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defaultThemeVersion="202300"/>
  <mc:AlternateContent xmlns:mc="http://schemas.openxmlformats.org/markup-compatibility/2006">
    <mc:Choice Requires="x15">
      <x15ac:absPath xmlns:x15ac="http://schemas.microsoft.com/office/spreadsheetml/2010/11/ac" url="C:\Tecnologia\BI\Vendas\"/>
    </mc:Choice>
  </mc:AlternateContent>
  <xr:revisionPtr revIDLastSave="0" documentId="13_ncr:1_{3A04057F-7316-4289-BC92-67E336A94063}" xr6:coauthVersionLast="47" xr6:coauthVersionMax="47" xr10:uidLastSave="{00000000-0000-0000-0000-000000000000}"/>
  <bookViews>
    <workbookView xWindow="-120" yWindow="-120" windowWidth="29040" windowHeight="15720" xr2:uid="{00000000-000D-0000-FFFF-FFFF00000000}"/>
  </bookViews>
  <sheets>
    <sheet name="pedidos" sheetId="1" r:id="rId1"/>
    <sheet name="sku" sheetId="3" r:id="rId2"/>
    <sheet name="montadora" sheetId="4"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AD7973" i="1" l="1" a="1"/>
  <c r="AD7973" i="1" s="1"/>
  <c r="AC7973" i="1"/>
  <c r="AB7973" i="1"/>
  <c r="AA7973" i="1"/>
  <c r="AD7972" i="1" a="1"/>
  <c r="AD7972" i="1" s="1"/>
  <c r="AC7972" i="1"/>
  <c r="AB7972" i="1"/>
  <c r="AA7972" i="1"/>
  <c r="AD7971" i="1" a="1"/>
  <c r="AD7971" i="1" s="1"/>
  <c r="AC7971" i="1"/>
  <c r="AB7971" i="1"/>
  <c r="AA7971" i="1"/>
  <c r="AD7970" i="1" a="1"/>
  <c r="AD7970" i="1" s="1"/>
  <c r="AC7970" i="1"/>
  <c r="AB7970" i="1"/>
  <c r="AA7970" i="1"/>
  <c r="AD7969" i="1" a="1"/>
  <c r="AD7969" i="1" s="1"/>
  <c r="AC7969" i="1"/>
  <c r="AB7969" i="1"/>
  <c r="AA7969" i="1"/>
  <c r="AD7968" i="1" a="1"/>
  <c r="AD7968" i="1" s="1"/>
  <c r="AC7968" i="1"/>
  <c r="AB7968" i="1"/>
  <c r="AA7968" i="1"/>
  <c r="AD7967" i="1" a="1"/>
  <c r="AD7967" i="1" s="1"/>
  <c r="AC7967" i="1"/>
  <c r="AB7967" i="1"/>
  <c r="AA7967" i="1"/>
  <c r="AD7966" i="1" a="1"/>
  <c r="AD7966" i="1" s="1"/>
  <c r="AC7966" i="1"/>
  <c r="AB7966" i="1"/>
  <c r="AA7966" i="1"/>
  <c r="AD7965" i="1" a="1"/>
  <c r="AD7965" i="1" s="1"/>
  <c r="AC7965" i="1"/>
  <c r="AB7965" i="1"/>
  <c r="AA7965" i="1"/>
  <c r="AD7964" i="1" a="1"/>
  <c r="AD7964" i="1" s="1"/>
  <c r="AC7964" i="1"/>
  <c r="AB7964" i="1"/>
  <c r="AA7964" i="1"/>
  <c r="AD7963" i="1" a="1"/>
  <c r="AD7963" i="1" s="1"/>
  <c r="AC7963" i="1"/>
  <c r="AB7963" i="1"/>
  <c r="AA7963" i="1"/>
  <c r="AD7962" i="1" a="1"/>
  <c r="AD7962" i="1" s="1"/>
  <c r="AC7962" i="1"/>
  <c r="AB7962" i="1"/>
  <c r="AA7962" i="1"/>
  <c r="AD7961" i="1" a="1"/>
  <c r="AD7961" i="1" s="1"/>
  <c r="AC7961" i="1"/>
  <c r="AB7961" i="1"/>
  <c r="AA7961" i="1"/>
  <c r="AD7960" i="1" a="1"/>
  <c r="AD7960" i="1" s="1"/>
  <c r="AC7960" i="1"/>
  <c r="AB7960" i="1"/>
  <c r="AA7960" i="1"/>
  <c r="AD7959" i="1" a="1"/>
  <c r="AD7959" i="1" s="1"/>
  <c r="AC7959" i="1"/>
  <c r="AB7959" i="1"/>
  <c r="AA7959" i="1"/>
  <c r="AD7958" i="1" a="1"/>
  <c r="AD7958" i="1" s="1"/>
  <c r="AC7958" i="1"/>
  <c r="AB7958" i="1"/>
  <c r="AA7958" i="1"/>
  <c r="AD7957" i="1" a="1"/>
  <c r="AD7957" i="1" s="1"/>
  <c r="AC7957" i="1"/>
  <c r="AB7957" i="1"/>
  <c r="AA7957" i="1"/>
  <c r="AD7956" i="1" a="1"/>
  <c r="AD7956" i="1" s="1"/>
  <c r="AC7956" i="1"/>
  <c r="AB7956" i="1"/>
  <c r="AA7956" i="1"/>
  <c r="AD7955" i="1" a="1"/>
  <c r="AD7955" i="1" s="1"/>
  <c r="AC7955" i="1"/>
  <c r="AB7955" i="1"/>
  <c r="AA7955" i="1"/>
  <c r="AD7954" i="1" a="1"/>
  <c r="AD7954" i="1" s="1"/>
  <c r="AC7954" i="1"/>
  <c r="AB7954" i="1"/>
  <c r="AA7954" i="1"/>
  <c r="AD7953" i="1" a="1"/>
  <c r="AD7953" i="1" s="1"/>
  <c r="AC7953" i="1"/>
  <c r="AB7953" i="1"/>
  <c r="AA7953" i="1"/>
  <c r="AD7952" i="1" a="1"/>
  <c r="AD7952" i="1" s="1"/>
  <c r="AC7952" i="1"/>
  <c r="AB7952" i="1"/>
  <c r="AA7952" i="1"/>
  <c r="AD7951" i="1" a="1"/>
  <c r="AD7951" i="1" s="1"/>
  <c r="AC7951" i="1"/>
  <c r="AB7951" i="1"/>
  <c r="AA7951" i="1"/>
  <c r="AD7950" i="1" a="1"/>
  <c r="AD7950" i="1" s="1"/>
  <c r="AC7950" i="1"/>
  <c r="AB7950" i="1"/>
  <c r="AA7950" i="1"/>
  <c r="AD7949" i="1" a="1"/>
  <c r="AD7949" i="1" s="1"/>
  <c r="AC7949" i="1"/>
  <c r="AB7949" i="1"/>
  <c r="AA7949" i="1"/>
  <c r="AD7948" i="1" a="1"/>
  <c r="AD7948" i="1" s="1"/>
  <c r="AC7948" i="1"/>
  <c r="AB7948" i="1"/>
  <c r="AA7948" i="1"/>
  <c r="AD7947" i="1" a="1"/>
  <c r="AD7947" i="1" s="1"/>
  <c r="AC7947" i="1"/>
  <c r="AB7947" i="1"/>
  <c r="AA7947" i="1"/>
  <c r="AD7946" i="1" a="1"/>
  <c r="AD7946" i="1" s="1"/>
  <c r="AC7946" i="1"/>
  <c r="AB7946" i="1"/>
  <c r="AA7946" i="1"/>
  <c r="AD7945" i="1" a="1"/>
  <c r="AD7945" i="1" s="1"/>
  <c r="AC7945" i="1"/>
  <c r="AB7945" i="1"/>
  <c r="AA7945" i="1"/>
  <c r="AD7944" i="1" a="1"/>
  <c r="AD7944" i="1" s="1"/>
  <c r="AC7944" i="1"/>
  <c r="AB7944" i="1"/>
  <c r="AA7944" i="1"/>
  <c r="AD7943" i="1" a="1"/>
  <c r="AD7943" i="1" s="1"/>
  <c r="AC7943" i="1"/>
  <c r="AB7943" i="1"/>
  <c r="AA7943" i="1"/>
  <c r="AD7942" i="1" a="1"/>
  <c r="AD7942" i="1" s="1"/>
  <c r="AC7942" i="1"/>
  <c r="AB7942" i="1"/>
  <c r="AA7942" i="1"/>
  <c r="AD7941" i="1" a="1"/>
  <c r="AD7941" i="1" s="1"/>
  <c r="AC7941" i="1"/>
  <c r="AB7941" i="1"/>
  <c r="AA7941" i="1"/>
  <c r="AD7940" i="1" a="1"/>
  <c r="AD7940" i="1" s="1"/>
  <c r="AC7940" i="1"/>
  <c r="AB7940" i="1"/>
  <c r="AA7940" i="1"/>
  <c r="AD7939" i="1" a="1"/>
  <c r="AD7939" i="1" s="1"/>
  <c r="AC7939" i="1"/>
  <c r="AB7939" i="1"/>
  <c r="AA7939" i="1"/>
  <c r="AD7938" i="1" a="1"/>
  <c r="AD7938" i="1" s="1"/>
  <c r="AC7938" i="1"/>
  <c r="AB7938" i="1"/>
  <c r="AA7938" i="1"/>
  <c r="AD7937" i="1" a="1"/>
  <c r="AD7937" i="1" s="1"/>
  <c r="AC7937" i="1"/>
  <c r="AB7937" i="1"/>
  <c r="AA7937" i="1"/>
  <c r="AD7936" i="1" a="1"/>
  <c r="AD7936" i="1" s="1"/>
  <c r="AC7936" i="1"/>
  <c r="AB7936" i="1"/>
  <c r="AA7936" i="1"/>
  <c r="AD7935" i="1" a="1"/>
  <c r="AD7935" i="1" s="1"/>
  <c r="AC7935" i="1"/>
  <c r="AB7935" i="1"/>
  <c r="AA7935" i="1"/>
  <c r="AD7934" i="1" a="1"/>
  <c r="AD7934" i="1" s="1"/>
  <c r="AC7934" i="1"/>
  <c r="AB7934" i="1"/>
  <c r="AA7934" i="1"/>
  <c r="AD7933" i="1" a="1"/>
  <c r="AD7933" i="1" s="1"/>
  <c r="AC7933" i="1"/>
  <c r="AB7933" i="1"/>
  <c r="AA7933" i="1"/>
  <c r="AD7932" i="1" a="1"/>
  <c r="AD7932" i="1" s="1"/>
  <c r="AC7932" i="1"/>
  <c r="AB7932" i="1"/>
  <c r="AA7932" i="1"/>
  <c r="AD7931" i="1" a="1"/>
  <c r="AD7931" i="1" s="1"/>
  <c r="AC7931" i="1"/>
  <c r="AB7931" i="1"/>
  <c r="AA7931" i="1"/>
  <c r="AD7930" i="1" a="1"/>
  <c r="AD7930" i="1" s="1"/>
  <c r="AC7930" i="1"/>
  <c r="AB7930" i="1"/>
  <c r="AA7930" i="1"/>
  <c r="AD7929" i="1" a="1"/>
  <c r="AD7929" i="1" s="1"/>
  <c r="AC7929" i="1"/>
  <c r="AB7929" i="1"/>
  <c r="AA7929" i="1"/>
  <c r="AD7928" i="1" a="1"/>
  <c r="AD7928" i="1" s="1"/>
  <c r="AC7928" i="1"/>
  <c r="AB7928" i="1"/>
  <c r="AA7928" i="1"/>
  <c r="AD7927" i="1" a="1"/>
  <c r="AD7927" i="1" s="1"/>
  <c r="AC7927" i="1"/>
  <c r="AB7927" i="1"/>
  <c r="AA7927" i="1"/>
  <c r="AD7926" i="1" a="1"/>
  <c r="AD7926" i="1" s="1"/>
  <c r="AC7926" i="1"/>
  <c r="AB7926" i="1"/>
  <c r="AA7926" i="1"/>
  <c r="AD7925" i="1" a="1"/>
  <c r="AD7925" i="1" s="1"/>
  <c r="AC7925" i="1"/>
  <c r="AB7925" i="1"/>
  <c r="AA7925" i="1"/>
  <c r="AD7924" i="1" a="1"/>
  <c r="AD7924" i="1" s="1"/>
  <c r="AC7924" i="1"/>
  <c r="AB7924" i="1"/>
  <c r="AA7924" i="1"/>
  <c r="AD7923" i="1" a="1"/>
  <c r="AD7923" i="1" s="1"/>
  <c r="AC7923" i="1"/>
  <c r="AB7923" i="1"/>
  <c r="AA7923" i="1"/>
  <c r="AD7922" i="1" a="1"/>
  <c r="AD7922" i="1" s="1"/>
  <c r="AC7922" i="1"/>
  <c r="AB7922" i="1"/>
  <c r="AA7922" i="1"/>
  <c r="AD7921" i="1" a="1"/>
  <c r="AD7921" i="1" s="1"/>
  <c r="AC7921" i="1"/>
  <c r="AB7921" i="1"/>
  <c r="AA7921" i="1"/>
  <c r="AD7920" i="1" a="1"/>
  <c r="AD7920" i="1" s="1"/>
  <c r="AC7920" i="1"/>
  <c r="AB7920" i="1"/>
  <c r="AA7920" i="1"/>
  <c r="AD7919" i="1" a="1"/>
  <c r="AD7919" i="1" s="1"/>
  <c r="AC7919" i="1"/>
  <c r="AB7919" i="1"/>
  <c r="AA7919" i="1"/>
  <c r="AD7918" i="1" a="1"/>
  <c r="AD7918" i="1" s="1"/>
  <c r="AC7918" i="1"/>
  <c r="AB7918" i="1"/>
  <c r="AA7918" i="1"/>
  <c r="AD7917" i="1" a="1"/>
  <c r="AD7917" i="1" s="1"/>
  <c r="AC7917" i="1"/>
  <c r="AB7917" i="1"/>
  <c r="AA7917" i="1"/>
  <c r="AD7916" i="1" a="1"/>
  <c r="AD7916" i="1" s="1"/>
  <c r="AC7916" i="1"/>
  <c r="AB7916" i="1"/>
  <c r="AA7916" i="1"/>
  <c r="AD7915" i="1" a="1"/>
  <c r="AD7915" i="1" s="1"/>
  <c r="AC7915" i="1"/>
  <c r="AB7915" i="1"/>
  <c r="AA7915" i="1"/>
  <c r="AD7914" i="1" a="1"/>
  <c r="AD7914" i="1" s="1"/>
  <c r="AC7914" i="1"/>
  <c r="AB7914" i="1"/>
  <c r="AA7914" i="1"/>
  <c r="AD7913" i="1" a="1"/>
  <c r="AD7913" i="1" s="1"/>
  <c r="AC7913" i="1"/>
  <c r="AB7913" i="1"/>
  <c r="AA7913" i="1"/>
  <c r="AD7912" i="1" a="1"/>
  <c r="AD7912" i="1" s="1"/>
  <c r="AC7912" i="1"/>
  <c r="AB7912" i="1"/>
  <c r="AA7912" i="1"/>
  <c r="AD7911" i="1" a="1"/>
  <c r="AD7911" i="1" s="1"/>
  <c r="AC7911" i="1"/>
  <c r="AB7911" i="1"/>
  <c r="AA7911" i="1"/>
  <c r="AD7910" i="1" a="1"/>
  <c r="AD7910" i="1" s="1"/>
  <c r="AC7910" i="1"/>
  <c r="AB7910" i="1"/>
  <c r="AA7910" i="1"/>
  <c r="AD7909" i="1" a="1"/>
  <c r="AD7909" i="1" s="1"/>
  <c r="AC7909" i="1"/>
  <c r="AB7909" i="1"/>
  <c r="AA7909" i="1"/>
  <c r="AD7908" i="1" a="1"/>
  <c r="AD7908" i="1" s="1"/>
  <c r="AC7908" i="1"/>
  <c r="AB7908" i="1"/>
  <c r="AA7908" i="1"/>
  <c r="AD7907" i="1" a="1"/>
  <c r="AD7907" i="1" s="1"/>
  <c r="AC7907" i="1"/>
  <c r="AB7907" i="1"/>
  <c r="AA7907" i="1"/>
  <c r="AD7906" i="1" a="1"/>
  <c r="AD7906" i="1" s="1"/>
  <c r="AC7906" i="1"/>
  <c r="AB7906" i="1"/>
  <c r="AA7906" i="1"/>
  <c r="AD7905" i="1" a="1"/>
  <c r="AD7905" i="1" s="1"/>
  <c r="AC7905" i="1"/>
  <c r="AB7905" i="1"/>
  <c r="AA7905" i="1"/>
  <c r="AD7904" i="1" a="1"/>
  <c r="AD7904" i="1" s="1"/>
  <c r="AC7904" i="1"/>
  <c r="AB7904" i="1"/>
  <c r="AA7904" i="1"/>
  <c r="AD7903" i="1" a="1"/>
  <c r="AD7903" i="1" s="1"/>
  <c r="AC7903" i="1"/>
  <c r="AB7903" i="1"/>
  <c r="AA7903" i="1"/>
  <c r="AD7902" i="1" a="1"/>
  <c r="AD7902" i="1" s="1"/>
  <c r="AC7902" i="1"/>
  <c r="AB7902" i="1"/>
  <c r="AA7902" i="1"/>
  <c r="AD7901" i="1" a="1"/>
  <c r="AD7901" i="1" s="1"/>
  <c r="AC7901" i="1"/>
  <c r="AB7901" i="1"/>
  <c r="AA7901" i="1"/>
  <c r="AD7900" i="1" a="1"/>
  <c r="AD7900" i="1" s="1"/>
  <c r="AC7900" i="1"/>
  <c r="AB7900" i="1"/>
  <c r="AA7900" i="1"/>
  <c r="AD7899" i="1" a="1"/>
  <c r="AD7899" i="1" s="1"/>
  <c r="AC7899" i="1"/>
  <c r="AB7899" i="1"/>
  <c r="AA7899" i="1"/>
  <c r="AD7898" i="1" a="1"/>
  <c r="AD7898" i="1" s="1"/>
  <c r="AC7898" i="1"/>
  <c r="AB7898" i="1"/>
  <c r="AA7898" i="1"/>
  <c r="AD7897" i="1" a="1"/>
  <c r="AD7897" i="1" s="1"/>
  <c r="AC7897" i="1"/>
  <c r="AB7897" i="1"/>
  <c r="AA7897" i="1"/>
  <c r="AD7896" i="1" a="1"/>
  <c r="AD7896" i="1" s="1"/>
  <c r="AC7896" i="1"/>
  <c r="AB7896" i="1"/>
  <c r="AA7896" i="1"/>
  <c r="AD7895" i="1" a="1"/>
  <c r="AD7895" i="1" s="1"/>
  <c r="AC7895" i="1"/>
  <c r="AB7895" i="1"/>
  <c r="AA7895" i="1"/>
  <c r="AD7894" i="1" a="1"/>
  <c r="AD7894" i="1" s="1"/>
  <c r="AC7894" i="1"/>
  <c r="AB7894" i="1"/>
  <c r="AA7894" i="1"/>
  <c r="AD7893" i="1" a="1"/>
  <c r="AD7893" i="1" s="1"/>
  <c r="AC7893" i="1"/>
  <c r="AB7893" i="1"/>
  <c r="AA7893" i="1"/>
  <c r="AD7892" i="1" a="1"/>
  <c r="AD7892" i="1" s="1"/>
  <c r="AC7892" i="1"/>
  <c r="AB7892" i="1"/>
  <c r="AA7892" i="1"/>
  <c r="AD7891" i="1" a="1"/>
  <c r="AD7891" i="1" s="1"/>
  <c r="AC7891" i="1"/>
  <c r="AB7891" i="1"/>
  <c r="AA7891" i="1"/>
  <c r="AD7890" i="1" a="1"/>
  <c r="AD7890" i="1" s="1"/>
  <c r="AC7890" i="1"/>
  <c r="AB7890" i="1"/>
  <c r="AA7890" i="1"/>
  <c r="AD7889" i="1" a="1"/>
  <c r="AD7889" i="1" s="1"/>
  <c r="AC7889" i="1"/>
  <c r="AB7889" i="1"/>
  <c r="AA7889" i="1"/>
  <c r="AD7888" i="1" a="1"/>
  <c r="AD7888" i="1" s="1"/>
  <c r="AC7888" i="1"/>
  <c r="AB7888" i="1"/>
  <c r="AA7888" i="1"/>
  <c r="AD7887" i="1" a="1"/>
  <c r="AD7887" i="1" s="1"/>
  <c r="AC7887" i="1"/>
  <c r="AB7887" i="1"/>
  <c r="AA7887" i="1"/>
  <c r="AD7886" i="1" a="1"/>
  <c r="AD7886" i="1" s="1"/>
  <c r="AC7886" i="1"/>
  <c r="AB7886" i="1"/>
  <c r="AA7886" i="1"/>
  <c r="AD7885" i="1" a="1"/>
  <c r="AD7885" i="1" s="1"/>
  <c r="AC7885" i="1"/>
  <c r="AB7885" i="1"/>
  <c r="AA7885" i="1"/>
  <c r="AD7884" i="1" a="1"/>
  <c r="AD7884" i="1" s="1"/>
  <c r="AC7884" i="1"/>
  <c r="AB7884" i="1"/>
  <c r="AA7884" i="1"/>
  <c r="AD7883" i="1" a="1"/>
  <c r="AD7883" i="1" s="1"/>
  <c r="AC7883" i="1"/>
  <c r="AB7883" i="1"/>
  <c r="AA7883" i="1"/>
  <c r="AD7882" i="1" a="1"/>
  <c r="AD7882" i="1" s="1"/>
  <c r="AC7882" i="1"/>
  <c r="AB7882" i="1"/>
  <c r="AA7882" i="1"/>
  <c r="AD7881" i="1" a="1"/>
  <c r="AD7881" i="1" s="1"/>
  <c r="AC7881" i="1"/>
  <c r="AB7881" i="1"/>
  <c r="AA7881" i="1"/>
  <c r="AD7880" i="1" a="1"/>
  <c r="AD7880" i="1" s="1"/>
  <c r="AC7880" i="1"/>
  <c r="AB7880" i="1"/>
  <c r="AA7880" i="1"/>
  <c r="AD7879" i="1" a="1"/>
  <c r="AD7879" i="1" s="1"/>
  <c r="AC7879" i="1"/>
  <c r="AB7879" i="1"/>
  <c r="AA7879" i="1"/>
  <c r="AD7878" i="1" a="1"/>
  <c r="AD7878" i="1" s="1"/>
  <c r="AC7878" i="1"/>
  <c r="AB7878" i="1"/>
  <c r="AA7878" i="1"/>
  <c r="AD7877" i="1" a="1"/>
  <c r="AD7877" i="1" s="1"/>
  <c r="AC7877" i="1"/>
  <c r="AB7877" i="1"/>
  <c r="AA7877" i="1"/>
  <c r="AD7876" i="1" a="1"/>
  <c r="AD7876" i="1" s="1"/>
  <c r="AC7876" i="1"/>
  <c r="AB7876" i="1"/>
  <c r="AA7876" i="1"/>
  <c r="AD7875" i="1" a="1"/>
  <c r="AD7875" i="1" s="1"/>
  <c r="AC7875" i="1"/>
  <c r="AB7875" i="1"/>
  <c r="AA7875" i="1"/>
  <c r="AD7874" i="1" a="1"/>
  <c r="AD7874" i="1" s="1"/>
  <c r="AC7874" i="1"/>
  <c r="AB7874" i="1"/>
  <c r="AA7874" i="1"/>
  <c r="AD7873" i="1" a="1"/>
  <c r="AD7873" i="1" s="1"/>
  <c r="AC7873" i="1"/>
  <c r="AB7873" i="1"/>
  <c r="AA7873" i="1"/>
  <c r="AD7872" i="1" a="1"/>
  <c r="AD7872" i="1" s="1"/>
  <c r="AC7872" i="1"/>
  <c r="AB7872" i="1"/>
  <c r="AA7872" i="1"/>
  <c r="AD7871" i="1" a="1"/>
  <c r="AD7871" i="1" s="1"/>
  <c r="AC7871" i="1"/>
  <c r="AB7871" i="1"/>
  <c r="AA7871" i="1"/>
  <c r="AD7870" i="1" a="1"/>
  <c r="AD7870" i="1" s="1"/>
  <c r="AC7870" i="1"/>
  <c r="AB7870" i="1"/>
  <c r="AA7870" i="1"/>
  <c r="AD7869" i="1" a="1"/>
  <c r="AD7869" i="1" s="1"/>
  <c r="AC7869" i="1"/>
  <c r="AB7869" i="1"/>
  <c r="AA7869" i="1"/>
  <c r="AD7868" i="1" a="1"/>
  <c r="AD7868" i="1" s="1"/>
  <c r="AC7868" i="1"/>
  <c r="AB7868" i="1"/>
  <c r="AA7868" i="1"/>
  <c r="AD7867" i="1" a="1"/>
  <c r="AD7867" i="1" s="1"/>
  <c r="AC7867" i="1"/>
  <c r="AB7867" i="1"/>
  <c r="AA7867" i="1"/>
  <c r="AD7866" i="1" a="1"/>
  <c r="AD7866" i="1" s="1"/>
  <c r="AC7866" i="1"/>
  <c r="AB7866" i="1"/>
  <c r="AA7866" i="1"/>
  <c r="AD7865" i="1" a="1"/>
  <c r="AD7865" i="1" s="1"/>
  <c r="AC7865" i="1"/>
  <c r="AB7865" i="1"/>
  <c r="AA7865" i="1"/>
  <c r="AD7864" i="1" a="1"/>
  <c r="AD7864" i="1" s="1"/>
  <c r="AC7864" i="1"/>
  <c r="AB7864" i="1"/>
  <c r="AA7864" i="1"/>
  <c r="AD7863" i="1" a="1"/>
  <c r="AD7863" i="1" s="1"/>
  <c r="AC7863" i="1"/>
  <c r="AB7863" i="1"/>
  <c r="AA7863" i="1"/>
  <c r="AD7862" i="1" a="1"/>
  <c r="AD7862" i="1" s="1"/>
  <c r="AC7862" i="1"/>
  <c r="AB7862" i="1"/>
  <c r="AA7862" i="1"/>
  <c r="AD7861" i="1" a="1"/>
  <c r="AD7861" i="1" s="1"/>
  <c r="AC7861" i="1"/>
  <c r="AB7861" i="1"/>
  <c r="AA7861" i="1"/>
  <c r="AD7860" i="1" a="1"/>
  <c r="AD7860" i="1" s="1"/>
  <c r="AC7860" i="1"/>
  <c r="AB7860" i="1"/>
  <c r="AA7860" i="1"/>
  <c r="AD7859" i="1" a="1"/>
  <c r="AD7859" i="1" s="1"/>
  <c r="AC7859" i="1"/>
  <c r="AB7859" i="1"/>
  <c r="AA7859" i="1"/>
  <c r="AD7858" i="1" a="1"/>
  <c r="AD7858" i="1" s="1"/>
  <c r="AC7858" i="1"/>
  <c r="AB7858" i="1"/>
  <c r="AA7858" i="1"/>
  <c r="AD7857" i="1" a="1"/>
  <c r="AD7857" i="1" s="1"/>
  <c r="AC7857" i="1"/>
  <c r="AB7857" i="1"/>
  <c r="AA7857" i="1"/>
  <c r="AD7856" i="1" a="1"/>
  <c r="AD7856" i="1" s="1"/>
  <c r="AC7856" i="1"/>
  <c r="AB7856" i="1"/>
  <c r="AA7856" i="1"/>
  <c r="AD7855" i="1" a="1"/>
  <c r="AD7855" i="1" s="1"/>
  <c r="AC7855" i="1"/>
  <c r="AB7855" i="1"/>
  <c r="AA7855" i="1"/>
  <c r="AD7854" i="1" a="1"/>
  <c r="AD7854" i="1" s="1"/>
  <c r="AC7854" i="1"/>
  <c r="AB7854" i="1"/>
  <c r="AA7854" i="1"/>
  <c r="AD7853" i="1" a="1"/>
  <c r="AD7853" i="1" s="1"/>
  <c r="AC7853" i="1"/>
  <c r="AB7853" i="1"/>
  <c r="AA7853" i="1"/>
  <c r="AD7852" i="1" a="1"/>
  <c r="AD7852" i="1" s="1"/>
  <c r="AC7852" i="1"/>
  <c r="AB7852" i="1"/>
  <c r="AA7852" i="1"/>
  <c r="AD7851" i="1" a="1"/>
  <c r="AD7851" i="1" s="1"/>
  <c r="AC7851" i="1"/>
  <c r="AB7851" i="1"/>
  <c r="AA7851" i="1"/>
  <c r="AD7850" i="1" a="1"/>
  <c r="AD7850" i="1" s="1"/>
  <c r="AC7850" i="1"/>
  <c r="AB7850" i="1"/>
  <c r="AA7850" i="1"/>
  <c r="AD7849" i="1" a="1"/>
  <c r="AD7849" i="1" s="1"/>
  <c r="AC7849" i="1"/>
  <c r="AB7849" i="1"/>
  <c r="AA7849" i="1"/>
  <c r="AD7848" i="1" a="1"/>
  <c r="AD7848" i="1" s="1"/>
  <c r="AC7848" i="1"/>
  <c r="AB7848" i="1"/>
  <c r="AA7848" i="1"/>
  <c r="AD7847" i="1" a="1"/>
  <c r="AD7847" i="1" s="1"/>
  <c r="AC7847" i="1"/>
  <c r="AB7847" i="1"/>
  <c r="AA7847" i="1"/>
  <c r="AD7846" i="1" a="1"/>
  <c r="AD7846" i="1" s="1"/>
  <c r="AC7846" i="1"/>
  <c r="AB7846" i="1"/>
  <c r="AA7846" i="1"/>
  <c r="AD7845" i="1" a="1"/>
  <c r="AD7845" i="1" s="1"/>
  <c r="AC7845" i="1"/>
  <c r="AB7845" i="1"/>
  <c r="AA7845" i="1"/>
  <c r="AD7844" i="1" a="1"/>
  <c r="AD7844" i="1" s="1"/>
  <c r="AC7844" i="1"/>
  <c r="AB7844" i="1"/>
  <c r="AA7844" i="1"/>
  <c r="AD7843" i="1" a="1"/>
  <c r="AD7843" i="1" s="1"/>
  <c r="AC7843" i="1"/>
  <c r="AB7843" i="1"/>
  <c r="AA7843" i="1"/>
  <c r="AD7842" i="1" a="1"/>
  <c r="AD7842" i="1" s="1"/>
  <c r="AC7842" i="1"/>
  <c r="AB7842" i="1"/>
  <c r="AA7842" i="1"/>
  <c r="AD7841" i="1" a="1"/>
  <c r="AD7841" i="1" s="1"/>
  <c r="AC7841" i="1"/>
  <c r="AB7841" i="1"/>
  <c r="AA7841" i="1"/>
  <c r="AD7840" i="1" a="1"/>
  <c r="AD7840" i="1" s="1"/>
  <c r="AC7840" i="1"/>
  <c r="AB7840" i="1"/>
  <c r="AA7840" i="1"/>
  <c r="AD7839" i="1" a="1"/>
  <c r="AD7839" i="1" s="1"/>
  <c r="AC7839" i="1"/>
  <c r="AB7839" i="1"/>
  <c r="AA7839" i="1"/>
  <c r="AD7838" i="1" a="1"/>
  <c r="AD7838" i="1" s="1"/>
  <c r="AC7838" i="1"/>
  <c r="AB7838" i="1"/>
  <c r="AA7838" i="1"/>
  <c r="AD7837" i="1" a="1"/>
  <c r="AD7837" i="1" s="1"/>
  <c r="AC7837" i="1"/>
  <c r="AB7837" i="1"/>
  <c r="AA7837" i="1"/>
  <c r="AD7836" i="1" a="1"/>
  <c r="AD7836" i="1" s="1"/>
  <c r="AC7836" i="1"/>
  <c r="AB7836" i="1"/>
  <c r="AA7836" i="1"/>
  <c r="AD7835" i="1" a="1"/>
  <c r="AD7835" i="1" s="1"/>
  <c r="AC7835" i="1"/>
  <c r="AB7835" i="1"/>
  <c r="AA7835" i="1"/>
  <c r="AD7834" i="1" a="1"/>
  <c r="AD7834" i="1" s="1"/>
  <c r="AC7834" i="1"/>
  <c r="AB7834" i="1"/>
  <c r="AA7834" i="1"/>
  <c r="AD7833" i="1"/>
  <c r="AD7833" i="1" a="1"/>
  <c r="AC7833" i="1"/>
  <c r="AB7833" i="1"/>
  <c r="AA7833" i="1"/>
  <c r="AD7832" i="1" a="1"/>
  <c r="AD7832" i="1" s="1"/>
  <c r="AC7832" i="1"/>
  <c r="AB7832" i="1"/>
  <c r="AA7832" i="1"/>
  <c r="AD7831" i="1" a="1"/>
  <c r="AD7831" i="1" s="1"/>
  <c r="AC7831" i="1"/>
  <c r="AB7831" i="1"/>
  <c r="AA7831" i="1"/>
  <c r="AD7830" i="1" a="1"/>
  <c r="AD7830" i="1" s="1"/>
  <c r="AC7830" i="1"/>
  <c r="AB7830" i="1"/>
  <c r="AA7830" i="1"/>
  <c r="AD7829" i="1" a="1"/>
  <c r="AD7829" i="1" s="1"/>
  <c r="AC7829" i="1"/>
  <c r="AB7829" i="1"/>
  <c r="AA7829" i="1"/>
  <c r="AD7828" i="1" a="1"/>
  <c r="AD7828" i="1" s="1"/>
  <c r="AC7828" i="1"/>
  <c r="AB7828" i="1"/>
  <c r="AA7828" i="1"/>
  <c r="AD7827" i="1" a="1"/>
  <c r="AD7827" i="1" s="1"/>
  <c r="AC7827" i="1"/>
  <c r="AB7827" i="1"/>
  <c r="AA7827" i="1"/>
  <c r="AD7826" i="1" a="1"/>
  <c r="AD7826" i="1" s="1"/>
  <c r="AC7826" i="1"/>
  <c r="AB7826" i="1"/>
  <c r="AA7826" i="1"/>
  <c r="AD7825" i="1" a="1"/>
  <c r="AD7825" i="1" s="1"/>
  <c r="AC7825" i="1"/>
  <c r="AB7825" i="1"/>
  <c r="AA7825" i="1"/>
  <c r="AD7824" i="1" a="1"/>
  <c r="AD7824" i="1" s="1"/>
  <c r="AC7824" i="1"/>
  <c r="AB7824" i="1"/>
  <c r="AA7824" i="1"/>
  <c r="AD7823" i="1" a="1"/>
  <c r="AD7823" i="1" s="1"/>
  <c r="AC7823" i="1"/>
  <c r="AB7823" i="1"/>
  <c r="AA7823" i="1"/>
  <c r="AD7822" i="1" a="1"/>
  <c r="AD7822" i="1" s="1"/>
  <c r="AC7822" i="1"/>
  <c r="AB7822" i="1"/>
  <c r="AA7822" i="1"/>
  <c r="AD7821" i="1" a="1"/>
  <c r="AD7821" i="1" s="1"/>
  <c r="AC7821" i="1"/>
  <c r="AB7821" i="1"/>
  <c r="AA7821" i="1"/>
  <c r="AD7820" i="1" a="1"/>
  <c r="AD7820" i="1" s="1"/>
  <c r="AC7820" i="1"/>
  <c r="AB7820" i="1"/>
  <c r="AA7820" i="1"/>
  <c r="AD7819" i="1" a="1"/>
  <c r="AD7819" i="1" s="1"/>
  <c r="AC7819" i="1"/>
  <c r="AB7819" i="1"/>
  <c r="AA7819" i="1"/>
  <c r="AD7818" i="1" a="1"/>
  <c r="AD7818" i="1" s="1"/>
  <c r="AC7818" i="1"/>
  <c r="AB7818" i="1"/>
  <c r="AA7818" i="1"/>
  <c r="AD7817" i="1" a="1"/>
  <c r="AD7817" i="1" s="1"/>
  <c r="AC7817" i="1"/>
  <c r="AB7817" i="1"/>
  <c r="AA7817" i="1"/>
  <c r="AD7816" i="1" a="1"/>
  <c r="AD7816" i="1" s="1"/>
  <c r="AC7816" i="1"/>
  <c r="AB7816" i="1"/>
  <c r="AA7816" i="1"/>
  <c r="AD7815" i="1" a="1"/>
  <c r="AD7815" i="1" s="1"/>
  <c r="AC7815" i="1"/>
  <c r="AB7815" i="1"/>
  <c r="AA7815" i="1"/>
  <c r="AD7814" i="1" a="1"/>
  <c r="AD7814" i="1" s="1"/>
  <c r="AC7814" i="1"/>
  <c r="AB7814" i="1"/>
  <c r="AA7814" i="1"/>
  <c r="AD7813" i="1" a="1"/>
  <c r="AD7813" i="1" s="1"/>
  <c r="AC7813" i="1"/>
  <c r="AB7813" i="1"/>
  <c r="AA7813" i="1"/>
  <c r="AD7812" i="1" a="1"/>
  <c r="AD7812" i="1" s="1"/>
  <c r="AC7812" i="1"/>
  <c r="AB7812" i="1"/>
  <c r="AA7812" i="1"/>
  <c r="AD7811" i="1" a="1"/>
  <c r="AD7811" i="1" s="1"/>
  <c r="AC7811" i="1"/>
  <c r="AB7811" i="1"/>
  <c r="AA7811" i="1"/>
  <c r="AD7810" i="1" a="1"/>
  <c r="AD7810" i="1" s="1"/>
  <c r="AC7810" i="1"/>
  <c r="AB7810" i="1"/>
  <c r="AA7810" i="1"/>
  <c r="AD7809" i="1" a="1"/>
  <c r="AD7809" i="1" s="1"/>
  <c r="AC7809" i="1"/>
  <c r="AB7809" i="1"/>
  <c r="AA7809" i="1"/>
  <c r="AD7808" i="1" a="1"/>
  <c r="AD7808" i="1" s="1"/>
  <c r="AC7808" i="1"/>
  <c r="AB7808" i="1"/>
  <c r="AA7808" i="1"/>
  <c r="AD7807" i="1" a="1"/>
  <c r="AD7807" i="1" s="1"/>
  <c r="AC7807" i="1"/>
  <c r="AB7807" i="1"/>
  <c r="AA7807" i="1"/>
  <c r="AD7806" i="1" a="1"/>
  <c r="AD7806" i="1" s="1"/>
  <c r="AC7806" i="1"/>
  <c r="AB7806" i="1"/>
  <c r="AA7806" i="1"/>
  <c r="AD7805" i="1" a="1"/>
  <c r="AD7805" i="1" s="1"/>
  <c r="AC7805" i="1"/>
  <c r="AB7805" i="1"/>
  <c r="AA7805" i="1"/>
  <c r="AD7804" i="1" a="1"/>
  <c r="AD7804" i="1" s="1"/>
  <c r="AC7804" i="1"/>
  <c r="AB7804" i="1"/>
  <c r="AA7804" i="1"/>
  <c r="AD7803" i="1" a="1"/>
  <c r="AD7803" i="1" s="1"/>
  <c r="AC7803" i="1"/>
  <c r="AB7803" i="1"/>
  <c r="AA7803" i="1"/>
  <c r="AD7802" i="1" a="1"/>
  <c r="AD7802" i="1" s="1"/>
  <c r="AC7802" i="1"/>
  <c r="AB7802" i="1"/>
  <c r="AA7802" i="1"/>
  <c r="AD7801" i="1" a="1"/>
  <c r="AD7801" i="1" s="1"/>
  <c r="AC7801" i="1"/>
  <c r="AB7801" i="1"/>
  <c r="AA7801" i="1"/>
  <c r="AD7800" i="1" a="1"/>
  <c r="AD7800" i="1" s="1"/>
  <c r="AC7800" i="1"/>
  <c r="AB7800" i="1"/>
  <c r="AA7800" i="1"/>
  <c r="AD7799" i="1" a="1"/>
  <c r="AD7799" i="1" s="1"/>
  <c r="AC7799" i="1"/>
  <c r="AB7799" i="1"/>
  <c r="AA7799" i="1"/>
  <c r="AD7798" i="1" a="1"/>
  <c r="AD7798" i="1" s="1"/>
  <c r="AC7798" i="1"/>
  <c r="AB7798" i="1"/>
  <c r="AA7798" i="1"/>
  <c r="AD7797" i="1" a="1"/>
  <c r="AD7797" i="1" s="1"/>
  <c r="AC7797" i="1"/>
  <c r="AB7797" i="1"/>
  <c r="AA7797" i="1"/>
  <c r="AD7796" i="1" a="1"/>
  <c r="AD7796" i="1" s="1"/>
  <c r="AC7796" i="1"/>
  <c r="AB7796" i="1"/>
  <c r="AA7796" i="1"/>
  <c r="AD7795" i="1" a="1"/>
  <c r="AD7795" i="1" s="1"/>
  <c r="AC7795" i="1"/>
  <c r="AB7795" i="1"/>
  <c r="AA7795" i="1"/>
  <c r="AD7794" i="1" a="1"/>
  <c r="AD7794" i="1" s="1"/>
  <c r="AC7794" i="1"/>
  <c r="AB7794" i="1"/>
  <c r="AA7794" i="1"/>
  <c r="AD7793" i="1" a="1"/>
  <c r="AD7793" i="1" s="1"/>
  <c r="AC7793" i="1"/>
  <c r="AB7793" i="1"/>
  <c r="AA7793" i="1"/>
  <c r="AD7792" i="1" a="1"/>
  <c r="AD7792" i="1" s="1"/>
  <c r="AC7792" i="1"/>
  <c r="AB7792" i="1"/>
  <c r="AA7792" i="1"/>
  <c r="AD7791" i="1" a="1"/>
  <c r="AD7791" i="1" s="1"/>
  <c r="AC7791" i="1"/>
  <c r="AB7791" i="1"/>
  <c r="AA7791" i="1"/>
  <c r="AD7790" i="1" a="1"/>
  <c r="AD7790" i="1" s="1"/>
  <c r="AC7790" i="1"/>
  <c r="AB7790" i="1"/>
  <c r="AA7790" i="1"/>
  <c r="AD7789" i="1" a="1"/>
  <c r="AD7789" i="1" s="1"/>
  <c r="AC7789" i="1"/>
  <c r="AB7789" i="1"/>
  <c r="AA7789" i="1"/>
  <c r="AD7788" i="1" a="1"/>
  <c r="AD7788" i="1" s="1"/>
  <c r="AC7788" i="1"/>
  <c r="AB7788" i="1"/>
  <c r="AA7788" i="1"/>
  <c r="AD7787" i="1" a="1"/>
  <c r="AD7787" i="1" s="1"/>
  <c r="AC7787" i="1"/>
  <c r="AB7787" i="1"/>
  <c r="AA7787" i="1"/>
  <c r="AD7786" i="1" a="1"/>
  <c r="AD7786" i="1" s="1"/>
  <c r="AC7786" i="1"/>
  <c r="AB7786" i="1"/>
  <c r="AA7786" i="1"/>
  <c r="AD7785" i="1" a="1"/>
  <c r="AD7785" i="1" s="1"/>
  <c r="AC7785" i="1"/>
  <c r="AB7785" i="1"/>
  <c r="AA7785" i="1"/>
  <c r="AD7784" i="1" a="1"/>
  <c r="AD7784" i="1" s="1"/>
  <c r="AC7784" i="1"/>
  <c r="AB7784" i="1"/>
  <c r="AA7784" i="1"/>
  <c r="AD7783" i="1" a="1"/>
  <c r="AD7783" i="1" s="1"/>
  <c r="AC7783" i="1"/>
  <c r="AB7783" i="1"/>
  <c r="AA7783" i="1"/>
  <c r="AD7782" i="1" a="1"/>
  <c r="AD7782" i="1" s="1"/>
  <c r="AC7782" i="1"/>
  <c r="AB7782" i="1"/>
  <c r="AA7782" i="1"/>
  <c r="AD7781" i="1" a="1"/>
  <c r="AD7781" i="1" s="1"/>
  <c r="AC7781" i="1"/>
  <c r="AB7781" i="1"/>
  <c r="AA7781" i="1"/>
  <c r="AD7780" i="1" a="1"/>
  <c r="AD7780" i="1" s="1"/>
  <c r="AC7780" i="1"/>
  <c r="AB7780" i="1"/>
  <c r="AA7780" i="1"/>
  <c r="AD7779" i="1" a="1"/>
  <c r="AD7779" i="1" s="1"/>
  <c r="AC7779" i="1"/>
  <c r="AB7779" i="1"/>
  <c r="AA7779" i="1"/>
  <c r="AD7778" i="1" a="1"/>
  <c r="AD7778" i="1" s="1"/>
  <c r="AC7778" i="1"/>
  <c r="AB7778" i="1"/>
  <c r="AA7778" i="1"/>
  <c r="AD7777" i="1" a="1"/>
  <c r="AD7777" i="1" s="1"/>
  <c r="AC7777" i="1"/>
  <c r="AB7777" i="1"/>
  <c r="AA7777" i="1"/>
  <c r="AD7776" i="1" a="1"/>
  <c r="AD7776" i="1" s="1"/>
  <c r="AC7776" i="1"/>
  <c r="AB7776" i="1"/>
  <c r="AA7776" i="1"/>
  <c r="AD7775" i="1" a="1"/>
  <c r="AD7775" i="1" s="1"/>
  <c r="AC7775" i="1"/>
  <c r="AB7775" i="1"/>
  <c r="AA7775" i="1"/>
  <c r="AD7774" i="1" a="1"/>
  <c r="AD7774" i="1" s="1"/>
  <c r="AC7774" i="1"/>
  <c r="AB7774" i="1"/>
  <c r="AA7774" i="1"/>
  <c r="AD7773" i="1" a="1"/>
  <c r="AD7773" i="1" s="1"/>
  <c r="AC7773" i="1"/>
  <c r="AB7773" i="1"/>
  <c r="AA7773" i="1"/>
  <c r="AD7772" i="1" a="1"/>
  <c r="AD7772" i="1" s="1"/>
  <c r="AC7772" i="1"/>
  <c r="AB7772" i="1"/>
  <c r="AA7772" i="1"/>
  <c r="AD7771" i="1" a="1"/>
  <c r="AD7771" i="1" s="1"/>
  <c r="AC7771" i="1"/>
  <c r="AB7771" i="1"/>
  <c r="AA7771" i="1"/>
  <c r="AD7770" i="1" a="1"/>
  <c r="AD7770" i="1" s="1"/>
  <c r="AC7770" i="1"/>
  <c r="AB7770" i="1"/>
  <c r="AA7770" i="1"/>
  <c r="AD7769" i="1" a="1"/>
  <c r="AD7769" i="1" s="1"/>
  <c r="AC7769" i="1"/>
  <c r="AB7769" i="1"/>
  <c r="AA7769" i="1"/>
  <c r="AD7768" i="1" a="1"/>
  <c r="AD7768" i="1" s="1"/>
  <c r="AC7768" i="1"/>
  <c r="AB7768" i="1"/>
  <c r="AA7768" i="1"/>
  <c r="AD7767" i="1" a="1"/>
  <c r="AD7767" i="1" s="1"/>
  <c r="AC7767" i="1"/>
  <c r="AB7767" i="1"/>
  <c r="AA7767" i="1"/>
  <c r="AD7766" i="1" a="1"/>
  <c r="AD7766" i="1" s="1"/>
  <c r="AC7766" i="1"/>
  <c r="AB7766" i="1"/>
  <c r="AA7766" i="1"/>
  <c r="AD7765" i="1" a="1"/>
  <c r="AD7765" i="1" s="1"/>
  <c r="AC7765" i="1"/>
  <c r="AB7765" i="1"/>
  <c r="AA7765" i="1"/>
  <c r="AD7764" i="1" a="1"/>
  <c r="AD7764" i="1" s="1"/>
  <c r="AC7764" i="1"/>
  <c r="AB7764" i="1"/>
  <c r="AA7764" i="1"/>
  <c r="AD7763" i="1" a="1"/>
  <c r="AD7763" i="1" s="1"/>
  <c r="AC7763" i="1"/>
  <c r="AB7763" i="1"/>
  <c r="AA7763" i="1"/>
  <c r="AD7762" i="1" a="1"/>
  <c r="AD7762" i="1" s="1"/>
  <c r="AC7762" i="1"/>
  <c r="AB7762" i="1"/>
  <c r="AA7762" i="1"/>
  <c r="AD7761" i="1" a="1"/>
  <c r="AD7761" i="1" s="1"/>
  <c r="AC7761" i="1"/>
  <c r="AB7761" i="1"/>
  <c r="AA7761" i="1"/>
  <c r="AD7760" i="1" a="1"/>
  <c r="AD7760" i="1" s="1"/>
  <c r="AC7760" i="1"/>
  <c r="AB7760" i="1"/>
  <c r="AA7760" i="1"/>
  <c r="AD7759" i="1" a="1"/>
  <c r="AD7759" i="1" s="1"/>
  <c r="AC7759" i="1"/>
  <c r="AB7759" i="1"/>
  <c r="AA7759" i="1"/>
  <c r="AD7758" i="1" a="1"/>
  <c r="AD7758" i="1" s="1"/>
  <c r="AC7758" i="1"/>
  <c r="AB7758" i="1"/>
  <c r="AA7758" i="1"/>
  <c r="AD7757" i="1" a="1"/>
  <c r="AD7757" i="1" s="1"/>
  <c r="AC7757" i="1"/>
  <c r="AB7757" i="1"/>
  <c r="AA7757" i="1"/>
  <c r="AD7756" i="1" a="1"/>
  <c r="AD7756" i="1" s="1"/>
  <c r="AC7756" i="1"/>
  <c r="AB7756" i="1"/>
  <c r="AA7756" i="1"/>
  <c r="AD7755" i="1" a="1"/>
  <c r="AD7755" i="1" s="1"/>
  <c r="AC7755" i="1"/>
  <c r="AB7755" i="1"/>
  <c r="AA7755" i="1"/>
  <c r="AD7754" i="1" a="1"/>
  <c r="AD7754" i="1" s="1"/>
  <c r="AC7754" i="1"/>
  <c r="AB7754" i="1"/>
  <c r="AA7754" i="1"/>
  <c r="AD7753" i="1" a="1"/>
  <c r="AD7753" i="1" s="1"/>
  <c r="AC7753" i="1"/>
  <c r="AB7753" i="1"/>
  <c r="AA7753" i="1"/>
  <c r="AD7752" i="1" a="1"/>
  <c r="AD7752" i="1" s="1"/>
  <c r="AC7752" i="1"/>
  <c r="AB7752" i="1"/>
  <c r="AA7752" i="1"/>
  <c r="AD7751" i="1" a="1"/>
  <c r="AD7751" i="1" s="1"/>
  <c r="AC7751" i="1"/>
  <c r="AB7751" i="1"/>
  <c r="AA7751" i="1"/>
  <c r="AD7750" i="1" a="1"/>
  <c r="AD7750" i="1" s="1"/>
  <c r="AC7750" i="1"/>
  <c r="AB7750" i="1"/>
  <c r="AA7750" i="1"/>
  <c r="AD7749" i="1" a="1"/>
  <c r="AD7749" i="1" s="1"/>
  <c r="AC7749" i="1"/>
  <c r="AB7749" i="1"/>
  <c r="AA7749" i="1"/>
  <c r="AD7748" i="1" a="1"/>
  <c r="AD7748" i="1" s="1"/>
  <c r="AC7748" i="1"/>
  <c r="AB7748" i="1"/>
  <c r="AA7748" i="1"/>
  <c r="AD7747" i="1" a="1"/>
  <c r="AD7747" i="1" s="1"/>
  <c r="AC7747" i="1"/>
  <c r="AB7747" i="1"/>
  <c r="AA7747" i="1"/>
  <c r="AD7746" i="1" a="1"/>
  <c r="AD7746" i="1" s="1"/>
  <c r="AC7746" i="1"/>
  <c r="AB7746" i="1"/>
  <c r="AA7746" i="1"/>
  <c r="AD7745" i="1" a="1"/>
  <c r="AD7745" i="1" s="1"/>
  <c r="AC7745" i="1"/>
  <c r="AB7745" i="1"/>
  <c r="AA7745" i="1"/>
  <c r="AD7744" i="1" a="1"/>
  <c r="AD7744" i="1" s="1"/>
  <c r="AC7744" i="1"/>
  <c r="AB7744" i="1"/>
  <c r="AA7744" i="1"/>
  <c r="AD7743" i="1" a="1"/>
  <c r="AD7743" i="1" s="1"/>
  <c r="AC7743" i="1"/>
  <c r="AB7743" i="1"/>
  <c r="AA7743" i="1"/>
  <c r="AD7742" i="1" a="1"/>
  <c r="AD7742" i="1" s="1"/>
  <c r="AC7742" i="1"/>
  <c r="AB7742" i="1"/>
  <c r="AA7742" i="1"/>
  <c r="AD7741" i="1" a="1"/>
  <c r="AD7741" i="1" s="1"/>
  <c r="AC7741" i="1"/>
  <c r="AB7741" i="1"/>
  <c r="AA7741" i="1"/>
  <c r="AD7740" i="1" a="1"/>
  <c r="AD7740" i="1" s="1"/>
  <c r="AC7740" i="1"/>
  <c r="AB7740" i="1"/>
  <c r="AA7740" i="1"/>
  <c r="AD7739" i="1" a="1"/>
  <c r="AD7739" i="1" s="1"/>
  <c r="AC7739" i="1"/>
  <c r="AB7739" i="1"/>
  <c r="AA7739" i="1"/>
  <c r="AD7738" i="1" a="1"/>
  <c r="AD7738" i="1" s="1"/>
  <c r="AC7738" i="1"/>
  <c r="AB7738" i="1"/>
  <c r="AA7738" i="1"/>
  <c r="AD7737" i="1" a="1"/>
  <c r="AD7737" i="1" s="1"/>
  <c r="AC7737" i="1"/>
  <c r="AB7737" i="1"/>
  <c r="AA7737" i="1"/>
  <c r="AD7736" i="1" a="1"/>
  <c r="AD7736" i="1" s="1"/>
  <c r="AC7736" i="1"/>
  <c r="AB7736" i="1"/>
  <c r="AA7736" i="1"/>
  <c r="AD7735" i="1" a="1"/>
  <c r="AD7735" i="1" s="1"/>
  <c r="AC7735" i="1"/>
  <c r="AB7735" i="1"/>
  <c r="AA7735" i="1"/>
  <c r="AD7734" i="1" a="1"/>
  <c r="AD7734" i="1" s="1"/>
  <c r="AC7734" i="1"/>
  <c r="AB7734" i="1"/>
  <c r="AA7734" i="1"/>
  <c r="AD7733" i="1" a="1"/>
  <c r="AD7733" i="1" s="1"/>
  <c r="AC7733" i="1"/>
  <c r="AB7733" i="1"/>
  <c r="AA7733" i="1"/>
  <c r="AD7732" i="1" a="1"/>
  <c r="AD7732" i="1" s="1"/>
  <c r="AC7732" i="1"/>
  <c r="AB7732" i="1"/>
  <c r="AA7732" i="1"/>
  <c r="AD7731" i="1" a="1"/>
  <c r="AD7731" i="1" s="1"/>
  <c r="AC7731" i="1"/>
  <c r="AB7731" i="1"/>
  <c r="AA7731" i="1"/>
  <c r="AD7730" i="1" a="1"/>
  <c r="AD7730" i="1" s="1"/>
  <c r="AC7730" i="1"/>
  <c r="AB7730" i="1"/>
  <c r="AA7730" i="1"/>
  <c r="AD7729" i="1" a="1"/>
  <c r="AD7729" i="1" s="1"/>
  <c r="AC7729" i="1"/>
  <c r="AB7729" i="1"/>
  <c r="AA7729" i="1"/>
  <c r="AD7728" i="1" a="1"/>
  <c r="AD7728" i="1" s="1"/>
  <c r="AC7728" i="1"/>
  <c r="AB7728" i="1"/>
  <c r="AA7728" i="1"/>
  <c r="AD7727" i="1" a="1"/>
  <c r="AD7727" i="1" s="1"/>
  <c r="AC7727" i="1"/>
  <c r="AB7727" i="1"/>
  <c r="AA7727" i="1"/>
  <c r="AD7726" i="1" a="1"/>
  <c r="AD7726" i="1" s="1"/>
  <c r="AC7726" i="1"/>
  <c r="AB7726" i="1"/>
  <c r="AA7726" i="1"/>
  <c r="AD7725" i="1" a="1"/>
  <c r="AD7725" i="1" s="1"/>
  <c r="AC7725" i="1"/>
  <c r="AB7725" i="1"/>
  <c r="AA7725" i="1"/>
  <c r="AD7724" i="1" a="1"/>
  <c r="AD7724" i="1" s="1"/>
  <c r="AC7724" i="1"/>
  <c r="AB7724" i="1"/>
  <c r="AA7724" i="1"/>
  <c r="AD7723" i="1" a="1"/>
  <c r="AD7723" i="1" s="1"/>
  <c r="AC7723" i="1"/>
  <c r="AB7723" i="1"/>
  <c r="AA7723" i="1"/>
  <c r="AD7722" i="1" a="1"/>
  <c r="AD7722" i="1" s="1"/>
  <c r="AC7722" i="1"/>
  <c r="AB7722" i="1"/>
  <c r="AA7722" i="1"/>
  <c r="AD7721" i="1" a="1"/>
  <c r="AD7721" i="1" s="1"/>
  <c r="AC7721" i="1"/>
  <c r="AB7721" i="1"/>
  <c r="AA7721" i="1"/>
  <c r="AD7720" i="1" a="1"/>
  <c r="AD7720" i="1" s="1"/>
  <c r="AC7720" i="1"/>
  <c r="AB7720" i="1"/>
  <c r="AA7720" i="1"/>
  <c r="AD7719" i="1" a="1"/>
  <c r="AD7719" i="1" s="1"/>
  <c r="AC7719" i="1"/>
  <c r="AB7719" i="1"/>
  <c r="AA7719" i="1"/>
  <c r="AD7718" i="1" a="1"/>
  <c r="AD7718" i="1" s="1"/>
  <c r="AC7718" i="1"/>
  <c r="AB7718" i="1"/>
  <c r="AA7718" i="1"/>
  <c r="AD7717" i="1" a="1"/>
  <c r="AD7717" i="1" s="1"/>
  <c r="AC7717" i="1"/>
  <c r="AB7717" i="1"/>
  <c r="AA7717" i="1"/>
  <c r="AD7716" i="1" a="1"/>
  <c r="AD7716" i="1" s="1"/>
  <c r="AC7716" i="1"/>
  <c r="AB7716" i="1"/>
  <c r="AA7716" i="1"/>
  <c r="AD7715" i="1" a="1"/>
  <c r="AD7715" i="1" s="1"/>
  <c r="AC7715" i="1"/>
  <c r="AB7715" i="1"/>
  <c r="AA7715" i="1"/>
  <c r="AD7714" i="1" a="1"/>
  <c r="AD7714" i="1" s="1"/>
  <c r="AC7714" i="1"/>
  <c r="AB7714" i="1"/>
  <c r="AA7714" i="1"/>
  <c r="AD7713" i="1" a="1"/>
  <c r="AD7713" i="1" s="1"/>
  <c r="AC7713" i="1"/>
  <c r="AB7713" i="1"/>
  <c r="AA7713" i="1"/>
  <c r="AD7712" i="1" a="1"/>
  <c r="AD7712" i="1" s="1"/>
  <c r="AC7712" i="1"/>
  <c r="AB7712" i="1"/>
  <c r="AA7712" i="1"/>
  <c r="AD7711" i="1" a="1"/>
  <c r="AD7711" i="1" s="1"/>
  <c r="AC7711" i="1"/>
  <c r="AB7711" i="1"/>
  <c r="AA7711" i="1"/>
  <c r="AD7710" i="1" a="1"/>
  <c r="AD7710" i="1" s="1"/>
  <c r="AC7710" i="1"/>
  <c r="AB7710" i="1"/>
  <c r="AA7710" i="1"/>
  <c r="AD7709" i="1" a="1"/>
  <c r="AD7709" i="1" s="1"/>
  <c r="AC7709" i="1"/>
  <c r="AB7709" i="1"/>
  <c r="AA7709" i="1"/>
  <c r="AD7708" i="1" a="1"/>
  <c r="AD7708" i="1" s="1"/>
  <c r="AC7708" i="1"/>
  <c r="AB7708" i="1"/>
  <c r="AA7708" i="1"/>
  <c r="AD7707" i="1" a="1"/>
  <c r="AD7707" i="1" s="1"/>
  <c r="AC7707" i="1"/>
  <c r="AB7707" i="1"/>
  <c r="AA7707" i="1"/>
  <c r="AD7706" i="1" a="1"/>
  <c r="AD7706" i="1" s="1"/>
  <c r="AC7706" i="1"/>
  <c r="AB7706" i="1"/>
  <c r="AA7706" i="1"/>
  <c r="AD7705" i="1" a="1"/>
  <c r="AD7705" i="1" s="1"/>
  <c r="AC7705" i="1"/>
  <c r="AB7705" i="1"/>
  <c r="AA7705" i="1"/>
  <c r="AD7704" i="1" a="1"/>
  <c r="AD7704" i="1" s="1"/>
  <c r="AC7704" i="1"/>
  <c r="AB7704" i="1"/>
  <c r="AA7704" i="1"/>
  <c r="AD7703" i="1" a="1"/>
  <c r="AD7703" i="1" s="1"/>
  <c r="AC7703" i="1"/>
  <c r="AB7703" i="1"/>
  <c r="AA7703" i="1"/>
  <c r="AD7702" i="1" a="1"/>
  <c r="AD7702" i="1" s="1"/>
  <c r="AC7702" i="1"/>
  <c r="AB7702" i="1"/>
  <c r="AA7702" i="1"/>
  <c r="AD7701" i="1" a="1"/>
  <c r="AD7701" i="1" s="1"/>
  <c r="AC7701" i="1"/>
  <c r="AB7701" i="1"/>
  <c r="AA7701" i="1"/>
  <c r="AD7700" i="1" a="1"/>
  <c r="AD7700" i="1" s="1"/>
  <c r="AC7700" i="1"/>
  <c r="AB7700" i="1"/>
  <c r="AA7700" i="1"/>
  <c r="AD7699" i="1" a="1"/>
  <c r="AD7699" i="1" s="1"/>
  <c r="AC7699" i="1"/>
  <c r="AB7699" i="1"/>
  <c r="AA7699" i="1"/>
  <c r="AD7698" i="1" a="1"/>
  <c r="AD7698" i="1" s="1"/>
  <c r="AC7698" i="1"/>
  <c r="AB7698" i="1"/>
  <c r="AA7698" i="1"/>
  <c r="AD7697" i="1" a="1"/>
  <c r="AD7697" i="1" s="1"/>
  <c r="AC7697" i="1"/>
  <c r="AB7697" i="1"/>
  <c r="AA7697" i="1"/>
  <c r="AD7696" i="1" a="1"/>
  <c r="AD7696" i="1" s="1"/>
  <c r="AC7696" i="1"/>
  <c r="AB7696" i="1"/>
  <c r="AA7696" i="1"/>
  <c r="AD7695" i="1" a="1"/>
  <c r="AD7695" i="1" s="1"/>
  <c r="AC7695" i="1"/>
  <c r="AB7695" i="1"/>
  <c r="AA7695" i="1"/>
  <c r="AD7694" i="1" a="1"/>
  <c r="AD7694" i="1" s="1"/>
  <c r="AC7694" i="1"/>
  <c r="AB7694" i="1"/>
  <c r="AA7694" i="1"/>
  <c r="AD7693" i="1" a="1"/>
  <c r="AD7693" i="1" s="1"/>
  <c r="AC7693" i="1"/>
  <c r="AB7693" i="1"/>
  <c r="AA7693" i="1"/>
  <c r="AD7692" i="1" a="1"/>
  <c r="AD7692" i="1" s="1"/>
  <c r="AC7692" i="1"/>
  <c r="AB7692" i="1"/>
  <c r="AA7692" i="1"/>
  <c r="AD7691" i="1" a="1"/>
  <c r="AD7691" i="1" s="1"/>
  <c r="AC7691" i="1"/>
  <c r="AB7691" i="1"/>
  <c r="AA7691" i="1"/>
  <c r="AD7690" i="1" a="1"/>
  <c r="AD7690" i="1" s="1"/>
  <c r="AC7690" i="1"/>
  <c r="AB7690" i="1"/>
  <c r="AA7690" i="1"/>
  <c r="AD7689" i="1" a="1"/>
  <c r="AD7689" i="1" s="1"/>
  <c r="AC7689" i="1"/>
  <c r="AB7689" i="1"/>
  <c r="AA7689" i="1"/>
  <c r="AD7688" i="1" a="1"/>
  <c r="AD7688" i="1" s="1"/>
  <c r="AC7688" i="1"/>
  <c r="AB7688" i="1"/>
  <c r="AA7688" i="1"/>
  <c r="AD7687" i="1" a="1"/>
  <c r="AD7687" i="1" s="1"/>
  <c r="AC7687" i="1"/>
  <c r="AB7687" i="1"/>
  <c r="AA7687" i="1"/>
  <c r="AD7686" i="1" a="1"/>
  <c r="AD7686" i="1" s="1"/>
  <c r="AC7686" i="1"/>
  <c r="AB7686" i="1"/>
  <c r="AA7686" i="1"/>
  <c r="AD7685" i="1" a="1"/>
  <c r="AD7685" i="1" s="1"/>
  <c r="AC7685" i="1"/>
  <c r="AB7685" i="1"/>
  <c r="AA7685" i="1"/>
  <c r="AD7684" i="1" a="1"/>
  <c r="AD7684" i="1" s="1"/>
  <c r="AC7684" i="1"/>
  <c r="AB7684" i="1"/>
  <c r="AA7684" i="1"/>
  <c r="AD7683" i="1" a="1"/>
  <c r="AD7683" i="1" s="1"/>
  <c r="AC7683" i="1"/>
  <c r="AB7683" i="1"/>
  <c r="AA7683" i="1"/>
  <c r="AD7682" i="1" a="1"/>
  <c r="AD7682" i="1" s="1"/>
  <c r="AC7682" i="1"/>
  <c r="AB7682" i="1"/>
  <c r="AA7682" i="1"/>
  <c r="AD7681" i="1" a="1"/>
  <c r="AD7681" i="1" s="1"/>
  <c r="AC7681" i="1"/>
  <c r="AB7681" i="1"/>
  <c r="AA7681" i="1"/>
  <c r="AD7680" i="1" a="1"/>
  <c r="AD7680" i="1" s="1"/>
  <c r="AC7680" i="1"/>
  <c r="AB7680" i="1"/>
  <c r="AA7680" i="1"/>
  <c r="AD7679" i="1" a="1"/>
  <c r="AD7679" i="1" s="1"/>
  <c r="AC7679" i="1"/>
  <c r="AB7679" i="1"/>
  <c r="AA7679" i="1"/>
  <c r="AD7678" i="1" a="1"/>
  <c r="AD7678" i="1" s="1"/>
  <c r="AC7678" i="1"/>
  <c r="AB7678" i="1"/>
  <c r="AA7678" i="1"/>
  <c r="AD7677" i="1" a="1"/>
  <c r="AD7677" i="1" s="1"/>
  <c r="AC7677" i="1"/>
  <c r="AB7677" i="1"/>
  <c r="AA7677" i="1"/>
  <c r="AD7676" i="1" a="1"/>
  <c r="AD7676" i="1" s="1"/>
  <c r="AC7676" i="1"/>
  <c r="AB7676" i="1"/>
  <c r="AA7676" i="1"/>
  <c r="AD7675" i="1" a="1"/>
  <c r="AD7675" i="1" s="1"/>
  <c r="AC7675" i="1"/>
  <c r="AB7675" i="1"/>
  <c r="AA7675" i="1"/>
  <c r="AD7674" i="1" a="1"/>
  <c r="AD7674" i="1" s="1"/>
  <c r="AC7674" i="1"/>
  <c r="AB7674" i="1"/>
  <c r="AA7674" i="1"/>
  <c r="AD7673" i="1" a="1"/>
  <c r="AD7673" i="1" s="1"/>
  <c r="AC7673" i="1"/>
  <c r="AB7673" i="1"/>
  <c r="AA7673" i="1"/>
  <c r="AD7672" i="1" a="1"/>
  <c r="AD7672" i="1" s="1"/>
  <c r="AC7672" i="1"/>
  <c r="AB7672" i="1"/>
  <c r="AA7672" i="1"/>
  <c r="AD7671" i="1" a="1"/>
  <c r="AD7671" i="1" s="1"/>
  <c r="AC7671" i="1"/>
  <c r="AB7671" i="1"/>
  <c r="AA7671" i="1"/>
  <c r="AD7670" i="1" a="1"/>
  <c r="AD7670" i="1" s="1"/>
  <c r="AC7670" i="1"/>
  <c r="AB7670" i="1"/>
  <c r="AA7670" i="1"/>
  <c r="AD7669" i="1" a="1"/>
  <c r="AD7669" i="1" s="1"/>
  <c r="AC7669" i="1"/>
  <c r="AB7669" i="1"/>
  <c r="AA7669" i="1"/>
  <c r="AD7668" i="1" a="1"/>
  <c r="AD7668" i="1" s="1"/>
  <c r="AC7668" i="1"/>
  <c r="AB7668" i="1"/>
  <c r="AA7668" i="1"/>
  <c r="AD7667" i="1" a="1"/>
  <c r="AD7667" i="1" s="1"/>
  <c r="AC7667" i="1"/>
  <c r="AB7667" i="1"/>
  <c r="AA7667" i="1"/>
  <c r="AD7666" i="1" a="1"/>
  <c r="AD7666" i="1" s="1"/>
  <c r="AC7666" i="1"/>
  <c r="AB7666" i="1"/>
  <c r="AA7666" i="1"/>
  <c r="AD7665" i="1" a="1"/>
  <c r="AD7665" i="1" s="1"/>
  <c r="AC7665" i="1"/>
  <c r="AB7665" i="1"/>
  <c r="AA7665" i="1"/>
  <c r="AD7664" i="1" a="1"/>
  <c r="AD7664" i="1" s="1"/>
  <c r="AC7664" i="1"/>
  <c r="AB7664" i="1"/>
  <c r="AA7664" i="1"/>
  <c r="AD7663" i="1" a="1"/>
  <c r="AD7663" i="1" s="1"/>
  <c r="AC7663" i="1"/>
  <c r="AB7663" i="1"/>
  <c r="AA7663" i="1"/>
  <c r="AD7662" i="1" a="1"/>
  <c r="AD7662" i="1" s="1"/>
  <c r="AC7662" i="1"/>
  <c r="AB7662" i="1"/>
  <c r="AA7662" i="1"/>
  <c r="AD7661" i="1" a="1"/>
  <c r="AD7661" i="1" s="1"/>
  <c r="AC7661" i="1"/>
  <c r="AB7661" i="1"/>
  <c r="AA7661" i="1"/>
  <c r="AD7660" i="1" a="1"/>
  <c r="AD7660" i="1" s="1"/>
  <c r="AC7660" i="1"/>
  <c r="AB7660" i="1"/>
  <c r="AA7660" i="1"/>
  <c r="AD7659" i="1" a="1"/>
  <c r="AD7659" i="1" s="1"/>
  <c r="AC7659" i="1"/>
  <c r="AB7659" i="1"/>
  <c r="AA7659" i="1"/>
  <c r="AD7658" i="1" a="1"/>
  <c r="AD7658" i="1" s="1"/>
  <c r="AC7658" i="1"/>
  <c r="AB7658" i="1"/>
  <c r="AA7658" i="1"/>
  <c r="AD7657" i="1" a="1"/>
  <c r="AD7657" i="1" s="1"/>
  <c r="AC7657" i="1"/>
  <c r="AB7657" i="1"/>
  <c r="AA7657" i="1"/>
  <c r="AD7656" i="1" a="1"/>
  <c r="AD7656" i="1" s="1"/>
  <c r="AC7656" i="1"/>
  <c r="AB7656" i="1"/>
  <c r="AA7656" i="1"/>
  <c r="AD7655" i="1" a="1"/>
  <c r="AD7655" i="1" s="1"/>
  <c r="AC7655" i="1"/>
  <c r="AB7655" i="1"/>
  <c r="AA7655" i="1"/>
  <c r="AD7654" i="1" a="1"/>
  <c r="AD7654" i="1" s="1"/>
  <c r="AC7654" i="1"/>
  <c r="AB7654" i="1"/>
  <c r="AA7654" i="1"/>
  <c r="AD7653" i="1" a="1"/>
  <c r="AD7653" i="1" s="1"/>
  <c r="AC7653" i="1"/>
  <c r="AB7653" i="1"/>
  <c r="AA7653" i="1"/>
  <c r="AD7652" i="1" a="1"/>
  <c r="AD7652" i="1" s="1"/>
  <c r="AC7652" i="1"/>
  <c r="AB7652" i="1"/>
  <c r="AA7652" i="1"/>
  <c r="AD7651" i="1" a="1"/>
  <c r="AD7651" i="1" s="1"/>
  <c r="AC7651" i="1"/>
  <c r="AB7651" i="1"/>
  <c r="AA7651" i="1"/>
  <c r="AD7650" i="1" a="1"/>
  <c r="AD7650" i="1" s="1"/>
  <c r="AC7650" i="1"/>
  <c r="AB7650" i="1"/>
  <c r="AA7650" i="1"/>
  <c r="AD7649" i="1" a="1"/>
  <c r="AD7649" i="1" s="1"/>
  <c r="AC7649" i="1"/>
  <c r="AB7649" i="1"/>
  <c r="AA7649" i="1"/>
  <c r="AD7648" i="1" a="1"/>
  <c r="AD7648" i="1" s="1"/>
  <c r="AC7648" i="1"/>
  <c r="AB7648" i="1"/>
  <c r="AA7648" i="1"/>
  <c r="AD7647" i="1" a="1"/>
  <c r="AD7647" i="1" s="1"/>
  <c r="AC7647" i="1"/>
  <c r="AB7647" i="1"/>
  <c r="AA7647" i="1"/>
  <c r="AD7646" i="1" a="1"/>
  <c r="AD7646" i="1" s="1"/>
  <c r="AC7646" i="1"/>
  <c r="AB7646" i="1"/>
  <c r="AA7646" i="1"/>
  <c r="AD7645" i="1" a="1"/>
  <c r="AD7645" i="1" s="1"/>
  <c r="AC7645" i="1"/>
  <c r="AB7645" i="1"/>
  <c r="AA7645" i="1"/>
  <c r="AD7644" i="1" a="1"/>
  <c r="AD7644" i="1" s="1"/>
  <c r="AC7644" i="1"/>
  <c r="AB7644" i="1"/>
  <c r="AA7644" i="1"/>
  <c r="AD7643" i="1" a="1"/>
  <c r="AD7643" i="1" s="1"/>
  <c r="AC7643" i="1"/>
  <c r="AB7643" i="1"/>
  <c r="AA7643" i="1"/>
  <c r="AD7642" i="1" a="1"/>
  <c r="AD7642" i="1" s="1"/>
  <c r="AC7642" i="1"/>
  <c r="AB7642" i="1"/>
  <c r="AA7642" i="1"/>
  <c r="AD7641" i="1" a="1"/>
  <c r="AD7641" i="1" s="1"/>
  <c r="AC7641" i="1"/>
  <c r="AB7641" i="1"/>
  <c r="AA7641" i="1"/>
  <c r="AD7640" i="1" a="1"/>
  <c r="AD7640" i="1" s="1"/>
  <c r="AC7640" i="1"/>
  <c r="AB7640" i="1"/>
  <c r="AA7640" i="1"/>
  <c r="AD7639" i="1" a="1"/>
  <c r="AD7639" i="1" s="1"/>
  <c r="AC7639" i="1"/>
  <c r="AB7639" i="1"/>
  <c r="AA7639" i="1"/>
  <c r="AD7638" i="1" a="1"/>
  <c r="AD7638" i="1" s="1"/>
  <c r="AC7638" i="1"/>
  <c r="AB7638" i="1"/>
  <c r="AA7638" i="1"/>
  <c r="AD7637" i="1" a="1"/>
  <c r="AD7637" i="1" s="1"/>
  <c r="AC7637" i="1"/>
  <c r="AB7637" i="1"/>
  <c r="AA7637" i="1"/>
  <c r="AD7636" i="1" a="1"/>
  <c r="AD7636" i="1" s="1"/>
  <c r="AC7636" i="1"/>
  <c r="AB7636" i="1"/>
  <c r="AA7636" i="1"/>
  <c r="AD7635" i="1" a="1"/>
  <c r="AD7635" i="1" s="1"/>
  <c r="AC7635" i="1"/>
  <c r="AB7635" i="1"/>
  <c r="AA7635" i="1"/>
  <c r="AD7634" i="1" a="1"/>
  <c r="AD7634" i="1" s="1"/>
  <c r="AC7634" i="1"/>
  <c r="AB7634" i="1"/>
  <c r="AA7634" i="1"/>
  <c r="AD7633" i="1" a="1"/>
  <c r="AD7633" i="1" s="1"/>
  <c r="AC7633" i="1"/>
  <c r="AB7633" i="1"/>
  <c r="AA7633" i="1"/>
  <c r="AD7632" i="1" a="1"/>
  <c r="AD7632" i="1" s="1"/>
  <c r="AC7632" i="1"/>
  <c r="AB7632" i="1"/>
  <c r="AA7632" i="1"/>
  <c r="AD7631" i="1" a="1"/>
  <c r="AD7631" i="1" s="1"/>
  <c r="AC7631" i="1"/>
  <c r="AB7631" i="1"/>
  <c r="AA7631" i="1"/>
  <c r="AD7630" i="1" a="1"/>
  <c r="AD7630" i="1" s="1"/>
  <c r="AC7630" i="1"/>
  <c r="AB7630" i="1"/>
  <c r="AA7630" i="1"/>
  <c r="AD7629" i="1" a="1"/>
  <c r="AD7629" i="1" s="1"/>
  <c r="AC7629" i="1"/>
  <c r="AB7629" i="1"/>
  <c r="AA7629" i="1"/>
  <c r="AD7628" i="1" a="1"/>
  <c r="AD7628" i="1" s="1"/>
  <c r="AC7628" i="1"/>
  <c r="AB7628" i="1"/>
  <c r="AA7628" i="1"/>
  <c r="AD7627" i="1" a="1"/>
  <c r="AD7627" i="1" s="1"/>
  <c r="AC7627" i="1"/>
  <c r="AB7627" i="1"/>
  <c r="AA7627" i="1"/>
  <c r="AD7626" i="1" a="1"/>
  <c r="AD7626" i="1" s="1"/>
  <c r="AC7626" i="1"/>
  <c r="AB7626" i="1"/>
  <c r="AA7626" i="1"/>
  <c r="AD7625" i="1" a="1"/>
  <c r="AD7625" i="1" s="1"/>
  <c r="AC7625" i="1"/>
  <c r="AB7625" i="1"/>
  <c r="AA7625" i="1"/>
  <c r="AD7624" i="1" a="1"/>
  <c r="AD7624" i="1" s="1"/>
  <c r="AC7624" i="1"/>
  <c r="AB7624" i="1"/>
  <c r="AA7624" i="1"/>
  <c r="AD7623" i="1" a="1"/>
  <c r="AD7623" i="1" s="1"/>
  <c r="AC7623" i="1"/>
  <c r="AB7623" i="1"/>
  <c r="AA7623" i="1"/>
  <c r="AD7622" i="1" a="1"/>
  <c r="AD7622" i="1" s="1"/>
  <c r="AC7622" i="1"/>
  <c r="AB7622" i="1"/>
  <c r="AA7622" i="1"/>
  <c r="AD7621" i="1" a="1"/>
  <c r="AD7621" i="1" s="1"/>
  <c r="AC7621" i="1"/>
  <c r="AB7621" i="1"/>
  <c r="AA7621" i="1"/>
  <c r="AD7620" i="1" a="1"/>
  <c r="AD7620" i="1" s="1"/>
  <c r="AC7620" i="1"/>
  <c r="AB7620" i="1"/>
  <c r="AA7620" i="1"/>
  <c r="AD7619" i="1" a="1"/>
  <c r="AD7619" i="1" s="1"/>
  <c r="AC7619" i="1"/>
  <c r="AB7619" i="1"/>
  <c r="AA7619" i="1"/>
  <c r="AD7618" i="1" a="1"/>
  <c r="AD7618" i="1" s="1"/>
  <c r="AC7618" i="1"/>
  <c r="AB7618" i="1"/>
  <c r="AA7618" i="1"/>
  <c r="AD7617" i="1" a="1"/>
  <c r="AD7617" i="1" s="1"/>
  <c r="AC7617" i="1"/>
  <c r="AB7617" i="1"/>
  <c r="AA7617" i="1"/>
  <c r="AD7616" i="1" a="1"/>
  <c r="AD7616" i="1" s="1"/>
  <c r="AC7616" i="1"/>
  <c r="AB7616" i="1"/>
  <c r="AA7616" i="1"/>
  <c r="AD7615" i="1" a="1"/>
  <c r="AD7615" i="1" s="1"/>
  <c r="AC7615" i="1"/>
  <c r="AB7615" i="1"/>
  <c r="AA7615" i="1"/>
  <c r="AD7614" i="1" a="1"/>
  <c r="AD7614" i="1" s="1"/>
  <c r="AC7614" i="1"/>
  <c r="AB7614" i="1"/>
  <c r="AA7614" i="1"/>
  <c r="AD7613" i="1" a="1"/>
  <c r="AD7613" i="1" s="1"/>
  <c r="AC7613" i="1"/>
  <c r="AB7613" i="1"/>
  <c r="AA7613" i="1"/>
  <c r="AD7612" i="1" a="1"/>
  <c r="AD7612" i="1" s="1"/>
  <c r="AC7612" i="1"/>
  <c r="AB7612" i="1"/>
  <c r="AA7612" i="1"/>
  <c r="AD7611" i="1" a="1"/>
  <c r="AD7611" i="1" s="1"/>
  <c r="AC7611" i="1"/>
  <c r="AB7611" i="1"/>
  <c r="AA7611" i="1"/>
  <c r="AD7610" i="1" a="1"/>
  <c r="AD7610" i="1" s="1"/>
  <c r="AC7610" i="1"/>
  <c r="AB7610" i="1"/>
  <c r="AA7610" i="1"/>
  <c r="AD7609" i="1" a="1"/>
  <c r="AD7609" i="1" s="1"/>
  <c r="AC7609" i="1"/>
  <c r="AB7609" i="1"/>
  <c r="AA7609" i="1"/>
  <c r="AD7608" i="1" a="1"/>
  <c r="AD7608" i="1" s="1"/>
  <c r="AC7608" i="1"/>
  <c r="AB7608" i="1"/>
  <c r="AA7608" i="1"/>
  <c r="AD7607" i="1" a="1"/>
  <c r="AD7607" i="1" s="1"/>
  <c r="AC7607" i="1"/>
  <c r="AB7607" i="1"/>
  <c r="AA7607" i="1"/>
  <c r="AD7606" i="1" a="1"/>
  <c r="AD7606" i="1" s="1"/>
  <c r="AC7606" i="1"/>
  <c r="AB7606" i="1"/>
  <c r="AA7606" i="1"/>
  <c r="AD7605" i="1" a="1"/>
  <c r="AD7605" i="1" s="1"/>
  <c r="AC7605" i="1"/>
  <c r="AB7605" i="1"/>
  <c r="AA7605" i="1"/>
  <c r="AD7604" i="1" a="1"/>
  <c r="AD7604" i="1" s="1"/>
  <c r="AC7604" i="1"/>
  <c r="AB7604" i="1"/>
  <c r="AA7604" i="1"/>
  <c r="AD7603" i="1" a="1"/>
  <c r="AD7603" i="1" s="1"/>
  <c r="AC7603" i="1"/>
  <c r="AB7603" i="1"/>
  <c r="AA7603" i="1"/>
  <c r="AD7602" i="1" a="1"/>
  <c r="AD7602" i="1" s="1"/>
  <c r="AC7602" i="1"/>
  <c r="AB7602" i="1"/>
  <c r="AA7602" i="1"/>
  <c r="AD7601" i="1" a="1"/>
  <c r="AD7601" i="1" s="1"/>
  <c r="AC7601" i="1"/>
  <c r="AB7601" i="1"/>
  <c r="AA7601" i="1"/>
  <c r="AD7600" i="1" a="1"/>
  <c r="AD7600" i="1" s="1"/>
  <c r="AC7600" i="1"/>
  <c r="AB7600" i="1"/>
  <c r="AA7600" i="1"/>
  <c r="AD7599" i="1" a="1"/>
  <c r="AD7599" i="1" s="1"/>
  <c r="AC7599" i="1"/>
  <c r="AB7599" i="1"/>
  <c r="AA7599" i="1"/>
  <c r="AD7598" i="1" a="1"/>
  <c r="AD7598" i="1" s="1"/>
  <c r="AC7598" i="1"/>
  <c r="AB7598" i="1"/>
  <c r="AA7598" i="1"/>
  <c r="AD7597" i="1" a="1"/>
  <c r="AD7597" i="1" s="1"/>
  <c r="AC7597" i="1"/>
  <c r="AB7597" i="1"/>
  <c r="AA7597" i="1"/>
  <c r="AD7596" i="1" a="1"/>
  <c r="AD7596" i="1" s="1"/>
  <c r="AC7596" i="1"/>
  <c r="AB7596" i="1"/>
  <c r="AA7596" i="1"/>
  <c r="AD7595" i="1" a="1"/>
  <c r="AD7595" i="1" s="1"/>
  <c r="AC7595" i="1"/>
  <c r="AB7595" i="1"/>
  <c r="AA7595" i="1"/>
  <c r="AD7594" i="1" a="1"/>
  <c r="AD7594" i="1" s="1"/>
  <c r="AC7594" i="1"/>
  <c r="AB7594" i="1"/>
  <c r="AA7594" i="1"/>
  <c r="AD7593" i="1" a="1"/>
  <c r="AD7593" i="1" s="1"/>
  <c r="AC7593" i="1"/>
  <c r="AB7593" i="1"/>
  <c r="AA7593" i="1"/>
  <c r="AD7592" i="1" a="1"/>
  <c r="AD7592" i="1" s="1"/>
  <c r="AC7592" i="1"/>
  <c r="AB7592" i="1"/>
  <c r="AA7592" i="1"/>
  <c r="AD7591" i="1" a="1"/>
  <c r="AD7591" i="1" s="1"/>
  <c r="AC7591" i="1"/>
  <c r="AB7591" i="1"/>
  <c r="AA7591" i="1"/>
  <c r="AD7590" i="1" a="1"/>
  <c r="AD7590" i="1" s="1"/>
  <c r="AC7590" i="1"/>
  <c r="AB7590" i="1"/>
  <c r="AA7590" i="1"/>
  <c r="AD7589" i="1" a="1"/>
  <c r="AD7589" i="1" s="1"/>
  <c r="AC7589" i="1"/>
  <c r="AB7589" i="1"/>
  <c r="AA7589" i="1"/>
  <c r="AD7588" i="1" a="1"/>
  <c r="AD7588" i="1" s="1"/>
  <c r="AC7588" i="1"/>
  <c r="AB7588" i="1"/>
  <c r="AA7588" i="1"/>
  <c r="AD7587" i="1" a="1"/>
  <c r="AD7587" i="1" s="1"/>
  <c r="AC7587" i="1"/>
  <c r="AB7587" i="1"/>
  <c r="AA7587" i="1"/>
  <c r="AD7586" i="1" a="1"/>
  <c r="AD7586" i="1" s="1"/>
  <c r="AC7586" i="1"/>
  <c r="AB7586" i="1"/>
  <c r="AA7586" i="1"/>
  <c r="AD7585" i="1" a="1"/>
  <c r="AD7585" i="1" s="1"/>
  <c r="AC7585" i="1"/>
  <c r="AB7585" i="1"/>
  <c r="AA7585" i="1"/>
  <c r="AD7584" i="1" a="1"/>
  <c r="AD7584" i="1" s="1"/>
  <c r="AC7584" i="1"/>
  <c r="AB7584" i="1"/>
  <c r="AA7584" i="1"/>
  <c r="AD7583" i="1" a="1"/>
  <c r="AD7583" i="1" s="1"/>
  <c r="AC7583" i="1"/>
  <c r="AB7583" i="1"/>
  <c r="AA7583" i="1"/>
  <c r="AD7582" i="1" a="1"/>
  <c r="AD7582" i="1" s="1"/>
  <c r="AC7582" i="1"/>
  <c r="AB7582" i="1"/>
  <c r="AA7582" i="1"/>
  <c r="AD7581" i="1" a="1"/>
  <c r="AD7581" i="1" s="1"/>
  <c r="AC7581" i="1"/>
  <c r="AB7581" i="1"/>
  <c r="AA7581" i="1"/>
  <c r="AD7580" i="1" a="1"/>
  <c r="AD7580" i="1" s="1"/>
  <c r="AC7580" i="1"/>
  <c r="AB7580" i="1"/>
  <c r="AA7580" i="1"/>
  <c r="AD7579" i="1" a="1"/>
  <c r="AD7579" i="1" s="1"/>
  <c r="AC7579" i="1"/>
  <c r="AB7579" i="1"/>
  <c r="AA7579" i="1"/>
  <c r="AD7578" i="1" a="1"/>
  <c r="AD7578" i="1" s="1"/>
  <c r="AC7578" i="1"/>
  <c r="AB7578" i="1"/>
  <c r="AA7578" i="1"/>
  <c r="AD7577" i="1" a="1"/>
  <c r="AD7577" i="1" s="1"/>
  <c r="AC7577" i="1"/>
  <c r="AB7577" i="1"/>
  <c r="AA7577" i="1"/>
  <c r="AD7576" i="1" a="1"/>
  <c r="AD7576" i="1" s="1"/>
  <c r="AC7576" i="1"/>
  <c r="AB7576" i="1"/>
  <c r="AA7576" i="1"/>
  <c r="AD7575" i="1" a="1"/>
  <c r="AD7575" i="1" s="1"/>
  <c r="AC7575" i="1"/>
  <c r="AB7575" i="1"/>
  <c r="AA7575" i="1"/>
  <c r="AD7574" i="1" a="1"/>
  <c r="AD7574" i="1" s="1"/>
  <c r="AC7574" i="1"/>
  <c r="AB7574" i="1"/>
  <c r="AA7574" i="1"/>
  <c r="AD7573" i="1" a="1"/>
  <c r="AD7573" i="1" s="1"/>
  <c r="AC7573" i="1"/>
  <c r="AB7573" i="1"/>
  <c r="AA7573" i="1"/>
  <c r="AD7572" i="1" a="1"/>
  <c r="AD7572" i="1" s="1"/>
  <c r="AC7572" i="1"/>
  <c r="AB7572" i="1"/>
  <c r="AA7572" i="1"/>
  <c r="AD7571" i="1" a="1"/>
  <c r="AD7571" i="1" s="1"/>
  <c r="AC7571" i="1"/>
  <c r="AB7571" i="1"/>
  <c r="AA7571" i="1"/>
  <c r="AD7570" i="1" a="1"/>
  <c r="AD7570" i="1" s="1"/>
  <c r="AC7570" i="1"/>
  <c r="AB7570" i="1"/>
  <c r="AA7570" i="1"/>
  <c r="AD7569" i="1" a="1"/>
  <c r="AD7569" i="1" s="1"/>
  <c r="AC7569" i="1"/>
  <c r="AB7569" i="1"/>
  <c r="AA7569" i="1"/>
  <c r="AD7568" i="1" a="1"/>
  <c r="AD7568" i="1" s="1"/>
  <c r="AC7568" i="1"/>
  <c r="AB7568" i="1"/>
  <c r="AA7568" i="1"/>
  <c r="AD7567" i="1" a="1"/>
  <c r="AD7567" i="1" s="1"/>
  <c r="AC7567" i="1"/>
  <c r="AB7567" i="1"/>
  <c r="AA7567" i="1"/>
  <c r="AD7566" i="1" a="1"/>
  <c r="AD7566" i="1" s="1"/>
  <c r="AC7566" i="1"/>
  <c r="AB7566" i="1"/>
  <c r="AA7566" i="1"/>
  <c r="AD7565" i="1" a="1"/>
  <c r="AD7565" i="1" s="1"/>
  <c r="AC7565" i="1"/>
  <c r="AB7565" i="1"/>
  <c r="AA7565" i="1"/>
  <c r="AD7564" i="1" a="1"/>
  <c r="AD7564" i="1" s="1"/>
  <c r="AC7564" i="1"/>
  <c r="AB7564" i="1"/>
  <c r="AA7564" i="1"/>
  <c r="AD7563" i="1" a="1"/>
  <c r="AD7563" i="1" s="1"/>
  <c r="AC7563" i="1"/>
  <c r="AB7563" i="1"/>
  <c r="AA7563" i="1"/>
  <c r="AD7562" i="1" a="1"/>
  <c r="AD7562" i="1" s="1"/>
  <c r="AC7562" i="1"/>
  <c r="AB7562" i="1"/>
  <c r="AA7562" i="1"/>
  <c r="AD7561" i="1" a="1"/>
  <c r="AD7561" i="1" s="1"/>
  <c r="AC7561" i="1"/>
  <c r="AB7561" i="1"/>
  <c r="AA7561" i="1"/>
  <c r="AD7560" i="1" a="1"/>
  <c r="AD7560" i="1" s="1"/>
  <c r="AC7560" i="1"/>
  <c r="AB7560" i="1"/>
  <c r="AA7560" i="1"/>
  <c r="AD7559" i="1" a="1"/>
  <c r="AD7559" i="1" s="1"/>
  <c r="AC7559" i="1"/>
  <c r="AB7559" i="1"/>
  <c r="AA7559" i="1"/>
  <c r="AD7558" i="1" a="1"/>
  <c r="AD7558" i="1" s="1"/>
  <c r="AC7558" i="1"/>
  <c r="AB7558" i="1"/>
  <c r="AA7558" i="1"/>
  <c r="AD7557" i="1" a="1"/>
  <c r="AD7557" i="1" s="1"/>
  <c r="AC7557" i="1"/>
  <c r="AB7557" i="1"/>
  <c r="AA7557" i="1"/>
  <c r="AD7556" i="1" a="1"/>
  <c r="AD7556" i="1" s="1"/>
  <c r="AC7556" i="1"/>
  <c r="AB7556" i="1"/>
  <c r="AA7556" i="1"/>
  <c r="AD7555" i="1" a="1"/>
  <c r="AD7555" i="1" s="1"/>
  <c r="AC7555" i="1"/>
  <c r="AB7555" i="1"/>
  <c r="AA7555" i="1"/>
  <c r="AD7554" i="1" a="1"/>
  <c r="AD7554" i="1" s="1"/>
  <c r="AC7554" i="1"/>
  <c r="AB7554" i="1"/>
  <c r="AA7554" i="1"/>
  <c r="AD7553" i="1" a="1"/>
  <c r="AD7553" i="1" s="1"/>
  <c r="AC7553" i="1"/>
  <c r="AB7553" i="1"/>
  <c r="AA7553" i="1"/>
  <c r="AD7552" i="1" a="1"/>
  <c r="AD7552" i="1" s="1"/>
  <c r="AC7552" i="1"/>
  <c r="AB7552" i="1"/>
  <c r="AA7552" i="1"/>
  <c r="AD7551" i="1" a="1"/>
  <c r="AD7551" i="1" s="1"/>
  <c r="AC7551" i="1"/>
  <c r="AB7551" i="1"/>
  <c r="AA7551" i="1"/>
  <c r="AD7550" i="1" a="1"/>
  <c r="AD7550" i="1" s="1"/>
  <c r="AC7550" i="1"/>
  <c r="AB7550" i="1"/>
  <c r="AA7550" i="1"/>
  <c r="AD7549" i="1" a="1"/>
  <c r="AD7549" i="1" s="1"/>
  <c r="AC7549" i="1"/>
  <c r="AB7549" i="1"/>
  <c r="AA7549" i="1"/>
  <c r="AD7548" i="1" a="1"/>
  <c r="AD7548" i="1" s="1"/>
  <c r="AC7548" i="1"/>
  <c r="AB7548" i="1"/>
  <c r="AA7548" i="1"/>
  <c r="AD7547" i="1" a="1"/>
  <c r="AD7547" i="1" s="1"/>
  <c r="AC7547" i="1"/>
  <c r="AB7547" i="1"/>
  <c r="AA7547" i="1"/>
  <c r="AD7546" i="1" a="1"/>
  <c r="AD7546" i="1" s="1"/>
  <c r="AC7546" i="1"/>
  <c r="AB7546" i="1"/>
  <c r="AA7546" i="1"/>
  <c r="AD7545" i="1" a="1"/>
  <c r="AD7545" i="1" s="1"/>
  <c r="AC7545" i="1"/>
  <c r="AB7545" i="1"/>
  <c r="AA7545" i="1"/>
  <c r="AD7544" i="1" a="1"/>
  <c r="AD7544" i="1" s="1"/>
  <c r="AC7544" i="1"/>
  <c r="AB7544" i="1"/>
  <c r="AA7544" i="1"/>
  <c r="AD7543" i="1" a="1"/>
  <c r="AD7543" i="1" s="1"/>
  <c r="AC7543" i="1"/>
  <c r="AB7543" i="1"/>
  <c r="AA7543" i="1"/>
  <c r="AD7542" i="1" a="1"/>
  <c r="AD7542" i="1" s="1"/>
  <c r="AC7542" i="1"/>
  <c r="AB7542" i="1"/>
  <c r="AA7542" i="1"/>
  <c r="AD7541" i="1" a="1"/>
  <c r="AD7541" i="1" s="1"/>
  <c r="AC7541" i="1"/>
  <c r="AB7541" i="1"/>
  <c r="AA7541" i="1"/>
  <c r="AD7540" i="1" a="1"/>
  <c r="AD7540" i="1" s="1"/>
  <c r="AC7540" i="1"/>
  <c r="AB7540" i="1"/>
  <c r="AA7540" i="1"/>
  <c r="AD7539" i="1" a="1"/>
  <c r="AD7539" i="1" s="1"/>
  <c r="AC7539" i="1"/>
  <c r="AB7539" i="1"/>
  <c r="AA7539" i="1"/>
  <c r="AD7538" i="1" a="1"/>
  <c r="AD7538" i="1" s="1"/>
  <c r="AC7538" i="1"/>
  <c r="AB7538" i="1"/>
  <c r="AA7538" i="1"/>
  <c r="AD7537" i="1" a="1"/>
  <c r="AD7537" i="1" s="1"/>
  <c r="AC7537" i="1"/>
  <c r="AB7537" i="1"/>
  <c r="AA7537" i="1"/>
  <c r="AD7536" i="1" a="1"/>
  <c r="AD7536" i="1" s="1"/>
  <c r="AC7536" i="1"/>
  <c r="AB7536" i="1"/>
  <c r="AA7536" i="1"/>
  <c r="AD7535" i="1" a="1"/>
  <c r="AD7535" i="1" s="1"/>
  <c r="AC7535" i="1"/>
  <c r="AB7535" i="1"/>
  <c r="AA7535" i="1"/>
  <c r="AD7534" i="1" a="1"/>
  <c r="AD7534" i="1" s="1"/>
  <c r="AC7534" i="1"/>
  <c r="AB7534" i="1"/>
  <c r="AA7534" i="1"/>
  <c r="AD7533" i="1" a="1"/>
  <c r="AD7533" i="1" s="1"/>
  <c r="AC7533" i="1"/>
  <c r="AB7533" i="1"/>
  <c r="AA7533" i="1"/>
  <c r="AD7532" i="1" a="1"/>
  <c r="AD7532" i="1" s="1"/>
  <c r="AC7532" i="1"/>
  <c r="AB7532" i="1"/>
  <c r="AA7532" i="1"/>
  <c r="AD7531" i="1" a="1"/>
  <c r="AD7531" i="1" s="1"/>
  <c r="AC7531" i="1"/>
  <c r="AB7531" i="1"/>
  <c r="AA7531" i="1"/>
  <c r="AD7530" i="1" a="1"/>
  <c r="AD7530" i="1" s="1"/>
  <c r="AC7530" i="1"/>
  <c r="AB7530" i="1"/>
  <c r="AA7530" i="1"/>
  <c r="AD7529" i="1" a="1"/>
  <c r="AD7529" i="1" s="1"/>
  <c r="AC7529" i="1"/>
  <c r="AB7529" i="1"/>
  <c r="AA7529" i="1"/>
  <c r="AD7528" i="1" a="1"/>
  <c r="AD7528" i="1" s="1"/>
  <c r="AC7528" i="1"/>
  <c r="AB7528" i="1"/>
  <c r="AA7528" i="1"/>
  <c r="AD7527" i="1" a="1"/>
  <c r="AD7527" i="1" s="1"/>
  <c r="AC7527" i="1"/>
  <c r="AB7527" i="1"/>
  <c r="AA7527" i="1"/>
  <c r="AD7526" i="1" a="1"/>
  <c r="AD7526" i="1" s="1"/>
  <c r="AC7526" i="1"/>
  <c r="AB7526" i="1"/>
  <c r="AA7526" i="1"/>
  <c r="AD7525" i="1" a="1"/>
  <c r="AD7525" i="1" s="1"/>
  <c r="AC7525" i="1"/>
  <c r="AB7525" i="1"/>
  <c r="AA7525" i="1"/>
  <c r="AD7524" i="1" a="1"/>
  <c r="AD7524" i="1" s="1"/>
  <c r="AC7524" i="1"/>
  <c r="AB7524" i="1"/>
  <c r="AA7524" i="1"/>
  <c r="AD7523" i="1" a="1"/>
  <c r="AD7523" i="1" s="1"/>
  <c r="AC7523" i="1"/>
  <c r="AB7523" i="1"/>
  <c r="AA7523" i="1"/>
  <c r="AD7522" i="1" a="1"/>
  <c r="AD7522" i="1" s="1"/>
  <c r="AC7522" i="1"/>
  <c r="AB7522" i="1"/>
  <c r="AA7522" i="1"/>
  <c r="AD7521" i="1" a="1"/>
  <c r="AD7521" i="1" s="1"/>
  <c r="AC7521" i="1"/>
  <c r="AB7521" i="1"/>
  <c r="AA7521" i="1"/>
  <c r="AD7520" i="1" a="1"/>
  <c r="AD7520" i="1" s="1"/>
  <c r="AC7520" i="1"/>
  <c r="AB7520" i="1"/>
  <c r="AA7520" i="1"/>
  <c r="AD7519" i="1" a="1"/>
  <c r="AD7519" i="1" s="1"/>
  <c r="AC7519" i="1"/>
  <c r="AB7519" i="1"/>
  <c r="AA7519" i="1"/>
  <c r="AD7518" i="1" a="1"/>
  <c r="AD7518" i="1" s="1"/>
  <c r="AC7518" i="1"/>
  <c r="AB7518" i="1"/>
  <c r="AA7518" i="1"/>
  <c r="AD7517" i="1" a="1"/>
  <c r="AD7517" i="1" s="1"/>
  <c r="AC7517" i="1"/>
  <c r="AB7517" i="1"/>
  <c r="AA7517" i="1"/>
  <c r="AD7516" i="1" a="1"/>
  <c r="AD7516" i="1" s="1"/>
  <c r="AC7516" i="1"/>
  <c r="AB7516" i="1"/>
  <c r="AA7516" i="1"/>
  <c r="AD7515" i="1" a="1"/>
  <c r="AD7515" i="1" s="1"/>
  <c r="AC7515" i="1"/>
  <c r="AB7515" i="1"/>
  <c r="AA7515" i="1"/>
  <c r="AD7514" i="1" a="1"/>
  <c r="AD7514" i="1" s="1"/>
  <c r="AC7514" i="1"/>
  <c r="AB7514" i="1"/>
  <c r="AA7514" i="1"/>
  <c r="AD7513" i="1" a="1"/>
  <c r="AD7513" i="1" s="1"/>
  <c r="AC7513" i="1"/>
  <c r="AB7513" i="1"/>
  <c r="AA7513" i="1"/>
  <c r="AD7512" i="1" a="1"/>
  <c r="AD7512" i="1" s="1"/>
  <c r="AC7512" i="1"/>
  <c r="AB7512" i="1"/>
  <c r="AA7512" i="1"/>
  <c r="AD7511" i="1" a="1"/>
  <c r="AD7511" i="1" s="1"/>
  <c r="AC7511" i="1"/>
  <c r="AB7511" i="1"/>
  <c r="AA7511" i="1"/>
  <c r="AD7510" i="1" a="1"/>
  <c r="AD7510" i="1" s="1"/>
  <c r="AC7510" i="1"/>
  <c r="AB7510" i="1"/>
  <c r="AA7510" i="1"/>
  <c r="AD7509" i="1" a="1"/>
  <c r="AD7509" i="1" s="1"/>
  <c r="AC7509" i="1"/>
  <c r="AB7509" i="1"/>
  <c r="AA7509" i="1"/>
  <c r="AD7508" i="1" a="1"/>
  <c r="AD7508" i="1" s="1"/>
  <c r="AC7508" i="1"/>
  <c r="AB7508" i="1"/>
  <c r="AA7508" i="1"/>
  <c r="AD7507" i="1" a="1"/>
  <c r="AD7507" i="1" s="1"/>
  <c r="AC7507" i="1"/>
  <c r="AB7507" i="1"/>
  <c r="AA7507" i="1"/>
  <c r="AD7506" i="1" a="1"/>
  <c r="AD7506" i="1" s="1"/>
  <c r="AC7506" i="1"/>
  <c r="AB7506" i="1"/>
  <c r="AA7506" i="1"/>
  <c r="AD7505" i="1" a="1"/>
  <c r="AD7505" i="1" s="1"/>
  <c r="AC7505" i="1"/>
  <c r="AB7505" i="1"/>
  <c r="AA7505" i="1"/>
  <c r="AD7504" i="1" a="1"/>
  <c r="AD7504" i="1" s="1"/>
  <c r="AC7504" i="1"/>
  <c r="AB7504" i="1"/>
  <c r="AA7504" i="1"/>
  <c r="AD7503" i="1" a="1"/>
  <c r="AD7503" i="1" s="1"/>
  <c r="AC7503" i="1"/>
  <c r="AB7503" i="1"/>
  <c r="AA7503" i="1"/>
  <c r="AD7502" i="1" a="1"/>
  <c r="AD7502" i="1" s="1"/>
  <c r="AC7502" i="1"/>
  <c r="AB7502" i="1"/>
  <c r="AA7502" i="1"/>
  <c r="AD7501" i="1" a="1"/>
  <c r="AD7501" i="1" s="1"/>
  <c r="AC7501" i="1"/>
  <c r="AB7501" i="1"/>
  <c r="AA7501" i="1"/>
  <c r="AD7500" i="1" a="1"/>
  <c r="AD7500" i="1" s="1"/>
  <c r="AC7500" i="1"/>
  <c r="AB7500" i="1"/>
  <c r="AA7500" i="1"/>
  <c r="AD7499" i="1" a="1"/>
  <c r="AD7499" i="1" s="1"/>
  <c r="AC7499" i="1"/>
  <c r="AB7499" i="1"/>
  <c r="AA7499" i="1"/>
  <c r="AD7498" i="1" a="1"/>
  <c r="AD7498" i="1" s="1"/>
  <c r="AC7498" i="1"/>
  <c r="AB7498" i="1"/>
  <c r="AA7498" i="1"/>
  <c r="AD7497" i="1" a="1"/>
  <c r="AD7497" i="1" s="1"/>
  <c r="AC7497" i="1"/>
  <c r="AB7497" i="1"/>
  <c r="AA7497" i="1"/>
  <c r="AD7496" i="1" a="1"/>
  <c r="AD7496" i="1" s="1"/>
  <c r="AC7496" i="1"/>
  <c r="AB7496" i="1"/>
  <c r="AA7496" i="1"/>
  <c r="AD7495" i="1" a="1"/>
  <c r="AD7495" i="1" s="1"/>
  <c r="AC7495" i="1"/>
  <c r="AB7495" i="1"/>
  <c r="AA7495" i="1"/>
  <c r="AD7494" i="1" a="1"/>
  <c r="AD7494" i="1" s="1"/>
  <c r="AC7494" i="1"/>
  <c r="AB7494" i="1"/>
  <c r="AA7494" i="1"/>
  <c r="AD7493" i="1" a="1"/>
  <c r="AD7493" i="1" s="1"/>
  <c r="AC7493" i="1"/>
  <c r="AB7493" i="1"/>
  <c r="AA7493" i="1"/>
  <c r="AD7492" i="1" a="1"/>
  <c r="AD7492" i="1" s="1"/>
  <c r="AC7492" i="1"/>
  <c r="AB7492" i="1"/>
  <c r="AA7492" i="1"/>
  <c r="AD7491" i="1" a="1"/>
  <c r="AD7491" i="1" s="1"/>
  <c r="AC7491" i="1"/>
  <c r="AB7491" i="1"/>
  <c r="AA7491" i="1"/>
  <c r="AD7490" i="1" a="1"/>
  <c r="AD7490" i="1" s="1"/>
  <c r="AC7490" i="1"/>
  <c r="AB7490" i="1"/>
  <c r="AA7490" i="1"/>
  <c r="AD7489" i="1" a="1"/>
  <c r="AD7489" i="1" s="1"/>
  <c r="AC7489" i="1"/>
  <c r="AB7489" i="1"/>
  <c r="AA7489" i="1"/>
  <c r="AD7488" i="1" a="1"/>
  <c r="AD7488" i="1" s="1"/>
  <c r="AC7488" i="1"/>
  <c r="AB7488" i="1"/>
  <c r="AA7488" i="1"/>
  <c r="AD7487" i="1" a="1"/>
  <c r="AD7487" i="1" s="1"/>
  <c r="AC7487" i="1"/>
  <c r="AB7487" i="1"/>
  <c r="AA7487" i="1"/>
  <c r="AD7486" i="1" a="1"/>
  <c r="AD7486" i="1" s="1"/>
  <c r="AC7486" i="1"/>
  <c r="AB7486" i="1"/>
  <c r="AA7486" i="1"/>
  <c r="AD7485" i="1" a="1"/>
  <c r="AD7485" i="1" s="1"/>
  <c r="AC7485" i="1"/>
  <c r="AB7485" i="1"/>
  <c r="AA7485" i="1"/>
  <c r="AD7484" i="1" a="1"/>
  <c r="AD7484" i="1" s="1"/>
  <c r="AC7484" i="1"/>
  <c r="AB7484" i="1"/>
  <c r="AA7484" i="1"/>
  <c r="AD7483" i="1" a="1"/>
  <c r="AD7483" i="1" s="1"/>
  <c r="AC7483" i="1"/>
  <c r="AB7483" i="1"/>
  <c r="AA7483" i="1"/>
  <c r="AD7482" i="1" a="1"/>
  <c r="AD7482" i="1" s="1"/>
  <c r="AC7482" i="1"/>
  <c r="AB7482" i="1"/>
  <c r="AA7482" i="1"/>
  <c r="AD7481" i="1" a="1"/>
  <c r="AD7481" i="1" s="1"/>
  <c r="AC7481" i="1"/>
  <c r="AB7481" i="1"/>
  <c r="AA7481" i="1"/>
  <c r="AD7480" i="1" a="1"/>
  <c r="AD7480" i="1" s="1"/>
  <c r="AC7480" i="1"/>
  <c r="AB7480" i="1"/>
  <c r="AA7480" i="1"/>
  <c r="AD7479" i="1" a="1"/>
  <c r="AD7479" i="1" s="1"/>
  <c r="AC7479" i="1"/>
  <c r="AB7479" i="1"/>
  <c r="AA7479" i="1"/>
  <c r="AD7478" i="1" a="1"/>
  <c r="AD7478" i="1" s="1"/>
  <c r="AC7478" i="1"/>
  <c r="AB7478" i="1"/>
  <c r="AA7478" i="1"/>
  <c r="AD7477" i="1" a="1"/>
  <c r="AD7477" i="1" s="1"/>
  <c r="AC7477" i="1"/>
  <c r="AB7477" i="1"/>
  <c r="AA7477" i="1"/>
  <c r="AD7476" i="1" a="1"/>
  <c r="AD7476" i="1" s="1"/>
  <c r="AC7476" i="1"/>
  <c r="AB7476" i="1"/>
  <c r="AA7476" i="1"/>
  <c r="AD7475" i="1" a="1"/>
  <c r="AD7475" i="1" s="1"/>
  <c r="AC7475" i="1"/>
  <c r="AB7475" i="1"/>
  <c r="AA7475" i="1"/>
  <c r="AD7474" i="1" a="1"/>
  <c r="AD7474" i="1" s="1"/>
  <c r="AC7474" i="1"/>
  <c r="AB7474" i="1"/>
  <c r="AA7474" i="1"/>
  <c r="AD7473" i="1" a="1"/>
  <c r="AD7473" i="1" s="1"/>
  <c r="AC7473" i="1"/>
  <c r="AB7473" i="1"/>
  <c r="AA7473" i="1"/>
  <c r="AD7472" i="1" a="1"/>
  <c r="AD7472" i="1" s="1"/>
  <c r="AC7472" i="1"/>
  <c r="AB7472" i="1"/>
  <c r="AA7472" i="1"/>
  <c r="AD7471" i="1" a="1"/>
  <c r="AD7471" i="1" s="1"/>
  <c r="AC7471" i="1"/>
  <c r="AB7471" i="1"/>
  <c r="AA7471" i="1"/>
  <c r="AD7470" i="1" a="1"/>
  <c r="AD7470" i="1" s="1"/>
  <c r="AC7470" i="1"/>
  <c r="AB7470" i="1"/>
  <c r="AA7470" i="1"/>
  <c r="AD7469" i="1" a="1"/>
  <c r="AD7469" i="1" s="1"/>
  <c r="AC7469" i="1"/>
  <c r="AB7469" i="1"/>
  <c r="AA7469" i="1"/>
  <c r="AD7468" i="1" a="1"/>
  <c r="AD7468" i="1" s="1"/>
  <c r="AC7468" i="1"/>
  <c r="AB7468" i="1"/>
  <c r="AA7468" i="1"/>
  <c r="AD7467" i="1" a="1"/>
  <c r="AD7467" i="1" s="1"/>
  <c r="AC7467" i="1"/>
  <c r="AB7467" i="1"/>
  <c r="AA7467" i="1"/>
  <c r="AD7466" i="1" a="1"/>
  <c r="AD7466" i="1" s="1"/>
  <c r="AC7466" i="1"/>
  <c r="AB7466" i="1"/>
  <c r="AA7466" i="1"/>
  <c r="AD7465" i="1" a="1"/>
  <c r="AD7465" i="1" s="1"/>
  <c r="AC7465" i="1"/>
  <c r="AB7465" i="1"/>
  <c r="AA7465" i="1"/>
  <c r="AD7464" i="1" a="1"/>
  <c r="AD7464" i="1" s="1"/>
  <c r="AC7464" i="1"/>
  <c r="AB7464" i="1"/>
  <c r="AA7464" i="1"/>
  <c r="AD7463" i="1" a="1"/>
  <c r="AD7463" i="1" s="1"/>
  <c r="AC7463" i="1"/>
  <c r="AB7463" i="1"/>
  <c r="AA7463" i="1"/>
  <c r="AD7462" i="1" a="1"/>
  <c r="AD7462" i="1" s="1"/>
  <c r="AC7462" i="1"/>
  <c r="AB7462" i="1"/>
  <c r="AA7462" i="1"/>
  <c r="AD7461" i="1" a="1"/>
  <c r="AD7461" i="1" s="1"/>
  <c r="AC7461" i="1"/>
  <c r="AB7461" i="1"/>
  <c r="AA7461" i="1"/>
  <c r="AD7460" i="1" a="1"/>
  <c r="AD7460" i="1" s="1"/>
  <c r="AC7460" i="1"/>
  <c r="AB7460" i="1"/>
  <c r="AA7460" i="1"/>
  <c r="AD7459" i="1" a="1"/>
  <c r="AD7459" i="1" s="1"/>
  <c r="AC7459" i="1"/>
  <c r="AB7459" i="1"/>
  <c r="AA7459" i="1"/>
  <c r="AD7458" i="1" a="1"/>
  <c r="AD7458" i="1" s="1"/>
  <c r="AC7458" i="1"/>
  <c r="AB7458" i="1"/>
  <c r="AA7458" i="1"/>
  <c r="AD7457" i="1" a="1"/>
  <c r="AD7457" i="1" s="1"/>
  <c r="AC7457" i="1"/>
  <c r="AB7457" i="1"/>
  <c r="AA7457" i="1"/>
  <c r="AD7456" i="1" a="1"/>
  <c r="AD7456" i="1" s="1"/>
  <c r="AC7456" i="1"/>
  <c r="AB7456" i="1"/>
  <c r="AA7456" i="1"/>
  <c r="AD7455" i="1" a="1"/>
  <c r="AD7455" i="1" s="1"/>
  <c r="AC7455" i="1"/>
  <c r="AB7455" i="1"/>
  <c r="AA7455" i="1"/>
  <c r="AD7454" i="1" a="1"/>
  <c r="AD7454" i="1" s="1"/>
  <c r="AC7454" i="1"/>
  <c r="AB7454" i="1"/>
  <c r="AA7454" i="1"/>
  <c r="AD7453" i="1" a="1"/>
  <c r="AD7453" i="1" s="1"/>
  <c r="AC7453" i="1"/>
  <c r="AB7453" i="1"/>
  <c r="AA7453" i="1"/>
  <c r="AD7452" i="1" a="1"/>
  <c r="AD7452" i="1" s="1"/>
  <c r="AC7452" i="1"/>
  <c r="AB7452" i="1"/>
  <c r="AA7452" i="1"/>
  <c r="AD7451" i="1" a="1"/>
  <c r="AD7451" i="1" s="1"/>
  <c r="AC7451" i="1"/>
  <c r="AB7451" i="1"/>
  <c r="AA7451" i="1"/>
  <c r="AD7450" i="1" a="1"/>
  <c r="AD7450" i="1" s="1"/>
  <c r="AC7450" i="1"/>
  <c r="AB7450" i="1"/>
  <c r="AA7450" i="1"/>
  <c r="AD7449" i="1" a="1"/>
  <c r="AD7449" i="1" s="1"/>
  <c r="AC7449" i="1"/>
  <c r="AB7449" i="1"/>
  <c r="AA7449" i="1"/>
  <c r="AD7448" i="1" a="1"/>
  <c r="AD7448" i="1" s="1"/>
  <c r="AC7448" i="1"/>
  <c r="AB7448" i="1"/>
  <c r="AA7448" i="1"/>
  <c r="AD7447" i="1" a="1"/>
  <c r="AD7447" i="1" s="1"/>
  <c r="AC7447" i="1"/>
  <c r="AB7447" i="1"/>
  <c r="AA7447" i="1"/>
  <c r="AD7446" i="1" a="1"/>
  <c r="AD7446" i="1" s="1"/>
  <c r="AC7446" i="1"/>
  <c r="AB7446" i="1"/>
  <c r="AA7446" i="1"/>
  <c r="AD7445" i="1" a="1"/>
  <c r="AD7445" i="1" s="1"/>
  <c r="AC7445" i="1"/>
  <c r="AB7445" i="1"/>
  <c r="AA7445" i="1"/>
  <c r="AD7444" i="1" a="1"/>
  <c r="AD7444" i="1" s="1"/>
  <c r="AC7444" i="1"/>
  <c r="AB7444" i="1"/>
  <c r="AA7444" i="1"/>
  <c r="AD7443" i="1" a="1"/>
  <c r="AD7443" i="1" s="1"/>
  <c r="AC7443" i="1"/>
  <c r="AB7443" i="1"/>
  <c r="AA7443" i="1"/>
  <c r="AD7442" i="1" a="1"/>
  <c r="AD7442" i="1" s="1"/>
  <c r="AC7442" i="1"/>
  <c r="AB7442" i="1"/>
  <c r="AA7442" i="1"/>
  <c r="AD7441" i="1" a="1"/>
  <c r="AD7441" i="1" s="1"/>
  <c r="AC7441" i="1"/>
  <c r="AB7441" i="1"/>
  <c r="AA7441" i="1"/>
  <c r="AD7440" i="1" a="1"/>
  <c r="AD7440" i="1" s="1"/>
  <c r="AC7440" i="1"/>
  <c r="AB7440" i="1"/>
  <c r="AA7440" i="1"/>
  <c r="AD7439" i="1" a="1"/>
  <c r="AD7439" i="1" s="1"/>
  <c r="AC7439" i="1"/>
  <c r="AB7439" i="1"/>
  <c r="AA7439" i="1"/>
  <c r="AD7438" i="1" a="1"/>
  <c r="AD7438" i="1" s="1"/>
  <c r="AC7438" i="1"/>
  <c r="AB7438" i="1"/>
  <c r="AA7438" i="1"/>
  <c r="AD7437" i="1" a="1"/>
  <c r="AD7437" i="1" s="1"/>
  <c r="AC7437" i="1"/>
  <c r="AB7437" i="1"/>
  <c r="AA7437" i="1"/>
  <c r="AD7436" i="1" a="1"/>
  <c r="AD7436" i="1" s="1"/>
  <c r="AC7436" i="1"/>
  <c r="AB7436" i="1"/>
  <c r="AA7436" i="1"/>
  <c r="AD7435" i="1" a="1"/>
  <c r="AD7435" i="1" s="1"/>
  <c r="AC7435" i="1"/>
  <c r="AB7435" i="1"/>
  <c r="AA7435" i="1"/>
  <c r="AD7434" i="1" a="1"/>
  <c r="AD7434" i="1" s="1"/>
  <c r="AC7434" i="1"/>
  <c r="AB7434" i="1"/>
  <c r="AA7434" i="1"/>
  <c r="AD7433" i="1" a="1"/>
  <c r="AD7433" i="1" s="1"/>
  <c r="AC7433" i="1"/>
  <c r="AB7433" i="1"/>
  <c r="AA7433" i="1"/>
  <c r="AD7432" i="1" a="1"/>
  <c r="AD7432" i="1" s="1"/>
  <c r="AC7432" i="1"/>
  <c r="AB7432" i="1"/>
  <c r="AA7432" i="1"/>
  <c r="AD7431" i="1" a="1"/>
  <c r="AD7431" i="1" s="1"/>
  <c r="AC7431" i="1"/>
  <c r="AB7431" i="1"/>
  <c r="AA7431" i="1"/>
  <c r="AD7430" i="1" a="1"/>
  <c r="AD7430" i="1" s="1"/>
  <c r="AC7430" i="1"/>
  <c r="AB7430" i="1"/>
  <c r="AA7430" i="1"/>
  <c r="AD7429" i="1" a="1"/>
  <c r="AD7429" i="1" s="1"/>
  <c r="AC7429" i="1"/>
  <c r="AB7429" i="1"/>
  <c r="AA7429" i="1"/>
  <c r="AD7428" i="1" a="1"/>
  <c r="AD7428" i="1" s="1"/>
  <c r="AC7428" i="1"/>
  <c r="AB7428" i="1"/>
  <c r="AA7428" i="1"/>
  <c r="AD7427" i="1" a="1"/>
  <c r="AD7427" i="1" s="1"/>
  <c r="AC7427" i="1"/>
  <c r="AB7427" i="1"/>
  <c r="AA7427" i="1"/>
  <c r="AD7426" i="1" a="1"/>
  <c r="AD7426" i="1" s="1"/>
  <c r="AC7426" i="1"/>
  <c r="AB7426" i="1"/>
  <c r="AA7426" i="1"/>
  <c r="AD7425" i="1" a="1"/>
  <c r="AD7425" i="1" s="1"/>
  <c r="AC7425" i="1"/>
  <c r="AB7425" i="1"/>
  <c r="AA7425" i="1"/>
  <c r="AD7424" i="1" a="1"/>
  <c r="AD7424" i="1" s="1"/>
  <c r="AC7424" i="1"/>
  <c r="AB7424" i="1"/>
  <c r="AA7424" i="1"/>
  <c r="AD7423" i="1" a="1"/>
  <c r="AD7423" i="1" s="1"/>
  <c r="AC7423" i="1"/>
  <c r="AB7423" i="1"/>
  <c r="AA7423" i="1"/>
  <c r="AD7422" i="1" a="1"/>
  <c r="AD7422" i="1" s="1"/>
  <c r="AC7422" i="1"/>
  <c r="AB7422" i="1"/>
  <c r="AA7422" i="1"/>
  <c r="AD7421" i="1" a="1"/>
  <c r="AD7421" i="1" s="1"/>
  <c r="AC7421" i="1"/>
  <c r="AB7421" i="1"/>
  <c r="AA7421" i="1"/>
  <c r="AD7420" i="1" a="1"/>
  <c r="AD7420" i="1" s="1"/>
  <c r="AC7420" i="1"/>
  <c r="AB7420" i="1"/>
  <c r="AA7420" i="1"/>
  <c r="AD7419" i="1" a="1"/>
  <c r="AD7419" i="1" s="1"/>
  <c r="AC7419" i="1"/>
  <c r="AB7419" i="1"/>
  <c r="AA7419" i="1"/>
  <c r="AD7418" i="1" a="1"/>
  <c r="AD7418" i="1" s="1"/>
  <c r="AC7418" i="1"/>
  <c r="AB7418" i="1"/>
  <c r="AA7418" i="1"/>
  <c r="AD7417" i="1" a="1"/>
  <c r="AD7417" i="1" s="1"/>
  <c r="AC7417" i="1"/>
  <c r="AB7417" i="1"/>
  <c r="AA7417" i="1"/>
  <c r="AD7416" i="1" a="1"/>
  <c r="AD7416" i="1" s="1"/>
  <c r="AC7416" i="1"/>
  <c r="AB7416" i="1"/>
  <c r="AA7416" i="1"/>
  <c r="AD7415" i="1" a="1"/>
  <c r="AD7415" i="1" s="1"/>
  <c r="AC7415" i="1"/>
  <c r="AB7415" i="1"/>
  <c r="AA7415" i="1"/>
  <c r="AD7414" i="1" a="1"/>
  <c r="AD7414" i="1" s="1"/>
  <c r="AC7414" i="1"/>
  <c r="AB7414" i="1"/>
  <c r="AA7414" i="1"/>
  <c r="AD7413" i="1" a="1"/>
  <c r="AD7413" i="1" s="1"/>
  <c r="AC7413" i="1"/>
  <c r="AB7413" i="1"/>
  <c r="AA7413" i="1"/>
  <c r="AD7412" i="1" a="1"/>
  <c r="AD7412" i="1" s="1"/>
  <c r="AC7412" i="1"/>
  <c r="AB7412" i="1"/>
  <c r="AA7412" i="1"/>
  <c r="AD7411" i="1" a="1"/>
  <c r="AD7411" i="1" s="1"/>
  <c r="AC7411" i="1"/>
  <c r="AB7411" i="1"/>
  <c r="AA7411" i="1"/>
  <c r="AD7410" i="1" a="1"/>
  <c r="AD7410" i="1" s="1"/>
  <c r="AC7410" i="1"/>
  <c r="AB7410" i="1"/>
  <c r="AA7410" i="1"/>
  <c r="AD7409" i="1" a="1"/>
  <c r="AD7409" i="1" s="1"/>
  <c r="AC7409" i="1"/>
  <c r="AB7409" i="1"/>
  <c r="AA7409" i="1"/>
  <c r="AD7408" i="1" a="1"/>
  <c r="AD7408" i="1" s="1"/>
  <c r="AC7408" i="1"/>
  <c r="AB7408" i="1"/>
  <c r="AA7408" i="1"/>
  <c r="AD7407" i="1" a="1"/>
  <c r="AD7407" i="1" s="1"/>
  <c r="AC7407" i="1"/>
  <c r="AB7407" i="1"/>
  <c r="AA7407" i="1"/>
  <c r="AD7406" i="1" a="1"/>
  <c r="AD7406" i="1" s="1"/>
  <c r="AC7406" i="1"/>
  <c r="AB7406" i="1"/>
  <c r="AA7406" i="1"/>
  <c r="AD7405" i="1" a="1"/>
  <c r="AD7405" i="1" s="1"/>
  <c r="AC7405" i="1"/>
  <c r="AB7405" i="1"/>
  <c r="AA7405" i="1"/>
  <c r="AD7404" i="1" a="1"/>
  <c r="AD7404" i="1" s="1"/>
  <c r="AC7404" i="1"/>
  <c r="AB7404" i="1"/>
  <c r="AA7404" i="1"/>
  <c r="AD7403" i="1" a="1"/>
  <c r="AD7403" i="1" s="1"/>
  <c r="AC7403" i="1"/>
  <c r="AB7403" i="1"/>
  <c r="AA7403" i="1"/>
  <c r="AD7402" i="1" a="1"/>
  <c r="AD7402" i="1" s="1"/>
  <c r="AC7402" i="1"/>
  <c r="AB7402" i="1"/>
  <c r="AA7402" i="1"/>
  <c r="AD7401" i="1" a="1"/>
  <c r="AD7401" i="1" s="1"/>
  <c r="AC7401" i="1"/>
  <c r="AB7401" i="1"/>
  <c r="AA7401" i="1"/>
  <c r="AD7400" i="1" a="1"/>
  <c r="AD7400" i="1" s="1"/>
  <c r="AC7400" i="1"/>
  <c r="AB7400" i="1"/>
  <c r="AA7400" i="1"/>
  <c r="AD7399" i="1" a="1"/>
  <c r="AD7399" i="1" s="1"/>
  <c r="AC7399" i="1"/>
  <c r="AB7399" i="1"/>
  <c r="AA7399" i="1"/>
  <c r="AD7398" i="1" a="1"/>
  <c r="AD7398" i="1" s="1"/>
  <c r="AC7398" i="1"/>
  <c r="AB7398" i="1"/>
  <c r="AA7398" i="1"/>
  <c r="AD7397" i="1" a="1"/>
  <c r="AD7397" i="1" s="1"/>
  <c r="AC7397" i="1"/>
  <c r="AB7397" i="1"/>
  <c r="AA7397" i="1"/>
  <c r="AD7396" i="1" a="1"/>
  <c r="AD7396" i="1" s="1"/>
  <c r="AC7396" i="1"/>
  <c r="AB7396" i="1"/>
  <c r="AA7396" i="1"/>
  <c r="AD7395" i="1" a="1"/>
  <c r="AD7395" i="1" s="1"/>
  <c r="AC7395" i="1"/>
  <c r="AB7395" i="1"/>
  <c r="AA7395" i="1"/>
  <c r="AD7394" i="1" a="1"/>
  <c r="AD7394" i="1" s="1"/>
  <c r="AC7394" i="1"/>
  <c r="AB7394" i="1"/>
  <c r="AA7394" i="1"/>
  <c r="AD7393" i="1" a="1"/>
  <c r="AD7393" i="1" s="1"/>
  <c r="AC7393" i="1"/>
  <c r="AB7393" i="1"/>
  <c r="AA7393" i="1"/>
  <c r="AD7392" i="1" a="1"/>
  <c r="AD7392" i="1" s="1"/>
  <c r="AC7392" i="1"/>
  <c r="AB7392" i="1"/>
  <c r="AA7392" i="1"/>
  <c r="AD7391" i="1" a="1"/>
  <c r="AD7391" i="1" s="1"/>
  <c r="AC7391" i="1"/>
  <c r="AB7391" i="1"/>
  <c r="AA7391" i="1"/>
  <c r="AD7390" i="1" a="1"/>
  <c r="AD7390" i="1" s="1"/>
  <c r="AC7390" i="1"/>
  <c r="AB7390" i="1"/>
  <c r="AA7390" i="1"/>
  <c r="AD7389" i="1" a="1"/>
  <c r="AD7389" i="1" s="1"/>
  <c r="AC7389" i="1"/>
  <c r="AB7389" i="1"/>
  <c r="AA7389" i="1"/>
  <c r="AD7388" i="1" a="1"/>
  <c r="AD7388" i="1" s="1"/>
  <c r="AC7388" i="1"/>
  <c r="AB7388" i="1"/>
  <c r="AA7388" i="1"/>
  <c r="AD7387" i="1" a="1"/>
  <c r="AD7387" i="1" s="1"/>
  <c r="AC7387" i="1"/>
  <c r="AB7387" i="1"/>
  <c r="AA7387" i="1"/>
  <c r="AD7386" i="1" a="1"/>
  <c r="AD7386" i="1" s="1"/>
  <c r="AC7386" i="1"/>
  <c r="AB7386" i="1"/>
  <c r="AA7386" i="1"/>
  <c r="AD7385" i="1" a="1"/>
  <c r="AD7385" i="1" s="1"/>
  <c r="AC7385" i="1"/>
  <c r="AB7385" i="1"/>
  <c r="AA7385" i="1"/>
  <c r="AD7384" i="1" a="1"/>
  <c r="AD7384" i="1" s="1"/>
  <c r="AC7384" i="1"/>
  <c r="AB7384" i="1"/>
  <c r="AA7384" i="1"/>
  <c r="AD7383" i="1" a="1"/>
  <c r="AD7383" i="1" s="1"/>
  <c r="AC7383" i="1"/>
  <c r="AB7383" i="1"/>
  <c r="AA7383" i="1"/>
  <c r="AD7382" i="1" a="1"/>
  <c r="AD7382" i="1" s="1"/>
  <c r="AC7382" i="1"/>
  <c r="AB7382" i="1"/>
  <c r="AA7382" i="1"/>
  <c r="AD7381" i="1" a="1"/>
  <c r="AD7381" i="1" s="1"/>
  <c r="AC7381" i="1"/>
  <c r="AB7381" i="1"/>
  <c r="AA7381" i="1"/>
  <c r="AD7380" i="1" a="1"/>
  <c r="AD7380" i="1" s="1"/>
  <c r="AC7380" i="1"/>
  <c r="AB7380" i="1"/>
  <c r="AA7380" i="1"/>
  <c r="AD7379" i="1" a="1"/>
  <c r="AD7379" i="1" s="1"/>
  <c r="AC7379" i="1"/>
  <c r="AB7379" i="1"/>
  <c r="AA7379" i="1"/>
  <c r="AD7378" i="1" a="1"/>
  <c r="AD7378" i="1" s="1"/>
  <c r="AC7378" i="1"/>
  <c r="AB7378" i="1"/>
  <c r="AA7378" i="1"/>
  <c r="AD7377" i="1" a="1"/>
  <c r="AD7377" i="1" s="1"/>
  <c r="AC7377" i="1"/>
  <c r="AB7377" i="1"/>
  <c r="AA7377" i="1"/>
  <c r="AD7376" i="1" a="1"/>
  <c r="AD7376" i="1" s="1"/>
  <c r="AC7376" i="1"/>
  <c r="AB7376" i="1"/>
  <c r="AA7376" i="1"/>
  <c r="AD7375" i="1" a="1"/>
  <c r="AD7375" i="1" s="1"/>
  <c r="AC7375" i="1"/>
  <c r="AB7375" i="1"/>
  <c r="AA7375" i="1"/>
  <c r="AD7374" i="1" a="1"/>
  <c r="AD7374" i="1" s="1"/>
  <c r="AC7374" i="1"/>
  <c r="AB7374" i="1"/>
  <c r="AA7374" i="1"/>
  <c r="AD7373" i="1" a="1"/>
  <c r="AD7373" i="1" s="1"/>
  <c r="AC7373" i="1"/>
  <c r="AB7373" i="1"/>
  <c r="AA7373" i="1"/>
  <c r="AD7372" i="1" a="1"/>
  <c r="AD7372" i="1" s="1"/>
  <c r="AC7372" i="1"/>
  <c r="AB7372" i="1"/>
  <c r="AA7372" i="1"/>
  <c r="AD7371" i="1" a="1"/>
  <c r="AD7371" i="1" s="1"/>
  <c r="AC7371" i="1"/>
  <c r="AB7371" i="1"/>
  <c r="AA7371" i="1"/>
  <c r="AD7370" i="1" a="1"/>
  <c r="AD7370" i="1" s="1"/>
  <c r="AC7370" i="1"/>
  <c r="AB7370" i="1"/>
  <c r="AA7370" i="1"/>
  <c r="AD7369" i="1" a="1"/>
  <c r="AD7369" i="1" s="1"/>
  <c r="AC7369" i="1"/>
  <c r="AB7369" i="1"/>
  <c r="AA7369" i="1"/>
  <c r="AD7368" i="1" a="1"/>
  <c r="AD7368" i="1" s="1"/>
  <c r="AC7368" i="1"/>
  <c r="AB7368" i="1"/>
  <c r="AA7368" i="1"/>
  <c r="AD7367" i="1" a="1"/>
  <c r="AD7367" i="1" s="1"/>
  <c r="AC7367" i="1"/>
  <c r="AB7367" i="1"/>
  <c r="AA7367" i="1"/>
  <c r="AD7366" i="1" a="1"/>
  <c r="AD7366" i="1" s="1"/>
  <c r="AC7366" i="1"/>
  <c r="AB7366" i="1"/>
  <c r="AA7366" i="1"/>
  <c r="AD7365" i="1" a="1"/>
  <c r="AD7365" i="1" s="1"/>
  <c r="AC7365" i="1"/>
  <c r="AB7365" i="1"/>
  <c r="AA7365" i="1"/>
  <c r="AD7364" i="1" a="1"/>
  <c r="AD7364" i="1" s="1"/>
  <c r="AC7364" i="1"/>
  <c r="AB7364" i="1"/>
  <c r="AA7364" i="1"/>
  <c r="AD7363" i="1" a="1"/>
  <c r="AD7363" i="1" s="1"/>
  <c r="AC7363" i="1"/>
  <c r="AB7363" i="1"/>
  <c r="AA7363" i="1"/>
  <c r="AD7362" i="1" a="1"/>
  <c r="AD7362" i="1" s="1"/>
  <c r="AC7362" i="1"/>
  <c r="AB7362" i="1"/>
  <c r="AA7362" i="1"/>
  <c r="AD7361" i="1" a="1"/>
  <c r="AD7361" i="1" s="1"/>
  <c r="AC7361" i="1"/>
  <c r="AB7361" i="1"/>
  <c r="AA7361" i="1"/>
  <c r="AD7360" i="1" a="1"/>
  <c r="AD7360" i="1" s="1"/>
  <c r="AC7360" i="1"/>
  <c r="AB7360" i="1"/>
  <c r="AA7360" i="1"/>
  <c r="AD7359" i="1" a="1"/>
  <c r="AD7359" i="1" s="1"/>
  <c r="AC7359" i="1"/>
  <c r="AB7359" i="1"/>
  <c r="AA7359" i="1"/>
  <c r="AD7358" i="1" a="1"/>
  <c r="AD7358" i="1" s="1"/>
  <c r="AC7358" i="1"/>
  <c r="AB7358" i="1"/>
  <c r="AA7358" i="1"/>
  <c r="AD7357" i="1" a="1"/>
  <c r="AD7357" i="1" s="1"/>
  <c r="AC7357" i="1"/>
  <c r="AB7357" i="1"/>
  <c r="AA7357" i="1"/>
  <c r="AD7356" i="1" a="1"/>
  <c r="AD7356" i="1" s="1"/>
  <c r="AC7356" i="1"/>
  <c r="AB7356" i="1"/>
  <c r="AA7356" i="1"/>
  <c r="AD7355" i="1" a="1"/>
  <c r="AD7355" i="1" s="1"/>
  <c r="AC7355" i="1"/>
  <c r="AB7355" i="1"/>
  <c r="AA7355" i="1"/>
  <c r="AD7354" i="1" a="1"/>
  <c r="AD7354" i="1" s="1"/>
  <c r="AC7354" i="1"/>
  <c r="AB7354" i="1"/>
  <c r="AA7354" i="1"/>
  <c r="AD7353" i="1" a="1"/>
  <c r="AD7353" i="1" s="1"/>
  <c r="AC7353" i="1"/>
  <c r="AB7353" i="1"/>
  <c r="AA7353" i="1"/>
  <c r="AD7352" i="1" a="1"/>
  <c r="AD7352" i="1" s="1"/>
  <c r="AC7352" i="1"/>
  <c r="AB7352" i="1"/>
  <c r="AA7352" i="1"/>
  <c r="AD7351" i="1" a="1"/>
  <c r="AD7351" i="1" s="1"/>
  <c r="AC7351" i="1"/>
  <c r="AB7351" i="1"/>
  <c r="AA7351" i="1"/>
  <c r="AD7350" i="1" a="1"/>
  <c r="AD7350" i="1" s="1"/>
  <c r="AC7350" i="1"/>
  <c r="AB7350" i="1"/>
  <c r="AA7350" i="1"/>
  <c r="AD7349" i="1" a="1"/>
  <c r="AD7349" i="1" s="1"/>
  <c r="AC7349" i="1"/>
  <c r="AB7349" i="1"/>
  <c r="AA7349" i="1"/>
  <c r="AD7348" i="1" a="1"/>
  <c r="AD7348" i="1" s="1"/>
  <c r="AC7348" i="1"/>
  <c r="AB7348" i="1"/>
  <c r="AA7348" i="1"/>
  <c r="AD7347" i="1" a="1"/>
  <c r="AD7347" i="1" s="1"/>
  <c r="AC7347" i="1"/>
  <c r="AB7347" i="1"/>
  <c r="AA7347" i="1"/>
  <c r="AD7346" i="1" a="1"/>
  <c r="AD7346" i="1" s="1"/>
  <c r="AC7346" i="1"/>
  <c r="AB7346" i="1"/>
  <c r="AA7346" i="1"/>
  <c r="AD7345" i="1" a="1"/>
  <c r="AD7345" i="1" s="1"/>
  <c r="AC7345" i="1"/>
  <c r="AB7345" i="1"/>
  <c r="AA7345" i="1"/>
  <c r="AD7344" i="1" a="1"/>
  <c r="AD7344" i="1" s="1"/>
  <c r="AC7344" i="1"/>
  <c r="AB7344" i="1"/>
  <c r="AA7344" i="1"/>
  <c r="AD7343" i="1" a="1"/>
  <c r="AD7343" i="1" s="1"/>
  <c r="AC7343" i="1"/>
  <c r="AB7343" i="1"/>
  <c r="AA7343" i="1"/>
  <c r="AD7342" i="1" a="1"/>
  <c r="AD7342" i="1" s="1"/>
  <c r="AC7342" i="1"/>
  <c r="AB7342" i="1"/>
  <c r="AA7342" i="1"/>
  <c r="AD7341" i="1" a="1"/>
  <c r="AD7341" i="1" s="1"/>
  <c r="AC7341" i="1"/>
  <c r="AB7341" i="1"/>
  <c r="AA7341" i="1"/>
  <c r="AD7340" i="1" a="1"/>
  <c r="AD7340" i="1" s="1"/>
  <c r="AC7340" i="1"/>
  <c r="AB7340" i="1"/>
  <c r="AA7340" i="1"/>
  <c r="AD7339" i="1" a="1"/>
  <c r="AD7339" i="1" s="1"/>
  <c r="AC7339" i="1"/>
  <c r="AB7339" i="1"/>
  <c r="AA7339" i="1"/>
  <c r="AD7338" i="1" a="1"/>
  <c r="AD7338" i="1" s="1"/>
  <c r="AC7338" i="1"/>
  <c r="AB7338" i="1"/>
  <c r="AA7338" i="1"/>
  <c r="AD7337" i="1" a="1"/>
  <c r="AD7337" i="1" s="1"/>
  <c r="AC7337" i="1"/>
  <c r="AB7337" i="1"/>
  <c r="AA7337" i="1"/>
  <c r="AD7336" i="1" a="1"/>
  <c r="AD7336" i="1" s="1"/>
  <c r="AC7336" i="1"/>
  <c r="AB7336" i="1"/>
  <c r="AA7336" i="1"/>
  <c r="AD7335" i="1" a="1"/>
  <c r="AD7335" i="1" s="1"/>
  <c r="AC7335" i="1"/>
  <c r="AB7335" i="1"/>
  <c r="AA7335" i="1"/>
  <c r="AD7334" i="1" a="1"/>
  <c r="AD7334" i="1" s="1"/>
  <c r="AC7334" i="1"/>
  <c r="AB7334" i="1"/>
  <c r="AA7334" i="1"/>
  <c r="AD7333" i="1" a="1"/>
  <c r="AD7333" i="1" s="1"/>
  <c r="AC7333" i="1"/>
  <c r="AB7333" i="1"/>
  <c r="AA7333" i="1"/>
  <c r="AD7332" i="1" a="1"/>
  <c r="AD7332" i="1" s="1"/>
  <c r="AC7332" i="1"/>
  <c r="AB7332" i="1"/>
  <c r="AA7332" i="1"/>
  <c r="AD7331" i="1" a="1"/>
  <c r="AD7331" i="1" s="1"/>
  <c r="AC7331" i="1"/>
  <c r="AB7331" i="1"/>
  <c r="AA7331" i="1"/>
  <c r="AD7330" i="1" a="1"/>
  <c r="AD7330" i="1" s="1"/>
  <c r="AC7330" i="1"/>
  <c r="AB7330" i="1"/>
  <c r="AA7330" i="1"/>
  <c r="AD7329" i="1" a="1"/>
  <c r="AD7329" i="1" s="1"/>
  <c r="AC7329" i="1"/>
  <c r="AB7329" i="1"/>
  <c r="AA7329" i="1"/>
  <c r="AD7328" i="1" a="1"/>
  <c r="AD7328" i="1" s="1"/>
  <c r="AC7328" i="1"/>
  <c r="AB7328" i="1"/>
  <c r="AA7328" i="1"/>
  <c r="AD7327" i="1" a="1"/>
  <c r="AD7327" i="1" s="1"/>
  <c r="AC7327" i="1"/>
  <c r="AB7327" i="1"/>
  <c r="AA7327" i="1"/>
  <c r="AD7326" i="1" a="1"/>
  <c r="AD7326" i="1" s="1"/>
  <c r="AC7326" i="1"/>
  <c r="AB7326" i="1"/>
  <c r="AA7326" i="1"/>
  <c r="AD7325" i="1" a="1"/>
  <c r="AD7325" i="1" s="1"/>
  <c r="AC7325" i="1"/>
  <c r="AB7325" i="1"/>
  <c r="AA7325" i="1"/>
  <c r="AD7324" i="1" a="1"/>
  <c r="AD7324" i="1" s="1"/>
  <c r="AC7324" i="1"/>
  <c r="AB7324" i="1"/>
  <c r="AA7324" i="1"/>
  <c r="AD7323" i="1" a="1"/>
  <c r="AD7323" i="1" s="1"/>
  <c r="AC7323" i="1"/>
  <c r="AB7323" i="1"/>
  <c r="AA7323" i="1"/>
  <c r="AD7322" i="1" a="1"/>
  <c r="AD7322" i="1" s="1"/>
  <c r="AC7322" i="1"/>
  <c r="AB7322" i="1"/>
  <c r="AA7322" i="1"/>
  <c r="AD7321" i="1" a="1"/>
  <c r="AD7321" i="1" s="1"/>
  <c r="AC7321" i="1"/>
  <c r="AB7321" i="1"/>
  <c r="AA7321" i="1"/>
  <c r="AD7320" i="1" a="1"/>
  <c r="AD7320" i="1" s="1"/>
  <c r="AC7320" i="1"/>
  <c r="AB7320" i="1"/>
  <c r="AA7320" i="1"/>
  <c r="AD7319" i="1" a="1"/>
  <c r="AD7319" i="1" s="1"/>
  <c r="AC7319" i="1"/>
  <c r="AB7319" i="1"/>
  <c r="AA7319" i="1"/>
  <c r="AD7318" i="1" a="1"/>
  <c r="AD7318" i="1" s="1"/>
  <c r="AC7318" i="1"/>
  <c r="AB7318" i="1"/>
  <c r="AA7318" i="1"/>
  <c r="AD7317" i="1" a="1"/>
  <c r="AD7317" i="1" s="1"/>
  <c r="AC7317" i="1"/>
  <c r="AB7317" i="1"/>
  <c r="AA7317" i="1"/>
  <c r="AD7316" i="1" a="1"/>
  <c r="AD7316" i="1" s="1"/>
  <c r="AC7316" i="1"/>
  <c r="AB7316" i="1"/>
  <c r="AA7316" i="1"/>
  <c r="AD7315" i="1" a="1"/>
  <c r="AD7315" i="1" s="1"/>
  <c r="AC7315" i="1"/>
  <c r="AB7315" i="1"/>
  <c r="AA7315" i="1"/>
  <c r="AD7314" i="1" a="1"/>
  <c r="AD7314" i="1" s="1"/>
  <c r="AC7314" i="1"/>
  <c r="AB7314" i="1"/>
  <c r="AA7314" i="1"/>
  <c r="AD7313" i="1" a="1"/>
  <c r="AD7313" i="1" s="1"/>
  <c r="AC7313" i="1"/>
  <c r="AB7313" i="1"/>
  <c r="AA7313" i="1"/>
  <c r="AD7312" i="1" a="1"/>
  <c r="AD7312" i="1" s="1"/>
  <c r="AC7312" i="1"/>
  <c r="AB7312" i="1"/>
  <c r="AA7312" i="1"/>
  <c r="AD7311" i="1" a="1"/>
  <c r="AD7311" i="1" s="1"/>
  <c r="AC7311" i="1"/>
  <c r="AB7311" i="1"/>
  <c r="AA7311" i="1"/>
  <c r="AD7310" i="1" a="1"/>
  <c r="AD7310" i="1" s="1"/>
  <c r="AC7310" i="1"/>
  <c r="AB7310" i="1"/>
  <c r="AA7310" i="1"/>
  <c r="AD7309" i="1" a="1"/>
  <c r="AD7309" i="1" s="1"/>
  <c r="AC7309" i="1"/>
  <c r="AB7309" i="1"/>
  <c r="AA7309" i="1"/>
  <c r="AD7308" i="1" a="1"/>
  <c r="AD7308" i="1" s="1"/>
  <c r="AC7308" i="1"/>
  <c r="AB7308" i="1"/>
  <c r="AA7308" i="1"/>
  <c r="AD7307" i="1" a="1"/>
  <c r="AD7307" i="1" s="1"/>
  <c r="AC7307" i="1"/>
  <c r="AB7307" i="1"/>
  <c r="AA7307" i="1"/>
  <c r="AD7306" i="1" a="1"/>
  <c r="AD7306" i="1" s="1"/>
  <c r="AC7306" i="1"/>
  <c r="AB7306" i="1"/>
  <c r="AA7306" i="1"/>
  <c r="AD7305" i="1" a="1"/>
  <c r="AD7305" i="1" s="1"/>
  <c r="AC7305" i="1"/>
  <c r="AB7305" i="1"/>
  <c r="AA7305" i="1"/>
  <c r="AD7304" i="1" a="1"/>
  <c r="AD7304" i="1" s="1"/>
  <c r="AC7304" i="1"/>
  <c r="AB7304" i="1"/>
  <c r="AA7304" i="1"/>
  <c r="AD7303" i="1" a="1"/>
  <c r="AD7303" i="1" s="1"/>
  <c r="AC7303" i="1"/>
  <c r="AB7303" i="1"/>
  <c r="AA7303" i="1"/>
  <c r="AD7302" i="1" a="1"/>
  <c r="AD7302" i="1" s="1"/>
  <c r="AC7302" i="1"/>
  <c r="AB7302" i="1"/>
  <c r="AA7302" i="1"/>
  <c r="AD7301" i="1" a="1"/>
  <c r="AD7301" i="1" s="1"/>
  <c r="AC7301" i="1"/>
  <c r="AB7301" i="1"/>
  <c r="AA7301" i="1"/>
  <c r="AD7300" i="1" a="1"/>
  <c r="AD7300" i="1" s="1"/>
  <c r="AC7300" i="1"/>
  <c r="AB7300" i="1"/>
  <c r="AA7300" i="1"/>
  <c r="AD7299" i="1" a="1"/>
  <c r="AD7299" i="1" s="1"/>
  <c r="AC7299" i="1"/>
  <c r="AB7299" i="1"/>
  <c r="AA7299" i="1"/>
  <c r="AD7298" i="1" a="1"/>
  <c r="AD7298" i="1" s="1"/>
  <c r="AC7298" i="1"/>
  <c r="AB7298" i="1"/>
  <c r="AA7298" i="1"/>
  <c r="AD7297" i="1" a="1"/>
  <c r="AD7297" i="1" s="1"/>
  <c r="AC7297" i="1"/>
  <c r="AB7297" i="1"/>
  <c r="AA7297" i="1"/>
  <c r="AD7296" i="1" a="1"/>
  <c r="AD7296" i="1" s="1"/>
  <c r="AC7296" i="1"/>
  <c r="AB7296" i="1"/>
  <c r="AA7296" i="1"/>
  <c r="AD7295" i="1" a="1"/>
  <c r="AD7295" i="1" s="1"/>
  <c r="AC7295" i="1"/>
  <c r="AB7295" i="1"/>
  <c r="AA7295" i="1"/>
  <c r="AD7294" i="1" a="1"/>
  <c r="AD7294" i="1" s="1"/>
  <c r="AC7294" i="1"/>
  <c r="AB7294" i="1"/>
  <c r="AA7294" i="1"/>
  <c r="AD7293" i="1" a="1"/>
  <c r="AD7293" i="1" s="1"/>
  <c r="AC7293" i="1"/>
  <c r="AB7293" i="1"/>
  <c r="AA7293" i="1"/>
  <c r="AD7292" i="1" a="1"/>
  <c r="AD7292" i="1" s="1"/>
  <c r="AC7292" i="1"/>
  <c r="AB7292" i="1"/>
  <c r="AA7292" i="1"/>
  <c r="AD7291" i="1" a="1"/>
  <c r="AD7291" i="1" s="1"/>
  <c r="AC7291" i="1"/>
  <c r="AB7291" i="1"/>
  <c r="AA7291" i="1"/>
  <c r="AD7290" i="1" a="1"/>
  <c r="AD7290" i="1" s="1"/>
  <c r="AC7290" i="1"/>
  <c r="AB7290" i="1"/>
  <c r="AA7290" i="1"/>
  <c r="AD7289" i="1" a="1"/>
  <c r="AD7289" i="1" s="1"/>
  <c r="AC7289" i="1"/>
  <c r="AB7289" i="1"/>
  <c r="AA7289" i="1"/>
  <c r="AD7288" i="1" a="1"/>
  <c r="AD7288" i="1" s="1"/>
  <c r="AC7288" i="1"/>
  <c r="AB7288" i="1"/>
  <c r="AA7288" i="1"/>
  <c r="AD7287" i="1" a="1"/>
  <c r="AD7287" i="1" s="1"/>
  <c r="AC7287" i="1"/>
  <c r="AB7287" i="1"/>
  <c r="AA7287" i="1"/>
  <c r="AD7286" i="1" a="1"/>
  <c r="AD7286" i="1" s="1"/>
  <c r="AC7286" i="1"/>
  <c r="AB7286" i="1"/>
  <c r="AA7286" i="1"/>
  <c r="AD7285" i="1" a="1"/>
  <c r="AD7285" i="1" s="1"/>
  <c r="AC7285" i="1"/>
  <c r="AB7285" i="1"/>
  <c r="AA7285" i="1"/>
  <c r="AD7284" i="1" a="1"/>
  <c r="AD7284" i="1" s="1"/>
  <c r="AC7284" i="1"/>
  <c r="AB7284" i="1"/>
  <c r="AA7284" i="1"/>
  <c r="AD7283" i="1" a="1"/>
  <c r="AD7283" i="1" s="1"/>
  <c r="AC7283" i="1"/>
  <c r="AB7283" i="1"/>
  <c r="AA7283" i="1"/>
  <c r="AD7282" i="1" a="1"/>
  <c r="AD7282" i="1" s="1"/>
  <c r="AC7282" i="1"/>
  <c r="AB7282" i="1"/>
  <c r="AA7282" i="1"/>
  <c r="AD7281" i="1" a="1"/>
  <c r="AD7281" i="1" s="1"/>
  <c r="AC7281" i="1"/>
  <c r="AB7281" i="1"/>
  <c r="AA7281" i="1"/>
  <c r="AD7280" i="1" a="1"/>
  <c r="AD7280" i="1" s="1"/>
  <c r="AC7280" i="1"/>
  <c r="AB7280" i="1"/>
  <c r="AA7280" i="1"/>
  <c r="AD7279" i="1" a="1"/>
  <c r="AD7279" i="1" s="1"/>
  <c r="AC7279" i="1"/>
  <c r="AB7279" i="1"/>
  <c r="AA7279" i="1"/>
  <c r="AD7278" i="1" a="1"/>
  <c r="AD7278" i="1" s="1"/>
  <c r="AC7278" i="1"/>
  <c r="AB7278" i="1"/>
  <c r="AA7278" i="1"/>
  <c r="AD7277" i="1" a="1"/>
  <c r="AD7277" i="1" s="1"/>
  <c r="AC7277" i="1"/>
  <c r="AB7277" i="1"/>
  <c r="AA7277" i="1"/>
  <c r="AD7276" i="1" a="1"/>
  <c r="AD7276" i="1" s="1"/>
  <c r="AC7276" i="1"/>
  <c r="AB7276" i="1"/>
  <c r="AA7276" i="1"/>
  <c r="AD7275" i="1" a="1"/>
  <c r="AD7275" i="1" s="1"/>
  <c r="AC7275" i="1"/>
  <c r="AB7275" i="1"/>
  <c r="AA7275" i="1"/>
  <c r="AD7274" i="1" a="1"/>
  <c r="AD7274" i="1" s="1"/>
  <c r="AC7274" i="1"/>
  <c r="AB7274" i="1"/>
  <c r="AA7274" i="1"/>
  <c r="AD7273" i="1" a="1"/>
  <c r="AD7273" i="1" s="1"/>
  <c r="AC7273" i="1"/>
  <c r="AB7273" i="1"/>
  <c r="AA7273" i="1"/>
  <c r="AD7272" i="1" a="1"/>
  <c r="AD7272" i="1" s="1"/>
  <c r="AC7272" i="1"/>
  <c r="AB7272" i="1"/>
  <c r="AA7272" i="1"/>
  <c r="AD7271" i="1" a="1"/>
  <c r="AD7271" i="1" s="1"/>
  <c r="AC7271" i="1"/>
  <c r="AB7271" i="1"/>
  <c r="AA7271" i="1"/>
  <c r="AD7270" i="1" a="1"/>
  <c r="AD7270" i="1" s="1"/>
  <c r="AC7270" i="1"/>
  <c r="AB7270" i="1"/>
  <c r="AA7270" i="1"/>
  <c r="AD7269" i="1" a="1"/>
  <c r="AD7269" i="1" s="1"/>
  <c r="AC7269" i="1"/>
  <c r="AB7269" i="1"/>
  <c r="AA7269" i="1"/>
  <c r="AD7268" i="1" a="1"/>
  <c r="AD7268" i="1" s="1"/>
  <c r="AC7268" i="1"/>
  <c r="AB7268" i="1"/>
  <c r="AA7268" i="1"/>
  <c r="AD7267" i="1" a="1"/>
  <c r="AD7267" i="1" s="1"/>
  <c r="AC7267" i="1"/>
  <c r="AB7267" i="1"/>
  <c r="AA7267" i="1"/>
  <c r="AD7266" i="1" a="1"/>
  <c r="AD7266" i="1" s="1"/>
  <c r="AC7266" i="1"/>
  <c r="AB7266" i="1"/>
  <c r="AA7266" i="1"/>
  <c r="AD7265" i="1" a="1"/>
  <c r="AD7265" i="1" s="1"/>
  <c r="AC7265" i="1"/>
  <c r="AB7265" i="1"/>
  <c r="AA7265" i="1"/>
  <c r="AD7264" i="1" a="1"/>
  <c r="AD7264" i="1" s="1"/>
  <c r="AC7264" i="1"/>
  <c r="AB7264" i="1"/>
  <c r="AA7264" i="1"/>
  <c r="AD7263" i="1" a="1"/>
  <c r="AD7263" i="1" s="1"/>
  <c r="AC7263" i="1"/>
  <c r="AB7263" i="1"/>
  <c r="AA7263" i="1"/>
  <c r="AD7262" i="1" a="1"/>
  <c r="AD7262" i="1" s="1"/>
  <c r="AC7262" i="1"/>
  <c r="AB7262" i="1"/>
  <c r="AA7262" i="1"/>
  <c r="AD7261" i="1" a="1"/>
  <c r="AD7261" i="1" s="1"/>
  <c r="AC7261" i="1"/>
  <c r="AB7261" i="1"/>
  <c r="AA7261" i="1"/>
  <c r="AD7260" i="1" a="1"/>
  <c r="AD7260" i="1" s="1"/>
  <c r="AC7260" i="1"/>
  <c r="AB7260" i="1"/>
  <c r="AA7260" i="1"/>
  <c r="AD7259" i="1" a="1"/>
  <c r="AD7259" i="1" s="1"/>
  <c r="AC7259" i="1"/>
  <c r="AB7259" i="1"/>
  <c r="AA7259" i="1"/>
  <c r="AD7258" i="1" a="1"/>
  <c r="AD7258" i="1" s="1"/>
  <c r="AC7258" i="1"/>
  <c r="AB7258" i="1"/>
  <c r="AA7258" i="1"/>
  <c r="AD7257" i="1" a="1"/>
  <c r="AD7257" i="1" s="1"/>
  <c r="AC7257" i="1"/>
  <c r="AB7257" i="1"/>
  <c r="AA7257" i="1"/>
  <c r="AD7256" i="1" a="1"/>
  <c r="AD7256" i="1" s="1"/>
  <c r="AC7256" i="1"/>
  <c r="AB7256" i="1"/>
  <c r="AA7256" i="1"/>
  <c r="AD7255" i="1" a="1"/>
  <c r="AD7255" i="1" s="1"/>
  <c r="AC7255" i="1"/>
  <c r="AB7255" i="1"/>
  <c r="AA7255" i="1"/>
  <c r="AD7254" i="1" a="1"/>
  <c r="AD7254" i="1" s="1"/>
  <c r="AC7254" i="1"/>
  <c r="AB7254" i="1"/>
  <c r="AA7254" i="1"/>
  <c r="AD7253" i="1" a="1"/>
  <c r="AD7253" i="1" s="1"/>
  <c r="AC7253" i="1"/>
  <c r="AB7253" i="1"/>
  <c r="AA7253" i="1"/>
  <c r="AD7252" i="1" a="1"/>
  <c r="AD7252" i="1" s="1"/>
  <c r="AC7252" i="1"/>
  <c r="AB7252" i="1"/>
  <c r="AA7252" i="1"/>
  <c r="AD7251" i="1" a="1"/>
  <c r="AD7251" i="1" s="1"/>
  <c r="AC7251" i="1"/>
  <c r="AB7251" i="1"/>
  <c r="AA7251" i="1"/>
  <c r="AD7250" i="1" a="1"/>
  <c r="AD7250" i="1" s="1"/>
  <c r="AC7250" i="1"/>
  <c r="AB7250" i="1"/>
  <c r="AA7250" i="1"/>
  <c r="AD7249" i="1" a="1"/>
  <c r="AD7249" i="1" s="1"/>
  <c r="AC7249" i="1"/>
  <c r="AB7249" i="1"/>
  <c r="AA7249" i="1"/>
  <c r="AD7248" i="1" a="1"/>
  <c r="AD7248" i="1" s="1"/>
  <c r="AC7248" i="1"/>
  <c r="AB7248" i="1"/>
  <c r="AA7248" i="1"/>
  <c r="AD7247" i="1" a="1"/>
  <c r="AD7247" i="1" s="1"/>
  <c r="AC7247" i="1"/>
  <c r="AB7247" i="1"/>
  <c r="AA7247" i="1"/>
  <c r="AD7246" i="1" a="1"/>
  <c r="AD7246" i="1" s="1"/>
  <c r="AC7246" i="1"/>
  <c r="AB7246" i="1"/>
  <c r="AA7246" i="1"/>
  <c r="AD7245" i="1" a="1"/>
  <c r="AD7245" i="1" s="1"/>
  <c r="AC7245" i="1"/>
  <c r="AB7245" i="1"/>
  <c r="AA7245" i="1"/>
  <c r="AD7244" i="1" a="1"/>
  <c r="AD7244" i="1" s="1"/>
  <c r="AC7244" i="1"/>
  <c r="AB7244" i="1"/>
  <c r="AA7244" i="1"/>
  <c r="AD7243" i="1" a="1"/>
  <c r="AD7243" i="1" s="1"/>
  <c r="AC7243" i="1"/>
  <c r="AB7243" i="1"/>
  <c r="AA7243" i="1"/>
  <c r="AD7242" i="1" a="1"/>
  <c r="AD7242" i="1" s="1"/>
  <c r="AC7242" i="1"/>
  <c r="AB7242" i="1"/>
  <c r="AA7242" i="1"/>
  <c r="AD7241" i="1" a="1"/>
  <c r="AD7241" i="1" s="1"/>
  <c r="AC7241" i="1"/>
  <c r="AB7241" i="1"/>
  <c r="AA7241" i="1"/>
  <c r="AD7240" i="1" a="1"/>
  <c r="AD7240" i="1" s="1"/>
  <c r="AC7240" i="1"/>
  <c r="AB7240" i="1"/>
  <c r="AA7240" i="1"/>
  <c r="AD7239" i="1" a="1"/>
  <c r="AD7239" i="1" s="1"/>
  <c r="AC7239" i="1"/>
  <c r="AB7239" i="1"/>
  <c r="AA7239" i="1"/>
  <c r="AD7238" i="1" a="1"/>
  <c r="AD7238" i="1" s="1"/>
  <c r="AC7238" i="1"/>
  <c r="AB7238" i="1"/>
  <c r="AA7238" i="1"/>
  <c r="AD7237" i="1" a="1"/>
  <c r="AD7237" i="1" s="1"/>
  <c r="AC7237" i="1"/>
  <c r="AB7237" i="1"/>
  <c r="AA7237" i="1"/>
  <c r="AD7236" i="1" a="1"/>
  <c r="AD7236" i="1" s="1"/>
  <c r="AC7236" i="1"/>
  <c r="AB7236" i="1"/>
  <c r="AA7236" i="1"/>
  <c r="AD7235" i="1" a="1"/>
  <c r="AD7235" i="1" s="1"/>
  <c r="AC7235" i="1"/>
  <c r="AB7235" i="1"/>
  <c r="AA7235" i="1"/>
  <c r="AD7234" i="1" a="1"/>
  <c r="AD7234" i="1" s="1"/>
  <c r="AC7234" i="1"/>
  <c r="AB7234" i="1"/>
  <c r="AA7234" i="1"/>
  <c r="AD7233" i="1" a="1"/>
  <c r="AD7233" i="1" s="1"/>
  <c r="AC7233" i="1"/>
  <c r="AB7233" i="1"/>
  <c r="AA7233" i="1"/>
  <c r="AD7232" i="1" a="1"/>
  <c r="AD7232" i="1" s="1"/>
  <c r="AC7232" i="1"/>
  <c r="AB7232" i="1"/>
  <c r="AA7232" i="1"/>
  <c r="AD7231" i="1" a="1"/>
  <c r="AD7231" i="1" s="1"/>
  <c r="AC7231" i="1"/>
  <c r="AB7231" i="1"/>
  <c r="AA7231" i="1"/>
  <c r="AD7230" i="1" a="1"/>
  <c r="AD7230" i="1" s="1"/>
  <c r="AC7230" i="1"/>
  <c r="AB7230" i="1"/>
  <c r="AA7230" i="1"/>
  <c r="AD7229" i="1" a="1"/>
  <c r="AD7229" i="1" s="1"/>
  <c r="AC7229" i="1"/>
  <c r="AB7229" i="1"/>
  <c r="AA7229" i="1"/>
  <c r="AD7228" i="1" a="1"/>
  <c r="AD7228" i="1" s="1"/>
  <c r="AC7228" i="1"/>
  <c r="AB7228" i="1"/>
  <c r="AA7228" i="1"/>
  <c r="AD7227" i="1" a="1"/>
  <c r="AD7227" i="1" s="1"/>
  <c r="AC7227" i="1"/>
  <c r="AB7227" i="1"/>
  <c r="AA7227" i="1"/>
  <c r="AD7226" i="1" a="1"/>
  <c r="AD7226" i="1" s="1"/>
  <c r="AC7226" i="1"/>
  <c r="AB7226" i="1"/>
  <c r="AA7226" i="1"/>
  <c r="AD7225" i="1" a="1"/>
  <c r="AD7225" i="1" s="1"/>
  <c r="AC7225" i="1"/>
  <c r="AB7225" i="1"/>
  <c r="AA7225" i="1"/>
  <c r="AD7224" i="1" a="1"/>
  <c r="AD7224" i="1" s="1"/>
  <c r="AC7224" i="1"/>
  <c r="AB7224" i="1"/>
  <c r="AA7224" i="1"/>
  <c r="AD7223" i="1" a="1"/>
  <c r="AD7223" i="1" s="1"/>
  <c r="AC7223" i="1"/>
  <c r="AB7223" i="1"/>
  <c r="AA7223" i="1"/>
  <c r="AD7222" i="1" a="1"/>
  <c r="AD7222" i="1" s="1"/>
  <c r="AC7222" i="1"/>
  <c r="AB7222" i="1"/>
  <c r="AA7222" i="1"/>
  <c r="AD7221" i="1" a="1"/>
  <c r="AD7221" i="1" s="1"/>
  <c r="AC7221" i="1"/>
  <c r="AB7221" i="1"/>
  <c r="AA7221" i="1"/>
  <c r="AD7220" i="1" a="1"/>
  <c r="AD7220" i="1" s="1"/>
  <c r="AC7220" i="1"/>
  <c r="AB7220" i="1"/>
  <c r="AA7220" i="1"/>
  <c r="AD7219" i="1" a="1"/>
  <c r="AD7219" i="1" s="1"/>
  <c r="AC7219" i="1"/>
  <c r="AB7219" i="1"/>
  <c r="AA7219" i="1"/>
  <c r="AD7218" i="1" a="1"/>
  <c r="AD7218" i="1" s="1"/>
  <c r="AC7218" i="1"/>
  <c r="AB7218" i="1"/>
  <c r="AA7218" i="1"/>
  <c r="AD7217" i="1" a="1"/>
  <c r="AD7217" i="1" s="1"/>
  <c r="AC7217" i="1"/>
  <c r="AB7217" i="1"/>
  <c r="AA7217" i="1"/>
  <c r="AD7216" i="1" a="1"/>
  <c r="AD7216" i="1" s="1"/>
  <c r="AC7216" i="1"/>
  <c r="AB7216" i="1"/>
  <c r="AA7216" i="1"/>
  <c r="AD7215" i="1" a="1"/>
  <c r="AD7215" i="1" s="1"/>
  <c r="AC7215" i="1"/>
  <c r="AB7215" i="1"/>
  <c r="AA7215" i="1"/>
  <c r="AD7214" i="1" a="1"/>
  <c r="AD7214" i="1" s="1"/>
  <c r="AC7214" i="1"/>
  <c r="AB7214" i="1"/>
  <c r="AA7214" i="1"/>
  <c r="AD7213" i="1" a="1"/>
  <c r="AD7213" i="1" s="1"/>
  <c r="AC7213" i="1"/>
  <c r="AB7213" i="1"/>
  <c r="AA7213" i="1"/>
  <c r="AD7212" i="1" a="1"/>
  <c r="AD7212" i="1" s="1"/>
  <c r="AC7212" i="1"/>
  <c r="AB7212" i="1"/>
  <c r="AA7212" i="1"/>
  <c r="AD7211" i="1" a="1"/>
  <c r="AD7211" i="1" s="1"/>
  <c r="AC7211" i="1"/>
  <c r="AB7211" i="1"/>
  <c r="AA7211" i="1"/>
  <c r="AD7210" i="1" a="1"/>
  <c r="AD7210" i="1" s="1"/>
  <c r="AC7210" i="1"/>
  <c r="AB7210" i="1"/>
  <c r="AA7210" i="1"/>
  <c r="AD7209" i="1" a="1"/>
  <c r="AD7209" i="1" s="1"/>
  <c r="AC7209" i="1"/>
  <c r="AB7209" i="1"/>
  <c r="AA7209" i="1"/>
  <c r="AD7208" i="1" a="1"/>
  <c r="AD7208" i="1" s="1"/>
  <c r="AC7208" i="1"/>
  <c r="AB7208" i="1"/>
  <c r="AA7208" i="1"/>
  <c r="AD7207" i="1" a="1"/>
  <c r="AD7207" i="1" s="1"/>
  <c r="AC7207" i="1"/>
  <c r="AB7207" i="1"/>
  <c r="AA7207" i="1"/>
  <c r="AD7206" i="1" a="1"/>
  <c r="AD7206" i="1" s="1"/>
  <c r="AC7206" i="1"/>
  <c r="AB7206" i="1"/>
  <c r="AA7206" i="1"/>
  <c r="AD7205" i="1" a="1"/>
  <c r="AD7205" i="1" s="1"/>
  <c r="AC7205" i="1"/>
  <c r="AB7205" i="1"/>
  <c r="AA7205" i="1"/>
  <c r="AD7204" i="1" a="1"/>
  <c r="AD7204" i="1" s="1"/>
  <c r="AC7204" i="1"/>
  <c r="AB7204" i="1"/>
  <c r="AA7204" i="1"/>
  <c r="AD7203" i="1" a="1"/>
  <c r="AD7203" i="1" s="1"/>
  <c r="AC7203" i="1"/>
  <c r="AB7203" i="1"/>
  <c r="AA7203" i="1"/>
  <c r="AD7202" i="1" a="1"/>
  <c r="AD7202" i="1" s="1"/>
  <c r="AC7202" i="1"/>
  <c r="AB7202" i="1"/>
  <c r="AA7202" i="1"/>
  <c r="AD7201" i="1" a="1"/>
  <c r="AD7201" i="1" s="1"/>
  <c r="AC7201" i="1"/>
  <c r="AB7201" i="1"/>
  <c r="AA7201" i="1"/>
  <c r="AD7200" i="1" a="1"/>
  <c r="AD7200" i="1" s="1"/>
  <c r="AC7200" i="1"/>
  <c r="AB7200" i="1"/>
  <c r="AA7200" i="1"/>
  <c r="AD7199" i="1" a="1"/>
  <c r="AD7199" i="1" s="1"/>
  <c r="AC7199" i="1"/>
  <c r="AB7199" i="1"/>
  <c r="AA7199" i="1"/>
  <c r="AD7198" i="1" a="1"/>
  <c r="AD7198" i="1" s="1"/>
  <c r="AC7198" i="1"/>
  <c r="AB7198" i="1"/>
  <c r="AA7198" i="1"/>
  <c r="AD7197" i="1" a="1"/>
  <c r="AD7197" i="1" s="1"/>
  <c r="AC7197" i="1"/>
  <c r="AB7197" i="1"/>
  <c r="AA7197" i="1"/>
  <c r="AD7196" i="1" a="1"/>
  <c r="AD7196" i="1" s="1"/>
  <c r="AC7196" i="1"/>
  <c r="AB7196" i="1"/>
  <c r="AA7196" i="1"/>
  <c r="AD7195" i="1" a="1"/>
  <c r="AD7195" i="1" s="1"/>
  <c r="AC7195" i="1"/>
  <c r="AB7195" i="1"/>
  <c r="AA7195" i="1"/>
  <c r="AD7194" i="1" a="1"/>
  <c r="AD7194" i="1" s="1"/>
  <c r="AC7194" i="1"/>
  <c r="AB7194" i="1"/>
  <c r="AA7194" i="1"/>
  <c r="AD7193" i="1" a="1"/>
  <c r="AD7193" i="1" s="1"/>
  <c r="AC7193" i="1"/>
  <c r="AB7193" i="1"/>
  <c r="AA7193" i="1"/>
  <c r="AD7192" i="1" a="1"/>
  <c r="AD7192" i="1" s="1"/>
  <c r="AC7192" i="1"/>
  <c r="AB7192" i="1"/>
  <c r="AA7192" i="1"/>
  <c r="AD7191" i="1" a="1"/>
  <c r="AD7191" i="1" s="1"/>
  <c r="AC7191" i="1"/>
  <c r="AB7191" i="1"/>
  <c r="AA7191" i="1"/>
  <c r="AD7190" i="1" a="1"/>
  <c r="AD7190" i="1" s="1"/>
  <c r="AC7190" i="1"/>
  <c r="AB7190" i="1"/>
  <c r="AA7190" i="1"/>
  <c r="AD7189" i="1" a="1"/>
  <c r="AD7189" i="1" s="1"/>
  <c r="AC7189" i="1"/>
  <c r="AB7189" i="1"/>
  <c r="AA7189" i="1"/>
  <c r="AD7188" i="1" a="1"/>
  <c r="AD7188" i="1" s="1"/>
  <c r="AC7188" i="1"/>
  <c r="AB7188" i="1"/>
  <c r="AA7188" i="1"/>
  <c r="AD7187" i="1" a="1"/>
  <c r="AD7187" i="1" s="1"/>
  <c r="AC7187" i="1"/>
  <c r="AB7187" i="1"/>
  <c r="AA7187" i="1"/>
  <c r="AD7186" i="1" a="1"/>
  <c r="AD7186" i="1" s="1"/>
  <c r="AC7186" i="1"/>
  <c r="AB7186" i="1"/>
  <c r="AA7186" i="1"/>
  <c r="AD7185" i="1" a="1"/>
  <c r="AD7185" i="1" s="1"/>
  <c r="AC7185" i="1"/>
  <c r="AB7185" i="1"/>
  <c r="AA7185" i="1"/>
  <c r="AD7184" i="1" a="1"/>
  <c r="AD7184" i="1" s="1"/>
  <c r="AC7184" i="1"/>
  <c r="AB7184" i="1"/>
  <c r="AA7184" i="1"/>
  <c r="AD7183" i="1" a="1"/>
  <c r="AD7183" i="1" s="1"/>
  <c r="AC7183" i="1"/>
  <c r="AB7183" i="1"/>
  <c r="AA7183" i="1"/>
  <c r="AD7182" i="1" a="1"/>
  <c r="AD7182" i="1" s="1"/>
  <c r="AC7182" i="1"/>
  <c r="AB7182" i="1"/>
  <c r="AA7182" i="1"/>
  <c r="AD7181" i="1" a="1"/>
  <c r="AD7181" i="1" s="1"/>
  <c r="AC7181" i="1"/>
  <c r="AB7181" i="1"/>
  <c r="AA7181" i="1"/>
  <c r="AD7180" i="1" a="1"/>
  <c r="AD7180" i="1" s="1"/>
  <c r="AC7180" i="1"/>
  <c r="AB7180" i="1"/>
  <c r="AA7180" i="1"/>
  <c r="AD7179" i="1" a="1"/>
  <c r="AD7179" i="1" s="1"/>
  <c r="AC7179" i="1"/>
  <c r="AB7179" i="1"/>
  <c r="AA7179" i="1"/>
  <c r="AD7178" i="1" a="1"/>
  <c r="AD7178" i="1" s="1"/>
  <c r="AC7178" i="1"/>
  <c r="AB7178" i="1"/>
  <c r="AA7178" i="1"/>
  <c r="AD7177" i="1" a="1"/>
  <c r="AD7177" i="1" s="1"/>
  <c r="AC7177" i="1"/>
  <c r="AB7177" i="1"/>
  <c r="AA7177" i="1"/>
  <c r="AD7176" i="1" a="1"/>
  <c r="AD7176" i="1" s="1"/>
  <c r="AC7176" i="1"/>
  <c r="AB7176" i="1"/>
  <c r="AA7176" i="1"/>
  <c r="AD7175" i="1" a="1"/>
  <c r="AD7175" i="1" s="1"/>
  <c r="AC7175" i="1"/>
  <c r="AB7175" i="1"/>
  <c r="AA7175" i="1"/>
  <c r="AD7174" i="1" a="1"/>
  <c r="AD7174" i="1" s="1"/>
  <c r="AC7174" i="1"/>
  <c r="AB7174" i="1"/>
  <c r="AA7174" i="1"/>
  <c r="AD7173" i="1" a="1"/>
  <c r="AD7173" i="1" s="1"/>
  <c r="AC7173" i="1"/>
  <c r="AB7173" i="1"/>
  <c r="AA7173" i="1"/>
  <c r="AD7172" i="1" a="1"/>
  <c r="AD7172" i="1" s="1"/>
  <c r="AC7172" i="1"/>
  <c r="AB7172" i="1"/>
  <c r="AA7172" i="1"/>
  <c r="AD7171" i="1" a="1"/>
  <c r="AD7171" i="1" s="1"/>
  <c r="AC7171" i="1"/>
  <c r="AB7171" i="1"/>
  <c r="AA7171" i="1"/>
  <c r="AD7170" i="1" a="1"/>
  <c r="AD7170" i="1" s="1"/>
  <c r="AC7170" i="1"/>
  <c r="AB7170" i="1"/>
  <c r="AA7170" i="1"/>
  <c r="AD7169" i="1" a="1"/>
  <c r="AD7169" i="1" s="1"/>
  <c r="AC7169" i="1"/>
  <c r="AB7169" i="1"/>
  <c r="AA7169" i="1"/>
  <c r="AD7168" i="1" a="1"/>
  <c r="AD7168" i="1" s="1"/>
  <c r="AC7168" i="1"/>
  <c r="AB7168" i="1"/>
  <c r="AA7168" i="1"/>
  <c r="AD7167" i="1" a="1"/>
  <c r="AD7167" i="1" s="1"/>
  <c r="AC7167" i="1"/>
  <c r="AB7167" i="1"/>
  <c r="AA7167" i="1"/>
  <c r="AD7166" i="1" a="1"/>
  <c r="AD7166" i="1" s="1"/>
  <c r="AC7166" i="1"/>
  <c r="AB7166" i="1"/>
  <c r="AA7166" i="1"/>
  <c r="AD7165" i="1" a="1"/>
  <c r="AD7165" i="1" s="1"/>
  <c r="AC7165" i="1"/>
  <c r="AB7165" i="1"/>
  <c r="AA7165" i="1"/>
  <c r="AD7164" i="1" a="1"/>
  <c r="AD7164" i="1" s="1"/>
  <c r="AC7164" i="1"/>
  <c r="AB7164" i="1"/>
  <c r="AA7164" i="1"/>
  <c r="AD7163" i="1" a="1"/>
  <c r="AD7163" i="1" s="1"/>
  <c r="AC7163" i="1"/>
  <c r="AB7163" i="1"/>
  <c r="AA7163" i="1"/>
  <c r="AD7162" i="1" a="1"/>
  <c r="AD7162" i="1" s="1"/>
  <c r="AC7162" i="1"/>
  <c r="AB7162" i="1"/>
  <c r="AA7162" i="1"/>
  <c r="AD7161" i="1" a="1"/>
  <c r="AD7161" i="1" s="1"/>
  <c r="AC7161" i="1"/>
  <c r="AB7161" i="1"/>
  <c r="AA7161" i="1"/>
  <c r="AD7160" i="1" a="1"/>
  <c r="AD7160" i="1" s="1"/>
  <c r="AC7160" i="1"/>
  <c r="AB7160" i="1"/>
  <c r="AA7160" i="1"/>
  <c r="AD7159" i="1" a="1"/>
  <c r="AD7159" i="1" s="1"/>
  <c r="AC7159" i="1"/>
  <c r="AB7159" i="1"/>
  <c r="AA7159" i="1"/>
  <c r="AD7158" i="1" a="1"/>
  <c r="AD7158" i="1" s="1"/>
  <c r="AC7158" i="1"/>
  <c r="AB7158" i="1"/>
  <c r="AA7158" i="1"/>
  <c r="AD7157" i="1" a="1"/>
  <c r="AD7157" i="1" s="1"/>
  <c r="AC7157" i="1"/>
  <c r="AB7157" i="1"/>
  <c r="AA7157" i="1"/>
  <c r="AD7156" i="1" a="1"/>
  <c r="AD7156" i="1" s="1"/>
  <c r="AC7156" i="1"/>
  <c r="AB7156" i="1"/>
  <c r="AA7156" i="1"/>
  <c r="AD7155" i="1" a="1"/>
  <c r="AD7155" i="1" s="1"/>
  <c r="AC7155" i="1"/>
  <c r="AB7155" i="1"/>
  <c r="AA7155" i="1"/>
  <c r="AD7154" i="1" a="1"/>
  <c r="AD7154" i="1" s="1"/>
  <c r="AC7154" i="1"/>
  <c r="AB7154" i="1"/>
  <c r="AA7154" i="1"/>
  <c r="AD7153" i="1" a="1"/>
  <c r="AD7153" i="1" s="1"/>
  <c r="AC7153" i="1"/>
  <c r="AB7153" i="1"/>
  <c r="AA7153" i="1"/>
  <c r="AD7152" i="1" a="1"/>
  <c r="AD7152" i="1" s="1"/>
  <c r="AC7152" i="1"/>
  <c r="AB7152" i="1"/>
  <c r="AA7152" i="1"/>
  <c r="AD7151" i="1" a="1"/>
  <c r="AD7151" i="1" s="1"/>
  <c r="AC7151" i="1"/>
  <c r="AB7151" i="1"/>
  <c r="AA7151" i="1"/>
  <c r="AD7150" i="1" a="1"/>
  <c r="AD7150" i="1" s="1"/>
  <c r="AC7150" i="1"/>
  <c r="AB7150" i="1"/>
  <c r="AA7150" i="1"/>
  <c r="AD7149" i="1" a="1"/>
  <c r="AD7149" i="1" s="1"/>
  <c r="AC7149" i="1"/>
  <c r="AB7149" i="1"/>
  <c r="AA7149" i="1"/>
  <c r="AD7148" i="1" a="1"/>
  <c r="AD7148" i="1" s="1"/>
  <c r="AC7148" i="1"/>
  <c r="AB7148" i="1"/>
  <c r="AA7148" i="1"/>
  <c r="AD7147" i="1" a="1"/>
  <c r="AD7147" i="1" s="1"/>
  <c r="AC7147" i="1"/>
  <c r="AB7147" i="1"/>
  <c r="AA7147" i="1"/>
  <c r="AD7146" i="1" a="1"/>
  <c r="AD7146" i="1" s="1"/>
  <c r="AC7146" i="1"/>
  <c r="AB7146" i="1"/>
  <c r="AA7146" i="1"/>
  <c r="AD7145" i="1" a="1"/>
  <c r="AD7145" i="1" s="1"/>
  <c r="AC7145" i="1"/>
  <c r="AB7145" i="1"/>
  <c r="AA7145" i="1"/>
  <c r="AD7144" i="1" a="1"/>
  <c r="AD7144" i="1" s="1"/>
  <c r="AC7144" i="1"/>
  <c r="AB7144" i="1"/>
  <c r="AA7144" i="1"/>
  <c r="AD7143" i="1" a="1"/>
  <c r="AD7143" i="1" s="1"/>
  <c r="AC7143" i="1"/>
  <c r="AB7143" i="1"/>
  <c r="AA7143" i="1"/>
  <c r="AD7142" i="1" a="1"/>
  <c r="AD7142" i="1" s="1"/>
  <c r="AC7142" i="1"/>
  <c r="AB7142" i="1"/>
  <c r="AA7142" i="1"/>
  <c r="AD7141" i="1" a="1"/>
  <c r="AD7141" i="1" s="1"/>
  <c r="AC7141" i="1"/>
  <c r="AB7141" i="1"/>
  <c r="AA7141" i="1"/>
  <c r="AD7140" i="1" a="1"/>
  <c r="AD7140" i="1" s="1"/>
  <c r="AC7140" i="1"/>
  <c r="AB7140" i="1"/>
  <c r="AA7140" i="1"/>
  <c r="AD7139" i="1" a="1"/>
  <c r="AD7139" i="1" s="1"/>
  <c r="AC7139" i="1"/>
  <c r="AB7139" i="1"/>
  <c r="AA7139" i="1"/>
  <c r="AD7138" i="1" a="1"/>
  <c r="AD7138" i="1" s="1"/>
  <c r="AC7138" i="1"/>
  <c r="AB7138" i="1"/>
  <c r="AA7138" i="1"/>
  <c r="AD7137" i="1" a="1"/>
  <c r="AD7137" i="1" s="1"/>
  <c r="AC7137" i="1"/>
  <c r="AB7137" i="1"/>
  <c r="AA7137" i="1"/>
  <c r="AD7136" i="1" a="1"/>
  <c r="AD7136" i="1" s="1"/>
  <c r="AC7136" i="1"/>
  <c r="AB7136" i="1"/>
  <c r="AA7136" i="1"/>
  <c r="AD7135" i="1" a="1"/>
  <c r="AD7135" i="1" s="1"/>
  <c r="AC7135" i="1"/>
  <c r="AB7135" i="1"/>
  <c r="AA7135" i="1"/>
  <c r="AD7134" i="1" a="1"/>
  <c r="AD7134" i="1" s="1"/>
  <c r="AC7134" i="1"/>
  <c r="AB7134" i="1"/>
  <c r="AA7134" i="1"/>
  <c r="AD7133" i="1" a="1"/>
  <c r="AD7133" i="1" s="1"/>
  <c r="AC7133" i="1"/>
  <c r="AB7133" i="1"/>
  <c r="AA7133" i="1"/>
  <c r="AD7132" i="1" a="1"/>
  <c r="AD7132" i="1" s="1"/>
  <c r="AC7132" i="1"/>
  <c r="AB7132" i="1"/>
  <c r="AA7132" i="1"/>
  <c r="AD7131" i="1" a="1"/>
  <c r="AD7131" i="1" s="1"/>
  <c r="AC7131" i="1"/>
  <c r="AB7131" i="1"/>
  <c r="AA7131" i="1"/>
  <c r="AD7130" i="1" a="1"/>
  <c r="AD7130" i="1" s="1"/>
  <c r="AC7130" i="1"/>
  <c r="AB7130" i="1"/>
  <c r="AA7130" i="1"/>
  <c r="AD7129" i="1" a="1"/>
  <c r="AD7129" i="1" s="1"/>
  <c r="AC7129" i="1"/>
  <c r="AB7129" i="1"/>
  <c r="AA7129" i="1"/>
  <c r="AD7128" i="1" a="1"/>
  <c r="AD7128" i="1" s="1"/>
  <c r="AC7128" i="1"/>
  <c r="AB7128" i="1"/>
  <c r="AA7128" i="1"/>
  <c r="AD7127" i="1" a="1"/>
  <c r="AD7127" i="1" s="1"/>
  <c r="AC7127" i="1"/>
  <c r="AB7127" i="1"/>
  <c r="AA7127" i="1"/>
  <c r="AD7126" i="1" a="1"/>
  <c r="AD7126" i="1" s="1"/>
  <c r="AC7126" i="1"/>
  <c r="AB7126" i="1"/>
  <c r="AA7126" i="1"/>
  <c r="AD7125" i="1" a="1"/>
  <c r="AD7125" i="1" s="1"/>
  <c r="AC7125" i="1"/>
  <c r="AB7125" i="1"/>
  <c r="AA7125" i="1"/>
  <c r="AD7124" i="1" a="1"/>
  <c r="AD7124" i="1" s="1"/>
  <c r="AC7124" i="1"/>
  <c r="AB7124" i="1"/>
  <c r="AA7124" i="1"/>
  <c r="AD7123" i="1" a="1"/>
  <c r="AD7123" i="1" s="1"/>
  <c r="AC7123" i="1"/>
  <c r="AB7123" i="1"/>
  <c r="AA7123" i="1"/>
  <c r="AD7122" i="1" a="1"/>
  <c r="AD7122" i="1" s="1"/>
  <c r="AC7122" i="1"/>
  <c r="AB7122" i="1"/>
  <c r="AA7122" i="1"/>
  <c r="AD7121" i="1" a="1"/>
  <c r="AD7121" i="1" s="1"/>
  <c r="AC7121" i="1"/>
  <c r="AB7121" i="1"/>
  <c r="AA7121" i="1"/>
  <c r="AD7120" i="1" a="1"/>
  <c r="AD7120" i="1" s="1"/>
  <c r="AC7120" i="1"/>
  <c r="AB7120" i="1"/>
  <c r="AA7120" i="1"/>
  <c r="AD7119" i="1" a="1"/>
  <c r="AD7119" i="1" s="1"/>
  <c r="AC7119" i="1"/>
  <c r="AB7119" i="1"/>
  <c r="AA7119" i="1"/>
  <c r="AD7118" i="1" a="1"/>
  <c r="AD7118" i="1" s="1"/>
  <c r="AC7118" i="1"/>
  <c r="AB7118" i="1"/>
  <c r="AA7118" i="1"/>
  <c r="AD7117" i="1" a="1"/>
  <c r="AD7117" i="1" s="1"/>
  <c r="AC7117" i="1"/>
  <c r="AB7117" i="1"/>
  <c r="AA7117" i="1"/>
  <c r="AD7116" i="1" a="1"/>
  <c r="AD7116" i="1" s="1"/>
  <c r="AC7116" i="1"/>
  <c r="AB7116" i="1"/>
  <c r="AA7116" i="1"/>
  <c r="AD7115" i="1" a="1"/>
  <c r="AD7115" i="1" s="1"/>
  <c r="AC7115" i="1"/>
  <c r="AB7115" i="1"/>
  <c r="AA7115" i="1"/>
  <c r="AD7114" i="1" a="1"/>
  <c r="AD7114" i="1" s="1"/>
  <c r="AC7114" i="1"/>
  <c r="AB7114" i="1"/>
  <c r="AA7114" i="1"/>
  <c r="AD7113" i="1" a="1"/>
  <c r="AD7113" i="1" s="1"/>
  <c r="AC7113" i="1"/>
  <c r="AB7113" i="1"/>
  <c r="AA7113" i="1"/>
  <c r="AD7112" i="1" a="1"/>
  <c r="AD7112" i="1" s="1"/>
  <c r="AC7112" i="1"/>
  <c r="AB7112" i="1"/>
  <c r="AA7112" i="1"/>
  <c r="AD7111" i="1" a="1"/>
  <c r="AD7111" i="1" s="1"/>
  <c r="AC7111" i="1"/>
  <c r="AB7111" i="1"/>
  <c r="AA7111" i="1"/>
  <c r="AD7110" i="1" a="1"/>
  <c r="AD7110" i="1" s="1"/>
  <c r="AC7110" i="1"/>
  <c r="AB7110" i="1"/>
  <c r="AA7110" i="1"/>
  <c r="AD7109" i="1" a="1"/>
  <c r="AD7109" i="1" s="1"/>
  <c r="AC7109" i="1"/>
  <c r="AB7109" i="1"/>
  <c r="AA7109" i="1"/>
  <c r="AD7108" i="1" a="1"/>
  <c r="AD7108" i="1" s="1"/>
  <c r="AC7108" i="1"/>
  <c r="AB7108" i="1"/>
  <c r="AA7108" i="1"/>
  <c r="AD7107" i="1" a="1"/>
  <c r="AD7107" i="1" s="1"/>
  <c r="AC7107" i="1"/>
  <c r="AB7107" i="1"/>
  <c r="AA7107" i="1"/>
  <c r="AD7106" i="1" a="1"/>
  <c r="AD7106" i="1" s="1"/>
  <c r="AC7106" i="1"/>
  <c r="AB7106" i="1"/>
  <c r="AA7106" i="1"/>
  <c r="AD7105" i="1" a="1"/>
  <c r="AD7105" i="1" s="1"/>
  <c r="AC7105" i="1"/>
  <c r="AB7105" i="1"/>
  <c r="AA7105" i="1"/>
  <c r="AD7104" i="1" a="1"/>
  <c r="AD7104" i="1" s="1"/>
  <c r="AC7104" i="1"/>
  <c r="AB7104" i="1"/>
  <c r="AA7104" i="1"/>
  <c r="AD7103" i="1" a="1"/>
  <c r="AD7103" i="1" s="1"/>
  <c r="AC7103" i="1"/>
  <c r="AB7103" i="1"/>
  <c r="AA7103" i="1"/>
  <c r="AD7102" i="1" a="1"/>
  <c r="AD7102" i="1" s="1"/>
  <c r="AC7102" i="1"/>
  <c r="AB7102" i="1"/>
  <c r="AA7102" i="1"/>
  <c r="AD7101" i="1" a="1"/>
  <c r="AD7101" i="1" s="1"/>
  <c r="AC7101" i="1"/>
  <c r="AB7101" i="1"/>
  <c r="AA7101" i="1"/>
  <c r="AD7100" i="1" a="1"/>
  <c r="AD7100" i="1" s="1"/>
  <c r="AC7100" i="1"/>
  <c r="AB7100" i="1"/>
  <c r="AA7100" i="1"/>
  <c r="AD7099" i="1" a="1"/>
  <c r="AD7099" i="1" s="1"/>
  <c r="AC7099" i="1"/>
  <c r="AB7099" i="1"/>
  <c r="AA7099" i="1"/>
  <c r="AD7098" i="1" a="1"/>
  <c r="AD7098" i="1" s="1"/>
  <c r="AC7098" i="1"/>
  <c r="AB7098" i="1"/>
  <c r="AA7098" i="1"/>
  <c r="AD7097" i="1" a="1"/>
  <c r="AD7097" i="1" s="1"/>
  <c r="AC7097" i="1"/>
  <c r="AB7097" i="1"/>
  <c r="AA7097" i="1"/>
  <c r="AD7096" i="1" a="1"/>
  <c r="AD7096" i="1" s="1"/>
  <c r="AC7096" i="1"/>
  <c r="AB7096" i="1"/>
  <c r="AA7096" i="1"/>
  <c r="AD7095" i="1" a="1"/>
  <c r="AD7095" i="1" s="1"/>
  <c r="AC7095" i="1"/>
  <c r="AB7095" i="1"/>
  <c r="AA7095" i="1"/>
  <c r="AD7094" i="1" a="1"/>
  <c r="AD7094" i="1" s="1"/>
  <c r="AC7094" i="1"/>
  <c r="AB7094" i="1"/>
  <c r="AA7094" i="1"/>
  <c r="AD7093" i="1" a="1"/>
  <c r="AD7093" i="1" s="1"/>
  <c r="AC7093" i="1"/>
  <c r="AB7093" i="1"/>
  <c r="AA7093" i="1"/>
  <c r="AD7092" i="1" a="1"/>
  <c r="AD7092" i="1" s="1"/>
  <c r="AC7092" i="1"/>
  <c r="AB7092" i="1"/>
  <c r="AA7092" i="1"/>
  <c r="AD7091" i="1" a="1"/>
  <c r="AD7091" i="1" s="1"/>
  <c r="AC7091" i="1"/>
  <c r="AB7091" i="1"/>
  <c r="AA7091" i="1"/>
  <c r="AD7090" i="1" a="1"/>
  <c r="AD7090" i="1" s="1"/>
  <c r="AC7090" i="1"/>
  <c r="AB7090" i="1"/>
  <c r="AA7090" i="1"/>
  <c r="AD7089" i="1" a="1"/>
  <c r="AD7089" i="1" s="1"/>
  <c r="AC7089" i="1"/>
  <c r="AB7089" i="1"/>
  <c r="AA7089" i="1"/>
  <c r="AD7088" i="1" a="1"/>
  <c r="AD7088" i="1" s="1"/>
  <c r="AC7088" i="1"/>
  <c r="AB7088" i="1"/>
  <c r="AA7088" i="1"/>
  <c r="AD7087" i="1" a="1"/>
  <c r="AD7087" i="1" s="1"/>
  <c r="AC7087" i="1"/>
  <c r="AB7087" i="1"/>
  <c r="AA7087" i="1"/>
  <c r="AD7086" i="1" a="1"/>
  <c r="AD7086" i="1" s="1"/>
  <c r="AC7086" i="1"/>
  <c r="AB7086" i="1"/>
  <c r="AA7086" i="1"/>
  <c r="AD7085" i="1" a="1"/>
  <c r="AD7085" i="1" s="1"/>
  <c r="AC7085" i="1"/>
  <c r="AB7085" i="1"/>
  <c r="AA7085" i="1"/>
  <c r="AD7084" i="1" a="1"/>
  <c r="AD7084" i="1" s="1"/>
  <c r="AC7084" i="1"/>
  <c r="AB7084" i="1"/>
  <c r="AA7084" i="1"/>
  <c r="AD7083" i="1" a="1"/>
  <c r="AD7083" i="1" s="1"/>
  <c r="AC7083" i="1"/>
  <c r="AB7083" i="1"/>
  <c r="AA7083" i="1"/>
  <c r="AD7082" i="1" a="1"/>
  <c r="AD7082" i="1" s="1"/>
  <c r="AC7082" i="1"/>
  <c r="AB7082" i="1"/>
  <c r="AA7082" i="1"/>
  <c r="AD7081" i="1" a="1"/>
  <c r="AD7081" i="1" s="1"/>
  <c r="AC7081" i="1"/>
  <c r="AB7081" i="1"/>
  <c r="AA7081" i="1"/>
  <c r="AD7080" i="1" a="1"/>
  <c r="AD7080" i="1" s="1"/>
  <c r="AC7080" i="1"/>
  <c r="AB7080" i="1"/>
  <c r="AA7080" i="1"/>
  <c r="AD7079" i="1" a="1"/>
  <c r="AD7079" i="1" s="1"/>
  <c r="AC7079" i="1"/>
  <c r="AB7079" i="1"/>
  <c r="AA7079" i="1"/>
  <c r="AD7078" i="1" a="1"/>
  <c r="AD7078" i="1" s="1"/>
  <c r="AC7078" i="1"/>
  <c r="AB7078" i="1"/>
  <c r="AA7078" i="1"/>
  <c r="AD7077" i="1" a="1"/>
  <c r="AD7077" i="1" s="1"/>
  <c r="AC7077" i="1"/>
  <c r="AB7077" i="1"/>
  <c r="AA7077" i="1"/>
  <c r="AD7076" i="1" a="1"/>
  <c r="AD7076" i="1" s="1"/>
  <c r="AC7076" i="1"/>
  <c r="AB7076" i="1"/>
  <c r="AA7076" i="1"/>
  <c r="AD7075" i="1" a="1"/>
  <c r="AD7075" i="1" s="1"/>
  <c r="AC7075" i="1"/>
  <c r="AB7075" i="1"/>
  <c r="AA7075" i="1"/>
  <c r="AD7074" i="1" a="1"/>
  <c r="AD7074" i="1" s="1"/>
  <c r="AC7074" i="1"/>
  <c r="AB7074" i="1"/>
  <c r="AA7074" i="1"/>
  <c r="AD7073" i="1" a="1"/>
  <c r="AD7073" i="1" s="1"/>
  <c r="AC7073" i="1"/>
  <c r="AB7073" i="1"/>
  <c r="AA7073" i="1"/>
  <c r="AD7072" i="1" a="1"/>
  <c r="AD7072" i="1" s="1"/>
  <c r="AC7072" i="1"/>
  <c r="AB7072" i="1"/>
  <c r="AA7072" i="1"/>
  <c r="AD7071" i="1" a="1"/>
  <c r="AD7071" i="1" s="1"/>
  <c r="AC7071" i="1"/>
  <c r="AB7071" i="1"/>
  <c r="AA7071" i="1"/>
  <c r="AD7070" i="1" a="1"/>
  <c r="AD7070" i="1" s="1"/>
  <c r="AC7070" i="1"/>
  <c r="AB7070" i="1"/>
  <c r="AA7070" i="1"/>
  <c r="AD7069" i="1" a="1"/>
  <c r="AD7069" i="1" s="1"/>
  <c r="AC7069" i="1"/>
  <c r="AB7069" i="1"/>
  <c r="AA7069" i="1"/>
  <c r="AD7068" i="1" a="1"/>
  <c r="AD7068" i="1" s="1"/>
  <c r="AC7068" i="1"/>
  <c r="AB7068" i="1"/>
  <c r="AA7068" i="1"/>
  <c r="AD7067" i="1" a="1"/>
  <c r="AD7067" i="1" s="1"/>
  <c r="AC7067" i="1"/>
  <c r="AB7067" i="1"/>
  <c r="AA7067" i="1"/>
  <c r="AD7066" i="1" a="1"/>
  <c r="AD7066" i="1" s="1"/>
  <c r="AC7066" i="1"/>
  <c r="AB7066" i="1"/>
  <c r="AA7066" i="1"/>
  <c r="AD7065" i="1" a="1"/>
  <c r="AD7065" i="1" s="1"/>
  <c r="AC7065" i="1"/>
  <c r="AB7065" i="1"/>
  <c r="AA7065" i="1"/>
  <c r="AD7064" i="1" a="1"/>
  <c r="AD7064" i="1" s="1"/>
  <c r="AC7064" i="1"/>
  <c r="AB7064" i="1"/>
  <c r="AA7064" i="1"/>
  <c r="AD7063" i="1" a="1"/>
  <c r="AD7063" i="1" s="1"/>
  <c r="AC7063" i="1"/>
  <c r="AB7063" i="1"/>
  <c r="AA7063" i="1"/>
  <c r="AD7062" i="1" a="1"/>
  <c r="AD7062" i="1" s="1"/>
  <c r="AC7062" i="1"/>
  <c r="AB7062" i="1"/>
  <c r="AA7062" i="1"/>
  <c r="AD7061" i="1" a="1"/>
  <c r="AD7061" i="1" s="1"/>
  <c r="AC7061" i="1"/>
  <c r="AB7061" i="1"/>
  <c r="AA7061" i="1"/>
  <c r="AD7060" i="1" a="1"/>
  <c r="AD7060" i="1" s="1"/>
  <c r="AC7060" i="1"/>
  <c r="AB7060" i="1"/>
  <c r="AA7060" i="1"/>
  <c r="AD7059" i="1" a="1"/>
  <c r="AD7059" i="1" s="1"/>
  <c r="AC7059" i="1"/>
  <c r="AB7059" i="1"/>
  <c r="AA7059" i="1"/>
  <c r="AD7058" i="1" a="1"/>
  <c r="AD7058" i="1" s="1"/>
  <c r="AC7058" i="1"/>
  <c r="AB7058" i="1"/>
  <c r="AA7058" i="1"/>
  <c r="AD7057" i="1" a="1"/>
  <c r="AD7057" i="1" s="1"/>
  <c r="AC7057" i="1"/>
  <c r="AB7057" i="1"/>
  <c r="AA7057" i="1"/>
  <c r="AD7056" i="1" a="1"/>
  <c r="AD7056" i="1" s="1"/>
  <c r="AC7056" i="1"/>
  <c r="AB7056" i="1"/>
  <c r="AA7056" i="1"/>
  <c r="AD7055" i="1" a="1"/>
  <c r="AD7055" i="1" s="1"/>
  <c r="AC7055" i="1"/>
  <c r="AB7055" i="1"/>
  <c r="AA7055" i="1"/>
  <c r="AD7054" i="1" a="1"/>
  <c r="AD7054" i="1" s="1"/>
  <c r="AC7054" i="1"/>
  <c r="AB7054" i="1"/>
  <c r="AA7054" i="1"/>
  <c r="AD7053" i="1" a="1"/>
  <c r="AD7053" i="1" s="1"/>
  <c r="AC7053" i="1"/>
  <c r="AB7053" i="1"/>
  <c r="AA7053" i="1"/>
  <c r="AD7052" i="1" a="1"/>
  <c r="AD7052" i="1" s="1"/>
  <c r="AC7052" i="1"/>
  <c r="AB7052" i="1"/>
  <c r="AA7052" i="1"/>
  <c r="AD7051" i="1" a="1"/>
  <c r="AD7051" i="1" s="1"/>
  <c r="AC7051" i="1"/>
  <c r="AB7051" i="1"/>
  <c r="AA7051" i="1"/>
  <c r="AD7050" i="1" a="1"/>
  <c r="AD7050" i="1" s="1"/>
  <c r="AC7050" i="1"/>
  <c r="AB7050" i="1"/>
  <c r="AA7050" i="1"/>
  <c r="AD7049" i="1" a="1"/>
  <c r="AD7049" i="1" s="1"/>
  <c r="AC7049" i="1"/>
  <c r="AB7049" i="1"/>
  <c r="AA7049" i="1"/>
  <c r="AD7048" i="1" a="1"/>
  <c r="AD7048" i="1" s="1"/>
  <c r="AC7048" i="1"/>
  <c r="AB7048" i="1"/>
  <c r="AA7048" i="1"/>
  <c r="AD7047" i="1" a="1"/>
  <c r="AD7047" i="1" s="1"/>
  <c r="AC7047" i="1"/>
  <c r="AB7047" i="1"/>
  <c r="AA7047" i="1"/>
  <c r="AD7046" i="1" a="1"/>
  <c r="AD7046" i="1" s="1"/>
  <c r="AC7046" i="1"/>
  <c r="AB7046" i="1"/>
  <c r="AA7046" i="1"/>
  <c r="AD7045" i="1" a="1"/>
  <c r="AD7045" i="1" s="1"/>
  <c r="AC7045" i="1"/>
  <c r="AB7045" i="1"/>
  <c r="AA7045" i="1"/>
  <c r="AD7044" i="1" a="1"/>
  <c r="AD7044" i="1" s="1"/>
  <c r="AC7044" i="1"/>
  <c r="AB7044" i="1"/>
  <c r="AA7044" i="1"/>
  <c r="AD7043" i="1" a="1"/>
  <c r="AD7043" i="1" s="1"/>
  <c r="AC7043" i="1"/>
  <c r="AB7043" i="1"/>
  <c r="AA7043" i="1"/>
  <c r="AD7042" i="1" a="1"/>
  <c r="AD7042" i="1" s="1"/>
  <c r="AC7042" i="1"/>
  <c r="AB7042" i="1"/>
  <c r="AA7042" i="1"/>
  <c r="AD7041" i="1" a="1"/>
  <c r="AD7041" i="1" s="1"/>
  <c r="AC7041" i="1"/>
  <c r="AB7041" i="1"/>
  <c r="AA7041" i="1"/>
  <c r="AD7040" i="1" a="1"/>
  <c r="AD7040" i="1" s="1"/>
  <c r="AC7040" i="1"/>
  <c r="AB7040" i="1"/>
  <c r="AA7040" i="1"/>
  <c r="AD7039" i="1" a="1"/>
  <c r="AD7039" i="1" s="1"/>
  <c r="AC7039" i="1"/>
  <c r="AB7039" i="1"/>
  <c r="AA7039" i="1"/>
  <c r="AD7038" i="1" a="1"/>
  <c r="AD7038" i="1" s="1"/>
  <c r="AC7038" i="1"/>
  <c r="AB7038" i="1"/>
  <c r="AA7038" i="1"/>
  <c r="AD7037" i="1" a="1"/>
  <c r="AD7037" i="1" s="1"/>
  <c r="AC7037" i="1"/>
  <c r="AB7037" i="1"/>
  <c r="AA7037" i="1"/>
  <c r="AD7036" i="1" a="1"/>
  <c r="AD7036" i="1" s="1"/>
  <c r="AC7036" i="1"/>
  <c r="AB7036" i="1"/>
  <c r="AA7036" i="1"/>
  <c r="AD7035" i="1" a="1"/>
  <c r="AD7035" i="1" s="1"/>
  <c r="AC7035" i="1"/>
  <c r="AB7035" i="1"/>
  <c r="AA7035" i="1"/>
  <c r="AD7034" i="1" a="1"/>
  <c r="AD7034" i="1" s="1"/>
  <c r="AC7034" i="1"/>
  <c r="AB7034" i="1"/>
  <c r="AA7034" i="1"/>
  <c r="AD7033" i="1" a="1"/>
  <c r="AD7033" i="1" s="1"/>
  <c r="AC7033" i="1"/>
  <c r="AB7033" i="1"/>
  <c r="AA7033" i="1"/>
  <c r="AD7032" i="1" a="1"/>
  <c r="AD7032" i="1" s="1"/>
  <c r="AC7032" i="1"/>
  <c r="AB7032" i="1"/>
  <c r="AA7032" i="1"/>
  <c r="AD7031" i="1" a="1"/>
  <c r="AD7031" i="1" s="1"/>
  <c r="AC7031" i="1"/>
  <c r="AB7031" i="1"/>
  <c r="AA7031" i="1"/>
  <c r="AD7030" i="1" a="1"/>
  <c r="AD7030" i="1" s="1"/>
  <c r="AC7030" i="1"/>
  <c r="AB7030" i="1"/>
  <c r="AA7030" i="1"/>
  <c r="AD7029" i="1" a="1"/>
  <c r="AD7029" i="1" s="1"/>
  <c r="AC7029" i="1"/>
  <c r="AB7029" i="1"/>
  <c r="AA7029" i="1"/>
  <c r="AD7028" i="1" a="1"/>
  <c r="AD7028" i="1" s="1"/>
  <c r="AC7028" i="1"/>
  <c r="AB7028" i="1"/>
  <c r="AA7028" i="1"/>
  <c r="AD7027" i="1" a="1"/>
  <c r="AD7027" i="1" s="1"/>
  <c r="AC7027" i="1"/>
  <c r="AB7027" i="1"/>
  <c r="AA7027" i="1"/>
  <c r="AD7026" i="1" a="1"/>
  <c r="AD7026" i="1" s="1"/>
  <c r="AC7026" i="1"/>
  <c r="AB7026" i="1"/>
  <c r="AA7026" i="1"/>
  <c r="AD7025" i="1" a="1"/>
  <c r="AD7025" i="1" s="1"/>
  <c r="AC7025" i="1"/>
  <c r="AB7025" i="1"/>
  <c r="AA7025" i="1"/>
  <c r="AD7024" i="1" a="1"/>
  <c r="AD7024" i="1" s="1"/>
  <c r="AC7024" i="1"/>
  <c r="AB7024" i="1"/>
  <c r="AA7024" i="1"/>
  <c r="AD7023" i="1" a="1"/>
  <c r="AD7023" i="1" s="1"/>
  <c r="AC7023" i="1"/>
  <c r="AB7023" i="1"/>
  <c r="AA7023" i="1"/>
  <c r="AD7022" i="1" a="1"/>
  <c r="AD7022" i="1" s="1"/>
  <c r="AC7022" i="1"/>
  <c r="AB7022" i="1"/>
  <c r="AA7022" i="1"/>
  <c r="AD7021" i="1" a="1"/>
  <c r="AD7021" i="1" s="1"/>
  <c r="AC7021" i="1"/>
  <c r="AB7021" i="1"/>
  <c r="AA7021" i="1"/>
  <c r="AD7020" i="1" a="1"/>
  <c r="AD7020" i="1" s="1"/>
  <c r="AC7020" i="1"/>
  <c r="AB7020" i="1"/>
  <c r="AA7020" i="1"/>
  <c r="AD7019" i="1" a="1"/>
  <c r="AD7019" i="1" s="1"/>
  <c r="AC7019" i="1"/>
  <c r="AB7019" i="1"/>
  <c r="AA7019" i="1"/>
  <c r="AD7018" i="1" a="1"/>
  <c r="AD7018" i="1" s="1"/>
  <c r="AC7018" i="1"/>
  <c r="AB7018" i="1"/>
  <c r="AA7018" i="1"/>
  <c r="AD7017" i="1" a="1"/>
  <c r="AD7017" i="1" s="1"/>
  <c r="AC7017" i="1"/>
  <c r="AB7017" i="1"/>
  <c r="AA7017" i="1"/>
  <c r="AD7016" i="1" a="1"/>
  <c r="AD7016" i="1" s="1"/>
  <c r="AC7016" i="1"/>
  <c r="AB7016" i="1"/>
  <c r="AA7016" i="1"/>
  <c r="AD7015" i="1" a="1"/>
  <c r="AD7015" i="1" s="1"/>
  <c r="AC7015" i="1"/>
  <c r="AB7015" i="1"/>
  <c r="AA7015" i="1"/>
  <c r="AD7014" i="1" a="1"/>
  <c r="AD7014" i="1" s="1"/>
  <c r="AC7014" i="1"/>
  <c r="AB7014" i="1"/>
  <c r="AA7014" i="1"/>
  <c r="AD7013" i="1" a="1"/>
  <c r="AD7013" i="1" s="1"/>
  <c r="AC7013" i="1"/>
  <c r="AB7013" i="1"/>
  <c r="AA7013" i="1"/>
  <c r="AD7012" i="1" a="1"/>
  <c r="AD7012" i="1" s="1"/>
  <c r="AC7012" i="1"/>
  <c r="AB7012" i="1"/>
  <c r="AA7012" i="1"/>
  <c r="AD7011" i="1" a="1"/>
  <c r="AD7011" i="1" s="1"/>
  <c r="AC7011" i="1"/>
  <c r="AB7011" i="1"/>
  <c r="AA7011" i="1"/>
  <c r="AD7010" i="1" a="1"/>
  <c r="AD7010" i="1" s="1"/>
  <c r="AC7010" i="1"/>
  <c r="AB7010" i="1"/>
  <c r="AA7010" i="1"/>
  <c r="AD7009" i="1" a="1"/>
  <c r="AD7009" i="1" s="1"/>
  <c r="AC7009" i="1"/>
  <c r="AB7009" i="1"/>
  <c r="AA7009" i="1"/>
  <c r="AD7008" i="1" a="1"/>
  <c r="AD7008" i="1" s="1"/>
  <c r="AC7008" i="1"/>
  <c r="AB7008" i="1"/>
  <c r="AA7008" i="1"/>
  <c r="AD7007" i="1" a="1"/>
  <c r="AD7007" i="1" s="1"/>
  <c r="AC7007" i="1"/>
  <c r="AB7007" i="1"/>
  <c r="AA7007" i="1"/>
  <c r="AD7006" i="1" a="1"/>
  <c r="AD7006" i="1" s="1"/>
  <c r="AC7006" i="1"/>
  <c r="AB7006" i="1"/>
  <c r="AA7006" i="1"/>
  <c r="AD7005" i="1" a="1"/>
  <c r="AD7005" i="1" s="1"/>
  <c r="AC7005" i="1"/>
  <c r="AB7005" i="1"/>
  <c r="AA7005" i="1"/>
  <c r="AD7004" i="1" a="1"/>
  <c r="AD7004" i="1" s="1"/>
  <c r="AC7004" i="1"/>
  <c r="AB7004" i="1"/>
  <c r="AA7004" i="1"/>
  <c r="AD7003" i="1" a="1"/>
  <c r="AD7003" i="1" s="1"/>
  <c r="AC7003" i="1"/>
  <c r="AB7003" i="1"/>
  <c r="AA7003" i="1"/>
  <c r="AD7002" i="1" a="1"/>
  <c r="AD7002" i="1" s="1"/>
  <c r="AC7002" i="1"/>
  <c r="AB7002" i="1"/>
  <c r="AA7002" i="1"/>
  <c r="AD7001" i="1" a="1"/>
  <c r="AD7001" i="1" s="1"/>
  <c r="AC7001" i="1"/>
  <c r="AB7001" i="1"/>
  <c r="AA7001" i="1"/>
  <c r="AD7000" i="1" a="1"/>
  <c r="AD7000" i="1" s="1"/>
  <c r="AC7000" i="1"/>
  <c r="AB7000" i="1"/>
  <c r="AA7000" i="1"/>
  <c r="AD6999" i="1" a="1"/>
  <c r="AD6999" i="1" s="1"/>
  <c r="AC6999" i="1"/>
  <c r="AB6999" i="1"/>
  <c r="AA6999" i="1"/>
  <c r="AD6998" i="1" a="1"/>
  <c r="AD6998" i="1" s="1"/>
  <c r="AC6998" i="1"/>
  <c r="AB6998" i="1"/>
  <c r="AA6998" i="1"/>
  <c r="AD6997" i="1" a="1"/>
  <c r="AD6997" i="1" s="1"/>
  <c r="AC6997" i="1"/>
  <c r="AB6997" i="1"/>
  <c r="AA6997" i="1"/>
  <c r="AD6996" i="1" a="1"/>
  <c r="AD6996" i="1" s="1"/>
  <c r="AC6996" i="1"/>
  <c r="AB6996" i="1"/>
  <c r="AA6996" i="1"/>
  <c r="AD6995" i="1" a="1"/>
  <c r="AD6995" i="1" s="1"/>
  <c r="AC6995" i="1"/>
  <c r="AB6995" i="1"/>
  <c r="AA6995" i="1"/>
  <c r="AD6994" i="1" a="1"/>
  <c r="AD6994" i="1" s="1"/>
  <c r="AC6994" i="1"/>
  <c r="AB6994" i="1"/>
  <c r="AA6994" i="1"/>
  <c r="AD6993" i="1" a="1"/>
  <c r="AD6993" i="1" s="1"/>
  <c r="AC6993" i="1"/>
  <c r="AB6993" i="1"/>
  <c r="AA6993" i="1"/>
  <c r="AD6992" i="1" a="1"/>
  <c r="AD6992" i="1" s="1"/>
  <c r="AC6992" i="1"/>
  <c r="AB6992" i="1"/>
  <c r="AA6992" i="1"/>
  <c r="AD6991" i="1" a="1"/>
  <c r="AD6991" i="1" s="1"/>
  <c r="AC6991" i="1"/>
  <c r="AB6991" i="1"/>
  <c r="AA6991" i="1"/>
  <c r="AD6990" i="1" a="1"/>
  <c r="AD6990" i="1" s="1"/>
  <c r="AC6990" i="1"/>
  <c r="AB6990" i="1"/>
  <c r="AA6990" i="1"/>
  <c r="AD6989" i="1" a="1"/>
  <c r="AD6989" i="1" s="1"/>
  <c r="AC6989" i="1"/>
  <c r="AB6989" i="1"/>
  <c r="AA6989" i="1"/>
  <c r="AD6988" i="1" a="1"/>
  <c r="AD6988" i="1" s="1"/>
  <c r="AC6988" i="1"/>
  <c r="AB6988" i="1"/>
  <c r="AA6988" i="1"/>
  <c r="AD6987" i="1" a="1"/>
  <c r="AD6987" i="1" s="1"/>
  <c r="AC6987" i="1"/>
  <c r="AB6987" i="1"/>
  <c r="AA6987" i="1"/>
  <c r="AD6986" i="1" a="1"/>
  <c r="AD6986" i="1" s="1"/>
  <c r="AC6986" i="1"/>
  <c r="AB6986" i="1"/>
  <c r="AA6986" i="1"/>
  <c r="AD6985" i="1" a="1"/>
  <c r="AD6985" i="1" s="1"/>
  <c r="AC6985" i="1"/>
  <c r="AB6985" i="1"/>
  <c r="AA6985" i="1"/>
  <c r="AD6984" i="1" a="1"/>
  <c r="AD6984" i="1" s="1"/>
  <c r="AC6984" i="1"/>
  <c r="AB6984" i="1"/>
  <c r="AA6984" i="1"/>
  <c r="AD6983" i="1" a="1"/>
  <c r="AD6983" i="1" s="1"/>
  <c r="AC6983" i="1"/>
  <c r="AB6983" i="1"/>
  <c r="AA6983" i="1"/>
  <c r="AD6982" i="1" a="1"/>
  <c r="AD6982" i="1" s="1"/>
  <c r="AC6982" i="1"/>
  <c r="AB6982" i="1"/>
  <c r="AA6982" i="1"/>
  <c r="AD6981" i="1" a="1"/>
  <c r="AD6981" i="1" s="1"/>
  <c r="AC6981" i="1"/>
  <c r="AB6981" i="1"/>
  <c r="AA6981" i="1"/>
  <c r="AD6980" i="1" a="1"/>
  <c r="AD6980" i="1" s="1"/>
  <c r="AC6980" i="1"/>
  <c r="AB6980" i="1"/>
  <c r="AA6980" i="1"/>
  <c r="AD6979" i="1" a="1"/>
  <c r="AD6979" i="1" s="1"/>
  <c r="AC6979" i="1"/>
  <c r="AB6979" i="1"/>
  <c r="AA6979" i="1"/>
  <c r="AD6978" i="1" a="1"/>
  <c r="AD6978" i="1" s="1"/>
  <c r="AC6978" i="1"/>
  <c r="AB6978" i="1"/>
  <c r="AA6978" i="1"/>
  <c r="AD6977" i="1" a="1"/>
  <c r="AD6977" i="1" s="1"/>
  <c r="AC6977" i="1"/>
  <c r="AB6977" i="1"/>
  <c r="AA6977" i="1"/>
  <c r="AD6976" i="1" a="1"/>
  <c r="AD6976" i="1" s="1"/>
  <c r="AC6976" i="1"/>
  <c r="AB6976" i="1"/>
  <c r="AA6976" i="1"/>
  <c r="AD6975" i="1" a="1"/>
  <c r="AD6975" i="1" s="1"/>
  <c r="AC6975" i="1"/>
  <c r="AB6975" i="1"/>
  <c r="AA6975" i="1"/>
  <c r="AD6974" i="1" a="1"/>
  <c r="AD6974" i="1" s="1"/>
  <c r="AC6974" i="1"/>
  <c r="AB6974" i="1"/>
  <c r="AA6974" i="1"/>
  <c r="AD6973" i="1" a="1"/>
  <c r="AD6973" i="1" s="1"/>
  <c r="AC6973" i="1"/>
  <c r="AB6973" i="1"/>
  <c r="AA6973" i="1"/>
  <c r="AD6972" i="1" a="1"/>
  <c r="AD6972" i="1" s="1"/>
  <c r="AC6972" i="1"/>
  <c r="AB6972" i="1"/>
  <c r="AA6972" i="1"/>
  <c r="AD6971" i="1" a="1"/>
  <c r="AD6971" i="1" s="1"/>
  <c r="AC6971" i="1"/>
  <c r="AB6971" i="1"/>
  <c r="AA6971" i="1"/>
  <c r="AD6970" i="1" a="1"/>
  <c r="AD6970" i="1" s="1"/>
  <c r="AC6970" i="1"/>
  <c r="AB6970" i="1"/>
  <c r="AA6970" i="1"/>
  <c r="AD6969" i="1" a="1"/>
  <c r="AD6969" i="1" s="1"/>
  <c r="AC6969" i="1"/>
  <c r="AB6969" i="1"/>
  <c r="AA6969" i="1"/>
  <c r="AD6968" i="1" a="1"/>
  <c r="AD6968" i="1" s="1"/>
  <c r="AC6968" i="1"/>
  <c r="AB6968" i="1"/>
  <c r="AA6968" i="1"/>
  <c r="AD6967" i="1" a="1"/>
  <c r="AD6967" i="1" s="1"/>
  <c r="AC6967" i="1"/>
  <c r="AB6967" i="1"/>
  <c r="AA6967" i="1"/>
  <c r="AD6966" i="1" a="1"/>
  <c r="AD6966" i="1" s="1"/>
  <c r="AC6966" i="1"/>
  <c r="AB6966" i="1"/>
  <c r="AA6966" i="1"/>
  <c r="AD6965" i="1" a="1"/>
  <c r="AD6965" i="1" s="1"/>
  <c r="AC6965" i="1"/>
  <c r="AB6965" i="1"/>
  <c r="AA6965" i="1"/>
  <c r="AD6964" i="1" a="1"/>
  <c r="AD6964" i="1" s="1"/>
  <c r="AC6964" i="1"/>
  <c r="AB6964" i="1"/>
  <c r="AA6964" i="1"/>
  <c r="AD6963" i="1" a="1"/>
  <c r="AD6963" i="1" s="1"/>
  <c r="AC6963" i="1"/>
  <c r="AB6963" i="1"/>
  <c r="AA6963" i="1"/>
  <c r="AD6962" i="1" a="1"/>
  <c r="AD6962" i="1" s="1"/>
  <c r="AC6962" i="1"/>
  <c r="AB6962" i="1"/>
  <c r="AA6962" i="1"/>
  <c r="AD6961" i="1" a="1"/>
  <c r="AD6961" i="1" s="1"/>
  <c r="AC6961" i="1"/>
  <c r="AB6961" i="1"/>
  <c r="AA6961" i="1"/>
  <c r="AD6960" i="1" a="1"/>
  <c r="AD6960" i="1" s="1"/>
  <c r="AC6960" i="1"/>
  <c r="AB6960" i="1"/>
  <c r="AA6960" i="1"/>
  <c r="AD6959" i="1" a="1"/>
  <c r="AD6959" i="1" s="1"/>
  <c r="AC6959" i="1"/>
  <c r="AB6959" i="1"/>
  <c r="AA6959" i="1"/>
  <c r="AD6958" i="1" a="1"/>
  <c r="AD6958" i="1" s="1"/>
  <c r="AC6958" i="1"/>
  <c r="AB6958" i="1"/>
  <c r="AA6958" i="1"/>
  <c r="AD6957" i="1" a="1"/>
  <c r="AD6957" i="1" s="1"/>
  <c r="AC6957" i="1"/>
  <c r="AB6957" i="1"/>
  <c r="AA6957" i="1"/>
  <c r="AD6956" i="1" a="1"/>
  <c r="AD6956" i="1" s="1"/>
  <c r="AC6956" i="1"/>
  <c r="AB6956" i="1"/>
  <c r="AA6956" i="1"/>
  <c r="AD6955" i="1" a="1"/>
  <c r="AD6955" i="1" s="1"/>
  <c r="AC6955" i="1"/>
  <c r="AB6955" i="1"/>
  <c r="AA6955" i="1"/>
  <c r="AD6954" i="1" a="1"/>
  <c r="AD6954" i="1" s="1"/>
  <c r="AC6954" i="1"/>
  <c r="AB6954" i="1"/>
  <c r="AA6954" i="1"/>
  <c r="AD6953" i="1" a="1"/>
  <c r="AD6953" i="1" s="1"/>
  <c r="AC6953" i="1"/>
  <c r="AB6953" i="1"/>
  <c r="AA6953" i="1"/>
  <c r="AD6952" i="1" a="1"/>
  <c r="AD6952" i="1" s="1"/>
  <c r="AC6952" i="1"/>
  <c r="AB6952" i="1"/>
  <c r="AA6952" i="1"/>
  <c r="AD6951" i="1" a="1"/>
  <c r="AD6951" i="1" s="1"/>
  <c r="AC6951" i="1"/>
  <c r="AB6951" i="1"/>
  <c r="AA6951" i="1"/>
  <c r="AD6950" i="1" a="1"/>
  <c r="AD6950" i="1" s="1"/>
  <c r="AC6950" i="1"/>
  <c r="AB6950" i="1"/>
  <c r="AA6950" i="1"/>
  <c r="AD6949" i="1" a="1"/>
  <c r="AD6949" i="1" s="1"/>
  <c r="AC6949" i="1"/>
  <c r="AB6949" i="1"/>
  <c r="AA6949" i="1"/>
  <c r="AD6948" i="1" a="1"/>
  <c r="AD6948" i="1" s="1"/>
  <c r="AC6948" i="1"/>
  <c r="AB6948" i="1"/>
  <c r="AA6948" i="1"/>
  <c r="AD6947" i="1" a="1"/>
  <c r="AD6947" i="1" s="1"/>
  <c r="AC6947" i="1"/>
  <c r="AB6947" i="1"/>
  <c r="AA6947" i="1"/>
  <c r="AD6946" i="1" a="1"/>
  <c r="AD6946" i="1" s="1"/>
  <c r="AC6946" i="1"/>
  <c r="AB6946" i="1"/>
  <c r="AA6946" i="1"/>
  <c r="AD6945" i="1" a="1"/>
  <c r="AD6945" i="1" s="1"/>
  <c r="AC6945" i="1"/>
  <c r="AB6945" i="1"/>
  <c r="AA6945" i="1"/>
  <c r="AD6944" i="1" a="1"/>
  <c r="AD6944" i="1" s="1"/>
  <c r="AC6944" i="1"/>
  <c r="AB6944" i="1"/>
  <c r="AA6944" i="1"/>
  <c r="AD6943" i="1" a="1"/>
  <c r="AD6943" i="1" s="1"/>
  <c r="AC6943" i="1"/>
  <c r="AB6943" i="1"/>
  <c r="AA6943" i="1"/>
  <c r="AD6942" i="1" a="1"/>
  <c r="AD6942" i="1" s="1"/>
  <c r="AC6942" i="1"/>
  <c r="AB6942" i="1"/>
  <c r="AA6942" i="1"/>
  <c r="AD6941" i="1" a="1"/>
  <c r="AD6941" i="1" s="1"/>
  <c r="AC6941" i="1"/>
  <c r="AB6941" i="1"/>
  <c r="AA6941" i="1"/>
  <c r="AD6940" i="1" a="1"/>
  <c r="AD6940" i="1" s="1"/>
  <c r="AC6940" i="1"/>
  <c r="AB6940" i="1"/>
  <c r="AA6940" i="1"/>
  <c r="AD6939" i="1" a="1"/>
  <c r="AD6939" i="1" s="1"/>
  <c r="AC6939" i="1"/>
  <c r="AB6939" i="1"/>
  <c r="AA6939" i="1"/>
  <c r="AD6938" i="1" a="1"/>
  <c r="AD6938" i="1" s="1"/>
  <c r="AC6938" i="1"/>
  <c r="AB6938" i="1"/>
  <c r="AA6938" i="1"/>
  <c r="AD6937" i="1" a="1"/>
  <c r="AD6937" i="1" s="1"/>
  <c r="AC6937" i="1"/>
  <c r="AB6937" i="1"/>
  <c r="AA6937" i="1"/>
  <c r="AD6936" i="1" a="1"/>
  <c r="AD6936" i="1" s="1"/>
  <c r="AC6936" i="1"/>
  <c r="AB6936" i="1"/>
  <c r="AA6936" i="1"/>
  <c r="AD6935" i="1" a="1"/>
  <c r="AD6935" i="1" s="1"/>
  <c r="AC6935" i="1"/>
  <c r="AB6935" i="1"/>
  <c r="AA6935" i="1"/>
  <c r="AD6934" i="1" a="1"/>
  <c r="AD6934" i="1" s="1"/>
  <c r="AC6934" i="1"/>
  <c r="AB6934" i="1"/>
  <c r="AA6934" i="1"/>
  <c r="AD6933" i="1" a="1"/>
  <c r="AD6933" i="1" s="1"/>
  <c r="AC6933" i="1"/>
  <c r="AB6933" i="1"/>
  <c r="AA6933" i="1"/>
  <c r="AD6932" i="1" a="1"/>
  <c r="AD6932" i="1" s="1"/>
  <c r="AC6932" i="1"/>
  <c r="AB6932" i="1"/>
  <c r="AA6932" i="1"/>
  <c r="AD6931" i="1" a="1"/>
  <c r="AD6931" i="1" s="1"/>
  <c r="AC6931" i="1"/>
  <c r="AB6931" i="1"/>
  <c r="AA6931" i="1"/>
  <c r="AD6930" i="1" a="1"/>
  <c r="AD6930" i="1" s="1"/>
  <c r="AC6930" i="1"/>
  <c r="AB6930" i="1"/>
  <c r="AA6930" i="1"/>
  <c r="AD6929" i="1" a="1"/>
  <c r="AD6929" i="1" s="1"/>
  <c r="AC6929" i="1"/>
  <c r="AB6929" i="1"/>
  <c r="AA6929" i="1"/>
  <c r="AD6928" i="1" a="1"/>
  <c r="AD6928" i="1" s="1"/>
  <c r="AC6928" i="1"/>
  <c r="AB6928" i="1"/>
  <c r="AA6928" i="1"/>
  <c r="AD6927" i="1" a="1"/>
  <c r="AD6927" i="1" s="1"/>
  <c r="AC6927" i="1"/>
  <c r="AB6927" i="1"/>
  <c r="AA6927" i="1"/>
  <c r="AD6926" i="1" a="1"/>
  <c r="AD6926" i="1" s="1"/>
  <c r="AC6926" i="1"/>
  <c r="AB6926" i="1"/>
  <c r="AA6926" i="1"/>
  <c r="AD6925" i="1" a="1"/>
  <c r="AD6925" i="1" s="1"/>
  <c r="AC6925" i="1"/>
  <c r="AB6925" i="1"/>
  <c r="AA6925" i="1"/>
  <c r="AD6924" i="1"/>
  <c r="AD6924" i="1" a="1"/>
  <c r="AC6924" i="1"/>
  <c r="AB6924" i="1"/>
  <c r="AA6924" i="1"/>
  <c r="AD6923" i="1" a="1"/>
  <c r="AD6923" i="1" s="1"/>
  <c r="AC6923" i="1"/>
  <c r="AB6923" i="1"/>
  <c r="AA6923" i="1"/>
  <c r="AD6922" i="1" a="1"/>
  <c r="AD6922" i="1" s="1"/>
  <c r="AC6922" i="1"/>
  <c r="AB6922" i="1"/>
  <c r="AA6922" i="1"/>
  <c r="AD6921" i="1" a="1"/>
  <c r="AD6921" i="1" s="1"/>
  <c r="AC6921" i="1"/>
  <c r="AB6921" i="1"/>
  <c r="AA6921" i="1"/>
  <c r="AD6920" i="1" a="1"/>
  <c r="AD6920" i="1" s="1"/>
  <c r="AC6920" i="1"/>
  <c r="AB6920" i="1"/>
  <c r="AA6920" i="1"/>
  <c r="AD6919" i="1" a="1"/>
  <c r="AD6919" i="1" s="1"/>
  <c r="AC6919" i="1"/>
  <c r="AB6919" i="1"/>
  <c r="AA6919" i="1"/>
  <c r="AD6918" i="1" a="1"/>
  <c r="AD6918" i="1" s="1"/>
  <c r="AC6918" i="1"/>
  <c r="AB6918" i="1"/>
  <c r="AA6918" i="1"/>
  <c r="AD6917" i="1" a="1"/>
  <c r="AD6917" i="1" s="1"/>
  <c r="AC6917" i="1"/>
  <c r="AB6917" i="1"/>
  <c r="AA6917" i="1"/>
  <c r="AD6916" i="1" a="1"/>
  <c r="AD6916" i="1" s="1"/>
  <c r="AC6916" i="1"/>
  <c r="AB6916" i="1"/>
  <c r="AA6916" i="1"/>
  <c r="AD6915" i="1" a="1"/>
  <c r="AD6915" i="1" s="1"/>
  <c r="AC6915" i="1"/>
  <c r="AB6915" i="1"/>
  <c r="AA6915" i="1"/>
  <c r="AD6914" i="1" a="1"/>
  <c r="AD6914" i="1" s="1"/>
  <c r="AC6914" i="1"/>
  <c r="AB6914" i="1"/>
  <c r="AA6914" i="1"/>
  <c r="AD6913" i="1" a="1"/>
  <c r="AD6913" i="1" s="1"/>
  <c r="AC6913" i="1"/>
  <c r="AB6913" i="1"/>
  <c r="AA6913" i="1"/>
  <c r="AD6912" i="1" a="1"/>
  <c r="AD6912" i="1" s="1"/>
  <c r="AC6912" i="1"/>
  <c r="AB6912" i="1"/>
  <c r="AA6912" i="1"/>
  <c r="AD6911" i="1" a="1"/>
  <c r="AD6911" i="1" s="1"/>
  <c r="AC6911" i="1"/>
  <c r="AB6911" i="1"/>
  <c r="AA6911" i="1"/>
  <c r="AD6910" i="1" a="1"/>
  <c r="AD6910" i="1" s="1"/>
  <c r="AC6910" i="1"/>
  <c r="AB6910" i="1"/>
  <c r="AA6910" i="1"/>
  <c r="AD6909" i="1" a="1"/>
  <c r="AD6909" i="1" s="1"/>
  <c r="AC6909" i="1"/>
  <c r="AB6909" i="1"/>
  <c r="AA6909" i="1"/>
  <c r="AD6908" i="1" a="1"/>
  <c r="AD6908" i="1" s="1"/>
  <c r="AC6908" i="1"/>
  <c r="AB6908" i="1"/>
  <c r="AA6908" i="1"/>
  <c r="AD6907" i="1" a="1"/>
  <c r="AD6907" i="1" s="1"/>
  <c r="AC6907" i="1"/>
  <c r="AB6907" i="1"/>
  <c r="AA6907" i="1"/>
  <c r="AD6906" i="1" a="1"/>
  <c r="AD6906" i="1" s="1"/>
  <c r="AC6906" i="1"/>
  <c r="AB6906" i="1"/>
  <c r="AA6906" i="1"/>
  <c r="AD6905" i="1" a="1"/>
  <c r="AD6905" i="1" s="1"/>
  <c r="AC6905" i="1"/>
  <c r="AB6905" i="1"/>
  <c r="AA6905" i="1"/>
  <c r="AD6904" i="1" a="1"/>
  <c r="AD6904" i="1" s="1"/>
  <c r="AC6904" i="1"/>
  <c r="AB6904" i="1"/>
  <c r="AA6904" i="1"/>
  <c r="AD6903" i="1" a="1"/>
  <c r="AD6903" i="1" s="1"/>
  <c r="AC6903" i="1"/>
  <c r="AB6903" i="1"/>
  <c r="AA6903" i="1"/>
  <c r="AD6902" i="1" a="1"/>
  <c r="AD6902" i="1" s="1"/>
  <c r="AC6902" i="1"/>
  <c r="AB6902" i="1"/>
  <c r="AA6902" i="1"/>
  <c r="AD6901" i="1" a="1"/>
  <c r="AD6901" i="1" s="1"/>
  <c r="AC6901" i="1"/>
  <c r="AB6901" i="1"/>
  <c r="AA6901" i="1"/>
  <c r="AD6900" i="1" a="1"/>
  <c r="AD6900" i="1" s="1"/>
  <c r="AC6900" i="1"/>
  <c r="AB6900" i="1"/>
  <c r="AA6900" i="1"/>
  <c r="AD6899" i="1" a="1"/>
  <c r="AD6899" i="1" s="1"/>
  <c r="AC6899" i="1"/>
  <c r="AB6899" i="1"/>
  <c r="AA6899" i="1"/>
  <c r="AD6898" i="1" a="1"/>
  <c r="AD6898" i="1" s="1"/>
  <c r="AC6898" i="1"/>
  <c r="AB6898" i="1"/>
  <c r="AA6898" i="1"/>
  <c r="AD6897" i="1" a="1"/>
  <c r="AD6897" i="1" s="1"/>
  <c r="AC6897" i="1"/>
  <c r="AB6897" i="1"/>
  <c r="AA6897" i="1"/>
  <c r="AD6896" i="1" a="1"/>
  <c r="AD6896" i="1" s="1"/>
  <c r="AC6896" i="1"/>
  <c r="AB6896" i="1"/>
  <c r="AA6896" i="1"/>
  <c r="AD6895" i="1" a="1"/>
  <c r="AD6895" i="1" s="1"/>
  <c r="AC6895" i="1"/>
  <c r="AB6895" i="1"/>
  <c r="AA6895" i="1"/>
  <c r="AD6894" i="1" a="1"/>
  <c r="AD6894" i="1" s="1"/>
  <c r="AC6894" i="1"/>
  <c r="AB6894" i="1"/>
  <c r="AA6894" i="1"/>
  <c r="AD6893" i="1" a="1"/>
  <c r="AD6893" i="1" s="1"/>
  <c r="AC6893" i="1"/>
  <c r="AB6893" i="1"/>
  <c r="AA6893" i="1"/>
  <c r="AD6892" i="1" a="1"/>
  <c r="AD6892" i="1" s="1"/>
  <c r="AC6892" i="1"/>
  <c r="AB6892" i="1"/>
  <c r="AA6892" i="1"/>
  <c r="AD6891" i="1" a="1"/>
  <c r="AD6891" i="1" s="1"/>
  <c r="AC6891" i="1"/>
  <c r="AB6891" i="1"/>
  <c r="AA6891" i="1"/>
  <c r="AD6890" i="1" a="1"/>
  <c r="AD6890" i="1" s="1"/>
  <c r="AC6890" i="1"/>
  <c r="AB6890" i="1"/>
  <c r="AA6890" i="1"/>
  <c r="AD6889" i="1" a="1"/>
  <c r="AD6889" i="1" s="1"/>
  <c r="AC6889" i="1"/>
  <c r="AB6889" i="1"/>
  <c r="AA6889" i="1"/>
  <c r="AD6888" i="1" a="1"/>
  <c r="AD6888" i="1" s="1"/>
  <c r="AC6888" i="1"/>
  <c r="AB6888" i="1"/>
  <c r="AA6888" i="1"/>
  <c r="AD6887" i="1" a="1"/>
  <c r="AD6887" i="1" s="1"/>
  <c r="AC6887" i="1"/>
  <c r="AB6887" i="1"/>
  <c r="AA6887" i="1"/>
  <c r="AD6886" i="1" a="1"/>
  <c r="AD6886" i="1" s="1"/>
  <c r="AC6886" i="1"/>
  <c r="AB6886" i="1"/>
  <c r="AA6886" i="1"/>
  <c r="AD6885" i="1" a="1"/>
  <c r="AD6885" i="1" s="1"/>
  <c r="AC6885" i="1"/>
  <c r="AB6885" i="1"/>
  <c r="AA6885" i="1"/>
  <c r="AD6884" i="1" a="1"/>
  <c r="AD6884" i="1" s="1"/>
  <c r="AC6884" i="1"/>
  <c r="AB6884" i="1"/>
  <c r="AA6884" i="1"/>
  <c r="AD6883" i="1" a="1"/>
  <c r="AD6883" i="1" s="1"/>
  <c r="AC6883" i="1"/>
  <c r="AB6883" i="1"/>
  <c r="AA6883" i="1"/>
  <c r="AD6882" i="1" a="1"/>
  <c r="AD6882" i="1" s="1"/>
  <c r="AC6882" i="1"/>
  <c r="AB6882" i="1"/>
  <c r="AA6882" i="1"/>
  <c r="AD6881" i="1" a="1"/>
  <c r="AD6881" i="1" s="1"/>
  <c r="AC6881" i="1"/>
  <c r="AB6881" i="1"/>
  <c r="AA6881" i="1"/>
  <c r="AD6880" i="1" a="1"/>
  <c r="AD6880" i="1" s="1"/>
  <c r="AC6880" i="1"/>
  <c r="AB6880" i="1"/>
  <c r="AA6880" i="1"/>
  <c r="AD6879" i="1" a="1"/>
  <c r="AD6879" i="1" s="1"/>
  <c r="AC6879" i="1"/>
  <c r="AB6879" i="1"/>
  <c r="AA6879" i="1"/>
  <c r="AD6878" i="1" a="1"/>
  <c r="AD6878" i="1" s="1"/>
  <c r="AC6878" i="1"/>
  <c r="AB6878" i="1"/>
  <c r="AA6878" i="1"/>
  <c r="AD6877" i="1" a="1"/>
  <c r="AD6877" i="1" s="1"/>
  <c r="AC6877" i="1"/>
  <c r="AB6877" i="1"/>
  <c r="AA6877" i="1"/>
  <c r="AD6876" i="1" a="1"/>
  <c r="AD6876" i="1" s="1"/>
  <c r="AC6876" i="1"/>
  <c r="AB6876" i="1"/>
  <c r="AA6876" i="1"/>
  <c r="AD6875" i="1" a="1"/>
  <c r="AD6875" i="1" s="1"/>
  <c r="AC6875" i="1"/>
  <c r="AB6875" i="1"/>
  <c r="AA6875" i="1"/>
  <c r="AD6874" i="1" a="1"/>
  <c r="AD6874" i="1" s="1"/>
  <c r="AC6874" i="1"/>
  <c r="AB6874" i="1"/>
  <c r="AA6874" i="1"/>
  <c r="AD6873" i="1" a="1"/>
  <c r="AD6873" i="1" s="1"/>
  <c r="AC6873" i="1"/>
  <c r="AB6873" i="1"/>
  <c r="AA6873" i="1"/>
  <c r="AD6872" i="1" a="1"/>
  <c r="AD6872" i="1" s="1"/>
  <c r="AC6872" i="1"/>
  <c r="AB6872" i="1"/>
  <c r="AA6872" i="1"/>
  <c r="AD6871" i="1" a="1"/>
  <c r="AD6871" i="1" s="1"/>
  <c r="AC6871" i="1"/>
  <c r="AB6871" i="1"/>
  <c r="AA6871" i="1"/>
  <c r="AD6870" i="1" a="1"/>
  <c r="AD6870" i="1" s="1"/>
  <c r="AC6870" i="1"/>
  <c r="AB6870" i="1"/>
  <c r="AA6870" i="1"/>
  <c r="AD6869" i="1" a="1"/>
  <c r="AD6869" i="1" s="1"/>
  <c r="AC6869" i="1"/>
  <c r="AB6869" i="1"/>
  <c r="AA6869" i="1"/>
  <c r="AD6868" i="1" a="1"/>
  <c r="AD6868" i="1" s="1"/>
  <c r="AC6868" i="1"/>
  <c r="AB6868" i="1"/>
  <c r="AA6868" i="1"/>
  <c r="AD6867" i="1" a="1"/>
  <c r="AD6867" i="1" s="1"/>
  <c r="AC6867" i="1"/>
  <c r="AB6867" i="1"/>
  <c r="AA6867" i="1"/>
  <c r="AD6866" i="1" a="1"/>
  <c r="AD6866" i="1" s="1"/>
  <c r="AC6866" i="1"/>
  <c r="AB6866" i="1"/>
  <c r="AA6866" i="1"/>
  <c r="AD6865" i="1" a="1"/>
  <c r="AD6865" i="1" s="1"/>
  <c r="AC6865" i="1"/>
  <c r="AB6865" i="1"/>
  <c r="AA6865" i="1"/>
  <c r="AD6864" i="1" a="1"/>
  <c r="AD6864" i="1" s="1"/>
  <c r="AC6864" i="1"/>
  <c r="AB6864" i="1"/>
  <c r="AA6864" i="1"/>
  <c r="AD6863" i="1" a="1"/>
  <c r="AD6863" i="1" s="1"/>
  <c r="AC6863" i="1"/>
  <c r="AB6863" i="1"/>
  <c r="AA6863" i="1"/>
  <c r="AD6862" i="1" a="1"/>
  <c r="AD6862" i="1" s="1"/>
  <c r="AC6862" i="1"/>
  <c r="AB6862" i="1"/>
  <c r="AA6862" i="1"/>
  <c r="AD6861" i="1" a="1"/>
  <c r="AD6861" i="1" s="1"/>
  <c r="AC6861" i="1"/>
  <c r="AB6861" i="1"/>
  <c r="AA6861" i="1"/>
  <c r="AD6860" i="1" a="1"/>
  <c r="AD6860" i="1" s="1"/>
  <c r="AC6860" i="1"/>
  <c r="AB6860" i="1"/>
  <c r="AA6860" i="1"/>
  <c r="AD6859" i="1" a="1"/>
  <c r="AD6859" i="1" s="1"/>
  <c r="AC6859" i="1"/>
  <c r="AB6859" i="1"/>
  <c r="AA6859" i="1"/>
  <c r="AD6858" i="1" a="1"/>
  <c r="AD6858" i="1" s="1"/>
  <c r="AC6858" i="1"/>
  <c r="AB6858" i="1"/>
  <c r="AA6858" i="1"/>
  <c r="AD6857" i="1" a="1"/>
  <c r="AD6857" i="1" s="1"/>
  <c r="AC6857" i="1"/>
  <c r="AB6857" i="1"/>
  <c r="AA6857" i="1"/>
  <c r="AD6856" i="1" a="1"/>
  <c r="AD6856" i="1" s="1"/>
  <c r="AC6856" i="1"/>
  <c r="AB6856" i="1"/>
  <c r="AA6856" i="1"/>
  <c r="AD6855" i="1" a="1"/>
  <c r="AD6855" i="1" s="1"/>
  <c r="AC6855" i="1"/>
  <c r="AB6855" i="1"/>
  <c r="AA6855" i="1"/>
  <c r="AD6854" i="1" a="1"/>
  <c r="AD6854" i="1" s="1"/>
  <c r="AC6854" i="1"/>
  <c r="AB6854" i="1"/>
  <c r="AA6854" i="1"/>
  <c r="AD6853" i="1" a="1"/>
  <c r="AD6853" i="1" s="1"/>
  <c r="AC6853" i="1"/>
  <c r="AB6853" i="1"/>
  <c r="AA6853" i="1"/>
  <c r="AD6852" i="1" a="1"/>
  <c r="AD6852" i="1" s="1"/>
  <c r="AC6852" i="1"/>
  <c r="AB6852" i="1"/>
  <c r="AA6852" i="1"/>
  <c r="AD6851" i="1" a="1"/>
  <c r="AD6851" i="1" s="1"/>
  <c r="AC6851" i="1"/>
  <c r="AB6851" i="1"/>
  <c r="AA6851" i="1"/>
  <c r="AD6850" i="1" a="1"/>
  <c r="AD6850" i="1" s="1"/>
  <c r="AC6850" i="1"/>
  <c r="AB6850" i="1"/>
  <c r="AA6850" i="1"/>
  <c r="AD6849" i="1" a="1"/>
  <c r="AD6849" i="1" s="1"/>
  <c r="AC6849" i="1"/>
  <c r="AB6849" i="1"/>
  <c r="AA6849" i="1"/>
  <c r="AD6848" i="1" a="1"/>
  <c r="AD6848" i="1" s="1"/>
  <c r="AC6848" i="1"/>
  <c r="AB6848" i="1"/>
  <c r="AA6848" i="1"/>
  <c r="AD6847" i="1" a="1"/>
  <c r="AD6847" i="1" s="1"/>
  <c r="AC6847" i="1"/>
  <c r="AB6847" i="1"/>
  <c r="AA6847" i="1"/>
  <c r="AD6846" i="1" a="1"/>
  <c r="AD6846" i="1" s="1"/>
  <c r="AC6846" i="1"/>
  <c r="AB6846" i="1"/>
  <c r="AA6846" i="1"/>
  <c r="AD6845" i="1" a="1"/>
  <c r="AD6845" i="1" s="1"/>
  <c r="AC6845" i="1"/>
  <c r="AB6845" i="1"/>
  <c r="AA6845" i="1"/>
  <c r="AD6844" i="1" a="1"/>
  <c r="AD6844" i="1" s="1"/>
  <c r="AC6844" i="1"/>
  <c r="AB6844" i="1"/>
  <c r="AA6844" i="1"/>
  <c r="AD6843" i="1" a="1"/>
  <c r="AD6843" i="1" s="1"/>
  <c r="AC6843" i="1"/>
  <c r="AB6843" i="1"/>
  <c r="AA6843" i="1"/>
  <c r="AD6842" i="1" a="1"/>
  <c r="AD6842" i="1" s="1"/>
  <c r="AC6842" i="1"/>
  <c r="AB6842" i="1"/>
  <c r="AA6842" i="1"/>
  <c r="AD6841" i="1" a="1"/>
  <c r="AD6841" i="1" s="1"/>
  <c r="AC6841" i="1"/>
  <c r="AB6841" i="1"/>
  <c r="AA6841" i="1"/>
  <c r="AD6840" i="1" a="1"/>
  <c r="AD6840" i="1" s="1"/>
  <c r="AC6840" i="1"/>
  <c r="AB6840" i="1"/>
  <c r="AA6840" i="1"/>
  <c r="AD6839" i="1" a="1"/>
  <c r="AD6839" i="1" s="1"/>
  <c r="AC6839" i="1"/>
  <c r="AB6839" i="1"/>
  <c r="AA6839" i="1"/>
  <c r="AD6838" i="1" a="1"/>
  <c r="AD6838" i="1" s="1"/>
  <c r="AC6838" i="1"/>
  <c r="AB6838" i="1"/>
  <c r="AA6838" i="1"/>
  <c r="AD6837" i="1" a="1"/>
  <c r="AD6837" i="1" s="1"/>
  <c r="AC6837" i="1"/>
  <c r="AB6837" i="1"/>
  <c r="AA6837" i="1"/>
  <c r="AD6836" i="1" a="1"/>
  <c r="AD6836" i="1" s="1"/>
  <c r="AC6836" i="1"/>
  <c r="AB6836" i="1"/>
  <c r="AA6836" i="1"/>
  <c r="AD6835" i="1" a="1"/>
  <c r="AD6835" i="1" s="1"/>
  <c r="AC6835" i="1"/>
  <c r="AB6835" i="1"/>
  <c r="AA6835" i="1"/>
  <c r="AD6834" i="1" a="1"/>
  <c r="AD6834" i="1" s="1"/>
  <c r="AC6834" i="1"/>
  <c r="AB6834" i="1"/>
  <c r="AA6834" i="1"/>
  <c r="AD6833" i="1" a="1"/>
  <c r="AD6833" i="1" s="1"/>
  <c r="AC6833" i="1"/>
  <c r="AB6833" i="1"/>
  <c r="AA6833" i="1"/>
  <c r="AD6832" i="1" a="1"/>
  <c r="AD6832" i="1" s="1"/>
  <c r="AC6832" i="1"/>
  <c r="AB6832" i="1"/>
  <c r="AA6832" i="1"/>
  <c r="AD6831" i="1" a="1"/>
  <c r="AD6831" i="1" s="1"/>
  <c r="AC6831" i="1"/>
  <c r="AB6831" i="1"/>
  <c r="AA6831" i="1"/>
  <c r="AD6830" i="1" a="1"/>
  <c r="AD6830" i="1" s="1"/>
  <c r="AC6830" i="1"/>
  <c r="AB6830" i="1"/>
  <c r="AA6830" i="1"/>
  <c r="AD6829" i="1" a="1"/>
  <c r="AD6829" i="1" s="1"/>
  <c r="AC6829" i="1"/>
  <c r="AB6829" i="1"/>
  <c r="AA6829" i="1"/>
  <c r="AD6828" i="1" a="1"/>
  <c r="AD6828" i="1" s="1"/>
  <c r="AC6828" i="1"/>
  <c r="AB6828" i="1"/>
  <c r="AA6828" i="1"/>
  <c r="AD6827" i="1" a="1"/>
  <c r="AD6827" i="1" s="1"/>
  <c r="AC6827" i="1"/>
  <c r="AB6827" i="1"/>
  <c r="AA6827" i="1"/>
  <c r="AD6826" i="1" a="1"/>
  <c r="AD6826" i="1" s="1"/>
  <c r="AC6826" i="1"/>
  <c r="AB6826" i="1"/>
  <c r="AA6826" i="1"/>
  <c r="AD6825" i="1" a="1"/>
  <c r="AD6825" i="1" s="1"/>
  <c r="AC6825" i="1"/>
  <c r="AB6825" i="1"/>
  <c r="AA6825" i="1"/>
  <c r="AD6824" i="1" a="1"/>
  <c r="AD6824" i="1" s="1"/>
  <c r="AC6824" i="1"/>
  <c r="AB6824" i="1"/>
  <c r="AA6824" i="1"/>
  <c r="AD6823" i="1" a="1"/>
  <c r="AD6823" i="1" s="1"/>
  <c r="AC6823" i="1"/>
  <c r="AB6823" i="1"/>
  <c r="AA6823" i="1"/>
  <c r="AD6822" i="1" a="1"/>
  <c r="AD6822" i="1" s="1"/>
  <c r="AC6822" i="1"/>
  <c r="AB6822" i="1"/>
  <c r="AA6822" i="1"/>
  <c r="AD6821" i="1" a="1"/>
  <c r="AD6821" i="1" s="1"/>
  <c r="AC6821" i="1"/>
  <c r="AB6821" i="1"/>
  <c r="AA6821" i="1"/>
  <c r="AD6820" i="1" a="1"/>
  <c r="AD6820" i="1" s="1"/>
  <c r="AC6820" i="1"/>
  <c r="AB6820" i="1"/>
  <c r="AA6820" i="1"/>
  <c r="AD6819" i="1" a="1"/>
  <c r="AD6819" i="1" s="1"/>
  <c r="AC6819" i="1"/>
  <c r="AB6819" i="1"/>
  <c r="AA6819" i="1"/>
  <c r="AD6818" i="1" a="1"/>
  <c r="AD6818" i="1" s="1"/>
  <c r="AC6818" i="1"/>
  <c r="AB6818" i="1"/>
  <c r="AA6818" i="1"/>
  <c r="AD6817" i="1" a="1"/>
  <c r="AD6817" i="1" s="1"/>
  <c r="AC6817" i="1"/>
  <c r="AB6817" i="1"/>
  <c r="AA6817" i="1"/>
  <c r="AD6816" i="1" a="1"/>
  <c r="AD6816" i="1" s="1"/>
  <c r="AC6816" i="1"/>
  <c r="AB6816" i="1"/>
  <c r="AA6816" i="1"/>
  <c r="AD6815" i="1" a="1"/>
  <c r="AD6815" i="1" s="1"/>
  <c r="AC6815" i="1"/>
  <c r="AB6815" i="1"/>
  <c r="AA6815" i="1"/>
  <c r="AD6814" i="1" a="1"/>
  <c r="AD6814" i="1" s="1"/>
  <c r="AC6814" i="1"/>
  <c r="AB6814" i="1"/>
  <c r="AA6814" i="1"/>
  <c r="AD6813" i="1" a="1"/>
  <c r="AD6813" i="1" s="1"/>
  <c r="AC6813" i="1"/>
  <c r="AB6813" i="1"/>
  <c r="AA6813" i="1"/>
  <c r="AD6812" i="1" a="1"/>
  <c r="AD6812" i="1" s="1"/>
  <c r="AC6812" i="1"/>
  <c r="AB6812" i="1"/>
  <c r="AA6812" i="1"/>
  <c r="AD6811" i="1" a="1"/>
  <c r="AD6811" i="1" s="1"/>
  <c r="AC6811" i="1"/>
  <c r="AB6811" i="1"/>
  <c r="AA6811" i="1"/>
  <c r="AD6810" i="1" a="1"/>
  <c r="AD6810" i="1" s="1"/>
  <c r="AC6810" i="1"/>
  <c r="AB6810" i="1"/>
  <c r="AA6810" i="1"/>
  <c r="AD6809" i="1" a="1"/>
  <c r="AD6809" i="1" s="1"/>
  <c r="AC6809" i="1"/>
  <c r="AB6809" i="1"/>
  <c r="AA6809" i="1"/>
  <c r="AD6808" i="1" a="1"/>
  <c r="AD6808" i="1" s="1"/>
  <c r="AC6808" i="1"/>
  <c r="AB6808" i="1"/>
  <c r="AA6808" i="1"/>
  <c r="AD6807" i="1" a="1"/>
  <c r="AD6807" i="1" s="1"/>
  <c r="AC6807" i="1"/>
  <c r="AB6807" i="1"/>
  <c r="AA6807" i="1"/>
  <c r="AD6806" i="1" a="1"/>
  <c r="AD6806" i="1" s="1"/>
  <c r="AC6806" i="1"/>
  <c r="AB6806" i="1"/>
  <c r="AA6806" i="1"/>
  <c r="AD6805" i="1" a="1"/>
  <c r="AD6805" i="1" s="1"/>
  <c r="AC6805" i="1"/>
  <c r="AB6805" i="1"/>
  <c r="AA6805" i="1"/>
  <c r="AD6804" i="1" a="1"/>
  <c r="AD6804" i="1" s="1"/>
  <c r="AC6804" i="1"/>
  <c r="AB6804" i="1"/>
  <c r="AA6804" i="1"/>
  <c r="AD6803" i="1" a="1"/>
  <c r="AD6803" i="1" s="1"/>
  <c r="AC6803" i="1"/>
  <c r="AB6803" i="1"/>
  <c r="AA6803" i="1"/>
  <c r="AD6802" i="1" a="1"/>
  <c r="AD6802" i="1" s="1"/>
  <c r="AC6802" i="1"/>
  <c r="AB6802" i="1"/>
  <c r="AA6802" i="1"/>
  <c r="AD6801" i="1" a="1"/>
  <c r="AD6801" i="1" s="1"/>
  <c r="AC6801" i="1"/>
  <c r="AB6801" i="1"/>
  <c r="AA6801" i="1"/>
  <c r="AD6800" i="1" a="1"/>
  <c r="AD6800" i="1" s="1"/>
  <c r="AC6800" i="1"/>
  <c r="AB6800" i="1"/>
  <c r="AA6800" i="1"/>
  <c r="AD6799" i="1" a="1"/>
  <c r="AD6799" i="1" s="1"/>
  <c r="AC6799" i="1"/>
  <c r="AB6799" i="1"/>
  <c r="AA6799" i="1"/>
  <c r="AD6798" i="1" a="1"/>
  <c r="AD6798" i="1" s="1"/>
  <c r="AC6798" i="1"/>
  <c r="AB6798" i="1"/>
  <c r="AA6798" i="1"/>
  <c r="AD6797" i="1" a="1"/>
  <c r="AD6797" i="1" s="1"/>
  <c r="AC6797" i="1"/>
  <c r="AB6797" i="1"/>
  <c r="AA6797" i="1"/>
  <c r="AD6796" i="1" a="1"/>
  <c r="AD6796" i="1" s="1"/>
  <c r="AC6796" i="1"/>
  <c r="AB6796" i="1"/>
  <c r="AA6796" i="1"/>
  <c r="AD6795" i="1" a="1"/>
  <c r="AD6795" i="1" s="1"/>
  <c r="AC6795" i="1"/>
  <c r="AB6795" i="1"/>
  <c r="AA6795" i="1"/>
  <c r="AD6794" i="1" a="1"/>
  <c r="AD6794" i="1" s="1"/>
  <c r="AC6794" i="1"/>
  <c r="AB6794" i="1"/>
  <c r="AA6794" i="1"/>
  <c r="AD6793" i="1" a="1"/>
  <c r="AD6793" i="1" s="1"/>
  <c r="AC6793" i="1"/>
  <c r="AB6793" i="1"/>
  <c r="AA6793" i="1"/>
  <c r="AD6792" i="1" a="1"/>
  <c r="AD6792" i="1" s="1"/>
  <c r="AC6792" i="1"/>
  <c r="AB6792" i="1"/>
  <c r="AA6792" i="1"/>
  <c r="AD6791" i="1" a="1"/>
  <c r="AD6791" i="1" s="1"/>
  <c r="AC6791" i="1"/>
  <c r="AB6791" i="1"/>
  <c r="AA6791" i="1"/>
  <c r="AD6790" i="1" a="1"/>
  <c r="AD6790" i="1" s="1"/>
  <c r="AC6790" i="1"/>
  <c r="AB6790" i="1"/>
  <c r="AA6790" i="1"/>
  <c r="AD6789" i="1" a="1"/>
  <c r="AD6789" i="1" s="1"/>
  <c r="AC6789" i="1"/>
  <c r="AB6789" i="1"/>
  <c r="AA6789" i="1"/>
  <c r="AD6788" i="1" a="1"/>
  <c r="AD6788" i="1" s="1"/>
  <c r="AC6788" i="1"/>
  <c r="AB6788" i="1"/>
  <c r="AA6788" i="1"/>
  <c r="AD6787" i="1" a="1"/>
  <c r="AD6787" i="1" s="1"/>
  <c r="AC6787" i="1"/>
  <c r="AB6787" i="1"/>
  <c r="AA6787" i="1"/>
  <c r="AD6786" i="1" a="1"/>
  <c r="AD6786" i="1" s="1"/>
  <c r="AC6786" i="1"/>
  <c r="AB6786" i="1"/>
  <c r="AA6786" i="1"/>
  <c r="AD6785" i="1" a="1"/>
  <c r="AD6785" i="1" s="1"/>
  <c r="AC6785" i="1"/>
  <c r="AB6785" i="1"/>
  <c r="AA6785" i="1"/>
  <c r="AD6784" i="1" a="1"/>
  <c r="AD6784" i="1" s="1"/>
  <c r="AC6784" i="1"/>
  <c r="AB6784" i="1"/>
  <c r="AA6784" i="1"/>
  <c r="AD6783" i="1" a="1"/>
  <c r="AD6783" i="1" s="1"/>
  <c r="AC6783" i="1"/>
  <c r="AB6783" i="1"/>
  <c r="AA6783" i="1"/>
  <c r="AD6782" i="1" a="1"/>
  <c r="AD6782" i="1" s="1"/>
  <c r="AC6782" i="1"/>
  <c r="AB6782" i="1"/>
  <c r="AA6782" i="1"/>
  <c r="AD6781" i="1" a="1"/>
  <c r="AD6781" i="1" s="1"/>
  <c r="AC6781" i="1"/>
  <c r="AB6781" i="1"/>
  <c r="AA6781" i="1"/>
  <c r="AD6780" i="1" a="1"/>
  <c r="AD6780" i="1" s="1"/>
  <c r="AC6780" i="1"/>
  <c r="AB6780" i="1"/>
  <c r="AA6780" i="1"/>
  <c r="AD6779" i="1" a="1"/>
  <c r="AD6779" i="1" s="1"/>
  <c r="AC6779" i="1"/>
  <c r="AB6779" i="1"/>
  <c r="AA6779" i="1"/>
  <c r="AD6778" i="1" a="1"/>
  <c r="AD6778" i="1" s="1"/>
  <c r="AC6778" i="1"/>
  <c r="AB6778" i="1"/>
  <c r="AA6778" i="1"/>
  <c r="AD6777" i="1" a="1"/>
  <c r="AD6777" i="1" s="1"/>
  <c r="AC6777" i="1"/>
  <c r="AB6777" i="1"/>
  <c r="AA6777" i="1"/>
  <c r="AD6776" i="1" a="1"/>
  <c r="AD6776" i="1" s="1"/>
  <c r="AC6776" i="1"/>
  <c r="AB6776" i="1"/>
  <c r="AA6776" i="1"/>
  <c r="AD6775" i="1" a="1"/>
  <c r="AD6775" i="1" s="1"/>
  <c r="AC6775" i="1"/>
  <c r="AB6775" i="1"/>
  <c r="AA6775" i="1"/>
  <c r="AD6774" i="1" a="1"/>
  <c r="AD6774" i="1" s="1"/>
  <c r="AC6774" i="1"/>
  <c r="AB6774" i="1"/>
  <c r="AA6774" i="1"/>
  <c r="AD6773" i="1" a="1"/>
  <c r="AD6773" i="1" s="1"/>
  <c r="AC6773" i="1"/>
  <c r="AB6773" i="1"/>
  <c r="AA6773" i="1"/>
  <c r="AD6772" i="1" a="1"/>
  <c r="AD6772" i="1" s="1"/>
  <c r="AC6772" i="1"/>
  <c r="AB6772" i="1"/>
  <c r="AA6772" i="1"/>
  <c r="AD6771" i="1" a="1"/>
  <c r="AD6771" i="1" s="1"/>
  <c r="AC6771" i="1"/>
  <c r="AB6771" i="1"/>
  <c r="AA6771" i="1"/>
  <c r="AD6770" i="1" a="1"/>
  <c r="AD6770" i="1" s="1"/>
  <c r="AC6770" i="1"/>
  <c r="AB6770" i="1"/>
  <c r="AA6770" i="1"/>
  <c r="AD6769" i="1" a="1"/>
  <c r="AD6769" i="1" s="1"/>
  <c r="AC6769" i="1"/>
  <c r="AB6769" i="1"/>
  <c r="AA6769" i="1"/>
  <c r="AD6768" i="1" a="1"/>
  <c r="AD6768" i="1" s="1"/>
  <c r="AC6768" i="1"/>
  <c r="AB6768" i="1"/>
  <c r="AA6768" i="1"/>
  <c r="AD6767" i="1" a="1"/>
  <c r="AD6767" i="1" s="1"/>
  <c r="AC6767" i="1"/>
  <c r="AB6767" i="1"/>
  <c r="AA6767" i="1"/>
  <c r="AD6766" i="1" a="1"/>
  <c r="AD6766" i="1" s="1"/>
  <c r="AC6766" i="1"/>
  <c r="AB6766" i="1"/>
  <c r="AA6766" i="1"/>
  <c r="AD6765" i="1" a="1"/>
  <c r="AD6765" i="1" s="1"/>
  <c r="AC6765" i="1"/>
  <c r="AB6765" i="1"/>
  <c r="AA6765" i="1"/>
  <c r="AD6764" i="1" a="1"/>
  <c r="AD6764" i="1" s="1"/>
  <c r="AC6764" i="1"/>
  <c r="AB6764" i="1"/>
  <c r="AA6764" i="1"/>
  <c r="AD6763" i="1" a="1"/>
  <c r="AD6763" i="1" s="1"/>
  <c r="AC6763" i="1"/>
  <c r="AB6763" i="1"/>
  <c r="AA6763" i="1"/>
  <c r="AD6762" i="1" a="1"/>
  <c r="AD6762" i="1" s="1"/>
  <c r="AC6762" i="1"/>
  <c r="AB6762" i="1"/>
  <c r="AA6762" i="1"/>
  <c r="AD6761" i="1" a="1"/>
  <c r="AD6761" i="1" s="1"/>
  <c r="AC6761" i="1"/>
  <c r="AB6761" i="1"/>
  <c r="AA6761" i="1"/>
  <c r="AD6760" i="1" a="1"/>
  <c r="AD6760" i="1" s="1"/>
  <c r="AC6760" i="1"/>
  <c r="AB6760" i="1"/>
  <c r="AA6760" i="1"/>
  <c r="AD6759" i="1" a="1"/>
  <c r="AD6759" i="1" s="1"/>
  <c r="AC6759" i="1"/>
  <c r="AB6759" i="1"/>
  <c r="AA6759" i="1"/>
  <c r="AD6758" i="1" a="1"/>
  <c r="AD6758" i="1" s="1"/>
  <c r="AC6758" i="1"/>
  <c r="AB6758" i="1"/>
  <c r="AA6758" i="1"/>
  <c r="AD6757" i="1" a="1"/>
  <c r="AD6757" i="1" s="1"/>
  <c r="AC6757" i="1"/>
  <c r="AB6757" i="1"/>
  <c r="AA6757" i="1"/>
  <c r="AD6756" i="1" a="1"/>
  <c r="AD6756" i="1" s="1"/>
  <c r="AC6756" i="1"/>
  <c r="AB6756" i="1"/>
  <c r="AA6756" i="1"/>
  <c r="AD6755" i="1" a="1"/>
  <c r="AD6755" i="1" s="1"/>
  <c r="AC6755" i="1"/>
  <c r="AB6755" i="1"/>
  <c r="AA6755" i="1"/>
  <c r="AD6754" i="1" a="1"/>
  <c r="AD6754" i="1" s="1"/>
  <c r="AC6754" i="1"/>
  <c r="AB6754" i="1"/>
  <c r="AA6754" i="1"/>
  <c r="AD6753" i="1" a="1"/>
  <c r="AD6753" i="1" s="1"/>
  <c r="AC6753" i="1"/>
  <c r="AB6753" i="1"/>
  <c r="AA6753" i="1"/>
  <c r="AD6752" i="1" a="1"/>
  <c r="AD6752" i="1" s="1"/>
  <c r="AC6752" i="1"/>
  <c r="AB6752" i="1"/>
  <c r="AA6752" i="1"/>
  <c r="AD6751" i="1" a="1"/>
  <c r="AD6751" i="1" s="1"/>
  <c r="AC6751" i="1"/>
  <c r="AB6751" i="1"/>
  <c r="AA6751" i="1"/>
  <c r="AD6750" i="1" a="1"/>
  <c r="AD6750" i="1" s="1"/>
  <c r="AC6750" i="1"/>
  <c r="AB6750" i="1"/>
  <c r="AA6750" i="1"/>
  <c r="AD6749" i="1" a="1"/>
  <c r="AD6749" i="1" s="1"/>
  <c r="AC6749" i="1"/>
  <c r="AB6749" i="1"/>
  <c r="AA6749" i="1"/>
  <c r="AD6748" i="1" a="1"/>
  <c r="AD6748" i="1" s="1"/>
  <c r="AC6748" i="1"/>
  <c r="AB6748" i="1"/>
  <c r="AA6748" i="1"/>
  <c r="AD6747" i="1" a="1"/>
  <c r="AD6747" i="1" s="1"/>
  <c r="AC6747" i="1"/>
  <c r="AB6747" i="1"/>
  <c r="AA6747" i="1"/>
  <c r="AD6746" i="1" a="1"/>
  <c r="AD6746" i="1" s="1"/>
  <c r="AC6746" i="1"/>
  <c r="AB6746" i="1"/>
  <c r="AA6746" i="1"/>
  <c r="AD6745" i="1" a="1"/>
  <c r="AD6745" i="1" s="1"/>
  <c r="AC6745" i="1"/>
  <c r="AB6745" i="1"/>
  <c r="AA6745" i="1"/>
  <c r="AD6744" i="1" a="1"/>
  <c r="AD6744" i="1" s="1"/>
  <c r="AC6744" i="1"/>
  <c r="AB6744" i="1"/>
  <c r="AA6744" i="1"/>
  <c r="AD6743" i="1" a="1"/>
  <c r="AD6743" i="1" s="1"/>
  <c r="AC6743" i="1"/>
  <c r="AB6743" i="1"/>
  <c r="AA6743" i="1"/>
  <c r="AD6742" i="1" a="1"/>
  <c r="AD6742" i="1" s="1"/>
  <c r="AC6742" i="1"/>
  <c r="AB6742" i="1"/>
  <c r="AA6742" i="1"/>
  <c r="AD6741" i="1" a="1"/>
  <c r="AD6741" i="1" s="1"/>
  <c r="AC6741" i="1"/>
  <c r="AB6741" i="1"/>
  <c r="AA6741" i="1"/>
  <c r="AD6740" i="1" a="1"/>
  <c r="AD6740" i="1" s="1"/>
  <c r="AC6740" i="1"/>
  <c r="AB6740" i="1"/>
  <c r="AA6740" i="1"/>
  <c r="AD6739" i="1" a="1"/>
  <c r="AD6739" i="1" s="1"/>
  <c r="AC6739" i="1"/>
  <c r="AB6739" i="1"/>
  <c r="AA6739" i="1"/>
  <c r="AD6738" i="1" a="1"/>
  <c r="AD6738" i="1" s="1"/>
  <c r="AC6738" i="1"/>
  <c r="AB6738" i="1"/>
  <c r="AA6738" i="1"/>
  <c r="AD6737" i="1" a="1"/>
  <c r="AD6737" i="1" s="1"/>
  <c r="AC6737" i="1"/>
  <c r="AB6737" i="1"/>
  <c r="AA6737" i="1"/>
  <c r="AD6736" i="1" a="1"/>
  <c r="AD6736" i="1" s="1"/>
  <c r="AC6736" i="1"/>
  <c r="AB6736" i="1"/>
  <c r="AA6736" i="1"/>
  <c r="AD6735" i="1" a="1"/>
  <c r="AD6735" i="1" s="1"/>
  <c r="AC6735" i="1"/>
  <c r="AB6735" i="1"/>
  <c r="AA6735" i="1"/>
  <c r="AD6734" i="1" a="1"/>
  <c r="AD6734" i="1" s="1"/>
  <c r="AC6734" i="1"/>
  <c r="AB6734" i="1"/>
  <c r="AA6734" i="1"/>
  <c r="AD6733" i="1" a="1"/>
  <c r="AD6733" i="1" s="1"/>
  <c r="AC6733" i="1"/>
  <c r="AB6733" i="1"/>
  <c r="AA6733" i="1"/>
  <c r="AD6732" i="1" a="1"/>
  <c r="AD6732" i="1" s="1"/>
  <c r="AC6732" i="1"/>
  <c r="AB6732" i="1"/>
  <c r="AA6732" i="1"/>
  <c r="AD6731" i="1" a="1"/>
  <c r="AD6731" i="1" s="1"/>
  <c r="AC6731" i="1"/>
  <c r="AB6731" i="1"/>
  <c r="AA6731" i="1"/>
  <c r="AD6730" i="1" a="1"/>
  <c r="AD6730" i="1" s="1"/>
  <c r="AC6730" i="1"/>
  <c r="AB6730" i="1"/>
  <c r="AA6730" i="1"/>
  <c r="AD6729" i="1" a="1"/>
  <c r="AD6729" i="1" s="1"/>
  <c r="AC6729" i="1"/>
  <c r="AB6729" i="1"/>
  <c r="AA6729" i="1"/>
  <c r="AD6728" i="1" a="1"/>
  <c r="AD6728" i="1" s="1"/>
  <c r="AC6728" i="1"/>
  <c r="AB6728" i="1"/>
  <c r="AA6728" i="1"/>
  <c r="AD6727" i="1" a="1"/>
  <c r="AD6727" i="1" s="1"/>
  <c r="AC6727" i="1"/>
  <c r="AB6727" i="1"/>
  <c r="AA6727" i="1"/>
  <c r="AD6726" i="1" a="1"/>
  <c r="AD6726" i="1" s="1"/>
  <c r="AC6726" i="1"/>
  <c r="AB6726" i="1"/>
  <c r="AA6726" i="1"/>
  <c r="AD6725" i="1" a="1"/>
  <c r="AD6725" i="1" s="1"/>
  <c r="AC6725" i="1"/>
  <c r="AB6725" i="1"/>
  <c r="AA6725" i="1"/>
  <c r="AD6724" i="1" a="1"/>
  <c r="AD6724" i="1" s="1"/>
  <c r="AC6724" i="1"/>
  <c r="AB6724" i="1"/>
  <c r="AA6724" i="1"/>
  <c r="AD6723" i="1" a="1"/>
  <c r="AD6723" i="1" s="1"/>
  <c r="AC6723" i="1"/>
  <c r="AB6723" i="1"/>
  <c r="AA6723" i="1"/>
  <c r="AD6722" i="1"/>
  <c r="AD6722" i="1" a="1"/>
  <c r="AC6722" i="1"/>
  <c r="AB6722" i="1"/>
  <c r="AA6722" i="1"/>
  <c r="AD6721" i="1" a="1"/>
  <c r="AD6721" i="1" s="1"/>
  <c r="AC6721" i="1"/>
  <c r="AB6721" i="1"/>
  <c r="AA6721" i="1"/>
  <c r="AD6720" i="1" a="1"/>
  <c r="AD6720" i="1" s="1"/>
  <c r="AC6720" i="1"/>
  <c r="AB6720" i="1"/>
  <c r="AA6720" i="1"/>
  <c r="AD6719" i="1" a="1"/>
  <c r="AD6719" i="1" s="1"/>
  <c r="AC6719" i="1"/>
  <c r="AB6719" i="1"/>
  <c r="AA6719" i="1"/>
  <c r="AD6718" i="1" a="1"/>
  <c r="AD6718" i="1" s="1"/>
  <c r="AC6718" i="1"/>
  <c r="AB6718" i="1"/>
  <c r="AA6718" i="1"/>
  <c r="AD6717" i="1" a="1"/>
  <c r="AD6717" i="1" s="1"/>
  <c r="AC6717" i="1"/>
  <c r="AB6717" i="1"/>
  <c r="AA6717" i="1"/>
  <c r="AD6716" i="1" a="1"/>
  <c r="AD6716" i="1" s="1"/>
  <c r="AC6716" i="1"/>
  <c r="AB6716" i="1"/>
  <c r="AA6716" i="1"/>
  <c r="AD6715" i="1" a="1"/>
  <c r="AD6715" i="1" s="1"/>
  <c r="AC6715" i="1"/>
  <c r="AB6715" i="1"/>
  <c r="AA6715" i="1"/>
  <c r="AD6714" i="1" a="1"/>
  <c r="AD6714" i="1" s="1"/>
  <c r="AC6714" i="1"/>
  <c r="AB6714" i="1"/>
  <c r="AA6714" i="1"/>
  <c r="AD6713" i="1" a="1"/>
  <c r="AD6713" i="1" s="1"/>
  <c r="AC6713" i="1"/>
  <c r="AB6713" i="1"/>
  <c r="AA6713" i="1"/>
  <c r="AD6712" i="1" a="1"/>
  <c r="AD6712" i="1" s="1"/>
  <c r="AC6712" i="1"/>
  <c r="AB6712" i="1"/>
  <c r="AA6712" i="1"/>
  <c r="AD6711" i="1" a="1"/>
  <c r="AD6711" i="1" s="1"/>
  <c r="AC6711" i="1"/>
  <c r="AB6711" i="1"/>
  <c r="AA6711" i="1"/>
  <c r="AD6710" i="1" a="1"/>
  <c r="AD6710" i="1" s="1"/>
  <c r="AC6710" i="1"/>
  <c r="AB6710" i="1"/>
  <c r="AA6710" i="1"/>
  <c r="AD6709" i="1" a="1"/>
  <c r="AD6709" i="1" s="1"/>
  <c r="AC6709" i="1"/>
  <c r="AB6709" i="1"/>
  <c r="AA6709" i="1"/>
  <c r="AD6708" i="1" a="1"/>
  <c r="AD6708" i="1" s="1"/>
  <c r="AC6708" i="1"/>
  <c r="AB6708" i="1"/>
  <c r="AA6708" i="1"/>
  <c r="AD6707" i="1" a="1"/>
  <c r="AD6707" i="1" s="1"/>
  <c r="AC6707" i="1"/>
  <c r="AB6707" i="1"/>
  <c r="AA6707" i="1"/>
  <c r="AD6706" i="1" a="1"/>
  <c r="AD6706" i="1" s="1"/>
  <c r="AC6706" i="1"/>
  <c r="AB6706" i="1"/>
  <c r="AA6706" i="1"/>
  <c r="AD6705" i="1" a="1"/>
  <c r="AD6705" i="1" s="1"/>
  <c r="AC6705" i="1"/>
  <c r="AB6705" i="1"/>
  <c r="AA6705" i="1"/>
  <c r="AD6704" i="1" a="1"/>
  <c r="AD6704" i="1" s="1"/>
  <c r="AC6704" i="1"/>
  <c r="AB6704" i="1"/>
  <c r="AA6704" i="1"/>
  <c r="AD6703" i="1" a="1"/>
  <c r="AD6703" i="1" s="1"/>
  <c r="AC6703" i="1"/>
  <c r="AB6703" i="1"/>
  <c r="AA6703" i="1"/>
  <c r="AD6702" i="1" a="1"/>
  <c r="AD6702" i="1" s="1"/>
  <c r="AC6702" i="1"/>
  <c r="AB6702" i="1"/>
  <c r="AA6702" i="1"/>
  <c r="AD6701" i="1" a="1"/>
  <c r="AD6701" i="1" s="1"/>
  <c r="AC6701" i="1"/>
  <c r="AB6701" i="1"/>
  <c r="AA6701" i="1"/>
  <c r="AD6700" i="1" a="1"/>
  <c r="AD6700" i="1" s="1"/>
  <c r="AC6700" i="1"/>
  <c r="AB6700" i="1"/>
  <c r="AA6700" i="1"/>
  <c r="AD6699" i="1" a="1"/>
  <c r="AD6699" i="1" s="1"/>
  <c r="AC6699" i="1"/>
  <c r="AB6699" i="1"/>
  <c r="AA6699" i="1"/>
  <c r="AD6698" i="1" a="1"/>
  <c r="AD6698" i="1" s="1"/>
  <c r="AC6698" i="1"/>
  <c r="AB6698" i="1"/>
  <c r="AA6698" i="1"/>
  <c r="AD6697" i="1" a="1"/>
  <c r="AD6697" i="1" s="1"/>
  <c r="AC6697" i="1"/>
  <c r="AB6697" i="1"/>
  <c r="AA6697" i="1"/>
  <c r="AD6696" i="1" a="1"/>
  <c r="AD6696" i="1" s="1"/>
  <c r="AC6696" i="1"/>
  <c r="AB6696" i="1"/>
  <c r="AA6696" i="1"/>
  <c r="AD6695" i="1" a="1"/>
  <c r="AD6695" i="1" s="1"/>
  <c r="AC6695" i="1"/>
  <c r="AB6695" i="1"/>
  <c r="AA6695" i="1"/>
  <c r="AD6694" i="1" a="1"/>
  <c r="AD6694" i="1" s="1"/>
  <c r="AC6694" i="1"/>
  <c r="AB6694" i="1"/>
  <c r="AA6694" i="1"/>
  <c r="AD6693" i="1" a="1"/>
  <c r="AD6693" i="1" s="1"/>
  <c r="AC6693" i="1"/>
  <c r="AB6693" i="1"/>
  <c r="AA6693" i="1"/>
  <c r="AD6692" i="1" a="1"/>
  <c r="AD6692" i="1" s="1"/>
  <c r="AC6692" i="1"/>
  <c r="AB6692" i="1"/>
  <c r="AA6692" i="1"/>
  <c r="AD6691" i="1" a="1"/>
  <c r="AD6691" i="1" s="1"/>
  <c r="AC6691" i="1"/>
  <c r="AB6691" i="1"/>
  <c r="AA6691" i="1"/>
  <c r="AD6690" i="1" a="1"/>
  <c r="AD6690" i="1" s="1"/>
  <c r="AC6690" i="1"/>
  <c r="AB6690" i="1"/>
  <c r="AA6690" i="1"/>
  <c r="AD6689" i="1" a="1"/>
  <c r="AD6689" i="1" s="1"/>
  <c r="AC6689" i="1"/>
  <c r="AB6689" i="1"/>
  <c r="AA6689" i="1"/>
  <c r="AD6688" i="1" a="1"/>
  <c r="AD6688" i="1" s="1"/>
  <c r="AC6688" i="1"/>
  <c r="AB6688" i="1"/>
  <c r="AA6688" i="1"/>
  <c r="AD6687" i="1" a="1"/>
  <c r="AD6687" i="1" s="1"/>
  <c r="AC6687" i="1"/>
  <c r="AB6687" i="1"/>
  <c r="AA6687" i="1"/>
  <c r="AD6686" i="1" a="1"/>
  <c r="AD6686" i="1" s="1"/>
  <c r="AC6686" i="1"/>
  <c r="AB6686" i="1"/>
  <c r="AA6686" i="1"/>
  <c r="AD6685" i="1" a="1"/>
  <c r="AD6685" i="1" s="1"/>
  <c r="AC6685" i="1"/>
  <c r="AB6685" i="1"/>
  <c r="AA6685" i="1"/>
  <c r="AD6684" i="1" a="1"/>
  <c r="AD6684" i="1" s="1"/>
  <c r="AC6684" i="1"/>
  <c r="AB6684" i="1"/>
  <c r="AA6684" i="1"/>
  <c r="AD6683" i="1" a="1"/>
  <c r="AD6683" i="1" s="1"/>
  <c r="AC6683" i="1"/>
  <c r="AB6683" i="1"/>
  <c r="AA6683" i="1"/>
  <c r="AD6682" i="1" a="1"/>
  <c r="AD6682" i="1" s="1"/>
  <c r="AC6682" i="1"/>
  <c r="AB6682" i="1"/>
  <c r="AA6682" i="1"/>
  <c r="AD6681" i="1" a="1"/>
  <c r="AD6681" i="1" s="1"/>
  <c r="AC6681" i="1"/>
  <c r="AB6681" i="1"/>
  <c r="AA6681" i="1"/>
  <c r="AD6680" i="1" a="1"/>
  <c r="AD6680" i="1" s="1"/>
  <c r="AC6680" i="1"/>
  <c r="AB6680" i="1"/>
  <c r="AA6680" i="1"/>
  <c r="AD6679" i="1" a="1"/>
  <c r="AD6679" i="1" s="1"/>
  <c r="AC6679" i="1"/>
  <c r="AB6679" i="1"/>
  <c r="AA6679" i="1"/>
  <c r="AD6678" i="1" a="1"/>
  <c r="AD6678" i="1" s="1"/>
  <c r="AC6678" i="1"/>
  <c r="AB6678" i="1"/>
  <c r="AA6678" i="1"/>
  <c r="AD6677" i="1" a="1"/>
  <c r="AD6677" i="1" s="1"/>
  <c r="AC6677" i="1"/>
  <c r="AB6677" i="1"/>
  <c r="AA6677" i="1"/>
  <c r="AD6676" i="1" a="1"/>
  <c r="AD6676" i="1" s="1"/>
  <c r="AC6676" i="1"/>
  <c r="AB6676" i="1"/>
  <c r="AA6676" i="1"/>
  <c r="AD6675" i="1" a="1"/>
  <c r="AD6675" i="1" s="1"/>
  <c r="AC6675" i="1"/>
  <c r="AB6675" i="1"/>
  <c r="AA6675" i="1"/>
  <c r="AD6674" i="1" a="1"/>
  <c r="AD6674" i="1" s="1"/>
  <c r="AC6674" i="1"/>
  <c r="AB6674" i="1"/>
  <c r="AA6674" i="1"/>
  <c r="AD6673" i="1" a="1"/>
  <c r="AD6673" i="1" s="1"/>
  <c r="AC6673" i="1"/>
  <c r="AB6673" i="1"/>
  <c r="AA6673" i="1"/>
  <c r="AD6672" i="1" a="1"/>
  <c r="AD6672" i="1" s="1"/>
  <c r="AC6672" i="1"/>
  <c r="AB6672" i="1"/>
  <c r="AA6672" i="1"/>
  <c r="AD6671" i="1" a="1"/>
  <c r="AD6671" i="1" s="1"/>
  <c r="AC6671" i="1"/>
  <c r="AB6671" i="1"/>
  <c r="AA6671" i="1"/>
  <c r="AD6670" i="1" a="1"/>
  <c r="AD6670" i="1" s="1"/>
  <c r="AC6670" i="1"/>
  <c r="AB6670" i="1"/>
  <c r="AA6670" i="1"/>
  <c r="AD6669" i="1" a="1"/>
  <c r="AD6669" i="1" s="1"/>
  <c r="AC6669" i="1"/>
  <c r="AB6669" i="1"/>
  <c r="AA6669" i="1"/>
  <c r="AD6668" i="1" a="1"/>
  <c r="AD6668" i="1" s="1"/>
  <c r="AC6668" i="1"/>
  <c r="AB6668" i="1"/>
  <c r="AA6668" i="1"/>
  <c r="AD6667" i="1" a="1"/>
  <c r="AD6667" i="1" s="1"/>
  <c r="AC6667" i="1"/>
  <c r="AB6667" i="1"/>
  <c r="AA6667" i="1"/>
  <c r="AD6666" i="1" a="1"/>
  <c r="AD6666" i="1" s="1"/>
  <c r="AC6666" i="1"/>
  <c r="AB6666" i="1"/>
  <c r="AA6666" i="1"/>
  <c r="AD6665" i="1" a="1"/>
  <c r="AD6665" i="1" s="1"/>
  <c r="AC6665" i="1"/>
  <c r="AB6665" i="1"/>
  <c r="AA6665" i="1"/>
  <c r="AD6664" i="1" a="1"/>
  <c r="AD6664" i="1" s="1"/>
  <c r="AC6664" i="1"/>
  <c r="AB6664" i="1"/>
  <c r="AA6664" i="1"/>
  <c r="AD6663" i="1" a="1"/>
  <c r="AD6663" i="1" s="1"/>
  <c r="AC6663" i="1"/>
  <c r="AB6663" i="1"/>
  <c r="AA6663" i="1"/>
  <c r="AD6662" i="1" a="1"/>
  <c r="AD6662" i="1" s="1"/>
  <c r="AC6662" i="1"/>
  <c r="AB6662" i="1"/>
  <c r="AA6662" i="1"/>
  <c r="AD6661" i="1" a="1"/>
  <c r="AD6661" i="1" s="1"/>
  <c r="AC6661" i="1"/>
  <c r="AB6661" i="1"/>
  <c r="AA6661" i="1"/>
  <c r="AD6660" i="1" a="1"/>
  <c r="AD6660" i="1" s="1"/>
  <c r="AC6660" i="1"/>
  <c r="AB6660" i="1"/>
  <c r="AA6660" i="1"/>
  <c r="AD6659" i="1" a="1"/>
  <c r="AD6659" i="1" s="1"/>
  <c r="AC6659" i="1"/>
  <c r="AB6659" i="1"/>
  <c r="AA6659" i="1"/>
  <c r="AD6658" i="1" a="1"/>
  <c r="AD6658" i="1" s="1"/>
  <c r="AC6658" i="1"/>
  <c r="AB6658" i="1"/>
  <c r="AA6658" i="1"/>
  <c r="AD6657" i="1" a="1"/>
  <c r="AD6657" i="1" s="1"/>
  <c r="AC6657" i="1"/>
  <c r="AB6657" i="1"/>
  <c r="AA6657" i="1"/>
  <c r="AD6656" i="1" a="1"/>
  <c r="AD6656" i="1" s="1"/>
  <c r="AC6656" i="1"/>
  <c r="AB6656" i="1"/>
  <c r="AA6656" i="1"/>
  <c r="AD6655" i="1" a="1"/>
  <c r="AD6655" i="1" s="1"/>
  <c r="AC6655" i="1"/>
  <c r="AB6655" i="1"/>
  <c r="AA6655" i="1"/>
  <c r="AD6654" i="1" a="1"/>
  <c r="AD6654" i="1" s="1"/>
  <c r="AC6654" i="1"/>
  <c r="AB6654" i="1"/>
  <c r="AA6654" i="1"/>
  <c r="AD6653" i="1" a="1"/>
  <c r="AD6653" i="1" s="1"/>
  <c r="AC6653" i="1"/>
  <c r="AB6653" i="1"/>
  <c r="AA6653" i="1"/>
  <c r="AD6652" i="1" a="1"/>
  <c r="AD6652" i="1" s="1"/>
  <c r="AC6652" i="1"/>
  <c r="AB6652" i="1"/>
  <c r="AA6652" i="1"/>
  <c r="AD6651" i="1" a="1"/>
  <c r="AD6651" i="1" s="1"/>
  <c r="AC6651" i="1"/>
  <c r="AB6651" i="1"/>
  <c r="AA6651" i="1"/>
  <c r="AD6650" i="1" a="1"/>
  <c r="AD6650" i="1" s="1"/>
  <c r="AC6650" i="1"/>
  <c r="AB6650" i="1"/>
  <c r="AA6650" i="1"/>
  <c r="AD6649" i="1" a="1"/>
  <c r="AD6649" i="1" s="1"/>
  <c r="AC6649" i="1"/>
  <c r="AB6649" i="1"/>
  <c r="AA6649" i="1"/>
  <c r="AD6648" i="1" a="1"/>
  <c r="AD6648" i="1" s="1"/>
  <c r="AC6648" i="1"/>
  <c r="AB6648" i="1"/>
  <c r="AA6648" i="1"/>
  <c r="AD6647" i="1" a="1"/>
  <c r="AD6647" i="1" s="1"/>
  <c r="AC6647" i="1"/>
  <c r="AB6647" i="1"/>
  <c r="AA6647" i="1"/>
  <c r="AD6646" i="1" a="1"/>
  <c r="AD6646" i="1" s="1"/>
  <c r="AC6646" i="1"/>
  <c r="AB6646" i="1"/>
  <c r="AA6646" i="1"/>
  <c r="AD6645" i="1" a="1"/>
  <c r="AD6645" i="1" s="1"/>
  <c r="AC6645" i="1"/>
  <c r="AB6645" i="1"/>
  <c r="AA6645" i="1"/>
  <c r="AD6644" i="1" a="1"/>
  <c r="AD6644" i="1" s="1"/>
  <c r="AC6644" i="1"/>
  <c r="AB6644" i="1"/>
  <c r="AA6644" i="1"/>
  <c r="AD6643" i="1" a="1"/>
  <c r="AD6643" i="1" s="1"/>
  <c r="AC6643" i="1"/>
  <c r="AB6643" i="1"/>
  <c r="AA6643" i="1"/>
  <c r="AD6642" i="1" a="1"/>
  <c r="AD6642" i="1" s="1"/>
  <c r="AC6642" i="1"/>
  <c r="AB6642" i="1"/>
  <c r="AA6642" i="1"/>
  <c r="AD6641" i="1" a="1"/>
  <c r="AD6641" i="1" s="1"/>
  <c r="AC6641" i="1"/>
  <c r="AB6641" i="1"/>
  <c r="AA6641" i="1"/>
  <c r="AD6640" i="1" a="1"/>
  <c r="AD6640" i="1" s="1"/>
  <c r="AC6640" i="1"/>
  <c r="AB6640" i="1"/>
  <c r="AA6640" i="1"/>
  <c r="AD6639" i="1" a="1"/>
  <c r="AD6639" i="1" s="1"/>
  <c r="AC6639" i="1"/>
  <c r="AB6639" i="1"/>
  <c r="AA6639" i="1"/>
  <c r="AD6638" i="1" a="1"/>
  <c r="AD6638" i="1" s="1"/>
  <c r="AC6638" i="1"/>
  <c r="AB6638" i="1"/>
  <c r="AA6638" i="1"/>
  <c r="AD6637" i="1" a="1"/>
  <c r="AD6637" i="1" s="1"/>
  <c r="AC6637" i="1"/>
  <c r="AB6637" i="1"/>
  <c r="AA6637" i="1"/>
  <c r="AD6636" i="1" a="1"/>
  <c r="AD6636" i="1" s="1"/>
  <c r="AC6636" i="1"/>
  <c r="AB6636" i="1"/>
  <c r="AA6636" i="1"/>
  <c r="AD6635" i="1" a="1"/>
  <c r="AD6635" i="1" s="1"/>
  <c r="AC6635" i="1"/>
  <c r="AB6635" i="1"/>
  <c r="AA6635" i="1"/>
  <c r="AD6634" i="1" a="1"/>
  <c r="AD6634" i="1" s="1"/>
  <c r="AC6634" i="1"/>
  <c r="AB6634" i="1"/>
  <c r="AA6634" i="1"/>
  <c r="AD6633" i="1" a="1"/>
  <c r="AD6633" i="1" s="1"/>
  <c r="AC6633" i="1"/>
  <c r="AB6633" i="1"/>
  <c r="AA6633" i="1"/>
  <c r="AD6632" i="1" a="1"/>
  <c r="AD6632" i="1" s="1"/>
  <c r="AC6632" i="1"/>
  <c r="AB6632" i="1"/>
  <c r="AA6632" i="1"/>
  <c r="AD6631" i="1" a="1"/>
  <c r="AD6631" i="1" s="1"/>
  <c r="AC6631" i="1"/>
  <c r="AB6631" i="1"/>
  <c r="AA6631" i="1"/>
  <c r="AD6630" i="1" a="1"/>
  <c r="AD6630" i="1" s="1"/>
  <c r="AC6630" i="1"/>
  <c r="AB6630" i="1"/>
  <c r="AA6630" i="1"/>
  <c r="AD6629" i="1" a="1"/>
  <c r="AD6629" i="1" s="1"/>
  <c r="AC6629" i="1"/>
  <c r="AB6629" i="1"/>
  <c r="AA6629" i="1"/>
  <c r="AD6628" i="1" a="1"/>
  <c r="AD6628" i="1" s="1"/>
  <c r="AC6628" i="1"/>
  <c r="AB6628" i="1"/>
  <c r="AA6628" i="1"/>
  <c r="AD6627" i="1" a="1"/>
  <c r="AD6627" i="1" s="1"/>
  <c r="AC6627" i="1"/>
  <c r="AB6627" i="1"/>
  <c r="AA6627" i="1"/>
  <c r="AD6626" i="1" a="1"/>
  <c r="AD6626" i="1" s="1"/>
  <c r="AC6626" i="1"/>
  <c r="AB6626" i="1"/>
  <c r="AA6626" i="1"/>
  <c r="AD6625" i="1" a="1"/>
  <c r="AD6625" i="1" s="1"/>
  <c r="AC6625" i="1"/>
  <c r="AB6625" i="1"/>
  <c r="AA6625" i="1"/>
  <c r="AD6624" i="1" a="1"/>
  <c r="AD6624" i="1" s="1"/>
  <c r="AC6624" i="1"/>
  <c r="AB6624" i="1"/>
  <c r="AA6624" i="1"/>
  <c r="AD6623" i="1" a="1"/>
  <c r="AD6623" i="1" s="1"/>
  <c r="AC6623" i="1"/>
  <c r="AB6623" i="1"/>
  <c r="AA6623" i="1"/>
  <c r="AD6622" i="1" a="1"/>
  <c r="AD6622" i="1" s="1"/>
  <c r="AC6622" i="1"/>
  <c r="AB6622" i="1"/>
  <c r="AA6622" i="1"/>
  <c r="AD6621" i="1" a="1"/>
  <c r="AD6621" i="1" s="1"/>
  <c r="AC6621" i="1"/>
  <c r="AB6621" i="1"/>
  <c r="AA6621" i="1"/>
  <c r="AD6620" i="1" a="1"/>
  <c r="AD6620" i="1" s="1"/>
  <c r="AC6620" i="1"/>
  <c r="AB6620" i="1"/>
  <c r="AA6620" i="1"/>
  <c r="AD6619" i="1" a="1"/>
  <c r="AD6619" i="1" s="1"/>
  <c r="AC6619" i="1"/>
  <c r="AB6619" i="1"/>
  <c r="AA6619" i="1"/>
  <c r="AD6618" i="1" a="1"/>
  <c r="AD6618" i="1" s="1"/>
  <c r="AC6618" i="1"/>
  <c r="AB6618" i="1"/>
  <c r="AA6618" i="1"/>
  <c r="AD6617" i="1" a="1"/>
  <c r="AD6617" i="1" s="1"/>
  <c r="AC6617" i="1"/>
  <c r="AB6617" i="1"/>
  <c r="AA6617" i="1"/>
  <c r="AD6616" i="1" a="1"/>
  <c r="AD6616" i="1" s="1"/>
  <c r="AC6616" i="1"/>
  <c r="AB6616" i="1"/>
  <c r="AA6616" i="1"/>
  <c r="AD6615" i="1" a="1"/>
  <c r="AD6615" i="1" s="1"/>
  <c r="AC6615" i="1"/>
  <c r="AB6615" i="1"/>
  <c r="AA6615" i="1"/>
  <c r="AD6614" i="1" a="1"/>
  <c r="AD6614" i="1" s="1"/>
  <c r="AC6614" i="1"/>
  <c r="AB6614" i="1"/>
  <c r="AA6614" i="1"/>
  <c r="AD6613" i="1" a="1"/>
  <c r="AD6613" i="1" s="1"/>
  <c r="AC6613" i="1"/>
  <c r="AB6613" i="1"/>
  <c r="AA6613" i="1"/>
  <c r="AD6612" i="1" a="1"/>
  <c r="AD6612" i="1" s="1"/>
  <c r="AC6612" i="1"/>
  <c r="AB6612" i="1"/>
  <c r="AA6612" i="1"/>
  <c r="AD6611" i="1" a="1"/>
  <c r="AD6611" i="1" s="1"/>
  <c r="AC6611" i="1"/>
  <c r="AB6611" i="1"/>
  <c r="AA6611" i="1"/>
  <c r="AD6610" i="1" a="1"/>
  <c r="AD6610" i="1" s="1"/>
  <c r="AC6610" i="1"/>
  <c r="AB6610" i="1"/>
  <c r="AA6610" i="1"/>
  <c r="AD6609" i="1" a="1"/>
  <c r="AD6609" i="1" s="1"/>
  <c r="AC6609" i="1"/>
  <c r="AB6609" i="1"/>
  <c r="AA6609" i="1"/>
  <c r="AD6608" i="1" a="1"/>
  <c r="AD6608" i="1" s="1"/>
  <c r="AC6608" i="1"/>
  <c r="AB6608" i="1"/>
  <c r="AA6608" i="1"/>
  <c r="AD6607" i="1" a="1"/>
  <c r="AD6607" i="1" s="1"/>
  <c r="AC6607" i="1"/>
  <c r="AB6607" i="1"/>
  <c r="AA6607" i="1"/>
  <c r="AD6606" i="1" a="1"/>
  <c r="AD6606" i="1" s="1"/>
  <c r="AC6606" i="1"/>
  <c r="AB6606" i="1"/>
  <c r="AA6606" i="1"/>
  <c r="AD6605" i="1" a="1"/>
  <c r="AD6605" i="1" s="1"/>
  <c r="AC6605" i="1"/>
  <c r="AB6605" i="1"/>
  <c r="AA6605" i="1"/>
  <c r="AD6604" i="1" a="1"/>
  <c r="AD6604" i="1" s="1"/>
  <c r="AC6604" i="1"/>
  <c r="AB6604" i="1"/>
  <c r="AA6604" i="1"/>
  <c r="AD6603" i="1" a="1"/>
  <c r="AD6603" i="1" s="1"/>
  <c r="AC6603" i="1"/>
  <c r="AB6603" i="1"/>
  <c r="AA6603" i="1"/>
  <c r="AD6602" i="1" a="1"/>
  <c r="AD6602" i="1" s="1"/>
  <c r="AC6602" i="1"/>
  <c r="AB6602" i="1"/>
  <c r="AA6602" i="1"/>
  <c r="AD6601" i="1" a="1"/>
  <c r="AD6601" i="1" s="1"/>
  <c r="AC6601" i="1"/>
  <c r="AB6601" i="1"/>
  <c r="AA6601" i="1"/>
  <c r="AD6600" i="1" a="1"/>
  <c r="AD6600" i="1" s="1"/>
  <c r="AC6600" i="1"/>
  <c r="AB6600" i="1"/>
  <c r="AA6600" i="1"/>
  <c r="AD6599" i="1" a="1"/>
  <c r="AD6599" i="1" s="1"/>
  <c r="AC6599" i="1"/>
  <c r="AB6599" i="1"/>
  <c r="AA6599" i="1"/>
  <c r="AD6598" i="1" a="1"/>
  <c r="AD6598" i="1" s="1"/>
  <c r="AC6598" i="1"/>
  <c r="AB6598" i="1"/>
  <c r="AA6598" i="1"/>
  <c r="AD6597" i="1" a="1"/>
  <c r="AD6597" i="1" s="1"/>
  <c r="AC6597" i="1"/>
  <c r="AB6597" i="1"/>
  <c r="AA6597" i="1"/>
  <c r="AD6596" i="1" a="1"/>
  <c r="AD6596" i="1" s="1"/>
  <c r="AC6596" i="1"/>
  <c r="AB6596" i="1"/>
  <c r="AA6596" i="1"/>
  <c r="AD6595" i="1" a="1"/>
  <c r="AD6595" i="1" s="1"/>
  <c r="AC6595" i="1"/>
  <c r="AB6595" i="1"/>
  <c r="AA6595" i="1"/>
  <c r="AD6594" i="1" a="1"/>
  <c r="AD6594" i="1" s="1"/>
  <c r="AC6594" i="1"/>
  <c r="AB6594" i="1"/>
  <c r="AA6594" i="1"/>
  <c r="AD6593" i="1" a="1"/>
  <c r="AD6593" i="1" s="1"/>
  <c r="AC6593" i="1"/>
  <c r="AB6593" i="1"/>
  <c r="AA6593" i="1"/>
  <c r="AD6592" i="1" a="1"/>
  <c r="AD6592" i="1" s="1"/>
  <c r="AC6592" i="1"/>
  <c r="AB6592" i="1"/>
  <c r="AA6592" i="1"/>
  <c r="AD6591" i="1" a="1"/>
  <c r="AD6591" i="1" s="1"/>
  <c r="AC6591" i="1"/>
  <c r="AB6591" i="1"/>
  <c r="AA6591" i="1"/>
  <c r="AD6590" i="1" a="1"/>
  <c r="AD6590" i="1" s="1"/>
  <c r="AC6590" i="1"/>
  <c r="AB6590" i="1"/>
  <c r="AA6590" i="1"/>
  <c r="AD6589" i="1" a="1"/>
  <c r="AD6589" i="1" s="1"/>
  <c r="AC6589" i="1"/>
  <c r="AB6589" i="1"/>
  <c r="AA6589" i="1"/>
  <c r="AD6588" i="1" a="1"/>
  <c r="AD6588" i="1" s="1"/>
  <c r="AC6588" i="1"/>
  <c r="AB6588" i="1"/>
  <c r="AA6588" i="1"/>
  <c r="AD6587" i="1" a="1"/>
  <c r="AD6587" i="1" s="1"/>
  <c r="AC6587" i="1"/>
  <c r="AB6587" i="1"/>
  <c r="AA6587" i="1"/>
  <c r="AD6586" i="1" a="1"/>
  <c r="AD6586" i="1" s="1"/>
  <c r="AC6586" i="1"/>
  <c r="AB6586" i="1"/>
  <c r="AA6586" i="1"/>
  <c r="AD6585" i="1" a="1"/>
  <c r="AD6585" i="1" s="1"/>
  <c r="AC6585" i="1"/>
  <c r="AB6585" i="1"/>
  <c r="AA6585" i="1"/>
  <c r="AD6584" i="1" a="1"/>
  <c r="AD6584" i="1" s="1"/>
  <c r="AC6584" i="1"/>
  <c r="AB6584" i="1"/>
  <c r="AA6584" i="1"/>
  <c r="AD6583" i="1" a="1"/>
  <c r="AD6583" i="1" s="1"/>
  <c r="AC6583" i="1"/>
  <c r="AB6583" i="1"/>
  <c r="AA6583" i="1"/>
  <c r="AD6582" i="1" a="1"/>
  <c r="AD6582" i="1" s="1"/>
  <c r="AC6582" i="1"/>
  <c r="AB6582" i="1"/>
  <c r="AA6582" i="1"/>
  <c r="AD6581" i="1" a="1"/>
  <c r="AD6581" i="1" s="1"/>
  <c r="AC6581" i="1"/>
  <c r="AB6581" i="1"/>
  <c r="AA6581" i="1"/>
  <c r="AD6580" i="1" a="1"/>
  <c r="AD6580" i="1" s="1"/>
  <c r="AC6580" i="1"/>
  <c r="AB6580" i="1"/>
  <c r="AA6580" i="1"/>
  <c r="AD6579" i="1" a="1"/>
  <c r="AD6579" i="1" s="1"/>
  <c r="AC6579" i="1"/>
  <c r="AB6579" i="1"/>
  <c r="AA6579" i="1"/>
  <c r="AD6578" i="1" a="1"/>
  <c r="AD6578" i="1" s="1"/>
  <c r="AC6578" i="1"/>
  <c r="AB6578" i="1"/>
  <c r="AA6578" i="1"/>
  <c r="AD6577" i="1" a="1"/>
  <c r="AD6577" i="1" s="1"/>
  <c r="AC6577" i="1"/>
  <c r="AB6577" i="1"/>
  <c r="AA6577" i="1"/>
  <c r="AD6576" i="1" a="1"/>
  <c r="AD6576" i="1" s="1"/>
  <c r="AC6576" i="1"/>
  <c r="AB6576" i="1"/>
  <c r="AA6576" i="1"/>
  <c r="AD6575" i="1" a="1"/>
  <c r="AD6575" i="1" s="1"/>
  <c r="AC6575" i="1"/>
  <c r="AB6575" i="1"/>
  <c r="AA6575" i="1"/>
  <c r="AD6574" i="1" a="1"/>
  <c r="AD6574" i="1" s="1"/>
  <c r="AC6574" i="1"/>
  <c r="AB6574" i="1"/>
  <c r="AA6574" i="1"/>
  <c r="AD6573" i="1" a="1"/>
  <c r="AD6573" i="1" s="1"/>
  <c r="AC6573" i="1"/>
  <c r="AB6573" i="1"/>
  <c r="AA6573" i="1"/>
  <c r="AD6572" i="1" a="1"/>
  <c r="AD6572" i="1" s="1"/>
  <c r="AC6572" i="1"/>
  <c r="AB6572" i="1"/>
  <c r="AA6572" i="1"/>
  <c r="AD6571" i="1" a="1"/>
  <c r="AD6571" i="1" s="1"/>
  <c r="AC6571" i="1"/>
  <c r="AB6571" i="1"/>
  <c r="AA6571" i="1"/>
  <c r="AD6570" i="1" a="1"/>
  <c r="AD6570" i="1" s="1"/>
  <c r="AC6570" i="1"/>
  <c r="AB6570" i="1"/>
  <c r="AA6570" i="1"/>
  <c r="AD6569" i="1" a="1"/>
  <c r="AD6569" i="1" s="1"/>
  <c r="AC6569" i="1"/>
  <c r="AB6569" i="1"/>
  <c r="AA6569" i="1"/>
  <c r="AD6568" i="1" a="1"/>
  <c r="AD6568" i="1" s="1"/>
  <c r="AC6568" i="1"/>
  <c r="AB6568" i="1"/>
  <c r="AA6568" i="1"/>
  <c r="AD6567" i="1" a="1"/>
  <c r="AD6567" i="1" s="1"/>
  <c r="AC6567" i="1"/>
  <c r="AB6567" i="1"/>
  <c r="AA6567" i="1"/>
  <c r="AD6566" i="1" a="1"/>
  <c r="AD6566" i="1" s="1"/>
  <c r="AC6566" i="1"/>
  <c r="AB6566" i="1"/>
  <c r="AA6566" i="1"/>
  <c r="AD6565" i="1" a="1"/>
  <c r="AD6565" i="1" s="1"/>
  <c r="AC6565" i="1"/>
  <c r="AB6565" i="1"/>
  <c r="AA6565" i="1"/>
  <c r="AD6564" i="1" a="1"/>
  <c r="AD6564" i="1" s="1"/>
  <c r="AC6564" i="1"/>
  <c r="AB6564" i="1"/>
  <c r="AA6564" i="1"/>
  <c r="AD6563" i="1" a="1"/>
  <c r="AD6563" i="1" s="1"/>
  <c r="AC6563" i="1"/>
  <c r="AB6563" i="1"/>
  <c r="AA6563" i="1"/>
  <c r="AD6562" i="1" a="1"/>
  <c r="AD6562" i="1" s="1"/>
  <c r="AC6562" i="1"/>
  <c r="AB6562" i="1"/>
  <c r="AA6562" i="1"/>
  <c r="AD6561" i="1" a="1"/>
  <c r="AD6561" i="1" s="1"/>
  <c r="AC6561" i="1"/>
  <c r="AB6561" i="1"/>
  <c r="AA6561" i="1"/>
  <c r="AD6560" i="1" a="1"/>
  <c r="AD6560" i="1" s="1"/>
  <c r="AC6560" i="1"/>
  <c r="AB6560" i="1"/>
  <c r="AA6560" i="1"/>
  <c r="AD6559" i="1" a="1"/>
  <c r="AD6559" i="1" s="1"/>
  <c r="AC6559" i="1"/>
  <c r="AB6559" i="1"/>
  <c r="AA6559" i="1"/>
  <c r="AD6558" i="1" a="1"/>
  <c r="AD6558" i="1" s="1"/>
  <c r="AC6558" i="1"/>
  <c r="AB6558" i="1"/>
  <c r="AA6558" i="1"/>
  <c r="AD6557" i="1" a="1"/>
  <c r="AD6557" i="1" s="1"/>
  <c r="AC6557" i="1"/>
  <c r="AB6557" i="1"/>
  <c r="AA6557" i="1"/>
  <c r="AD6556" i="1" a="1"/>
  <c r="AD6556" i="1" s="1"/>
  <c r="AC6556" i="1"/>
  <c r="AB6556" i="1"/>
  <c r="AA6556" i="1"/>
  <c r="AD6555" i="1" a="1"/>
  <c r="AD6555" i="1" s="1"/>
  <c r="AC6555" i="1"/>
  <c r="AB6555" i="1"/>
  <c r="AA6555" i="1"/>
  <c r="AD6554" i="1" a="1"/>
  <c r="AD6554" i="1" s="1"/>
  <c r="AC6554" i="1"/>
  <c r="AB6554" i="1"/>
  <c r="AA6554" i="1"/>
  <c r="AD6553" i="1" a="1"/>
  <c r="AD6553" i="1" s="1"/>
  <c r="AC6553" i="1"/>
  <c r="AB6553" i="1"/>
  <c r="AA6553" i="1"/>
  <c r="AD6552" i="1" a="1"/>
  <c r="AD6552" i="1" s="1"/>
  <c r="AC6552" i="1"/>
  <c r="AB6552" i="1"/>
  <c r="AA6552" i="1"/>
  <c r="AD6551" i="1" a="1"/>
  <c r="AD6551" i="1" s="1"/>
  <c r="AC6551" i="1"/>
  <c r="AB6551" i="1"/>
  <c r="AA6551" i="1"/>
  <c r="AD6550" i="1" a="1"/>
  <c r="AD6550" i="1" s="1"/>
  <c r="AC6550" i="1"/>
  <c r="AB6550" i="1"/>
  <c r="AA6550" i="1"/>
  <c r="AD6549" i="1" a="1"/>
  <c r="AD6549" i="1" s="1"/>
  <c r="AC6549" i="1"/>
  <c r="AB6549" i="1"/>
  <c r="AA6549" i="1"/>
  <c r="AD6548" i="1" a="1"/>
  <c r="AD6548" i="1" s="1"/>
  <c r="AC6548" i="1"/>
  <c r="AB6548" i="1"/>
  <c r="AA6548" i="1"/>
  <c r="AD6547" i="1" a="1"/>
  <c r="AD6547" i="1" s="1"/>
  <c r="AC6547" i="1"/>
  <c r="AB6547" i="1"/>
  <c r="AA6547" i="1"/>
  <c r="AD6546" i="1" a="1"/>
  <c r="AD6546" i="1" s="1"/>
  <c r="AC6546" i="1"/>
  <c r="AB6546" i="1"/>
  <c r="AA6546" i="1"/>
  <c r="AD6545" i="1" a="1"/>
  <c r="AD6545" i="1" s="1"/>
  <c r="AC6545" i="1"/>
  <c r="AB6545" i="1"/>
  <c r="AA6545" i="1"/>
  <c r="AD6544" i="1" a="1"/>
  <c r="AD6544" i="1" s="1"/>
  <c r="AC6544" i="1"/>
  <c r="AB6544" i="1"/>
  <c r="AA6544" i="1"/>
  <c r="AD6543" i="1" a="1"/>
  <c r="AD6543" i="1" s="1"/>
  <c r="AC6543" i="1"/>
  <c r="AB6543" i="1"/>
  <c r="AA6543" i="1"/>
  <c r="AD6542" i="1" a="1"/>
  <c r="AD6542" i="1" s="1"/>
  <c r="AC6542" i="1"/>
  <c r="AB6542" i="1"/>
  <c r="AA6542" i="1"/>
  <c r="AD6541" i="1" a="1"/>
  <c r="AD6541" i="1" s="1"/>
  <c r="AC6541" i="1"/>
  <c r="AB6541" i="1"/>
  <c r="AA6541" i="1"/>
  <c r="AD6540" i="1" a="1"/>
  <c r="AD6540" i="1" s="1"/>
  <c r="AC6540" i="1"/>
  <c r="AB6540" i="1"/>
  <c r="AA6540" i="1"/>
  <c r="AD6539" i="1" a="1"/>
  <c r="AD6539" i="1" s="1"/>
  <c r="AC6539" i="1"/>
  <c r="AB6539" i="1"/>
  <c r="AA6539" i="1"/>
  <c r="AD6538" i="1" a="1"/>
  <c r="AD6538" i="1" s="1"/>
  <c r="AC6538" i="1"/>
  <c r="AB6538" i="1"/>
  <c r="AA6538" i="1"/>
  <c r="AD6537" i="1" a="1"/>
  <c r="AD6537" i="1" s="1"/>
  <c r="AC6537" i="1"/>
  <c r="AB6537" i="1"/>
  <c r="AA6537" i="1"/>
  <c r="AD6536" i="1" a="1"/>
  <c r="AD6536" i="1" s="1"/>
  <c r="AC6536" i="1"/>
  <c r="AB6536" i="1"/>
  <c r="AA6536" i="1"/>
  <c r="AD6535" i="1" a="1"/>
  <c r="AD6535" i="1" s="1"/>
  <c r="AC6535" i="1"/>
  <c r="AB6535" i="1"/>
  <c r="AA6535" i="1"/>
  <c r="AD6534" i="1" a="1"/>
  <c r="AD6534" i="1" s="1"/>
  <c r="AC6534" i="1"/>
  <c r="AB6534" i="1"/>
  <c r="AA6534" i="1"/>
  <c r="AD6533" i="1" a="1"/>
  <c r="AD6533" i="1" s="1"/>
  <c r="AC6533" i="1"/>
  <c r="AB6533" i="1"/>
  <c r="AA6533" i="1"/>
  <c r="AD6532" i="1" a="1"/>
  <c r="AD6532" i="1" s="1"/>
  <c r="AC6532" i="1"/>
  <c r="AB6532" i="1"/>
  <c r="AA6532" i="1"/>
  <c r="AD6531" i="1" a="1"/>
  <c r="AD6531" i="1" s="1"/>
  <c r="AC6531" i="1"/>
  <c r="AB6531" i="1"/>
  <c r="AA6531" i="1"/>
  <c r="AD6530" i="1" a="1"/>
  <c r="AD6530" i="1" s="1"/>
  <c r="AC6530" i="1"/>
  <c r="AB6530" i="1"/>
  <c r="AA6530" i="1"/>
  <c r="AD6529" i="1" a="1"/>
  <c r="AD6529" i="1" s="1"/>
  <c r="AC6529" i="1"/>
  <c r="AB6529" i="1"/>
  <c r="AA6529" i="1"/>
  <c r="AD6528" i="1" a="1"/>
  <c r="AD6528" i="1" s="1"/>
  <c r="AC6528" i="1"/>
  <c r="AB6528" i="1"/>
  <c r="AA6528" i="1"/>
  <c r="AD6527" i="1" a="1"/>
  <c r="AD6527" i="1" s="1"/>
  <c r="AC6527" i="1"/>
  <c r="AB6527" i="1"/>
  <c r="AA6527" i="1"/>
  <c r="AD6526" i="1" a="1"/>
  <c r="AD6526" i="1" s="1"/>
  <c r="AC6526" i="1"/>
  <c r="AB6526" i="1"/>
  <c r="AA6526" i="1"/>
  <c r="AD6525" i="1" a="1"/>
  <c r="AD6525" i="1" s="1"/>
  <c r="AC6525" i="1"/>
  <c r="AB6525" i="1"/>
  <c r="AA6525" i="1"/>
  <c r="AD6524" i="1" a="1"/>
  <c r="AD6524" i="1" s="1"/>
  <c r="AC6524" i="1"/>
  <c r="AB6524" i="1"/>
  <c r="AA6524" i="1"/>
  <c r="AD6523" i="1" a="1"/>
  <c r="AD6523" i="1" s="1"/>
  <c r="AC6523" i="1"/>
  <c r="AB6523" i="1"/>
  <c r="AA6523" i="1"/>
  <c r="AD6522" i="1" a="1"/>
  <c r="AD6522" i="1" s="1"/>
  <c r="AC6522" i="1"/>
  <c r="AB6522" i="1"/>
  <c r="AA6522" i="1"/>
  <c r="AD6521" i="1" a="1"/>
  <c r="AD6521" i="1" s="1"/>
  <c r="AC6521" i="1"/>
  <c r="AB6521" i="1"/>
  <c r="AA6521" i="1"/>
  <c r="AD6520" i="1" a="1"/>
  <c r="AD6520" i="1" s="1"/>
  <c r="AC6520" i="1"/>
  <c r="AB6520" i="1"/>
  <c r="AA6520" i="1"/>
  <c r="AD6519" i="1" a="1"/>
  <c r="AD6519" i="1" s="1"/>
  <c r="AC6519" i="1"/>
  <c r="AB6519" i="1"/>
  <c r="AA6519" i="1"/>
  <c r="AD6518" i="1" a="1"/>
  <c r="AD6518" i="1" s="1"/>
  <c r="AC6518" i="1"/>
  <c r="AB6518" i="1"/>
  <c r="AA6518" i="1"/>
  <c r="AD6517" i="1" a="1"/>
  <c r="AD6517" i="1" s="1"/>
  <c r="AC6517" i="1"/>
  <c r="AB6517" i="1"/>
  <c r="AA6517" i="1"/>
  <c r="AD6516" i="1" a="1"/>
  <c r="AD6516" i="1" s="1"/>
  <c r="AC6516" i="1"/>
  <c r="AB6516" i="1"/>
  <c r="AA6516" i="1"/>
  <c r="AD6515" i="1" a="1"/>
  <c r="AD6515" i="1" s="1"/>
  <c r="AC6515" i="1"/>
  <c r="AB6515" i="1"/>
  <c r="AA6515" i="1"/>
  <c r="AD6514" i="1" a="1"/>
  <c r="AD6514" i="1" s="1"/>
  <c r="AC6514" i="1"/>
  <c r="AB6514" i="1"/>
  <c r="AA6514" i="1"/>
  <c r="AD6513" i="1" a="1"/>
  <c r="AD6513" i="1" s="1"/>
  <c r="AC6513" i="1"/>
  <c r="AB6513" i="1"/>
  <c r="AA6513" i="1"/>
  <c r="AD6512" i="1" a="1"/>
  <c r="AD6512" i="1" s="1"/>
  <c r="AC6512" i="1"/>
  <c r="AB6512" i="1"/>
  <c r="AA6512" i="1"/>
  <c r="AD6511" i="1" a="1"/>
  <c r="AD6511" i="1" s="1"/>
  <c r="AC6511" i="1"/>
  <c r="AB6511" i="1"/>
  <c r="AA6511" i="1"/>
  <c r="AD6510" i="1" a="1"/>
  <c r="AD6510" i="1" s="1"/>
  <c r="AC6510" i="1"/>
  <c r="AB6510" i="1"/>
  <c r="AA6510" i="1"/>
  <c r="AD6509" i="1" a="1"/>
  <c r="AD6509" i="1" s="1"/>
  <c r="AC6509" i="1"/>
  <c r="AB6509" i="1"/>
  <c r="AA6509" i="1"/>
  <c r="AD6508" i="1" a="1"/>
  <c r="AD6508" i="1" s="1"/>
  <c r="AC6508" i="1"/>
  <c r="AB6508" i="1"/>
  <c r="AA6508" i="1"/>
  <c r="AD6507" i="1" a="1"/>
  <c r="AD6507" i="1" s="1"/>
  <c r="AC6507" i="1"/>
  <c r="AB6507" i="1"/>
  <c r="AA6507" i="1"/>
  <c r="AD6506" i="1" a="1"/>
  <c r="AD6506" i="1" s="1"/>
  <c r="AC6506" i="1"/>
  <c r="AB6506" i="1"/>
  <c r="AA6506" i="1"/>
  <c r="AD6505" i="1" a="1"/>
  <c r="AD6505" i="1" s="1"/>
  <c r="AC6505" i="1"/>
  <c r="AB6505" i="1"/>
  <c r="AA6505" i="1"/>
  <c r="AD6504" i="1" a="1"/>
  <c r="AD6504" i="1" s="1"/>
  <c r="AC6504" i="1"/>
  <c r="AB6504" i="1"/>
  <c r="AA6504" i="1"/>
  <c r="AD6503" i="1" a="1"/>
  <c r="AD6503" i="1" s="1"/>
  <c r="AC6503" i="1"/>
  <c r="AB6503" i="1"/>
  <c r="AA6503" i="1"/>
  <c r="AD6502" i="1" a="1"/>
  <c r="AD6502" i="1" s="1"/>
  <c r="AC6502" i="1"/>
  <c r="AB6502" i="1"/>
  <c r="AA6502" i="1"/>
  <c r="AD6501" i="1" a="1"/>
  <c r="AD6501" i="1" s="1"/>
  <c r="AC6501" i="1"/>
  <c r="AB6501" i="1"/>
  <c r="AA6501" i="1"/>
  <c r="AD6500" i="1" a="1"/>
  <c r="AD6500" i="1" s="1"/>
  <c r="AC6500" i="1"/>
  <c r="AB6500" i="1"/>
  <c r="AA6500" i="1"/>
  <c r="AD6499" i="1" a="1"/>
  <c r="AD6499" i="1" s="1"/>
  <c r="AC6499" i="1"/>
  <c r="AB6499" i="1"/>
  <c r="AA6499" i="1"/>
  <c r="AD6498" i="1" a="1"/>
  <c r="AD6498" i="1" s="1"/>
  <c r="AC6498" i="1"/>
  <c r="AB6498" i="1"/>
  <c r="AA6498" i="1"/>
  <c r="AD6497" i="1" a="1"/>
  <c r="AD6497" i="1" s="1"/>
  <c r="AC6497" i="1"/>
  <c r="AB6497" i="1"/>
  <c r="AA6497" i="1"/>
  <c r="AD6496" i="1" a="1"/>
  <c r="AD6496" i="1" s="1"/>
  <c r="AC6496" i="1"/>
  <c r="AB6496" i="1"/>
  <c r="AA6496" i="1"/>
  <c r="AD6495" i="1" a="1"/>
  <c r="AD6495" i="1" s="1"/>
  <c r="AC6495" i="1"/>
  <c r="AB6495" i="1"/>
  <c r="AA6495" i="1"/>
  <c r="AD6494" i="1" a="1"/>
  <c r="AD6494" i="1" s="1"/>
  <c r="AC6494" i="1"/>
  <c r="AB6494" i="1"/>
  <c r="AA6494" i="1"/>
  <c r="AD6493" i="1" a="1"/>
  <c r="AD6493" i="1" s="1"/>
  <c r="AC6493" i="1"/>
  <c r="AB6493" i="1"/>
  <c r="AA6493" i="1"/>
  <c r="AD6492" i="1" a="1"/>
  <c r="AD6492" i="1" s="1"/>
  <c r="AC6492" i="1"/>
  <c r="AB6492" i="1"/>
  <c r="AA6492" i="1"/>
  <c r="AD6491" i="1" a="1"/>
  <c r="AD6491" i="1" s="1"/>
  <c r="AC6491" i="1"/>
  <c r="AB6491" i="1"/>
  <c r="AA6491" i="1"/>
  <c r="AD6490" i="1" a="1"/>
  <c r="AD6490" i="1" s="1"/>
  <c r="AC6490" i="1"/>
  <c r="AB6490" i="1"/>
  <c r="AA6490" i="1"/>
  <c r="AD6489" i="1" a="1"/>
  <c r="AD6489" i="1" s="1"/>
  <c r="AC6489" i="1"/>
  <c r="AB6489" i="1"/>
  <c r="AA6489" i="1"/>
  <c r="AD6488" i="1" a="1"/>
  <c r="AD6488" i="1" s="1"/>
  <c r="AC6488" i="1"/>
  <c r="AB6488" i="1"/>
  <c r="AA6488" i="1"/>
  <c r="AD6487" i="1" a="1"/>
  <c r="AD6487" i="1" s="1"/>
  <c r="AC6487" i="1"/>
  <c r="AB6487" i="1"/>
  <c r="AA6487" i="1"/>
  <c r="AD6486" i="1" a="1"/>
  <c r="AD6486" i="1" s="1"/>
  <c r="AC6486" i="1"/>
  <c r="AB6486" i="1"/>
  <c r="AA6486" i="1"/>
  <c r="AD6485" i="1" a="1"/>
  <c r="AD6485" i="1" s="1"/>
  <c r="AC6485" i="1"/>
  <c r="AB6485" i="1"/>
  <c r="AA6485" i="1"/>
  <c r="AD6484" i="1" a="1"/>
  <c r="AD6484" i="1" s="1"/>
  <c r="AC6484" i="1"/>
  <c r="AB6484" i="1"/>
  <c r="AA6484" i="1"/>
  <c r="AD6483" i="1" a="1"/>
  <c r="AD6483" i="1" s="1"/>
  <c r="AC6483" i="1"/>
  <c r="AB6483" i="1"/>
  <c r="AA6483" i="1"/>
  <c r="AD6482" i="1" a="1"/>
  <c r="AD6482" i="1" s="1"/>
  <c r="AC6482" i="1"/>
  <c r="AB6482" i="1"/>
  <c r="AA6482" i="1"/>
  <c r="AD6481" i="1" a="1"/>
  <c r="AD6481" i="1" s="1"/>
  <c r="AC6481" i="1"/>
  <c r="AB6481" i="1"/>
  <c r="AA6481" i="1"/>
  <c r="AD6480" i="1" a="1"/>
  <c r="AD6480" i="1" s="1"/>
  <c r="AC6480" i="1"/>
  <c r="AB6480" i="1"/>
  <c r="AA6480" i="1"/>
  <c r="AD6479" i="1" a="1"/>
  <c r="AD6479" i="1" s="1"/>
  <c r="AC6479" i="1"/>
  <c r="AB6479" i="1"/>
  <c r="AA6479" i="1"/>
  <c r="AD6478" i="1" a="1"/>
  <c r="AD6478" i="1" s="1"/>
  <c r="AC6478" i="1"/>
  <c r="AB6478" i="1"/>
  <c r="AA6478" i="1"/>
  <c r="AD6477" i="1" a="1"/>
  <c r="AD6477" i="1" s="1"/>
  <c r="AC6477" i="1"/>
  <c r="AB6477" i="1"/>
  <c r="AA6477" i="1"/>
  <c r="AD6476" i="1" a="1"/>
  <c r="AD6476" i="1" s="1"/>
  <c r="AC6476" i="1"/>
  <c r="AB6476" i="1"/>
  <c r="AA6476" i="1"/>
  <c r="AD6475" i="1" a="1"/>
  <c r="AD6475" i="1" s="1"/>
  <c r="AC6475" i="1"/>
  <c r="AB6475" i="1"/>
  <c r="AA6475" i="1"/>
  <c r="AD6474" i="1" a="1"/>
  <c r="AD6474" i="1" s="1"/>
  <c r="AC6474" i="1"/>
  <c r="AB6474" i="1"/>
  <c r="AA6474" i="1"/>
  <c r="AD6473" i="1" a="1"/>
  <c r="AD6473" i="1" s="1"/>
  <c r="AC6473" i="1"/>
  <c r="AB6473" i="1"/>
  <c r="AA6473" i="1"/>
  <c r="AD6472" i="1" a="1"/>
  <c r="AD6472" i="1" s="1"/>
  <c r="AC6472" i="1"/>
  <c r="AB6472" i="1"/>
  <c r="AA6472" i="1"/>
  <c r="AD6471" i="1" a="1"/>
  <c r="AD6471" i="1" s="1"/>
  <c r="AC6471" i="1"/>
  <c r="AB6471" i="1"/>
  <c r="AA6471" i="1"/>
  <c r="AD6470" i="1" a="1"/>
  <c r="AD6470" i="1" s="1"/>
  <c r="AC6470" i="1"/>
  <c r="AB6470" i="1"/>
  <c r="AA6470" i="1"/>
  <c r="AD6469" i="1" a="1"/>
  <c r="AD6469" i="1" s="1"/>
  <c r="AC6469" i="1"/>
  <c r="AB6469" i="1"/>
  <c r="AA6469" i="1"/>
  <c r="AD6468" i="1" a="1"/>
  <c r="AD6468" i="1" s="1"/>
  <c r="AC6468" i="1"/>
  <c r="AB6468" i="1"/>
  <c r="AA6468" i="1"/>
  <c r="AD6467" i="1" a="1"/>
  <c r="AD6467" i="1" s="1"/>
  <c r="AC6467" i="1"/>
  <c r="AB6467" i="1"/>
  <c r="AA6467" i="1"/>
  <c r="AD6466" i="1" a="1"/>
  <c r="AD6466" i="1" s="1"/>
  <c r="AC6466" i="1"/>
  <c r="AB6466" i="1"/>
  <c r="AA6466" i="1"/>
  <c r="AD6465" i="1" a="1"/>
  <c r="AD6465" i="1" s="1"/>
  <c r="AC6465" i="1"/>
  <c r="AB6465" i="1"/>
  <c r="AA6465" i="1"/>
  <c r="AD6464" i="1" a="1"/>
  <c r="AD6464" i="1" s="1"/>
  <c r="AC6464" i="1"/>
  <c r="AB6464" i="1"/>
  <c r="AA6464" i="1"/>
  <c r="AD6463" i="1" a="1"/>
  <c r="AD6463" i="1" s="1"/>
  <c r="AC6463" i="1"/>
  <c r="AB6463" i="1"/>
  <c r="AA6463" i="1"/>
  <c r="AD6462" i="1" a="1"/>
  <c r="AD6462" i="1" s="1"/>
  <c r="AC6462" i="1"/>
  <c r="AB6462" i="1"/>
  <c r="AA6462" i="1"/>
  <c r="AD6461" i="1" a="1"/>
  <c r="AD6461" i="1" s="1"/>
  <c r="AC6461" i="1"/>
  <c r="AB6461" i="1"/>
  <c r="AA6461" i="1"/>
  <c r="AD6460" i="1" a="1"/>
  <c r="AD6460" i="1" s="1"/>
  <c r="AC6460" i="1"/>
  <c r="AB6460" i="1"/>
  <c r="AA6460" i="1"/>
  <c r="AD6459" i="1" a="1"/>
  <c r="AD6459" i="1" s="1"/>
  <c r="AC6459" i="1"/>
  <c r="AB6459" i="1"/>
  <c r="AA6459" i="1"/>
  <c r="AD6458" i="1" a="1"/>
  <c r="AD6458" i="1" s="1"/>
  <c r="AC6458" i="1"/>
  <c r="AB6458" i="1"/>
  <c r="AA6458" i="1"/>
  <c r="AD6457" i="1" a="1"/>
  <c r="AD6457" i="1" s="1"/>
  <c r="AC6457" i="1"/>
  <c r="AB6457" i="1"/>
  <c r="AA6457" i="1"/>
  <c r="AD6456" i="1" a="1"/>
  <c r="AD6456" i="1" s="1"/>
  <c r="AC6456" i="1"/>
  <c r="AB6456" i="1"/>
  <c r="AA6456" i="1"/>
  <c r="AD6455" i="1" a="1"/>
  <c r="AD6455" i="1" s="1"/>
  <c r="AC6455" i="1"/>
  <c r="AB6455" i="1"/>
  <c r="AA6455" i="1"/>
  <c r="AD6454" i="1" a="1"/>
  <c r="AD6454" i="1" s="1"/>
  <c r="AC6454" i="1"/>
  <c r="AB6454" i="1"/>
  <c r="AA6454" i="1"/>
  <c r="AD6453" i="1" a="1"/>
  <c r="AD6453" i="1" s="1"/>
  <c r="AC6453" i="1"/>
  <c r="AB6453" i="1"/>
  <c r="AA6453" i="1"/>
  <c r="AD6452" i="1" a="1"/>
  <c r="AD6452" i="1" s="1"/>
  <c r="AC6452" i="1"/>
  <c r="AB6452" i="1"/>
  <c r="AA6452" i="1"/>
  <c r="AD6451" i="1" a="1"/>
  <c r="AD6451" i="1" s="1"/>
  <c r="AC6451" i="1"/>
  <c r="AB6451" i="1"/>
  <c r="AA6451" i="1"/>
  <c r="AD6450" i="1" a="1"/>
  <c r="AD6450" i="1" s="1"/>
  <c r="AC6450" i="1"/>
  <c r="AB6450" i="1"/>
  <c r="AA6450" i="1"/>
  <c r="AD6449" i="1" a="1"/>
  <c r="AD6449" i="1" s="1"/>
  <c r="AC6449" i="1"/>
  <c r="AB6449" i="1"/>
  <c r="AA6449" i="1"/>
  <c r="AD6448" i="1" a="1"/>
  <c r="AD6448" i="1" s="1"/>
  <c r="AC6448" i="1"/>
  <c r="AB6448" i="1"/>
  <c r="AA6448" i="1"/>
  <c r="AD6447" i="1" a="1"/>
  <c r="AD6447" i="1" s="1"/>
  <c r="AC6447" i="1"/>
  <c r="AB6447" i="1"/>
  <c r="AA6447" i="1"/>
  <c r="AD6446" i="1" a="1"/>
  <c r="AD6446" i="1" s="1"/>
  <c r="AC6446" i="1"/>
  <c r="AB6446" i="1"/>
  <c r="AA6446" i="1"/>
  <c r="AD6445" i="1" a="1"/>
  <c r="AD6445" i="1" s="1"/>
  <c r="AC6445" i="1"/>
  <c r="AB6445" i="1"/>
  <c r="AA6445" i="1"/>
  <c r="AD6444" i="1" a="1"/>
  <c r="AD6444" i="1" s="1"/>
  <c r="AC6444" i="1"/>
  <c r="AB6444" i="1"/>
  <c r="AA6444" i="1"/>
  <c r="AD6443" i="1" a="1"/>
  <c r="AD6443" i="1" s="1"/>
  <c r="AC6443" i="1"/>
  <c r="AB6443" i="1"/>
  <c r="AA6443" i="1"/>
  <c r="AD6442" i="1" a="1"/>
  <c r="AD6442" i="1" s="1"/>
  <c r="AC6442" i="1"/>
  <c r="AB6442" i="1"/>
  <c r="AA6442" i="1"/>
  <c r="AD6441" i="1" a="1"/>
  <c r="AD6441" i="1" s="1"/>
  <c r="AC6441" i="1"/>
  <c r="AB6441" i="1"/>
  <c r="AA6441" i="1"/>
  <c r="AD6440" i="1" a="1"/>
  <c r="AD6440" i="1" s="1"/>
  <c r="AC6440" i="1"/>
  <c r="AB6440" i="1"/>
  <c r="AA6440" i="1"/>
  <c r="AD6439" i="1" a="1"/>
  <c r="AD6439" i="1" s="1"/>
  <c r="AC6439" i="1"/>
  <c r="AB6439" i="1"/>
  <c r="AA6439" i="1"/>
  <c r="AD6438" i="1" a="1"/>
  <c r="AD6438" i="1" s="1"/>
  <c r="AC6438" i="1"/>
  <c r="AB6438" i="1"/>
  <c r="AA6438" i="1"/>
  <c r="AD6437" i="1" a="1"/>
  <c r="AD6437" i="1" s="1"/>
  <c r="AC6437" i="1"/>
  <c r="AB6437" i="1"/>
  <c r="AA6437" i="1"/>
  <c r="AD6436" i="1" a="1"/>
  <c r="AD6436" i="1" s="1"/>
  <c r="AC6436" i="1"/>
  <c r="AB6436" i="1"/>
  <c r="AA6436" i="1"/>
  <c r="AD6435" i="1" a="1"/>
  <c r="AD6435" i="1" s="1"/>
  <c r="AC6435" i="1"/>
  <c r="AB6435" i="1"/>
  <c r="AA6435" i="1"/>
  <c r="AD6434" i="1" a="1"/>
  <c r="AD6434" i="1" s="1"/>
  <c r="AC6434" i="1"/>
  <c r="AB6434" i="1"/>
  <c r="AA6434" i="1"/>
  <c r="AD6433" i="1" a="1"/>
  <c r="AD6433" i="1" s="1"/>
  <c r="AC6433" i="1"/>
  <c r="AB6433" i="1"/>
  <c r="AA6433" i="1"/>
  <c r="AD6432" i="1" a="1"/>
  <c r="AD6432" i="1" s="1"/>
  <c r="AC6432" i="1"/>
  <c r="AB6432" i="1"/>
  <c r="AA6432" i="1"/>
  <c r="AD6431" i="1" a="1"/>
  <c r="AD6431" i="1" s="1"/>
  <c r="AC6431" i="1"/>
  <c r="AB6431" i="1"/>
  <c r="AA6431" i="1"/>
  <c r="AD6430" i="1" a="1"/>
  <c r="AD6430" i="1" s="1"/>
  <c r="AC6430" i="1"/>
  <c r="AB6430" i="1"/>
  <c r="AA6430" i="1"/>
  <c r="AD6429" i="1" a="1"/>
  <c r="AD6429" i="1" s="1"/>
  <c r="AC6429" i="1"/>
  <c r="AB6429" i="1"/>
  <c r="AA6429" i="1"/>
  <c r="AD6428" i="1" a="1"/>
  <c r="AD6428" i="1" s="1"/>
  <c r="AC6428" i="1"/>
  <c r="AB6428" i="1"/>
  <c r="AA6428" i="1"/>
  <c r="AD6427" i="1" a="1"/>
  <c r="AD6427" i="1" s="1"/>
  <c r="AC6427" i="1"/>
  <c r="AB6427" i="1"/>
  <c r="AA6427" i="1"/>
  <c r="AD6426" i="1" a="1"/>
  <c r="AD6426" i="1" s="1"/>
  <c r="AC6426" i="1"/>
  <c r="AB6426" i="1"/>
  <c r="AA6426" i="1"/>
  <c r="AD6425" i="1" a="1"/>
  <c r="AD6425" i="1" s="1"/>
  <c r="AC6425" i="1"/>
  <c r="AB6425" i="1"/>
  <c r="AA6425" i="1"/>
  <c r="AD6424" i="1" a="1"/>
  <c r="AD6424" i="1" s="1"/>
  <c r="AC6424" i="1"/>
  <c r="AB6424" i="1"/>
  <c r="AA6424" i="1"/>
  <c r="AD6423" i="1" a="1"/>
  <c r="AD6423" i="1" s="1"/>
  <c r="AC6423" i="1"/>
  <c r="AB6423" i="1"/>
  <c r="AA6423" i="1"/>
  <c r="AD6422" i="1" a="1"/>
  <c r="AD6422" i="1" s="1"/>
  <c r="AC6422" i="1"/>
  <c r="AB6422" i="1"/>
  <c r="AA6422" i="1"/>
  <c r="AD6421" i="1" a="1"/>
  <c r="AD6421" i="1" s="1"/>
  <c r="AC6421" i="1"/>
  <c r="AB6421" i="1"/>
  <c r="AA6421" i="1"/>
  <c r="AD6420" i="1" a="1"/>
  <c r="AD6420" i="1" s="1"/>
  <c r="AC6420" i="1"/>
  <c r="AB6420" i="1"/>
  <c r="AA6420" i="1"/>
  <c r="AD6419" i="1" a="1"/>
  <c r="AD6419" i="1" s="1"/>
  <c r="AC6419" i="1"/>
  <c r="AB6419" i="1"/>
  <c r="AA6419" i="1"/>
  <c r="AD6418" i="1" a="1"/>
  <c r="AD6418" i="1" s="1"/>
  <c r="AC6418" i="1"/>
  <c r="AB6418" i="1"/>
  <c r="AA6418" i="1"/>
  <c r="AD6417" i="1" a="1"/>
  <c r="AD6417" i="1" s="1"/>
  <c r="AC6417" i="1"/>
  <c r="AB6417" i="1"/>
  <c r="AA6417" i="1"/>
  <c r="AD6416" i="1" a="1"/>
  <c r="AD6416" i="1" s="1"/>
  <c r="AC6416" i="1"/>
  <c r="AB6416" i="1"/>
  <c r="AA6416" i="1"/>
  <c r="AD6415" i="1" a="1"/>
  <c r="AD6415" i="1" s="1"/>
  <c r="AC6415" i="1"/>
  <c r="AB6415" i="1"/>
  <c r="AA6415" i="1"/>
  <c r="AD6414" i="1" a="1"/>
  <c r="AD6414" i="1" s="1"/>
  <c r="AC6414" i="1"/>
  <c r="AB6414" i="1"/>
  <c r="AA6414" i="1"/>
  <c r="AD6413" i="1" a="1"/>
  <c r="AD6413" i="1" s="1"/>
  <c r="AC6413" i="1"/>
  <c r="AB6413" i="1"/>
  <c r="AA6413" i="1"/>
  <c r="AD6412" i="1" a="1"/>
  <c r="AD6412" i="1" s="1"/>
  <c r="AC6412" i="1"/>
  <c r="AB6412" i="1"/>
  <c r="AA6412" i="1"/>
  <c r="AD6411" i="1" a="1"/>
  <c r="AD6411" i="1" s="1"/>
  <c r="AC6411" i="1"/>
  <c r="AB6411" i="1"/>
  <c r="AA6411" i="1"/>
  <c r="AD6410" i="1" a="1"/>
  <c r="AD6410" i="1" s="1"/>
  <c r="AC6410" i="1"/>
  <c r="AB6410" i="1"/>
  <c r="AA6410" i="1"/>
  <c r="AD6409" i="1" a="1"/>
  <c r="AD6409" i="1" s="1"/>
  <c r="AC6409" i="1"/>
  <c r="AB6409" i="1"/>
  <c r="AA6409" i="1"/>
  <c r="AD6408" i="1" a="1"/>
  <c r="AD6408" i="1" s="1"/>
  <c r="AC6408" i="1"/>
  <c r="AB6408" i="1"/>
  <c r="AA6408" i="1"/>
  <c r="AD6407" i="1" a="1"/>
  <c r="AD6407" i="1" s="1"/>
  <c r="AC6407" i="1"/>
  <c r="AB6407" i="1"/>
  <c r="AA6407" i="1"/>
  <c r="AD6406" i="1" a="1"/>
  <c r="AD6406" i="1" s="1"/>
  <c r="AC6406" i="1"/>
  <c r="AB6406" i="1"/>
  <c r="AA6406" i="1"/>
  <c r="AD6405" i="1" a="1"/>
  <c r="AD6405" i="1" s="1"/>
  <c r="AC6405" i="1"/>
  <c r="AB6405" i="1"/>
  <c r="AA6405" i="1"/>
  <c r="AD6404" i="1" a="1"/>
  <c r="AD6404" i="1" s="1"/>
  <c r="AC6404" i="1"/>
  <c r="AB6404" i="1"/>
  <c r="AA6404" i="1"/>
  <c r="AD6403" i="1" a="1"/>
  <c r="AD6403" i="1" s="1"/>
  <c r="AC6403" i="1"/>
  <c r="AB6403" i="1"/>
  <c r="AA6403" i="1"/>
  <c r="AD6402" i="1" a="1"/>
  <c r="AD6402" i="1" s="1"/>
  <c r="AC6402" i="1"/>
  <c r="AB6402" i="1"/>
  <c r="AA6402" i="1"/>
  <c r="AD6401" i="1" a="1"/>
  <c r="AD6401" i="1" s="1"/>
  <c r="AC6401" i="1"/>
  <c r="AB6401" i="1"/>
  <c r="AA6401" i="1"/>
  <c r="AD6400" i="1" a="1"/>
  <c r="AD6400" i="1" s="1"/>
  <c r="AC6400" i="1"/>
  <c r="AB6400" i="1"/>
  <c r="AA6400" i="1"/>
  <c r="AD6399" i="1" a="1"/>
  <c r="AD6399" i="1" s="1"/>
  <c r="AC6399" i="1"/>
  <c r="AB6399" i="1"/>
  <c r="AA6399" i="1"/>
  <c r="AD6398" i="1" a="1"/>
  <c r="AD6398" i="1" s="1"/>
  <c r="AC6398" i="1"/>
  <c r="AB6398" i="1"/>
  <c r="AA6398" i="1"/>
  <c r="AD6397" i="1" a="1"/>
  <c r="AD6397" i="1" s="1"/>
  <c r="AC6397" i="1"/>
  <c r="AB6397" i="1"/>
  <c r="AA6397" i="1"/>
  <c r="AD6396" i="1" a="1"/>
  <c r="AD6396" i="1" s="1"/>
  <c r="AC6396" i="1"/>
  <c r="AB6396" i="1"/>
  <c r="AA6396" i="1"/>
  <c r="AD6395" i="1" a="1"/>
  <c r="AD6395" i="1" s="1"/>
  <c r="AC6395" i="1"/>
  <c r="AB6395" i="1"/>
  <c r="AA6395" i="1"/>
  <c r="AD6394" i="1" a="1"/>
  <c r="AD6394" i="1" s="1"/>
  <c r="AC6394" i="1"/>
  <c r="AB6394" i="1"/>
  <c r="AA6394" i="1"/>
  <c r="AD6393" i="1" a="1"/>
  <c r="AD6393" i="1" s="1"/>
  <c r="AC6393" i="1"/>
  <c r="AB6393" i="1"/>
  <c r="AA6393" i="1"/>
  <c r="AD6392" i="1" a="1"/>
  <c r="AD6392" i="1" s="1"/>
  <c r="AC6392" i="1"/>
  <c r="AB6392" i="1"/>
  <c r="AA6392" i="1"/>
  <c r="AD6391" i="1" a="1"/>
  <c r="AD6391" i="1" s="1"/>
  <c r="AC6391" i="1"/>
  <c r="AB6391" i="1"/>
  <c r="AA6391" i="1"/>
  <c r="AD6390" i="1" a="1"/>
  <c r="AD6390" i="1" s="1"/>
  <c r="AC6390" i="1"/>
  <c r="AB6390" i="1"/>
  <c r="AA6390" i="1"/>
  <c r="AD6389" i="1" a="1"/>
  <c r="AD6389" i="1" s="1"/>
  <c r="AC6389" i="1"/>
  <c r="AB6389" i="1"/>
  <c r="AA6389" i="1"/>
  <c r="AD6388" i="1" a="1"/>
  <c r="AD6388" i="1" s="1"/>
  <c r="AC6388" i="1"/>
  <c r="AB6388" i="1"/>
  <c r="AA6388" i="1"/>
  <c r="AD6387" i="1" a="1"/>
  <c r="AD6387" i="1" s="1"/>
  <c r="AC6387" i="1"/>
  <c r="AB6387" i="1"/>
  <c r="AA6387" i="1"/>
  <c r="AD6386" i="1" a="1"/>
  <c r="AD6386" i="1" s="1"/>
  <c r="AC6386" i="1"/>
  <c r="AB6386" i="1"/>
  <c r="AA6386" i="1"/>
  <c r="AD6385" i="1" a="1"/>
  <c r="AD6385" i="1" s="1"/>
  <c r="AC6385" i="1"/>
  <c r="AB6385" i="1"/>
  <c r="AA6385" i="1"/>
  <c r="AD6384" i="1" a="1"/>
  <c r="AD6384" i="1" s="1"/>
  <c r="AC6384" i="1"/>
  <c r="AB6384" i="1"/>
  <c r="AA6384" i="1"/>
  <c r="AD6383" i="1" a="1"/>
  <c r="AD6383" i="1" s="1"/>
  <c r="AC6383" i="1"/>
  <c r="AB6383" i="1"/>
  <c r="AA6383" i="1"/>
  <c r="AD6382" i="1" a="1"/>
  <c r="AD6382" i="1" s="1"/>
  <c r="AC6382" i="1"/>
  <c r="AB6382" i="1"/>
  <c r="AA6382" i="1"/>
  <c r="AD6381" i="1" a="1"/>
  <c r="AD6381" i="1" s="1"/>
  <c r="AC6381" i="1"/>
  <c r="AB6381" i="1"/>
  <c r="AA6381" i="1"/>
  <c r="AD6380" i="1" a="1"/>
  <c r="AD6380" i="1" s="1"/>
  <c r="AC6380" i="1"/>
  <c r="AB6380" i="1"/>
  <c r="AA6380" i="1"/>
  <c r="AD6379" i="1" a="1"/>
  <c r="AD6379" i="1" s="1"/>
  <c r="AC6379" i="1"/>
  <c r="AB6379" i="1"/>
  <c r="AA6379" i="1"/>
  <c r="AD6378" i="1" a="1"/>
  <c r="AD6378" i="1" s="1"/>
  <c r="AC6378" i="1"/>
  <c r="AB6378" i="1"/>
  <c r="AA6378" i="1"/>
  <c r="AD6377" i="1" a="1"/>
  <c r="AD6377" i="1" s="1"/>
  <c r="AC6377" i="1"/>
  <c r="AB6377" i="1"/>
  <c r="AA6377" i="1"/>
  <c r="AD6376" i="1" a="1"/>
  <c r="AD6376" i="1" s="1"/>
  <c r="AC6376" i="1"/>
  <c r="AB6376" i="1"/>
  <c r="AA6376" i="1"/>
  <c r="AD6375" i="1" a="1"/>
  <c r="AD6375" i="1" s="1"/>
  <c r="AC6375" i="1"/>
  <c r="AB6375" i="1"/>
  <c r="AA6375" i="1"/>
  <c r="AD6374" i="1" a="1"/>
  <c r="AD6374" i="1" s="1"/>
  <c r="AC6374" i="1"/>
  <c r="AB6374" i="1"/>
  <c r="AA6374" i="1"/>
  <c r="AD6373" i="1" a="1"/>
  <c r="AD6373" i="1" s="1"/>
  <c r="AC6373" i="1"/>
  <c r="AB6373" i="1"/>
  <c r="AA6373" i="1"/>
  <c r="AD6372" i="1" a="1"/>
  <c r="AD6372" i="1" s="1"/>
  <c r="AC6372" i="1"/>
  <c r="AB6372" i="1"/>
  <c r="AA6372" i="1"/>
  <c r="AD6371" i="1" a="1"/>
  <c r="AD6371" i="1" s="1"/>
  <c r="AC6371" i="1"/>
  <c r="AB6371" i="1"/>
  <c r="AA6371" i="1"/>
  <c r="AD6370" i="1" a="1"/>
  <c r="AD6370" i="1" s="1"/>
  <c r="AC6370" i="1"/>
  <c r="AB6370" i="1"/>
  <c r="AA6370" i="1"/>
  <c r="AD6369" i="1" a="1"/>
  <c r="AD6369" i="1" s="1"/>
  <c r="AC6369" i="1"/>
  <c r="AB6369" i="1"/>
  <c r="AA6369" i="1"/>
  <c r="AD6368" i="1" a="1"/>
  <c r="AD6368" i="1" s="1"/>
  <c r="AC6368" i="1"/>
  <c r="AB6368" i="1"/>
  <c r="AA6368" i="1"/>
  <c r="AD6367" i="1" a="1"/>
  <c r="AD6367" i="1" s="1"/>
  <c r="AC6367" i="1"/>
  <c r="AB6367" i="1"/>
  <c r="AA6367" i="1"/>
  <c r="AD6366" i="1" a="1"/>
  <c r="AD6366" i="1" s="1"/>
  <c r="AC6366" i="1"/>
  <c r="AB6366" i="1"/>
  <c r="AA6366" i="1"/>
  <c r="AD6365" i="1" a="1"/>
  <c r="AD6365" i="1" s="1"/>
  <c r="AC6365" i="1"/>
  <c r="AB6365" i="1"/>
  <c r="AA6365" i="1"/>
  <c r="AD6364" i="1" a="1"/>
  <c r="AD6364" i="1" s="1"/>
  <c r="AC6364" i="1"/>
  <c r="AB6364" i="1"/>
  <c r="AA6364" i="1"/>
  <c r="AD6363" i="1" a="1"/>
  <c r="AD6363" i="1" s="1"/>
  <c r="AC6363" i="1"/>
  <c r="AB6363" i="1"/>
  <c r="AA6363" i="1"/>
  <c r="AD6362" i="1" a="1"/>
  <c r="AD6362" i="1" s="1"/>
  <c r="AC6362" i="1"/>
  <c r="AB6362" i="1"/>
  <c r="AA6362" i="1"/>
  <c r="AD6361" i="1" a="1"/>
  <c r="AD6361" i="1" s="1"/>
  <c r="AC6361" i="1"/>
  <c r="AB6361" i="1"/>
  <c r="AA6361" i="1"/>
  <c r="AD6360" i="1" a="1"/>
  <c r="AD6360" i="1" s="1"/>
  <c r="AC6360" i="1"/>
  <c r="AB6360" i="1"/>
  <c r="AA6360" i="1"/>
  <c r="AD6359" i="1" a="1"/>
  <c r="AD6359" i="1" s="1"/>
  <c r="AC6359" i="1"/>
  <c r="AB6359" i="1"/>
  <c r="AA6359" i="1"/>
  <c r="AD6358" i="1" a="1"/>
  <c r="AD6358" i="1" s="1"/>
  <c r="AC6358" i="1"/>
  <c r="AB6358" i="1"/>
  <c r="AA6358" i="1"/>
  <c r="AD6357" i="1" a="1"/>
  <c r="AD6357" i="1" s="1"/>
  <c r="AC6357" i="1"/>
  <c r="AB6357" i="1"/>
  <c r="AA6357" i="1"/>
  <c r="AD6356" i="1" a="1"/>
  <c r="AD6356" i="1" s="1"/>
  <c r="AC6356" i="1"/>
  <c r="AB6356" i="1"/>
  <c r="AA6356" i="1"/>
  <c r="AD6355" i="1" a="1"/>
  <c r="AD6355" i="1" s="1"/>
  <c r="AC6355" i="1"/>
  <c r="AB6355" i="1"/>
  <c r="AA6355" i="1"/>
  <c r="AD6354" i="1" a="1"/>
  <c r="AD6354" i="1" s="1"/>
  <c r="AC6354" i="1"/>
  <c r="AB6354" i="1"/>
  <c r="AA6354" i="1"/>
  <c r="AD6353" i="1" a="1"/>
  <c r="AD6353" i="1" s="1"/>
  <c r="AC6353" i="1"/>
  <c r="AB6353" i="1"/>
  <c r="AA6353" i="1"/>
  <c r="AD6352" i="1" a="1"/>
  <c r="AD6352" i="1" s="1"/>
  <c r="AC6352" i="1"/>
  <c r="AB6352" i="1"/>
  <c r="AA6352" i="1"/>
  <c r="AD6351" i="1" a="1"/>
  <c r="AD6351" i="1" s="1"/>
  <c r="AC6351" i="1"/>
  <c r="AB6351" i="1"/>
  <c r="AA6351" i="1"/>
  <c r="AD6350" i="1" a="1"/>
  <c r="AD6350" i="1" s="1"/>
  <c r="AC6350" i="1"/>
  <c r="AB6350" i="1"/>
  <c r="AA6350" i="1"/>
  <c r="AD6349" i="1" a="1"/>
  <c r="AD6349" i="1" s="1"/>
  <c r="AC6349" i="1"/>
  <c r="AB6349" i="1"/>
  <c r="AA6349" i="1"/>
  <c r="AD6348" i="1" a="1"/>
  <c r="AD6348" i="1" s="1"/>
  <c r="AC6348" i="1"/>
  <c r="AB6348" i="1"/>
  <c r="AA6348" i="1"/>
  <c r="AD6347" i="1" a="1"/>
  <c r="AD6347" i="1" s="1"/>
  <c r="AC6347" i="1"/>
  <c r="AB6347" i="1"/>
  <c r="AA6347" i="1"/>
  <c r="AD6346" i="1" a="1"/>
  <c r="AD6346" i="1" s="1"/>
  <c r="AC6346" i="1"/>
  <c r="AB6346" i="1"/>
  <c r="AA6346" i="1"/>
  <c r="AD6345" i="1" a="1"/>
  <c r="AD6345" i="1" s="1"/>
  <c r="AC6345" i="1"/>
  <c r="AB6345" i="1"/>
  <c r="AA6345" i="1"/>
  <c r="AD6344" i="1" a="1"/>
  <c r="AD6344" i="1" s="1"/>
  <c r="AC6344" i="1"/>
  <c r="AB6344" i="1"/>
  <c r="AA6344" i="1"/>
  <c r="AD6343" i="1" a="1"/>
  <c r="AD6343" i="1" s="1"/>
  <c r="AC6343" i="1"/>
  <c r="AB6343" i="1"/>
  <c r="AA6343" i="1"/>
  <c r="AD6342" i="1" a="1"/>
  <c r="AD6342" i="1" s="1"/>
  <c r="AC6342" i="1"/>
  <c r="AB6342" i="1"/>
  <c r="AA6342" i="1"/>
  <c r="AD6341" i="1" a="1"/>
  <c r="AD6341" i="1" s="1"/>
  <c r="AC6341" i="1"/>
  <c r="AB6341" i="1"/>
  <c r="AA6341" i="1"/>
  <c r="AD6340" i="1" a="1"/>
  <c r="AD6340" i="1" s="1"/>
  <c r="AC6340" i="1"/>
  <c r="AB6340" i="1"/>
  <c r="AA6340" i="1"/>
  <c r="AD6339" i="1" a="1"/>
  <c r="AD6339" i="1" s="1"/>
  <c r="AC6339" i="1"/>
  <c r="AB6339" i="1"/>
  <c r="AA6339" i="1"/>
  <c r="AD6338" i="1" a="1"/>
  <c r="AD6338" i="1" s="1"/>
  <c r="AC6338" i="1"/>
  <c r="AB6338" i="1"/>
  <c r="AA6338" i="1"/>
  <c r="AD6337" i="1" a="1"/>
  <c r="AD6337" i="1" s="1"/>
  <c r="AC6337" i="1"/>
  <c r="AB6337" i="1"/>
  <c r="AA6337" i="1"/>
  <c r="AD6336" i="1" a="1"/>
  <c r="AD6336" i="1" s="1"/>
  <c r="AC6336" i="1"/>
  <c r="AB6336" i="1"/>
  <c r="AA6336" i="1"/>
  <c r="AD6335" i="1" a="1"/>
  <c r="AD6335" i="1" s="1"/>
  <c r="AC6335" i="1"/>
  <c r="AB6335" i="1"/>
  <c r="AA6335" i="1"/>
  <c r="AD6334" i="1" a="1"/>
  <c r="AD6334" i="1" s="1"/>
  <c r="AC6334" i="1"/>
  <c r="AB6334" i="1"/>
  <c r="AA6334" i="1"/>
  <c r="AD6333" i="1" a="1"/>
  <c r="AD6333" i="1" s="1"/>
  <c r="AC6333" i="1"/>
  <c r="AB6333" i="1"/>
  <c r="AA6333" i="1"/>
  <c r="AD6332" i="1" a="1"/>
  <c r="AD6332" i="1" s="1"/>
  <c r="AC6332" i="1"/>
  <c r="AB6332" i="1"/>
  <c r="AA6332" i="1"/>
  <c r="AD6331" i="1" a="1"/>
  <c r="AD6331" i="1" s="1"/>
  <c r="AC6331" i="1"/>
  <c r="AB6331" i="1"/>
  <c r="AA6331" i="1"/>
  <c r="AD6330" i="1" a="1"/>
  <c r="AD6330" i="1" s="1"/>
  <c r="AC6330" i="1"/>
  <c r="AB6330" i="1"/>
  <c r="AA6330" i="1"/>
  <c r="AD6329" i="1" a="1"/>
  <c r="AD6329" i="1" s="1"/>
  <c r="AC6329" i="1"/>
  <c r="AB6329" i="1"/>
  <c r="AA6329" i="1"/>
  <c r="AD6328" i="1" a="1"/>
  <c r="AD6328" i="1" s="1"/>
  <c r="AC6328" i="1"/>
  <c r="AB6328" i="1"/>
  <c r="AA6328" i="1"/>
  <c r="AD6327" i="1" a="1"/>
  <c r="AD6327" i="1" s="1"/>
  <c r="AC6327" i="1"/>
  <c r="AB6327" i="1"/>
  <c r="AA6327" i="1"/>
  <c r="AD6326" i="1" a="1"/>
  <c r="AD6326" i="1" s="1"/>
  <c r="AC6326" i="1"/>
  <c r="AB6326" i="1"/>
  <c r="AA6326" i="1"/>
  <c r="AD6325" i="1" a="1"/>
  <c r="AD6325" i="1" s="1"/>
  <c r="AC6325" i="1"/>
  <c r="AB6325" i="1"/>
  <c r="AA6325" i="1"/>
  <c r="AD6324" i="1" a="1"/>
  <c r="AD6324" i="1" s="1"/>
  <c r="AC6324" i="1"/>
  <c r="AB6324" i="1"/>
  <c r="AA6324" i="1"/>
  <c r="AD6323" i="1" a="1"/>
  <c r="AD6323" i="1" s="1"/>
  <c r="AC6323" i="1"/>
  <c r="AB6323" i="1"/>
  <c r="AA6323" i="1"/>
  <c r="AD6322" i="1" a="1"/>
  <c r="AD6322" i="1" s="1"/>
  <c r="AC6322" i="1"/>
  <c r="AB6322" i="1"/>
  <c r="AA6322" i="1"/>
  <c r="AD6321" i="1" a="1"/>
  <c r="AD6321" i="1" s="1"/>
  <c r="AC6321" i="1"/>
  <c r="AB6321" i="1"/>
  <c r="AA6321" i="1"/>
  <c r="AD6320" i="1" a="1"/>
  <c r="AD6320" i="1" s="1"/>
  <c r="AC6320" i="1"/>
  <c r="AB6320" i="1"/>
  <c r="AA6320" i="1"/>
  <c r="AD6319" i="1" a="1"/>
  <c r="AD6319" i="1" s="1"/>
  <c r="AC6319" i="1"/>
  <c r="AB6319" i="1"/>
  <c r="AA6319" i="1"/>
  <c r="AD6318" i="1" a="1"/>
  <c r="AD6318" i="1" s="1"/>
  <c r="AC6318" i="1"/>
  <c r="AB6318" i="1"/>
  <c r="AA6318" i="1"/>
  <c r="AD6317" i="1" a="1"/>
  <c r="AD6317" i="1" s="1"/>
  <c r="AC6317" i="1"/>
  <c r="AB6317" i="1"/>
  <c r="AA6317" i="1"/>
  <c r="AD6316" i="1" a="1"/>
  <c r="AD6316" i="1" s="1"/>
  <c r="AC6316" i="1"/>
  <c r="AB6316" i="1"/>
  <c r="AA6316" i="1"/>
  <c r="AD6315" i="1" a="1"/>
  <c r="AD6315" i="1" s="1"/>
  <c r="AC6315" i="1"/>
  <c r="AB6315" i="1"/>
  <c r="AA6315" i="1"/>
  <c r="AD6314" i="1" a="1"/>
  <c r="AD6314" i="1" s="1"/>
  <c r="AC6314" i="1"/>
  <c r="AB6314" i="1"/>
  <c r="AA6314" i="1"/>
  <c r="AD6313" i="1" a="1"/>
  <c r="AD6313" i="1" s="1"/>
  <c r="AC6313" i="1"/>
  <c r="AB6313" i="1"/>
  <c r="AA6313" i="1"/>
  <c r="AD6312" i="1" a="1"/>
  <c r="AD6312" i="1" s="1"/>
  <c r="AC6312" i="1"/>
  <c r="AB6312" i="1"/>
  <c r="AA6312" i="1"/>
  <c r="AD6311" i="1" a="1"/>
  <c r="AD6311" i="1" s="1"/>
  <c r="AC6311" i="1"/>
  <c r="AB6311" i="1"/>
  <c r="AA6311" i="1"/>
  <c r="AD6310" i="1" a="1"/>
  <c r="AD6310" i="1" s="1"/>
  <c r="AC6310" i="1"/>
  <c r="AB6310" i="1"/>
  <c r="AA6310" i="1"/>
  <c r="AD6309" i="1" a="1"/>
  <c r="AD6309" i="1" s="1"/>
  <c r="AC6309" i="1"/>
  <c r="AB6309" i="1"/>
  <c r="AA6309" i="1"/>
  <c r="AD6308" i="1" a="1"/>
  <c r="AD6308" i="1" s="1"/>
  <c r="AC6308" i="1"/>
  <c r="AB6308" i="1"/>
  <c r="AA6308" i="1"/>
  <c r="AD6307" i="1" a="1"/>
  <c r="AD6307" i="1" s="1"/>
  <c r="AC6307" i="1"/>
  <c r="AB6307" i="1"/>
  <c r="AA6307" i="1"/>
  <c r="AD6306" i="1" a="1"/>
  <c r="AD6306" i="1" s="1"/>
  <c r="AC6306" i="1"/>
  <c r="AB6306" i="1"/>
  <c r="AA6306" i="1"/>
  <c r="AD6305" i="1" a="1"/>
  <c r="AD6305" i="1" s="1"/>
  <c r="AC6305" i="1"/>
  <c r="AB6305" i="1"/>
  <c r="AA6305" i="1"/>
  <c r="AD6304" i="1" a="1"/>
  <c r="AD6304" i="1" s="1"/>
  <c r="AC6304" i="1"/>
  <c r="AB6304" i="1"/>
  <c r="AA6304" i="1"/>
  <c r="AD6303" i="1" a="1"/>
  <c r="AD6303" i="1" s="1"/>
  <c r="AC6303" i="1"/>
  <c r="AB6303" i="1"/>
  <c r="AA6303" i="1"/>
  <c r="AD6302" i="1" a="1"/>
  <c r="AD6302" i="1" s="1"/>
  <c r="AC6302" i="1"/>
  <c r="AB6302" i="1"/>
  <c r="AA6302" i="1"/>
  <c r="AD6301" i="1" a="1"/>
  <c r="AD6301" i="1" s="1"/>
  <c r="AC6301" i="1"/>
  <c r="AB6301" i="1"/>
  <c r="AA6301" i="1"/>
  <c r="AD6300" i="1" a="1"/>
  <c r="AD6300" i="1" s="1"/>
  <c r="AC6300" i="1"/>
  <c r="AB6300" i="1"/>
  <c r="AA6300" i="1"/>
  <c r="AD6299" i="1" a="1"/>
  <c r="AD6299" i="1" s="1"/>
  <c r="AC6299" i="1"/>
  <c r="AB6299" i="1"/>
  <c r="AA6299" i="1"/>
  <c r="AD6298" i="1" a="1"/>
  <c r="AD6298" i="1" s="1"/>
  <c r="AC6298" i="1"/>
  <c r="AB6298" i="1"/>
  <c r="AA6298" i="1"/>
  <c r="AD6297" i="1" a="1"/>
  <c r="AD6297" i="1" s="1"/>
  <c r="AC6297" i="1"/>
  <c r="AB6297" i="1"/>
  <c r="AA6297" i="1"/>
  <c r="AD6296" i="1" a="1"/>
  <c r="AD6296" i="1" s="1"/>
  <c r="AC6296" i="1"/>
  <c r="AB6296" i="1"/>
  <c r="AA6296" i="1"/>
  <c r="AD6295" i="1" a="1"/>
  <c r="AD6295" i="1" s="1"/>
  <c r="AC6295" i="1"/>
  <c r="AB6295" i="1"/>
  <c r="AA6295" i="1"/>
  <c r="AD6294" i="1" a="1"/>
  <c r="AD6294" i="1" s="1"/>
  <c r="AC6294" i="1"/>
  <c r="AB6294" i="1"/>
  <c r="AA6294" i="1"/>
  <c r="AD6293" i="1" a="1"/>
  <c r="AD6293" i="1" s="1"/>
  <c r="AC6293" i="1"/>
  <c r="AB6293" i="1"/>
  <c r="AA6293" i="1"/>
  <c r="AD6292" i="1" a="1"/>
  <c r="AD6292" i="1" s="1"/>
  <c r="AC6292" i="1"/>
  <c r="AB6292" i="1"/>
  <c r="AA6292" i="1"/>
  <c r="AD6291" i="1" a="1"/>
  <c r="AD6291" i="1" s="1"/>
  <c r="AC6291" i="1"/>
  <c r="AB6291" i="1"/>
  <c r="AA6291" i="1"/>
  <c r="AD6290" i="1" a="1"/>
  <c r="AD6290" i="1" s="1"/>
  <c r="AC6290" i="1"/>
  <c r="AB6290" i="1"/>
  <c r="AA6290" i="1"/>
  <c r="AD6289" i="1" a="1"/>
  <c r="AD6289" i="1" s="1"/>
  <c r="AC6289" i="1"/>
  <c r="AB6289" i="1"/>
  <c r="AA6289" i="1"/>
  <c r="AD6288" i="1" a="1"/>
  <c r="AD6288" i="1" s="1"/>
  <c r="AC6288" i="1"/>
  <c r="AB6288" i="1"/>
  <c r="AA6288" i="1"/>
  <c r="AD6287" i="1" a="1"/>
  <c r="AD6287" i="1" s="1"/>
  <c r="AC6287" i="1"/>
  <c r="AB6287" i="1"/>
  <c r="AA6287" i="1"/>
  <c r="AD6286" i="1" a="1"/>
  <c r="AD6286" i="1" s="1"/>
  <c r="AC6286" i="1"/>
  <c r="AB6286" i="1"/>
  <c r="AA6286" i="1"/>
  <c r="AD6285" i="1" a="1"/>
  <c r="AD6285" i="1" s="1"/>
  <c r="AC6285" i="1"/>
  <c r="AB6285" i="1"/>
  <c r="AA6285" i="1"/>
  <c r="AD6284" i="1" a="1"/>
  <c r="AD6284" i="1" s="1"/>
  <c r="AC6284" i="1"/>
  <c r="AB6284" i="1"/>
  <c r="AA6284" i="1"/>
  <c r="AD6283" i="1" a="1"/>
  <c r="AD6283" i="1" s="1"/>
  <c r="AC6283" i="1"/>
  <c r="AB6283" i="1"/>
  <c r="AA6283" i="1"/>
  <c r="AD6282" i="1" a="1"/>
  <c r="AD6282" i="1" s="1"/>
  <c r="AC6282" i="1"/>
  <c r="AB6282" i="1"/>
  <c r="AA6282" i="1"/>
  <c r="AD6281" i="1" a="1"/>
  <c r="AD6281" i="1" s="1"/>
  <c r="AC6281" i="1"/>
  <c r="AB6281" i="1"/>
  <c r="AA6281" i="1"/>
  <c r="AD6280" i="1" a="1"/>
  <c r="AD6280" i="1" s="1"/>
  <c r="AC6280" i="1"/>
  <c r="AB6280" i="1"/>
  <c r="AA6280" i="1"/>
  <c r="AD6279" i="1" a="1"/>
  <c r="AD6279" i="1" s="1"/>
  <c r="AC6279" i="1"/>
  <c r="AB6279" i="1"/>
  <c r="AA6279" i="1"/>
  <c r="AD6278" i="1" a="1"/>
  <c r="AD6278" i="1" s="1"/>
  <c r="AC6278" i="1"/>
  <c r="AB6278" i="1"/>
  <c r="AA6278" i="1"/>
  <c r="AD6277" i="1" a="1"/>
  <c r="AD6277" i="1" s="1"/>
  <c r="AC6277" i="1"/>
  <c r="AB6277" i="1"/>
  <c r="AA6277" i="1"/>
  <c r="AD6276" i="1" a="1"/>
  <c r="AD6276" i="1" s="1"/>
  <c r="AC6276" i="1"/>
  <c r="AB6276" i="1"/>
  <c r="AA6276" i="1"/>
  <c r="AD6275" i="1" a="1"/>
  <c r="AD6275" i="1" s="1"/>
  <c r="AC6275" i="1"/>
  <c r="AB6275" i="1"/>
  <c r="AA6275" i="1"/>
  <c r="AD6274" i="1" a="1"/>
  <c r="AD6274" i="1" s="1"/>
  <c r="AC6274" i="1"/>
  <c r="AB6274" i="1"/>
  <c r="AA6274" i="1"/>
  <c r="AD6273" i="1" a="1"/>
  <c r="AD6273" i="1" s="1"/>
  <c r="AC6273" i="1"/>
  <c r="AB6273" i="1"/>
  <c r="AA6273" i="1"/>
  <c r="AD6272" i="1" a="1"/>
  <c r="AD6272" i="1" s="1"/>
  <c r="AC6272" i="1"/>
  <c r="AB6272" i="1"/>
  <c r="AA6272" i="1"/>
  <c r="AD6271" i="1" a="1"/>
  <c r="AD6271" i="1" s="1"/>
  <c r="AC6271" i="1"/>
  <c r="AB6271" i="1"/>
  <c r="AA6271" i="1"/>
  <c r="AD6270" i="1" a="1"/>
  <c r="AD6270" i="1" s="1"/>
  <c r="AC6270" i="1"/>
  <c r="AB6270" i="1"/>
  <c r="AA6270" i="1"/>
  <c r="AD6269" i="1" a="1"/>
  <c r="AD6269" i="1" s="1"/>
  <c r="AC6269" i="1"/>
  <c r="AB6269" i="1"/>
  <c r="AA6269" i="1"/>
  <c r="AD6268" i="1" a="1"/>
  <c r="AD6268" i="1" s="1"/>
  <c r="AC6268" i="1"/>
  <c r="AB6268" i="1"/>
  <c r="AA6268" i="1"/>
  <c r="AD6267" i="1" a="1"/>
  <c r="AD6267" i="1" s="1"/>
  <c r="AC6267" i="1"/>
  <c r="AB6267" i="1"/>
  <c r="AA6267" i="1"/>
  <c r="AD6266" i="1" a="1"/>
  <c r="AD6266" i="1" s="1"/>
  <c r="AC6266" i="1"/>
  <c r="AB6266" i="1"/>
  <c r="AA6266" i="1"/>
  <c r="AD6265" i="1" a="1"/>
  <c r="AD6265" i="1" s="1"/>
  <c r="AC6265" i="1"/>
  <c r="AB6265" i="1"/>
  <c r="AA6265" i="1"/>
  <c r="AD6264" i="1" a="1"/>
  <c r="AD6264" i="1" s="1"/>
  <c r="AC6264" i="1"/>
  <c r="AB6264" i="1"/>
  <c r="AA6264" i="1"/>
  <c r="AD6263" i="1" a="1"/>
  <c r="AD6263" i="1" s="1"/>
  <c r="AC6263" i="1"/>
  <c r="AB6263" i="1"/>
  <c r="AA6263" i="1"/>
  <c r="AD6262" i="1" a="1"/>
  <c r="AD6262" i="1" s="1"/>
  <c r="AC6262" i="1"/>
  <c r="AB6262" i="1"/>
  <c r="AA6262" i="1"/>
  <c r="AD6261" i="1" a="1"/>
  <c r="AD6261" i="1" s="1"/>
  <c r="AC6261" i="1"/>
  <c r="AB6261" i="1"/>
  <c r="AA6261" i="1"/>
  <c r="AD6260" i="1" a="1"/>
  <c r="AD6260" i="1" s="1"/>
  <c r="AC6260" i="1"/>
  <c r="AB6260" i="1"/>
  <c r="AA6260" i="1"/>
  <c r="AD6259" i="1" a="1"/>
  <c r="AD6259" i="1" s="1"/>
  <c r="AC6259" i="1"/>
  <c r="AB6259" i="1"/>
  <c r="AA6259" i="1"/>
  <c r="AD6258" i="1" a="1"/>
  <c r="AD6258" i="1" s="1"/>
  <c r="AC6258" i="1"/>
  <c r="AB6258" i="1"/>
  <c r="AA6258" i="1"/>
  <c r="AD6257" i="1" a="1"/>
  <c r="AD6257" i="1" s="1"/>
  <c r="AC6257" i="1"/>
  <c r="AB6257" i="1"/>
  <c r="AA6257" i="1"/>
  <c r="AD6256" i="1" a="1"/>
  <c r="AD6256" i="1" s="1"/>
  <c r="AC6256" i="1"/>
  <c r="AB6256" i="1"/>
  <c r="AA6256" i="1"/>
  <c r="AD6255" i="1" a="1"/>
  <c r="AD6255" i="1" s="1"/>
  <c r="AC6255" i="1"/>
  <c r="AB6255" i="1"/>
  <c r="AA6255" i="1"/>
  <c r="AD6254" i="1" a="1"/>
  <c r="AD6254" i="1" s="1"/>
  <c r="AC6254" i="1"/>
  <c r="AB6254" i="1"/>
  <c r="AA6254" i="1"/>
  <c r="AD6253" i="1" a="1"/>
  <c r="AD6253" i="1" s="1"/>
  <c r="AC6253" i="1"/>
  <c r="AB6253" i="1"/>
  <c r="AA6253" i="1"/>
  <c r="AD6252" i="1" a="1"/>
  <c r="AD6252" i="1" s="1"/>
  <c r="AC6252" i="1"/>
  <c r="AB6252" i="1"/>
  <c r="AA6252" i="1"/>
  <c r="AD6251" i="1" a="1"/>
  <c r="AD6251" i="1" s="1"/>
  <c r="AC6251" i="1"/>
  <c r="AB6251" i="1"/>
  <c r="AA6251" i="1"/>
  <c r="AD6250" i="1" a="1"/>
  <c r="AD6250" i="1" s="1"/>
  <c r="AC6250" i="1"/>
  <c r="AB6250" i="1"/>
  <c r="AA6250" i="1"/>
  <c r="AD6249" i="1" a="1"/>
  <c r="AD6249" i="1" s="1"/>
  <c r="AC6249" i="1"/>
  <c r="AB6249" i="1"/>
  <c r="AA6249" i="1"/>
  <c r="AD6248" i="1" a="1"/>
  <c r="AD6248" i="1" s="1"/>
  <c r="AC6248" i="1"/>
  <c r="AB6248" i="1"/>
  <c r="AA6248" i="1"/>
  <c r="AD6247" i="1" a="1"/>
  <c r="AD6247" i="1" s="1"/>
  <c r="AC6247" i="1"/>
  <c r="AB6247" i="1"/>
  <c r="AA6247" i="1"/>
  <c r="AD6246" i="1" a="1"/>
  <c r="AD6246" i="1" s="1"/>
  <c r="AC6246" i="1"/>
  <c r="AB6246" i="1"/>
  <c r="AA6246" i="1"/>
  <c r="AD6245" i="1" a="1"/>
  <c r="AD6245" i="1" s="1"/>
  <c r="AC6245" i="1"/>
  <c r="AB6245" i="1"/>
  <c r="AA6245" i="1"/>
  <c r="AD6244" i="1" a="1"/>
  <c r="AD6244" i="1" s="1"/>
  <c r="AC6244" i="1"/>
  <c r="AB6244" i="1"/>
  <c r="AA6244" i="1"/>
  <c r="AD6243" i="1" a="1"/>
  <c r="AD6243" i="1" s="1"/>
  <c r="AC6243" i="1"/>
  <c r="AB6243" i="1"/>
  <c r="AA6243" i="1"/>
  <c r="AD6242" i="1" a="1"/>
  <c r="AD6242" i="1" s="1"/>
  <c r="AC6242" i="1"/>
  <c r="AB6242" i="1"/>
  <c r="AA6242" i="1"/>
  <c r="AD6241" i="1" a="1"/>
  <c r="AD6241" i="1" s="1"/>
  <c r="AC6241" i="1"/>
  <c r="AB6241" i="1"/>
  <c r="AA6241" i="1"/>
  <c r="AD6240" i="1" a="1"/>
  <c r="AD6240" i="1" s="1"/>
  <c r="AC6240" i="1"/>
  <c r="AB6240" i="1"/>
  <c r="AA6240" i="1"/>
  <c r="AD6239" i="1" a="1"/>
  <c r="AD6239" i="1" s="1"/>
  <c r="AC6239" i="1"/>
  <c r="AB6239" i="1"/>
  <c r="AA6239" i="1"/>
  <c r="AD6238" i="1" a="1"/>
  <c r="AD6238" i="1" s="1"/>
  <c r="AC6238" i="1"/>
  <c r="AB6238" i="1"/>
  <c r="AA6238" i="1"/>
  <c r="AD6237" i="1" a="1"/>
  <c r="AD6237" i="1" s="1"/>
  <c r="AC6237" i="1"/>
  <c r="AB6237" i="1"/>
  <c r="AA6237" i="1"/>
  <c r="AD6236" i="1" a="1"/>
  <c r="AD6236" i="1" s="1"/>
  <c r="AC6236" i="1"/>
  <c r="AB6236" i="1"/>
  <c r="AA6236" i="1"/>
  <c r="AD6235" i="1" a="1"/>
  <c r="AD6235" i="1" s="1"/>
  <c r="AC6235" i="1"/>
  <c r="AB6235" i="1"/>
  <c r="AA6235" i="1"/>
  <c r="AD6234" i="1" a="1"/>
  <c r="AD6234" i="1" s="1"/>
  <c r="AC6234" i="1"/>
  <c r="AB6234" i="1"/>
  <c r="AA6234" i="1"/>
  <c r="AD6233" i="1" a="1"/>
  <c r="AD6233" i="1" s="1"/>
  <c r="AC6233" i="1"/>
  <c r="AB6233" i="1"/>
  <c r="AA6233" i="1"/>
  <c r="AD6232" i="1" a="1"/>
  <c r="AD6232" i="1" s="1"/>
  <c r="AC6232" i="1"/>
  <c r="AB6232" i="1"/>
  <c r="AA6232" i="1"/>
  <c r="AD6231" i="1" a="1"/>
  <c r="AD6231" i="1" s="1"/>
  <c r="AC6231" i="1"/>
  <c r="AB6231" i="1"/>
  <c r="AA6231" i="1"/>
  <c r="AD6230" i="1" a="1"/>
  <c r="AD6230" i="1" s="1"/>
  <c r="AC6230" i="1"/>
  <c r="AB6230" i="1"/>
  <c r="AA6230" i="1"/>
  <c r="AD6229" i="1" a="1"/>
  <c r="AD6229" i="1" s="1"/>
  <c r="AC6229" i="1"/>
  <c r="AB6229" i="1"/>
  <c r="AA6229" i="1"/>
  <c r="AD6228" i="1" a="1"/>
  <c r="AD6228" i="1" s="1"/>
  <c r="AC6228" i="1"/>
  <c r="AB6228" i="1"/>
  <c r="AA6228" i="1"/>
  <c r="AD6227" i="1" a="1"/>
  <c r="AD6227" i="1" s="1"/>
  <c r="AC6227" i="1"/>
  <c r="AB6227" i="1"/>
  <c r="AA6227" i="1"/>
  <c r="AD6226" i="1" a="1"/>
  <c r="AD6226" i="1" s="1"/>
  <c r="AC6226" i="1"/>
  <c r="AB6226" i="1"/>
  <c r="AA6226" i="1"/>
  <c r="AD6225" i="1" a="1"/>
  <c r="AD6225" i="1" s="1"/>
  <c r="AC6225" i="1"/>
  <c r="AB6225" i="1"/>
  <c r="AA6225" i="1"/>
  <c r="AD6224" i="1" a="1"/>
  <c r="AD6224" i="1" s="1"/>
  <c r="AC6224" i="1"/>
  <c r="AB6224" i="1"/>
  <c r="AA6224" i="1"/>
  <c r="AD6223" i="1" a="1"/>
  <c r="AD6223" i="1" s="1"/>
  <c r="AC6223" i="1"/>
  <c r="AB6223" i="1"/>
  <c r="AA6223" i="1"/>
  <c r="AD6222" i="1" a="1"/>
  <c r="AD6222" i="1" s="1"/>
  <c r="AC6222" i="1"/>
  <c r="AB6222" i="1"/>
  <c r="AA6222" i="1"/>
  <c r="AD6221" i="1" a="1"/>
  <c r="AD6221" i="1" s="1"/>
  <c r="AC6221" i="1"/>
  <c r="AB6221" i="1"/>
  <c r="AA6221" i="1"/>
  <c r="AD6220" i="1" a="1"/>
  <c r="AD6220" i="1" s="1"/>
  <c r="AC6220" i="1"/>
  <c r="AB6220" i="1"/>
  <c r="AA6220" i="1"/>
  <c r="AD6219" i="1" a="1"/>
  <c r="AD6219" i="1" s="1"/>
  <c r="AC6219" i="1"/>
  <c r="AB6219" i="1"/>
  <c r="AA6219" i="1"/>
  <c r="AD6218" i="1" a="1"/>
  <c r="AD6218" i="1" s="1"/>
  <c r="AC6218" i="1"/>
  <c r="AB6218" i="1"/>
  <c r="AA6218" i="1"/>
  <c r="AD6217" i="1" a="1"/>
  <c r="AD6217" i="1" s="1"/>
  <c r="AC6217" i="1"/>
  <c r="AB6217" i="1"/>
  <c r="AA6217" i="1"/>
  <c r="AD6216" i="1" a="1"/>
  <c r="AD6216" i="1" s="1"/>
  <c r="AC6216" i="1"/>
  <c r="AB6216" i="1"/>
  <c r="AA6216" i="1"/>
  <c r="AD6215" i="1" a="1"/>
  <c r="AD6215" i="1" s="1"/>
  <c r="AC6215" i="1"/>
  <c r="AB6215" i="1"/>
  <c r="AA6215" i="1"/>
  <c r="AD6214" i="1" a="1"/>
  <c r="AD6214" i="1" s="1"/>
  <c r="AC6214" i="1"/>
  <c r="AB6214" i="1"/>
  <c r="AA6214" i="1"/>
  <c r="AD6213" i="1" a="1"/>
  <c r="AD6213" i="1" s="1"/>
  <c r="AC6213" i="1"/>
  <c r="AB6213" i="1"/>
  <c r="AA6213" i="1"/>
  <c r="AD6212" i="1" a="1"/>
  <c r="AD6212" i="1" s="1"/>
  <c r="AC6212" i="1"/>
  <c r="AB6212" i="1"/>
  <c r="AA6212" i="1"/>
  <c r="AD6211" i="1"/>
  <c r="AD6211" i="1" a="1"/>
  <c r="AC6211" i="1"/>
  <c r="AB6211" i="1"/>
  <c r="AA6211" i="1"/>
  <c r="AD6210" i="1" a="1"/>
  <c r="AD6210" i="1" s="1"/>
  <c r="AC6210" i="1"/>
  <c r="AB6210" i="1"/>
  <c r="AA6210" i="1"/>
  <c r="AD6209" i="1" a="1"/>
  <c r="AD6209" i="1" s="1"/>
  <c r="AC6209" i="1"/>
  <c r="AB6209" i="1"/>
  <c r="AA6209" i="1"/>
  <c r="AD6208" i="1" a="1"/>
  <c r="AD6208" i="1" s="1"/>
  <c r="AC6208" i="1"/>
  <c r="AB6208" i="1"/>
  <c r="AA6208" i="1"/>
  <c r="AD6207" i="1" a="1"/>
  <c r="AD6207" i="1" s="1"/>
  <c r="AC6207" i="1"/>
  <c r="AB6207" i="1"/>
  <c r="AA6207" i="1"/>
  <c r="AD6206" i="1" a="1"/>
  <c r="AD6206" i="1" s="1"/>
  <c r="AC6206" i="1"/>
  <c r="AB6206" i="1"/>
  <c r="AA6206" i="1"/>
  <c r="AD6205" i="1" a="1"/>
  <c r="AD6205" i="1" s="1"/>
  <c r="AC6205" i="1"/>
  <c r="AB6205" i="1"/>
  <c r="AA6205" i="1"/>
  <c r="AD6204" i="1" a="1"/>
  <c r="AD6204" i="1" s="1"/>
  <c r="AC6204" i="1"/>
  <c r="AB6204" i="1"/>
  <c r="AA6204" i="1"/>
  <c r="AD6203" i="1" a="1"/>
  <c r="AD6203" i="1" s="1"/>
  <c r="AC6203" i="1"/>
  <c r="AB6203" i="1"/>
  <c r="AA6203" i="1"/>
  <c r="AD6202" i="1" a="1"/>
  <c r="AD6202" i="1" s="1"/>
  <c r="AC6202" i="1"/>
  <c r="AB6202" i="1"/>
  <c r="AA6202" i="1"/>
  <c r="AD6201" i="1" a="1"/>
  <c r="AD6201" i="1" s="1"/>
  <c r="AC6201" i="1"/>
  <c r="AB6201" i="1"/>
  <c r="AA6201" i="1"/>
  <c r="AD6200" i="1" a="1"/>
  <c r="AD6200" i="1" s="1"/>
  <c r="AC6200" i="1"/>
  <c r="AB6200" i="1"/>
  <c r="AA6200" i="1"/>
  <c r="AD6199" i="1" a="1"/>
  <c r="AD6199" i="1" s="1"/>
  <c r="AC6199" i="1"/>
  <c r="AB6199" i="1"/>
  <c r="AA6199" i="1"/>
  <c r="AD6198" i="1" a="1"/>
  <c r="AD6198" i="1" s="1"/>
  <c r="AC6198" i="1"/>
  <c r="AB6198" i="1"/>
  <c r="AA6198" i="1"/>
  <c r="AD6197" i="1" a="1"/>
  <c r="AD6197" i="1" s="1"/>
  <c r="AC6197" i="1"/>
  <c r="AB6197" i="1"/>
  <c r="AA6197" i="1"/>
  <c r="AD6196" i="1" a="1"/>
  <c r="AD6196" i="1" s="1"/>
  <c r="AC6196" i="1"/>
  <c r="AB6196" i="1"/>
  <c r="AA6196" i="1"/>
  <c r="AD6195" i="1" a="1"/>
  <c r="AD6195" i="1" s="1"/>
  <c r="AC6195" i="1"/>
  <c r="AB6195" i="1"/>
  <c r="AA6195" i="1"/>
  <c r="AD6194" i="1" a="1"/>
  <c r="AD6194" i="1" s="1"/>
  <c r="AC6194" i="1"/>
  <c r="AB6194" i="1"/>
  <c r="AA6194" i="1"/>
  <c r="AD6193" i="1" a="1"/>
  <c r="AD6193" i="1" s="1"/>
  <c r="AC6193" i="1"/>
  <c r="AB6193" i="1"/>
  <c r="AA6193" i="1"/>
  <c r="AD6192" i="1" a="1"/>
  <c r="AD6192" i="1" s="1"/>
  <c r="AC6192" i="1"/>
  <c r="AB6192" i="1"/>
  <c r="AA6192" i="1"/>
  <c r="AD6191" i="1" a="1"/>
  <c r="AD6191" i="1" s="1"/>
  <c r="AC6191" i="1"/>
  <c r="AB6191" i="1"/>
  <c r="AA6191" i="1"/>
  <c r="AD6190" i="1" a="1"/>
  <c r="AD6190" i="1" s="1"/>
  <c r="AC6190" i="1"/>
  <c r="AB6190" i="1"/>
  <c r="AA6190" i="1"/>
  <c r="AD6189" i="1" a="1"/>
  <c r="AD6189" i="1" s="1"/>
  <c r="AC6189" i="1"/>
  <c r="AB6189" i="1"/>
  <c r="AA6189" i="1"/>
  <c r="AD6188" i="1" a="1"/>
  <c r="AD6188" i="1" s="1"/>
  <c r="AC6188" i="1"/>
  <c r="AB6188" i="1"/>
  <c r="AA6188" i="1"/>
  <c r="AD6187" i="1" a="1"/>
  <c r="AD6187" i="1" s="1"/>
  <c r="AC6187" i="1"/>
  <c r="AB6187" i="1"/>
  <c r="AA6187" i="1"/>
  <c r="AD6186" i="1" a="1"/>
  <c r="AD6186" i="1" s="1"/>
  <c r="AC6186" i="1"/>
  <c r="AB6186" i="1"/>
  <c r="AA6186" i="1"/>
  <c r="AD6185" i="1" a="1"/>
  <c r="AD6185" i="1" s="1"/>
  <c r="AC6185" i="1"/>
  <c r="AB6185" i="1"/>
  <c r="AA6185" i="1"/>
  <c r="AD6184" i="1" a="1"/>
  <c r="AD6184" i="1" s="1"/>
  <c r="AC6184" i="1"/>
  <c r="AB6184" i="1"/>
  <c r="AA6184" i="1"/>
  <c r="AD6183" i="1" a="1"/>
  <c r="AD6183" i="1" s="1"/>
  <c r="AC6183" i="1"/>
  <c r="AB6183" i="1"/>
  <c r="AA6183" i="1"/>
  <c r="AD6182" i="1" a="1"/>
  <c r="AD6182" i="1" s="1"/>
  <c r="AC6182" i="1"/>
  <c r="AB6182" i="1"/>
  <c r="AA6182" i="1"/>
  <c r="AD6181" i="1" a="1"/>
  <c r="AD6181" i="1" s="1"/>
  <c r="AC6181" i="1"/>
  <c r="AB6181" i="1"/>
  <c r="AA6181" i="1"/>
  <c r="AD6180" i="1" a="1"/>
  <c r="AD6180" i="1" s="1"/>
  <c r="AC6180" i="1"/>
  <c r="AB6180" i="1"/>
  <c r="AA6180" i="1"/>
  <c r="AD6179" i="1" a="1"/>
  <c r="AD6179" i="1" s="1"/>
  <c r="AC6179" i="1"/>
  <c r="AB6179" i="1"/>
  <c r="AA6179" i="1"/>
  <c r="AD6178" i="1" a="1"/>
  <c r="AD6178" i="1" s="1"/>
  <c r="AC6178" i="1"/>
  <c r="AB6178" i="1"/>
  <c r="AA6178" i="1"/>
  <c r="AD6177" i="1" a="1"/>
  <c r="AD6177" i="1" s="1"/>
  <c r="AC6177" i="1"/>
  <c r="AB6177" i="1"/>
  <c r="AA6177" i="1"/>
  <c r="AD6176" i="1" a="1"/>
  <c r="AD6176" i="1" s="1"/>
  <c r="AC6176" i="1"/>
  <c r="AB6176" i="1"/>
  <c r="AA6176" i="1"/>
  <c r="AD6175" i="1" a="1"/>
  <c r="AD6175" i="1" s="1"/>
  <c r="AC6175" i="1"/>
  <c r="AB6175" i="1"/>
  <c r="AA6175" i="1"/>
  <c r="AD6174" i="1" a="1"/>
  <c r="AD6174" i="1" s="1"/>
  <c r="AC6174" i="1"/>
  <c r="AB6174" i="1"/>
  <c r="AA6174" i="1"/>
  <c r="AD6173" i="1" a="1"/>
  <c r="AD6173" i="1" s="1"/>
  <c r="AC6173" i="1"/>
  <c r="AB6173" i="1"/>
  <c r="AA6173" i="1"/>
  <c r="AD6172" i="1" a="1"/>
  <c r="AD6172" i="1" s="1"/>
  <c r="AC6172" i="1"/>
  <c r="AB6172" i="1"/>
  <c r="AA6172" i="1"/>
  <c r="AD6171" i="1" a="1"/>
  <c r="AD6171" i="1" s="1"/>
  <c r="AC6171" i="1"/>
  <c r="AB6171" i="1"/>
  <c r="AA6171" i="1"/>
  <c r="AD6170" i="1" a="1"/>
  <c r="AD6170" i="1" s="1"/>
  <c r="AC6170" i="1"/>
  <c r="AB6170" i="1"/>
  <c r="AA6170" i="1"/>
  <c r="AD6169" i="1" a="1"/>
  <c r="AD6169" i="1" s="1"/>
  <c r="AC6169" i="1"/>
  <c r="AB6169" i="1"/>
  <c r="AA6169" i="1"/>
  <c r="AD6168" i="1" a="1"/>
  <c r="AD6168" i="1" s="1"/>
  <c r="AC6168" i="1"/>
  <c r="AB6168" i="1"/>
  <c r="AA6168" i="1"/>
  <c r="AD6167" i="1" a="1"/>
  <c r="AD6167" i="1" s="1"/>
  <c r="AC6167" i="1"/>
  <c r="AB6167" i="1"/>
  <c r="AA6167" i="1"/>
  <c r="AD6166" i="1" a="1"/>
  <c r="AD6166" i="1" s="1"/>
  <c r="AC6166" i="1"/>
  <c r="AB6166" i="1"/>
  <c r="AA6166" i="1"/>
  <c r="AD6165" i="1" a="1"/>
  <c r="AD6165" i="1" s="1"/>
  <c r="AC6165" i="1"/>
  <c r="AB6165" i="1"/>
  <c r="AA6165" i="1"/>
  <c r="AD6164" i="1" a="1"/>
  <c r="AD6164" i="1" s="1"/>
  <c r="AC6164" i="1"/>
  <c r="AB6164" i="1"/>
  <c r="AA6164" i="1"/>
  <c r="AD6163" i="1" a="1"/>
  <c r="AD6163" i="1" s="1"/>
  <c r="AC6163" i="1"/>
  <c r="AB6163" i="1"/>
  <c r="AA6163" i="1"/>
  <c r="AD6162" i="1" a="1"/>
  <c r="AD6162" i="1" s="1"/>
  <c r="AC6162" i="1"/>
  <c r="AB6162" i="1"/>
  <c r="AA6162" i="1"/>
  <c r="AD6161" i="1" a="1"/>
  <c r="AD6161" i="1" s="1"/>
  <c r="AC6161" i="1"/>
  <c r="AB6161" i="1"/>
  <c r="AA6161" i="1"/>
  <c r="AD6160" i="1" a="1"/>
  <c r="AD6160" i="1" s="1"/>
  <c r="AC6160" i="1"/>
  <c r="AB6160" i="1"/>
  <c r="AA6160" i="1"/>
  <c r="AD6159" i="1" a="1"/>
  <c r="AD6159" i="1" s="1"/>
  <c r="AC6159" i="1"/>
  <c r="AB6159" i="1"/>
  <c r="AA6159" i="1"/>
  <c r="AD6158" i="1" a="1"/>
  <c r="AD6158" i="1" s="1"/>
  <c r="AC6158" i="1"/>
  <c r="AB6158" i="1"/>
  <c r="AA6158" i="1"/>
  <c r="AD6157" i="1" a="1"/>
  <c r="AD6157" i="1" s="1"/>
  <c r="AC6157" i="1"/>
  <c r="AB6157" i="1"/>
  <c r="AA6157" i="1"/>
  <c r="AD6156" i="1" a="1"/>
  <c r="AD6156" i="1" s="1"/>
  <c r="AC6156" i="1"/>
  <c r="AB6156" i="1"/>
  <c r="AA6156" i="1"/>
  <c r="AD6155" i="1" a="1"/>
  <c r="AD6155" i="1" s="1"/>
  <c r="AC6155" i="1"/>
  <c r="AB6155" i="1"/>
  <c r="AA6155" i="1"/>
  <c r="AD6154" i="1" a="1"/>
  <c r="AD6154" i="1" s="1"/>
  <c r="AC6154" i="1"/>
  <c r="AB6154" i="1"/>
  <c r="AA6154" i="1"/>
  <c r="AD6153" i="1" a="1"/>
  <c r="AD6153" i="1" s="1"/>
  <c r="AC6153" i="1"/>
  <c r="AB6153" i="1"/>
  <c r="AA6153" i="1"/>
  <c r="AD6152" i="1" a="1"/>
  <c r="AD6152" i="1" s="1"/>
  <c r="AC6152" i="1"/>
  <c r="AB6152" i="1"/>
  <c r="AA6152" i="1"/>
  <c r="AD6151" i="1" a="1"/>
  <c r="AD6151" i="1" s="1"/>
  <c r="AC6151" i="1"/>
  <c r="AB6151" i="1"/>
  <c r="AA6151" i="1"/>
  <c r="AD6150" i="1" a="1"/>
  <c r="AD6150" i="1" s="1"/>
  <c r="AC6150" i="1"/>
  <c r="AB6150" i="1"/>
  <c r="AA6150" i="1"/>
  <c r="AD6149" i="1" a="1"/>
  <c r="AD6149" i="1" s="1"/>
  <c r="AC6149" i="1"/>
  <c r="AB6149" i="1"/>
  <c r="AA6149" i="1"/>
  <c r="AD6148" i="1" a="1"/>
  <c r="AD6148" i="1" s="1"/>
  <c r="AC6148" i="1"/>
  <c r="AB6148" i="1"/>
  <c r="AA6148" i="1"/>
  <c r="AD6147" i="1" a="1"/>
  <c r="AD6147" i="1" s="1"/>
  <c r="AC6147" i="1"/>
  <c r="AB6147" i="1"/>
  <c r="AA6147" i="1"/>
  <c r="AD6146" i="1" a="1"/>
  <c r="AD6146" i="1" s="1"/>
  <c r="AC6146" i="1"/>
  <c r="AB6146" i="1"/>
  <c r="AA6146" i="1"/>
  <c r="AD6145" i="1" a="1"/>
  <c r="AD6145" i="1" s="1"/>
  <c r="AC6145" i="1"/>
  <c r="AB6145" i="1"/>
  <c r="AA6145" i="1"/>
  <c r="AD6144" i="1" a="1"/>
  <c r="AD6144" i="1" s="1"/>
  <c r="AC6144" i="1"/>
  <c r="AB6144" i="1"/>
  <c r="AA6144" i="1"/>
  <c r="AD6143" i="1" a="1"/>
  <c r="AD6143" i="1" s="1"/>
  <c r="AC6143" i="1"/>
  <c r="AB6143" i="1"/>
  <c r="AA6143" i="1"/>
  <c r="AD6142" i="1" a="1"/>
  <c r="AD6142" i="1" s="1"/>
  <c r="AC6142" i="1"/>
  <c r="AB6142" i="1"/>
  <c r="AA6142" i="1"/>
  <c r="AD6141" i="1" a="1"/>
  <c r="AD6141" i="1" s="1"/>
  <c r="AC6141" i="1"/>
  <c r="AB6141" i="1"/>
  <c r="AA6141" i="1"/>
  <c r="AD6140" i="1" a="1"/>
  <c r="AD6140" i="1" s="1"/>
  <c r="AC6140" i="1"/>
  <c r="AB6140" i="1"/>
  <c r="AA6140" i="1"/>
  <c r="AD6139" i="1" a="1"/>
  <c r="AD6139" i="1" s="1"/>
  <c r="AC6139" i="1"/>
  <c r="AB6139" i="1"/>
  <c r="AA6139" i="1"/>
  <c r="AD6138" i="1" a="1"/>
  <c r="AD6138" i="1" s="1"/>
  <c r="AC6138" i="1"/>
  <c r="AB6138" i="1"/>
  <c r="AA6138" i="1"/>
  <c r="AD6137" i="1" a="1"/>
  <c r="AD6137" i="1" s="1"/>
  <c r="AC6137" i="1"/>
  <c r="AB6137" i="1"/>
  <c r="AA6137" i="1"/>
  <c r="AD6136" i="1" a="1"/>
  <c r="AD6136" i="1" s="1"/>
  <c r="AC6136" i="1"/>
  <c r="AB6136" i="1"/>
  <c r="AA6136" i="1"/>
  <c r="AD6135" i="1" a="1"/>
  <c r="AD6135" i="1" s="1"/>
  <c r="AC6135" i="1"/>
  <c r="AB6135" i="1"/>
  <c r="AA6135" i="1"/>
  <c r="AD6134" i="1" a="1"/>
  <c r="AD6134" i="1" s="1"/>
  <c r="AC6134" i="1"/>
  <c r="AB6134" i="1"/>
  <c r="AA6134" i="1"/>
  <c r="AD6133" i="1" a="1"/>
  <c r="AD6133" i="1" s="1"/>
  <c r="AC6133" i="1"/>
  <c r="AB6133" i="1"/>
  <c r="AA6133" i="1"/>
  <c r="AD6132" i="1" a="1"/>
  <c r="AD6132" i="1" s="1"/>
  <c r="AC6132" i="1"/>
  <c r="AB6132" i="1"/>
  <c r="AA6132" i="1"/>
  <c r="AD6131" i="1" a="1"/>
  <c r="AD6131" i="1" s="1"/>
  <c r="AC6131" i="1"/>
  <c r="AB6131" i="1"/>
  <c r="AA6131" i="1"/>
  <c r="AD6130" i="1" a="1"/>
  <c r="AD6130" i="1" s="1"/>
  <c r="AC6130" i="1"/>
  <c r="AB6130" i="1"/>
  <c r="AA6130" i="1"/>
  <c r="AD6129" i="1" a="1"/>
  <c r="AD6129" i="1" s="1"/>
  <c r="AC6129" i="1"/>
  <c r="AB6129" i="1"/>
  <c r="AA6129" i="1"/>
  <c r="AD6128" i="1" a="1"/>
  <c r="AD6128" i="1" s="1"/>
  <c r="AC6128" i="1"/>
  <c r="AB6128" i="1"/>
  <c r="AA6128" i="1"/>
  <c r="AD6127" i="1" a="1"/>
  <c r="AD6127" i="1" s="1"/>
  <c r="AC6127" i="1"/>
  <c r="AB6127" i="1"/>
  <c r="AA6127" i="1"/>
  <c r="AD6126" i="1" a="1"/>
  <c r="AD6126" i="1" s="1"/>
  <c r="AC6126" i="1"/>
  <c r="AB6126" i="1"/>
  <c r="AA6126" i="1"/>
  <c r="AD6125" i="1" a="1"/>
  <c r="AD6125" i="1" s="1"/>
  <c r="AC6125" i="1"/>
  <c r="AB6125" i="1"/>
  <c r="AA6125" i="1"/>
  <c r="AD6124" i="1" a="1"/>
  <c r="AD6124" i="1" s="1"/>
  <c r="AC6124" i="1"/>
  <c r="AB6124" i="1"/>
  <c r="AA6124" i="1"/>
  <c r="AD6123" i="1" a="1"/>
  <c r="AD6123" i="1" s="1"/>
  <c r="AC6123" i="1"/>
  <c r="AB6123" i="1"/>
  <c r="AA6123" i="1"/>
  <c r="AD6122" i="1" a="1"/>
  <c r="AD6122" i="1" s="1"/>
  <c r="AC6122" i="1"/>
  <c r="AB6122" i="1"/>
  <c r="AA6122" i="1"/>
  <c r="AD6121" i="1" a="1"/>
  <c r="AD6121" i="1" s="1"/>
  <c r="AC6121" i="1"/>
  <c r="AB6121" i="1"/>
  <c r="AA6121" i="1"/>
  <c r="AD6120" i="1" a="1"/>
  <c r="AD6120" i="1" s="1"/>
  <c r="AC6120" i="1"/>
  <c r="AB6120" i="1"/>
  <c r="AA6120" i="1"/>
  <c r="AD6119" i="1" a="1"/>
  <c r="AD6119" i="1" s="1"/>
  <c r="AC6119" i="1"/>
  <c r="AB6119" i="1"/>
  <c r="AA6119" i="1"/>
  <c r="AD6118" i="1" a="1"/>
  <c r="AD6118" i="1" s="1"/>
  <c r="AC6118" i="1"/>
  <c r="AB6118" i="1"/>
  <c r="AA6118" i="1"/>
  <c r="AD6117" i="1" a="1"/>
  <c r="AD6117" i="1" s="1"/>
  <c r="AC6117" i="1"/>
  <c r="AB6117" i="1"/>
  <c r="AA6117" i="1"/>
  <c r="AD6116" i="1" a="1"/>
  <c r="AD6116" i="1" s="1"/>
  <c r="AC6116" i="1"/>
  <c r="AB6116" i="1"/>
  <c r="AA6116" i="1"/>
  <c r="AD6115" i="1" a="1"/>
  <c r="AD6115" i="1" s="1"/>
  <c r="AC6115" i="1"/>
  <c r="AB6115" i="1"/>
  <c r="AA6115" i="1"/>
  <c r="AD6114" i="1" a="1"/>
  <c r="AD6114" i="1" s="1"/>
  <c r="AC6114" i="1"/>
  <c r="AB6114" i="1"/>
  <c r="AA6114" i="1"/>
  <c r="AD6113" i="1" a="1"/>
  <c r="AD6113" i="1" s="1"/>
  <c r="AC6113" i="1"/>
  <c r="AB6113" i="1"/>
  <c r="AA6113" i="1"/>
  <c r="AD6112" i="1" a="1"/>
  <c r="AD6112" i="1" s="1"/>
  <c r="AC6112" i="1"/>
  <c r="AB6112" i="1"/>
  <c r="AA6112" i="1"/>
  <c r="AD6111" i="1" a="1"/>
  <c r="AD6111" i="1" s="1"/>
  <c r="AC6111" i="1"/>
  <c r="AB6111" i="1"/>
  <c r="AA6111" i="1"/>
  <c r="AD6110" i="1" a="1"/>
  <c r="AD6110" i="1" s="1"/>
  <c r="AC6110" i="1"/>
  <c r="AB6110" i="1"/>
  <c r="AA6110" i="1"/>
  <c r="AD6109" i="1" a="1"/>
  <c r="AD6109" i="1" s="1"/>
  <c r="AC6109" i="1"/>
  <c r="AB6109" i="1"/>
  <c r="AA6109" i="1"/>
  <c r="AD6108" i="1" a="1"/>
  <c r="AD6108" i="1" s="1"/>
  <c r="AC6108" i="1"/>
  <c r="AB6108" i="1"/>
  <c r="AA6108" i="1"/>
  <c r="AD6107" i="1" a="1"/>
  <c r="AD6107" i="1" s="1"/>
  <c r="AC6107" i="1"/>
  <c r="AB6107" i="1"/>
  <c r="AA6107" i="1"/>
  <c r="AD6106" i="1" a="1"/>
  <c r="AD6106" i="1" s="1"/>
  <c r="AC6106" i="1"/>
  <c r="AB6106" i="1"/>
  <c r="AA6106" i="1"/>
  <c r="AD6105" i="1" a="1"/>
  <c r="AD6105" i="1" s="1"/>
  <c r="AC6105" i="1"/>
  <c r="AB6105" i="1"/>
  <c r="AA6105" i="1"/>
  <c r="AD6104" i="1" a="1"/>
  <c r="AD6104" i="1" s="1"/>
  <c r="AC6104" i="1"/>
  <c r="AB6104" i="1"/>
  <c r="AA6104" i="1"/>
  <c r="AD6103" i="1" a="1"/>
  <c r="AD6103" i="1" s="1"/>
  <c r="AC6103" i="1"/>
  <c r="AB6103" i="1"/>
  <c r="AA6103" i="1"/>
  <c r="AD6102" i="1" a="1"/>
  <c r="AD6102" i="1" s="1"/>
  <c r="AC6102" i="1"/>
  <c r="AB6102" i="1"/>
  <c r="AA6102" i="1"/>
  <c r="AD6101" i="1" a="1"/>
  <c r="AD6101" i="1" s="1"/>
  <c r="AC6101" i="1"/>
  <c r="AB6101" i="1"/>
  <c r="AA6101" i="1"/>
  <c r="AD6100" i="1" a="1"/>
  <c r="AD6100" i="1" s="1"/>
  <c r="AC6100" i="1"/>
  <c r="AB6100" i="1"/>
  <c r="AA6100" i="1"/>
  <c r="AD6099" i="1" a="1"/>
  <c r="AD6099" i="1" s="1"/>
  <c r="AC6099" i="1"/>
  <c r="AB6099" i="1"/>
  <c r="AA6099" i="1"/>
  <c r="AD6098" i="1" a="1"/>
  <c r="AD6098" i="1" s="1"/>
  <c r="AC6098" i="1"/>
  <c r="AB6098" i="1"/>
  <c r="AA6098" i="1"/>
  <c r="AD6097" i="1" a="1"/>
  <c r="AD6097" i="1" s="1"/>
  <c r="AC6097" i="1"/>
  <c r="AB6097" i="1"/>
  <c r="AA6097" i="1"/>
  <c r="AD6096" i="1" a="1"/>
  <c r="AD6096" i="1" s="1"/>
  <c r="AC6096" i="1"/>
  <c r="AB6096" i="1"/>
  <c r="AA6096" i="1"/>
  <c r="AD6095" i="1" a="1"/>
  <c r="AD6095" i="1" s="1"/>
  <c r="AC6095" i="1"/>
  <c r="AB6095" i="1"/>
  <c r="AA6095" i="1"/>
  <c r="AD6094" i="1" a="1"/>
  <c r="AD6094" i="1" s="1"/>
  <c r="AC6094" i="1"/>
  <c r="AB6094" i="1"/>
  <c r="AA6094" i="1"/>
  <c r="AD6093" i="1" a="1"/>
  <c r="AD6093" i="1" s="1"/>
  <c r="AC6093" i="1"/>
  <c r="AB6093" i="1"/>
  <c r="AA6093" i="1"/>
  <c r="AD6092" i="1" a="1"/>
  <c r="AD6092" i="1" s="1"/>
  <c r="AC6092" i="1"/>
  <c r="AB6092" i="1"/>
  <c r="AA6092" i="1"/>
  <c r="AD6091" i="1" a="1"/>
  <c r="AD6091" i="1" s="1"/>
  <c r="AC6091" i="1"/>
  <c r="AB6091" i="1"/>
  <c r="AA6091" i="1"/>
  <c r="AD6090" i="1" a="1"/>
  <c r="AD6090" i="1" s="1"/>
  <c r="AC6090" i="1"/>
  <c r="AB6090" i="1"/>
  <c r="AA6090" i="1"/>
  <c r="AD6089" i="1" a="1"/>
  <c r="AD6089" i="1" s="1"/>
  <c r="AC6089" i="1"/>
  <c r="AB6089" i="1"/>
  <c r="AA6089" i="1"/>
  <c r="AD6088" i="1" a="1"/>
  <c r="AD6088" i="1" s="1"/>
  <c r="AC6088" i="1"/>
  <c r="AB6088" i="1"/>
  <c r="AA6088" i="1"/>
  <c r="AD6087" i="1" a="1"/>
  <c r="AD6087" i="1" s="1"/>
  <c r="AC6087" i="1"/>
  <c r="AB6087" i="1"/>
  <c r="AA6087" i="1"/>
  <c r="AD6086" i="1" a="1"/>
  <c r="AD6086" i="1" s="1"/>
  <c r="AC6086" i="1"/>
  <c r="AB6086" i="1"/>
  <c r="AA6086" i="1"/>
  <c r="AD6085" i="1" a="1"/>
  <c r="AD6085" i="1" s="1"/>
  <c r="AC6085" i="1"/>
  <c r="AB6085" i="1"/>
  <c r="AA6085" i="1"/>
  <c r="AD6084" i="1" a="1"/>
  <c r="AD6084" i="1" s="1"/>
  <c r="AC6084" i="1"/>
  <c r="AB6084" i="1"/>
  <c r="AA6084" i="1"/>
  <c r="AD6083" i="1" a="1"/>
  <c r="AD6083" i="1" s="1"/>
  <c r="AC6083" i="1"/>
  <c r="AB6083" i="1"/>
  <c r="AA6083" i="1"/>
  <c r="AD6082" i="1" a="1"/>
  <c r="AD6082" i="1" s="1"/>
  <c r="AC6082" i="1"/>
  <c r="AB6082" i="1"/>
  <c r="AA6082" i="1"/>
  <c r="AD6081" i="1" a="1"/>
  <c r="AD6081" i="1" s="1"/>
  <c r="AC6081" i="1"/>
  <c r="AB6081" i="1"/>
  <c r="AA6081" i="1"/>
  <c r="AD6080" i="1" a="1"/>
  <c r="AD6080" i="1" s="1"/>
  <c r="AC6080" i="1"/>
  <c r="AB6080" i="1"/>
  <c r="AA6080" i="1"/>
  <c r="AD6079" i="1" a="1"/>
  <c r="AD6079" i="1" s="1"/>
  <c r="AC6079" i="1"/>
  <c r="AB6079" i="1"/>
  <c r="AA6079" i="1"/>
  <c r="AD6078" i="1" a="1"/>
  <c r="AD6078" i="1" s="1"/>
  <c r="AC6078" i="1"/>
  <c r="AB6078" i="1"/>
  <c r="AA6078" i="1"/>
  <c r="AD6077" i="1" a="1"/>
  <c r="AD6077" i="1" s="1"/>
  <c r="AC6077" i="1"/>
  <c r="AB6077" i="1"/>
  <c r="AA6077" i="1"/>
  <c r="AD6076" i="1" a="1"/>
  <c r="AD6076" i="1" s="1"/>
  <c r="AC6076" i="1"/>
  <c r="AB6076" i="1"/>
  <c r="AA6076" i="1"/>
  <c r="AD6075" i="1" a="1"/>
  <c r="AD6075" i="1" s="1"/>
  <c r="AC6075" i="1"/>
  <c r="AB6075" i="1"/>
  <c r="AA6075" i="1"/>
  <c r="AD6074" i="1" a="1"/>
  <c r="AD6074" i="1" s="1"/>
  <c r="AC6074" i="1"/>
  <c r="AB6074" i="1"/>
  <c r="AA6074" i="1"/>
  <c r="AD6073" i="1" a="1"/>
  <c r="AD6073" i="1" s="1"/>
  <c r="AC6073" i="1"/>
  <c r="AB6073" i="1"/>
  <c r="AA6073" i="1"/>
  <c r="AD6072" i="1" a="1"/>
  <c r="AD6072" i="1" s="1"/>
  <c r="AC6072" i="1"/>
  <c r="AB6072" i="1"/>
  <c r="AA6072" i="1"/>
  <c r="AD6071" i="1" a="1"/>
  <c r="AD6071" i="1" s="1"/>
  <c r="AC6071" i="1"/>
  <c r="AB6071" i="1"/>
  <c r="AA6071" i="1"/>
  <c r="AD6070" i="1" a="1"/>
  <c r="AD6070" i="1" s="1"/>
  <c r="AC6070" i="1"/>
  <c r="AB6070" i="1"/>
  <c r="AA6070" i="1"/>
  <c r="AD6069" i="1" a="1"/>
  <c r="AD6069" i="1" s="1"/>
  <c r="AC6069" i="1"/>
  <c r="AB6069" i="1"/>
  <c r="AA6069" i="1"/>
  <c r="AD6068" i="1" a="1"/>
  <c r="AD6068" i="1" s="1"/>
  <c r="AC6068" i="1"/>
  <c r="AB6068" i="1"/>
  <c r="AA6068" i="1"/>
  <c r="AD6067" i="1" a="1"/>
  <c r="AD6067" i="1" s="1"/>
  <c r="AC6067" i="1"/>
  <c r="AB6067" i="1"/>
  <c r="AA6067" i="1"/>
  <c r="AD6066" i="1" a="1"/>
  <c r="AD6066" i="1" s="1"/>
  <c r="AC6066" i="1"/>
  <c r="AB6066" i="1"/>
  <c r="AA6066" i="1"/>
  <c r="AD6065" i="1" a="1"/>
  <c r="AD6065" i="1" s="1"/>
  <c r="AC6065" i="1"/>
  <c r="AB6065" i="1"/>
  <c r="AA6065" i="1"/>
  <c r="AD6064" i="1" a="1"/>
  <c r="AD6064" i="1" s="1"/>
  <c r="AC6064" i="1"/>
  <c r="AB6064" i="1"/>
  <c r="AA6064" i="1"/>
  <c r="AD6063" i="1" a="1"/>
  <c r="AD6063" i="1" s="1"/>
  <c r="AC6063" i="1"/>
  <c r="AB6063" i="1"/>
  <c r="AA6063" i="1"/>
  <c r="AD6062" i="1" a="1"/>
  <c r="AD6062" i="1" s="1"/>
  <c r="AC6062" i="1"/>
  <c r="AB6062" i="1"/>
  <c r="AA6062" i="1"/>
  <c r="AD6061" i="1" a="1"/>
  <c r="AD6061" i="1" s="1"/>
  <c r="AC6061" i="1"/>
  <c r="AB6061" i="1"/>
  <c r="AA6061" i="1"/>
  <c r="AD6060" i="1" a="1"/>
  <c r="AD6060" i="1" s="1"/>
  <c r="AC6060" i="1"/>
  <c r="AB6060" i="1"/>
  <c r="AA6060" i="1"/>
  <c r="AD6059" i="1" a="1"/>
  <c r="AD6059" i="1" s="1"/>
  <c r="AC6059" i="1"/>
  <c r="AB6059" i="1"/>
  <c r="AA6059" i="1"/>
  <c r="AD6058" i="1" a="1"/>
  <c r="AD6058" i="1" s="1"/>
  <c r="AC6058" i="1"/>
  <c r="AB6058" i="1"/>
  <c r="AA6058" i="1"/>
  <c r="AD6057" i="1" a="1"/>
  <c r="AD6057" i="1" s="1"/>
  <c r="AC6057" i="1"/>
  <c r="AB6057" i="1"/>
  <c r="AA6057" i="1"/>
  <c r="AD6056" i="1" a="1"/>
  <c r="AD6056" i="1" s="1"/>
  <c r="AC6056" i="1"/>
  <c r="AB6056" i="1"/>
  <c r="AA6056" i="1"/>
  <c r="AD6055" i="1" a="1"/>
  <c r="AD6055" i="1" s="1"/>
  <c r="AC6055" i="1"/>
  <c r="AB6055" i="1"/>
  <c r="AA6055" i="1"/>
  <c r="AD6054" i="1" a="1"/>
  <c r="AD6054" i="1" s="1"/>
  <c r="AC6054" i="1"/>
  <c r="AB6054" i="1"/>
  <c r="AA6054" i="1"/>
  <c r="AD6053" i="1" a="1"/>
  <c r="AD6053" i="1" s="1"/>
  <c r="AC6053" i="1"/>
  <c r="AB6053" i="1"/>
  <c r="AA6053" i="1"/>
  <c r="AD6052" i="1" a="1"/>
  <c r="AD6052" i="1" s="1"/>
  <c r="AC6052" i="1"/>
  <c r="AB6052" i="1"/>
  <c r="AA6052" i="1"/>
  <c r="AD6051" i="1" a="1"/>
  <c r="AD6051" i="1" s="1"/>
  <c r="AC6051" i="1"/>
  <c r="AB6051" i="1"/>
  <c r="AA6051" i="1"/>
  <c r="AD6050" i="1" a="1"/>
  <c r="AD6050" i="1" s="1"/>
  <c r="AC6050" i="1"/>
  <c r="AB6050" i="1"/>
  <c r="AA6050" i="1"/>
  <c r="AD6049" i="1" a="1"/>
  <c r="AD6049" i="1" s="1"/>
  <c r="AC6049" i="1"/>
  <c r="AB6049" i="1"/>
  <c r="AA6049" i="1"/>
  <c r="AD6048" i="1" a="1"/>
  <c r="AD6048" i="1" s="1"/>
  <c r="AC6048" i="1"/>
  <c r="AB6048" i="1"/>
  <c r="AA6048" i="1"/>
  <c r="AD6047" i="1" a="1"/>
  <c r="AD6047" i="1" s="1"/>
  <c r="AC6047" i="1"/>
  <c r="AB6047" i="1"/>
  <c r="AA6047" i="1"/>
  <c r="AD6046" i="1" a="1"/>
  <c r="AD6046" i="1" s="1"/>
  <c r="AC6046" i="1"/>
  <c r="AB6046" i="1"/>
  <c r="AA6046" i="1"/>
  <c r="AD6045" i="1" a="1"/>
  <c r="AD6045" i="1" s="1"/>
  <c r="AC6045" i="1"/>
  <c r="AB6045" i="1"/>
  <c r="AA6045" i="1"/>
  <c r="AD6044" i="1" a="1"/>
  <c r="AD6044" i="1" s="1"/>
  <c r="AC6044" i="1"/>
  <c r="AB6044" i="1"/>
  <c r="AA6044" i="1"/>
  <c r="AD6043" i="1" a="1"/>
  <c r="AD6043" i="1" s="1"/>
  <c r="AC6043" i="1"/>
  <c r="AB6043" i="1"/>
  <c r="AA6043" i="1"/>
  <c r="AD6042" i="1" a="1"/>
  <c r="AD6042" i="1" s="1"/>
  <c r="AC6042" i="1"/>
  <c r="AB6042" i="1"/>
  <c r="AA6042" i="1"/>
  <c r="AD6041" i="1" a="1"/>
  <c r="AD6041" i="1" s="1"/>
  <c r="AC6041" i="1"/>
  <c r="AB6041" i="1"/>
  <c r="AA6041" i="1"/>
  <c r="AD6040" i="1" a="1"/>
  <c r="AD6040" i="1" s="1"/>
  <c r="AC6040" i="1"/>
  <c r="AB6040" i="1"/>
  <c r="AA6040" i="1"/>
  <c r="AD6039" i="1" a="1"/>
  <c r="AD6039" i="1" s="1"/>
  <c r="AC6039" i="1"/>
  <c r="AB6039" i="1"/>
  <c r="AA6039" i="1"/>
  <c r="AD6038" i="1" a="1"/>
  <c r="AD6038" i="1" s="1"/>
  <c r="AC6038" i="1"/>
  <c r="AB6038" i="1"/>
  <c r="AA6038" i="1"/>
  <c r="AD6037" i="1" a="1"/>
  <c r="AD6037" i="1" s="1"/>
  <c r="AC6037" i="1"/>
  <c r="AB6037" i="1"/>
  <c r="AA6037" i="1"/>
  <c r="AD6036" i="1" a="1"/>
  <c r="AD6036" i="1" s="1"/>
  <c r="AC6036" i="1"/>
  <c r="AB6036" i="1"/>
  <c r="AA6036" i="1"/>
  <c r="AD6035" i="1" a="1"/>
  <c r="AD6035" i="1" s="1"/>
  <c r="AC6035" i="1"/>
  <c r="AB6035" i="1"/>
  <c r="AA6035" i="1"/>
  <c r="AD6034" i="1" a="1"/>
  <c r="AD6034" i="1" s="1"/>
  <c r="AC6034" i="1"/>
  <c r="AB6034" i="1"/>
  <c r="AA6034" i="1"/>
  <c r="AD6033" i="1" a="1"/>
  <c r="AD6033" i="1" s="1"/>
  <c r="AC6033" i="1"/>
  <c r="AB6033" i="1"/>
  <c r="AA6033" i="1"/>
  <c r="AD6032" i="1" a="1"/>
  <c r="AD6032" i="1" s="1"/>
  <c r="AC6032" i="1"/>
  <c r="AB6032" i="1"/>
  <c r="AA6032" i="1"/>
  <c r="AD6031" i="1" a="1"/>
  <c r="AD6031" i="1" s="1"/>
  <c r="AC6031" i="1"/>
  <c r="AB6031" i="1"/>
  <c r="AA6031" i="1"/>
  <c r="AD6030" i="1" a="1"/>
  <c r="AD6030" i="1" s="1"/>
  <c r="AC6030" i="1"/>
  <c r="AB6030" i="1"/>
  <c r="AA6030" i="1"/>
  <c r="AD6029" i="1" a="1"/>
  <c r="AD6029" i="1" s="1"/>
  <c r="AC6029" i="1"/>
  <c r="AB6029" i="1"/>
  <c r="AA6029" i="1"/>
  <c r="AD6028" i="1" a="1"/>
  <c r="AD6028" i="1" s="1"/>
  <c r="AC6028" i="1"/>
  <c r="AB6028" i="1"/>
  <c r="AA6028" i="1"/>
  <c r="AD6027" i="1" a="1"/>
  <c r="AD6027" i="1" s="1"/>
  <c r="AC6027" i="1"/>
  <c r="AB6027" i="1"/>
  <c r="AA6027" i="1"/>
  <c r="AD6026" i="1" a="1"/>
  <c r="AD6026" i="1" s="1"/>
  <c r="AC6026" i="1"/>
  <c r="AB6026" i="1"/>
  <c r="AA6026" i="1"/>
  <c r="AD6025" i="1" a="1"/>
  <c r="AD6025" i="1" s="1"/>
  <c r="AC6025" i="1"/>
  <c r="AB6025" i="1"/>
  <c r="AA6025" i="1"/>
  <c r="AD6024" i="1" a="1"/>
  <c r="AD6024" i="1" s="1"/>
  <c r="AC6024" i="1"/>
  <c r="AB6024" i="1"/>
  <c r="AA6024" i="1"/>
  <c r="AD6023" i="1" a="1"/>
  <c r="AD6023" i="1" s="1"/>
  <c r="AC6023" i="1"/>
  <c r="AB6023" i="1"/>
  <c r="AA6023" i="1"/>
  <c r="AD6022" i="1" a="1"/>
  <c r="AD6022" i="1" s="1"/>
  <c r="AC6022" i="1"/>
  <c r="AB6022" i="1"/>
  <c r="AA6022" i="1"/>
  <c r="AD6021" i="1" a="1"/>
  <c r="AD6021" i="1" s="1"/>
  <c r="AC6021" i="1"/>
  <c r="AB6021" i="1"/>
  <c r="AA6021" i="1"/>
  <c r="AD6020" i="1" a="1"/>
  <c r="AD6020" i="1" s="1"/>
  <c r="AC6020" i="1"/>
  <c r="AB6020" i="1"/>
  <c r="AA6020" i="1"/>
  <c r="AD6019" i="1" a="1"/>
  <c r="AD6019" i="1" s="1"/>
  <c r="AC6019" i="1"/>
  <c r="AB6019" i="1"/>
  <c r="AA6019" i="1"/>
  <c r="AD6018" i="1" a="1"/>
  <c r="AD6018" i="1" s="1"/>
  <c r="AC6018" i="1"/>
  <c r="AB6018" i="1"/>
  <c r="AA6018" i="1"/>
  <c r="AD6017" i="1" a="1"/>
  <c r="AD6017" i="1" s="1"/>
  <c r="AC6017" i="1"/>
  <c r="AB6017" i="1"/>
  <c r="AA6017" i="1"/>
  <c r="AD6016" i="1" a="1"/>
  <c r="AD6016" i="1" s="1"/>
  <c r="AC6016" i="1"/>
  <c r="AB6016" i="1"/>
  <c r="AA6016" i="1"/>
  <c r="AD6015" i="1" a="1"/>
  <c r="AD6015" i="1" s="1"/>
  <c r="AC6015" i="1"/>
  <c r="AB6015" i="1"/>
  <c r="AA6015" i="1"/>
  <c r="AD6014" i="1" a="1"/>
  <c r="AD6014" i="1" s="1"/>
  <c r="AC6014" i="1"/>
  <c r="AB6014" i="1"/>
  <c r="AA6014" i="1"/>
  <c r="AD6013" i="1" a="1"/>
  <c r="AD6013" i="1" s="1"/>
  <c r="AC6013" i="1"/>
  <c r="AB6013" i="1"/>
  <c r="AA6013" i="1"/>
  <c r="AD6012" i="1" a="1"/>
  <c r="AD6012" i="1" s="1"/>
  <c r="AC6012" i="1"/>
  <c r="AB6012" i="1"/>
  <c r="AA6012" i="1"/>
  <c r="AD6011" i="1" a="1"/>
  <c r="AD6011" i="1" s="1"/>
  <c r="AC6011" i="1"/>
  <c r="AB6011" i="1"/>
  <c r="AA6011" i="1"/>
  <c r="AD6010" i="1" a="1"/>
  <c r="AD6010" i="1" s="1"/>
  <c r="AC6010" i="1"/>
  <c r="AB6010" i="1"/>
  <c r="AA6010" i="1"/>
  <c r="AD6009" i="1" a="1"/>
  <c r="AD6009" i="1" s="1"/>
  <c r="AC6009" i="1"/>
  <c r="AB6009" i="1"/>
  <c r="AA6009" i="1"/>
  <c r="AD6008" i="1" a="1"/>
  <c r="AD6008" i="1" s="1"/>
  <c r="AC6008" i="1"/>
  <c r="AB6008" i="1"/>
  <c r="AA6008" i="1"/>
  <c r="AD6007" i="1" a="1"/>
  <c r="AD6007" i="1" s="1"/>
  <c r="AC6007" i="1"/>
  <c r="AB6007" i="1"/>
  <c r="AA6007" i="1"/>
  <c r="AD6006" i="1" a="1"/>
  <c r="AD6006" i="1" s="1"/>
  <c r="AC6006" i="1"/>
  <c r="AB6006" i="1"/>
  <c r="AA6006" i="1"/>
  <c r="AD6005" i="1" a="1"/>
  <c r="AD6005" i="1" s="1"/>
  <c r="AC6005" i="1"/>
  <c r="AB6005" i="1"/>
  <c r="AA6005" i="1"/>
  <c r="AD6004" i="1" a="1"/>
  <c r="AD6004" i="1" s="1"/>
  <c r="AC6004" i="1"/>
  <c r="AB6004" i="1"/>
  <c r="AA6004" i="1"/>
  <c r="AD6003" i="1" a="1"/>
  <c r="AD6003" i="1" s="1"/>
  <c r="AC6003" i="1"/>
  <c r="AB6003" i="1"/>
  <c r="AA6003" i="1"/>
  <c r="AD6002" i="1" a="1"/>
  <c r="AD6002" i="1" s="1"/>
  <c r="AC6002" i="1"/>
  <c r="AB6002" i="1"/>
  <c r="AA6002" i="1"/>
  <c r="AD6001" i="1" a="1"/>
  <c r="AD6001" i="1" s="1"/>
  <c r="AC6001" i="1"/>
  <c r="AB6001" i="1"/>
  <c r="AA6001" i="1"/>
  <c r="AD6000" i="1" a="1"/>
  <c r="AD6000" i="1" s="1"/>
  <c r="AC6000" i="1"/>
  <c r="AB6000" i="1"/>
  <c r="AA6000" i="1"/>
  <c r="AD5999" i="1" a="1"/>
  <c r="AD5999" i="1" s="1"/>
  <c r="AC5999" i="1"/>
  <c r="AB5999" i="1"/>
  <c r="AA5999" i="1"/>
  <c r="AD5998" i="1" a="1"/>
  <c r="AD5998" i="1" s="1"/>
  <c r="AC5998" i="1"/>
  <c r="AB5998" i="1"/>
  <c r="AA5998" i="1"/>
  <c r="AD5997" i="1" a="1"/>
  <c r="AD5997" i="1" s="1"/>
  <c r="AC5997" i="1"/>
  <c r="AB5997" i="1"/>
  <c r="AA5997" i="1"/>
  <c r="AD5996" i="1" a="1"/>
  <c r="AD5996" i="1" s="1"/>
  <c r="AC5996" i="1"/>
  <c r="AB5996" i="1"/>
  <c r="AA5996" i="1"/>
  <c r="AD5995" i="1" a="1"/>
  <c r="AD5995" i="1" s="1"/>
  <c r="AC5995" i="1"/>
  <c r="AB5995" i="1"/>
  <c r="AA5995" i="1"/>
  <c r="AD5994" i="1" a="1"/>
  <c r="AD5994" i="1" s="1"/>
  <c r="AC5994" i="1"/>
  <c r="AB5994" i="1"/>
  <c r="AA5994" i="1"/>
  <c r="AD5993" i="1" a="1"/>
  <c r="AD5993" i="1" s="1"/>
  <c r="AC5993" i="1"/>
  <c r="AB5993" i="1"/>
  <c r="AA5993" i="1"/>
  <c r="AD5992" i="1" a="1"/>
  <c r="AD5992" i="1" s="1"/>
  <c r="AC5992" i="1"/>
  <c r="AB5992" i="1"/>
  <c r="AA5992" i="1"/>
  <c r="AD5991" i="1" a="1"/>
  <c r="AD5991" i="1" s="1"/>
  <c r="AC5991" i="1"/>
  <c r="AB5991" i="1"/>
  <c r="AA5991" i="1"/>
  <c r="AD5990" i="1" a="1"/>
  <c r="AD5990" i="1" s="1"/>
  <c r="AC5990" i="1"/>
  <c r="AB5990" i="1"/>
  <c r="AA5990" i="1"/>
  <c r="AD5989" i="1" a="1"/>
  <c r="AD5989" i="1" s="1"/>
  <c r="AC5989" i="1"/>
  <c r="AB5989" i="1"/>
  <c r="AA5989" i="1"/>
  <c r="AD5988" i="1" a="1"/>
  <c r="AD5988" i="1" s="1"/>
  <c r="AC5988" i="1"/>
  <c r="AB5988" i="1"/>
  <c r="AA5988" i="1"/>
  <c r="AD5987" i="1" a="1"/>
  <c r="AD5987" i="1" s="1"/>
  <c r="AC5987" i="1"/>
  <c r="AB5987" i="1"/>
  <c r="AA5987" i="1"/>
  <c r="AD5986" i="1" a="1"/>
  <c r="AD5986" i="1" s="1"/>
  <c r="AC5986" i="1"/>
  <c r="AB5986" i="1"/>
  <c r="AA5986" i="1"/>
  <c r="AD5985" i="1" a="1"/>
  <c r="AD5985" i="1" s="1"/>
  <c r="AC5985" i="1"/>
  <c r="AB5985" i="1"/>
  <c r="AA5985" i="1"/>
  <c r="AD5984" i="1" a="1"/>
  <c r="AD5984" i="1" s="1"/>
  <c r="AC5984" i="1"/>
  <c r="AB5984" i="1"/>
  <c r="AA5984" i="1"/>
  <c r="AD5983" i="1" a="1"/>
  <c r="AD5983" i="1" s="1"/>
  <c r="AC5983" i="1"/>
  <c r="AB5983" i="1"/>
  <c r="AA5983" i="1"/>
  <c r="AD5982" i="1" a="1"/>
  <c r="AD5982" i="1" s="1"/>
  <c r="AC5982" i="1"/>
  <c r="AB5982" i="1"/>
  <c r="AA5982" i="1"/>
  <c r="AD5981" i="1" a="1"/>
  <c r="AD5981" i="1" s="1"/>
  <c r="AC5981" i="1"/>
  <c r="AB5981" i="1"/>
  <c r="AA5981" i="1"/>
  <c r="AD5980" i="1" a="1"/>
  <c r="AD5980" i="1" s="1"/>
  <c r="AC5980" i="1"/>
  <c r="AB5980" i="1"/>
  <c r="AA5980" i="1"/>
  <c r="AD5979" i="1" a="1"/>
  <c r="AD5979" i="1" s="1"/>
  <c r="AC5979" i="1"/>
  <c r="AB5979" i="1"/>
  <c r="AA5979" i="1"/>
  <c r="AD5978" i="1" a="1"/>
  <c r="AD5978" i="1" s="1"/>
  <c r="AC5978" i="1"/>
  <c r="AB5978" i="1"/>
  <c r="AA5978" i="1"/>
  <c r="AD5977" i="1" a="1"/>
  <c r="AD5977" i="1" s="1"/>
  <c r="AC5977" i="1"/>
  <c r="AB5977" i="1"/>
  <c r="AA5977" i="1"/>
  <c r="AD5976" i="1" a="1"/>
  <c r="AD5976" i="1" s="1"/>
  <c r="AC5976" i="1"/>
  <c r="AB5976" i="1"/>
  <c r="AA5976" i="1"/>
  <c r="AD5975" i="1" a="1"/>
  <c r="AD5975" i="1" s="1"/>
  <c r="AC5975" i="1"/>
  <c r="AB5975" i="1"/>
  <c r="AA5975" i="1"/>
  <c r="AD5974" i="1" a="1"/>
  <c r="AD5974" i="1" s="1"/>
  <c r="AC5974" i="1"/>
  <c r="AB5974" i="1"/>
  <c r="AA5974" i="1"/>
  <c r="AD5973" i="1" a="1"/>
  <c r="AD5973" i="1" s="1"/>
  <c r="AC5973" i="1"/>
  <c r="AB5973" i="1"/>
  <c r="AA5973" i="1"/>
  <c r="AD5972" i="1" a="1"/>
  <c r="AD5972" i="1" s="1"/>
  <c r="AC5972" i="1"/>
  <c r="AB5972" i="1"/>
  <c r="AA5972" i="1"/>
  <c r="AD5971" i="1" a="1"/>
  <c r="AD5971" i="1" s="1"/>
  <c r="AC5971" i="1"/>
  <c r="AB5971" i="1"/>
  <c r="AA5971" i="1"/>
  <c r="AD5970" i="1" a="1"/>
  <c r="AD5970" i="1" s="1"/>
  <c r="AC5970" i="1"/>
  <c r="AB5970" i="1"/>
  <c r="AA5970" i="1"/>
  <c r="AD5969" i="1" a="1"/>
  <c r="AD5969" i="1" s="1"/>
  <c r="AC5969" i="1"/>
  <c r="AB5969" i="1"/>
  <c r="AA5969" i="1"/>
  <c r="AD5968" i="1" a="1"/>
  <c r="AD5968" i="1" s="1"/>
  <c r="AC5968" i="1"/>
  <c r="AB5968" i="1"/>
  <c r="AA5968" i="1"/>
  <c r="AD5967" i="1" a="1"/>
  <c r="AD5967" i="1" s="1"/>
  <c r="AC5967" i="1"/>
  <c r="AB5967" i="1"/>
  <c r="AA5967" i="1"/>
  <c r="AD5966" i="1" a="1"/>
  <c r="AD5966" i="1" s="1"/>
  <c r="AC5966" i="1"/>
  <c r="AB5966" i="1"/>
  <c r="AA5966" i="1"/>
  <c r="AD5965" i="1" a="1"/>
  <c r="AD5965" i="1" s="1"/>
  <c r="AC5965" i="1"/>
  <c r="AB5965" i="1"/>
  <c r="AA5965" i="1"/>
  <c r="AD5964" i="1" a="1"/>
  <c r="AD5964" i="1" s="1"/>
  <c r="AC5964" i="1"/>
  <c r="AB5964" i="1"/>
  <c r="AA5964" i="1"/>
  <c r="AD5963" i="1" a="1"/>
  <c r="AD5963" i="1" s="1"/>
  <c r="AC5963" i="1"/>
  <c r="AB5963" i="1"/>
  <c r="AA5963" i="1"/>
  <c r="AD5962" i="1" a="1"/>
  <c r="AD5962" i="1" s="1"/>
  <c r="AC5962" i="1"/>
  <c r="AB5962" i="1"/>
  <c r="AA5962" i="1"/>
  <c r="AD5961" i="1" a="1"/>
  <c r="AD5961" i="1" s="1"/>
  <c r="AC5961" i="1"/>
  <c r="AB5961" i="1"/>
  <c r="AA5961" i="1"/>
  <c r="AD5960" i="1" a="1"/>
  <c r="AD5960" i="1" s="1"/>
  <c r="AC5960" i="1"/>
  <c r="AB5960" i="1"/>
  <c r="AA5960" i="1"/>
  <c r="AD5959" i="1" a="1"/>
  <c r="AD5959" i="1" s="1"/>
  <c r="AC5959" i="1"/>
  <c r="AB5959" i="1"/>
  <c r="AA5959" i="1"/>
  <c r="AD5958" i="1" a="1"/>
  <c r="AD5958" i="1" s="1"/>
  <c r="AC5958" i="1"/>
  <c r="AB5958" i="1"/>
  <c r="AA5958" i="1"/>
  <c r="AD5957" i="1" a="1"/>
  <c r="AD5957" i="1" s="1"/>
  <c r="AC5957" i="1"/>
  <c r="AB5957" i="1"/>
  <c r="AA5957" i="1"/>
  <c r="AD5956" i="1" a="1"/>
  <c r="AD5956" i="1" s="1"/>
  <c r="AC5956" i="1"/>
  <c r="AB5956" i="1"/>
  <c r="AA5956" i="1"/>
  <c r="AD5955" i="1" a="1"/>
  <c r="AD5955" i="1" s="1"/>
  <c r="AC5955" i="1"/>
  <c r="AB5955" i="1"/>
  <c r="AA5955" i="1"/>
  <c r="AD5954" i="1" a="1"/>
  <c r="AD5954" i="1" s="1"/>
  <c r="AC5954" i="1"/>
  <c r="AB5954" i="1"/>
  <c r="AA5954" i="1"/>
  <c r="AD5953" i="1" a="1"/>
  <c r="AD5953" i="1" s="1"/>
  <c r="AC5953" i="1"/>
  <c r="AB5953" i="1"/>
  <c r="AA5953" i="1"/>
  <c r="AD5952" i="1" a="1"/>
  <c r="AD5952" i="1" s="1"/>
  <c r="AC5952" i="1"/>
  <c r="AB5952" i="1"/>
  <c r="AA5952" i="1"/>
  <c r="AD5951" i="1" a="1"/>
  <c r="AD5951" i="1" s="1"/>
  <c r="AC5951" i="1"/>
  <c r="AB5951" i="1"/>
  <c r="AA5951" i="1"/>
  <c r="AD5950" i="1" a="1"/>
  <c r="AD5950" i="1" s="1"/>
  <c r="AC5950" i="1"/>
  <c r="AB5950" i="1"/>
  <c r="AA5950" i="1"/>
  <c r="AD5949" i="1" a="1"/>
  <c r="AD5949" i="1" s="1"/>
  <c r="AC5949" i="1"/>
  <c r="AB5949" i="1"/>
  <c r="AA5949" i="1"/>
  <c r="AD5948" i="1" a="1"/>
  <c r="AD5948" i="1" s="1"/>
  <c r="AC5948" i="1"/>
  <c r="AB5948" i="1"/>
  <c r="AA5948" i="1"/>
  <c r="AD5947" i="1" a="1"/>
  <c r="AD5947" i="1" s="1"/>
  <c r="AC5947" i="1"/>
  <c r="AB5947" i="1"/>
  <c r="AA5947" i="1"/>
  <c r="AD5946" i="1" a="1"/>
  <c r="AD5946" i="1" s="1"/>
  <c r="AC5946" i="1"/>
  <c r="AB5946" i="1"/>
  <c r="AA5946" i="1"/>
  <c r="AD5945" i="1" a="1"/>
  <c r="AD5945" i="1" s="1"/>
  <c r="AC5945" i="1"/>
  <c r="AB5945" i="1"/>
  <c r="AA5945" i="1"/>
  <c r="AD5944" i="1" a="1"/>
  <c r="AD5944" i="1" s="1"/>
  <c r="AC5944" i="1"/>
  <c r="AB5944" i="1"/>
  <c r="AA5944" i="1"/>
  <c r="AD5943" i="1" a="1"/>
  <c r="AD5943" i="1" s="1"/>
  <c r="AC5943" i="1"/>
  <c r="AB5943" i="1"/>
  <c r="AA5943" i="1"/>
  <c r="AD5942" i="1" a="1"/>
  <c r="AD5942" i="1" s="1"/>
  <c r="AC5942" i="1"/>
  <c r="AB5942" i="1"/>
  <c r="AA5942" i="1"/>
  <c r="AD5941" i="1" a="1"/>
  <c r="AD5941" i="1" s="1"/>
  <c r="AC5941" i="1"/>
  <c r="AB5941" i="1"/>
  <c r="AA5941" i="1"/>
  <c r="AD5940" i="1" a="1"/>
  <c r="AD5940" i="1" s="1"/>
  <c r="AC5940" i="1"/>
  <c r="AB5940" i="1"/>
  <c r="AA5940" i="1"/>
  <c r="AD5939" i="1" a="1"/>
  <c r="AD5939" i="1" s="1"/>
  <c r="AC5939" i="1"/>
  <c r="AB5939" i="1"/>
  <c r="AA5939" i="1"/>
  <c r="AD5938" i="1" a="1"/>
  <c r="AD5938" i="1" s="1"/>
  <c r="AC5938" i="1"/>
  <c r="AB5938" i="1"/>
  <c r="AA5938" i="1"/>
  <c r="AD5937" i="1" a="1"/>
  <c r="AD5937" i="1" s="1"/>
  <c r="AC5937" i="1"/>
  <c r="AB5937" i="1"/>
  <c r="AA5937" i="1"/>
  <c r="AD5936" i="1" a="1"/>
  <c r="AD5936" i="1" s="1"/>
  <c r="AC5936" i="1"/>
  <c r="AB5936" i="1"/>
  <c r="AA5936" i="1"/>
  <c r="AD5935" i="1" a="1"/>
  <c r="AD5935" i="1" s="1"/>
  <c r="AC5935" i="1"/>
  <c r="AB5935" i="1"/>
  <c r="AA5935" i="1"/>
  <c r="AD5934" i="1" a="1"/>
  <c r="AD5934" i="1" s="1"/>
  <c r="AC5934" i="1"/>
  <c r="AB5934" i="1"/>
  <c r="AA5934" i="1"/>
  <c r="AD5933" i="1" a="1"/>
  <c r="AD5933" i="1" s="1"/>
  <c r="AC5933" i="1"/>
  <c r="AB5933" i="1"/>
  <c r="AA5933" i="1"/>
  <c r="AD5932" i="1" a="1"/>
  <c r="AD5932" i="1" s="1"/>
  <c r="AC5932" i="1"/>
  <c r="AB5932" i="1"/>
  <c r="AA5932" i="1"/>
  <c r="AD5931" i="1" a="1"/>
  <c r="AD5931" i="1" s="1"/>
  <c r="AC5931" i="1"/>
  <c r="AB5931" i="1"/>
  <c r="AA5931" i="1"/>
  <c r="AD5930" i="1" a="1"/>
  <c r="AD5930" i="1" s="1"/>
  <c r="AC5930" i="1"/>
  <c r="AB5930" i="1"/>
  <c r="AA5930" i="1"/>
  <c r="AD5929" i="1" a="1"/>
  <c r="AD5929" i="1" s="1"/>
  <c r="AC5929" i="1"/>
  <c r="AB5929" i="1"/>
  <c r="AA5929" i="1"/>
  <c r="AD5928" i="1" a="1"/>
  <c r="AD5928" i="1" s="1"/>
  <c r="AC5928" i="1"/>
  <c r="AB5928" i="1"/>
  <c r="AA5928" i="1"/>
  <c r="AD5927" i="1" a="1"/>
  <c r="AD5927" i="1" s="1"/>
  <c r="AC5927" i="1"/>
  <c r="AB5927" i="1"/>
  <c r="AA5927" i="1"/>
  <c r="AD5926" i="1" a="1"/>
  <c r="AD5926" i="1" s="1"/>
  <c r="AC5926" i="1"/>
  <c r="AB5926" i="1"/>
  <c r="AA5926" i="1"/>
  <c r="AD5925" i="1" a="1"/>
  <c r="AD5925" i="1" s="1"/>
  <c r="AC5925" i="1"/>
  <c r="AB5925" i="1"/>
  <c r="AA5925" i="1"/>
  <c r="AD5924" i="1" a="1"/>
  <c r="AD5924" i="1" s="1"/>
  <c r="AC5924" i="1"/>
  <c r="AB5924" i="1"/>
  <c r="AA5924" i="1"/>
  <c r="AD5923" i="1" a="1"/>
  <c r="AD5923" i="1" s="1"/>
  <c r="AC5923" i="1"/>
  <c r="AB5923" i="1"/>
  <c r="AA5923" i="1"/>
  <c r="AD5922" i="1" a="1"/>
  <c r="AD5922" i="1" s="1"/>
  <c r="AC5922" i="1"/>
  <c r="AB5922" i="1"/>
  <c r="AA5922" i="1"/>
  <c r="AD5921" i="1" a="1"/>
  <c r="AD5921" i="1" s="1"/>
  <c r="AC5921" i="1"/>
  <c r="AB5921" i="1"/>
  <c r="AA5921" i="1"/>
  <c r="AD5920" i="1" a="1"/>
  <c r="AD5920" i="1" s="1"/>
  <c r="AC5920" i="1"/>
  <c r="AB5920" i="1"/>
  <c r="AA5920" i="1"/>
  <c r="AD5919" i="1" a="1"/>
  <c r="AD5919" i="1" s="1"/>
  <c r="AC5919" i="1"/>
  <c r="AB5919" i="1"/>
  <c r="AA5919" i="1"/>
  <c r="AD5918" i="1" a="1"/>
  <c r="AD5918" i="1" s="1"/>
  <c r="AC5918" i="1"/>
  <c r="AB5918" i="1"/>
  <c r="AA5918" i="1"/>
  <c r="AD5917" i="1" a="1"/>
  <c r="AD5917" i="1" s="1"/>
  <c r="AC5917" i="1"/>
  <c r="AB5917" i="1"/>
  <c r="AA5917" i="1"/>
  <c r="AD5916" i="1" a="1"/>
  <c r="AD5916" i="1" s="1"/>
  <c r="AC5916" i="1"/>
  <c r="AB5916" i="1"/>
  <c r="AA5916" i="1"/>
  <c r="AD5915" i="1" a="1"/>
  <c r="AD5915" i="1" s="1"/>
  <c r="AC5915" i="1"/>
  <c r="AB5915" i="1"/>
  <c r="AA5915" i="1"/>
  <c r="AD5914" i="1" a="1"/>
  <c r="AD5914" i="1" s="1"/>
  <c r="AC5914" i="1"/>
  <c r="AB5914" i="1"/>
  <c r="AA5914" i="1"/>
  <c r="AD5913" i="1" a="1"/>
  <c r="AD5913" i="1" s="1"/>
  <c r="AC5913" i="1"/>
  <c r="AB5913" i="1"/>
  <c r="AA5913" i="1"/>
  <c r="AD5912" i="1" a="1"/>
  <c r="AD5912" i="1" s="1"/>
  <c r="AC5912" i="1"/>
  <c r="AB5912" i="1"/>
  <c r="AA5912" i="1"/>
  <c r="AD5911" i="1" a="1"/>
  <c r="AD5911" i="1" s="1"/>
  <c r="AC5911" i="1"/>
  <c r="AB5911" i="1"/>
  <c r="AA5911" i="1"/>
  <c r="AD5910" i="1" a="1"/>
  <c r="AD5910" i="1" s="1"/>
  <c r="AC5910" i="1"/>
  <c r="AB5910" i="1"/>
  <c r="AA5910" i="1"/>
  <c r="AD5909" i="1" a="1"/>
  <c r="AD5909" i="1" s="1"/>
  <c r="AC5909" i="1"/>
  <c r="AB5909" i="1"/>
  <c r="AA5909" i="1"/>
  <c r="AD5908" i="1" a="1"/>
  <c r="AD5908" i="1" s="1"/>
  <c r="AC5908" i="1"/>
  <c r="AB5908" i="1"/>
  <c r="AA5908" i="1"/>
  <c r="AD5907" i="1" a="1"/>
  <c r="AD5907" i="1" s="1"/>
  <c r="AC5907" i="1"/>
  <c r="AB5907" i="1"/>
  <c r="AA5907" i="1"/>
  <c r="AD5906" i="1" a="1"/>
  <c r="AD5906" i="1" s="1"/>
  <c r="AC5906" i="1"/>
  <c r="AB5906" i="1"/>
  <c r="AA5906" i="1"/>
  <c r="AD5905" i="1" a="1"/>
  <c r="AD5905" i="1" s="1"/>
  <c r="AC5905" i="1"/>
  <c r="AB5905" i="1"/>
  <c r="AA5905" i="1"/>
  <c r="AD5904" i="1" a="1"/>
  <c r="AD5904" i="1" s="1"/>
  <c r="AC5904" i="1"/>
  <c r="AB5904" i="1"/>
  <c r="AA5904" i="1"/>
  <c r="AD5903" i="1" a="1"/>
  <c r="AD5903" i="1" s="1"/>
  <c r="AC5903" i="1"/>
  <c r="AB5903" i="1"/>
  <c r="AA5903" i="1"/>
  <c r="AD5902" i="1" a="1"/>
  <c r="AD5902" i="1" s="1"/>
  <c r="AC5902" i="1"/>
  <c r="AB5902" i="1"/>
  <c r="AA5902" i="1"/>
  <c r="AD5901" i="1" a="1"/>
  <c r="AD5901" i="1" s="1"/>
  <c r="AC5901" i="1"/>
  <c r="AB5901" i="1"/>
  <c r="AA5901" i="1"/>
  <c r="AD5900" i="1" a="1"/>
  <c r="AD5900" i="1" s="1"/>
  <c r="AC5900" i="1"/>
  <c r="AB5900" i="1"/>
  <c r="AA5900" i="1"/>
  <c r="AD5899" i="1" a="1"/>
  <c r="AD5899" i="1" s="1"/>
  <c r="AC5899" i="1"/>
  <c r="AB5899" i="1"/>
  <c r="AA5899" i="1"/>
  <c r="AD5898" i="1" a="1"/>
  <c r="AD5898" i="1" s="1"/>
  <c r="AC5898" i="1"/>
  <c r="AB5898" i="1"/>
  <c r="AA5898" i="1"/>
  <c r="AD5897" i="1" a="1"/>
  <c r="AD5897" i="1" s="1"/>
  <c r="AC5897" i="1"/>
  <c r="AB5897" i="1"/>
  <c r="AA5897" i="1"/>
  <c r="AD5896" i="1" a="1"/>
  <c r="AD5896" i="1" s="1"/>
  <c r="AC5896" i="1"/>
  <c r="AB5896" i="1"/>
  <c r="AA5896" i="1"/>
  <c r="AD5895" i="1" a="1"/>
  <c r="AD5895" i="1" s="1"/>
  <c r="AC5895" i="1"/>
  <c r="AB5895" i="1"/>
  <c r="AA5895" i="1"/>
  <c r="AD5894" i="1" a="1"/>
  <c r="AD5894" i="1" s="1"/>
  <c r="AC5894" i="1"/>
  <c r="AB5894" i="1"/>
  <c r="AA5894" i="1"/>
  <c r="AD5893" i="1" a="1"/>
  <c r="AD5893" i="1" s="1"/>
  <c r="AC5893" i="1"/>
  <c r="AB5893" i="1"/>
  <c r="AA5893" i="1"/>
  <c r="AD5892" i="1" a="1"/>
  <c r="AD5892" i="1" s="1"/>
  <c r="AC5892" i="1"/>
  <c r="AB5892" i="1"/>
  <c r="AA5892" i="1"/>
  <c r="AD5891" i="1" a="1"/>
  <c r="AD5891" i="1" s="1"/>
  <c r="AC5891" i="1"/>
  <c r="AB5891" i="1"/>
  <c r="AA5891" i="1"/>
  <c r="AD5890" i="1" a="1"/>
  <c r="AD5890" i="1" s="1"/>
  <c r="AC5890" i="1"/>
  <c r="AB5890" i="1"/>
  <c r="AA5890" i="1"/>
  <c r="AD5889" i="1" a="1"/>
  <c r="AD5889" i="1" s="1"/>
  <c r="AC5889" i="1"/>
  <c r="AB5889" i="1"/>
  <c r="AA5889" i="1"/>
  <c r="AD5888" i="1" a="1"/>
  <c r="AD5888" i="1" s="1"/>
  <c r="AC5888" i="1"/>
  <c r="AB5888" i="1"/>
  <c r="AA5888" i="1"/>
  <c r="AD5887" i="1" a="1"/>
  <c r="AD5887" i="1" s="1"/>
  <c r="AC5887" i="1"/>
  <c r="AB5887" i="1"/>
  <c r="AA5887" i="1"/>
  <c r="AD5886" i="1" a="1"/>
  <c r="AD5886" i="1" s="1"/>
  <c r="AC5886" i="1"/>
  <c r="AB5886" i="1"/>
  <c r="AA5886" i="1"/>
  <c r="AD5885" i="1" a="1"/>
  <c r="AD5885" i="1" s="1"/>
  <c r="AC5885" i="1"/>
  <c r="AB5885" i="1"/>
  <c r="AA5885" i="1"/>
  <c r="AD5884" i="1" a="1"/>
  <c r="AD5884" i="1" s="1"/>
  <c r="AC5884" i="1"/>
  <c r="AB5884" i="1"/>
  <c r="AA5884" i="1"/>
  <c r="AD5883" i="1" a="1"/>
  <c r="AD5883" i="1" s="1"/>
  <c r="AC5883" i="1"/>
  <c r="AB5883" i="1"/>
  <c r="AA5883" i="1"/>
  <c r="AD5882" i="1" a="1"/>
  <c r="AD5882" i="1" s="1"/>
  <c r="AC5882" i="1"/>
  <c r="AB5882" i="1"/>
  <c r="AA5882" i="1"/>
  <c r="AD5881" i="1" a="1"/>
  <c r="AD5881" i="1" s="1"/>
  <c r="AC5881" i="1"/>
  <c r="AB5881" i="1"/>
  <c r="AA5881" i="1"/>
  <c r="AD5880" i="1" a="1"/>
  <c r="AD5880" i="1" s="1"/>
  <c r="AC5880" i="1"/>
  <c r="AB5880" i="1"/>
  <c r="AA5880" i="1"/>
  <c r="AD5879" i="1" a="1"/>
  <c r="AD5879" i="1" s="1"/>
  <c r="AC5879" i="1"/>
  <c r="AB5879" i="1"/>
  <c r="AA5879" i="1"/>
  <c r="AD5878" i="1" a="1"/>
  <c r="AD5878" i="1" s="1"/>
  <c r="AC5878" i="1"/>
  <c r="AB5878" i="1"/>
  <c r="AA5878" i="1"/>
  <c r="AD5877" i="1" a="1"/>
  <c r="AD5877" i="1" s="1"/>
  <c r="AC5877" i="1"/>
  <c r="AB5877" i="1"/>
  <c r="AA5877" i="1"/>
  <c r="AD5876" i="1" a="1"/>
  <c r="AD5876" i="1" s="1"/>
  <c r="AC5876" i="1"/>
  <c r="AB5876" i="1"/>
  <c r="AA5876" i="1"/>
  <c r="AD5875" i="1" a="1"/>
  <c r="AD5875" i="1" s="1"/>
  <c r="AC5875" i="1"/>
  <c r="AB5875" i="1"/>
  <c r="AA5875" i="1"/>
  <c r="AD5874" i="1" a="1"/>
  <c r="AD5874" i="1" s="1"/>
  <c r="AC5874" i="1"/>
  <c r="AB5874" i="1"/>
  <c r="AA5874" i="1"/>
  <c r="AD5873" i="1" a="1"/>
  <c r="AD5873" i="1" s="1"/>
  <c r="AC5873" i="1"/>
  <c r="AB5873" i="1"/>
  <c r="AA5873" i="1"/>
  <c r="AD5872" i="1" a="1"/>
  <c r="AD5872" i="1" s="1"/>
  <c r="AC5872" i="1"/>
  <c r="AB5872" i="1"/>
  <c r="AA5872" i="1"/>
  <c r="AD5871" i="1" a="1"/>
  <c r="AD5871" i="1" s="1"/>
  <c r="AC5871" i="1"/>
  <c r="AB5871" i="1"/>
  <c r="AA5871" i="1"/>
  <c r="AD5870" i="1" a="1"/>
  <c r="AD5870" i="1" s="1"/>
  <c r="AC5870" i="1"/>
  <c r="AB5870" i="1"/>
  <c r="AA5870" i="1"/>
  <c r="AD5869" i="1" a="1"/>
  <c r="AD5869" i="1" s="1"/>
  <c r="AC5869" i="1"/>
  <c r="AB5869" i="1"/>
  <c r="AA5869" i="1"/>
  <c r="AD5868" i="1" a="1"/>
  <c r="AD5868" i="1" s="1"/>
  <c r="AC5868" i="1"/>
  <c r="AB5868" i="1"/>
  <c r="AA5868" i="1"/>
  <c r="AD5867" i="1" a="1"/>
  <c r="AD5867" i="1" s="1"/>
  <c r="AC5867" i="1"/>
  <c r="AB5867" i="1"/>
  <c r="AA5867" i="1"/>
  <c r="AD5866" i="1" a="1"/>
  <c r="AD5866" i="1" s="1"/>
  <c r="AC5866" i="1"/>
  <c r="AB5866" i="1"/>
  <c r="AA5866" i="1"/>
  <c r="AD5865" i="1" a="1"/>
  <c r="AD5865" i="1" s="1"/>
  <c r="AC5865" i="1"/>
  <c r="AB5865" i="1"/>
  <c r="AA5865" i="1"/>
  <c r="AD5864" i="1" a="1"/>
  <c r="AD5864" i="1" s="1"/>
  <c r="AC5864" i="1"/>
  <c r="AB5864" i="1"/>
  <c r="AA5864" i="1"/>
  <c r="AD5863" i="1" a="1"/>
  <c r="AD5863" i="1" s="1"/>
  <c r="AC5863" i="1"/>
  <c r="AB5863" i="1"/>
  <c r="AA5863" i="1"/>
  <c r="AD5862" i="1" a="1"/>
  <c r="AD5862" i="1" s="1"/>
  <c r="AC5862" i="1"/>
  <c r="AB5862" i="1"/>
  <c r="AA5862" i="1"/>
  <c r="AD5861" i="1" a="1"/>
  <c r="AD5861" i="1" s="1"/>
  <c r="AC5861" i="1"/>
  <c r="AB5861" i="1"/>
  <c r="AA5861" i="1"/>
  <c r="AD5860" i="1" a="1"/>
  <c r="AD5860" i="1" s="1"/>
  <c r="AC5860" i="1"/>
  <c r="AB5860" i="1"/>
  <c r="AA5860" i="1"/>
  <c r="AD5859" i="1" a="1"/>
  <c r="AD5859" i="1" s="1"/>
  <c r="AC5859" i="1"/>
  <c r="AB5859" i="1"/>
  <c r="AA5859" i="1"/>
  <c r="AD5858" i="1" a="1"/>
  <c r="AD5858" i="1" s="1"/>
  <c r="AC5858" i="1"/>
  <c r="AB5858" i="1"/>
  <c r="AA5858" i="1"/>
  <c r="AD5857" i="1" a="1"/>
  <c r="AD5857" i="1" s="1"/>
  <c r="AC5857" i="1"/>
  <c r="AB5857" i="1"/>
  <c r="AA5857" i="1"/>
  <c r="AD5856" i="1" a="1"/>
  <c r="AD5856" i="1" s="1"/>
  <c r="AC5856" i="1"/>
  <c r="AB5856" i="1"/>
  <c r="AA5856" i="1"/>
  <c r="AD5855" i="1" a="1"/>
  <c r="AD5855" i="1" s="1"/>
  <c r="AC5855" i="1"/>
  <c r="AB5855" i="1"/>
  <c r="AA5855" i="1"/>
  <c r="AD5854" i="1" a="1"/>
  <c r="AD5854" i="1" s="1"/>
  <c r="AC5854" i="1"/>
  <c r="AB5854" i="1"/>
  <c r="AA5854" i="1"/>
  <c r="AD5853" i="1" a="1"/>
  <c r="AD5853" i="1" s="1"/>
  <c r="AC5853" i="1"/>
  <c r="AB5853" i="1"/>
  <c r="AA5853" i="1"/>
  <c r="AD5852" i="1" a="1"/>
  <c r="AD5852" i="1" s="1"/>
  <c r="AC5852" i="1"/>
  <c r="AB5852" i="1"/>
  <c r="AA5852" i="1"/>
  <c r="AD5851" i="1" a="1"/>
  <c r="AD5851" i="1" s="1"/>
  <c r="AC5851" i="1"/>
  <c r="AB5851" i="1"/>
  <c r="AA5851" i="1"/>
  <c r="AD5850" i="1" a="1"/>
  <c r="AD5850" i="1" s="1"/>
  <c r="AC5850" i="1"/>
  <c r="AB5850" i="1"/>
  <c r="AA5850" i="1"/>
  <c r="AD5849" i="1" a="1"/>
  <c r="AD5849" i="1" s="1"/>
  <c r="AC5849" i="1"/>
  <c r="AB5849" i="1"/>
  <c r="AA5849" i="1"/>
  <c r="AD5848" i="1" a="1"/>
  <c r="AD5848" i="1" s="1"/>
  <c r="AC5848" i="1"/>
  <c r="AB5848" i="1"/>
  <c r="AA5848" i="1"/>
  <c r="AD5847" i="1" a="1"/>
  <c r="AD5847" i="1" s="1"/>
  <c r="AC5847" i="1"/>
  <c r="AB5847" i="1"/>
  <c r="AA5847" i="1"/>
  <c r="AD5846" i="1" a="1"/>
  <c r="AD5846" i="1" s="1"/>
  <c r="AC5846" i="1"/>
  <c r="AB5846" i="1"/>
  <c r="AA5846" i="1"/>
  <c r="AD5845" i="1" a="1"/>
  <c r="AD5845" i="1" s="1"/>
  <c r="AC5845" i="1"/>
  <c r="AB5845" i="1"/>
  <c r="AA5845" i="1"/>
  <c r="AD5844" i="1" a="1"/>
  <c r="AD5844" i="1" s="1"/>
  <c r="AC5844" i="1"/>
  <c r="AB5844" i="1"/>
  <c r="AA5844" i="1"/>
  <c r="AD5843" i="1" a="1"/>
  <c r="AD5843" i="1" s="1"/>
  <c r="AC5843" i="1"/>
  <c r="AB5843" i="1"/>
  <c r="AA5843" i="1"/>
  <c r="AD5842" i="1" a="1"/>
  <c r="AD5842" i="1" s="1"/>
  <c r="AC5842" i="1"/>
  <c r="AB5842" i="1"/>
  <c r="AA5842" i="1"/>
  <c r="AD5841" i="1" a="1"/>
  <c r="AD5841" i="1" s="1"/>
  <c r="AC5841" i="1"/>
  <c r="AB5841" i="1"/>
  <c r="AA5841" i="1"/>
  <c r="AD5840" i="1" a="1"/>
  <c r="AD5840" i="1" s="1"/>
  <c r="AC5840" i="1"/>
  <c r="AB5840" i="1"/>
  <c r="AA5840" i="1"/>
  <c r="AD5839" i="1" a="1"/>
  <c r="AD5839" i="1" s="1"/>
  <c r="AC5839" i="1"/>
  <c r="AB5839" i="1"/>
  <c r="AA5839" i="1"/>
  <c r="AD5838" i="1" a="1"/>
  <c r="AD5838" i="1" s="1"/>
  <c r="AC5838" i="1"/>
  <c r="AB5838" i="1"/>
  <c r="AA5838" i="1"/>
  <c r="AD5837" i="1" a="1"/>
  <c r="AD5837" i="1" s="1"/>
  <c r="AC5837" i="1"/>
  <c r="AB5837" i="1"/>
  <c r="AA5837" i="1"/>
  <c r="AD5836" i="1" a="1"/>
  <c r="AD5836" i="1" s="1"/>
  <c r="AC5836" i="1"/>
  <c r="AB5836" i="1"/>
  <c r="AA5836" i="1"/>
  <c r="AD5835" i="1" a="1"/>
  <c r="AD5835" i="1" s="1"/>
  <c r="AC5835" i="1"/>
  <c r="AB5835" i="1"/>
  <c r="AA5835" i="1"/>
  <c r="AD5834" i="1" a="1"/>
  <c r="AD5834" i="1" s="1"/>
  <c r="AC5834" i="1"/>
  <c r="AB5834" i="1"/>
  <c r="AA5834" i="1"/>
  <c r="AD5833" i="1" a="1"/>
  <c r="AD5833" i="1" s="1"/>
  <c r="AC5833" i="1"/>
  <c r="AB5833" i="1"/>
  <c r="AA5833" i="1"/>
  <c r="AD5832" i="1" a="1"/>
  <c r="AD5832" i="1" s="1"/>
  <c r="AC5832" i="1"/>
  <c r="AB5832" i="1"/>
  <c r="AA5832" i="1"/>
  <c r="AD5831" i="1" a="1"/>
  <c r="AD5831" i="1" s="1"/>
  <c r="AC5831" i="1"/>
  <c r="AB5831" i="1"/>
  <c r="AA5831" i="1"/>
  <c r="AD5830" i="1" a="1"/>
  <c r="AD5830" i="1" s="1"/>
  <c r="AC5830" i="1"/>
  <c r="AB5830" i="1"/>
  <c r="AA5830" i="1"/>
  <c r="AD5829" i="1" a="1"/>
  <c r="AD5829" i="1" s="1"/>
  <c r="AC5829" i="1"/>
  <c r="AB5829" i="1"/>
  <c r="AA5829" i="1"/>
  <c r="AD5828" i="1" a="1"/>
  <c r="AD5828" i="1" s="1"/>
  <c r="AC5828" i="1"/>
  <c r="AB5828" i="1"/>
  <c r="AA5828" i="1"/>
  <c r="AD5827" i="1" a="1"/>
  <c r="AD5827" i="1" s="1"/>
  <c r="AC5827" i="1"/>
  <c r="AB5827" i="1"/>
  <c r="AA5827" i="1"/>
  <c r="AD5826" i="1" a="1"/>
  <c r="AD5826" i="1" s="1"/>
  <c r="AC5826" i="1"/>
  <c r="AB5826" i="1"/>
  <c r="AA5826" i="1"/>
  <c r="AD5825" i="1" a="1"/>
  <c r="AD5825" i="1" s="1"/>
  <c r="AC5825" i="1"/>
  <c r="AB5825" i="1"/>
  <c r="AA5825" i="1"/>
  <c r="AD5824" i="1" a="1"/>
  <c r="AD5824" i="1" s="1"/>
  <c r="AC5824" i="1"/>
  <c r="AB5824" i="1"/>
  <c r="AA5824" i="1"/>
  <c r="AD5823" i="1" a="1"/>
  <c r="AD5823" i="1" s="1"/>
  <c r="AC5823" i="1"/>
  <c r="AB5823" i="1"/>
  <c r="AA5823" i="1"/>
  <c r="AD5822" i="1" a="1"/>
  <c r="AD5822" i="1" s="1"/>
  <c r="AC5822" i="1"/>
  <c r="AB5822" i="1"/>
  <c r="AA5822" i="1"/>
  <c r="AD5821" i="1" a="1"/>
  <c r="AD5821" i="1" s="1"/>
  <c r="AC5821" i="1"/>
  <c r="AB5821" i="1"/>
  <c r="AA5821" i="1"/>
  <c r="AD5820" i="1" a="1"/>
  <c r="AD5820" i="1" s="1"/>
  <c r="AC5820" i="1"/>
  <c r="AB5820" i="1"/>
  <c r="AA5820" i="1"/>
  <c r="AD5819" i="1" a="1"/>
  <c r="AD5819" i="1" s="1"/>
  <c r="AC5819" i="1"/>
  <c r="AB5819" i="1"/>
  <c r="AA5819" i="1"/>
  <c r="AD5818" i="1" a="1"/>
  <c r="AD5818" i="1" s="1"/>
  <c r="AC5818" i="1"/>
  <c r="AB5818" i="1"/>
  <c r="AA5818" i="1"/>
  <c r="AD5817" i="1" a="1"/>
  <c r="AD5817" i="1" s="1"/>
  <c r="AC5817" i="1"/>
  <c r="AB5817" i="1"/>
  <c r="AA5817" i="1"/>
  <c r="AD5816" i="1" a="1"/>
  <c r="AD5816" i="1" s="1"/>
  <c r="AC5816" i="1"/>
  <c r="AB5816" i="1"/>
  <c r="AA5816" i="1"/>
  <c r="AD5815" i="1" a="1"/>
  <c r="AD5815" i="1" s="1"/>
  <c r="AC5815" i="1"/>
  <c r="AB5815" i="1"/>
  <c r="AA5815" i="1"/>
  <c r="AD5814" i="1" a="1"/>
  <c r="AD5814" i="1" s="1"/>
  <c r="AC5814" i="1"/>
  <c r="AB5814" i="1"/>
  <c r="AA5814" i="1"/>
  <c r="AD5813" i="1" a="1"/>
  <c r="AD5813" i="1" s="1"/>
  <c r="AC5813" i="1"/>
  <c r="AB5813" i="1"/>
  <c r="AA5813" i="1"/>
  <c r="AD5812" i="1" a="1"/>
  <c r="AD5812" i="1" s="1"/>
  <c r="AC5812" i="1"/>
  <c r="AB5812" i="1"/>
  <c r="AA5812" i="1"/>
  <c r="AD5811" i="1" a="1"/>
  <c r="AD5811" i="1" s="1"/>
  <c r="AC5811" i="1"/>
  <c r="AB5811" i="1"/>
  <c r="AA5811" i="1"/>
  <c r="AD5810" i="1" a="1"/>
  <c r="AD5810" i="1" s="1"/>
  <c r="AC5810" i="1"/>
  <c r="AB5810" i="1"/>
  <c r="AA5810" i="1"/>
  <c r="AD5809" i="1" a="1"/>
  <c r="AD5809" i="1" s="1"/>
  <c r="AC5809" i="1"/>
  <c r="AB5809" i="1"/>
  <c r="AA5809" i="1"/>
  <c r="AD5808" i="1" a="1"/>
  <c r="AD5808" i="1" s="1"/>
  <c r="AC5808" i="1"/>
  <c r="AB5808" i="1"/>
  <c r="AA5808" i="1"/>
  <c r="AD5807" i="1" a="1"/>
  <c r="AD5807" i="1" s="1"/>
  <c r="AC5807" i="1"/>
  <c r="AB5807" i="1"/>
  <c r="AA5807" i="1"/>
  <c r="AD5806" i="1" a="1"/>
  <c r="AD5806" i="1" s="1"/>
  <c r="AC5806" i="1"/>
  <c r="AB5806" i="1"/>
  <c r="AA5806" i="1"/>
  <c r="AD5805" i="1" a="1"/>
  <c r="AD5805" i="1" s="1"/>
  <c r="AC5805" i="1"/>
  <c r="AB5805" i="1"/>
  <c r="AA5805" i="1"/>
  <c r="AD5804" i="1" a="1"/>
  <c r="AD5804" i="1" s="1"/>
  <c r="AC5804" i="1"/>
  <c r="AB5804" i="1"/>
  <c r="AA5804" i="1"/>
  <c r="AD5803" i="1" a="1"/>
  <c r="AD5803" i="1" s="1"/>
  <c r="AC5803" i="1"/>
  <c r="AB5803" i="1"/>
  <c r="AA5803" i="1"/>
  <c r="AD5802" i="1" a="1"/>
  <c r="AD5802" i="1" s="1"/>
  <c r="AC5802" i="1"/>
  <c r="AB5802" i="1"/>
  <c r="AA5802" i="1"/>
  <c r="AD5801" i="1" a="1"/>
  <c r="AD5801" i="1" s="1"/>
  <c r="AC5801" i="1"/>
  <c r="AB5801" i="1"/>
  <c r="AA5801" i="1"/>
  <c r="AD5800" i="1" a="1"/>
  <c r="AD5800" i="1" s="1"/>
  <c r="AC5800" i="1"/>
  <c r="AB5800" i="1"/>
  <c r="AA5800" i="1"/>
  <c r="AD5799" i="1" a="1"/>
  <c r="AD5799" i="1" s="1"/>
  <c r="AC5799" i="1"/>
  <c r="AB5799" i="1"/>
  <c r="AA5799" i="1"/>
  <c r="AD5798" i="1" a="1"/>
  <c r="AD5798" i="1" s="1"/>
  <c r="AC5798" i="1"/>
  <c r="AB5798" i="1"/>
  <c r="AA5798" i="1"/>
  <c r="AD5797" i="1" a="1"/>
  <c r="AD5797" i="1" s="1"/>
  <c r="AC5797" i="1"/>
  <c r="AB5797" i="1"/>
  <c r="AA5797" i="1"/>
  <c r="AD5796" i="1" a="1"/>
  <c r="AD5796" i="1" s="1"/>
  <c r="AC5796" i="1"/>
  <c r="AB5796" i="1"/>
  <c r="AA5796" i="1"/>
  <c r="AD5795" i="1" a="1"/>
  <c r="AD5795" i="1" s="1"/>
  <c r="AC5795" i="1"/>
  <c r="AB5795" i="1"/>
  <c r="AA5795" i="1"/>
  <c r="AD5794" i="1" a="1"/>
  <c r="AD5794" i="1" s="1"/>
  <c r="AC5794" i="1"/>
  <c r="AB5794" i="1"/>
  <c r="AA5794" i="1"/>
  <c r="AD5793" i="1" a="1"/>
  <c r="AD5793" i="1" s="1"/>
  <c r="AC5793" i="1"/>
  <c r="AB5793" i="1"/>
  <c r="AA5793" i="1"/>
  <c r="AD5792" i="1" a="1"/>
  <c r="AD5792" i="1" s="1"/>
  <c r="AC5792" i="1"/>
  <c r="AB5792" i="1"/>
  <c r="AA5792" i="1"/>
  <c r="AD5791" i="1" a="1"/>
  <c r="AD5791" i="1" s="1"/>
  <c r="AC5791" i="1"/>
  <c r="AB5791" i="1"/>
  <c r="AA5791" i="1"/>
  <c r="AD5790" i="1" a="1"/>
  <c r="AD5790" i="1" s="1"/>
  <c r="AC5790" i="1"/>
  <c r="AB5790" i="1"/>
  <c r="AA5790" i="1"/>
  <c r="AD5789" i="1" a="1"/>
  <c r="AD5789" i="1" s="1"/>
  <c r="AC5789" i="1"/>
  <c r="AB5789" i="1"/>
  <c r="AA5789" i="1"/>
  <c r="AD5788" i="1" a="1"/>
  <c r="AD5788" i="1" s="1"/>
  <c r="AC5788" i="1"/>
  <c r="AB5788" i="1"/>
  <c r="AA5788" i="1"/>
  <c r="AD5787" i="1" a="1"/>
  <c r="AD5787" i="1" s="1"/>
  <c r="AC5787" i="1"/>
  <c r="AB5787" i="1"/>
  <c r="AA5787" i="1"/>
  <c r="AD5786" i="1" a="1"/>
  <c r="AD5786" i="1" s="1"/>
  <c r="AC5786" i="1"/>
  <c r="AB5786" i="1"/>
  <c r="AA5786" i="1"/>
  <c r="AD5785" i="1" a="1"/>
  <c r="AD5785" i="1" s="1"/>
  <c r="AC5785" i="1"/>
  <c r="AB5785" i="1"/>
  <c r="AA5785" i="1"/>
  <c r="AD5784" i="1" a="1"/>
  <c r="AD5784" i="1" s="1"/>
  <c r="AC5784" i="1"/>
  <c r="AB5784" i="1"/>
  <c r="AA5784" i="1"/>
  <c r="AD5783" i="1" a="1"/>
  <c r="AD5783" i="1" s="1"/>
  <c r="AC5783" i="1"/>
  <c r="AB5783" i="1"/>
  <c r="AA5783" i="1"/>
  <c r="AD5782" i="1" a="1"/>
  <c r="AD5782" i="1" s="1"/>
  <c r="AC5782" i="1"/>
  <c r="AB5782" i="1"/>
  <c r="AA5782" i="1"/>
  <c r="AD5781" i="1" a="1"/>
  <c r="AD5781" i="1" s="1"/>
  <c r="AC5781" i="1"/>
  <c r="AB5781" i="1"/>
  <c r="AA5781" i="1"/>
  <c r="AD5780" i="1" a="1"/>
  <c r="AD5780" i="1" s="1"/>
  <c r="AC5780" i="1"/>
  <c r="AB5780" i="1"/>
  <c r="AA5780" i="1"/>
  <c r="AD5779" i="1" a="1"/>
  <c r="AD5779" i="1" s="1"/>
  <c r="AC5779" i="1"/>
  <c r="AB5779" i="1"/>
  <c r="AA5779" i="1"/>
  <c r="AD5778" i="1" a="1"/>
  <c r="AD5778" i="1" s="1"/>
  <c r="AC5778" i="1"/>
  <c r="AB5778" i="1"/>
  <c r="AA5778" i="1"/>
  <c r="AD5777" i="1" a="1"/>
  <c r="AD5777" i="1" s="1"/>
  <c r="AC5777" i="1"/>
  <c r="AB5777" i="1"/>
  <c r="AA5777" i="1"/>
  <c r="AD5776" i="1" a="1"/>
  <c r="AD5776" i="1" s="1"/>
  <c r="AC5776" i="1"/>
  <c r="AB5776" i="1"/>
  <c r="AA5776" i="1"/>
  <c r="AD5775" i="1" a="1"/>
  <c r="AD5775" i="1" s="1"/>
  <c r="AC5775" i="1"/>
  <c r="AB5775" i="1"/>
  <c r="AA5775" i="1"/>
  <c r="AD5774" i="1" a="1"/>
  <c r="AD5774" i="1" s="1"/>
  <c r="AC5774" i="1"/>
  <c r="AB5774" i="1"/>
  <c r="AA5774" i="1"/>
  <c r="AD5773" i="1" a="1"/>
  <c r="AD5773" i="1" s="1"/>
  <c r="AC5773" i="1"/>
  <c r="AB5773" i="1"/>
  <c r="AA5773" i="1"/>
  <c r="AD5772" i="1" a="1"/>
  <c r="AD5772" i="1" s="1"/>
  <c r="AC5772" i="1"/>
  <c r="AB5772" i="1"/>
  <c r="AA5772" i="1"/>
  <c r="AD5771" i="1" a="1"/>
  <c r="AD5771" i="1" s="1"/>
  <c r="AC5771" i="1"/>
  <c r="AB5771" i="1"/>
  <c r="AA5771" i="1"/>
  <c r="AD5770" i="1" a="1"/>
  <c r="AD5770" i="1" s="1"/>
  <c r="AC5770" i="1"/>
  <c r="AB5770" i="1"/>
  <c r="AA5770" i="1"/>
  <c r="AD5769" i="1" a="1"/>
  <c r="AD5769" i="1" s="1"/>
  <c r="AC5769" i="1"/>
  <c r="AB5769" i="1"/>
  <c r="AA5769" i="1"/>
  <c r="AD5768" i="1" a="1"/>
  <c r="AD5768" i="1" s="1"/>
  <c r="AC5768" i="1"/>
  <c r="AB5768" i="1"/>
  <c r="AA5768" i="1"/>
  <c r="AD5767" i="1" a="1"/>
  <c r="AD5767" i="1" s="1"/>
  <c r="AC5767" i="1"/>
  <c r="AB5767" i="1"/>
  <c r="AA5767" i="1"/>
  <c r="AD5766" i="1" a="1"/>
  <c r="AD5766" i="1" s="1"/>
  <c r="AC5766" i="1"/>
  <c r="AB5766" i="1"/>
  <c r="AA5766" i="1"/>
  <c r="AD5765" i="1" a="1"/>
  <c r="AD5765" i="1" s="1"/>
  <c r="AC5765" i="1"/>
  <c r="AB5765" i="1"/>
  <c r="AA5765" i="1"/>
  <c r="AD5764" i="1" a="1"/>
  <c r="AD5764" i="1" s="1"/>
  <c r="AC5764" i="1"/>
  <c r="AB5764" i="1"/>
  <c r="AA5764" i="1"/>
  <c r="AD5763" i="1" a="1"/>
  <c r="AD5763" i="1" s="1"/>
  <c r="AC5763" i="1"/>
  <c r="AB5763" i="1"/>
  <c r="AA5763" i="1"/>
  <c r="AD5762" i="1" a="1"/>
  <c r="AD5762" i="1" s="1"/>
  <c r="AC5762" i="1"/>
  <c r="AB5762" i="1"/>
  <c r="AA5762" i="1"/>
  <c r="AD5761" i="1" a="1"/>
  <c r="AD5761" i="1" s="1"/>
  <c r="AC5761" i="1"/>
  <c r="AB5761" i="1"/>
  <c r="AA5761" i="1"/>
  <c r="AD5760" i="1" a="1"/>
  <c r="AD5760" i="1" s="1"/>
  <c r="AC5760" i="1"/>
  <c r="AB5760" i="1"/>
  <c r="AA5760" i="1"/>
  <c r="AD5759" i="1" a="1"/>
  <c r="AD5759" i="1" s="1"/>
  <c r="AC5759" i="1"/>
  <c r="AB5759" i="1"/>
  <c r="AA5759" i="1"/>
  <c r="AD5758" i="1"/>
  <c r="AD5758" i="1" a="1"/>
  <c r="AC5758" i="1"/>
  <c r="AB5758" i="1"/>
  <c r="AA5758" i="1"/>
  <c r="AD5757" i="1" a="1"/>
  <c r="AD5757" i="1" s="1"/>
  <c r="AC5757" i="1"/>
  <c r="AB5757" i="1"/>
  <c r="AA5757" i="1"/>
  <c r="AD5756" i="1" a="1"/>
  <c r="AD5756" i="1" s="1"/>
  <c r="AC5756" i="1"/>
  <c r="AB5756" i="1"/>
  <c r="AA5756" i="1"/>
  <c r="AD5755" i="1" a="1"/>
  <c r="AD5755" i="1" s="1"/>
  <c r="AC5755" i="1"/>
  <c r="AB5755" i="1"/>
  <c r="AA5755" i="1"/>
  <c r="AD5754" i="1" a="1"/>
  <c r="AD5754" i="1" s="1"/>
  <c r="AC5754" i="1"/>
  <c r="AB5754" i="1"/>
  <c r="AA5754" i="1"/>
  <c r="AD5753" i="1" a="1"/>
  <c r="AD5753" i="1" s="1"/>
  <c r="AC5753" i="1"/>
  <c r="AB5753" i="1"/>
  <c r="AA5753" i="1"/>
  <c r="AD5752" i="1" a="1"/>
  <c r="AD5752" i="1" s="1"/>
  <c r="AC5752" i="1"/>
  <c r="AB5752" i="1"/>
  <c r="AA5752" i="1"/>
  <c r="AD5751" i="1" a="1"/>
  <c r="AD5751" i="1" s="1"/>
  <c r="AC5751" i="1"/>
  <c r="AB5751" i="1"/>
  <c r="AA5751" i="1"/>
  <c r="AD5750" i="1" a="1"/>
  <c r="AD5750" i="1" s="1"/>
  <c r="AC5750" i="1"/>
  <c r="AB5750" i="1"/>
  <c r="AA5750" i="1"/>
  <c r="AD5749" i="1" a="1"/>
  <c r="AD5749" i="1" s="1"/>
  <c r="AC5749" i="1"/>
  <c r="AB5749" i="1"/>
  <c r="AA5749" i="1"/>
  <c r="AD5748" i="1" a="1"/>
  <c r="AD5748" i="1" s="1"/>
  <c r="AC5748" i="1"/>
  <c r="AB5748" i="1"/>
  <c r="AA5748" i="1"/>
  <c r="AD5747" i="1" a="1"/>
  <c r="AD5747" i="1" s="1"/>
  <c r="AC5747" i="1"/>
  <c r="AB5747" i="1"/>
  <c r="AA5747" i="1"/>
  <c r="AD5746" i="1" a="1"/>
  <c r="AD5746" i="1" s="1"/>
  <c r="AC5746" i="1"/>
  <c r="AB5746" i="1"/>
  <c r="AA5746" i="1"/>
  <c r="AD5745" i="1" a="1"/>
  <c r="AD5745" i="1" s="1"/>
  <c r="AC5745" i="1"/>
  <c r="AB5745" i="1"/>
  <c r="AA5745" i="1"/>
  <c r="AD5744" i="1" a="1"/>
  <c r="AD5744" i="1" s="1"/>
  <c r="AC5744" i="1"/>
  <c r="AB5744" i="1"/>
  <c r="AA5744" i="1"/>
  <c r="AD5743" i="1" a="1"/>
  <c r="AD5743" i="1" s="1"/>
  <c r="AC5743" i="1"/>
  <c r="AB5743" i="1"/>
  <c r="AA5743" i="1"/>
  <c r="AD5742" i="1" a="1"/>
  <c r="AD5742" i="1" s="1"/>
  <c r="AC5742" i="1"/>
  <c r="AB5742" i="1"/>
  <c r="AA5742" i="1"/>
  <c r="AD5741" i="1" a="1"/>
  <c r="AD5741" i="1" s="1"/>
  <c r="AC5741" i="1"/>
  <c r="AB5741" i="1"/>
  <c r="AA5741" i="1"/>
  <c r="AD5740" i="1" a="1"/>
  <c r="AD5740" i="1" s="1"/>
  <c r="AC5740" i="1"/>
  <c r="AB5740" i="1"/>
  <c r="AA5740" i="1"/>
  <c r="AD5739" i="1" a="1"/>
  <c r="AD5739" i="1" s="1"/>
  <c r="AC5739" i="1"/>
  <c r="AB5739" i="1"/>
  <c r="AA5739" i="1"/>
  <c r="AD5738" i="1" a="1"/>
  <c r="AD5738" i="1" s="1"/>
  <c r="AC5738" i="1"/>
  <c r="AB5738" i="1"/>
  <c r="AA5738" i="1"/>
  <c r="AD5737" i="1" a="1"/>
  <c r="AD5737" i="1" s="1"/>
  <c r="AC5737" i="1"/>
  <c r="AB5737" i="1"/>
  <c r="AA5737" i="1"/>
  <c r="AD5736" i="1" a="1"/>
  <c r="AD5736" i="1" s="1"/>
  <c r="AC5736" i="1"/>
  <c r="AB5736" i="1"/>
  <c r="AA5736" i="1"/>
  <c r="AD5735" i="1" a="1"/>
  <c r="AD5735" i="1" s="1"/>
  <c r="AC5735" i="1"/>
  <c r="AB5735" i="1"/>
  <c r="AA5735" i="1"/>
  <c r="AD5734" i="1" a="1"/>
  <c r="AD5734" i="1" s="1"/>
  <c r="AC5734" i="1"/>
  <c r="AB5734" i="1"/>
  <c r="AA5734" i="1"/>
  <c r="AD5733" i="1" a="1"/>
  <c r="AD5733" i="1" s="1"/>
  <c r="AC5733" i="1"/>
  <c r="AB5733" i="1"/>
  <c r="AA5733" i="1"/>
  <c r="AD5732" i="1" a="1"/>
  <c r="AD5732" i="1" s="1"/>
  <c r="AC5732" i="1"/>
  <c r="AB5732" i="1"/>
  <c r="AA5732" i="1"/>
  <c r="AD5731" i="1" a="1"/>
  <c r="AD5731" i="1" s="1"/>
  <c r="AC5731" i="1"/>
  <c r="AB5731" i="1"/>
  <c r="AA5731" i="1"/>
  <c r="AD5730" i="1" a="1"/>
  <c r="AD5730" i="1" s="1"/>
  <c r="AC5730" i="1"/>
  <c r="AB5730" i="1"/>
  <c r="AA5730" i="1"/>
  <c r="AD5729" i="1" a="1"/>
  <c r="AD5729" i="1" s="1"/>
  <c r="AC5729" i="1"/>
  <c r="AB5729" i="1"/>
  <c r="AA5729" i="1"/>
  <c r="AD5728" i="1" a="1"/>
  <c r="AD5728" i="1" s="1"/>
  <c r="AC5728" i="1"/>
  <c r="AB5728" i="1"/>
  <c r="AA5728" i="1"/>
  <c r="AD5727" i="1" a="1"/>
  <c r="AD5727" i="1" s="1"/>
  <c r="AC5727" i="1"/>
  <c r="AB5727" i="1"/>
  <c r="AA5727" i="1"/>
  <c r="AD5726" i="1" a="1"/>
  <c r="AD5726" i="1" s="1"/>
  <c r="AC5726" i="1"/>
  <c r="AB5726" i="1"/>
  <c r="AA5726" i="1"/>
  <c r="AD5725" i="1" a="1"/>
  <c r="AD5725" i="1" s="1"/>
  <c r="AC5725" i="1"/>
  <c r="AB5725" i="1"/>
  <c r="AA5725" i="1"/>
  <c r="AD5724" i="1" a="1"/>
  <c r="AD5724" i="1" s="1"/>
  <c r="AC5724" i="1"/>
  <c r="AB5724" i="1"/>
  <c r="AA5724" i="1"/>
  <c r="AD5723" i="1" a="1"/>
  <c r="AD5723" i="1" s="1"/>
  <c r="AC5723" i="1"/>
  <c r="AB5723" i="1"/>
  <c r="AA5723" i="1"/>
  <c r="AD5722" i="1" a="1"/>
  <c r="AD5722" i="1" s="1"/>
  <c r="AC5722" i="1"/>
  <c r="AB5722" i="1"/>
  <c r="AA5722" i="1"/>
  <c r="AD5721" i="1" a="1"/>
  <c r="AD5721" i="1" s="1"/>
  <c r="AC5721" i="1"/>
  <c r="AB5721" i="1"/>
  <c r="AA5721" i="1"/>
  <c r="AD5720" i="1" a="1"/>
  <c r="AD5720" i="1" s="1"/>
  <c r="AC5720" i="1"/>
  <c r="AB5720" i="1"/>
  <c r="AA5720" i="1"/>
  <c r="AD5719" i="1" a="1"/>
  <c r="AD5719" i="1" s="1"/>
  <c r="AC5719" i="1"/>
  <c r="AB5719" i="1"/>
  <c r="AA5719" i="1"/>
  <c r="AD5718" i="1" a="1"/>
  <c r="AD5718" i="1" s="1"/>
  <c r="AC5718" i="1"/>
  <c r="AB5718" i="1"/>
  <c r="AA5718" i="1"/>
  <c r="AD5717" i="1" a="1"/>
  <c r="AD5717" i="1" s="1"/>
  <c r="AC5717" i="1"/>
  <c r="AB5717" i="1"/>
  <c r="AA5717" i="1"/>
  <c r="AD5716" i="1" a="1"/>
  <c r="AD5716" i="1" s="1"/>
  <c r="AC5716" i="1"/>
  <c r="AB5716" i="1"/>
  <c r="AA5716" i="1"/>
  <c r="AD5715" i="1" a="1"/>
  <c r="AD5715" i="1" s="1"/>
  <c r="AC5715" i="1"/>
  <c r="AB5715" i="1"/>
  <c r="AA5715" i="1"/>
  <c r="AD5714" i="1" a="1"/>
  <c r="AD5714" i="1" s="1"/>
  <c r="AC5714" i="1"/>
  <c r="AB5714" i="1"/>
  <c r="AA5714" i="1"/>
  <c r="AD5713" i="1" a="1"/>
  <c r="AD5713" i="1" s="1"/>
  <c r="AC5713" i="1"/>
  <c r="AB5713" i="1"/>
  <c r="AA5713" i="1"/>
  <c r="AD5712" i="1" a="1"/>
  <c r="AD5712" i="1" s="1"/>
  <c r="AC5712" i="1"/>
  <c r="AB5712" i="1"/>
  <c r="AA5712" i="1"/>
  <c r="AD5711" i="1" a="1"/>
  <c r="AD5711" i="1" s="1"/>
  <c r="AC5711" i="1"/>
  <c r="AB5711" i="1"/>
  <c r="AA5711" i="1"/>
  <c r="AD5710" i="1" a="1"/>
  <c r="AD5710" i="1" s="1"/>
  <c r="AC5710" i="1"/>
  <c r="AB5710" i="1"/>
  <c r="AA5710" i="1"/>
  <c r="AD5709" i="1" a="1"/>
  <c r="AD5709" i="1" s="1"/>
  <c r="AC5709" i="1"/>
  <c r="AB5709" i="1"/>
  <c r="AA5709" i="1"/>
  <c r="AD5708" i="1" a="1"/>
  <c r="AD5708" i="1" s="1"/>
  <c r="AC5708" i="1"/>
  <c r="AB5708" i="1"/>
  <c r="AA5708" i="1"/>
  <c r="AD5707" i="1" a="1"/>
  <c r="AD5707" i="1" s="1"/>
  <c r="AC5707" i="1"/>
  <c r="AB5707" i="1"/>
  <c r="AA5707" i="1"/>
  <c r="AD5706" i="1" a="1"/>
  <c r="AD5706" i="1" s="1"/>
  <c r="AC5706" i="1"/>
  <c r="AB5706" i="1"/>
  <c r="AA5706" i="1"/>
  <c r="AD5705" i="1" a="1"/>
  <c r="AD5705" i="1" s="1"/>
  <c r="AC5705" i="1"/>
  <c r="AB5705" i="1"/>
  <c r="AA5705" i="1"/>
  <c r="AD5704" i="1" a="1"/>
  <c r="AD5704" i="1" s="1"/>
  <c r="AC5704" i="1"/>
  <c r="AB5704" i="1"/>
  <c r="AA5704" i="1"/>
  <c r="AD5703" i="1" a="1"/>
  <c r="AD5703" i="1" s="1"/>
  <c r="AC5703" i="1"/>
  <c r="AB5703" i="1"/>
  <c r="AA5703" i="1"/>
  <c r="AD5702" i="1" a="1"/>
  <c r="AD5702" i="1" s="1"/>
  <c r="AC5702" i="1"/>
  <c r="AB5702" i="1"/>
  <c r="AA5702" i="1"/>
  <c r="AD5701" i="1" a="1"/>
  <c r="AD5701" i="1" s="1"/>
  <c r="AC5701" i="1"/>
  <c r="AB5701" i="1"/>
  <c r="AA5701" i="1"/>
  <c r="AD5700" i="1" a="1"/>
  <c r="AD5700" i="1" s="1"/>
  <c r="AC5700" i="1"/>
  <c r="AB5700" i="1"/>
  <c r="AA5700" i="1"/>
  <c r="AD5699" i="1" a="1"/>
  <c r="AD5699" i="1" s="1"/>
  <c r="AC5699" i="1"/>
  <c r="AB5699" i="1"/>
  <c r="AA5699" i="1"/>
  <c r="AD5698" i="1" a="1"/>
  <c r="AD5698" i="1" s="1"/>
  <c r="AC5698" i="1"/>
  <c r="AB5698" i="1"/>
  <c r="AA5698" i="1"/>
  <c r="AD5697" i="1" a="1"/>
  <c r="AD5697" i="1" s="1"/>
  <c r="AC5697" i="1"/>
  <c r="AB5697" i="1"/>
  <c r="AA5697" i="1"/>
  <c r="AD5696" i="1" a="1"/>
  <c r="AD5696" i="1" s="1"/>
  <c r="AC5696" i="1"/>
  <c r="AB5696" i="1"/>
  <c r="AA5696" i="1"/>
  <c r="AD5695" i="1" a="1"/>
  <c r="AD5695" i="1" s="1"/>
  <c r="AC5695" i="1"/>
  <c r="AB5695" i="1"/>
  <c r="AA5695" i="1"/>
  <c r="AD5694" i="1" a="1"/>
  <c r="AD5694" i="1" s="1"/>
  <c r="AC5694" i="1"/>
  <c r="AB5694" i="1"/>
  <c r="AA5694" i="1"/>
  <c r="AD5693" i="1" a="1"/>
  <c r="AD5693" i="1" s="1"/>
  <c r="AC5693" i="1"/>
  <c r="AB5693" i="1"/>
  <c r="AA5693" i="1"/>
  <c r="AD5692" i="1" a="1"/>
  <c r="AD5692" i="1" s="1"/>
  <c r="AC5692" i="1"/>
  <c r="AB5692" i="1"/>
  <c r="AA5692" i="1"/>
  <c r="AD5691" i="1" a="1"/>
  <c r="AD5691" i="1" s="1"/>
  <c r="AC5691" i="1"/>
  <c r="AB5691" i="1"/>
  <c r="AA5691" i="1"/>
  <c r="AD5690" i="1" a="1"/>
  <c r="AD5690" i="1" s="1"/>
  <c r="AC5690" i="1"/>
  <c r="AB5690" i="1"/>
  <c r="AA5690" i="1"/>
  <c r="AD5689" i="1" a="1"/>
  <c r="AD5689" i="1" s="1"/>
  <c r="AC5689" i="1"/>
  <c r="AB5689" i="1"/>
  <c r="AA5689" i="1"/>
  <c r="AD5688" i="1" a="1"/>
  <c r="AD5688" i="1" s="1"/>
  <c r="AC5688" i="1"/>
  <c r="AB5688" i="1"/>
  <c r="AA5688" i="1"/>
  <c r="AD5687" i="1" a="1"/>
  <c r="AD5687" i="1" s="1"/>
  <c r="AC5687" i="1"/>
  <c r="AB5687" i="1"/>
  <c r="AA5687" i="1"/>
  <c r="AD5686" i="1" a="1"/>
  <c r="AD5686" i="1" s="1"/>
  <c r="AC5686" i="1"/>
  <c r="AB5686" i="1"/>
  <c r="AA5686" i="1"/>
  <c r="AD5685" i="1" a="1"/>
  <c r="AD5685" i="1" s="1"/>
  <c r="AC5685" i="1"/>
  <c r="AB5685" i="1"/>
  <c r="AA5685" i="1"/>
  <c r="AD5684" i="1" a="1"/>
  <c r="AD5684" i="1" s="1"/>
  <c r="AC5684" i="1"/>
  <c r="AB5684" i="1"/>
  <c r="AA5684" i="1"/>
  <c r="AD5683" i="1" a="1"/>
  <c r="AD5683" i="1" s="1"/>
  <c r="AC5683" i="1"/>
  <c r="AB5683" i="1"/>
  <c r="AA5683" i="1"/>
  <c r="AD5682" i="1" a="1"/>
  <c r="AD5682" i="1" s="1"/>
  <c r="AC5682" i="1"/>
  <c r="AB5682" i="1"/>
  <c r="AA5682" i="1"/>
  <c r="AD5681" i="1" a="1"/>
  <c r="AD5681" i="1" s="1"/>
  <c r="AC5681" i="1"/>
  <c r="AB5681" i="1"/>
  <c r="AA5681" i="1"/>
  <c r="AD5680" i="1" a="1"/>
  <c r="AD5680" i="1" s="1"/>
  <c r="AC5680" i="1"/>
  <c r="AB5680" i="1"/>
  <c r="AA5680" i="1"/>
  <c r="AD5679" i="1" a="1"/>
  <c r="AD5679" i="1" s="1"/>
  <c r="AC5679" i="1"/>
  <c r="AB5679" i="1"/>
  <c r="AA5679" i="1"/>
  <c r="AD5678" i="1" a="1"/>
  <c r="AD5678" i="1" s="1"/>
  <c r="AC5678" i="1"/>
  <c r="AB5678" i="1"/>
  <c r="AA5678" i="1"/>
  <c r="AD5677" i="1" a="1"/>
  <c r="AD5677" i="1" s="1"/>
  <c r="AC5677" i="1"/>
  <c r="AB5677" i="1"/>
  <c r="AA5677" i="1"/>
  <c r="AD5676" i="1" a="1"/>
  <c r="AD5676" i="1" s="1"/>
  <c r="AC5676" i="1"/>
  <c r="AB5676" i="1"/>
  <c r="AA5676" i="1"/>
  <c r="AD5675" i="1" a="1"/>
  <c r="AD5675" i="1" s="1"/>
  <c r="AC5675" i="1"/>
  <c r="AB5675" i="1"/>
  <c r="AA5675" i="1"/>
  <c r="AD5674" i="1" a="1"/>
  <c r="AD5674" i="1" s="1"/>
  <c r="AC5674" i="1"/>
  <c r="AB5674" i="1"/>
  <c r="AA5674" i="1"/>
  <c r="AD5673" i="1" a="1"/>
  <c r="AD5673" i="1" s="1"/>
  <c r="AC5673" i="1"/>
  <c r="AB5673" i="1"/>
  <c r="AA5673" i="1"/>
  <c r="AD5672" i="1" a="1"/>
  <c r="AD5672" i="1" s="1"/>
  <c r="AC5672" i="1"/>
  <c r="AB5672" i="1"/>
  <c r="AA5672" i="1"/>
  <c r="AD5671" i="1" a="1"/>
  <c r="AD5671" i="1" s="1"/>
  <c r="AC5671" i="1"/>
  <c r="AB5671" i="1"/>
  <c r="AA5671" i="1"/>
  <c r="AD5670" i="1" a="1"/>
  <c r="AD5670" i="1" s="1"/>
  <c r="AC5670" i="1"/>
  <c r="AB5670" i="1"/>
  <c r="AA5670" i="1"/>
  <c r="AD5669" i="1" a="1"/>
  <c r="AD5669" i="1" s="1"/>
  <c r="AC5669" i="1"/>
  <c r="AB5669" i="1"/>
  <c r="AA5669" i="1"/>
  <c r="AD5668" i="1" a="1"/>
  <c r="AD5668" i="1" s="1"/>
  <c r="AC5668" i="1"/>
  <c r="AB5668" i="1"/>
  <c r="AA5668" i="1"/>
  <c r="AD5667" i="1" a="1"/>
  <c r="AD5667" i="1" s="1"/>
  <c r="AC5667" i="1"/>
  <c r="AB5667" i="1"/>
  <c r="AA5667" i="1"/>
  <c r="AD5666" i="1" a="1"/>
  <c r="AD5666" i="1" s="1"/>
  <c r="AC5666" i="1"/>
  <c r="AB5666" i="1"/>
  <c r="AA5666" i="1"/>
  <c r="AD5665" i="1" a="1"/>
  <c r="AD5665" i="1" s="1"/>
  <c r="AC5665" i="1"/>
  <c r="AB5665" i="1"/>
  <c r="AA5665" i="1"/>
  <c r="AD5664" i="1" a="1"/>
  <c r="AD5664" i="1" s="1"/>
  <c r="AC5664" i="1"/>
  <c r="AB5664" i="1"/>
  <c r="AA5664" i="1"/>
  <c r="AD5663" i="1" a="1"/>
  <c r="AD5663" i="1" s="1"/>
  <c r="AC5663" i="1"/>
  <c r="AB5663" i="1"/>
  <c r="AA5663" i="1"/>
  <c r="AD5662" i="1" a="1"/>
  <c r="AD5662" i="1" s="1"/>
  <c r="AC5662" i="1"/>
  <c r="AB5662" i="1"/>
  <c r="AA5662" i="1"/>
  <c r="AD5661" i="1" a="1"/>
  <c r="AD5661" i="1" s="1"/>
  <c r="AC5661" i="1"/>
  <c r="AB5661" i="1"/>
  <c r="AA5661" i="1"/>
  <c r="AD5660" i="1" a="1"/>
  <c r="AD5660" i="1" s="1"/>
  <c r="AC5660" i="1"/>
  <c r="AB5660" i="1"/>
  <c r="AA5660" i="1"/>
  <c r="AD5659" i="1" a="1"/>
  <c r="AD5659" i="1" s="1"/>
  <c r="AC5659" i="1"/>
  <c r="AB5659" i="1"/>
  <c r="AA5659" i="1"/>
  <c r="AD5658" i="1" a="1"/>
  <c r="AD5658" i="1" s="1"/>
  <c r="AC5658" i="1"/>
  <c r="AB5658" i="1"/>
  <c r="AA5658" i="1"/>
  <c r="AD5657" i="1" a="1"/>
  <c r="AD5657" i="1" s="1"/>
  <c r="AC5657" i="1"/>
  <c r="AB5657" i="1"/>
  <c r="AA5657" i="1"/>
  <c r="AD5656" i="1" a="1"/>
  <c r="AD5656" i="1" s="1"/>
  <c r="AC5656" i="1"/>
  <c r="AB5656" i="1"/>
  <c r="AA5656" i="1"/>
  <c r="AD5655" i="1" a="1"/>
  <c r="AD5655" i="1" s="1"/>
  <c r="AC5655" i="1"/>
  <c r="AB5655" i="1"/>
  <c r="AA5655" i="1"/>
  <c r="AD5654" i="1" a="1"/>
  <c r="AD5654" i="1" s="1"/>
  <c r="AC5654" i="1"/>
  <c r="AB5654" i="1"/>
  <c r="AA5654" i="1"/>
  <c r="AD5653" i="1" a="1"/>
  <c r="AD5653" i="1" s="1"/>
  <c r="AC5653" i="1"/>
  <c r="AB5653" i="1"/>
  <c r="AA5653" i="1"/>
  <c r="AD5652" i="1" a="1"/>
  <c r="AD5652" i="1" s="1"/>
  <c r="AC5652" i="1"/>
  <c r="AB5652" i="1"/>
  <c r="AA5652" i="1"/>
  <c r="AD5651" i="1" a="1"/>
  <c r="AD5651" i="1" s="1"/>
  <c r="AC5651" i="1"/>
  <c r="AB5651" i="1"/>
  <c r="AA5651" i="1"/>
  <c r="AD5650" i="1" a="1"/>
  <c r="AD5650" i="1" s="1"/>
  <c r="AC5650" i="1"/>
  <c r="AB5650" i="1"/>
  <c r="AA5650" i="1"/>
  <c r="AD5649" i="1" a="1"/>
  <c r="AD5649" i="1" s="1"/>
  <c r="AC5649" i="1"/>
  <c r="AB5649" i="1"/>
  <c r="AA5649" i="1"/>
  <c r="AD5648" i="1" a="1"/>
  <c r="AD5648" i="1" s="1"/>
  <c r="AC5648" i="1"/>
  <c r="AB5648" i="1"/>
  <c r="AA5648" i="1"/>
  <c r="AD5647" i="1" a="1"/>
  <c r="AD5647" i="1" s="1"/>
  <c r="AC5647" i="1"/>
  <c r="AB5647" i="1"/>
  <c r="AA5647" i="1"/>
  <c r="AD5646" i="1" a="1"/>
  <c r="AD5646" i="1" s="1"/>
  <c r="AC5646" i="1"/>
  <c r="AB5646" i="1"/>
  <c r="AA5646" i="1"/>
  <c r="AD5645" i="1" a="1"/>
  <c r="AD5645" i="1" s="1"/>
  <c r="AC5645" i="1"/>
  <c r="AB5645" i="1"/>
  <c r="AA5645" i="1"/>
  <c r="AD5644" i="1" a="1"/>
  <c r="AD5644" i="1" s="1"/>
  <c r="AC5644" i="1"/>
  <c r="AB5644" i="1"/>
  <c r="AA5644" i="1"/>
  <c r="AD5643" i="1" a="1"/>
  <c r="AD5643" i="1" s="1"/>
  <c r="AC5643" i="1"/>
  <c r="AB5643" i="1"/>
  <c r="AA5643" i="1"/>
  <c r="AD5642" i="1" a="1"/>
  <c r="AD5642" i="1" s="1"/>
  <c r="AC5642" i="1"/>
  <c r="AB5642" i="1"/>
  <c r="AA5642" i="1"/>
  <c r="AD5641" i="1" a="1"/>
  <c r="AD5641" i="1" s="1"/>
  <c r="AC5641" i="1"/>
  <c r="AB5641" i="1"/>
  <c r="AA5641" i="1"/>
  <c r="AD5640" i="1" a="1"/>
  <c r="AD5640" i="1" s="1"/>
  <c r="AC5640" i="1"/>
  <c r="AB5640" i="1"/>
  <c r="AA5640" i="1"/>
  <c r="AD5639" i="1" a="1"/>
  <c r="AD5639" i="1" s="1"/>
  <c r="AC5639" i="1"/>
  <c r="AB5639" i="1"/>
  <c r="AA5639" i="1"/>
  <c r="AD5638" i="1" a="1"/>
  <c r="AD5638" i="1" s="1"/>
  <c r="AC5638" i="1"/>
  <c r="AB5638" i="1"/>
  <c r="AA5638" i="1"/>
  <c r="AD5637" i="1" a="1"/>
  <c r="AD5637" i="1" s="1"/>
  <c r="AC5637" i="1"/>
  <c r="AB5637" i="1"/>
  <c r="AA5637" i="1"/>
  <c r="AD5636" i="1" a="1"/>
  <c r="AD5636" i="1" s="1"/>
  <c r="AC5636" i="1"/>
  <c r="AB5636" i="1"/>
  <c r="AA5636" i="1"/>
  <c r="AD5635" i="1" a="1"/>
  <c r="AD5635" i="1" s="1"/>
  <c r="AC5635" i="1"/>
  <c r="AB5635" i="1"/>
  <c r="AA5635" i="1"/>
  <c r="AD5634" i="1" a="1"/>
  <c r="AD5634" i="1" s="1"/>
  <c r="AC5634" i="1"/>
  <c r="AB5634" i="1"/>
  <c r="AA5634" i="1"/>
  <c r="AD5633" i="1" a="1"/>
  <c r="AD5633" i="1" s="1"/>
  <c r="AC5633" i="1"/>
  <c r="AB5633" i="1"/>
  <c r="AA5633" i="1"/>
  <c r="AD5632" i="1" a="1"/>
  <c r="AD5632" i="1" s="1"/>
  <c r="AC5632" i="1"/>
  <c r="AB5632" i="1"/>
  <c r="AA5632" i="1"/>
  <c r="AD5631" i="1" a="1"/>
  <c r="AD5631" i="1" s="1"/>
  <c r="AC5631" i="1"/>
  <c r="AB5631" i="1"/>
  <c r="AA5631" i="1"/>
  <c r="AD5630" i="1" a="1"/>
  <c r="AD5630" i="1" s="1"/>
  <c r="AC5630" i="1"/>
  <c r="AB5630" i="1"/>
  <c r="AA5630" i="1"/>
  <c r="AD5629" i="1" a="1"/>
  <c r="AD5629" i="1" s="1"/>
  <c r="AC5629" i="1"/>
  <c r="AB5629" i="1"/>
  <c r="AA5629" i="1"/>
  <c r="AD5628" i="1" a="1"/>
  <c r="AD5628" i="1" s="1"/>
  <c r="AC5628" i="1"/>
  <c r="AB5628" i="1"/>
  <c r="AA5628" i="1"/>
  <c r="AD5627" i="1" a="1"/>
  <c r="AD5627" i="1" s="1"/>
  <c r="AC5627" i="1"/>
  <c r="AB5627" i="1"/>
  <c r="AA5627" i="1"/>
  <c r="AD5626" i="1" a="1"/>
  <c r="AD5626" i="1" s="1"/>
  <c r="AC5626" i="1"/>
  <c r="AB5626" i="1"/>
  <c r="AA5626" i="1"/>
  <c r="AD5625" i="1" a="1"/>
  <c r="AD5625" i="1" s="1"/>
  <c r="AC5625" i="1"/>
  <c r="AB5625" i="1"/>
  <c r="AA5625" i="1"/>
  <c r="AD5624" i="1" a="1"/>
  <c r="AD5624" i="1" s="1"/>
  <c r="AC5624" i="1"/>
  <c r="AB5624" i="1"/>
  <c r="AA5624" i="1"/>
  <c r="AD5623" i="1" a="1"/>
  <c r="AD5623" i="1" s="1"/>
  <c r="AC5623" i="1"/>
  <c r="AB5623" i="1"/>
  <c r="AA5623" i="1"/>
  <c r="AD5622" i="1" a="1"/>
  <c r="AD5622" i="1" s="1"/>
  <c r="AC5622" i="1"/>
  <c r="AB5622" i="1"/>
  <c r="AA5622" i="1"/>
  <c r="AD5621" i="1" a="1"/>
  <c r="AD5621" i="1" s="1"/>
  <c r="AC5621" i="1"/>
  <c r="AB5621" i="1"/>
  <c r="AA5621" i="1"/>
  <c r="AD5620" i="1" a="1"/>
  <c r="AD5620" i="1" s="1"/>
  <c r="AC5620" i="1"/>
  <c r="AB5620" i="1"/>
  <c r="AA5620" i="1"/>
  <c r="AD5619" i="1" a="1"/>
  <c r="AD5619" i="1" s="1"/>
  <c r="AC5619" i="1"/>
  <c r="AB5619" i="1"/>
  <c r="AA5619" i="1"/>
  <c r="AD5618" i="1" a="1"/>
  <c r="AD5618" i="1" s="1"/>
  <c r="AC5618" i="1"/>
  <c r="AB5618" i="1"/>
  <c r="AA5618" i="1"/>
  <c r="AD5617" i="1" a="1"/>
  <c r="AD5617" i="1" s="1"/>
  <c r="AC5617" i="1"/>
  <c r="AB5617" i="1"/>
  <c r="AA5617" i="1"/>
  <c r="AD5616" i="1" a="1"/>
  <c r="AD5616" i="1" s="1"/>
  <c r="AC5616" i="1"/>
  <c r="AB5616" i="1"/>
  <c r="AA5616" i="1"/>
  <c r="AD5615" i="1" a="1"/>
  <c r="AD5615" i="1" s="1"/>
  <c r="AC5615" i="1"/>
  <c r="AB5615" i="1"/>
  <c r="AA5615" i="1"/>
  <c r="AD5614" i="1" a="1"/>
  <c r="AD5614" i="1" s="1"/>
  <c r="AC5614" i="1"/>
  <c r="AB5614" i="1"/>
  <c r="AA5614" i="1"/>
  <c r="AD5613" i="1" a="1"/>
  <c r="AD5613" i="1" s="1"/>
  <c r="AC5613" i="1"/>
  <c r="AB5613" i="1"/>
  <c r="AA5613" i="1"/>
  <c r="AD5612" i="1" a="1"/>
  <c r="AD5612" i="1" s="1"/>
  <c r="AC5612" i="1"/>
  <c r="AB5612" i="1"/>
  <c r="AA5612" i="1"/>
  <c r="AD5611" i="1" a="1"/>
  <c r="AD5611" i="1" s="1"/>
  <c r="AC5611" i="1"/>
  <c r="AB5611" i="1"/>
  <c r="AA5611" i="1"/>
  <c r="AD5610" i="1" a="1"/>
  <c r="AD5610" i="1" s="1"/>
  <c r="AC5610" i="1"/>
  <c r="AB5610" i="1"/>
  <c r="AA5610" i="1"/>
  <c r="AD5609" i="1" a="1"/>
  <c r="AD5609" i="1" s="1"/>
  <c r="AC5609" i="1"/>
  <c r="AB5609" i="1"/>
  <c r="AA5609" i="1"/>
  <c r="AD5608" i="1" a="1"/>
  <c r="AD5608" i="1" s="1"/>
  <c r="AC5608" i="1"/>
  <c r="AB5608" i="1"/>
  <c r="AA5608" i="1"/>
  <c r="AD5607" i="1" a="1"/>
  <c r="AD5607" i="1" s="1"/>
  <c r="AC5607" i="1"/>
  <c r="AB5607" i="1"/>
  <c r="AA5607" i="1"/>
  <c r="AD5606" i="1" a="1"/>
  <c r="AD5606" i="1" s="1"/>
  <c r="AC5606" i="1"/>
  <c r="AB5606" i="1"/>
  <c r="AA5606" i="1"/>
  <c r="AD5605" i="1" a="1"/>
  <c r="AD5605" i="1" s="1"/>
  <c r="AC5605" i="1"/>
  <c r="AB5605" i="1"/>
  <c r="AA5605" i="1"/>
  <c r="AD5604" i="1" a="1"/>
  <c r="AD5604" i="1" s="1"/>
  <c r="AC5604" i="1"/>
  <c r="AB5604" i="1"/>
  <c r="AA5604" i="1"/>
  <c r="AD5603" i="1" a="1"/>
  <c r="AD5603" i="1" s="1"/>
  <c r="AC5603" i="1"/>
  <c r="AB5603" i="1"/>
  <c r="AA5603" i="1"/>
  <c r="AD5602" i="1" a="1"/>
  <c r="AD5602" i="1" s="1"/>
  <c r="AC5602" i="1"/>
  <c r="AB5602" i="1"/>
  <c r="AA5602" i="1"/>
  <c r="AD5601" i="1" a="1"/>
  <c r="AD5601" i="1" s="1"/>
  <c r="AC5601" i="1"/>
  <c r="AB5601" i="1"/>
  <c r="AA5601" i="1"/>
  <c r="AD5600" i="1" a="1"/>
  <c r="AD5600" i="1" s="1"/>
  <c r="AC5600" i="1"/>
  <c r="AB5600" i="1"/>
  <c r="AA5600" i="1"/>
  <c r="AD5599" i="1" a="1"/>
  <c r="AD5599" i="1" s="1"/>
  <c r="AC5599" i="1"/>
  <c r="AB5599" i="1"/>
  <c r="AA5599" i="1"/>
  <c r="AD5598" i="1" a="1"/>
  <c r="AD5598" i="1" s="1"/>
  <c r="AC5598" i="1"/>
  <c r="AB5598" i="1"/>
  <c r="AA5598" i="1"/>
  <c r="AD5597" i="1" a="1"/>
  <c r="AD5597" i="1" s="1"/>
  <c r="AC5597" i="1"/>
  <c r="AB5597" i="1"/>
  <c r="AA5597" i="1"/>
  <c r="AD5596" i="1" a="1"/>
  <c r="AD5596" i="1" s="1"/>
  <c r="AC5596" i="1"/>
  <c r="AB5596" i="1"/>
  <c r="AA5596" i="1"/>
  <c r="AD5595" i="1" a="1"/>
  <c r="AD5595" i="1" s="1"/>
  <c r="AC5595" i="1"/>
  <c r="AB5595" i="1"/>
  <c r="AA5595" i="1"/>
  <c r="AD5594" i="1" a="1"/>
  <c r="AD5594" i="1" s="1"/>
  <c r="AC5594" i="1"/>
  <c r="AB5594" i="1"/>
  <c r="AA5594" i="1"/>
  <c r="AD5593" i="1" a="1"/>
  <c r="AD5593" i="1" s="1"/>
  <c r="AC5593" i="1"/>
  <c r="AB5593" i="1"/>
  <c r="AA5593" i="1"/>
  <c r="AD5592" i="1" a="1"/>
  <c r="AD5592" i="1" s="1"/>
  <c r="AC5592" i="1"/>
  <c r="AB5592" i="1"/>
  <c r="AA5592" i="1"/>
  <c r="AD5591" i="1" a="1"/>
  <c r="AD5591" i="1" s="1"/>
  <c r="AC5591" i="1"/>
  <c r="AB5591" i="1"/>
  <c r="AA5591" i="1"/>
  <c r="AD5590" i="1" a="1"/>
  <c r="AD5590" i="1" s="1"/>
  <c r="AC5590" i="1"/>
  <c r="AB5590" i="1"/>
  <c r="AA5590" i="1"/>
  <c r="AD5589" i="1" a="1"/>
  <c r="AD5589" i="1" s="1"/>
  <c r="AC5589" i="1"/>
  <c r="AB5589" i="1"/>
  <c r="AA5589" i="1"/>
  <c r="AD5588" i="1" a="1"/>
  <c r="AD5588" i="1" s="1"/>
  <c r="AC5588" i="1"/>
  <c r="AB5588" i="1"/>
  <c r="AA5588" i="1"/>
  <c r="AD5587" i="1" a="1"/>
  <c r="AD5587" i="1" s="1"/>
  <c r="AC5587" i="1"/>
  <c r="AB5587" i="1"/>
  <c r="AA5587" i="1"/>
  <c r="AD5586" i="1" a="1"/>
  <c r="AD5586" i="1" s="1"/>
  <c r="AC5586" i="1"/>
  <c r="AB5586" i="1"/>
  <c r="AA5586" i="1"/>
  <c r="AD5585" i="1" a="1"/>
  <c r="AD5585" i="1" s="1"/>
  <c r="AC5585" i="1"/>
  <c r="AB5585" i="1"/>
  <c r="AA5585" i="1"/>
  <c r="AD5584" i="1" a="1"/>
  <c r="AD5584" i="1" s="1"/>
  <c r="AC5584" i="1"/>
  <c r="AB5584" i="1"/>
  <c r="AA5584" i="1"/>
  <c r="AD5583" i="1" a="1"/>
  <c r="AD5583" i="1" s="1"/>
  <c r="AC5583" i="1"/>
  <c r="AB5583" i="1"/>
  <c r="AA5583" i="1"/>
  <c r="AD5582" i="1" a="1"/>
  <c r="AD5582" i="1" s="1"/>
  <c r="AC5582" i="1"/>
  <c r="AB5582" i="1"/>
  <c r="AA5582" i="1"/>
  <c r="AD5581" i="1" a="1"/>
  <c r="AD5581" i="1" s="1"/>
  <c r="AC5581" i="1"/>
  <c r="AB5581" i="1"/>
  <c r="AA5581" i="1"/>
  <c r="AD5580" i="1" a="1"/>
  <c r="AD5580" i="1" s="1"/>
  <c r="AC5580" i="1"/>
  <c r="AB5580" i="1"/>
  <c r="AA5580" i="1"/>
  <c r="AD5579" i="1" a="1"/>
  <c r="AD5579" i="1" s="1"/>
  <c r="AC5579" i="1"/>
  <c r="AB5579" i="1"/>
  <c r="AA5579" i="1"/>
  <c r="AD5578" i="1" a="1"/>
  <c r="AD5578" i="1" s="1"/>
  <c r="AC5578" i="1"/>
  <c r="AB5578" i="1"/>
  <c r="AA5578" i="1"/>
  <c r="AD5577" i="1" a="1"/>
  <c r="AD5577" i="1" s="1"/>
  <c r="AC5577" i="1"/>
  <c r="AB5577" i="1"/>
  <c r="AA5577" i="1"/>
  <c r="AD5576" i="1" a="1"/>
  <c r="AD5576" i="1" s="1"/>
  <c r="AC5576" i="1"/>
  <c r="AB5576" i="1"/>
  <c r="AA5576" i="1"/>
  <c r="AD5575" i="1" a="1"/>
  <c r="AD5575" i="1" s="1"/>
  <c r="AC5575" i="1"/>
  <c r="AB5575" i="1"/>
  <c r="AA5575" i="1"/>
  <c r="AD5574" i="1" a="1"/>
  <c r="AD5574" i="1" s="1"/>
  <c r="AC5574" i="1"/>
  <c r="AB5574" i="1"/>
  <c r="AA5574" i="1"/>
  <c r="AD5573" i="1" a="1"/>
  <c r="AD5573" i="1" s="1"/>
  <c r="AC5573" i="1"/>
  <c r="AB5573" i="1"/>
  <c r="AA5573" i="1"/>
  <c r="AD5572" i="1" a="1"/>
  <c r="AD5572" i="1" s="1"/>
  <c r="AC5572" i="1"/>
  <c r="AB5572" i="1"/>
  <c r="AA5572" i="1"/>
  <c r="AD5571" i="1" a="1"/>
  <c r="AD5571" i="1" s="1"/>
  <c r="AC5571" i="1"/>
  <c r="AB5571" i="1"/>
  <c r="AA5571" i="1"/>
  <c r="AD5570" i="1" a="1"/>
  <c r="AD5570" i="1" s="1"/>
  <c r="AC5570" i="1"/>
  <c r="AB5570" i="1"/>
  <c r="AA5570" i="1"/>
  <c r="AD5569" i="1" a="1"/>
  <c r="AD5569" i="1" s="1"/>
  <c r="AC5569" i="1"/>
  <c r="AB5569" i="1"/>
  <c r="AA5569" i="1"/>
  <c r="AD5568" i="1" a="1"/>
  <c r="AD5568" i="1" s="1"/>
  <c r="AC5568" i="1"/>
  <c r="AB5568" i="1"/>
  <c r="AA5568" i="1"/>
  <c r="AD5567" i="1" a="1"/>
  <c r="AD5567" i="1" s="1"/>
  <c r="AC5567" i="1"/>
  <c r="AB5567" i="1"/>
  <c r="AA5567" i="1"/>
  <c r="AD5566" i="1" a="1"/>
  <c r="AD5566" i="1" s="1"/>
  <c r="AC5566" i="1"/>
  <c r="AB5566" i="1"/>
  <c r="AA5566" i="1"/>
  <c r="AD5565" i="1" a="1"/>
  <c r="AD5565" i="1" s="1"/>
  <c r="AC5565" i="1"/>
  <c r="AB5565" i="1"/>
  <c r="AA5565" i="1"/>
  <c r="AD5564" i="1" a="1"/>
  <c r="AD5564" i="1" s="1"/>
  <c r="AC5564" i="1"/>
  <c r="AB5564" i="1"/>
  <c r="AA5564" i="1"/>
  <c r="AD5563" i="1" a="1"/>
  <c r="AD5563" i="1" s="1"/>
  <c r="AC5563" i="1"/>
  <c r="AB5563" i="1"/>
  <c r="AA5563" i="1"/>
  <c r="AD5562" i="1" a="1"/>
  <c r="AD5562" i="1" s="1"/>
  <c r="AC5562" i="1"/>
  <c r="AB5562" i="1"/>
  <c r="AA5562" i="1"/>
  <c r="AD5561" i="1" a="1"/>
  <c r="AD5561" i="1" s="1"/>
  <c r="AC5561" i="1"/>
  <c r="AB5561" i="1"/>
  <c r="AA5561" i="1"/>
  <c r="AD5560" i="1" a="1"/>
  <c r="AD5560" i="1" s="1"/>
  <c r="AC5560" i="1"/>
  <c r="AB5560" i="1"/>
  <c r="AA5560" i="1"/>
  <c r="AD5559" i="1" a="1"/>
  <c r="AD5559" i="1" s="1"/>
  <c r="AC5559" i="1"/>
  <c r="AB5559" i="1"/>
  <c r="AA5559" i="1"/>
  <c r="AD5558" i="1" a="1"/>
  <c r="AD5558" i="1" s="1"/>
  <c r="AC5558" i="1"/>
  <c r="AB5558" i="1"/>
  <c r="AA5558" i="1"/>
  <c r="AD5557" i="1" a="1"/>
  <c r="AD5557" i="1" s="1"/>
  <c r="AC5557" i="1"/>
  <c r="AB5557" i="1"/>
  <c r="AA5557" i="1"/>
  <c r="AD5556" i="1" a="1"/>
  <c r="AD5556" i="1" s="1"/>
  <c r="AC5556" i="1"/>
  <c r="AB5556" i="1"/>
  <c r="AA5556" i="1"/>
  <c r="AD5555" i="1" a="1"/>
  <c r="AD5555" i="1" s="1"/>
  <c r="AC5555" i="1"/>
  <c r="AB5555" i="1"/>
  <c r="AA5555" i="1"/>
  <c r="AD5554" i="1" a="1"/>
  <c r="AD5554" i="1" s="1"/>
  <c r="AC5554" i="1"/>
  <c r="AB5554" i="1"/>
  <c r="AA5554" i="1"/>
  <c r="AD5553" i="1" a="1"/>
  <c r="AD5553" i="1" s="1"/>
  <c r="AC5553" i="1"/>
  <c r="AB5553" i="1"/>
  <c r="AA5553" i="1"/>
  <c r="AD5552" i="1" a="1"/>
  <c r="AD5552" i="1" s="1"/>
  <c r="AC5552" i="1"/>
  <c r="AB5552" i="1"/>
  <c r="AA5552" i="1"/>
  <c r="AD5551" i="1" a="1"/>
  <c r="AD5551" i="1" s="1"/>
  <c r="AC5551" i="1"/>
  <c r="AB5551" i="1"/>
  <c r="AA5551" i="1"/>
  <c r="AD5550" i="1" a="1"/>
  <c r="AD5550" i="1" s="1"/>
  <c r="AC5550" i="1"/>
  <c r="AB5550" i="1"/>
  <c r="AA5550" i="1"/>
  <c r="AD5549" i="1" a="1"/>
  <c r="AD5549" i="1" s="1"/>
  <c r="AC5549" i="1"/>
  <c r="AB5549" i="1"/>
  <c r="AA5549" i="1"/>
  <c r="AD5548" i="1" a="1"/>
  <c r="AD5548" i="1" s="1"/>
  <c r="AC5548" i="1"/>
  <c r="AB5548" i="1"/>
  <c r="AA5548" i="1"/>
  <c r="AD5547" i="1" a="1"/>
  <c r="AD5547" i="1" s="1"/>
  <c r="AC5547" i="1"/>
  <c r="AB5547" i="1"/>
  <c r="AA5547" i="1"/>
  <c r="AD5546" i="1" a="1"/>
  <c r="AD5546" i="1" s="1"/>
  <c r="AC5546" i="1"/>
  <c r="AB5546" i="1"/>
  <c r="AA5546" i="1"/>
  <c r="AD5545" i="1" a="1"/>
  <c r="AD5545" i="1" s="1"/>
  <c r="AC5545" i="1"/>
  <c r="AB5545" i="1"/>
  <c r="AA5545" i="1"/>
  <c r="AD5544" i="1" a="1"/>
  <c r="AD5544" i="1" s="1"/>
  <c r="AC5544" i="1"/>
  <c r="AB5544" i="1"/>
  <c r="AA5544" i="1"/>
  <c r="AD5543" i="1" a="1"/>
  <c r="AD5543" i="1" s="1"/>
  <c r="AC5543" i="1"/>
  <c r="AB5543" i="1"/>
  <c r="AA5543" i="1"/>
  <c r="AD5542" i="1" a="1"/>
  <c r="AD5542" i="1" s="1"/>
  <c r="AC5542" i="1"/>
  <c r="AB5542" i="1"/>
  <c r="AA5542" i="1"/>
  <c r="AD5541" i="1" a="1"/>
  <c r="AD5541" i="1" s="1"/>
  <c r="AC5541" i="1"/>
  <c r="AB5541" i="1"/>
  <c r="AA5541" i="1"/>
  <c r="AD5540" i="1" a="1"/>
  <c r="AD5540" i="1" s="1"/>
  <c r="AC5540" i="1"/>
  <c r="AB5540" i="1"/>
  <c r="AA5540" i="1"/>
  <c r="AD5539" i="1" a="1"/>
  <c r="AD5539" i="1" s="1"/>
  <c r="AC5539" i="1"/>
  <c r="AB5539" i="1"/>
  <c r="AA5539" i="1"/>
  <c r="AD5538" i="1" a="1"/>
  <c r="AD5538" i="1" s="1"/>
  <c r="AC5538" i="1"/>
  <c r="AB5538" i="1"/>
  <c r="AA5538" i="1"/>
  <c r="AD5537" i="1" a="1"/>
  <c r="AD5537" i="1" s="1"/>
  <c r="AC5537" i="1"/>
  <c r="AB5537" i="1"/>
  <c r="AA5537" i="1"/>
  <c r="AD5536" i="1" a="1"/>
  <c r="AD5536" i="1" s="1"/>
  <c r="AC5536" i="1"/>
  <c r="AB5536" i="1"/>
  <c r="AA5536" i="1"/>
  <c r="AD5535" i="1" a="1"/>
  <c r="AD5535" i="1" s="1"/>
  <c r="AC5535" i="1"/>
  <c r="AB5535" i="1"/>
  <c r="AA5535" i="1"/>
  <c r="AD5534" i="1" a="1"/>
  <c r="AD5534" i="1" s="1"/>
  <c r="AC5534" i="1"/>
  <c r="AB5534" i="1"/>
  <c r="AA5534" i="1"/>
  <c r="AD5533" i="1" a="1"/>
  <c r="AD5533" i="1" s="1"/>
  <c r="AC5533" i="1"/>
  <c r="AB5533" i="1"/>
  <c r="AA5533" i="1"/>
  <c r="AD5532" i="1" a="1"/>
  <c r="AD5532" i="1" s="1"/>
  <c r="AC5532" i="1"/>
  <c r="AB5532" i="1"/>
  <c r="AA5532" i="1"/>
  <c r="AD5531" i="1" a="1"/>
  <c r="AD5531" i="1" s="1"/>
  <c r="AC5531" i="1"/>
  <c r="AB5531" i="1"/>
  <c r="AA5531" i="1"/>
  <c r="AD5530" i="1" a="1"/>
  <c r="AD5530" i="1" s="1"/>
  <c r="AC5530" i="1"/>
  <c r="AB5530" i="1"/>
  <c r="AA5530" i="1"/>
  <c r="AD5529" i="1" a="1"/>
  <c r="AD5529" i="1" s="1"/>
  <c r="AC5529" i="1"/>
  <c r="AB5529" i="1"/>
  <c r="AA5529" i="1"/>
  <c r="AD5528" i="1" a="1"/>
  <c r="AD5528" i="1" s="1"/>
  <c r="AC5528" i="1"/>
  <c r="AB5528" i="1"/>
  <c r="AA5528" i="1"/>
  <c r="AD5527" i="1" a="1"/>
  <c r="AD5527" i="1" s="1"/>
  <c r="AC5527" i="1"/>
  <c r="AB5527" i="1"/>
  <c r="AA5527" i="1"/>
  <c r="AD5526" i="1" a="1"/>
  <c r="AD5526" i="1" s="1"/>
  <c r="AC5526" i="1"/>
  <c r="AB5526" i="1"/>
  <c r="AA5526" i="1"/>
  <c r="AD5525" i="1" a="1"/>
  <c r="AD5525" i="1" s="1"/>
  <c r="AC5525" i="1"/>
  <c r="AB5525" i="1"/>
  <c r="AA5525" i="1"/>
  <c r="AD5524" i="1" a="1"/>
  <c r="AD5524" i="1" s="1"/>
  <c r="AC5524" i="1"/>
  <c r="AB5524" i="1"/>
  <c r="AA5524" i="1"/>
  <c r="AD5523" i="1" a="1"/>
  <c r="AD5523" i="1" s="1"/>
  <c r="AC5523" i="1"/>
  <c r="AB5523" i="1"/>
  <c r="AA5523" i="1"/>
  <c r="AD5522" i="1" a="1"/>
  <c r="AD5522" i="1" s="1"/>
  <c r="AC5522" i="1"/>
  <c r="AB5522" i="1"/>
  <c r="AA5522" i="1"/>
  <c r="AD5521" i="1" a="1"/>
  <c r="AD5521" i="1" s="1"/>
  <c r="AC5521" i="1"/>
  <c r="AB5521" i="1"/>
  <c r="AA5521" i="1"/>
  <c r="AD5520" i="1" a="1"/>
  <c r="AD5520" i="1" s="1"/>
  <c r="AC5520" i="1"/>
  <c r="AB5520" i="1"/>
  <c r="AA5520" i="1"/>
  <c r="AD5519" i="1" a="1"/>
  <c r="AD5519" i="1" s="1"/>
  <c r="AC5519" i="1"/>
  <c r="AB5519" i="1"/>
  <c r="AA5519" i="1"/>
  <c r="AD5518" i="1" a="1"/>
  <c r="AD5518" i="1" s="1"/>
  <c r="AC5518" i="1"/>
  <c r="AB5518" i="1"/>
  <c r="AA5518" i="1"/>
  <c r="AD5517" i="1" a="1"/>
  <c r="AD5517" i="1" s="1"/>
  <c r="AC5517" i="1"/>
  <c r="AB5517" i="1"/>
  <c r="AA5517" i="1"/>
  <c r="AD5516" i="1" a="1"/>
  <c r="AD5516" i="1" s="1"/>
  <c r="AC5516" i="1"/>
  <c r="AB5516" i="1"/>
  <c r="AA5516" i="1"/>
  <c r="AD5515" i="1" a="1"/>
  <c r="AD5515" i="1" s="1"/>
  <c r="AC5515" i="1"/>
  <c r="AB5515" i="1"/>
  <c r="AA5515" i="1"/>
  <c r="AD5514" i="1" a="1"/>
  <c r="AD5514" i="1" s="1"/>
  <c r="AC5514" i="1"/>
  <c r="AB5514" i="1"/>
  <c r="AA5514" i="1"/>
  <c r="AD5513" i="1" a="1"/>
  <c r="AD5513" i="1" s="1"/>
  <c r="AC5513" i="1"/>
  <c r="AB5513" i="1"/>
  <c r="AA5513" i="1"/>
  <c r="AD5512" i="1" a="1"/>
  <c r="AD5512" i="1" s="1"/>
  <c r="AC5512" i="1"/>
  <c r="AB5512" i="1"/>
  <c r="AA5512" i="1"/>
  <c r="AD5511" i="1" a="1"/>
  <c r="AD5511" i="1" s="1"/>
  <c r="AC5511" i="1"/>
  <c r="AB5511" i="1"/>
  <c r="AA5511" i="1"/>
  <c r="AD5510" i="1" a="1"/>
  <c r="AD5510" i="1" s="1"/>
  <c r="AC5510" i="1"/>
  <c r="AB5510" i="1"/>
  <c r="AA5510" i="1"/>
  <c r="AD5509" i="1" a="1"/>
  <c r="AD5509" i="1" s="1"/>
  <c r="AC5509" i="1"/>
  <c r="AB5509" i="1"/>
  <c r="AA5509" i="1"/>
  <c r="AD5508" i="1" a="1"/>
  <c r="AD5508" i="1" s="1"/>
  <c r="AC5508" i="1"/>
  <c r="AB5508" i="1"/>
  <c r="AA5508" i="1"/>
  <c r="AD5507" i="1" a="1"/>
  <c r="AD5507" i="1" s="1"/>
  <c r="AC5507" i="1"/>
  <c r="AB5507" i="1"/>
  <c r="AA5507" i="1"/>
  <c r="AD5506" i="1" a="1"/>
  <c r="AD5506" i="1" s="1"/>
  <c r="AC5506" i="1"/>
  <c r="AB5506" i="1"/>
  <c r="AA5506" i="1"/>
  <c r="AD5505" i="1" a="1"/>
  <c r="AD5505" i="1" s="1"/>
  <c r="AC5505" i="1"/>
  <c r="AB5505" i="1"/>
  <c r="AA5505" i="1"/>
  <c r="AD5504" i="1" a="1"/>
  <c r="AD5504" i="1" s="1"/>
  <c r="AC5504" i="1"/>
  <c r="AB5504" i="1"/>
  <c r="AA5504" i="1"/>
  <c r="AD5503" i="1" a="1"/>
  <c r="AD5503" i="1" s="1"/>
  <c r="AC5503" i="1"/>
  <c r="AB5503" i="1"/>
  <c r="AA5503" i="1"/>
  <c r="AD5502" i="1" a="1"/>
  <c r="AD5502" i="1" s="1"/>
  <c r="AC5502" i="1"/>
  <c r="AB5502" i="1"/>
  <c r="AA5502" i="1"/>
  <c r="AD5501" i="1" a="1"/>
  <c r="AD5501" i="1" s="1"/>
  <c r="AC5501" i="1"/>
  <c r="AB5501" i="1"/>
  <c r="AA5501" i="1"/>
  <c r="AD5500" i="1" a="1"/>
  <c r="AD5500" i="1" s="1"/>
  <c r="AC5500" i="1"/>
  <c r="AB5500" i="1"/>
  <c r="AA5500" i="1"/>
  <c r="AD5499" i="1" a="1"/>
  <c r="AD5499" i="1" s="1"/>
  <c r="AC5499" i="1"/>
  <c r="AB5499" i="1"/>
  <c r="AA5499" i="1"/>
  <c r="AD5498" i="1" a="1"/>
  <c r="AD5498" i="1" s="1"/>
  <c r="AC5498" i="1"/>
  <c r="AB5498" i="1"/>
  <c r="AA5498" i="1"/>
  <c r="AD5497" i="1" a="1"/>
  <c r="AD5497" i="1" s="1"/>
  <c r="AC5497" i="1"/>
  <c r="AB5497" i="1"/>
  <c r="AA5497" i="1"/>
  <c r="AD5496" i="1" a="1"/>
  <c r="AD5496" i="1" s="1"/>
  <c r="AC5496" i="1"/>
  <c r="AB5496" i="1"/>
  <c r="AA5496" i="1"/>
  <c r="AD5495" i="1" a="1"/>
  <c r="AD5495" i="1" s="1"/>
  <c r="AC5495" i="1"/>
  <c r="AB5495" i="1"/>
  <c r="AA5495" i="1"/>
  <c r="AD5494" i="1" a="1"/>
  <c r="AD5494" i="1" s="1"/>
  <c r="AC5494" i="1"/>
  <c r="AB5494" i="1"/>
  <c r="AA5494" i="1"/>
  <c r="AD5493" i="1" a="1"/>
  <c r="AD5493" i="1" s="1"/>
  <c r="AC5493" i="1"/>
  <c r="AB5493" i="1"/>
  <c r="AA5493" i="1"/>
  <c r="AD5492" i="1" a="1"/>
  <c r="AD5492" i="1" s="1"/>
  <c r="AC5492" i="1"/>
  <c r="AB5492" i="1"/>
  <c r="AA5492" i="1"/>
  <c r="AD5491" i="1" a="1"/>
  <c r="AD5491" i="1" s="1"/>
  <c r="AC5491" i="1"/>
  <c r="AB5491" i="1"/>
  <c r="AA5491" i="1"/>
  <c r="AD5490" i="1" a="1"/>
  <c r="AD5490" i="1" s="1"/>
  <c r="AC5490" i="1"/>
  <c r="AB5490" i="1"/>
  <c r="AA5490" i="1"/>
  <c r="AD5489" i="1" a="1"/>
  <c r="AD5489" i="1" s="1"/>
  <c r="AC5489" i="1"/>
  <c r="AB5489" i="1"/>
  <c r="AA5489" i="1"/>
  <c r="AD5488" i="1" a="1"/>
  <c r="AD5488" i="1" s="1"/>
  <c r="AC5488" i="1"/>
  <c r="AB5488" i="1"/>
  <c r="AA5488" i="1"/>
  <c r="AD5487" i="1" a="1"/>
  <c r="AD5487" i="1" s="1"/>
  <c r="AC5487" i="1"/>
  <c r="AB5487" i="1"/>
  <c r="AA5487" i="1"/>
  <c r="AD5486" i="1" a="1"/>
  <c r="AD5486" i="1" s="1"/>
  <c r="AC5486" i="1"/>
  <c r="AB5486" i="1"/>
  <c r="AA5486" i="1"/>
  <c r="AD5485" i="1" a="1"/>
  <c r="AD5485" i="1" s="1"/>
  <c r="AC5485" i="1"/>
  <c r="AB5485" i="1"/>
  <c r="AA5485" i="1"/>
  <c r="AD5484" i="1" a="1"/>
  <c r="AD5484" i="1" s="1"/>
  <c r="AC5484" i="1"/>
  <c r="AB5484" i="1"/>
  <c r="AA5484" i="1"/>
  <c r="AD5483" i="1" a="1"/>
  <c r="AD5483" i="1" s="1"/>
  <c r="AC5483" i="1"/>
  <c r="AB5483" i="1"/>
  <c r="AA5483" i="1"/>
  <c r="AD5482" i="1" a="1"/>
  <c r="AD5482" i="1" s="1"/>
  <c r="AC5482" i="1"/>
  <c r="AB5482" i="1"/>
  <c r="AA5482" i="1"/>
  <c r="AD5481" i="1" a="1"/>
  <c r="AD5481" i="1" s="1"/>
  <c r="AC5481" i="1"/>
  <c r="AB5481" i="1"/>
  <c r="AA5481" i="1"/>
  <c r="AD5480" i="1" a="1"/>
  <c r="AD5480" i="1" s="1"/>
  <c r="AC5480" i="1"/>
  <c r="AB5480" i="1"/>
  <c r="AA5480" i="1"/>
  <c r="AD5479" i="1" a="1"/>
  <c r="AD5479" i="1" s="1"/>
  <c r="AC5479" i="1"/>
  <c r="AB5479" i="1"/>
  <c r="AA5479" i="1"/>
  <c r="AD5478" i="1" a="1"/>
  <c r="AD5478" i="1" s="1"/>
  <c r="AC5478" i="1"/>
  <c r="AB5478" i="1"/>
  <c r="AA5478" i="1"/>
  <c r="AD5477" i="1" a="1"/>
  <c r="AD5477" i="1" s="1"/>
  <c r="AC5477" i="1"/>
  <c r="AB5477" i="1"/>
  <c r="AA5477" i="1"/>
  <c r="AD5476" i="1" a="1"/>
  <c r="AD5476" i="1" s="1"/>
  <c r="AC5476" i="1"/>
  <c r="AB5476" i="1"/>
  <c r="AA5476" i="1"/>
  <c r="AD5475" i="1" a="1"/>
  <c r="AD5475" i="1" s="1"/>
  <c r="AC5475" i="1"/>
  <c r="AB5475" i="1"/>
  <c r="AA5475" i="1"/>
  <c r="AD5474" i="1" a="1"/>
  <c r="AD5474" i="1" s="1"/>
  <c r="AC5474" i="1"/>
  <c r="AB5474" i="1"/>
  <c r="AA5474" i="1"/>
  <c r="AD5473" i="1" a="1"/>
  <c r="AD5473" i="1" s="1"/>
  <c r="AC5473" i="1"/>
  <c r="AB5473" i="1"/>
  <c r="AA5473" i="1"/>
  <c r="AD5472" i="1" a="1"/>
  <c r="AD5472" i="1" s="1"/>
  <c r="AC5472" i="1"/>
  <c r="AB5472" i="1"/>
  <c r="AA5472" i="1"/>
  <c r="AD5471" i="1" a="1"/>
  <c r="AD5471" i="1" s="1"/>
  <c r="AC5471" i="1"/>
  <c r="AB5471" i="1"/>
  <c r="AA5471" i="1"/>
  <c r="AD5470" i="1" a="1"/>
  <c r="AD5470" i="1" s="1"/>
  <c r="AC5470" i="1"/>
  <c r="AB5470" i="1"/>
  <c r="AA5470" i="1"/>
  <c r="AD5469" i="1" a="1"/>
  <c r="AD5469" i="1" s="1"/>
  <c r="AC5469" i="1"/>
  <c r="AB5469" i="1"/>
  <c r="AA5469" i="1"/>
  <c r="AD5468" i="1" a="1"/>
  <c r="AD5468" i="1" s="1"/>
  <c r="AC5468" i="1"/>
  <c r="AB5468" i="1"/>
  <c r="AA5468" i="1"/>
  <c r="AD5467" i="1" a="1"/>
  <c r="AD5467" i="1" s="1"/>
  <c r="AC5467" i="1"/>
  <c r="AB5467" i="1"/>
  <c r="AA5467" i="1"/>
  <c r="AD5466" i="1" a="1"/>
  <c r="AD5466" i="1" s="1"/>
  <c r="AC5466" i="1"/>
  <c r="AB5466" i="1"/>
  <c r="AA5466" i="1"/>
  <c r="AD5465" i="1" a="1"/>
  <c r="AD5465" i="1" s="1"/>
  <c r="AC5465" i="1"/>
  <c r="AB5465" i="1"/>
  <c r="AA5465" i="1"/>
  <c r="AD5464" i="1" a="1"/>
  <c r="AD5464" i="1" s="1"/>
  <c r="AC5464" i="1"/>
  <c r="AB5464" i="1"/>
  <c r="AA5464" i="1"/>
  <c r="AD5463" i="1" a="1"/>
  <c r="AD5463" i="1" s="1"/>
  <c r="AC5463" i="1"/>
  <c r="AB5463" i="1"/>
  <c r="AA5463" i="1"/>
  <c r="AD5462" i="1" a="1"/>
  <c r="AD5462" i="1" s="1"/>
  <c r="AC5462" i="1"/>
  <c r="AB5462" i="1"/>
  <c r="AA5462" i="1"/>
  <c r="AD5461" i="1" a="1"/>
  <c r="AD5461" i="1" s="1"/>
  <c r="AC5461" i="1"/>
  <c r="AB5461" i="1"/>
  <c r="AA5461" i="1"/>
  <c r="AD5460" i="1" a="1"/>
  <c r="AD5460" i="1" s="1"/>
  <c r="AC5460" i="1"/>
  <c r="AB5460" i="1"/>
  <c r="AA5460" i="1"/>
  <c r="AD5459" i="1" a="1"/>
  <c r="AD5459" i="1" s="1"/>
  <c r="AC5459" i="1"/>
  <c r="AB5459" i="1"/>
  <c r="AA5459" i="1"/>
  <c r="AD5458" i="1" a="1"/>
  <c r="AD5458" i="1" s="1"/>
  <c r="AC5458" i="1"/>
  <c r="AB5458" i="1"/>
  <c r="AA5458" i="1"/>
  <c r="AD5457" i="1" a="1"/>
  <c r="AD5457" i="1" s="1"/>
  <c r="AC5457" i="1"/>
  <c r="AB5457" i="1"/>
  <c r="AA5457" i="1"/>
  <c r="AD5456" i="1" a="1"/>
  <c r="AD5456" i="1" s="1"/>
  <c r="AC5456" i="1"/>
  <c r="AB5456" i="1"/>
  <c r="AA5456" i="1"/>
  <c r="AD5455" i="1" a="1"/>
  <c r="AD5455" i="1" s="1"/>
  <c r="AC5455" i="1"/>
  <c r="AB5455" i="1"/>
  <c r="AA5455" i="1"/>
  <c r="AD5454" i="1" a="1"/>
  <c r="AD5454" i="1" s="1"/>
  <c r="AC5454" i="1"/>
  <c r="AB5454" i="1"/>
  <c r="AA5454" i="1"/>
  <c r="AD5453" i="1" a="1"/>
  <c r="AD5453" i="1" s="1"/>
  <c r="AC5453" i="1"/>
  <c r="AB5453" i="1"/>
  <c r="AA5453" i="1"/>
  <c r="AD5452" i="1" a="1"/>
  <c r="AD5452" i="1" s="1"/>
  <c r="AC5452" i="1"/>
  <c r="AB5452" i="1"/>
  <c r="AA5452" i="1"/>
  <c r="AD5451" i="1" a="1"/>
  <c r="AD5451" i="1" s="1"/>
  <c r="AC5451" i="1"/>
  <c r="AB5451" i="1"/>
  <c r="AA5451" i="1"/>
  <c r="AD5450" i="1" a="1"/>
  <c r="AD5450" i="1" s="1"/>
  <c r="AC5450" i="1"/>
  <c r="AB5450" i="1"/>
  <c r="AA5450" i="1"/>
  <c r="AD5449" i="1" a="1"/>
  <c r="AD5449" i="1" s="1"/>
  <c r="AC5449" i="1"/>
  <c r="AB5449" i="1"/>
  <c r="AA5449" i="1"/>
  <c r="AD5448" i="1" a="1"/>
  <c r="AD5448" i="1" s="1"/>
  <c r="AC5448" i="1"/>
  <c r="AB5448" i="1"/>
  <c r="AA5448" i="1"/>
  <c r="AD5447" i="1" a="1"/>
  <c r="AD5447" i="1" s="1"/>
  <c r="AC5447" i="1"/>
  <c r="AB5447" i="1"/>
  <c r="AA5447" i="1"/>
  <c r="AD5446" i="1" a="1"/>
  <c r="AD5446" i="1" s="1"/>
  <c r="AC5446" i="1"/>
  <c r="AB5446" i="1"/>
  <c r="AA5446" i="1"/>
  <c r="AD5445" i="1" a="1"/>
  <c r="AD5445" i="1" s="1"/>
  <c r="AC5445" i="1"/>
  <c r="AB5445" i="1"/>
  <c r="AA5445" i="1"/>
  <c r="AD5444" i="1" a="1"/>
  <c r="AD5444" i="1" s="1"/>
  <c r="AC5444" i="1"/>
  <c r="AB5444" i="1"/>
  <c r="AA5444" i="1"/>
  <c r="AD5443" i="1" a="1"/>
  <c r="AD5443" i="1" s="1"/>
  <c r="AC5443" i="1"/>
  <c r="AB5443" i="1"/>
  <c r="AA5443" i="1"/>
  <c r="AD5442" i="1" a="1"/>
  <c r="AD5442" i="1" s="1"/>
  <c r="AC5442" i="1"/>
  <c r="AB5442" i="1"/>
  <c r="AA5442" i="1"/>
  <c r="AD5441" i="1" a="1"/>
  <c r="AD5441" i="1" s="1"/>
  <c r="AC5441" i="1"/>
  <c r="AB5441" i="1"/>
  <c r="AA5441" i="1"/>
  <c r="AD5440" i="1" a="1"/>
  <c r="AD5440" i="1" s="1"/>
  <c r="AC5440" i="1"/>
  <c r="AB5440" i="1"/>
  <c r="AA5440" i="1"/>
  <c r="AD5439" i="1" a="1"/>
  <c r="AD5439" i="1" s="1"/>
  <c r="AC5439" i="1"/>
  <c r="AB5439" i="1"/>
  <c r="AA5439" i="1"/>
  <c r="AD5438" i="1" a="1"/>
  <c r="AD5438" i="1" s="1"/>
  <c r="AC5438" i="1"/>
  <c r="AB5438" i="1"/>
  <c r="AA5438" i="1"/>
  <c r="AD5437" i="1" a="1"/>
  <c r="AD5437" i="1" s="1"/>
  <c r="AC5437" i="1"/>
  <c r="AB5437" i="1"/>
  <c r="AA5437" i="1"/>
  <c r="AD5436" i="1" a="1"/>
  <c r="AD5436" i="1" s="1"/>
  <c r="AC5436" i="1"/>
  <c r="AB5436" i="1"/>
  <c r="AA5436" i="1"/>
  <c r="AD5435" i="1" a="1"/>
  <c r="AD5435" i="1" s="1"/>
  <c r="AC5435" i="1"/>
  <c r="AB5435" i="1"/>
  <c r="AA5435" i="1"/>
  <c r="AD5434" i="1" a="1"/>
  <c r="AD5434" i="1" s="1"/>
  <c r="AC5434" i="1"/>
  <c r="AB5434" i="1"/>
  <c r="AA5434" i="1"/>
  <c r="AD5433" i="1" a="1"/>
  <c r="AD5433" i="1" s="1"/>
  <c r="AC5433" i="1"/>
  <c r="AB5433" i="1"/>
  <c r="AA5433" i="1"/>
  <c r="AD5432" i="1" a="1"/>
  <c r="AD5432" i="1" s="1"/>
  <c r="AC5432" i="1"/>
  <c r="AB5432" i="1"/>
  <c r="AA5432" i="1"/>
  <c r="AD5431" i="1" a="1"/>
  <c r="AD5431" i="1" s="1"/>
  <c r="AC5431" i="1"/>
  <c r="AB5431" i="1"/>
  <c r="AA5431" i="1"/>
  <c r="AD5430" i="1" a="1"/>
  <c r="AD5430" i="1" s="1"/>
  <c r="AC5430" i="1"/>
  <c r="AB5430" i="1"/>
  <c r="AA5430" i="1"/>
  <c r="AD5429" i="1" a="1"/>
  <c r="AD5429" i="1" s="1"/>
  <c r="AC5429" i="1"/>
  <c r="AB5429" i="1"/>
  <c r="AA5429" i="1"/>
  <c r="AD5428" i="1" a="1"/>
  <c r="AD5428" i="1" s="1"/>
  <c r="AC5428" i="1"/>
  <c r="AB5428" i="1"/>
  <c r="AA5428" i="1"/>
  <c r="AD5427" i="1" a="1"/>
  <c r="AD5427" i="1" s="1"/>
  <c r="AC5427" i="1"/>
  <c r="AB5427" i="1"/>
  <c r="AA5427" i="1"/>
  <c r="AD5426" i="1" a="1"/>
  <c r="AD5426" i="1" s="1"/>
  <c r="AC5426" i="1"/>
  <c r="AB5426" i="1"/>
  <c r="AA5426" i="1"/>
  <c r="AD5425" i="1" a="1"/>
  <c r="AD5425" i="1" s="1"/>
  <c r="AC5425" i="1"/>
  <c r="AB5425" i="1"/>
  <c r="AA5425" i="1"/>
  <c r="AD5424" i="1" a="1"/>
  <c r="AD5424" i="1" s="1"/>
  <c r="AC5424" i="1"/>
  <c r="AB5424" i="1"/>
  <c r="AA5424" i="1"/>
  <c r="AD5423" i="1" a="1"/>
  <c r="AD5423" i="1" s="1"/>
  <c r="AC5423" i="1"/>
  <c r="AB5423" i="1"/>
  <c r="AA5423" i="1"/>
  <c r="AD5422" i="1" a="1"/>
  <c r="AD5422" i="1" s="1"/>
  <c r="AC5422" i="1"/>
  <c r="AB5422" i="1"/>
  <c r="AA5422" i="1"/>
  <c r="AD5421" i="1" a="1"/>
  <c r="AD5421" i="1" s="1"/>
  <c r="AC5421" i="1"/>
  <c r="AB5421" i="1"/>
  <c r="AA5421" i="1"/>
  <c r="AD5420" i="1" a="1"/>
  <c r="AD5420" i="1" s="1"/>
  <c r="AC5420" i="1"/>
  <c r="AB5420" i="1"/>
  <c r="AA5420" i="1"/>
  <c r="AD5419" i="1" a="1"/>
  <c r="AD5419" i="1" s="1"/>
  <c r="AC5419" i="1"/>
  <c r="AB5419" i="1"/>
  <c r="AA5419" i="1"/>
  <c r="AD5418" i="1" a="1"/>
  <c r="AD5418" i="1" s="1"/>
  <c r="AC5418" i="1"/>
  <c r="AB5418" i="1"/>
  <c r="AA5418" i="1"/>
  <c r="AD5417" i="1" a="1"/>
  <c r="AD5417" i="1" s="1"/>
  <c r="AC5417" i="1"/>
  <c r="AB5417" i="1"/>
  <c r="AA5417" i="1"/>
  <c r="AD5416" i="1" a="1"/>
  <c r="AD5416" i="1" s="1"/>
  <c r="AC5416" i="1"/>
  <c r="AB5416" i="1"/>
  <c r="AA5416" i="1"/>
  <c r="AD5415" i="1" a="1"/>
  <c r="AD5415" i="1" s="1"/>
  <c r="AC5415" i="1"/>
  <c r="AB5415" i="1"/>
  <c r="AA5415" i="1"/>
  <c r="AD5414" i="1" a="1"/>
  <c r="AD5414" i="1" s="1"/>
  <c r="AC5414" i="1"/>
  <c r="AB5414" i="1"/>
  <c r="AA5414" i="1"/>
  <c r="AD5413" i="1" a="1"/>
  <c r="AD5413" i="1" s="1"/>
  <c r="AC5413" i="1"/>
  <c r="AB5413" i="1"/>
  <c r="AA5413" i="1"/>
  <c r="AD5412" i="1" a="1"/>
  <c r="AD5412" i="1" s="1"/>
  <c r="AC5412" i="1"/>
  <c r="AB5412" i="1"/>
  <c r="AA5412" i="1"/>
  <c r="AD5411" i="1" a="1"/>
  <c r="AD5411" i="1" s="1"/>
  <c r="AC5411" i="1"/>
  <c r="AB5411" i="1"/>
  <c r="AA5411" i="1"/>
  <c r="AD5410" i="1" a="1"/>
  <c r="AD5410" i="1" s="1"/>
  <c r="AC5410" i="1"/>
  <c r="AB5410" i="1"/>
  <c r="AA5410" i="1"/>
  <c r="AD5409" i="1" a="1"/>
  <c r="AD5409" i="1" s="1"/>
  <c r="AC5409" i="1"/>
  <c r="AB5409" i="1"/>
  <c r="AA5409" i="1"/>
  <c r="AD5408" i="1" a="1"/>
  <c r="AD5408" i="1" s="1"/>
  <c r="AC5408" i="1"/>
  <c r="AB5408" i="1"/>
  <c r="AA5408" i="1"/>
  <c r="AD5407" i="1" a="1"/>
  <c r="AD5407" i="1" s="1"/>
  <c r="AC5407" i="1"/>
  <c r="AB5407" i="1"/>
  <c r="AA5407" i="1"/>
  <c r="AD5406" i="1" a="1"/>
  <c r="AD5406" i="1" s="1"/>
  <c r="AC5406" i="1"/>
  <c r="AB5406" i="1"/>
  <c r="AA5406" i="1"/>
  <c r="AD5405" i="1" a="1"/>
  <c r="AD5405" i="1" s="1"/>
  <c r="AC5405" i="1"/>
  <c r="AB5405" i="1"/>
  <c r="AA5405" i="1"/>
  <c r="AD5404" i="1" a="1"/>
  <c r="AD5404" i="1" s="1"/>
  <c r="AC5404" i="1"/>
  <c r="AB5404" i="1"/>
  <c r="AA5404" i="1"/>
  <c r="AD5403" i="1" a="1"/>
  <c r="AD5403" i="1" s="1"/>
  <c r="AC5403" i="1"/>
  <c r="AB5403" i="1"/>
  <c r="AA5403" i="1"/>
  <c r="AD5402" i="1" a="1"/>
  <c r="AD5402" i="1" s="1"/>
  <c r="AC5402" i="1"/>
  <c r="AB5402" i="1"/>
  <c r="AA5402" i="1"/>
  <c r="AD5401" i="1" a="1"/>
  <c r="AD5401" i="1" s="1"/>
  <c r="AC5401" i="1"/>
  <c r="AB5401" i="1"/>
  <c r="AA5401" i="1"/>
  <c r="AD5400" i="1" a="1"/>
  <c r="AD5400" i="1" s="1"/>
  <c r="AC5400" i="1"/>
  <c r="AB5400" i="1"/>
  <c r="AA5400" i="1"/>
  <c r="AD5399" i="1" a="1"/>
  <c r="AD5399" i="1" s="1"/>
  <c r="AC5399" i="1"/>
  <c r="AB5399" i="1"/>
  <c r="AA5399" i="1"/>
  <c r="AD5398" i="1" a="1"/>
  <c r="AD5398" i="1" s="1"/>
  <c r="AC5398" i="1"/>
  <c r="AB5398" i="1"/>
  <c r="AA5398" i="1"/>
  <c r="AD5397" i="1" a="1"/>
  <c r="AD5397" i="1" s="1"/>
  <c r="AC5397" i="1"/>
  <c r="AB5397" i="1"/>
  <c r="AA5397" i="1"/>
  <c r="AD5396" i="1" a="1"/>
  <c r="AD5396" i="1" s="1"/>
  <c r="AC5396" i="1"/>
  <c r="AB5396" i="1"/>
  <c r="AA5396" i="1"/>
  <c r="AD5395" i="1" a="1"/>
  <c r="AD5395" i="1" s="1"/>
  <c r="AC5395" i="1"/>
  <c r="AB5395" i="1"/>
  <c r="AA5395" i="1"/>
  <c r="AD5394" i="1" a="1"/>
  <c r="AD5394" i="1" s="1"/>
  <c r="AC5394" i="1"/>
  <c r="AB5394" i="1"/>
  <c r="AA5394" i="1"/>
  <c r="AD5393" i="1" a="1"/>
  <c r="AD5393" i="1" s="1"/>
  <c r="AC5393" i="1"/>
  <c r="AB5393" i="1"/>
  <c r="AA5393" i="1"/>
  <c r="AD5392" i="1" a="1"/>
  <c r="AD5392" i="1" s="1"/>
  <c r="AC5392" i="1"/>
  <c r="AB5392" i="1"/>
  <c r="AA5392" i="1"/>
  <c r="AD5391" i="1" a="1"/>
  <c r="AD5391" i="1" s="1"/>
  <c r="AC5391" i="1"/>
  <c r="AB5391" i="1"/>
  <c r="AA5391" i="1"/>
  <c r="AD5390" i="1" a="1"/>
  <c r="AD5390" i="1" s="1"/>
  <c r="AC5390" i="1"/>
  <c r="AB5390" i="1"/>
  <c r="AA5390" i="1"/>
  <c r="AD5389" i="1" a="1"/>
  <c r="AD5389" i="1" s="1"/>
  <c r="AC5389" i="1"/>
  <c r="AB5389" i="1"/>
  <c r="AA5389" i="1"/>
  <c r="AD5388" i="1" a="1"/>
  <c r="AD5388" i="1" s="1"/>
  <c r="AC5388" i="1"/>
  <c r="AB5388" i="1"/>
  <c r="AA5388" i="1"/>
  <c r="AD5387" i="1" a="1"/>
  <c r="AD5387" i="1" s="1"/>
  <c r="AC5387" i="1"/>
  <c r="AB5387" i="1"/>
  <c r="AA5387" i="1"/>
  <c r="AD5386" i="1" a="1"/>
  <c r="AD5386" i="1" s="1"/>
  <c r="AC5386" i="1"/>
  <c r="AB5386" i="1"/>
  <c r="AA5386" i="1"/>
  <c r="AD5385" i="1" a="1"/>
  <c r="AD5385" i="1" s="1"/>
  <c r="AC5385" i="1"/>
  <c r="AB5385" i="1"/>
  <c r="AA5385" i="1"/>
  <c r="AD5384" i="1" a="1"/>
  <c r="AD5384" i="1" s="1"/>
  <c r="AC5384" i="1"/>
  <c r="AB5384" i="1"/>
  <c r="AA5384" i="1"/>
  <c r="AD5383" i="1" a="1"/>
  <c r="AD5383" i="1" s="1"/>
  <c r="AC5383" i="1"/>
  <c r="AB5383" i="1"/>
  <c r="AA5383" i="1"/>
  <c r="AD5382" i="1" a="1"/>
  <c r="AD5382" i="1" s="1"/>
  <c r="AC5382" i="1"/>
  <c r="AB5382" i="1"/>
  <c r="AA5382" i="1"/>
  <c r="AD5381" i="1" a="1"/>
  <c r="AD5381" i="1" s="1"/>
  <c r="AC5381" i="1"/>
  <c r="AB5381" i="1"/>
  <c r="AA5381" i="1"/>
  <c r="AD5380" i="1" a="1"/>
  <c r="AD5380" i="1" s="1"/>
  <c r="AC5380" i="1"/>
  <c r="AB5380" i="1"/>
  <c r="AA5380" i="1"/>
  <c r="AD5379" i="1" a="1"/>
  <c r="AD5379" i="1" s="1"/>
  <c r="AC5379" i="1"/>
  <c r="AB5379" i="1"/>
  <c r="AA5379" i="1"/>
  <c r="AD5378" i="1" a="1"/>
  <c r="AD5378" i="1" s="1"/>
  <c r="AC5378" i="1"/>
  <c r="AB5378" i="1"/>
  <c r="AA5378" i="1"/>
  <c r="AD5377" i="1" a="1"/>
  <c r="AD5377" i="1" s="1"/>
  <c r="AC5377" i="1"/>
  <c r="AB5377" i="1"/>
  <c r="AA5377" i="1"/>
  <c r="AD5376" i="1" a="1"/>
  <c r="AD5376" i="1" s="1"/>
  <c r="AC5376" i="1"/>
  <c r="AB5376" i="1"/>
  <c r="AA5376" i="1"/>
  <c r="AD5375" i="1" a="1"/>
  <c r="AD5375" i="1" s="1"/>
  <c r="AC5375" i="1"/>
  <c r="AB5375" i="1"/>
  <c r="AA5375" i="1"/>
  <c r="AD5374" i="1" a="1"/>
  <c r="AD5374" i="1" s="1"/>
  <c r="AC5374" i="1"/>
  <c r="AB5374" i="1"/>
  <c r="AA5374" i="1"/>
  <c r="AD5373" i="1" a="1"/>
  <c r="AD5373" i="1" s="1"/>
  <c r="AC5373" i="1"/>
  <c r="AB5373" i="1"/>
  <c r="AA5373" i="1"/>
  <c r="AD5372" i="1" a="1"/>
  <c r="AD5372" i="1" s="1"/>
  <c r="AC5372" i="1"/>
  <c r="AB5372" i="1"/>
  <c r="AA5372" i="1"/>
  <c r="AD5371" i="1" a="1"/>
  <c r="AD5371" i="1" s="1"/>
  <c r="AC5371" i="1"/>
  <c r="AB5371" i="1"/>
  <c r="AA5371" i="1"/>
  <c r="AD5370" i="1" a="1"/>
  <c r="AD5370" i="1" s="1"/>
  <c r="AC5370" i="1"/>
  <c r="AB5370" i="1"/>
  <c r="AA5370" i="1"/>
  <c r="AD5369" i="1" a="1"/>
  <c r="AD5369" i="1" s="1"/>
  <c r="AC5369" i="1"/>
  <c r="AB5369" i="1"/>
  <c r="AA5369" i="1"/>
  <c r="AD5368" i="1" a="1"/>
  <c r="AD5368" i="1" s="1"/>
  <c r="AC5368" i="1"/>
  <c r="AB5368" i="1"/>
  <c r="AA5368" i="1"/>
  <c r="AD5367" i="1" a="1"/>
  <c r="AD5367" i="1" s="1"/>
  <c r="AC5367" i="1"/>
  <c r="AB5367" i="1"/>
  <c r="AA5367" i="1"/>
  <c r="AD5366" i="1" a="1"/>
  <c r="AD5366" i="1" s="1"/>
  <c r="AC5366" i="1"/>
  <c r="AB5366" i="1"/>
  <c r="AA5366" i="1"/>
  <c r="AD5365" i="1" a="1"/>
  <c r="AD5365" i="1" s="1"/>
  <c r="AC5365" i="1"/>
  <c r="AB5365" i="1"/>
  <c r="AA5365" i="1"/>
  <c r="AD5364" i="1" a="1"/>
  <c r="AD5364" i="1" s="1"/>
  <c r="AC5364" i="1"/>
  <c r="AB5364" i="1"/>
  <c r="AA5364" i="1"/>
  <c r="AD5363" i="1" a="1"/>
  <c r="AD5363" i="1" s="1"/>
  <c r="AC5363" i="1"/>
  <c r="AB5363" i="1"/>
  <c r="AA5363" i="1"/>
  <c r="AD5362" i="1" a="1"/>
  <c r="AD5362" i="1" s="1"/>
  <c r="AC5362" i="1"/>
  <c r="AB5362" i="1"/>
  <c r="AA5362" i="1"/>
  <c r="AD5361" i="1" a="1"/>
  <c r="AD5361" i="1" s="1"/>
  <c r="AC5361" i="1"/>
  <c r="AB5361" i="1"/>
  <c r="AA5361" i="1"/>
  <c r="AD5360" i="1" a="1"/>
  <c r="AD5360" i="1" s="1"/>
  <c r="AC5360" i="1"/>
  <c r="AB5360" i="1"/>
  <c r="AA5360" i="1"/>
  <c r="AD5359" i="1" a="1"/>
  <c r="AD5359" i="1" s="1"/>
  <c r="AC5359" i="1"/>
  <c r="AB5359" i="1"/>
  <c r="AA5359" i="1"/>
  <c r="AD5358" i="1" a="1"/>
  <c r="AD5358" i="1" s="1"/>
  <c r="AC5358" i="1"/>
  <c r="AB5358" i="1"/>
  <c r="AA5358" i="1"/>
  <c r="AD5357" i="1" a="1"/>
  <c r="AD5357" i="1" s="1"/>
  <c r="AC5357" i="1"/>
  <c r="AB5357" i="1"/>
  <c r="AA5357" i="1"/>
  <c r="AD5356" i="1" a="1"/>
  <c r="AD5356" i="1" s="1"/>
  <c r="AC5356" i="1"/>
  <c r="AB5356" i="1"/>
  <c r="AA5356" i="1"/>
  <c r="AD5355" i="1" a="1"/>
  <c r="AD5355" i="1" s="1"/>
  <c r="AC5355" i="1"/>
  <c r="AB5355" i="1"/>
  <c r="AA5355" i="1"/>
  <c r="AD5354" i="1" a="1"/>
  <c r="AD5354" i="1" s="1"/>
  <c r="AC5354" i="1"/>
  <c r="AB5354" i="1"/>
  <c r="AA5354" i="1"/>
  <c r="AD5353" i="1" a="1"/>
  <c r="AD5353" i="1" s="1"/>
  <c r="AC5353" i="1"/>
  <c r="AB5353" i="1"/>
  <c r="AA5353" i="1"/>
  <c r="AD5352" i="1" a="1"/>
  <c r="AD5352" i="1" s="1"/>
  <c r="AC5352" i="1"/>
  <c r="AB5352" i="1"/>
  <c r="AA5352" i="1"/>
  <c r="AD5351" i="1" a="1"/>
  <c r="AD5351" i="1" s="1"/>
  <c r="AC5351" i="1"/>
  <c r="AB5351" i="1"/>
  <c r="AA5351" i="1"/>
  <c r="AD5350" i="1" a="1"/>
  <c r="AD5350" i="1" s="1"/>
  <c r="AC5350" i="1"/>
  <c r="AB5350" i="1"/>
  <c r="AA5350" i="1"/>
  <c r="AD5349" i="1" a="1"/>
  <c r="AD5349" i="1" s="1"/>
  <c r="AC5349" i="1"/>
  <c r="AB5349" i="1"/>
  <c r="AA5349" i="1"/>
  <c r="AD5348" i="1" a="1"/>
  <c r="AD5348" i="1" s="1"/>
  <c r="AC5348" i="1"/>
  <c r="AB5348" i="1"/>
  <c r="AA5348" i="1"/>
  <c r="AD5347" i="1" a="1"/>
  <c r="AD5347" i="1" s="1"/>
  <c r="AC5347" i="1"/>
  <c r="AB5347" i="1"/>
  <c r="AA5347" i="1"/>
  <c r="AD5346" i="1" a="1"/>
  <c r="AD5346" i="1" s="1"/>
  <c r="AC5346" i="1"/>
  <c r="AB5346" i="1"/>
  <c r="AA5346" i="1"/>
  <c r="AD5345" i="1" a="1"/>
  <c r="AD5345" i="1" s="1"/>
  <c r="AC5345" i="1"/>
  <c r="AB5345" i="1"/>
  <c r="AA5345" i="1"/>
  <c r="AD5344" i="1" a="1"/>
  <c r="AD5344" i="1" s="1"/>
  <c r="AC5344" i="1"/>
  <c r="AB5344" i="1"/>
  <c r="AA5344" i="1"/>
  <c r="AD5343" i="1" a="1"/>
  <c r="AD5343" i="1" s="1"/>
  <c r="AC5343" i="1"/>
  <c r="AB5343" i="1"/>
  <c r="AA5343" i="1"/>
  <c r="AD5342" i="1" a="1"/>
  <c r="AD5342" i="1" s="1"/>
  <c r="AC5342" i="1"/>
  <c r="AB5342" i="1"/>
  <c r="AA5342" i="1"/>
  <c r="AD5341" i="1" a="1"/>
  <c r="AD5341" i="1" s="1"/>
  <c r="AC5341" i="1"/>
  <c r="AB5341" i="1"/>
  <c r="AA5341" i="1"/>
  <c r="AD5340" i="1" a="1"/>
  <c r="AD5340" i="1" s="1"/>
  <c r="AC5340" i="1"/>
  <c r="AB5340" i="1"/>
  <c r="AA5340" i="1"/>
  <c r="AD5339" i="1" a="1"/>
  <c r="AD5339" i="1" s="1"/>
  <c r="AC5339" i="1"/>
  <c r="AB5339" i="1"/>
  <c r="AA5339" i="1"/>
  <c r="AD5338" i="1" a="1"/>
  <c r="AD5338" i="1" s="1"/>
  <c r="AC5338" i="1"/>
  <c r="AB5338" i="1"/>
  <c r="AA5338" i="1"/>
  <c r="AD5337" i="1" a="1"/>
  <c r="AD5337" i="1" s="1"/>
  <c r="AC5337" i="1"/>
  <c r="AB5337" i="1"/>
  <c r="AA5337" i="1"/>
  <c r="AD5336" i="1" a="1"/>
  <c r="AD5336" i="1" s="1"/>
  <c r="AC5336" i="1"/>
  <c r="AB5336" i="1"/>
  <c r="AA5336" i="1"/>
  <c r="AD5335" i="1" a="1"/>
  <c r="AD5335" i="1" s="1"/>
  <c r="AC5335" i="1"/>
  <c r="AB5335" i="1"/>
  <c r="AA5335" i="1"/>
  <c r="AD5334" i="1" a="1"/>
  <c r="AD5334" i="1" s="1"/>
  <c r="AC5334" i="1"/>
  <c r="AB5334" i="1"/>
  <c r="AA5334" i="1"/>
  <c r="AD5333" i="1" a="1"/>
  <c r="AD5333" i="1" s="1"/>
  <c r="AC5333" i="1"/>
  <c r="AB5333" i="1"/>
  <c r="AA5333" i="1"/>
  <c r="AD5332" i="1" a="1"/>
  <c r="AD5332" i="1" s="1"/>
  <c r="AC5332" i="1"/>
  <c r="AB5332" i="1"/>
  <c r="AA5332" i="1"/>
  <c r="AD5331" i="1" a="1"/>
  <c r="AD5331" i="1" s="1"/>
  <c r="AC5331" i="1"/>
  <c r="AB5331" i="1"/>
  <c r="AA5331" i="1"/>
  <c r="AD5330" i="1" a="1"/>
  <c r="AD5330" i="1" s="1"/>
  <c r="AC5330" i="1"/>
  <c r="AB5330" i="1"/>
  <c r="AA5330" i="1"/>
  <c r="AD5329" i="1" a="1"/>
  <c r="AD5329" i="1" s="1"/>
  <c r="AC5329" i="1"/>
  <c r="AB5329" i="1"/>
  <c r="AA5329" i="1"/>
  <c r="AD5328" i="1" a="1"/>
  <c r="AD5328" i="1" s="1"/>
  <c r="AC5328" i="1"/>
  <c r="AB5328" i="1"/>
  <c r="AA5328" i="1"/>
  <c r="AD5327" i="1" a="1"/>
  <c r="AD5327" i="1" s="1"/>
  <c r="AC5327" i="1"/>
  <c r="AB5327" i="1"/>
  <c r="AA5327" i="1"/>
  <c r="AD5326" i="1" a="1"/>
  <c r="AD5326" i="1" s="1"/>
  <c r="AC5326" i="1"/>
  <c r="AB5326" i="1"/>
  <c r="AA5326" i="1"/>
  <c r="AD5325" i="1" a="1"/>
  <c r="AD5325" i="1" s="1"/>
  <c r="AC5325" i="1"/>
  <c r="AB5325" i="1"/>
  <c r="AA5325" i="1"/>
  <c r="AD5324" i="1" a="1"/>
  <c r="AD5324" i="1" s="1"/>
  <c r="AC5324" i="1"/>
  <c r="AB5324" i="1"/>
  <c r="AA5324" i="1"/>
  <c r="AD5323" i="1" a="1"/>
  <c r="AD5323" i="1" s="1"/>
  <c r="AC5323" i="1"/>
  <c r="AB5323" i="1"/>
  <c r="AA5323" i="1"/>
  <c r="AD5322" i="1" a="1"/>
  <c r="AD5322" i="1" s="1"/>
  <c r="AC5322" i="1"/>
  <c r="AB5322" i="1"/>
  <c r="AA5322" i="1"/>
  <c r="AD5321" i="1" a="1"/>
  <c r="AD5321" i="1" s="1"/>
  <c r="AC5321" i="1"/>
  <c r="AB5321" i="1"/>
  <c r="AA5321" i="1"/>
  <c r="AD5320" i="1" a="1"/>
  <c r="AD5320" i="1" s="1"/>
  <c r="AC5320" i="1"/>
  <c r="AB5320" i="1"/>
  <c r="AA5320" i="1"/>
  <c r="AD5319" i="1" a="1"/>
  <c r="AD5319" i="1" s="1"/>
  <c r="AC5319" i="1"/>
  <c r="AB5319" i="1"/>
  <c r="AA5319" i="1"/>
  <c r="AD5318" i="1" a="1"/>
  <c r="AD5318" i="1" s="1"/>
  <c r="AC5318" i="1"/>
  <c r="AB5318" i="1"/>
  <c r="AA5318" i="1"/>
  <c r="AD5317" i="1" a="1"/>
  <c r="AD5317" i="1" s="1"/>
  <c r="AC5317" i="1"/>
  <c r="AB5317" i="1"/>
  <c r="AA5317" i="1"/>
  <c r="AD5316" i="1" a="1"/>
  <c r="AD5316" i="1" s="1"/>
  <c r="AC5316" i="1"/>
  <c r="AB5316" i="1"/>
  <c r="AA5316" i="1"/>
  <c r="AD5315" i="1" a="1"/>
  <c r="AD5315" i="1" s="1"/>
  <c r="AC5315" i="1"/>
  <c r="AB5315" i="1"/>
  <c r="AA5315" i="1"/>
  <c r="AD5314" i="1" a="1"/>
  <c r="AD5314" i="1" s="1"/>
  <c r="AC5314" i="1"/>
  <c r="AB5314" i="1"/>
  <c r="AA5314" i="1"/>
  <c r="AD5313" i="1" a="1"/>
  <c r="AD5313" i="1" s="1"/>
  <c r="AC5313" i="1"/>
  <c r="AB5313" i="1"/>
  <c r="AA5313" i="1"/>
  <c r="AD5312" i="1" a="1"/>
  <c r="AD5312" i="1" s="1"/>
  <c r="AC5312" i="1"/>
  <c r="AB5312" i="1"/>
  <c r="AA5312" i="1"/>
  <c r="AD5311" i="1" a="1"/>
  <c r="AD5311" i="1" s="1"/>
  <c r="AC5311" i="1"/>
  <c r="AB5311" i="1"/>
  <c r="AA5311" i="1"/>
  <c r="AD5310" i="1" a="1"/>
  <c r="AD5310" i="1" s="1"/>
  <c r="AC5310" i="1"/>
  <c r="AB5310" i="1"/>
  <c r="AA5310" i="1"/>
  <c r="AD5309" i="1" a="1"/>
  <c r="AD5309" i="1" s="1"/>
  <c r="AC5309" i="1"/>
  <c r="AB5309" i="1"/>
  <c r="AA5309" i="1"/>
  <c r="AD5308" i="1" a="1"/>
  <c r="AD5308" i="1" s="1"/>
  <c r="AC5308" i="1"/>
  <c r="AB5308" i="1"/>
  <c r="AA5308" i="1"/>
  <c r="AD5307" i="1" a="1"/>
  <c r="AD5307" i="1" s="1"/>
  <c r="AC5307" i="1"/>
  <c r="AB5307" i="1"/>
  <c r="AA5307" i="1"/>
  <c r="AD5306" i="1" a="1"/>
  <c r="AD5306" i="1" s="1"/>
  <c r="AC5306" i="1"/>
  <c r="AB5306" i="1"/>
  <c r="AA5306" i="1"/>
  <c r="AD5305" i="1" a="1"/>
  <c r="AD5305" i="1" s="1"/>
  <c r="AC5305" i="1"/>
  <c r="AB5305" i="1"/>
  <c r="AA5305" i="1"/>
  <c r="AD5304" i="1" a="1"/>
  <c r="AD5304" i="1" s="1"/>
  <c r="AC5304" i="1"/>
  <c r="AB5304" i="1"/>
  <c r="AA5304" i="1"/>
  <c r="AD5303" i="1" a="1"/>
  <c r="AD5303" i="1" s="1"/>
  <c r="AC5303" i="1"/>
  <c r="AB5303" i="1"/>
  <c r="AA5303" i="1"/>
  <c r="AD5302" i="1" a="1"/>
  <c r="AD5302" i="1" s="1"/>
  <c r="AC5302" i="1"/>
  <c r="AB5302" i="1"/>
  <c r="AA5302" i="1"/>
  <c r="AD5301" i="1" a="1"/>
  <c r="AD5301" i="1" s="1"/>
  <c r="AC5301" i="1"/>
  <c r="AB5301" i="1"/>
  <c r="AA5301" i="1"/>
  <c r="AD5300" i="1" a="1"/>
  <c r="AD5300" i="1" s="1"/>
  <c r="AC5300" i="1"/>
  <c r="AB5300" i="1"/>
  <c r="AA5300" i="1"/>
  <c r="AD5299" i="1" a="1"/>
  <c r="AD5299" i="1" s="1"/>
  <c r="AC5299" i="1"/>
  <c r="AB5299" i="1"/>
  <c r="AA5299" i="1"/>
  <c r="AD5298" i="1" a="1"/>
  <c r="AD5298" i="1" s="1"/>
  <c r="AC5298" i="1"/>
  <c r="AB5298" i="1"/>
  <c r="AA5298" i="1"/>
  <c r="AD5297" i="1" a="1"/>
  <c r="AD5297" i="1" s="1"/>
  <c r="AC5297" i="1"/>
  <c r="AB5297" i="1"/>
  <c r="AA5297" i="1"/>
  <c r="AD5296" i="1" a="1"/>
  <c r="AD5296" i="1" s="1"/>
  <c r="AC5296" i="1"/>
  <c r="AB5296" i="1"/>
  <c r="AA5296" i="1"/>
  <c r="AD5295" i="1" a="1"/>
  <c r="AD5295" i="1" s="1"/>
  <c r="AC5295" i="1"/>
  <c r="AB5295" i="1"/>
  <c r="AA5295" i="1"/>
  <c r="AD5294" i="1" a="1"/>
  <c r="AD5294" i="1" s="1"/>
  <c r="AC5294" i="1"/>
  <c r="AB5294" i="1"/>
  <c r="AA5294" i="1"/>
  <c r="AD5293" i="1" a="1"/>
  <c r="AD5293" i="1" s="1"/>
  <c r="AC5293" i="1"/>
  <c r="AB5293" i="1"/>
  <c r="AA5293" i="1"/>
  <c r="AD5292" i="1" a="1"/>
  <c r="AD5292" i="1" s="1"/>
  <c r="AC5292" i="1"/>
  <c r="AB5292" i="1"/>
  <c r="AA5292" i="1"/>
  <c r="AD5291" i="1" a="1"/>
  <c r="AD5291" i="1" s="1"/>
  <c r="AC5291" i="1"/>
  <c r="AB5291" i="1"/>
  <c r="AA5291" i="1"/>
  <c r="AD5290" i="1" a="1"/>
  <c r="AD5290" i="1" s="1"/>
  <c r="AC5290" i="1"/>
  <c r="AB5290" i="1"/>
  <c r="AA5290" i="1"/>
  <c r="AD5289" i="1" a="1"/>
  <c r="AD5289" i="1" s="1"/>
  <c r="AC5289" i="1"/>
  <c r="AB5289" i="1"/>
  <c r="AA5289" i="1"/>
  <c r="AD5288" i="1" a="1"/>
  <c r="AD5288" i="1" s="1"/>
  <c r="AC5288" i="1"/>
  <c r="AB5288" i="1"/>
  <c r="AA5288" i="1"/>
  <c r="AD5287" i="1" a="1"/>
  <c r="AD5287" i="1" s="1"/>
  <c r="AC5287" i="1"/>
  <c r="AB5287" i="1"/>
  <c r="AA5287" i="1"/>
  <c r="AD5286" i="1" a="1"/>
  <c r="AD5286" i="1" s="1"/>
  <c r="AC5286" i="1"/>
  <c r="AB5286" i="1"/>
  <c r="AA5286" i="1"/>
  <c r="AD5285" i="1" a="1"/>
  <c r="AD5285" i="1" s="1"/>
  <c r="AC5285" i="1"/>
  <c r="AB5285" i="1"/>
  <c r="AA5285" i="1"/>
  <c r="AD5284" i="1" a="1"/>
  <c r="AD5284" i="1" s="1"/>
  <c r="AC5284" i="1"/>
  <c r="AB5284" i="1"/>
  <c r="AA5284" i="1"/>
  <c r="AD5283" i="1" a="1"/>
  <c r="AD5283" i="1" s="1"/>
  <c r="AC5283" i="1"/>
  <c r="AB5283" i="1"/>
  <c r="AA5283" i="1"/>
  <c r="AD5282" i="1" a="1"/>
  <c r="AD5282" i="1" s="1"/>
  <c r="AC5282" i="1"/>
  <c r="AB5282" i="1"/>
  <c r="AA5282" i="1"/>
  <c r="AD5281" i="1" a="1"/>
  <c r="AD5281" i="1" s="1"/>
  <c r="AC5281" i="1"/>
  <c r="AB5281" i="1"/>
  <c r="AA5281" i="1"/>
  <c r="AD5280" i="1" a="1"/>
  <c r="AD5280" i="1" s="1"/>
  <c r="AC5280" i="1"/>
  <c r="AB5280" i="1"/>
  <c r="AA5280" i="1"/>
  <c r="AD5279" i="1" a="1"/>
  <c r="AD5279" i="1" s="1"/>
  <c r="AC5279" i="1"/>
  <c r="AB5279" i="1"/>
  <c r="AA5279" i="1"/>
  <c r="AD5278" i="1" a="1"/>
  <c r="AD5278" i="1" s="1"/>
  <c r="AC5278" i="1"/>
  <c r="AB5278" i="1"/>
  <c r="AA5278" i="1"/>
  <c r="AD5277" i="1" a="1"/>
  <c r="AD5277" i="1" s="1"/>
  <c r="AC5277" i="1"/>
  <c r="AB5277" i="1"/>
  <c r="AA5277" i="1"/>
  <c r="AD5276" i="1" a="1"/>
  <c r="AD5276" i="1" s="1"/>
  <c r="AC5276" i="1"/>
  <c r="AB5276" i="1"/>
  <c r="AA5276" i="1"/>
  <c r="AD5275" i="1" a="1"/>
  <c r="AD5275" i="1" s="1"/>
  <c r="AC5275" i="1"/>
  <c r="AB5275" i="1"/>
  <c r="AA5275" i="1"/>
  <c r="AD5274" i="1" a="1"/>
  <c r="AD5274" i="1" s="1"/>
  <c r="AC5274" i="1"/>
  <c r="AB5274" i="1"/>
  <c r="AA5274" i="1"/>
  <c r="AD5273" i="1" a="1"/>
  <c r="AD5273" i="1" s="1"/>
  <c r="AC5273" i="1"/>
  <c r="AB5273" i="1"/>
  <c r="AA5273" i="1"/>
  <c r="AD5272" i="1" a="1"/>
  <c r="AD5272" i="1" s="1"/>
  <c r="AC5272" i="1"/>
  <c r="AB5272" i="1"/>
  <c r="AA5272" i="1"/>
  <c r="AD5271" i="1" a="1"/>
  <c r="AD5271" i="1" s="1"/>
  <c r="AC5271" i="1"/>
  <c r="AB5271" i="1"/>
  <c r="AA5271" i="1"/>
  <c r="AD5270" i="1" a="1"/>
  <c r="AD5270" i="1" s="1"/>
  <c r="AC5270" i="1"/>
  <c r="AB5270" i="1"/>
  <c r="AA5270" i="1"/>
  <c r="AD5269" i="1" a="1"/>
  <c r="AD5269" i="1" s="1"/>
  <c r="AC5269" i="1"/>
  <c r="AB5269" i="1"/>
  <c r="AA5269" i="1"/>
  <c r="AD5268" i="1" a="1"/>
  <c r="AD5268" i="1" s="1"/>
  <c r="AC5268" i="1"/>
  <c r="AB5268" i="1"/>
  <c r="AA5268" i="1"/>
  <c r="AD5267" i="1" a="1"/>
  <c r="AD5267" i="1" s="1"/>
  <c r="AC5267" i="1"/>
  <c r="AB5267" i="1"/>
  <c r="AA5267" i="1"/>
  <c r="AD5266" i="1" a="1"/>
  <c r="AD5266" i="1" s="1"/>
  <c r="AC5266" i="1"/>
  <c r="AB5266" i="1"/>
  <c r="AA5266" i="1"/>
  <c r="AD5265" i="1" a="1"/>
  <c r="AD5265" i="1" s="1"/>
  <c r="AC5265" i="1"/>
  <c r="AB5265" i="1"/>
  <c r="AA5265" i="1"/>
  <c r="AD5264" i="1" a="1"/>
  <c r="AD5264" i="1" s="1"/>
  <c r="AC5264" i="1"/>
  <c r="AB5264" i="1"/>
  <c r="AA5264" i="1"/>
  <c r="AD5263" i="1" a="1"/>
  <c r="AD5263" i="1" s="1"/>
  <c r="AC5263" i="1"/>
  <c r="AB5263" i="1"/>
  <c r="AA5263" i="1"/>
  <c r="AD5262" i="1" a="1"/>
  <c r="AD5262" i="1" s="1"/>
  <c r="AC5262" i="1"/>
  <c r="AB5262" i="1"/>
  <c r="AA5262" i="1"/>
  <c r="AD5261" i="1" a="1"/>
  <c r="AD5261" i="1" s="1"/>
  <c r="AC5261" i="1"/>
  <c r="AB5261" i="1"/>
  <c r="AA5261" i="1"/>
  <c r="AD5260" i="1" a="1"/>
  <c r="AD5260" i="1" s="1"/>
  <c r="AC5260" i="1"/>
  <c r="AB5260" i="1"/>
  <c r="AA5260" i="1"/>
  <c r="AD5259" i="1" a="1"/>
  <c r="AD5259" i="1" s="1"/>
  <c r="AC5259" i="1"/>
  <c r="AB5259" i="1"/>
  <c r="AA5259" i="1"/>
  <c r="AD5258" i="1" a="1"/>
  <c r="AD5258" i="1" s="1"/>
  <c r="AC5258" i="1"/>
  <c r="AB5258" i="1"/>
  <c r="AA5258" i="1"/>
  <c r="AD5257" i="1" a="1"/>
  <c r="AD5257" i="1" s="1"/>
  <c r="AC5257" i="1"/>
  <c r="AB5257" i="1"/>
  <c r="AA5257" i="1"/>
  <c r="AD5256" i="1" a="1"/>
  <c r="AD5256" i="1" s="1"/>
  <c r="AC5256" i="1"/>
  <c r="AB5256" i="1"/>
  <c r="AA5256" i="1"/>
  <c r="AD5255" i="1" a="1"/>
  <c r="AD5255" i="1" s="1"/>
  <c r="AC5255" i="1"/>
  <c r="AB5255" i="1"/>
  <c r="AA5255" i="1"/>
  <c r="AD5254" i="1" a="1"/>
  <c r="AD5254" i="1" s="1"/>
  <c r="AC5254" i="1"/>
  <c r="AB5254" i="1"/>
  <c r="AA5254" i="1"/>
  <c r="AD5253" i="1" a="1"/>
  <c r="AD5253" i="1" s="1"/>
  <c r="AC5253" i="1"/>
  <c r="AB5253" i="1"/>
  <c r="AA5253" i="1"/>
  <c r="AD5252" i="1" a="1"/>
  <c r="AD5252" i="1" s="1"/>
  <c r="AC5252" i="1"/>
  <c r="AB5252" i="1"/>
  <c r="AA5252" i="1"/>
  <c r="AD5251" i="1" a="1"/>
  <c r="AD5251" i="1" s="1"/>
  <c r="AC5251" i="1"/>
  <c r="AB5251" i="1"/>
  <c r="AA5251" i="1"/>
  <c r="AD5250" i="1" a="1"/>
  <c r="AD5250" i="1" s="1"/>
  <c r="AC5250" i="1"/>
  <c r="AB5250" i="1"/>
  <c r="AA5250" i="1"/>
  <c r="AD5249" i="1" a="1"/>
  <c r="AD5249" i="1" s="1"/>
  <c r="AC5249" i="1"/>
  <c r="AB5249" i="1"/>
  <c r="AA5249" i="1"/>
  <c r="AD5248" i="1" a="1"/>
  <c r="AD5248" i="1" s="1"/>
  <c r="AC5248" i="1"/>
  <c r="AB5248" i="1"/>
  <c r="AA5248" i="1"/>
  <c r="AD5247" i="1" a="1"/>
  <c r="AD5247" i="1" s="1"/>
  <c r="AC5247" i="1"/>
  <c r="AB5247" i="1"/>
  <c r="AA5247" i="1"/>
  <c r="AD5246" i="1" a="1"/>
  <c r="AD5246" i="1" s="1"/>
  <c r="AC5246" i="1"/>
  <c r="AB5246" i="1"/>
  <c r="AA5246" i="1"/>
  <c r="AD5245" i="1"/>
  <c r="AD5245" i="1" a="1"/>
  <c r="AC5245" i="1"/>
  <c r="AB5245" i="1"/>
  <c r="AA5245" i="1"/>
  <c r="AD5244" i="1" a="1"/>
  <c r="AD5244" i="1" s="1"/>
  <c r="AC5244" i="1"/>
  <c r="AB5244" i="1"/>
  <c r="AA5244" i="1"/>
  <c r="AD5243" i="1" a="1"/>
  <c r="AD5243" i="1" s="1"/>
  <c r="AC5243" i="1"/>
  <c r="AB5243" i="1"/>
  <c r="AA5243" i="1"/>
  <c r="AD5242" i="1" a="1"/>
  <c r="AD5242" i="1" s="1"/>
  <c r="AC5242" i="1"/>
  <c r="AB5242" i="1"/>
  <c r="AA5242" i="1"/>
  <c r="AD5241" i="1" a="1"/>
  <c r="AD5241" i="1" s="1"/>
  <c r="AC5241" i="1"/>
  <c r="AB5241" i="1"/>
  <c r="AA5241" i="1"/>
  <c r="AD5240" i="1" a="1"/>
  <c r="AD5240" i="1" s="1"/>
  <c r="AC5240" i="1"/>
  <c r="AB5240" i="1"/>
  <c r="AA5240" i="1"/>
  <c r="AD5239" i="1" a="1"/>
  <c r="AD5239" i="1" s="1"/>
  <c r="AC5239" i="1"/>
  <c r="AB5239" i="1"/>
  <c r="AA5239" i="1"/>
  <c r="AD5238" i="1" a="1"/>
  <c r="AD5238" i="1" s="1"/>
  <c r="AC5238" i="1"/>
  <c r="AB5238" i="1"/>
  <c r="AA5238" i="1"/>
  <c r="AD5237" i="1" a="1"/>
  <c r="AD5237" i="1" s="1"/>
  <c r="AC5237" i="1"/>
  <c r="AB5237" i="1"/>
  <c r="AA5237" i="1"/>
  <c r="AD5236" i="1" a="1"/>
  <c r="AD5236" i="1" s="1"/>
  <c r="AC5236" i="1"/>
  <c r="AB5236" i="1"/>
  <c r="AA5236" i="1"/>
  <c r="AD5235" i="1" a="1"/>
  <c r="AD5235" i="1" s="1"/>
  <c r="AC5235" i="1"/>
  <c r="AB5235" i="1"/>
  <c r="AA5235" i="1"/>
  <c r="AD5234" i="1" a="1"/>
  <c r="AD5234" i="1" s="1"/>
  <c r="AC5234" i="1"/>
  <c r="AB5234" i="1"/>
  <c r="AA5234" i="1"/>
  <c r="AD5233" i="1" a="1"/>
  <c r="AD5233" i="1" s="1"/>
  <c r="AC5233" i="1"/>
  <c r="AB5233" i="1"/>
  <c r="AA5233" i="1"/>
  <c r="AD5232" i="1" a="1"/>
  <c r="AD5232" i="1" s="1"/>
  <c r="AC5232" i="1"/>
  <c r="AB5232" i="1"/>
  <c r="AA5232" i="1"/>
  <c r="AD5231" i="1" a="1"/>
  <c r="AD5231" i="1" s="1"/>
  <c r="AC5231" i="1"/>
  <c r="AB5231" i="1"/>
  <c r="AA5231" i="1"/>
  <c r="AD5230" i="1" a="1"/>
  <c r="AD5230" i="1" s="1"/>
  <c r="AC5230" i="1"/>
  <c r="AB5230" i="1"/>
  <c r="AA5230" i="1"/>
  <c r="AD5229" i="1" a="1"/>
  <c r="AD5229" i="1" s="1"/>
  <c r="AC5229" i="1"/>
  <c r="AB5229" i="1"/>
  <c r="AA5229" i="1"/>
  <c r="AD5228" i="1" a="1"/>
  <c r="AD5228" i="1" s="1"/>
  <c r="AC5228" i="1"/>
  <c r="AB5228" i="1"/>
  <c r="AA5228" i="1"/>
  <c r="AD5227" i="1" a="1"/>
  <c r="AD5227" i="1" s="1"/>
  <c r="AC5227" i="1"/>
  <c r="AB5227" i="1"/>
  <c r="AA5227" i="1"/>
  <c r="AD5226" i="1" a="1"/>
  <c r="AD5226" i="1" s="1"/>
  <c r="AC5226" i="1"/>
  <c r="AB5226" i="1"/>
  <c r="AA5226" i="1"/>
  <c r="AD5225" i="1" a="1"/>
  <c r="AD5225" i="1" s="1"/>
  <c r="AC5225" i="1"/>
  <c r="AB5225" i="1"/>
  <c r="AA5225" i="1"/>
  <c r="AD5224" i="1" a="1"/>
  <c r="AD5224" i="1" s="1"/>
  <c r="AC5224" i="1"/>
  <c r="AB5224" i="1"/>
  <c r="AA5224" i="1"/>
  <c r="AD5223" i="1" a="1"/>
  <c r="AD5223" i="1" s="1"/>
  <c r="AC5223" i="1"/>
  <c r="AB5223" i="1"/>
  <c r="AA5223" i="1"/>
  <c r="AD5222" i="1" a="1"/>
  <c r="AD5222" i="1" s="1"/>
  <c r="AC5222" i="1"/>
  <c r="AB5222" i="1"/>
  <c r="AA5222" i="1"/>
  <c r="AD5221" i="1" a="1"/>
  <c r="AD5221" i="1" s="1"/>
  <c r="AC5221" i="1"/>
  <c r="AB5221" i="1"/>
  <c r="AA5221" i="1"/>
  <c r="AD5220" i="1" a="1"/>
  <c r="AD5220" i="1" s="1"/>
  <c r="AC5220" i="1"/>
  <c r="AB5220" i="1"/>
  <c r="AA5220" i="1"/>
  <c r="AD5219" i="1" a="1"/>
  <c r="AD5219" i="1" s="1"/>
  <c r="AC5219" i="1"/>
  <c r="AB5219" i="1"/>
  <c r="AA5219" i="1"/>
  <c r="AD5218" i="1" a="1"/>
  <c r="AD5218" i="1" s="1"/>
  <c r="AC5218" i="1"/>
  <c r="AB5218" i="1"/>
  <c r="AA5218" i="1"/>
  <c r="AD5217" i="1" a="1"/>
  <c r="AD5217" i="1" s="1"/>
  <c r="AC5217" i="1"/>
  <c r="AB5217" i="1"/>
  <c r="AA5217" i="1"/>
  <c r="AD5216" i="1" a="1"/>
  <c r="AD5216" i="1" s="1"/>
  <c r="AC5216" i="1"/>
  <c r="AB5216" i="1"/>
  <c r="AA5216" i="1"/>
  <c r="AD5215" i="1" a="1"/>
  <c r="AD5215" i="1" s="1"/>
  <c r="AC5215" i="1"/>
  <c r="AB5215" i="1"/>
  <c r="AA5215" i="1"/>
  <c r="AD5214" i="1" a="1"/>
  <c r="AD5214" i="1" s="1"/>
  <c r="AC5214" i="1"/>
  <c r="AB5214" i="1"/>
  <c r="AA5214" i="1"/>
  <c r="AD5213" i="1" a="1"/>
  <c r="AD5213" i="1" s="1"/>
  <c r="AC5213" i="1"/>
  <c r="AB5213" i="1"/>
  <c r="AA5213" i="1"/>
  <c r="AD5212" i="1" a="1"/>
  <c r="AD5212" i="1" s="1"/>
  <c r="AC5212" i="1"/>
  <c r="AB5212" i="1"/>
  <c r="AA5212" i="1"/>
  <c r="AD5211" i="1" a="1"/>
  <c r="AD5211" i="1" s="1"/>
  <c r="AC5211" i="1"/>
  <c r="AB5211" i="1"/>
  <c r="AA5211" i="1"/>
  <c r="AD5210" i="1" a="1"/>
  <c r="AD5210" i="1" s="1"/>
  <c r="AC5210" i="1"/>
  <c r="AB5210" i="1"/>
  <c r="AA5210" i="1"/>
  <c r="AD5209" i="1" a="1"/>
  <c r="AD5209" i="1" s="1"/>
  <c r="AC5209" i="1"/>
  <c r="AB5209" i="1"/>
  <c r="AA5209" i="1"/>
  <c r="AD5208" i="1" a="1"/>
  <c r="AD5208" i="1" s="1"/>
  <c r="AC5208" i="1"/>
  <c r="AB5208" i="1"/>
  <c r="AA5208" i="1"/>
  <c r="AD5207" i="1" a="1"/>
  <c r="AD5207" i="1" s="1"/>
  <c r="AC5207" i="1"/>
  <c r="AB5207" i="1"/>
  <c r="AA5207" i="1"/>
  <c r="AD5206" i="1" a="1"/>
  <c r="AD5206" i="1" s="1"/>
  <c r="AC5206" i="1"/>
  <c r="AB5206" i="1"/>
  <c r="AA5206" i="1"/>
  <c r="AD5205" i="1" a="1"/>
  <c r="AD5205" i="1" s="1"/>
  <c r="AC5205" i="1"/>
  <c r="AB5205" i="1"/>
  <c r="AA5205" i="1"/>
  <c r="AD5204" i="1" a="1"/>
  <c r="AD5204" i="1" s="1"/>
  <c r="AC5204" i="1"/>
  <c r="AB5204" i="1"/>
  <c r="AA5204" i="1"/>
  <c r="AD5203" i="1" a="1"/>
  <c r="AD5203" i="1" s="1"/>
  <c r="AC5203" i="1"/>
  <c r="AB5203" i="1"/>
  <c r="AA5203" i="1"/>
  <c r="AD5202" i="1" a="1"/>
  <c r="AD5202" i="1" s="1"/>
  <c r="AC5202" i="1"/>
  <c r="AB5202" i="1"/>
  <c r="AA5202" i="1"/>
  <c r="AD5201" i="1" a="1"/>
  <c r="AD5201" i="1" s="1"/>
  <c r="AC5201" i="1"/>
  <c r="AB5201" i="1"/>
  <c r="AA5201" i="1"/>
  <c r="AD5200" i="1" a="1"/>
  <c r="AD5200" i="1" s="1"/>
  <c r="AC5200" i="1"/>
  <c r="AB5200" i="1"/>
  <c r="AA5200" i="1"/>
  <c r="AD5199" i="1" a="1"/>
  <c r="AD5199" i="1" s="1"/>
  <c r="AC5199" i="1"/>
  <c r="AB5199" i="1"/>
  <c r="AA5199" i="1"/>
  <c r="AD5198" i="1" a="1"/>
  <c r="AD5198" i="1" s="1"/>
  <c r="AC5198" i="1"/>
  <c r="AB5198" i="1"/>
  <c r="AA5198" i="1"/>
  <c r="AD5197" i="1" a="1"/>
  <c r="AD5197" i="1" s="1"/>
  <c r="AC5197" i="1"/>
  <c r="AB5197" i="1"/>
  <c r="AA5197" i="1"/>
  <c r="AD5196" i="1" a="1"/>
  <c r="AD5196" i="1" s="1"/>
  <c r="AC5196" i="1"/>
  <c r="AB5196" i="1"/>
  <c r="AA5196" i="1"/>
  <c r="AD5195" i="1" a="1"/>
  <c r="AD5195" i="1" s="1"/>
  <c r="AC5195" i="1"/>
  <c r="AB5195" i="1"/>
  <c r="AA5195" i="1"/>
  <c r="AD5194" i="1" a="1"/>
  <c r="AD5194" i="1" s="1"/>
  <c r="AC5194" i="1"/>
  <c r="AB5194" i="1"/>
  <c r="AA5194" i="1"/>
  <c r="AD5193" i="1" a="1"/>
  <c r="AD5193" i="1" s="1"/>
  <c r="AC5193" i="1"/>
  <c r="AB5193" i="1"/>
  <c r="AA5193" i="1"/>
  <c r="AD5192" i="1" a="1"/>
  <c r="AD5192" i="1" s="1"/>
  <c r="AC5192" i="1"/>
  <c r="AB5192" i="1"/>
  <c r="AA5192" i="1"/>
  <c r="AD5191" i="1" a="1"/>
  <c r="AD5191" i="1" s="1"/>
  <c r="AC5191" i="1"/>
  <c r="AB5191" i="1"/>
  <c r="AA5191" i="1"/>
  <c r="AD5190" i="1" a="1"/>
  <c r="AD5190" i="1" s="1"/>
  <c r="AC5190" i="1"/>
  <c r="AB5190" i="1"/>
  <c r="AA5190" i="1"/>
  <c r="AD5189" i="1" a="1"/>
  <c r="AD5189" i="1" s="1"/>
  <c r="AC5189" i="1"/>
  <c r="AB5189" i="1"/>
  <c r="AA5189" i="1"/>
  <c r="AD5188" i="1" a="1"/>
  <c r="AD5188" i="1" s="1"/>
  <c r="AC5188" i="1"/>
  <c r="AB5188" i="1"/>
  <c r="AA5188" i="1"/>
  <c r="AD5187" i="1" a="1"/>
  <c r="AD5187" i="1" s="1"/>
  <c r="AC5187" i="1"/>
  <c r="AB5187" i="1"/>
  <c r="AA5187" i="1"/>
  <c r="AD5186" i="1" a="1"/>
  <c r="AD5186" i="1" s="1"/>
  <c r="AC5186" i="1"/>
  <c r="AB5186" i="1"/>
  <c r="AA5186" i="1"/>
  <c r="AD5185" i="1" a="1"/>
  <c r="AD5185" i="1" s="1"/>
  <c r="AC5185" i="1"/>
  <c r="AB5185" i="1"/>
  <c r="AA5185" i="1"/>
  <c r="AD5184" i="1" a="1"/>
  <c r="AD5184" i="1" s="1"/>
  <c r="AC5184" i="1"/>
  <c r="AB5184" i="1"/>
  <c r="AA5184" i="1"/>
  <c r="AD5183" i="1" a="1"/>
  <c r="AD5183" i="1" s="1"/>
  <c r="AC5183" i="1"/>
  <c r="AB5183" i="1"/>
  <c r="AA5183" i="1"/>
  <c r="AD5182" i="1" a="1"/>
  <c r="AD5182" i="1" s="1"/>
  <c r="AC5182" i="1"/>
  <c r="AB5182" i="1"/>
  <c r="AA5182" i="1"/>
  <c r="AD5181" i="1" a="1"/>
  <c r="AD5181" i="1" s="1"/>
  <c r="AC5181" i="1"/>
  <c r="AB5181" i="1"/>
  <c r="AA5181" i="1"/>
  <c r="AD5180" i="1" a="1"/>
  <c r="AD5180" i="1" s="1"/>
  <c r="AC5180" i="1"/>
  <c r="AB5180" i="1"/>
  <c r="AA5180" i="1"/>
  <c r="AD5179" i="1" a="1"/>
  <c r="AD5179" i="1" s="1"/>
  <c r="AC5179" i="1"/>
  <c r="AB5179" i="1"/>
  <c r="AA5179" i="1"/>
  <c r="AD5178" i="1" a="1"/>
  <c r="AD5178" i="1" s="1"/>
  <c r="AC5178" i="1"/>
  <c r="AB5178" i="1"/>
  <c r="AA5178" i="1"/>
  <c r="AD5177" i="1" a="1"/>
  <c r="AD5177" i="1" s="1"/>
  <c r="AC5177" i="1"/>
  <c r="AB5177" i="1"/>
  <c r="AA5177" i="1"/>
  <c r="AD5176" i="1" a="1"/>
  <c r="AD5176" i="1" s="1"/>
  <c r="AC5176" i="1"/>
  <c r="AB5176" i="1"/>
  <c r="AA5176" i="1"/>
  <c r="AD5175" i="1" a="1"/>
  <c r="AD5175" i="1" s="1"/>
  <c r="AC5175" i="1"/>
  <c r="AB5175" i="1"/>
  <c r="AA5175" i="1"/>
  <c r="AD5174" i="1" a="1"/>
  <c r="AD5174" i="1" s="1"/>
  <c r="AC5174" i="1"/>
  <c r="AB5174" i="1"/>
  <c r="AA5174" i="1"/>
  <c r="AD5173" i="1" a="1"/>
  <c r="AD5173" i="1" s="1"/>
  <c r="AC5173" i="1"/>
  <c r="AB5173" i="1"/>
  <c r="AA5173" i="1"/>
  <c r="AD5172" i="1" a="1"/>
  <c r="AD5172" i="1" s="1"/>
  <c r="AC5172" i="1"/>
  <c r="AB5172" i="1"/>
  <c r="AA5172" i="1"/>
  <c r="AD5171" i="1" a="1"/>
  <c r="AD5171" i="1" s="1"/>
  <c r="AC5171" i="1"/>
  <c r="AB5171" i="1"/>
  <c r="AA5171" i="1"/>
  <c r="AD5170" i="1" a="1"/>
  <c r="AD5170" i="1" s="1"/>
  <c r="AC5170" i="1"/>
  <c r="AB5170" i="1"/>
  <c r="AA5170" i="1"/>
  <c r="AD5169" i="1" a="1"/>
  <c r="AD5169" i="1" s="1"/>
  <c r="AC5169" i="1"/>
  <c r="AB5169" i="1"/>
  <c r="AA5169" i="1"/>
  <c r="AD5168" i="1" a="1"/>
  <c r="AD5168" i="1" s="1"/>
  <c r="AC5168" i="1"/>
  <c r="AB5168" i="1"/>
  <c r="AA5168" i="1"/>
  <c r="AD5167" i="1" a="1"/>
  <c r="AD5167" i="1" s="1"/>
  <c r="AC5167" i="1"/>
  <c r="AB5167" i="1"/>
  <c r="AA5167" i="1"/>
  <c r="AD5166" i="1" a="1"/>
  <c r="AD5166" i="1" s="1"/>
  <c r="AC5166" i="1"/>
  <c r="AB5166" i="1"/>
  <c r="AA5166" i="1"/>
  <c r="AD5165" i="1" a="1"/>
  <c r="AD5165" i="1" s="1"/>
  <c r="AC5165" i="1"/>
  <c r="AB5165" i="1"/>
  <c r="AA5165" i="1"/>
  <c r="AD5164" i="1" a="1"/>
  <c r="AD5164" i="1" s="1"/>
  <c r="AC5164" i="1"/>
  <c r="AB5164" i="1"/>
  <c r="AA5164" i="1"/>
  <c r="AD5163" i="1" a="1"/>
  <c r="AD5163" i="1" s="1"/>
  <c r="AC5163" i="1"/>
  <c r="AB5163" i="1"/>
  <c r="AA5163" i="1"/>
  <c r="AD5162" i="1" a="1"/>
  <c r="AD5162" i="1" s="1"/>
  <c r="AC5162" i="1"/>
  <c r="AB5162" i="1"/>
  <c r="AA5162" i="1"/>
  <c r="AD5161" i="1" a="1"/>
  <c r="AD5161" i="1" s="1"/>
  <c r="AC5161" i="1"/>
  <c r="AB5161" i="1"/>
  <c r="AA5161" i="1"/>
  <c r="AD5160" i="1" a="1"/>
  <c r="AD5160" i="1" s="1"/>
  <c r="AC5160" i="1"/>
  <c r="AB5160" i="1"/>
  <c r="AA5160" i="1"/>
  <c r="AD5159" i="1" a="1"/>
  <c r="AD5159" i="1" s="1"/>
  <c r="AC5159" i="1"/>
  <c r="AB5159" i="1"/>
  <c r="AA5159" i="1"/>
  <c r="AD5158" i="1" a="1"/>
  <c r="AD5158" i="1" s="1"/>
  <c r="AC5158" i="1"/>
  <c r="AB5158" i="1"/>
  <c r="AA5158" i="1"/>
  <c r="AD5157" i="1" a="1"/>
  <c r="AD5157" i="1" s="1"/>
  <c r="AC5157" i="1"/>
  <c r="AB5157" i="1"/>
  <c r="AA5157" i="1"/>
  <c r="AD5156" i="1" a="1"/>
  <c r="AD5156" i="1" s="1"/>
  <c r="AC5156" i="1"/>
  <c r="AB5156" i="1"/>
  <c r="AA5156" i="1"/>
  <c r="AD5155" i="1" a="1"/>
  <c r="AD5155" i="1" s="1"/>
  <c r="AC5155" i="1"/>
  <c r="AB5155" i="1"/>
  <c r="AA5155" i="1"/>
  <c r="AD5154" i="1" a="1"/>
  <c r="AD5154" i="1" s="1"/>
  <c r="AC5154" i="1"/>
  <c r="AB5154" i="1"/>
  <c r="AA5154" i="1"/>
  <c r="AD5153" i="1" a="1"/>
  <c r="AD5153" i="1" s="1"/>
  <c r="AC5153" i="1"/>
  <c r="AB5153" i="1"/>
  <c r="AA5153" i="1"/>
  <c r="AD5152" i="1"/>
  <c r="AD5152" i="1" a="1"/>
  <c r="AC5152" i="1"/>
  <c r="AB5152" i="1"/>
  <c r="AA5152" i="1"/>
  <c r="AD5151" i="1" a="1"/>
  <c r="AD5151" i="1" s="1"/>
  <c r="AC5151" i="1"/>
  <c r="AB5151" i="1"/>
  <c r="AA5151" i="1"/>
  <c r="AD5150" i="1" a="1"/>
  <c r="AD5150" i="1" s="1"/>
  <c r="AC5150" i="1"/>
  <c r="AB5150" i="1"/>
  <c r="AA5150" i="1"/>
  <c r="AD5149" i="1" a="1"/>
  <c r="AD5149" i="1" s="1"/>
  <c r="AC5149" i="1"/>
  <c r="AB5149" i="1"/>
  <c r="AA5149" i="1"/>
  <c r="AD5148" i="1" a="1"/>
  <c r="AD5148" i="1" s="1"/>
  <c r="AC5148" i="1"/>
  <c r="AB5148" i="1"/>
  <c r="AA5148" i="1"/>
  <c r="AD5147" i="1" a="1"/>
  <c r="AD5147" i="1" s="1"/>
  <c r="AC5147" i="1"/>
  <c r="AB5147" i="1"/>
  <c r="AA5147" i="1"/>
  <c r="AD5146" i="1" a="1"/>
  <c r="AD5146" i="1" s="1"/>
  <c r="AC5146" i="1"/>
  <c r="AB5146" i="1"/>
  <c r="AA5146" i="1"/>
  <c r="AD5145" i="1" a="1"/>
  <c r="AD5145" i="1" s="1"/>
  <c r="AC5145" i="1"/>
  <c r="AB5145" i="1"/>
  <c r="AA5145" i="1"/>
  <c r="AD5144" i="1" a="1"/>
  <c r="AD5144" i="1" s="1"/>
  <c r="AC5144" i="1"/>
  <c r="AB5144" i="1"/>
  <c r="AA5144" i="1"/>
  <c r="AD5143" i="1" a="1"/>
  <c r="AD5143" i="1" s="1"/>
  <c r="AC5143" i="1"/>
  <c r="AB5143" i="1"/>
  <c r="AA5143" i="1"/>
  <c r="AD5142" i="1" a="1"/>
  <c r="AD5142" i="1" s="1"/>
  <c r="AC5142" i="1"/>
  <c r="AB5142" i="1"/>
  <c r="AA5142" i="1"/>
  <c r="AD5141" i="1" a="1"/>
  <c r="AD5141" i="1" s="1"/>
  <c r="AC5141" i="1"/>
  <c r="AB5141" i="1"/>
  <c r="AA5141" i="1"/>
  <c r="AD5140" i="1" a="1"/>
  <c r="AD5140" i="1" s="1"/>
  <c r="AC5140" i="1"/>
  <c r="AB5140" i="1"/>
  <c r="AA5140" i="1"/>
  <c r="AD5139" i="1" a="1"/>
  <c r="AD5139" i="1" s="1"/>
  <c r="AC5139" i="1"/>
  <c r="AB5139" i="1"/>
  <c r="AA5139" i="1"/>
  <c r="AD5138" i="1" a="1"/>
  <c r="AD5138" i="1" s="1"/>
  <c r="AC5138" i="1"/>
  <c r="AB5138" i="1"/>
  <c r="AA5138" i="1"/>
  <c r="AD5137" i="1" a="1"/>
  <c r="AD5137" i="1" s="1"/>
  <c r="AC5137" i="1"/>
  <c r="AB5137" i="1"/>
  <c r="AA5137" i="1"/>
  <c r="AD5136" i="1" a="1"/>
  <c r="AD5136" i="1" s="1"/>
  <c r="AC5136" i="1"/>
  <c r="AB5136" i="1"/>
  <c r="AA5136" i="1"/>
  <c r="AD5135" i="1" a="1"/>
  <c r="AD5135" i="1" s="1"/>
  <c r="AC5135" i="1"/>
  <c r="AB5135" i="1"/>
  <c r="AA5135" i="1"/>
  <c r="AD5134" i="1" a="1"/>
  <c r="AD5134" i="1" s="1"/>
  <c r="AC5134" i="1"/>
  <c r="AB5134" i="1"/>
  <c r="AA5134" i="1"/>
  <c r="AD5133" i="1" a="1"/>
  <c r="AD5133" i="1" s="1"/>
  <c r="AC5133" i="1"/>
  <c r="AB5133" i="1"/>
  <c r="AA5133" i="1"/>
  <c r="AD5132" i="1" a="1"/>
  <c r="AD5132" i="1" s="1"/>
  <c r="AC5132" i="1"/>
  <c r="AB5132" i="1"/>
  <c r="AA5132" i="1"/>
  <c r="AD5131" i="1" a="1"/>
  <c r="AD5131" i="1" s="1"/>
  <c r="AC5131" i="1"/>
  <c r="AB5131" i="1"/>
  <c r="AA5131" i="1"/>
  <c r="AD5130" i="1" a="1"/>
  <c r="AD5130" i="1" s="1"/>
  <c r="AC5130" i="1"/>
  <c r="AB5130" i="1"/>
  <c r="AA5130" i="1"/>
  <c r="AD5129" i="1" a="1"/>
  <c r="AD5129" i="1" s="1"/>
  <c r="AC5129" i="1"/>
  <c r="AB5129" i="1"/>
  <c r="AA5129" i="1"/>
  <c r="AD5128" i="1" a="1"/>
  <c r="AD5128" i="1" s="1"/>
  <c r="AC5128" i="1"/>
  <c r="AB5128" i="1"/>
  <c r="AA5128" i="1"/>
  <c r="AD5127" i="1" a="1"/>
  <c r="AD5127" i="1" s="1"/>
  <c r="AC5127" i="1"/>
  <c r="AB5127" i="1"/>
  <c r="AA5127" i="1"/>
  <c r="AD5126" i="1" a="1"/>
  <c r="AD5126" i="1" s="1"/>
  <c r="AC5126" i="1"/>
  <c r="AB5126" i="1"/>
  <c r="AA5126" i="1"/>
  <c r="AD5125" i="1" a="1"/>
  <c r="AD5125" i="1" s="1"/>
  <c r="AC5125" i="1"/>
  <c r="AB5125" i="1"/>
  <c r="AA5125" i="1"/>
  <c r="AD5124" i="1" a="1"/>
  <c r="AD5124" i="1" s="1"/>
  <c r="AC5124" i="1"/>
  <c r="AB5124" i="1"/>
  <c r="AA5124" i="1"/>
  <c r="AD5123" i="1" a="1"/>
  <c r="AD5123" i="1" s="1"/>
  <c r="AC5123" i="1"/>
  <c r="AB5123" i="1"/>
  <c r="AA5123" i="1"/>
  <c r="AD5122" i="1" a="1"/>
  <c r="AD5122" i="1" s="1"/>
  <c r="AC5122" i="1"/>
  <c r="AB5122" i="1"/>
  <c r="AA5122" i="1"/>
  <c r="AD5121" i="1" a="1"/>
  <c r="AD5121" i="1" s="1"/>
  <c r="AC5121" i="1"/>
  <c r="AB5121" i="1"/>
  <c r="AA5121" i="1"/>
  <c r="AD5120" i="1" a="1"/>
  <c r="AD5120" i="1" s="1"/>
  <c r="AC5120" i="1"/>
  <c r="AB5120" i="1"/>
  <c r="AA5120" i="1"/>
  <c r="AD5119" i="1" a="1"/>
  <c r="AD5119" i="1" s="1"/>
  <c r="AC5119" i="1"/>
  <c r="AB5119" i="1"/>
  <c r="AA5119" i="1"/>
  <c r="AD5118" i="1" a="1"/>
  <c r="AD5118" i="1" s="1"/>
  <c r="AC5118" i="1"/>
  <c r="AB5118" i="1"/>
  <c r="AA5118" i="1"/>
  <c r="AD5117" i="1" a="1"/>
  <c r="AD5117" i="1" s="1"/>
  <c r="AC5117" i="1"/>
  <c r="AB5117" i="1"/>
  <c r="AA5117" i="1"/>
  <c r="AD5116" i="1" a="1"/>
  <c r="AD5116" i="1" s="1"/>
  <c r="AC5116" i="1"/>
  <c r="AB5116" i="1"/>
  <c r="AA5116" i="1"/>
  <c r="AD5115" i="1" a="1"/>
  <c r="AD5115" i="1" s="1"/>
  <c r="AC5115" i="1"/>
  <c r="AB5115" i="1"/>
  <c r="AA5115" i="1"/>
  <c r="AD5114" i="1" a="1"/>
  <c r="AD5114" i="1" s="1"/>
  <c r="AC5114" i="1"/>
  <c r="AB5114" i="1"/>
  <c r="AA5114" i="1"/>
  <c r="AD5113" i="1" a="1"/>
  <c r="AD5113" i="1" s="1"/>
  <c r="AC5113" i="1"/>
  <c r="AB5113" i="1"/>
  <c r="AA5113" i="1"/>
  <c r="AD5112" i="1" a="1"/>
  <c r="AD5112" i="1" s="1"/>
  <c r="AC5112" i="1"/>
  <c r="AB5112" i="1"/>
  <c r="AA5112" i="1"/>
  <c r="AD5111" i="1" a="1"/>
  <c r="AD5111" i="1" s="1"/>
  <c r="AC5111" i="1"/>
  <c r="AB5111" i="1"/>
  <c r="AA5111" i="1"/>
  <c r="AD5110" i="1" a="1"/>
  <c r="AD5110" i="1" s="1"/>
  <c r="AC5110" i="1"/>
  <c r="AB5110" i="1"/>
  <c r="AA5110" i="1"/>
  <c r="AD5109" i="1" a="1"/>
  <c r="AD5109" i="1" s="1"/>
  <c r="AC5109" i="1"/>
  <c r="AB5109" i="1"/>
  <c r="AA5109" i="1"/>
  <c r="AD5108" i="1" a="1"/>
  <c r="AD5108" i="1" s="1"/>
  <c r="AC5108" i="1"/>
  <c r="AB5108" i="1"/>
  <c r="AA5108" i="1"/>
  <c r="AD5107" i="1" a="1"/>
  <c r="AD5107" i="1" s="1"/>
  <c r="AC5107" i="1"/>
  <c r="AB5107" i="1"/>
  <c r="AA5107" i="1"/>
  <c r="AD5106" i="1" a="1"/>
  <c r="AD5106" i="1" s="1"/>
  <c r="AC5106" i="1"/>
  <c r="AB5106" i="1"/>
  <c r="AA5106" i="1"/>
  <c r="AD5105" i="1" a="1"/>
  <c r="AD5105" i="1" s="1"/>
  <c r="AC5105" i="1"/>
  <c r="AB5105" i="1"/>
  <c r="AA5105" i="1"/>
  <c r="AD5104" i="1" a="1"/>
  <c r="AD5104" i="1" s="1"/>
  <c r="AC5104" i="1"/>
  <c r="AB5104" i="1"/>
  <c r="AA5104" i="1"/>
  <c r="AD5103" i="1" a="1"/>
  <c r="AD5103" i="1" s="1"/>
  <c r="AC5103" i="1"/>
  <c r="AB5103" i="1"/>
  <c r="AA5103" i="1"/>
  <c r="AD5102" i="1" a="1"/>
  <c r="AD5102" i="1" s="1"/>
  <c r="AC5102" i="1"/>
  <c r="AB5102" i="1"/>
  <c r="AA5102" i="1"/>
  <c r="AD5101" i="1" a="1"/>
  <c r="AD5101" i="1" s="1"/>
  <c r="AC5101" i="1"/>
  <c r="AB5101" i="1"/>
  <c r="AA5101" i="1"/>
  <c r="AD5100" i="1" a="1"/>
  <c r="AD5100" i="1" s="1"/>
  <c r="AC5100" i="1"/>
  <c r="AB5100" i="1"/>
  <c r="AA5100" i="1"/>
  <c r="AD5099" i="1" a="1"/>
  <c r="AD5099" i="1" s="1"/>
  <c r="AC5099" i="1"/>
  <c r="AB5099" i="1"/>
  <c r="AA5099" i="1"/>
  <c r="AD5098" i="1" a="1"/>
  <c r="AD5098" i="1" s="1"/>
  <c r="AC5098" i="1"/>
  <c r="AB5098" i="1"/>
  <c r="AA5098" i="1"/>
  <c r="AD5097" i="1" a="1"/>
  <c r="AD5097" i="1" s="1"/>
  <c r="AC5097" i="1"/>
  <c r="AB5097" i="1"/>
  <c r="AA5097" i="1"/>
  <c r="AD5096" i="1" a="1"/>
  <c r="AD5096" i="1" s="1"/>
  <c r="AC5096" i="1"/>
  <c r="AB5096" i="1"/>
  <c r="AA5096" i="1"/>
  <c r="AD5095" i="1" a="1"/>
  <c r="AD5095" i="1" s="1"/>
  <c r="AC5095" i="1"/>
  <c r="AB5095" i="1"/>
  <c r="AA5095" i="1"/>
  <c r="AD5094" i="1" a="1"/>
  <c r="AD5094" i="1" s="1"/>
  <c r="AC5094" i="1"/>
  <c r="AB5094" i="1"/>
  <c r="AA5094" i="1"/>
  <c r="AD5093" i="1" a="1"/>
  <c r="AD5093" i="1" s="1"/>
  <c r="AC5093" i="1"/>
  <c r="AB5093" i="1"/>
  <c r="AA5093" i="1"/>
  <c r="AD5092" i="1" a="1"/>
  <c r="AD5092" i="1" s="1"/>
  <c r="AC5092" i="1"/>
  <c r="AB5092" i="1"/>
  <c r="AA5092" i="1"/>
  <c r="AD5091" i="1" a="1"/>
  <c r="AD5091" i="1" s="1"/>
  <c r="AC5091" i="1"/>
  <c r="AB5091" i="1"/>
  <c r="AA5091" i="1"/>
  <c r="AD5090" i="1" a="1"/>
  <c r="AD5090" i="1" s="1"/>
  <c r="AC5090" i="1"/>
  <c r="AB5090" i="1"/>
  <c r="AA5090" i="1"/>
  <c r="AD5089" i="1" a="1"/>
  <c r="AD5089" i="1" s="1"/>
  <c r="AC5089" i="1"/>
  <c r="AB5089" i="1"/>
  <c r="AA5089" i="1"/>
  <c r="AD5088" i="1" a="1"/>
  <c r="AD5088" i="1" s="1"/>
  <c r="AC5088" i="1"/>
  <c r="AB5088" i="1"/>
  <c r="AA5088" i="1"/>
  <c r="AD5087" i="1" a="1"/>
  <c r="AD5087" i="1" s="1"/>
  <c r="AC5087" i="1"/>
  <c r="AB5087" i="1"/>
  <c r="AA5087" i="1"/>
  <c r="AD5086" i="1" a="1"/>
  <c r="AD5086" i="1" s="1"/>
  <c r="AC5086" i="1"/>
  <c r="AB5086" i="1"/>
  <c r="AA5086" i="1"/>
  <c r="AD5085" i="1" a="1"/>
  <c r="AD5085" i="1" s="1"/>
  <c r="AC5085" i="1"/>
  <c r="AB5085" i="1"/>
  <c r="AA5085" i="1"/>
  <c r="AD5084" i="1" a="1"/>
  <c r="AD5084" i="1" s="1"/>
  <c r="AC5084" i="1"/>
  <c r="AB5084" i="1"/>
  <c r="AA5084" i="1"/>
  <c r="AD5083" i="1" a="1"/>
  <c r="AD5083" i="1" s="1"/>
  <c r="AC5083" i="1"/>
  <c r="AB5083" i="1"/>
  <c r="AA5083" i="1"/>
  <c r="AD5082" i="1" a="1"/>
  <c r="AD5082" i="1" s="1"/>
  <c r="AC5082" i="1"/>
  <c r="AB5082" i="1"/>
  <c r="AA5082" i="1"/>
  <c r="AD5081" i="1" a="1"/>
  <c r="AD5081" i="1" s="1"/>
  <c r="AC5081" i="1"/>
  <c r="AB5081" i="1"/>
  <c r="AA5081" i="1"/>
  <c r="AD5080" i="1" a="1"/>
  <c r="AD5080" i="1" s="1"/>
  <c r="AC5080" i="1"/>
  <c r="AB5080" i="1"/>
  <c r="AA5080" i="1"/>
  <c r="AD5079" i="1" a="1"/>
  <c r="AD5079" i="1" s="1"/>
  <c r="AC5079" i="1"/>
  <c r="AB5079" i="1"/>
  <c r="AA5079" i="1"/>
  <c r="AD5078" i="1" a="1"/>
  <c r="AD5078" i="1" s="1"/>
  <c r="AC5078" i="1"/>
  <c r="AB5078" i="1"/>
  <c r="AA5078" i="1"/>
  <c r="AD5077" i="1" a="1"/>
  <c r="AD5077" i="1" s="1"/>
  <c r="AC5077" i="1"/>
  <c r="AB5077" i="1"/>
  <c r="AA5077" i="1"/>
  <c r="AD5076" i="1" a="1"/>
  <c r="AD5076" i="1" s="1"/>
  <c r="AC5076" i="1"/>
  <c r="AB5076" i="1"/>
  <c r="AA5076" i="1"/>
  <c r="AD5075" i="1" a="1"/>
  <c r="AD5075" i="1" s="1"/>
  <c r="AC5075" i="1"/>
  <c r="AB5075" i="1"/>
  <c r="AA5075" i="1"/>
  <c r="AD5074" i="1" a="1"/>
  <c r="AD5074" i="1" s="1"/>
  <c r="AC5074" i="1"/>
  <c r="AB5074" i="1"/>
  <c r="AA5074" i="1"/>
  <c r="AD5073" i="1" a="1"/>
  <c r="AD5073" i="1" s="1"/>
  <c r="AC5073" i="1"/>
  <c r="AB5073" i="1"/>
  <c r="AA5073" i="1"/>
  <c r="AD5072" i="1" a="1"/>
  <c r="AD5072" i="1" s="1"/>
  <c r="AC5072" i="1"/>
  <c r="AB5072" i="1"/>
  <c r="AA5072" i="1"/>
  <c r="AD5071" i="1" a="1"/>
  <c r="AD5071" i="1" s="1"/>
  <c r="AC5071" i="1"/>
  <c r="AB5071" i="1"/>
  <c r="AA5071" i="1"/>
  <c r="AD5070" i="1" a="1"/>
  <c r="AD5070" i="1" s="1"/>
  <c r="AC5070" i="1"/>
  <c r="AB5070" i="1"/>
  <c r="AA5070" i="1"/>
  <c r="AD5069" i="1" a="1"/>
  <c r="AD5069" i="1" s="1"/>
  <c r="AC5069" i="1"/>
  <c r="AB5069" i="1"/>
  <c r="AA5069" i="1"/>
  <c r="AD5068" i="1" a="1"/>
  <c r="AD5068" i="1" s="1"/>
  <c r="AC5068" i="1"/>
  <c r="AB5068" i="1"/>
  <c r="AA5068" i="1"/>
  <c r="AD5067" i="1" a="1"/>
  <c r="AD5067" i="1" s="1"/>
  <c r="AC5067" i="1"/>
  <c r="AB5067" i="1"/>
  <c r="AA5067" i="1"/>
  <c r="AD5066" i="1" a="1"/>
  <c r="AD5066" i="1" s="1"/>
  <c r="AC5066" i="1"/>
  <c r="AB5066" i="1"/>
  <c r="AA5066" i="1"/>
  <c r="AD5065" i="1" a="1"/>
  <c r="AD5065" i="1" s="1"/>
  <c r="AC5065" i="1"/>
  <c r="AB5065" i="1"/>
  <c r="AA5065" i="1"/>
  <c r="AD5064" i="1" a="1"/>
  <c r="AD5064" i="1" s="1"/>
  <c r="AC5064" i="1"/>
  <c r="AB5064" i="1"/>
  <c r="AA5064" i="1"/>
  <c r="AD5063" i="1" a="1"/>
  <c r="AD5063" i="1" s="1"/>
  <c r="AC5063" i="1"/>
  <c r="AB5063" i="1"/>
  <c r="AA5063" i="1"/>
  <c r="AD5062" i="1" a="1"/>
  <c r="AD5062" i="1" s="1"/>
  <c r="AC5062" i="1"/>
  <c r="AB5062" i="1"/>
  <c r="AA5062" i="1"/>
  <c r="AD5061" i="1" a="1"/>
  <c r="AD5061" i="1" s="1"/>
  <c r="AC5061" i="1"/>
  <c r="AB5061" i="1"/>
  <c r="AA5061" i="1"/>
  <c r="AD5060" i="1" a="1"/>
  <c r="AD5060" i="1" s="1"/>
  <c r="AC5060" i="1"/>
  <c r="AB5060" i="1"/>
  <c r="AA5060" i="1"/>
  <c r="AD5059" i="1" a="1"/>
  <c r="AD5059" i="1" s="1"/>
  <c r="AC5059" i="1"/>
  <c r="AB5059" i="1"/>
  <c r="AA5059" i="1"/>
  <c r="AD5058" i="1" a="1"/>
  <c r="AD5058" i="1" s="1"/>
  <c r="AC5058" i="1"/>
  <c r="AB5058" i="1"/>
  <c r="AA5058" i="1"/>
  <c r="AD5057" i="1" a="1"/>
  <c r="AD5057" i="1" s="1"/>
  <c r="AC5057" i="1"/>
  <c r="AB5057" i="1"/>
  <c r="AA5057" i="1"/>
  <c r="AD5056" i="1" a="1"/>
  <c r="AD5056" i="1" s="1"/>
  <c r="AC5056" i="1"/>
  <c r="AB5056" i="1"/>
  <c r="AA5056" i="1"/>
  <c r="AD5055" i="1" a="1"/>
  <c r="AD5055" i="1" s="1"/>
  <c r="AC5055" i="1"/>
  <c r="AB5055" i="1"/>
  <c r="AA5055" i="1"/>
  <c r="AD5054" i="1" a="1"/>
  <c r="AD5054" i="1" s="1"/>
  <c r="AC5054" i="1"/>
  <c r="AB5054" i="1"/>
  <c r="AA5054" i="1"/>
  <c r="AD5053" i="1" a="1"/>
  <c r="AD5053" i="1" s="1"/>
  <c r="AC5053" i="1"/>
  <c r="AB5053" i="1"/>
  <c r="AA5053" i="1"/>
  <c r="AD5052" i="1" a="1"/>
  <c r="AD5052" i="1" s="1"/>
  <c r="AC5052" i="1"/>
  <c r="AB5052" i="1"/>
  <c r="AA5052" i="1"/>
  <c r="AD5051" i="1" a="1"/>
  <c r="AD5051" i="1" s="1"/>
  <c r="AC5051" i="1"/>
  <c r="AB5051" i="1"/>
  <c r="AA5051" i="1"/>
  <c r="AD5050" i="1" a="1"/>
  <c r="AD5050" i="1" s="1"/>
  <c r="AC5050" i="1"/>
  <c r="AB5050" i="1"/>
  <c r="AA5050" i="1"/>
  <c r="AD5049" i="1" a="1"/>
  <c r="AD5049" i="1" s="1"/>
  <c r="AC5049" i="1"/>
  <c r="AB5049" i="1"/>
  <c r="AA5049" i="1"/>
  <c r="AD5048" i="1" a="1"/>
  <c r="AD5048" i="1" s="1"/>
  <c r="AC5048" i="1"/>
  <c r="AB5048" i="1"/>
  <c r="AA5048" i="1"/>
  <c r="AD5047" i="1" a="1"/>
  <c r="AD5047" i="1" s="1"/>
  <c r="AC5047" i="1"/>
  <c r="AB5047" i="1"/>
  <c r="AA5047" i="1"/>
  <c r="AD5046" i="1" a="1"/>
  <c r="AD5046" i="1" s="1"/>
  <c r="AC5046" i="1"/>
  <c r="AB5046" i="1"/>
  <c r="AA5046" i="1"/>
  <c r="AD5045" i="1" a="1"/>
  <c r="AD5045" i="1" s="1"/>
  <c r="AC5045" i="1"/>
  <c r="AB5045" i="1"/>
  <c r="AA5045" i="1"/>
  <c r="AD5044" i="1" a="1"/>
  <c r="AD5044" i="1" s="1"/>
  <c r="AC5044" i="1"/>
  <c r="AB5044" i="1"/>
  <c r="AA5044" i="1"/>
  <c r="AD5043" i="1" a="1"/>
  <c r="AD5043" i="1" s="1"/>
  <c r="AC5043" i="1"/>
  <c r="AB5043" i="1"/>
  <c r="AA5043" i="1"/>
  <c r="AD5042" i="1" a="1"/>
  <c r="AD5042" i="1" s="1"/>
  <c r="AC5042" i="1"/>
  <c r="AB5042" i="1"/>
  <c r="AA5042" i="1"/>
  <c r="AD5041" i="1" a="1"/>
  <c r="AD5041" i="1" s="1"/>
  <c r="AC5041" i="1"/>
  <c r="AB5041" i="1"/>
  <c r="AA5041" i="1"/>
  <c r="AD5040" i="1" a="1"/>
  <c r="AD5040" i="1" s="1"/>
  <c r="AC5040" i="1"/>
  <c r="AB5040" i="1"/>
  <c r="AA5040" i="1"/>
  <c r="AD5039" i="1" a="1"/>
  <c r="AD5039" i="1" s="1"/>
  <c r="AC5039" i="1"/>
  <c r="AB5039" i="1"/>
  <c r="AA5039" i="1"/>
  <c r="AD5038" i="1" a="1"/>
  <c r="AD5038" i="1" s="1"/>
  <c r="AC5038" i="1"/>
  <c r="AB5038" i="1"/>
  <c r="AA5038" i="1"/>
  <c r="AD5037" i="1" a="1"/>
  <c r="AD5037" i="1" s="1"/>
  <c r="AC5037" i="1"/>
  <c r="AB5037" i="1"/>
  <c r="AA5037" i="1"/>
  <c r="AD5036" i="1" a="1"/>
  <c r="AD5036" i="1" s="1"/>
  <c r="AC5036" i="1"/>
  <c r="AB5036" i="1"/>
  <c r="AA5036" i="1"/>
  <c r="AD5035" i="1" a="1"/>
  <c r="AD5035" i="1" s="1"/>
  <c r="AC5035" i="1"/>
  <c r="AB5035" i="1"/>
  <c r="AA5035" i="1"/>
  <c r="AD5034" i="1" a="1"/>
  <c r="AD5034" i="1" s="1"/>
  <c r="AC5034" i="1"/>
  <c r="AB5034" i="1"/>
  <c r="AA5034" i="1"/>
  <c r="AD5033" i="1" a="1"/>
  <c r="AD5033" i="1" s="1"/>
  <c r="AC5033" i="1"/>
  <c r="AB5033" i="1"/>
  <c r="AA5033" i="1"/>
  <c r="AD5032" i="1" a="1"/>
  <c r="AD5032" i="1" s="1"/>
  <c r="AC5032" i="1"/>
  <c r="AB5032" i="1"/>
  <c r="AA5032" i="1"/>
  <c r="AD5031" i="1" a="1"/>
  <c r="AD5031" i="1" s="1"/>
  <c r="AC5031" i="1"/>
  <c r="AB5031" i="1"/>
  <c r="AA5031" i="1"/>
  <c r="AD5030" i="1" a="1"/>
  <c r="AD5030" i="1" s="1"/>
  <c r="AC5030" i="1"/>
  <c r="AB5030" i="1"/>
  <c r="AA5030" i="1"/>
  <c r="AD5029" i="1" a="1"/>
  <c r="AD5029" i="1" s="1"/>
  <c r="AC5029" i="1"/>
  <c r="AB5029" i="1"/>
  <c r="AA5029" i="1"/>
  <c r="AD5028" i="1" a="1"/>
  <c r="AD5028" i="1" s="1"/>
  <c r="AC5028" i="1"/>
  <c r="AB5028" i="1"/>
  <c r="AA5028" i="1"/>
  <c r="AD5027" i="1" a="1"/>
  <c r="AD5027" i="1" s="1"/>
  <c r="AC5027" i="1"/>
  <c r="AB5027" i="1"/>
  <c r="AA5027" i="1"/>
  <c r="AD5026" i="1" a="1"/>
  <c r="AD5026" i="1" s="1"/>
  <c r="AC5026" i="1"/>
  <c r="AB5026" i="1"/>
  <c r="AA5026" i="1"/>
  <c r="AD5025" i="1" a="1"/>
  <c r="AD5025" i="1" s="1"/>
  <c r="AC5025" i="1"/>
  <c r="AB5025" i="1"/>
  <c r="AA5025" i="1"/>
  <c r="AD5024" i="1" a="1"/>
  <c r="AD5024" i="1" s="1"/>
  <c r="AC5024" i="1"/>
  <c r="AB5024" i="1"/>
  <c r="AA5024" i="1"/>
  <c r="AD5023" i="1" a="1"/>
  <c r="AD5023" i="1" s="1"/>
  <c r="AC5023" i="1"/>
  <c r="AB5023" i="1"/>
  <c r="AA5023" i="1"/>
  <c r="AD5022" i="1" a="1"/>
  <c r="AD5022" i="1" s="1"/>
  <c r="AC5022" i="1"/>
  <c r="AB5022" i="1"/>
  <c r="AA5022" i="1"/>
  <c r="AD5021" i="1" a="1"/>
  <c r="AD5021" i="1" s="1"/>
  <c r="AC5021" i="1"/>
  <c r="AB5021" i="1"/>
  <c r="AA5021" i="1"/>
  <c r="AD5020" i="1" a="1"/>
  <c r="AD5020" i="1" s="1"/>
  <c r="AC5020" i="1"/>
  <c r="AB5020" i="1"/>
  <c r="AA5020" i="1"/>
  <c r="AD5019" i="1" a="1"/>
  <c r="AD5019" i="1" s="1"/>
  <c r="AC5019" i="1"/>
  <c r="AB5019" i="1"/>
  <c r="AA5019" i="1"/>
  <c r="AD5018" i="1" a="1"/>
  <c r="AD5018" i="1" s="1"/>
  <c r="AC5018" i="1"/>
  <c r="AB5018" i="1"/>
  <c r="AA5018" i="1"/>
  <c r="AD5017" i="1"/>
  <c r="AD5017" i="1" a="1"/>
  <c r="AC5017" i="1"/>
  <c r="AB5017" i="1"/>
  <c r="AA5017" i="1"/>
  <c r="AD5016" i="1" a="1"/>
  <c r="AD5016" i="1" s="1"/>
  <c r="AC5016" i="1"/>
  <c r="AB5016" i="1"/>
  <c r="AA5016" i="1"/>
  <c r="AD5015" i="1" a="1"/>
  <c r="AD5015" i="1" s="1"/>
  <c r="AC5015" i="1"/>
  <c r="AB5015" i="1"/>
  <c r="AA5015" i="1"/>
  <c r="AD5014" i="1" a="1"/>
  <c r="AD5014" i="1" s="1"/>
  <c r="AC5014" i="1"/>
  <c r="AB5014" i="1"/>
  <c r="AA5014" i="1"/>
  <c r="AD5013" i="1" a="1"/>
  <c r="AD5013" i="1" s="1"/>
  <c r="AC5013" i="1"/>
  <c r="AB5013" i="1"/>
  <c r="AA5013" i="1"/>
  <c r="AD5012" i="1" a="1"/>
  <c r="AD5012" i="1" s="1"/>
  <c r="AC5012" i="1"/>
  <c r="AB5012" i="1"/>
  <c r="AA5012" i="1"/>
  <c r="AD5011" i="1" a="1"/>
  <c r="AD5011" i="1" s="1"/>
  <c r="AC5011" i="1"/>
  <c r="AB5011" i="1"/>
  <c r="AA5011" i="1"/>
  <c r="AD5010" i="1" a="1"/>
  <c r="AD5010" i="1" s="1"/>
  <c r="AC5010" i="1"/>
  <c r="AB5010" i="1"/>
  <c r="AA5010" i="1"/>
  <c r="AD5009" i="1" a="1"/>
  <c r="AD5009" i="1" s="1"/>
  <c r="AC5009" i="1"/>
  <c r="AB5009" i="1"/>
  <c r="AA5009" i="1"/>
  <c r="AD5008" i="1" a="1"/>
  <c r="AD5008" i="1" s="1"/>
  <c r="AC5008" i="1"/>
  <c r="AB5008" i="1"/>
  <c r="AA5008" i="1"/>
  <c r="AD5007" i="1" a="1"/>
  <c r="AD5007" i="1" s="1"/>
  <c r="AC5007" i="1"/>
  <c r="AB5007" i="1"/>
  <c r="AA5007" i="1"/>
  <c r="AD5006" i="1" a="1"/>
  <c r="AD5006" i="1" s="1"/>
  <c r="AC5006" i="1"/>
  <c r="AB5006" i="1"/>
  <c r="AA5006" i="1"/>
  <c r="AD5005" i="1" a="1"/>
  <c r="AD5005" i="1" s="1"/>
  <c r="AC5005" i="1"/>
  <c r="AB5005" i="1"/>
  <c r="AA5005" i="1"/>
  <c r="AD5004" i="1" a="1"/>
  <c r="AD5004" i="1" s="1"/>
  <c r="AC5004" i="1"/>
  <c r="AB5004" i="1"/>
  <c r="AA5004" i="1"/>
  <c r="AD5003" i="1" a="1"/>
  <c r="AD5003" i="1" s="1"/>
  <c r="AC5003" i="1"/>
  <c r="AB5003" i="1"/>
  <c r="AA5003" i="1"/>
  <c r="AD5002" i="1" a="1"/>
  <c r="AD5002" i="1" s="1"/>
  <c r="AC5002" i="1"/>
  <c r="AB5002" i="1"/>
  <c r="AA5002" i="1"/>
  <c r="AD5001" i="1" a="1"/>
  <c r="AD5001" i="1" s="1"/>
  <c r="AC5001" i="1"/>
  <c r="AB5001" i="1"/>
  <c r="AA5001" i="1"/>
  <c r="AD5000" i="1" a="1"/>
  <c r="AD5000" i="1" s="1"/>
  <c r="AC5000" i="1"/>
  <c r="AB5000" i="1"/>
  <c r="AA5000" i="1"/>
  <c r="AD4999" i="1" a="1"/>
  <c r="AD4999" i="1" s="1"/>
  <c r="AC4999" i="1"/>
  <c r="AB4999" i="1"/>
  <c r="AA4999" i="1"/>
  <c r="AD4998" i="1" a="1"/>
  <c r="AD4998" i="1" s="1"/>
  <c r="AC4998" i="1"/>
  <c r="AB4998" i="1"/>
  <c r="AA4998" i="1"/>
  <c r="AD4997" i="1" a="1"/>
  <c r="AD4997" i="1" s="1"/>
  <c r="AC4997" i="1"/>
  <c r="AB4997" i="1"/>
  <c r="AA4997" i="1"/>
  <c r="AD4996" i="1" a="1"/>
  <c r="AD4996" i="1" s="1"/>
  <c r="AC4996" i="1"/>
  <c r="AB4996" i="1"/>
  <c r="AA4996" i="1"/>
  <c r="AD4995" i="1" a="1"/>
  <c r="AD4995" i="1" s="1"/>
  <c r="AC4995" i="1"/>
  <c r="AB4995" i="1"/>
  <c r="AA4995" i="1"/>
  <c r="AD4994" i="1" a="1"/>
  <c r="AD4994" i="1" s="1"/>
  <c r="AC4994" i="1"/>
  <c r="AB4994" i="1"/>
  <c r="AA4994" i="1"/>
  <c r="AD4993" i="1" a="1"/>
  <c r="AD4993" i="1" s="1"/>
  <c r="AC4993" i="1"/>
  <c r="AB4993" i="1"/>
  <c r="AA4993" i="1"/>
  <c r="AD4992" i="1" a="1"/>
  <c r="AD4992" i="1" s="1"/>
  <c r="AC4992" i="1"/>
  <c r="AB4992" i="1"/>
  <c r="AA4992" i="1"/>
  <c r="AD4991" i="1" a="1"/>
  <c r="AD4991" i="1" s="1"/>
  <c r="AC4991" i="1"/>
  <c r="AB4991" i="1"/>
  <c r="AA4991" i="1"/>
  <c r="AD4990" i="1" a="1"/>
  <c r="AD4990" i="1" s="1"/>
  <c r="AC4990" i="1"/>
  <c r="AB4990" i="1"/>
  <c r="AA4990" i="1"/>
  <c r="AD4989" i="1" a="1"/>
  <c r="AD4989" i="1" s="1"/>
  <c r="AC4989" i="1"/>
  <c r="AB4989" i="1"/>
  <c r="AA4989" i="1"/>
  <c r="AD4988" i="1" a="1"/>
  <c r="AD4988" i="1" s="1"/>
  <c r="AC4988" i="1"/>
  <c r="AB4988" i="1"/>
  <c r="AA4988" i="1"/>
  <c r="AD4987" i="1" a="1"/>
  <c r="AD4987" i="1" s="1"/>
  <c r="AC4987" i="1"/>
  <c r="AB4987" i="1"/>
  <c r="AA4987" i="1"/>
  <c r="AD4986" i="1" a="1"/>
  <c r="AD4986" i="1" s="1"/>
  <c r="AC4986" i="1"/>
  <c r="AB4986" i="1"/>
  <c r="AA4986" i="1"/>
  <c r="AD4985" i="1" a="1"/>
  <c r="AD4985" i="1" s="1"/>
  <c r="AC4985" i="1"/>
  <c r="AB4985" i="1"/>
  <c r="AA4985" i="1"/>
  <c r="AD4984" i="1" a="1"/>
  <c r="AD4984" i="1" s="1"/>
  <c r="AC4984" i="1"/>
  <c r="AB4984" i="1"/>
  <c r="AA4984" i="1"/>
  <c r="AD4983" i="1" a="1"/>
  <c r="AD4983" i="1" s="1"/>
  <c r="AC4983" i="1"/>
  <c r="AB4983" i="1"/>
  <c r="AA4983" i="1"/>
  <c r="AD4982" i="1" a="1"/>
  <c r="AD4982" i="1" s="1"/>
  <c r="AC4982" i="1"/>
  <c r="AB4982" i="1"/>
  <c r="AA4982" i="1"/>
  <c r="AD4981" i="1" a="1"/>
  <c r="AD4981" i="1" s="1"/>
  <c r="AC4981" i="1"/>
  <c r="AB4981" i="1"/>
  <c r="AA4981" i="1"/>
  <c r="AD4980" i="1" a="1"/>
  <c r="AD4980" i="1" s="1"/>
  <c r="AC4980" i="1"/>
  <c r="AB4980" i="1"/>
  <c r="AA4980" i="1"/>
  <c r="AD4979" i="1" a="1"/>
  <c r="AD4979" i="1" s="1"/>
  <c r="AC4979" i="1"/>
  <c r="AB4979" i="1"/>
  <c r="AA4979" i="1"/>
  <c r="AD4978" i="1" a="1"/>
  <c r="AD4978" i="1" s="1"/>
  <c r="AC4978" i="1"/>
  <c r="AB4978" i="1"/>
  <c r="AA4978" i="1"/>
  <c r="AD4977" i="1" a="1"/>
  <c r="AD4977" i="1" s="1"/>
  <c r="AC4977" i="1"/>
  <c r="AB4977" i="1"/>
  <c r="AA4977" i="1"/>
  <c r="AD4976" i="1" a="1"/>
  <c r="AD4976" i="1" s="1"/>
  <c r="AC4976" i="1"/>
  <c r="AB4976" i="1"/>
  <c r="AA4976" i="1"/>
  <c r="AD4975" i="1" a="1"/>
  <c r="AD4975" i="1" s="1"/>
  <c r="AC4975" i="1"/>
  <c r="AB4975" i="1"/>
  <c r="AA4975" i="1"/>
  <c r="AD4974" i="1" a="1"/>
  <c r="AD4974" i="1" s="1"/>
  <c r="AC4974" i="1"/>
  <c r="AB4974" i="1"/>
  <c r="AA4974" i="1"/>
  <c r="AD4973" i="1" a="1"/>
  <c r="AD4973" i="1" s="1"/>
  <c r="AC4973" i="1"/>
  <c r="AB4973" i="1"/>
  <c r="AA4973" i="1"/>
  <c r="AD4972" i="1" a="1"/>
  <c r="AD4972" i="1" s="1"/>
  <c r="AC4972" i="1"/>
  <c r="AB4972" i="1"/>
  <c r="AA4972" i="1"/>
  <c r="AD4971" i="1" a="1"/>
  <c r="AD4971" i="1" s="1"/>
  <c r="AC4971" i="1"/>
  <c r="AB4971" i="1"/>
  <c r="AA4971" i="1"/>
  <c r="AD4970" i="1" a="1"/>
  <c r="AD4970" i="1" s="1"/>
  <c r="AC4970" i="1"/>
  <c r="AB4970" i="1"/>
  <c r="AA4970" i="1"/>
  <c r="AD4969" i="1" a="1"/>
  <c r="AD4969" i="1" s="1"/>
  <c r="AC4969" i="1"/>
  <c r="AB4969" i="1"/>
  <c r="AA4969" i="1"/>
  <c r="AD4968" i="1" a="1"/>
  <c r="AD4968" i="1" s="1"/>
  <c r="AC4968" i="1"/>
  <c r="AB4968" i="1"/>
  <c r="AA4968" i="1"/>
  <c r="AD4967" i="1" a="1"/>
  <c r="AD4967" i="1" s="1"/>
  <c r="AC4967" i="1"/>
  <c r="AB4967" i="1"/>
  <c r="AA4967" i="1"/>
  <c r="AD4966" i="1" a="1"/>
  <c r="AD4966" i="1" s="1"/>
  <c r="AC4966" i="1"/>
  <c r="AB4966" i="1"/>
  <c r="AA4966" i="1"/>
  <c r="AD4965" i="1" a="1"/>
  <c r="AD4965" i="1" s="1"/>
  <c r="AC4965" i="1"/>
  <c r="AB4965" i="1"/>
  <c r="AA4965" i="1"/>
  <c r="AD4964" i="1" a="1"/>
  <c r="AD4964" i="1" s="1"/>
  <c r="AC4964" i="1"/>
  <c r="AB4964" i="1"/>
  <c r="AA4964" i="1"/>
  <c r="AD4963" i="1" a="1"/>
  <c r="AD4963" i="1" s="1"/>
  <c r="AC4963" i="1"/>
  <c r="AB4963" i="1"/>
  <c r="AA4963" i="1"/>
  <c r="AD4962" i="1" a="1"/>
  <c r="AD4962" i="1" s="1"/>
  <c r="AC4962" i="1"/>
  <c r="AB4962" i="1"/>
  <c r="AA4962" i="1"/>
  <c r="AD4961" i="1" a="1"/>
  <c r="AD4961" i="1" s="1"/>
  <c r="AC4961" i="1"/>
  <c r="AB4961" i="1"/>
  <c r="AA4961" i="1"/>
  <c r="AD4960" i="1" a="1"/>
  <c r="AD4960" i="1" s="1"/>
  <c r="AC4960" i="1"/>
  <c r="AB4960" i="1"/>
  <c r="AA4960" i="1"/>
  <c r="AD4959" i="1" a="1"/>
  <c r="AD4959" i="1" s="1"/>
  <c r="AC4959" i="1"/>
  <c r="AB4959" i="1"/>
  <c r="AA4959" i="1"/>
  <c r="AD4958" i="1" a="1"/>
  <c r="AD4958" i="1" s="1"/>
  <c r="AC4958" i="1"/>
  <c r="AB4958" i="1"/>
  <c r="AA4958" i="1"/>
  <c r="AD4957" i="1" a="1"/>
  <c r="AD4957" i="1" s="1"/>
  <c r="AC4957" i="1"/>
  <c r="AB4957" i="1"/>
  <c r="AA4957" i="1"/>
  <c r="AD4956" i="1" a="1"/>
  <c r="AD4956" i="1" s="1"/>
  <c r="AC4956" i="1"/>
  <c r="AB4956" i="1"/>
  <c r="AA4956" i="1"/>
  <c r="AD4955" i="1" a="1"/>
  <c r="AD4955" i="1" s="1"/>
  <c r="AC4955" i="1"/>
  <c r="AB4955" i="1"/>
  <c r="AA4955" i="1"/>
  <c r="AD4954" i="1" a="1"/>
  <c r="AD4954" i="1" s="1"/>
  <c r="AC4954" i="1"/>
  <c r="AB4954" i="1"/>
  <c r="AA4954" i="1"/>
  <c r="AD4953" i="1" a="1"/>
  <c r="AD4953" i="1" s="1"/>
  <c r="AC4953" i="1"/>
  <c r="AB4953" i="1"/>
  <c r="AA4953" i="1"/>
  <c r="AD4952" i="1" a="1"/>
  <c r="AD4952" i="1" s="1"/>
  <c r="AC4952" i="1"/>
  <c r="AB4952" i="1"/>
  <c r="AA4952" i="1"/>
  <c r="AD4951" i="1" a="1"/>
  <c r="AD4951" i="1" s="1"/>
  <c r="AC4951" i="1"/>
  <c r="AB4951" i="1"/>
  <c r="AA4951" i="1"/>
  <c r="AD4950" i="1" a="1"/>
  <c r="AD4950" i="1" s="1"/>
  <c r="AC4950" i="1"/>
  <c r="AB4950" i="1"/>
  <c r="AA4950" i="1"/>
  <c r="AD4949" i="1" a="1"/>
  <c r="AD4949" i="1" s="1"/>
  <c r="AC4949" i="1"/>
  <c r="AB4949" i="1"/>
  <c r="AA4949" i="1"/>
  <c r="AD4948" i="1" a="1"/>
  <c r="AD4948" i="1" s="1"/>
  <c r="AC4948" i="1"/>
  <c r="AB4948" i="1"/>
  <c r="AA4948" i="1"/>
  <c r="AD4947" i="1" a="1"/>
  <c r="AD4947" i="1" s="1"/>
  <c r="AC4947" i="1"/>
  <c r="AB4947" i="1"/>
  <c r="AA4947" i="1"/>
  <c r="AD4946" i="1" a="1"/>
  <c r="AD4946" i="1" s="1"/>
  <c r="AC4946" i="1"/>
  <c r="AB4946" i="1"/>
  <c r="AA4946" i="1"/>
  <c r="AD4945" i="1" a="1"/>
  <c r="AD4945" i="1" s="1"/>
  <c r="AC4945" i="1"/>
  <c r="AB4945" i="1"/>
  <c r="AA4945" i="1"/>
  <c r="AD4944" i="1" a="1"/>
  <c r="AD4944" i="1" s="1"/>
  <c r="AC4944" i="1"/>
  <c r="AB4944" i="1"/>
  <c r="AA4944" i="1"/>
  <c r="AD4943" i="1" a="1"/>
  <c r="AD4943" i="1" s="1"/>
  <c r="AC4943" i="1"/>
  <c r="AB4943" i="1"/>
  <c r="AA4943" i="1"/>
  <c r="AD4942" i="1" a="1"/>
  <c r="AD4942" i="1" s="1"/>
  <c r="AC4942" i="1"/>
  <c r="AB4942" i="1"/>
  <c r="AA4942" i="1"/>
  <c r="AD4941" i="1" a="1"/>
  <c r="AD4941" i="1" s="1"/>
  <c r="AC4941" i="1"/>
  <c r="AB4941" i="1"/>
  <c r="AA4941" i="1"/>
  <c r="AD4940" i="1" a="1"/>
  <c r="AD4940" i="1" s="1"/>
  <c r="AC4940" i="1"/>
  <c r="AB4940" i="1"/>
  <c r="AA4940" i="1"/>
  <c r="AD4939" i="1" a="1"/>
  <c r="AD4939" i="1" s="1"/>
  <c r="AC4939" i="1"/>
  <c r="AB4939" i="1"/>
  <c r="AA4939" i="1"/>
  <c r="AD4938" i="1" a="1"/>
  <c r="AD4938" i="1" s="1"/>
  <c r="AC4938" i="1"/>
  <c r="AB4938" i="1"/>
  <c r="AA4938" i="1"/>
  <c r="AD4937" i="1" a="1"/>
  <c r="AD4937" i="1" s="1"/>
  <c r="AC4937" i="1"/>
  <c r="AB4937" i="1"/>
  <c r="AA4937" i="1"/>
  <c r="AD4936" i="1" a="1"/>
  <c r="AD4936" i="1" s="1"/>
  <c r="AC4936" i="1"/>
  <c r="AB4936" i="1"/>
  <c r="AA4936" i="1"/>
  <c r="AD4935" i="1" a="1"/>
  <c r="AD4935" i="1" s="1"/>
  <c r="AC4935" i="1"/>
  <c r="AB4935" i="1"/>
  <c r="AA4935" i="1"/>
  <c r="AD4934" i="1" a="1"/>
  <c r="AD4934" i="1" s="1"/>
  <c r="AC4934" i="1"/>
  <c r="AB4934" i="1"/>
  <c r="AA4934" i="1"/>
  <c r="AD4933" i="1" a="1"/>
  <c r="AD4933" i="1" s="1"/>
  <c r="AC4933" i="1"/>
  <c r="AB4933" i="1"/>
  <c r="AA4933" i="1"/>
  <c r="AD4932" i="1" a="1"/>
  <c r="AD4932" i="1" s="1"/>
  <c r="AC4932" i="1"/>
  <c r="AB4932" i="1"/>
  <c r="AA4932" i="1"/>
  <c r="AD4931" i="1" a="1"/>
  <c r="AD4931" i="1" s="1"/>
  <c r="AC4931" i="1"/>
  <c r="AB4931" i="1"/>
  <c r="AA4931" i="1"/>
  <c r="AD4930" i="1" a="1"/>
  <c r="AD4930" i="1" s="1"/>
  <c r="AC4930" i="1"/>
  <c r="AB4930" i="1"/>
  <c r="AA4930" i="1"/>
  <c r="AD4929" i="1" a="1"/>
  <c r="AD4929" i="1" s="1"/>
  <c r="AC4929" i="1"/>
  <c r="AB4929" i="1"/>
  <c r="AA4929" i="1"/>
  <c r="AD4928" i="1" a="1"/>
  <c r="AD4928" i="1" s="1"/>
  <c r="AC4928" i="1"/>
  <c r="AB4928" i="1"/>
  <c r="AA4928" i="1"/>
  <c r="AD4927" i="1" a="1"/>
  <c r="AD4927" i="1" s="1"/>
  <c r="AC4927" i="1"/>
  <c r="AB4927" i="1"/>
  <c r="AA4927" i="1"/>
  <c r="AD4926" i="1" a="1"/>
  <c r="AD4926" i="1" s="1"/>
  <c r="AC4926" i="1"/>
  <c r="AB4926" i="1"/>
  <c r="AA4926" i="1"/>
  <c r="AD4925" i="1" a="1"/>
  <c r="AD4925" i="1" s="1"/>
  <c r="AC4925" i="1"/>
  <c r="AB4925" i="1"/>
  <c r="AA4925" i="1"/>
  <c r="AD4924" i="1" a="1"/>
  <c r="AD4924" i="1" s="1"/>
  <c r="AC4924" i="1"/>
  <c r="AB4924" i="1"/>
  <c r="AA4924" i="1"/>
  <c r="AD4923" i="1" a="1"/>
  <c r="AD4923" i="1" s="1"/>
  <c r="AC4923" i="1"/>
  <c r="AB4923" i="1"/>
  <c r="AA4923" i="1"/>
  <c r="AD4922" i="1" a="1"/>
  <c r="AD4922" i="1" s="1"/>
  <c r="AC4922" i="1"/>
  <c r="AB4922" i="1"/>
  <c r="AA4922" i="1"/>
  <c r="AD4921" i="1" a="1"/>
  <c r="AD4921" i="1" s="1"/>
  <c r="AC4921" i="1"/>
  <c r="AB4921" i="1"/>
  <c r="AA4921" i="1"/>
  <c r="AD4920" i="1" a="1"/>
  <c r="AD4920" i="1" s="1"/>
  <c r="AC4920" i="1"/>
  <c r="AB4920" i="1"/>
  <c r="AA4920" i="1"/>
  <c r="AD4919" i="1" a="1"/>
  <c r="AD4919" i="1" s="1"/>
  <c r="AC4919" i="1"/>
  <c r="AB4919" i="1"/>
  <c r="AA4919" i="1"/>
  <c r="AD4918" i="1" a="1"/>
  <c r="AD4918" i="1" s="1"/>
  <c r="AC4918" i="1"/>
  <c r="AB4918" i="1"/>
  <c r="AA4918" i="1"/>
  <c r="AD4917" i="1" a="1"/>
  <c r="AD4917" i="1" s="1"/>
  <c r="AC4917" i="1"/>
  <c r="AB4917" i="1"/>
  <c r="AA4917" i="1"/>
  <c r="AD4916" i="1" a="1"/>
  <c r="AD4916" i="1" s="1"/>
  <c r="AC4916" i="1"/>
  <c r="AB4916" i="1"/>
  <c r="AA4916" i="1"/>
  <c r="AD4915" i="1" a="1"/>
  <c r="AD4915" i="1" s="1"/>
  <c r="AC4915" i="1"/>
  <c r="AB4915" i="1"/>
  <c r="AA4915" i="1"/>
  <c r="AD4914" i="1" a="1"/>
  <c r="AD4914" i="1" s="1"/>
  <c r="AC4914" i="1"/>
  <c r="AB4914" i="1"/>
  <c r="AA4914" i="1"/>
  <c r="AD4913" i="1" a="1"/>
  <c r="AD4913" i="1" s="1"/>
  <c r="AC4913" i="1"/>
  <c r="AB4913" i="1"/>
  <c r="AA4913" i="1"/>
  <c r="AD4912" i="1"/>
  <c r="AD4912" i="1" a="1"/>
  <c r="AC4912" i="1"/>
  <c r="AB4912" i="1"/>
  <c r="AA4912" i="1"/>
  <c r="AD4911" i="1" a="1"/>
  <c r="AD4911" i="1" s="1"/>
  <c r="AC4911" i="1"/>
  <c r="AB4911" i="1"/>
  <c r="AA4911" i="1"/>
  <c r="AD4910" i="1" a="1"/>
  <c r="AD4910" i="1" s="1"/>
  <c r="AC4910" i="1"/>
  <c r="AB4910" i="1"/>
  <c r="AA4910" i="1"/>
  <c r="AD4909" i="1" a="1"/>
  <c r="AD4909" i="1" s="1"/>
  <c r="AC4909" i="1"/>
  <c r="AB4909" i="1"/>
  <c r="AA4909" i="1"/>
  <c r="AD4908" i="1" a="1"/>
  <c r="AD4908" i="1" s="1"/>
  <c r="AC4908" i="1"/>
  <c r="AB4908" i="1"/>
  <c r="AA4908" i="1"/>
  <c r="AD4907" i="1" a="1"/>
  <c r="AD4907" i="1" s="1"/>
  <c r="AC4907" i="1"/>
  <c r="AB4907" i="1"/>
  <c r="AA4907" i="1"/>
  <c r="AD4906" i="1" a="1"/>
  <c r="AD4906" i="1" s="1"/>
  <c r="AC4906" i="1"/>
  <c r="AB4906" i="1"/>
  <c r="AA4906" i="1"/>
  <c r="AD4905" i="1" a="1"/>
  <c r="AD4905" i="1" s="1"/>
  <c r="AC4905" i="1"/>
  <c r="AB4905" i="1"/>
  <c r="AA4905" i="1"/>
  <c r="AD4904" i="1" a="1"/>
  <c r="AD4904" i="1" s="1"/>
  <c r="AC4904" i="1"/>
  <c r="AB4904" i="1"/>
  <c r="AA4904" i="1"/>
  <c r="AD4903" i="1" a="1"/>
  <c r="AD4903" i="1" s="1"/>
  <c r="AC4903" i="1"/>
  <c r="AB4903" i="1"/>
  <c r="AA4903" i="1"/>
  <c r="AD4902" i="1" a="1"/>
  <c r="AD4902" i="1" s="1"/>
  <c r="AC4902" i="1"/>
  <c r="AB4902" i="1"/>
  <c r="AA4902" i="1"/>
  <c r="AD4901" i="1" a="1"/>
  <c r="AD4901" i="1" s="1"/>
  <c r="AC4901" i="1"/>
  <c r="AB4901" i="1"/>
  <c r="AA4901" i="1"/>
  <c r="AD4900" i="1" a="1"/>
  <c r="AD4900" i="1" s="1"/>
  <c r="AC4900" i="1"/>
  <c r="AB4900" i="1"/>
  <c r="AA4900" i="1"/>
  <c r="AD4899" i="1" a="1"/>
  <c r="AD4899" i="1" s="1"/>
  <c r="AC4899" i="1"/>
  <c r="AB4899" i="1"/>
  <c r="AA4899" i="1"/>
  <c r="AD4898" i="1" a="1"/>
  <c r="AD4898" i="1" s="1"/>
  <c r="AC4898" i="1"/>
  <c r="AB4898" i="1"/>
  <c r="AA4898" i="1"/>
  <c r="AD4897" i="1" a="1"/>
  <c r="AD4897" i="1" s="1"/>
  <c r="AC4897" i="1"/>
  <c r="AB4897" i="1"/>
  <c r="AA4897" i="1"/>
  <c r="AD4896" i="1" a="1"/>
  <c r="AD4896" i="1" s="1"/>
  <c r="AC4896" i="1"/>
  <c r="AB4896" i="1"/>
  <c r="AA4896" i="1"/>
  <c r="AD4895" i="1" a="1"/>
  <c r="AD4895" i="1" s="1"/>
  <c r="AC4895" i="1"/>
  <c r="AB4895" i="1"/>
  <c r="AA4895" i="1"/>
  <c r="AD4894" i="1" a="1"/>
  <c r="AD4894" i="1" s="1"/>
  <c r="AC4894" i="1"/>
  <c r="AB4894" i="1"/>
  <c r="AA4894" i="1"/>
  <c r="AD4893" i="1" a="1"/>
  <c r="AD4893" i="1" s="1"/>
  <c r="AC4893" i="1"/>
  <c r="AB4893" i="1"/>
  <c r="AA4893" i="1"/>
  <c r="AD4892" i="1" a="1"/>
  <c r="AD4892" i="1" s="1"/>
  <c r="AC4892" i="1"/>
  <c r="AB4892" i="1"/>
  <c r="AA4892" i="1"/>
  <c r="AD4891" i="1" a="1"/>
  <c r="AD4891" i="1" s="1"/>
  <c r="AC4891" i="1"/>
  <c r="AB4891" i="1"/>
  <c r="AA4891" i="1"/>
  <c r="AD4890" i="1" a="1"/>
  <c r="AD4890" i="1" s="1"/>
  <c r="AC4890" i="1"/>
  <c r="AB4890" i="1"/>
  <c r="AA4890" i="1"/>
  <c r="AD4889" i="1" a="1"/>
  <c r="AD4889" i="1" s="1"/>
  <c r="AC4889" i="1"/>
  <c r="AB4889" i="1"/>
  <c r="AA4889" i="1"/>
  <c r="AD4888" i="1" a="1"/>
  <c r="AD4888" i="1" s="1"/>
  <c r="AC4888" i="1"/>
  <c r="AB4888" i="1"/>
  <c r="AA4888" i="1"/>
  <c r="AD4887" i="1" a="1"/>
  <c r="AD4887" i="1" s="1"/>
  <c r="AC4887" i="1"/>
  <c r="AB4887" i="1"/>
  <c r="AA4887" i="1"/>
  <c r="AD4886" i="1" a="1"/>
  <c r="AD4886" i="1" s="1"/>
  <c r="AC4886" i="1"/>
  <c r="AB4886" i="1"/>
  <c r="AA4886" i="1"/>
  <c r="AD4885" i="1" a="1"/>
  <c r="AD4885" i="1" s="1"/>
  <c r="AC4885" i="1"/>
  <c r="AB4885" i="1"/>
  <c r="AA4885" i="1"/>
  <c r="AD4884" i="1" a="1"/>
  <c r="AD4884" i="1" s="1"/>
  <c r="AC4884" i="1"/>
  <c r="AB4884" i="1"/>
  <c r="AA4884" i="1"/>
  <c r="AD4883" i="1" a="1"/>
  <c r="AD4883" i="1" s="1"/>
  <c r="AC4883" i="1"/>
  <c r="AB4883" i="1"/>
  <c r="AA4883" i="1"/>
  <c r="AD4882" i="1" a="1"/>
  <c r="AD4882" i="1" s="1"/>
  <c r="AC4882" i="1"/>
  <c r="AB4882" i="1"/>
  <c r="AA4882" i="1"/>
  <c r="AD4881" i="1" a="1"/>
  <c r="AD4881" i="1" s="1"/>
  <c r="AC4881" i="1"/>
  <c r="AB4881" i="1"/>
  <c r="AA4881" i="1"/>
  <c r="AD4880" i="1" a="1"/>
  <c r="AD4880" i="1" s="1"/>
  <c r="AC4880" i="1"/>
  <c r="AB4880" i="1"/>
  <c r="AA4880" i="1"/>
  <c r="AD4879" i="1" a="1"/>
  <c r="AD4879" i="1" s="1"/>
  <c r="AC4879" i="1"/>
  <c r="AB4879" i="1"/>
  <c r="AA4879" i="1"/>
  <c r="AD4878" i="1" a="1"/>
  <c r="AD4878" i="1" s="1"/>
  <c r="AC4878" i="1"/>
  <c r="AB4878" i="1"/>
  <c r="AA4878" i="1"/>
  <c r="AD4877" i="1" a="1"/>
  <c r="AD4877" i="1" s="1"/>
  <c r="AC4877" i="1"/>
  <c r="AB4877" i="1"/>
  <c r="AA4877" i="1"/>
  <c r="AD4876" i="1" a="1"/>
  <c r="AD4876" i="1" s="1"/>
  <c r="AC4876" i="1"/>
  <c r="AB4876" i="1"/>
  <c r="AA4876" i="1"/>
  <c r="AD4875" i="1" a="1"/>
  <c r="AD4875" i="1" s="1"/>
  <c r="AC4875" i="1"/>
  <c r="AB4875" i="1"/>
  <c r="AA4875" i="1"/>
  <c r="AD4874" i="1" a="1"/>
  <c r="AD4874" i="1" s="1"/>
  <c r="AC4874" i="1"/>
  <c r="AB4874" i="1"/>
  <c r="AA4874" i="1"/>
  <c r="AD4873" i="1" a="1"/>
  <c r="AD4873" i="1" s="1"/>
  <c r="AC4873" i="1"/>
  <c r="AB4873" i="1"/>
  <c r="AA4873" i="1"/>
  <c r="AD4872" i="1" a="1"/>
  <c r="AD4872" i="1" s="1"/>
  <c r="AC4872" i="1"/>
  <c r="AB4872" i="1"/>
  <c r="AA4872" i="1"/>
  <c r="AD4871" i="1" a="1"/>
  <c r="AD4871" i="1" s="1"/>
  <c r="AC4871" i="1"/>
  <c r="AB4871" i="1"/>
  <c r="AA4871" i="1"/>
  <c r="AD4870" i="1" a="1"/>
  <c r="AD4870" i="1" s="1"/>
  <c r="AC4870" i="1"/>
  <c r="AB4870" i="1"/>
  <c r="AA4870" i="1"/>
  <c r="AD4869" i="1" a="1"/>
  <c r="AD4869" i="1" s="1"/>
  <c r="AC4869" i="1"/>
  <c r="AB4869" i="1"/>
  <c r="AA4869" i="1"/>
  <c r="AD4868" i="1" a="1"/>
  <c r="AD4868" i="1" s="1"/>
  <c r="AC4868" i="1"/>
  <c r="AB4868" i="1"/>
  <c r="AA4868" i="1"/>
  <c r="AD4867" i="1" a="1"/>
  <c r="AD4867" i="1" s="1"/>
  <c r="AC4867" i="1"/>
  <c r="AB4867" i="1"/>
  <c r="AA4867" i="1"/>
  <c r="AD4866" i="1" a="1"/>
  <c r="AD4866" i="1" s="1"/>
  <c r="AC4866" i="1"/>
  <c r="AB4866" i="1"/>
  <c r="AA4866" i="1"/>
  <c r="AD4865" i="1" a="1"/>
  <c r="AD4865" i="1" s="1"/>
  <c r="AC4865" i="1"/>
  <c r="AB4865" i="1"/>
  <c r="AA4865" i="1"/>
  <c r="AD4864" i="1" a="1"/>
  <c r="AD4864" i="1" s="1"/>
  <c r="AC4864" i="1"/>
  <c r="AB4864" i="1"/>
  <c r="AA4864" i="1"/>
  <c r="AD4863" i="1" a="1"/>
  <c r="AD4863" i="1" s="1"/>
  <c r="AC4863" i="1"/>
  <c r="AB4863" i="1"/>
  <c r="AA4863" i="1"/>
  <c r="AD4862" i="1" a="1"/>
  <c r="AD4862" i="1" s="1"/>
  <c r="AC4862" i="1"/>
  <c r="AB4862" i="1"/>
  <c r="AA4862" i="1"/>
  <c r="AD4861" i="1" a="1"/>
  <c r="AD4861" i="1" s="1"/>
  <c r="AC4861" i="1"/>
  <c r="AB4861" i="1"/>
  <c r="AA4861" i="1"/>
  <c r="AD4860" i="1" a="1"/>
  <c r="AD4860" i="1" s="1"/>
  <c r="AC4860" i="1"/>
  <c r="AB4860" i="1"/>
  <c r="AA4860" i="1"/>
  <c r="AD4859" i="1" a="1"/>
  <c r="AD4859" i="1" s="1"/>
  <c r="AC4859" i="1"/>
  <c r="AB4859" i="1"/>
  <c r="AA4859" i="1"/>
  <c r="AD4858" i="1" a="1"/>
  <c r="AD4858" i="1" s="1"/>
  <c r="AC4858" i="1"/>
  <c r="AB4858" i="1"/>
  <c r="AA4858" i="1"/>
  <c r="AD4857" i="1" a="1"/>
  <c r="AD4857" i="1" s="1"/>
  <c r="AC4857" i="1"/>
  <c r="AB4857" i="1"/>
  <c r="AA4857" i="1"/>
  <c r="AD4856" i="1" a="1"/>
  <c r="AD4856" i="1" s="1"/>
  <c r="AC4856" i="1"/>
  <c r="AB4856" i="1"/>
  <c r="AA4856" i="1"/>
  <c r="AD4855" i="1" a="1"/>
  <c r="AD4855" i="1" s="1"/>
  <c r="AC4855" i="1"/>
  <c r="AB4855" i="1"/>
  <c r="AA4855" i="1"/>
  <c r="AD4854" i="1" a="1"/>
  <c r="AD4854" i="1" s="1"/>
  <c r="AC4854" i="1"/>
  <c r="AB4854" i="1"/>
  <c r="AA4854" i="1"/>
  <c r="AD4853" i="1" a="1"/>
  <c r="AD4853" i="1" s="1"/>
  <c r="AC4853" i="1"/>
  <c r="AB4853" i="1"/>
  <c r="AA4853" i="1"/>
  <c r="AD4852" i="1" a="1"/>
  <c r="AD4852" i="1" s="1"/>
  <c r="AC4852" i="1"/>
  <c r="AB4852" i="1"/>
  <c r="AA4852" i="1"/>
  <c r="AD4851" i="1" a="1"/>
  <c r="AD4851" i="1" s="1"/>
  <c r="AC4851" i="1"/>
  <c r="AB4851" i="1"/>
  <c r="AA4851" i="1"/>
  <c r="AD4850" i="1" a="1"/>
  <c r="AD4850" i="1" s="1"/>
  <c r="AC4850" i="1"/>
  <c r="AB4850" i="1"/>
  <c r="AA4850" i="1"/>
  <c r="AD4849" i="1" a="1"/>
  <c r="AD4849" i="1" s="1"/>
  <c r="AC4849" i="1"/>
  <c r="AB4849" i="1"/>
  <c r="AA4849" i="1"/>
  <c r="AD4848" i="1" a="1"/>
  <c r="AD4848" i="1" s="1"/>
  <c r="AC4848" i="1"/>
  <c r="AB4848" i="1"/>
  <c r="AA4848" i="1"/>
  <c r="AD4847" i="1" a="1"/>
  <c r="AD4847" i="1" s="1"/>
  <c r="AC4847" i="1"/>
  <c r="AB4847" i="1"/>
  <c r="AA4847" i="1"/>
  <c r="AD4846" i="1" a="1"/>
  <c r="AD4846" i="1" s="1"/>
  <c r="AC4846" i="1"/>
  <c r="AB4846" i="1"/>
  <c r="AA4846" i="1"/>
  <c r="AD4845" i="1" a="1"/>
  <c r="AD4845" i="1" s="1"/>
  <c r="AC4845" i="1"/>
  <c r="AB4845" i="1"/>
  <c r="AA4845" i="1"/>
  <c r="AD4844" i="1" a="1"/>
  <c r="AD4844" i="1" s="1"/>
  <c r="AC4844" i="1"/>
  <c r="AB4844" i="1"/>
  <c r="AA4844" i="1"/>
  <c r="AD4843" i="1" a="1"/>
  <c r="AD4843" i="1" s="1"/>
  <c r="AC4843" i="1"/>
  <c r="AB4843" i="1"/>
  <c r="AA4843" i="1"/>
  <c r="AD4842" i="1" a="1"/>
  <c r="AD4842" i="1" s="1"/>
  <c r="AC4842" i="1"/>
  <c r="AB4842" i="1"/>
  <c r="AA4842" i="1"/>
  <c r="AD4841" i="1" a="1"/>
  <c r="AD4841" i="1" s="1"/>
  <c r="AC4841" i="1"/>
  <c r="AB4841" i="1"/>
  <c r="AA4841" i="1"/>
  <c r="AD4840" i="1" a="1"/>
  <c r="AD4840" i="1" s="1"/>
  <c r="AC4840" i="1"/>
  <c r="AB4840" i="1"/>
  <c r="AA4840" i="1"/>
  <c r="AD4839" i="1" a="1"/>
  <c r="AD4839" i="1" s="1"/>
  <c r="AC4839" i="1"/>
  <c r="AB4839" i="1"/>
  <c r="AA4839" i="1"/>
  <c r="AD4838" i="1" a="1"/>
  <c r="AD4838" i="1" s="1"/>
  <c r="AC4838" i="1"/>
  <c r="AB4838" i="1"/>
  <c r="AA4838" i="1"/>
  <c r="AD4837" i="1" a="1"/>
  <c r="AD4837" i="1" s="1"/>
  <c r="AC4837" i="1"/>
  <c r="AB4837" i="1"/>
  <c r="AA4837" i="1"/>
  <c r="AD4836" i="1" a="1"/>
  <c r="AD4836" i="1" s="1"/>
  <c r="AC4836" i="1"/>
  <c r="AB4836" i="1"/>
  <c r="AA4836" i="1"/>
  <c r="AD4835" i="1" a="1"/>
  <c r="AD4835" i="1" s="1"/>
  <c r="AC4835" i="1"/>
  <c r="AB4835" i="1"/>
  <c r="AA4835" i="1"/>
  <c r="AD4834" i="1" a="1"/>
  <c r="AD4834" i="1" s="1"/>
  <c r="AC4834" i="1"/>
  <c r="AB4834" i="1"/>
  <c r="AA4834" i="1"/>
  <c r="AD4833" i="1" a="1"/>
  <c r="AD4833" i="1" s="1"/>
  <c r="AC4833" i="1"/>
  <c r="AB4833" i="1"/>
  <c r="AA4833" i="1"/>
  <c r="AD4832" i="1" a="1"/>
  <c r="AD4832" i="1" s="1"/>
  <c r="AC4832" i="1"/>
  <c r="AB4832" i="1"/>
  <c r="AA4832" i="1"/>
  <c r="AD4831" i="1" a="1"/>
  <c r="AD4831" i="1" s="1"/>
  <c r="AC4831" i="1"/>
  <c r="AB4831" i="1"/>
  <c r="AA4831" i="1"/>
  <c r="AD4830" i="1" a="1"/>
  <c r="AD4830" i="1" s="1"/>
  <c r="AC4830" i="1"/>
  <c r="AB4830" i="1"/>
  <c r="AA4830" i="1"/>
  <c r="AD4829" i="1" a="1"/>
  <c r="AD4829" i="1" s="1"/>
  <c r="AC4829" i="1"/>
  <c r="AB4829" i="1"/>
  <c r="AA4829" i="1"/>
  <c r="AD4828" i="1" a="1"/>
  <c r="AD4828" i="1" s="1"/>
  <c r="AC4828" i="1"/>
  <c r="AB4828" i="1"/>
  <c r="AA4828" i="1"/>
  <c r="AD4827" i="1" a="1"/>
  <c r="AD4827" i="1" s="1"/>
  <c r="AC4827" i="1"/>
  <c r="AB4827" i="1"/>
  <c r="AA4827" i="1"/>
  <c r="AD4826" i="1" a="1"/>
  <c r="AD4826" i="1" s="1"/>
  <c r="AC4826" i="1"/>
  <c r="AB4826" i="1"/>
  <c r="AA4826" i="1"/>
  <c r="AD4825" i="1" a="1"/>
  <c r="AD4825" i="1" s="1"/>
  <c r="AC4825" i="1"/>
  <c r="AB4825" i="1"/>
  <c r="AA4825" i="1"/>
  <c r="AD4824" i="1" a="1"/>
  <c r="AD4824" i="1" s="1"/>
  <c r="AC4824" i="1"/>
  <c r="AB4824" i="1"/>
  <c r="AA4824" i="1"/>
  <c r="AD4823" i="1" a="1"/>
  <c r="AD4823" i="1" s="1"/>
  <c r="AC4823" i="1"/>
  <c r="AB4823" i="1"/>
  <c r="AA4823" i="1"/>
  <c r="AD4822" i="1" a="1"/>
  <c r="AD4822" i="1" s="1"/>
  <c r="AC4822" i="1"/>
  <c r="AB4822" i="1"/>
  <c r="AA4822" i="1"/>
  <c r="AD4821" i="1" a="1"/>
  <c r="AD4821" i="1" s="1"/>
  <c r="AC4821" i="1"/>
  <c r="AB4821" i="1"/>
  <c r="AA4821" i="1"/>
  <c r="AD4820" i="1" a="1"/>
  <c r="AD4820" i="1" s="1"/>
  <c r="AC4820" i="1"/>
  <c r="AB4820" i="1"/>
  <c r="AA4820" i="1"/>
  <c r="AD4819" i="1" a="1"/>
  <c r="AD4819" i="1" s="1"/>
  <c r="AC4819" i="1"/>
  <c r="AB4819" i="1"/>
  <c r="AA4819" i="1"/>
  <c r="AD4818" i="1" a="1"/>
  <c r="AD4818" i="1" s="1"/>
  <c r="AC4818" i="1"/>
  <c r="AB4818" i="1"/>
  <c r="AA4818" i="1"/>
  <c r="AD4817" i="1" a="1"/>
  <c r="AD4817" i="1" s="1"/>
  <c r="AC4817" i="1"/>
  <c r="AB4817" i="1"/>
  <c r="AA4817" i="1"/>
  <c r="AD4816" i="1" a="1"/>
  <c r="AD4816" i="1" s="1"/>
  <c r="AC4816" i="1"/>
  <c r="AB4816" i="1"/>
  <c r="AA4816" i="1"/>
  <c r="AD4815" i="1" a="1"/>
  <c r="AD4815" i="1" s="1"/>
  <c r="AC4815" i="1"/>
  <c r="AB4815" i="1"/>
  <c r="AA4815" i="1"/>
  <c r="AD4814" i="1" a="1"/>
  <c r="AD4814" i="1" s="1"/>
  <c r="AC4814" i="1"/>
  <c r="AB4814" i="1"/>
  <c r="AA4814" i="1"/>
  <c r="AD4813" i="1" a="1"/>
  <c r="AD4813" i="1" s="1"/>
  <c r="AC4813" i="1"/>
  <c r="AB4813" i="1"/>
  <c r="AA4813" i="1"/>
  <c r="AD4812" i="1" a="1"/>
  <c r="AD4812" i="1" s="1"/>
  <c r="AC4812" i="1"/>
  <c r="AB4812" i="1"/>
  <c r="AA4812" i="1"/>
  <c r="AD4811" i="1" a="1"/>
  <c r="AD4811" i="1" s="1"/>
  <c r="AC4811" i="1"/>
  <c r="AB4811" i="1"/>
  <c r="AA4811" i="1"/>
  <c r="AD4810" i="1" a="1"/>
  <c r="AD4810" i="1" s="1"/>
  <c r="AC4810" i="1"/>
  <c r="AB4810" i="1"/>
  <c r="AA4810" i="1"/>
  <c r="AD4809" i="1" a="1"/>
  <c r="AD4809" i="1" s="1"/>
  <c r="AC4809" i="1"/>
  <c r="AB4809" i="1"/>
  <c r="AA4809" i="1"/>
  <c r="AD4808" i="1" a="1"/>
  <c r="AD4808" i="1" s="1"/>
  <c r="AC4808" i="1"/>
  <c r="AB4808" i="1"/>
  <c r="AA4808" i="1"/>
  <c r="AD4807" i="1" a="1"/>
  <c r="AD4807" i="1" s="1"/>
  <c r="AC4807" i="1"/>
  <c r="AB4807" i="1"/>
  <c r="AA4807" i="1"/>
  <c r="AD4806" i="1" a="1"/>
  <c r="AD4806" i="1" s="1"/>
  <c r="AC4806" i="1"/>
  <c r="AB4806" i="1"/>
  <c r="AA4806" i="1"/>
  <c r="AD4805" i="1"/>
  <c r="AD4805" i="1" a="1"/>
  <c r="AC4805" i="1"/>
  <c r="AB4805" i="1"/>
  <c r="AA4805" i="1"/>
  <c r="AD4804" i="1" a="1"/>
  <c r="AD4804" i="1" s="1"/>
  <c r="AC4804" i="1"/>
  <c r="AB4804" i="1"/>
  <c r="AA4804" i="1"/>
  <c r="AD4803" i="1" a="1"/>
  <c r="AD4803" i="1" s="1"/>
  <c r="AC4803" i="1"/>
  <c r="AB4803" i="1"/>
  <c r="AA4803" i="1"/>
  <c r="AD4802" i="1" a="1"/>
  <c r="AD4802" i="1" s="1"/>
  <c r="AC4802" i="1"/>
  <c r="AB4802" i="1"/>
  <c r="AA4802" i="1"/>
  <c r="AD4801" i="1" a="1"/>
  <c r="AD4801" i="1" s="1"/>
  <c r="AC4801" i="1"/>
  <c r="AB4801" i="1"/>
  <c r="AA4801" i="1"/>
  <c r="AD4800" i="1" a="1"/>
  <c r="AD4800" i="1" s="1"/>
  <c r="AC4800" i="1"/>
  <c r="AB4800" i="1"/>
  <c r="AA4800" i="1"/>
  <c r="AD4799" i="1" a="1"/>
  <c r="AD4799" i="1" s="1"/>
  <c r="AC4799" i="1"/>
  <c r="AB4799" i="1"/>
  <c r="AA4799" i="1"/>
  <c r="AD4798" i="1" a="1"/>
  <c r="AD4798" i="1" s="1"/>
  <c r="AC4798" i="1"/>
  <c r="AB4798" i="1"/>
  <c r="AA4798" i="1"/>
  <c r="AD4797" i="1" a="1"/>
  <c r="AD4797" i="1" s="1"/>
  <c r="AC4797" i="1"/>
  <c r="AB4797" i="1"/>
  <c r="AA4797" i="1"/>
  <c r="AD4796" i="1" a="1"/>
  <c r="AD4796" i="1" s="1"/>
  <c r="AC4796" i="1"/>
  <c r="AB4796" i="1"/>
  <c r="AA4796" i="1"/>
  <c r="AD4795" i="1" a="1"/>
  <c r="AD4795" i="1" s="1"/>
  <c r="AC4795" i="1"/>
  <c r="AB4795" i="1"/>
  <c r="AA4795" i="1"/>
  <c r="AD4794" i="1" a="1"/>
  <c r="AD4794" i="1" s="1"/>
  <c r="AC4794" i="1"/>
  <c r="AB4794" i="1"/>
  <c r="AA4794" i="1"/>
  <c r="AD4793" i="1" a="1"/>
  <c r="AD4793" i="1" s="1"/>
  <c r="AC4793" i="1"/>
  <c r="AB4793" i="1"/>
  <c r="AA4793" i="1"/>
  <c r="AD4792" i="1" a="1"/>
  <c r="AD4792" i="1" s="1"/>
  <c r="AC4792" i="1"/>
  <c r="AB4792" i="1"/>
  <c r="AA4792" i="1"/>
  <c r="AD4791" i="1" a="1"/>
  <c r="AD4791" i="1" s="1"/>
  <c r="AC4791" i="1"/>
  <c r="AB4791" i="1"/>
  <c r="AA4791" i="1"/>
  <c r="AD4790" i="1" a="1"/>
  <c r="AD4790" i="1" s="1"/>
  <c r="AC4790" i="1"/>
  <c r="AB4790" i="1"/>
  <c r="AA4790" i="1"/>
  <c r="AD4789" i="1" a="1"/>
  <c r="AD4789" i="1" s="1"/>
  <c r="AC4789" i="1"/>
  <c r="AB4789" i="1"/>
  <c r="AA4789" i="1"/>
  <c r="AD4788" i="1" a="1"/>
  <c r="AD4788" i="1" s="1"/>
  <c r="AC4788" i="1"/>
  <c r="AB4788" i="1"/>
  <c r="AA4788" i="1"/>
  <c r="AD4787" i="1" a="1"/>
  <c r="AD4787" i="1" s="1"/>
  <c r="AC4787" i="1"/>
  <c r="AB4787" i="1"/>
  <c r="AA4787" i="1"/>
  <c r="AD4786" i="1" a="1"/>
  <c r="AD4786" i="1" s="1"/>
  <c r="AC4786" i="1"/>
  <c r="AB4786" i="1"/>
  <c r="AA4786" i="1"/>
  <c r="AD4785" i="1" a="1"/>
  <c r="AD4785" i="1" s="1"/>
  <c r="AC4785" i="1"/>
  <c r="AB4785" i="1"/>
  <c r="AA4785" i="1"/>
  <c r="AD4784" i="1" a="1"/>
  <c r="AD4784" i="1" s="1"/>
  <c r="AC4784" i="1"/>
  <c r="AB4784" i="1"/>
  <c r="AA4784" i="1"/>
  <c r="AD4783" i="1" a="1"/>
  <c r="AD4783" i="1" s="1"/>
  <c r="AC4783" i="1"/>
  <c r="AB4783" i="1"/>
  <c r="AA4783" i="1"/>
  <c r="AD4782" i="1" a="1"/>
  <c r="AD4782" i="1" s="1"/>
  <c r="AC4782" i="1"/>
  <c r="AB4782" i="1"/>
  <c r="AA4782" i="1"/>
  <c r="AD4781" i="1" a="1"/>
  <c r="AD4781" i="1" s="1"/>
  <c r="AC4781" i="1"/>
  <c r="AB4781" i="1"/>
  <c r="AA4781" i="1"/>
  <c r="AD4780" i="1" a="1"/>
  <c r="AD4780" i="1" s="1"/>
  <c r="AC4780" i="1"/>
  <c r="AB4780" i="1"/>
  <c r="AA4780" i="1"/>
  <c r="AD4779" i="1" a="1"/>
  <c r="AD4779" i="1" s="1"/>
  <c r="AC4779" i="1"/>
  <c r="AB4779" i="1"/>
  <c r="AA4779" i="1"/>
  <c r="AD4778" i="1" a="1"/>
  <c r="AD4778" i="1" s="1"/>
  <c r="AC4778" i="1"/>
  <c r="AB4778" i="1"/>
  <c r="AA4778" i="1"/>
  <c r="AD4777" i="1" a="1"/>
  <c r="AD4777" i="1" s="1"/>
  <c r="AC4777" i="1"/>
  <c r="AB4777" i="1"/>
  <c r="AA4777" i="1"/>
  <c r="AD4776" i="1" a="1"/>
  <c r="AD4776" i="1" s="1"/>
  <c r="AC4776" i="1"/>
  <c r="AB4776" i="1"/>
  <c r="AA4776" i="1"/>
  <c r="AD4775" i="1" a="1"/>
  <c r="AD4775" i="1" s="1"/>
  <c r="AC4775" i="1"/>
  <c r="AB4775" i="1"/>
  <c r="AA4775" i="1"/>
  <c r="AD4774" i="1" a="1"/>
  <c r="AD4774" i="1" s="1"/>
  <c r="AC4774" i="1"/>
  <c r="AB4774" i="1"/>
  <c r="AA4774" i="1"/>
  <c r="AD4773" i="1" a="1"/>
  <c r="AD4773" i="1" s="1"/>
  <c r="AC4773" i="1"/>
  <c r="AB4773" i="1"/>
  <c r="AA4773" i="1"/>
  <c r="AD4772" i="1" a="1"/>
  <c r="AD4772" i="1" s="1"/>
  <c r="AC4772" i="1"/>
  <c r="AB4772" i="1"/>
  <c r="AA4772" i="1"/>
  <c r="AD4771" i="1" a="1"/>
  <c r="AD4771" i="1" s="1"/>
  <c r="AC4771" i="1"/>
  <c r="AB4771" i="1"/>
  <c r="AA4771" i="1"/>
  <c r="AD4770" i="1" a="1"/>
  <c r="AD4770" i="1" s="1"/>
  <c r="AC4770" i="1"/>
  <c r="AB4770" i="1"/>
  <c r="AA4770" i="1"/>
  <c r="AD4769" i="1" a="1"/>
  <c r="AD4769" i="1" s="1"/>
  <c r="AC4769" i="1"/>
  <c r="AB4769" i="1"/>
  <c r="AA4769" i="1"/>
  <c r="AD4768" i="1" a="1"/>
  <c r="AD4768" i="1" s="1"/>
  <c r="AC4768" i="1"/>
  <c r="AB4768" i="1"/>
  <c r="AA4768" i="1"/>
  <c r="AD4767" i="1" a="1"/>
  <c r="AD4767" i="1" s="1"/>
  <c r="AC4767" i="1"/>
  <c r="AB4767" i="1"/>
  <c r="AA4767" i="1"/>
  <c r="AD4766" i="1" a="1"/>
  <c r="AD4766" i="1" s="1"/>
  <c r="AC4766" i="1"/>
  <c r="AB4766" i="1"/>
  <c r="AA4766" i="1"/>
  <c r="AD4765" i="1" a="1"/>
  <c r="AD4765" i="1" s="1"/>
  <c r="AC4765" i="1"/>
  <c r="AB4765" i="1"/>
  <c r="AA4765" i="1"/>
  <c r="AD4764" i="1" a="1"/>
  <c r="AD4764" i="1" s="1"/>
  <c r="AC4764" i="1"/>
  <c r="AB4764" i="1"/>
  <c r="AA4764" i="1"/>
  <c r="AD4763" i="1" a="1"/>
  <c r="AD4763" i="1" s="1"/>
  <c r="AC4763" i="1"/>
  <c r="AB4763" i="1"/>
  <c r="AA4763" i="1"/>
  <c r="AD4762" i="1" a="1"/>
  <c r="AD4762" i="1" s="1"/>
  <c r="AC4762" i="1"/>
  <c r="AB4762" i="1"/>
  <c r="AA4762" i="1"/>
  <c r="AD4761" i="1" a="1"/>
  <c r="AD4761" i="1" s="1"/>
  <c r="AC4761" i="1"/>
  <c r="AB4761" i="1"/>
  <c r="AA4761" i="1"/>
  <c r="AD4760" i="1" a="1"/>
  <c r="AD4760" i="1" s="1"/>
  <c r="AC4760" i="1"/>
  <c r="AB4760" i="1"/>
  <c r="AA4760" i="1"/>
  <c r="AD4759" i="1" a="1"/>
  <c r="AD4759" i="1" s="1"/>
  <c r="AC4759" i="1"/>
  <c r="AB4759" i="1"/>
  <c r="AA4759" i="1"/>
  <c r="AD4758" i="1" a="1"/>
  <c r="AD4758" i="1" s="1"/>
  <c r="AC4758" i="1"/>
  <c r="AB4758" i="1"/>
  <c r="AA4758" i="1"/>
  <c r="AD4757" i="1" a="1"/>
  <c r="AD4757" i="1" s="1"/>
  <c r="AC4757" i="1"/>
  <c r="AB4757" i="1"/>
  <c r="AA4757" i="1"/>
  <c r="AD4756" i="1" a="1"/>
  <c r="AD4756" i="1" s="1"/>
  <c r="AC4756" i="1"/>
  <c r="AB4756" i="1"/>
  <c r="AA4756" i="1"/>
  <c r="AD4755" i="1" a="1"/>
  <c r="AD4755" i="1" s="1"/>
  <c r="AC4755" i="1"/>
  <c r="AB4755" i="1"/>
  <c r="AA4755" i="1"/>
  <c r="AD4754" i="1" a="1"/>
  <c r="AD4754" i="1" s="1"/>
  <c r="AC4754" i="1"/>
  <c r="AB4754" i="1"/>
  <c r="AA4754" i="1"/>
  <c r="AD4753" i="1" a="1"/>
  <c r="AD4753" i="1" s="1"/>
  <c r="AC4753" i="1"/>
  <c r="AB4753" i="1"/>
  <c r="AA4753" i="1"/>
  <c r="AD4752" i="1" a="1"/>
  <c r="AD4752" i="1" s="1"/>
  <c r="AC4752" i="1"/>
  <c r="AB4752" i="1"/>
  <c r="AA4752" i="1"/>
  <c r="AD4751" i="1" a="1"/>
  <c r="AD4751" i="1" s="1"/>
  <c r="AC4751" i="1"/>
  <c r="AB4751" i="1"/>
  <c r="AA4751" i="1"/>
  <c r="AD4750" i="1" a="1"/>
  <c r="AD4750" i="1" s="1"/>
  <c r="AC4750" i="1"/>
  <c r="AB4750" i="1"/>
  <c r="AA4750" i="1"/>
  <c r="AD4749" i="1" a="1"/>
  <c r="AD4749" i="1" s="1"/>
  <c r="AC4749" i="1"/>
  <c r="AB4749" i="1"/>
  <c r="AA4749" i="1"/>
  <c r="AD4748" i="1" a="1"/>
  <c r="AD4748" i="1" s="1"/>
  <c r="AC4748" i="1"/>
  <c r="AB4748" i="1"/>
  <c r="AA4748" i="1"/>
  <c r="AD4747" i="1" a="1"/>
  <c r="AD4747" i="1" s="1"/>
  <c r="AC4747" i="1"/>
  <c r="AB4747" i="1"/>
  <c r="AA4747" i="1"/>
  <c r="AD4746" i="1" a="1"/>
  <c r="AD4746" i="1" s="1"/>
  <c r="AC4746" i="1"/>
  <c r="AB4746" i="1"/>
  <c r="AA4746" i="1"/>
  <c r="AD4745" i="1" a="1"/>
  <c r="AD4745" i="1" s="1"/>
  <c r="AC4745" i="1"/>
  <c r="AB4745" i="1"/>
  <c r="AA4745" i="1"/>
  <c r="AD4744" i="1" a="1"/>
  <c r="AD4744" i="1" s="1"/>
  <c r="AC4744" i="1"/>
  <c r="AB4744" i="1"/>
  <c r="AA4744" i="1"/>
  <c r="AD4743" i="1" a="1"/>
  <c r="AD4743" i="1" s="1"/>
  <c r="AC4743" i="1"/>
  <c r="AB4743" i="1"/>
  <c r="AA4743" i="1"/>
  <c r="AD4742" i="1" a="1"/>
  <c r="AD4742" i="1" s="1"/>
  <c r="AC4742" i="1"/>
  <c r="AB4742" i="1"/>
  <c r="AA4742" i="1"/>
  <c r="AD4741" i="1" a="1"/>
  <c r="AD4741" i="1" s="1"/>
  <c r="AC4741" i="1"/>
  <c r="AB4741" i="1"/>
  <c r="AA4741" i="1"/>
  <c r="AD4740" i="1" a="1"/>
  <c r="AD4740" i="1" s="1"/>
  <c r="AC4740" i="1"/>
  <c r="AB4740" i="1"/>
  <c r="AA4740" i="1"/>
  <c r="AD4739" i="1" a="1"/>
  <c r="AD4739" i="1" s="1"/>
  <c r="AC4739" i="1"/>
  <c r="AB4739" i="1"/>
  <c r="AA4739" i="1"/>
  <c r="AD4738" i="1" a="1"/>
  <c r="AD4738" i="1" s="1"/>
  <c r="AC4738" i="1"/>
  <c r="AB4738" i="1"/>
  <c r="AA4738" i="1"/>
  <c r="AD4737" i="1" a="1"/>
  <c r="AD4737" i="1" s="1"/>
  <c r="AC4737" i="1"/>
  <c r="AB4737" i="1"/>
  <c r="AA4737" i="1"/>
  <c r="AD4736" i="1" a="1"/>
  <c r="AD4736" i="1" s="1"/>
  <c r="AC4736" i="1"/>
  <c r="AB4736" i="1"/>
  <c r="AA4736" i="1"/>
  <c r="AD4735" i="1" a="1"/>
  <c r="AD4735" i="1" s="1"/>
  <c r="AC4735" i="1"/>
  <c r="AB4735" i="1"/>
  <c r="AA4735" i="1"/>
  <c r="AD4734" i="1" a="1"/>
  <c r="AD4734" i="1" s="1"/>
  <c r="AC4734" i="1"/>
  <c r="AB4734" i="1"/>
  <c r="AA4734" i="1"/>
  <c r="AD4733" i="1" a="1"/>
  <c r="AD4733" i="1" s="1"/>
  <c r="AC4733" i="1"/>
  <c r="AB4733" i="1"/>
  <c r="AA4733" i="1"/>
  <c r="AD4732" i="1" a="1"/>
  <c r="AD4732" i="1" s="1"/>
  <c r="AC4732" i="1"/>
  <c r="AB4732" i="1"/>
  <c r="AA4732" i="1"/>
  <c r="AD4731" i="1" a="1"/>
  <c r="AD4731" i="1" s="1"/>
  <c r="AC4731" i="1"/>
  <c r="AB4731" i="1"/>
  <c r="AA4731" i="1"/>
  <c r="AD4730" i="1" a="1"/>
  <c r="AD4730" i="1" s="1"/>
  <c r="AC4730" i="1"/>
  <c r="AB4730" i="1"/>
  <c r="AA4730" i="1"/>
  <c r="AD4729" i="1" a="1"/>
  <c r="AD4729" i="1" s="1"/>
  <c r="AC4729" i="1"/>
  <c r="AB4729" i="1"/>
  <c r="AA4729" i="1"/>
  <c r="AD4728" i="1" a="1"/>
  <c r="AD4728" i="1" s="1"/>
  <c r="AC4728" i="1"/>
  <c r="AB4728" i="1"/>
  <c r="AA4728" i="1"/>
  <c r="AD4727" i="1" a="1"/>
  <c r="AD4727" i="1" s="1"/>
  <c r="AC4727" i="1"/>
  <c r="AB4727" i="1"/>
  <c r="AA4727" i="1"/>
  <c r="AD4726" i="1" a="1"/>
  <c r="AD4726" i="1" s="1"/>
  <c r="AC4726" i="1"/>
  <c r="AB4726" i="1"/>
  <c r="AA4726" i="1"/>
  <c r="AD4725" i="1" a="1"/>
  <c r="AD4725" i="1" s="1"/>
  <c r="AC4725" i="1"/>
  <c r="AB4725" i="1"/>
  <c r="AA4725" i="1"/>
  <c r="AD4724" i="1" a="1"/>
  <c r="AD4724" i="1" s="1"/>
  <c r="AC4724" i="1"/>
  <c r="AB4724" i="1"/>
  <c r="AA4724" i="1"/>
  <c r="AD4723" i="1" a="1"/>
  <c r="AD4723" i="1" s="1"/>
  <c r="AC4723" i="1"/>
  <c r="AB4723" i="1"/>
  <c r="AA4723" i="1"/>
  <c r="AD4722" i="1" a="1"/>
  <c r="AD4722" i="1" s="1"/>
  <c r="AC4722" i="1"/>
  <c r="AB4722" i="1"/>
  <c r="AA4722" i="1"/>
  <c r="AD4721" i="1" a="1"/>
  <c r="AD4721" i="1" s="1"/>
  <c r="AC4721" i="1"/>
  <c r="AB4721" i="1"/>
  <c r="AA4721" i="1"/>
  <c r="AD4720" i="1" a="1"/>
  <c r="AD4720" i="1" s="1"/>
  <c r="AC4720" i="1"/>
  <c r="AB4720" i="1"/>
  <c r="AA4720" i="1"/>
  <c r="AD4719" i="1" a="1"/>
  <c r="AD4719" i="1" s="1"/>
  <c r="AC4719" i="1"/>
  <c r="AB4719" i="1"/>
  <c r="AA4719" i="1"/>
  <c r="AD4718" i="1" a="1"/>
  <c r="AD4718" i="1" s="1"/>
  <c r="AC4718" i="1"/>
  <c r="AB4718" i="1"/>
  <c r="AA4718" i="1"/>
  <c r="AD4717" i="1" a="1"/>
  <c r="AD4717" i="1" s="1"/>
  <c r="AC4717" i="1"/>
  <c r="AB4717" i="1"/>
  <c r="AA4717" i="1"/>
  <c r="AD4716" i="1" a="1"/>
  <c r="AD4716" i="1" s="1"/>
  <c r="AC4716" i="1"/>
  <c r="AB4716" i="1"/>
  <c r="AA4716" i="1"/>
  <c r="AD4715" i="1" a="1"/>
  <c r="AD4715" i="1" s="1"/>
  <c r="AC4715" i="1"/>
  <c r="AB4715" i="1"/>
  <c r="AA4715" i="1"/>
  <c r="AD4714" i="1" a="1"/>
  <c r="AD4714" i="1" s="1"/>
  <c r="AC4714" i="1"/>
  <c r="AB4714" i="1"/>
  <c r="AA4714" i="1"/>
  <c r="AD4713" i="1"/>
  <c r="AD4713" i="1" a="1"/>
  <c r="AC4713" i="1"/>
  <c r="AB4713" i="1"/>
  <c r="AA4713" i="1"/>
  <c r="AD4712" i="1" a="1"/>
  <c r="AD4712" i="1" s="1"/>
  <c r="AC4712" i="1"/>
  <c r="AB4712" i="1"/>
  <c r="AA4712" i="1"/>
  <c r="AD4711" i="1" a="1"/>
  <c r="AD4711" i="1" s="1"/>
  <c r="AC4711" i="1"/>
  <c r="AB4711" i="1"/>
  <c r="AA4711" i="1"/>
  <c r="AD4710" i="1" a="1"/>
  <c r="AD4710" i="1" s="1"/>
  <c r="AC4710" i="1"/>
  <c r="AB4710" i="1"/>
  <c r="AA4710" i="1"/>
  <c r="AD4709" i="1" a="1"/>
  <c r="AD4709" i="1" s="1"/>
  <c r="AC4709" i="1"/>
  <c r="AB4709" i="1"/>
  <c r="AA4709" i="1"/>
  <c r="AD4708" i="1" a="1"/>
  <c r="AD4708" i="1" s="1"/>
  <c r="AC4708" i="1"/>
  <c r="AB4708" i="1"/>
  <c r="AA4708" i="1"/>
  <c r="AD4707" i="1" a="1"/>
  <c r="AD4707" i="1" s="1"/>
  <c r="AC4707" i="1"/>
  <c r="AB4707" i="1"/>
  <c r="AA4707" i="1"/>
  <c r="AD4706" i="1" a="1"/>
  <c r="AD4706" i="1" s="1"/>
  <c r="AC4706" i="1"/>
  <c r="AB4706" i="1"/>
  <c r="AA4706" i="1"/>
  <c r="AD4705" i="1" a="1"/>
  <c r="AD4705" i="1" s="1"/>
  <c r="AC4705" i="1"/>
  <c r="AB4705" i="1"/>
  <c r="AA4705" i="1"/>
  <c r="AD4704" i="1" a="1"/>
  <c r="AD4704" i="1" s="1"/>
  <c r="AC4704" i="1"/>
  <c r="AB4704" i="1"/>
  <c r="AA4704" i="1"/>
  <c r="AD4703" i="1" a="1"/>
  <c r="AD4703" i="1" s="1"/>
  <c r="AC4703" i="1"/>
  <c r="AB4703" i="1"/>
  <c r="AA4703" i="1"/>
  <c r="AD4702" i="1" a="1"/>
  <c r="AD4702" i="1" s="1"/>
  <c r="AC4702" i="1"/>
  <c r="AB4702" i="1"/>
  <c r="AA4702" i="1"/>
  <c r="AD4701" i="1" a="1"/>
  <c r="AD4701" i="1" s="1"/>
  <c r="AC4701" i="1"/>
  <c r="AB4701" i="1"/>
  <c r="AA4701" i="1"/>
  <c r="AD4700" i="1" a="1"/>
  <c r="AD4700" i="1" s="1"/>
  <c r="AC4700" i="1"/>
  <c r="AB4700" i="1"/>
  <c r="AA4700" i="1"/>
  <c r="AD4699" i="1" a="1"/>
  <c r="AD4699" i="1" s="1"/>
  <c r="AC4699" i="1"/>
  <c r="AB4699" i="1"/>
  <c r="AA4699" i="1"/>
  <c r="AD4698" i="1" a="1"/>
  <c r="AD4698" i="1" s="1"/>
  <c r="AC4698" i="1"/>
  <c r="AB4698" i="1"/>
  <c r="AA4698" i="1"/>
  <c r="AD4697" i="1" a="1"/>
  <c r="AD4697" i="1" s="1"/>
  <c r="AC4697" i="1"/>
  <c r="AB4697" i="1"/>
  <c r="AA4697" i="1"/>
  <c r="AD4696" i="1" a="1"/>
  <c r="AD4696" i="1" s="1"/>
  <c r="AC4696" i="1"/>
  <c r="AB4696" i="1"/>
  <c r="AA4696" i="1"/>
  <c r="AD4695" i="1" a="1"/>
  <c r="AD4695" i="1" s="1"/>
  <c r="AC4695" i="1"/>
  <c r="AB4695" i="1"/>
  <c r="AA4695" i="1"/>
  <c r="AD4694" i="1" a="1"/>
  <c r="AD4694" i="1" s="1"/>
  <c r="AC4694" i="1"/>
  <c r="AB4694" i="1"/>
  <c r="AA4694" i="1"/>
  <c r="AD4693" i="1" a="1"/>
  <c r="AD4693" i="1" s="1"/>
  <c r="AC4693" i="1"/>
  <c r="AB4693" i="1"/>
  <c r="AA4693" i="1"/>
  <c r="AD4692" i="1" a="1"/>
  <c r="AD4692" i="1" s="1"/>
  <c r="AC4692" i="1"/>
  <c r="AB4692" i="1"/>
  <c r="AA4692" i="1"/>
  <c r="AD4691" i="1" a="1"/>
  <c r="AD4691" i="1" s="1"/>
  <c r="AC4691" i="1"/>
  <c r="AB4691" i="1"/>
  <c r="AA4691" i="1"/>
  <c r="AD4690" i="1" a="1"/>
  <c r="AD4690" i="1" s="1"/>
  <c r="AC4690" i="1"/>
  <c r="AB4690" i="1"/>
  <c r="AA4690" i="1"/>
  <c r="AD4689" i="1" a="1"/>
  <c r="AD4689" i="1" s="1"/>
  <c r="AC4689" i="1"/>
  <c r="AB4689" i="1"/>
  <c r="AA4689" i="1"/>
  <c r="AD4688" i="1" a="1"/>
  <c r="AD4688" i="1" s="1"/>
  <c r="AC4688" i="1"/>
  <c r="AB4688" i="1"/>
  <c r="AA4688" i="1"/>
  <c r="AD4687" i="1" a="1"/>
  <c r="AD4687" i="1" s="1"/>
  <c r="AC4687" i="1"/>
  <c r="AB4687" i="1"/>
  <c r="AA4687" i="1"/>
  <c r="AD4686" i="1" a="1"/>
  <c r="AD4686" i="1" s="1"/>
  <c r="AC4686" i="1"/>
  <c r="AB4686" i="1"/>
  <c r="AA4686" i="1"/>
  <c r="AD4685" i="1" a="1"/>
  <c r="AD4685" i="1" s="1"/>
  <c r="AC4685" i="1"/>
  <c r="AB4685" i="1"/>
  <c r="AA4685" i="1"/>
  <c r="AD4684" i="1" a="1"/>
  <c r="AD4684" i="1" s="1"/>
  <c r="AC4684" i="1"/>
  <c r="AB4684" i="1"/>
  <c r="AA4684" i="1"/>
  <c r="AD4683" i="1" a="1"/>
  <c r="AD4683" i="1" s="1"/>
  <c r="AC4683" i="1"/>
  <c r="AB4683" i="1"/>
  <c r="AA4683" i="1"/>
  <c r="AD4682" i="1" a="1"/>
  <c r="AD4682" i="1" s="1"/>
  <c r="AC4682" i="1"/>
  <c r="AB4682" i="1"/>
  <c r="AA4682" i="1"/>
  <c r="AD4681" i="1" a="1"/>
  <c r="AD4681" i="1" s="1"/>
  <c r="AC4681" i="1"/>
  <c r="AB4681" i="1"/>
  <c r="AA4681" i="1"/>
  <c r="AD4680" i="1" a="1"/>
  <c r="AD4680" i="1" s="1"/>
  <c r="AC4680" i="1"/>
  <c r="AB4680" i="1"/>
  <c r="AA4680" i="1"/>
  <c r="AD4679" i="1" a="1"/>
  <c r="AD4679" i="1" s="1"/>
  <c r="AC4679" i="1"/>
  <c r="AB4679" i="1"/>
  <c r="AA4679" i="1"/>
  <c r="AD4678" i="1" a="1"/>
  <c r="AD4678" i="1" s="1"/>
  <c r="AC4678" i="1"/>
  <c r="AB4678" i="1"/>
  <c r="AA4678" i="1"/>
  <c r="AD4677" i="1" a="1"/>
  <c r="AD4677" i="1" s="1"/>
  <c r="AC4677" i="1"/>
  <c r="AB4677" i="1"/>
  <c r="AA4677" i="1"/>
  <c r="AD4676" i="1" a="1"/>
  <c r="AD4676" i="1" s="1"/>
  <c r="AC4676" i="1"/>
  <c r="AB4676" i="1"/>
  <c r="AA4676" i="1"/>
  <c r="AD4675" i="1" a="1"/>
  <c r="AD4675" i="1" s="1"/>
  <c r="AC4675" i="1"/>
  <c r="AB4675" i="1"/>
  <c r="AA4675" i="1"/>
  <c r="AD4674" i="1" a="1"/>
  <c r="AD4674" i="1" s="1"/>
  <c r="AC4674" i="1"/>
  <c r="AB4674" i="1"/>
  <c r="AA4674" i="1"/>
  <c r="AD4673" i="1" a="1"/>
  <c r="AD4673" i="1" s="1"/>
  <c r="AC4673" i="1"/>
  <c r="AB4673" i="1"/>
  <c r="AA4673" i="1"/>
  <c r="AD4672" i="1" a="1"/>
  <c r="AD4672" i="1" s="1"/>
  <c r="AC4672" i="1"/>
  <c r="AB4672" i="1"/>
  <c r="AA4672" i="1"/>
  <c r="AD4671" i="1" a="1"/>
  <c r="AD4671" i="1" s="1"/>
  <c r="AC4671" i="1"/>
  <c r="AB4671" i="1"/>
  <c r="AA4671" i="1"/>
  <c r="AD4670" i="1" a="1"/>
  <c r="AD4670" i="1" s="1"/>
  <c r="AC4670" i="1"/>
  <c r="AB4670" i="1"/>
  <c r="AA4670" i="1"/>
  <c r="AD4669" i="1" a="1"/>
  <c r="AD4669" i="1" s="1"/>
  <c r="AC4669" i="1"/>
  <c r="AB4669" i="1"/>
  <c r="AA4669" i="1"/>
  <c r="AD4668" i="1" a="1"/>
  <c r="AD4668" i="1" s="1"/>
  <c r="AC4668" i="1"/>
  <c r="AB4668" i="1"/>
  <c r="AA4668" i="1"/>
  <c r="AD4667" i="1" a="1"/>
  <c r="AD4667" i="1" s="1"/>
  <c r="AC4667" i="1"/>
  <c r="AB4667" i="1"/>
  <c r="AA4667" i="1"/>
  <c r="AD4666" i="1" a="1"/>
  <c r="AD4666" i="1" s="1"/>
  <c r="AC4666" i="1"/>
  <c r="AB4666" i="1"/>
  <c r="AA4666" i="1"/>
  <c r="AD4665" i="1" a="1"/>
  <c r="AD4665" i="1" s="1"/>
  <c r="AC4665" i="1"/>
  <c r="AB4665" i="1"/>
  <c r="AA4665" i="1"/>
  <c r="AD4664" i="1" a="1"/>
  <c r="AD4664" i="1" s="1"/>
  <c r="AC4664" i="1"/>
  <c r="AB4664" i="1"/>
  <c r="AA4664" i="1"/>
  <c r="AD4663" i="1" a="1"/>
  <c r="AD4663" i="1" s="1"/>
  <c r="AC4663" i="1"/>
  <c r="AB4663" i="1"/>
  <c r="AA4663" i="1"/>
  <c r="AD4662" i="1" a="1"/>
  <c r="AD4662" i="1" s="1"/>
  <c r="AC4662" i="1"/>
  <c r="AB4662" i="1"/>
  <c r="AA4662" i="1"/>
  <c r="AD4661" i="1" a="1"/>
  <c r="AD4661" i="1" s="1"/>
  <c r="AC4661" i="1"/>
  <c r="AB4661" i="1"/>
  <c r="AA4661" i="1"/>
  <c r="AD4660" i="1" a="1"/>
  <c r="AD4660" i="1" s="1"/>
  <c r="AC4660" i="1"/>
  <c r="AB4660" i="1"/>
  <c r="AA4660" i="1"/>
  <c r="AD4659" i="1" a="1"/>
  <c r="AD4659" i="1" s="1"/>
  <c r="AC4659" i="1"/>
  <c r="AB4659" i="1"/>
  <c r="AA4659" i="1"/>
  <c r="AD4658" i="1" a="1"/>
  <c r="AD4658" i="1" s="1"/>
  <c r="AC4658" i="1"/>
  <c r="AB4658" i="1"/>
  <c r="AA4658" i="1"/>
  <c r="AD4657" i="1" a="1"/>
  <c r="AD4657" i="1" s="1"/>
  <c r="AC4657" i="1"/>
  <c r="AB4657" i="1"/>
  <c r="AA4657" i="1"/>
  <c r="AD4656" i="1" a="1"/>
  <c r="AD4656" i="1" s="1"/>
  <c r="AC4656" i="1"/>
  <c r="AB4656" i="1"/>
  <c r="AA4656" i="1"/>
  <c r="AD4655" i="1" a="1"/>
  <c r="AD4655" i="1" s="1"/>
  <c r="AC4655" i="1"/>
  <c r="AB4655" i="1"/>
  <c r="AA4655" i="1"/>
  <c r="AD4654" i="1" a="1"/>
  <c r="AD4654" i="1" s="1"/>
  <c r="AC4654" i="1"/>
  <c r="AB4654" i="1"/>
  <c r="AA4654" i="1"/>
  <c r="AD4653" i="1" a="1"/>
  <c r="AD4653" i="1" s="1"/>
  <c r="AC4653" i="1"/>
  <c r="AB4653" i="1"/>
  <c r="AA4653" i="1"/>
  <c r="AD4652" i="1" a="1"/>
  <c r="AD4652" i="1" s="1"/>
  <c r="AC4652" i="1"/>
  <c r="AB4652" i="1"/>
  <c r="AA4652" i="1"/>
  <c r="AD4651" i="1" a="1"/>
  <c r="AD4651" i="1" s="1"/>
  <c r="AC4651" i="1"/>
  <c r="AB4651" i="1"/>
  <c r="AA4651" i="1"/>
  <c r="AD4650" i="1" a="1"/>
  <c r="AD4650" i="1" s="1"/>
  <c r="AC4650" i="1"/>
  <c r="AB4650" i="1"/>
  <c r="AA4650" i="1"/>
  <c r="AD4649" i="1" a="1"/>
  <c r="AD4649" i="1" s="1"/>
  <c r="AC4649" i="1"/>
  <c r="AB4649" i="1"/>
  <c r="AA4649" i="1"/>
  <c r="AD4648" i="1" a="1"/>
  <c r="AD4648" i="1" s="1"/>
  <c r="AC4648" i="1"/>
  <c r="AB4648" i="1"/>
  <c r="AA4648" i="1"/>
  <c r="AD4647" i="1" a="1"/>
  <c r="AD4647" i="1" s="1"/>
  <c r="AC4647" i="1"/>
  <c r="AB4647" i="1"/>
  <c r="AA4647" i="1"/>
  <c r="AD4646" i="1" a="1"/>
  <c r="AD4646" i="1" s="1"/>
  <c r="AC4646" i="1"/>
  <c r="AB4646" i="1"/>
  <c r="AA4646" i="1"/>
  <c r="AD4645" i="1" a="1"/>
  <c r="AD4645" i="1" s="1"/>
  <c r="AC4645" i="1"/>
  <c r="AB4645" i="1"/>
  <c r="AA4645" i="1"/>
  <c r="AD4644" i="1" a="1"/>
  <c r="AD4644" i="1" s="1"/>
  <c r="AC4644" i="1"/>
  <c r="AB4644" i="1"/>
  <c r="AA4644" i="1"/>
  <c r="AD4643" i="1" a="1"/>
  <c r="AD4643" i="1" s="1"/>
  <c r="AC4643" i="1"/>
  <c r="AB4643" i="1"/>
  <c r="AA4643" i="1"/>
  <c r="AD4642" i="1" a="1"/>
  <c r="AD4642" i="1" s="1"/>
  <c r="AC4642" i="1"/>
  <c r="AB4642" i="1"/>
  <c r="AA4642" i="1"/>
  <c r="AD4641" i="1" a="1"/>
  <c r="AD4641" i="1" s="1"/>
  <c r="AC4641" i="1"/>
  <c r="AB4641" i="1"/>
  <c r="AA4641" i="1"/>
  <c r="AD4640" i="1" a="1"/>
  <c r="AD4640" i="1" s="1"/>
  <c r="AC4640" i="1"/>
  <c r="AB4640" i="1"/>
  <c r="AA4640" i="1"/>
  <c r="AD4639" i="1" a="1"/>
  <c r="AD4639" i="1" s="1"/>
  <c r="AC4639" i="1"/>
  <c r="AB4639" i="1"/>
  <c r="AA4639" i="1"/>
  <c r="AD4638" i="1" a="1"/>
  <c r="AD4638" i="1" s="1"/>
  <c r="AC4638" i="1"/>
  <c r="AB4638" i="1"/>
  <c r="AA4638" i="1"/>
  <c r="AD4637" i="1" a="1"/>
  <c r="AD4637" i="1" s="1"/>
  <c r="AC4637" i="1"/>
  <c r="AB4637" i="1"/>
  <c r="AA4637" i="1"/>
  <c r="AD4636" i="1" a="1"/>
  <c r="AD4636" i="1" s="1"/>
  <c r="AC4636" i="1"/>
  <c r="AB4636" i="1"/>
  <c r="AA4636" i="1"/>
  <c r="AD4635" i="1" a="1"/>
  <c r="AD4635" i="1" s="1"/>
  <c r="AC4635" i="1"/>
  <c r="AB4635" i="1"/>
  <c r="AA4635" i="1"/>
  <c r="AD4634" i="1" a="1"/>
  <c r="AD4634" i="1" s="1"/>
  <c r="AC4634" i="1"/>
  <c r="AB4634" i="1"/>
  <c r="AA4634" i="1"/>
  <c r="AD4633" i="1" a="1"/>
  <c r="AD4633" i="1" s="1"/>
  <c r="AC4633" i="1"/>
  <c r="AB4633" i="1"/>
  <c r="AA4633" i="1"/>
  <c r="AD4632" i="1" a="1"/>
  <c r="AD4632" i="1" s="1"/>
  <c r="AC4632" i="1"/>
  <c r="AB4632" i="1"/>
  <c r="AA4632" i="1"/>
  <c r="AD4631" i="1" a="1"/>
  <c r="AD4631" i="1" s="1"/>
  <c r="AC4631" i="1"/>
  <c r="AB4631" i="1"/>
  <c r="AA4631" i="1"/>
  <c r="AD4630" i="1" a="1"/>
  <c r="AD4630" i="1" s="1"/>
  <c r="AC4630" i="1"/>
  <c r="AB4630" i="1"/>
  <c r="AA4630" i="1"/>
  <c r="AD4629" i="1" a="1"/>
  <c r="AD4629" i="1" s="1"/>
  <c r="AC4629" i="1"/>
  <c r="AB4629" i="1"/>
  <c r="AA4629" i="1"/>
  <c r="AD4628" i="1" a="1"/>
  <c r="AD4628" i="1" s="1"/>
  <c r="AC4628" i="1"/>
  <c r="AB4628" i="1"/>
  <c r="AA4628" i="1"/>
  <c r="AD4627" i="1" a="1"/>
  <c r="AD4627" i="1" s="1"/>
  <c r="AC4627" i="1"/>
  <c r="AB4627" i="1"/>
  <c r="AA4627" i="1"/>
  <c r="AD4626" i="1" a="1"/>
  <c r="AD4626" i="1" s="1"/>
  <c r="AC4626" i="1"/>
  <c r="AB4626" i="1"/>
  <c r="AA4626" i="1"/>
  <c r="AD4625" i="1" a="1"/>
  <c r="AD4625" i="1" s="1"/>
  <c r="AC4625" i="1"/>
  <c r="AB4625" i="1"/>
  <c r="AA4625" i="1"/>
  <c r="AD4624" i="1" a="1"/>
  <c r="AD4624" i="1" s="1"/>
  <c r="AC4624" i="1"/>
  <c r="AB4624" i="1"/>
  <c r="AA4624" i="1"/>
  <c r="AD4623" i="1" a="1"/>
  <c r="AD4623" i="1" s="1"/>
  <c r="AC4623" i="1"/>
  <c r="AB4623" i="1"/>
  <c r="AA4623" i="1"/>
  <c r="AD4622" i="1" a="1"/>
  <c r="AD4622" i="1" s="1"/>
  <c r="AC4622" i="1"/>
  <c r="AB4622" i="1"/>
  <c r="AA4622" i="1"/>
  <c r="AD4621" i="1" a="1"/>
  <c r="AD4621" i="1" s="1"/>
  <c r="AC4621" i="1"/>
  <c r="AB4621" i="1"/>
  <c r="AA4621" i="1"/>
  <c r="AD4620" i="1" a="1"/>
  <c r="AD4620" i="1" s="1"/>
  <c r="AC4620" i="1"/>
  <c r="AB4620" i="1"/>
  <c r="AA4620" i="1"/>
  <c r="AD4619" i="1" a="1"/>
  <c r="AD4619" i="1" s="1"/>
  <c r="AC4619" i="1"/>
  <c r="AB4619" i="1"/>
  <c r="AA4619" i="1"/>
  <c r="AD4618" i="1" a="1"/>
  <c r="AD4618" i="1" s="1"/>
  <c r="AC4618" i="1"/>
  <c r="AB4618" i="1"/>
  <c r="AA4618" i="1"/>
  <c r="AD4617" i="1" a="1"/>
  <c r="AD4617" i="1" s="1"/>
  <c r="AC4617" i="1"/>
  <c r="AB4617" i="1"/>
  <c r="AA4617" i="1"/>
  <c r="AD4616" i="1" a="1"/>
  <c r="AD4616" i="1" s="1"/>
  <c r="AC4616" i="1"/>
  <c r="AB4616" i="1"/>
  <c r="AA4616" i="1"/>
  <c r="AD4615" i="1" a="1"/>
  <c r="AD4615" i="1" s="1"/>
  <c r="AC4615" i="1"/>
  <c r="AB4615" i="1"/>
  <c r="AA4615" i="1"/>
  <c r="AD4614" i="1" a="1"/>
  <c r="AD4614" i="1" s="1"/>
  <c r="AC4614" i="1"/>
  <c r="AB4614" i="1"/>
  <c r="AA4614" i="1"/>
  <c r="AD4613" i="1" a="1"/>
  <c r="AD4613" i="1" s="1"/>
  <c r="AC4613" i="1"/>
  <c r="AB4613" i="1"/>
  <c r="AA4613" i="1"/>
  <c r="AD4612" i="1" a="1"/>
  <c r="AD4612" i="1" s="1"/>
  <c r="AC4612" i="1"/>
  <c r="AB4612" i="1"/>
  <c r="AA4612" i="1"/>
  <c r="AD4611" i="1" a="1"/>
  <c r="AD4611" i="1" s="1"/>
  <c r="AC4611" i="1"/>
  <c r="AB4611" i="1"/>
  <c r="AA4611" i="1"/>
  <c r="AD4610" i="1" a="1"/>
  <c r="AD4610" i="1" s="1"/>
  <c r="AC4610" i="1"/>
  <c r="AB4610" i="1"/>
  <c r="AA4610" i="1"/>
  <c r="AD4609" i="1" a="1"/>
  <c r="AD4609" i="1" s="1"/>
  <c r="AC4609" i="1"/>
  <c r="AB4609" i="1"/>
  <c r="AA4609" i="1"/>
  <c r="AD4608" i="1" a="1"/>
  <c r="AD4608" i="1" s="1"/>
  <c r="AC4608" i="1"/>
  <c r="AB4608" i="1"/>
  <c r="AA4608" i="1"/>
  <c r="AD4607" i="1" a="1"/>
  <c r="AD4607" i="1" s="1"/>
  <c r="AC4607" i="1"/>
  <c r="AB4607" i="1"/>
  <c r="AA4607" i="1"/>
  <c r="AD4606" i="1" a="1"/>
  <c r="AD4606" i="1" s="1"/>
  <c r="AC4606" i="1"/>
  <c r="AB4606" i="1"/>
  <c r="AA4606" i="1"/>
  <c r="AD4605" i="1" a="1"/>
  <c r="AD4605" i="1" s="1"/>
  <c r="AC4605" i="1"/>
  <c r="AB4605" i="1"/>
  <c r="AA4605" i="1"/>
  <c r="AD4604" i="1" a="1"/>
  <c r="AD4604" i="1" s="1"/>
  <c r="AC4604" i="1"/>
  <c r="AB4604" i="1"/>
  <c r="AA4604" i="1"/>
  <c r="AD4603" i="1" a="1"/>
  <c r="AD4603" i="1" s="1"/>
  <c r="AC4603" i="1"/>
  <c r="AB4603" i="1"/>
  <c r="AA4603" i="1"/>
  <c r="AD4602" i="1" a="1"/>
  <c r="AD4602" i="1" s="1"/>
  <c r="AC4602" i="1"/>
  <c r="AB4602" i="1"/>
  <c r="AA4602" i="1"/>
  <c r="AD4601" i="1" a="1"/>
  <c r="AD4601" i="1" s="1"/>
  <c r="AC4601" i="1"/>
  <c r="AB4601" i="1"/>
  <c r="AA4601" i="1"/>
  <c r="AD4600" i="1" a="1"/>
  <c r="AD4600" i="1" s="1"/>
  <c r="AC4600" i="1"/>
  <c r="AB4600" i="1"/>
  <c r="AA4600" i="1"/>
  <c r="AD4599" i="1" a="1"/>
  <c r="AD4599" i="1" s="1"/>
  <c r="AC4599" i="1"/>
  <c r="AB4599" i="1"/>
  <c r="AA4599" i="1"/>
  <c r="AD4598" i="1" a="1"/>
  <c r="AD4598" i="1" s="1"/>
  <c r="AC4598" i="1"/>
  <c r="AB4598" i="1"/>
  <c r="AA4598" i="1"/>
  <c r="AD4597" i="1" a="1"/>
  <c r="AD4597" i="1" s="1"/>
  <c r="AC4597" i="1"/>
  <c r="AB4597" i="1"/>
  <c r="AA4597" i="1"/>
  <c r="AD4596" i="1" a="1"/>
  <c r="AD4596" i="1" s="1"/>
  <c r="AC4596" i="1"/>
  <c r="AB4596" i="1"/>
  <c r="AA4596" i="1"/>
  <c r="AD4595" i="1" a="1"/>
  <c r="AD4595" i="1" s="1"/>
  <c r="AC4595" i="1"/>
  <c r="AB4595" i="1"/>
  <c r="AA4595" i="1"/>
  <c r="AD4594" i="1" a="1"/>
  <c r="AD4594" i="1" s="1"/>
  <c r="AC4594" i="1"/>
  <c r="AB4594" i="1"/>
  <c r="AA4594" i="1"/>
  <c r="AD4593" i="1" a="1"/>
  <c r="AD4593" i="1" s="1"/>
  <c r="AC4593" i="1"/>
  <c r="AB4593" i="1"/>
  <c r="AA4593" i="1"/>
  <c r="AD4592" i="1" a="1"/>
  <c r="AD4592" i="1" s="1"/>
  <c r="AC4592" i="1"/>
  <c r="AB4592" i="1"/>
  <c r="AA4592" i="1"/>
  <c r="AD4591" i="1" a="1"/>
  <c r="AD4591" i="1" s="1"/>
  <c r="AC4591" i="1"/>
  <c r="AB4591" i="1"/>
  <c r="AA4591" i="1"/>
  <c r="AD4590" i="1" a="1"/>
  <c r="AD4590" i="1" s="1"/>
  <c r="AC4590" i="1"/>
  <c r="AB4590" i="1"/>
  <c r="AA4590" i="1"/>
  <c r="AD4589" i="1" a="1"/>
  <c r="AD4589" i="1" s="1"/>
  <c r="AC4589" i="1"/>
  <c r="AB4589" i="1"/>
  <c r="AA4589" i="1"/>
  <c r="AD4588" i="1" a="1"/>
  <c r="AD4588" i="1" s="1"/>
  <c r="AC4588" i="1"/>
  <c r="AB4588" i="1"/>
  <c r="AA4588" i="1"/>
  <c r="AD4587" i="1" a="1"/>
  <c r="AD4587" i="1" s="1"/>
  <c r="AC4587" i="1"/>
  <c r="AB4587" i="1"/>
  <c r="AA4587" i="1"/>
  <c r="AD4586" i="1" a="1"/>
  <c r="AD4586" i="1" s="1"/>
  <c r="AC4586" i="1"/>
  <c r="AB4586" i="1"/>
  <c r="AA4586" i="1"/>
  <c r="AD4585" i="1" a="1"/>
  <c r="AD4585" i="1" s="1"/>
  <c r="AC4585" i="1"/>
  <c r="AB4585" i="1"/>
  <c r="AA4585" i="1"/>
  <c r="AD4584" i="1" a="1"/>
  <c r="AD4584" i="1" s="1"/>
  <c r="AC4584" i="1"/>
  <c r="AB4584" i="1"/>
  <c r="AA4584" i="1"/>
  <c r="AD4583" i="1" a="1"/>
  <c r="AD4583" i="1" s="1"/>
  <c r="AC4583" i="1"/>
  <c r="AB4583" i="1"/>
  <c r="AA4583" i="1"/>
  <c r="AD4582" i="1" a="1"/>
  <c r="AD4582" i="1" s="1"/>
  <c r="AC4582" i="1"/>
  <c r="AB4582" i="1"/>
  <c r="AA4582" i="1"/>
  <c r="AD4581" i="1" a="1"/>
  <c r="AD4581" i="1" s="1"/>
  <c r="AC4581" i="1"/>
  <c r="AB4581" i="1"/>
  <c r="AA4581" i="1"/>
  <c r="AD4580" i="1" a="1"/>
  <c r="AD4580" i="1" s="1"/>
  <c r="AC4580" i="1"/>
  <c r="AB4580" i="1"/>
  <c r="AA4580" i="1"/>
  <c r="AD4579" i="1" a="1"/>
  <c r="AD4579" i="1" s="1"/>
  <c r="AC4579" i="1"/>
  <c r="AB4579" i="1"/>
  <c r="AA4579" i="1"/>
  <c r="AD4578" i="1" a="1"/>
  <c r="AD4578" i="1" s="1"/>
  <c r="AC4578" i="1"/>
  <c r="AB4578" i="1"/>
  <c r="AA4578" i="1"/>
  <c r="AD4577" i="1" a="1"/>
  <c r="AD4577" i="1" s="1"/>
  <c r="AC4577" i="1"/>
  <c r="AB4577" i="1"/>
  <c r="AA4577" i="1"/>
  <c r="AD4576" i="1" a="1"/>
  <c r="AD4576" i="1" s="1"/>
  <c r="AC4576" i="1"/>
  <c r="AB4576" i="1"/>
  <c r="AA4576" i="1"/>
  <c r="AD4575" i="1" a="1"/>
  <c r="AD4575" i="1" s="1"/>
  <c r="AC4575" i="1"/>
  <c r="AB4575" i="1"/>
  <c r="AA4575" i="1"/>
  <c r="AD4574" i="1" a="1"/>
  <c r="AD4574" i="1" s="1"/>
  <c r="AC4574" i="1"/>
  <c r="AB4574" i="1"/>
  <c r="AA4574" i="1"/>
  <c r="AD4573" i="1" a="1"/>
  <c r="AD4573" i="1" s="1"/>
  <c r="AC4573" i="1"/>
  <c r="AB4573" i="1"/>
  <c r="AA4573" i="1"/>
  <c r="AD4572" i="1" a="1"/>
  <c r="AD4572" i="1" s="1"/>
  <c r="AC4572" i="1"/>
  <c r="AB4572" i="1"/>
  <c r="AA4572" i="1"/>
  <c r="AD4571" i="1" a="1"/>
  <c r="AD4571" i="1" s="1"/>
  <c r="AC4571" i="1"/>
  <c r="AB4571" i="1"/>
  <c r="AA4571" i="1"/>
  <c r="AD4570" i="1" a="1"/>
  <c r="AD4570" i="1" s="1"/>
  <c r="AC4570" i="1"/>
  <c r="AB4570" i="1"/>
  <c r="AA4570" i="1"/>
  <c r="AD4569" i="1" a="1"/>
  <c r="AD4569" i="1" s="1"/>
  <c r="AC4569" i="1"/>
  <c r="AB4569" i="1"/>
  <c r="AA4569" i="1"/>
  <c r="AD4568" i="1" a="1"/>
  <c r="AD4568" i="1" s="1"/>
  <c r="AC4568" i="1"/>
  <c r="AB4568" i="1"/>
  <c r="AA4568" i="1"/>
  <c r="AD4567" i="1" a="1"/>
  <c r="AD4567" i="1" s="1"/>
  <c r="AC4567" i="1"/>
  <c r="AB4567" i="1"/>
  <c r="AA4567" i="1"/>
  <c r="AD4566" i="1" a="1"/>
  <c r="AD4566" i="1" s="1"/>
  <c r="AC4566" i="1"/>
  <c r="AB4566" i="1"/>
  <c r="AA4566" i="1"/>
  <c r="AD4565" i="1" a="1"/>
  <c r="AD4565" i="1" s="1"/>
  <c r="AC4565" i="1"/>
  <c r="AB4565" i="1"/>
  <c r="AA4565" i="1"/>
  <c r="AD4564" i="1" a="1"/>
  <c r="AD4564" i="1" s="1"/>
  <c r="AC4564" i="1"/>
  <c r="AB4564" i="1"/>
  <c r="AA4564" i="1"/>
  <c r="AD4563" i="1" a="1"/>
  <c r="AD4563" i="1" s="1"/>
  <c r="AC4563" i="1"/>
  <c r="AB4563" i="1"/>
  <c r="AA4563" i="1"/>
  <c r="AD4562" i="1" a="1"/>
  <c r="AD4562" i="1" s="1"/>
  <c r="AC4562" i="1"/>
  <c r="AB4562" i="1"/>
  <c r="AA4562" i="1"/>
  <c r="AD4561" i="1" a="1"/>
  <c r="AD4561" i="1" s="1"/>
  <c r="AC4561" i="1"/>
  <c r="AB4561" i="1"/>
  <c r="AA4561" i="1"/>
  <c r="AD4560" i="1" a="1"/>
  <c r="AD4560" i="1" s="1"/>
  <c r="AC4560" i="1"/>
  <c r="AB4560" i="1"/>
  <c r="AA4560" i="1"/>
  <c r="AD4559" i="1" a="1"/>
  <c r="AD4559" i="1" s="1"/>
  <c r="AC4559" i="1"/>
  <c r="AB4559" i="1"/>
  <c r="AA4559" i="1"/>
  <c r="AD4558" i="1" a="1"/>
  <c r="AD4558" i="1" s="1"/>
  <c r="AC4558" i="1"/>
  <c r="AB4558" i="1"/>
  <c r="AA4558" i="1"/>
  <c r="AD4557" i="1" a="1"/>
  <c r="AD4557" i="1" s="1"/>
  <c r="AC4557" i="1"/>
  <c r="AB4557" i="1"/>
  <c r="AA4557" i="1"/>
  <c r="AD4556" i="1" a="1"/>
  <c r="AD4556" i="1" s="1"/>
  <c r="AC4556" i="1"/>
  <c r="AB4556" i="1"/>
  <c r="AA4556" i="1"/>
  <c r="AD4555" i="1" a="1"/>
  <c r="AD4555" i="1" s="1"/>
  <c r="AC4555" i="1"/>
  <c r="AB4555" i="1"/>
  <c r="AA4555" i="1"/>
  <c r="AD4554" i="1" a="1"/>
  <c r="AD4554" i="1" s="1"/>
  <c r="AC4554" i="1"/>
  <c r="AB4554" i="1"/>
  <c r="AA4554" i="1"/>
  <c r="AD4553" i="1" a="1"/>
  <c r="AD4553" i="1" s="1"/>
  <c r="AC4553" i="1"/>
  <c r="AB4553" i="1"/>
  <c r="AA4553" i="1"/>
  <c r="AD4552" i="1" a="1"/>
  <c r="AD4552" i="1" s="1"/>
  <c r="AC4552" i="1"/>
  <c r="AB4552" i="1"/>
  <c r="AA4552" i="1"/>
  <c r="AD4551" i="1" a="1"/>
  <c r="AD4551" i="1" s="1"/>
  <c r="AC4551" i="1"/>
  <c r="AB4551" i="1"/>
  <c r="AA4551" i="1"/>
  <c r="AD4550" i="1" a="1"/>
  <c r="AD4550" i="1" s="1"/>
  <c r="AC4550" i="1"/>
  <c r="AB4550" i="1"/>
  <c r="AA4550" i="1"/>
  <c r="AD4549" i="1" a="1"/>
  <c r="AD4549" i="1" s="1"/>
  <c r="AC4549" i="1"/>
  <c r="AB4549" i="1"/>
  <c r="AA4549" i="1"/>
  <c r="AD4548" i="1" a="1"/>
  <c r="AD4548" i="1" s="1"/>
  <c r="AC4548" i="1"/>
  <c r="AB4548" i="1"/>
  <c r="AA4548" i="1"/>
  <c r="AD4547" i="1" a="1"/>
  <c r="AD4547" i="1" s="1"/>
  <c r="AC4547" i="1"/>
  <c r="AB4547" i="1"/>
  <c r="AA4547" i="1"/>
  <c r="AD4546" i="1" a="1"/>
  <c r="AD4546" i="1" s="1"/>
  <c r="AC4546" i="1"/>
  <c r="AB4546" i="1"/>
  <c r="AA4546" i="1"/>
  <c r="AD4545" i="1" a="1"/>
  <c r="AD4545" i="1" s="1"/>
  <c r="AC4545" i="1"/>
  <c r="AB4545" i="1"/>
  <c r="AA4545" i="1"/>
  <c r="AD4544" i="1" a="1"/>
  <c r="AD4544" i="1" s="1"/>
  <c r="AC4544" i="1"/>
  <c r="AB4544" i="1"/>
  <c r="AA4544" i="1"/>
  <c r="AD4543" i="1" a="1"/>
  <c r="AD4543" i="1" s="1"/>
  <c r="AC4543" i="1"/>
  <c r="AB4543" i="1"/>
  <c r="AA4543" i="1"/>
  <c r="AD4542" i="1" a="1"/>
  <c r="AD4542" i="1" s="1"/>
  <c r="AC4542" i="1"/>
  <c r="AB4542" i="1"/>
  <c r="AA4542" i="1"/>
  <c r="AD4541" i="1" a="1"/>
  <c r="AD4541" i="1" s="1"/>
  <c r="AC4541" i="1"/>
  <c r="AB4541" i="1"/>
  <c r="AA4541" i="1"/>
  <c r="AD4540" i="1" a="1"/>
  <c r="AD4540" i="1" s="1"/>
  <c r="AC4540" i="1"/>
  <c r="AB4540" i="1"/>
  <c r="AA4540" i="1"/>
  <c r="AD4539" i="1" a="1"/>
  <c r="AD4539" i="1" s="1"/>
  <c r="AC4539" i="1"/>
  <c r="AB4539" i="1"/>
  <c r="AA4539" i="1"/>
  <c r="AD4538" i="1" a="1"/>
  <c r="AD4538" i="1" s="1"/>
  <c r="AC4538" i="1"/>
  <c r="AB4538" i="1"/>
  <c r="AA4538" i="1"/>
  <c r="AD4537" i="1" a="1"/>
  <c r="AD4537" i="1" s="1"/>
  <c r="AC4537" i="1"/>
  <c r="AB4537" i="1"/>
  <c r="AA4537" i="1"/>
  <c r="AD4536" i="1" a="1"/>
  <c r="AD4536" i="1" s="1"/>
  <c r="AC4536" i="1"/>
  <c r="AB4536" i="1"/>
  <c r="AA4536" i="1"/>
  <c r="AD4535" i="1" a="1"/>
  <c r="AD4535" i="1" s="1"/>
  <c r="AC4535" i="1"/>
  <c r="AB4535" i="1"/>
  <c r="AA4535" i="1"/>
  <c r="AD4534" i="1" a="1"/>
  <c r="AD4534" i="1" s="1"/>
  <c r="AC4534" i="1"/>
  <c r="AB4534" i="1"/>
  <c r="AA4534" i="1"/>
  <c r="AD4533" i="1" a="1"/>
  <c r="AD4533" i="1" s="1"/>
  <c r="AC4533" i="1"/>
  <c r="AB4533" i="1"/>
  <c r="AA4533" i="1"/>
  <c r="AD4532" i="1" a="1"/>
  <c r="AD4532" i="1" s="1"/>
  <c r="AC4532" i="1"/>
  <c r="AB4532" i="1"/>
  <c r="AA4532" i="1"/>
  <c r="AD4531" i="1" a="1"/>
  <c r="AD4531" i="1" s="1"/>
  <c r="AC4531" i="1"/>
  <c r="AB4531" i="1"/>
  <c r="AA4531" i="1"/>
  <c r="AD4530" i="1" a="1"/>
  <c r="AD4530" i="1" s="1"/>
  <c r="AC4530" i="1"/>
  <c r="AB4530" i="1"/>
  <c r="AA4530" i="1"/>
  <c r="AD4529" i="1" a="1"/>
  <c r="AD4529" i="1" s="1"/>
  <c r="AC4529" i="1"/>
  <c r="AB4529" i="1"/>
  <c r="AA4529" i="1"/>
  <c r="AD4528" i="1" a="1"/>
  <c r="AD4528" i="1" s="1"/>
  <c r="AC4528" i="1"/>
  <c r="AB4528" i="1"/>
  <c r="AA4528" i="1"/>
  <c r="AD4527" i="1" a="1"/>
  <c r="AD4527" i="1" s="1"/>
  <c r="AC4527" i="1"/>
  <c r="AB4527" i="1"/>
  <c r="AA4527" i="1"/>
  <c r="AD4526" i="1" a="1"/>
  <c r="AD4526" i="1" s="1"/>
  <c r="AC4526" i="1"/>
  <c r="AB4526" i="1"/>
  <c r="AA4526" i="1"/>
  <c r="AD4525" i="1" a="1"/>
  <c r="AD4525" i="1" s="1"/>
  <c r="AC4525" i="1"/>
  <c r="AB4525" i="1"/>
  <c r="AA4525" i="1"/>
  <c r="AD4524" i="1" a="1"/>
  <c r="AD4524" i="1" s="1"/>
  <c r="AC4524" i="1"/>
  <c r="AB4524" i="1"/>
  <c r="AA4524" i="1"/>
  <c r="AD4523" i="1" a="1"/>
  <c r="AD4523" i="1" s="1"/>
  <c r="AC4523" i="1"/>
  <c r="AB4523" i="1"/>
  <c r="AA4523" i="1"/>
  <c r="AD4522" i="1" a="1"/>
  <c r="AD4522" i="1" s="1"/>
  <c r="AC4522" i="1"/>
  <c r="AB4522" i="1"/>
  <c r="AA4522" i="1"/>
  <c r="AD4521" i="1" a="1"/>
  <c r="AD4521" i="1" s="1"/>
  <c r="AC4521" i="1"/>
  <c r="AB4521" i="1"/>
  <c r="AA4521" i="1"/>
  <c r="AD4520" i="1" a="1"/>
  <c r="AD4520" i="1" s="1"/>
  <c r="AC4520" i="1"/>
  <c r="AB4520" i="1"/>
  <c r="AA4520" i="1"/>
  <c r="AD4519" i="1" a="1"/>
  <c r="AD4519" i="1" s="1"/>
  <c r="AC4519" i="1"/>
  <c r="AB4519" i="1"/>
  <c r="AA4519" i="1"/>
  <c r="AD4518" i="1" a="1"/>
  <c r="AD4518" i="1" s="1"/>
  <c r="AC4518" i="1"/>
  <c r="AB4518" i="1"/>
  <c r="AA4518" i="1"/>
  <c r="AD4517" i="1" a="1"/>
  <c r="AD4517" i="1" s="1"/>
  <c r="AC4517" i="1"/>
  <c r="AB4517" i="1"/>
  <c r="AA4517" i="1"/>
  <c r="AD4516" i="1" a="1"/>
  <c r="AD4516" i="1" s="1"/>
  <c r="AC4516" i="1"/>
  <c r="AB4516" i="1"/>
  <c r="AA4516" i="1"/>
  <c r="AD4515" i="1" a="1"/>
  <c r="AD4515" i="1" s="1"/>
  <c r="AC4515" i="1"/>
  <c r="AB4515" i="1"/>
  <c r="AA4515" i="1"/>
  <c r="AD4514" i="1" a="1"/>
  <c r="AD4514" i="1" s="1"/>
  <c r="AC4514" i="1"/>
  <c r="AB4514" i="1"/>
  <c r="AA4514" i="1"/>
  <c r="AD4513" i="1" a="1"/>
  <c r="AD4513" i="1" s="1"/>
  <c r="AC4513" i="1"/>
  <c r="AB4513" i="1"/>
  <c r="AA4513" i="1"/>
  <c r="AD4512" i="1" a="1"/>
  <c r="AD4512" i="1" s="1"/>
  <c r="AC4512" i="1"/>
  <c r="AB4512" i="1"/>
  <c r="AA4512" i="1"/>
  <c r="AD4511" i="1" a="1"/>
  <c r="AD4511" i="1" s="1"/>
  <c r="AC4511" i="1"/>
  <c r="AB4511" i="1"/>
  <c r="AA4511" i="1"/>
  <c r="AD4510" i="1" a="1"/>
  <c r="AD4510" i="1" s="1"/>
  <c r="AC4510" i="1"/>
  <c r="AB4510" i="1"/>
  <c r="AA4510" i="1"/>
  <c r="AD4509" i="1" a="1"/>
  <c r="AD4509" i="1" s="1"/>
  <c r="AC4509" i="1"/>
  <c r="AB4509" i="1"/>
  <c r="AA4509" i="1"/>
  <c r="AD4508" i="1" a="1"/>
  <c r="AD4508" i="1" s="1"/>
  <c r="AC4508" i="1"/>
  <c r="AB4508" i="1"/>
  <c r="AA4508" i="1"/>
  <c r="AD4507" i="1" a="1"/>
  <c r="AD4507" i="1" s="1"/>
  <c r="AC4507" i="1"/>
  <c r="AB4507" i="1"/>
  <c r="AA4507" i="1"/>
  <c r="AD4506" i="1" a="1"/>
  <c r="AD4506" i="1" s="1"/>
  <c r="AC4506" i="1"/>
  <c r="AB4506" i="1"/>
  <c r="AA4506" i="1"/>
  <c r="AD4505" i="1" a="1"/>
  <c r="AD4505" i="1" s="1"/>
  <c r="AC4505" i="1"/>
  <c r="AB4505" i="1"/>
  <c r="AA4505" i="1"/>
  <c r="AD4504" i="1" a="1"/>
  <c r="AD4504" i="1" s="1"/>
  <c r="AC4504" i="1"/>
  <c r="AB4504" i="1"/>
  <c r="AA4504" i="1"/>
  <c r="AD4503" i="1" a="1"/>
  <c r="AD4503" i="1" s="1"/>
  <c r="AC4503" i="1"/>
  <c r="AB4503" i="1"/>
  <c r="AA4503" i="1"/>
  <c r="AD4502" i="1" a="1"/>
  <c r="AD4502" i="1" s="1"/>
  <c r="AC4502" i="1"/>
  <c r="AB4502" i="1"/>
  <c r="AA4502" i="1"/>
  <c r="AD4501" i="1" a="1"/>
  <c r="AD4501" i="1" s="1"/>
  <c r="AC4501" i="1"/>
  <c r="AB4501" i="1"/>
  <c r="AA4501" i="1"/>
  <c r="AD4500" i="1" a="1"/>
  <c r="AD4500" i="1" s="1"/>
  <c r="AC4500" i="1"/>
  <c r="AB4500" i="1"/>
  <c r="AA4500" i="1"/>
  <c r="AD4499" i="1" a="1"/>
  <c r="AD4499" i="1" s="1"/>
  <c r="AC4499" i="1"/>
  <c r="AB4499" i="1"/>
  <c r="AA4499" i="1"/>
  <c r="AD4498" i="1" a="1"/>
  <c r="AD4498" i="1" s="1"/>
  <c r="AC4498" i="1"/>
  <c r="AB4498" i="1"/>
  <c r="AA4498" i="1"/>
  <c r="AD4497" i="1" a="1"/>
  <c r="AD4497" i="1" s="1"/>
  <c r="AC4497" i="1"/>
  <c r="AB4497" i="1"/>
  <c r="AA4497" i="1"/>
  <c r="AD4496" i="1" a="1"/>
  <c r="AD4496" i="1" s="1"/>
  <c r="AC4496" i="1"/>
  <c r="AB4496" i="1"/>
  <c r="AA4496" i="1"/>
  <c r="AD4495" i="1" a="1"/>
  <c r="AD4495" i="1" s="1"/>
  <c r="AC4495" i="1"/>
  <c r="AB4495" i="1"/>
  <c r="AA4495" i="1"/>
  <c r="AD4494" i="1" a="1"/>
  <c r="AD4494" i="1" s="1"/>
  <c r="AC4494" i="1"/>
  <c r="AB4494" i="1"/>
  <c r="AA4494" i="1"/>
  <c r="AD4493" i="1" a="1"/>
  <c r="AD4493" i="1" s="1"/>
  <c r="AC4493" i="1"/>
  <c r="AB4493" i="1"/>
  <c r="AA4493" i="1"/>
  <c r="AD4492" i="1" a="1"/>
  <c r="AD4492" i="1" s="1"/>
  <c r="AC4492" i="1"/>
  <c r="AB4492" i="1"/>
  <c r="AA4492" i="1"/>
  <c r="AD4491" i="1" a="1"/>
  <c r="AD4491" i="1" s="1"/>
  <c r="AC4491" i="1"/>
  <c r="AB4491" i="1"/>
  <c r="AA4491" i="1"/>
  <c r="AD4490" i="1" a="1"/>
  <c r="AD4490" i="1" s="1"/>
  <c r="AC4490" i="1"/>
  <c r="AB4490" i="1"/>
  <c r="AA4490" i="1"/>
  <c r="AD4489" i="1" a="1"/>
  <c r="AD4489" i="1" s="1"/>
  <c r="AC4489" i="1"/>
  <c r="AB4489" i="1"/>
  <c r="AA4489" i="1"/>
  <c r="AD4488" i="1" a="1"/>
  <c r="AD4488" i="1" s="1"/>
  <c r="AC4488" i="1"/>
  <c r="AB4488" i="1"/>
  <c r="AA4488" i="1"/>
  <c r="AD4487" i="1" a="1"/>
  <c r="AD4487" i="1" s="1"/>
  <c r="AC4487" i="1"/>
  <c r="AB4487" i="1"/>
  <c r="AA4487" i="1"/>
  <c r="AD4486" i="1" a="1"/>
  <c r="AD4486" i="1" s="1"/>
  <c r="AC4486" i="1"/>
  <c r="AB4486" i="1"/>
  <c r="AA4486" i="1"/>
  <c r="AD4485" i="1" a="1"/>
  <c r="AD4485" i="1" s="1"/>
  <c r="AC4485" i="1"/>
  <c r="AB4485" i="1"/>
  <c r="AA4485" i="1"/>
  <c r="AD4484" i="1" a="1"/>
  <c r="AD4484" i="1" s="1"/>
  <c r="AC4484" i="1"/>
  <c r="AB4484" i="1"/>
  <c r="AA4484" i="1"/>
  <c r="AD4483" i="1" a="1"/>
  <c r="AD4483" i="1" s="1"/>
  <c r="AC4483" i="1"/>
  <c r="AB4483" i="1"/>
  <c r="AA4483" i="1"/>
  <c r="AD4482" i="1" a="1"/>
  <c r="AD4482" i="1" s="1"/>
  <c r="AC4482" i="1"/>
  <c r="AB4482" i="1"/>
  <c r="AA4482" i="1"/>
  <c r="AD4481" i="1" a="1"/>
  <c r="AD4481" i="1" s="1"/>
  <c r="AC4481" i="1"/>
  <c r="AB4481" i="1"/>
  <c r="AA4481" i="1"/>
  <c r="AD4480" i="1" a="1"/>
  <c r="AD4480" i="1" s="1"/>
  <c r="AC4480" i="1"/>
  <c r="AB4480" i="1"/>
  <c r="AA4480" i="1"/>
  <c r="AD4479" i="1" a="1"/>
  <c r="AD4479" i="1" s="1"/>
  <c r="AC4479" i="1"/>
  <c r="AB4479" i="1"/>
  <c r="AA4479" i="1"/>
  <c r="AD4478" i="1" a="1"/>
  <c r="AD4478" i="1" s="1"/>
  <c r="AC4478" i="1"/>
  <c r="AB4478" i="1"/>
  <c r="AA4478" i="1"/>
  <c r="AD4477" i="1" a="1"/>
  <c r="AD4477" i="1" s="1"/>
  <c r="AC4477" i="1"/>
  <c r="AB4477" i="1"/>
  <c r="AA4477" i="1"/>
  <c r="AD4476" i="1" a="1"/>
  <c r="AD4476" i="1" s="1"/>
  <c r="AC4476" i="1"/>
  <c r="AB4476" i="1"/>
  <c r="AA4476" i="1"/>
  <c r="AD4475" i="1" a="1"/>
  <c r="AD4475" i="1" s="1"/>
  <c r="AC4475" i="1"/>
  <c r="AB4475" i="1"/>
  <c r="AA4475" i="1"/>
  <c r="AD4474" i="1" a="1"/>
  <c r="AD4474" i="1" s="1"/>
  <c r="AC4474" i="1"/>
  <c r="AB4474" i="1"/>
  <c r="AA4474" i="1"/>
  <c r="AD4473" i="1" a="1"/>
  <c r="AD4473" i="1" s="1"/>
  <c r="AC4473" i="1"/>
  <c r="AB4473" i="1"/>
  <c r="AA4473" i="1"/>
  <c r="AD4472" i="1" a="1"/>
  <c r="AD4472" i="1" s="1"/>
  <c r="AC4472" i="1"/>
  <c r="AB4472" i="1"/>
  <c r="AA4472" i="1"/>
  <c r="AD4471" i="1" a="1"/>
  <c r="AD4471" i="1" s="1"/>
  <c r="AC4471" i="1"/>
  <c r="AB4471" i="1"/>
  <c r="AA4471" i="1"/>
  <c r="AD4470" i="1" a="1"/>
  <c r="AD4470" i="1" s="1"/>
  <c r="AC4470" i="1"/>
  <c r="AB4470" i="1"/>
  <c r="AA4470" i="1"/>
  <c r="AD4469" i="1" a="1"/>
  <c r="AD4469" i="1" s="1"/>
  <c r="AC4469" i="1"/>
  <c r="AB4469" i="1"/>
  <c r="AA4469" i="1"/>
  <c r="AD4468" i="1" a="1"/>
  <c r="AD4468" i="1" s="1"/>
  <c r="AC4468" i="1"/>
  <c r="AB4468" i="1"/>
  <c r="AA4468" i="1"/>
  <c r="AD4467" i="1" a="1"/>
  <c r="AD4467" i="1" s="1"/>
  <c r="AC4467" i="1"/>
  <c r="AB4467" i="1"/>
  <c r="AA4467" i="1"/>
  <c r="AD4466" i="1" a="1"/>
  <c r="AD4466" i="1" s="1"/>
  <c r="AC4466" i="1"/>
  <c r="AB4466" i="1"/>
  <c r="AA4466" i="1"/>
  <c r="AD4465" i="1" a="1"/>
  <c r="AD4465" i="1" s="1"/>
  <c r="AC4465" i="1"/>
  <c r="AB4465" i="1"/>
  <c r="AA4465" i="1"/>
  <c r="AD4464" i="1" a="1"/>
  <c r="AD4464" i="1" s="1"/>
  <c r="AC4464" i="1"/>
  <c r="AB4464" i="1"/>
  <c r="AA4464" i="1"/>
  <c r="AD4463" i="1" a="1"/>
  <c r="AD4463" i="1" s="1"/>
  <c r="AC4463" i="1"/>
  <c r="AB4463" i="1"/>
  <c r="AA4463" i="1"/>
  <c r="AD4462" i="1" a="1"/>
  <c r="AD4462" i="1" s="1"/>
  <c r="AC4462" i="1"/>
  <c r="AB4462" i="1"/>
  <c r="AA4462" i="1"/>
  <c r="AD4461" i="1" a="1"/>
  <c r="AD4461" i="1" s="1"/>
  <c r="AC4461" i="1"/>
  <c r="AB4461" i="1"/>
  <c r="AA4461" i="1"/>
  <c r="AD4460" i="1" a="1"/>
  <c r="AD4460" i="1" s="1"/>
  <c r="AC4460" i="1"/>
  <c r="AB4460" i="1"/>
  <c r="AA4460" i="1"/>
  <c r="AD4459" i="1" a="1"/>
  <c r="AD4459" i="1" s="1"/>
  <c r="AC4459" i="1"/>
  <c r="AB4459" i="1"/>
  <c r="AA4459" i="1"/>
  <c r="AD4458" i="1" a="1"/>
  <c r="AD4458" i="1" s="1"/>
  <c r="AC4458" i="1"/>
  <c r="AB4458" i="1"/>
  <c r="AA4458" i="1"/>
  <c r="AD4457" i="1" a="1"/>
  <c r="AD4457" i="1" s="1"/>
  <c r="AC4457" i="1"/>
  <c r="AB4457" i="1"/>
  <c r="AA4457" i="1"/>
  <c r="AD4456" i="1" a="1"/>
  <c r="AD4456" i="1" s="1"/>
  <c r="AC4456" i="1"/>
  <c r="AB4456" i="1"/>
  <c r="AA4456" i="1"/>
  <c r="AD4455" i="1" a="1"/>
  <c r="AD4455" i="1" s="1"/>
  <c r="AC4455" i="1"/>
  <c r="AB4455" i="1"/>
  <c r="AA4455" i="1"/>
  <c r="AD4454" i="1" a="1"/>
  <c r="AD4454" i="1" s="1"/>
  <c r="AC4454" i="1"/>
  <c r="AB4454" i="1"/>
  <c r="AA4454" i="1"/>
  <c r="AD4453" i="1" a="1"/>
  <c r="AD4453" i="1" s="1"/>
  <c r="AC4453" i="1"/>
  <c r="AB4453" i="1"/>
  <c r="AA4453" i="1"/>
  <c r="AD4452" i="1" a="1"/>
  <c r="AD4452" i="1" s="1"/>
  <c r="AC4452" i="1"/>
  <c r="AB4452" i="1"/>
  <c r="AA4452" i="1"/>
  <c r="AD4451" i="1" a="1"/>
  <c r="AD4451" i="1" s="1"/>
  <c r="AC4451" i="1"/>
  <c r="AB4451" i="1"/>
  <c r="AA4451" i="1"/>
  <c r="AD4450" i="1" a="1"/>
  <c r="AD4450" i="1" s="1"/>
  <c r="AC4450" i="1"/>
  <c r="AB4450" i="1"/>
  <c r="AA4450" i="1"/>
  <c r="AD4449" i="1" a="1"/>
  <c r="AD4449" i="1" s="1"/>
  <c r="AC4449" i="1"/>
  <c r="AB4449" i="1"/>
  <c r="AA4449" i="1"/>
  <c r="AD4448" i="1" a="1"/>
  <c r="AD4448" i="1" s="1"/>
  <c r="AC4448" i="1"/>
  <c r="AB4448" i="1"/>
  <c r="AA4448" i="1"/>
  <c r="AD4447" i="1" a="1"/>
  <c r="AD4447" i="1" s="1"/>
  <c r="AC4447" i="1"/>
  <c r="AB4447" i="1"/>
  <c r="AA4447" i="1"/>
  <c r="AD4446" i="1" a="1"/>
  <c r="AD4446" i="1" s="1"/>
  <c r="AC4446" i="1"/>
  <c r="AB4446" i="1"/>
  <c r="AA4446" i="1"/>
  <c r="AD4445" i="1" a="1"/>
  <c r="AD4445" i="1" s="1"/>
  <c r="AC4445" i="1"/>
  <c r="AB4445" i="1"/>
  <c r="AA4445" i="1"/>
  <c r="AD4444" i="1" a="1"/>
  <c r="AD4444" i="1" s="1"/>
  <c r="AC4444" i="1"/>
  <c r="AB4444" i="1"/>
  <c r="AA4444" i="1"/>
  <c r="AD4443" i="1" a="1"/>
  <c r="AD4443" i="1" s="1"/>
  <c r="AC4443" i="1"/>
  <c r="AB4443" i="1"/>
  <c r="AA4443" i="1"/>
  <c r="AD4442" i="1" a="1"/>
  <c r="AD4442" i="1" s="1"/>
  <c r="AC4442" i="1"/>
  <c r="AB4442" i="1"/>
  <c r="AA4442" i="1"/>
  <c r="AD4441" i="1" a="1"/>
  <c r="AD4441" i="1" s="1"/>
  <c r="AC4441" i="1"/>
  <c r="AB4441" i="1"/>
  <c r="AA4441" i="1"/>
  <c r="AD4440" i="1" a="1"/>
  <c r="AD4440" i="1" s="1"/>
  <c r="AC4440" i="1"/>
  <c r="AB4440" i="1"/>
  <c r="AA4440" i="1"/>
  <c r="AD4439" i="1" a="1"/>
  <c r="AD4439" i="1" s="1"/>
  <c r="AC4439" i="1"/>
  <c r="AB4439" i="1"/>
  <c r="AA4439" i="1"/>
  <c r="AD4438" i="1" a="1"/>
  <c r="AD4438" i="1" s="1"/>
  <c r="AC4438" i="1"/>
  <c r="AB4438" i="1"/>
  <c r="AA4438" i="1"/>
  <c r="AD4437" i="1" a="1"/>
  <c r="AD4437" i="1" s="1"/>
  <c r="AC4437" i="1"/>
  <c r="AB4437" i="1"/>
  <c r="AA4437" i="1"/>
  <c r="AD4436" i="1" a="1"/>
  <c r="AD4436" i="1" s="1"/>
  <c r="AC4436" i="1"/>
  <c r="AB4436" i="1"/>
  <c r="AA4436" i="1"/>
  <c r="AD4435" i="1" a="1"/>
  <c r="AD4435" i="1" s="1"/>
  <c r="AC4435" i="1"/>
  <c r="AB4435" i="1"/>
  <c r="AA4435" i="1"/>
  <c r="AD4434" i="1" a="1"/>
  <c r="AD4434" i="1" s="1"/>
  <c r="AC4434" i="1"/>
  <c r="AB4434" i="1"/>
  <c r="AA4434" i="1"/>
  <c r="AD4433" i="1" a="1"/>
  <c r="AD4433" i="1" s="1"/>
  <c r="AC4433" i="1"/>
  <c r="AB4433" i="1"/>
  <c r="AA4433" i="1"/>
  <c r="AD4432" i="1" a="1"/>
  <c r="AD4432" i="1" s="1"/>
  <c r="AC4432" i="1"/>
  <c r="AB4432" i="1"/>
  <c r="AA4432" i="1"/>
  <c r="AD4431" i="1" a="1"/>
  <c r="AD4431" i="1" s="1"/>
  <c r="AC4431" i="1"/>
  <c r="AB4431" i="1"/>
  <c r="AA4431" i="1"/>
  <c r="AD4430" i="1" a="1"/>
  <c r="AD4430" i="1" s="1"/>
  <c r="AC4430" i="1"/>
  <c r="AB4430" i="1"/>
  <c r="AA4430" i="1"/>
  <c r="AD4429" i="1" a="1"/>
  <c r="AD4429" i="1" s="1"/>
  <c r="AC4429" i="1"/>
  <c r="AB4429" i="1"/>
  <c r="AA4429" i="1"/>
  <c r="AD4428" i="1" a="1"/>
  <c r="AD4428" i="1" s="1"/>
  <c r="AC4428" i="1"/>
  <c r="AB4428" i="1"/>
  <c r="AA4428" i="1"/>
  <c r="AD4427" i="1" a="1"/>
  <c r="AD4427" i="1" s="1"/>
  <c r="AC4427" i="1"/>
  <c r="AB4427" i="1"/>
  <c r="AA4427" i="1"/>
  <c r="AD4426" i="1" a="1"/>
  <c r="AD4426" i="1" s="1"/>
  <c r="AC4426" i="1"/>
  <c r="AB4426" i="1"/>
  <c r="AA4426" i="1"/>
  <c r="AD4425" i="1" a="1"/>
  <c r="AD4425" i="1" s="1"/>
  <c r="AC4425" i="1"/>
  <c r="AB4425" i="1"/>
  <c r="AA4425" i="1"/>
  <c r="AD4424" i="1" a="1"/>
  <c r="AD4424" i="1" s="1"/>
  <c r="AC4424" i="1"/>
  <c r="AB4424" i="1"/>
  <c r="AA4424" i="1"/>
  <c r="AD4423" i="1" a="1"/>
  <c r="AD4423" i="1" s="1"/>
  <c r="AC4423" i="1"/>
  <c r="AB4423" i="1"/>
  <c r="AA4423" i="1"/>
  <c r="AD4422" i="1" a="1"/>
  <c r="AD4422" i="1" s="1"/>
  <c r="AC4422" i="1"/>
  <c r="AB4422" i="1"/>
  <c r="AA4422" i="1"/>
  <c r="AD4421" i="1" a="1"/>
  <c r="AD4421" i="1" s="1"/>
  <c r="AC4421" i="1"/>
  <c r="AB4421" i="1"/>
  <c r="AA4421" i="1"/>
  <c r="AD4420" i="1" a="1"/>
  <c r="AD4420" i="1" s="1"/>
  <c r="AC4420" i="1"/>
  <c r="AB4420" i="1"/>
  <c r="AA4420" i="1"/>
  <c r="AD4419" i="1" a="1"/>
  <c r="AD4419" i="1" s="1"/>
  <c r="AC4419" i="1"/>
  <c r="AB4419" i="1"/>
  <c r="AA4419" i="1"/>
  <c r="AD4418" i="1" a="1"/>
  <c r="AD4418" i="1" s="1"/>
  <c r="AC4418" i="1"/>
  <c r="AB4418" i="1"/>
  <c r="AA4418" i="1"/>
  <c r="AD4417" i="1" a="1"/>
  <c r="AD4417" i="1" s="1"/>
  <c r="AC4417" i="1"/>
  <c r="AB4417" i="1"/>
  <c r="AA4417" i="1"/>
  <c r="AD4416" i="1" a="1"/>
  <c r="AD4416" i="1" s="1"/>
  <c r="AC4416" i="1"/>
  <c r="AB4416" i="1"/>
  <c r="AA4416" i="1"/>
  <c r="AD4415" i="1" a="1"/>
  <c r="AD4415" i="1" s="1"/>
  <c r="AC4415" i="1"/>
  <c r="AB4415" i="1"/>
  <c r="AA4415" i="1"/>
  <c r="AD4414" i="1" a="1"/>
  <c r="AD4414" i="1" s="1"/>
  <c r="AC4414" i="1"/>
  <c r="AB4414" i="1"/>
  <c r="AA4414" i="1"/>
  <c r="AD4413" i="1" a="1"/>
  <c r="AD4413" i="1" s="1"/>
  <c r="AC4413" i="1"/>
  <c r="AB4413" i="1"/>
  <c r="AA4413" i="1"/>
  <c r="AD4412" i="1" a="1"/>
  <c r="AD4412" i="1" s="1"/>
  <c r="AC4412" i="1"/>
  <c r="AB4412" i="1"/>
  <c r="AA4412" i="1"/>
  <c r="AD4411" i="1" a="1"/>
  <c r="AD4411" i="1" s="1"/>
  <c r="AC4411" i="1"/>
  <c r="AB4411" i="1"/>
  <c r="AA4411" i="1"/>
  <c r="AD4410" i="1" a="1"/>
  <c r="AD4410" i="1" s="1"/>
  <c r="AC4410" i="1"/>
  <c r="AB4410" i="1"/>
  <c r="AA4410" i="1"/>
  <c r="AD4409" i="1" a="1"/>
  <c r="AD4409" i="1" s="1"/>
  <c r="AC4409" i="1"/>
  <c r="AB4409" i="1"/>
  <c r="AA4409" i="1"/>
  <c r="AD4408" i="1" a="1"/>
  <c r="AD4408" i="1" s="1"/>
  <c r="AC4408" i="1"/>
  <c r="AB4408" i="1"/>
  <c r="AA4408" i="1"/>
  <c r="AD4407" i="1" a="1"/>
  <c r="AD4407" i="1" s="1"/>
  <c r="AC4407" i="1"/>
  <c r="AB4407" i="1"/>
  <c r="AA4407" i="1"/>
  <c r="AD4406" i="1" a="1"/>
  <c r="AD4406" i="1" s="1"/>
  <c r="AC4406" i="1"/>
  <c r="AB4406" i="1"/>
  <c r="AA4406" i="1"/>
  <c r="AD4405" i="1" a="1"/>
  <c r="AD4405" i="1" s="1"/>
  <c r="AC4405" i="1"/>
  <c r="AB4405" i="1"/>
  <c r="AA4405" i="1"/>
  <c r="AD4404" i="1" a="1"/>
  <c r="AD4404" i="1" s="1"/>
  <c r="AC4404" i="1"/>
  <c r="AB4404" i="1"/>
  <c r="AA4404" i="1"/>
  <c r="AD4403" i="1" a="1"/>
  <c r="AD4403" i="1" s="1"/>
  <c r="AC4403" i="1"/>
  <c r="AB4403" i="1"/>
  <c r="AA4403" i="1"/>
  <c r="AD4402" i="1" a="1"/>
  <c r="AD4402" i="1" s="1"/>
  <c r="AC4402" i="1"/>
  <c r="AB4402" i="1"/>
  <c r="AA4402" i="1"/>
  <c r="AD4401" i="1" a="1"/>
  <c r="AD4401" i="1" s="1"/>
  <c r="AC4401" i="1"/>
  <c r="AB4401" i="1"/>
  <c r="AA4401" i="1"/>
  <c r="AD4400" i="1" a="1"/>
  <c r="AD4400" i="1" s="1"/>
  <c r="AC4400" i="1"/>
  <c r="AB4400" i="1"/>
  <c r="AA4400" i="1"/>
  <c r="AD4399" i="1" a="1"/>
  <c r="AD4399" i="1" s="1"/>
  <c r="AC4399" i="1"/>
  <c r="AB4399" i="1"/>
  <c r="AA4399" i="1"/>
  <c r="AD4398" i="1" a="1"/>
  <c r="AD4398" i="1" s="1"/>
  <c r="AC4398" i="1"/>
  <c r="AB4398" i="1"/>
  <c r="AA4398" i="1"/>
  <c r="AD4397" i="1" a="1"/>
  <c r="AD4397" i="1" s="1"/>
  <c r="AC4397" i="1"/>
  <c r="AB4397" i="1"/>
  <c r="AA4397" i="1"/>
  <c r="AD4396" i="1" a="1"/>
  <c r="AD4396" i="1" s="1"/>
  <c r="AC4396" i="1"/>
  <c r="AB4396" i="1"/>
  <c r="AA4396" i="1"/>
  <c r="AD4395" i="1" a="1"/>
  <c r="AD4395" i="1" s="1"/>
  <c r="AC4395" i="1"/>
  <c r="AB4395" i="1"/>
  <c r="AA4395" i="1"/>
  <c r="AD4394" i="1" a="1"/>
  <c r="AD4394" i="1" s="1"/>
  <c r="AC4394" i="1"/>
  <c r="AB4394" i="1"/>
  <c r="AA4394" i="1"/>
  <c r="AD4393" i="1" a="1"/>
  <c r="AD4393" i="1" s="1"/>
  <c r="AC4393" i="1"/>
  <c r="AB4393" i="1"/>
  <c r="AA4393" i="1"/>
  <c r="AD4392" i="1" a="1"/>
  <c r="AD4392" i="1" s="1"/>
  <c r="AC4392" i="1"/>
  <c r="AB4392" i="1"/>
  <c r="AA4392" i="1"/>
  <c r="AD4391" i="1" a="1"/>
  <c r="AD4391" i="1" s="1"/>
  <c r="AC4391" i="1"/>
  <c r="AB4391" i="1"/>
  <c r="AA4391" i="1"/>
  <c r="AD4390" i="1" a="1"/>
  <c r="AD4390" i="1" s="1"/>
  <c r="AC4390" i="1"/>
  <c r="AB4390" i="1"/>
  <c r="AA4390" i="1"/>
  <c r="AD4389" i="1" a="1"/>
  <c r="AD4389" i="1" s="1"/>
  <c r="AC4389" i="1"/>
  <c r="AB4389" i="1"/>
  <c r="AA4389" i="1"/>
  <c r="AD4388" i="1" a="1"/>
  <c r="AD4388" i="1" s="1"/>
  <c r="AC4388" i="1"/>
  <c r="AB4388" i="1"/>
  <c r="AA4388" i="1"/>
  <c r="AD4387" i="1" a="1"/>
  <c r="AD4387" i="1" s="1"/>
  <c r="AC4387" i="1"/>
  <c r="AB4387" i="1"/>
  <c r="AA4387" i="1"/>
  <c r="AD4386" i="1" a="1"/>
  <c r="AD4386" i="1" s="1"/>
  <c r="AC4386" i="1"/>
  <c r="AB4386" i="1"/>
  <c r="AA4386" i="1"/>
  <c r="AD4385" i="1" a="1"/>
  <c r="AD4385" i="1" s="1"/>
  <c r="AC4385" i="1"/>
  <c r="AB4385" i="1"/>
  <c r="AA4385" i="1"/>
  <c r="AD4384" i="1" a="1"/>
  <c r="AD4384" i="1" s="1"/>
  <c r="AC4384" i="1"/>
  <c r="AB4384" i="1"/>
  <c r="AA4384" i="1"/>
  <c r="AD4383" i="1" a="1"/>
  <c r="AD4383" i="1" s="1"/>
  <c r="AC4383" i="1"/>
  <c r="AB4383" i="1"/>
  <c r="AA4383" i="1"/>
  <c r="AD4382" i="1" a="1"/>
  <c r="AD4382" i="1" s="1"/>
  <c r="AC4382" i="1"/>
  <c r="AB4382" i="1"/>
  <c r="AA4382" i="1"/>
  <c r="AD4381" i="1" a="1"/>
  <c r="AD4381" i="1" s="1"/>
  <c r="AC4381" i="1"/>
  <c r="AB4381" i="1"/>
  <c r="AA4381" i="1"/>
  <c r="AD4380" i="1" a="1"/>
  <c r="AD4380" i="1" s="1"/>
  <c r="AC4380" i="1"/>
  <c r="AB4380" i="1"/>
  <c r="AA4380" i="1"/>
  <c r="AD4379" i="1" a="1"/>
  <c r="AD4379" i="1" s="1"/>
  <c r="AC4379" i="1"/>
  <c r="AB4379" i="1"/>
  <c r="AA4379" i="1"/>
  <c r="AD4378" i="1" a="1"/>
  <c r="AD4378" i="1" s="1"/>
  <c r="AC4378" i="1"/>
  <c r="AB4378" i="1"/>
  <c r="AA4378" i="1"/>
  <c r="AD4377" i="1" a="1"/>
  <c r="AD4377" i="1" s="1"/>
  <c r="AC4377" i="1"/>
  <c r="AB4377" i="1"/>
  <c r="AA4377" i="1"/>
  <c r="AD4376" i="1" a="1"/>
  <c r="AD4376" i="1" s="1"/>
  <c r="AC4376" i="1"/>
  <c r="AB4376" i="1"/>
  <c r="AA4376" i="1"/>
  <c r="AD4375" i="1" a="1"/>
  <c r="AD4375" i="1" s="1"/>
  <c r="AC4375" i="1"/>
  <c r="AB4375" i="1"/>
  <c r="AA4375" i="1"/>
  <c r="AD4374" i="1" a="1"/>
  <c r="AD4374" i="1" s="1"/>
  <c r="AC4374" i="1"/>
  <c r="AB4374" i="1"/>
  <c r="AA4374" i="1"/>
  <c r="AD4373" i="1" a="1"/>
  <c r="AD4373" i="1" s="1"/>
  <c r="AC4373" i="1"/>
  <c r="AB4373" i="1"/>
  <c r="AA4373" i="1"/>
  <c r="AD4372" i="1" a="1"/>
  <c r="AD4372" i="1" s="1"/>
  <c r="AC4372" i="1"/>
  <c r="AB4372" i="1"/>
  <c r="AA4372" i="1"/>
  <c r="AD4371" i="1" a="1"/>
  <c r="AD4371" i="1" s="1"/>
  <c r="AC4371" i="1"/>
  <c r="AB4371" i="1"/>
  <c r="AA4371" i="1"/>
  <c r="AD4370" i="1" a="1"/>
  <c r="AD4370" i="1" s="1"/>
  <c r="AC4370" i="1"/>
  <c r="AB4370" i="1"/>
  <c r="AA4370" i="1"/>
  <c r="AD4369" i="1" a="1"/>
  <c r="AD4369" i="1" s="1"/>
  <c r="AC4369" i="1"/>
  <c r="AB4369" i="1"/>
  <c r="AA4369" i="1"/>
  <c r="AD4368" i="1" a="1"/>
  <c r="AD4368" i="1" s="1"/>
  <c r="AC4368" i="1"/>
  <c r="AB4368" i="1"/>
  <c r="AA4368" i="1"/>
  <c r="AD4367" i="1" a="1"/>
  <c r="AD4367" i="1" s="1"/>
  <c r="AC4367" i="1"/>
  <c r="AB4367" i="1"/>
  <c r="AA4367" i="1"/>
  <c r="AD4366" i="1" a="1"/>
  <c r="AD4366" i="1" s="1"/>
  <c r="AC4366" i="1"/>
  <c r="AB4366" i="1"/>
  <c r="AA4366" i="1"/>
  <c r="AD4365" i="1" a="1"/>
  <c r="AD4365" i="1" s="1"/>
  <c r="AC4365" i="1"/>
  <c r="AB4365" i="1"/>
  <c r="AA4365" i="1"/>
  <c r="AD4364" i="1" a="1"/>
  <c r="AD4364" i="1" s="1"/>
  <c r="AC4364" i="1"/>
  <c r="AB4364" i="1"/>
  <c r="AA4364" i="1"/>
  <c r="AD4363" i="1" a="1"/>
  <c r="AD4363" i="1" s="1"/>
  <c r="AC4363" i="1"/>
  <c r="AB4363" i="1"/>
  <c r="AA4363" i="1"/>
  <c r="AD4362" i="1" a="1"/>
  <c r="AD4362" i="1" s="1"/>
  <c r="AC4362" i="1"/>
  <c r="AB4362" i="1"/>
  <c r="AA4362" i="1"/>
  <c r="AD4361" i="1" a="1"/>
  <c r="AD4361" i="1" s="1"/>
  <c r="AC4361" i="1"/>
  <c r="AB4361" i="1"/>
  <c r="AA4361" i="1"/>
  <c r="AD4360" i="1" a="1"/>
  <c r="AD4360" i="1" s="1"/>
  <c r="AC4360" i="1"/>
  <c r="AB4360" i="1"/>
  <c r="AA4360" i="1"/>
  <c r="AD4359" i="1" a="1"/>
  <c r="AD4359" i="1" s="1"/>
  <c r="AC4359" i="1"/>
  <c r="AB4359" i="1"/>
  <c r="AA4359" i="1"/>
  <c r="AD4358" i="1" a="1"/>
  <c r="AD4358" i="1" s="1"/>
  <c r="AC4358" i="1"/>
  <c r="AB4358" i="1"/>
  <c r="AA4358" i="1"/>
  <c r="AD4357" i="1" a="1"/>
  <c r="AD4357" i="1" s="1"/>
  <c r="AC4357" i="1"/>
  <c r="AB4357" i="1"/>
  <c r="AA4357" i="1"/>
  <c r="AD4356" i="1" a="1"/>
  <c r="AD4356" i="1" s="1"/>
  <c r="AC4356" i="1"/>
  <c r="AB4356" i="1"/>
  <c r="AA4356" i="1"/>
  <c r="AD4355" i="1" a="1"/>
  <c r="AD4355" i="1" s="1"/>
  <c r="AC4355" i="1"/>
  <c r="AB4355" i="1"/>
  <c r="AA4355" i="1"/>
  <c r="AD4354" i="1" a="1"/>
  <c r="AD4354" i="1" s="1"/>
  <c r="AC4354" i="1"/>
  <c r="AB4354" i="1"/>
  <c r="AA4354" i="1"/>
  <c r="AD4353" i="1" a="1"/>
  <c r="AD4353" i="1" s="1"/>
  <c r="AC4353" i="1"/>
  <c r="AB4353" i="1"/>
  <c r="AA4353" i="1"/>
  <c r="AD4352" i="1" a="1"/>
  <c r="AD4352" i="1" s="1"/>
  <c r="AC4352" i="1"/>
  <c r="AB4352" i="1"/>
  <c r="AA4352" i="1"/>
  <c r="AD4351" i="1" a="1"/>
  <c r="AD4351" i="1" s="1"/>
  <c r="AC4351" i="1"/>
  <c r="AB4351" i="1"/>
  <c r="AA4351" i="1"/>
  <c r="AD4350" i="1" a="1"/>
  <c r="AD4350" i="1" s="1"/>
  <c r="AC4350" i="1"/>
  <c r="AB4350" i="1"/>
  <c r="AA4350" i="1"/>
  <c r="AD4349" i="1" a="1"/>
  <c r="AD4349" i="1" s="1"/>
  <c r="AC4349" i="1"/>
  <c r="AB4349" i="1"/>
  <c r="AA4349" i="1"/>
  <c r="AD4348" i="1" a="1"/>
  <c r="AD4348" i="1" s="1"/>
  <c r="AC4348" i="1"/>
  <c r="AB4348" i="1"/>
  <c r="AA4348" i="1"/>
  <c r="AD4347" i="1" a="1"/>
  <c r="AD4347" i="1" s="1"/>
  <c r="AC4347" i="1"/>
  <c r="AB4347" i="1"/>
  <c r="AA4347" i="1"/>
  <c r="AD4346" i="1" a="1"/>
  <c r="AD4346" i="1" s="1"/>
  <c r="AC4346" i="1"/>
  <c r="AB4346" i="1"/>
  <c r="AA4346" i="1"/>
  <c r="AD4345" i="1" a="1"/>
  <c r="AD4345" i="1" s="1"/>
  <c r="AC4345" i="1"/>
  <c r="AB4345" i="1"/>
  <c r="AA4345" i="1"/>
  <c r="AD4344" i="1" a="1"/>
  <c r="AD4344" i="1" s="1"/>
  <c r="AC4344" i="1"/>
  <c r="AB4344" i="1"/>
  <c r="AA4344" i="1"/>
  <c r="AD4343" i="1" a="1"/>
  <c r="AD4343" i="1" s="1"/>
  <c r="AC4343" i="1"/>
  <c r="AB4343" i="1"/>
  <c r="AA4343" i="1"/>
  <c r="AD4342" i="1" a="1"/>
  <c r="AD4342" i="1" s="1"/>
  <c r="AC4342" i="1"/>
  <c r="AB4342" i="1"/>
  <c r="AA4342" i="1"/>
  <c r="AD4341" i="1" a="1"/>
  <c r="AD4341" i="1" s="1"/>
  <c r="AC4341" i="1"/>
  <c r="AB4341" i="1"/>
  <c r="AA4341" i="1"/>
  <c r="AD4340" i="1" a="1"/>
  <c r="AD4340" i="1" s="1"/>
  <c r="AC4340" i="1"/>
  <c r="AB4340" i="1"/>
  <c r="AA4340" i="1"/>
  <c r="AD4339" i="1" a="1"/>
  <c r="AD4339" i="1" s="1"/>
  <c r="AC4339" i="1"/>
  <c r="AB4339" i="1"/>
  <c r="AA4339" i="1"/>
  <c r="AD4338" i="1" a="1"/>
  <c r="AD4338" i="1" s="1"/>
  <c r="AC4338" i="1"/>
  <c r="AB4338" i="1"/>
  <c r="AA4338" i="1"/>
  <c r="AD4337" i="1" a="1"/>
  <c r="AD4337" i="1" s="1"/>
  <c r="AC4337" i="1"/>
  <c r="AB4337" i="1"/>
  <c r="AA4337" i="1"/>
  <c r="AD4336" i="1" a="1"/>
  <c r="AD4336" i="1" s="1"/>
  <c r="AC4336" i="1"/>
  <c r="AB4336" i="1"/>
  <c r="AA4336" i="1"/>
  <c r="AD4335" i="1" a="1"/>
  <c r="AD4335" i="1" s="1"/>
  <c r="AC4335" i="1"/>
  <c r="AB4335" i="1"/>
  <c r="AA4335" i="1"/>
  <c r="AD4334" i="1" a="1"/>
  <c r="AD4334" i="1" s="1"/>
  <c r="AC4334" i="1"/>
  <c r="AB4334" i="1"/>
  <c r="AA4334" i="1"/>
  <c r="AD4333" i="1" a="1"/>
  <c r="AD4333" i="1" s="1"/>
  <c r="AC4333" i="1"/>
  <c r="AB4333" i="1"/>
  <c r="AA4333" i="1"/>
  <c r="AD4332" i="1" a="1"/>
  <c r="AD4332" i="1" s="1"/>
  <c r="AC4332" i="1"/>
  <c r="AB4332" i="1"/>
  <c r="AA4332" i="1"/>
  <c r="AD4331" i="1" a="1"/>
  <c r="AD4331" i="1" s="1"/>
  <c r="AC4331" i="1"/>
  <c r="AB4331" i="1"/>
  <c r="AA4331" i="1"/>
  <c r="AD4330" i="1" a="1"/>
  <c r="AD4330" i="1" s="1"/>
  <c r="AC4330" i="1"/>
  <c r="AB4330" i="1"/>
  <c r="AA4330" i="1"/>
  <c r="AD4329" i="1" a="1"/>
  <c r="AD4329" i="1" s="1"/>
  <c r="AC4329" i="1"/>
  <c r="AB4329" i="1"/>
  <c r="AA4329" i="1"/>
  <c r="AD4328" i="1" a="1"/>
  <c r="AD4328" i="1" s="1"/>
  <c r="AC4328" i="1"/>
  <c r="AB4328" i="1"/>
  <c r="AA4328" i="1"/>
  <c r="AD4327" i="1" a="1"/>
  <c r="AD4327" i="1" s="1"/>
  <c r="AC4327" i="1"/>
  <c r="AB4327" i="1"/>
  <c r="AA4327" i="1"/>
  <c r="AD4326" i="1" a="1"/>
  <c r="AD4326" i="1" s="1"/>
  <c r="AC4326" i="1"/>
  <c r="AB4326" i="1"/>
  <c r="AA4326" i="1"/>
  <c r="AD4325" i="1" a="1"/>
  <c r="AD4325" i="1" s="1"/>
  <c r="AC4325" i="1"/>
  <c r="AB4325" i="1"/>
  <c r="AA4325" i="1"/>
  <c r="AD4324" i="1" a="1"/>
  <c r="AD4324" i="1" s="1"/>
  <c r="AC4324" i="1"/>
  <c r="AB4324" i="1"/>
  <c r="AA4324" i="1"/>
  <c r="AD4323" i="1" a="1"/>
  <c r="AD4323" i="1" s="1"/>
  <c r="AC4323" i="1"/>
  <c r="AB4323" i="1"/>
  <c r="AA4323" i="1"/>
  <c r="AD4322" i="1" a="1"/>
  <c r="AD4322" i="1" s="1"/>
  <c r="AC4322" i="1"/>
  <c r="AB4322" i="1"/>
  <c r="AA4322" i="1"/>
  <c r="AD4321" i="1" a="1"/>
  <c r="AD4321" i="1" s="1"/>
  <c r="AC4321" i="1"/>
  <c r="AB4321" i="1"/>
  <c r="AA4321" i="1"/>
  <c r="AD4320" i="1" a="1"/>
  <c r="AD4320" i="1" s="1"/>
  <c r="AC4320" i="1"/>
  <c r="AB4320" i="1"/>
  <c r="AA4320" i="1"/>
  <c r="AD4319" i="1" a="1"/>
  <c r="AD4319" i="1" s="1"/>
  <c r="AC4319" i="1"/>
  <c r="AB4319" i="1"/>
  <c r="AA4319" i="1"/>
  <c r="AD4318" i="1" a="1"/>
  <c r="AD4318" i="1" s="1"/>
  <c r="AC4318" i="1"/>
  <c r="AB4318" i="1"/>
  <c r="AA4318" i="1"/>
  <c r="AD4317" i="1" a="1"/>
  <c r="AD4317" i="1" s="1"/>
  <c r="AC4317" i="1"/>
  <c r="AB4317" i="1"/>
  <c r="AA4317" i="1"/>
  <c r="AD4316" i="1" a="1"/>
  <c r="AD4316" i="1" s="1"/>
  <c r="AC4316" i="1"/>
  <c r="AB4316" i="1"/>
  <c r="AA4316" i="1"/>
  <c r="AD4315" i="1" a="1"/>
  <c r="AD4315" i="1" s="1"/>
  <c r="AC4315" i="1"/>
  <c r="AB4315" i="1"/>
  <c r="AA4315" i="1"/>
  <c r="AD4314" i="1" a="1"/>
  <c r="AD4314" i="1" s="1"/>
  <c r="AC4314" i="1"/>
  <c r="AB4314" i="1"/>
  <c r="AA4314" i="1"/>
  <c r="AD4313" i="1" a="1"/>
  <c r="AD4313" i="1" s="1"/>
  <c r="AC4313" i="1"/>
  <c r="AB4313" i="1"/>
  <c r="AA4313" i="1"/>
  <c r="AD4312" i="1" a="1"/>
  <c r="AD4312" i="1" s="1"/>
  <c r="AC4312" i="1"/>
  <c r="AB4312" i="1"/>
  <c r="AA4312" i="1"/>
  <c r="AD4311" i="1" a="1"/>
  <c r="AD4311" i="1" s="1"/>
  <c r="AC4311" i="1"/>
  <c r="AB4311" i="1"/>
  <c r="AA4311" i="1"/>
  <c r="AD4310" i="1" a="1"/>
  <c r="AD4310" i="1" s="1"/>
  <c r="AC4310" i="1"/>
  <c r="AB4310" i="1"/>
  <c r="AA4310" i="1"/>
  <c r="AD4309" i="1" a="1"/>
  <c r="AD4309" i="1" s="1"/>
  <c r="AC4309" i="1"/>
  <c r="AB4309" i="1"/>
  <c r="AA4309" i="1"/>
  <c r="AD4308" i="1" a="1"/>
  <c r="AD4308" i="1" s="1"/>
  <c r="AC4308" i="1"/>
  <c r="AB4308" i="1"/>
  <c r="AA4308" i="1"/>
  <c r="AD4307" i="1" a="1"/>
  <c r="AD4307" i="1" s="1"/>
  <c r="AC4307" i="1"/>
  <c r="AB4307" i="1"/>
  <c r="AA4307" i="1"/>
  <c r="AD4306" i="1" a="1"/>
  <c r="AD4306" i="1" s="1"/>
  <c r="AC4306" i="1"/>
  <c r="AB4306" i="1"/>
  <c r="AA4306" i="1"/>
  <c r="AD4305" i="1" a="1"/>
  <c r="AD4305" i="1" s="1"/>
  <c r="AC4305" i="1"/>
  <c r="AB4305" i="1"/>
  <c r="AA4305" i="1"/>
  <c r="AD4304" i="1" a="1"/>
  <c r="AD4304" i="1" s="1"/>
  <c r="AC4304" i="1"/>
  <c r="AB4304" i="1"/>
  <c r="AA4304" i="1"/>
  <c r="AD4303" i="1" a="1"/>
  <c r="AD4303" i="1" s="1"/>
  <c r="AC4303" i="1"/>
  <c r="AB4303" i="1"/>
  <c r="AA4303" i="1"/>
  <c r="AD4302" i="1" a="1"/>
  <c r="AD4302" i="1" s="1"/>
  <c r="AC4302" i="1"/>
  <c r="AB4302" i="1"/>
  <c r="AA4302" i="1"/>
  <c r="AD4301" i="1" a="1"/>
  <c r="AD4301" i="1" s="1"/>
  <c r="AC4301" i="1"/>
  <c r="AB4301" i="1"/>
  <c r="AA4301" i="1"/>
  <c r="AD4300" i="1" a="1"/>
  <c r="AD4300" i="1" s="1"/>
  <c r="AC4300" i="1"/>
  <c r="AB4300" i="1"/>
  <c r="AA4300" i="1"/>
  <c r="AD4299" i="1" a="1"/>
  <c r="AD4299" i="1" s="1"/>
  <c r="AC4299" i="1"/>
  <c r="AB4299" i="1"/>
  <c r="AA4299" i="1"/>
  <c r="AD4298" i="1" a="1"/>
  <c r="AD4298" i="1" s="1"/>
  <c r="AC4298" i="1"/>
  <c r="AB4298" i="1"/>
  <c r="AA4298" i="1"/>
  <c r="AD4297" i="1" a="1"/>
  <c r="AD4297" i="1" s="1"/>
  <c r="AC4297" i="1"/>
  <c r="AB4297" i="1"/>
  <c r="AA4297" i="1"/>
  <c r="AD4296" i="1" a="1"/>
  <c r="AD4296" i="1" s="1"/>
  <c r="AC4296" i="1"/>
  <c r="AB4296" i="1"/>
  <c r="AA4296" i="1"/>
  <c r="AD4295" i="1" a="1"/>
  <c r="AD4295" i="1" s="1"/>
  <c r="AC4295" i="1"/>
  <c r="AB4295" i="1"/>
  <c r="AA4295" i="1"/>
  <c r="AD4294" i="1" a="1"/>
  <c r="AD4294" i="1" s="1"/>
  <c r="AC4294" i="1"/>
  <c r="AB4294" i="1"/>
  <c r="AA4294" i="1"/>
  <c r="AD4293" i="1" a="1"/>
  <c r="AD4293" i="1" s="1"/>
  <c r="AC4293" i="1"/>
  <c r="AB4293" i="1"/>
  <c r="AA4293" i="1"/>
  <c r="AD4292" i="1" a="1"/>
  <c r="AD4292" i="1" s="1"/>
  <c r="AC4292" i="1"/>
  <c r="AB4292" i="1"/>
  <c r="AA4292" i="1"/>
  <c r="AD4291" i="1" a="1"/>
  <c r="AD4291" i="1" s="1"/>
  <c r="AC4291" i="1"/>
  <c r="AB4291" i="1"/>
  <c r="AA4291" i="1"/>
  <c r="AD4290" i="1" a="1"/>
  <c r="AD4290" i="1" s="1"/>
  <c r="AC4290" i="1"/>
  <c r="AB4290" i="1"/>
  <c r="AA4290" i="1"/>
  <c r="AD4289" i="1" a="1"/>
  <c r="AD4289" i="1" s="1"/>
  <c r="AC4289" i="1"/>
  <c r="AB4289" i="1"/>
  <c r="AA4289" i="1"/>
  <c r="AD4288" i="1" a="1"/>
  <c r="AD4288" i="1" s="1"/>
  <c r="AC4288" i="1"/>
  <c r="AB4288" i="1"/>
  <c r="AA4288" i="1"/>
  <c r="AD4287" i="1" a="1"/>
  <c r="AD4287" i="1" s="1"/>
  <c r="AC4287" i="1"/>
  <c r="AB4287" i="1"/>
  <c r="AA4287" i="1"/>
  <c r="AD4286" i="1" a="1"/>
  <c r="AD4286" i="1" s="1"/>
  <c r="AC4286" i="1"/>
  <c r="AB4286" i="1"/>
  <c r="AA4286" i="1"/>
  <c r="AD4285" i="1" a="1"/>
  <c r="AD4285" i="1" s="1"/>
  <c r="AC4285" i="1"/>
  <c r="AB4285" i="1"/>
  <c r="AA4285" i="1"/>
  <c r="AD4284" i="1" a="1"/>
  <c r="AD4284" i="1" s="1"/>
  <c r="AC4284" i="1"/>
  <c r="AB4284" i="1"/>
  <c r="AA4284" i="1"/>
  <c r="AD4283" i="1" a="1"/>
  <c r="AD4283" i="1" s="1"/>
  <c r="AC4283" i="1"/>
  <c r="AB4283" i="1"/>
  <c r="AA4283" i="1"/>
  <c r="AD4282" i="1" a="1"/>
  <c r="AD4282" i="1" s="1"/>
  <c r="AC4282" i="1"/>
  <c r="AB4282" i="1"/>
  <c r="AA4282" i="1"/>
  <c r="AD4281" i="1" a="1"/>
  <c r="AD4281" i="1" s="1"/>
  <c r="AC4281" i="1"/>
  <c r="AB4281" i="1"/>
  <c r="AA4281" i="1"/>
  <c r="AD4280" i="1" a="1"/>
  <c r="AD4280" i="1" s="1"/>
  <c r="AC4280" i="1"/>
  <c r="AB4280" i="1"/>
  <c r="AA4280" i="1"/>
  <c r="AD4279" i="1" a="1"/>
  <c r="AD4279" i="1" s="1"/>
  <c r="AC4279" i="1"/>
  <c r="AB4279" i="1"/>
  <c r="AA4279" i="1"/>
  <c r="AD4278" i="1" a="1"/>
  <c r="AD4278" i="1" s="1"/>
  <c r="AC4278" i="1"/>
  <c r="AB4278" i="1"/>
  <c r="AA4278" i="1"/>
  <c r="AD4277" i="1" a="1"/>
  <c r="AD4277" i="1" s="1"/>
  <c r="AC4277" i="1"/>
  <c r="AB4277" i="1"/>
  <c r="AA4277" i="1"/>
  <c r="AD4276" i="1" a="1"/>
  <c r="AD4276" i="1" s="1"/>
  <c r="AC4276" i="1"/>
  <c r="AB4276" i="1"/>
  <c r="AA4276" i="1"/>
  <c r="AD4275" i="1" a="1"/>
  <c r="AD4275" i="1" s="1"/>
  <c r="AC4275" i="1"/>
  <c r="AB4275" i="1"/>
  <c r="AA4275" i="1"/>
  <c r="AD4274" i="1" a="1"/>
  <c r="AD4274" i="1" s="1"/>
  <c r="AC4274" i="1"/>
  <c r="AB4274" i="1"/>
  <c r="AA4274" i="1"/>
  <c r="AD4273" i="1" a="1"/>
  <c r="AD4273" i="1" s="1"/>
  <c r="AC4273" i="1"/>
  <c r="AB4273" i="1"/>
  <c r="AA4273" i="1"/>
  <c r="AD4272" i="1" a="1"/>
  <c r="AD4272" i="1" s="1"/>
  <c r="AC4272" i="1"/>
  <c r="AB4272" i="1"/>
  <c r="AA4272" i="1"/>
  <c r="AD4271" i="1" a="1"/>
  <c r="AD4271" i="1" s="1"/>
  <c r="AC4271" i="1"/>
  <c r="AB4271" i="1"/>
  <c r="AA4271" i="1"/>
  <c r="AD4270" i="1" a="1"/>
  <c r="AD4270" i="1" s="1"/>
  <c r="AC4270" i="1"/>
  <c r="AB4270" i="1"/>
  <c r="AA4270" i="1"/>
  <c r="AD4269" i="1" a="1"/>
  <c r="AD4269" i="1" s="1"/>
  <c r="AC4269" i="1"/>
  <c r="AB4269" i="1"/>
  <c r="AA4269" i="1"/>
  <c r="AD4268" i="1" a="1"/>
  <c r="AD4268" i="1" s="1"/>
  <c r="AC4268" i="1"/>
  <c r="AB4268" i="1"/>
  <c r="AA4268" i="1"/>
  <c r="AD4267" i="1" a="1"/>
  <c r="AD4267" i="1" s="1"/>
  <c r="AC4267" i="1"/>
  <c r="AB4267" i="1"/>
  <c r="AA4267" i="1"/>
  <c r="AD4266" i="1" a="1"/>
  <c r="AD4266" i="1" s="1"/>
  <c r="AC4266" i="1"/>
  <c r="AB4266" i="1"/>
  <c r="AA4266" i="1"/>
  <c r="AD4265" i="1" a="1"/>
  <c r="AD4265" i="1" s="1"/>
  <c r="AC4265" i="1"/>
  <c r="AB4265" i="1"/>
  <c r="AA4265" i="1"/>
  <c r="AD4264" i="1" a="1"/>
  <c r="AD4264" i="1" s="1"/>
  <c r="AC4264" i="1"/>
  <c r="AB4264" i="1"/>
  <c r="AA4264" i="1"/>
  <c r="AD4263" i="1" a="1"/>
  <c r="AD4263" i="1" s="1"/>
  <c r="AC4263" i="1"/>
  <c r="AB4263" i="1"/>
  <c r="AA4263" i="1"/>
  <c r="AD4262" i="1" a="1"/>
  <c r="AD4262" i="1" s="1"/>
  <c r="AC4262" i="1"/>
  <c r="AB4262" i="1"/>
  <c r="AA4262" i="1"/>
  <c r="AD4261" i="1" a="1"/>
  <c r="AD4261" i="1" s="1"/>
  <c r="AC4261" i="1"/>
  <c r="AB4261" i="1"/>
  <c r="AA4261" i="1"/>
  <c r="AD4260" i="1" a="1"/>
  <c r="AD4260" i="1" s="1"/>
  <c r="AC4260" i="1"/>
  <c r="AB4260" i="1"/>
  <c r="AA4260" i="1"/>
  <c r="AD4259" i="1" a="1"/>
  <c r="AD4259" i="1" s="1"/>
  <c r="AC4259" i="1"/>
  <c r="AB4259" i="1"/>
  <c r="AA4259" i="1"/>
  <c r="AD4258" i="1" a="1"/>
  <c r="AD4258" i="1" s="1"/>
  <c r="AC4258" i="1"/>
  <c r="AB4258" i="1"/>
  <c r="AA4258" i="1"/>
  <c r="AD4257" i="1" a="1"/>
  <c r="AD4257" i="1" s="1"/>
  <c r="AC4257" i="1"/>
  <c r="AB4257" i="1"/>
  <c r="AA4257" i="1"/>
  <c r="AD4256" i="1"/>
  <c r="AD4256" i="1" a="1"/>
  <c r="AC4256" i="1"/>
  <c r="AB4256" i="1"/>
  <c r="AA4256" i="1"/>
  <c r="AD4255" i="1" a="1"/>
  <c r="AD4255" i="1" s="1"/>
  <c r="AC4255" i="1"/>
  <c r="AB4255" i="1"/>
  <c r="AA4255" i="1"/>
  <c r="AD4254" i="1" a="1"/>
  <c r="AD4254" i="1" s="1"/>
  <c r="AC4254" i="1"/>
  <c r="AB4254" i="1"/>
  <c r="AA4254" i="1"/>
  <c r="AD4253" i="1" a="1"/>
  <c r="AD4253" i="1" s="1"/>
  <c r="AC4253" i="1"/>
  <c r="AB4253" i="1"/>
  <c r="AA4253" i="1"/>
  <c r="AD4252" i="1" a="1"/>
  <c r="AD4252" i="1" s="1"/>
  <c r="AC4252" i="1"/>
  <c r="AB4252" i="1"/>
  <c r="AA4252" i="1"/>
  <c r="AD4251" i="1" a="1"/>
  <c r="AD4251" i="1" s="1"/>
  <c r="AC4251" i="1"/>
  <c r="AB4251" i="1"/>
  <c r="AA4251" i="1"/>
  <c r="AD4250" i="1" a="1"/>
  <c r="AD4250" i="1" s="1"/>
  <c r="AC4250" i="1"/>
  <c r="AB4250" i="1"/>
  <c r="AA4250" i="1"/>
  <c r="AD4249" i="1" a="1"/>
  <c r="AD4249" i="1" s="1"/>
  <c r="AC4249" i="1"/>
  <c r="AB4249" i="1"/>
  <c r="AA4249" i="1"/>
  <c r="AD4248" i="1" a="1"/>
  <c r="AD4248" i="1" s="1"/>
  <c r="AC4248" i="1"/>
  <c r="AB4248" i="1"/>
  <c r="AA4248" i="1"/>
  <c r="AD4247" i="1" a="1"/>
  <c r="AD4247" i="1" s="1"/>
  <c r="AC4247" i="1"/>
  <c r="AB4247" i="1"/>
  <c r="AA4247" i="1"/>
  <c r="AD4246" i="1" a="1"/>
  <c r="AD4246" i="1" s="1"/>
  <c r="AC4246" i="1"/>
  <c r="AB4246" i="1"/>
  <c r="AA4246" i="1"/>
  <c r="AD4245" i="1" a="1"/>
  <c r="AD4245" i="1" s="1"/>
  <c r="AC4245" i="1"/>
  <c r="AB4245" i="1"/>
  <c r="AA4245" i="1"/>
  <c r="AD4244" i="1" a="1"/>
  <c r="AD4244" i="1" s="1"/>
  <c r="AC4244" i="1"/>
  <c r="AB4244" i="1"/>
  <c r="AA4244" i="1"/>
  <c r="AD4243" i="1" a="1"/>
  <c r="AD4243" i="1" s="1"/>
  <c r="AC4243" i="1"/>
  <c r="AB4243" i="1"/>
  <c r="AA4243" i="1"/>
  <c r="AD4242" i="1" a="1"/>
  <c r="AD4242" i="1" s="1"/>
  <c r="AC4242" i="1"/>
  <c r="AB4242" i="1"/>
  <c r="AA4242" i="1"/>
  <c r="AD4241" i="1" a="1"/>
  <c r="AD4241" i="1" s="1"/>
  <c r="AC4241" i="1"/>
  <c r="AB4241" i="1"/>
  <c r="AA4241" i="1"/>
  <c r="AD4240" i="1" a="1"/>
  <c r="AD4240" i="1" s="1"/>
  <c r="AC4240" i="1"/>
  <c r="AB4240" i="1"/>
  <c r="AA4240" i="1"/>
  <c r="AD4239" i="1" a="1"/>
  <c r="AD4239" i="1" s="1"/>
  <c r="AC4239" i="1"/>
  <c r="AB4239" i="1"/>
  <c r="AA4239" i="1"/>
  <c r="AD4238" i="1" a="1"/>
  <c r="AD4238" i="1" s="1"/>
  <c r="AC4238" i="1"/>
  <c r="AB4238" i="1"/>
  <c r="AA4238" i="1"/>
  <c r="AD4237" i="1" a="1"/>
  <c r="AD4237" i="1" s="1"/>
  <c r="AC4237" i="1"/>
  <c r="AB4237" i="1"/>
  <c r="AA4237" i="1"/>
  <c r="AD4236" i="1" a="1"/>
  <c r="AD4236" i="1" s="1"/>
  <c r="AC4236" i="1"/>
  <c r="AB4236" i="1"/>
  <c r="AA4236" i="1"/>
  <c r="AD4235" i="1" a="1"/>
  <c r="AD4235" i="1" s="1"/>
  <c r="AC4235" i="1"/>
  <c r="AB4235" i="1"/>
  <c r="AA4235" i="1"/>
  <c r="AD4234" i="1" a="1"/>
  <c r="AD4234" i="1" s="1"/>
  <c r="AC4234" i="1"/>
  <c r="AB4234" i="1"/>
  <c r="AA4234" i="1"/>
  <c r="AD4233" i="1" a="1"/>
  <c r="AD4233" i="1" s="1"/>
  <c r="AC4233" i="1"/>
  <c r="AB4233" i="1"/>
  <c r="AA4233" i="1"/>
  <c r="AD4232" i="1" a="1"/>
  <c r="AD4232" i="1" s="1"/>
  <c r="AC4232" i="1"/>
  <c r="AB4232" i="1"/>
  <c r="AA4232" i="1"/>
  <c r="AD4231" i="1" a="1"/>
  <c r="AD4231" i="1" s="1"/>
  <c r="AC4231" i="1"/>
  <c r="AB4231" i="1"/>
  <c r="AA4231" i="1"/>
  <c r="AD4230" i="1" a="1"/>
  <c r="AD4230" i="1" s="1"/>
  <c r="AC4230" i="1"/>
  <c r="AB4230" i="1"/>
  <c r="AA4230" i="1"/>
  <c r="AD4229" i="1" a="1"/>
  <c r="AD4229" i="1" s="1"/>
  <c r="AC4229" i="1"/>
  <c r="AB4229" i="1"/>
  <c r="AA4229" i="1"/>
  <c r="AD4228" i="1" a="1"/>
  <c r="AD4228" i="1" s="1"/>
  <c r="AC4228" i="1"/>
  <c r="AB4228" i="1"/>
  <c r="AA4228" i="1"/>
  <c r="AD4227" i="1" a="1"/>
  <c r="AD4227" i="1" s="1"/>
  <c r="AC4227" i="1"/>
  <c r="AB4227" i="1"/>
  <c r="AA4227" i="1"/>
  <c r="AD4226" i="1" a="1"/>
  <c r="AD4226" i="1" s="1"/>
  <c r="AC4226" i="1"/>
  <c r="AB4226" i="1"/>
  <c r="AA4226" i="1"/>
  <c r="AD4225" i="1" a="1"/>
  <c r="AD4225" i="1" s="1"/>
  <c r="AC4225" i="1"/>
  <c r="AB4225" i="1"/>
  <c r="AA4225" i="1"/>
  <c r="AD4224" i="1" a="1"/>
  <c r="AD4224" i="1" s="1"/>
  <c r="AC4224" i="1"/>
  <c r="AB4224" i="1"/>
  <c r="AA4224" i="1"/>
  <c r="AD4223" i="1" a="1"/>
  <c r="AD4223" i="1" s="1"/>
  <c r="AC4223" i="1"/>
  <c r="AB4223" i="1"/>
  <c r="AA4223" i="1"/>
  <c r="AD4222" i="1" a="1"/>
  <c r="AD4222" i="1" s="1"/>
  <c r="AC4222" i="1"/>
  <c r="AB4222" i="1"/>
  <c r="AA4222" i="1"/>
  <c r="AD4221" i="1" a="1"/>
  <c r="AD4221" i="1" s="1"/>
  <c r="AC4221" i="1"/>
  <c r="AB4221" i="1"/>
  <c r="AA4221" i="1"/>
  <c r="AD4220" i="1" a="1"/>
  <c r="AD4220" i="1" s="1"/>
  <c r="AC4220" i="1"/>
  <c r="AB4220" i="1"/>
  <c r="AA4220" i="1"/>
  <c r="AD4219" i="1" a="1"/>
  <c r="AD4219" i="1" s="1"/>
  <c r="AC4219" i="1"/>
  <c r="AB4219" i="1"/>
  <c r="AA4219" i="1"/>
  <c r="AD4218" i="1" a="1"/>
  <c r="AD4218" i="1" s="1"/>
  <c r="AC4218" i="1"/>
  <c r="AB4218" i="1"/>
  <c r="AA4218" i="1"/>
  <c r="AD4217" i="1" a="1"/>
  <c r="AD4217" i="1" s="1"/>
  <c r="AC4217" i="1"/>
  <c r="AB4217" i="1"/>
  <c r="AA4217" i="1"/>
  <c r="AD4216" i="1" a="1"/>
  <c r="AD4216" i="1" s="1"/>
  <c r="AC4216" i="1"/>
  <c r="AB4216" i="1"/>
  <c r="AA4216" i="1"/>
  <c r="AD4215" i="1" a="1"/>
  <c r="AD4215" i="1" s="1"/>
  <c r="AC4215" i="1"/>
  <c r="AB4215" i="1"/>
  <c r="AA4215" i="1"/>
  <c r="AD4214" i="1" a="1"/>
  <c r="AD4214" i="1" s="1"/>
  <c r="AC4214" i="1"/>
  <c r="AB4214" i="1"/>
  <c r="AA4214" i="1"/>
  <c r="AD4213" i="1" a="1"/>
  <c r="AD4213" i="1" s="1"/>
  <c r="AC4213" i="1"/>
  <c r="AB4213" i="1"/>
  <c r="AA4213" i="1"/>
  <c r="AD4212" i="1" a="1"/>
  <c r="AD4212" i="1" s="1"/>
  <c r="AC4212" i="1"/>
  <c r="AB4212" i="1"/>
  <c r="AA4212" i="1"/>
  <c r="AD4211" i="1" a="1"/>
  <c r="AD4211" i="1" s="1"/>
  <c r="AC4211" i="1"/>
  <c r="AB4211" i="1"/>
  <c r="AA4211" i="1"/>
  <c r="AD4210" i="1" a="1"/>
  <c r="AD4210" i="1" s="1"/>
  <c r="AC4210" i="1"/>
  <c r="AB4210" i="1"/>
  <c r="AA4210" i="1"/>
  <c r="AD4209" i="1" a="1"/>
  <c r="AD4209" i="1" s="1"/>
  <c r="AC4209" i="1"/>
  <c r="AB4209" i="1"/>
  <c r="AA4209" i="1"/>
  <c r="AD4208" i="1" a="1"/>
  <c r="AD4208" i="1" s="1"/>
  <c r="AC4208" i="1"/>
  <c r="AB4208" i="1"/>
  <c r="AA4208" i="1"/>
  <c r="AD4207" i="1" a="1"/>
  <c r="AD4207" i="1" s="1"/>
  <c r="AC4207" i="1"/>
  <c r="AB4207" i="1"/>
  <c r="AA4207" i="1"/>
  <c r="AD4206" i="1" a="1"/>
  <c r="AD4206" i="1" s="1"/>
  <c r="AC4206" i="1"/>
  <c r="AB4206" i="1"/>
  <c r="AA4206" i="1"/>
  <c r="AD4205" i="1" a="1"/>
  <c r="AD4205" i="1" s="1"/>
  <c r="AC4205" i="1"/>
  <c r="AB4205" i="1"/>
  <c r="AA4205" i="1"/>
  <c r="AD4204" i="1" a="1"/>
  <c r="AD4204" i="1" s="1"/>
  <c r="AC4204" i="1"/>
  <c r="AB4204" i="1"/>
  <c r="AA4204" i="1"/>
  <c r="AD4203" i="1" a="1"/>
  <c r="AD4203" i="1" s="1"/>
  <c r="AC4203" i="1"/>
  <c r="AB4203" i="1"/>
  <c r="AA4203" i="1"/>
  <c r="AD4202" i="1" a="1"/>
  <c r="AD4202" i="1" s="1"/>
  <c r="AC4202" i="1"/>
  <c r="AB4202" i="1"/>
  <c r="AA4202" i="1"/>
  <c r="AD4201" i="1" a="1"/>
  <c r="AD4201" i="1" s="1"/>
  <c r="AC4201" i="1"/>
  <c r="AB4201" i="1"/>
  <c r="AA4201" i="1"/>
  <c r="AD4200" i="1" a="1"/>
  <c r="AD4200" i="1" s="1"/>
  <c r="AC4200" i="1"/>
  <c r="AB4200" i="1"/>
  <c r="AA4200" i="1"/>
  <c r="AD4199" i="1" a="1"/>
  <c r="AD4199" i="1" s="1"/>
  <c r="AC4199" i="1"/>
  <c r="AB4199" i="1"/>
  <c r="AA4199" i="1"/>
  <c r="AD4198" i="1" a="1"/>
  <c r="AD4198" i="1" s="1"/>
  <c r="AC4198" i="1"/>
  <c r="AB4198" i="1"/>
  <c r="AA4198" i="1"/>
  <c r="AD4197" i="1" a="1"/>
  <c r="AD4197" i="1" s="1"/>
  <c r="AC4197" i="1"/>
  <c r="AB4197" i="1"/>
  <c r="AA4197" i="1"/>
  <c r="AD4196" i="1" a="1"/>
  <c r="AD4196" i="1" s="1"/>
  <c r="AC4196" i="1"/>
  <c r="AB4196" i="1"/>
  <c r="AA4196" i="1"/>
  <c r="AD4195" i="1" a="1"/>
  <c r="AD4195" i="1" s="1"/>
  <c r="AC4195" i="1"/>
  <c r="AB4195" i="1"/>
  <c r="AA4195" i="1"/>
  <c r="AD4194" i="1" a="1"/>
  <c r="AD4194" i="1" s="1"/>
  <c r="AC4194" i="1"/>
  <c r="AB4194" i="1"/>
  <c r="AA4194" i="1"/>
  <c r="AD4193" i="1" a="1"/>
  <c r="AD4193" i="1" s="1"/>
  <c r="AC4193" i="1"/>
  <c r="AB4193" i="1"/>
  <c r="AA4193" i="1"/>
  <c r="AD4192" i="1" a="1"/>
  <c r="AD4192" i="1" s="1"/>
  <c r="AC4192" i="1"/>
  <c r="AB4192" i="1"/>
  <c r="AA4192" i="1"/>
  <c r="AD4191" i="1" a="1"/>
  <c r="AD4191" i="1" s="1"/>
  <c r="AC4191" i="1"/>
  <c r="AB4191" i="1"/>
  <c r="AA4191" i="1"/>
  <c r="AD4190" i="1" a="1"/>
  <c r="AD4190" i="1" s="1"/>
  <c r="AC4190" i="1"/>
  <c r="AB4190" i="1"/>
  <c r="AA4190" i="1"/>
  <c r="AD4189" i="1" a="1"/>
  <c r="AD4189" i="1" s="1"/>
  <c r="AC4189" i="1"/>
  <c r="AB4189" i="1"/>
  <c r="AA4189" i="1"/>
  <c r="AD4188" i="1" a="1"/>
  <c r="AD4188" i="1" s="1"/>
  <c r="AC4188" i="1"/>
  <c r="AB4188" i="1"/>
  <c r="AA4188" i="1"/>
  <c r="AD4187" i="1" a="1"/>
  <c r="AD4187" i="1" s="1"/>
  <c r="AC4187" i="1"/>
  <c r="AB4187" i="1"/>
  <c r="AA4187" i="1"/>
  <c r="AD4186" i="1" a="1"/>
  <c r="AD4186" i="1" s="1"/>
  <c r="AC4186" i="1"/>
  <c r="AB4186" i="1"/>
  <c r="AA4186" i="1"/>
  <c r="AD4185" i="1" a="1"/>
  <c r="AD4185" i="1" s="1"/>
  <c r="AC4185" i="1"/>
  <c r="AB4185" i="1"/>
  <c r="AA4185" i="1"/>
  <c r="AD4184" i="1" a="1"/>
  <c r="AD4184" i="1" s="1"/>
  <c r="AC4184" i="1"/>
  <c r="AB4184" i="1"/>
  <c r="AA4184" i="1"/>
  <c r="AD4183" i="1" a="1"/>
  <c r="AD4183" i="1" s="1"/>
  <c r="AC4183" i="1"/>
  <c r="AB4183" i="1"/>
  <c r="AA4183" i="1"/>
  <c r="AD4182" i="1" a="1"/>
  <c r="AD4182" i="1" s="1"/>
  <c r="AC4182" i="1"/>
  <c r="AB4182" i="1"/>
  <c r="AA4182" i="1"/>
  <c r="AD4181" i="1" a="1"/>
  <c r="AD4181" i="1" s="1"/>
  <c r="AC4181" i="1"/>
  <c r="AB4181" i="1"/>
  <c r="AA4181" i="1"/>
  <c r="AD4180" i="1" a="1"/>
  <c r="AD4180" i="1" s="1"/>
  <c r="AC4180" i="1"/>
  <c r="AB4180" i="1"/>
  <c r="AA4180" i="1"/>
  <c r="AD4179" i="1" a="1"/>
  <c r="AD4179" i="1" s="1"/>
  <c r="AC4179" i="1"/>
  <c r="AB4179" i="1"/>
  <c r="AA4179" i="1"/>
  <c r="AD4178" i="1" a="1"/>
  <c r="AD4178" i="1" s="1"/>
  <c r="AC4178" i="1"/>
  <c r="AB4178" i="1"/>
  <c r="AA4178" i="1"/>
  <c r="AD4177" i="1" a="1"/>
  <c r="AD4177" i="1" s="1"/>
  <c r="AC4177" i="1"/>
  <c r="AB4177" i="1"/>
  <c r="AA4177" i="1"/>
  <c r="AD4176" i="1" a="1"/>
  <c r="AD4176" i="1" s="1"/>
  <c r="AC4176" i="1"/>
  <c r="AB4176" i="1"/>
  <c r="AA4176" i="1"/>
  <c r="AD4175" i="1" a="1"/>
  <c r="AD4175" i="1" s="1"/>
  <c r="AC4175" i="1"/>
  <c r="AB4175" i="1"/>
  <c r="AA4175" i="1"/>
  <c r="AD4174" i="1" a="1"/>
  <c r="AD4174" i="1" s="1"/>
  <c r="AC4174" i="1"/>
  <c r="AB4174" i="1"/>
  <c r="AA4174" i="1"/>
  <c r="AD4173" i="1" a="1"/>
  <c r="AD4173" i="1" s="1"/>
  <c r="AC4173" i="1"/>
  <c r="AB4173" i="1"/>
  <c r="AA4173" i="1"/>
  <c r="AD4172" i="1" a="1"/>
  <c r="AD4172" i="1" s="1"/>
  <c r="AC4172" i="1"/>
  <c r="AB4172" i="1"/>
  <c r="AA4172" i="1"/>
  <c r="AD4171" i="1" a="1"/>
  <c r="AD4171" i="1" s="1"/>
  <c r="AC4171" i="1"/>
  <c r="AB4171" i="1"/>
  <c r="AA4171" i="1"/>
  <c r="AD4170" i="1" a="1"/>
  <c r="AD4170" i="1" s="1"/>
  <c r="AC4170" i="1"/>
  <c r="AB4170" i="1"/>
  <c r="AA4170" i="1"/>
  <c r="AD4169" i="1" a="1"/>
  <c r="AD4169" i="1" s="1"/>
  <c r="AC4169" i="1"/>
  <c r="AB4169" i="1"/>
  <c r="AA4169" i="1"/>
  <c r="AD4168" i="1" a="1"/>
  <c r="AD4168" i="1" s="1"/>
  <c r="AC4168" i="1"/>
  <c r="AB4168" i="1"/>
  <c r="AA4168" i="1"/>
  <c r="AD4167" i="1" a="1"/>
  <c r="AD4167" i="1" s="1"/>
  <c r="AC4167" i="1"/>
  <c r="AB4167" i="1"/>
  <c r="AA4167" i="1"/>
  <c r="AD4166" i="1" a="1"/>
  <c r="AD4166" i="1" s="1"/>
  <c r="AC4166" i="1"/>
  <c r="AB4166" i="1"/>
  <c r="AA4166" i="1"/>
  <c r="AD4165" i="1" a="1"/>
  <c r="AD4165" i="1" s="1"/>
  <c r="AC4165" i="1"/>
  <c r="AB4165" i="1"/>
  <c r="AA4165" i="1"/>
  <c r="AD4164" i="1" a="1"/>
  <c r="AD4164" i="1" s="1"/>
  <c r="AC4164" i="1"/>
  <c r="AB4164" i="1"/>
  <c r="AA4164" i="1"/>
  <c r="AD4163" i="1" a="1"/>
  <c r="AD4163" i="1" s="1"/>
  <c r="AC4163" i="1"/>
  <c r="AB4163" i="1"/>
  <c r="AA4163" i="1"/>
  <c r="AD4162" i="1" a="1"/>
  <c r="AD4162" i="1" s="1"/>
  <c r="AC4162" i="1"/>
  <c r="AB4162" i="1"/>
  <c r="AA4162" i="1"/>
  <c r="AD4161" i="1" a="1"/>
  <c r="AD4161" i="1" s="1"/>
  <c r="AC4161" i="1"/>
  <c r="AB4161" i="1"/>
  <c r="AA4161" i="1"/>
  <c r="AD4160" i="1" a="1"/>
  <c r="AD4160" i="1" s="1"/>
  <c r="AC4160" i="1"/>
  <c r="AB4160" i="1"/>
  <c r="AA4160" i="1"/>
  <c r="AD4159" i="1" a="1"/>
  <c r="AD4159" i="1" s="1"/>
  <c r="AC4159" i="1"/>
  <c r="AB4159" i="1"/>
  <c r="AA4159" i="1"/>
  <c r="AD4158" i="1" a="1"/>
  <c r="AD4158" i="1" s="1"/>
  <c r="AC4158" i="1"/>
  <c r="AB4158" i="1"/>
  <c r="AA4158" i="1"/>
  <c r="AD4157" i="1" a="1"/>
  <c r="AD4157" i="1" s="1"/>
  <c r="AC4157" i="1"/>
  <c r="AB4157" i="1"/>
  <c r="AA4157" i="1"/>
  <c r="AD4156" i="1" a="1"/>
  <c r="AD4156" i="1" s="1"/>
  <c r="AC4156" i="1"/>
  <c r="AB4156" i="1"/>
  <c r="AA4156" i="1"/>
  <c r="AD4155" i="1" a="1"/>
  <c r="AD4155" i="1" s="1"/>
  <c r="AC4155" i="1"/>
  <c r="AB4155" i="1"/>
  <c r="AA4155" i="1"/>
  <c r="AD4154" i="1" a="1"/>
  <c r="AD4154" i="1" s="1"/>
  <c r="AC4154" i="1"/>
  <c r="AB4154" i="1"/>
  <c r="AA4154" i="1"/>
  <c r="AD4153" i="1" a="1"/>
  <c r="AD4153" i="1" s="1"/>
  <c r="AC4153" i="1"/>
  <c r="AB4153" i="1"/>
  <c r="AA4153" i="1"/>
  <c r="AD4152" i="1" a="1"/>
  <c r="AD4152" i="1" s="1"/>
  <c r="AC4152" i="1"/>
  <c r="AB4152" i="1"/>
  <c r="AA4152" i="1"/>
  <c r="AD4151" i="1" a="1"/>
  <c r="AD4151" i="1" s="1"/>
  <c r="AC4151" i="1"/>
  <c r="AB4151" i="1"/>
  <c r="AA4151" i="1"/>
  <c r="AD4150" i="1" a="1"/>
  <c r="AD4150" i="1" s="1"/>
  <c r="AC4150" i="1"/>
  <c r="AB4150" i="1"/>
  <c r="AA4150" i="1"/>
  <c r="AD4149" i="1" a="1"/>
  <c r="AD4149" i="1" s="1"/>
  <c r="AC4149" i="1"/>
  <c r="AB4149" i="1"/>
  <c r="AA4149" i="1"/>
  <c r="AD4148" i="1" a="1"/>
  <c r="AD4148" i="1" s="1"/>
  <c r="AC4148" i="1"/>
  <c r="AB4148" i="1"/>
  <c r="AA4148" i="1"/>
  <c r="AD4147" i="1" a="1"/>
  <c r="AD4147" i="1" s="1"/>
  <c r="AC4147" i="1"/>
  <c r="AB4147" i="1"/>
  <c r="AA4147" i="1"/>
  <c r="AD4146" i="1" a="1"/>
  <c r="AD4146" i="1" s="1"/>
  <c r="AC4146" i="1"/>
  <c r="AB4146" i="1"/>
  <c r="AA4146" i="1"/>
  <c r="AD4145" i="1" a="1"/>
  <c r="AD4145" i="1" s="1"/>
  <c r="AC4145" i="1"/>
  <c r="AB4145" i="1"/>
  <c r="AA4145" i="1"/>
  <c r="AD4144" i="1" a="1"/>
  <c r="AD4144" i="1" s="1"/>
  <c r="AC4144" i="1"/>
  <c r="AB4144" i="1"/>
  <c r="AA4144" i="1"/>
  <c r="AD4143" i="1" a="1"/>
  <c r="AD4143" i="1" s="1"/>
  <c r="AC4143" i="1"/>
  <c r="AB4143" i="1"/>
  <c r="AA4143" i="1"/>
  <c r="AD4142" i="1" a="1"/>
  <c r="AD4142" i="1" s="1"/>
  <c r="AC4142" i="1"/>
  <c r="AB4142" i="1"/>
  <c r="AA4142" i="1"/>
  <c r="AD4141" i="1" a="1"/>
  <c r="AD4141" i="1" s="1"/>
  <c r="AC4141" i="1"/>
  <c r="AB4141" i="1"/>
  <c r="AA4141" i="1"/>
  <c r="AD4140" i="1" a="1"/>
  <c r="AD4140" i="1" s="1"/>
  <c r="AC4140" i="1"/>
  <c r="AB4140" i="1"/>
  <c r="AA4140" i="1"/>
  <c r="AD4139" i="1" a="1"/>
  <c r="AD4139" i="1" s="1"/>
  <c r="AC4139" i="1"/>
  <c r="AB4139" i="1"/>
  <c r="AA4139" i="1"/>
  <c r="AD4138" i="1" a="1"/>
  <c r="AD4138" i="1" s="1"/>
  <c r="AC4138" i="1"/>
  <c r="AB4138" i="1"/>
  <c r="AA4138" i="1"/>
  <c r="AD4137" i="1" a="1"/>
  <c r="AD4137" i="1" s="1"/>
  <c r="AC4137" i="1"/>
  <c r="AB4137" i="1"/>
  <c r="AA4137" i="1"/>
  <c r="AD4136" i="1" a="1"/>
  <c r="AD4136" i="1" s="1"/>
  <c r="AC4136" i="1"/>
  <c r="AB4136" i="1"/>
  <c r="AA4136" i="1"/>
  <c r="AD4135" i="1" a="1"/>
  <c r="AD4135" i="1" s="1"/>
  <c r="AC4135" i="1"/>
  <c r="AB4135" i="1"/>
  <c r="AA4135" i="1"/>
  <c r="AD4134" i="1" a="1"/>
  <c r="AD4134" i="1" s="1"/>
  <c r="AC4134" i="1"/>
  <c r="AB4134" i="1"/>
  <c r="AA4134" i="1"/>
  <c r="AD4133" i="1" a="1"/>
  <c r="AD4133" i="1" s="1"/>
  <c r="AC4133" i="1"/>
  <c r="AB4133" i="1"/>
  <c r="AA4133" i="1"/>
  <c r="AD4132" i="1" a="1"/>
  <c r="AD4132" i="1" s="1"/>
  <c r="AC4132" i="1"/>
  <c r="AB4132" i="1"/>
  <c r="AA4132" i="1"/>
  <c r="AD4131" i="1" a="1"/>
  <c r="AD4131" i="1" s="1"/>
  <c r="AC4131" i="1"/>
  <c r="AB4131" i="1"/>
  <c r="AA4131" i="1"/>
  <c r="AD4130" i="1" a="1"/>
  <c r="AD4130" i="1" s="1"/>
  <c r="AC4130" i="1"/>
  <c r="AB4130" i="1"/>
  <c r="AA4130" i="1"/>
  <c r="AD4129" i="1" a="1"/>
  <c r="AD4129" i="1" s="1"/>
  <c r="AC4129" i="1"/>
  <c r="AB4129" i="1"/>
  <c r="AA4129" i="1"/>
  <c r="AD4128" i="1" a="1"/>
  <c r="AD4128" i="1" s="1"/>
  <c r="AC4128" i="1"/>
  <c r="AB4128" i="1"/>
  <c r="AA4128" i="1"/>
  <c r="AD4127" i="1" a="1"/>
  <c r="AD4127" i="1" s="1"/>
  <c r="AC4127" i="1"/>
  <c r="AB4127" i="1"/>
  <c r="AA4127" i="1"/>
  <c r="AD4126" i="1" a="1"/>
  <c r="AD4126" i="1" s="1"/>
  <c r="AC4126" i="1"/>
  <c r="AB4126" i="1"/>
  <c r="AA4126" i="1"/>
  <c r="AD4125" i="1" a="1"/>
  <c r="AD4125" i="1" s="1"/>
  <c r="AC4125" i="1"/>
  <c r="AB4125" i="1"/>
  <c r="AA4125" i="1"/>
  <c r="AD4124" i="1" a="1"/>
  <c r="AD4124" i="1" s="1"/>
  <c r="AC4124" i="1"/>
  <c r="AB4124" i="1"/>
  <c r="AA4124" i="1"/>
  <c r="AD4123" i="1" a="1"/>
  <c r="AD4123" i="1" s="1"/>
  <c r="AC4123" i="1"/>
  <c r="AB4123" i="1"/>
  <c r="AA4123" i="1"/>
  <c r="AD4122" i="1" a="1"/>
  <c r="AD4122" i="1" s="1"/>
  <c r="AC4122" i="1"/>
  <c r="AB4122" i="1"/>
  <c r="AA4122" i="1"/>
  <c r="AD4121" i="1" a="1"/>
  <c r="AD4121" i="1" s="1"/>
  <c r="AC4121" i="1"/>
  <c r="AB4121" i="1"/>
  <c r="AA4121" i="1"/>
  <c r="AD4120" i="1" a="1"/>
  <c r="AD4120" i="1" s="1"/>
  <c r="AC4120" i="1"/>
  <c r="AB4120" i="1"/>
  <c r="AA4120" i="1"/>
  <c r="AD4119" i="1" a="1"/>
  <c r="AD4119" i="1" s="1"/>
  <c r="AC4119" i="1"/>
  <c r="AB4119" i="1"/>
  <c r="AA4119" i="1"/>
  <c r="AD4118" i="1" a="1"/>
  <c r="AD4118" i="1" s="1"/>
  <c r="AC4118" i="1"/>
  <c r="AB4118" i="1"/>
  <c r="AA4118" i="1"/>
  <c r="AD4117" i="1" a="1"/>
  <c r="AD4117" i="1" s="1"/>
  <c r="AC4117" i="1"/>
  <c r="AB4117" i="1"/>
  <c r="AA4117" i="1"/>
  <c r="AD4116" i="1" a="1"/>
  <c r="AD4116" i="1" s="1"/>
  <c r="AC4116" i="1"/>
  <c r="AB4116" i="1"/>
  <c r="AA4116" i="1"/>
  <c r="AD4115" i="1" a="1"/>
  <c r="AD4115" i="1" s="1"/>
  <c r="AC4115" i="1"/>
  <c r="AB4115" i="1"/>
  <c r="AA4115" i="1"/>
  <c r="AD4114" i="1" a="1"/>
  <c r="AD4114" i="1" s="1"/>
  <c r="AC4114" i="1"/>
  <c r="AB4114" i="1"/>
  <c r="AA4114" i="1"/>
  <c r="AD4113" i="1" a="1"/>
  <c r="AD4113" i="1" s="1"/>
  <c r="AC4113" i="1"/>
  <c r="AB4113" i="1"/>
  <c r="AA4113" i="1"/>
  <c r="AD4112" i="1" a="1"/>
  <c r="AD4112" i="1" s="1"/>
  <c r="AC4112" i="1"/>
  <c r="AB4112" i="1"/>
  <c r="AA4112" i="1"/>
  <c r="AD4111" i="1" a="1"/>
  <c r="AD4111" i="1" s="1"/>
  <c r="AC4111" i="1"/>
  <c r="AB4111" i="1"/>
  <c r="AA4111" i="1"/>
  <c r="AD4110" i="1" a="1"/>
  <c r="AD4110" i="1" s="1"/>
  <c r="AC4110" i="1"/>
  <c r="AB4110" i="1"/>
  <c r="AA4110" i="1"/>
  <c r="AD4109" i="1" a="1"/>
  <c r="AD4109" i="1" s="1"/>
  <c r="AC4109" i="1"/>
  <c r="AB4109" i="1"/>
  <c r="AA4109" i="1"/>
  <c r="AD4108" i="1" a="1"/>
  <c r="AD4108" i="1" s="1"/>
  <c r="AC4108" i="1"/>
  <c r="AB4108" i="1"/>
  <c r="AA4108" i="1"/>
  <c r="AD4107" i="1" a="1"/>
  <c r="AD4107" i="1" s="1"/>
  <c r="AC4107" i="1"/>
  <c r="AB4107" i="1"/>
  <c r="AA4107" i="1"/>
  <c r="AD4106" i="1" a="1"/>
  <c r="AD4106" i="1" s="1"/>
  <c r="AC4106" i="1"/>
  <c r="AB4106" i="1"/>
  <c r="AA4106" i="1"/>
  <c r="AD4105" i="1" a="1"/>
  <c r="AD4105" i="1" s="1"/>
  <c r="AC4105" i="1"/>
  <c r="AB4105" i="1"/>
  <c r="AA4105" i="1"/>
  <c r="AD4104" i="1" a="1"/>
  <c r="AD4104" i="1" s="1"/>
  <c r="AC4104" i="1"/>
  <c r="AB4104" i="1"/>
  <c r="AA4104" i="1"/>
  <c r="AD4103" i="1" a="1"/>
  <c r="AD4103" i="1" s="1"/>
  <c r="AC4103" i="1"/>
  <c r="AB4103" i="1"/>
  <c r="AA4103" i="1"/>
  <c r="AD4102" i="1" a="1"/>
  <c r="AD4102" i="1" s="1"/>
  <c r="AC4102" i="1"/>
  <c r="AB4102" i="1"/>
  <c r="AA4102" i="1"/>
  <c r="AD4101" i="1" a="1"/>
  <c r="AD4101" i="1" s="1"/>
  <c r="AC4101" i="1"/>
  <c r="AB4101" i="1"/>
  <c r="AA4101" i="1"/>
  <c r="AD4100" i="1" a="1"/>
  <c r="AD4100" i="1" s="1"/>
  <c r="AC4100" i="1"/>
  <c r="AB4100" i="1"/>
  <c r="AA4100" i="1"/>
  <c r="AD4099" i="1" a="1"/>
  <c r="AD4099" i="1" s="1"/>
  <c r="AC4099" i="1"/>
  <c r="AB4099" i="1"/>
  <c r="AA4099" i="1"/>
  <c r="AD4098" i="1" a="1"/>
  <c r="AD4098" i="1" s="1"/>
  <c r="AC4098" i="1"/>
  <c r="AB4098" i="1"/>
  <c r="AA4098" i="1"/>
  <c r="AD4097" i="1" a="1"/>
  <c r="AD4097" i="1" s="1"/>
  <c r="AC4097" i="1"/>
  <c r="AB4097" i="1"/>
  <c r="AA4097" i="1"/>
  <c r="AD4096" i="1" a="1"/>
  <c r="AD4096" i="1" s="1"/>
  <c r="AC4096" i="1"/>
  <c r="AB4096" i="1"/>
  <c r="AA4096" i="1"/>
  <c r="AD4095" i="1" a="1"/>
  <c r="AD4095" i="1" s="1"/>
  <c r="AC4095" i="1"/>
  <c r="AB4095" i="1"/>
  <c r="AA4095" i="1"/>
  <c r="AD4094" i="1" a="1"/>
  <c r="AD4094" i="1" s="1"/>
  <c r="AC4094" i="1"/>
  <c r="AB4094" i="1"/>
  <c r="AA4094" i="1"/>
  <c r="AD4093" i="1" a="1"/>
  <c r="AD4093" i="1" s="1"/>
  <c r="AC4093" i="1"/>
  <c r="AB4093" i="1"/>
  <c r="AA4093" i="1"/>
  <c r="AD4092" i="1" a="1"/>
  <c r="AD4092" i="1" s="1"/>
  <c r="AC4092" i="1"/>
  <c r="AB4092" i="1"/>
  <c r="AA4092" i="1"/>
  <c r="AD4091" i="1" a="1"/>
  <c r="AD4091" i="1" s="1"/>
  <c r="AC4091" i="1"/>
  <c r="AB4091" i="1"/>
  <c r="AA4091" i="1"/>
  <c r="AD4090" i="1" a="1"/>
  <c r="AD4090" i="1" s="1"/>
  <c r="AC4090" i="1"/>
  <c r="AB4090" i="1"/>
  <c r="AA4090" i="1"/>
  <c r="AD4089" i="1" a="1"/>
  <c r="AD4089" i="1" s="1"/>
  <c r="AC4089" i="1"/>
  <c r="AB4089" i="1"/>
  <c r="AA4089" i="1"/>
  <c r="AD4088" i="1" a="1"/>
  <c r="AD4088" i="1" s="1"/>
  <c r="AC4088" i="1"/>
  <c r="AB4088" i="1"/>
  <c r="AA4088" i="1"/>
  <c r="AD4087" i="1" a="1"/>
  <c r="AD4087" i="1" s="1"/>
  <c r="AC4087" i="1"/>
  <c r="AB4087" i="1"/>
  <c r="AA4087" i="1"/>
  <c r="AD4086" i="1" a="1"/>
  <c r="AD4086" i="1" s="1"/>
  <c r="AC4086" i="1"/>
  <c r="AB4086" i="1"/>
  <c r="AA4086" i="1"/>
  <c r="AD4085" i="1" a="1"/>
  <c r="AD4085" i="1" s="1"/>
  <c r="AC4085" i="1"/>
  <c r="AB4085" i="1"/>
  <c r="AA4085" i="1"/>
  <c r="AD4084" i="1" a="1"/>
  <c r="AD4084" i="1" s="1"/>
  <c r="AC4084" i="1"/>
  <c r="AB4084" i="1"/>
  <c r="AA4084" i="1"/>
  <c r="AD4083" i="1" a="1"/>
  <c r="AD4083" i="1" s="1"/>
  <c r="AC4083" i="1"/>
  <c r="AB4083" i="1"/>
  <c r="AA4083" i="1"/>
  <c r="AD4082" i="1" a="1"/>
  <c r="AD4082" i="1" s="1"/>
  <c r="AC4082" i="1"/>
  <c r="AB4082" i="1"/>
  <c r="AA4082" i="1"/>
  <c r="AD4081" i="1" a="1"/>
  <c r="AD4081" i="1" s="1"/>
  <c r="AC4081" i="1"/>
  <c r="AB4081" i="1"/>
  <c r="AA4081" i="1"/>
  <c r="AD4080" i="1" a="1"/>
  <c r="AD4080" i="1" s="1"/>
  <c r="AC4080" i="1"/>
  <c r="AB4080" i="1"/>
  <c r="AA4080" i="1"/>
  <c r="AD4079" i="1" a="1"/>
  <c r="AD4079" i="1" s="1"/>
  <c r="AC4079" i="1"/>
  <c r="AB4079" i="1"/>
  <c r="AA4079" i="1"/>
  <c r="AD4078" i="1" a="1"/>
  <c r="AD4078" i="1" s="1"/>
  <c r="AC4078" i="1"/>
  <c r="AB4078" i="1"/>
  <c r="AA4078" i="1"/>
  <c r="AD4077" i="1" a="1"/>
  <c r="AD4077" i="1" s="1"/>
  <c r="AC4077" i="1"/>
  <c r="AB4077" i="1"/>
  <c r="AA4077" i="1"/>
  <c r="AD4076" i="1" a="1"/>
  <c r="AD4076" i="1" s="1"/>
  <c r="AC4076" i="1"/>
  <c r="AB4076" i="1"/>
  <c r="AA4076" i="1"/>
  <c r="AD4075" i="1" a="1"/>
  <c r="AD4075" i="1" s="1"/>
  <c r="AC4075" i="1"/>
  <c r="AB4075" i="1"/>
  <c r="AA4075" i="1"/>
  <c r="AD4074" i="1"/>
  <c r="AD4074" i="1" a="1"/>
  <c r="AC4074" i="1"/>
  <c r="AB4074" i="1"/>
  <c r="AA4074" i="1"/>
  <c r="AD4073" i="1" a="1"/>
  <c r="AD4073" i="1" s="1"/>
  <c r="AC4073" i="1"/>
  <c r="AB4073" i="1"/>
  <c r="AA4073" i="1"/>
  <c r="AD4072" i="1" a="1"/>
  <c r="AD4072" i="1" s="1"/>
  <c r="AC4072" i="1"/>
  <c r="AB4072" i="1"/>
  <c r="AA4072" i="1"/>
  <c r="AD4071" i="1" a="1"/>
  <c r="AD4071" i="1" s="1"/>
  <c r="AC4071" i="1"/>
  <c r="AB4071" i="1"/>
  <c r="AA4071" i="1"/>
  <c r="AD4070" i="1" a="1"/>
  <c r="AD4070" i="1" s="1"/>
  <c r="AC4070" i="1"/>
  <c r="AB4070" i="1"/>
  <c r="AA4070" i="1"/>
  <c r="AD4069" i="1" a="1"/>
  <c r="AD4069" i="1" s="1"/>
  <c r="AC4069" i="1"/>
  <c r="AB4069" i="1"/>
  <c r="AA4069" i="1"/>
  <c r="AD4068" i="1" a="1"/>
  <c r="AD4068" i="1" s="1"/>
  <c r="AC4068" i="1"/>
  <c r="AB4068" i="1"/>
  <c r="AA4068" i="1"/>
  <c r="AD4067" i="1" a="1"/>
  <c r="AD4067" i="1" s="1"/>
  <c r="AC4067" i="1"/>
  <c r="AB4067" i="1"/>
  <c r="AA4067" i="1"/>
  <c r="AD4066" i="1" a="1"/>
  <c r="AD4066" i="1" s="1"/>
  <c r="AC4066" i="1"/>
  <c r="AB4066" i="1"/>
  <c r="AA4066" i="1"/>
  <c r="AD4065" i="1" a="1"/>
  <c r="AD4065" i="1" s="1"/>
  <c r="AC4065" i="1"/>
  <c r="AB4065" i="1"/>
  <c r="AA4065" i="1"/>
  <c r="AD4064" i="1" a="1"/>
  <c r="AD4064" i="1" s="1"/>
  <c r="AC4064" i="1"/>
  <c r="AB4064" i="1"/>
  <c r="AA4064" i="1"/>
  <c r="AD4063" i="1" a="1"/>
  <c r="AD4063" i="1" s="1"/>
  <c r="AC4063" i="1"/>
  <c r="AB4063" i="1"/>
  <c r="AA4063" i="1"/>
  <c r="AD4062" i="1" a="1"/>
  <c r="AD4062" i="1" s="1"/>
  <c r="AC4062" i="1"/>
  <c r="AB4062" i="1"/>
  <c r="AA4062" i="1"/>
  <c r="AD4061" i="1" a="1"/>
  <c r="AD4061" i="1" s="1"/>
  <c r="AC4061" i="1"/>
  <c r="AB4061" i="1"/>
  <c r="AA4061" i="1"/>
  <c r="AD4060" i="1" a="1"/>
  <c r="AD4060" i="1" s="1"/>
  <c r="AC4060" i="1"/>
  <c r="AB4060" i="1"/>
  <c r="AA4060" i="1"/>
  <c r="AD4059" i="1" a="1"/>
  <c r="AD4059" i="1" s="1"/>
  <c r="AC4059" i="1"/>
  <c r="AB4059" i="1"/>
  <c r="AA4059" i="1"/>
  <c r="AD4058" i="1" a="1"/>
  <c r="AD4058" i="1" s="1"/>
  <c r="AC4058" i="1"/>
  <c r="AB4058" i="1"/>
  <c r="AA4058" i="1"/>
  <c r="AD4057" i="1" a="1"/>
  <c r="AD4057" i="1" s="1"/>
  <c r="AC4057" i="1"/>
  <c r="AB4057" i="1"/>
  <c r="AA4057" i="1"/>
  <c r="AD4056" i="1" a="1"/>
  <c r="AD4056" i="1" s="1"/>
  <c r="AC4056" i="1"/>
  <c r="AB4056" i="1"/>
  <c r="AA4056" i="1"/>
  <c r="AD4055" i="1" a="1"/>
  <c r="AD4055" i="1" s="1"/>
  <c r="AC4055" i="1"/>
  <c r="AB4055" i="1"/>
  <c r="AA4055" i="1"/>
  <c r="AD4054" i="1" a="1"/>
  <c r="AD4054" i="1" s="1"/>
  <c r="AC4054" i="1"/>
  <c r="AB4054" i="1"/>
  <c r="AA4054" i="1"/>
  <c r="AD4053" i="1" a="1"/>
  <c r="AD4053" i="1" s="1"/>
  <c r="AC4053" i="1"/>
  <c r="AB4053" i="1"/>
  <c r="AA4053" i="1"/>
  <c r="AD4052" i="1" a="1"/>
  <c r="AD4052" i="1" s="1"/>
  <c r="AC4052" i="1"/>
  <c r="AB4052" i="1"/>
  <c r="AA4052" i="1"/>
  <c r="AD4051" i="1" a="1"/>
  <c r="AD4051" i="1" s="1"/>
  <c r="AC4051" i="1"/>
  <c r="AB4051" i="1"/>
  <c r="AA4051" i="1"/>
  <c r="AD4050" i="1" a="1"/>
  <c r="AD4050" i="1" s="1"/>
  <c r="AC4050" i="1"/>
  <c r="AB4050" i="1"/>
  <c r="AA4050" i="1"/>
  <c r="AD4049" i="1" a="1"/>
  <c r="AD4049" i="1" s="1"/>
  <c r="AC4049" i="1"/>
  <c r="AB4049" i="1"/>
  <c r="AA4049" i="1"/>
  <c r="AD4048" i="1" a="1"/>
  <c r="AD4048" i="1" s="1"/>
  <c r="AC4048" i="1"/>
  <c r="AB4048" i="1"/>
  <c r="AA4048" i="1"/>
  <c r="AD4047" i="1" a="1"/>
  <c r="AD4047" i="1" s="1"/>
  <c r="AC4047" i="1"/>
  <c r="AB4047" i="1"/>
  <c r="AA4047" i="1"/>
  <c r="AD4046" i="1" a="1"/>
  <c r="AD4046" i="1" s="1"/>
  <c r="AC4046" i="1"/>
  <c r="AB4046" i="1"/>
  <c r="AA4046" i="1"/>
  <c r="AD4045" i="1" a="1"/>
  <c r="AD4045" i="1" s="1"/>
  <c r="AC4045" i="1"/>
  <c r="AB4045" i="1"/>
  <c r="AA4045" i="1"/>
  <c r="AD4044" i="1" a="1"/>
  <c r="AD4044" i="1" s="1"/>
  <c r="AC4044" i="1"/>
  <c r="AB4044" i="1"/>
  <c r="AA4044" i="1"/>
  <c r="AD4043" i="1" a="1"/>
  <c r="AD4043" i="1" s="1"/>
  <c r="AC4043" i="1"/>
  <c r="AB4043" i="1"/>
  <c r="AA4043" i="1"/>
  <c r="AD4042" i="1" a="1"/>
  <c r="AD4042" i="1" s="1"/>
  <c r="AC4042" i="1"/>
  <c r="AB4042" i="1"/>
  <c r="AA4042" i="1"/>
  <c r="AD4041" i="1" a="1"/>
  <c r="AD4041" i="1" s="1"/>
  <c r="AC4041" i="1"/>
  <c r="AB4041" i="1"/>
  <c r="AA4041" i="1"/>
  <c r="AD4040" i="1" a="1"/>
  <c r="AD4040" i="1" s="1"/>
  <c r="AC4040" i="1"/>
  <c r="AB4040" i="1"/>
  <c r="AA4040" i="1"/>
  <c r="AD4039" i="1" a="1"/>
  <c r="AD4039" i="1" s="1"/>
  <c r="AC4039" i="1"/>
  <c r="AB4039" i="1"/>
  <c r="AA4039" i="1"/>
  <c r="AD4038" i="1" a="1"/>
  <c r="AD4038" i="1" s="1"/>
  <c r="AC4038" i="1"/>
  <c r="AB4038" i="1"/>
  <c r="AA4038" i="1"/>
  <c r="AD4037" i="1" a="1"/>
  <c r="AD4037" i="1" s="1"/>
  <c r="AC4037" i="1"/>
  <c r="AB4037" i="1"/>
  <c r="AA4037" i="1"/>
  <c r="AD4036" i="1" a="1"/>
  <c r="AD4036" i="1" s="1"/>
  <c r="AC4036" i="1"/>
  <c r="AB4036" i="1"/>
  <c r="AA4036" i="1"/>
  <c r="AD4035" i="1" a="1"/>
  <c r="AD4035" i="1" s="1"/>
  <c r="AC4035" i="1"/>
  <c r="AB4035" i="1"/>
  <c r="AA4035" i="1"/>
  <c r="AD4034" i="1" a="1"/>
  <c r="AD4034" i="1" s="1"/>
  <c r="AC4034" i="1"/>
  <c r="AB4034" i="1"/>
  <c r="AA4034" i="1"/>
  <c r="AD4033" i="1" a="1"/>
  <c r="AD4033" i="1" s="1"/>
  <c r="AC4033" i="1"/>
  <c r="AB4033" i="1"/>
  <c r="AA4033" i="1"/>
  <c r="AD4032" i="1" a="1"/>
  <c r="AD4032" i="1" s="1"/>
  <c r="AC4032" i="1"/>
  <c r="AB4032" i="1"/>
  <c r="AA4032" i="1"/>
  <c r="AD4031" i="1" a="1"/>
  <c r="AD4031" i="1" s="1"/>
  <c r="AC4031" i="1"/>
  <c r="AB4031" i="1"/>
  <c r="AA4031" i="1"/>
  <c r="AD4030" i="1" a="1"/>
  <c r="AD4030" i="1" s="1"/>
  <c r="AC4030" i="1"/>
  <c r="AB4030" i="1"/>
  <c r="AA4030" i="1"/>
  <c r="AD4029" i="1" a="1"/>
  <c r="AD4029" i="1" s="1"/>
  <c r="AC4029" i="1"/>
  <c r="AB4029" i="1"/>
  <c r="AA4029" i="1"/>
  <c r="AD4028" i="1" a="1"/>
  <c r="AD4028" i="1" s="1"/>
  <c r="AC4028" i="1"/>
  <c r="AB4028" i="1"/>
  <c r="AA4028" i="1"/>
  <c r="AD4027" i="1" a="1"/>
  <c r="AD4027" i="1" s="1"/>
  <c r="AC4027" i="1"/>
  <c r="AB4027" i="1"/>
  <c r="AA4027" i="1"/>
  <c r="AD4026" i="1" a="1"/>
  <c r="AD4026" i="1" s="1"/>
  <c r="AC4026" i="1"/>
  <c r="AB4026" i="1"/>
  <c r="AA4026" i="1"/>
  <c r="AD4025" i="1" a="1"/>
  <c r="AD4025" i="1" s="1"/>
  <c r="AC4025" i="1"/>
  <c r="AB4025" i="1"/>
  <c r="AA4025" i="1"/>
  <c r="AD4024" i="1" a="1"/>
  <c r="AD4024" i="1" s="1"/>
  <c r="AC4024" i="1"/>
  <c r="AB4024" i="1"/>
  <c r="AA4024" i="1"/>
  <c r="AD4023" i="1" a="1"/>
  <c r="AD4023" i="1" s="1"/>
  <c r="AC4023" i="1"/>
  <c r="AB4023" i="1"/>
  <c r="AA4023" i="1"/>
  <c r="AD4022" i="1" a="1"/>
  <c r="AD4022" i="1" s="1"/>
  <c r="AC4022" i="1"/>
  <c r="AB4022" i="1"/>
  <c r="AA4022" i="1"/>
  <c r="AD4021" i="1" a="1"/>
  <c r="AD4021" i="1" s="1"/>
  <c r="AC4021" i="1"/>
  <c r="AB4021" i="1"/>
  <c r="AA4021" i="1"/>
  <c r="AD4020" i="1" a="1"/>
  <c r="AD4020" i="1" s="1"/>
  <c r="AC4020" i="1"/>
  <c r="AB4020" i="1"/>
  <c r="AA4020" i="1"/>
  <c r="AD4019" i="1" a="1"/>
  <c r="AD4019" i="1" s="1"/>
  <c r="AC4019" i="1"/>
  <c r="AB4019" i="1"/>
  <c r="AA4019" i="1"/>
  <c r="AD4018" i="1" a="1"/>
  <c r="AD4018" i="1" s="1"/>
  <c r="AC4018" i="1"/>
  <c r="AB4018" i="1"/>
  <c r="AA4018" i="1"/>
  <c r="AD4017" i="1" a="1"/>
  <c r="AD4017" i="1" s="1"/>
  <c r="AC4017" i="1"/>
  <c r="AB4017" i="1"/>
  <c r="AA4017" i="1"/>
  <c r="AD4016" i="1" a="1"/>
  <c r="AD4016" i="1" s="1"/>
  <c r="AC4016" i="1"/>
  <c r="AB4016" i="1"/>
  <c r="AA4016" i="1"/>
  <c r="AD4015" i="1" a="1"/>
  <c r="AD4015" i="1" s="1"/>
  <c r="AC4015" i="1"/>
  <c r="AB4015" i="1"/>
  <c r="AA4015" i="1"/>
  <c r="AD4014" i="1" a="1"/>
  <c r="AD4014" i="1" s="1"/>
  <c r="AC4014" i="1"/>
  <c r="AB4014" i="1"/>
  <c r="AA4014" i="1"/>
  <c r="AD4013" i="1" a="1"/>
  <c r="AD4013" i="1" s="1"/>
  <c r="AC4013" i="1"/>
  <c r="AB4013" i="1"/>
  <c r="AA4013" i="1"/>
  <c r="AD4012" i="1" a="1"/>
  <c r="AD4012" i="1" s="1"/>
  <c r="AC4012" i="1"/>
  <c r="AB4012" i="1"/>
  <c r="AA4012" i="1"/>
  <c r="AD4011" i="1" a="1"/>
  <c r="AD4011" i="1" s="1"/>
  <c r="AC4011" i="1"/>
  <c r="AB4011" i="1"/>
  <c r="AA4011" i="1"/>
  <c r="AD4010" i="1" a="1"/>
  <c r="AD4010" i="1" s="1"/>
  <c r="AC4010" i="1"/>
  <c r="AB4010" i="1"/>
  <c r="AA4010" i="1"/>
  <c r="AD4009" i="1" a="1"/>
  <c r="AD4009" i="1" s="1"/>
  <c r="AC4009" i="1"/>
  <c r="AB4009" i="1"/>
  <c r="AA4009" i="1"/>
  <c r="AD4008" i="1" a="1"/>
  <c r="AD4008" i="1" s="1"/>
  <c r="AC4008" i="1"/>
  <c r="AB4008" i="1"/>
  <c r="AA4008" i="1"/>
  <c r="AD4007" i="1" a="1"/>
  <c r="AD4007" i="1" s="1"/>
  <c r="AC4007" i="1"/>
  <c r="AB4007" i="1"/>
  <c r="AA4007" i="1"/>
  <c r="AD4006" i="1" a="1"/>
  <c r="AD4006" i="1" s="1"/>
  <c r="AC4006" i="1"/>
  <c r="AB4006" i="1"/>
  <c r="AA4006" i="1"/>
  <c r="AD4005" i="1" a="1"/>
  <c r="AD4005" i="1" s="1"/>
  <c r="AC4005" i="1"/>
  <c r="AB4005" i="1"/>
  <c r="AA4005" i="1"/>
  <c r="AD4004" i="1" a="1"/>
  <c r="AD4004" i="1" s="1"/>
  <c r="AC4004" i="1"/>
  <c r="AB4004" i="1"/>
  <c r="AA4004" i="1"/>
  <c r="AD4003" i="1" a="1"/>
  <c r="AD4003" i="1" s="1"/>
  <c r="AC4003" i="1"/>
  <c r="AB4003" i="1"/>
  <c r="AA4003" i="1"/>
  <c r="AD4002" i="1" a="1"/>
  <c r="AD4002" i="1" s="1"/>
  <c r="AC4002" i="1"/>
  <c r="AB4002" i="1"/>
  <c r="AA4002" i="1"/>
  <c r="AD4001" i="1" a="1"/>
  <c r="AD4001" i="1" s="1"/>
  <c r="AC4001" i="1"/>
  <c r="AB4001" i="1"/>
  <c r="AA4001" i="1"/>
  <c r="AD4000" i="1" a="1"/>
  <c r="AD4000" i="1" s="1"/>
  <c r="AC4000" i="1"/>
  <c r="AB4000" i="1"/>
  <c r="AA4000" i="1"/>
  <c r="AD3999" i="1" a="1"/>
  <c r="AD3999" i="1" s="1"/>
  <c r="AC3999" i="1"/>
  <c r="AB3999" i="1"/>
  <c r="AA3999" i="1"/>
  <c r="AD3998" i="1" a="1"/>
  <c r="AD3998" i="1" s="1"/>
  <c r="AC3998" i="1"/>
  <c r="AB3998" i="1"/>
  <c r="AA3998" i="1"/>
  <c r="AD3997" i="1" a="1"/>
  <c r="AD3997" i="1" s="1"/>
  <c r="AC3997" i="1"/>
  <c r="AB3997" i="1"/>
  <c r="AA3997" i="1"/>
  <c r="AD3996" i="1" a="1"/>
  <c r="AD3996" i="1" s="1"/>
  <c r="AC3996" i="1"/>
  <c r="AB3996" i="1"/>
  <c r="AA3996" i="1"/>
  <c r="AD3995" i="1" a="1"/>
  <c r="AD3995" i="1" s="1"/>
  <c r="AC3995" i="1"/>
  <c r="AB3995" i="1"/>
  <c r="AA3995" i="1"/>
  <c r="AD3994" i="1" a="1"/>
  <c r="AD3994" i="1" s="1"/>
  <c r="AC3994" i="1"/>
  <c r="AB3994" i="1"/>
  <c r="AA3994" i="1"/>
  <c r="AD3993" i="1" a="1"/>
  <c r="AD3993" i="1" s="1"/>
  <c r="AC3993" i="1"/>
  <c r="AB3993" i="1"/>
  <c r="AA3993" i="1"/>
  <c r="AD3992" i="1" a="1"/>
  <c r="AD3992" i="1" s="1"/>
  <c r="AC3992" i="1"/>
  <c r="AB3992" i="1"/>
  <c r="AA3992" i="1"/>
  <c r="AD3991" i="1" a="1"/>
  <c r="AD3991" i="1" s="1"/>
  <c r="AC3991" i="1"/>
  <c r="AB3991" i="1"/>
  <c r="AA3991" i="1"/>
  <c r="AD3990" i="1" a="1"/>
  <c r="AD3990" i="1" s="1"/>
  <c r="AC3990" i="1"/>
  <c r="AB3990" i="1"/>
  <c r="AA3990" i="1"/>
  <c r="AD3989" i="1" a="1"/>
  <c r="AD3989" i="1" s="1"/>
  <c r="AC3989" i="1"/>
  <c r="AB3989" i="1"/>
  <c r="AA3989" i="1"/>
  <c r="AD3988" i="1" a="1"/>
  <c r="AD3988" i="1" s="1"/>
  <c r="AC3988" i="1"/>
  <c r="AB3988" i="1"/>
  <c r="AA3988" i="1"/>
  <c r="AD3987" i="1" a="1"/>
  <c r="AD3987" i="1" s="1"/>
  <c r="AC3987" i="1"/>
  <c r="AB3987" i="1"/>
  <c r="AA3987" i="1"/>
  <c r="AD3986" i="1" a="1"/>
  <c r="AD3986" i="1" s="1"/>
  <c r="AC3986" i="1"/>
  <c r="AB3986" i="1"/>
  <c r="AA3986" i="1"/>
  <c r="AD3985" i="1" a="1"/>
  <c r="AD3985" i="1" s="1"/>
  <c r="AC3985" i="1"/>
  <c r="AB3985" i="1"/>
  <c r="AA3985" i="1"/>
  <c r="AD3984" i="1" a="1"/>
  <c r="AD3984" i="1" s="1"/>
  <c r="AC3984" i="1"/>
  <c r="AB3984" i="1"/>
  <c r="AA3984" i="1"/>
  <c r="AD3983" i="1" a="1"/>
  <c r="AD3983" i="1" s="1"/>
  <c r="AC3983" i="1"/>
  <c r="AB3983" i="1"/>
  <c r="AA3983" i="1"/>
  <c r="AD3982" i="1" a="1"/>
  <c r="AD3982" i="1" s="1"/>
  <c r="AC3982" i="1"/>
  <c r="AB3982" i="1"/>
  <c r="AA3982" i="1"/>
  <c r="AD3981" i="1" a="1"/>
  <c r="AD3981" i="1" s="1"/>
  <c r="AC3981" i="1"/>
  <c r="AB3981" i="1"/>
  <c r="AA3981" i="1"/>
  <c r="AD3980" i="1" a="1"/>
  <c r="AD3980" i="1" s="1"/>
  <c r="AC3980" i="1"/>
  <c r="AB3980" i="1"/>
  <c r="AA3980" i="1"/>
  <c r="AD3979" i="1" a="1"/>
  <c r="AD3979" i="1" s="1"/>
  <c r="AC3979" i="1"/>
  <c r="AB3979" i="1"/>
  <c r="AA3979" i="1"/>
  <c r="AD3978" i="1" a="1"/>
  <c r="AD3978" i="1" s="1"/>
  <c r="AC3978" i="1"/>
  <c r="AB3978" i="1"/>
  <c r="AA3978" i="1"/>
  <c r="AD3977" i="1" a="1"/>
  <c r="AD3977" i="1" s="1"/>
  <c r="AC3977" i="1"/>
  <c r="AB3977" i="1"/>
  <c r="AA3977" i="1"/>
  <c r="AD3976" i="1" a="1"/>
  <c r="AD3976" i="1" s="1"/>
  <c r="AC3976" i="1"/>
  <c r="AB3976" i="1"/>
  <c r="AA3976" i="1"/>
  <c r="AD3975" i="1" a="1"/>
  <c r="AD3975" i="1" s="1"/>
  <c r="AC3975" i="1"/>
  <c r="AB3975" i="1"/>
  <c r="AA3975" i="1"/>
  <c r="AD3974" i="1" a="1"/>
  <c r="AD3974" i="1" s="1"/>
  <c r="AC3974" i="1"/>
  <c r="AB3974" i="1"/>
  <c r="AA3974" i="1"/>
  <c r="AD3973" i="1" a="1"/>
  <c r="AD3973" i="1" s="1"/>
  <c r="AC3973" i="1"/>
  <c r="AB3973" i="1"/>
  <c r="AA3973" i="1"/>
  <c r="AD3972" i="1" a="1"/>
  <c r="AD3972" i="1" s="1"/>
  <c r="AC3972" i="1"/>
  <c r="AB3972" i="1"/>
  <c r="AA3972" i="1"/>
  <c r="AD3971" i="1" a="1"/>
  <c r="AD3971" i="1" s="1"/>
  <c r="AC3971" i="1"/>
  <c r="AB3971" i="1"/>
  <c r="AA3971" i="1"/>
  <c r="AD3970" i="1" a="1"/>
  <c r="AD3970" i="1" s="1"/>
  <c r="AC3970" i="1"/>
  <c r="AB3970" i="1"/>
  <c r="AA3970" i="1"/>
  <c r="AD3969" i="1" a="1"/>
  <c r="AD3969" i="1" s="1"/>
  <c r="AC3969" i="1"/>
  <c r="AB3969" i="1"/>
  <c r="AA3969" i="1"/>
  <c r="AD3968" i="1" a="1"/>
  <c r="AD3968" i="1" s="1"/>
  <c r="AC3968" i="1"/>
  <c r="AB3968" i="1"/>
  <c r="AA3968" i="1"/>
  <c r="AD3967" i="1" a="1"/>
  <c r="AD3967" i="1" s="1"/>
  <c r="AC3967" i="1"/>
  <c r="AB3967" i="1"/>
  <c r="AA3967" i="1"/>
  <c r="AD3966" i="1" a="1"/>
  <c r="AD3966" i="1" s="1"/>
  <c r="AC3966" i="1"/>
  <c r="AB3966" i="1"/>
  <c r="AA3966" i="1"/>
  <c r="AD3965" i="1" a="1"/>
  <c r="AD3965" i="1" s="1"/>
  <c r="AC3965" i="1"/>
  <c r="AB3965" i="1"/>
  <c r="AA3965" i="1"/>
  <c r="AD3964" i="1" a="1"/>
  <c r="AD3964" i="1" s="1"/>
  <c r="AC3964" i="1"/>
  <c r="AB3964" i="1"/>
  <c r="AA3964" i="1"/>
  <c r="AD3963" i="1" a="1"/>
  <c r="AD3963" i="1" s="1"/>
  <c r="AC3963" i="1"/>
  <c r="AB3963" i="1"/>
  <c r="AA3963" i="1"/>
  <c r="AD3962" i="1" a="1"/>
  <c r="AD3962" i="1" s="1"/>
  <c r="AC3962" i="1"/>
  <c r="AB3962" i="1"/>
  <c r="AA3962" i="1"/>
  <c r="AD3961" i="1" a="1"/>
  <c r="AD3961" i="1" s="1"/>
  <c r="AC3961" i="1"/>
  <c r="AB3961" i="1"/>
  <c r="AA3961" i="1"/>
  <c r="AD3960" i="1" a="1"/>
  <c r="AD3960" i="1" s="1"/>
  <c r="AC3960" i="1"/>
  <c r="AB3960" i="1"/>
  <c r="AA3960" i="1"/>
  <c r="AD3959" i="1" a="1"/>
  <c r="AD3959" i="1" s="1"/>
  <c r="AC3959" i="1"/>
  <c r="AB3959" i="1"/>
  <c r="AA3959" i="1"/>
  <c r="AD3958" i="1" a="1"/>
  <c r="AD3958" i="1" s="1"/>
  <c r="AC3958" i="1"/>
  <c r="AB3958" i="1"/>
  <c r="AA3958" i="1"/>
  <c r="AD3957" i="1" a="1"/>
  <c r="AD3957" i="1" s="1"/>
  <c r="AC3957" i="1"/>
  <c r="AB3957" i="1"/>
  <c r="AA3957" i="1"/>
  <c r="AD3956" i="1" a="1"/>
  <c r="AD3956" i="1" s="1"/>
  <c r="AC3956" i="1"/>
  <c r="AB3956" i="1"/>
  <c r="AA3956" i="1"/>
  <c r="AD3955" i="1" a="1"/>
  <c r="AD3955" i="1" s="1"/>
  <c r="AC3955" i="1"/>
  <c r="AB3955" i="1"/>
  <c r="AA3955" i="1"/>
  <c r="AD3954" i="1" a="1"/>
  <c r="AD3954" i="1" s="1"/>
  <c r="AC3954" i="1"/>
  <c r="AB3954" i="1"/>
  <c r="AA3954" i="1"/>
  <c r="AD3953" i="1" a="1"/>
  <c r="AD3953" i="1" s="1"/>
  <c r="AC3953" i="1"/>
  <c r="AB3953" i="1"/>
  <c r="AA3953" i="1"/>
  <c r="AD3952" i="1" a="1"/>
  <c r="AD3952" i="1" s="1"/>
  <c r="AC3952" i="1"/>
  <c r="AB3952" i="1"/>
  <c r="AA3952" i="1"/>
  <c r="AD3951" i="1" a="1"/>
  <c r="AD3951" i="1" s="1"/>
  <c r="AC3951" i="1"/>
  <c r="AB3951" i="1"/>
  <c r="AA3951" i="1"/>
  <c r="AD3950" i="1" a="1"/>
  <c r="AD3950" i="1" s="1"/>
  <c r="AC3950" i="1"/>
  <c r="AB3950" i="1"/>
  <c r="AA3950" i="1"/>
  <c r="AD3949" i="1" a="1"/>
  <c r="AD3949" i="1" s="1"/>
  <c r="AC3949" i="1"/>
  <c r="AB3949" i="1"/>
  <c r="AA3949" i="1"/>
  <c r="AD3948" i="1" a="1"/>
  <c r="AD3948" i="1" s="1"/>
  <c r="AC3948" i="1"/>
  <c r="AB3948" i="1"/>
  <c r="AA3948" i="1"/>
  <c r="AD3947" i="1" a="1"/>
  <c r="AD3947" i="1" s="1"/>
  <c r="AC3947" i="1"/>
  <c r="AB3947" i="1"/>
  <c r="AA3947" i="1"/>
  <c r="AD3946" i="1" a="1"/>
  <c r="AD3946" i="1" s="1"/>
  <c r="AC3946" i="1"/>
  <c r="AB3946" i="1"/>
  <c r="AA3946" i="1"/>
  <c r="AD3945" i="1" a="1"/>
  <c r="AD3945" i="1" s="1"/>
  <c r="AC3945" i="1"/>
  <c r="AB3945" i="1"/>
  <c r="AA3945" i="1"/>
  <c r="AD3944" i="1" a="1"/>
  <c r="AD3944" i="1" s="1"/>
  <c r="AC3944" i="1"/>
  <c r="AB3944" i="1"/>
  <c r="AA3944" i="1"/>
  <c r="AD3943" i="1" a="1"/>
  <c r="AD3943" i="1" s="1"/>
  <c r="AC3943" i="1"/>
  <c r="AB3943" i="1"/>
  <c r="AA3943" i="1"/>
  <c r="AD3942" i="1" a="1"/>
  <c r="AD3942" i="1" s="1"/>
  <c r="AC3942" i="1"/>
  <c r="AB3942" i="1"/>
  <c r="AA3942" i="1"/>
  <c r="AD3941" i="1" a="1"/>
  <c r="AD3941" i="1" s="1"/>
  <c r="AC3941" i="1"/>
  <c r="AB3941" i="1"/>
  <c r="AA3941" i="1"/>
  <c r="AD3940" i="1" a="1"/>
  <c r="AD3940" i="1" s="1"/>
  <c r="AC3940" i="1"/>
  <c r="AB3940" i="1"/>
  <c r="AA3940" i="1"/>
  <c r="AD3939" i="1" a="1"/>
  <c r="AD3939" i="1" s="1"/>
  <c r="AC3939" i="1"/>
  <c r="AB3939" i="1"/>
  <c r="AA3939" i="1"/>
  <c r="AD3938" i="1" a="1"/>
  <c r="AD3938" i="1" s="1"/>
  <c r="AC3938" i="1"/>
  <c r="AB3938" i="1"/>
  <c r="AA3938" i="1"/>
  <c r="AD3937" i="1" a="1"/>
  <c r="AD3937" i="1" s="1"/>
  <c r="AC3937" i="1"/>
  <c r="AB3937" i="1"/>
  <c r="AA3937" i="1"/>
  <c r="AD3936" i="1" a="1"/>
  <c r="AD3936" i="1" s="1"/>
  <c r="AC3936" i="1"/>
  <c r="AB3936" i="1"/>
  <c r="AA3936" i="1"/>
  <c r="AD3935" i="1" a="1"/>
  <c r="AD3935" i="1" s="1"/>
  <c r="AC3935" i="1"/>
  <c r="AB3935" i="1"/>
  <c r="AA3935" i="1"/>
  <c r="AD3934" i="1" a="1"/>
  <c r="AD3934" i="1" s="1"/>
  <c r="AC3934" i="1"/>
  <c r="AB3934" i="1"/>
  <c r="AA3934" i="1"/>
  <c r="AD3933" i="1" a="1"/>
  <c r="AD3933" i="1" s="1"/>
  <c r="AC3933" i="1"/>
  <c r="AB3933" i="1"/>
  <c r="AA3933" i="1"/>
  <c r="AD3932" i="1" a="1"/>
  <c r="AD3932" i="1" s="1"/>
  <c r="AC3932" i="1"/>
  <c r="AB3932" i="1"/>
  <c r="AA3932" i="1"/>
  <c r="AD3931" i="1" a="1"/>
  <c r="AD3931" i="1" s="1"/>
  <c r="AC3931" i="1"/>
  <c r="AB3931" i="1"/>
  <c r="AA3931" i="1"/>
  <c r="AD3930" i="1"/>
  <c r="AD3930" i="1" a="1"/>
  <c r="AC3930" i="1"/>
  <c r="AB3930" i="1"/>
  <c r="AA3930" i="1"/>
  <c r="AD3929" i="1" a="1"/>
  <c r="AD3929" i="1" s="1"/>
  <c r="AC3929" i="1"/>
  <c r="AB3929" i="1"/>
  <c r="AA3929" i="1"/>
  <c r="AD3928" i="1" a="1"/>
  <c r="AD3928" i="1" s="1"/>
  <c r="AC3928" i="1"/>
  <c r="AB3928" i="1"/>
  <c r="AA3928" i="1"/>
  <c r="AD3927" i="1" a="1"/>
  <c r="AD3927" i="1" s="1"/>
  <c r="AC3927" i="1"/>
  <c r="AB3927" i="1"/>
  <c r="AA3927" i="1"/>
  <c r="AD3926" i="1" a="1"/>
  <c r="AD3926" i="1" s="1"/>
  <c r="AC3926" i="1"/>
  <c r="AB3926" i="1"/>
  <c r="AA3926" i="1"/>
  <c r="AD3925" i="1" a="1"/>
  <c r="AD3925" i="1" s="1"/>
  <c r="AC3925" i="1"/>
  <c r="AB3925" i="1"/>
  <c r="AA3925" i="1"/>
  <c r="AD3924" i="1" a="1"/>
  <c r="AD3924" i="1" s="1"/>
  <c r="AC3924" i="1"/>
  <c r="AB3924" i="1"/>
  <c r="AA3924" i="1"/>
  <c r="AD3923" i="1" a="1"/>
  <c r="AD3923" i="1" s="1"/>
  <c r="AC3923" i="1"/>
  <c r="AB3923" i="1"/>
  <c r="AA3923" i="1"/>
  <c r="AD3922" i="1" a="1"/>
  <c r="AD3922" i="1" s="1"/>
  <c r="AC3922" i="1"/>
  <c r="AB3922" i="1"/>
  <c r="AA3922" i="1"/>
  <c r="AD3921" i="1" a="1"/>
  <c r="AD3921" i="1" s="1"/>
  <c r="AC3921" i="1"/>
  <c r="AB3921" i="1"/>
  <c r="AA3921" i="1"/>
  <c r="AD3920" i="1" a="1"/>
  <c r="AD3920" i="1" s="1"/>
  <c r="AC3920" i="1"/>
  <c r="AB3920" i="1"/>
  <c r="AA3920" i="1"/>
  <c r="AD3919" i="1" a="1"/>
  <c r="AD3919" i="1" s="1"/>
  <c r="AC3919" i="1"/>
  <c r="AB3919" i="1"/>
  <c r="AA3919" i="1"/>
  <c r="AD3918" i="1" a="1"/>
  <c r="AD3918" i="1" s="1"/>
  <c r="AC3918" i="1"/>
  <c r="AB3918" i="1"/>
  <c r="AA3918" i="1"/>
  <c r="AD3917" i="1" a="1"/>
  <c r="AD3917" i="1" s="1"/>
  <c r="AC3917" i="1"/>
  <c r="AB3917" i="1"/>
  <c r="AA3917" i="1"/>
  <c r="AD3916" i="1" a="1"/>
  <c r="AD3916" i="1" s="1"/>
  <c r="AC3916" i="1"/>
  <c r="AB3916" i="1"/>
  <c r="AA3916" i="1"/>
  <c r="AD3915" i="1" a="1"/>
  <c r="AD3915" i="1" s="1"/>
  <c r="AC3915" i="1"/>
  <c r="AB3915" i="1"/>
  <c r="AA3915" i="1"/>
  <c r="AD3914" i="1" a="1"/>
  <c r="AD3914" i="1" s="1"/>
  <c r="AC3914" i="1"/>
  <c r="AB3914" i="1"/>
  <c r="AA3914" i="1"/>
  <c r="AD3913" i="1" a="1"/>
  <c r="AD3913" i="1" s="1"/>
  <c r="AC3913" i="1"/>
  <c r="AB3913" i="1"/>
  <c r="AA3913" i="1"/>
  <c r="AD3912" i="1" a="1"/>
  <c r="AD3912" i="1" s="1"/>
  <c r="AC3912" i="1"/>
  <c r="AB3912" i="1"/>
  <c r="AA3912" i="1"/>
  <c r="AD3911" i="1" a="1"/>
  <c r="AD3911" i="1" s="1"/>
  <c r="AC3911" i="1"/>
  <c r="AB3911" i="1"/>
  <c r="AA3911" i="1"/>
  <c r="AD3910" i="1" a="1"/>
  <c r="AD3910" i="1" s="1"/>
  <c r="AC3910" i="1"/>
  <c r="AB3910" i="1"/>
  <c r="AA3910" i="1"/>
  <c r="AD3909" i="1" a="1"/>
  <c r="AD3909" i="1" s="1"/>
  <c r="AC3909" i="1"/>
  <c r="AB3909" i="1"/>
  <c r="AA3909" i="1"/>
  <c r="AD3908" i="1" a="1"/>
  <c r="AD3908" i="1" s="1"/>
  <c r="AC3908" i="1"/>
  <c r="AB3908" i="1"/>
  <c r="AA3908" i="1"/>
  <c r="AD3907" i="1" a="1"/>
  <c r="AD3907" i="1" s="1"/>
  <c r="AC3907" i="1"/>
  <c r="AB3907" i="1"/>
  <c r="AA3907" i="1"/>
  <c r="AD3906" i="1" a="1"/>
  <c r="AD3906" i="1" s="1"/>
  <c r="AC3906" i="1"/>
  <c r="AB3906" i="1"/>
  <c r="AA3906" i="1"/>
  <c r="AD3905" i="1" a="1"/>
  <c r="AD3905" i="1" s="1"/>
  <c r="AC3905" i="1"/>
  <c r="AB3905" i="1"/>
  <c r="AA3905" i="1"/>
  <c r="AD3904" i="1" a="1"/>
  <c r="AD3904" i="1" s="1"/>
  <c r="AC3904" i="1"/>
  <c r="AB3904" i="1"/>
  <c r="AA3904" i="1"/>
  <c r="AD3903" i="1" a="1"/>
  <c r="AD3903" i="1" s="1"/>
  <c r="AC3903" i="1"/>
  <c r="AB3903" i="1"/>
  <c r="AA3903" i="1"/>
  <c r="AD3902" i="1" a="1"/>
  <c r="AD3902" i="1" s="1"/>
  <c r="AC3902" i="1"/>
  <c r="AB3902" i="1"/>
  <c r="AA3902" i="1"/>
  <c r="AD3901" i="1" a="1"/>
  <c r="AD3901" i="1" s="1"/>
  <c r="AC3901" i="1"/>
  <c r="AB3901" i="1"/>
  <c r="AA3901" i="1"/>
  <c r="AD3900" i="1" a="1"/>
  <c r="AD3900" i="1" s="1"/>
  <c r="AC3900" i="1"/>
  <c r="AB3900" i="1"/>
  <c r="AA3900" i="1"/>
  <c r="AD3899" i="1" a="1"/>
  <c r="AD3899" i="1" s="1"/>
  <c r="AC3899" i="1"/>
  <c r="AB3899" i="1"/>
  <c r="AA3899" i="1"/>
  <c r="AD3898" i="1" a="1"/>
  <c r="AD3898" i="1" s="1"/>
  <c r="AC3898" i="1"/>
  <c r="AB3898" i="1"/>
  <c r="AA3898" i="1"/>
  <c r="AD3897" i="1" a="1"/>
  <c r="AD3897" i="1" s="1"/>
  <c r="AC3897" i="1"/>
  <c r="AB3897" i="1"/>
  <c r="AA3897" i="1"/>
  <c r="AD3896" i="1" a="1"/>
  <c r="AD3896" i="1" s="1"/>
  <c r="AC3896" i="1"/>
  <c r="AB3896" i="1"/>
  <c r="AA3896" i="1"/>
  <c r="AD3895" i="1" a="1"/>
  <c r="AD3895" i="1" s="1"/>
  <c r="AC3895" i="1"/>
  <c r="AB3895" i="1"/>
  <c r="AA3895" i="1"/>
  <c r="AD3894" i="1" a="1"/>
  <c r="AD3894" i="1" s="1"/>
  <c r="AC3894" i="1"/>
  <c r="AB3894" i="1"/>
  <c r="AA3894" i="1"/>
  <c r="AD3893" i="1" a="1"/>
  <c r="AD3893" i="1" s="1"/>
  <c r="AC3893" i="1"/>
  <c r="AB3893" i="1"/>
  <c r="AA3893" i="1"/>
  <c r="AD3892" i="1" a="1"/>
  <c r="AD3892" i="1" s="1"/>
  <c r="AC3892" i="1"/>
  <c r="AB3892" i="1"/>
  <c r="AA3892" i="1"/>
  <c r="AD3891" i="1" a="1"/>
  <c r="AD3891" i="1" s="1"/>
  <c r="AC3891" i="1"/>
  <c r="AB3891" i="1"/>
  <c r="AA3891" i="1"/>
  <c r="AD3890" i="1" a="1"/>
  <c r="AD3890" i="1" s="1"/>
  <c r="AC3890" i="1"/>
  <c r="AB3890" i="1"/>
  <c r="AA3890" i="1"/>
  <c r="AD3889" i="1" a="1"/>
  <c r="AD3889" i="1" s="1"/>
  <c r="AC3889" i="1"/>
  <c r="AB3889" i="1"/>
  <c r="AA3889" i="1"/>
  <c r="AD3888" i="1" a="1"/>
  <c r="AD3888" i="1" s="1"/>
  <c r="AC3888" i="1"/>
  <c r="AB3888" i="1"/>
  <c r="AA3888" i="1"/>
  <c r="AD3887" i="1" a="1"/>
  <c r="AD3887" i="1" s="1"/>
  <c r="AC3887" i="1"/>
  <c r="AB3887" i="1"/>
  <c r="AA3887" i="1"/>
  <c r="AD3886" i="1" a="1"/>
  <c r="AD3886" i="1" s="1"/>
  <c r="AC3886" i="1"/>
  <c r="AB3886" i="1"/>
  <c r="AA3886" i="1"/>
  <c r="AD3885" i="1" a="1"/>
  <c r="AD3885" i="1" s="1"/>
  <c r="AC3885" i="1"/>
  <c r="AB3885" i="1"/>
  <c r="AA3885" i="1"/>
  <c r="AD3884" i="1" a="1"/>
  <c r="AD3884" i="1" s="1"/>
  <c r="AC3884" i="1"/>
  <c r="AB3884" i="1"/>
  <c r="AA3884" i="1"/>
  <c r="AD3883" i="1" a="1"/>
  <c r="AD3883" i="1" s="1"/>
  <c r="AC3883" i="1"/>
  <c r="AB3883" i="1"/>
  <c r="AA3883" i="1"/>
  <c r="AD3882" i="1" a="1"/>
  <c r="AD3882" i="1" s="1"/>
  <c r="AC3882" i="1"/>
  <c r="AB3882" i="1"/>
  <c r="AA3882" i="1"/>
  <c r="AD3881" i="1" a="1"/>
  <c r="AD3881" i="1" s="1"/>
  <c r="AC3881" i="1"/>
  <c r="AB3881" i="1"/>
  <c r="AA3881" i="1"/>
  <c r="AD3880" i="1" a="1"/>
  <c r="AD3880" i="1" s="1"/>
  <c r="AC3880" i="1"/>
  <c r="AB3880" i="1"/>
  <c r="AA3880" i="1"/>
  <c r="AD3879" i="1" a="1"/>
  <c r="AD3879" i="1" s="1"/>
  <c r="AC3879" i="1"/>
  <c r="AB3879" i="1"/>
  <c r="AA3879" i="1"/>
  <c r="AD3878" i="1" a="1"/>
  <c r="AD3878" i="1" s="1"/>
  <c r="AC3878" i="1"/>
  <c r="AB3878" i="1"/>
  <c r="AA3878" i="1"/>
  <c r="AD3877" i="1" a="1"/>
  <c r="AD3877" i="1" s="1"/>
  <c r="AC3877" i="1"/>
  <c r="AB3877" i="1"/>
  <c r="AA3877" i="1"/>
  <c r="AD3876" i="1" a="1"/>
  <c r="AD3876" i="1" s="1"/>
  <c r="AC3876" i="1"/>
  <c r="AB3876" i="1"/>
  <c r="AA3876" i="1"/>
  <c r="AD3875" i="1" a="1"/>
  <c r="AD3875" i="1" s="1"/>
  <c r="AC3875" i="1"/>
  <c r="AB3875" i="1"/>
  <c r="AA3875" i="1"/>
  <c r="AD3874" i="1" a="1"/>
  <c r="AD3874" i="1" s="1"/>
  <c r="AC3874" i="1"/>
  <c r="AB3874" i="1"/>
  <c r="AA3874" i="1"/>
  <c r="AD3873" i="1" a="1"/>
  <c r="AD3873" i="1" s="1"/>
  <c r="AC3873" i="1"/>
  <c r="AB3873" i="1"/>
  <c r="AA3873" i="1"/>
  <c r="AD3872" i="1" a="1"/>
  <c r="AD3872" i="1" s="1"/>
  <c r="AC3872" i="1"/>
  <c r="AB3872" i="1"/>
  <c r="AA3872" i="1"/>
  <c r="AD3871" i="1" a="1"/>
  <c r="AD3871" i="1" s="1"/>
  <c r="AC3871" i="1"/>
  <c r="AB3871" i="1"/>
  <c r="AA3871" i="1"/>
  <c r="AD3870" i="1" a="1"/>
  <c r="AD3870" i="1" s="1"/>
  <c r="AC3870" i="1"/>
  <c r="AB3870" i="1"/>
  <c r="AA3870" i="1"/>
  <c r="AD3869" i="1" a="1"/>
  <c r="AD3869" i="1" s="1"/>
  <c r="AC3869" i="1"/>
  <c r="AB3869" i="1"/>
  <c r="AA3869" i="1"/>
  <c r="AD3868" i="1" a="1"/>
  <c r="AD3868" i="1" s="1"/>
  <c r="AC3868" i="1"/>
  <c r="AB3868" i="1"/>
  <c r="AA3868" i="1"/>
  <c r="AD3867" i="1" a="1"/>
  <c r="AD3867" i="1" s="1"/>
  <c r="AC3867" i="1"/>
  <c r="AB3867" i="1"/>
  <c r="AA3867" i="1"/>
  <c r="AD3866" i="1" a="1"/>
  <c r="AD3866" i="1" s="1"/>
  <c r="AC3866" i="1"/>
  <c r="AB3866" i="1"/>
  <c r="AA3866" i="1"/>
  <c r="AD3865" i="1" a="1"/>
  <c r="AD3865" i="1" s="1"/>
  <c r="AC3865" i="1"/>
  <c r="AB3865" i="1"/>
  <c r="AA3865" i="1"/>
  <c r="AD3864" i="1" a="1"/>
  <c r="AD3864" i="1" s="1"/>
  <c r="AC3864" i="1"/>
  <c r="AB3864" i="1"/>
  <c r="AA3864" i="1"/>
  <c r="AD3863" i="1" a="1"/>
  <c r="AD3863" i="1" s="1"/>
  <c r="AC3863" i="1"/>
  <c r="AB3863" i="1"/>
  <c r="AA3863" i="1"/>
  <c r="AD3862" i="1" a="1"/>
  <c r="AD3862" i="1" s="1"/>
  <c r="AC3862" i="1"/>
  <c r="AB3862" i="1"/>
  <c r="AA3862" i="1"/>
  <c r="AD3861" i="1" a="1"/>
  <c r="AD3861" i="1" s="1"/>
  <c r="AC3861" i="1"/>
  <c r="AB3861" i="1"/>
  <c r="AA3861" i="1"/>
  <c r="AD3860" i="1" a="1"/>
  <c r="AD3860" i="1" s="1"/>
  <c r="AC3860" i="1"/>
  <c r="AB3860" i="1"/>
  <c r="AA3860" i="1"/>
  <c r="AD3859" i="1" a="1"/>
  <c r="AD3859" i="1" s="1"/>
  <c r="AC3859" i="1"/>
  <c r="AB3859" i="1"/>
  <c r="AA3859" i="1"/>
  <c r="AD3858" i="1" a="1"/>
  <c r="AD3858" i="1" s="1"/>
  <c r="AC3858" i="1"/>
  <c r="AB3858" i="1"/>
  <c r="AA3858" i="1"/>
  <c r="AD3857" i="1" a="1"/>
  <c r="AD3857" i="1" s="1"/>
  <c r="AC3857" i="1"/>
  <c r="AB3857" i="1"/>
  <c r="AA3857" i="1"/>
  <c r="AD3856" i="1" a="1"/>
  <c r="AD3856" i="1" s="1"/>
  <c r="AC3856" i="1"/>
  <c r="AB3856" i="1"/>
  <c r="AA3856" i="1"/>
  <c r="AD3855" i="1" a="1"/>
  <c r="AD3855" i="1" s="1"/>
  <c r="AC3855" i="1"/>
  <c r="AB3855" i="1"/>
  <c r="AA3855" i="1"/>
  <c r="AD3854" i="1" a="1"/>
  <c r="AD3854" i="1" s="1"/>
  <c r="AC3854" i="1"/>
  <c r="AB3854" i="1"/>
  <c r="AA3854" i="1"/>
  <c r="AD3853" i="1" a="1"/>
  <c r="AD3853" i="1" s="1"/>
  <c r="AC3853" i="1"/>
  <c r="AB3853" i="1"/>
  <c r="AA3853" i="1"/>
  <c r="AD3852" i="1" a="1"/>
  <c r="AD3852" i="1" s="1"/>
  <c r="AC3852" i="1"/>
  <c r="AB3852" i="1"/>
  <c r="AA3852" i="1"/>
  <c r="AD3851" i="1" a="1"/>
  <c r="AD3851" i="1" s="1"/>
  <c r="AC3851" i="1"/>
  <c r="AB3851" i="1"/>
  <c r="AA3851" i="1"/>
  <c r="AD3850" i="1" a="1"/>
  <c r="AD3850" i="1" s="1"/>
  <c r="AC3850" i="1"/>
  <c r="AB3850" i="1"/>
  <c r="AA3850" i="1"/>
  <c r="AD3849" i="1" a="1"/>
  <c r="AD3849" i="1" s="1"/>
  <c r="AC3849" i="1"/>
  <c r="AB3849" i="1"/>
  <c r="AA3849" i="1"/>
  <c r="AD3848" i="1" a="1"/>
  <c r="AD3848" i="1" s="1"/>
  <c r="AC3848" i="1"/>
  <c r="AB3848" i="1"/>
  <c r="AA3848" i="1"/>
  <c r="AD3847" i="1" a="1"/>
  <c r="AD3847" i="1" s="1"/>
  <c r="AC3847" i="1"/>
  <c r="AB3847" i="1"/>
  <c r="AA3847" i="1"/>
  <c r="AD3846" i="1" a="1"/>
  <c r="AD3846" i="1" s="1"/>
  <c r="AC3846" i="1"/>
  <c r="AB3846" i="1"/>
  <c r="AA3846" i="1"/>
  <c r="AD3845" i="1" a="1"/>
  <c r="AD3845" i="1" s="1"/>
  <c r="AC3845" i="1"/>
  <c r="AB3845" i="1"/>
  <c r="AA3845" i="1"/>
  <c r="AD3844" i="1" a="1"/>
  <c r="AD3844" i="1" s="1"/>
  <c r="AC3844" i="1"/>
  <c r="AB3844" i="1"/>
  <c r="AA3844" i="1"/>
  <c r="AD3843" i="1" a="1"/>
  <c r="AD3843" i="1" s="1"/>
  <c r="AC3843" i="1"/>
  <c r="AB3843" i="1"/>
  <c r="AA3843" i="1"/>
  <c r="AD3842" i="1" a="1"/>
  <c r="AD3842" i="1" s="1"/>
  <c r="AC3842" i="1"/>
  <c r="AB3842" i="1"/>
  <c r="AA3842" i="1"/>
  <c r="AD3841" i="1" a="1"/>
  <c r="AD3841" i="1" s="1"/>
  <c r="AC3841" i="1"/>
  <c r="AB3841" i="1"/>
  <c r="AA3841" i="1"/>
  <c r="AD3840" i="1" a="1"/>
  <c r="AD3840" i="1" s="1"/>
  <c r="AC3840" i="1"/>
  <c r="AB3840" i="1"/>
  <c r="AA3840" i="1"/>
  <c r="AD3839" i="1" a="1"/>
  <c r="AD3839" i="1" s="1"/>
  <c r="AC3839" i="1"/>
  <c r="AB3839" i="1"/>
  <c r="AA3839" i="1"/>
  <c r="AD3838" i="1" a="1"/>
  <c r="AD3838" i="1" s="1"/>
  <c r="AC3838" i="1"/>
  <c r="AB3838" i="1"/>
  <c r="AA3838" i="1"/>
  <c r="AD3837" i="1" a="1"/>
  <c r="AD3837" i="1" s="1"/>
  <c r="AC3837" i="1"/>
  <c r="AB3837" i="1"/>
  <c r="AA3837" i="1"/>
  <c r="AD3836" i="1" a="1"/>
  <c r="AD3836" i="1" s="1"/>
  <c r="AC3836" i="1"/>
  <c r="AB3836" i="1"/>
  <c r="AA3836" i="1"/>
  <c r="AD3835" i="1" a="1"/>
  <c r="AD3835" i="1" s="1"/>
  <c r="AC3835" i="1"/>
  <c r="AB3835" i="1"/>
  <c r="AA3835" i="1"/>
  <c r="AD3834" i="1" a="1"/>
  <c r="AD3834" i="1" s="1"/>
  <c r="AC3834" i="1"/>
  <c r="AB3834" i="1"/>
  <c r="AA3834" i="1"/>
  <c r="AD3833" i="1" a="1"/>
  <c r="AD3833" i="1" s="1"/>
  <c r="AC3833" i="1"/>
  <c r="AB3833" i="1"/>
  <c r="AA3833" i="1"/>
  <c r="AD3832" i="1" a="1"/>
  <c r="AD3832" i="1" s="1"/>
  <c r="AC3832" i="1"/>
  <c r="AB3832" i="1"/>
  <c r="AA3832" i="1"/>
  <c r="AD3831" i="1" a="1"/>
  <c r="AD3831" i="1" s="1"/>
  <c r="AC3831" i="1"/>
  <c r="AB3831" i="1"/>
  <c r="AA3831" i="1"/>
  <c r="AD3830" i="1" a="1"/>
  <c r="AD3830" i="1" s="1"/>
  <c r="AC3830" i="1"/>
  <c r="AB3830" i="1"/>
  <c r="AA3830" i="1"/>
  <c r="AD3829" i="1" a="1"/>
  <c r="AD3829" i="1" s="1"/>
  <c r="AC3829" i="1"/>
  <c r="AB3829" i="1"/>
  <c r="AA3829" i="1"/>
  <c r="AD3828" i="1" a="1"/>
  <c r="AD3828" i="1" s="1"/>
  <c r="AC3828" i="1"/>
  <c r="AB3828" i="1"/>
  <c r="AA3828" i="1"/>
  <c r="AD3827" i="1" a="1"/>
  <c r="AD3827" i="1" s="1"/>
  <c r="AC3827" i="1"/>
  <c r="AB3827" i="1"/>
  <c r="AA3827" i="1"/>
  <c r="AD3826" i="1" a="1"/>
  <c r="AD3826" i="1" s="1"/>
  <c r="AC3826" i="1"/>
  <c r="AB3826" i="1"/>
  <c r="AA3826" i="1"/>
  <c r="AD3825" i="1" a="1"/>
  <c r="AD3825" i="1" s="1"/>
  <c r="AC3825" i="1"/>
  <c r="AB3825" i="1"/>
  <c r="AA3825" i="1"/>
  <c r="AD3824" i="1" a="1"/>
  <c r="AD3824" i="1" s="1"/>
  <c r="AC3824" i="1"/>
  <c r="AB3824" i="1"/>
  <c r="AA3824" i="1"/>
  <c r="AD3823" i="1" a="1"/>
  <c r="AD3823" i="1" s="1"/>
  <c r="AC3823" i="1"/>
  <c r="AB3823" i="1"/>
  <c r="AA3823" i="1"/>
  <c r="AD3822" i="1" a="1"/>
  <c r="AD3822" i="1" s="1"/>
  <c r="AC3822" i="1"/>
  <c r="AB3822" i="1"/>
  <c r="AA3822" i="1"/>
  <c r="AD3821" i="1" a="1"/>
  <c r="AD3821" i="1" s="1"/>
  <c r="AC3821" i="1"/>
  <c r="AB3821" i="1"/>
  <c r="AA3821" i="1"/>
  <c r="AD3820" i="1" a="1"/>
  <c r="AD3820" i="1" s="1"/>
  <c r="AC3820" i="1"/>
  <c r="AB3820" i="1"/>
  <c r="AA3820" i="1"/>
  <c r="AD3819" i="1" a="1"/>
  <c r="AD3819" i="1" s="1"/>
  <c r="AC3819" i="1"/>
  <c r="AB3819" i="1"/>
  <c r="AA3819" i="1"/>
  <c r="AD3818" i="1" a="1"/>
  <c r="AD3818" i="1" s="1"/>
  <c r="AC3818" i="1"/>
  <c r="AB3818" i="1"/>
  <c r="AA3818" i="1"/>
  <c r="AD3817" i="1" a="1"/>
  <c r="AD3817" i="1" s="1"/>
  <c r="AC3817" i="1"/>
  <c r="AB3817" i="1"/>
  <c r="AA3817" i="1"/>
  <c r="AD3816" i="1" a="1"/>
  <c r="AD3816" i="1" s="1"/>
  <c r="AC3816" i="1"/>
  <c r="AB3816" i="1"/>
  <c r="AA3816" i="1"/>
  <c r="AD3815" i="1" a="1"/>
  <c r="AD3815" i="1" s="1"/>
  <c r="AC3815" i="1"/>
  <c r="AB3815" i="1"/>
  <c r="AA3815" i="1"/>
  <c r="AD3814" i="1" a="1"/>
  <c r="AD3814" i="1" s="1"/>
  <c r="AC3814" i="1"/>
  <c r="AB3814" i="1"/>
  <c r="AA3814" i="1"/>
  <c r="AD3813" i="1" a="1"/>
  <c r="AD3813" i="1" s="1"/>
  <c r="AC3813" i="1"/>
  <c r="AB3813" i="1"/>
  <c r="AA3813" i="1"/>
  <c r="AD3812" i="1" a="1"/>
  <c r="AD3812" i="1" s="1"/>
  <c r="AC3812" i="1"/>
  <c r="AB3812" i="1"/>
  <c r="AA3812" i="1"/>
  <c r="AD3811" i="1" a="1"/>
  <c r="AD3811" i="1" s="1"/>
  <c r="AC3811" i="1"/>
  <c r="AB3811" i="1"/>
  <c r="AA3811" i="1"/>
  <c r="AD3810" i="1" a="1"/>
  <c r="AD3810" i="1" s="1"/>
  <c r="AC3810" i="1"/>
  <c r="AB3810" i="1"/>
  <c r="AA3810" i="1"/>
  <c r="AD3809" i="1" a="1"/>
  <c r="AD3809" i="1" s="1"/>
  <c r="AC3809" i="1"/>
  <c r="AB3809" i="1"/>
  <c r="AA3809" i="1"/>
  <c r="AD3808" i="1" a="1"/>
  <c r="AD3808" i="1" s="1"/>
  <c r="AC3808" i="1"/>
  <c r="AB3808" i="1"/>
  <c r="AA3808" i="1"/>
  <c r="AD3807" i="1" a="1"/>
  <c r="AD3807" i="1" s="1"/>
  <c r="AC3807" i="1"/>
  <c r="AB3807" i="1"/>
  <c r="AA3807" i="1"/>
  <c r="AD3806" i="1" a="1"/>
  <c r="AD3806" i="1" s="1"/>
  <c r="AC3806" i="1"/>
  <c r="AB3806" i="1"/>
  <c r="AA3806" i="1"/>
  <c r="AD3805" i="1" a="1"/>
  <c r="AD3805" i="1" s="1"/>
  <c r="AC3805" i="1"/>
  <c r="AB3805" i="1"/>
  <c r="AA3805" i="1"/>
  <c r="AD3804" i="1" a="1"/>
  <c r="AD3804" i="1" s="1"/>
  <c r="AC3804" i="1"/>
  <c r="AB3804" i="1"/>
  <c r="AA3804" i="1"/>
  <c r="AD3803" i="1" a="1"/>
  <c r="AD3803" i="1" s="1"/>
  <c r="AC3803" i="1"/>
  <c r="AB3803" i="1"/>
  <c r="AA3803" i="1"/>
  <c r="AD3802" i="1" a="1"/>
  <c r="AD3802" i="1" s="1"/>
  <c r="AC3802" i="1"/>
  <c r="AB3802" i="1"/>
  <c r="AA3802" i="1"/>
  <c r="AD3801" i="1" a="1"/>
  <c r="AD3801" i="1" s="1"/>
  <c r="AC3801" i="1"/>
  <c r="AB3801" i="1"/>
  <c r="AA3801" i="1"/>
  <c r="AD3800" i="1" a="1"/>
  <c r="AD3800" i="1" s="1"/>
  <c r="AC3800" i="1"/>
  <c r="AB3800" i="1"/>
  <c r="AA3800" i="1"/>
  <c r="AD3799" i="1" a="1"/>
  <c r="AD3799" i="1" s="1"/>
  <c r="AC3799" i="1"/>
  <c r="AB3799" i="1"/>
  <c r="AA3799" i="1"/>
  <c r="AD3798" i="1" a="1"/>
  <c r="AD3798" i="1" s="1"/>
  <c r="AC3798" i="1"/>
  <c r="AB3798" i="1"/>
  <c r="AA3798" i="1"/>
  <c r="AD3797" i="1" a="1"/>
  <c r="AD3797" i="1" s="1"/>
  <c r="AC3797" i="1"/>
  <c r="AB3797" i="1"/>
  <c r="AA3797" i="1"/>
  <c r="AD3796" i="1" a="1"/>
  <c r="AD3796" i="1" s="1"/>
  <c r="AC3796" i="1"/>
  <c r="AB3796" i="1"/>
  <c r="AA3796" i="1"/>
  <c r="AD3795" i="1" a="1"/>
  <c r="AD3795" i="1" s="1"/>
  <c r="AC3795" i="1"/>
  <c r="AB3795" i="1"/>
  <c r="AA3795" i="1"/>
  <c r="AD3794" i="1" a="1"/>
  <c r="AD3794" i="1" s="1"/>
  <c r="AC3794" i="1"/>
  <c r="AB3794" i="1"/>
  <c r="AA3794" i="1"/>
  <c r="AD3793" i="1" a="1"/>
  <c r="AD3793" i="1" s="1"/>
  <c r="AC3793" i="1"/>
  <c r="AB3793" i="1"/>
  <c r="AA3793" i="1"/>
  <c r="AD3792" i="1" a="1"/>
  <c r="AD3792" i="1" s="1"/>
  <c r="AC3792" i="1"/>
  <c r="AB3792" i="1"/>
  <c r="AA3792" i="1"/>
  <c r="AD3791" i="1" a="1"/>
  <c r="AD3791" i="1" s="1"/>
  <c r="AC3791" i="1"/>
  <c r="AB3791" i="1"/>
  <c r="AA3791" i="1"/>
  <c r="AD3790" i="1" a="1"/>
  <c r="AD3790" i="1" s="1"/>
  <c r="AC3790" i="1"/>
  <c r="AB3790" i="1"/>
  <c r="AA3790" i="1"/>
  <c r="AD3789" i="1" a="1"/>
  <c r="AD3789" i="1" s="1"/>
  <c r="AC3789" i="1"/>
  <c r="AB3789" i="1"/>
  <c r="AA3789" i="1"/>
  <c r="AD3788" i="1" a="1"/>
  <c r="AD3788" i="1" s="1"/>
  <c r="AC3788" i="1"/>
  <c r="AB3788" i="1"/>
  <c r="AA3788" i="1"/>
  <c r="AD3787" i="1" a="1"/>
  <c r="AD3787" i="1" s="1"/>
  <c r="AC3787" i="1"/>
  <c r="AB3787" i="1"/>
  <c r="AA3787" i="1"/>
  <c r="AD3786" i="1" a="1"/>
  <c r="AD3786" i="1" s="1"/>
  <c r="AC3786" i="1"/>
  <c r="AB3786" i="1"/>
  <c r="AA3786" i="1"/>
  <c r="AD3785" i="1" a="1"/>
  <c r="AD3785" i="1" s="1"/>
  <c r="AC3785" i="1"/>
  <c r="AB3785" i="1"/>
  <c r="AA3785" i="1"/>
  <c r="AD3784" i="1" a="1"/>
  <c r="AD3784" i="1" s="1"/>
  <c r="AC3784" i="1"/>
  <c r="AB3784" i="1"/>
  <c r="AA3784" i="1"/>
  <c r="AD3783" i="1" a="1"/>
  <c r="AD3783" i="1" s="1"/>
  <c r="AC3783" i="1"/>
  <c r="AB3783" i="1"/>
  <c r="AA3783" i="1"/>
  <c r="AD3782" i="1" a="1"/>
  <c r="AD3782" i="1" s="1"/>
  <c r="AC3782" i="1"/>
  <c r="AB3782" i="1"/>
  <c r="AA3782" i="1"/>
  <c r="AD3781" i="1" a="1"/>
  <c r="AD3781" i="1" s="1"/>
  <c r="AC3781" i="1"/>
  <c r="AB3781" i="1"/>
  <c r="AA3781" i="1"/>
  <c r="AD3780" i="1" a="1"/>
  <c r="AD3780" i="1" s="1"/>
  <c r="AC3780" i="1"/>
  <c r="AB3780" i="1"/>
  <c r="AA3780" i="1"/>
  <c r="AD3779" i="1" a="1"/>
  <c r="AD3779" i="1" s="1"/>
  <c r="AC3779" i="1"/>
  <c r="AB3779" i="1"/>
  <c r="AA3779" i="1"/>
  <c r="AD3778" i="1" a="1"/>
  <c r="AD3778" i="1" s="1"/>
  <c r="AC3778" i="1"/>
  <c r="AB3778" i="1"/>
  <c r="AA3778" i="1"/>
  <c r="AD3777" i="1" a="1"/>
  <c r="AD3777" i="1" s="1"/>
  <c r="AC3777" i="1"/>
  <c r="AB3777" i="1"/>
  <c r="AA3777" i="1"/>
  <c r="AD3776" i="1" a="1"/>
  <c r="AD3776" i="1" s="1"/>
  <c r="AC3776" i="1"/>
  <c r="AB3776" i="1"/>
  <c r="AA3776" i="1"/>
  <c r="AD3775" i="1" a="1"/>
  <c r="AD3775" i="1" s="1"/>
  <c r="AC3775" i="1"/>
  <c r="AB3775" i="1"/>
  <c r="AA3775" i="1"/>
  <c r="AD3774" i="1" a="1"/>
  <c r="AD3774" i="1" s="1"/>
  <c r="AC3774" i="1"/>
  <c r="AB3774" i="1"/>
  <c r="AA3774" i="1"/>
  <c r="AD3773" i="1" a="1"/>
  <c r="AD3773" i="1" s="1"/>
  <c r="AC3773" i="1"/>
  <c r="AB3773" i="1"/>
  <c r="AA3773" i="1"/>
  <c r="AD3772" i="1" a="1"/>
  <c r="AD3772" i="1" s="1"/>
  <c r="AC3772" i="1"/>
  <c r="AB3772" i="1"/>
  <c r="AA3772" i="1"/>
  <c r="AD3771" i="1" a="1"/>
  <c r="AD3771" i="1" s="1"/>
  <c r="AC3771" i="1"/>
  <c r="AB3771" i="1"/>
  <c r="AA3771" i="1"/>
  <c r="AD3770" i="1" a="1"/>
  <c r="AD3770" i="1" s="1"/>
  <c r="AC3770" i="1"/>
  <c r="AB3770" i="1"/>
  <c r="AA3770" i="1"/>
  <c r="AD3769" i="1" a="1"/>
  <c r="AD3769" i="1" s="1"/>
  <c r="AC3769" i="1"/>
  <c r="AB3769" i="1"/>
  <c r="AA3769" i="1"/>
  <c r="AD3768" i="1" a="1"/>
  <c r="AD3768" i="1" s="1"/>
  <c r="AC3768" i="1"/>
  <c r="AB3768" i="1"/>
  <c r="AA3768" i="1"/>
  <c r="AD3767" i="1" a="1"/>
  <c r="AD3767" i="1" s="1"/>
  <c r="AC3767" i="1"/>
  <c r="AB3767" i="1"/>
  <c r="AA3767" i="1"/>
  <c r="AD3766" i="1" a="1"/>
  <c r="AD3766" i="1" s="1"/>
  <c r="AC3766" i="1"/>
  <c r="AB3766" i="1"/>
  <c r="AA3766" i="1"/>
  <c r="AD3765" i="1" a="1"/>
  <c r="AD3765" i="1" s="1"/>
  <c r="AC3765" i="1"/>
  <c r="AB3765" i="1"/>
  <c r="AA3765" i="1"/>
  <c r="AD3764" i="1" a="1"/>
  <c r="AD3764" i="1" s="1"/>
  <c r="AC3764" i="1"/>
  <c r="AB3764" i="1"/>
  <c r="AA3764" i="1"/>
  <c r="AD3763" i="1" a="1"/>
  <c r="AD3763" i="1" s="1"/>
  <c r="AC3763" i="1"/>
  <c r="AB3763" i="1"/>
  <c r="AA3763" i="1"/>
  <c r="AD3762" i="1" a="1"/>
  <c r="AD3762" i="1" s="1"/>
  <c r="AC3762" i="1"/>
  <c r="AB3762" i="1"/>
  <c r="AA3762" i="1"/>
  <c r="AD3761" i="1" a="1"/>
  <c r="AD3761" i="1" s="1"/>
  <c r="AC3761" i="1"/>
  <c r="AB3761" i="1"/>
  <c r="AA3761" i="1"/>
  <c r="AD3760" i="1" a="1"/>
  <c r="AD3760" i="1" s="1"/>
  <c r="AC3760" i="1"/>
  <c r="AB3760" i="1"/>
  <c r="AA3760" i="1"/>
  <c r="AD3759" i="1" a="1"/>
  <c r="AD3759" i="1" s="1"/>
  <c r="AC3759" i="1"/>
  <c r="AB3759" i="1"/>
  <c r="AA3759" i="1"/>
  <c r="AD3758" i="1" a="1"/>
  <c r="AD3758" i="1" s="1"/>
  <c r="AC3758" i="1"/>
  <c r="AB3758" i="1"/>
  <c r="AA3758" i="1"/>
  <c r="AD3757" i="1" a="1"/>
  <c r="AD3757" i="1" s="1"/>
  <c r="AC3757" i="1"/>
  <c r="AB3757" i="1"/>
  <c r="AA3757" i="1"/>
  <c r="AD3756" i="1" a="1"/>
  <c r="AD3756" i="1" s="1"/>
  <c r="AC3756" i="1"/>
  <c r="AB3756" i="1"/>
  <c r="AA3756" i="1"/>
  <c r="AD3755" i="1" a="1"/>
  <c r="AD3755" i="1" s="1"/>
  <c r="AC3755" i="1"/>
  <c r="AB3755" i="1"/>
  <c r="AA3755" i="1"/>
  <c r="AD3754" i="1" a="1"/>
  <c r="AD3754" i="1" s="1"/>
  <c r="AC3754" i="1"/>
  <c r="AB3754" i="1"/>
  <c r="AA3754" i="1"/>
  <c r="AD3753" i="1" a="1"/>
  <c r="AD3753" i="1" s="1"/>
  <c r="AC3753" i="1"/>
  <c r="AB3753" i="1"/>
  <c r="AA3753" i="1"/>
  <c r="AD3752" i="1" a="1"/>
  <c r="AD3752" i="1" s="1"/>
  <c r="AC3752" i="1"/>
  <c r="AB3752" i="1"/>
  <c r="AA3752" i="1"/>
  <c r="AD3751" i="1" a="1"/>
  <c r="AD3751" i="1" s="1"/>
  <c r="AC3751" i="1"/>
  <c r="AB3751" i="1"/>
  <c r="AA3751" i="1"/>
  <c r="AD3750" i="1" a="1"/>
  <c r="AD3750" i="1" s="1"/>
  <c r="AC3750" i="1"/>
  <c r="AB3750" i="1"/>
  <c r="AA3750" i="1"/>
  <c r="AD3749" i="1" a="1"/>
  <c r="AD3749" i="1" s="1"/>
  <c r="AC3749" i="1"/>
  <c r="AB3749" i="1"/>
  <c r="AA3749" i="1"/>
  <c r="AD3748" i="1" a="1"/>
  <c r="AD3748" i="1" s="1"/>
  <c r="AC3748" i="1"/>
  <c r="AB3748" i="1"/>
  <c r="AA3748" i="1"/>
  <c r="AD3747" i="1" a="1"/>
  <c r="AD3747" i="1" s="1"/>
  <c r="AC3747" i="1"/>
  <c r="AB3747" i="1"/>
  <c r="AA3747" i="1"/>
  <c r="AD3746" i="1" a="1"/>
  <c r="AD3746" i="1" s="1"/>
  <c r="AC3746" i="1"/>
  <c r="AB3746" i="1"/>
  <c r="AA3746" i="1"/>
  <c r="AD3745" i="1" a="1"/>
  <c r="AD3745" i="1" s="1"/>
  <c r="AC3745" i="1"/>
  <c r="AB3745" i="1"/>
  <c r="AA3745" i="1"/>
  <c r="AD3744" i="1" a="1"/>
  <c r="AD3744" i="1" s="1"/>
  <c r="AC3744" i="1"/>
  <c r="AB3744" i="1"/>
  <c r="AA3744" i="1"/>
  <c r="AD3743" i="1" a="1"/>
  <c r="AD3743" i="1" s="1"/>
  <c r="AC3743" i="1"/>
  <c r="AB3743" i="1"/>
  <c r="AA3743" i="1"/>
  <c r="AD3742" i="1" a="1"/>
  <c r="AD3742" i="1" s="1"/>
  <c r="AC3742" i="1"/>
  <c r="AB3742" i="1"/>
  <c r="AA3742" i="1"/>
  <c r="AD3741" i="1" a="1"/>
  <c r="AD3741" i="1" s="1"/>
  <c r="AC3741" i="1"/>
  <c r="AB3741" i="1"/>
  <c r="AA3741" i="1"/>
  <c r="AD3740" i="1" a="1"/>
  <c r="AD3740" i="1" s="1"/>
  <c r="AC3740" i="1"/>
  <c r="AB3740" i="1"/>
  <c r="AA3740" i="1"/>
  <c r="AD3739" i="1" a="1"/>
  <c r="AD3739" i="1" s="1"/>
  <c r="AC3739" i="1"/>
  <c r="AB3739" i="1"/>
  <c r="AA3739" i="1"/>
  <c r="AD3738" i="1" a="1"/>
  <c r="AD3738" i="1" s="1"/>
  <c r="AC3738" i="1"/>
  <c r="AB3738" i="1"/>
  <c r="AA3738" i="1"/>
  <c r="AD3737" i="1" a="1"/>
  <c r="AD3737" i="1" s="1"/>
  <c r="AC3737" i="1"/>
  <c r="AB3737" i="1"/>
  <c r="AA3737" i="1"/>
  <c r="AD3736" i="1" a="1"/>
  <c r="AD3736" i="1" s="1"/>
  <c r="AC3736" i="1"/>
  <c r="AB3736" i="1"/>
  <c r="AA3736" i="1"/>
  <c r="AD3735" i="1" a="1"/>
  <c r="AD3735" i="1" s="1"/>
  <c r="AC3735" i="1"/>
  <c r="AB3735" i="1"/>
  <c r="AA3735" i="1"/>
  <c r="AD3734" i="1" a="1"/>
  <c r="AD3734" i="1" s="1"/>
  <c r="AC3734" i="1"/>
  <c r="AB3734" i="1"/>
  <c r="AA3734" i="1"/>
  <c r="AD3733" i="1" a="1"/>
  <c r="AD3733" i="1" s="1"/>
  <c r="AC3733" i="1"/>
  <c r="AB3733" i="1"/>
  <c r="AA3733" i="1"/>
  <c r="AD3732" i="1" a="1"/>
  <c r="AD3732" i="1" s="1"/>
  <c r="AC3732" i="1"/>
  <c r="AB3732" i="1"/>
  <c r="AA3732" i="1"/>
  <c r="AD3731" i="1" a="1"/>
  <c r="AD3731" i="1" s="1"/>
  <c r="AC3731" i="1"/>
  <c r="AB3731" i="1"/>
  <c r="AA3731" i="1"/>
  <c r="AD3730" i="1" a="1"/>
  <c r="AD3730" i="1" s="1"/>
  <c r="AC3730" i="1"/>
  <c r="AB3730" i="1"/>
  <c r="AA3730" i="1"/>
  <c r="AD3729" i="1" a="1"/>
  <c r="AD3729" i="1" s="1"/>
  <c r="AC3729" i="1"/>
  <c r="AB3729" i="1"/>
  <c r="AA3729" i="1"/>
  <c r="AD3728" i="1" a="1"/>
  <c r="AD3728" i="1" s="1"/>
  <c r="AC3728" i="1"/>
  <c r="AB3728" i="1"/>
  <c r="AA3728" i="1"/>
  <c r="AD3727" i="1" a="1"/>
  <c r="AD3727" i="1" s="1"/>
  <c r="AC3727" i="1"/>
  <c r="AB3727" i="1"/>
  <c r="AA3727" i="1"/>
  <c r="AD3726" i="1" a="1"/>
  <c r="AD3726" i="1" s="1"/>
  <c r="AC3726" i="1"/>
  <c r="AB3726" i="1"/>
  <c r="AA3726" i="1"/>
  <c r="AD3725" i="1" a="1"/>
  <c r="AD3725" i="1" s="1"/>
  <c r="AC3725" i="1"/>
  <c r="AB3725" i="1"/>
  <c r="AA3725" i="1"/>
  <c r="AD3724" i="1" a="1"/>
  <c r="AD3724" i="1" s="1"/>
  <c r="AC3724" i="1"/>
  <c r="AB3724" i="1"/>
  <c r="AA3724" i="1"/>
  <c r="AD3723" i="1" a="1"/>
  <c r="AD3723" i="1" s="1"/>
  <c r="AC3723" i="1"/>
  <c r="AB3723" i="1"/>
  <c r="AA3723" i="1"/>
  <c r="AD3722" i="1" a="1"/>
  <c r="AD3722" i="1" s="1"/>
  <c r="AC3722" i="1"/>
  <c r="AB3722" i="1"/>
  <c r="AA3722" i="1"/>
  <c r="AD3721" i="1" a="1"/>
  <c r="AD3721" i="1" s="1"/>
  <c r="AC3721" i="1"/>
  <c r="AB3721" i="1"/>
  <c r="AA3721" i="1"/>
  <c r="AD3720" i="1" a="1"/>
  <c r="AD3720" i="1" s="1"/>
  <c r="AC3720" i="1"/>
  <c r="AB3720" i="1"/>
  <c r="AA3720" i="1"/>
  <c r="AD3719" i="1" a="1"/>
  <c r="AD3719" i="1" s="1"/>
  <c r="AC3719" i="1"/>
  <c r="AB3719" i="1"/>
  <c r="AA3719" i="1"/>
  <c r="AD3718" i="1" a="1"/>
  <c r="AD3718" i="1" s="1"/>
  <c r="AC3718" i="1"/>
  <c r="AB3718" i="1"/>
  <c r="AA3718" i="1"/>
  <c r="AD3717" i="1" a="1"/>
  <c r="AD3717" i="1" s="1"/>
  <c r="AC3717" i="1"/>
  <c r="AB3717" i="1"/>
  <c r="AA3717" i="1"/>
  <c r="AD3716" i="1" a="1"/>
  <c r="AD3716" i="1" s="1"/>
  <c r="AC3716" i="1"/>
  <c r="AB3716" i="1"/>
  <c r="AA3716" i="1"/>
  <c r="AD3715" i="1" a="1"/>
  <c r="AD3715" i="1" s="1"/>
  <c r="AC3715" i="1"/>
  <c r="AB3715" i="1"/>
  <c r="AA3715" i="1"/>
  <c r="AD3714" i="1" a="1"/>
  <c r="AD3714" i="1" s="1"/>
  <c r="AC3714" i="1"/>
  <c r="AB3714" i="1"/>
  <c r="AA3714" i="1"/>
  <c r="AD3713" i="1" a="1"/>
  <c r="AD3713" i="1" s="1"/>
  <c r="AC3713" i="1"/>
  <c r="AB3713" i="1"/>
  <c r="AA3713" i="1"/>
  <c r="AD3712" i="1" a="1"/>
  <c r="AD3712" i="1" s="1"/>
  <c r="AC3712" i="1"/>
  <c r="AB3712" i="1"/>
  <c r="AA3712" i="1"/>
  <c r="AD3711" i="1" a="1"/>
  <c r="AD3711" i="1" s="1"/>
  <c r="AC3711" i="1"/>
  <c r="AB3711" i="1"/>
  <c r="AA3711" i="1"/>
  <c r="AD3710" i="1" a="1"/>
  <c r="AD3710" i="1" s="1"/>
  <c r="AC3710" i="1"/>
  <c r="AB3710" i="1"/>
  <c r="AA3710" i="1"/>
  <c r="AD3709" i="1" a="1"/>
  <c r="AD3709" i="1" s="1"/>
  <c r="AC3709" i="1"/>
  <c r="AB3709" i="1"/>
  <c r="AA3709" i="1"/>
  <c r="AD3708" i="1" a="1"/>
  <c r="AD3708" i="1" s="1"/>
  <c r="AC3708" i="1"/>
  <c r="AB3708" i="1"/>
  <c r="AA3708" i="1"/>
  <c r="AD3707" i="1" a="1"/>
  <c r="AD3707" i="1" s="1"/>
  <c r="AC3707" i="1"/>
  <c r="AB3707" i="1"/>
  <c r="AA3707" i="1"/>
  <c r="AD3706" i="1" a="1"/>
  <c r="AD3706" i="1" s="1"/>
  <c r="AC3706" i="1"/>
  <c r="AB3706" i="1"/>
  <c r="AA3706" i="1"/>
  <c r="AD3705" i="1" a="1"/>
  <c r="AD3705" i="1" s="1"/>
  <c r="AC3705" i="1"/>
  <c r="AB3705" i="1"/>
  <c r="AA3705" i="1"/>
  <c r="AD3704" i="1" a="1"/>
  <c r="AD3704" i="1" s="1"/>
  <c r="AC3704" i="1"/>
  <c r="AB3704" i="1"/>
  <c r="AA3704" i="1"/>
  <c r="AD3703" i="1" a="1"/>
  <c r="AD3703" i="1" s="1"/>
  <c r="AC3703" i="1"/>
  <c r="AB3703" i="1"/>
  <c r="AA3703" i="1"/>
  <c r="AD3702" i="1" a="1"/>
  <c r="AD3702" i="1" s="1"/>
  <c r="AC3702" i="1"/>
  <c r="AB3702" i="1"/>
  <c r="AA3702" i="1"/>
  <c r="AD3701" i="1" a="1"/>
  <c r="AD3701" i="1" s="1"/>
  <c r="AC3701" i="1"/>
  <c r="AB3701" i="1"/>
  <c r="AA3701" i="1"/>
  <c r="AD3700" i="1" a="1"/>
  <c r="AD3700" i="1" s="1"/>
  <c r="AC3700" i="1"/>
  <c r="AB3700" i="1"/>
  <c r="AA3700" i="1"/>
  <c r="AD3699" i="1" a="1"/>
  <c r="AD3699" i="1" s="1"/>
  <c r="AC3699" i="1"/>
  <c r="AB3699" i="1"/>
  <c r="AA3699" i="1"/>
  <c r="AD3698" i="1" a="1"/>
  <c r="AD3698" i="1" s="1"/>
  <c r="AC3698" i="1"/>
  <c r="AB3698" i="1"/>
  <c r="AA3698" i="1"/>
  <c r="AD3697" i="1" a="1"/>
  <c r="AD3697" i="1" s="1"/>
  <c r="AC3697" i="1"/>
  <c r="AB3697" i="1"/>
  <c r="AA3697" i="1"/>
  <c r="AD3696" i="1" a="1"/>
  <c r="AD3696" i="1" s="1"/>
  <c r="AC3696" i="1"/>
  <c r="AB3696" i="1"/>
  <c r="AA3696" i="1"/>
  <c r="AD3695" i="1" a="1"/>
  <c r="AD3695" i="1" s="1"/>
  <c r="AC3695" i="1"/>
  <c r="AB3695" i="1"/>
  <c r="AA3695" i="1"/>
  <c r="AD3694" i="1" a="1"/>
  <c r="AD3694" i="1" s="1"/>
  <c r="AC3694" i="1"/>
  <c r="AB3694" i="1"/>
  <c r="AA3694" i="1"/>
  <c r="AD3693" i="1" a="1"/>
  <c r="AD3693" i="1" s="1"/>
  <c r="AC3693" i="1"/>
  <c r="AB3693" i="1"/>
  <c r="AA3693" i="1"/>
  <c r="AD3692" i="1" a="1"/>
  <c r="AD3692" i="1" s="1"/>
  <c r="AC3692" i="1"/>
  <c r="AB3692" i="1"/>
  <c r="AA3692" i="1"/>
  <c r="AD3691" i="1" a="1"/>
  <c r="AD3691" i="1" s="1"/>
  <c r="AC3691" i="1"/>
  <c r="AB3691" i="1"/>
  <c r="AA3691" i="1"/>
  <c r="AD3690" i="1" a="1"/>
  <c r="AD3690" i="1" s="1"/>
  <c r="AC3690" i="1"/>
  <c r="AB3690" i="1"/>
  <c r="AA3690" i="1"/>
  <c r="AD3689" i="1" a="1"/>
  <c r="AD3689" i="1" s="1"/>
  <c r="AC3689" i="1"/>
  <c r="AB3689" i="1"/>
  <c r="AA3689" i="1"/>
  <c r="AD3688" i="1" a="1"/>
  <c r="AD3688" i="1" s="1"/>
  <c r="AC3688" i="1"/>
  <c r="AB3688" i="1"/>
  <c r="AA3688" i="1"/>
  <c r="AD3687" i="1" a="1"/>
  <c r="AD3687" i="1" s="1"/>
  <c r="AC3687" i="1"/>
  <c r="AB3687" i="1"/>
  <c r="AA3687" i="1"/>
  <c r="AD3686" i="1" a="1"/>
  <c r="AD3686" i="1" s="1"/>
  <c r="AC3686" i="1"/>
  <c r="AB3686" i="1"/>
  <c r="AA3686" i="1"/>
  <c r="AD3685" i="1" a="1"/>
  <c r="AD3685" i="1" s="1"/>
  <c r="AC3685" i="1"/>
  <c r="AB3685" i="1"/>
  <c r="AA3685" i="1"/>
  <c r="AD3684" i="1" a="1"/>
  <c r="AD3684" i="1" s="1"/>
  <c r="AC3684" i="1"/>
  <c r="AB3684" i="1"/>
  <c r="AA3684" i="1"/>
  <c r="AD3683" i="1" a="1"/>
  <c r="AD3683" i="1" s="1"/>
  <c r="AC3683" i="1"/>
  <c r="AB3683" i="1"/>
  <c r="AA3683" i="1"/>
  <c r="AD3682" i="1" a="1"/>
  <c r="AD3682" i="1" s="1"/>
  <c r="AC3682" i="1"/>
  <c r="AB3682" i="1"/>
  <c r="AA3682" i="1"/>
  <c r="AD3681" i="1" a="1"/>
  <c r="AD3681" i="1" s="1"/>
  <c r="AC3681" i="1"/>
  <c r="AB3681" i="1"/>
  <c r="AA3681" i="1"/>
  <c r="AD3680" i="1" a="1"/>
  <c r="AD3680" i="1" s="1"/>
  <c r="AC3680" i="1"/>
  <c r="AB3680" i="1"/>
  <c r="AA3680" i="1"/>
  <c r="AD3679" i="1" a="1"/>
  <c r="AD3679" i="1" s="1"/>
  <c r="AC3679" i="1"/>
  <c r="AB3679" i="1"/>
  <c r="AA3679" i="1"/>
  <c r="AD3678" i="1" a="1"/>
  <c r="AD3678" i="1" s="1"/>
  <c r="AC3678" i="1"/>
  <c r="AB3678" i="1"/>
  <c r="AA3678" i="1"/>
  <c r="AD3677" i="1" a="1"/>
  <c r="AD3677" i="1" s="1"/>
  <c r="AC3677" i="1"/>
  <c r="AB3677" i="1"/>
  <c r="AA3677" i="1"/>
  <c r="AD3676" i="1" a="1"/>
  <c r="AD3676" i="1" s="1"/>
  <c r="AC3676" i="1"/>
  <c r="AB3676" i="1"/>
  <c r="AA3676" i="1"/>
  <c r="AD3675" i="1" a="1"/>
  <c r="AD3675" i="1" s="1"/>
  <c r="AC3675" i="1"/>
  <c r="AB3675" i="1"/>
  <c r="AA3675" i="1"/>
  <c r="AD3674" i="1" a="1"/>
  <c r="AD3674" i="1" s="1"/>
  <c r="AC3674" i="1"/>
  <c r="AB3674" i="1"/>
  <c r="AA3674" i="1"/>
  <c r="AD3673" i="1" a="1"/>
  <c r="AD3673" i="1" s="1"/>
  <c r="AC3673" i="1"/>
  <c r="AB3673" i="1"/>
  <c r="AA3673" i="1"/>
  <c r="AD3672" i="1" a="1"/>
  <c r="AD3672" i="1" s="1"/>
  <c r="AC3672" i="1"/>
  <c r="AB3672" i="1"/>
  <c r="AA3672" i="1"/>
  <c r="AD3671" i="1" a="1"/>
  <c r="AD3671" i="1" s="1"/>
  <c r="AC3671" i="1"/>
  <c r="AB3671" i="1"/>
  <c r="AA3671" i="1"/>
  <c r="AD3670" i="1" a="1"/>
  <c r="AD3670" i="1" s="1"/>
  <c r="AC3670" i="1"/>
  <c r="AB3670" i="1"/>
  <c r="AA3670" i="1"/>
  <c r="AD3669" i="1" a="1"/>
  <c r="AD3669" i="1" s="1"/>
  <c r="AC3669" i="1"/>
  <c r="AB3669" i="1"/>
  <c r="AA3669" i="1"/>
  <c r="AD3668" i="1" a="1"/>
  <c r="AD3668" i="1" s="1"/>
  <c r="AC3668" i="1"/>
  <c r="AB3668" i="1"/>
  <c r="AA3668" i="1"/>
  <c r="AD3667" i="1" a="1"/>
  <c r="AD3667" i="1" s="1"/>
  <c r="AC3667" i="1"/>
  <c r="AB3667" i="1"/>
  <c r="AA3667" i="1"/>
  <c r="AD3666" i="1" a="1"/>
  <c r="AD3666" i="1" s="1"/>
  <c r="AC3666" i="1"/>
  <c r="AB3666" i="1"/>
  <c r="AA3666" i="1"/>
  <c r="AD3665" i="1" a="1"/>
  <c r="AD3665" i="1" s="1"/>
  <c r="AC3665" i="1"/>
  <c r="AB3665" i="1"/>
  <c r="AA3665" i="1"/>
  <c r="AD3664" i="1" a="1"/>
  <c r="AD3664" i="1" s="1"/>
  <c r="AC3664" i="1"/>
  <c r="AB3664" i="1"/>
  <c r="AA3664" i="1"/>
  <c r="AD3663" i="1" a="1"/>
  <c r="AD3663" i="1" s="1"/>
  <c r="AC3663" i="1"/>
  <c r="AB3663" i="1"/>
  <c r="AA3663" i="1"/>
  <c r="AD3662" i="1" a="1"/>
  <c r="AD3662" i="1" s="1"/>
  <c r="AC3662" i="1"/>
  <c r="AB3662" i="1"/>
  <c r="AA3662" i="1"/>
  <c r="AD3661" i="1" a="1"/>
  <c r="AD3661" i="1" s="1"/>
  <c r="AC3661" i="1"/>
  <c r="AB3661" i="1"/>
  <c r="AA3661" i="1"/>
  <c r="AD3660" i="1" a="1"/>
  <c r="AD3660" i="1" s="1"/>
  <c r="AC3660" i="1"/>
  <c r="AB3660" i="1"/>
  <c r="AA3660" i="1"/>
  <c r="AD3659" i="1" a="1"/>
  <c r="AD3659" i="1" s="1"/>
  <c r="AC3659" i="1"/>
  <c r="AB3659" i="1"/>
  <c r="AA3659" i="1"/>
  <c r="AD3658" i="1" a="1"/>
  <c r="AD3658" i="1" s="1"/>
  <c r="AC3658" i="1"/>
  <c r="AB3658" i="1"/>
  <c r="AA3658" i="1"/>
  <c r="AD3657" i="1" a="1"/>
  <c r="AD3657" i="1" s="1"/>
  <c r="AC3657" i="1"/>
  <c r="AB3657" i="1"/>
  <c r="AA3657" i="1"/>
  <c r="AD3656" i="1" a="1"/>
  <c r="AD3656" i="1" s="1"/>
  <c r="AC3656" i="1"/>
  <c r="AB3656" i="1"/>
  <c r="AA3656" i="1"/>
  <c r="AD3655" i="1" a="1"/>
  <c r="AD3655" i="1" s="1"/>
  <c r="AC3655" i="1"/>
  <c r="AB3655" i="1"/>
  <c r="AA3655" i="1"/>
  <c r="AD3654" i="1" a="1"/>
  <c r="AD3654" i="1" s="1"/>
  <c r="AC3654" i="1"/>
  <c r="AB3654" i="1"/>
  <c r="AA3654" i="1"/>
  <c r="AD3653" i="1" a="1"/>
  <c r="AD3653" i="1" s="1"/>
  <c r="AC3653" i="1"/>
  <c r="AB3653" i="1"/>
  <c r="AA3653" i="1"/>
  <c r="AD3652" i="1" a="1"/>
  <c r="AD3652" i="1" s="1"/>
  <c r="AC3652" i="1"/>
  <c r="AB3652" i="1"/>
  <c r="AA3652" i="1"/>
  <c r="AD3651" i="1" a="1"/>
  <c r="AD3651" i="1" s="1"/>
  <c r="AC3651" i="1"/>
  <c r="AB3651" i="1"/>
  <c r="AA3651" i="1"/>
  <c r="AD3650" i="1" a="1"/>
  <c r="AD3650" i="1" s="1"/>
  <c r="AC3650" i="1"/>
  <c r="AB3650" i="1"/>
  <c r="AA3650" i="1"/>
  <c r="AD3649" i="1" a="1"/>
  <c r="AD3649" i="1" s="1"/>
  <c r="AC3649" i="1"/>
  <c r="AB3649" i="1"/>
  <c r="AA3649" i="1"/>
  <c r="AD3648" i="1" a="1"/>
  <c r="AD3648" i="1" s="1"/>
  <c r="AC3648" i="1"/>
  <c r="AB3648" i="1"/>
  <c r="AA3648" i="1"/>
  <c r="AD3647" i="1" a="1"/>
  <c r="AD3647" i="1" s="1"/>
  <c r="AC3647" i="1"/>
  <c r="AB3647" i="1"/>
  <c r="AA3647" i="1"/>
  <c r="AD3646" i="1" a="1"/>
  <c r="AD3646" i="1" s="1"/>
  <c r="AC3646" i="1"/>
  <c r="AB3646" i="1"/>
  <c r="AA3646" i="1"/>
  <c r="AD3645" i="1" a="1"/>
  <c r="AD3645" i="1" s="1"/>
  <c r="AC3645" i="1"/>
  <c r="AB3645" i="1"/>
  <c r="AA3645" i="1"/>
  <c r="AD3644" i="1" a="1"/>
  <c r="AD3644" i="1" s="1"/>
  <c r="AC3644" i="1"/>
  <c r="AB3644" i="1"/>
  <c r="AA3644" i="1"/>
  <c r="AD3643" i="1" a="1"/>
  <c r="AD3643" i="1" s="1"/>
  <c r="AC3643" i="1"/>
  <c r="AB3643" i="1"/>
  <c r="AA3643" i="1"/>
  <c r="AD3642" i="1" a="1"/>
  <c r="AD3642" i="1" s="1"/>
  <c r="AC3642" i="1"/>
  <c r="AB3642" i="1"/>
  <c r="AA3642" i="1"/>
  <c r="AD3641" i="1" a="1"/>
  <c r="AD3641" i="1" s="1"/>
  <c r="AC3641" i="1"/>
  <c r="AB3641" i="1"/>
  <c r="AA3641" i="1"/>
  <c r="AD3640" i="1" a="1"/>
  <c r="AD3640" i="1" s="1"/>
  <c r="AC3640" i="1"/>
  <c r="AB3640" i="1"/>
  <c r="AA3640" i="1"/>
  <c r="AD3639" i="1" a="1"/>
  <c r="AD3639" i="1" s="1"/>
  <c r="AC3639" i="1"/>
  <c r="AB3639" i="1"/>
  <c r="AA3639" i="1"/>
  <c r="AD3638" i="1" a="1"/>
  <c r="AD3638" i="1" s="1"/>
  <c r="AC3638" i="1"/>
  <c r="AB3638" i="1"/>
  <c r="AA3638" i="1"/>
  <c r="AD3637" i="1" a="1"/>
  <c r="AD3637" i="1" s="1"/>
  <c r="AC3637" i="1"/>
  <c r="AB3637" i="1"/>
  <c r="AA3637" i="1"/>
  <c r="AD3636" i="1" a="1"/>
  <c r="AD3636" i="1" s="1"/>
  <c r="AC3636" i="1"/>
  <c r="AB3636" i="1"/>
  <c r="AA3636" i="1"/>
  <c r="AD3635" i="1" a="1"/>
  <c r="AD3635" i="1" s="1"/>
  <c r="AC3635" i="1"/>
  <c r="AB3635" i="1"/>
  <c r="AA3635" i="1"/>
  <c r="AD3634" i="1" a="1"/>
  <c r="AD3634" i="1" s="1"/>
  <c r="AC3634" i="1"/>
  <c r="AB3634" i="1"/>
  <c r="AA3634" i="1"/>
  <c r="AD3633" i="1" a="1"/>
  <c r="AD3633" i="1" s="1"/>
  <c r="AC3633" i="1"/>
  <c r="AB3633" i="1"/>
  <c r="AA3633" i="1"/>
  <c r="AD3632" i="1" a="1"/>
  <c r="AD3632" i="1" s="1"/>
  <c r="AC3632" i="1"/>
  <c r="AB3632" i="1"/>
  <c r="AA3632" i="1"/>
  <c r="AD3631" i="1" a="1"/>
  <c r="AD3631" i="1" s="1"/>
  <c r="AC3631" i="1"/>
  <c r="AB3631" i="1"/>
  <c r="AA3631" i="1"/>
  <c r="AD3630" i="1" a="1"/>
  <c r="AD3630" i="1" s="1"/>
  <c r="AC3630" i="1"/>
  <c r="AB3630" i="1"/>
  <c r="AA3630" i="1"/>
  <c r="AD3629" i="1" a="1"/>
  <c r="AD3629" i="1" s="1"/>
  <c r="AC3629" i="1"/>
  <c r="AB3629" i="1"/>
  <c r="AA3629" i="1"/>
  <c r="AD3628" i="1" a="1"/>
  <c r="AD3628" i="1" s="1"/>
  <c r="AC3628" i="1"/>
  <c r="AB3628" i="1"/>
  <c r="AA3628" i="1"/>
  <c r="AD3627" i="1" a="1"/>
  <c r="AD3627" i="1" s="1"/>
  <c r="AC3627" i="1"/>
  <c r="AB3627" i="1"/>
  <c r="AA3627" i="1"/>
  <c r="AD3626" i="1" a="1"/>
  <c r="AD3626" i="1" s="1"/>
  <c r="AC3626" i="1"/>
  <c r="AB3626" i="1"/>
  <c r="AA3626" i="1"/>
  <c r="AD3625" i="1" a="1"/>
  <c r="AD3625" i="1" s="1"/>
  <c r="AC3625" i="1"/>
  <c r="AB3625" i="1"/>
  <c r="AA3625" i="1"/>
  <c r="AD3624" i="1" a="1"/>
  <c r="AD3624" i="1" s="1"/>
  <c r="AC3624" i="1"/>
  <c r="AB3624" i="1"/>
  <c r="AA3624" i="1"/>
  <c r="AD3623" i="1" a="1"/>
  <c r="AD3623" i="1" s="1"/>
  <c r="AC3623" i="1"/>
  <c r="AB3623" i="1"/>
  <c r="AA3623" i="1"/>
  <c r="AD3622" i="1" a="1"/>
  <c r="AD3622" i="1" s="1"/>
  <c r="AC3622" i="1"/>
  <c r="AB3622" i="1"/>
  <c r="AA3622" i="1"/>
  <c r="AD3621" i="1" a="1"/>
  <c r="AD3621" i="1" s="1"/>
  <c r="AC3621" i="1"/>
  <c r="AB3621" i="1"/>
  <c r="AA3621" i="1"/>
  <c r="AD3620" i="1" a="1"/>
  <c r="AD3620" i="1" s="1"/>
  <c r="AC3620" i="1"/>
  <c r="AB3620" i="1"/>
  <c r="AA3620" i="1"/>
  <c r="AD3619" i="1" a="1"/>
  <c r="AD3619" i="1" s="1"/>
  <c r="AC3619" i="1"/>
  <c r="AB3619" i="1"/>
  <c r="AA3619" i="1"/>
  <c r="AD3618" i="1" a="1"/>
  <c r="AD3618" i="1" s="1"/>
  <c r="AC3618" i="1"/>
  <c r="AB3618" i="1"/>
  <c r="AA3618" i="1"/>
  <c r="AD3617" i="1" a="1"/>
  <c r="AD3617" i="1" s="1"/>
  <c r="AC3617" i="1"/>
  <c r="AB3617" i="1"/>
  <c r="AA3617" i="1"/>
  <c r="AD3616" i="1" a="1"/>
  <c r="AD3616" i="1" s="1"/>
  <c r="AC3616" i="1"/>
  <c r="AB3616" i="1"/>
  <c r="AA3616" i="1"/>
  <c r="AD3615" i="1" a="1"/>
  <c r="AD3615" i="1" s="1"/>
  <c r="AC3615" i="1"/>
  <c r="AB3615" i="1"/>
  <c r="AA3615" i="1"/>
  <c r="AD3614" i="1" a="1"/>
  <c r="AD3614" i="1" s="1"/>
  <c r="AC3614" i="1"/>
  <c r="AB3614" i="1"/>
  <c r="AA3614" i="1"/>
  <c r="AD3613" i="1" a="1"/>
  <c r="AD3613" i="1" s="1"/>
  <c r="AC3613" i="1"/>
  <c r="AB3613" i="1"/>
  <c r="AA3613" i="1"/>
  <c r="AD3612" i="1" a="1"/>
  <c r="AD3612" i="1" s="1"/>
  <c r="AC3612" i="1"/>
  <c r="AB3612" i="1"/>
  <c r="AA3612" i="1"/>
  <c r="AD3611" i="1" a="1"/>
  <c r="AD3611" i="1" s="1"/>
  <c r="AC3611" i="1"/>
  <c r="AB3611" i="1"/>
  <c r="AA3611" i="1"/>
  <c r="AD3610" i="1" a="1"/>
  <c r="AD3610" i="1" s="1"/>
  <c r="AC3610" i="1"/>
  <c r="AB3610" i="1"/>
  <c r="AA3610" i="1"/>
  <c r="AD3609" i="1" a="1"/>
  <c r="AD3609" i="1" s="1"/>
  <c r="AC3609" i="1"/>
  <c r="AB3609" i="1"/>
  <c r="AA3609" i="1"/>
  <c r="AD3608" i="1" a="1"/>
  <c r="AD3608" i="1" s="1"/>
  <c r="AC3608" i="1"/>
  <c r="AB3608" i="1"/>
  <c r="AA3608" i="1"/>
  <c r="AD3607" i="1" a="1"/>
  <c r="AD3607" i="1" s="1"/>
  <c r="AC3607" i="1"/>
  <c r="AB3607" i="1"/>
  <c r="AA3607" i="1"/>
  <c r="AD3606" i="1" a="1"/>
  <c r="AD3606" i="1" s="1"/>
  <c r="AC3606" i="1"/>
  <c r="AB3606" i="1"/>
  <c r="AA3606" i="1"/>
  <c r="AD3605" i="1" a="1"/>
  <c r="AD3605" i="1" s="1"/>
  <c r="AC3605" i="1"/>
  <c r="AB3605" i="1"/>
  <c r="AA3605" i="1"/>
  <c r="AD3604" i="1" a="1"/>
  <c r="AD3604" i="1" s="1"/>
  <c r="AC3604" i="1"/>
  <c r="AB3604" i="1"/>
  <c r="AA3604" i="1"/>
  <c r="AD3603" i="1" a="1"/>
  <c r="AD3603" i="1" s="1"/>
  <c r="AC3603" i="1"/>
  <c r="AB3603" i="1"/>
  <c r="AA3603" i="1"/>
  <c r="AD3602" i="1" a="1"/>
  <c r="AD3602" i="1" s="1"/>
  <c r="AC3602" i="1"/>
  <c r="AB3602" i="1"/>
  <c r="AA3602" i="1"/>
  <c r="AD3601" i="1" a="1"/>
  <c r="AD3601" i="1" s="1"/>
  <c r="AC3601" i="1"/>
  <c r="AB3601" i="1"/>
  <c r="AA3601" i="1"/>
  <c r="AD3600" i="1" a="1"/>
  <c r="AD3600" i="1" s="1"/>
  <c r="AC3600" i="1"/>
  <c r="AB3600" i="1"/>
  <c r="AA3600" i="1"/>
  <c r="AD3599" i="1" a="1"/>
  <c r="AD3599" i="1" s="1"/>
  <c r="AC3599" i="1"/>
  <c r="AB3599" i="1"/>
  <c r="AA3599" i="1"/>
  <c r="AD3598" i="1" a="1"/>
  <c r="AD3598" i="1" s="1"/>
  <c r="AC3598" i="1"/>
  <c r="AB3598" i="1"/>
  <c r="AA3598" i="1"/>
  <c r="AD3597" i="1" a="1"/>
  <c r="AD3597" i="1" s="1"/>
  <c r="AC3597" i="1"/>
  <c r="AB3597" i="1"/>
  <c r="AA3597" i="1"/>
  <c r="AD3596" i="1" a="1"/>
  <c r="AD3596" i="1" s="1"/>
  <c r="AC3596" i="1"/>
  <c r="AB3596" i="1"/>
  <c r="AA3596" i="1"/>
  <c r="AD3595" i="1" a="1"/>
  <c r="AD3595" i="1" s="1"/>
  <c r="AC3595" i="1"/>
  <c r="AB3595" i="1"/>
  <c r="AA3595" i="1"/>
  <c r="AD3594" i="1" a="1"/>
  <c r="AD3594" i="1" s="1"/>
  <c r="AC3594" i="1"/>
  <c r="AB3594" i="1"/>
  <c r="AA3594" i="1"/>
  <c r="AD3593" i="1" a="1"/>
  <c r="AD3593" i="1" s="1"/>
  <c r="AC3593" i="1"/>
  <c r="AB3593" i="1"/>
  <c r="AA3593" i="1"/>
  <c r="AD3592" i="1" a="1"/>
  <c r="AD3592" i="1" s="1"/>
  <c r="AC3592" i="1"/>
  <c r="AB3592" i="1"/>
  <c r="AA3592" i="1"/>
  <c r="AD3591" i="1" a="1"/>
  <c r="AD3591" i="1" s="1"/>
  <c r="AC3591" i="1"/>
  <c r="AB3591" i="1"/>
  <c r="AA3591" i="1"/>
  <c r="AD3590" i="1" a="1"/>
  <c r="AD3590" i="1" s="1"/>
  <c r="AC3590" i="1"/>
  <c r="AB3590" i="1"/>
  <c r="AA3590" i="1"/>
  <c r="AD3589" i="1" a="1"/>
  <c r="AD3589" i="1" s="1"/>
  <c r="AC3589" i="1"/>
  <c r="AB3589" i="1"/>
  <c r="AA3589" i="1"/>
  <c r="AD3588" i="1" a="1"/>
  <c r="AD3588" i="1" s="1"/>
  <c r="AC3588" i="1"/>
  <c r="AB3588" i="1"/>
  <c r="AA3588" i="1"/>
  <c r="AD3587" i="1" a="1"/>
  <c r="AD3587" i="1" s="1"/>
  <c r="AC3587" i="1"/>
  <c r="AB3587" i="1"/>
  <c r="AA3587" i="1"/>
  <c r="AD3586" i="1" a="1"/>
  <c r="AD3586" i="1" s="1"/>
  <c r="AC3586" i="1"/>
  <c r="AB3586" i="1"/>
  <c r="AA3586" i="1"/>
  <c r="AD3585" i="1" a="1"/>
  <c r="AD3585" i="1" s="1"/>
  <c r="AC3585" i="1"/>
  <c r="AB3585" i="1"/>
  <c r="AA3585" i="1"/>
  <c r="AD3584" i="1" a="1"/>
  <c r="AD3584" i="1" s="1"/>
  <c r="AC3584" i="1"/>
  <c r="AB3584" i="1"/>
  <c r="AA3584" i="1"/>
  <c r="AD3583" i="1" a="1"/>
  <c r="AD3583" i="1" s="1"/>
  <c r="AC3583" i="1"/>
  <c r="AB3583" i="1"/>
  <c r="AA3583" i="1"/>
  <c r="AD3582" i="1" a="1"/>
  <c r="AD3582" i="1" s="1"/>
  <c r="AC3582" i="1"/>
  <c r="AB3582" i="1"/>
  <c r="AA3582" i="1"/>
  <c r="AD3581" i="1" a="1"/>
  <c r="AD3581" i="1" s="1"/>
  <c r="AC3581" i="1"/>
  <c r="AB3581" i="1"/>
  <c r="AA3581" i="1"/>
  <c r="AD3580" i="1" a="1"/>
  <c r="AD3580" i="1" s="1"/>
  <c r="AC3580" i="1"/>
  <c r="AB3580" i="1"/>
  <c r="AA3580" i="1"/>
  <c r="AD3579" i="1" a="1"/>
  <c r="AD3579" i="1" s="1"/>
  <c r="AC3579" i="1"/>
  <c r="AB3579" i="1"/>
  <c r="AA3579" i="1"/>
  <c r="AD3578" i="1" a="1"/>
  <c r="AD3578" i="1" s="1"/>
  <c r="AC3578" i="1"/>
  <c r="AB3578" i="1"/>
  <c r="AA3578" i="1"/>
  <c r="AD3577" i="1" a="1"/>
  <c r="AD3577" i="1" s="1"/>
  <c r="AC3577" i="1"/>
  <c r="AB3577" i="1"/>
  <c r="AA3577" i="1"/>
  <c r="AD3576" i="1" a="1"/>
  <c r="AD3576" i="1" s="1"/>
  <c r="AC3576" i="1"/>
  <c r="AB3576" i="1"/>
  <c r="AA3576" i="1"/>
  <c r="AD3575" i="1" a="1"/>
  <c r="AD3575" i="1" s="1"/>
  <c r="AC3575" i="1"/>
  <c r="AB3575" i="1"/>
  <c r="AA3575" i="1"/>
  <c r="AD3574" i="1" a="1"/>
  <c r="AD3574" i="1" s="1"/>
  <c r="AC3574" i="1"/>
  <c r="AB3574" i="1"/>
  <c r="AA3574" i="1"/>
  <c r="AD3573" i="1" a="1"/>
  <c r="AD3573" i="1" s="1"/>
  <c r="AC3573" i="1"/>
  <c r="AB3573" i="1"/>
  <c r="AA3573" i="1"/>
  <c r="AD3572" i="1" a="1"/>
  <c r="AD3572" i="1" s="1"/>
  <c r="AC3572" i="1"/>
  <c r="AB3572" i="1"/>
  <c r="AA3572" i="1"/>
  <c r="AD3571" i="1" a="1"/>
  <c r="AD3571" i="1" s="1"/>
  <c r="AC3571" i="1"/>
  <c r="AB3571" i="1"/>
  <c r="AA3571" i="1"/>
  <c r="AD3570" i="1" a="1"/>
  <c r="AD3570" i="1" s="1"/>
  <c r="AC3570" i="1"/>
  <c r="AB3570" i="1"/>
  <c r="AA3570" i="1"/>
  <c r="AD3569" i="1" a="1"/>
  <c r="AD3569" i="1" s="1"/>
  <c r="AC3569" i="1"/>
  <c r="AB3569" i="1"/>
  <c r="AA3569" i="1"/>
  <c r="AD3568" i="1"/>
  <c r="AD3568" i="1" a="1"/>
  <c r="AC3568" i="1"/>
  <c r="AB3568" i="1"/>
  <c r="AA3568" i="1"/>
  <c r="AD3567" i="1" a="1"/>
  <c r="AD3567" i="1" s="1"/>
  <c r="AC3567" i="1"/>
  <c r="AB3567" i="1"/>
  <c r="AA3567" i="1"/>
  <c r="AD3566" i="1" a="1"/>
  <c r="AD3566" i="1" s="1"/>
  <c r="AC3566" i="1"/>
  <c r="AB3566" i="1"/>
  <c r="AA3566" i="1"/>
  <c r="AD3565" i="1" a="1"/>
  <c r="AD3565" i="1" s="1"/>
  <c r="AC3565" i="1"/>
  <c r="AB3565" i="1"/>
  <c r="AA3565" i="1"/>
  <c r="AD3564" i="1" a="1"/>
  <c r="AD3564" i="1" s="1"/>
  <c r="AC3564" i="1"/>
  <c r="AB3564" i="1"/>
  <c r="AA3564" i="1"/>
  <c r="AD3563" i="1" a="1"/>
  <c r="AD3563" i="1" s="1"/>
  <c r="AC3563" i="1"/>
  <c r="AB3563" i="1"/>
  <c r="AA3563" i="1"/>
  <c r="AD3562" i="1" a="1"/>
  <c r="AD3562" i="1" s="1"/>
  <c r="AC3562" i="1"/>
  <c r="AB3562" i="1"/>
  <c r="AA3562" i="1"/>
  <c r="AD3561" i="1" a="1"/>
  <c r="AD3561" i="1" s="1"/>
  <c r="AC3561" i="1"/>
  <c r="AB3561" i="1"/>
  <c r="AA3561" i="1"/>
  <c r="AD3560" i="1" a="1"/>
  <c r="AD3560" i="1" s="1"/>
  <c r="AC3560" i="1"/>
  <c r="AB3560" i="1"/>
  <c r="AA3560" i="1"/>
  <c r="AD3559" i="1" a="1"/>
  <c r="AD3559" i="1" s="1"/>
  <c r="AC3559" i="1"/>
  <c r="AB3559" i="1"/>
  <c r="AA3559" i="1"/>
  <c r="AD3558" i="1" a="1"/>
  <c r="AD3558" i="1" s="1"/>
  <c r="AC3558" i="1"/>
  <c r="AB3558" i="1"/>
  <c r="AA3558" i="1"/>
  <c r="AD3557" i="1" a="1"/>
  <c r="AD3557" i="1" s="1"/>
  <c r="AC3557" i="1"/>
  <c r="AB3557" i="1"/>
  <c r="AA3557" i="1"/>
  <c r="AD3556" i="1" a="1"/>
  <c r="AD3556" i="1" s="1"/>
  <c r="AC3556" i="1"/>
  <c r="AB3556" i="1"/>
  <c r="AA3556" i="1"/>
  <c r="AD3555" i="1" a="1"/>
  <c r="AD3555" i="1" s="1"/>
  <c r="AC3555" i="1"/>
  <c r="AB3555" i="1"/>
  <c r="AA3555" i="1"/>
  <c r="AD3554" i="1" a="1"/>
  <c r="AD3554" i="1" s="1"/>
  <c r="AC3554" i="1"/>
  <c r="AB3554" i="1"/>
  <c r="AA3554" i="1"/>
  <c r="AD3553" i="1" a="1"/>
  <c r="AD3553" i="1" s="1"/>
  <c r="AC3553" i="1"/>
  <c r="AB3553" i="1"/>
  <c r="AA3553" i="1"/>
  <c r="AD3552" i="1" a="1"/>
  <c r="AD3552" i="1" s="1"/>
  <c r="AC3552" i="1"/>
  <c r="AB3552" i="1"/>
  <c r="AA3552" i="1"/>
  <c r="AD3551" i="1" a="1"/>
  <c r="AD3551" i="1" s="1"/>
  <c r="AC3551" i="1"/>
  <c r="AB3551" i="1"/>
  <c r="AA3551" i="1"/>
  <c r="AD3550" i="1" a="1"/>
  <c r="AD3550" i="1" s="1"/>
  <c r="AC3550" i="1"/>
  <c r="AB3550" i="1"/>
  <c r="AA3550" i="1"/>
  <c r="AD3549" i="1" a="1"/>
  <c r="AD3549" i="1" s="1"/>
  <c r="AC3549" i="1"/>
  <c r="AB3549" i="1"/>
  <c r="AA3549" i="1"/>
  <c r="AD3548" i="1" a="1"/>
  <c r="AD3548" i="1" s="1"/>
  <c r="AC3548" i="1"/>
  <c r="AB3548" i="1"/>
  <c r="AA3548" i="1"/>
  <c r="AD3547" i="1" a="1"/>
  <c r="AD3547" i="1" s="1"/>
  <c r="AC3547" i="1"/>
  <c r="AB3547" i="1"/>
  <c r="AA3547" i="1"/>
  <c r="AD3546" i="1" a="1"/>
  <c r="AD3546" i="1" s="1"/>
  <c r="AC3546" i="1"/>
  <c r="AB3546" i="1"/>
  <c r="AA3546" i="1"/>
  <c r="AD3545" i="1" a="1"/>
  <c r="AD3545" i="1" s="1"/>
  <c r="AC3545" i="1"/>
  <c r="AB3545" i="1"/>
  <c r="AA3545" i="1"/>
  <c r="AD3544" i="1" a="1"/>
  <c r="AD3544" i="1" s="1"/>
  <c r="AC3544" i="1"/>
  <c r="AB3544" i="1"/>
  <c r="AA3544" i="1"/>
  <c r="AD3543" i="1" a="1"/>
  <c r="AD3543" i="1" s="1"/>
  <c r="AC3543" i="1"/>
  <c r="AB3543" i="1"/>
  <c r="AA3543" i="1"/>
  <c r="AD3542" i="1" a="1"/>
  <c r="AD3542" i="1" s="1"/>
  <c r="AC3542" i="1"/>
  <c r="AB3542" i="1"/>
  <c r="AA3542" i="1"/>
  <c r="AD3541" i="1" a="1"/>
  <c r="AD3541" i="1" s="1"/>
  <c r="AC3541" i="1"/>
  <c r="AB3541" i="1"/>
  <c r="AA3541" i="1"/>
  <c r="AD3540" i="1" a="1"/>
  <c r="AD3540" i="1" s="1"/>
  <c r="AC3540" i="1"/>
  <c r="AB3540" i="1"/>
  <c r="AA3540" i="1"/>
  <c r="AD3539" i="1" a="1"/>
  <c r="AD3539" i="1" s="1"/>
  <c r="AC3539" i="1"/>
  <c r="AB3539" i="1"/>
  <c r="AA3539" i="1"/>
  <c r="AD3538" i="1" a="1"/>
  <c r="AD3538" i="1" s="1"/>
  <c r="AC3538" i="1"/>
  <c r="AB3538" i="1"/>
  <c r="AA3538" i="1"/>
  <c r="AD3537" i="1" a="1"/>
  <c r="AD3537" i="1" s="1"/>
  <c r="AC3537" i="1"/>
  <c r="AB3537" i="1"/>
  <c r="AA3537" i="1"/>
  <c r="AD3536" i="1" a="1"/>
  <c r="AD3536" i="1" s="1"/>
  <c r="AC3536" i="1"/>
  <c r="AB3536" i="1"/>
  <c r="AA3536" i="1"/>
  <c r="AD3535" i="1" a="1"/>
  <c r="AD3535" i="1" s="1"/>
  <c r="AC3535" i="1"/>
  <c r="AB3535" i="1"/>
  <c r="AA3535" i="1"/>
  <c r="AD3534" i="1" a="1"/>
  <c r="AD3534" i="1" s="1"/>
  <c r="AC3534" i="1"/>
  <c r="AB3534" i="1"/>
  <c r="AA3534" i="1"/>
  <c r="AD3533" i="1" a="1"/>
  <c r="AD3533" i="1" s="1"/>
  <c r="AC3533" i="1"/>
  <c r="AB3533" i="1"/>
  <c r="AA3533" i="1"/>
  <c r="AD3532" i="1" a="1"/>
  <c r="AD3532" i="1" s="1"/>
  <c r="AC3532" i="1"/>
  <c r="AB3532" i="1"/>
  <c r="AA3532" i="1"/>
  <c r="AD3531" i="1" a="1"/>
  <c r="AD3531" i="1" s="1"/>
  <c r="AC3531" i="1"/>
  <c r="AB3531" i="1"/>
  <c r="AA3531" i="1"/>
  <c r="AD3530" i="1" a="1"/>
  <c r="AD3530" i="1" s="1"/>
  <c r="AC3530" i="1"/>
  <c r="AB3530" i="1"/>
  <c r="AA3530" i="1"/>
  <c r="AD3529" i="1" a="1"/>
  <c r="AD3529" i="1" s="1"/>
  <c r="AC3529" i="1"/>
  <c r="AB3529" i="1"/>
  <c r="AA3529" i="1"/>
  <c r="AD3528" i="1" a="1"/>
  <c r="AD3528" i="1" s="1"/>
  <c r="AC3528" i="1"/>
  <c r="AB3528" i="1"/>
  <c r="AA3528" i="1"/>
  <c r="AD3527" i="1" a="1"/>
  <c r="AD3527" i="1" s="1"/>
  <c r="AC3527" i="1"/>
  <c r="AB3527" i="1"/>
  <c r="AA3527" i="1"/>
  <c r="AD3526" i="1" a="1"/>
  <c r="AD3526" i="1" s="1"/>
  <c r="AC3526" i="1"/>
  <c r="AB3526" i="1"/>
  <c r="AA3526" i="1"/>
  <c r="AD3525" i="1" a="1"/>
  <c r="AD3525" i="1" s="1"/>
  <c r="AC3525" i="1"/>
  <c r="AB3525" i="1"/>
  <c r="AA3525" i="1"/>
  <c r="AD3524" i="1" a="1"/>
  <c r="AD3524" i="1" s="1"/>
  <c r="AC3524" i="1"/>
  <c r="AB3524" i="1"/>
  <c r="AA3524" i="1"/>
  <c r="AD3523" i="1" a="1"/>
  <c r="AD3523" i="1" s="1"/>
  <c r="AC3523" i="1"/>
  <c r="AB3523" i="1"/>
  <c r="AA3523" i="1"/>
  <c r="AD3522" i="1" a="1"/>
  <c r="AD3522" i="1" s="1"/>
  <c r="AC3522" i="1"/>
  <c r="AB3522" i="1"/>
  <c r="AA3522" i="1"/>
  <c r="AD3521" i="1" a="1"/>
  <c r="AD3521" i="1" s="1"/>
  <c r="AC3521" i="1"/>
  <c r="AB3521" i="1"/>
  <c r="AA3521" i="1"/>
  <c r="AD3520" i="1" a="1"/>
  <c r="AD3520" i="1" s="1"/>
  <c r="AC3520" i="1"/>
  <c r="AB3520" i="1"/>
  <c r="AA3520" i="1"/>
  <c r="AD3519" i="1" a="1"/>
  <c r="AD3519" i="1" s="1"/>
  <c r="AC3519" i="1"/>
  <c r="AB3519" i="1"/>
  <c r="AA3519" i="1"/>
  <c r="AD3518" i="1" a="1"/>
  <c r="AD3518" i="1" s="1"/>
  <c r="AC3518" i="1"/>
  <c r="AB3518" i="1"/>
  <c r="AA3518" i="1"/>
  <c r="AD3517" i="1" a="1"/>
  <c r="AD3517" i="1" s="1"/>
  <c r="AC3517" i="1"/>
  <c r="AB3517" i="1"/>
  <c r="AA3517" i="1"/>
  <c r="AD3516" i="1" a="1"/>
  <c r="AD3516" i="1" s="1"/>
  <c r="AC3516" i="1"/>
  <c r="AB3516" i="1"/>
  <c r="AA3516" i="1"/>
  <c r="AD3515" i="1" a="1"/>
  <c r="AD3515" i="1" s="1"/>
  <c r="AC3515" i="1"/>
  <c r="AB3515" i="1"/>
  <c r="AA3515" i="1"/>
  <c r="AD3514" i="1" a="1"/>
  <c r="AD3514" i="1" s="1"/>
  <c r="AC3514" i="1"/>
  <c r="AB3514" i="1"/>
  <c r="AA3514" i="1"/>
  <c r="AD3513" i="1" a="1"/>
  <c r="AD3513" i="1" s="1"/>
  <c r="AC3513" i="1"/>
  <c r="AB3513" i="1"/>
  <c r="AA3513" i="1"/>
  <c r="AD3512" i="1" a="1"/>
  <c r="AD3512" i="1" s="1"/>
  <c r="AC3512" i="1"/>
  <c r="AB3512" i="1"/>
  <c r="AA3512" i="1"/>
  <c r="AD3511" i="1" a="1"/>
  <c r="AD3511" i="1" s="1"/>
  <c r="AC3511" i="1"/>
  <c r="AB3511" i="1"/>
  <c r="AA3511" i="1"/>
  <c r="AD3510" i="1" a="1"/>
  <c r="AD3510" i="1" s="1"/>
  <c r="AC3510" i="1"/>
  <c r="AB3510" i="1"/>
  <c r="AA3510" i="1"/>
  <c r="AD3509" i="1" a="1"/>
  <c r="AD3509" i="1" s="1"/>
  <c r="AC3509" i="1"/>
  <c r="AB3509" i="1"/>
  <c r="AA3509" i="1"/>
  <c r="AD3508" i="1" a="1"/>
  <c r="AD3508" i="1" s="1"/>
  <c r="AC3508" i="1"/>
  <c r="AB3508" i="1"/>
  <c r="AA3508" i="1"/>
  <c r="AD3507" i="1" a="1"/>
  <c r="AD3507" i="1" s="1"/>
  <c r="AC3507" i="1"/>
  <c r="AB3507" i="1"/>
  <c r="AA3507" i="1"/>
  <c r="AD3506" i="1" a="1"/>
  <c r="AD3506" i="1" s="1"/>
  <c r="AC3506" i="1"/>
  <c r="AB3506" i="1"/>
  <c r="AA3506" i="1"/>
  <c r="AD3505" i="1" a="1"/>
  <c r="AD3505" i="1" s="1"/>
  <c r="AC3505" i="1"/>
  <c r="AB3505" i="1"/>
  <c r="AA3505" i="1"/>
  <c r="AD3504" i="1" a="1"/>
  <c r="AD3504" i="1" s="1"/>
  <c r="AC3504" i="1"/>
  <c r="AB3504" i="1"/>
  <c r="AA3504" i="1"/>
  <c r="AD3503" i="1" a="1"/>
  <c r="AD3503" i="1" s="1"/>
  <c r="AC3503" i="1"/>
  <c r="AB3503" i="1"/>
  <c r="AA3503" i="1"/>
  <c r="AD3502" i="1" a="1"/>
  <c r="AD3502" i="1" s="1"/>
  <c r="AC3502" i="1"/>
  <c r="AB3502" i="1"/>
  <c r="AA3502" i="1"/>
  <c r="AD3501" i="1" a="1"/>
  <c r="AD3501" i="1" s="1"/>
  <c r="AC3501" i="1"/>
  <c r="AB3501" i="1"/>
  <c r="AA3501" i="1"/>
  <c r="AD3500" i="1" a="1"/>
  <c r="AD3500" i="1" s="1"/>
  <c r="AC3500" i="1"/>
  <c r="AB3500" i="1"/>
  <c r="AA3500" i="1"/>
  <c r="AD3499" i="1" a="1"/>
  <c r="AD3499" i="1" s="1"/>
  <c r="AC3499" i="1"/>
  <c r="AB3499" i="1"/>
  <c r="AA3499" i="1"/>
  <c r="AD3498" i="1" a="1"/>
  <c r="AD3498" i="1" s="1"/>
  <c r="AC3498" i="1"/>
  <c r="AB3498" i="1"/>
  <c r="AA3498" i="1"/>
  <c r="AD3497" i="1" a="1"/>
  <c r="AD3497" i="1" s="1"/>
  <c r="AC3497" i="1"/>
  <c r="AB3497" i="1"/>
  <c r="AA3497" i="1"/>
  <c r="AD3496" i="1" a="1"/>
  <c r="AD3496" i="1" s="1"/>
  <c r="AC3496" i="1"/>
  <c r="AB3496" i="1"/>
  <c r="AA3496" i="1"/>
  <c r="AD3495" i="1" a="1"/>
  <c r="AD3495" i="1" s="1"/>
  <c r="AC3495" i="1"/>
  <c r="AB3495" i="1"/>
  <c r="AA3495" i="1"/>
  <c r="AD3494" i="1" a="1"/>
  <c r="AD3494" i="1" s="1"/>
  <c r="AC3494" i="1"/>
  <c r="AB3494" i="1"/>
  <c r="AA3494" i="1"/>
  <c r="AD3493" i="1" a="1"/>
  <c r="AD3493" i="1" s="1"/>
  <c r="AC3493" i="1"/>
  <c r="AB3493" i="1"/>
  <c r="AA3493" i="1"/>
  <c r="AD3492" i="1" a="1"/>
  <c r="AD3492" i="1" s="1"/>
  <c r="AC3492" i="1"/>
  <c r="AB3492" i="1"/>
  <c r="AA3492" i="1"/>
  <c r="AD3491" i="1" a="1"/>
  <c r="AD3491" i="1" s="1"/>
  <c r="AC3491" i="1"/>
  <c r="AB3491" i="1"/>
  <c r="AA3491" i="1"/>
  <c r="AD3490" i="1" a="1"/>
  <c r="AD3490" i="1" s="1"/>
  <c r="AC3490" i="1"/>
  <c r="AB3490" i="1"/>
  <c r="AA3490" i="1"/>
  <c r="AD3489" i="1" a="1"/>
  <c r="AD3489" i="1" s="1"/>
  <c r="AC3489" i="1"/>
  <c r="AB3489" i="1"/>
  <c r="AA3489" i="1"/>
  <c r="AD3488" i="1" a="1"/>
  <c r="AD3488" i="1" s="1"/>
  <c r="AC3488" i="1"/>
  <c r="AB3488" i="1"/>
  <c r="AA3488" i="1"/>
  <c r="AD3487" i="1" a="1"/>
  <c r="AD3487" i="1" s="1"/>
  <c r="AC3487" i="1"/>
  <c r="AB3487" i="1"/>
  <c r="AA3487" i="1"/>
  <c r="AD3486" i="1" a="1"/>
  <c r="AD3486" i="1" s="1"/>
  <c r="AC3486" i="1"/>
  <c r="AB3486" i="1"/>
  <c r="AA3486" i="1"/>
  <c r="AD3485" i="1" a="1"/>
  <c r="AD3485" i="1" s="1"/>
  <c r="AC3485" i="1"/>
  <c r="AB3485" i="1"/>
  <c r="AA3485" i="1"/>
  <c r="AD3484" i="1" a="1"/>
  <c r="AD3484" i="1" s="1"/>
  <c r="AC3484" i="1"/>
  <c r="AB3484" i="1"/>
  <c r="AA3484" i="1"/>
  <c r="AD3483" i="1" a="1"/>
  <c r="AD3483" i="1" s="1"/>
  <c r="AC3483" i="1"/>
  <c r="AB3483" i="1"/>
  <c r="AA3483" i="1"/>
  <c r="AD3482" i="1" a="1"/>
  <c r="AD3482" i="1" s="1"/>
  <c r="AC3482" i="1"/>
  <c r="AB3482" i="1"/>
  <c r="AA3482" i="1"/>
  <c r="AD3481" i="1" a="1"/>
  <c r="AD3481" i="1" s="1"/>
  <c r="AC3481" i="1"/>
  <c r="AB3481" i="1"/>
  <c r="AA3481" i="1"/>
  <c r="AD3480" i="1" a="1"/>
  <c r="AD3480" i="1" s="1"/>
  <c r="AC3480" i="1"/>
  <c r="AB3480" i="1"/>
  <c r="AA3480" i="1"/>
  <c r="AD3479" i="1" a="1"/>
  <c r="AD3479" i="1" s="1"/>
  <c r="AC3479" i="1"/>
  <c r="AB3479" i="1"/>
  <c r="AA3479" i="1"/>
  <c r="AD3478" i="1" a="1"/>
  <c r="AD3478" i="1" s="1"/>
  <c r="AC3478" i="1"/>
  <c r="AB3478" i="1"/>
  <c r="AA3478" i="1"/>
  <c r="AD3477" i="1" a="1"/>
  <c r="AD3477" i="1" s="1"/>
  <c r="AC3477" i="1"/>
  <c r="AB3477" i="1"/>
  <c r="AA3477" i="1"/>
  <c r="AD3476" i="1" a="1"/>
  <c r="AD3476" i="1" s="1"/>
  <c r="AC3476" i="1"/>
  <c r="AB3476" i="1"/>
  <c r="AA3476" i="1"/>
  <c r="AD3475" i="1" a="1"/>
  <c r="AD3475" i="1" s="1"/>
  <c r="AC3475" i="1"/>
  <c r="AB3475" i="1"/>
  <c r="AA3475" i="1"/>
  <c r="AD3474" i="1" a="1"/>
  <c r="AD3474" i="1" s="1"/>
  <c r="AC3474" i="1"/>
  <c r="AB3474" i="1"/>
  <c r="AA3474" i="1"/>
  <c r="AD3473" i="1" a="1"/>
  <c r="AD3473" i="1" s="1"/>
  <c r="AC3473" i="1"/>
  <c r="AB3473" i="1"/>
  <c r="AA3473" i="1"/>
  <c r="AD3472" i="1" a="1"/>
  <c r="AD3472" i="1" s="1"/>
  <c r="AC3472" i="1"/>
  <c r="AB3472" i="1"/>
  <c r="AA3472" i="1"/>
  <c r="AD3471" i="1" a="1"/>
  <c r="AD3471" i="1" s="1"/>
  <c r="AC3471" i="1"/>
  <c r="AB3471" i="1"/>
  <c r="AA3471" i="1"/>
  <c r="AD3470" i="1" a="1"/>
  <c r="AD3470" i="1" s="1"/>
  <c r="AC3470" i="1"/>
  <c r="AB3470" i="1"/>
  <c r="AA3470" i="1"/>
  <c r="AD3469" i="1" a="1"/>
  <c r="AD3469" i="1" s="1"/>
  <c r="AC3469" i="1"/>
  <c r="AB3469" i="1"/>
  <c r="AA3469" i="1"/>
  <c r="AD3468" i="1" a="1"/>
  <c r="AD3468" i="1" s="1"/>
  <c r="AC3468" i="1"/>
  <c r="AB3468" i="1"/>
  <c r="AA3468" i="1"/>
  <c r="AD3467" i="1" a="1"/>
  <c r="AD3467" i="1" s="1"/>
  <c r="AC3467" i="1"/>
  <c r="AB3467" i="1"/>
  <c r="AA3467" i="1"/>
  <c r="AD3466" i="1" a="1"/>
  <c r="AD3466" i="1" s="1"/>
  <c r="AC3466" i="1"/>
  <c r="AB3466" i="1"/>
  <c r="AA3466" i="1"/>
  <c r="AD3465" i="1" a="1"/>
  <c r="AD3465" i="1" s="1"/>
  <c r="AC3465" i="1"/>
  <c r="AB3465" i="1"/>
  <c r="AA3465" i="1"/>
  <c r="AD3464" i="1" a="1"/>
  <c r="AD3464" i="1" s="1"/>
  <c r="AC3464" i="1"/>
  <c r="AB3464" i="1"/>
  <c r="AA3464" i="1"/>
  <c r="AD3463" i="1" a="1"/>
  <c r="AD3463" i="1" s="1"/>
  <c r="AC3463" i="1"/>
  <c r="AB3463" i="1"/>
  <c r="AA3463" i="1"/>
  <c r="AD3462" i="1" a="1"/>
  <c r="AD3462" i="1" s="1"/>
  <c r="AC3462" i="1"/>
  <c r="AB3462" i="1"/>
  <c r="AA3462" i="1"/>
  <c r="AD3461" i="1" a="1"/>
  <c r="AD3461" i="1" s="1"/>
  <c r="AC3461" i="1"/>
  <c r="AB3461" i="1"/>
  <c r="AA3461" i="1"/>
  <c r="AD3460" i="1" a="1"/>
  <c r="AD3460" i="1" s="1"/>
  <c r="AC3460" i="1"/>
  <c r="AB3460" i="1"/>
  <c r="AA3460" i="1"/>
  <c r="AD3459" i="1" a="1"/>
  <c r="AD3459" i="1" s="1"/>
  <c r="AC3459" i="1"/>
  <c r="AB3459" i="1"/>
  <c r="AA3459" i="1"/>
  <c r="AD3458" i="1" a="1"/>
  <c r="AD3458" i="1" s="1"/>
  <c r="AC3458" i="1"/>
  <c r="AB3458" i="1"/>
  <c r="AA3458" i="1"/>
  <c r="AD3457" i="1" a="1"/>
  <c r="AD3457" i="1" s="1"/>
  <c r="AC3457" i="1"/>
  <c r="AB3457" i="1"/>
  <c r="AA3457" i="1"/>
  <c r="AD3456" i="1" a="1"/>
  <c r="AD3456" i="1" s="1"/>
  <c r="AC3456" i="1"/>
  <c r="AB3456" i="1"/>
  <c r="AA3456" i="1"/>
  <c r="AD3455" i="1" a="1"/>
  <c r="AD3455" i="1" s="1"/>
  <c r="AC3455" i="1"/>
  <c r="AB3455" i="1"/>
  <c r="AA3455" i="1"/>
  <c r="AD3454" i="1" a="1"/>
  <c r="AD3454" i="1" s="1"/>
  <c r="AC3454" i="1"/>
  <c r="AB3454" i="1"/>
  <c r="AA3454" i="1"/>
  <c r="AD3453" i="1" a="1"/>
  <c r="AD3453" i="1" s="1"/>
  <c r="AC3453" i="1"/>
  <c r="AB3453" i="1"/>
  <c r="AA3453" i="1"/>
  <c r="AD3452" i="1" a="1"/>
  <c r="AD3452" i="1" s="1"/>
  <c r="AC3452" i="1"/>
  <c r="AB3452" i="1"/>
  <c r="AA3452" i="1"/>
  <c r="AD3451" i="1" a="1"/>
  <c r="AD3451" i="1" s="1"/>
  <c r="AC3451" i="1"/>
  <c r="AB3451" i="1"/>
  <c r="AA3451" i="1"/>
  <c r="AD3450" i="1" a="1"/>
  <c r="AD3450" i="1" s="1"/>
  <c r="AC3450" i="1"/>
  <c r="AB3450" i="1"/>
  <c r="AA3450" i="1"/>
  <c r="AD3449" i="1" a="1"/>
  <c r="AD3449" i="1" s="1"/>
  <c r="AC3449" i="1"/>
  <c r="AB3449" i="1"/>
  <c r="AA3449" i="1"/>
  <c r="AD3448" i="1" a="1"/>
  <c r="AD3448" i="1" s="1"/>
  <c r="AC3448" i="1"/>
  <c r="AB3448" i="1"/>
  <c r="AA3448" i="1"/>
  <c r="AD3447" i="1" a="1"/>
  <c r="AD3447" i="1" s="1"/>
  <c r="AC3447" i="1"/>
  <c r="AB3447" i="1"/>
  <c r="AA3447" i="1"/>
  <c r="AD3446" i="1" a="1"/>
  <c r="AD3446" i="1" s="1"/>
  <c r="AC3446" i="1"/>
  <c r="AB3446" i="1"/>
  <c r="AA3446" i="1"/>
  <c r="AD3445" i="1" a="1"/>
  <c r="AD3445" i="1" s="1"/>
  <c r="AC3445" i="1"/>
  <c r="AB3445" i="1"/>
  <c r="AA3445" i="1"/>
  <c r="AD3444" i="1" a="1"/>
  <c r="AD3444" i="1" s="1"/>
  <c r="AC3444" i="1"/>
  <c r="AB3444" i="1"/>
  <c r="AA3444" i="1"/>
  <c r="AD3443" i="1" a="1"/>
  <c r="AD3443" i="1" s="1"/>
  <c r="AC3443" i="1"/>
  <c r="AB3443" i="1"/>
  <c r="AA3443" i="1"/>
  <c r="AD3442" i="1" a="1"/>
  <c r="AD3442" i="1" s="1"/>
  <c r="AC3442" i="1"/>
  <c r="AB3442" i="1"/>
  <c r="AA3442" i="1"/>
  <c r="AD3441" i="1" a="1"/>
  <c r="AD3441" i="1" s="1"/>
  <c r="AC3441" i="1"/>
  <c r="AB3441" i="1"/>
  <c r="AA3441" i="1"/>
  <c r="AD3440" i="1" a="1"/>
  <c r="AD3440" i="1" s="1"/>
  <c r="AC3440" i="1"/>
  <c r="AB3440" i="1"/>
  <c r="AA3440" i="1"/>
  <c r="AD3439" i="1" a="1"/>
  <c r="AD3439" i="1" s="1"/>
  <c r="AC3439" i="1"/>
  <c r="AB3439" i="1"/>
  <c r="AA3439" i="1"/>
  <c r="AD3438" i="1" a="1"/>
  <c r="AD3438" i="1" s="1"/>
  <c r="AC3438" i="1"/>
  <c r="AB3438" i="1"/>
  <c r="AA3438" i="1"/>
  <c r="AD3437" i="1" a="1"/>
  <c r="AD3437" i="1" s="1"/>
  <c r="AC3437" i="1"/>
  <c r="AB3437" i="1"/>
  <c r="AA3437" i="1"/>
  <c r="AD3436" i="1" a="1"/>
  <c r="AD3436" i="1" s="1"/>
  <c r="AC3436" i="1"/>
  <c r="AB3436" i="1"/>
  <c r="AA3436" i="1"/>
  <c r="AD3435" i="1" a="1"/>
  <c r="AD3435" i="1" s="1"/>
  <c r="AC3435" i="1"/>
  <c r="AB3435" i="1"/>
  <c r="AA3435" i="1"/>
  <c r="AD3434" i="1" a="1"/>
  <c r="AD3434" i="1" s="1"/>
  <c r="AC3434" i="1"/>
  <c r="AB3434" i="1"/>
  <c r="AA3434" i="1"/>
  <c r="AD3433" i="1" a="1"/>
  <c r="AD3433" i="1" s="1"/>
  <c r="AC3433" i="1"/>
  <c r="AB3433" i="1"/>
  <c r="AA3433" i="1"/>
  <c r="AD3432" i="1" a="1"/>
  <c r="AD3432" i="1" s="1"/>
  <c r="AC3432" i="1"/>
  <c r="AB3432" i="1"/>
  <c r="AA3432" i="1"/>
  <c r="AD3431" i="1" a="1"/>
  <c r="AD3431" i="1" s="1"/>
  <c r="AC3431" i="1"/>
  <c r="AB3431" i="1"/>
  <c r="AA3431" i="1"/>
  <c r="AD3430" i="1" a="1"/>
  <c r="AD3430" i="1" s="1"/>
  <c r="AC3430" i="1"/>
  <c r="AB3430" i="1"/>
  <c r="AA3430" i="1"/>
  <c r="AD3429" i="1" a="1"/>
  <c r="AD3429" i="1" s="1"/>
  <c r="AC3429" i="1"/>
  <c r="AB3429" i="1"/>
  <c r="AA3429" i="1"/>
  <c r="AD3428" i="1" a="1"/>
  <c r="AD3428" i="1" s="1"/>
  <c r="AC3428" i="1"/>
  <c r="AB3428" i="1"/>
  <c r="AA3428" i="1"/>
  <c r="AD3427" i="1" a="1"/>
  <c r="AD3427" i="1" s="1"/>
  <c r="AC3427" i="1"/>
  <c r="AB3427" i="1"/>
  <c r="AA3427" i="1"/>
  <c r="AD3426" i="1" a="1"/>
  <c r="AD3426" i="1" s="1"/>
  <c r="AC3426" i="1"/>
  <c r="AB3426" i="1"/>
  <c r="AA3426" i="1"/>
  <c r="AD3425" i="1" a="1"/>
  <c r="AD3425" i="1" s="1"/>
  <c r="AC3425" i="1"/>
  <c r="AB3425" i="1"/>
  <c r="AA3425" i="1"/>
  <c r="AD3424" i="1" a="1"/>
  <c r="AD3424" i="1" s="1"/>
  <c r="AC3424" i="1"/>
  <c r="AB3424" i="1"/>
  <c r="AA3424" i="1"/>
  <c r="AD3423" i="1" a="1"/>
  <c r="AD3423" i="1" s="1"/>
  <c r="AC3423" i="1"/>
  <c r="AB3423" i="1"/>
  <c r="AA3423" i="1"/>
  <c r="AD3422" i="1" a="1"/>
  <c r="AD3422" i="1" s="1"/>
  <c r="AC3422" i="1"/>
  <c r="AB3422" i="1"/>
  <c r="AA3422" i="1"/>
  <c r="AD3421" i="1" a="1"/>
  <c r="AD3421" i="1" s="1"/>
  <c r="AC3421" i="1"/>
  <c r="AB3421" i="1"/>
  <c r="AA3421" i="1"/>
  <c r="AD3420" i="1" a="1"/>
  <c r="AD3420" i="1" s="1"/>
  <c r="AC3420" i="1"/>
  <c r="AB3420" i="1"/>
  <c r="AA3420" i="1"/>
  <c r="AD3419" i="1" a="1"/>
  <c r="AD3419" i="1" s="1"/>
  <c r="AC3419" i="1"/>
  <c r="AB3419" i="1"/>
  <c r="AA3419" i="1"/>
  <c r="AD3418" i="1" a="1"/>
  <c r="AD3418" i="1" s="1"/>
  <c r="AC3418" i="1"/>
  <c r="AB3418" i="1"/>
  <c r="AA3418" i="1"/>
  <c r="AD3417" i="1" a="1"/>
  <c r="AD3417" i="1" s="1"/>
  <c r="AC3417" i="1"/>
  <c r="AB3417" i="1"/>
  <c r="AA3417" i="1"/>
  <c r="AD3416" i="1" a="1"/>
  <c r="AD3416" i="1" s="1"/>
  <c r="AC3416" i="1"/>
  <c r="AB3416" i="1"/>
  <c r="AA3416" i="1"/>
  <c r="AD3415" i="1" a="1"/>
  <c r="AD3415" i="1" s="1"/>
  <c r="AC3415" i="1"/>
  <c r="AB3415" i="1"/>
  <c r="AA3415" i="1"/>
  <c r="AD3414" i="1" a="1"/>
  <c r="AD3414" i="1" s="1"/>
  <c r="AC3414" i="1"/>
  <c r="AB3414" i="1"/>
  <c r="AA3414" i="1"/>
  <c r="AD3413" i="1" a="1"/>
  <c r="AD3413" i="1" s="1"/>
  <c r="AC3413" i="1"/>
  <c r="AB3413" i="1"/>
  <c r="AA3413" i="1"/>
  <c r="AD3412" i="1" a="1"/>
  <c r="AD3412" i="1" s="1"/>
  <c r="AC3412" i="1"/>
  <c r="AB3412" i="1"/>
  <c r="AA3412" i="1"/>
  <c r="AD3411" i="1"/>
  <c r="AD3411" i="1" a="1"/>
  <c r="AC3411" i="1"/>
  <c r="AB3411" i="1"/>
  <c r="AA3411" i="1"/>
  <c r="AD3410" i="1" a="1"/>
  <c r="AD3410" i="1" s="1"/>
  <c r="AC3410" i="1"/>
  <c r="AB3410" i="1"/>
  <c r="AA3410" i="1"/>
  <c r="AD3409" i="1" a="1"/>
  <c r="AD3409" i="1" s="1"/>
  <c r="AC3409" i="1"/>
  <c r="AB3409" i="1"/>
  <c r="AA3409" i="1"/>
  <c r="AD3408" i="1" a="1"/>
  <c r="AD3408" i="1" s="1"/>
  <c r="AC3408" i="1"/>
  <c r="AB3408" i="1"/>
  <c r="AA3408" i="1"/>
  <c r="AD3407" i="1" a="1"/>
  <c r="AD3407" i="1" s="1"/>
  <c r="AC3407" i="1"/>
  <c r="AB3407" i="1"/>
  <c r="AA3407" i="1"/>
  <c r="AD3406" i="1" a="1"/>
  <c r="AD3406" i="1" s="1"/>
  <c r="AC3406" i="1"/>
  <c r="AB3406" i="1"/>
  <c r="AA3406" i="1"/>
  <c r="AD3405" i="1" a="1"/>
  <c r="AD3405" i="1" s="1"/>
  <c r="AC3405" i="1"/>
  <c r="AB3405" i="1"/>
  <c r="AA3405" i="1"/>
  <c r="AD3404" i="1" a="1"/>
  <c r="AD3404" i="1" s="1"/>
  <c r="AC3404" i="1"/>
  <c r="AB3404" i="1"/>
  <c r="AA3404" i="1"/>
  <c r="AD3403" i="1" a="1"/>
  <c r="AD3403" i="1" s="1"/>
  <c r="AC3403" i="1"/>
  <c r="AB3403" i="1"/>
  <c r="AA3403" i="1"/>
  <c r="AD3402" i="1" a="1"/>
  <c r="AD3402" i="1" s="1"/>
  <c r="AC3402" i="1"/>
  <c r="AB3402" i="1"/>
  <c r="AA3402" i="1"/>
  <c r="AD3401" i="1" a="1"/>
  <c r="AD3401" i="1" s="1"/>
  <c r="AC3401" i="1"/>
  <c r="AB3401" i="1"/>
  <c r="AA3401" i="1"/>
  <c r="AD3400" i="1" a="1"/>
  <c r="AD3400" i="1" s="1"/>
  <c r="AC3400" i="1"/>
  <c r="AB3400" i="1"/>
  <c r="AA3400" i="1"/>
  <c r="AD3399" i="1" a="1"/>
  <c r="AD3399" i="1" s="1"/>
  <c r="AC3399" i="1"/>
  <c r="AB3399" i="1"/>
  <c r="AA3399" i="1"/>
  <c r="AD3398" i="1" a="1"/>
  <c r="AD3398" i="1" s="1"/>
  <c r="AC3398" i="1"/>
  <c r="AB3398" i="1"/>
  <c r="AA3398" i="1"/>
  <c r="AD3397" i="1" a="1"/>
  <c r="AD3397" i="1" s="1"/>
  <c r="AC3397" i="1"/>
  <c r="AB3397" i="1"/>
  <c r="AA3397" i="1"/>
  <c r="AD3396" i="1" a="1"/>
  <c r="AD3396" i="1" s="1"/>
  <c r="AC3396" i="1"/>
  <c r="AB3396" i="1"/>
  <c r="AA3396" i="1"/>
  <c r="AD3395" i="1" a="1"/>
  <c r="AD3395" i="1" s="1"/>
  <c r="AC3395" i="1"/>
  <c r="AB3395" i="1"/>
  <c r="AA3395" i="1"/>
  <c r="AD3394" i="1" a="1"/>
  <c r="AD3394" i="1" s="1"/>
  <c r="AC3394" i="1"/>
  <c r="AB3394" i="1"/>
  <c r="AA3394" i="1"/>
  <c r="AD3393" i="1" a="1"/>
  <c r="AD3393" i="1" s="1"/>
  <c r="AC3393" i="1"/>
  <c r="AB3393" i="1"/>
  <c r="AA3393" i="1"/>
  <c r="AD3392" i="1" a="1"/>
  <c r="AD3392" i="1" s="1"/>
  <c r="AC3392" i="1"/>
  <c r="AB3392" i="1"/>
  <c r="AA3392" i="1"/>
  <c r="AD3391" i="1" a="1"/>
  <c r="AD3391" i="1" s="1"/>
  <c r="AC3391" i="1"/>
  <c r="AB3391" i="1"/>
  <c r="AA3391" i="1"/>
  <c r="AD3390" i="1" a="1"/>
  <c r="AD3390" i="1" s="1"/>
  <c r="AC3390" i="1"/>
  <c r="AB3390" i="1"/>
  <c r="AA3390" i="1"/>
  <c r="AD3389" i="1" a="1"/>
  <c r="AD3389" i="1" s="1"/>
  <c r="AC3389" i="1"/>
  <c r="AB3389" i="1"/>
  <c r="AA3389" i="1"/>
  <c r="AD3388" i="1" a="1"/>
  <c r="AD3388" i="1" s="1"/>
  <c r="AC3388" i="1"/>
  <c r="AB3388" i="1"/>
  <c r="AA3388" i="1"/>
  <c r="AD3387" i="1" a="1"/>
  <c r="AD3387" i="1" s="1"/>
  <c r="AC3387" i="1"/>
  <c r="AB3387" i="1"/>
  <c r="AA3387" i="1"/>
  <c r="AD3386" i="1" a="1"/>
  <c r="AD3386" i="1" s="1"/>
  <c r="AC3386" i="1"/>
  <c r="AB3386" i="1"/>
  <c r="AA3386" i="1"/>
  <c r="AD3385" i="1" a="1"/>
  <c r="AD3385" i="1" s="1"/>
  <c r="AC3385" i="1"/>
  <c r="AB3385" i="1"/>
  <c r="AA3385" i="1"/>
  <c r="AD3384" i="1" a="1"/>
  <c r="AD3384" i="1" s="1"/>
  <c r="AC3384" i="1"/>
  <c r="AB3384" i="1"/>
  <c r="AA3384" i="1"/>
  <c r="AD3383" i="1" a="1"/>
  <c r="AD3383" i="1" s="1"/>
  <c r="AC3383" i="1"/>
  <c r="AB3383" i="1"/>
  <c r="AA3383" i="1"/>
  <c r="AD3382" i="1" a="1"/>
  <c r="AD3382" i="1" s="1"/>
  <c r="AC3382" i="1"/>
  <c r="AB3382" i="1"/>
  <c r="AA3382" i="1"/>
  <c r="AD3381" i="1" a="1"/>
  <c r="AD3381" i="1" s="1"/>
  <c r="AC3381" i="1"/>
  <c r="AB3381" i="1"/>
  <c r="AA3381" i="1"/>
  <c r="AD3380" i="1" a="1"/>
  <c r="AD3380" i="1" s="1"/>
  <c r="AC3380" i="1"/>
  <c r="AB3380" i="1"/>
  <c r="AA3380" i="1"/>
  <c r="AD3379" i="1" a="1"/>
  <c r="AD3379" i="1" s="1"/>
  <c r="AC3379" i="1"/>
  <c r="AB3379" i="1"/>
  <c r="AA3379" i="1"/>
  <c r="AD3378" i="1" a="1"/>
  <c r="AD3378" i="1" s="1"/>
  <c r="AC3378" i="1"/>
  <c r="AB3378" i="1"/>
  <c r="AA3378" i="1"/>
  <c r="AD3377" i="1" a="1"/>
  <c r="AD3377" i="1" s="1"/>
  <c r="AC3377" i="1"/>
  <c r="AB3377" i="1"/>
  <c r="AA3377" i="1"/>
  <c r="AD3376" i="1" a="1"/>
  <c r="AD3376" i="1" s="1"/>
  <c r="AC3376" i="1"/>
  <c r="AB3376" i="1"/>
  <c r="AA3376" i="1"/>
  <c r="AD3375" i="1" a="1"/>
  <c r="AD3375" i="1" s="1"/>
  <c r="AC3375" i="1"/>
  <c r="AB3375" i="1"/>
  <c r="AA3375" i="1"/>
  <c r="AD3374" i="1" a="1"/>
  <c r="AD3374" i="1" s="1"/>
  <c r="AC3374" i="1"/>
  <c r="AB3374" i="1"/>
  <c r="AA3374" i="1"/>
  <c r="AD3373" i="1" a="1"/>
  <c r="AD3373" i="1" s="1"/>
  <c r="AC3373" i="1"/>
  <c r="AB3373" i="1"/>
  <c r="AA3373" i="1"/>
  <c r="AD3372" i="1" a="1"/>
  <c r="AD3372" i="1" s="1"/>
  <c r="AC3372" i="1"/>
  <c r="AB3372" i="1"/>
  <c r="AA3372" i="1"/>
  <c r="AD3371" i="1" a="1"/>
  <c r="AD3371" i="1" s="1"/>
  <c r="AC3371" i="1"/>
  <c r="AB3371" i="1"/>
  <c r="AA3371" i="1"/>
  <c r="AD3370" i="1" a="1"/>
  <c r="AD3370" i="1" s="1"/>
  <c r="AC3370" i="1"/>
  <c r="AB3370" i="1"/>
  <c r="AA3370" i="1"/>
  <c r="AD3369" i="1" a="1"/>
  <c r="AD3369" i="1" s="1"/>
  <c r="AC3369" i="1"/>
  <c r="AB3369" i="1"/>
  <c r="AA3369" i="1"/>
  <c r="AD3368" i="1" a="1"/>
  <c r="AD3368" i="1" s="1"/>
  <c r="AC3368" i="1"/>
  <c r="AB3368" i="1"/>
  <c r="AA3368" i="1"/>
  <c r="AD3367" i="1" a="1"/>
  <c r="AD3367" i="1" s="1"/>
  <c r="AC3367" i="1"/>
  <c r="AB3367" i="1"/>
  <c r="AA3367" i="1"/>
  <c r="AD3366" i="1" a="1"/>
  <c r="AD3366" i="1" s="1"/>
  <c r="AC3366" i="1"/>
  <c r="AB3366" i="1"/>
  <c r="AA3366" i="1"/>
  <c r="AD3365" i="1" a="1"/>
  <c r="AD3365" i="1" s="1"/>
  <c r="AC3365" i="1"/>
  <c r="AB3365" i="1"/>
  <c r="AA3365" i="1"/>
  <c r="AD3364" i="1" a="1"/>
  <c r="AD3364" i="1" s="1"/>
  <c r="AC3364" i="1"/>
  <c r="AB3364" i="1"/>
  <c r="AA3364" i="1"/>
  <c r="AD3363" i="1" a="1"/>
  <c r="AD3363" i="1" s="1"/>
  <c r="AC3363" i="1"/>
  <c r="AB3363" i="1"/>
  <c r="AA3363" i="1"/>
  <c r="AD3362" i="1" a="1"/>
  <c r="AD3362" i="1" s="1"/>
  <c r="AC3362" i="1"/>
  <c r="AB3362" i="1"/>
  <c r="AA3362" i="1"/>
  <c r="AD3361" i="1" a="1"/>
  <c r="AD3361" i="1" s="1"/>
  <c r="AC3361" i="1"/>
  <c r="AB3361" i="1"/>
  <c r="AA3361" i="1"/>
  <c r="AD3360" i="1" a="1"/>
  <c r="AD3360" i="1" s="1"/>
  <c r="AC3360" i="1"/>
  <c r="AB3360" i="1"/>
  <c r="AA3360" i="1"/>
  <c r="AD3359" i="1" a="1"/>
  <c r="AD3359" i="1" s="1"/>
  <c r="AC3359" i="1"/>
  <c r="AB3359" i="1"/>
  <c r="AA3359" i="1"/>
  <c r="AD3358" i="1" a="1"/>
  <c r="AD3358" i="1" s="1"/>
  <c r="AC3358" i="1"/>
  <c r="AB3358" i="1"/>
  <c r="AA3358" i="1"/>
  <c r="AD3357" i="1" a="1"/>
  <c r="AD3357" i="1" s="1"/>
  <c r="AC3357" i="1"/>
  <c r="AB3357" i="1"/>
  <c r="AA3357" i="1"/>
  <c r="AD3356" i="1" a="1"/>
  <c r="AD3356" i="1" s="1"/>
  <c r="AC3356" i="1"/>
  <c r="AB3356" i="1"/>
  <c r="AA3356" i="1"/>
  <c r="AD3355" i="1" a="1"/>
  <c r="AD3355" i="1" s="1"/>
  <c r="AC3355" i="1"/>
  <c r="AB3355" i="1"/>
  <c r="AA3355" i="1"/>
  <c r="AD3354" i="1" a="1"/>
  <c r="AD3354" i="1" s="1"/>
  <c r="AC3354" i="1"/>
  <c r="AB3354" i="1"/>
  <c r="AA3354" i="1"/>
  <c r="AD3353" i="1" a="1"/>
  <c r="AD3353" i="1" s="1"/>
  <c r="AC3353" i="1"/>
  <c r="AB3353" i="1"/>
  <c r="AA3353" i="1"/>
  <c r="AD3352" i="1" a="1"/>
  <c r="AD3352" i="1" s="1"/>
  <c r="AC3352" i="1"/>
  <c r="AB3352" i="1"/>
  <c r="AA3352" i="1"/>
  <c r="AD3351" i="1" a="1"/>
  <c r="AD3351" i="1" s="1"/>
  <c r="AC3351" i="1"/>
  <c r="AB3351" i="1"/>
  <c r="AA3351" i="1"/>
  <c r="AD3350" i="1" a="1"/>
  <c r="AD3350" i="1" s="1"/>
  <c r="AC3350" i="1"/>
  <c r="AB3350" i="1"/>
  <c r="AA3350" i="1"/>
  <c r="AD3349" i="1" a="1"/>
  <c r="AD3349" i="1" s="1"/>
  <c r="AC3349" i="1"/>
  <c r="AB3349" i="1"/>
  <c r="AA3349" i="1"/>
  <c r="AD3348" i="1" a="1"/>
  <c r="AD3348" i="1" s="1"/>
  <c r="AC3348" i="1"/>
  <c r="AB3348" i="1"/>
  <c r="AA3348" i="1"/>
  <c r="AD3347" i="1" a="1"/>
  <c r="AD3347" i="1" s="1"/>
  <c r="AC3347" i="1"/>
  <c r="AB3347" i="1"/>
  <c r="AA3347" i="1"/>
  <c r="AD3346" i="1" a="1"/>
  <c r="AD3346" i="1" s="1"/>
  <c r="AC3346" i="1"/>
  <c r="AB3346" i="1"/>
  <c r="AA3346" i="1"/>
  <c r="AD3345" i="1" a="1"/>
  <c r="AD3345" i="1" s="1"/>
  <c r="AC3345" i="1"/>
  <c r="AB3345" i="1"/>
  <c r="AA3345" i="1"/>
  <c r="AD3344" i="1" a="1"/>
  <c r="AD3344" i="1" s="1"/>
  <c r="AC3344" i="1"/>
  <c r="AB3344" i="1"/>
  <c r="AA3344" i="1"/>
  <c r="AD3343" i="1" a="1"/>
  <c r="AD3343" i="1" s="1"/>
  <c r="AC3343" i="1"/>
  <c r="AB3343" i="1"/>
  <c r="AA3343" i="1"/>
  <c r="AD3342" i="1" a="1"/>
  <c r="AD3342" i="1" s="1"/>
  <c r="AC3342" i="1"/>
  <c r="AB3342" i="1"/>
  <c r="AA3342" i="1"/>
  <c r="AD3341" i="1" a="1"/>
  <c r="AD3341" i="1" s="1"/>
  <c r="AC3341" i="1"/>
  <c r="AB3341" i="1"/>
  <c r="AA3341" i="1"/>
  <c r="AD3340" i="1" a="1"/>
  <c r="AD3340" i="1" s="1"/>
  <c r="AC3340" i="1"/>
  <c r="AB3340" i="1"/>
  <c r="AA3340" i="1"/>
  <c r="AD3339" i="1" a="1"/>
  <c r="AD3339" i="1" s="1"/>
  <c r="AC3339" i="1"/>
  <c r="AB3339" i="1"/>
  <c r="AA3339" i="1"/>
  <c r="AD3338" i="1" a="1"/>
  <c r="AD3338" i="1" s="1"/>
  <c r="AC3338" i="1"/>
  <c r="AB3338" i="1"/>
  <c r="AA3338" i="1"/>
  <c r="AD3337" i="1" a="1"/>
  <c r="AD3337" i="1" s="1"/>
  <c r="AC3337" i="1"/>
  <c r="AB3337" i="1"/>
  <c r="AA3337" i="1"/>
  <c r="AD3336" i="1" a="1"/>
  <c r="AD3336" i="1" s="1"/>
  <c r="AC3336" i="1"/>
  <c r="AB3336" i="1"/>
  <c r="AA3336" i="1"/>
  <c r="AD3335" i="1" a="1"/>
  <c r="AD3335" i="1" s="1"/>
  <c r="AC3335" i="1"/>
  <c r="AB3335" i="1"/>
  <c r="AA3335" i="1"/>
  <c r="AD3334" i="1" a="1"/>
  <c r="AD3334" i="1" s="1"/>
  <c r="AC3334" i="1"/>
  <c r="AB3334" i="1"/>
  <c r="AA3334" i="1"/>
  <c r="AD3333" i="1" a="1"/>
  <c r="AD3333" i="1" s="1"/>
  <c r="AC3333" i="1"/>
  <c r="AB3333" i="1"/>
  <c r="AA3333" i="1"/>
  <c r="AD3332" i="1" a="1"/>
  <c r="AD3332" i="1" s="1"/>
  <c r="AC3332" i="1"/>
  <c r="AB3332" i="1"/>
  <c r="AA3332" i="1"/>
  <c r="AD3331" i="1" a="1"/>
  <c r="AD3331" i="1" s="1"/>
  <c r="AC3331" i="1"/>
  <c r="AB3331" i="1"/>
  <c r="AA3331" i="1"/>
  <c r="AD3330" i="1" a="1"/>
  <c r="AD3330" i="1" s="1"/>
  <c r="AC3330" i="1"/>
  <c r="AB3330" i="1"/>
  <c r="AA3330" i="1"/>
  <c r="AD3329" i="1" a="1"/>
  <c r="AD3329" i="1" s="1"/>
  <c r="AC3329" i="1"/>
  <c r="AB3329" i="1"/>
  <c r="AA3329" i="1"/>
  <c r="AD3328" i="1" a="1"/>
  <c r="AD3328" i="1" s="1"/>
  <c r="AC3328" i="1"/>
  <c r="AB3328" i="1"/>
  <c r="AA3328" i="1"/>
  <c r="AD3327" i="1" a="1"/>
  <c r="AD3327" i="1" s="1"/>
  <c r="AC3327" i="1"/>
  <c r="AB3327" i="1"/>
  <c r="AA3327" i="1"/>
  <c r="AD3326" i="1" a="1"/>
  <c r="AD3326" i="1" s="1"/>
  <c r="AC3326" i="1"/>
  <c r="AB3326" i="1"/>
  <c r="AA3326" i="1"/>
  <c r="AD3325" i="1" a="1"/>
  <c r="AD3325" i="1" s="1"/>
  <c r="AC3325" i="1"/>
  <c r="AB3325" i="1"/>
  <c r="AA3325" i="1"/>
  <c r="AD3324" i="1" a="1"/>
  <c r="AD3324" i="1" s="1"/>
  <c r="AC3324" i="1"/>
  <c r="AB3324" i="1"/>
  <c r="AA3324" i="1"/>
  <c r="AD3323" i="1" a="1"/>
  <c r="AD3323" i="1" s="1"/>
  <c r="AC3323" i="1"/>
  <c r="AB3323" i="1"/>
  <c r="AA3323" i="1"/>
  <c r="AD3322" i="1" a="1"/>
  <c r="AD3322" i="1" s="1"/>
  <c r="AC3322" i="1"/>
  <c r="AB3322" i="1"/>
  <c r="AA3322" i="1"/>
  <c r="AD3321" i="1" a="1"/>
  <c r="AD3321" i="1" s="1"/>
  <c r="AC3321" i="1"/>
  <c r="AB3321" i="1"/>
  <c r="AA3321" i="1"/>
  <c r="AD3320" i="1" a="1"/>
  <c r="AD3320" i="1" s="1"/>
  <c r="AC3320" i="1"/>
  <c r="AB3320" i="1"/>
  <c r="AA3320" i="1"/>
  <c r="AD3319" i="1" a="1"/>
  <c r="AD3319" i="1" s="1"/>
  <c r="AC3319" i="1"/>
  <c r="AB3319" i="1"/>
  <c r="AA3319" i="1"/>
  <c r="AD3318" i="1" a="1"/>
  <c r="AD3318" i="1" s="1"/>
  <c r="AC3318" i="1"/>
  <c r="AB3318" i="1"/>
  <c r="AA3318" i="1"/>
  <c r="AD3317" i="1" a="1"/>
  <c r="AD3317" i="1" s="1"/>
  <c r="AC3317" i="1"/>
  <c r="AB3317" i="1"/>
  <c r="AA3317" i="1"/>
  <c r="AD3316" i="1" a="1"/>
  <c r="AD3316" i="1" s="1"/>
  <c r="AC3316" i="1"/>
  <c r="AB3316" i="1"/>
  <c r="AA3316" i="1"/>
  <c r="AD3315" i="1" a="1"/>
  <c r="AD3315" i="1" s="1"/>
  <c r="AC3315" i="1"/>
  <c r="AB3315" i="1"/>
  <c r="AA3315" i="1"/>
  <c r="AD3314" i="1" a="1"/>
  <c r="AD3314" i="1" s="1"/>
  <c r="AC3314" i="1"/>
  <c r="AB3314" i="1"/>
  <c r="AA3314" i="1"/>
  <c r="AD3313" i="1" a="1"/>
  <c r="AD3313" i="1" s="1"/>
  <c r="AC3313" i="1"/>
  <c r="AB3313" i="1"/>
  <c r="AA3313" i="1"/>
  <c r="AD3312" i="1" a="1"/>
  <c r="AD3312" i="1" s="1"/>
  <c r="AC3312" i="1"/>
  <c r="AB3312" i="1"/>
  <c r="AA3312" i="1"/>
  <c r="AD3311" i="1" a="1"/>
  <c r="AD3311" i="1" s="1"/>
  <c r="AC3311" i="1"/>
  <c r="AB3311" i="1"/>
  <c r="AA3311" i="1"/>
  <c r="AD3310" i="1" a="1"/>
  <c r="AD3310" i="1" s="1"/>
  <c r="AC3310" i="1"/>
  <c r="AB3310" i="1"/>
  <c r="AA3310" i="1"/>
  <c r="AD3309" i="1" a="1"/>
  <c r="AD3309" i="1" s="1"/>
  <c r="AC3309" i="1"/>
  <c r="AB3309" i="1"/>
  <c r="AA3309" i="1"/>
  <c r="AD3308" i="1" a="1"/>
  <c r="AD3308" i="1" s="1"/>
  <c r="AC3308" i="1"/>
  <c r="AB3308" i="1"/>
  <c r="AA3308" i="1"/>
  <c r="AD3307" i="1" a="1"/>
  <c r="AD3307" i="1" s="1"/>
  <c r="AC3307" i="1"/>
  <c r="AB3307" i="1"/>
  <c r="AA3307" i="1"/>
  <c r="AD3306" i="1" a="1"/>
  <c r="AD3306" i="1" s="1"/>
  <c r="AC3306" i="1"/>
  <c r="AB3306" i="1"/>
  <c r="AA3306" i="1"/>
  <c r="AD3305" i="1" a="1"/>
  <c r="AD3305" i="1" s="1"/>
  <c r="AC3305" i="1"/>
  <c r="AB3305" i="1"/>
  <c r="AA3305" i="1"/>
  <c r="AD3304" i="1" a="1"/>
  <c r="AD3304" i="1" s="1"/>
  <c r="AC3304" i="1"/>
  <c r="AB3304" i="1"/>
  <c r="AA3304" i="1"/>
  <c r="AD3303" i="1" a="1"/>
  <c r="AD3303" i="1" s="1"/>
  <c r="AC3303" i="1"/>
  <c r="AB3303" i="1"/>
  <c r="AA3303" i="1"/>
  <c r="AD3302" i="1" a="1"/>
  <c r="AD3302" i="1" s="1"/>
  <c r="AC3302" i="1"/>
  <c r="AB3302" i="1"/>
  <c r="AA3302" i="1"/>
  <c r="AD3301" i="1" a="1"/>
  <c r="AD3301" i="1" s="1"/>
  <c r="AC3301" i="1"/>
  <c r="AB3301" i="1"/>
  <c r="AA3301" i="1"/>
  <c r="AD3300" i="1" a="1"/>
  <c r="AD3300" i="1" s="1"/>
  <c r="AC3300" i="1"/>
  <c r="AB3300" i="1"/>
  <c r="AA3300" i="1"/>
  <c r="AD3299" i="1" a="1"/>
  <c r="AD3299" i="1" s="1"/>
  <c r="AC3299" i="1"/>
  <c r="AB3299" i="1"/>
  <c r="AA3299" i="1"/>
  <c r="AD3298" i="1" a="1"/>
  <c r="AD3298" i="1" s="1"/>
  <c r="AC3298" i="1"/>
  <c r="AB3298" i="1"/>
  <c r="AA3298" i="1"/>
  <c r="AD3297" i="1" a="1"/>
  <c r="AD3297" i="1" s="1"/>
  <c r="AC3297" i="1"/>
  <c r="AB3297" i="1"/>
  <c r="AA3297" i="1"/>
  <c r="AD3296" i="1"/>
  <c r="AD3296" i="1" a="1"/>
  <c r="AC3296" i="1"/>
  <c r="AB3296" i="1"/>
  <c r="AA3296" i="1"/>
  <c r="AD3295" i="1" a="1"/>
  <c r="AD3295" i="1" s="1"/>
  <c r="AC3295" i="1"/>
  <c r="AB3295" i="1"/>
  <c r="AA3295" i="1"/>
  <c r="AD3294" i="1" a="1"/>
  <c r="AD3294" i="1" s="1"/>
  <c r="AC3294" i="1"/>
  <c r="AB3294" i="1"/>
  <c r="AA3294" i="1"/>
  <c r="AD3293" i="1" a="1"/>
  <c r="AD3293" i="1" s="1"/>
  <c r="AC3293" i="1"/>
  <c r="AB3293" i="1"/>
  <c r="AA3293" i="1"/>
  <c r="AD3292" i="1" a="1"/>
  <c r="AD3292" i="1" s="1"/>
  <c r="AC3292" i="1"/>
  <c r="AB3292" i="1"/>
  <c r="AA3292" i="1"/>
  <c r="AD3291" i="1" a="1"/>
  <c r="AD3291" i="1" s="1"/>
  <c r="AC3291" i="1"/>
  <c r="AB3291" i="1"/>
  <c r="AA3291" i="1"/>
  <c r="AD3290" i="1" a="1"/>
  <c r="AD3290" i="1" s="1"/>
  <c r="AC3290" i="1"/>
  <c r="AB3290" i="1"/>
  <c r="AA3290" i="1"/>
  <c r="AD3289" i="1" a="1"/>
  <c r="AD3289" i="1" s="1"/>
  <c r="AC3289" i="1"/>
  <c r="AB3289" i="1"/>
  <c r="AA3289" i="1"/>
  <c r="AD3288" i="1" a="1"/>
  <c r="AD3288" i="1" s="1"/>
  <c r="AC3288" i="1"/>
  <c r="AB3288" i="1"/>
  <c r="AA3288" i="1"/>
  <c r="AD3287" i="1" a="1"/>
  <c r="AD3287" i="1" s="1"/>
  <c r="AC3287" i="1"/>
  <c r="AB3287" i="1"/>
  <c r="AA3287" i="1"/>
  <c r="AD3286" i="1" a="1"/>
  <c r="AD3286" i="1" s="1"/>
  <c r="AC3286" i="1"/>
  <c r="AB3286" i="1"/>
  <c r="AA3286" i="1"/>
  <c r="AD3285" i="1" a="1"/>
  <c r="AD3285" i="1" s="1"/>
  <c r="AC3285" i="1"/>
  <c r="AB3285" i="1"/>
  <c r="AA3285" i="1"/>
  <c r="AD3284" i="1" a="1"/>
  <c r="AD3284" i="1" s="1"/>
  <c r="AC3284" i="1"/>
  <c r="AB3284" i="1"/>
  <c r="AA3284" i="1"/>
  <c r="AD3283" i="1" a="1"/>
  <c r="AD3283" i="1" s="1"/>
  <c r="AC3283" i="1"/>
  <c r="AB3283" i="1"/>
  <c r="AA3283" i="1"/>
  <c r="AD3282" i="1" a="1"/>
  <c r="AD3282" i="1" s="1"/>
  <c r="AC3282" i="1"/>
  <c r="AB3282" i="1"/>
  <c r="AA3282" i="1"/>
  <c r="AD3281" i="1" a="1"/>
  <c r="AD3281" i="1" s="1"/>
  <c r="AC3281" i="1"/>
  <c r="AB3281" i="1"/>
  <c r="AA3281" i="1"/>
  <c r="AD3280" i="1" a="1"/>
  <c r="AD3280" i="1" s="1"/>
  <c r="AC3280" i="1"/>
  <c r="AB3280" i="1"/>
  <c r="AA3280" i="1"/>
  <c r="AD3279" i="1" a="1"/>
  <c r="AD3279" i="1" s="1"/>
  <c r="AC3279" i="1"/>
  <c r="AB3279" i="1"/>
  <c r="AA3279" i="1"/>
  <c r="AD3278" i="1" a="1"/>
  <c r="AD3278" i="1" s="1"/>
  <c r="AC3278" i="1"/>
  <c r="AB3278" i="1"/>
  <c r="AA3278" i="1"/>
  <c r="AD3277" i="1" a="1"/>
  <c r="AD3277" i="1" s="1"/>
  <c r="AC3277" i="1"/>
  <c r="AB3277" i="1"/>
  <c r="AA3277" i="1"/>
  <c r="AD3276" i="1" a="1"/>
  <c r="AD3276" i="1" s="1"/>
  <c r="AC3276" i="1"/>
  <c r="AB3276" i="1"/>
  <c r="AA3276" i="1"/>
  <c r="AD3275" i="1" a="1"/>
  <c r="AD3275" i="1" s="1"/>
  <c r="AC3275" i="1"/>
  <c r="AB3275" i="1"/>
  <c r="AA3275" i="1"/>
  <c r="AD3274" i="1" a="1"/>
  <c r="AD3274" i="1" s="1"/>
  <c r="AC3274" i="1"/>
  <c r="AB3274" i="1"/>
  <c r="AA3274" i="1"/>
  <c r="AD3273" i="1" a="1"/>
  <c r="AD3273" i="1" s="1"/>
  <c r="AC3273" i="1"/>
  <c r="AB3273" i="1"/>
  <c r="AA3273" i="1"/>
  <c r="AD3272" i="1" a="1"/>
  <c r="AD3272" i="1" s="1"/>
  <c r="AC3272" i="1"/>
  <c r="AB3272" i="1"/>
  <c r="AA3272" i="1"/>
  <c r="AD3271" i="1" a="1"/>
  <c r="AD3271" i="1" s="1"/>
  <c r="AC3271" i="1"/>
  <c r="AB3271" i="1"/>
  <c r="AA3271" i="1"/>
  <c r="AD3270" i="1" a="1"/>
  <c r="AD3270" i="1" s="1"/>
  <c r="AC3270" i="1"/>
  <c r="AB3270" i="1"/>
  <c r="AA3270" i="1"/>
  <c r="AD3269" i="1" a="1"/>
  <c r="AD3269" i="1" s="1"/>
  <c r="AC3269" i="1"/>
  <c r="AB3269" i="1"/>
  <c r="AA3269" i="1"/>
  <c r="AD3268" i="1" a="1"/>
  <c r="AD3268" i="1" s="1"/>
  <c r="AC3268" i="1"/>
  <c r="AB3268" i="1"/>
  <c r="AA3268" i="1"/>
  <c r="AD3267" i="1" a="1"/>
  <c r="AD3267" i="1" s="1"/>
  <c r="AC3267" i="1"/>
  <c r="AB3267" i="1"/>
  <c r="AA3267" i="1"/>
  <c r="AD3266" i="1" a="1"/>
  <c r="AD3266" i="1" s="1"/>
  <c r="AC3266" i="1"/>
  <c r="AB3266" i="1"/>
  <c r="AA3266" i="1"/>
  <c r="AD3265" i="1" a="1"/>
  <c r="AD3265" i="1" s="1"/>
  <c r="AC3265" i="1"/>
  <c r="AB3265" i="1"/>
  <c r="AA3265" i="1"/>
  <c r="AD3264" i="1" a="1"/>
  <c r="AD3264" i="1" s="1"/>
  <c r="AC3264" i="1"/>
  <c r="AB3264" i="1"/>
  <c r="AA3264" i="1"/>
  <c r="AD3263" i="1" a="1"/>
  <c r="AD3263" i="1" s="1"/>
  <c r="AC3263" i="1"/>
  <c r="AB3263" i="1"/>
  <c r="AA3263" i="1"/>
  <c r="AD3262" i="1" a="1"/>
  <c r="AD3262" i="1" s="1"/>
  <c r="AC3262" i="1"/>
  <c r="AB3262" i="1"/>
  <c r="AA3262" i="1"/>
  <c r="AD3261" i="1" a="1"/>
  <c r="AD3261" i="1" s="1"/>
  <c r="AC3261" i="1"/>
  <c r="AB3261" i="1"/>
  <c r="AA3261" i="1"/>
  <c r="AD3260" i="1" a="1"/>
  <c r="AD3260" i="1" s="1"/>
  <c r="AC3260" i="1"/>
  <c r="AB3260" i="1"/>
  <c r="AA3260" i="1"/>
  <c r="AD3259" i="1" a="1"/>
  <c r="AD3259" i="1" s="1"/>
  <c r="AC3259" i="1"/>
  <c r="AB3259" i="1"/>
  <c r="AA3259" i="1"/>
  <c r="AD3258" i="1" a="1"/>
  <c r="AD3258" i="1" s="1"/>
  <c r="AC3258" i="1"/>
  <c r="AB3258" i="1"/>
  <c r="AA3258" i="1"/>
  <c r="AD3257" i="1" a="1"/>
  <c r="AD3257" i="1" s="1"/>
  <c r="AC3257" i="1"/>
  <c r="AB3257" i="1"/>
  <c r="AA3257" i="1"/>
  <c r="AD3256" i="1" a="1"/>
  <c r="AD3256" i="1" s="1"/>
  <c r="AC3256" i="1"/>
  <c r="AB3256" i="1"/>
  <c r="AA3256" i="1"/>
  <c r="AD3255" i="1" a="1"/>
  <c r="AD3255" i="1" s="1"/>
  <c r="AC3255" i="1"/>
  <c r="AB3255" i="1"/>
  <c r="AA3255" i="1"/>
  <c r="AD3254" i="1" a="1"/>
  <c r="AD3254" i="1" s="1"/>
  <c r="AC3254" i="1"/>
  <c r="AB3254" i="1"/>
  <c r="AA3254" i="1"/>
  <c r="AD3253" i="1" a="1"/>
  <c r="AD3253" i="1" s="1"/>
  <c r="AC3253" i="1"/>
  <c r="AB3253" i="1"/>
  <c r="AA3253" i="1"/>
  <c r="AD3252" i="1" a="1"/>
  <c r="AD3252" i="1" s="1"/>
  <c r="AC3252" i="1"/>
  <c r="AB3252" i="1"/>
  <c r="AA3252" i="1"/>
  <c r="AD3251" i="1" a="1"/>
  <c r="AD3251" i="1" s="1"/>
  <c r="AC3251" i="1"/>
  <c r="AB3251" i="1"/>
  <c r="AA3251" i="1"/>
  <c r="AD3250" i="1" a="1"/>
  <c r="AD3250" i="1" s="1"/>
  <c r="AC3250" i="1"/>
  <c r="AB3250" i="1"/>
  <c r="AA3250" i="1"/>
  <c r="AD3249" i="1" a="1"/>
  <c r="AD3249" i="1" s="1"/>
  <c r="AC3249" i="1"/>
  <c r="AB3249" i="1"/>
  <c r="AA3249" i="1"/>
  <c r="AD3248" i="1" a="1"/>
  <c r="AD3248" i="1" s="1"/>
  <c r="AC3248" i="1"/>
  <c r="AB3248" i="1"/>
  <c r="AA3248" i="1"/>
  <c r="AD3247" i="1" a="1"/>
  <c r="AD3247" i="1" s="1"/>
  <c r="AC3247" i="1"/>
  <c r="AB3247" i="1"/>
  <c r="AA3247" i="1"/>
  <c r="AD3246" i="1" a="1"/>
  <c r="AD3246" i="1" s="1"/>
  <c r="AC3246" i="1"/>
  <c r="AB3246" i="1"/>
  <c r="AA3246" i="1"/>
  <c r="AD3245" i="1" a="1"/>
  <c r="AD3245" i="1" s="1"/>
  <c r="AC3245" i="1"/>
  <c r="AB3245" i="1"/>
  <c r="AA3245" i="1"/>
  <c r="AD3244" i="1" a="1"/>
  <c r="AD3244" i="1" s="1"/>
  <c r="AC3244" i="1"/>
  <c r="AB3244" i="1"/>
  <c r="AA3244" i="1"/>
  <c r="AD3243" i="1" a="1"/>
  <c r="AD3243" i="1" s="1"/>
  <c r="AC3243" i="1"/>
  <c r="AB3243" i="1"/>
  <c r="AA3243" i="1"/>
  <c r="AD3242" i="1" a="1"/>
  <c r="AD3242" i="1" s="1"/>
  <c r="AC3242" i="1"/>
  <c r="AB3242" i="1"/>
  <c r="AA3242" i="1"/>
  <c r="AD3241" i="1" a="1"/>
  <c r="AD3241" i="1" s="1"/>
  <c r="AC3241" i="1"/>
  <c r="AB3241" i="1"/>
  <c r="AA3241" i="1"/>
  <c r="AD3240" i="1" a="1"/>
  <c r="AD3240" i="1" s="1"/>
  <c r="AC3240" i="1"/>
  <c r="AB3240" i="1"/>
  <c r="AA3240" i="1"/>
  <c r="AD3239" i="1" a="1"/>
  <c r="AD3239" i="1" s="1"/>
  <c r="AC3239" i="1"/>
  <c r="AB3239" i="1"/>
  <c r="AA3239" i="1"/>
  <c r="AD3238" i="1" a="1"/>
  <c r="AD3238" i="1" s="1"/>
  <c r="AC3238" i="1"/>
  <c r="AB3238" i="1"/>
  <c r="AA3238" i="1"/>
  <c r="AD3237" i="1" a="1"/>
  <c r="AD3237" i="1" s="1"/>
  <c r="AC3237" i="1"/>
  <c r="AB3237" i="1"/>
  <c r="AA3237" i="1"/>
  <c r="AD3236" i="1" a="1"/>
  <c r="AD3236" i="1" s="1"/>
  <c r="AC3236" i="1"/>
  <c r="AB3236" i="1"/>
  <c r="AA3236" i="1"/>
  <c r="AD3235" i="1" a="1"/>
  <c r="AD3235" i="1" s="1"/>
  <c r="AC3235" i="1"/>
  <c r="AB3235" i="1"/>
  <c r="AA3235" i="1"/>
  <c r="AD3234" i="1" a="1"/>
  <c r="AD3234" i="1" s="1"/>
  <c r="AC3234" i="1"/>
  <c r="AB3234" i="1"/>
  <c r="AA3234" i="1"/>
  <c r="AD3233" i="1" a="1"/>
  <c r="AD3233" i="1" s="1"/>
  <c r="AC3233" i="1"/>
  <c r="AB3233" i="1"/>
  <c r="AA3233" i="1"/>
  <c r="AD3232" i="1" a="1"/>
  <c r="AD3232" i="1" s="1"/>
  <c r="AC3232" i="1"/>
  <c r="AB3232" i="1"/>
  <c r="AA3232" i="1"/>
  <c r="AD3231" i="1" a="1"/>
  <c r="AD3231" i="1" s="1"/>
  <c r="AC3231" i="1"/>
  <c r="AB3231" i="1"/>
  <c r="AA3231" i="1"/>
  <c r="AD3230" i="1" a="1"/>
  <c r="AD3230" i="1" s="1"/>
  <c r="AC3230" i="1"/>
  <c r="AB3230" i="1"/>
  <c r="AA3230" i="1"/>
  <c r="AD3229" i="1" a="1"/>
  <c r="AD3229" i="1" s="1"/>
  <c r="AC3229" i="1"/>
  <c r="AB3229" i="1"/>
  <c r="AA3229" i="1"/>
  <c r="AD3228" i="1" a="1"/>
  <c r="AD3228" i="1" s="1"/>
  <c r="AC3228" i="1"/>
  <c r="AB3228" i="1"/>
  <c r="AA3228" i="1"/>
  <c r="AD3227" i="1" a="1"/>
  <c r="AD3227" i="1" s="1"/>
  <c r="AC3227" i="1"/>
  <c r="AB3227" i="1"/>
  <c r="AA3227" i="1"/>
  <c r="AD3226" i="1" a="1"/>
  <c r="AD3226" i="1" s="1"/>
  <c r="AC3226" i="1"/>
  <c r="AB3226" i="1"/>
  <c r="AA3226" i="1"/>
  <c r="AD3225" i="1" a="1"/>
  <c r="AD3225" i="1" s="1"/>
  <c r="AC3225" i="1"/>
  <c r="AB3225" i="1"/>
  <c r="AA3225" i="1"/>
  <c r="AD3224" i="1" a="1"/>
  <c r="AD3224" i="1" s="1"/>
  <c r="AC3224" i="1"/>
  <c r="AB3224" i="1"/>
  <c r="AA3224" i="1"/>
  <c r="AD3223" i="1" a="1"/>
  <c r="AD3223" i="1" s="1"/>
  <c r="AC3223" i="1"/>
  <c r="AB3223" i="1"/>
  <c r="AA3223" i="1"/>
  <c r="AD3222" i="1" a="1"/>
  <c r="AD3222" i="1" s="1"/>
  <c r="AC3222" i="1"/>
  <c r="AB3222" i="1"/>
  <c r="AA3222" i="1"/>
  <c r="AD3221" i="1" a="1"/>
  <c r="AD3221" i="1" s="1"/>
  <c r="AC3221" i="1"/>
  <c r="AB3221" i="1"/>
  <c r="AA3221" i="1"/>
  <c r="AD3220" i="1" a="1"/>
  <c r="AD3220" i="1" s="1"/>
  <c r="AC3220" i="1"/>
  <c r="AB3220" i="1"/>
  <c r="AA3220" i="1"/>
  <c r="AD3219" i="1" a="1"/>
  <c r="AD3219" i="1" s="1"/>
  <c r="AC3219" i="1"/>
  <c r="AB3219" i="1"/>
  <c r="AA3219" i="1"/>
  <c r="AD3218" i="1" a="1"/>
  <c r="AD3218" i="1" s="1"/>
  <c r="AC3218" i="1"/>
  <c r="AB3218" i="1"/>
  <c r="AA3218" i="1"/>
  <c r="AD3217" i="1" a="1"/>
  <c r="AD3217" i="1" s="1"/>
  <c r="AC3217" i="1"/>
  <c r="AB3217" i="1"/>
  <c r="AA3217" i="1"/>
  <c r="AD3216" i="1" a="1"/>
  <c r="AD3216" i="1" s="1"/>
  <c r="AC3216" i="1"/>
  <c r="AB3216" i="1"/>
  <c r="AA3216" i="1"/>
  <c r="AD3215" i="1" a="1"/>
  <c r="AD3215" i="1" s="1"/>
  <c r="AC3215" i="1"/>
  <c r="AB3215" i="1"/>
  <c r="AA3215" i="1"/>
  <c r="AD3214" i="1" a="1"/>
  <c r="AD3214" i="1" s="1"/>
  <c r="AC3214" i="1"/>
  <c r="AB3214" i="1"/>
  <c r="AA3214" i="1"/>
  <c r="AD3213" i="1" a="1"/>
  <c r="AD3213" i="1" s="1"/>
  <c r="AC3213" i="1"/>
  <c r="AB3213" i="1"/>
  <c r="AA3213" i="1"/>
  <c r="AD3212" i="1" a="1"/>
  <c r="AD3212" i="1" s="1"/>
  <c r="AC3212" i="1"/>
  <c r="AB3212" i="1"/>
  <c r="AA3212" i="1"/>
  <c r="AD3211" i="1" a="1"/>
  <c r="AD3211" i="1" s="1"/>
  <c r="AC3211" i="1"/>
  <c r="AB3211" i="1"/>
  <c r="AA3211" i="1"/>
  <c r="AD3210" i="1" a="1"/>
  <c r="AD3210" i="1" s="1"/>
  <c r="AC3210" i="1"/>
  <c r="AB3210" i="1"/>
  <c r="AA3210" i="1"/>
  <c r="AD3209" i="1" a="1"/>
  <c r="AD3209" i="1" s="1"/>
  <c r="AC3209" i="1"/>
  <c r="AB3209" i="1"/>
  <c r="AA3209" i="1"/>
  <c r="AD3208" i="1" a="1"/>
  <c r="AD3208" i="1" s="1"/>
  <c r="AC3208" i="1"/>
  <c r="AB3208" i="1"/>
  <c r="AA3208" i="1"/>
  <c r="AD3207" i="1" a="1"/>
  <c r="AD3207" i="1" s="1"/>
  <c r="AC3207" i="1"/>
  <c r="AB3207" i="1"/>
  <c r="AA3207" i="1"/>
  <c r="AD3206" i="1" a="1"/>
  <c r="AD3206" i="1" s="1"/>
  <c r="AC3206" i="1"/>
  <c r="AB3206" i="1"/>
  <c r="AA3206" i="1"/>
  <c r="AD3205" i="1" a="1"/>
  <c r="AD3205" i="1" s="1"/>
  <c r="AC3205" i="1"/>
  <c r="AB3205" i="1"/>
  <c r="AA3205" i="1"/>
  <c r="AD3204" i="1" a="1"/>
  <c r="AD3204" i="1" s="1"/>
  <c r="AC3204" i="1"/>
  <c r="AB3204" i="1"/>
  <c r="AA3204" i="1"/>
  <c r="AD3203" i="1" a="1"/>
  <c r="AD3203" i="1" s="1"/>
  <c r="AC3203" i="1"/>
  <c r="AB3203" i="1"/>
  <c r="AA3203" i="1"/>
  <c r="AD3202" i="1" a="1"/>
  <c r="AD3202" i="1" s="1"/>
  <c r="AC3202" i="1"/>
  <c r="AB3202" i="1"/>
  <c r="AA3202" i="1"/>
  <c r="AD3201" i="1" a="1"/>
  <c r="AD3201" i="1" s="1"/>
  <c r="AC3201" i="1"/>
  <c r="AB3201" i="1"/>
  <c r="AA3201" i="1"/>
  <c r="AD3200" i="1" a="1"/>
  <c r="AD3200" i="1" s="1"/>
  <c r="AC3200" i="1"/>
  <c r="AB3200" i="1"/>
  <c r="AA3200" i="1"/>
  <c r="AD3199" i="1" a="1"/>
  <c r="AD3199" i="1" s="1"/>
  <c r="AC3199" i="1"/>
  <c r="AB3199" i="1"/>
  <c r="AA3199" i="1"/>
  <c r="AD3198" i="1" a="1"/>
  <c r="AD3198" i="1" s="1"/>
  <c r="AC3198" i="1"/>
  <c r="AB3198" i="1"/>
  <c r="AA3198" i="1"/>
  <c r="AD3197" i="1" a="1"/>
  <c r="AD3197" i="1" s="1"/>
  <c r="AC3197" i="1"/>
  <c r="AB3197" i="1"/>
  <c r="AA3197" i="1"/>
  <c r="AD3196" i="1" a="1"/>
  <c r="AD3196" i="1" s="1"/>
  <c r="AC3196" i="1"/>
  <c r="AB3196" i="1"/>
  <c r="AA3196" i="1"/>
  <c r="AD3195" i="1" a="1"/>
  <c r="AD3195" i="1" s="1"/>
  <c r="AC3195" i="1"/>
  <c r="AB3195" i="1"/>
  <c r="AA3195" i="1"/>
  <c r="AD3194" i="1" a="1"/>
  <c r="AD3194" i="1" s="1"/>
  <c r="AC3194" i="1"/>
  <c r="AB3194" i="1"/>
  <c r="AA3194" i="1"/>
  <c r="AD3193" i="1" a="1"/>
  <c r="AD3193" i="1" s="1"/>
  <c r="AC3193" i="1"/>
  <c r="AB3193" i="1"/>
  <c r="AA3193" i="1"/>
  <c r="AD3192" i="1" a="1"/>
  <c r="AD3192" i="1" s="1"/>
  <c r="AC3192" i="1"/>
  <c r="AB3192" i="1"/>
  <c r="AA3192" i="1"/>
  <c r="AD3191" i="1" a="1"/>
  <c r="AD3191" i="1" s="1"/>
  <c r="AC3191" i="1"/>
  <c r="AB3191" i="1"/>
  <c r="AA3191" i="1"/>
  <c r="AD3190" i="1" a="1"/>
  <c r="AD3190" i="1" s="1"/>
  <c r="AC3190" i="1"/>
  <c r="AB3190" i="1"/>
  <c r="AA3190" i="1"/>
  <c r="AD3189" i="1" a="1"/>
  <c r="AD3189" i="1" s="1"/>
  <c r="AC3189" i="1"/>
  <c r="AB3189" i="1"/>
  <c r="AA3189" i="1"/>
  <c r="AD3188" i="1" a="1"/>
  <c r="AD3188" i="1" s="1"/>
  <c r="AC3188" i="1"/>
  <c r="AB3188" i="1"/>
  <c r="AA3188" i="1"/>
  <c r="AD3187" i="1" a="1"/>
  <c r="AD3187" i="1" s="1"/>
  <c r="AC3187" i="1"/>
  <c r="AB3187" i="1"/>
  <c r="AA3187" i="1"/>
  <c r="AD3186" i="1" a="1"/>
  <c r="AD3186" i="1" s="1"/>
  <c r="AC3186" i="1"/>
  <c r="AB3186" i="1"/>
  <c r="AA3186" i="1"/>
  <c r="AD3185" i="1" a="1"/>
  <c r="AD3185" i="1" s="1"/>
  <c r="AC3185" i="1"/>
  <c r="AB3185" i="1"/>
  <c r="AA3185" i="1"/>
  <c r="AD3184" i="1" a="1"/>
  <c r="AD3184" i="1" s="1"/>
  <c r="AC3184" i="1"/>
  <c r="AB3184" i="1"/>
  <c r="AA3184" i="1"/>
  <c r="AD3183" i="1" a="1"/>
  <c r="AD3183" i="1" s="1"/>
  <c r="AC3183" i="1"/>
  <c r="AB3183" i="1"/>
  <c r="AA3183" i="1"/>
  <c r="AD3182" i="1" a="1"/>
  <c r="AD3182" i="1" s="1"/>
  <c r="AC3182" i="1"/>
  <c r="AB3182" i="1"/>
  <c r="AA3182" i="1"/>
  <c r="AD3181" i="1" a="1"/>
  <c r="AD3181" i="1" s="1"/>
  <c r="AC3181" i="1"/>
  <c r="AB3181" i="1"/>
  <c r="AA3181" i="1"/>
  <c r="AD3180" i="1" a="1"/>
  <c r="AD3180" i="1" s="1"/>
  <c r="AC3180" i="1"/>
  <c r="AB3180" i="1"/>
  <c r="AA3180" i="1"/>
  <c r="AD3179" i="1" a="1"/>
  <c r="AD3179" i="1" s="1"/>
  <c r="AC3179" i="1"/>
  <c r="AB3179" i="1"/>
  <c r="AA3179" i="1"/>
  <c r="AD3178" i="1" a="1"/>
  <c r="AD3178" i="1" s="1"/>
  <c r="AC3178" i="1"/>
  <c r="AB3178" i="1"/>
  <c r="AA3178" i="1"/>
  <c r="AD3177" i="1" a="1"/>
  <c r="AD3177" i="1" s="1"/>
  <c r="AC3177" i="1"/>
  <c r="AB3177" i="1"/>
  <c r="AA3177" i="1"/>
  <c r="AD3176" i="1" a="1"/>
  <c r="AD3176" i="1" s="1"/>
  <c r="AC3176" i="1"/>
  <c r="AB3176" i="1"/>
  <c r="AA3176" i="1"/>
  <c r="AD3175" i="1" a="1"/>
  <c r="AD3175" i="1" s="1"/>
  <c r="AC3175" i="1"/>
  <c r="AB3175" i="1"/>
  <c r="AA3175" i="1"/>
  <c r="AD3174" i="1" a="1"/>
  <c r="AD3174" i="1" s="1"/>
  <c r="AC3174" i="1"/>
  <c r="AB3174" i="1"/>
  <c r="AA3174" i="1"/>
  <c r="AD3173" i="1" a="1"/>
  <c r="AD3173" i="1" s="1"/>
  <c r="AC3173" i="1"/>
  <c r="AB3173" i="1"/>
  <c r="AA3173" i="1"/>
  <c r="AD3172" i="1" a="1"/>
  <c r="AD3172" i="1" s="1"/>
  <c r="AC3172" i="1"/>
  <c r="AB3172" i="1"/>
  <c r="AA3172" i="1"/>
  <c r="AD3171" i="1" a="1"/>
  <c r="AD3171" i="1" s="1"/>
  <c r="AC3171" i="1"/>
  <c r="AB3171" i="1"/>
  <c r="AA3171" i="1"/>
  <c r="AD3170" i="1" a="1"/>
  <c r="AD3170" i="1" s="1"/>
  <c r="AC3170" i="1"/>
  <c r="AB3170" i="1"/>
  <c r="AA3170" i="1"/>
  <c r="AD3169" i="1" a="1"/>
  <c r="AD3169" i="1" s="1"/>
  <c r="AC3169" i="1"/>
  <c r="AB3169" i="1"/>
  <c r="AA3169" i="1"/>
  <c r="AD3168" i="1" a="1"/>
  <c r="AD3168" i="1" s="1"/>
  <c r="AC3168" i="1"/>
  <c r="AB3168" i="1"/>
  <c r="AA3168" i="1"/>
  <c r="AD3167" i="1" a="1"/>
  <c r="AD3167" i="1" s="1"/>
  <c r="AC3167" i="1"/>
  <c r="AB3167" i="1"/>
  <c r="AA3167" i="1"/>
  <c r="AD3166" i="1" a="1"/>
  <c r="AD3166" i="1" s="1"/>
  <c r="AC3166" i="1"/>
  <c r="AB3166" i="1"/>
  <c r="AA3166" i="1"/>
  <c r="AD3165" i="1" a="1"/>
  <c r="AD3165" i="1" s="1"/>
  <c r="AC3165" i="1"/>
  <c r="AB3165" i="1"/>
  <c r="AA3165" i="1"/>
  <c r="AD3164" i="1" a="1"/>
  <c r="AD3164" i="1" s="1"/>
  <c r="AC3164" i="1"/>
  <c r="AB3164" i="1"/>
  <c r="AA3164" i="1"/>
  <c r="AD3163" i="1" a="1"/>
  <c r="AD3163" i="1" s="1"/>
  <c r="AC3163" i="1"/>
  <c r="AB3163" i="1"/>
  <c r="AA3163" i="1"/>
  <c r="AD3162" i="1" a="1"/>
  <c r="AD3162" i="1" s="1"/>
  <c r="AC3162" i="1"/>
  <c r="AB3162" i="1"/>
  <c r="AA3162" i="1"/>
  <c r="AD3161" i="1" a="1"/>
  <c r="AD3161" i="1" s="1"/>
  <c r="AC3161" i="1"/>
  <c r="AB3161" i="1"/>
  <c r="AA3161" i="1"/>
  <c r="AD3160" i="1" a="1"/>
  <c r="AD3160" i="1" s="1"/>
  <c r="AC3160" i="1"/>
  <c r="AB3160" i="1"/>
  <c r="AA3160" i="1"/>
  <c r="AD3159" i="1" a="1"/>
  <c r="AD3159" i="1" s="1"/>
  <c r="AC3159" i="1"/>
  <c r="AB3159" i="1"/>
  <c r="AA3159" i="1"/>
  <c r="AD3158" i="1" a="1"/>
  <c r="AD3158" i="1" s="1"/>
  <c r="AC3158" i="1"/>
  <c r="AB3158" i="1"/>
  <c r="AA3158" i="1"/>
  <c r="AD3157" i="1" a="1"/>
  <c r="AD3157" i="1" s="1"/>
  <c r="AC3157" i="1"/>
  <c r="AB3157" i="1"/>
  <c r="AA3157" i="1"/>
  <c r="AD3156" i="1" a="1"/>
  <c r="AD3156" i="1" s="1"/>
  <c r="AC3156" i="1"/>
  <c r="AB3156" i="1"/>
  <c r="AA3156" i="1"/>
  <c r="AD3155" i="1" a="1"/>
  <c r="AD3155" i="1" s="1"/>
  <c r="AC3155" i="1"/>
  <c r="AB3155" i="1"/>
  <c r="AA3155" i="1"/>
  <c r="AD3154" i="1" a="1"/>
  <c r="AD3154" i="1" s="1"/>
  <c r="AC3154" i="1"/>
  <c r="AB3154" i="1"/>
  <c r="AA3154" i="1"/>
  <c r="AD3153" i="1" a="1"/>
  <c r="AD3153" i="1" s="1"/>
  <c r="AC3153" i="1"/>
  <c r="AB3153" i="1"/>
  <c r="AA3153" i="1"/>
  <c r="AD3152" i="1" a="1"/>
  <c r="AD3152" i="1" s="1"/>
  <c r="AC3152" i="1"/>
  <c r="AB3152" i="1"/>
  <c r="AA3152" i="1"/>
  <c r="AD3151" i="1" a="1"/>
  <c r="AD3151" i="1" s="1"/>
  <c r="AC3151" i="1"/>
  <c r="AB3151" i="1"/>
  <c r="AA3151" i="1"/>
  <c r="AD3150" i="1" a="1"/>
  <c r="AD3150" i="1" s="1"/>
  <c r="AC3150" i="1"/>
  <c r="AB3150" i="1"/>
  <c r="AA3150" i="1"/>
  <c r="AD3149" i="1" a="1"/>
  <c r="AD3149" i="1" s="1"/>
  <c r="AC3149" i="1"/>
  <c r="AB3149" i="1"/>
  <c r="AA3149" i="1"/>
  <c r="AD3148" i="1" a="1"/>
  <c r="AD3148" i="1" s="1"/>
  <c r="AC3148" i="1"/>
  <c r="AB3148" i="1"/>
  <c r="AA3148" i="1"/>
  <c r="AD3147" i="1" a="1"/>
  <c r="AD3147" i="1" s="1"/>
  <c r="AC3147" i="1"/>
  <c r="AB3147" i="1"/>
  <c r="AA3147" i="1"/>
  <c r="AD3146" i="1" a="1"/>
  <c r="AD3146" i="1" s="1"/>
  <c r="AC3146" i="1"/>
  <c r="AB3146" i="1"/>
  <c r="AA3146" i="1"/>
  <c r="AD3145" i="1" a="1"/>
  <c r="AD3145" i="1" s="1"/>
  <c r="AC3145" i="1"/>
  <c r="AB3145" i="1"/>
  <c r="AA3145" i="1"/>
  <c r="AD3144" i="1" a="1"/>
  <c r="AD3144" i="1" s="1"/>
  <c r="AC3144" i="1"/>
  <c r="AB3144" i="1"/>
  <c r="AA3144" i="1"/>
  <c r="AD3143" i="1" a="1"/>
  <c r="AD3143" i="1" s="1"/>
  <c r="AC3143" i="1"/>
  <c r="AB3143" i="1"/>
  <c r="AA3143" i="1"/>
  <c r="AD3142" i="1" a="1"/>
  <c r="AD3142" i="1" s="1"/>
  <c r="AC3142" i="1"/>
  <c r="AB3142" i="1"/>
  <c r="AA3142" i="1"/>
  <c r="AD3141" i="1" a="1"/>
  <c r="AD3141" i="1" s="1"/>
  <c r="AC3141" i="1"/>
  <c r="AB3141" i="1"/>
  <c r="AA3141" i="1"/>
  <c r="AD3140" i="1" a="1"/>
  <c r="AD3140" i="1" s="1"/>
  <c r="AC3140" i="1"/>
  <c r="AB3140" i="1"/>
  <c r="AA3140" i="1"/>
  <c r="AD3139" i="1" a="1"/>
  <c r="AD3139" i="1" s="1"/>
  <c r="AC3139" i="1"/>
  <c r="AB3139" i="1"/>
  <c r="AA3139" i="1"/>
  <c r="AD3138" i="1" a="1"/>
  <c r="AD3138" i="1" s="1"/>
  <c r="AC3138" i="1"/>
  <c r="AB3138" i="1"/>
  <c r="AA3138" i="1"/>
  <c r="AD3137" i="1" a="1"/>
  <c r="AD3137" i="1" s="1"/>
  <c r="AC3137" i="1"/>
  <c r="AB3137" i="1"/>
  <c r="AA3137" i="1"/>
  <c r="AD3136" i="1" a="1"/>
  <c r="AD3136" i="1" s="1"/>
  <c r="AC3136" i="1"/>
  <c r="AB3136" i="1"/>
  <c r="AA3136" i="1"/>
  <c r="AD3135" i="1" a="1"/>
  <c r="AD3135" i="1" s="1"/>
  <c r="AC3135" i="1"/>
  <c r="AB3135" i="1"/>
  <c r="AA3135" i="1"/>
  <c r="AD3134" i="1" a="1"/>
  <c r="AD3134" i="1" s="1"/>
  <c r="AC3134" i="1"/>
  <c r="AB3134" i="1"/>
  <c r="AA3134" i="1"/>
  <c r="AD3133" i="1" a="1"/>
  <c r="AD3133" i="1" s="1"/>
  <c r="AC3133" i="1"/>
  <c r="AB3133" i="1"/>
  <c r="AA3133" i="1"/>
  <c r="AD3132" i="1" a="1"/>
  <c r="AD3132" i="1" s="1"/>
  <c r="AC3132" i="1"/>
  <c r="AB3132" i="1"/>
  <c r="AA3132" i="1"/>
  <c r="AD3131" i="1" a="1"/>
  <c r="AD3131" i="1" s="1"/>
  <c r="AC3131" i="1"/>
  <c r="AB3131" i="1"/>
  <c r="AA3131" i="1"/>
  <c r="AD3130" i="1" a="1"/>
  <c r="AD3130" i="1" s="1"/>
  <c r="AC3130" i="1"/>
  <c r="AB3130" i="1"/>
  <c r="AA3130" i="1"/>
  <c r="AD3129" i="1" a="1"/>
  <c r="AD3129" i="1" s="1"/>
  <c r="AC3129" i="1"/>
  <c r="AB3129" i="1"/>
  <c r="AA3129" i="1"/>
  <c r="AD3128" i="1" a="1"/>
  <c r="AD3128" i="1" s="1"/>
  <c r="AC3128" i="1"/>
  <c r="AB3128" i="1"/>
  <c r="AA3128" i="1"/>
  <c r="AD3127" i="1" a="1"/>
  <c r="AD3127" i="1" s="1"/>
  <c r="AC3127" i="1"/>
  <c r="AB3127" i="1"/>
  <c r="AA3127" i="1"/>
  <c r="AD3126" i="1" a="1"/>
  <c r="AD3126" i="1" s="1"/>
  <c r="AC3126" i="1"/>
  <c r="AB3126" i="1"/>
  <c r="AA3126" i="1"/>
  <c r="AD3125" i="1" a="1"/>
  <c r="AD3125" i="1" s="1"/>
  <c r="AC3125" i="1"/>
  <c r="AB3125" i="1"/>
  <c r="AA3125" i="1"/>
  <c r="AD3124" i="1" a="1"/>
  <c r="AD3124" i="1" s="1"/>
  <c r="AC3124" i="1"/>
  <c r="AB3124" i="1"/>
  <c r="AA3124" i="1"/>
  <c r="AD3123" i="1" a="1"/>
  <c r="AD3123" i="1" s="1"/>
  <c r="AC3123" i="1"/>
  <c r="AB3123" i="1"/>
  <c r="AA3123" i="1"/>
  <c r="AD3122" i="1" a="1"/>
  <c r="AD3122" i="1" s="1"/>
  <c r="AC3122" i="1"/>
  <c r="AB3122" i="1"/>
  <c r="AA3122" i="1"/>
  <c r="AD3121" i="1" a="1"/>
  <c r="AD3121" i="1" s="1"/>
  <c r="AC3121" i="1"/>
  <c r="AB3121" i="1"/>
  <c r="AA3121" i="1"/>
  <c r="AD3120" i="1" a="1"/>
  <c r="AD3120" i="1" s="1"/>
  <c r="AC3120" i="1"/>
  <c r="AB3120" i="1"/>
  <c r="AA3120" i="1"/>
  <c r="AD3119" i="1" a="1"/>
  <c r="AD3119" i="1" s="1"/>
  <c r="AC3119" i="1"/>
  <c r="AB3119" i="1"/>
  <c r="AA3119" i="1"/>
  <c r="AD3118" i="1" a="1"/>
  <c r="AD3118" i="1" s="1"/>
  <c r="AC3118" i="1"/>
  <c r="AB3118" i="1"/>
  <c r="AA3118" i="1"/>
  <c r="AD3117" i="1" a="1"/>
  <c r="AD3117" i="1" s="1"/>
  <c r="AC3117" i="1"/>
  <c r="AB3117" i="1"/>
  <c r="AA3117" i="1"/>
  <c r="AD3116" i="1" a="1"/>
  <c r="AD3116" i="1" s="1"/>
  <c r="AC3116" i="1"/>
  <c r="AB3116" i="1"/>
  <c r="AA3116" i="1"/>
  <c r="AD3115" i="1" a="1"/>
  <c r="AD3115" i="1" s="1"/>
  <c r="AC3115" i="1"/>
  <c r="AB3115" i="1"/>
  <c r="AA3115" i="1"/>
  <c r="AD3114" i="1" a="1"/>
  <c r="AD3114" i="1" s="1"/>
  <c r="AC3114" i="1"/>
  <c r="AB3114" i="1"/>
  <c r="AA3114" i="1"/>
  <c r="AD3113" i="1" a="1"/>
  <c r="AD3113" i="1" s="1"/>
  <c r="AC3113" i="1"/>
  <c r="AB3113" i="1"/>
  <c r="AA3113" i="1"/>
  <c r="AD3112" i="1" a="1"/>
  <c r="AD3112" i="1" s="1"/>
  <c r="AC3112" i="1"/>
  <c r="AB3112" i="1"/>
  <c r="AA3112" i="1"/>
  <c r="AD3111" i="1" a="1"/>
  <c r="AD3111" i="1" s="1"/>
  <c r="AC3111" i="1"/>
  <c r="AB3111" i="1"/>
  <c r="AA3111" i="1"/>
  <c r="AD3110" i="1" a="1"/>
  <c r="AD3110" i="1" s="1"/>
  <c r="AC3110" i="1"/>
  <c r="AB3110" i="1"/>
  <c r="AA3110" i="1"/>
  <c r="AD3109" i="1" a="1"/>
  <c r="AD3109" i="1" s="1"/>
  <c r="AC3109" i="1"/>
  <c r="AB3109" i="1"/>
  <c r="AA3109" i="1"/>
  <c r="AD3108" i="1" a="1"/>
  <c r="AD3108" i="1" s="1"/>
  <c r="AC3108" i="1"/>
  <c r="AB3108" i="1"/>
  <c r="AA3108" i="1"/>
  <c r="AD3107" i="1" a="1"/>
  <c r="AD3107" i="1" s="1"/>
  <c r="AC3107" i="1"/>
  <c r="AB3107" i="1"/>
  <c r="AA3107" i="1"/>
  <c r="AD3106" i="1" a="1"/>
  <c r="AD3106" i="1" s="1"/>
  <c r="AC3106" i="1"/>
  <c r="AB3106" i="1"/>
  <c r="AA3106" i="1"/>
  <c r="AD3105" i="1" a="1"/>
  <c r="AD3105" i="1" s="1"/>
  <c r="AC3105" i="1"/>
  <c r="AB3105" i="1"/>
  <c r="AA3105" i="1"/>
  <c r="AD3104" i="1" a="1"/>
  <c r="AD3104" i="1" s="1"/>
  <c r="AC3104" i="1"/>
  <c r="AB3104" i="1"/>
  <c r="AA3104" i="1"/>
  <c r="AD3103" i="1" a="1"/>
  <c r="AD3103" i="1" s="1"/>
  <c r="AC3103" i="1"/>
  <c r="AB3103" i="1"/>
  <c r="AA3103" i="1"/>
  <c r="AD3102" i="1" a="1"/>
  <c r="AD3102" i="1" s="1"/>
  <c r="AC3102" i="1"/>
  <c r="AB3102" i="1"/>
  <c r="AA3102" i="1"/>
  <c r="AD3101" i="1" a="1"/>
  <c r="AD3101" i="1" s="1"/>
  <c r="AC3101" i="1"/>
  <c r="AB3101" i="1"/>
  <c r="AA3101" i="1"/>
  <c r="AD3100" i="1" a="1"/>
  <c r="AD3100" i="1" s="1"/>
  <c r="AC3100" i="1"/>
  <c r="AB3100" i="1"/>
  <c r="AA3100" i="1"/>
  <c r="AD3099" i="1" a="1"/>
  <c r="AD3099" i="1" s="1"/>
  <c r="AC3099" i="1"/>
  <c r="AB3099" i="1"/>
  <c r="AA3099" i="1"/>
  <c r="AD3098" i="1" a="1"/>
  <c r="AD3098" i="1" s="1"/>
  <c r="AC3098" i="1"/>
  <c r="AB3098" i="1"/>
  <c r="AA3098" i="1"/>
  <c r="AD3097" i="1" a="1"/>
  <c r="AD3097" i="1" s="1"/>
  <c r="AC3097" i="1"/>
  <c r="AB3097" i="1"/>
  <c r="AA3097" i="1"/>
  <c r="AD3096" i="1" a="1"/>
  <c r="AD3096" i="1" s="1"/>
  <c r="AC3096" i="1"/>
  <c r="AB3096" i="1"/>
  <c r="AA3096" i="1"/>
  <c r="AD3095" i="1" a="1"/>
  <c r="AD3095" i="1" s="1"/>
  <c r="AC3095" i="1"/>
  <c r="AB3095" i="1"/>
  <c r="AA3095" i="1"/>
  <c r="AD3094" i="1" a="1"/>
  <c r="AD3094" i="1" s="1"/>
  <c r="AC3094" i="1"/>
  <c r="AB3094" i="1"/>
  <c r="AA3094" i="1"/>
  <c r="AD3093" i="1" a="1"/>
  <c r="AD3093" i="1" s="1"/>
  <c r="AC3093" i="1"/>
  <c r="AB3093" i="1"/>
  <c r="AA3093" i="1"/>
  <c r="AD3092" i="1" a="1"/>
  <c r="AD3092" i="1" s="1"/>
  <c r="AC3092" i="1"/>
  <c r="AB3092" i="1"/>
  <c r="AA3092" i="1"/>
  <c r="AD3091" i="1" a="1"/>
  <c r="AD3091" i="1" s="1"/>
  <c r="AC3091" i="1"/>
  <c r="AB3091" i="1"/>
  <c r="AA3091" i="1"/>
  <c r="AD3090" i="1" a="1"/>
  <c r="AD3090" i="1" s="1"/>
  <c r="AC3090" i="1"/>
  <c r="AB3090" i="1"/>
  <c r="AA3090" i="1"/>
  <c r="AD3089" i="1" a="1"/>
  <c r="AD3089" i="1" s="1"/>
  <c r="AC3089" i="1"/>
  <c r="AB3089" i="1"/>
  <c r="AA3089" i="1"/>
  <c r="AD3088" i="1" a="1"/>
  <c r="AD3088" i="1" s="1"/>
  <c r="AC3088" i="1"/>
  <c r="AB3088" i="1"/>
  <c r="AA3088" i="1"/>
  <c r="AD3087" i="1" a="1"/>
  <c r="AD3087" i="1" s="1"/>
  <c r="AC3087" i="1"/>
  <c r="AB3087" i="1"/>
  <c r="AA3087" i="1"/>
  <c r="AD3086" i="1" a="1"/>
  <c r="AD3086" i="1" s="1"/>
  <c r="AC3086" i="1"/>
  <c r="AB3086" i="1"/>
  <c r="AA3086" i="1"/>
  <c r="AD3085" i="1" a="1"/>
  <c r="AD3085" i="1" s="1"/>
  <c r="AC3085" i="1"/>
  <c r="AB3085" i="1"/>
  <c r="AA3085" i="1"/>
  <c r="AD3084" i="1" a="1"/>
  <c r="AD3084" i="1" s="1"/>
  <c r="AC3084" i="1"/>
  <c r="AB3084" i="1"/>
  <c r="AA3084" i="1"/>
  <c r="AD3083" i="1" a="1"/>
  <c r="AD3083" i="1" s="1"/>
  <c r="AC3083" i="1"/>
  <c r="AB3083" i="1"/>
  <c r="AA3083" i="1"/>
  <c r="AD3082" i="1" a="1"/>
  <c r="AD3082" i="1" s="1"/>
  <c r="AC3082" i="1"/>
  <c r="AB3082" i="1"/>
  <c r="AA3082" i="1"/>
  <c r="AD3081" i="1" a="1"/>
  <c r="AD3081" i="1" s="1"/>
  <c r="AC3081" i="1"/>
  <c r="AB3081" i="1"/>
  <c r="AA3081" i="1"/>
  <c r="AD3080" i="1" a="1"/>
  <c r="AD3080" i="1" s="1"/>
  <c r="AC3080" i="1"/>
  <c r="AB3080" i="1"/>
  <c r="AA3080" i="1"/>
  <c r="AD3079" i="1" a="1"/>
  <c r="AD3079" i="1" s="1"/>
  <c r="AC3079" i="1"/>
  <c r="AB3079" i="1"/>
  <c r="AA3079" i="1"/>
  <c r="AD3078" i="1" a="1"/>
  <c r="AD3078" i="1" s="1"/>
  <c r="AC3078" i="1"/>
  <c r="AB3078" i="1"/>
  <c r="AA3078" i="1"/>
  <c r="AD3077" i="1" a="1"/>
  <c r="AD3077" i="1" s="1"/>
  <c r="AC3077" i="1"/>
  <c r="AB3077" i="1"/>
  <c r="AA3077" i="1"/>
  <c r="AD3076" i="1" a="1"/>
  <c r="AD3076" i="1" s="1"/>
  <c r="AC3076" i="1"/>
  <c r="AB3076" i="1"/>
  <c r="AA3076" i="1"/>
  <c r="AD3075" i="1" a="1"/>
  <c r="AD3075" i="1" s="1"/>
  <c r="AC3075" i="1"/>
  <c r="AB3075" i="1"/>
  <c r="AA3075" i="1"/>
  <c r="AD3074" i="1" a="1"/>
  <c r="AD3074" i="1" s="1"/>
  <c r="AC3074" i="1"/>
  <c r="AB3074" i="1"/>
  <c r="AA3074" i="1"/>
  <c r="AD3073" i="1" a="1"/>
  <c r="AD3073" i="1" s="1"/>
  <c r="AC3073" i="1"/>
  <c r="AB3073" i="1"/>
  <c r="AA3073" i="1"/>
  <c r="AD3072" i="1" a="1"/>
  <c r="AD3072" i="1" s="1"/>
  <c r="AC3072" i="1"/>
  <c r="AB3072" i="1"/>
  <c r="AA3072" i="1"/>
  <c r="AD3071" i="1" a="1"/>
  <c r="AD3071" i="1" s="1"/>
  <c r="AC3071" i="1"/>
  <c r="AB3071" i="1"/>
  <c r="AA3071" i="1"/>
  <c r="AD3070" i="1" a="1"/>
  <c r="AD3070" i="1" s="1"/>
  <c r="AC3070" i="1"/>
  <c r="AB3070" i="1"/>
  <c r="AA3070" i="1"/>
  <c r="AD3069" i="1" a="1"/>
  <c r="AD3069" i="1" s="1"/>
  <c r="AC3069" i="1"/>
  <c r="AB3069" i="1"/>
  <c r="AA3069" i="1"/>
  <c r="AD3068" i="1" a="1"/>
  <c r="AD3068" i="1" s="1"/>
  <c r="AC3068" i="1"/>
  <c r="AB3068" i="1"/>
  <c r="AA3068" i="1"/>
  <c r="AD3067" i="1" a="1"/>
  <c r="AD3067" i="1" s="1"/>
  <c r="AC3067" i="1"/>
  <c r="AB3067" i="1"/>
  <c r="AA3067" i="1"/>
  <c r="AD3066" i="1" a="1"/>
  <c r="AD3066" i="1" s="1"/>
  <c r="AC3066" i="1"/>
  <c r="AB3066" i="1"/>
  <c r="AA3066" i="1"/>
  <c r="AD3065" i="1" a="1"/>
  <c r="AD3065" i="1" s="1"/>
  <c r="AC3065" i="1"/>
  <c r="AB3065" i="1"/>
  <c r="AA3065" i="1"/>
  <c r="AD3064" i="1" a="1"/>
  <c r="AD3064" i="1" s="1"/>
  <c r="AC3064" i="1"/>
  <c r="AB3064" i="1"/>
  <c r="AA3064" i="1"/>
  <c r="AD3063" i="1" a="1"/>
  <c r="AD3063" i="1" s="1"/>
  <c r="AC3063" i="1"/>
  <c r="AB3063" i="1"/>
  <c r="AA3063" i="1"/>
  <c r="AD3062" i="1" a="1"/>
  <c r="AD3062" i="1" s="1"/>
  <c r="AC3062" i="1"/>
  <c r="AB3062" i="1"/>
  <c r="AA3062" i="1"/>
  <c r="AD3061" i="1" a="1"/>
  <c r="AD3061" i="1" s="1"/>
  <c r="AC3061" i="1"/>
  <c r="AB3061" i="1"/>
  <c r="AA3061" i="1"/>
  <c r="AD3060" i="1" a="1"/>
  <c r="AD3060" i="1" s="1"/>
  <c r="AC3060" i="1"/>
  <c r="AB3060" i="1"/>
  <c r="AA3060" i="1"/>
  <c r="AD3059" i="1" a="1"/>
  <c r="AD3059" i="1" s="1"/>
  <c r="AC3059" i="1"/>
  <c r="AB3059" i="1"/>
  <c r="AA3059" i="1"/>
  <c r="AD3058" i="1" a="1"/>
  <c r="AD3058" i="1" s="1"/>
  <c r="AC3058" i="1"/>
  <c r="AB3058" i="1"/>
  <c r="AA3058" i="1"/>
  <c r="AD3057" i="1" a="1"/>
  <c r="AD3057" i="1" s="1"/>
  <c r="AC3057" i="1"/>
  <c r="AB3057" i="1"/>
  <c r="AA3057" i="1"/>
  <c r="AD3056" i="1" a="1"/>
  <c r="AD3056" i="1" s="1"/>
  <c r="AC3056" i="1"/>
  <c r="AB3056" i="1"/>
  <c r="AA3056" i="1"/>
  <c r="AD3055" i="1" a="1"/>
  <c r="AD3055" i="1" s="1"/>
  <c r="AC3055" i="1"/>
  <c r="AB3055" i="1"/>
  <c r="AA3055" i="1"/>
  <c r="AD3054" i="1" a="1"/>
  <c r="AD3054" i="1" s="1"/>
  <c r="AC3054" i="1"/>
  <c r="AB3054" i="1"/>
  <c r="AA3054" i="1"/>
  <c r="AD3053" i="1" a="1"/>
  <c r="AD3053" i="1" s="1"/>
  <c r="AC3053" i="1"/>
  <c r="AB3053" i="1"/>
  <c r="AA3053" i="1"/>
  <c r="AD3052" i="1" a="1"/>
  <c r="AD3052" i="1" s="1"/>
  <c r="AC3052" i="1"/>
  <c r="AB3052" i="1"/>
  <c r="AA3052" i="1"/>
  <c r="AD3051" i="1" a="1"/>
  <c r="AD3051" i="1" s="1"/>
  <c r="AC3051" i="1"/>
  <c r="AB3051" i="1"/>
  <c r="AA3051" i="1"/>
  <c r="AD3050" i="1" a="1"/>
  <c r="AD3050" i="1" s="1"/>
  <c r="AC3050" i="1"/>
  <c r="AB3050" i="1"/>
  <c r="AA3050" i="1"/>
  <c r="AD3049" i="1" a="1"/>
  <c r="AD3049" i="1" s="1"/>
  <c r="AC3049" i="1"/>
  <c r="AB3049" i="1"/>
  <c r="AA3049" i="1"/>
  <c r="AD3048" i="1" a="1"/>
  <c r="AD3048" i="1" s="1"/>
  <c r="AC3048" i="1"/>
  <c r="AB3048" i="1"/>
  <c r="AA3048" i="1"/>
  <c r="AD3047" i="1" a="1"/>
  <c r="AD3047" i="1" s="1"/>
  <c r="AC3047" i="1"/>
  <c r="AB3047" i="1"/>
  <c r="AA3047" i="1"/>
  <c r="AD3046" i="1" a="1"/>
  <c r="AD3046" i="1" s="1"/>
  <c r="AC3046" i="1"/>
  <c r="AB3046" i="1"/>
  <c r="AA3046" i="1"/>
  <c r="AD3045" i="1" a="1"/>
  <c r="AD3045" i="1" s="1"/>
  <c r="AC3045" i="1"/>
  <c r="AB3045" i="1"/>
  <c r="AA3045" i="1"/>
  <c r="AD3044" i="1" a="1"/>
  <c r="AD3044" i="1" s="1"/>
  <c r="AC3044" i="1"/>
  <c r="AB3044" i="1"/>
  <c r="AA3044" i="1"/>
  <c r="AD3043" i="1" a="1"/>
  <c r="AD3043" i="1" s="1"/>
  <c r="AC3043" i="1"/>
  <c r="AB3043" i="1"/>
  <c r="AA3043" i="1"/>
  <c r="AD3042" i="1" a="1"/>
  <c r="AD3042" i="1" s="1"/>
  <c r="AC3042" i="1"/>
  <c r="AB3042" i="1"/>
  <c r="AA3042" i="1"/>
  <c r="AD3041" i="1" a="1"/>
  <c r="AD3041" i="1" s="1"/>
  <c r="AC3041" i="1"/>
  <c r="AB3041" i="1"/>
  <c r="AA3041" i="1"/>
  <c r="AD3040" i="1" a="1"/>
  <c r="AD3040" i="1" s="1"/>
  <c r="AC3040" i="1"/>
  <c r="AB3040" i="1"/>
  <c r="AA3040" i="1"/>
  <c r="AD3039" i="1" a="1"/>
  <c r="AD3039" i="1" s="1"/>
  <c r="AC3039" i="1"/>
  <c r="AB3039" i="1"/>
  <c r="AA3039" i="1"/>
  <c r="AD3038" i="1" a="1"/>
  <c r="AD3038" i="1" s="1"/>
  <c r="AC3038" i="1"/>
  <c r="AB3038" i="1"/>
  <c r="AA3038" i="1"/>
  <c r="AD3037" i="1" a="1"/>
  <c r="AD3037" i="1" s="1"/>
  <c r="AC3037" i="1"/>
  <c r="AB3037" i="1"/>
  <c r="AA3037" i="1"/>
  <c r="AD3036" i="1" a="1"/>
  <c r="AD3036" i="1" s="1"/>
  <c r="AC3036" i="1"/>
  <c r="AB3036" i="1"/>
  <c r="AA3036" i="1"/>
  <c r="AD3035" i="1" a="1"/>
  <c r="AD3035" i="1" s="1"/>
  <c r="AC3035" i="1"/>
  <c r="AB3035" i="1"/>
  <c r="AA3035" i="1"/>
  <c r="AD3034" i="1" a="1"/>
  <c r="AD3034" i="1" s="1"/>
  <c r="AC3034" i="1"/>
  <c r="AB3034" i="1"/>
  <c r="AA3034" i="1"/>
  <c r="AD3033" i="1" a="1"/>
  <c r="AD3033" i="1" s="1"/>
  <c r="AC3033" i="1"/>
  <c r="AB3033" i="1"/>
  <c r="AA3033" i="1"/>
  <c r="AD3032" i="1" a="1"/>
  <c r="AD3032" i="1" s="1"/>
  <c r="AC3032" i="1"/>
  <c r="AB3032" i="1"/>
  <c r="AA3032" i="1"/>
  <c r="AD3031" i="1" a="1"/>
  <c r="AD3031" i="1" s="1"/>
  <c r="AC3031" i="1"/>
  <c r="AB3031" i="1"/>
  <c r="AA3031" i="1"/>
  <c r="AD3030" i="1" a="1"/>
  <c r="AD3030" i="1" s="1"/>
  <c r="AC3030" i="1"/>
  <c r="AB3030" i="1"/>
  <c r="AA3030" i="1"/>
  <c r="AD3029" i="1" a="1"/>
  <c r="AD3029" i="1" s="1"/>
  <c r="AC3029" i="1"/>
  <c r="AB3029" i="1"/>
  <c r="AA3029" i="1"/>
  <c r="AD3028" i="1" a="1"/>
  <c r="AD3028" i="1" s="1"/>
  <c r="AC3028" i="1"/>
  <c r="AB3028" i="1"/>
  <c r="AA3028" i="1"/>
  <c r="AD3027" i="1" a="1"/>
  <c r="AD3027" i="1" s="1"/>
  <c r="AC3027" i="1"/>
  <c r="AB3027" i="1"/>
  <c r="AA3027" i="1"/>
  <c r="AD3026" i="1" a="1"/>
  <c r="AD3026" i="1" s="1"/>
  <c r="AC3026" i="1"/>
  <c r="AB3026" i="1"/>
  <c r="AA3026" i="1"/>
  <c r="AD3025" i="1" a="1"/>
  <c r="AD3025" i="1" s="1"/>
  <c r="AC3025" i="1"/>
  <c r="AB3025" i="1"/>
  <c r="AA3025" i="1"/>
  <c r="AD3024" i="1" a="1"/>
  <c r="AD3024" i="1" s="1"/>
  <c r="AC3024" i="1"/>
  <c r="AB3024" i="1"/>
  <c r="AA3024" i="1"/>
  <c r="AD3023" i="1" a="1"/>
  <c r="AD3023" i="1" s="1"/>
  <c r="AC3023" i="1"/>
  <c r="AB3023" i="1"/>
  <c r="AA3023" i="1"/>
  <c r="AD3022" i="1" a="1"/>
  <c r="AD3022" i="1" s="1"/>
  <c r="AC3022" i="1"/>
  <c r="AB3022" i="1"/>
  <c r="AA3022" i="1"/>
  <c r="AD3021" i="1" a="1"/>
  <c r="AD3021" i="1" s="1"/>
  <c r="AC3021" i="1"/>
  <c r="AB3021" i="1"/>
  <c r="AA3021" i="1"/>
  <c r="AD3020" i="1" a="1"/>
  <c r="AD3020" i="1" s="1"/>
  <c r="AC3020" i="1"/>
  <c r="AB3020" i="1"/>
  <c r="AA3020" i="1"/>
  <c r="AD3019" i="1" a="1"/>
  <c r="AD3019" i="1" s="1"/>
  <c r="AC3019" i="1"/>
  <c r="AB3019" i="1"/>
  <c r="AA3019" i="1"/>
  <c r="AD3018" i="1" a="1"/>
  <c r="AD3018" i="1" s="1"/>
  <c r="AC3018" i="1"/>
  <c r="AB3018" i="1"/>
  <c r="AA3018" i="1"/>
  <c r="AD3017" i="1" a="1"/>
  <c r="AD3017" i="1" s="1"/>
  <c r="AC3017" i="1"/>
  <c r="AB3017" i="1"/>
  <c r="AA3017" i="1"/>
  <c r="AD3016" i="1" a="1"/>
  <c r="AD3016" i="1" s="1"/>
  <c r="AC3016" i="1"/>
  <c r="AB3016" i="1"/>
  <c r="AA3016" i="1"/>
  <c r="AD3015" i="1" a="1"/>
  <c r="AD3015" i="1" s="1"/>
  <c r="AC3015" i="1"/>
  <c r="AB3015" i="1"/>
  <c r="AA3015" i="1"/>
  <c r="AD3014" i="1" a="1"/>
  <c r="AD3014" i="1" s="1"/>
  <c r="AC3014" i="1"/>
  <c r="AB3014" i="1"/>
  <c r="AA3014" i="1"/>
  <c r="AD3013" i="1" a="1"/>
  <c r="AD3013" i="1" s="1"/>
  <c r="AC3013" i="1"/>
  <c r="AB3013" i="1"/>
  <c r="AA3013" i="1"/>
  <c r="AD3012" i="1" a="1"/>
  <c r="AD3012" i="1" s="1"/>
  <c r="AC3012" i="1"/>
  <c r="AB3012" i="1"/>
  <c r="AA3012" i="1"/>
  <c r="AD3011" i="1" a="1"/>
  <c r="AD3011" i="1" s="1"/>
  <c r="AC3011" i="1"/>
  <c r="AB3011" i="1"/>
  <c r="AA3011" i="1"/>
  <c r="AD3010" i="1" a="1"/>
  <c r="AD3010" i="1" s="1"/>
  <c r="AC3010" i="1"/>
  <c r="AB3010" i="1"/>
  <c r="AA3010" i="1"/>
  <c r="AD3009" i="1" a="1"/>
  <c r="AD3009" i="1" s="1"/>
  <c r="AC3009" i="1"/>
  <c r="AB3009" i="1"/>
  <c r="AA3009" i="1"/>
  <c r="AD3008" i="1" a="1"/>
  <c r="AD3008" i="1" s="1"/>
  <c r="AC3008" i="1"/>
  <c r="AB3008" i="1"/>
  <c r="AA3008" i="1"/>
  <c r="AD3007" i="1" a="1"/>
  <c r="AD3007" i="1" s="1"/>
  <c r="AC3007" i="1"/>
  <c r="AB3007" i="1"/>
  <c r="AA3007" i="1"/>
  <c r="AD3006" i="1" a="1"/>
  <c r="AD3006" i="1" s="1"/>
  <c r="AC3006" i="1"/>
  <c r="AB3006" i="1"/>
  <c r="AA3006" i="1"/>
  <c r="AD3005" i="1" a="1"/>
  <c r="AD3005" i="1" s="1"/>
  <c r="AC3005" i="1"/>
  <c r="AB3005" i="1"/>
  <c r="AA3005" i="1"/>
  <c r="AD3004" i="1" a="1"/>
  <c r="AD3004" i="1" s="1"/>
  <c r="AC3004" i="1"/>
  <c r="AB3004" i="1"/>
  <c r="AA3004" i="1"/>
  <c r="AD3003" i="1" a="1"/>
  <c r="AD3003" i="1" s="1"/>
  <c r="AC3003" i="1"/>
  <c r="AB3003" i="1"/>
  <c r="AA3003" i="1"/>
  <c r="AD3002" i="1" a="1"/>
  <c r="AD3002" i="1" s="1"/>
  <c r="AC3002" i="1"/>
  <c r="AB3002" i="1"/>
  <c r="AA3002" i="1"/>
  <c r="AD3001" i="1" a="1"/>
  <c r="AD3001" i="1" s="1"/>
  <c r="AC3001" i="1"/>
  <c r="AB3001" i="1"/>
  <c r="AA3001" i="1"/>
  <c r="AD3000" i="1" a="1"/>
  <c r="AD3000" i="1" s="1"/>
  <c r="AC3000" i="1"/>
  <c r="AB3000" i="1"/>
  <c r="AA3000" i="1"/>
  <c r="AD2999" i="1" a="1"/>
  <c r="AD2999" i="1" s="1"/>
  <c r="AC2999" i="1"/>
  <c r="AB2999" i="1"/>
  <c r="AA2999" i="1"/>
  <c r="AD2998" i="1" a="1"/>
  <c r="AD2998" i="1" s="1"/>
  <c r="AC2998" i="1"/>
  <c r="AB2998" i="1"/>
  <c r="AA2998" i="1"/>
  <c r="AD2997" i="1" a="1"/>
  <c r="AD2997" i="1" s="1"/>
  <c r="AC2997" i="1"/>
  <c r="AB2997" i="1"/>
  <c r="AA2997" i="1"/>
  <c r="AD2996" i="1" a="1"/>
  <c r="AD2996" i="1" s="1"/>
  <c r="AC2996" i="1"/>
  <c r="AB2996" i="1"/>
  <c r="AA2996" i="1"/>
  <c r="AD2995" i="1" a="1"/>
  <c r="AD2995" i="1" s="1"/>
  <c r="AC2995" i="1"/>
  <c r="AB2995" i="1"/>
  <c r="AA2995" i="1"/>
  <c r="AD2994" i="1" a="1"/>
  <c r="AD2994" i="1" s="1"/>
  <c r="AC2994" i="1"/>
  <c r="AB2994" i="1"/>
  <c r="AA2994" i="1"/>
  <c r="AD2993" i="1" a="1"/>
  <c r="AD2993" i="1" s="1"/>
  <c r="AC2993" i="1"/>
  <c r="AB2993" i="1"/>
  <c r="AA2993" i="1"/>
  <c r="AD2992" i="1" a="1"/>
  <c r="AD2992" i="1" s="1"/>
  <c r="AC2992" i="1"/>
  <c r="AB2992" i="1"/>
  <c r="AA2992" i="1"/>
  <c r="AD2991" i="1" a="1"/>
  <c r="AD2991" i="1" s="1"/>
  <c r="AC2991" i="1"/>
  <c r="AB2991" i="1"/>
  <c r="AA2991" i="1"/>
  <c r="AD2990" i="1" a="1"/>
  <c r="AD2990" i="1" s="1"/>
  <c r="AC2990" i="1"/>
  <c r="AB2990" i="1"/>
  <c r="AA2990" i="1"/>
  <c r="AD2989" i="1" a="1"/>
  <c r="AD2989" i="1" s="1"/>
  <c r="AC2989" i="1"/>
  <c r="AB2989" i="1"/>
  <c r="AA2989" i="1"/>
  <c r="AD2988" i="1" a="1"/>
  <c r="AD2988" i="1" s="1"/>
  <c r="AC2988" i="1"/>
  <c r="AB2988" i="1"/>
  <c r="AA2988" i="1"/>
  <c r="AD2987" i="1" a="1"/>
  <c r="AD2987" i="1" s="1"/>
  <c r="AC2987" i="1"/>
  <c r="AB2987" i="1"/>
  <c r="AA2987" i="1"/>
  <c r="AD2986" i="1" a="1"/>
  <c r="AD2986" i="1" s="1"/>
  <c r="AC2986" i="1"/>
  <c r="AB2986" i="1"/>
  <c r="AA2986" i="1"/>
  <c r="AD2985" i="1" a="1"/>
  <c r="AD2985" i="1" s="1"/>
  <c r="AC2985" i="1"/>
  <c r="AB2985" i="1"/>
  <c r="AA2985" i="1"/>
  <c r="AD2984" i="1" a="1"/>
  <c r="AD2984" i="1" s="1"/>
  <c r="AC2984" i="1"/>
  <c r="AB2984" i="1"/>
  <c r="AA2984" i="1"/>
  <c r="AD2983" i="1" a="1"/>
  <c r="AD2983" i="1" s="1"/>
  <c r="AC2983" i="1"/>
  <c r="AB2983" i="1"/>
  <c r="AA2983" i="1"/>
  <c r="AD2982" i="1" a="1"/>
  <c r="AD2982" i="1" s="1"/>
  <c r="AC2982" i="1"/>
  <c r="AB2982" i="1"/>
  <c r="AA2982" i="1"/>
  <c r="AD2981" i="1" a="1"/>
  <c r="AD2981" i="1" s="1"/>
  <c r="AC2981" i="1"/>
  <c r="AB2981" i="1"/>
  <c r="AA2981" i="1"/>
  <c r="AD2980" i="1" a="1"/>
  <c r="AD2980" i="1" s="1"/>
  <c r="AC2980" i="1"/>
  <c r="AB2980" i="1"/>
  <c r="AA2980" i="1"/>
  <c r="AD2979" i="1" a="1"/>
  <c r="AD2979" i="1" s="1"/>
  <c r="AC2979" i="1"/>
  <c r="AB2979" i="1"/>
  <c r="AA2979" i="1"/>
  <c r="AD2978" i="1" a="1"/>
  <c r="AD2978" i="1" s="1"/>
  <c r="AC2978" i="1"/>
  <c r="AB2978" i="1"/>
  <c r="AA2978" i="1"/>
  <c r="AD2977" i="1" a="1"/>
  <c r="AD2977" i="1" s="1"/>
  <c r="AC2977" i="1"/>
  <c r="AB2977" i="1"/>
  <c r="AA2977" i="1"/>
  <c r="AD2976" i="1" a="1"/>
  <c r="AD2976" i="1" s="1"/>
  <c r="AC2976" i="1"/>
  <c r="AB2976" i="1"/>
  <c r="AA2976" i="1"/>
  <c r="AD2975" i="1" a="1"/>
  <c r="AD2975" i="1" s="1"/>
  <c r="AC2975" i="1"/>
  <c r="AB2975" i="1"/>
  <c r="AA2975" i="1"/>
  <c r="AD2974" i="1" a="1"/>
  <c r="AD2974" i="1" s="1"/>
  <c r="AC2974" i="1"/>
  <c r="AB2974" i="1"/>
  <c r="AA2974" i="1"/>
  <c r="AD2973" i="1" a="1"/>
  <c r="AD2973" i="1" s="1"/>
  <c r="AC2973" i="1"/>
  <c r="AB2973" i="1"/>
  <c r="AA2973" i="1"/>
  <c r="AD2972" i="1" a="1"/>
  <c r="AD2972" i="1" s="1"/>
  <c r="AC2972" i="1"/>
  <c r="AB2972" i="1"/>
  <c r="AA2972" i="1"/>
  <c r="AD2971" i="1" a="1"/>
  <c r="AD2971" i="1" s="1"/>
  <c r="AC2971" i="1"/>
  <c r="AB2971" i="1"/>
  <c r="AA2971" i="1"/>
  <c r="AD2970" i="1" a="1"/>
  <c r="AD2970" i="1" s="1"/>
  <c r="AC2970" i="1"/>
  <c r="AB2970" i="1"/>
  <c r="AA2970" i="1"/>
  <c r="AD2969" i="1" a="1"/>
  <c r="AD2969" i="1" s="1"/>
  <c r="AC2969" i="1"/>
  <c r="AB2969" i="1"/>
  <c r="AA2969" i="1"/>
  <c r="AD2968" i="1" a="1"/>
  <c r="AD2968" i="1" s="1"/>
  <c r="AC2968" i="1"/>
  <c r="AB2968" i="1"/>
  <c r="AA2968" i="1"/>
  <c r="AD2967" i="1" a="1"/>
  <c r="AD2967" i="1" s="1"/>
  <c r="AC2967" i="1"/>
  <c r="AB2967" i="1"/>
  <c r="AA2967" i="1"/>
  <c r="AD2966" i="1" a="1"/>
  <c r="AD2966" i="1" s="1"/>
  <c r="AC2966" i="1"/>
  <c r="AB2966" i="1"/>
  <c r="AA2966" i="1"/>
  <c r="AD2965" i="1" a="1"/>
  <c r="AD2965" i="1" s="1"/>
  <c r="AC2965" i="1"/>
  <c r="AB2965" i="1"/>
  <c r="AA2965" i="1"/>
  <c r="AD2964" i="1" a="1"/>
  <c r="AD2964" i="1" s="1"/>
  <c r="AC2964" i="1"/>
  <c r="AB2964" i="1"/>
  <c r="AA2964" i="1"/>
  <c r="AD2963" i="1" a="1"/>
  <c r="AD2963" i="1" s="1"/>
  <c r="AC2963" i="1"/>
  <c r="AB2963" i="1"/>
  <c r="AA2963" i="1"/>
  <c r="AD2962" i="1" a="1"/>
  <c r="AD2962" i="1" s="1"/>
  <c r="AC2962" i="1"/>
  <c r="AB2962" i="1"/>
  <c r="AA2962" i="1"/>
  <c r="AD2961" i="1" a="1"/>
  <c r="AD2961" i="1" s="1"/>
  <c r="AC2961" i="1"/>
  <c r="AB2961" i="1"/>
  <c r="AA2961" i="1"/>
  <c r="AD2960" i="1" a="1"/>
  <c r="AD2960" i="1" s="1"/>
  <c r="AC2960" i="1"/>
  <c r="AB2960" i="1"/>
  <c r="AA2960" i="1"/>
  <c r="AD2959" i="1" a="1"/>
  <c r="AD2959" i="1" s="1"/>
  <c r="AC2959" i="1"/>
  <c r="AB2959" i="1"/>
  <c r="AA2959" i="1"/>
  <c r="AD2958" i="1" a="1"/>
  <c r="AD2958" i="1" s="1"/>
  <c r="AC2958" i="1"/>
  <c r="AB2958" i="1"/>
  <c r="AA2958" i="1"/>
  <c r="AD2957" i="1" a="1"/>
  <c r="AD2957" i="1" s="1"/>
  <c r="AC2957" i="1"/>
  <c r="AB2957" i="1"/>
  <c r="AA2957" i="1"/>
  <c r="AD2956" i="1" a="1"/>
  <c r="AD2956" i="1" s="1"/>
  <c r="AC2956" i="1"/>
  <c r="AB2956" i="1"/>
  <c r="AA2956" i="1"/>
  <c r="AD2955" i="1" a="1"/>
  <c r="AD2955" i="1" s="1"/>
  <c r="AC2955" i="1"/>
  <c r="AB2955" i="1"/>
  <c r="AA2955" i="1"/>
  <c r="AD2954" i="1" a="1"/>
  <c r="AD2954" i="1" s="1"/>
  <c r="AC2954" i="1"/>
  <c r="AB2954" i="1"/>
  <c r="AA2954" i="1"/>
  <c r="AD2953" i="1" a="1"/>
  <c r="AD2953" i="1" s="1"/>
  <c r="AC2953" i="1"/>
  <c r="AB2953" i="1"/>
  <c r="AA2953" i="1"/>
  <c r="AD2952" i="1" a="1"/>
  <c r="AD2952" i="1" s="1"/>
  <c r="AC2952" i="1"/>
  <c r="AB2952" i="1"/>
  <c r="AA2952" i="1"/>
  <c r="AD2951" i="1" a="1"/>
  <c r="AD2951" i="1" s="1"/>
  <c r="AC2951" i="1"/>
  <c r="AB2951" i="1"/>
  <c r="AA2951" i="1"/>
  <c r="AD2950" i="1" a="1"/>
  <c r="AD2950" i="1" s="1"/>
  <c r="AC2950" i="1"/>
  <c r="AB2950" i="1"/>
  <c r="AA2950" i="1"/>
  <c r="AD2949" i="1" a="1"/>
  <c r="AD2949" i="1" s="1"/>
  <c r="AC2949" i="1"/>
  <c r="AB2949" i="1"/>
  <c r="AA2949" i="1"/>
  <c r="AD2948" i="1" a="1"/>
  <c r="AD2948" i="1" s="1"/>
  <c r="AC2948" i="1"/>
  <c r="AB2948" i="1"/>
  <c r="AA2948" i="1"/>
  <c r="AD2947" i="1" a="1"/>
  <c r="AD2947" i="1" s="1"/>
  <c r="AC2947" i="1"/>
  <c r="AB2947" i="1"/>
  <c r="AA2947" i="1"/>
  <c r="AD2946" i="1" a="1"/>
  <c r="AD2946" i="1" s="1"/>
  <c r="AC2946" i="1"/>
  <c r="AB2946" i="1"/>
  <c r="AA2946" i="1"/>
  <c r="AD2945" i="1" a="1"/>
  <c r="AD2945" i="1" s="1"/>
  <c r="AC2945" i="1"/>
  <c r="AB2945" i="1"/>
  <c r="AA2945" i="1"/>
  <c r="AD2944" i="1" a="1"/>
  <c r="AD2944" i="1" s="1"/>
  <c r="AC2944" i="1"/>
  <c r="AB2944" i="1"/>
  <c r="AA2944" i="1"/>
  <c r="AD2943" i="1" a="1"/>
  <c r="AD2943" i="1" s="1"/>
  <c r="AC2943" i="1"/>
  <c r="AB2943" i="1"/>
  <c r="AA2943" i="1"/>
  <c r="AD2942" i="1" a="1"/>
  <c r="AD2942" i="1" s="1"/>
  <c r="AC2942" i="1"/>
  <c r="AB2942" i="1"/>
  <c r="AA2942" i="1"/>
  <c r="AD2941" i="1" a="1"/>
  <c r="AD2941" i="1" s="1"/>
  <c r="AC2941" i="1"/>
  <c r="AB2941" i="1"/>
  <c r="AA2941" i="1"/>
  <c r="AD2940" i="1" a="1"/>
  <c r="AD2940" i="1" s="1"/>
  <c r="AC2940" i="1"/>
  <c r="AB2940" i="1"/>
  <c r="AA2940" i="1"/>
  <c r="AD2939" i="1" a="1"/>
  <c r="AD2939" i="1" s="1"/>
  <c r="AC2939" i="1"/>
  <c r="AB2939" i="1"/>
  <c r="AA2939" i="1"/>
  <c r="AD2938" i="1" a="1"/>
  <c r="AD2938" i="1" s="1"/>
  <c r="AC2938" i="1"/>
  <c r="AB2938" i="1"/>
  <c r="AA2938" i="1"/>
  <c r="AD2937" i="1" a="1"/>
  <c r="AD2937" i="1" s="1"/>
  <c r="AC2937" i="1"/>
  <c r="AB2937" i="1"/>
  <c r="AA2937" i="1"/>
  <c r="AD2936" i="1" a="1"/>
  <c r="AD2936" i="1" s="1"/>
  <c r="AC2936" i="1"/>
  <c r="AB2936" i="1"/>
  <c r="AA2936" i="1"/>
  <c r="AD2935" i="1" a="1"/>
  <c r="AD2935" i="1" s="1"/>
  <c r="AC2935" i="1"/>
  <c r="AB2935" i="1"/>
  <c r="AA2935" i="1"/>
  <c r="AD2934" i="1" a="1"/>
  <c r="AD2934" i="1" s="1"/>
  <c r="AC2934" i="1"/>
  <c r="AB2934" i="1"/>
  <c r="AA2934" i="1"/>
  <c r="AD2933" i="1" a="1"/>
  <c r="AD2933" i="1" s="1"/>
  <c r="AC2933" i="1"/>
  <c r="AB2933" i="1"/>
  <c r="AA2933" i="1"/>
  <c r="AD2932" i="1" a="1"/>
  <c r="AD2932" i="1" s="1"/>
  <c r="AC2932" i="1"/>
  <c r="AB2932" i="1"/>
  <c r="AA2932" i="1"/>
  <c r="AD2931" i="1" a="1"/>
  <c r="AD2931" i="1" s="1"/>
  <c r="AC2931" i="1"/>
  <c r="AB2931" i="1"/>
  <c r="AA2931" i="1"/>
  <c r="AD2930" i="1" a="1"/>
  <c r="AD2930" i="1" s="1"/>
  <c r="AC2930" i="1"/>
  <c r="AB2930" i="1"/>
  <c r="AA2930" i="1"/>
  <c r="AD2929" i="1" a="1"/>
  <c r="AD2929" i="1" s="1"/>
  <c r="AC2929" i="1"/>
  <c r="AB2929" i="1"/>
  <c r="AA2929" i="1"/>
  <c r="AD2928" i="1" a="1"/>
  <c r="AD2928" i="1" s="1"/>
  <c r="AC2928" i="1"/>
  <c r="AB2928" i="1"/>
  <c r="AA2928" i="1"/>
  <c r="AD2927" i="1" a="1"/>
  <c r="AD2927" i="1" s="1"/>
  <c r="AC2927" i="1"/>
  <c r="AB2927" i="1"/>
  <c r="AA2927" i="1"/>
  <c r="AD2926" i="1" a="1"/>
  <c r="AD2926" i="1" s="1"/>
  <c r="AC2926" i="1"/>
  <c r="AB2926" i="1"/>
  <c r="AA2926" i="1"/>
  <c r="AD2925" i="1" a="1"/>
  <c r="AD2925" i="1" s="1"/>
  <c r="AC2925" i="1"/>
  <c r="AB2925" i="1"/>
  <c r="AA2925" i="1"/>
  <c r="AD2924" i="1" a="1"/>
  <c r="AD2924" i="1" s="1"/>
  <c r="AC2924" i="1"/>
  <c r="AB2924" i="1"/>
  <c r="AA2924" i="1"/>
  <c r="AD2923" i="1" a="1"/>
  <c r="AD2923" i="1" s="1"/>
  <c r="AC2923" i="1"/>
  <c r="AB2923" i="1"/>
  <c r="AA2923" i="1"/>
  <c r="AD2922" i="1" a="1"/>
  <c r="AD2922" i="1" s="1"/>
  <c r="AC2922" i="1"/>
  <c r="AB2922" i="1"/>
  <c r="AA2922" i="1"/>
  <c r="AD2921" i="1" a="1"/>
  <c r="AD2921" i="1" s="1"/>
  <c r="AC2921" i="1"/>
  <c r="AB2921" i="1"/>
  <c r="AA2921" i="1"/>
  <c r="AD2920" i="1" a="1"/>
  <c r="AD2920" i="1" s="1"/>
  <c r="AC2920" i="1"/>
  <c r="AB2920" i="1"/>
  <c r="AA2920" i="1"/>
  <c r="AD2919" i="1" a="1"/>
  <c r="AD2919" i="1" s="1"/>
  <c r="AC2919" i="1"/>
  <c r="AB2919" i="1"/>
  <c r="AA2919" i="1"/>
  <c r="AD2918" i="1" a="1"/>
  <c r="AD2918" i="1" s="1"/>
  <c r="AC2918" i="1"/>
  <c r="AB2918" i="1"/>
  <c r="AA2918" i="1"/>
  <c r="AD2917" i="1" a="1"/>
  <c r="AD2917" i="1" s="1"/>
  <c r="AC2917" i="1"/>
  <c r="AB2917" i="1"/>
  <c r="AA2917" i="1"/>
  <c r="AD2916" i="1" a="1"/>
  <c r="AD2916" i="1" s="1"/>
  <c r="AC2916" i="1"/>
  <c r="AB2916" i="1"/>
  <c r="AA2916" i="1"/>
  <c r="AD2915" i="1" a="1"/>
  <c r="AD2915" i="1" s="1"/>
  <c r="AC2915" i="1"/>
  <c r="AB2915" i="1"/>
  <c r="AA2915" i="1"/>
  <c r="AD2914" i="1" a="1"/>
  <c r="AD2914" i="1" s="1"/>
  <c r="AC2914" i="1"/>
  <c r="AB2914" i="1"/>
  <c r="AA2914" i="1"/>
  <c r="AD2913" i="1" a="1"/>
  <c r="AD2913" i="1" s="1"/>
  <c r="AC2913" i="1"/>
  <c r="AB2913" i="1"/>
  <c r="AA2913" i="1"/>
  <c r="AD2912" i="1" a="1"/>
  <c r="AD2912" i="1" s="1"/>
  <c r="AC2912" i="1"/>
  <c r="AB2912" i="1"/>
  <c r="AA2912" i="1"/>
  <c r="AD2911" i="1" a="1"/>
  <c r="AD2911" i="1" s="1"/>
  <c r="AC2911" i="1"/>
  <c r="AB2911" i="1"/>
  <c r="AA2911" i="1"/>
  <c r="AD2910" i="1" a="1"/>
  <c r="AD2910" i="1" s="1"/>
  <c r="AC2910" i="1"/>
  <c r="AB2910" i="1"/>
  <c r="AA2910" i="1"/>
  <c r="AD2909" i="1" a="1"/>
  <c r="AD2909" i="1" s="1"/>
  <c r="AC2909" i="1"/>
  <c r="AB2909" i="1"/>
  <c r="AA2909" i="1"/>
  <c r="AD2908" i="1" a="1"/>
  <c r="AD2908" i="1" s="1"/>
  <c r="AC2908" i="1"/>
  <c r="AB2908" i="1"/>
  <c r="AA2908" i="1"/>
  <c r="AD2907" i="1" a="1"/>
  <c r="AD2907" i="1" s="1"/>
  <c r="AC2907" i="1"/>
  <c r="AB2907" i="1"/>
  <c r="AA2907" i="1"/>
  <c r="AD2906" i="1" a="1"/>
  <c r="AD2906" i="1" s="1"/>
  <c r="AC2906" i="1"/>
  <c r="AB2906" i="1"/>
  <c r="AA2906" i="1"/>
  <c r="AD2905" i="1" a="1"/>
  <c r="AD2905" i="1" s="1"/>
  <c r="AC2905" i="1"/>
  <c r="AB2905" i="1"/>
  <c r="AA2905" i="1"/>
  <c r="AD2904" i="1" a="1"/>
  <c r="AD2904" i="1" s="1"/>
  <c r="AC2904" i="1"/>
  <c r="AB2904" i="1"/>
  <c r="AA2904" i="1"/>
  <c r="AD2903" i="1" a="1"/>
  <c r="AD2903" i="1" s="1"/>
  <c r="AC2903" i="1"/>
  <c r="AB2903" i="1"/>
  <c r="AA2903" i="1"/>
  <c r="AD2902" i="1" a="1"/>
  <c r="AD2902" i="1" s="1"/>
  <c r="AC2902" i="1"/>
  <c r="AB2902" i="1"/>
  <c r="AA2902" i="1"/>
  <c r="AD2901" i="1" a="1"/>
  <c r="AD2901" i="1" s="1"/>
  <c r="AC2901" i="1"/>
  <c r="AB2901" i="1"/>
  <c r="AA2901" i="1"/>
  <c r="AD2900" i="1" a="1"/>
  <c r="AD2900" i="1" s="1"/>
  <c r="AC2900" i="1"/>
  <c r="AB2900" i="1"/>
  <c r="AA2900" i="1"/>
  <c r="AD2899" i="1" a="1"/>
  <c r="AD2899" i="1" s="1"/>
  <c r="AC2899" i="1"/>
  <c r="AB2899" i="1"/>
  <c r="AA2899" i="1"/>
  <c r="AD2898" i="1" a="1"/>
  <c r="AD2898" i="1" s="1"/>
  <c r="AC2898" i="1"/>
  <c r="AB2898" i="1"/>
  <c r="AA2898" i="1"/>
  <c r="AD2897" i="1" a="1"/>
  <c r="AD2897" i="1" s="1"/>
  <c r="AC2897" i="1"/>
  <c r="AB2897" i="1"/>
  <c r="AA2897" i="1"/>
  <c r="AD2896" i="1" a="1"/>
  <c r="AD2896" i="1" s="1"/>
  <c r="AC2896" i="1"/>
  <c r="AB2896" i="1"/>
  <c r="AA2896" i="1"/>
  <c r="AD2895" i="1" a="1"/>
  <c r="AD2895" i="1" s="1"/>
  <c r="AC2895" i="1"/>
  <c r="AB2895" i="1"/>
  <c r="AA2895" i="1"/>
  <c r="AD2894" i="1" a="1"/>
  <c r="AD2894" i="1" s="1"/>
  <c r="AC2894" i="1"/>
  <c r="AB2894" i="1"/>
  <c r="AA2894" i="1"/>
  <c r="AD2893" i="1" a="1"/>
  <c r="AD2893" i="1" s="1"/>
  <c r="AC2893" i="1"/>
  <c r="AB2893" i="1"/>
  <c r="AA2893" i="1"/>
  <c r="AD2892" i="1" a="1"/>
  <c r="AD2892" i="1" s="1"/>
  <c r="AC2892" i="1"/>
  <c r="AB2892" i="1"/>
  <c r="AA2892" i="1"/>
  <c r="AD2891" i="1" a="1"/>
  <c r="AD2891" i="1" s="1"/>
  <c r="AC2891" i="1"/>
  <c r="AB2891" i="1"/>
  <c r="AA2891" i="1"/>
  <c r="AD2890" i="1" a="1"/>
  <c r="AD2890" i="1" s="1"/>
  <c r="AC2890" i="1"/>
  <c r="AB2890" i="1"/>
  <c r="AA2890" i="1"/>
  <c r="AD2889" i="1" a="1"/>
  <c r="AD2889" i="1" s="1"/>
  <c r="AC2889" i="1"/>
  <c r="AB2889" i="1"/>
  <c r="AA2889" i="1"/>
  <c r="AD2888" i="1" a="1"/>
  <c r="AD2888" i="1" s="1"/>
  <c r="AC2888" i="1"/>
  <c r="AB2888" i="1"/>
  <c r="AA2888" i="1"/>
  <c r="AD2887" i="1" a="1"/>
  <c r="AD2887" i="1" s="1"/>
  <c r="AC2887" i="1"/>
  <c r="AB2887" i="1"/>
  <c r="AA2887" i="1"/>
  <c r="AD2886" i="1" a="1"/>
  <c r="AD2886" i="1" s="1"/>
  <c r="AC2886" i="1"/>
  <c r="AB2886" i="1"/>
  <c r="AA2886" i="1"/>
  <c r="AD2885" i="1" a="1"/>
  <c r="AD2885" i="1" s="1"/>
  <c r="AC2885" i="1"/>
  <c r="AB2885" i="1"/>
  <c r="AA2885" i="1"/>
  <c r="AD2884" i="1" a="1"/>
  <c r="AD2884" i="1" s="1"/>
  <c r="AC2884" i="1"/>
  <c r="AB2884" i="1"/>
  <c r="AA2884" i="1"/>
  <c r="AD2883" i="1" a="1"/>
  <c r="AD2883" i="1" s="1"/>
  <c r="AC2883" i="1"/>
  <c r="AB2883" i="1"/>
  <c r="AA2883" i="1"/>
  <c r="AD2882" i="1" a="1"/>
  <c r="AD2882" i="1" s="1"/>
  <c r="AC2882" i="1"/>
  <c r="AB2882" i="1"/>
  <c r="AA2882" i="1"/>
  <c r="AD2881" i="1" a="1"/>
  <c r="AD2881" i="1" s="1"/>
  <c r="AC2881" i="1"/>
  <c r="AB2881" i="1"/>
  <c r="AA2881" i="1"/>
  <c r="AD2880" i="1" a="1"/>
  <c r="AD2880" i="1" s="1"/>
  <c r="AC2880" i="1"/>
  <c r="AB2880" i="1"/>
  <c r="AA2880" i="1"/>
  <c r="AD2879" i="1" a="1"/>
  <c r="AD2879" i="1" s="1"/>
  <c r="AC2879" i="1"/>
  <c r="AB2879" i="1"/>
  <c r="AA2879" i="1"/>
  <c r="AD2878" i="1" a="1"/>
  <c r="AD2878" i="1" s="1"/>
  <c r="AC2878" i="1"/>
  <c r="AB2878" i="1"/>
  <c r="AA2878" i="1"/>
  <c r="AD2877" i="1" a="1"/>
  <c r="AD2877" i="1" s="1"/>
  <c r="AC2877" i="1"/>
  <c r="AB2877" i="1"/>
  <c r="AA2877" i="1"/>
  <c r="AD2876" i="1" a="1"/>
  <c r="AD2876" i="1" s="1"/>
  <c r="AC2876" i="1"/>
  <c r="AB2876" i="1"/>
  <c r="AA2876" i="1"/>
  <c r="AD2875" i="1" a="1"/>
  <c r="AD2875" i="1" s="1"/>
  <c r="AC2875" i="1"/>
  <c r="AB2875" i="1"/>
  <c r="AA2875" i="1"/>
  <c r="AD2874" i="1" a="1"/>
  <c r="AD2874" i="1" s="1"/>
  <c r="AC2874" i="1"/>
  <c r="AB2874" i="1"/>
  <c r="AA2874" i="1"/>
  <c r="AD2873" i="1" a="1"/>
  <c r="AD2873" i="1" s="1"/>
  <c r="AC2873" i="1"/>
  <c r="AB2873" i="1"/>
  <c r="AA2873" i="1"/>
  <c r="AD2872" i="1" a="1"/>
  <c r="AD2872" i="1" s="1"/>
  <c r="AC2872" i="1"/>
  <c r="AB2872" i="1"/>
  <c r="AA2872" i="1"/>
  <c r="AD2871" i="1" a="1"/>
  <c r="AD2871" i="1" s="1"/>
  <c r="AC2871" i="1"/>
  <c r="AB2871" i="1"/>
  <c r="AA2871" i="1"/>
  <c r="AD2870" i="1" a="1"/>
  <c r="AD2870" i="1" s="1"/>
  <c r="AC2870" i="1"/>
  <c r="AB2870" i="1"/>
  <c r="AA2870" i="1"/>
  <c r="AD2869" i="1" a="1"/>
  <c r="AD2869" i="1" s="1"/>
  <c r="AC2869" i="1"/>
  <c r="AB2869" i="1"/>
  <c r="AA2869" i="1"/>
  <c r="AD2868" i="1" a="1"/>
  <c r="AD2868" i="1" s="1"/>
  <c r="AC2868" i="1"/>
  <c r="AB2868" i="1"/>
  <c r="AA2868" i="1"/>
  <c r="AD2867" i="1" a="1"/>
  <c r="AD2867" i="1" s="1"/>
  <c r="AC2867" i="1"/>
  <c r="AB2867" i="1"/>
  <c r="AA2867" i="1"/>
  <c r="AD2866" i="1" a="1"/>
  <c r="AD2866" i="1" s="1"/>
  <c r="AC2866" i="1"/>
  <c r="AB2866" i="1"/>
  <c r="AA2866" i="1"/>
  <c r="AD2865" i="1" a="1"/>
  <c r="AD2865" i="1" s="1"/>
  <c r="AC2865" i="1"/>
  <c r="AB2865" i="1"/>
  <c r="AA2865" i="1"/>
  <c r="AD2864" i="1" a="1"/>
  <c r="AD2864" i="1" s="1"/>
  <c r="AC2864" i="1"/>
  <c r="AB2864" i="1"/>
  <c r="AA2864" i="1"/>
  <c r="AD2863" i="1" a="1"/>
  <c r="AD2863" i="1" s="1"/>
  <c r="AC2863" i="1"/>
  <c r="AB2863" i="1"/>
  <c r="AA2863" i="1"/>
  <c r="AD2862" i="1" a="1"/>
  <c r="AD2862" i="1" s="1"/>
  <c r="AC2862" i="1"/>
  <c r="AB2862" i="1"/>
  <c r="AA2862" i="1"/>
  <c r="AD2861" i="1" a="1"/>
  <c r="AD2861" i="1" s="1"/>
  <c r="AC2861" i="1"/>
  <c r="AB2861" i="1"/>
  <c r="AA2861" i="1"/>
  <c r="AD2860" i="1" a="1"/>
  <c r="AD2860" i="1" s="1"/>
  <c r="AC2860" i="1"/>
  <c r="AB2860" i="1"/>
  <c r="AA2860" i="1"/>
  <c r="AD2859" i="1" a="1"/>
  <c r="AD2859" i="1" s="1"/>
  <c r="AC2859" i="1"/>
  <c r="AB2859" i="1"/>
  <c r="AA2859" i="1"/>
  <c r="AD2858" i="1" a="1"/>
  <c r="AD2858" i="1" s="1"/>
  <c r="AC2858" i="1"/>
  <c r="AB2858" i="1"/>
  <c r="AA2858" i="1"/>
  <c r="AD2857" i="1" a="1"/>
  <c r="AD2857" i="1" s="1"/>
  <c r="AC2857" i="1"/>
  <c r="AB2857" i="1"/>
  <c r="AA2857" i="1"/>
  <c r="AD2856" i="1" a="1"/>
  <c r="AD2856" i="1" s="1"/>
  <c r="AC2856" i="1"/>
  <c r="AB2856" i="1"/>
  <c r="AA2856" i="1"/>
  <c r="AD2855" i="1" a="1"/>
  <c r="AD2855" i="1" s="1"/>
  <c r="AC2855" i="1"/>
  <c r="AB2855" i="1"/>
  <c r="AA2855" i="1"/>
  <c r="AD2854" i="1" a="1"/>
  <c r="AD2854" i="1" s="1"/>
  <c r="AC2854" i="1"/>
  <c r="AB2854" i="1"/>
  <c r="AA2854" i="1"/>
  <c r="AD2853" i="1" a="1"/>
  <c r="AD2853" i="1" s="1"/>
  <c r="AC2853" i="1"/>
  <c r="AB2853" i="1"/>
  <c r="AA2853" i="1"/>
  <c r="AD2852" i="1" a="1"/>
  <c r="AD2852" i="1" s="1"/>
  <c r="AC2852" i="1"/>
  <c r="AB2852" i="1"/>
  <c r="AA2852" i="1"/>
  <c r="AD2851" i="1" a="1"/>
  <c r="AD2851" i="1" s="1"/>
  <c r="AC2851" i="1"/>
  <c r="AB2851" i="1"/>
  <c r="AA2851" i="1"/>
  <c r="AD2850" i="1" a="1"/>
  <c r="AD2850" i="1" s="1"/>
  <c r="AC2850" i="1"/>
  <c r="AB2850" i="1"/>
  <c r="AA2850" i="1"/>
  <c r="AD2849" i="1" a="1"/>
  <c r="AD2849" i="1" s="1"/>
  <c r="AC2849" i="1"/>
  <c r="AB2849" i="1"/>
  <c r="AA2849" i="1"/>
  <c r="AD2848" i="1" a="1"/>
  <c r="AD2848" i="1" s="1"/>
  <c r="AC2848" i="1"/>
  <c r="AB2848" i="1"/>
  <c r="AA2848" i="1"/>
  <c r="AD2847" i="1" a="1"/>
  <c r="AD2847" i="1" s="1"/>
  <c r="AC2847" i="1"/>
  <c r="AB2847" i="1"/>
  <c r="AA2847" i="1"/>
  <c r="AD2846" i="1" a="1"/>
  <c r="AD2846" i="1" s="1"/>
  <c r="AC2846" i="1"/>
  <c r="AB2846" i="1"/>
  <c r="AA2846" i="1"/>
  <c r="AD2845" i="1" a="1"/>
  <c r="AD2845" i="1" s="1"/>
  <c r="AC2845" i="1"/>
  <c r="AB2845" i="1"/>
  <c r="AA2845" i="1"/>
  <c r="AD2844" i="1" a="1"/>
  <c r="AD2844" i="1" s="1"/>
  <c r="AC2844" i="1"/>
  <c r="AB2844" i="1"/>
  <c r="AA2844" i="1"/>
  <c r="AD2843" i="1" a="1"/>
  <c r="AD2843" i="1" s="1"/>
  <c r="AC2843" i="1"/>
  <c r="AB2843" i="1"/>
  <c r="AA2843" i="1"/>
  <c r="AD2842" i="1" a="1"/>
  <c r="AD2842" i="1" s="1"/>
  <c r="AC2842" i="1"/>
  <c r="AB2842" i="1"/>
  <c r="AA2842" i="1"/>
  <c r="AD2841" i="1" a="1"/>
  <c r="AD2841" i="1" s="1"/>
  <c r="AC2841" i="1"/>
  <c r="AB2841" i="1"/>
  <c r="AA2841" i="1"/>
  <c r="AD2840" i="1" a="1"/>
  <c r="AD2840" i="1" s="1"/>
  <c r="AC2840" i="1"/>
  <c r="AB2840" i="1"/>
  <c r="AA2840" i="1"/>
  <c r="AD2839" i="1" a="1"/>
  <c r="AD2839" i="1" s="1"/>
  <c r="AC2839" i="1"/>
  <c r="AB2839" i="1"/>
  <c r="AA2839" i="1"/>
  <c r="AD2838" i="1" a="1"/>
  <c r="AD2838" i="1" s="1"/>
  <c r="AC2838" i="1"/>
  <c r="AB2838" i="1"/>
  <c r="AA2838" i="1"/>
  <c r="AD2837" i="1" a="1"/>
  <c r="AD2837" i="1" s="1"/>
  <c r="AC2837" i="1"/>
  <c r="AB2837" i="1"/>
  <c r="AA2837" i="1"/>
  <c r="AD2836" i="1" a="1"/>
  <c r="AD2836" i="1" s="1"/>
  <c r="AC2836" i="1"/>
  <c r="AB2836" i="1"/>
  <c r="AA2836" i="1"/>
  <c r="AD2835" i="1" a="1"/>
  <c r="AD2835" i="1" s="1"/>
  <c r="AC2835" i="1"/>
  <c r="AB2835" i="1"/>
  <c r="AA2835" i="1"/>
  <c r="AD2834" i="1" a="1"/>
  <c r="AD2834" i="1" s="1"/>
  <c r="AC2834" i="1"/>
  <c r="AB2834" i="1"/>
  <c r="AA2834" i="1"/>
  <c r="AD2833" i="1" a="1"/>
  <c r="AD2833" i="1" s="1"/>
  <c r="AC2833" i="1"/>
  <c r="AB2833" i="1"/>
  <c r="AA2833" i="1"/>
  <c r="AD2832" i="1" a="1"/>
  <c r="AD2832" i="1" s="1"/>
  <c r="AC2832" i="1"/>
  <c r="AB2832" i="1"/>
  <c r="AA2832" i="1"/>
  <c r="AD2831" i="1" a="1"/>
  <c r="AD2831" i="1" s="1"/>
  <c r="AC2831" i="1"/>
  <c r="AB2831" i="1"/>
  <c r="AA2831" i="1"/>
  <c r="AD2830" i="1" a="1"/>
  <c r="AD2830" i="1" s="1"/>
  <c r="AC2830" i="1"/>
  <c r="AB2830" i="1"/>
  <c r="AA2830" i="1"/>
  <c r="AD2829" i="1" a="1"/>
  <c r="AD2829" i="1" s="1"/>
  <c r="AC2829" i="1"/>
  <c r="AB2829" i="1"/>
  <c r="AA2829" i="1"/>
  <c r="AD2828" i="1" a="1"/>
  <c r="AD2828" i="1" s="1"/>
  <c r="AC2828" i="1"/>
  <c r="AB2828" i="1"/>
  <c r="AA2828" i="1"/>
  <c r="AD2827" i="1" a="1"/>
  <c r="AD2827" i="1" s="1"/>
  <c r="AC2827" i="1"/>
  <c r="AB2827" i="1"/>
  <c r="AA2827" i="1"/>
  <c r="AD2826" i="1" a="1"/>
  <c r="AD2826" i="1" s="1"/>
  <c r="AC2826" i="1"/>
  <c r="AB2826" i="1"/>
  <c r="AA2826" i="1"/>
  <c r="AD2825" i="1" a="1"/>
  <c r="AD2825" i="1" s="1"/>
  <c r="AC2825" i="1"/>
  <c r="AB2825" i="1"/>
  <c r="AA2825" i="1"/>
  <c r="AD2824" i="1" a="1"/>
  <c r="AD2824" i="1" s="1"/>
  <c r="AC2824" i="1"/>
  <c r="AB2824" i="1"/>
  <c r="AA2824" i="1"/>
  <c r="AD2823" i="1" a="1"/>
  <c r="AD2823" i="1" s="1"/>
  <c r="AC2823" i="1"/>
  <c r="AB2823" i="1"/>
  <c r="AA2823" i="1"/>
  <c r="AD2822" i="1" a="1"/>
  <c r="AD2822" i="1" s="1"/>
  <c r="AC2822" i="1"/>
  <c r="AB2822" i="1"/>
  <c r="AA2822" i="1"/>
  <c r="AD2821" i="1" a="1"/>
  <c r="AD2821" i="1" s="1"/>
  <c r="AC2821" i="1"/>
  <c r="AB2821" i="1"/>
  <c r="AA2821" i="1"/>
  <c r="AD2820" i="1" a="1"/>
  <c r="AD2820" i="1" s="1"/>
  <c r="AC2820" i="1"/>
  <c r="AB2820" i="1"/>
  <c r="AA2820" i="1"/>
  <c r="AD2819" i="1" a="1"/>
  <c r="AD2819" i="1" s="1"/>
  <c r="AC2819" i="1"/>
  <c r="AB2819" i="1"/>
  <c r="AA2819" i="1"/>
  <c r="AD2818" i="1" a="1"/>
  <c r="AD2818" i="1" s="1"/>
  <c r="AC2818" i="1"/>
  <c r="AB2818" i="1"/>
  <c r="AA2818" i="1"/>
  <c r="AD2817" i="1" a="1"/>
  <c r="AD2817" i="1" s="1"/>
  <c r="AC2817" i="1"/>
  <c r="AB2817" i="1"/>
  <c r="AA2817" i="1"/>
  <c r="AD2816" i="1" a="1"/>
  <c r="AD2816" i="1" s="1"/>
  <c r="AC2816" i="1"/>
  <c r="AB2816" i="1"/>
  <c r="AA2816" i="1"/>
  <c r="AD2815" i="1" a="1"/>
  <c r="AD2815" i="1" s="1"/>
  <c r="AC2815" i="1"/>
  <c r="AB2815" i="1"/>
  <c r="AA2815" i="1"/>
  <c r="AD2814" i="1" a="1"/>
  <c r="AD2814" i="1" s="1"/>
  <c r="AC2814" i="1"/>
  <c r="AB2814" i="1"/>
  <c r="AA2814" i="1"/>
  <c r="AD2813" i="1" a="1"/>
  <c r="AD2813" i="1" s="1"/>
  <c r="AC2813" i="1"/>
  <c r="AB2813" i="1"/>
  <c r="AA2813" i="1"/>
  <c r="AD2812" i="1" a="1"/>
  <c r="AD2812" i="1" s="1"/>
  <c r="AC2812" i="1"/>
  <c r="AB2812" i="1"/>
  <c r="AA2812" i="1"/>
  <c r="AD2811" i="1" a="1"/>
  <c r="AD2811" i="1" s="1"/>
  <c r="AC2811" i="1"/>
  <c r="AB2811" i="1"/>
  <c r="AA2811" i="1"/>
  <c r="AD2810" i="1" a="1"/>
  <c r="AD2810" i="1" s="1"/>
  <c r="AC2810" i="1"/>
  <c r="AB2810" i="1"/>
  <c r="AA2810" i="1"/>
  <c r="AD2809" i="1" a="1"/>
  <c r="AD2809" i="1" s="1"/>
  <c r="AC2809" i="1"/>
  <c r="AB2809" i="1"/>
  <c r="AA2809" i="1"/>
  <c r="AD2808" i="1" a="1"/>
  <c r="AD2808" i="1" s="1"/>
  <c r="AC2808" i="1"/>
  <c r="AB2808" i="1"/>
  <c r="AA2808" i="1"/>
  <c r="AD2807" i="1" a="1"/>
  <c r="AD2807" i="1" s="1"/>
  <c r="AC2807" i="1"/>
  <c r="AB2807" i="1"/>
  <c r="AA2807" i="1"/>
  <c r="AD2806" i="1" a="1"/>
  <c r="AD2806" i="1" s="1"/>
  <c r="AC2806" i="1"/>
  <c r="AB2806" i="1"/>
  <c r="AA2806" i="1"/>
  <c r="AD2805" i="1" a="1"/>
  <c r="AD2805" i="1" s="1"/>
  <c r="AC2805" i="1"/>
  <c r="AB2805" i="1"/>
  <c r="AA2805" i="1"/>
  <c r="AD2804" i="1" a="1"/>
  <c r="AD2804" i="1" s="1"/>
  <c r="AC2804" i="1"/>
  <c r="AB2804" i="1"/>
  <c r="AA2804" i="1"/>
  <c r="AD2803" i="1" a="1"/>
  <c r="AD2803" i="1" s="1"/>
  <c r="AC2803" i="1"/>
  <c r="AB2803" i="1"/>
  <c r="AA2803" i="1"/>
  <c r="AD2802" i="1" a="1"/>
  <c r="AD2802" i="1" s="1"/>
  <c r="AC2802" i="1"/>
  <c r="AB2802" i="1"/>
  <c r="AA2802" i="1"/>
  <c r="AD2801" i="1" a="1"/>
  <c r="AD2801" i="1" s="1"/>
  <c r="AC2801" i="1"/>
  <c r="AB2801" i="1"/>
  <c r="AA2801" i="1"/>
  <c r="AD2800" i="1" a="1"/>
  <c r="AD2800" i="1" s="1"/>
  <c r="AC2800" i="1"/>
  <c r="AB2800" i="1"/>
  <c r="AA2800" i="1"/>
  <c r="AD2799" i="1" a="1"/>
  <c r="AD2799" i="1" s="1"/>
  <c r="AC2799" i="1"/>
  <c r="AB2799" i="1"/>
  <c r="AA2799" i="1"/>
  <c r="AD2798" i="1" a="1"/>
  <c r="AD2798" i="1" s="1"/>
  <c r="AC2798" i="1"/>
  <c r="AB2798" i="1"/>
  <c r="AA2798" i="1"/>
  <c r="AD2797" i="1" a="1"/>
  <c r="AD2797" i="1" s="1"/>
  <c r="AC2797" i="1"/>
  <c r="AB2797" i="1"/>
  <c r="AA2797" i="1"/>
  <c r="AD2796" i="1" a="1"/>
  <c r="AD2796" i="1" s="1"/>
  <c r="AC2796" i="1"/>
  <c r="AB2796" i="1"/>
  <c r="AA2796" i="1"/>
  <c r="AD2795" i="1" a="1"/>
  <c r="AD2795" i="1" s="1"/>
  <c r="AC2795" i="1"/>
  <c r="AB2795" i="1"/>
  <c r="AA2795" i="1"/>
  <c r="AD2794" i="1" a="1"/>
  <c r="AD2794" i="1" s="1"/>
  <c r="AC2794" i="1"/>
  <c r="AB2794" i="1"/>
  <c r="AA2794" i="1"/>
  <c r="AD2793" i="1" a="1"/>
  <c r="AD2793" i="1" s="1"/>
  <c r="AC2793" i="1"/>
  <c r="AB2793" i="1"/>
  <c r="AA2793" i="1"/>
  <c r="AD2792" i="1" a="1"/>
  <c r="AD2792" i="1" s="1"/>
  <c r="AC2792" i="1"/>
  <c r="AB2792" i="1"/>
  <c r="AA2792" i="1"/>
  <c r="AD2791" i="1" a="1"/>
  <c r="AD2791" i="1" s="1"/>
  <c r="AC2791" i="1"/>
  <c r="AB2791" i="1"/>
  <c r="AA2791" i="1"/>
  <c r="AD2790" i="1" a="1"/>
  <c r="AD2790" i="1" s="1"/>
  <c r="AC2790" i="1"/>
  <c r="AB2790" i="1"/>
  <c r="AA2790" i="1"/>
  <c r="AD2789" i="1" a="1"/>
  <c r="AD2789" i="1" s="1"/>
  <c r="AC2789" i="1"/>
  <c r="AB2789" i="1"/>
  <c r="AA2789" i="1"/>
  <c r="AD2788" i="1" a="1"/>
  <c r="AD2788" i="1" s="1"/>
  <c r="AC2788" i="1"/>
  <c r="AB2788" i="1"/>
  <c r="AA2788" i="1"/>
  <c r="AD2787" i="1" a="1"/>
  <c r="AD2787" i="1" s="1"/>
  <c r="AC2787" i="1"/>
  <c r="AB2787" i="1"/>
  <c r="AA2787" i="1"/>
  <c r="AD2786" i="1" a="1"/>
  <c r="AD2786" i="1" s="1"/>
  <c r="AC2786" i="1"/>
  <c r="AB2786" i="1"/>
  <c r="AA2786" i="1"/>
  <c r="AD2785" i="1" a="1"/>
  <c r="AD2785" i="1" s="1"/>
  <c r="AC2785" i="1"/>
  <c r="AB2785" i="1"/>
  <c r="AA2785" i="1"/>
  <c r="AD2784" i="1" a="1"/>
  <c r="AD2784" i="1" s="1"/>
  <c r="AC2784" i="1"/>
  <c r="AB2784" i="1"/>
  <c r="AA2784" i="1"/>
  <c r="AD2783" i="1" a="1"/>
  <c r="AD2783" i="1" s="1"/>
  <c r="AC2783" i="1"/>
  <c r="AB2783" i="1"/>
  <c r="AA2783" i="1"/>
  <c r="AD2782" i="1"/>
  <c r="AD2782" i="1" a="1"/>
  <c r="AC2782" i="1"/>
  <c r="AB2782" i="1"/>
  <c r="AA2782" i="1"/>
  <c r="AD2781" i="1" a="1"/>
  <c r="AD2781" i="1" s="1"/>
  <c r="AC2781" i="1"/>
  <c r="AB2781" i="1"/>
  <c r="AA2781" i="1"/>
  <c r="AD2780" i="1" a="1"/>
  <c r="AD2780" i="1" s="1"/>
  <c r="AC2780" i="1"/>
  <c r="AB2780" i="1"/>
  <c r="AA2780" i="1"/>
  <c r="AD2779" i="1" a="1"/>
  <c r="AD2779" i="1" s="1"/>
  <c r="AC2779" i="1"/>
  <c r="AB2779" i="1"/>
  <c r="AA2779" i="1"/>
  <c r="AD2778" i="1" a="1"/>
  <c r="AD2778" i="1" s="1"/>
  <c r="AC2778" i="1"/>
  <c r="AB2778" i="1"/>
  <c r="AA2778" i="1"/>
  <c r="AD2777" i="1" a="1"/>
  <c r="AD2777" i="1" s="1"/>
  <c r="AC2777" i="1"/>
  <c r="AB2777" i="1"/>
  <c r="AA2777" i="1"/>
  <c r="AD2776" i="1" a="1"/>
  <c r="AD2776" i="1" s="1"/>
  <c r="AC2776" i="1"/>
  <c r="AB2776" i="1"/>
  <c r="AA2776" i="1"/>
  <c r="AD2775" i="1" a="1"/>
  <c r="AD2775" i="1" s="1"/>
  <c r="AC2775" i="1"/>
  <c r="AB2775" i="1"/>
  <c r="AA2775" i="1"/>
  <c r="AD2774" i="1" a="1"/>
  <c r="AD2774" i="1" s="1"/>
  <c r="AC2774" i="1"/>
  <c r="AB2774" i="1"/>
  <c r="AA2774" i="1"/>
  <c r="AD2773" i="1" a="1"/>
  <c r="AD2773" i="1" s="1"/>
  <c r="AC2773" i="1"/>
  <c r="AB2773" i="1"/>
  <c r="AA2773" i="1"/>
  <c r="AD2772" i="1" a="1"/>
  <c r="AD2772" i="1" s="1"/>
  <c r="AC2772" i="1"/>
  <c r="AB2772" i="1"/>
  <c r="AA2772" i="1"/>
  <c r="AD2771" i="1" a="1"/>
  <c r="AD2771" i="1" s="1"/>
  <c r="AC2771" i="1"/>
  <c r="AB2771" i="1"/>
  <c r="AA2771" i="1"/>
  <c r="AD2770" i="1" a="1"/>
  <c r="AD2770" i="1" s="1"/>
  <c r="AC2770" i="1"/>
  <c r="AB2770" i="1"/>
  <c r="AA2770" i="1"/>
  <c r="AD2769" i="1" a="1"/>
  <c r="AD2769" i="1" s="1"/>
  <c r="AC2769" i="1"/>
  <c r="AB2769" i="1"/>
  <c r="AA2769" i="1"/>
  <c r="AD2768" i="1" a="1"/>
  <c r="AD2768" i="1" s="1"/>
  <c r="AC2768" i="1"/>
  <c r="AB2768" i="1"/>
  <c r="AA2768" i="1"/>
  <c r="AD2767" i="1" a="1"/>
  <c r="AD2767" i="1" s="1"/>
  <c r="AC2767" i="1"/>
  <c r="AB2767" i="1"/>
  <c r="AA2767" i="1"/>
  <c r="AD2766" i="1" a="1"/>
  <c r="AD2766" i="1" s="1"/>
  <c r="AC2766" i="1"/>
  <c r="AB2766" i="1"/>
  <c r="AA2766" i="1"/>
  <c r="AD2765" i="1" a="1"/>
  <c r="AD2765" i="1" s="1"/>
  <c r="AC2765" i="1"/>
  <c r="AB2765" i="1"/>
  <c r="AA2765" i="1"/>
  <c r="AD2764" i="1" a="1"/>
  <c r="AD2764" i="1" s="1"/>
  <c r="AC2764" i="1"/>
  <c r="AB2764" i="1"/>
  <c r="AA2764" i="1"/>
  <c r="AD2763" i="1" a="1"/>
  <c r="AD2763" i="1" s="1"/>
  <c r="AC2763" i="1"/>
  <c r="AB2763" i="1"/>
  <c r="AA2763" i="1"/>
  <c r="AD2762" i="1" a="1"/>
  <c r="AD2762" i="1" s="1"/>
  <c r="AC2762" i="1"/>
  <c r="AB2762" i="1"/>
  <c r="AA2762" i="1"/>
  <c r="AD2761" i="1" a="1"/>
  <c r="AD2761" i="1" s="1"/>
  <c r="AC2761" i="1"/>
  <c r="AB2761" i="1"/>
  <c r="AA2761" i="1"/>
  <c r="AD2760" i="1" a="1"/>
  <c r="AD2760" i="1" s="1"/>
  <c r="AC2760" i="1"/>
  <c r="AB2760" i="1"/>
  <c r="AA2760" i="1"/>
  <c r="AD2759" i="1" a="1"/>
  <c r="AD2759" i="1" s="1"/>
  <c r="AC2759" i="1"/>
  <c r="AB2759" i="1"/>
  <c r="AA2759" i="1"/>
  <c r="AD2758" i="1" a="1"/>
  <c r="AD2758" i="1" s="1"/>
  <c r="AC2758" i="1"/>
  <c r="AB2758" i="1"/>
  <c r="AA2758" i="1"/>
  <c r="AD2757" i="1" a="1"/>
  <c r="AD2757" i="1" s="1"/>
  <c r="AC2757" i="1"/>
  <c r="AB2757" i="1"/>
  <c r="AA2757" i="1"/>
  <c r="AD2756" i="1" a="1"/>
  <c r="AD2756" i="1" s="1"/>
  <c r="AC2756" i="1"/>
  <c r="AB2756" i="1"/>
  <c r="AA2756" i="1"/>
  <c r="AD2755" i="1" a="1"/>
  <c r="AD2755" i="1" s="1"/>
  <c r="AC2755" i="1"/>
  <c r="AB2755" i="1"/>
  <c r="AA2755" i="1"/>
  <c r="AD2754" i="1" a="1"/>
  <c r="AD2754" i="1" s="1"/>
  <c r="AC2754" i="1"/>
  <c r="AB2754" i="1"/>
  <c r="AA2754" i="1"/>
  <c r="AD2753" i="1" a="1"/>
  <c r="AD2753" i="1" s="1"/>
  <c r="AC2753" i="1"/>
  <c r="AB2753" i="1"/>
  <c r="AA2753" i="1"/>
  <c r="AD2752" i="1" a="1"/>
  <c r="AD2752" i="1" s="1"/>
  <c r="AC2752" i="1"/>
  <c r="AB2752" i="1"/>
  <c r="AA2752" i="1"/>
  <c r="AD2751" i="1" a="1"/>
  <c r="AD2751" i="1" s="1"/>
  <c r="AC2751" i="1"/>
  <c r="AB2751" i="1"/>
  <c r="AA2751" i="1"/>
  <c r="AD2750" i="1" a="1"/>
  <c r="AD2750" i="1" s="1"/>
  <c r="AC2750" i="1"/>
  <c r="AB2750" i="1"/>
  <c r="AA2750" i="1"/>
  <c r="AD2749" i="1" a="1"/>
  <c r="AD2749" i="1" s="1"/>
  <c r="AC2749" i="1"/>
  <c r="AB2749" i="1"/>
  <c r="AA2749" i="1"/>
  <c r="AD2748" i="1" a="1"/>
  <c r="AD2748" i="1" s="1"/>
  <c r="AC2748" i="1"/>
  <c r="AB2748" i="1"/>
  <c r="AA2748" i="1"/>
  <c r="AD2747" i="1" a="1"/>
  <c r="AD2747" i="1" s="1"/>
  <c r="AC2747" i="1"/>
  <c r="AB2747" i="1"/>
  <c r="AA2747" i="1"/>
  <c r="AD2746" i="1" a="1"/>
  <c r="AD2746" i="1" s="1"/>
  <c r="AC2746" i="1"/>
  <c r="AB2746" i="1"/>
  <c r="AA2746" i="1"/>
  <c r="AD2745" i="1" a="1"/>
  <c r="AD2745" i="1" s="1"/>
  <c r="AC2745" i="1"/>
  <c r="AB2745" i="1"/>
  <c r="AA2745" i="1"/>
  <c r="AD2744" i="1" a="1"/>
  <c r="AD2744" i="1" s="1"/>
  <c r="AC2744" i="1"/>
  <c r="AB2744" i="1"/>
  <c r="AA2744" i="1"/>
  <c r="AD2743" i="1" a="1"/>
  <c r="AD2743" i="1" s="1"/>
  <c r="AC2743" i="1"/>
  <c r="AB2743" i="1"/>
  <c r="AA2743" i="1"/>
  <c r="AD2742" i="1" a="1"/>
  <c r="AD2742" i="1" s="1"/>
  <c r="AC2742" i="1"/>
  <c r="AB2742" i="1"/>
  <c r="AA2742" i="1"/>
  <c r="AD2741" i="1" a="1"/>
  <c r="AD2741" i="1" s="1"/>
  <c r="AC2741" i="1"/>
  <c r="AB2741" i="1"/>
  <c r="AA2741" i="1"/>
  <c r="AD2740" i="1" a="1"/>
  <c r="AD2740" i="1" s="1"/>
  <c r="AC2740" i="1"/>
  <c r="AB2740" i="1"/>
  <c r="AA2740" i="1"/>
  <c r="AD2739" i="1" a="1"/>
  <c r="AD2739" i="1" s="1"/>
  <c r="AC2739" i="1"/>
  <c r="AB2739" i="1"/>
  <c r="AA2739" i="1"/>
  <c r="AD2738" i="1" a="1"/>
  <c r="AD2738" i="1" s="1"/>
  <c r="AC2738" i="1"/>
  <c r="AB2738" i="1"/>
  <c r="AA2738" i="1"/>
  <c r="AD2737" i="1" a="1"/>
  <c r="AD2737" i="1" s="1"/>
  <c r="AC2737" i="1"/>
  <c r="AB2737" i="1"/>
  <c r="AA2737" i="1"/>
  <c r="AD2736" i="1" a="1"/>
  <c r="AD2736" i="1" s="1"/>
  <c r="AC2736" i="1"/>
  <c r="AB2736" i="1"/>
  <c r="AA2736" i="1"/>
  <c r="AD2735" i="1" a="1"/>
  <c r="AD2735" i="1" s="1"/>
  <c r="AC2735" i="1"/>
  <c r="AB2735" i="1"/>
  <c r="AA2735" i="1"/>
  <c r="AD2734" i="1" a="1"/>
  <c r="AD2734" i="1" s="1"/>
  <c r="AC2734" i="1"/>
  <c r="AB2734" i="1"/>
  <c r="AA2734" i="1"/>
  <c r="AD2733" i="1" a="1"/>
  <c r="AD2733" i="1" s="1"/>
  <c r="AC2733" i="1"/>
  <c r="AB2733" i="1"/>
  <c r="AA2733" i="1"/>
  <c r="AD2732" i="1" a="1"/>
  <c r="AD2732" i="1" s="1"/>
  <c r="AC2732" i="1"/>
  <c r="AB2732" i="1"/>
  <c r="AA2732" i="1"/>
  <c r="AD2731" i="1" a="1"/>
  <c r="AD2731" i="1" s="1"/>
  <c r="AC2731" i="1"/>
  <c r="AB2731" i="1"/>
  <c r="AA2731" i="1"/>
  <c r="AD2730" i="1" a="1"/>
  <c r="AD2730" i="1" s="1"/>
  <c r="AC2730" i="1"/>
  <c r="AB2730" i="1"/>
  <c r="AA2730" i="1"/>
  <c r="AD2729" i="1" a="1"/>
  <c r="AD2729" i="1" s="1"/>
  <c r="AC2729" i="1"/>
  <c r="AB2729" i="1"/>
  <c r="AA2729" i="1"/>
  <c r="AD2728" i="1" a="1"/>
  <c r="AD2728" i="1" s="1"/>
  <c r="AC2728" i="1"/>
  <c r="AB2728" i="1"/>
  <c r="AA2728" i="1"/>
  <c r="AD2727" i="1" a="1"/>
  <c r="AD2727" i="1" s="1"/>
  <c r="AC2727" i="1"/>
  <c r="AB2727" i="1"/>
  <c r="AA2727" i="1"/>
  <c r="AD2726" i="1" a="1"/>
  <c r="AD2726" i="1" s="1"/>
  <c r="AC2726" i="1"/>
  <c r="AB2726" i="1"/>
  <c r="AA2726" i="1"/>
  <c r="AD2725" i="1" a="1"/>
  <c r="AD2725" i="1" s="1"/>
  <c r="AC2725" i="1"/>
  <c r="AB2725" i="1"/>
  <c r="AA2725" i="1"/>
  <c r="AD2724" i="1" a="1"/>
  <c r="AD2724" i="1" s="1"/>
  <c r="AC2724" i="1"/>
  <c r="AB2724" i="1"/>
  <c r="AA2724" i="1"/>
  <c r="AD2723" i="1" a="1"/>
  <c r="AD2723" i="1" s="1"/>
  <c r="AC2723" i="1"/>
  <c r="AB2723" i="1"/>
  <c r="AA2723" i="1"/>
  <c r="AD2722" i="1" a="1"/>
  <c r="AD2722" i="1" s="1"/>
  <c r="AC2722" i="1"/>
  <c r="AB2722" i="1"/>
  <c r="AA2722" i="1"/>
  <c r="AD2721" i="1" a="1"/>
  <c r="AD2721" i="1" s="1"/>
  <c r="AC2721" i="1"/>
  <c r="AB2721" i="1"/>
  <c r="AA2721" i="1"/>
  <c r="AD2720" i="1" a="1"/>
  <c r="AD2720" i="1" s="1"/>
  <c r="AC2720" i="1"/>
  <c r="AB2720" i="1"/>
  <c r="AA2720" i="1"/>
  <c r="AD2719" i="1" a="1"/>
  <c r="AD2719" i="1" s="1"/>
  <c r="AC2719" i="1"/>
  <c r="AB2719" i="1"/>
  <c r="AA2719" i="1"/>
  <c r="AD2718" i="1" a="1"/>
  <c r="AD2718" i="1" s="1"/>
  <c r="AC2718" i="1"/>
  <c r="AB2718" i="1"/>
  <c r="AA2718" i="1"/>
  <c r="AD2717" i="1" a="1"/>
  <c r="AD2717" i="1" s="1"/>
  <c r="AC2717" i="1"/>
  <c r="AB2717" i="1"/>
  <c r="AA2717" i="1"/>
  <c r="AD2716" i="1" a="1"/>
  <c r="AD2716" i="1" s="1"/>
  <c r="AC2716" i="1"/>
  <c r="AB2716" i="1"/>
  <c r="AA2716" i="1"/>
  <c r="AD2715" i="1" a="1"/>
  <c r="AD2715" i="1" s="1"/>
  <c r="AC2715" i="1"/>
  <c r="AB2715" i="1"/>
  <c r="AA2715" i="1"/>
  <c r="AD2714" i="1" a="1"/>
  <c r="AD2714" i="1" s="1"/>
  <c r="AC2714" i="1"/>
  <c r="AB2714" i="1"/>
  <c r="AA2714" i="1"/>
  <c r="AD2713" i="1" a="1"/>
  <c r="AD2713" i="1" s="1"/>
  <c r="AC2713" i="1"/>
  <c r="AB2713" i="1"/>
  <c r="AA2713" i="1"/>
  <c r="AD2712" i="1" a="1"/>
  <c r="AD2712" i="1" s="1"/>
  <c r="AC2712" i="1"/>
  <c r="AB2712" i="1"/>
  <c r="AA2712" i="1"/>
  <c r="AD2711" i="1" a="1"/>
  <c r="AD2711" i="1" s="1"/>
  <c r="AC2711" i="1"/>
  <c r="AB2711" i="1"/>
  <c r="AA2711" i="1"/>
  <c r="AD2710" i="1" a="1"/>
  <c r="AD2710" i="1" s="1"/>
  <c r="AC2710" i="1"/>
  <c r="AB2710" i="1"/>
  <c r="AA2710" i="1"/>
  <c r="AD2709" i="1" a="1"/>
  <c r="AD2709" i="1" s="1"/>
  <c r="AC2709" i="1"/>
  <c r="AB2709" i="1"/>
  <c r="AA2709" i="1"/>
  <c r="AD2708" i="1" a="1"/>
  <c r="AD2708" i="1" s="1"/>
  <c r="AC2708" i="1"/>
  <c r="AB2708" i="1"/>
  <c r="AA2708" i="1"/>
  <c r="AD2707" i="1" a="1"/>
  <c r="AD2707" i="1" s="1"/>
  <c r="AC2707" i="1"/>
  <c r="AB2707" i="1"/>
  <c r="AA2707" i="1"/>
  <c r="AD2706" i="1" a="1"/>
  <c r="AD2706" i="1" s="1"/>
  <c r="AC2706" i="1"/>
  <c r="AB2706" i="1"/>
  <c r="AA2706" i="1"/>
  <c r="AD2705" i="1" a="1"/>
  <c r="AD2705" i="1" s="1"/>
  <c r="AC2705" i="1"/>
  <c r="AB2705" i="1"/>
  <c r="AA2705" i="1"/>
  <c r="AD2704" i="1" a="1"/>
  <c r="AD2704" i="1" s="1"/>
  <c r="AC2704" i="1"/>
  <c r="AB2704" i="1"/>
  <c r="AA2704" i="1"/>
  <c r="AD2703" i="1" a="1"/>
  <c r="AD2703" i="1" s="1"/>
  <c r="AC2703" i="1"/>
  <c r="AB2703" i="1"/>
  <c r="AA2703" i="1"/>
  <c r="AD2702" i="1" a="1"/>
  <c r="AD2702" i="1" s="1"/>
  <c r="AC2702" i="1"/>
  <c r="AB2702" i="1"/>
  <c r="AA2702" i="1"/>
  <c r="AD2701" i="1" a="1"/>
  <c r="AD2701" i="1" s="1"/>
  <c r="AC2701" i="1"/>
  <c r="AB2701" i="1"/>
  <c r="AA2701" i="1"/>
  <c r="AD2700" i="1" a="1"/>
  <c r="AD2700" i="1" s="1"/>
  <c r="AC2700" i="1"/>
  <c r="AB2700" i="1"/>
  <c r="AA2700" i="1"/>
  <c r="AD2699" i="1" a="1"/>
  <c r="AD2699" i="1" s="1"/>
  <c r="AC2699" i="1"/>
  <c r="AB2699" i="1"/>
  <c r="AA2699" i="1"/>
  <c r="AD2698" i="1" a="1"/>
  <c r="AD2698" i="1" s="1"/>
  <c r="AC2698" i="1"/>
  <c r="AB2698" i="1"/>
  <c r="AA2698" i="1"/>
  <c r="AD2697" i="1" a="1"/>
  <c r="AD2697" i="1" s="1"/>
  <c r="AC2697" i="1"/>
  <c r="AB2697" i="1"/>
  <c r="AA2697" i="1"/>
  <c r="AD2696" i="1" a="1"/>
  <c r="AD2696" i="1" s="1"/>
  <c r="AC2696" i="1"/>
  <c r="AB2696" i="1"/>
  <c r="AA2696" i="1"/>
  <c r="AD2695" i="1" a="1"/>
  <c r="AD2695" i="1" s="1"/>
  <c r="AC2695" i="1"/>
  <c r="AB2695" i="1"/>
  <c r="AA2695" i="1"/>
  <c r="AD2694" i="1" a="1"/>
  <c r="AD2694" i="1" s="1"/>
  <c r="AC2694" i="1"/>
  <c r="AB2694" i="1"/>
  <c r="AA2694" i="1"/>
  <c r="AD2693" i="1" a="1"/>
  <c r="AD2693" i="1" s="1"/>
  <c r="AC2693" i="1"/>
  <c r="AB2693" i="1"/>
  <c r="AA2693" i="1"/>
  <c r="AD2692" i="1" a="1"/>
  <c r="AD2692" i="1" s="1"/>
  <c r="AC2692" i="1"/>
  <c r="AB2692" i="1"/>
  <c r="AA2692" i="1"/>
  <c r="AD2691" i="1" a="1"/>
  <c r="AD2691" i="1" s="1"/>
  <c r="AC2691" i="1"/>
  <c r="AB2691" i="1"/>
  <c r="AA2691" i="1"/>
  <c r="AD2690" i="1" a="1"/>
  <c r="AD2690" i="1" s="1"/>
  <c r="AC2690" i="1"/>
  <c r="AB2690" i="1"/>
  <c r="AA2690" i="1"/>
  <c r="AD2689" i="1" a="1"/>
  <c r="AD2689" i="1" s="1"/>
  <c r="AC2689" i="1"/>
  <c r="AB2689" i="1"/>
  <c r="AA2689" i="1"/>
  <c r="AD2688" i="1" a="1"/>
  <c r="AD2688" i="1" s="1"/>
  <c r="AC2688" i="1"/>
  <c r="AB2688" i="1"/>
  <c r="AA2688" i="1"/>
  <c r="AD2687" i="1" a="1"/>
  <c r="AD2687" i="1" s="1"/>
  <c r="AC2687" i="1"/>
  <c r="AB2687" i="1"/>
  <c r="AA2687" i="1"/>
  <c r="AD2686" i="1" a="1"/>
  <c r="AD2686" i="1" s="1"/>
  <c r="AC2686" i="1"/>
  <c r="AB2686" i="1"/>
  <c r="AA2686" i="1"/>
  <c r="AD2685" i="1" a="1"/>
  <c r="AD2685" i="1" s="1"/>
  <c r="AC2685" i="1"/>
  <c r="AB2685" i="1"/>
  <c r="AA2685" i="1"/>
  <c r="AD2684" i="1" a="1"/>
  <c r="AD2684" i="1" s="1"/>
  <c r="AC2684" i="1"/>
  <c r="AB2684" i="1"/>
  <c r="AA2684" i="1"/>
  <c r="AD2683" i="1" a="1"/>
  <c r="AD2683" i="1" s="1"/>
  <c r="AC2683" i="1"/>
  <c r="AB2683" i="1"/>
  <c r="AA2683" i="1"/>
  <c r="AD2682" i="1" a="1"/>
  <c r="AD2682" i="1" s="1"/>
  <c r="AC2682" i="1"/>
  <c r="AB2682" i="1"/>
  <c r="AA2682" i="1"/>
  <c r="AD2681" i="1" a="1"/>
  <c r="AD2681" i="1" s="1"/>
  <c r="AC2681" i="1"/>
  <c r="AB2681" i="1"/>
  <c r="AA2681" i="1"/>
  <c r="AD2680" i="1" a="1"/>
  <c r="AD2680" i="1" s="1"/>
  <c r="AC2680" i="1"/>
  <c r="AB2680" i="1"/>
  <c r="AA2680" i="1"/>
  <c r="AD2679" i="1" a="1"/>
  <c r="AD2679" i="1" s="1"/>
  <c r="AC2679" i="1"/>
  <c r="AB2679" i="1"/>
  <c r="AA2679" i="1"/>
  <c r="AD2678" i="1" a="1"/>
  <c r="AD2678" i="1" s="1"/>
  <c r="AC2678" i="1"/>
  <c r="AB2678" i="1"/>
  <c r="AA2678" i="1"/>
  <c r="AD2677" i="1" a="1"/>
  <c r="AD2677" i="1" s="1"/>
  <c r="AC2677" i="1"/>
  <c r="AB2677" i="1"/>
  <c r="AA2677" i="1"/>
  <c r="AD2676" i="1" a="1"/>
  <c r="AD2676" i="1" s="1"/>
  <c r="AC2676" i="1"/>
  <c r="AB2676" i="1"/>
  <c r="AA2676" i="1"/>
  <c r="AD2675" i="1" a="1"/>
  <c r="AD2675" i="1" s="1"/>
  <c r="AC2675" i="1"/>
  <c r="AB2675" i="1"/>
  <c r="AA2675" i="1"/>
  <c r="AD2674" i="1" a="1"/>
  <c r="AD2674" i="1" s="1"/>
  <c r="AC2674" i="1"/>
  <c r="AB2674" i="1"/>
  <c r="AA2674" i="1"/>
  <c r="AD2673" i="1" a="1"/>
  <c r="AD2673" i="1" s="1"/>
  <c r="AC2673" i="1"/>
  <c r="AB2673" i="1"/>
  <c r="AA2673" i="1"/>
  <c r="AD2672" i="1" a="1"/>
  <c r="AD2672" i="1" s="1"/>
  <c r="AC2672" i="1"/>
  <c r="AB2672" i="1"/>
  <c r="AA2672" i="1"/>
  <c r="AD2671" i="1" a="1"/>
  <c r="AD2671" i="1" s="1"/>
  <c r="AC2671" i="1"/>
  <c r="AB2671" i="1"/>
  <c r="AA2671" i="1"/>
  <c r="AD2670" i="1" a="1"/>
  <c r="AD2670" i="1" s="1"/>
  <c r="AC2670" i="1"/>
  <c r="AB2670" i="1"/>
  <c r="AA2670" i="1"/>
  <c r="AD2669" i="1" a="1"/>
  <c r="AD2669" i="1" s="1"/>
  <c r="AC2669" i="1"/>
  <c r="AB2669" i="1"/>
  <c r="AA2669" i="1"/>
  <c r="AD2668" i="1" a="1"/>
  <c r="AD2668" i="1" s="1"/>
  <c r="AC2668" i="1"/>
  <c r="AB2668" i="1"/>
  <c r="AA2668" i="1"/>
  <c r="AD2667" i="1" a="1"/>
  <c r="AD2667" i="1" s="1"/>
  <c r="AC2667" i="1"/>
  <c r="AB2667" i="1"/>
  <c r="AA2667" i="1"/>
  <c r="AD2666" i="1" a="1"/>
  <c r="AD2666" i="1" s="1"/>
  <c r="AC2666" i="1"/>
  <c r="AB2666" i="1"/>
  <c r="AA2666" i="1"/>
  <c r="AD2665" i="1" a="1"/>
  <c r="AD2665" i="1" s="1"/>
  <c r="AC2665" i="1"/>
  <c r="AB2665" i="1"/>
  <c r="AA2665" i="1"/>
  <c r="AD2664" i="1" a="1"/>
  <c r="AD2664" i="1" s="1"/>
  <c r="AC2664" i="1"/>
  <c r="AB2664" i="1"/>
  <c r="AA2664" i="1"/>
  <c r="AD2663" i="1" a="1"/>
  <c r="AD2663" i="1" s="1"/>
  <c r="AC2663" i="1"/>
  <c r="AB2663" i="1"/>
  <c r="AA2663" i="1"/>
  <c r="AD2662" i="1" a="1"/>
  <c r="AD2662" i="1" s="1"/>
  <c r="AC2662" i="1"/>
  <c r="AB2662" i="1"/>
  <c r="AA2662" i="1"/>
  <c r="AD2661" i="1" a="1"/>
  <c r="AD2661" i="1" s="1"/>
  <c r="AC2661" i="1"/>
  <c r="AB2661" i="1"/>
  <c r="AA2661" i="1"/>
  <c r="AD2660" i="1" a="1"/>
  <c r="AD2660" i="1" s="1"/>
  <c r="AC2660" i="1"/>
  <c r="AB2660" i="1"/>
  <c r="AA2660" i="1"/>
  <c r="AD2659" i="1" a="1"/>
  <c r="AD2659" i="1" s="1"/>
  <c r="AC2659" i="1"/>
  <c r="AB2659" i="1"/>
  <c r="AA2659" i="1"/>
  <c r="AD2658" i="1" a="1"/>
  <c r="AD2658" i="1" s="1"/>
  <c r="AC2658" i="1"/>
  <c r="AB2658" i="1"/>
  <c r="AA2658" i="1"/>
  <c r="AD2657" i="1" a="1"/>
  <c r="AD2657" i="1" s="1"/>
  <c r="AC2657" i="1"/>
  <c r="AB2657" i="1"/>
  <c r="AA2657" i="1"/>
  <c r="AD2656" i="1" a="1"/>
  <c r="AD2656" i="1" s="1"/>
  <c r="AC2656" i="1"/>
  <c r="AB2656" i="1"/>
  <c r="AA2656" i="1"/>
  <c r="AD2655" i="1" a="1"/>
  <c r="AD2655" i="1" s="1"/>
  <c r="AC2655" i="1"/>
  <c r="AB2655" i="1"/>
  <c r="AA2655" i="1"/>
  <c r="AD2654" i="1" a="1"/>
  <c r="AD2654" i="1" s="1"/>
  <c r="AC2654" i="1"/>
  <c r="AB2654" i="1"/>
  <c r="AA2654" i="1"/>
  <c r="AD2653" i="1" a="1"/>
  <c r="AD2653" i="1" s="1"/>
  <c r="AC2653" i="1"/>
  <c r="AB2653" i="1"/>
  <c r="AA2653" i="1"/>
  <c r="AD2652" i="1" a="1"/>
  <c r="AD2652" i="1" s="1"/>
  <c r="AC2652" i="1"/>
  <c r="AB2652" i="1"/>
  <c r="AA2652" i="1"/>
  <c r="AD2651" i="1" a="1"/>
  <c r="AD2651" i="1" s="1"/>
  <c r="AC2651" i="1"/>
  <c r="AB2651" i="1"/>
  <c r="AA2651" i="1"/>
  <c r="AD2650" i="1" a="1"/>
  <c r="AD2650" i="1" s="1"/>
  <c r="AC2650" i="1"/>
  <c r="AB2650" i="1"/>
  <c r="AA2650" i="1"/>
  <c r="AD2649" i="1" a="1"/>
  <c r="AD2649" i="1" s="1"/>
  <c r="AC2649" i="1"/>
  <c r="AB2649" i="1"/>
  <c r="AA2649" i="1"/>
  <c r="AD2648" i="1" a="1"/>
  <c r="AD2648" i="1" s="1"/>
  <c r="AC2648" i="1"/>
  <c r="AB2648" i="1"/>
  <c r="AA2648" i="1"/>
  <c r="AD2647" i="1" a="1"/>
  <c r="AD2647" i="1" s="1"/>
  <c r="AC2647" i="1"/>
  <c r="AB2647" i="1"/>
  <c r="AA2647" i="1"/>
  <c r="AD2646" i="1" a="1"/>
  <c r="AD2646" i="1" s="1"/>
  <c r="AC2646" i="1"/>
  <c r="AB2646" i="1"/>
  <c r="AA2646" i="1"/>
  <c r="AD2645" i="1" a="1"/>
  <c r="AD2645" i="1" s="1"/>
  <c r="AC2645" i="1"/>
  <c r="AB2645" i="1"/>
  <c r="AA2645" i="1"/>
  <c r="AD2644" i="1" a="1"/>
  <c r="AD2644" i="1" s="1"/>
  <c r="AC2644" i="1"/>
  <c r="AB2644" i="1"/>
  <c r="AA2644" i="1"/>
  <c r="AD2643" i="1" a="1"/>
  <c r="AD2643" i="1" s="1"/>
  <c r="AC2643" i="1"/>
  <c r="AB2643" i="1"/>
  <c r="AA2643" i="1"/>
  <c r="AD2642" i="1" a="1"/>
  <c r="AD2642" i="1" s="1"/>
  <c r="AC2642" i="1"/>
  <c r="AB2642" i="1"/>
  <c r="AA2642" i="1"/>
  <c r="AD2641" i="1" a="1"/>
  <c r="AD2641" i="1" s="1"/>
  <c r="AC2641" i="1"/>
  <c r="AB2641" i="1"/>
  <c r="AA2641" i="1"/>
  <c r="AD2640" i="1" a="1"/>
  <c r="AD2640" i="1" s="1"/>
  <c r="AC2640" i="1"/>
  <c r="AB2640" i="1"/>
  <c r="AA2640" i="1"/>
  <c r="AD2639" i="1" a="1"/>
  <c r="AD2639" i="1" s="1"/>
  <c r="AC2639" i="1"/>
  <c r="AB2639" i="1"/>
  <c r="AA2639" i="1"/>
  <c r="AD2638" i="1" a="1"/>
  <c r="AD2638" i="1" s="1"/>
  <c r="AC2638" i="1"/>
  <c r="AB2638" i="1"/>
  <c r="AA2638" i="1"/>
  <c r="AD2637" i="1" a="1"/>
  <c r="AD2637" i="1" s="1"/>
  <c r="AC2637" i="1"/>
  <c r="AB2637" i="1"/>
  <c r="AA2637" i="1"/>
  <c r="AD2636" i="1" a="1"/>
  <c r="AD2636" i="1" s="1"/>
  <c r="AC2636" i="1"/>
  <c r="AB2636" i="1"/>
  <c r="AA2636" i="1"/>
  <c r="AD2635" i="1" a="1"/>
  <c r="AD2635" i="1" s="1"/>
  <c r="AC2635" i="1"/>
  <c r="AB2635" i="1"/>
  <c r="AA2635" i="1"/>
  <c r="AD2634" i="1" a="1"/>
  <c r="AD2634" i="1" s="1"/>
  <c r="AC2634" i="1"/>
  <c r="AB2634" i="1"/>
  <c r="AA2634" i="1"/>
  <c r="AD2633" i="1" a="1"/>
  <c r="AD2633" i="1" s="1"/>
  <c r="AC2633" i="1"/>
  <c r="AB2633" i="1"/>
  <c r="AA2633" i="1"/>
  <c r="AD2632" i="1" a="1"/>
  <c r="AD2632" i="1" s="1"/>
  <c r="AC2632" i="1"/>
  <c r="AB2632" i="1"/>
  <c r="AA2632" i="1"/>
  <c r="AD2631" i="1" a="1"/>
  <c r="AD2631" i="1" s="1"/>
  <c r="AC2631" i="1"/>
  <c r="AB2631" i="1"/>
  <c r="AA2631" i="1"/>
  <c r="AD2630" i="1" a="1"/>
  <c r="AD2630" i="1" s="1"/>
  <c r="AC2630" i="1"/>
  <c r="AB2630" i="1"/>
  <c r="AA2630" i="1"/>
  <c r="AD2629" i="1" a="1"/>
  <c r="AD2629" i="1" s="1"/>
  <c r="AC2629" i="1"/>
  <c r="AB2629" i="1"/>
  <c r="AA2629" i="1"/>
  <c r="AD2628" i="1" a="1"/>
  <c r="AD2628" i="1" s="1"/>
  <c r="AC2628" i="1"/>
  <c r="AB2628" i="1"/>
  <c r="AA2628" i="1"/>
  <c r="AD2627" i="1" a="1"/>
  <c r="AD2627" i="1" s="1"/>
  <c r="AC2627" i="1"/>
  <c r="AB2627" i="1"/>
  <c r="AA2627" i="1"/>
  <c r="AD2626" i="1" a="1"/>
  <c r="AD2626" i="1" s="1"/>
  <c r="AC2626" i="1"/>
  <c r="AB2626" i="1"/>
  <c r="AA2626" i="1"/>
  <c r="AD2625" i="1" a="1"/>
  <c r="AD2625" i="1" s="1"/>
  <c r="AC2625" i="1"/>
  <c r="AB2625" i="1"/>
  <c r="AA2625" i="1"/>
  <c r="AD2624" i="1" a="1"/>
  <c r="AD2624" i="1" s="1"/>
  <c r="AC2624" i="1"/>
  <c r="AB2624" i="1"/>
  <c r="AA2624" i="1"/>
  <c r="AD2623" i="1" a="1"/>
  <c r="AD2623" i="1" s="1"/>
  <c r="AC2623" i="1"/>
  <c r="AB2623" i="1"/>
  <c r="AA2623" i="1"/>
  <c r="AD2622" i="1" a="1"/>
  <c r="AD2622" i="1" s="1"/>
  <c r="AC2622" i="1"/>
  <c r="AB2622" i="1"/>
  <c r="AA2622" i="1"/>
  <c r="AD2621" i="1" a="1"/>
  <c r="AD2621" i="1" s="1"/>
  <c r="AC2621" i="1"/>
  <c r="AB2621" i="1"/>
  <c r="AA2621" i="1"/>
  <c r="AD2620" i="1" a="1"/>
  <c r="AD2620" i="1" s="1"/>
  <c r="AC2620" i="1"/>
  <c r="AB2620" i="1"/>
  <c r="AA2620" i="1"/>
  <c r="AD2619" i="1" a="1"/>
  <c r="AD2619" i="1" s="1"/>
  <c r="AC2619" i="1"/>
  <c r="AB2619" i="1"/>
  <c r="AA2619" i="1"/>
  <c r="AD2618" i="1" a="1"/>
  <c r="AD2618" i="1" s="1"/>
  <c r="AC2618" i="1"/>
  <c r="AB2618" i="1"/>
  <c r="AA2618" i="1"/>
  <c r="AD2617" i="1" a="1"/>
  <c r="AD2617" i="1" s="1"/>
  <c r="AC2617" i="1"/>
  <c r="AB2617" i="1"/>
  <c r="AA2617" i="1"/>
  <c r="AD2616" i="1" a="1"/>
  <c r="AD2616" i="1" s="1"/>
  <c r="AC2616" i="1"/>
  <c r="AB2616" i="1"/>
  <c r="AA2616" i="1"/>
  <c r="AD2615" i="1" a="1"/>
  <c r="AD2615" i="1" s="1"/>
  <c r="AC2615" i="1"/>
  <c r="AB2615" i="1"/>
  <c r="AA2615" i="1"/>
  <c r="AD2614" i="1" a="1"/>
  <c r="AD2614" i="1" s="1"/>
  <c r="AC2614" i="1"/>
  <c r="AB2614" i="1"/>
  <c r="AA2614" i="1"/>
  <c r="AD2613" i="1" a="1"/>
  <c r="AD2613" i="1" s="1"/>
  <c r="AC2613" i="1"/>
  <c r="AB2613" i="1"/>
  <c r="AA2613" i="1"/>
  <c r="AD2612" i="1" a="1"/>
  <c r="AD2612" i="1" s="1"/>
  <c r="AC2612" i="1"/>
  <c r="AB2612" i="1"/>
  <c r="AA2612" i="1"/>
  <c r="AD2611" i="1" a="1"/>
  <c r="AD2611" i="1" s="1"/>
  <c r="AC2611" i="1"/>
  <c r="AB2611" i="1"/>
  <c r="AA2611" i="1"/>
  <c r="AD2610" i="1" a="1"/>
  <c r="AD2610" i="1" s="1"/>
  <c r="AC2610" i="1"/>
  <c r="AB2610" i="1"/>
  <c r="AA2610" i="1"/>
  <c r="AD2609" i="1" a="1"/>
  <c r="AD2609" i="1" s="1"/>
  <c r="AC2609" i="1"/>
  <c r="AB2609" i="1"/>
  <c r="AA2609" i="1"/>
  <c r="AD2608" i="1" a="1"/>
  <c r="AD2608" i="1" s="1"/>
  <c r="AC2608" i="1"/>
  <c r="AB2608" i="1"/>
  <c r="AA2608" i="1"/>
  <c r="AD2607" i="1" a="1"/>
  <c r="AD2607" i="1" s="1"/>
  <c r="AC2607" i="1"/>
  <c r="AB2607" i="1"/>
  <c r="AA2607" i="1"/>
  <c r="AD2606" i="1" a="1"/>
  <c r="AD2606" i="1" s="1"/>
  <c r="AC2606" i="1"/>
  <c r="AB2606" i="1"/>
  <c r="AA2606" i="1"/>
  <c r="AD2605" i="1" a="1"/>
  <c r="AD2605" i="1" s="1"/>
  <c r="AC2605" i="1"/>
  <c r="AB2605" i="1"/>
  <c r="AA2605" i="1"/>
  <c r="AD2604" i="1" a="1"/>
  <c r="AD2604" i="1" s="1"/>
  <c r="AC2604" i="1"/>
  <c r="AB2604" i="1"/>
  <c r="AA2604" i="1"/>
  <c r="AD2603" i="1" a="1"/>
  <c r="AD2603" i="1" s="1"/>
  <c r="AC2603" i="1"/>
  <c r="AB2603" i="1"/>
  <c r="AA2603" i="1"/>
  <c r="AD2602" i="1" a="1"/>
  <c r="AD2602" i="1" s="1"/>
  <c r="AC2602" i="1"/>
  <c r="AB2602" i="1"/>
  <c r="AA2602" i="1"/>
  <c r="AD2601" i="1" a="1"/>
  <c r="AD2601" i="1" s="1"/>
  <c r="AC2601" i="1"/>
  <c r="AB2601" i="1"/>
  <c r="AA2601" i="1"/>
  <c r="AD2600" i="1" a="1"/>
  <c r="AD2600" i="1" s="1"/>
  <c r="AC2600" i="1"/>
  <c r="AB2600" i="1"/>
  <c r="AA2600" i="1"/>
  <c r="AD2599" i="1" a="1"/>
  <c r="AD2599" i="1" s="1"/>
  <c r="AC2599" i="1"/>
  <c r="AB2599" i="1"/>
  <c r="AA2599" i="1"/>
  <c r="AD2598" i="1" a="1"/>
  <c r="AD2598" i="1" s="1"/>
  <c r="AC2598" i="1"/>
  <c r="AB2598" i="1"/>
  <c r="AA2598" i="1"/>
  <c r="AD2597" i="1" a="1"/>
  <c r="AD2597" i="1" s="1"/>
  <c r="AC2597" i="1"/>
  <c r="AB2597" i="1"/>
  <c r="AA2597" i="1"/>
  <c r="AD2596" i="1" a="1"/>
  <c r="AD2596" i="1" s="1"/>
  <c r="AC2596" i="1"/>
  <c r="AB2596" i="1"/>
  <c r="AA2596" i="1"/>
  <c r="AD2595" i="1" a="1"/>
  <c r="AD2595" i="1" s="1"/>
  <c r="AC2595" i="1"/>
  <c r="AB2595" i="1"/>
  <c r="AA2595" i="1"/>
  <c r="AD2594" i="1" a="1"/>
  <c r="AD2594" i="1" s="1"/>
  <c r="AC2594" i="1"/>
  <c r="AB2594" i="1"/>
  <c r="AA2594" i="1"/>
  <c r="AD2593" i="1" a="1"/>
  <c r="AD2593" i="1" s="1"/>
  <c r="AC2593" i="1"/>
  <c r="AB2593" i="1"/>
  <c r="AA2593" i="1"/>
  <c r="AD2592" i="1" a="1"/>
  <c r="AD2592" i="1" s="1"/>
  <c r="AC2592" i="1"/>
  <c r="AB2592" i="1"/>
  <c r="AA2592" i="1"/>
  <c r="AD2591" i="1" a="1"/>
  <c r="AD2591" i="1" s="1"/>
  <c r="AC2591" i="1"/>
  <c r="AB2591" i="1"/>
  <c r="AA2591" i="1"/>
  <c r="AD2590" i="1" a="1"/>
  <c r="AD2590" i="1" s="1"/>
  <c r="AC2590" i="1"/>
  <c r="AB2590" i="1"/>
  <c r="AA2590" i="1"/>
  <c r="AD2589" i="1" a="1"/>
  <c r="AD2589" i="1" s="1"/>
  <c r="AC2589" i="1"/>
  <c r="AB2589" i="1"/>
  <c r="AA2589" i="1"/>
  <c r="AD2588" i="1" a="1"/>
  <c r="AD2588" i="1" s="1"/>
  <c r="AC2588" i="1"/>
  <c r="AB2588" i="1"/>
  <c r="AA2588" i="1"/>
  <c r="AD2587" i="1" a="1"/>
  <c r="AD2587" i="1" s="1"/>
  <c r="AC2587" i="1"/>
  <c r="AB2587" i="1"/>
  <c r="AA2587" i="1"/>
  <c r="AD2586" i="1" a="1"/>
  <c r="AD2586" i="1" s="1"/>
  <c r="AC2586" i="1"/>
  <c r="AB2586" i="1"/>
  <c r="AA2586" i="1"/>
  <c r="AD2585" i="1" a="1"/>
  <c r="AD2585" i="1" s="1"/>
  <c r="AC2585" i="1"/>
  <c r="AB2585" i="1"/>
  <c r="AA2585" i="1"/>
  <c r="AD2584" i="1" a="1"/>
  <c r="AD2584" i="1" s="1"/>
  <c r="AC2584" i="1"/>
  <c r="AB2584" i="1"/>
  <c r="AA2584" i="1"/>
  <c r="AD2583" i="1" a="1"/>
  <c r="AD2583" i="1" s="1"/>
  <c r="AC2583" i="1"/>
  <c r="AB2583" i="1"/>
  <c r="AA2583" i="1"/>
  <c r="AD2582" i="1" a="1"/>
  <c r="AD2582" i="1" s="1"/>
  <c r="AC2582" i="1"/>
  <c r="AB2582" i="1"/>
  <c r="AA2582" i="1"/>
  <c r="AD2581" i="1" a="1"/>
  <c r="AD2581" i="1" s="1"/>
  <c r="AC2581" i="1"/>
  <c r="AB2581" i="1"/>
  <c r="AA2581" i="1"/>
  <c r="AD2580" i="1" a="1"/>
  <c r="AD2580" i="1" s="1"/>
  <c r="AC2580" i="1"/>
  <c r="AB2580" i="1"/>
  <c r="AA2580" i="1"/>
  <c r="AD2579" i="1" a="1"/>
  <c r="AD2579" i="1" s="1"/>
  <c r="AC2579" i="1"/>
  <c r="AB2579" i="1"/>
  <c r="AA2579" i="1"/>
  <c r="AD2578" i="1" a="1"/>
  <c r="AD2578" i="1" s="1"/>
  <c r="AC2578" i="1"/>
  <c r="AB2578" i="1"/>
  <c r="AA2578" i="1"/>
  <c r="AD2577" i="1" a="1"/>
  <c r="AD2577" i="1" s="1"/>
  <c r="AC2577" i="1"/>
  <c r="AB2577" i="1"/>
  <c r="AA2577" i="1"/>
  <c r="AD2576" i="1" a="1"/>
  <c r="AD2576" i="1" s="1"/>
  <c r="AC2576" i="1"/>
  <c r="AB2576" i="1"/>
  <c r="AA2576" i="1"/>
  <c r="AD2575" i="1" a="1"/>
  <c r="AD2575" i="1" s="1"/>
  <c r="AC2575" i="1"/>
  <c r="AB2575" i="1"/>
  <c r="AA2575" i="1"/>
  <c r="AD2574" i="1" a="1"/>
  <c r="AD2574" i="1" s="1"/>
  <c r="AC2574" i="1"/>
  <c r="AB2574" i="1"/>
  <c r="AA2574" i="1"/>
  <c r="AD2573" i="1" a="1"/>
  <c r="AD2573" i="1" s="1"/>
  <c r="AC2573" i="1"/>
  <c r="AB2573" i="1"/>
  <c r="AA2573" i="1"/>
  <c r="AD2572" i="1" a="1"/>
  <c r="AD2572" i="1" s="1"/>
  <c r="AC2572" i="1"/>
  <c r="AB2572" i="1"/>
  <c r="AA2572" i="1"/>
  <c r="AD2571" i="1" a="1"/>
  <c r="AD2571" i="1" s="1"/>
  <c r="AC2571" i="1"/>
  <c r="AB2571" i="1"/>
  <c r="AA2571" i="1"/>
  <c r="AD2570" i="1" a="1"/>
  <c r="AD2570" i="1" s="1"/>
  <c r="AC2570" i="1"/>
  <c r="AB2570" i="1"/>
  <c r="AA2570" i="1"/>
  <c r="AD2569" i="1" a="1"/>
  <c r="AD2569" i="1" s="1"/>
  <c r="AC2569" i="1"/>
  <c r="AB2569" i="1"/>
  <c r="AA2569" i="1"/>
  <c r="AD2568" i="1" a="1"/>
  <c r="AD2568" i="1" s="1"/>
  <c r="AC2568" i="1"/>
  <c r="AB2568" i="1"/>
  <c r="AA2568" i="1"/>
  <c r="AD2567" i="1" a="1"/>
  <c r="AD2567" i="1" s="1"/>
  <c r="AC2567" i="1"/>
  <c r="AB2567" i="1"/>
  <c r="AA2567" i="1"/>
  <c r="AD2566" i="1" a="1"/>
  <c r="AD2566" i="1" s="1"/>
  <c r="AC2566" i="1"/>
  <c r="AB2566" i="1"/>
  <c r="AA2566" i="1"/>
  <c r="AD2565" i="1" a="1"/>
  <c r="AD2565" i="1" s="1"/>
  <c r="AC2565" i="1"/>
  <c r="AB2565" i="1"/>
  <c r="AA2565" i="1"/>
  <c r="AD2564" i="1" a="1"/>
  <c r="AD2564" i="1" s="1"/>
  <c r="AC2564" i="1"/>
  <c r="AB2564" i="1"/>
  <c r="AA2564" i="1"/>
  <c r="AD2563" i="1" a="1"/>
  <c r="AD2563" i="1" s="1"/>
  <c r="AC2563" i="1"/>
  <c r="AB2563" i="1"/>
  <c r="AA2563" i="1"/>
  <c r="AD2562" i="1" a="1"/>
  <c r="AD2562" i="1" s="1"/>
  <c r="AC2562" i="1"/>
  <c r="AB2562" i="1"/>
  <c r="AA2562" i="1"/>
  <c r="AD2561" i="1" a="1"/>
  <c r="AD2561" i="1" s="1"/>
  <c r="AC2561" i="1"/>
  <c r="AB2561" i="1"/>
  <c r="AA2561" i="1"/>
  <c r="AD2560" i="1" a="1"/>
  <c r="AD2560" i="1" s="1"/>
  <c r="AC2560" i="1"/>
  <c r="AB2560" i="1"/>
  <c r="AA2560" i="1"/>
  <c r="AD2559" i="1" a="1"/>
  <c r="AD2559" i="1" s="1"/>
  <c r="AC2559" i="1"/>
  <c r="AB2559" i="1"/>
  <c r="AA2559" i="1"/>
  <c r="AD2558" i="1" a="1"/>
  <c r="AD2558" i="1" s="1"/>
  <c r="AC2558" i="1"/>
  <c r="AB2558" i="1"/>
  <c r="AA2558" i="1"/>
  <c r="AD2557" i="1" a="1"/>
  <c r="AD2557" i="1" s="1"/>
  <c r="AC2557" i="1"/>
  <c r="AB2557" i="1"/>
  <c r="AA2557" i="1"/>
  <c r="AD2556" i="1" a="1"/>
  <c r="AD2556" i="1" s="1"/>
  <c r="AC2556" i="1"/>
  <c r="AB2556" i="1"/>
  <c r="AA2556" i="1"/>
  <c r="AD2555" i="1" a="1"/>
  <c r="AD2555" i="1" s="1"/>
  <c r="AC2555" i="1"/>
  <c r="AB2555" i="1"/>
  <c r="AA2555" i="1"/>
  <c r="AD2554" i="1" a="1"/>
  <c r="AD2554" i="1" s="1"/>
  <c r="AC2554" i="1"/>
  <c r="AB2554" i="1"/>
  <c r="AA2554" i="1"/>
  <c r="AD2553" i="1" a="1"/>
  <c r="AD2553" i="1" s="1"/>
  <c r="AC2553" i="1"/>
  <c r="AB2553" i="1"/>
  <c r="AA2553" i="1"/>
  <c r="AD2552" i="1" a="1"/>
  <c r="AD2552" i="1" s="1"/>
  <c r="AC2552" i="1"/>
  <c r="AB2552" i="1"/>
  <c r="AA2552" i="1"/>
  <c r="AD2551" i="1" a="1"/>
  <c r="AD2551" i="1" s="1"/>
  <c r="AC2551" i="1"/>
  <c r="AB2551" i="1"/>
  <c r="AA2551" i="1"/>
  <c r="AD2550" i="1" a="1"/>
  <c r="AD2550" i="1" s="1"/>
  <c r="AC2550" i="1"/>
  <c r="AB2550" i="1"/>
  <c r="AA2550" i="1"/>
  <c r="AD2549" i="1" a="1"/>
  <c r="AD2549" i="1" s="1"/>
  <c r="AC2549" i="1"/>
  <c r="AB2549" i="1"/>
  <c r="AA2549" i="1"/>
  <c r="AD2548" i="1" a="1"/>
  <c r="AD2548" i="1" s="1"/>
  <c r="AC2548" i="1"/>
  <c r="AB2548" i="1"/>
  <c r="AA2548" i="1"/>
  <c r="AD2547" i="1" a="1"/>
  <c r="AD2547" i="1" s="1"/>
  <c r="AC2547" i="1"/>
  <c r="AB2547" i="1"/>
  <c r="AA2547" i="1"/>
  <c r="AD2546" i="1" a="1"/>
  <c r="AD2546" i="1" s="1"/>
  <c r="AC2546" i="1"/>
  <c r="AB2546" i="1"/>
  <c r="AA2546" i="1"/>
  <c r="AD2545" i="1" a="1"/>
  <c r="AD2545" i="1" s="1"/>
  <c r="AC2545" i="1"/>
  <c r="AB2545" i="1"/>
  <c r="AA2545" i="1"/>
  <c r="AD2544" i="1" a="1"/>
  <c r="AD2544" i="1" s="1"/>
  <c r="AC2544" i="1"/>
  <c r="AB2544" i="1"/>
  <c r="AA2544" i="1"/>
  <c r="AD2543" i="1" a="1"/>
  <c r="AD2543" i="1" s="1"/>
  <c r="AC2543" i="1"/>
  <c r="AB2543" i="1"/>
  <c r="AA2543" i="1"/>
  <c r="AD2542" i="1" a="1"/>
  <c r="AD2542" i="1" s="1"/>
  <c r="AC2542" i="1"/>
  <c r="AB2542" i="1"/>
  <c r="AA2542" i="1"/>
  <c r="AD2541" i="1" a="1"/>
  <c r="AD2541" i="1" s="1"/>
  <c r="AC2541" i="1"/>
  <c r="AB2541" i="1"/>
  <c r="AA2541" i="1"/>
  <c r="AD2540" i="1" a="1"/>
  <c r="AD2540" i="1" s="1"/>
  <c r="AC2540" i="1"/>
  <c r="AB2540" i="1"/>
  <c r="AA2540" i="1"/>
  <c r="AD2539" i="1" a="1"/>
  <c r="AD2539" i="1" s="1"/>
  <c r="AC2539" i="1"/>
  <c r="AB2539" i="1"/>
  <c r="AA2539" i="1"/>
  <c r="AD2538" i="1" a="1"/>
  <c r="AD2538" i="1" s="1"/>
  <c r="AC2538" i="1"/>
  <c r="AB2538" i="1"/>
  <c r="AA2538" i="1"/>
  <c r="AD2537" i="1" a="1"/>
  <c r="AD2537" i="1" s="1"/>
  <c r="AC2537" i="1"/>
  <c r="AB2537" i="1"/>
  <c r="AA2537" i="1"/>
  <c r="AD2536" i="1" a="1"/>
  <c r="AD2536" i="1" s="1"/>
  <c r="AC2536" i="1"/>
  <c r="AB2536" i="1"/>
  <c r="AA2536" i="1"/>
  <c r="AD2535" i="1" a="1"/>
  <c r="AD2535" i="1" s="1"/>
  <c r="AC2535" i="1"/>
  <c r="AB2535" i="1"/>
  <c r="AA2535" i="1"/>
  <c r="AD2534" i="1" a="1"/>
  <c r="AD2534" i="1" s="1"/>
  <c r="AC2534" i="1"/>
  <c r="AB2534" i="1"/>
  <c r="AA2534" i="1"/>
  <c r="AD2533" i="1" a="1"/>
  <c r="AD2533" i="1" s="1"/>
  <c r="AC2533" i="1"/>
  <c r="AB2533" i="1"/>
  <c r="AA2533" i="1"/>
  <c r="AD2532" i="1" a="1"/>
  <c r="AD2532" i="1" s="1"/>
  <c r="AC2532" i="1"/>
  <c r="AB2532" i="1"/>
  <c r="AA2532" i="1"/>
  <c r="AD2531" i="1" a="1"/>
  <c r="AD2531" i="1" s="1"/>
  <c r="AC2531" i="1"/>
  <c r="AB2531" i="1"/>
  <c r="AA2531" i="1"/>
  <c r="AD2530" i="1" a="1"/>
  <c r="AD2530" i="1" s="1"/>
  <c r="AC2530" i="1"/>
  <c r="AB2530" i="1"/>
  <c r="AA2530" i="1"/>
  <c r="AD2529" i="1" a="1"/>
  <c r="AD2529" i="1" s="1"/>
  <c r="AC2529" i="1"/>
  <c r="AB2529" i="1"/>
  <c r="AA2529" i="1"/>
  <c r="AD2528" i="1" a="1"/>
  <c r="AD2528" i="1" s="1"/>
  <c r="AC2528" i="1"/>
  <c r="AB2528" i="1"/>
  <c r="AA2528" i="1"/>
  <c r="AD2527" i="1" a="1"/>
  <c r="AD2527" i="1" s="1"/>
  <c r="AC2527" i="1"/>
  <c r="AB2527" i="1"/>
  <c r="AA2527" i="1"/>
  <c r="AD2526" i="1" a="1"/>
  <c r="AD2526" i="1" s="1"/>
  <c r="AC2526" i="1"/>
  <c r="AB2526" i="1"/>
  <c r="AA2526" i="1"/>
  <c r="AD2525" i="1" a="1"/>
  <c r="AD2525" i="1" s="1"/>
  <c r="AC2525" i="1"/>
  <c r="AB2525" i="1"/>
  <c r="AA2525" i="1"/>
  <c r="AD2524" i="1" a="1"/>
  <c r="AD2524" i="1" s="1"/>
  <c r="AC2524" i="1"/>
  <c r="AB2524" i="1"/>
  <c r="AA2524" i="1"/>
  <c r="AD2523" i="1" a="1"/>
  <c r="AD2523" i="1" s="1"/>
  <c r="AC2523" i="1"/>
  <c r="AB2523" i="1"/>
  <c r="AA2523" i="1"/>
  <c r="AD2522" i="1" a="1"/>
  <c r="AD2522" i="1" s="1"/>
  <c r="AC2522" i="1"/>
  <c r="AB2522" i="1"/>
  <c r="AA2522" i="1"/>
  <c r="AD2521" i="1" a="1"/>
  <c r="AD2521" i="1" s="1"/>
  <c r="AC2521" i="1"/>
  <c r="AB2521" i="1"/>
  <c r="AA2521" i="1"/>
  <c r="AD2520" i="1" a="1"/>
  <c r="AD2520" i="1" s="1"/>
  <c r="AC2520" i="1"/>
  <c r="AB2520" i="1"/>
  <c r="AA2520" i="1"/>
  <c r="AD2519" i="1" a="1"/>
  <c r="AD2519" i="1" s="1"/>
  <c r="AC2519" i="1"/>
  <c r="AB2519" i="1"/>
  <c r="AA2519" i="1"/>
  <c r="AD2518" i="1" a="1"/>
  <c r="AD2518" i="1" s="1"/>
  <c r="AC2518" i="1"/>
  <c r="AB2518" i="1"/>
  <c r="AA2518" i="1"/>
  <c r="AD2517" i="1" a="1"/>
  <c r="AD2517" i="1" s="1"/>
  <c r="AC2517" i="1"/>
  <c r="AB2517" i="1"/>
  <c r="AA2517" i="1"/>
  <c r="AD2516" i="1" a="1"/>
  <c r="AD2516" i="1" s="1"/>
  <c r="AC2516" i="1"/>
  <c r="AB2516" i="1"/>
  <c r="AA2516" i="1"/>
  <c r="AD2515" i="1" a="1"/>
  <c r="AD2515" i="1" s="1"/>
  <c r="AC2515" i="1"/>
  <c r="AB2515" i="1"/>
  <c r="AA2515" i="1"/>
  <c r="AD2514" i="1" a="1"/>
  <c r="AD2514" i="1" s="1"/>
  <c r="AC2514" i="1"/>
  <c r="AB2514" i="1"/>
  <c r="AA2514" i="1"/>
  <c r="AD2513" i="1" a="1"/>
  <c r="AD2513" i="1" s="1"/>
  <c r="AC2513" i="1"/>
  <c r="AB2513" i="1"/>
  <c r="AA2513" i="1"/>
  <c r="AD2512" i="1" a="1"/>
  <c r="AD2512" i="1" s="1"/>
  <c r="AC2512" i="1"/>
  <c r="AB2512" i="1"/>
  <c r="AA2512" i="1"/>
  <c r="AD2511" i="1" a="1"/>
  <c r="AD2511" i="1" s="1"/>
  <c r="AC2511" i="1"/>
  <c r="AB2511" i="1"/>
  <c r="AA2511" i="1"/>
  <c r="AD2510" i="1" a="1"/>
  <c r="AD2510" i="1" s="1"/>
  <c r="AC2510" i="1"/>
  <c r="AB2510" i="1"/>
  <c r="AA2510" i="1"/>
  <c r="AD2509" i="1" a="1"/>
  <c r="AD2509" i="1" s="1"/>
  <c r="AC2509" i="1"/>
  <c r="AB2509" i="1"/>
  <c r="AA2509" i="1"/>
  <c r="AD2508" i="1" a="1"/>
  <c r="AD2508" i="1" s="1"/>
  <c r="AC2508" i="1"/>
  <c r="AB2508" i="1"/>
  <c r="AA2508" i="1"/>
  <c r="AD2507" i="1" a="1"/>
  <c r="AD2507" i="1" s="1"/>
  <c r="AC2507" i="1"/>
  <c r="AB2507" i="1"/>
  <c r="AA2507" i="1"/>
  <c r="AD2506" i="1" a="1"/>
  <c r="AD2506" i="1" s="1"/>
  <c r="AC2506" i="1"/>
  <c r="AB2506" i="1"/>
  <c r="AA2506" i="1"/>
  <c r="AD2505" i="1" a="1"/>
  <c r="AD2505" i="1" s="1"/>
  <c r="AC2505" i="1"/>
  <c r="AB2505" i="1"/>
  <c r="AA2505" i="1"/>
  <c r="AD2504" i="1" a="1"/>
  <c r="AD2504" i="1" s="1"/>
  <c r="AC2504" i="1"/>
  <c r="AB2504" i="1"/>
  <c r="AA2504" i="1"/>
  <c r="AD2503" i="1" a="1"/>
  <c r="AD2503" i="1" s="1"/>
  <c r="AC2503" i="1"/>
  <c r="AB2503" i="1"/>
  <c r="AA2503" i="1"/>
  <c r="AD2502" i="1" a="1"/>
  <c r="AD2502" i="1" s="1"/>
  <c r="AC2502" i="1"/>
  <c r="AB2502" i="1"/>
  <c r="AA2502" i="1"/>
  <c r="AD2501" i="1" a="1"/>
  <c r="AD2501" i="1" s="1"/>
  <c r="AC2501" i="1"/>
  <c r="AB2501" i="1"/>
  <c r="AA2501" i="1"/>
  <c r="AD2500" i="1" a="1"/>
  <c r="AD2500" i="1" s="1"/>
  <c r="AC2500" i="1"/>
  <c r="AB2500" i="1"/>
  <c r="AA2500" i="1"/>
  <c r="AD2499" i="1" a="1"/>
  <c r="AD2499" i="1" s="1"/>
  <c r="AC2499" i="1"/>
  <c r="AB2499" i="1"/>
  <c r="AA2499" i="1"/>
  <c r="AD2498" i="1" a="1"/>
  <c r="AD2498" i="1" s="1"/>
  <c r="AC2498" i="1"/>
  <c r="AB2498" i="1"/>
  <c r="AA2498" i="1"/>
  <c r="AD2497" i="1" a="1"/>
  <c r="AD2497" i="1" s="1"/>
  <c r="AC2497" i="1"/>
  <c r="AB2497" i="1"/>
  <c r="AA2497" i="1"/>
  <c r="AD2496" i="1" a="1"/>
  <c r="AD2496" i="1" s="1"/>
  <c r="AC2496" i="1"/>
  <c r="AB2496" i="1"/>
  <c r="AA2496" i="1"/>
  <c r="AD2495" i="1" a="1"/>
  <c r="AD2495" i="1" s="1"/>
  <c r="AC2495" i="1"/>
  <c r="AB2495" i="1"/>
  <c r="AA2495" i="1"/>
  <c r="AD2494" i="1" a="1"/>
  <c r="AD2494" i="1" s="1"/>
  <c r="AC2494" i="1"/>
  <c r="AB2494" i="1"/>
  <c r="AA2494" i="1"/>
  <c r="AD2493" i="1" a="1"/>
  <c r="AD2493" i="1" s="1"/>
  <c r="AC2493" i="1"/>
  <c r="AB2493" i="1"/>
  <c r="AA2493" i="1"/>
  <c r="AD2492" i="1" a="1"/>
  <c r="AD2492" i="1" s="1"/>
  <c r="AC2492" i="1"/>
  <c r="AB2492" i="1"/>
  <c r="AA2492" i="1"/>
  <c r="AD2491" i="1" a="1"/>
  <c r="AD2491" i="1" s="1"/>
  <c r="AC2491" i="1"/>
  <c r="AB2491" i="1"/>
  <c r="AA2491" i="1"/>
  <c r="AD2490" i="1" a="1"/>
  <c r="AD2490" i="1" s="1"/>
  <c r="AC2490" i="1"/>
  <c r="AB2490" i="1"/>
  <c r="AA2490" i="1"/>
  <c r="AD2489" i="1" a="1"/>
  <c r="AD2489" i="1" s="1"/>
  <c r="AC2489" i="1"/>
  <c r="AB2489" i="1"/>
  <c r="AA2489" i="1"/>
  <c r="AD2488" i="1" a="1"/>
  <c r="AD2488" i="1" s="1"/>
  <c r="AC2488" i="1"/>
  <c r="AB2488" i="1"/>
  <c r="AA2488" i="1"/>
  <c r="AD2487" i="1" a="1"/>
  <c r="AD2487" i="1" s="1"/>
  <c r="AC2487" i="1"/>
  <c r="AB2487" i="1"/>
  <c r="AA2487" i="1"/>
  <c r="AD2486" i="1" a="1"/>
  <c r="AD2486" i="1" s="1"/>
  <c r="AC2486" i="1"/>
  <c r="AB2486" i="1"/>
  <c r="AA2486" i="1"/>
  <c r="AD2485" i="1" a="1"/>
  <c r="AD2485" i="1" s="1"/>
  <c r="AC2485" i="1"/>
  <c r="AB2485" i="1"/>
  <c r="AA2485" i="1"/>
  <c r="AD2484" i="1" a="1"/>
  <c r="AD2484" i="1" s="1"/>
  <c r="AC2484" i="1"/>
  <c r="AB2484" i="1"/>
  <c r="AA2484" i="1"/>
  <c r="AD2483" i="1" a="1"/>
  <c r="AD2483" i="1" s="1"/>
  <c r="AC2483" i="1"/>
  <c r="AB2483" i="1"/>
  <c r="AA2483" i="1"/>
  <c r="AD2482" i="1" a="1"/>
  <c r="AD2482" i="1" s="1"/>
  <c r="AC2482" i="1"/>
  <c r="AB2482" i="1"/>
  <c r="AA2482" i="1"/>
  <c r="AD2481" i="1" a="1"/>
  <c r="AD2481" i="1" s="1"/>
  <c r="AC2481" i="1"/>
  <c r="AB2481" i="1"/>
  <c r="AA2481" i="1"/>
  <c r="AD2480" i="1" a="1"/>
  <c r="AD2480" i="1" s="1"/>
  <c r="AC2480" i="1"/>
  <c r="AB2480" i="1"/>
  <c r="AA2480" i="1"/>
  <c r="AD2479" i="1" a="1"/>
  <c r="AD2479" i="1" s="1"/>
  <c r="AC2479" i="1"/>
  <c r="AB2479" i="1"/>
  <c r="AA2479" i="1"/>
  <c r="AD2478" i="1" a="1"/>
  <c r="AD2478" i="1" s="1"/>
  <c r="AC2478" i="1"/>
  <c r="AB2478" i="1"/>
  <c r="AA2478" i="1"/>
  <c r="AD2477" i="1" a="1"/>
  <c r="AD2477" i="1" s="1"/>
  <c r="AC2477" i="1"/>
  <c r="AB2477" i="1"/>
  <c r="AA2477" i="1"/>
  <c r="AD2476" i="1" a="1"/>
  <c r="AD2476" i="1" s="1"/>
  <c r="AC2476" i="1"/>
  <c r="AB2476" i="1"/>
  <c r="AA2476" i="1"/>
  <c r="AD2475" i="1" a="1"/>
  <c r="AD2475" i="1" s="1"/>
  <c r="AC2475" i="1"/>
  <c r="AB2475" i="1"/>
  <c r="AA2475" i="1"/>
  <c r="AD2474" i="1" a="1"/>
  <c r="AD2474" i="1" s="1"/>
  <c r="AC2474" i="1"/>
  <c r="AB2474" i="1"/>
  <c r="AA2474" i="1"/>
  <c r="AD2473" i="1" a="1"/>
  <c r="AD2473" i="1" s="1"/>
  <c r="AC2473" i="1"/>
  <c r="AB2473" i="1"/>
  <c r="AA2473" i="1"/>
  <c r="AD2472" i="1" a="1"/>
  <c r="AD2472" i="1" s="1"/>
  <c r="AC2472" i="1"/>
  <c r="AB2472" i="1"/>
  <c r="AA2472" i="1"/>
  <c r="AD2471" i="1" a="1"/>
  <c r="AD2471" i="1" s="1"/>
  <c r="AC2471" i="1"/>
  <c r="AB2471" i="1"/>
  <c r="AA2471" i="1"/>
  <c r="AD2470" i="1" a="1"/>
  <c r="AD2470" i="1" s="1"/>
  <c r="AC2470" i="1"/>
  <c r="AB2470" i="1"/>
  <c r="AA2470" i="1"/>
  <c r="AD2469" i="1" a="1"/>
  <c r="AD2469" i="1" s="1"/>
  <c r="AC2469" i="1"/>
  <c r="AB2469" i="1"/>
  <c r="AA2469" i="1"/>
  <c r="AD2468" i="1" a="1"/>
  <c r="AD2468" i="1" s="1"/>
  <c r="AC2468" i="1"/>
  <c r="AB2468" i="1"/>
  <c r="AA2468" i="1"/>
  <c r="AD2467" i="1" a="1"/>
  <c r="AD2467" i="1" s="1"/>
  <c r="AC2467" i="1"/>
  <c r="AB2467" i="1"/>
  <c r="AA2467" i="1"/>
  <c r="AD2466" i="1" a="1"/>
  <c r="AD2466" i="1" s="1"/>
  <c r="AC2466" i="1"/>
  <c r="AB2466" i="1"/>
  <c r="AA2466" i="1"/>
  <c r="AD2465" i="1" a="1"/>
  <c r="AD2465" i="1" s="1"/>
  <c r="AC2465" i="1"/>
  <c r="AB2465" i="1"/>
  <c r="AA2465" i="1"/>
  <c r="AD2464" i="1" a="1"/>
  <c r="AD2464" i="1" s="1"/>
  <c r="AC2464" i="1"/>
  <c r="AB2464" i="1"/>
  <c r="AA2464" i="1"/>
  <c r="AD2463" i="1" a="1"/>
  <c r="AD2463" i="1" s="1"/>
  <c r="AC2463" i="1"/>
  <c r="AB2463" i="1"/>
  <c r="AA2463" i="1"/>
  <c r="AD2462" i="1" a="1"/>
  <c r="AD2462" i="1" s="1"/>
  <c r="AC2462" i="1"/>
  <c r="AB2462" i="1"/>
  <c r="AA2462" i="1"/>
  <c r="AD2461" i="1" a="1"/>
  <c r="AD2461" i="1" s="1"/>
  <c r="AC2461" i="1"/>
  <c r="AB2461" i="1"/>
  <c r="AA2461" i="1"/>
  <c r="AD2460" i="1" a="1"/>
  <c r="AD2460" i="1" s="1"/>
  <c r="AC2460" i="1"/>
  <c r="AB2460" i="1"/>
  <c r="AA2460" i="1"/>
  <c r="AD2459" i="1" a="1"/>
  <c r="AD2459" i="1" s="1"/>
  <c r="AC2459" i="1"/>
  <c r="AB2459" i="1"/>
  <c r="AA2459" i="1"/>
  <c r="AD2458" i="1" a="1"/>
  <c r="AD2458" i="1" s="1"/>
  <c r="AC2458" i="1"/>
  <c r="AB2458" i="1"/>
  <c r="AA2458" i="1"/>
  <c r="AD2457" i="1" a="1"/>
  <c r="AD2457" i="1" s="1"/>
  <c r="AC2457" i="1"/>
  <c r="AB2457" i="1"/>
  <c r="AA2457" i="1"/>
  <c r="AD2456" i="1" a="1"/>
  <c r="AD2456" i="1" s="1"/>
  <c r="AC2456" i="1"/>
  <c r="AB2456" i="1"/>
  <c r="AA2456" i="1"/>
  <c r="AD2455" i="1" a="1"/>
  <c r="AD2455" i="1" s="1"/>
  <c r="AC2455" i="1"/>
  <c r="AB2455" i="1"/>
  <c r="AA2455" i="1"/>
  <c r="AD2454" i="1" a="1"/>
  <c r="AD2454" i="1" s="1"/>
  <c r="AC2454" i="1"/>
  <c r="AB2454" i="1"/>
  <c r="AA2454" i="1"/>
  <c r="AD2453" i="1" a="1"/>
  <c r="AD2453" i="1" s="1"/>
  <c r="AC2453" i="1"/>
  <c r="AB2453" i="1"/>
  <c r="AA2453" i="1"/>
  <c r="AD2452" i="1" a="1"/>
  <c r="AD2452" i="1" s="1"/>
  <c r="AC2452" i="1"/>
  <c r="AB2452" i="1"/>
  <c r="AA2452" i="1"/>
  <c r="AD2451" i="1" a="1"/>
  <c r="AD2451" i="1" s="1"/>
  <c r="AC2451" i="1"/>
  <c r="AB2451" i="1"/>
  <c r="AA2451" i="1"/>
  <c r="AD2450" i="1" a="1"/>
  <c r="AD2450" i="1" s="1"/>
  <c r="AC2450" i="1"/>
  <c r="AB2450" i="1"/>
  <c r="AA2450" i="1"/>
  <c r="AD2449" i="1" a="1"/>
  <c r="AD2449" i="1" s="1"/>
  <c r="AC2449" i="1"/>
  <c r="AB2449" i="1"/>
  <c r="AA2449" i="1"/>
  <c r="AD2448" i="1" a="1"/>
  <c r="AD2448" i="1" s="1"/>
  <c r="AC2448" i="1"/>
  <c r="AB2448" i="1"/>
  <c r="AA2448" i="1"/>
  <c r="AD2447" i="1" a="1"/>
  <c r="AD2447" i="1" s="1"/>
  <c r="AC2447" i="1"/>
  <c r="AB2447" i="1"/>
  <c r="AA2447" i="1"/>
  <c r="AD2446" i="1" a="1"/>
  <c r="AD2446" i="1" s="1"/>
  <c r="AC2446" i="1"/>
  <c r="AB2446" i="1"/>
  <c r="AA2446" i="1"/>
  <c r="AD2445" i="1" a="1"/>
  <c r="AD2445" i="1" s="1"/>
  <c r="AC2445" i="1"/>
  <c r="AB2445" i="1"/>
  <c r="AA2445" i="1"/>
  <c r="AD2444" i="1" a="1"/>
  <c r="AD2444" i="1" s="1"/>
  <c r="AC2444" i="1"/>
  <c r="AB2444" i="1"/>
  <c r="AA2444" i="1"/>
  <c r="AD2443" i="1" a="1"/>
  <c r="AD2443" i="1" s="1"/>
  <c r="AC2443" i="1"/>
  <c r="AB2443" i="1"/>
  <c r="AA2443" i="1"/>
  <c r="AD2442" i="1" a="1"/>
  <c r="AD2442" i="1" s="1"/>
  <c r="AC2442" i="1"/>
  <c r="AB2442" i="1"/>
  <c r="AA2442" i="1"/>
  <c r="AD2441" i="1" a="1"/>
  <c r="AD2441" i="1" s="1"/>
  <c r="AC2441" i="1"/>
  <c r="AB2441" i="1"/>
  <c r="AA2441" i="1"/>
  <c r="AD2440" i="1" a="1"/>
  <c r="AD2440" i="1" s="1"/>
  <c r="AC2440" i="1"/>
  <c r="AB2440" i="1"/>
  <c r="AA2440" i="1"/>
  <c r="AD2439" i="1" a="1"/>
  <c r="AD2439" i="1" s="1"/>
  <c r="AC2439" i="1"/>
  <c r="AB2439" i="1"/>
  <c r="AA2439" i="1"/>
  <c r="AD2438" i="1" a="1"/>
  <c r="AD2438" i="1" s="1"/>
  <c r="AC2438" i="1"/>
  <c r="AB2438" i="1"/>
  <c r="AA2438" i="1"/>
  <c r="AD2437" i="1" a="1"/>
  <c r="AD2437" i="1" s="1"/>
  <c r="AC2437" i="1"/>
  <c r="AB2437" i="1"/>
  <c r="AA2437" i="1"/>
  <c r="AD2436" i="1" a="1"/>
  <c r="AD2436" i="1" s="1"/>
  <c r="AC2436" i="1"/>
  <c r="AB2436" i="1"/>
  <c r="AA2436" i="1"/>
  <c r="AD2435" i="1" a="1"/>
  <c r="AD2435" i="1" s="1"/>
  <c r="AC2435" i="1"/>
  <c r="AB2435" i="1"/>
  <c r="AA2435" i="1"/>
  <c r="AD2434" i="1" a="1"/>
  <c r="AD2434" i="1" s="1"/>
  <c r="AC2434" i="1"/>
  <c r="AB2434" i="1"/>
  <c r="AA2434" i="1"/>
  <c r="AD2433" i="1" a="1"/>
  <c r="AD2433" i="1" s="1"/>
  <c r="AC2433" i="1"/>
  <c r="AB2433" i="1"/>
  <c r="AA2433" i="1"/>
  <c r="AD2432" i="1" a="1"/>
  <c r="AD2432" i="1" s="1"/>
  <c r="AC2432" i="1"/>
  <c r="AB2432" i="1"/>
  <c r="AA2432" i="1"/>
  <c r="AD2431" i="1" a="1"/>
  <c r="AD2431" i="1" s="1"/>
  <c r="AC2431" i="1"/>
  <c r="AB2431" i="1"/>
  <c r="AA2431" i="1"/>
  <c r="AD2430" i="1" a="1"/>
  <c r="AD2430" i="1" s="1"/>
  <c r="AC2430" i="1"/>
  <c r="AB2430" i="1"/>
  <c r="AA2430" i="1"/>
  <c r="AD2429" i="1" a="1"/>
  <c r="AD2429" i="1" s="1"/>
  <c r="AC2429" i="1"/>
  <c r="AB2429" i="1"/>
  <c r="AA2429" i="1"/>
  <c r="AD2428" i="1" a="1"/>
  <c r="AD2428" i="1" s="1"/>
  <c r="AC2428" i="1"/>
  <c r="AB2428" i="1"/>
  <c r="AA2428" i="1"/>
  <c r="AD2427" i="1" a="1"/>
  <c r="AD2427" i="1" s="1"/>
  <c r="AC2427" i="1"/>
  <c r="AB2427" i="1"/>
  <c r="AA2427" i="1"/>
  <c r="AD2426" i="1" a="1"/>
  <c r="AD2426" i="1" s="1"/>
  <c r="AC2426" i="1"/>
  <c r="AB2426" i="1"/>
  <c r="AA2426" i="1"/>
  <c r="AD2425" i="1" a="1"/>
  <c r="AD2425" i="1" s="1"/>
  <c r="AC2425" i="1"/>
  <c r="AB2425" i="1"/>
  <c r="AA2425" i="1"/>
  <c r="AD2424" i="1" a="1"/>
  <c r="AD2424" i="1" s="1"/>
  <c r="AC2424" i="1"/>
  <c r="AB2424" i="1"/>
  <c r="AA2424" i="1"/>
  <c r="AD2423" i="1" a="1"/>
  <c r="AD2423" i="1" s="1"/>
  <c r="AC2423" i="1"/>
  <c r="AB2423" i="1"/>
  <c r="AA2423" i="1"/>
  <c r="AD2422" i="1" a="1"/>
  <c r="AD2422" i="1" s="1"/>
  <c r="AC2422" i="1"/>
  <c r="AB2422" i="1"/>
  <c r="AA2422" i="1"/>
  <c r="AD2421" i="1" a="1"/>
  <c r="AD2421" i="1" s="1"/>
  <c r="AC2421" i="1"/>
  <c r="AB2421" i="1"/>
  <c r="AA2421" i="1"/>
  <c r="AD2420" i="1" a="1"/>
  <c r="AD2420" i="1" s="1"/>
  <c r="AC2420" i="1"/>
  <c r="AB2420" i="1"/>
  <c r="AA2420" i="1"/>
  <c r="AD2419" i="1" a="1"/>
  <c r="AD2419" i="1" s="1"/>
  <c r="AC2419" i="1"/>
  <c r="AB2419" i="1"/>
  <c r="AA2419" i="1"/>
  <c r="AD2418" i="1" a="1"/>
  <c r="AD2418" i="1" s="1"/>
  <c r="AC2418" i="1"/>
  <c r="AB2418" i="1"/>
  <c r="AA2418" i="1"/>
  <c r="AD2417" i="1" a="1"/>
  <c r="AD2417" i="1" s="1"/>
  <c r="AC2417" i="1"/>
  <c r="AB2417" i="1"/>
  <c r="AA2417" i="1"/>
  <c r="AD2416" i="1" a="1"/>
  <c r="AD2416" i="1" s="1"/>
  <c r="AC2416" i="1"/>
  <c r="AB2416" i="1"/>
  <c r="AA2416" i="1"/>
  <c r="AD2415" i="1" a="1"/>
  <c r="AD2415" i="1" s="1"/>
  <c r="AC2415" i="1"/>
  <c r="AB2415" i="1"/>
  <c r="AA2415" i="1"/>
  <c r="AD2414" i="1" a="1"/>
  <c r="AD2414" i="1" s="1"/>
  <c r="AC2414" i="1"/>
  <c r="AB2414" i="1"/>
  <c r="AA2414" i="1"/>
  <c r="AD2413" i="1" a="1"/>
  <c r="AD2413" i="1" s="1"/>
  <c r="AC2413" i="1"/>
  <c r="AB2413" i="1"/>
  <c r="AA2413" i="1"/>
  <c r="AD2412" i="1" a="1"/>
  <c r="AD2412" i="1" s="1"/>
  <c r="AC2412" i="1"/>
  <c r="AB2412" i="1"/>
  <c r="AA2412" i="1"/>
  <c r="AD2411" i="1" a="1"/>
  <c r="AD2411" i="1" s="1"/>
  <c r="AC2411" i="1"/>
  <c r="AB2411" i="1"/>
  <c r="AA2411" i="1"/>
  <c r="AD2410" i="1" a="1"/>
  <c r="AD2410" i="1" s="1"/>
  <c r="AC2410" i="1"/>
  <c r="AB2410" i="1"/>
  <c r="AA2410" i="1"/>
  <c r="AD2409" i="1" a="1"/>
  <c r="AD2409" i="1" s="1"/>
  <c r="AC2409" i="1"/>
  <c r="AB2409" i="1"/>
  <c r="AA2409" i="1"/>
  <c r="AD2408" i="1" a="1"/>
  <c r="AD2408" i="1" s="1"/>
  <c r="AC2408" i="1"/>
  <c r="AB2408" i="1"/>
  <c r="AA2408" i="1"/>
  <c r="AD2407" i="1" a="1"/>
  <c r="AD2407" i="1" s="1"/>
  <c r="AC2407" i="1"/>
  <c r="AB2407" i="1"/>
  <c r="AA2407" i="1"/>
  <c r="AD2406" i="1" a="1"/>
  <c r="AD2406" i="1" s="1"/>
  <c r="AC2406" i="1"/>
  <c r="AB2406" i="1"/>
  <c r="AA2406" i="1"/>
  <c r="AD2405" i="1" a="1"/>
  <c r="AD2405" i="1" s="1"/>
  <c r="AC2405" i="1"/>
  <c r="AB2405" i="1"/>
  <c r="AA2405" i="1"/>
  <c r="AD2404" i="1" a="1"/>
  <c r="AD2404" i="1" s="1"/>
  <c r="AC2404" i="1"/>
  <c r="AB2404" i="1"/>
  <c r="AA2404" i="1"/>
  <c r="AD2403" i="1" a="1"/>
  <c r="AD2403" i="1" s="1"/>
  <c r="AC2403" i="1"/>
  <c r="AB2403" i="1"/>
  <c r="AA2403" i="1"/>
  <c r="AD2402" i="1" a="1"/>
  <c r="AD2402" i="1" s="1"/>
  <c r="AC2402" i="1"/>
  <c r="AB2402" i="1"/>
  <c r="AA2402" i="1"/>
  <c r="AD2401" i="1" a="1"/>
  <c r="AD2401" i="1" s="1"/>
  <c r="AC2401" i="1"/>
  <c r="AB2401" i="1"/>
  <c r="AA2401" i="1"/>
  <c r="AD2400" i="1" a="1"/>
  <c r="AD2400" i="1" s="1"/>
  <c r="AC2400" i="1"/>
  <c r="AB2400" i="1"/>
  <c r="AA2400" i="1"/>
  <c r="AD2399" i="1" a="1"/>
  <c r="AD2399" i="1" s="1"/>
  <c r="AC2399" i="1"/>
  <c r="AB2399" i="1"/>
  <c r="AA2399" i="1"/>
  <c r="AD2398" i="1" a="1"/>
  <c r="AD2398" i="1" s="1"/>
  <c r="AC2398" i="1"/>
  <c r="AB2398" i="1"/>
  <c r="AA2398" i="1"/>
  <c r="AD2397" i="1" a="1"/>
  <c r="AD2397" i="1" s="1"/>
  <c r="AC2397" i="1"/>
  <c r="AB2397" i="1"/>
  <c r="AA2397" i="1"/>
  <c r="AD2396" i="1" a="1"/>
  <c r="AD2396" i="1" s="1"/>
  <c r="AC2396" i="1"/>
  <c r="AB2396" i="1"/>
  <c r="AA2396" i="1"/>
  <c r="AD2395" i="1" a="1"/>
  <c r="AD2395" i="1" s="1"/>
  <c r="AC2395" i="1"/>
  <c r="AB2395" i="1"/>
  <c r="AA2395" i="1"/>
  <c r="AD2394" i="1" a="1"/>
  <c r="AD2394" i="1" s="1"/>
  <c r="AC2394" i="1"/>
  <c r="AB2394" i="1"/>
  <c r="AA2394" i="1"/>
  <c r="AD2393" i="1" a="1"/>
  <c r="AD2393" i="1" s="1"/>
  <c r="AC2393" i="1"/>
  <c r="AB2393" i="1"/>
  <c r="AA2393" i="1"/>
  <c r="AD2392" i="1" a="1"/>
  <c r="AD2392" i="1" s="1"/>
  <c r="AC2392" i="1"/>
  <c r="AB2392" i="1"/>
  <c r="AA2392" i="1"/>
  <c r="AD2391" i="1" a="1"/>
  <c r="AD2391" i="1" s="1"/>
  <c r="AC2391" i="1"/>
  <c r="AB2391" i="1"/>
  <c r="AA2391" i="1"/>
  <c r="AD2390" i="1" a="1"/>
  <c r="AD2390" i="1" s="1"/>
  <c r="AC2390" i="1"/>
  <c r="AB2390" i="1"/>
  <c r="AA2390" i="1"/>
  <c r="AD2389" i="1" a="1"/>
  <c r="AD2389" i="1" s="1"/>
  <c r="AC2389" i="1"/>
  <c r="AB2389" i="1"/>
  <c r="AA2389" i="1"/>
  <c r="AD2388" i="1" a="1"/>
  <c r="AD2388" i="1" s="1"/>
  <c r="AC2388" i="1"/>
  <c r="AB2388" i="1"/>
  <c r="AA2388" i="1"/>
  <c r="AD2387" i="1" a="1"/>
  <c r="AD2387" i="1" s="1"/>
  <c r="AC2387" i="1"/>
  <c r="AB2387" i="1"/>
  <c r="AA2387" i="1"/>
  <c r="AD2386" i="1" a="1"/>
  <c r="AD2386" i="1" s="1"/>
  <c r="AC2386" i="1"/>
  <c r="AB2386" i="1"/>
  <c r="AA2386" i="1"/>
  <c r="AD2385" i="1" a="1"/>
  <c r="AD2385" i="1" s="1"/>
  <c r="AC2385" i="1"/>
  <c r="AB2385" i="1"/>
  <c r="AA2385" i="1"/>
  <c r="AD2384" i="1" a="1"/>
  <c r="AD2384" i="1" s="1"/>
  <c r="AC2384" i="1"/>
  <c r="AB2384" i="1"/>
  <c r="AA2384" i="1"/>
  <c r="AD2383" i="1" a="1"/>
  <c r="AD2383" i="1" s="1"/>
  <c r="AC2383" i="1"/>
  <c r="AB2383" i="1"/>
  <c r="AA2383" i="1"/>
  <c r="AD2382" i="1" a="1"/>
  <c r="AD2382" i="1" s="1"/>
  <c r="AC2382" i="1"/>
  <c r="AB2382" i="1"/>
  <c r="AA2382" i="1"/>
  <c r="AD2381" i="1" a="1"/>
  <c r="AD2381" i="1" s="1"/>
  <c r="AC2381" i="1"/>
  <c r="AB2381" i="1"/>
  <c r="AA2381" i="1"/>
  <c r="AD2380" i="1" a="1"/>
  <c r="AD2380" i="1" s="1"/>
  <c r="AC2380" i="1"/>
  <c r="AB2380" i="1"/>
  <c r="AA2380" i="1"/>
  <c r="AD2379" i="1" a="1"/>
  <c r="AD2379" i="1" s="1"/>
  <c r="AC2379" i="1"/>
  <c r="AB2379" i="1"/>
  <c r="AA2379" i="1"/>
  <c r="AD2378" i="1" a="1"/>
  <c r="AD2378" i="1" s="1"/>
  <c r="AC2378" i="1"/>
  <c r="AB2378" i="1"/>
  <c r="AA2378" i="1"/>
  <c r="AD2377" i="1" a="1"/>
  <c r="AD2377" i="1" s="1"/>
  <c r="AC2377" i="1"/>
  <c r="AB2377" i="1"/>
  <c r="AA2377" i="1"/>
  <c r="AD2376" i="1" a="1"/>
  <c r="AD2376" i="1" s="1"/>
  <c r="AC2376" i="1"/>
  <c r="AB2376" i="1"/>
  <c r="AA2376" i="1"/>
  <c r="AD2375" i="1" a="1"/>
  <c r="AD2375" i="1" s="1"/>
  <c r="AC2375" i="1"/>
  <c r="AB2375" i="1"/>
  <c r="AA2375" i="1"/>
  <c r="AD2374" i="1" a="1"/>
  <c r="AD2374" i="1" s="1"/>
  <c r="AC2374" i="1"/>
  <c r="AB2374" i="1"/>
  <c r="AA2374" i="1"/>
  <c r="AD2373" i="1" a="1"/>
  <c r="AD2373" i="1" s="1"/>
  <c r="AC2373" i="1"/>
  <c r="AB2373" i="1"/>
  <c r="AA2373" i="1"/>
  <c r="AD2372" i="1" a="1"/>
  <c r="AD2372" i="1" s="1"/>
  <c r="AC2372" i="1"/>
  <c r="AB2372" i="1"/>
  <c r="AA2372" i="1"/>
  <c r="AD2371" i="1" a="1"/>
  <c r="AD2371" i="1" s="1"/>
  <c r="AC2371" i="1"/>
  <c r="AB2371" i="1"/>
  <c r="AA2371" i="1"/>
  <c r="AD2370" i="1" a="1"/>
  <c r="AD2370" i="1" s="1"/>
  <c r="AC2370" i="1"/>
  <c r="AB2370" i="1"/>
  <c r="AA2370" i="1"/>
  <c r="AD2369" i="1" a="1"/>
  <c r="AD2369" i="1" s="1"/>
  <c r="AC2369" i="1"/>
  <c r="AB2369" i="1"/>
  <c r="AA2369" i="1"/>
  <c r="AD2368" i="1" a="1"/>
  <c r="AD2368" i="1" s="1"/>
  <c r="AC2368" i="1"/>
  <c r="AB2368" i="1"/>
  <c r="AA2368" i="1"/>
  <c r="AD2367" i="1" a="1"/>
  <c r="AD2367" i="1" s="1"/>
  <c r="AC2367" i="1"/>
  <c r="AB2367" i="1"/>
  <c r="AA2367" i="1"/>
  <c r="AD2366" i="1" a="1"/>
  <c r="AD2366" i="1" s="1"/>
  <c r="AC2366" i="1"/>
  <c r="AB2366" i="1"/>
  <c r="AA2366" i="1"/>
  <c r="AD2365" i="1" a="1"/>
  <c r="AD2365" i="1" s="1"/>
  <c r="AC2365" i="1"/>
  <c r="AB2365" i="1"/>
  <c r="AA2365" i="1"/>
  <c r="AD2364" i="1" a="1"/>
  <c r="AD2364" i="1" s="1"/>
  <c r="AC2364" i="1"/>
  <c r="AB2364" i="1"/>
  <c r="AA2364" i="1"/>
  <c r="AD2363" i="1" a="1"/>
  <c r="AD2363" i="1" s="1"/>
  <c r="AC2363" i="1"/>
  <c r="AB2363" i="1"/>
  <c r="AA2363" i="1"/>
  <c r="AD2362" i="1" a="1"/>
  <c r="AD2362" i="1" s="1"/>
  <c r="AC2362" i="1"/>
  <c r="AB2362" i="1"/>
  <c r="AA2362" i="1"/>
  <c r="AD2361" i="1" a="1"/>
  <c r="AD2361" i="1" s="1"/>
  <c r="AC2361" i="1"/>
  <c r="AB2361" i="1"/>
  <c r="AA2361" i="1"/>
  <c r="AD2360" i="1" a="1"/>
  <c r="AD2360" i="1" s="1"/>
  <c r="AC2360" i="1"/>
  <c r="AB2360" i="1"/>
  <c r="AA2360" i="1"/>
  <c r="AD2359" i="1" a="1"/>
  <c r="AD2359" i="1" s="1"/>
  <c r="AC2359" i="1"/>
  <c r="AB2359" i="1"/>
  <c r="AA2359" i="1"/>
  <c r="AD2358" i="1" a="1"/>
  <c r="AD2358" i="1" s="1"/>
  <c r="AC2358" i="1"/>
  <c r="AB2358" i="1"/>
  <c r="AA2358" i="1"/>
  <c r="AD2357" i="1" a="1"/>
  <c r="AD2357" i="1" s="1"/>
  <c r="AC2357" i="1"/>
  <c r="AB2357" i="1"/>
  <c r="AA2357" i="1"/>
  <c r="AD2356" i="1" a="1"/>
  <c r="AD2356" i="1" s="1"/>
  <c r="AC2356" i="1"/>
  <c r="AB2356" i="1"/>
  <c r="AA2356" i="1"/>
  <c r="AD2355" i="1" a="1"/>
  <c r="AD2355" i="1" s="1"/>
  <c r="AC2355" i="1"/>
  <c r="AB2355" i="1"/>
  <c r="AA2355" i="1"/>
  <c r="AD2354" i="1" a="1"/>
  <c r="AD2354" i="1" s="1"/>
  <c r="AC2354" i="1"/>
  <c r="AB2354" i="1"/>
  <c r="AA2354" i="1"/>
  <c r="AD2353" i="1" a="1"/>
  <c r="AD2353" i="1" s="1"/>
  <c r="AC2353" i="1"/>
  <c r="AB2353" i="1"/>
  <c r="AA2353" i="1"/>
  <c r="AD2352" i="1" a="1"/>
  <c r="AD2352" i="1" s="1"/>
  <c r="AC2352" i="1"/>
  <c r="AB2352" i="1"/>
  <c r="AA2352" i="1"/>
  <c r="AD2351" i="1" a="1"/>
  <c r="AD2351" i="1" s="1"/>
  <c r="AC2351" i="1"/>
  <c r="AB2351" i="1"/>
  <c r="AA2351" i="1"/>
  <c r="AD2350" i="1" a="1"/>
  <c r="AD2350" i="1" s="1"/>
  <c r="AC2350" i="1"/>
  <c r="AB2350" i="1"/>
  <c r="AA2350" i="1"/>
  <c r="AD2349" i="1" a="1"/>
  <c r="AD2349" i="1" s="1"/>
  <c r="AC2349" i="1"/>
  <c r="AB2349" i="1"/>
  <c r="AA2349" i="1"/>
  <c r="AD2348" i="1" a="1"/>
  <c r="AD2348" i="1" s="1"/>
  <c r="AC2348" i="1"/>
  <c r="AB2348" i="1"/>
  <c r="AA2348" i="1"/>
  <c r="AD2347" i="1" a="1"/>
  <c r="AD2347" i="1" s="1"/>
  <c r="AC2347" i="1"/>
  <c r="AB2347" i="1"/>
  <c r="AA2347" i="1"/>
  <c r="AD2346" i="1" a="1"/>
  <c r="AD2346" i="1" s="1"/>
  <c r="AC2346" i="1"/>
  <c r="AB2346" i="1"/>
  <c r="AA2346" i="1"/>
  <c r="AD2345" i="1" a="1"/>
  <c r="AD2345" i="1" s="1"/>
  <c r="AC2345" i="1"/>
  <c r="AB2345" i="1"/>
  <c r="AA2345" i="1"/>
  <c r="AD2344" i="1" a="1"/>
  <c r="AD2344" i="1" s="1"/>
  <c r="AC2344" i="1"/>
  <c r="AB2344" i="1"/>
  <c r="AA2344" i="1"/>
  <c r="AD2343" i="1" a="1"/>
  <c r="AD2343" i="1" s="1"/>
  <c r="AC2343" i="1"/>
  <c r="AB2343" i="1"/>
  <c r="AA2343" i="1"/>
  <c r="AD2342" i="1" a="1"/>
  <c r="AD2342" i="1" s="1"/>
  <c r="AC2342" i="1"/>
  <c r="AB2342" i="1"/>
  <c r="AA2342" i="1"/>
  <c r="AD2341" i="1" a="1"/>
  <c r="AD2341" i="1" s="1"/>
  <c r="AC2341" i="1"/>
  <c r="AB2341" i="1"/>
  <c r="AA2341" i="1"/>
  <c r="AD2340" i="1" a="1"/>
  <c r="AD2340" i="1" s="1"/>
  <c r="AC2340" i="1"/>
  <c r="AB2340" i="1"/>
  <c r="AA2340" i="1"/>
  <c r="AD2339" i="1" a="1"/>
  <c r="AD2339" i="1" s="1"/>
  <c r="AC2339" i="1"/>
  <c r="AB2339" i="1"/>
  <c r="AA2339" i="1"/>
  <c r="AD2338" i="1" a="1"/>
  <c r="AD2338" i="1" s="1"/>
  <c r="AC2338" i="1"/>
  <c r="AB2338" i="1"/>
  <c r="AA2338" i="1"/>
  <c r="AD2337" i="1" a="1"/>
  <c r="AD2337" i="1" s="1"/>
  <c r="AC2337" i="1"/>
  <c r="AB2337" i="1"/>
  <c r="AA2337" i="1"/>
  <c r="AD2336" i="1" a="1"/>
  <c r="AD2336" i="1" s="1"/>
  <c r="AC2336" i="1"/>
  <c r="AB2336" i="1"/>
  <c r="AA2336" i="1"/>
  <c r="AD2335" i="1" a="1"/>
  <c r="AD2335" i="1" s="1"/>
  <c r="AC2335" i="1"/>
  <c r="AB2335" i="1"/>
  <c r="AA2335" i="1"/>
  <c r="AD2334" i="1" a="1"/>
  <c r="AD2334" i="1" s="1"/>
  <c r="AC2334" i="1"/>
  <c r="AB2334" i="1"/>
  <c r="AA2334" i="1"/>
  <c r="AD2333" i="1" a="1"/>
  <c r="AD2333" i="1" s="1"/>
  <c r="AC2333" i="1"/>
  <c r="AB2333" i="1"/>
  <c r="AA2333" i="1"/>
  <c r="AD2332" i="1" a="1"/>
  <c r="AD2332" i="1" s="1"/>
  <c r="AC2332" i="1"/>
  <c r="AB2332" i="1"/>
  <c r="AA2332" i="1"/>
  <c r="AD2331" i="1" a="1"/>
  <c r="AD2331" i="1" s="1"/>
  <c r="AC2331" i="1"/>
  <c r="AB2331" i="1"/>
  <c r="AA2331" i="1"/>
  <c r="AD2330" i="1" a="1"/>
  <c r="AD2330" i="1" s="1"/>
  <c r="AC2330" i="1"/>
  <c r="AB2330" i="1"/>
  <c r="AA2330" i="1"/>
  <c r="AD2329" i="1" a="1"/>
  <c r="AD2329" i="1" s="1"/>
  <c r="AC2329" i="1"/>
  <c r="AB2329" i="1"/>
  <c r="AA2329" i="1"/>
  <c r="AD2328" i="1" a="1"/>
  <c r="AD2328" i="1" s="1"/>
  <c r="AC2328" i="1"/>
  <c r="AB2328" i="1"/>
  <c r="AA2328" i="1"/>
  <c r="AD2327" i="1" a="1"/>
  <c r="AD2327" i="1" s="1"/>
  <c r="AC2327" i="1"/>
  <c r="AB2327" i="1"/>
  <c r="AA2327" i="1"/>
  <c r="AD2326" i="1" a="1"/>
  <c r="AD2326" i="1" s="1"/>
  <c r="AC2326" i="1"/>
  <c r="AB2326" i="1"/>
  <c r="AA2326" i="1"/>
  <c r="AD2325" i="1" a="1"/>
  <c r="AD2325" i="1" s="1"/>
  <c r="AC2325" i="1"/>
  <c r="AB2325" i="1"/>
  <c r="AA2325" i="1"/>
  <c r="AD2324" i="1" a="1"/>
  <c r="AD2324" i="1" s="1"/>
  <c r="AC2324" i="1"/>
  <c r="AB2324" i="1"/>
  <c r="AA2324" i="1"/>
  <c r="AD2323" i="1" a="1"/>
  <c r="AD2323" i="1" s="1"/>
  <c r="AC2323" i="1"/>
  <c r="AB2323" i="1"/>
  <c r="AA2323" i="1"/>
  <c r="AD2322" i="1" a="1"/>
  <c r="AD2322" i="1" s="1"/>
  <c r="AC2322" i="1"/>
  <c r="AB2322" i="1"/>
  <c r="AA2322" i="1"/>
  <c r="AD2321" i="1" a="1"/>
  <c r="AD2321" i="1" s="1"/>
  <c r="AC2321" i="1"/>
  <c r="AB2321" i="1"/>
  <c r="AA2321" i="1"/>
  <c r="AD2320" i="1" a="1"/>
  <c r="AD2320" i="1" s="1"/>
  <c r="AC2320" i="1"/>
  <c r="AB2320" i="1"/>
  <c r="AA2320" i="1"/>
  <c r="AD2319" i="1" a="1"/>
  <c r="AD2319" i="1" s="1"/>
  <c r="AC2319" i="1"/>
  <c r="AB2319" i="1"/>
  <c r="AA2319" i="1"/>
  <c r="AD2318" i="1" a="1"/>
  <c r="AD2318" i="1" s="1"/>
  <c r="AC2318" i="1"/>
  <c r="AB2318" i="1"/>
  <c r="AA2318" i="1"/>
  <c r="AD2317" i="1" a="1"/>
  <c r="AD2317" i="1" s="1"/>
  <c r="AC2317" i="1"/>
  <c r="AB2317" i="1"/>
  <c r="AA2317" i="1"/>
  <c r="AD2316" i="1" a="1"/>
  <c r="AD2316" i="1" s="1"/>
  <c r="AC2316" i="1"/>
  <c r="AB2316" i="1"/>
  <c r="AA2316" i="1"/>
  <c r="AD2315" i="1" a="1"/>
  <c r="AD2315" i="1" s="1"/>
  <c r="AC2315" i="1"/>
  <c r="AB2315" i="1"/>
  <c r="AA2315" i="1"/>
  <c r="AD2314" i="1" a="1"/>
  <c r="AD2314" i="1" s="1"/>
  <c r="AC2314" i="1"/>
  <c r="AB2314" i="1"/>
  <c r="AA2314" i="1"/>
  <c r="AD2313" i="1" a="1"/>
  <c r="AD2313" i="1" s="1"/>
  <c r="AC2313" i="1"/>
  <c r="AB2313" i="1"/>
  <c r="AA2313" i="1"/>
  <c r="AD2312" i="1" a="1"/>
  <c r="AD2312" i="1" s="1"/>
  <c r="AC2312" i="1"/>
  <c r="AB2312" i="1"/>
  <c r="AA2312" i="1"/>
  <c r="AD2311" i="1" a="1"/>
  <c r="AD2311" i="1" s="1"/>
  <c r="AC2311" i="1"/>
  <c r="AB2311" i="1"/>
  <c r="AA2311" i="1"/>
  <c r="AD2310" i="1" a="1"/>
  <c r="AD2310" i="1" s="1"/>
  <c r="AC2310" i="1"/>
  <c r="AB2310" i="1"/>
  <c r="AA2310" i="1"/>
  <c r="AD2309" i="1" a="1"/>
  <c r="AD2309" i="1" s="1"/>
  <c r="AC2309" i="1"/>
  <c r="AB2309" i="1"/>
  <c r="AA2309" i="1"/>
  <c r="AD2308" i="1" a="1"/>
  <c r="AD2308" i="1" s="1"/>
  <c r="AC2308" i="1"/>
  <c r="AB2308" i="1"/>
  <c r="AA2308" i="1"/>
  <c r="AD2307" i="1" a="1"/>
  <c r="AD2307" i="1" s="1"/>
  <c r="AC2307" i="1"/>
  <c r="AB2307" i="1"/>
  <c r="AA2307" i="1"/>
  <c r="AD2306" i="1" a="1"/>
  <c r="AD2306" i="1" s="1"/>
  <c r="AC2306" i="1"/>
  <c r="AB2306" i="1"/>
  <c r="AA2306" i="1"/>
  <c r="AD2305" i="1" a="1"/>
  <c r="AD2305" i="1" s="1"/>
  <c r="AC2305" i="1"/>
  <c r="AB2305" i="1"/>
  <c r="AA2305" i="1"/>
  <c r="AD2304" i="1" a="1"/>
  <c r="AD2304" i="1" s="1"/>
  <c r="AC2304" i="1"/>
  <c r="AB2304" i="1"/>
  <c r="AA2304" i="1"/>
  <c r="AD2303" i="1" a="1"/>
  <c r="AD2303" i="1" s="1"/>
  <c r="AC2303" i="1"/>
  <c r="AB2303" i="1"/>
  <c r="AA2303" i="1"/>
  <c r="AD2302" i="1" a="1"/>
  <c r="AD2302" i="1" s="1"/>
  <c r="AC2302" i="1"/>
  <c r="AB2302" i="1"/>
  <c r="AA2302" i="1"/>
  <c r="AD2301" i="1" a="1"/>
  <c r="AD2301" i="1" s="1"/>
  <c r="AC2301" i="1"/>
  <c r="AB2301" i="1"/>
  <c r="AA2301" i="1"/>
  <c r="AD2300" i="1" a="1"/>
  <c r="AD2300" i="1" s="1"/>
  <c r="AC2300" i="1"/>
  <c r="AB2300" i="1"/>
  <c r="AA2300" i="1"/>
  <c r="AD2299" i="1" a="1"/>
  <c r="AD2299" i="1" s="1"/>
  <c r="AC2299" i="1"/>
  <c r="AB2299" i="1"/>
  <c r="AA2299" i="1"/>
  <c r="AD2298" i="1" a="1"/>
  <c r="AD2298" i="1" s="1"/>
  <c r="AC2298" i="1"/>
  <c r="AB2298" i="1"/>
  <c r="AA2298" i="1"/>
  <c r="AD2297" i="1" a="1"/>
  <c r="AD2297" i="1" s="1"/>
  <c r="AC2297" i="1"/>
  <c r="AB2297" i="1"/>
  <c r="AA2297" i="1"/>
  <c r="AD2296" i="1" a="1"/>
  <c r="AD2296" i="1" s="1"/>
  <c r="AC2296" i="1"/>
  <c r="AB2296" i="1"/>
  <c r="AA2296" i="1"/>
  <c r="AD2295" i="1" a="1"/>
  <c r="AD2295" i="1" s="1"/>
  <c r="AC2295" i="1"/>
  <c r="AB2295" i="1"/>
  <c r="AA2295" i="1"/>
  <c r="AD2294" i="1" a="1"/>
  <c r="AD2294" i="1" s="1"/>
  <c r="AC2294" i="1"/>
  <c r="AB2294" i="1"/>
  <c r="AA2294" i="1"/>
  <c r="AD2293" i="1" a="1"/>
  <c r="AD2293" i="1" s="1"/>
  <c r="AC2293" i="1"/>
  <c r="AB2293" i="1"/>
  <c r="AA2293" i="1"/>
  <c r="AD2292" i="1" a="1"/>
  <c r="AD2292" i="1" s="1"/>
  <c r="AC2292" i="1"/>
  <c r="AB2292" i="1"/>
  <c r="AA2292" i="1"/>
  <c r="AD2291" i="1" a="1"/>
  <c r="AD2291" i="1" s="1"/>
  <c r="AC2291" i="1"/>
  <c r="AB2291" i="1"/>
  <c r="AA2291" i="1"/>
  <c r="AD2290" i="1" a="1"/>
  <c r="AD2290" i="1" s="1"/>
  <c r="AC2290" i="1"/>
  <c r="AB2290" i="1"/>
  <c r="AA2290" i="1"/>
  <c r="AD2289" i="1" a="1"/>
  <c r="AD2289" i="1" s="1"/>
  <c r="AC2289" i="1"/>
  <c r="AB2289" i="1"/>
  <c r="AA2289" i="1"/>
  <c r="AD2288" i="1" a="1"/>
  <c r="AD2288" i="1" s="1"/>
  <c r="AC2288" i="1"/>
  <c r="AB2288" i="1"/>
  <c r="AA2288" i="1"/>
  <c r="AD2287" i="1" a="1"/>
  <c r="AD2287" i="1" s="1"/>
  <c r="AC2287" i="1"/>
  <c r="AB2287" i="1"/>
  <c r="AA2287" i="1"/>
  <c r="AD2286" i="1" a="1"/>
  <c r="AD2286" i="1" s="1"/>
  <c r="AC2286" i="1"/>
  <c r="AB2286" i="1"/>
  <c r="AA2286" i="1"/>
  <c r="AD2285" i="1" a="1"/>
  <c r="AD2285" i="1" s="1"/>
  <c r="AC2285" i="1"/>
  <c r="AB2285" i="1"/>
  <c r="AA2285" i="1"/>
  <c r="AD2284" i="1" a="1"/>
  <c r="AD2284" i="1" s="1"/>
  <c r="AC2284" i="1"/>
  <c r="AB2284" i="1"/>
  <c r="AA2284" i="1"/>
  <c r="AD2283" i="1" a="1"/>
  <c r="AD2283" i="1" s="1"/>
  <c r="AC2283" i="1"/>
  <c r="AB2283" i="1"/>
  <c r="AA2283" i="1"/>
  <c r="AD2282" i="1" a="1"/>
  <c r="AD2282" i="1" s="1"/>
  <c r="AC2282" i="1"/>
  <c r="AB2282" i="1"/>
  <c r="AA2282" i="1"/>
  <c r="AD2281" i="1" a="1"/>
  <c r="AD2281" i="1" s="1"/>
  <c r="AC2281" i="1"/>
  <c r="AB2281" i="1"/>
  <c r="AA2281" i="1"/>
  <c r="AD2280" i="1" a="1"/>
  <c r="AD2280" i="1" s="1"/>
  <c r="AC2280" i="1"/>
  <c r="AB2280" i="1"/>
  <c r="AA2280" i="1"/>
  <c r="AD2279" i="1" a="1"/>
  <c r="AD2279" i="1" s="1"/>
  <c r="AC2279" i="1"/>
  <c r="AB2279" i="1"/>
  <c r="AA2279" i="1"/>
  <c r="AD2278" i="1" a="1"/>
  <c r="AD2278" i="1" s="1"/>
  <c r="AC2278" i="1"/>
  <c r="AB2278" i="1"/>
  <c r="AA2278" i="1"/>
  <c r="AD2277" i="1" a="1"/>
  <c r="AD2277" i="1" s="1"/>
  <c r="AC2277" i="1"/>
  <c r="AB2277" i="1"/>
  <c r="AA2277" i="1"/>
  <c r="AD2276" i="1" a="1"/>
  <c r="AD2276" i="1" s="1"/>
  <c r="AC2276" i="1"/>
  <c r="AB2276" i="1"/>
  <c r="AA2276" i="1"/>
  <c r="AD2275" i="1" a="1"/>
  <c r="AD2275" i="1" s="1"/>
  <c r="AC2275" i="1"/>
  <c r="AB2275" i="1"/>
  <c r="AA2275" i="1"/>
  <c r="AD2274" i="1" a="1"/>
  <c r="AD2274" i="1" s="1"/>
  <c r="AC2274" i="1"/>
  <c r="AB2274" i="1"/>
  <c r="AA2274" i="1"/>
  <c r="AD2273" i="1" a="1"/>
  <c r="AD2273" i="1" s="1"/>
  <c r="AC2273" i="1"/>
  <c r="AB2273" i="1"/>
  <c r="AA2273" i="1"/>
  <c r="AD2272" i="1" a="1"/>
  <c r="AD2272" i="1" s="1"/>
  <c r="AC2272" i="1"/>
  <c r="AB2272" i="1"/>
  <c r="AA2272" i="1"/>
  <c r="AD2271" i="1" a="1"/>
  <c r="AD2271" i="1" s="1"/>
  <c r="AC2271" i="1"/>
  <c r="AB2271" i="1"/>
  <c r="AA2271" i="1"/>
  <c r="AD2270" i="1" a="1"/>
  <c r="AD2270" i="1" s="1"/>
  <c r="AC2270" i="1"/>
  <c r="AB2270" i="1"/>
  <c r="AA2270" i="1"/>
  <c r="AD2269" i="1" a="1"/>
  <c r="AD2269" i="1" s="1"/>
  <c r="AC2269" i="1"/>
  <c r="AB2269" i="1"/>
  <c r="AA2269" i="1"/>
  <c r="AD2268" i="1" a="1"/>
  <c r="AD2268" i="1" s="1"/>
  <c r="AC2268" i="1"/>
  <c r="AB2268" i="1"/>
  <c r="AA2268" i="1"/>
  <c r="AD2267" i="1" a="1"/>
  <c r="AD2267" i="1" s="1"/>
  <c r="AC2267" i="1"/>
  <c r="AB2267" i="1"/>
  <c r="AA2267" i="1"/>
  <c r="AD2266" i="1" a="1"/>
  <c r="AD2266" i="1" s="1"/>
  <c r="AC2266" i="1"/>
  <c r="AB2266" i="1"/>
  <c r="AA2266" i="1"/>
  <c r="AD2265" i="1" a="1"/>
  <c r="AD2265" i="1" s="1"/>
  <c r="AC2265" i="1"/>
  <c r="AB2265" i="1"/>
  <c r="AA2265" i="1"/>
  <c r="AD2264" i="1" a="1"/>
  <c r="AD2264" i="1" s="1"/>
  <c r="AC2264" i="1"/>
  <c r="AB2264" i="1"/>
  <c r="AA2264" i="1"/>
  <c r="AD2263" i="1" a="1"/>
  <c r="AD2263" i="1" s="1"/>
  <c r="AC2263" i="1"/>
  <c r="AB2263" i="1"/>
  <c r="AA2263" i="1"/>
  <c r="AD2262" i="1" a="1"/>
  <c r="AD2262" i="1" s="1"/>
  <c r="AC2262" i="1"/>
  <c r="AB2262" i="1"/>
  <c r="AA2262" i="1"/>
  <c r="AD2261" i="1" a="1"/>
  <c r="AD2261" i="1" s="1"/>
  <c r="AC2261" i="1"/>
  <c r="AB2261" i="1"/>
  <c r="AA2261" i="1"/>
  <c r="AD2260" i="1" a="1"/>
  <c r="AD2260" i="1" s="1"/>
  <c r="AC2260" i="1"/>
  <c r="AB2260" i="1"/>
  <c r="AA2260" i="1"/>
  <c r="AD2259" i="1" a="1"/>
  <c r="AD2259" i="1" s="1"/>
  <c r="AC2259" i="1"/>
  <c r="AB2259" i="1"/>
  <c r="AA2259" i="1"/>
  <c r="AD2258" i="1" a="1"/>
  <c r="AD2258" i="1" s="1"/>
  <c r="AC2258" i="1"/>
  <c r="AB2258" i="1"/>
  <c r="AA2258" i="1"/>
  <c r="AD2257" i="1" a="1"/>
  <c r="AD2257" i="1" s="1"/>
  <c r="AC2257" i="1"/>
  <c r="AB2257" i="1"/>
  <c r="AA2257" i="1"/>
  <c r="AD2256" i="1" a="1"/>
  <c r="AD2256" i="1" s="1"/>
  <c r="AC2256" i="1"/>
  <c r="AB2256" i="1"/>
  <c r="AA2256" i="1"/>
  <c r="AD2255" i="1" a="1"/>
  <c r="AD2255" i="1" s="1"/>
  <c r="AC2255" i="1"/>
  <c r="AB2255" i="1"/>
  <c r="AA2255" i="1"/>
  <c r="AD2254" i="1" a="1"/>
  <c r="AD2254" i="1" s="1"/>
  <c r="AC2254" i="1"/>
  <c r="AB2254" i="1"/>
  <c r="AA2254" i="1"/>
  <c r="AD2253" i="1" a="1"/>
  <c r="AD2253" i="1" s="1"/>
  <c r="AC2253" i="1"/>
  <c r="AB2253" i="1"/>
  <c r="AA2253" i="1"/>
  <c r="AD2252" i="1" a="1"/>
  <c r="AD2252" i="1" s="1"/>
  <c r="AC2252" i="1"/>
  <c r="AB2252" i="1"/>
  <c r="AA2252" i="1"/>
  <c r="AD2251" i="1" a="1"/>
  <c r="AD2251" i="1" s="1"/>
  <c r="AC2251" i="1"/>
  <c r="AB2251" i="1"/>
  <c r="AA2251" i="1"/>
  <c r="AD2250" i="1" a="1"/>
  <c r="AD2250" i="1" s="1"/>
  <c r="AC2250" i="1"/>
  <c r="AB2250" i="1"/>
  <c r="AA2250" i="1"/>
  <c r="AD2249" i="1" a="1"/>
  <c r="AD2249" i="1" s="1"/>
  <c r="AC2249" i="1"/>
  <c r="AB2249" i="1"/>
  <c r="AA2249" i="1"/>
  <c r="AD2248" i="1" a="1"/>
  <c r="AD2248" i="1" s="1"/>
  <c r="AC2248" i="1"/>
  <c r="AB2248" i="1"/>
  <c r="AA2248" i="1"/>
  <c r="AD2247" i="1" a="1"/>
  <c r="AD2247" i="1" s="1"/>
  <c r="AC2247" i="1"/>
  <c r="AB2247" i="1"/>
  <c r="AA2247" i="1"/>
  <c r="AD2246" i="1" a="1"/>
  <c r="AD2246" i="1" s="1"/>
  <c r="AC2246" i="1"/>
  <c r="AB2246" i="1"/>
  <c r="AA2246" i="1"/>
  <c r="AD2245" i="1" a="1"/>
  <c r="AD2245" i="1" s="1"/>
  <c r="AC2245" i="1"/>
  <c r="AB2245" i="1"/>
  <c r="AA2245" i="1"/>
  <c r="AD2244" i="1" a="1"/>
  <c r="AD2244" i="1" s="1"/>
  <c r="AC2244" i="1"/>
  <c r="AB2244" i="1"/>
  <c r="AA2244" i="1"/>
  <c r="AD2243" i="1" a="1"/>
  <c r="AD2243" i="1" s="1"/>
  <c r="AC2243" i="1"/>
  <c r="AB2243" i="1"/>
  <c r="AA2243" i="1"/>
  <c r="AD2242" i="1" a="1"/>
  <c r="AD2242" i="1" s="1"/>
  <c r="AC2242" i="1"/>
  <c r="AB2242" i="1"/>
  <c r="AA2242" i="1"/>
  <c r="AD2241" i="1" a="1"/>
  <c r="AD2241" i="1" s="1"/>
  <c r="AC2241" i="1"/>
  <c r="AB2241" i="1"/>
  <c r="AA2241" i="1"/>
  <c r="AD2240" i="1" a="1"/>
  <c r="AD2240" i="1" s="1"/>
  <c r="AC2240" i="1"/>
  <c r="AB2240" i="1"/>
  <c r="AA2240" i="1"/>
  <c r="AD2239" i="1" a="1"/>
  <c r="AD2239" i="1" s="1"/>
  <c r="AC2239" i="1"/>
  <c r="AB2239" i="1"/>
  <c r="AA2239" i="1"/>
  <c r="AD2238" i="1" a="1"/>
  <c r="AD2238" i="1" s="1"/>
  <c r="AC2238" i="1"/>
  <c r="AB2238" i="1"/>
  <c r="AA2238" i="1"/>
  <c r="AD2237" i="1" a="1"/>
  <c r="AD2237" i="1" s="1"/>
  <c r="AC2237" i="1"/>
  <c r="AB2237" i="1"/>
  <c r="AA2237" i="1"/>
  <c r="AD2236" i="1" a="1"/>
  <c r="AD2236" i="1" s="1"/>
  <c r="AC2236" i="1"/>
  <c r="AB2236" i="1"/>
  <c r="AA2236" i="1"/>
  <c r="AD2235" i="1" a="1"/>
  <c r="AD2235" i="1" s="1"/>
  <c r="AC2235" i="1"/>
  <c r="AB2235" i="1"/>
  <c r="AA2235" i="1"/>
  <c r="AD2234" i="1" a="1"/>
  <c r="AD2234" i="1" s="1"/>
  <c r="AC2234" i="1"/>
  <c r="AB2234" i="1"/>
  <c r="AA2234" i="1"/>
  <c r="AD2233" i="1" a="1"/>
  <c r="AD2233" i="1" s="1"/>
  <c r="AC2233" i="1"/>
  <c r="AB2233" i="1"/>
  <c r="AA2233" i="1"/>
  <c r="AD2232" i="1" a="1"/>
  <c r="AD2232" i="1" s="1"/>
  <c r="AC2232" i="1"/>
  <c r="AB2232" i="1"/>
  <c r="AA2232" i="1"/>
  <c r="AD2231" i="1" a="1"/>
  <c r="AD2231" i="1" s="1"/>
  <c r="AC2231" i="1"/>
  <c r="AB2231" i="1"/>
  <c r="AA2231" i="1"/>
  <c r="AD2230" i="1" a="1"/>
  <c r="AD2230" i="1" s="1"/>
  <c r="AC2230" i="1"/>
  <c r="AB2230" i="1"/>
  <c r="AA2230" i="1"/>
  <c r="AD2229" i="1" a="1"/>
  <c r="AD2229" i="1" s="1"/>
  <c r="AC2229" i="1"/>
  <c r="AB2229" i="1"/>
  <c r="AA2229" i="1"/>
  <c r="AD2228" i="1" a="1"/>
  <c r="AD2228" i="1" s="1"/>
  <c r="AC2228" i="1"/>
  <c r="AB2228" i="1"/>
  <c r="AA2228" i="1"/>
  <c r="AD2227" i="1" a="1"/>
  <c r="AD2227" i="1" s="1"/>
  <c r="AC2227" i="1"/>
  <c r="AB2227" i="1"/>
  <c r="AA2227" i="1"/>
  <c r="AD2226" i="1" a="1"/>
  <c r="AD2226" i="1" s="1"/>
  <c r="AC2226" i="1"/>
  <c r="AB2226" i="1"/>
  <c r="AA2226" i="1"/>
  <c r="AD2225" i="1" a="1"/>
  <c r="AD2225" i="1" s="1"/>
  <c r="AC2225" i="1"/>
  <c r="AB2225" i="1"/>
  <c r="AA2225" i="1"/>
  <c r="AD2224" i="1" a="1"/>
  <c r="AD2224" i="1" s="1"/>
  <c r="AC2224" i="1"/>
  <c r="AB2224" i="1"/>
  <c r="AA2224" i="1"/>
  <c r="AD2223" i="1" a="1"/>
  <c r="AD2223" i="1" s="1"/>
  <c r="AC2223" i="1"/>
  <c r="AB2223" i="1"/>
  <c r="AA2223" i="1"/>
  <c r="AD2222" i="1" a="1"/>
  <c r="AD2222" i="1" s="1"/>
  <c r="AC2222" i="1"/>
  <c r="AB2222" i="1"/>
  <c r="AA2222" i="1"/>
  <c r="AD2221" i="1" a="1"/>
  <c r="AD2221" i="1" s="1"/>
  <c r="AC2221" i="1"/>
  <c r="AB2221" i="1"/>
  <c r="AA2221" i="1"/>
  <c r="AD2220" i="1" a="1"/>
  <c r="AD2220" i="1" s="1"/>
  <c r="AC2220" i="1"/>
  <c r="AB2220" i="1"/>
  <c r="AA2220" i="1"/>
  <c r="AD2219" i="1" a="1"/>
  <c r="AD2219" i="1" s="1"/>
  <c r="AC2219" i="1"/>
  <c r="AB2219" i="1"/>
  <c r="AA2219" i="1"/>
  <c r="AD2218" i="1" a="1"/>
  <c r="AD2218" i="1" s="1"/>
  <c r="AC2218" i="1"/>
  <c r="AB2218" i="1"/>
  <c r="AA2218" i="1"/>
  <c r="AD2217" i="1" a="1"/>
  <c r="AD2217" i="1" s="1"/>
  <c r="AC2217" i="1"/>
  <c r="AB2217" i="1"/>
  <c r="AA2217" i="1"/>
  <c r="AD2216" i="1" a="1"/>
  <c r="AD2216" i="1" s="1"/>
  <c r="AC2216" i="1"/>
  <c r="AB2216" i="1"/>
  <c r="AA2216" i="1"/>
  <c r="AD2215" i="1" a="1"/>
  <c r="AD2215" i="1" s="1"/>
  <c r="AC2215" i="1"/>
  <c r="AB2215" i="1"/>
  <c r="AA2215" i="1"/>
  <c r="AD2214" i="1" a="1"/>
  <c r="AD2214" i="1" s="1"/>
  <c r="AC2214" i="1"/>
  <c r="AB2214" i="1"/>
  <c r="AA2214" i="1"/>
  <c r="AD2213" i="1" a="1"/>
  <c r="AD2213" i="1" s="1"/>
  <c r="AC2213" i="1"/>
  <c r="AB2213" i="1"/>
  <c r="AA2213" i="1"/>
  <c r="AD2212" i="1" a="1"/>
  <c r="AD2212" i="1" s="1"/>
  <c r="AC2212" i="1"/>
  <c r="AB2212" i="1"/>
  <c r="AA2212" i="1"/>
  <c r="AD2211" i="1" a="1"/>
  <c r="AD2211" i="1" s="1"/>
  <c r="AC2211" i="1"/>
  <c r="AB2211" i="1"/>
  <c r="AA2211" i="1"/>
  <c r="AD2210" i="1" a="1"/>
  <c r="AD2210" i="1" s="1"/>
  <c r="AC2210" i="1"/>
  <c r="AB2210" i="1"/>
  <c r="AA2210" i="1"/>
  <c r="AD2209" i="1" a="1"/>
  <c r="AD2209" i="1" s="1"/>
  <c r="AC2209" i="1"/>
  <c r="AB2209" i="1"/>
  <c r="AA2209" i="1"/>
  <c r="AD2208" i="1" a="1"/>
  <c r="AD2208" i="1" s="1"/>
  <c r="AC2208" i="1"/>
  <c r="AB2208" i="1"/>
  <c r="AA2208" i="1"/>
  <c r="AD2207" i="1" a="1"/>
  <c r="AD2207" i="1" s="1"/>
  <c r="AC2207" i="1"/>
  <c r="AB2207" i="1"/>
  <c r="AA2207" i="1"/>
  <c r="AD2206" i="1"/>
  <c r="AD2206" i="1" a="1"/>
  <c r="AC2206" i="1"/>
  <c r="AB2206" i="1"/>
  <c r="AA2206" i="1"/>
  <c r="AD2205" i="1" a="1"/>
  <c r="AD2205" i="1" s="1"/>
  <c r="AC2205" i="1"/>
  <c r="AB2205" i="1"/>
  <c r="AA2205" i="1"/>
  <c r="AD2204" i="1" a="1"/>
  <c r="AD2204" i="1" s="1"/>
  <c r="AC2204" i="1"/>
  <c r="AB2204" i="1"/>
  <c r="AA2204" i="1"/>
  <c r="AD2203" i="1" a="1"/>
  <c r="AD2203" i="1" s="1"/>
  <c r="AC2203" i="1"/>
  <c r="AB2203" i="1"/>
  <c r="AA2203" i="1"/>
  <c r="AD2202" i="1" a="1"/>
  <c r="AD2202" i="1" s="1"/>
  <c r="AC2202" i="1"/>
  <c r="AB2202" i="1"/>
  <c r="AA2202" i="1"/>
  <c r="AD2201" i="1" a="1"/>
  <c r="AD2201" i="1" s="1"/>
  <c r="AC2201" i="1"/>
  <c r="AB2201" i="1"/>
  <c r="AA2201" i="1"/>
  <c r="AD2200" i="1" a="1"/>
  <c r="AD2200" i="1" s="1"/>
  <c r="AC2200" i="1"/>
  <c r="AB2200" i="1"/>
  <c r="AA2200" i="1"/>
  <c r="AD2199" i="1" a="1"/>
  <c r="AD2199" i="1" s="1"/>
  <c r="AC2199" i="1"/>
  <c r="AB2199" i="1"/>
  <c r="AA2199" i="1"/>
  <c r="AD2198" i="1" a="1"/>
  <c r="AD2198" i="1" s="1"/>
  <c r="AC2198" i="1"/>
  <c r="AB2198" i="1"/>
  <c r="AA2198" i="1"/>
  <c r="AD2197" i="1" a="1"/>
  <c r="AD2197" i="1" s="1"/>
  <c r="AC2197" i="1"/>
  <c r="AB2197" i="1"/>
  <c r="AA2197" i="1"/>
  <c r="AD2196" i="1" a="1"/>
  <c r="AD2196" i="1" s="1"/>
  <c r="AC2196" i="1"/>
  <c r="AB2196" i="1"/>
  <c r="AA2196" i="1"/>
  <c r="AD2195" i="1" a="1"/>
  <c r="AD2195" i="1" s="1"/>
  <c r="AC2195" i="1"/>
  <c r="AB2195" i="1"/>
  <c r="AA2195" i="1"/>
  <c r="AD2194" i="1" a="1"/>
  <c r="AD2194" i="1" s="1"/>
  <c r="AC2194" i="1"/>
  <c r="AB2194" i="1"/>
  <c r="AA2194" i="1"/>
  <c r="AD2193" i="1" a="1"/>
  <c r="AD2193" i="1" s="1"/>
  <c r="AC2193" i="1"/>
  <c r="AB2193" i="1"/>
  <c r="AA2193" i="1"/>
  <c r="AD2192" i="1" a="1"/>
  <c r="AD2192" i="1" s="1"/>
  <c r="AC2192" i="1"/>
  <c r="AB2192" i="1"/>
  <c r="AA2192" i="1"/>
  <c r="AD2191" i="1" a="1"/>
  <c r="AD2191" i="1" s="1"/>
  <c r="AC2191" i="1"/>
  <c r="AB2191" i="1"/>
  <c r="AA2191" i="1"/>
  <c r="AD2190" i="1" a="1"/>
  <c r="AD2190" i="1" s="1"/>
  <c r="AC2190" i="1"/>
  <c r="AB2190" i="1"/>
  <c r="AA2190" i="1"/>
  <c r="AD2189" i="1" a="1"/>
  <c r="AD2189" i="1" s="1"/>
  <c r="AC2189" i="1"/>
  <c r="AB2189" i="1"/>
  <c r="AA2189" i="1"/>
  <c r="AD2188" i="1" a="1"/>
  <c r="AD2188" i="1" s="1"/>
  <c r="AC2188" i="1"/>
  <c r="AB2188" i="1"/>
  <c r="AA2188" i="1"/>
  <c r="AD2187" i="1" a="1"/>
  <c r="AD2187" i="1" s="1"/>
  <c r="AC2187" i="1"/>
  <c r="AB2187" i="1"/>
  <c r="AA2187" i="1"/>
  <c r="AD2186" i="1" a="1"/>
  <c r="AD2186" i="1" s="1"/>
  <c r="AC2186" i="1"/>
  <c r="AB2186" i="1"/>
  <c r="AA2186" i="1"/>
  <c r="AD2185" i="1" a="1"/>
  <c r="AD2185" i="1" s="1"/>
  <c r="AC2185" i="1"/>
  <c r="AB2185" i="1"/>
  <c r="AA2185" i="1"/>
  <c r="AD2184" i="1" a="1"/>
  <c r="AD2184" i="1" s="1"/>
  <c r="AC2184" i="1"/>
  <c r="AB2184" i="1"/>
  <c r="AA2184" i="1"/>
  <c r="AD2183" i="1" a="1"/>
  <c r="AD2183" i="1" s="1"/>
  <c r="AC2183" i="1"/>
  <c r="AB2183" i="1"/>
  <c r="AA2183" i="1"/>
  <c r="AD2182" i="1" a="1"/>
  <c r="AD2182" i="1" s="1"/>
  <c r="AC2182" i="1"/>
  <c r="AB2182" i="1"/>
  <c r="AA2182" i="1"/>
  <c r="AD2181" i="1" a="1"/>
  <c r="AD2181" i="1" s="1"/>
  <c r="AC2181" i="1"/>
  <c r="AB2181" i="1"/>
  <c r="AA2181" i="1"/>
  <c r="AD2180" i="1" a="1"/>
  <c r="AD2180" i="1" s="1"/>
  <c r="AC2180" i="1"/>
  <c r="AB2180" i="1"/>
  <c r="AA2180" i="1"/>
  <c r="AD2179" i="1" a="1"/>
  <c r="AD2179" i="1" s="1"/>
  <c r="AC2179" i="1"/>
  <c r="AB2179" i="1"/>
  <c r="AA2179" i="1"/>
  <c r="AD2178" i="1" a="1"/>
  <c r="AD2178" i="1" s="1"/>
  <c r="AC2178" i="1"/>
  <c r="AB2178" i="1"/>
  <c r="AA2178" i="1"/>
  <c r="AD2177" i="1" a="1"/>
  <c r="AD2177" i="1" s="1"/>
  <c r="AC2177" i="1"/>
  <c r="AB2177" i="1"/>
  <c r="AA2177" i="1"/>
  <c r="AD2176" i="1" a="1"/>
  <c r="AD2176" i="1" s="1"/>
  <c r="AC2176" i="1"/>
  <c r="AB2176" i="1"/>
  <c r="AA2176" i="1"/>
  <c r="AD2175" i="1" a="1"/>
  <c r="AD2175" i="1" s="1"/>
  <c r="AC2175" i="1"/>
  <c r="AB2175" i="1"/>
  <c r="AA2175" i="1"/>
  <c r="AD2174" i="1" a="1"/>
  <c r="AD2174" i="1" s="1"/>
  <c r="AC2174" i="1"/>
  <c r="AB2174" i="1"/>
  <c r="AA2174" i="1"/>
  <c r="AD2173" i="1" a="1"/>
  <c r="AD2173" i="1" s="1"/>
  <c r="AC2173" i="1"/>
  <c r="AB2173" i="1"/>
  <c r="AA2173" i="1"/>
  <c r="AD2172" i="1" a="1"/>
  <c r="AD2172" i="1" s="1"/>
  <c r="AC2172" i="1"/>
  <c r="AB2172" i="1"/>
  <c r="AA2172" i="1"/>
  <c r="AD2171" i="1" a="1"/>
  <c r="AD2171" i="1" s="1"/>
  <c r="AC2171" i="1"/>
  <c r="AB2171" i="1"/>
  <c r="AA2171" i="1"/>
  <c r="AD2170" i="1" a="1"/>
  <c r="AD2170" i="1" s="1"/>
  <c r="AC2170" i="1"/>
  <c r="AB2170" i="1"/>
  <c r="AA2170" i="1"/>
  <c r="AD2169" i="1" a="1"/>
  <c r="AD2169" i="1" s="1"/>
  <c r="AC2169" i="1"/>
  <c r="AB2169" i="1"/>
  <c r="AA2169" i="1"/>
  <c r="AD2168" i="1" a="1"/>
  <c r="AD2168" i="1" s="1"/>
  <c r="AC2168" i="1"/>
  <c r="AB2168" i="1"/>
  <c r="AA2168" i="1"/>
  <c r="AD2167" i="1" a="1"/>
  <c r="AD2167" i="1" s="1"/>
  <c r="AC2167" i="1"/>
  <c r="AB2167" i="1"/>
  <c r="AA2167" i="1"/>
  <c r="AD2166" i="1" a="1"/>
  <c r="AD2166" i="1" s="1"/>
  <c r="AC2166" i="1"/>
  <c r="AB2166" i="1"/>
  <c r="AA2166" i="1"/>
  <c r="AD2165" i="1" a="1"/>
  <c r="AD2165" i="1" s="1"/>
  <c r="AC2165" i="1"/>
  <c r="AB2165" i="1"/>
  <c r="AA2165" i="1"/>
  <c r="AD2164" i="1" a="1"/>
  <c r="AD2164" i="1" s="1"/>
  <c r="AC2164" i="1"/>
  <c r="AB2164" i="1"/>
  <c r="AA2164" i="1"/>
  <c r="AD2163" i="1" a="1"/>
  <c r="AD2163" i="1" s="1"/>
  <c r="AC2163" i="1"/>
  <c r="AB2163" i="1"/>
  <c r="AA2163" i="1"/>
  <c r="AD2162" i="1" a="1"/>
  <c r="AD2162" i="1" s="1"/>
  <c r="AC2162" i="1"/>
  <c r="AB2162" i="1"/>
  <c r="AA2162" i="1"/>
  <c r="AD2161" i="1" a="1"/>
  <c r="AD2161" i="1" s="1"/>
  <c r="AC2161" i="1"/>
  <c r="AB2161" i="1"/>
  <c r="AA2161" i="1"/>
  <c r="AD2160" i="1" a="1"/>
  <c r="AD2160" i="1" s="1"/>
  <c r="AC2160" i="1"/>
  <c r="AB2160" i="1"/>
  <c r="AA2160" i="1"/>
  <c r="AD2159" i="1" a="1"/>
  <c r="AD2159" i="1" s="1"/>
  <c r="AC2159" i="1"/>
  <c r="AB2159" i="1"/>
  <c r="AA2159" i="1"/>
  <c r="AD2158" i="1" a="1"/>
  <c r="AD2158" i="1" s="1"/>
  <c r="AC2158" i="1"/>
  <c r="AB2158" i="1"/>
  <c r="AA2158" i="1"/>
  <c r="AD2157" i="1" a="1"/>
  <c r="AD2157" i="1" s="1"/>
  <c r="AC2157" i="1"/>
  <c r="AB2157" i="1"/>
  <c r="AA2157" i="1"/>
  <c r="AD2156" i="1" a="1"/>
  <c r="AD2156" i="1" s="1"/>
  <c r="AC2156" i="1"/>
  <c r="AB2156" i="1"/>
  <c r="AA2156" i="1"/>
  <c r="AD2155" i="1" a="1"/>
  <c r="AD2155" i="1" s="1"/>
  <c r="AC2155" i="1"/>
  <c r="AB2155" i="1"/>
  <c r="AA2155" i="1"/>
  <c r="AD2154" i="1" a="1"/>
  <c r="AD2154" i="1" s="1"/>
  <c r="AC2154" i="1"/>
  <c r="AB2154" i="1"/>
  <c r="AA2154" i="1"/>
  <c r="AD2153" i="1" a="1"/>
  <c r="AD2153" i="1" s="1"/>
  <c r="AC2153" i="1"/>
  <c r="AB2153" i="1"/>
  <c r="AA2153" i="1"/>
  <c r="AD2152" i="1" a="1"/>
  <c r="AD2152" i="1" s="1"/>
  <c r="AC2152" i="1"/>
  <c r="AB2152" i="1"/>
  <c r="AA2152" i="1"/>
  <c r="AD2151" i="1" a="1"/>
  <c r="AD2151" i="1" s="1"/>
  <c r="AC2151" i="1"/>
  <c r="AB2151" i="1"/>
  <c r="AA2151" i="1"/>
  <c r="AD2150" i="1" a="1"/>
  <c r="AD2150" i="1" s="1"/>
  <c r="AC2150" i="1"/>
  <c r="AB2150" i="1"/>
  <c r="AA2150" i="1"/>
  <c r="AD2149" i="1" a="1"/>
  <c r="AD2149" i="1" s="1"/>
  <c r="AC2149" i="1"/>
  <c r="AB2149" i="1"/>
  <c r="AA2149" i="1"/>
  <c r="AD2148" i="1" a="1"/>
  <c r="AD2148" i="1" s="1"/>
  <c r="AC2148" i="1"/>
  <c r="AB2148" i="1"/>
  <c r="AA2148" i="1"/>
  <c r="AD2147" i="1" a="1"/>
  <c r="AD2147" i="1" s="1"/>
  <c r="AC2147" i="1"/>
  <c r="AB2147" i="1"/>
  <c r="AA2147" i="1"/>
  <c r="AD2146" i="1" a="1"/>
  <c r="AD2146" i="1" s="1"/>
  <c r="AC2146" i="1"/>
  <c r="AB2146" i="1"/>
  <c r="AA2146" i="1"/>
  <c r="AD2145" i="1" a="1"/>
  <c r="AD2145" i="1" s="1"/>
  <c r="AC2145" i="1"/>
  <c r="AB2145" i="1"/>
  <c r="AA2145" i="1"/>
  <c r="AD2144" i="1" a="1"/>
  <c r="AD2144" i="1" s="1"/>
  <c r="AC2144" i="1"/>
  <c r="AB2144" i="1"/>
  <c r="AA2144" i="1"/>
  <c r="AD2143" i="1" a="1"/>
  <c r="AD2143" i="1" s="1"/>
  <c r="AC2143" i="1"/>
  <c r="AB2143" i="1"/>
  <c r="AA2143" i="1"/>
  <c r="AD2142" i="1" a="1"/>
  <c r="AD2142" i="1" s="1"/>
  <c r="AC2142" i="1"/>
  <c r="AB2142" i="1"/>
  <c r="AA2142" i="1"/>
  <c r="AD2141" i="1" a="1"/>
  <c r="AD2141" i="1" s="1"/>
  <c r="AC2141" i="1"/>
  <c r="AB2141" i="1"/>
  <c r="AA2141" i="1"/>
  <c r="AD2140" i="1" a="1"/>
  <c r="AD2140" i="1" s="1"/>
  <c r="AC2140" i="1"/>
  <c r="AB2140" i="1"/>
  <c r="AA2140" i="1"/>
  <c r="AD2139" i="1" a="1"/>
  <c r="AD2139" i="1" s="1"/>
  <c r="AC2139" i="1"/>
  <c r="AB2139" i="1"/>
  <c r="AA2139" i="1"/>
  <c r="AD2138" i="1" a="1"/>
  <c r="AD2138" i="1" s="1"/>
  <c r="AC2138" i="1"/>
  <c r="AB2138" i="1"/>
  <c r="AA2138" i="1"/>
  <c r="AD2137" i="1" a="1"/>
  <c r="AD2137" i="1" s="1"/>
  <c r="AC2137" i="1"/>
  <c r="AB2137" i="1"/>
  <c r="AA2137" i="1"/>
  <c r="AD2136" i="1" a="1"/>
  <c r="AD2136" i="1" s="1"/>
  <c r="AC2136" i="1"/>
  <c r="AB2136" i="1"/>
  <c r="AA2136" i="1"/>
  <c r="AD2135" i="1" a="1"/>
  <c r="AD2135" i="1" s="1"/>
  <c r="AC2135" i="1"/>
  <c r="AB2135" i="1"/>
  <c r="AA2135" i="1"/>
  <c r="AD2134" i="1" a="1"/>
  <c r="AD2134" i="1" s="1"/>
  <c r="AC2134" i="1"/>
  <c r="AB2134" i="1"/>
  <c r="AA2134" i="1"/>
  <c r="AD2133" i="1" a="1"/>
  <c r="AD2133" i="1" s="1"/>
  <c r="AC2133" i="1"/>
  <c r="AB2133" i="1"/>
  <c r="AA2133" i="1"/>
  <c r="AD2132" i="1" a="1"/>
  <c r="AD2132" i="1" s="1"/>
  <c r="AC2132" i="1"/>
  <c r="AB2132" i="1"/>
  <c r="AA2132" i="1"/>
  <c r="AD2131" i="1" a="1"/>
  <c r="AD2131" i="1" s="1"/>
  <c r="AC2131" i="1"/>
  <c r="AB2131" i="1"/>
  <c r="AA2131" i="1"/>
  <c r="AD2130" i="1" a="1"/>
  <c r="AD2130" i="1" s="1"/>
  <c r="AC2130" i="1"/>
  <c r="AB2130" i="1"/>
  <c r="AA2130" i="1"/>
  <c r="AD2129" i="1" a="1"/>
  <c r="AD2129" i="1" s="1"/>
  <c r="AC2129" i="1"/>
  <c r="AB2129" i="1"/>
  <c r="AA2129" i="1"/>
  <c r="AD2128" i="1" a="1"/>
  <c r="AD2128" i="1" s="1"/>
  <c r="AC2128" i="1"/>
  <c r="AB2128" i="1"/>
  <c r="AA2128" i="1"/>
  <c r="AD2127" i="1" a="1"/>
  <c r="AD2127" i="1" s="1"/>
  <c r="AC2127" i="1"/>
  <c r="AB2127" i="1"/>
  <c r="AA2127" i="1"/>
  <c r="AD2126" i="1" a="1"/>
  <c r="AD2126" i="1" s="1"/>
  <c r="AC2126" i="1"/>
  <c r="AB2126" i="1"/>
  <c r="AA2126" i="1"/>
  <c r="AD2125" i="1" a="1"/>
  <c r="AD2125" i="1" s="1"/>
  <c r="AC2125" i="1"/>
  <c r="AB2125" i="1"/>
  <c r="AA2125" i="1"/>
  <c r="AD2124" i="1" a="1"/>
  <c r="AD2124" i="1" s="1"/>
  <c r="AC2124" i="1"/>
  <c r="AB2124" i="1"/>
  <c r="AA2124" i="1"/>
  <c r="AD2123" i="1" a="1"/>
  <c r="AD2123" i="1" s="1"/>
  <c r="AC2123" i="1"/>
  <c r="AB2123" i="1"/>
  <c r="AA2123" i="1"/>
  <c r="AD2122" i="1" a="1"/>
  <c r="AD2122" i="1" s="1"/>
  <c r="AC2122" i="1"/>
  <c r="AB2122" i="1"/>
  <c r="AA2122" i="1"/>
  <c r="AD2121" i="1" a="1"/>
  <c r="AD2121" i="1" s="1"/>
  <c r="AC2121" i="1"/>
  <c r="AB2121" i="1"/>
  <c r="AA2121" i="1"/>
  <c r="AD2120" i="1" a="1"/>
  <c r="AD2120" i="1" s="1"/>
  <c r="AC2120" i="1"/>
  <c r="AB2120" i="1"/>
  <c r="AA2120" i="1"/>
  <c r="AD2119" i="1" a="1"/>
  <c r="AD2119" i="1" s="1"/>
  <c r="AC2119" i="1"/>
  <c r="AB2119" i="1"/>
  <c r="AA2119" i="1"/>
  <c r="AD2118" i="1" a="1"/>
  <c r="AD2118" i="1" s="1"/>
  <c r="AC2118" i="1"/>
  <c r="AB2118" i="1"/>
  <c r="AA2118" i="1"/>
  <c r="AD2117" i="1" a="1"/>
  <c r="AD2117" i="1" s="1"/>
  <c r="AC2117" i="1"/>
  <c r="AB2117" i="1"/>
  <c r="AA2117" i="1"/>
  <c r="AD2116" i="1" a="1"/>
  <c r="AD2116" i="1" s="1"/>
  <c r="AC2116" i="1"/>
  <c r="AB2116" i="1"/>
  <c r="AA2116" i="1"/>
  <c r="AD2115" i="1" a="1"/>
  <c r="AD2115" i="1" s="1"/>
  <c r="AC2115" i="1"/>
  <c r="AB2115" i="1"/>
  <c r="AA2115" i="1"/>
  <c r="AD2114" i="1" a="1"/>
  <c r="AD2114" i="1" s="1"/>
  <c r="AC2114" i="1"/>
  <c r="AB2114" i="1"/>
  <c r="AA2114" i="1"/>
  <c r="AD2113" i="1" a="1"/>
  <c r="AD2113" i="1" s="1"/>
  <c r="AC2113" i="1"/>
  <c r="AB2113" i="1"/>
  <c r="AA2113" i="1"/>
  <c r="AD2112" i="1" a="1"/>
  <c r="AD2112" i="1" s="1"/>
  <c r="AC2112" i="1"/>
  <c r="AB2112" i="1"/>
  <c r="AA2112" i="1"/>
  <c r="AD2111" i="1" a="1"/>
  <c r="AD2111" i="1" s="1"/>
  <c r="AC2111" i="1"/>
  <c r="AB2111" i="1"/>
  <c r="AA2111" i="1"/>
  <c r="AD2110" i="1" a="1"/>
  <c r="AD2110" i="1" s="1"/>
  <c r="AC2110" i="1"/>
  <c r="AB2110" i="1"/>
  <c r="AA2110" i="1"/>
  <c r="AD2109" i="1" a="1"/>
  <c r="AD2109" i="1" s="1"/>
  <c r="AC2109" i="1"/>
  <c r="AB2109" i="1"/>
  <c r="AA2109" i="1"/>
  <c r="AD2108" i="1" a="1"/>
  <c r="AD2108" i="1" s="1"/>
  <c r="AC2108" i="1"/>
  <c r="AB2108" i="1"/>
  <c r="AA2108" i="1"/>
  <c r="AD2107" i="1" a="1"/>
  <c r="AD2107" i="1" s="1"/>
  <c r="AC2107" i="1"/>
  <c r="AB2107" i="1"/>
  <c r="AA2107" i="1"/>
  <c r="AD2106" i="1" a="1"/>
  <c r="AD2106" i="1" s="1"/>
  <c r="AC2106" i="1"/>
  <c r="AB2106" i="1"/>
  <c r="AA2106" i="1"/>
  <c r="AD2105" i="1" a="1"/>
  <c r="AD2105" i="1" s="1"/>
  <c r="AC2105" i="1"/>
  <c r="AB2105" i="1"/>
  <c r="AA2105" i="1"/>
  <c r="AD2104" i="1" a="1"/>
  <c r="AD2104" i="1" s="1"/>
  <c r="AC2104" i="1"/>
  <c r="AB2104" i="1"/>
  <c r="AA2104" i="1"/>
  <c r="AD2103" i="1" a="1"/>
  <c r="AD2103" i="1" s="1"/>
  <c r="AC2103" i="1"/>
  <c r="AB2103" i="1"/>
  <c r="AA2103" i="1"/>
  <c r="AD2102" i="1" a="1"/>
  <c r="AD2102" i="1" s="1"/>
  <c r="AC2102" i="1"/>
  <c r="AB2102" i="1"/>
  <c r="AA2102" i="1"/>
  <c r="AD2101" i="1" a="1"/>
  <c r="AD2101" i="1" s="1"/>
  <c r="AC2101" i="1"/>
  <c r="AB2101" i="1"/>
  <c r="AA2101" i="1"/>
  <c r="AD2100" i="1" a="1"/>
  <c r="AD2100" i="1" s="1"/>
  <c r="AC2100" i="1"/>
  <c r="AB2100" i="1"/>
  <c r="AA2100" i="1"/>
  <c r="AD2099" i="1" a="1"/>
  <c r="AD2099" i="1" s="1"/>
  <c r="AC2099" i="1"/>
  <c r="AB2099" i="1"/>
  <c r="AA2099" i="1"/>
  <c r="AD2098" i="1" a="1"/>
  <c r="AD2098" i="1" s="1"/>
  <c r="AC2098" i="1"/>
  <c r="AB2098" i="1"/>
  <c r="AA2098" i="1"/>
  <c r="AD2097" i="1" a="1"/>
  <c r="AD2097" i="1" s="1"/>
  <c r="AC2097" i="1"/>
  <c r="AB2097" i="1"/>
  <c r="AA2097" i="1"/>
  <c r="AD2096" i="1" a="1"/>
  <c r="AD2096" i="1" s="1"/>
  <c r="AC2096" i="1"/>
  <c r="AB2096" i="1"/>
  <c r="AA2096" i="1"/>
  <c r="AD2095" i="1" a="1"/>
  <c r="AD2095" i="1" s="1"/>
  <c r="AC2095" i="1"/>
  <c r="AB2095" i="1"/>
  <c r="AA2095" i="1"/>
  <c r="AD2094" i="1" a="1"/>
  <c r="AD2094" i="1" s="1"/>
  <c r="AC2094" i="1"/>
  <c r="AB2094" i="1"/>
  <c r="AA2094" i="1"/>
  <c r="AD2093" i="1" a="1"/>
  <c r="AD2093" i="1" s="1"/>
  <c r="AC2093" i="1"/>
  <c r="AB2093" i="1"/>
  <c r="AA2093" i="1"/>
  <c r="AD2092" i="1" a="1"/>
  <c r="AD2092" i="1" s="1"/>
  <c r="AC2092" i="1"/>
  <c r="AB2092" i="1"/>
  <c r="AA2092" i="1"/>
  <c r="AD2091" i="1" a="1"/>
  <c r="AD2091" i="1" s="1"/>
  <c r="AC2091" i="1"/>
  <c r="AB2091" i="1"/>
  <c r="AA2091" i="1"/>
  <c r="AD2090" i="1" a="1"/>
  <c r="AD2090" i="1" s="1"/>
  <c r="AC2090" i="1"/>
  <c r="AB2090" i="1"/>
  <c r="AA2090" i="1"/>
  <c r="AD2089" i="1" a="1"/>
  <c r="AD2089" i="1" s="1"/>
  <c r="AC2089" i="1"/>
  <c r="AB2089" i="1"/>
  <c r="AA2089" i="1"/>
  <c r="AD2088" i="1" a="1"/>
  <c r="AD2088" i="1" s="1"/>
  <c r="AC2088" i="1"/>
  <c r="AB2088" i="1"/>
  <c r="AA2088" i="1"/>
  <c r="AD2087" i="1" a="1"/>
  <c r="AD2087" i="1" s="1"/>
  <c r="AC2087" i="1"/>
  <c r="AB2087" i="1"/>
  <c r="AA2087" i="1"/>
  <c r="AD2086" i="1" a="1"/>
  <c r="AD2086" i="1" s="1"/>
  <c r="AC2086" i="1"/>
  <c r="AB2086" i="1"/>
  <c r="AA2086" i="1"/>
  <c r="AD2085" i="1" a="1"/>
  <c r="AD2085" i="1" s="1"/>
  <c r="AC2085" i="1"/>
  <c r="AB2085" i="1"/>
  <c r="AA2085" i="1"/>
  <c r="AD2084" i="1" a="1"/>
  <c r="AD2084" i="1" s="1"/>
  <c r="AC2084" i="1"/>
  <c r="AB2084" i="1"/>
  <c r="AA2084" i="1"/>
  <c r="AD2083" i="1" a="1"/>
  <c r="AD2083" i="1" s="1"/>
  <c r="AC2083" i="1"/>
  <c r="AB2083" i="1"/>
  <c r="AA2083" i="1"/>
  <c r="AD2082" i="1" a="1"/>
  <c r="AD2082" i="1" s="1"/>
  <c r="AC2082" i="1"/>
  <c r="AB2082" i="1"/>
  <c r="AA2082" i="1"/>
  <c r="AD2081" i="1" a="1"/>
  <c r="AD2081" i="1" s="1"/>
  <c r="AC2081" i="1"/>
  <c r="AB2081" i="1"/>
  <c r="AA2081" i="1"/>
  <c r="AD2080" i="1" a="1"/>
  <c r="AD2080" i="1" s="1"/>
  <c r="AC2080" i="1"/>
  <c r="AB2080" i="1"/>
  <c r="AA2080" i="1"/>
  <c r="AD2079" i="1" a="1"/>
  <c r="AD2079" i="1" s="1"/>
  <c r="AC2079" i="1"/>
  <c r="AB2079" i="1"/>
  <c r="AA2079" i="1"/>
  <c r="AD2078" i="1" a="1"/>
  <c r="AD2078" i="1" s="1"/>
  <c r="AC2078" i="1"/>
  <c r="AB2078" i="1"/>
  <c r="AA2078" i="1"/>
  <c r="AD2077" i="1" a="1"/>
  <c r="AD2077" i="1" s="1"/>
  <c r="AC2077" i="1"/>
  <c r="AB2077" i="1"/>
  <c r="AA2077" i="1"/>
  <c r="AD2076" i="1" a="1"/>
  <c r="AD2076" i="1" s="1"/>
  <c r="AC2076" i="1"/>
  <c r="AB2076" i="1"/>
  <c r="AA2076" i="1"/>
  <c r="AD2075" i="1" a="1"/>
  <c r="AD2075" i="1" s="1"/>
  <c r="AC2075" i="1"/>
  <c r="AB2075" i="1"/>
  <c r="AA2075" i="1"/>
  <c r="AD2074" i="1" a="1"/>
  <c r="AD2074" i="1" s="1"/>
  <c r="AC2074" i="1"/>
  <c r="AB2074" i="1"/>
  <c r="AA2074" i="1"/>
  <c r="AD2073" i="1" a="1"/>
  <c r="AD2073" i="1" s="1"/>
  <c r="AC2073" i="1"/>
  <c r="AB2073" i="1"/>
  <c r="AA2073" i="1"/>
  <c r="AD2072" i="1" a="1"/>
  <c r="AD2072" i="1" s="1"/>
  <c r="AC2072" i="1"/>
  <c r="AB2072" i="1"/>
  <c r="AA2072" i="1"/>
  <c r="AD2071" i="1" a="1"/>
  <c r="AD2071" i="1" s="1"/>
  <c r="AC2071" i="1"/>
  <c r="AB2071" i="1"/>
  <c r="AA2071" i="1"/>
  <c r="AD2070" i="1" a="1"/>
  <c r="AD2070" i="1" s="1"/>
  <c r="AC2070" i="1"/>
  <c r="AB2070" i="1"/>
  <c r="AA2070" i="1"/>
  <c r="AD2069" i="1" a="1"/>
  <c r="AD2069" i="1" s="1"/>
  <c r="AC2069" i="1"/>
  <c r="AB2069" i="1"/>
  <c r="AA2069" i="1"/>
  <c r="AD2068" i="1" a="1"/>
  <c r="AD2068" i="1" s="1"/>
  <c r="AC2068" i="1"/>
  <c r="AB2068" i="1"/>
  <c r="AA2068" i="1"/>
  <c r="AD2067" i="1" a="1"/>
  <c r="AD2067" i="1" s="1"/>
  <c r="AC2067" i="1"/>
  <c r="AB2067" i="1"/>
  <c r="AA2067" i="1"/>
  <c r="AD2066" i="1" a="1"/>
  <c r="AD2066" i="1" s="1"/>
  <c r="AC2066" i="1"/>
  <c r="AB2066" i="1"/>
  <c r="AA2066" i="1"/>
  <c r="AD2065" i="1" a="1"/>
  <c r="AD2065" i="1" s="1"/>
  <c r="AC2065" i="1"/>
  <c r="AB2065" i="1"/>
  <c r="AA2065" i="1"/>
  <c r="AD2064" i="1" a="1"/>
  <c r="AD2064" i="1" s="1"/>
  <c r="AC2064" i="1"/>
  <c r="AB2064" i="1"/>
  <c r="AA2064" i="1"/>
  <c r="AD2063" i="1" a="1"/>
  <c r="AD2063" i="1" s="1"/>
  <c r="AC2063" i="1"/>
  <c r="AB2063" i="1"/>
  <c r="AA2063" i="1"/>
  <c r="AD2062" i="1" a="1"/>
  <c r="AD2062" i="1" s="1"/>
  <c r="AC2062" i="1"/>
  <c r="AB2062" i="1"/>
  <c r="AA2062" i="1"/>
  <c r="AD2061" i="1" a="1"/>
  <c r="AD2061" i="1" s="1"/>
  <c r="AC2061" i="1"/>
  <c r="AB2061" i="1"/>
  <c r="AA2061" i="1"/>
  <c r="AD2060" i="1" a="1"/>
  <c r="AD2060" i="1" s="1"/>
  <c r="AC2060" i="1"/>
  <c r="AB2060" i="1"/>
  <c r="AA2060" i="1"/>
  <c r="AD2059" i="1" a="1"/>
  <c r="AD2059" i="1" s="1"/>
  <c r="AC2059" i="1"/>
  <c r="AB2059" i="1"/>
  <c r="AA2059" i="1"/>
  <c r="AD2058" i="1" a="1"/>
  <c r="AD2058" i="1" s="1"/>
  <c r="AC2058" i="1"/>
  <c r="AB2058" i="1"/>
  <c r="AA2058" i="1"/>
  <c r="AD2057" i="1" a="1"/>
  <c r="AD2057" i="1" s="1"/>
  <c r="AC2057" i="1"/>
  <c r="AB2057" i="1"/>
  <c r="AA2057" i="1"/>
  <c r="AD2056" i="1" a="1"/>
  <c r="AD2056" i="1" s="1"/>
  <c r="AC2056" i="1"/>
  <c r="AB2056" i="1"/>
  <c r="AA2056" i="1"/>
  <c r="AD2055" i="1" a="1"/>
  <c r="AD2055" i="1" s="1"/>
  <c r="AC2055" i="1"/>
  <c r="AB2055" i="1"/>
  <c r="AA2055" i="1"/>
  <c r="AD2054" i="1" a="1"/>
  <c r="AD2054" i="1" s="1"/>
  <c r="AC2054" i="1"/>
  <c r="AB2054" i="1"/>
  <c r="AA2054" i="1"/>
  <c r="AD2053" i="1" a="1"/>
  <c r="AD2053" i="1" s="1"/>
  <c r="AC2053" i="1"/>
  <c r="AB2053" i="1"/>
  <c r="AA2053" i="1"/>
  <c r="AD2052" i="1" a="1"/>
  <c r="AD2052" i="1" s="1"/>
  <c r="AC2052" i="1"/>
  <c r="AB2052" i="1"/>
  <c r="AA2052" i="1"/>
  <c r="AD2051" i="1" a="1"/>
  <c r="AD2051" i="1" s="1"/>
  <c r="AC2051" i="1"/>
  <c r="AB2051" i="1"/>
  <c r="AA2051" i="1"/>
  <c r="AD2050" i="1" a="1"/>
  <c r="AD2050" i="1" s="1"/>
  <c r="AC2050" i="1"/>
  <c r="AB2050" i="1"/>
  <c r="AA2050" i="1"/>
  <c r="AD2049" i="1" a="1"/>
  <c r="AD2049" i="1" s="1"/>
  <c r="AC2049" i="1"/>
  <c r="AB2049" i="1"/>
  <c r="AA2049" i="1"/>
  <c r="AD2048" i="1" a="1"/>
  <c r="AD2048" i="1" s="1"/>
  <c r="AC2048" i="1"/>
  <c r="AB2048" i="1"/>
  <c r="AA2048" i="1"/>
  <c r="AD2047" i="1" a="1"/>
  <c r="AD2047" i="1" s="1"/>
  <c r="AC2047" i="1"/>
  <c r="AB2047" i="1"/>
  <c r="AA2047" i="1"/>
  <c r="AD2046" i="1" a="1"/>
  <c r="AD2046" i="1" s="1"/>
  <c r="AC2046" i="1"/>
  <c r="AB2046" i="1"/>
  <c r="AA2046" i="1"/>
  <c r="AD2045" i="1" a="1"/>
  <c r="AD2045" i="1" s="1"/>
  <c r="AC2045" i="1"/>
  <c r="AB2045" i="1"/>
  <c r="AA2045" i="1"/>
  <c r="AD2044" i="1" a="1"/>
  <c r="AD2044" i="1" s="1"/>
  <c r="AC2044" i="1"/>
  <c r="AB2044" i="1"/>
  <c r="AA2044" i="1"/>
  <c r="AD2043" i="1" a="1"/>
  <c r="AD2043" i="1" s="1"/>
  <c r="AC2043" i="1"/>
  <c r="AB2043" i="1"/>
  <c r="AA2043" i="1"/>
  <c r="AD2042" i="1" a="1"/>
  <c r="AD2042" i="1" s="1"/>
  <c r="AC2042" i="1"/>
  <c r="AB2042" i="1"/>
  <c r="AA2042" i="1"/>
  <c r="AD2041" i="1" a="1"/>
  <c r="AD2041" i="1" s="1"/>
  <c r="AC2041" i="1"/>
  <c r="AB2041" i="1"/>
  <c r="AA2041" i="1"/>
  <c r="AD2040" i="1" a="1"/>
  <c r="AD2040" i="1" s="1"/>
  <c r="AC2040" i="1"/>
  <c r="AB2040" i="1"/>
  <c r="AA2040" i="1"/>
  <c r="AD2039" i="1" a="1"/>
  <c r="AD2039" i="1" s="1"/>
  <c r="AC2039" i="1"/>
  <c r="AB2039" i="1"/>
  <c r="AA2039" i="1"/>
  <c r="AD2038" i="1" a="1"/>
  <c r="AD2038" i="1" s="1"/>
  <c r="AC2038" i="1"/>
  <c r="AB2038" i="1"/>
  <c r="AA2038" i="1"/>
  <c r="AD2037" i="1" a="1"/>
  <c r="AD2037" i="1" s="1"/>
  <c r="AC2037" i="1"/>
  <c r="AB2037" i="1"/>
  <c r="AA2037" i="1"/>
  <c r="AD2036" i="1" a="1"/>
  <c r="AD2036" i="1" s="1"/>
  <c r="AC2036" i="1"/>
  <c r="AB2036" i="1"/>
  <c r="AA2036" i="1"/>
  <c r="AD2035" i="1" a="1"/>
  <c r="AD2035" i="1" s="1"/>
  <c r="AC2035" i="1"/>
  <c r="AB2035" i="1"/>
  <c r="AA2035" i="1"/>
  <c r="AD2034" i="1" a="1"/>
  <c r="AD2034" i="1" s="1"/>
  <c r="AC2034" i="1"/>
  <c r="AB2034" i="1"/>
  <c r="AA2034" i="1"/>
  <c r="AD2033" i="1" a="1"/>
  <c r="AD2033" i="1" s="1"/>
  <c r="AC2033" i="1"/>
  <c r="AB2033" i="1"/>
  <c r="AA2033" i="1"/>
  <c r="AD2032" i="1" a="1"/>
  <c r="AD2032" i="1" s="1"/>
  <c r="AC2032" i="1"/>
  <c r="AB2032" i="1"/>
  <c r="AA2032" i="1"/>
  <c r="AD2031" i="1" a="1"/>
  <c r="AD2031" i="1" s="1"/>
  <c r="AC2031" i="1"/>
  <c r="AB2031" i="1"/>
  <c r="AA2031" i="1"/>
  <c r="AD2030" i="1" a="1"/>
  <c r="AD2030" i="1" s="1"/>
  <c r="AC2030" i="1"/>
  <c r="AB2030" i="1"/>
  <c r="AA2030" i="1"/>
  <c r="AD2029" i="1" a="1"/>
  <c r="AD2029" i="1" s="1"/>
  <c r="AC2029" i="1"/>
  <c r="AB2029" i="1"/>
  <c r="AA2029" i="1"/>
  <c r="AD2028" i="1" a="1"/>
  <c r="AD2028" i="1" s="1"/>
  <c r="AC2028" i="1"/>
  <c r="AB2028" i="1"/>
  <c r="AA2028" i="1"/>
  <c r="AD2027" i="1" a="1"/>
  <c r="AD2027" i="1" s="1"/>
  <c r="AC2027" i="1"/>
  <c r="AB2027" i="1"/>
  <c r="AA2027" i="1"/>
  <c r="AD2026" i="1" a="1"/>
  <c r="AD2026" i="1" s="1"/>
  <c r="AC2026" i="1"/>
  <c r="AB2026" i="1"/>
  <c r="AA2026" i="1"/>
  <c r="AD2025" i="1" a="1"/>
  <c r="AD2025" i="1" s="1"/>
  <c r="AC2025" i="1"/>
  <c r="AB2025" i="1"/>
  <c r="AA2025" i="1"/>
  <c r="AD2024" i="1" a="1"/>
  <c r="AD2024" i="1" s="1"/>
  <c r="AC2024" i="1"/>
  <c r="AB2024" i="1"/>
  <c r="AA2024" i="1"/>
  <c r="AD2023" i="1" a="1"/>
  <c r="AD2023" i="1" s="1"/>
  <c r="AC2023" i="1"/>
  <c r="AB2023" i="1"/>
  <c r="AA2023" i="1"/>
  <c r="AD2022" i="1" a="1"/>
  <c r="AD2022" i="1" s="1"/>
  <c r="AC2022" i="1"/>
  <c r="AB2022" i="1"/>
  <c r="AA2022" i="1"/>
  <c r="AD2021" i="1" a="1"/>
  <c r="AD2021" i="1" s="1"/>
  <c r="AC2021" i="1"/>
  <c r="AB2021" i="1"/>
  <c r="AA2021" i="1"/>
  <c r="AD2020" i="1" a="1"/>
  <c r="AD2020" i="1" s="1"/>
  <c r="AC2020" i="1"/>
  <c r="AB2020" i="1"/>
  <c r="AA2020" i="1"/>
  <c r="AD2019" i="1" a="1"/>
  <c r="AD2019" i="1" s="1"/>
  <c r="AC2019" i="1"/>
  <c r="AB2019" i="1"/>
  <c r="AA2019" i="1"/>
  <c r="AD2018" i="1" a="1"/>
  <c r="AD2018" i="1" s="1"/>
  <c r="AC2018" i="1"/>
  <c r="AB2018" i="1"/>
  <c r="AA2018" i="1"/>
  <c r="AD2017" i="1" a="1"/>
  <c r="AD2017" i="1" s="1"/>
  <c r="AC2017" i="1"/>
  <c r="AB2017" i="1"/>
  <c r="AA2017" i="1"/>
  <c r="AD2016" i="1" a="1"/>
  <c r="AD2016" i="1" s="1"/>
  <c r="AC2016" i="1"/>
  <c r="AB2016" i="1"/>
  <c r="AA2016" i="1"/>
  <c r="AD2015" i="1" a="1"/>
  <c r="AD2015" i="1" s="1"/>
  <c r="AC2015" i="1"/>
  <c r="AB2015" i="1"/>
  <c r="AA2015" i="1"/>
  <c r="AD2014" i="1" a="1"/>
  <c r="AD2014" i="1" s="1"/>
  <c r="AC2014" i="1"/>
  <c r="AB2014" i="1"/>
  <c r="AA2014" i="1"/>
  <c r="AD2013" i="1" a="1"/>
  <c r="AD2013" i="1" s="1"/>
  <c r="AC2013" i="1"/>
  <c r="AB2013" i="1"/>
  <c r="AA2013" i="1"/>
  <c r="AD2012" i="1" a="1"/>
  <c r="AD2012" i="1" s="1"/>
  <c r="AC2012" i="1"/>
  <c r="AB2012" i="1"/>
  <c r="AA2012" i="1"/>
  <c r="AD2011" i="1" a="1"/>
  <c r="AD2011" i="1" s="1"/>
  <c r="AC2011" i="1"/>
  <c r="AB2011" i="1"/>
  <c r="AA2011" i="1"/>
  <c r="AD2010" i="1" a="1"/>
  <c r="AD2010" i="1" s="1"/>
  <c r="AC2010" i="1"/>
  <c r="AB2010" i="1"/>
  <c r="AA2010" i="1"/>
  <c r="AD2009" i="1" a="1"/>
  <c r="AD2009" i="1" s="1"/>
  <c r="AC2009" i="1"/>
  <c r="AB2009" i="1"/>
  <c r="AA2009" i="1"/>
  <c r="AD2008" i="1" a="1"/>
  <c r="AD2008" i="1" s="1"/>
  <c r="AC2008" i="1"/>
  <c r="AB2008" i="1"/>
  <c r="AA2008" i="1"/>
  <c r="AD2007" i="1" a="1"/>
  <c r="AD2007" i="1" s="1"/>
  <c r="AC2007" i="1"/>
  <c r="AB2007" i="1"/>
  <c r="AA2007" i="1"/>
  <c r="AD2006" i="1" a="1"/>
  <c r="AD2006" i="1" s="1"/>
  <c r="AC2006" i="1"/>
  <c r="AB2006" i="1"/>
  <c r="AA2006" i="1"/>
  <c r="AD2005" i="1" a="1"/>
  <c r="AD2005" i="1" s="1"/>
  <c r="AC2005" i="1"/>
  <c r="AB2005" i="1"/>
  <c r="AA2005" i="1"/>
  <c r="AD2004" i="1" a="1"/>
  <c r="AD2004" i="1" s="1"/>
  <c r="AC2004" i="1"/>
  <c r="AB2004" i="1"/>
  <c r="AA2004" i="1"/>
  <c r="AD2003" i="1" a="1"/>
  <c r="AD2003" i="1" s="1"/>
  <c r="AC2003" i="1"/>
  <c r="AB2003" i="1"/>
  <c r="AA2003" i="1"/>
  <c r="AD2002" i="1" a="1"/>
  <c r="AD2002" i="1" s="1"/>
  <c r="AC2002" i="1"/>
  <c r="AB2002" i="1"/>
  <c r="AA2002" i="1"/>
  <c r="AD2001" i="1" a="1"/>
  <c r="AD2001" i="1" s="1"/>
  <c r="AC2001" i="1"/>
  <c r="AB2001" i="1"/>
  <c r="AA2001" i="1"/>
  <c r="AD2000" i="1" a="1"/>
  <c r="AD2000" i="1" s="1"/>
  <c r="AC2000" i="1"/>
  <c r="AB2000" i="1"/>
  <c r="AA2000" i="1"/>
  <c r="AD1999" i="1" a="1"/>
  <c r="AD1999" i="1" s="1"/>
  <c r="AC1999" i="1"/>
  <c r="AB1999" i="1"/>
  <c r="AA1999" i="1"/>
  <c r="AD1998" i="1" a="1"/>
  <c r="AD1998" i="1" s="1"/>
  <c r="AC1998" i="1"/>
  <c r="AB1998" i="1"/>
  <c r="AA1998" i="1"/>
  <c r="AD1997" i="1" a="1"/>
  <c r="AD1997" i="1" s="1"/>
  <c r="AC1997" i="1"/>
  <c r="AB1997" i="1"/>
  <c r="AA1997" i="1"/>
  <c r="AD1996" i="1" a="1"/>
  <c r="AD1996" i="1" s="1"/>
  <c r="AC1996" i="1"/>
  <c r="AB1996" i="1"/>
  <c r="AA1996" i="1"/>
  <c r="AD1995" i="1" a="1"/>
  <c r="AD1995" i="1" s="1"/>
  <c r="AC1995" i="1"/>
  <c r="AB1995" i="1"/>
  <c r="AA1995" i="1"/>
  <c r="AD1994" i="1" a="1"/>
  <c r="AD1994" i="1" s="1"/>
  <c r="AC1994" i="1"/>
  <c r="AB1994" i="1"/>
  <c r="AA1994" i="1"/>
  <c r="AD1993" i="1" a="1"/>
  <c r="AD1993" i="1" s="1"/>
  <c r="AC1993" i="1"/>
  <c r="AB1993" i="1"/>
  <c r="AA1993" i="1"/>
  <c r="AD1992" i="1" a="1"/>
  <c r="AD1992" i="1" s="1"/>
  <c r="AC1992" i="1"/>
  <c r="AB1992" i="1"/>
  <c r="AA1992" i="1"/>
  <c r="AD1991" i="1" a="1"/>
  <c r="AD1991" i="1" s="1"/>
  <c r="AC1991" i="1"/>
  <c r="AB1991" i="1"/>
  <c r="AA1991" i="1"/>
  <c r="AD1990" i="1" a="1"/>
  <c r="AD1990" i="1" s="1"/>
  <c r="AC1990" i="1"/>
  <c r="AB1990" i="1"/>
  <c r="AA1990" i="1"/>
  <c r="AD1989" i="1" a="1"/>
  <c r="AD1989" i="1" s="1"/>
  <c r="AC1989" i="1"/>
  <c r="AB1989" i="1"/>
  <c r="AA1989" i="1"/>
  <c r="AD1988" i="1" a="1"/>
  <c r="AD1988" i="1" s="1"/>
  <c r="AC1988" i="1"/>
  <c r="AB1988" i="1"/>
  <c r="AA1988" i="1"/>
  <c r="AD1987" i="1" a="1"/>
  <c r="AD1987" i="1" s="1"/>
  <c r="AC1987" i="1"/>
  <c r="AB1987" i="1"/>
  <c r="AA1987" i="1"/>
  <c r="AD1986" i="1" a="1"/>
  <c r="AD1986" i="1" s="1"/>
  <c r="AC1986" i="1"/>
  <c r="AB1986" i="1"/>
  <c r="AA1986" i="1"/>
  <c r="AD1985" i="1" a="1"/>
  <c r="AD1985" i="1" s="1"/>
  <c r="AC1985" i="1"/>
  <c r="AB1985" i="1"/>
  <c r="AA1985" i="1"/>
  <c r="AD1984" i="1" a="1"/>
  <c r="AD1984" i="1" s="1"/>
  <c r="AC1984" i="1"/>
  <c r="AB1984" i="1"/>
  <c r="AA1984" i="1"/>
  <c r="AD1983" i="1" a="1"/>
  <c r="AD1983" i="1" s="1"/>
  <c r="AC1983" i="1"/>
  <c r="AB1983" i="1"/>
  <c r="AA1983" i="1"/>
  <c r="AD1982" i="1" a="1"/>
  <c r="AD1982" i="1" s="1"/>
  <c r="AC1982" i="1"/>
  <c r="AB1982" i="1"/>
  <c r="AA1982" i="1"/>
  <c r="AD1981" i="1" a="1"/>
  <c r="AD1981" i="1" s="1"/>
  <c r="AC1981" i="1"/>
  <c r="AB1981" i="1"/>
  <c r="AA1981" i="1"/>
  <c r="AD1980" i="1" a="1"/>
  <c r="AD1980" i="1" s="1"/>
  <c r="AC1980" i="1"/>
  <c r="AB1980" i="1"/>
  <c r="AA1980" i="1"/>
  <c r="AD1979" i="1" a="1"/>
  <c r="AD1979" i="1" s="1"/>
  <c r="AC1979" i="1"/>
  <c r="AB1979" i="1"/>
  <c r="AA1979" i="1"/>
  <c r="AD1978" i="1" a="1"/>
  <c r="AD1978" i="1" s="1"/>
  <c r="AC1978" i="1"/>
  <c r="AB1978" i="1"/>
  <c r="AA1978" i="1"/>
  <c r="AD1977" i="1" a="1"/>
  <c r="AD1977" i="1" s="1"/>
  <c r="AC1977" i="1"/>
  <c r="AB1977" i="1"/>
  <c r="AA1977" i="1"/>
  <c r="AD1976" i="1" a="1"/>
  <c r="AD1976" i="1" s="1"/>
  <c r="AC1976" i="1"/>
  <c r="AB1976" i="1"/>
  <c r="AA1976" i="1"/>
  <c r="AD1975" i="1" a="1"/>
  <c r="AD1975" i="1" s="1"/>
  <c r="AC1975" i="1"/>
  <c r="AB1975" i="1"/>
  <c r="AA1975" i="1"/>
  <c r="AD1974" i="1" a="1"/>
  <c r="AD1974" i="1" s="1"/>
  <c r="AC1974" i="1"/>
  <c r="AB1974" i="1"/>
  <c r="AA1974" i="1"/>
  <c r="AD1973" i="1" a="1"/>
  <c r="AD1973" i="1" s="1"/>
  <c r="AC1973" i="1"/>
  <c r="AB1973" i="1"/>
  <c r="AA1973" i="1"/>
  <c r="AD1972" i="1" a="1"/>
  <c r="AD1972" i="1" s="1"/>
  <c r="AC1972" i="1"/>
  <c r="AB1972" i="1"/>
  <c r="AA1972" i="1"/>
  <c r="AD1971" i="1" a="1"/>
  <c r="AD1971" i="1" s="1"/>
  <c r="AC1971" i="1"/>
  <c r="AB1971" i="1"/>
  <c r="AA1971" i="1"/>
  <c r="AD1970" i="1" a="1"/>
  <c r="AD1970" i="1" s="1"/>
  <c r="AC1970" i="1"/>
  <c r="AB1970" i="1"/>
  <c r="AA1970" i="1"/>
  <c r="AD1969" i="1" a="1"/>
  <c r="AD1969" i="1" s="1"/>
  <c r="AC1969" i="1"/>
  <c r="AB1969" i="1"/>
  <c r="AA1969" i="1"/>
  <c r="AD1968" i="1" a="1"/>
  <c r="AD1968" i="1" s="1"/>
  <c r="AC1968" i="1"/>
  <c r="AB1968" i="1"/>
  <c r="AA1968" i="1"/>
  <c r="AD1967" i="1" a="1"/>
  <c r="AD1967" i="1" s="1"/>
  <c r="AC1967" i="1"/>
  <c r="AB1967" i="1"/>
  <c r="AA1967" i="1"/>
  <c r="AD1966" i="1" a="1"/>
  <c r="AD1966" i="1" s="1"/>
  <c r="AC1966" i="1"/>
  <c r="AB1966" i="1"/>
  <c r="AA1966" i="1"/>
  <c r="AD1965" i="1" a="1"/>
  <c r="AD1965" i="1" s="1"/>
  <c r="AC1965" i="1"/>
  <c r="AB1965" i="1"/>
  <c r="AA1965" i="1"/>
  <c r="AD1964" i="1" a="1"/>
  <c r="AD1964" i="1" s="1"/>
  <c r="AC1964" i="1"/>
  <c r="AB1964" i="1"/>
  <c r="AA1964" i="1"/>
  <c r="AD1963" i="1" a="1"/>
  <c r="AD1963" i="1" s="1"/>
  <c r="AC1963" i="1"/>
  <c r="AB1963" i="1"/>
  <c r="AA1963" i="1"/>
  <c r="AD1962" i="1" a="1"/>
  <c r="AD1962" i="1" s="1"/>
  <c r="AC1962" i="1"/>
  <c r="AB1962" i="1"/>
  <c r="AA1962" i="1"/>
  <c r="AD1961" i="1" a="1"/>
  <c r="AD1961" i="1" s="1"/>
  <c r="AC1961" i="1"/>
  <c r="AB1961" i="1"/>
  <c r="AA1961" i="1"/>
  <c r="AD1960" i="1" a="1"/>
  <c r="AD1960" i="1" s="1"/>
  <c r="AC1960" i="1"/>
  <c r="AB1960" i="1"/>
  <c r="AA1960" i="1"/>
  <c r="AD1959" i="1" a="1"/>
  <c r="AD1959" i="1" s="1"/>
  <c r="AC1959" i="1"/>
  <c r="AB1959" i="1"/>
  <c r="AA1959" i="1"/>
  <c r="AD1958" i="1" a="1"/>
  <c r="AD1958" i="1" s="1"/>
  <c r="AC1958" i="1"/>
  <c r="AB1958" i="1"/>
  <c r="AA1958" i="1"/>
  <c r="AD1957" i="1" a="1"/>
  <c r="AD1957" i="1" s="1"/>
  <c r="AC1957" i="1"/>
  <c r="AB1957" i="1"/>
  <c r="AA1957" i="1"/>
  <c r="AD1956" i="1" a="1"/>
  <c r="AD1956" i="1" s="1"/>
  <c r="AC1956" i="1"/>
  <c r="AB1956" i="1"/>
  <c r="AA1956" i="1"/>
  <c r="AD1955" i="1" a="1"/>
  <c r="AD1955" i="1" s="1"/>
  <c r="AC1955" i="1"/>
  <c r="AB1955" i="1"/>
  <c r="AA1955" i="1"/>
  <c r="AD1954" i="1" a="1"/>
  <c r="AD1954" i="1" s="1"/>
  <c r="AC1954" i="1"/>
  <c r="AB1954" i="1"/>
  <c r="AA1954" i="1"/>
  <c r="AD1953" i="1" a="1"/>
  <c r="AD1953" i="1" s="1"/>
  <c r="AC1953" i="1"/>
  <c r="AB1953" i="1"/>
  <c r="AA1953" i="1"/>
  <c r="AD1952" i="1" a="1"/>
  <c r="AD1952" i="1" s="1"/>
  <c r="AC1952" i="1"/>
  <c r="AB1952" i="1"/>
  <c r="AA1952" i="1"/>
  <c r="AD1951" i="1" a="1"/>
  <c r="AD1951" i="1" s="1"/>
  <c r="AC1951" i="1"/>
  <c r="AB1951" i="1"/>
  <c r="AA1951" i="1"/>
  <c r="AD1950" i="1" a="1"/>
  <c r="AD1950" i="1" s="1"/>
  <c r="AC1950" i="1"/>
  <c r="AB1950" i="1"/>
  <c r="AA1950" i="1"/>
  <c r="AD1949" i="1" a="1"/>
  <c r="AD1949" i="1" s="1"/>
  <c r="AC1949" i="1"/>
  <c r="AB1949" i="1"/>
  <c r="AA1949" i="1"/>
  <c r="AD1948" i="1" a="1"/>
  <c r="AD1948" i="1" s="1"/>
  <c r="AC1948" i="1"/>
  <c r="AB1948" i="1"/>
  <c r="AA1948" i="1"/>
  <c r="AD1947" i="1" a="1"/>
  <c r="AD1947" i="1" s="1"/>
  <c r="AC1947" i="1"/>
  <c r="AB1947" i="1"/>
  <c r="AA1947" i="1"/>
  <c r="AD1946" i="1" a="1"/>
  <c r="AD1946" i="1" s="1"/>
  <c r="AC1946" i="1"/>
  <c r="AB1946" i="1"/>
  <c r="AA1946" i="1"/>
  <c r="AD1945" i="1" a="1"/>
  <c r="AD1945" i="1" s="1"/>
  <c r="AC1945" i="1"/>
  <c r="AB1945" i="1"/>
  <c r="AA1945" i="1"/>
  <c r="AD1944" i="1" a="1"/>
  <c r="AD1944" i="1" s="1"/>
  <c r="AC1944" i="1"/>
  <c r="AB1944" i="1"/>
  <c r="AA1944" i="1"/>
  <c r="AD1943" i="1" a="1"/>
  <c r="AD1943" i="1" s="1"/>
  <c r="AC1943" i="1"/>
  <c r="AB1943" i="1"/>
  <c r="AA1943" i="1"/>
  <c r="AD1942" i="1" a="1"/>
  <c r="AD1942" i="1" s="1"/>
  <c r="AC1942" i="1"/>
  <c r="AB1942" i="1"/>
  <c r="AA1942" i="1"/>
  <c r="AD1941" i="1" a="1"/>
  <c r="AD1941" i="1" s="1"/>
  <c r="AC1941" i="1"/>
  <c r="AB1941" i="1"/>
  <c r="AA1941" i="1"/>
  <c r="AD1940" i="1" a="1"/>
  <c r="AD1940" i="1" s="1"/>
  <c r="AC1940" i="1"/>
  <c r="AB1940" i="1"/>
  <c r="AA1940" i="1"/>
  <c r="AD1939" i="1" a="1"/>
  <c r="AD1939" i="1" s="1"/>
  <c r="AC1939" i="1"/>
  <c r="AB1939" i="1"/>
  <c r="AA1939" i="1"/>
  <c r="AD1938" i="1" a="1"/>
  <c r="AD1938" i="1" s="1"/>
  <c r="AC1938" i="1"/>
  <c r="AB1938" i="1"/>
  <c r="AA1938" i="1"/>
  <c r="AD1937" i="1" a="1"/>
  <c r="AD1937" i="1" s="1"/>
  <c r="AC1937" i="1"/>
  <c r="AB1937" i="1"/>
  <c r="AA1937" i="1"/>
  <c r="AD1936" i="1" a="1"/>
  <c r="AD1936" i="1" s="1"/>
  <c r="AC1936" i="1"/>
  <c r="AB1936" i="1"/>
  <c r="AA1936" i="1"/>
  <c r="AD1935" i="1" a="1"/>
  <c r="AD1935" i="1" s="1"/>
  <c r="AC1935" i="1"/>
  <c r="AB1935" i="1"/>
  <c r="AA1935" i="1"/>
  <c r="AD1934" i="1" a="1"/>
  <c r="AD1934" i="1" s="1"/>
  <c r="AC1934" i="1"/>
  <c r="AB1934" i="1"/>
  <c r="AA1934" i="1"/>
  <c r="AD1933" i="1" a="1"/>
  <c r="AD1933" i="1" s="1"/>
  <c r="AC1933" i="1"/>
  <c r="AB1933" i="1"/>
  <c r="AA1933" i="1"/>
  <c r="AD1932" i="1" a="1"/>
  <c r="AD1932" i="1" s="1"/>
  <c r="AC1932" i="1"/>
  <c r="AB1932" i="1"/>
  <c r="AA1932" i="1"/>
  <c r="AD1931" i="1" a="1"/>
  <c r="AD1931" i="1" s="1"/>
  <c r="AC1931" i="1"/>
  <c r="AB1931" i="1"/>
  <c r="AA1931" i="1"/>
  <c r="AD1930" i="1" a="1"/>
  <c r="AD1930" i="1" s="1"/>
  <c r="AC1930" i="1"/>
  <c r="AB1930" i="1"/>
  <c r="AA1930" i="1"/>
  <c r="AD1929" i="1" a="1"/>
  <c r="AD1929" i="1" s="1"/>
  <c r="AC1929" i="1"/>
  <c r="AB1929" i="1"/>
  <c r="AA1929" i="1"/>
  <c r="AD1928" i="1" a="1"/>
  <c r="AD1928" i="1" s="1"/>
  <c r="AC1928" i="1"/>
  <c r="AB1928" i="1"/>
  <c r="AA1928" i="1"/>
  <c r="AD1927" i="1" a="1"/>
  <c r="AD1927" i="1" s="1"/>
  <c r="AC1927" i="1"/>
  <c r="AB1927" i="1"/>
  <c r="AA1927" i="1"/>
  <c r="AD1926" i="1" a="1"/>
  <c r="AD1926" i="1" s="1"/>
  <c r="AC1926" i="1"/>
  <c r="AB1926" i="1"/>
  <c r="AA1926" i="1"/>
  <c r="AD1925" i="1" a="1"/>
  <c r="AD1925" i="1" s="1"/>
  <c r="AC1925" i="1"/>
  <c r="AB1925" i="1"/>
  <c r="AA1925" i="1"/>
  <c r="AD1924" i="1" a="1"/>
  <c r="AD1924" i="1" s="1"/>
  <c r="AC1924" i="1"/>
  <c r="AB1924" i="1"/>
  <c r="AA1924" i="1"/>
  <c r="AD1923" i="1" a="1"/>
  <c r="AD1923" i="1" s="1"/>
  <c r="AC1923" i="1"/>
  <c r="AB1923" i="1"/>
  <c r="AA1923" i="1"/>
  <c r="AD1922" i="1" a="1"/>
  <c r="AD1922" i="1" s="1"/>
  <c r="AC1922" i="1"/>
  <c r="AB1922" i="1"/>
  <c r="AA1922" i="1"/>
  <c r="AD1921" i="1" a="1"/>
  <c r="AD1921" i="1" s="1"/>
  <c r="AC1921" i="1"/>
  <c r="AB1921" i="1"/>
  <c r="AA1921" i="1"/>
  <c r="AD1920" i="1" a="1"/>
  <c r="AD1920" i="1" s="1"/>
  <c r="AC1920" i="1"/>
  <c r="AB1920" i="1"/>
  <c r="AA1920" i="1"/>
  <c r="AD1919" i="1" a="1"/>
  <c r="AD1919" i="1" s="1"/>
  <c r="AC1919" i="1"/>
  <c r="AB1919" i="1"/>
  <c r="AA1919" i="1"/>
  <c r="AD1918" i="1" a="1"/>
  <c r="AD1918" i="1" s="1"/>
  <c r="AC1918" i="1"/>
  <c r="AB1918" i="1"/>
  <c r="AA1918" i="1"/>
  <c r="AD1917" i="1" a="1"/>
  <c r="AD1917" i="1" s="1"/>
  <c r="AC1917" i="1"/>
  <c r="AB1917" i="1"/>
  <c r="AA1917" i="1"/>
  <c r="AD1916" i="1" a="1"/>
  <c r="AD1916" i="1" s="1"/>
  <c r="AC1916" i="1"/>
  <c r="AB1916" i="1"/>
  <c r="AA1916" i="1"/>
  <c r="AD1915" i="1" a="1"/>
  <c r="AD1915" i="1" s="1"/>
  <c r="AC1915" i="1"/>
  <c r="AB1915" i="1"/>
  <c r="AA1915" i="1"/>
  <c r="AD1914" i="1" a="1"/>
  <c r="AD1914" i="1" s="1"/>
  <c r="AC1914" i="1"/>
  <c r="AB1914" i="1"/>
  <c r="AA1914" i="1"/>
  <c r="AD1913" i="1" a="1"/>
  <c r="AD1913" i="1" s="1"/>
  <c r="AC1913" i="1"/>
  <c r="AB1913" i="1"/>
  <c r="AA1913" i="1"/>
  <c r="AD1912" i="1" a="1"/>
  <c r="AD1912" i="1" s="1"/>
  <c r="AC1912" i="1"/>
  <c r="AB1912" i="1"/>
  <c r="AA1912" i="1"/>
  <c r="AD1911" i="1" a="1"/>
  <c r="AD1911" i="1" s="1"/>
  <c r="AC1911" i="1"/>
  <c r="AB1911" i="1"/>
  <c r="AA1911" i="1"/>
  <c r="AD1910" i="1" a="1"/>
  <c r="AD1910" i="1" s="1"/>
  <c r="AC1910" i="1"/>
  <c r="AB1910" i="1"/>
  <c r="AA1910" i="1"/>
  <c r="AD1909" i="1" a="1"/>
  <c r="AD1909" i="1" s="1"/>
  <c r="AC1909" i="1"/>
  <c r="AB1909" i="1"/>
  <c r="AA1909" i="1"/>
  <c r="AD1908" i="1" a="1"/>
  <c r="AD1908" i="1" s="1"/>
  <c r="AC1908" i="1"/>
  <c r="AB1908" i="1"/>
  <c r="AA1908" i="1"/>
  <c r="AD1907" i="1" a="1"/>
  <c r="AD1907" i="1" s="1"/>
  <c r="AC1907" i="1"/>
  <c r="AB1907" i="1"/>
  <c r="AA1907" i="1"/>
  <c r="AD1906" i="1" a="1"/>
  <c r="AD1906" i="1" s="1"/>
  <c r="AC1906" i="1"/>
  <c r="AB1906" i="1"/>
  <c r="AA1906" i="1"/>
  <c r="AD1905" i="1" a="1"/>
  <c r="AD1905" i="1" s="1"/>
  <c r="AC1905" i="1"/>
  <c r="AB1905" i="1"/>
  <c r="AA1905" i="1"/>
  <c r="AD1904" i="1" a="1"/>
  <c r="AD1904" i="1" s="1"/>
  <c r="AC1904" i="1"/>
  <c r="AB1904" i="1"/>
  <c r="AA1904" i="1"/>
  <c r="AD1903" i="1" a="1"/>
  <c r="AD1903" i="1" s="1"/>
  <c r="AC1903" i="1"/>
  <c r="AB1903" i="1"/>
  <c r="AA1903" i="1"/>
  <c r="AD1902" i="1" a="1"/>
  <c r="AD1902" i="1" s="1"/>
  <c r="AC1902" i="1"/>
  <c r="AB1902" i="1"/>
  <c r="AA1902" i="1"/>
  <c r="AD1901" i="1" a="1"/>
  <c r="AD1901" i="1" s="1"/>
  <c r="AC1901" i="1"/>
  <c r="AB1901" i="1"/>
  <c r="AA1901" i="1"/>
  <c r="AD1900" i="1" a="1"/>
  <c r="AD1900" i="1" s="1"/>
  <c r="AC1900" i="1"/>
  <c r="AB1900" i="1"/>
  <c r="AA1900" i="1"/>
  <c r="AD1899" i="1" a="1"/>
  <c r="AD1899" i="1" s="1"/>
  <c r="AC1899" i="1"/>
  <c r="AB1899" i="1"/>
  <c r="AA1899" i="1"/>
  <c r="AD1898" i="1" a="1"/>
  <c r="AD1898" i="1" s="1"/>
  <c r="AC1898" i="1"/>
  <c r="AB1898" i="1"/>
  <c r="AA1898" i="1"/>
  <c r="AD1897" i="1" a="1"/>
  <c r="AD1897" i="1" s="1"/>
  <c r="AC1897" i="1"/>
  <c r="AB1897" i="1"/>
  <c r="AA1897" i="1"/>
  <c r="AD1896" i="1" a="1"/>
  <c r="AD1896" i="1" s="1"/>
  <c r="AC1896" i="1"/>
  <c r="AB1896" i="1"/>
  <c r="AA1896" i="1"/>
  <c r="AD1895" i="1" a="1"/>
  <c r="AD1895" i="1" s="1"/>
  <c r="AC1895" i="1"/>
  <c r="AB1895" i="1"/>
  <c r="AA1895" i="1"/>
  <c r="AD1894" i="1" a="1"/>
  <c r="AD1894" i="1" s="1"/>
  <c r="AC1894" i="1"/>
  <c r="AB1894" i="1"/>
  <c r="AA1894" i="1"/>
  <c r="AD1893" i="1" a="1"/>
  <c r="AD1893" i="1" s="1"/>
  <c r="AC1893" i="1"/>
  <c r="AB1893" i="1"/>
  <c r="AA1893" i="1"/>
  <c r="AD1892" i="1" a="1"/>
  <c r="AD1892" i="1" s="1"/>
  <c r="AC1892" i="1"/>
  <c r="AB1892" i="1"/>
  <c r="AA1892" i="1"/>
  <c r="AD1891" i="1" a="1"/>
  <c r="AD1891" i="1" s="1"/>
  <c r="AC1891" i="1"/>
  <c r="AB1891" i="1"/>
  <c r="AA1891" i="1"/>
  <c r="AD1890" i="1" a="1"/>
  <c r="AD1890" i="1" s="1"/>
  <c r="AC1890" i="1"/>
  <c r="AB1890" i="1"/>
  <c r="AA1890" i="1"/>
  <c r="AD1889" i="1" a="1"/>
  <c r="AD1889" i="1" s="1"/>
  <c r="AC1889" i="1"/>
  <c r="AB1889" i="1"/>
  <c r="AA1889" i="1"/>
  <c r="AD1888" i="1" a="1"/>
  <c r="AD1888" i="1" s="1"/>
  <c r="AC1888" i="1"/>
  <c r="AB1888" i="1"/>
  <c r="AA1888" i="1"/>
  <c r="AD1887" i="1" a="1"/>
  <c r="AD1887" i="1" s="1"/>
  <c r="AC1887" i="1"/>
  <c r="AB1887" i="1"/>
  <c r="AA1887" i="1"/>
  <c r="AD1886" i="1" a="1"/>
  <c r="AD1886" i="1" s="1"/>
  <c r="AC1886" i="1"/>
  <c r="AB1886" i="1"/>
  <c r="AA1886" i="1"/>
  <c r="AD1885" i="1" a="1"/>
  <c r="AD1885" i="1" s="1"/>
  <c r="AC1885" i="1"/>
  <c r="AB1885" i="1"/>
  <c r="AA1885" i="1"/>
  <c r="AD1884" i="1" a="1"/>
  <c r="AD1884" i="1" s="1"/>
  <c r="AC1884" i="1"/>
  <c r="AB1884" i="1"/>
  <c r="AA1884" i="1"/>
  <c r="AD1883" i="1" a="1"/>
  <c r="AD1883" i="1" s="1"/>
  <c r="AC1883" i="1"/>
  <c r="AB1883" i="1"/>
  <c r="AA1883" i="1"/>
  <c r="AD1882" i="1" a="1"/>
  <c r="AD1882" i="1" s="1"/>
  <c r="AC1882" i="1"/>
  <c r="AB1882" i="1"/>
  <c r="AA1882" i="1"/>
  <c r="AD1881" i="1" a="1"/>
  <c r="AD1881" i="1" s="1"/>
  <c r="AC1881" i="1"/>
  <c r="AB1881" i="1"/>
  <c r="AA1881" i="1"/>
  <c r="AD1880" i="1" a="1"/>
  <c r="AD1880" i="1" s="1"/>
  <c r="AC1880" i="1"/>
  <c r="AB1880" i="1"/>
  <c r="AA1880" i="1"/>
  <c r="AD1879" i="1" a="1"/>
  <c r="AD1879" i="1" s="1"/>
  <c r="AC1879" i="1"/>
  <c r="AB1879" i="1"/>
  <c r="AA1879" i="1"/>
  <c r="AD1878" i="1" a="1"/>
  <c r="AD1878" i="1" s="1"/>
  <c r="AC1878" i="1"/>
  <c r="AB1878" i="1"/>
  <c r="AA1878" i="1"/>
  <c r="AD1877" i="1" a="1"/>
  <c r="AD1877" i="1" s="1"/>
  <c r="AC1877" i="1"/>
  <c r="AB1877" i="1"/>
  <c r="AA1877" i="1"/>
  <c r="AD1876" i="1" a="1"/>
  <c r="AD1876" i="1" s="1"/>
  <c r="AC1876" i="1"/>
  <c r="AB1876" i="1"/>
  <c r="AA1876" i="1"/>
  <c r="AD1875" i="1" a="1"/>
  <c r="AD1875" i="1" s="1"/>
  <c r="AC1875" i="1"/>
  <c r="AB1875" i="1"/>
  <c r="AA1875" i="1"/>
  <c r="AD1874" i="1" a="1"/>
  <c r="AD1874" i="1" s="1"/>
  <c r="AC1874" i="1"/>
  <c r="AB1874" i="1"/>
  <c r="AA1874" i="1"/>
  <c r="AD1873" i="1" a="1"/>
  <c r="AD1873" i="1" s="1"/>
  <c r="AC1873" i="1"/>
  <c r="AB1873" i="1"/>
  <c r="AA1873" i="1"/>
  <c r="AD1872" i="1" a="1"/>
  <c r="AD1872" i="1" s="1"/>
  <c r="AC1872" i="1"/>
  <c r="AB1872" i="1"/>
  <c r="AA1872" i="1"/>
  <c r="AD1871" i="1" a="1"/>
  <c r="AD1871" i="1" s="1"/>
  <c r="AC1871" i="1"/>
  <c r="AB1871" i="1"/>
  <c r="AA1871" i="1"/>
  <c r="AD1870" i="1" a="1"/>
  <c r="AD1870" i="1" s="1"/>
  <c r="AC1870" i="1"/>
  <c r="AB1870" i="1"/>
  <c r="AA1870" i="1"/>
  <c r="AD1869" i="1" a="1"/>
  <c r="AD1869" i="1" s="1"/>
  <c r="AC1869" i="1"/>
  <c r="AB1869" i="1"/>
  <c r="AA1869" i="1"/>
  <c r="AD1868" i="1" a="1"/>
  <c r="AD1868" i="1" s="1"/>
  <c r="AC1868" i="1"/>
  <c r="AB1868" i="1"/>
  <c r="AA1868" i="1"/>
  <c r="AD1867" i="1" a="1"/>
  <c r="AD1867" i="1" s="1"/>
  <c r="AC1867" i="1"/>
  <c r="AB1867" i="1"/>
  <c r="AA1867" i="1"/>
  <c r="AD1866" i="1" a="1"/>
  <c r="AD1866" i="1" s="1"/>
  <c r="AC1866" i="1"/>
  <c r="AB1866" i="1"/>
  <c r="AA1866" i="1"/>
  <c r="AD1865" i="1" a="1"/>
  <c r="AD1865" i="1" s="1"/>
  <c r="AC1865" i="1"/>
  <c r="AB1865" i="1"/>
  <c r="AA1865" i="1"/>
  <c r="AD1864" i="1" a="1"/>
  <c r="AD1864" i="1" s="1"/>
  <c r="AC1864" i="1"/>
  <c r="AB1864" i="1"/>
  <c r="AA1864" i="1"/>
  <c r="AD1863" i="1" a="1"/>
  <c r="AD1863" i="1" s="1"/>
  <c r="AC1863" i="1"/>
  <c r="AB1863" i="1"/>
  <c r="AA1863" i="1"/>
  <c r="AD1862" i="1" a="1"/>
  <c r="AD1862" i="1" s="1"/>
  <c r="AC1862" i="1"/>
  <c r="AB1862" i="1"/>
  <c r="AA1862" i="1"/>
  <c r="AD1861" i="1" a="1"/>
  <c r="AD1861" i="1" s="1"/>
  <c r="AC1861" i="1"/>
  <c r="AB1861" i="1"/>
  <c r="AA1861" i="1"/>
  <c r="AD1860" i="1" a="1"/>
  <c r="AD1860" i="1" s="1"/>
  <c r="AC1860" i="1"/>
  <c r="AB1860" i="1"/>
  <c r="AA1860" i="1"/>
  <c r="AD1859" i="1" a="1"/>
  <c r="AD1859" i="1" s="1"/>
  <c r="AC1859" i="1"/>
  <c r="AB1859" i="1"/>
  <c r="AA1859" i="1"/>
  <c r="AD1858" i="1" a="1"/>
  <c r="AD1858" i="1" s="1"/>
  <c r="AC1858" i="1"/>
  <c r="AB1858" i="1"/>
  <c r="AA1858" i="1"/>
  <c r="AD1857" i="1" a="1"/>
  <c r="AD1857" i="1" s="1"/>
  <c r="AC1857" i="1"/>
  <c r="AB1857" i="1"/>
  <c r="AA1857" i="1"/>
  <c r="AD1856" i="1" a="1"/>
  <c r="AD1856" i="1" s="1"/>
  <c r="AC1856" i="1"/>
  <c r="AB1856" i="1"/>
  <c r="AA1856" i="1"/>
  <c r="AD1855" i="1" a="1"/>
  <c r="AD1855" i="1" s="1"/>
  <c r="AC1855" i="1"/>
  <c r="AB1855" i="1"/>
  <c r="AA1855" i="1"/>
  <c r="AD1854" i="1" a="1"/>
  <c r="AD1854" i="1" s="1"/>
  <c r="AC1854" i="1"/>
  <c r="AB1854" i="1"/>
  <c r="AA1854" i="1"/>
  <c r="AD1853" i="1" a="1"/>
  <c r="AD1853" i="1" s="1"/>
  <c r="AC1853" i="1"/>
  <c r="AB1853" i="1"/>
  <c r="AA1853" i="1"/>
  <c r="AD1852" i="1" a="1"/>
  <c r="AD1852" i="1" s="1"/>
  <c r="AC1852" i="1"/>
  <c r="AB1852" i="1"/>
  <c r="AA1852" i="1"/>
  <c r="AD1851" i="1" a="1"/>
  <c r="AD1851" i="1" s="1"/>
  <c r="AC1851" i="1"/>
  <c r="AB1851" i="1"/>
  <c r="AA1851" i="1"/>
  <c r="AD1850" i="1" a="1"/>
  <c r="AD1850" i="1" s="1"/>
  <c r="AC1850" i="1"/>
  <c r="AB1850" i="1"/>
  <c r="AA1850" i="1"/>
  <c r="AD1849" i="1" a="1"/>
  <c r="AD1849" i="1" s="1"/>
  <c r="AC1849" i="1"/>
  <c r="AB1849" i="1"/>
  <c r="AA1849" i="1"/>
  <c r="AD1848" i="1" a="1"/>
  <c r="AD1848" i="1" s="1"/>
  <c r="AC1848" i="1"/>
  <c r="AB1848" i="1"/>
  <c r="AA1848" i="1"/>
  <c r="AD1847" i="1" a="1"/>
  <c r="AD1847" i="1" s="1"/>
  <c r="AC1847" i="1"/>
  <c r="AB1847" i="1"/>
  <c r="AA1847" i="1"/>
  <c r="AD1846" i="1" a="1"/>
  <c r="AD1846" i="1" s="1"/>
  <c r="AC1846" i="1"/>
  <c r="AB1846" i="1"/>
  <c r="AA1846" i="1"/>
  <c r="AD1845" i="1" a="1"/>
  <c r="AD1845" i="1" s="1"/>
  <c r="AC1845" i="1"/>
  <c r="AB1845" i="1"/>
  <c r="AA1845" i="1"/>
  <c r="AD1844" i="1" a="1"/>
  <c r="AD1844" i="1" s="1"/>
  <c r="AC1844" i="1"/>
  <c r="AB1844" i="1"/>
  <c r="AA1844" i="1"/>
  <c r="AD1843" i="1" a="1"/>
  <c r="AD1843" i="1" s="1"/>
  <c r="AC1843" i="1"/>
  <c r="AB1843" i="1"/>
  <c r="AA1843" i="1"/>
  <c r="AD1842" i="1" a="1"/>
  <c r="AD1842" i="1" s="1"/>
  <c r="AC1842" i="1"/>
  <c r="AB1842" i="1"/>
  <c r="AA1842" i="1"/>
  <c r="AD1841" i="1" a="1"/>
  <c r="AD1841" i="1" s="1"/>
  <c r="AC1841" i="1"/>
  <c r="AB1841" i="1"/>
  <c r="AA1841" i="1"/>
  <c r="AD1840" i="1" a="1"/>
  <c r="AD1840" i="1" s="1"/>
  <c r="AC1840" i="1"/>
  <c r="AB1840" i="1"/>
  <c r="AA1840" i="1"/>
  <c r="AD1839" i="1" a="1"/>
  <c r="AD1839" i="1" s="1"/>
  <c r="AC1839" i="1"/>
  <c r="AB1839" i="1"/>
  <c r="AA1839" i="1"/>
  <c r="AD1838" i="1" a="1"/>
  <c r="AD1838" i="1" s="1"/>
  <c r="AC1838" i="1"/>
  <c r="AB1838" i="1"/>
  <c r="AA1838" i="1"/>
  <c r="AD1837" i="1" a="1"/>
  <c r="AD1837" i="1" s="1"/>
  <c r="AC1837" i="1"/>
  <c r="AB1837" i="1"/>
  <c r="AA1837" i="1"/>
  <c r="AD1836" i="1" a="1"/>
  <c r="AD1836" i="1" s="1"/>
  <c r="AC1836" i="1"/>
  <c r="AB1836" i="1"/>
  <c r="AA1836" i="1"/>
  <c r="AD1835" i="1" a="1"/>
  <c r="AD1835" i="1" s="1"/>
  <c r="AC1835" i="1"/>
  <c r="AB1835" i="1"/>
  <c r="AA1835" i="1"/>
  <c r="AD1834" i="1" a="1"/>
  <c r="AD1834" i="1" s="1"/>
  <c r="AC1834" i="1"/>
  <c r="AB1834" i="1"/>
  <c r="AA1834" i="1"/>
  <c r="AD1833" i="1" a="1"/>
  <c r="AD1833" i="1" s="1"/>
  <c r="AC1833" i="1"/>
  <c r="AB1833" i="1"/>
  <c r="AA1833" i="1"/>
  <c r="AD1832" i="1" a="1"/>
  <c r="AD1832" i="1" s="1"/>
  <c r="AC1832" i="1"/>
  <c r="AB1832" i="1"/>
  <c r="AA1832" i="1"/>
  <c r="AD1831" i="1" a="1"/>
  <c r="AD1831" i="1" s="1"/>
  <c r="AC1831" i="1"/>
  <c r="AB1831" i="1"/>
  <c r="AA1831" i="1"/>
  <c r="AD1830" i="1" a="1"/>
  <c r="AD1830" i="1" s="1"/>
  <c r="AC1830" i="1"/>
  <c r="AB1830" i="1"/>
  <c r="AA1830" i="1"/>
  <c r="AD1829" i="1" a="1"/>
  <c r="AD1829" i="1" s="1"/>
  <c r="AC1829" i="1"/>
  <c r="AB1829" i="1"/>
  <c r="AA1829" i="1"/>
  <c r="AD1828" i="1" a="1"/>
  <c r="AD1828" i="1" s="1"/>
  <c r="AC1828" i="1"/>
  <c r="AB1828" i="1"/>
  <c r="AA1828" i="1"/>
  <c r="AD1827" i="1" a="1"/>
  <c r="AD1827" i="1" s="1"/>
  <c r="AC1827" i="1"/>
  <c r="AB1827" i="1"/>
  <c r="AA1827" i="1"/>
  <c r="AD1826" i="1" a="1"/>
  <c r="AD1826" i="1" s="1"/>
  <c r="AC1826" i="1"/>
  <c r="AB1826" i="1"/>
  <c r="AA1826" i="1"/>
  <c r="AD1825" i="1" a="1"/>
  <c r="AD1825" i="1" s="1"/>
  <c r="AC1825" i="1"/>
  <c r="AB1825" i="1"/>
  <c r="AA1825" i="1"/>
  <c r="AD1824" i="1" a="1"/>
  <c r="AD1824" i="1" s="1"/>
  <c r="AC1824" i="1"/>
  <c r="AB1824" i="1"/>
  <c r="AA1824" i="1"/>
  <c r="AD1823" i="1" a="1"/>
  <c r="AD1823" i="1" s="1"/>
  <c r="AC1823" i="1"/>
  <c r="AB1823" i="1"/>
  <c r="AA1823" i="1"/>
  <c r="AD1822" i="1" a="1"/>
  <c r="AD1822" i="1" s="1"/>
  <c r="AC1822" i="1"/>
  <c r="AB1822" i="1"/>
  <c r="AA1822" i="1"/>
  <c r="AD1821" i="1" a="1"/>
  <c r="AD1821" i="1" s="1"/>
  <c r="AC1821" i="1"/>
  <c r="AB1821" i="1"/>
  <c r="AA1821" i="1"/>
  <c r="AD1820" i="1" a="1"/>
  <c r="AD1820" i="1" s="1"/>
  <c r="AC1820" i="1"/>
  <c r="AB1820" i="1"/>
  <c r="AA1820" i="1"/>
  <c r="AD1819" i="1" a="1"/>
  <c r="AD1819" i="1" s="1"/>
  <c r="AC1819" i="1"/>
  <c r="AB1819" i="1"/>
  <c r="AA1819" i="1"/>
  <c r="AD1818" i="1" a="1"/>
  <c r="AD1818" i="1" s="1"/>
  <c r="AC1818" i="1"/>
  <c r="AB1818" i="1"/>
  <c r="AA1818" i="1"/>
  <c r="AD1817" i="1" a="1"/>
  <c r="AD1817" i="1" s="1"/>
  <c r="AC1817" i="1"/>
  <c r="AB1817" i="1"/>
  <c r="AA1817" i="1"/>
  <c r="AD1816" i="1" a="1"/>
  <c r="AD1816" i="1" s="1"/>
  <c r="AC1816" i="1"/>
  <c r="AB1816" i="1"/>
  <c r="AA1816" i="1"/>
  <c r="AD1815" i="1" a="1"/>
  <c r="AD1815" i="1" s="1"/>
  <c r="AC1815" i="1"/>
  <c r="AB1815" i="1"/>
  <c r="AA1815" i="1"/>
  <c r="AD1814" i="1" a="1"/>
  <c r="AD1814" i="1" s="1"/>
  <c r="AC1814" i="1"/>
  <c r="AB1814" i="1"/>
  <c r="AA1814" i="1"/>
  <c r="AD1813" i="1" a="1"/>
  <c r="AD1813" i="1" s="1"/>
  <c r="AC1813" i="1"/>
  <c r="AB1813" i="1"/>
  <c r="AA1813" i="1"/>
  <c r="AD1812" i="1" a="1"/>
  <c r="AD1812" i="1" s="1"/>
  <c r="AC1812" i="1"/>
  <c r="AB1812" i="1"/>
  <c r="AA1812" i="1"/>
  <c r="AD1811" i="1" a="1"/>
  <c r="AD1811" i="1" s="1"/>
  <c r="AC1811" i="1"/>
  <c r="AB1811" i="1"/>
  <c r="AA1811" i="1"/>
  <c r="AD1810" i="1" a="1"/>
  <c r="AD1810" i="1" s="1"/>
  <c r="AC1810" i="1"/>
  <c r="AB1810" i="1"/>
  <c r="AA1810" i="1"/>
  <c r="AD1809" i="1" a="1"/>
  <c r="AD1809" i="1" s="1"/>
  <c r="AC1809" i="1"/>
  <c r="AB1809" i="1"/>
  <c r="AA1809" i="1"/>
  <c r="AD1808" i="1" a="1"/>
  <c r="AD1808" i="1" s="1"/>
  <c r="AC1808" i="1"/>
  <c r="AB1808" i="1"/>
  <c r="AA1808" i="1"/>
  <c r="AD1807" i="1" a="1"/>
  <c r="AD1807" i="1" s="1"/>
  <c r="AC1807" i="1"/>
  <c r="AB1807" i="1"/>
  <c r="AA1807" i="1"/>
  <c r="AD1806" i="1" a="1"/>
  <c r="AD1806" i="1" s="1"/>
  <c r="AC1806" i="1"/>
  <c r="AB1806" i="1"/>
  <c r="AA1806" i="1"/>
  <c r="AD1805" i="1" a="1"/>
  <c r="AD1805" i="1" s="1"/>
  <c r="AC1805" i="1"/>
  <c r="AB1805" i="1"/>
  <c r="AA1805" i="1"/>
  <c r="AD1804" i="1" a="1"/>
  <c r="AD1804" i="1" s="1"/>
  <c r="AC1804" i="1"/>
  <c r="AB1804" i="1"/>
  <c r="AA1804" i="1"/>
  <c r="AD1803" i="1" a="1"/>
  <c r="AD1803" i="1" s="1"/>
  <c r="AC1803" i="1"/>
  <c r="AB1803" i="1"/>
  <c r="AA1803" i="1"/>
  <c r="AD1802" i="1" a="1"/>
  <c r="AD1802" i="1" s="1"/>
  <c r="AC1802" i="1"/>
  <c r="AB1802" i="1"/>
  <c r="AA1802" i="1"/>
  <c r="AD1801" i="1" a="1"/>
  <c r="AD1801" i="1" s="1"/>
  <c r="AC1801" i="1"/>
  <c r="AB1801" i="1"/>
  <c r="AA1801" i="1"/>
  <c r="AD1800" i="1" a="1"/>
  <c r="AD1800" i="1" s="1"/>
  <c r="AC1800" i="1"/>
  <c r="AB1800" i="1"/>
  <c r="AA1800" i="1"/>
  <c r="AD1799" i="1" a="1"/>
  <c r="AD1799" i="1" s="1"/>
  <c r="AC1799" i="1"/>
  <c r="AB1799" i="1"/>
  <c r="AA1799" i="1"/>
  <c r="AD1798" i="1" a="1"/>
  <c r="AD1798" i="1" s="1"/>
  <c r="AC1798" i="1"/>
  <c r="AB1798" i="1"/>
  <c r="AA1798" i="1"/>
  <c r="AD1797" i="1" a="1"/>
  <c r="AD1797" i="1" s="1"/>
  <c r="AC1797" i="1"/>
  <c r="AB1797" i="1"/>
  <c r="AA1797" i="1"/>
  <c r="AD1796" i="1" a="1"/>
  <c r="AD1796" i="1" s="1"/>
  <c r="AC1796" i="1"/>
  <c r="AB1796" i="1"/>
  <c r="AA1796" i="1"/>
  <c r="AD1795" i="1" a="1"/>
  <c r="AD1795" i="1" s="1"/>
  <c r="AC1795" i="1"/>
  <c r="AB1795" i="1"/>
  <c r="AA1795" i="1"/>
  <c r="AD1794" i="1" a="1"/>
  <c r="AD1794" i="1" s="1"/>
  <c r="AC1794" i="1"/>
  <c r="AB1794" i="1"/>
  <c r="AA1794" i="1"/>
  <c r="AD1793" i="1" a="1"/>
  <c r="AD1793" i="1" s="1"/>
  <c r="AC1793" i="1"/>
  <c r="AB1793" i="1"/>
  <c r="AA1793" i="1"/>
  <c r="AD1792" i="1" a="1"/>
  <c r="AD1792" i="1" s="1"/>
  <c r="AC1792" i="1"/>
  <c r="AB1792" i="1"/>
  <c r="AA1792" i="1"/>
  <c r="AD1791" i="1" a="1"/>
  <c r="AD1791" i="1" s="1"/>
  <c r="AC1791" i="1"/>
  <c r="AB1791" i="1"/>
  <c r="AA1791" i="1"/>
  <c r="AD1790" i="1" a="1"/>
  <c r="AD1790" i="1" s="1"/>
  <c r="AC1790" i="1"/>
  <c r="AB1790" i="1"/>
  <c r="AA1790" i="1"/>
  <c r="AD1789" i="1" a="1"/>
  <c r="AD1789" i="1" s="1"/>
  <c r="AC1789" i="1"/>
  <c r="AB1789" i="1"/>
  <c r="AA1789" i="1"/>
  <c r="AD1788" i="1" a="1"/>
  <c r="AD1788" i="1" s="1"/>
  <c r="AC1788" i="1"/>
  <c r="AB1788" i="1"/>
  <c r="AA1788" i="1"/>
  <c r="AD1787" i="1" a="1"/>
  <c r="AD1787" i="1" s="1"/>
  <c r="AC1787" i="1"/>
  <c r="AB1787" i="1"/>
  <c r="AA1787" i="1"/>
  <c r="AD1786" i="1" a="1"/>
  <c r="AD1786" i="1" s="1"/>
  <c r="AC1786" i="1"/>
  <c r="AB1786" i="1"/>
  <c r="AA1786" i="1"/>
  <c r="AD1785" i="1" a="1"/>
  <c r="AD1785" i="1" s="1"/>
  <c r="AC1785" i="1"/>
  <c r="AB1785" i="1"/>
  <c r="AA1785" i="1"/>
  <c r="AD1784" i="1" a="1"/>
  <c r="AD1784" i="1" s="1"/>
  <c r="AC1784" i="1"/>
  <c r="AB1784" i="1"/>
  <c r="AA1784" i="1"/>
  <c r="AD1783" i="1" a="1"/>
  <c r="AD1783" i="1" s="1"/>
  <c r="AC1783" i="1"/>
  <c r="AB1783" i="1"/>
  <c r="AA1783" i="1"/>
  <c r="AD1782" i="1" a="1"/>
  <c r="AD1782" i="1" s="1"/>
  <c r="AC1782" i="1"/>
  <c r="AB1782" i="1"/>
  <c r="AA1782" i="1"/>
  <c r="AD1781" i="1" a="1"/>
  <c r="AD1781" i="1" s="1"/>
  <c r="AC1781" i="1"/>
  <c r="AB1781" i="1"/>
  <c r="AA1781" i="1"/>
  <c r="AD1780" i="1" a="1"/>
  <c r="AD1780" i="1" s="1"/>
  <c r="AC1780" i="1"/>
  <c r="AB1780" i="1"/>
  <c r="AA1780" i="1"/>
  <c r="AD1779" i="1" a="1"/>
  <c r="AD1779" i="1" s="1"/>
  <c r="AC1779" i="1"/>
  <c r="AB1779" i="1"/>
  <c r="AA1779" i="1"/>
  <c r="AD1778" i="1" a="1"/>
  <c r="AD1778" i="1" s="1"/>
  <c r="AC1778" i="1"/>
  <c r="AB1778" i="1"/>
  <c r="AA1778" i="1"/>
  <c r="AD1777" i="1" a="1"/>
  <c r="AD1777" i="1" s="1"/>
  <c r="AC1777" i="1"/>
  <c r="AB1777" i="1"/>
  <c r="AA1777" i="1"/>
  <c r="AD1776" i="1" a="1"/>
  <c r="AD1776" i="1" s="1"/>
  <c r="AC1776" i="1"/>
  <c r="AB1776" i="1"/>
  <c r="AA1776" i="1"/>
  <c r="AD1775" i="1" a="1"/>
  <c r="AD1775" i="1" s="1"/>
  <c r="AC1775" i="1"/>
  <c r="AB1775" i="1"/>
  <c r="AA1775" i="1"/>
  <c r="AD1774" i="1" a="1"/>
  <c r="AD1774" i="1" s="1"/>
  <c r="AC1774" i="1"/>
  <c r="AB1774" i="1"/>
  <c r="AA1774" i="1"/>
  <c r="AD1773" i="1" a="1"/>
  <c r="AD1773" i="1" s="1"/>
  <c r="AC1773" i="1"/>
  <c r="AB1773" i="1"/>
  <c r="AA1773" i="1"/>
  <c r="AD1772" i="1" a="1"/>
  <c r="AD1772" i="1" s="1"/>
  <c r="AC1772" i="1"/>
  <c r="AB1772" i="1"/>
  <c r="AA1772" i="1"/>
  <c r="AD1771" i="1" a="1"/>
  <c r="AD1771" i="1" s="1"/>
  <c r="AC1771" i="1"/>
  <c r="AB1771" i="1"/>
  <c r="AA1771" i="1"/>
  <c r="AD1770" i="1" a="1"/>
  <c r="AD1770" i="1" s="1"/>
  <c r="AC1770" i="1"/>
  <c r="AB1770" i="1"/>
  <c r="AA1770" i="1"/>
  <c r="AD1769" i="1" a="1"/>
  <c r="AD1769" i="1" s="1"/>
  <c r="AC1769" i="1"/>
  <c r="AB1769" i="1"/>
  <c r="AA1769" i="1"/>
  <c r="AD1768" i="1" a="1"/>
  <c r="AD1768" i="1" s="1"/>
  <c r="AC1768" i="1"/>
  <c r="AB1768" i="1"/>
  <c r="AA1768" i="1"/>
  <c r="AD1767" i="1" a="1"/>
  <c r="AD1767" i="1" s="1"/>
  <c r="AC1767" i="1"/>
  <c r="AB1767" i="1"/>
  <c r="AA1767" i="1"/>
  <c r="AD1766" i="1" a="1"/>
  <c r="AD1766" i="1" s="1"/>
  <c r="AC1766" i="1"/>
  <c r="AB1766" i="1"/>
  <c r="AA1766" i="1"/>
  <c r="AD1765" i="1" a="1"/>
  <c r="AD1765" i="1" s="1"/>
  <c r="AC1765" i="1"/>
  <c r="AB1765" i="1"/>
  <c r="AA1765" i="1"/>
  <c r="AD1764" i="1" a="1"/>
  <c r="AD1764" i="1" s="1"/>
  <c r="AC1764" i="1"/>
  <c r="AB1764" i="1"/>
  <c r="AA1764" i="1"/>
  <c r="AD1763" i="1" a="1"/>
  <c r="AD1763" i="1" s="1"/>
  <c r="AC1763" i="1"/>
  <c r="AB1763" i="1"/>
  <c r="AA1763" i="1"/>
  <c r="AD1762" i="1" a="1"/>
  <c r="AD1762" i="1" s="1"/>
  <c r="AC1762" i="1"/>
  <c r="AB1762" i="1"/>
  <c r="AA1762" i="1"/>
  <c r="AD1761" i="1" a="1"/>
  <c r="AD1761" i="1" s="1"/>
  <c r="AC1761" i="1"/>
  <c r="AB1761" i="1"/>
  <c r="AA1761" i="1"/>
  <c r="AD1760" i="1" a="1"/>
  <c r="AD1760" i="1" s="1"/>
  <c r="AC1760" i="1"/>
  <c r="AB1760" i="1"/>
  <c r="AA1760" i="1"/>
  <c r="AD1759" i="1" a="1"/>
  <c r="AD1759" i="1" s="1"/>
  <c r="AC1759" i="1"/>
  <c r="AB1759" i="1"/>
  <c r="AA1759" i="1"/>
  <c r="AD1758" i="1" a="1"/>
  <c r="AD1758" i="1" s="1"/>
  <c r="AC1758" i="1"/>
  <c r="AB1758" i="1"/>
  <c r="AA1758" i="1"/>
  <c r="AD1757" i="1" a="1"/>
  <c r="AD1757" i="1" s="1"/>
  <c r="AC1757" i="1"/>
  <c r="AB1757" i="1"/>
  <c r="AA1757" i="1"/>
  <c r="AD1756" i="1" a="1"/>
  <c r="AD1756" i="1" s="1"/>
  <c r="AC1756" i="1"/>
  <c r="AB1756" i="1"/>
  <c r="AA1756" i="1"/>
  <c r="AD1755" i="1" a="1"/>
  <c r="AD1755" i="1" s="1"/>
  <c r="AC1755" i="1"/>
  <c r="AB1755" i="1"/>
  <c r="AA1755" i="1"/>
  <c r="AD1754" i="1" a="1"/>
  <c r="AD1754" i="1" s="1"/>
  <c r="AC1754" i="1"/>
  <c r="AB1754" i="1"/>
  <c r="AA1754" i="1"/>
  <c r="AD1753" i="1" a="1"/>
  <c r="AD1753" i="1" s="1"/>
  <c r="AC1753" i="1"/>
  <c r="AB1753" i="1"/>
  <c r="AA1753" i="1"/>
  <c r="AD1752" i="1" a="1"/>
  <c r="AD1752" i="1" s="1"/>
  <c r="AC1752" i="1"/>
  <c r="AB1752" i="1"/>
  <c r="AA1752" i="1"/>
  <c r="AD1751" i="1" a="1"/>
  <c r="AD1751" i="1" s="1"/>
  <c r="AC1751" i="1"/>
  <c r="AB1751" i="1"/>
  <c r="AA1751" i="1"/>
  <c r="AD1750" i="1" a="1"/>
  <c r="AD1750" i="1" s="1"/>
  <c r="AC1750" i="1"/>
  <c r="AB1750" i="1"/>
  <c r="AA1750" i="1"/>
  <c r="AD1749" i="1" a="1"/>
  <c r="AD1749" i="1" s="1"/>
  <c r="AC1749" i="1"/>
  <c r="AB1749" i="1"/>
  <c r="AA1749" i="1"/>
  <c r="AD1748" i="1" a="1"/>
  <c r="AD1748" i="1" s="1"/>
  <c r="AC1748" i="1"/>
  <c r="AB1748" i="1"/>
  <c r="AA1748" i="1"/>
  <c r="AD1747" i="1" a="1"/>
  <c r="AD1747" i="1" s="1"/>
  <c r="AC1747" i="1"/>
  <c r="AB1747" i="1"/>
  <c r="AA1747" i="1"/>
  <c r="AD1746" i="1" a="1"/>
  <c r="AD1746" i="1" s="1"/>
  <c r="AC1746" i="1"/>
  <c r="AB1746" i="1"/>
  <c r="AA1746" i="1"/>
  <c r="AD1745" i="1" a="1"/>
  <c r="AD1745" i="1" s="1"/>
  <c r="AC1745" i="1"/>
  <c r="AB1745" i="1"/>
  <c r="AA1745" i="1"/>
  <c r="AD1744" i="1" a="1"/>
  <c r="AD1744" i="1" s="1"/>
  <c r="AC1744" i="1"/>
  <c r="AB1744" i="1"/>
  <c r="AA1744" i="1"/>
  <c r="AD1743" i="1" a="1"/>
  <c r="AD1743" i="1" s="1"/>
  <c r="AC1743" i="1"/>
  <c r="AB1743" i="1"/>
  <c r="AA1743" i="1"/>
  <c r="AD1742" i="1" a="1"/>
  <c r="AD1742" i="1" s="1"/>
  <c r="AC1742" i="1"/>
  <c r="AB1742" i="1"/>
  <c r="AA1742" i="1"/>
  <c r="AC1741" i="1"/>
  <c r="AB1741" i="1"/>
  <c r="AA1741" i="1"/>
  <c r="AD1740" i="1" a="1"/>
  <c r="AD1740" i="1" s="1"/>
  <c r="AC1740" i="1"/>
  <c r="AB1740" i="1"/>
  <c r="AA1740" i="1"/>
  <c r="U1740" i="1"/>
  <c r="V1740" i="1" s="1"/>
  <c r="AD1739" i="1" a="1"/>
  <c r="AD1739" i="1" s="1"/>
  <c r="AC1739" i="1"/>
  <c r="AB1739" i="1"/>
  <c r="AA1739" i="1"/>
  <c r="AD1738" i="1" a="1"/>
  <c r="AD1738" i="1" s="1"/>
  <c r="AC1738" i="1"/>
  <c r="AB1738" i="1"/>
  <c r="AA1738" i="1"/>
  <c r="AD1737" i="1" a="1"/>
  <c r="AD1737" i="1" s="1"/>
  <c r="AC1737" i="1"/>
  <c r="AB1737" i="1"/>
  <c r="AA1737" i="1"/>
  <c r="AD1736" i="1" a="1"/>
  <c r="AD1736" i="1" s="1"/>
  <c r="AC1736" i="1"/>
  <c r="AB1736" i="1"/>
  <c r="AA1736" i="1"/>
  <c r="AD1735" i="1" a="1"/>
  <c r="AD1735" i="1" s="1"/>
  <c r="AC1735" i="1"/>
  <c r="AB1735" i="1"/>
  <c r="AA1735" i="1"/>
  <c r="AD1734" i="1" a="1"/>
  <c r="AD1734" i="1" s="1"/>
  <c r="AC1734" i="1"/>
  <c r="AB1734" i="1"/>
  <c r="AA1734" i="1"/>
  <c r="AD1733" i="1" a="1"/>
  <c r="AD1733" i="1" s="1"/>
  <c r="AC1733" i="1"/>
  <c r="AB1733" i="1"/>
  <c r="AA1733" i="1"/>
  <c r="AD1732" i="1" a="1"/>
  <c r="AD1732" i="1" s="1"/>
  <c r="AC1732" i="1"/>
  <c r="AB1732" i="1"/>
  <c r="AA1732" i="1"/>
  <c r="AD1731" i="1" a="1"/>
  <c r="AD1731" i="1" s="1"/>
  <c r="AC1731" i="1"/>
  <c r="AB1731" i="1"/>
  <c r="AA1731" i="1"/>
  <c r="AD1730" i="1" a="1"/>
  <c r="AD1730" i="1" s="1"/>
  <c r="AC1730" i="1"/>
  <c r="AB1730" i="1"/>
  <c r="AA1730" i="1"/>
  <c r="AD1729" i="1" a="1"/>
  <c r="AD1729" i="1" s="1"/>
  <c r="AC1729" i="1"/>
  <c r="AB1729" i="1"/>
  <c r="AA1729" i="1"/>
  <c r="AD1728" i="1" a="1"/>
  <c r="AD1728" i="1" s="1"/>
  <c r="AC1728" i="1"/>
  <c r="AB1728" i="1"/>
  <c r="AA1728" i="1"/>
  <c r="AD1727" i="1" a="1"/>
  <c r="AD1727" i="1" s="1"/>
  <c r="AC1727" i="1"/>
  <c r="AB1727" i="1"/>
  <c r="AA1727" i="1"/>
  <c r="AD1726" i="1" a="1"/>
  <c r="AD1726" i="1" s="1"/>
  <c r="AC1726" i="1"/>
  <c r="AB1726" i="1"/>
  <c r="AA1726" i="1"/>
  <c r="AD1725" i="1" a="1"/>
  <c r="AD1725" i="1" s="1"/>
  <c r="AC1725" i="1"/>
  <c r="AB1725" i="1"/>
  <c r="AA1725" i="1"/>
  <c r="AD1724" i="1" a="1"/>
  <c r="AD1724" i="1" s="1"/>
  <c r="AC1724" i="1"/>
  <c r="AB1724" i="1"/>
  <c r="AA1724" i="1"/>
  <c r="AD1723" i="1" a="1"/>
  <c r="AD1723" i="1" s="1"/>
  <c r="AC1723" i="1"/>
  <c r="AB1723" i="1"/>
  <c r="AA1723" i="1"/>
  <c r="AD1722" i="1" a="1"/>
  <c r="AD1722" i="1" s="1"/>
  <c r="AC1722" i="1"/>
  <c r="AB1722" i="1"/>
  <c r="AA1722" i="1"/>
  <c r="AD1721" i="1" a="1"/>
  <c r="AD1721" i="1" s="1"/>
  <c r="AC1721" i="1"/>
  <c r="AB1721" i="1"/>
  <c r="AA1721" i="1"/>
  <c r="AD1720" i="1" a="1"/>
  <c r="AD1720" i="1" s="1"/>
  <c r="AC1720" i="1"/>
  <c r="AB1720" i="1"/>
  <c r="AA1720" i="1"/>
  <c r="AD1719" i="1" a="1"/>
  <c r="AD1719" i="1" s="1"/>
  <c r="AC1719" i="1"/>
  <c r="AB1719" i="1"/>
  <c r="AA1719" i="1"/>
  <c r="AD1718" i="1" a="1"/>
  <c r="AD1718" i="1" s="1"/>
  <c r="AC1718" i="1"/>
  <c r="AB1718" i="1"/>
  <c r="AA1718" i="1"/>
  <c r="AD1717" i="1" a="1"/>
  <c r="AD1717" i="1" s="1"/>
  <c r="AC1717" i="1"/>
  <c r="AB1717" i="1"/>
  <c r="AA1717" i="1"/>
  <c r="AD1716" i="1" a="1"/>
  <c r="AD1716" i="1" s="1"/>
  <c r="AC1716" i="1"/>
  <c r="AB1716" i="1"/>
  <c r="AA1716" i="1"/>
  <c r="AD1715" i="1" a="1"/>
  <c r="AD1715" i="1" s="1"/>
  <c r="AC1715" i="1"/>
  <c r="AB1715" i="1"/>
  <c r="AA1715" i="1"/>
  <c r="AD1714" i="1" a="1"/>
  <c r="AD1714" i="1" s="1"/>
  <c r="AC1714" i="1"/>
  <c r="AB1714" i="1"/>
  <c r="AA1714" i="1"/>
  <c r="AD1713" i="1" a="1"/>
  <c r="AD1713" i="1" s="1"/>
  <c r="AC1713" i="1"/>
  <c r="AB1713" i="1"/>
  <c r="AA1713" i="1"/>
  <c r="AD1712" i="1" a="1"/>
  <c r="AD1712" i="1" s="1"/>
  <c r="AC1712" i="1"/>
  <c r="AB1712" i="1"/>
  <c r="AA1712" i="1"/>
  <c r="AD1711" i="1" a="1"/>
  <c r="AD1711" i="1" s="1"/>
  <c r="AC1711" i="1"/>
  <c r="AB1711" i="1"/>
  <c r="AA1711" i="1"/>
  <c r="AD1710" i="1" a="1"/>
  <c r="AD1710" i="1" s="1"/>
  <c r="AC1710" i="1"/>
  <c r="AB1710" i="1"/>
  <c r="AA1710" i="1"/>
  <c r="AD1709" i="1" a="1"/>
  <c r="AD1709" i="1" s="1"/>
  <c r="AC1709" i="1"/>
  <c r="AB1709" i="1"/>
  <c r="AA1709" i="1"/>
  <c r="AD1708" i="1" a="1"/>
  <c r="AD1708" i="1" s="1"/>
  <c r="AC1708" i="1"/>
  <c r="AB1708" i="1"/>
  <c r="AA1708" i="1"/>
  <c r="AD1707" i="1" a="1"/>
  <c r="AD1707" i="1" s="1"/>
  <c r="AC1707" i="1"/>
  <c r="AB1707" i="1"/>
  <c r="AA1707" i="1"/>
  <c r="AD1706" i="1" a="1"/>
  <c r="AD1706" i="1" s="1"/>
  <c r="AC1706" i="1"/>
  <c r="AB1706" i="1"/>
  <c r="AA1706" i="1"/>
  <c r="AD1705" i="1" a="1"/>
  <c r="AD1705" i="1" s="1"/>
  <c r="AC1705" i="1"/>
  <c r="AB1705" i="1"/>
  <c r="AA1705" i="1"/>
  <c r="AD1704" i="1" a="1"/>
  <c r="AD1704" i="1" s="1"/>
  <c r="AC1704" i="1"/>
  <c r="AB1704" i="1"/>
  <c r="AA1704" i="1"/>
  <c r="AD1703" i="1" a="1"/>
  <c r="AD1703" i="1" s="1"/>
  <c r="AC1703" i="1"/>
  <c r="AB1703" i="1"/>
  <c r="AA1703" i="1"/>
  <c r="AD1702" i="1" a="1"/>
  <c r="AD1702" i="1" s="1"/>
  <c r="AC1702" i="1"/>
  <c r="AB1702" i="1"/>
  <c r="AA1702" i="1"/>
  <c r="AD1701" i="1" a="1"/>
  <c r="AD1701" i="1" s="1"/>
  <c r="AC1701" i="1"/>
  <c r="AB1701" i="1"/>
  <c r="AA1701" i="1"/>
  <c r="AD1700" i="1" a="1"/>
  <c r="AD1700" i="1" s="1"/>
  <c r="AC1700" i="1"/>
  <c r="AB1700" i="1"/>
  <c r="AA1700" i="1"/>
  <c r="AD1699" i="1" a="1"/>
  <c r="AD1699" i="1" s="1"/>
  <c r="AC1699" i="1"/>
  <c r="AB1699" i="1"/>
  <c r="AA1699" i="1"/>
  <c r="AD1698" i="1" a="1"/>
  <c r="AD1698" i="1" s="1"/>
  <c r="AC1698" i="1"/>
  <c r="AB1698" i="1"/>
  <c r="AA1698" i="1"/>
  <c r="AD1697" i="1" a="1"/>
  <c r="AD1697" i="1" s="1"/>
  <c r="AC1697" i="1"/>
  <c r="AB1697" i="1"/>
  <c r="AA1697" i="1"/>
  <c r="AD1696" i="1" a="1"/>
  <c r="AD1696" i="1" s="1"/>
  <c r="AC1696" i="1"/>
  <c r="AB1696" i="1"/>
  <c r="AA1696" i="1"/>
  <c r="AD1695" i="1" a="1"/>
  <c r="AD1695" i="1" s="1"/>
  <c r="AC1695" i="1"/>
  <c r="AB1695" i="1"/>
  <c r="AA1695" i="1"/>
  <c r="AD1694" i="1" a="1"/>
  <c r="AD1694" i="1" s="1"/>
  <c r="AC1694" i="1"/>
  <c r="AB1694" i="1"/>
  <c r="AA1694" i="1"/>
  <c r="AD1693" i="1" a="1"/>
  <c r="AD1693" i="1" s="1"/>
  <c r="AC1693" i="1"/>
  <c r="AB1693" i="1"/>
  <c r="AA1693" i="1"/>
  <c r="AD1692" i="1" a="1"/>
  <c r="AD1692" i="1" s="1"/>
  <c r="AC1692" i="1"/>
  <c r="AB1692" i="1"/>
  <c r="AA1692" i="1"/>
  <c r="AD1691" i="1" a="1"/>
  <c r="AD1691" i="1" s="1"/>
  <c r="AC1691" i="1"/>
  <c r="AB1691" i="1"/>
  <c r="AA1691" i="1"/>
  <c r="AD1690" i="1" a="1"/>
  <c r="AD1690" i="1" s="1"/>
  <c r="AC1690" i="1"/>
  <c r="AB1690" i="1"/>
  <c r="AA1690" i="1"/>
  <c r="AD1689" i="1" a="1"/>
  <c r="AD1689" i="1" s="1"/>
  <c r="AC1689" i="1"/>
  <c r="AB1689" i="1"/>
  <c r="AA1689" i="1"/>
  <c r="AD1688" i="1" a="1"/>
  <c r="AD1688" i="1" s="1"/>
  <c r="AC1688" i="1"/>
  <c r="AB1688" i="1"/>
  <c r="AA1688" i="1"/>
  <c r="AD1687" i="1" a="1"/>
  <c r="AD1687" i="1" s="1"/>
  <c r="AC1687" i="1"/>
  <c r="AB1687" i="1"/>
  <c r="AA1687" i="1"/>
  <c r="AD1686" i="1" a="1"/>
  <c r="AD1686" i="1" s="1"/>
  <c r="AC1686" i="1"/>
  <c r="AB1686" i="1"/>
  <c r="AA1686" i="1"/>
  <c r="AD1685" i="1" a="1"/>
  <c r="AD1685" i="1" s="1"/>
  <c r="AC1685" i="1"/>
  <c r="AB1685" i="1"/>
  <c r="AA1685" i="1"/>
  <c r="AD1684" i="1" a="1"/>
  <c r="AD1684" i="1" s="1"/>
  <c r="AC1684" i="1"/>
  <c r="AB1684" i="1"/>
  <c r="AA1684" i="1"/>
  <c r="AD1683" i="1" a="1"/>
  <c r="AD1683" i="1" s="1"/>
  <c r="AC1683" i="1"/>
  <c r="AB1683" i="1"/>
  <c r="AA1683" i="1"/>
  <c r="AD1682" i="1" a="1"/>
  <c r="AD1682" i="1" s="1"/>
  <c r="AC1682" i="1"/>
  <c r="AB1682" i="1"/>
  <c r="AA1682" i="1"/>
  <c r="AD1681" i="1" a="1"/>
  <c r="AD1681" i="1" s="1"/>
  <c r="AC1681" i="1"/>
  <c r="AB1681" i="1"/>
  <c r="AA1681" i="1"/>
  <c r="AD1680" i="1" a="1"/>
  <c r="AD1680" i="1" s="1"/>
  <c r="AC1680" i="1"/>
  <c r="AB1680" i="1"/>
  <c r="AA1680" i="1"/>
  <c r="AD1679" i="1" a="1"/>
  <c r="AD1679" i="1" s="1"/>
  <c r="AC1679" i="1"/>
  <c r="AB1679" i="1"/>
  <c r="AA1679" i="1"/>
  <c r="AD1678" i="1" a="1"/>
  <c r="AD1678" i="1" s="1"/>
  <c r="AC1678" i="1"/>
  <c r="AB1678" i="1"/>
  <c r="AA1678" i="1"/>
  <c r="AD1677" i="1" a="1"/>
  <c r="AD1677" i="1" s="1"/>
  <c r="AC1677" i="1"/>
  <c r="AB1677" i="1"/>
  <c r="AA1677" i="1"/>
  <c r="AD1676" i="1" a="1"/>
  <c r="AD1676" i="1" s="1"/>
  <c r="AC1676" i="1"/>
  <c r="AB1676" i="1"/>
  <c r="AA1676" i="1"/>
  <c r="AD1675" i="1" a="1"/>
  <c r="AD1675" i="1" s="1"/>
  <c r="AC1675" i="1"/>
  <c r="AB1675" i="1"/>
  <c r="AA1675" i="1"/>
  <c r="AD1674" i="1" a="1"/>
  <c r="AD1674" i="1" s="1"/>
  <c r="AC1674" i="1"/>
  <c r="AB1674" i="1"/>
  <c r="AA1674" i="1"/>
  <c r="AD1673" i="1" a="1"/>
  <c r="AD1673" i="1" s="1"/>
  <c r="AC1673" i="1"/>
  <c r="AB1673" i="1"/>
  <c r="AA1673" i="1"/>
  <c r="AD1672" i="1" a="1"/>
  <c r="AD1672" i="1" s="1"/>
  <c r="AC1672" i="1"/>
  <c r="AB1672" i="1"/>
  <c r="AA1672" i="1"/>
  <c r="AD1671" i="1" a="1"/>
  <c r="AD1671" i="1" s="1"/>
  <c r="AC1671" i="1"/>
  <c r="AB1671" i="1"/>
  <c r="AA1671" i="1"/>
  <c r="AD1670" i="1" a="1"/>
  <c r="AD1670" i="1" s="1"/>
  <c r="AC1670" i="1"/>
  <c r="AB1670" i="1"/>
  <c r="AA1670" i="1"/>
  <c r="AD1669" i="1" a="1"/>
  <c r="AD1669" i="1" s="1"/>
  <c r="AC1669" i="1"/>
  <c r="AB1669" i="1"/>
  <c r="AA1669" i="1"/>
  <c r="AD1668" i="1" a="1"/>
  <c r="AD1668" i="1" s="1"/>
  <c r="AC1668" i="1"/>
  <c r="AB1668" i="1"/>
  <c r="AA1668" i="1"/>
  <c r="AD1667" i="1" a="1"/>
  <c r="AD1667" i="1" s="1"/>
  <c r="AC1667" i="1"/>
  <c r="AB1667" i="1"/>
  <c r="AA1667" i="1"/>
  <c r="AD1666" i="1" a="1"/>
  <c r="AD1666" i="1" s="1"/>
  <c r="AC1666" i="1"/>
  <c r="AB1666" i="1"/>
  <c r="AA1666" i="1"/>
  <c r="AD1665" i="1" a="1"/>
  <c r="AD1665" i="1" s="1"/>
  <c r="AC1665" i="1"/>
  <c r="AB1665" i="1"/>
  <c r="AA1665" i="1"/>
  <c r="AD1664" i="1" a="1"/>
  <c r="AD1664" i="1" s="1"/>
  <c r="AC1664" i="1"/>
  <c r="AB1664" i="1"/>
  <c r="AA1664" i="1"/>
  <c r="AD1663" i="1" a="1"/>
  <c r="AD1663" i="1" s="1"/>
  <c r="AC1663" i="1"/>
  <c r="AB1663" i="1"/>
  <c r="AA1663" i="1"/>
  <c r="AD1662" i="1" a="1"/>
  <c r="AD1662" i="1" s="1"/>
  <c r="AC1662" i="1"/>
  <c r="AB1662" i="1"/>
  <c r="AA1662" i="1"/>
  <c r="AD1661" i="1" a="1"/>
  <c r="AD1661" i="1" s="1"/>
  <c r="AC1661" i="1"/>
  <c r="AB1661" i="1"/>
  <c r="AA1661" i="1"/>
  <c r="AD1660" i="1" a="1"/>
  <c r="AD1660" i="1" s="1"/>
  <c r="AC1660" i="1"/>
  <c r="AB1660" i="1"/>
  <c r="AA1660" i="1"/>
  <c r="AD1659" i="1" a="1"/>
  <c r="AD1659" i="1" s="1"/>
  <c r="AC1659" i="1"/>
  <c r="AB1659" i="1"/>
  <c r="AA1659" i="1"/>
  <c r="AD1658" i="1" a="1"/>
  <c r="AD1658" i="1" s="1"/>
  <c r="AC1658" i="1"/>
  <c r="AB1658" i="1"/>
  <c r="AA1658" i="1"/>
  <c r="AD1657" i="1" a="1"/>
  <c r="AD1657" i="1" s="1"/>
  <c r="AC1657" i="1"/>
  <c r="AB1657" i="1"/>
  <c r="AA1657" i="1"/>
  <c r="AD1656" i="1" a="1"/>
  <c r="AD1656" i="1" s="1"/>
  <c r="AC1656" i="1"/>
  <c r="AB1656" i="1"/>
  <c r="AA1656" i="1"/>
  <c r="AD1655" i="1" a="1"/>
  <c r="AD1655" i="1" s="1"/>
  <c r="AC1655" i="1"/>
  <c r="AB1655" i="1"/>
  <c r="AA1655" i="1"/>
  <c r="AD1654" i="1" a="1"/>
  <c r="AD1654" i="1" s="1"/>
  <c r="AC1654" i="1"/>
  <c r="AB1654" i="1"/>
  <c r="AA1654" i="1"/>
  <c r="AD1653" i="1" a="1"/>
  <c r="AD1653" i="1" s="1"/>
  <c r="AC1653" i="1"/>
  <c r="AB1653" i="1"/>
  <c r="AA1653" i="1"/>
  <c r="AD1652" i="1" a="1"/>
  <c r="AD1652" i="1" s="1"/>
  <c r="AC1652" i="1"/>
  <c r="AB1652" i="1"/>
  <c r="AA1652" i="1"/>
  <c r="AD1651" i="1" a="1"/>
  <c r="AD1651" i="1" s="1"/>
  <c r="AC1651" i="1"/>
  <c r="AB1651" i="1"/>
  <c r="AA1651" i="1"/>
  <c r="AD1650" i="1" a="1"/>
  <c r="AD1650" i="1" s="1"/>
  <c r="AC1650" i="1"/>
  <c r="AB1650" i="1"/>
  <c r="AA1650" i="1"/>
  <c r="AD1649" i="1" a="1"/>
  <c r="AD1649" i="1" s="1"/>
  <c r="AC1649" i="1"/>
  <c r="AB1649" i="1"/>
  <c r="AA1649" i="1"/>
  <c r="AD1648" i="1" a="1"/>
  <c r="AD1648" i="1" s="1"/>
  <c r="AC1648" i="1"/>
  <c r="AB1648" i="1"/>
  <c r="AA1648" i="1"/>
  <c r="AD1647" i="1" a="1"/>
  <c r="AD1647" i="1" s="1"/>
  <c r="AC1647" i="1"/>
  <c r="AB1647" i="1"/>
  <c r="AA1647" i="1"/>
  <c r="AD1646" i="1" a="1"/>
  <c r="AD1646" i="1" s="1"/>
  <c r="AC1646" i="1"/>
  <c r="AB1646" i="1"/>
  <c r="AA1646" i="1"/>
  <c r="AD1645" i="1" a="1"/>
  <c r="AD1645" i="1" s="1"/>
  <c r="AC1645" i="1"/>
  <c r="AB1645" i="1"/>
  <c r="AA1645" i="1"/>
  <c r="AD1644" i="1" a="1"/>
  <c r="AD1644" i="1" s="1"/>
  <c r="AC1644" i="1"/>
  <c r="AB1644" i="1"/>
  <c r="AA1644" i="1"/>
  <c r="AD1643" i="1" a="1"/>
  <c r="AD1643" i="1" s="1"/>
  <c r="AC1643" i="1"/>
  <c r="AB1643" i="1"/>
  <c r="AA1643" i="1"/>
  <c r="AD1642" i="1" a="1"/>
  <c r="AD1642" i="1" s="1"/>
  <c r="AC1642" i="1"/>
  <c r="AB1642" i="1"/>
  <c r="AA1642" i="1"/>
  <c r="AD1641" i="1" a="1"/>
  <c r="AD1641" i="1" s="1"/>
  <c r="AC1641" i="1"/>
  <c r="AB1641" i="1"/>
  <c r="AA1641" i="1"/>
  <c r="AD1640" i="1" a="1"/>
  <c r="AD1640" i="1" s="1"/>
  <c r="AC1640" i="1"/>
  <c r="AB1640" i="1"/>
  <c r="AA1640" i="1"/>
  <c r="AD1639" i="1" a="1"/>
  <c r="AD1639" i="1" s="1"/>
  <c r="AC1639" i="1"/>
  <c r="AB1639" i="1"/>
  <c r="AA1639" i="1"/>
  <c r="AD1638" i="1" a="1"/>
  <c r="AD1638" i="1" s="1"/>
  <c r="AC1638" i="1"/>
  <c r="AB1638" i="1"/>
  <c r="AA1638" i="1"/>
  <c r="AD1637" i="1" a="1"/>
  <c r="AD1637" i="1" s="1"/>
  <c r="AC1637" i="1"/>
  <c r="AB1637" i="1"/>
  <c r="AA1637" i="1"/>
  <c r="AD1636" i="1" a="1"/>
  <c r="AD1636" i="1" s="1"/>
  <c r="AC1636" i="1"/>
  <c r="AB1636" i="1"/>
  <c r="AA1636" i="1"/>
  <c r="AD1635" i="1" a="1"/>
  <c r="AD1635" i="1" s="1"/>
  <c r="AC1635" i="1"/>
  <c r="AB1635" i="1"/>
  <c r="AA1635" i="1"/>
  <c r="AD1634" i="1" a="1"/>
  <c r="AD1634" i="1" s="1"/>
  <c r="AC1634" i="1"/>
  <c r="AB1634" i="1"/>
  <c r="AA1634" i="1"/>
  <c r="AD1633" i="1" a="1"/>
  <c r="AD1633" i="1" s="1"/>
  <c r="AC1633" i="1"/>
  <c r="AB1633" i="1"/>
  <c r="AA1633" i="1"/>
  <c r="AD1632" i="1" a="1"/>
  <c r="AD1632" i="1" s="1"/>
  <c r="AC1632" i="1"/>
  <c r="AB1632" i="1"/>
  <c r="AA1632" i="1"/>
  <c r="AD1631" i="1" a="1"/>
  <c r="AD1631" i="1" s="1"/>
  <c r="AC1631" i="1"/>
  <c r="AB1631" i="1"/>
  <c r="AA1631" i="1"/>
  <c r="AD1630" i="1" a="1"/>
  <c r="AD1630" i="1" s="1"/>
  <c r="AC1630" i="1"/>
  <c r="AB1630" i="1"/>
  <c r="AA1630" i="1"/>
  <c r="AD1629" i="1" a="1"/>
  <c r="AD1629" i="1" s="1"/>
  <c r="AC1629" i="1"/>
  <c r="AB1629" i="1"/>
  <c r="AA1629" i="1"/>
  <c r="AD1628" i="1" a="1"/>
  <c r="AD1628" i="1" s="1"/>
  <c r="AC1628" i="1"/>
  <c r="AB1628" i="1"/>
  <c r="AA1628" i="1"/>
  <c r="AD1627" i="1" a="1"/>
  <c r="AD1627" i="1" s="1"/>
  <c r="AC1627" i="1"/>
  <c r="AB1627" i="1"/>
  <c r="AA1627" i="1"/>
  <c r="AD1626" i="1" a="1"/>
  <c r="AD1626" i="1" s="1"/>
  <c r="AC1626" i="1"/>
  <c r="AB1626" i="1"/>
  <c r="AA1626" i="1"/>
  <c r="AD1625" i="1" a="1"/>
  <c r="AD1625" i="1" s="1"/>
  <c r="AC1625" i="1"/>
  <c r="AB1625" i="1"/>
  <c r="AA1625" i="1"/>
  <c r="AD1624" i="1" a="1"/>
  <c r="AD1624" i="1" s="1"/>
  <c r="AC1624" i="1"/>
  <c r="AB1624" i="1"/>
  <c r="AA1624" i="1"/>
  <c r="AD1623" i="1" a="1"/>
  <c r="AD1623" i="1" s="1"/>
  <c r="AC1623" i="1"/>
  <c r="AB1623" i="1"/>
  <c r="AA1623" i="1"/>
  <c r="AD1622" i="1" a="1"/>
  <c r="AD1622" i="1" s="1"/>
  <c r="AC1622" i="1"/>
  <c r="AB1622" i="1"/>
  <c r="AA1622" i="1"/>
  <c r="AD1621" i="1" a="1"/>
  <c r="AD1621" i="1" s="1"/>
  <c r="AC1621" i="1"/>
  <c r="AB1621" i="1"/>
  <c r="AA1621" i="1"/>
  <c r="AD1620" i="1" a="1"/>
  <c r="AD1620" i="1" s="1"/>
  <c r="AC1620" i="1"/>
  <c r="AB1620" i="1"/>
  <c r="AA1620" i="1"/>
  <c r="AD1619" i="1" a="1"/>
  <c r="AD1619" i="1" s="1"/>
  <c r="AC1619" i="1"/>
  <c r="AB1619" i="1"/>
  <c r="AA1619" i="1"/>
  <c r="AD1618" i="1" a="1"/>
  <c r="AD1618" i="1" s="1"/>
  <c r="AC1618" i="1"/>
  <c r="AB1618" i="1"/>
  <c r="AA1618" i="1"/>
  <c r="AD1617" i="1" a="1"/>
  <c r="AD1617" i="1" s="1"/>
  <c r="AC1617" i="1"/>
  <c r="AB1617" i="1"/>
  <c r="AA1617" i="1"/>
  <c r="AD1616" i="1" a="1"/>
  <c r="AD1616" i="1" s="1"/>
  <c r="AC1616" i="1"/>
  <c r="AB1616" i="1"/>
  <c r="AA1616" i="1"/>
  <c r="AD1615" i="1" a="1"/>
  <c r="AD1615" i="1" s="1"/>
  <c r="AC1615" i="1"/>
  <c r="AB1615" i="1"/>
  <c r="AA1615" i="1"/>
  <c r="AD1614" i="1" a="1"/>
  <c r="AD1614" i="1" s="1"/>
  <c r="AC1614" i="1"/>
  <c r="AB1614" i="1"/>
  <c r="AA1614" i="1"/>
  <c r="AD1613" i="1" a="1"/>
  <c r="AD1613" i="1" s="1"/>
  <c r="AC1613" i="1"/>
  <c r="AB1613" i="1"/>
  <c r="AA1613" i="1"/>
  <c r="AD1612" i="1" a="1"/>
  <c r="AD1612" i="1" s="1"/>
  <c r="AC1612" i="1"/>
  <c r="AB1612" i="1"/>
  <c r="AA1612" i="1"/>
  <c r="AD1611" i="1" a="1"/>
  <c r="AD1611" i="1" s="1"/>
  <c r="AC1611" i="1"/>
  <c r="AB1611" i="1"/>
  <c r="AA1611" i="1"/>
  <c r="AD1610" i="1" a="1"/>
  <c r="AD1610" i="1" s="1"/>
  <c r="AC1610" i="1"/>
  <c r="AB1610" i="1"/>
  <c r="AA1610" i="1"/>
  <c r="AD1609" i="1" a="1"/>
  <c r="AD1609" i="1" s="1"/>
  <c r="AC1609" i="1"/>
  <c r="AB1609" i="1"/>
  <c r="AA1609" i="1"/>
  <c r="AD1608" i="1" a="1"/>
  <c r="AD1608" i="1" s="1"/>
  <c r="AC1608" i="1"/>
  <c r="AB1608" i="1"/>
  <c r="AA1608" i="1"/>
  <c r="AD1607" i="1" a="1"/>
  <c r="AD1607" i="1" s="1"/>
  <c r="AC1607" i="1"/>
  <c r="AB1607" i="1"/>
  <c r="AA1607" i="1"/>
  <c r="AD1606" i="1" a="1"/>
  <c r="AD1606" i="1" s="1"/>
  <c r="AC1606" i="1"/>
  <c r="AB1606" i="1"/>
  <c r="AA1606" i="1"/>
  <c r="AD1605" i="1" a="1"/>
  <c r="AD1605" i="1" s="1"/>
  <c r="AC1605" i="1"/>
  <c r="AB1605" i="1"/>
  <c r="AA1605" i="1"/>
  <c r="AD1604" i="1" a="1"/>
  <c r="AD1604" i="1" s="1"/>
  <c r="AC1604" i="1"/>
  <c r="AB1604" i="1"/>
  <c r="AA1604" i="1"/>
  <c r="AD1603" i="1" a="1"/>
  <c r="AD1603" i="1" s="1"/>
  <c r="AC1603" i="1"/>
  <c r="AB1603" i="1"/>
  <c r="AA1603" i="1"/>
  <c r="AD1602" i="1" a="1"/>
  <c r="AD1602" i="1" s="1"/>
  <c r="AC1602" i="1"/>
  <c r="AB1602" i="1"/>
  <c r="AA1602" i="1"/>
  <c r="AD1601" i="1" a="1"/>
  <c r="AD1601" i="1" s="1"/>
  <c r="AC1601" i="1"/>
  <c r="AB1601" i="1"/>
  <c r="AA1601" i="1"/>
  <c r="AD1600" i="1" a="1"/>
  <c r="AD1600" i="1" s="1"/>
  <c r="AC1600" i="1"/>
  <c r="AB1600" i="1"/>
  <c r="AA1600" i="1"/>
  <c r="AD1599" i="1" a="1"/>
  <c r="AD1599" i="1" s="1"/>
  <c r="AC1599" i="1"/>
  <c r="AB1599" i="1"/>
  <c r="AA1599" i="1"/>
  <c r="AD1598" i="1" a="1"/>
  <c r="AD1598" i="1" s="1"/>
  <c r="AC1598" i="1"/>
  <c r="AB1598" i="1"/>
  <c r="AA1598" i="1"/>
  <c r="AD1597" i="1" a="1"/>
  <c r="AD1597" i="1" s="1"/>
  <c r="AC1597" i="1"/>
  <c r="AB1597" i="1"/>
  <c r="AA1597" i="1"/>
  <c r="AD1596" i="1" a="1"/>
  <c r="AD1596" i="1" s="1"/>
  <c r="AC1596" i="1"/>
  <c r="AB1596" i="1"/>
  <c r="AA1596" i="1"/>
  <c r="AD1595" i="1" a="1"/>
  <c r="AD1595" i="1" s="1"/>
  <c r="AC1595" i="1"/>
  <c r="AB1595" i="1"/>
  <c r="AA1595" i="1"/>
  <c r="AD1594" i="1" a="1"/>
  <c r="AD1594" i="1" s="1"/>
  <c r="AC1594" i="1"/>
  <c r="AB1594" i="1"/>
  <c r="AA1594" i="1"/>
  <c r="AD1593" i="1" a="1"/>
  <c r="AD1593" i="1" s="1"/>
  <c r="AC1593" i="1"/>
  <c r="AB1593" i="1"/>
  <c r="AA1593" i="1"/>
  <c r="AD1592" i="1" a="1"/>
  <c r="AD1592" i="1" s="1"/>
  <c r="AC1592" i="1"/>
  <c r="AB1592" i="1"/>
  <c r="AA1592" i="1"/>
  <c r="AD1591" i="1" a="1"/>
  <c r="AD1591" i="1" s="1"/>
  <c r="AC1591" i="1"/>
  <c r="AB1591" i="1"/>
  <c r="AA1591" i="1"/>
  <c r="AD1590" i="1" a="1"/>
  <c r="AD1590" i="1" s="1"/>
  <c r="AC1590" i="1"/>
  <c r="AB1590" i="1"/>
  <c r="AA1590" i="1"/>
  <c r="AD1589" i="1" a="1"/>
  <c r="AD1589" i="1" s="1"/>
  <c r="AC1589" i="1"/>
  <c r="AB1589" i="1"/>
  <c r="AA1589" i="1"/>
  <c r="AD1588" i="1" a="1"/>
  <c r="AD1588" i="1" s="1"/>
  <c r="AC1588" i="1"/>
  <c r="AB1588" i="1"/>
  <c r="AA1588" i="1"/>
  <c r="AD1587" i="1" a="1"/>
  <c r="AD1587" i="1" s="1"/>
  <c r="AC1587" i="1"/>
  <c r="AB1587" i="1"/>
  <c r="AA1587" i="1"/>
  <c r="AD1586" i="1" a="1"/>
  <c r="AD1586" i="1" s="1"/>
  <c r="AC1586" i="1"/>
  <c r="AB1586" i="1"/>
  <c r="AA1586" i="1"/>
  <c r="AD1585" i="1" a="1"/>
  <c r="AD1585" i="1" s="1"/>
  <c r="AC1585" i="1"/>
  <c r="AB1585" i="1"/>
  <c r="AA1585" i="1"/>
  <c r="AD1584" i="1" a="1"/>
  <c r="AD1584" i="1" s="1"/>
  <c r="AC1584" i="1"/>
  <c r="AB1584" i="1"/>
  <c r="AA1584" i="1"/>
  <c r="AD1583" i="1" a="1"/>
  <c r="AD1583" i="1" s="1"/>
  <c r="AC1583" i="1"/>
  <c r="AB1583" i="1"/>
  <c r="AA1583" i="1"/>
  <c r="AD1582" i="1" a="1"/>
  <c r="AD1582" i="1" s="1"/>
  <c r="AC1582" i="1"/>
  <c r="AB1582" i="1"/>
  <c r="AA1582" i="1"/>
  <c r="AD1581" i="1" a="1"/>
  <c r="AD1581" i="1" s="1"/>
  <c r="AC1581" i="1"/>
  <c r="AB1581" i="1"/>
  <c r="AA1581" i="1"/>
  <c r="AD1580" i="1" a="1"/>
  <c r="AD1580" i="1" s="1"/>
  <c r="AC1580" i="1"/>
  <c r="AB1580" i="1"/>
  <c r="AA1580" i="1"/>
  <c r="AD1579" i="1" a="1"/>
  <c r="AD1579" i="1" s="1"/>
  <c r="AC1579" i="1"/>
  <c r="AB1579" i="1"/>
  <c r="AA1579" i="1"/>
  <c r="AD1578" i="1" a="1"/>
  <c r="AD1578" i="1" s="1"/>
  <c r="AC1578" i="1"/>
  <c r="AB1578" i="1"/>
  <c r="AA1578" i="1"/>
  <c r="AD1577" i="1" a="1"/>
  <c r="AD1577" i="1" s="1"/>
  <c r="AC1577" i="1"/>
  <c r="AB1577" i="1"/>
  <c r="AA1577" i="1"/>
  <c r="AD1576" i="1" a="1"/>
  <c r="AD1576" i="1" s="1"/>
  <c r="AC1576" i="1"/>
  <c r="AB1576" i="1"/>
  <c r="AA1576" i="1"/>
  <c r="AD1575" i="1" a="1"/>
  <c r="AD1575" i="1" s="1"/>
  <c r="AC1575" i="1"/>
  <c r="AB1575" i="1"/>
  <c r="AA1575" i="1"/>
  <c r="AD1574" i="1" a="1"/>
  <c r="AD1574" i="1" s="1"/>
  <c r="AC1574" i="1"/>
  <c r="AB1574" i="1"/>
  <c r="AA1574" i="1"/>
  <c r="AD1573" i="1" a="1"/>
  <c r="AD1573" i="1" s="1"/>
  <c r="AC1573" i="1"/>
  <c r="AB1573" i="1"/>
  <c r="AA1573" i="1"/>
  <c r="AD1572" i="1" a="1"/>
  <c r="AD1572" i="1" s="1"/>
  <c r="AC1572" i="1"/>
  <c r="AB1572" i="1"/>
  <c r="AA1572" i="1"/>
  <c r="AD1571" i="1" a="1"/>
  <c r="AD1571" i="1" s="1"/>
  <c r="AC1571" i="1"/>
  <c r="AB1571" i="1"/>
  <c r="AA1571" i="1"/>
  <c r="AD1570" i="1" a="1"/>
  <c r="AD1570" i="1" s="1"/>
  <c r="AC1570" i="1"/>
  <c r="AB1570" i="1"/>
  <c r="AA1570" i="1"/>
  <c r="AD1569" i="1" a="1"/>
  <c r="AD1569" i="1" s="1"/>
  <c r="AC1569" i="1"/>
  <c r="AB1569" i="1"/>
  <c r="AA1569" i="1"/>
  <c r="AD1568" i="1" a="1"/>
  <c r="AD1568" i="1" s="1"/>
  <c r="AC1568" i="1"/>
  <c r="AB1568" i="1"/>
  <c r="AA1568" i="1"/>
  <c r="AD1567" i="1" a="1"/>
  <c r="AD1567" i="1" s="1"/>
  <c r="AC1567" i="1"/>
  <c r="AB1567" i="1"/>
  <c r="AA1567" i="1"/>
  <c r="AD1566" i="1" a="1"/>
  <c r="AD1566" i="1" s="1"/>
  <c r="AC1566" i="1"/>
  <c r="AB1566" i="1"/>
  <c r="AA1566" i="1"/>
  <c r="AD1565" i="1" a="1"/>
  <c r="AD1565" i="1" s="1"/>
  <c r="AC1565" i="1"/>
  <c r="AB1565" i="1"/>
  <c r="AA1565" i="1"/>
  <c r="AD1564" i="1" a="1"/>
  <c r="AD1564" i="1" s="1"/>
  <c r="AC1564" i="1"/>
  <c r="AB1564" i="1"/>
  <c r="AA1564" i="1"/>
  <c r="AD1563" i="1" a="1"/>
  <c r="AD1563" i="1" s="1"/>
  <c r="AC1563" i="1"/>
  <c r="AB1563" i="1"/>
  <c r="AA1563" i="1"/>
  <c r="AD1562" i="1" a="1"/>
  <c r="AD1562" i="1" s="1"/>
  <c r="AC1562" i="1"/>
  <c r="AB1562" i="1"/>
  <c r="AA1562" i="1"/>
  <c r="AD1561" i="1" a="1"/>
  <c r="AD1561" i="1" s="1"/>
  <c r="AC1561" i="1"/>
  <c r="AB1561" i="1"/>
  <c r="AA1561" i="1"/>
  <c r="AD1560" i="1" a="1"/>
  <c r="AD1560" i="1" s="1"/>
  <c r="AC1560" i="1"/>
  <c r="AB1560" i="1"/>
  <c r="AA1560" i="1"/>
  <c r="AD1559" i="1" a="1"/>
  <c r="AD1559" i="1" s="1"/>
  <c r="AC1559" i="1"/>
  <c r="AB1559" i="1"/>
  <c r="AA1559" i="1"/>
  <c r="AD1558" i="1" a="1"/>
  <c r="AD1558" i="1" s="1"/>
  <c r="AC1558" i="1"/>
  <c r="AB1558" i="1"/>
  <c r="AA1558" i="1"/>
  <c r="AD1557" i="1"/>
  <c r="AD1557" i="1" a="1"/>
  <c r="AC1557" i="1"/>
  <c r="AB1557" i="1"/>
  <c r="AA1557" i="1"/>
  <c r="AD1556" i="1" a="1"/>
  <c r="AD1556" i="1" s="1"/>
  <c r="AC1556" i="1"/>
  <c r="AB1556" i="1"/>
  <c r="AA1556" i="1"/>
  <c r="AD1555" i="1" a="1"/>
  <c r="AD1555" i="1" s="1"/>
  <c r="AC1555" i="1"/>
  <c r="AB1555" i="1"/>
  <c r="AA1555" i="1"/>
  <c r="AD1554" i="1" a="1"/>
  <c r="AD1554" i="1" s="1"/>
  <c r="AC1554" i="1"/>
  <c r="AB1554" i="1"/>
  <c r="AA1554" i="1"/>
  <c r="AD1553" i="1" a="1"/>
  <c r="AD1553" i="1" s="1"/>
  <c r="AC1553" i="1"/>
  <c r="AB1553" i="1"/>
  <c r="AA1553" i="1"/>
  <c r="AD1552" i="1" a="1"/>
  <c r="AD1552" i="1" s="1"/>
  <c r="AC1552" i="1"/>
  <c r="AB1552" i="1"/>
  <c r="AA1552" i="1"/>
  <c r="AD1551" i="1" a="1"/>
  <c r="AD1551" i="1" s="1"/>
  <c r="AC1551" i="1"/>
  <c r="AB1551" i="1"/>
  <c r="AA1551" i="1"/>
  <c r="AD1550" i="1" a="1"/>
  <c r="AD1550" i="1" s="1"/>
  <c r="AC1550" i="1"/>
  <c r="AB1550" i="1"/>
  <c r="AA1550" i="1"/>
  <c r="AD1549" i="1" a="1"/>
  <c r="AD1549" i="1" s="1"/>
  <c r="AC1549" i="1"/>
  <c r="AB1549" i="1"/>
  <c r="AA1549" i="1"/>
  <c r="AD1548" i="1" a="1"/>
  <c r="AD1548" i="1" s="1"/>
  <c r="AC1548" i="1"/>
  <c r="AB1548" i="1"/>
  <c r="AA1548" i="1"/>
  <c r="AD1547" i="1" a="1"/>
  <c r="AD1547" i="1" s="1"/>
  <c r="AC1547" i="1"/>
  <c r="AB1547" i="1"/>
  <c r="AA1547" i="1"/>
  <c r="AD1546" i="1" a="1"/>
  <c r="AD1546" i="1" s="1"/>
  <c r="AC1546" i="1"/>
  <c r="AB1546" i="1"/>
  <c r="AA1546" i="1"/>
  <c r="AD1545" i="1" a="1"/>
  <c r="AD1545" i="1" s="1"/>
  <c r="AC1545" i="1"/>
  <c r="AB1545" i="1"/>
  <c r="AA1545" i="1"/>
  <c r="AD1544" i="1" a="1"/>
  <c r="AD1544" i="1" s="1"/>
  <c r="AC1544" i="1"/>
  <c r="AB1544" i="1"/>
  <c r="AA1544" i="1"/>
  <c r="AD1543" i="1" a="1"/>
  <c r="AD1543" i="1" s="1"/>
  <c r="AC1543" i="1"/>
  <c r="AB1543" i="1"/>
  <c r="AA1543" i="1"/>
  <c r="AD1542" i="1" a="1"/>
  <c r="AD1542" i="1" s="1"/>
  <c r="AC1542" i="1"/>
  <c r="AB1542" i="1"/>
  <c r="AA1542" i="1"/>
  <c r="AD1541" i="1" a="1"/>
  <c r="AD1541" i="1" s="1"/>
  <c r="AC1541" i="1"/>
  <c r="AB1541" i="1"/>
  <c r="AA1541" i="1"/>
  <c r="AD1540" i="1" a="1"/>
  <c r="AD1540" i="1" s="1"/>
  <c r="AC1540" i="1"/>
  <c r="AB1540" i="1"/>
  <c r="AA1540" i="1"/>
  <c r="AD1539" i="1" a="1"/>
  <c r="AD1539" i="1" s="1"/>
  <c r="AC1539" i="1"/>
  <c r="AB1539" i="1"/>
  <c r="AA1539" i="1"/>
  <c r="AD1538" i="1" a="1"/>
  <c r="AD1538" i="1" s="1"/>
  <c r="AC1538" i="1"/>
  <c r="AB1538" i="1"/>
  <c r="AA1538" i="1"/>
  <c r="AD1537" i="1" a="1"/>
  <c r="AD1537" i="1" s="1"/>
  <c r="AC1537" i="1"/>
  <c r="AB1537" i="1"/>
  <c r="AA1537" i="1"/>
  <c r="AD1536" i="1" a="1"/>
  <c r="AD1536" i="1" s="1"/>
  <c r="AC1536" i="1"/>
  <c r="AB1536" i="1"/>
  <c r="AA1536" i="1"/>
  <c r="AD1535" i="1" a="1"/>
  <c r="AD1535" i="1" s="1"/>
  <c r="AC1535" i="1"/>
  <c r="AB1535" i="1"/>
  <c r="AA1535" i="1"/>
  <c r="AD1534" i="1" a="1"/>
  <c r="AD1534" i="1" s="1"/>
  <c r="AC1534" i="1"/>
  <c r="AB1534" i="1"/>
  <c r="AA1534" i="1"/>
  <c r="AD1533" i="1" a="1"/>
  <c r="AD1533" i="1" s="1"/>
  <c r="AC1533" i="1"/>
  <c r="AB1533" i="1"/>
  <c r="AA1533" i="1"/>
  <c r="AD1532" i="1" a="1"/>
  <c r="AD1532" i="1" s="1"/>
  <c r="AC1532" i="1"/>
  <c r="AB1532" i="1"/>
  <c r="AA1532" i="1"/>
  <c r="AD1531" i="1" a="1"/>
  <c r="AD1531" i="1" s="1"/>
  <c r="AC1531" i="1"/>
  <c r="AB1531" i="1"/>
  <c r="AA1531" i="1"/>
  <c r="AD1530" i="1" a="1"/>
  <c r="AD1530" i="1" s="1"/>
  <c r="AC1530" i="1"/>
  <c r="AB1530" i="1"/>
  <c r="AA1530" i="1"/>
  <c r="AD1529" i="1" a="1"/>
  <c r="AD1529" i="1" s="1"/>
  <c r="AC1529" i="1"/>
  <c r="AB1529" i="1"/>
  <c r="AA1529" i="1"/>
  <c r="AD1528" i="1" a="1"/>
  <c r="AD1528" i="1" s="1"/>
  <c r="AC1528" i="1"/>
  <c r="AB1528" i="1"/>
  <c r="AA1528" i="1"/>
  <c r="AD1527" i="1" a="1"/>
  <c r="AD1527" i="1" s="1"/>
  <c r="AC1527" i="1"/>
  <c r="AB1527" i="1"/>
  <c r="AA1527" i="1"/>
  <c r="AD1526" i="1" a="1"/>
  <c r="AD1526" i="1" s="1"/>
  <c r="AC1526" i="1"/>
  <c r="AB1526" i="1"/>
  <c r="AA1526" i="1"/>
  <c r="AD1525" i="1" a="1"/>
  <c r="AD1525" i="1" s="1"/>
  <c r="AC1525" i="1"/>
  <c r="AB1525" i="1"/>
  <c r="AA1525" i="1"/>
  <c r="AD1524" i="1" a="1"/>
  <c r="AD1524" i="1" s="1"/>
  <c r="AC1524" i="1"/>
  <c r="AB1524" i="1"/>
  <c r="AA1524" i="1"/>
  <c r="AD1523" i="1" a="1"/>
  <c r="AD1523" i="1" s="1"/>
  <c r="AC1523" i="1"/>
  <c r="AB1523" i="1"/>
  <c r="AA1523" i="1"/>
  <c r="AD1522" i="1" a="1"/>
  <c r="AD1522" i="1" s="1"/>
  <c r="AC1522" i="1"/>
  <c r="AB1522" i="1"/>
  <c r="AA1522" i="1"/>
  <c r="AD1521" i="1" a="1"/>
  <c r="AD1521" i="1" s="1"/>
  <c r="AC1521" i="1"/>
  <c r="AB1521" i="1"/>
  <c r="AA1521" i="1"/>
  <c r="AD1520" i="1" a="1"/>
  <c r="AD1520" i="1" s="1"/>
  <c r="AC1520" i="1"/>
  <c r="AB1520" i="1"/>
  <c r="AA1520" i="1"/>
  <c r="AD1519" i="1" a="1"/>
  <c r="AD1519" i="1" s="1"/>
  <c r="AC1519" i="1"/>
  <c r="AB1519" i="1"/>
  <c r="AA1519" i="1"/>
  <c r="AD1518" i="1" a="1"/>
  <c r="AD1518" i="1" s="1"/>
  <c r="AC1518" i="1"/>
  <c r="AB1518" i="1"/>
  <c r="AA1518" i="1"/>
  <c r="AD1517" i="1" a="1"/>
  <c r="AD1517" i="1" s="1"/>
  <c r="AC1517" i="1"/>
  <c r="AB1517" i="1"/>
  <c r="AA1517" i="1"/>
  <c r="AD1516" i="1" a="1"/>
  <c r="AD1516" i="1" s="1"/>
  <c r="AC1516" i="1"/>
  <c r="AB1516" i="1"/>
  <c r="AA1516" i="1"/>
  <c r="AD1515" i="1" a="1"/>
  <c r="AD1515" i="1" s="1"/>
  <c r="AC1515" i="1"/>
  <c r="AB1515" i="1"/>
  <c r="AA1515" i="1"/>
  <c r="AD1514" i="1" a="1"/>
  <c r="AD1514" i="1" s="1"/>
  <c r="AC1514" i="1"/>
  <c r="AB1514" i="1"/>
  <c r="AA1514" i="1"/>
  <c r="AD1513" i="1" a="1"/>
  <c r="AD1513" i="1" s="1"/>
  <c r="AC1513" i="1"/>
  <c r="AB1513" i="1"/>
  <c r="AA1513" i="1"/>
  <c r="AD1512" i="1" a="1"/>
  <c r="AD1512" i="1" s="1"/>
  <c r="AC1512" i="1"/>
  <c r="AB1512" i="1"/>
  <c r="AA1512" i="1"/>
  <c r="AD1511" i="1" a="1"/>
  <c r="AD1511" i="1" s="1"/>
  <c r="AC1511" i="1"/>
  <c r="AB1511" i="1"/>
  <c r="AA1511" i="1"/>
  <c r="AD1510" i="1" a="1"/>
  <c r="AD1510" i="1" s="1"/>
  <c r="AC1510" i="1"/>
  <c r="AB1510" i="1"/>
  <c r="AA1510" i="1"/>
  <c r="AD1509" i="1" a="1"/>
  <c r="AD1509" i="1" s="1"/>
  <c r="AC1509" i="1"/>
  <c r="AB1509" i="1"/>
  <c r="AA1509" i="1"/>
  <c r="AD1508" i="1" a="1"/>
  <c r="AD1508" i="1" s="1"/>
  <c r="AC1508" i="1"/>
  <c r="AB1508" i="1"/>
  <c r="AA1508" i="1"/>
  <c r="AD1507" i="1" a="1"/>
  <c r="AD1507" i="1" s="1"/>
  <c r="AC1507" i="1"/>
  <c r="AB1507" i="1"/>
  <c r="AA1507" i="1"/>
  <c r="AD1506" i="1" a="1"/>
  <c r="AD1506" i="1" s="1"/>
  <c r="AC1506" i="1"/>
  <c r="AB1506" i="1"/>
  <c r="AA1506" i="1"/>
  <c r="AD1505" i="1" a="1"/>
  <c r="AD1505" i="1" s="1"/>
  <c r="AC1505" i="1"/>
  <c r="AB1505" i="1"/>
  <c r="AA1505" i="1"/>
  <c r="AD1504" i="1" a="1"/>
  <c r="AD1504" i="1" s="1"/>
  <c r="AC1504" i="1"/>
  <c r="AB1504" i="1"/>
  <c r="AA1504" i="1"/>
  <c r="AD1503" i="1" a="1"/>
  <c r="AD1503" i="1" s="1"/>
  <c r="AC1503" i="1"/>
  <c r="AB1503" i="1"/>
  <c r="AA1503" i="1"/>
  <c r="AD1502" i="1" a="1"/>
  <c r="AD1502" i="1" s="1"/>
  <c r="AC1502" i="1"/>
  <c r="AB1502" i="1"/>
  <c r="AA1502" i="1"/>
  <c r="AD1501" i="1" a="1"/>
  <c r="AD1501" i="1" s="1"/>
  <c r="AC1501" i="1"/>
  <c r="AB1501" i="1"/>
  <c r="AA1501" i="1"/>
  <c r="AD1500" i="1" a="1"/>
  <c r="AD1500" i="1" s="1"/>
  <c r="AC1500" i="1"/>
  <c r="AB1500" i="1"/>
  <c r="AA1500" i="1"/>
  <c r="AD1499" i="1" a="1"/>
  <c r="AD1499" i="1" s="1"/>
  <c r="AC1499" i="1"/>
  <c r="AB1499" i="1"/>
  <c r="AA1499" i="1"/>
  <c r="AD1498" i="1" a="1"/>
  <c r="AD1498" i="1" s="1"/>
  <c r="AC1498" i="1"/>
  <c r="AB1498" i="1"/>
  <c r="AA1498" i="1"/>
  <c r="AD1497" i="1" a="1"/>
  <c r="AD1497" i="1" s="1"/>
  <c r="AC1497" i="1"/>
  <c r="AB1497" i="1"/>
  <c r="AA1497" i="1"/>
  <c r="AD1496" i="1" a="1"/>
  <c r="AD1496" i="1" s="1"/>
  <c r="AC1496" i="1"/>
  <c r="AB1496" i="1"/>
  <c r="AA1496" i="1"/>
  <c r="AD1495" i="1" a="1"/>
  <c r="AD1495" i="1" s="1"/>
  <c r="AC1495" i="1"/>
  <c r="AB1495" i="1"/>
  <c r="AA1495" i="1"/>
  <c r="AD1494" i="1" a="1"/>
  <c r="AD1494" i="1" s="1"/>
  <c r="AC1494" i="1"/>
  <c r="AB1494" i="1"/>
  <c r="AA1494" i="1"/>
  <c r="AD1493" i="1" a="1"/>
  <c r="AD1493" i="1" s="1"/>
  <c r="AC1493" i="1"/>
  <c r="AB1493" i="1"/>
  <c r="AA1493" i="1"/>
  <c r="AD1492" i="1" a="1"/>
  <c r="AD1492" i="1" s="1"/>
  <c r="AC1492" i="1"/>
  <c r="AB1492" i="1"/>
  <c r="AA1492" i="1"/>
  <c r="AD1491" i="1" a="1"/>
  <c r="AD1491" i="1" s="1"/>
  <c r="AC1491" i="1"/>
  <c r="AB1491" i="1"/>
  <c r="AA1491" i="1"/>
  <c r="AD1490" i="1" a="1"/>
  <c r="AD1490" i="1" s="1"/>
  <c r="AC1490" i="1"/>
  <c r="AB1490" i="1"/>
  <c r="AA1490" i="1"/>
  <c r="AD1489" i="1" a="1"/>
  <c r="AD1489" i="1" s="1"/>
  <c r="AC1489" i="1"/>
  <c r="AB1489" i="1"/>
  <c r="AA1489" i="1"/>
  <c r="AD1488" i="1" a="1"/>
  <c r="AD1488" i="1" s="1"/>
  <c r="AC1488" i="1"/>
  <c r="AB1488" i="1"/>
  <c r="AA1488" i="1"/>
  <c r="AD1487" i="1" a="1"/>
  <c r="AD1487" i="1" s="1"/>
  <c r="AC1487" i="1"/>
  <c r="AB1487" i="1"/>
  <c r="AA1487" i="1"/>
  <c r="AD1486" i="1" a="1"/>
  <c r="AD1486" i="1" s="1"/>
  <c r="AC1486" i="1"/>
  <c r="AB1486" i="1"/>
  <c r="AA1486" i="1"/>
  <c r="AD1485" i="1" a="1"/>
  <c r="AD1485" i="1" s="1"/>
  <c r="AC1485" i="1"/>
  <c r="AB1485" i="1"/>
  <c r="AA1485" i="1"/>
  <c r="AD1484" i="1" a="1"/>
  <c r="AD1484" i="1" s="1"/>
  <c r="AC1484" i="1"/>
  <c r="AB1484" i="1"/>
  <c r="AA1484" i="1"/>
  <c r="AD1483" i="1" a="1"/>
  <c r="AD1483" i="1" s="1"/>
  <c r="AC1483" i="1"/>
  <c r="AB1483" i="1"/>
  <c r="AA1483" i="1"/>
  <c r="AD1482" i="1" a="1"/>
  <c r="AD1482" i="1" s="1"/>
  <c r="AC1482" i="1"/>
  <c r="AB1482" i="1"/>
  <c r="AA1482" i="1"/>
  <c r="AD1481" i="1" a="1"/>
  <c r="AD1481" i="1" s="1"/>
  <c r="AC1481" i="1"/>
  <c r="AB1481" i="1"/>
  <c r="AA1481" i="1"/>
  <c r="AD1480" i="1" a="1"/>
  <c r="AD1480" i="1" s="1"/>
  <c r="AC1480" i="1"/>
  <c r="AB1480" i="1"/>
  <c r="AA1480" i="1"/>
  <c r="AD1479" i="1" a="1"/>
  <c r="AD1479" i="1" s="1"/>
  <c r="AC1479" i="1"/>
  <c r="AB1479" i="1"/>
  <c r="AA1479" i="1"/>
  <c r="AD1478" i="1" a="1"/>
  <c r="AD1478" i="1" s="1"/>
  <c r="AC1478" i="1"/>
  <c r="AB1478" i="1"/>
  <c r="AA1478" i="1"/>
  <c r="AD1477" i="1" a="1"/>
  <c r="AD1477" i="1" s="1"/>
  <c r="AC1477" i="1"/>
  <c r="AB1477" i="1"/>
  <c r="AA1477" i="1"/>
  <c r="AD1476" i="1" a="1"/>
  <c r="AD1476" i="1" s="1"/>
  <c r="AC1476" i="1"/>
  <c r="AB1476" i="1"/>
  <c r="AA1476" i="1"/>
  <c r="AD1475" i="1" a="1"/>
  <c r="AD1475" i="1" s="1"/>
  <c r="AC1475" i="1"/>
  <c r="AB1475" i="1"/>
  <c r="AA1475" i="1"/>
  <c r="AD1474" i="1" a="1"/>
  <c r="AD1474" i="1" s="1"/>
  <c r="AC1474" i="1"/>
  <c r="AB1474" i="1"/>
  <c r="AA1474" i="1"/>
  <c r="AD1473" i="1" a="1"/>
  <c r="AD1473" i="1" s="1"/>
  <c r="AC1473" i="1"/>
  <c r="AB1473" i="1"/>
  <c r="AA1473" i="1"/>
  <c r="AD1472" i="1" a="1"/>
  <c r="AD1472" i="1" s="1"/>
  <c r="AC1472" i="1"/>
  <c r="AB1472" i="1"/>
  <c r="AA1472" i="1"/>
  <c r="AD1471" i="1" a="1"/>
  <c r="AD1471" i="1" s="1"/>
  <c r="AC1471" i="1"/>
  <c r="AB1471" i="1"/>
  <c r="AA1471" i="1"/>
  <c r="AD1470" i="1" a="1"/>
  <c r="AD1470" i="1" s="1"/>
  <c r="AC1470" i="1"/>
  <c r="AB1470" i="1"/>
  <c r="AA1470" i="1"/>
  <c r="AD1469" i="1" a="1"/>
  <c r="AD1469" i="1" s="1"/>
  <c r="AC1469" i="1"/>
  <c r="AB1469" i="1"/>
  <c r="AA1469" i="1"/>
  <c r="AD1468" i="1" a="1"/>
  <c r="AD1468" i="1" s="1"/>
  <c r="AC1468" i="1"/>
  <c r="AB1468" i="1"/>
  <c r="AA1468" i="1"/>
  <c r="AD1467" i="1" a="1"/>
  <c r="AD1467" i="1" s="1"/>
  <c r="AC1467" i="1"/>
  <c r="AB1467" i="1"/>
  <c r="AA1467" i="1"/>
  <c r="AD1466" i="1" a="1"/>
  <c r="AD1466" i="1" s="1"/>
  <c r="AC1466" i="1"/>
  <c r="AB1466" i="1"/>
  <c r="AA1466" i="1"/>
  <c r="AD1465" i="1" a="1"/>
  <c r="AD1465" i="1" s="1"/>
  <c r="AC1465" i="1"/>
  <c r="AB1465" i="1"/>
  <c r="AA1465" i="1"/>
  <c r="AD1464" i="1" a="1"/>
  <c r="AD1464" i="1" s="1"/>
  <c r="AC1464" i="1"/>
  <c r="AB1464" i="1"/>
  <c r="AA1464" i="1"/>
  <c r="AD1463" i="1" a="1"/>
  <c r="AD1463" i="1" s="1"/>
  <c r="AC1463" i="1"/>
  <c r="AB1463" i="1"/>
  <c r="AA1463" i="1"/>
  <c r="AD1462" i="1" a="1"/>
  <c r="AD1462" i="1" s="1"/>
  <c r="AC1462" i="1"/>
  <c r="AB1462" i="1"/>
  <c r="AA1462" i="1"/>
  <c r="AD1461" i="1" a="1"/>
  <c r="AD1461" i="1" s="1"/>
  <c r="AC1461" i="1"/>
  <c r="AB1461" i="1"/>
  <c r="AA1461" i="1"/>
  <c r="AD1460" i="1" a="1"/>
  <c r="AD1460" i="1" s="1"/>
  <c r="AC1460" i="1"/>
  <c r="AB1460" i="1"/>
  <c r="AA1460" i="1"/>
  <c r="AD1459" i="1" a="1"/>
  <c r="AD1459" i="1" s="1"/>
  <c r="AC1459" i="1"/>
  <c r="AB1459" i="1"/>
  <c r="AA1459" i="1"/>
  <c r="AD1458" i="1" a="1"/>
  <c r="AD1458" i="1" s="1"/>
  <c r="AC1458" i="1"/>
  <c r="AB1458" i="1"/>
  <c r="AA1458" i="1"/>
  <c r="AD1457" i="1" a="1"/>
  <c r="AD1457" i="1" s="1"/>
  <c r="AC1457" i="1"/>
  <c r="AB1457" i="1"/>
  <c r="AA1457" i="1"/>
  <c r="AD1456" i="1" a="1"/>
  <c r="AD1456" i="1" s="1"/>
  <c r="AC1456" i="1"/>
  <c r="AB1456" i="1"/>
  <c r="AA1456" i="1"/>
  <c r="AD1455" i="1" a="1"/>
  <c r="AD1455" i="1" s="1"/>
  <c r="AC1455" i="1"/>
  <c r="AB1455" i="1"/>
  <c r="AA1455" i="1"/>
  <c r="AD1454" i="1" a="1"/>
  <c r="AD1454" i="1" s="1"/>
  <c r="AC1454" i="1"/>
  <c r="AB1454" i="1"/>
  <c r="AA1454" i="1"/>
  <c r="AD1453" i="1" a="1"/>
  <c r="AD1453" i="1" s="1"/>
  <c r="AC1453" i="1"/>
  <c r="AB1453" i="1"/>
  <c r="AA1453" i="1"/>
  <c r="AD1452" i="1" a="1"/>
  <c r="AD1452" i="1" s="1"/>
  <c r="AC1452" i="1"/>
  <c r="AB1452" i="1"/>
  <c r="AA1452" i="1"/>
  <c r="AD1451" i="1" a="1"/>
  <c r="AD1451" i="1" s="1"/>
  <c r="AC1451" i="1"/>
  <c r="AB1451" i="1"/>
  <c r="AA1451" i="1"/>
  <c r="AD1450" i="1" a="1"/>
  <c r="AD1450" i="1" s="1"/>
  <c r="AC1450" i="1"/>
  <c r="AB1450" i="1"/>
  <c r="AA1450" i="1"/>
  <c r="AD1449" i="1" a="1"/>
  <c r="AD1449" i="1" s="1"/>
  <c r="AC1449" i="1"/>
  <c r="AB1449" i="1"/>
  <c r="AA1449" i="1"/>
  <c r="AD1448" i="1" a="1"/>
  <c r="AD1448" i="1" s="1"/>
  <c r="AC1448" i="1"/>
  <c r="AB1448" i="1"/>
  <c r="AA1448" i="1"/>
  <c r="AD1447" i="1" a="1"/>
  <c r="AD1447" i="1" s="1"/>
  <c r="AC1447" i="1"/>
  <c r="AB1447" i="1"/>
  <c r="AA1447" i="1"/>
  <c r="AD1446" i="1" a="1"/>
  <c r="AD1446" i="1" s="1"/>
  <c r="AC1446" i="1"/>
  <c r="AB1446" i="1"/>
  <c r="AA1446" i="1"/>
  <c r="AD1445" i="1" a="1"/>
  <c r="AD1445" i="1" s="1"/>
  <c r="AC1445" i="1"/>
  <c r="AB1445" i="1"/>
  <c r="AA1445" i="1"/>
  <c r="AD1444" i="1" a="1"/>
  <c r="AD1444" i="1" s="1"/>
  <c r="AC1444" i="1"/>
  <c r="AB1444" i="1"/>
  <c r="AA1444" i="1"/>
  <c r="AD1443" i="1" a="1"/>
  <c r="AD1443" i="1" s="1"/>
  <c r="AC1443" i="1"/>
  <c r="AB1443" i="1"/>
  <c r="AA1443" i="1"/>
  <c r="AD1442" i="1" a="1"/>
  <c r="AD1442" i="1" s="1"/>
  <c r="AC1442" i="1"/>
  <c r="AB1442" i="1"/>
  <c r="AA1442" i="1"/>
  <c r="AD1441" i="1" a="1"/>
  <c r="AD1441" i="1" s="1"/>
  <c r="AC1441" i="1"/>
  <c r="AB1441" i="1"/>
  <c r="AA1441" i="1"/>
  <c r="AD1440" i="1" a="1"/>
  <c r="AD1440" i="1" s="1"/>
  <c r="AC1440" i="1"/>
  <c r="AB1440" i="1"/>
  <c r="AA1440" i="1"/>
  <c r="AD1439" i="1" a="1"/>
  <c r="AD1439" i="1" s="1"/>
  <c r="AC1439" i="1"/>
  <c r="AB1439" i="1"/>
  <c r="AA1439" i="1"/>
  <c r="AD1438" i="1" a="1"/>
  <c r="AD1438" i="1" s="1"/>
  <c r="AC1438" i="1"/>
  <c r="AB1438" i="1"/>
  <c r="AA1438" i="1"/>
  <c r="AD1437" i="1" a="1"/>
  <c r="AD1437" i="1" s="1"/>
  <c r="AC1437" i="1"/>
  <c r="AB1437" i="1"/>
  <c r="AA1437" i="1"/>
  <c r="AD1436" i="1" a="1"/>
  <c r="AD1436" i="1" s="1"/>
  <c r="AC1436" i="1"/>
  <c r="AB1436" i="1"/>
  <c r="AA1436" i="1"/>
  <c r="AD1435" i="1" a="1"/>
  <c r="AD1435" i="1" s="1"/>
  <c r="AC1435" i="1"/>
  <c r="AB1435" i="1"/>
  <c r="AA1435" i="1"/>
  <c r="AD1434" i="1" a="1"/>
  <c r="AD1434" i="1" s="1"/>
  <c r="AC1434" i="1"/>
  <c r="AB1434" i="1"/>
  <c r="AA1434" i="1"/>
  <c r="AD1433" i="1" a="1"/>
  <c r="AD1433" i="1" s="1"/>
  <c r="AC1433" i="1"/>
  <c r="AB1433" i="1"/>
  <c r="AA1433" i="1"/>
  <c r="AD1432" i="1" a="1"/>
  <c r="AD1432" i="1" s="1"/>
  <c r="AC1432" i="1"/>
  <c r="AB1432" i="1"/>
  <c r="AA1432" i="1"/>
  <c r="AD1431" i="1" a="1"/>
  <c r="AD1431" i="1" s="1"/>
  <c r="AC1431" i="1"/>
  <c r="AB1431" i="1"/>
  <c r="AA1431" i="1"/>
  <c r="AD1430" i="1" a="1"/>
  <c r="AD1430" i="1" s="1"/>
  <c r="AC1430" i="1"/>
  <c r="AB1430" i="1"/>
  <c r="AA1430" i="1"/>
  <c r="AD1429" i="1" a="1"/>
  <c r="AD1429" i="1" s="1"/>
  <c r="AC1429" i="1"/>
  <c r="AB1429" i="1"/>
  <c r="AA1429" i="1"/>
  <c r="AD1428" i="1" a="1"/>
  <c r="AD1428" i="1" s="1"/>
  <c r="AC1428" i="1"/>
  <c r="AB1428" i="1"/>
  <c r="AA1428" i="1"/>
  <c r="AD1427" i="1" a="1"/>
  <c r="AD1427" i="1" s="1"/>
  <c r="AC1427" i="1"/>
  <c r="AB1427" i="1"/>
  <c r="AA1427" i="1"/>
  <c r="AD1426" i="1" a="1"/>
  <c r="AD1426" i="1" s="1"/>
  <c r="AC1426" i="1"/>
  <c r="AB1426" i="1"/>
  <c r="AA1426" i="1"/>
  <c r="AD1425" i="1" a="1"/>
  <c r="AD1425" i="1" s="1"/>
  <c r="AC1425" i="1"/>
  <c r="AB1425" i="1"/>
  <c r="AA1425" i="1"/>
  <c r="AD1424" i="1" a="1"/>
  <c r="AD1424" i="1" s="1"/>
  <c r="AC1424" i="1"/>
  <c r="AB1424" i="1"/>
  <c r="AA1424" i="1"/>
  <c r="AD1423" i="1" a="1"/>
  <c r="AD1423" i="1" s="1"/>
  <c r="AC1423" i="1"/>
  <c r="AB1423" i="1"/>
  <c r="AA1423" i="1"/>
  <c r="AD1422" i="1" a="1"/>
  <c r="AD1422" i="1" s="1"/>
  <c r="AC1422" i="1"/>
  <c r="AB1422" i="1"/>
  <c r="AA1422" i="1"/>
  <c r="AD1421" i="1" a="1"/>
  <c r="AD1421" i="1" s="1"/>
  <c r="AC1421" i="1"/>
  <c r="AB1421" i="1"/>
  <c r="AA1421" i="1"/>
  <c r="AD1420" i="1" a="1"/>
  <c r="AD1420" i="1" s="1"/>
  <c r="AC1420" i="1"/>
  <c r="AB1420" i="1"/>
  <c r="AA1420" i="1"/>
  <c r="AD1419" i="1" a="1"/>
  <c r="AD1419" i="1" s="1"/>
  <c r="AC1419" i="1"/>
  <c r="AB1419" i="1"/>
  <c r="AA1419" i="1"/>
  <c r="AD1418" i="1" a="1"/>
  <c r="AD1418" i="1" s="1"/>
  <c r="AC1418" i="1"/>
  <c r="AB1418" i="1"/>
  <c r="AA1418" i="1"/>
  <c r="AD1417" i="1" a="1"/>
  <c r="AD1417" i="1" s="1"/>
  <c r="AC1417" i="1"/>
  <c r="AB1417" i="1"/>
  <c r="AA1417" i="1"/>
  <c r="AD1416" i="1" a="1"/>
  <c r="AD1416" i="1" s="1"/>
  <c r="AC1416" i="1"/>
  <c r="AB1416" i="1"/>
  <c r="AA1416" i="1"/>
  <c r="AD1415" i="1" a="1"/>
  <c r="AD1415" i="1" s="1"/>
  <c r="AC1415" i="1"/>
  <c r="AB1415" i="1"/>
  <c r="AA1415" i="1"/>
  <c r="AD1414" i="1" a="1"/>
  <c r="AD1414" i="1" s="1"/>
  <c r="AC1414" i="1"/>
  <c r="AB1414" i="1"/>
  <c r="AA1414" i="1"/>
  <c r="AD1413" i="1" a="1"/>
  <c r="AD1413" i="1" s="1"/>
  <c r="AC1413" i="1"/>
  <c r="AB1413" i="1"/>
  <c r="AA1413" i="1"/>
  <c r="AD1412" i="1" a="1"/>
  <c r="AD1412" i="1" s="1"/>
  <c r="AC1412" i="1"/>
  <c r="AB1412" i="1"/>
  <c r="AA1412" i="1"/>
  <c r="AD1411" i="1"/>
  <c r="AD1411" i="1" a="1"/>
  <c r="AC1411" i="1"/>
  <c r="AB1411" i="1"/>
  <c r="AA1411" i="1"/>
  <c r="AD1410" i="1" a="1"/>
  <c r="AD1410" i="1" s="1"/>
  <c r="AC1410" i="1"/>
  <c r="AB1410" i="1"/>
  <c r="AA1410" i="1"/>
  <c r="AD1409" i="1" a="1"/>
  <c r="AD1409" i="1" s="1"/>
  <c r="AC1409" i="1"/>
  <c r="AB1409" i="1"/>
  <c r="AA1409" i="1"/>
  <c r="AD1408" i="1" a="1"/>
  <c r="AD1408" i="1" s="1"/>
  <c r="AC1408" i="1"/>
  <c r="AB1408" i="1"/>
  <c r="AA1408" i="1"/>
  <c r="AD1407" i="1" a="1"/>
  <c r="AD1407" i="1" s="1"/>
  <c r="AC1407" i="1"/>
  <c r="AB1407" i="1"/>
  <c r="AA1407" i="1"/>
  <c r="AD1406" i="1" a="1"/>
  <c r="AD1406" i="1" s="1"/>
  <c r="AC1406" i="1"/>
  <c r="AB1406" i="1"/>
  <c r="AA1406" i="1"/>
  <c r="AD1405" i="1" a="1"/>
  <c r="AD1405" i="1" s="1"/>
  <c r="AC1405" i="1"/>
  <c r="AB1405" i="1"/>
  <c r="AA1405" i="1"/>
  <c r="AD1404" i="1" a="1"/>
  <c r="AD1404" i="1" s="1"/>
  <c r="AC1404" i="1"/>
  <c r="AB1404" i="1"/>
  <c r="AA1404" i="1"/>
  <c r="AD1403" i="1" a="1"/>
  <c r="AD1403" i="1" s="1"/>
  <c r="AC1403" i="1"/>
  <c r="AB1403" i="1"/>
  <c r="AA1403" i="1"/>
  <c r="AD1402" i="1" a="1"/>
  <c r="AD1402" i="1" s="1"/>
  <c r="AC1402" i="1"/>
  <c r="AB1402" i="1"/>
  <c r="AA1402" i="1"/>
  <c r="AD1401" i="1" a="1"/>
  <c r="AD1401" i="1" s="1"/>
  <c r="AC1401" i="1"/>
  <c r="AB1401" i="1"/>
  <c r="AA1401" i="1"/>
  <c r="AD1400" i="1" a="1"/>
  <c r="AD1400" i="1" s="1"/>
  <c r="AC1400" i="1"/>
  <c r="AB1400" i="1"/>
  <c r="AA1400" i="1"/>
  <c r="AD1399" i="1" a="1"/>
  <c r="AD1399" i="1" s="1"/>
  <c r="AC1399" i="1"/>
  <c r="AB1399" i="1"/>
  <c r="AA1399" i="1"/>
  <c r="AD1398" i="1" a="1"/>
  <c r="AD1398" i="1" s="1"/>
  <c r="AC1398" i="1"/>
  <c r="AB1398" i="1"/>
  <c r="AA1398" i="1"/>
  <c r="AD1397" i="1" a="1"/>
  <c r="AD1397" i="1" s="1"/>
  <c r="AC1397" i="1"/>
  <c r="AB1397" i="1"/>
  <c r="AA1397" i="1"/>
  <c r="AD1396" i="1" a="1"/>
  <c r="AD1396" i="1" s="1"/>
  <c r="AC1396" i="1"/>
  <c r="AB1396" i="1"/>
  <c r="AA1396" i="1"/>
  <c r="AD1395" i="1" a="1"/>
  <c r="AD1395" i="1" s="1"/>
  <c r="AC1395" i="1"/>
  <c r="AB1395" i="1"/>
  <c r="AA1395" i="1"/>
  <c r="AD1394" i="1" a="1"/>
  <c r="AD1394" i="1" s="1"/>
  <c r="AC1394" i="1"/>
  <c r="AB1394" i="1"/>
  <c r="AA1394" i="1"/>
  <c r="AD1393" i="1" a="1"/>
  <c r="AD1393" i="1" s="1"/>
  <c r="AC1393" i="1"/>
  <c r="AB1393" i="1"/>
  <c r="AA1393" i="1"/>
  <c r="AD1392" i="1" a="1"/>
  <c r="AD1392" i="1" s="1"/>
  <c r="AC1392" i="1"/>
  <c r="AB1392" i="1"/>
  <c r="AA1392" i="1"/>
  <c r="AD1391" i="1" a="1"/>
  <c r="AD1391" i="1" s="1"/>
  <c r="AC1391" i="1"/>
  <c r="AB1391" i="1"/>
  <c r="AA1391" i="1"/>
  <c r="AD1390" i="1" a="1"/>
  <c r="AD1390" i="1" s="1"/>
  <c r="AC1390" i="1"/>
  <c r="AB1390" i="1"/>
  <c r="AA1390" i="1"/>
  <c r="AD1389" i="1" a="1"/>
  <c r="AD1389" i="1" s="1"/>
  <c r="AC1389" i="1"/>
  <c r="AB1389" i="1"/>
  <c r="AA1389" i="1"/>
  <c r="AD1388" i="1" a="1"/>
  <c r="AD1388" i="1" s="1"/>
  <c r="AC1388" i="1"/>
  <c r="AB1388" i="1"/>
  <c r="AA1388" i="1"/>
  <c r="AD1387" i="1" a="1"/>
  <c r="AD1387" i="1" s="1"/>
  <c r="AC1387" i="1"/>
  <c r="AB1387" i="1"/>
  <c r="AA1387" i="1"/>
  <c r="AD1386" i="1" a="1"/>
  <c r="AD1386" i="1" s="1"/>
  <c r="AC1386" i="1"/>
  <c r="AB1386" i="1"/>
  <c r="AA1386" i="1"/>
  <c r="AD1385" i="1" a="1"/>
  <c r="AD1385" i="1" s="1"/>
  <c r="AC1385" i="1"/>
  <c r="AB1385" i="1"/>
  <c r="AA1385" i="1"/>
  <c r="AD1384" i="1" a="1"/>
  <c r="AD1384" i="1" s="1"/>
  <c r="AC1384" i="1"/>
  <c r="AB1384" i="1"/>
  <c r="AA1384" i="1"/>
  <c r="AD1383" i="1" a="1"/>
  <c r="AD1383" i="1" s="1"/>
  <c r="AC1383" i="1"/>
  <c r="AB1383" i="1"/>
  <c r="AA1383" i="1"/>
  <c r="AD1382" i="1" a="1"/>
  <c r="AD1382" i="1" s="1"/>
  <c r="AC1382" i="1"/>
  <c r="AB1382" i="1"/>
  <c r="AA1382" i="1"/>
  <c r="AD1381" i="1" a="1"/>
  <c r="AD1381" i="1" s="1"/>
  <c r="AC1381" i="1"/>
  <c r="AB1381" i="1"/>
  <c r="AA1381" i="1"/>
  <c r="AD1380" i="1" a="1"/>
  <c r="AD1380" i="1" s="1"/>
  <c r="AC1380" i="1"/>
  <c r="AB1380" i="1"/>
  <c r="AA1380" i="1"/>
  <c r="AD1379" i="1" a="1"/>
  <c r="AD1379" i="1" s="1"/>
  <c r="AC1379" i="1"/>
  <c r="AB1379" i="1"/>
  <c r="AA1379" i="1"/>
  <c r="AD1378" i="1" a="1"/>
  <c r="AD1378" i="1" s="1"/>
  <c r="AC1378" i="1"/>
  <c r="AB1378" i="1"/>
  <c r="AA1378" i="1"/>
  <c r="AD1377" i="1" a="1"/>
  <c r="AD1377" i="1" s="1"/>
  <c r="AC1377" i="1"/>
  <c r="AB1377" i="1"/>
  <c r="AA1377" i="1"/>
  <c r="AD1376" i="1" a="1"/>
  <c r="AD1376" i="1" s="1"/>
  <c r="AC1376" i="1"/>
  <c r="AB1376" i="1"/>
  <c r="AA1376" i="1"/>
  <c r="AD1375" i="1" a="1"/>
  <c r="AD1375" i="1" s="1"/>
  <c r="AC1375" i="1"/>
  <c r="AB1375" i="1"/>
  <c r="AA1375" i="1"/>
  <c r="AD1374" i="1" a="1"/>
  <c r="AD1374" i="1" s="1"/>
  <c r="AC1374" i="1"/>
  <c r="AB1374" i="1"/>
  <c r="AA1374" i="1"/>
  <c r="AD1373" i="1" a="1"/>
  <c r="AD1373" i="1" s="1"/>
  <c r="AC1373" i="1"/>
  <c r="AB1373" i="1"/>
  <c r="AA1373" i="1"/>
  <c r="AD1372" i="1" a="1"/>
  <c r="AD1372" i="1" s="1"/>
  <c r="AC1372" i="1"/>
  <c r="AB1372" i="1"/>
  <c r="AA1372" i="1"/>
  <c r="AD1371" i="1" a="1"/>
  <c r="AD1371" i="1" s="1"/>
  <c r="AC1371" i="1"/>
  <c r="AB1371" i="1"/>
  <c r="AA1371" i="1"/>
  <c r="AD1370" i="1" a="1"/>
  <c r="AD1370" i="1" s="1"/>
  <c r="AC1370" i="1"/>
  <c r="AB1370" i="1"/>
  <c r="AA1370" i="1"/>
  <c r="AD1369" i="1" a="1"/>
  <c r="AD1369" i="1" s="1"/>
  <c r="AC1369" i="1"/>
  <c r="AB1369" i="1"/>
  <c r="AA1369" i="1"/>
  <c r="AD1368" i="1" a="1"/>
  <c r="AD1368" i="1" s="1"/>
  <c r="AC1368" i="1"/>
  <c r="AB1368" i="1"/>
  <c r="AA1368" i="1"/>
  <c r="AD1367" i="1" a="1"/>
  <c r="AD1367" i="1" s="1"/>
  <c r="AC1367" i="1"/>
  <c r="AB1367" i="1"/>
  <c r="AA1367" i="1"/>
  <c r="AD1366" i="1" a="1"/>
  <c r="AD1366" i="1" s="1"/>
  <c r="AC1366" i="1"/>
  <c r="AB1366" i="1"/>
  <c r="AA1366" i="1"/>
  <c r="AD1365" i="1" a="1"/>
  <c r="AD1365" i="1" s="1"/>
  <c r="AC1365" i="1"/>
  <c r="AB1365" i="1"/>
  <c r="AA1365" i="1"/>
  <c r="AD1364" i="1" a="1"/>
  <c r="AD1364" i="1" s="1"/>
  <c r="AC1364" i="1"/>
  <c r="AB1364" i="1"/>
  <c r="AA1364" i="1"/>
  <c r="AD1363" i="1" a="1"/>
  <c r="AD1363" i="1" s="1"/>
  <c r="AC1363" i="1"/>
  <c r="AB1363" i="1"/>
  <c r="AA1363" i="1"/>
  <c r="AD1362" i="1" a="1"/>
  <c r="AD1362" i="1" s="1"/>
  <c r="AC1362" i="1"/>
  <c r="AB1362" i="1"/>
  <c r="AA1362" i="1"/>
  <c r="AD1361" i="1" a="1"/>
  <c r="AD1361" i="1" s="1"/>
  <c r="AC1361" i="1"/>
  <c r="AB1361" i="1"/>
  <c r="AA1361" i="1"/>
  <c r="AD1360" i="1" a="1"/>
  <c r="AD1360" i="1" s="1"/>
  <c r="AC1360" i="1"/>
  <c r="AB1360" i="1"/>
  <c r="AA1360" i="1"/>
  <c r="AD1359" i="1" a="1"/>
  <c r="AD1359" i="1" s="1"/>
  <c r="AC1359" i="1"/>
  <c r="AB1359" i="1"/>
  <c r="AA1359" i="1"/>
  <c r="AD1358" i="1" a="1"/>
  <c r="AD1358" i="1" s="1"/>
  <c r="AC1358" i="1"/>
  <c r="AB1358" i="1"/>
  <c r="AA1358" i="1"/>
  <c r="AD1357" i="1" a="1"/>
  <c r="AD1357" i="1" s="1"/>
  <c r="AC1357" i="1"/>
  <c r="AB1357" i="1"/>
  <c r="AA1357" i="1"/>
  <c r="AD1356" i="1" a="1"/>
  <c r="AD1356" i="1" s="1"/>
  <c r="AC1356" i="1"/>
  <c r="AB1356" i="1"/>
  <c r="AA1356" i="1"/>
  <c r="AD1355" i="1" a="1"/>
  <c r="AD1355" i="1" s="1"/>
  <c r="AC1355" i="1"/>
  <c r="AB1355" i="1"/>
  <c r="AA1355" i="1"/>
  <c r="AD1354" i="1" a="1"/>
  <c r="AD1354" i="1" s="1"/>
  <c r="AC1354" i="1"/>
  <c r="AB1354" i="1"/>
  <c r="AA1354" i="1"/>
  <c r="AD1353" i="1" a="1"/>
  <c r="AD1353" i="1" s="1"/>
  <c r="AC1353" i="1"/>
  <c r="AB1353" i="1"/>
  <c r="AA1353" i="1"/>
  <c r="AD1352" i="1" a="1"/>
  <c r="AD1352" i="1" s="1"/>
  <c r="AC1352" i="1"/>
  <c r="AB1352" i="1"/>
  <c r="AA1352" i="1"/>
  <c r="AD1351" i="1" a="1"/>
  <c r="AD1351" i="1" s="1"/>
  <c r="AC1351" i="1"/>
  <c r="AB1351" i="1"/>
  <c r="AA1351" i="1"/>
  <c r="AD1350" i="1" a="1"/>
  <c r="AD1350" i="1" s="1"/>
  <c r="AC1350" i="1"/>
  <c r="AB1350" i="1"/>
  <c r="AA1350" i="1"/>
  <c r="AD1349" i="1" a="1"/>
  <c r="AD1349" i="1" s="1"/>
  <c r="AC1349" i="1"/>
  <c r="AB1349" i="1"/>
  <c r="AA1349" i="1"/>
  <c r="AD1348" i="1" a="1"/>
  <c r="AD1348" i="1" s="1"/>
  <c r="AC1348" i="1"/>
  <c r="AB1348" i="1"/>
  <c r="AA1348" i="1"/>
  <c r="AD1347" i="1" a="1"/>
  <c r="AD1347" i="1" s="1"/>
  <c r="AC1347" i="1"/>
  <c r="AB1347" i="1"/>
  <c r="AA1347" i="1"/>
  <c r="AD1346" i="1" a="1"/>
  <c r="AD1346" i="1" s="1"/>
  <c r="AC1346" i="1"/>
  <c r="AB1346" i="1"/>
  <c r="AA1346" i="1"/>
  <c r="AD1345" i="1" a="1"/>
  <c r="AD1345" i="1" s="1"/>
  <c r="AC1345" i="1"/>
  <c r="AB1345" i="1"/>
  <c r="AA1345" i="1"/>
  <c r="AD1344" i="1" a="1"/>
  <c r="AD1344" i="1" s="1"/>
  <c r="AC1344" i="1"/>
  <c r="AB1344" i="1"/>
  <c r="AA1344" i="1"/>
  <c r="AD1343" i="1" a="1"/>
  <c r="AD1343" i="1" s="1"/>
  <c r="AC1343" i="1"/>
  <c r="AB1343" i="1"/>
  <c r="AA1343" i="1"/>
  <c r="AD1342" i="1" a="1"/>
  <c r="AD1342" i="1" s="1"/>
  <c r="AC1342" i="1"/>
  <c r="AB1342" i="1"/>
  <c r="AA1342" i="1"/>
  <c r="AD1341" i="1" a="1"/>
  <c r="AD1341" i="1" s="1"/>
  <c r="AC1341" i="1"/>
  <c r="AB1341" i="1"/>
  <c r="AA1341" i="1"/>
  <c r="AD1340" i="1" a="1"/>
  <c r="AD1340" i="1" s="1"/>
  <c r="AC1340" i="1"/>
  <c r="AB1340" i="1"/>
  <c r="AA1340" i="1"/>
  <c r="AD1339" i="1" a="1"/>
  <c r="AD1339" i="1" s="1"/>
  <c r="AC1339" i="1"/>
  <c r="AB1339" i="1"/>
  <c r="AA1339" i="1"/>
  <c r="AD1338" i="1" a="1"/>
  <c r="AD1338" i="1" s="1"/>
  <c r="AC1338" i="1"/>
  <c r="AB1338" i="1"/>
  <c r="AA1338" i="1"/>
  <c r="AD1337" i="1" a="1"/>
  <c r="AD1337" i="1" s="1"/>
  <c r="AC1337" i="1"/>
  <c r="AB1337" i="1"/>
  <c r="AA1337" i="1"/>
  <c r="AD1336" i="1" a="1"/>
  <c r="AD1336" i="1" s="1"/>
  <c r="AC1336" i="1"/>
  <c r="AB1336" i="1"/>
  <c r="AA1336" i="1"/>
  <c r="AD1335" i="1" a="1"/>
  <c r="AD1335" i="1" s="1"/>
  <c r="AC1335" i="1"/>
  <c r="AB1335" i="1"/>
  <c r="AA1335" i="1"/>
  <c r="AD1334" i="1" a="1"/>
  <c r="AD1334" i="1" s="1"/>
  <c r="AC1334" i="1"/>
  <c r="AB1334" i="1"/>
  <c r="AA1334" i="1"/>
  <c r="AD1333" i="1" a="1"/>
  <c r="AD1333" i="1" s="1"/>
  <c r="AC1333" i="1"/>
  <c r="AB1333" i="1"/>
  <c r="AA1333" i="1"/>
  <c r="AD1332" i="1" a="1"/>
  <c r="AD1332" i="1" s="1"/>
  <c r="AC1332" i="1"/>
  <c r="AB1332" i="1"/>
  <c r="AA1332" i="1"/>
  <c r="AD1331" i="1" a="1"/>
  <c r="AD1331" i="1" s="1"/>
  <c r="AC1331" i="1"/>
  <c r="AB1331" i="1"/>
  <c r="AA1331" i="1"/>
  <c r="AD1330" i="1" a="1"/>
  <c r="AD1330" i="1" s="1"/>
  <c r="AC1330" i="1"/>
  <c r="AB1330" i="1"/>
  <c r="AA1330" i="1"/>
  <c r="AD1329" i="1" a="1"/>
  <c r="AD1329" i="1" s="1"/>
  <c r="AC1329" i="1"/>
  <c r="AB1329" i="1"/>
  <c r="AA1329" i="1"/>
  <c r="AD1328" i="1" a="1"/>
  <c r="AD1328" i="1" s="1"/>
  <c r="AC1328" i="1"/>
  <c r="AB1328" i="1"/>
  <c r="AA1328" i="1"/>
  <c r="AD1327" i="1" a="1"/>
  <c r="AD1327" i="1" s="1"/>
  <c r="AC1327" i="1"/>
  <c r="AB1327" i="1"/>
  <c r="AA1327" i="1"/>
  <c r="AD1326" i="1" a="1"/>
  <c r="AD1326" i="1" s="1"/>
  <c r="AC1326" i="1"/>
  <c r="AB1326" i="1"/>
  <c r="AA1326" i="1"/>
  <c r="AD1325" i="1" a="1"/>
  <c r="AD1325" i="1" s="1"/>
  <c r="AC1325" i="1"/>
  <c r="AB1325" i="1"/>
  <c r="AA1325" i="1"/>
  <c r="AD1324" i="1" a="1"/>
  <c r="AD1324" i="1" s="1"/>
  <c r="AC1324" i="1"/>
  <c r="AB1324" i="1"/>
  <c r="AA1324" i="1"/>
  <c r="AD1323" i="1" a="1"/>
  <c r="AD1323" i="1" s="1"/>
  <c r="AC1323" i="1"/>
  <c r="AB1323" i="1"/>
  <c r="AA1323" i="1"/>
  <c r="AD1322" i="1" a="1"/>
  <c r="AD1322" i="1" s="1"/>
  <c r="AC1322" i="1"/>
  <c r="AB1322" i="1"/>
  <c r="AA1322" i="1"/>
  <c r="AD1321" i="1" a="1"/>
  <c r="AD1321" i="1" s="1"/>
  <c r="AC1321" i="1"/>
  <c r="AB1321" i="1"/>
  <c r="AA1321" i="1"/>
  <c r="AD1320" i="1" a="1"/>
  <c r="AD1320" i="1" s="1"/>
  <c r="AC1320" i="1"/>
  <c r="AB1320" i="1"/>
  <c r="AA1320" i="1"/>
  <c r="AD1319" i="1" a="1"/>
  <c r="AD1319" i="1" s="1"/>
  <c r="AC1319" i="1"/>
  <c r="AB1319" i="1"/>
  <c r="AA1319" i="1"/>
  <c r="AD1318" i="1" a="1"/>
  <c r="AD1318" i="1" s="1"/>
  <c r="AC1318" i="1"/>
  <c r="AB1318" i="1"/>
  <c r="AA1318" i="1"/>
  <c r="AD1317" i="1" a="1"/>
  <c r="AD1317" i="1" s="1"/>
  <c r="AC1317" i="1"/>
  <c r="AB1317" i="1"/>
  <c r="AA1317" i="1"/>
  <c r="AD1316" i="1" a="1"/>
  <c r="AD1316" i="1" s="1"/>
  <c r="AC1316" i="1"/>
  <c r="AB1316" i="1"/>
  <c r="AA1316" i="1"/>
  <c r="AD1315" i="1" a="1"/>
  <c r="AD1315" i="1" s="1"/>
  <c r="AC1315" i="1"/>
  <c r="AB1315" i="1"/>
  <c r="AA1315" i="1"/>
  <c r="AD1314" i="1" a="1"/>
  <c r="AD1314" i="1" s="1"/>
  <c r="AC1314" i="1"/>
  <c r="AB1314" i="1"/>
  <c r="AA1314" i="1"/>
  <c r="AD1313" i="1" a="1"/>
  <c r="AD1313" i="1" s="1"/>
  <c r="AC1313" i="1"/>
  <c r="AB1313" i="1"/>
  <c r="AA1313" i="1"/>
  <c r="AD1312" i="1" a="1"/>
  <c r="AD1312" i="1" s="1"/>
  <c r="AC1312" i="1"/>
  <c r="AB1312" i="1"/>
  <c r="AA1312" i="1"/>
  <c r="AD1311" i="1" a="1"/>
  <c r="AD1311" i="1" s="1"/>
  <c r="AC1311" i="1"/>
  <c r="AB1311" i="1"/>
  <c r="AA1311" i="1"/>
  <c r="AD1310" i="1" a="1"/>
  <c r="AD1310" i="1" s="1"/>
  <c r="AC1310" i="1"/>
  <c r="AB1310" i="1"/>
  <c r="AA1310" i="1"/>
  <c r="AD1309" i="1" a="1"/>
  <c r="AD1309" i="1" s="1"/>
  <c r="AC1309" i="1"/>
  <c r="AB1309" i="1"/>
  <c r="AA1309" i="1"/>
  <c r="AD1308" i="1" a="1"/>
  <c r="AD1308" i="1" s="1"/>
  <c r="AC1308" i="1"/>
  <c r="AB1308" i="1"/>
  <c r="AA1308" i="1"/>
  <c r="AD1307" i="1" a="1"/>
  <c r="AD1307" i="1" s="1"/>
  <c r="AC1307" i="1"/>
  <c r="AB1307" i="1"/>
  <c r="AA1307" i="1"/>
  <c r="AD1306" i="1" a="1"/>
  <c r="AD1306" i="1" s="1"/>
  <c r="AC1306" i="1"/>
  <c r="AB1306" i="1"/>
  <c r="AA1306" i="1"/>
  <c r="AD1305" i="1" a="1"/>
  <c r="AD1305" i="1" s="1"/>
  <c r="AC1305" i="1"/>
  <c r="AB1305" i="1"/>
  <c r="AA1305" i="1"/>
  <c r="AD1304" i="1" a="1"/>
  <c r="AD1304" i="1" s="1"/>
  <c r="AC1304" i="1"/>
  <c r="AB1304" i="1"/>
  <c r="AA1304" i="1"/>
  <c r="AD1303" i="1" a="1"/>
  <c r="AD1303" i="1" s="1"/>
  <c r="AC1303" i="1"/>
  <c r="AB1303" i="1"/>
  <c r="AA1303" i="1"/>
  <c r="AD1302" i="1" a="1"/>
  <c r="AD1302" i="1" s="1"/>
  <c r="AC1302" i="1"/>
  <c r="AB1302" i="1"/>
  <c r="AA1302" i="1"/>
  <c r="AD1301" i="1" a="1"/>
  <c r="AD1301" i="1" s="1"/>
  <c r="AC1301" i="1"/>
  <c r="AB1301" i="1"/>
  <c r="AA1301" i="1"/>
  <c r="AD1300" i="1" a="1"/>
  <c r="AD1300" i="1" s="1"/>
  <c r="AC1300" i="1"/>
  <c r="AB1300" i="1"/>
  <c r="AA1300" i="1"/>
  <c r="AD1299" i="1" a="1"/>
  <c r="AD1299" i="1" s="1"/>
  <c r="AC1299" i="1"/>
  <c r="AB1299" i="1"/>
  <c r="AA1299" i="1"/>
  <c r="AD1298" i="1" a="1"/>
  <c r="AD1298" i="1" s="1"/>
  <c r="AC1298" i="1"/>
  <c r="AB1298" i="1"/>
  <c r="AA1298" i="1"/>
  <c r="AD1297" i="1" a="1"/>
  <c r="AD1297" i="1" s="1"/>
  <c r="AC1297" i="1"/>
  <c r="AB1297" i="1"/>
  <c r="AA1297" i="1"/>
  <c r="AD1296" i="1" a="1"/>
  <c r="AD1296" i="1" s="1"/>
  <c r="AC1296" i="1"/>
  <c r="AB1296" i="1"/>
  <c r="AA1296" i="1"/>
  <c r="AD1295" i="1" a="1"/>
  <c r="AD1295" i="1" s="1"/>
  <c r="AC1295" i="1"/>
  <c r="AB1295" i="1"/>
  <c r="AA1295" i="1"/>
  <c r="AD1294" i="1" a="1"/>
  <c r="AD1294" i="1" s="1"/>
  <c r="AC1294" i="1"/>
  <c r="AB1294" i="1"/>
  <c r="AA1294" i="1"/>
  <c r="AD1293" i="1" a="1"/>
  <c r="AD1293" i="1" s="1"/>
  <c r="AC1293" i="1"/>
  <c r="AB1293" i="1"/>
  <c r="AA1293" i="1"/>
  <c r="AD1292" i="1" a="1"/>
  <c r="AD1292" i="1" s="1"/>
  <c r="AC1292" i="1"/>
  <c r="AB1292" i="1"/>
  <c r="AA1292" i="1"/>
  <c r="AD1291" i="1" a="1"/>
  <c r="AD1291" i="1" s="1"/>
  <c r="AC1291" i="1"/>
  <c r="AB1291" i="1"/>
  <c r="AA1291" i="1"/>
  <c r="AD1290" i="1" a="1"/>
  <c r="AD1290" i="1" s="1"/>
  <c r="AC1290" i="1"/>
  <c r="AB1290" i="1"/>
  <c r="AA1290" i="1"/>
  <c r="AD1289" i="1" a="1"/>
  <c r="AD1289" i="1" s="1"/>
  <c r="AC1289" i="1"/>
  <c r="AB1289" i="1"/>
  <c r="AA1289" i="1"/>
  <c r="AD1288" i="1" a="1"/>
  <c r="AD1288" i="1" s="1"/>
  <c r="AC1288" i="1"/>
  <c r="AB1288" i="1"/>
  <c r="AA1288" i="1"/>
  <c r="AD1287" i="1" a="1"/>
  <c r="AD1287" i="1" s="1"/>
  <c r="AC1287" i="1"/>
  <c r="AB1287" i="1"/>
  <c r="AA1287" i="1"/>
  <c r="AD1286" i="1" a="1"/>
  <c r="AD1286" i="1" s="1"/>
  <c r="AC1286" i="1"/>
  <c r="AB1286" i="1"/>
  <c r="AA1286" i="1"/>
  <c r="AD1285" i="1" a="1"/>
  <c r="AD1285" i="1" s="1"/>
  <c r="AC1285" i="1"/>
  <c r="AB1285" i="1"/>
  <c r="AA1285" i="1"/>
  <c r="AD1284" i="1" a="1"/>
  <c r="AD1284" i="1" s="1"/>
  <c r="AC1284" i="1"/>
  <c r="AB1284" i="1"/>
  <c r="AA1284" i="1"/>
  <c r="AD1283" i="1" a="1"/>
  <c r="AD1283" i="1" s="1"/>
  <c r="AC1283" i="1"/>
  <c r="AB1283" i="1"/>
  <c r="AA1283" i="1"/>
  <c r="AD1282" i="1" a="1"/>
  <c r="AD1282" i="1" s="1"/>
  <c r="AC1282" i="1"/>
  <c r="AB1282" i="1"/>
  <c r="AA1282" i="1"/>
  <c r="AD1281" i="1" a="1"/>
  <c r="AD1281" i="1" s="1"/>
  <c r="AC1281" i="1"/>
  <c r="AB1281" i="1"/>
  <c r="AA1281" i="1"/>
  <c r="AD1280" i="1" a="1"/>
  <c r="AD1280" i="1" s="1"/>
  <c r="AC1280" i="1"/>
  <c r="AB1280" i="1"/>
  <c r="AA1280" i="1"/>
  <c r="AD1279" i="1" a="1"/>
  <c r="AD1279" i="1" s="1"/>
  <c r="AC1279" i="1"/>
  <c r="AB1279" i="1"/>
  <c r="AA1279" i="1"/>
  <c r="AD1278" i="1" a="1"/>
  <c r="AD1278" i="1" s="1"/>
  <c r="AC1278" i="1"/>
  <c r="AB1278" i="1"/>
  <c r="AA1278" i="1"/>
  <c r="AD1277" i="1" a="1"/>
  <c r="AD1277" i="1" s="1"/>
  <c r="AC1277" i="1"/>
  <c r="AB1277" i="1"/>
  <c r="AA1277" i="1"/>
  <c r="AD1276" i="1" a="1"/>
  <c r="AD1276" i="1" s="1"/>
  <c r="AC1276" i="1"/>
  <c r="AB1276" i="1"/>
  <c r="AA1276" i="1"/>
  <c r="AD1275" i="1" a="1"/>
  <c r="AD1275" i="1" s="1"/>
  <c r="AC1275" i="1"/>
  <c r="AB1275" i="1"/>
  <c r="AA1275" i="1"/>
  <c r="AD1274" i="1" a="1"/>
  <c r="AD1274" i="1" s="1"/>
  <c r="AC1274" i="1"/>
  <c r="AB1274" i="1"/>
  <c r="AA1274" i="1"/>
  <c r="AD1273" i="1" a="1"/>
  <c r="AD1273" i="1" s="1"/>
  <c r="AC1273" i="1"/>
  <c r="AB1273" i="1"/>
  <c r="AA1273" i="1"/>
  <c r="AD1272" i="1" a="1"/>
  <c r="AD1272" i="1" s="1"/>
  <c r="AC1272" i="1"/>
  <c r="AB1272" i="1"/>
  <c r="AA1272" i="1"/>
  <c r="AD1271" i="1" a="1"/>
  <c r="AD1271" i="1" s="1"/>
  <c r="AC1271" i="1"/>
  <c r="AB1271" i="1"/>
  <c r="AA1271" i="1"/>
  <c r="AD1270" i="1" a="1"/>
  <c r="AD1270" i="1" s="1"/>
  <c r="AC1270" i="1"/>
  <c r="AB1270" i="1"/>
  <c r="AA1270" i="1"/>
  <c r="AD1269" i="1" a="1"/>
  <c r="AD1269" i="1" s="1"/>
  <c r="AC1269" i="1"/>
  <c r="AB1269" i="1"/>
  <c r="AA1269" i="1"/>
  <c r="AD1268" i="1" a="1"/>
  <c r="AD1268" i="1" s="1"/>
  <c r="AC1268" i="1"/>
  <c r="AB1268" i="1"/>
  <c r="AA1268" i="1"/>
  <c r="AD1267" i="1" a="1"/>
  <c r="AD1267" i="1" s="1"/>
  <c r="AC1267" i="1"/>
  <c r="AB1267" i="1"/>
  <c r="AA1267" i="1"/>
  <c r="AD1266" i="1" a="1"/>
  <c r="AD1266" i="1" s="1"/>
  <c r="AC1266" i="1"/>
  <c r="AB1266" i="1"/>
  <c r="AA1266" i="1"/>
  <c r="AD1265" i="1" a="1"/>
  <c r="AD1265" i="1" s="1"/>
  <c r="AC1265" i="1"/>
  <c r="AB1265" i="1"/>
  <c r="AA1265" i="1"/>
  <c r="AD1264" i="1" a="1"/>
  <c r="AD1264" i="1" s="1"/>
  <c r="AC1264" i="1"/>
  <c r="AB1264" i="1"/>
  <c r="AA1264" i="1"/>
  <c r="AD1263" i="1" a="1"/>
  <c r="AD1263" i="1" s="1"/>
  <c r="AC1263" i="1"/>
  <c r="AB1263" i="1"/>
  <c r="AA1263" i="1"/>
  <c r="AD1262" i="1" a="1"/>
  <c r="AD1262" i="1" s="1"/>
  <c r="AC1262" i="1"/>
  <c r="AB1262" i="1"/>
  <c r="AA1262" i="1"/>
  <c r="AD1261" i="1" a="1"/>
  <c r="AD1261" i="1" s="1"/>
  <c r="AC1261" i="1"/>
  <c r="AB1261" i="1"/>
  <c r="AA1261" i="1"/>
  <c r="AD1260" i="1" a="1"/>
  <c r="AD1260" i="1" s="1"/>
  <c r="AC1260" i="1"/>
  <c r="AB1260" i="1"/>
  <c r="AA1260" i="1"/>
  <c r="AD1259" i="1" a="1"/>
  <c r="AD1259" i="1" s="1"/>
  <c r="AC1259" i="1"/>
  <c r="AB1259" i="1"/>
  <c r="AA1259" i="1"/>
  <c r="AD1258" i="1" a="1"/>
  <c r="AD1258" i="1" s="1"/>
  <c r="AC1258" i="1"/>
  <c r="AB1258" i="1"/>
  <c r="AA1258" i="1"/>
  <c r="AD1257" i="1" a="1"/>
  <c r="AD1257" i="1" s="1"/>
  <c r="AC1257" i="1"/>
  <c r="AB1257" i="1"/>
  <c r="AA1257" i="1"/>
  <c r="AD1256" i="1" a="1"/>
  <c r="AD1256" i="1" s="1"/>
  <c r="AC1256" i="1"/>
  <c r="AB1256" i="1"/>
  <c r="AA1256" i="1"/>
  <c r="AD1255" i="1" a="1"/>
  <c r="AD1255" i="1" s="1"/>
  <c r="AC1255" i="1"/>
  <c r="AB1255" i="1"/>
  <c r="AA1255" i="1"/>
  <c r="AD1254" i="1" a="1"/>
  <c r="AD1254" i="1" s="1"/>
  <c r="AC1254" i="1"/>
  <c r="AB1254" i="1"/>
  <c r="AA1254" i="1"/>
  <c r="AD1253" i="1" a="1"/>
  <c r="AD1253" i="1" s="1"/>
  <c r="AC1253" i="1"/>
  <c r="AB1253" i="1"/>
  <c r="AA1253" i="1"/>
  <c r="AD1252" i="1" a="1"/>
  <c r="AD1252" i="1" s="1"/>
  <c r="AC1252" i="1"/>
  <c r="AB1252" i="1"/>
  <c r="AA1252" i="1"/>
  <c r="AD1251" i="1" a="1"/>
  <c r="AD1251" i="1" s="1"/>
  <c r="AC1251" i="1"/>
  <c r="AB1251" i="1"/>
  <c r="AA1251" i="1"/>
  <c r="AD1250" i="1" a="1"/>
  <c r="AD1250" i="1" s="1"/>
  <c r="AC1250" i="1"/>
  <c r="AB1250" i="1"/>
  <c r="AA1250" i="1"/>
  <c r="AD1249" i="1" a="1"/>
  <c r="AD1249" i="1" s="1"/>
  <c r="AC1249" i="1"/>
  <c r="AB1249" i="1"/>
  <c r="AA1249" i="1"/>
  <c r="AD1248" i="1" a="1"/>
  <c r="AD1248" i="1" s="1"/>
  <c r="AC1248" i="1"/>
  <c r="AB1248" i="1"/>
  <c r="AA1248" i="1"/>
  <c r="AD1247" i="1" a="1"/>
  <c r="AD1247" i="1" s="1"/>
  <c r="AC1247" i="1"/>
  <c r="AB1247" i="1"/>
  <c r="AA1247" i="1"/>
  <c r="AD1246" i="1" a="1"/>
  <c r="AD1246" i="1" s="1"/>
  <c r="AC1246" i="1"/>
  <c r="AB1246" i="1"/>
  <c r="AA1246" i="1"/>
  <c r="AD1245" i="1" a="1"/>
  <c r="AD1245" i="1" s="1"/>
  <c r="AC1245" i="1"/>
  <c r="AB1245" i="1"/>
  <c r="AA1245" i="1"/>
  <c r="AD1244" i="1" a="1"/>
  <c r="AD1244" i="1" s="1"/>
  <c r="AC1244" i="1"/>
  <c r="AB1244" i="1"/>
  <c r="AA1244" i="1"/>
  <c r="AD1243" i="1" a="1"/>
  <c r="AD1243" i="1" s="1"/>
  <c r="AC1243" i="1"/>
  <c r="AB1243" i="1"/>
  <c r="AA1243" i="1"/>
  <c r="AD1242" i="1" a="1"/>
  <c r="AD1242" i="1" s="1"/>
  <c r="AC1242" i="1"/>
  <c r="AB1242" i="1"/>
  <c r="AA1242" i="1"/>
  <c r="AD1241" i="1" a="1"/>
  <c r="AD1241" i="1" s="1"/>
  <c r="AC1241" i="1"/>
  <c r="AB1241" i="1"/>
  <c r="AA1241" i="1"/>
  <c r="AD1240" i="1" a="1"/>
  <c r="AD1240" i="1" s="1"/>
  <c r="AC1240" i="1"/>
  <c r="AB1240" i="1"/>
  <c r="AA1240" i="1"/>
  <c r="AD1239" i="1" a="1"/>
  <c r="AD1239" i="1" s="1"/>
  <c r="AC1239" i="1"/>
  <c r="AB1239" i="1"/>
  <c r="AA1239" i="1"/>
  <c r="AD1238" i="1" a="1"/>
  <c r="AD1238" i="1" s="1"/>
  <c r="AC1238" i="1"/>
  <c r="AB1238" i="1"/>
  <c r="AA1238" i="1"/>
  <c r="AD1237" i="1" a="1"/>
  <c r="AD1237" i="1" s="1"/>
  <c r="AC1237" i="1"/>
  <c r="AB1237" i="1"/>
  <c r="AA1237" i="1"/>
  <c r="AD1236" i="1" a="1"/>
  <c r="AD1236" i="1" s="1"/>
  <c r="AC1236" i="1"/>
  <c r="AB1236" i="1"/>
  <c r="AA1236" i="1"/>
  <c r="AD1235" i="1" a="1"/>
  <c r="AD1235" i="1" s="1"/>
  <c r="AC1235" i="1"/>
  <c r="AB1235" i="1"/>
  <c r="AA1235" i="1"/>
  <c r="AD1234" i="1" a="1"/>
  <c r="AD1234" i="1" s="1"/>
  <c r="AC1234" i="1"/>
  <c r="AB1234" i="1"/>
  <c r="AA1234" i="1"/>
  <c r="AD1233" i="1" a="1"/>
  <c r="AD1233" i="1" s="1"/>
  <c r="AC1233" i="1"/>
  <c r="AB1233" i="1"/>
  <c r="AA1233" i="1"/>
  <c r="AD1232" i="1" a="1"/>
  <c r="AD1232" i="1" s="1"/>
  <c r="AC1232" i="1"/>
  <c r="AB1232" i="1"/>
  <c r="AA1232" i="1"/>
  <c r="AD1231" i="1" a="1"/>
  <c r="AD1231" i="1" s="1"/>
  <c r="AC1231" i="1"/>
  <c r="AB1231" i="1"/>
  <c r="AA1231" i="1"/>
  <c r="AD1230" i="1" a="1"/>
  <c r="AD1230" i="1" s="1"/>
  <c r="AC1230" i="1"/>
  <c r="AB1230" i="1"/>
  <c r="AA1230" i="1"/>
  <c r="AD1229" i="1" a="1"/>
  <c r="AD1229" i="1" s="1"/>
  <c r="AC1229" i="1"/>
  <c r="AB1229" i="1"/>
  <c r="AA1229" i="1"/>
  <c r="AD1228" i="1" a="1"/>
  <c r="AD1228" i="1" s="1"/>
  <c r="AC1228" i="1"/>
  <c r="AB1228" i="1"/>
  <c r="AA1228" i="1"/>
  <c r="AD1227" i="1" a="1"/>
  <c r="AD1227" i="1" s="1"/>
  <c r="AC1227" i="1"/>
  <c r="AB1227" i="1"/>
  <c r="AA1227" i="1"/>
  <c r="AD1226" i="1" a="1"/>
  <c r="AD1226" i="1" s="1"/>
  <c r="AC1226" i="1"/>
  <c r="AB1226" i="1"/>
  <c r="AA1226" i="1"/>
  <c r="AD1225" i="1" a="1"/>
  <c r="AD1225" i="1" s="1"/>
  <c r="AC1225" i="1"/>
  <c r="AB1225" i="1"/>
  <c r="AA1225" i="1"/>
  <c r="AD1224" i="1" a="1"/>
  <c r="AD1224" i="1" s="1"/>
  <c r="AC1224" i="1"/>
  <c r="AB1224" i="1"/>
  <c r="AA1224" i="1"/>
  <c r="AD1223" i="1" a="1"/>
  <c r="AD1223" i="1" s="1"/>
  <c r="AC1223" i="1"/>
  <c r="AB1223" i="1"/>
  <c r="AA1223" i="1"/>
  <c r="AD1222" i="1" a="1"/>
  <c r="AD1222" i="1" s="1"/>
  <c r="AC1222" i="1"/>
  <c r="AB1222" i="1"/>
  <c r="AA1222" i="1"/>
  <c r="AD1221" i="1" a="1"/>
  <c r="AD1221" i="1" s="1"/>
  <c r="AC1221" i="1"/>
  <c r="AB1221" i="1"/>
  <c r="AA1221" i="1"/>
  <c r="AD1220" i="1" a="1"/>
  <c r="AD1220" i="1" s="1"/>
  <c r="AC1220" i="1"/>
  <c r="AB1220" i="1"/>
  <c r="AA1220" i="1"/>
  <c r="AD1219" i="1" a="1"/>
  <c r="AD1219" i="1" s="1"/>
  <c r="AC1219" i="1"/>
  <c r="AB1219" i="1"/>
  <c r="AA1219" i="1"/>
  <c r="AD1218" i="1" a="1"/>
  <c r="AD1218" i="1" s="1"/>
  <c r="AC1218" i="1"/>
  <c r="AB1218" i="1"/>
  <c r="AA1218" i="1"/>
  <c r="AD1217" i="1" a="1"/>
  <c r="AD1217" i="1" s="1"/>
  <c r="AC1217" i="1"/>
  <c r="AB1217" i="1"/>
  <c r="AA1217" i="1"/>
  <c r="AD1216" i="1" a="1"/>
  <c r="AD1216" i="1" s="1"/>
  <c r="AC1216" i="1"/>
  <c r="AB1216" i="1"/>
  <c r="AA1216" i="1"/>
  <c r="AD1215" i="1" a="1"/>
  <c r="AD1215" i="1" s="1"/>
  <c r="AC1215" i="1"/>
  <c r="AB1215" i="1"/>
  <c r="AA1215" i="1"/>
  <c r="AD1214" i="1" a="1"/>
  <c r="AD1214" i="1" s="1"/>
  <c r="AC1214" i="1"/>
  <c r="AB1214" i="1"/>
  <c r="AA1214" i="1"/>
  <c r="AD1213" i="1" a="1"/>
  <c r="AD1213" i="1" s="1"/>
  <c r="AC1213" i="1"/>
  <c r="AB1213" i="1"/>
  <c r="AA1213" i="1"/>
  <c r="AD1212" i="1" a="1"/>
  <c r="AD1212" i="1" s="1"/>
  <c r="AC1212" i="1"/>
  <c r="AB1212" i="1"/>
  <c r="AA1212" i="1"/>
  <c r="AD1211" i="1" a="1"/>
  <c r="AD1211" i="1" s="1"/>
  <c r="AC1211" i="1"/>
  <c r="AB1211" i="1"/>
  <c r="AA1211" i="1"/>
  <c r="AD1210" i="1" a="1"/>
  <c r="AD1210" i="1" s="1"/>
  <c r="AC1210" i="1"/>
  <c r="AB1210" i="1"/>
  <c r="AA1210" i="1"/>
  <c r="AD1209" i="1" a="1"/>
  <c r="AD1209" i="1" s="1"/>
  <c r="AC1209" i="1"/>
  <c r="AB1209" i="1"/>
  <c r="AA1209" i="1"/>
  <c r="AD1208" i="1" a="1"/>
  <c r="AD1208" i="1" s="1"/>
  <c r="AC1208" i="1"/>
  <c r="AB1208" i="1"/>
  <c r="AA1208" i="1"/>
  <c r="AD1207" i="1" a="1"/>
  <c r="AD1207" i="1" s="1"/>
  <c r="AC1207" i="1"/>
  <c r="AB1207" i="1"/>
  <c r="AA1207" i="1"/>
  <c r="AD1206" i="1" a="1"/>
  <c r="AD1206" i="1" s="1"/>
  <c r="AC1206" i="1"/>
  <c r="AB1206" i="1"/>
  <c r="AA1206" i="1"/>
  <c r="AD1205" i="1" a="1"/>
  <c r="AD1205" i="1" s="1"/>
  <c r="AC1205" i="1"/>
  <c r="AB1205" i="1"/>
  <c r="AA1205" i="1"/>
  <c r="AD1204" i="1" a="1"/>
  <c r="AD1204" i="1" s="1"/>
  <c r="AC1204" i="1"/>
  <c r="AB1204" i="1"/>
  <c r="AA1204" i="1"/>
  <c r="AD1203" i="1" a="1"/>
  <c r="AD1203" i="1" s="1"/>
  <c r="AC1203" i="1"/>
  <c r="AB1203" i="1"/>
  <c r="AA1203" i="1"/>
  <c r="AD1202" i="1" a="1"/>
  <c r="AD1202" i="1" s="1"/>
  <c r="AC1202" i="1"/>
  <c r="AB1202" i="1"/>
  <c r="AA1202" i="1"/>
  <c r="AD1201" i="1" a="1"/>
  <c r="AD1201" i="1" s="1"/>
  <c r="AC1201" i="1"/>
  <c r="AB1201" i="1"/>
  <c r="AA1201" i="1"/>
  <c r="AD1200" i="1" a="1"/>
  <c r="AD1200" i="1" s="1"/>
  <c r="AC1200" i="1"/>
  <c r="AB1200" i="1"/>
  <c r="AA1200" i="1"/>
  <c r="AD1199" i="1" a="1"/>
  <c r="AD1199" i="1" s="1"/>
  <c r="AC1199" i="1"/>
  <c r="AB1199" i="1"/>
  <c r="AA1199" i="1"/>
  <c r="AD1198" i="1" a="1"/>
  <c r="AD1198" i="1" s="1"/>
  <c r="AC1198" i="1"/>
  <c r="AB1198" i="1"/>
  <c r="AA1198" i="1"/>
  <c r="AD1197" i="1" a="1"/>
  <c r="AD1197" i="1" s="1"/>
  <c r="AC1197" i="1"/>
  <c r="AB1197" i="1"/>
  <c r="AA1197" i="1"/>
  <c r="AD1196" i="1" a="1"/>
  <c r="AD1196" i="1" s="1"/>
  <c r="AC1196" i="1"/>
  <c r="AB1196" i="1"/>
  <c r="AA1196" i="1"/>
  <c r="AD1195" i="1" a="1"/>
  <c r="AD1195" i="1" s="1"/>
  <c r="AC1195" i="1"/>
  <c r="AB1195" i="1"/>
  <c r="AA1195" i="1"/>
  <c r="AD1194" i="1" a="1"/>
  <c r="AD1194" i="1" s="1"/>
  <c r="AC1194" i="1"/>
  <c r="AB1194" i="1"/>
  <c r="AA1194" i="1"/>
  <c r="AD1193" i="1" a="1"/>
  <c r="AD1193" i="1" s="1"/>
  <c r="AC1193" i="1"/>
  <c r="AB1193" i="1"/>
  <c r="AA1193" i="1"/>
  <c r="AD1192" i="1" a="1"/>
  <c r="AD1192" i="1" s="1"/>
  <c r="AC1192" i="1"/>
  <c r="AB1192" i="1"/>
  <c r="AA1192" i="1"/>
  <c r="AD1191" i="1" a="1"/>
  <c r="AD1191" i="1" s="1"/>
  <c r="AC1191" i="1"/>
  <c r="AB1191" i="1"/>
  <c r="AA1191" i="1"/>
  <c r="AD1190" i="1" a="1"/>
  <c r="AD1190" i="1" s="1"/>
  <c r="AC1190" i="1"/>
  <c r="AB1190" i="1"/>
  <c r="AA1190" i="1"/>
  <c r="AD1189" i="1" a="1"/>
  <c r="AD1189" i="1" s="1"/>
  <c r="AC1189" i="1"/>
  <c r="AB1189" i="1"/>
  <c r="AA1189" i="1"/>
  <c r="AD1188" i="1" a="1"/>
  <c r="AD1188" i="1" s="1"/>
  <c r="AC1188" i="1"/>
  <c r="AB1188" i="1"/>
  <c r="AA1188" i="1"/>
  <c r="AD1187" i="1" a="1"/>
  <c r="AD1187" i="1" s="1"/>
  <c r="AC1187" i="1"/>
  <c r="AB1187" i="1"/>
  <c r="AA1187" i="1"/>
  <c r="AD1186" i="1" a="1"/>
  <c r="AD1186" i="1" s="1"/>
  <c r="AC1186" i="1"/>
  <c r="AB1186" i="1"/>
  <c r="AA1186" i="1"/>
  <c r="AD1185" i="1" a="1"/>
  <c r="AD1185" i="1" s="1"/>
  <c r="AC1185" i="1"/>
  <c r="AB1185" i="1"/>
  <c r="AA1185" i="1"/>
  <c r="AD1184" i="1" a="1"/>
  <c r="AD1184" i="1" s="1"/>
  <c r="AC1184" i="1"/>
  <c r="AB1184" i="1"/>
  <c r="AA1184" i="1"/>
  <c r="AD1183" i="1" a="1"/>
  <c r="AD1183" i="1" s="1"/>
  <c r="AC1183" i="1"/>
  <c r="AB1183" i="1"/>
  <c r="AA1183" i="1"/>
  <c r="AD1182" i="1" a="1"/>
  <c r="AD1182" i="1" s="1"/>
  <c r="AC1182" i="1"/>
  <c r="AB1182" i="1"/>
  <c r="AA1182" i="1"/>
  <c r="AD1181" i="1" a="1"/>
  <c r="AD1181" i="1" s="1"/>
  <c r="AC1181" i="1"/>
  <c r="AB1181" i="1"/>
  <c r="AA1181" i="1"/>
  <c r="AD1180" i="1" a="1"/>
  <c r="AD1180" i="1" s="1"/>
  <c r="AC1180" i="1"/>
  <c r="AB1180" i="1"/>
  <c r="AA1180" i="1"/>
  <c r="AD1179" i="1" a="1"/>
  <c r="AD1179" i="1" s="1"/>
  <c r="AC1179" i="1"/>
  <c r="AB1179" i="1"/>
  <c r="AA1179" i="1"/>
  <c r="AD1178" i="1" a="1"/>
  <c r="AD1178" i="1" s="1"/>
  <c r="AC1178" i="1"/>
  <c r="AB1178" i="1"/>
  <c r="AA1178" i="1"/>
  <c r="AD1177" i="1" a="1"/>
  <c r="AD1177" i="1" s="1"/>
  <c r="AC1177" i="1"/>
  <c r="AB1177" i="1"/>
  <c r="AA1177" i="1"/>
  <c r="AD1176" i="1" a="1"/>
  <c r="AD1176" i="1" s="1"/>
  <c r="AC1176" i="1"/>
  <c r="AB1176" i="1"/>
  <c r="AA1176" i="1"/>
  <c r="AD1175" i="1" a="1"/>
  <c r="AD1175" i="1" s="1"/>
  <c r="AC1175" i="1"/>
  <c r="AB1175" i="1"/>
  <c r="AA1175" i="1"/>
  <c r="AD1174" i="1" a="1"/>
  <c r="AD1174" i="1" s="1"/>
  <c r="AC1174" i="1"/>
  <c r="AB1174" i="1"/>
  <c r="AA1174" i="1"/>
  <c r="AD1173" i="1" a="1"/>
  <c r="AD1173" i="1" s="1"/>
  <c r="AC1173" i="1"/>
  <c r="AB1173" i="1"/>
  <c r="AA1173" i="1"/>
  <c r="AD1172" i="1" a="1"/>
  <c r="AD1172" i="1" s="1"/>
  <c r="AC1172" i="1"/>
  <c r="AB1172" i="1"/>
  <c r="AA1172" i="1"/>
  <c r="AD1171" i="1" a="1"/>
  <c r="AD1171" i="1" s="1"/>
  <c r="AC1171" i="1"/>
  <c r="AB1171" i="1"/>
  <c r="AA1171" i="1"/>
  <c r="AD1170" i="1" a="1"/>
  <c r="AD1170" i="1" s="1"/>
  <c r="AC1170" i="1"/>
  <c r="AB1170" i="1"/>
  <c r="AA1170" i="1"/>
  <c r="AD1169" i="1" a="1"/>
  <c r="AD1169" i="1" s="1"/>
  <c r="AC1169" i="1"/>
  <c r="AB1169" i="1"/>
  <c r="AA1169" i="1"/>
  <c r="AD1168" i="1" a="1"/>
  <c r="AD1168" i="1" s="1"/>
  <c r="AC1168" i="1"/>
  <c r="AB1168" i="1"/>
  <c r="AA1168" i="1"/>
  <c r="AD1167" i="1" a="1"/>
  <c r="AD1167" i="1" s="1"/>
  <c r="AC1167" i="1"/>
  <c r="AB1167" i="1"/>
  <c r="AA1167" i="1"/>
  <c r="AD1166" i="1" a="1"/>
  <c r="AD1166" i="1" s="1"/>
  <c r="AC1166" i="1"/>
  <c r="AB1166" i="1"/>
  <c r="AA1166" i="1"/>
  <c r="AD1165" i="1" a="1"/>
  <c r="AD1165" i="1" s="1"/>
  <c r="AC1165" i="1"/>
  <c r="AB1165" i="1"/>
  <c r="AA1165" i="1"/>
  <c r="AD1164" i="1" a="1"/>
  <c r="AD1164" i="1" s="1"/>
  <c r="AC1164" i="1"/>
  <c r="AB1164" i="1"/>
  <c r="AA1164" i="1"/>
  <c r="AD1163" i="1" a="1"/>
  <c r="AD1163" i="1" s="1"/>
  <c r="AC1163" i="1"/>
  <c r="AB1163" i="1"/>
  <c r="AA1163" i="1"/>
  <c r="AD1162" i="1" a="1"/>
  <c r="AD1162" i="1" s="1"/>
  <c r="AC1162" i="1"/>
  <c r="AB1162" i="1"/>
  <c r="AA1162" i="1"/>
  <c r="AD1161" i="1" a="1"/>
  <c r="AD1161" i="1" s="1"/>
  <c r="AC1161" i="1"/>
  <c r="AB1161" i="1"/>
  <c r="AA1161" i="1"/>
  <c r="AD1160" i="1" a="1"/>
  <c r="AD1160" i="1" s="1"/>
  <c r="AC1160" i="1"/>
  <c r="AB1160" i="1"/>
  <c r="AA1160" i="1"/>
  <c r="AD1159" i="1" a="1"/>
  <c r="AD1159" i="1" s="1"/>
  <c r="AC1159" i="1"/>
  <c r="AB1159" i="1"/>
  <c r="AA1159" i="1"/>
  <c r="AD1158" i="1" a="1"/>
  <c r="AD1158" i="1" s="1"/>
  <c r="AC1158" i="1"/>
  <c r="AB1158" i="1"/>
  <c r="AA1158" i="1"/>
  <c r="AD1157" i="1" a="1"/>
  <c r="AD1157" i="1" s="1"/>
  <c r="AC1157" i="1"/>
  <c r="AB1157" i="1"/>
  <c r="AA1157" i="1"/>
  <c r="AD1156" i="1" a="1"/>
  <c r="AD1156" i="1" s="1"/>
  <c r="AC1156" i="1"/>
  <c r="AB1156" i="1"/>
  <c r="AA1156" i="1"/>
  <c r="AD1155" i="1" a="1"/>
  <c r="AD1155" i="1" s="1"/>
  <c r="AC1155" i="1"/>
  <c r="AB1155" i="1"/>
  <c r="AA1155" i="1"/>
  <c r="AD1154" i="1" a="1"/>
  <c r="AD1154" i="1" s="1"/>
  <c r="AC1154" i="1"/>
  <c r="AB1154" i="1"/>
  <c r="AA1154" i="1"/>
  <c r="AD1153" i="1" a="1"/>
  <c r="AD1153" i="1" s="1"/>
  <c r="AC1153" i="1"/>
  <c r="AB1153" i="1"/>
  <c r="AA1153" i="1"/>
  <c r="AD1152" i="1" a="1"/>
  <c r="AD1152" i="1" s="1"/>
  <c r="AC1152" i="1"/>
  <c r="AB1152" i="1"/>
  <c r="AA1152" i="1"/>
  <c r="AD1151" i="1" a="1"/>
  <c r="AD1151" i="1" s="1"/>
  <c r="AC1151" i="1"/>
  <c r="AB1151" i="1"/>
  <c r="AA1151" i="1"/>
  <c r="AD1150" i="1" a="1"/>
  <c r="AD1150" i="1" s="1"/>
  <c r="AC1150" i="1"/>
  <c r="AB1150" i="1"/>
  <c r="AA1150" i="1"/>
  <c r="AD1149" i="1" a="1"/>
  <c r="AD1149" i="1" s="1"/>
  <c r="AC1149" i="1"/>
  <c r="AB1149" i="1"/>
  <c r="AA1149" i="1"/>
  <c r="AD1148" i="1" a="1"/>
  <c r="AD1148" i="1" s="1"/>
  <c r="AC1148" i="1"/>
  <c r="AB1148" i="1"/>
  <c r="AA1148" i="1"/>
  <c r="AD1147" i="1" a="1"/>
  <c r="AD1147" i="1" s="1"/>
  <c r="AC1147" i="1"/>
  <c r="AB1147" i="1"/>
  <c r="AA1147" i="1"/>
  <c r="AD1146" i="1" a="1"/>
  <c r="AD1146" i="1" s="1"/>
  <c r="AC1146" i="1"/>
  <c r="AB1146" i="1"/>
  <c r="AA1146" i="1"/>
  <c r="AD1145" i="1" a="1"/>
  <c r="AD1145" i="1" s="1"/>
  <c r="AC1145" i="1"/>
  <c r="AB1145" i="1"/>
  <c r="AA1145" i="1"/>
  <c r="AD1144" i="1" a="1"/>
  <c r="AD1144" i="1" s="1"/>
  <c r="AC1144" i="1"/>
  <c r="AB1144" i="1"/>
  <c r="AA1144" i="1"/>
  <c r="AD1143" i="1" a="1"/>
  <c r="AD1143" i="1" s="1"/>
  <c r="AC1143" i="1"/>
  <c r="AB1143" i="1"/>
  <c r="AA1143" i="1"/>
  <c r="AD1142" i="1" a="1"/>
  <c r="AD1142" i="1" s="1"/>
  <c r="AC1142" i="1"/>
  <c r="AB1142" i="1"/>
  <c r="AA1142" i="1"/>
  <c r="AD1141" i="1" a="1"/>
  <c r="AD1141" i="1" s="1"/>
  <c r="AC1141" i="1"/>
  <c r="AB1141" i="1"/>
  <c r="AA1141" i="1"/>
  <c r="AD1140" i="1" a="1"/>
  <c r="AD1140" i="1" s="1"/>
  <c r="AC1140" i="1"/>
  <c r="AB1140" i="1"/>
  <c r="AA1140" i="1"/>
  <c r="AD1139" i="1" a="1"/>
  <c r="AD1139" i="1" s="1"/>
  <c r="AC1139" i="1"/>
  <c r="AB1139" i="1"/>
  <c r="AA1139" i="1"/>
  <c r="AD1138" i="1" a="1"/>
  <c r="AD1138" i="1" s="1"/>
  <c r="AC1138" i="1"/>
  <c r="AB1138" i="1"/>
  <c r="AA1138" i="1"/>
  <c r="AD1137" i="1" a="1"/>
  <c r="AD1137" i="1" s="1"/>
  <c r="AC1137" i="1"/>
  <c r="AB1137" i="1"/>
  <c r="AA1137" i="1"/>
  <c r="AD1136" i="1" a="1"/>
  <c r="AD1136" i="1" s="1"/>
  <c r="AC1136" i="1"/>
  <c r="AB1136" i="1"/>
  <c r="AA1136" i="1"/>
  <c r="AD1135" i="1" a="1"/>
  <c r="AD1135" i="1" s="1"/>
  <c r="AC1135" i="1"/>
  <c r="AB1135" i="1"/>
  <c r="AA1135" i="1"/>
  <c r="AD1134" i="1" a="1"/>
  <c r="AD1134" i="1" s="1"/>
  <c r="AC1134" i="1"/>
  <c r="AB1134" i="1"/>
  <c r="AA1134" i="1"/>
  <c r="AD1133" i="1" a="1"/>
  <c r="AD1133" i="1" s="1"/>
  <c r="AC1133" i="1"/>
  <c r="AB1133" i="1"/>
  <c r="AA1133" i="1"/>
  <c r="AD1132" i="1" a="1"/>
  <c r="AD1132" i="1" s="1"/>
  <c r="AC1132" i="1"/>
  <c r="AB1132" i="1"/>
  <c r="AA1132" i="1"/>
  <c r="AD1131" i="1" a="1"/>
  <c r="AD1131" i="1" s="1"/>
  <c r="AC1131" i="1"/>
  <c r="AB1131" i="1"/>
  <c r="AA1131" i="1"/>
  <c r="AD1130" i="1" a="1"/>
  <c r="AD1130" i="1" s="1"/>
  <c r="AC1130" i="1"/>
  <c r="AB1130" i="1"/>
  <c r="AA1130" i="1"/>
  <c r="AD1129" i="1" a="1"/>
  <c r="AD1129" i="1" s="1"/>
  <c r="AC1129" i="1"/>
  <c r="AB1129" i="1"/>
  <c r="AA1129" i="1"/>
  <c r="AD1128" i="1" a="1"/>
  <c r="AD1128" i="1" s="1"/>
  <c r="AC1128" i="1"/>
  <c r="AB1128" i="1"/>
  <c r="AA1128" i="1"/>
  <c r="AD1127" i="1" a="1"/>
  <c r="AD1127" i="1" s="1"/>
  <c r="AC1127" i="1"/>
  <c r="AB1127" i="1"/>
  <c r="AA1127" i="1"/>
  <c r="AD1126" i="1" a="1"/>
  <c r="AD1126" i="1" s="1"/>
  <c r="AC1126" i="1"/>
  <c r="AB1126" i="1"/>
  <c r="AA1126" i="1"/>
  <c r="AD1125" i="1" a="1"/>
  <c r="AD1125" i="1" s="1"/>
  <c r="AC1125" i="1"/>
  <c r="AB1125" i="1"/>
  <c r="AA1125" i="1"/>
  <c r="AD1124" i="1" a="1"/>
  <c r="AD1124" i="1" s="1"/>
  <c r="AC1124" i="1"/>
  <c r="AB1124" i="1"/>
  <c r="AA1124" i="1"/>
  <c r="AD1123" i="1" a="1"/>
  <c r="AD1123" i="1" s="1"/>
  <c r="AC1123" i="1"/>
  <c r="AB1123" i="1"/>
  <c r="AA1123" i="1"/>
  <c r="AD1122" i="1" a="1"/>
  <c r="AD1122" i="1" s="1"/>
  <c r="AC1122" i="1"/>
  <c r="AB1122" i="1"/>
  <c r="AA1122" i="1"/>
  <c r="AD1121" i="1" a="1"/>
  <c r="AD1121" i="1" s="1"/>
  <c r="AC1121" i="1"/>
  <c r="AB1121" i="1"/>
  <c r="AA1121" i="1"/>
  <c r="AD1120" i="1" a="1"/>
  <c r="AD1120" i="1" s="1"/>
  <c r="AC1120" i="1"/>
  <c r="AB1120" i="1"/>
  <c r="AA1120" i="1"/>
  <c r="AD1119" i="1" a="1"/>
  <c r="AD1119" i="1" s="1"/>
  <c r="AC1119" i="1"/>
  <c r="AB1119" i="1"/>
  <c r="AA1119" i="1"/>
  <c r="AD1118" i="1" a="1"/>
  <c r="AD1118" i="1" s="1"/>
  <c r="AC1118" i="1"/>
  <c r="AB1118" i="1"/>
  <c r="AA1118" i="1"/>
  <c r="AD1117" i="1" a="1"/>
  <c r="AD1117" i="1" s="1"/>
  <c r="AC1117" i="1"/>
  <c r="AB1117" i="1"/>
  <c r="AA1117" i="1"/>
  <c r="AD1116" i="1" a="1"/>
  <c r="AD1116" i="1" s="1"/>
  <c r="AC1116" i="1"/>
  <c r="AB1116" i="1"/>
  <c r="AA1116" i="1"/>
  <c r="AD1115" i="1" a="1"/>
  <c r="AD1115" i="1" s="1"/>
  <c r="AC1115" i="1"/>
  <c r="AB1115" i="1"/>
  <c r="AA1115" i="1"/>
  <c r="AD1114" i="1" a="1"/>
  <c r="AD1114" i="1" s="1"/>
  <c r="AC1114" i="1"/>
  <c r="AB1114" i="1"/>
  <c r="AA1114" i="1"/>
  <c r="AD1113" i="1" a="1"/>
  <c r="AD1113" i="1" s="1"/>
  <c r="AC1113" i="1"/>
  <c r="AB1113" i="1"/>
  <c r="AA1113" i="1"/>
  <c r="AD1112" i="1" a="1"/>
  <c r="AD1112" i="1" s="1"/>
  <c r="AC1112" i="1"/>
  <c r="AB1112" i="1"/>
  <c r="AA1112" i="1"/>
  <c r="AD1111" i="1" a="1"/>
  <c r="AD1111" i="1" s="1"/>
  <c r="AC1111" i="1"/>
  <c r="AB1111" i="1"/>
  <c r="AA1111" i="1"/>
  <c r="AD1110" i="1" a="1"/>
  <c r="AD1110" i="1" s="1"/>
  <c r="AC1110" i="1"/>
  <c r="AB1110" i="1"/>
  <c r="AA1110" i="1"/>
  <c r="AD1109" i="1" a="1"/>
  <c r="AD1109" i="1" s="1"/>
  <c r="AC1109" i="1"/>
  <c r="AB1109" i="1"/>
  <c r="AA1109" i="1"/>
  <c r="AD1108" i="1" a="1"/>
  <c r="AD1108" i="1" s="1"/>
  <c r="AC1108" i="1"/>
  <c r="AB1108" i="1"/>
  <c r="AA1108" i="1"/>
  <c r="AD1107" i="1" a="1"/>
  <c r="AD1107" i="1" s="1"/>
  <c r="AC1107" i="1"/>
  <c r="AB1107" i="1"/>
  <c r="AA1107" i="1"/>
  <c r="AD1106" i="1" a="1"/>
  <c r="AD1106" i="1" s="1"/>
  <c r="AC1106" i="1"/>
  <c r="AB1106" i="1"/>
  <c r="AA1106" i="1"/>
  <c r="AD1105" i="1" a="1"/>
  <c r="AD1105" i="1" s="1"/>
  <c r="AC1105" i="1"/>
  <c r="AB1105" i="1"/>
  <c r="AA1105" i="1"/>
  <c r="AD1104" i="1" a="1"/>
  <c r="AD1104" i="1" s="1"/>
  <c r="AC1104" i="1"/>
  <c r="AB1104" i="1"/>
  <c r="AA1104" i="1"/>
  <c r="AD1103" i="1" a="1"/>
  <c r="AD1103" i="1" s="1"/>
  <c r="AC1103" i="1"/>
  <c r="AB1103" i="1"/>
  <c r="AA1103" i="1"/>
  <c r="AD1102" i="1" a="1"/>
  <c r="AD1102" i="1" s="1"/>
  <c r="AC1102" i="1"/>
  <c r="AB1102" i="1"/>
  <c r="AA1102" i="1"/>
  <c r="AD1101" i="1" a="1"/>
  <c r="AD1101" i="1" s="1"/>
  <c r="AC1101" i="1"/>
  <c r="AB1101" i="1"/>
  <c r="AA1101" i="1"/>
  <c r="AD1100" i="1" a="1"/>
  <c r="AD1100" i="1" s="1"/>
  <c r="AC1100" i="1"/>
  <c r="AB1100" i="1"/>
  <c r="AA1100" i="1"/>
  <c r="AD1099" i="1" a="1"/>
  <c r="AD1099" i="1" s="1"/>
  <c r="AC1099" i="1"/>
  <c r="AB1099" i="1"/>
  <c r="AA1099" i="1"/>
  <c r="AD1098" i="1" a="1"/>
  <c r="AD1098" i="1" s="1"/>
  <c r="AC1098" i="1"/>
  <c r="AB1098" i="1"/>
  <c r="AA1098" i="1"/>
  <c r="AD1097" i="1" a="1"/>
  <c r="AD1097" i="1" s="1"/>
  <c r="AC1097" i="1"/>
  <c r="AB1097" i="1"/>
  <c r="AA1097" i="1"/>
  <c r="AD1096" i="1" a="1"/>
  <c r="AD1096" i="1" s="1"/>
  <c r="AC1096" i="1"/>
  <c r="AB1096" i="1"/>
  <c r="AA1096" i="1"/>
  <c r="AD1095" i="1" a="1"/>
  <c r="AD1095" i="1" s="1"/>
  <c r="AC1095" i="1"/>
  <c r="AB1095" i="1"/>
  <c r="AA1095" i="1"/>
  <c r="AD1094" i="1" a="1"/>
  <c r="AD1094" i="1" s="1"/>
  <c r="AC1094" i="1"/>
  <c r="AB1094" i="1"/>
  <c r="AA1094" i="1"/>
  <c r="AD1093" i="1" a="1"/>
  <c r="AD1093" i="1" s="1"/>
  <c r="AC1093" i="1"/>
  <c r="AB1093" i="1"/>
  <c r="AA1093" i="1"/>
  <c r="AD1092" i="1" a="1"/>
  <c r="AD1092" i="1" s="1"/>
  <c r="AC1092" i="1"/>
  <c r="AB1092" i="1"/>
  <c r="AA1092" i="1"/>
  <c r="AD1091" i="1" a="1"/>
  <c r="AD1091" i="1" s="1"/>
  <c r="AC1091" i="1"/>
  <c r="AB1091" i="1"/>
  <c r="AA1091" i="1"/>
  <c r="AD1090" i="1" a="1"/>
  <c r="AD1090" i="1" s="1"/>
  <c r="AC1090" i="1"/>
  <c r="AB1090" i="1"/>
  <c r="AA1090" i="1"/>
  <c r="AD1089" i="1" a="1"/>
  <c r="AD1089" i="1" s="1"/>
  <c r="AC1089" i="1"/>
  <c r="AB1089" i="1"/>
  <c r="AA1089" i="1"/>
  <c r="AD1088" i="1" a="1"/>
  <c r="AD1088" i="1" s="1"/>
  <c r="AC1088" i="1"/>
  <c r="AB1088" i="1"/>
  <c r="AA1088" i="1"/>
  <c r="AD1087" i="1" a="1"/>
  <c r="AD1087" i="1" s="1"/>
  <c r="AC1087" i="1"/>
  <c r="AB1087" i="1"/>
  <c r="AA1087" i="1"/>
  <c r="AD1086" i="1" a="1"/>
  <c r="AD1086" i="1" s="1"/>
  <c r="AC1086" i="1"/>
  <c r="AB1086" i="1"/>
  <c r="AA1086" i="1"/>
  <c r="AD1085" i="1" a="1"/>
  <c r="AD1085" i="1" s="1"/>
  <c r="AC1085" i="1"/>
  <c r="AB1085" i="1"/>
  <c r="AA1085" i="1"/>
  <c r="AD1084" i="1" a="1"/>
  <c r="AD1084" i="1" s="1"/>
  <c r="AC1084" i="1"/>
  <c r="AB1084" i="1"/>
  <c r="AA1084" i="1"/>
  <c r="AD1083" i="1" a="1"/>
  <c r="AD1083" i="1" s="1"/>
  <c r="AC1083" i="1"/>
  <c r="AB1083" i="1"/>
  <c r="AA1083" i="1"/>
  <c r="AD1082" i="1" a="1"/>
  <c r="AD1082" i="1" s="1"/>
  <c r="AC1082" i="1"/>
  <c r="AB1082" i="1"/>
  <c r="AA1082" i="1"/>
  <c r="AD1081" i="1" a="1"/>
  <c r="AD1081" i="1" s="1"/>
  <c r="AC1081" i="1"/>
  <c r="AB1081" i="1"/>
  <c r="AA1081" i="1"/>
  <c r="AD1080" i="1" a="1"/>
  <c r="AD1080" i="1" s="1"/>
  <c r="AC1080" i="1"/>
  <c r="AB1080" i="1"/>
  <c r="AA1080" i="1"/>
  <c r="AD1079" i="1" a="1"/>
  <c r="AD1079" i="1" s="1"/>
  <c r="AC1079" i="1"/>
  <c r="AB1079" i="1"/>
  <c r="AA1079" i="1"/>
  <c r="AD1078" i="1" a="1"/>
  <c r="AD1078" i="1" s="1"/>
  <c r="AC1078" i="1"/>
  <c r="AB1078" i="1"/>
  <c r="AA1078" i="1"/>
  <c r="AD1077" i="1" a="1"/>
  <c r="AD1077" i="1" s="1"/>
  <c r="AC1077" i="1"/>
  <c r="AB1077" i="1"/>
  <c r="AA1077" i="1"/>
  <c r="AD1076" i="1" a="1"/>
  <c r="AD1076" i="1" s="1"/>
  <c r="AC1076" i="1"/>
  <c r="AB1076" i="1"/>
  <c r="AA1076" i="1"/>
  <c r="AD1075" i="1" a="1"/>
  <c r="AD1075" i="1" s="1"/>
  <c r="AC1075" i="1"/>
  <c r="AB1075" i="1"/>
  <c r="AA1075" i="1"/>
  <c r="AD1074" i="1" a="1"/>
  <c r="AD1074" i="1" s="1"/>
  <c r="AC1074" i="1"/>
  <c r="AB1074" i="1"/>
  <c r="AA1074" i="1"/>
  <c r="AD1073" i="1" a="1"/>
  <c r="AD1073" i="1" s="1"/>
  <c r="AC1073" i="1"/>
  <c r="AB1073" i="1"/>
  <c r="AA1073" i="1"/>
  <c r="AD1072" i="1" a="1"/>
  <c r="AD1072" i="1" s="1"/>
  <c r="AC1072" i="1"/>
  <c r="AB1072" i="1"/>
  <c r="AA1072" i="1"/>
  <c r="AD1071" i="1" a="1"/>
  <c r="AD1071" i="1" s="1"/>
  <c r="AC1071" i="1"/>
  <c r="AB1071" i="1"/>
  <c r="AA1071" i="1"/>
  <c r="AD1070" i="1" a="1"/>
  <c r="AD1070" i="1" s="1"/>
  <c r="AC1070" i="1"/>
  <c r="AB1070" i="1"/>
  <c r="AA1070" i="1"/>
  <c r="AD1069" i="1" a="1"/>
  <c r="AD1069" i="1" s="1"/>
  <c r="AC1069" i="1"/>
  <c r="AB1069" i="1"/>
  <c r="AA1069" i="1"/>
  <c r="AD1068" i="1" a="1"/>
  <c r="AD1068" i="1" s="1"/>
  <c r="AC1068" i="1"/>
  <c r="AB1068" i="1"/>
  <c r="AA1068" i="1"/>
  <c r="AD1067" i="1" a="1"/>
  <c r="AD1067" i="1" s="1"/>
  <c r="AC1067" i="1"/>
  <c r="AB1067" i="1"/>
  <c r="AA1067" i="1"/>
  <c r="AD1066" i="1" a="1"/>
  <c r="AD1066" i="1" s="1"/>
  <c r="AC1066" i="1"/>
  <c r="AB1066" i="1"/>
  <c r="AA1066" i="1"/>
  <c r="AD1065" i="1" a="1"/>
  <c r="AD1065" i="1" s="1"/>
  <c r="AC1065" i="1"/>
  <c r="AB1065" i="1"/>
  <c r="AA1065" i="1"/>
  <c r="AD1064" i="1" a="1"/>
  <c r="AD1064" i="1" s="1"/>
  <c r="AC1064" i="1"/>
  <c r="AB1064" i="1"/>
  <c r="AA1064" i="1"/>
  <c r="AD1063" i="1" a="1"/>
  <c r="AD1063" i="1" s="1"/>
  <c r="AC1063" i="1"/>
  <c r="AB1063" i="1"/>
  <c r="AA1063" i="1"/>
  <c r="AD1062" i="1" a="1"/>
  <c r="AD1062" i="1" s="1"/>
  <c r="AC1062" i="1"/>
  <c r="AB1062" i="1"/>
  <c r="AA1062" i="1"/>
  <c r="AD1061" i="1" a="1"/>
  <c r="AD1061" i="1" s="1"/>
  <c r="AC1061" i="1"/>
  <c r="AB1061" i="1"/>
  <c r="AA1061" i="1"/>
  <c r="AD1060" i="1"/>
  <c r="AD1060" i="1" a="1"/>
  <c r="AC1060" i="1"/>
  <c r="AB1060" i="1"/>
  <c r="AA1060" i="1"/>
  <c r="AD1059" i="1" a="1"/>
  <c r="AD1059" i="1" s="1"/>
  <c r="AC1059" i="1"/>
  <c r="AB1059" i="1"/>
  <c r="AA1059" i="1"/>
  <c r="AD1058" i="1" a="1"/>
  <c r="AD1058" i="1" s="1"/>
  <c r="AC1058" i="1"/>
  <c r="AB1058" i="1"/>
  <c r="AA1058" i="1"/>
  <c r="AD1057" i="1" a="1"/>
  <c r="AD1057" i="1" s="1"/>
  <c r="AC1057" i="1"/>
  <c r="AB1057" i="1"/>
  <c r="AA1057" i="1"/>
  <c r="AD1056" i="1" a="1"/>
  <c r="AD1056" i="1" s="1"/>
  <c r="AC1056" i="1"/>
  <c r="AB1056" i="1"/>
  <c r="AA1056" i="1"/>
  <c r="AD1055" i="1" a="1"/>
  <c r="AD1055" i="1" s="1"/>
  <c r="AC1055" i="1"/>
  <c r="AB1055" i="1"/>
  <c r="AA1055" i="1"/>
  <c r="AD1054" i="1" a="1"/>
  <c r="AD1054" i="1" s="1"/>
  <c r="AC1054" i="1"/>
  <c r="AB1054" i="1"/>
  <c r="AA1054" i="1"/>
  <c r="AD1053" i="1" a="1"/>
  <c r="AD1053" i="1" s="1"/>
  <c r="AC1053" i="1"/>
  <c r="AB1053" i="1"/>
  <c r="AA1053" i="1"/>
  <c r="AD1052" i="1" a="1"/>
  <c r="AD1052" i="1" s="1"/>
  <c r="AC1052" i="1"/>
  <c r="AB1052" i="1"/>
  <c r="AA1052" i="1"/>
  <c r="AD1051" i="1" a="1"/>
  <c r="AD1051" i="1" s="1"/>
  <c r="AC1051" i="1"/>
  <c r="AB1051" i="1"/>
  <c r="AA1051" i="1"/>
  <c r="AD1050" i="1" a="1"/>
  <c r="AD1050" i="1" s="1"/>
  <c r="AC1050" i="1"/>
  <c r="AB1050" i="1"/>
  <c r="AA1050" i="1"/>
  <c r="AD1049" i="1" a="1"/>
  <c r="AD1049" i="1" s="1"/>
  <c r="AC1049" i="1"/>
  <c r="AB1049" i="1"/>
  <c r="AA1049" i="1"/>
  <c r="AD1048" i="1" a="1"/>
  <c r="AD1048" i="1" s="1"/>
  <c r="AC1048" i="1"/>
  <c r="AB1048" i="1"/>
  <c r="AA1048" i="1"/>
  <c r="AD1047" i="1" a="1"/>
  <c r="AD1047" i="1" s="1"/>
  <c r="AC1047" i="1"/>
  <c r="AB1047" i="1"/>
  <c r="AA1047" i="1"/>
  <c r="AD1046" i="1" a="1"/>
  <c r="AD1046" i="1" s="1"/>
  <c r="AC1046" i="1"/>
  <c r="AB1046" i="1"/>
  <c r="AA1046" i="1"/>
  <c r="AD1045" i="1" a="1"/>
  <c r="AD1045" i="1" s="1"/>
  <c r="AC1045" i="1"/>
  <c r="AB1045" i="1"/>
  <c r="AA1045" i="1"/>
  <c r="AD1044" i="1" a="1"/>
  <c r="AD1044" i="1" s="1"/>
  <c r="AC1044" i="1"/>
  <c r="AB1044" i="1"/>
  <c r="AA1044" i="1"/>
  <c r="AD1043" i="1" a="1"/>
  <c r="AD1043" i="1" s="1"/>
  <c r="AC1043" i="1"/>
  <c r="AB1043" i="1"/>
  <c r="AA1043" i="1"/>
  <c r="AD1042" i="1" a="1"/>
  <c r="AD1042" i="1" s="1"/>
  <c r="AC1042" i="1"/>
  <c r="AB1042" i="1"/>
  <c r="AA1042" i="1"/>
  <c r="AD1041" i="1" a="1"/>
  <c r="AD1041" i="1" s="1"/>
  <c r="AC1041" i="1"/>
  <c r="AB1041" i="1"/>
  <c r="AA1041" i="1"/>
  <c r="AD1040" i="1" a="1"/>
  <c r="AD1040" i="1" s="1"/>
  <c r="AC1040" i="1"/>
  <c r="AB1040" i="1"/>
  <c r="AA1040" i="1"/>
  <c r="AD1039" i="1" a="1"/>
  <c r="AD1039" i="1" s="1"/>
  <c r="AC1039" i="1"/>
  <c r="AB1039" i="1"/>
  <c r="AA1039" i="1"/>
  <c r="AD1038" i="1" a="1"/>
  <c r="AD1038" i="1" s="1"/>
  <c r="AC1038" i="1"/>
  <c r="AB1038" i="1"/>
  <c r="AA1038" i="1"/>
  <c r="AD1037" i="1" a="1"/>
  <c r="AD1037" i="1" s="1"/>
  <c r="AC1037" i="1"/>
  <c r="AB1037" i="1"/>
  <c r="AA1037" i="1"/>
  <c r="AD1036" i="1" a="1"/>
  <c r="AD1036" i="1" s="1"/>
  <c r="AC1036" i="1"/>
  <c r="AB1036" i="1"/>
  <c r="AA1036" i="1"/>
  <c r="AD1035" i="1" a="1"/>
  <c r="AD1035" i="1" s="1"/>
  <c r="AC1035" i="1"/>
  <c r="AB1035" i="1"/>
  <c r="AA1035" i="1"/>
  <c r="AD1034" i="1" a="1"/>
  <c r="AD1034" i="1" s="1"/>
  <c r="AC1034" i="1"/>
  <c r="AB1034" i="1"/>
  <c r="AA1034" i="1"/>
  <c r="AD1033" i="1" a="1"/>
  <c r="AD1033" i="1" s="1"/>
  <c r="AC1033" i="1"/>
  <c r="AB1033" i="1"/>
  <c r="AA1033" i="1"/>
  <c r="AD1032" i="1" a="1"/>
  <c r="AD1032" i="1" s="1"/>
  <c r="AC1032" i="1"/>
  <c r="AB1032" i="1"/>
  <c r="AA1032" i="1"/>
  <c r="AD1031" i="1" a="1"/>
  <c r="AD1031" i="1" s="1"/>
  <c r="AC1031" i="1"/>
  <c r="AB1031" i="1"/>
  <c r="AA1031" i="1"/>
  <c r="AD1030" i="1" a="1"/>
  <c r="AD1030" i="1" s="1"/>
  <c r="AC1030" i="1"/>
  <c r="AB1030" i="1"/>
  <c r="AA1030" i="1"/>
  <c r="AD1029" i="1" a="1"/>
  <c r="AD1029" i="1" s="1"/>
  <c r="AC1029" i="1"/>
  <c r="AB1029" i="1"/>
  <c r="AA1029" i="1"/>
  <c r="AD1028" i="1" a="1"/>
  <c r="AD1028" i="1" s="1"/>
  <c r="AC1028" i="1"/>
  <c r="AB1028" i="1"/>
  <c r="AA1028" i="1"/>
  <c r="AD1027" i="1" a="1"/>
  <c r="AD1027" i="1" s="1"/>
  <c r="AC1027" i="1"/>
  <c r="AB1027" i="1"/>
  <c r="AA1027" i="1"/>
  <c r="AD1026" i="1" a="1"/>
  <c r="AD1026" i="1" s="1"/>
  <c r="AC1026" i="1"/>
  <c r="AB1026" i="1"/>
  <c r="AA1026" i="1"/>
  <c r="AD1025" i="1" a="1"/>
  <c r="AD1025" i="1" s="1"/>
  <c r="AC1025" i="1"/>
  <c r="AB1025" i="1"/>
  <c r="AA1025" i="1"/>
  <c r="AD1024" i="1" a="1"/>
  <c r="AD1024" i="1" s="1"/>
  <c r="AC1024" i="1"/>
  <c r="AB1024" i="1"/>
  <c r="AA1024" i="1"/>
  <c r="AD1023" i="1" a="1"/>
  <c r="AD1023" i="1" s="1"/>
  <c r="AC1023" i="1"/>
  <c r="AB1023" i="1"/>
  <c r="AA1023" i="1"/>
  <c r="AD1022" i="1" a="1"/>
  <c r="AD1022" i="1" s="1"/>
  <c r="AC1022" i="1"/>
  <c r="AB1022" i="1"/>
  <c r="AA1022" i="1"/>
  <c r="AD1021" i="1" a="1"/>
  <c r="AD1021" i="1" s="1"/>
  <c r="AC1021" i="1"/>
  <c r="AB1021" i="1"/>
  <c r="AA1021" i="1"/>
  <c r="AD1020" i="1" a="1"/>
  <c r="AD1020" i="1" s="1"/>
  <c r="AC1020" i="1"/>
  <c r="AB1020" i="1"/>
  <c r="AA1020" i="1"/>
  <c r="AD1019" i="1" a="1"/>
  <c r="AD1019" i="1" s="1"/>
  <c r="AC1019" i="1"/>
  <c r="AB1019" i="1"/>
  <c r="AA1019" i="1"/>
  <c r="AD1018" i="1" a="1"/>
  <c r="AD1018" i="1" s="1"/>
  <c r="AC1018" i="1"/>
  <c r="AB1018" i="1"/>
  <c r="AA1018" i="1"/>
  <c r="AD1017" i="1" a="1"/>
  <c r="AD1017" i="1" s="1"/>
  <c r="AC1017" i="1"/>
  <c r="AB1017" i="1"/>
  <c r="AA1017" i="1"/>
  <c r="AD1016" i="1" a="1"/>
  <c r="AD1016" i="1" s="1"/>
  <c r="AC1016" i="1"/>
  <c r="AB1016" i="1"/>
  <c r="AA1016" i="1"/>
  <c r="AD1015" i="1" a="1"/>
  <c r="AD1015" i="1" s="1"/>
  <c r="AC1015" i="1"/>
  <c r="AB1015" i="1"/>
  <c r="AA1015" i="1"/>
  <c r="AD1014" i="1" a="1"/>
  <c r="AD1014" i="1" s="1"/>
  <c r="AC1014" i="1"/>
  <c r="AB1014" i="1"/>
  <c r="AA1014" i="1"/>
  <c r="AD1013" i="1" a="1"/>
  <c r="AD1013" i="1" s="1"/>
  <c r="AC1013" i="1"/>
  <c r="AB1013" i="1"/>
  <c r="AA1013" i="1"/>
  <c r="AD1012" i="1" a="1"/>
  <c r="AD1012" i="1" s="1"/>
  <c r="AC1012" i="1"/>
  <c r="AB1012" i="1"/>
  <c r="AA1012" i="1"/>
  <c r="AD1011" i="1" a="1"/>
  <c r="AD1011" i="1" s="1"/>
  <c r="AC1011" i="1"/>
  <c r="AB1011" i="1"/>
  <c r="AA1011" i="1"/>
  <c r="AD1010" i="1" a="1"/>
  <c r="AD1010" i="1" s="1"/>
  <c r="AC1010" i="1"/>
  <c r="AB1010" i="1"/>
  <c r="AA1010" i="1"/>
  <c r="AD1009" i="1" a="1"/>
  <c r="AD1009" i="1" s="1"/>
  <c r="AC1009" i="1"/>
  <c r="AB1009" i="1"/>
  <c r="AA1009" i="1"/>
  <c r="AD1008" i="1" a="1"/>
  <c r="AD1008" i="1" s="1"/>
  <c r="AC1008" i="1"/>
  <c r="AB1008" i="1"/>
  <c r="AA1008" i="1"/>
  <c r="AD1007" i="1" a="1"/>
  <c r="AD1007" i="1" s="1"/>
  <c r="AC1007" i="1"/>
  <c r="AB1007" i="1"/>
  <c r="AA1007" i="1"/>
  <c r="AD1006" i="1" a="1"/>
  <c r="AD1006" i="1" s="1"/>
  <c r="AC1006" i="1"/>
  <c r="AB1006" i="1"/>
  <c r="AA1006" i="1"/>
  <c r="AD1005" i="1" a="1"/>
  <c r="AD1005" i="1" s="1"/>
  <c r="AC1005" i="1"/>
  <c r="AB1005" i="1"/>
  <c r="AA1005" i="1"/>
  <c r="AD1004" i="1" a="1"/>
  <c r="AD1004" i="1" s="1"/>
  <c r="AC1004" i="1"/>
  <c r="AB1004" i="1"/>
  <c r="AA1004" i="1"/>
  <c r="AD1003" i="1" a="1"/>
  <c r="AD1003" i="1" s="1"/>
  <c r="AC1003" i="1"/>
  <c r="AB1003" i="1"/>
  <c r="AA1003" i="1"/>
  <c r="AD1002" i="1" a="1"/>
  <c r="AD1002" i="1" s="1"/>
  <c r="AC1002" i="1"/>
  <c r="AB1002" i="1"/>
  <c r="AA1002" i="1"/>
  <c r="AD1001" i="1" a="1"/>
  <c r="AD1001" i="1" s="1"/>
  <c r="AC1001" i="1"/>
  <c r="AB1001" i="1"/>
  <c r="AA1001" i="1"/>
  <c r="AD1000" i="1" a="1"/>
  <c r="AD1000" i="1" s="1"/>
  <c r="AC1000" i="1"/>
  <c r="AB1000" i="1"/>
  <c r="AA1000" i="1"/>
  <c r="AD999" i="1" a="1"/>
  <c r="AD999" i="1" s="1"/>
  <c r="AC999" i="1"/>
  <c r="AB999" i="1"/>
  <c r="AA999" i="1"/>
  <c r="AD998" i="1" a="1"/>
  <c r="AD998" i="1" s="1"/>
  <c r="AC998" i="1"/>
  <c r="AB998" i="1"/>
  <c r="AA998" i="1"/>
  <c r="AD997" i="1" a="1"/>
  <c r="AD997" i="1" s="1"/>
  <c r="AC997" i="1"/>
  <c r="AB997" i="1"/>
  <c r="AA997" i="1"/>
  <c r="AD996" i="1" a="1"/>
  <c r="AD996" i="1" s="1"/>
  <c r="AC996" i="1"/>
  <c r="AB996" i="1"/>
  <c r="AA996" i="1"/>
  <c r="AD995" i="1" a="1"/>
  <c r="AD995" i="1" s="1"/>
  <c r="AC995" i="1"/>
  <c r="AB995" i="1"/>
  <c r="AA995" i="1"/>
  <c r="AD994" i="1" a="1"/>
  <c r="AD994" i="1" s="1"/>
  <c r="AC994" i="1"/>
  <c r="AB994" i="1"/>
  <c r="AA994" i="1"/>
  <c r="AD993" i="1" a="1"/>
  <c r="AD993" i="1" s="1"/>
  <c r="AC993" i="1"/>
  <c r="AB993" i="1"/>
  <c r="AA993" i="1"/>
  <c r="AD992" i="1" a="1"/>
  <c r="AD992" i="1" s="1"/>
  <c r="AC992" i="1"/>
  <c r="AB992" i="1"/>
  <c r="AA992" i="1"/>
  <c r="AD991" i="1" a="1"/>
  <c r="AD991" i="1" s="1"/>
  <c r="AC991" i="1"/>
  <c r="AB991" i="1"/>
  <c r="AA991" i="1"/>
  <c r="AD990" i="1" a="1"/>
  <c r="AD990" i="1" s="1"/>
  <c r="AC990" i="1"/>
  <c r="AB990" i="1"/>
  <c r="AA990" i="1"/>
  <c r="AD989" i="1" a="1"/>
  <c r="AD989" i="1" s="1"/>
  <c r="AC989" i="1"/>
  <c r="AB989" i="1"/>
  <c r="AA989" i="1"/>
  <c r="AD988" i="1" a="1"/>
  <c r="AD988" i="1" s="1"/>
  <c r="AC988" i="1"/>
  <c r="AB988" i="1"/>
  <c r="AA988" i="1"/>
  <c r="AD987" i="1" a="1"/>
  <c r="AD987" i="1" s="1"/>
  <c r="AC987" i="1"/>
  <c r="AB987" i="1"/>
  <c r="AA987" i="1"/>
  <c r="AD986" i="1" a="1"/>
  <c r="AD986" i="1" s="1"/>
  <c r="AC986" i="1"/>
  <c r="AB986" i="1"/>
  <c r="AA986" i="1"/>
  <c r="AD985" i="1" a="1"/>
  <c r="AD985" i="1" s="1"/>
  <c r="AC985" i="1"/>
  <c r="AB985" i="1"/>
  <c r="AA985" i="1"/>
  <c r="AD984" i="1" a="1"/>
  <c r="AD984" i="1" s="1"/>
  <c r="AC984" i="1"/>
  <c r="AB984" i="1"/>
  <c r="AA984" i="1"/>
  <c r="AD983" i="1" a="1"/>
  <c r="AD983" i="1" s="1"/>
  <c r="AC983" i="1"/>
  <c r="AB983" i="1"/>
  <c r="AA983" i="1"/>
  <c r="AD982" i="1" a="1"/>
  <c r="AD982" i="1" s="1"/>
  <c r="AC982" i="1"/>
  <c r="AB982" i="1"/>
  <c r="AA982" i="1"/>
  <c r="AD981" i="1" a="1"/>
  <c r="AD981" i="1" s="1"/>
  <c r="AC981" i="1"/>
  <c r="AB981" i="1"/>
  <c r="AA981" i="1"/>
  <c r="AD980" i="1" a="1"/>
  <c r="AD980" i="1" s="1"/>
  <c r="AC980" i="1"/>
  <c r="AB980" i="1"/>
  <c r="AA980" i="1"/>
  <c r="AD979" i="1" a="1"/>
  <c r="AD979" i="1" s="1"/>
  <c r="AC979" i="1"/>
  <c r="AB979" i="1"/>
  <c r="AA979" i="1"/>
  <c r="AD978" i="1" a="1"/>
  <c r="AD978" i="1" s="1"/>
  <c r="AC978" i="1"/>
  <c r="AB978" i="1"/>
  <c r="AA978" i="1"/>
  <c r="AD977" i="1" a="1"/>
  <c r="AD977" i="1" s="1"/>
  <c r="AC977" i="1"/>
  <c r="AB977" i="1"/>
  <c r="AA977" i="1"/>
  <c r="AD976" i="1" a="1"/>
  <c r="AD976" i="1" s="1"/>
  <c r="AC976" i="1"/>
  <c r="AB976" i="1"/>
  <c r="AA976" i="1"/>
  <c r="AD975" i="1" a="1"/>
  <c r="AD975" i="1" s="1"/>
  <c r="AC975" i="1"/>
  <c r="AB975" i="1"/>
  <c r="AA975" i="1"/>
  <c r="AD974" i="1" a="1"/>
  <c r="AD974" i="1" s="1"/>
  <c r="AC974" i="1"/>
  <c r="AB974" i="1"/>
  <c r="AA974" i="1"/>
  <c r="AD973" i="1" a="1"/>
  <c r="AD973" i="1" s="1"/>
  <c r="AC973" i="1"/>
  <c r="AB973" i="1"/>
  <c r="AA973" i="1"/>
  <c r="AD972" i="1" a="1"/>
  <c r="AD972" i="1" s="1"/>
  <c r="AC972" i="1"/>
  <c r="AB972" i="1"/>
  <c r="AA972" i="1"/>
  <c r="AD971" i="1" a="1"/>
  <c r="AD971" i="1" s="1"/>
  <c r="AC971" i="1"/>
  <c r="AB971" i="1"/>
  <c r="AA971" i="1"/>
  <c r="AD970" i="1" a="1"/>
  <c r="AD970" i="1" s="1"/>
  <c r="AC970" i="1"/>
  <c r="AB970" i="1"/>
  <c r="AA970" i="1"/>
  <c r="AD969" i="1" a="1"/>
  <c r="AD969" i="1" s="1"/>
  <c r="AC969" i="1"/>
  <c r="AB969" i="1"/>
  <c r="AA969" i="1"/>
  <c r="AD968" i="1" a="1"/>
  <c r="AD968" i="1" s="1"/>
  <c r="AC968" i="1"/>
  <c r="AB968" i="1"/>
  <c r="AA968" i="1"/>
  <c r="AD967" i="1" a="1"/>
  <c r="AD967" i="1" s="1"/>
  <c r="AC967" i="1"/>
  <c r="AB967" i="1"/>
  <c r="AA967" i="1"/>
  <c r="AD966" i="1" a="1"/>
  <c r="AD966" i="1" s="1"/>
  <c r="AC966" i="1"/>
  <c r="AB966" i="1"/>
  <c r="AA966" i="1"/>
  <c r="AD965" i="1" a="1"/>
  <c r="AD965" i="1" s="1"/>
  <c r="AC965" i="1"/>
  <c r="AB965" i="1"/>
  <c r="AA965" i="1"/>
  <c r="AD964" i="1" a="1"/>
  <c r="AD964" i="1" s="1"/>
  <c r="AC964" i="1"/>
  <c r="AB964" i="1"/>
  <c r="AA964" i="1"/>
  <c r="AD963" i="1" a="1"/>
  <c r="AD963" i="1" s="1"/>
  <c r="AC963" i="1"/>
  <c r="AB963" i="1"/>
  <c r="AA963" i="1"/>
  <c r="AD962" i="1" a="1"/>
  <c r="AD962" i="1" s="1"/>
  <c r="AC962" i="1"/>
  <c r="AB962" i="1"/>
  <c r="AA962" i="1"/>
  <c r="AD961" i="1" a="1"/>
  <c r="AD961" i="1" s="1"/>
  <c r="AC961" i="1"/>
  <c r="AB961" i="1"/>
  <c r="AA961" i="1"/>
  <c r="AD960" i="1" a="1"/>
  <c r="AD960" i="1" s="1"/>
  <c r="AC960" i="1"/>
  <c r="AB960" i="1"/>
  <c r="AA960" i="1"/>
  <c r="AD959" i="1" a="1"/>
  <c r="AD959" i="1" s="1"/>
  <c r="AC959" i="1"/>
  <c r="AB959" i="1"/>
  <c r="AA959" i="1"/>
  <c r="AD958" i="1" a="1"/>
  <c r="AD958" i="1" s="1"/>
  <c r="AC958" i="1"/>
  <c r="AB958" i="1"/>
  <c r="AA958" i="1"/>
  <c r="AD957" i="1" a="1"/>
  <c r="AD957" i="1" s="1"/>
  <c r="AC957" i="1"/>
  <c r="AB957" i="1"/>
  <c r="AA957" i="1"/>
  <c r="AD956" i="1" a="1"/>
  <c r="AD956" i="1" s="1"/>
  <c r="AC956" i="1"/>
  <c r="AB956" i="1"/>
  <c r="AA956" i="1"/>
  <c r="AD955" i="1" a="1"/>
  <c r="AD955" i="1" s="1"/>
  <c r="AC955" i="1"/>
  <c r="AB955" i="1"/>
  <c r="AA955" i="1"/>
  <c r="AD954" i="1" a="1"/>
  <c r="AD954" i="1" s="1"/>
  <c r="AC954" i="1"/>
  <c r="AB954" i="1"/>
  <c r="AA954" i="1"/>
  <c r="AD953" i="1" a="1"/>
  <c r="AD953" i="1" s="1"/>
  <c r="AC953" i="1"/>
  <c r="AB953" i="1"/>
  <c r="AA953" i="1"/>
  <c r="AD952" i="1" a="1"/>
  <c r="AD952" i="1" s="1"/>
  <c r="AC952" i="1"/>
  <c r="AB952" i="1"/>
  <c r="AA952" i="1"/>
  <c r="AD951" i="1" a="1"/>
  <c r="AD951" i="1" s="1"/>
  <c r="AC951" i="1"/>
  <c r="AB951" i="1"/>
  <c r="AA951" i="1"/>
  <c r="AD950" i="1" a="1"/>
  <c r="AD950" i="1" s="1"/>
  <c r="AC950" i="1"/>
  <c r="AB950" i="1"/>
  <c r="AA950" i="1"/>
  <c r="AD949" i="1" a="1"/>
  <c r="AD949" i="1" s="1"/>
  <c r="AC949" i="1"/>
  <c r="AB949" i="1"/>
  <c r="AA949" i="1"/>
  <c r="AD948" i="1" a="1"/>
  <c r="AD948" i="1" s="1"/>
  <c r="AC948" i="1"/>
  <c r="AB948" i="1"/>
  <c r="AA948" i="1"/>
  <c r="AD947" i="1" a="1"/>
  <c r="AD947" i="1" s="1"/>
  <c r="AC947" i="1"/>
  <c r="AB947" i="1"/>
  <c r="AA947" i="1"/>
  <c r="AD946" i="1" a="1"/>
  <c r="AD946" i="1" s="1"/>
  <c r="AC946" i="1"/>
  <c r="AB946" i="1"/>
  <c r="AA946" i="1"/>
  <c r="AD945" i="1" a="1"/>
  <c r="AD945" i="1" s="1"/>
  <c r="AC945" i="1"/>
  <c r="AB945" i="1"/>
  <c r="AA945" i="1"/>
  <c r="AD944" i="1" a="1"/>
  <c r="AD944" i="1" s="1"/>
  <c r="AC944" i="1"/>
  <c r="AB944" i="1"/>
  <c r="AA944" i="1"/>
  <c r="AD943" i="1" a="1"/>
  <c r="AD943" i="1" s="1"/>
  <c r="AC943" i="1"/>
  <c r="AB943" i="1"/>
  <c r="AA943" i="1"/>
  <c r="AD942" i="1" a="1"/>
  <c r="AD942" i="1" s="1"/>
  <c r="AC942" i="1"/>
  <c r="AB942" i="1"/>
  <c r="AA942" i="1"/>
  <c r="AD941" i="1" a="1"/>
  <c r="AD941" i="1" s="1"/>
  <c r="AC941" i="1"/>
  <c r="AB941" i="1"/>
  <c r="AA941" i="1"/>
  <c r="AD940" i="1" a="1"/>
  <c r="AD940" i="1" s="1"/>
  <c r="AC940" i="1"/>
  <c r="AB940" i="1"/>
  <c r="AA940" i="1"/>
  <c r="AD939" i="1" a="1"/>
  <c r="AD939" i="1" s="1"/>
  <c r="AC939" i="1"/>
  <c r="AB939" i="1"/>
  <c r="AA939" i="1"/>
  <c r="AD938" i="1" a="1"/>
  <c r="AD938" i="1" s="1"/>
  <c r="AC938" i="1"/>
  <c r="AB938" i="1"/>
  <c r="AA938" i="1"/>
  <c r="AD937" i="1" a="1"/>
  <c r="AD937" i="1" s="1"/>
  <c r="AC937" i="1"/>
  <c r="AB937" i="1"/>
  <c r="AA937" i="1"/>
  <c r="AD936" i="1" a="1"/>
  <c r="AD936" i="1" s="1"/>
  <c r="AC936" i="1"/>
  <c r="AB936" i="1"/>
  <c r="AA936" i="1"/>
  <c r="AD935" i="1" a="1"/>
  <c r="AD935" i="1" s="1"/>
  <c r="AC935" i="1"/>
  <c r="AB935" i="1"/>
  <c r="AA935" i="1"/>
  <c r="AD934" i="1" a="1"/>
  <c r="AD934" i="1" s="1"/>
  <c r="AC934" i="1"/>
  <c r="AB934" i="1"/>
  <c r="AA934" i="1"/>
  <c r="AD933" i="1" a="1"/>
  <c r="AD933" i="1" s="1"/>
  <c r="AC933" i="1"/>
  <c r="AB933" i="1"/>
  <c r="AA933" i="1"/>
  <c r="AD932" i="1" a="1"/>
  <c r="AD932" i="1" s="1"/>
  <c r="AC932" i="1"/>
  <c r="AB932" i="1"/>
  <c r="AA932" i="1"/>
  <c r="AD931" i="1" a="1"/>
  <c r="AD931" i="1" s="1"/>
  <c r="AC931" i="1"/>
  <c r="AB931" i="1"/>
  <c r="AA931" i="1"/>
  <c r="AD930" i="1" a="1"/>
  <c r="AD930" i="1" s="1"/>
  <c r="AC930" i="1"/>
  <c r="AB930" i="1"/>
  <c r="AA930" i="1"/>
  <c r="AD929" i="1" a="1"/>
  <c r="AD929" i="1" s="1"/>
  <c r="AC929" i="1"/>
  <c r="AB929" i="1"/>
  <c r="AA929" i="1"/>
  <c r="AD928" i="1" a="1"/>
  <c r="AD928" i="1" s="1"/>
  <c r="AC928" i="1"/>
  <c r="AB928" i="1"/>
  <c r="AA928" i="1"/>
  <c r="AD927" i="1" a="1"/>
  <c r="AD927" i="1" s="1"/>
  <c r="AC927" i="1"/>
  <c r="AB927" i="1"/>
  <c r="AA927" i="1"/>
  <c r="AD926" i="1" a="1"/>
  <c r="AD926" i="1" s="1"/>
  <c r="AC926" i="1"/>
  <c r="AB926" i="1"/>
  <c r="AA926" i="1"/>
  <c r="AD925" i="1" a="1"/>
  <c r="AD925" i="1" s="1"/>
  <c r="AC925" i="1"/>
  <c r="AB925" i="1"/>
  <c r="AA925" i="1"/>
  <c r="AD924" i="1" a="1"/>
  <c r="AD924" i="1" s="1"/>
  <c r="AC924" i="1"/>
  <c r="AB924" i="1"/>
  <c r="AA924" i="1"/>
  <c r="AD923" i="1" a="1"/>
  <c r="AD923" i="1" s="1"/>
  <c r="AC923" i="1"/>
  <c r="AB923" i="1"/>
  <c r="AA923" i="1"/>
  <c r="AD922" i="1" a="1"/>
  <c r="AD922" i="1" s="1"/>
  <c r="AC922" i="1"/>
  <c r="AB922" i="1"/>
  <c r="AA922" i="1"/>
  <c r="AD921" i="1" a="1"/>
  <c r="AD921" i="1" s="1"/>
  <c r="AC921" i="1"/>
  <c r="AB921" i="1"/>
  <c r="AA921" i="1"/>
  <c r="AD920" i="1" a="1"/>
  <c r="AD920" i="1" s="1"/>
  <c r="AC920" i="1"/>
  <c r="AB920" i="1"/>
  <c r="AA920" i="1"/>
  <c r="AD919" i="1" a="1"/>
  <c r="AD919" i="1" s="1"/>
  <c r="AC919" i="1"/>
  <c r="AB919" i="1"/>
  <c r="AA919" i="1"/>
  <c r="AD918" i="1" a="1"/>
  <c r="AD918" i="1" s="1"/>
  <c r="AC918" i="1"/>
  <c r="AB918" i="1"/>
  <c r="AA918" i="1"/>
  <c r="AD917" i="1" a="1"/>
  <c r="AD917" i="1" s="1"/>
  <c r="AC917" i="1"/>
  <c r="AB917" i="1"/>
  <c r="AA917" i="1"/>
  <c r="AD916" i="1" a="1"/>
  <c r="AD916" i="1" s="1"/>
  <c r="AC916" i="1"/>
  <c r="AB916" i="1"/>
  <c r="AA916" i="1"/>
  <c r="AD915" i="1" a="1"/>
  <c r="AD915" i="1" s="1"/>
  <c r="AC915" i="1"/>
  <c r="AB915" i="1"/>
  <c r="AA915" i="1"/>
  <c r="AD914" i="1" a="1"/>
  <c r="AD914" i="1" s="1"/>
  <c r="AC914" i="1"/>
  <c r="AB914" i="1"/>
  <c r="AA914" i="1"/>
  <c r="AD913" i="1" a="1"/>
  <c r="AD913" i="1" s="1"/>
  <c r="AC913" i="1"/>
  <c r="AB913" i="1"/>
  <c r="AA913" i="1"/>
  <c r="AD912" i="1" a="1"/>
  <c r="AD912" i="1" s="1"/>
  <c r="AC912" i="1"/>
  <c r="AB912" i="1"/>
  <c r="AA912" i="1"/>
  <c r="AD911" i="1" a="1"/>
  <c r="AD911" i="1" s="1"/>
  <c r="AC911" i="1"/>
  <c r="AB911" i="1"/>
  <c r="AA911" i="1"/>
  <c r="AD910" i="1" a="1"/>
  <c r="AD910" i="1" s="1"/>
  <c r="AC910" i="1"/>
  <c r="AB910" i="1"/>
  <c r="AA910" i="1"/>
  <c r="AD909" i="1" a="1"/>
  <c r="AD909" i="1" s="1"/>
  <c r="AC909" i="1"/>
  <c r="AB909" i="1"/>
  <c r="AA909" i="1"/>
  <c r="AD908" i="1" a="1"/>
  <c r="AD908" i="1" s="1"/>
  <c r="AC908" i="1"/>
  <c r="AB908" i="1"/>
  <c r="AA908" i="1"/>
  <c r="AD907" i="1" a="1"/>
  <c r="AD907" i="1" s="1"/>
  <c r="AC907" i="1"/>
  <c r="AB907" i="1"/>
  <c r="AA907" i="1"/>
  <c r="AD906" i="1" a="1"/>
  <c r="AD906" i="1" s="1"/>
  <c r="AC906" i="1"/>
  <c r="AB906" i="1"/>
  <c r="AA906" i="1"/>
  <c r="AD905" i="1" a="1"/>
  <c r="AD905" i="1" s="1"/>
  <c r="AC905" i="1"/>
  <c r="AB905" i="1"/>
  <c r="AA905" i="1"/>
  <c r="AD904" i="1" a="1"/>
  <c r="AD904" i="1" s="1"/>
  <c r="AC904" i="1"/>
  <c r="AB904" i="1"/>
  <c r="AA904" i="1"/>
  <c r="AD903" i="1" a="1"/>
  <c r="AD903" i="1" s="1"/>
  <c r="AC903" i="1"/>
  <c r="AB903" i="1"/>
  <c r="AA903" i="1"/>
  <c r="AD902" i="1" a="1"/>
  <c r="AD902" i="1" s="1"/>
  <c r="AC902" i="1"/>
  <c r="AB902" i="1"/>
  <c r="AA902" i="1"/>
  <c r="AD901" i="1" a="1"/>
  <c r="AD901" i="1" s="1"/>
  <c r="AC901" i="1"/>
  <c r="AB901" i="1"/>
  <c r="AA901" i="1"/>
  <c r="AD900" i="1" a="1"/>
  <c r="AD900" i="1" s="1"/>
  <c r="AC900" i="1"/>
  <c r="AB900" i="1"/>
  <c r="AA900" i="1"/>
  <c r="AD899" i="1" a="1"/>
  <c r="AD899" i="1" s="1"/>
  <c r="AC899" i="1"/>
  <c r="AB899" i="1"/>
  <c r="AA899" i="1"/>
  <c r="AD898" i="1" a="1"/>
  <c r="AD898" i="1" s="1"/>
  <c r="AC898" i="1"/>
  <c r="AB898" i="1"/>
  <c r="AA898" i="1"/>
  <c r="AD897" i="1" a="1"/>
  <c r="AD897" i="1" s="1"/>
  <c r="AC897" i="1"/>
  <c r="AB897" i="1"/>
  <c r="AA897" i="1"/>
  <c r="AD896" i="1" a="1"/>
  <c r="AD896" i="1" s="1"/>
  <c r="AC896" i="1"/>
  <c r="AB896" i="1"/>
  <c r="AA896" i="1"/>
  <c r="AD895" i="1" a="1"/>
  <c r="AD895" i="1" s="1"/>
  <c r="AC895" i="1"/>
  <c r="AB895" i="1"/>
  <c r="AA895" i="1"/>
  <c r="AD894" i="1" a="1"/>
  <c r="AD894" i="1" s="1"/>
  <c r="AC894" i="1"/>
  <c r="AB894" i="1"/>
  <c r="AA894" i="1"/>
  <c r="AD893" i="1" a="1"/>
  <c r="AD893" i="1" s="1"/>
  <c r="AC893" i="1"/>
  <c r="AB893" i="1"/>
  <c r="AA893" i="1"/>
  <c r="AD892" i="1" a="1"/>
  <c r="AD892" i="1" s="1"/>
  <c r="AC892" i="1"/>
  <c r="AB892" i="1"/>
  <c r="AA892" i="1"/>
  <c r="AD891" i="1" a="1"/>
  <c r="AD891" i="1" s="1"/>
  <c r="AC891" i="1"/>
  <c r="AB891" i="1"/>
  <c r="AA891" i="1"/>
  <c r="AD890" i="1" a="1"/>
  <c r="AD890" i="1" s="1"/>
  <c r="AC890" i="1"/>
  <c r="AB890" i="1"/>
  <c r="AA890" i="1"/>
  <c r="AD889" i="1" a="1"/>
  <c r="AD889" i="1" s="1"/>
  <c r="AC889" i="1"/>
  <c r="AB889" i="1"/>
  <c r="AA889" i="1"/>
  <c r="AD888" i="1" a="1"/>
  <c r="AD888" i="1" s="1"/>
  <c r="AC888" i="1"/>
  <c r="AB888" i="1"/>
  <c r="AA888" i="1"/>
  <c r="AD887" i="1" a="1"/>
  <c r="AD887" i="1" s="1"/>
  <c r="AC887" i="1"/>
  <c r="AB887" i="1"/>
  <c r="AA887" i="1"/>
  <c r="AD886" i="1" a="1"/>
  <c r="AD886" i="1" s="1"/>
  <c r="AC886" i="1"/>
  <c r="AB886" i="1"/>
  <c r="AA886" i="1"/>
  <c r="AD885" i="1" a="1"/>
  <c r="AD885" i="1" s="1"/>
  <c r="AC885" i="1"/>
  <c r="AB885" i="1"/>
  <c r="AA885" i="1"/>
  <c r="AD884" i="1" a="1"/>
  <c r="AD884" i="1" s="1"/>
  <c r="AC884" i="1"/>
  <c r="AB884" i="1"/>
  <c r="AA884" i="1"/>
  <c r="AD883" i="1" a="1"/>
  <c r="AD883" i="1" s="1"/>
  <c r="AC883" i="1"/>
  <c r="AB883" i="1"/>
  <c r="AA883" i="1"/>
  <c r="AD882" i="1" a="1"/>
  <c r="AD882" i="1" s="1"/>
  <c r="AC882" i="1"/>
  <c r="AB882" i="1"/>
  <c r="AA882" i="1"/>
  <c r="AD881" i="1" a="1"/>
  <c r="AD881" i="1" s="1"/>
  <c r="AC881" i="1"/>
  <c r="AB881" i="1"/>
  <c r="AA881" i="1"/>
  <c r="AD880" i="1" a="1"/>
  <c r="AD880" i="1" s="1"/>
  <c r="AC880" i="1"/>
  <c r="AB880" i="1"/>
  <c r="AA880" i="1"/>
  <c r="AD879" i="1" a="1"/>
  <c r="AD879" i="1" s="1"/>
  <c r="AC879" i="1"/>
  <c r="AB879" i="1"/>
  <c r="AA879" i="1"/>
  <c r="AD878" i="1" a="1"/>
  <c r="AD878" i="1" s="1"/>
  <c r="AC878" i="1"/>
  <c r="AB878" i="1"/>
  <c r="AA878" i="1"/>
  <c r="AD877" i="1" a="1"/>
  <c r="AD877" i="1" s="1"/>
  <c r="AC877" i="1"/>
  <c r="AB877" i="1"/>
  <c r="AA877" i="1"/>
  <c r="AD876" i="1" a="1"/>
  <c r="AD876" i="1" s="1"/>
  <c r="AC876" i="1"/>
  <c r="AB876" i="1"/>
  <c r="AA876" i="1"/>
  <c r="AD875" i="1" a="1"/>
  <c r="AD875" i="1" s="1"/>
  <c r="AC875" i="1"/>
  <c r="AB875" i="1"/>
  <c r="AA875" i="1"/>
  <c r="AD874" i="1" a="1"/>
  <c r="AD874" i="1" s="1"/>
  <c r="AC874" i="1"/>
  <c r="AB874" i="1"/>
  <c r="AA874" i="1"/>
  <c r="AD873" i="1" a="1"/>
  <c r="AD873" i="1" s="1"/>
  <c r="AC873" i="1"/>
  <c r="AB873" i="1"/>
  <c r="AA873" i="1"/>
  <c r="AD872" i="1" a="1"/>
  <c r="AD872" i="1" s="1"/>
  <c r="AC872" i="1"/>
  <c r="AB872" i="1"/>
  <c r="AA872" i="1"/>
  <c r="AD871" i="1" a="1"/>
  <c r="AD871" i="1" s="1"/>
  <c r="AC871" i="1"/>
  <c r="AB871" i="1"/>
  <c r="AA871" i="1"/>
  <c r="AD870" i="1" a="1"/>
  <c r="AD870" i="1" s="1"/>
  <c r="AC870" i="1"/>
  <c r="AB870" i="1"/>
  <c r="AA870" i="1"/>
  <c r="AD869" i="1" a="1"/>
  <c r="AD869" i="1" s="1"/>
  <c r="AC869" i="1"/>
  <c r="AB869" i="1"/>
  <c r="AA869" i="1"/>
  <c r="AD868" i="1" a="1"/>
  <c r="AD868" i="1" s="1"/>
  <c r="AC868" i="1"/>
  <c r="AB868" i="1"/>
  <c r="AA868" i="1"/>
  <c r="AD867" i="1" a="1"/>
  <c r="AD867" i="1" s="1"/>
  <c r="AC867" i="1"/>
  <c r="AB867" i="1"/>
  <c r="AA867" i="1"/>
  <c r="AD866" i="1" a="1"/>
  <c r="AD866" i="1" s="1"/>
  <c r="AC866" i="1"/>
  <c r="AB866" i="1"/>
  <c r="AA866" i="1"/>
  <c r="AD865" i="1" a="1"/>
  <c r="AD865" i="1" s="1"/>
  <c r="AC865" i="1"/>
  <c r="AB865" i="1"/>
  <c r="AA865" i="1"/>
  <c r="AD864" i="1" a="1"/>
  <c r="AD864" i="1" s="1"/>
  <c r="AC864" i="1"/>
  <c r="AB864" i="1"/>
  <c r="AA864" i="1"/>
  <c r="AD863" i="1" a="1"/>
  <c r="AD863" i="1" s="1"/>
  <c r="AC863" i="1"/>
  <c r="AB863" i="1"/>
  <c r="AA863" i="1"/>
  <c r="AD862" i="1" a="1"/>
  <c r="AD862" i="1" s="1"/>
  <c r="AC862" i="1"/>
  <c r="AB862" i="1"/>
  <c r="AA862" i="1"/>
  <c r="AD861" i="1" a="1"/>
  <c r="AD861" i="1" s="1"/>
  <c r="AC861" i="1"/>
  <c r="AB861" i="1"/>
  <c r="AA861" i="1"/>
  <c r="AD860" i="1" a="1"/>
  <c r="AD860" i="1" s="1"/>
  <c r="AC860" i="1"/>
  <c r="AB860" i="1"/>
  <c r="AA860" i="1"/>
  <c r="AD859" i="1" a="1"/>
  <c r="AD859" i="1" s="1"/>
  <c r="AC859" i="1"/>
  <c r="AB859" i="1"/>
  <c r="AA859" i="1"/>
  <c r="AD858" i="1" a="1"/>
  <c r="AD858" i="1" s="1"/>
  <c r="AC858" i="1"/>
  <c r="AB858" i="1"/>
  <c r="AA858" i="1"/>
  <c r="AD857" i="1" a="1"/>
  <c r="AD857" i="1" s="1"/>
  <c r="AC857" i="1"/>
  <c r="AB857" i="1"/>
  <c r="AA857" i="1"/>
  <c r="AD856" i="1" a="1"/>
  <c r="AD856" i="1" s="1"/>
  <c r="AC856" i="1"/>
  <c r="AB856" i="1"/>
  <c r="AA856" i="1"/>
  <c r="AD855" i="1" a="1"/>
  <c r="AD855" i="1" s="1"/>
  <c r="AC855" i="1"/>
  <c r="AB855" i="1"/>
  <c r="AA855" i="1"/>
  <c r="AD854" i="1" a="1"/>
  <c r="AD854" i="1" s="1"/>
  <c r="AC854" i="1"/>
  <c r="AB854" i="1"/>
  <c r="AA854" i="1"/>
  <c r="AD853" i="1" a="1"/>
  <c r="AD853" i="1" s="1"/>
  <c r="AC853" i="1"/>
  <c r="AB853" i="1"/>
  <c r="AA853" i="1"/>
  <c r="AD852" i="1" a="1"/>
  <c r="AD852" i="1" s="1"/>
  <c r="AC852" i="1"/>
  <c r="AB852" i="1"/>
  <c r="AA852" i="1"/>
  <c r="AD851" i="1" a="1"/>
  <c r="AD851" i="1" s="1"/>
  <c r="AC851" i="1"/>
  <c r="AB851" i="1"/>
  <c r="AA851" i="1"/>
  <c r="AD850" i="1" a="1"/>
  <c r="AD850" i="1" s="1"/>
  <c r="AC850" i="1"/>
  <c r="AB850" i="1"/>
  <c r="AA850" i="1"/>
  <c r="AD849" i="1" a="1"/>
  <c r="AD849" i="1" s="1"/>
  <c r="AC849" i="1"/>
  <c r="AB849" i="1"/>
  <c r="AA849" i="1"/>
  <c r="AD848" i="1" a="1"/>
  <c r="AD848" i="1" s="1"/>
  <c r="AC848" i="1"/>
  <c r="AB848" i="1"/>
  <c r="AA848" i="1"/>
  <c r="AD847" i="1" a="1"/>
  <c r="AD847" i="1" s="1"/>
  <c r="AC847" i="1"/>
  <c r="AB847" i="1"/>
  <c r="AA847" i="1"/>
  <c r="AD846" i="1" a="1"/>
  <c r="AD846" i="1" s="1"/>
  <c r="AC846" i="1"/>
  <c r="AB846" i="1"/>
  <c r="AA846" i="1"/>
  <c r="AD845" i="1" a="1"/>
  <c r="AD845" i="1" s="1"/>
  <c r="AC845" i="1"/>
  <c r="AB845" i="1"/>
  <c r="AA845" i="1"/>
  <c r="AD844" i="1" a="1"/>
  <c r="AD844" i="1" s="1"/>
  <c r="AC844" i="1"/>
  <c r="AB844" i="1"/>
  <c r="AA844" i="1"/>
  <c r="AD843" i="1" a="1"/>
  <c r="AD843" i="1" s="1"/>
  <c r="AC843" i="1"/>
  <c r="AB843" i="1"/>
  <c r="AA843" i="1"/>
  <c r="AD842" i="1" a="1"/>
  <c r="AD842" i="1" s="1"/>
  <c r="AC842" i="1"/>
  <c r="AB842" i="1"/>
  <c r="AA842" i="1"/>
  <c r="AD841" i="1" a="1"/>
  <c r="AD841" i="1" s="1"/>
  <c r="AC841" i="1"/>
  <c r="AB841" i="1"/>
  <c r="AA841" i="1"/>
  <c r="AD840" i="1" a="1"/>
  <c r="AD840" i="1" s="1"/>
  <c r="AC840" i="1"/>
  <c r="AB840" i="1"/>
  <c r="AA840" i="1"/>
  <c r="AD839" i="1" a="1"/>
  <c r="AD839" i="1" s="1"/>
  <c r="AC839" i="1"/>
  <c r="AB839" i="1"/>
  <c r="AA839" i="1"/>
  <c r="AD838" i="1" a="1"/>
  <c r="AD838" i="1" s="1"/>
  <c r="AC838" i="1"/>
  <c r="AB838" i="1"/>
  <c r="AA838" i="1"/>
  <c r="AD837" i="1" a="1"/>
  <c r="AD837" i="1" s="1"/>
  <c r="AC837" i="1"/>
  <c r="AB837" i="1"/>
  <c r="AA837" i="1"/>
  <c r="AD836" i="1" a="1"/>
  <c r="AD836" i="1" s="1"/>
  <c r="AC836" i="1"/>
  <c r="AB836" i="1"/>
  <c r="AA836" i="1"/>
  <c r="AD835" i="1" a="1"/>
  <c r="AD835" i="1" s="1"/>
  <c r="AC835" i="1"/>
  <c r="AB835" i="1"/>
  <c r="AA835" i="1"/>
  <c r="AD834" i="1" a="1"/>
  <c r="AD834" i="1" s="1"/>
  <c r="AC834" i="1"/>
  <c r="AB834" i="1"/>
  <c r="AA834" i="1"/>
  <c r="AD833" i="1" a="1"/>
  <c r="AD833" i="1" s="1"/>
  <c r="AC833" i="1"/>
  <c r="AB833" i="1"/>
  <c r="AA833" i="1"/>
  <c r="AD832" i="1" a="1"/>
  <c r="AD832" i="1" s="1"/>
  <c r="AC832" i="1"/>
  <c r="AB832" i="1"/>
  <c r="AA832" i="1"/>
  <c r="AD831" i="1" a="1"/>
  <c r="AD831" i="1" s="1"/>
  <c r="AC831" i="1"/>
  <c r="AB831" i="1"/>
  <c r="AA831" i="1"/>
  <c r="AD830" i="1" a="1"/>
  <c r="AD830" i="1" s="1"/>
  <c r="AC830" i="1"/>
  <c r="AB830" i="1"/>
  <c r="AA830" i="1"/>
  <c r="AD829" i="1" a="1"/>
  <c r="AD829" i="1" s="1"/>
  <c r="AC829" i="1"/>
  <c r="AB829" i="1"/>
  <c r="AA829" i="1"/>
  <c r="AD828" i="1" a="1"/>
  <c r="AD828" i="1" s="1"/>
  <c r="AC828" i="1"/>
  <c r="AB828" i="1"/>
  <c r="AA828" i="1"/>
  <c r="AD827" i="1" a="1"/>
  <c r="AD827" i="1" s="1"/>
  <c r="AC827" i="1"/>
  <c r="AB827" i="1"/>
  <c r="AA827" i="1"/>
  <c r="AD826" i="1" a="1"/>
  <c r="AD826" i="1" s="1"/>
  <c r="AC826" i="1"/>
  <c r="AB826" i="1"/>
  <c r="AA826" i="1"/>
  <c r="AD825" i="1" a="1"/>
  <c r="AD825" i="1" s="1"/>
  <c r="AC825" i="1"/>
  <c r="AB825" i="1"/>
  <c r="AA825" i="1"/>
  <c r="AD824" i="1" a="1"/>
  <c r="AD824" i="1" s="1"/>
  <c r="AC824" i="1"/>
  <c r="AB824" i="1"/>
  <c r="AA824" i="1"/>
  <c r="AD823" i="1" a="1"/>
  <c r="AD823" i="1" s="1"/>
  <c r="AC823" i="1"/>
  <c r="AB823" i="1"/>
  <c r="AA823" i="1"/>
  <c r="AD822" i="1" a="1"/>
  <c r="AD822" i="1" s="1"/>
  <c r="AC822" i="1"/>
  <c r="AB822" i="1"/>
  <c r="AA822" i="1"/>
  <c r="AD821" i="1" a="1"/>
  <c r="AD821" i="1" s="1"/>
  <c r="AC821" i="1"/>
  <c r="AB821" i="1"/>
  <c r="AA821" i="1"/>
  <c r="AD820" i="1" a="1"/>
  <c r="AD820" i="1" s="1"/>
  <c r="AC820" i="1"/>
  <c r="AB820" i="1"/>
  <c r="AA820" i="1"/>
  <c r="AD819" i="1" a="1"/>
  <c r="AD819" i="1" s="1"/>
  <c r="AC819" i="1"/>
  <c r="AB819" i="1"/>
  <c r="AA819" i="1"/>
  <c r="AD818" i="1" a="1"/>
  <c r="AD818" i="1" s="1"/>
  <c r="AC818" i="1"/>
  <c r="AB818" i="1"/>
  <c r="AA818" i="1"/>
  <c r="AD817" i="1" a="1"/>
  <c r="AD817" i="1" s="1"/>
  <c r="AC817" i="1"/>
  <c r="AB817" i="1"/>
  <c r="AA817" i="1"/>
  <c r="AD816" i="1" a="1"/>
  <c r="AD816" i="1" s="1"/>
  <c r="AC816" i="1"/>
  <c r="AB816" i="1"/>
  <c r="AA816" i="1"/>
  <c r="AD815" i="1" a="1"/>
  <c r="AD815" i="1" s="1"/>
  <c r="AC815" i="1"/>
  <c r="AB815" i="1"/>
  <c r="AA815" i="1"/>
  <c r="AD814" i="1" a="1"/>
  <c r="AD814" i="1" s="1"/>
  <c r="AC814" i="1"/>
  <c r="AB814" i="1"/>
  <c r="AA814" i="1"/>
  <c r="AD813" i="1" a="1"/>
  <c r="AD813" i="1" s="1"/>
  <c r="AC813" i="1"/>
  <c r="AB813" i="1"/>
  <c r="AA813" i="1"/>
  <c r="AD812" i="1" a="1"/>
  <c r="AD812" i="1" s="1"/>
  <c r="AC812" i="1"/>
  <c r="AB812" i="1"/>
  <c r="AA812" i="1"/>
  <c r="AD811" i="1" a="1"/>
  <c r="AD811" i="1" s="1"/>
  <c r="AC811" i="1"/>
  <c r="AB811" i="1"/>
  <c r="AA811" i="1"/>
  <c r="AD810" i="1" a="1"/>
  <c r="AD810" i="1" s="1"/>
  <c r="AC810" i="1"/>
  <c r="AB810" i="1"/>
  <c r="AA810" i="1"/>
  <c r="AD809" i="1" a="1"/>
  <c r="AD809" i="1" s="1"/>
  <c r="AC809" i="1"/>
  <c r="AB809" i="1"/>
  <c r="AA809" i="1"/>
  <c r="AD808" i="1" a="1"/>
  <c r="AD808" i="1" s="1"/>
  <c r="AC808" i="1"/>
  <c r="AB808" i="1"/>
  <c r="AA808" i="1"/>
  <c r="AD807" i="1" a="1"/>
  <c r="AD807" i="1" s="1"/>
  <c r="AC807" i="1"/>
  <c r="AB807" i="1"/>
  <c r="AA807" i="1"/>
  <c r="AD806" i="1" a="1"/>
  <c r="AD806" i="1" s="1"/>
  <c r="AC806" i="1"/>
  <c r="AB806" i="1"/>
  <c r="AA806" i="1"/>
  <c r="AD805" i="1" a="1"/>
  <c r="AD805" i="1" s="1"/>
  <c r="AC805" i="1"/>
  <c r="AB805" i="1"/>
  <c r="AA805" i="1"/>
  <c r="AD804" i="1" a="1"/>
  <c r="AD804" i="1" s="1"/>
  <c r="AC804" i="1"/>
  <c r="AB804" i="1"/>
  <c r="AA804" i="1"/>
  <c r="AD803" i="1" a="1"/>
  <c r="AD803" i="1" s="1"/>
  <c r="AC803" i="1"/>
  <c r="AB803" i="1"/>
  <c r="AA803" i="1"/>
  <c r="AD802" i="1" a="1"/>
  <c r="AD802" i="1" s="1"/>
  <c r="AC802" i="1"/>
  <c r="AB802" i="1"/>
  <c r="AA802" i="1"/>
  <c r="AD801" i="1" a="1"/>
  <c r="AD801" i="1" s="1"/>
  <c r="AC801" i="1"/>
  <c r="AB801" i="1"/>
  <c r="AA801" i="1"/>
  <c r="AD800" i="1" a="1"/>
  <c r="AD800" i="1" s="1"/>
  <c r="AC800" i="1"/>
  <c r="AB800" i="1"/>
  <c r="AA800" i="1"/>
  <c r="AD799" i="1" a="1"/>
  <c r="AD799" i="1" s="1"/>
  <c r="AC799" i="1"/>
  <c r="AB799" i="1"/>
  <c r="AA799" i="1"/>
  <c r="AD798" i="1" a="1"/>
  <c r="AD798" i="1" s="1"/>
  <c r="AC798" i="1"/>
  <c r="AB798" i="1"/>
  <c r="AA798" i="1"/>
  <c r="AD797" i="1" a="1"/>
  <c r="AD797" i="1" s="1"/>
  <c r="AC797" i="1"/>
  <c r="AB797" i="1"/>
  <c r="AA797" i="1"/>
  <c r="AD796" i="1" a="1"/>
  <c r="AD796" i="1" s="1"/>
  <c r="AC796" i="1"/>
  <c r="AB796" i="1"/>
  <c r="AA796" i="1"/>
  <c r="AD795" i="1" a="1"/>
  <c r="AD795" i="1" s="1"/>
  <c r="AC795" i="1"/>
  <c r="AB795" i="1"/>
  <c r="AA795" i="1"/>
  <c r="AD794" i="1" a="1"/>
  <c r="AD794" i="1" s="1"/>
  <c r="AC794" i="1"/>
  <c r="AB794" i="1"/>
  <c r="AA794" i="1"/>
  <c r="AD793" i="1" a="1"/>
  <c r="AD793" i="1" s="1"/>
  <c r="AC793" i="1"/>
  <c r="AB793" i="1"/>
  <c r="AA793" i="1"/>
  <c r="AD792" i="1" a="1"/>
  <c r="AD792" i="1" s="1"/>
  <c r="AC792" i="1"/>
  <c r="AB792" i="1"/>
  <c r="AA792" i="1"/>
  <c r="AD791" i="1" a="1"/>
  <c r="AD791" i="1" s="1"/>
  <c r="AC791" i="1"/>
  <c r="AB791" i="1"/>
  <c r="AA791" i="1"/>
  <c r="AD790" i="1" a="1"/>
  <c r="AD790" i="1" s="1"/>
  <c r="AC790" i="1"/>
  <c r="AB790" i="1"/>
  <c r="AA790" i="1"/>
  <c r="AD789" i="1" a="1"/>
  <c r="AD789" i="1" s="1"/>
  <c r="AC789" i="1"/>
  <c r="AB789" i="1"/>
  <c r="AA789" i="1"/>
  <c r="AD788" i="1" a="1"/>
  <c r="AD788" i="1" s="1"/>
  <c r="AC788" i="1"/>
  <c r="AB788" i="1"/>
  <c r="AA788" i="1"/>
  <c r="AD787" i="1" a="1"/>
  <c r="AD787" i="1" s="1"/>
  <c r="AC787" i="1"/>
  <c r="AB787" i="1"/>
  <c r="AA787" i="1"/>
  <c r="AD786" i="1" a="1"/>
  <c r="AD786" i="1" s="1"/>
  <c r="AC786" i="1"/>
  <c r="AB786" i="1"/>
  <c r="AA786" i="1"/>
  <c r="AD785" i="1" a="1"/>
  <c r="AD785" i="1" s="1"/>
  <c r="AC785" i="1"/>
  <c r="AB785" i="1"/>
  <c r="AA785" i="1"/>
  <c r="AD784" i="1" a="1"/>
  <c r="AD784" i="1" s="1"/>
  <c r="AC784" i="1"/>
  <c r="AB784" i="1"/>
  <c r="AA784" i="1"/>
  <c r="AD783" i="1" a="1"/>
  <c r="AD783" i="1" s="1"/>
  <c r="AC783" i="1"/>
  <c r="AB783" i="1"/>
  <c r="AA783" i="1"/>
  <c r="AD782" i="1" a="1"/>
  <c r="AD782" i="1" s="1"/>
  <c r="AC782" i="1"/>
  <c r="AB782" i="1"/>
  <c r="AA782" i="1"/>
  <c r="AD781" i="1" a="1"/>
  <c r="AD781" i="1" s="1"/>
  <c r="AC781" i="1"/>
  <c r="AB781" i="1"/>
  <c r="AA781" i="1"/>
  <c r="AD780" i="1" a="1"/>
  <c r="AD780" i="1" s="1"/>
  <c r="AC780" i="1"/>
  <c r="AB780" i="1"/>
  <c r="AA780" i="1"/>
  <c r="AD779" i="1" a="1"/>
  <c r="AD779" i="1" s="1"/>
  <c r="AC779" i="1"/>
  <c r="AB779" i="1"/>
  <c r="AA779" i="1"/>
  <c r="AD778" i="1" a="1"/>
  <c r="AD778" i="1" s="1"/>
  <c r="AC778" i="1"/>
  <c r="AB778" i="1"/>
  <c r="AA778" i="1"/>
  <c r="AD777" i="1" a="1"/>
  <c r="AD777" i="1" s="1"/>
  <c r="AC777" i="1"/>
  <c r="AB777" i="1"/>
  <c r="AA777" i="1"/>
  <c r="AD776" i="1" a="1"/>
  <c r="AD776" i="1" s="1"/>
  <c r="AC776" i="1"/>
  <c r="AB776" i="1"/>
  <c r="AA776" i="1"/>
  <c r="AD775" i="1" a="1"/>
  <c r="AD775" i="1" s="1"/>
  <c r="AC775" i="1"/>
  <c r="AB775" i="1"/>
  <c r="AA775" i="1"/>
  <c r="AD774" i="1" a="1"/>
  <c r="AD774" i="1" s="1"/>
  <c r="AC774" i="1"/>
  <c r="AB774" i="1"/>
  <c r="AA774" i="1"/>
  <c r="AD773" i="1" a="1"/>
  <c r="AD773" i="1" s="1"/>
  <c r="AC773" i="1"/>
  <c r="AB773" i="1"/>
  <c r="AA773" i="1"/>
  <c r="AD772" i="1" a="1"/>
  <c r="AD772" i="1" s="1"/>
  <c r="AC772" i="1"/>
  <c r="AB772" i="1"/>
  <c r="AA772" i="1"/>
  <c r="AD771" i="1" a="1"/>
  <c r="AD771" i="1" s="1"/>
  <c r="AC771" i="1"/>
  <c r="AB771" i="1"/>
  <c r="AA771" i="1"/>
  <c r="AD770" i="1" a="1"/>
  <c r="AD770" i="1" s="1"/>
  <c r="AC770" i="1"/>
  <c r="AB770" i="1"/>
  <c r="AA770" i="1"/>
  <c r="AD769" i="1" a="1"/>
  <c r="AD769" i="1" s="1"/>
  <c r="AC769" i="1"/>
  <c r="AB769" i="1"/>
  <c r="AA769" i="1"/>
  <c r="AD768" i="1" a="1"/>
  <c r="AD768" i="1" s="1"/>
  <c r="AC768" i="1"/>
  <c r="AB768" i="1"/>
  <c r="AA768" i="1"/>
  <c r="AD767" i="1" a="1"/>
  <c r="AD767" i="1" s="1"/>
  <c r="AC767" i="1"/>
  <c r="AB767" i="1"/>
  <c r="AA767" i="1"/>
  <c r="AD766" i="1" a="1"/>
  <c r="AD766" i="1" s="1"/>
  <c r="AC766" i="1"/>
  <c r="AB766" i="1"/>
  <c r="AA766" i="1"/>
  <c r="AD765" i="1" a="1"/>
  <c r="AD765" i="1" s="1"/>
  <c r="AC765" i="1"/>
  <c r="AB765" i="1"/>
  <c r="AA765" i="1"/>
  <c r="AD764" i="1" a="1"/>
  <c r="AD764" i="1" s="1"/>
  <c r="AC764" i="1"/>
  <c r="AB764" i="1"/>
  <c r="AA764" i="1"/>
  <c r="AD763" i="1" a="1"/>
  <c r="AD763" i="1" s="1"/>
  <c r="AC763" i="1"/>
  <c r="AB763" i="1"/>
  <c r="AA763" i="1"/>
  <c r="AD762" i="1" a="1"/>
  <c r="AD762" i="1" s="1"/>
  <c r="AC762" i="1"/>
  <c r="AB762" i="1"/>
  <c r="AA762" i="1"/>
  <c r="AD761" i="1" a="1"/>
  <c r="AD761" i="1" s="1"/>
  <c r="AC761" i="1"/>
  <c r="AB761" i="1"/>
  <c r="AA761" i="1"/>
  <c r="AD760" i="1" a="1"/>
  <c r="AD760" i="1" s="1"/>
  <c r="AC760" i="1"/>
  <c r="AB760" i="1"/>
  <c r="AA760" i="1"/>
  <c r="AD759" i="1" a="1"/>
  <c r="AD759" i="1" s="1"/>
  <c r="AC759" i="1"/>
  <c r="AB759" i="1"/>
  <c r="AA759" i="1"/>
  <c r="AD758" i="1" a="1"/>
  <c r="AD758" i="1" s="1"/>
  <c r="AC758" i="1"/>
  <c r="AB758" i="1"/>
  <c r="AA758" i="1"/>
  <c r="AD757" i="1" a="1"/>
  <c r="AD757" i="1" s="1"/>
  <c r="AC757" i="1"/>
  <c r="AB757" i="1"/>
  <c r="AA757" i="1"/>
  <c r="AD756" i="1" a="1"/>
  <c r="AD756" i="1" s="1"/>
  <c r="AC756" i="1"/>
  <c r="AB756" i="1"/>
  <c r="AA756" i="1"/>
  <c r="AD755" i="1" a="1"/>
  <c r="AD755" i="1" s="1"/>
  <c r="AC755" i="1"/>
  <c r="AB755" i="1"/>
  <c r="AA755" i="1"/>
  <c r="AD754" i="1" a="1"/>
  <c r="AD754" i="1" s="1"/>
  <c r="AC754" i="1"/>
  <c r="AB754" i="1"/>
  <c r="AA754" i="1"/>
  <c r="AD753" i="1" a="1"/>
  <c r="AD753" i="1" s="1"/>
  <c r="AC753" i="1"/>
  <c r="AB753" i="1"/>
  <c r="AA753" i="1"/>
  <c r="AD752" i="1" a="1"/>
  <c r="AD752" i="1" s="1"/>
  <c r="AC752" i="1"/>
  <c r="AB752" i="1"/>
  <c r="AA752" i="1"/>
  <c r="AD751" i="1" a="1"/>
  <c r="AD751" i="1" s="1"/>
  <c r="AC751" i="1"/>
  <c r="AB751" i="1"/>
  <c r="AA751" i="1"/>
  <c r="AD750" i="1" a="1"/>
  <c r="AD750" i="1" s="1"/>
  <c r="AC750" i="1"/>
  <c r="AB750" i="1"/>
  <c r="AA750" i="1"/>
  <c r="AD749" i="1" a="1"/>
  <c r="AD749" i="1" s="1"/>
  <c r="AC749" i="1"/>
  <c r="AB749" i="1"/>
  <c r="AA749" i="1"/>
  <c r="AD748" i="1" a="1"/>
  <c r="AD748" i="1" s="1"/>
  <c r="AC748" i="1"/>
  <c r="AB748" i="1"/>
  <c r="AA748" i="1"/>
  <c r="AD747" i="1" a="1"/>
  <c r="AD747" i="1" s="1"/>
  <c r="AC747" i="1"/>
  <c r="AB747" i="1"/>
  <c r="AA747" i="1"/>
  <c r="AD746" i="1" a="1"/>
  <c r="AD746" i="1" s="1"/>
  <c r="AC746" i="1"/>
  <c r="AB746" i="1"/>
  <c r="AA746" i="1"/>
  <c r="AD745" i="1" a="1"/>
  <c r="AD745" i="1" s="1"/>
  <c r="AC745" i="1"/>
  <c r="AB745" i="1"/>
  <c r="AA745" i="1"/>
  <c r="AD744" i="1" a="1"/>
  <c r="AD744" i="1" s="1"/>
  <c r="AC744" i="1"/>
  <c r="AB744" i="1"/>
  <c r="AA744" i="1"/>
  <c r="AD743" i="1" a="1"/>
  <c r="AD743" i="1" s="1"/>
  <c r="AC743" i="1"/>
  <c r="AB743" i="1"/>
  <c r="AA743" i="1"/>
  <c r="AD742" i="1" a="1"/>
  <c r="AD742" i="1" s="1"/>
  <c r="AC742" i="1"/>
  <c r="AB742" i="1"/>
  <c r="AA742" i="1"/>
  <c r="AD741" i="1" a="1"/>
  <c r="AD741" i="1" s="1"/>
  <c r="AC741" i="1"/>
  <c r="AB741" i="1"/>
  <c r="AA741" i="1"/>
  <c r="AD740" i="1" a="1"/>
  <c r="AD740" i="1" s="1"/>
  <c r="AC740" i="1"/>
  <c r="AB740" i="1"/>
  <c r="AA740" i="1"/>
  <c r="AD739" i="1" a="1"/>
  <c r="AD739" i="1" s="1"/>
  <c r="AC739" i="1"/>
  <c r="AB739" i="1"/>
  <c r="AA739" i="1"/>
  <c r="AD738" i="1" a="1"/>
  <c r="AD738" i="1" s="1"/>
  <c r="AC738" i="1"/>
  <c r="AB738" i="1"/>
  <c r="AA738" i="1"/>
  <c r="AD737" i="1" a="1"/>
  <c r="AD737" i="1" s="1"/>
  <c r="AC737" i="1"/>
  <c r="AB737" i="1"/>
  <c r="AA737" i="1"/>
  <c r="AD736" i="1" a="1"/>
  <c r="AD736" i="1" s="1"/>
  <c r="AC736" i="1"/>
  <c r="AB736" i="1"/>
  <c r="AA736" i="1"/>
  <c r="AD735" i="1" a="1"/>
  <c r="AD735" i="1" s="1"/>
  <c r="AC735" i="1"/>
  <c r="AB735" i="1"/>
  <c r="AA735" i="1"/>
  <c r="AD734" i="1" a="1"/>
  <c r="AD734" i="1" s="1"/>
  <c r="AC734" i="1"/>
  <c r="AB734" i="1"/>
  <c r="AA734" i="1"/>
  <c r="AD733" i="1" a="1"/>
  <c r="AD733" i="1" s="1"/>
  <c r="AC733" i="1"/>
  <c r="AB733" i="1"/>
  <c r="AA733" i="1"/>
  <c r="AD732" i="1" a="1"/>
  <c r="AD732" i="1" s="1"/>
  <c r="AC732" i="1"/>
  <c r="AB732" i="1"/>
  <c r="AA732" i="1"/>
  <c r="AD731" i="1" a="1"/>
  <c r="AD731" i="1" s="1"/>
  <c r="AC731" i="1"/>
  <c r="AB731" i="1"/>
  <c r="AA731" i="1"/>
  <c r="AD730" i="1" a="1"/>
  <c r="AD730" i="1" s="1"/>
  <c r="AC730" i="1"/>
  <c r="AB730" i="1"/>
  <c r="AA730" i="1"/>
  <c r="AD729" i="1" a="1"/>
  <c r="AD729" i="1" s="1"/>
  <c r="AC729" i="1"/>
  <c r="AB729" i="1"/>
  <c r="AA729" i="1"/>
  <c r="AD728" i="1" a="1"/>
  <c r="AD728" i="1" s="1"/>
  <c r="AC728" i="1"/>
  <c r="AB728" i="1"/>
  <c r="AA728" i="1"/>
  <c r="AD727" i="1" a="1"/>
  <c r="AD727" i="1" s="1"/>
  <c r="AC727" i="1"/>
  <c r="AB727" i="1"/>
  <c r="AA727" i="1"/>
  <c r="AD726" i="1" a="1"/>
  <c r="AD726" i="1" s="1"/>
  <c r="AC726" i="1"/>
  <c r="AB726" i="1"/>
  <c r="AA726" i="1"/>
  <c r="AD725" i="1" a="1"/>
  <c r="AD725" i="1" s="1"/>
  <c r="AC725" i="1"/>
  <c r="AB725" i="1"/>
  <c r="AA725" i="1"/>
  <c r="AD724" i="1" a="1"/>
  <c r="AD724" i="1" s="1"/>
  <c r="AC724" i="1"/>
  <c r="AB724" i="1"/>
  <c r="AA724" i="1"/>
  <c r="AD723" i="1" a="1"/>
  <c r="AD723" i="1" s="1"/>
  <c r="AC723" i="1"/>
  <c r="AB723" i="1"/>
  <c r="AA723" i="1"/>
  <c r="AD722" i="1" a="1"/>
  <c r="AD722" i="1" s="1"/>
  <c r="AC722" i="1"/>
  <c r="AB722" i="1"/>
  <c r="AA722" i="1"/>
  <c r="AD721" i="1" a="1"/>
  <c r="AD721" i="1" s="1"/>
  <c r="AC721" i="1"/>
  <c r="AB721" i="1"/>
  <c r="AA721" i="1"/>
  <c r="AD720" i="1" a="1"/>
  <c r="AD720" i="1" s="1"/>
  <c r="AC720" i="1"/>
  <c r="AB720" i="1"/>
  <c r="AA720" i="1"/>
  <c r="AD719" i="1" a="1"/>
  <c r="AD719" i="1" s="1"/>
  <c r="AC719" i="1"/>
  <c r="AB719" i="1"/>
  <c r="AA719" i="1"/>
  <c r="AD718" i="1" a="1"/>
  <c r="AD718" i="1" s="1"/>
  <c r="AC718" i="1"/>
  <c r="AB718" i="1"/>
  <c r="AA718" i="1"/>
  <c r="AD717" i="1" a="1"/>
  <c r="AD717" i="1" s="1"/>
  <c r="AC717" i="1"/>
  <c r="AB717" i="1"/>
  <c r="AA717" i="1"/>
  <c r="AD716" i="1" a="1"/>
  <c r="AD716" i="1" s="1"/>
  <c r="AC716" i="1"/>
  <c r="AB716" i="1"/>
  <c r="AA716" i="1"/>
  <c r="AD715" i="1" a="1"/>
  <c r="AD715" i="1" s="1"/>
  <c r="AC715" i="1"/>
  <c r="AB715" i="1"/>
  <c r="AA715" i="1"/>
  <c r="AD714" i="1" a="1"/>
  <c r="AD714" i="1" s="1"/>
  <c r="AC714" i="1"/>
  <c r="AB714" i="1"/>
  <c r="AA714" i="1"/>
  <c r="AD713" i="1" a="1"/>
  <c r="AD713" i="1" s="1"/>
  <c r="AC713" i="1"/>
  <c r="AB713" i="1"/>
  <c r="AA713" i="1"/>
  <c r="AD712" i="1" a="1"/>
  <c r="AD712" i="1" s="1"/>
  <c r="AC712" i="1"/>
  <c r="AB712" i="1"/>
  <c r="AA712" i="1"/>
  <c r="AD711" i="1" a="1"/>
  <c r="AD711" i="1" s="1"/>
  <c r="AC711" i="1"/>
  <c r="AB711" i="1"/>
  <c r="AA711" i="1"/>
  <c r="AD710" i="1" a="1"/>
  <c r="AD710" i="1" s="1"/>
  <c r="AC710" i="1"/>
  <c r="AB710" i="1"/>
  <c r="AA710" i="1"/>
  <c r="AD709" i="1" a="1"/>
  <c r="AD709" i="1" s="1"/>
  <c r="AC709" i="1"/>
  <c r="AB709" i="1"/>
  <c r="AA709" i="1"/>
  <c r="AD708" i="1" a="1"/>
  <c r="AD708" i="1" s="1"/>
  <c r="AC708" i="1"/>
  <c r="AB708" i="1"/>
  <c r="AA708" i="1"/>
  <c r="AD707" i="1" a="1"/>
  <c r="AD707" i="1" s="1"/>
  <c r="AC707" i="1"/>
  <c r="AB707" i="1"/>
  <c r="AA707" i="1"/>
  <c r="AD706" i="1" a="1"/>
  <c r="AD706" i="1" s="1"/>
  <c r="AC706" i="1"/>
  <c r="AB706" i="1"/>
  <c r="AA706" i="1"/>
  <c r="AD705" i="1" a="1"/>
  <c r="AD705" i="1" s="1"/>
  <c r="AC705" i="1"/>
  <c r="AB705" i="1"/>
  <c r="AA705" i="1"/>
  <c r="AD704" i="1" a="1"/>
  <c r="AD704" i="1" s="1"/>
  <c r="AC704" i="1"/>
  <c r="AB704" i="1"/>
  <c r="AA704" i="1"/>
  <c r="AD703" i="1" a="1"/>
  <c r="AD703" i="1" s="1"/>
  <c r="AC703" i="1"/>
  <c r="AB703" i="1"/>
  <c r="AA703" i="1"/>
  <c r="AD702" i="1" a="1"/>
  <c r="AD702" i="1" s="1"/>
  <c r="AC702" i="1"/>
  <c r="AB702" i="1"/>
  <c r="AA702" i="1"/>
  <c r="AD701" i="1" a="1"/>
  <c r="AD701" i="1" s="1"/>
  <c r="AC701" i="1"/>
  <c r="AB701" i="1"/>
  <c r="AA701" i="1"/>
  <c r="AD700" i="1" a="1"/>
  <c r="AD700" i="1" s="1"/>
  <c r="AC700" i="1"/>
  <c r="AB700" i="1"/>
  <c r="AA700" i="1"/>
  <c r="AD699" i="1" a="1"/>
  <c r="AD699" i="1" s="1"/>
  <c r="AC699" i="1"/>
  <c r="AB699" i="1"/>
  <c r="AA699" i="1"/>
  <c r="AD698" i="1" a="1"/>
  <c r="AD698" i="1" s="1"/>
  <c r="AC698" i="1"/>
  <c r="AB698" i="1"/>
  <c r="AA698" i="1"/>
  <c r="AD697" i="1" a="1"/>
  <c r="AD697" i="1" s="1"/>
  <c r="AC697" i="1"/>
  <c r="AB697" i="1"/>
  <c r="AA697" i="1"/>
  <c r="AD696" i="1" a="1"/>
  <c r="AD696" i="1" s="1"/>
  <c r="AC696" i="1"/>
  <c r="AB696" i="1"/>
  <c r="AA696" i="1"/>
  <c r="AD695" i="1" a="1"/>
  <c r="AD695" i="1" s="1"/>
  <c r="AC695" i="1"/>
  <c r="AB695" i="1"/>
  <c r="AA695" i="1"/>
  <c r="AD694" i="1" a="1"/>
  <c r="AD694" i="1" s="1"/>
  <c r="AC694" i="1"/>
  <c r="AB694" i="1"/>
  <c r="AA694" i="1"/>
  <c r="AD693" i="1" a="1"/>
  <c r="AD693" i="1" s="1"/>
  <c r="AC693" i="1"/>
  <c r="AB693" i="1"/>
  <c r="AA693" i="1"/>
  <c r="AD692" i="1" a="1"/>
  <c r="AD692" i="1" s="1"/>
  <c r="AC692" i="1"/>
  <c r="AB692" i="1"/>
  <c r="AA692" i="1"/>
  <c r="AD691" i="1" a="1"/>
  <c r="AD691" i="1" s="1"/>
  <c r="AC691" i="1"/>
  <c r="AB691" i="1"/>
  <c r="AA691" i="1"/>
  <c r="AD690" i="1" a="1"/>
  <c r="AD690" i="1" s="1"/>
  <c r="AC690" i="1"/>
  <c r="AB690" i="1"/>
  <c r="AA690" i="1"/>
  <c r="AD689" i="1" a="1"/>
  <c r="AD689" i="1" s="1"/>
  <c r="AC689" i="1"/>
  <c r="AB689" i="1"/>
  <c r="AA689" i="1"/>
  <c r="AD688" i="1" a="1"/>
  <c r="AD688" i="1" s="1"/>
  <c r="AC688" i="1"/>
  <c r="AB688" i="1"/>
  <c r="AA688" i="1"/>
  <c r="AD687" i="1" a="1"/>
  <c r="AD687" i="1" s="1"/>
  <c r="AC687" i="1"/>
  <c r="AB687" i="1"/>
  <c r="AA687" i="1"/>
  <c r="AD686" i="1" a="1"/>
  <c r="AD686" i="1" s="1"/>
  <c r="AC686" i="1"/>
  <c r="AB686" i="1"/>
  <c r="AA686" i="1"/>
  <c r="AD685" i="1" a="1"/>
  <c r="AD685" i="1" s="1"/>
  <c r="AC685" i="1"/>
  <c r="AB685" i="1"/>
  <c r="AA685" i="1"/>
  <c r="AD684" i="1" a="1"/>
  <c r="AD684" i="1" s="1"/>
  <c r="AC684" i="1"/>
  <c r="AB684" i="1"/>
  <c r="AA684" i="1"/>
  <c r="AD683" i="1" a="1"/>
  <c r="AD683" i="1" s="1"/>
  <c r="AC683" i="1"/>
  <c r="AB683" i="1"/>
  <c r="AA683" i="1"/>
  <c r="AD682" i="1" a="1"/>
  <c r="AD682" i="1" s="1"/>
  <c r="AC682" i="1"/>
  <c r="AB682" i="1"/>
  <c r="AA682" i="1"/>
  <c r="AD681" i="1" a="1"/>
  <c r="AD681" i="1" s="1"/>
  <c r="AC681" i="1"/>
  <c r="AB681" i="1"/>
  <c r="AA681" i="1"/>
  <c r="AD680" i="1" a="1"/>
  <c r="AD680" i="1" s="1"/>
  <c r="AC680" i="1"/>
  <c r="AB680" i="1"/>
  <c r="AA680" i="1"/>
  <c r="AD679" i="1" a="1"/>
  <c r="AD679" i="1" s="1"/>
  <c r="AC679" i="1"/>
  <c r="AB679" i="1"/>
  <c r="AA679" i="1"/>
  <c r="AD678" i="1" a="1"/>
  <c r="AD678" i="1" s="1"/>
  <c r="AC678" i="1"/>
  <c r="AB678" i="1"/>
  <c r="AA678" i="1"/>
  <c r="AD677" i="1" a="1"/>
  <c r="AD677" i="1" s="1"/>
  <c r="AC677" i="1"/>
  <c r="AB677" i="1"/>
  <c r="AA677" i="1"/>
  <c r="AD676" i="1" a="1"/>
  <c r="AD676" i="1" s="1"/>
  <c r="AC676" i="1"/>
  <c r="AB676" i="1"/>
  <c r="AA676" i="1"/>
  <c r="AD675" i="1" a="1"/>
  <c r="AD675" i="1" s="1"/>
  <c r="AC675" i="1"/>
  <c r="AB675" i="1"/>
  <c r="AA675" i="1"/>
  <c r="AD674" i="1" a="1"/>
  <c r="AD674" i="1" s="1"/>
  <c r="AC674" i="1"/>
  <c r="AB674" i="1"/>
  <c r="AA674" i="1"/>
  <c r="AD673" i="1" a="1"/>
  <c r="AD673" i="1" s="1"/>
  <c r="AC673" i="1"/>
  <c r="AB673" i="1"/>
  <c r="AA673" i="1"/>
  <c r="AD672" i="1" a="1"/>
  <c r="AD672" i="1" s="1"/>
  <c r="AC672" i="1"/>
  <c r="AB672" i="1"/>
  <c r="AA672" i="1"/>
  <c r="AD671" i="1" a="1"/>
  <c r="AD671" i="1" s="1"/>
  <c r="AC671" i="1"/>
  <c r="AB671" i="1"/>
  <c r="AA671" i="1"/>
  <c r="AD670" i="1" a="1"/>
  <c r="AD670" i="1" s="1"/>
  <c r="AC670" i="1"/>
  <c r="AB670" i="1"/>
  <c r="AA670" i="1"/>
  <c r="AD669" i="1" a="1"/>
  <c r="AD669" i="1" s="1"/>
  <c r="AC669" i="1"/>
  <c r="AB669" i="1"/>
  <c r="AA669" i="1"/>
  <c r="AD668" i="1" a="1"/>
  <c r="AD668" i="1" s="1"/>
  <c r="AC668" i="1"/>
  <c r="AB668" i="1"/>
  <c r="AA668" i="1"/>
  <c r="AD667" i="1" a="1"/>
  <c r="AD667" i="1" s="1"/>
  <c r="AC667" i="1"/>
  <c r="AB667" i="1"/>
  <c r="AA667" i="1"/>
  <c r="AD666" i="1" a="1"/>
  <c r="AD666" i="1" s="1"/>
  <c r="AC666" i="1"/>
  <c r="AB666" i="1"/>
  <c r="AA666" i="1"/>
  <c r="AD665" i="1" a="1"/>
  <c r="AD665" i="1" s="1"/>
  <c r="AC665" i="1"/>
  <c r="AB665" i="1"/>
  <c r="AA665" i="1"/>
  <c r="AD664" i="1" a="1"/>
  <c r="AD664" i="1" s="1"/>
  <c r="AC664" i="1"/>
  <c r="AB664" i="1"/>
  <c r="AA664" i="1"/>
  <c r="AD663" i="1" a="1"/>
  <c r="AD663" i="1" s="1"/>
  <c r="AC663" i="1"/>
  <c r="AB663" i="1"/>
  <c r="AA663" i="1"/>
  <c r="AD662" i="1" a="1"/>
  <c r="AD662" i="1" s="1"/>
  <c r="AC662" i="1"/>
  <c r="AB662" i="1"/>
  <c r="AA662" i="1"/>
  <c r="AD661" i="1" a="1"/>
  <c r="AD661" i="1" s="1"/>
  <c r="AC661" i="1"/>
  <c r="AB661" i="1"/>
  <c r="AA661" i="1"/>
  <c r="AD660" i="1" a="1"/>
  <c r="AD660" i="1" s="1"/>
  <c r="AC660" i="1"/>
  <c r="AB660" i="1"/>
  <c r="AA660" i="1"/>
  <c r="AD659" i="1" a="1"/>
  <c r="AD659" i="1" s="1"/>
  <c r="AC659" i="1"/>
  <c r="AB659" i="1"/>
  <c r="AA659" i="1"/>
  <c r="AD658" i="1" a="1"/>
  <c r="AD658" i="1" s="1"/>
  <c r="AC658" i="1"/>
  <c r="AB658" i="1"/>
  <c r="AA658" i="1"/>
  <c r="AD657" i="1" a="1"/>
  <c r="AD657" i="1" s="1"/>
  <c r="AC657" i="1"/>
  <c r="AB657" i="1"/>
  <c r="AA657" i="1"/>
  <c r="AD656" i="1" a="1"/>
  <c r="AD656" i="1" s="1"/>
  <c r="AC656" i="1"/>
  <c r="AB656" i="1"/>
  <c r="AA656" i="1"/>
  <c r="AD655" i="1" a="1"/>
  <c r="AD655" i="1" s="1"/>
  <c r="AC655" i="1"/>
  <c r="AB655" i="1"/>
  <c r="AA655" i="1"/>
  <c r="AD654" i="1" a="1"/>
  <c r="AD654" i="1" s="1"/>
  <c r="AC654" i="1"/>
  <c r="AB654" i="1"/>
  <c r="AA654" i="1"/>
  <c r="AD653" i="1" a="1"/>
  <c r="AD653" i="1" s="1"/>
  <c r="AC653" i="1"/>
  <c r="AB653" i="1"/>
  <c r="AA653" i="1"/>
  <c r="AD652" i="1" a="1"/>
  <c r="AD652" i="1" s="1"/>
  <c r="AC652" i="1"/>
  <c r="AB652" i="1"/>
  <c r="AA652" i="1"/>
  <c r="AD651" i="1" a="1"/>
  <c r="AD651" i="1" s="1"/>
  <c r="AC651" i="1"/>
  <c r="AB651" i="1"/>
  <c r="AA651" i="1"/>
  <c r="AD650" i="1" a="1"/>
  <c r="AD650" i="1" s="1"/>
  <c r="AC650" i="1"/>
  <c r="AB650" i="1"/>
  <c r="AA650" i="1"/>
  <c r="AD649" i="1" a="1"/>
  <c r="AD649" i="1" s="1"/>
  <c r="AC649" i="1"/>
  <c r="AB649" i="1"/>
  <c r="AA649" i="1"/>
  <c r="AD648" i="1" a="1"/>
  <c r="AD648" i="1" s="1"/>
  <c r="AC648" i="1"/>
  <c r="AB648" i="1"/>
  <c r="AA648" i="1"/>
  <c r="AD647" i="1" a="1"/>
  <c r="AD647" i="1" s="1"/>
  <c r="AC647" i="1"/>
  <c r="AB647" i="1"/>
  <c r="AA647" i="1"/>
  <c r="AD646" i="1" a="1"/>
  <c r="AD646" i="1" s="1"/>
  <c r="AC646" i="1"/>
  <c r="AB646" i="1"/>
  <c r="AA646" i="1"/>
  <c r="AD645" i="1" a="1"/>
  <c r="AD645" i="1" s="1"/>
  <c r="AC645" i="1"/>
  <c r="AB645" i="1"/>
  <c r="AA645" i="1"/>
  <c r="AD644" i="1" a="1"/>
  <c r="AD644" i="1" s="1"/>
  <c r="AC644" i="1"/>
  <c r="AB644" i="1"/>
  <c r="AA644" i="1"/>
  <c r="AD643" i="1" a="1"/>
  <c r="AD643" i="1" s="1"/>
  <c r="AC643" i="1"/>
  <c r="AB643" i="1"/>
  <c r="AA643" i="1"/>
  <c r="AD642" i="1" a="1"/>
  <c r="AD642" i="1" s="1"/>
  <c r="AC642" i="1"/>
  <c r="AB642" i="1"/>
  <c r="AA642" i="1"/>
  <c r="AD641" i="1" a="1"/>
  <c r="AD641" i="1" s="1"/>
  <c r="AC641" i="1"/>
  <c r="AB641" i="1"/>
  <c r="AA641" i="1"/>
  <c r="AD640" i="1" a="1"/>
  <c r="AD640" i="1" s="1"/>
  <c r="AC640" i="1"/>
  <c r="AB640" i="1"/>
  <c r="AA640" i="1"/>
  <c r="AD639" i="1" a="1"/>
  <c r="AD639" i="1" s="1"/>
  <c r="AC639" i="1"/>
  <c r="AB639" i="1"/>
  <c r="AA639" i="1"/>
  <c r="AD638" i="1" a="1"/>
  <c r="AD638" i="1" s="1"/>
  <c r="AC638" i="1"/>
  <c r="AB638" i="1"/>
  <c r="AA638" i="1"/>
  <c r="AD637" i="1" a="1"/>
  <c r="AD637" i="1" s="1"/>
  <c r="AC637" i="1"/>
  <c r="AB637" i="1"/>
  <c r="AA637" i="1"/>
  <c r="AD636" i="1" a="1"/>
  <c r="AD636" i="1" s="1"/>
  <c r="AC636" i="1"/>
  <c r="AB636" i="1"/>
  <c r="AA636" i="1"/>
  <c r="AD635" i="1" a="1"/>
  <c r="AD635" i="1" s="1"/>
  <c r="AC635" i="1"/>
  <c r="AB635" i="1"/>
  <c r="AA635" i="1"/>
  <c r="AD634" i="1" a="1"/>
  <c r="AD634" i="1" s="1"/>
  <c r="AC634" i="1"/>
  <c r="AB634" i="1"/>
  <c r="AA634" i="1"/>
  <c r="AD633" i="1" a="1"/>
  <c r="AD633" i="1" s="1"/>
  <c r="AC633" i="1"/>
  <c r="AB633" i="1"/>
  <c r="AA633" i="1"/>
  <c r="AD632" i="1" a="1"/>
  <c r="AD632" i="1" s="1"/>
  <c r="AC632" i="1"/>
  <c r="AB632" i="1"/>
  <c r="AA632" i="1"/>
  <c r="AD631" i="1" a="1"/>
  <c r="AD631" i="1" s="1"/>
  <c r="AC631" i="1"/>
  <c r="AB631" i="1"/>
  <c r="AA631" i="1"/>
  <c r="AD630" i="1" a="1"/>
  <c r="AD630" i="1" s="1"/>
  <c r="AC630" i="1"/>
  <c r="AB630" i="1"/>
  <c r="AA630" i="1"/>
  <c r="AD629" i="1" a="1"/>
  <c r="AD629" i="1" s="1"/>
  <c r="AC629" i="1"/>
  <c r="AB629" i="1"/>
  <c r="AA629" i="1"/>
  <c r="AD628" i="1" a="1"/>
  <c r="AD628" i="1" s="1"/>
  <c r="AC628" i="1"/>
  <c r="AB628" i="1"/>
  <c r="AA628" i="1"/>
  <c r="AD627" i="1" a="1"/>
  <c r="AD627" i="1" s="1"/>
  <c r="AC627" i="1"/>
  <c r="AB627" i="1"/>
  <c r="AA627" i="1"/>
  <c r="AD626" i="1" a="1"/>
  <c r="AD626" i="1" s="1"/>
  <c r="AC626" i="1"/>
  <c r="AB626" i="1"/>
  <c r="AA626" i="1"/>
  <c r="AD625" i="1" a="1"/>
  <c r="AD625" i="1" s="1"/>
  <c r="AC625" i="1"/>
  <c r="AB625" i="1"/>
  <c r="AA625" i="1"/>
  <c r="AD624" i="1" a="1"/>
  <c r="AD624" i="1" s="1"/>
  <c r="AC624" i="1"/>
  <c r="AB624" i="1"/>
  <c r="AA624" i="1"/>
  <c r="AD623" i="1" a="1"/>
  <c r="AD623" i="1" s="1"/>
  <c r="AC623" i="1"/>
  <c r="AB623" i="1"/>
  <c r="AA623" i="1"/>
  <c r="AD622" i="1" a="1"/>
  <c r="AD622" i="1" s="1"/>
  <c r="AC622" i="1"/>
  <c r="AB622" i="1"/>
  <c r="AA622" i="1"/>
  <c r="AD621" i="1" a="1"/>
  <c r="AD621" i="1" s="1"/>
  <c r="AC621" i="1"/>
  <c r="AB621" i="1"/>
  <c r="AA621" i="1"/>
  <c r="AD620" i="1" a="1"/>
  <c r="AD620" i="1" s="1"/>
  <c r="AC620" i="1"/>
  <c r="AB620" i="1"/>
  <c r="AA620" i="1"/>
  <c r="AD619" i="1" a="1"/>
  <c r="AD619" i="1" s="1"/>
  <c r="AC619" i="1"/>
  <c r="AB619" i="1"/>
  <c r="AA619" i="1"/>
  <c r="AD618" i="1" a="1"/>
  <c r="AD618" i="1" s="1"/>
  <c r="AC618" i="1"/>
  <c r="AB618" i="1"/>
  <c r="AA618" i="1"/>
  <c r="AD617" i="1" a="1"/>
  <c r="AD617" i="1" s="1"/>
  <c r="AC617" i="1"/>
  <c r="AB617" i="1"/>
  <c r="AA617" i="1"/>
  <c r="AD616" i="1" a="1"/>
  <c r="AD616" i="1" s="1"/>
  <c r="AC616" i="1"/>
  <c r="AB616" i="1"/>
  <c r="AA616" i="1"/>
  <c r="AD615" i="1" a="1"/>
  <c r="AD615" i="1" s="1"/>
  <c r="AC615" i="1"/>
  <c r="AB615" i="1"/>
  <c r="AA615" i="1"/>
  <c r="AD614" i="1" a="1"/>
  <c r="AD614" i="1" s="1"/>
  <c r="AC614" i="1"/>
  <c r="AB614" i="1"/>
  <c r="AA614" i="1"/>
  <c r="AD613" i="1" a="1"/>
  <c r="AD613" i="1" s="1"/>
  <c r="AC613" i="1"/>
  <c r="AB613" i="1"/>
  <c r="AA613" i="1"/>
  <c r="AD612" i="1" a="1"/>
  <c r="AD612" i="1" s="1"/>
  <c r="AC612" i="1"/>
  <c r="AB612" i="1"/>
  <c r="AA612" i="1"/>
  <c r="AD611" i="1" a="1"/>
  <c r="AD611" i="1" s="1"/>
  <c r="AC611" i="1"/>
  <c r="AB611" i="1"/>
  <c r="AA611" i="1"/>
  <c r="AD610" i="1" a="1"/>
  <c r="AD610" i="1" s="1"/>
  <c r="AC610" i="1"/>
  <c r="AB610" i="1"/>
  <c r="AA610" i="1"/>
  <c r="AD609" i="1" a="1"/>
  <c r="AD609" i="1" s="1"/>
  <c r="AC609" i="1"/>
  <c r="AB609" i="1"/>
  <c r="AA609" i="1"/>
  <c r="AD608" i="1" a="1"/>
  <c r="AD608" i="1" s="1"/>
  <c r="AC608" i="1"/>
  <c r="AB608" i="1"/>
  <c r="AA608" i="1"/>
  <c r="AD607" i="1" a="1"/>
  <c r="AD607" i="1" s="1"/>
  <c r="AC607" i="1"/>
  <c r="AB607" i="1"/>
  <c r="AA607" i="1"/>
  <c r="AD606" i="1" a="1"/>
  <c r="AD606" i="1" s="1"/>
  <c r="AC606" i="1"/>
  <c r="AB606" i="1"/>
  <c r="AA606" i="1"/>
  <c r="AD605" i="1" a="1"/>
  <c r="AD605" i="1" s="1"/>
  <c r="AC605" i="1"/>
  <c r="AB605" i="1"/>
  <c r="AA605" i="1"/>
  <c r="AD604" i="1" a="1"/>
  <c r="AD604" i="1" s="1"/>
  <c r="AC604" i="1"/>
  <c r="AB604" i="1"/>
  <c r="AA604" i="1"/>
  <c r="AD603" i="1" a="1"/>
  <c r="AD603" i="1" s="1"/>
  <c r="AC603" i="1"/>
  <c r="AB603" i="1"/>
  <c r="AA603" i="1"/>
  <c r="AD602" i="1" a="1"/>
  <c r="AD602" i="1" s="1"/>
  <c r="AC602" i="1"/>
  <c r="AB602" i="1"/>
  <c r="AA602" i="1"/>
  <c r="AD601" i="1" a="1"/>
  <c r="AD601" i="1" s="1"/>
  <c r="AC601" i="1"/>
  <c r="AB601" i="1"/>
  <c r="AA601" i="1"/>
  <c r="AD600" i="1" a="1"/>
  <c r="AD600" i="1" s="1"/>
  <c r="AC600" i="1"/>
  <c r="AB600" i="1"/>
  <c r="AA600" i="1"/>
  <c r="AD599" i="1" a="1"/>
  <c r="AD599" i="1" s="1"/>
  <c r="AC599" i="1"/>
  <c r="AB599" i="1"/>
  <c r="AA599" i="1"/>
  <c r="AD598" i="1" a="1"/>
  <c r="AD598" i="1" s="1"/>
  <c r="AC598" i="1"/>
  <c r="AB598" i="1"/>
  <c r="AA598" i="1"/>
  <c r="AD597" i="1" a="1"/>
  <c r="AD597" i="1" s="1"/>
  <c r="AC597" i="1"/>
  <c r="AB597" i="1"/>
  <c r="AA597" i="1"/>
  <c r="AD596" i="1" a="1"/>
  <c r="AD596" i="1" s="1"/>
  <c r="AC596" i="1"/>
  <c r="AB596" i="1"/>
  <c r="AA596" i="1"/>
  <c r="AD595" i="1" a="1"/>
  <c r="AD595" i="1" s="1"/>
  <c r="AC595" i="1"/>
  <c r="AB595" i="1"/>
  <c r="AA595" i="1"/>
  <c r="AD594" i="1" a="1"/>
  <c r="AD594" i="1" s="1"/>
  <c r="AC594" i="1"/>
  <c r="AB594" i="1"/>
  <c r="AA594" i="1"/>
  <c r="AD593" i="1" a="1"/>
  <c r="AD593" i="1" s="1"/>
  <c r="AC593" i="1"/>
  <c r="AB593" i="1"/>
  <c r="AA593" i="1"/>
  <c r="AD592" i="1" a="1"/>
  <c r="AD592" i="1" s="1"/>
  <c r="AC592" i="1"/>
  <c r="AB592" i="1"/>
  <c r="AA592" i="1"/>
  <c r="AD591" i="1" a="1"/>
  <c r="AD591" i="1" s="1"/>
  <c r="AC591" i="1"/>
  <c r="AB591" i="1"/>
  <c r="AA591" i="1"/>
  <c r="AD590" i="1" a="1"/>
  <c r="AD590" i="1" s="1"/>
  <c r="AC590" i="1"/>
  <c r="AB590" i="1"/>
  <c r="AA590" i="1"/>
  <c r="AD589" i="1" a="1"/>
  <c r="AD589" i="1" s="1"/>
  <c r="AC589" i="1"/>
  <c r="AB589" i="1"/>
  <c r="AA589" i="1"/>
  <c r="AD588" i="1" a="1"/>
  <c r="AD588" i="1" s="1"/>
  <c r="AC588" i="1"/>
  <c r="AB588" i="1"/>
  <c r="AA588" i="1"/>
  <c r="AD587" i="1" a="1"/>
  <c r="AD587" i="1" s="1"/>
  <c r="AC587" i="1"/>
  <c r="AB587" i="1"/>
  <c r="AA587" i="1"/>
  <c r="AD586" i="1" a="1"/>
  <c r="AD586" i="1" s="1"/>
  <c r="AC586" i="1"/>
  <c r="AB586" i="1"/>
  <c r="AA586" i="1"/>
  <c r="AD585" i="1" a="1"/>
  <c r="AD585" i="1" s="1"/>
  <c r="AC585" i="1"/>
  <c r="AB585" i="1"/>
  <c r="AA585" i="1"/>
  <c r="AD584" i="1" a="1"/>
  <c r="AD584" i="1" s="1"/>
  <c r="AC584" i="1"/>
  <c r="AB584" i="1"/>
  <c r="AA584" i="1"/>
  <c r="AD583" i="1" a="1"/>
  <c r="AD583" i="1" s="1"/>
  <c r="AC583" i="1"/>
  <c r="AB583" i="1"/>
  <c r="AA583" i="1"/>
  <c r="AD582" i="1" a="1"/>
  <c r="AD582" i="1" s="1"/>
  <c r="AC582" i="1"/>
  <c r="AB582" i="1"/>
  <c r="AA582" i="1"/>
  <c r="AD581" i="1" a="1"/>
  <c r="AD581" i="1" s="1"/>
  <c r="AC581" i="1"/>
  <c r="AB581" i="1"/>
  <c r="AA581" i="1"/>
  <c r="AD580" i="1" a="1"/>
  <c r="AD580" i="1" s="1"/>
  <c r="AC580" i="1"/>
  <c r="AB580" i="1"/>
  <c r="AA580" i="1"/>
  <c r="AD579" i="1" a="1"/>
  <c r="AD579" i="1" s="1"/>
  <c r="AC579" i="1"/>
  <c r="AB579" i="1"/>
  <c r="AA579" i="1"/>
  <c r="AD578" i="1" a="1"/>
  <c r="AD578" i="1" s="1"/>
  <c r="AC578" i="1"/>
  <c r="AB578" i="1"/>
  <c r="AA578" i="1"/>
  <c r="AD577" i="1" a="1"/>
  <c r="AD577" i="1" s="1"/>
  <c r="AC577" i="1"/>
  <c r="AB577" i="1"/>
  <c r="AA577" i="1"/>
  <c r="AD576" i="1" a="1"/>
  <c r="AD576" i="1" s="1"/>
  <c r="AC576" i="1"/>
  <c r="AB576" i="1"/>
  <c r="AA576" i="1"/>
  <c r="AD575" i="1" a="1"/>
  <c r="AD575" i="1" s="1"/>
  <c r="AC575" i="1"/>
  <c r="AB575" i="1"/>
  <c r="AA575" i="1"/>
  <c r="AD574" i="1" a="1"/>
  <c r="AD574" i="1" s="1"/>
  <c r="AC574" i="1"/>
  <c r="AB574" i="1"/>
  <c r="AA574" i="1"/>
  <c r="AD573" i="1" a="1"/>
  <c r="AD573" i="1" s="1"/>
  <c r="AC573" i="1"/>
  <c r="AB573" i="1"/>
  <c r="AA573" i="1"/>
  <c r="AD572" i="1" a="1"/>
  <c r="AD572" i="1" s="1"/>
  <c r="AC572" i="1"/>
  <c r="AB572" i="1"/>
  <c r="AA572" i="1"/>
  <c r="AD571" i="1" a="1"/>
  <c r="AD571" i="1" s="1"/>
  <c r="AC571" i="1"/>
  <c r="AB571" i="1"/>
  <c r="AA571" i="1"/>
  <c r="AD570" i="1" a="1"/>
  <c r="AD570" i="1" s="1"/>
  <c r="AC570" i="1"/>
  <c r="AB570" i="1"/>
  <c r="AA570" i="1"/>
  <c r="AD569" i="1" a="1"/>
  <c r="AD569" i="1" s="1"/>
  <c r="AC569" i="1"/>
  <c r="AB569" i="1"/>
  <c r="AA569" i="1"/>
  <c r="AD568" i="1" a="1"/>
  <c r="AD568" i="1" s="1"/>
  <c r="AC568" i="1"/>
  <c r="AB568" i="1"/>
  <c r="AA568" i="1"/>
  <c r="AD567" i="1" a="1"/>
  <c r="AD567" i="1" s="1"/>
  <c r="AC567" i="1"/>
  <c r="AB567" i="1"/>
  <c r="AA567" i="1"/>
  <c r="AD566" i="1" a="1"/>
  <c r="AD566" i="1" s="1"/>
  <c r="AC566" i="1"/>
  <c r="AB566" i="1"/>
  <c r="AA566" i="1"/>
  <c r="AD565" i="1" a="1"/>
  <c r="AD565" i="1" s="1"/>
  <c r="AC565" i="1"/>
  <c r="AB565" i="1"/>
  <c r="AA565" i="1"/>
  <c r="AD564" i="1" a="1"/>
  <c r="AD564" i="1" s="1"/>
  <c r="AC564" i="1"/>
  <c r="AB564" i="1"/>
  <c r="AA564" i="1"/>
  <c r="AD563" i="1" a="1"/>
  <c r="AD563" i="1" s="1"/>
  <c r="AC563" i="1"/>
  <c r="AB563" i="1"/>
  <c r="AA563" i="1"/>
  <c r="AD562" i="1" a="1"/>
  <c r="AD562" i="1" s="1"/>
  <c r="AC562" i="1"/>
  <c r="AB562" i="1"/>
  <c r="AA562" i="1"/>
  <c r="AD561" i="1" a="1"/>
  <c r="AD561" i="1" s="1"/>
  <c r="AC561" i="1"/>
  <c r="AB561" i="1"/>
  <c r="AA561" i="1"/>
  <c r="AD560" i="1" a="1"/>
  <c r="AD560" i="1" s="1"/>
  <c r="AC560" i="1"/>
  <c r="AB560" i="1"/>
  <c r="AA560" i="1"/>
  <c r="AD559" i="1" a="1"/>
  <c r="AD559" i="1" s="1"/>
  <c r="AC559" i="1"/>
  <c r="AB559" i="1"/>
  <c r="AA559" i="1"/>
  <c r="AD558" i="1" a="1"/>
  <c r="AD558" i="1" s="1"/>
  <c r="AC558" i="1"/>
  <c r="AB558" i="1"/>
  <c r="AA558" i="1"/>
  <c r="AD557" i="1" a="1"/>
  <c r="AD557" i="1" s="1"/>
  <c r="AC557" i="1"/>
  <c r="AB557" i="1"/>
  <c r="AA557" i="1"/>
  <c r="AD556" i="1" a="1"/>
  <c r="AD556" i="1" s="1"/>
  <c r="AC556" i="1"/>
  <c r="AB556" i="1"/>
  <c r="AA556" i="1"/>
  <c r="AD555" i="1" a="1"/>
  <c r="AD555" i="1" s="1"/>
  <c r="AC555" i="1"/>
  <c r="AB555" i="1"/>
  <c r="AA555" i="1"/>
  <c r="AD554" i="1" a="1"/>
  <c r="AD554" i="1" s="1"/>
  <c r="AC554" i="1"/>
  <c r="AB554" i="1"/>
  <c r="AA554" i="1"/>
  <c r="AD553" i="1" a="1"/>
  <c r="AD553" i="1" s="1"/>
  <c r="AC553" i="1"/>
  <c r="AB553" i="1"/>
  <c r="AA553" i="1"/>
  <c r="AD552" i="1" a="1"/>
  <c r="AD552" i="1" s="1"/>
  <c r="AC552" i="1"/>
  <c r="AB552" i="1"/>
  <c r="AA552" i="1"/>
  <c r="AD551" i="1" a="1"/>
  <c r="AD551" i="1" s="1"/>
  <c r="AC551" i="1"/>
  <c r="AB551" i="1"/>
  <c r="AA551" i="1"/>
  <c r="AD550" i="1" a="1"/>
  <c r="AD550" i="1" s="1"/>
  <c r="AC550" i="1"/>
  <c r="AB550" i="1"/>
  <c r="AA550" i="1"/>
  <c r="AD549" i="1" a="1"/>
  <c r="AD549" i="1" s="1"/>
  <c r="AC549" i="1"/>
  <c r="AB549" i="1"/>
  <c r="AA549" i="1"/>
  <c r="AD548" i="1" a="1"/>
  <c r="AD548" i="1" s="1"/>
  <c r="AC548" i="1"/>
  <c r="AB548" i="1"/>
  <c r="AA548" i="1"/>
  <c r="AD547" i="1" a="1"/>
  <c r="AD547" i="1" s="1"/>
  <c r="AC547" i="1"/>
  <c r="AB547" i="1"/>
  <c r="AA547" i="1"/>
  <c r="AD546" i="1" a="1"/>
  <c r="AD546" i="1" s="1"/>
  <c r="AC546" i="1"/>
  <c r="AB546" i="1"/>
  <c r="AA546" i="1"/>
  <c r="AD545" i="1" a="1"/>
  <c r="AD545" i="1" s="1"/>
  <c r="AC545" i="1"/>
  <c r="AB545" i="1"/>
  <c r="AA545" i="1"/>
  <c r="AD544" i="1" a="1"/>
  <c r="AD544" i="1" s="1"/>
  <c r="AC544" i="1"/>
  <c r="AB544" i="1"/>
  <c r="AA544" i="1"/>
  <c r="AD543" i="1" a="1"/>
  <c r="AD543" i="1" s="1"/>
  <c r="AC543" i="1"/>
  <c r="AB543" i="1"/>
  <c r="AA543" i="1"/>
  <c r="AD542" i="1" a="1"/>
  <c r="AD542" i="1" s="1"/>
  <c r="AC542" i="1"/>
  <c r="AB542" i="1"/>
  <c r="AA542" i="1"/>
  <c r="AD541" i="1" a="1"/>
  <c r="AD541" i="1" s="1"/>
  <c r="AC541" i="1"/>
  <c r="AB541" i="1"/>
  <c r="AA541" i="1"/>
  <c r="AD540" i="1" a="1"/>
  <c r="AD540" i="1" s="1"/>
  <c r="AC540" i="1"/>
  <c r="AB540" i="1"/>
  <c r="AA540" i="1"/>
  <c r="AD539" i="1" a="1"/>
  <c r="AD539" i="1" s="1"/>
  <c r="AC539" i="1"/>
  <c r="AB539" i="1"/>
  <c r="AA539" i="1"/>
  <c r="AD538" i="1" a="1"/>
  <c r="AD538" i="1" s="1"/>
  <c r="AC538" i="1"/>
  <c r="AB538" i="1"/>
  <c r="AA538" i="1"/>
  <c r="AD537" i="1" a="1"/>
  <c r="AD537" i="1" s="1"/>
  <c r="AC537" i="1"/>
  <c r="AB537" i="1"/>
  <c r="AA537" i="1"/>
  <c r="AD536" i="1" a="1"/>
  <c r="AD536" i="1" s="1"/>
  <c r="AC536" i="1"/>
  <c r="AB536" i="1"/>
  <c r="AA536" i="1"/>
  <c r="AD535" i="1" a="1"/>
  <c r="AD535" i="1" s="1"/>
  <c r="AC535" i="1"/>
  <c r="AB535" i="1"/>
  <c r="AA535" i="1"/>
  <c r="AD534" i="1" a="1"/>
  <c r="AD534" i="1" s="1"/>
  <c r="AC534" i="1"/>
  <c r="AB534" i="1"/>
  <c r="AA534" i="1"/>
  <c r="AD533" i="1" a="1"/>
  <c r="AD533" i="1" s="1"/>
  <c r="AC533" i="1"/>
  <c r="AB533" i="1"/>
  <c r="AA533" i="1"/>
  <c r="AD532" i="1" a="1"/>
  <c r="AD532" i="1" s="1"/>
  <c r="AC532" i="1"/>
  <c r="AB532" i="1"/>
  <c r="AA532" i="1"/>
  <c r="AD531" i="1" a="1"/>
  <c r="AD531" i="1" s="1"/>
  <c r="AC531" i="1"/>
  <c r="AB531" i="1"/>
  <c r="AA531" i="1"/>
  <c r="AD530" i="1" a="1"/>
  <c r="AD530" i="1" s="1"/>
  <c r="AC530" i="1"/>
  <c r="AB530" i="1"/>
  <c r="AA530" i="1"/>
  <c r="AD529" i="1" a="1"/>
  <c r="AD529" i="1" s="1"/>
  <c r="AC529" i="1"/>
  <c r="AB529" i="1"/>
  <c r="AA529" i="1"/>
  <c r="AD528" i="1" a="1"/>
  <c r="AD528" i="1" s="1"/>
  <c r="AC528" i="1"/>
  <c r="AB528" i="1"/>
  <c r="AA528" i="1"/>
  <c r="AD527" i="1" a="1"/>
  <c r="AD527" i="1" s="1"/>
  <c r="AC527" i="1"/>
  <c r="AB527" i="1"/>
  <c r="AA527" i="1"/>
  <c r="AD526" i="1" a="1"/>
  <c r="AD526" i="1" s="1"/>
  <c r="AC526" i="1"/>
  <c r="AB526" i="1"/>
  <c r="AA526" i="1"/>
  <c r="AD525" i="1" a="1"/>
  <c r="AD525" i="1" s="1"/>
  <c r="AC525" i="1"/>
  <c r="AB525" i="1"/>
  <c r="AA525" i="1"/>
  <c r="AD524" i="1" a="1"/>
  <c r="AD524" i="1" s="1"/>
  <c r="AC524" i="1"/>
  <c r="AB524" i="1"/>
  <c r="AA524" i="1"/>
  <c r="AD523" i="1" a="1"/>
  <c r="AD523" i="1" s="1"/>
  <c r="AC523" i="1"/>
  <c r="AB523" i="1"/>
  <c r="AA523" i="1"/>
  <c r="AD522" i="1" a="1"/>
  <c r="AD522" i="1" s="1"/>
  <c r="AC522" i="1"/>
  <c r="AB522" i="1"/>
  <c r="AA522" i="1"/>
  <c r="AD521" i="1" a="1"/>
  <c r="AD521" i="1" s="1"/>
  <c r="AC521" i="1"/>
  <c r="AB521" i="1"/>
  <c r="AA521" i="1"/>
  <c r="AD520" i="1" a="1"/>
  <c r="AD520" i="1" s="1"/>
  <c r="AC520" i="1"/>
  <c r="AB520" i="1"/>
  <c r="AA520" i="1"/>
  <c r="AD519" i="1" a="1"/>
  <c r="AD519" i="1" s="1"/>
  <c r="AC519" i="1"/>
  <c r="AB519" i="1"/>
  <c r="AA519" i="1"/>
  <c r="AD518" i="1" a="1"/>
  <c r="AD518" i="1" s="1"/>
  <c r="AC518" i="1"/>
  <c r="AB518" i="1"/>
  <c r="AA518" i="1"/>
  <c r="AD517" i="1" a="1"/>
  <c r="AD517" i="1" s="1"/>
  <c r="AC517" i="1"/>
  <c r="AB517" i="1"/>
  <c r="AA517" i="1"/>
  <c r="AD516" i="1" a="1"/>
  <c r="AD516" i="1" s="1"/>
  <c r="AC516" i="1"/>
  <c r="AB516" i="1"/>
  <c r="AA516" i="1"/>
  <c r="AD515" i="1" a="1"/>
  <c r="AD515" i="1" s="1"/>
  <c r="AC515" i="1"/>
  <c r="AB515" i="1"/>
  <c r="AA515" i="1"/>
  <c r="AD514" i="1" a="1"/>
  <c r="AD514" i="1" s="1"/>
  <c r="AC514" i="1"/>
  <c r="AB514" i="1"/>
  <c r="AA514" i="1"/>
  <c r="AD513" i="1" a="1"/>
  <c r="AD513" i="1" s="1"/>
  <c r="AC513" i="1"/>
  <c r="AB513" i="1"/>
  <c r="AA513" i="1"/>
  <c r="AD512" i="1" a="1"/>
  <c r="AD512" i="1" s="1"/>
  <c r="AC512" i="1"/>
  <c r="AB512" i="1"/>
  <c r="AA512" i="1"/>
  <c r="AD511" i="1" a="1"/>
  <c r="AD511" i="1" s="1"/>
  <c r="AC511" i="1"/>
  <c r="AB511" i="1"/>
  <c r="AA511" i="1"/>
  <c r="AD510" i="1" a="1"/>
  <c r="AD510" i="1" s="1"/>
  <c r="AC510" i="1"/>
  <c r="AB510" i="1"/>
  <c r="AA510" i="1"/>
  <c r="AD509" i="1" a="1"/>
  <c r="AD509" i="1" s="1"/>
  <c r="AC509" i="1"/>
  <c r="AB509" i="1"/>
  <c r="AA509" i="1"/>
  <c r="AD508" i="1" a="1"/>
  <c r="AD508" i="1" s="1"/>
  <c r="AC508" i="1"/>
  <c r="AB508" i="1"/>
  <c r="AA508" i="1"/>
  <c r="AD507" i="1" a="1"/>
  <c r="AD507" i="1" s="1"/>
  <c r="AC507" i="1"/>
  <c r="AB507" i="1"/>
  <c r="AA507" i="1"/>
  <c r="AD506" i="1" a="1"/>
  <c r="AD506" i="1" s="1"/>
  <c r="AC506" i="1"/>
  <c r="AB506" i="1"/>
  <c r="AA506" i="1"/>
  <c r="AD505" i="1" a="1"/>
  <c r="AD505" i="1" s="1"/>
  <c r="AC505" i="1"/>
  <c r="AB505" i="1"/>
  <c r="AA505" i="1"/>
  <c r="AD504" i="1" a="1"/>
  <c r="AD504" i="1" s="1"/>
  <c r="AC504" i="1"/>
  <c r="AB504" i="1"/>
  <c r="AA504" i="1"/>
  <c r="AD503" i="1" a="1"/>
  <c r="AD503" i="1" s="1"/>
  <c r="AC503" i="1"/>
  <c r="AB503" i="1"/>
  <c r="AA503" i="1"/>
  <c r="AD502" i="1" a="1"/>
  <c r="AD502" i="1" s="1"/>
  <c r="AC502" i="1"/>
  <c r="AB502" i="1"/>
  <c r="AA502" i="1"/>
  <c r="AD501" i="1" a="1"/>
  <c r="AD501" i="1" s="1"/>
  <c r="AC501" i="1"/>
  <c r="AB501" i="1"/>
  <c r="AA501" i="1"/>
  <c r="AD500" i="1" a="1"/>
  <c r="AD500" i="1" s="1"/>
  <c r="AC500" i="1"/>
  <c r="AB500" i="1"/>
  <c r="AA500" i="1"/>
  <c r="AD499" i="1" a="1"/>
  <c r="AD499" i="1" s="1"/>
  <c r="AC499" i="1"/>
  <c r="AB499" i="1"/>
  <c r="AA499" i="1"/>
  <c r="AD498" i="1" a="1"/>
  <c r="AD498" i="1" s="1"/>
  <c r="AC498" i="1"/>
  <c r="AB498" i="1"/>
  <c r="AA498" i="1"/>
  <c r="AD497" i="1" a="1"/>
  <c r="AD497" i="1" s="1"/>
  <c r="AC497" i="1"/>
  <c r="AB497" i="1"/>
  <c r="AA497" i="1"/>
  <c r="AD496" i="1" a="1"/>
  <c r="AD496" i="1" s="1"/>
  <c r="AC496" i="1"/>
  <c r="AB496" i="1"/>
  <c r="AA496" i="1"/>
  <c r="AD495" i="1" a="1"/>
  <c r="AD495" i="1" s="1"/>
  <c r="AC495" i="1"/>
  <c r="AB495" i="1"/>
  <c r="AA495" i="1"/>
  <c r="AD494" i="1" a="1"/>
  <c r="AD494" i="1" s="1"/>
  <c r="AC494" i="1"/>
  <c r="AB494" i="1"/>
  <c r="AA494" i="1"/>
  <c r="AD493" i="1" a="1"/>
  <c r="AD493" i="1" s="1"/>
  <c r="AC493" i="1"/>
  <c r="AB493" i="1"/>
  <c r="AA493" i="1"/>
  <c r="AD492" i="1" a="1"/>
  <c r="AD492" i="1" s="1"/>
  <c r="AC492" i="1"/>
  <c r="AB492" i="1"/>
  <c r="AA492" i="1"/>
  <c r="AD491" i="1" a="1"/>
  <c r="AD491" i="1" s="1"/>
  <c r="AC491" i="1"/>
  <c r="AB491" i="1"/>
  <c r="AA491" i="1"/>
  <c r="AD490" i="1" a="1"/>
  <c r="AD490" i="1" s="1"/>
  <c r="AC490" i="1"/>
  <c r="AB490" i="1"/>
  <c r="AA490" i="1"/>
  <c r="AD489" i="1" a="1"/>
  <c r="AD489" i="1" s="1"/>
  <c r="AC489" i="1"/>
  <c r="AB489" i="1"/>
  <c r="AA489" i="1"/>
  <c r="AD488" i="1" a="1"/>
  <c r="AD488" i="1" s="1"/>
  <c r="AC488" i="1"/>
  <c r="AB488" i="1"/>
  <c r="AA488" i="1"/>
  <c r="AD487" i="1" a="1"/>
  <c r="AD487" i="1" s="1"/>
  <c r="AC487" i="1"/>
  <c r="AB487" i="1"/>
  <c r="AA487" i="1"/>
  <c r="AD486" i="1" a="1"/>
  <c r="AD486" i="1" s="1"/>
  <c r="AC486" i="1"/>
  <c r="AB486" i="1"/>
  <c r="AA486" i="1"/>
  <c r="AD485" i="1" a="1"/>
  <c r="AD485" i="1" s="1"/>
  <c r="AC485" i="1"/>
  <c r="AB485" i="1"/>
  <c r="AA485" i="1"/>
  <c r="AD484" i="1" a="1"/>
  <c r="AD484" i="1" s="1"/>
  <c r="AC484" i="1"/>
  <c r="AB484" i="1"/>
  <c r="AA484" i="1"/>
  <c r="AD483" i="1" a="1"/>
  <c r="AD483" i="1" s="1"/>
  <c r="AC483" i="1"/>
  <c r="AB483" i="1"/>
  <c r="AA483" i="1"/>
  <c r="AD482" i="1" a="1"/>
  <c r="AD482" i="1" s="1"/>
  <c r="AC482" i="1"/>
  <c r="AB482" i="1"/>
  <c r="AA482" i="1"/>
  <c r="AD481" i="1" a="1"/>
  <c r="AD481" i="1" s="1"/>
  <c r="AC481" i="1"/>
  <c r="AB481" i="1"/>
  <c r="AA481" i="1"/>
  <c r="AD480" i="1" a="1"/>
  <c r="AD480" i="1" s="1"/>
  <c r="AC480" i="1"/>
  <c r="AB480" i="1"/>
  <c r="AA480" i="1"/>
  <c r="AD479" i="1" a="1"/>
  <c r="AD479" i="1" s="1"/>
  <c r="AC479" i="1"/>
  <c r="AB479" i="1"/>
  <c r="AA479" i="1"/>
  <c r="AD478" i="1" a="1"/>
  <c r="AD478" i="1" s="1"/>
  <c r="AC478" i="1"/>
  <c r="AB478" i="1"/>
  <c r="AA478" i="1"/>
  <c r="AD477" i="1" a="1"/>
  <c r="AD477" i="1" s="1"/>
  <c r="AC477" i="1"/>
  <c r="AB477" i="1"/>
  <c r="AA477" i="1"/>
  <c r="AD476" i="1" a="1"/>
  <c r="AD476" i="1" s="1"/>
  <c r="AC476" i="1"/>
  <c r="AB476" i="1"/>
  <c r="AA476" i="1"/>
  <c r="AD475" i="1" a="1"/>
  <c r="AD475" i="1" s="1"/>
  <c r="AC475" i="1"/>
  <c r="AB475" i="1"/>
  <c r="AA475" i="1"/>
  <c r="AD474" i="1" a="1"/>
  <c r="AD474" i="1" s="1"/>
  <c r="AC474" i="1"/>
  <c r="AB474" i="1"/>
  <c r="AA474" i="1"/>
  <c r="AD473" i="1" a="1"/>
  <c r="AD473" i="1" s="1"/>
  <c r="AC473" i="1"/>
  <c r="AB473" i="1"/>
  <c r="AA473" i="1"/>
  <c r="AD472" i="1" a="1"/>
  <c r="AD472" i="1" s="1"/>
  <c r="AC472" i="1"/>
  <c r="AB472" i="1"/>
  <c r="AA472" i="1"/>
  <c r="AD471" i="1" a="1"/>
  <c r="AD471" i="1" s="1"/>
  <c r="AC471" i="1"/>
  <c r="AB471" i="1"/>
  <c r="AA471" i="1"/>
  <c r="AD470" i="1" a="1"/>
  <c r="AD470" i="1" s="1"/>
  <c r="AC470" i="1"/>
  <c r="AB470" i="1"/>
  <c r="AA470" i="1"/>
  <c r="AD469" i="1" a="1"/>
  <c r="AD469" i="1" s="1"/>
  <c r="AC469" i="1"/>
  <c r="AB469" i="1"/>
  <c r="AA469" i="1"/>
  <c r="AD468" i="1" a="1"/>
  <c r="AD468" i="1" s="1"/>
  <c r="AC468" i="1"/>
  <c r="AB468" i="1"/>
  <c r="AA468" i="1"/>
  <c r="AD467" i="1" a="1"/>
  <c r="AD467" i="1" s="1"/>
  <c r="AC467" i="1"/>
  <c r="AB467" i="1"/>
  <c r="AA467" i="1"/>
  <c r="AD466" i="1" a="1"/>
  <c r="AD466" i="1" s="1"/>
  <c r="AC466" i="1"/>
  <c r="AB466" i="1"/>
  <c r="AA466" i="1"/>
  <c r="AD465" i="1" a="1"/>
  <c r="AD465" i="1" s="1"/>
  <c r="AC465" i="1"/>
  <c r="AB465" i="1"/>
  <c r="AA465" i="1"/>
  <c r="AD464" i="1" a="1"/>
  <c r="AD464" i="1" s="1"/>
  <c r="AC464" i="1"/>
  <c r="AB464" i="1"/>
  <c r="AA464" i="1"/>
  <c r="AD463" i="1" a="1"/>
  <c r="AD463" i="1" s="1"/>
  <c r="AC463" i="1"/>
  <c r="AB463" i="1"/>
  <c r="AA463" i="1"/>
  <c r="AD462" i="1" a="1"/>
  <c r="AD462" i="1" s="1"/>
  <c r="AC462" i="1"/>
  <c r="AB462" i="1"/>
  <c r="AA462" i="1"/>
  <c r="AD461" i="1" a="1"/>
  <c r="AD461" i="1" s="1"/>
  <c r="AC461" i="1"/>
  <c r="AB461" i="1"/>
  <c r="AA461" i="1"/>
  <c r="AD460" i="1" a="1"/>
  <c r="AD460" i="1" s="1"/>
  <c r="AC460" i="1"/>
  <c r="AB460" i="1"/>
  <c r="AA460" i="1"/>
  <c r="AD459" i="1" a="1"/>
  <c r="AD459" i="1" s="1"/>
  <c r="AC459" i="1"/>
  <c r="AB459" i="1"/>
  <c r="AA459" i="1"/>
  <c r="AD458" i="1" a="1"/>
  <c r="AD458" i="1" s="1"/>
  <c r="AC458" i="1"/>
  <c r="AB458" i="1"/>
  <c r="AA458" i="1"/>
  <c r="AD457" i="1" a="1"/>
  <c r="AD457" i="1" s="1"/>
  <c r="AC457" i="1"/>
  <c r="AB457" i="1"/>
  <c r="AA457" i="1"/>
  <c r="AD456" i="1" a="1"/>
  <c r="AD456" i="1" s="1"/>
  <c r="AC456" i="1"/>
  <c r="AB456" i="1"/>
  <c r="AA456" i="1"/>
  <c r="AD455" i="1" a="1"/>
  <c r="AD455" i="1" s="1"/>
  <c r="AC455" i="1"/>
  <c r="AB455" i="1"/>
  <c r="AA455" i="1"/>
  <c r="AD454" i="1" a="1"/>
  <c r="AD454" i="1" s="1"/>
  <c r="AC454" i="1"/>
  <c r="AB454" i="1"/>
  <c r="AA454" i="1"/>
  <c r="AD453" i="1" a="1"/>
  <c r="AD453" i="1" s="1"/>
  <c r="AC453" i="1"/>
  <c r="AB453" i="1"/>
  <c r="AA453" i="1"/>
  <c r="AD452" i="1" a="1"/>
  <c r="AD452" i="1" s="1"/>
  <c r="AC452" i="1"/>
  <c r="AB452" i="1"/>
  <c r="AA452" i="1"/>
  <c r="AD451" i="1" a="1"/>
  <c r="AD451" i="1" s="1"/>
  <c r="AC451" i="1"/>
  <c r="AB451" i="1"/>
  <c r="AA451" i="1"/>
  <c r="AD450" i="1" a="1"/>
  <c r="AD450" i="1" s="1"/>
  <c r="AC450" i="1"/>
  <c r="AB450" i="1"/>
  <c r="AA450" i="1"/>
  <c r="AD449" i="1" a="1"/>
  <c r="AD449" i="1" s="1"/>
  <c r="AC449" i="1"/>
  <c r="AB449" i="1"/>
  <c r="AA449" i="1"/>
  <c r="AD448" i="1" a="1"/>
  <c r="AD448" i="1" s="1"/>
  <c r="AC448" i="1"/>
  <c r="AB448" i="1"/>
  <c r="AA448" i="1"/>
  <c r="AD447" i="1" a="1"/>
  <c r="AD447" i="1" s="1"/>
  <c r="AC447" i="1"/>
  <c r="AB447" i="1"/>
  <c r="AA447" i="1"/>
  <c r="AD446" i="1" a="1"/>
  <c r="AD446" i="1" s="1"/>
  <c r="AC446" i="1"/>
  <c r="AB446" i="1"/>
  <c r="AA446" i="1"/>
  <c r="AD445" i="1" a="1"/>
  <c r="AD445" i="1" s="1"/>
  <c r="AC445" i="1"/>
  <c r="AB445" i="1"/>
  <c r="AA445" i="1"/>
  <c r="AD444" i="1" a="1"/>
  <c r="AD444" i="1" s="1"/>
  <c r="AC444" i="1"/>
  <c r="AB444" i="1"/>
  <c r="AA444" i="1"/>
  <c r="AD443" i="1" a="1"/>
  <c r="AD443" i="1" s="1"/>
  <c r="AC443" i="1"/>
  <c r="AB443" i="1"/>
  <c r="AA443" i="1"/>
  <c r="AD442" i="1" a="1"/>
  <c r="AD442" i="1" s="1"/>
  <c r="AC442" i="1"/>
  <c r="AB442" i="1"/>
  <c r="AA442" i="1"/>
  <c r="AD441" i="1" a="1"/>
  <c r="AD441" i="1" s="1"/>
  <c r="AC441" i="1"/>
  <c r="AB441" i="1"/>
  <c r="AA441" i="1"/>
  <c r="AD440" i="1" a="1"/>
  <c r="AD440" i="1" s="1"/>
  <c r="AC440" i="1"/>
  <c r="AB440" i="1"/>
  <c r="AA440" i="1"/>
  <c r="AD439" i="1" a="1"/>
  <c r="AD439" i="1" s="1"/>
  <c r="AC439" i="1"/>
  <c r="AB439" i="1"/>
  <c r="AA439" i="1"/>
  <c r="AD438" i="1" a="1"/>
  <c r="AD438" i="1" s="1"/>
  <c r="AC438" i="1"/>
  <c r="AB438" i="1"/>
  <c r="AA438" i="1"/>
  <c r="AD437" i="1" a="1"/>
  <c r="AD437" i="1" s="1"/>
  <c r="AC437" i="1"/>
  <c r="AB437" i="1"/>
  <c r="AA437" i="1"/>
  <c r="AD436" i="1" a="1"/>
  <c r="AD436" i="1" s="1"/>
  <c r="AC436" i="1"/>
  <c r="AB436" i="1"/>
  <c r="AA436" i="1"/>
  <c r="AD435" i="1" a="1"/>
  <c r="AD435" i="1" s="1"/>
  <c r="AC435" i="1"/>
  <c r="AB435" i="1"/>
  <c r="AA435" i="1"/>
  <c r="AD434" i="1" a="1"/>
  <c r="AD434" i="1" s="1"/>
  <c r="AC434" i="1"/>
  <c r="AB434" i="1"/>
  <c r="AA434" i="1"/>
  <c r="AD433" i="1" a="1"/>
  <c r="AD433" i="1" s="1"/>
  <c r="AC433" i="1"/>
  <c r="AB433" i="1"/>
  <c r="AA433" i="1"/>
  <c r="AD432" i="1" a="1"/>
  <c r="AD432" i="1" s="1"/>
  <c r="AC432" i="1"/>
  <c r="AB432" i="1"/>
  <c r="AA432" i="1"/>
  <c r="AD431" i="1" a="1"/>
  <c r="AD431" i="1" s="1"/>
  <c r="AC431" i="1"/>
  <c r="AB431" i="1"/>
  <c r="AA431" i="1"/>
  <c r="AD430" i="1" a="1"/>
  <c r="AD430" i="1" s="1"/>
  <c r="AC430" i="1"/>
  <c r="AB430" i="1"/>
  <c r="AA430" i="1"/>
  <c r="AD429" i="1" a="1"/>
  <c r="AD429" i="1" s="1"/>
  <c r="AC429" i="1"/>
  <c r="AB429" i="1"/>
  <c r="AA429" i="1"/>
  <c r="AD428" i="1" a="1"/>
  <c r="AD428" i="1" s="1"/>
  <c r="AC428" i="1"/>
  <c r="AB428" i="1"/>
  <c r="AA428" i="1"/>
  <c r="AD427" i="1" a="1"/>
  <c r="AD427" i="1" s="1"/>
  <c r="AC427" i="1"/>
  <c r="AB427" i="1"/>
  <c r="AA427" i="1"/>
  <c r="AD426" i="1" a="1"/>
  <c r="AD426" i="1" s="1"/>
  <c r="AC426" i="1"/>
  <c r="AB426" i="1"/>
  <c r="AA426" i="1"/>
  <c r="AD425" i="1" a="1"/>
  <c r="AD425" i="1" s="1"/>
  <c r="AC425" i="1"/>
  <c r="AB425" i="1"/>
  <c r="AA425" i="1"/>
  <c r="AD424" i="1" a="1"/>
  <c r="AD424" i="1" s="1"/>
  <c r="AC424" i="1"/>
  <c r="AB424" i="1"/>
  <c r="AA424" i="1"/>
  <c r="AD423" i="1" a="1"/>
  <c r="AD423" i="1" s="1"/>
  <c r="AC423" i="1"/>
  <c r="AB423" i="1"/>
  <c r="AA423" i="1"/>
  <c r="AD422" i="1" a="1"/>
  <c r="AD422" i="1" s="1"/>
  <c r="AC422" i="1"/>
  <c r="AB422" i="1"/>
  <c r="AA422" i="1"/>
  <c r="AD421" i="1" a="1"/>
  <c r="AD421" i="1" s="1"/>
  <c r="AC421" i="1"/>
  <c r="AB421" i="1"/>
  <c r="AA421" i="1"/>
  <c r="AD420" i="1" a="1"/>
  <c r="AD420" i="1" s="1"/>
  <c r="AC420" i="1"/>
  <c r="AB420" i="1"/>
  <c r="AA420" i="1"/>
  <c r="AD419" i="1" a="1"/>
  <c r="AD419" i="1" s="1"/>
  <c r="AC419" i="1"/>
  <c r="AB419" i="1"/>
  <c r="AA419" i="1"/>
  <c r="AD418" i="1" a="1"/>
  <c r="AD418" i="1" s="1"/>
  <c r="AC418" i="1"/>
  <c r="AB418" i="1"/>
  <c r="AA418" i="1"/>
  <c r="AD417" i="1" a="1"/>
  <c r="AD417" i="1" s="1"/>
  <c r="AC417" i="1"/>
  <c r="AB417" i="1"/>
  <c r="AA417" i="1"/>
  <c r="AD416" i="1" a="1"/>
  <c r="AD416" i="1" s="1"/>
  <c r="AC416" i="1"/>
  <c r="AB416" i="1"/>
  <c r="AA416" i="1"/>
  <c r="AD415" i="1" a="1"/>
  <c r="AD415" i="1" s="1"/>
  <c r="AC415" i="1"/>
  <c r="AB415" i="1"/>
  <c r="AA415" i="1"/>
  <c r="AD414" i="1" a="1"/>
  <c r="AD414" i="1" s="1"/>
  <c r="AC414" i="1"/>
  <c r="AB414" i="1"/>
  <c r="AA414" i="1"/>
  <c r="AD413" i="1" a="1"/>
  <c r="AD413" i="1" s="1"/>
  <c r="AC413" i="1"/>
  <c r="AB413" i="1"/>
  <c r="AA413" i="1"/>
  <c r="AD412" i="1" a="1"/>
  <c r="AD412" i="1" s="1"/>
  <c r="AC412" i="1"/>
  <c r="AB412" i="1"/>
  <c r="AA412" i="1"/>
  <c r="AD411" i="1" a="1"/>
  <c r="AD411" i="1" s="1"/>
  <c r="AC411" i="1"/>
  <c r="AB411" i="1"/>
  <c r="AA411" i="1"/>
  <c r="AD410" i="1" a="1"/>
  <c r="AD410" i="1" s="1"/>
  <c r="AC410" i="1"/>
  <c r="AB410" i="1"/>
  <c r="AA410" i="1"/>
  <c r="AD409" i="1" a="1"/>
  <c r="AD409" i="1" s="1"/>
  <c r="AC409" i="1"/>
  <c r="AB409" i="1"/>
  <c r="AA409" i="1"/>
  <c r="AD408" i="1" a="1"/>
  <c r="AD408" i="1" s="1"/>
  <c r="AC408" i="1"/>
  <c r="AB408" i="1"/>
  <c r="AA408" i="1"/>
  <c r="AD407" i="1" a="1"/>
  <c r="AD407" i="1" s="1"/>
  <c r="AC407" i="1"/>
  <c r="AB407" i="1"/>
  <c r="AA407" i="1"/>
  <c r="AD406" i="1" a="1"/>
  <c r="AD406" i="1" s="1"/>
  <c r="AC406" i="1"/>
  <c r="AB406" i="1"/>
  <c r="AA406" i="1"/>
  <c r="AD405" i="1" a="1"/>
  <c r="AD405" i="1" s="1"/>
  <c r="AC405" i="1"/>
  <c r="AB405" i="1"/>
  <c r="AA405" i="1"/>
  <c r="AD404" i="1" a="1"/>
  <c r="AD404" i="1" s="1"/>
  <c r="AC404" i="1"/>
  <c r="AB404" i="1"/>
  <c r="AA404" i="1"/>
  <c r="AD403" i="1" a="1"/>
  <c r="AD403" i="1" s="1"/>
  <c r="AC403" i="1"/>
  <c r="AB403" i="1"/>
  <c r="AA403" i="1"/>
  <c r="AD402" i="1" a="1"/>
  <c r="AD402" i="1" s="1"/>
  <c r="AC402" i="1"/>
  <c r="AB402" i="1"/>
  <c r="AA402" i="1"/>
  <c r="AD401" i="1" a="1"/>
  <c r="AD401" i="1" s="1"/>
  <c r="AC401" i="1"/>
  <c r="AB401" i="1"/>
  <c r="AA401" i="1"/>
  <c r="AD400" i="1" a="1"/>
  <c r="AD400" i="1" s="1"/>
  <c r="AC400" i="1"/>
  <c r="AB400" i="1"/>
  <c r="AA400" i="1"/>
  <c r="AD399" i="1" a="1"/>
  <c r="AD399" i="1" s="1"/>
  <c r="AC399" i="1"/>
  <c r="AB399" i="1"/>
  <c r="AA399" i="1"/>
  <c r="AD398" i="1" a="1"/>
  <c r="AD398" i="1" s="1"/>
  <c r="AC398" i="1"/>
  <c r="AB398" i="1"/>
  <c r="AA398" i="1"/>
  <c r="AD397" i="1" a="1"/>
  <c r="AD397" i="1" s="1"/>
  <c r="AC397" i="1"/>
  <c r="AB397" i="1"/>
  <c r="AA397" i="1"/>
  <c r="AD396" i="1" a="1"/>
  <c r="AD396" i="1" s="1"/>
  <c r="AC396" i="1"/>
  <c r="AB396" i="1"/>
  <c r="AA396" i="1"/>
  <c r="AD395" i="1" a="1"/>
  <c r="AD395" i="1" s="1"/>
  <c r="AC395" i="1"/>
  <c r="AB395" i="1"/>
  <c r="AA395" i="1"/>
  <c r="AD394" i="1" a="1"/>
  <c r="AD394" i="1" s="1"/>
  <c r="AC394" i="1"/>
  <c r="AB394" i="1"/>
  <c r="AA394" i="1"/>
  <c r="AD393" i="1" a="1"/>
  <c r="AD393" i="1" s="1"/>
  <c r="AC393" i="1"/>
  <c r="AB393" i="1"/>
  <c r="AA393" i="1"/>
  <c r="AD392" i="1" a="1"/>
  <c r="AD392" i="1" s="1"/>
  <c r="AC392" i="1"/>
  <c r="AB392" i="1"/>
  <c r="AA392" i="1"/>
  <c r="AD391" i="1" a="1"/>
  <c r="AD391" i="1" s="1"/>
  <c r="AC391" i="1"/>
  <c r="AB391" i="1"/>
  <c r="AA391" i="1"/>
  <c r="AD390" i="1" a="1"/>
  <c r="AD390" i="1" s="1"/>
  <c r="AC390" i="1"/>
  <c r="AB390" i="1"/>
  <c r="AA390" i="1"/>
  <c r="AD389" i="1" a="1"/>
  <c r="AD389" i="1" s="1"/>
  <c r="AC389" i="1"/>
  <c r="AB389" i="1"/>
  <c r="AA389" i="1"/>
  <c r="AD388" i="1" a="1"/>
  <c r="AD388" i="1" s="1"/>
  <c r="AC388" i="1"/>
  <c r="AB388" i="1"/>
  <c r="AA388" i="1"/>
  <c r="AD387" i="1" a="1"/>
  <c r="AD387" i="1" s="1"/>
  <c r="AC387" i="1"/>
  <c r="AB387" i="1"/>
  <c r="AA387" i="1"/>
  <c r="AD386" i="1" a="1"/>
  <c r="AD386" i="1" s="1"/>
  <c r="AC386" i="1"/>
  <c r="AB386" i="1"/>
  <c r="AA386" i="1"/>
  <c r="AD385" i="1" a="1"/>
  <c r="AD385" i="1" s="1"/>
  <c r="AC385" i="1"/>
  <c r="AB385" i="1"/>
  <c r="AA385" i="1"/>
  <c r="AD384" i="1" a="1"/>
  <c r="AD384" i="1" s="1"/>
  <c r="AC384" i="1"/>
  <c r="AB384" i="1"/>
  <c r="AA384" i="1"/>
  <c r="AD383" i="1" a="1"/>
  <c r="AD383" i="1" s="1"/>
  <c r="AC383" i="1"/>
  <c r="AB383" i="1"/>
  <c r="AA383" i="1"/>
  <c r="AD382" i="1" a="1"/>
  <c r="AD382" i="1" s="1"/>
  <c r="AC382" i="1"/>
  <c r="AB382" i="1"/>
  <c r="AA382" i="1"/>
  <c r="AD381" i="1" a="1"/>
  <c r="AD381" i="1" s="1"/>
  <c r="AC381" i="1"/>
  <c r="AB381" i="1"/>
  <c r="AA381" i="1"/>
  <c r="AD380" i="1"/>
  <c r="AD380" i="1" a="1"/>
  <c r="AC380" i="1"/>
  <c r="AB380" i="1"/>
  <c r="AA380" i="1"/>
  <c r="AD379" i="1" a="1"/>
  <c r="AD379" i="1" s="1"/>
  <c r="AC379" i="1"/>
  <c r="AB379" i="1"/>
  <c r="AA379" i="1"/>
  <c r="AD378" i="1" a="1"/>
  <c r="AD378" i="1" s="1"/>
  <c r="AC378" i="1"/>
  <c r="AB378" i="1"/>
  <c r="AA378" i="1"/>
  <c r="AD377" i="1" a="1"/>
  <c r="AD377" i="1" s="1"/>
  <c r="AC377" i="1"/>
  <c r="AB377" i="1"/>
  <c r="AA377" i="1"/>
  <c r="AD376" i="1" a="1"/>
  <c r="AD376" i="1" s="1"/>
  <c r="AC376" i="1"/>
  <c r="AB376" i="1"/>
  <c r="AA376" i="1"/>
  <c r="AD375" i="1" a="1"/>
  <c r="AD375" i="1" s="1"/>
  <c r="AC375" i="1"/>
  <c r="AB375" i="1"/>
  <c r="AA375" i="1"/>
  <c r="AD374" i="1" a="1"/>
  <c r="AD374" i="1" s="1"/>
  <c r="AC374" i="1"/>
  <c r="AB374" i="1"/>
  <c r="AA374" i="1"/>
  <c r="AD373" i="1" a="1"/>
  <c r="AD373" i="1" s="1"/>
  <c r="AC373" i="1"/>
  <c r="AB373" i="1"/>
  <c r="AA373" i="1"/>
  <c r="AD372" i="1" a="1"/>
  <c r="AD372" i="1" s="1"/>
  <c r="AC372" i="1"/>
  <c r="AB372" i="1"/>
  <c r="AA372" i="1"/>
  <c r="AD371" i="1" a="1"/>
  <c r="AD371" i="1" s="1"/>
  <c r="AC371" i="1"/>
  <c r="AB371" i="1"/>
  <c r="AA371" i="1"/>
  <c r="AD370" i="1" a="1"/>
  <c r="AD370" i="1" s="1"/>
  <c r="AC370" i="1"/>
  <c r="AB370" i="1"/>
  <c r="AA370" i="1"/>
  <c r="AD369" i="1" a="1"/>
  <c r="AD369" i="1" s="1"/>
  <c r="AC369" i="1"/>
  <c r="AB369" i="1"/>
  <c r="AA369" i="1"/>
  <c r="AD368" i="1" a="1"/>
  <c r="AD368" i="1" s="1"/>
  <c r="AC368" i="1"/>
  <c r="AB368" i="1"/>
  <c r="AA368" i="1"/>
  <c r="AD367" i="1" a="1"/>
  <c r="AD367" i="1" s="1"/>
  <c r="AC367" i="1"/>
  <c r="AB367" i="1"/>
  <c r="AA367" i="1"/>
  <c r="AD366" i="1" a="1"/>
  <c r="AD366" i="1" s="1"/>
  <c r="AC366" i="1"/>
  <c r="AB366" i="1"/>
  <c r="AA366" i="1"/>
  <c r="AD365" i="1" a="1"/>
  <c r="AD365" i="1" s="1"/>
  <c r="AC365" i="1"/>
  <c r="AB365" i="1"/>
  <c r="AA365" i="1"/>
  <c r="AD364" i="1" a="1"/>
  <c r="AD364" i="1" s="1"/>
  <c r="AC364" i="1"/>
  <c r="AB364" i="1"/>
  <c r="AA364" i="1"/>
  <c r="AD363" i="1" a="1"/>
  <c r="AD363" i="1" s="1"/>
  <c r="AC363" i="1"/>
  <c r="AB363" i="1"/>
  <c r="AA363" i="1"/>
  <c r="AD362" i="1" a="1"/>
  <c r="AD362" i="1" s="1"/>
  <c r="AC362" i="1"/>
  <c r="AB362" i="1"/>
  <c r="AA362" i="1"/>
  <c r="AD361" i="1" a="1"/>
  <c r="AD361" i="1" s="1"/>
  <c r="AC361" i="1"/>
  <c r="AB361" i="1"/>
  <c r="AA361" i="1"/>
  <c r="AD360" i="1" a="1"/>
  <c r="AD360" i="1" s="1"/>
  <c r="AC360" i="1"/>
  <c r="AB360" i="1"/>
  <c r="AA360" i="1"/>
  <c r="AD359" i="1" a="1"/>
  <c r="AD359" i="1" s="1"/>
  <c r="AC359" i="1"/>
  <c r="AB359" i="1"/>
  <c r="AA359" i="1"/>
  <c r="AD358" i="1" a="1"/>
  <c r="AD358" i="1" s="1"/>
  <c r="AC358" i="1"/>
  <c r="AB358" i="1"/>
  <c r="AA358" i="1"/>
  <c r="AD357" i="1" a="1"/>
  <c r="AD357" i="1" s="1"/>
  <c r="AC357" i="1"/>
  <c r="AB357" i="1"/>
  <c r="AA357" i="1"/>
  <c r="AD356" i="1" a="1"/>
  <c r="AD356" i="1" s="1"/>
  <c r="AC356" i="1"/>
  <c r="AB356" i="1"/>
  <c r="AA356" i="1"/>
  <c r="AD355" i="1" a="1"/>
  <c r="AD355" i="1" s="1"/>
  <c r="AC355" i="1"/>
  <c r="AB355" i="1"/>
  <c r="AA355" i="1"/>
  <c r="AD354" i="1" a="1"/>
  <c r="AD354" i="1" s="1"/>
  <c r="AC354" i="1"/>
  <c r="AB354" i="1"/>
  <c r="AA354" i="1"/>
  <c r="AD353" i="1" a="1"/>
  <c r="AD353" i="1" s="1"/>
  <c r="AC353" i="1"/>
  <c r="AB353" i="1"/>
  <c r="AA353" i="1"/>
  <c r="AD352" i="1" a="1"/>
  <c r="AD352" i="1" s="1"/>
  <c r="AC352" i="1"/>
  <c r="AB352" i="1"/>
  <c r="AA352" i="1"/>
  <c r="AD351" i="1" a="1"/>
  <c r="AD351" i="1" s="1"/>
  <c r="AC351" i="1"/>
  <c r="AB351" i="1"/>
  <c r="AA351" i="1"/>
  <c r="AD350" i="1" a="1"/>
  <c r="AD350" i="1" s="1"/>
  <c r="AC350" i="1"/>
  <c r="AB350" i="1"/>
  <c r="AA350" i="1"/>
  <c r="AD349" i="1" a="1"/>
  <c r="AD349" i="1" s="1"/>
  <c r="AC349" i="1"/>
  <c r="AB349" i="1"/>
  <c r="AA349" i="1"/>
  <c r="AD348" i="1" a="1"/>
  <c r="AD348" i="1" s="1"/>
  <c r="AC348" i="1"/>
  <c r="AB348" i="1"/>
  <c r="AA348" i="1"/>
  <c r="AD347" i="1" a="1"/>
  <c r="AD347" i="1" s="1"/>
  <c r="AC347" i="1"/>
  <c r="AB347" i="1"/>
  <c r="AA347" i="1"/>
  <c r="AD346" i="1" a="1"/>
  <c r="AD346" i="1" s="1"/>
  <c r="AC346" i="1"/>
  <c r="AB346" i="1"/>
  <c r="AA346" i="1"/>
  <c r="AD345" i="1" a="1"/>
  <c r="AD345" i="1" s="1"/>
  <c r="AC345" i="1"/>
  <c r="AB345" i="1"/>
  <c r="AA345" i="1"/>
  <c r="AD344" i="1" a="1"/>
  <c r="AD344" i="1" s="1"/>
  <c r="AC344" i="1"/>
  <c r="AB344" i="1"/>
  <c r="AA344" i="1"/>
  <c r="AD343" i="1" a="1"/>
  <c r="AD343" i="1" s="1"/>
  <c r="AC343" i="1"/>
  <c r="AB343" i="1"/>
  <c r="AA343" i="1"/>
  <c r="AD342" i="1" a="1"/>
  <c r="AD342" i="1" s="1"/>
  <c r="AC342" i="1"/>
  <c r="AB342" i="1"/>
  <c r="AA342" i="1"/>
  <c r="AD341" i="1" a="1"/>
  <c r="AD341" i="1" s="1"/>
  <c r="AC341" i="1"/>
  <c r="AB341" i="1"/>
  <c r="AA341" i="1"/>
  <c r="AD340" i="1" a="1"/>
  <c r="AD340" i="1" s="1"/>
  <c r="AC340" i="1"/>
  <c r="AB340" i="1"/>
  <c r="AA340" i="1"/>
  <c r="AD339" i="1" a="1"/>
  <c r="AD339" i="1" s="1"/>
  <c r="AC339" i="1"/>
  <c r="AB339" i="1"/>
  <c r="AA339" i="1"/>
  <c r="AD338" i="1" a="1"/>
  <c r="AD338" i="1" s="1"/>
  <c r="AC338" i="1"/>
  <c r="AB338" i="1"/>
  <c r="AA338" i="1"/>
  <c r="AD337" i="1" a="1"/>
  <c r="AD337" i="1" s="1"/>
  <c r="AC337" i="1"/>
  <c r="AB337" i="1"/>
  <c r="AA337" i="1"/>
  <c r="AD336" i="1" a="1"/>
  <c r="AD336" i="1" s="1"/>
  <c r="AC336" i="1"/>
  <c r="AB336" i="1"/>
  <c r="AA336" i="1"/>
  <c r="AD335" i="1" a="1"/>
  <c r="AD335" i="1" s="1"/>
  <c r="AC335" i="1"/>
  <c r="AB335" i="1"/>
  <c r="AA335" i="1"/>
  <c r="AD334" i="1" a="1"/>
  <c r="AD334" i="1" s="1"/>
  <c r="AC334" i="1"/>
  <c r="AB334" i="1"/>
  <c r="AA334" i="1"/>
  <c r="AD333" i="1" a="1"/>
  <c r="AD333" i="1" s="1"/>
  <c r="AC333" i="1"/>
  <c r="AB333" i="1"/>
  <c r="AA333" i="1"/>
  <c r="AD332" i="1" a="1"/>
  <c r="AD332" i="1" s="1"/>
  <c r="AC332" i="1"/>
  <c r="AB332" i="1"/>
  <c r="AA332" i="1"/>
  <c r="AD331" i="1" a="1"/>
  <c r="AD331" i="1" s="1"/>
  <c r="AC331" i="1"/>
  <c r="AB331" i="1"/>
  <c r="AA331" i="1"/>
  <c r="AD330" i="1" a="1"/>
  <c r="AD330" i="1" s="1"/>
  <c r="AC330" i="1"/>
  <c r="AB330" i="1"/>
  <c r="AA330" i="1"/>
  <c r="AD329" i="1" a="1"/>
  <c r="AD329" i="1" s="1"/>
  <c r="AC329" i="1"/>
  <c r="AB329" i="1"/>
  <c r="AA329" i="1"/>
  <c r="AD328" i="1" a="1"/>
  <c r="AD328" i="1" s="1"/>
  <c r="AC328" i="1"/>
  <c r="AB328" i="1"/>
  <c r="AA328" i="1"/>
  <c r="AD327" i="1" a="1"/>
  <c r="AD327" i="1" s="1"/>
  <c r="AC327" i="1"/>
  <c r="AB327" i="1"/>
  <c r="AA327" i="1"/>
  <c r="AD326" i="1" a="1"/>
  <c r="AD326" i="1" s="1"/>
  <c r="AC326" i="1"/>
  <c r="AB326" i="1"/>
  <c r="AA326" i="1"/>
  <c r="AD325" i="1" a="1"/>
  <c r="AD325" i="1" s="1"/>
  <c r="AC325" i="1"/>
  <c r="AB325" i="1"/>
  <c r="AA325" i="1"/>
  <c r="AD324" i="1" a="1"/>
  <c r="AD324" i="1" s="1"/>
  <c r="AC324" i="1"/>
  <c r="AB324" i="1"/>
  <c r="AA324" i="1"/>
  <c r="AD323" i="1" a="1"/>
  <c r="AD323" i="1" s="1"/>
  <c r="AC323" i="1"/>
  <c r="AB323" i="1"/>
  <c r="AA323" i="1"/>
  <c r="AD322" i="1" a="1"/>
  <c r="AD322" i="1" s="1"/>
  <c r="AC322" i="1"/>
  <c r="AB322" i="1"/>
  <c r="AA322" i="1"/>
  <c r="AD321" i="1" a="1"/>
  <c r="AD321" i="1" s="1"/>
  <c r="AC321" i="1"/>
  <c r="AB321" i="1"/>
  <c r="AA321" i="1"/>
  <c r="AD320" i="1" a="1"/>
  <c r="AD320" i="1" s="1"/>
  <c r="AC320" i="1"/>
  <c r="AB320" i="1"/>
  <c r="AA320" i="1"/>
  <c r="AD319" i="1" a="1"/>
  <c r="AD319" i="1" s="1"/>
  <c r="AC319" i="1"/>
  <c r="AB319" i="1"/>
  <c r="AA319" i="1"/>
  <c r="AD318" i="1" a="1"/>
  <c r="AD318" i="1" s="1"/>
  <c r="AC318" i="1"/>
  <c r="AB318" i="1"/>
  <c r="AA318" i="1"/>
  <c r="AD317" i="1" a="1"/>
  <c r="AD317" i="1" s="1"/>
  <c r="AC317" i="1"/>
  <c r="AB317" i="1"/>
  <c r="AA317" i="1"/>
  <c r="AD316" i="1" a="1"/>
  <c r="AD316" i="1" s="1"/>
  <c r="AC316" i="1"/>
  <c r="AB316" i="1"/>
  <c r="AA316" i="1"/>
  <c r="AD315" i="1" a="1"/>
  <c r="AD315" i="1" s="1"/>
  <c r="AC315" i="1"/>
  <c r="AB315" i="1"/>
  <c r="AA315" i="1"/>
  <c r="AD314" i="1" a="1"/>
  <c r="AD314" i="1" s="1"/>
  <c r="AC314" i="1"/>
  <c r="AB314" i="1"/>
  <c r="AA314" i="1"/>
  <c r="AD313" i="1" a="1"/>
  <c r="AD313" i="1" s="1"/>
  <c r="AC313" i="1"/>
  <c r="AB313" i="1"/>
  <c r="AA313" i="1"/>
  <c r="AD312" i="1" a="1"/>
  <c r="AD312" i="1" s="1"/>
  <c r="AC312" i="1"/>
  <c r="AB312" i="1"/>
  <c r="AA312" i="1"/>
  <c r="AD311" i="1" a="1"/>
  <c r="AD311" i="1" s="1"/>
  <c r="AC311" i="1"/>
  <c r="AB311" i="1"/>
  <c r="AA311" i="1"/>
  <c r="AD310" i="1" a="1"/>
  <c r="AD310" i="1" s="1"/>
  <c r="AC310" i="1"/>
  <c r="AB310" i="1"/>
  <c r="AA310" i="1"/>
  <c r="AD309" i="1" a="1"/>
  <c r="AD309" i="1" s="1"/>
  <c r="AC309" i="1"/>
  <c r="AB309" i="1"/>
  <c r="AA309" i="1"/>
  <c r="AD308" i="1" a="1"/>
  <c r="AD308" i="1" s="1"/>
  <c r="AC308" i="1"/>
  <c r="AB308" i="1"/>
  <c r="AA308" i="1"/>
  <c r="AD307" i="1" a="1"/>
  <c r="AD307" i="1" s="1"/>
  <c r="AC307" i="1"/>
  <c r="AB307" i="1"/>
  <c r="AA307" i="1"/>
  <c r="AD306" i="1" a="1"/>
  <c r="AD306" i="1" s="1"/>
  <c r="AC306" i="1"/>
  <c r="AB306" i="1"/>
  <c r="AA306" i="1"/>
  <c r="AD305" i="1" a="1"/>
  <c r="AD305" i="1" s="1"/>
  <c r="AC305" i="1"/>
  <c r="AB305" i="1"/>
  <c r="AA305" i="1"/>
  <c r="AD304" i="1" a="1"/>
  <c r="AD304" i="1" s="1"/>
  <c r="AC304" i="1"/>
  <c r="AB304" i="1"/>
  <c r="AA304" i="1"/>
  <c r="AD303" i="1" a="1"/>
  <c r="AD303" i="1" s="1"/>
  <c r="AC303" i="1"/>
  <c r="AB303" i="1"/>
  <c r="AA303" i="1"/>
  <c r="AD302" i="1" a="1"/>
  <c r="AD302" i="1" s="1"/>
  <c r="AC302" i="1"/>
  <c r="AB302" i="1"/>
  <c r="AA302" i="1"/>
  <c r="AD301" i="1" a="1"/>
  <c r="AD301" i="1" s="1"/>
  <c r="AC301" i="1"/>
  <c r="AB301" i="1"/>
  <c r="AA301" i="1"/>
  <c r="AD300" i="1" a="1"/>
  <c r="AD300" i="1" s="1"/>
  <c r="AC300" i="1"/>
  <c r="AB300" i="1"/>
  <c r="AA300" i="1"/>
  <c r="AD299" i="1" a="1"/>
  <c r="AD299" i="1" s="1"/>
  <c r="AC299" i="1"/>
  <c r="AB299" i="1"/>
  <c r="AA299" i="1"/>
  <c r="AD298" i="1" a="1"/>
  <c r="AD298" i="1" s="1"/>
  <c r="AC298" i="1"/>
  <c r="AB298" i="1"/>
  <c r="AA298" i="1"/>
  <c r="AD297" i="1" a="1"/>
  <c r="AD297" i="1" s="1"/>
  <c r="AC297" i="1"/>
  <c r="AB297" i="1"/>
  <c r="AA297" i="1"/>
  <c r="AD296" i="1" a="1"/>
  <c r="AD296" i="1" s="1"/>
  <c r="AC296" i="1"/>
  <c r="AB296" i="1"/>
  <c r="AA296" i="1"/>
  <c r="AD295" i="1" a="1"/>
  <c r="AD295" i="1" s="1"/>
  <c r="AC295" i="1"/>
  <c r="AB295" i="1"/>
  <c r="AA295" i="1"/>
  <c r="AD294" i="1" a="1"/>
  <c r="AD294" i="1" s="1"/>
  <c r="AC294" i="1"/>
  <c r="AB294" i="1"/>
  <c r="AA294" i="1"/>
  <c r="AD293" i="1" a="1"/>
  <c r="AD293" i="1" s="1"/>
  <c r="AC293" i="1"/>
  <c r="AB293" i="1"/>
  <c r="AA293" i="1"/>
  <c r="AD292" i="1" a="1"/>
  <c r="AD292" i="1" s="1"/>
  <c r="AC292" i="1"/>
  <c r="AB292" i="1"/>
  <c r="AA292" i="1"/>
  <c r="AD291" i="1" a="1"/>
  <c r="AD291" i="1" s="1"/>
  <c r="AC291" i="1"/>
  <c r="AB291" i="1"/>
  <c r="AA291" i="1"/>
  <c r="AD290" i="1" a="1"/>
  <c r="AD290" i="1" s="1"/>
  <c r="AC290" i="1"/>
  <c r="AB290" i="1"/>
  <c r="AA290" i="1"/>
  <c r="AD289" i="1" a="1"/>
  <c r="AD289" i="1" s="1"/>
  <c r="AC289" i="1"/>
  <c r="AB289" i="1"/>
  <c r="AA289" i="1"/>
  <c r="AD288" i="1" a="1"/>
  <c r="AD288" i="1" s="1"/>
  <c r="AC288" i="1"/>
  <c r="AB288" i="1"/>
  <c r="AA288" i="1"/>
  <c r="AD287" i="1" a="1"/>
  <c r="AD287" i="1" s="1"/>
  <c r="AC287" i="1"/>
  <c r="AB287" i="1"/>
  <c r="AA287" i="1"/>
  <c r="AD286" i="1" a="1"/>
  <c r="AD286" i="1" s="1"/>
  <c r="AC286" i="1"/>
  <c r="AB286" i="1"/>
  <c r="AA286" i="1"/>
  <c r="AD285" i="1" a="1"/>
  <c r="AD285" i="1" s="1"/>
  <c r="AC285" i="1"/>
  <c r="AB285" i="1"/>
  <c r="AA285" i="1"/>
  <c r="AD284" i="1" a="1"/>
  <c r="AD284" i="1" s="1"/>
  <c r="AC284" i="1"/>
  <c r="AB284" i="1"/>
  <c r="AA284" i="1"/>
  <c r="AD283" i="1" a="1"/>
  <c r="AD283" i="1" s="1"/>
  <c r="AC283" i="1"/>
  <c r="AB283" i="1"/>
  <c r="AA283" i="1"/>
  <c r="AD282" i="1" a="1"/>
  <c r="AD282" i="1" s="1"/>
  <c r="AC282" i="1"/>
  <c r="AB282" i="1"/>
  <c r="AA282" i="1"/>
  <c r="AD281" i="1" a="1"/>
  <c r="AD281" i="1" s="1"/>
  <c r="AC281" i="1"/>
  <c r="AB281" i="1"/>
  <c r="AA281" i="1"/>
  <c r="AD280" i="1" a="1"/>
  <c r="AD280" i="1" s="1"/>
  <c r="AC280" i="1"/>
  <c r="AB280" i="1"/>
  <c r="AA280" i="1"/>
  <c r="AD279" i="1" a="1"/>
  <c r="AD279" i="1" s="1"/>
  <c r="AC279" i="1"/>
  <c r="AB279" i="1"/>
  <c r="AA279" i="1"/>
  <c r="AD278" i="1" a="1"/>
  <c r="AD278" i="1" s="1"/>
  <c r="AC278" i="1"/>
  <c r="AB278" i="1"/>
  <c r="AA278" i="1"/>
  <c r="AD277" i="1" a="1"/>
  <c r="AD277" i="1" s="1"/>
  <c r="AC277" i="1"/>
  <c r="AB277" i="1"/>
  <c r="AA277" i="1"/>
  <c r="AD276" i="1" a="1"/>
  <c r="AD276" i="1" s="1"/>
  <c r="AC276" i="1"/>
  <c r="AB276" i="1"/>
  <c r="AA276" i="1"/>
  <c r="AD275" i="1" a="1"/>
  <c r="AD275" i="1" s="1"/>
  <c r="AC275" i="1"/>
  <c r="AB275" i="1"/>
  <c r="AA275" i="1"/>
  <c r="AD274" i="1" a="1"/>
  <c r="AD274" i="1" s="1"/>
  <c r="AC274" i="1"/>
  <c r="AB274" i="1"/>
  <c r="AA274" i="1"/>
  <c r="AD273" i="1" a="1"/>
  <c r="AD273" i="1" s="1"/>
  <c r="AC273" i="1"/>
  <c r="AB273" i="1"/>
  <c r="AA273" i="1"/>
  <c r="AD272" i="1" a="1"/>
  <c r="AD272" i="1" s="1"/>
  <c r="AC272" i="1"/>
  <c r="AB272" i="1"/>
  <c r="AA272" i="1"/>
  <c r="AD271" i="1" a="1"/>
  <c r="AD271" i="1" s="1"/>
  <c r="AC271" i="1"/>
  <c r="AB271" i="1"/>
  <c r="AA271" i="1"/>
  <c r="AD270" i="1" a="1"/>
  <c r="AD270" i="1" s="1"/>
  <c r="AC270" i="1"/>
  <c r="AB270" i="1"/>
  <c r="AA270" i="1"/>
  <c r="AD269" i="1" a="1"/>
  <c r="AD269" i="1" s="1"/>
  <c r="AC269" i="1"/>
  <c r="AB269" i="1"/>
  <c r="AA269" i="1"/>
  <c r="AD268" i="1" a="1"/>
  <c r="AD268" i="1" s="1"/>
  <c r="AC268" i="1"/>
  <c r="AB268" i="1"/>
  <c r="AA268" i="1"/>
  <c r="AD267" i="1" a="1"/>
  <c r="AD267" i="1" s="1"/>
  <c r="AC267" i="1"/>
  <c r="AB267" i="1"/>
  <c r="AA267" i="1"/>
  <c r="AD266" i="1" a="1"/>
  <c r="AD266" i="1" s="1"/>
  <c r="AC266" i="1"/>
  <c r="AB266" i="1"/>
  <c r="AA266" i="1"/>
  <c r="AD265" i="1" a="1"/>
  <c r="AD265" i="1" s="1"/>
  <c r="AC265" i="1"/>
  <c r="AB265" i="1"/>
  <c r="AA265" i="1"/>
  <c r="AD264" i="1" a="1"/>
  <c r="AD264" i="1" s="1"/>
  <c r="AC264" i="1"/>
  <c r="AB264" i="1"/>
  <c r="AA264" i="1"/>
  <c r="AD263" i="1" a="1"/>
  <c r="AD263" i="1" s="1"/>
  <c r="AC263" i="1"/>
  <c r="AB263" i="1"/>
  <c r="AA263" i="1"/>
  <c r="AD262" i="1" a="1"/>
  <c r="AD262" i="1" s="1"/>
  <c r="AC262" i="1"/>
  <c r="AB262" i="1"/>
  <c r="AA262" i="1"/>
  <c r="AD261" i="1" a="1"/>
  <c r="AD261" i="1" s="1"/>
  <c r="AC261" i="1"/>
  <c r="AB261" i="1"/>
  <c r="AA261" i="1"/>
  <c r="AD260" i="1" a="1"/>
  <c r="AD260" i="1" s="1"/>
  <c r="AC260" i="1"/>
  <c r="AB260" i="1"/>
  <c r="AA260" i="1"/>
  <c r="AD259" i="1" a="1"/>
  <c r="AD259" i="1" s="1"/>
  <c r="AC259" i="1"/>
  <c r="AB259" i="1"/>
  <c r="AA259" i="1"/>
  <c r="AD258" i="1" a="1"/>
  <c r="AD258" i="1" s="1"/>
  <c r="AC258" i="1"/>
  <c r="AB258" i="1"/>
  <c r="AA258" i="1"/>
  <c r="AD257" i="1" a="1"/>
  <c r="AD257" i="1" s="1"/>
  <c r="AC257" i="1"/>
  <c r="AB257" i="1"/>
  <c r="AA257" i="1"/>
  <c r="AD256" i="1" a="1"/>
  <c r="AD256" i="1" s="1"/>
  <c r="AC256" i="1"/>
  <c r="AB256" i="1"/>
  <c r="AA256" i="1"/>
  <c r="AD255" i="1" a="1"/>
  <c r="AD255" i="1" s="1"/>
  <c r="AC255" i="1"/>
  <c r="AB255" i="1"/>
  <c r="AA255" i="1"/>
  <c r="AD254" i="1" a="1"/>
  <c r="AD254" i="1" s="1"/>
  <c r="AC254" i="1"/>
  <c r="AB254" i="1"/>
  <c r="AA254" i="1"/>
  <c r="AD253" i="1" a="1"/>
  <c r="AD253" i="1" s="1"/>
  <c r="AC253" i="1"/>
  <c r="AB253" i="1"/>
  <c r="AA253" i="1"/>
  <c r="AD252" i="1" a="1"/>
  <c r="AD252" i="1" s="1"/>
  <c r="AC252" i="1"/>
  <c r="AB252" i="1"/>
  <c r="AA252" i="1"/>
  <c r="AD251" i="1" a="1"/>
  <c r="AD251" i="1" s="1"/>
  <c r="AC251" i="1"/>
  <c r="AB251" i="1"/>
  <c r="AA251" i="1"/>
  <c r="AD250" i="1" a="1"/>
  <c r="AD250" i="1" s="1"/>
  <c r="AC250" i="1"/>
  <c r="AB250" i="1"/>
  <c r="AA250" i="1"/>
  <c r="AD249" i="1" a="1"/>
  <c r="AD249" i="1" s="1"/>
  <c r="AC249" i="1"/>
  <c r="AB249" i="1"/>
  <c r="AA249" i="1"/>
  <c r="AD248" i="1" a="1"/>
  <c r="AD248" i="1" s="1"/>
  <c r="AC248" i="1"/>
  <c r="AB248" i="1"/>
  <c r="AA248" i="1"/>
  <c r="AD247" i="1" a="1"/>
  <c r="AD247" i="1" s="1"/>
  <c r="AC247" i="1"/>
  <c r="AB247" i="1"/>
  <c r="AA247" i="1"/>
  <c r="AD246" i="1" a="1"/>
  <c r="AD246" i="1" s="1"/>
  <c r="AC246" i="1"/>
  <c r="AB246" i="1"/>
  <c r="AA246" i="1"/>
  <c r="AD245" i="1" a="1"/>
  <c r="AD245" i="1" s="1"/>
  <c r="AC245" i="1"/>
  <c r="AB245" i="1"/>
  <c r="AA245" i="1"/>
  <c r="AD244" i="1" a="1"/>
  <c r="AD244" i="1" s="1"/>
  <c r="AC244" i="1"/>
  <c r="AB244" i="1"/>
  <c r="AA244" i="1"/>
  <c r="AD243" i="1" a="1"/>
  <c r="AD243" i="1" s="1"/>
  <c r="AC243" i="1"/>
  <c r="AB243" i="1"/>
  <c r="AA243" i="1"/>
  <c r="AD242" i="1" a="1"/>
  <c r="AD242" i="1" s="1"/>
  <c r="AC242" i="1"/>
  <c r="AB242" i="1"/>
  <c r="AA242" i="1"/>
  <c r="AD241" i="1" a="1"/>
  <c r="AD241" i="1" s="1"/>
  <c r="AC241" i="1"/>
  <c r="AB241" i="1"/>
  <c r="AA241" i="1"/>
  <c r="AD240" i="1" a="1"/>
  <c r="AD240" i="1" s="1"/>
  <c r="AC240" i="1"/>
  <c r="AB240" i="1"/>
  <c r="AA240" i="1"/>
  <c r="AD239" i="1" a="1"/>
  <c r="AD239" i="1" s="1"/>
  <c r="AC239" i="1"/>
  <c r="AB239" i="1"/>
  <c r="AA239" i="1"/>
  <c r="AD238" i="1" a="1"/>
  <c r="AD238" i="1" s="1"/>
  <c r="AC238" i="1"/>
  <c r="AB238" i="1"/>
  <c r="AA238" i="1"/>
  <c r="AD237" i="1" a="1"/>
  <c r="AD237" i="1" s="1"/>
  <c r="AC237" i="1"/>
  <c r="AB237" i="1"/>
  <c r="AA237" i="1"/>
  <c r="AD236" i="1" a="1"/>
  <c r="AD236" i="1" s="1"/>
  <c r="AC236" i="1"/>
  <c r="AB236" i="1"/>
  <c r="AA236" i="1"/>
  <c r="AD235" i="1" a="1"/>
  <c r="AD235" i="1" s="1"/>
  <c r="AC235" i="1"/>
  <c r="AB235" i="1"/>
  <c r="AA235" i="1"/>
  <c r="AD234" i="1" a="1"/>
  <c r="AD234" i="1" s="1"/>
  <c r="AC234" i="1"/>
  <c r="AB234" i="1"/>
  <c r="AA234" i="1"/>
  <c r="AD233" i="1" a="1"/>
  <c r="AD233" i="1" s="1"/>
  <c r="AC233" i="1"/>
  <c r="AB233" i="1"/>
  <c r="AA233" i="1"/>
  <c r="AD232" i="1" a="1"/>
  <c r="AD232" i="1" s="1"/>
  <c r="AC232" i="1"/>
  <c r="AB232" i="1"/>
  <c r="AA232" i="1"/>
  <c r="AD231" i="1" a="1"/>
  <c r="AD231" i="1" s="1"/>
  <c r="AC231" i="1"/>
  <c r="AB231" i="1"/>
  <c r="AA231" i="1"/>
  <c r="AD230" i="1" a="1"/>
  <c r="AD230" i="1" s="1"/>
  <c r="AC230" i="1"/>
  <c r="AB230" i="1"/>
  <c r="AA230" i="1"/>
  <c r="AD229" i="1" a="1"/>
  <c r="AD229" i="1" s="1"/>
  <c r="AC229" i="1"/>
  <c r="AB229" i="1"/>
  <c r="AA229" i="1"/>
  <c r="AD228" i="1" a="1"/>
  <c r="AD228" i="1" s="1"/>
  <c r="AC228" i="1"/>
  <c r="AB228" i="1"/>
  <c r="AA228" i="1"/>
  <c r="AD227" i="1" a="1"/>
  <c r="AD227" i="1" s="1"/>
  <c r="AC227" i="1"/>
  <c r="AB227" i="1"/>
  <c r="AA227" i="1"/>
  <c r="AD226" i="1" a="1"/>
  <c r="AD226" i="1" s="1"/>
  <c r="AC226" i="1"/>
  <c r="AB226" i="1"/>
  <c r="AA226" i="1"/>
  <c r="AD225" i="1" a="1"/>
  <c r="AD225" i="1" s="1"/>
  <c r="AC225" i="1"/>
  <c r="AB225" i="1"/>
  <c r="AA225" i="1"/>
  <c r="AD224" i="1" a="1"/>
  <c r="AD224" i="1" s="1"/>
  <c r="AC224" i="1"/>
  <c r="AB224" i="1"/>
  <c r="AA224" i="1"/>
  <c r="AD223" i="1" a="1"/>
  <c r="AD223" i="1" s="1"/>
  <c r="AC223" i="1"/>
  <c r="AB223" i="1"/>
  <c r="AA223" i="1"/>
  <c r="AD222" i="1" a="1"/>
  <c r="AD222" i="1" s="1"/>
  <c r="AC222" i="1"/>
  <c r="AB222" i="1"/>
  <c r="AA222" i="1"/>
  <c r="AD221" i="1" a="1"/>
  <c r="AD221" i="1" s="1"/>
  <c r="AC221" i="1"/>
  <c r="AB221" i="1"/>
  <c r="AA221" i="1"/>
  <c r="AD220" i="1" a="1"/>
  <c r="AD220" i="1" s="1"/>
  <c r="AC220" i="1"/>
  <c r="AB220" i="1"/>
  <c r="AA220" i="1"/>
  <c r="AD219" i="1" a="1"/>
  <c r="AD219" i="1" s="1"/>
  <c r="AC219" i="1"/>
  <c r="AB219" i="1"/>
  <c r="AA219" i="1"/>
  <c r="AD218" i="1" a="1"/>
  <c r="AD218" i="1" s="1"/>
  <c r="AC218" i="1"/>
  <c r="AB218" i="1"/>
  <c r="AA218" i="1"/>
  <c r="AD217" i="1" a="1"/>
  <c r="AD217" i="1" s="1"/>
  <c r="AC217" i="1"/>
  <c r="AB217" i="1"/>
  <c r="AA217" i="1"/>
  <c r="AD216" i="1" a="1"/>
  <c r="AD216" i="1" s="1"/>
  <c r="AC216" i="1"/>
  <c r="AB216" i="1"/>
  <c r="AA216" i="1"/>
  <c r="AD215" i="1" a="1"/>
  <c r="AD215" i="1" s="1"/>
  <c r="AC215" i="1"/>
  <c r="AB215" i="1"/>
  <c r="AA215" i="1"/>
  <c r="AD214" i="1" a="1"/>
  <c r="AD214" i="1" s="1"/>
  <c r="AC214" i="1"/>
  <c r="AB214" i="1"/>
  <c r="AA214" i="1"/>
  <c r="AD213" i="1" a="1"/>
  <c r="AD213" i="1" s="1"/>
  <c r="AC213" i="1"/>
  <c r="AB213" i="1"/>
  <c r="AA213" i="1"/>
  <c r="AD212" i="1" a="1"/>
  <c r="AD212" i="1" s="1"/>
  <c r="AC212" i="1"/>
  <c r="AB212" i="1"/>
  <c r="AA212" i="1"/>
  <c r="AD211" i="1" a="1"/>
  <c r="AD211" i="1" s="1"/>
  <c r="AC211" i="1"/>
  <c r="AB211" i="1"/>
  <c r="AA211" i="1"/>
  <c r="AD210" i="1" a="1"/>
  <c r="AD210" i="1" s="1"/>
  <c r="AC210" i="1"/>
  <c r="AB210" i="1"/>
  <c r="AA210" i="1"/>
  <c r="AD209" i="1" a="1"/>
  <c r="AD209" i="1" s="1"/>
  <c r="AC209" i="1"/>
  <c r="AB209" i="1"/>
  <c r="AA209" i="1"/>
  <c r="AD208" i="1" a="1"/>
  <c r="AD208" i="1" s="1"/>
  <c r="AC208" i="1"/>
  <c r="AB208" i="1"/>
  <c r="AA208" i="1"/>
  <c r="AD207" i="1" a="1"/>
  <c r="AD207" i="1" s="1"/>
  <c r="AC207" i="1"/>
  <c r="AB207" i="1"/>
  <c r="AA207" i="1"/>
  <c r="AD206" i="1" a="1"/>
  <c r="AD206" i="1" s="1"/>
  <c r="AC206" i="1"/>
  <c r="AB206" i="1"/>
  <c r="AA206" i="1"/>
  <c r="AD205" i="1" a="1"/>
  <c r="AD205" i="1" s="1"/>
  <c r="AC205" i="1"/>
  <c r="AB205" i="1"/>
  <c r="AA205" i="1"/>
  <c r="AD204" i="1" a="1"/>
  <c r="AD204" i="1" s="1"/>
  <c r="AC204" i="1"/>
  <c r="AB204" i="1"/>
  <c r="AA204" i="1"/>
  <c r="AD203" i="1" a="1"/>
  <c r="AD203" i="1" s="1"/>
  <c r="AC203" i="1"/>
  <c r="AB203" i="1"/>
  <c r="AA203" i="1"/>
  <c r="AD202" i="1" a="1"/>
  <c r="AD202" i="1" s="1"/>
  <c r="AC202" i="1"/>
  <c r="AB202" i="1"/>
  <c r="AA202" i="1"/>
  <c r="AD201" i="1" a="1"/>
  <c r="AD201" i="1" s="1"/>
  <c r="AC201" i="1"/>
  <c r="AB201" i="1"/>
  <c r="AA201" i="1"/>
  <c r="AD200" i="1" a="1"/>
  <c r="AD200" i="1" s="1"/>
  <c r="AC200" i="1"/>
  <c r="AB200" i="1"/>
  <c r="AA200" i="1"/>
  <c r="AD199" i="1" a="1"/>
  <c r="AD199" i="1" s="1"/>
  <c r="AC199" i="1"/>
  <c r="AB199" i="1"/>
  <c r="AA199" i="1"/>
  <c r="AD198" i="1" a="1"/>
  <c r="AD198" i="1" s="1"/>
  <c r="AC198" i="1"/>
  <c r="AB198" i="1"/>
  <c r="AA198" i="1"/>
  <c r="AD197" i="1" a="1"/>
  <c r="AD197" i="1" s="1"/>
  <c r="AC197" i="1"/>
  <c r="AB197" i="1"/>
  <c r="AA197" i="1"/>
  <c r="AD196" i="1" a="1"/>
  <c r="AD196" i="1" s="1"/>
  <c r="AC196" i="1"/>
  <c r="AB196" i="1"/>
  <c r="AA196" i="1"/>
  <c r="AD195" i="1" a="1"/>
  <c r="AD195" i="1" s="1"/>
  <c r="AC195" i="1"/>
  <c r="AB195" i="1"/>
  <c r="AA195" i="1"/>
  <c r="AD194" i="1" a="1"/>
  <c r="AD194" i="1" s="1"/>
  <c r="AC194" i="1"/>
  <c r="AB194" i="1"/>
  <c r="AA194" i="1"/>
  <c r="AD193" i="1" a="1"/>
  <c r="AD193" i="1" s="1"/>
  <c r="AC193" i="1"/>
  <c r="AB193" i="1"/>
  <c r="AA193" i="1"/>
  <c r="AD192" i="1" a="1"/>
  <c r="AD192" i="1" s="1"/>
  <c r="AC192" i="1"/>
  <c r="AB192" i="1"/>
  <c r="AA192" i="1"/>
  <c r="AD191" i="1" a="1"/>
  <c r="AD191" i="1" s="1"/>
  <c r="AC191" i="1"/>
  <c r="AB191" i="1"/>
  <c r="AA191" i="1"/>
  <c r="AD190" i="1" a="1"/>
  <c r="AD190" i="1" s="1"/>
  <c r="AC190" i="1"/>
  <c r="AB190" i="1"/>
  <c r="AA190" i="1"/>
  <c r="AD189" i="1" a="1"/>
  <c r="AD189" i="1" s="1"/>
  <c r="AC189" i="1"/>
  <c r="AB189" i="1"/>
  <c r="AA189" i="1"/>
  <c r="AD188" i="1" a="1"/>
  <c r="AD188" i="1" s="1"/>
  <c r="AC188" i="1"/>
  <c r="AB188" i="1"/>
  <c r="AA188" i="1"/>
  <c r="AD187" i="1" a="1"/>
  <c r="AD187" i="1" s="1"/>
  <c r="AC187" i="1"/>
  <c r="AB187" i="1"/>
  <c r="AA187" i="1"/>
  <c r="AD186" i="1" a="1"/>
  <c r="AD186" i="1" s="1"/>
  <c r="AC186" i="1"/>
  <c r="AB186" i="1"/>
  <c r="AA186" i="1"/>
  <c r="AD185" i="1" a="1"/>
  <c r="AD185" i="1" s="1"/>
  <c r="AC185" i="1"/>
  <c r="AB185" i="1"/>
  <c r="AA185" i="1"/>
  <c r="AD184" i="1" a="1"/>
  <c r="AD184" i="1" s="1"/>
  <c r="AC184" i="1"/>
  <c r="AB184" i="1"/>
  <c r="AA184" i="1"/>
  <c r="AD183" i="1" a="1"/>
  <c r="AD183" i="1" s="1"/>
  <c r="AC183" i="1"/>
  <c r="AB183" i="1"/>
  <c r="AA183" i="1"/>
  <c r="AD182" i="1" a="1"/>
  <c r="AD182" i="1" s="1"/>
  <c r="AC182" i="1"/>
  <c r="AB182" i="1"/>
  <c r="AA182" i="1"/>
  <c r="AD181" i="1" a="1"/>
  <c r="AD181" i="1" s="1"/>
  <c r="AC181" i="1"/>
  <c r="AB181" i="1"/>
  <c r="AA181" i="1"/>
  <c r="AD180" i="1" a="1"/>
  <c r="AD180" i="1" s="1"/>
  <c r="AC180" i="1"/>
  <c r="AB180" i="1"/>
  <c r="AA180" i="1"/>
  <c r="AD179" i="1" a="1"/>
  <c r="AD179" i="1" s="1"/>
  <c r="AC179" i="1"/>
  <c r="AB179" i="1"/>
  <c r="AA179" i="1"/>
  <c r="AD178" i="1" a="1"/>
  <c r="AD178" i="1" s="1"/>
  <c r="AC178" i="1"/>
  <c r="AB178" i="1"/>
  <c r="AA178" i="1"/>
  <c r="AD177" i="1" a="1"/>
  <c r="AD177" i="1" s="1"/>
  <c r="AC177" i="1"/>
  <c r="AB177" i="1"/>
  <c r="AA177" i="1"/>
  <c r="AD176" i="1" a="1"/>
  <c r="AD176" i="1" s="1"/>
  <c r="AC176" i="1"/>
  <c r="AB176" i="1"/>
  <c r="AA176" i="1"/>
  <c r="AD175" i="1" a="1"/>
  <c r="AD175" i="1" s="1"/>
  <c r="AC175" i="1"/>
  <c r="AB175" i="1"/>
  <c r="AA175" i="1"/>
  <c r="AD174" i="1" a="1"/>
  <c r="AD174" i="1" s="1"/>
  <c r="AC174" i="1"/>
  <c r="AB174" i="1"/>
  <c r="AA174" i="1"/>
  <c r="AD173" i="1" a="1"/>
  <c r="AD173" i="1" s="1"/>
  <c r="AC173" i="1"/>
  <c r="AB173" i="1"/>
  <c r="AA173" i="1"/>
  <c r="AD172" i="1" a="1"/>
  <c r="AD172" i="1" s="1"/>
  <c r="AC172" i="1"/>
  <c r="AB172" i="1"/>
  <c r="AA172" i="1"/>
  <c r="AD171" i="1" a="1"/>
  <c r="AD171" i="1" s="1"/>
  <c r="AC171" i="1"/>
  <c r="AB171" i="1"/>
  <c r="AA171" i="1"/>
  <c r="AD170" i="1" a="1"/>
  <c r="AD170" i="1" s="1"/>
  <c r="AC170" i="1"/>
  <c r="AB170" i="1"/>
  <c r="AA170" i="1"/>
  <c r="AD169" i="1" a="1"/>
  <c r="AD169" i="1" s="1"/>
  <c r="AC169" i="1"/>
  <c r="AB169" i="1"/>
  <c r="AA169" i="1"/>
  <c r="AD168" i="1" a="1"/>
  <c r="AD168" i="1" s="1"/>
  <c r="AC168" i="1"/>
  <c r="AB168" i="1"/>
  <c r="AA168" i="1"/>
  <c r="AD167" i="1" a="1"/>
  <c r="AD167" i="1" s="1"/>
  <c r="AC167" i="1"/>
  <c r="AB167" i="1"/>
  <c r="AA167" i="1"/>
  <c r="AD166" i="1" a="1"/>
  <c r="AD166" i="1" s="1"/>
  <c r="AC166" i="1"/>
  <c r="AB166" i="1"/>
  <c r="AA166" i="1"/>
  <c r="AD165" i="1" a="1"/>
  <c r="AD165" i="1" s="1"/>
  <c r="AC165" i="1"/>
  <c r="AB165" i="1"/>
  <c r="AA165" i="1"/>
  <c r="AD164" i="1" a="1"/>
  <c r="AD164" i="1" s="1"/>
  <c r="AC164" i="1"/>
  <c r="AB164" i="1"/>
  <c r="AA164" i="1"/>
  <c r="AD163" i="1" a="1"/>
  <c r="AD163" i="1" s="1"/>
  <c r="AC163" i="1"/>
  <c r="AB163" i="1"/>
  <c r="AA163" i="1"/>
  <c r="AD162" i="1" a="1"/>
  <c r="AD162" i="1" s="1"/>
  <c r="AC162" i="1"/>
  <c r="AB162" i="1"/>
  <c r="AA162" i="1"/>
  <c r="AD161" i="1" a="1"/>
  <c r="AD161" i="1" s="1"/>
  <c r="AC161" i="1"/>
  <c r="AB161" i="1"/>
  <c r="AA161" i="1"/>
  <c r="AD160" i="1" a="1"/>
  <c r="AD160" i="1" s="1"/>
  <c r="AC160" i="1"/>
  <c r="AB160" i="1"/>
  <c r="AA160" i="1"/>
  <c r="AD159" i="1" a="1"/>
  <c r="AD159" i="1" s="1"/>
  <c r="AC159" i="1"/>
  <c r="AB159" i="1"/>
  <c r="AA159" i="1"/>
  <c r="AD158" i="1" a="1"/>
  <c r="AD158" i="1" s="1"/>
  <c r="AC158" i="1"/>
  <c r="AB158" i="1"/>
  <c r="AA158" i="1"/>
  <c r="AD157" i="1" a="1"/>
  <c r="AD157" i="1" s="1"/>
  <c r="AC157" i="1"/>
  <c r="AB157" i="1"/>
  <c r="AA157" i="1"/>
  <c r="AD156" i="1" a="1"/>
  <c r="AD156" i="1" s="1"/>
  <c r="AC156" i="1"/>
  <c r="AB156" i="1"/>
  <c r="AA156" i="1"/>
  <c r="AD155" i="1" a="1"/>
  <c r="AD155" i="1" s="1"/>
  <c r="AC155" i="1"/>
  <c r="AB155" i="1"/>
  <c r="AA155" i="1"/>
  <c r="AD154" i="1" a="1"/>
  <c r="AD154" i="1" s="1"/>
  <c r="AC154" i="1"/>
  <c r="AB154" i="1"/>
  <c r="AA154" i="1"/>
  <c r="AD153" i="1" a="1"/>
  <c r="AD153" i="1" s="1"/>
  <c r="AC153" i="1"/>
  <c r="AB153" i="1"/>
  <c r="AA153" i="1"/>
  <c r="AD152" i="1" a="1"/>
  <c r="AD152" i="1" s="1"/>
  <c r="AC152" i="1"/>
  <c r="AB152" i="1"/>
  <c r="AA152" i="1"/>
  <c r="AD151" i="1" a="1"/>
  <c r="AD151" i="1" s="1"/>
  <c r="AC151" i="1"/>
  <c r="AB151" i="1"/>
  <c r="AA151" i="1"/>
  <c r="AD150" i="1" a="1"/>
  <c r="AD150" i="1" s="1"/>
  <c r="AC150" i="1"/>
  <c r="AB150" i="1"/>
  <c r="AA150" i="1"/>
  <c r="AD149" i="1" a="1"/>
  <c r="AD149" i="1" s="1"/>
  <c r="AC149" i="1"/>
  <c r="AB149" i="1"/>
  <c r="AA149" i="1"/>
  <c r="AD148" i="1" a="1"/>
  <c r="AD148" i="1" s="1"/>
  <c r="AC148" i="1"/>
  <c r="AB148" i="1"/>
  <c r="AA148" i="1"/>
  <c r="AD147" i="1" a="1"/>
  <c r="AD147" i="1" s="1"/>
  <c r="AC147" i="1"/>
  <c r="AB147" i="1"/>
  <c r="AA147" i="1"/>
  <c r="AD146" i="1" a="1"/>
  <c r="AD146" i="1" s="1"/>
  <c r="AC146" i="1"/>
  <c r="AB146" i="1"/>
  <c r="AA146" i="1"/>
  <c r="AD145" i="1" a="1"/>
  <c r="AD145" i="1" s="1"/>
  <c r="AC145" i="1"/>
  <c r="AB145" i="1"/>
  <c r="AA145" i="1"/>
  <c r="AD144" i="1" a="1"/>
  <c r="AD144" i="1" s="1"/>
  <c r="AC144" i="1"/>
  <c r="AB144" i="1"/>
  <c r="AA144" i="1"/>
  <c r="AD143" i="1" a="1"/>
  <c r="AD143" i="1" s="1"/>
  <c r="AC143" i="1"/>
  <c r="AB143" i="1"/>
  <c r="AA143" i="1"/>
  <c r="AD142" i="1" a="1"/>
  <c r="AD142" i="1" s="1"/>
  <c r="AC142" i="1"/>
  <c r="AB142" i="1"/>
  <c r="AA142" i="1"/>
  <c r="AD141" i="1" a="1"/>
  <c r="AD141" i="1" s="1"/>
  <c r="AC141" i="1"/>
  <c r="AB141" i="1"/>
  <c r="AA141" i="1"/>
  <c r="AD140" i="1" a="1"/>
  <c r="AD140" i="1" s="1"/>
  <c r="AC140" i="1"/>
  <c r="AB140" i="1"/>
  <c r="AA140" i="1"/>
  <c r="AD139" i="1" a="1"/>
  <c r="AD139" i="1" s="1"/>
  <c r="AC139" i="1"/>
  <c r="AB139" i="1"/>
  <c r="AA139" i="1"/>
  <c r="AD138" i="1" a="1"/>
  <c r="AD138" i="1" s="1"/>
  <c r="AC138" i="1"/>
  <c r="AB138" i="1"/>
  <c r="AA138" i="1"/>
  <c r="AD137" i="1" a="1"/>
  <c r="AD137" i="1" s="1"/>
  <c r="AC137" i="1"/>
  <c r="AB137" i="1"/>
  <c r="AA137" i="1"/>
  <c r="AD136" i="1" a="1"/>
  <c r="AD136" i="1" s="1"/>
  <c r="AC136" i="1"/>
  <c r="AB136" i="1"/>
  <c r="AA136" i="1"/>
  <c r="AD135" i="1" a="1"/>
  <c r="AD135" i="1" s="1"/>
  <c r="AC135" i="1"/>
  <c r="AB135" i="1"/>
  <c r="AA135" i="1"/>
  <c r="AD134" i="1" a="1"/>
  <c r="AD134" i="1" s="1"/>
  <c r="AC134" i="1"/>
  <c r="AB134" i="1"/>
  <c r="AA134" i="1"/>
  <c r="AD133" i="1" a="1"/>
  <c r="AD133" i="1" s="1"/>
  <c r="AC133" i="1"/>
  <c r="AB133" i="1"/>
  <c r="AA133" i="1"/>
  <c r="AD132" i="1" a="1"/>
  <c r="AD132" i="1" s="1"/>
  <c r="AC132" i="1"/>
  <c r="AB132" i="1"/>
  <c r="AA132" i="1"/>
  <c r="AD131" i="1" a="1"/>
  <c r="AD131" i="1" s="1"/>
  <c r="AC131" i="1"/>
  <c r="AB131" i="1"/>
  <c r="AA131" i="1"/>
  <c r="AD130" i="1" a="1"/>
  <c r="AD130" i="1" s="1"/>
  <c r="AC130" i="1"/>
  <c r="AB130" i="1"/>
  <c r="AA130" i="1"/>
  <c r="AD129" i="1" a="1"/>
  <c r="AD129" i="1" s="1"/>
  <c r="AC129" i="1"/>
  <c r="AB129" i="1"/>
  <c r="AA129" i="1"/>
  <c r="Q129" i="1"/>
  <c r="U129" i="1" s="1"/>
  <c r="V129" i="1" s="1"/>
  <c r="P129" i="1"/>
  <c r="AD128" i="1" a="1"/>
  <c r="AD128" i="1" s="1"/>
  <c r="AC128" i="1"/>
  <c r="AB128" i="1"/>
  <c r="AA128" i="1"/>
  <c r="AD127" i="1" a="1"/>
  <c r="AD127" i="1" s="1"/>
  <c r="AC127" i="1"/>
  <c r="AB127" i="1"/>
  <c r="AA127" i="1"/>
  <c r="AD126" i="1" a="1"/>
  <c r="AD126" i="1" s="1"/>
  <c r="AC126" i="1"/>
  <c r="AB126" i="1"/>
  <c r="AA126" i="1"/>
  <c r="AD125" i="1" a="1"/>
  <c r="AD125" i="1" s="1"/>
  <c r="AC125" i="1"/>
  <c r="AB125" i="1"/>
  <c r="AA125" i="1"/>
  <c r="AD124" i="1" a="1"/>
  <c r="AD124" i="1" s="1"/>
  <c r="AC124" i="1"/>
  <c r="AB124" i="1"/>
  <c r="AA124" i="1"/>
  <c r="AD123" i="1" a="1"/>
  <c r="AD123" i="1" s="1"/>
  <c r="AC123" i="1"/>
  <c r="AB123" i="1"/>
  <c r="AA123" i="1"/>
  <c r="AD122" i="1" a="1"/>
  <c r="AD122" i="1" s="1"/>
  <c r="AC122" i="1"/>
  <c r="AB122" i="1"/>
  <c r="AA122" i="1"/>
  <c r="AD121" i="1" a="1"/>
  <c r="AD121" i="1" s="1"/>
  <c r="AC121" i="1"/>
  <c r="AB121" i="1"/>
  <c r="AA121" i="1"/>
  <c r="AD120" i="1" a="1"/>
  <c r="AD120" i="1" s="1"/>
  <c r="AC120" i="1"/>
  <c r="AB120" i="1"/>
  <c r="AA120" i="1"/>
  <c r="AD119" i="1" a="1"/>
  <c r="AD119" i="1" s="1"/>
  <c r="AC119" i="1"/>
  <c r="AB119" i="1"/>
  <c r="AA119" i="1"/>
  <c r="AD118" i="1" a="1"/>
  <c r="AD118" i="1" s="1"/>
  <c r="AC118" i="1"/>
  <c r="AB118" i="1"/>
  <c r="AA118" i="1"/>
  <c r="AD117" i="1" a="1"/>
  <c r="AD117" i="1" s="1"/>
  <c r="AC117" i="1"/>
  <c r="AB117" i="1"/>
  <c r="AA117" i="1"/>
  <c r="AD116" i="1" a="1"/>
  <c r="AD116" i="1" s="1"/>
  <c r="AC116" i="1"/>
  <c r="AB116" i="1"/>
  <c r="AA116" i="1"/>
  <c r="AD115" i="1" a="1"/>
  <c r="AD115" i="1" s="1"/>
  <c r="AC115" i="1"/>
  <c r="AB115" i="1"/>
  <c r="AA115" i="1"/>
  <c r="AD114" i="1" a="1"/>
  <c r="AD114" i="1" s="1"/>
  <c r="AC114" i="1"/>
  <c r="AB114" i="1"/>
  <c r="AA114" i="1"/>
  <c r="AD113" i="1" a="1"/>
  <c r="AD113" i="1" s="1"/>
  <c r="AC113" i="1"/>
  <c r="AB113" i="1"/>
  <c r="AA113" i="1"/>
  <c r="AD112" i="1" a="1"/>
  <c r="AD112" i="1" s="1"/>
  <c r="AC112" i="1"/>
  <c r="AB112" i="1"/>
  <c r="AA112" i="1"/>
  <c r="AD111" i="1" a="1"/>
  <c r="AD111" i="1" s="1"/>
  <c r="AC111" i="1"/>
  <c r="AB111" i="1"/>
  <c r="AA111" i="1"/>
  <c r="AD110" i="1" a="1"/>
  <c r="AD110" i="1" s="1"/>
  <c r="AC110" i="1"/>
  <c r="AB110" i="1"/>
  <c r="AA110" i="1"/>
  <c r="AD109" i="1" a="1"/>
  <c r="AD109" i="1" s="1"/>
  <c r="AC109" i="1"/>
  <c r="AB109" i="1"/>
  <c r="AA109" i="1"/>
  <c r="AD108" i="1" a="1"/>
  <c r="AD108" i="1" s="1"/>
  <c r="AC108" i="1"/>
  <c r="AB108" i="1"/>
  <c r="AA108" i="1"/>
  <c r="AD107" i="1" a="1"/>
  <c r="AD107" i="1" s="1"/>
  <c r="AC107" i="1"/>
  <c r="AB107" i="1"/>
  <c r="AA107" i="1"/>
  <c r="AD106" i="1" a="1"/>
  <c r="AD106" i="1" s="1"/>
  <c r="AC106" i="1"/>
  <c r="AB106" i="1"/>
  <c r="AA106" i="1"/>
  <c r="AD105" i="1" a="1"/>
  <c r="AD105" i="1" s="1"/>
  <c r="AC105" i="1"/>
  <c r="AB105" i="1"/>
  <c r="AA105" i="1"/>
  <c r="AD104" i="1" a="1"/>
  <c r="AD104" i="1" s="1"/>
  <c r="AC104" i="1"/>
  <c r="AB104" i="1"/>
  <c r="AA104" i="1"/>
  <c r="AD103" i="1" a="1"/>
  <c r="AD103" i="1" s="1"/>
  <c r="AC103" i="1"/>
  <c r="AB103" i="1"/>
  <c r="AA103" i="1"/>
  <c r="AD102" i="1" a="1"/>
  <c r="AD102" i="1" s="1"/>
  <c r="AC102" i="1"/>
  <c r="AB102" i="1"/>
  <c r="AA102" i="1"/>
  <c r="AD101" i="1" a="1"/>
  <c r="AD101" i="1" s="1"/>
  <c r="AC101" i="1"/>
  <c r="AB101" i="1"/>
  <c r="AA101" i="1"/>
  <c r="AD100" i="1" a="1"/>
  <c r="AD100" i="1" s="1"/>
  <c r="AC100" i="1"/>
  <c r="AB100" i="1"/>
  <c r="AA100" i="1"/>
  <c r="AD99" i="1" a="1"/>
  <c r="AD99" i="1" s="1"/>
  <c r="AC99" i="1"/>
  <c r="AB99" i="1"/>
  <c r="AA99" i="1"/>
  <c r="AD98" i="1" a="1"/>
  <c r="AD98" i="1" s="1"/>
  <c r="AC98" i="1"/>
  <c r="AB98" i="1"/>
  <c r="AA98" i="1"/>
  <c r="AD97" i="1" a="1"/>
  <c r="AD97" i="1" s="1"/>
  <c r="AC97" i="1"/>
  <c r="AB97" i="1"/>
  <c r="AA97" i="1"/>
  <c r="AD96" i="1" a="1"/>
  <c r="AD96" i="1" s="1"/>
  <c r="AC96" i="1"/>
  <c r="AB96" i="1"/>
  <c r="AA96" i="1"/>
  <c r="AD95" i="1" a="1"/>
  <c r="AD95" i="1" s="1"/>
  <c r="AC95" i="1"/>
  <c r="AB95" i="1"/>
  <c r="AA95" i="1"/>
  <c r="AD94" i="1" a="1"/>
  <c r="AD94" i="1" s="1"/>
  <c r="AC94" i="1"/>
  <c r="AB94" i="1"/>
  <c r="AA94" i="1"/>
  <c r="AD93" i="1" a="1"/>
  <c r="AD93" i="1" s="1"/>
  <c r="AC93" i="1"/>
  <c r="AB93" i="1"/>
  <c r="AA93" i="1"/>
  <c r="AD92" i="1" a="1"/>
  <c r="AD92" i="1" s="1"/>
  <c r="AC92" i="1"/>
  <c r="AB92" i="1"/>
  <c r="AA92" i="1"/>
  <c r="AD91" i="1" a="1"/>
  <c r="AD91" i="1" s="1"/>
  <c r="AC91" i="1"/>
  <c r="AB91" i="1"/>
  <c r="AA91" i="1"/>
  <c r="AD90" i="1" a="1"/>
  <c r="AD90" i="1" s="1"/>
  <c r="AC90" i="1"/>
  <c r="AB90" i="1"/>
  <c r="AA90" i="1"/>
  <c r="AD89" i="1" a="1"/>
  <c r="AD89" i="1" s="1"/>
  <c r="AC89" i="1"/>
  <c r="AB89" i="1"/>
  <c r="AA89" i="1"/>
  <c r="AD88" i="1" a="1"/>
  <c r="AD88" i="1" s="1"/>
  <c r="AC88" i="1"/>
  <c r="AB88" i="1"/>
  <c r="AA88" i="1"/>
  <c r="AD87" i="1" a="1"/>
  <c r="AD87" i="1" s="1"/>
  <c r="AC87" i="1"/>
  <c r="AB87" i="1"/>
  <c r="AA87" i="1"/>
  <c r="AD86" i="1" a="1"/>
  <c r="AD86" i="1" s="1"/>
  <c r="AC86" i="1"/>
  <c r="AB86" i="1"/>
  <c r="AA86" i="1"/>
  <c r="AD85" i="1" a="1"/>
  <c r="AD85" i="1" s="1"/>
  <c r="AC85" i="1"/>
  <c r="AB85" i="1"/>
  <c r="AA85" i="1"/>
  <c r="AD84" i="1" a="1"/>
  <c r="AD84" i="1" s="1"/>
  <c r="AC84" i="1"/>
  <c r="AB84" i="1"/>
  <c r="AA84" i="1"/>
  <c r="AD83" i="1" a="1"/>
  <c r="AD83" i="1" s="1"/>
  <c r="AC83" i="1"/>
  <c r="AB83" i="1"/>
  <c r="AA83" i="1"/>
  <c r="AD82" i="1" a="1"/>
  <c r="AD82" i="1" s="1"/>
  <c r="AC82" i="1"/>
  <c r="AB82" i="1"/>
  <c r="AA82" i="1"/>
  <c r="AD81" i="1" a="1"/>
  <c r="AD81" i="1" s="1"/>
  <c r="AC81" i="1"/>
  <c r="AB81" i="1"/>
  <c r="AA81" i="1"/>
  <c r="AD80" i="1" a="1"/>
  <c r="AD80" i="1" s="1"/>
  <c r="AC80" i="1"/>
  <c r="AB80" i="1"/>
  <c r="AA80" i="1"/>
  <c r="AD79" i="1" a="1"/>
  <c r="AD79" i="1" s="1"/>
  <c r="AC79" i="1"/>
  <c r="AB79" i="1"/>
  <c r="AA79" i="1"/>
  <c r="AD78" i="1" a="1"/>
  <c r="AD78" i="1" s="1"/>
  <c r="AC78" i="1"/>
  <c r="AB78" i="1"/>
  <c r="AA78" i="1"/>
  <c r="AD77" i="1" a="1"/>
  <c r="AD77" i="1" s="1"/>
  <c r="AC77" i="1"/>
  <c r="AB77" i="1"/>
  <c r="AA77" i="1"/>
  <c r="AD76" i="1" a="1"/>
  <c r="AD76" i="1" s="1"/>
  <c r="AC76" i="1"/>
  <c r="AB76" i="1"/>
  <c r="AA76" i="1"/>
  <c r="AD75" i="1" a="1"/>
  <c r="AD75" i="1" s="1"/>
  <c r="AC75" i="1"/>
  <c r="AB75" i="1"/>
  <c r="AA75" i="1"/>
  <c r="AD74" i="1" a="1"/>
  <c r="AD74" i="1" s="1"/>
  <c r="AC74" i="1"/>
  <c r="AB74" i="1"/>
  <c r="AA74" i="1"/>
  <c r="AD73" i="1" a="1"/>
  <c r="AD73" i="1" s="1"/>
  <c r="AC73" i="1"/>
  <c r="AB73" i="1"/>
  <c r="AA73" i="1"/>
  <c r="AD72" i="1" a="1"/>
  <c r="AD72" i="1" s="1"/>
  <c r="AC72" i="1"/>
  <c r="AB72" i="1"/>
  <c r="AA72" i="1"/>
  <c r="AD71" i="1" a="1"/>
  <c r="AD71" i="1" s="1"/>
  <c r="AC71" i="1"/>
  <c r="AB71" i="1"/>
  <c r="AA71" i="1"/>
  <c r="AD70" i="1" a="1"/>
  <c r="AD70" i="1" s="1"/>
  <c r="AC70" i="1"/>
  <c r="AB70" i="1"/>
  <c r="AA70" i="1"/>
  <c r="AD69" i="1" a="1"/>
  <c r="AD69" i="1" s="1"/>
  <c r="AC69" i="1"/>
  <c r="AB69" i="1"/>
  <c r="AA69" i="1"/>
  <c r="AD68" i="1" a="1"/>
  <c r="AD68" i="1" s="1"/>
  <c r="AC68" i="1"/>
  <c r="AB68" i="1"/>
  <c r="AA68" i="1"/>
  <c r="AD67" i="1" a="1"/>
  <c r="AD67" i="1" s="1"/>
  <c r="AC67" i="1"/>
  <c r="AB67" i="1"/>
  <c r="AA67" i="1"/>
  <c r="AD66" i="1" a="1"/>
  <c r="AD66" i="1" s="1"/>
  <c r="AC66" i="1"/>
  <c r="AB66" i="1"/>
  <c r="AA66" i="1"/>
  <c r="AD65" i="1" a="1"/>
  <c r="AD65" i="1" s="1"/>
  <c r="AC65" i="1"/>
  <c r="AB65" i="1"/>
  <c r="AA65" i="1"/>
  <c r="AD64" i="1" a="1"/>
  <c r="AD64" i="1" s="1"/>
  <c r="AC64" i="1"/>
  <c r="AB64" i="1"/>
  <c r="AA64" i="1"/>
  <c r="AD63" i="1" a="1"/>
  <c r="AD63" i="1" s="1"/>
  <c r="AC63" i="1"/>
  <c r="AB63" i="1"/>
  <c r="AA63" i="1"/>
  <c r="AD62" i="1" a="1"/>
  <c r="AD62" i="1" s="1"/>
  <c r="AC62" i="1"/>
  <c r="AB62" i="1"/>
  <c r="AA62" i="1"/>
  <c r="AD61" i="1" a="1"/>
  <c r="AD61" i="1" s="1"/>
  <c r="AC61" i="1"/>
  <c r="AB61" i="1"/>
  <c r="AA61" i="1"/>
  <c r="AD60" i="1" a="1"/>
  <c r="AD60" i="1" s="1"/>
  <c r="AC60" i="1"/>
  <c r="AB60" i="1"/>
  <c r="AA60" i="1"/>
  <c r="AD59" i="1" a="1"/>
  <c r="AD59" i="1" s="1"/>
  <c r="AC59" i="1"/>
  <c r="AB59" i="1"/>
  <c r="AA59" i="1"/>
  <c r="AD58" i="1" a="1"/>
  <c r="AD58" i="1" s="1"/>
  <c r="AC58" i="1"/>
  <c r="AB58" i="1"/>
  <c r="AA58" i="1"/>
  <c r="AD57" i="1" a="1"/>
  <c r="AD57" i="1" s="1"/>
  <c r="AC57" i="1"/>
  <c r="AB57" i="1"/>
  <c r="AA57" i="1"/>
  <c r="AD56" i="1" a="1"/>
  <c r="AD56" i="1" s="1"/>
  <c r="AC56" i="1"/>
  <c r="AB56" i="1"/>
  <c r="AA56" i="1"/>
  <c r="AD55" i="1" a="1"/>
  <c r="AD55" i="1" s="1"/>
  <c r="AC55" i="1"/>
  <c r="AB55" i="1"/>
  <c r="AA55" i="1"/>
  <c r="AD54" i="1" a="1"/>
  <c r="AD54" i="1" s="1"/>
  <c r="AC54" i="1"/>
  <c r="AB54" i="1"/>
  <c r="AA54" i="1"/>
  <c r="AD53" i="1" a="1"/>
  <c r="AD53" i="1" s="1"/>
  <c r="AC53" i="1"/>
  <c r="AB53" i="1"/>
  <c r="AA53" i="1"/>
  <c r="AD52" i="1" a="1"/>
  <c r="AD52" i="1" s="1"/>
  <c r="AC52" i="1"/>
  <c r="AB52" i="1"/>
  <c r="AA52" i="1"/>
  <c r="AD51" i="1" a="1"/>
  <c r="AD51" i="1" s="1"/>
  <c r="AC51" i="1"/>
  <c r="AB51" i="1"/>
  <c r="AA51" i="1"/>
  <c r="AD50" i="1" a="1"/>
  <c r="AD50" i="1" s="1"/>
  <c r="AC50" i="1"/>
  <c r="AB50" i="1"/>
  <c r="AA50" i="1"/>
  <c r="AD49" i="1" a="1"/>
  <c r="AD49" i="1" s="1"/>
  <c r="AC49" i="1"/>
  <c r="AB49" i="1"/>
  <c r="AA49" i="1"/>
  <c r="AD48" i="1" a="1"/>
  <c r="AD48" i="1" s="1"/>
  <c r="AC48" i="1"/>
  <c r="AB48" i="1"/>
  <c r="AA48" i="1"/>
  <c r="AD47" i="1" a="1"/>
  <c r="AD47" i="1" s="1"/>
  <c r="AC47" i="1"/>
  <c r="AB47" i="1"/>
  <c r="AA47" i="1"/>
  <c r="AD46" i="1" a="1"/>
  <c r="AD46" i="1" s="1"/>
  <c r="AC46" i="1"/>
  <c r="AB46" i="1"/>
  <c r="AA46" i="1"/>
  <c r="AD45" i="1" a="1"/>
  <c r="AD45" i="1" s="1"/>
  <c r="AC45" i="1"/>
  <c r="AB45" i="1"/>
  <c r="AA45" i="1"/>
  <c r="AD44" i="1" a="1"/>
  <c r="AD44" i="1" s="1"/>
  <c r="AC44" i="1"/>
  <c r="AB44" i="1"/>
  <c r="AA44" i="1"/>
  <c r="AD43" i="1" a="1"/>
  <c r="AD43" i="1" s="1"/>
  <c r="AC43" i="1"/>
  <c r="AB43" i="1"/>
  <c r="AA43" i="1"/>
  <c r="AD42" i="1" a="1"/>
  <c r="AD42" i="1" s="1"/>
  <c r="AC42" i="1"/>
  <c r="AB42" i="1"/>
  <c r="AA42" i="1"/>
  <c r="AD41" i="1" a="1"/>
  <c r="AD41" i="1" s="1"/>
  <c r="AC41" i="1"/>
  <c r="AB41" i="1"/>
  <c r="AA41" i="1"/>
  <c r="AD40" i="1" a="1"/>
  <c r="AD40" i="1" s="1"/>
  <c r="AC40" i="1"/>
  <c r="AB40" i="1"/>
  <c r="AA40" i="1"/>
  <c r="AD39" i="1" a="1"/>
  <c r="AD39" i="1" s="1"/>
  <c r="AC39" i="1"/>
  <c r="AB39" i="1"/>
  <c r="AA39" i="1"/>
  <c r="AD38" i="1" a="1"/>
  <c r="AD38" i="1" s="1"/>
  <c r="AC38" i="1"/>
  <c r="AB38" i="1"/>
  <c r="AA38" i="1"/>
  <c r="AD37" i="1" a="1"/>
  <c r="AD37" i="1" s="1"/>
  <c r="AC37" i="1"/>
  <c r="AB37" i="1"/>
  <c r="AA37" i="1"/>
  <c r="AD36" i="1" a="1"/>
  <c r="AD36" i="1" s="1"/>
  <c r="AC36" i="1"/>
  <c r="AB36" i="1"/>
  <c r="AA36" i="1"/>
  <c r="AD35" i="1" a="1"/>
  <c r="AD35" i="1" s="1"/>
  <c r="AC35" i="1"/>
  <c r="AB35" i="1"/>
  <c r="AA35" i="1"/>
  <c r="AD34" i="1" a="1"/>
  <c r="AD34" i="1" s="1"/>
  <c r="AC34" i="1"/>
  <c r="AB34" i="1"/>
  <c r="AA34" i="1"/>
  <c r="AD33" i="1" a="1"/>
  <c r="AD33" i="1" s="1"/>
  <c r="AC33" i="1"/>
  <c r="AB33" i="1"/>
  <c r="AA33" i="1"/>
  <c r="AD32" i="1" a="1"/>
  <c r="AD32" i="1" s="1"/>
  <c r="AC32" i="1"/>
  <c r="AB32" i="1"/>
  <c r="AA32" i="1"/>
  <c r="AD31" i="1" a="1"/>
  <c r="AD31" i="1" s="1"/>
  <c r="AC31" i="1"/>
  <c r="AB31" i="1"/>
  <c r="AA31" i="1"/>
  <c r="AD30" i="1" a="1"/>
  <c r="AD30" i="1" s="1"/>
  <c r="AC30" i="1"/>
  <c r="AB30" i="1"/>
  <c r="AA30" i="1"/>
  <c r="AD29" i="1" a="1"/>
  <c r="AD29" i="1" s="1"/>
  <c r="AC29" i="1"/>
  <c r="AB29" i="1"/>
  <c r="AA29" i="1"/>
  <c r="AD28" i="1" a="1"/>
  <c r="AD28" i="1" s="1"/>
  <c r="AC28" i="1"/>
  <c r="AB28" i="1"/>
  <c r="AA28" i="1"/>
  <c r="AD27" i="1" a="1"/>
  <c r="AD27" i="1" s="1"/>
  <c r="AC27" i="1"/>
  <c r="AB27" i="1"/>
  <c r="AA27" i="1"/>
  <c r="AD26" i="1" a="1"/>
  <c r="AD26" i="1" s="1"/>
  <c r="AC26" i="1"/>
  <c r="AB26" i="1"/>
  <c r="AA26" i="1"/>
  <c r="AD25" i="1" a="1"/>
  <c r="AD25" i="1" s="1"/>
  <c r="AC25" i="1"/>
  <c r="AB25" i="1"/>
  <c r="AA25" i="1"/>
  <c r="AD24" i="1" a="1"/>
  <c r="AD24" i="1" s="1"/>
  <c r="AC24" i="1"/>
  <c r="AB24" i="1"/>
  <c r="AA24" i="1"/>
  <c r="AD23" i="1" a="1"/>
  <c r="AD23" i="1" s="1"/>
  <c r="AC23" i="1"/>
  <c r="AB23" i="1"/>
  <c r="AA23" i="1"/>
  <c r="AD22" i="1" a="1"/>
  <c r="AD22" i="1" s="1"/>
  <c r="AC22" i="1"/>
  <c r="AB22" i="1"/>
  <c r="AA22" i="1"/>
  <c r="AD21" i="1" a="1"/>
  <c r="AD21" i="1" s="1"/>
  <c r="AC21" i="1"/>
  <c r="AB21" i="1"/>
  <c r="AA21" i="1"/>
  <c r="AD20" i="1" a="1"/>
  <c r="AD20" i="1" s="1"/>
  <c r="AC20" i="1"/>
  <c r="AB20" i="1"/>
  <c r="AA20" i="1"/>
  <c r="AD19" i="1" a="1"/>
  <c r="AD19" i="1" s="1"/>
  <c r="AC19" i="1"/>
  <c r="AB19" i="1"/>
  <c r="AA19" i="1"/>
  <c r="AD18" i="1" a="1"/>
  <c r="AD18" i="1" s="1"/>
  <c r="AC18" i="1"/>
  <c r="AB18" i="1"/>
  <c r="AA18" i="1"/>
  <c r="AD17" i="1" a="1"/>
  <c r="AD17" i="1" s="1"/>
  <c r="AC17" i="1"/>
  <c r="AB17" i="1"/>
  <c r="AA17" i="1"/>
  <c r="AD16" i="1" a="1"/>
  <c r="AD16" i="1" s="1"/>
  <c r="AC16" i="1"/>
  <c r="AB16" i="1"/>
  <c r="AA16" i="1"/>
  <c r="AD15" i="1" a="1"/>
  <c r="AD15" i="1" s="1"/>
  <c r="AC15" i="1"/>
  <c r="AB15" i="1"/>
  <c r="AA15" i="1"/>
  <c r="AD14" i="1" a="1"/>
  <c r="AD14" i="1" s="1"/>
  <c r="AC14" i="1"/>
  <c r="AB14" i="1"/>
  <c r="AA14" i="1"/>
  <c r="AD13" i="1" a="1"/>
  <c r="AD13" i="1" s="1"/>
  <c r="AC13" i="1"/>
  <c r="AB13" i="1"/>
  <c r="AA13" i="1"/>
  <c r="AD12" i="1" a="1"/>
  <c r="AD12" i="1" s="1"/>
  <c r="AC12" i="1"/>
  <c r="AB12" i="1"/>
  <c r="AA12" i="1"/>
  <c r="AD11" i="1" a="1"/>
  <c r="AD11" i="1" s="1"/>
  <c r="AC11" i="1"/>
  <c r="AB11" i="1"/>
  <c r="AA11" i="1"/>
  <c r="AD10" i="1" a="1"/>
  <c r="AD10" i="1" s="1"/>
  <c r="AC10" i="1"/>
  <c r="AB10" i="1"/>
  <c r="AA10" i="1"/>
  <c r="AD9" i="1" a="1"/>
  <c r="AD9" i="1" s="1"/>
  <c r="AC9" i="1"/>
  <c r="AB9" i="1"/>
  <c r="AA9" i="1"/>
  <c r="AD8" i="1" a="1"/>
  <c r="AD8" i="1" s="1"/>
  <c r="AC8" i="1"/>
  <c r="AB8" i="1"/>
  <c r="AA8" i="1"/>
  <c r="AD7" i="1" a="1"/>
  <c r="AD7" i="1" s="1"/>
  <c r="AC7" i="1"/>
  <c r="AB7" i="1"/>
  <c r="AA7" i="1"/>
  <c r="AD6" i="1" a="1"/>
  <c r="AD6" i="1" s="1"/>
  <c r="AC6" i="1"/>
  <c r="AB6" i="1"/>
  <c r="AA6" i="1"/>
  <c r="AD5" i="1" a="1"/>
  <c r="AD5" i="1" s="1"/>
  <c r="AC5" i="1"/>
  <c r="AB5" i="1"/>
  <c r="AA5" i="1"/>
  <c r="AD4" i="1" a="1"/>
  <c r="AD4" i="1" s="1"/>
  <c r="AC4" i="1"/>
  <c r="AB4" i="1"/>
  <c r="AA4" i="1"/>
  <c r="AD3" i="1" a="1"/>
  <c r="AD3" i="1" s="1"/>
  <c r="AC3" i="1"/>
  <c r="AB3" i="1"/>
  <c r="AA3" i="1"/>
  <c r="AD2" i="1" a="1"/>
  <c r="AD2" i="1" s="1"/>
  <c r="AC2" i="1"/>
  <c r="AB2" i="1"/>
  <c r="AA2" i="1"/>
  <c r="V7786" i="1"/>
  <c r="V7907" i="1"/>
  <c r="V7951" i="1"/>
  <c r="V7867" i="1"/>
  <c r="V7772" i="1"/>
  <c r="V7904" i="1"/>
  <c r="V7837" i="1"/>
  <c r="V7724" i="1"/>
  <c r="V7743" i="1"/>
  <c r="V7870" i="1"/>
  <c r="V7779" i="1"/>
  <c r="V7721" i="1"/>
  <c r="V7705" i="1"/>
  <c r="V7842" i="1"/>
  <c r="V7725" i="1"/>
  <c r="V7790" i="1"/>
  <c r="V7840" i="1"/>
  <c r="V7863" i="1"/>
  <c r="V7882" i="1"/>
  <c r="V7694" i="1"/>
  <c r="V7844" i="1"/>
  <c r="V7646" i="1"/>
  <c r="V7741" i="1"/>
  <c r="V7632" i="1"/>
  <c r="V7612" i="1"/>
  <c r="V7889" i="1"/>
  <c r="V7821" i="1"/>
  <c r="V7609" i="1"/>
  <c r="V7948" i="1"/>
  <c r="V7671" i="1"/>
  <c r="V7669" i="1"/>
  <c r="V7917" i="1"/>
  <c r="V7940" i="1"/>
  <c r="V7796" i="1"/>
  <c r="V7926" i="1"/>
  <c r="V7913" i="1"/>
  <c r="V7808" i="1"/>
  <c r="V7674" i="1"/>
  <c r="V7830" i="1"/>
  <c r="V7937" i="1"/>
  <c r="V7894" i="1"/>
  <c r="V7884" i="1"/>
  <c r="V7658" i="1"/>
  <c r="V7634" i="1"/>
  <c r="V7924" i="1"/>
  <c r="V7918" i="1"/>
  <c r="V7745" i="1"/>
  <c r="V7707" i="1"/>
  <c r="V7728" i="1"/>
  <c r="V7633" i="1"/>
  <c r="V7709" i="1"/>
  <c r="V7737" i="1"/>
  <c r="V7811" i="1"/>
  <c r="V7971" i="1"/>
  <c r="V7814" i="1"/>
  <c r="V7954" i="1"/>
  <c r="V7787" i="1"/>
  <c r="V7664" i="1"/>
  <c r="V7739" i="1"/>
  <c r="V7763" i="1"/>
  <c r="V7825" i="1"/>
  <c r="V7944" i="1"/>
  <c r="V7824" i="1"/>
  <c r="V7622" i="1"/>
  <c r="V7816" i="1"/>
  <c r="V7853" i="1"/>
  <c r="V7712" i="1"/>
  <c r="V7708" i="1"/>
  <c r="V7663" i="1"/>
  <c r="V7700" i="1"/>
  <c r="V7873" i="1"/>
  <c r="V7968" i="1"/>
  <c r="V7916" i="1"/>
  <c r="V7692" i="1"/>
  <c r="V7686" i="1"/>
  <c r="V7647" i="1"/>
  <c r="V7652" i="1"/>
  <c r="V7833" i="1"/>
  <c r="V7792" i="1"/>
  <c r="V7710" i="1"/>
  <c r="V7618" i="1"/>
  <c r="V7761" i="1"/>
  <c r="V7865" i="1"/>
  <c r="V7628" i="1"/>
  <c r="V7949" i="1"/>
  <c r="V7809" i="1"/>
  <c r="V7902" i="1"/>
  <c r="V7750" i="1"/>
  <c r="V7645" i="1"/>
  <c r="V7807" i="1"/>
  <c r="V7922" i="1"/>
  <c r="V7733" i="1"/>
  <c r="V7881" i="1"/>
  <c r="V7734" i="1"/>
  <c r="V7621" i="1"/>
  <c r="V7780" i="1"/>
  <c r="V7801" i="1"/>
  <c r="V7935" i="1"/>
  <c r="V7608" i="1"/>
  <c r="V7851" i="1"/>
  <c r="V7859" i="1"/>
  <c r="V7847" i="1"/>
  <c r="V7850" i="1"/>
  <c r="V7959" i="1"/>
  <c r="V7810" i="1"/>
  <c r="V7890" i="1"/>
  <c r="V7856" i="1"/>
  <c r="V7615" i="1"/>
  <c r="V7942" i="1"/>
  <c r="V7886" i="1"/>
  <c r="V7791" i="1"/>
  <c r="V7892" i="1"/>
  <c r="V7782" i="1"/>
  <c r="V7738" i="1"/>
  <c r="V7675" i="1"/>
  <c r="V7636" i="1"/>
  <c r="V7716" i="1"/>
  <c r="V7673" i="1"/>
  <c r="V7641" i="1"/>
  <c r="V7820" i="1"/>
  <c r="V7923" i="1"/>
  <c r="V7610" i="1"/>
  <c r="V7908" i="1"/>
  <c r="V7781" i="1"/>
  <c r="V7912" i="1"/>
  <c r="V7680" i="1"/>
  <c r="V7704" i="1"/>
  <c r="V7666" i="1"/>
  <c r="V7616" i="1"/>
  <c r="V7905" i="1"/>
  <c r="V7603" i="1"/>
  <c r="V7901" i="1"/>
  <c r="V7720" i="1"/>
  <c r="V7874" i="1"/>
  <c r="V7667" i="1"/>
  <c r="V7849" i="1"/>
  <c r="V7898" i="1"/>
  <c r="V7629" i="1"/>
  <c r="V7727" i="1"/>
  <c r="V7862" i="1"/>
  <c r="V7936" i="1"/>
  <c r="V7832" i="1"/>
  <c r="V7662" i="1"/>
  <c r="V7953" i="1"/>
  <c r="V7766" i="1"/>
  <c r="V7746" i="1"/>
  <c r="V7619" i="1"/>
  <c r="V7861" i="1"/>
  <c r="V7753" i="1"/>
  <c r="V7752" i="1"/>
  <c r="V7624" i="1"/>
  <c r="V7607" i="1"/>
  <c r="V7921" i="1"/>
  <c r="V7769" i="1"/>
  <c r="V7642" i="1"/>
  <c r="V7818" i="1"/>
  <c r="V7775" i="1"/>
  <c r="V7813" i="1"/>
  <c r="V7785" i="1"/>
  <c r="V7906" i="1"/>
  <c r="V7690" i="1"/>
  <c r="V7879" i="1"/>
  <c r="V7698" i="1"/>
  <c r="V7683" i="1"/>
  <c r="V7767" i="1"/>
  <c r="V7875" i="1"/>
  <c r="V7798" i="1"/>
  <c r="V7648" i="1"/>
  <c r="V7967" i="1"/>
  <c r="V7899" i="1"/>
  <c r="V7854" i="1"/>
  <c r="V7679" i="1"/>
  <c r="V7714" i="1"/>
  <c r="V7855" i="1"/>
  <c r="V7915" i="1"/>
  <c r="V7858" i="1"/>
  <c r="V7877" i="1"/>
  <c r="V7838" i="1"/>
  <c r="V7815" i="1"/>
  <c r="V7747" i="1"/>
  <c r="V7606" i="1"/>
  <c r="V7754" i="1"/>
  <c r="V7620" i="1"/>
  <c r="V7685" i="1"/>
  <c r="V7695" i="1"/>
  <c r="V7903" i="1"/>
  <c r="V7681" i="1"/>
  <c r="V7631" i="1"/>
  <c r="V7744" i="1"/>
  <c r="V7630" i="1"/>
  <c r="V7637" i="1"/>
  <c r="V7783" i="1"/>
  <c r="V7845" i="1"/>
  <c r="V7638" i="1"/>
  <c r="V7920" i="1"/>
  <c r="V7928" i="1"/>
  <c r="V7962" i="1"/>
  <c r="V7748" i="1"/>
  <c r="V7749" i="1"/>
  <c r="V7726" i="1"/>
  <c r="V7719" i="1"/>
  <c r="V7872" i="1"/>
  <c r="V7682" i="1"/>
  <c r="V7800" i="1"/>
  <c r="V7966" i="1"/>
  <c r="V7802" i="1"/>
  <c r="V7945" i="1"/>
  <c r="V7938" i="1"/>
  <c r="V7614" i="1"/>
  <c r="V7846" i="1"/>
  <c r="V7688" i="1"/>
  <c r="V7964" i="1"/>
  <c r="V7817" i="1"/>
  <c r="V7957" i="1"/>
  <c r="V7742" i="1"/>
  <c r="V7703" i="1"/>
  <c r="V7876" i="1"/>
  <c r="V7911" i="1"/>
  <c r="V7910" i="1"/>
  <c r="V7799" i="1"/>
  <c r="V7950" i="1"/>
  <c r="V7777" i="1"/>
  <c r="V7768" i="1"/>
  <c r="V7676" i="1"/>
  <c r="V7887" i="1"/>
  <c r="V7878" i="1"/>
  <c r="V7805" i="1"/>
  <c r="V7717" i="1"/>
  <c r="V7934" i="1"/>
  <c r="V7955" i="1"/>
  <c r="V7771" i="1"/>
  <c r="V7656" i="1"/>
  <c r="V7841" i="1"/>
  <c r="V7640" i="1"/>
  <c r="V7713" i="1"/>
  <c r="V7773" i="1"/>
  <c r="V7794" i="1"/>
  <c r="V7834" i="1"/>
  <c r="V7759" i="1"/>
  <c r="V7803" i="1"/>
  <c r="V7965" i="1"/>
  <c r="V7883" i="1"/>
  <c r="V7947" i="1"/>
  <c r="V7702" i="1"/>
  <c r="V7718" i="1"/>
  <c r="V7758" i="1"/>
  <c r="V7961" i="1"/>
  <c r="V7684" i="1"/>
  <c r="V7943" i="1"/>
  <c r="V7866" i="1"/>
  <c r="V7788" i="1"/>
  <c r="V7929" i="1"/>
  <c r="V7789" i="1"/>
  <c r="V7605" i="1"/>
  <c r="V7958" i="1"/>
  <c r="V7857" i="1"/>
  <c r="V7900" i="1"/>
  <c r="V7643" i="1"/>
  <c r="V7843" i="1"/>
  <c r="V7639" i="1"/>
  <c r="V7729" i="1"/>
  <c r="V7972" i="1"/>
  <c r="V7829" i="1"/>
  <c r="V7654" i="1"/>
  <c r="V7701" i="1"/>
  <c r="V7655" i="1"/>
  <c r="V7827" i="1"/>
  <c r="V7860" i="1"/>
  <c r="V7914" i="1"/>
  <c r="V7831" i="1"/>
  <c r="V7764" i="1"/>
  <c r="V7635" i="1"/>
  <c r="V7735" i="1"/>
  <c r="V7677" i="1"/>
  <c r="V7939" i="1"/>
  <c r="V7678" i="1"/>
  <c r="V7760" i="1"/>
  <c r="V7661" i="1"/>
  <c r="V7650" i="1"/>
  <c r="V7774" i="1"/>
  <c r="V7604" i="1"/>
  <c r="V7896" i="1"/>
  <c r="V7740" i="1"/>
  <c r="V7687" i="1"/>
  <c r="V7659" i="1"/>
  <c r="V7819" i="1"/>
  <c r="V7668" i="1"/>
  <c r="V7644" i="1"/>
  <c r="V7897" i="1"/>
  <c r="V7969" i="1"/>
  <c r="V7797" i="1"/>
  <c r="V7706" i="1"/>
  <c r="V7941" i="1"/>
  <c r="V7776" i="1"/>
  <c r="V7757" i="1"/>
  <c r="V7871" i="1"/>
  <c r="V7693" i="1"/>
  <c r="V7864" i="1"/>
  <c r="V7925" i="1"/>
  <c r="V7795" i="1"/>
  <c r="V7822" i="1"/>
  <c r="V7793" i="1"/>
  <c r="V7823" i="1"/>
  <c r="V7730" i="1"/>
  <c r="V7660" i="1"/>
  <c r="V7931" i="1"/>
  <c r="V7699" i="1"/>
  <c r="V7932" i="1"/>
  <c r="V7731" i="1"/>
  <c r="V7804" i="1"/>
  <c r="V7933" i="1"/>
  <c r="V7880" i="1"/>
  <c r="V7670" i="1"/>
  <c r="V7927" i="1"/>
  <c r="V7888" i="1"/>
  <c r="V7839" i="1"/>
  <c r="V7751" i="1"/>
  <c r="V7657" i="1"/>
  <c r="V7848" i="1"/>
  <c r="V7885" i="1"/>
  <c r="V7762" i="1"/>
  <c r="V7869" i="1"/>
  <c r="V7627" i="1"/>
  <c r="V7715" i="1"/>
  <c r="V7812" i="1"/>
  <c r="V7893" i="1"/>
  <c r="V7868" i="1"/>
  <c r="V7755" i="1"/>
  <c r="V7960" i="1"/>
  <c r="V7852" i="1"/>
  <c r="V7970" i="1"/>
  <c r="V7909" i="1"/>
  <c r="V7784" i="1"/>
  <c r="V7711" i="1"/>
  <c r="V7952" i="1"/>
  <c r="V7626" i="1"/>
  <c r="V7835" i="1"/>
  <c r="V7973" i="1"/>
  <c r="V7891" i="1"/>
  <c r="V7723" i="1"/>
  <c r="V7828" i="1"/>
  <c r="V7956" i="1"/>
  <c r="V7963" i="1"/>
  <c r="V7946" i="1"/>
  <c r="V7697" i="1"/>
  <c r="V7617" i="1"/>
  <c r="V7653" i="1"/>
  <c r="V7736" i="1"/>
  <c r="V7611" i="1"/>
  <c r="V7625" i="1"/>
  <c r="V7696" i="1"/>
  <c r="V7672" i="1"/>
  <c r="V7765" i="1"/>
  <c r="V7623" i="1"/>
  <c r="V7689" i="1"/>
  <c r="V7613" i="1"/>
  <c r="V7691" i="1"/>
  <c r="V7826" i="1"/>
  <c r="V7651" i="1"/>
  <c r="V7919" i="1"/>
  <c r="V7722" i="1"/>
  <c r="V7836" i="1"/>
  <c r="V7756" i="1"/>
  <c r="V7806" i="1"/>
  <c r="V7665" i="1"/>
  <c r="V7770" i="1"/>
  <c r="V7930" i="1"/>
  <c r="V7732" i="1"/>
  <c r="V7778" i="1"/>
  <c r="V7895" i="1"/>
  <c r="V7649"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<sst xmlns="http://schemas.openxmlformats.org/spreadsheetml/2006/main" count="121182" uniqueCount="26334">
  <si>
    <t>ID da venda</t>
  </si>
  <si>
    <t>ID do Carrinho</t>
  </si>
  <si>
    <t>Nome do Comprador</t>
  </si>
  <si>
    <t>Estado Frete</t>
  </si>
  <si>
    <t>Código</t>
  </si>
  <si>
    <t>Título</t>
  </si>
  <si>
    <t>Conta</t>
  </si>
  <si>
    <t>Modalidade</t>
  </si>
  <si>
    <t>Ads</t>
  </si>
  <si>
    <t>SKU</t>
  </si>
  <si>
    <t>Data</t>
  </si>
  <si>
    <t>Frete</t>
  </si>
  <si>
    <t>Valor Unit.</t>
  </si>
  <si>
    <t>Qtd.</t>
  </si>
  <si>
    <t>Custo (-)</t>
  </si>
  <si>
    <t>Imposto (-)</t>
  </si>
  <si>
    <t>Tarifa de Venda (-)</t>
  </si>
  <si>
    <t>Frete Comprador (-)</t>
  </si>
  <si>
    <t>Frete Vendedor (-)</t>
  </si>
  <si>
    <t>Margem Contrib. (=)</t>
  </si>
  <si>
    <t>MC em %</t>
  </si>
  <si>
    <t>Status Pedido</t>
  </si>
  <si>
    <t>Pagamentos</t>
  </si>
  <si>
    <t>Id Frete</t>
  </si>
  <si>
    <t>#2000012164473908</t>
  </si>
  <si>
    <t>#2000008383194829</t>
  </si>
  <si>
    <t>William Tsuyoshi</t>
  </si>
  <si>
    <t>São Paulo</t>
  </si>
  <si>
    <t>MLB5379060728</t>
  </si>
  <si>
    <t>Aquecedor Portátil A Gás Tubo 8 Refil Camping Pesca Viagem</t>
  </si>
  <si>
    <t>Clássico</t>
  </si>
  <si>
    <t>Sim</t>
  </si>
  <si>
    <t>1XAQUECUNIV-8REF</t>
  </si>
  <si>
    <t>Flex</t>
  </si>
  <si>
    <t>Pago</t>
  </si>
  <si>
    <t>#2000012324116364</t>
  </si>
  <si>
    <t/>
  </si>
  <si>
    <t>Iain</t>
  </si>
  <si>
    <t>Distrito Federal</t>
  </si>
  <si>
    <t>MLB2014912915</t>
  </si>
  <si>
    <t>Adesivo Lixa Decorado Para Patinete Elétrico Xiaomi M365 S08</t>
  </si>
  <si>
    <t>M-43C</t>
  </si>
  <si>
    <t>#2000012153501378</t>
  </si>
  <si>
    <t>#2000008373207627</t>
  </si>
  <si>
    <t>Renan</t>
  </si>
  <si>
    <t>Paraná</t>
  </si>
  <si>
    <t>MLB2014852513</t>
  </si>
  <si>
    <t>Premium</t>
  </si>
  <si>
    <t>#2000012164569820</t>
  </si>
  <si>
    <t>#2000008383282781</t>
  </si>
  <si>
    <t>Genilson</t>
  </si>
  <si>
    <t>Acre</t>
  </si>
  <si>
    <t>#2000012324047514</t>
  </si>
  <si>
    <t>#2000012355590492</t>
  </si>
  <si>
    <t>#2000008559960089</t>
  </si>
  <si>
    <t>Joao Marcos</t>
  </si>
  <si>
    <t>#2000012260696336</t>
  </si>
  <si>
    <t>Magda</t>
  </si>
  <si>
    <t>MLB2009440254</t>
  </si>
  <si>
    <t>Tapete Silicone Cinza-peças Patinete Elétrico Xiaomi M365</t>
  </si>
  <si>
    <t>M-43A</t>
  </si>
  <si>
    <t>#2000012241172666</t>
  </si>
  <si>
    <t>Reginaldo</t>
  </si>
  <si>
    <t>#2000012477802344</t>
  </si>
  <si>
    <t>#2000008675417721</t>
  </si>
  <si>
    <t>Felipe</t>
  </si>
  <si>
    <t>MLB3949269325</t>
  </si>
  <si>
    <t xml:space="preserve">Travessa Larga Rack De Teto Chevrolet 100% Em Alumínio </t>
  </si>
  <si>
    <t>XGM106SLB</t>
  </si>
  <si>
    <t>#2000012476657654</t>
  </si>
  <si>
    <t>Sonia</t>
  </si>
  <si>
    <t>Travessa Larga Rack De Teto Chevrolet 100% Em Alumínio</t>
  </si>
  <si>
    <t>XGM100SLB</t>
  </si>
  <si>
    <t>#2000012247485936</t>
  </si>
  <si>
    <t>Victor Medeiros</t>
  </si>
  <si>
    <t>MLB5423672238</t>
  </si>
  <si>
    <t>Travessa Suporte Rack Teto Bagageiro Fiat Toro 2017 A 2023</t>
  </si>
  <si>
    <t>XFI210SMG</t>
  </si>
  <si>
    <t>#2000012320490982</t>
  </si>
  <si>
    <t>#2000008527176985</t>
  </si>
  <si>
    <t>Nadison De</t>
  </si>
  <si>
    <t>MLB3960649545</t>
  </si>
  <si>
    <t>Travessa Rack Teto Palio Weekend Locker Adventure 2009 A 20</t>
  </si>
  <si>
    <t>XFI400LKB</t>
  </si>
  <si>
    <t>#2000012303810756</t>
  </si>
  <si>
    <t>Julio Cesar</t>
  </si>
  <si>
    <t>MLB3366439714</t>
  </si>
  <si>
    <t>Travessa Larga Rack De Teto Commander Compass Pulse Eco</t>
  </si>
  <si>
    <t>XNS500STG</t>
  </si>
  <si>
    <t>Cancelado</t>
  </si>
  <si>
    <t>#2000012179837356</t>
  </si>
  <si>
    <t>Fabiana</t>
  </si>
  <si>
    <t>MLB4069122267</t>
  </si>
  <si>
    <t>Gradeado Bagageiro Teto Carro Até 45kg Bagagem 160x110x15cm</t>
  </si>
  <si>
    <t>XBAG511GP</t>
  </si>
  <si>
    <t>#2000012308844946</t>
  </si>
  <si>
    <t>Newelltton</t>
  </si>
  <si>
    <t>Alagoas</t>
  </si>
  <si>
    <t>MLB5440856012</t>
  </si>
  <si>
    <t>Trava Disco Cadeado De Freio Moto Bike Antifurto Universal</t>
  </si>
  <si>
    <t>ET004DF</t>
  </si>
  <si>
    <t>#2000012257678852</t>
  </si>
  <si>
    <t>Patricia Christine</t>
  </si>
  <si>
    <t>MLB3986467445</t>
  </si>
  <si>
    <t>Rack De Teto Travessa Larga Bagageiro Veículos 100% Alumínio</t>
  </si>
  <si>
    <t>XNS500STP</t>
  </si>
  <si>
    <t>#2000012271818010</t>
  </si>
  <si>
    <t>#2000008481957101</t>
  </si>
  <si>
    <t>Danilo Frattini Martim</t>
  </si>
  <si>
    <t>XGM103STB</t>
  </si>
  <si>
    <t>#2000012380452024</t>
  </si>
  <si>
    <t>Kaique</t>
  </si>
  <si>
    <t>MLB5331593354</t>
  </si>
  <si>
    <t>Travessa Larga De Teto Nissan Frontier Tubular 2003 A 2016</t>
  </si>
  <si>
    <t>XNS515TBB</t>
  </si>
  <si>
    <t>#2000012169173826</t>
  </si>
  <si>
    <t>#2000008387510951</t>
  </si>
  <si>
    <t>Jose</t>
  </si>
  <si>
    <t>MLB3339315243</t>
  </si>
  <si>
    <t>XGM100SMG</t>
  </si>
  <si>
    <t>#2000012303852930</t>
  </si>
  <si>
    <t>Eduardo</t>
  </si>
  <si>
    <t>MLB3248023339</t>
  </si>
  <si>
    <t>Travessa De Teto Bagageiro Pajero Sport Tubular Ate 2010</t>
  </si>
  <si>
    <t>XMT902TBB</t>
  </si>
  <si>
    <t>#2000012334145458</t>
  </si>
  <si>
    <t>Alex</t>
  </si>
  <si>
    <t>MLB5423709256</t>
  </si>
  <si>
    <t>Travessa Suporte Rack Teto Bagageiro Fiat 100% Em Alumínio</t>
  </si>
  <si>
    <t>XFI206SMP</t>
  </si>
  <si>
    <t>#2000012418417346</t>
  </si>
  <si>
    <t>#2000008619299713</t>
  </si>
  <si>
    <t>Tiago</t>
  </si>
  <si>
    <t>MLB5299244370</t>
  </si>
  <si>
    <t>XVW300SMB</t>
  </si>
  <si>
    <t>#2000012171047788</t>
  </si>
  <si>
    <t>#2000008389195441</t>
  </si>
  <si>
    <t>Yuri</t>
  </si>
  <si>
    <t>Minas Gerais</t>
  </si>
  <si>
    <t>MLB3223225526</t>
  </si>
  <si>
    <t>#2000012268507810</t>
  </si>
  <si>
    <t>Fúlvio</t>
  </si>
  <si>
    <t>A combinar</t>
  </si>
  <si>
    <t>#2000012235770156</t>
  </si>
  <si>
    <t>#2000008448393327</t>
  </si>
  <si>
    <t>Yara</t>
  </si>
  <si>
    <t>MLB4050165191</t>
  </si>
  <si>
    <t>Travessa Rack Teto Idea Locker Adventure 2010 A 2020</t>
  </si>
  <si>
    <t>XFI203LKG</t>
  </si>
  <si>
    <t>#2000012363256840</t>
  </si>
  <si>
    <t>#2000008567182733</t>
  </si>
  <si>
    <t>Roodney</t>
  </si>
  <si>
    <t>MLB5299112112</t>
  </si>
  <si>
    <t>#2000012372843922</t>
  </si>
  <si>
    <t>#2000008576254961</t>
  </si>
  <si>
    <t>Juliana</t>
  </si>
  <si>
    <t>XFI203LKB</t>
  </si>
  <si>
    <t>#2000012482480612</t>
  </si>
  <si>
    <t>#2000008679916301</t>
  </si>
  <si>
    <t>Guilherme</t>
  </si>
  <si>
    <t>#2000012419634636</t>
  </si>
  <si>
    <t>#2000008620422317</t>
  </si>
  <si>
    <t>Everton</t>
  </si>
  <si>
    <t>MLB3223213213</t>
  </si>
  <si>
    <t>XFI400LKP</t>
  </si>
  <si>
    <t>#2000012282643920</t>
  </si>
  <si>
    <t>#2000008492022945</t>
  </si>
  <si>
    <t xml:space="preserve">Paulo </t>
  </si>
  <si>
    <t>MLB5376418654</t>
  </si>
  <si>
    <t>#2000012316657680</t>
  </si>
  <si>
    <t xml:space="preserve">Pedro Marques </t>
  </si>
  <si>
    <t>MLB3638547900</t>
  </si>
  <si>
    <t>Travessa Larga Rack Teto Fiat Nova Strada C Simples 2022 23</t>
  </si>
  <si>
    <t>XFI207SMB</t>
  </si>
  <si>
    <t>#2000012172602364</t>
  </si>
  <si>
    <t>#2000008390643153</t>
  </si>
  <si>
    <t>Marco Aurelio Mendes De Souza Marco Aurelio Mendes De Souza</t>
  </si>
  <si>
    <t>MLB3986549297</t>
  </si>
  <si>
    <t>Travessa Rack De Teto Bagageiro Jeep Renegade Todos 16 A 23</t>
  </si>
  <si>
    <t>XJP600SMB</t>
  </si>
  <si>
    <t>#2000012249085812</t>
  </si>
  <si>
    <t>#2000008460810733</t>
  </si>
  <si>
    <t>Marco</t>
  </si>
  <si>
    <t>MLB4068921689</t>
  </si>
  <si>
    <t>Maleiro Gradeado Teto Carro Até 45kg Bagagem 160x110x15cm</t>
  </si>
  <si>
    <t>#2000012349552430</t>
  </si>
  <si>
    <t>#2000008554325625</t>
  </si>
  <si>
    <t xml:space="preserve">Felipe </t>
  </si>
  <si>
    <t>Bahia</t>
  </si>
  <si>
    <t>#2000012376811814</t>
  </si>
  <si>
    <t>Mirta</t>
  </si>
  <si>
    <t>Santa Catarina</t>
  </si>
  <si>
    <t>#2000012338977172</t>
  </si>
  <si>
    <t>#2000008544394357</t>
  </si>
  <si>
    <t>Douglas</t>
  </si>
  <si>
    <t>MLB4575751114</t>
  </si>
  <si>
    <t>Fogareiro Fogão Portátil Camping Acampamento + 1 Refil Lata</t>
  </si>
  <si>
    <t>1FOG1B-1REF</t>
  </si>
  <si>
    <t>#2000012452345126</t>
  </si>
  <si>
    <t>Ricardo</t>
  </si>
  <si>
    <t>#2000012158166924</t>
  </si>
  <si>
    <t>#2000008377449855</t>
  </si>
  <si>
    <t>Thaliarocha1204</t>
  </si>
  <si>
    <t>MLB4629347982</t>
  </si>
  <si>
    <t>Rack De Teto Carro Travessa Larga Compass Commander Ecosport</t>
  </si>
  <si>
    <t>XFO401STB</t>
  </si>
  <si>
    <t>#2000012161886158</t>
  </si>
  <si>
    <t>Marcos</t>
  </si>
  <si>
    <t>MLB5299188850</t>
  </si>
  <si>
    <t>Travessa Larga Rack De Teto Bagageiro Fiat Toro 2017 A 2024</t>
  </si>
  <si>
    <t>XFI210SMB</t>
  </si>
  <si>
    <t>#2000012194155688</t>
  </si>
  <si>
    <t>David</t>
  </si>
  <si>
    <t>MLB3715318407</t>
  </si>
  <si>
    <t>Travessa Larga De Teto Bagageiro Ford Bronco Sport 2020 Á 24</t>
  </si>
  <si>
    <t>XFD704SMB</t>
  </si>
  <si>
    <t>#2000012219407278</t>
  </si>
  <si>
    <t>#2000008433175609</t>
  </si>
  <si>
    <t>MLB3840525404</t>
  </si>
  <si>
    <t>#2000012238499886</t>
  </si>
  <si>
    <t>#2000008450944539</t>
  </si>
  <si>
    <t>Bady</t>
  </si>
  <si>
    <t>MLB3913115857</t>
  </si>
  <si>
    <t>Travessa Rack De Teto Bagageiro Nova Trailblazer 2013 A 2023</t>
  </si>
  <si>
    <t>XGM105STP</t>
  </si>
  <si>
    <t>#2000012241053634</t>
  </si>
  <si>
    <t>#2000008453312299</t>
  </si>
  <si>
    <t>MLB4710559740</t>
  </si>
  <si>
    <t>Travessa Rack De Teto Bagageiro Ford Ecosport 2013 Até 2021</t>
  </si>
  <si>
    <t>#2000012270184468</t>
  </si>
  <si>
    <t>#2000008480398005</t>
  </si>
  <si>
    <t>Fausto</t>
  </si>
  <si>
    <t>#2000012279994302</t>
  </si>
  <si>
    <t>#2000008489524827</t>
  </si>
  <si>
    <t>Jefferson</t>
  </si>
  <si>
    <t>MLB5259649594</t>
  </si>
  <si>
    <t>Travessa Larga Rack De Teto Bagageiro Ford 100% Em Alumínio</t>
  </si>
  <si>
    <t>XUSMP</t>
  </si>
  <si>
    <t>#2000012392183240</t>
  </si>
  <si>
    <t>#2000008594490727</t>
  </si>
  <si>
    <t>Maiza</t>
  </si>
  <si>
    <t>XFO401STP</t>
  </si>
  <si>
    <t>#2000012449962792</t>
  </si>
  <si>
    <t>Weidong</t>
  </si>
  <si>
    <t>#2000012162556212</t>
  </si>
  <si>
    <t>#2000008381427433</t>
  </si>
  <si>
    <t>Jamerson</t>
  </si>
  <si>
    <t>MLB3696225462</t>
  </si>
  <si>
    <t>Travessa Larga Rack De Teto Bagageiro Fiat 100% Em Alumínio</t>
  </si>
  <si>
    <t>XFI206SMB</t>
  </si>
  <si>
    <t>#2000012264441858</t>
  </si>
  <si>
    <t>#2000008475088741</t>
  </si>
  <si>
    <t>Italo</t>
  </si>
  <si>
    <t>XFI209SMB</t>
  </si>
  <si>
    <t>#2000012294345030</t>
  </si>
  <si>
    <t>Mark</t>
  </si>
  <si>
    <t>#2000012332758378</t>
  </si>
  <si>
    <t>Ryann</t>
  </si>
  <si>
    <t>MLB3772831045</t>
  </si>
  <si>
    <t>#2000012363784764</t>
  </si>
  <si>
    <t>#2000008567674673</t>
  </si>
  <si>
    <t>Flavio</t>
  </si>
  <si>
    <t>XJP602STB</t>
  </si>
  <si>
    <t>#2000012204845532</t>
  </si>
  <si>
    <t>#2000008419988171</t>
  </si>
  <si>
    <t>MLB3960607921</t>
  </si>
  <si>
    <t>Travessa Rack De Teto Bagageiro Novo Uno Evo Way 2012 2013</t>
  </si>
  <si>
    <t>XFI200WAB</t>
  </si>
  <si>
    <t>#2000012174418376</t>
  </si>
  <si>
    <t>Ivanhoe</t>
  </si>
  <si>
    <t>MLB3521140053</t>
  </si>
  <si>
    <t>Kit Maçarico Culinário Cozinha Portátil + 2 Gás Refil Ntk</t>
  </si>
  <si>
    <t>1MAC915-2REF</t>
  </si>
  <si>
    <t>#2000012214981064</t>
  </si>
  <si>
    <t>João Estrela Neto</t>
  </si>
  <si>
    <t>#2000012410807996</t>
  </si>
  <si>
    <t>Maria Ap</t>
  </si>
  <si>
    <t>#2000012343202708</t>
  </si>
  <si>
    <t>Leandro</t>
  </si>
  <si>
    <t>MLB5034232566</t>
  </si>
  <si>
    <t>Travessa Rack De Teto Bagageiro Fiat Strada 2020 A 2025</t>
  </si>
  <si>
    <t>XFI206SLB</t>
  </si>
  <si>
    <t>#2000012158112582</t>
  </si>
  <si>
    <t>#2000008377404317</t>
  </si>
  <si>
    <t xml:space="preserve">Ingrid </t>
  </si>
  <si>
    <t>#2000012269863394</t>
  </si>
  <si>
    <t>#2000008480103005</t>
  </si>
  <si>
    <t>Leonardo</t>
  </si>
  <si>
    <t>MLB5031547548</t>
  </si>
  <si>
    <t>Trava Quebra Vento Preta Cromado 23 Anti Furto Gol Vw Fusca</t>
  </si>
  <si>
    <t>Q-907</t>
  </si>
  <si>
    <t>#2000012267744180</t>
  </si>
  <si>
    <t>Antonio Cardoso Conceição</t>
  </si>
  <si>
    <t>MLB3409334769</t>
  </si>
  <si>
    <t>Travessa Rack De Teto Bagageiro Novo Uno Evo Way 2011 A 2021</t>
  </si>
  <si>
    <t>#2000012332240738</t>
  </si>
  <si>
    <t>#2000008538084493</t>
  </si>
  <si>
    <t>Kelly</t>
  </si>
  <si>
    <t>XFI200WAG</t>
  </si>
  <si>
    <t>#2000012353678796</t>
  </si>
  <si>
    <t>#2000012182788276</t>
  </si>
  <si>
    <t>Daniela</t>
  </si>
  <si>
    <t>MLB3625009397</t>
  </si>
  <si>
    <t>Corrente Trava Antifurto Preto 150cm Aço Reforçado Moto Bike</t>
  </si>
  <si>
    <t>XR0001TM150P</t>
  </si>
  <si>
    <t>#2000012467197278</t>
  </si>
  <si>
    <t>#2000008665399569</t>
  </si>
  <si>
    <t>Ana Paula De Toledo</t>
  </si>
  <si>
    <t>XFI200WAP</t>
  </si>
  <si>
    <t>#2000012171243270</t>
  </si>
  <si>
    <t>Paulo Renato</t>
  </si>
  <si>
    <t>MLB3085512618</t>
  </si>
  <si>
    <t>Travessa Rack De Teto Bagageiro Nivus Tcross T-cross Tiguan</t>
  </si>
  <si>
    <t>#2000012253061898</t>
  </si>
  <si>
    <t>#2000008464482963</t>
  </si>
  <si>
    <t>Luis Carlos</t>
  </si>
  <si>
    <t>XVW301SMG</t>
  </si>
  <si>
    <t>#2000012281976954</t>
  </si>
  <si>
    <t>Moises</t>
  </si>
  <si>
    <t>Rio Grande do Sul</t>
  </si>
  <si>
    <t>XVW300SMP</t>
  </si>
  <si>
    <t>#2000012285341202</t>
  </si>
  <si>
    <t>Rafael</t>
  </si>
  <si>
    <t>#2000012157231598</t>
  </si>
  <si>
    <t>#2000008376610341</t>
  </si>
  <si>
    <t>Leandro Roberto</t>
  </si>
  <si>
    <t>MLB5460365556</t>
  </si>
  <si>
    <t>Aquecedor Portátil A Gás Tubo Camping Pesca Viagem</t>
  </si>
  <si>
    <t>1XAQUECUNIV-2REF</t>
  </si>
  <si>
    <t>#2000012323112278</t>
  </si>
  <si>
    <t>#2000008529599585</t>
  </si>
  <si>
    <t xml:space="preserve">Luciene  </t>
  </si>
  <si>
    <t>#2000012214842652</t>
  </si>
  <si>
    <t>Gerson</t>
  </si>
  <si>
    <t>MLB3042671464</t>
  </si>
  <si>
    <t>Travessa Rack De Teto Bagageiro Jeep Compass Todos</t>
  </si>
  <si>
    <t>XJP601STG</t>
  </si>
  <si>
    <t>#2000012492276756</t>
  </si>
  <si>
    <t>#2000008689328529</t>
  </si>
  <si>
    <t>XVW301SMB</t>
  </si>
  <si>
    <t>#2000012208224800</t>
  </si>
  <si>
    <t>#2000008423004867</t>
  </si>
  <si>
    <t>Fernando</t>
  </si>
  <si>
    <t>XGM100SLG</t>
  </si>
  <si>
    <t>#2000012336696474</t>
  </si>
  <si>
    <t>#2000008542233867</t>
  </si>
  <si>
    <t>Sidney</t>
  </si>
  <si>
    <t>Pará</t>
  </si>
  <si>
    <t>#2000012356578726</t>
  </si>
  <si>
    <t>#2000008560896513</t>
  </si>
  <si>
    <t>Robson</t>
  </si>
  <si>
    <t>#2000012372281434</t>
  </si>
  <si>
    <t>#2000008575721985</t>
  </si>
  <si>
    <t>Fabio</t>
  </si>
  <si>
    <t>XGM103SLB</t>
  </si>
  <si>
    <t>#2000012366647462</t>
  </si>
  <si>
    <t>#2000008570390029</t>
  </si>
  <si>
    <t>Eugenio</t>
  </si>
  <si>
    <t>Espírito Santo</t>
  </si>
  <si>
    <t>MLB5430749602</t>
  </si>
  <si>
    <t>XBAG511GB</t>
  </si>
  <si>
    <t>#2000012216097374</t>
  </si>
  <si>
    <t>#2000008430119795</t>
  </si>
  <si>
    <t>Ademir</t>
  </si>
  <si>
    <t>MLB5382282520</t>
  </si>
  <si>
    <t>Maleiro Gradeado Teto Carro Até 45kg Bagagem 127x96x15cm</t>
  </si>
  <si>
    <t>XBAG511MB</t>
  </si>
  <si>
    <t>#2000012205175892</t>
  </si>
  <si>
    <t>#2000008420286325</t>
  </si>
  <si>
    <t>Aline</t>
  </si>
  <si>
    <t>MLB4014895663</t>
  </si>
  <si>
    <t>Aquecedor Portátil A Gás Com Trempe Camping Pesca Viagem</t>
  </si>
  <si>
    <t>1XAQUECUNIV</t>
  </si>
  <si>
    <t>#2000012468566022</t>
  </si>
  <si>
    <t>Joao</t>
  </si>
  <si>
    <t>MLB5270289502</t>
  </si>
  <si>
    <t>#2000012454679354</t>
  </si>
  <si>
    <t>#2000008653543843</t>
  </si>
  <si>
    <t>Leandro Luiz</t>
  </si>
  <si>
    <t>MLB4107470203</t>
  </si>
  <si>
    <t>Travessa Suporte Rack Teto Bagageiro Maleiro Gradeado Grande</t>
  </si>
  <si>
    <t>1XBAG539GB-1XSMP</t>
  </si>
  <si>
    <t>#2000012494688900</t>
  </si>
  <si>
    <t>Francesca</t>
  </si>
  <si>
    <t>#2000012222196312</t>
  </si>
  <si>
    <t>XGM109SLP</t>
  </si>
  <si>
    <t>#2000012417296450</t>
  </si>
  <si>
    <t>Maicon</t>
  </si>
  <si>
    <t>XGM117SLB</t>
  </si>
  <si>
    <t>#2000012419074058</t>
  </si>
  <si>
    <t>#2000008619895161</t>
  </si>
  <si>
    <t>Adalberto</t>
  </si>
  <si>
    <t>XGM116SLB</t>
  </si>
  <si>
    <t>#2000012459389294</t>
  </si>
  <si>
    <t xml:space="preserve">Jackson </t>
  </si>
  <si>
    <t>Amazonas</t>
  </si>
  <si>
    <t>XGM106SLP</t>
  </si>
  <si>
    <t>#2000012488886268</t>
  </si>
  <si>
    <t>#2000008686081533</t>
  </si>
  <si>
    <t>#2000012496563188</t>
  </si>
  <si>
    <t>#2000008693419385</t>
  </si>
  <si>
    <t>Mariana</t>
  </si>
  <si>
    <t>#2000012273295058</t>
  </si>
  <si>
    <t>MLB3960636805</t>
  </si>
  <si>
    <t>#2000012144025324</t>
  </si>
  <si>
    <t>#2000008364921969</t>
  </si>
  <si>
    <t>XFI202SMB</t>
  </si>
  <si>
    <t>#2000012236308488</t>
  </si>
  <si>
    <t>Roniery</t>
  </si>
  <si>
    <t>Amapá</t>
  </si>
  <si>
    <t>#2000012209858028</t>
  </si>
  <si>
    <t>Adevaldo</t>
  </si>
  <si>
    <t>MLB4053889981</t>
  </si>
  <si>
    <t>Aquecedor Portátil A Gás Maçarico 5 Refil Camping Pesca</t>
  </si>
  <si>
    <t>1XAQUECUNIV-1MAC915-5REF</t>
  </si>
  <si>
    <t>#2000012142151638</t>
  </si>
  <si>
    <t>Jhonata</t>
  </si>
  <si>
    <t>#2000012202910466</t>
  </si>
  <si>
    <t>#2000008418228093</t>
  </si>
  <si>
    <t>Marcos Aurelio</t>
  </si>
  <si>
    <t>Rio de Janeiro</t>
  </si>
  <si>
    <t>#2000012241266924</t>
  </si>
  <si>
    <t>#2000008453482889</t>
  </si>
  <si>
    <t>Valdemar</t>
  </si>
  <si>
    <t>#2000012263277926</t>
  </si>
  <si>
    <t>#2000008473968375</t>
  </si>
  <si>
    <t>André</t>
  </si>
  <si>
    <t>#2000012279106932</t>
  </si>
  <si>
    <t>Adriano</t>
  </si>
  <si>
    <t>#2000012289580334</t>
  </si>
  <si>
    <t>Juliano</t>
  </si>
  <si>
    <t>#2000012313568260</t>
  </si>
  <si>
    <t>Willian Felipe</t>
  </si>
  <si>
    <t>#2000012317436974</t>
  </si>
  <si>
    <t>XFI400LKG</t>
  </si>
  <si>
    <t>#2000012322847592</t>
  </si>
  <si>
    <t>57.000.591 Vanda De Fatima Les 57.000.591 Vanda De Fatima Les</t>
  </si>
  <si>
    <t>#2000012338785252</t>
  </si>
  <si>
    <t>#2000008544235537</t>
  </si>
  <si>
    <t xml:space="preserve">Paulo Henrique </t>
  </si>
  <si>
    <t>#2000012164682374</t>
  </si>
  <si>
    <t>Sergio</t>
  </si>
  <si>
    <t>MLB3569976187</t>
  </si>
  <si>
    <t>Fogareiro Fogão Camping Maçarico Culinário Portátil 3 Refil</t>
  </si>
  <si>
    <t>1FOG1B-1MAC915-3REF</t>
  </si>
  <si>
    <t>#2000012417433998</t>
  </si>
  <si>
    <t>#2000008618354615</t>
  </si>
  <si>
    <t>Gustavo Da</t>
  </si>
  <si>
    <t>#2000012422673156</t>
  </si>
  <si>
    <t>#2000012150124810</t>
  </si>
  <si>
    <t>Jacqueline Petra</t>
  </si>
  <si>
    <t>MLB3319731571</t>
  </si>
  <si>
    <t>Travessa Larga Rack De Teto Bagageiro Fiat Mobi Trekking</t>
  </si>
  <si>
    <t>XFI205SMB</t>
  </si>
  <si>
    <t>#2000012410686640</t>
  </si>
  <si>
    <t>#2000008612021423</t>
  </si>
  <si>
    <t>#2000012412279088</t>
  </si>
  <si>
    <t>#2000008613502339</t>
  </si>
  <si>
    <t>#2000012176046148</t>
  </si>
  <si>
    <t>#2000008393831301</t>
  </si>
  <si>
    <t>Thiago</t>
  </si>
  <si>
    <t>MLB3569941435</t>
  </si>
  <si>
    <t>Fogareiro Fogão Camping E Maçarico Portátil + 3 Refil Ntk</t>
  </si>
  <si>
    <t>#2000012341046902</t>
  </si>
  <si>
    <t>Luciano</t>
  </si>
  <si>
    <t>MLB4014882797</t>
  </si>
  <si>
    <t>Fogão Fogareiro Pesca Acampamento Com 2 Bocas + 4 Refil Ntk</t>
  </si>
  <si>
    <t>1FOG2B-4REF</t>
  </si>
  <si>
    <t>#2000012241035152</t>
  </si>
  <si>
    <t>#2000008453293345</t>
  </si>
  <si>
    <t>Vinicius</t>
  </si>
  <si>
    <t>MLB3421583669</t>
  </si>
  <si>
    <t>Fogão Fogareiro Camping Portatil Maçarico Portátil 2 Refis</t>
  </si>
  <si>
    <t>1FOG1B-1MAC915-2REF</t>
  </si>
  <si>
    <t>#2000012247472952</t>
  </si>
  <si>
    <t>#2000008459260961</t>
  </si>
  <si>
    <t>Ana</t>
  </si>
  <si>
    <t>MLB3871963554</t>
  </si>
  <si>
    <t>Fogareiro Fogão Portátil Camping Acampamento + 4 Refis Ntk</t>
  </si>
  <si>
    <t>1FOG1B-4REF</t>
  </si>
  <si>
    <t>#2000012187669104</t>
  </si>
  <si>
    <t>Washington</t>
  </si>
  <si>
    <t>MLB5379073284</t>
  </si>
  <si>
    <t>Aquecedor Portátil A Gás Tubo Refil Camping Pesca Viagem</t>
  </si>
  <si>
    <t>1XAQUECUNIV-4REF</t>
  </si>
  <si>
    <t>#2000012207378532</t>
  </si>
  <si>
    <t>#2000008422248197</t>
  </si>
  <si>
    <t>Joao Tadeu</t>
  </si>
  <si>
    <t>#2000012289185540</t>
  </si>
  <si>
    <t>#2000008498094073</t>
  </si>
  <si>
    <t>Giovana Yumi</t>
  </si>
  <si>
    <t>#2000012159727624</t>
  </si>
  <si>
    <t>#2000008378822895</t>
  </si>
  <si>
    <t>MLB3904719601</t>
  </si>
  <si>
    <t>Travessa Rack De Teto Bagageiro Toyota Rav4 2013 A 2018</t>
  </si>
  <si>
    <t>XTO110SLG</t>
  </si>
  <si>
    <t>#2000012384962782</t>
  </si>
  <si>
    <t>#2000008587688475</t>
  </si>
  <si>
    <t>Iriga Prime Manutenção Elétric .-</t>
  </si>
  <si>
    <t>#2000012341245668</t>
  </si>
  <si>
    <t>Maria</t>
  </si>
  <si>
    <t>MLB4014854645</t>
  </si>
  <si>
    <t>Travessa Suporte Rack Teto Bagageiro Fiat Strada 2001 A 2025</t>
  </si>
  <si>
    <t>#2000012163829240</t>
  </si>
  <si>
    <t>#2000008382603615</t>
  </si>
  <si>
    <t>Priscila</t>
  </si>
  <si>
    <t>MLB3569914513</t>
  </si>
  <si>
    <t>Fogareiro Fogão Camping E Maçarico Portátil + 2 Refil Ntk</t>
  </si>
  <si>
    <t>#2000012167146264</t>
  </si>
  <si>
    <t>Regina</t>
  </si>
  <si>
    <t>#2000012322493674</t>
  </si>
  <si>
    <t>#2000008529052357</t>
  </si>
  <si>
    <t xml:space="preserve">Raiani  </t>
  </si>
  <si>
    <t>#2000012456745098</t>
  </si>
  <si>
    <t>#2000008655479349</t>
  </si>
  <si>
    <t xml:space="preserve">Marcelo </t>
  </si>
  <si>
    <t>#2000012289151030</t>
  </si>
  <si>
    <t>#2000008498057217</t>
  </si>
  <si>
    <t>MLB5270316776</t>
  </si>
  <si>
    <t>#2000012374060852</t>
  </si>
  <si>
    <t>Emerson</t>
  </si>
  <si>
    <t>MLB5440080550</t>
  </si>
  <si>
    <t>Corrente Trava Grossa Antifurto 150cm Reforçado P/ Moto Bike</t>
  </si>
  <si>
    <t>#2000012372402390</t>
  </si>
  <si>
    <t>Alexandre</t>
  </si>
  <si>
    <t>MLB4090438157</t>
  </si>
  <si>
    <t>Rack Teto Carro Travessa Suporte Bagageiro 100% Alumínio</t>
  </si>
  <si>
    <t>XFO401STG</t>
  </si>
  <si>
    <t>#2000012193411954</t>
  </si>
  <si>
    <t>Elivaldo</t>
  </si>
  <si>
    <t>XGM100STG</t>
  </si>
  <si>
    <t>#2000012290551970</t>
  </si>
  <si>
    <t>#2000008499357083</t>
  </si>
  <si>
    <t>Magno Cesar</t>
  </si>
  <si>
    <t>Ceará</t>
  </si>
  <si>
    <t>XFI201STG</t>
  </si>
  <si>
    <t>#2000012291613130</t>
  </si>
  <si>
    <t>Gilberto</t>
  </si>
  <si>
    <t>Piauí</t>
  </si>
  <si>
    <t>MLB5331580248</t>
  </si>
  <si>
    <t>Travessa Suporte Rack Teto Bagageiro Pajero Sport Até 2010</t>
  </si>
  <si>
    <t>#2000012175822044</t>
  </si>
  <si>
    <t>Armando</t>
  </si>
  <si>
    <t>MLB5331530086</t>
  </si>
  <si>
    <t>Travessa Para Rack De Teto Jeep Bagageiro 100% Alumínio</t>
  </si>
  <si>
    <t>XJP600SLP</t>
  </si>
  <si>
    <t>#2000012422985426</t>
  </si>
  <si>
    <t>#2000008623587889</t>
  </si>
  <si>
    <t>Gabriela</t>
  </si>
  <si>
    <t>MLB4014900579</t>
  </si>
  <si>
    <t>Travessa Rack Teto Bagageiro Chevrolet Tracker 2020 À 2024</t>
  </si>
  <si>
    <t>#2000012186249850</t>
  </si>
  <si>
    <t>#2000008403055691</t>
  </si>
  <si>
    <t xml:space="preserve">Rodinei </t>
  </si>
  <si>
    <t>MLB5250644662</t>
  </si>
  <si>
    <t>Travessa Rack De Teto Fiat Bagageiro Maleiro 100% Alumínio</t>
  </si>
  <si>
    <t>XFI202SLB</t>
  </si>
  <si>
    <t>#2000012212125972</t>
  </si>
  <si>
    <t>#2000008426566973</t>
  </si>
  <si>
    <t>Marcio Gouveia</t>
  </si>
  <si>
    <t>MLB3841625091</t>
  </si>
  <si>
    <t>Travessa Rack De Teto Bagageiro Jeep Renegade Todos 16 A 25</t>
  </si>
  <si>
    <t>XJP600SLB</t>
  </si>
  <si>
    <t>#2000012260320044</t>
  </si>
  <si>
    <t>Vagner</t>
  </si>
  <si>
    <t>MLB3949227537</t>
  </si>
  <si>
    <t>Travessa Rack Teto Bagageiro Maleiro Hyundai 100% Alumínio</t>
  </si>
  <si>
    <t>XHY804SLP</t>
  </si>
  <si>
    <t>#2000012288310410</t>
  </si>
  <si>
    <t>#2000008497261941</t>
  </si>
  <si>
    <t>Fábio</t>
  </si>
  <si>
    <t>MLB5170737460</t>
  </si>
  <si>
    <t>#2000012303035572</t>
  </si>
  <si>
    <t>#2000008511008213</t>
  </si>
  <si>
    <t>Luiz Guilherme</t>
  </si>
  <si>
    <t>MLB3951369183</t>
  </si>
  <si>
    <t>Travessa Rack De Teto Maleiro Bagageiro Subaru 100% Alumínio</t>
  </si>
  <si>
    <t>XSU450SLB</t>
  </si>
  <si>
    <t>#2000012341360986</t>
  </si>
  <si>
    <t>Gustavo</t>
  </si>
  <si>
    <t>MLB3951303329</t>
  </si>
  <si>
    <t>Travessa Larga Rack Teto Bagageiro Mitsubishi 100% Alumínio</t>
  </si>
  <si>
    <t>XMT901SLG</t>
  </si>
  <si>
    <t>#2000012352269386</t>
  </si>
  <si>
    <t>#2000008556899805</t>
  </si>
  <si>
    <t>Ricardo César</t>
  </si>
  <si>
    <t>XMT906SLG</t>
  </si>
  <si>
    <t>#2000012375362966</t>
  </si>
  <si>
    <t>#2000008578607049</t>
  </si>
  <si>
    <t>Carlos</t>
  </si>
  <si>
    <t>XHY807SLB</t>
  </si>
  <si>
    <t>#2000012414627530</t>
  </si>
  <si>
    <t>#2000008615742065</t>
  </si>
  <si>
    <t>Jose Tiburcio</t>
  </si>
  <si>
    <t>XHY801SLB</t>
  </si>
  <si>
    <t>#2000012462557678</t>
  </si>
  <si>
    <t>#2000008661024349</t>
  </si>
  <si>
    <t>Eri</t>
  </si>
  <si>
    <t>#2000012471599114</t>
  </si>
  <si>
    <t>#2000008669543257</t>
  </si>
  <si>
    <t>Mario Neia</t>
  </si>
  <si>
    <t>XHY800SLG</t>
  </si>
  <si>
    <t>#2000012265099596</t>
  </si>
  <si>
    <t>Lucas</t>
  </si>
  <si>
    <t>MLB3340601423</t>
  </si>
  <si>
    <t>XFD700SMG</t>
  </si>
  <si>
    <t>#2000012280558202</t>
  </si>
  <si>
    <t>XHO702STP</t>
  </si>
  <si>
    <t>#2000012295003906</t>
  </si>
  <si>
    <t>#2000008503511657</t>
  </si>
  <si>
    <t>Tarcisio</t>
  </si>
  <si>
    <t>XGM103STP</t>
  </si>
  <si>
    <t>#2000012318977596</t>
  </si>
  <si>
    <t>#2000008525820197</t>
  </si>
  <si>
    <t>Jadergudson</t>
  </si>
  <si>
    <t>#2000012334308768</t>
  </si>
  <si>
    <t>Geson</t>
  </si>
  <si>
    <t>Goiás</t>
  </si>
  <si>
    <t>XNS500STB</t>
  </si>
  <si>
    <t>#2000012268740854</t>
  </si>
  <si>
    <t>#2000008479051771</t>
  </si>
  <si>
    <t>Smartgun</t>
  </si>
  <si>
    <t>MLB5299222508</t>
  </si>
  <si>
    <t>Travessa Rack De Teto Bagageiro Commander Compass Pulse Eco</t>
  </si>
  <si>
    <t>#2000012404635768</t>
  </si>
  <si>
    <t>#2000008606270573</t>
  </si>
  <si>
    <t>Geovane</t>
  </si>
  <si>
    <t>#2000012489579932</t>
  </si>
  <si>
    <t>#2000008686762869</t>
  </si>
  <si>
    <t>Ana Paula</t>
  </si>
  <si>
    <t>#2000012144024876</t>
  </si>
  <si>
    <t>#2000008364921073</t>
  </si>
  <si>
    <t>MLB5299100244</t>
  </si>
  <si>
    <t>Travessa Larga Teto Bagageiro Pajero Tr4  2003 A 2009</t>
  </si>
  <si>
    <t>XMT901TBB</t>
  </si>
  <si>
    <t>#2000012152414902</t>
  </si>
  <si>
    <t>#2000008372199671</t>
  </si>
  <si>
    <t>Antonio</t>
  </si>
  <si>
    <t>MLB3638507692</t>
  </si>
  <si>
    <t>Travessa Rack De Teto Bagageiro Fiat Strada 2020 +</t>
  </si>
  <si>
    <t>#2000012209606762</t>
  </si>
  <si>
    <t>#2000008424224191</t>
  </si>
  <si>
    <t>Netto</t>
  </si>
  <si>
    <t>Rio Grande do Norte</t>
  </si>
  <si>
    <t>#2000012211105358</t>
  </si>
  <si>
    <t>#2000008425627725</t>
  </si>
  <si>
    <t>Wesley</t>
  </si>
  <si>
    <t>MLB3255684005</t>
  </si>
  <si>
    <t>Travessa Rack Teto Bagageiro Fiat Pulse 2020 2021 2022 2023</t>
  </si>
  <si>
    <t>XFI201STP</t>
  </si>
  <si>
    <t>#2000012232401338</t>
  </si>
  <si>
    <t>#2000008445269761</t>
  </si>
  <si>
    <t>João Victor Da Silva</t>
  </si>
  <si>
    <t>#2000012250047812</t>
  </si>
  <si>
    <t>#2000008461702701</t>
  </si>
  <si>
    <t xml:space="preserve">Edvaldo </t>
  </si>
  <si>
    <t>#2000012262553686</t>
  </si>
  <si>
    <t>Zezito</t>
  </si>
  <si>
    <t>Pernambuco</t>
  </si>
  <si>
    <t>#2000012274034170</t>
  </si>
  <si>
    <t>#2000008483971417</t>
  </si>
  <si>
    <t>Josmar</t>
  </si>
  <si>
    <t>#2000012275877322</t>
  </si>
  <si>
    <t>#2000012283338156</t>
  </si>
  <si>
    <t>#2000008492608675</t>
  </si>
  <si>
    <t>Ederson</t>
  </si>
  <si>
    <t>MLB5423762346</t>
  </si>
  <si>
    <t>Travessa Suporte Rack De Teto Bagageiro Jeep Compass Todos</t>
  </si>
  <si>
    <t>XJP601STB</t>
  </si>
  <si>
    <t>#2000012312043332</t>
  </si>
  <si>
    <t>#2000008519300231</t>
  </si>
  <si>
    <t>Vinícius</t>
  </si>
  <si>
    <t>MLB3064002780</t>
  </si>
  <si>
    <t>Travessa Rack De Teto Bagageiro Jeep Commander 2022 2023</t>
  </si>
  <si>
    <t>#2000012325874430</t>
  </si>
  <si>
    <t>#2000008532141885</t>
  </si>
  <si>
    <t>Reni</t>
  </si>
  <si>
    <t>MLB2965584610</t>
  </si>
  <si>
    <t>XGM105STB</t>
  </si>
  <si>
    <t>#2000012355131476</t>
  </si>
  <si>
    <t>#2000008559555985</t>
  </si>
  <si>
    <t>Nicolas</t>
  </si>
  <si>
    <t>#2000012163398274</t>
  </si>
  <si>
    <t>#2000008382193561</t>
  </si>
  <si>
    <t xml:space="preserve">Allan </t>
  </si>
  <si>
    <t>Paraíba</t>
  </si>
  <si>
    <t>MLB5405441696</t>
  </si>
  <si>
    <t>Maleiro De Teto Gradeado Até 45kg Bagagem, 127x96x15cm</t>
  </si>
  <si>
    <t>XBAG544MB</t>
  </si>
  <si>
    <t>#2000012330713914</t>
  </si>
  <si>
    <t>#2000008536678829</t>
  </si>
  <si>
    <t>Fabian Santos</t>
  </si>
  <si>
    <t>MLB3399733251</t>
  </si>
  <si>
    <t>#2000012355399492</t>
  </si>
  <si>
    <t>#2000008559802085</t>
  </si>
  <si>
    <t>MLB5068061018</t>
  </si>
  <si>
    <t>Travessa Rack Teto Bagageiro Chevrolet Gm Spin 2013 A 2024</t>
  </si>
  <si>
    <t>XGM103STG</t>
  </si>
  <si>
    <t>#2000012423348470</t>
  </si>
  <si>
    <t>#2000008623892993</t>
  </si>
  <si>
    <t>Lika</t>
  </si>
  <si>
    <t>MLB4127365099</t>
  </si>
  <si>
    <t>Trava Cadeado Disco Freio Moto Bike 10mm Antifurto Universal</t>
  </si>
  <si>
    <t>ET002DF</t>
  </si>
  <si>
    <t>#2000012430113236</t>
  </si>
  <si>
    <t>#2000008630273605</t>
  </si>
  <si>
    <t>Gabriel</t>
  </si>
  <si>
    <t>#2000012472934088</t>
  </si>
  <si>
    <t>João Paulo</t>
  </si>
  <si>
    <t>Mato Grosso</t>
  </si>
  <si>
    <t>#2000012141641452</t>
  </si>
  <si>
    <t>#2000008362748183</t>
  </si>
  <si>
    <t>Roberto</t>
  </si>
  <si>
    <t>#2000012139006044</t>
  </si>
  <si>
    <t>#2000008360334057</t>
  </si>
  <si>
    <t>Paulo Cesar</t>
  </si>
  <si>
    <t>XGM105STG</t>
  </si>
  <si>
    <t>#2000012151314968</t>
  </si>
  <si>
    <t>#2000008371221051</t>
  </si>
  <si>
    <t>Diego</t>
  </si>
  <si>
    <t>XGM103SMB</t>
  </si>
  <si>
    <t>#2000012217851932</t>
  </si>
  <si>
    <t>#2000008431730945</t>
  </si>
  <si>
    <t>Cláudio</t>
  </si>
  <si>
    <t>#2000012222429970</t>
  </si>
  <si>
    <t>#2000008436015053</t>
  </si>
  <si>
    <t>Rui Martinho Da Silva</t>
  </si>
  <si>
    <t>XGM116SMB</t>
  </si>
  <si>
    <t>#2000012226095330</t>
  </si>
  <si>
    <t>XGM100SMB</t>
  </si>
  <si>
    <t>#2000012289323012</t>
  </si>
  <si>
    <t>#2000008498201011</t>
  </si>
  <si>
    <t>#2000012302419742</t>
  </si>
  <si>
    <t xml:space="preserve">Uiara </t>
  </si>
  <si>
    <t>MLB3168554505</t>
  </si>
  <si>
    <t>Rack Travessa De Teto Bagageiro Chery Tiggo 5x Tiggo 5x Pro</t>
  </si>
  <si>
    <t>XCH120SMP</t>
  </si>
  <si>
    <t>#2000012311871168</t>
  </si>
  <si>
    <t>#2000008519177429</t>
  </si>
  <si>
    <t>Luís</t>
  </si>
  <si>
    <t>#2000012318767574</t>
  </si>
  <si>
    <t>Matheus</t>
  </si>
  <si>
    <t>XGM106SMB</t>
  </si>
  <si>
    <t>#2000012348576656</t>
  </si>
  <si>
    <t>Brenda</t>
  </si>
  <si>
    <t>Rondônia</t>
  </si>
  <si>
    <t>#2000012388552914</t>
  </si>
  <si>
    <t>#2000012400364010</t>
  </si>
  <si>
    <t>#2000008602241037</t>
  </si>
  <si>
    <t>Victor</t>
  </si>
  <si>
    <t>#2000012413591524</t>
  </si>
  <si>
    <t>Roberta</t>
  </si>
  <si>
    <t>#2000012416679598</t>
  </si>
  <si>
    <t xml:space="preserve">Pedro </t>
  </si>
  <si>
    <t>XMT901TBG</t>
  </si>
  <si>
    <t>#2000012474762194</t>
  </si>
  <si>
    <t>#2000008672515437</t>
  </si>
  <si>
    <t>Denilson</t>
  </si>
  <si>
    <t>XMT902TBP</t>
  </si>
  <si>
    <t>#2000012491333626</t>
  </si>
  <si>
    <t>#2000008688438273</t>
  </si>
  <si>
    <t>Vera L R Oliveira</t>
  </si>
  <si>
    <t>#2000012458908374</t>
  </si>
  <si>
    <t>#2000008657515893</t>
  </si>
  <si>
    <t>Nilda</t>
  </si>
  <si>
    <t>XFI202STG</t>
  </si>
  <si>
    <t>#2000012235099638</t>
  </si>
  <si>
    <t>#2000008447777525</t>
  </si>
  <si>
    <t>Miguel De</t>
  </si>
  <si>
    <t>#2000012298472438</t>
  </si>
  <si>
    <t>#2000008506676843</t>
  </si>
  <si>
    <t>Thais</t>
  </si>
  <si>
    <t>#2000012304125484</t>
  </si>
  <si>
    <t>#2000008512028029</t>
  </si>
  <si>
    <t>Bchgdfea</t>
  </si>
  <si>
    <t>#2000012325411090</t>
  </si>
  <si>
    <t>#2000008531739225</t>
  </si>
  <si>
    <t>Iago</t>
  </si>
  <si>
    <t>#2000012327983674</t>
  </si>
  <si>
    <t>#2000008534094123</t>
  </si>
  <si>
    <t>Angelica</t>
  </si>
  <si>
    <t>#2000012330139918</t>
  </si>
  <si>
    <t>#2000008536114825</t>
  </si>
  <si>
    <t>Pedro</t>
  </si>
  <si>
    <t>#2000012353524906</t>
  </si>
  <si>
    <t>#2000008558040865</t>
  </si>
  <si>
    <t>Neto</t>
  </si>
  <si>
    <t>#2000012358389186</t>
  </si>
  <si>
    <t>#2000008562625489</t>
  </si>
  <si>
    <t>Ibanor</t>
  </si>
  <si>
    <t>#2000012334787666</t>
  </si>
  <si>
    <t>Anna Paula</t>
  </si>
  <si>
    <t>MLB4103351939</t>
  </si>
  <si>
    <t>Bagageiro Maleiro Teto Gradeado Aço Universal 100 X 150 X 12</t>
  </si>
  <si>
    <t>XGRADXG</t>
  </si>
  <si>
    <t>#2000012223542514</t>
  </si>
  <si>
    <t>#2000008437014047</t>
  </si>
  <si>
    <t>Fabricio</t>
  </si>
  <si>
    <t>MLB5299200096</t>
  </si>
  <si>
    <t>Travessa Bagageiro Rack De Teto  Renault 100% Em Alumínio</t>
  </si>
  <si>
    <t>XRE156SLB</t>
  </si>
  <si>
    <t>#2000012226524560</t>
  </si>
  <si>
    <t>#2000008439758241</t>
  </si>
  <si>
    <t>Jorge</t>
  </si>
  <si>
    <t>Full</t>
  </si>
  <si>
    <t>#2000012232154614</t>
  </si>
  <si>
    <t>#2000008444992357</t>
  </si>
  <si>
    <t>Davi</t>
  </si>
  <si>
    <t>#2000012235846928</t>
  </si>
  <si>
    <t>#2000008448470869</t>
  </si>
  <si>
    <t xml:space="preserve">Helyswaldo </t>
  </si>
  <si>
    <t>#2000012263557386</t>
  </si>
  <si>
    <t>Jonathan Anthony</t>
  </si>
  <si>
    <t>#2000012295894740</t>
  </si>
  <si>
    <t>#2000008504290509</t>
  </si>
  <si>
    <t>Nilson</t>
  </si>
  <si>
    <t>#2000012331570870</t>
  </si>
  <si>
    <t>#2000008537458749</t>
  </si>
  <si>
    <t>Cristofer</t>
  </si>
  <si>
    <t>#2000012363635986</t>
  </si>
  <si>
    <t>#2000008567581061</t>
  </si>
  <si>
    <t>Andrea</t>
  </si>
  <si>
    <t>#2000012487820468</t>
  </si>
  <si>
    <t>#2000008685047933</t>
  </si>
  <si>
    <t>#2000012313507382</t>
  </si>
  <si>
    <t>XMT900SMB</t>
  </si>
  <si>
    <t>#2000012297817742</t>
  </si>
  <si>
    <t>Maxim</t>
  </si>
  <si>
    <t>#2000012371895310</t>
  </si>
  <si>
    <t>Paulo</t>
  </si>
  <si>
    <t>Mato Grosso do Sul</t>
  </si>
  <si>
    <t>#2000012195826598</t>
  </si>
  <si>
    <t>Otaviano De Cassio Ferreira</t>
  </si>
  <si>
    <t>MLB4047459207</t>
  </si>
  <si>
    <t>Travessa Larga Rack Teto Suzuki Alumínio + Bagageiro Grande</t>
  </si>
  <si>
    <t>1XGRADP-1XSMB</t>
  </si>
  <si>
    <t>#2000012405133078</t>
  </si>
  <si>
    <t>#2000008606737197</t>
  </si>
  <si>
    <t>Andre Luis Casemiro</t>
  </si>
  <si>
    <t>MLB4090433109</t>
  </si>
  <si>
    <t xml:space="preserve">Travessa Suporte Rack Teto Bagageiro Volkswagen T-cross </t>
  </si>
  <si>
    <t>XVW306SMB</t>
  </si>
  <si>
    <t>#2000012416271426</t>
  </si>
  <si>
    <t>MLB5396626060</t>
  </si>
  <si>
    <t>Travessa Larga De Teto Bagageiro Haval Tank 300 2025</t>
  </si>
  <si>
    <t>XSMB</t>
  </si>
  <si>
    <t>#2000012420937304</t>
  </si>
  <si>
    <t>#2000008621667633</t>
  </si>
  <si>
    <t>Mílton</t>
  </si>
  <si>
    <t>#2000012442504782</t>
  </si>
  <si>
    <t>Andre</t>
  </si>
  <si>
    <t>XGM105SMB</t>
  </si>
  <si>
    <t>#2000012466426648</t>
  </si>
  <si>
    <t>#2000008664640305</t>
  </si>
  <si>
    <t>Luiz Carlos</t>
  </si>
  <si>
    <t>#2000012215865872</t>
  </si>
  <si>
    <t>#2000008429913013</t>
  </si>
  <si>
    <t>Franciele</t>
  </si>
  <si>
    <t>MLB4874949650</t>
  </si>
  <si>
    <t>#2000012296041752</t>
  </si>
  <si>
    <t>#2000008504444307</t>
  </si>
  <si>
    <t>#2000012390367156</t>
  </si>
  <si>
    <t>#2000012390703428</t>
  </si>
  <si>
    <t>#2000008593129885</t>
  </si>
  <si>
    <t>Cassia Cristina</t>
  </si>
  <si>
    <t>#2000012413144250</t>
  </si>
  <si>
    <t>#2000008614315517</t>
  </si>
  <si>
    <t>MLB4874986932</t>
  </si>
  <si>
    <t>#2000012418898258</t>
  </si>
  <si>
    <t>#2000008619729549</t>
  </si>
  <si>
    <t>Sara</t>
  </si>
  <si>
    <t>#2000012436456524</t>
  </si>
  <si>
    <t>#2000008636252125</t>
  </si>
  <si>
    <t>Vendas</t>
  </si>
  <si>
    <t>#2000012461869348</t>
  </si>
  <si>
    <t>#2000012480844628</t>
  </si>
  <si>
    <t>#2000008678356333</t>
  </si>
  <si>
    <t xml:space="preserve">Alessandro </t>
  </si>
  <si>
    <t>#2000012483342690</t>
  </si>
  <si>
    <t>Mário</t>
  </si>
  <si>
    <t>#2000012497852480</t>
  </si>
  <si>
    <t>#2000008694670009</t>
  </si>
  <si>
    <t>Asterack</t>
  </si>
  <si>
    <t>#2000012162559112</t>
  </si>
  <si>
    <t>MLB5101453982</t>
  </si>
  <si>
    <t>Trava Antifurto Cadeado Moto Manete Manopla Freio Acelerador</t>
  </si>
  <si>
    <t>ET001AF</t>
  </si>
  <si>
    <t>#2000012167194080</t>
  </si>
  <si>
    <t>#2000008385658759</t>
  </si>
  <si>
    <t>Vinicius Augusto</t>
  </si>
  <si>
    <t>#2000012201773164</t>
  </si>
  <si>
    <t>Nivaldo</t>
  </si>
  <si>
    <t>#2000012226136448</t>
  </si>
  <si>
    <t>Monica</t>
  </si>
  <si>
    <t>#2000012249577052</t>
  </si>
  <si>
    <t>#2000008461267173</t>
  </si>
  <si>
    <t>Marciodx</t>
  </si>
  <si>
    <t>#2000012255982482</t>
  </si>
  <si>
    <t>#2000008467164105</t>
  </si>
  <si>
    <t>#2000012260086246</t>
  </si>
  <si>
    <t>Anderson</t>
  </si>
  <si>
    <t>#2000012263470520</t>
  </si>
  <si>
    <t>#2000008474148057</t>
  </si>
  <si>
    <t>Debora</t>
  </si>
  <si>
    <t>#2000012273347890</t>
  </si>
  <si>
    <t>#2000008483337455</t>
  </si>
  <si>
    <t>Mariane  Da Silva Oliveira</t>
  </si>
  <si>
    <t>#2000012290290078</t>
  </si>
  <si>
    <t>#2000008499102711</t>
  </si>
  <si>
    <t>Rubens</t>
  </si>
  <si>
    <t>#2000012290514126</t>
  </si>
  <si>
    <t>Reiste00</t>
  </si>
  <si>
    <t>#2000012316774546</t>
  </si>
  <si>
    <t>#2000012300780232</t>
  </si>
  <si>
    <t>#2000008508846667</t>
  </si>
  <si>
    <t>Altivo Jorge</t>
  </si>
  <si>
    <t>MLB5452373280</t>
  </si>
  <si>
    <t>Jogo De 12 Peças Chaves Allen M3 Aperto Hexagonal Em L</t>
  </si>
  <si>
    <t>12ECA001M3</t>
  </si>
  <si>
    <t>#2000012460070762</t>
  </si>
  <si>
    <t>#2000008658616701</t>
  </si>
  <si>
    <t>Robert</t>
  </si>
  <si>
    <t>#2000012497979928</t>
  </si>
  <si>
    <t>#2000012483463904</t>
  </si>
  <si>
    <t>#2000008680866285</t>
  </si>
  <si>
    <t>Marcelo</t>
  </si>
  <si>
    <t>MLB4141965593</t>
  </si>
  <si>
    <t>Kit Bagageiro Gradeado 100 X 150 + Travessa De Teto Tank 300</t>
  </si>
  <si>
    <t>1XGRADXG-1XSMB</t>
  </si>
  <si>
    <t>#2000012367728116</t>
  </si>
  <si>
    <t>#2000008571385385</t>
  </si>
  <si>
    <t>MLB5405349108</t>
  </si>
  <si>
    <t>#2000012143838538</t>
  </si>
  <si>
    <t>Francisca C Rolim</t>
  </si>
  <si>
    <t>#2000012249757098</t>
  </si>
  <si>
    <t>Amanda</t>
  </si>
  <si>
    <t>MLB3835350119</t>
  </si>
  <si>
    <t>Cadeirinha Bicicleta Dianteira Iantil Universal Com</t>
  </si>
  <si>
    <t>CADEIRA-P</t>
  </si>
  <si>
    <t>#2000012424226122</t>
  </si>
  <si>
    <t>#2000008624723317</t>
  </si>
  <si>
    <t>Mauricio</t>
  </si>
  <si>
    <t>MLB3906440687</t>
  </si>
  <si>
    <t>Travessa De Teto Bagageiro Pajero Sport Ate 2010 3 Barras</t>
  </si>
  <si>
    <t>3XMT902TBG</t>
  </si>
  <si>
    <t>#2000012127183202</t>
  </si>
  <si>
    <t>Jose Francisco</t>
  </si>
  <si>
    <t>#2000012177089526</t>
  </si>
  <si>
    <t>#2000008394784073</t>
  </si>
  <si>
    <t xml:space="preserve">Marciano </t>
  </si>
  <si>
    <t>Maranhão</t>
  </si>
  <si>
    <t>MLB3931445212</t>
  </si>
  <si>
    <t>Travessa Rack Teto Bagageiro Fiat Strada Locker 1998 A 2019</t>
  </si>
  <si>
    <t>XFI211SMB</t>
  </si>
  <si>
    <t>#2000012222098806</t>
  </si>
  <si>
    <t>#2000008435660605</t>
  </si>
  <si>
    <t>Rudnel</t>
  </si>
  <si>
    <t xml:space="preserve">Travessa Larga Rack Teto Fiat Nova Strada C Simples 2022 23 </t>
  </si>
  <si>
    <t>#2000012238984818</t>
  </si>
  <si>
    <t>#2000008451380667</t>
  </si>
  <si>
    <t xml:space="preserve">Nathana Raissa Marinho Garros </t>
  </si>
  <si>
    <t>#2000012279856994</t>
  </si>
  <si>
    <t>Welerson Ceasr Magalhaes</t>
  </si>
  <si>
    <t>#2000012288872678</t>
  </si>
  <si>
    <t>#2000008497786481</t>
  </si>
  <si>
    <t>Francisco</t>
  </si>
  <si>
    <t>#2000012345285146</t>
  </si>
  <si>
    <t>#2000008550333743</t>
  </si>
  <si>
    <t>Carlos Henrique</t>
  </si>
  <si>
    <t>XFI211SMG</t>
  </si>
  <si>
    <t>#2000012362756062</t>
  </si>
  <si>
    <t>#2000008566711177</t>
  </si>
  <si>
    <t>Edson</t>
  </si>
  <si>
    <t>#2000012482517524</t>
  </si>
  <si>
    <t>#2000008679976133</t>
  </si>
  <si>
    <t>#2000012298108222</t>
  </si>
  <si>
    <t>#2000008506341501</t>
  </si>
  <si>
    <t>Miguel</t>
  </si>
  <si>
    <t>MLB3515935305</t>
  </si>
  <si>
    <t>Kit Bagageiro Maleiro Gradeado 100 X 150 + Travessa De Teto</t>
  </si>
  <si>
    <t>#2000012434196320</t>
  </si>
  <si>
    <t>MLB3970609585</t>
  </si>
  <si>
    <t>Fogareiro A Gás 2 Boca Portátil Com Maleta 10 Refis Camping</t>
  </si>
  <si>
    <t>1FOG2B-10REF</t>
  </si>
  <si>
    <t>#2000012249630628</t>
  </si>
  <si>
    <t>#2000008461292325</t>
  </si>
  <si>
    <t>Rita De</t>
  </si>
  <si>
    <t>MLB3315361751</t>
  </si>
  <si>
    <t>Rack Teto Travessa Fiat Doblô Doblo 2001 A 2020 2021 2022</t>
  </si>
  <si>
    <t>#2000012393629218</t>
  </si>
  <si>
    <t>#2000008595879485</t>
  </si>
  <si>
    <t>Kleber</t>
  </si>
  <si>
    <t>MLB3813029859</t>
  </si>
  <si>
    <t>Lâmpadas Led Carro H4 6000k 8000 Lumens Super Branca Xenon</t>
  </si>
  <si>
    <t>TT-8000H4</t>
  </si>
  <si>
    <t>#2000012279447196</t>
  </si>
  <si>
    <t>#2000008489045493</t>
  </si>
  <si>
    <t>MLB5400263140</t>
  </si>
  <si>
    <t>Maleiro De Teto Gradeado Até 45kg Bagageiro 127x96x15cm</t>
  </si>
  <si>
    <t>XBAG548MB</t>
  </si>
  <si>
    <t>#2000012376915914</t>
  </si>
  <si>
    <t>Luiz Antonio</t>
  </si>
  <si>
    <t>#2000012384287468</t>
  </si>
  <si>
    <t>#2000008587115933</t>
  </si>
  <si>
    <t>MLB3788536007</t>
  </si>
  <si>
    <t>Kit Lâmpada Led Carro 6000k 8000 Lumens Super Branca Xenon</t>
  </si>
  <si>
    <t>#2000012491110960</t>
  </si>
  <si>
    <t>#2000008688200925</t>
  </si>
  <si>
    <t>#2000012493773428</t>
  </si>
  <si>
    <t>Helio</t>
  </si>
  <si>
    <t>MLB4875015710</t>
  </si>
  <si>
    <t>Travessa Rack De Teto Bagageiro Uno Evo Way 2011-2021 Preto</t>
  </si>
  <si>
    <t>#2000012239318338</t>
  </si>
  <si>
    <t>#2000012292856492</t>
  </si>
  <si>
    <t>Caio</t>
  </si>
  <si>
    <t>#2000012135660392</t>
  </si>
  <si>
    <t>Jessica</t>
  </si>
  <si>
    <t>MLB4649500130</t>
  </si>
  <si>
    <t>Travessa De Teto Bagageiro Pajero Sport Tubular 2007 A 2011</t>
  </si>
  <si>
    <t>XMT902TBG</t>
  </si>
  <si>
    <t>#2000012135900622</t>
  </si>
  <si>
    <t>#2000008357456379</t>
  </si>
  <si>
    <t xml:space="preserve">Ederson </t>
  </si>
  <si>
    <t>#2000012137456486</t>
  </si>
  <si>
    <t>#2000008358901875</t>
  </si>
  <si>
    <t>Temiam Almeida De</t>
  </si>
  <si>
    <t>MLB4875044302</t>
  </si>
  <si>
    <t>Travessa Rack De Teto Bagageiro Jeep Commander 2022 A 2023</t>
  </si>
  <si>
    <t>#2000012158531226</t>
  </si>
  <si>
    <t>#2000008377791539</t>
  </si>
  <si>
    <t>Isaurosobrinho</t>
  </si>
  <si>
    <t>#2000012161832794</t>
  </si>
  <si>
    <t>#2000008380764717</t>
  </si>
  <si>
    <t>Raimunda</t>
  </si>
  <si>
    <t>#2000012164156338</t>
  </si>
  <si>
    <t>Jose Carlos</t>
  </si>
  <si>
    <t>MLB4096495087</t>
  </si>
  <si>
    <t>Travessa Rack Suporte De Teto Bagageiro Honda Wrv</t>
  </si>
  <si>
    <t>XHO701STP</t>
  </si>
  <si>
    <t>#2000012165693492</t>
  </si>
  <si>
    <t>#2000012168124958</t>
  </si>
  <si>
    <t>#2000008386529479</t>
  </si>
  <si>
    <t>Sergipe</t>
  </si>
  <si>
    <t>#2000012175049106</t>
  </si>
  <si>
    <t>#2000008392943215</t>
  </si>
  <si>
    <t>MLB5299337622</t>
  </si>
  <si>
    <t>#2000012186501446</t>
  </si>
  <si>
    <t>Lázaro Divino</t>
  </si>
  <si>
    <t>#2000012189560616</t>
  </si>
  <si>
    <t>#2000008406024317</t>
  </si>
  <si>
    <t>Marcelo Marins</t>
  </si>
  <si>
    <t>MLB3339654351</t>
  </si>
  <si>
    <t xml:space="preserve">Travessa Larga Rack De Teto Hyundai 100% Em Alumínio </t>
  </si>
  <si>
    <t>XHY803SMB</t>
  </si>
  <si>
    <t>#2000012196762250</t>
  </si>
  <si>
    <t>#2000008412579633</t>
  </si>
  <si>
    <t>Cicero</t>
  </si>
  <si>
    <t>MLB5299439706</t>
  </si>
  <si>
    <t>Travessa Larga Rack De Teto Jeep Renegade 2016 A 2024</t>
  </si>
  <si>
    <t>#2000012196798498</t>
  </si>
  <si>
    <t>#2000008412618093</t>
  </si>
  <si>
    <t>Celio</t>
  </si>
  <si>
    <t>#2000012205576392</t>
  </si>
  <si>
    <t>#2000008420655989</t>
  </si>
  <si>
    <t>#2000012205921366</t>
  </si>
  <si>
    <t>Kazen</t>
  </si>
  <si>
    <t>#2000012206143942</t>
  </si>
  <si>
    <t>#2000008421187013</t>
  </si>
  <si>
    <t>Carlos Alberto</t>
  </si>
  <si>
    <t>MLB5299201790</t>
  </si>
  <si>
    <t>Travessa Larga Rack De Teto Volkswagen 100% Em Aluminio</t>
  </si>
  <si>
    <t>#2000012216272426</t>
  </si>
  <si>
    <t>Adriana</t>
  </si>
  <si>
    <t>#2000012227638530</t>
  </si>
  <si>
    <t>Rodrigo Fagundes</t>
  </si>
  <si>
    <t>#2000012231403084</t>
  </si>
  <si>
    <t>#2000008444311297</t>
  </si>
  <si>
    <t>Elcimar</t>
  </si>
  <si>
    <t>#2000012232173490</t>
  </si>
  <si>
    <t>#2000008445032065</t>
  </si>
  <si>
    <t>Kauê</t>
  </si>
  <si>
    <t>XVW302SMB</t>
  </si>
  <si>
    <t>#2000012243523920</t>
  </si>
  <si>
    <t>MLB2706860319</t>
  </si>
  <si>
    <t>Travessa Rack De Teto Bagageiro Chevrolet Gm Spin</t>
  </si>
  <si>
    <t>#2000012247682214</t>
  </si>
  <si>
    <t>#2000008459448879</t>
  </si>
  <si>
    <t>#2000012247733316</t>
  </si>
  <si>
    <t>Ramão Robson</t>
  </si>
  <si>
    <t>#2000012250420576</t>
  </si>
  <si>
    <t>#2000008462020271</t>
  </si>
  <si>
    <t>XHY804SMB</t>
  </si>
  <si>
    <t>#2000012251202030</t>
  </si>
  <si>
    <t>#2000008462733205</t>
  </si>
  <si>
    <t>Rodgers</t>
  </si>
  <si>
    <t>XHY805SMB</t>
  </si>
  <si>
    <t>#2000012252984186</t>
  </si>
  <si>
    <t>#2000008464380355</t>
  </si>
  <si>
    <t>Rogerio</t>
  </si>
  <si>
    <t>MLB4090478467</t>
  </si>
  <si>
    <t>Travessa Rack Teto Bagageiro Honda Crv Cr-v 2012 A 2021</t>
  </si>
  <si>
    <t>#2000012264929286</t>
  </si>
  <si>
    <t>#2000008475543621</t>
  </si>
  <si>
    <t>Enio</t>
  </si>
  <si>
    <t>#2000012273136822</t>
  </si>
  <si>
    <t>#2000008483134731</t>
  </si>
  <si>
    <t>Jonathan</t>
  </si>
  <si>
    <t>#2000012276512600</t>
  </si>
  <si>
    <t>Souza &amp; Lima Souza Bicicletari Souza &amp; Lima Souza Bicicletari</t>
  </si>
  <si>
    <t>#2000012301059482</t>
  </si>
  <si>
    <t>#2000008509131379</t>
  </si>
  <si>
    <t>#2000012302623958</t>
  </si>
  <si>
    <t>#2000008510620945</t>
  </si>
  <si>
    <t>Claudio</t>
  </si>
  <si>
    <t>XVW306SMP</t>
  </si>
  <si>
    <t>#2000012313595466</t>
  </si>
  <si>
    <t>#2000008520788053</t>
  </si>
  <si>
    <t>Fontenelle Rogerio</t>
  </si>
  <si>
    <t>#2000012319278584</t>
  </si>
  <si>
    <t>#2000012328816412</t>
  </si>
  <si>
    <t>#2000008534867813</t>
  </si>
  <si>
    <t>Allan</t>
  </si>
  <si>
    <t>#2000012347775022</t>
  </si>
  <si>
    <t>Junior</t>
  </si>
  <si>
    <t>MLB5426110984</t>
  </si>
  <si>
    <t>Travessa Suporte Rack Teto Compass Commander Ecosport</t>
  </si>
  <si>
    <t>#2000012354566854</t>
  </si>
  <si>
    <t>Jose Luciano</t>
  </si>
  <si>
    <t>XFI210SMP</t>
  </si>
  <si>
    <t>#2000012357015972</t>
  </si>
  <si>
    <t>Cristiano Sousa</t>
  </si>
  <si>
    <t>#2000012360040560</t>
  </si>
  <si>
    <t>#2000008564156253</t>
  </si>
  <si>
    <t>Rafaella</t>
  </si>
  <si>
    <t>MLB4090420227</t>
  </si>
  <si>
    <t>Travessa Suporte Rack Teto Renault 100% Em Alumínio</t>
  </si>
  <si>
    <t>XRE141SMB</t>
  </si>
  <si>
    <t>#2000012360579992</t>
  </si>
  <si>
    <t>William</t>
  </si>
  <si>
    <t>#2000012361136666</t>
  </si>
  <si>
    <t>#2000008565190469</t>
  </si>
  <si>
    <t xml:space="preserve">Marcílio </t>
  </si>
  <si>
    <t>MLB5440209384</t>
  </si>
  <si>
    <t xml:space="preserve">Travessa Larga Rack Teto Bagageiro Kia 100% Em Alumínio </t>
  </si>
  <si>
    <t>XKI155SMB</t>
  </si>
  <si>
    <t>#2000012369407944</t>
  </si>
  <si>
    <t>#2000008573000965</t>
  </si>
  <si>
    <t xml:space="preserve">Evaldo </t>
  </si>
  <si>
    <t>MLB3711325685</t>
  </si>
  <si>
    <t>Travessa Rack De Teto Bagageiro Fiat Argo Trakking 2018 2023</t>
  </si>
  <si>
    <t>XFI202STB</t>
  </si>
  <si>
    <t>#2000012402607720</t>
  </si>
  <si>
    <t>#2000008604368489</t>
  </si>
  <si>
    <t>Júlio</t>
  </si>
  <si>
    <t>MLB5101490540</t>
  </si>
  <si>
    <t>Cadeado Bike Bicicleta U-lock Trava Reforçado 2 Chaves Preto</t>
  </si>
  <si>
    <t>ET005AF</t>
  </si>
  <si>
    <t>#2000012423689460</t>
  </si>
  <si>
    <t>#2000008624205591</t>
  </si>
  <si>
    <t>Augusto</t>
  </si>
  <si>
    <t>#2000012480175940</t>
  </si>
  <si>
    <t>Arthur</t>
  </si>
  <si>
    <t>#2000012481790796</t>
  </si>
  <si>
    <t>#2000008679242719</t>
  </si>
  <si>
    <t>#2000012416640558</t>
  </si>
  <si>
    <t>#2000008617607527</t>
  </si>
  <si>
    <t>1BXFI211SMP</t>
  </si>
  <si>
    <t>#2000012416791414</t>
  </si>
  <si>
    <t>#2000008617771845</t>
  </si>
  <si>
    <t>#2000012433224740</t>
  </si>
  <si>
    <t>#2000012137198920</t>
  </si>
  <si>
    <t>#2000012142551642</t>
  </si>
  <si>
    <t>#2000008363574589</t>
  </si>
  <si>
    <t>MLB3315448235</t>
  </si>
  <si>
    <t xml:space="preserve">Travessa Larga Rack De Teto Jeep Renegade 2015 A 2024 </t>
  </si>
  <si>
    <t>#2000012294375276</t>
  </si>
  <si>
    <t>#2000008502903167</t>
  </si>
  <si>
    <t>#2000012321592366</t>
  </si>
  <si>
    <t>MLB3591446419</t>
  </si>
  <si>
    <t>Corrente Trava Antifurto 150cm Aço Reforçado Moto Bike</t>
  </si>
  <si>
    <t>#2000012331187598</t>
  </si>
  <si>
    <t>#2000008537103923</t>
  </si>
  <si>
    <t xml:space="preserve">Erick </t>
  </si>
  <si>
    <t>#2000012331878380</t>
  </si>
  <si>
    <t>Lvalmeida94</t>
  </si>
  <si>
    <t>#2000012344428970</t>
  </si>
  <si>
    <t>#2000012374248468</t>
  </si>
  <si>
    <t>#2000008577541197</t>
  </si>
  <si>
    <t>Jaison</t>
  </si>
  <si>
    <t>#2000012163662860</t>
  </si>
  <si>
    <t>#2000008382431437</t>
  </si>
  <si>
    <t>Flavia Kele</t>
  </si>
  <si>
    <t>MLB5280754238</t>
  </si>
  <si>
    <t>Fogareiro A Gás 2 Bocas Portátil C/ Maçarico 4 Refil Camping</t>
  </si>
  <si>
    <t>1FOG2B-1MAC915-4REF</t>
  </si>
  <si>
    <t>#2000012235041992</t>
  </si>
  <si>
    <t>Marlene</t>
  </si>
  <si>
    <t>#2000012189285974</t>
  </si>
  <si>
    <t>Holandanacimento</t>
  </si>
  <si>
    <t>MLB5384473500</t>
  </si>
  <si>
    <t>#2000012234438356</t>
  </si>
  <si>
    <t>#2000008447169705</t>
  </si>
  <si>
    <t>Nilo</t>
  </si>
  <si>
    <t>#2000012132519536</t>
  </si>
  <si>
    <t>Daniel</t>
  </si>
  <si>
    <t>MLB5384880576</t>
  </si>
  <si>
    <t>#2000012133730530</t>
  </si>
  <si>
    <t>#2000012156087372</t>
  </si>
  <si>
    <t>#2000008375553873</t>
  </si>
  <si>
    <t>Júlio Cezar</t>
  </si>
  <si>
    <t>MLB4735511706</t>
  </si>
  <si>
    <t>Travessa Rack De Teto Bagageiro Frontier Attack 2017 A 2024</t>
  </si>
  <si>
    <t>XNS514SMB</t>
  </si>
  <si>
    <t>#2000012157331360</t>
  </si>
  <si>
    <t>#2000012159258094</t>
  </si>
  <si>
    <t>#2000008378370381</t>
  </si>
  <si>
    <t>#2000012179652456</t>
  </si>
  <si>
    <t>#2000008397099941</t>
  </si>
  <si>
    <t>#2000012182527686</t>
  </si>
  <si>
    <t>#2000008399708419</t>
  </si>
  <si>
    <t>#2000012188936802</t>
  </si>
  <si>
    <t>Ronaldo Cezar</t>
  </si>
  <si>
    <t>#2000012211812984</t>
  </si>
  <si>
    <t>#2000008426271199</t>
  </si>
  <si>
    <t xml:space="preserve">Travessa Rack De Teto Bagageiro Frontier Attack 2017 A 2024 </t>
  </si>
  <si>
    <t>#2000012229113264</t>
  </si>
  <si>
    <t>#2000008442175685</t>
  </si>
  <si>
    <t>Cleusa</t>
  </si>
  <si>
    <t>#2000012234806040</t>
  </si>
  <si>
    <t>#2000008447495613</t>
  </si>
  <si>
    <t>Samuel</t>
  </si>
  <si>
    <t>MLB3824899007</t>
  </si>
  <si>
    <t>Travessa Rack De Teto Bagageiro Trailblazer 13 A 23 3 Barras</t>
  </si>
  <si>
    <t>#2000012244330902</t>
  </si>
  <si>
    <t>#2000008456336851</t>
  </si>
  <si>
    <t>#2000012286559168</t>
  </si>
  <si>
    <t>#2000012296118242</t>
  </si>
  <si>
    <t>#2000008504486365</t>
  </si>
  <si>
    <t>Valério</t>
  </si>
  <si>
    <t>#2000012308357398</t>
  </si>
  <si>
    <t>#2000008515933865</t>
  </si>
  <si>
    <t>Mari</t>
  </si>
  <si>
    <t>XNS514SMP</t>
  </si>
  <si>
    <t>#2000012310537310</t>
  </si>
  <si>
    <t xml:space="preserve">Wesliany </t>
  </si>
  <si>
    <t>#2000012321563588</t>
  </si>
  <si>
    <t>Ismair</t>
  </si>
  <si>
    <t>XNS514SMG</t>
  </si>
  <si>
    <t>#2000012356502450</t>
  </si>
  <si>
    <t>#2000008560819933</t>
  </si>
  <si>
    <t>Carlos Jose</t>
  </si>
  <si>
    <t>#2000012371823700</t>
  </si>
  <si>
    <t>Nelson</t>
  </si>
  <si>
    <t>MLB5299163900</t>
  </si>
  <si>
    <t>Travessa Suporte Rack Teto Bagageiro Jeep Compass 2017-2024</t>
  </si>
  <si>
    <t>#2000012372542672</t>
  </si>
  <si>
    <t>#2000008575946509</t>
  </si>
  <si>
    <t>#2000012387431386</t>
  </si>
  <si>
    <t>#2000008590033769</t>
  </si>
  <si>
    <t>Grazilla Carvalho Tonello</t>
  </si>
  <si>
    <t>XVW305SMB</t>
  </si>
  <si>
    <t>#2000012387624308</t>
  </si>
  <si>
    <t>#2000012397730812</t>
  </si>
  <si>
    <t>#2000008599748621</t>
  </si>
  <si>
    <t>Hugo</t>
  </si>
  <si>
    <t>#2000012428094998</t>
  </si>
  <si>
    <t>XRE140SMB</t>
  </si>
  <si>
    <t>#2000012432104430</t>
  </si>
  <si>
    <t>#2000008632141937</t>
  </si>
  <si>
    <t xml:space="preserve">Gabriele </t>
  </si>
  <si>
    <t>#2000012438224414</t>
  </si>
  <si>
    <t>#2000008637927127</t>
  </si>
  <si>
    <t>MLB5373892176</t>
  </si>
  <si>
    <t>Travessa Larga De Teto Bagageiro Ford Ranger 2013 A 2024</t>
  </si>
  <si>
    <t>XFD703SMP</t>
  </si>
  <si>
    <t>#2000012454161882</t>
  </si>
  <si>
    <t>#2000012456869226</t>
  </si>
  <si>
    <t>#2000008655572963</t>
  </si>
  <si>
    <t>Antonio Neto</t>
  </si>
  <si>
    <t>#2000012471254492</t>
  </si>
  <si>
    <t>#2000012479312694</t>
  </si>
  <si>
    <t>#2000008676882449</t>
  </si>
  <si>
    <t>Marcio</t>
  </si>
  <si>
    <t>#2000012378112568</t>
  </si>
  <si>
    <t>#2000008581152253</t>
  </si>
  <si>
    <t>#2000012393276296</t>
  </si>
  <si>
    <t>Fábio Luiz</t>
  </si>
  <si>
    <t>MLB5140777298</t>
  </si>
  <si>
    <t>#2000012444828978</t>
  </si>
  <si>
    <t>#2000008644159923</t>
  </si>
  <si>
    <t>Silvana</t>
  </si>
  <si>
    <t>MLB4106287797</t>
  </si>
  <si>
    <t>Trava Disco Cadeado Freio Moto Bike 10mm Antifurto Universal</t>
  </si>
  <si>
    <t>#2000012159384570</t>
  </si>
  <si>
    <t>Tharles</t>
  </si>
  <si>
    <t>#2000012182575920</t>
  </si>
  <si>
    <t>Arthur Jose Rego Lacerda</t>
  </si>
  <si>
    <t>#2000012228689448</t>
  </si>
  <si>
    <t>#2000008441790053</t>
  </si>
  <si>
    <t>XFI208SMB</t>
  </si>
  <si>
    <t>#2000012232881670</t>
  </si>
  <si>
    <t>#2000008445724425</t>
  </si>
  <si>
    <t>Gledson</t>
  </si>
  <si>
    <t>#2000012234488926</t>
  </si>
  <si>
    <t>#2000008447220843</t>
  </si>
  <si>
    <t>Jose Ricardo</t>
  </si>
  <si>
    <t>#2000012239692548</t>
  </si>
  <si>
    <t>#2000012244338306</t>
  </si>
  <si>
    <t>#2000008456327809</t>
  </si>
  <si>
    <t>#2000012304411740</t>
  </si>
  <si>
    <t>#2000012340015858</t>
  </si>
  <si>
    <t>#2000012352282376</t>
  </si>
  <si>
    <t>#2000008556879801</t>
  </si>
  <si>
    <t>João Pedro</t>
  </si>
  <si>
    <t>#2000012405100892</t>
  </si>
  <si>
    <t>Marcos Túlio Guerreiro</t>
  </si>
  <si>
    <t>#2000012407185734</t>
  </si>
  <si>
    <t>#2000008608718553</t>
  </si>
  <si>
    <t>#2000012432072882</t>
  </si>
  <si>
    <t>#2000008632104869</t>
  </si>
  <si>
    <t>Bruno</t>
  </si>
  <si>
    <t>XHO701STB</t>
  </si>
  <si>
    <t>#2000012417021836</t>
  </si>
  <si>
    <t>#2000008617994709</t>
  </si>
  <si>
    <t>#2000012483971556</t>
  </si>
  <si>
    <t>#2000008681374209</t>
  </si>
  <si>
    <t>#2000012385623284</t>
  </si>
  <si>
    <t>#2000008588341573</t>
  </si>
  <si>
    <t>#2000012390092720</t>
  </si>
  <si>
    <t>#2000008591249035</t>
  </si>
  <si>
    <t>#2000012417979920</t>
  </si>
  <si>
    <t>#2000008618872121</t>
  </si>
  <si>
    <t>Janaina</t>
  </si>
  <si>
    <t>#2000012429958436</t>
  </si>
  <si>
    <t>#2000008630119973</t>
  </si>
  <si>
    <t>Pedro Paulo</t>
  </si>
  <si>
    <t>#2000012457261250</t>
  </si>
  <si>
    <t>Helder</t>
  </si>
  <si>
    <t>#2000012462392678</t>
  </si>
  <si>
    <t>#2000008660836333</t>
  </si>
  <si>
    <t>Nicoly</t>
  </si>
  <si>
    <t>#2000012464831214</t>
  </si>
  <si>
    <t>#2000008663159433</t>
  </si>
  <si>
    <t>Sandro</t>
  </si>
  <si>
    <t>#2000012423253662</t>
  </si>
  <si>
    <t>#2000008623819019</t>
  </si>
  <si>
    <t>#2000012222034066</t>
  </si>
  <si>
    <t>Ney</t>
  </si>
  <si>
    <t>MLB4757958926</t>
  </si>
  <si>
    <t>Travessa Rack De Teto P/ Carro + Suporte Transbike Bike</t>
  </si>
  <si>
    <t>1XSTG-1BIKEUP</t>
  </si>
  <si>
    <t>#2000012490697726</t>
  </si>
  <si>
    <t>#2000012494048836</t>
  </si>
  <si>
    <t>#2000008691022677</t>
  </si>
  <si>
    <t>Raimundo</t>
  </si>
  <si>
    <t>#2000012182280922</t>
  </si>
  <si>
    <t>#2000008399462885</t>
  </si>
  <si>
    <t>Rozinha Silva De Oliveira</t>
  </si>
  <si>
    <t>MLB5299098812</t>
  </si>
  <si>
    <t>XFI206SMG</t>
  </si>
  <si>
    <t>#2000012192302414</t>
  </si>
  <si>
    <t>#2000008408497253</t>
  </si>
  <si>
    <t>#2000012229571070</t>
  </si>
  <si>
    <t>Alisson Jorge Martins</t>
  </si>
  <si>
    <t>MLB3721857214</t>
  </si>
  <si>
    <t>Travessa Larga Rack De Teto Toyota Sw4 2006 A 2010</t>
  </si>
  <si>
    <t>XTO113SMB</t>
  </si>
  <si>
    <t>#2000012243967632</t>
  </si>
  <si>
    <t>Saulo</t>
  </si>
  <si>
    <t>MLB3343216273</t>
  </si>
  <si>
    <t>Travessa Larga Rack De Teto Renault 100% Em Alumínio</t>
  </si>
  <si>
    <t>#2000012272740940</t>
  </si>
  <si>
    <t>Carlos Magno</t>
  </si>
  <si>
    <t>#2000012279371376</t>
  </si>
  <si>
    <t>#2000008488979833</t>
  </si>
  <si>
    <t>Thomas</t>
  </si>
  <si>
    <t>MLB3928004306</t>
  </si>
  <si>
    <t>#2000012297459534</t>
  </si>
  <si>
    <t>#2000008505760125</t>
  </si>
  <si>
    <t>#2000012319100890</t>
  </si>
  <si>
    <t>XJP600SMG</t>
  </si>
  <si>
    <t>#2000012319954068</t>
  </si>
  <si>
    <t>#2000008526679137</t>
  </si>
  <si>
    <t>Rafael  Augusto</t>
  </si>
  <si>
    <t>#2000012242498600</t>
  </si>
  <si>
    <t>Alcenir</t>
  </si>
  <si>
    <t>MLB3844450522</t>
  </si>
  <si>
    <t>#2000012242979140</t>
  </si>
  <si>
    <t>Dalila</t>
  </si>
  <si>
    <t>XFI207SMP</t>
  </si>
  <si>
    <t>#2000012412099418</t>
  </si>
  <si>
    <t>#2000008613361853</t>
  </si>
  <si>
    <t>Elair Calos Dos Santos</t>
  </si>
  <si>
    <t>MLB4134951863</t>
  </si>
  <si>
    <t>Suporte Teto Travessa Bagageiro Fiat Strada Ranch Cab. Dupla</t>
  </si>
  <si>
    <t>XFI213SMG</t>
  </si>
  <si>
    <t>#2000012423773868</t>
  </si>
  <si>
    <t>#2000008624318777</t>
  </si>
  <si>
    <t>Lindomar</t>
  </si>
  <si>
    <t>#2000012482133326</t>
  </si>
  <si>
    <t>Itan</t>
  </si>
  <si>
    <t>XFI213SMP</t>
  </si>
  <si>
    <t>#2000012147089458</t>
  </si>
  <si>
    <t>#2000008367732265</t>
  </si>
  <si>
    <t>Eder</t>
  </si>
  <si>
    <t>#2000012170471666</t>
  </si>
  <si>
    <t>#2000008388677295</t>
  </si>
  <si>
    <t>Taciane Tavares Afonso</t>
  </si>
  <si>
    <t>#2000012171145058</t>
  </si>
  <si>
    <t>#2000008389313421</t>
  </si>
  <si>
    <t>#2000012186620010</t>
  </si>
  <si>
    <t>#2000008403425073</t>
  </si>
  <si>
    <t>Mônica</t>
  </si>
  <si>
    <t>#2000012187467716</t>
  </si>
  <si>
    <t>#2000008404166501</t>
  </si>
  <si>
    <t>#2000012297361844</t>
  </si>
  <si>
    <t>#2000008505666741</t>
  </si>
  <si>
    <t>#2000012321958300</t>
  </si>
  <si>
    <t>Maria Janaína</t>
  </si>
  <si>
    <t>#2000012347766202</t>
  </si>
  <si>
    <t>#2000008552659433</t>
  </si>
  <si>
    <t>#2000012315792336</t>
  </si>
  <si>
    <t>#2000008522821801</t>
  </si>
  <si>
    <t>Jefferson Couto</t>
  </si>
  <si>
    <t>MLB3986668085</t>
  </si>
  <si>
    <t>#2000012146775866</t>
  </si>
  <si>
    <t>Orlan</t>
  </si>
  <si>
    <t>MLB2627508434</t>
  </si>
  <si>
    <t>Travessa Rack De Teto Bagageiro Novo Uno Evo Way 2011 A 2016</t>
  </si>
  <si>
    <t>#2000012157334424</t>
  </si>
  <si>
    <t>Tamires</t>
  </si>
  <si>
    <t>#2000012198909974</t>
  </si>
  <si>
    <t>#2000008414552889</t>
  </si>
  <si>
    <t>#2000012207357190</t>
  </si>
  <si>
    <t>Vanessa Vieira</t>
  </si>
  <si>
    <t>#2000012224722964</t>
  </si>
  <si>
    <t>#2000008438115017</t>
  </si>
  <si>
    <t>#2000012246231150</t>
  </si>
  <si>
    <t>#2000008458129365</t>
  </si>
  <si>
    <t>#2000012304764086</t>
  </si>
  <si>
    <t>#2000008512587225</t>
  </si>
  <si>
    <t>Deusildo</t>
  </si>
  <si>
    <t>Tocantins</t>
  </si>
  <si>
    <t>#2000012304772724</t>
  </si>
  <si>
    <t>#2000008512585905</t>
  </si>
  <si>
    <t>#2000012330668462</t>
  </si>
  <si>
    <t>#2000008536580271</t>
  </si>
  <si>
    <t>#2000012335203082</t>
  </si>
  <si>
    <t>Paulo Sergio</t>
  </si>
  <si>
    <t>#2000012353686710</t>
  </si>
  <si>
    <t>#2000008558192521</t>
  </si>
  <si>
    <t>Deyvid</t>
  </si>
  <si>
    <t>#2000012354542738</t>
  </si>
  <si>
    <t>Rafaela</t>
  </si>
  <si>
    <t>#2000012354805778</t>
  </si>
  <si>
    <t>#2000008559252657</t>
  </si>
  <si>
    <t>Rodrigo Santos Santana</t>
  </si>
  <si>
    <t>#2000012355578124</t>
  </si>
  <si>
    <t>#2000008559949551</t>
  </si>
  <si>
    <t>Edney</t>
  </si>
  <si>
    <t>#2000012387908564</t>
  </si>
  <si>
    <t>#2000008590450755</t>
  </si>
  <si>
    <t>MLB5186428592</t>
  </si>
  <si>
    <t>Travessa Bagageiro Rack De Teto Bagageiro Volkswagen T-cross</t>
  </si>
  <si>
    <t>#2000012426511264</t>
  </si>
  <si>
    <t>Telewer Telecomunicacoes Ltda Telewer Telecomunicacoes Ltda</t>
  </si>
  <si>
    <t>#2000012443671202</t>
  </si>
  <si>
    <t>#2000012458657908</t>
  </si>
  <si>
    <t>#2000008657302977</t>
  </si>
  <si>
    <t>Ivan De</t>
  </si>
  <si>
    <t>#2000012136176502</t>
  </si>
  <si>
    <t>Francisco Ricardo</t>
  </si>
  <si>
    <t>#2000012148353960</t>
  </si>
  <si>
    <t>#2000012154306352</t>
  </si>
  <si>
    <t>Clayton</t>
  </si>
  <si>
    <t>#2000012228536452</t>
  </si>
  <si>
    <t>#2000008441622045</t>
  </si>
  <si>
    <t>Wanderson</t>
  </si>
  <si>
    <t>MLB2627536292</t>
  </si>
  <si>
    <t>#2000012237820854</t>
  </si>
  <si>
    <t>#2000012259240574</t>
  </si>
  <si>
    <t>#2000012270730934</t>
  </si>
  <si>
    <t>#2000008480908909</t>
  </si>
  <si>
    <t>#2000012279992336</t>
  </si>
  <si>
    <t>#2000008489533759</t>
  </si>
  <si>
    <t>Wagner Viana Ferreira</t>
  </si>
  <si>
    <t>#2000012280603014</t>
  </si>
  <si>
    <t>#2000008490127129</t>
  </si>
  <si>
    <t>Gisele</t>
  </si>
  <si>
    <t>#2000012281911944</t>
  </si>
  <si>
    <t>#2000008491326993</t>
  </si>
  <si>
    <t xml:space="preserve">Luiz Henrique </t>
  </si>
  <si>
    <t>#2000012283008046</t>
  </si>
  <si>
    <t>#2000008492331197</t>
  </si>
  <si>
    <t>#2000012305449776</t>
  </si>
  <si>
    <t>#2000008513234629</t>
  </si>
  <si>
    <t>Pricila Barbosa</t>
  </si>
  <si>
    <t>#2000012309449218</t>
  </si>
  <si>
    <t>Diogo</t>
  </si>
  <si>
    <t>#2000012308496218</t>
  </si>
  <si>
    <t>Wallace</t>
  </si>
  <si>
    <t>#2000012325065794</t>
  </si>
  <si>
    <t xml:space="preserve">Elizandra </t>
  </si>
  <si>
    <t>#2000012343267628</t>
  </si>
  <si>
    <t>#2000008548461213</t>
  </si>
  <si>
    <t>Gabriel Wender</t>
  </si>
  <si>
    <t>#2000012354627108</t>
  </si>
  <si>
    <t>#2000008559083269</t>
  </si>
  <si>
    <t>#2000012362982470</t>
  </si>
  <si>
    <t>MLB5459081430</t>
  </si>
  <si>
    <t>Trava Cadeado Antifurto Moto Manete Manopla Freio Acelerador</t>
  </si>
  <si>
    <t>#2000012161562684</t>
  </si>
  <si>
    <t>#2000012203877686</t>
  </si>
  <si>
    <t>#2000008419121241</t>
  </si>
  <si>
    <t>William Pierre</t>
  </si>
  <si>
    <t>MLB4438357288</t>
  </si>
  <si>
    <t>Fogão Fogareiro Com 2 Bocas + Maçarico + 1 Refil Ntk</t>
  </si>
  <si>
    <t>1FOG2B-1MAC915-1REF</t>
  </si>
  <si>
    <t>#2000012225298224</t>
  </si>
  <si>
    <t>#2000008438615685</t>
  </si>
  <si>
    <t>#2000012343472594</t>
  </si>
  <si>
    <t xml:space="preserve">Julio Cesar </t>
  </si>
  <si>
    <t>#2000012188608562</t>
  </si>
  <si>
    <t>#2000008405172181</t>
  </si>
  <si>
    <t>#2000012243480482</t>
  </si>
  <si>
    <t>#2000012383038420</t>
  </si>
  <si>
    <t>#2000008585830001</t>
  </si>
  <si>
    <t>Diego Reis</t>
  </si>
  <si>
    <t>#2000012388633986</t>
  </si>
  <si>
    <t>#2000008591168981</t>
  </si>
  <si>
    <t>MLB3440809855</t>
  </si>
  <si>
    <t xml:space="preserve">Travessa Larga Rack De Teto Jimny Sierra 4expedition 2023 + </t>
  </si>
  <si>
    <t>XSK702SMB</t>
  </si>
  <si>
    <t>#2000012433859532</t>
  </si>
  <si>
    <t>#2000008633818133</t>
  </si>
  <si>
    <t>Darley</t>
  </si>
  <si>
    <t>XFI205SMG</t>
  </si>
  <si>
    <t>#2000012480712396</t>
  </si>
  <si>
    <t>MLB3335959335</t>
  </si>
  <si>
    <t>Travessa Larga Rack De Teto Para Kia Carens 1999 A 2013</t>
  </si>
  <si>
    <t>XKI156SMB</t>
  </si>
  <si>
    <t>#2000012481387524</t>
  </si>
  <si>
    <t>#2000008678896121</t>
  </si>
  <si>
    <t>Willian</t>
  </si>
  <si>
    <t>XMT901TBP</t>
  </si>
  <si>
    <t>#2000012385180076</t>
  </si>
  <si>
    <t>Fagner</t>
  </si>
  <si>
    <t>#2000012403891800</t>
  </si>
  <si>
    <t>Fabiano</t>
  </si>
  <si>
    <t>#2000012409380872</t>
  </si>
  <si>
    <t>#2000008610794737</t>
  </si>
  <si>
    <t>Cael</t>
  </si>
  <si>
    <t>#2000012418777546</t>
  </si>
  <si>
    <t>Rony</t>
  </si>
  <si>
    <t>#2000012438398088</t>
  </si>
  <si>
    <t>#2000012440953604</t>
  </si>
  <si>
    <t>#2000008640519621</t>
  </si>
  <si>
    <t>#2000012470407230</t>
  </si>
  <si>
    <t>#2000008668417485</t>
  </si>
  <si>
    <t>Weverton</t>
  </si>
  <si>
    <t>#2000012228433116</t>
  </si>
  <si>
    <t>#2000008441527847</t>
  </si>
  <si>
    <t>Zeneide</t>
  </si>
  <si>
    <t>#2000012398079410</t>
  </si>
  <si>
    <t>#2000008600093809</t>
  </si>
  <si>
    <t>#2000012448512100</t>
  </si>
  <si>
    <t>#2000008647667205</t>
  </si>
  <si>
    <t>Posto De Combustíveis Sul Ltda .-</t>
  </si>
  <si>
    <t>#2000012488629216</t>
  </si>
  <si>
    <t>#2000012181711166</t>
  </si>
  <si>
    <t>#2000008398971367</t>
  </si>
  <si>
    <t>Edelcio</t>
  </si>
  <si>
    <t>#2000012202969426</t>
  </si>
  <si>
    <t>Romenic De Oliveira Pereira Pereira</t>
  </si>
  <si>
    <t>XFI206SLG</t>
  </si>
  <si>
    <t>#2000012407278148</t>
  </si>
  <si>
    <t>#2000008608785309</t>
  </si>
  <si>
    <t>Marcos Leonardo</t>
  </si>
  <si>
    <t>#2000012465002344</t>
  </si>
  <si>
    <t>#2000008663286351</t>
  </si>
  <si>
    <t>#2000012466065734</t>
  </si>
  <si>
    <t>Alisson</t>
  </si>
  <si>
    <t>#2000012357072306</t>
  </si>
  <si>
    <t>#2000008561359653</t>
  </si>
  <si>
    <t>Tatiana</t>
  </si>
  <si>
    <t>#2000012411711462</t>
  </si>
  <si>
    <t>#2000008612997925</t>
  </si>
  <si>
    <t>Kawan</t>
  </si>
  <si>
    <t>#2000012413144832</t>
  </si>
  <si>
    <t>#2000008614316681</t>
  </si>
  <si>
    <t>#2000012427074390</t>
  </si>
  <si>
    <t>#2000008627413833</t>
  </si>
  <si>
    <t>#2000012439754500</t>
  </si>
  <si>
    <t>Eduardo Pontes</t>
  </si>
  <si>
    <t>#2000012446574392</t>
  </si>
  <si>
    <t>#2000008645829893</t>
  </si>
  <si>
    <t>#2000012446868020</t>
  </si>
  <si>
    <t>#2000008646121149</t>
  </si>
  <si>
    <t xml:space="preserve">Naila </t>
  </si>
  <si>
    <t>MLB3986560039</t>
  </si>
  <si>
    <t>#2000012455423408</t>
  </si>
  <si>
    <t>Ana Lúcia</t>
  </si>
  <si>
    <t>#2000012457906564</t>
  </si>
  <si>
    <t>Luismar Rosa</t>
  </si>
  <si>
    <t>#2000012248638536</t>
  </si>
  <si>
    <t>Sisvoo Sistemas Eletronicos Ltda</t>
  </si>
  <si>
    <t>#2000012247733996</t>
  </si>
  <si>
    <t>MLB3763280007</t>
  </si>
  <si>
    <t>Trava Quebra Vento Preta 2un 23cm Anti Furto Vw Fusca Gol</t>
  </si>
  <si>
    <t>#2000012156249766</t>
  </si>
  <si>
    <t>#2000008375720557</t>
  </si>
  <si>
    <t>Lucio</t>
  </si>
  <si>
    <t>MLB3728854040</t>
  </si>
  <si>
    <t>Travessa Larga Rack De Teto Toyota Etios Cross 2014 A 2018</t>
  </si>
  <si>
    <t>XTO117SMB</t>
  </si>
  <si>
    <t>#2000012304506914</t>
  </si>
  <si>
    <t>#2000008512352893</t>
  </si>
  <si>
    <t>Aureo</t>
  </si>
  <si>
    <t>XTO117SMP</t>
  </si>
  <si>
    <t>#2000012430231304</t>
  </si>
  <si>
    <t xml:space="preserve">Edgarleo </t>
  </si>
  <si>
    <t>XFI206SLP</t>
  </si>
  <si>
    <t>#2000012148693242</t>
  </si>
  <si>
    <t>#2000008368869585</t>
  </si>
  <si>
    <t xml:space="preserve">Jorge Roberto Leocadio </t>
  </si>
  <si>
    <t>MLB5452620524</t>
  </si>
  <si>
    <t>Travessa Rack Teto Bagageiro Commander Compass Pulse Ecospor</t>
  </si>
  <si>
    <t>#2000012178429670</t>
  </si>
  <si>
    <t>#2000008396012361</t>
  </si>
  <si>
    <t>Vieira</t>
  </si>
  <si>
    <t>#2000012199680208</t>
  </si>
  <si>
    <t>#2000012214610510</t>
  </si>
  <si>
    <t>#2000008428752281</t>
  </si>
  <si>
    <t>Teodorio Tiburcio Neres</t>
  </si>
  <si>
    <t>#2000012215897738</t>
  </si>
  <si>
    <t>#2000008429916775</t>
  </si>
  <si>
    <t>Danilo</t>
  </si>
  <si>
    <t>#2000012225148866</t>
  </si>
  <si>
    <t>#2000008438484865</t>
  </si>
  <si>
    <t>XFI201STB</t>
  </si>
  <si>
    <t>#2000012305381278</t>
  </si>
  <si>
    <t>#2000008513142729</t>
  </si>
  <si>
    <t>Dener</t>
  </si>
  <si>
    <t>#2000012316862082</t>
  </si>
  <si>
    <t>#2000008523812935</t>
  </si>
  <si>
    <t>#2000012385750778</t>
  </si>
  <si>
    <t>Francirene</t>
  </si>
  <si>
    <t>MLB5501202458</t>
  </si>
  <si>
    <t>Gradeado Maleiro De Teto Carro Até 45kg Bagagem 96x90x15cm</t>
  </si>
  <si>
    <t>XBAG539PP</t>
  </si>
  <si>
    <t>#2000012350341478</t>
  </si>
  <si>
    <t>#2000008555075553</t>
  </si>
  <si>
    <t>Davi Felipe</t>
  </si>
  <si>
    <t>#2000012164838466</t>
  </si>
  <si>
    <t>Cintia</t>
  </si>
  <si>
    <t>MLB5056635498</t>
  </si>
  <si>
    <t>#2000012410041720</t>
  </si>
  <si>
    <t>#2000008611432441</t>
  </si>
  <si>
    <t>Willerson</t>
  </si>
  <si>
    <t>MLB5331480454</t>
  </si>
  <si>
    <t>Travessa Suporte Rack Teto Bagageiro Jeep Renegade 2016 A 25</t>
  </si>
  <si>
    <t>#2000012134306154</t>
  </si>
  <si>
    <t>#2000008355971465</t>
  </si>
  <si>
    <t>Luiz</t>
  </si>
  <si>
    <t>#2000012491672858</t>
  </si>
  <si>
    <t>#2000008688739121</t>
  </si>
  <si>
    <t>Carolina Zechin</t>
  </si>
  <si>
    <t>MLB3403199883</t>
  </si>
  <si>
    <t>2 Fogões Fogareiros Camping Pesca Portátil + 4 Refis  Ntk</t>
  </si>
  <si>
    <t>2FOG1B-4REF</t>
  </si>
  <si>
    <t>#2000012312460970</t>
  </si>
  <si>
    <t>#2000008519705497</t>
  </si>
  <si>
    <t>Flávio</t>
  </si>
  <si>
    <t>MLB3833207555</t>
  </si>
  <si>
    <t>Trava Quebra Vento Cromado 2un 23cm Anti Furto Vw Fusca Gol</t>
  </si>
  <si>
    <t>Q-907C</t>
  </si>
  <si>
    <t>#2000012341138074</t>
  </si>
  <si>
    <t>MLB5031605940</t>
  </si>
  <si>
    <t>#2000012429600666</t>
  </si>
  <si>
    <t>MLB3722021948</t>
  </si>
  <si>
    <t>Travessa Larga Rack De Teto Toyota Sw4 2011 A 2014</t>
  </si>
  <si>
    <t>XTO115SMP</t>
  </si>
  <si>
    <t>#2000012435399112</t>
  </si>
  <si>
    <t>Hercules Moreira</t>
  </si>
  <si>
    <t>XTO115SMG</t>
  </si>
  <si>
    <t>#2000012449896712</t>
  </si>
  <si>
    <t>#2000012453055688</t>
  </si>
  <si>
    <t>#2000008651983521</t>
  </si>
  <si>
    <t xml:space="preserve">Helso </t>
  </si>
  <si>
    <t>#2000012476755118</t>
  </si>
  <si>
    <t>#2000012166646832</t>
  </si>
  <si>
    <t>#2000008385166815</t>
  </si>
  <si>
    <t>Antonio Ruy</t>
  </si>
  <si>
    <t>MLB5379104432</t>
  </si>
  <si>
    <t>Aquecedor Portátil A Gás Maçarico 1 Refil Camping Pesca</t>
  </si>
  <si>
    <t>1XAQUECUNIV-1MAC915-1REF</t>
  </si>
  <si>
    <t>#2000012189768382</t>
  </si>
  <si>
    <t>Elton Petrik De</t>
  </si>
  <si>
    <t>MLB3813080705</t>
  </si>
  <si>
    <t>Lâmpadas Led Carro H1 6000k 8000 Lumens Super Branca Xenon</t>
  </si>
  <si>
    <t>TT-8000H1</t>
  </si>
  <si>
    <t>#2000012248255104</t>
  </si>
  <si>
    <t>Cibelemoreiraa</t>
  </si>
  <si>
    <t>#2000012168727120</t>
  </si>
  <si>
    <t>Juan</t>
  </si>
  <si>
    <t>MLB5056664284</t>
  </si>
  <si>
    <t>Travessa Rack De Teto Bagageiro Vw Saveiro Cross 2010 A 2025</t>
  </si>
  <si>
    <t>XVW305SLB</t>
  </si>
  <si>
    <t>#2000012171597118</t>
  </si>
  <si>
    <t xml:space="preserve">Alice </t>
  </si>
  <si>
    <t>#2000012359258912</t>
  </si>
  <si>
    <t>#2000008563416873</t>
  </si>
  <si>
    <t>Genis</t>
  </si>
  <si>
    <t>#2000012268985712</t>
  </si>
  <si>
    <t>#2000008479289073</t>
  </si>
  <si>
    <t>Oliver</t>
  </si>
  <si>
    <t>MLB3597262879</t>
  </si>
  <si>
    <t>Fogão Fogareiro Pesca Acampamento Com 2 Bocas + 3 Refil Ntk</t>
  </si>
  <si>
    <t>1FOG2B-3REF</t>
  </si>
  <si>
    <t>#2000012369359364</t>
  </si>
  <si>
    <t>#2000008572949805</t>
  </si>
  <si>
    <t>MLB4046070475</t>
  </si>
  <si>
    <t>Travessa Larga Rack Fiat 100% Em Alumínio + Gradeado Pequeno</t>
  </si>
  <si>
    <t>#2000012187367974</t>
  </si>
  <si>
    <t>#2000008404095017</t>
  </si>
  <si>
    <t>MLB3833577427</t>
  </si>
  <si>
    <t>#2000012252027554</t>
  </si>
  <si>
    <t>#2000008463500245</t>
  </si>
  <si>
    <t>MLB3949091125</t>
  </si>
  <si>
    <t>Travessa Rack De Teto Mitsubishi Bagageiro Maleiro Alumínio</t>
  </si>
  <si>
    <t>XMT900SLB</t>
  </si>
  <si>
    <t>#2000012260145076</t>
  </si>
  <si>
    <t>Mauricio.lobo</t>
  </si>
  <si>
    <t>MLB3884020857</t>
  </si>
  <si>
    <t>Travessa Rack De Teto Suzuki Bagageiro Maleiro 100% Alumínio</t>
  </si>
  <si>
    <t>XSK700SLB</t>
  </si>
  <si>
    <t>#2000012483927710</t>
  </si>
  <si>
    <t>#2000008681328517</t>
  </si>
  <si>
    <t xml:space="preserve">Fernando Luiz Duda Viggiani </t>
  </si>
  <si>
    <t>MLB5430995210</t>
  </si>
  <si>
    <t>Gradeado Bagageiroteto Carro Até 45kg Bagagem 160x110x15cm</t>
  </si>
  <si>
    <t>#2000012260642030</t>
  </si>
  <si>
    <t>Soc.beneficente Arnold Hadlich</t>
  </si>
  <si>
    <t>MLB3834833613</t>
  </si>
  <si>
    <t>Travessa Rack Teto Bagageiro Fiat Palio Weekend 1997 A 2020</t>
  </si>
  <si>
    <t>XFI208SLB</t>
  </si>
  <si>
    <t>#2000012279363908</t>
  </si>
  <si>
    <t>#2000008488961663</t>
  </si>
  <si>
    <t xml:space="preserve">Josierles </t>
  </si>
  <si>
    <t>#2000012294100794</t>
  </si>
  <si>
    <t>#2000008502653739</t>
  </si>
  <si>
    <t>Patrícia De</t>
  </si>
  <si>
    <t>#2000012363936776</t>
  </si>
  <si>
    <t>#2000008567806199</t>
  </si>
  <si>
    <t>Emily</t>
  </si>
  <si>
    <t>#2000012445331202</t>
  </si>
  <si>
    <t>Jaques Estevam</t>
  </si>
  <si>
    <t>MLB5382129672</t>
  </si>
  <si>
    <t>Maleiro Gradeado Teto Carro Até 45kg Bagagem 96x90x15cm</t>
  </si>
  <si>
    <t>XBAG539PB</t>
  </si>
  <si>
    <t>#2000012386968014</t>
  </si>
  <si>
    <t>Jhosen Carlos</t>
  </si>
  <si>
    <t>#2000012434351148</t>
  </si>
  <si>
    <t>José Maike</t>
  </si>
  <si>
    <t>#2000012177617106</t>
  </si>
  <si>
    <t>#2000008395271239</t>
  </si>
  <si>
    <t>Volnei Ribeiro De Borba</t>
  </si>
  <si>
    <t>MLB5460235086</t>
  </si>
  <si>
    <t>1XAQUECUNIV-3REF</t>
  </si>
  <si>
    <t>#2000012236419224</t>
  </si>
  <si>
    <t>#2000008448980821</t>
  </si>
  <si>
    <t>Braz</t>
  </si>
  <si>
    <t>MLB3727433505</t>
  </si>
  <si>
    <t>Travessa Larga Rack De Teto T-cross + Suporte Transbike Bike</t>
  </si>
  <si>
    <t>1XSMP-1BIKEUP</t>
  </si>
  <si>
    <t>#2000012267945160</t>
  </si>
  <si>
    <t>#2000012310347694</t>
  </si>
  <si>
    <t>#2000008517739251</t>
  </si>
  <si>
    <t>R</t>
  </si>
  <si>
    <t>#2000012316474084</t>
  </si>
  <si>
    <t>#2000008523469161</t>
  </si>
  <si>
    <t>#2000012236931952</t>
  </si>
  <si>
    <t>#2000008449486925</t>
  </si>
  <si>
    <t>MLB4118886305</t>
  </si>
  <si>
    <t>Travessa Rack De Teto Carro Prata + 2 Suporte Transbike Bike</t>
  </si>
  <si>
    <t>1XSMP-2BIKEUP</t>
  </si>
  <si>
    <t>#2000012324677396</t>
  </si>
  <si>
    <t>#2000008531045323</t>
  </si>
  <si>
    <t>#2000012365051916</t>
  </si>
  <si>
    <t>#2000008568896905</t>
  </si>
  <si>
    <t>#2000012418503862</t>
  </si>
  <si>
    <t>Emerson Ap Pinto Mariano</t>
  </si>
  <si>
    <t>MLB5294423758</t>
  </si>
  <si>
    <t>Cabo Chupeta Transmissão Carga Bateria Caminhão Carro 500a</t>
  </si>
  <si>
    <t>1EC001C3M500A</t>
  </si>
  <si>
    <t>#2000012442224226</t>
  </si>
  <si>
    <t>#2000008641710749</t>
  </si>
  <si>
    <t>Thayto</t>
  </si>
  <si>
    <t>#2000012382575434</t>
  </si>
  <si>
    <t>#2000008585437857</t>
  </si>
  <si>
    <t>Wellington Cruz</t>
  </si>
  <si>
    <t>MLB4757935734</t>
  </si>
  <si>
    <t>Travessa Rack De Teto Para Carro + Suporte Transbike Bike</t>
  </si>
  <si>
    <t>1XSMB-1BIKEUP</t>
  </si>
  <si>
    <t>#2000012182412484</t>
  </si>
  <si>
    <t>#2000008399576305</t>
  </si>
  <si>
    <t>Charlles De Melo Santana</t>
  </si>
  <si>
    <t>MLB3983050409</t>
  </si>
  <si>
    <t>Cabo Chupeta Transmissão Carga Bateria Caminhão Carro 800a</t>
  </si>
  <si>
    <t>1EC002C3M800A</t>
  </si>
  <si>
    <t>#2000012205926482</t>
  </si>
  <si>
    <t>#2000008420959259</t>
  </si>
  <si>
    <t>André Augusto</t>
  </si>
  <si>
    <t>XVW305SLG</t>
  </si>
  <si>
    <t>#2000012233517776</t>
  </si>
  <si>
    <t>#2000008446336541</t>
  </si>
  <si>
    <t>Guido</t>
  </si>
  <si>
    <t>#2000012249261276</t>
  </si>
  <si>
    <t>Edison Manuel</t>
  </si>
  <si>
    <t>XGM110SLP</t>
  </si>
  <si>
    <t>#2000012268958800</t>
  </si>
  <si>
    <t>#2000008479258113</t>
  </si>
  <si>
    <t>Valci</t>
  </si>
  <si>
    <t>#2000012270114728</t>
  </si>
  <si>
    <t>Ronildo</t>
  </si>
  <si>
    <t>#2000012272693350</t>
  </si>
  <si>
    <t>#2000008482745753</t>
  </si>
  <si>
    <t>Adi</t>
  </si>
  <si>
    <t>#2000012281213334</t>
  </si>
  <si>
    <t>#2000012287647902</t>
  </si>
  <si>
    <t>#2000008496672945</t>
  </si>
  <si>
    <t>#2000012302043248</t>
  </si>
  <si>
    <t>#2000008510056221</t>
  </si>
  <si>
    <t>Paulo Guilherme</t>
  </si>
  <si>
    <t>#2000012307547746</t>
  </si>
  <si>
    <t>#2000012311128458</t>
  </si>
  <si>
    <t>Amarildo</t>
  </si>
  <si>
    <t>XGM107SLP</t>
  </si>
  <si>
    <t>#2000012322207076</t>
  </si>
  <si>
    <t>#2000008528791161</t>
  </si>
  <si>
    <t>Bruna</t>
  </si>
  <si>
    <t>XGM103SLG</t>
  </si>
  <si>
    <t>#2000012322316374</t>
  </si>
  <si>
    <t>#2000008528861781</t>
  </si>
  <si>
    <t>XGM103SLP</t>
  </si>
  <si>
    <t>#2000012394691326</t>
  </si>
  <si>
    <t>#2000008596857425</t>
  </si>
  <si>
    <t>#2000012457939046</t>
  </si>
  <si>
    <t>#2000012144974956</t>
  </si>
  <si>
    <t>#2000008365789233</t>
  </si>
  <si>
    <t>MLB5379009286</t>
  </si>
  <si>
    <t>1XAQUECUNIV-5REF</t>
  </si>
  <si>
    <t>#2000012165670038</t>
  </si>
  <si>
    <t>Jackson</t>
  </si>
  <si>
    <t>#2000012176796958</t>
  </si>
  <si>
    <t>Deivid</t>
  </si>
  <si>
    <t>#2000012178019340</t>
  </si>
  <si>
    <t>#2000008395631715</t>
  </si>
  <si>
    <t xml:space="preserve">Acquafly </t>
  </si>
  <si>
    <t>#2000012186478162</t>
  </si>
  <si>
    <t>José</t>
  </si>
  <si>
    <t>#2000012195279178</t>
  </si>
  <si>
    <t>Evandro</t>
  </si>
  <si>
    <t>#2000012201014218</t>
  </si>
  <si>
    <t>#2000008416485537</t>
  </si>
  <si>
    <t>Ailton</t>
  </si>
  <si>
    <t>#2000012202299134</t>
  </si>
  <si>
    <t>#2000012209331638</t>
  </si>
  <si>
    <t>#2000008424003681</t>
  </si>
  <si>
    <t>Wagner</t>
  </si>
  <si>
    <t>#2000012353057966</t>
  </si>
  <si>
    <t>#2000012368260736</t>
  </si>
  <si>
    <t>#2000008571881791</t>
  </si>
  <si>
    <t xml:space="preserve">Urban </t>
  </si>
  <si>
    <t>#2000012479713154</t>
  </si>
  <si>
    <t>#2000008677261549</t>
  </si>
  <si>
    <t>XVW305SLP</t>
  </si>
  <si>
    <t>#2000012254068532</t>
  </si>
  <si>
    <t>#2000008465388197</t>
  </si>
  <si>
    <t>Edilson</t>
  </si>
  <si>
    <t>MLB4045852813</t>
  </si>
  <si>
    <t>#2000012452446446</t>
  </si>
  <si>
    <t>#2000008651395115</t>
  </si>
  <si>
    <t>MLB4106328335</t>
  </si>
  <si>
    <t>Maçarico Culinário Profissional Portátil Regulagem Gourmet</t>
  </si>
  <si>
    <t>1MAC915</t>
  </si>
  <si>
    <t>#2000012222232488</t>
  </si>
  <si>
    <t>#2000012230676456</t>
  </si>
  <si>
    <t xml:space="preserve">José Rildo </t>
  </si>
  <si>
    <t>#2000012248974536</t>
  </si>
  <si>
    <t>#2000008460679893</t>
  </si>
  <si>
    <t>#2000012260519396</t>
  </si>
  <si>
    <t>Sinval</t>
  </si>
  <si>
    <t>MLB4369837202</t>
  </si>
  <si>
    <t>Fogão Fogareiro Pesca Acampamento Com 2 Bocas + 2 Refil Ntk</t>
  </si>
  <si>
    <t>1FOG2B-2REF</t>
  </si>
  <si>
    <t>#2000012269546784</t>
  </si>
  <si>
    <t xml:space="preserve">Tiago </t>
  </si>
  <si>
    <t>#2000012422000784</t>
  </si>
  <si>
    <t>#2000008622638601</t>
  </si>
  <si>
    <t>Karina</t>
  </si>
  <si>
    <t>MLB3541918513</t>
  </si>
  <si>
    <t>Par De Travessa Larga + Bagageiro Maleiro Gradeado Médio</t>
  </si>
  <si>
    <t>1XGRADG-1XSMB</t>
  </si>
  <si>
    <t>#2000012346596034</t>
  </si>
  <si>
    <t>Matheus De</t>
  </si>
  <si>
    <t>MLB3569966475</t>
  </si>
  <si>
    <t>#2000012393586840</t>
  </si>
  <si>
    <t>#2000008595814721</t>
  </si>
  <si>
    <t>Antônio</t>
  </si>
  <si>
    <t>MLB3259881633</t>
  </si>
  <si>
    <t>Par De Lâmpada Super Ultra Led Branca H7 6000k 12v 24v</t>
  </si>
  <si>
    <t>VL-LH7/1336</t>
  </si>
  <si>
    <t>#2000012415902000</t>
  </si>
  <si>
    <t>#2000008616963025</t>
  </si>
  <si>
    <t>#2000012437050342</t>
  </si>
  <si>
    <t>#2000008636811773</t>
  </si>
  <si>
    <t>MLB5501052436</t>
  </si>
  <si>
    <t>Gradeado Maleiro Teto Carro Até 45kg Bagagem 160x110x15cm</t>
  </si>
  <si>
    <t>XBAG514GP</t>
  </si>
  <si>
    <t>#2000012143937438</t>
  </si>
  <si>
    <t>#2000008364838193</t>
  </si>
  <si>
    <t>Julio</t>
  </si>
  <si>
    <t>#2000012151730788</t>
  </si>
  <si>
    <t>#2000008371574667</t>
  </si>
  <si>
    <t>#2000012235006040</t>
  </si>
  <si>
    <t>#2000008447678621</t>
  </si>
  <si>
    <t>#2000012289133380</t>
  </si>
  <si>
    <t>Clair</t>
  </si>
  <si>
    <t>#2000012381966718</t>
  </si>
  <si>
    <t>#2000012405101938</t>
  </si>
  <si>
    <t>#2000012427947814</t>
  </si>
  <si>
    <t>#2000008628246681</t>
  </si>
  <si>
    <t>#2000012452823272</t>
  </si>
  <si>
    <t>Rafaele</t>
  </si>
  <si>
    <t>#2000012455304330</t>
  </si>
  <si>
    <t>#2000008654107813</t>
  </si>
  <si>
    <t>#2000012460119650</t>
  </si>
  <si>
    <t>#2000008658696475</t>
  </si>
  <si>
    <t>Luiz I. N.</t>
  </si>
  <si>
    <t>#2000012174109756</t>
  </si>
  <si>
    <t>#2000008392078463</t>
  </si>
  <si>
    <t>Hailla Janyne</t>
  </si>
  <si>
    <t>MLB5299250608</t>
  </si>
  <si>
    <t>Par De Travessa Larga + Bagageiro Maleiro Gradeado 110 X 90</t>
  </si>
  <si>
    <t>1XGRADG-1XSTB</t>
  </si>
  <si>
    <t>#2000012376890606</t>
  </si>
  <si>
    <t>Enzo</t>
  </si>
  <si>
    <t>MLB4968209452</t>
  </si>
  <si>
    <t>Kit Lâmpada Led Carro 6000k 6000 Lumens Super Branca Xenon</t>
  </si>
  <si>
    <t>VL-LH11/1335</t>
  </si>
  <si>
    <t>#2000012408251036</t>
  </si>
  <si>
    <t>Lua</t>
  </si>
  <si>
    <t>MLB4127378267</t>
  </si>
  <si>
    <t>#2000012266809360</t>
  </si>
  <si>
    <t>#2000008477279781</t>
  </si>
  <si>
    <t>MLB4103136789</t>
  </si>
  <si>
    <t>XJP601STP</t>
  </si>
  <si>
    <t>#2000012289368586</t>
  </si>
  <si>
    <t>#2000008498242161</t>
  </si>
  <si>
    <t>#2000012322146094</t>
  </si>
  <si>
    <t>#2000008528707193</t>
  </si>
  <si>
    <t>Jr.an</t>
  </si>
  <si>
    <t>#2000012333302098</t>
  </si>
  <si>
    <t>#2000008539071209</t>
  </si>
  <si>
    <t>Veronica</t>
  </si>
  <si>
    <t>#2000012366081742</t>
  </si>
  <si>
    <t>#2000008569854589</t>
  </si>
  <si>
    <t>#2000012461232986</t>
  </si>
  <si>
    <t>#2000012462266834</t>
  </si>
  <si>
    <t>#2000008660731435</t>
  </si>
  <si>
    <t>Claudimar</t>
  </si>
  <si>
    <t>#2000012379376932</t>
  </si>
  <si>
    <t>#2000008582333237</t>
  </si>
  <si>
    <t>Leonam</t>
  </si>
  <si>
    <t>#2000012133722018</t>
  </si>
  <si>
    <t>Leandro Lima</t>
  </si>
  <si>
    <t>MLB5454147500</t>
  </si>
  <si>
    <t>Kit Delet 500ml + Darker 500ml Vonixx Limpeza E Pretinho</t>
  </si>
  <si>
    <t>1VX2050436-1VX2050171</t>
  </si>
  <si>
    <t>#2000012248313258</t>
  </si>
  <si>
    <t>#2000008460081593</t>
  </si>
  <si>
    <t>Giovanni</t>
  </si>
  <si>
    <t>MLB4312532922</t>
  </si>
  <si>
    <t>Travessa Larga Renegade + Gradeado Maleiro Grande 100 X 120</t>
  </si>
  <si>
    <t>1XGRADGG-1XSMB</t>
  </si>
  <si>
    <t>#2000012424690262</t>
  </si>
  <si>
    <t>#2000008625157565</t>
  </si>
  <si>
    <t>Emilio Pagnoca Moreno Jr</t>
  </si>
  <si>
    <t>MLB4046093999</t>
  </si>
  <si>
    <t>Aquecedor Portátil A Gás Maçarico Refil Camping Pesca Viagem</t>
  </si>
  <si>
    <t>1XAQUECUNIV-1MAC915-3REF</t>
  </si>
  <si>
    <t>#2000012286203160</t>
  </si>
  <si>
    <t>MLB3521115095</t>
  </si>
  <si>
    <t>#2000012405370522</t>
  </si>
  <si>
    <t>#2000008606961291</t>
  </si>
  <si>
    <t>Almir</t>
  </si>
  <si>
    <t>#2000012438500792</t>
  </si>
  <si>
    <t>#2000008638184677</t>
  </si>
  <si>
    <t xml:space="preserve">Rondinei </t>
  </si>
  <si>
    <t>#2000012493941322</t>
  </si>
  <si>
    <t>#2000008690923509</t>
  </si>
  <si>
    <t>Vinicio</t>
  </si>
  <si>
    <t>#2000012183315578</t>
  </si>
  <si>
    <t>#2000008400396745</t>
  </si>
  <si>
    <t>Michel</t>
  </si>
  <si>
    <t>MLB5188856464</t>
  </si>
  <si>
    <t>Bagageiro Maleiro Teto Gradeado Aço Universal 100 X 120 X 12</t>
  </si>
  <si>
    <t>XGRADGG</t>
  </si>
  <si>
    <t>#2000012229008684</t>
  </si>
  <si>
    <t>#2000008442060441</t>
  </si>
  <si>
    <t>Marciel Pinto</t>
  </si>
  <si>
    <t>#2000012384616406</t>
  </si>
  <si>
    <t>Jon</t>
  </si>
  <si>
    <t>#2000012472347824</t>
  </si>
  <si>
    <t>#2000008670254681</t>
  </si>
  <si>
    <t>Jose Gilnei</t>
  </si>
  <si>
    <t>#2000012170983220</t>
  </si>
  <si>
    <t>#2000008389148031</t>
  </si>
  <si>
    <t>Elisa Maria</t>
  </si>
  <si>
    <t>MLB3521158217</t>
  </si>
  <si>
    <t>#2000012142525132</t>
  </si>
  <si>
    <t>#2000012146088086</t>
  </si>
  <si>
    <t>#2000008366781413</t>
  </si>
  <si>
    <t>Martan Rauber</t>
  </si>
  <si>
    <t>#2000012156698690</t>
  </si>
  <si>
    <t>#2000008376107179</t>
  </si>
  <si>
    <t>#2000012381442506</t>
  </si>
  <si>
    <t>Arthur Alexandre Hrycylo</t>
  </si>
  <si>
    <t>MLB3970616277</t>
  </si>
  <si>
    <t>Fogão Fogareiro Pesca Acampamento Portátil Com 2 Bocas</t>
  </si>
  <si>
    <t>1FOG2B</t>
  </si>
  <si>
    <t>#2000012172376612</t>
  </si>
  <si>
    <t>#2000008390432213</t>
  </si>
  <si>
    <t>Sidinei</t>
  </si>
  <si>
    <t>#2000012172565844</t>
  </si>
  <si>
    <t>#2000008390634683</t>
  </si>
  <si>
    <t>Carlos Henrique Pereira</t>
  </si>
  <si>
    <t>#2000012150287382</t>
  </si>
  <si>
    <t>#2000008370299757</t>
  </si>
  <si>
    <t>MLB5034158680</t>
  </si>
  <si>
    <t>#2000012152296950</t>
  </si>
  <si>
    <t>#2000008372100889</t>
  </si>
  <si>
    <t xml:space="preserve">Maria Emília </t>
  </si>
  <si>
    <t>MLB5012019580</t>
  </si>
  <si>
    <t>XJP600SLG</t>
  </si>
  <si>
    <t>#2000012166406592</t>
  </si>
  <si>
    <t>#2000008384948077</t>
  </si>
  <si>
    <t>Jader Aquiles</t>
  </si>
  <si>
    <t>#2000012166588796</t>
  </si>
  <si>
    <t>#2000008385116745</t>
  </si>
  <si>
    <t>Fernanda</t>
  </si>
  <si>
    <t>#2000012179481686</t>
  </si>
  <si>
    <t>#2000012181595906</t>
  </si>
  <si>
    <t>#2000008398866877</t>
  </si>
  <si>
    <t>Martens Neto</t>
  </si>
  <si>
    <t>#2000012182900754</t>
  </si>
  <si>
    <t>#2000008400024539</t>
  </si>
  <si>
    <t>Raimundo Edson</t>
  </si>
  <si>
    <t>#2000012187014034</t>
  </si>
  <si>
    <t>#2000008403720203</t>
  </si>
  <si>
    <t>#2000012200662556</t>
  </si>
  <si>
    <t>MLB5237689346</t>
  </si>
  <si>
    <t>#2000012203323978</t>
  </si>
  <si>
    <t>#2000008418600159</t>
  </si>
  <si>
    <t>João Novais</t>
  </si>
  <si>
    <t>#2000012209635440</t>
  </si>
  <si>
    <t>#2000008424299877</t>
  </si>
  <si>
    <t>#2000012213312290</t>
  </si>
  <si>
    <t>#2000008427613613</t>
  </si>
  <si>
    <t>MLB3884014251</t>
  </si>
  <si>
    <t>XSK706SLG</t>
  </si>
  <si>
    <t>#2000012217498716</t>
  </si>
  <si>
    <t>#2000008431386489</t>
  </si>
  <si>
    <t>Dalvan</t>
  </si>
  <si>
    <t>#2000012236017704</t>
  </si>
  <si>
    <t>#2000008448646411</t>
  </si>
  <si>
    <t>Carlos Silva Dos Santos</t>
  </si>
  <si>
    <t>#2000012237842454</t>
  </si>
  <si>
    <t>Valdomiro Alves Dos Reis</t>
  </si>
  <si>
    <t>#2000012242837870</t>
  </si>
  <si>
    <t>#2000008454956781</t>
  </si>
  <si>
    <t>#2000012252572162</t>
  </si>
  <si>
    <t>#2000008464001559</t>
  </si>
  <si>
    <t>#2000012256074866</t>
  </si>
  <si>
    <t>#2000008467244977</t>
  </si>
  <si>
    <t>#2000012259193412</t>
  </si>
  <si>
    <t>#2000008470213825</t>
  </si>
  <si>
    <t>Robinson</t>
  </si>
  <si>
    <t>#2000012263840156</t>
  </si>
  <si>
    <t>Nynna Body Piercing</t>
  </si>
  <si>
    <t>#2000012265141390</t>
  </si>
  <si>
    <t>#2000008475739817</t>
  </si>
  <si>
    <t>Jovane</t>
  </si>
  <si>
    <t>#2000012266651152</t>
  </si>
  <si>
    <t>#2000008477133329</t>
  </si>
  <si>
    <t>Moacy</t>
  </si>
  <si>
    <t>#2000012268872958</t>
  </si>
  <si>
    <t>#2000008479183283</t>
  </si>
  <si>
    <t>Auto Elétrico Fernando</t>
  </si>
  <si>
    <t>#2000012279239938</t>
  </si>
  <si>
    <t>#2000008488849585</t>
  </si>
  <si>
    <t>#2000012279445408</t>
  </si>
  <si>
    <t>Oscar</t>
  </si>
  <si>
    <t>#2000012279449582</t>
  </si>
  <si>
    <t>#2000008489050253</t>
  </si>
  <si>
    <t>XSK703SLB</t>
  </si>
  <si>
    <t>#2000012305104688</t>
  </si>
  <si>
    <t>#2000012309590412</t>
  </si>
  <si>
    <t>#2000008517053901</t>
  </si>
  <si>
    <t>Gabriel Vasques</t>
  </si>
  <si>
    <t>#2000012314953166</t>
  </si>
  <si>
    <t>#2000008522059461</t>
  </si>
  <si>
    <t>#2000012336130362</t>
  </si>
  <si>
    <t>Erison Moya</t>
  </si>
  <si>
    <t>#2000012338289292</t>
  </si>
  <si>
    <t>#2000008543769617</t>
  </si>
  <si>
    <t>#2000012347876056</t>
  </si>
  <si>
    <t>#2000008552761141</t>
  </si>
  <si>
    <t>Elizeu</t>
  </si>
  <si>
    <t>#2000012352453244</t>
  </si>
  <si>
    <t>#2000008557067581</t>
  </si>
  <si>
    <t>Irineu Da Rosa</t>
  </si>
  <si>
    <t>#2000012356733676</t>
  </si>
  <si>
    <t>Gaspar Goncalves</t>
  </si>
  <si>
    <t>#2000012371235342</t>
  </si>
  <si>
    <t>#2000008574727765</t>
  </si>
  <si>
    <t>William Da Silva Junior</t>
  </si>
  <si>
    <t>MLB4115059833</t>
  </si>
  <si>
    <t>Travessa 1,11m Universal Alumínio Corte Personalizável Barra</t>
  </si>
  <si>
    <t>XSLP</t>
  </si>
  <si>
    <t>#2000012380155002</t>
  </si>
  <si>
    <t>#2000008583038779</t>
  </si>
  <si>
    <t>#2000012300628342</t>
  </si>
  <si>
    <t>Marcia</t>
  </si>
  <si>
    <t>MLB3399791563</t>
  </si>
  <si>
    <t>Fogareiro Fogão Portátil Camping Acampamento + 1 Refil Ntk</t>
  </si>
  <si>
    <t>#2000012295038798</t>
  </si>
  <si>
    <t>#2000008503506589</t>
  </si>
  <si>
    <t>Lucio Flavio</t>
  </si>
  <si>
    <t>MLB3569804335</t>
  </si>
  <si>
    <t>#2000012359876144</t>
  </si>
  <si>
    <t>#2000008563997417</t>
  </si>
  <si>
    <t>#2000012366758312</t>
  </si>
  <si>
    <t>#2000008570459729</t>
  </si>
  <si>
    <t>Neidiane</t>
  </si>
  <si>
    <t>#2000012231674344</t>
  </si>
  <si>
    <t>#2000008444531849</t>
  </si>
  <si>
    <t>Delvane</t>
  </si>
  <si>
    <t>MLB3832707838</t>
  </si>
  <si>
    <t>Fogareiro Fogão Portátil Camping Acampamento + 4 Refis</t>
  </si>
  <si>
    <t>#2000012290097306</t>
  </si>
  <si>
    <t>Igor Vinicius</t>
  </si>
  <si>
    <t>#2000012296969604</t>
  </si>
  <si>
    <t>#2000008505308241</t>
  </si>
  <si>
    <t>Nayara</t>
  </si>
  <si>
    <t>#2000012144725578</t>
  </si>
  <si>
    <t>Andressa Maiara</t>
  </si>
  <si>
    <t>#2000012316401778</t>
  </si>
  <si>
    <t>#2000008523401801</t>
  </si>
  <si>
    <t>Paulo Henrique</t>
  </si>
  <si>
    <t>#2000012437551688</t>
  </si>
  <si>
    <t xml:space="preserve">Teresa Cristina </t>
  </si>
  <si>
    <t>#2000012462791212</t>
  </si>
  <si>
    <t>Lucidio</t>
  </si>
  <si>
    <t>MLB5299225560</t>
  </si>
  <si>
    <t>Cadeirinha Bicicleta Peixinho Dianteira Adulto Bike Infantil Cor Rosa</t>
  </si>
  <si>
    <t>CADEIRA-R</t>
  </si>
  <si>
    <t>#2000012148683780</t>
  </si>
  <si>
    <t>#2000008368852945</t>
  </si>
  <si>
    <t>#2000012166853420</t>
  </si>
  <si>
    <t>#2000008385380127</t>
  </si>
  <si>
    <t>Rosangela</t>
  </si>
  <si>
    <t>#2000012171100552</t>
  </si>
  <si>
    <t>Renato</t>
  </si>
  <si>
    <t>#2000012177485388</t>
  </si>
  <si>
    <t>#2000012217828926</t>
  </si>
  <si>
    <t>#2000008431691597</t>
  </si>
  <si>
    <t xml:space="preserve">Orlito </t>
  </si>
  <si>
    <t>#2000012225618838</t>
  </si>
  <si>
    <t>#2000012240669622</t>
  </si>
  <si>
    <t>#2000012250285668</t>
  </si>
  <si>
    <t>#2000008461905417</t>
  </si>
  <si>
    <t>Jeferson</t>
  </si>
  <si>
    <t>#2000012270320036</t>
  </si>
  <si>
    <t>#2000008480521109</t>
  </si>
  <si>
    <t>Rosiane</t>
  </si>
  <si>
    <t>#2000012272547480</t>
  </si>
  <si>
    <t>#2000008482610013</t>
  </si>
  <si>
    <t>#2000012279142204</t>
  </si>
  <si>
    <t>#2000008488753489</t>
  </si>
  <si>
    <t>Harisson</t>
  </si>
  <si>
    <t>#2000012292573068</t>
  </si>
  <si>
    <t>Juan Francisco</t>
  </si>
  <si>
    <t>#2000012310498738</t>
  </si>
  <si>
    <t>Rodrigo Henrique</t>
  </si>
  <si>
    <t>#2000012310515968</t>
  </si>
  <si>
    <t>#2000012167178500</t>
  </si>
  <si>
    <t>Luis Felipe</t>
  </si>
  <si>
    <t>#2000012214931058</t>
  </si>
  <si>
    <t>#2000008429063177</t>
  </si>
  <si>
    <t>#2000012221264744</t>
  </si>
  <si>
    <t>#2000008434892805</t>
  </si>
  <si>
    <t>Heraldo Augusto De Oliveira</t>
  </si>
  <si>
    <t>#2000012228163780</t>
  </si>
  <si>
    <t>Marco Antonio</t>
  </si>
  <si>
    <t>#2000012243306058</t>
  </si>
  <si>
    <t>Jenifer</t>
  </si>
  <si>
    <t>#2000012247820712</t>
  </si>
  <si>
    <t>#2000008459595499</t>
  </si>
  <si>
    <t>#2000012291368032</t>
  </si>
  <si>
    <t>#2000008500103091</t>
  </si>
  <si>
    <t>#2000012292869492</t>
  </si>
  <si>
    <t>#2000008501556017</t>
  </si>
  <si>
    <t>#2000012319998114</t>
  </si>
  <si>
    <t>#2000008526719245</t>
  </si>
  <si>
    <t>Elaine</t>
  </si>
  <si>
    <t>#2000012390250000</t>
  </si>
  <si>
    <t>Ma De Lourdes</t>
  </si>
  <si>
    <t>#2000012394426622</t>
  </si>
  <si>
    <t>#2000008596608291</t>
  </si>
  <si>
    <t>Giuliana</t>
  </si>
  <si>
    <t>#2000012406005358</t>
  </si>
  <si>
    <t>#2000008607605793</t>
  </si>
  <si>
    <t>#2000012410772556</t>
  </si>
  <si>
    <t>Mercado De Congelados Ltda Mercado De Congelados Ltda</t>
  </si>
  <si>
    <t>#2000012440572464</t>
  </si>
  <si>
    <t>#2000008640148029</t>
  </si>
  <si>
    <t>#2000012441734606</t>
  </si>
  <si>
    <t>#2000008641244333</t>
  </si>
  <si>
    <t>Rodrigo</t>
  </si>
  <si>
    <t>#2000012444680020</t>
  </si>
  <si>
    <t>#2000008644041149</t>
  </si>
  <si>
    <t>José Ricardo Ribeiro</t>
  </si>
  <si>
    <t>MLB5072414138</t>
  </si>
  <si>
    <t>Travessa Rack Teto Bagageiro Renault Sandero Stepway G2</t>
  </si>
  <si>
    <t>XRE140SLB</t>
  </si>
  <si>
    <t>#2000012455012136</t>
  </si>
  <si>
    <t>#2000008653822285</t>
  </si>
  <si>
    <t>Mario Sergio</t>
  </si>
  <si>
    <t>XSK700SLG</t>
  </si>
  <si>
    <t>#2000012455381268</t>
  </si>
  <si>
    <t>Paulino Barreto</t>
  </si>
  <si>
    <t>#2000012469933124</t>
  </si>
  <si>
    <t>#2000008667951065</t>
  </si>
  <si>
    <t>Simone</t>
  </si>
  <si>
    <t>#2000012474094826</t>
  </si>
  <si>
    <t>#2000008671895549</t>
  </si>
  <si>
    <t>Fabio Galdino</t>
  </si>
  <si>
    <t>#2000012474945420</t>
  </si>
  <si>
    <t>Carlos Cesar</t>
  </si>
  <si>
    <t>#2000012476350044</t>
  </si>
  <si>
    <t>Pedro Alexandre</t>
  </si>
  <si>
    <t>#2000012476842324</t>
  </si>
  <si>
    <t>#2000008674509705</t>
  </si>
  <si>
    <t>Kairan</t>
  </si>
  <si>
    <t>#2000012478965768</t>
  </si>
  <si>
    <t>#2000008676564597</t>
  </si>
  <si>
    <t>#2000012164090874</t>
  </si>
  <si>
    <t>#2000012200421866</t>
  </si>
  <si>
    <t>#2000012134687364</t>
  </si>
  <si>
    <t>Adonai Chaveiro 24 Horas Ltda Adonai Chaveiro 24 Horas Ltda</t>
  </si>
  <si>
    <t>#2000012134912590</t>
  </si>
  <si>
    <t>#2000012237791308</t>
  </si>
  <si>
    <t>#2000012137609074</t>
  </si>
  <si>
    <t>#2000008359065401</t>
  </si>
  <si>
    <t>Cristiano</t>
  </si>
  <si>
    <t>#2000012135584420</t>
  </si>
  <si>
    <t>#2000008357155805</t>
  </si>
  <si>
    <t>Reinaldo</t>
  </si>
  <si>
    <t>MLB3949229783</t>
  </si>
  <si>
    <t>XJP602SLP</t>
  </si>
  <si>
    <t>#2000012242086766</t>
  </si>
  <si>
    <t>#2000008454237011</t>
  </si>
  <si>
    <t>XHY804SLB</t>
  </si>
  <si>
    <t>#2000012261259110</t>
  </si>
  <si>
    <t>MLB5423653938</t>
  </si>
  <si>
    <t>Travessa Suporte Rack Teto Citroen Bagageiro 100% Alumínio</t>
  </si>
  <si>
    <t>XCT131SLG</t>
  </si>
  <si>
    <t>#2000012296694016</t>
  </si>
  <si>
    <t>#2000008505025061</t>
  </si>
  <si>
    <t>Celso</t>
  </si>
  <si>
    <t>MLB3951291133</t>
  </si>
  <si>
    <t>Travessa Larga Rack De Teto Bagageiro Peugeot 100% Alumínio</t>
  </si>
  <si>
    <t>XPE901SLB</t>
  </si>
  <si>
    <t>#2000012310941488</t>
  </si>
  <si>
    <t>Silvania</t>
  </si>
  <si>
    <t>XCT130SLP</t>
  </si>
  <si>
    <t>#2000012325891996</t>
  </si>
  <si>
    <t>Wilmarluziano</t>
  </si>
  <si>
    <t>#2000012406118372</t>
  </si>
  <si>
    <t>#2000008607693785</t>
  </si>
  <si>
    <t>XSLB</t>
  </si>
  <si>
    <t>#2000012421406978</t>
  </si>
  <si>
    <t>#2000008622076985</t>
  </si>
  <si>
    <t>José Lino</t>
  </si>
  <si>
    <t>#2000012266094482</t>
  </si>
  <si>
    <t>#2000008476597989</t>
  </si>
  <si>
    <t>MLB3982933959</t>
  </si>
  <si>
    <t>#2000012278189722</t>
  </si>
  <si>
    <t>#2000008487866191</t>
  </si>
  <si>
    <t>#2000012278195522</t>
  </si>
  <si>
    <t>#2000008487866189</t>
  </si>
  <si>
    <t>#2000012380487706</t>
  </si>
  <si>
    <t>#2000008583377817</t>
  </si>
  <si>
    <t>Anieli Luiza</t>
  </si>
  <si>
    <t>#2000012383204796</t>
  </si>
  <si>
    <t>#2000012429404300</t>
  </si>
  <si>
    <t>#2000008629593669</t>
  </si>
  <si>
    <t>Rosauro</t>
  </si>
  <si>
    <t>#2000012433223754</t>
  </si>
  <si>
    <t>#2000008633222585</t>
  </si>
  <si>
    <t>#2000012460378566</t>
  </si>
  <si>
    <t>#2000008658924681</t>
  </si>
  <si>
    <t>Rejane</t>
  </si>
  <si>
    <t>#2000012470181606</t>
  </si>
  <si>
    <t>#2000008668183779</t>
  </si>
  <si>
    <t>Wellington</t>
  </si>
  <si>
    <t>#2000012483140156</t>
  </si>
  <si>
    <t>#2000008680545853</t>
  </si>
  <si>
    <t>#2000012453575574</t>
  </si>
  <si>
    <t>MLB3451968745</t>
  </si>
  <si>
    <t>Par De Travessa Larga Pajero Tr4 + Bagageiro Gradeado</t>
  </si>
  <si>
    <t>1XGRADM-1XSMB</t>
  </si>
  <si>
    <t>#2000012490683984</t>
  </si>
  <si>
    <t>Claudia Karina</t>
  </si>
  <si>
    <t>MLB5280902654</t>
  </si>
  <si>
    <t>Fogareiro A Gás 2 Boca Portátil Com Maleta 8 Refil Camping</t>
  </si>
  <si>
    <t>1FOG2B-8REF</t>
  </si>
  <si>
    <t>#2000012407394506</t>
  </si>
  <si>
    <t>Elias</t>
  </si>
  <si>
    <t>#2000012442755808</t>
  </si>
  <si>
    <t>#2000012468950182</t>
  </si>
  <si>
    <t>#2000008667023175</t>
  </si>
  <si>
    <t>Jully</t>
  </si>
  <si>
    <t>#2000012497837804</t>
  </si>
  <si>
    <t>#2000008694657293</t>
  </si>
  <si>
    <t>Paulo Eduardo</t>
  </si>
  <si>
    <t>XJP602SLG</t>
  </si>
  <si>
    <t>#2000012165948802</t>
  </si>
  <si>
    <t>#2000008384520519</t>
  </si>
  <si>
    <t>Jhenifer Oliveira</t>
  </si>
  <si>
    <t>MLB3421600291</t>
  </si>
  <si>
    <t>Fogão Fogareiro Camping Portatil Maçarico Culinário 2 Refis</t>
  </si>
  <si>
    <t>#2000012259254664</t>
  </si>
  <si>
    <t>#2000008470236605</t>
  </si>
  <si>
    <t>MLB4109939993</t>
  </si>
  <si>
    <t>Travessa Rack De Teto Carro + Dois Suportes Transbike Bike</t>
  </si>
  <si>
    <t>1XSTG-2BIKEUP</t>
  </si>
  <si>
    <t>#2000012396201264</t>
  </si>
  <si>
    <t>#2000008598305251</t>
  </si>
  <si>
    <t>Camila</t>
  </si>
  <si>
    <t>#2000012494919976</t>
  </si>
  <si>
    <t>#2000008691862993</t>
  </si>
  <si>
    <t>Transportes</t>
  </si>
  <si>
    <t>#2000012367656204</t>
  </si>
  <si>
    <t>Maurício</t>
  </si>
  <si>
    <t>#2000012369478236</t>
  </si>
  <si>
    <t>#2000008573041629</t>
  </si>
  <si>
    <t>#2000012217871026</t>
  </si>
  <si>
    <t>#2000008431725407</t>
  </si>
  <si>
    <t>Deghbacf</t>
  </si>
  <si>
    <t>MLB5016451490</t>
  </si>
  <si>
    <t>#2000012138429432</t>
  </si>
  <si>
    <t>Deise</t>
  </si>
  <si>
    <t>#2000012144327256</t>
  </si>
  <si>
    <t>Lourival</t>
  </si>
  <si>
    <t>#2000012169212180</t>
  </si>
  <si>
    <t>#2000008387505725</t>
  </si>
  <si>
    <t>Tavao</t>
  </si>
  <si>
    <t>#2000012198007532</t>
  </si>
  <si>
    <t>#2000008413740203</t>
  </si>
  <si>
    <t>Manoel</t>
  </si>
  <si>
    <t>#2000012201799132</t>
  </si>
  <si>
    <t>#2000012216329502</t>
  </si>
  <si>
    <t>Arana</t>
  </si>
  <si>
    <t>#2000012238529782</t>
  </si>
  <si>
    <t>#2000008450904657</t>
  </si>
  <si>
    <t>#2000012265590616</t>
  </si>
  <si>
    <t>#2000008476128471</t>
  </si>
  <si>
    <t xml:space="preserve">Thaise </t>
  </si>
  <si>
    <t>#2000012270249226</t>
  </si>
  <si>
    <t>#2000008480456543</t>
  </si>
  <si>
    <t>#2000012279742974</t>
  </si>
  <si>
    <t>#2000008489325077</t>
  </si>
  <si>
    <t>#2000012307792948</t>
  </si>
  <si>
    <t>Cleilson</t>
  </si>
  <si>
    <t>#2000012320774370</t>
  </si>
  <si>
    <t>#2000008527426425</t>
  </si>
  <si>
    <t>#2000012161545452</t>
  </si>
  <si>
    <t>#2000008380496549</t>
  </si>
  <si>
    <t>MLB3873841449</t>
  </si>
  <si>
    <t>Trava Moto Bike Manopla Antifurto Punho P/ Freio Acelerador</t>
  </si>
  <si>
    <t>ET003AF</t>
  </si>
  <si>
    <t>#2000012248109178</t>
  </si>
  <si>
    <t xml:space="preserve">Jorge </t>
  </si>
  <si>
    <t>#2000012268201744</t>
  </si>
  <si>
    <t>#2000008478565081</t>
  </si>
  <si>
    <t>Glaucia</t>
  </si>
  <si>
    <t>#2000012331785590</t>
  </si>
  <si>
    <t>#2000008537656283</t>
  </si>
  <si>
    <t>Milton Martins</t>
  </si>
  <si>
    <t>#2000012339543918</t>
  </si>
  <si>
    <t>#2000008544935257</t>
  </si>
  <si>
    <t>#2000012137079154</t>
  </si>
  <si>
    <t>Divino Francisco</t>
  </si>
  <si>
    <t>#2000012143053838</t>
  </si>
  <si>
    <t>#2000008364032989</t>
  </si>
  <si>
    <t>Celso Luiz</t>
  </si>
  <si>
    <t>#2000012143189100</t>
  </si>
  <si>
    <t>#2000008364159225</t>
  </si>
  <si>
    <t>#2000012161598592</t>
  </si>
  <si>
    <t>Ajuvan</t>
  </si>
  <si>
    <t>#2000012187082708</t>
  </si>
  <si>
    <t>Andrei</t>
  </si>
  <si>
    <t>#2000012195599478</t>
  </si>
  <si>
    <t>#2000008411542053</t>
  </si>
  <si>
    <t>Vitor A</t>
  </si>
  <si>
    <t>#2000012198077782</t>
  </si>
  <si>
    <t>Malu</t>
  </si>
  <si>
    <t>#2000012200561360</t>
  </si>
  <si>
    <t>#2000008416060553</t>
  </si>
  <si>
    <t>Valdete</t>
  </si>
  <si>
    <t>#2000012252819006</t>
  </si>
  <si>
    <t>Luzia</t>
  </si>
  <si>
    <t>#2000012259029768</t>
  </si>
  <si>
    <t>#2000008470074541</t>
  </si>
  <si>
    <t>Ferdinand</t>
  </si>
  <si>
    <t>#2000012261676602</t>
  </si>
  <si>
    <t>#2000008472476241</t>
  </si>
  <si>
    <t>Márcio</t>
  </si>
  <si>
    <t>#2000012274797046</t>
  </si>
  <si>
    <t>Volmir</t>
  </si>
  <si>
    <t>#2000012283491622</t>
  </si>
  <si>
    <t>#2000008492800349</t>
  </si>
  <si>
    <t>#2000012307663102</t>
  </si>
  <si>
    <t>Caspar</t>
  </si>
  <si>
    <t>#2000012320547354</t>
  </si>
  <si>
    <t>#2000008527168241</t>
  </si>
  <si>
    <t>Jadson Paixao</t>
  </si>
  <si>
    <t>#2000012335939884</t>
  </si>
  <si>
    <t>#2000008541547039</t>
  </si>
  <si>
    <t>Luiz Gustavo Capixaba</t>
  </si>
  <si>
    <t>#2000012200133510</t>
  </si>
  <si>
    <t>#2000012249371564</t>
  </si>
  <si>
    <t>#2000008461070205</t>
  </si>
  <si>
    <t>#2000012261296780</t>
  </si>
  <si>
    <t>Jose Savio</t>
  </si>
  <si>
    <t>#2000012273954512</t>
  </si>
  <si>
    <t>Joseval Ferreira De Souza</t>
  </si>
  <si>
    <t>MLB3754496403</t>
  </si>
  <si>
    <t>Trava Quebra Vento Preto 2un 23cm Anti Furto Vw Fusca</t>
  </si>
  <si>
    <t>#2000012283812116</t>
  </si>
  <si>
    <t>#2000008492933591</t>
  </si>
  <si>
    <t>#2000012285434848</t>
  </si>
  <si>
    <t>#2000008494584849</t>
  </si>
  <si>
    <t>Rodney</t>
  </si>
  <si>
    <t>#2000012287837224</t>
  </si>
  <si>
    <t>#2000008496847589</t>
  </si>
  <si>
    <t>Claudinei</t>
  </si>
  <si>
    <t>#2000012293679366</t>
  </si>
  <si>
    <t>#2000012319233938</t>
  </si>
  <si>
    <t>#2000008526056885</t>
  </si>
  <si>
    <t>Edevaldo Rodrigues Vieira</t>
  </si>
  <si>
    <t>#2000012354851898</t>
  </si>
  <si>
    <t>R.carlosmoura86</t>
  </si>
  <si>
    <t>#2000012399912556</t>
  </si>
  <si>
    <t>#2000008601772505</t>
  </si>
  <si>
    <t>Brandell Sosa</t>
  </si>
  <si>
    <t>#2000012162885514</t>
  </si>
  <si>
    <t>#2000008381742285</t>
  </si>
  <si>
    <t>Igor</t>
  </si>
  <si>
    <t>#2000012155972850</t>
  </si>
  <si>
    <t>#2000008375444837</t>
  </si>
  <si>
    <t>MLB3604463367</t>
  </si>
  <si>
    <t xml:space="preserve">Travessa Larga Tubular De Teto + Bagageiro Maleiro Gradeado </t>
  </si>
  <si>
    <t>1XGRADGG-1XTBB</t>
  </si>
  <si>
    <t>#2000012244303482</t>
  </si>
  <si>
    <t>#2000008456295397</t>
  </si>
  <si>
    <t>Juliana Siqueira</t>
  </si>
  <si>
    <t>MLB5299164242</t>
  </si>
  <si>
    <t>Par Travessa Larga + Bagageiro Maleiro Gradeado Grande 120cm</t>
  </si>
  <si>
    <t>#2000012330285986</t>
  </si>
  <si>
    <t>MLB4100899393</t>
  </si>
  <si>
    <t>V-mol Lava Autos Desincrustante 1,5l</t>
  </si>
  <si>
    <t>VX2050116</t>
  </si>
  <si>
    <t>#2000012283618100</t>
  </si>
  <si>
    <t>#2000008492856993</t>
  </si>
  <si>
    <t>Danjaneffen Joyci</t>
  </si>
  <si>
    <t>#2000012355829468</t>
  </si>
  <si>
    <t>#2000008560184865</t>
  </si>
  <si>
    <t>Patricia</t>
  </si>
  <si>
    <t>#2000012356785068</t>
  </si>
  <si>
    <t>#2000008561109197</t>
  </si>
  <si>
    <t>Denival</t>
  </si>
  <si>
    <t>#2000012360370330</t>
  </si>
  <si>
    <t>#2000008564469709</t>
  </si>
  <si>
    <t>Vitor</t>
  </si>
  <si>
    <t>#2000012378010260</t>
  </si>
  <si>
    <t>MLB5501040938</t>
  </si>
  <si>
    <t>Gradeado Maleiro De Teto Carro Até 45kg Bagagem 160x110x15cm</t>
  </si>
  <si>
    <t>XBAG514GB</t>
  </si>
  <si>
    <t>#2000012484638054</t>
  </si>
  <si>
    <t>Erika</t>
  </si>
  <si>
    <t>#2000012260542362</t>
  </si>
  <si>
    <t>#2000008471439743</t>
  </si>
  <si>
    <t>Baco</t>
  </si>
  <si>
    <t>#2000012401094342</t>
  </si>
  <si>
    <t>Jayme</t>
  </si>
  <si>
    <t>#2000012424598850</t>
  </si>
  <si>
    <t>#2000008625074745</t>
  </si>
  <si>
    <t>#2000012255675904</t>
  </si>
  <si>
    <t>#2000012263468644</t>
  </si>
  <si>
    <t>#2000008474146145</t>
  </si>
  <si>
    <t>Rair Silvio</t>
  </si>
  <si>
    <t>#2000012275696452</t>
  </si>
  <si>
    <t>#2000008485534021</t>
  </si>
  <si>
    <t>Anezio</t>
  </si>
  <si>
    <t>#2000012296444940</t>
  </si>
  <si>
    <t>#2000008504788873</t>
  </si>
  <si>
    <t>#2000012300698538</t>
  </si>
  <si>
    <t>Pamela Vier</t>
  </si>
  <si>
    <t>#2000012300828284</t>
  </si>
  <si>
    <t>#2000012327629004</t>
  </si>
  <si>
    <t>Junio</t>
  </si>
  <si>
    <t>#2000012332719216</t>
  </si>
  <si>
    <t>Jordeci Nascimento</t>
  </si>
  <si>
    <t>#2000012333619974</t>
  </si>
  <si>
    <t>Danubio</t>
  </si>
  <si>
    <t>#2000012365564158</t>
  </si>
  <si>
    <t>#2000008569350415</t>
  </si>
  <si>
    <t>#2000012171195746</t>
  </si>
  <si>
    <t>MLB4235792738</t>
  </si>
  <si>
    <t>Kit Maçarico Culinário Cozinha Portátil + 1 Gás Refil Ntk</t>
  </si>
  <si>
    <t>1MAC915-1REF</t>
  </si>
  <si>
    <t>#2000012227858594</t>
  </si>
  <si>
    <t>#2000008440996863</t>
  </si>
  <si>
    <t>Neofield Tecnologia E Ap Neofield Tecnologia E Ap</t>
  </si>
  <si>
    <t>MLB5423819608</t>
  </si>
  <si>
    <t>Conjunto De 6 Peças Chave Allen M6 Aperto Hexagonal Em L</t>
  </si>
  <si>
    <t>6ECA004M6</t>
  </si>
  <si>
    <t>#2000012324364188</t>
  </si>
  <si>
    <t>MLB4014895109</t>
  </si>
  <si>
    <t>Super Led Branca Farol De Milha Vw Gol G5 2008 A 2012</t>
  </si>
  <si>
    <t>TT-6000HB3</t>
  </si>
  <si>
    <t>#2000012335196696</t>
  </si>
  <si>
    <t>#2000008540832413</t>
  </si>
  <si>
    <t>MLB4075054272</t>
  </si>
  <si>
    <t xml:space="preserve">Travessa Larga Fiat Mobi Way 2016 A 2021 + Gradeado Pequeno </t>
  </si>
  <si>
    <t>#2000012388035276</t>
  </si>
  <si>
    <t>#2000008590585449</t>
  </si>
  <si>
    <t>Púlpitos Retórica</t>
  </si>
  <si>
    <t>MLB5452451188</t>
  </si>
  <si>
    <t>Kit Jogo De 6 Peças Chaves Allen M3 Aperto Hexagonal Em L</t>
  </si>
  <si>
    <t>6ECA001M3</t>
  </si>
  <si>
    <t>#2000012379903508</t>
  </si>
  <si>
    <t>#2000008582850253</t>
  </si>
  <si>
    <t>#2000012481193768</t>
  </si>
  <si>
    <t>#2000008678714617</t>
  </si>
  <si>
    <t xml:space="preserve">Maria Luiza </t>
  </si>
  <si>
    <t>#2000012179160474</t>
  </si>
  <si>
    <t>#2000008396644107</t>
  </si>
  <si>
    <t>MLB3521170915</t>
  </si>
  <si>
    <t>#2000012225689756</t>
  </si>
  <si>
    <t>MLB4001572115</t>
  </si>
  <si>
    <t>Kit Jogo Chaves Allen Hexagonal 9 Peças 1,5mm A 10,0mm Aço L</t>
  </si>
  <si>
    <t>1K9ECA007CABW</t>
  </si>
  <si>
    <t>#2000012239558096</t>
  </si>
  <si>
    <t>Osvaldo</t>
  </si>
  <si>
    <t>#2000012263858048</t>
  </si>
  <si>
    <t>#2000008474519117</t>
  </si>
  <si>
    <t>Horácio</t>
  </si>
  <si>
    <t>#2000012326231540</t>
  </si>
  <si>
    <t>#2000008532464741</t>
  </si>
  <si>
    <t>Elizeu Gomes</t>
  </si>
  <si>
    <t>MLB4105856755</t>
  </si>
  <si>
    <t>Jogo Kit Chaves Allen Hexagonal 9 Peças 1,5mm A 10,0mm Aço L</t>
  </si>
  <si>
    <t>#2000012330647574</t>
  </si>
  <si>
    <t>#2000008536600011</t>
  </si>
  <si>
    <t>Clebsonn</t>
  </si>
  <si>
    <t>#2000012351751884</t>
  </si>
  <si>
    <t>#2000008556387289</t>
  </si>
  <si>
    <t>Kelly Maria</t>
  </si>
  <si>
    <t>#2000012479288686</t>
  </si>
  <si>
    <t>#2000008676852153</t>
  </si>
  <si>
    <t>Gleybson</t>
  </si>
  <si>
    <t>#2000012496402844</t>
  </si>
  <si>
    <t>Edvaldo</t>
  </si>
  <si>
    <t>#2000012323568986</t>
  </si>
  <si>
    <t>#2000008530021009</t>
  </si>
  <si>
    <t>#2000012361552848</t>
  </si>
  <si>
    <t>Fabiano Mendes Rezende</t>
  </si>
  <si>
    <t>#2000012330806674</t>
  </si>
  <si>
    <t>MLB3521158205</t>
  </si>
  <si>
    <t>Kit Maçarico Culinário Cozinha Portátil + 3 Gás Refil Ntk</t>
  </si>
  <si>
    <t>1MAC915-3REF</t>
  </si>
  <si>
    <t>#2000012386448928</t>
  </si>
  <si>
    <t>#2000008589091439</t>
  </si>
  <si>
    <t>#2000012402703860</t>
  </si>
  <si>
    <t>#2000008604454729</t>
  </si>
  <si>
    <t>#2000012436567746</t>
  </si>
  <si>
    <t>#2000012443969038</t>
  </si>
  <si>
    <t>#2000008643393169</t>
  </si>
  <si>
    <t>Jose Matins Dos Santos Filho</t>
  </si>
  <si>
    <t>#2000012450060308</t>
  </si>
  <si>
    <t>Roneioliveira035</t>
  </si>
  <si>
    <t>#2000012281982140</t>
  </si>
  <si>
    <t>#2000008491379377</t>
  </si>
  <si>
    <t>1XGRADGG-1XFD700SMB</t>
  </si>
  <si>
    <t>#2000012214013538</t>
  </si>
  <si>
    <t>MLB3912214597</t>
  </si>
  <si>
    <t>Barra Descontaminante 50g V Bar Clay Bar V-bar Vonixx</t>
  </si>
  <si>
    <t>VT2011092</t>
  </si>
  <si>
    <t>#2000012404688400</t>
  </si>
  <si>
    <t>#2000008606293837</t>
  </si>
  <si>
    <t xml:space="preserve">João </t>
  </si>
  <si>
    <t>MLB3449928239</t>
  </si>
  <si>
    <t xml:space="preserve">Travessa Larga Jeep Renegade 2016 A 2024 + Gradeado Pequeno </t>
  </si>
  <si>
    <t>#2000012462083848</t>
  </si>
  <si>
    <t>Joao Paulo</t>
  </si>
  <si>
    <t>#2000012491510774</t>
  </si>
  <si>
    <t>Gentil</t>
  </si>
  <si>
    <t>MLB4278458934</t>
  </si>
  <si>
    <t>Travessa Larga Jeep Renegade 2016 A 2024 + Gradeado 110cm</t>
  </si>
  <si>
    <t>#2000012428907434</t>
  </si>
  <si>
    <t>#2000012480793352</t>
  </si>
  <si>
    <t>#2000008678305091</t>
  </si>
  <si>
    <t xml:space="preserve">João Marcelo </t>
  </si>
  <si>
    <t>#2000012263646902</t>
  </si>
  <si>
    <t>#2000008474314825</t>
  </si>
  <si>
    <t>MLB4533540860</t>
  </si>
  <si>
    <t>Travessa Tubular De Teto + Bagageiro Gradeado L200 Savana</t>
  </si>
  <si>
    <t>1XGRADM-1XTBB</t>
  </si>
  <si>
    <t>#2000012237661238</t>
  </si>
  <si>
    <t>#2000008450167505</t>
  </si>
  <si>
    <t>MLB4118869323</t>
  </si>
  <si>
    <t>Travessa Rack De Teto Para Carro + 2 Suporte Transbike Bike</t>
  </si>
  <si>
    <t>1XSLB-2BIKEUP</t>
  </si>
  <si>
    <t>#2000012316955874</t>
  </si>
  <si>
    <t>#2000008523918709</t>
  </si>
  <si>
    <t>Roger</t>
  </si>
  <si>
    <t>#2000012411700562</t>
  </si>
  <si>
    <t>#2000008612942543</t>
  </si>
  <si>
    <t>Flavio Henrique De Oliveira</t>
  </si>
  <si>
    <t>#2000012411785046</t>
  </si>
  <si>
    <t>#2000008613039753</t>
  </si>
  <si>
    <t>#2000012430692740</t>
  </si>
  <si>
    <t>#2000012489611548</t>
  </si>
  <si>
    <t>Maria Dulcineia</t>
  </si>
  <si>
    <t>#2000012490610490</t>
  </si>
  <si>
    <t>#2000008687723985</t>
  </si>
  <si>
    <t>#2000012157393504</t>
  </si>
  <si>
    <t>Guagnellidaniel</t>
  </si>
  <si>
    <t>MLB4100135143</t>
  </si>
  <si>
    <t>Vonixx Durax Pretinho Abrilhantador De Pneus Aerosol 400ml</t>
  </si>
  <si>
    <t>VX2050447</t>
  </si>
  <si>
    <t>#2000012234546264</t>
  </si>
  <si>
    <t>#2000012133767362</t>
  </si>
  <si>
    <t>Moacir</t>
  </si>
  <si>
    <t>MLB4297118234</t>
  </si>
  <si>
    <t>#2000012155073446</t>
  </si>
  <si>
    <t>#2000008374626281</t>
  </si>
  <si>
    <t>Zeckeu Rodrigues</t>
  </si>
  <si>
    <t>#2000012156034594</t>
  </si>
  <si>
    <t>#2000008375494653</t>
  </si>
  <si>
    <t>#2000012165263056</t>
  </si>
  <si>
    <t>#2000008383917261</t>
  </si>
  <si>
    <t>Lauro</t>
  </si>
  <si>
    <t>#2000012175671642</t>
  </si>
  <si>
    <t>#2000008393491875</t>
  </si>
  <si>
    <t>Alex Silva</t>
  </si>
  <si>
    <t>#2000012187116832</t>
  </si>
  <si>
    <t>#2000008403826201</t>
  </si>
  <si>
    <t>Alanda</t>
  </si>
  <si>
    <t>#2000012190574224</t>
  </si>
  <si>
    <t>#2000008406921577</t>
  </si>
  <si>
    <t>#2000012242043540</t>
  </si>
  <si>
    <t>#2000008454226121</t>
  </si>
  <si>
    <t>Viviane</t>
  </si>
  <si>
    <t>#2000012253470056</t>
  </si>
  <si>
    <t>#2000008464835289</t>
  </si>
  <si>
    <t>Deborah</t>
  </si>
  <si>
    <t>#2000012133404350</t>
  </si>
  <si>
    <t>#2000008355151849</t>
  </si>
  <si>
    <t>Tania</t>
  </si>
  <si>
    <t>MLB4736921206</t>
  </si>
  <si>
    <t>Par De Travessa Larga Jimny + Bagageiro Gradeado Grande</t>
  </si>
  <si>
    <t>#2000012134438822</t>
  </si>
  <si>
    <t>Ricardo Rick</t>
  </si>
  <si>
    <t>MLB4706235250</t>
  </si>
  <si>
    <t>Par De Travessa Larga Rack Teto + Bagageiro Gradeado Grande</t>
  </si>
  <si>
    <t>1XGRADM-1XSTB</t>
  </si>
  <si>
    <t>#2000012188886538</t>
  </si>
  <si>
    <t>Thales</t>
  </si>
  <si>
    <t>MLB3403199859</t>
  </si>
  <si>
    <t>2 Fogões Fogareiros Camping Pesca Portátil + 8 Refis Ntk</t>
  </si>
  <si>
    <t>2FOG1B-8REF</t>
  </si>
  <si>
    <t>#2000012460312962</t>
  </si>
  <si>
    <t>MLB3445990673</t>
  </si>
  <si>
    <t>Travessa Larga Fiat Doblo 2003 A 2021 + Gradeado Grande</t>
  </si>
  <si>
    <t>1XGRADG-1XFI202SMB</t>
  </si>
  <si>
    <t>#2000012392791632</t>
  </si>
  <si>
    <t>#2000008595088309</t>
  </si>
  <si>
    <t>MLB4297082500</t>
  </si>
  <si>
    <t>#2000012320117658</t>
  </si>
  <si>
    <t>#2000008526854337</t>
  </si>
  <si>
    <t>Jose Roberto Da Silva Toledo</t>
  </si>
  <si>
    <t>#2000012417880570</t>
  </si>
  <si>
    <t>#2000008618774173</t>
  </si>
  <si>
    <t>Rick</t>
  </si>
  <si>
    <t>#2000012452265774</t>
  </si>
  <si>
    <t>#2000008651250689</t>
  </si>
  <si>
    <t>Celso Lara</t>
  </si>
  <si>
    <t>#2000012472121800</t>
  </si>
  <si>
    <t>#2000008670040629</t>
  </si>
  <si>
    <t>Anderson Igor</t>
  </si>
  <si>
    <t>MLB4118946815</t>
  </si>
  <si>
    <t>Travessa Rack De Teto Carro Preto + 2 Suporte Transbike Bike</t>
  </si>
  <si>
    <t>#2000012489950256</t>
  </si>
  <si>
    <t>#2000008687089517</t>
  </si>
  <si>
    <t xml:space="preserve">Juliana </t>
  </si>
  <si>
    <t>#2000012227196208</t>
  </si>
  <si>
    <t>Marcio Andre</t>
  </si>
  <si>
    <t>MLB3275413199</t>
  </si>
  <si>
    <t>#2000012250206008</t>
  </si>
  <si>
    <t>#2000008461805899</t>
  </si>
  <si>
    <t>Delvanicio</t>
  </si>
  <si>
    <t>#2000012208018774</t>
  </si>
  <si>
    <t>#2000008422820761</t>
  </si>
  <si>
    <t>MLB5189143788</t>
  </si>
  <si>
    <t>Par De Travessa Larga + Bagageiro Maleiro Gradeado 100 X 80</t>
  </si>
  <si>
    <t>#2000012222290254</t>
  </si>
  <si>
    <t>#2000008435839593</t>
  </si>
  <si>
    <t>Adelson</t>
  </si>
  <si>
    <t>#2000012254734276</t>
  </si>
  <si>
    <t xml:space="preserve">Juarez Filho </t>
  </si>
  <si>
    <t>MLB3403848301</t>
  </si>
  <si>
    <t>Par De Travessa Larga + Bagageiro Maleiro Gradeado Grande</t>
  </si>
  <si>
    <t>#2000012458168122</t>
  </si>
  <si>
    <t>Alessandro</t>
  </si>
  <si>
    <t>MLB5459084140</t>
  </si>
  <si>
    <t>#2000012143620602</t>
  </si>
  <si>
    <t>#2000008364531309</t>
  </si>
  <si>
    <t>#2000012152389490</t>
  </si>
  <si>
    <t>#2000008372181497</t>
  </si>
  <si>
    <t>Graziele</t>
  </si>
  <si>
    <t>MLB3982093101</t>
  </si>
  <si>
    <t>1EC002C5M500A</t>
  </si>
  <si>
    <t>#2000012152396224</t>
  </si>
  <si>
    <t>#2000008372181495</t>
  </si>
  <si>
    <t>#2000012161080628</t>
  </si>
  <si>
    <t>#2000008380083721</t>
  </si>
  <si>
    <t>#2000012171601148</t>
  </si>
  <si>
    <t>#2000008389704327</t>
  </si>
  <si>
    <t>Taylor</t>
  </si>
  <si>
    <t>#2000012172381060</t>
  </si>
  <si>
    <t>#2000008390428907</t>
  </si>
  <si>
    <t>Paulo Marcos</t>
  </si>
  <si>
    <t>#2000012178315234</t>
  </si>
  <si>
    <t>#2000012179650192</t>
  </si>
  <si>
    <t>#2000012366843404</t>
  </si>
  <si>
    <t>#2000012368482018</t>
  </si>
  <si>
    <t>#2000008572086109</t>
  </si>
  <si>
    <t>Vasco Autodiesel Web &amp; Store L Vasco Autodiesel Web &amp; Store L</t>
  </si>
  <si>
    <t>#2000012371431108</t>
  </si>
  <si>
    <t>#2000008574883861</t>
  </si>
  <si>
    <t>#2000012384576764</t>
  </si>
  <si>
    <t>#2000012416686876</t>
  </si>
  <si>
    <t>#2000008617656271</t>
  </si>
  <si>
    <t>#2000012428860416</t>
  </si>
  <si>
    <t>#2000008629083893</t>
  </si>
  <si>
    <t>Gerald</t>
  </si>
  <si>
    <t>#2000012379477828</t>
  </si>
  <si>
    <t>#2000008582450821</t>
  </si>
  <si>
    <t>Vilmar Dos Santos Carvalho</t>
  </si>
  <si>
    <t>#2000012383656924</t>
  </si>
  <si>
    <t>#2000008586422841</t>
  </si>
  <si>
    <t>#2000012389749760</t>
  </si>
  <si>
    <t>Márcio De Faria Teixeira</t>
  </si>
  <si>
    <t>#2000012407391072</t>
  </si>
  <si>
    <t>#2000008608907229</t>
  </si>
  <si>
    <t>Salvio</t>
  </si>
  <si>
    <t>#2000012415467744</t>
  </si>
  <si>
    <t>#2000008616538493</t>
  </si>
  <si>
    <t>Josivaldo</t>
  </si>
  <si>
    <t>#2000012444955448</t>
  </si>
  <si>
    <t>Piscila</t>
  </si>
  <si>
    <t>#2000012140828386</t>
  </si>
  <si>
    <t>#2000008361976207</t>
  </si>
  <si>
    <t>Jaelson</t>
  </si>
  <si>
    <t>MLB5250602126</t>
  </si>
  <si>
    <t>Super Led Branca Farol De Milha Ford Ecosport 2003 A 2012</t>
  </si>
  <si>
    <t>TT-6000HB4</t>
  </si>
  <si>
    <t>#2000012148384640</t>
  </si>
  <si>
    <t>#2000012181896840</t>
  </si>
  <si>
    <t>#2000008399114557</t>
  </si>
  <si>
    <t>MLB3305134781</t>
  </si>
  <si>
    <t>Super Led Branca Farol De Milha Vw Saveiro G6 2013 A 2016</t>
  </si>
  <si>
    <t>VL-L9005/1337</t>
  </si>
  <si>
    <t>#2000012195327536</t>
  </si>
  <si>
    <t>#2000008411282025</t>
  </si>
  <si>
    <t>Ligia</t>
  </si>
  <si>
    <t>#2000012266356058</t>
  </si>
  <si>
    <t>Ivanir</t>
  </si>
  <si>
    <t>#2000012363540184</t>
  </si>
  <si>
    <t>Francisco Josivaldo</t>
  </si>
  <si>
    <t>MLB3675797501</t>
  </si>
  <si>
    <t>Kit Lâmpadas Led Forte Farol De Milha Branco  H3 6000 Lumens</t>
  </si>
  <si>
    <t>VL-LH3/1339</t>
  </si>
  <si>
    <t>#2000012382062488</t>
  </si>
  <si>
    <t>Fitness</t>
  </si>
  <si>
    <t>#2000012388347512</t>
  </si>
  <si>
    <t>M Carmelo - Pinturas</t>
  </si>
  <si>
    <t>#2000012403338120</t>
  </si>
  <si>
    <t>#2000012411863180</t>
  </si>
  <si>
    <t>#2000008613137361</t>
  </si>
  <si>
    <t>Waldy</t>
  </si>
  <si>
    <t>#2000012420184878</t>
  </si>
  <si>
    <t>#2000012431878468</t>
  </si>
  <si>
    <t>Milton</t>
  </si>
  <si>
    <t>#2000012439972556</t>
  </si>
  <si>
    <t>#2000008639577777</t>
  </si>
  <si>
    <t>Maria Regina</t>
  </si>
  <si>
    <t>#2000012444092280</t>
  </si>
  <si>
    <t>#2000008643485665</t>
  </si>
  <si>
    <t>Alan</t>
  </si>
  <si>
    <t>#2000012450837868</t>
  </si>
  <si>
    <t>#2000008649877383</t>
  </si>
  <si>
    <t xml:space="preserve">Vanessa </t>
  </si>
  <si>
    <t>#2000012485162648</t>
  </si>
  <si>
    <t>#2000008682501201</t>
  </si>
  <si>
    <t>Matheus Vinicius</t>
  </si>
  <si>
    <t>#2000012488636444</t>
  </si>
  <si>
    <t>#2000008685847897</t>
  </si>
  <si>
    <t>Mateus</t>
  </si>
  <si>
    <t>#2000012493932424</t>
  </si>
  <si>
    <t>Alex Viegas</t>
  </si>
  <si>
    <t>#2000012265358124</t>
  </si>
  <si>
    <t>Thiago Evangelista</t>
  </si>
  <si>
    <t>#2000012201937014</t>
  </si>
  <si>
    <t>Valeria</t>
  </si>
  <si>
    <t>MLB5185075806</t>
  </si>
  <si>
    <t>Hidracouro 500ml Hidratante De Couro Vonixx</t>
  </si>
  <si>
    <t>VX2009010</t>
  </si>
  <si>
    <t>#2000012302775764</t>
  </si>
  <si>
    <t xml:space="preserve">Marcos </t>
  </si>
  <si>
    <t>#2000012287574180</t>
  </si>
  <si>
    <t>#2000008496566841</t>
  </si>
  <si>
    <t>#2000012294537310</t>
  </si>
  <si>
    <t>#2000012320777586</t>
  </si>
  <si>
    <t>#2000008527437793</t>
  </si>
  <si>
    <t>Isabela Aleixo</t>
  </si>
  <si>
    <t>#2000012327998218</t>
  </si>
  <si>
    <t>Elizangela</t>
  </si>
  <si>
    <t>#2000012347320024</t>
  </si>
  <si>
    <t>Junimar</t>
  </si>
  <si>
    <t>#2000012351229710</t>
  </si>
  <si>
    <t>#2000012368970402</t>
  </si>
  <si>
    <t>Darlan</t>
  </si>
  <si>
    <t>#2000012371922250</t>
  </si>
  <si>
    <t>#2000008575349351</t>
  </si>
  <si>
    <t>Paulo Wesley</t>
  </si>
  <si>
    <t>#2000012406408260</t>
  </si>
  <si>
    <t>MLB5452532072</t>
  </si>
  <si>
    <t>Produto Para Polir Partes Metálica Blend Metal Polish Vonixx Cor Cinza</t>
  </si>
  <si>
    <t>VX2026006</t>
  </si>
  <si>
    <t>#2000012483191380</t>
  </si>
  <si>
    <t>#2000012330359266</t>
  </si>
  <si>
    <t>#2000008536318621</t>
  </si>
  <si>
    <t>MLB5300724152</t>
  </si>
  <si>
    <t>Travessa Rack Teto Alumínio Bagageiro Maleiro Gradeado Aço</t>
  </si>
  <si>
    <t>1XGRADM-1XSMP</t>
  </si>
  <si>
    <t>#2000012159161734</t>
  </si>
  <si>
    <t>#2000008378339329</t>
  </si>
  <si>
    <t>Betinho</t>
  </si>
  <si>
    <t>#2000012159797420</t>
  </si>
  <si>
    <t>#2000008378900093</t>
  </si>
  <si>
    <t>Isadora Cristina</t>
  </si>
  <si>
    <t>#2000012247517922</t>
  </si>
  <si>
    <t>#2000012483597826</t>
  </si>
  <si>
    <t>Cristina Carvalho</t>
  </si>
  <si>
    <t>#2000012471079976</t>
  </si>
  <si>
    <t>#2000008669030057</t>
  </si>
  <si>
    <t>Welligton</t>
  </si>
  <si>
    <t>MLB4100175177</t>
  </si>
  <si>
    <t>Rejuvex 400g Revitalizador Renovador Restaurador Plásticos</t>
  </si>
  <si>
    <t>VT2008003</t>
  </si>
  <si>
    <t>#2000012440622712</t>
  </si>
  <si>
    <t>#2000008640188177</t>
  </si>
  <si>
    <t>#2000012471793846</t>
  </si>
  <si>
    <t>#2000008669730717</t>
  </si>
  <si>
    <t>Alberto</t>
  </si>
  <si>
    <t>#2000012462684794</t>
  </si>
  <si>
    <t>#2000008661119205</t>
  </si>
  <si>
    <t xml:space="preserve">Legendários </t>
  </si>
  <si>
    <t>#2000012486295626</t>
  </si>
  <si>
    <t>#2000008683558869</t>
  </si>
  <si>
    <t>Cristiane Ferreira</t>
  </si>
  <si>
    <t>#2000012161128432</t>
  </si>
  <si>
    <t>Joao Alberto</t>
  </si>
  <si>
    <t>MLB5184782856</t>
  </si>
  <si>
    <t>Blend Black Edition Paste Wax 100ml Vonixx</t>
  </si>
  <si>
    <t>VX2026001</t>
  </si>
  <si>
    <t>#2000012408356168</t>
  </si>
  <si>
    <t>MLB3591403967</t>
  </si>
  <si>
    <t>Corrente Trava Antifurto 120cm Aço Reforçado Moto Bike</t>
  </si>
  <si>
    <t>XR0004TM120P</t>
  </si>
  <si>
    <t>#2000012176412132</t>
  </si>
  <si>
    <t>#2000008394149797</t>
  </si>
  <si>
    <t>Joyce</t>
  </si>
  <si>
    <t>MLB4104533219</t>
  </si>
  <si>
    <t>Rack Bagageiro Maleiro Teto Gradeado 110cm Universal 45kg</t>
  </si>
  <si>
    <t>XGRADG</t>
  </si>
  <si>
    <t>#2000012144021746</t>
  </si>
  <si>
    <t>Daniel Da Silva Soares 08449396</t>
  </si>
  <si>
    <t>#2000012151659276</t>
  </si>
  <si>
    <t>#2000008371516347</t>
  </si>
  <si>
    <t>#2000012154152278</t>
  </si>
  <si>
    <t>#2000008373797683</t>
  </si>
  <si>
    <t xml:space="preserve">Jessica </t>
  </si>
  <si>
    <t>#2000012172205132</t>
  </si>
  <si>
    <t>#2000008390299251</t>
  </si>
  <si>
    <t>Nay</t>
  </si>
  <si>
    <t>#2000012180870910</t>
  </si>
  <si>
    <t>Vitoria Cristina</t>
  </si>
  <si>
    <t>#2000012181736960</t>
  </si>
  <si>
    <t>Elvisestevamdamacenodasilva</t>
  </si>
  <si>
    <t>#2000012185899862</t>
  </si>
  <si>
    <t>#2000012197097800</t>
  </si>
  <si>
    <t>#2000008412906757</t>
  </si>
  <si>
    <t>Erica</t>
  </si>
  <si>
    <t>#2000012213474732</t>
  </si>
  <si>
    <t>Ygor</t>
  </si>
  <si>
    <t>#2000012226692010</t>
  </si>
  <si>
    <t>Gustavo Lima</t>
  </si>
  <si>
    <t>#2000012237703202</t>
  </si>
  <si>
    <t xml:space="preserve">Bruno </t>
  </si>
  <si>
    <t>#2000012175454516</t>
  </si>
  <si>
    <t>#2000008393287511</t>
  </si>
  <si>
    <t>MLB5458218716</t>
  </si>
  <si>
    <t>Jogo Kit Chave L Allen 9 Peça 1,5 A 10 Hex Torque Bola Longa</t>
  </si>
  <si>
    <t>1K9ECA006CAB</t>
  </si>
  <si>
    <t>#2000012328809838</t>
  </si>
  <si>
    <t>MLB3912169581</t>
  </si>
  <si>
    <t>Cera Automotiva Pasta Blend Ceramic Wax 100ml Vonixx</t>
  </si>
  <si>
    <t>#2000012262676438</t>
  </si>
  <si>
    <t>MLB4105123135</t>
  </si>
  <si>
    <t>Gradeado Bagageiro Maleiro Teto Aço Universal 81 X 95 X 17cm</t>
  </si>
  <si>
    <t>XGRADP</t>
  </si>
  <si>
    <t>#2000012402189776</t>
  </si>
  <si>
    <t>Angelica Stefani Apolinrio</t>
  </si>
  <si>
    <t>#2000012420936084</t>
  </si>
  <si>
    <t>#2000008621643193</t>
  </si>
  <si>
    <t>Nailson</t>
  </si>
  <si>
    <t>#2000012443955616</t>
  </si>
  <si>
    <t>#2000008643352279</t>
  </si>
  <si>
    <t>#2000012445888010</t>
  </si>
  <si>
    <t xml:space="preserve">Janilson </t>
  </si>
  <si>
    <t>#2000012448468132</t>
  </si>
  <si>
    <t>#2000008647623359</t>
  </si>
  <si>
    <t>Lara</t>
  </si>
  <si>
    <t>#2000012474352812</t>
  </si>
  <si>
    <t>#2000008672127897</t>
  </si>
  <si>
    <t>Crislaine</t>
  </si>
  <si>
    <t>#2000012347649750</t>
  </si>
  <si>
    <t>#2000008552556279</t>
  </si>
  <si>
    <t>Enrique</t>
  </si>
  <si>
    <t>MLB4101002633</t>
  </si>
  <si>
    <t>#2000012366093650</t>
  </si>
  <si>
    <t>MLB4063897415</t>
  </si>
  <si>
    <t>Kit Banco Selim Bicicleta Comfort + Corrente Cadeado 150cm</t>
  </si>
  <si>
    <t>1EB001BC-CADEADOBIKEB</t>
  </si>
  <si>
    <t>#2000012158251256</t>
  </si>
  <si>
    <t>#2000012200569502</t>
  </si>
  <si>
    <t>#2000008416088151</t>
  </si>
  <si>
    <t>#2000012201361048</t>
  </si>
  <si>
    <t>Giovana</t>
  </si>
  <si>
    <t>#2000012240668954</t>
  </si>
  <si>
    <t>Enoque</t>
  </si>
  <si>
    <t>#2000012134167174</t>
  </si>
  <si>
    <t>#2000008355869525</t>
  </si>
  <si>
    <t>Ramon</t>
  </si>
  <si>
    <t>MLB4100122361</t>
  </si>
  <si>
    <t>#2000012150400542</t>
  </si>
  <si>
    <t>#2000008370370441</t>
  </si>
  <si>
    <t>#2000012153364022</t>
  </si>
  <si>
    <t>#2000012407395180</t>
  </si>
  <si>
    <t xml:space="preserve">José Cabral De Albuquerque </t>
  </si>
  <si>
    <t>#2000012209340236</t>
  </si>
  <si>
    <t>#2000008423981451</t>
  </si>
  <si>
    <t>MLB4100889807</t>
  </si>
  <si>
    <t>Restaurax 500ml Vonixx Restaurador De Plásticos Internos</t>
  </si>
  <si>
    <t>VX2009015</t>
  </si>
  <si>
    <t>#2000012222445826</t>
  </si>
  <si>
    <t>Novata Engenharia Ltda Novata Engenharia Ltda</t>
  </si>
  <si>
    <t>#2000012259675424</t>
  </si>
  <si>
    <t>#2000008470635929</t>
  </si>
  <si>
    <t>Geraldo Antonio De Souza</t>
  </si>
  <si>
    <t>XR0005TM120V</t>
  </si>
  <si>
    <t>#2000012259671844</t>
  </si>
  <si>
    <t>#2000012212065620</t>
  </si>
  <si>
    <t>Jonatan</t>
  </si>
  <si>
    <t>MLB2755105679</t>
  </si>
  <si>
    <t>Bagageiro Maleiro Teto Gradeado Aço Universal 80 X 100 X 12</t>
  </si>
  <si>
    <t>XGRADM</t>
  </si>
  <si>
    <t>#2000012212112218</t>
  </si>
  <si>
    <t>#2000008426523521</t>
  </si>
  <si>
    <t>Gerson3gpe</t>
  </si>
  <si>
    <t>#2000012147314880</t>
  </si>
  <si>
    <t>Adelino</t>
  </si>
  <si>
    <t>MLB5185097130</t>
  </si>
  <si>
    <t>Limpa Vidros 4 Em 1 Redutor Atrito Risco Glazy 500ml Vonixx</t>
  </si>
  <si>
    <t>VX2050439</t>
  </si>
  <si>
    <t>#2000012343518172</t>
  </si>
  <si>
    <t>#2000008548687337</t>
  </si>
  <si>
    <t>Otavio</t>
  </si>
  <si>
    <t>MLB5035493862</t>
  </si>
  <si>
    <t>Cadeirinha Infantil Bicicleta Dianteira Universal + Cadeado</t>
  </si>
  <si>
    <t>CADEADOBIKEB-CADEIRA-P</t>
  </si>
  <si>
    <t>#2000012386931296</t>
  </si>
  <si>
    <t>#2000008589561585</t>
  </si>
  <si>
    <t>Joãoluizfrancodossantoslima</t>
  </si>
  <si>
    <t>MLB4128797414</t>
  </si>
  <si>
    <t>Bagageiro Maleiro Teto Gradeado Grande Universal Preto</t>
  </si>
  <si>
    <t>#2000012336506580</t>
  </si>
  <si>
    <t xml:space="preserve">Elaine </t>
  </si>
  <si>
    <t>MLB3982170443</t>
  </si>
  <si>
    <t>#2000012137773128</t>
  </si>
  <si>
    <t>#2000008359190623</t>
  </si>
  <si>
    <t>Anselmo</t>
  </si>
  <si>
    <t>MLB3833357931</t>
  </si>
  <si>
    <t>#2000012142772702</t>
  </si>
  <si>
    <t>Ursula</t>
  </si>
  <si>
    <t>#2000012143126298</t>
  </si>
  <si>
    <t>#2000008364078013</t>
  </si>
  <si>
    <t>Carlos Eduardo</t>
  </si>
  <si>
    <t>#2000012143135952</t>
  </si>
  <si>
    <t>#2000008357985291</t>
  </si>
  <si>
    <t>#2000012143579302</t>
  </si>
  <si>
    <t>#2000008364501059</t>
  </si>
  <si>
    <t>Jocelio</t>
  </si>
  <si>
    <t>#2000012143936538</t>
  </si>
  <si>
    <t>#2000008364814393</t>
  </si>
  <si>
    <t>#2000012146734606</t>
  </si>
  <si>
    <t>#2000012150789080</t>
  </si>
  <si>
    <t>#2000008370728099</t>
  </si>
  <si>
    <t>#2000012150958366</t>
  </si>
  <si>
    <t>Vanderlei</t>
  </si>
  <si>
    <t>#2000012152130274</t>
  </si>
  <si>
    <t>#2000008371943289</t>
  </si>
  <si>
    <t xml:space="preserve">Claudio </t>
  </si>
  <si>
    <t>#2000012152130286</t>
  </si>
  <si>
    <t>#2000008371943287</t>
  </si>
  <si>
    <t>#2000012169107612</t>
  </si>
  <si>
    <t>Leandro Donizette</t>
  </si>
  <si>
    <t>#2000012190081976</t>
  </si>
  <si>
    <t>#2000008406485733</t>
  </si>
  <si>
    <t>Ultimate</t>
  </si>
  <si>
    <t>#2000012206491880</t>
  </si>
  <si>
    <t>#2000008421461803</t>
  </si>
  <si>
    <t>Klermann</t>
  </si>
  <si>
    <t>#2000012349233918</t>
  </si>
  <si>
    <t>Kenio</t>
  </si>
  <si>
    <t>#2000012364614492</t>
  </si>
  <si>
    <t>#2000008568467209</t>
  </si>
  <si>
    <t>Katarina Gomes</t>
  </si>
  <si>
    <t>#2000012365368460</t>
  </si>
  <si>
    <t>#2000008569171993</t>
  </si>
  <si>
    <t xml:space="preserve">Carlos </t>
  </si>
  <si>
    <t>#2000012367138156</t>
  </si>
  <si>
    <t>#2000012373300606</t>
  </si>
  <si>
    <t>#2000008576664387</t>
  </si>
  <si>
    <t>#2000012415074950</t>
  </si>
  <si>
    <t>#2000008616147233</t>
  </si>
  <si>
    <t>#2000012461908380</t>
  </si>
  <si>
    <t>Edvan</t>
  </si>
  <si>
    <t>MLB4029463149</t>
  </si>
  <si>
    <t>Renovador De Painel Plastico Interno Intense Vonixx 500ml</t>
  </si>
  <si>
    <t>VX2009039</t>
  </si>
  <si>
    <t>#2000012135561432</t>
  </si>
  <si>
    <t>MLB5424218678</t>
  </si>
  <si>
    <t>Cabo Chupeta 500a Transmissão Carga Bateria Caminhão Carro</t>
  </si>
  <si>
    <t>#2000012224111120</t>
  </si>
  <si>
    <t>#2000008437555333</t>
  </si>
  <si>
    <t>Manoel Carlos</t>
  </si>
  <si>
    <t xml:space="preserve">Cabo Chupeta 500a Transmissão Carga Bateria Caminhão Carro </t>
  </si>
  <si>
    <t>#2000012231353658</t>
  </si>
  <si>
    <t>#2000008444266473</t>
  </si>
  <si>
    <t>Marcos Paulo</t>
  </si>
  <si>
    <t>#2000012277541890</t>
  </si>
  <si>
    <t>#2000008487273089</t>
  </si>
  <si>
    <t>Agnaldo</t>
  </si>
  <si>
    <t>#2000012411449568</t>
  </si>
  <si>
    <t>Henrique</t>
  </si>
  <si>
    <t>MLB4133718166</t>
  </si>
  <si>
    <t>Bagageiro Maleiro Teto Gradeado Aço Universal 90 X 110 X 13</t>
  </si>
  <si>
    <t>#2000012189444392</t>
  </si>
  <si>
    <t>MLB3987512779</t>
  </si>
  <si>
    <t>#2000012331274952</t>
  </si>
  <si>
    <t>#2000008537184909</t>
  </si>
  <si>
    <t>Jose Cicero</t>
  </si>
  <si>
    <t>MLB3870451417</t>
  </si>
  <si>
    <t>Kit 2 Corrente Trava Antifurto 120cm Aço Reforçado Moto Bike</t>
  </si>
  <si>
    <t>2XR0005TM120V</t>
  </si>
  <si>
    <t>#2000012385560082</t>
  </si>
  <si>
    <t>#2000008588250391</t>
  </si>
  <si>
    <t xml:space="preserve">Evandro </t>
  </si>
  <si>
    <t>#2000012479678744</t>
  </si>
  <si>
    <t>#2000008677228549</t>
  </si>
  <si>
    <t>Ronaldo</t>
  </si>
  <si>
    <t>#2000012394684000</t>
  </si>
  <si>
    <t>#2000008596897053</t>
  </si>
  <si>
    <t>#2000012397963104</t>
  </si>
  <si>
    <t>#2000008599964607</t>
  </si>
  <si>
    <t>Wendell</t>
  </si>
  <si>
    <t>#2000012404909960</t>
  </si>
  <si>
    <t>#2000008606504631</t>
  </si>
  <si>
    <t>#2000012410537048</t>
  </si>
  <si>
    <t>#2000012412405070</t>
  </si>
  <si>
    <t>#2000008613643141</t>
  </si>
  <si>
    <t>#2000012415397748</t>
  </si>
  <si>
    <t>#2000008616446247</t>
  </si>
  <si>
    <t>Franco Luiz</t>
  </si>
  <si>
    <t>#2000012418045122</t>
  </si>
  <si>
    <t>#2000008618953257</t>
  </si>
  <si>
    <t>Fabrizio Tadeu</t>
  </si>
  <si>
    <t>#2000012420189492</t>
  </si>
  <si>
    <t>#2000008620943153</t>
  </si>
  <si>
    <t>#2000012433801244</t>
  </si>
  <si>
    <t>#2000008633745929</t>
  </si>
  <si>
    <t>Afonso</t>
  </si>
  <si>
    <t>#2000012436405054</t>
  </si>
  <si>
    <t>#2000012437779784</t>
  </si>
  <si>
    <t>#2000008637532649</t>
  </si>
  <si>
    <t>#2000012440028150</t>
  </si>
  <si>
    <t>#2000012441043886</t>
  </si>
  <si>
    <t>Edson Jair Pereira</t>
  </si>
  <si>
    <t>#2000012446745720</t>
  </si>
  <si>
    <t>#2000012449757362</t>
  </si>
  <si>
    <t>#2000008648850667</t>
  </si>
  <si>
    <t>#2000012451233608</t>
  </si>
  <si>
    <t>#2000012455646664</t>
  </si>
  <si>
    <t>Laion</t>
  </si>
  <si>
    <t>#2000012461919170</t>
  </si>
  <si>
    <t>#2000008660415329</t>
  </si>
  <si>
    <t xml:space="preserve">Laender </t>
  </si>
  <si>
    <t>#2000012462149626</t>
  </si>
  <si>
    <t>Paulo Neto</t>
  </si>
  <si>
    <t>#2000012463903444</t>
  </si>
  <si>
    <t>João Bosco</t>
  </si>
  <si>
    <t>#2000012475521166</t>
  </si>
  <si>
    <t>#2000012488419978</t>
  </si>
  <si>
    <t>#2000008685642189</t>
  </si>
  <si>
    <t>Gean Carlos</t>
  </si>
  <si>
    <t>#2000012490262574</t>
  </si>
  <si>
    <t>#2000008687391023</t>
  </si>
  <si>
    <t>#2000012496512378</t>
  </si>
  <si>
    <t>#2000008693344287</t>
  </si>
  <si>
    <t>Shirlley Das</t>
  </si>
  <si>
    <t>#2000012214160542</t>
  </si>
  <si>
    <t>#2000008428371941</t>
  </si>
  <si>
    <t>#2000012381579844</t>
  </si>
  <si>
    <t>Solucoes Sk</t>
  </si>
  <si>
    <t>MLB4103160635</t>
  </si>
  <si>
    <t>Blend Metal Polish Vonixx Cor Cinza</t>
  </si>
  <si>
    <t>#2000012238845322</t>
  </si>
  <si>
    <t>#2000012290725278</t>
  </si>
  <si>
    <t>MLB5247634728</t>
  </si>
  <si>
    <t>Corrente Antifurto 100 Cm Preta</t>
  </si>
  <si>
    <t>XR0008TM100B</t>
  </si>
  <si>
    <t>#2000012414343448</t>
  </si>
  <si>
    <t>#2000008615457995</t>
  </si>
  <si>
    <t>MLB3305125137</t>
  </si>
  <si>
    <t>#2000012483044228</t>
  </si>
  <si>
    <t>Marcos Conceicao</t>
  </si>
  <si>
    <t>#2000012241334844</t>
  </si>
  <si>
    <t>Jair Mauricio  Martins</t>
  </si>
  <si>
    <t>#2000012292262606</t>
  </si>
  <si>
    <t>#2000008500897003</t>
  </si>
  <si>
    <t>MLB5454082482</t>
  </si>
  <si>
    <t>Higicouro 500ml Vonixx Limpa E Restaura Couro Automotivo</t>
  </si>
  <si>
    <t>VX2009012</t>
  </si>
  <si>
    <t>#2000012313092938</t>
  </si>
  <si>
    <t>#2000008520282903</t>
  </si>
  <si>
    <t>#2000012326255658</t>
  </si>
  <si>
    <t>#2000008532514369</t>
  </si>
  <si>
    <t xml:space="preserve">Lucia Helena Assis Guanabara </t>
  </si>
  <si>
    <t>#2000012327152762</t>
  </si>
  <si>
    <t>#2000008533325429</t>
  </si>
  <si>
    <t>#2000012327755272</t>
  </si>
  <si>
    <t>Rafarl</t>
  </si>
  <si>
    <t>#2000012134361462</t>
  </si>
  <si>
    <t>#2000008356035365</t>
  </si>
  <si>
    <t>Isolda Mauricio</t>
  </si>
  <si>
    <t>#2000012202479400</t>
  </si>
  <si>
    <t>#2000012253267082</t>
  </si>
  <si>
    <t>Enne Soluções Eletricas Ltda Enne Soluções Eletricas Ltda</t>
  </si>
  <si>
    <t>#2000012304757554</t>
  </si>
  <si>
    <t>#2000012318566900</t>
  </si>
  <si>
    <t>Letícia</t>
  </si>
  <si>
    <t>#2000012338139950</t>
  </si>
  <si>
    <t>#2000008543630929</t>
  </si>
  <si>
    <t>#2000012172349074</t>
  </si>
  <si>
    <t xml:space="preserve">Willams </t>
  </si>
  <si>
    <t>MLB5336799654</t>
  </si>
  <si>
    <t>Banco Selim Profissional Vazado Performance Esportivo Preto</t>
  </si>
  <si>
    <t>EB002BC</t>
  </si>
  <si>
    <t>#2000012216618152</t>
  </si>
  <si>
    <t>#2000008430569209</t>
  </si>
  <si>
    <t>Eduardo Elias</t>
  </si>
  <si>
    <t>#2000012302087998</t>
  </si>
  <si>
    <t>#2000008510105497</t>
  </si>
  <si>
    <t>José Luciano Da Silva</t>
  </si>
  <si>
    <t>#2000012364121106</t>
  </si>
  <si>
    <t>Janes Bazzan</t>
  </si>
  <si>
    <t>#2000012487114614</t>
  </si>
  <si>
    <t>#2000008684369035</t>
  </si>
  <si>
    <t xml:space="preserve">Francisca </t>
  </si>
  <si>
    <t>MLB3263628187</t>
  </si>
  <si>
    <t>Par De Lâmpada Super Ultra Led Branca H3 6000k 12v 24v</t>
  </si>
  <si>
    <t>#2000012292411248</t>
  </si>
  <si>
    <t>Ricardo Joel</t>
  </si>
  <si>
    <t>MLB3960638703</t>
  </si>
  <si>
    <t>Corrente Trava Antifurto 100cm Aço Reforçado Moto Bike</t>
  </si>
  <si>
    <t>XR0009TM100A</t>
  </si>
  <si>
    <t>#2000012429756030</t>
  </si>
  <si>
    <t>MLB4433679658</t>
  </si>
  <si>
    <t>#2000012395651908</t>
  </si>
  <si>
    <t>#2000008597786869</t>
  </si>
  <si>
    <t>Claudio Santos De Almeida</t>
  </si>
  <si>
    <t>MLB4057353201</t>
  </si>
  <si>
    <t>Kit Banco Selim Profissional Esportivo + Corrente Preto</t>
  </si>
  <si>
    <t>1EB002BC-1CADEADOBIKEB</t>
  </si>
  <si>
    <t>#2000012347660318</t>
  </si>
  <si>
    <t>MLB3905285071</t>
  </si>
  <si>
    <t>Blend Cleaner Wax Black Edition 500ml Vonixx Cera Carnaúba</t>
  </si>
  <si>
    <t>VX2050023</t>
  </si>
  <si>
    <t>#2000012396348446</t>
  </si>
  <si>
    <t>Nilson Dos</t>
  </si>
  <si>
    <t>#2000012404702198</t>
  </si>
  <si>
    <t>#2000008606296115</t>
  </si>
  <si>
    <t>Sergio Piovezani</t>
  </si>
  <si>
    <t>#2000012431093942</t>
  </si>
  <si>
    <t>#2000008631199751</t>
  </si>
  <si>
    <t>#2000012488026798</t>
  </si>
  <si>
    <t>#2000008685230303</t>
  </si>
  <si>
    <t>Carlos Cristiani De Oliveira C Carlos Cristiani De Oliveira C</t>
  </si>
  <si>
    <t>#2000012495318264</t>
  </si>
  <si>
    <t>#2000008692217537</t>
  </si>
  <si>
    <t>Marcilio</t>
  </si>
  <si>
    <t>#2000012394680754</t>
  </si>
  <si>
    <t>MLB3403873245</t>
  </si>
  <si>
    <t>Rack Bagageiro Maleiro Teto Gradeado Grande Universal 45kg</t>
  </si>
  <si>
    <t>#2000012393649122</t>
  </si>
  <si>
    <t>#2000008595873193</t>
  </si>
  <si>
    <t>Sebastiana</t>
  </si>
  <si>
    <t>#2000012395887950</t>
  </si>
  <si>
    <t>#2000012433576230</t>
  </si>
  <si>
    <t>#2000012455574414</t>
  </si>
  <si>
    <t>#2000012475025014</t>
  </si>
  <si>
    <t>#2000008672791069</t>
  </si>
  <si>
    <t>#2000012479985870</t>
  </si>
  <si>
    <t>#2000008677542813</t>
  </si>
  <si>
    <t>Josivam</t>
  </si>
  <si>
    <t>#2000012494985362</t>
  </si>
  <si>
    <t>#2000008691923733</t>
  </si>
  <si>
    <t>#2000012247278396</t>
  </si>
  <si>
    <t>#2000008459067889</t>
  </si>
  <si>
    <t>#2000012137522082</t>
  </si>
  <si>
    <t>MLB4100929393</t>
  </si>
  <si>
    <t>Sanitizante Frutal 1,5l Aromatizante Cheirinho Aroma Duravel</t>
  </si>
  <si>
    <t>VT2008028</t>
  </si>
  <si>
    <t>#2000012249215556</t>
  </si>
  <si>
    <t>Gerson Evandro</t>
  </si>
  <si>
    <t>#2000012277212014</t>
  </si>
  <si>
    <t xml:space="preserve">Lisandro </t>
  </si>
  <si>
    <t>#2000012292881164</t>
  </si>
  <si>
    <t>Benjamin Franklin</t>
  </si>
  <si>
    <t>MLB4014939269</t>
  </si>
  <si>
    <t>Trava De Aço Grossa Antifurto Para Moto Bike Portão 120cm</t>
  </si>
  <si>
    <t>CADEADOBIKET</t>
  </si>
  <si>
    <t>#2000012160195796</t>
  </si>
  <si>
    <t>#2000008379250513</t>
  </si>
  <si>
    <t>Wilson</t>
  </si>
  <si>
    <t>MLB5446340328</t>
  </si>
  <si>
    <t>V-floc 1,5l Lavador-automotivo Super Concentrado  Vonixx</t>
  </si>
  <si>
    <t>VX2011004</t>
  </si>
  <si>
    <t>#2000012422724666</t>
  </si>
  <si>
    <t>#2000008623318405</t>
  </si>
  <si>
    <t>Rafael Souza</t>
  </si>
  <si>
    <t>#2000012461470018</t>
  </si>
  <si>
    <t>Tabata</t>
  </si>
  <si>
    <t>#2000012202498642</t>
  </si>
  <si>
    <t>Urias Rafael</t>
  </si>
  <si>
    <t>MLB5442198254</t>
  </si>
  <si>
    <t>Aromatizante Cheirinho Carro Novo 1,5l Vonixx Vintex</t>
  </si>
  <si>
    <t>VT2008039</t>
  </si>
  <si>
    <t>#2000012267558460</t>
  </si>
  <si>
    <t>#2000012279541910</t>
  </si>
  <si>
    <t>Felix</t>
  </si>
  <si>
    <t>#2000012282836620</t>
  </si>
  <si>
    <t>#2000008492170067</t>
  </si>
  <si>
    <t>Ewerton Luiz</t>
  </si>
  <si>
    <t>#2000012495754952</t>
  </si>
  <si>
    <t>#2000008692595165</t>
  </si>
  <si>
    <t>Francisco Das</t>
  </si>
  <si>
    <t>#2000012385231300</t>
  </si>
  <si>
    <t>#2000008587923663</t>
  </si>
  <si>
    <t>Weslley Fernandes</t>
  </si>
  <si>
    <t>MLB5177148880</t>
  </si>
  <si>
    <t>Aplicador De Espuma Anatômico Redondo Azul Vonixx</t>
  </si>
  <si>
    <t>VX2050526</t>
  </si>
  <si>
    <t>#2000012412170272</t>
  </si>
  <si>
    <t>#2000008613392329</t>
  </si>
  <si>
    <t>MLB4103147601</t>
  </si>
  <si>
    <t>Shampoo Concentrado Automotivo Neutro V-floc 500ml Vonixx</t>
  </si>
  <si>
    <t>VX2011069</t>
  </si>
  <si>
    <t>#2000012456451056</t>
  </si>
  <si>
    <t>#2000008655203257</t>
  </si>
  <si>
    <t>Husni</t>
  </si>
  <si>
    <t>MLB3915376207</t>
  </si>
  <si>
    <t>Restaurax Restaurador De Plásticos Vonixx 500 Ml</t>
  </si>
  <si>
    <t>#2000012181212202</t>
  </si>
  <si>
    <t>#2000008398499433</t>
  </si>
  <si>
    <t>#2000012244553238</t>
  </si>
  <si>
    <t>#2000008456563525</t>
  </si>
  <si>
    <t>Luiz Gustavo</t>
  </si>
  <si>
    <t>#2000012207458154</t>
  </si>
  <si>
    <t>Daniel Antonio</t>
  </si>
  <si>
    <t>MLB3407074009</t>
  </si>
  <si>
    <t>Suporte Transbike Para Bike Bicicleta Universal Aço Aro 29</t>
  </si>
  <si>
    <t>BIKEUP</t>
  </si>
  <si>
    <t>#2000012372170820</t>
  </si>
  <si>
    <t>#2000012387378248</t>
  </si>
  <si>
    <t>#2000008589963505</t>
  </si>
  <si>
    <t>Larissa</t>
  </si>
  <si>
    <t>#2000012387908546</t>
  </si>
  <si>
    <t>#2000008590450753</t>
  </si>
  <si>
    <t>#2000012412000008</t>
  </si>
  <si>
    <t>MLB4100865211</t>
  </si>
  <si>
    <t>#2000012347660314</t>
  </si>
  <si>
    <t>#2000012163463218</t>
  </si>
  <si>
    <t>#2000008382253319</t>
  </si>
  <si>
    <t>MLB4090459503</t>
  </si>
  <si>
    <t>Bagageiro Maleiro Teto Gradeado Aço Universal 80x100x12cm</t>
  </si>
  <si>
    <t>#2000012150394938</t>
  </si>
  <si>
    <t>MLB4100115817</t>
  </si>
  <si>
    <t>Shiny Revitalizador Pneu Pretinho Longa Duração - Vonixx Cor Vermelho</t>
  </si>
  <si>
    <t>VX2011058</t>
  </si>
  <si>
    <t>#2000012138718616</t>
  </si>
  <si>
    <t>#2000008360066293</t>
  </si>
  <si>
    <t>#2000012220518290</t>
  </si>
  <si>
    <t>#2000008434177979</t>
  </si>
  <si>
    <t>Philippe</t>
  </si>
  <si>
    <t>#2000012263861386</t>
  </si>
  <si>
    <t>Cibele</t>
  </si>
  <si>
    <t>#2000012345495908</t>
  </si>
  <si>
    <t>Valdemir Ferreira</t>
  </si>
  <si>
    <t>#2000012353850366</t>
  </si>
  <si>
    <t>Lucas Aparecido Lima</t>
  </si>
  <si>
    <t>#2000012354169244</t>
  </si>
  <si>
    <t>Adão</t>
  </si>
  <si>
    <t>#2000012354863448</t>
  </si>
  <si>
    <t>#2000012362443518</t>
  </si>
  <si>
    <t xml:space="preserve">Gean Carlos </t>
  </si>
  <si>
    <t>#2000012362757158</t>
  </si>
  <si>
    <t>#2000008566735369</t>
  </si>
  <si>
    <t>#2000012367797110</t>
  </si>
  <si>
    <t>Gg.</t>
  </si>
  <si>
    <t>#2000012369662554</t>
  </si>
  <si>
    <t>#2000008573209501</t>
  </si>
  <si>
    <t>Marco Aurelio</t>
  </si>
  <si>
    <t>#2000012370357496</t>
  </si>
  <si>
    <t>#2000008573875531</t>
  </si>
  <si>
    <t>Marcel</t>
  </si>
  <si>
    <t>#2000012374676576</t>
  </si>
  <si>
    <t>Josiel</t>
  </si>
  <si>
    <t>#2000012437693658</t>
  </si>
  <si>
    <t>#2000008637448413</t>
  </si>
  <si>
    <t>#2000012400606048</t>
  </si>
  <si>
    <t>#2000008602411531</t>
  </si>
  <si>
    <t>Raphael Henrique</t>
  </si>
  <si>
    <t>#2000012404602048</t>
  </si>
  <si>
    <t>#2000012411532066</t>
  </si>
  <si>
    <t>#2000008612790773</t>
  </si>
  <si>
    <t>Otávio</t>
  </si>
  <si>
    <t>#2000012423939128</t>
  </si>
  <si>
    <t>#2000008624452417</t>
  </si>
  <si>
    <t>Elma</t>
  </si>
  <si>
    <t>#2000012447325612</t>
  </si>
  <si>
    <t>#2000008646544829</t>
  </si>
  <si>
    <t>Alex Sandro</t>
  </si>
  <si>
    <t>#2000012483820420</t>
  </si>
  <si>
    <t>#2000012312722224</t>
  </si>
  <si>
    <t>#2000008519944321</t>
  </si>
  <si>
    <t>Adisson</t>
  </si>
  <si>
    <t>#2000012164951472</t>
  </si>
  <si>
    <t>MLB4518247782</t>
  </si>
  <si>
    <t>#2000012194153446</t>
  </si>
  <si>
    <t>Jonival</t>
  </si>
  <si>
    <t>XR0006TM120A</t>
  </si>
  <si>
    <t>#2000012330724888</t>
  </si>
  <si>
    <t>#2000012391916362</t>
  </si>
  <si>
    <t>#2000012426429502</t>
  </si>
  <si>
    <t>#2000008626830053</t>
  </si>
  <si>
    <t>Ecleviton</t>
  </si>
  <si>
    <t>MLB4133508315</t>
  </si>
  <si>
    <t>#2000012482668654</t>
  </si>
  <si>
    <t>Angelo</t>
  </si>
  <si>
    <t>MLB4133495241</t>
  </si>
  <si>
    <t>Corrente Forte Antifurto 120cm Vermelha</t>
  </si>
  <si>
    <t>#2000012483283308</t>
  </si>
  <si>
    <t>#2000008680687651</t>
  </si>
  <si>
    <t>Gabyroberto4</t>
  </si>
  <si>
    <t>#2000012423334766</t>
  </si>
  <si>
    <t>MLB4802248058</t>
  </si>
  <si>
    <t>Mini Fogareiro Fogão A Gas Elétrico Camping Aventura Trilha</t>
  </si>
  <si>
    <t>1MINIFOG1BSM</t>
  </si>
  <si>
    <t>#2000012445080408</t>
  </si>
  <si>
    <t>#2000012489041410</t>
  </si>
  <si>
    <t>Sidnei</t>
  </si>
  <si>
    <t>#2000012486773704</t>
  </si>
  <si>
    <t>#2000008684032905</t>
  </si>
  <si>
    <t>Adriel</t>
  </si>
  <si>
    <t>#2000012247712926</t>
  </si>
  <si>
    <t xml:space="preserve">Ramon </t>
  </si>
  <si>
    <t>#2000012198464202</t>
  </si>
  <si>
    <t>#2000008414124467</t>
  </si>
  <si>
    <t>Wagner F</t>
  </si>
  <si>
    <t>Devolução Parcial</t>
  </si>
  <si>
    <t>#2000012333875124</t>
  </si>
  <si>
    <t xml:space="preserve">Deivid </t>
  </si>
  <si>
    <t>MLB4060047167</t>
  </si>
  <si>
    <t>Kit Banco Selim Bicicleta 2 Largo Comfort + Corrente Rosa</t>
  </si>
  <si>
    <t>1EB001BC-1CADEADOBIKER</t>
  </si>
  <si>
    <t>#2000011887022362</t>
  </si>
  <si>
    <t>José Mauro Lima E Silva Junior</t>
  </si>
  <si>
    <t>MLB4086457259</t>
  </si>
  <si>
    <t>Travessa Suporte Rack Teto Bagageiro Gwm Haval Tank 300 2025</t>
  </si>
  <si>
    <t>#2000011970298144</t>
  </si>
  <si>
    <t>#2000008205353181</t>
  </si>
  <si>
    <t>Rosimeire Dos</t>
  </si>
  <si>
    <t>#2000012009591780</t>
  </si>
  <si>
    <t>MLB5440751538</t>
  </si>
  <si>
    <t>Trava Cadeado De Freio Disco Moto Bike Antifurto Universal</t>
  </si>
  <si>
    <t>#2000012032644046</t>
  </si>
  <si>
    <t xml:space="preserve">Murilo </t>
  </si>
  <si>
    <t>#2000011952633488</t>
  </si>
  <si>
    <t>#2000008189052665</t>
  </si>
  <si>
    <t>#2000011874046978</t>
  </si>
  <si>
    <t xml:space="preserve">Grg </t>
  </si>
  <si>
    <t>#2000011944011840</t>
  </si>
  <si>
    <t>MLB5423857810</t>
  </si>
  <si>
    <t>Jogo De 12 Peça Chaves Allen M6 Aperto Hexagonal Em L</t>
  </si>
  <si>
    <t>1ECA004M6</t>
  </si>
  <si>
    <t>#2000011874848646</t>
  </si>
  <si>
    <t>#2000008117178623</t>
  </si>
  <si>
    <t>Murilo</t>
  </si>
  <si>
    <t>#2000011887170112</t>
  </si>
  <si>
    <t>Ivan</t>
  </si>
  <si>
    <t>MLB5411483012</t>
  </si>
  <si>
    <t>Travessa Larga Rack De Teto Mitsubishi 100% Em Alumínio</t>
  </si>
  <si>
    <t>#2000011837895370</t>
  </si>
  <si>
    <t>#2000008084063853</t>
  </si>
  <si>
    <t>Elvis</t>
  </si>
  <si>
    <t>MLB4014900817</t>
  </si>
  <si>
    <t>#2000011845067878</t>
  </si>
  <si>
    <t>Sitta</t>
  </si>
  <si>
    <t>#2000011817629738</t>
  </si>
  <si>
    <t>#2000008065846473</t>
  </si>
  <si>
    <t>Jose Wellington</t>
  </si>
  <si>
    <t>MLB5388183620</t>
  </si>
  <si>
    <t>Gradeado Bagageiroteto Carro Até 45kg Bagagem 127x96x15cm</t>
  </si>
  <si>
    <t>#2000011856943662</t>
  </si>
  <si>
    <t>#2000008101166723</t>
  </si>
  <si>
    <t xml:space="preserve">Lucas Lins Da Silva </t>
  </si>
  <si>
    <t>MLB5415869858</t>
  </si>
  <si>
    <t>Par De Travessa Style + Bagageiro Maleiro Gradeado Grande</t>
  </si>
  <si>
    <t>1XBAG539MB-1XSTB</t>
  </si>
  <si>
    <t>#2000011977893224</t>
  </si>
  <si>
    <t>Marilda</t>
  </si>
  <si>
    <t>#2000011995433468</t>
  </si>
  <si>
    <t>#2000008228458581</t>
  </si>
  <si>
    <t>#2000011943049232</t>
  </si>
  <si>
    <t>#2000008180257953</t>
  </si>
  <si>
    <t>Itamar</t>
  </si>
  <si>
    <t>#2000011992743084</t>
  </si>
  <si>
    <t>#2000008225975941</t>
  </si>
  <si>
    <t>#2000012058902816</t>
  </si>
  <si>
    <t>#2000008286722765</t>
  </si>
  <si>
    <t>#2000012120752664</t>
  </si>
  <si>
    <t>#2000008343553567</t>
  </si>
  <si>
    <t>#2000011963743838</t>
  </si>
  <si>
    <t>MLB4014862559</t>
  </si>
  <si>
    <t>#2000011900486698</t>
  </si>
  <si>
    <t>#2000008140742933</t>
  </si>
  <si>
    <t>XVW300SMG</t>
  </si>
  <si>
    <t>#2000011961729164</t>
  </si>
  <si>
    <t>#2000008197440361</t>
  </si>
  <si>
    <t>Carlos Cassiano</t>
  </si>
  <si>
    <t>#2000012111590578</t>
  </si>
  <si>
    <t>Sarah</t>
  </si>
  <si>
    <t>#2000011935013736</t>
  </si>
  <si>
    <t>#2000008172824729</t>
  </si>
  <si>
    <t>XJP602STG</t>
  </si>
  <si>
    <t>#2000012070291394</t>
  </si>
  <si>
    <t>Alfredo</t>
  </si>
  <si>
    <t>#2000012018040876</t>
  </si>
  <si>
    <t>#2000008249198969</t>
  </si>
  <si>
    <t>#2000012087202324</t>
  </si>
  <si>
    <t>#2000008312769615</t>
  </si>
  <si>
    <t xml:space="preserve">Tairony </t>
  </si>
  <si>
    <t>#2000012031047508</t>
  </si>
  <si>
    <t>Iraê</t>
  </si>
  <si>
    <t>Travessa Suporte Rack Teto Bagageiro Mitsubishi Alumínio</t>
  </si>
  <si>
    <t>XMT906SMB</t>
  </si>
  <si>
    <t>#2000011913833546</t>
  </si>
  <si>
    <t>#2000008153191019</t>
  </si>
  <si>
    <t>Laecio</t>
  </si>
  <si>
    <t>MLB3810101339</t>
  </si>
  <si>
    <t>Kit Smart Led Carro H3 6000k 20000 Lumens Super Branca Xenon</t>
  </si>
  <si>
    <t>TT-20000H3</t>
  </si>
  <si>
    <t>#2000012123428296</t>
  </si>
  <si>
    <t>#2000008346009813</t>
  </si>
  <si>
    <t>Alessandra</t>
  </si>
  <si>
    <t>MLB2955935407</t>
  </si>
  <si>
    <t>Travessa Rack De Teto Bagageiro Nissan Kicks Novo Kicks</t>
  </si>
  <si>
    <t>#2000011948049698</t>
  </si>
  <si>
    <t>Robinho</t>
  </si>
  <si>
    <t>#2000011972246202</t>
  </si>
  <si>
    <t xml:space="preserve">Guilherme </t>
  </si>
  <si>
    <t>#2000011899126876</t>
  </si>
  <si>
    <t>#2000008139497245</t>
  </si>
  <si>
    <t>#2000011900797178</t>
  </si>
  <si>
    <t>#2000008141039809</t>
  </si>
  <si>
    <t>Jandira</t>
  </si>
  <si>
    <t>#2000011982608580</t>
  </si>
  <si>
    <t>#2000008216616869</t>
  </si>
  <si>
    <t>#2000012053756216</t>
  </si>
  <si>
    <t>#2000008281943601</t>
  </si>
  <si>
    <t>Walter</t>
  </si>
  <si>
    <t>#2000011997293548</t>
  </si>
  <si>
    <t>#2000012120956548</t>
  </si>
  <si>
    <t>#2000008343734481</t>
  </si>
  <si>
    <t>Eliel</t>
  </si>
  <si>
    <t>#2000012016441636</t>
  </si>
  <si>
    <t>XGM103SMP</t>
  </si>
  <si>
    <t>#2000011862747528</t>
  </si>
  <si>
    <t>Aristides</t>
  </si>
  <si>
    <t>#2000012027277588</t>
  </si>
  <si>
    <t>#2000008257621277</t>
  </si>
  <si>
    <t>57.936.822 Fabio Francisco Da 57.936.822 Fabio Francisco Da</t>
  </si>
  <si>
    <t>#2000011861058000</t>
  </si>
  <si>
    <t>Alexandre Peruibe De Oliveira</t>
  </si>
  <si>
    <t>#2000011889624400</t>
  </si>
  <si>
    <t>#2000008130734005</t>
  </si>
  <si>
    <t>#2000011923795642</t>
  </si>
  <si>
    <t>#2000008162469481</t>
  </si>
  <si>
    <t>Vando</t>
  </si>
  <si>
    <t>#2000011935482520</t>
  </si>
  <si>
    <t>#2000011948131936</t>
  </si>
  <si>
    <t xml:space="preserve">Jonatas </t>
  </si>
  <si>
    <t>#2000011976036354</t>
  </si>
  <si>
    <t>#2000008210605791</t>
  </si>
  <si>
    <t>Francisco Rivaldo</t>
  </si>
  <si>
    <t>#2000011996367264</t>
  </si>
  <si>
    <t>Marcio De Souza</t>
  </si>
  <si>
    <t>#2000012049227888</t>
  </si>
  <si>
    <t>#2000012062329054</t>
  </si>
  <si>
    <t>Cesar Augusto Coelho</t>
  </si>
  <si>
    <t>#2000012078088684</t>
  </si>
  <si>
    <t>#2000008304385757</t>
  </si>
  <si>
    <t>Maiara</t>
  </si>
  <si>
    <t>#2000012101465536</t>
  </si>
  <si>
    <t>#2000008316223035</t>
  </si>
  <si>
    <t>Nilson Natalino</t>
  </si>
  <si>
    <t>#2000012111393508</t>
  </si>
  <si>
    <t>#2000012115901886</t>
  </si>
  <si>
    <t>#2000008339122811</t>
  </si>
  <si>
    <t>#2000011945721796</t>
  </si>
  <si>
    <t>#2000008182753117</t>
  </si>
  <si>
    <t>Marcelo Bandeira</t>
  </si>
  <si>
    <t>MLB4068406573</t>
  </si>
  <si>
    <t>Gradeado Maleiro Teto Carro Até 45kg Bagagem 127x96x15cm</t>
  </si>
  <si>
    <t>XBAG539MP</t>
  </si>
  <si>
    <t>#2000011814732502</t>
  </si>
  <si>
    <t>#2000008063191735</t>
  </si>
  <si>
    <t>Alpeno</t>
  </si>
  <si>
    <t>#2000011907188266</t>
  </si>
  <si>
    <t>#2000008146993975</t>
  </si>
  <si>
    <t>Wilmar</t>
  </si>
  <si>
    <t>MLB3813030459</t>
  </si>
  <si>
    <t>Lâmpadas Led Carro H7 6000k 8000 Lumens Super Branca Xenon</t>
  </si>
  <si>
    <t>TT-8000H7</t>
  </si>
  <si>
    <t>#2000011796479028</t>
  </si>
  <si>
    <t>#2000008046767453</t>
  </si>
  <si>
    <t>Luana</t>
  </si>
  <si>
    <t>#2000011922972168</t>
  </si>
  <si>
    <t>#2000008161672545</t>
  </si>
  <si>
    <t>MLB3772747565</t>
  </si>
  <si>
    <t>#2000011996516294</t>
  </si>
  <si>
    <t>#2000008229428325</t>
  </si>
  <si>
    <t>Kellyton</t>
  </si>
  <si>
    <t>#2000012024095436</t>
  </si>
  <si>
    <t>#2000008254730093</t>
  </si>
  <si>
    <t>Armandoandradeaa9682944</t>
  </si>
  <si>
    <t>#2000012033566964</t>
  </si>
  <si>
    <t>#2000008263411233</t>
  </si>
  <si>
    <t>#2000012091491780</t>
  </si>
  <si>
    <t>Geraldo</t>
  </si>
  <si>
    <t>#2000012027579886</t>
  </si>
  <si>
    <t>#2000012091641162</t>
  </si>
  <si>
    <t>#2000008316903389</t>
  </si>
  <si>
    <t>#2000011894818824</t>
  </si>
  <si>
    <t>#2000008135510995</t>
  </si>
  <si>
    <t>Olavio</t>
  </si>
  <si>
    <t>MLB4080999607</t>
  </si>
  <si>
    <t>Par De Travessa Larga + Bagageiro Maleiro Gradeado Xgrande</t>
  </si>
  <si>
    <t>1XBAG539GB-1XSMB</t>
  </si>
  <si>
    <t>#2000011958473366</t>
  </si>
  <si>
    <t>#2000008194444537</t>
  </si>
  <si>
    <t xml:space="preserve">Valéria </t>
  </si>
  <si>
    <t>#2000011870117230</t>
  </si>
  <si>
    <t>#2000008112859303</t>
  </si>
  <si>
    <t>#2000011885579604</t>
  </si>
  <si>
    <t>#2000008127054355</t>
  </si>
  <si>
    <t>#2000011922741932</t>
  </si>
  <si>
    <t>#2000008161471439</t>
  </si>
  <si>
    <t>Jaqueline</t>
  </si>
  <si>
    <t>MLB3970603261</t>
  </si>
  <si>
    <t>#2000012087830206</t>
  </si>
  <si>
    <t>#2000008313355497</t>
  </si>
  <si>
    <t>Marcioferreiradacosta</t>
  </si>
  <si>
    <t>#2000011816925680</t>
  </si>
  <si>
    <t>#2000008065204513</t>
  </si>
  <si>
    <t>#2000011930891044</t>
  </si>
  <si>
    <t>#2000008168987135</t>
  </si>
  <si>
    <t>Lopesrodriguesdeoclides</t>
  </si>
  <si>
    <t>MLB2964217187</t>
  </si>
  <si>
    <t>#2000012035177436</t>
  </si>
  <si>
    <t xml:space="preserve">Bruna </t>
  </si>
  <si>
    <t>#2000012076443846</t>
  </si>
  <si>
    <t>#2000008302901009</t>
  </si>
  <si>
    <t>XHO701STG</t>
  </si>
  <si>
    <t>#2000011946095368</t>
  </si>
  <si>
    <t>Cassio</t>
  </si>
  <si>
    <t>MLB3521102995</t>
  </si>
  <si>
    <t>#2000012064976724</t>
  </si>
  <si>
    <t>#2000008292328749</t>
  </si>
  <si>
    <t>#2000012065379546</t>
  </si>
  <si>
    <t>#2000012105820204</t>
  </si>
  <si>
    <t>#2000008329895633</t>
  </si>
  <si>
    <t>Max Alexssandro</t>
  </si>
  <si>
    <t>#2000012111459650</t>
  </si>
  <si>
    <t xml:space="preserve">Samuel </t>
  </si>
  <si>
    <t>#2000012119998988</t>
  </si>
  <si>
    <t>#2000008342878275</t>
  </si>
  <si>
    <t>Hildo De Castro</t>
  </si>
  <si>
    <t>#2000011803901524</t>
  </si>
  <si>
    <t>#2000008053464481</t>
  </si>
  <si>
    <t>#2000011826473450</t>
  </si>
  <si>
    <t>#2000008073804335</t>
  </si>
  <si>
    <t>49.491.744 Maycon Correia Da M 49.491.744 Maycon Correia Da M</t>
  </si>
  <si>
    <t>#2000011831678044</t>
  </si>
  <si>
    <t>Juscelino</t>
  </si>
  <si>
    <t>#2000011875115674</t>
  </si>
  <si>
    <t>#2000008117445419</t>
  </si>
  <si>
    <t>#2000011888611262</t>
  </si>
  <si>
    <t>#2000008129835701</t>
  </si>
  <si>
    <t>Glaucemir</t>
  </si>
  <si>
    <t>#2000011914401460</t>
  </si>
  <si>
    <t>#2000008153715037</t>
  </si>
  <si>
    <t>Anésio</t>
  </si>
  <si>
    <t>#2000011926964846</t>
  </si>
  <si>
    <t>#2000008165375983</t>
  </si>
  <si>
    <t>Gabrielle</t>
  </si>
  <si>
    <t>#2000011929192732</t>
  </si>
  <si>
    <t>#2000008167398453</t>
  </si>
  <si>
    <t>MLB3320743001</t>
  </si>
  <si>
    <t>Travessa Larga Rack De Teto Nissan Frontier 2020 A 2024</t>
  </si>
  <si>
    <t>#2000011940376650</t>
  </si>
  <si>
    <t>#2000011957941068</t>
  </si>
  <si>
    <t>#2000011961506524</t>
  </si>
  <si>
    <t>#2000011970226978</t>
  </si>
  <si>
    <t xml:space="preserve">Emerson </t>
  </si>
  <si>
    <t>#2000011990986082</t>
  </si>
  <si>
    <t>#2000008224311717</t>
  </si>
  <si>
    <t>Wilson Mendes</t>
  </si>
  <si>
    <t>#2000012015340218</t>
  </si>
  <si>
    <t>#2000008246719741</t>
  </si>
  <si>
    <t>XGM104STP</t>
  </si>
  <si>
    <t>#2000012016717486</t>
  </si>
  <si>
    <t>Cleutony</t>
  </si>
  <si>
    <t>#2000012017333328</t>
  </si>
  <si>
    <t>#2000012085827608</t>
  </si>
  <si>
    <t>#2000008311554285</t>
  </si>
  <si>
    <t>Paulo Juarez</t>
  </si>
  <si>
    <t>#2000012070199040</t>
  </si>
  <si>
    <t>#2000008297158643</t>
  </si>
  <si>
    <t xml:space="preserve">Augusto </t>
  </si>
  <si>
    <t>#2000011887977650</t>
  </si>
  <si>
    <t>MLB3925071424</t>
  </si>
  <si>
    <t>Travessa Larga Rack De Teto Bagageiro Chery Tiggo 5x</t>
  </si>
  <si>
    <t>#2000011909681240</t>
  </si>
  <si>
    <t>Ava Empreendimentos Ltda</t>
  </si>
  <si>
    <t>XCH120SMB</t>
  </si>
  <si>
    <t>#2000011886519546</t>
  </si>
  <si>
    <t>#2000008127903715</t>
  </si>
  <si>
    <t xml:space="preserve">Willian Douglas </t>
  </si>
  <si>
    <t>#2000011833387184</t>
  </si>
  <si>
    <t>#2000008079989423</t>
  </si>
  <si>
    <t>Daiane</t>
  </si>
  <si>
    <t>#2000011909986314</t>
  </si>
  <si>
    <t>#2000008149594421</t>
  </si>
  <si>
    <t>#2000011934838618</t>
  </si>
  <si>
    <t>#2000008172638455</t>
  </si>
  <si>
    <t>Calebe</t>
  </si>
  <si>
    <t>#2000011979587130</t>
  </si>
  <si>
    <t>#2000011982916890</t>
  </si>
  <si>
    <t>MLB3337351619</t>
  </si>
  <si>
    <t>Travessa Larga Rack De Teto Bagageiro Jeep 100% Em Aluminio</t>
  </si>
  <si>
    <t>#2000012017020510</t>
  </si>
  <si>
    <t>#2000008248270183</t>
  </si>
  <si>
    <t>Roberto Julio</t>
  </si>
  <si>
    <t>MLB5299287346</t>
  </si>
  <si>
    <t>Travessa Rack De Teto Bagageiro Chery Tiggo 5x Tiggo 5x Pro</t>
  </si>
  <si>
    <t>#2000012046968990</t>
  </si>
  <si>
    <t xml:space="preserve">Nacipe Materiais </t>
  </si>
  <si>
    <t>#2000012071601394</t>
  </si>
  <si>
    <t>#2000008298474041</t>
  </si>
  <si>
    <t>Edvania</t>
  </si>
  <si>
    <t>#2000012072992254</t>
  </si>
  <si>
    <t>#2000008299731817</t>
  </si>
  <si>
    <t>XKI155SMP</t>
  </si>
  <si>
    <t>#2000012082163894</t>
  </si>
  <si>
    <t>#2000008308168783</t>
  </si>
  <si>
    <t>Ericson</t>
  </si>
  <si>
    <t>#2000012087310614</t>
  </si>
  <si>
    <t>#2000008312872257</t>
  </si>
  <si>
    <t>Daiana</t>
  </si>
  <si>
    <t>#2000012095470314</t>
  </si>
  <si>
    <t>#2000008320407757</t>
  </si>
  <si>
    <t>XJP602STP</t>
  </si>
  <si>
    <t>#2000012126141184</t>
  </si>
  <si>
    <t>#2000008348533429</t>
  </si>
  <si>
    <t>Charles Machado Da Silva</t>
  </si>
  <si>
    <t>#2000011807363054</t>
  </si>
  <si>
    <t>#2000011937954998</t>
  </si>
  <si>
    <t>#2000008175276341</t>
  </si>
  <si>
    <t>#2000011916562266</t>
  </si>
  <si>
    <t>#2000008155702521</t>
  </si>
  <si>
    <t>XGM107SMB</t>
  </si>
  <si>
    <t>#2000011941824476</t>
  </si>
  <si>
    <t>#2000008179104385</t>
  </si>
  <si>
    <t>#2000011973449568</t>
  </si>
  <si>
    <t>#2000008208258457</t>
  </si>
  <si>
    <t>Claudio Márcio</t>
  </si>
  <si>
    <t>XSMG</t>
  </si>
  <si>
    <t>#2000011975011674</t>
  </si>
  <si>
    <t>#2000008209713515</t>
  </si>
  <si>
    <t>Hevilly</t>
  </si>
  <si>
    <t>#2000011985834572</t>
  </si>
  <si>
    <t>#2000008219598621</t>
  </si>
  <si>
    <t>Eugênio 58</t>
  </si>
  <si>
    <t>#2000011995928460</t>
  </si>
  <si>
    <t>Joao Carlos</t>
  </si>
  <si>
    <t>#2000012010858554</t>
  </si>
  <si>
    <t>#2000008242560213</t>
  </si>
  <si>
    <t>#2000012116999786</t>
  </si>
  <si>
    <t>#2000008340134605</t>
  </si>
  <si>
    <t>XGM106SMG</t>
  </si>
  <si>
    <t>#2000012006706248</t>
  </si>
  <si>
    <t>#2000008238756087</t>
  </si>
  <si>
    <t>Ludilan</t>
  </si>
  <si>
    <t>MLB5268268858</t>
  </si>
  <si>
    <t>Travessa Rack Teto Bagageiro Maleiro Uno Evo Way 2011 A 2021</t>
  </si>
  <si>
    <t>#2000011836919872</t>
  </si>
  <si>
    <t>Antonio Cardozo</t>
  </si>
  <si>
    <t>Travessa Larga Rack De Teto Jeep Renegade 2015 A 2024</t>
  </si>
  <si>
    <t>#2000011966103286</t>
  </si>
  <si>
    <t>Silvio</t>
  </si>
  <si>
    <t>#2000012036824190</t>
  </si>
  <si>
    <t>#2000008266377389</t>
  </si>
  <si>
    <t>Heloisa Gervasi</t>
  </si>
  <si>
    <t>#2000012052216996</t>
  </si>
  <si>
    <t>Israel</t>
  </si>
  <si>
    <t>XFI203SMP</t>
  </si>
  <si>
    <t>#2000012068080698</t>
  </si>
  <si>
    <t>#2000008295224397</t>
  </si>
  <si>
    <t>MLB3143057977</t>
  </si>
  <si>
    <t>Travessa Rack De Teto Bagageiro Onix Active 2017 2018 2019</t>
  </si>
  <si>
    <t>XGM104SMB</t>
  </si>
  <si>
    <t>#2000011793818052</t>
  </si>
  <si>
    <t>#2000008044341473</t>
  </si>
  <si>
    <t>#2000011796412536</t>
  </si>
  <si>
    <t>#2000008046676437</t>
  </si>
  <si>
    <t>#2000011812320300</t>
  </si>
  <si>
    <t>#2000011812372332</t>
  </si>
  <si>
    <t>Donizete</t>
  </si>
  <si>
    <t>MLB5299205112</t>
  </si>
  <si>
    <t>#2000011818204402</t>
  </si>
  <si>
    <t>#2000008066330737</t>
  </si>
  <si>
    <t>Mayara</t>
  </si>
  <si>
    <t>#2000011819429402</t>
  </si>
  <si>
    <t>#2000008067470001</t>
  </si>
  <si>
    <t>#2000011832096618</t>
  </si>
  <si>
    <t>Frederico</t>
  </si>
  <si>
    <t>#2000011910722146</t>
  </si>
  <si>
    <t>Caue Muccio</t>
  </si>
  <si>
    <t>#2000011918620360</t>
  </si>
  <si>
    <t>#2000008157628789</t>
  </si>
  <si>
    <t>#2000011923867720</t>
  </si>
  <si>
    <t>#2000008162525865</t>
  </si>
  <si>
    <t>#2000011931466672</t>
  </si>
  <si>
    <t>#2000008169508391</t>
  </si>
  <si>
    <t>#2000011962374692</t>
  </si>
  <si>
    <t>#2000008198030429</t>
  </si>
  <si>
    <t>#2000011966694174</t>
  </si>
  <si>
    <t>#2000012006206188</t>
  </si>
  <si>
    <t>#2000008238327369</t>
  </si>
  <si>
    <t>Pedro Henrique  Dos Santos</t>
  </si>
  <si>
    <t>#2000012019360244</t>
  </si>
  <si>
    <t>#2000012032323396</t>
  </si>
  <si>
    <t>#2000008262264089</t>
  </si>
  <si>
    <t>#2000012041636088</t>
  </si>
  <si>
    <t>#2000008270797213</t>
  </si>
  <si>
    <t xml:space="preserve">Alexandre </t>
  </si>
  <si>
    <t>#2000012051643286</t>
  </si>
  <si>
    <t>Weisheng</t>
  </si>
  <si>
    <t>#2000012052693160</t>
  </si>
  <si>
    <t>#2000008280983409</t>
  </si>
  <si>
    <t>Eliane</t>
  </si>
  <si>
    <t>#2000012063528942</t>
  </si>
  <si>
    <t>Izabel</t>
  </si>
  <si>
    <t>#2000012079533992</t>
  </si>
  <si>
    <t>#2000008305760985</t>
  </si>
  <si>
    <t>#2000012087199842</t>
  </si>
  <si>
    <t>Sarita</t>
  </si>
  <si>
    <t>#2000012102919206</t>
  </si>
  <si>
    <t>#2000011830766866</t>
  </si>
  <si>
    <t>Denis Gomes Blanco</t>
  </si>
  <si>
    <t>#2000011868331988</t>
  </si>
  <si>
    <t>#2000011868498724</t>
  </si>
  <si>
    <t>#2000008111407225</t>
  </si>
  <si>
    <t xml:space="preserve">Hallyson </t>
  </si>
  <si>
    <t>#2000011948410178</t>
  </si>
  <si>
    <t>#2000008185155981</t>
  </si>
  <si>
    <t>#2000012040017672</t>
  </si>
  <si>
    <t>#2000008269309025</t>
  </si>
  <si>
    <t>#2000012106936960</t>
  </si>
  <si>
    <t xml:space="preserve">Jéssica </t>
  </si>
  <si>
    <t>#2000012130437608</t>
  </si>
  <si>
    <t>#2000011898910044</t>
  </si>
  <si>
    <t>#2000008139268477</t>
  </si>
  <si>
    <t>Giovani</t>
  </si>
  <si>
    <t>#2000011903804092</t>
  </si>
  <si>
    <t>#2000011922552452</t>
  </si>
  <si>
    <t>#2000008161278633</t>
  </si>
  <si>
    <t>Luis Augusto De Carvalho Carvalho</t>
  </si>
  <si>
    <t>#2000011941026428</t>
  </si>
  <si>
    <t>#2000008178364301</t>
  </si>
  <si>
    <t>#2000012013870904</t>
  </si>
  <si>
    <t>#2000008245329591</t>
  </si>
  <si>
    <t>Norma</t>
  </si>
  <si>
    <t>#2000012064273326</t>
  </si>
  <si>
    <t>#2000011938848216</t>
  </si>
  <si>
    <t>Bpadjaldo</t>
  </si>
  <si>
    <t>MLB3705284644</t>
  </si>
  <si>
    <t>Travessa Larga Rack De Teto Citroen 100% Em Alumínio</t>
  </si>
  <si>
    <t>XCT131SMB</t>
  </si>
  <si>
    <t>#2000012099065902</t>
  </si>
  <si>
    <t>#2000008323737015</t>
  </si>
  <si>
    <t>MLB3678688145</t>
  </si>
  <si>
    <t>Travessa Larga Carro Rack De Teto Para Kia Stonic</t>
  </si>
  <si>
    <t>#2000012085293048</t>
  </si>
  <si>
    <t>#2000012093465278</t>
  </si>
  <si>
    <t>#2000008318579651</t>
  </si>
  <si>
    <t>#2000011948734916</t>
  </si>
  <si>
    <t>#2000008185463939</t>
  </si>
  <si>
    <t>Hailton Batista Da Silva</t>
  </si>
  <si>
    <t>#2000011970140070</t>
  </si>
  <si>
    <t>#2000008205199357</t>
  </si>
  <si>
    <t>#2000012048469314</t>
  </si>
  <si>
    <t>#2000008277109755</t>
  </si>
  <si>
    <t>#2000012110749056</t>
  </si>
  <si>
    <t>#2000008334385339</t>
  </si>
  <si>
    <t>Ricarsh</t>
  </si>
  <si>
    <t>#2000011899501756</t>
  </si>
  <si>
    <t>#2000008139829343</t>
  </si>
  <si>
    <t>Eletroone</t>
  </si>
  <si>
    <t>#2000012053377942</t>
  </si>
  <si>
    <t>Lourenço</t>
  </si>
  <si>
    <t>#2000011975042666</t>
  </si>
  <si>
    <t>#2000008209710367</t>
  </si>
  <si>
    <t>Francisco William</t>
  </si>
  <si>
    <t>MLB3625067791</t>
  </si>
  <si>
    <t>Corrente Trava Grossa Antifurto 100cm Reforçado Moto Bike</t>
  </si>
  <si>
    <t>#2000011936864072</t>
  </si>
  <si>
    <t>Cesar</t>
  </si>
  <si>
    <t>#2000012099081854</t>
  </si>
  <si>
    <t>MLB5299188258</t>
  </si>
  <si>
    <t>#2000012088409720</t>
  </si>
  <si>
    <t>#2000008313887317</t>
  </si>
  <si>
    <t>Jose Fabio</t>
  </si>
  <si>
    <t>MLB5280793316</t>
  </si>
  <si>
    <t>#2000011803281210</t>
  </si>
  <si>
    <t>#2000008052889857</t>
  </si>
  <si>
    <t>Joao Ap</t>
  </si>
  <si>
    <t>#2000011821823316</t>
  </si>
  <si>
    <t>Jmj Comercio Eletroservice Ltd Jmj Comercio Eletroservice Ltd</t>
  </si>
  <si>
    <t>#2000011865550262</t>
  </si>
  <si>
    <t>#2000008108728199</t>
  </si>
  <si>
    <t>Juvenal</t>
  </si>
  <si>
    <t>3XMT902TBB</t>
  </si>
  <si>
    <t>#2000011831279044</t>
  </si>
  <si>
    <t>#2000008078215121</t>
  </si>
  <si>
    <t>#2000011884363370</t>
  </si>
  <si>
    <t>#2000008125929905</t>
  </si>
  <si>
    <t>MLB4059942357</t>
  </si>
  <si>
    <t>Travessa Larga De Teto Bagageiro Renault Kardian 2023 Á 2025</t>
  </si>
  <si>
    <t>XSMP</t>
  </si>
  <si>
    <t>#2000011884409654</t>
  </si>
  <si>
    <t>#2000008125978477</t>
  </si>
  <si>
    <t>#2000011943599206</t>
  </si>
  <si>
    <t>Rauan</t>
  </si>
  <si>
    <t>#2000012036180576</t>
  </si>
  <si>
    <t>#2000008265786161</t>
  </si>
  <si>
    <t>Claudio Roberto Hoehne</t>
  </si>
  <si>
    <t>#2000011831387730</t>
  </si>
  <si>
    <t>#2000008078283073</t>
  </si>
  <si>
    <t>#2000011946262348</t>
  </si>
  <si>
    <t>#2000008183202241</t>
  </si>
  <si>
    <t>MLB5299201686</t>
  </si>
  <si>
    <t>Travessa Rack De Teto Bagageiro Novo Uno Evo Way 2014 2015</t>
  </si>
  <si>
    <t>#2000011996439256</t>
  </si>
  <si>
    <t>#2000008229374369</t>
  </si>
  <si>
    <t>Soraia</t>
  </si>
  <si>
    <t>#2000012101473420</t>
  </si>
  <si>
    <t>#2000008325918025</t>
  </si>
  <si>
    <t>#2000011893122996</t>
  </si>
  <si>
    <t>#2000008133942711</t>
  </si>
  <si>
    <t>Marcilene</t>
  </si>
  <si>
    <t>#2000012001833472</t>
  </si>
  <si>
    <t>#2000008234298859</t>
  </si>
  <si>
    <t>Erik</t>
  </si>
  <si>
    <t>Blend Black Edition Paste Wax 100ml Vonixx Microfibra</t>
  </si>
  <si>
    <t>1VX2026001-1VX2050128</t>
  </si>
  <si>
    <t>#2000012012304958</t>
  </si>
  <si>
    <t>#2000008243917041</t>
  </si>
  <si>
    <t>Fabio H</t>
  </si>
  <si>
    <t>#2000011912437624</t>
  </si>
  <si>
    <t>Patrícia Regina Sartori</t>
  </si>
  <si>
    <t>MLB4014913955</t>
  </si>
  <si>
    <t>#2000011795347838</t>
  </si>
  <si>
    <t>#2000008045765065</t>
  </si>
  <si>
    <t>#2000011841183722</t>
  </si>
  <si>
    <t>#2000008087028665</t>
  </si>
  <si>
    <t>Adilson</t>
  </si>
  <si>
    <t>#2000011899823936</t>
  </si>
  <si>
    <t>#2000008140167407</t>
  </si>
  <si>
    <t>#2000011925578228</t>
  </si>
  <si>
    <t>Josilene</t>
  </si>
  <si>
    <t>#2000012000672762</t>
  </si>
  <si>
    <t>Fredson</t>
  </si>
  <si>
    <t>#2000012007246868</t>
  </si>
  <si>
    <t>Jhonathan Maicon</t>
  </si>
  <si>
    <t>#2000012029601028</t>
  </si>
  <si>
    <t>Moiseis</t>
  </si>
  <si>
    <t>#2000012050766910</t>
  </si>
  <si>
    <t>#2000008279182965</t>
  </si>
  <si>
    <t>Nilton</t>
  </si>
  <si>
    <t>#2000012079635480</t>
  </si>
  <si>
    <t>#2000008305847961</t>
  </si>
  <si>
    <t>Gilvanildo Carlos Gomes</t>
  </si>
  <si>
    <t>#2000012079962306</t>
  </si>
  <si>
    <t>#2000008306125621</t>
  </si>
  <si>
    <t>Denis Carlos De Souza</t>
  </si>
  <si>
    <t>#2000012087438598</t>
  </si>
  <si>
    <t>Rogerio Dias Arruda</t>
  </si>
  <si>
    <t>#2000011985258722</t>
  </si>
  <si>
    <t>#2000008218728453</t>
  </si>
  <si>
    <t>David Matias Da Silva</t>
  </si>
  <si>
    <t>MLB3315350011</t>
  </si>
  <si>
    <t>Rack De Teto Travessa Chevrolet Gm Spin 2012 2013 A 2023</t>
  </si>
  <si>
    <t>#2000012040147508</t>
  </si>
  <si>
    <t>#2000011858113206</t>
  </si>
  <si>
    <t>#2000011964448832</t>
  </si>
  <si>
    <t>Priscila Aletto</t>
  </si>
  <si>
    <t>#2000011817488662</t>
  </si>
  <si>
    <t xml:space="preserve">Luis Fabiano </t>
  </si>
  <si>
    <t>#2000011837062178</t>
  </si>
  <si>
    <t>#2000011847111832</t>
  </si>
  <si>
    <t>Hercules</t>
  </si>
  <si>
    <t>#2000011852386140</t>
  </si>
  <si>
    <t>#2000011856430280</t>
  </si>
  <si>
    <t>#2000008100680057</t>
  </si>
  <si>
    <t>Jean Carlos</t>
  </si>
  <si>
    <t>#2000011856531342</t>
  </si>
  <si>
    <t>#2000008100800105</t>
  </si>
  <si>
    <t>#2000011860220612</t>
  </si>
  <si>
    <t>Fábio Elisiario</t>
  </si>
  <si>
    <t>XVW310SMB</t>
  </si>
  <si>
    <t>#2000011879450098</t>
  </si>
  <si>
    <t>Top Nova Serv</t>
  </si>
  <si>
    <t>#2000011886338826</t>
  </si>
  <si>
    <t>Atila</t>
  </si>
  <si>
    <t>#2000011902342842</t>
  </si>
  <si>
    <t>#2000008142472813</t>
  </si>
  <si>
    <t>MLB3340550051</t>
  </si>
  <si>
    <t xml:space="preserve">Travessa Larga Rack De Teto Bagageiro Ford 100% Em Alumínio </t>
  </si>
  <si>
    <t>#2000011905656554</t>
  </si>
  <si>
    <t>#2000008145588777</t>
  </si>
  <si>
    <t>Nelson Kenji</t>
  </si>
  <si>
    <t>#2000011906807656</t>
  </si>
  <si>
    <t>#2000008146658501</t>
  </si>
  <si>
    <t>Marcondes</t>
  </si>
  <si>
    <t>#2000011919831600</t>
  </si>
  <si>
    <t>#2000011941823132</t>
  </si>
  <si>
    <t>#2000008179127661</t>
  </si>
  <si>
    <t>Alexsandro</t>
  </si>
  <si>
    <t>#2000011942858232</t>
  </si>
  <si>
    <t>#2000008180065569</t>
  </si>
  <si>
    <t>Sergius</t>
  </si>
  <si>
    <t>#2000011944435996</t>
  </si>
  <si>
    <t>Eneias Alves De Castro Eneias Alves De Castro</t>
  </si>
  <si>
    <t>#2000011948015108</t>
  </si>
  <si>
    <t>#2000011971188492</t>
  </si>
  <si>
    <t>#2000011972228842</t>
  </si>
  <si>
    <t>MLB3709664252</t>
  </si>
  <si>
    <t>#2000011979496152</t>
  </si>
  <si>
    <t>#2000008213777483</t>
  </si>
  <si>
    <t>Ivo De Barros Silva</t>
  </si>
  <si>
    <t>#2000011980014042</t>
  </si>
  <si>
    <t>#2000008214238057</t>
  </si>
  <si>
    <t>MLB3701630976</t>
  </si>
  <si>
    <t>XMT905TBB</t>
  </si>
  <si>
    <t>#2000011980937452</t>
  </si>
  <si>
    <t>Daliane</t>
  </si>
  <si>
    <t>#2000011983841572</t>
  </si>
  <si>
    <t>#2000008217792511</t>
  </si>
  <si>
    <t>Venciana Venesfrida</t>
  </si>
  <si>
    <t>#2000011987196940</t>
  </si>
  <si>
    <t>#2000008220889225</t>
  </si>
  <si>
    <t>Raquel</t>
  </si>
  <si>
    <t>XHY806SMP</t>
  </si>
  <si>
    <t>#2000011991416326</t>
  </si>
  <si>
    <t>#2000008224706461</t>
  </si>
  <si>
    <t>#2000012009538238</t>
  </si>
  <si>
    <t>#2000008241343561</t>
  </si>
  <si>
    <t>MLB3436224823</t>
  </si>
  <si>
    <t>Travessa Larga Rack De Teto Jeep Cherokee 2008 A 2012</t>
  </si>
  <si>
    <t>XJP602SMB</t>
  </si>
  <si>
    <t>#2000012010894988</t>
  </si>
  <si>
    <t>#2000008242617061</t>
  </si>
  <si>
    <t>Lenilton</t>
  </si>
  <si>
    <t>#2000012017037156</t>
  </si>
  <si>
    <t>#2000008248280945</t>
  </si>
  <si>
    <t>Gilberto De Araujo</t>
  </si>
  <si>
    <t>#2000012017391972</t>
  </si>
  <si>
    <t>#2000008248649157</t>
  </si>
  <si>
    <t>Carlos Manoel S Travessa</t>
  </si>
  <si>
    <t>#2000012036160962</t>
  </si>
  <si>
    <t>Juliane</t>
  </si>
  <si>
    <t>#2000012038916664</t>
  </si>
  <si>
    <t>#2000008268300333</t>
  </si>
  <si>
    <t>Romeu</t>
  </si>
  <si>
    <t>#2000012051794766</t>
  </si>
  <si>
    <t>#2000008280119013</t>
  </si>
  <si>
    <t>#2000012061230236</t>
  </si>
  <si>
    <t>#2000008288887645</t>
  </si>
  <si>
    <t>#2000012071118348</t>
  </si>
  <si>
    <t>#2000008298009707</t>
  </si>
  <si>
    <t>#2000012075954096</t>
  </si>
  <si>
    <t>#2000008302435625</t>
  </si>
  <si>
    <t>Dieter</t>
  </si>
  <si>
    <t>#2000012076414534</t>
  </si>
  <si>
    <t>#2000008302857273</t>
  </si>
  <si>
    <t>#2000012082176908</t>
  </si>
  <si>
    <t>#2000008308162845</t>
  </si>
  <si>
    <t>Diego Vilela</t>
  </si>
  <si>
    <t>XVW302SMP</t>
  </si>
  <si>
    <t>#2000012088563550</t>
  </si>
  <si>
    <t>Jc Vidro Forte</t>
  </si>
  <si>
    <t>Travessa Larga Rack Teto Bagageiro Kia 100% Em Alumínio</t>
  </si>
  <si>
    <t>#2000012092161648</t>
  </si>
  <si>
    <t>Daniele</t>
  </si>
  <si>
    <t>#2000012096706914</t>
  </si>
  <si>
    <t>#2000012113766082</t>
  </si>
  <si>
    <t>#2000008337131405</t>
  </si>
  <si>
    <t xml:space="preserve">Travessa Larga Rack De Teto Mitsubishi 100% Em Alumínio </t>
  </si>
  <si>
    <t>#2000012121879688</t>
  </si>
  <si>
    <t>#2000008344610399</t>
  </si>
  <si>
    <t>#2000012124395942</t>
  </si>
  <si>
    <t>#2000012127504656</t>
  </si>
  <si>
    <t>Douglas Barbosa</t>
  </si>
  <si>
    <t>#2000011852003194</t>
  </si>
  <si>
    <t>#2000008096714789</t>
  </si>
  <si>
    <t>Perikles</t>
  </si>
  <si>
    <t>#2000011943396780</t>
  </si>
  <si>
    <t>#2000008180579025</t>
  </si>
  <si>
    <t>Elizabete</t>
  </si>
  <si>
    <t>MLB4009526988</t>
  </si>
  <si>
    <t>XNS515TBG</t>
  </si>
  <si>
    <t>#2000011964224060</t>
  </si>
  <si>
    <t>Rodrigo Gheller</t>
  </si>
  <si>
    <t>#2000011981431468</t>
  </si>
  <si>
    <t>#2000008215596157</t>
  </si>
  <si>
    <t>Jaime Roberto</t>
  </si>
  <si>
    <t>#2000011987508882</t>
  </si>
  <si>
    <t>Marcos John</t>
  </si>
  <si>
    <t>#2000012032212768</t>
  </si>
  <si>
    <t>#2000008262134885</t>
  </si>
  <si>
    <t xml:space="preserve">Brenda </t>
  </si>
  <si>
    <t>#2000012037139008</t>
  </si>
  <si>
    <t>#2000008266667005</t>
  </si>
  <si>
    <t>Luciana</t>
  </si>
  <si>
    <t>#2000012077096004</t>
  </si>
  <si>
    <t>#2000008303529385</t>
  </si>
  <si>
    <t>#2000012086017012</t>
  </si>
  <si>
    <t>#2000008311719061</t>
  </si>
  <si>
    <t>#2000012123265722</t>
  </si>
  <si>
    <t>#2000008345869455</t>
  </si>
  <si>
    <t>Fellipe</t>
  </si>
  <si>
    <t>#2000012129710744</t>
  </si>
  <si>
    <t>#2000008351714543</t>
  </si>
  <si>
    <t>Rudi</t>
  </si>
  <si>
    <t>#2000011851849526</t>
  </si>
  <si>
    <t>#2000012061736096</t>
  </si>
  <si>
    <t>#2000008289353251</t>
  </si>
  <si>
    <t>Fabiana Silva</t>
  </si>
  <si>
    <t>#2000012071682284</t>
  </si>
  <si>
    <t>#2000008298519961</t>
  </si>
  <si>
    <t>MLB5000975840</t>
  </si>
  <si>
    <t>#2000012089197646</t>
  </si>
  <si>
    <t>Michael</t>
  </si>
  <si>
    <t>#2000011971359496</t>
  </si>
  <si>
    <t>Danielle</t>
  </si>
  <si>
    <t>#2000011839503466</t>
  </si>
  <si>
    <t>#2000008085512065</t>
  </si>
  <si>
    <t>Breno</t>
  </si>
  <si>
    <t>#2000011842279376</t>
  </si>
  <si>
    <t>Brito</t>
  </si>
  <si>
    <t>#2000011805235532</t>
  </si>
  <si>
    <t>#2000011883834808</t>
  </si>
  <si>
    <t>Afranio</t>
  </si>
  <si>
    <t>#2000011891305276</t>
  </si>
  <si>
    <t>#2000008132303853</t>
  </si>
  <si>
    <t>#2000011909683878</t>
  </si>
  <si>
    <t>#2000008149361545</t>
  </si>
  <si>
    <t>Anagli</t>
  </si>
  <si>
    <t>#2000011917545522</t>
  </si>
  <si>
    <t>#2000008156667085</t>
  </si>
  <si>
    <t>Cezio Vitorino</t>
  </si>
  <si>
    <t>#2000011936447016</t>
  </si>
  <si>
    <t>Jonatas Luiz</t>
  </si>
  <si>
    <t>#2000011955732482</t>
  </si>
  <si>
    <t>#2000011978564920</t>
  </si>
  <si>
    <t>Eduardo Willian</t>
  </si>
  <si>
    <t>#2000011986161210</t>
  </si>
  <si>
    <t>#2000008219896575</t>
  </si>
  <si>
    <t>#2000011992601916</t>
  </si>
  <si>
    <t>Marciano</t>
  </si>
  <si>
    <t>#2000011996192136</t>
  </si>
  <si>
    <t>Sabrina</t>
  </si>
  <si>
    <t>#2000012014752886</t>
  </si>
  <si>
    <t>#2000008246174909</t>
  </si>
  <si>
    <t>#2000012031216474</t>
  </si>
  <si>
    <t>#2000008261216221</t>
  </si>
  <si>
    <t>Mauro</t>
  </si>
  <si>
    <t>#2000012074266962</t>
  </si>
  <si>
    <t>#2000008300900973</t>
  </si>
  <si>
    <t>Julhano</t>
  </si>
  <si>
    <t>#2000012078688798</t>
  </si>
  <si>
    <t>#2000008304952585</t>
  </si>
  <si>
    <t>Robson José V. Do Nascimento</t>
  </si>
  <si>
    <t>#2000011929630582</t>
  </si>
  <si>
    <t>#2000008167802187</t>
  </si>
  <si>
    <t>Gilli</t>
  </si>
  <si>
    <t>#2000011970461590</t>
  </si>
  <si>
    <t>#2000008205527213</t>
  </si>
  <si>
    <t>Jose Edson Cardoso De Jesus</t>
  </si>
  <si>
    <t>#2000012039958920</t>
  </si>
  <si>
    <t>Marcos Antonio</t>
  </si>
  <si>
    <t>#2000012056846830</t>
  </si>
  <si>
    <t>#2000008284818753</t>
  </si>
  <si>
    <t>#2000012058851496</t>
  </si>
  <si>
    <t>#2000008286700125</t>
  </si>
  <si>
    <t>Cleto</t>
  </si>
  <si>
    <t>XFI203SMB</t>
  </si>
  <si>
    <t>#2000011865077392</t>
  </si>
  <si>
    <t>#2000008108318457</t>
  </si>
  <si>
    <t xml:space="preserve">Valdemir </t>
  </si>
  <si>
    <t>#2000011888654918</t>
  </si>
  <si>
    <t xml:space="preserve">Adelson </t>
  </si>
  <si>
    <t>#2000011868728520</t>
  </si>
  <si>
    <t>Luis Matheus</t>
  </si>
  <si>
    <t>#2000011890091326</t>
  </si>
  <si>
    <t>#2000011802829070</t>
  </si>
  <si>
    <t>#2000008052507573</t>
  </si>
  <si>
    <t>#2000011824403928</t>
  </si>
  <si>
    <t xml:space="preserve">Noemi </t>
  </si>
  <si>
    <t>#2000011794794570</t>
  </si>
  <si>
    <t>#2000008045220485</t>
  </si>
  <si>
    <t xml:space="preserve">Cleovan Nascimento Da Silva </t>
  </si>
  <si>
    <t>XRE140SMP</t>
  </si>
  <si>
    <t>#2000011836077290</t>
  </si>
  <si>
    <t>Magna Cristiane</t>
  </si>
  <si>
    <t>#2000011907371960</t>
  </si>
  <si>
    <t>#2000008147194445</t>
  </si>
  <si>
    <t>Felipe Johann</t>
  </si>
  <si>
    <t>#2000012117594482</t>
  </si>
  <si>
    <t>#2000008340659967</t>
  </si>
  <si>
    <t>#2000011913818304</t>
  </si>
  <si>
    <t>#2000008153141315</t>
  </si>
  <si>
    <t>XGM111SLB</t>
  </si>
  <si>
    <t>#2000011913990718</t>
  </si>
  <si>
    <t>Elton</t>
  </si>
  <si>
    <t>#2000011933481698</t>
  </si>
  <si>
    <t>#2000008171364953</t>
  </si>
  <si>
    <t>Jardele</t>
  </si>
  <si>
    <t>#2000011793590974</t>
  </si>
  <si>
    <t>Cleverson</t>
  </si>
  <si>
    <t>#2000011795915152</t>
  </si>
  <si>
    <t>#2000008046255673</t>
  </si>
  <si>
    <t>Eni</t>
  </si>
  <si>
    <t>#2000011806337736</t>
  </si>
  <si>
    <t xml:space="preserve">Dyego </t>
  </si>
  <si>
    <t>#2000011807778120</t>
  </si>
  <si>
    <t>#2000008056943795</t>
  </si>
  <si>
    <t xml:space="preserve">Antonio Francisco </t>
  </si>
  <si>
    <t>#2000011811616590</t>
  </si>
  <si>
    <t>#2000008060382277</t>
  </si>
  <si>
    <t>Alexandra</t>
  </si>
  <si>
    <t>#2000011818959058</t>
  </si>
  <si>
    <t>#2000011825358274</t>
  </si>
  <si>
    <t>#2000008072793805</t>
  </si>
  <si>
    <t>Elgrison Freitas Resende</t>
  </si>
  <si>
    <t>#2000011843408076</t>
  </si>
  <si>
    <t>#2000008089023429</t>
  </si>
  <si>
    <t>Carlinhos</t>
  </si>
  <si>
    <t>#2000011848464020</t>
  </si>
  <si>
    <t>#2000008093559381</t>
  </si>
  <si>
    <t>Élber</t>
  </si>
  <si>
    <t>#2000011909604542</t>
  </si>
  <si>
    <t>#2000011966039500</t>
  </si>
  <si>
    <t>MLB5331581188</t>
  </si>
  <si>
    <t>#2000011793375914</t>
  </si>
  <si>
    <t>Angel</t>
  </si>
  <si>
    <t>#2000011795568206</t>
  </si>
  <si>
    <t>Givanildo Marques Santos</t>
  </si>
  <si>
    <t>#2000011819378550</t>
  </si>
  <si>
    <t>Hilton José</t>
  </si>
  <si>
    <t>#2000011837139368</t>
  </si>
  <si>
    <t>Helio Diana</t>
  </si>
  <si>
    <t>#2000011840036100</t>
  </si>
  <si>
    <t>Luan</t>
  </si>
  <si>
    <t>#2000011868496190</t>
  </si>
  <si>
    <t>#2000008111382105</t>
  </si>
  <si>
    <t>Jonadson</t>
  </si>
  <si>
    <t>#2000011921516704</t>
  </si>
  <si>
    <t>Tomas</t>
  </si>
  <si>
    <t>#2000011943197346</t>
  </si>
  <si>
    <t>#2000008180392193</t>
  </si>
  <si>
    <t>#2000011995215266</t>
  </si>
  <si>
    <t>#2000008228256369</t>
  </si>
  <si>
    <t xml:space="preserve">Willian </t>
  </si>
  <si>
    <t>#2000011997322776</t>
  </si>
  <si>
    <t>#2000008230179443</t>
  </si>
  <si>
    <t>Maria Alice</t>
  </si>
  <si>
    <t>#2000012013668002</t>
  </si>
  <si>
    <t>Anne Gabrielly</t>
  </si>
  <si>
    <t>#2000012016692486</t>
  </si>
  <si>
    <t>#2000008247974133</t>
  </si>
  <si>
    <t>#2000012045961480</t>
  </si>
  <si>
    <t>Eronildo</t>
  </si>
  <si>
    <t>#2000012074124144</t>
  </si>
  <si>
    <t>#2000008300767617</t>
  </si>
  <si>
    <t>#2000012082442116</t>
  </si>
  <si>
    <t>#2000008308401263</t>
  </si>
  <si>
    <t>#2000012088367070</t>
  </si>
  <si>
    <t>#2000008313875189</t>
  </si>
  <si>
    <t>Rosa</t>
  </si>
  <si>
    <t>#2000012098530822</t>
  </si>
  <si>
    <t xml:space="preserve">Débora </t>
  </si>
  <si>
    <t>#2000012120803154</t>
  </si>
  <si>
    <t>#2000008343621341</t>
  </si>
  <si>
    <t>Vanessa</t>
  </si>
  <si>
    <t>#2000011826479264</t>
  </si>
  <si>
    <t>Adeilson Batista  Santos</t>
  </si>
  <si>
    <t>#2000011886052636</t>
  </si>
  <si>
    <t>#2000011923254748</t>
  </si>
  <si>
    <t>#2000008161947845</t>
  </si>
  <si>
    <t>#2000011949731594</t>
  </si>
  <si>
    <t>Hyverson</t>
  </si>
  <si>
    <t>#2000011995395624</t>
  </si>
  <si>
    <t>#2000008228422809</t>
  </si>
  <si>
    <t>Vágner Maurício</t>
  </si>
  <si>
    <t>#2000012008424042</t>
  </si>
  <si>
    <t>#2000012041992974</t>
  </si>
  <si>
    <t>Icelo</t>
  </si>
  <si>
    <t>#2000012043950152</t>
  </si>
  <si>
    <t>#2000008272937665</t>
  </si>
  <si>
    <t>#2000012045380248</t>
  </si>
  <si>
    <t>#2000008274261577</t>
  </si>
  <si>
    <t>#2000012050386516</t>
  </si>
  <si>
    <t>#2000008278842101</t>
  </si>
  <si>
    <t xml:space="preserve">Sandrimar </t>
  </si>
  <si>
    <t>#2000012059850034</t>
  </si>
  <si>
    <t>#2000008287599221</t>
  </si>
  <si>
    <t>#2000012067590538</t>
  </si>
  <si>
    <t>#2000012068676376</t>
  </si>
  <si>
    <t>#2000008295778097</t>
  </si>
  <si>
    <t>#2000012075097172</t>
  </si>
  <si>
    <t>#2000008301673691</t>
  </si>
  <si>
    <t>Augusto César</t>
  </si>
  <si>
    <t>#2000012079888188</t>
  </si>
  <si>
    <t>#2000008306055365</t>
  </si>
  <si>
    <t>#2000012093142928</t>
  </si>
  <si>
    <t>Joao Carlos Da Fonseca</t>
  </si>
  <si>
    <t>MLB4875004850</t>
  </si>
  <si>
    <t>Travessa Rack Teto Bagageiro Uno Evo Way 2011-2021 Grafite</t>
  </si>
  <si>
    <t>#2000011950955736</t>
  </si>
  <si>
    <t>#2000008187501539</t>
  </si>
  <si>
    <t>Solange Sayuri</t>
  </si>
  <si>
    <t>1XAQUECUNIV-4REFGP</t>
  </si>
  <si>
    <t>#2000012039399318</t>
  </si>
  <si>
    <t>#2000008268728133</t>
  </si>
  <si>
    <t>#2000012057230892</t>
  </si>
  <si>
    <t>Dayane</t>
  </si>
  <si>
    <t>#2000011873524086</t>
  </si>
  <si>
    <t>Lourdes</t>
  </si>
  <si>
    <t>MLB5271677462</t>
  </si>
  <si>
    <t>Travessa Suporte Rack Teto Bagageiro Renault 100% Alumínio</t>
  </si>
  <si>
    <t>XRE140SLP</t>
  </si>
  <si>
    <t>#2000011881877374</t>
  </si>
  <si>
    <t>#2000008123638559</t>
  </si>
  <si>
    <t>XRE142SLG</t>
  </si>
  <si>
    <t>#2000011960461506</t>
  </si>
  <si>
    <t>#2000008196283033</t>
  </si>
  <si>
    <t>Meriele</t>
  </si>
  <si>
    <t>#2000012118882796</t>
  </si>
  <si>
    <t>#2000008341848605</t>
  </si>
  <si>
    <t>#2000011972693726</t>
  </si>
  <si>
    <t>Roberto Matias Guedes</t>
  </si>
  <si>
    <t>#2000011986316088</t>
  </si>
  <si>
    <t>#2000012057447588</t>
  </si>
  <si>
    <t>#2000008285376307</t>
  </si>
  <si>
    <t>Felipe Yoshio</t>
  </si>
  <si>
    <t>#2000012111275474</t>
  </si>
  <si>
    <t>Wilson Cesar</t>
  </si>
  <si>
    <t>#2000011893415566</t>
  </si>
  <si>
    <t>#2000008134234487</t>
  </si>
  <si>
    <t>Jones</t>
  </si>
  <si>
    <t>MLB3168554770</t>
  </si>
  <si>
    <t>Travessa Larga Rack De Teto Bagageiro Chery Tiggo 5x E Pro</t>
  </si>
  <si>
    <t>#2000012120034692</t>
  </si>
  <si>
    <t>#2000008342898403</t>
  </si>
  <si>
    <t>Omir</t>
  </si>
  <si>
    <t>#2000011812970708</t>
  </si>
  <si>
    <t>Tony Bertelli</t>
  </si>
  <si>
    <t>#2000011865147822</t>
  </si>
  <si>
    <t>Erus Roberto</t>
  </si>
  <si>
    <t>#2000011913470962</t>
  </si>
  <si>
    <t xml:space="preserve">Ronaldo </t>
  </si>
  <si>
    <t>#2000011915706514</t>
  </si>
  <si>
    <t>Roberto Pacheco</t>
  </si>
  <si>
    <t>#2000011913162016</t>
  </si>
  <si>
    <t>#2000008152529437</t>
  </si>
  <si>
    <t>Alpha Brasil Industria E Comer</t>
  </si>
  <si>
    <t>MLB3696041602</t>
  </si>
  <si>
    <t>XVW314SMB</t>
  </si>
  <si>
    <t>#2000012083031304</t>
  </si>
  <si>
    <t>Pablo</t>
  </si>
  <si>
    <t>#2000011800082682</t>
  </si>
  <si>
    <t>#2000008049986761</t>
  </si>
  <si>
    <t>Rayane</t>
  </si>
  <si>
    <t>#2000011861640738</t>
  </si>
  <si>
    <t>Antonio Jeferson</t>
  </si>
  <si>
    <t>#2000012032969830</t>
  </si>
  <si>
    <t>#2000008262855003</t>
  </si>
  <si>
    <t>#2000012050602460</t>
  </si>
  <si>
    <t>#2000008279032979</t>
  </si>
  <si>
    <t>Gabriella</t>
  </si>
  <si>
    <t>XTO115SMB</t>
  </si>
  <si>
    <t>#2000012069936722</t>
  </si>
  <si>
    <t>#2000011890374342</t>
  </si>
  <si>
    <t xml:space="preserve">Yago </t>
  </si>
  <si>
    <t>MLB5268310118</t>
  </si>
  <si>
    <t>#2000012126263954</t>
  </si>
  <si>
    <t>#2000011845692274</t>
  </si>
  <si>
    <t>Markim</t>
  </si>
  <si>
    <t>#2000011880049790</t>
  </si>
  <si>
    <t>#2000008121971297</t>
  </si>
  <si>
    <t>#2000012052877986</t>
  </si>
  <si>
    <t>Glauco Eduardo</t>
  </si>
  <si>
    <t>#2000012056749486</t>
  </si>
  <si>
    <t>#2000008284752069</t>
  </si>
  <si>
    <t>#2000011869302450</t>
  </si>
  <si>
    <t>Joel</t>
  </si>
  <si>
    <t>#2000011862638852</t>
  </si>
  <si>
    <t>Klinger Teodoro De Matos Filho</t>
  </si>
  <si>
    <t>#2000011993496486</t>
  </si>
  <si>
    <t>#2000008226660077</t>
  </si>
  <si>
    <t xml:space="preserve">Pâmela </t>
  </si>
  <si>
    <t>#2000011902191614</t>
  </si>
  <si>
    <t>#2000008142376249</t>
  </si>
  <si>
    <t>#2000011939357612</t>
  </si>
  <si>
    <t>#2000008176850579</t>
  </si>
  <si>
    <t>#2000012071516456</t>
  </si>
  <si>
    <t>#2000012080611768</t>
  </si>
  <si>
    <t>#2000008306738121</t>
  </si>
  <si>
    <t>Rone Peterson</t>
  </si>
  <si>
    <t>#2000011818658136</t>
  </si>
  <si>
    <t>#2000008066749313</t>
  </si>
  <si>
    <t>#2000012001977010</t>
  </si>
  <si>
    <t>#2000008234447587</t>
  </si>
  <si>
    <t>#2000012018359520</t>
  </si>
  <si>
    <t>#2000008249485535</t>
  </si>
  <si>
    <t>Roberto Sales</t>
  </si>
  <si>
    <t>#2000012028322344</t>
  </si>
  <si>
    <t>#2000012053548444</t>
  </si>
  <si>
    <t>#2000008281753965</t>
  </si>
  <si>
    <t>Liliane</t>
  </si>
  <si>
    <t>MLB5039313994</t>
  </si>
  <si>
    <t>Travessa Rack De Teto Bagageiro Ford Ecosport 2010 A 2012</t>
  </si>
  <si>
    <t>XFD700SLB</t>
  </si>
  <si>
    <t>#2000012119925616</t>
  </si>
  <si>
    <t>#2000008342836293</t>
  </si>
  <si>
    <t>Julio Cesar De Freitas</t>
  </si>
  <si>
    <t>#2000011856833352</t>
  </si>
  <si>
    <t>#2000011893541970</t>
  </si>
  <si>
    <t>#2000012050771776</t>
  </si>
  <si>
    <t>#2000012092333588</t>
  </si>
  <si>
    <t>#2000011947325380</t>
  </si>
  <si>
    <t>#2000012085493882</t>
  </si>
  <si>
    <t>#2000008311248821</t>
  </si>
  <si>
    <t>#2000012111231948</t>
  </si>
  <si>
    <t>Eliton</t>
  </si>
  <si>
    <t>#2000012004889148</t>
  </si>
  <si>
    <t>#2000008237121285</t>
  </si>
  <si>
    <t>Alex Oscar</t>
  </si>
  <si>
    <t>#2000012005712940</t>
  </si>
  <si>
    <t>#2000008237882873</t>
  </si>
  <si>
    <t>#2000011805123010</t>
  </si>
  <si>
    <t>Newton</t>
  </si>
  <si>
    <t>#2000011901353916</t>
  </si>
  <si>
    <t>#2000008141563467</t>
  </si>
  <si>
    <t>MLB4089960188</t>
  </si>
  <si>
    <t>Fogareiro Fogão 1 Boca Portátil Camping Acampamento 3 Refis</t>
  </si>
  <si>
    <t>1FOG1B-3REF</t>
  </si>
  <si>
    <t>#2000012040763154</t>
  </si>
  <si>
    <t>#2000008270009337</t>
  </si>
  <si>
    <t>Paulo Martins</t>
  </si>
  <si>
    <t>#2000011804019574</t>
  </si>
  <si>
    <t>#2000008053568591</t>
  </si>
  <si>
    <t>Romison Felipe</t>
  </si>
  <si>
    <t>#2000011806882718</t>
  </si>
  <si>
    <t>#2000011832128606</t>
  </si>
  <si>
    <t>#2000011876791466</t>
  </si>
  <si>
    <t>Del.lima.chaves16</t>
  </si>
  <si>
    <t>#2000011883334152</t>
  </si>
  <si>
    <t>#2000008124959145</t>
  </si>
  <si>
    <t>XGM116SLG</t>
  </si>
  <si>
    <t>#2000012027470632</t>
  </si>
  <si>
    <t>#2000008257788573</t>
  </si>
  <si>
    <t>Alexandro</t>
  </si>
  <si>
    <t>XSK706SLB</t>
  </si>
  <si>
    <t>#2000012124485056</t>
  </si>
  <si>
    <t>Ecsa-engenharia Socioambiental Ecsa-engenharia Socioambiental</t>
  </si>
  <si>
    <t>MLB4104334677</t>
  </si>
  <si>
    <t>Kit Bagageiro Maleiro Gradeado 100 X 150 Travessa Rack Teto</t>
  </si>
  <si>
    <t>#2000011982563768</t>
  </si>
  <si>
    <t>#2000008216586465</t>
  </si>
  <si>
    <t>#2000012019059200</t>
  </si>
  <si>
    <t>Aparecida De Fatima</t>
  </si>
  <si>
    <t>#2000012031581010</t>
  </si>
  <si>
    <t>#2000008261559307</t>
  </si>
  <si>
    <t>Moisés</t>
  </si>
  <si>
    <t>#2000012032103344</t>
  </si>
  <si>
    <t>#2000008262062037</t>
  </si>
  <si>
    <t>Agnaldo Jose Do Santo</t>
  </si>
  <si>
    <t>#2000012040113402</t>
  </si>
  <si>
    <t>Kiko06029507</t>
  </si>
  <si>
    <t>#2000012045528852</t>
  </si>
  <si>
    <t>Getulio</t>
  </si>
  <si>
    <t>#2000012055750852</t>
  </si>
  <si>
    <t>#2000008283807601</t>
  </si>
  <si>
    <t>#2000012057805764</t>
  </si>
  <si>
    <t>#2000012071630544</t>
  </si>
  <si>
    <t>Américo Cipriano</t>
  </si>
  <si>
    <t>#2000012079536576</t>
  </si>
  <si>
    <t>Valdinei</t>
  </si>
  <si>
    <t>#2000012080571298</t>
  </si>
  <si>
    <t>#2000008306709617</t>
  </si>
  <si>
    <t>#2000012121536068</t>
  </si>
  <si>
    <t>#2000008344266023</t>
  </si>
  <si>
    <t>#2000011976906900</t>
  </si>
  <si>
    <t>#2000008211402893</t>
  </si>
  <si>
    <t xml:space="preserve">Lara Cristine </t>
  </si>
  <si>
    <t>#2000012036180050</t>
  </si>
  <si>
    <t>#2000008265785109</t>
  </si>
  <si>
    <t>#2000011809619298</t>
  </si>
  <si>
    <t>#2000008058592569</t>
  </si>
  <si>
    <t>Leonizio Da</t>
  </si>
  <si>
    <t>#2000011840729226</t>
  </si>
  <si>
    <t>#2000008086596047</t>
  </si>
  <si>
    <t xml:space="preserve">Natan </t>
  </si>
  <si>
    <t>#2000011858148474</t>
  </si>
  <si>
    <t>#2000008102210361</t>
  </si>
  <si>
    <t>#2000011858916984</t>
  </si>
  <si>
    <t>#2000008102889947</t>
  </si>
  <si>
    <t xml:space="preserve">Marieze </t>
  </si>
  <si>
    <t>#2000011887400878</t>
  </si>
  <si>
    <t>Claudemir De Araujo</t>
  </si>
  <si>
    <t>#2000011918475276</t>
  </si>
  <si>
    <t xml:space="preserve">Luiz </t>
  </si>
  <si>
    <t>MLB3482009291</t>
  </si>
  <si>
    <t>#2000011834477434</t>
  </si>
  <si>
    <t>#2000008080969937</t>
  </si>
  <si>
    <t>David Francisco Ferreira Ganda</t>
  </si>
  <si>
    <t>#2000011835111644</t>
  </si>
  <si>
    <t>Edilânia</t>
  </si>
  <si>
    <t>#2000011937636990</t>
  </si>
  <si>
    <t>#2000011950596024</t>
  </si>
  <si>
    <t>#2000008187161707</t>
  </si>
  <si>
    <t>#2000012034863632</t>
  </si>
  <si>
    <t>Edna</t>
  </si>
  <si>
    <t>#2000012084684592</t>
  </si>
  <si>
    <t>#2000008310484249</t>
  </si>
  <si>
    <t>Celio Marcio</t>
  </si>
  <si>
    <t>#2000012087751456</t>
  </si>
  <si>
    <t>Rogger</t>
  </si>
  <si>
    <t>#2000012086066932</t>
  </si>
  <si>
    <t>Sandro Valerio Do Nascimento</t>
  </si>
  <si>
    <t>#2000012118967352</t>
  </si>
  <si>
    <t>#2000008341925779</t>
  </si>
  <si>
    <t xml:space="preserve">Wellington </t>
  </si>
  <si>
    <t>#2000012017047586</t>
  </si>
  <si>
    <t>#2000008248320337</t>
  </si>
  <si>
    <t>#2000012055986866</t>
  </si>
  <si>
    <t>Tailana</t>
  </si>
  <si>
    <t>MLB4757915814</t>
  </si>
  <si>
    <t>#2000011803472038</t>
  </si>
  <si>
    <t>#2000008053041545</t>
  </si>
  <si>
    <t>Luiz Homero</t>
  </si>
  <si>
    <t>#2000012033968408</t>
  </si>
  <si>
    <t>#2000011819942344</t>
  </si>
  <si>
    <t>#2000011850933228</t>
  </si>
  <si>
    <t>#2000008095785777</t>
  </si>
  <si>
    <t>Welliton</t>
  </si>
  <si>
    <t>#2000011870598800</t>
  </si>
  <si>
    <t>Marcus</t>
  </si>
  <si>
    <t>#2000011878452388</t>
  </si>
  <si>
    <t>#2000008120505809</t>
  </si>
  <si>
    <t>Djeimes</t>
  </si>
  <si>
    <t>#2000011928820456</t>
  </si>
  <si>
    <t>Edemir</t>
  </si>
  <si>
    <t>#2000012056129920</t>
  </si>
  <si>
    <t>#2000008284157537</t>
  </si>
  <si>
    <t>#2000012082180270</t>
  </si>
  <si>
    <t>#2000008308163545</t>
  </si>
  <si>
    <t xml:space="preserve">Jhennifer Mendes </t>
  </si>
  <si>
    <t>XGM116SLP</t>
  </si>
  <si>
    <t>#2000012083433980</t>
  </si>
  <si>
    <t>#2000008309350969</t>
  </si>
  <si>
    <t>Altemar</t>
  </si>
  <si>
    <t>#2000012097098992</t>
  </si>
  <si>
    <t>#2000008321913163</t>
  </si>
  <si>
    <t>#2000011907188270</t>
  </si>
  <si>
    <t>#2000011820480498</t>
  </si>
  <si>
    <t>#2000008068390151</t>
  </si>
  <si>
    <t>Inês</t>
  </si>
  <si>
    <t xml:space="preserve">Travessa Rack De Teto P/ Carro + Suporte Transbike Bike </t>
  </si>
  <si>
    <t>#2000011850835916</t>
  </si>
  <si>
    <t>#2000008095680845</t>
  </si>
  <si>
    <t>#2000011896549902</t>
  </si>
  <si>
    <t>#2000011897176724</t>
  </si>
  <si>
    <t>#2000008137653923</t>
  </si>
  <si>
    <t>#2000011899893618</t>
  </si>
  <si>
    <t>#2000011905593508</t>
  </si>
  <si>
    <t>#2000011912972656</t>
  </si>
  <si>
    <t>Irineu Alexandre Dos Santo S</t>
  </si>
  <si>
    <t>#2000011924815966</t>
  </si>
  <si>
    <t>#2000008163408149</t>
  </si>
  <si>
    <t xml:space="preserve">Jefferson Marcelino </t>
  </si>
  <si>
    <t>#2000011897704992</t>
  </si>
  <si>
    <t>Alcimoni Aparecida</t>
  </si>
  <si>
    <t>#2000011805443122</t>
  </si>
  <si>
    <t>#2000008054865729</t>
  </si>
  <si>
    <t xml:space="preserve">Jean </t>
  </si>
  <si>
    <t>#2000011828712034</t>
  </si>
  <si>
    <t>#2000008075852313</t>
  </si>
  <si>
    <t>Samira</t>
  </si>
  <si>
    <t>#2000011828873396</t>
  </si>
  <si>
    <t>#2000008076001279</t>
  </si>
  <si>
    <t>#2000011853011366</t>
  </si>
  <si>
    <t>#2000012068687210</t>
  </si>
  <si>
    <t>#2000008295807425</t>
  </si>
  <si>
    <t>Washington Fernando</t>
  </si>
  <si>
    <t>1XAQUECUNIV-1MAC915-1REFGP</t>
  </si>
  <si>
    <t>#2000012011424376</t>
  </si>
  <si>
    <t>#2000008243077977</t>
  </si>
  <si>
    <t>#2000012011695124</t>
  </si>
  <si>
    <t>#2000008243355323</t>
  </si>
  <si>
    <t>#2000012012527816</t>
  </si>
  <si>
    <t>#2000008244101537</t>
  </si>
  <si>
    <t>#2000012012601056</t>
  </si>
  <si>
    <t>Pedro Jorge Ribeiro</t>
  </si>
  <si>
    <t>#2000012018856052</t>
  </si>
  <si>
    <t>#2000012025663624</t>
  </si>
  <si>
    <t>#2000008256140361</t>
  </si>
  <si>
    <t>#2000012040601128</t>
  </si>
  <si>
    <t>Valdeir</t>
  </si>
  <si>
    <t>#2000012111739568</t>
  </si>
  <si>
    <t>#2000008335292387</t>
  </si>
  <si>
    <t>Jose Renato</t>
  </si>
  <si>
    <t>#2000011797543332</t>
  </si>
  <si>
    <t>#2000008047689799</t>
  </si>
  <si>
    <t>#2000011806343142</t>
  </si>
  <si>
    <t>#2000008055650947</t>
  </si>
  <si>
    <t>Julio Luiz</t>
  </si>
  <si>
    <t>#2000011848591926</t>
  </si>
  <si>
    <t>#2000008093727157</t>
  </si>
  <si>
    <t>Luiz Otavio</t>
  </si>
  <si>
    <t>#2000011967659508</t>
  </si>
  <si>
    <t>#2000008202959017</t>
  </si>
  <si>
    <t>#2000011994590968</t>
  </si>
  <si>
    <t>#2000008227679749</t>
  </si>
  <si>
    <t>#2000012056097090</t>
  </si>
  <si>
    <t>#2000008284147269</t>
  </si>
  <si>
    <t>André Luiz Ramos</t>
  </si>
  <si>
    <t>#2000012121918104</t>
  </si>
  <si>
    <t>Claudio Romero</t>
  </si>
  <si>
    <t>#2000012008461174</t>
  </si>
  <si>
    <t>Lenil De Araujo</t>
  </si>
  <si>
    <t>#2000012044215966</t>
  </si>
  <si>
    <t>#2000008273183707</t>
  </si>
  <si>
    <t xml:space="preserve">André Luis </t>
  </si>
  <si>
    <t>#2000012076128160</t>
  </si>
  <si>
    <t>#2000008302581753</t>
  </si>
  <si>
    <t>Iasmin</t>
  </si>
  <si>
    <t>#2000011843807308</t>
  </si>
  <si>
    <t>#2000011852810364</t>
  </si>
  <si>
    <t>#2000008097446783</t>
  </si>
  <si>
    <t>#2000011857153876</t>
  </si>
  <si>
    <t>José Haroldo</t>
  </si>
  <si>
    <t>#2000011877570074</t>
  </si>
  <si>
    <t>#2000011895571094</t>
  </si>
  <si>
    <t>Marco Brito</t>
  </si>
  <si>
    <t>#2000011903082380</t>
  </si>
  <si>
    <t>#2000008143148327</t>
  </si>
  <si>
    <t>Cristiane</t>
  </si>
  <si>
    <t>#2000011917293966</t>
  </si>
  <si>
    <t>Hermeto Luiz Lima De Queiroz</t>
  </si>
  <si>
    <t>#2000011918190452</t>
  </si>
  <si>
    <t>#2000008157219467</t>
  </si>
  <si>
    <t>Claudinei Paulo</t>
  </si>
  <si>
    <t>#2000011985668140</t>
  </si>
  <si>
    <t>#2000008219433731</t>
  </si>
  <si>
    <t>Fernando Gomes E Silva</t>
  </si>
  <si>
    <t>#2000012009175370</t>
  </si>
  <si>
    <t>#2000008241039817</t>
  </si>
  <si>
    <t>Jose Sirlandio Alves Sena</t>
  </si>
  <si>
    <t>#2000012016120730</t>
  </si>
  <si>
    <t>#2000008247459205</t>
  </si>
  <si>
    <t>#2000011904256086</t>
  </si>
  <si>
    <t>#2000008144279175</t>
  </si>
  <si>
    <t>Geovane Almeida Rovazino</t>
  </si>
  <si>
    <t>#2000011948636182</t>
  </si>
  <si>
    <t>#2000008185361961</t>
  </si>
  <si>
    <t>Everson</t>
  </si>
  <si>
    <t>#2000011847485020</t>
  </si>
  <si>
    <t>#2000008092703365</t>
  </si>
  <si>
    <t>MLB4094707482</t>
  </si>
  <si>
    <t xml:space="preserve">Suporte Transbike Para Bike + Travessa Larga Fiat Uno Way </t>
  </si>
  <si>
    <t>1XWAB-1BIKEUP</t>
  </si>
  <si>
    <t>#2000012089653682</t>
  </si>
  <si>
    <t>#2000008315063725</t>
  </si>
  <si>
    <t>Neuza</t>
  </si>
  <si>
    <t>#2000012113723492</t>
  </si>
  <si>
    <t>#2000008337105613</t>
  </si>
  <si>
    <t>#2000011892862966</t>
  </si>
  <si>
    <t>#2000008133707339</t>
  </si>
  <si>
    <t xml:space="preserve">Silvano Antonio De Jesus </t>
  </si>
  <si>
    <t>MLB3897291824</t>
  </si>
  <si>
    <t>Gradeado Pequeno + Travessa Larga Rack Uno Way 2011 A 2021</t>
  </si>
  <si>
    <t>1XGRADG-1XFI200WAB</t>
  </si>
  <si>
    <t>#2000012030657718</t>
  </si>
  <si>
    <t>#2000008260721129</t>
  </si>
  <si>
    <t>Paulo Roberto</t>
  </si>
  <si>
    <t>MLB3960631277</t>
  </si>
  <si>
    <t>Par De Lâmpada Super Ultra Led Branca H1 6000k 12v 24v 8000l</t>
  </si>
  <si>
    <t>#2000011935691456</t>
  </si>
  <si>
    <t>#2000008173454189</t>
  </si>
  <si>
    <t>#2000011965455430</t>
  </si>
  <si>
    <t>#2000008200898969</t>
  </si>
  <si>
    <t>#2000011967054742</t>
  </si>
  <si>
    <t>#2000008202375637</t>
  </si>
  <si>
    <t>#2000012009373914</t>
  </si>
  <si>
    <t>#2000008241220911</t>
  </si>
  <si>
    <t>#2000012020210688</t>
  </si>
  <si>
    <t>Silviaferracini</t>
  </si>
  <si>
    <t>#2000012025112480</t>
  </si>
  <si>
    <t>Adenir</t>
  </si>
  <si>
    <t>#2000012033306178</t>
  </si>
  <si>
    <t>#2000008263135927</t>
  </si>
  <si>
    <t>Wyllson</t>
  </si>
  <si>
    <t>#2000012080381114</t>
  </si>
  <si>
    <t>#2000008306535217</t>
  </si>
  <si>
    <t>#2000012083998956</t>
  </si>
  <si>
    <t>#2000012091729494</t>
  </si>
  <si>
    <t>#2000008316986091</t>
  </si>
  <si>
    <t>#2000011907408546</t>
  </si>
  <si>
    <t>#2000008147198817</t>
  </si>
  <si>
    <t>XTO110SLB</t>
  </si>
  <si>
    <t>#2000011919564294</t>
  </si>
  <si>
    <t>#2000008158498881</t>
  </si>
  <si>
    <t>Kennedy</t>
  </si>
  <si>
    <t>#2000011958003982</t>
  </si>
  <si>
    <t xml:space="preserve">Luis Fernando </t>
  </si>
  <si>
    <t>#2000011812351622</t>
  </si>
  <si>
    <t>MLB5034170804</t>
  </si>
  <si>
    <t>Travessa Rack De Teto Bagageiro Fiat Strada 2001 A 2025</t>
  </si>
  <si>
    <t>#2000011982971116</t>
  </si>
  <si>
    <t>MLB3970565463</t>
  </si>
  <si>
    <t>Fogareiro A Gás 1 Boca Portátil C/ Maçarico 5 Refil Camping</t>
  </si>
  <si>
    <t>1FOG1B-1MAC915-5REF</t>
  </si>
  <si>
    <t>#2000011962178666</t>
  </si>
  <si>
    <t>#2000008197845035</t>
  </si>
  <si>
    <t>Orlando</t>
  </si>
  <si>
    <t>#2000011983693632</t>
  </si>
  <si>
    <t>#2000012059517532</t>
  </si>
  <si>
    <t>#2000008287297543</t>
  </si>
  <si>
    <t>#2000011930760732</t>
  </si>
  <si>
    <t>Lair</t>
  </si>
  <si>
    <t>#2000011956941650</t>
  </si>
  <si>
    <t>#2000008193053101</t>
  </si>
  <si>
    <t>#2000011963349196</t>
  </si>
  <si>
    <t>#2000008198926873</t>
  </si>
  <si>
    <t>Huálaci</t>
  </si>
  <si>
    <t>#2000011956559550</t>
  </si>
  <si>
    <t>#2000008192676929</t>
  </si>
  <si>
    <t>Jorge Tiago Malta De Lima</t>
  </si>
  <si>
    <t>#2000011973210914</t>
  </si>
  <si>
    <t>#2000008208031945</t>
  </si>
  <si>
    <t>Rute</t>
  </si>
  <si>
    <t>#2000011824546826</t>
  </si>
  <si>
    <t>#2000008072089513</t>
  </si>
  <si>
    <t>Sávio</t>
  </si>
  <si>
    <t>#2000011841810872</t>
  </si>
  <si>
    <t>#2000008087574919</t>
  </si>
  <si>
    <t>#2000011861046560</t>
  </si>
  <si>
    <t>#2000008104758619</t>
  </si>
  <si>
    <t>Sebastiao</t>
  </si>
  <si>
    <t>#2000011986928918</t>
  </si>
  <si>
    <t>#2000011824050532</t>
  </si>
  <si>
    <t>#2000011845482684</t>
  </si>
  <si>
    <t>R De Paula Ribeiro Internet Ba R De Paula Ribeiro Internet Ba</t>
  </si>
  <si>
    <t>#2000011853203122</t>
  </si>
  <si>
    <t>#2000008097794749</t>
  </si>
  <si>
    <t>Brasero Parrillas Comercio E S Brasero Parrillas Comercio E S</t>
  </si>
  <si>
    <t>#2000011857635966</t>
  </si>
  <si>
    <t>#2000008101817405</t>
  </si>
  <si>
    <t>Maciel</t>
  </si>
  <si>
    <t>#2000011864506842</t>
  </si>
  <si>
    <t>#2000008107815261</t>
  </si>
  <si>
    <t>#2000011877496982</t>
  </si>
  <si>
    <t>Jonatas</t>
  </si>
  <si>
    <t>#2000011884149990</t>
  </si>
  <si>
    <t>#2000008125759101</t>
  </si>
  <si>
    <t>#2000011909218264</t>
  </si>
  <si>
    <t>#2000008148884521</t>
  </si>
  <si>
    <t>#2000011912277266</t>
  </si>
  <si>
    <t>#2000008151709659</t>
  </si>
  <si>
    <t>#2000011914297202</t>
  </si>
  <si>
    <t>#2000008153586519</t>
  </si>
  <si>
    <t>Christiano</t>
  </si>
  <si>
    <t>#2000011916194322</t>
  </si>
  <si>
    <t>#2000008155364625</t>
  </si>
  <si>
    <t>#2000011916770994</t>
  </si>
  <si>
    <t>#2000008155922177</t>
  </si>
  <si>
    <t>#2000011934159822</t>
  </si>
  <si>
    <t>#2000008172024861</t>
  </si>
  <si>
    <t>Bruno Nunes De Souza</t>
  </si>
  <si>
    <t>#2000011936070242</t>
  </si>
  <si>
    <t>#2000008173772525</t>
  </si>
  <si>
    <t>#2000011943396164</t>
  </si>
  <si>
    <t>#2000008180555793</t>
  </si>
  <si>
    <t>#2000011949230122</t>
  </si>
  <si>
    <t>#2000008185911885</t>
  </si>
  <si>
    <t>#2000011952236938</t>
  </si>
  <si>
    <t>#2000008188679617</t>
  </si>
  <si>
    <t>#2000011954781370</t>
  </si>
  <si>
    <t>#2000011978599630</t>
  </si>
  <si>
    <t>#2000008212964569</t>
  </si>
  <si>
    <t>#2000011987248072</t>
  </si>
  <si>
    <t>#2000008220911489</t>
  </si>
  <si>
    <t>#2000011991691712</t>
  </si>
  <si>
    <t>#2000012000277398</t>
  </si>
  <si>
    <t>#2000008232908217</t>
  </si>
  <si>
    <t>#2000012025251198</t>
  </si>
  <si>
    <t>#2000008255791669</t>
  </si>
  <si>
    <t>#2000012042038208</t>
  </si>
  <si>
    <t>#2000012044451020</t>
  </si>
  <si>
    <t>#2000012062338526</t>
  </si>
  <si>
    <t>#2000008289906639</t>
  </si>
  <si>
    <t>#2000012067867574</t>
  </si>
  <si>
    <t>#2000008295050477</t>
  </si>
  <si>
    <t>Nilcinei</t>
  </si>
  <si>
    <t>#2000012096810142</t>
  </si>
  <si>
    <t>#2000012115090258</t>
  </si>
  <si>
    <t>#2000012131657958</t>
  </si>
  <si>
    <t>Juarez</t>
  </si>
  <si>
    <t>#2000012015573928</t>
  </si>
  <si>
    <t>#2000008246941625</t>
  </si>
  <si>
    <t>#2000012024268624</t>
  </si>
  <si>
    <t>Kelson</t>
  </si>
  <si>
    <t>#2000012075503450</t>
  </si>
  <si>
    <t>Lindon Jocelio Gonçalves</t>
  </si>
  <si>
    <t>#2000011825176226</t>
  </si>
  <si>
    <t>#2000008072627773</t>
  </si>
  <si>
    <t>Jonas</t>
  </si>
  <si>
    <t>MLB5299126338</t>
  </si>
  <si>
    <t>Travessa Para Rack De Teto Citroen Bagageiro 100% Alumínio</t>
  </si>
  <si>
    <t>XCT131SLB</t>
  </si>
  <si>
    <t>#2000011820094782</t>
  </si>
  <si>
    <t>Tarcísio</t>
  </si>
  <si>
    <t>#2000011836011562</t>
  </si>
  <si>
    <t>Guiomar Pereira</t>
  </si>
  <si>
    <t>#2000011842305778</t>
  </si>
  <si>
    <t>#2000008088042757</t>
  </si>
  <si>
    <t xml:space="preserve">Renato </t>
  </si>
  <si>
    <t>#2000011846250930</t>
  </si>
  <si>
    <t>Eliú</t>
  </si>
  <si>
    <t>#2000011848148168</t>
  </si>
  <si>
    <t>#2000008093270493</t>
  </si>
  <si>
    <t>#2000011861233634</t>
  </si>
  <si>
    <t>#2000008104933195</t>
  </si>
  <si>
    <t>#2000011879817796</t>
  </si>
  <si>
    <t>#2000008121774619</t>
  </si>
  <si>
    <t>XMT906SLB</t>
  </si>
  <si>
    <t>#2000011900830696</t>
  </si>
  <si>
    <t>Valter</t>
  </si>
  <si>
    <t>#2000011915908978</t>
  </si>
  <si>
    <t>#2000008155126053</t>
  </si>
  <si>
    <t>#2000011916382686</t>
  </si>
  <si>
    <t>#2000008155551837</t>
  </si>
  <si>
    <t>#2000011918293202</t>
  </si>
  <si>
    <t>#2000008157288601</t>
  </si>
  <si>
    <t>#2000011929966408</t>
  </si>
  <si>
    <t>#2000011960962462</t>
  </si>
  <si>
    <t>MLB3951303805</t>
  </si>
  <si>
    <t>Travessa Larga Rack De Teto Bagageiro Nissan 100% Alumínio</t>
  </si>
  <si>
    <t>XNS510SLP</t>
  </si>
  <si>
    <t>#2000011961598178</t>
  </si>
  <si>
    <t>#2000011963374776</t>
  </si>
  <si>
    <t>#2000008198975541</t>
  </si>
  <si>
    <t>XNS511SLP</t>
  </si>
  <si>
    <t>#2000011972737588</t>
  </si>
  <si>
    <t>Asis Tênis Clube Asis Tênis Clube</t>
  </si>
  <si>
    <t>#2000011983212802</t>
  </si>
  <si>
    <t>#2000008217175673</t>
  </si>
  <si>
    <t>#2000011990569528</t>
  </si>
  <si>
    <t>#2000011999244456</t>
  </si>
  <si>
    <t>Francisco Henrique</t>
  </si>
  <si>
    <t>#2000012018288600</t>
  </si>
  <si>
    <t>#2000012041849230</t>
  </si>
  <si>
    <t>#2000012064718294</t>
  </si>
  <si>
    <t>#2000008292086813</t>
  </si>
  <si>
    <t>#2000012067649470</t>
  </si>
  <si>
    <t>#2000012077726888</t>
  </si>
  <si>
    <t>#2000008304075221</t>
  </si>
  <si>
    <t>#2000012080311700</t>
  </si>
  <si>
    <t>#2000008306454005</t>
  </si>
  <si>
    <t>#2000012087218760</t>
  </si>
  <si>
    <t>#2000008312784319</t>
  </si>
  <si>
    <t>Lucimara</t>
  </si>
  <si>
    <t>#2000012096165780</t>
  </si>
  <si>
    <t>#2000008321064741</t>
  </si>
  <si>
    <t>Romildo Beraldo</t>
  </si>
  <si>
    <t>XMT900SLP</t>
  </si>
  <si>
    <t>#2000012116920590</t>
  </si>
  <si>
    <t>#2000008340022345</t>
  </si>
  <si>
    <t>Rogério</t>
  </si>
  <si>
    <t>XMT906SLP</t>
  </si>
  <si>
    <t>#2000011917206554</t>
  </si>
  <si>
    <t>#2000008156325133</t>
  </si>
  <si>
    <t>#2000011807693482</t>
  </si>
  <si>
    <t>Sandra</t>
  </si>
  <si>
    <t>#2000011918751302</t>
  </si>
  <si>
    <t>#2000008157766155</t>
  </si>
  <si>
    <t>Rone</t>
  </si>
  <si>
    <t>#2000011937710552</t>
  </si>
  <si>
    <t>Nayla Beatriz</t>
  </si>
  <si>
    <t>MLB5019398346</t>
  </si>
  <si>
    <t>#2000011938370004</t>
  </si>
  <si>
    <t>#2000008175913057</t>
  </si>
  <si>
    <t>#2000011941876108</t>
  </si>
  <si>
    <t>#2000008179142689</t>
  </si>
  <si>
    <t>#2000011942831562</t>
  </si>
  <si>
    <t>#2000008180023263</t>
  </si>
  <si>
    <t>Geangela</t>
  </si>
  <si>
    <t>#2000011944209476</t>
  </si>
  <si>
    <t>Luciane</t>
  </si>
  <si>
    <t>#2000011951698446</t>
  </si>
  <si>
    <t>#2000012120466988</t>
  </si>
  <si>
    <t>#2000012131649748</t>
  </si>
  <si>
    <t>#2000008353480705</t>
  </si>
  <si>
    <t>Samuel Lucas</t>
  </si>
  <si>
    <t>#2000012112020360</t>
  </si>
  <si>
    <t>#2000008335525725</t>
  </si>
  <si>
    <t>#2000011949867056</t>
  </si>
  <si>
    <t>#2000008186517759</t>
  </si>
  <si>
    <t>Cleber</t>
  </si>
  <si>
    <t>#2000011958293374</t>
  </si>
  <si>
    <t>#2000008194269143</t>
  </si>
  <si>
    <t>Sérgio Portella De Lima</t>
  </si>
  <si>
    <t>#2000011972929474</t>
  </si>
  <si>
    <t>#2000008207788065</t>
  </si>
  <si>
    <t>Emanuel Victor</t>
  </si>
  <si>
    <t>#2000011974223182</t>
  </si>
  <si>
    <t>#2000008208959325</t>
  </si>
  <si>
    <t>Leticia</t>
  </si>
  <si>
    <t>#2000011974614046</t>
  </si>
  <si>
    <t>#2000008209313125</t>
  </si>
  <si>
    <t>Nazareno</t>
  </si>
  <si>
    <t>#2000012007872020</t>
  </si>
  <si>
    <t>Odairsoares296</t>
  </si>
  <si>
    <t>#2000012008710116</t>
  </si>
  <si>
    <t>#2000008240595273</t>
  </si>
  <si>
    <t>Carla Magda</t>
  </si>
  <si>
    <t>#2000012013767154</t>
  </si>
  <si>
    <t>José Antonio De Moraes</t>
  </si>
  <si>
    <t>#2000012034942982</t>
  </si>
  <si>
    <t>#2000008264648989</t>
  </si>
  <si>
    <t>Alexandrezdepski</t>
  </si>
  <si>
    <t>#2000012036120248</t>
  </si>
  <si>
    <t>#2000012042644708</t>
  </si>
  <si>
    <t>#2000008271725419</t>
  </si>
  <si>
    <t>#2000012044289400</t>
  </si>
  <si>
    <t>#2000008273246861</t>
  </si>
  <si>
    <t>Susana</t>
  </si>
  <si>
    <t>#2000012052395632</t>
  </si>
  <si>
    <t>#2000012058340084</t>
  </si>
  <si>
    <t>#2000008286193093</t>
  </si>
  <si>
    <t>#2000012058992228</t>
  </si>
  <si>
    <t xml:space="preserve">Jonas </t>
  </si>
  <si>
    <t>#2000012059841458</t>
  </si>
  <si>
    <t>#2000008287587565</t>
  </si>
  <si>
    <t>Jairo</t>
  </si>
  <si>
    <t>#2000012066294764</t>
  </si>
  <si>
    <t>#2000008293574973</t>
  </si>
  <si>
    <t>Francisco Moura De Souza</t>
  </si>
  <si>
    <t>#2000012077074814</t>
  </si>
  <si>
    <t>#2000012085432896</t>
  </si>
  <si>
    <t>#2000008311170849</t>
  </si>
  <si>
    <t>Alexande</t>
  </si>
  <si>
    <t>#2000012108410066</t>
  </si>
  <si>
    <t>#2000008332219653</t>
  </si>
  <si>
    <t>Miraildo</t>
  </si>
  <si>
    <t>#2000012111663640</t>
  </si>
  <si>
    <t>#2000008335222273</t>
  </si>
  <si>
    <t>Yuri Breno</t>
  </si>
  <si>
    <t>#2000012112797432</t>
  </si>
  <si>
    <t>#2000012117485892</t>
  </si>
  <si>
    <t>#2000008340584821</t>
  </si>
  <si>
    <t>#2000011802979642</t>
  </si>
  <si>
    <t>#2000008052626717</t>
  </si>
  <si>
    <t>#2000011913385224</t>
  </si>
  <si>
    <t>#2000008152754427</t>
  </si>
  <si>
    <t>Andersom</t>
  </si>
  <si>
    <t>#2000012057119206</t>
  </si>
  <si>
    <t>#2000008285073663</t>
  </si>
  <si>
    <t>Ângela Maria</t>
  </si>
  <si>
    <t>#2000012082993792</t>
  </si>
  <si>
    <t>#2000008308910817</t>
  </si>
  <si>
    <t>Karine</t>
  </si>
  <si>
    <t>#2000012083997072</t>
  </si>
  <si>
    <t>#2000008309840375</t>
  </si>
  <si>
    <t>#2000012122142544</t>
  </si>
  <si>
    <t>#2000008344822113</t>
  </si>
  <si>
    <t>João Carlos</t>
  </si>
  <si>
    <t>#2000011843022880</t>
  </si>
  <si>
    <t>#2000008088679045</t>
  </si>
  <si>
    <t>Martim</t>
  </si>
  <si>
    <t>XSU450SLG</t>
  </si>
  <si>
    <t>#2000011843592548</t>
  </si>
  <si>
    <t>#2000008089184371</t>
  </si>
  <si>
    <t>XMT901SLP</t>
  </si>
  <si>
    <t>#2000011903204242</t>
  </si>
  <si>
    <t>#2000008143285281</t>
  </si>
  <si>
    <t>#2000011912125592</t>
  </si>
  <si>
    <t>#2000008151601233</t>
  </si>
  <si>
    <t>#2000011935597588</t>
  </si>
  <si>
    <t>#2000008173346215</t>
  </si>
  <si>
    <t>#2000011965074118</t>
  </si>
  <si>
    <t>#2000008200532101</t>
  </si>
  <si>
    <t>Nilton Cezar</t>
  </si>
  <si>
    <t>#2000012012297066</t>
  </si>
  <si>
    <t>#2000008243878823</t>
  </si>
  <si>
    <t>Alison</t>
  </si>
  <si>
    <t>XFI203SLB</t>
  </si>
  <si>
    <t>#2000012025509180</t>
  </si>
  <si>
    <t>Mario</t>
  </si>
  <si>
    <t>XFI202SLG</t>
  </si>
  <si>
    <t>#2000012093978194</t>
  </si>
  <si>
    <t>#2000008319025485</t>
  </si>
  <si>
    <t>#2000011834095276</t>
  </si>
  <si>
    <t>#2000008080619601</t>
  </si>
  <si>
    <t>#2000011886852174</t>
  </si>
  <si>
    <t>#2000008128205561</t>
  </si>
  <si>
    <t>#2000011900817782</t>
  </si>
  <si>
    <t>#2000008141097221</t>
  </si>
  <si>
    <t>Marcelo Carvalho</t>
  </si>
  <si>
    <t>#2000012000502186</t>
  </si>
  <si>
    <t>#2000008233080831</t>
  </si>
  <si>
    <t>Narciso Arcanjo</t>
  </si>
  <si>
    <t>#2000011995043508</t>
  </si>
  <si>
    <t>#2000008228087609</t>
  </si>
  <si>
    <t>Michele</t>
  </si>
  <si>
    <t>#2000011878574608</t>
  </si>
  <si>
    <t>#2000008120619713</t>
  </si>
  <si>
    <t>Claudevan</t>
  </si>
  <si>
    <t>#2000012080562470</t>
  </si>
  <si>
    <t>#2000008306681389</t>
  </si>
  <si>
    <t>Simey</t>
  </si>
  <si>
    <t>#2000012086673612</t>
  </si>
  <si>
    <t>#2000008312314317</t>
  </si>
  <si>
    <t>Tatiprodrigues</t>
  </si>
  <si>
    <t>#2000012103851602</t>
  </si>
  <si>
    <t>William Santana</t>
  </si>
  <si>
    <t>#2000012115000692</t>
  </si>
  <si>
    <t>#2000011922011108</t>
  </si>
  <si>
    <t>#2000011839449246</t>
  </si>
  <si>
    <t>#2000008085461625</t>
  </si>
  <si>
    <t>#2000011869353656</t>
  </si>
  <si>
    <t>Luis</t>
  </si>
  <si>
    <t>XFD700SLG</t>
  </si>
  <si>
    <t>#2000012028766080</t>
  </si>
  <si>
    <t>#2000012018628324</t>
  </si>
  <si>
    <t>Flavio Humberto</t>
  </si>
  <si>
    <t>#2000012075969998</t>
  </si>
  <si>
    <t>#2000008302454001</t>
  </si>
  <si>
    <t>#2000012088479746</t>
  </si>
  <si>
    <t>#2000008313948453</t>
  </si>
  <si>
    <t>Rosemeri</t>
  </si>
  <si>
    <t>#2000012117691244</t>
  </si>
  <si>
    <t>Lúcio</t>
  </si>
  <si>
    <t>#2000012122767312</t>
  </si>
  <si>
    <t>#2000008345408877</t>
  </si>
  <si>
    <t>#2000012131676020</t>
  </si>
  <si>
    <t>#2000008353494951</t>
  </si>
  <si>
    <t>Anny</t>
  </si>
  <si>
    <t>#2000012040059854</t>
  </si>
  <si>
    <t>Aecgfbdh</t>
  </si>
  <si>
    <t>#2000012042641980</t>
  </si>
  <si>
    <t>#2000008271706935</t>
  </si>
  <si>
    <t>Mauricio De Miranda</t>
  </si>
  <si>
    <t>XGM110SLB</t>
  </si>
  <si>
    <t>#2000011933437666</t>
  </si>
  <si>
    <t>#2000008171346517</t>
  </si>
  <si>
    <t>#2000011936675328</t>
  </si>
  <si>
    <t>Iremar</t>
  </si>
  <si>
    <t>#2000011936987384</t>
  </si>
  <si>
    <t>#2000008174650105</t>
  </si>
  <si>
    <t>#2000012015664662</t>
  </si>
  <si>
    <t>#2000008247016933</t>
  </si>
  <si>
    <t>#2000012033113210</t>
  </si>
  <si>
    <t>#2000008262989821</t>
  </si>
  <si>
    <t>Vosny</t>
  </si>
  <si>
    <t>#2000012055971364</t>
  </si>
  <si>
    <t>#2000008284033845</t>
  </si>
  <si>
    <t>#2000012058692660</t>
  </si>
  <si>
    <t>#2000008286527195</t>
  </si>
  <si>
    <t>#2000012081299302</t>
  </si>
  <si>
    <t>Leon</t>
  </si>
  <si>
    <t>MLB3727355165</t>
  </si>
  <si>
    <t>Travessa Rack De Teto Jeep Renegade + Suporte Transbike Bike</t>
  </si>
  <si>
    <t>#2000012038764218</t>
  </si>
  <si>
    <t>#2000008268157469</t>
  </si>
  <si>
    <t>#2000012039478242</t>
  </si>
  <si>
    <t>#2000008268795969</t>
  </si>
  <si>
    <t>Artur</t>
  </si>
  <si>
    <t>#2000012047377162</t>
  </si>
  <si>
    <t>Francisco Flavio Felipe</t>
  </si>
  <si>
    <t>#2000012075060668</t>
  </si>
  <si>
    <t>#2000008301622409</t>
  </si>
  <si>
    <t>Bartogaleno</t>
  </si>
  <si>
    <t>#2000012081530580</t>
  </si>
  <si>
    <t>#2000012109065730</t>
  </si>
  <si>
    <t>Joaquim</t>
  </si>
  <si>
    <t>#2000012130472532</t>
  </si>
  <si>
    <t>#2000012130686074</t>
  </si>
  <si>
    <t>Emerson Castro Braga</t>
  </si>
  <si>
    <t>#2000011843584272</t>
  </si>
  <si>
    <t>Elson</t>
  </si>
  <si>
    <t>#2000011840069454</t>
  </si>
  <si>
    <t>#2000008086022069</t>
  </si>
  <si>
    <t>Adelita</t>
  </si>
  <si>
    <t>#2000011956677458</t>
  </si>
  <si>
    <t>#2000008192788865</t>
  </si>
  <si>
    <t>Willian Junior</t>
  </si>
  <si>
    <t>#2000011976224334</t>
  </si>
  <si>
    <t>#2000012008421234</t>
  </si>
  <si>
    <t>#2000012008565696</t>
  </si>
  <si>
    <t>#2000008240465819</t>
  </si>
  <si>
    <t>Rossini</t>
  </si>
  <si>
    <t>#2000012009822716</t>
  </si>
  <si>
    <t>#2000008241606513</t>
  </si>
  <si>
    <t>Levani</t>
  </si>
  <si>
    <t>#2000012018170884</t>
  </si>
  <si>
    <t>#2000008249310941</t>
  </si>
  <si>
    <t>Luisdoprado1979</t>
  </si>
  <si>
    <t>#2000012033405992</t>
  </si>
  <si>
    <t>#2000008263293341</t>
  </si>
  <si>
    <t>Wivian</t>
  </si>
  <si>
    <t>#2000012034985904</t>
  </si>
  <si>
    <t>Fabio Henrique De Melo</t>
  </si>
  <si>
    <t>#2000012036192854</t>
  </si>
  <si>
    <t>#2000008265791927</t>
  </si>
  <si>
    <t>Valentina</t>
  </si>
  <si>
    <t>#2000012037180058</t>
  </si>
  <si>
    <t>#2000008266670213</t>
  </si>
  <si>
    <t>Andresa</t>
  </si>
  <si>
    <t>#2000012042539350</t>
  </si>
  <si>
    <t>Fran</t>
  </si>
  <si>
    <t>#2000012048669544</t>
  </si>
  <si>
    <t>#2000012058531512</t>
  </si>
  <si>
    <t>#2000012067682448</t>
  </si>
  <si>
    <t>Pedro Alcântara</t>
  </si>
  <si>
    <t>#2000012074368170</t>
  </si>
  <si>
    <t>#2000008300993393</t>
  </si>
  <si>
    <t>#2000012074631786</t>
  </si>
  <si>
    <t>#2000008301256867</t>
  </si>
  <si>
    <t>Gilberio</t>
  </si>
  <si>
    <t>#2000012077328738</t>
  </si>
  <si>
    <t>#2000008303692801</t>
  </si>
  <si>
    <t>Marisa</t>
  </si>
  <si>
    <t>#2000012081238622</t>
  </si>
  <si>
    <t>#2000008307308277</t>
  </si>
  <si>
    <t>Renata Da Silva Souza</t>
  </si>
  <si>
    <t>#2000012085391464</t>
  </si>
  <si>
    <t>#2000008311134781</t>
  </si>
  <si>
    <t>#2000012088681248</t>
  </si>
  <si>
    <t>#2000012089669376</t>
  </si>
  <si>
    <t>#2000008315099861</t>
  </si>
  <si>
    <t>#2000012096599270</t>
  </si>
  <si>
    <t>Cecilia</t>
  </si>
  <si>
    <t>#2000012101592778</t>
  </si>
  <si>
    <t>#2000008326010713</t>
  </si>
  <si>
    <t xml:space="preserve">Antônio </t>
  </si>
  <si>
    <t>#2000012105232572</t>
  </si>
  <si>
    <t>#2000008329350125</t>
  </si>
  <si>
    <t>Viviane Aparecida</t>
  </si>
  <si>
    <t>#2000012107085776</t>
  </si>
  <si>
    <t>Terezinha</t>
  </si>
  <si>
    <t>#2000011830761294</t>
  </si>
  <si>
    <t>Flamaryon</t>
  </si>
  <si>
    <t>#2000011898289806</t>
  </si>
  <si>
    <t>#2000008138690681</t>
  </si>
  <si>
    <t>Cleiton</t>
  </si>
  <si>
    <t>#2000011943535242</t>
  </si>
  <si>
    <t>#2000008180683187</t>
  </si>
  <si>
    <t>Dyana</t>
  </si>
  <si>
    <t>#2000011958799082</t>
  </si>
  <si>
    <t>Izaura</t>
  </si>
  <si>
    <t>#2000012046558454</t>
  </si>
  <si>
    <t>#2000008275327835</t>
  </si>
  <si>
    <t>#2000012078277908</t>
  </si>
  <si>
    <t>#2000012091346230</t>
  </si>
  <si>
    <t>Mike</t>
  </si>
  <si>
    <t>#2000012095792512</t>
  </si>
  <si>
    <t>#2000008320700161</t>
  </si>
  <si>
    <t>Carlos Roberto</t>
  </si>
  <si>
    <t>#2000012114343900</t>
  </si>
  <si>
    <t>#2000008337707041</t>
  </si>
  <si>
    <t>Valdecir</t>
  </si>
  <si>
    <t>#2000012129484870</t>
  </si>
  <si>
    <t>#2000008351508473</t>
  </si>
  <si>
    <t>#2000011876962298</t>
  </si>
  <si>
    <t>MLB4846895740</t>
  </si>
  <si>
    <t>#2000011906473716</t>
  </si>
  <si>
    <t>#2000008146371261</t>
  </si>
  <si>
    <t>#2000012010536422</t>
  </si>
  <si>
    <t>Joacy</t>
  </si>
  <si>
    <t>MLB3521152101</t>
  </si>
  <si>
    <t>#2000011863813146</t>
  </si>
  <si>
    <t>Shanzi</t>
  </si>
  <si>
    <t>#2000012069944390</t>
  </si>
  <si>
    <t>Junior Aparecido Nunes</t>
  </si>
  <si>
    <t>#2000012074464362</t>
  </si>
  <si>
    <t>#2000008301078057</t>
  </si>
  <si>
    <t>Carliuza</t>
  </si>
  <si>
    <t>#2000012099884914</t>
  </si>
  <si>
    <t>#2000008324438985</t>
  </si>
  <si>
    <t>#2000012101548294</t>
  </si>
  <si>
    <t>#2000012109180958</t>
  </si>
  <si>
    <t>#2000008332943329</t>
  </si>
  <si>
    <t>Bianca</t>
  </si>
  <si>
    <t>#2000012083331910</t>
  </si>
  <si>
    <t>Jair Armando</t>
  </si>
  <si>
    <t>Travessa Larga Tubular De Teto + Bagageiro Maleiro Gradeado</t>
  </si>
  <si>
    <t>#2000011876591244</t>
  </si>
  <si>
    <t>#2000008118788785</t>
  </si>
  <si>
    <t>Romulo</t>
  </si>
  <si>
    <t>MLB4014989587</t>
  </si>
  <si>
    <t>Super  Led Branca Farol Alto E Baixo Vw Kombi 1976 A 2013</t>
  </si>
  <si>
    <t>TT-6000H4</t>
  </si>
  <si>
    <t>#2000011988120768</t>
  </si>
  <si>
    <t>#2000008221733031</t>
  </si>
  <si>
    <t>#2000012042912300</t>
  </si>
  <si>
    <t>#2000008271975441</t>
  </si>
  <si>
    <t>Kauane</t>
  </si>
  <si>
    <t>#2000011858563578</t>
  </si>
  <si>
    <t>#2000008102569867</t>
  </si>
  <si>
    <t>MLB3902391245</t>
  </si>
  <si>
    <t>Shiny 1,5l Revitalizador De Pneus Vonixx Brilho Pretinho</t>
  </si>
  <si>
    <t>VX2011091</t>
  </si>
  <si>
    <t>#2000011958801672</t>
  </si>
  <si>
    <t>#2000008194761333</t>
  </si>
  <si>
    <t>#2000012004737470</t>
  </si>
  <si>
    <t>#2000008236962215</t>
  </si>
  <si>
    <t>Lucilene</t>
  </si>
  <si>
    <t>#2000012007181654</t>
  </si>
  <si>
    <t>#2000008239210535</t>
  </si>
  <si>
    <t>Dayvid</t>
  </si>
  <si>
    <t>#2000012052287740</t>
  </si>
  <si>
    <t>#2000008280600565</t>
  </si>
  <si>
    <t>Rodolfo</t>
  </si>
  <si>
    <t>#2000012064157562</t>
  </si>
  <si>
    <t>#2000008291582233</t>
  </si>
  <si>
    <t>Lauro Mamedes</t>
  </si>
  <si>
    <t>#2000012087179346</t>
  </si>
  <si>
    <t>#2000008312773737</t>
  </si>
  <si>
    <t>#2000011966107914</t>
  </si>
  <si>
    <t>#2000008201501267</t>
  </si>
  <si>
    <t>Neodir</t>
  </si>
  <si>
    <t>#2000011996951580</t>
  </si>
  <si>
    <t>#2000008229831923</t>
  </si>
  <si>
    <t>Elisangela Aparecida</t>
  </si>
  <si>
    <t>#2000012080818678</t>
  </si>
  <si>
    <t>Teresinha J Andrechuc</t>
  </si>
  <si>
    <t>#2000011977253478</t>
  </si>
  <si>
    <t>#2000008211742225</t>
  </si>
  <si>
    <t>Abinaday</t>
  </si>
  <si>
    <t>#2000011980053164</t>
  </si>
  <si>
    <t>#2000008214307349</t>
  </si>
  <si>
    <t>Bruno Leonardo</t>
  </si>
  <si>
    <t>#2000011985721244</t>
  </si>
  <si>
    <t>#2000008219499137</t>
  </si>
  <si>
    <t>#2000011990742424</t>
  </si>
  <si>
    <t>#2000008224092077</t>
  </si>
  <si>
    <t>Joel Silva Da Fonseca</t>
  </si>
  <si>
    <t>#2000011992118690</t>
  </si>
  <si>
    <t>Marivaldo</t>
  </si>
  <si>
    <t>#2000011998878768</t>
  </si>
  <si>
    <t>Nelina</t>
  </si>
  <si>
    <t>#2000011793613770</t>
  </si>
  <si>
    <t>#2000008044184877</t>
  </si>
  <si>
    <t>Raphael</t>
  </si>
  <si>
    <t>#2000012027821130</t>
  </si>
  <si>
    <t>#2000008258129513</t>
  </si>
  <si>
    <t>Cleber Gaspar Correa Duarte</t>
  </si>
  <si>
    <t>1XGRADGG-1XGM111SMB</t>
  </si>
  <si>
    <t>#2000012040551496</t>
  </si>
  <si>
    <t>#2000008269792511</t>
  </si>
  <si>
    <t>#2000011969924486</t>
  </si>
  <si>
    <t>#2000008204999973</t>
  </si>
  <si>
    <t>Carlosds</t>
  </si>
  <si>
    <t>#2000011973694082</t>
  </si>
  <si>
    <t>#2000008208462567</t>
  </si>
  <si>
    <t>#2000012002013838</t>
  </si>
  <si>
    <t>#2000008234483759</t>
  </si>
  <si>
    <t>Adrilucas1972</t>
  </si>
  <si>
    <t>#2000012015054722</t>
  </si>
  <si>
    <t>#2000008246449849</t>
  </si>
  <si>
    <t>Cloveshaldermkt</t>
  </si>
  <si>
    <t>#2000012045435214</t>
  </si>
  <si>
    <t>#2000008274333507</t>
  </si>
  <si>
    <t>#2000012046358038</t>
  </si>
  <si>
    <t>#2000008275147169</t>
  </si>
  <si>
    <t>Gilvan Júnior</t>
  </si>
  <si>
    <t>#2000012049202986</t>
  </si>
  <si>
    <t>#2000008277787039</t>
  </si>
  <si>
    <t xml:space="preserve">Anderson </t>
  </si>
  <si>
    <t>#2000011984793844</t>
  </si>
  <si>
    <t>#2000011989894858</t>
  </si>
  <si>
    <t>#2000008223316919</t>
  </si>
  <si>
    <t>Orlando Goncalves</t>
  </si>
  <si>
    <t>#2000011990428538</t>
  </si>
  <si>
    <t>Djalma Araujo Da Silva Junior</t>
  </si>
  <si>
    <t>#2000011990530438</t>
  </si>
  <si>
    <t>#2000008223894417</t>
  </si>
  <si>
    <t>#2000011981656972</t>
  </si>
  <si>
    <t>John</t>
  </si>
  <si>
    <t>#2000011845761510</t>
  </si>
  <si>
    <t>#2000008091145615</t>
  </si>
  <si>
    <t>#2000011859711954</t>
  </si>
  <si>
    <t>#2000012064292444</t>
  </si>
  <si>
    <t>#2000008291698193</t>
  </si>
  <si>
    <t>Rosângela</t>
  </si>
  <si>
    <t>#2000012099271240</t>
  </si>
  <si>
    <t>Osmilton</t>
  </si>
  <si>
    <t>#2000012073933836</t>
  </si>
  <si>
    <t>#2000008300618721</t>
  </si>
  <si>
    <t>MLB4736123388</t>
  </si>
  <si>
    <t xml:space="preserve">Travessa Larga Rack De Teto Toyota Rav4 2005 A 2012 </t>
  </si>
  <si>
    <t>XTO111SMB</t>
  </si>
  <si>
    <t>#2000011970046800</t>
  </si>
  <si>
    <t>#2000008205108823</t>
  </si>
  <si>
    <t>Samp</t>
  </si>
  <si>
    <t>#2000012039521720</t>
  </si>
  <si>
    <t>#2000008268872473</t>
  </si>
  <si>
    <t>#2000011896915222</t>
  </si>
  <si>
    <t>#2000011899361210</t>
  </si>
  <si>
    <t>#2000008139696393</t>
  </si>
  <si>
    <t xml:space="preserve">Cynthia </t>
  </si>
  <si>
    <t>#2000011901411642</t>
  </si>
  <si>
    <t xml:space="preserve">Naticieli </t>
  </si>
  <si>
    <t>#2000011913500346</t>
  </si>
  <si>
    <t xml:space="preserve">Daiane </t>
  </si>
  <si>
    <t>#2000011922540728</t>
  </si>
  <si>
    <t>#2000008161275003</t>
  </si>
  <si>
    <t>Cleidieli</t>
  </si>
  <si>
    <t>#2000011930638258</t>
  </si>
  <si>
    <t>Ludovic</t>
  </si>
  <si>
    <t>#2000012060952274</t>
  </si>
  <si>
    <t>#2000008288627221</t>
  </si>
  <si>
    <t>MLB4014869717</t>
  </si>
  <si>
    <t>#2000011936035998</t>
  </si>
  <si>
    <t>#2000008173724979</t>
  </si>
  <si>
    <t>MLB3960638657</t>
  </si>
  <si>
    <t>Corrente Trava Grossa Antifurto 150cm Reforçado Moto Bike</t>
  </si>
  <si>
    <t>#2000012067906480</t>
  </si>
  <si>
    <t>Luca</t>
  </si>
  <si>
    <t>#2000012091149510</t>
  </si>
  <si>
    <t>#2000011981556704</t>
  </si>
  <si>
    <t>#2000008215684453</t>
  </si>
  <si>
    <t>#2000011982536404</t>
  </si>
  <si>
    <t>#2000008216564369</t>
  </si>
  <si>
    <t>#2000011984734268</t>
  </si>
  <si>
    <t>Taj Din Youssef</t>
  </si>
  <si>
    <t>#2000011987557138</t>
  </si>
  <si>
    <t>#2000008221192827</t>
  </si>
  <si>
    <t xml:space="preserve">Alex </t>
  </si>
  <si>
    <t>#2000011992733800</t>
  </si>
  <si>
    <t>#2000008225944835</t>
  </si>
  <si>
    <t>#2000011994738194</t>
  </si>
  <si>
    <t>Gleidson Richer</t>
  </si>
  <si>
    <t>#2000011998054306</t>
  </si>
  <si>
    <t>Regina Vieira Da Cruz Santos</t>
  </si>
  <si>
    <t>#2000011977608688</t>
  </si>
  <si>
    <t>#2000008212032977</t>
  </si>
  <si>
    <t>#2000012031859462</t>
  </si>
  <si>
    <t>#2000008261812697</t>
  </si>
  <si>
    <t>#2000012089026100</t>
  </si>
  <si>
    <t>#2000008314457305</t>
  </si>
  <si>
    <t>#2000012014558522</t>
  </si>
  <si>
    <t>#2000008245969499</t>
  </si>
  <si>
    <t xml:space="preserve">Milton Carlos Amadeu </t>
  </si>
  <si>
    <t>#2000012010946904</t>
  </si>
  <si>
    <t>#2000008242644893</t>
  </si>
  <si>
    <t>XNS510SLB</t>
  </si>
  <si>
    <t>#2000012044906232</t>
  </si>
  <si>
    <t>#2000008273811913</t>
  </si>
  <si>
    <t>MLB5428997910</t>
  </si>
  <si>
    <t>#2000012056977488</t>
  </si>
  <si>
    <t>#2000008280773341</t>
  </si>
  <si>
    <t>Tania Martha</t>
  </si>
  <si>
    <t>#2000012125601020</t>
  </si>
  <si>
    <t>#2000008348035069</t>
  </si>
  <si>
    <t>Aloisiojjm</t>
  </si>
  <si>
    <t>#2000012103757816</t>
  </si>
  <si>
    <t>#2000012104767002</t>
  </si>
  <si>
    <t>#2000012126152836</t>
  </si>
  <si>
    <t>#2000008348512461</t>
  </si>
  <si>
    <t>João Claudio</t>
  </si>
  <si>
    <t>#2000012127682172</t>
  </si>
  <si>
    <t>#2000011908067112</t>
  </si>
  <si>
    <t>Jose Klebson</t>
  </si>
  <si>
    <t>#2000011943202394</t>
  </si>
  <si>
    <t>#2000008180353191</t>
  </si>
  <si>
    <t>#2000012091831984</t>
  </si>
  <si>
    <t>#2000008317103073</t>
  </si>
  <si>
    <t>MLB3552767731</t>
  </si>
  <si>
    <t>Travessa Larga Pajero Tr4 03 Á 09 + Bagageiro Gradeado Médio</t>
  </si>
  <si>
    <t>#2000011926082186</t>
  </si>
  <si>
    <t>Ronaldoaraujo0165</t>
  </si>
  <si>
    <t>#2000011962041142</t>
  </si>
  <si>
    <t>#2000008197739313</t>
  </si>
  <si>
    <t>David Da</t>
  </si>
  <si>
    <t>Roraima</t>
  </si>
  <si>
    <t>#2000012065289086</t>
  </si>
  <si>
    <t>#2000008292641365</t>
  </si>
  <si>
    <t xml:space="preserve">Super Led Branca Farol De Milha Ford Ecosport 2003 A 2012 </t>
  </si>
  <si>
    <t>#2000012127868740</t>
  </si>
  <si>
    <t>#2000008350050917</t>
  </si>
  <si>
    <t>#2000011856692416</t>
  </si>
  <si>
    <t>MLB3983011535</t>
  </si>
  <si>
    <t>#2000011952016418</t>
  </si>
  <si>
    <t>Rpb Academia Ltda Academia Infinity</t>
  </si>
  <si>
    <t>#2000011977737096</t>
  </si>
  <si>
    <t>Dorgival</t>
  </si>
  <si>
    <t>#2000011982756944</t>
  </si>
  <si>
    <t>#2000008216765557</t>
  </si>
  <si>
    <t>#2000011916401602</t>
  </si>
  <si>
    <t>#2000008155593319</t>
  </si>
  <si>
    <t>#2000012050697162</t>
  </si>
  <si>
    <t>#2000008279123423</t>
  </si>
  <si>
    <t>Jose Pedroza</t>
  </si>
  <si>
    <t>#2000012060280576</t>
  </si>
  <si>
    <t>Jose Lindoelson</t>
  </si>
  <si>
    <t>#2000012090456422</t>
  </si>
  <si>
    <t>#2000008315809953</t>
  </si>
  <si>
    <t>#2000012092475334</t>
  </si>
  <si>
    <t>#2000008317648015</t>
  </si>
  <si>
    <t>#2000012110520186</t>
  </si>
  <si>
    <t>Wilton</t>
  </si>
  <si>
    <t>#2000011793213138</t>
  </si>
  <si>
    <t>#2000008043814471</t>
  </si>
  <si>
    <t>Fabiana Roberta Lopes</t>
  </si>
  <si>
    <t>#2000011978122522</t>
  </si>
  <si>
    <t>#2000008212519321</t>
  </si>
  <si>
    <t>Graciana</t>
  </si>
  <si>
    <t>#2000011855523706</t>
  </si>
  <si>
    <t>Paola Morales</t>
  </si>
  <si>
    <t>#2000011859574924</t>
  </si>
  <si>
    <t>Ewerton</t>
  </si>
  <si>
    <t>#2000011862667922</t>
  </si>
  <si>
    <t>#2000008106247445</t>
  </si>
  <si>
    <t>#2000011867325816</t>
  </si>
  <si>
    <t>Saulo André</t>
  </si>
  <si>
    <t>#2000011868916842</t>
  </si>
  <si>
    <t>Rosangela Cristina</t>
  </si>
  <si>
    <t>#2000011869017678</t>
  </si>
  <si>
    <t>#2000011873301262</t>
  </si>
  <si>
    <t>#2000008115792349</t>
  </si>
  <si>
    <t>Isabelle Laurene</t>
  </si>
  <si>
    <t>#2000011881778442</t>
  </si>
  <si>
    <t>#2000008123539951</t>
  </si>
  <si>
    <t>#2000011882812590</t>
  </si>
  <si>
    <t>#2000008124488277</t>
  </si>
  <si>
    <t xml:space="preserve">Renato Almeida Santos </t>
  </si>
  <si>
    <t>#2000011884210136</t>
  </si>
  <si>
    <t>Jailson</t>
  </si>
  <si>
    <t>#2000011884718778</t>
  </si>
  <si>
    <t xml:space="preserve">Ewerton </t>
  </si>
  <si>
    <t>#2000011889833946</t>
  </si>
  <si>
    <t>#2000008130967097</t>
  </si>
  <si>
    <t>Ricardo José</t>
  </si>
  <si>
    <t>#2000011896809062</t>
  </si>
  <si>
    <t>#2000008137313837</t>
  </si>
  <si>
    <t>Nagela</t>
  </si>
  <si>
    <t>#2000011897620490</t>
  </si>
  <si>
    <t>Eduarda</t>
  </si>
  <si>
    <t>#2000011908183178</t>
  </si>
  <si>
    <t>#2000011911155182</t>
  </si>
  <si>
    <t>Paolla</t>
  </si>
  <si>
    <t>#2000011911267262</t>
  </si>
  <si>
    <t>Keisse Ellen</t>
  </si>
  <si>
    <t>#2000011918501542</t>
  </si>
  <si>
    <t>Aline Santos</t>
  </si>
  <si>
    <t>#2000011914191356</t>
  </si>
  <si>
    <t>Sabrinanunes475</t>
  </si>
  <si>
    <t>#2000011921613776</t>
  </si>
  <si>
    <t>#2000008160416901</t>
  </si>
  <si>
    <t xml:space="preserve">Shirlene Helena </t>
  </si>
  <si>
    <t>#2000011991295512</t>
  </si>
  <si>
    <t>#2000008224618267</t>
  </si>
  <si>
    <t>#2000012004395824</t>
  </si>
  <si>
    <t xml:space="preserve">Gustavo </t>
  </si>
  <si>
    <t>#2000012037873448</t>
  </si>
  <si>
    <t>#2000008267340283</t>
  </si>
  <si>
    <t>Jose Gregorio</t>
  </si>
  <si>
    <t>#2000012039829502</t>
  </si>
  <si>
    <t>Jasielly</t>
  </si>
  <si>
    <t>#2000012050357684</t>
  </si>
  <si>
    <t xml:space="preserve">Wesley </t>
  </si>
  <si>
    <t>#2000012094565686</t>
  </si>
  <si>
    <t>Daiane Virginio</t>
  </si>
  <si>
    <t>#2000012101256232</t>
  </si>
  <si>
    <t>#2000008325701649</t>
  </si>
  <si>
    <t>#2000012113665764</t>
  </si>
  <si>
    <t>#2000008337068797</t>
  </si>
  <si>
    <t>Mouacir</t>
  </si>
  <si>
    <t>#2000012039660704</t>
  </si>
  <si>
    <t>#2000008268954143</t>
  </si>
  <si>
    <t>Vandeli Bispo</t>
  </si>
  <si>
    <t>MLB5449257232</t>
  </si>
  <si>
    <t>V20 Refino Remove Riscos Vonixx</t>
  </si>
  <si>
    <t>VX2009053</t>
  </si>
  <si>
    <t>#2000012040147798</t>
  </si>
  <si>
    <t>#2000012049403222</t>
  </si>
  <si>
    <t>#2000008277965573</t>
  </si>
  <si>
    <t>#2000011929773466</t>
  </si>
  <si>
    <t>#2000008167928557</t>
  </si>
  <si>
    <t>#2000011995811516</t>
  </si>
  <si>
    <t>#2000008228797979</t>
  </si>
  <si>
    <t>Julio Cezar De Aguiar Ayres</t>
  </si>
  <si>
    <t>#2000011997813380</t>
  </si>
  <si>
    <t>#2000008230640139</t>
  </si>
  <si>
    <t>#2000012029849582</t>
  </si>
  <si>
    <t>Andre Luis</t>
  </si>
  <si>
    <t>#2000012077299298</t>
  </si>
  <si>
    <t>#2000012082518008</t>
  </si>
  <si>
    <t>Enis</t>
  </si>
  <si>
    <t>#2000012097365204</t>
  </si>
  <si>
    <t>#2000008322135131</t>
  </si>
  <si>
    <t>Maria Olivia</t>
  </si>
  <si>
    <t>#2000012098081304</t>
  </si>
  <si>
    <t>#2000008322809745</t>
  </si>
  <si>
    <t>#2000012110561834</t>
  </si>
  <si>
    <t xml:space="preserve">Leandro </t>
  </si>
  <si>
    <t>#2000012129000950</t>
  </si>
  <si>
    <t>Jucineide Ventura</t>
  </si>
  <si>
    <t>#2000011808299280</t>
  </si>
  <si>
    <t>#2000012094486416</t>
  </si>
  <si>
    <t>Caio Henrique</t>
  </si>
  <si>
    <t>#2000012095736332</t>
  </si>
  <si>
    <t>#2000008320642015</t>
  </si>
  <si>
    <t>#2000012130714210</t>
  </si>
  <si>
    <t>#2000012010189986</t>
  </si>
  <si>
    <t>MLB5442172718</t>
  </si>
  <si>
    <t>Impact 1,5l Vonixx Desengraxante Concentrado Pré Lavagem</t>
  </si>
  <si>
    <t>VX2011054</t>
  </si>
  <si>
    <t>#2000012056016784</t>
  </si>
  <si>
    <t>#2000008284051761</t>
  </si>
  <si>
    <t>Joao Paulo Campos</t>
  </si>
  <si>
    <t>#2000011817677730</t>
  </si>
  <si>
    <t>#2000011888747308</t>
  </si>
  <si>
    <t>#2000008129953805</t>
  </si>
  <si>
    <t>Adinilson</t>
  </si>
  <si>
    <t>#2000011895932208</t>
  </si>
  <si>
    <t>Otoniel Dos</t>
  </si>
  <si>
    <t>#2000011931083056</t>
  </si>
  <si>
    <t>José Anibal Coelho</t>
  </si>
  <si>
    <t>#2000012022977428</t>
  </si>
  <si>
    <t>#2000008253710073</t>
  </si>
  <si>
    <t>Jaciane</t>
  </si>
  <si>
    <t>#2000012058100022</t>
  </si>
  <si>
    <t>#2000008285977245</t>
  </si>
  <si>
    <t>#2000012059879660</t>
  </si>
  <si>
    <t>#2000008287635267</t>
  </si>
  <si>
    <t>Yuri Anderson</t>
  </si>
  <si>
    <t>#2000012120614356</t>
  </si>
  <si>
    <t>Denis</t>
  </si>
  <si>
    <t>#2000011924773190</t>
  </si>
  <si>
    <t>#2000008163333473</t>
  </si>
  <si>
    <t>#2000011927402054</t>
  </si>
  <si>
    <t>#2000008165756315</t>
  </si>
  <si>
    <t>Jader</t>
  </si>
  <si>
    <t>#2000011930291760</t>
  </si>
  <si>
    <t>#2000008168438557</t>
  </si>
  <si>
    <t>#2000011933033490</t>
  </si>
  <si>
    <t>Josevaldo</t>
  </si>
  <si>
    <t>#2000011933692314</t>
  </si>
  <si>
    <t>#2000008171545969</t>
  </si>
  <si>
    <t>#2000011948771958</t>
  </si>
  <si>
    <t>#2000008185396903</t>
  </si>
  <si>
    <t>#2000011949741342</t>
  </si>
  <si>
    <t>#2000011951172534</t>
  </si>
  <si>
    <t>#2000008187694331</t>
  </si>
  <si>
    <t>#2000011951762290</t>
  </si>
  <si>
    <t>#2000008188222369</t>
  </si>
  <si>
    <t>#2000011959324120</t>
  </si>
  <si>
    <t>#2000008195196137</t>
  </si>
  <si>
    <t>Jose Henrique</t>
  </si>
  <si>
    <t>#2000011962127704</t>
  </si>
  <si>
    <t>#2000008197813457</t>
  </si>
  <si>
    <t>#2000011962298648</t>
  </si>
  <si>
    <t>#2000008197953483</t>
  </si>
  <si>
    <t>José Eduardo</t>
  </si>
  <si>
    <t>#2000011962901202</t>
  </si>
  <si>
    <t>#2000008198511209</t>
  </si>
  <si>
    <t>Helton</t>
  </si>
  <si>
    <t>#2000011966505818</t>
  </si>
  <si>
    <t>#2000011967103366</t>
  </si>
  <si>
    <t>#2000008202411245</t>
  </si>
  <si>
    <t xml:space="preserve">Rosa Maria </t>
  </si>
  <si>
    <t>#2000011976286044</t>
  </si>
  <si>
    <t>Edires Antonio De Freitas</t>
  </si>
  <si>
    <t>#2000011983863082</t>
  </si>
  <si>
    <t>Jesse</t>
  </si>
  <si>
    <t>#2000011988907096</t>
  </si>
  <si>
    <t>#2000008222437701</t>
  </si>
  <si>
    <t>Antonio Carlos</t>
  </si>
  <si>
    <t>#2000011989518186</t>
  </si>
  <si>
    <t>#2000008222960801</t>
  </si>
  <si>
    <t>#2000011990221064</t>
  </si>
  <si>
    <t>#2000011995372542</t>
  </si>
  <si>
    <t>#2000008228385327</t>
  </si>
  <si>
    <t>Florindo</t>
  </si>
  <si>
    <t>#2000011995873872</t>
  </si>
  <si>
    <t>#2000008228881597</t>
  </si>
  <si>
    <t>Haroldo</t>
  </si>
  <si>
    <t>#2000011998234890</t>
  </si>
  <si>
    <t>#2000008231025501</t>
  </si>
  <si>
    <t>#2000011999376388</t>
  </si>
  <si>
    <t>#2000008232056181</t>
  </si>
  <si>
    <t>Lisandro</t>
  </si>
  <si>
    <t>#2000012002997338</t>
  </si>
  <si>
    <t>#2000008235396145</t>
  </si>
  <si>
    <t>Marcusv.meiracosta</t>
  </si>
  <si>
    <t>#2000012003958226</t>
  </si>
  <si>
    <t>José Carlos</t>
  </si>
  <si>
    <t>#2000012019991882</t>
  </si>
  <si>
    <t>#2000008250992947</t>
  </si>
  <si>
    <t>#2000012020101054</t>
  </si>
  <si>
    <t>#2000008251095293</t>
  </si>
  <si>
    <t>Robisom</t>
  </si>
  <si>
    <t>#2000012020697552</t>
  </si>
  <si>
    <t>#2000008251625571</t>
  </si>
  <si>
    <t xml:space="preserve">Marcelo Carlos </t>
  </si>
  <si>
    <t>#2000012021008488</t>
  </si>
  <si>
    <t>#2000008251890851</t>
  </si>
  <si>
    <t>Rinaldo</t>
  </si>
  <si>
    <t>#2000012022351936</t>
  </si>
  <si>
    <t>#2000008253112387</t>
  </si>
  <si>
    <t>Eduardo De</t>
  </si>
  <si>
    <t>#2000012022826298</t>
  </si>
  <si>
    <t>#2000008253544063</t>
  </si>
  <si>
    <t xml:space="preserve">Fernanda </t>
  </si>
  <si>
    <t>#2000012031754000</t>
  </si>
  <si>
    <t>#2000008261703611</t>
  </si>
  <si>
    <t>#2000012100031606</t>
  </si>
  <si>
    <t>#2000012107656444</t>
  </si>
  <si>
    <t>#2000012116848858</t>
  </si>
  <si>
    <t>#2000008339970753</t>
  </si>
  <si>
    <t>Ulissys</t>
  </si>
  <si>
    <t>#2000012119202330</t>
  </si>
  <si>
    <t>#2000008342137977</t>
  </si>
  <si>
    <t>#2000012121214800</t>
  </si>
  <si>
    <t>#2000008343980621</t>
  </si>
  <si>
    <t>Rosemildo</t>
  </si>
  <si>
    <t>#2000012121795336</t>
  </si>
  <si>
    <t xml:space="preserve">Jefferson </t>
  </si>
  <si>
    <t>#2000012129384310</t>
  </si>
  <si>
    <t>#2000008351406513</t>
  </si>
  <si>
    <t>#2000012130372430</t>
  </si>
  <si>
    <t>#2000008352324009</t>
  </si>
  <si>
    <t>Claudineri</t>
  </si>
  <si>
    <t>#2000012130882868</t>
  </si>
  <si>
    <t>Oreilson</t>
  </si>
  <si>
    <t>#2000012124139238</t>
  </si>
  <si>
    <t>#2000008346697525</t>
  </si>
  <si>
    <t>#2000012030403524</t>
  </si>
  <si>
    <t>#2000008260506379</t>
  </si>
  <si>
    <t>Glauco</t>
  </si>
  <si>
    <t>#2000012083814138</t>
  </si>
  <si>
    <t>#2000011825714378</t>
  </si>
  <si>
    <t>Tamara Beatriz</t>
  </si>
  <si>
    <t>MLB3755994301</t>
  </si>
  <si>
    <t>Trava De Aço Grossa Antifurto Para Moto Bike Portão 110cm</t>
  </si>
  <si>
    <t>#2000012045581160</t>
  </si>
  <si>
    <t>#2000008274420011</t>
  </si>
  <si>
    <t>#2000012070908300</t>
  </si>
  <si>
    <t>#2000008297809847</t>
  </si>
  <si>
    <t>#2000012092400360</t>
  </si>
  <si>
    <t>#2000008317577301</t>
  </si>
  <si>
    <t xml:space="preserve">Isaac </t>
  </si>
  <si>
    <t>#2000012012129174</t>
  </si>
  <si>
    <t>Nelson Batista</t>
  </si>
  <si>
    <t>MLB4014907971</t>
  </si>
  <si>
    <t>Maçarico Mini Portátil Recarregável Ultra Chama Nautika Ntk</t>
  </si>
  <si>
    <t>MINIMAÇARICO</t>
  </si>
  <si>
    <t>#2000011973168590</t>
  </si>
  <si>
    <t>Ricardo Pereira Veras</t>
  </si>
  <si>
    <t>#2000012015026748</t>
  </si>
  <si>
    <t>#2000011859919912</t>
  </si>
  <si>
    <t>#2000011835176864</t>
  </si>
  <si>
    <t>#2000008081578813</t>
  </si>
  <si>
    <t>#2000011850609714</t>
  </si>
  <si>
    <t>#2000008095452141</t>
  </si>
  <si>
    <t>Eberton</t>
  </si>
  <si>
    <t>#2000011897506428</t>
  </si>
  <si>
    <t>#2000008137964353</t>
  </si>
  <si>
    <t>Celso Aparecido Firão</t>
  </si>
  <si>
    <t>#2000011943728592</t>
  </si>
  <si>
    <t>#2000012045681064</t>
  </si>
  <si>
    <t>12ECA004M6</t>
  </si>
  <si>
    <t>#2000011820225586</t>
  </si>
  <si>
    <t>#2000008068184983</t>
  </si>
  <si>
    <t>Wender</t>
  </si>
  <si>
    <t>#2000011850642042</t>
  </si>
  <si>
    <t>#2000008095452619</t>
  </si>
  <si>
    <t>Washington Araújo De Souza</t>
  </si>
  <si>
    <t>#2000011884157874</t>
  </si>
  <si>
    <t>#2000011971808362</t>
  </si>
  <si>
    <t>Fael</t>
  </si>
  <si>
    <t>#2000011972031882</t>
  </si>
  <si>
    <t>Tadeu</t>
  </si>
  <si>
    <t>#2000011976162620</t>
  </si>
  <si>
    <t>#2000012032839864</t>
  </si>
  <si>
    <t>Gregorio Dias</t>
  </si>
  <si>
    <t>#2000012011803644</t>
  </si>
  <si>
    <t>#2000008243439019</t>
  </si>
  <si>
    <t xml:space="preserve">Júlio César </t>
  </si>
  <si>
    <t>#2000012012226408</t>
  </si>
  <si>
    <t>#2000008243812191</t>
  </si>
  <si>
    <t>#2000012019427650</t>
  </si>
  <si>
    <t>#2000008250455803</t>
  </si>
  <si>
    <t>#2000012016372412</t>
  </si>
  <si>
    <t>Marcelo Silva</t>
  </si>
  <si>
    <t>#2000012017011734</t>
  </si>
  <si>
    <t>#2000008248266973</t>
  </si>
  <si>
    <t>#2000012017567370</t>
  </si>
  <si>
    <t>54.149.939 Alessandro Batista 54.149.939 Alessandro Batista</t>
  </si>
  <si>
    <t>#2000012017646096</t>
  </si>
  <si>
    <t>#2000008248828009</t>
  </si>
  <si>
    <t>#2000012017897428</t>
  </si>
  <si>
    <t>#2000008249061745</t>
  </si>
  <si>
    <t xml:space="preserve">Adejair </t>
  </si>
  <si>
    <t>#2000011933353480</t>
  </si>
  <si>
    <t>#2000008171255321</t>
  </si>
  <si>
    <t>Rubens Pereira</t>
  </si>
  <si>
    <t>#2000011947059530</t>
  </si>
  <si>
    <t>#2000011971275742</t>
  </si>
  <si>
    <t>#2000008206278557</t>
  </si>
  <si>
    <t>#2000011976009444</t>
  </si>
  <si>
    <t>#2000012115768340</t>
  </si>
  <si>
    <t>#2000008338961845</t>
  </si>
  <si>
    <t>MLB5442428298</t>
  </si>
  <si>
    <t>Higicouro 500ml Vonixx Limpa Bancos Restaura E Higieniza</t>
  </si>
  <si>
    <t>#2000012074494558</t>
  </si>
  <si>
    <t>#2000008301100533</t>
  </si>
  <si>
    <t>Thially Vercelly</t>
  </si>
  <si>
    <t>#2000012078454046</t>
  </si>
  <si>
    <t>#2000008304720939</t>
  </si>
  <si>
    <t>#2000012093841640</t>
  </si>
  <si>
    <t>#2000008318900487</t>
  </si>
  <si>
    <t>#2000011966292432</t>
  </si>
  <si>
    <t>#2000012058040858</t>
  </si>
  <si>
    <t>Erivelton</t>
  </si>
  <si>
    <t>MLB4103173503</t>
  </si>
  <si>
    <t>Aromatizante Sanitizante Cheirinho Carro Vintex 1,5l</t>
  </si>
  <si>
    <t>#2000012130214074</t>
  </si>
  <si>
    <t>#2000008352173297</t>
  </si>
  <si>
    <t>Franklin Emmanuel B.pereira</t>
  </si>
  <si>
    <t>#2000011880563510</t>
  </si>
  <si>
    <t>#2000008122456101</t>
  </si>
  <si>
    <t>#2000011930530468</t>
  </si>
  <si>
    <t>#2000008168620445</t>
  </si>
  <si>
    <t>XR0007TM100P</t>
  </si>
  <si>
    <t>#2000011960899732</t>
  </si>
  <si>
    <t>Natalia</t>
  </si>
  <si>
    <t>XR0008TM100V</t>
  </si>
  <si>
    <t>#2000012043997588</t>
  </si>
  <si>
    <t>#2000012055243126</t>
  </si>
  <si>
    <t>Gislene Goncalves</t>
  </si>
  <si>
    <t>#2000012056478486</t>
  </si>
  <si>
    <t>#2000012123292818</t>
  </si>
  <si>
    <t>#2000008345890713</t>
  </si>
  <si>
    <t>Maria De Fátima De Oliveira</t>
  </si>
  <si>
    <t>MLB5300737248</t>
  </si>
  <si>
    <t>#2000012058406478</t>
  </si>
  <si>
    <t>#2000008286258097</t>
  </si>
  <si>
    <t>Ivair</t>
  </si>
  <si>
    <t>#2000012123376484</t>
  </si>
  <si>
    <t>MLB5457753020</t>
  </si>
  <si>
    <t>#2000012030827500</t>
  </si>
  <si>
    <t>#2000008260868793</t>
  </si>
  <si>
    <t>#2000011997893608</t>
  </si>
  <si>
    <t>#2000008230696465</t>
  </si>
  <si>
    <t>Fabio Roberto</t>
  </si>
  <si>
    <t>#2000012001831532</t>
  </si>
  <si>
    <t>#2000012003513668</t>
  </si>
  <si>
    <t>#2000008235832305</t>
  </si>
  <si>
    <t xml:space="preserve">Ricardo </t>
  </si>
  <si>
    <t>#2000012005338094</t>
  </si>
  <si>
    <t>#2000008237524871</t>
  </si>
  <si>
    <t>#2000011919761812</t>
  </si>
  <si>
    <t>#2000008158702097</t>
  </si>
  <si>
    <t>Queli</t>
  </si>
  <si>
    <t>#2000011826721866</t>
  </si>
  <si>
    <t>#2000008074027963</t>
  </si>
  <si>
    <t>Felipe Ricardo</t>
  </si>
  <si>
    <t>#2000011844200816</t>
  </si>
  <si>
    <t>#2000008089726779</t>
  </si>
  <si>
    <t>#2000012120767862</t>
  </si>
  <si>
    <t>#2000008343572935</t>
  </si>
  <si>
    <t>#2000011987423704</t>
  </si>
  <si>
    <t>#2000008221062679</t>
  </si>
  <si>
    <t>Osnildo</t>
  </si>
  <si>
    <t>#2000012087280100</t>
  </si>
  <si>
    <t>#2000008312836531</t>
  </si>
  <si>
    <t>Bruno Amancio</t>
  </si>
  <si>
    <t>#2000012088679198</t>
  </si>
  <si>
    <t>#2000011828623376</t>
  </si>
  <si>
    <t>Carlos Antonio Silva Dos Santo</t>
  </si>
  <si>
    <t>#2000011881684572</t>
  </si>
  <si>
    <t>MLB3947503601</t>
  </si>
  <si>
    <t>Corrente Antifurto 100 Cm Azul</t>
  </si>
  <si>
    <t>XR0008TM100A</t>
  </si>
  <si>
    <t>#2000012066510602</t>
  </si>
  <si>
    <t>#2000008293782519</t>
  </si>
  <si>
    <t>MLB5264507364</t>
  </si>
  <si>
    <t>Lâmpadas Led Cinoy Star 1:1 H7 6000k Xenon Branca Fria</t>
  </si>
  <si>
    <t>YN-FLH7</t>
  </si>
  <si>
    <t>#2000011977785722</t>
  </si>
  <si>
    <t>#2000008212196345</t>
  </si>
  <si>
    <t>Lipe</t>
  </si>
  <si>
    <t>#2000012022316940</t>
  </si>
  <si>
    <t>Plasmarques</t>
  </si>
  <si>
    <t>#2000011948972034</t>
  </si>
  <si>
    <t>Vagner Bezerra</t>
  </si>
  <si>
    <t>#2000011955520390</t>
  </si>
  <si>
    <t>Martinscaminhoneiro</t>
  </si>
  <si>
    <t>#2000011967022366</t>
  </si>
  <si>
    <t>Faustofaggion</t>
  </si>
  <si>
    <t>#2000011995582428</t>
  </si>
  <si>
    <t>2XR0006TM120A</t>
  </si>
  <si>
    <t>#2000011491263912</t>
  </si>
  <si>
    <t>Fabio Henrique</t>
  </si>
  <si>
    <t>MLB5331529302</t>
  </si>
  <si>
    <t>#2000011573078042</t>
  </si>
  <si>
    <t>Creuzeni</t>
  </si>
  <si>
    <t>MLB3848916027</t>
  </si>
  <si>
    <t>Rack Teto Fiat Uno 1992-2013 Bagageiro Maleiro Gradeado P</t>
  </si>
  <si>
    <t>#2000011572306684</t>
  </si>
  <si>
    <t>Laurinride</t>
  </si>
  <si>
    <t>#2000011701847740</t>
  </si>
  <si>
    <t>#2000007960549595</t>
  </si>
  <si>
    <t>Piece Of Cake</t>
  </si>
  <si>
    <t>#2000011607711294</t>
  </si>
  <si>
    <t>#2000011701317890</t>
  </si>
  <si>
    <t>Alex Teixeira</t>
  </si>
  <si>
    <t>#2000011516573574</t>
  </si>
  <si>
    <t>Osmar</t>
  </si>
  <si>
    <t>#2000011659470470</t>
  </si>
  <si>
    <t>Jessiê</t>
  </si>
  <si>
    <t>#2000011661595742</t>
  </si>
  <si>
    <t>#2000007923730841</t>
  </si>
  <si>
    <t>Marilena Cristina Leite</t>
  </si>
  <si>
    <t>#2000011661676274</t>
  </si>
  <si>
    <t>Edson Cleyton</t>
  </si>
  <si>
    <t>#2000011661930452</t>
  </si>
  <si>
    <t>#2000007924036145</t>
  </si>
  <si>
    <t>#2000011663165228</t>
  </si>
  <si>
    <t>#2000007925161585</t>
  </si>
  <si>
    <t>Miria Terezinha</t>
  </si>
  <si>
    <t>#2000011663982830</t>
  </si>
  <si>
    <t>#2000007925895789</t>
  </si>
  <si>
    <t>Iuri</t>
  </si>
  <si>
    <t>#2000011665256830</t>
  </si>
  <si>
    <t>#2000007927048933</t>
  </si>
  <si>
    <t>Ednilson</t>
  </si>
  <si>
    <t>#2000011665424092</t>
  </si>
  <si>
    <t>#2000007927197457</t>
  </si>
  <si>
    <t>Adalto Porto Silva</t>
  </si>
  <si>
    <t>#2000011665813328</t>
  </si>
  <si>
    <t>#2000007927587645</t>
  </si>
  <si>
    <t>Rolf</t>
  </si>
  <si>
    <t>#2000011642618320</t>
  </si>
  <si>
    <t>#2000007906669789</t>
  </si>
  <si>
    <t>Maria Clara</t>
  </si>
  <si>
    <t>#2000011644653842</t>
  </si>
  <si>
    <t>#2000007908518893</t>
  </si>
  <si>
    <t>#2000011646435026</t>
  </si>
  <si>
    <t>#2000011648687952</t>
  </si>
  <si>
    <t>#2000007912090491</t>
  </si>
  <si>
    <t>#2000011649646958</t>
  </si>
  <si>
    <t>#2000007912975161</t>
  </si>
  <si>
    <t xml:space="preserve">Wagner </t>
  </si>
  <si>
    <t>#2000011652323278</t>
  </si>
  <si>
    <t>#2000007915389759</t>
  </si>
  <si>
    <t>Denise</t>
  </si>
  <si>
    <t>#2000011652469064</t>
  </si>
  <si>
    <t xml:space="preserve">Junior </t>
  </si>
  <si>
    <t>#2000011527234480</t>
  </si>
  <si>
    <t>#2000007806154017</t>
  </si>
  <si>
    <t>#2000011630809488</t>
  </si>
  <si>
    <t>#2000007896115585</t>
  </si>
  <si>
    <t>#2000011514518432</t>
  </si>
  <si>
    <t>Edsonsilva68345</t>
  </si>
  <si>
    <t>#2000011520064102</t>
  </si>
  <si>
    <t>#2000007799949201</t>
  </si>
  <si>
    <t>#2000011539809208</t>
  </si>
  <si>
    <t>#2000007817047487</t>
  </si>
  <si>
    <t>Lorena</t>
  </si>
  <si>
    <t>#2000011551630992</t>
  </si>
  <si>
    <t>#2000007826989279</t>
  </si>
  <si>
    <t>Maico Gleicon</t>
  </si>
  <si>
    <t>#2000011569185802</t>
  </si>
  <si>
    <t>#2000007842294761</t>
  </si>
  <si>
    <t>Vandirlei Cleveland Soares</t>
  </si>
  <si>
    <t>#2000011569840724</t>
  </si>
  <si>
    <t>#2000007842846701</t>
  </si>
  <si>
    <t>Tales</t>
  </si>
  <si>
    <t>#2000011647841438</t>
  </si>
  <si>
    <t>#2000007911364045</t>
  </si>
  <si>
    <t>#2000011542796098</t>
  </si>
  <si>
    <t>#2000007819624327</t>
  </si>
  <si>
    <t>Claudinei Inacio</t>
  </si>
  <si>
    <t>#2000011551545426</t>
  </si>
  <si>
    <t>#2000011552313482</t>
  </si>
  <si>
    <t>#2000011561820842</t>
  </si>
  <si>
    <t>#2000007835858805</t>
  </si>
  <si>
    <t>#2000011567425452</t>
  </si>
  <si>
    <t>#2000007840751163</t>
  </si>
  <si>
    <t>Inacio</t>
  </si>
  <si>
    <t>#2000011571622730</t>
  </si>
  <si>
    <t>Edivandro</t>
  </si>
  <si>
    <t>#2000011635530576</t>
  </si>
  <si>
    <t>Timotheo</t>
  </si>
  <si>
    <t>#2000011771850482</t>
  </si>
  <si>
    <t>#2000011681431372</t>
  </si>
  <si>
    <t>#2000007941857837</t>
  </si>
  <si>
    <t>MLB5369906834</t>
  </si>
  <si>
    <t>Travessa Larga Rack Peugeot 100% Alumínio + Gradeado Pequeno</t>
  </si>
  <si>
    <t>#2000011491577146</t>
  </si>
  <si>
    <t>#2000007775474641</t>
  </si>
  <si>
    <t>#2000011703436786</t>
  </si>
  <si>
    <t>Edson Luiz Campos Duran</t>
  </si>
  <si>
    <t>#2000011530883124</t>
  </si>
  <si>
    <t>Ricardino</t>
  </si>
  <si>
    <t>#2000011625185880</t>
  </si>
  <si>
    <t>#2000011678980464</t>
  </si>
  <si>
    <t>#2000007939599995</t>
  </si>
  <si>
    <t>#2000011708696820</t>
  </si>
  <si>
    <t>Tasso</t>
  </si>
  <si>
    <t>#2000011710381098</t>
  </si>
  <si>
    <t>#2000007968317313</t>
  </si>
  <si>
    <t>Lincoln</t>
  </si>
  <si>
    <t>#2000011521555646</t>
  </si>
  <si>
    <t>Jusane</t>
  </si>
  <si>
    <t>XGM117SLP</t>
  </si>
  <si>
    <t>#2000011556768018</t>
  </si>
  <si>
    <t>#2000007831432947</t>
  </si>
  <si>
    <t>Aparecido</t>
  </si>
  <si>
    <t>#2000011580047042</t>
  </si>
  <si>
    <t>#2000011789660146</t>
  </si>
  <si>
    <t>#2000011526392822</t>
  </si>
  <si>
    <t>#2000011607883580</t>
  </si>
  <si>
    <t>#2000007875822479</t>
  </si>
  <si>
    <t>Leandro Francisco</t>
  </si>
  <si>
    <t>#2000011631258154</t>
  </si>
  <si>
    <t>#2000007896511337</t>
  </si>
  <si>
    <t>Laura</t>
  </si>
  <si>
    <t>#2000011592797114</t>
  </si>
  <si>
    <t>#2000007862727209</t>
  </si>
  <si>
    <t>Dionnys</t>
  </si>
  <si>
    <t>MLB3637749528</t>
  </si>
  <si>
    <t>Travessa Rack De Teto Bagageiro Vw Tiguan 2018 A 2020</t>
  </si>
  <si>
    <t>XVW308SMP</t>
  </si>
  <si>
    <t>#2000011596595108</t>
  </si>
  <si>
    <t>Eric</t>
  </si>
  <si>
    <t>#2000011726340704</t>
  </si>
  <si>
    <t>#2000007982764267</t>
  </si>
  <si>
    <t>Elizabeth Regina</t>
  </si>
  <si>
    <t>XVW309SMB</t>
  </si>
  <si>
    <t>#2000011509211248</t>
  </si>
  <si>
    <t>#2000007790587813</t>
  </si>
  <si>
    <t>#2000011582025890</t>
  </si>
  <si>
    <t>#2000007853485945</t>
  </si>
  <si>
    <t>#2000011598092110</t>
  </si>
  <si>
    <t>#2000007867351305</t>
  </si>
  <si>
    <t>Emanoel</t>
  </si>
  <si>
    <t>#2000011621785380</t>
  </si>
  <si>
    <t>Sombresol</t>
  </si>
  <si>
    <t>#2000011647597186</t>
  </si>
  <si>
    <t>Neilton</t>
  </si>
  <si>
    <t>#2000011665195726</t>
  </si>
  <si>
    <t>#2000007927022721</t>
  </si>
  <si>
    <t>#2000011708697972</t>
  </si>
  <si>
    <t>Jefferson Severino</t>
  </si>
  <si>
    <t>#2000011608913548</t>
  </si>
  <si>
    <t>Riccelly</t>
  </si>
  <si>
    <t>XRE141SLP</t>
  </si>
  <si>
    <t>#2000011476987246</t>
  </si>
  <si>
    <t xml:space="preserve">André </t>
  </si>
  <si>
    <t>#2000011519324826</t>
  </si>
  <si>
    <t>#2000007799313983</t>
  </si>
  <si>
    <t>#2000011569013184</t>
  </si>
  <si>
    <t>#2000007842145361</t>
  </si>
  <si>
    <t>#2000011560588342</t>
  </si>
  <si>
    <t>#2000007834789797</t>
  </si>
  <si>
    <t>#2000011576088692</t>
  </si>
  <si>
    <t>#2000007848294381</t>
  </si>
  <si>
    <t>#2000011618461640</t>
  </si>
  <si>
    <t>#2000007884986427</t>
  </si>
  <si>
    <t>#2000011682872948</t>
  </si>
  <si>
    <t>#2000007943171005</t>
  </si>
  <si>
    <t>#2000011779914344</t>
  </si>
  <si>
    <t>#2000011696665866</t>
  </si>
  <si>
    <t>#2000007955797703</t>
  </si>
  <si>
    <t>#2000011631812982</t>
  </si>
  <si>
    <t>#2000011722195318</t>
  </si>
  <si>
    <t>#2000007978999655</t>
  </si>
  <si>
    <t>Augusto Cesar</t>
  </si>
  <si>
    <t>#2000011767316052</t>
  </si>
  <si>
    <t>#2000008020251015</t>
  </si>
  <si>
    <t>MLB3409276577</t>
  </si>
  <si>
    <t>#2000011665641158</t>
  </si>
  <si>
    <t>Pamella</t>
  </si>
  <si>
    <t>#2000011665713720</t>
  </si>
  <si>
    <t>#2000011766616250</t>
  </si>
  <si>
    <t>Silesio.vilela</t>
  </si>
  <si>
    <t>#2000011619677646</t>
  </si>
  <si>
    <t>Wladimir</t>
  </si>
  <si>
    <t>MLB3399767399</t>
  </si>
  <si>
    <t>Fogareiro Fogão Portátil Camping Acampamento + 2 Refis Ntk</t>
  </si>
  <si>
    <t>1FOG1B-2REF</t>
  </si>
  <si>
    <t>#2000011565245924</t>
  </si>
  <si>
    <t>#2000007838845239</t>
  </si>
  <si>
    <t>Elisangela</t>
  </si>
  <si>
    <t>#2000011577562340</t>
  </si>
  <si>
    <t>#2000007849585681</t>
  </si>
  <si>
    <t>Lee</t>
  </si>
  <si>
    <t>#2000011583110838</t>
  </si>
  <si>
    <t>#2000007854404741</t>
  </si>
  <si>
    <t>Sérgio</t>
  </si>
  <si>
    <t>#2000011592542346</t>
  </si>
  <si>
    <t>#2000007862482491</t>
  </si>
  <si>
    <t>#2000011641149358</t>
  </si>
  <si>
    <t>#2000011662775992</t>
  </si>
  <si>
    <t>#2000007924845241</t>
  </si>
  <si>
    <t>Raulino</t>
  </si>
  <si>
    <t>#2000011673879548</t>
  </si>
  <si>
    <t>#2000007934972149</t>
  </si>
  <si>
    <t>#2000011679853506</t>
  </si>
  <si>
    <t>#2000007940414091</t>
  </si>
  <si>
    <t>#2000011775624186</t>
  </si>
  <si>
    <t>#2000008027849429</t>
  </si>
  <si>
    <t>#2000011735606964</t>
  </si>
  <si>
    <t>#2000007991199331</t>
  </si>
  <si>
    <t>#2000011626589358</t>
  </si>
  <si>
    <t>Fernando Falico</t>
  </si>
  <si>
    <t>#2000011732742640</t>
  </si>
  <si>
    <t>#2000011741425310</t>
  </si>
  <si>
    <t>#2000007996548077</t>
  </si>
  <si>
    <t>Ruth</t>
  </si>
  <si>
    <t>#2000011491718326</t>
  </si>
  <si>
    <t>#2000007775587895</t>
  </si>
  <si>
    <t>#2000011571540076</t>
  </si>
  <si>
    <t>#2000011578014172</t>
  </si>
  <si>
    <t>#2000007849979347</t>
  </si>
  <si>
    <t>José Roberto</t>
  </si>
  <si>
    <t>#2000011582288180</t>
  </si>
  <si>
    <t>#2000007853681011</t>
  </si>
  <si>
    <t>Milena</t>
  </si>
  <si>
    <t>#2000011585322968</t>
  </si>
  <si>
    <t>#2000007856310083</t>
  </si>
  <si>
    <t>James</t>
  </si>
  <si>
    <t>#2000011585372064</t>
  </si>
  <si>
    <t>#2000011597336722</t>
  </si>
  <si>
    <t>#2000011601903422</t>
  </si>
  <si>
    <t>#2000007870641835</t>
  </si>
  <si>
    <t>Ikaro</t>
  </si>
  <si>
    <t>#2000011613232622</t>
  </si>
  <si>
    <t>#2000011658589768</t>
  </si>
  <si>
    <t>#2000011679090054</t>
  </si>
  <si>
    <t>#2000007939701205</t>
  </si>
  <si>
    <t>#2000011679367948</t>
  </si>
  <si>
    <t>Jo Da Silva Ribeiro</t>
  </si>
  <si>
    <t>#2000011711893784</t>
  </si>
  <si>
    <t>#2000007969686699</t>
  </si>
  <si>
    <t>Hélio Hideyo</t>
  </si>
  <si>
    <t>#2000011712576600</t>
  </si>
  <si>
    <t>#2000011726350504</t>
  </si>
  <si>
    <t>#2000007982776233</t>
  </si>
  <si>
    <t xml:space="preserve">Davi Ernesto </t>
  </si>
  <si>
    <t>#2000011745780470</t>
  </si>
  <si>
    <t>#2000008000510081</t>
  </si>
  <si>
    <t>Filipe</t>
  </si>
  <si>
    <t>#2000011750689054</t>
  </si>
  <si>
    <t>Gilson</t>
  </si>
  <si>
    <t>#2000011765875754</t>
  </si>
  <si>
    <t>Willem Jan</t>
  </si>
  <si>
    <t>#2000011767939042</t>
  </si>
  <si>
    <t>Leopoldo</t>
  </si>
  <si>
    <t>#2000011734975456</t>
  </si>
  <si>
    <t>#2000007990646169</t>
  </si>
  <si>
    <t>#2000011607591246</t>
  </si>
  <si>
    <t>#2000007875544679</t>
  </si>
  <si>
    <t>#2000011485103162</t>
  </si>
  <si>
    <t>#2000007769989469</t>
  </si>
  <si>
    <t>#2000011539512740</t>
  </si>
  <si>
    <t>#2000007816786531</t>
  </si>
  <si>
    <t>#2000011555181052</t>
  </si>
  <si>
    <t>XMT901SMB</t>
  </si>
  <si>
    <t>#2000011563334172</t>
  </si>
  <si>
    <t>#2000007837167557</t>
  </si>
  <si>
    <t>Bernnardo</t>
  </si>
  <si>
    <t>XVW306SMG</t>
  </si>
  <si>
    <t>#2000011571927794</t>
  </si>
  <si>
    <t>#2000011573162290</t>
  </si>
  <si>
    <t>#2000007845734287</t>
  </si>
  <si>
    <t>#2000011606736544</t>
  </si>
  <si>
    <t>58.552.348 Eduardo Schirmer Ma 58.552.348 Eduardo Schirmer Ma</t>
  </si>
  <si>
    <t>#2000011609106858</t>
  </si>
  <si>
    <t>#2000007876872791</t>
  </si>
  <si>
    <t>#2000011632286654</t>
  </si>
  <si>
    <t>#2000007897430337</t>
  </si>
  <si>
    <t>MLB3642638042</t>
  </si>
  <si>
    <t xml:space="preserve">Travessa Larga Rack De Teto Bagageiro Nissan Livina X-gear </t>
  </si>
  <si>
    <t>XNS513SMP</t>
  </si>
  <si>
    <t>#2000011686700286</t>
  </si>
  <si>
    <t>André Rodrigues</t>
  </si>
  <si>
    <t>#2000011727435048</t>
  </si>
  <si>
    <t>J &amp; C Industria Mecanica Ltda J &amp; C Industria Mecanica Ltda</t>
  </si>
  <si>
    <t>#2000011756841640</t>
  </si>
  <si>
    <t>José Venancio</t>
  </si>
  <si>
    <t>#2000011771031040</t>
  </si>
  <si>
    <t>#2000008023661279</t>
  </si>
  <si>
    <t>#2000011786149384</t>
  </si>
  <si>
    <t>#2000008037398025</t>
  </si>
  <si>
    <t>Desire</t>
  </si>
  <si>
    <t>#2000011612310420</t>
  </si>
  <si>
    <t>Diovane</t>
  </si>
  <si>
    <t>#2000011672622586</t>
  </si>
  <si>
    <t>#2000007933808229</t>
  </si>
  <si>
    <t>Paulavalquiria</t>
  </si>
  <si>
    <t>#2000011672686400</t>
  </si>
  <si>
    <t>#2000007933865857</t>
  </si>
  <si>
    <t xml:space="preserve">Almensor </t>
  </si>
  <si>
    <t>XGM113SMB</t>
  </si>
  <si>
    <t>#2000011697739448</t>
  </si>
  <si>
    <t>MLB4736865312</t>
  </si>
  <si>
    <t>Travessa Rack De Teto Bagageiro Nova Gm Equinox 2018 A 2023</t>
  </si>
  <si>
    <t>XGM104STB</t>
  </si>
  <si>
    <t>#2000011707069832</t>
  </si>
  <si>
    <t>#2000011714335794</t>
  </si>
  <si>
    <t>Edson Roberto</t>
  </si>
  <si>
    <t>#2000011785778962</t>
  </si>
  <si>
    <t>#2000008037043805</t>
  </si>
  <si>
    <t>Ruy</t>
  </si>
  <si>
    <t>#2000011719373620</t>
  </si>
  <si>
    <t>#2000007976456427</t>
  </si>
  <si>
    <t>Davi Antonio</t>
  </si>
  <si>
    <t>#2000011500255390</t>
  </si>
  <si>
    <t>#2000007782889769</t>
  </si>
  <si>
    <t>Jorge Alessandro Faria Lima</t>
  </si>
  <si>
    <t>#2000011500524312</t>
  </si>
  <si>
    <t>#2000007783091889</t>
  </si>
  <si>
    <t>Risonaldo</t>
  </si>
  <si>
    <t>#2000011560504442</t>
  </si>
  <si>
    <t>#2000007834720081</t>
  </si>
  <si>
    <t>#2000011569399372</t>
  </si>
  <si>
    <t>#2000007842483995</t>
  </si>
  <si>
    <t>#2000011571693194</t>
  </si>
  <si>
    <t>#2000007844476089</t>
  </si>
  <si>
    <t>#2000011577665062</t>
  </si>
  <si>
    <t>#2000007849703393</t>
  </si>
  <si>
    <t>Mateus Vinicius Rech</t>
  </si>
  <si>
    <t>#2000011583266522</t>
  </si>
  <si>
    <t>#2000007854538113</t>
  </si>
  <si>
    <t>Jussiara</t>
  </si>
  <si>
    <t>#2000011592483590</t>
  </si>
  <si>
    <t>#2000007859025991</t>
  </si>
  <si>
    <t>#2000011605513588</t>
  </si>
  <si>
    <t>#2000007873742433</t>
  </si>
  <si>
    <t>Francisco Eles</t>
  </si>
  <si>
    <t>#2000011626944378</t>
  </si>
  <si>
    <t>#2000007892602097</t>
  </si>
  <si>
    <t>#2000011642358776</t>
  </si>
  <si>
    <t>#2000007906432685</t>
  </si>
  <si>
    <t>José Mauricio Lelo</t>
  </si>
  <si>
    <t>#2000011652248672</t>
  </si>
  <si>
    <t>#2000007915294501</t>
  </si>
  <si>
    <t>Cleide</t>
  </si>
  <si>
    <t>#2000011656658944</t>
  </si>
  <si>
    <t>#2000007919295069</t>
  </si>
  <si>
    <t>Maria Etiane</t>
  </si>
  <si>
    <t>#2000011657515350</t>
  </si>
  <si>
    <t>Gilson Dos  Santos Silva</t>
  </si>
  <si>
    <t>#2000011664025244</t>
  </si>
  <si>
    <t>#2000007925955809</t>
  </si>
  <si>
    <t>Érico</t>
  </si>
  <si>
    <t>#2000011672823700</t>
  </si>
  <si>
    <t>#2000011679190120</t>
  </si>
  <si>
    <t>#2000007939791491</t>
  </si>
  <si>
    <t xml:space="preserve"> Pedro </t>
  </si>
  <si>
    <t>#2000011688495142</t>
  </si>
  <si>
    <t>#2000007948305437</t>
  </si>
  <si>
    <t>Cleberson</t>
  </si>
  <si>
    <t>#2000011702991076</t>
  </si>
  <si>
    <t>#2000007961605181</t>
  </si>
  <si>
    <t>Gilson Nunes</t>
  </si>
  <si>
    <t>#2000011707250084</t>
  </si>
  <si>
    <t>Ariel</t>
  </si>
  <si>
    <t>#2000011719174126</t>
  </si>
  <si>
    <t>#2000007976243515</t>
  </si>
  <si>
    <t>Tiago Moreira</t>
  </si>
  <si>
    <t>#2000011721422168</t>
  </si>
  <si>
    <t>Denio</t>
  </si>
  <si>
    <t>#2000011725749004</t>
  </si>
  <si>
    <t>#2000007982208247</t>
  </si>
  <si>
    <t>#2000011742856374</t>
  </si>
  <si>
    <t>#2000007997849735</t>
  </si>
  <si>
    <t>Joao Luiz Sales Salsa</t>
  </si>
  <si>
    <t>#2000011750030942</t>
  </si>
  <si>
    <t>#2000011752093336</t>
  </si>
  <si>
    <t>#2000011753126902</t>
  </si>
  <si>
    <t>#2000008007242949</t>
  </si>
  <si>
    <t>#2000011696410390</t>
  </si>
  <si>
    <t>#2000007955572029</t>
  </si>
  <si>
    <t>#2000011525277048</t>
  </si>
  <si>
    <t>#2000007804497117</t>
  </si>
  <si>
    <t>XRE180SLP</t>
  </si>
  <si>
    <t>#2000011541087514</t>
  </si>
  <si>
    <t>#2000007818144105</t>
  </si>
  <si>
    <t>Wendel</t>
  </si>
  <si>
    <t>XRE140SLG</t>
  </si>
  <si>
    <t>#2000011575434914</t>
  </si>
  <si>
    <t>#2000007847710663</t>
  </si>
  <si>
    <t>XRE142SLB</t>
  </si>
  <si>
    <t>#2000011615568536</t>
  </si>
  <si>
    <t>Janet</t>
  </si>
  <si>
    <t>#2000011648186256</t>
  </si>
  <si>
    <t>#2000007911645671</t>
  </si>
  <si>
    <t>XRE180SLB</t>
  </si>
  <si>
    <t>#2000011494902422</t>
  </si>
  <si>
    <t>#2000007778296105</t>
  </si>
  <si>
    <t>Adeltino</t>
  </si>
  <si>
    <t>#2000011767345942</t>
  </si>
  <si>
    <t>#2000008020298993</t>
  </si>
  <si>
    <t xml:space="preserve">Fabricia </t>
  </si>
  <si>
    <t>#2000011784317158</t>
  </si>
  <si>
    <t>#2000008035739537</t>
  </si>
  <si>
    <t>Diocleciano</t>
  </si>
  <si>
    <t>#2000011672497062</t>
  </si>
  <si>
    <t>#2000007933715155</t>
  </si>
  <si>
    <t>#2000011544038216</t>
  </si>
  <si>
    <t>#2000007820663501</t>
  </si>
  <si>
    <t>Marciel</t>
  </si>
  <si>
    <t>#2000011718567976</t>
  </si>
  <si>
    <t>#2000007975747065</t>
  </si>
  <si>
    <t>#2000011728748074</t>
  </si>
  <si>
    <t>#2000007984951393</t>
  </si>
  <si>
    <t>Camilo</t>
  </si>
  <si>
    <t>MLB4973624090</t>
  </si>
  <si>
    <t>Kit Lâmpada Led Carro C6 6000k 6000 Lumens H27 Branca Xenon</t>
  </si>
  <si>
    <t>VL-LH27/1341</t>
  </si>
  <si>
    <t>#2000011676333348</t>
  </si>
  <si>
    <t>#2000007937203753</t>
  </si>
  <si>
    <t>Gislene.smaria</t>
  </si>
  <si>
    <t>#2000011691447704</t>
  </si>
  <si>
    <t>#2000007951044587</t>
  </si>
  <si>
    <t>Nadir</t>
  </si>
  <si>
    <t>#2000011607206974</t>
  </si>
  <si>
    <t>#2000007875213007</t>
  </si>
  <si>
    <t>Valdir Galdino De Sousa</t>
  </si>
  <si>
    <t>#2000011577438428</t>
  </si>
  <si>
    <t>#2000007849475857</t>
  </si>
  <si>
    <t>Cleber Rodigo Lopes Calderon</t>
  </si>
  <si>
    <t>#2000011605202362</t>
  </si>
  <si>
    <t>#2000007873438033</t>
  </si>
  <si>
    <t>Paulino</t>
  </si>
  <si>
    <t>#2000011664283266</t>
  </si>
  <si>
    <t>#2000011731309652</t>
  </si>
  <si>
    <t>#2000007987330519</t>
  </si>
  <si>
    <t>Silene L</t>
  </si>
  <si>
    <t>#2000011758986550</t>
  </si>
  <si>
    <t>Marcosinsaend</t>
  </si>
  <si>
    <t>#2000011720624566</t>
  </si>
  <si>
    <t>#2000007977563199</t>
  </si>
  <si>
    <t>Vanessa Michelle</t>
  </si>
  <si>
    <t>#2000011724116040</t>
  </si>
  <si>
    <t>#2000007980741321</t>
  </si>
  <si>
    <t>#2000011771315028</t>
  </si>
  <si>
    <t>Renaldo</t>
  </si>
  <si>
    <t>MLB3559920312</t>
  </si>
  <si>
    <t>Super Led Branca Farol De Milha Ford Ranger 2017 A 2023</t>
  </si>
  <si>
    <t>TT-6000H8</t>
  </si>
  <si>
    <t>#2000011544664754</t>
  </si>
  <si>
    <t>#2000007821200287</t>
  </si>
  <si>
    <t>Ed Carlos</t>
  </si>
  <si>
    <t>#2000011703284096</t>
  </si>
  <si>
    <t>#2000011617651840</t>
  </si>
  <si>
    <t>#2000007884249249</t>
  </si>
  <si>
    <t>#2000011618502912</t>
  </si>
  <si>
    <t>#2000007884998547</t>
  </si>
  <si>
    <t>José Rodrigo</t>
  </si>
  <si>
    <t>#2000011619835342</t>
  </si>
  <si>
    <t>#2000007886219807</t>
  </si>
  <si>
    <t>Arlindo Alves</t>
  </si>
  <si>
    <t>#2000011620876910</t>
  </si>
  <si>
    <t>#2000007887140997</t>
  </si>
  <si>
    <t>Stephanie O</t>
  </si>
  <si>
    <t>#2000011627461260</t>
  </si>
  <si>
    <t>#2000007893097509</t>
  </si>
  <si>
    <t>#2000011636813338</t>
  </si>
  <si>
    <t>#2000007901521817</t>
  </si>
  <si>
    <t xml:space="preserve">Cláudia </t>
  </si>
  <si>
    <t>#2000011651862382</t>
  </si>
  <si>
    <t>#2000007914947913</t>
  </si>
  <si>
    <t xml:space="preserve">Andressa </t>
  </si>
  <si>
    <t>#2000011663213026</t>
  </si>
  <si>
    <t>#2000007925215365</t>
  </si>
  <si>
    <t>Lilian</t>
  </si>
  <si>
    <t>#2000011669530264</t>
  </si>
  <si>
    <t>#2000007930975043</t>
  </si>
  <si>
    <t>#2000011674569180</t>
  </si>
  <si>
    <t xml:space="preserve">Elisandro </t>
  </si>
  <si>
    <t>#2000011759061402</t>
  </si>
  <si>
    <t>#2000008012676049</t>
  </si>
  <si>
    <t>MLB3315350151</t>
  </si>
  <si>
    <t>#2000011774735662</t>
  </si>
  <si>
    <t>#2000008027050743</t>
  </si>
  <si>
    <t>Marcos Roberto</t>
  </si>
  <si>
    <t>MLB3270171019</t>
  </si>
  <si>
    <t>#2000011761285520</t>
  </si>
  <si>
    <t>Taina</t>
  </si>
  <si>
    <t>MLB2706904935</t>
  </si>
  <si>
    <t>Travessa Rack De Teto Bagageiro Honda Crv Cr-v</t>
  </si>
  <si>
    <t>#2000011541084496</t>
  </si>
  <si>
    <t>MLB3960638529</t>
  </si>
  <si>
    <t>Cera Liquida Blend Spray Black Vonixx Carnaúba</t>
  </si>
  <si>
    <t>VX2026005</t>
  </si>
  <si>
    <t>#2000011758461524</t>
  </si>
  <si>
    <t>#2000008012132265</t>
  </si>
  <si>
    <t>#2000011489448156</t>
  </si>
  <si>
    <t>#2000007773653549</t>
  </si>
  <si>
    <t>#2000011598047356</t>
  </si>
  <si>
    <t>#2000007867331933</t>
  </si>
  <si>
    <t>Marcelo.rocha26900</t>
  </si>
  <si>
    <t>#2000011625553448</t>
  </si>
  <si>
    <t>#2000011633744558</t>
  </si>
  <si>
    <t>#2000007898752157</t>
  </si>
  <si>
    <t>Rosamary</t>
  </si>
  <si>
    <t>#2000011643782582</t>
  </si>
  <si>
    <t>#2000007907707751</t>
  </si>
  <si>
    <t>Adriano Dos</t>
  </si>
  <si>
    <t>#2000011647303154</t>
  </si>
  <si>
    <t>#2000007910885433</t>
  </si>
  <si>
    <t>Walmy</t>
  </si>
  <si>
    <t>#2000011474597316</t>
  </si>
  <si>
    <t>MLB2966726204</t>
  </si>
  <si>
    <t>#2000011476424512</t>
  </si>
  <si>
    <t>MLB3642590052</t>
  </si>
  <si>
    <t>Travessa Larga Rack De Teto Bagageiro Fiat Mobi Way</t>
  </si>
  <si>
    <t>#2000011486433350</t>
  </si>
  <si>
    <t>#2000007771094765</t>
  </si>
  <si>
    <t>Travessa Larga Rack De Teto Hyundai 100% Em Alumínio</t>
  </si>
  <si>
    <t>XHY800SMP</t>
  </si>
  <si>
    <t>#2000011490788208</t>
  </si>
  <si>
    <t>#2000011501377994</t>
  </si>
  <si>
    <t>#2000007783881353</t>
  </si>
  <si>
    <t>Alessandro Yassuhiro</t>
  </si>
  <si>
    <t>#2000011502228324</t>
  </si>
  <si>
    <t>Lizandra</t>
  </si>
  <si>
    <t>XMT904SMB</t>
  </si>
  <si>
    <t>#2000011505307272</t>
  </si>
  <si>
    <t>Paulo  Regis</t>
  </si>
  <si>
    <t>#2000011521076426</t>
  </si>
  <si>
    <t>MLB5246379746</t>
  </si>
  <si>
    <t>Travessa Bagageiro Rack Bagageiro T-cross Com Teto Solar</t>
  </si>
  <si>
    <t>#2000011521124874</t>
  </si>
  <si>
    <t>#2000007800870747</t>
  </si>
  <si>
    <t>Luis Vasconcelos</t>
  </si>
  <si>
    <t>#2000011530914590</t>
  </si>
  <si>
    <t>Rosemar</t>
  </si>
  <si>
    <t>#2000011543219008</t>
  </si>
  <si>
    <t>#2000011554316278</t>
  </si>
  <si>
    <t xml:space="preserve">Mauricio </t>
  </si>
  <si>
    <t>#2000011556217642</t>
  </si>
  <si>
    <t>#2000007830992377</t>
  </si>
  <si>
    <t>#2000011563928388</t>
  </si>
  <si>
    <t>#2000007837683989</t>
  </si>
  <si>
    <t>Joao Rodolfo</t>
  </si>
  <si>
    <t>#2000011568198546</t>
  </si>
  <si>
    <t>#2000007841408081</t>
  </si>
  <si>
    <t>#2000011590554782</t>
  </si>
  <si>
    <t>Gilberto José</t>
  </si>
  <si>
    <t>XVW312SMP</t>
  </si>
  <si>
    <t>#2000011598060094</t>
  </si>
  <si>
    <t>Amaurilio Gonçalves</t>
  </si>
  <si>
    <t>#2000011598754148</t>
  </si>
  <si>
    <t>#2000007867925525</t>
  </si>
  <si>
    <t>Frederico De Freitas Luna</t>
  </si>
  <si>
    <t>#2000011606162368</t>
  </si>
  <si>
    <t>#2000007874290043</t>
  </si>
  <si>
    <t>Emerson Luiz Morgenstern</t>
  </si>
  <si>
    <t>#2000011609068002</t>
  </si>
  <si>
    <t>#2000007876885207</t>
  </si>
  <si>
    <t>#2000011629073302</t>
  </si>
  <si>
    <t>Joao Batista</t>
  </si>
  <si>
    <t>#2000011636473590</t>
  </si>
  <si>
    <t>Geovando</t>
  </si>
  <si>
    <t>#2000011641744274</t>
  </si>
  <si>
    <t>Letiscia</t>
  </si>
  <si>
    <t>#2000011643567026</t>
  </si>
  <si>
    <t>#2000007907519937</t>
  </si>
  <si>
    <t>Celso Luis</t>
  </si>
  <si>
    <t>#2000011645862872</t>
  </si>
  <si>
    <t>#2000007909574889</t>
  </si>
  <si>
    <t>#2000011649193898</t>
  </si>
  <si>
    <t>#2000007912566927</t>
  </si>
  <si>
    <t>Wuara Kalinca</t>
  </si>
  <si>
    <t>#2000011661930916</t>
  </si>
  <si>
    <t>#2000007924065073</t>
  </si>
  <si>
    <t>Jose Leite Macedo</t>
  </si>
  <si>
    <t>MLB3315337263</t>
  </si>
  <si>
    <t>Rack De Teto Travessa Bagageiro Maleiro Tracker 2020 A 2024</t>
  </si>
  <si>
    <t>XGM100SMP</t>
  </si>
  <si>
    <t>#2000011675395956</t>
  </si>
  <si>
    <t>XFD703SMB</t>
  </si>
  <si>
    <t>#2000011692319744</t>
  </si>
  <si>
    <t>#2000007951816583</t>
  </si>
  <si>
    <t>Eloisa</t>
  </si>
  <si>
    <t>XVW304SMP</t>
  </si>
  <si>
    <t>#2000011699092378</t>
  </si>
  <si>
    <t>#2000011700369996</t>
  </si>
  <si>
    <t>#2000011701881694</t>
  </si>
  <si>
    <t>#2000007960600411</t>
  </si>
  <si>
    <t>Dario</t>
  </si>
  <si>
    <t>#2000011704788050</t>
  </si>
  <si>
    <t>#2000007963247177</t>
  </si>
  <si>
    <t>Romenigue</t>
  </si>
  <si>
    <t>#2000011705682550</t>
  </si>
  <si>
    <t>#2000007964053933</t>
  </si>
  <si>
    <t>Cristianne</t>
  </si>
  <si>
    <t>#2000011721331666</t>
  </si>
  <si>
    <t>#2000007978236459</t>
  </si>
  <si>
    <t>Jose Luiz</t>
  </si>
  <si>
    <t>#2000011750898210</t>
  </si>
  <si>
    <t>Serra Das Estrelas Imóveis Ltd Serra Das Estrelas Imóveis Ltd</t>
  </si>
  <si>
    <t>#2000011765488716</t>
  </si>
  <si>
    <t>#2000008018573081</t>
  </si>
  <si>
    <t>Gabriel Moreira</t>
  </si>
  <si>
    <t>#2000011766659560</t>
  </si>
  <si>
    <t>#2000008019676177</t>
  </si>
  <si>
    <t xml:space="preserve">Reis </t>
  </si>
  <si>
    <t>MLB5038890416</t>
  </si>
  <si>
    <t>Travessa Rack Teto Bagageiro Fiat Strada 2001 A 2025 Preto</t>
  </si>
  <si>
    <t>#2000011781024784</t>
  </si>
  <si>
    <t>Rhuan</t>
  </si>
  <si>
    <t>#2000011518755992</t>
  </si>
  <si>
    <t>#2000007798829877</t>
  </si>
  <si>
    <t>Diógenes  Augusto</t>
  </si>
  <si>
    <t>#2000011525593260</t>
  </si>
  <si>
    <t>#2000011547235176</t>
  </si>
  <si>
    <t>Giuliano Cassani</t>
  </si>
  <si>
    <t>#2000011563526138</t>
  </si>
  <si>
    <t>#2000007837331723</t>
  </si>
  <si>
    <t>Fabio Trasportes</t>
  </si>
  <si>
    <t>#2000011584443196</t>
  </si>
  <si>
    <t>#2000007855583477</t>
  </si>
  <si>
    <t>Marcus Vinicius</t>
  </si>
  <si>
    <t>#2000011660386608</t>
  </si>
  <si>
    <t>#2000007922642449</t>
  </si>
  <si>
    <t>XNS515TBP</t>
  </si>
  <si>
    <t>#2000011667862968</t>
  </si>
  <si>
    <t>#2000007929442947</t>
  </si>
  <si>
    <t>#2000011673335406</t>
  </si>
  <si>
    <t>#2000007934470045</t>
  </si>
  <si>
    <t>Cablun</t>
  </si>
  <si>
    <t>MLB3407300365</t>
  </si>
  <si>
    <t>Travessa Larga Rack De Teto Saveiro Cross 2010 A 2024</t>
  </si>
  <si>
    <t>XVW315SMB</t>
  </si>
  <si>
    <t>#2000011679561038</t>
  </si>
  <si>
    <t>#2000007940145165</t>
  </si>
  <si>
    <t>Luiz Osvaldo</t>
  </si>
  <si>
    <t>#2000011684276010</t>
  </si>
  <si>
    <t>#2000007944449711</t>
  </si>
  <si>
    <t>Geralda Maria</t>
  </si>
  <si>
    <t>#2000011690404248</t>
  </si>
  <si>
    <t>#2000007950043641</t>
  </si>
  <si>
    <t>Vagnelio</t>
  </si>
  <si>
    <t>#2000011711588770</t>
  </si>
  <si>
    <t>Allana</t>
  </si>
  <si>
    <t>#2000011743895982</t>
  </si>
  <si>
    <t>Tião</t>
  </si>
  <si>
    <t>#2000011748769830</t>
  </si>
  <si>
    <t>#2000008003290789</t>
  </si>
  <si>
    <t xml:space="preserve">Hanna </t>
  </si>
  <si>
    <t>#2000011749848722</t>
  </si>
  <si>
    <t>#2000008004214887</t>
  </si>
  <si>
    <t>#2000011544790092</t>
  </si>
  <si>
    <t>#2000007821311303</t>
  </si>
  <si>
    <t>#2000011606749182</t>
  </si>
  <si>
    <t>#2000007874827685</t>
  </si>
  <si>
    <t>#2000011641464486</t>
  </si>
  <si>
    <t>Muller</t>
  </si>
  <si>
    <t>#2000011681163030</t>
  </si>
  <si>
    <t>#2000007941621181</t>
  </si>
  <si>
    <t>Gilmar</t>
  </si>
  <si>
    <t>#2000011491099696</t>
  </si>
  <si>
    <t>#2000007775092553</t>
  </si>
  <si>
    <t>Andreia</t>
  </si>
  <si>
    <t>#2000011516200430</t>
  </si>
  <si>
    <t>#2000007796574209</t>
  </si>
  <si>
    <t>Joseane</t>
  </si>
  <si>
    <t>#2000011525754604</t>
  </si>
  <si>
    <t>#2000007804883043</t>
  </si>
  <si>
    <t>#2000011538393748</t>
  </si>
  <si>
    <t>Wadisson Rodrigues</t>
  </si>
  <si>
    <t>#2000011544613716</t>
  </si>
  <si>
    <t>#2000007821162011</t>
  </si>
  <si>
    <t>Osmar Almeida De Lima</t>
  </si>
  <si>
    <t>#2000011550221894</t>
  </si>
  <si>
    <t>#2000007825853587</t>
  </si>
  <si>
    <t>#2000011552201722</t>
  </si>
  <si>
    <t>Taleb Mustafa</t>
  </si>
  <si>
    <t>#2000011566659150</t>
  </si>
  <si>
    <t>Zilmair</t>
  </si>
  <si>
    <t>#2000011569461754</t>
  </si>
  <si>
    <t>#2000007842518079</t>
  </si>
  <si>
    <t>Rosilene</t>
  </si>
  <si>
    <t>#2000011571253554</t>
  </si>
  <si>
    <t>Jose Maria</t>
  </si>
  <si>
    <t>#2000011572145652</t>
  </si>
  <si>
    <t>#2000011573782608</t>
  </si>
  <si>
    <t>#2000007846284225</t>
  </si>
  <si>
    <t>#2000011581918382</t>
  </si>
  <si>
    <t>#2000007853369857</t>
  </si>
  <si>
    <t>#2000011588448432</t>
  </si>
  <si>
    <t>#2000007858987891</t>
  </si>
  <si>
    <t>Indelecia</t>
  </si>
  <si>
    <t>#2000011589043194</t>
  </si>
  <si>
    <t>#2000007859531537</t>
  </si>
  <si>
    <t>Fabio Antonio</t>
  </si>
  <si>
    <t>#2000011601877278</t>
  </si>
  <si>
    <t>#2000007870637685</t>
  </si>
  <si>
    <t>#2000011602652268</t>
  </si>
  <si>
    <t>#2000011522724268</t>
  </si>
  <si>
    <t>#2000011754497990</t>
  </si>
  <si>
    <t>#2000008008496113</t>
  </si>
  <si>
    <t xml:space="preserve">Soraiane </t>
  </si>
  <si>
    <t>#2000011580651374</t>
  </si>
  <si>
    <t>#2000011585030744</t>
  </si>
  <si>
    <t>Inove Sm</t>
  </si>
  <si>
    <t>#2000011714810742</t>
  </si>
  <si>
    <t>#2000011493950822</t>
  </si>
  <si>
    <t>#2000007777488873</t>
  </si>
  <si>
    <t>Rolando Battistetti Filho</t>
  </si>
  <si>
    <t>#2000011526772522</t>
  </si>
  <si>
    <t>Maria.luanasantos</t>
  </si>
  <si>
    <t>#2000011555947210</t>
  </si>
  <si>
    <t>#2000007830735111</t>
  </si>
  <si>
    <t>#2000011619528404</t>
  </si>
  <si>
    <t>#2000011657327162</t>
  </si>
  <si>
    <t>#2000007919893541</t>
  </si>
  <si>
    <t>Affonso</t>
  </si>
  <si>
    <t>#2000011670182304</t>
  </si>
  <si>
    <t>#2000007931571721</t>
  </si>
  <si>
    <t>Eliakim</t>
  </si>
  <si>
    <t>#2000011684347272</t>
  </si>
  <si>
    <t>#2000007944531649</t>
  </si>
  <si>
    <t>Richardo</t>
  </si>
  <si>
    <t>#2000011692664990</t>
  </si>
  <si>
    <t>#2000007952147177</t>
  </si>
  <si>
    <t>#2000011717136528</t>
  </si>
  <si>
    <t>#2000007974402563</t>
  </si>
  <si>
    <t>Joffre</t>
  </si>
  <si>
    <t>#2000011726807874</t>
  </si>
  <si>
    <t>#2000007983219009</t>
  </si>
  <si>
    <t>#2000011728256074</t>
  </si>
  <si>
    <t>#2000007984493417</t>
  </si>
  <si>
    <t>#2000011741114198</t>
  </si>
  <si>
    <t>#2000007996243409</t>
  </si>
  <si>
    <t>Tibiriçá De Souza Polveiro</t>
  </si>
  <si>
    <t>#2000011756060252</t>
  </si>
  <si>
    <t>#2000008009920531</t>
  </si>
  <si>
    <t>#2000011763314620</t>
  </si>
  <si>
    <t>#2000008016578261</t>
  </si>
  <si>
    <t>#2000011745342850</t>
  </si>
  <si>
    <t>#2000008000106807</t>
  </si>
  <si>
    <t>#2000011573946824</t>
  </si>
  <si>
    <t>#2000007846428637</t>
  </si>
  <si>
    <t>#2000011588139672</t>
  </si>
  <si>
    <t>#2000007858750501</t>
  </si>
  <si>
    <t>Dilmar</t>
  </si>
  <si>
    <t>#2000011605685956</t>
  </si>
  <si>
    <t>#2000007873925069</t>
  </si>
  <si>
    <t>#2000011608245410</t>
  </si>
  <si>
    <t>#2000007876134113</t>
  </si>
  <si>
    <t>Lohan</t>
  </si>
  <si>
    <t>XFI202SMG</t>
  </si>
  <si>
    <t>#2000011652716830</t>
  </si>
  <si>
    <t>#2000007915720865</t>
  </si>
  <si>
    <t>Rogerio Dos Santos Junior</t>
  </si>
  <si>
    <t>#2000011690328486</t>
  </si>
  <si>
    <t>#2000011706834512</t>
  </si>
  <si>
    <t>#2000011690339894</t>
  </si>
  <si>
    <t>#2000007950006981</t>
  </si>
  <si>
    <t>#2000011715580788</t>
  </si>
  <si>
    <t>#2000007973002709</t>
  </si>
  <si>
    <t>Caio Vinícius</t>
  </si>
  <si>
    <t>#2000011675329160</t>
  </si>
  <si>
    <t>Jaciane Kosanke</t>
  </si>
  <si>
    <t>#2000011680235692</t>
  </si>
  <si>
    <t>#2000011700709968</t>
  </si>
  <si>
    <t>#2000007959509657</t>
  </si>
  <si>
    <t>#2000011719801268</t>
  </si>
  <si>
    <t>#2000007976841659</t>
  </si>
  <si>
    <t>Dani</t>
  </si>
  <si>
    <t>#2000011680810142</t>
  </si>
  <si>
    <t>#2000011510114434</t>
  </si>
  <si>
    <t>#2000007791341859</t>
  </si>
  <si>
    <t>MLB5300203786</t>
  </si>
  <si>
    <t xml:space="preserve">Travessa Larga Rack De Teto Bagageiro Volkswagen T-cross </t>
  </si>
  <si>
    <t>#2000011520960548</t>
  </si>
  <si>
    <t>MLB3335923557</t>
  </si>
  <si>
    <t>Travessa Larga Rack De Teto Kia Sportage 2004 A 2012</t>
  </si>
  <si>
    <t>#2000011659513070</t>
  </si>
  <si>
    <t>#2000011679245590</t>
  </si>
  <si>
    <t>MLB3249549447</t>
  </si>
  <si>
    <t>Travessa Larga Rack De Teto Hyundai Tucson 2004 A 2019</t>
  </si>
  <si>
    <t>#2000011738330692</t>
  </si>
  <si>
    <t>Hernan Carlos Pereira</t>
  </si>
  <si>
    <t>MLB3705156316</t>
  </si>
  <si>
    <t>XCT130SMB</t>
  </si>
  <si>
    <t>#2000011694337124</t>
  </si>
  <si>
    <t>#2000007953666737</t>
  </si>
  <si>
    <t>Cassio Junior</t>
  </si>
  <si>
    <t>#2000011477003860</t>
  </si>
  <si>
    <t>#2000007763080893</t>
  </si>
  <si>
    <t>#2000011777896172</t>
  </si>
  <si>
    <t>Antunes</t>
  </si>
  <si>
    <t>#2000011781896704</t>
  </si>
  <si>
    <t>#2000008033509963</t>
  </si>
  <si>
    <t>Millena</t>
  </si>
  <si>
    <t>#2000011784773144</t>
  </si>
  <si>
    <t>#2000008036143565</t>
  </si>
  <si>
    <t>#2000011505945556</t>
  </si>
  <si>
    <t>#2000007787764693</t>
  </si>
  <si>
    <t>Diego J R</t>
  </si>
  <si>
    <t>#2000011542611828</t>
  </si>
  <si>
    <t>#2000007819500717</t>
  </si>
  <si>
    <t>#2000011545844894</t>
  </si>
  <si>
    <t>#2000011608940280</t>
  </si>
  <si>
    <t>#2000007876725111</t>
  </si>
  <si>
    <t>Clinica Manoah Ltda Clinica Manoah Ltda</t>
  </si>
  <si>
    <t>#2000011472713954</t>
  </si>
  <si>
    <t>#2000007759424991</t>
  </si>
  <si>
    <t>#2000011473711846</t>
  </si>
  <si>
    <t>André Luis</t>
  </si>
  <si>
    <t>#2000011475371574</t>
  </si>
  <si>
    <t>#2000007761690281</t>
  </si>
  <si>
    <t>Paty Silva</t>
  </si>
  <si>
    <t>#2000011479751544</t>
  </si>
  <si>
    <t>#2000007765438277</t>
  </si>
  <si>
    <t>Diniz Severino Da Silva</t>
  </si>
  <si>
    <t>#2000011485743088</t>
  </si>
  <si>
    <t>#2000007770533325</t>
  </si>
  <si>
    <t>#2000011485849186</t>
  </si>
  <si>
    <t>#2000007770631573</t>
  </si>
  <si>
    <t>#2000011511220962</t>
  </si>
  <si>
    <t>#2000007792327253</t>
  </si>
  <si>
    <t>Franscisco</t>
  </si>
  <si>
    <t>#2000011621163944</t>
  </si>
  <si>
    <t>Lívia</t>
  </si>
  <si>
    <t>#2000011639515924</t>
  </si>
  <si>
    <t>#2000011684383872</t>
  </si>
  <si>
    <t>#2000007944545743</t>
  </si>
  <si>
    <t>#2000011728932010</t>
  </si>
  <si>
    <t>#2000007985175269</t>
  </si>
  <si>
    <t>#2000011731246886</t>
  </si>
  <si>
    <t>Valdivino</t>
  </si>
  <si>
    <t>#2000011741280758</t>
  </si>
  <si>
    <t>#2000007996386845</t>
  </si>
  <si>
    <t>#2000011768476882</t>
  </si>
  <si>
    <t>#2000011486010062</t>
  </si>
  <si>
    <t>#2000007770733313</t>
  </si>
  <si>
    <t xml:space="preserve">Antonio </t>
  </si>
  <si>
    <t>#2000011488510646</t>
  </si>
  <si>
    <t>#2000007772854489</t>
  </si>
  <si>
    <t>#2000011500847484</t>
  </si>
  <si>
    <t>#2000007783397961</t>
  </si>
  <si>
    <t>#2000011510056034</t>
  </si>
  <si>
    <t>#2000011511342528</t>
  </si>
  <si>
    <t>#2000007792406053</t>
  </si>
  <si>
    <t>Jeiel Webster</t>
  </si>
  <si>
    <t>#2000011542882256</t>
  </si>
  <si>
    <t>#2000007819703597</t>
  </si>
  <si>
    <t>Gleidson Adriano</t>
  </si>
  <si>
    <t>#2000011566218382</t>
  </si>
  <si>
    <t>#2000007839683913</t>
  </si>
  <si>
    <t xml:space="preserve">Joao </t>
  </si>
  <si>
    <t>#2000011579621372</t>
  </si>
  <si>
    <t>#2000007851382021</t>
  </si>
  <si>
    <t xml:space="preserve">Maria Luciene </t>
  </si>
  <si>
    <t>#2000011582613838</t>
  </si>
  <si>
    <t>Beline</t>
  </si>
  <si>
    <t>#2000011586984380</t>
  </si>
  <si>
    <t>Gildeon</t>
  </si>
  <si>
    <t>#2000011593754772</t>
  </si>
  <si>
    <t>#2000007863568011</t>
  </si>
  <si>
    <t>Erisson Guimaraes</t>
  </si>
  <si>
    <t>#2000011625975132</t>
  </si>
  <si>
    <t>#2000007891759487</t>
  </si>
  <si>
    <t>Raul</t>
  </si>
  <si>
    <t>#2000011631985142</t>
  </si>
  <si>
    <t>#2000007897167685</t>
  </si>
  <si>
    <t xml:space="preserve">Rodrigo </t>
  </si>
  <si>
    <t>#2000011632962860</t>
  </si>
  <si>
    <t>Marc</t>
  </si>
  <si>
    <t>#2000011634370164</t>
  </si>
  <si>
    <t>#2000007899321345</t>
  </si>
  <si>
    <t>#2000011636690662</t>
  </si>
  <si>
    <t>#2000007901394465</t>
  </si>
  <si>
    <t>Jair</t>
  </si>
  <si>
    <t>#2000011648044616</t>
  </si>
  <si>
    <t>#2000007911522405</t>
  </si>
  <si>
    <t>Samanta Queli</t>
  </si>
  <si>
    <t>#2000011650125000</t>
  </si>
  <si>
    <t>Celso De</t>
  </si>
  <si>
    <t>#2000011656141398</t>
  </si>
  <si>
    <t>#2000007918825973</t>
  </si>
  <si>
    <t>Jaime</t>
  </si>
  <si>
    <t>#2000011671642990</t>
  </si>
  <si>
    <t>#2000011672687876</t>
  </si>
  <si>
    <t>#2000007933892807</t>
  </si>
  <si>
    <t>#2000011679154186</t>
  </si>
  <si>
    <t>#2000007939761459</t>
  </si>
  <si>
    <t>#2000011681237018</t>
  </si>
  <si>
    <t>#2000007941687135</t>
  </si>
  <si>
    <t>Arnaldo</t>
  </si>
  <si>
    <t>#2000011684895512</t>
  </si>
  <si>
    <t>#2000007945006605</t>
  </si>
  <si>
    <t>#2000011683418612</t>
  </si>
  <si>
    <t>Olinda</t>
  </si>
  <si>
    <t>#2000011687035768</t>
  </si>
  <si>
    <t>#2000007946972691</t>
  </si>
  <si>
    <t>Leandro De Carvalho Leite</t>
  </si>
  <si>
    <t>#2000011709262688</t>
  </si>
  <si>
    <t>#2000007967302449</t>
  </si>
  <si>
    <t>Cloves</t>
  </si>
  <si>
    <t>#2000011724990710</t>
  </si>
  <si>
    <t>Manoel Bezera</t>
  </si>
  <si>
    <t>#2000011725610268</t>
  </si>
  <si>
    <t>#2000011730077306</t>
  </si>
  <si>
    <t>#2000007986178581</t>
  </si>
  <si>
    <t>#2000011738633030</t>
  </si>
  <si>
    <t>#2000007993979351</t>
  </si>
  <si>
    <t>Edineide Menezes De Gois</t>
  </si>
  <si>
    <t>#2000011740709162</t>
  </si>
  <si>
    <t>#2000007995891321</t>
  </si>
  <si>
    <t>#2000011741579026</t>
  </si>
  <si>
    <t>Cassia Sousa</t>
  </si>
  <si>
    <t>#2000011743822242</t>
  </si>
  <si>
    <t>#2000007998729557</t>
  </si>
  <si>
    <t>Suzisantos</t>
  </si>
  <si>
    <t>#2000011751646754</t>
  </si>
  <si>
    <t>Nathan</t>
  </si>
  <si>
    <t>#2000011757629040</t>
  </si>
  <si>
    <t>#2000008011367289</t>
  </si>
  <si>
    <t>#2000011576221552</t>
  </si>
  <si>
    <t>Jaime Cesar</t>
  </si>
  <si>
    <t>MLB5270406340</t>
  </si>
  <si>
    <t>Cera Líquida Vonixx Blend 500 Ml</t>
  </si>
  <si>
    <t>VX2026002</t>
  </si>
  <si>
    <t>#2000011542702750</t>
  </si>
  <si>
    <t>#2000011541714834</t>
  </si>
  <si>
    <t>#2000011521199678</t>
  </si>
  <si>
    <t>Paulo Macedo Junior</t>
  </si>
  <si>
    <t>#2000011756456382</t>
  </si>
  <si>
    <t>#2000008010283955</t>
  </si>
  <si>
    <t>#2000011489354390</t>
  </si>
  <si>
    <t>Eduardo Felippe</t>
  </si>
  <si>
    <t>#2000011514723444</t>
  </si>
  <si>
    <t>#2000011540707336</t>
  </si>
  <si>
    <t>#2000007817817729</t>
  </si>
  <si>
    <t>Wanderson De</t>
  </si>
  <si>
    <t>#2000011572692758</t>
  </si>
  <si>
    <t>#2000007845330771</t>
  </si>
  <si>
    <t>Valdo</t>
  </si>
  <si>
    <t>#2000011784326974</t>
  </si>
  <si>
    <t>#2000008035725511</t>
  </si>
  <si>
    <t>Leandro Silva</t>
  </si>
  <si>
    <t>#2000011583242598</t>
  </si>
  <si>
    <t>#2000007854522173</t>
  </si>
  <si>
    <t>#2000011588161534</t>
  </si>
  <si>
    <t>#2000007858742615</t>
  </si>
  <si>
    <t xml:space="preserve"> Gilberto L Pereira </t>
  </si>
  <si>
    <t>#2000011595005980</t>
  </si>
  <si>
    <t>#2000011619366082</t>
  </si>
  <si>
    <t>#2000007885771913</t>
  </si>
  <si>
    <t>#2000011636961136</t>
  </si>
  <si>
    <t>Tabita</t>
  </si>
  <si>
    <t>#2000011671848130</t>
  </si>
  <si>
    <t>#2000007933085577</t>
  </si>
  <si>
    <t xml:space="preserve">Ernani </t>
  </si>
  <si>
    <t>#2000011682257816</t>
  </si>
  <si>
    <t>#2000011697786544</t>
  </si>
  <si>
    <t>Izak</t>
  </si>
  <si>
    <t>#2000011702523324</t>
  </si>
  <si>
    <t>Joselito</t>
  </si>
  <si>
    <t>#2000011766138654</t>
  </si>
  <si>
    <t>Edivaldo</t>
  </si>
  <si>
    <t>#2000011786566156</t>
  </si>
  <si>
    <t>#2000008037717793</t>
  </si>
  <si>
    <t>#2000011782862682</t>
  </si>
  <si>
    <t>#2000008034390417</t>
  </si>
  <si>
    <t>#2000011753006820</t>
  </si>
  <si>
    <t>#2000008007130785</t>
  </si>
  <si>
    <t>Andre Luiz</t>
  </si>
  <si>
    <t>MLB4992580408</t>
  </si>
  <si>
    <t>Lâmpadas Led Carro Hb4 6000k 8000 Lumens Super Branca Xenon</t>
  </si>
  <si>
    <t>TT-8000HB4</t>
  </si>
  <si>
    <t>#2000011609366138</t>
  </si>
  <si>
    <t>#2000007877076819</t>
  </si>
  <si>
    <t>Carol</t>
  </si>
  <si>
    <t>#2000011718933238</t>
  </si>
  <si>
    <t>#2000011731802106</t>
  </si>
  <si>
    <t>#2000007987743727</t>
  </si>
  <si>
    <t>Fb Panificadora E Lanchonete L Fb Panificadora E Lanchonete L</t>
  </si>
  <si>
    <t>#2000011733383420</t>
  </si>
  <si>
    <t>Flavia</t>
  </si>
  <si>
    <t>#2000011734245890</t>
  </si>
  <si>
    <t>#2000007990013033</t>
  </si>
  <si>
    <t>Raiza</t>
  </si>
  <si>
    <t>#2000011738826250</t>
  </si>
  <si>
    <t>#2000007994133781</t>
  </si>
  <si>
    <t>#2000011739068938</t>
  </si>
  <si>
    <t>#2000007994342419</t>
  </si>
  <si>
    <t>#2000011739933378</t>
  </si>
  <si>
    <t>#2000007995159317</t>
  </si>
  <si>
    <t>Arthur Diego</t>
  </si>
  <si>
    <t>#2000011740780372</t>
  </si>
  <si>
    <t>#2000011519847562</t>
  </si>
  <si>
    <t>Layrtton</t>
  </si>
  <si>
    <t>#2000011521734458</t>
  </si>
  <si>
    <t>#2000007801389943</t>
  </si>
  <si>
    <t>#2000011531325128</t>
  </si>
  <si>
    <t>Romildo Da Silva</t>
  </si>
  <si>
    <t>#2000011633724402</t>
  </si>
  <si>
    <t>#2000011663588124</t>
  </si>
  <si>
    <t>#2000007925529489</t>
  </si>
  <si>
    <t>#2000011676148956</t>
  </si>
  <si>
    <t>#2000007937012985</t>
  </si>
  <si>
    <t>#2000011679479098</t>
  </si>
  <si>
    <t>#2000007940079297</t>
  </si>
  <si>
    <t>#2000011680542976</t>
  </si>
  <si>
    <t>#2000007941053073</t>
  </si>
  <si>
    <t>#2000011701650652</t>
  </si>
  <si>
    <t>#2000007960366313</t>
  </si>
  <si>
    <t>#2000011715849104</t>
  </si>
  <si>
    <t>#2000007973273377</t>
  </si>
  <si>
    <t>#2000011718425096</t>
  </si>
  <si>
    <t>#2000007975589381</t>
  </si>
  <si>
    <t>#2000011721444586</t>
  </si>
  <si>
    <t>#2000007978310303</t>
  </si>
  <si>
    <t>Taise</t>
  </si>
  <si>
    <t>#2000011618973986</t>
  </si>
  <si>
    <t>MLB5299100082</t>
  </si>
  <si>
    <t>#2000011587623012</t>
  </si>
  <si>
    <t>#2000007858280405</t>
  </si>
  <si>
    <t>Marina Jacinto</t>
  </si>
  <si>
    <t>#2000011658734114</t>
  </si>
  <si>
    <t>#2000007921140321</t>
  </si>
  <si>
    <t>#2000011594225244</t>
  </si>
  <si>
    <t>Edna Maria</t>
  </si>
  <si>
    <t>#2000011643671262</t>
  </si>
  <si>
    <t xml:space="preserve">Robson Soares De Abreu </t>
  </si>
  <si>
    <t>#2000011659826634</t>
  </si>
  <si>
    <t>#2000011705950958</t>
  </si>
  <si>
    <t xml:space="preserve">Wander </t>
  </si>
  <si>
    <t>#2000011706870044</t>
  </si>
  <si>
    <t>Anne Caroline</t>
  </si>
  <si>
    <t>#2000011710707542</t>
  </si>
  <si>
    <t>Deilane  Alves Santos</t>
  </si>
  <si>
    <t>#2000011726065326</t>
  </si>
  <si>
    <t>#2000007982541877</t>
  </si>
  <si>
    <t>Lélia Hilda Bicas</t>
  </si>
  <si>
    <t>#2000011562139732</t>
  </si>
  <si>
    <t>MLB3521127539</t>
  </si>
  <si>
    <t>Kit Maçarico Culinário Cozinha Portátil + 5 Gás Refil Ntk</t>
  </si>
  <si>
    <t>#2000011499586634</t>
  </si>
  <si>
    <t>#2000007782291939</t>
  </si>
  <si>
    <t>Beatriz</t>
  </si>
  <si>
    <t>#2000011539615142</t>
  </si>
  <si>
    <t>#2000011547470320</t>
  </si>
  <si>
    <t>#2000011551378592</t>
  </si>
  <si>
    <t>Maria Sousa Da</t>
  </si>
  <si>
    <t>#2000011554165922</t>
  </si>
  <si>
    <t>Claudia</t>
  </si>
  <si>
    <t>#2000011601149186</t>
  </si>
  <si>
    <t>#2000007870005381</t>
  </si>
  <si>
    <t>Fablizia</t>
  </si>
  <si>
    <t>#2000011613926012</t>
  </si>
  <si>
    <t>#2000007881085389</t>
  </si>
  <si>
    <t>#2000011640007422</t>
  </si>
  <si>
    <t>#2000007904356013</t>
  </si>
  <si>
    <t>Velizie</t>
  </si>
  <si>
    <t>#2000011615319328</t>
  </si>
  <si>
    <t>#2000011624828060</t>
  </si>
  <si>
    <t>#2000007890703327</t>
  </si>
  <si>
    <t>Benhur</t>
  </si>
  <si>
    <t>XPE902SLG</t>
  </si>
  <si>
    <t>#2000011635465794</t>
  </si>
  <si>
    <t>#2000007900306561</t>
  </si>
  <si>
    <t>#2000011646966428</t>
  </si>
  <si>
    <t>MLB3905872377</t>
  </si>
  <si>
    <t>Travessa Rack De Teto Toyota Bagageiro Maleiro 100% Alumínio</t>
  </si>
  <si>
    <t>XTO116SLB</t>
  </si>
  <si>
    <t>#2000011679495382</t>
  </si>
  <si>
    <t>#2000007940097853</t>
  </si>
  <si>
    <t xml:space="preserve">Promaq </t>
  </si>
  <si>
    <t>#2000011699520116</t>
  </si>
  <si>
    <t>Mysael</t>
  </si>
  <si>
    <t>#2000011726027050</t>
  </si>
  <si>
    <t>#2000007982475553</t>
  </si>
  <si>
    <t>#2000011740351684</t>
  </si>
  <si>
    <t>#2000007995556681</t>
  </si>
  <si>
    <t>Jose Ailton</t>
  </si>
  <si>
    <t>#2000011777355874</t>
  </si>
  <si>
    <t>Marcelo De</t>
  </si>
  <si>
    <t>XFI205SLB</t>
  </si>
  <si>
    <t>#2000011589251658</t>
  </si>
  <si>
    <t>#2000007859703313</t>
  </si>
  <si>
    <t>Alvaro</t>
  </si>
  <si>
    <t>#2000011631077732</t>
  </si>
  <si>
    <t>#2000011696677002</t>
  </si>
  <si>
    <t>João Marcos</t>
  </si>
  <si>
    <t>#2000011697965050</t>
  </si>
  <si>
    <t>Nonato</t>
  </si>
  <si>
    <t>#2000011715021652</t>
  </si>
  <si>
    <t>Jose Vitor</t>
  </si>
  <si>
    <t>#2000011717108226</t>
  </si>
  <si>
    <t>#2000011718619148</t>
  </si>
  <si>
    <t>#2000007975769477</t>
  </si>
  <si>
    <t>Orlando Santos</t>
  </si>
  <si>
    <t>#2000011720480288</t>
  </si>
  <si>
    <t>#2000007977433773</t>
  </si>
  <si>
    <t>#2000011720721856</t>
  </si>
  <si>
    <t>#2000007977680837</t>
  </si>
  <si>
    <t>Wandelice</t>
  </si>
  <si>
    <t>#2000011722555044</t>
  </si>
  <si>
    <t>#2000007979349313</t>
  </si>
  <si>
    <t>Wanderley Rodrigues Da Silva</t>
  </si>
  <si>
    <t>#2000011722682778</t>
  </si>
  <si>
    <t>#2000007979438761</t>
  </si>
  <si>
    <t xml:space="preserve">Livia Loiola </t>
  </si>
  <si>
    <t>#2000011723710462</t>
  </si>
  <si>
    <t>#2000007980376139</t>
  </si>
  <si>
    <t>Madalena</t>
  </si>
  <si>
    <t>#2000011725659990</t>
  </si>
  <si>
    <t>#2000007982195229</t>
  </si>
  <si>
    <t>Leidiane Lima</t>
  </si>
  <si>
    <t>#2000011765934306</t>
  </si>
  <si>
    <t>#2000008018981709</t>
  </si>
  <si>
    <t>Gilvandro Pereira</t>
  </si>
  <si>
    <t>#2000011770082456</t>
  </si>
  <si>
    <t>Karttiany Cruz</t>
  </si>
  <si>
    <t>#2000011774490760</t>
  </si>
  <si>
    <t>#2000008026822275</t>
  </si>
  <si>
    <t>Renata</t>
  </si>
  <si>
    <t>#2000011780009174</t>
  </si>
  <si>
    <t>#2000008031837537</t>
  </si>
  <si>
    <t>Edesio</t>
  </si>
  <si>
    <t>#2000011687481812</t>
  </si>
  <si>
    <t>#2000007947380797</t>
  </si>
  <si>
    <t>#2000011526869826</t>
  </si>
  <si>
    <t>XFI208SLP</t>
  </si>
  <si>
    <t>#2000011617835866</t>
  </si>
  <si>
    <t>#2000007884404669</t>
  </si>
  <si>
    <t>Edilaine</t>
  </si>
  <si>
    <t>MLB5039429010</t>
  </si>
  <si>
    <t>#2000011627808046</t>
  </si>
  <si>
    <t>#2000011730257838</t>
  </si>
  <si>
    <t>#2000007986364887</t>
  </si>
  <si>
    <t>#2000011740169134</t>
  </si>
  <si>
    <t>#2000011758392384</t>
  </si>
  <si>
    <t>#2000008012042017</t>
  </si>
  <si>
    <t>Alex Barboza</t>
  </si>
  <si>
    <t>#2000011779329600</t>
  </si>
  <si>
    <t>#2000011555705398</t>
  </si>
  <si>
    <t>Gaafer Chocolateria Ltda Gaafer Chocolateria Ltda</t>
  </si>
  <si>
    <t>#2000011668269742</t>
  </si>
  <si>
    <t>#2000007929838501</t>
  </si>
  <si>
    <t>#2000011668978414</t>
  </si>
  <si>
    <t>Hitomar</t>
  </si>
  <si>
    <t>#2000011669867354</t>
  </si>
  <si>
    <t>#2000007931303743</t>
  </si>
  <si>
    <t>#2000011673642842</t>
  </si>
  <si>
    <t>#2000007934732737</t>
  </si>
  <si>
    <t>Romario</t>
  </si>
  <si>
    <t>#2000011673965012</t>
  </si>
  <si>
    <t>#2000011675490094</t>
  </si>
  <si>
    <t>Aghamenon</t>
  </si>
  <si>
    <t>#2000011675988810</t>
  </si>
  <si>
    <t>Jeova</t>
  </si>
  <si>
    <t>#2000011676691014</t>
  </si>
  <si>
    <t>#2000011679265042</t>
  </si>
  <si>
    <t>Arykoerne</t>
  </si>
  <si>
    <t>#2000011779085670</t>
  </si>
  <si>
    <t>#2000008031008465</t>
  </si>
  <si>
    <t>#2000011788086766</t>
  </si>
  <si>
    <t>#2000008039138805</t>
  </si>
  <si>
    <t>#2000011761364608</t>
  </si>
  <si>
    <t>#2000008014824229</t>
  </si>
  <si>
    <t>Catia</t>
  </si>
  <si>
    <t>#2000011478241962</t>
  </si>
  <si>
    <t>#2000011491840740</t>
  </si>
  <si>
    <t>#2000007775694697</t>
  </si>
  <si>
    <t>Clovis</t>
  </si>
  <si>
    <t>#2000011500475766</t>
  </si>
  <si>
    <t>#2000011506759694</t>
  </si>
  <si>
    <t>#2000007788486389</t>
  </si>
  <si>
    <t>Fabiano Vanelli</t>
  </si>
  <si>
    <t>#2000011526749742</t>
  </si>
  <si>
    <t>#2000007805747627</t>
  </si>
  <si>
    <t>Flavio Malta</t>
  </si>
  <si>
    <t>#2000011541000122</t>
  </si>
  <si>
    <t>#2000011565101838</t>
  </si>
  <si>
    <t>Luiz Octavio</t>
  </si>
  <si>
    <t>XSK703SLG</t>
  </si>
  <si>
    <t>#2000011592895432</t>
  </si>
  <si>
    <t>#2000007862826033</t>
  </si>
  <si>
    <t>Jhonatan</t>
  </si>
  <si>
    <t>#2000011596554784</t>
  </si>
  <si>
    <t>#2000007866012633</t>
  </si>
  <si>
    <t>#2000011600026154</t>
  </si>
  <si>
    <t>#2000007869011549</t>
  </si>
  <si>
    <t xml:space="preserve">Miguel </t>
  </si>
  <si>
    <t>#2000011602591624</t>
  </si>
  <si>
    <t>Flavio Rangel</t>
  </si>
  <si>
    <t>#2000011614530898</t>
  </si>
  <si>
    <t>#2000011629961208</t>
  </si>
  <si>
    <t>Romário</t>
  </si>
  <si>
    <t>#2000011656858224</t>
  </si>
  <si>
    <t xml:space="preserve">Kammene </t>
  </si>
  <si>
    <t>#2000011671570098</t>
  </si>
  <si>
    <t>Francisco Gilson</t>
  </si>
  <si>
    <t>#2000011676539706</t>
  </si>
  <si>
    <t>#2000007937372675</t>
  </si>
  <si>
    <t xml:space="preserve">Domingos </t>
  </si>
  <si>
    <t>#2000011683029866</t>
  </si>
  <si>
    <t>#2000007943340837</t>
  </si>
  <si>
    <t xml:space="preserve">Javier Vieitez </t>
  </si>
  <si>
    <t>#2000011687654692</t>
  </si>
  <si>
    <t>#2000007947512559</t>
  </si>
  <si>
    <t xml:space="preserve">Evanildo </t>
  </si>
  <si>
    <t>#2000011691664084</t>
  </si>
  <si>
    <t>#2000007951202851</t>
  </si>
  <si>
    <t>#2000011691683880</t>
  </si>
  <si>
    <t>#2000011744041700</t>
  </si>
  <si>
    <t>#2000007998956401</t>
  </si>
  <si>
    <t>Jose Antonio</t>
  </si>
  <si>
    <t>#2000011531490306</t>
  </si>
  <si>
    <t>#2000007809848887</t>
  </si>
  <si>
    <t>Higor</t>
  </si>
  <si>
    <t>#2000011589395958</t>
  </si>
  <si>
    <t xml:space="preserve">Reinaldo </t>
  </si>
  <si>
    <t>#2000011727113474</t>
  </si>
  <si>
    <t>#2000007983490177</t>
  </si>
  <si>
    <t>#2000011477511062</t>
  </si>
  <si>
    <t>#2000007763486901</t>
  </si>
  <si>
    <t>#2000011492170276</t>
  </si>
  <si>
    <t>#2000007775959779</t>
  </si>
  <si>
    <t>1XSMG-1BIKEUP</t>
  </si>
  <si>
    <t>#2000011655724384</t>
  </si>
  <si>
    <t>#2000007918439985</t>
  </si>
  <si>
    <t>Lucelia</t>
  </si>
  <si>
    <t>#2000011618740740</t>
  </si>
  <si>
    <t>#2000007885212631</t>
  </si>
  <si>
    <t>Rhaine</t>
  </si>
  <si>
    <t>#2000011637926630</t>
  </si>
  <si>
    <t>Bruno Henrique</t>
  </si>
  <si>
    <t>#2000011769897764</t>
  </si>
  <si>
    <t>#2000011691709650</t>
  </si>
  <si>
    <t>#2000007951286457</t>
  </si>
  <si>
    <t>#2000011721879384</t>
  </si>
  <si>
    <t>#2000007978731979</t>
  </si>
  <si>
    <t>#2000011571649056</t>
  </si>
  <si>
    <t>#2000007844443117</t>
  </si>
  <si>
    <t>Divonei Angelo</t>
  </si>
  <si>
    <t>#2000011746387352</t>
  </si>
  <si>
    <t>#2000008001089745</t>
  </si>
  <si>
    <t>#2000011731074812</t>
  </si>
  <si>
    <t>Maria Julia</t>
  </si>
  <si>
    <t>#2000011471974330</t>
  </si>
  <si>
    <t>#2000011473971576</t>
  </si>
  <si>
    <t>Joel Perci</t>
  </si>
  <si>
    <t>#2000011476232274</t>
  </si>
  <si>
    <t>#2000007762394865</t>
  </si>
  <si>
    <t>Arquimedici</t>
  </si>
  <si>
    <t>#2000011487869102</t>
  </si>
  <si>
    <t>Frederico Martins</t>
  </si>
  <si>
    <t>#2000011542566586</t>
  </si>
  <si>
    <t>#2000007819424257</t>
  </si>
  <si>
    <t>Valdecir Pereira</t>
  </si>
  <si>
    <t>#2000011547236168</t>
  </si>
  <si>
    <t>Tanira Nassif</t>
  </si>
  <si>
    <t>#2000011606193952</t>
  </si>
  <si>
    <t>#2000007874326557</t>
  </si>
  <si>
    <t>#2000011612763494</t>
  </si>
  <si>
    <t>#2000007880068237</t>
  </si>
  <si>
    <t>#2000011620424348</t>
  </si>
  <si>
    <t>#2000007886728135</t>
  </si>
  <si>
    <t>Vandail</t>
  </si>
  <si>
    <t>#2000011635559906</t>
  </si>
  <si>
    <t>#2000007900410845</t>
  </si>
  <si>
    <t>Luciana Dos Santos</t>
  </si>
  <si>
    <t>#2000011652602678</t>
  </si>
  <si>
    <t>#2000007915614561</t>
  </si>
  <si>
    <t>#2000011487793426</t>
  </si>
  <si>
    <t>Will</t>
  </si>
  <si>
    <t>XGM105SLG</t>
  </si>
  <si>
    <t>#2000011585949308</t>
  </si>
  <si>
    <t>#2000007856879733</t>
  </si>
  <si>
    <t>XGM104SLP</t>
  </si>
  <si>
    <t>#2000011600418490</t>
  </si>
  <si>
    <t>#2000007869350089</t>
  </si>
  <si>
    <t>Bernardo</t>
  </si>
  <si>
    <t>#2000011671937400</t>
  </si>
  <si>
    <t>XGM100SLP</t>
  </si>
  <si>
    <t>#2000011472187098</t>
  </si>
  <si>
    <t>#2000011483852234</t>
  </si>
  <si>
    <t>Altanir</t>
  </si>
  <si>
    <t>#2000011486488392</t>
  </si>
  <si>
    <t>#2000007771136333</t>
  </si>
  <si>
    <t>#2000011488971316</t>
  </si>
  <si>
    <t>#2000007773252411</t>
  </si>
  <si>
    <t>Jose Thiago</t>
  </si>
  <si>
    <t>#2000011503184296</t>
  </si>
  <si>
    <t>#2000007785356359</t>
  </si>
  <si>
    <t>#2000011515468404</t>
  </si>
  <si>
    <t>Jose Cicero Gf Da Silva</t>
  </si>
  <si>
    <t>#2000011518431912</t>
  </si>
  <si>
    <t>#2000011520912302</t>
  </si>
  <si>
    <t>#2000007800680663</t>
  </si>
  <si>
    <t>Anderson Jorge E.</t>
  </si>
  <si>
    <t>#2000011528564560</t>
  </si>
  <si>
    <t>Robson Policarpio</t>
  </si>
  <si>
    <t>#2000011530730558</t>
  </si>
  <si>
    <t>Josieli</t>
  </si>
  <si>
    <t>#2000011539451984</t>
  </si>
  <si>
    <t>Renato Dos</t>
  </si>
  <si>
    <t>#2000011540751948</t>
  </si>
  <si>
    <t>#2000011543079424</t>
  </si>
  <si>
    <t>Michelle Moreira</t>
  </si>
  <si>
    <t>#2000011558578216</t>
  </si>
  <si>
    <t>Elon</t>
  </si>
  <si>
    <t>#2000011564092890</t>
  </si>
  <si>
    <t xml:space="preserve">Jose Ricardo </t>
  </si>
  <si>
    <t>#2000011564530518</t>
  </si>
  <si>
    <t>#2000007838200363</t>
  </si>
  <si>
    <t>#2000011575844450</t>
  </si>
  <si>
    <t>Marquinho</t>
  </si>
  <si>
    <t>#2000011712102708</t>
  </si>
  <si>
    <t>#2000007969855443</t>
  </si>
  <si>
    <t>Antonio Lopis</t>
  </si>
  <si>
    <t>#2000011749663150</t>
  </si>
  <si>
    <t>Francis Rone</t>
  </si>
  <si>
    <t>#2000011520080444</t>
  </si>
  <si>
    <t>#2000011581273686</t>
  </si>
  <si>
    <t>#2000007852838405</t>
  </si>
  <si>
    <t>Jocimara</t>
  </si>
  <si>
    <t>#2000011635347510</t>
  </si>
  <si>
    <t>#2000007900201241</t>
  </si>
  <si>
    <t xml:space="preserve">Enio Ricardo </t>
  </si>
  <si>
    <t>#2000011669423880</t>
  </si>
  <si>
    <t>#2000007930639695</t>
  </si>
  <si>
    <t xml:space="preserve">Kamal </t>
  </si>
  <si>
    <t>#2000011607157716</t>
  </si>
  <si>
    <t>Zurc Terceiriza O De Mao De</t>
  </si>
  <si>
    <t>#2000011613190358</t>
  </si>
  <si>
    <t>#2000007880402565</t>
  </si>
  <si>
    <t>Ivson</t>
  </si>
  <si>
    <t>#2000011616204694</t>
  </si>
  <si>
    <t>Max Antonio</t>
  </si>
  <si>
    <t>#2000011626343814</t>
  </si>
  <si>
    <t>#2000007892068565</t>
  </si>
  <si>
    <t>Kayquecarlosvieira</t>
  </si>
  <si>
    <t>#2000011670475808</t>
  </si>
  <si>
    <t>#2000007931864653</t>
  </si>
  <si>
    <t>Divino Antonio</t>
  </si>
  <si>
    <t>#2000011673595814</t>
  </si>
  <si>
    <t>#2000011674059726</t>
  </si>
  <si>
    <t>#2000011675437992</t>
  </si>
  <si>
    <t>#2000007936232807</t>
  </si>
  <si>
    <t>#2000011676260564</t>
  </si>
  <si>
    <t>#2000011676430658</t>
  </si>
  <si>
    <t>#2000007937264397</t>
  </si>
  <si>
    <t>Jovani</t>
  </si>
  <si>
    <t>#2000011676649206</t>
  </si>
  <si>
    <t>Joemerson</t>
  </si>
  <si>
    <t>#2000011683544052</t>
  </si>
  <si>
    <t>#2000007943781751</t>
  </si>
  <si>
    <t>#2000011694306738</t>
  </si>
  <si>
    <t>#2000007953628607</t>
  </si>
  <si>
    <t>#2000011706040820</t>
  </si>
  <si>
    <t>Antonio Borges De Freitas</t>
  </si>
  <si>
    <t>#2000011723282786</t>
  </si>
  <si>
    <t>#2000011726892410</t>
  </si>
  <si>
    <t>Gustavo Luis</t>
  </si>
  <si>
    <t>#2000011731215616</t>
  </si>
  <si>
    <t>#2000007987210823</t>
  </si>
  <si>
    <t>Roque</t>
  </si>
  <si>
    <t>#2000011758254612</t>
  </si>
  <si>
    <t>#2000008011917751</t>
  </si>
  <si>
    <t>#2000011768931768</t>
  </si>
  <si>
    <t>#2000011544710674</t>
  </si>
  <si>
    <t>#2000007821242453</t>
  </si>
  <si>
    <t>Thaisa</t>
  </si>
  <si>
    <t>#2000011721142738</t>
  </si>
  <si>
    <t>#2000007978037193</t>
  </si>
  <si>
    <t>#2000011480046072</t>
  </si>
  <si>
    <t>#2000007765654523</t>
  </si>
  <si>
    <t>Brunard</t>
  </si>
  <si>
    <t>#2000011483166406</t>
  </si>
  <si>
    <t>Niza</t>
  </si>
  <si>
    <t>#2000011503788618</t>
  </si>
  <si>
    <t>#2000007785874685</t>
  </si>
  <si>
    <t>Clyfford</t>
  </si>
  <si>
    <t>#2000011506887388</t>
  </si>
  <si>
    <t>#2000007784494103</t>
  </si>
  <si>
    <t>Rosineide Fernandes</t>
  </si>
  <si>
    <t>#2000011515402042</t>
  </si>
  <si>
    <t>#2000007795792049</t>
  </si>
  <si>
    <t>Andre Ajonas Lavez</t>
  </si>
  <si>
    <t>#2000011581969628</t>
  </si>
  <si>
    <t>#2000011618518004</t>
  </si>
  <si>
    <t>#2000007885057279</t>
  </si>
  <si>
    <t>#2000011648149222</t>
  </si>
  <si>
    <t>#2000007911616305</t>
  </si>
  <si>
    <t>Anderson De Camargo</t>
  </si>
  <si>
    <t>#2000011665527720</t>
  </si>
  <si>
    <t>#2000007927302469</t>
  </si>
  <si>
    <t xml:space="preserve">Sérgio Martins De Lima </t>
  </si>
  <si>
    <t>#2000011488705314</t>
  </si>
  <si>
    <t>Gordinzzs</t>
  </si>
  <si>
    <t>#2000011522280800</t>
  </si>
  <si>
    <t>#2000011680272456</t>
  </si>
  <si>
    <t>#2000007940778009</t>
  </si>
  <si>
    <t>#2000011680889264</t>
  </si>
  <si>
    <t>#2000011681273350</t>
  </si>
  <si>
    <t>Jose Antonio De Oliveira</t>
  </si>
  <si>
    <t>#2000011681394586</t>
  </si>
  <si>
    <t>#2000007941802293</t>
  </si>
  <si>
    <t>#2000011681904150</t>
  </si>
  <si>
    <t>#2000007942271401</t>
  </si>
  <si>
    <t>Sidalvesriberio97</t>
  </si>
  <si>
    <t>#2000011682845988</t>
  </si>
  <si>
    <t>#2000007943203101</t>
  </si>
  <si>
    <t>Idenilson Deivison</t>
  </si>
  <si>
    <t>#2000011684065336</t>
  </si>
  <si>
    <t>#2000007944271775</t>
  </si>
  <si>
    <t xml:space="preserve">Renan </t>
  </si>
  <si>
    <t>#2000011686373278</t>
  </si>
  <si>
    <t>#2000007946350499</t>
  </si>
  <si>
    <t xml:space="preserve">Claudinei </t>
  </si>
  <si>
    <t>#2000011688383312</t>
  </si>
  <si>
    <t>#2000007948166471</t>
  </si>
  <si>
    <t xml:space="preserve">Josenir </t>
  </si>
  <si>
    <t>#2000011689651824</t>
  </si>
  <si>
    <t>Vanilson</t>
  </si>
  <si>
    <t>#2000011693846192</t>
  </si>
  <si>
    <t>#2000007953211075</t>
  </si>
  <si>
    <t>#2000011693963904</t>
  </si>
  <si>
    <t>#2000007953330451</t>
  </si>
  <si>
    <t>Francisco Fernando</t>
  </si>
  <si>
    <t>#2000011697204816</t>
  </si>
  <si>
    <t>#2000007956295239</t>
  </si>
  <si>
    <t>Magno César</t>
  </si>
  <si>
    <t>#2000011698661794</t>
  </si>
  <si>
    <t>#2000007957658831</t>
  </si>
  <si>
    <t>Jhon</t>
  </si>
  <si>
    <t>#2000011700752352</t>
  </si>
  <si>
    <t>#2000011701056002</t>
  </si>
  <si>
    <t>Rodrigo Francisco</t>
  </si>
  <si>
    <t>#2000011701141000</t>
  </si>
  <si>
    <t>#2000011701212558</t>
  </si>
  <si>
    <t>#2000007959968125</t>
  </si>
  <si>
    <t>Cristian</t>
  </si>
  <si>
    <t>#2000011704289404</t>
  </si>
  <si>
    <t>Ruy Barbosa Pires</t>
  </si>
  <si>
    <t>#2000011705823936</t>
  </si>
  <si>
    <t>#2000011706193564</t>
  </si>
  <si>
    <t>#2000007964519389</t>
  </si>
  <si>
    <t>Cabral</t>
  </si>
  <si>
    <t>#2000011706617478</t>
  </si>
  <si>
    <t>#2000007964900065</t>
  </si>
  <si>
    <t>Mirian</t>
  </si>
  <si>
    <t>#2000011711042368</t>
  </si>
  <si>
    <t>Devidy Santos</t>
  </si>
  <si>
    <t>#2000011711148392</t>
  </si>
  <si>
    <t>Luiz Marcelo</t>
  </si>
  <si>
    <t>#2000011712055538</t>
  </si>
  <si>
    <t>#2000011712304838</t>
  </si>
  <si>
    <t>#2000007970034761</t>
  </si>
  <si>
    <t>Papelaria</t>
  </si>
  <si>
    <t>#2000011712663070</t>
  </si>
  <si>
    <t>#2000007970356885</t>
  </si>
  <si>
    <t>#2000011713111494</t>
  </si>
  <si>
    <t>#2000007970792077</t>
  </si>
  <si>
    <t>#2000011714456978</t>
  </si>
  <si>
    <t>#2000011714593724</t>
  </si>
  <si>
    <t>#2000007972121599</t>
  </si>
  <si>
    <t>Ruth Ferreira</t>
  </si>
  <si>
    <t>#2000011601439100</t>
  </si>
  <si>
    <t>#2000007870259313</t>
  </si>
  <si>
    <t xml:space="preserve">Daniel </t>
  </si>
  <si>
    <t>MLB4061107143</t>
  </si>
  <si>
    <t>Três Travessas Largas + Bagageiro Maleiro Gradeado 110 X 90</t>
  </si>
  <si>
    <t>#2000011752435232</t>
  </si>
  <si>
    <t>Marcio Adilor</t>
  </si>
  <si>
    <t>#2000011538228244</t>
  </si>
  <si>
    <t>#2000011680514446</t>
  </si>
  <si>
    <t>#2000007941007975</t>
  </si>
  <si>
    <t>Carla</t>
  </si>
  <si>
    <t>MLB4068728785</t>
  </si>
  <si>
    <t>#2000011679504906</t>
  </si>
  <si>
    <t xml:space="preserve">Milaine </t>
  </si>
  <si>
    <t>#2000011788147450</t>
  </si>
  <si>
    <t>#2000008039218201</t>
  </si>
  <si>
    <t>#2000011498477016</t>
  </si>
  <si>
    <t>Tarson</t>
  </si>
  <si>
    <t>#2000011569799172</t>
  </si>
  <si>
    <t>#2000007842833509</t>
  </si>
  <si>
    <t>Rogerio Mendes De Paula</t>
  </si>
  <si>
    <t>#2000011603218932</t>
  </si>
  <si>
    <t>#2000007871765007</t>
  </si>
  <si>
    <t>#2000011621743980</t>
  </si>
  <si>
    <t>#2000007887973369</t>
  </si>
  <si>
    <t>Eliel Pereira</t>
  </si>
  <si>
    <t>#2000011636517898</t>
  </si>
  <si>
    <t>Veronica Das</t>
  </si>
  <si>
    <t>#2000011641018068</t>
  </si>
  <si>
    <t>#2000007905235261</t>
  </si>
  <si>
    <t>Júnior</t>
  </si>
  <si>
    <t>#2000011654073134</t>
  </si>
  <si>
    <t>#2000007916953447</t>
  </si>
  <si>
    <t>Giselle</t>
  </si>
  <si>
    <t>#2000011661513376</t>
  </si>
  <si>
    <t>#2000007923689993</t>
  </si>
  <si>
    <t>Luiz Paulo</t>
  </si>
  <si>
    <t>#2000011505444262</t>
  </si>
  <si>
    <t>#2000011559211532</t>
  </si>
  <si>
    <t>#2000007833617169</t>
  </si>
  <si>
    <t>Adler</t>
  </si>
  <si>
    <t>#2000011594088908</t>
  </si>
  <si>
    <t>#2000007863866423</t>
  </si>
  <si>
    <t>Athayde</t>
  </si>
  <si>
    <t>#2000011597067190</t>
  </si>
  <si>
    <t>#2000011598798182</t>
  </si>
  <si>
    <t>#2000011600830902</t>
  </si>
  <si>
    <t>Kevin</t>
  </si>
  <si>
    <t>#2000011605370420</t>
  </si>
  <si>
    <t>Eleazar</t>
  </si>
  <si>
    <t>#2000011609864402</t>
  </si>
  <si>
    <t>#2000011622660764</t>
  </si>
  <si>
    <t>#2000007888759381</t>
  </si>
  <si>
    <t>Ismael</t>
  </si>
  <si>
    <t>#2000011623186828</t>
  </si>
  <si>
    <t>#2000007889230593</t>
  </si>
  <si>
    <t>Germano</t>
  </si>
  <si>
    <t>#2000011619896912</t>
  </si>
  <si>
    <t>#2000007886264737</t>
  </si>
  <si>
    <t>Gabriel Gilberto Rigoni De Mel</t>
  </si>
  <si>
    <t>#2000011737931034</t>
  </si>
  <si>
    <t>#2000007993311505</t>
  </si>
  <si>
    <t>Giulia</t>
  </si>
  <si>
    <t>#2000011761980330</t>
  </si>
  <si>
    <t>#2000008015353673</t>
  </si>
  <si>
    <t>Fernando Henrique</t>
  </si>
  <si>
    <t>#2000011537251360</t>
  </si>
  <si>
    <t>#2000007814871785</t>
  </si>
  <si>
    <t>#2000011547468784</t>
  </si>
  <si>
    <t>Ana Caetano</t>
  </si>
  <si>
    <t>#2000011661945616</t>
  </si>
  <si>
    <t>#2000007924080457</t>
  </si>
  <si>
    <t>#2000011678263404</t>
  </si>
  <si>
    <t>#2000007938971269</t>
  </si>
  <si>
    <t>#2000011761943190</t>
  </si>
  <si>
    <t>#2000008015325189</t>
  </si>
  <si>
    <t>#2000011639947296</t>
  </si>
  <si>
    <t>#2000007904307761</t>
  </si>
  <si>
    <t>#2000011490738890</t>
  </si>
  <si>
    <t>Zilmar</t>
  </si>
  <si>
    <t>#2000011501675246</t>
  </si>
  <si>
    <t>#2000007784107761</t>
  </si>
  <si>
    <t>Silvio De Morais</t>
  </si>
  <si>
    <t>#2000011503734228</t>
  </si>
  <si>
    <t>Dyovana</t>
  </si>
  <si>
    <t>#2000011581385634</t>
  </si>
  <si>
    <t xml:space="preserve">Rosa </t>
  </si>
  <si>
    <t>#2000011582826040</t>
  </si>
  <si>
    <t>Marilene</t>
  </si>
  <si>
    <t>#2000011591111262</t>
  </si>
  <si>
    <t>#2000007861283873</t>
  </si>
  <si>
    <t>Deywison</t>
  </si>
  <si>
    <t>#2000011591273136</t>
  </si>
  <si>
    <t>Luis Eduardo</t>
  </si>
  <si>
    <t>#2000011594375388</t>
  </si>
  <si>
    <t>#2000007864121893</t>
  </si>
  <si>
    <t>Ciro</t>
  </si>
  <si>
    <t>#2000011595181420</t>
  </si>
  <si>
    <t>#2000007864829121</t>
  </si>
  <si>
    <t>Lenon</t>
  </si>
  <si>
    <t>#2000011600270168</t>
  </si>
  <si>
    <t>#2000011601209994</t>
  </si>
  <si>
    <t>#2000007870060997</t>
  </si>
  <si>
    <t>#2000011713233164</t>
  </si>
  <si>
    <t>#2000011718115268</t>
  </si>
  <si>
    <t>#2000007975294411</t>
  </si>
  <si>
    <t>#2000011725315764</t>
  </si>
  <si>
    <t>#2000007981848687</t>
  </si>
  <si>
    <t>#2000011745085792</t>
  </si>
  <si>
    <t>#2000007999904699</t>
  </si>
  <si>
    <t>#2000011764008370</t>
  </si>
  <si>
    <t>#2000008017218605</t>
  </si>
  <si>
    <t>#2000011765627584</t>
  </si>
  <si>
    <t>#2000011791853932</t>
  </si>
  <si>
    <t>#2000008042647211</t>
  </si>
  <si>
    <t>Welinton Alves</t>
  </si>
  <si>
    <t>#2000011605468202</t>
  </si>
  <si>
    <t>#2000011519396068</t>
  </si>
  <si>
    <t>#2000007799377133</t>
  </si>
  <si>
    <t>#2000011587583544</t>
  </si>
  <si>
    <t>#2000007858274217</t>
  </si>
  <si>
    <t>Leomar</t>
  </si>
  <si>
    <t>#2000011619091464</t>
  </si>
  <si>
    <t>#2000011624370420</t>
  </si>
  <si>
    <t>#2000007890300161</t>
  </si>
  <si>
    <t>Aluisio</t>
  </si>
  <si>
    <t>#2000011631044176</t>
  </si>
  <si>
    <t>#2000007896302115</t>
  </si>
  <si>
    <t>#2000011633732526</t>
  </si>
  <si>
    <t>#2000007898747623</t>
  </si>
  <si>
    <t>Luidi</t>
  </si>
  <si>
    <t>#2000011657601582</t>
  </si>
  <si>
    <t>#2000007920135031</t>
  </si>
  <si>
    <t>Débora Cristina</t>
  </si>
  <si>
    <t>XSK701SLB</t>
  </si>
  <si>
    <t>#2000011662559022</t>
  </si>
  <si>
    <t>#2000007924608045</t>
  </si>
  <si>
    <t>#2000011669465618</t>
  </si>
  <si>
    <t>#2000007930936255</t>
  </si>
  <si>
    <t>Santo Ildebrando</t>
  </si>
  <si>
    <t>XTO115SLG</t>
  </si>
  <si>
    <t>#2000011682808330</t>
  </si>
  <si>
    <t>Mariton</t>
  </si>
  <si>
    <t>#2000011685818474</t>
  </si>
  <si>
    <t>#2000007945838077</t>
  </si>
  <si>
    <t>Vania C</t>
  </si>
  <si>
    <t>#2000011708620994</t>
  </si>
  <si>
    <t>#2000007966739061</t>
  </si>
  <si>
    <t>Amanda De Carvalho</t>
  </si>
  <si>
    <t>#2000011719438888</t>
  </si>
  <si>
    <t>#2000011743681488</t>
  </si>
  <si>
    <t>#2000007998630033</t>
  </si>
  <si>
    <t>Brani</t>
  </si>
  <si>
    <t>#2000011747424610</t>
  </si>
  <si>
    <t>#2000008002006835</t>
  </si>
  <si>
    <t>Loja</t>
  </si>
  <si>
    <t>#2000011767152190</t>
  </si>
  <si>
    <t>#2000008020099487</t>
  </si>
  <si>
    <t>Itamar Andre</t>
  </si>
  <si>
    <t>XTO115SLB</t>
  </si>
  <si>
    <t>#2000011767592604</t>
  </si>
  <si>
    <t>#2000008020498337</t>
  </si>
  <si>
    <t xml:space="preserve">Dinaura </t>
  </si>
  <si>
    <t>#2000011775003134</t>
  </si>
  <si>
    <t>#2000011781300494</t>
  </si>
  <si>
    <t>#2000008032972169</t>
  </si>
  <si>
    <t>Luís Henrique</t>
  </si>
  <si>
    <t>#2000011781398422</t>
  </si>
  <si>
    <t>#2000008033062025</t>
  </si>
  <si>
    <t>XTO112SLP</t>
  </si>
  <si>
    <t>#2000011691187234</t>
  </si>
  <si>
    <t>#2000011785143026</t>
  </si>
  <si>
    <t>#2000011790200426</t>
  </si>
  <si>
    <t>#2000008041068193</t>
  </si>
  <si>
    <t>#2000011674528844</t>
  </si>
  <si>
    <t>#2000007935534729</t>
  </si>
  <si>
    <t xml:space="preserve">Vinícius </t>
  </si>
  <si>
    <t>#2000011676625042</t>
  </si>
  <si>
    <t>Magno</t>
  </si>
  <si>
    <t>#2000011709760072</t>
  </si>
  <si>
    <t>Greicuele</t>
  </si>
  <si>
    <t>#2000011515243258</t>
  </si>
  <si>
    <t>Damiao Franco</t>
  </si>
  <si>
    <t>#2000011719983162</t>
  </si>
  <si>
    <t>Valteno</t>
  </si>
  <si>
    <t>#2000011531207832</t>
  </si>
  <si>
    <t>#2000007809652677</t>
  </si>
  <si>
    <t>Simone Santos</t>
  </si>
  <si>
    <t>#2000011737347928</t>
  </si>
  <si>
    <t>#2000007992833245</t>
  </si>
  <si>
    <t>Alexander Borges Serra</t>
  </si>
  <si>
    <t>MLB4359714608</t>
  </si>
  <si>
    <t>#2000011496492840</t>
  </si>
  <si>
    <t>#2000011636487912</t>
  </si>
  <si>
    <t>#2000007901236915</t>
  </si>
  <si>
    <t>#2000011592901850</t>
  </si>
  <si>
    <t xml:space="preserve">Lindomar Barbosa De Oliveira </t>
  </si>
  <si>
    <t>#2000011599723538</t>
  </si>
  <si>
    <t>#2000011607589356</t>
  </si>
  <si>
    <t>#2000007875544681</t>
  </si>
  <si>
    <t>#2000011617807220</t>
  </si>
  <si>
    <t>#2000011651000086</t>
  </si>
  <si>
    <t>#2000007914158227</t>
  </si>
  <si>
    <t>Emiologumdioyo</t>
  </si>
  <si>
    <t>#2000011676500344</t>
  </si>
  <si>
    <t>#2000007937324155</t>
  </si>
  <si>
    <t>#2000011685123304</t>
  </si>
  <si>
    <t>Rodrigo Assuncao</t>
  </si>
  <si>
    <t>#2000011687503466</t>
  </si>
  <si>
    <t>Antonio Victor</t>
  </si>
  <si>
    <t>#2000011481903394</t>
  </si>
  <si>
    <t>#2000007767273957</t>
  </si>
  <si>
    <t>Agostinho</t>
  </si>
  <si>
    <t>#2000011505366142</t>
  </si>
  <si>
    <t>#2000007787227817</t>
  </si>
  <si>
    <t>Adamilson</t>
  </si>
  <si>
    <t>#2000011508586546</t>
  </si>
  <si>
    <t>#2000007790020603</t>
  </si>
  <si>
    <t>Marcelino</t>
  </si>
  <si>
    <t>XHY801SLP</t>
  </si>
  <si>
    <t>#2000011588751908</t>
  </si>
  <si>
    <t>#2000011618950162</t>
  </si>
  <si>
    <t>#2000007885334313</t>
  </si>
  <si>
    <t>Petiscos</t>
  </si>
  <si>
    <t>#2000011622063706</t>
  </si>
  <si>
    <t>Thacya</t>
  </si>
  <si>
    <t>#2000011630064330</t>
  </si>
  <si>
    <t>#2000007895437659</t>
  </si>
  <si>
    <t>#2000011640943154</t>
  </si>
  <si>
    <t>#2000007905195417</t>
  </si>
  <si>
    <t>Gilberto Da Motta</t>
  </si>
  <si>
    <t>#2000011643710516</t>
  </si>
  <si>
    <t>#2000007907642229</t>
  </si>
  <si>
    <t>Marcos  Aranha</t>
  </si>
  <si>
    <t>XMT905SLB</t>
  </si>
  <si>
    <t>#2000011652582902</t>
  </si>
  <si>
    <t>#2000007915598345</t>
  </si>
  <si>
    <t>Clévio</t>
  </si>
  <si>
    <t>#2000011710064882</t>
  </si>
  <si>
    <t>Djonatha</t>
  </si>
  <si>
    <t>XFI208SLG</t>
  </si>
  <si>
    <t>#2000011734640522</t>
  </si>
  <si>
    <t>#2000007990316397</t>
  </si>
  <si>
    <t>XHY804SLG</t>
  </si>
  <si>
    <t>#2000011754885718</t>
  </si>
  <si>
    <t>#2000008008882641</t>
  </si>
  <si>
    <t xml:space="preserve">Josias </t>
  </si>
  <si>
    <t>#2000011769651968</t>
  </si>
  <si>
    <t>XFI205SLG</t>
  </si>
  <si>
    <t>#2000011781106196</t>
  </si>
  <si>
    <t>Fernando Luis</t>
  </si>
  <si>
    <t>MLB3834760179</t>
  </si>
  <si>
    <t>#2000011781242272</t>
  </si>
  <si>
    <t>#2000011781515442</t>
  </si>
  <si>
    <t>#2000008033192077</t>
  </si>
  <si>
    <t>#2000011542776116</t>
  </si>
  <si>
    <t>#2000007819607285</t>
  </si>
  <si>
    <t>Jurangelo Judson</t>
  </si>
  <si>
    <t>#2000011622786252</t>
  </si>
  <si>
    <t>Nicholas</t>
  </si>
  <si>
    <t>#2000011639445806</t>
  </si>
  <si>
    <t>MLB4519365184</t>
  </si>
  <si>
    <t>Travessa Rack De Teto Jeep Compass + Maleiro Gradeado Grande</t>
  </si>
  <si>
    <t>#2000011642100092</t>
  </si>
  <si>
    <t>#2000007906197329</t>
  </si>
  <si>
    <t>#2000011488439086</t>
  </si>
  <si>
    <t>#2000007772773729</t>
  </si>
  <si>
    <t>#2000011504702646</t>
  </si>
  <si>
    <t>#2000007786672285</t>
  </si>
  <si>
    <t>Danielli</t>
  </si>
  <si>
    <t>#2000011535171986</t>
  </si>
  <si>
    <t>Josafá</t>
  </si>
  <si>
    <t>#2000011562805356</t>
  </si>
  <si>
    <t>#2000007836713001</t>
  </si>
  <si>
    <t>Tainara</t>
  </si>
  <si>
    <t>#2000011612207972</t>
  </si>
  <si>
    <t>#2000011630677332</t>
  </si>
  <si>
    <t>#2000007895962281</t>
  </si>
  <si>
    <t xml:space="preserve">Rosilda </t>
  </si>
  <si>
    <t>#2000011662519932</t>
  </si>
  <si>
    <t>Marcia Aparecida</t>
  </si>
  <si>
    <t>#2000011700386608</t>
  </si>
  <si>
    <t>#2000007959219071</t>
  </si>
  <si>
    <t>João Otávio</t>
  </si>
  <si>
    <t>#2000011709786516</t>
  </si>
  <si>
    <t>MLB4460171810</t>
  </si>
  <si>
    <t>Kit Bagageiro Maleiro Gradeado 100 X 120 + Travessa De Teto</t>
  </si>
  <si>
    <t>1XGRADGG-1XSTB</t>
  </si>
  <si>
    <t>#2000011534486474</t>
  </si>
  <si>
    <t>#2000007812441973</t>
  </si>
  <si>
    <t>MLB4835602200</t>
  </si>
  <si>
    <t>Par De Lâmpada Super Ultra Led Branca H13 6000k 12v 24v 8000</t>
  </si>
  <si>
    <t>TT-8000H13</t>
  </si>
  <si>
    <t>#2000011481131060</t>
  </si>
  <si>
    <t>Josemar</t>
  </si>
  <si>
    <t>#2000011503250058</t>
  </si>
  <si>
    <t>#2000007785415105</t>
  </si>
  <si>
    <t xml:space="preserve">Evelyse </t>
  </si>
  <si>
    <t>#2000011513577098</t>
  </si>
  <si>
    <t>#2000007794347537</t>
  </si>
  <si>
    <t>XHY800SLB</t>
  </si>
  <si>
    <t>#2000011534144634</t>
  </si>
  <si>
    <t>Gisella</t>
  </si>
  <si>
    <t>#2000011707947550</t>
  </si>
  <si>
    <t>Arthurzinho</t>
  </si>
  <si>
    <t>#2000011744819230</t>
  </si>
  <si>
    <t>Fabio Eduardo</t>
  </si>
  <si>
    <t>#2000011745474690</t>
  </si>
  <si>
    <t>#2000008000234461</t>
  </si>
  <si>
    <t>#2000011549633078</t>
  </si>
  <si>
    <t>#2000011564723314</t>
  </si>
  <si>
    <t>Julia</t>
  </si>
  <si>
    <t>#2000011494928862</t>
  </si>
  <si>
    <t>#2000011503151476</t>
  </si>
  <si>
    <t>#2000007785358219</t>
  </si>
  <si>
    <t>#2000011576029064</t>
  </si>
  <si>
    <t>#2000007848263123</t>
  </si>
  <si>
    <t>#2000011579858098</t>
  </si>
  <si>
    <t>#2000007851565225</t>
  </si>
  <si>
    <t>Filipe Sales</t>
  </si>
  <si>
    <t>#2000011580425692</t>
  </si>
  <si>
    <t>#2000007852088413</t>
  </si>
  <si>
    <t>Josiel Gomes</t>
  </si>
  <si>
    <t>#2000011593352882</t>
  </si>
  <si>
    <t>#2000011599600400</t>
  </si>
  <si>
    <t>#2000007868647563</t>
  </si>
  <si>
    <t>Regina Sofia</t>
  </si>
  <si>
    <t>#2000011623185908</t>
  </si>
  <si>
    <t>Telmo</t>
  </si>
  <si>
    <t>#2000011514419166</t>
  </si>
  <si>
    <t>#2000007795044461</t>
  </si>
  <si>
    <t>#2000011701755608</t>
  </si>
  <si>
    <t>#2000011506756210</t>
  </si>
  <si>
    <t>#2000007788459093</t>
  </si>
  <si>
    <t>Gladstone</t>
  </si>
  <si>
    <t>#2000011548273158</t>
  </si>
  <si>
    <t>Edgar</t>
  </si>
  <si>
    <t>#2000011552234142</t>
  </si>
  <si>
    <t>#2000007827474233</t>
  </si>
  <si>
    <t xml:space="preserve">Vinicius </t>
  </si>
  <si>
    <t>#2000011625070482</t>
  </si>
  <si>
    <t>Valdeli Aparecido</t>
  </si>
  <si>
    <t>#2000011626866084</t>
  </si>
  <si>
    <t>#2000011632785074</t>
  </si>
  <si>
    <t>#2000011642417586</t>
  </si>
  <si>
    <t>#2000011647180008</t>
  </si>
  <si>
    <t>#2000007910773697</t>
  </si>
  <si>
    <t>#2000011647280690</t>
  </si>
  <si>
    <t>#2000007910846009</t>
  </si>
  <si>
    <t>Ana Carolina</t>
  </si>
  <si>
    <t>#2000011651646280</t>
  </si>
  <si>
    <t>Mauro Calais</t>
  </si>
  <si>
    <t>#2000011651691388</t>
  </si>
  <si>
    <t>João</t>
  </si>
  <si>
    <t>#2000011655957518</t>
  </si>
  <si>
    <t>#2000011656362122</t>
  </si>
  <si>
    <t>#2000007919002297</t>
  </si>
  <si>
    <t>Gil</t>
  </si>
  <si>
    <t>#2000011659829014</t>
  </si>
  <si>
    <t>#2000007922143531</t>
  </si>
  <si>
    <t>Daniel Elias</t>
  </si>
  <si>
    <t>#2000011662072166</t>
  </si>
  <si>
    <t>#2000011662826328</t>
  </si>
  <si>
    <t>#2000007924838827</t>
  </si>
  <si>
    <t>#2000011663678126</t>
  </si>
  <si>
    <t>#2000007925593469</t>
  </si>
  <si>
    <t>#2000011676395656</t>
  </si>
  <si>
    <t>#2000007937248163</t>
  </si>
  <si>
    <t>Jodeilson</t>
  </si>
  <si>
    <t>#2000011738117958</t>
  </si>
  <si>
    <t>#2000011509739748</t>
  </si>
  <si>
    <t>#2000007791036319</t>
  </si>
  <si>
    <t xml:space="preserve">Nossa Casinha Na </t>
  </si>
  <si>
    <t>#2000011536487092</t>
  </si>
  <si>
    <t>#2000007814190711</t>
  </si>
  <si>
    <t>#2000011599003018</t>
  </si>
  <si>
    <t>#2000007868157265</t>
  </si>
  <si>
    <t>Refattirodolfo</t>
  </si>
  <si>
    <t>#2000011579532972</t>
  </si>
  <si>
    <t>Dely</t>
  </si>
  <si>
    <t>#2000011786874190</t>
  </si>
  <si>
    <t>#2000008038035645</t>
  </si>
  <si>
    <t>Fabio Luis</t>
  </si>
  <si>
    <t>#2000011673008916</t>
  </si>
  <si>
    <t>Lais Araujo</t>
  </si>
  <si>
    <t>#2000011679323252</t>
  </si>
  <si>
    <t>#2000007939916031</t>
  </si>
  <si>
    <t>Jose Clementino</t>
  </si>
  <si>
    <t>#2000011680002234</t>
  </si>
  <si>
    <t>#2000007940530521</t>
  </si>
  <si>
    <t>Evaldo</t>
  </si>
  <si>
    <t>#2000011680538970</t>
  </si>
  <si>
    <t>#2000007941051039</t>
  </si>
  <si>
    <t>Jennie</t>
  </si>
  <si>
    <t>#2000011680745278</t>
  </si>
  <si>
    <t>Rosevaldo</t>
  </si>
  <si>
    <t>#2000011681081336</t>
  </si>
  <si>
    <t>#2000007941532261</t>
  </si>
  <si>
    <t>Nickyseandra</t>
  </si>
  <si>
    <t>#2000011693284024</t>
  </si>
  <si>
    <t>#2000007952678913</t>
  </si>
  <si>
    <t>#2000011698266340</t>
  </si>
  <si>
    <t>#2000007957261893</t>
  </si>
  <si>
    <t>#2000011699265156</t>
  </si>
  <si>
    <t>#2000007958192041</t>
  </si>
  <si>
    <t>Mikael</t>
  </si>
  <si>
    <t>#2000011700412154</t>
  </si>
  <si>
    <t>#2000007959235301</t>
  </si>
  <si>
    <t>Anderson Coelho</t>
  </si>
  <si>
    <t>#2000011481611382</t>
  </si>
  <si>
    <t>#2000007767005079</t>
  </si>
  <si>
    <t>Mirante Topografia</t>
  </si>
  <si>
    <t>#2000011474843390</t>
  </si>
  <si>
    <t>Gds Usinagem</t>
  </si>
  <si>
    <t>#2000011486452566</t>
  </si>
  <si>
    <t xml:space="preserve">Cleudiston </t>
  </si>
  <si>
    <t>#2000011546463376</t>
  </si>
  <si>
    <t>#2000007822753829</t>
  </si>
  <si>
    <t>#2000011570317794</t>
  </si>
  <si>
    <t>#2000007843273293</t>
  </si>
  <si>
    <t>#2000011495250942</t>
  </si>
  <si>
    <t>#2000007778600281</t>
  </si>
  <si>
    <t>MLB3754492213</t>
  </si>
  <si>
    <t>#2000011484037916</t>
  </si>
  <si>
    <t>#2000011536381120</t>
  </si>
  <si>
    <t>Tiago Torres</t>
  </si>
  <si>
    <t>#2000011552226568</t>
  </si>
  <si>
    <t>Marat</t>
  </si>
  <si>
    <t>#2000011697860142</t>
  </si>
  <si>
    <t>#2000007956893569</t>
  </si>
  <si>
    <t>Lucia Helena De Lima</t>
  </si>
  <si>
    <t>1XGRADGG-1XGM113SMB</t>
  </si>
  <si>
    <t>#2000011788043838</t>
  </si>
  <si>
    <t>#2000011788406762</t>
  </si>
  <si>
    <t>Katja</t>
  </si>
  <si>
    <t>#2000011679381676</t>
  </si>
  <si>
    <t>#2000007939984441</t>
  </si>
  <si>
    <t>MLB3797982813</t>
  </si>
  <si>
    <t>#2000011760419010</t>
  </si>
  <si>
    <t>#2000008013917013</t>
  </si>
  <si>
    <t>#2000011552211756</t>
  </si>
  <si>
    <t>#2000007827494609</t>
  </si>
  <si>
    <t>#2000011563985132</t>
  </si>
  <si>
    <t>Celso Fernando</t>
  </si>
  <si>
    <t>#2000011510002716</t>
  </si>
  <si>
    <t>#2000007791244753</t>
  </si>
  <si>
    <t>#2000011614190158</t>
  </si>
  <si>
    <t>#2000007881263567</t>
  </si>
  <si>
    <t>MLB3970599595</t>
  </si>
  <si>
    <t xml:space="preserve">Fogareiro A Gás 1 Boca Portátil Com Maleta 10 Refil Camping </t>
  </si>
  <si>
    <t>1FOG1B-10REF</t>
  </si>
  <si>
    <t>#2000011551179218</t>
  </si>
  <si>
    <t>#2000007826627695</t>
  </si>
  <si>
    <t>Cleyton</t>
  </si>
  <si>
    <t>#2000011625605248</t>
  </si>
  <si>
    <t>#2000007891425509</t>
  </si>
  <si>
    <t>#2000011475945144</t>
  </si>
  <si>
    <t>#2000007762177417</t>
  </si>
  <si>
    <t>#2000011485827596</t>
  </si>
  <si>
    <t>#2000011498704394</t>
  </si>
  <si>
    <t>#2000007781548033</t>
  </si>
  <si>
    <t>#2000011542625122</t>
  </si>
  <si>
    <t>#2000007819503353</t>
  </si>
  <si>
    <t>Ivanildo</t>
  </si>
  <si>
    <t>#2000011734753764</t>
  </si>
  <si>
    <t>MLB5270368026</t>
  </si>
  <si>
    <t>#2000011525499806</t>
  </si>
  <si>
    <t>#2000007804690621</t>
  </si>
  <si>
    <t>#2000011572721304</t>
  </si>
  <si>
    <t>#2000007845383787</t>
  </si>
  <si>
    <t>Elionilson</t>
  </si>
  <si>
    <t>#2000011649589590</t>
  </si>
  <si>
    <t>#2000007912924425</t>
  </si>
  <si>
    <t>#2000011555561346</t>
  </si>
  <si>
    <t>#2000007830388845</t>
  </si>
  <si>
    <t>#2000011556896046</t>
  </si>
  <si>
    <t>Crisitano</t>
  </si>
  <si>
    <t>#2000011573976778</t>
  </si>
  <si>
    <t>Elena</t>
  </si>
  <si>
    <t>#2000011590162418</t>
  </si>
  <si>
    <t>#2000007860473975</t>
  </si>
  <si>
    <t>Gleison</t>
  </si>
  <si>
    <t>#2000011621578294</t>
  </si>
  <si>
    <t>#2000007887785137</t>
  </si>
  <si>
    <t>#2000011471649378</t>
  </si>
  <si>
    <t>#2000011474098508</t>
  </si>
  <si>
    <t>#2000011492176220</t>
  </si>
  <si>
    <t>Leandro Dos Santos Oliveira</t>
  </si>
  <si>
    <t>#2000011524508964</t>
  </si>
  <si>
    <t>#2000011529299798</t>
  </si>
  <si>
    <t>Tanara</t>
  </si>
  <si>
    <t>#2000011530674808</t>
  </si>
  <si>
    <t>#2000007809168615</t>
  </si>
  <si>
    <t>Silmar</t>
  </si>
  <si>
    <t>#2000011531180626</t>
  </si>
  <si>
    <t>#2000007809606251</t>
  </si>
  <si>
    <t>#2000011543592170</t>
  </si>
  <si>
    <t>#2000007820280565</t>
  </si>
  <si>
    <t>#2000011548151168</t>
  </si>
  <si>
    <t>#2000007824189477</t>
  </si>
  <si>
    <t>Dionatan</t>
  </si>
  <si>
    <t>#2000011549654344</t>
  </si>
  <si>
    <t>#2000011553689078</t>
  </si>
  <si>
    <t>#2000007828779301</t>
  </si>
  <si>
    <t>#2000011565744600</t>
  </si>
  <si>
    <t>#2000011569850690</t>
  </si>
  <si>
    <t>Edison Henrique</t>
  </si>
  <si>
    <t>#2000011571980912</t>
  </si>
  <si>
    <t>#2000011538583478</t>
  </si>
  <si>
    <t>#2000007816008021</t>
  </si>
  <si>
    <t>MLB3768236790</t>
  </si>
  <si>
    <t>Fogão Fogareiro Camping Pesca Portatil Com Maleta 1 Boca</t>
  </si>
  <si>
    <t>1FOG1B</t>
  </si>
  <si>
    <t>#2000011570064690</t>
  </si>
  <si>
    <t>#2000007843044377</t>
  </si>
  <si>
    <t>Antonio Marcos</t>
  </si>
  <si>
    <t>#2000011639423340</t>
  </si>
  <si>
    <t>MLB3259951525</t>
  </si>
  <si>
    <t>Super Led Farol Baixo Fiat Toro 2016 A 2024 Todas</t>
  </si>
  <si>
    <t>TT-6000H7</t>
  </si>
  <si>
    <t>#2000011669705022</t>
  </si>
  <si>
    <t>#2000007931124863</t>
  </si>
  <si>
    <t>#2000011487184000</t>
  </si>
  <si>
    <t>#2000007771781193</t>
  </si>
  <si>
    <t>MLB5255482536</t>
  </si>
  <si>
    <t>Travessa Larga Rack De Teto Bagageiro Kia 100% Em Alumínio</t>
  </si>
  <si>
    <t>XKI154SLB</t>
  </si>
  <si>
    <t>#2000011509922300</t>
  </si>
  <si>
    <t>Carlos Renato</t>
  </si>
  <si>
    <t>#2000011568279368</t>
  </si>
  <si>
    <t>#2000011503135392</t>
  </si>
  <si>
    <t>MLB3978167264</t>
  </si>
  <si>
    <t>#2000011540438042</t>
  </si>
  <si>
    <t>MLB3403864911</t>
  </si>
  <si>
    <t>Cadeirinha Cadeira Infantil Bicicleta Bike Baby Dianteira</t>
  </si>
  <si>
    <t>#2000011543424150</t>
  </si>
  <si>
    <t>Ôni Marques Do Couto</t>
  </si>
  <si>
    <t>#2000011784622236</t>
  </si>
  <si>
    <t>#2000008035991701</t>
  </si>
  <si>
    <t>Filipe Emmanuel</t>
  </si>
  <si>
    <t>#2000011579900434</t>
  </si>
  <si>
    <t>Paulo Jorge</t>
  </si>
  <si>
    <t>#2000011584414408</t>
  </si>
  <si>
    <t>#2000011584752464</t>
  </si>
  <si>
    <t>#2000011593141364</t>
  </si>
  <si>
    <t>#2000007863034075</t>
  </si>
  <si>
    <t xml:space="preserve">Eunice </t>
  </si>
  <si>
    <t>#2000011626419872</t>
  </si>
  <si>
    <t>#2000007892149269</t>
  </si>
  <si>
    <t>Robenilsno</t>
  </si>
  <si>
    <t>#2000011659176666</t>
  </si>
  <si>
    <t>Claudinei Antônio A De Jesus</t>
  </si>
  <si>
    <t>#2000011479772082</t>
  </si>
  <si>
    <t>MLB3963247267</t>
  </si>
  <si>
    <t>Kit Fogareiro A Gás 2 Bocas Aquecedor Elétrico Pesca Camping</t>
  </si>
  <si>
    <t>1FOG2B-1XAQUECUNIV</t>
  </si>
  <si>
    <t>#2000011595908090</t>
  </si>
  <si>
    <t>#2000007865448599</t>
  </si>
  <si>
    <t>Celso Chagas Manhães</t>
  </si>
  <si>
    <t>#2000011539699688</t>
  </si>
  <si>
    <t>Antonio Carlos Dos Santos Souz</t>
  </si>
  <si>
    <t>#2000011541361192</t>
  </si>
  <si>
    <t>#2000011679276734</t>
  </si>
  <si>
    <t>Jupiassara</t>
  </si>
  <si>
    <t>MLB5185014820</t>
  </si>
  <si>
    <t>Extractus 1,5l Sensitive Ultra Limpador Concentrado Vonixx</t>
  </si>
  <si>
    <t>VX2011050</t>
  </si>
  <si>
    <t>#2000011609327888</t>
  </si>
  <si>
    <t>Christiangomes61</t>
  </si>
  <si>
    <t>1XGRADG-1XTBB</t>
  </si>
  <si>
    <t>#2000011619498756</t>
  </si>
  <si>
    <t>#2000007885827871</t>
  </si>
  <si>
    <t>#2000011631095432</t>
  </si>
  <si>
    <t>#2000007896383877</t>
  </si>
  <si>
    <t>Janaína</t>
  </si>
  <si>
    <t>#2000011782495944</t>
  </si>
  <si>
    <t>#2000008034115085</t>
  </si>
  <si>
    <t>#2000011563014470</t>
  </si>
  <si>
    <t>#2000007836892157</t>
  </si>
  <si>
    <t>Robson Fernando</t>
  </si>
  <si>
    <t>MLB4992503350</t>
  </si>
  <si>
    <t>Lâmpadas Led Carro H13 6000k 8000 Lumens Super Branca Xenon</t>
  </si>
  <si>
    <t>#2000011494855224</t>
  </si>
  <si>
    <t>Andre Rufino Candido</t>
  </si>
  <si>
    <t>1XGRADM-1XJP600SMB</t>
  </si>
  <si>
    <t>#2000011515319062</t>
  </si>
  <si>
    <t>#2000007795847169</t>
  </si>
  <si>
    <t>Ana P</t>
  </si>
  <si>
    <t>MLB3452045667</t>
  </si>
  <si>
    <t xml:space="preserve">Par De Travessa Larga Pajero Tr4 + Bagageiro Gradeado </t>
  </si>
  <si>
    <t>#2000011560805624</t>
  </si>
  <si>
    <t>#2000007834951875</t>
  </si>
  <si>
    <t>#2000011722089456</t>
  </si>
  <si>
    <t>#2000007978904073</t>
  </si>
  <si>
    <t>Anderson Richard</t>
  </si>
  <si>
    <t>1XGRADM-1XJP600SMP</t>
  </si>
  <si>
    <t>#2000011780750300</t>
  </si>
  <si>
    <t>Rodolfo Masao</t>
  </si>
  <si>
    <t>#2000011547314392</t>
  </si>
  <si>
    <t>Anita I</t>
  </si>
  <si>
    <t>#2000011490267360</t>
  </si>
  <si>
    <t>#2000007774376827</t>
  </si>
  <si>
    <t>#2000011507108446</t>
  </si>
  <si>
    <t>#2000007788747151</t>
  </si>
  <si>
    <t>All Flags Lazer E Nautica Ltda</t>
  </si>
  <si>
    <t>#2000011692096156</t>
  </si>
  <si>
    <t>#2000007951615505</t>
  </si>
  <si>
    <t>Nágile</t>
  </si>
  <si>
    <t>#2000011789745502</t>
  </si>
  <si>
    <t>Antônio Carlos De Castro</t>
  </si>
  <si>
    <t>#2000011510575076</t>
  </si>
  <si>
    <t>Vanderli</t>
  </si>
  <si>
    <t>#2000011549760870</t>
  </si>
  <si>
    <t>#2000011569216928</t>
  </si>
  <si>
    <t>#2000011779963578</t>
  </si>
  <si>
    <t>Esdras</t>
  </si>
  <si>
    <t>#2000011612531898</t>
  </si>
  <si>
    <t>Andréa A</t>
  </si>
  <si>
    <t>#2000011511044704</t>
  </si>
  <si>
    <t>#2000007792150405</t>
  </si>
  <si>
    <t>Fernando Brasil</t>
  </si>
  <si>
    <t>#2000011586564842</t>
  </si>
  <si>
    <t>#2000011640157370</t>
  </si>
  <si>
    <t>#2000011714249228</t>
  </si>
  <si>
    <t>#2000011651651992</t>
  </si>
  <si>
    <t>#2000007914801237</t>
  </si>
  <si>
    <t>Nilton S</t>
  </si>
  <si>
    <t>#2000011745825484</t>
  </si>
  <si>
    <t>Benjamin</t>
  </si>
  <si>
    <t>#2000011510865856</t>
  </si>
  <si>
    <t>#2000007792005021</t>
  </si>
  <si>
    <t>Lage</t>
  </si>
  <si>
    <t>Banco Selim Profissional Vazado Performance Esportivo</t>
  </si>
  <si>
    <t>#2000011663220420</t>
  </si>
  <si>
    <t>#2000007925182657</t>
  </si>
  <si>
    <t>Valquiria Quiteria</t>
  </si>
  <si>
    <t>#2000011689965526</t>
  </si>
  <si>
    <t>Carlos Kovask</t>
  </si>
  <si>
    <t>#2000011746277784</t>
  </si>
  <si>
    <t>#2000008000969699</t>
  </si>
  <si>
    <t>#2000011472253764</t>
  </si>
  <si>
    <t>#2000007759038263</t>
  </si>
  <si>
    <t>Eriton</t>
  </si>
  <si>
    <t>#2000011554108324</t>
  </si>
  <si>
    <t>#2000007829099705</t>
  </si>
  <si>
    <t>#2000011594977236</t>
  </si>
  <si>
    <t>#2000007864661649</t>
  </si>
  <si>
    <t>#2000011633164536</t>
  </si>
  <si>
    <t>Fabio Augusto</t>
  </si>
  <si>
    <t>#2000011637571370</t>
  </si>
  <si>
    <t>Avelino Afonso</t>
  </si>
  <si>
    <t>#2000011516480070</t>
  </si>
  <si>
    <t>#2000007796808517</t>
  </si>
  <si>
    <t>Guilherme Bernardo</t>
  </si>
  <si>
    <t>#2000011477520298</t>
  </si>
  <si>
    <t>#2000011492153640</t>
  </si>
  <si>
    <t>#2000011677937130</t>
  </si>
  <si>
    <t>#2000007938687345</t>
  </si>
  <si>
    <t>#2000011647806306</t>
  </si>
  <si>
    <t>Jussara</t>
  </si>
  <si>
    <t>#2000011533868480</t>
  </si>
  <si>
    <t>Cleyton Dos</t>
  </si>
  <si>
    <t>#2000011552290170</t>
  </si>
  <si>
    <t>#2000011593417060</t>
  </si>
  <si>
    <t>#2000007863271269</t>
  </si>
  <si>
    <t>#2000011684313286</t>
  </si>
  <si>
    <t>#2000011726012322</t>
  </si>
  <si>
    <t>Johnny L</t>
  </si>
  <si>
    <t>#2000011723989448</t>
  </si>
  <si>
    <t>#2000007980629251</t>
  </si>
  <si>
    <t xml:space="preserve">Richards </t>
  </si>
  <si>
    <t>#2000011538867094</t>
  </si>
  <si>
    <t>Thiely Santos</t>
  </si>
  <si>
    <t>#2000011560806580</t>
  </si>
  <si>
    <t>#2000011581224814</t>
  </si>
  <si>
    <t>Leonardo Gimenes</t>
  </si>
  <si>
    <t>#2000011641715564</t>
  </si>
  <si>
    <t>#2000011653678980</t>
  </si>
  <si>
    <t>#2000011660065808</t>
  </si>
  <si>
    <t>#2000007922367371</t>
  </si>
  <si>
    <t>#2000011661623910</t>
  </si>
  <si>
    <t>Fatima</t>
  </si>
  <si>
    <t>#2000011735601926</t>
  </si>
  <si>
    <t>#2000011485086370</t>
  </si>
  <si>
    <t>Construtora Nsg Eireli</t>
  </si>
  <si>
    <t>#2000011525135116</t>
  </si>
  <si>
    <t>#2000007804379253</t>
  </si>
  <si>
    <t>#2000011678864928</t>
  </si>
  <si>
    <t>Natanael</t>
  </si>
  <si>
    <t>MLB3870464573</t>
  </si>
  <si>
    <t>Kit 2 Corrente Trava Antifurto 100cm Aço Reforçado Moto Bike</t>
  </si>
  <si>
    <t>2XR0009TM100A</t>
  </si>
  <si>
    <t>#2000011692223494</t>
  </si>
  <si>
    <t>#2000007951750149</t>
  </si>
  <si>
    <t>#2000011624004338</t>
  </si>
  <si>
    <t>#2000011607591244</t>
  </si>
  <si>
    <t>Canal de Venda</t>
  </si>
  <si>
    <t>Mercado Livre</t>
  </si>
  <si>
    <t>250615MC3WDSFW</t>
  </si>
  <si>
    <t>250615JBGB89HM</t>
  </si>
  <si>
    <t>250626HCW95FKV</t>
  </si>
  <si>
    <t>2506201MHM4X8G</t>
  </si>
  <si>
    <t>2506118DQE5SEX</t>
  </si>
  <si>
    <t>250612CK7U10JD</t>
  </si>
  <si>
    <t>250605R1G7EAK5</t>
  </si>
  <si>
    <t>250603HYM84WT7</t>
  </si>
  <si>
    <t>250611A39Y0V8P</t>
  </si>
  <si>
    <t>250603JUS7HYPH</t>
  </si>
  <si>
    <t>250624DT0HEC4B</t>
  </si>
  <si>
    <t>250624DQ9GP8JU</t>
  </si>
  <si>
    <t>25062148Y9KAPQ</t>
  </si>
  <si>
    <t>250618THN0PSQN</t>
  </si>
  <si>
    <t>250617QQ9YKAY5</t>
  </si>
  <si>
    <t>2507010K4D6QQ2</t>
  </si>
  <si>
    <t>250630UF79Q9SM</t>
  </si>
  <si>
    <t>250630U0G5441J</t>
  </si>
  <si>
    <t>250630TP455APR</t>
  </si>
  <si>
    <t>250629R4NWBENH</t>
  </si>
  <si>
    <t>250628QHVH667V</t>
  </si>
  <si>
    <t>250627KSSUDHTS</t>
  </si>
  <si>
    <t>250626JXGVBW07</t>
  </si>
  <si>
    <t>250626GG8N0HX1</t>
  </si>
  <si>
    <t>250625GD98AGP2</t>
  </si>
  <si>
    <t>250625G91DEJ3C</t>
  </si>
  <si>
    <t>250625FWQB9USK</t>
  </si>
  <si>
    <t>250625EN42VQ70</t>
  </si>
  <si>
    <t>250625EMMVGFHV</t>
  </si>
  <si>
    <t>250625E70W7FVS</t>
  </si>
  <si>
    <t>250624DSXU29FT</t>
  </si>
  <si>
    <t>250624DSEFGVHN</t>
  </si>
  <si>
    <t>250623B2HYJJFX</t>
  </si>
  <si>
    <t>250623A65MGFFD</t>
  </si>
  <si>
    <t>250623A451WHB5</t>
  </si>
  <si>
    <t>2506239YUDTFBH</t>
  </si>
  <si>
    <t>2506228D6HDUT0</t>
  </si>
  <si>
    <t>2506215AQ24EQQ</t>
  </si>
  <si>
    <t>250621578E4QGJ</t>
  </si>
  <si>
    <t>25062142ETM5XP</t>
  </si>
  <si>
    <t>2506203PFCQ2HR</t>
  </si>
  <si>
    <t>250620371M6EHB</t>
  </si>
  <si>
    <t>2506201H469BFS</t>
  </si>
  <si>
    <t>2506201FVFY2S5</t>
  </si>
  <si>
    <t>250619VSFSD3NW</t>
  </si>
  <si>
    <t>250618TR94XMT3</t>
  </si>
  <si>
    <t>250618TE10YQJH</t>
  </si>
  <si>
    <t>250617SAJ08C5E</t>
  </si>
  <si>
    <t>250617RTC49XWX</t>
  </si>
  <si>
    <t>250617RS16X7JQ</t>
  </si>
  <si>
    <t>250617RMW0F2GV</t>
  </si>
  <si>
    <t>250617R8V6MBXB</t>
  </si>
  <si>
    <t>250617QSNM037H</t>
  </si>
  <si>
    <t>250617QR7GPSTW</t>
  </si>
  <si>
    <t>250617QGSS735E</t>
  </si>
  <si>
    <t>250617QF4G0CFW</t>
  </si>
  <si>
    <t>250617QDJQDP6R</t>
  </si>
  <si>
    <t>250629S36WPC21</t>
  </si>
  <si>
    <t>2506118HASV1T3</t>
  </si>
  <si>
    <t>25061182HU1VUW</t>
  </si>
  <si>
    <t>2506081BGENC6A</t>
  </si>
  <si>
    <t>250606SD8A4WTN</t>
  </si>
  <si>
    <t>250630VBB8SUY9</t>
  </si>
  <si>
    <t>25062399U1QE1Q</t>
  </si>
  <si>
    <t>2506214NC9H537</t>
  </si>
  <si>
    <t>2506203KN4Y1X7</t>
  </si>
  <si>
    <t>250616MSCK87BY</t>
  </si>
  <si>
    <t>2507011027VTCM</t>
  </si>
  <si>
    <t>2506239M627WEP</t>
  </si>
  <si>
    <t>250618TC2C9MCD</t>
  </si>
  <si>
    <t>250618T1S7YPGC</t>
  </si>
  <si>
    <t>250617RYPUV5X3</t>
  </si>
  <si>
    <t>250620261TC25F</t>
  </si>
  <si>
    <t>25061917WHA059</t>
  </si>
  <si>
    <t>250619VM34QTJ9</t>
  </si>
  <si>
    <t>250612CGXNR2CY</t>
  </si>
  <si>
    <t>250604NJUT27XA</t>
  </si>
  <si>
    <t>250603HMF90HG9</t>
  </si>
  <si>
    <t>250602ENP7MG2Y</t>
  </si>
  <si>
    <t>250601E75VE2X0</t>
  </si>
  <si>
    <t>250606TD0JCWY5</t>
  </si>
  <si>
    <t>2506107BKASPA5</t>
  </si>
  <si>
    <t>250614FPERT61E</t>
  </si>
  <si>
    <t>25060957VD2XN2</t>
  </si>
  <si>
    <t>2506228VF5TKAU</t>
  </si>
  <si>
    <t>250625EJ1WDNUP</t>
  </si>
  <si>
    <t>250606RM6M89T1</t>
  </si>
  <si>
    <t>250618UMSHKKY0</t>
  </si>
  <si>
    <t>250605QTJ5N5R1</t>
  </si>
  <si>
    <t>250604NNF1M1DX</t>
  </si>
  <si>
    <t>2506228NBFRFBX</t>
  </si>
  <si>
    <t>2506214AW5D430</t>
  </si>
  <si>
    <t>2506201YGFRW23</t>
  </si>
  <si>
    <t>250626H73MPSXA</t>
  </si>
  <si>
    <t>250624C30BH2CT</t>
  </si>
  <si>
    <t>2506239QNGY8BE</t>
  </si>
  <si>
    <t>2506201U6DBTC8</t>
  </si>
  <si>
    <t>250618SPX2KSV4</t>
  </si>
  <si>
    <t>250618SM4JP4EU</t>
  </si>
  <si>
    <t>250616MQCQG58G</t>
  </si>
  <si>
    <t>250616MXQ52TAV</t>
  </si>
  <si>
    <t>2506107UTGPJNB</t>
  </si>
  <si>
    <t>250618SUAK6U7B</t>
  </si>
  <si>
    <t>2506201XW6QYA1</t>
  </si>
  <si>
    <t>2506118JDW7FJ8</t>
  </si>
  <si>
    <t>250603GVPGGXEC</t>
  </si>
  <si>
    <t>2507010AHYSTGE</t>
  </si>
  <si>
    <t>2506239FB6WVKX</t>
  </si>
  <si>
    <t>250603K92UWTN2</t>
  </si>
  <si>
    <t>2506203RT1MPGT</t>
  </si>
  <si>
    <t>250618T3KSW6EP</t>
  </si>
  <si>
    <t>250616MENR6N82</t>
  </si>
  <si>
    <t>250615K2WT8NE8</t>
  </si>
  <si>
    <t>250625EV8HQUTE</t>
  </si>
  <si>
    <t>250625EV4YAHJ3</t>
  </si>
  <si>
    <t>250617Q64CV9K2</t>
  </si>
  <si>
    <t>2506093WGHNFYU</t>
  </si>
  <si>
    <t>2506093PDFMADJ</t>
  </si>
  <si>
    <t>250608286WWDKV</t>
  </si>
  <si>
    <t>250606SB89MHDU</t>
  </si>
  <si>
    <t>250605QVSNEY39</t>
  </si>
  <si>
    <t>250603H8K9N7N3</t>
  </si>
  <si>
    <t>250616P5W13E5Q</t>
  </si>
  <si>
    <t>250615M8K0V09A</t>
  </si>
  <si>
    <t>2506117XPKJT4F</t>
  </si>
  <si>
    <t>2506117VCY2F7X</t>
  </si>
  <si>
    <t>2507010T4X5CYP</t>
  </si>
  <si>
    <t>250630U84UQJCC</t>
  </si>
  <si>
    <t>250612CNTWTS8E</t>
  </si>
  <si>
    <t>2506107HMGF3FA</t>
  </si>
  <si>
    <t>250630UCHMUEQ5</t>
  </si>
  <si>
    <t>250627K8A4D65Q</t>
  </si>
  <si>
    <t>25062275YN2RHN</t>
  </si>
  <si>
    <t>2506214D8DEHAX</t>
  </si>
  <si>
    <t>2506202VC08MQC</t>
  </si>
  <si>
    <t>2506202G3VRNWA</t>
  </si>
  <si>
    <t>250619167YG38V</t>
  </si>
  <si>
    <t>250619VYFWQ90V</t>
  </si>
  <si>
    <t>250619VEVPF0J3</t>
  </si>
  <si>
    <t>250617RYP7U9NS</t>
  </si>
  <si>
    <t>2506082PBQ57G3</t>
  </si>
  <si>
    <t>250607UQWQVM1K</t>
  </si>
  <si>
    <t>25062025HGRR0V</t>
  </si>
  <si>
    <t>250604NHURVSX3</t>
  </si>
  <si>
    <t>250624C4WYQQNC</t>
  </si>
  <si>
    <t>250612AP5DY0SK</t>
  </si>
  <si>
    <t>250616PRGYPS9A</t>
  </si>
  <si>
    <t>250616PQ3042VS</t>
  </si>
  <si>
    <t>250616PJRN67D6</t>
  </si>
  <si>
    <t>250616NP87H7BX</t>
  </si>
  <si>
    <t>250616MK2P263N</t>
  </si>
  <si>
    <t>250615M885QE3N</t>
  </si>
  <si>
    <t>250618SUQYBMX8</t>
  </si>
  <si>
    <t>250616NHX1A0BM</t>
  </si>
  <si>
    <t>250630UJE119TB</t>
  </si>
  <si>
    <t>250624BGNY1KY1</t>
  </si>
  <si>
    <t>2506093610WA30</t>
  </si>
  <si>
    <t>250603HMJXA2Q8</t>
  </si>
  <si>
    <t>250618T7UX8RT5</t>
  </si>
  <si>
    <t>250603HAWH9VE7</t>
  </si>
  <si>
    <t>250625G616Y5J9</t>
  </si>
  <si>
    <t>250617R0BN8W12</t>
  </si>
  <si>
    <t>2507010QSDHJ5S</t>
  </si>
  <si>
    <t>250617Q63K3JX4</t>
  </si>
  <si>
    <t>250616NCNRWHV7</t>
  </si>
  <si>
    <t>2507010V0R6FM9</t>
  </si>
  <si>
    <t>250630VY3RK34Q</t>
  </si>
  <si>
    <t>250630UFE7W8F8</t>
  </si>
  <si>
    <t>250630TP58D2DJ</t>
  </si>
  <si>
    <t>250629R1RU1170</t>
  </si>
  <si>
    <t>250628QKKHPQDP</t>
  </si>
  <si>
    <t>250628QJGSNJBR</t>
  </si>
  <si>
    <t>250627MTY1SCRF</t>
  </si>
  <si>
    <t>250627M368CGD1</t>
  </si>
  <si>
    <t>250627KKGDEWTS</t>
  </si>
  <si>
    <t>250627K07K9JHN</t>
  </si>
  <si>
    <t>250626JT49V8AS</t>
  </si>
  <si>
    <t>250626JNK5EQUB</t>
  </si>
  <si>
    <t>250626HFB9UYE4</t>
  </si>
  <si>
    <t>250626HBQKQNFU</t>
  </si>
  <si>
    <t>250626H8QG44XR</t>
  </si>
  <si>
    <t>250626H5B8CP9X</t>
  </si>
  <si>
    <t>250626GJ8FTCA8</t>
  </si>
  <si>
    <t>250625GAF4BMPQ</t>
  </si>
  <si>
    <t>250625G66RB06A</t>
  </si>
  <si>
    <t>250625EV9H8141</t>
  </si>
  <si>
    <t>250625E7H4Y3PU</t>
  </si>
  <si>
    <t>250624DNY5HRM8</t>
  </si>
  <si>
    <t>250624DHWAC481</t>
  </si>
  <si>
    <t>250624C5BDTF76</t>
  </si>
  <si>
    <t>2506239SR7ABN2</t>
  </si>
  <si>
    <t>25062394EWA9N6</t>
  </si>
  <si>
    <t>250622845BWBBR</t>
  </si>
  <si>
    <t>25062279MVSS4W</t>
  </si>
  <si>
    <t>2506226Y0EXNFT</t>
  </si>
  <si>
    <t>2506226WMAK315</t>
  </si>
  <si>
    <t>2506216C4875U5</t>
  </si>
  <si>
    <t>250621661NN83F</t>
  </si>
  <si>
    <t>2506214S18P1AJ</t>
  </si>
  <si>
    <t>2506214R0V1X77</t>
  </si>
  <si>
    <t>2506214G30NH3S</t>
  </si>
  <si>
    <t>2506214408SWQT</t>
  </si>
  <si>
    <t>2506203J40AXHD</t>
  </si>
  <si>
    <t>25062028DT8GT4</t>
  </si>
  <si>
    <t>2506201GM57TQE</t>
  </si>
  <si>
    <t>2506201DAHBMWS</t>
  </si>
  <si>
    <t>25061915M1HE3Q</t>
  </si>
  <si>
    <t>250619VW6DXJQG</t>
  </si>
  <si>
    <t>250619VVEVGKF5</t>
  </si>
  <si>
    <t>250619VEUEESGW</t>
  </si>
  <si>
    <t>250618T87XKA6H</t>
  </si>
  <si>
    <t>250618T71VTB2J</t>
  </si>
  <si>
    <t>250618T4KW2HPJ</t>
  </si>
  <si>
    <t>250618T1UGDJQK</t>
  </si>
  <si>
    <t>250618SWS8WJQG</t>
  </si>
  <si>
    <t>250618SHTKNG9N</t>
  </si>
  <si>
    <t>250617RTRYAQNY</t>
  </si>
  <si>
    <t>250617QXSST93G</t>
  </si>
  <si>
    <t>250617QH5A8PM4</t>
  </si>
  <si>
    <t>250617QAW6BMY6</t>
  </si>
  <si>
    <t>250617Q7PE224U</t>
  </si>
  <si>
    <t>250616PV15AV3B</t>
  </si>
  <si>
    <t>250616PRNBU4WD</t>
  </si>
  <si>
    <t>250616N9876319</t>
  </si>
  <si>
    <t>250616N7E98KR9</t>
  </si>
  <si>
    <t>250616N4XAG6MN</t>
  </si>
  <si>
    <t>250616MUT4P86Y</t>
  </si>
  <si>
    <t>250616MFFJ1UE6</t>
  </si>
  <si>
    <t>250615JHCW695V</t>
  </si>
  <si>
    <t>250615JF3CE8DF</t>
  </si>
  <si>
    <t>250615J9T0QCJW</t>
  </si>
  <si>
    <t>250614HRABPMA8</t>
  </si>
  <si>
    <t>250614G6Q3VN2F</t>
  </si>
  <si>
    <t>250614FVEJNMQB</t>
  </si>
  <si>
    <t>250613FBP1JXFR</t>
  </si>
  <si>
    <t>250613F7EAKEVT</t>
  </si>
  <si>
    <t>250613F2PV0N4X</t>
  </si>
  <si>
    <t>250613E7NQTKM7</t>
  </si>
  <si>
    <t>250613D1D69QKP</t>
  </si>
  <si>
    <t>25070113A3F5EM</t>
  </si>
  <si>
    <t>2507010AQK3735</t>
  </si>
  <si>
    <t>25070104T1NQ3J</t>
  </si>
  <si>
    <t>250630TUH84SJV</t>
  </si>
  <si>
    <t>250629S3A5MQVY</t>
  </si>
  <si>
    <t>250628NMQAG7KD</t>
  </si>
  <si>
    <t>250625EQEPUBG7</t>
  </si>
  <si>
    <t>250624DN65BWJT</t>
  </si>
  <si>
    <t>2506239WEVTE88</t>
  </si>
  <si>
    <t>2506228KJN5RK7</t>
  </si>
  <si>
    <t>2506214S72KCG6</t>
  </si>
  <si>
    <t>25062022EHH6A8</t>
  </si>
  <si>
    <t>250618TDJGG5HX</t>
  </si>
  <si>
    <t>250617RV8EHDB7</t>
  </si>
  <si>
    <t>250617QV2AQM1M</t>
  </si>
  <si>
    <t>250614FRTABP3S</t>
  </si>
  <si>
    <t>250604MK0UWVMP</t>
  </si>
  <si>
    <t>250603HMTN9E9G</t>
  </si>
  <si>
    <t>2506094Q02XUB5</t>
  </si>
  <si>
    <t>2506093MQ7YVPE</t>
  </si>
  <si>
    <t>2506093J2PDB4W</t>
  </si>
  <si>
    <t>25060814P238Y2</t>
  </si>
  <si>
    <t>250607W0476Q0Q</t>
  </si>
  <si>
    <t>250607VEG6W278</t>
  </si>
  <si>
    <t>250607V4JT73FA</t>
  </si>
  <si>
    <t>250607UVJ9YG7R</t>
  </si>
  <si>
    <t>250607URGDV9JB</t>
  </si>
  <si>
    <t>250607UMWUYJ62</t>
  </si>
  <si>
    <t>250607UFVY1HG0</t>
  </si>
  <si>
    <t>250607UAY3DA57</t>
  </si>
  <si>
    <t>250606TT9KNFPB</t>
  </si>
  <si>
    <t>250606TQYMNY1K</t>
  </si>
  <si>
    <t>250606TER7V50M</t>
  </si>
  <si>
    <t>250606TAMMDH50</t>
  </si>
  <si>
    <t>250606T60QCFD2</t>
  </si>
  <si>
    <t>250606S58GRN0B</t>
  </si>
  <si>
    <t>250606RQSHMGGE</t>
  </si>
  <si>
    <t>250605R9131PTR</t>
  </si>
  <si>
    <t>250605R5VJ92CX</t>
  </si>
  <si>
    <t>250605R3APH2TX</t>
  </si>
  <si>
    <t>250605R2D1MQ2C</t>
  </si>
  <si>
    <t>250605PHKMR7DR</t>
  </si>
  <si>
    <t>250605PFKK8MJR</t>
  </si>
  <si>
    <t>250605P16E5P11</t>
  </si>
  <si>
    <t>250604M95CAVKX</t>
  </si>
  <si>
    <t>250603KBGJ7TXK</t>
  </si>
  <si>
    <t>250603HQPU27AU</t>
  </si>
  <si>
    <t>250603HES7XN2W</t>
  </si>
  <si>
    <t>250603HE1U9VYD</t>
  </si>
  <si>
    <t>250603H4BAYEE9</t>
  </si>
  <si>
    <t>250602GTR8AXK5</t>
  </si>
  <si>
    <t>250602GR47WXP3</t>
  </si>
  <si>
    <t>250602GBQ717FR</t>
  </si>
  <si>
    <t>250602EEHRS5W9</t>
  </si>
  <si>
    <t>250612AEVRPDTG</t>
  </si>
  <si>
    <t>250611A6BWRWP5</t>
  </si>
  <si>
    <t>2506119Y85SY4C</t>
  </si>
  <si>
    <t>2506119WYY95F4</t>
  </si>
  <si>
    <t>2506118WCCFP7A</t>
  </si>
  <si>
    <t>2506118Q5YUR29</t>
  </si>
  <si>
    <t>2506107RK0K7M2</t>
  </si>
  <si>
    <t>2506105QRTSW8E</t>
  </si>
  <si>
    <t>2506105PMG70QR</t>
  </si>
  <si>
    <t>2506105JMG68JX</t>
  </si>
  <si>
    <t>2506105BNB448X</t>
  </si>
  <si>
    <t>250612CVCF5425</t>
  </si>
  <si>
    <t>250612CUYAH9FR</t>
  </si>
  <si>
    <t>250612CDUC244P</t>
  </si>
  <si>
    <t>250612BAP2ASG7</t>
  </si>
  <si>
    <t>250612B2A9G7NR</t>
  </si>
  <si>
    <t>250612AVK91U3J</t>
  </si>
  <si>
    <t>250612AJB8UXTM</t>
  </si>
  <si>
    <t>250627M2RX42MT</t>
  </si>
  <si>
    <t>250616NCHUXU08</t>
  </si>
  <si>
    <t>250615JRC566Q3</t>
  </si>
  <si>
    <t>250629RVGF0UQ4</t>
  </si>
  <si>
    <t>250606TPVG9VET</t>
  </si>
  <si>
    <t>250603J4X5X07C</t>
  </si>
  <si>
    <t>2506228A2HT63N</t>
  </si>
  <si>
    <t>250614G8CPKEPM</t>
  </si>
  <si>
    <t>2506105TF5HCVS</t>
  </si>
  <si>
    <t>2506093109P3PJ</t>
  </si>
  <si>
    <t>250607UJ6AYQX2</t>
  </si>
  <si>
    <t>250607UAP4AVCR</t>
  </si>
  <si>
    <t>250606TA2ND1YE</t>
  </si>
  <si>
    <t>250604KN16P0PK</t>
  </si>
  <si>
    <t>2506228TRRE3DF</t>
  </si>
  <si>
    <t>250617QXK9VG3Q</t>
  </si>
  <si>
    <t>250606TQ5TTC82</t>
  </si>
  <si>
    <t>2506214B7Q1K5X</t>
  </si>
  <si>
    <t>250616PB1N68DX</t>
  </si>
  <si>
    <t>250604ME4XA840</t>
  </si>
  <si>
    <t>250603K6GY9VVB</t>
  </si>
  <si>
    <t>250616P91X6CS7</t>
  </si>
  <si>
    <t>250615HWUGBRGM</t>
  </si>
  <si>
    <t>250618T0QEESF0</t>
  </si>
  <si>
    <t>250602EPY8VF6F</t>
  </si>
  <si>
    <t>250629TEFS1S9V</t>
  </si>
  <si>
    <t>250625E0VR3KMV</t>
  </si>
  <si>
    <t>250623A0CVQ4EK</t>
  </si>
  <si>
    <t>250619V7W9Q5AF</t>
  </si>
  <si>
    <t>250618T3GSMPRD</t>
  </si>
  <si>
    <t>250617Q0TJV909</t>
  </si>
  <si>
    <t>2506080C2CJ9Q0</t>
  </si>
  <si>
    <t>250605PCFKRQ4Y</t>
  </si>
  <si>
    <t>250617SB6N6BPG</t>
  </si>
  <si>
    <t>250604NV6SAQ54</t>
  </si>
  <si>
    <t>250629R5XYGKWF</t>
  </si>
  <si>
    <t>2506201TT4ETG9</t>
  </si>
  <si>
    <t>250618UNJ1J0W1</t>
  </si>
  <si>
    <t>250616MT87AAVH</t>
  </si>
  <si>
    <t>250615M7KEVJ3E</t>
  </si>
  <si>
    <t>250612BM4RSF47</t>
  </si>
  <si>
    <t>250606SD534FWF</t>
  </si>
  <si>
    <t>2506093TESNGBU</t>
  </si>
  <si>
    <t>250630U3DE492R</t>
  </si>
  <si>
    <t>25062039P2VJPQ</t>
  </si>
  <si>
    <t>250615JEP4YG5T</t>
  </si>
  <si>
    <t>25061181EWA4GA</t>
  </si>
  <si>
    <t>25060952TKJHEH</t>
  </si>
  <si>
    <t>250625EV6Y7PE4</t>
  </si>
  <si>
    <t>250615JBE1U8XJ</t>
  </si>
  <si>
    <t>250613FBH48AHJ</t>
  </si>
  <si>
    <t>2507010N30UVSW</t>
  </si>
  <si>
    <t>250630VX07T4V3</t>
  </si>
  <si>
    <t>2506105QR20SAT</t>
  </si>
  <si>
    <t>250605PQ2WA8BS</t>
  </si>
  <si>
    <t>250604KKC0AXWE</t>
  </si>
  <si>
    <t>Adesivo P/ Patinete Elétrico Antiderrapante Impermeável Xiaomi Mijia M365 PVC Lixa Áspero Resistente</t>
  </si>
  <si>
    <t>Kit Jogo Chaves Allen Hexagonal 9 Peças 1,5mm a 10,0mm Aço L</t>
  </si>
  <si>
    <t>Trava de Disco Cadeado Bloqueio Tranca Antifurto para Moto e Bicicleta Universal Freio a Disco Preto</t>
  </si>
  <si>
    <t>Trava de Disco Cadeado Bloqueio Tranca Antifurto para Moto Bicicleta Universal Freio a Disco Preto</t>
  </si>
  <si>
    <t>Maçarico Culinário Profissional Portátil Regulagem Gourmet Cozinha</t>
  </si>
  <si>
    <t>Trava Cadeado Freio de Disco p/ Moto Bike Antifurto Anti Roubo Bloqueio Universal Segurança Prata</t>
  </si>
  <si>
    <t>Trava Cadeado Freio de Disco para Moto Bike Antifurto Anti Roubo Bloqueio Universal Segurança Prata</t>
  </si>
  <si>
    <t>Sanitizante Aromatizante Cheirinho Bom Ar 1,5L Vonixx Vintex Bactericida p Veículos Aroma Automotivo</t>
  </si>
  <si>
    <t>Sanitizante Aromatizante Cheirinho Fresh 1,5L Vonixx Vintex Bactericida p Veículos Aroma Automotivo</t>
  </si>
  <si>
    <t>Higicouro 500ml Vonixx Limpa Bancos de Couro Restaura e Higieniza Automotivo</t>
  </si>
  <si>
    <t>Trava Cabo de Aço Bike Moto Cadeado Segurança 100 cm 1 mt 2 Chaves Anti Roubo Com Suporte</t>
  </si>
  <si>
    <t>Trava Cabo de Aço Bike Moto Cadeado Segurança 100 cm 1 mt 2 Chaves Anti Roubo Com Suporte de Quadro</t>
  </si>
  <si>
    <t>Sanitizante Frutal 1,5L Vonixx Vintex Aromatizante Cheirinho para Veículos Aroma Automotivo</t>
  </si>
  <si>
    <t>Sanitizante Aromatizante Cheirinho Carro Novo 1,5L Vonixx Vintex para Veículos Aroma Automotivo</t>
  </si>
  <si>
    <t>V-ECO Vonixx 500ml Spray Limpeza Ecológica Promove Brilho e Leve Proteção</t>
  </si>
  <si>
    <t>Darker 500ml Vonixx Vintex Pretinho Preteador Revitalizador Pneus Borrachas Tapetes Porta Pigmentado</t>
  </si>
  <si>
    <t>Glazy 500ml Vonixx Spray Limpador de Vidros Automotivo Limpa Protege Condiciona C/ Protetor de Risco</t>
  </si>
  <si>
    <t>Delet 500ml Vonixx Limpa Pneus e Borrachas Rodas Limpador de Uso Geral Automotivo Carro</t>
  </si>
  <si>
    <t>Revitalizador de Plásticos Rejuvex 400g Vonixx Hidrorrepelente Renovador de Plásticos Sem Silicone</t>
  </si>
  <si>
    <t>Impact 1,5L Vonixx Desengraxante Flotador Ultra Concentrado Pré Lavagem Limpa Motor Caixa De Roda</t>
  </si>
  <si>
    <t>Vertex 1,5l Limpeza Profunda Estofado Remove Sujeira Vonixx</t>
  </si>
  <si>
    <t>Prizm Restaurador Vidros 500ml Vonixx - removedor de chuva acida</t>
  </si>
  <si>
    <t>V-Mol 1,5L Vonixx Lava Autos Desincrustante Cereja Intenso Ultra Concentrado Lava Carro</t>
  </si>
  <si>
    <t>Trava Manete Manopla Antifurto Cadeado de Punho Universal Lock Guidão Moto Manete Freio Acelerador</t>
  </si>
  <si>
    <t>Bactran 1,5L Vonixx Limpador Bactericida 7 em 1 Limpa Estofados Carpetes Tapetes Manchas Sistema VSC</t>
  </si>
  <si>
    <t>Hydrox Fast Vonixx 500ml - Coating Cerâmico Hidrorreativo Proteção e Brilho</t>
  </si>
  <si>
    <t>Hidracouro 500ml Vonixx Hidratante Banco de Couro Automotivo Protege Condicionador Sintético Sofá</t>
  </si>
  <si>
    <t>V10 500ml Vonixx Polidor de Corte Verniz Macio Asiático Polimento Remoção de Risco Profundo Oxidação</t>
  </si>
  <si>
    <t>Cadeado Corrente 150cm Trava Moto Bike Bicicleta Antifurto Aço Reforçado Capacete Portão Segurança</t>
  </si>
  <si>
    <t>Glazox 500ml Zacs Selante Cerâmico de Intensifica Pintura de Carro de Longa Duração Hidro-repelente</t>
  </si>
  <si>
    <t>Durax Pretinho Em Spray Aerossol 210g Para Pneu Brilho Intenso E Duradouro Resistente A Água Vonixx</t>
  </si>
  <si>
    <t>V20 500ml Vonixx Polidor de Refino Verniz Macio Asiático Lixa P200 a P2500 Remoção de Risco Profundo</t>
  </si>
  <si>
    <t>Trava Manete Antifurto Cadeado de Punho Handbar Lock Guidão De Moto Manete Manopla Freio Acelerador</t>
  </si>
  <si>
    <t>Trava Manete Antifurto Cadeado Handbar Lock Guidão De Moto Manete Manopla Freio Acelerador</t>
  </si>
  <si>
    <t>Trava Tranca Cadeado U Bike Bicicleta Moto U Lock Em Aço 245 Reforçada Preto 20 cm 13mm XRack</t>
  </si>
  <si>
    <t>Trava Tranca Cadeado U Bike Bicicleta Moto U Lock Em Aço 245 Reforçada Preto 20 cm 13mm</t>
  </si>
  <si>
    <t>Sintra Pro 1,5L Vonixx Limpador Bactericida Elimina Germes Bacterias Flotador Limpa Painel Plásticos</t>
  </si>
  <si>
    <t>Shampoo Lava Autos Concentrado V-Floc 1,5L Vonixx Super Concentrado Limpeza Automotivo Cheiro de Uva</t>
  </si>
  <si>
    <t>Blend Spray Black Wax 500ml Vonixx Carro Escuro Carnaúba e Sílica Cera Líquida Tira Risco</t>
  </si>
  <si>
    <t>Trava Antifurto Quebra Vento Universal 23 cm Cromado e Preto Aço Gol Fusca Caminhão Parati Brasilia</t>
  </si>
  <si>
    <t>Cabo Reforçado de Transferência Para Chupeta Carga de Bateria 500 AMPER 3 MT Carro Partida Auxiliar</t>
  </si>
  <si>
    <t>Kit Super Lâmpada LED Farol Automotivo 6000 LM H1 H3 H4 H7 H11 H27 HB3 Super Branca Xenon Cinoy</t>
  </si>
  <si>
    <t>Banco Selim Bike 2 Molas Assento Vazado Anatômico Gel Super Confortável Fita Refletiva de Segurança</t>
  </si>
  <si>
    <t>Banco Selim Profissional Mountain Bikes Performance Esportivo Confortável e Impermeavél</t>
  </si>
  <si>
    <t>Cadeado Corrente 120cm Trava Moto Bike Bicicleta Antifurto Aço Reforçado Capacete Portão Segurança</t>
  </si>
  <si>
    <t>Cadeirinha de Bicicleta Bike Dianteira Infantil Até 15 Kg Até 4 Anos Segura Fixa Universal Peixinho</t>
  </si>
  <si>
    <t>Cadeirinha Bicicleta Bike Dianteira Infantil Aro 26 Até 15 Kg Até 4 Anos Segura Universal Peixinho</t>
  </si>
  <si>
    <t>Glazy Spray 500ml  Prizm 500ml Espuma Aplicadora Limpador Vidros Limpa Protege</t>
  </si>
  <si>
    <t>Focus + Taco Carpete Removedor De Marcas Manchas D'água Restaurador Para Vidros e Espelhos Brilhantes 240ml Vonixx.</t>
  </si>
  <si>
    <t>Cabo Reforçado de Transferência Para Chupeta Carga de Bateria 500 Amper 5 mt Carro Partida Auxiliar</t>
  </si>
  <si>
    <t>Sinergy Paint 500ml Vonixx Coating Spray para Pintura Carbosiloxy Vitrificador Minimiza Risco</t>
  </si>
  <si>
    <t>Par Smart LED Lâmpada Automotivo 8000 LM H1 H4 H7 H8 H11 H13 H27 HB3 HB4 Super Branca Xenon TayTech</t>
  </si>
  <si>
    <t>Rack De Teto Travessa Larga Bagageiro Fiat Strada Locker Cabine Simples 100% Alumínio Unidade</t>
  </si>
  <si>
    <t>Verom 1,5L Vonixx Verniz de Motor Base de Água Brilho e Renova Metal, Plásticos e Pinturas Proteção</t>
  </si>
  <si>
    <t>Pretinho Limpa Pneu Shiny 1,5L Vonixx Revitalizador De Pneus Profissional Automotivo Brilho Intenso</t>
  </si>
  <si>
    <t>Rack De Teto Travessa Bagageiro Ford Ecosport 2013 Até 2021 Alumínio</t>
  </si>
  <si>
    <t>Rack De Teto Travessa Bagageiro Jeep Compass Todos Alumínio</t>
  </si>
  <si>
    <t>Rack de Teto Travessa Bagageiro Maleiro Renault Kardian 2024 2025 Par 100 Alumínio</t>
  </si>
  <si>
    <t>Rack Teto Travessa Bagageiro Maleiro Renault Sandero Stepway G2 2015 à 2025 Par 100 Alumínio Bagagem</t>
  </si>
  <si>
    <t>Rack de Teto Travessa Bagageiro Jeep Renegade Todos 2016 a 2024 Par 100% Alumínio</t>
  </si>
  <si>
    <t>Rack de Teto Travessa Bagageiro Volkswagen Saveiro Cross Cab Est Dupla 2010 A 2025 Par 100% Alumínio</t>
  </si>
  <si>
    <t>Rack de Teto Travessa Bagageiro Fiat Palio Weekend 1997 a 2020 Par 100% Alumínio</t>
  </si>
  <si>
    <t>Rack de Teto Travessa Bagageiro Renault Duster ou Oroch 2011 2012 2013 2014 2015 Par 100% Alumínio</t>
  </si>
  <si>
    <t>Rack de Teto Travessa Bagageiro Maleiro Fiat Strada 2001 a 2025 Par 100% Alumínio</t>
  </si>
  <si>
    <t>Aquecedor Portátil Elétrico A Gás 2 em 1 Dobrável Pesca Viagem Acampamento Inverno Fogão Fogareiro</t>
  </si>
  <si>
    <t>Travessa Rack de Teto Idea Locker Adventure 2010 a 2020</t>
  </si>
  <si>
    <t>Rack De Teto Travessa Bagageiro Fiat Palio Weekend Adventure Locker 2009 A 2020 100% Alumínio Preto</t>
  </si>
  <si>
    <t>Fogareiro Fogão Portátil A Gas 2 Bocas Com Maleta Ntk Viagem Pesca Acampamento Camping de Aço Preto</t>
  </si>
  <si>
    <t>Rack De Teto Travessa Bagageiro Maleiro Novo Uno Way 2011 À 2021 100% Alumínio Preto</t>
  </si>
  <si>
    <t>Rack De Teto Travessa Bagageiro Maleiro Novo Fiat Uno Way 2011 À 2021 100% Alumínio Preto</t>
  </si>
  <si>
    <t>Fogão Fogareiro Pesca Acampamento Com 2 Bocas + 1 Ntk Camping</t>
  </si>
  <si>
    <t>Kit Travessa Rack de Teto Chevrolet Spin 2013 A 2025 + Bagageiro Maleiro Gradeado Universal 100X80cm</t>
  </si>
  <si>
    <t>VT2008035</t>
  </si>
  <si>
    <t>VT2008032</t>
  </si>
  <si>
    <t>CADEADOBIKER</t>
  </si>
  <si>
    <t>CADEADOBIKEA</t>
  </si>
  <si>
    <t>VX2011070</t>
  </si>
  <si>
    <t>VX2050436</t>
  </si>
  <si>
    <t>VX2050171</t>
  </si>
  <si>
    <t>VX2050886</t>
  </si>
  <si>
    <t>VX2011068</t>
  </si>
  <si>
    <t>VX2011047</t>
  </si>
  <si>
    <t>VX2051018</t>
  </si>
  <si>
    <t>VX2009052</t>
  </si>
  <si>
    <t>VX2050438</t>
  </si>
  <si>
    <t>ET002AF</t>
  </si>
  <si>
    <t>VX2011066</t>
  </si>
  <si>
    <t>EB001BC</t>
  </si>
  <si>
    <t>1VX2050439-1VX2011068-1VX2005001</t>
  </si>
  <si>
    <t>1VX34053000-1VX2050457</t>
  </si>
  <si>
    <t>VX2050049</t>
  </si>
  <si>
    <t>TT-8000H27</t>
  </si>
  <si>
    <t>VX2005227</t>
  </si>
  <si>
    <t>1XGRADM-1XSLB</t>
  </si>
  <si>
    <t>Shopee</t>
  </si>
  <si>
    <t>Shopee Xpress</t>
  </si>
  <si>
    <t>25072658KF6WD7</t>
  </si>
  <si>
    <t>2507143SG0EMX7</t>
  </si>
  <si>
    <t>25070127W909AH</t>
  </si>
  <si>
    <t>250729D1WHTKDQ</t>
  </si>
  <si>
    <t>2507145HYHRAV9</t>
  </si>
  <si>
    <t>250729CTU7M0RC</t>
  </si>
  <si>
    <t>250728A5RE163J</t>
  </si>
  <si>
    <t>2507266T06348Y</t>
  </si>
  <si>
    <t>250721QG14FPUR</t>
  </si>
  <si>
    <t>250718E3VUNTD1</t>
  </si>
  <si>
    <t>25071586TJE4WE</t>
  </si>
  <si>
    <t>250714403V43WA</t>
  </si>
  <si>
    <t>2507133EYKCAH9</t>
  </si>
  <si>
    <t>250706F06JT36W</t>
  </si>
  <si>
    <t>2507036C880HR8</t>
  </si>
  <si>
    <t>250702389NWJ0G</t>
  </si>
  <si>
    <t>250728A9CNBHPW</t>
  </si>
  <si>
    <t>2507279BYFBWND</t>
  </si>
  <si>
    <t>2507277TE7H008</t>
  </si>
  <si>
    <t>2507277N5U8JNY</t>
  </si>
  <si>
    <t>2507264X677BAD</t>
  </si>
  <si>
    <t>25072547YG08SW</t>
  </si>
  <si>
    <t>2507252RAP6N77</t>
  </si>
  <si>
    <t>250724205PR855</t>
  </si>
  <si>
    <t>250722T59DHVXG</t>
  </si>
  <si>
    <t>250722T1QWY055</t>
  </si>
  <si>
    <t>250722RU4EE5A6</t>
  </si>
  <si>
    <t>250721NXDUSFUX</t>
  </si>
  <si>
    <t>250720MXDD7V5F</t>
  </si>
  <si>
    <t>250720KAE1T548</t>
  </si>
  <si>
    <t>250720JUQQV9NK</t>
  </si>
  <si>
    <t>250719JK17SFRS</t>
  </si>
  <si>
    <t>250719GYU35V53</t>
  </si>
  <si>
    <t>250719GB2N0C2T</t>
  </si>
  <si>
    <t>2507145P09M6PV</t>
  </si>
  <si>
    <t>2507144E6HJVNK</t>
  </si>
  <si>
    <t>2507144AGWE4EW</t>
  </si>
  <si>
    <t>25071322FVEM2J</t>
  </si>
  <si>
    <t>2507131PAES8AT</t>
  </si>
  <si>
    <t>250712VCFS07UQ</t>
  </si>
  <si>
    <t>250708KKURUCN8</t>
  </si>
  <si>
    <t>250708J2NMRFT9</t>
  </si>
  <si>
    <t>250706DEJDFNV9</t>
  </si>
  <si>
    <t>2507047NA5HC4S</t>
  </si>
  <si>
    <t>25070375UFH98S</t>
  </si>
  <si>
    <t>2507035Y6USYGP</t>
  </si>
  <si>
    <t>2507035UK4P69P</t>
  </si>
  <si>
    <t>2507035DQECDBE</t>
  </si>
  <si>
    <t>250703572J8FFW</t>
  </si>
  <si>
    <t>2507024WXTS6HH</t>
  </si>
  <si>
    <t>2507023CP7DNJM</t>
  </si>
  <si>
    <t>2507022HFC5UXA</t>
  </si>
  <si>
    <t>25070120BA34H5</t>
  </si>
  <si>
    <t>250729CKGM9PTX</t>
  </si>
  <si>
    <t>25070357WDHNE4</t>
  </si>
  <si>
    <t>2507277XFV0GNN</t>
  </si>
  <si>
    <t>2507277V5AUWEF</t>
  </si>
  <si>
    <t>250724VSC15XPQ</t>
  </si>
  <si>
    <t>250723VEYNSY4H</t>
  </si>
  <si>
    <t>250722QX0D7CAN</t>
  </si>
  <si>
    <t>250720KB4Y64MC</t>
  </si>
  <si>
    <t>250718DM8AQ0QJ</t>
  </si>
  <si>
    <t>250717BUDC54B0</t>
  </si>
  <si>
    <t>25071588W8RM10</t>
  </si>
  <si>
    <t>250715870M1972</t>
  </si>
  <si>
    <t>2507156C32Y2RG</t>
  </si>
  <si>
    <t>25071447W0U9X8</t>
  </si>
  <si>
    <t>2507131FK3HBEV</t>
  </si>
  <si>
    <t>250711T01V05SN</t>
  </si>
  <si>
    <t>250708J2DP29G8</t>
  </si>
  <si>
    <t>250706CSTVW942</t>
  </si>
  <si>
    <t>25070486Y6A4UD</t>
  </si>
  <si>
    <t>2507035JNAWBY7</t>
  </si>
  <si>
    <t>2507011T9SV762</t>
  </si>
  <si>
    <t>250731J69MCNP3</t>
  </si>
  <si>
    <t>250717BTYHN805</t>
  </si>
  <si>
    <t>250708J49HYUN8</t>
  </si>
  <si>
    <t>250722SW200Y57</t>
  </si>
  <si>
    <t>25071442K12UUH</t>
  </si>
  <si>
    <t>250712VQVVEYYK</t>
  </si>
  <si>
    <t>250711SUNTP307</t>
  </si>
  <si>
    <t>25070358VJ4TKF</t>
  </si>
  <si>
    <t>25072528T42R0V</t>
  </si>
  <si>
    <t>2507240U9N2E9X</t>
  </si>
  <si>
    <t>250717CYSDQDXX</t>
  </si>
  <si>
    <t>2507156UXK341K</t>
  </si>
  <si>
    <t>250710QFC36E5X</t>
  </si>
  <si>
    <t>250707GYJ28WTQ</t>
  </si>
  <si>
    <t>250706EY8542X0</t>
  </si>
  <si>
    <t>25070124J97H5Y</t>
  </si>
  <si>
    <t>250711SW1PFPRP</t>
  </si>
  <si>
    <t>250720K3W5GBT4</t>
  </si>
  <si>
    <t>250718DKP06XH8</t>
  </si>
  <si>
    <t>2507168X8759PP</t>
  </si>
  <si>
    <t>250710RF60VH9K</t>
  </si>
  <si>
    <t>250710QX0KW955</t>
  </si>
  <si>
    <t>2507143NVY8S1V</t>
  </si>
  <si>
    <t>250718EX1UM3M0</t>
  </si>
  <si>
    <t>250710RUV7FCSG</t>
  </si>
  <si>
    <t>250801KWWW2QMQ</t>
  </si>
  <si>
    <t>2507023DS9X648</t>
  </si>
  <si>
    <t>250720KP42DRPT</t>
  </si>
  <si>
    <t>250708J0BHVEJ6</t>
  </si>
  <si>
    <t>25070377NVPWB4</t>
  </si>
  <si>
    <t>250703779VC1XH</t>
  </si>
  <si>
    <t>250728C30PW621</t>
  </si>
  <si>
    <t>2507145WDW8V0B</t>
  </si>
  <si>
    <t>250711UDU2ECV2</t>
  </si>
  <si>
    <t>250711UCWWR2DV</t>
  </si>
  <si>
    <t>250711U343J0GF</t>
  </si>
  <si>
    <t>2507240EPU6U70</t>
  </si>
  <si>
    <t>250709PA2YSPGK</t>
  </si>
  <si>
    <t>250708JHR6M8QQ</t>
  </si>
  <si>
    <t>250718EPU2BS52</t>
  </si>
  <si>
    <t>2507169KNQJQHN</t>
  </si>
  <si>
    <t>250730H399UPR6</t>
  </si>
  <si>
    <t>250730EPC4JPTQ</t>
  </si>
  <si>
    <t>250729CXWTM2R9</t>
  </si>
  <si>
    <t>250728BWC4K613</t>
  </si>
  <si>
    <t>25072526FHYXEG</t>
  </si>
  <si>
    <t>250724062QDG7W</t>
  </si>
  <si>
    <t>250722SYBQDHV3</t>
  </si>
  <si>
    <t>250721QDKQSE3A</t>
  </si>
  <si>
    <t>250717CE7YEK5K</t>
  </si>
  <si>
    <t>25071690UNENB1</t>
  </si>
  <si>
    <t>2507144DPXTD3Y</t>
  </si>
  <si>
    <t>250708JKHKC980</t>
  </si>
  <si>
    <t>250708HWF4HQB0</t>
  </si>
  <si>
    <t>250801M5P560M0</t>
  </si>
  <si>
    <t>250731K4EATMGY</t>
  </si>
  <si>
    <t>250730ESD9HYFQ</t>
  </si>
  <si>
    <t>250729CC2S0TWF</t>
  </si>
  <si>
    <t>2507279EBWHMGN</t>
  </si>
  <si>
    <t>2507254D1BD4WT</t>
  </si>
  <si>
    <t>2507252UDU2NDF</t>
  </si>
  <si>
    <t>250723VHN22RF4</t>
  </si>
  <si>
    <t>250722RR5NRBJQ</t>
  </si>
  <si>
    <t>250720MW6S8XX9</t>
  </si>
  <si>
    <t>250720M5BY10G2</t>
  </si>
  <si>
    <t>250719GXQFHB1N</t>
  </si>
  <si>
    <t>250718FPN1YDPA</t>
  </si>
  <si>
    <t>250718E73CAA0N</t>
  </si>
  <si>
    <t>250717C8US44NJ</t>
  </si>
  <si>
    <t>2507169C4WVKYV</t>
  </si>
  <si>
    <t>2507156TDK88M9</t>
  </si>
  <si>
    <t>25071563R9NX7B</t>
  </si>
  <si>
    <t>2507144HDAT9P5</t>
  </si>
  <si>
    <t>25071444G26UWF</t>
  </si>
  <si>
    <t>25071333NDC3MB</t>
  </si>
  <si>
    <t>250711T34PCAR4</t>
  </si>
  <si>
    <t>250711SYNBESYR</t>
  </si>
  <si>
    <t>250711SUU1JH27</t>
  </si>
  <si>
    <t>250711SRBGWR5X</t>
  </si>
  <si>
    <t>250710QG016HRN</t>
  </si>
  <si>
    <t>250710QFTDWCSR</t>
  </si>
  <si>
    <t>250708JT248JNE</t>
  </si>
  <si>
    <t>250708JJ8CE3SN</t>
  </si>
  <si>
    <t>250706CPD2M3T1</t>
  </si>
  <si>
    <t>250705AHGMANQM</t>
  </si>
  <si>
    <t>2507047QFRDJPR</t>
  </si>
  <si>
    <t>250801M0TE7JDN</t>
  </si>
  <si>
    <t>250729CT0YDYQ9</t>
  </si>
  <si>
    <t>25071339UEHGFN</t>
  </si>
  <si>
    <t>25071315TTX369</t>
  </si>
  <si>
    <t>2507049DETTCCR</t>
  </si>
  <si>
    <t>25070499YEUX44</t>
  </si>
  <si>
    <t>25070355FU3RUY</t>
  </si>
  <si>
    <t>250706ESS9XDS0</t>
  </si>
  <si>
    <t>250715671YD12K</t>
  </si>
  <si>
    <t>250708HNBE8N3Y</t>
  </si>
  <si>
    <t>250710QCWJ8FQH</t>
  </si>
  <si>
    <t>250728A6RJ30NJ</t>
  </si>
  <si>
    <t>250718E77PKC74</t>
  </si>
  <si>
    <t>250731HRC0350V</t>
  </si>
  <si>
    <t>250720K56VN3RN</t>
  </si>
  <si>
    <t>250708J6P8RHY3</t>
  </si>
  <si>
    <t>250708JK7KW626</t>
  </si>
  <si>
    <t>250721QFVCUE77</t>
  </si>
  <si>
    <t>2507143QA25YY1</t>
  </si>
  <si>
    <t>2507240H810MP6</t>
  </si>
  <si>
    <t>250708JMHFUD4Y</t>
  </si>
  <si>
    <t>250721Q5GKK6YP</t>
  </si>
  <si>
    <t>250720KGCRC0NN</t>
  </si>
  <si>
    <t>250720JMD1P7KC</t>
  </si>
  <si>
    <t>250719JKNPY298</t>
  </si>
  <si>
    <t>250719JDD9G7UY</t>
  </si>
  <si>
    <t>250719JAF118KE</t>
  </si>
  <si>
    <t>250718EKEK0139</t>
  </si>
  <si>
    <t>250718ECNTWN5C</t>
  </si>
  <si>
    <t>250718E7CYD193</t>
  </si>
  <si>
    <t>250717DD5H89W6</t>
  </si>
  <si>
    <t>250716AKW0GY0B</t>
  </si>
  <si>
    <t>2507169JHD1V0K</t>
  </si>
  <si>
    <t>2507169JFXAK1M</t>
  </si>
  <si>
    <t>2507168NM67QY4</t>
  </si>
  <si>
    <t>2507168K75X2XE</t>
  </si>
  <si>
    <t>25071587CJES60</t>
  </si>
  <si>
    <t>2507156XK6JFM3</t>
  </si>
  <si>
    <t>2507156VEYKJBS</t>
  </si>
  <si>
    <t>2507156DBE83KX</t>
  </si>
  <si>
    <t>2507145NBF0MW4</t>
  </si>
  <si>
    <t>2507144GBTVEDS</t>
  </si>
  <si>
    <t>2507144DN3P9GP</t>
  </si>
  <si>
    <t>2507143VXA08C5</t>
  </si>
  <si>
    <t>2507143N2WRH9T</t>
  </si>
  <si>
    <t>2507132TCUBQTB</t>
  </si>
  <si>
    <t>25071321EFCFVS</t>
  </si>
  <si>
    <t>2507131S8U2P7K</t>
  </si>
  <si>
    <t>2507131HMB4EYF</t>
  </si>
  <si>
    <t>2507131HAXQE2Y</t>
  </si>
  <si>
    <t>2507120R1PMVXS</t>
  </si>
  <si>
    <t>250712VJXXXG4Y</t>
  </si>
  <si>
    <t>250712V733DGJD</t>
  </si>
  <si>
    <t>250712UVJ55HSU</t>
  </si>
  <si>
    <t>250710RKVY83G5</t>
  </si>
  <si>
    <t>250708KK534P0V</t>
  </si>
  <si>
    <t>250708JMDUDV3S</t>
  </si>
  <si>
    <t>250708JJ0ETEVG</t>
  </si>
  <si>
    <t>250708JCTHN2TD</t>
  </si>
  <si>
    <t>250708J9TA78NS</t>
  </si>
  <si>
    <t>250708HS06RPSY</t>
  </si>
  <si>
    <t>250708HNAS7YSN</t>
  </si>
  <si>
    <t>250707HEHQKG4U</t>
  </si>
  <si>
    <t>250707FTTP8S04</t>
  </si>
  <si>
    <t>250707FHNH0265</t>
  </si>
  <si>
    <t>250706EY0C8B3G</t>
  </si>
  <si>
    <t>250706DN4PM0CG</t>
  </si>
  <si>
    <t>250705CEMRMPYR</t>
  </si>
  <si>
    <t>250705C3DTKHYA</t>
  </si>
  <si>
    <t>250705B0NATMG8</t>
  </si>
  <si>
    <t>250705ASU9SXP4</t>
  </si>
  <si>
    <t>250705AKN6NUWX</t>
  </si>
  <si>
    <t>250705AA3Y4VHH</t>
  </si>
  <si>
    <t>250705A6WKA832</t>
  </si>
  <si>
    <t>2507049MD2AEEK</t>
  </si>
  <si>
    <t>2507048PP0Q7EX</t>
  </si>
  <si>
    <t>250704839QTQMH</t>
  </si>
  <si>
    <t>2507047REHGHPD</t>
  </si>
  <si>
    <t>25070350PP5T5P</t>
  </si>
  <si>
    <t>2507024M4K5MMD</t>
  </si>
  <si>
    <t>2507023DEFPWSV</t>
  </si>
  <si>
    <t>2507012AYSSEGM</t>
  </si>
  <si>
    <t>250720JPMR7FYM</t>
  </si>
  <si>
    <t>250718EDB0YHUY</t>
  </si>
  <si>
    <t>2507168N22D1CH</t>
  </si>
  <si>
    <t>2507157BS2SBHS</t>
  </si>
  <si>
    <t>2507131AMXCP8G</t>
  </si>
  <si>
    <t>25071312Y1KXJR</t>
  </si>
  <si>
    <t>25071210GKHQ2J</t>
  </si>
  <si>
    <t>2507120S9QE7AB</t>
  </si>
  <si>
    <t>250711SNK4AN2D</t>
  </si>
  <si>
    <t>250710RUDQ1AF1</t>
  </si>
  <si>
    <t>250709MFTQN2WD</t>
  </si>
  <si>
    <t>250708KSSSF64K</t>
  </si>
  <si>
    <t>250707FYGSX10P</t>
  </si>
  <si>
    <t>250707FKMXDTTP</t>
  </si>
  <si>
    <t>250707F7R68UE2</t>
  </si>
  <si>
    <t>250705C86WMBDD</t>
  </si>
  <si>
    <t>250705AFY57Q3B</t>
  </si>
  <si>
    <t>2507022N4NTW76</t>
  </si>
  <si>
    <t>2507011XPUKUPD</t>
  </si>
  <si>
    <t>250801MQWXPQJB</t>
  </si>
  <si>
    <t>250801MM0T7P6H</t>
  </si>
  <si>
    <t>250801M4E5BCKE</t>
  </si>
  <si>
    <t>250731KG6SMMPB</t>
  </si>
  <si>
    <t>250731KFMUGX2Q</t>
  </si>
  <si>
    <t>250731JFATU5SJ</t>
  </si>
  <si>
    <t>250731J3SW9XNK</t>
  </si>
  <si>
    <t>250730H5SPV8HN</t>
  </si>
  <si>
    <t>250730GQAVA2QE</t>
  </si>
  <si>
    <t>250730FPJJTE2K</t>
  </si>
  <si>
    <t>250730FNM8X41X</t>
  </si>
  <si>
    <t>250730F1RE9DA7</t>
  </si>
  <si>
    <t>250729D0A7K7BH</t>
  </si>
  <si>
    <t>250728C22FVDGA</t>
  </si>
  <si>
    <t>250728AKTEGHEN</t>
  </si>
  <si>
    <t>250728A67S5M0R</t>
  </si>
  <si>
    <t>250728A4NWNRFH</t>
  </si>
  <si>
    <t>2507279EAET4AG</t>
  </si>
  <si>
    <t>2507279DXSWY9U</t>
  </si>
  <si>
    <t>2507278RNTFAWR</t>
  </si>
  <si>
    <t>2507277PYR86AE</t>
  </si>
  <si>
    <t>2507277B5G7BGJ</t>
  </si>
  <si>
    <t>250727799KAT13</t>
  </si>
  <si>
    <t>25072776D9SY6X</t>
  </si>
  <si>
    <t>2507254HYP8YUK</t>
  </si>
  <si>
    <t>2507252RY79ADF</t>
  </si>
  <si>
    <t>2507252HP4KCUS</t>
  </si>
  <si>
    <t>25072524T07PHB</t>
  </si>
  <si>
    <t>2507241HPY1RW4</t>
  </si>
  <si>
    <t>25072408D5P7PU</t>
  </si>
  <si>
    <t>250724VYT9J1P2</t>
  </si>
  <si>
    <t>250724VWPFXK6V</t>
  </si>
  <si>
    <t>250724VREJXMSA</t>
  </si>
  <si>
    <t>250723VM34PRAN</t>
  </si>
  <si>
    <t>250723V6W9ED05</t>
  </si>
  <si>
    <t>250722SYRBS203</t>
  </si>
  <si>
    <t>250722RJ79P232</t>
  </si>
  <si>
    <t>250717B4FPKESJ</t>
  </si>
  <si>
    <t>250706EQXCF0UF</t>
  </si>
  <si>
    <t>250730FD27VS5N</t>
  </si>
  <si>
    <t>250728A1PD4XSX</t>
  </si>
  <si>
    <t>250717BMG174VX</t>
  </si>
  <si>
    <t>250715874PP53E</t>
  </si>
  <si>
    <t>25071576B63589</t>
  </si>
  <si>
    <t>2507133EW1BPPK</t>
  </si>
  <si>
    <t>250712VMKDDCJ8</t>
  </si>
  <si>
    <t>250706DPF9DW1N</t>
  </si>
  <si>
    <t>2507241PY7G3TH</t>
  </si>
  <si>
    <t>250711S4EQRT22</t>
  </si>
  <si>
    <t>250706F0J3WUB3</t>
  </si>
  <si>
    <t>250705AYJ1PKCB</t>
  </si>
  <si>
    <t>250719H3YWPMF8</t>
  </si>
  <si>
    <t>250711UARW19KH</t>
  </si>
  <si>
    <t>250711S4KAM941</t>
  </si>
  <si>
    <t>2507156574UJ02</t>
  </si>
  <si>
    <t>250711T2TAG5T4</t>
  </si>
  <si>
    <t>2507158GSX0JBH</t>
  </si>
  <si>
    <t>2507240DKTMP1J</t>
  </si>
  <si>
    <t>2507156FH5U268</t>
  </si>
  <si>
    <t>250731H68D1A8X</t>
  </si>
  <si>
    <t>250730FKJ6MDMM</t>
  </si>
  <si>
    <t>2507277YK0CH7E</t>
  </si>
  <si>
    <t>25072544FUHC8E</t>
  </si>
  <si>
    <t>250719JGC60E9V</t>
  </si>
  <si>
    <t>250718EGH82WSW</t>
  </si>
  <si>
    <t>250717CWG2QP9V</t>
  </si>
  <si>
    <t>2507144D7C1R89</t>
  </si>
  <si>
    <t>250708J8A7X8CY</t>
  </si>
  <si>
    <t>250707HC0HTTGG</t>
  </si>
  <si>
    <t>250707HA46NBRT</t>
  </si>
  <si>
    <t>250707H7ECYJ9B</t>
  </si>
  <si>
    <t>2507023P641UKC</t>
  </si>
  <si>
    <t>2507011UDANTEQ</t>
  </si>
  <si>
    <t>250717CHKK5HFM</t>
  </si>
  <si>
    <t>2507169GBPD5HP</t>
  </si>
  <si>
    <t>250710RX0216BJ</t>
  </si>
  <si>
    <t>250707HDE4XG2X</t>
  </si>
  <si>
    <t>250705B04D4J2S</t>
  </si>
  <si>
    <t>25070122X1GCFK</t>
  </si>
  <si>
    <t>250731HJ27QBT5</t>
  </si>
  <si>
    <t>250729D0X8F4P8</t>
  </si>
  <si>
    <t>250722RPMSQE9H</t>
  </si>
  <si>
    <t>250712VUBWUJ20</t>
  </si>
  <si>
    <t>250710RM32RAKD</t>
  </si>
  <si>
    <t>250708KXF587UT</t>
  </si>
  <si>
    <t>250708JH0P51AU</t>
  </si>
  <si>
    <t>250707FS9V525V</t>
  </si>
  <si>
    <t>250705AMAS6317</t>
  </si>
  <si>
    <t>250731J7HFEMKP</t>
  </si>
  <si>
    <t>250730ETE0P3QB</t>
  </si>
  <si>
    <t>250730ERC5286N</t>
  </si>
  <si>
    <t>250717DHFEUTEK</t>
  </si>
  <si>
    <t>250717DAV68NCP</t>
  </si>
  <si>
    <t>250717BS8DBMKT</t>
  </si>
  <si>
    <t>250708KWVRVC0N</t>
  </si>
  <si>
    <t>250708JHUT19DD</t>
  </si>
  <si>
    <t>250705AR10DMX7</t>
  </si>
  <si>
    <t>2507252THRQ4RK</t>
  </si>
  <si>
    <t>250723VMVK4U3K</t>
  </si>
  <si>
    <t>2507120RBQ2X0N</t>
  </si>
  <si>
    <t>250712VEETYATC</t>
  </si>
  <si>
    <t>250712VBDP00N6</t>
  </si>
  <si>
    <t>250707HEY2TSG1</t>
  </si>
  <si>
    <t>250707HACA293K</t>
  </si>
  <si>
    <t>250707G69VFCXW</t>
  </si>
  <si>
    <t>2507024HWGN71S</t>
  </si>
  <si>
    <t>2507012DX0BSWA</t>
  </si>
  <si>
    <t>250721P6J9XR6G</t>
  </si>
  <si>
    <t>2507241SDEVT0M</t>
  </si>
  <si>
    <t>Pano de Microfibra Zacs Flanela 28 X 28 cm Limpeza de Automóveis Motocicletas Superfícies em Geral</t>
  </si>
  <si>
    <t>Kit Jogo de 12 Peças Chaves Allen M4 Ferramenta Hexagonal Curta em L</t>
  </si>
  <si>
    <t>Kit Conjunto de 6 Peças Chaves Allen M5 Ferramenta Hexagonal Curta em L</t>
  </si>
  <si>
    <t>Shiny 500ml Vonixx Pretinho Limpa Pneu Revitalizador De Pneus Profissional Automotivo Brilho Intenso</t>
  </si>
  <si>
    <t>Fogão Fogareiro 1 Boca Camping Pesca Portatil Com Maleta</t>
  </si>
  <si>
    <t>Hydrox Pro Vonixx 500ml Coating Cerâmico Hidrorreativo</t>
  </si>
  <si>
    <t>Lâmpada Led Cinoy Star 1:1 H7 6000k Xenon Branca Fria Farol de Milha Farol Baixo/Alto</t>
  </si>
  <si>
    <t>Suporte Teto Travessa Bagageiro Volkswagen Saveiro Cross Cab Est Dupla 2010 A 2025 Par 100% Alumínio</t>
  </si>
  <si>
    <t>Rack de Teto Travessa Bagageiro Jeep Renegade Todos 2016 a 2024 Par 100% Alumínio Commander Compass</t>
  </si>
  <si>
    <t>Suporte Rack De Teto Travessa Bagageiro Jeep Compass Todos Alumínio</t>
  </si>
  <si>
    <t>Rack de Teto Travessa Bagageiro Maleiro Ford Ecosport 2010 2011 2012 Par 100 Alumínio</t>
  </si>
  <si>
    <t>Rack De Teto Travessa Larga Bagageiro Vw Nivus 2021 A 2024</t>
  </si>
  <si>
    <t>Rack de Teto Travessa Bagageiro Volkswagen Nivus 2020 A 2025 Par 100% Alumínio</t>
  </si>
  <si>
    <t>Rack De Teto Travessa Bagageiro Jeep Commander 2022 2023 2024 Alumínio</t>
  </si>
  <si>
    <t>Rack De Teto Travessa Bagageiro Nissan Kicks Novo Kicks</t>
  </si>
  <si>
    <t>Rack de Teto Travessa Bagageiro Maleiro Fiat Palio Weekend 1997 a 2020 3 Barras 100% Alumínio</t>
  </si>
  <si>
    <t>1XGRADM-1XSLG</t>
  </si>
  <si>
    <t>VX2050128</t>
  </si>
  <si>
    <t>12ECA002M4</t>
  </si>
  <si>
    <t>6ECA003M5</t>
  </si>
  <si>
    <t>CADEADOBIKEV</t>
  </si>
  <si>
    <t>CADEIRA-C</t>
  </si>
  <si>
    <t>VX2051019</t>
  </si>
  <si>
    <t>TT-8000H11</t>
  </si>
  <si>
    <t>XRE156SLP</t>
  </si>
  <si>
    <t>XVW301SMP</t>
  </si>
  <si>
    <t>3XFI208SLB</t>
  </si>
  <si>
    <t>2505296A009F30</t>
  </si>
  <si>
    <t>250601CBNMFRHW</t>
  </si>
  <si>
    <t>2505307FQXKRKP</t>
  </si>
  <si>
    <t>250527VBHSN6TT</t>
  </si>
  <si>
    <t>250521DGVDHFB6</t>
  </si>
  <si>
    <t>250520BNQHT1AX</t>
  </si>
  <si>
    <t>250515VE5HF8Y7</t>
  </si>
  <si>
    <t>250514U5Q6EKJ1</t>
  </si>
  <si>
    <t>250513Q5GC0WSW</t>
  </si>
  <si>
    <t>250512MEH67360</t>
  </si>
  <si>
    <t>250512KWJ5D5B2</t>
  </si>
  <si>
    <t>250504VW2XCKUF</t>
  </si>
  <si>
    <t>2505295BPN2W43</t>
  </si>
  <si>
    <t>2505282REAK8H7</t>
  </si>
  <si>
    <t>2505282EVXAQPQ</t>
  </si>
  <si>
    <t>25052829MH12Y9</t>
  </si>
  <si>
    <t>250526TQD2HEAD</t>
  </si>
  <si>
    <t>250522J54XF3KH</t>
  </si>
  <si>
    <t>250521DR0F0TCW</t>
  </si>
  <si>
    <t>250520D596G026</t>
  </si>
  <si>
    <t>250601CMVTMG6U</t>
  </si>
  <si>
    <t>250519917YC733</t>
  </si>
  <si>
    <t>2505186DVMGHNA</t>
  </si>
  <si>
    <t>250509CWJF2S7K</t>
  </si>
  <si>
    <t>2505295BHKV5DX</t>
  </si>
  <si>
    <t>2505294WR807A9</t>
  </si>
  <si>
    <t>250523JJ70KKUJ</t>
  </si>
  <si>
    <t>2505162WV2G3DJ</t>
  </si>
  <si>
    <t>250512MNP4CV5B</t>
  </si>
  <si>
    <t>250509CAMA82F3</t>
  </si>
  <si>
    <t>250508C31GN36W</t>
  </si>
  <si>
    <t>250508C1XH1BN3</t>
  </si>
  <si>
    <t>250508AKCDBW3H</t>
  </si>
  <si>
    <t>250508ACFPEJ3A</t>
  </si>
  <si>
    <t>2505079F6ST58T</t>
  </si>
  <si>
    <t>2505065A1ES3D2</t>
  </si>
  <si>
    <t>250505429D2N5J</t>
  </si>
  <si>
    <t>2505052WJ21S73</t>
  </si>
  <si>
    <t>2505319K029R9C</t>
  </si>
  <si>
    <t>2505296GRSB1JF</t>
  </si>
  <si>
    <t>25052709QRHDDV</t>
  </si>
  <si>
    <t>250526V6PY9Y4K</t>
  </si>
  <si>
    <t>250523MCRBJWDF</t>
  </si>
  <si>
    <t>250523M11YK3P9</t>
  </si>
  <si>
    <t>250520BN9JK43G</t>
  </si>
  <si>
    <t>250510GS1WSJ0M</t>
  </si>
  <si>
    <t>2505270M70C8S5</t>
  </si>
  <si>
    <t>250520B5960Y26</t>
  </si>
  <si>
    <t>2505173WAXCQHQ</t>
  </si>
  <si>
    <t>25052702PDU243</t>
  </si>
  <si>
    <t>250517561DSK8G</t>
  </si>
  <si>
    <t>2505161ET0JCU0</t>
  </si>
  <si>
    <t>2505160PDW7PDF</t>
  </si>
  <si>
    <t>250514RY4XP0FC</t>
  </si>
  <si>
    <t>250512MV2W3TY5</t>
  </si>
  <si>
    <t>250511HU28YRRD</t>
  </si>
  <si>
    <t>250510G2GMY2AP</t>
  </si>
  <si>
    <t>250508BTJ5EJ05</t>
  </si>
  <si>
    <t>250508A9SK9GF7</t>
  </si>
  <si>
    <t>25050791HHGT75</t>
  </si>
  <si>
    <t>2505078Q65M325</t>
  </si>
  <si>
    <t>2505065EDB9J73</t>
  </si>
  <si>
    <t>250514U6DKKK2D</t>
  </si>
  <si>
    <t>250514SFGKQQFS</t>
  </si>
  <si>
    <t>2505089X770B48</t>
  </si>
  <si>
    <t>2505079FTNX4J0</t>
  </si>
  <si>
    <t>2505079CWCW73A</t>
  </si>
  <si>
    <t>2505077Y352974</t>
  </si>
  <si>
    <t>2505077XR1B0HC</t>
  </si>
  <si>
    <t>25050540YF8UGS</t>
  </si>
  <si>
    <t>250524Q60UCRQY</t>
  </si>
  <si>
    <t>250523MCPVUDFU</t>
  </si>
  <si>
    <t>2505066QBFT31G</t>
  </si>
  <si>
    <t>250514TQV0CGKG</t>
  </si>
  <si>
    <t>250526TJ53MXBF</t>
  </si>
  <si>
    <t>250526SW0P4Q1E</t>
  </si>
  <si>
    <t>250522J1WP0E34</t>
  </si>
  <si>
    <t>250522HQW2A920</t>
  </si>
  <si>
    <t>250519AGE5SU57</t>
  </si>
  <si>
    <t>250515VMWAYTMN</t>
  </si>
  <si>
    <t>250515VAQXU06S</t>
  </si>
  <si>
    <t>250514SHVQDJ4W</t>
  </si>
  <si>
    <t>250513PU96HJ8Q</t>
  </si>
  <si>
    <t>250513P94QVH2A</t>
  </si>
  <si>
    <t>250512NVKV07DD</t>
  </si>
  <si>
    <t>250509EFFYUHMH</t>
  </si>
  <si>
    <t>250508C66X1EDX</t>
  </si>
  <si>
    <t>250520D0KRSX6R</t>
  </si>
  <si>
    <t>25053092S9QHVJ</t>
  </si>
  <si>
    <t>250525SSYXFRCB</t>
  </si>
  <si>
    <t>250519ABKAHHJ2</t>
  </si>
  <si>
    <t>250513RK07Y3TJ</t>
  </si>
  <si>
    <t>250513QSPR9B8U</t>
  </si>
  <si>
    <t>250509CQ924GQ4</t>
  </si>
  <si>
    <t>2505160XQ2Y8M8</t>
  </si>
  <si>
    <t>250514SHJ5UCHM</t>
  </si>
  <si>
    <t>250513QPJ4K4TS</t>
  </si>
  <si>
    <t>250513PYW7FFHR</t>
  </si>
  <si>
    <t>250513PSCGWNKP</t>
  </si>
  <si>
    <t>250513PRCQ949A</t>
  </si>
  <si>
    <t>250512P0C40JND</t>
  </si>
  <si>
    <t>250512MPU8NEBN</t>
  </si>
  <si>
    <t>250512MK0BQ1J0</t>
  </si>
  <si>
    <t>250512M9QSN41E</t>
  </si>
  <si>
    <t>250510H5135KG8</t>
  </si>
  <si>
    <t>250510EQRHM66V</t>
  </si>
  <si>
    <t>250508A4RB02SM</t>
  </si>
  <si>
    <t>2505078VGY1R61</t>
  </si>
  <si>
    <t>2505078BRF0H0P</t>
  </si>
  <si>
    <t>2505078963475M</t>
  </si>
  <si>
    <t>2505066SHKQT90</t>
  </si>
  <si>
    <t>2505065H2NP7FH</t>
  </si>
  <si>
    <t>25050530CAQBK4</t>
  </si>
  <si>
    <t>250504244CT3JG</t>
  </si>
  <si>
    <t>250503VJ9311GS</t>
  </si>
  <si>
    <t>250502RSXAQDDC</t>
  </si>
  <si>
    <t>25052820BQE8AC</t>
  </si>
  <si>
    <t>250527VENGKWS3</t>
  </si>
  <si>
    <t>250523KEW6AA0E</t>
  </si>
  <si>
    <t>250522FTWMP7CN</t>
  </si>
  <si>
    <t>250510H0CRR3CU</t>
  </si>
  <si>
    <t>250512KR6D9GKF</t>
  </si>
  <si>
    <t>2505040EQ6MHVQ</t>
  </si>
  <si>
    <t>25050405GNHETB</t>
  </si>
  <si>
    <t>250503V4Y08G1S</t>
  </si>
  <si>
    <t>250503TWB7XNXC</t>
  </si>
  <si>
    <t>250503TE1VMBPD</t>
  </si>
  <si>
    <t>250531BQEM6UXG</t>
  </si>
  <si>
    <t>2505294S9GTHST</t>
  </si>
  <si>
    <t>250527VQXB8JRV</t>
  </si>
  <si>
    <t>250525RB1F0Q1K</t>
  </si>
  <si>
    <t>250524NQ6175QS</t>
  </si>
  <si>
    <t>250523JK6S6VE7</t>
  </si>
  <si>
    <t>250520BU4WBG9S</t>
  </si>
  <si>
    <t>2505077VPH4NWB</t>
  </si>
  <si>
    <t>250521F5R6P86M</t>
  </si>
  <si>
    <t>250520BQ1DR8W4</t>
  </si>
  <si>
    <t>2505161G1MYERB</t>
  </si>
  <si>
    <t>250515UEQFACJG</t>
  </si>
  <si>
    <t>250515UC8KWUMQ</t>
  </si>
  <si>
    <t>250514U3A3AEJN</t>
  </si>
  <si>
    <t>250514TR011R8J</t>
  </si>
  <si>
    <t>250514TM64JG4Q</t>
  </si>
  <si>
    <t>250509EEFQY0FN</t>
  </si>
  <si>
    <t>250515V71EY9MW</t>
  </si>
  <si>
    <t>250514U4PXHNNW</t>
  </si>
  <si>
    <t>250514RX9EFA4F</t>
  </si>
  <si>
    <t>250512M16HGDN5</t>
  </si>
  <si>
    <t>250509CRP440VH</t>
  </si>
  <si>
    <t>250509CQ62SJTM</t>
  </si>
  <si>
    <t>250516247D4UH9</t>
  </si>
  <si>
    <t>250527W05XF3KS</t>
  </si>
  <si>
    <t>250525QDVWGM0J</t>
  </si>
  <si>
    <t>250523JY37UHQ0</t>
  </si>
  <si>
    <t>250523JVJECSE0</t>
  </si>
  <si>
    <t>250522GTJ03EY6</t>
  </si>
  <si>
    <t>250522GSGQRWPH</t>
  </si>
  <si>
    <t>250522GF3DVMKD</t>
  </si>
  <si>
    <t>250522G9DNDXFJ</t>
  </si>
  <si>
    <t>250520D1A508F8</t>
  </si>
  <si>
    <t>250520BFFA1WYU</t>
  </si>
  <si>
    <t>250519AMT2CHN2</t>
  </si>
  <si>
    <t>2505198KRPPN2Y</t>
  </si>
  <si>
    <t>2505186XR2YT5S</t>
  </si>
  <si>
    <t>2505175NWMSKJ0</t>
  </si>
  <si>
    <t>25051612HETK1W</t>
  </si>
  <si>
    <t>250513PGKU6GJA</t>
  </si>
  <si>
    <t>250523KCR4PMS0</t>
  </si>
  <si>
    <t>250520B8NHJ2YY</t>
  </si>
  <si>
    <t>250511J23C5CTE</t>
  </si>
  <si>
    <t>250508A6UJER49</t>
  </si>
  <si>
    <t>250508A1138SUH</t>
  </si>
  <si>
    <t>2505089XM4WQVH</t>
  </si>
  <si>
    <t>2505089WPHVA9N</t>
  </si>
  <si>
    <t>2505089WJ6MN18</t>
  </si>
  <si>
    <t>2505053AFBKNF8</t>
  </si>
  <si>
    <t>25050539G55RSX</t>
  </si>
  <si>
    <t>2505052YDCTPNV</t>
  </si>
  <si>
    <t>2505052T9WVY0U</t>
  </si>
  <si>
    <t>2505052REDEHDV</t>
  </si>
  <si>
    <t>250503VGW2DCEV</t>
  </si>
  <si>
    <t>250503U9B393SD</t>
  </si>
  <si>
    <t>250502RU92926T</t>
  </si>
  <si>
    <t>250502R2GP183A</t>
  </si>
  <si>
    <t>250520BCH5ECX0</t>
  </si>
  <si>
    <t>2505066UP0G2BT</t>
  </si>
  <si>
    <t>250519AJNA8SCV</t>
  </si>
  <si>
    <t>25050776N7J0NE</t>
  </si>
  <si>
    <t>25050657AA78JW</t>
  </si>
  <si>
    <t>250521DCR52WH2</t>
  </si>
  <si>
    <t>2505173B3PYQ9J</t>
  </si>
  <si>
    <t>250513R7WN31M5</t>
  </si>
  <si>
    <t>250513QJQH6XRK</t>
  </si>
  <si>
    <t>250508BMYNXN2W</t>
  </si>
  <si>
    <t>2505079E3GM4PU</t>
  </si>
  <si>
    <t>2505078CDFBS38</t>
  </si>
  <si>
    <t>2505077YHGRFX1</t>
  </si>
  <si>
    <t>2505064XQRX1DU</t>
  </si>
  <si>
    <t>2505052NAX1RT6</t>
  </si>
  <si>
    <t>250503V0J92NXT</t>
  </si>
  <si>
    <t>250523MGBT56KC</t>
  </si>
  <si>
    <t>250520AW67HP6B</t>
  </si>
  <si>
    <t>250512MQ909M1W</t>
  </si>
  <si>
    <t>250511KJE8KB49</t>
  </si>
  <si>
    <t>250513RQW178JB</t>
  </si>
  <si>
    <t>250509CGBR391M</t>
  </si>
  <si>
    <t>250515UXAR92BW</t>
  </si>
  <si>
    <t>250513PX12YSTW</t>
  </si>
  <si>
    <t>250512P3HHC2R7</t>
  </si>
  <si>
    <t>250512NVCCJST7</t>
  </si>
  <si>
    <t>250512N6U6URUV</t>
  </si>
  <si>
    <t>250512MS6MFFBU</t>
  </si>
  <si>
    <t>250512MJAV4B8J</t>
  </si>
  <si>
    <t>250512MJ9FA8S9</t>
  </si>
  <si>
    <t>250512MG9KHS1S</t>
  </si>
  <si>
    <t>250512MDSHY833</t>
  </si>
  <si>
    <t>250511JX7SGAJT</t>
  </si>
  <si>
    <t>250511HC0PJJ91</t>
  </si>
  <si>
    <t>250510GKBCHP9F</t>
  </si>
  <si>
    <t>250510FPCSTKNR</t>
  </si>
  <si>
    <t>250510FM5JHVDU</t>
  </si>
  <si>
    <t>250510F6CH4YE5</t>
  </si>
  <si>
    <t>250510F5233USK</t>
  </si>
  <si>
    <t>250509EGN25TEH</t>
  </si>
  <si>
    <t>250509CVRTUUMP</t>
  </si>
  <si>
    <t>250508C23K6M5B</t>
  </si>
  <si>
    <t>250508A6YWPG4A</t>
  </si>
  <si>
    <t>250508A2DP1CVF</t>
  </si>
  <si>
    <t>2505089WAV38M9</t>
  </si>
  <si>
    <t>2505079A3BUN7Q</t>
  </si>
  <si>
    <t>25050799G3RAK5</t>
  </si>
  <si>
    <t>25050785P35GP4</t>
  </si>
  <si>
    <t>2505077WS4D8HW</t>
  </si>
  <si>
    <t>2505077F6BWMN0</t>
  </si>
  <si>
    <t>2505066XWPA8Y8</t>
  </si>
  <si>
    <t>2505065MF4434V</t>
  </si>
  <si>
    <t>2505065M58F5QC</t>
  </si>
  <si>
    <t>2505064YM6RF9G</t>
  </si>
  <si>
    <t>2505064S9QFMGC</t>
  </si>
  <si>
    <t>2505064Q2H6UQX</t>
  </si>
  <si>
    <t>2505064NGB5D1R</t>
  </si>
  <si>
    <t>2505054K39WYSU</t>
  </si>
  <si>
    <t>2505054EGH38D6</t>
  </si>
  <si>
    <t>250504081KNQJD</t>
  </si>
  <si>
    <t>250504VXXBXP9G</t>
  </si>
  <si>
    <t>250503VNSDCSMV</t>
  </si>
  <si>
    <t>250503U2121PRM</t>
  </si>
  <si>
    <t>250503TNVMU2B7</t>
  </si>
  <si>
    <t>250502QSBS8BDP</t>
  </si>
  <si>
    <t>250601C0Y9JYAA</t>
  </si>
  <si>
    <t>250531BJUHUFB1</t>
  </si>
  <si>
    <t>250531BGVA3KV8</t>
  </si>
  <si>
    <t>250531A4809MUA</t>
  </si>
  <si>
    <t>2505319TW7QWQ4</t>
  </si>
  <si>
    <t>2505319KC2NAS9</t>
  </si>
  <si>
    <t>25053092F88RNX</t>
  </si>
  <si>
    <t>25052965KV3WB2</t>
  </si>
  <si>
    <t>25052953GN9DDE</t>
  </si>
  <si>
    <t>2505294GMGCHX9</t>
  </si>
  <si>
    <t>2505294D6RYM2A</t>
  </si>
  <si>
    <t>2505282CF82HKK</t>
  </si>
  <si>
    <t>250526U77ECRGY</t>
  </si>
  <si>
    <t>250526T7FT466K</t>
  </si>
  <si>
    <t>250525RS36WCBJ</t>
  </si>
  <si>
    <t>250525R710MMTX</t>
  </si>
  <si>
    <t>250524PGCDRBVY</t>
  </si>
  <si>
    <t>250523MFH9C5E7</t>
  </si>
  <si>
    <t>250522FVG9WSY5</t>
  </si>
  <si>
    <t>250521E6A9C7MK</t>
  </si>
  <si>
    <t>250521DY31REE7</t>
  </si>
  <si>
    <t>250521DRN3WHQ2</t>
  </si>
  <si>
    <t>250521DE4SP4TJ</t>
  </si>
  <si>
    <t>250520BRT9A2KY</t>
  </si>
  <si>
    <t>250520BH9S6QGQ</t>
  </si>
  <si>
    <t>250520BB2F0KWJ</t>
  </si>
  <si>
    <t>250520B7Q6Q7PN</t>
  </si>
  <si>
    <t>250519AHU7TM3P</t>
  </si>
  <si>
    <t>250519975CX983</t>
  </si>
  <si>
    <t>2505198CVWC7H9</t>
  </si>
  <si>
    <t>2505187W4P4R08</t>
  </si>
  <si>
    <t>2505185TUP3XCT</t>
  </si>
  <si>
    <t>250517405S77FQ</t>
  </si>
  <si>
    <t>2505161BFQS3A6</t>
  </si>
  <si>
    <t>250529664J5URS</t>
  </si>
  <si>
    <t>25052702CNYB4J</t>
  </si>
  <si>
    <t>250524MTQCQFA9</t>
  </si>
  <si>
    <t>250522G8WBR1GY</t>
  </si>
  <si>
    <t>25051507FHQH9Q</t>
  </si>
  <si>
    <t>250520D8276DWV</t>
  </si>
  <si>
    <t>250511KBV81K0U</t>
  </si>
  <si>
    <t>250506712FBV8W</t>
  </si>
  <si>
    <t>250522GWTYU677</t>
  </si>
  <si>
    <t>25052823PUVBX8</t>
  </si>
  <si>
    <t>2505271G0HP92N</t>
  </si>
  <si>
    <t>250502R1YT7R32</t>
  </si>
  <si>
    <t>250531BGTNNRPS</t>
  </si>
  <si>
    <t>250523KCAA5B9J</t>
  </si>
  <si>
    <t>2505161QP9PEE9</t>
  </si>
  <si>
    <t>2505041J40TGVQ</t>
  </si>
  <si>
    <t>2505161KQU97PH</t>
  </si>
  <si>
    <t>250520B6UMM36P</t>
  </si>
  <si>
    <t>250520ATRP3RHB</t>
  </si>
  <si>
    <t>2505161U6FAW9B</t>
  </si>
  <si>
    <t>2505077604BBJ3</t>
  </si>
  <si>
    <t>2505064Q5NA4F4</t>
  </si>
  <si>
    <t>250526V2GUSNDG</t>
  </si>
  <si>
    <t>250520BTJ0QKRJ</t>
  </si>
  <si>
    <t>25051866WSWDVK</t>
  </si>
  <si>
    <t>250511HQFYP8U8</t>
  </si>
  <si>
    <t>2505306TXJTRKA</t>
  </si>
  <si>
    <t>25052719RFNBP1</t>
  </si>
  <si>
    <t>250526T20WXUVP</t>
  </si>
  <si>
    <t>250525R18R2DJ6</t>
  </si>
  <si>
    <t>250524MV4MC26J</t>
  </si>
  <si>
    <t>250523M99E0MN7</t>
  </si>
  <si>
    <t>250523JV7YMPC5</t>
  </si>
  <si>
    <t>250521E2W50MDG</t>
  </si>
  <si>
    <t>25051617VX7HSU</t>
  </si>
  <si>
    <t>250508ATJBX7G1</t>
  </si>
  <si>
    <t>2505077AM0DMK4</t>
  </si>
  <si>
    <t>2505064N5QQ57N</t>
  </si>
  <si>
    <t>25051633SUGVK6</t>
  </si>
  <si>
    <t>2505161MTTVUX4</t>
  </si>
  <si>
    <t>250512KUU8P9U1</t>
  </si>
  <si>
    <t>250506597J0Q73</t>
  </si>
  <si>
    <t>250503VG462G7H</t>
  </si>
  <si>
    <t>250524PT7X8J87</t>
  </si>
  <si>
    <t>250522GF7P8ATN</t>
  </si>
  <si>
    <t>250520B3S8J9UY</t>
  </si>
  <si>
    <t>250515UER4B7T2</t>
  </si>
  <si>
    <t>250514TR09N6AC</t>
  </si>
  <si>
    <t>250513PG2QS71K</t>
  </si>
  <si>
    <t>250513PB1CH5E9</t>
  </si>
  <si>
    <t>25050652E9P4FJ</t>
  </si>
  <si>
    <t>2505054MQW761D</t>
  </si>
  <si>
    <t>250518826V29XQ</t>
  </si>
  <si>
    <t>25051612SK2V6B</t>
  </si>
  <si>
    <t>250514TWP8TDFY</t>
  </si>
  <si>
    <t>250510H0AEBQ7F</t>
  </si>
  <si>
    <t>2505294GWUWQW6</t>
  </si>
  <si>
    <t>2505283N66NDHE</t>
  </si>
  <si>
    <t>250523JBSHWWX6</t>
  </si>
  <si>
    <t>2505185Y7MM2QH</t>
  </si>
  <si>
    <t>2505185TMTQR8A</t>
  </si>
  <si>
    <t>250511KPNEDY07</t>
  </si>
  <si>
    <t>2505066WMAMBWN</t>
  </si>
  <si>
    <t>2505052US0QAS1</t>
  </si>
  <si>
    <t>250503TXR2805U</t>
  </si>
  <si>
    <t>250514SR8ME9U8</t>
  </si>
  <si>
    <t>250519882FD8VK</t>
  </si>
  <si>
    <t>2 Aplicadores de Espuma Vonixx Automotivo Aplicação Cera Selante Hidratante Limpador Polidor Macio</t>
  </si>
  <si>
    <t>Limpador Bactericida Sintra Fast 500ml Elimina Germes e Bacterias Flotador Limpa Painel e Plásticos</t>
  </si>
  <si>
    <t>Spell 500ml Vonixx Selante Sem Toque Brilho E Proteção Instantâneo Hidrorepelente Proteção UVA e UVB</t>
  </si>
  <si>
    <t>Extractus 1,5L Vonixx Limpador Ultra Concentrado Baixa Espumação Limpa Estofados Carpetes e Tapetes</t>
  </si>
  <si>
    <t>Intense Renovador De Plastico Interno Vonixx 500ml</t>
  </si>
  <si>
    <t>Verniz De Motor Finalizador Automotivo Aerosol Spray Renova Proteção Brilho Intenso Vonixx 400ml</t>
  </si>
  <si>
    <t>Flexus 500ml Vonixx Limpador Condicionador de Plásticos Internos Revitaliza Plástico Painel Spray</t>
  </si>
  <si>
    <t>Delet 1,5 Litros Vonixx Limpa Pneus Borrachas Rodas Limpador de Uso Geral Automotivo Carro 1500ml</t>
  </si>
  <si>
    <t>Blend Spray Wax 500ml Vonixx Cera Vitrifica Carnaúba e Sílica Automotiva Hidro-repelente</t>
  </si>
  <si>
    <t>Restaurax 500ml Vonixx Restaurador e Renovador de Plásticos e Borrachas Internos Externos Automotivo</t>
  </si>
  <si>
    <t>Mini Fogareiro Fogão Elétrico Portátil 1 Boca Maçarico Cooktop Camping Aventura Pesca Culinária ComM</t>
  </si>
  <si>
    <t>Mini Fogareiro Fogão Elétrico Portátil 1 Boca Cooktop Camping Aventura Culinária Viagem Pesca ComM</t>
  </si>
  <si>
    <t>Cadeirinha de Bicicleta Bike Dianteira Aro 29 Infantil Até 15 Kg Até 4 Anos Segura Fixa Universal</t>
  </si>
  <si>
    <t>Blend Black Paste Wax 100ml Vonixx Carro Escuro Cera Em Pasta Automotiva Carnaúba Com Sílica Ceramic</t>
  </si>
  <si>
    <t>Travessa Rack De Teto Jeep Compass Todos Os Modelos</t>
  </si>
  <si>
    <t>Travessa Larga Rack De Teto Pajero Full 2006 A 2019</t>
  </si>
  <si>
    <t>Kit Aquecedor Elétrico A Gás Dobrável + Fogareiro Fogão 1 Boca C/ Maleta Pesca Viagem Acampamento</t>
  </si>
  <si>
    <t>VX2005001</t>
  </si>
  <si>
    <t>VX2011044</t>
  </si>
  <si>
    <t>VX2018011</t>
  </si>
  <si>
    <t>VX2011107</t>
  </si>
  <si>
    <t>VX34059000</t>
  </si>
  <si>
    <t>VX2050429</t>
  </si>
  <si>
    <t>1MINIFOG1BSM-1MAC915</t>
  </si>
  <si>
    <t>1MINIFOG1BCM</t>
  </si>
  <si>
    <t>PX001CAD29P</t>
  </si>
  <si>
    <t>PX003CAD29R</t>
  </si>
  <si>
    <t>VX2026004</t>
  </si>
  <si>
    <t>2XR0004TM120P</t>
  </si>
  <si>
    <t>XFD700SLP</t>
  </si>
  <si>
    <t>1FOG1B-1XAQUECUNIV</t>
  </si>
  <si>
    <t>250601CV2S69TM</t>
  </si>
  <si>
    <t>250601CSKGCGFS</t>
  </si>
  <si>
    <t>250601CQ3T9FH2</t>
  </si>
  <si>
    <t>250601CJX8UME9</t>
  </si>
  <si>
    <t>250601CFXQBFNM</t>
  </si>
  <si>
    <t>250601C8P404UF</t>
  </si>
  <si>
    <t>250601C6JXBWUJ</t>
  </si>
  <si>
    <t>250601BX4QE935</t>
  </si>
  <si>
    <t>250601BWS2G30C</t>
  </si>
  <si>
    <t>250531BBU2RW6D</t>
  </si>
  <si>
    <t>250531B84VGVPF</t>
  </si>
  <si>
    <t>250531AAGBVABD</t>
  </si>
  <si>
    <t>250531A3WS6P89</t>
  </si>
  <si>
    <t>250531A262T28N</t>
  </si>
  <si>
    <t>250531A1SDGQEG</t>
  </si>
  <si>
    <t>250531A126JX8B</t>
  </si>
  <si>
    <t>2505319U9A07FW</t>
  </si>
  <si>
    <t>2505319U7NJNBP</t>
  </si>
  <si>
    <t>2505319Q6J89S5</t>
  </si>
  <si>
    <t>2505308VT118G1</t>
  </si>
  <si>
    <t>2505308H481PXC</t>
  </si>
  <si>
    <t>2505307KRRCMJN</t>
  </si>
  <si>
    <t>25053077RGMYGM</t>
  </si>
  <si>
    <t>25053072S78KCB</t>
  </si>
  <si>
    <t>25053071WK7F2B</t>
  </si>
  <si>
    <t>2505306TAYBSU4</t>
  </si>
  <si>
    <t>2505306TAMVVHV</t>
  </si>
  <si>
    <t>2505296SFC8UKK</t>
  </si>
  <si>
    <t>2505296SAMJS5U</t>
  </si>
  <si>
    <t>2505296S6F50SQ</t>
  </si>
  <si>
    <t>2505296PXA7FDC</t>
  </si>
  <si>
    <t>2505296NC2CRSE</t>
  </si>
  <si>
    <t>2505296MMNQ2AJ</t>
  </si>
  <si>
    <t>2505296J3DYJ0B</t>
  </si>
  <si>
    <t>2505296GYGTBAW</t>
  </si>
  <si>
    <t>2505296D8B2GVJ</t>
  </si>
  <si>
    <t>2505296B4U048U</t>
  </si>
  <si>
    <t>250529691U40WW</t>
  </si>
  <si>
    <t>25052953Q66WSU</t>
  </si>
  <si>
    <t>2505294XF4EHBB</t>
  </si>
  <si>
    <t>2505294WPKFYB9</t>
  </si>
  <si>
    <t>2505294UBUQDAV</t>
  </si>
  <si>
    <t>2505294S4XXU5H</t>
  </si>
  <si>
    <t>2505294PDY44U3</t>
  </si>
  <si>
    <t>2505294FUN33BX</t>
  </si>
  <si>
    <t>2505294DGA6J0N</t>
  </si>
  <si>
    <t>2505294DG5EU7E</t>
  </si>
  <si>
    <t>2505294B542VF2</t>
  </si>
  <si>
    <t>25052848S71W1D</t>
  </si>
  <si>
    <t>25052840PH5FVD</t>
  </si>
  <si>
    <t>2505283N0S490X</t>
  </si>
  <si>
    <t>2505282TMFJ7DS</t>
  </si>
  <si>
    <t>2505282SD8FNGJ</t>
  </si>
  <si>
    <t>2505282NCKH1NV</t>
  </si>
  <si>
    <t>2505282F0V6DET</t>
  </si>
  <si>
    <t>2505282DMTKJQB</t>
  </si>
  <si>
    <t>2505282CYJP48H</t>
  </si>
  <si>
    <t>2505282A9UWR3X</t>
  </si>
  <si>
    <t>25052826RJ0MD6</t>
  </si>
  <si>
    <t>25052823TXH8XB</t>
  </si>
  <si>
    <t>25052823P9R8FW</t>
  </si>
  <si>
    <t>2505281XJ5VD9G</t>
  </si>
  <si>
    <t>2505281X9TUHBX</t>
  </si>
  <si>
    <t>2505281UGKJ0QS</t>
  </si>
  <si>
    <t>2505281RWQDJRS</t>
  </si>
  <si>
    <t>2505271R0875AY</t>
  </si>
  <si>
    <t>2505271P0P1DV2</t>
  </si>
  <si>
    <t>2505271JVW39W9</t>
  </si>
  <si>
    <t>2505271CCWEKPA</t>
  </si>
  <si>
    <t>25052715UF045X</t>
  </si>
  <si>
    <t>25052714NC6NK8</t>
  </si>
  <si>
    <t>25052713BCE03N</t>
  </si>
  <si>
    <t>25052705GW4ND2</t>
  </si>
  <si>
    <t>25052703GFB8CP</t>
  </si>
  <si>
    <t>25052701PP3MAA</t>
  </si>
  <si>
    <t>250527007ART3R</t>
  </si>
  <si>
    <t>250527W2J43SDB</t>
  </si>
  <si>
    <t>250527VXP109Q8</t>
  </si>
  <si>
    <t>250527VE46HFY2</t>
  </si>
  <si>
    <t>250526TYKWXNV9</t>
  </si>
  <si>
    <t>250526TX6T26NJ</t>
  </si>
  <si>
    <t>250526TP3CAVD3</t>
  </si>
  <si>
    <t>250526TM9QX8FG</t>
  </si>
  <si>
    <t>250526TERXQQH3</t>
  </si>
  <si>
    <t>250526TDA3HCMU</t>
  </si>
  <si>
    <t>250526TC81GESK</t>
  </si>
  <si>
    <t>250526TC1V2PP5</t>
  </si>
  <si>
    <t>250526T7HHEC38</t>
  </si>
  <si>
    <t>250526T6CJWCWA</t>
  </si>
  <si>
    <t>250525SSX3B6BB</t>
  </si>
  <si>
    <t>250525SR2F05A7</t>
  </si>
  <si>
    <t>250525SGX15PBB</t>
  </si>
  <si>
    <t>250525SDMWH1MB</t>
  </si>
  <si>
    <t>250525SCXGCURG</t>
  </si>
  <si>
    <t>250525REVFRTXJ</t>
  </si>
  <si>
    <t>250525R95UKHQQ</t>
  </si>
  <si>
    <t>250525R7ENF285</t>
  </si>
  <si>
    <t>250525R6J3RG1J</t>
  </si>
  <si>
    <t>250525R69MWSRF</t>
  </si>
  <si>
    <t>250525R65CJMAA</t>
  </si>
  <si>
    <t>250525R3QJHGQ9</t>
  </si>
  <si>
    <t>250525QVQSD3M5</t>
  </si>
  <si>
    <t>250525QTAQ72JH</t>
  </si>
  <si>
    <t>250525QT9XDHGR</t>
  </si>
  <si>
    <t>250525QMVG17HN</t>
  </si>
  <si>
    <t>250525QFN27S8M</t>
  </si>
  <si>
    <t>250525QFMCBB3K</t>
  </si>
  <si>
    <t>250525QDGQFRS6</t>
  </si>
  <si>
    <t>250524Q403316H</t>
  </si>
  <si>
    <t>250524PY60HV7N</t>
  </si>
  <si>
    <t>250524PV3WYU04</t>
  </si>
  <si>
    <t>250524PAPFJBEE</t>
  </si>
  <si>
    <t>250524NWCT7GD2</t>
  </si>
  <si>
    <t>250524NWCBWWEB</t>
  </si>
  <si>
    <t>250524ND3S2JTK</t>
  </si>
  <si>
    <t>250524NC95FUSX</t>
  </si>
  <si>
    <t>250524NAHD47V9</t>
  </si>
  <si>
    <t>250524N975SE4R</t>
  </si>
  <si>
    <t>250524N106KG22</t>
  </si>
  <si>
    <t>250524MVRFG7U0</t>
  </si>
  <si>
    <t>250523MM5Y7QXH</t>
  </si>
  <si>
    <t>250523MJWAE7HV</t>
  </si>
  <si>
    <t>250523MJR3JSCN</t>
  </si>
  <si>
    <t>250523MJCEMM9F</t>
  </si>
  <si>
    <t>250523MB6WF1RP</t>
  </si>
  <si>
    <t>250523MB2XKUJV</t>
  </si>
  <si>
    <t>250523MADF1ACT</t>
  </si>
  <si>
    <t>250523M1E6GU4M</t>
  </si>
  <si>
    <t>250523KDYJBF65</t>
  </si>
  <si>
    <t>250523KDE1NB5D</t>
  </si>
  <si>
    <t>250523K7Y3HBH3</t>
  </si>
  <si>
    <t>250523JTQD6J2E</t>
  </si>
  <si>
    <t>250523JTA8KWXV</t>
  </si>
  <si>
    <t>250523JT4R750G</t>
  </si>
  <si>
    <t>250523JN3V967T</t>
  </si>
  <si>
    <t>250523JH2BJ9VR</t>
  </si>
  <si>
    <t>250523JDTPPSRA</t>
  </si>
  <si>
    <t>250523JDCRCXUW</t>
  </si>
  <si>
    <t>250523JD3920D2</t>
  </si>
  <si>
    <t>250523JCY2KF8N</t>
  </si>
  <si>
    <t>250523JBM86TT0</t>
  </si>
  <si>
    <t>250523J9PXENME</t>
  </si>
  <si>
    <t>250522J8TCW9J1</t>
  </si>
  <si>
    <t>250522J4K36FTJ</t>
  </si>
  <si>
    <t>250522J41R6EWK</t>
  </si>
  <si>
    <t>250522HRAT04HT</t>
  </si>
  <si>
    <t>250522HJHG2GCK</t>
  </si>
  <si>
    <t>250522GT5BR0QR</t>
  </si>
  <si>
    <t>250522GR52NEMT</t>
  </si>
  <si>
    <t>250522GK1PM3WA</t>
  </si>
  <si>
    <t>250522GGKF5TGU</t>
  </si>
  <si>
    <t>250522GA59N8WX</t>
  </si>
  <si>
    <t>250522G41D6N4W</t>
  </si>
  <si>
    <t>250522G1C7HNVM</t>
  </si>
  <si>
    <t>250522G1C7HNVN</t>
  </si>
  <si>
    <t>250521FRTMU439</t>
  </si>
  <si>
    <t>250521FN2YT4EH</t>
  </si>
  <si>
    <t>250521FMBAMH1M</t>
  </si>
  <si>
    <t>250521FKT5AWPX</t>
  </si>
  <si>
    <t>250521FJY85CKR</t>
  </si>
  <si>
    <t>250521FF63FTC7</t>
  </si>
  <si>
    <t>250521FF1HJQRC</t>
  </si>
  <si>
    <t>250521FBWUFHKH</t>
  </si>
  <si>
    <t>250521F8T6DENX</t>
  </si>
  <si>
    <t>250521F6RUX7YF</t>
  </si>
  <si>
    <t>250521EEUDR1DS</t>
  </si>
  <si>
    <t>250521EE6BGYGD</t>
  </si>
  <si>
    <t>250521E5VKJKH8</t>
  </si>
  <si>
    <t>250521E2XTCQ4W</t>
  </si>
  <si>
    <t>250521DW61MTN8</t>
  </si>
  <si>
    <t>250521DPSCRPR9</t>
  </si>
  <si>
    <t>250521DK1BC9QH</t>
  </si>
  <si>
    <t>250521DCS99FN9</t>
  </si>
  <si>
    <t>250520D4CQRDU3</t>
  </si>
  <si>
    <t>250520D4AG704S</t>
  </si>
  <si>
    <t>250520CY4FB438</t>
  </si>
  <si>
    <t>250520CUWGCAE9</t>
  </si>
  <si>
    <t>250520CTBBCRYA</t>
  </si>
  <si>
    <t>250520CGSSAX66</t>
  </si>
  <si>
    <t>250520C12U2VAR</t>
  </si>
  <si>
    <t>250520BUW9FHKA</t>
  </si>
  <si>
    <t>250520BTK500PM</t>
  </si>
  <si>
    <t>250520BS01D9BM</t>
  </si>
  <si>
    <t>250520BPPV3U9C</t>
  </si>
  <si>
    <t>250520BNATKT4T</t>
  </si>
  <si>
    <t>250520BN9JK43H</t>
  </si>
  <si>
    <t>250520BKR1GM56</t>
  </si>
  <si>
    <t>250520BJEBCEJF</t>
  </si>
  <si>
    <t>250520BH055KA3</t>
  </si>
  <si>
    <t>250520BGSKCJB3</t>
  </si>
  <si>
    <t>250520BGKUAJS9</t>
  </si>
  <si>
    <t>250520BEY65KJE</t>
  </si>
  <si>
    <t>250520BBEM3UR5</t>
  </si>
  <si>
    <t>250520B934DSWV</t>
  </si>
  <si>
    <t>250520B7GAEWVJ</t>
  </si>
  <si>
    <t>250520B7G8H5GD</t>
  </si>
  <si>
    <t>250520B3A5YQ19</t>
  </si>
  <si>
    <t>250520B057V8U1</t>
  </si>
  <si>
    <t>250520B057V8U2</t>
  </si>
  <si>
    <t>250520AX3H0CXV</t>
  </si>
  <si>
    <t>250520AV712163</t>
  </si>
  <si>
    <t>250520AV4F0011</t>
  </si>
  <si>
    <t>250520AUXUSGYV</t>
  </si>
  <si>
    <t>250520ATQGWQYN</t>
  </si>
  <si>
    <t>250520ATJ58V15</t>
  </si>
  <si>
    <t>250520ASYK37VQ</t>
  </si>
  <si>
    <t>250520ASJQ4DF3</t>
  </si>
  <si>
    <t>250520AS75218T</t>
  </si>
  <si>
    <t>250519AQTJDXH6</t>
  </si>
  <si>
    <t>250519APFH9N4R</t>
  </si>
  <si>
    <t>250519AP4N5D9Y</t>
  </si>
  <si>
    <t>250519AP234Q9Y</t>
  </si>
  <si>
    <t>250519AJ2BRTMH</t>
  </si>
  <si>
    <t>250519AGS8N584</t>
  </si>
  <si>
    <t>250519AFGPP7AC</t>
  </si>
  <si>
    <t>250519AFAWP6MJ</t>
  </si>
  <si>
    <t>250519ABRBQ3FA</t>
  </si>
  <si>
    <t>250519ABHEGDXJ</t>
  </si>
  <si>
    <t>250519AAGKJ17V</t>
  </si>
  <si>
    <t>2505199Q66QYEV</t>
  </si>
  <si>
    <t>2505199EPE8FE3</t>
  </si>
  <si>
    <t>2505199DPX6A51</t>
  </si>
  <si>
    <t>25051998H05BM9</t>
  </si>
  <si>
    <t>25051995WY6HRH</t>
  </si>
  <si>
    <t>250519952QG03C</t>
  </si>
  <si>
    <t>2505198YCQDH8B</t>
  </si>
  <si>
    <t>2505198TC50EYC</t>
  </si>
  <si>
    <t>2505198SUMPV9F</t>
  </si>
  <si>
    <t>2505198RVPS0YG</t>
  </si>
  <si>
    <t>2505198RT8MK0H</t>
  </si>
  <si>
    <t>2505198M6NY96X</t>
  </si>
  <si>
    <t>2505198F6NQT4T</t>
  </si>
  <si>
    <t>2505198BHNKCJN</t>
  </si>
  <si>
    <t>25051885SMPHSF</t>
  </si>
  <si>
    <t>250518852GK5VT</t>
  </si>
  <si>
    <t>2505187VQGNYE3</t>
  </si>
  <si>
    <t>2505186R4EXXHB</t>
  </si>
  <si>
    <t>2505186QR0BVM3</t>
  </si>
  <si>
    <t>2505186NGDJ7EE</t>
  </si>
  <si>
    <t>2505186MKWVVNP</t>
  </si>
  <si>
    <t>2505186HPQSF81</t>
  </si>
  <si>
    <t>2505186DQU0BQN</t>
  </si>
  <si>
    <t>2505186DHNKQF6</t>
  </si>
  <si>
    <t>2505186CVVUBK4</t>
  </si>
  <si>
    <t>25051869CQ72SR</t>
  </si>
  <si>
    <t>2505186717J7V2</t>
  </si>
  <si>
    <t>25051866WSWDVN</t>
  </si>
  <si>
    <t>25051866772HRR</t>
  </si>
  <si>
    <t>25051865S7RF5K</t>
  </si>
  <si>
    <t>25051864D77MED</t>
  </si>
  <si>
    <t>2505185Y39AU7H</t>
  </si>
  <si>
    <t>2505185UHRSAMF</t>
  </si>
  <si>
    <t>2505185T8NMBNK</t>
  </si>
  <si>
    <t>2505185SDY6APM</t>
  </si>
  <si>
    <t>2505185QCMRN6W</t>
  </si>
  <si>
    <t>2505175MNMY95T</t>
  </si>
  <si>
    <t>2505175KP5UBYJ</t>
  </si>
  <si>
    <t>2505175HVFH9VC</t>
  </si>
  <si>
    <t>2505175HBY7TNM</t>
  </si>
  <si>
    <t>2505175B2S08TA</t>
  </si>
  <si>
    <t>2505175AN9W6HH</t>
  </si>
  <si>
    <t>25051758NKVF9V</t>
  </si>
  <si>
    <t>250517537KDJ86</t>
  </si>
  <si>
    <t>25051752883Q6P</t>
  </si>
  <si>
    <t>25051746X9KXGQ</t>
  </si>
  <si>
    <t>25051744JGD42H</t>
  </si>
  <si>
    <t>25051743PWCDFH</t>
  </si>
  <si>
    <t>25051742SYADWF</t>
  </si>
  <si>
    <t>25051742FYVKHG</t>
  </si>
  <si>
    <t>25051741KRQGQ8</t>
  </si>
  <si>
    <t>2505174174A49B</t>
  </si>
  <si>
    <t>250517405JHVNH</t>
  </si>
  <si>
    <t>2505173YXU109W</t>
  </si>
  <si>
    <t>2505173XXTR2DR</t>
  </si>
  <si>
    <t>2505173X01M12G</t>
  </si>
  <si>
    <t>2505173T56GV7B</t>
  </si>
  <si>
    <t>2505173NU9X034</t>
  </si>
  <si>
    <t>2505173MF3J2QP</t>
  </si>
  <si>
    <t>2505173BNN2XH2</t>
  </si>
  <si>
    <t>25051739QJK1XS</t>
  </si>
  <si>
    <t>25051736XVEKXJ</t>
  </si>
  <si>
    <t>25051635RTKTSB</t>
  </si>
  <si>
    <t>25051631FTM1N3</t>
  </si>
  <si>
    <t>25051631545QH7</t>
  </si>
  <si>
    <t>2505162WKNJKGP</t>
  </si>
  <si>
    <t>2505162W83J32T</t>
  </si>
  <si>
    <t>2505162UQXCVUE</t>
  </si>
  <si>
    <t>2505162THPTM8C</t>
  </si>
  <si>
    <t>2505162HXBUCFT</t>
  </si>
  <si>
    <t>2505162FRP465G</t>
  </si>
  <si>
    <t>2505161T95V9DA</t>
  </si>
  <si>
    <t>2505161MAF8MQA</t>
  </si>
  <si>
    <t>2505161FQA15ES</t>
  </si>
  <si>
    <t>2505161DXSUVC4</t>
  </si>
  <si>
    <t>25051616XKBVSS</t>
  </si>
  <si>
    <t>25051613M9K02M</t>
  </si>
  <si>
    <t>2505160Y2N0WMH</t>
  </si>
  <si>
    <t>2505160X8YXC7T</t>
  </si>
  <si>
    <t>2505160X7MXXYY</t>
  </si>
  <si>
    <t>2505160U6KUPXW</t>
  </si>
  <si>
    <t>2505160R26WRF8</t>
  </si>
  <si>
    <t>2505150MTQRT2F</t>
  </si>
  <si>
    <t>2505150K9DDPWR</t>
  </si>
  <si>
    <t>2505150GP1XSQF</t>
  </si>
  <si>
    <t>2505150G7MDKC2</t>
  </si>
  <si>
    <t>2505150F2WFA2N</t>
  </si>
  <si>
    <t>2505150112QSH0</t>
  </si>
  <si>
    <t>25051500G25X78</t>
  </si>
  <si>
    <t>250515VUHQVB0N</t>
  </si>
  <si>
    <t>250515VF2GF1UU</t>
  </si>
  <si>
    <t>250515VE5R578Q</t>
  </si>
  <si>
    <t>250515VE5HF8Y6</t>
  </si>
  <si>
    <t>250515VBAXA8N1</t>
  </si>
  <si>
    <t>250515VA5S1XNV</t>
  </si>
  <si>
    <t>250515V98JFYEK</t>
  </si>
  <si>
    <t>250515V7D9J7E9</t>
  </si>
  <si>
    <t>250515V75U681K</t>
  </si>
  <si>
    <t>250515V72BMPA0</t>
  </si>
  <si>
    <t>250515V6HCYPPT</t>
  </si>
  <si>
    <t>250515V6AS7HFY</t>
  </si>
  <si>
    <t>250515V38B7BV4</t>
  </si>
  <si>
    <t>250515V11UU5KB</t>
  </si>
  <si>
    <t>250515UX73WHJ6</t>
  </si>
  <si>
    <t>250515UUXFR12D</t>
  </si>
  <si>
    <t>250515UUPCCBGF</t>
  </si>
  <si>
    <t>250515USCTNMAD</t>
  </si>
  <si>
    <t>250515URDBNKCB</t>
  </si>
  <si>
    <t>250515UQA87DUV</t>
  </si>
  <si>
    <t>250515UD1VMPP4</t>
  </si>
  <si>
    <t>250515UBV93YQB</t>
  </si>
  <si>
    <t>250514U4SU23JF</t>
  </si>
  <si>
    <t>250514U2UC6VC5</t>
  </si>
  <si>
    <t>250514U1W53PDF</t>
  </si>
  <si>
    <t>250514U1R22NY0</t>
  </si>
  <si>
    <t>250514TYB2QVHH</t>
  </si>
  <si>
    <t>250514TUE7T3N9</t>
  </si>
  <si>
    <t>250514TTXG92NA</t>
  </si>
  <si>
    <t>250514TQPW8BKA</t>
  </si>
  <si>
    <t>250514TQ0ACTNW</t>
  </si>
  <si>
    <t>250514TN4GC593</t>
  </si>
  <si>
    <t>250514TJUJQPQG</t>
  </si>
  <si>
    <t>250514TG3NBRTK</t>
  </si>
  <si>
    <t>250514T9JGG825</t>
  </si>
  <si>
    <t>250514T6NE4N7W</t>
  </si>
  <si>
    <t>250514T1SR4405</t>
  </si>
  <si>
    <t>250514SUBA1UY0</t>
  </si>
  <si>
    <t>250514SPYWPWEE</t>
  </si>
  <si>
    <t>250514SGW3KQG8</t>
  </si>
  <si>
    <t>250514SGBMQX5G</t>
  </si>
  <si>
    <t>250514SF81YPHV</t>
  </si>
  <si>
    <t>250514SF40948T</t>
  </si>
  <si>
    <t>250514SD9RVDC7</t>
  </si>
  <si>
    <t>250514SBU77JTV</t>
  </si>
  <si>
    <t>250514SAN3F4VG</t>
  </si>
  <si>
    <t>250514S95UTWQK</t>
  </si>
  <si>
    <t>250514S8A8R6KR</t>
  </si>
  <si>
    <t>250514S413XV4P</t>
  </si>
  <si>
    <t>250514RXSDMTRB</t>
  </si>
  <si>
    <t>250514RWXP7P11</t>
  </si>
  <si>
    <t>250514RUS4BKWQ</t>
  </si>
  <si>
    <t>250514RUK8DNH7</t>
  </si>
  <si>
    <t>250514RTKHRU1D</t>
  </si>
  <si>
    <t>250514RTBRSWY7</t>
  </si>
  <si>
    <t>250513RR6JCVWK</t>
  </si>
  <si>
    <t>250513RP07Q857</t>
  </si>
  <si>
    <t>250513RJXP9XF9</t>
  </si>
  <si>
    <t>250513RJR1NPUF</t>
  </si>
  <si>
    <t>250513RHQTQJHV</t>
  </si>
  <si>
    <t>250513RFVNPQC3</t>
  </si>
  <si>
    <t>250513RDCDFCM5</t>
  </si>
  <si>
    <t>250513R79S0GK1</t>
  </si>
  <si>
    <t>250513QGGXVSV0</t>
  </si>
  <si>
    <t>250513QETBRAAU</t>
  </si>
  <si>
    <t>250513QENQWW8G</t>
  </si>
  <si>
    <t>250513QEKKASBF</t>
  </si>
  <si>
    <t>250513QE2C19A2</t>
  </si>
  <si>
    <t>250513QCB20P02</t>
  </si>
  <si>
    <t>250513QBM1TJJC</t>
  </si>
  <si>
    <t>250513QA0WACN7</t>
  </si>
  <si>
    <t>250513Q87WWNQP</t>
  </si>
  <si>
    <t>250513Q7VU4ABT</t>
  </si>
  <si>
    <t>250513Q73YRJ8X</t>
  </si>
  <si>
    <t>250513Q6RKDD9H</t>
  </si>
  <si>
    <t>250513Q4FHYDJT</t>
  </si>
  <si>
    <t>250513Q3YY6950</t>
  </si>
  <si>
    <t>250513Q3JRPS0D</t>
  </si>
  <si>
    <t>250513Q37FAXB5</t>
  </si>
  <si>
    <t>250513Q2DFPNE9</t>
  </si>
  <si>
    <t>250513Q1XA8DTS</t>
  </si>
  <si>
    <t>250513Q06WCEFE</t>
  </si>
  <si>
    <t>250513PYUBDVJF</t>
  </si>
  <si>
    <t>250513PYMRKJ28</t>
  </si>
  <si>
    <t>250513PXHYQ8GS</t>
  </si>
  <si>
    <t>250513PXGTFSS4</t>
  </si>
  <si>
    <t>250513PVYYEFWP</t>
  </si>
  <si>
    <t>250513PVV2ESY0</t>
  </si>
  <si>
    <t>250513PSMCNHQX</t>
  </si>
  <si>
    <t>250513PSK6F7XD</t>
  </si>
  <si>
    <t>250513PS7FNR33</t>
  </si>
  <si>
    <t>250513PPKN2EM6</t>
  </si>
  <si>
    <t>250513PP0EU756</t>
  </si>
  <si>
    <t>250513PJXACNXF</t>
  </si>
  <si>
    <t>250513PJH7S0FD</t>
  </si>
  <si>
    <t>250513PHM7U5PR</t>
  </si>
  <si>
    <t>250513PH41Y43B</t>
  </si>
  <si>
    <t>250513PETM2RTY</t>
  </si>
  <si>
    <t>250513PE1EA76R</t>
  </si>
  <si>
    <t>250513PC09H2X6</t>
  </si>
  <si>
    <t>250513PA7EWE7S</t>
  </si>
  <si>
    <t>250513P88U7G97</t>
  </si>
  <si>
    <t>250512P81YUDPF</t>
  </si>
  <si>
    <t>250512P7SKV5GT</t>
  </si>
  <si>
    <t>250512P3T8UXV6</t>
  </si>
  <si>
    <t>250512P3T097BK</t>
  </si>
  <si>
    <t>250512P23FY2Q6</t>
  </si>
  <si>
    <t>250512NYUFWTMG</t>
  </si>
  <si>
    <t>250512NXBR2VKN</t>
  </si>
  <si>
    <t>250512NPX3FTEN</t>
  </si>
  <si>
    <t>250512NMS7JXAX</t>
  </si>
  <si>
    <t>250512N6A4DVC4</t>
  </si>
  <si>
    <t>250512MXG082SR</t>
  </si>
  <si>
    <t>250512MV3CAEPD</t>
  </si>
  <si>
    <t>250512MURM348B</t>
  </si>
  <si>
    <t>250512MU2K8NCW</t>
  </si>
  <si>
    <t>250512MSKEJDXS</t>
  </si>
  <si>
    <t>250512MPF7BPJK</t>
  </si>
  <si>
    <t>250512MM0MH84G</t>
  </si>
  <si>
    <t>250512MK4PXH1V</t>
  </si>
  <si>
    <t>250512MK1B6FEC</t>
  </si>
  <si>
    <t>250512MH8P7SPE</t>
  </si>
  <si>
    <t>250512MEQHBRHC</t>
  </si>
  <si>
    <t>250512MEP3MD3N</t>
  </si>
  <si>
    <t>250512MDC6RP4K</t>
  </si>
  <si>
    <t>250512M9GJX75W</t>
  </si>
  <si>
    <t>250512M8MNAMUP</t>
  </si>
  <si>
    <t>250512M8JV2KSA</t>
  </si>
  <si>
    <t>250512M5N8JSC6</t>
  </si>
  <si>
    <t>250512M5EKX988</t>
  </si>
  <si>
    <t>250512M4XFY1U1</t>
  </si>
  <si>
    <t>250512M420A9FB</t>
  </si>
  <si>
    <t>250511KP92PTG0</t>
  </si>
  <si>
    <t>250511KJ4V4G2C</t>
  </si>
  <si>
    <t>250511KJ0C447A</t>
  </si>
  <si>
    <t>250511KH54FERB</t>
  </si>
  <si>
    <t>250511KGQKGEBN</t>
  </si>
  <si>
    <t>250511KDASMD90</t>
  </si>
  <si>
    <t>250511KAUB6SY2</t>
  </si>
  <si>
    <t>250511K9KD7B7P</t>
  </si>
  <si>
    <t>250511K8B11P5B</t>
  </si>
  <si>
    <t>250511K4GUWE8P</t>
  </si>
  <si>
    <t>250511JTKUQ19W</t>
  </si>
  <si>
    <t>250511JCNP85E8</t>
  </si>
  <si>
    <t>250511JC80G226</t>
  </si>
  <si>
    <t>250511J6KVGKEF</t>
  </si>
  <si>
    <t>250511J1VB2FV9</t>
  </si>
  <si>
    <t>250511J0H0EP7V</t>
  </si>
  <si>
    <t>250511HVMVBCTU</t>
  </si>
  <si>
    <t>250511HU2WYA5E</t>
  </si>
  <si>
    <t>250511HRBJSCSU</t>
  </si>
  <si>
    <t>250511HPSFNA0R</t>
  </si>
  <si>
    <t>250511HNX7XKWK</t>
  </si>
  <si>
    <t>250511HNNGHN4X</t>
  </si>
  <si>
    <t>250511HNHY34QP</t>
  </si>
  <si>
    <t>250511HJ220E02</t>
  </si>
  <si>
    <t>250511HHCS33S1</t>
  </si>
  <si>
    <t>250511HH56U8MD</t>
  </si>
  <si>
    <t>250511HEUBP3W4</t>
  </si>
  <si>
    <t>250511HCA122AS</t>
  </si>
  <si>
    <t>250510H5UMV5YY</t>
  </si>
  <si>
    <t>250510GYHTJKFX</t>
  </si>
  <si>
    <t>250510GR0ESEM3</t>
  </si>
  <si>
    <t>250510FJVBKUAC</t>
  </si>
  <si>
    <t>250510F6DW1A0Y</t>
  </si>
  <si>
    <t>250510F3SVK2XK</t>
  </si>
  <si>
    <t>250510EW4P09A0</t>
  </si>
  <si>
    <t>250510ERUDD2PG</t>
  </si>
  <si>
    <t>250509EMDNNNHC</t>
  </si>
  <si>
    <t>250509EJBNB0AR</t>
  </si>
  <si>
    <t>250509EGQQ1A5T</t>
  </si>
  <si>
    <t>250509EFA5T9AX</t>
  </si>
  <si>
    <t>250509ECDUBVDE</t>
  </si>
  <si>
    <t>250509EAF2VHBJ</t>
  </si>
  <si>
    <t>250509DD4E1RQG</t>
  </si>
  <si>
    <t>250509DCXH79A0</t>
  </si>
  <si>
    <t>250509DA95TR7G</t>
  </si>
  <si>
    <t>250509D8NBC1PV</t>
  </si>
  <si>
    <t>250509D7NA66SM</t>
  </si>
  <si>
    <t>250509D3AJTV9T</t>
  </si>
  <si>
    <t>250509D2VC04BK</t>
  </si>
  <si>
    <t>250509D1UQMR8C</t>
  </si>
  <si>
    <t>250509D1KBPSER</t>
  </si>
  <si>
    <t>250509CYNUBHF8</t>
  </si>
  <si>
    <t>250509CY9T1C08</t>
  </si>
  <si>
    <t>250509CS63811M</t>
  </si>
  <si>
    <t>250509CR4JBB7A</t>
  </si>
  <si>
    <t>250509CN00MX4K</t>
  </si>
  <si>
    <t>250509CF1JNUJT</t>
  </si>
  <si>
    <t>250509CEH65JQD</t>
  </si>
  <si>
    <t>250509C9EH0SFT</t>
  </si>
  <si>
    <t>250509C94KDXGQ</t>
  </si>
  <si>
    <t>250509C72PW1M3</t>
  </si>
  <si>
    <t>250509C6HU2DBT</t>
  </si>
  <si>
    <t>250508C4E58UQQ</t>
  </si>
  <si>
    <t>250508C2FY00T7</t>
  </si>
  <si>
    <t>250508C0B322VC</t>
  </si>
  <si>
    <t>250508BV7JFD2N</t>
  </si>
  <si>
    <t>250508BTE7KVXJ</t>
  </si>
  <si>
    <t>250508BSYGGQU1</t>
  </si>
  <si>
    <t>250508BRQNDBGV</t>
  </si>
  <si>
    <t>250508BNM7YYQU</t>
  </si>
  <si>
    <t>250508BNK8G6Q3</t>
  </si>
  <si>
    <t>250508BN6US1F8</t>
  </si>
  <si>
    <t>250508BJX3U52D</t>
  </si>
  <si>
    <t>250508BHTSPW5Y</t>
  </si>
  <si>
    <t>250508BEF9T6TV</t>
  </si>
  <si>
    <t>250508BDEW6JBS</t>
  </si>
  <si>
    <t>250508B09J3YFK</t>
  </si>
  <si>
    <t>250508ATM37XT3</t>
  </si>
  <si>
    <t>250508ATJX2S5J</t>
  </si>
  <si>
    <t>250508ATAYDFUE</t>
  </si>
  <si>
    <t>250508AQEWGUUW</t>
  </si>
  <si>
    <t>250508APV7HKWH</t>
  </si>
  <si>
    <t>250508AP0KFBV8</t>
  </si>
  <si>
    <t>250508ANQXVKU2</t>
  </si>
  <si>
    <t>250508AMTS88WV</t>
  </si>
  <si>
    <t>250508AMMXAN24</t>
  </si>
  <si>
    <t>250508AMDW9EQE</t>
  </si>
  <si>
    <t>250508AK4GME2G</t>
  </si>
  <si>
    <t>250508AJTPVE46</t>
  </si>
  <si>
    <t>250508AJKHYR2A</t>
  </si>
  <si>
    <t>250508AGXKAXGY</t>
  </si>
  <si>
    <t>250508AGT39V8A</t>
  </si>
  <si>
    <t>250508AGHR9NN7</t>
  </si>
  <si>
    <t>250508AGG1W6M4</t>
  </si>
  <si>
    <t>250508AEPDFYBQ</t>
  </si>
  <si>
    <t>250508AEM351TV</t>
  </si>
  <si>
    <t>250508AE67Q25K</t>
  </si>
  <si>
    <t>250508AE586MK9</t>
  </si>
  <si>
    <t>250508ACM3HX3W</t>
  </si>
  <si>
    <t>250508ACKBSMXN</t>
  </si>
  <si>
    <t>250508AC5RUSHR</t>
  </si>
  <si>
    <t>250508AB91HWVC</t>
  </si>
  <si>
    <t>250508AAVPQE0F</t>
  </si>
  <si>
    <t>250508A9YXEPGA</t>
  </si>
  <si>
    <t>250508A9CGKF4W</t>
  </si>
  <si>
    <t>250508A97SX3BP</t>
  </si>
  <si>
    <t>250508A90H6WYE</t>
  </si>
  <si>
    <t>250508A8NUTE8N</t>
  </si>
  <si>
    <t>250508A8CDFXQQ</t>
  </si>
  <si>
    <t>250508A7T7RV4F</t>
  </si>
  <si>
    <t>250508A7PVXY94</t>
  </si>
  <si>
    <t>250508A76APKDA</t>
  </si>
  <si>
    <t>250508A6XFXKQF</t>
  </si>
  <si>
    <t>250508A63C3KBA</t>
  </si>
  <si>
    <t>250508A5N47XVE</t>
  </si>
  <si>
    <t>250508A4SSNET0</t>
  </si>
  <si>
    <t>250508A43118N5</t>
  </si>
  <si>
    <t>250508A298TN6U</t>
  </si>
  <si>
    <t>2505089YK6NUHB</t>
  </si>
  <si>
    <t>2505089XJ241WN</t>
  </si>
  <si>
    <t>2505089WDPQ7R5</t>
  </si>
  <si>
    <t>2505089WBXCXY8</t>
  </si>
  <si>
    <t>2505089US1J3JQ</t>
  </si>
  <si>
    <t>2505089UGHS88N</t>
  </si>
  <si>
    <t>2505089TQU4BPM</t>
  </si>
  <si>
    <t>2505089TBJ7XRR</t>
  </si>
  <si>
    <t>2505089RQWF3KJ</t>
  </si>
  <si>
    <t>2505089RPAXAEF</t>
  </si>
  <si>
    <t>2505089Q6H7VTT</t>
  </si>
  <si>
    <t>2505089Q4DHNBG</t>
  </si>
  <si>
    <t>2505079MU7AMV8</t>
  </si>
  <si>
    <t>2505079HCQ3TCM</t>
  </si>
  <si>
    <t>2505079G2U7UT6</t>
  </si>
  <si>
    <t>2505079FCY7D13</t>
  </si>
  <si>
    <t>2505079EY3PHBY</t>
  </si>
  <si>
    <t>2505079EJJ881N</t>
  </si>
  <si>
    <t>2505079DNAQ6W8</t>
  </si>
  <si>
    <t>2505079C56GQDK</t>
  </si>
  <si>
    <t>2505079BXVA9YW</t>
  </si>
  <si>
    <t>2505079BA5FYK9</t>
  </si>
  <si>
    <t>2505079AXHJJ9V</t>
  </si>
  <si>
    <t>25050799X6TAYB</t>
  </si>
  <si>
    <t>250507984ENK91</t>
  </si>
  <si>
    <t>250507978UHQSN</t>
  </si>
  <si>
    <t>250507966SFDXN</t>
  </si>
  <si>
    <t>2505078AYKP62Q</t>
  </si>
  <si>
    <t>2505078ABC4MR5</t>
  </si>
  <si>
    <t>2505078A0H07SN</t>
  </si>
  <si>
    <t>25050789MW30J8</t>
  </si>
  <si>
    <t>250507877GD8FC</t>
  </si>
  <si>
    <t>250507867MWMJ1</t>
  </si>
  <si>
    <t>25050786297F8V</t>
  </si>
  <si>
    <t>25050785D353YH</t>
  </si>
  <si>
    <t>250507831KFWD1</t>
  </si>
  <si>
    <t>2505077WWJF709</t>
  </si>
  <si>
    <t>2505077WNA8UE5</t>
  </si>
  <si>
    <t>2505077WJ56ASH</t>
  </si>
  <si>
    <t>2505077VUFG5KH</t>
  </si>
  <si>
    <t>2505077UUTPT8P</t>
  </si>
  <si>
    <t>2505077SFK6YDH</t>
  </si>
  <si>
    <t>2505077S12RTBM</t>
  </si>
  <si>
    <t>2505077RHPNYWK</t>
  </si>
  <si>
    <t>2505077QR0J8FH</t>
  </si>
  <si>
    <t>2505077Q2AAE4C</t>
  </si>
  <si>
    <t>2505077N14KVTD</t>
  </si>
  <si>
    <t>2505077F4UA84H</t>
  </si>
  <si>
    <t>2505077EC9G31D</t>
  </si>
  <si>
    <t>2505077E74G943</t>
  </si>
  <si>
    <t>25050778MF65GB</t>
  </si>
  <si>
    <t>25050776HP08J1</t>
  </si>
  <si>
    <t>25050674KCT996</t>
  </si>
  <si>
    <t>25050674DD6Q0R</t>
  </si>
  <si>
    <t>25050673GRP77S</t>
  </si>
  <si>
    <t>25050671RBBT40</t>
  </si>
  <si>
    <t>25050670EXPB9T</t>
  </si>
  <si>
    <t>2505066Y2QFT21</t>
  </si>
  <si>
    <t>2505066XNAAB4B</t>
  </si>
  <si>
    <t>2505066WTNQEYU</t>
  </si>
  <si>
    <t>2505066WGMB9D4</t>
  </si>
  <si>
    <t>2505066TYUWEX8</t>
  </si>
  <si>
    <t>2505066TK4M41R</t>
  </si>
  <si>
    <t>2505066RJACU5S</t>
  </si>
  <si>
    <t>2505066RCP583U</t>
  </si>
  <si>
    <t>2505066MWD4709</t>
  </si>
  <si>
    <t>2505066MPMNMW0</t>
  </si>
  <si>
    <t>2505066JQ2F7XV</t>
  </si>
  <si>
    <t>25050661D3JM1G</t>
  </si>
  <si>
    <t>2505065TPE80KM</t>
  </si>
  <si>
    <t>2505065QKH047N</t>
  </si>
  <si>
    <t>2505065Q9R5XGK</t>
  </si>
  <si>
    <t>2505065NQ8PMX2</t>
  </si>
  <si>
    <t>2505065MH3YTT3</t>
  </si>
  <si>
    <t>2505065JAW5VKY</t>
  </si>
  <si>
    <t>2505065HGQU10U</t>
  </si>
  <si>
    <t>2505065GV02NGC</t>
  </si>
  <si>
    <t>2505065GS89R36</t>
  </si>
  <si>
    <t>2505065GG3H3QF</t>
  </si>
  <si>
    <t>2505065FJAT14Q</t>
  </si>
  <si>
    <t>2505065ETFW1HQ</t>
  </si>
  <si>
    <t>2505065EMJ258B</t>
  </si>
  <si>
    <t>2505065EEJDJX7</t>
  </si>
  <si>
    <t>2505065ECR7PDK</t>
  </si>
  <si>
    <t>2505065E74YFJK</t>
  </si>
  <si>
    <t>2505065DGKXVCT</t>
  </si>
  <si>
    <t>2505065CUW4QY9</t>
  </si>
  <si>
    <t>2505065CU84HQW</t>
  </si>
  <si>
    <t>2505065CMHJEW6</t>
  </si>
  <si>
    <t>2505065BTUGK5V</t>
  </si>
  <si>
    <t>2505065BTH224C</t>
  </si>
  <si>
    <t>2505065BJTXWHR</t>
  </si>
  <si>
    <t>2505065BD7NV5M</t>
  </si>
  <si>
    <t>2505065B6K0JS4</t>
  </si>
  <si>
    <t>2505065B5V63T7</t>
  </si>
  <si>
    <t>2505065AH0HH0W</t>
  </si>
  <si>
    <t>2505065AE7WQ7V</t>
  </si>
  <si>
    <t>2505065ABPSTMR</t>
  </si>
  <si>
    <t>25050659NQXQ8Y</t>
  </si>
  <si>
    <t>25050659NFC8JU</t>
  </si>
  <si>
    <t>25050658B8Y7B1</t>
  </si>
  <si>
    <t>25050657SV0KT7</t>
  </si>
  <si>
    <t>250506556462AR</t>
  </si>
  <si>
    <t>25050651YU82PB</t>
  </si>
  <si>
    <t>25050651R37JE2</t>
  </si>
  <si>
    <t>2505064YPEB99B</t>
  </si>
  <si>
    <t>2505064YCJNR0M</t>
  </si>
  <si>
    <t>2505064YCJNR0N</t>
  </si>
  <si>
    <t>2505064XP2M6K6</t>
  </si>
  <si>
    <t>2505064WC7MKG8</t>
  </si>
  <si>
    <t>2505064VRK6633</t>
  </si>
  <si>
    <t>2505064VPWQNS2</t>
  </si>
  <si>
    <t>2505064TJ2RMB9</t>
  </si>
  <si>
    <t>2505064SV8QATT</t>
  </si>
  <si>
    <t>2505064SGHXEY0</t>
  </si>
  <si>
    <t>2505064PRDVXXF</t>
  </si>
  <si>
    <t>2505064P1GHBED</t>
  </si>
  <si>
    <t>2505064NTXQ66X</t>
  </si>
  <si>
    <t>2505054JJ4N469</t>
  </si>
  <si>
    <t>2505054GYRVN1Q</t>
  </si>
  <si>
    <t>2505054FPE6F89</t>
  </si>
  <si>
    <t>2505054FGQ3E64</t>
  </si>
  <si>
    <t>2505054FGFEBS4</t>
  </si>
  <si>
    <t>2505054FB7M65N</t>
  </si>
  <si>
    <t>2505054ES8GB4B</t>
  </si>
  <si>
    <t>2505054EDV72KP</t>
  </si>
  <si>
    <t>2505054CFCB4B3</t>
  </si>
  <si>
    <t>2505054AEUN921</t>
  </si>
  <si>
    <t>25050549BQ8W3P</t>
  </si>
  <si>
    <t>25050548YGA9EA</t>
  </si>
  <si>
    <t>25050548HVG1BV</t>
  </si>
  <si>
    <t>25050547U7M87D</t>
  </si>
  <si>
    <t>250505472KWHWP</t>
  </si>
  <si>
    <t>25050546BTB577</t>
  </si>
  <si>
    <t>250505455FWGNG</t>
  </si>
  <si>
    <t>2505054347D8Y8</t>
  </si>
  <si>
    <t>250505432F2MBJ</t>
  </si>
  <si>
    <t>25050541FEF0GD</t>
  </si>
  <si>
    <t>2505053YVMDGDF</t>
  </si>
  <si>
    <t>2505053Y0MVFSC</t>
  </si>
  <si>
    <t>2505053KCJ9QP7</t>
  </si>
  <si>
    <t>2505053ENRPSHV</t>
  </si>
  <si>
    <t>2505053D2238XW</t>
  </si>
  <si>
    <t>2505053C46GE99</t>
  </si>
  <si>
    <t>2505053C46GE9A</t>
  </si>
  <si>
    <t>2505053BUWCKVF</t>
  </si>
  <si>
    <t>2505053BN6RCD3</t>
  </si>
  <si>
    <t>2505053BN11107</t>
  </si>
  <si>
    <t>2505053BCSUXUR</t>
  </si>
  <si>
    <t>2505053ABGKD9E</t>
  </si>
  <si>
    <t>2505053A6CHWNE</t>
  </si>
  <si>
    <t>25050539NNJHA0</t>
  </si>
  <si>
    <t>25050539MM6YGE</t>
  </si>
  <si>
    <t>25050539DTQ1X5</t>
  </si>
  <si>
    <t>2505053685QU0G</t>
  </si>
  <si>
    <t>25050535BH9U9X</t>
  </si>
  <si>
    <t>25050534C8WHNJ</t>
  </si>
  <si>
    <t>25050532VPU3UW</t>
  </si>
  <si>
    <t>25050532H01CHR</t>
  </si>
  <si>
    <t>25050532E2H7TK</t>
  </si>
  <si>
    <t>2505052YH7VC18</t>
  </si>
  <si>
    <t>2505052WSDKKB6</t>
  </si>
  <si>
    <t>2505052VX9TQRK</t>
  </si>
  <si>
    <t>2505052V52Y1WS</t>
  </si>
  <si>
    <t>2505052UBFRH9C</t>
  </si>
  <si>
    <t>2505052ST1JXUN</t>
  </si>
  <si>
    <t>2505052SKNHN0N</t>
  </si>
  <si>
    <t>2505052RKP828C</t>
  </si>
  <si>
    <t>2505052Q6099WW</t>
  </si>
  <si>
    <t>2505052PWM8S9S</t>
  </si>
  <si>
    <t>2505052PW7WJGC</t>
  </si>
  <si>
    <t>2505052PRH686J</t>
  </si>
  <si>
    <t>2505052N5JEKYP</t>
  </si>
  <si>
    <t>2505052J6NWG2R</t>
  </si>
  <si>
    <t>2505052HPD5KW1</t>
  </si>
  <si>
    <t>2505052FR7UM5V</t>
  </si>
  <si>
    <t>2505052FBHKNM2</t>
  </si>
  <si>
    <t>2505052F88NY7T</t>
  </si>
  <si>
    <t>2505052D6X7Q0P</t>
  </si>
  <si>
    <t>2505052D2KXY9E</t>
  </si>
  <si>
    <t>2505052BU85WD7</t>
  </si>
  <si>
    <t>2505052ATG362H</t>
  </si>
  <si>
    <t>2505052ABHABR0</t>
  </si>
  <si>
    <t>25050529YUGCP8</t>
  </si>
  <si>
    <t>25050529YHXW18</t>
  </si>
  <si>
    <t>25050529VNCJBG</t>
  </si>
  <si>
    <t>25050528CCFW2C</t>
  </si>
  <si>
    <t>25050526WAK5YX</t>
  </si>
  <si>
    <t>250505260AQDB9</t>
  </si>
  <si>
    <t>25050525FW8DNB</t>
  </si>
  <si>
    <t>25050524M2FGWK</t>
  </si>
  <si>
    <t>25050422HQM369</t>
  </si>
  <si>
    <t>2505041WY99KEF</t>
  </si>
  <si>
    <t>2505041TRTGQMS</t>
  </si>
  <si>
    <t>2505041SMGXUM0</t>
  </si>
  <si>
    <t>2505041RW83MKN</t>
  </si>
  <si>
    <t>2505041RR6WQN9</t>
  </si>
  <si>
    <t>2505041K2YPC5F</t>
  </si>
  <si>
    <t>2505041DEUMGBJ</t>
  </si>
  <si>
    <t>2505040Q534QJB</t>
  </si>
  <si>
    <t>2505040N4FM9YP</t>
  </si>
  <si>
    <t>2505040JW2HEND</t>
  </si>
  <si>
    <t>2505040JKQ3XXS</t>
  </si>
  <si>
    <t>2505040JH19NQK</t>
  </si>
  <si>
    <t>2505040EQNW2BH</t>
  </si>
  <si>
    <t>2505040BH4A8Y6</t>
  </si>
  <si>
    <t>2505040AEG76YD</t>
  </si>
  <si>
    <t>25050408PE9UX8</t>
  </si>
  <si>
    <t>25050408040N17</t>
  </si>
  <si>
    <t>25050406WMK9B4</t>
  </si>
  <si>
    <t>250504W266J222</t>
  </si>
  <si>
    <t>250504VW10DPBS</t>
  </si>
  <si>
    <t>250504VUW6YE4V</t>
  </si>
  <si>
    <t>250504VQJKFVK2</t>
  </si>
  <si>
    <t>250503VPU145U2</t>
  </si>
  <si>
    <t>250503VPHQJE13</t>
  </si>
  <si>
    <t>250503VKR6S51J</t>
  </si>
  <si>
    <t>250503VKETAEX4</t>
  </si>
  <si>
    <t>250503VH81AKHH</t>
  </si>
  <si>
    <t>250503VDTYTWF6</t>
  </si>
  <si>
    <t>250503V9H37JTM</t>
  </si>
  <si>
    <t>250503V89JNYY2</t>
  </si>
  <si>
    <t>250503V72CHKP2</t>
  </si>
  <si>
    <t>250503V3HPP6HT</t>
  </si>
  <si>
    <t>250503U9XTJU74</t>
  </si>
  <si>
    <t>250503U7GSWD17</t>
  </si>
  <si>
    <t>250503U7CASWQ3</t>
  </si>
  <si>
    <t>250503U3DGYQWB</t>
  </si>
  <si>
    <t>250503U2NVNN82</t>
  </si>
  <si>
    <t>250503U0SCRHNH</t>
  </si>
  <si>
    <t>250503TVTY8D3S</t>
  </si>
  <si>
    <t>250503TVGKD9S8</t>
  </si>
  <si>
    <t>250503TUD5EDDN</t>
  </si>
  <si>
    <t>250503TQ4JSDR6</t>
  </si>
  <si>
    <t>250503TPD56VP9</t>
  </si>
  <si>
    <t>250503TN1SJRY5</t>
  </si>
  <si>
    <t>250503TKX31N6N</t>
  </si>
  <si>
    <t>250503TKAWTN1F</t>
  </si>
  <si>
    <t>250503TJM73PQC</t>
  </si>
  <si>
    <t>250503TFPMK00U</t>
  </si>
  <si>
    <t>250503TFDSBXX4</t>
  </si>
  <si>
    <t>250503TD3FUGKR</t>
  </si>
  <si>
    <t>250503TBX3YWWP</t>
  </si>
  <si>
    <t>250503TBMB65Y0</t>
  </si>
  <si>
    <t>250503T8PJUQAN</t>
  </si>
  <si>
    <t>250503T8EP681V</t>
  </si>
  <si>
    <t>250503T7K15FFQ</t>
  </si>
  <si>
    <t>250502T637G4VX</t>
  </si>
  <si>
    <t>250502T5MEFUKF</t>
  </si>
  <si>
    <t>250502T3CG98Q9</t>
  </si>
  <si>
    <t>250502SX5NJ87S</t>
  </si>
  <si>
    <t>250502SWYCBPJU</t>
  </si>
  <si>
    <t>250502SWT98TDJ</t>
  </si>
  <si>
    <t>250502SW8HUA7B</t>
  </si>
  <si>
    <t>250502SVB4JA00</t>
  </si>
  <si>
    <t>250502SV2KTPSD</t>
  </si>
  <si>
    <t>250502SUUX7RBG</t>
  </si>
  <si>
    <t>250502SUTARMT8</t>
  </si>
  <si>
    <t>250502SSPXDWRM</t>
  </si>
  <si>
    <t>250502SRN32A1P</t>
  </si>
  <si>
    <t>250502SQEUGJNA</t>
  </si>
  <si>
    <t>250502SQCH5AGG</t>
  </si>
  <si>
    <t>250502SPGDT0WH</t>
  </si>
  <si>
    <t>250502S8UE3VDW</t>
  </si>
  <si>
    <t>250502RX914GF3</t>
  </si>
  <si>
    <t>250502RX914GF4</t>
  </si>
  <si>
    <t>250502RTTRHHQB</t>
  </si>
  <si>
    <t>250502RT6JUYT0</t>
  </si>
  <si>
    <t>250502RSWHVDEE</t>
  </si>
  <si>
    <t>250502RSJ3R1AU</t>
  </si>
  <si>
    <t>250502RSHR9TUH</t>
  </si>
  <si>
    <t>250502RPDVF9QK</t>
  </si>
  <si>
    <t>250502RNQ11QRF</t>
  </si>
  <si>
    <t>250502RN4MK069</t>
  </si>
  <si>
    <t>250502RMGSEYJ4</t>
  </si>
  <si>
    <t>250502RKXA6MV2</t>
  </si>
  <si>
    <t>250502RKJNA3PW</t>
  </si>
  <si>
    <t>250502RJS05Y6S</t>
  </si>
  <si>
    <t>250502RJ3JHN5K</t>
  </si>
  <si>
    <t>250502RH8YTC4W</t>
  </si>
  <si>
    <t>250502RH4JNH39</t>
  </si>
  <si>
    <t>250502RGMX1G54</t>
  </si>
  <si>
    <t>250502RGAMXFX6</t>
  </si>
  <si>
    <t>250502RG7TE695</t>
  </si>
  <si>
    <t>250502RFY6QUWU</t>
  </si>
  <si>
    <t>250502RFTH2866</t>
  </si>
  <si>
    <t>250502REVCUT5V</t>
  </si>
  <si>
    <t>250502RERHVN1P</t>
  </si>
  <si>
    <t>250502REQJCUB1</t>
  </si>
  <si>
    <t>250502RE9AH6GT</t>
  </si>
  <si>
    <t>250502RE3624HP</t>
  </si>
  <si>
    <t>250502RDSH3QU6</t>
  </si>
  <si>
    <t>250502RDHHFN6W</t>
  </si>
  <si>
    <t>250502RDGF6WMW</t>
  </si>
  <si>
    <t>250502RDDQE16E</t>
  </si>
  <si>
    <t>250502RD5DAP4Q</t>
  </si>
  <si>
    <t>250502RBKE1PCD</t>
  </si>
  <si>
    <t>250502RB6BBWKF</t>
  </si>
  <si>
    <t>250502RB6BBWKG</t>
  </si>
  <si>
    <t>250502R82DQERB</t>
  </si>
  <si>
    <t>250502R742U285</t>
  </si>
  <si>
    <t>250502R4BMC58C</t>
  </si>
  <si>
    <t>250502R492AES3</t>
  </si>
  <si>
    <t>250502R41D9781</t>
  </si>
  <si>
    <t>250502R343TGQP</t>
  </si>
  <si>
    <t>250502R2X09EE0</t>
  </si>
  <si>
    <t>250502R2MHXJHD</t>
  </si>
  <si>
    <t>250502R2FB274M</t>
  </si>
  <si>
    <t>250502R1VSUGGM</t>
  </si>
  <si>
    <t>250502R1J6B8FR</t>
  </si>
  <si>
    <t>250502R0FCGWAS</t>
  </si>
  <si>
    <t>250502R05C2E2R</t>
  </si>
  <si>
    <t>250502QWHVUKKP</t>
  </si>
  <si>
    <t>250502QUQQ75SM</t>
  </si>
  <si>
    <t>250502QQJJ8NW6</t>
  </si>
  <si>
    <t>250501QGV7C3MP</t>
  </si>
  <si>
    <t>250501QG6CAQTD</t>
  </si>
  <si>
    <t>250501QD1YEPKQ</t>
  </si>
  <si>
    <t>250501QCF4NK28</t>
  </si>
  <si>
    <t>250501Q9PYS5KS</t>
  </si>
  <si>
    <t>250501Q5YGF3AY</t>
  </si>
  <si>
    <t>250501Q1WT2FG9</t>
  </si>
  <si>
    <t>250501PC4SJ7RA</t>
  </si>
  <si>
    <t>250501PB2FVJT5</t>
  </si>
  <si>
    <t>Jogo Chave Allen Hexagonal Sextavada 9 Peças Longa e Curta Aço Cromado Conjunto Resistente WeiHao</t>
  </si>
  <si>
    <t>Strike 500ml Vonixx Spray Removedor Piche e Cola Desengordurante Removedor de Sujeiras Autocolantes</t>
  </si>
  <si>
    <t>Par Trava Antifurto Quebra Vento Universal Preto Par Aço Gol Fusca Caminhão Parati Brasilia Chevette</t>
  </si>
  <si>
    <t>Trava Antifurto Quebra Vento Universal Preto Par Aço Gol Fusca Caminhão Parati Brasilia Chevette</t>
  </si>
  <si>
    <t>Rack De Teto Travessa Larga Bagageiro Fiat Toro 2017 A 2023 Alumínio</t>
  </si>
  <si>
    <t>Pretinho Selante Sintético para Pneus Revox 1,5L Vonixx Condicionador de Pneu Resistente à Água</t>
  </si>
  <si>
    <t>V40 500ml Vonixx Polidor 4 em 1 Corte Refino Lustro Protecao</t>
  </si>
  <si>
    <t>Rejuvex Black 400g Vonixx Revitalizador Renovador de Plásticos Pretos Sem Silicone Hidrorrepelente</t>
  </si>
  <si>
    <t>Kit Cadeado Trava de Aço Anti Furto Bike 1m Chave Cadeirinha Bicicleta Infantil Dianteira Universal</t>
  </si>
  <si>
    <t>Opty 240ml Vonixx Composto Polidor de Vidros Renovador Polimento de Vidros Parabrisas Janela Vidro</t>
  </si>
  <si>
    <t>Restaurax Spray Aerosol Restaurador e Protetor  400ml Vonixx</t>
  </si>
  <si>
    <t>V-Lub 500ml Vonixx Lubrificante para Barra Descontaminante Reduz Atrito Uso Com V-Bar Reduz Risco</t>
  </si>
  <si>
    <t>Lâmpada Led Cinoy Star 1:1 H1 6000k Xenon Branca Fria Farol de Milha Farol Baixo/Alto</t>
  </si>
  <si>
    <t>Native Brazilian Carnaúba Spray Wax Vonixx Carnaúba Líquida Tipo 1 Manutenção do Brilho da Pintura</t>
  </si>
  <si>
    <t>Rack De Teto Travessa Larga Bagageiro Volkswagen T-cross Alumínio</t>
  </si>
  <si>
    <t>Focus Removedor De Marcas Manchas D'água Restaurador Para Vidros e Espelhos Brilhantes 240ml Vonixx.</t>
  </si>
  <si>
    <t>Trava Manete Manopla Antifurto Cadeado Punho Universal Lock Guidão Moto Manete Freio Acelerador</t>
  </si>
  <si>
    <t>Removex 1,5L Vonixx Desengraxante e Limpador de Chassis Remove Sujeira Óleo Graxa Barro Lama Madeira</t>
  </si>
  <si>
    <t>Par Smart LED Lâmpada Automotivo 6000 LM H1 H4 H7 H8 H11 H13 H27 HB3 HB4 Super Branca Xenon TayTech</t>
  </si>
  <si>
    <t>Kit Conjunto Jogo Chaves Allen Hexagonal Hex 9 Peças 1,5mm a 10,0mm de Aço L</t>
  </si>
  <si>
    <t>Boina Para Polimento de Vidros Tipo Lona Carpete 5" Vonixx Remove Riscos</t>
  </si>
  <si>
    <t>Pincel Detalhamento Ultra Soft Vonixx Cerdas Sintéticas Macias + Suporte P/ Armazenamento Organizado</t>
  </si>
  <si>
    <t>Darker 1,5L Vonixx Vintex Pretinho Preteador Revitalizador Pneus Borrachas Tapetes Portas Pigmentado</t>
  </si>
  <si>
    <t>Trava Manete Antifurto Cadeado de Punho Handbar Lock Guidão Moto Manete Manopla Freio Acelerador</t>
  </si>
  <si>
    <t>V-Floc 500ml Vonixx Shampoo Lava Autos Concentrado Limpeza Automotivo Cheiro de Uva</t>
  </si>
  <si>
    <t>Kit Super Lâmpada LED Fiat Toro 2016 A 2024 6000 Lumen Farol Automotivo Led Super Branca Xenon Cinoy</t>
  </si>
  <si>
    <t>Cera Limpadora Blend Black Edition Cleaner Wax 500ml Vonixx Carro Escuro Sílica Carnaúba Tira Risco</t>
  </si>
  <si>
    <t>Rack De Teto Travessa Bagageiro Nova Trailblazer 2013 A 2023 Alumínio</t>
  </si>
  <si>
    <t>Cabo Reforçado Transferência Para Chupeta Carga de Bateria 500 AMPER 5 MT Carro Partida Auxiliar</t>
  </si>
  <si>
    <t>Barra Descontaminante 50g Vonixx Vintex Clay Bar V-Bar Limpadora Automotiva Removedor Contaminantes</t>
  </si>
  <si>
    <t>Rack De Teto Travessa Bagageiro Fiat Argo Trakking 2018 2023</t>
  </si>
  <si>
    <t>Mini Fogareiro Fogão Elétrico Portátil 1 Boca Cooktop Camping Aventura Culinária Viagem Pesca SemM</t>
  </si>
  <si>
    <t>SIO2 Pro 500ml Vonixx Selante Cerâmico Spray Diminui Risco Manutenção P/ Vitrificadores Automotiva</t>
  </si>
  <si>
    <t>Pincel Detalhamento Suave Interno Zacs Automotivo N.14 Cerda Suave Limpeza Detalhada Não Risca Roxo</t>
  </si>
  <si>
    <t>Vertex 1,5l Limpeza Profunda Renova Estofado e Remove Sujeira Vonixx</t>
  </si>
  <si>
    <t>Bactran 3L Vonixx Limpador Bactericida 7 em 1 Limpa Estofados Carpetes Tapetes Manchas Sistema VSC</t>
  </si>
  <si>
    <t>Pincel Detalhamento Médio Externo Zacs Automotivo N.14 Cerda Suave Limpeza Detalhada Não Risca</t>
  </si>
  <si>
    <t>Ecoblack 1,5L Vintex Vonixx Finalizador Para Caixa De Rodas Concentrado Protege Fosco ou Brilhante</t>
  </si>
  <si>
    <t>Blend Paste Wax 100ml Vonixx Com Aplicador Para Pintura Cera em Pasta Cristalina Carnaúba e Sílica</t>
  </si>
  <si>
    <t>V-Light Pro 20ml Vonixx Cera Recuperação Vitrificador de Faróis Coating Tira Amarelo 1 Ano Proteção</t>
  </si>
  <si>
    <t>Verniz De Motor Automotivo Caixa De Roda e Chassi Proteção e Brilho  Vonixx 1,5 L</t>
  </si>
  <si>
    <t>V-Mol 500ml Vonixx Lava Autos Desincrustante Cereja Intenso Ultra Concentrado Lava Carro</t>
  </si>
  <si>
    <t>Verniz de Motor Vonixx 1,5L Proteção de Motor, Chassis e Caixa de Roda Renova da Brilho</t>
  </si>
  <si>
    <t>VX2018010</t>
  </si>
  <si>
    <t>VX2011017</t>
  </si>
  <si>
    <t>VX2009033</t>
  </si>
  <si>
    <t>VT2008060</t>
  </si>
  <si>
    <t>VX2050448</t>
  </si>
  <si>
    <t>VX2050446</t>
  </si>
  <si>
    <t>VX2011014</t>
  </si>
  <si>
    <t>YN-FLH1</t>
  </si>
  <si>
    <t>VX2023003</t>
  </si>
  <si>
    <t>VX34053000</t>
  </si>
  <si>
    <t>VT2008047</t>
  </si>
  <si>
    <t>TT-8000H3</t>
  </si>
  <si>
    <t>VX2050445</t>
  </si>
  <si>
    <t>VX2050356</t>
  </si>
  <si>
    <t>VT2010027</t>
  </si>
  <si>
    <t>VX2018005</t>
  </si>
  <si>
    <t>VX2050172</t>
  </si>
  <si>
    <t>VX2011048</t>
  </si>
  <si>
    <t>VX2050173</t>
  </si>
  <si>
    <t>VT2008057</t>
  </si>
  <si>
    <t>VX2018002</t>
  </si>
  <si>
    <t>VX2011005</t>
  </si>
  <si>
    <t>VX2050115</t>
  </si>
  <si>
    <t>250701137EKAHT</t>
  </si>
  <si>
    <t>2507010YHGV0TE</t>
  </si>
  <si>
    <t>2507010WS3JDF2</t>
  </si>
  <si>
    <t>2507010VRK3VW2</t>
  </si>
  <si>
    <t>2507010UTGUP6E</t>
  </si>
  <si>
    <t>2507010T0UF9VY</t>
  </si>
  <si>
    <t>2507010HTH8HF3</t>
  </si>
  <si>
    <t>2507010HGREC6W</t>
  </si>
  <si>
    <t>2507010DAH42DM</t>
  </si>
  <si>
    <t>2507010B47BQV8</t>
  </si>
  <si>
    <t>25070109J493U4</t>
  </si>
  <si>
    <t>250701014FE2X1</t>
  </si>
  <si>
    <t>250701W31WHWXK</t>
  </si>
  <si>
    <t>250630VQJCU4UC</t>
  </si>
  <si>
    <t>250630VPGDN7KU</t>
  </si>
  <si>
    <t>250630UVJCU04R</t>
  </si>
  <si>
    <t>250630UPCQ2YC5</t>
  </si>
  <si>
    <t>250630UGYQ088B</t>
  </si>
  <si>
    <t>250630UF7GDUU4</t>
  </si>
  <si>
    <t>250630UEXXP7F2</t>
  </si>
  <si>
    <t>250630U84UQJCB</t>
  </si>
  <si>
    <t>250630U47AUVQF</t>
  </si>
  <si>
    <t>250630U41JR320</t>
  </si>
  <si>
    <t>250630TXP39QES</t>
  </si>
  <si>
    <t>250630TXCG9FXW</t>
  </si>
  <si>
    <t>250630TQD975UJ</t>
  </si>
  <si>
    <t>250630TQBKTC3X</t>
  </si>
  <si>
    <t>250629TBMFV8RR</t>
  </si>
  <si>
    <t>250629T7U9BYAY</t>
  </si>
  <si>
    <t>250629T3GG238E</t>
  </si>
  <si>
    <t>250629T36HJA3X</t>
  </si>
  <si>
    <t>250629T1ASE3X1</t>
  </si>
  <si>
    <t>250629S54HWCQU</t>
  </si>
  <si>
    <t>250629S27WURQ4</t>
  </si>
  <si>
    <t>250629S19VHH3K</t>
  </si>
  <si>
    <t>250629RV17R5QY</t>
  </si>
  <si>
    <t>250629RQTNU11S</t>
  </si>
  <si>
    <t>250629RH9XBQ0M</t>
  </si>
  <si>
    <t>250629RG9RDJ0X</t>
  </si>
  <si>
    <t>250629R5UC6A36</t>
  </si>
  <si>
    <t>250628QT2B889F</t>
  </si>
  <si>
    <t>250628QM1MQ1HJ</t>
  </si>
  <si>
    <t>250628QCX2GS4H</t>
  </si>
  <si>
    <t>250628PV561JR1</t>
  </si>
  <si>
    <t>250628PNW40G8V</t>
  </si>
  <si>
    <t>250628PCBRNYY4</t>
  </si>
  <si>
    <t>250628PAYR49RW</t>
  </si>
  <si>
    <t>250628PA0S9BDN</t>
  </si>
  <si>
    <t>250628NPCFX2HC</t>
  </si>
  <si>
    <t>250628NJF1TS3A</t>
  </si>
  <si>
    <t>250628NJ4XKY9C</t>
  </si>
  <si>
    <t>250628NHKBVD77</t>
  </si>
  <si>
    <t>250627N96UABHG</t>
  </si>
  <si>
    <t>250627N6CT9JDV</t>
  </si>
  <si>
    <t>250627N190VD4G</t>
  </si>
  <si>
    <t>250627M6C336ND</t>
  </si>
  <si>
    <t>250627M4EREQW8</t>
  </si>
  <si>
    <t>250627M1PKH9SN</t>
  </si>
  <si>
    <t>250627KXP987A3</t>
  </si>
  <si>
    <t>250627KXD1JUXU</t>
  </si>
  <si>
    <t>250627KVSMERMG</t>
  </si>
  <si>
    <t>250627KUXBTPX0</t>
  </si>
  <si>
    <t>250627KSA1W2F3</t>
  </si>
  <si>
    <t>250627KPBKS08M</t>
  </si>
  <si>
    <t>250627K45DP0SH</t>
  </si>
  <si>
    <t>250627K3KHH02G</t>
  </si>
  <si>
    <t>250627K2X8JXKC</t>
  </si>
  <si>
    <t>250626JY4HSQJB</t>
  </si>
  <si>
    <t>250626JSUXT2VJ</t>
  </si>
  <si>
    <t>250626JJWV234Y</t>
  </si>
  <si>
    <t>250626HHF98M24</t>
  </si>
  <si>
    <t>250626HGW78KQD</t>
  </si>
  <si>
    <t>250626HGAVT4UQ</t>
  </si>
  <si>
    <t>250626HBB7YMT6</t>
  </si>
  <si>
    <t>250626HA41VU9P</t>
  </si>
  <si>
    <t>250626H9694YJQ</t>
  </si>
  <si>
    <t>250626H90TMHS9</t>
  </si>
  <si>
    <t>250626GYMK9NDY</t>
  </si>
  <si>
    <t>250626GSMGUXWV</t>
  </si>
  <si>
    <t>250626GQJ41X43</t>
  </si>
  <si>
    <t>250626GQ5BXV2G</t>
  </si>
  <si>
    <t>250625GCP256PR</t>
  </si>
  <si>
    <t>250625GA12789U</t>
  </si>
  <si>
    <t>250625G9WJPEEA</t>
  </si>
  <si>
    <t>250625G7KU9WGU</t>
  </si>
  <si>
    <t>250625G6K44KUC</t>
  </si>
  <si>
    <t>250625G2DQGCKE</t>
  </si>
  <si>
    <t>250625G2BNMVRK</t>
  </si>
  <si>
    <t>250625G25XM1E4</t>
  </si>
  <si>
    <t>250625FVCTASH0</t>
  </si>
  <si>
    <t>250625FRENDXXY</t>
  </si>
  <si>
    <t>250625FPE4SRQR</t>
  </si>
  <si>
    <t>250625FGA797XY</t>
  </si>
  <si>
    <t>250625F30BAUPT</t>
  </si>
  <si>
    <t>250625EXA1WDSW</t>
  </si>
  <si>
    <t>250625EMRCYWKJ</t>
  </si>
  <si>
    <t>250625EK16S75D</t>
  </si>
  <si>
    <t>250625EJ235JEB</t>
  </si>
  <si>
    <t>250625EG3S1TCS</t>
  </si>
  <si>
    <t>250625EBK7Q0RX</t>
  </si>
  <si>
    <t>250625EADSX213</t>
  </si>
  <si>
    <t>250625E7PQ84UK</t>
  </si>
  <si>
    <t>250625E5570XB6</t>
  </si>
  <si>
    <t>250625E2UKCE2A</t>
  </si>
  <si>
    <t>250624DRJ9AFKD</t>
  </si>
  <si>
    <t>250624DR14Y9RP</t>
  </si>
  <si>
    <t>250624DQUNEBSG</t>
  </si>
  <si>
    <t>250624DQBS6Q1S</t>
  </si>
  <si>
    <t>250624DPAPKPTW</t>
  </si>
  <si>
    <t>250624DF1NTBHE</t>
  </si>
  <si>
    <t>250624DBUDRHJX</t>
  </si>
  <si>
    <t>250624DB081DXU</t>
  </si>
  <si>
    <t>250624D0SKQRX7</t>
  </si>
  <si>
    <t>250624CRJ1F9H3</t>
  </si>
  <si>
    <t>250624CNNM1T2U</t>
  </si>
  <si>
    <t>250624CMSEVF60</t>
  </si>
  <si>
    <t>250624CEACR60U</t>
  </si>
  <si>
    <t>250624CB0BGNDA</t>
  </si>
  <si>
    <t>250624C4UEN8UQ</t>
  </si>
  <si>
    <t>250624C3SQ333M</t>
  </si>
  <si>
    <t>250624BQ26J54B</t>
  </si>
  <si>
    <t>250624BNW45H7S</t>
  </si>
  <si>
    <t>250624BJ9QG298</t>
  </si>
  <si>
    <t>250624BFTU5ATQ</t>
  </si>
  <si>
    <t>250624BEUA6EXE</t>
  </si>
  <si>
    <t>250623BA7JS1SB</t>
  </si>
  <si>
    <t>250623B54RU76V</t>
  </si>
  <si>
    <t>250623B2MRAADC</t>
  </si>
  <si>
    <t>250623B1JEHU2U</t>
  </si>
  <si>
    <t>250623ASYCE8MY</t>
  </si>
  <si>
    <t>250623AJC8C1U5</t>
  </si>
  <si>
    <t>2506239YTECXD6</t>
  </si>
  <si>
    <t>2506239UTRVR0F</t>
  </si>
  <si>
    <t>2506239SVT3QG1</t>
  </si>
  <si>
    <t>2506239HB9C96X</t>
  </si>
  <si>
    <t>2506239C8WQJ4F</t>
  </si>
  <si>
    <t>25062399F0E76B</t>
  </si>
  <si>
    <t>250623987FXD1N</t>
  </si>
  <si>
    <t>25062394QTFJ4G</t>
  </si>
  <si>
    <t>250623947MM9NC</t>
  </si>
  <si>
    <t>25062390SQEJ1T</t>
  </si>
  <si>
    <t>2506228VXD6BR2</t>
  </si>
  <si>
    <t>2506228SBDXRE3</t>
  </si>
  <si>
    <t>2506228P9BCPGH</t>
  </si>
  <si>
    <t>2506228MCRJVEC</t>
  </si>
  <si>
    <t>2506228KQCT101</t>
  </si>
  <si>
    <t>25062280TH1ER1</t>
  </si>
  <si>
    <t>25062280JBPAFJ</t>
  </si>
  <si>
    <t>2506227VHF2MX8</t>
  </si>
  <si>
    <t>25062279EGPDB6</t>
  </si>
  <si>
    <t>2506226T34G0SS</t>
  </si>
  <si>
    <t>2506226QWSBJ8S</t>
  </si>
  <si>
    <t>2506226PEGU1QE</t>
  </si>
  <si>
    <t>2506226NXW1GUW</t>
  </si>
  <si>
    <t>2506226NGGDMQ4</t>
  </si>
  <si>
    <t>2506226MU5MMSH</t>
  </si>
  <si>
    <t>2506226G0KVKFQ</t>
  </si>
  <si>
    <t>2506216DD9D0EE</t>
  </si>
  <si>
    <t>2506216C1KBQTX</t>
  </si>
  <si>
    <t>25062167YFHKH0</t>
  </si>
  <si>
    <t>250621664UNT0W</t>
  </si>
  <si>
    <t>25062162UFH0GX</t>
  </si>
  <si>
    <t>25062161HMJQ4Y</t>
  </si>
  <si>
    <t>2506214YPDB0DV</t>
  </si>
  <si>
    <t>2506214W3F847F</t>
  </si>
  <si>
    <t>2506214R66Q1UV</t>
  </si>
  <si>
    <t>25062148SWXV89</t>
  </si>
  <si>
    <t>25062146PKHPSF</t>
  </si>
  <si>
    <t>250621438S8YNG</t>
  </si>
  <si>
    <t>2506214325HYS2</t>
  </si>
  <si>
    <t>2506203VDJ144Y</t>
  </si>
  <si>
    <t>2506203TFUWM1U</t>
  </si>
  <si>
    <t>2506203JXSQ2YP</t>
  </si>
  <si>
    <t>25062032KQRVHA</t>
  </si>
  <si>
    <t>2506202USMQFAV</t>
  </si>
  <si>
    <t>2506202NWNWMMU</t>
  </si>
  <si>
    <t>2506202K0QEGJS</t>
  </si>
  <si>
    <t>2506202J754SJ2</t>
  </si>
  <si>
    <t>2506202GUABWSM</t>
  </si>
  <si>
    <t>2506202EYK6KWQ</t>
  </si>
  <si>
    <t>2506202DUEAWVE</t>
  </si>
  <si>
    <t>2506202B5UEJ2C</t>
  </si>
  <si>
    <t>25062028C9KFS5</t>
  </si>
  <si>
    <t>2506202822G705</t>
  </si>
  <si>
    <t>2506202540PNVN</t>
  </si>
  <si>
    <t>25062023D419W4</t>
  </si>
  <si>
    <t>25062022JUTJQ5</t>
  </si>
  <si>
    <t>250620220Q2XBM</t>
  </si>
  <si>
    <t>2506201WSM38HT</t>
  </si>
  <si>
    <t>2506201WAEKDV9</t>
  </si>
  <si>
    <t>2506201VDWWYS5</t>
  </si>
  <si>
    <t>2506201SF6915V</t>
  </si>
  <si>
    <t>2506201PGTXKX4</t>
  </si>
  <si>
    <t>2506201K86K3M6</t>
  </si>
  <si>
    <t>2506201D3N2HTV</t>
  </si>
  <si>
    <t>2506191CDKC895</t>
  </si>
  <si>
    <t>2506191C2549VT</t>
  </si>
  <si>
    <t>2506191BJBQ7KB</t>
  </si>
  <si>
    <t>25061918Q5FPHT</t>
  </si>
  <si>
    <t>250619187771UC</t>
  </si>
  <si>
    <t>25061916MF3AEF</t>
  </si>
  <si>
    <t>25061912GBG46S</t>
  </si>
  <si>
    <t>250619VQN5F3WQ</t>
  </si>
  <si>
    <t>250619VKEMJT3P</t>
  </si>
  <si>
    <t>250619V8460TMM</t>
  </si>
  <si>
    <t>250619V762TSHE</t>
  </si>
  <si>
    <t>250619V5DPG0FU</t>
  </si>
  <si>
    <t>250619V0DXT1Y6</t>
  </si>
  <si>
    <t>250618UY5NCWVC</t>
  </si>
  <si>
    <t>250618UVXE42GF</t>
  </si>
  <si>
    <t>250618UU48JHSU</t>
  </si>
  <si>
    <t>250618USXPVTTY</t>
  </si>
  <si>
    <t>250618UQ15A1WF</t>
  </si>
  <si>
    <t>250618UFEUWH90</t>
  </si>
  <si>
    <t>250618UE22M1T9</t>
  </si>
  <si>
    <t>250618UDYNB7YF</t>
  </si>
  <si>
    <t>250618TM904XGM</t>
  </si>
  <si>
    <t>250618TJUQFF85</t>
  </si>
  <si>
    <t>250618TH65RMGH</t>
  </si>
  <si>
    <t>250618TGUN27VY</t>
  </si>
  <si>
    <t>250618TEPDN4GY</t>
  </si>
  <si>
    <t>250618TB93K8Q8</t>
  </si>
  <si>
    <t>250618T8VDUQA7</t>
  </si>
  <si>
    <t>250618T7HVXQ3F</t>
  </si>
  <si>
    <t>250618T6QVBJ9A</t>
  </si>
  <si>
    <t>250618T5R8HK87</t>
  </si>
  <si>
    <t>250618T47WNVMJ</t>
  </si>
  <si>
    <t>250618SV5DH33B</t>
  </si>
  <si>
    <t>250618SN0RUQ9K</t>
  </si>
  <si>
    <t>250618SKJ1J6CB</t>
  </si>
  <si>
    <t>250618SGQRVTMG</t>
  </si>
  <si>
    <t>250617SDKKHWUU</t>
  </si>
  <si>
    <t>250617SB2ME29P</t>
  </si>
  <si>
    <t>250617SATAAUDJ</t>
  </si>
  <si>
    <t>250617S57N3KCP</t>
  </si>
  <si>
    <t>250617S1TCUJKJ</t>
  </si>
  <si>
    <t>250617S1DMQD2B</t>
  </si>
  <si>
    <t>250617RRR6Y2YD</t>
  </si>
  <si>
    <t>250617R28DSXC1</t>
  </si>
  <si>
    <t>250617R0SDWRNB</t>
  </si>
  <si>
    <t>250617R0QTBWHW</t>
  </si>
  <si>
    <t>250617R0GW5JY7</t>
  </si>
  <si>
    <t>250617R07SB0E4</t>
  </si>
  <si>
    <t>250617QX1HG52U</t>
  </si>
  <si>
    <t>250617QUSSY8TT</t>
  </si>
  <si>
    <t>250617QRUBSB2C</t>
  </si>
  <si>
    <t>250617QP8BTEMF</t>
  </si>
  <si>
    <t>250617QN93CK0G</t>
  </si>
  <si>
    <t>250617QH7NKSWD</t>
  </si>
  <si>
    <t>250617QGUR3RB4</t>
  </si>
  <si>
    <t>250617QF66BSMA</t>
  </si>
  <si>
    <t>250617QF5T0VMB</t>
  </si>
  <si>
    <t>250617QD4KBJFR</t>
  </si>
  <si>
    <t>250617QC3CX48G</t>
  </si>
  <si>
    <t>250617QB9BEM85</t>
  </si>
  <si>
    <t>250617QAQ1VQBN</t>
  </si>
  <si>
    <t>250617Q9J9353P</t>
  </si>
  <si>
    <t>250617Q96QY6YQ</t>
  </si>
  <si>
    <t>250617Q88VEP0P</t>
  </si>
  <si>
    <t>250616PXDT4QVH</t>
  </si>
  <si>
    <t>250616PV1A1VBE</t>
  </si>
  <si>
    <t>250616PTM59BSQ</t>
  </si>
  <si>
    <t>250616PTE6JPQK</t>
  </si>
  <si>
    <t>250616PSVE58PN</t>
  </si>
  <si>
    <t>250616PSSKK038</t>
  </si>
  <si>
    <t>250616PPPJH1RY</t>
  </si>
  <si>
    <t>250616PNDM3RKK</t>
  </si>
  <si>
    <t>250616PJT6T8DD</t>
  </si>
  <si>
    <t>250616PHS82NPM</t>
  </si>
  <si>
    <t>250616PG4F3N6U</t>
  </si>
  <si>
    <t>250616PDPDC7JM</t>
  </si>
  <si>
    <t>250616PCQK9MH2</t>
  </si>
  <si>
    <t>250616P9UMA7EJ</t>
  </si>
  <si>
    <t>250616P62S3XSJ</t>
  </si>
  <si>
    <t>250616P4BQPEWT</t>
  </si>
  <si>
    <t>250616NMABQMW7</t>
  </si>
  <si>
    <t>250616NKFRY7U4</t>
  </si>
  <si>
    <t>250616NK7B46H6</t>
  </si>
  <si>
    <t>250616NDKEQB5N</t>
  </si>
  <si>
    <t>250616ND155CPG</t>
  </si>
  <si>
    <t>250616NCCXMNEC</t>
  </si>
  <si>
    <t>250616NB5KS6DC</t>
  </si>
  <si>
    <t>250616N9679VPG</t>
  </si>
  <si>
    <t>250616N5M3NR9U</t>
  </si>
  <si>
    <t>250616N4V30GVT</t>
  </si>
  <si>
    <t>250616N4PEQ0HF</t>
  </si>
  <si>
    <t>250616N4BT8J4T</t>
  </si>
  <si>
    <t>250616N327V3NY</t>
  </si>
  <si>
    <t>250616N29BM1JB</t>
  </si>
  <si>
    <t>250616MV2HKEBE</t>
  </si>
  <si>
    <t>250616MV1AH0K8</t>
  </si>
  <si>
    <t>250616MTFQMJXQ</t>
  </si>
  <si>
    <t>250616MS6MGBCF</t>
  </si>
  <si>
    <t>250616MRKQTSVS</t>
  </si>
  <si>
    <t>250616MP1JJ33S</t>
  </si>
  <si>
    <t>250616MMEQMV8X</t>
  </si>
  <si>
    <t>250616MJKYX4MC</t>
  </si>
  <si>
    <t>250615ME2C92PX</t>
  </si>
  <si>
    <t>250615MD7D5DCY</t>
  </si>
  <si>
    <t>250615MAKU3AWR</t>
  </si>
  <si>
    <t>250615M9SQQ0XY</t>
  </si>
  <si>
    <t>250615M8XE43BR</t>
  </si>
  <si>
    <t>250615M6KEPQ7U</t>
  </si>
  <si>
    <t>250615K5U73C34</t>
  </si>
  <si>
    <t>250615K22851K3</t>
  </si>
  <si>
    <t>250615K1Q4D1F0</t>
  </si>
  <si>
    <t>250615JSKNNR9N</t>
  </si>
  <si>
    <t>250615JJRN57W0</t>
  </si>
  <si>
    <t>250615JCYQMNU6</t>
  </si>
  <si>
    <t>250615JB3F8BWV</t>
  </si>
  <si>
    <t>250615JA0U37FD</t>
  </si>
  <si>
    <t>250615J6RVQ44W</t>
  </si>
  <si>
    <t>250615J65RF762</t>
  </si>
  <si>
    <t>250615J3RN818E</t>
  </si>
  <si>
    <t>250614HUEWC64S</t>
  </si>
  <si>
    <t>250614HQ35HT77</t>
  </si>
  <si>
    <t>250614HK68Q16N</t>
  </si>
  <si>
    <t>250614HF38BT6U</t>
  </si>
  <si>
    <t>250614HDWMV822</t>
  </si>
  <si>
    <t>250614GCBJDKBC</t>
  </si>
  <si>
    <t>250614GB63N82D</t>
  </si>
  <si>
    <t>250614FS6GDPN9</t>
  </si>
  <si>
    <t>250614FGG18N4U</t>
  </si>
  <si>
    <t>250613FA7QK3BY</t>
  </si>
  <si>
    <t>250613F8B2VQ50</t>
  </si>
  <si>
    <t>250613F7NGF750</t>
  </si>
  <si>
    <t>250613F6NDADHT</t>
  </si>
  <si>
    <t>250613F69V8CTS</t>
  </si>
  <si>
    <t>250613F534FP7W</t>
  </si>
  <si>
    <t>250613F3FU6GC9</t>
  </si>
  <si>
    <t>250613F2TM52D3</t>
  </si>
  <si>
    <t>250613F2MU792N</t>
  </si>
  <si>
    <t>250613F1QKK4AF</t>
  </si>
  <si>
    <t>250613ES7NBKW8</t>
  </si>
  <si>
    <t>250613EDC2BE7N</t>
  </si>
  <si>
    <t>250613E2WDHTFW</t>
  </si>
  <si>
    <t>250613DKCC6SY3</t>
  </si>
  <si>
    <t>250613DK4EHBPJ</t>
  </si>
  <si>
    <t>250613DJ9M5WH9</t>
  </si>
  <si>
    <t>250613D76DC4UF</t>
  </si>
  <si>
    <t>250613D66FY35K</t>
  </si>
  <si>
    <t>250613D5SG70T9</t>
  </si>
  <si>
    <t>250613D4J852B4</t>
  </si>
  <si>
    <t>250613D1P1HGAB</t>
  </si>
  <si>
    <t>250613D0SQHV19</t>
  </si>
  <si>
    <t>250613D0QJV5R3</t>
  </si>
  <si>
    <t>250613D0C1TDU2</t>
  </si>
  <si>
    <t>250613CXVDTEW8</t>
  </si>
  <si>
    <t>250613CWE6MVJ7</t>
  </si>
  <si>
    <t>250612CV7PFW0C</t>
  </si>
  <si>
    <t>250612CU2DHA2G</t>
  </si>
  <si>
    <t>250612CQ12JXGA</t>
  </si>
  <si>
    <t>250612CPSXJJ2R</t>
  </si>
  <si>
    <t>250612CN3YH45G</t>
  </si>
  <si>
    <t>250612CMGDWQG5</t>
  </si>
  <si>
    <t>250612CM7AYP76</t>
  </si>
  <si>
    <t>250612CKT6DD97</t>
  </si>
  <si>
    <t>250612CJNR30JN</t>
  </si>
  <si>
    <t>250612CHH06RAC</t>
  </si>
  <si>
    <t>250612CHE8GGS9</t>
  </si>
  <si>
    <t>250612CFF0SPT9</t>
  </si>
  <si>
    <t>250612CC83R23E</t>
  </si>
  <si>
    <t>250612BKKHJQD4</t>
  </si>
  <si>
    <t>250612BJJ1KWKE</t>
  </si>
  <si>
    <t>250612BHR9NGC6</t>
  </si>
  <si>
    <t>250612BF6W5PNX</t>
  </si>
  <si>
    <t>250612BBC40X6N</t>
  </si>
  <si>
    <t>250612BB7EA9FX</t>
  </si>
  <si>
    <t>250612BAPAV886</t>
  </si>
  <si>
    <t>250612B9ST7258</t>
  </si>
  <si>
    <t>250612B79JVGJ4</t>
  </si>
  <si>
    <t>250612B49K5AD2</t>
  </si>
  <si>
    <t>250612B1BSXYJP</t>
  </si>
  <si>
    <t>250612AX5NQF73</t>
  </si>
  <si>
    <t>250612ARNXU3VH</t>
  </si>
  <si>
    <t>250612AR79MEV2</t>
  </si>
  <si>
    <t>250612AQKXPXTS</t>
  </si>
  <si>
    <t>250612APM54U7F</t>
  </si>
  <si>
    <t>250612ANJP3W81</t>
  </si>
  <si>
    <t>250612AMC34D4H</t>
  </si>
  <si>
    <t>250612AG76QJ0N</t>
  </si>
  <si>
    <t>250612AD85EMBS</t>
  </si>
  <si>
    <t>250612ACJ6H883</t>
  </si>
  <si>
    <t>250611ABUGRXQP</t>
  </si>
  <si>
    <t>250611A8FETMUA</t>
  </si>
  <si>
    <t>250611A6GFN521</t>
  </si>
  <si>
    <t>250611A4TYSP42</t>
  </si>
  <si>
    <t>2506119Y3YAMEN</t>
  </si>
  <si>
    <t>2506119XH4KD7H</t>
  </si>
  <si>
    <t>2506118TEN5M1Q</t>
  </si>
  <si>
    <t>2506118SSWEJ11</t>
  </si>
  <si>
    <t>2506118RNFYPGT</t>
  </si>
  <si>
    <t>2506118M7FPSPG</t>
  </si>
  <si>
    <t>2506118M26Y6HS</t>
  </si>
  <si>
    <t>2506118E1HDGD5</t>
  </si>
  <si>
    <t>2506118CGW2QR2</t>
  </si>
  <si>
    <t>2506118AKJCY6S</t>
  </si>
  <si>
    <t>25061188P04P61</t>
  </si>
  <si>
    <t>25061185VAH6RR</t>
  </si>
  <si>
    <t>250611800APK10</t>
  </si>
  <si>
    <t>2506117VUJBXXR</t>
  </si>
  <si>
    <t>2506107NVXCC88</t>
  </si>
  <si>
    <t>2506107KHCTKAG</t>
  </si>
  <si>
    <t>2506107F0H1S8T</t>
  </si>
  <si>
    <t>2506106Q33SNGY</t>
  </si>
  <si>
    <t>2506106KTHAW6Q</t>
  </si>
  <si>
    <t>2506106G3Q1QWT</t>
  </si>
  <si>
    <t>2506106F3G3C2D</t>
  </si>
  <si>
    <t>2506106ABQ13TF</t>
  </si>
  <si>
    <t>25061067YYR891</t>
  </si>
  <si>
    <t>250610637U85XG</t>
  </si>
  <si>
    <t>25061062K6BUYB</t>
  </si>
  <si>
    <t>2506105PEHGWY7</t>
  </si>
  <si>
    <t>2506105P80PC85</t>
  </si>
  <si>
    <t>2506105H3XNAMW</t>
  </si>
  <si>
    <t>2506105GWT7GHQ</t>
  </si>
  <si>
    <t>2506105GK2X7DC</t>
  </si>
  <si>
    <t>250609583D7F5F</t>
  </si>
  <si>
    <t>250609544HD26F</t>
  </si>
  <si>
    <t>2506094X8QB97Q</t>
  </si>
  <si>
    <t>25060940TFXTJY</t>
  </si>
  <si>
    <t>25060940MYKJD2</t>
  </si>
  <si>
    <t>2506093XUX6RA1</t>
  </si>
  <si>
    <t>2506093TESNGBV</t>
  </si>
  <si>
    <t>2506093R1QEV98</t>
  </si>
  <si>
    <t>2506093DAB6NWE</t>
  </si>
  <si>
    <t>2506093C9PXAA9</t>
  </si>
  <si>
    <t>2506093A9T7R8P</t>
  </si>
  <si>
    <t>250609335BB27U</t>
  </si>
  <si>
    <t>2506092UD9YNUQ</t>
  </si>
  <si>
    <t>2506082RFHNY4J</t>
  </si>
  <si>
    <t>2506081G7QHQQE</t>
  </si>
  <si>
    <t>25060818YBQ3Y0</t>
  </si>
  <si>
    <t>25060811AGA4SC</t>
  </si>
  <si>
    <t>2506080XEN4M73</t>
  </si>
  <si>
    <t>2506080U2DC0XF</t>
  </si>
  <si>
    <t>2506080RS90AJR</t>
  </si>
  <si>
    <t>2506080QDVHCND</t>
  </si>
  <si>
    <t>25060705EHSURX</t>
  </si>
  <si>
    <t>250607025AC0D3</t>
  </si>
  <si>
    <t>250607UVKACTJA</t>
  </si>
  <si>
    <t>250607UTC7VE62</t>
  </si>
  <si>
    <t>250607UPXWT8X4</t>
  </si>
  <si>
    <t>250607UNR289JU</t>
  </si>
  <si>
    <t>250607UNPHKJX3</t>
  </si>
  <si>
    <t>250607UN5KWHTK</t>
  </si>
  <si>
    <t>250607TXT9T2V3</t>
  </si>
  <si>
    <t>250606TVWVPBFH</t>
  </si>
  <si>
    <t>250606TUS5SGDN</t>
  </si>
  <si>
    <t>250606TM6JU0C1</t>
  </si>
  <si>
    <t>250606TJK3U97D</t>
  </si>
  <si>
    <t>250606THJ54CUN</t>
  </si>
  <si>
    <t>250606TCGVSC0Q</t>
  </si>
  <si>
    <t>250606T7K8STD4</t>
  </si>
  <si>
    <t>250606T6B390PT</t>
  </si>
  <si>
    <t>250606SJW9S9RK</t>
  </si>
  <si>
    <t>250606SBBCRKE7</t>
  </si>
  <si>
    <t>250606SAK4J2XU</t>
  </si>
  <si>
    <t>250606SA3X3TJG</t>
  </si>
  <si>
    <t>250606S5F3EP89</t>
  </si>
  <si>
    <t>250606S18HMC08</t>
  </si>
  <si>
    <t>250606RP23TT8X</t>
  </si>
  <si>
    <t>250606RNFX14DF</t>
  </si>
  <si>
    <t>250606RN6MFYPQ</t>
  </si>
  <si>
    <t>250606RM3H44S9</t>
  </si>
  <si>
    <t>250606RDRXX2S3</t>
  </si>
  <si>
    <t>250605R7Y6R7NV</t>
  </si>
  <si>
    <t>250605R7S6YJWX</t>
  </si>
  <si>
    <t>250605R68DUJSD</t>
  </si>
  <si>
    <t>250605R4X3N2DT</t>
  </si>
  <si>
    <t>250605QQHMMN5H</t>
  </si>
  <si>
    <t>250605PJA9HFKY</t>
  </si>
  <si>
    <t>250605PGSJ983P</t>
  </si>
  <si>
    <t>250605PE36G2G8</t>
  </si>
  <si>
    <t>250605PBY75YA1</t>
  </si>
  <si>
    <t>250605P54G5JBJ</t>
  </si>
  <si>
    <t>250605NXW7W7HE</t>
  </si>
  <si>
    <t>250605NVYV9QK6</t>
  </si>
  <si>
    <t>250604NS2J3R6C</t>
  </si>
  <si>
    <t>250604NJY7QKD6</t>
  </si>
  <si>
    <t>250604N7SHPC9K</t>
  </si>
  <si>
    <t>250604MFGCQJ6X</t>
  </si>
  <si>
    <t>250604MEH7855H</t>
  </si>
  <si>
    <t>250604MB16ATJX</t>
  </si>
  <si>
    <t>250604M8KNVRJN</t>
  </si>
  <si>
    <t>250604M8KBCQYF</t>
  </si>
  <si>
    <t>250604M3H6ENRM</t>
  </si>
  <si>
    <t>250604KY7M8DS5</t>
  </si>
  <si>
    <t>250604KTPD1CVX</t>
  </si>
  <si>
    <t>250604KRVTF970</t>
  </si>
  <si>
    <t>250604KPE6QAWY</t>
  </si>
  <si>
    <t>250604KGX5CRJ9</t>
  </si>
  <si>
    <t>250604KEYDVXNX</t>
  </si>
  <si>
    <t>250603KB4QKEYV</t>
  </si>
  <si>
    <t>250603K6VSV8QV</t>
  </si>
  <si>
    <t>250603JW8KY4SK</t>
  </si>
  <si>
    <t>250603JS8E5EJK</t>
  </si>
  <si>
    <t>250603HRBB3MQ9</t>
  </si>
  <si>
    <t>250603HNP8DYCE</t>
  </si>
  <si>
    <t>250603HKQHUHXA</t>
  </si>
  <si>
    <t>250603HDTNF2P1</t>
  </si>
  <si>
    <t>250603HDTCWFBX</t>
  </si>
  <si>
    <t>250603H7VKW2RJ</t>
  </si>
  <si>
    <t>250603H34DG97E</t>
  </si>
  <si>
    <t>250603H2HF099M</t>
  </si>
  <si>
    <t>250603GYWK9CVQ</t>
  </si>
  <si>
    <t>250603GYGA0MA6</t>
  </si>
  <si>
    <t>250603GY3A63D0</t>
  </si>
  <si>
    <t>250602GTM9F6WQ</t>
  </si>
  <si>
    <t>250602GMTTS2VE</t>
  </si>
  <si>
    <t>250602FA1DFUCH</t>
  </si>
  <si>
    <t>250602F7DNJXBT</t>
  </si>
  <si>
    <t>250602F5UMDHNY</t>
  </si>
  <si>
    <t>250602F4HSD8HB</t>
  </si>
  <si>
    <t>250602F47FGDX5</t>
  </si>
  <si>
    <t>250602F1RWM1XY</t>
  </si>
  <si>
    <t>250602EQ7SMBP0</t>
  </si>
  <si>
    <t>250602EKHYSBB6</t>
  </si>
  <si>
    <t>250602EJQNP0M9</t>
  </si>
  <si>
    <t>250602EHYPW747</t>
  </si>
  <si>
    <t>250602EDEW1BKA</t>
  </si>
  <si>
    <t>250601E8WC55W5</t>
  </si>
  <si>
    <t>250601E768U13R</t>
  </si>
  <si>
    <t>250601E6NRJAQC</t>
  </si>
  <si>
    <t>250601E5TUCGX7</t>
  </si>
  <si>
    <t>V30 500ml Vonixx Polidor de Lustro Verniz Asiático Macio Remoção de Hologramas e Marcas Superficiais</t>
  </si>
  <si>
    <t>Rack De Teto Travessa Bagageiro Maleiro Jeep Renegade Todos 2016 a 2025 100% Alumínio</t>
  </si>
  <si>
    <t>Higicouro 500ml Hidracouro 500ml Espumas Aplicadoras Restaura Higieniza Banco Couro</t>
  </si>
  <si>
    <t>Jogo 9 Chave Allen Hexagonal Sextavada 9 Peças Longa e Curta Aço Cromado Conjunto Resistente WeiHao</t>
  </si>
  <si>
    <t>Trava Manete Antifurto Cadeado de Punho Handbar Lock Guidão De Moto Manete Manopla Freio Vermelho</t>
  </si>
  <si>
    <t>Cabo Reforçado Transferência Para Chupeta Carga de Bateria 800 AMPER 3 MT Carro Partida Auxiliar</t>
  </si>
  <si>
    <t>Sintra Fast 500ml Limpador Bactericida + Intense 500ML Renovador De Plastico Interno Vonixx</t>
  </si>
  <si>
    <t>Kit de Polidores Vonixx V10, V20, V30 e V40 – Alto Desempenho para Polimento Automotivo</t>
  </si>
  <si>
    <t>V-ECO 500ml Vonixx Spray Limpeza Ecológica Promove Brilho e Leve Proteção</t>
  </si>
  <si>
    <t>Kit Jogo de 4 Peças Chaves Allen Ferramenta Hexagonal Curta em L</t>
  </si>
  <si>
    <t>Kit Banco Selim Bicicleta Comfort + Corrente Anti-Furto 150cm Preto</t>
  </si>
  <si>
    <t>Escova Aplicadora Cerdas Macia 6 cm X 7 CM Automotivo</t>
  </si>
  <si>
    <t>Boina de Carpete para Polimento de Vidros 5" Vonixx</t>
  </si>
  <si>
    <t>Blend Metal Polish 150g Vonixx Polidor de Metais Carnaúba Com Sílica Deixa Cromado</t>
  </si>
  <si>
    <t>Focus + Taco Lona + Taco Carpete  Removedor De Marcas Manchas D'água Restaurador Para Vidros e Espelhos 240ml Vonixx.</t>
  </si>
  <si>
    <t>Makker 2.0 500ml Vonixx Maquiador Automotivo Renova Pintura e Defeitos Remove Risco Arranhão</t>
  </si>
  <si>
    <t>Pincel Detalhamento Suave Interno Zacs Automotivo N.14 Cerda Suave Limpeza Detalhada Não Risca</t>
  </si>
  <si>
    <t>Kit Conjunto de 6 Peças Chaves Allen M4 Ferramenta Hexagonal Curta em L</t>
  </si>
  <si>
    <t>Rack De Teto Travessa Bagageiro Maleiro Renault Sandero Stepway G1 2008 A 2014 Par 100% Alumínio</t>
  </si>
  <si>
    <t>Rack De Teto Travessa Bagageiro Hyundai Ix35 Todos os Anos Alumínio</t>
  </si>
  <si>
    <t>Lâmpada Led Cinoy Star 1:1 6000k Xenon Branca Fria Farol de Milha Farol Baixo/Alto</t>
  </si>
  <si>
    <t>Travessa Suporte Rack de Teto Bagageiro Maleiro Honda WR-V 2018 2019 2020 2021 WRV</t>
  </si>
  <si>
    <t>Rack De Teto Travessa Bagageiro Maleiro Kia Sportage 2004 À 2012 Par 100% de Alumínio XRack</t>
  </si>
  <si>
    <t>VX2009051</t>
  </si>
  <si>
    <t>1VX2009012-1VX2009010-1VX2005001</t>
  </si>
  <si>
    <t>1VX2011044-1VX2009039-1VX2005001-1VX2050172</t>
  </si>
  <si>
    <t>1VX2009052-1VX2009053-1VX2009051-1VX2009033</t>
  </si>
  <si>
    <t>1ECA001M3-1ECA002M4-1ECA003M5-1ECA004M6</t>
  </si>
  <si>
    <t>VX2050527</t>
  </si>
  <si>
    <t>VX2050444</t>
  </si>
  <si>
    <t>1VX34053000-1VX2050458-1VX2050457</t>
  </si>
  <si>
    <t>VX2026027</t>
  </si>
  <si>
    <t>6ECA002M4</t>
  </si>
  <si>
    <t>CADEADOBIKEB</t>
  </si>
  <si>
    <t>XHY801SMP</t>
  </si>
  <si>
    <t>YN-FLH4</t>
  </si>
  <si>
    <t>TT-8000HB3</t>
  </si>
  <si>
    <t>250801MPXHHETT</t>
  </si>
  <si>
    <t>250801MFADYY1G</t>
  </si>
  <si>
    <t>250801MDJSFG8U</t>
  </si>
  <si>
    <t>250731KGPNXB4D</t>
  </si>
  <si>
    <t>250731KEX3V0JH</t>
  </si>
  <si>
    <t>250731KEQ6M33H</t>
  </si>
  <si>
    <t>250731K87WT8DT</t>
  </si>
  <si>
    <t>250731K7KHG8BQ</t>
  </si>
  <si>
    <t>250731K6E6HVNR</t>
  </si>
  <si>
    <t>250731K69Y4CGU</t>
  </si>
  <si>
    <t>250731J785W0VK</t>
  </si>
  <si>
    <t>250731HJG8VYVX</t>
  </si>
  <si>
    <t>250730H37S79WH</t>
  </si>
  <si>
    <t>250730H0TTU1SD</t>
  </si>
  <si>
    <t>250730H0PJF457</t>
  </si>
  <si>
    <t>250730GU6ADW3T</t>
  </si>
  <si>
    <t>250730GKV7ABWQ</t>
  </si>
  <si>
    <t>250730GK940QB8</t>
  </si>
  <si>
    <t>250730GFQR7XCJ</t>
  </si>
  <si>
    <t>250730GEN8TUUR</t>
  </si>
  <si>
    <t>250730FRD3TXC3</t>
  </si>
  <si>
    <t>250730FJMW5N4M</t>
  </si>
  <si>
    <t>250730FG4WGQB4</t>
  </si>
  <si>
    <t>250730F6YPA8C0</t>
  </si>
  <si>
    <t>250730F2XQRGE3</t>
  </si>
  <si>
    <t>250730ER47CP01</t>
  </si>
  <si>
    <t>250730EPD6W6DR</t>
  </si>
  <si>
    <t>250729EGDPK9ER</t>
  </si>
  <si>
    <t>250729EDMF9KMG</t>
  </si>
  <si>
    <t>250729E91937VX</t>
  </si>
  <si>
    <t>250729DYV8JJYR</t>
  </si>
  <si>
    <t>250729D7ANQ45N</t>
  </si>
  <si>
    <t>250729D64JWK7S</t>
  </si>
  <si>
    <t>250729D3GT4SF0</t>
  </si>
  <si>
    <t>250729D06HB69U</t>
  </si>
  <si>
    <t>250729CYYM30X0</t>
  </si>
  <si>
    <t>250729CXM9EF3C</t>
  </si>
  <si>
    <t>250729CX5GDMHY</t>
  </si>
  <si>
    <t>250729CQVKPVRG</t>
  </si>
  <si>
    <t>250729CFTPKMQ0</t>
  </si>
  <si>
    <t>250729C9BMFK4V</t>
  </si>
  <si>
    <t>250728BW5HTV3V</t>
  </si>
  <si>
    <t>250728BVCDVG65</t>
  </si>
  <si>
    <t>250728BU2XC6JS</t>
  </si>
  <si>
    <t>250728BPV4W4TQ</t>
  </si>
  <si>
    <t>250728BCEEKNU3</t>
  </si>
  <si>
    <t>250728B12K6P6U</t>
  </si>
  <si>
    <t>250728AFYFN3FJ</t>
  </si>
  <si>
    <t>250728AFH05K58</t>
  </si>
  <si>
    <t>250728ACJ3NBGC</t>
  </si>
  <si>
    <t>250728A927JBYT</t>
  </si>
  <si>
    <t>250728A7SEXG1R</t>
  </si>
  <si>
    <t>250728A63B2GJW</t>
  </si>
  <si>
    <t>250728A1MXDGSN</t>
  </si>
  <si>
    <t>2507289Q7NFDJG</t>
  </si>
  <si>
    <t>2507289NQSV5P3</t>
  </si>
  <si>
    <t>25072798VXH167</t>
  </si>
  <si>
    <t>250727885T76XJ</t>
  </si>
  <si>
    <t>25072787NV0CS7</t>
  </si>
  <si>
    <t>25072673T17WCK</t>
  </si>
  <si>
    <t>2507266WYCCBHG</t>
  </si>
  <si>
    <t>2507266FAF8K0C</t>
  </si>
  <si>
    <t>2507265RN1VD8H</t>
  </si>
  <si>
    <t>2507265C72GHMV</t>
  </si>
  <si>
    <t>25072658WBTT6T</t>
  </si>
  <si>
    <t>250726533B02JG</t>
  </si>
  <si>
    <t>2507264XANAEBP</t>
  </si>
  <si>
    <t>2507264MSDSD05</t>
  </si>
  <si>
    <t>2507264M9YS63W</t>
  </si>
  <si>
    <t>2507264KJ3VU3X</t>
  </si>
  <si>
    <t>2507254K26M9Q4</t>
  </si>
  <si>
    <t>2507254FKXYPQ3</t>
  </si>
  <si>
    <t>2507254FK0F8EJ</t>
  </si>
  <si>
    <t>25072540WG9D27</t>
  </si>
  <si>
    <t>2507253U0J00MA</t>
  </si>
  <si>
    <t>2507253BJA8GGS</t>
  </si>
  <si>
    <t>25072537NPX8EQ</t>
  </si>
  <si>
    <t>250725362XTW2K</t>
  </si>
  <si>
    <t>25072533627QFF</t>
  </si>
  <si>
    <t>2507252VR6882C</t>
  </si>
  <si>
    <t>2507252N2F6MVR</t>
  </si>
  <si>
    <t>2507252MQAH6UR</t>
  </si>
  <si>
    <t>2507252KPDNSMW</t>
  </si>
  <si>
    <t>2507252H9TQK7B</t>
  </si>
  <si>
    <t>2507252FNUGVNX</t>
  </si>
  <si>
    <t>25072523F2XEVY</t>
  </si>
  <si>
    <t>25072523CKSJ2J</t>
  </si>
  <si>
    <t>2507241TGFETPU</t>
  </si>
  <si>
    <t>2507241T3PB054</t>
  </si>
  <si>
    <t>2507241RR50RBC</t>
  </si>
  <si>
    <t>2507241Q3REXHH</t>
  </si>
  <si>
    <t>2507240H7FUCNC</t>
  </si>
  <si>
    <t>2507240BA46FJW</t>
  </si>
  <si>
    <t>25072407Q0562E</t>
  </si>
  <si>
    <t>250724036ETVHP</t>
  </si>
  <si>
    <t>250723V5BC1JJE</t>
  </si>
  <si>
    <t>250723UYA3EWXX</t>
  </si>
  <si>
    <t>250723UJMW9VYX</t>
  </si>
  <si>
    <t>250723U3WE5WQ3</t>
  </si>
  <si>
    <t>250723U0JHBC74</t>
  </si>
  <si>
    <t>250723TYQR06DB</t>
  </si>
  <si>
    <t>250723TXFWVGUG</t>
  </si>
  <si>
    <t>250723THWWS0RH</t>
  </si>
  <si>
    <t>250722T20CT2QA</t>
  </si>
  <si>
    <t>250722RT4RP5PB</t>
  </si>
  <si>
    <t>250722RNNR084U</t>
  </si>
  <si>
    <t>250722RN45ATWM</t>
  </si>
  <si>
    <t>250722RJ8FTRY8</t>
  </si>
  <si>
    <t>250722RH8Q6WVV</t>
  </si>
  <si>
    <t>250722R11YHY1G</t>
  </si>
  <si>
    <t>250722QR2WRKGH</t>
  </si>
  <si>
    <t>250721QMR6N72H</t>
  </si>
  <si>
    <t>250721QM909BWE</t>
  </si>
  <si>
    <t>250721QA69W41Q</t>
  </si>
  <si>
    <t>250721Q7X34VXA</t>
  </si>
  <si>
    <t>250721Q0N490NY</t>
  </si>
  <si>
    <t>250721PA6DF4E6</t>
  </si>
  <si>
    <t>250721P9SEM1YK</t>
  </si>
  <si>
    <t>250721P7BB1DH4</t>
  </si>
  <si>
    <t>250721P1VTAD35</t>
  </si>
  <si>
    <t>250721NVGVJMKA</t>
  </si>
  <si>
    <t>250721NV4JPMKP</t>
  </si>
  <si>
    <t>250721NTSU4MKH</t>
  </si>
  <si>
    <t>250721NSWDAQSF</t>
  </si>
  <si>
    <t>250721NRT71CAT</t>
  </si>
  <si>
    <t>250721NKHRVA3U</t>
  </si>
  <si>
    <t>250721N815TP7K</t>
  </si>
  <si>
    <t>250721N806BMU4</t>
  </si>
  <si>
    <t>250721N76G9N3D</t>
  </si>
  <si>
    <t>250720MVWX15CB</t>
  </si>
  <si>
    <t>250720MN7JY00S</t>
  </si>
  <si>
    <t>250720MFQ486VE</t>
  </si>
  <si>
    <t>250720KFS4UPDA</t>
  </si>
  <si>
    <t>250720KA1GA6CH</t>
  </si>
  <si>
    <t>250720K95V8FQ6</t>
  </si>
  <si>
    <t>250720K359KX4V</t>
  </si>
  <si>
    <t>250720K19CQJ9M</t>
  </si>
  <si>
    <t>250720K19CQJ9N</t>
  </si>
  <si>
    <t>250720JQ74N1C2</t>
  </si>
  <si>
    <t>250719JJAADK8Q</t>
  </si>
  <si>
    <t>250719JCT83R5V</t>
  </si>
  <si>
    <t>250719JA3MQFFN</t>
  </si>
  <si>
    <t>250719J57R1X4J</t>
  </si>
  <si>
    <t>250719J4NRYVG4</t>
  </si>
  <si>
    <t>250719H9PB4UEH</t>
  </si>
  <si>
    <t>250719H0TVQV63</t>
  </si>
  <si>
    <t>250719GUSNC0MS</t>
  </si>
  <si>
    <t>250719GR1BCB8A</t>
  </si>
  <si>
    <t>250719GQPSS4MC</t>
  </si>
  <si>
    <t>250719GPRA5NB3</t>
  </si>
  <si>
    <t>250719GMBNAJYR</t>
  </si>
  <si>
    <t>250719GKD7KYDX</t>
  </si>
  <si>
    <t>250719GJGN1VFN</t>
  </si>
  <si>
    <t>250719GATMF7YC</t>
  </si>
  <si>
    <t>250718G06AEX11</t>
  </si>
  <si>
    <t>250718FSKVJB48</t>
  </si>
  <si>
    <t>250718FRK0ND72</t>
  </si>
  <si>
    <t>250718FPPAYM6C</t>
  </si>
  <si>
    <t>250718FFSJ5FPN</t>
  </si>
  <si>
    <t>250718EHX3BXF2</t>
  </si>
  <si>
    <t>250718ECNDJBBM</t>
  </si>
  <si>
    <t>250718EBVXKHNH</t>
  </si>
  <si>
    <t>250718EB12WFTY</t>
  </si>
  <si>
    <t>250718EAV2PH32</t>
  </si>
  <si>
    <t>250718EAQJPBUX</t>
  </si>
  <si>
    <t>250718E5XHJHU2</t>
  </si>
  <si>
    <t>250718E59YHBSU</t>
  </si>
  <si>
    <t>250718DTXFTFEE</t>
  </si>
  <si>
    <t>250718DT932X5S</t>
  </si>
  <si>
    <t>250718DMBU8BNP</t>
  </si>
  <si>
    <t>250718DKP5WY8S</t>
  </si>
  <si>
    <t>250717DJT99KA8</t>
  </si>
  <si>
    <t>250717DHJJ1HJD</t>
  </si>
  <si>
    <t>250717DFB9SY8V</t>
  </si>
  <si>
    <t>250717DEJ4WAC8</t>
  </si>
  <si>
    <t>250717DDH5651U</t>
  </si>
  <si>
    <t>250717DAC9XN23</t>
  </si>
  <si>
    <t>250717D8VAHDNS</t>
  </si>
  <si>
    <t>250717CPKPA1B4</t>
  </si>
  <si>
    <t>250717C67MW1WT</t>
  </si>
  <si>
    <t>250717C1H1YJ3R</t>
  </si>
  <si>
    <t>250717BWV6M9VK</t>
  </si>
  <si>
    <t>250717BVW2YWEW</t>
  </si>
  <si>
    <t>250717BM0TUD38</t>
  </si>
  <si>
    <t>250717BGQQ7MP3</t>
  </si>
  <si>
    <t>250717BG3PC20T</t>
  </si>
  <si>
    <t>250717BCHJR19F</t>
  </si>
  <si>
    <t>250717B8NBTQMH</t>
  </si>
  <si>
    <t>250716B2HRUWGH</t>
  </si>
  <si>
    <t>250716ASEGKV07</t>
  </si>
  <si>
    <t>250716AJRTRT7B</t>
  </si>
  <si>
    <t>2507169JS7V0QU</t>
  </si>
  <si>
    <t>2507169F2JAXBF</t>
  </si>
  <si>
    <t>2507169DQK4KF4</t>
  </si>
  <si>
    <t>2507169DJ7FBS4</t>
  </si>
  <si>
    <t>2507169D99C8C4</t>
  </si>
  <si>
    <t>25071698ND7TX9</t>
  </si>
  <si>
    <t>25071694BJG1F9</t>
  </si>
  <si>
    <t>250716928MHGU1</t>
  </si>
  <si>
    <t>2507168WGY9U9D</t>
  </si>
  <si>
    <t>2507168VR2YG5M</t>
  </si>
  <si>
    <t>2507168QD3R2YG</t>
  </si>
  <si>
    <t>2507168MTKYDP5</t>
  </si>
  <si>
    <t>2507158H7D2NN2</t>
  </si>
  <si>
    <t>2507158GHJYS9P</t>
  </si>
  <si>
    <t>2507158A2D1E1G</t>
  </si>
  <si>
    <t>250715881VB2UD</t>
  </si>
  <si>
    <t>25071584DG7WC5</t>
  </si>
  <si>
    <t>250715832KW0Q6</t>
  </si>
  <si>
    <t>2507157004PTUN</t>
  </si>
  <si>
    <t>2507156YHVUKRH</t>
  </si>
  <si>
    <t>2507156W16A2QV</t>
  </si>
  <si>
    <t>2507156VR5B2ES</t>
  </si>
  <si>
    <t>2507156V8914Y5</t>
  </si>
  <si>
    <t>2507156T2DM4YE</t>
  </si>
  <si>
    <t>2507156MF92UQN</t>
  </si>
  <si>
    <t>2507156JTJYS76</t>
  </si>
  <si>
    <t>2507156JHVGMME</t>
  </si>
  <si>
    <t>2507156F8FBUWA</t>
  </si>
  <si>
    <t>2507156CKXR2E2</t>
  </si>
  <si>
    <t>2507156CGVGX9N</t>
  </si>
  <si>
    <t>25071566YH6PM1</t>
  </si>
  <si>
    <t>2507145UV0TP3A</t>
  </si>
  <si>
    <t>2507145TQYTNPR</t>
  </si>
  <si>
    <t>2507145TBRTNWJ</t>
  </si>
  <si>
    <t>2507145S5BHFU5</t>
  </si>
  <si>
    <t>2507145QPQYX42</t>
  </si>
  <si>
    <t>2507145MQ6GK1A</t>
  </si>
  <si>
    <t>2507144PV43T4Q</t>
  </si>
  <si>
    <t>2507144P6929NN</t>
  </si>
  <si>
    <t>250714412BQHYM</t>
  </si>
  <si>
    <t>25071440GJCMD6</t>
  </si>
  <si>
    <t>2507143VNR9RWK</t>
  </si>
  <si>
    <t>2507143USUNB2D</t>
  </si>
  <si>
    <t>2507143TNAEPP4</t>
  </si>
  <si>
    <t>2507143PTQYXXF</t>
  </si>
  <si>
    <t>2507143KAQ4BFJ</t>
  </si>
  <si>
    <t>2507133EMPAXTT</t>
  </si>
  <si>
    <t>2507133EMPAXTU</t>
  </si>
  <si>
    <t>2507133DR7JKB9</t>
  </si>
  <si>
    <t>2507133C5R1PY7</t>
  </si>
  <si>
    <t>2507133BTMANBH</t>
  </si>
  <si>
    <t>25071333RQ7RUD</t>
  </si>
  <si>
    <t>2507132VMHW0N6</t>
  </si>
  <si>
    <t>2507132EC0JDP7</t>
  </si>
  <si>
    <t>25071321MKU1RU</t>
  </si>
  <si>
    <t>2507131JS21XF3</t>
  </si>
  <si>
    <t>25071314D23AA4</t>
  </si>
  <si>
    <t>250713121WVATY</t>
  </si>
  <si>
    <t>2507120YFHWV4Y</t>
  </si>
  <si>
    <t>2507120WV7PDCE</t>
  </si>
  <si>
    <t>2507120TKFHAYS</t>
  </si>
  <si>
    <t>2507120QCENW66</t>
  </si>
  <si>
    <t>2507120M4QVTBB</t>
  </si>
  <si>
    <t>2507120JMX6H2D</t>
  </si>
  <si>
    <t>250712VSRHQ8EJ</t>
  </si>
  <si>
    <t>250712VNWQMCG3</t>
  </si>
  <si>
    <t>250712VG2KGFPD</t>
  </si>
  <si>
    <t>250712VBKC4W3T</t>
  </si>
  <si>
    <t>250712VBCQFKYW</t>
  </si>
  <si>
    <t>250712VB0XS7XP</t>
  </si>
  <si>
    <t>250712V821APKH</t>
  </si>
  <si>
    <t>250712V6TY253R</t>
  </si>
  <si>
    <t>250712V4UQBWWC</t>
  </si>
  <si>
    <t>250712UU3HM0NP</t>
  </si>
  <si>
    <t>250712USQ1SGKU</t>
  </si>
  <si>
    <t>250712UPC7TCPU</t>
  </si>
  <si>
    <t>250712UN65YJCA</t>
  </si>
  <si>
    <t>250711UKA67E41</t>
  </si>
  <si>
    <t>250711UJN3YS1P</t>
  </si>
  <si>
    <t>250711U26R640K</t>
  </si>
  <si>
    <t>250711TVFHXGCF</t>
  </si>
  <si>
    <t>250711T6A9EVJB</t>
  </si>
  <si>
    <t>250711T4NMAC1H</t>
  </si>
  <si>
    <t>250711T48ESBE5</t>
  </si>
  <si>
    <t>250711T3W78DNE</t>
  </si>
  <si>
    <t>250711T25A5C7H</t>
  </si>
  <si>
    <t>250711SY4FNSW2</t>
  </si>
  <si>
    <t>250711ST2P5W8J</t>
  </si>
  <si>
    <t>250711SS2M0WGN</t>
  </si>
  <si>
    <t>250711SMUWDJ8K</t>
  </si>
  <si>
    <t>250711SMCTUDQ8</t>
  </si>
  <si>
    <t>250711SJ231JY2</t>
  </si>
  <si>
    <t>250711SDRW94DW</t>
  </si>
  <si>
    <t>250711SDAV386W</t>
  </si>
  <si>
    <t>250711S69FEVE8</t>
  </si>
  <si>
    <t>250711S51VYDJ1</t>
  </si>
  <si>
    <t>250710RTXR9GJH</t>
  </si>
  <si>
    <t>250710RPDF425F</t>
  </si>
  <si>
    <t>250710RNG2SQE6</t>
  </si>
  <si>
    <t>250710RGKCCE2C</t>
  </si>
  <si>
    <t>250710QXMRK5K9</t>
  </si>
  <si>
    <t>250710QQ0FAJCW</t>
  </si>
  <si>
    <t>250710QJB3GEMV</t>
  </si>
  <si>
    <t>250710QJ4V624T</t>
  </si>
  <si>
    <t>250710QJ3QXBDB</t>
  </si>
  <si>
    <t>250710QHXG3ATH</t>
  </si>
  <si>
    <t>250710QHMEQ1PM</t>
  </si>
  <si>
    <t>250710QGES8MWW</t>
  </si>
  <si>
    <t>250710QF00XQBQ</t>
  </si>
  <si>
    <t>250710QCGBS8D5</t>
  </si>
  <si>
    <t>250710Q6JW926K</t>
  </si>
  <si>
    <t>250710Q4C83RHB</t>
  </si>
  <si>
    <t>250710Q2KVQ4AX</t>
  </si>
  <si>
    <t>250710Q1UGKS30</t>
  </si>
  <si>
    <t>250710PUCANK11</t>
  </si>
  <si>
    <t>250710PSC0MD62</t>
  </si>
  <si>
    <t>250709PHMDGKK8</t>
  </si>
  <si>
    <t>250709PFDHNP62</t>
  </si>
  <si>
    <t>250709P6UR8KK0</t>
  </si>
  <si>
    <t>250709P3V20N9H</t>
  </si>
  <si>
    <t>250709P3T9R6TF</t>
  </si>
  <si>
    <t>250709P1N74H64</t>
  </si>
  <si>
    <t>250709MPT79EHY</t>
  </si>
  <si>
    <t>250709MAM8E784</t>
  </si>
  <si>
    <t>250709M7N690W8</t>
  </si>
  <si>
    <t>250708M1NSS5KF</t>
  </si>
  <si>
    <t>250708KURC6B7Y</t>
  </si>
  <si>
    <t>250708KUEEJAUF</t>
  </si>
  <si>
    <t>250708KPD95F65</t>
  </si>
  <si>
    <t>250708KKKNF5PD</t>
  </si>
  <si>
    <t>250708KK0TPWHA</t>
  </si>
  <si>
    <t>250708KGU506Q8</t>
  </si>
  <si>
    <t>250708KBC50F9X</t>
  </si>
  <si>
    <t>250708K7CQ5919</t>
  </si>
  <si>
    <t>250708K65PTEVS</t>
  </si>
  <si>
    <t>250708K024RU7U</t>
  </si>
  <si>
    <t>250708JQAJAC16</t>
  </si>
  <si>
    <t>250708JMNU35W0</t>
  </si>
  <si>
    <t>250708JMMTK4US</t>
  </si>
  <si>
    <t>250708JMHW6C1J</t>
  </si>
  <si>
    <t>250708JJ4WTPB5</t>
  </si>
  <si>
    <t>250708JHFNU537</t>
  </si>
  <si>
    <t>250708JEMAVPFV</t>
  </si>
  <si>
    <t>250708JB3UMQXD</t>
  </si>
  <si>
    <t>250708JB36R7V3</t>
  </si>
  <si>
    <t>250708JAR05KEG</t>
  </si>
  <si>
    <t>250708J9SAT4RJ</t>
  </si>
  <si>
    <t>250708J77QNF0N</t>
  </si>
  <si>
    <t>250708J23E21Y4</t>
  </si>
  <si>
    <t>250708J10222S7</t>
  </si>
  <si>
    <t>250708HWNPBYWC</t>
  </si>
  <si>
    <t>250708HW11F3K1</t>
  </si>
  <si>
    <t>250708HVS5QEWT</t>
  </si>
  <si>
    <t>250708HUKQW2WH</t>
  </si>
  <si>
    <t>250708HT5NFWAR</t>
  </si>
  <si>
    <t>250708HJ0R3BP7</t>
  </si>
  <si>
    <t>250707HEQ72Q0A</t>
  </si>
  <si>
    <t>250707HD45FAN5</t>
  </si>
  <si>
    <t>250707HBXMRTD0</t>
  </si>
  <si>
    <t>250707HABM2SC2</t>
  </si>
  <si>
    <t>250707H8FVWDG2</t>
  </si>
  <si>
    <t>250707H6NT898E</t>
  </si>
  <si>
    <t>250707H5HKHS7E</t>
  </si>
  <si>
    <t>250707H34BJ1R4</t>
  </si>
  <si>
    <t>250707GT63JRXT</t>
  </si>
  <si>
    <t>250707G4J70PCT</t>
  </si>
  <si>
    <t>250707G0SDT6TF</t>
  </si>
  <si>
    <t>250707FXNK8CMG</t>
  </si>
  <si>
    <t>250707FX1TYS71</t>
  </si>
  <si>
    <t>250707FTVTX7WS</t>
  </si>
  <si>
    <t>250707FQ0H5KRK</t>
  </si>
  <si>
    <t>250707FG0DHM62</t>
  </si>
  <si>
    <t>250707FCQ2AH52</t>
  </si>
  <si>
    <t>250707FATKB0GW</t>
  </si>
  <si>
    <t>250707F9EA4H5W</t>
  </si>
  <si>
    <t>250707F87HE7KU</t>
  </si>
  <si>
    <t>250707F6JX5QHN</t>
  </si>
  <si>
    <t>250707F3QBHHSB</t>
  </si>
  <si>
    <t>250707F21H69D1</t>
  </si>
  <si>
    <t>250706EYDNJAQ1</t>
  </si>
  <si>
    <t>250706EV0J5KW3</t>
  </si>
  <si>
    <t>250706ES4BFYF3</t>
  </si>
  <si>
    <t>250706ES3UA21G</t>
  </si>
  <si>
    <t>250706EKDXXU8X</t>
  </si>
  <si>
    <t>250706EH74359N</t>
  </si>
  <si>
    <t>250706EFBEV5KM</t>
  </si>
  <si>
    <t>250706E7086YF5</t>
  </si>
  <si>
    <t>250706DRFAWXG8</t>
  </si>
  <si>
    <t>250706DPVB5MXP</t>
  </si>
  <si>
    <t>250706DJPM24CE</t>
  </si>
  <si>
    <t>250706DEFC8X91</t>
  </si>
  <si>
    <t>250706DC53MTRS</t>
  </si>
  <si>
    <t>250706DAGEJ6BS</t>
  </si>
  <si>
    <t>250706D05FXPCJ</t>
  </si>
  <si>
    <t>250706CN0FVQ4N</t>
  </si>
  <si>
    <t>250706CHG2PF34</t>
  </si>
  <si>
    <t>250705CBJ3X9M9</t>
  </si>
  <si>
    <t>250705CBCDT3PG</t>
  </si>
  <si>
    <t>250705C4Y5V6BN</t>
  </si>
  <si>
    <t>250705BRJEJBHF</t>
  </si>
  <si>
    <t>250705ANS6XYW9</t>
  </si>
  <si>
    <t>250705AN7XTH0T</t>
  </si>
  <si>
    <t>250705AMFMK52H</t>
  </si>
  <si>
    <t>250705AFKQWXNR</t>
  </si>
  <si>
    <t>250705ACS7MHVB</t>
  </si>
  <si>
    <t>250705ABRM8P9U</t>
  </si>
  <si>
    <t>250705AA07X040</t>
  </si>
  <si>
    <t>250705A8KEKU7N</t>
  </si>
  <si>
    <t>250705A4P78R4T</t>
  </si>
  <si>
    <t>250705A4GKYFWY</t>
  </si>
  <si>
    <t>2507049XBSV548</t>
  </si>
  <si>
    <t>2507049PHTEUGB</t>
  </si>
  <si>
    <t>2507049NVU1UHJ</t>
  </si>
  <si>
    <t>25070496M3T9KW</t>
  </si>
  <si>
    <t>25070496JYG4VM</t>
  </si>
  <si>
    <t>2507048RDWS532</t>
  </si>
  <si>
    <t>2507048KUN3CBV</t>
  </si>
  <si>
    <t>2507048J7UN6M2</t>
  </si>
  <si>
    <t>2507048HVK6B4J</t>
  </si>
  <si>
    <t>2507048FS6XA4P</t>
  </si>
  <si>
    <t>2507048BSDH70R</t>
  </si>
  <si>
    <t>2507048BG312SF</t>
  </si>
  <si>
    <t>2507048B5EJ8DS</t>
  </si>
  <si>
    <t>25070487AFP79K</t>
  </si>
  <si>
    <t>25070481W90K3J</t>
  </si>
  <si>
    <t>2507047H32H9GH</t>
  </si>
  <si>
    <t>2507037FRFQYRM</t>
  </si>
  <si>
    <t>2507037DG49KC4</t>
  </si>
  <si>
    <t>2507037C4UGGYR</t>
  </si>
  <si>
    <t>2507037BNYNTGY</t>
  </si>
  <si>
    <t>25070376WR99V6</t>
  </si>
  <si>
    <t>25070376MBVRRF</t>
  </si>
  <si>
    <t>250703740E8X7H</t>
  </si>
  <si>
    <t>2507036Y8XTFCU</t>
  </si>
  <si>
    <t>2507036U8TW6PC</t>
  </si>
  <si>
    <t>2507036B1SRP16</t>
  </si>
  <si>
    <t>2507036489SYNJ</t>
  </si>
  <si>
    <t>25070362ASF8EK</t>
  </si>
  <si>
    <t>2507035YABC4CQ</t>
  </si>
  <si>
    <t>2507035VT075HD</t>
  </si>
  <si>
    <t>2507035UFUQFF9</t>
  </si>
  <si>
    <t>2507035QCVAPJ3</t>
  </si>
  <si>
    <t>2507035Q3B5TV7</t>
  </si>
  <si>
    <t>2507035Q0BTJ4P</t>
  </si>
  <si>
    <t>2507035P8C4YG6</t>
  </si>
  <si>
    <t>2507035HUYBAR1</t>
  </si>
  <si>
    <t>2507035H0PRY1M</t>
  </si>
  <si>
    <t>2507035GMU6K3C</t>
  </si>
  <si>
    <t>2507035FP7SHT4</t>
  </si>
  <si>
    <t>2507035C0S9AS0</t>
  </si>
  <si>
    <t>2507035BWN76AA</t>
  </si>
  <si>
    <t>2507035237WCH1</t>
  </si>
  <si>
    <t>2507024V2MA15A</t>
  </si>
  <si>
    <t>2507024SXH5NFE</t>
  </si>
  <si>
    <t>2507024RE2HJV4</t>
  </si>
  <si>
    <t>2507024MN8A2TD</t>
  </si>
  <si>
    <t>2507024MGS7BTF</t>
  </si>
  <si>
    <t>2507024KR0RHTF</t>
  </si>
  <si>
    <t>2507024KM2VW6U</t>
  </si>
  <si>
    <t>2507024HV032P2</t>
  </si>
  <si>
    <t>2507024EQG8QUM</t>
  </si>
  <si>
    <t>2507024EJC78TF</t>
  </si>
  <si>
    <t>2507024DJA3M9P</t>
  </si>
  <si>
    <t>2507023VBQVSH7</t>
  </si>
  <si>
    <t>2507023V2NX851</t>
  </si>
  <si>
    <t>2507023P1VPVDH</t>
  </si>
  <si>
    <t>2507023C2PT8V4</t>
  </si>
  <si>
    <t>2507023B5F9P32</t>
  </si>
  <si>
    <t>2507023AHM4NS4</t>
  </si>
  <si>
    <t>25070239UHCYWR</t>
  </si>
  <si>
    <t>25070234DMQHN2</t>
  </si>
  <si>
    <t>250702331TUDP7</t>
  </si>
  <si>
    <t>2507022X2ARGFG</t>
  </si>
  <si>
    <t>25070129TRD2WS</t>
  </si>
  <si>
    <t>25070128K31AJS</t>
  </si>
  <si>
    <t>250701261UA42J</t>
  </si>
  <si>
    <t>25070125N275GR</t>
  </si>
  <si>
    <t>25070124FAUW4H</t>
  </si>
  <si>
    <t>25070123E0MCPQ</t>
  </si>
  <si>
    <t>2507011YR30685</t>
  </si>
  <si>
    <t>Kit Super Lâmpada LED H27 6000 Lumens Farol Automotivo de Led Super Branca-Fria Xenon Cinoy VClear</t>
  </si>
  <si>
    <t>Kit Jogo de 12 Peças Chaves Allen M3 Ferramenta Hexagonal Curta em L</t>
  </si>
  <si>
    <t>Kit Jogo de 12 Peças Chaves Allen M6 Ferramenta Hexagonal Curta em L</t>
  </si>
  <si>
    <t>Kit 2 Cadeado Corrente 100cm Trava Moto Bike Antifurto Aço Reforçado Capacete Portão Segurança</t>
  </si>
  <si>
    <t>Intense 500ml Renovador De Plastico Interno Vonixx</t>
  </si>
  <si>
    <t>Aquecedor Portátil Elétrico A Gás 2 em 1 Dobrável Pesca Viagem Acampamento Inverno Fogareiro Maçarico</t>
  </si>
  <si>
    <t>V-Plastic 20ml Vonixx Vitrificador De Plásticos Automotivo Coating Restaurador Proteção UV Renovador</t>
  </si>
  <si>
    <t>Jogo Kit De 8 Peças Chaves Allen Ferramenta Aço Hexagonal Em L</t>
  </si>
  <si>
    <t>Rack De Teto Travessa Bagageiro Maleiro Chevrolet Zafira 2001 a 2012 100% Alumínio Transversal XRack</t>
  </si>
  <si>
    <t>Shiny 500ml Pretinho Revitalizador De Pneus Profissional + Intense Renovador Plastico Interno 500ml</t>
  </si>
  <si>
    <t>Kit Super Lâmpada LED H7 6000 Lumens Farol Automotivo de Led Super Branca-Fria Xenon Cinoy VClear</t>
  </si>
  <si>
    <t>2XR0007TM100P</t>
  </si>
  <si>
    <t>VX2018007</t>
  </si>
  <si>
    <t>2ECA001M3-2ECA002M4-2ECA003M5-2ECA004M6</t>
  </si>
  <si>
    <t>XGM113SLB</t>
  </si>
  <si>
    <t>1VX2011058-1VX2009039-1VX2005001</t>
  </si>
  <si>
    <t>117099266357|117099163993</t>
  </si>
  <si>
    <t>117741195413|118243478748</t>
  </si>
  <si>
    <t>113988727876|113989036280</t>
  </si>
  <si>
    <t>115447813853|115447906249</t>
  </si>
  <si>
    <t>113703374459|114179795890</t>
  </si>
  <si>
    <t>113826543839|113826626809</t>
  </si>
  <si>
    <t>116168539078|115680720713</t>
  </si>
  <si>
    <t>Faturamento</t>
  </si>
  <si>
    <t>XRack</t>
  </si>
  <si>
    <t>EvolutionX</t>
  </si>
  <si>
    <t>Mercado Envios</t>
  </si>
  <si>
    <t>Geral</t>
  </si>
  <si>
    <t>XTO119SLG</t>
  </si>
  <si>
    <t>CADEADOBIKEA-CADEIRA-R</t>
  </si>
  <si>
    <t>1FOG2B-1REF</t>
  </si>
  <si>
    <t>1MAC915-5REF</t>
  </si>
  <si>
    <t>ID</t>
  </si>
  <si>
    <t>Código (SKU)</t>
  </si>
  <si>
    <t>Descrição</t>
  </si>
  <si>
    <t>Unidade</t>
  </si>
  <si>
    <t>Classificação fiscal</t>
  </si>
  <si>
    <t>Origem</t>
  </si>
  <si>
    <t>Preço</t>
  </si>
  <si>
    <t>Valor IPI fixo</t>
  </si>
  <si>
    <t>Observações</t>
  </si>
  <si>
    <t>Situação</t>
  </si>
  <si>
    <t>Estoque</t>
  </si>
  <si>
    <t>Preço de custo</t>
  </si>
  <si>
    <t>Cód do Fornecedor</t>
  </si>
  <si>
    <t>Fornecedor</t>
  </si>
  <si>
    <t>Localização</t>
  </si>
  <si>
    <t>Estoque máximo</t>
  </si>
  <si>
    <t>Estoque mínimo</t>
  </si>
  <si>
    <t>Peso líquido (Kg)</t>
  </si>
  <si>
    <t>Peso bruto (Kg)</t>
  </si>
  <si>
    <t>GTIN/EAN</t>
  </si>
  <si>
    <t>GTIN/EAN tributável</t>
  </si>
  <si>
    <t>Descrição complementar</t>
  </si>
  <si>
    <t>CEST</t>
  </si>
  <si>
    <t>Código de Enquadramento IPI</t>
  </si>
  <si>
    <t>Formato embalagem</t>
  </si>
  <si>
    <t>Largura embalagem</t>
  </si>
  <si>
    <t>Altura embalagem</t>
  </si>
  <si>
    <t>Comprimento embalagem</t>
  </si>
  <si>
    <t>Diâmetro embalagem</t>
  </si>
  <si>
    <t>Tipo do produto</t>
  </si>
  <si>
    <t>URL imagem 1</t>
  </si>
  <si>
    <t>URL imagem 2</t>
  </si>
  <si>
    <t>URL imagem 3</t>
  </si>
  <si>
    <t>URL imagem 4</t>
  </si>
  <si>
    <t>URL imagem 5</t>
  </si>
  <si>
    <t>URL imagem 6</t>
  </si>
  <si>
    <t>Categoria</t>
  </si>
  <si>
    <t>Código do pai</t>
  </si>
  <si>
    <t>Variações</t>
  </si>
  <si>
    <t>Marca</t>
  </si>
  <si>
    <t>Garantia</t>
  </si>
  <si>
    <t>Sob encomenda</t>
  </si>
  <si>
    <t>Preço promocional</t>
  </si>
  <si>
    <t>URL imagem externa 1</t>
  </si>
  <si>
    <t>URL imagem externa 2</t>
  </si>
  <si>
    <t>URL imagem externa 3</t>
  </si>
  <si>
    <t>URL imagem externa 4</t>
  </si>
  <si>
    <t>URL imagem externa 5</t>
  </si>
  <si>
    <t>URL imagem externa 6</t>
  </si>
  <si>
    <t>Link do vídeo</t>
  </si>
  <si>
    <t>Título SEO</t>
  </si>
  <si>
    <t>Descrição SEO</t>
  </si>
  <si>
    <t>Palavras chave SEO</t>
  </si>
  <si>
    <t>Slug</t>
  </si>
  <si>
    <t>Dias para preparação</t>
  </si>
  <si>
    <t>Controlar lotes</t>
  </si>
  <si>
    <t>Unidade por caixa</t>
  </si>
  <si>
    <t>URL imagem externa 7</t>
  </si>
  <si>
    <t>URL imagem externa 8</t>
  </si>
  <si>
    <t>URL imagem externa 9</t>
  </si>
  <si>
    <t>URL imagem externa 10</t>
  </si>
  <si>
    <t>Markup</t>
  </si>
  <si>
    <t>Permitir inclusão nas vendas</t>
  </si>
  <si>
    <t>EX TIPI</t>
  </si>
  <si>
    <t>939793675</t>
  </si>
  <si>
    <t>1XAQUECUNIV-1MAC915-2REF-1FOG2B</t>
  </si>
  <si>
    <t>1 Aquecedor + 1 Fogareiro 2 Bocas + 2 Refil de Gás + 1 Maçarico 915</t>
  </si>
  <si>
    <t>UN</t>
  </si>
  <si>
    <t>1 - Estrangeira - Importação direta, exceto a indicada no código 6</t>
  </si>
  <si>
    <t>Ativo</t>
  </si>
  <si>
    <t>-456</t>
  </si>
  <si>
    <t>0</t>
  </si>
  <si>
    <t>&lt;p&gt;KIT XRACK: 1 AQUECEDOR PORTÁTIL + 2 REFIS DE GÁS BUTANO + 1 MAÇARICO COM IGNIÇÃO AUTOMÁTICA + FOGAREIRO 2 BOCAS &lt;br&gt;&lt;br&gt;Tenha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inclusa.&lt;br&gt;1 Maçarico com Ignição Automática – Prático, leve e com controle de chama ideal para culinária, acendimento de lareiras e pequenos reparos.&lt;br&gt;2 Refis de Gás Butano (Tubegás – 227g) – Garantem autonomia e excelente desempenho térmico.&lt;br&gt;1 Fogareiro Duas Bocas - Prático, Ideal para viagens e Campings. + acompanha &lt;br&gt;&lt;br&gt;Diferenciais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</si>
  <si>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Pacote / Caixa</t>
  </si>
  <si>
    <t>K</t>
  </si>
  <si>
    <t>https://s3.amazonaws.com/tiny-anexos-us/erp/ODk4NTQ1NzA2/b70c96f053c8f9228c820650ec0362a1.jpg</t>
  </si>
  <si>
    <t>https://s3.amazonaws.com/tiny-anexos-us/erp/ODk4NTQ1NzA2/a00e6c85e75b1013297d0f300d22ea67.jpg</t>
  </si>
  <si>
    <t>https://s3.amazonaws.com/tiny-anexos-us/erp/ODk4NTQ1NzA2/d86a9ebf339df9cf793ff1d91e6708eb.jpg</t>
  </si>
  <si>
    <t>https://s3.amazonaws.com/tiny-anexos-us/erp/ODk4NTQ1NzA2/b9e47bc9eb5278b9f988c23cca1644bd.jpg</t>
  </si>
  <si>
    <t>https://s3.amazonaws.com/tiny-anexos-us/erp/ODk4NTQ1NzA2/6bb9c2a1d61dd3f11c6be88dbc9f075b.jpg</t>
  </si>
  <si>
    <t>https://s3.amazonaws.com/tiny-anexos-us/erp/ODk4NTQ1NzA2/8a7897c578eb0455976f16940e99167f.jpg</t>
  </si>
  <si>
    <t>Esportes e Fitness &gt; Camping, Caça e Pesca &gt; Acessórios de Camping</t>
  </si>
  <si>
    <t>30 dias</t>
  </si>
  <si>
    <t>Não</t>
  </si>
  <si>
    <t>5</t>
  </si>
  <si>
    <t>939706458</t>
  </si>
  <si>
    <t>1XAQUECUNIV-2REF-1FOG2B</t>
  </si>
  <si>
    <t>1 Aquecedor + 1 Fogareiro 2 Bocas + 2 Refis de Gás</t>
  </si>
  <si>
    <t>-259</t>
  </si>
  <si>
    <t>https://s3.amazonaws.com/tiny-anexos-us/erp/ODk4NTQ1NzA2/e1540684b67674d90b1d3a225d459860.jpg</t>
  </si>
  <si>
    <t>https://s3.amazonaws.com/tiny-anexos-us/erp/ODk4NTQ1NzA2/151c1efe8169f1bd89e62c5c0a026665.jpg</t>
  </si>
  <si>
    <t>https://s3.amazonaws.com/tiny-anexos-us/erp/ODk4NTQ1NzA2/02c27bb7a5bf73887fd845731ece787a.jpg</t>
  </si>
  <si>
    <t>https://s3.amazonaws.com/tiny-anexos-us/erp/ODk4NTQ1NzA2/5a4fbf2da31174c6e074d585fa437445.jpg</t>
  </si>
  <si>
    <t>https://s3.amazonaws.com/tiny-anexos-us/erp/ODk4NTQ1NzA2/aab615a338c30a15de7dc2068f92722d.jpg</t>
  </si>
  <si>
    <t>https://s3.amazonaws.com/tiny-anexos-us/erp/ODk4NTQ1NzA2/6e0a2895f4327bd624f0d3003ffed5e4.jpg</t>
  </si>
  <si>
    <t>Esportes e Fitness &gt; Camping, Caça e Pesca &gt; Acessórios de Camping &gt; Aquecedor</t>
  </si>
  <si>
    <t>4</t>
  </si>
  <si>
    <t>935723250</t>
  </si>
  <si>
    <t>1 Aquecedor + 1 Maçarico 915 + 1 Refil</t>
  </si>
  <si>
    <t>&lt;p&gt;KIT XRACK: AQUECEDOR PORTÁTIL &lt;br&gt;&lt;br&gt;Tenha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inclusa.&lt;br&gt;1 Maçarico com Ignição Automática – Prático, leve e com controle de chama ideal para culinária, acendimento de lareiras e pequenos reparos.&lt;br&gt;&lt;br&gt;&lt;br&gt;Diferenciais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</si>
  <si>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https://s3.amazonaws.com/tiny-anexos-us/erp/ODk4NTQ1NzA2/aee7df96b271a208053604cec61d6a1e.jpg</t>
  </si>
  <si>
    <t>https://s3.amazonaws.com/tiny-anexos-us/erp/ODk4NTQ1NzA2/91f58404facacd3388a80196c5085000.jpg</t>
  </si>
  <si>
    <t>https://s3.amazonaws.com/tiny-anexos-us/erp/ODk4NTQ1NzA2/f5249401704c968c254caff4d5452aa1.jpg</t>
  </si>
  <si>
    <t>https://s3.amazonaws.com/tiny-anexos-us/erp/ODk4NTQ1NzA2/bfec3c1b11c9caa67440ede57dd7a1b2.jpg</t>
  </si>
  <si>
    <t>https://s3.amazonaws.com/tiny-anexos-us/erp/ODk4NTQ1NzA2/6a64ff9b7fed8c265641e7dc44b99328.jpg</t>
  </si>
  <si>
    <t>https://s3.amazonaws.com/tiny-anexos-us/erp/ODk4NTQ1NzA2/37814c8861c71791cd28e25c5dab613a.jpg</t>
  </si>
  <si>
    <t>2</t>
  </si>
  <si>
    <t>939707119</t>
  </si>
  <si>
    <t>1XAQUECUNIV-1MAC915-2REF</t>
  </si>
  <si>
    <t>1 Aquecedor + 1 Maçarico 915 + 2 Refis</t>
  </si>
  <si>
    <t>&lt;p&gt;KIT XRACK: 1 AQUECEDOR PORTÁTIL + 2 REFIS DE GÁS BUTANO + 1 MAÇARICO COM IGNIÇÃO AUTOMÁTICA&lt;br&gt;&lt;br&gt;Tenha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inclusa.&lt;br&gt;1 Maçarico com Ignição Automática – Prático, leve e com controle de chama ideal para culinária, acendimento de lareiras e pequenos reparos.&lt;br&gt;2 Refis de Gás Butano (Tubegás – 227g) – Garantem autonomia e excelente desempenho térmico.&lt;br&gt;&lt;br&gt;Diferenciais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</si>
  <si>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https://s3.amazonaws.com/tiny-anexos-us/erp/ODk4NTQ1NzA2/0f7a440e44c96ca2a3dea0eeab082d3b.jpg</t>
  </si>
  <si>
    <t>https://s3.amazonaws.com/tiny-anexos-us/erp/ODk4NTQ1NzA2/23e1e52b59f8e10a032bbed9f00f948d.jpg</t>
  </si>
  <si>
    <t>https://s3.amazonaws.com/tiny-anexos-us/erp/ODk4NTQ1NzA2/81a65c350d57716d303089f3d37a6149.jpg</t>
  </si>
  <si>
    <t>https://s3.amazonaws.com/tiny-anexos-us/erp/ODk4NTQ1NzA2/81eda1ec5f9088056d7321d085ace039.jpg</t>
  </si>
  <si>
    <t>https://s3.amazonaws.com/tiny-anexos-us/erp/ODk4NTQ1NzA2/aa06812cd17b4725a16c5f21bd8a7de8.jpg</t>
  </si>
  <si>
    <t>https://s3.amazonaws.com/tiny-anexos-us/erp/ODk4NTQ1NzA2/39a74366e580d5659e6278d48e3ed701.jpg</t>
  </si>
  <si>
    <t>939743078</t>
  </si>
  <si>
    <t>1XAQUECUNIV-1REF</t>
  </si>
  <si>
    <t>1 Aquecedor + 1 Refil de Gás</t>
  </si>
  <si>
    <t>38</t>
  </si>
  <si>
    <t>&lt;p&gt;KIT XRACK: AQUECEDOR PORTÁTIL &lt;br&gt;Tenha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</si>
  <si>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939742892</t>
  </si>
  <si>
    <t>1XAQUECUNIV-10REF</t>
  </si>
  <si>
    <t>1 Aquecedor + 10 Refis de Gás</t>
  </si>
  <si>
    <t>&lt;p&gt;KIT XRACK: AQUECEDOR PORTÁTIL&lt;br&gt;&lt;br&gt;Tenha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</si>
  <si>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11</t>
  </si>
  <si>
    <t>939742539</t>
  </si>
  <si>
    <t>1 Aquecedor + 2 Refis</t>
  </si>
  <si>
    <t>&lt;p&gt;KIT XRACK: AQUECEDOR PORTÁTIL &lt;br&gt;&lt;br&gt;Tenha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</si>
  <si>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3</t>
  </si>
  <si>
    <t>939742737</t>
  </si>
  <si>
    <t>1 Aquecedor + 3 Refis de Gás</t>
  </si>
  <si>
    <t>&lt;p&gt;KIT XRACK: AQUECEDOR PORTÁTIL &lt;br&gt;&lt;br&gt;Tenha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</si>
  <si>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939743186</t>
  </si>
  <si>
    <t>1XAQUECUNIV-1MAC915-4REF</t>
  </si>
  <si>
    <t>1 Aquecedor + 4 Refis de Gás + 1 Maçarico 915</t>
  </si>
  <si>
    <t>&lt;p&gt;KIT XRACK: AQUECEDOR PORTÁTIL&lt;br&gt;&lt;br&gt;Tenha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inclusa.&lt;br&gt;1 Maçarico com Ignição Automática – Prático, leve e com controle de chama ideal para culinária, acendimento de lareiras e pequenos reparos.&lt;br&gt;&lt;br&gt;&lt;br&gt;Diferenciais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</si>
  <si>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6</t>
  </si>
  <si>
    <t>934089278</t>
  </si>
  <si>
    <t>1 Aquecedor + 4 Refis de Gás Guepardo</t>
  </si>
  <si>
    <t>KIT</t>
  </si>
  <si>
    <t>7321.81.00</t>
  </si>
  <si>
    <t>&lt;p&gt;KIT XRACK: AQUECEDOR PORTÁTIL + 4 REFIS DE GÁS BUTANO&lt;/p&gt; &lt;p&gt;Tenha praticidade, mobilidade e segurança em um só kit. Ideal para acampamentos, pescarias, uso doméstico e atividades ao ar livre em dias frios.&lt;/p&gt; &lt;p&gt;Conteúdo do Kit:&lt;br&gt;1 Aquecedor Portátil XRack – Potente, compacto e com acabamento robusto. Pode ser utilizado como aquecedor ou como fogareiro com a grade circular inclusa.&lt;br&gt;4 Refis de Gás Butano (Tubegás – 227g) – Garantem autonomia e excelente desempenho térmico.&lt;/p&gt; &lt;p&gt;Diferenciais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intenso.&lt;/p&gt; &lt;p&gt;Utilização:&lt;br&gt;1.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aquecedor.&lt;/p&gt; &lt;p&gt;Recomendações de Segurança:&lt;br&gt;- Utilize sempre em locais ventilados.&lt;br&gt;- Mantenha fora do alcance de crianças e animais.&lt;br&gt;- Não utilize em ambientes fechados por longos períodos.&lt;br&gt;- Evite contato direto com a grade aquecida.&lt;/p&gt; &lt;p&gt;Este é o kit ideal para quem busca autonomia e conforto em qualquer lugar, com a confiabilidade da marca XRack.&lt;/p&gt;</t>
  </si>
  <si>
    <t>https://s3.amazonaws.com/tiny-anexos-us/erp/ODk4NTQ1NzA2/9abf2ccd1602c7a15e886fde3212e8be.jpg</t>
  </si>
  <si>
    <t>https://s3.amazonaws.com/tiny-anexos-us/erp/ODk4NTQ1NzA2/c9c4a0b427dc4caa4597478e1e98813c.jpg</t>
  </si>
  <si>
    <t>https://s3.amazonaws.com/tiny-anexos-us/erp/ODk4NTQ1NzA2/b107732506f41cede9ffe3271a8d403e.jpg</t>
  </si>
  <si>
    <t>https://s3.amazonaws.com/tiny-anexos-us/erp/ODk4NTQ1NzA2/2f92c8aed98ec6e00d576a94528801a5.jpg</t>
  </si>
  <si>
    <t>https://s3.amazonaws.com/tiny-anexos-us/erp/ODk4NTQ1NzA2/d9f4473f170f33dc426339e3258c1c82.jpg</t>
  </si>
  <si>
    <t>https://s3.amazonaws.com/tiny-anexos-us/erp/ODk4NTQ1NzA2/b55d1911fe54c845be4f15b640c9748f.jpg</t>
  </si>
  <si>
    <t>Esportes e Fitness &gt; Camping, Caça e Pesca &gt; Equipamento para Camping &gt; Barracas &gt; Aquecedor A Gas para Camping</t>
  </si>
  <si>
    <t>30 Dias</t>
  </si>
  <si>
    <t>939707045</t>
  </si>
  <si>
    <t>1 Aquecedor + 5 Refis de Gás</t>
  </si>
  <si>
    <t>&lt;p&gt;KIT XRACK: AQUECEDOR PORTÁTIL + 5 REFIS DE GÁS BUTANO&lt;br&gt;&lt;br&gt;Tenha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inclusa.&lt;br&gt;5 Refis de Gás Butano (Tubegás – 227g) – Garantem autonomia e excelente desempenho térmico.&lt;br&gt;&lt;br&gt;Diferenciais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</si>
  <si>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https://s3.amazonaws.com/tiny-anexos-us/erp/ODk4NTQ1NzA2/38fed74dd541b4fb6c6f938f59701820.jpg</t>
  </si>
  <si>
    <t>https://s3.amazonaws.com/tiny-anexos-us/erp/ODk4NTQ1NzA2/8c417cb6147e128eca87ee28a840a10f.jpg</t>
  </si>
  <si>
    <t>https://s3.amazonaws.com/tiny-anexos-us/erp/ODk4NTQ1NzA2/2f64b23a2a1580e85593d35571fc79f3.jpg</t>
  </si>
  <si>
    <t>https://s3.amazonaws.com/tiny-anexos-us/erp/ODk4NTQ1NzA2/d7b6f1195e10243d23efc13c00e62031.jpg</t>
  </si>
  <si>
    <t>https://s3.amazonaws.com/tiny-anexos-us/erp/ODk4NTQ1NzA2/985a6d09789ebee90997579e06e06fad.jpg</t>
  </si>
  <si>
    <t>https://s3.amazonaws.com/tiny-anexos-us/erp/ODk4NTQ1NzA2/82705fb0bb990e8e0b459269c50cb1f4.jpg</t>
  </si>
  <si>
    <t>939706633</t>
  </si>
  <si>
    <t>1 Aquecedor + 8 Refis de Gás</t>
  </si>
  <si>
    <t>&lt;p&gt;KIT XRACK: AQUECEDOR PORTÁTIL + 8 REFIS DE GÁS BUTANO&lt;br&gt;&lt;br&gt;Tenha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inclusa.&lt;br&gt;8 Refis de Gás Butano (Tubegás – 227g) – Garantem autonomia e excelente desempenho térmico.&lt;br&gt;&lt;br&gt;Diferenciais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</si>
  <si>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https://s3.amazonaws.com/tiny-anexos-us/erp/ODk4NTQ1NzA2/4ef443095ece413b5ff2cd4686e4f32e.jpg</t>
  </si>
  <si>
    <t>https://s3.amazonaws.com/tiny-anexos-us/erp/ODk4NTQ1NzA2/2037efb56417586feb909ca92be6417a.jpg</t>
  </si>
  <si>
    <t>https://s3.amazonaws.com/tiny-anexos-us/erp/ODk4NTQ1NzA2/0428ef90f5e90dd85d1ec139ccf995ca.jpg</t>
  </si>
  <si>
    <t>https://s3.amazonaws.com/tiny-anexos-us/erp/ODk4NTQ1NzA2/eef11cf22e25b61f2748d5c9beeafc4f.jpg</t>
  </si>
  <si>
    <t>https://s3.amazonaws.com/tiny-anexos-us/erp/ODk4NTQ1NzA2/5fb09fb10b3b5440c0cffdfe79b80283.jpg</t>
  </si>
  <si>
    <t>https://s3.amazonaws.com/tiny-anexos-us/erp/ODk4NTQ1NzA2/4462922ad4e6a02cc8ed7e2f5caea9f9.jpg</t>
  </si>
  <si>
    <t>939742824</t>
  </si>
  <si>
    <t>1XAQUECUNIV-1MAC915-2REF-1FOG1B</t>
  </si>
  <si>
    <t>1 Aquecedor + Fogareiro 1 Boca + 2 Refis de Gás + 1 Maçarico 915</t>
  </si>
  <si>
    <t>&lt;p&gt;KIT XRACK: 1 AQUECEDOR PORTÁTIL + 2 REFIS DE GÁS BUTANO + 1 MAÇARICO COM IGNIÇÃO AUTOMÁTICA + FOGAREIRO 1 BOCA&lt;br&gt;&lt;br&gt;Tenha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inclusa.&lt;br&gt;1 Maçarico com Ignição Automática – Prático, leve e com controle de chama ideal para culinária, acendimento de lareiras e pequenos reparos.&lt;br&gt;2 Refis de Gás Butano (Tubegás – 227g) – Garantem autonomia e excelente desempenho térmico.&lt;br&gt;1 Fogareiro Uma Boca- Prático, Ideal para viagens e Campings. + acompanha &lt;br&gt;&lt;br&gt;Diferenciais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</si>
  <si>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https://s3.amazonaws.com/tiny-anexos-us/erp/ODk4NTQ1NzA2/c0715746fa00fffe2f78b8a6f0051035.jpg</t>
  </si>
  <si>
    <t>https://s3.amazonaws.com/tiny-anexos-us/erp/ODk4NTQ1NzA2/8c32460482b2cfbc0c6aa7c27a9f6dd2.jpg</t>
  </si>
  <si>
    <t>https://s3.amazonaws.com/tiny-anexos-us/erp/ODk4NTQ1NzA2/8d0cba2e0eef338ee8c8092337024fc0.jpg</t>
  </si>
  <si>
    <t>https://s3.amazonaws.com/tiny-anexos-us/erp/ODk4NTQ1NzA2/5a3ccfac14e881cb52da37bc32902ca0.jpg</t>
  </si>
  <si>
    <t>https://s3.amazonaws.com/tiny-anexos-us/erp/ODk4NTQ1NzA2/3b46b34b5786a2cbe111d43e46448147.jpg</t>
  </si>
  <si>
    <t>https://s3.amazonaws.com/tiny-anexos-us/erp/ODk4NTQ1NzA2/44e5e0823245dd27e7b065cda5f728eb.jpg</t>
  </si>
  <si>
    <t>935435495</t>
  </si>
  <si>
    <t>1 Aquecedor Camping + 1 Maçarico 915 + 1 Refil de Gás</t>
  </si>
  <si>
    <t>&lt;p&gt;KIT XRACK: AQUECEDOR PORTÁTIL + 1 REFIL DE GÁS BUTANO + MAÇARICO COM IGNIÇÃO AUTOMÁTICA&lt;/p&gt; &lt;p&gt;Tenha praticidade, mobilidade e segurança em um só kit. Ideal para acampamentos, pescarias, uso doméstico e atividades ao ar livre em dias frios.&lt;/p&gt; &lt;p&gt;Conteúdo do Kit:&lt;br&gt;1 Aquecedor Portátil XRack – Potente, compacto e com acabamento robusto. Pode ser utilizado como aquecedor ou como fogareiro com a grade circular inclusa.&lt;br&gt;1 Maçarico com Ignição Automática – Prático, leve e com controle de chama ideal para culinária, acendimento de lareiras e pequenos reparos.&lt;br&gt;1 Refil de Gás Butano (Tubegás – 227g) – Garantem autonomia e excelente desempenho térmico.&lt;/p&gt; &lt;p&gt;Diferenciais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intenso.&lt;/p&gt; &lt;p&gt;Utilização:&lt;br&gt;1.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aquecedor.&lt;/p&gt; &lt;p&gt;Recomendações de Segurança:&lt;br&gt;- Utilize sempre em locais ventilados.&lt;br&gt;- Mantenha fora do alcance de crianças e animais.&lt;br&gt;- Não utilize em ambientes fechados por longos períodos.&lt;br&gt;- Evite contato direto com a grade aquecida.&lt;/p&gt; &lt;p&gt;Este é o kit ideal para quem busca autonomia e conforto em qualquer lugar, com a confiabilidade da marca XRack.&lt;/p&gt;</t>
  </si>
  <si>
    <t>https://s3.amazonaws.com/tiny-anexos-us/erp/ODk4NTQ1NzA2/d7e3ad4ea94c9690bb411338acedf959.jpg</t>
  </si>
  <si>
    <t>https://s3.amazonaws.com/tiny-anexos-us/erp/ODk4NTQ1NzA2/447a5f4dff9b9fee6791df013bd19dd8.jpg</t>
  </si>
  <si>
    <t>https://s3.amazonaws.com/tiny-anexos-us/erp/ODk4NTQ1NzA2/8a9f748dcece770517033ba2edb4928c.jpg</t>
  </si>
  <si>
    <t>https://s3.amazonaws.com/tiny-anexos-us/erp/ODk4NTQ1NzA2/0783fdf063de91f6dc2e6a032441ab29.jpg</t>
  </si>
  <si>
    <t>https://s3.amazonaws.com/tiny-anexos-us/erp/ODk4NTQ1NzA2/f30fcf62c6e9e341a585b2553e58aba6.jpg</t>
  </si>
  <si>
    <t>https://s3.amazonaws.com/tiny-anexos-us/erp/ODk4NTQ1NzA2/d424f8890a086b8c8a01dbbcae6cb9d1.jpg</t>
  </si>
  <si>
    <t>935432268</t>
  </si>
  <si>
    <t>1 Aquecedor Camping + 1 Maçarico 915 + 3 Refis de Gás</t>
  </si>
  <si>
    <t>&lt;p&gt;KIT XRACK: AQUECEDOR PORTÁTIL + 3 REFIS DE GÁS BUTANO + MAÇARICO COM IGNIÇÃO AUTOMÁTICA&lt;/p&gt; &lt;p&gt;Tenha praticidade, mobilidade e segurança em um só kit. Ideal para acampamentos, pescarias, uso doméstico e atividades ao ar livre em dias frios.&lt;/p&gt; &lt;p&gt;Conteúdo do Kit:&lt;br&gt;1 Aquecedor Portátil XRack – Potente, compacto e com acabamento robusto. Pode ser utilizado como aquecedor ou como fogareiro com a grade circular inclusa.&lt;br&gt;1 Maçarico com Ignição Automática – Prático, leve e com controle de chama ideal para culinária, acendimento de lareiras e pequenos reparos.&lt;br&gt;3 Refis de Gás Butano (Tubegás – 227g) – Garantem autonomia e excelente desempenho térmico.&lt;/p&gt; &lt;p&gt;Diferenciais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intenso.&lt;/p&gt; &lt;p&gt;Utilização:&lt;br&gt;1.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aquecedor.&lt;/p&gt; &lt;p&gt;Recomendações de Segurança:&lt;br&gt;- Utilize sempre em locais ventilados.&lt;br&gt;- Mantenha fora do alcance de crianças e animais.&lt;br&gt;- Não utilize em ambientes fechados por longos períodos.&lt;br&gt;- Evite contato direto com a grade aquecida.&lt;/p&gt; &lt;p&gt;Este é o kit ideal para quem busca autonomia e conforto em qualquer lugar, com a confiabilidade da marca XRack.&lt;/p&gt;</t>
  </si>
  <si>
    <t>https://s3.amazonaws.com/tiny-anexos-us/erp/ODk4NTQ1NzA2/5b72d1cc2a8c811db3623def3b0fc8ef.jpg</t>
  </si>
  <si>
    <t>https://s3.amazonaws.com/tiny-anexos-us/erp/ODk4NTQ1NzA2/61701fe076ca2644443431206e7f7ac8.jpg</t>
  </si>
  <si>
    <t>https://s3.amazonaws.com/tiny-anexos-us/erp/ODk4NTQ1NzA2/ddbf0c431b6e406a123348cefe8a3294.jpg</t>
  </si>
  <si>
    <t>https://s3.amazonaws.com/tiny-anexos-us/erp/ODk4NTQ1NzA2/45cfb6b1064215b3f590a940f6a39e10.jpg</t>
  </si>
  <si>
    <t>https://s3.amazonaws.com/tiny-anexos-us/erp/ODk4NTQ1NzA2/bb724108aece0f7cd5074282fd5a50bc.jpg</t>
  </si>
  <si>
    <t>https://s3.amazonaws.com/tiny-anexos-us/erp/ODk4NTQ1NzA2/99f25f2c7dc18ff7df290da4f5666c15.jpg</t>
  </si>
  <si>
    <t>936615956</t>
  </si>
  <si>
    <t>1 Aquecedor Camping + 1 Maçarico 915 + 5 Refis de Gás</t>
  </si>
  <si>
    <t>7321.81.0</t>
  </si>
  <si>
    <t>&lt;p&gt;KIT XRACK: AQUECEDOR PORTÁTIL + 5 REFIS DE GÁS BUTANO + MAÇARICO COM IGNIÇÃO AUTOMÁTICA&lt;br&gt;&lt;br&gt;Tenha praticidade, mobilidade e segurança em um só kit. Ideal para acampamentos, pescarias, uso doméstico e atividades ao ar livre em dias frios.&lt;br&gt;&lt;br&gt;Conteúdo do Kit:&lt;br&gt;1 Aquecedor Portátil XRack – Potente, compacto e com acabamento robusto. Pode ser utilizado como aquecedor ou como fogareiro com a grade circular inclusa.&lt;br&gt;1 Maçarico com Ignição Automática – Prático, leve e com controle de chama ideal para culinária, acendimento de lareiras e pequenos reparos.&lt;br&gt;3 Refis de Gás Butano (Tubegás – 227g) – Garantem autonomia e excelente desempenho térmico.&lt;br&gt;&lt;br&gt;Diferenciais do Aquecedor XRack:&lt;br&gt;- Alta potência de aquecimento em cerâmica infravermelha.&lt;br&gt;- Design portátil com alça para transporte.&lt;br&gt;- Chama ajustável e sistema de ignição automática com botão giratório.&lt;br&gt;- Pode ser adaptado para uso como fogareiro com os acessórios inclusos.&lt;br&gt;- Estrutura resistente, ideal para uso intenso.&lt;br&gt;&lt;br&gt;Utilização:&lt;br&gt;1. Conecte o refil de gás na câmara do aquecedor ou no maçarico conforme o indicado no manual.&lt;br&gt;2. Gire o botão de acendimento até ouvir o clique de ignição.&lt;br&gt;3. Ajuste a intensidade da chama para o nível desejado.&lt;br&gt;4. Para uso como fogareiro, posicione a grade sobre o aquecedor.&lt;br&gt;&lt;br&gt;Recomendações de Segurança:&lt;br&gt;- Utilize sempre em locais ventilados.&lt;br&gt;- Mantenha fora do alcance de crianças e animais.&lt;br&gt;- Não utilize em ambientes fechados por longos períodos.&lt;br&gt;- Evite contato direto com a grade aquecida.&lt;br&gt;&lt;br&gt;Este é o kit ideal para quem busca autonomia e conforto em qualquer lugar, com a confiabilidade da marca XRack.&lt;/p&gt;</t>
  </si>
  <si>
    <t>https://s3.amazonaws.com/tiny-anexos-us/erp/ODk4NTQ1NzA2/ebece8d0bd4e38c2d7df3b6548a14c92.jpg</t>
  </si>
  <si>
    <t>https://s3.amazonaws.com/tiny-anexos-us/erp/ODk4NTQ1NzA2/54a1d1395604d5d9687fbe84d1ff4e31.jpg</t>
  </si>
  <si>
    <t>https://s3.amazonaws.com/tiny-anexos-us/erp/ODk4NTQ1NzA2/e1642c4ef2b81587ff8d4e8611b21fdc.jpg</t>
  </si>
  <si>
    <t>https://s3.amazonaws.com/tiny-anexos-us/erp/ODk4NTQ1NzA2/79bd003e65ef00daf6c7e5f83be5cda8.jpg</t>
  </si>
  <si>
    <t>https://s3.amazonaws.com/tiny-anexos-us/erp/ODk4NTQ1NzA2/2fb164319269693204bed4988ab8dfac.jpg</t>
  </si>
  <si>
    <t>https://s3.amazonaws.com/tiny-anexos-us/erp/ODk4NTQ1NzA2/0436b04d3aab5f931e703c9e30e3c863.jpg</t>
  </si>
  <si>
    <t>7</t>
  </si>
  <si>
    <t>934232352</t>
  </si>
  <si>
    <t>1 Aquecedor Camping + 4 Refis de Gás</t>
  </si>
  <si>
    <t>939706342</t>
  </si>
  <si>
    <t>1EB001BC-1CADEADOBIKEA</t>
  </si>
  <si>
    <t>1 Banco Bicicleta Selim Preto e Azul + 1 Cadeado Trava De Bicicleta 110 Cm - Azul</t>
  </si>
  <si>
    <t>-13</t>
  </si>
  <si>
    <t>&lt;p&gt;Banco Selim Vazado Anatômico com Gel Confortável e Fita Refletiva para Bike MTB&lt;br&gt;&lt;br&gt;Melhore sua experiência de pedal com o Selim Vazado Anatômico com Gel Confortável, projetado para oferecer o máximo de conforto e segurança durante suas pedaladas, seja no MTB, no lazer ou em trajetos urbanos. Com tecnologia antiprostática e design ergonômico, ele garante um passeio suave e agradável, reduzindo a pressão nas áreas sensíveis.&lt;br&gt;&lt;br&gt;Principais Benefícios:&lt;br&gt;- Conforto Extremo: Espuma em gel anatômica que proporciona maior comodidade durante longas pedaladas.&lt;br&gt;- Segurança Adicional: Fita refletiva integrada para melhor visibilidade e segurança em ambientes de baixa luminosidade.&lt;br&gt;- Antiprostático: Design vazado que reduz a pressão e oferece maior ventilação, promovendo um pedal saudável.&lt;br&gt;&lt;br&gt;Características Técnicas:&lt;br&gt;- Material: Aço, plástico, ligas metálicas e gel&lt;br&gt;- Dimensões: 24 cm (C) x 20 cm (L) x 9 cm (A)&lt;br&gt;- Peso Aproximado: 660g&lt;br&gt;- Cor: Preto com detalhes em Azul e Vermelho&lt;br&gt;- Indicado para: Mountain Bike (MTB), uso urbano e lazer&lt;br&gt;&lt;br&gt;Itens Inclusos:&lt;br&gt;1 Banco Selim Vazado Anatômico com Gel Confortável e Fita Refletiva para Bike MTB&lt;br&gt;1 Carrinho/Castanha de selim para instalação rápida e fácil&lt;br&gt;1 Corrente para segurança da bicicleta&lt;br&gt;&lt;br&gt;Ideal para ciclistas que buscam conforto e segurança sem comprometer o desempenho. Com design moderno e funcional, o selim se adapta a diversos estilos de bike, oferecendo uma experiência confortável em qualquer terreno.&lt;br&gt;&lt;br&gt;Dúvidas? Nossa equipe está pronta para atender você com excelência.&lt;br&gt;&lt;br&gt;Garanta já o seu e tenha mais conforto nas suas pedaladas!&lt;/p&gt;</t>
  </si>
  <si>
    <t>https://s3.amazonaws.com/tiny-anexos-us/erp/ODk4NTQ1NzA2/ccdf803a4cc8200941b87a30c38fb793.jpeg</t>
  </si>
  <si>
    <t>https://s3.amazonaws.com/tiny-anexos-us/erp/ODk4NTQ1NzA2/52342ad40cd9d524493ca87078576e10.jpeg</t>
  </si>
  <si>
    <t>https://s3.amazonaws.com/tiny-anexos-us/erp/ODk4NTQ1NzA2/96cad9ba09f1939c9a2281c21bc986bb.jpeg</t>
  </si>
  <si>
    <t>https://s3.amazonaws.com/tiny-anexos-us/erp/ODk4NTQ1NzA2/ab0206c8ee118a959b0f53587eb9e164.jpeg</t>
  </si>
  <si>
    <t>https://s3.amazonaws.com/tiny-anexos-us/erp/ODk4NTQ1NzA2/2469bc8c71f65fda8e3121253d111d70.jpeg</t>
  </si>
  <si>
    <t>https://s3.amazonaws.com/tiny-anexos-us/erp/ODk4NTQ1NzA2/3e2ed6342fee226c8dd64730111603b4.jpeg</t>
  </si>
  <si>
    <t>Esportes e Fitness &gt; Ciclismo &gt; Peças  &gt; Bancos</t>
  </si>
  <si>
    <t>939578455</t>
  </si>
  <si>
    <t>1 Banco Bicicleta Selim Preto e Azul + 1 Cadeado Trava De Bicicleta 110 Cm - Preto</t>
  </si>
  <si>
    <t>&lt;p&gt;Banco Selim Vazado Anatômico com Gel Confortável e Fita Refletiva para Bike MTB&lt;/p&gt; &lt;p&gt;Melhore sua experiência de pedal com o Selim Vazado Anatômico com Gel Confortável, projetado para oferecer o máximo de conforto e segurança durante suas pedaladas, seja no MTB, no lazer ou em trajetos urbanos. Com tecnologia antiprostática e design ergonômico, ele garante um passeio suave e agradável, reduzindo a pressão nas áreas sensíveis.&lt;/p&gt; &lt;p&gt;Principais Benefícios:&lt;br&gt;- Conforto Extremo: Espuma em gel anatômica que proporciona maior comodidade durante longas pedaladas.&lt;br&gt;- Segurança Adicional: Fita refletiva integrada para melhor visibilidade e segurança em ambientes de baixa luminosidade.&lt;br&gt;- Antiprostático: Design vazado que reduz a pressão e oferece maior ventilação, promovendo um pedal saudável.&lt;/p&gt; &lt;p&gt;Características Técnicas:&lt;br&gt;- Material: Aço, plástico, ligas metálicas e gel&lt;br&gt;- Dimensões: 24 cm (C) x 20 cm (L) x 9 cm (A)&lt;br&gt;- Peso Aproximado: 660g&lt;br&gt;- Cor: Preto com detalhes em Azul e Vermelho&lt;br&gt;- Indicado para: Mountain Bike (MTB), uso urbano e lazer&lt;/p&gt; &lt;p&gt;Itens Inclusos:&lt;br&gt;1 Banco Selim Vazado Anatômico com Gel Confortável e Fita Refletiva para Bike MTB&lt;br&gt;1 Carrinho/Castanha de selim para instalação rápida e fácil&lt;br&gt;1 Corrente para segurança da bicicleta&lt;/p&gt; &lt;p&gt;Ideal para ciclistas que buscam conforto e segurança sem comprometer o desempenho. Com design moderno e funcional, o selim se adapta a diversos estilos de bike, oferecendo uma experiência confortável em qualquer terreno.&lt;/p&gt; &lt;p&gt;Dúvidas? Nossa equipe está pronta para atender você com excelência.&lt;/p&gt; &lt;p&gt;Garanta já o seu e tenha mais conforto nas suas pedaladas!&lt;/p&gt;</t>
  </si>
  <si>
    <t>939706175</t>
  </si>
  <si>
    <t>1 Banco Bicicleta Selim Preto e Azul + 1 Cadeado Trava De Bicicleta 110 Cm - Rosa</t>
  </si>
  <si>
    <t>-5</t>
  </si>
  <si>
    <t>https://s3.amazonaws.com/tiny-anexos-us/erp/ODk4NTQ1NzA2/c2f67413ce341b9b38dc7978e3ac8c28.jpeg</t>
  </si>
  <si>
    <t>https://s3.amazonaws.com/tiny-anexos-us/erp/ODk4NTQ1NzA2/c414b3f8cd474312509cae3c5a155759.jpeg</t>
  </si>
  <si>
    <t>https://s3.amazonaws.com/tiny-anexos-us/erp/ODk4NTQ1NzA2/f6320477df20e8b0691497db11701006.jpeg</t>
  </si>
  <si>
    <t>https://s3.amazonaws.com/tiny-anexos-us/erp/ODk4NTQ1NzA2/ec7460af9c2780b14efff2c9b3b61521.jpeg</t>
  </si>
  <si>
    <t>https://s3.amazonaws.com/tiny-anexos-us/erp/ODk4NTQ1NzA2/e273f8ff989713b764f1fd0b1a5a1614.jpeg</t>
  </si>
  <si>
    <t>https://s3.amazonaws.com/tiny-anexos-us/erp/ODk4NTQ1NzA2/59314036075529b1e4ae4be0ed450568.jpeg</t>
  </si>
  <si>
    <t>939706272</t>
  </si>
  <si>
    <t>1EB001BC-1CADEADOBIKEV</t>
  </si>
  <si>
    <t>1 Banco Bicicleta Selim Preto e Azul + 1 Cadeado Trava De Bicicleta 110 Cm - Verde</t>
  </si>
  <si>
    <t>-8</t>
  </si>
  <si>
    <t>https://s3.amazonaws.com/tiny-anexos-us/erp/ODk4NTQ1NzA2/bfbf0d2023a8bcb9fa93e8392ee791a3.jpg</t>
  </si>
  <si>
    <t>https://s3.amazonaws.com/tiny-anexos-us/erp/ODk4NTQ1NzA2/92c9f8867e02bfb537e5f83282a80df7.jpg</t>
  </si>
  <si>
    <t>https://s3.amazonaws.com/tiny-anexos-us/erp/ODk4NTQ1NzA2/4bd9893e57c699da53ad51ae7d431ffb.jpg</t>
  </si>
  <si>
    <t>https://s3.amazonaws.com/tiny-anexos-us/erp/ODk4NTQ1NzA2/fa26a435e41932862ea9f5c2b45925a5.jpg</t>
  </si>
  <si>
    <t>https://s3.amazonaws.com/tiny-anexos-us/erp/ODk4NTQ1NzA2/be2e1665426a75dfca696956cb0d37ca.jpg</t>
  </si>
  <si>
    <t>https://s3.amazonaws.com/tiny-anexos-us/erp/ODk4NTQ1NzA2/5649488682f8c85a42d318c45d852b2f.jpg</t>
  </si>
  <si>
    <t>939716693</t>
  </si>
  <si>
    <t>1EB001BC-XR0001TM150P</t>
  </si>
  <si>
    <t>1 Banco Bicicleta Selim Preto e Azul + 1 Corrente de Moto Antifurto 150cm - Preto</t>
  </si>
  <si>
    <t>-91</t>
  </si>
  <si>
    <t>https://s3.amazonaws.com/tiny-anexos-us/erp/ODk4NTQ1NzA2/c1b7e310c1674b8285b1f2d6d156f81b.jpeg</t>
  </si>
  <si>
    <t>https://s3.amazonaws.com/tiny-anexos-us/erp/ODk4NTQ1NzA2/894818f04faeb96180016ac07b6d8b1c.jpeg</t>
  </si>
  <si>
    <t>https://s3.amazonaws.com/tiny-anexos-us/erp/ODk4NTQ1NzA2/6025b5ea97989a670eec6071f64aa10a.jpeg</t>
  </si>
  <si>
    <t>https://s3.amazonaws.com/tiny-anexos-us/erp/ODk4NTQ1NzA2/5282d942d42281f842d8396ad9909102.jpeg</t>
  </si>
  <si>
    <t>https://s3.amazonaws.com/tiny-anexos-us/erp/ODk4NTQ1NzA2/f89a1fc8ccfc55530558e98863e46d13.jpeg</t>
  </si>
  <si>
    <t>https://s3.amazonaws.com/tiny-anexos-us/erp/ODk4NTQ1NzA2/05680bc3b7d6343c7ce08766984b02f6.jpeg</t>
  </si>
  <si>
    <t>939716503</t>
  </si>
  <si>
    <t>1EB002BC-1CADEADOBIKEA</t>
  </si>
  <si>
    <t>1 Banco Bicicleta Selim Preto e Vermelho + Couro PU + 1 Cadeado Trava De Bicicleta 110 Cm - Azul</t>
  </si>
  <si>
    <t>&lt;p&gt;Selim Evolutionx para Mountain Bikes – Conforto e Performance &lt;br&gt;&lt;br&gt;Desenvolvido para ciclistas exigentes que buscam o melhor em desempenho e conforto, o Selim Evolutionx é a escolha ideal para quem pratica Mountain Bike (MTB), Speed ou pedala no ambiente urbano. Com design moderno e materiais de altíssima qualidade, ele oferece a combinação perfeita entre leveza, resistência e conforto para suas pedaladas mais intensas.&lt;br&gt;&lt;br&gt;Características Principais:&lt;br&gt;&lt;br&gt;- Peso: Apenas 460g&lt;br&gt;- Dimensões (CxLxA): 29cm x 17cm x 6cm&lt;br&gt;- Material de Revestimento: Elastômero e polímero termoplástico &lt;br&gt;- Cor: Preto com detalhes em vermelho e Linhas refletivas&lt;br&gt;- Marca: Evolutionx &lt;br&gt;&lt;br&gt;Benefícios:&lt;br&gt;&lt;br&gt;Conforto de Longa Duração: Seu formato foi projetado para aliviar a pressão durante o pedal, promovendo uma experiência sem desconfortos, mesmo nas trilhas mais desafiadoras.&lt;br&gt;&lt;br&gt;Resistência e Durabilidade: Revestido com materiais impermeáveis, o selim resiste à ação do sol e da chuva, garantindo um desempenho constante em qualquer condição climática.&lt;br&gt;&lt;br&gt;Design Esportivo: Combina um estilo moderno com um toque de sofisticação, perfeito para quem exige mais desenpenho.&lt;br&gt;&lt;br&gt;Indicação de Uso:&lt;br&gt;&lt;br&gt;- MTB (Mountain Bike)&lt;br&gt;- Speed&lt;br&gt;- Urbano&lt;br&gt;&lt;br&gt;O Selim Evolutionx redefine o padrão dos componentes para ciclistas que buscam uma pedalada competitiva, confortável e segura. Prepare-se para dominar qualquer terreno com o máximo de desempenho e conforto.&lt;br&gt;&lt;br&gt;Adquira o seu Selim Evolutionx agora e experimente o próximo nível de pedalada!&lt;/p&gt;</t>
  </si>
  <si>
    <t>https://s3.amazonaws.com/tiny-anexos-us/erp/ODk4NTQ1NzA2/7dffbfdc5ad3cc1ffe5fc53d9ab9d6ea.jpeg</t>
  </si>
  <si>
    <t>https://s3.amazonaws.com/tiny-anexos-us/erp/ODk4NTQ1NzA2/e182fb73800df283a2aef96b7f4eedbd.jpeg</t>
  </si>
  <si>
    <t>https://s3.amazonaws.com/tiny-anexos-us/erp/ODk4NTQ1NzA2/e211ef2f8c5930fe2e179445ce0da3b8.jpeg</t>
  </si>
  <si>
    <t>https://s3.amazonaws.com/tiny-anexos-us/erp/ODk4NTQ1NzA2/087b49dffc289e640432364f5cbed9d8.jpeg</t>
  </si>
  <si>
    <t>https://s3.amazonaws.com/tiny-anexos-us/erp/ODk4NTQ1NzA2/dbb7e84115641a174fca3722c711656b.jpeg</t>
  </si>
  <si>
    <t>https://s3.amazonaws.com/tiny-anexos-us/erp/ODk4NTQ1NzA2/ea8340b86f8e4f3c1c046bf26a75f1f2.jpeg</t>
  </si>
  <si>
    <t>NoBrand</t>
  </si>
  <si>
    <t>939716786</t>
  </si>
  <si>
    <t>1EB002BC-1CADEADOBIKEL</t>
  </si>
  <si>
    <t>1 Banco Bicicleta Selim Preto e Vermelho + Couro PU + 1 Cadeado Trava De Bicicleta 110 Cm - Laranja</t>
  </si>
  <si>
    <t>&lt;p&gt;Selim Evolutionx para Mountain Bikes – Conforto e Performance &lt;br&gt;&lt;br&gt;Desenvolvido para ciclistas exigentes que buscam o melhor em desempenho e conforto, o Selim Evolutionx é a escolha ideal para quem pratica Mountain Bike (MTB), Speed ou pedala no ambiente urbano. Com design moderno e materiais de altíssima qualidade, ele oferece a combinação perfeita entre leveza, resistência e conforto para suas pedaladas mais intensas.&lt;br&gt;&lt;br&gt;Características Principais:&lt;br&gt;&lt;br&gt;- Peso: Apenas 460g&lt;br&gt;- Dimensões (CxLxA): 29cm x 17cm x 6cm&lt;br&gt;- Material de Revestimento: Elastômero e polímero termoplástico &lt;br&gt;- Cor: Preto com detalhes em vermelho e Linhas refletivas&lt;br&gt;- Marca: Evolutionx &lt;br&gt;&lt;br&gt;Benefícios:&lt;br&gt;&lt;br&gt;Conforto de Longa Duração: Seu formato foi projetado para aliviar a pressão durante o pedal, promovendo uma experiência sem desconfortos, mesmo nas trilhas mais desafiadoras.&lt;br&gt;&lt;br&gt;Resistência e Durabilidade: Revestido com materiais impermeáveis, o selim resiste à ação do sol e da chuva, garantindo um desempenho constante em qualquer condição climática.&lt;br&gt;&lt;br&gt;Design Esportivo: Combina um estilo moderno com um toque de sofisticação, perfeito para quem exige mais desempenho.&lt;br&gt;&lt;br&gt;Indicação de Uso:&lt;br&gt;&lt;br&gt;- MTB (Mountain Bike)&lt;br&gt;- Speed&lt;br&gt;- Urbano&lt;br&gt;&lt;br&gt;O Selim Evolutionx redefine o padrão dos componentes para ciclistas que buscam uma pedalada competitiva, confortável e segura. Prepare-se para dominar qualquer terreno com o máximo de desempenho e conforto.&lt;br&gt;&lt;br&gt;Adquira o seu Selim Evolutionx agora e experimente o próximo nível de pedalada!&lt;/p&gt;</t>
  </si>
  <si>
    <t>https://s3.amazonaws.com/tiny-anexos-us/erp/ODk4NTQ1NzA2/302f39a1c1533bdd442df6a3a72af356.jpeg</t>
  </si>
  <si>
    <t>https://s3.amazonaws.com/tiny-anexos-us/erp/ODk4NTQ1NzA2/7e59d05a1f3fbe9949b22e562abc37d9.jpeg</t>
  </si>
  <si>
    <t>https://s3.amazonaws.com/tiny-anexos-us/erp/ODk4NTQ1NzA2/dad3ffaaa3ee4d2c9524f66bda12abde.jpeg</t>
  </si>
  <si>
    <t>https://s3.amazonaws.com/tiny-anexos-us/erp/ODk4NTQ1NzA2/9008793df0424f2efb02d60ee88db7c9.jpeg</t>
  </si>
  <si>
    <t>https://s3.amazonaws.com/tiny-anexos-us/erp/ODk4NTQ1NzA2/a65fd0ba6b95947a5db66882ccca7ff6.jpeg</t>
  </si>
  <si>
    <t>https://s3.amazonaws.com/tiny-anexos-us/erp/ODk4NTQ1NzA2/6c2454b0ddf285e9b15f36c8080ca31c.jpeg</t>
  </si>
  <si>
    <t>939716277</t>
  </si>
  <si>
    <t>1EB002BC-1CADEADOBIKER</t>
  </si>
  <si>
    <t>1 Banco Bicicleta Selim Preto e Vermelho + Couro PU + 1 Cadeado Trava De Bicicleta 110 Cm - Rosa</t>
  </si>
  <si>
    <t>https://s3.amazonaws.com/tiny-anexos-us/erp/ODk4NTQ1NzA2/409cb9a6ee9090adecbe56edd8373f75.jpeg</t>
  </si>
  <si>
    <t>https://s3.amazonaws.com/tiny-anexos-us/erp/ODk4NTQ1NzA2/9bc4c6183054d8d778b146d9869dc803.jpeg</t>
  </si>
  <si>
    <t>https://s3.amazonaws.com/tiny-anexos-us/erp/ODk4NTQ1NzA2/2de45d39c92993c07394ef7445a9e2fc.jpeg</t>
  </si>
  <si>
    <t>https://s3.amazonaws.com/tiny-anexos-us/erp/ODk4NTQ1NzA2/4a28c2c317fc61e85b655adbd1e89100.jpeg</t>
  </si>
  <si>
    <t>https://s3.amazonaws.com/tiny-anexos-us/erp/ODk4NTQ1NzA2/de1e0214766c35efda1c86f18c056fef.jpeg</t>
  </si>
  <si>
    <t>https://s3.amazonaws.com/tiny-anexos-us/erp/ODk4NTQ1NzA2/ff975c9f0cd8d50b21773ef41194f7d3.jpeg</t>
  </si>
  <si>
    <t>939716392</t>
  </si>
  <si>
    <t>1EB002BC-1CADEADOBIKEV</t>
  </si>
  <si>
    <t>1 Banco Bicicleta Selim Preto e Vermelho + Couro PU + 1 Cadeado Trava De Bicicleta 110 Cm - Verde</t>
  </si>
  <si>
    <t>https://s3.amazonaws.com/tiny-anexos-us/erp/ODk4NTQ1NzA2/d167093df77dfd5827d6fdcf5f5f5b3b.jpeg</t>
  </si>
  <si>
    <t>https://s3.amazonaws.com/tiny-anexos-us/erp/ODk4NTQ1NzA2/2a6fa46f0dfd246f652ce90f3cfa4db2.jpeg</t>
  </si>
  <si>
    <t>https://s3.amazonaws.com/tiny-anexos-us/erp/ODk4NTQ1NzA2/94ab32f381c02aa674460e5e4d5e45e3.jpeg</t>
  </si>
  <si>
    <t>https://s3.amazonaws.com/tiny-anexos-us/erp/ODk4NTQ1NzA2/ae917f610c8e7b09f2c120583049102c.jpeg</t>
  </si>
  <si>
    <t>https://s3.amazonaws.com/tiny-anexos-us/erp/ODk4NTQ1NzA2/29eb6000d01f027fb17a54b488880a67.jpeg</t>
  </si>
  <si>
    <t>https://s3.amazonaws.com/tiny-anexos-us/erp/ODk4NTQ1NzA2/493111a53dabde7067d684f9499a7b80.jpeg</t>
  </si>
  <si>
    <t>935768147</t>
  </si>
  <si>
    <t>1 Banco Bicicleta Selim Preto e Vermelho + Couro PU + 1 Corrente Bike Preto</t>
  </si>
  <si>
    <t>8714.95.00</t>
  </si>
  <si>
    <t>&lt;p&gt;Selim Evolutionx para Mountain Bikes – Conforto e Performance &lt;/p&gt; &lt;p&gt;Desenvolvido para ciclistas exigentes que buscam o melhor em desempenho e conforto, o Selim Evolutionx é a escolha ideal para quem pratica Mountain Bike (MTB), Speed ou pedala no ambiente urbano. Com design moderno e materiais de altíssima qualidade, ele oferece a combinação perfeita entre leveza, resistência e conforto para suas pedaladas mais intensas.&lt;/p&gt; &lt;p&gt;Características Principais:&lt;/p&gt; &lt;p&gt;- Peso: Apenas 460g&lt;br&gt;- Dimensões (CxLxA): 29cm x 17cm x 6cm&lt;br&gt;- Material de Revestimento: Elastômero e polímero termoplástico &lt;br&gt;- Cor: Preto com detalhes em vermelho e Linhas refletivas&lt;br&gt;- Marca: Evolutionx &lt;/p&gt; &lt;p&gt;Benefícios:&lt;/p&gt; &lt;p&gt;Conforto de Longa Duração: Seu formato foi projetado para aliviar a pressão durante o pedal, promovendo uma experiência sem desconfortos, mesmo nas trilhas mais desafiadoras.&lt;/p&gt; &lt;p&gt;Resistência e Durabilidade: Revestido com materiais impermeáveis, o selim resiste à ação do sol e da chuva, garantindo um desempenho constante em qualquer condição climática.&lt;/p&gt; &lt;p&gt;Design Esportivo: Combina um estilo moderno com um toque de sofisticação, perfeito para quem exige mais desenpenho.&lt;/p&gt; &lt;p&gt;Indicação de Uso:&lt;/p&gt; &lt;p&gt;- MTB (Mountain Bike)&lt;br&gt;- Speed&lt;br&gt;- Urbano&lt;/p&gt; &lt;p&gt;O Selim Evolutionx redefine o padrão dos componentes para ciclistas que buscam uma pedalada competitiva, confortável e segura. Prepare-se para dominar qualquer terreno com o máximo de desempenho e conforto.&lt;/p&gt; &lt;p&gt;Adquira o seu Selim Evolutionx agora e experimente o próximo nível de pedalada!&lt;/p&gt;</t>
  </si>
  <si>
    <t>https://s3.amazonaws.com/tiny-anexos-us/erp/ODk4NTQ1NzA2/8c044f11f2b3591c7d1c91aec295b1e5.jpg</t>
  </si>
  <si>
    <t>https://s3.amazonaws.com/tiny-anexos-us/erp/ODk4NTQ1NzA2/49880a76e14530da4c2f4dabce97b6f2.jpg</t>
  </si>
  <si>
    <t>https://s3.amazonaws.com/tiny-anexos-us/erp/ODk4NTQ1NzA2/9372d07821f00f7995f7332e55e686c4.jpg</t>
  </si>
  <si>
    <t>https://s3.amazonaws.com/tiny-anexos-us/erp/ODk4NTQ1NzA2/9335db5be1fc2d28aa7f52e15427a3ae.jpg</t>
  </si>
  <si>
    <t>https://s3.amazonaws.com/tiny-anexos-us/erp/ODk4NTQ1NzA2/67bc03062b71004d1d5e1c7e73c2fa2a.jpg</t>
  </si>
  <si>
    <t>https://s3.amazonaws.com/tiny-anexos-us/erp/ODk4NTQ1NzA2/2f80e02ed598768da86f60587fcad15c.jpg</t>
  </si>
  <si>
    <t>939713653</t>
  </si>
  <si>
    <t>1EB002BC-XR0001TM150P</t>
  </si>
  <si>
    <t>1 Banco Bicicleta Selim Preto e Vermelho + Couro PU + Corrente de Moto Antifurto 150cm - Preto</t>
  </si>
  <si>
    <t>https://s3.amazonaws.com/tiny-anexos-us/erp/ODk4NTQ1NzA2/3604e81a97a4b4a3ca74bc2f5f4bcad2.jpeg</t>
  </si>
  <si>
    <t>https://s3.amazonaws.com/tiny-anexos-us/erp/ODk4NTQ1NzA2/dd3ded61a7c9432d626eb5b5b7de7a32.jpeg</t>
  </si>
  <si>
    <t>https://s3.amazonaws.com/tiny-anexos-us/erp/ODk4NTQ1NzA2/70fd6a82424a2e698badb5815167f21c.jpeg</t>
  </si>
  <si>
    <t>https://s3.amazonaws.com/tiny-anexos-us/erp/ODk4NTQ1NzA2/ae53da021a5e5f1ab36607ffa178f69b.jpeg</t>
  </si>
  <si>
    <t>https://s3.amazonaws.com/tiny-anexos-us/erp/ODk4NTQ1NzA2/951d25fa0c5b57f4fbe11e4c70a66d5b.jpeg</t>
  </si>
  <si>
    <t>https://s3.amazonaws.com/tiny-anexos-us/erp/ODk4NTQ1NzA2/b379aec0680f72ea709333078a0a40ea.jpeg</t>
  </si>
  <si>
    <t>939494154</t>
  </si>
  <si>
    <t>1 Blend Paste Wax 100ml + 1 Pano Microfibra 28cm x 28cm 220GSM Zacs</t>
  </si>
  <si>
    <t>0 - Nacional, exceto as indicadas nos códigos 3 a 5</t>
  </si>
  <si>
    <t>Acessórios para Veículos &gt; Limpeza Automotiva &gt; Ceras</t>
  </si>
  <si>
    <t>Vonixx / Zacs</t>
  </si>
  <si>
    <t>939494591</t>
  </si>
  <si>
    <t>1VX2011007-1VX2026005</t>
  </si>
  <si>
    <t>1 Blend Spray Black 500ml + 1 Aplicador De Espuma</t>
  </si>
  <si>
    <t>Vonixx</t>
  </si>
  <si>
    <t>916334995</t>
  </si>
  <si>
    <t>1 Darker 500ml + 1 Delet 500ml</t>
  </si>
  <si>
    <t>3405.90.00</t>
  </si>
  <si>
    <t>16</t>
  </si>
  <si>
    <t>EVC INDUSTRIAL LTDA</t>
  </si>
  <si>
    <t>678888695351</t>
  </si>
  <si>
    <t>Transforme a aparência dos pneus e borrachas do seu veículo com o Kit Darker + Delet, a solução completa para limpeza profunda e renovação duradoura. Ideal para quem busca resultados profissionais com praticidade e eficiência.  Destaques do Kit: - Limpeza Profunda: O Delet remove sujeiras pesadas e incrustadas, preparando os pneus para receber produtos de proteção. - Renovação Intensa: O Darker devolve o brilho e a cor original aos pneus, com acabamento 100% seco e resistente à poeira. - Fácil Aplicação: Ambos os produtos são práticos e rápidos de usar, com resultados visíveis em minutos.  Benefícios dos Produtos:  Darker 500ml – Renovador de Pneus e Borrachas: - Forma um filme preto sólido e semi-flexível, garantindo alta durabilidade. - Base d’água: seguro para as borrachas, sem risco de ataque químico. - Acabamento impecável: brilho intenso e renovado, sem grudar poeira.  Delet 500ml – Limpeza de Pneus: - Remove sujeiras pesadas e devolve o brilho natural dos pneus. - Aplicação rápida: resultados visíveis em minutos. - Prepara os pneus para receber condicionadores e outros produtos de proteção.  Modo de Uso: 1. Limpeza com Delet: - Pulverize o produto no pneu seco. - Aguarde 30 a 60 segundos até a espuma mudar de cor (indicando remoção da sujeira). - Esfregue com uma escova apropriada e enxágue com água.  2. Renovação com Darker: - Agite bem o produto antes da aplicação. - Aplique uniformemente com uma trincha ou pincel. - Aguarde 30 minutos para secagem completa. Para brilho extra, aplique uma segunda demão.  Indicações de Uso: - Pneus de carros, caminhões e outros veículos. - Borrachas em geral.  Atenção: - Darker: Produto pigmentado. Em caso de contato com outras superfícies, remova imediatamente com água e pincel de detalhamento. - Delet: Uso exclusivamente externo. Evite contato prolongado com a pele e ingestão. Em caso de contato com os olhos, lave com água abundante.  Itens Inclusos: 1 x Darker 500ml. 1 x Delet 500ml.  Kit Darker + Delet: A combinação perfeita para limpeza profunda e renovação duradoura dos pneus e borrachas do seu veículo. Garanta já o seu e transforme o visual do seu carro ou caminhão!</t>
  </si>
  <si>
    <t>https://s3.amazonaws.com/tiny-anexos-us/erp/ODk4NTQ1NzA2/5d316ff68280abcf8336674abd6beba5.jpeg</t>
  </si>
  <si>
    <t>https://s3.amazonaws.com/tiny-anexos-us/erp/ODk4NTQ1NzA2/bb6ac4d89c86d0c952d35278c7fa6c35.jpeg</t>
  </si>
  <si>
    <t>https://s3.amazonaws.com/tiny-anexos-us/erp/ODk4NTQ1NzA2/20ef301b25d16d436770560563336803.jpeg</t>
  </si>
  <si>
    <t>https://s3.amazonaws.com/tiny-anexos-us/erp/ODk4NTQ1NzA2/bd3a4448fac2b999478fbb6930514fa9.jpeg</t>
  </si>
  <si>
    <t>https://s3.amazonaws.com/tiny-anexos-us/erp/ODk4NTQ1NzA2/4bb7451765753c3d2b62ef3be72bf570.jpeg</t>
  </si>
  <si>
    <t>https://s3.amazonaws.com/tiny-anexos-us/erp/ODk4NTQ1NzA2/69ff7db9c48986d100abc8d3ea571576.jpeg</t>
  </si>
  <si>
    <t>Acessórios para Veículos &gt; Limpeza Automotiva</t>
  </si>
  <si>
    <t>939078793</t>
  </si>
  <si>
    <t>1 Focus 240ml + 1 Taco Carpete</t>
  </si>
  <si>
    <t>-7</t>
  </si>
  <si>
    <t>7898511028841</t>
  </si>
  <si>
    <t>REMOVEDOR DE MARCAS D'ÁGUA FOCUS – VIDROS CRISTALINOS SEM ESFORÇO!  Elimine marcas difíceis de água em vidros, espelhos e boxes de banheiro com segurança e eficiência.  Por Que Escolher o FOCUS? - pH Equilibrado: Seguro para vidros automotivos, espelhos e superfícies delicadas – sem risco de manchas ou danos. - Potência Comprovada: Remove marcas incômodas que outros produtos não eliminam. - Prático e Rápido: Resultados visíveis em minutos, sem produtos ácidos agressivos.  Modo de Uso (Passo a Passo Simples): 1. Agite bem o produto. 2. Aplique algumas gotas em um aplicador específico. 3. Esfregue com pressão em áreas de 30cm x 30cm. 4. Remova o excesso com água ou toalha de microfibra. 5. Repita se necessário até a eliminação total das marcas.  TACO PARA DESCONTAMINAÇÃO PESADA VONIXX - TIPO CARPETE  O Taco carpete é indicado para realizar a descontaminação pesada em vidros. Possui alto desempenho na remoção de marcas D'água proporcionada por proporções de chuvas ácidas e na elimanação de riscos leves e moderados.  Ideal Para: - Donos de carros que querem vidros impecáveis. - Residências com boxes de banheiro manchados. - Quem busca segurança e eficácia em um único produto.  NÃO PERCA TEMPO COM PRODUTOS INEFICAZES! Garanta já seu Removedor FOCUS e devolva o brilho original aos seus vidros.</t>
  </si>
  <si>
    <t>https://s3.amazonaws.com/tiny-anexos-us/erp/ODk4NTQ1NzA2/6f9d5151a7a9921da9790f5e2de50ad5.jpeg</t>
  </si>
  <si>
    <t>https://s3.amazonaws.com/tiny-anexos-us/erp/ODk4NTQ1NzA2/557658f535f1f54f7b18f81a3518116c.jpeg</t>
  </si>
  <si>
    <t>https://s3.amazonaws.com/tiny-anexos-us/erp/ODk4NTQ1NzA2/307f9f9a23e61ffc73b327bb7eadf64d.jpeg</t>
  </si>
  <si>
    <t>https://s3.amazonaws.com/tiny-anexos-us/erp/ODk4NTQ1NzA2/a8f1016984831b73a526b77760c5c6e8.jpeg</t>
  </si>
  <si>
    <t>https://s3.amazonaws.com/tiny-anexos-us/erp/ODk4NTQ1NzA2/be3d9556e863a8194aa9f3f10b4855d8.jpeg</t>
  </si>
  <si>
    <t>https://s3.amazonaws.com/tiny-anexos-us/erp/ODk4NTQ1NzA2/5ecf94b03e56985d79f2bed11c7f81a6.jpeg</t>
  </si>
  <si>
    <t>Acessórios para Veículos &gt; Limpeza Automotiva &gt; Outros</t>
  </si>
  <si>
    <t>939743565</t>
  </si>
  <si>
    <t>1VX34053000-1VX2050458</t>
  </si>
  <si>
    <t>1 Focus 240ml + 1 Taco Lona</t>
  </si>
  <si>
    <t>9</t>
  </si>
  <si>
    <t>&lt;p&gt;Focus – Removedor de Marcas D’Água para Vidros&lt;br&gt;O Focus elimina marcas d’água em vidros de forma segura, sem ácidos agressivos. Indicado para vidros automotivos, boxes de banheiro e espelhos.&lt;br&gt;&lt;br&gt;Benefícios:&lt;br&gt;&lt;br&gt;- Limpeza rápida e eficiente&lt;br&gt;&lt;br&gt;- Seguro para superfícies delicadas&lt;br&gt;&lt;br&gt;- Não danifica o vidro&lt;br&gt;&lt;br&gt;- Alta performance contra manchas antigas&lt;br&gt;&lt;br&gt;- Fácil aplicação&lt;br&gt;&lt;br&gt;Modo de uso:&lt;br&gt;&lt;br&gt;1 - Agite o produto.&lt;br&gt;&lt;br&gt;2 - Aplique no vidro.&lt;br&gt;&lt;br&gt;3 - Esfregue com aplicador específico.&lt;br&gt;&lt;br&gt;4 - Remova o excesso com água.&lt;br&gt;&lt;br&gt;Taco Lona Vonixx – Polimento de Vidros&lt;br&gt;Ideal para usar com o Focus, o Taco Lona remove marcas superficiais de vidros, deixando-os com aspecto cristalino.&lt;br&gt;&lt;br&gt;Benefícios:&lt;br&gt;&lt;br&gt;- Alta abrasividade controlada&lt;br&gt;&lt;br&gt;- Aumento da transparência dos vidros&lt;br&gt;&lt;br&gt;- Fácil manuseio&lt;br&gt;&lt;br&gt;Calda longa: removedor de marcas d’água, limpeza de vidros, produto para box de banheiro, vidro cristalino, limpeza de espelhos, polidor de vidros, anti manchas de água, detailing automotivo, manutenção de vidro, limpeza de chuva ácida, taco para polimento, acessório de limpeza de vidros, polidor de vidro automotivo, remoção de manchas, acabamento de vidros, vidro cristalino, produto para Focus, ferramenta de descontaminação, polimento profissional, limpeza de box.&lt;/p&gt;</t>
  </si>
  <si>
    <t>https://s3.amazonaws.com/tiny-anexos-us/erp/ODk4NTQ1NzA2/f14ff350245e6715fffe256f5a3d6ed2.jpeg</t>
  </si>
  <si>
    <t>https://s3.amazonaws.com/tiny-anexos-us/erp/ODk4NTQ1NzA2/42f128571be1db6a3b8b1e75bc8d4db7.jpeg</t>
  </si>
  <si>
    <t>https://s3.amazonaws.com/tiny-anexos-us/erp/ODk4NTQ1NzA2/728d62a46f246038326f3221ac4eef89.jpeg</t>
  </si>
  <si>
    <t>https://s3.amazonaws.com/tiny-anexos-us/erp/ODk4NTQ1NzA2/9a0b663d50c76ae226d7a01d0e25ac09.jpeg</t>
  </si>
  <si>
    <t>https://s3.amazonaws.com/tiny-anexos-us/erp/ODk4NTQ1NzA2/4c8a3ecd960f16f1c4886bbc10ba38c2.jpeg</t>
  </si>
  <si>
    <t>https://s3.amazonaws.com/tiny-anexos-us/erp/ODk4NTQ1NzA2/0a9e9574bcd2dcd4e605e45690e4241c.jpeg</t>
  </si>
  <si>
    <t>Casa, Móveis e Decoração &gt; Cuidado da Casa e Lavanderia &gt; Produtos de Limpeza &gt; Outros Produtos de Limpeza</t>
  </si>
  <si>
    <t>939072545</t>
  </si>
  <si>
    <t>1 Focus 240ml + 1 Taco Lona + 1 Taco Carpete</t>
  </si>
  <si>
    <t>REMOVEDOR DE MARCAS D'ÁGUA FOCUS – VIDROS CRISTALINOS SEM ESFORÇO!  Elimine marcas difíceis de água em vidros, espelhos e boxes de banheiro com segurança e eficiência.  Por Que Escolher o FOCUS? - pH Equilibrado: Seguro para vidros automotivos, espelhos e superfícies delicadas – sem risco de manchas ou danos. - Potência Comprovada: Remove marcas incômodas que outros produtos não eliminam. - Prático e Rápido: Resultados visíveis em minutos, sem produtos ácidos agressivos.  Modo de Uso (Passo a Passo Simples): 1. Agite bem o produto. 2. Aplique algumas gotas em um aplicador específico. 3. Esfregue com pressão em áreas de 30cm x 30cm. 4. Remova o excesso com água ou toalha de microfibra. 5. Repita se necessário até a eliminação total das marcas.  TACO PARA DESCONTAMINAÇÃO PESADA VONIXX - TIPO LONA  O Taco Lona para Polimento de Vidros Foi desenvolvido para realizar o acabamento e auxiliar na remoção de marcas superficiais, deixando o vidro mais nítido e cristalino , aumentando a visibilidade. Ideal para ser utilizado com o Focus.  TACO PARA DESCONTAMINAÇÃO PESADA VONIXX - TIPO CARPETE  O Taco carpete é indicado para realizar a descontaminação pesada em vidros. Possui alto desempenho na remoção de marcas D'água proporcionada por proporções de chuvas ácidas e na elimanação de riscos leves e moderados.  Ideal Para: - Donos de carros que querem vidros impecáveis. - Residências com boxes de banheiro manchados. - Quem busca segurança e eficácia em um único produto.  NÃO PERCA TEMPO COM PRODUTOS INEFICAZES! Garanta já seu Removedor FOCUS e devolva o brilho original aos seus vidros.</t>
  </si>
  <si>
    <t>https://s3.amazonaws.com/tiny-anexos-us/erp/ODk4NTQ1NzA2/7a4f893801461bdccc58684aa869a1eb.jpeg</t>
  </si>
  <si>
    <t>https://s3.amazonaws.com/tiny-anexos-us/erp/ODk4NTQ1NzA2/36e2cc6edeaf201a4d05ee0d7f55ea79.jpeg</t>
  </si>
  <si>
    <t>https://s3.amazonaws.com/tiny-anexos-us/erp/ODk4NTQ1NzA2/c637c6881dee9c383ddcf980b2d579c5.jpeg</t>
  </si>
  <si>
    <t>https://s3.amazonaws.com/tiny-anexos-us/erp/ODk4NTQ1NzA2/60ae94f127f860af4fa2b20372ac1fd3.jpeg</t>
  </si>
  <si>
    <t>https://s3.amazonaws.com/tiny-anexos-us/erp/ODk4NTQ1NzA2/c325fbaaf2e4a546a0bd253a01f8096f.jpeg</t>
  </si>
  <si>
    <t>https://s3.amazonaws.com/tiny-anexos-us/erp/ODk4NTQ1NzA2/19136b528d309d496b14830fc562e817.jpeg</t>
  </si>
  <si>
    <t>923007366</t>
  </si>
  <si>
    <t>1 Fogareiro 1 Boca + 1 Aquecedor</t>
  </si>
  <si>
    <t>7321.11.00</t>
  </si>
  <si>
    <t>-402</t>
  </si>
  <si>
    <t>&lt;p&gt;Kit Aquecedor + Fogareiro de 1 Boca de Camping – Praticidade e Segurança para Suas Aventuras!&lt;br&gt;&lt;br&gt;Leve conforto, praticidade e segurança para suas aventuras ao ar livre com o Kit Aquecedor + Fogareiro de 1 Boca. Perfeito para acampamentos, pescarias, churrascos ou situações de emergência, este kit 2 em 1 oferece aquecimento eficiente e a capacidade de preparar refeições deliciosas em qualquer lugar.&lt;br&gt;&lt;br&gt;Destaques do Kit:&lt;br&gt;Aquecimento Uniforme e Seguro:&lt;br&gt;- Sistema de ar quente suave com baixa emissão de fumaça, ideal para uso em tendas ou áreas externas.&lt;br&gt;- Segurança avançada: Sensor de pressão e corte automático de gás para evitar superaquecimento e vazamentos.&lt;br&gt;&lt;br&gt;Versatilidade 2 em 1:&lt;br&gt;-Aquecedor: Mantenha-se aquecido em noites frias.&lt;br&gt;- Fogareiro: Prepare refeições completas com o fogareiro de 1 boca e regulagem de chama.&lt;br&gt;&lt;br&gt;Alta Eficiência Energética:&lt;br&gt;- Alimentado por gás butano ou gás liquefeito, com combustão limpa e duradoura.&lt;br&gt;&lt;br&gt;Design Portátil e Completo:&lt;br&gt;- Compacto e leve, acompanha maleta para transporte e adaptador para gás doméstico.&lt;br&gt;&lt;br&gt;Especificações Técnicas:&lt;br&gt;&lt;br&gt;Aquecedor:&lt;br&gt;- Potência: 1,3 KW.&lt;br&gt;- Consumo de gás: 90 g/h.&lt;br&gt;- Dimensões: 25 x 24 x 20 cm.&lt;br&gt;- Peso: 2,625 kg.&lt;br&gt;&lt;br&gt;Fogareiro:&lt;br&gt;- 1 boca com regulagem de chama.&lt;br&gt;- Inclui adaptador para gás doméstico.&lt;br&gt;&lt;br&gt;Itens Inclusos:&lt;br&gt;1 x Aquecedor 2 em 1 (aquecedor + fogão).&lt;br&gt;1 x Fogareiro de 1 boca.&lt;br&gt;1 x Maleta para transporte.&lt;br&gt;1 x Adaptador para gás doméstico.&lt;br&gt;1 x Manual do usuário.&lt;br&gt;&lt;br&gt;Por Que Escolher Este Kit?&lt;br&gt;- Multifuncional: Aqueça e cozinhe em um único equipamento.&lt;br&gt;- Seguro e Confiável: Tecnologia avançada para uso sem preocupações.&lt;br&gt;- Prático e Portátil: Leve para qualquer lugar e monte em minutos.&lt;br&gt;&lt;br&gt;Aplicações:&lt;br&gt;- Acampamentos, pescarias e churrascos.&lt;br&gt;- Uso emergencial em falta de energia.&lt;br&gt;- Viagens em motorhome ou van.&lt;br&gt;&lt;br&gt;Nota:&lt;br&gt;- NÃO acompanha cartucho de gás.&lt;br&gt;- Dúvidas? Entre em contato conosco para atendimento rápido e eficaz!&lt;br&gt;&lt;br&gt;Leve este Kit Aquecedor + Fogareiro e transforme suas aventuras em momentos inesquecíveis!&lt;/p&gt;</t>
  </si>
  <si>
    <t>21.001.00</t>
  </si>
  <si>
    <t>https://s3.amazonaws.com/tiny-anexos-us/erp/ODk4NTQ1NzA2/fd730f9cc5f7640b8d7637dca3dc6ebd.jpg</t>
  </si>
  <si>
    <t>https://s3.amazonaws.com/tiny-anexos-us/erp/ODk4NTQ1NzA2/5a2df9007ba927a6fd61671daab55100.jpg</t>
  </si>
  <si>
    <t>https://s3.amazonaws.com/tiny-anexos-us/erp/ODk4NTQ1NzA2/12477361bd5b607488119d62c7fae575.jpg</t>
  </si>
  <si>
    <t>https://s3.amazonaws.com/tiny-anexos-us/erp/ODk4NTQ1NzA2/c55efe57b2fc61010c6391bdb27ad4d5.jpg</t>
  </si>
  <si>
    <t>https://s3.amazonaws.com/tiny-anexos-us/erp/ODk4NTQ1NzA2/c137dea9e12785e38b3bd69c973928c9.jpg</t>
  </si>
  <si>
    <t>https://s3.amazonaws.com/tiny-anexos-us/erp/ODk4NTQ1NzA2/6840a43ed5055d02b3c7a2549273706e.jpg</t>
  </si>
  <si>
    <t>924270348</t>
  </si>
  <si>
    <t>1FOG1B-1MAC915-1REF</t>
  </si>
  <si>
    <t>1 Fogareiro 1 Boca + 1 Maçarico 915 + 1 Refil de Gás Guepardo</t>
  </si>
  <si>
    <t>Fogareiro / Fogão Com Maçarico + 1 Refil Cartucho NTK  O complemento ideal para sua família!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COMTEUDO DA EMBALAGEM: -1X REFIL NTK CARTUCHO - 1X FOGAREIRO -1X MAÇARICO -1X ADAPTADOR PARA USAR GÁS DOMESTICO  - 1X MANUAL DE INSTALAÇÃO -1X MALETA PARA TRANSPORTE  ACOMPANHA 1 REFIL</t>
  </si>
  <si>
    <t>https://s3.amazonaws.com/tiny-anexos-us/erp/ODk4NTQ1NzA2/ebb2ee73d1b49d827978bd83db023307.jpg</t>
  </si>
  <si>
    <t>https://s3.amazonaws.com/tiny-anexos-us/erp/ODk4NTQ1NzA2/91f03310ade2c5d714c81b6f95135788.jpg</t>
  </si>
  <si>
    <t>https://s3.amazonaws.com/tiny-anexos-us/erp/ODk4NTQ1NzA2/fcb408968b59d5450f4f76d1b5d484a9.jpg</t>
  </si>
  <si>
    <t>https://s3.amazonaws.com/tiny-anexos-us/erp/ODk4NTQ1NzA2/250885a19ce85cc6ad93af8008089bc3.jpg</t>
  </si>
  <si>
    <t>https://s3.amazonaws.com/tiny-anexos-us/erp/ODk4NTQ1NzA2/ff7569ea1725b6730583ed45c71da879.jpg</t>
  </si>
  <si>
    <t>https://s3.amazonaws.com/tiny-anexos-us/erp/ODk4NTQ1NzA2/663d3a2d73dcf95085381100729dd1e8.jpg</t>
  </si>
  <si>
    <t>Esportes e Fitness &gt; Camping, Caça e Pesca &gt; Acessórios de Camping &gt; Fogareiros</t>
  </si>
  <si>
    <t>3 meses</t>
  </si>
  <si>
    <t>924270353</t>
  </si>
  <si>
    <t>1 Fogareiro 1 Boca + 1 Maçarico 915 + 2 Refis Guepardo</t>
  </si>
  <si>
    <t>&lt;p&gt;Fogareiro / Fogão Com Maçarico + 2 Refil NTK&lt;br&gt;&lt;br&gt;O complemento ideal para sua família!&lt;br&gt;&lt;br&gt;O estojo ajudará você a transportar seu aquecedor de forma organizada, ideal para aqueles dias ao ar livre com amigos ou familiares. &lt;br&gt;&lt;br&gt;Regulação da chama&lt;br&gt;Com o sistema de ajuste, você pode medir com que potência deseja que a chama saia. Estar no controle de sua alimentação facilitará a realização de outras atividades sem se preocupar.&lt;br&gt;&lt;br&gt;CONTEUDO DA EMBALAGEM:&lt;br&gt;-2X Refil NTK &lt;br&gt;- 1X FOGAREIRO&lt;br&gt;-1X MAÇARICO&lt;br&gt;-1X ADAPTADOR PARA USAR GÁS DOMESTICO &lt;br&gt;- 1X MANUAL DE INSTALAÇÃO&lt;br&gt;-1X MALETA PARA TRANSPORTE&lt;br&gt;&lt;br&gt;ACOMPANHA 2 Refil NTK&lt;/p&gt;</t>
  </si>
  <si>
    <t>https://s3.amazonaws.com/tiny-anexos-us/erp/ODk4NTQ1NzA2/f38d7b28bc608718ed4c62a852bbb64a.jpg</t>
  </si>
  <si>
    <t>https://s3.amazonaws.com/tiny-anexos-us/erp/ODk4NTQ1NzA2/b799d69271ae9b544a10748d409edceb.jpg</t>
  </si>
  <si>
    <t>https://s3.amazonaws.com/tiny-anexos-us/erp/ODk4NTQ1NzA2/3c704a6158b19b29bc33192006d1c9a6.jpg</t>
  </si>
  <si>
    <t>https://s3.amazonaws.com/tiny-anexos-us/erp/ODk4NTQ1NzA2/2ead0e5270bef18c868b40dce4187369.jpg</t>
  </si>
  <si>
    <t>https://s3.amazonaws.com/tiny-anexos-us/erp/ODk4NTQ1NzA2/a6081b176d62da7b3f3c62de9f99e90f.jpg</t>
  </si>
  <si>
    <t>https://s3.amazonaws.com/tiny-anexos-us/erp/ODk4NTQ1NzA2/c970fd05bb3e118004959ba0579bd241.jpg</t>
  </si>
  <si>
    <t>923895670</t>
  </si>
  <si>
    <t>1 Fogareiro 1 Boca + 1 Maçarico 915 + 3 Refis Guepardo</t>
  </si>
  <si>
    <t>&lt;p&gt;Fogareiro / Fogão Com Maçarico + 3 Refil NTK &lt;br&gt;&lt;br&gt;O complemento ideal para sua família!&lt;br&gt;&lt;br&gt;O estojo ajudará você a transportar seu aquecedor de forma organizada, ideal para aqueles dias ao ar livre com amigos ou familiares. &lt;br&gt;&lt;br&gt;Regulação da chama&lt;br&gt;Com o sistema de ajuste, você pode medir com que potência deseja que a chama saia. Estar no controle de sua alimentação facilitará a realização de outras atividades sem se preocupar.&lt;br&gt;&lt;br&gt;CONTEUDO DA EMBALAGEM:&lt;br&gt;-3X REFIS NTK &lt;br&gt;- 1X FOGAREIRO&lt;br&gt;-1X MAÇARICO&lt;br&gt;-1X ADAPTADOR PARA USAR GÁS DOMESTICO &lt;br&gt;- 1X MANUAL DE INSTALAÇÃO&lt;br&gt;-1X MALETA PARA TRANSPORTE&lt;br&gt;&lt;br&gt;ACOMPANHA 3 GÁS / REFIL&lt;/p&gt;</t>
  </si>
  <si>
    <t>https://s3.amazonaws.com/tiny-anexos-us/erp/ODk4NTQ1NzA2/66013b55b296534c9cc0b4b4c786f43d.jpg</t>
  </si>
  <si>
    <t>https://s3.amazonaws.com/tiny-anexos-us/erp/ODk4NTQ1NzA2/4f110897447a57160109e93e60560f2b.jpg</t>
  </si>
  <si>
    <t>https://s3.amazonaws.com/tiny-anexos-us/erp/ODk4NTQ1NzA2/68c617761c1bb8eb712cbe299dea328f.jpg</t>
  </si>
  <si>
    <t>https://s3.amazonaws.com/tiny-anexos-us/erp/ODk4NTQ1NzA2/2312b8f11b8ed23bdb8ef2e35d9e02c6.jpg</t>
  </si>
  <si>
    <t>https://s3.amazonaws.com/tiny-anexos-us/erp/ODk4NTQ1NzA2/0338ff213c5f370e81d3071dece624f7.jpg</t>
  </si>
  <si>
    <t>https://s3.amazonaws.com/tiny-anexos-us/erp/ODk4NTQ1NzA2/16ae22b7136e973bbe2eb7d8c3515f1b.jpg</t>
  </si>
  <si>
    <t>939459224</t>
  </si>
  <si>
    <t>1 Fogareiro 1 Boca + 1 Maçarico 915 + 5 Refis de Gás</t>
  </si>
  <si>
    <t>https://s3.amazonaws.com/tiny-anexos-us/erp/ODk4NTQ1NzA2/8bde6697e9d17b1f018e78c97d248d08.png</t>
  </si>
  <si>
    <t>https://s3.amazonaws.com/tiny-anexos-us/erp/ODk4NTQ1NzA2/eaaac521fabcaec955b518b60a1d9e47.png</t>
  </si>
  <si>
    <t>https://s3.amazonaws.com/tiny-anexos-us/erp/ODk4NTQ1NzA2/634e6dae7c5b53a96e78ebbea2319dad.png</t>
  </si>
  <si>
    <t>https://s3.amazonaws.com/tiny-anexos-us/erp/ODk4NTQ1NzA2/24f317de9c3f33e132c061cc2af08cbd.png</t>
  </si>
  <si>
    <t>https://s3.amazonaws.com/tiny-anexos-us/erp/ODk4NTQ1NzA2/a05a5f985646bcf98ee2fc8a2ba819e5.png</t>
  </si>
  <si>
    <t>https://s3.amazonaws.com/tiny-anexos-us/erp/ODk4NTQ1NzA2/bf3fdd0fcbcddea96caf4910aff96b7b.png</t>
  </si>
  <si>
    <t>924270361</t>
  </si>
  <si>
    <t>1 Fogareiro 1 Boca + 1 Refis de Gás Guepardo</t>
  </si>
  <si>
    <t>O complemento ideal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CONTEUDO DA EMBALAGEM: - 1X REFIS CAMPGAS - 1X FOGAREIRO -1X ADAPTADOR PARA USAR GÁS DOMESTICO  - 1X MANUAL DE INSTALAÇÃO -1X MALETA PARA TRANSPORTE  ACOMPANHA 1 GÁS / REFIL</t>
  </si>
  <si>
    <t>https://s3.amazonaws.com/tiny-anexos-us/erp/ODk4NTQ1NzA2/e1616bce1f38a98e775034f319b1eacf.jpg</t>
  </si>
  <si>
    <t>https://s3.amazonaws.com/tiny-anexos-us/erp/ODk4NTQ1NzA2/5091c8cc1157ac2f8799b99afb49ad4e.jpg</t>
  </si>
  <si>
    <t>https://s3.amazonaws.com/tiny-anexos-us/erp/ODk4NTQ1NzA2/951a5a67d5c25391c7311ae485e7954f.jpg</t>
  </si>
  <si>
    <t>https://s3.amazonaws.com/tiny-anexos-us/erp/ODk4NTQ1NzA2/34956d272fe0bde7db4a42e055f3a1d0.jpg</t>
  </si>
  <si>
    <t>https://s3.amazonaws.com/tiny-anexos-us/erp/ODk4NTQ1NzA2/71015e39274997542894bafcc7a2f03c.jpg</t>
  </si>
  <si>
    <t>https://s3.amazonaws.com/tiny-anexos-us/erp/ODk4NTQ1NzA2/e03dfcca48d3aa64b822fda20c6dfcc6.jpg</t>
  </si>
  <si>
    <t>934414982</t>
  </si>
  <si>
    <t>1 Fogareiro 1 Boca + 10 Refis Guepardo</t>
  </si>
  <si>
    <t>&lt;p&gt;Fogareiro de 1 Boca + 10 Refis de Brinde – Praticidade e Eficiência para Suas Aventuras ao Ar Livre!&lt;/p&gt; &lt;p&gt;Leve praticidade e conforto para suas aventuras com o Fogareiro de 1 Boca + 10 Refis de Brinde, o kit completo para preparar refeições deliciosas em qualquer lugar. Perfeito para acampamentos, churrascos, pescarias ou situações de emergência, este fogareiro oferece desempenho profissional e fácil transporte.&lt;/p&gt; &lt;p&gt;Destaques do Produto:&lt;br&gt;- 1 Boca com Regulagem de Chama: Controle a intensidade do fogo para cozinhar com precisão.&lt;br&gt;- Refis de Gás: Praticidade para uso imediato, sem preocupações com abastecimento.&lt;br&gt;- Maleta para Transporte: Design compacto e organizado, ideal para levar em viagens.&lt;br&gt;- Versatilidade: Use gás de cozinha ou o refil incluso, garantindo flexibilidade onde quer que esteja.&lt;/p&gt; &lt;p&gt;Por Que Escolher Este Fogareiro?&lt;/p&gt; &lt;p&gt;- Eficiência: Preparo rápido e prático para suas refeições ao ar livre.&lt;br&gt;- Segurança: Sistema de regulagem de chama evita acidentes e garante uso controlado.&lt;br&gt;- Praticidade: Tudo o que você precisa em um único kit, incluindo maleta para transporte.&lt;br&gt;- Durabilidade: Materiais resistentes para suportar as condições mais desafiadoras.&lt;/p&gt; &lt;p&gt;Conteúdo da Embalagem:&lt;/p&gt; &lt;p&gt;1 Fogareiro de Mesa 1 Boca XRack&lt;br&gt;10 Refis de Brinde&lt;br&gt;1 Adaptador para Gás Doméstico&lt;br&gt;1 Manual de Instalação&lt;br&gt;1 Maleta para Transporte&lt;/p&gt; &lt;p&gt;Modo de Uso:&lt;/p&gt; &lt;p&gt;1. Montagem: Conecte o fogareiro ao refil ou ao adaptador para gás doméstico.&lt;br&gt;2. Acendimento: Use o maçarico para acender a boca com segurança.&lt;br&gt;3. Cozinhar: Ajuste a chama conforme necessário e aproveite suas refeições ao ar livre.&lt;/p&gt; &lt;p&gt;Indicações de Uso:&lt;br&gt;- Acampamentos, churrascos e pescarias.&lt;br&gt;- Uso emergencial em situações de falta de energia.&lt;br&gt;- Viagens em motorhome ou van.&lt;/p&gt; &lt;p&gt;Atenção:&lt;/p&gt; &lt;p&gt;- Utilize apenas em áreas ventiladas.&lt;br&gt;- Mantenha o produto longe de crianças e animais.&lt;br&gt;- Siga as instruções do manual para montagem e uso seguro.&lt;/p&gt; &lt;p&gt;O Fogareiro de 1 Boca + 10 Refis de Brinde é a solução completa para quem busca praticidade, segurança e desempenho em suas aventuras ao ar livre. Garanta já o seu e transforme suas refeições em momentos inesquecíveis!&lt;/p&gt;</t>
  </si>
  <si>
    <t>https://s3.amazonaws.com/tiny-anexos-us/erp/ODk4NTQ1NzA2/1a6b544b3e177ab4fc78a8ba890b3fcb.jpg</t>
  </si>
  <si>
    <t>https://s3.amazonaws.com/tiny-anexos-us/erp/ODk4NTQ1NzA2/b849e7c161a2e908484f7a7968cb0393.jpg</t>
  </si>
  <si>
    <t>https://s3.amazonaws.com/tiny-anexos-us/erp/ODk4NTQ1NzA2/85b9d67ffac657dd4816359033faa996.jpg</t>
  </si>
  <si>
    <t>https://s3.amazonaws.com/tiny-anexos-us/erp/ODk4NTQ1NzA2/71e03e5137be60d1bfd1bcb04837b7d3.jpg</t>
  </si>
  <si>
    <t>https://s3.amazonaws.com/tiny-anexos-us/erp/ODk4NTQ1NzA2/97e4666289fe76bcdb993d8ea7b5d394.jpg</t>
  </si>
  <si>
    <t>https://s3.amazonaws.com/tiny-anexos-us/erp/ODk4NTQ1NzA2/dfa5e4457b01fec2451d63018e3b2343.jpg</t>
  </si>
  <si>
    <t>924278091</t>
  </si>
  <si>
    <t>1 Fogareiro 1 Boca + 2 Refis de Gás Guepardo</t>
  </si>
  <si>
    <t>&lt;p&gt;O complemento ideal&lt;br&gt;O estojo ajudará você a transportar seu aquecedor de forma organizada, ideal para aqueles dias ao ar livre com amigos ou familiares. &lt;br&gt;&lt;br&gt;Regulação da chama&lt;br&gt;Com o sistema de ajuste, você pode medir com que potência deseja que a chama saia. Estar no controle de sua alimentação facilitará a realização de outras atividades sem se preocupar.&lt;br&gt;&lt;br&gt;CONTEUDO DA EMBALAGEM:&lt;br&gt;- 2X REFIS CAMPGAS &lt;br&gt;- 1X FOGAREIRO&lt;br&gt;-1X ADAPTADOR PARA USAR GÁS DOMESTICO &lt;br&gt;- 1X MANUAL DE INSTALAÇÃO&lt;br&gt;-1X MALETA PARA TRANSPORTE&lt;br&gt;&lt;br&gt;ACOMPANHA 2 GÁS / REFIL&lt;/p&gt;</t>
  </si>
  <si>
    <t>https://s3.amazonaws.com/tiny-anexos-us/erp/ODk4NTQ1NzA2/fbcb23b7b1a8fe9de18765b5d2398b68.jpg</t>
  </si>
  <si>
    <t>https://s3.amazonaws.com/tiny-anexos-us/erp/ODk4NTQ1NzA2/de64610f30f316e82e969cb61aae9b22.jpg</t>
  </si>
  <si>
    <t>https://s3.amazonaws.com/tiny-anexos-us/erp/ODk4NTQ1NzA2/81e2d170534d1a82a312b8d108ba9c4f.jpg</t>
  </si>
  <si>
    <t>https://s3.amazonaws.com/tiny-anexos-us/erp/ODk4NTQ1NzA2/604b1fe4b8a838846c37f55588ef399f.jpg</t>
  </si>
  <si>
    <t>https://s3.amazonaws.com/tiny-anexos-us/erp/ODk4NTQ1NzA2/d4a19f83a6cd71cd612e2051f5c119eb.jpg</t>
  </si>
  <si>
    <t>https://s3.amazonaws.com/tiny-anexos-us/erp/ODk4NTQ1NzA2/52c6eeb55be4005d436d8859d8c85e0c.jpg</t>
  </si>
  <si>
    <t>924270365</t>
  </si>
  <si>
    <t>1 Fogareiro 1 Boca + 3 Refis de Gás Guepardo</t>
  </si>
  <si>
    <t>&lt;p&gt;O complemento ideal&lt;br&gt;O estojo ajudará você a transportar seu aquecedor de forma organizada, ideal para aqueles dias ao ar livre com amigos ou familiares. &lt;br&gt;&lt;br&gt;Regulação da chama&lt;br&gt;Com o sistema de ajuste, você pode medir com que potência deseja que a chama saia. Estar no controle de sua alimentação facilitará a realização de outras atividades sem se preocupar.&lt;br&gt;&lt;br&gt;CONTEUDO DA EMBALAGEM:&lt;br&gt;- 1X FOGAREIRO&lt;br&gt;-1X ADAPTADOR PARA USAR GÁS DOMESTICO &lt;br&gt;- 1X MANUAL DE INSTALAÇÃO&lt;br&gt;- 1X MALETA PARA TRANSPORTE&lt;br&gt;- 3x REFIS CAMPGAS&lt;br&gt;&lt;br&gt;ACOMPANHA 3 GÁS / REFIL&lt;/p&gt;</t>
  </si>
  <si>
    <t>https://s3.amazonaws.com/tiny-anexos-us/erp/ODk4NTQ1NzA2/5181cb784eb4bf489dfd5919526a114f.jpg</t>
  </si>
  <si>
    <t>https://s3.amazonaws.com/tiny-anexos-us/erp/ODk4NTQ1NzA2/8c53c8acac718abe924d8dbfcd45e794.jpg</t>
  </si>
  <si>
    <t>https://s3.amazonaws.com/tiny-anexos-us/erp/ODk4NTQ1NzA2/b66f6a16a8782f7a780b3385d063f465.jpg</t>
  </si>
  <si>
    <t>https://s3.amazonaws.com/tiny-anexos-us/erp/ODk4NTQ1NzA2/372a2629f46113fb1bb736e94cb6d0d4.jpg</t>
  </si>
  <si>
    <t>https://s3.amazonaws.com/tiny-anexos-us/erp/ODk4NTQ1NzA2/163186aa652d07eecc7e067744c9f4dc.jpg</t>
  </si>
  <si>
    <t>https://s3.amazonaws.com/tiny-anexos-us/erp/ODk4NTQ1NzA2/2bec4808f167cd0f5245f63824c35c30.jpg</t>
  </si>
  <si>
    <t>904740308</t>
  </si>
  <si>
    <t>1 Fogareiro 1 Boca + 4 Refis Guepardo</t>
  </si>
  <si>
    <t>Un</t>
  </si>
  <si>
    <t>&lt;p&gt;O complemento ideal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COMTEUDO DA EMBALAGEM: -4X REFIS NTK - 1X FOGAREIRO -1X ADAPTADOR PARA USAR GÁS DOMESTICO - 1X MAANUAL DE INSTALAÇÃO -1X MALETA PARA TRANSPORTE ACOMPANHA 4 GÁS / REFIL&lt;/p&gt;</t>
  </si>
  <si>
    <t>https://s3.amazonaws.com/tiny-anexos-us/erp/ODk4NTQ1NzA2/8d36c19b348aabb59001b42bdd7d7e4e.jpg</t>
  </si>
  <si>
    <t>https://s3.amazonaws.com/tiny-anexos-us/erp/ODk4NTQ1NzA2/b2cf41083721a81f9a07e20026465aab.jpg</t>
  </si>
  <si>
    <t>https://s3.amazonaws.com/tiny-anexos-us/erp/ODk4NTQ1NzA2/0c519a98bf8f3361052970d986d82d1b.jpg</t>
  </si>
  <si>
    <t>https://s3.amazonaws.com/tiny-anexos-us/erp/ODk4NTQ1NzA2/ba228d281af4f0e0d35fe6fe18ea6bd9.jpg</t>
  </si>
  <si>
    <t>https://s3.amazonaws.com/tiny-anexos-us/erp/ODk4NTQ1NzA2/c78c80af342048312efd41d78f1820a0.jpg</t>
  </si>
  <si>
    <t>https://s3.amazonaws.com/tiny-anexos-us/erp/ODk4NTQ1NzA2/3ee1a28c9cb250be73f82832a5fb7bbb.jpg</t>
  </si>
  <si>
    <t>924278095</t>
  </si>
  <si>
    <t>1FOG1B-5REF</t>
  </si>
  <si>
    <t>1 Fogareiro 1 Boca + 5 Refis de Gás Guepardo</t>
  </si>
  <si>
    <t>&lt;p&gt;Fogareiro de 1 Boca + 5 Refis de Brinde – Praticidade e Eficiência para Suas Aventuras ao Ar Livre!&lt;br&gt;&lt;br&gt;Leve praticidade e conforto para suas aventuras com o Fogareiro de 1 Boca + 5 Refis de Brinde, o kit completo para preparar refeições deliciosas em qualquer lugar. Perfeito para acampamentos, churrascos, pescarias ou situações de emergência, este fogareiro oferece desempenho profissional e fácil transporte.&lt;br&gt;&lt;br&gt;Destaques do Produto:&lt;br&gt;- 1 Boca com Regulagem de Chama: Controle a intensidade do fogo para cozinhar com precisão.&lt;br&gt;- Refis de Gás: Praticidade para uso imediato, sem preocupações com abastecimento.&lt;br&gt;- Maleta para Transporte: Design compacto e organizado, ideal para levar em viagens.&lt;br&gt;- Versatilidade: Use gás de cozinha ou o refil incluso, garantindo flexibilidade onde quer que esteja.&lt;br&gt;&lt;br&gt;Por Que Escolher Este Fogareiro?&lt;br&gt;&lt;br&gt;- Eficiência: Preparo rápido e prático para suas refeições ao ar livre.&lt;br&gt;- Segurança: Sistema de regulagem de chama evita acidentes e garante uso controlado.&lt;br&gt;- Praticidade: Tudo o que você precisa em um único kit, incluindo maleta para transporte.&lt;br&gt;- Durabilidade: Materiais resistentes para suportar as condições mais desafiadoras.&lt;br&gt;&lt;br&gt;Conteúdo da Embalagem:&lt;br&gt;&lt;br&gt;1 Fogareiro de Mesa 1 Boca XRack&lt;br&gt;5 Refis de Brinde&lt;br&gt;1 Adaptador para Gás Doméstico&lt;br&gt;1 Manual de Instalação&lt;br&gt;1 Maleta para Transporte&lt;br&gt;&lt;br&gt;Modo de Uso:&lt;br&gt;&lt;br&gt;1. Montagem: Conecte o fogareiro ao refil ou ao adaptador para gás doméstico.&lt;br&gt;2. Acendimento: Use o maçarico para acender a boca com segurança.&lt;br&gt;3. Cozinhar: Ajuste a chama conforme necessário e aproveite suas refeições ao ar livre.&lt;br&gt;&lt;br&gt;Indicações de Uso:&lt;br&gt;- Acampamentos, churrascos e pescarias.&lt;br&gt;- Uso emergencial em situações de falta de energia.&lt;br&gt;- Viagens em motorhome ou van.&lt;br&gt;&lt;br&gt;Atenção:&lt;br&gt;&lt;br&gt;- Utilize apenas em áreas ventiladas.&lt;br&gt;- Mantenha o produto longe de crianças e animais.&lt;br&gt;- Siga as instruções do manual para montagem e uso seguro.&lt;br&gt;&lt;br&gt;O Fogareiro de 1 Boca + 5 Refis de Brinde é a solução completa para quem busca praticidade, segurança e desempenho em suas aventuras ao ar livre. Garanta já o seu e transforme suas refeições em momentos inesquecíveis!&lt;/p&gt;</t>
  </si>
  <si>
    <t>https://s3.amazonaws.com/tiny-anexos-us/erp/ODk4NTQ1NzA2/ea72275b6a92d9e8c287ac2d4ffc5be3.jpg</t>
  </si>
  <si>
    <t>https://s3.amazonaws.com/tiny-anexos-us/erp/ODk4NTQ1NzA2/beb02a6fbd31eed4eccbddf99eb9a51f.jpg</t>
  </si>
  <si>
    <t>https://s3.amazonaws.com/tiny-anexos-us/erp/ODk4NTQ1NzA2/0d9b9a9c0ae7a3b9d36f81bb945a4f30.jpg</t>
  </si>
  <si>
    <t>https://s3.amazonaws.com/tiny-anexos-us/erp/ODk4NTQ1NzA2/c852c83b8131acf6c201b23b79d99388.jpg</t>
  </si>
  <si>
    <t>https://s3.amazonaws.com/tiny-anexos-us/erp/ODk4NTQ1NzA2/43149e6df0dd798060c9d2e9648992a5.jpg</t>
  </si>
  <si>
    <t>https://s3.amazonaws.com/tiny-anexos-us/erp/ODk4NTQ1NzA2/5fb8993d3f27b48e259aaf7b7b2164d8.jpg</t>
  </si>
  <si>
    <t>924270373</t>
  </si>
  <si>
    <t>1FOG1B-	1XAQUECUNIV</t>
  </si>
  <si>
    <t>1 Fogareiro 1 Boca Com Maleta + 1 Aquecedor À Gás Portátil Universal</t>
  </si>
  <si>
    <t>924270383</t>
  </si>
  <si>
    <t>1 Fogareiro 2 Bocas + 1 Aquecedor</t>
  </si>
  <si>
    <t>Kit Aquecedor + Fogareiro de Camping – Praticidade e Segurança para Suas Aventuras!  Leve conforto, praticidade e segurança para suas aventuras ao ar livre com o Kit Aquecedor + Fogareiro de Camping. Perfeito para acampamentos, pescarias, churrascos ou situações de emergência, este kit 2 em 1 oferece aquecimento eficiente e a capacidade de preparar refeições deliciosas em qualquer lugar.  Destaques do Kit: ✅ Aquecimento Uniforme e Seguro: - Sistema de ar quente suave com baixa emissão de fumaça, ideal para uso em tendas ou áreas externas. - Segurança avançada: Sensor de pressão e corte automático de gás para evitar superaquecimento e vazamentos.  ✅ Versatilidade 2 em 1: - Aquecedor: Mantenha-se aquecido em noites frias. - Fogareiro: Prepare refeições completas com o fogareiro de 2 bocas e regulagem de chama.  ✅ Alta Eficiência Energética: - Alimentado por gás butano ou gás liquefeito, com combustão limpa e duradoura.  ✅ Design Portátil e Completo: - Compacto e leve, acompanha maleta para transporte e adaptador para gás doméstico.  Especificações Técnicas:  Aquecedor: - Potência: 1,3 KW. - Consumo de gás: 90 g/h. - Dimensões: 25 x 24 x 20 cm. - Peso: 2,625 kg.  Fogareiro: - 2 bocas com regulagem de chama. - Inclui adaptador para gás doméstico.  Itens Inclusos: 1 x Aquecedor 2 em 1 (aquecedor + fogão). 1 x Fogareiro de 2 bocas. 1 x Maleta para transporte. 1 x Adaptador para gás doméstico. 1 x Manual do usuário.  Por Que Escolher Este Kit? Multifuncional: Aqueça, cozinhe e assure alimentos em um único equipamento. Seguro e Confiável: Tecnologia avançada para uso sem preocupações. Prático e Portátil: Leve para qualquer lugar e monte em minutos.  Aplicações: - Acampamentos, pescarias, churrascos viagens, caravanismo. - Uso emergencial em falta de energia. - Viagens em motorhome ou van.  Nota: NÃO acompanha cartucho de gás.  Dúvidas? Entre em contato conosco para atendimento rápido e eficaz!  Leve este Kit Aquecedor + Fogareiro e transforme suas aventuras em momentos inesquecíveis!</t>
  </si>
  <si>
    <t>https://s3.amazonaws.com/tiny-anexos-us/erp/ODk4NTQ1NzA2/6ca535225dc7e6ab6532fcbc2bce793b.jpg</t>
  </si>
  <si>
    <t>https://s3.amazonaws.com/tiny-anexos-us/erp/ODk4NTQ1NzA2/162f02f9580ce03962847f3782a77632.jpg</t>
  </si>
  <si>
    <t>https://s3.amazonaws.com/tiny-anexos-us/erp/ODk4NTQ1NzA2/4edb818612d3147fab48f724932c440d.jpg</t>
  </si>
  <si>
    <t>https://s3.amazonaws.com/tiny-anexos-us/erp/ODk4NTQ1NzA2/6a4d8b82e3da0c44a87d745ed4e9f257.jpg</t>
  </si>
  <si>
    <t>https://s3.amazonaws.com/tiny-anexos-us/erp/ODk4NTQ1NzA2/430531ef84796b2f71edcffc9922c090.jpg</t>
  </si>
  <si>
    <t>https://s3.amazonaws.com/tiny-anexos-us/erp/ODk4NTQ1NzA2/849831c7ffe14aa55499651ae03011e5.jpg</t>
  </si>
  <si>
    <t>904718781</t>
  </si>
  <si>
    <t>1FOG2B-1MAC915-2REF</t>
  </si>
  <si>
    <t>1 Fogareiro 2 Bocas + 1 Maçarico 915 + 2 Refis de Gás Guepardo</t>
  </si>
  <si>
    <t>&lt;p&gt;Fogareiro de 2 Bocas + 1 Maçarico + 2 Refis DE BRINDE – Praticidade e Eficiência para Suas Aventuras ao Ar Livre!&lt;br&gt;&lt;br&gt;Leve praticidade e conforto para suas aventuras com o 1 Fogareiro de 2 Bocas + 1 Maçarico + 2 Refis DE BRINDE, o kit completo para preparar refeições deliciosas em qualquer lugar. Perfeito para acampamentos, churrascos, pescarias ou situações de emergência, este fogareiro oferece desempenho profissional e fácil transporte.&lt;br&gt;&lt;br&gt;Destaques do Produto:&lt;br&gt;- 2 Bocas com Regulagem de Chama: Controle a intensidade do fogo para cozinhar com precisão.&lt;br&gt;- Maçarico Incluso: Acenda o fogareiro com facilidade, mesmo em condições adversas.&lt;br&gt;- Refil de Gás: Praticidade para uso imediato, sem preocupações com abastecimento.&lt;br&gt;- Maleta para Transporte: Design compacto e organizado, ideal para levar em viagens.&lt;br&gt;- Versatilidade: Use gás de cozinha ou o refil incluso, garantindo flexibilidade onde quer que esteja.&lt;br&gt;&lt;br&gt;Por Que Escolher Este Fogareiro?&lt;br&gt;- Eficiência: Prepare duas panelas ao mesmo tempo, otimizando seu tempo ao ar livre.&lt;br&gt;- Segurança: Sistema de regulagem de chama evita acidentes e garante uso controlado.&lt;br&gt;- Praticidade: Tudo o que você precisa em um único kit, incluindo maleta para transporte.&lt;br&gt;- Durabilidade: Materiais resistentes para suportar as condições mais desafiadoras.&lt;br&gt;&lt;br&gt;Conteúdo da Embalagem:&lt;br&gt;1 Fogareiro de Mesa 2 Bocas XRack&lt;br&gt;1 Maçarico 915&lt;br&gt;2 Refis DE BRINDE&lt;br&gt;1 Adaptador para Gás Doméstico&lt;br&gt;1 Manual de Instalação&lt;br&gt;1 Maleta para Transporte&lt;br&gt;&lt;br&gt;Modo de Uso:&lt;br&gt;1. Montagem: Conecte o fogareiro ao refil ou ao adaptador para gás doméstico.&lt;br&gt;2. Acendimento: Use o maçarico para acender as bocas com segurança.&lt;br&gt;3. Cozinhar: Ajuste a chama conforme necessário e aproveite suas refeições ao ar livre.&lt;br&gt;&lt;br&gt;Indicações de Uso:&lt;br&gt;- Acampamentos, churrascos e pescarias.&lt;br&gt;- Uso emergencial em situações de falta de energia.&lt;br&gt;- Viagens em motorhome ou van.&lt;br&gt;&lt;br&gt;Atenção:&lt;br&gt;- Utilize apenas em áreas ventiladas.&lt;br&gt;- Mantenha o produto longe de crianças e animais.&lt;br&gt;- Siga as instruções do manual para montagem e uso seguro.&lt;br&gt;&lt;br&gt;Fogareiro de 2 Bocas + Maçarico + 2 Refis DE BRINDE: A solução completa para quem busca praticidade, segurança e desempenho em suas aventuras ao ar livre. Garanta já o seu e transforme suas refeições em momentos inesquecíveis!&lt;/p&gt;</t>
  </si>
  <si>
    <t>https://s3.amazonaws.com/tiny-anexos-us/erp/ODk4NTQ1NzA2/3f3461a3e237c9f2430683bbf540ef8a.jpg</t>
  </si>
  <si>
    <t>https://s3.amazonaws.com/tiny-anexos-us/erp/ODk4NTQ1NzA2/c632a89fc3b908b6dc530e19c624df8e.jpg</t>
  </si>
  <si>
    <t>https://s3.amazonaws.com/tiny-anexos-us/erp/ODk4NTQ1NzA2/79478009fc569f5b6a0a845765937049.jpg</t>
  </si>
  <si>
    <t>https://s3.amazonaws.com/tiny-anexos-us/erp/ODk4NTQ1NzA2/20f269a47c48e0e82f3dd2434069f3d1.jpg</t>
  </si>
  <si>
    <t>https://s3.amazonaws.com/tiny-anexos-us/erp/ODk4NTQ1NzA2/1236196855eb7f769cbf501b46027b1d.jpg</t>
  </si>
  <si>
    <t>https://s3.amazonaws.com/tiny-anexos-us/erp/ODk4NTQ1NzA2/d72268ed46763a0e26a7fdbd3a44001c.jpg</t>
  </si>
  <si>
    <t>904718785</t>
  </si>
  <si>
    <t>1FOG2B-1MAC915-3REF</t>
  </si>
  <si>
    <t>1 Fogareiro 2 Bocas + 1 Maçarico 915 + 3 Refis de Gás Guepardo</t>
  </si>
  <si>
    <t>Fogareiro de 2 Bocas + 1 Maçarico + 3 Refis DE BRINDE – Praticidade e Eficiência para Suas Aventuras ao Ar Livre!  Leve praticidade e conforto para suas aventuras com o 1 Fogareiro de 2 Bocas + 1 Maçarico + 3 Refis DE BRINDE, o kit completo para preparar refeições deliciosas em qualquer lugar. Perfeito para acampamentos, churrascos, pescarias ou situações de emergência, este fogareiro oferece desempenho profissional e fácil transporte.  Destaques do Produto: - 2 Bocas com Regulagem de Chama: Controle a intensidade do fogo para cozinhar com precisão. - Maçarico Incluso: Acenda o fogareiro com facilidade, mesmo em condições adversas. - Refil de Gás: Praticidade para uso imediato, sem preocupações com abastecimento. - Maleta para Transporte: Design compacto e organizado, ideal para levar em viagens. - Versatilidade: Use gás de cozinha ou o refil incluso, garantindo flexibilidade onde quer que esteja.  Por Que Escolher Este Fogareiro? - Eficiência: Prepare duas panelas ao mesmo tempo, otimizando seu tempo ao ar livre. - Segurança: Sistema de regulagem de chama evita acidentes e garante uso controlado. - Praticidade: Tudo o que você precisa em um único kit, incluindo maleta para transporte. - Durabilidade: Materiais resistentes para suportar as condições mais desafiadoras.  Conteúdo da Embalagem: 1 Fogareiro de Mesa 2 Bocas XRack 1 Maçarico 915 3 Refis DE BRINDE 1 Adaptador para Gás Doméstico 1 Manual de Instalação 1 Maleta para Transporte  Modo de Uso: 1. Montagem: Conecte o fogareiro ao refil ou ao adaptador para gás doméstico. 2. Acendimento: Use o maçarico para acender as bocas com segurança. 3. Cozinhar: Ajuste a chama conforme necessário e aproveite suas refeições ao ar livre.  Indicações de Uso: - Acampamentos, churrascos e pescarias. - Uso emergencial em situações de falta de energia. - Viagens em motorhome ou van.  Atenção: - Utilize apenas em áreas ventiladas. - Mantenha o produto longe de crianças e animais. - Siga as instruções do manual para montagem e uso seguro.  Fogareiro de 2 Bocas + Maçarico + 3 Refis DE BRINDE: A solução completa para quem busca praticidade, segurança e desempenho em suas aventuras ao ar livre. Garanta já o seu e transforme suas refeições em momentos inesquecíveis!</t>
  </si>
  <si>
    <t>https://s3.amazonaws.com/tiny-anexos-us/erp/ODk4NTQ1NzA2/ae01a6eac30605576ca82795aff64ec5.jpg</t>
  </si>
  <si>
    <t>https://s3.amazonaws.com/tiny-anexos-us/erp/ODk4NTQ1NzA2/41bb68609aa4edbcbfa498fedef4d7e3.jpg</t>
  </si>
  <si>
    <t>https://s3.amazonaws.com/tiny-anexos-us/erp/ODk4NTQ1NzA2/0f29f66e03d92c03d9e34cae129d209f.jpg</t>
  </si>
  <si>
    <t>https://s3.amazonaws.com/tiny-anexos-us/erp/ODk4NTQ1NzA2/1c743b0e75b15ad07e0c84b896a5d368.jpg</t>
  </si>
  <si>
    <t>https://s3.amazonaws.com/tiny-anexos-us/erp/ODk4NTQ1NzA2/e5872a2941f435cdd04bfff5220dd1a5.jpg</t>
  </si>
  <si>
    <t>https://s3.amazonaws.com/tiny-anexos-us/erp/ODk4NTQ1NzA2/e0e7527c84c4b686a8c6913d35a48a63.jpg</t>
  </si>
  <si>
    <t>904718789</t>
  </si>
  <si>
    <t>1 Fogareiro 2 Bocas + 1 Maçarico 915 + 4 Refis de Gás Guepardo</t>
  </si>
  <si>
    <t>&lt;p&gt;Fogareiro de 2 Bocas + 1 Maçarico + 4 Refis DE BRINDE – Praticidade e Eficiência para Suas Aventuras ao Ar Livre!&lt;br&gt;&lt;br&gt;Leve praticidade e conforto para suas aventuras com o 1 Fogareiro de 2 Bocas + 1 Maçarico + 4 Refis DE BRINDE, o kit completo para preparar refeições deliciosas em qualquer lugar. Perfeito para acampamentos, churrascos, pescarias ou situações de emergência, este fogareiro oferece desempenho profissional e fácil transporte.&lt;br&gt;&lt;br&gt;Destaques do Produto:&lt;br&gt;- 2 Bocas com Regulagem de Chama: Controle a intensidade do fogo para cozinhar com precisão.&lt;br&gt;- Maçarico Incluso: Acenda o fogareiro com facilidade, mesmo em condições adversas.&lt;br&gt;- Refil de Gás: Praticidade para uso imediato, sem preocupações com abastecimento.&lt;br&gt;- Maleta para Transporte: Design compacto e organizado, ideal para levar em viagens.&lt;br&gt;- Versatilidade: Use gás de cozinha ou o refil incluso, garantindo flexibilidade onde quer que esteja.&lt;br&gt;&lt;br&gt;Por Que Escolher Este Fogareiro?&lt;br&gt;- Eficiência: Prepare duas panelas ao mesmo tempo, otimizando seu tempo ao ar livre.&lt;br&gt;- Segurança: Sistema de regulagem de chama evita acidentes e garante uso controlado.&lt;br&gt;- Praticidade: Tudo o que você precisa em um único kit, incluindo maleta para transporte.&lt;br&gt;- Durabilidade: Materiais resistentes para suportar as condições mais desafiadoras.&lt;br&gt;&lt;br&gt;Conteúdo da Embalagem:&lt;br&gt;1 Fogareiro de Mesa 2 Bocas XRack&lt;br&gt;1 Maçarico 915&lt;br&gt;4 Refis DE BRINDE&lt;br&gt;1 Adaptador para Gás Doméstico&lt;br&gt;1 Manual de Instalação&lt;br&gt;1 Maleta para Transporte&lt;br&gt;&lt;br&gt;Modo de Uso:&lt;br&gt;1. Montagem: Conecte o fogareiro ao refil ou ao adaptador para gás doméstico.&lt;br&gt;2. Acendimento: Use o maçarico para acender as bocas com segurança.&lt;br&gt;3. Cozinhar: Ajuste a chama conforme necessário e aproveite suas refeições ao ar livre.&lt;br&gt;&lt;br&gt;Indicações de Uso:&lt;br&gt;- Acampamentos, churrascos e pescarias.&lt;br&gt;- Uso emergencial em situações de falta de energia.&lt;br&gt;- Viagens em motorhome ou van.&lt;br&gt;&lt;br&gt;Atenção:&lt;br&gt;- Utilize apenas em áreas ventiladas.&lt;br&gt;- Mantenha o produto longe de crianças e animais.&lt;br&gt;- Siga as instruções do manual para montagem e uso seguro.&lt;br&gt;&lt;br&gt;Fogareiro de 2 Bocas + Maçarico + 4 Refis DE BRINDE: A solução completa para quem busca praticidade, segurança e desempenho em suas aventuras ao ar livre. Garanta já o seu e transforme suas refeições em momentos inesquecíveis!&lt;/p&gt;</t>
  </si>
  <si>
    <t>https://s3.amazonaws.com/tiny-anexos-us/erp/ODk4NTQ1NzA2/0dfba837c72decfaa73a01380e80efec.jpg</t>
  </si>
  <si>
    <t>https://s3.amazonaws.com/tiny-anexos-us/erp/ODk4NTQ1NzA2/b5a531cbe59950345cf4de564341b57b.jpg</t>
  </si>
  <si>
    <t>https://s3.amazonaws.com/tiny-anexos-us/erp/ODk4NTQ1NzA2/2ff25b5827f8f033c06beb40ac034f2c.jpg</t>
  </si>
  <si>
    <t>https://s3.amazonaws.com/tiny-anexos-us/erp/ODk4NTQ1NzA2/b93dfffddca8a61b72e821f3f7d00d5b.jpg</t>
  </si>
  <si>
    <t>https://s3.amazonaws.com/tiny-anexos-us/erp/ODk4NTQ1NzA2/8a36b18477c43dbf2ac093140fa39750.jpg</t>
  </si>
  <si>
    <t>https://s3.amazonaws.com/tiny-anexos-us/erp/ODk4NTQ1NzA2/8c5d2c34470fa4d66e0b8b5e2bcc3ba3.jpg</t>
  </si>
  <si>
    <t>904718753</t>
  </si>
  <si>
    <t>1 Fogareiro 2 Bocas + 1 Refil de Gás Guepardo</t>
  </si>
  <si>
    <t>&lt;p&gt;FOGAREIRO DE DUAS BOCAS + 1! O complemento ideal para sua família e amigos!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CONTEUDO DA EMBALAGEM: - 1X FOGAREIRO C/ 2 BOCAS -1X ADAPTADOR PARA USAR GÁS DOMESTICO - 1X MANUAL DE INSTALAÇÃO -1X MALETA PARA TRANSPORTE -1X NTK&lt;/p&gt;</t>
  </si>
  <si>
    <t>https://s3.amazonaws.com/tiny-anexos-us/erp/ODk4NTQ1NzA2/45232343f42755957a27bf525d9842e9.jpg</t>
  </si>
  <si>
    <t>https://s3.amazonaws.com/tiny-anexos-us/erp/ODk4NTQ1NzA2/23a5a9370fffe6b8c6ccfeaa01ea494a.jpg</t>
  </si>
  <si>
    <t>https://s3.amazonaws.com/tiny-anexos-us/erp/ODk4NTQ1NzA2/6ec88469b49206e382c9374e8359536d.jpg</t>
  </si>
  <si>
    <t>https://s3.amazonaws.com/tiny-anexos-us/erp/ODk4NTQ1NzA2/a04523052cbfc86346dafa1ddc034e99.jpg</t>
  </si>
  <si>
    <t>https://s3.amazonaws.com/tiny-anexos-us/erp/ODk4NTQ1NzA2/793a32cc93603d86cfc8906aafd34d31.jpg</t>
  </si>
  <si>
    <t>https://s3.amazonaws.com/tiny-anexos-us/erp/ODk4NTQ1NzA2/9d8956e35830e6c0e30cb575195874e5.jpg</t>
  </si>
  <si>
    <t>904718108</t>
  </si>
  <si>
    <t>1 Fogareiro 2 Bocas + 2 Refis de Gás Guepardo</t>
  </si>
  <si>
    <t>&lt;p&gt;FOGAREIRO DE DUAS BOCAS + 2 REFIL NTK! O complemento ideal para sua família e amigos!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COMTEUDO DA EMBALAGEM: - 1X FOGAREIRO C/ 2 BOCAS -1X ADAPTADOR PARA USAR GÁS DOMESTICO - 1X MANUAL DE INSTALAÇÃO -1X MALETA PARA TRANSPORTE ACOMPANHA UM FOGAREIRO DE DUAS BOCAS E DOIS REFIL NTK&lt;/p&gt;</t>
  </si>
  <si>
    <t>https://s3.amazonaws.com/tiny-anexos-us/erp/ODk4NTQ1NzA2/c2bf7be84598fefc63cff5689f362667.jpg</t>
  </si>
  <si>
    <t>https://s3.amazonaws.com/tiny-anexos-us/erp/ODk4NTQ1NzA2/8043ac61642f0f9d0763238846ef6c74.jpg</t>
  </si>
  <si>
    <t>https://s3.amazonaws.com/tiny-anexos-us/erp/ODk4NTQ1NzA2/fba4ff611a9e247a442ea17dbe5bd9b8.jpg</t>
  </si>
  <si>
    <t>https://s3.amazonaws.com/tiny-anexos-us/erp/ODk4NTQ1NzA2/186d6dde770be2ec95828dbfba17ecb0.jpg</t>
  </si>
  <si>
    <t>https://s3.amazonaws.com/tiny-anexos-us/erp/ODk4NTQ1NzA2/c78aa665e920bdbef95a6a4e5a9dc58a.jpg</t>
  </si>
  <si>
    <t>https://s3.amazonaws.com/tiny-anexos-us/erp/ODk4NTQ1NzA2/3f412a2c08d523e00b3f0d7410ac7841.jpg</t>
  </si>
  <si>
    <t>904718762</t>
  </si>
  <si>
    <t>1 Fogareiro 2 Bocas + 3 Refis de Gás Guepardo</t>
  </si>
  <si>
    <t>&lt;p&gt;FOGAREIRO DE DUAS BOCAS + 3 REFIL! O complemento ideal para sua família e amigos!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COMTEUDO DA EMBALAGEM: - 1X FOGAREIRO C/ 2 BOCAS -1X ADAPTADOR PARA USAR GÁS DOMESTICO - 1X MANUAL DE INSTALAÇÃO -1X MALETA PARA TRANSPORTE ACOMPANHA 3 REFIL&lt;/p&gt;</t>
  </si>
  <si>
    <t>https://s3.amazonaws.com/tiny-anexos-us/erp/ODk4NTQ1NzA2/5054d376a0040ce2a02e661bc0d7c5e8.jpg</t>
  </si>
  <si>
    <t>https://s3.amazonaws.com/tiny-anexos-us/erp/ODk4NTQ1NzA2/2d32759194b605a2ceaaddf9bce23124.jpg</t>
  </si>
  <si>
    <t>https://s3.amazonaws.com/tiny-anexos-us/erp/ODk4NTQ1NzA2/2d7182c53767cef3a66b42d9bb1c4e28.jpg</t>
  </si>
  <si>
    <t>https://s3.amazonaws.com/tiny-anexos-us/erp/ODk4NTQ1NzA2/35f83479becade6af4a55e1d453bd611.jpg</t>
  </si>
  <si>
    <t>https://s3.amazonaws.com/tiny-anexos-us/erp/ODk4NTQ1NzA2/e57043131758b1bef553cb3365782419.jpg</t>
  </si>
  <si>
    <t>https://s3.amazonaws.com/tiny-anexos-us/erp/ODk4NTQ1NzA2/5bd372b54f09c2133ff182518ea653f4.jpg</t>
  </si>
  <si>
    <t>1 meses</t>
  </si>
  <si>
    <t>904718766</t>
  </si>
  <si>
    <t>1 Fogareiro 2 Bocas + 4 Refis de Gás Guepardo</t>
  </si>
  <si>
    <t>&lt;p&gt;FOGAREIRO DE DUAS BOCAS + 4 Refil NTK! O complemento ideal para sua família e amigos!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COMTEUDO DA EMBALAGEM: - 1X FOGAREIRO C/ 2 BOCAS -1X ADAPTADOR PARA USAR GÁS DOMESTICO - 1X MANUAL DE INSTALAÇÃO -1X MALETA PARA TRANSPORTE Acompanha QUATRO refil de gás NTK!&lt;/p&gt;</t>
  </si>
  <si>
    <t>https://s3.amazonaws.com/tiny-anexos-us/erp/ODk4NTQ1NzA2/0c2b46e90e60a8a109c39a6f707b957d.jpg</t>
  </si>
  <si>
    <t>https://s3.amazonaws.com/tiny-anexos-us/erp/ODk4NTQ1NzA2/855b0e40994496804b11d584c2fb04f4.jpg</t>
  </si>
  <si>
    <t>https://s3.amazonaws.com/tiny-anexos-us/erp/ODk4NTQ1NzA2/461ffb7143704e5fff19b0316eede32b.jpg</t>
  </si>
  <si>
    <t>https://s3.amazonaws.com/tiny-anexos-us/erp/ODk4NTQ1NzA2/37a84119178ce950589a2996e4892e36.jpg</t>
  </si>
  <si>
    <t>https://s3.amazonaws.com/tiny-anexos-us/erp/ODk4NTQ1NzA2/6aaf4d8e4bc6bc34aacfaf5595401a1c.jpg</t>
  </si>
  <si>
    <t>https://s3.amazonaws.com/tiny-anexos-us/erp/ODk4NTQ1NzA2/fa33f7d45a572da94cac4637e01278c2.jpg</t>
  </si>
  <si>
    <t>939538188</t>
  </si>
  <si>
    <t>1 Glazy 500ml + 1 Prizm 500ML + 1 Aplicador Espuma Pct 2 UN</t>
  </si>
  <si>
    <t>633988755084</t>
  </si>
  <si>
    <t>&lt;p&gt;GLAZY - Limpa, Protege e Renova Vidros com Tecnologia Avançada&lt;/p&gt; &lt;p&gt;GLAZY é um produto inovador 4 em 1, projetado para oferecer uma solução completa na manutenção de vidros automotivos e residenciais. Além de limpar profundamente, GLAZY protege, condiciona e reduz o risco de riscos, graças à sua fórmula com polímeros especiais que diminuem o atrito na superfície. Após a aplicação, os vidros adquirem um toque liso, visual renovado e maior durabilidade contra danos cotidianos.&lt;/p&gt; &lt;p&gt;Destaques do Produto&lt;br&gt;-Redução de Riscos: Minimiza o atrito, protegendo contra riscos causados por limpadores de para-brisa e movimentação dos vidros laterais.&lt;br&gt;-Toque Liso e Suave: Proporciona uma sensação de vidro novo.&lt;br&gt;-Limpeza Eficiente: Remove sujeiras com facilidade, garantindo um acabamento impecável.&lt;br&gt;-Proteção Duradoura: Reforça a resistência do vidro ao desgaste diário.&lt;br&gt;Modo de Uso&lt;br&gt;1.Aplicação: Pulverize uma pequena quantidade de GLAZY diretamente nos vidros.&lt;br&gt;2.Espalhamento: Utilize uma microfibra específica para vidros, espalhando o produto uniformemente.&lt;br&gt;3.Acabamento: Vire o pano ou use uma segunda microfibra limpa e seca para finalizar o polimento e garantir um acabamento perfeito.&lt;br&gt;4.Repetição: Caso necessário, repita o processo para obter resultados ideais.&lt;br&gt;Benefícios Adicionais&lt;br&gt;-Ideal para vidros automotivos e residenciais.&lt;br&gt;-Fórmula avançada que combina praticidade e alta tecnologia.&lt;br&gt;-Deixa os vidros com aspecto renovado e altamente protegidos.&lt;/p&gt; &lt;p&gt;PRIZM  – Restaurador de Vidros Automotivos | Pronto Uso&lt;br&gt;Produto com Nota Fiscal e Pronta Entrega&lt;/p&gt; &lt;p&gt;Descrição do produto:&lt;/p&gt; &lt;p&gt;- Restaura a transparência de vidros automotivos&lt;br&gt;- Remove marcas de água incrustada, impurezas e contaminantes&lt;br&gt;- Atua quimicamente para eliminar manchas que não saem com limpeza comum&lt;br&gt;- Indicado para vidros dianteiros, laterais e traseiros&lt;br&gt;- Ideal para preparação de superfície antes da vitrificação dos vidros&lt;br&gt;- Proporciona brilho intenso e proteção duradoura&lt;/p&gt; &lt;p&gt;Diluição:&lt;/p&gt; &lt;p&gt;- Pronto para uso&lt;/p&gt; &lt;p&gt;Importante:&lt;/p&gt; &lt;p&gt;- Não aplicar o produto em espelhos automotivos&lt;br&gt;- Produto de uso exclusivo profissional&lt;/p&gt; &lt;p&gt;Modo de uso:&lt;/p&gt; &lt;p&gt;- Realize um teste prévio em uma pequena área do vidro&lt;br&gt;- Aplique pequena quantidade do produto em uma toalha de microfibra&lt;br&gt;- Esfregue no vidro com movimentos laterais, exercendo pressão moderada, em áreas de até 60 x 60 cm&lt;br&gt;- Não deixe o produto secar na superfície&lt;br&gt;- Caso seque, umedeça a toalha e reaplique&lt;br&gt;- Enxágue com água em abundância após a aplicação&lt;/p&gt; &lt;p&gt;Precauções:&lt;/p&gt; &lt;p&gt;- Use luvas de látex nitrílico durante todo o processo&lt;br&gt;- Evite contato com a pintura – pode causar manchas irreversíveis&lt;br&gt;- Mantenha em embalagem original, fora do alcance de crianças e animais domésticos&lt;br&gt;- Não reutilize a embalagem&lt;/p&gt;</t>
  </si>
  <si>
    <t>https://s3.amazonaws.com/tiny-anexos-us/erp/ODk4NTQ1NzA2/53e30cdcdde20a350a116e37323126e9.jpg</t>
  </si>
  <si>
    <t>https://s3.amazonaws.com/tiny-anexos-us/erp/ODk4NTQ1NzA2/f7392341691bf83ff8dff9a34f3c91f0.jpg</t>
  </si>
  <si>
    <t>https://s3.amazonaws.com/tiny-anexos-us/erp/ODk4NTQ1NzA2/d5f626e692693f30f963e87d0cca34a7.jpg</t>
  </si>
  <si>
    <t>https://s3.amazonaws.com/tiny-anexos-us/erp/ODk4NTQ1NzA2/6c7721f4d83908560efbf485a4c69c15.jpg</t>
  </si>
  <si>
    <t>https://s3.amazonaws.com/tiny-anexos-us/erp/ODk4NTQ1NzA2/d5ab31dc4568b2fb755c9d620888dfab.jpg</t>
  </si>
  <si>
    <t>https://s3.amazonaws.com/tiny-anexos-us/erp/ODk4NTQ1NzA2/60d58c68a2ef3a30c2be9f84dffe484b.jpg</t>
  </si>
  <si>
    <t>904718867</t>
  </si>
  <si>
    <t>1 Gradeado Extra Grande 120 cm X 100 cm X 12 cm</t>
  </si>
  <si>
    <t>8708.29.99</t>
  </si>
  <si>
    <t>-74</t>
  </si>
  <si>
    <t>&lt;p&gt;Bagageiro Maleiro de Teto Gradeado 120 x 100 x 12 Se divirta e leve tudo o que puder no carro, basta instalar esse Bagageiro Maleiro de Teto que foi fabricado para facilitar a sua vida, principalmente em viagens, passeios e até mesmo durante o seu trabalho. O bagageiro maleiro é no modelo gradeado pequeno, sendo capaz de suportar o peso de até 45Kg de carga, assim, suas malas, acessórios e itens de trabalho poderão ser transportados com mais facilidade e praticidade. Esse acessório é produzido em aço e ainda conta com pintura eletrostática para conferir resistência e longa vida útil. Modelo Disponível: • Gradeado Cor Disponível: • Preto Compatível com Veículos com Rack ou travessas de Teto: • Universal ( É necessário que o veículo possua rack de teto ou travessas pré-instaladas.) • Trabalhamos com travessas e rack para diversos veículos ( solicite um combo completo caso precise ) Especificação Técnica: • Modelo Gradeado • Fabricado em Aço • Disponível na Cor Preta • Revestimento com Pintura Eletroestática • Carga Máxima: 45Kg • Design Moderno e Esportivo • Auxilia no Transporte de Bagagens e Acessórios • Alta Resistência e Durabilidade • Dimensões Aproximadas (CxLxA): 120 x 100 x 11cm OBS: É necessário que o veículo possua rack de teto ou travessas pré-instaladas. Conteúdo da Embalagem: • 01 Bagageiro Gradeado • Kit de Instalação ( abraçadeiras, parafusos, porcas e arruelas ) Importante: Valor Unitário. Imagens Meramente Ilustrativas. Recomendamos que a instalação seja feita por profissional especializado e não nos responsabilizamos pelo mau uso do produto.&lt;/p&gt;</t>
  </si>
  <si>
    <t>S</t>
  </si>
  <si>
    <t>https://s3.amazonaws.com/tiny-anexos-us/erp/ODk4NTQ1NzA2/5fd9f2bd0f0ae5a06e8ced29954731ca.jpg</t>
  </si>
  <si>
    <t>https://s3.amazonaws.com/tiny-anexos-us/erp/ODk4NTQ1NzA2/ba244724be9cae0c0eb6eb0f52b6d218.jpg</t>
  </si>
  <si>
    <t>https://s3.amazonaws.com/tiny-anexos-us/erp/ODk4NTQ1NzA2/c326e2598e829338524785d5e38f1b46.jpg</t>
  </si>
  <si>
    <t>https://s3.amazonaws.com/tiny-anexos-us/erp/ODk4NTQ1NzA2/fc97c9c45c7956eaf2f61f0165075a7d.jpg</t>
  </si>
  <si>
    <t>https://s3.amazonaws.com/tiny-anexos-us/erp/ODk4NTQ1NzA2/9cde74f770faf8665264da1729e11617.jpg</t>
  </si>
  <si>
    <t>Acessórios para Veículos &gt; Aces. de Carros e Caminhonetes &gt; Exterior &gt; Racks e Bagageiros &gt; Bagageiros Gradeados</t>
  </si>
  <si>
    <t>941437655</t>
  </si>
  <si>
    <t>1XGRADP-1RG01B</t>
  </si>
  <si>
    <t>1 Gradeado Pequeno XRack 95 cm X 81 cm X 17 cm - Preto + 1 Rede de Gradeado - Preto</t>
  </si>
  <si>
    <t>-6</t>
  </si>
  <si>
    <t>939519488</t>
  </si>
  <si>
    <t>1 Hidracouro 500ml + 1 Higicouro 500ml + 1 Aplicador Espuma Pct 2 UN</t>
  </si>
  <si>
    <t>649186831864</t>
  </si>
  <si>
    <t>&lt;p&gt;Higicouro + Hidracouro + Espuma Aplicadora&lt;/p&gt; &lt;p&gt;Combo Ideal Para Cuidados Com Surperfícies De Couro&lt;/p&gt; &lt;p&gt;O Higicouro é a solução ideal para limpar com segurança bancos e superfícies de couro, restaurando sua aparência original sem causar danos. Sua fórmula é eficiente na remoção de impurezas, ácaros e mofo, enquanto renova e protege o material. Compatível com qualquer tipo de couro, natural ou sintético, é perfeito para veículos, motos, aeronaves e embarcações.&lt;/p&gt; &lt;p&gt;Benefícios:&lt;/p&gt; &lt;p&gt;- Limpeza eficaz sem agredir o couro.&lt;br&gt;- Eliminação de ácaros e mofo.&lt;br&gt;- Proteção e renovação do aspecto original.&lt;/p&gt; &lt;p&gt;Diluição:&lt;br&gt;Pronto para uso.&lt;/p&gt; &lt;p&gt;Modo de Uso:&lt;/p&gt; &lt;p&gt;1. Pulverize uma pequena quantidade do produto na superfície desejada.&lt;br&gt;2. Aguarde 30 segundos para o produto agir.&lt;br&gt;3. Limpe com um aplicador de espuma ou escova macia até soltar toda a sujeira.&lt;br&gt;4. Retire o excesso com uma toalha de microfibra levemente umedecida.&lt;br&gt;Se necessário, repita a aplicação.&lt;/p&gt; &lt;p&gt;Informações Adicionais:&lt;/p&gt; &lt;p&gt;- Uso recomendado apenas em superfícies de couro, natural ou sintético.&lt;br&gt;- Não indicado para aplicação em plásticos.&lt;br&gt;- Volume: 500ml.&lt;/p&gt; &lt;p&gt;Hidracouro Vonixx - Hidratante e Protetor de Couro&lt;/p&gt; &lt;p&gt;Hidracouro Vonixx é o produto ideal para manter os bancos de couro do seu veículo hidratados, macios e protegidos. Formulado com lanolina, atua contra o ressecamento, preservando o aspecto natural e devolvendo a maciez do couro.&lt;/p&gt; &lt;p&gt;Principais Benefícios&lt;br&gt;- Renovação Completa: Hidrata profundamente, devolvendo o brilho natural.&lt;br&gt;- Proteção Duradoura: Evita ressecamento e rachaduras.&lt;br&gt;- Fácil Aplicação: Fórmula prática, de uso direto.&lt;/p&gt; &lt;p&gt;Modo de Uso&lt;br&gt;1. Limpeza Prévia: Antes de aplicar, limpe a superfície com Higicouro ou Sintra.&lt;br&gt;2. Hidratação: Utilize um aplicador de espuma para espalhar o produto de forma uniforme até a completa hidratação.&lt;br&gt;3. Acabamento: Caso prefira um aspecto fosco, finalize com uma toalha de microfibra limpa e seca.&lt;/p&gt; &lt;p&gt;Informações Técnicas&lt;br&gt;- Composição: Base de lanolina, sem necessidade de diluição.&lt;br&gt;- Uso Recomendado: Couro automotivo, cadeiras de couro, estofados e superfícies similares.&lt;br&gt;- Volume: 500ml.&lt;/p&gt; &lt;p&gt;Itens Inclusos:&lt;/p&gt; &lt;p&gt;1 Higicouro - 500ml Vonixx&lt;br&gt;1 Hidracouro 500ml Vonixx&lt;br&gt;2 Espumas Aplicadoras Vonixx&lt;br&gt;&lt;br&gt;&lt;/p&gt; &lt;p&gt;Otimize a limpeza do seu veículo com o Higicouro e  Hidracouro, desfrute de bancos e superfícies renovadas e protegidas!&lt;/p&gt;</t>
  </si>
  <si>
    <t>https://s3.amazonaws.com/tiny-anexos-us/erp/ODk4NTQ1NzA2/8fef5c22a3ab3eb444429f20aafa32d9.jpeg</t>
  </si>
  <si>
    <t>https://s3.amazonaws.com/tiny-anexos-us/erp/ODk4NTQ1NzA2/8a399599556506d2e70936b629ecdaa1.jpeg</t>
  </si>
  <si>
    <t>https://s3.amazonaws.com/tiny-anexos-us/erp/ODk4NTQ1NzA2/9b27785191ad5b707874d06b3e17a112.jpeg</t>
  </si>
  <si>
    <t>https://s3.amazonaws.com/tiny-anexos-us/erp/ODk4NTQ1NzA2/407d501f0ab39224917076554a1ddf07.jpeg</t>
  </si>
  <si>
    <t>https://s3.amazonaws.com/tiny-anexos-us/erp/ODk4NTQ1NzA2/52bcb8a5776bd742801bba9992fc5e02.jpeg</t>
  </si>
  <si>
    <t>https://s3.amazonaws.com/tiny-anexos-us/erp/ODk4NTQ1NzA2/8a2f39e06c6a892fce55a60e1d5b3602.jpeg</t>
  </si>
  <si>
    <t>904719175</t>
  </si>
  <si>
    <t>1 Maçarico 915 + 2 Refis de Gás</t>
  </si>
  <si>
    <t>&lt;p&gt;MAÇARICO PORTÁTIL DE ENCAIXE A GÁS BUTANO + REFIL TUBE GAS&lt;br&gt;&lt;br&gt;&lt;br&gt;- Dimensões da Peça: 17 x 5 x 6,5cm&lt;br&gt;&lt;br&gt;- Cor: Azul marinho com prata&lt;br&gt;&lt;br&gt;- Características:&lt;br&gt;• Controle manual da chama.&lt;br&gt;• Botão de acendimento.&lt;br&gt;• Utiliza refil de gás butano (não incluso).&lt;br&gt;• Tempo máximo: 2 minutos de uso contínuo.&lt;br&gt;&lt;br&gt;- Para:&lt;br&gt;• Soldar.&lt;br&gt;• Encanamento.&lt;br&gt;• Reparos em geral.&lt;br&gt;• Artesanato.&lt;br&gt;• Culinária.&lt;br&gt;• Etc...&lt;br&gt;&lt;br&gt;- Cuidados:&lt;br&gt;• Leia e siga as instruções de uso e cuidado da lata de gás.&lt;br&gt;• Ao usar não faça movimentos bruscos ou incline demasiadamente a lata de gás.&lt;br&gt;• Sempre aponte o maçarico para longe de seu corpo, olhos, rosto e não acenda perto de outras pessoas, animais ou materiais inflamáveis.&lt;br&gt;• A temperatura é muito alta na ponta do maçarico. Espere esfriar antes de mexer ou guardar.&lt;br&gt;• Não utilize o maçarico por mais de 2 minutos continuo. É recomendável que desligue o maçarico.&lt;br&gt;• Depois do uso, mantenha o maçarico em local segura, fora do alcance das crianças, animais e produtos combustíveis.&lt;br&gt;• Não toque na ponta do maçarico enquanto estiver utilizando-o ou até que ele tenha esfriado completamente.&lt;br&gt;• Não mergulhe a ponta e outras partes quentes em água.&lt;br&gt;• Deixe esfriar naturalmente.&lt;br&gt;• Use gás butano. Não use qualquer outro de tipo de fluido.&lt;br&gt;• certifique-se de colocar o maçarico conectado na lata de gás, superfície plana e segura para evitar queda acidental.&lt;br&gt;• Não armazene a lata de gá em locais que excedam a temperatura de 40ºC.&lt;br&gt;• Mantenha as mão, cabelo, roupas e matérias combustíveis afastado da ponta quando estiver utilizando&lt;br&gt;• Mantenha longe dos olhos.&lt;br&gt;• Depois de esfriar guarde em local seguro.&lt;br&gt;• Trabalhe sobre um tijolo retrátil. Não utilize um tijolo normal ou concreto, pois eles podem explodir com em contato com alta temperatura. Não trabalhe em madeira ou superfície metálicas. Sempre proteja o seu trabalho.&lt;br&gt;• Sempre tenha um extintor e um balde de água na área de trabalho.&lt;br&gt;• Para reduzir o risco de lesões, sempre usa adequadamente equipamentos de trabalho individual. (óculos de proteção, mascara, luvas, etc...) necessário ao trabalho.&lt;br&gt;• Manter fora do alcance das crianças e animais.&lt;br&gt;&lt;br&gt;&lt;br&gt;&lt;br&gt;&lt;br&gt;• O maçarico deve ser utilizado em ambiente seco, limpo e ventilado sem a presença de materiais inflamáveis ou gases explosivos.&lt;br&gt;&lt;br&gt;• Não utilize o maçarico por mais de 2 minutos contínuos. É recomendável que desligue o maçarico.&lt;br&gt;• Após alguns minutos de intervalo para o esfriamento, ele poderá ser utilizado normalmente.&lt;br&gt;&lt;br&gt;- Instruções:&lt;br&gt;• 1. Certifique-se de que o maçarico está devidamente encaixado e na posição (-) desligado.&lt;br&gt;• 2. Com aponta do maçarico virado para longe do seu corpo, abra somente um pouco com controle de gás (girando no sentido anti-horário). Nota-se o som da saída do gás.&lt;br&gt;• 3. Aperte o botão de ignição para acender a chama.&lt;br&gt;• 4. Ajuste a chama, girando o botão do controle de gás.&lt;br&gt;• 5. Nunca vire o maçarico de cabeça para baixo.&lt;br&gt;• 6.Use o maçarico em local arejado, longe de produtos inflamáveis.&lt;br&gt;• 7. Caso o maçarico não acenda, retire a operação de montagem do maçarico na lata de gás butano.&lt;br&gt;• 8. Após o uso, certifique-se de desligar o maçarico para evitar acidentes.&lt;br&gt;• 9. Depois do uso, espere o maçarico esfriar naturalmente e desconecte o maçarico da lata de gás butano. Nuca armazene o maçarico conectado a lata de gás. Siga as instruções e cuidados de armazenamento indicados na lata de gás&lt;br&gt;• 10. Nuca conecte ou desconecte o maçarico com a válvula aberta e/ou maçarico aceso. Isto pode causar escape do gás e causar serio danos.&lt;br&gt;&lt;br&gt;Conteúdo da Embalagem:&lt;br&gt;1X MAÇARICO PORTÁTIL &lt;br&gt;2X REFIL DE GAS TUBEGAS&lt;/p&gt;</t>
  </si>
  <si>
    <t>https://s3.amazonaws.com/tiny-anexos-us/erp/ODk4NTQ1NzA2/2ba234d23ab8a8b984c379c23a1ba862.jpg</t>
  </si>
  <si>
    <t>https://s3.amazonaws.com/tiny-anexos-us/erp/ODk4NTQ1NzA2/6df13e5ca42bb8dc5e476cd422431eee.jpg</t>
  </si>
  <si>
    <t>https://s3.amazonaws.com/tiny-anexos-us/erp/ODk4NTQ1NzA2/2c22e377ba2aa0e916528206c75c7e84.jpg</t>
  </si>
  <si>
    <t>https://s3.amazonaws.com/tiny-anexos-us/erp/ODk4NTQ1NzA2/e93fde52cb79636c1a06bf55afd863b2.jpg</t>
  </si>
  <si>
    <t>https://s3.amazonaws.com/tiny-anexos-us/erp/ODk4NTQ1NzA2/2bf9147aad2a54421878f5c462de693e.jpg</t>
  </si>
  <si>
    <t>https://s3.amazonaws.com/tiny-anexos-us/erp/ODk4NTQ1NzA2/e77374388247ae0e7cddf72620a852b9.jpg</t>
  </si>
  <si>
    <t>Acessórios para Veículos &gt; Ferramentas para Veículos &gt; Outras</t>
  </si>
  <si>
    <t>924270434</t>
  </si>
  <si>
    <t>1MINIFOG1BCM-1MAC915</t>
  </si>
  <si>
    <t>1 Mini Fogareiro Com Mangueira + 1 Maçarico 915</t>
  </si>
  <si>
    <t>6925369692021</t>
  </si>
  <si>
    <t>O Mini Fogareiro Portátil da XRACK é ideal para acampar e viajar na estrada devido ao seu fácil manuseio e portabilidade, possibilitando cozinhar de maneira rápida, seja na estrada, no acampamento na floresta ou até mesmo em casa.  O MELHOR!  Dimensões da Peça: * Fogareiro: 11,2 x 11,2 x 9,5cm * Bolsa: 11,4 x 11,7 x 9,5cm  - Peso total sem o refil do gás 350 gramas  - Material: Aço carbono, Aço inox  - Cor: * Fogareiro prata * Bolsa preta  - Contém: * 1 Mini fogareiro Portátil; * 1 Bolsa Portátil;  - Portátil: * Volume pequeno para levar na mochila * Abre / fecha boca do fogareiro e pernas para maior portabilidade  - Potência: * Eficiência calórica alta  - Prático; - Fácil de usar; - Acompanha bolsa portátil;  - Utiliza cartucho de gás (não incluso);  - Possui mangueira;  - Perigos: * Atenção: não utilizar este item próximo de produtos inflamáveis. * Antes de usar: verificar instruções de uso  - Cuidados: * Utilize o fogareiro em superfícies planas. * Não movimente o fogareiro enquanto ele estiver aceso. * Nunca utilize o fogareiro dentro da barraca. * Não manuseie o queimador e o suporte durante 10 minutos após o fim do uso. * Nunca guarde o fogareiro com o gás acoplado. * Cuidado: Antes de usar, leia atentamente todas as instruções de uso constantes dentro da embalagem.</t>
  </si>
  <si>
    <t>https://s3.amazonaws.com/tiny-anexos-us/erp/ODk4NTQ1NzA2/18254cd4413ac9734a83a5407257baff.jpg</t>
  </si>
  <si>
    <t>https://s3.amazonaws.com/tiny-anexos-us/erp/ODk4NTQ1NzA2/3a13f8352cd0d50f78b720ce9574a9cc.jpg</t>
  </si>
  <si>
    <t>https://s3.amazonaws.com/tiny-anexos-us/erp/ODk4NTQ1NzA2/366f5c1a748890eaabc31292fd25bfaa.jpg</t>
  </si>
  <si>
    <t>https://s3.amazonaws.com/tiny-anexos-us/erp/ODk4NTQ1NzA2/366973f8f38b2b3265c296aefb09441f.jpg</t>
  </si>
  <si>
    <t>https://s3.amazonaws.com/tiny-anexos-us/erp/ODk4NTQ1NzA2/72f26f8d14e2718bac86137b6a907a53.jpg</t>
  </si>
  <si>
    <t>https://s3.amazonaws.com/tiny-anexos-us/erp/ODk4NTQ1NzA2/0af7c3ded2b73fd6ecc1667a3dfb7495.jpg</t>
  </si>
  <si>
    <t>919719864</t>
  </si>
  <si>
    <t>1 Mini Fogareiro Sem Mangueira + 1 Maçarico Culinário</t>
  </si>
  <si>
    <t>&lt;p&gt;Kit Mini Fogareiro Super Portátil a G Com Mangueira 1 Boca Elétrico Com Maçarico Culinário Portátil&lt;br&gt;&lt;br&gt;O Mini Fogareiro Super Portátil a G Com Mangueira 1 Boca Elétrico é essencial para suas aventuras de Camping e Viagem. Fácil de usar, basta encaixar no refil de G e ajustar o regulador de chama. Com ignição elétrica, dispensa o uso de fósforos ou acendedores.&lt;br&gt;&lt;br&gt;O Maçarico Multiprofissional é a ferramenta ideal para uma variedade de tarefas, desde soldagem de juntas de tubos até culinária avançada. Compacto, ergonômico e fácil de usar, ele oferece praticidade e precisão em todas as suas aplicações.&lt;br&gt;&lt;br&gt;&lt;br&gt;Características do Mini Fogareiro:&lt;br&gt;- Marca: Kovar&lt;br&gt;- Modelo: K-202 Com Mangueira&lt;br&gt;- Acendimento automático&lt;br&gt;- Utiliza Cartuchos de G (não inclusos)&lt;br&gt;- Acompanha Bolsa de Transporte&lt;br&gt;- Dobrável e Extremamente Portátil&lt;br&gt;- Chamas fortes e eficientes&lt;br&gt;- Fácil de Usar&lt;br&gt;- Indicado para: Acampamento / Camping, Pescaria, Viagens na Estrada, Culinária / Cozinha, Chalés, Cabines, Eventos e Festas, Ligar / Acender Carvão de Narguile e Uso Geral&lt;br&gt;&lt;br&gt;Especificações Gerais do Mini Fogareiro Com Mangueira :&lt;br&gt;- Material: Aço Inox e Ligas de Alumínio&lt;br&gt;- Cor do Fogareiro: Vermelho com Prata&lt;br&gt;- Cor da Bolsa: Preto&lt;br&gt;- Quantidade de Bocas: 01&lt;br&gt;- Forma de Alimentação: Butano e Propano&lt;br&gt;- Consumo de G: 150 g/h&lt;br&gt;- Dimensões do Fogareiro Aberto: 16 cm x 16 cm x 10 cm&lt;br&gt;- Dimensões do Fogareiro Fechado: 11 cm x 11 cm x 9 cm&lt;br&gt;&lt;br&gt;&lt;br&gt;Características do Maçarico:&lt;br&gt;- Acendimento Automático: Sem necessidade de fósforos&lt;br&gt;- Design Compacto e Ergonômico&lt;br&gt;- Compatibilidade: Cartucho / Refil de G&lt;br&gt;- Indicado para: Soldagem, Laboratório, Reparos em Geral, Artesanato, Culinário e Uso Geral etc.&lt;br&gt;&lt;br&gt;Especificações Gerais do Maçarico:&lt;br&gt;- Cor: Azul&lt;br&gt;- Dimensões: 7cm x 4cm x 17cm &lt;br&gt;&lt;br&gt;&lt;br&gt;Acompanha:&lt;br&gt;1 Mini Fogareiro Super Portátil a G Com Mangueira 1 Boca Elétrico - Kovar K-202&lt;br&gt;1 Bolsa de Transporte Preta&lt;br&gt;1 Manual de Instruções&lt;br&gt;1 Maçarico Culinário Portátil&lt;br&gt;&lt;br&gt;&lt;br&gt;ATENÇÃO:&lt;br&gt;NÃO UTILIZAR ESTE ITEM PRÓXIMO DE PRODUTOS INFLAMÁVEIS&lt;br&gt;&lt;br&gt;Cuidados:&lt;br&gt;- Utilize o fogareiro em superfícies planas&lt;br&gt;- Não movimente o fogareiro enquanto estiver aceso&lt;br&gt;- Nunca utilize o fogareiro dentro da barraca&lt;br&gt;- Não manuseie o queimador por 10 minutos após o uso&lt;br&gt;- Nunca guarde o fogareiro com G acoplado&lt;br&gt;- Espere esfriar antes de manusear&lt;br&gt;- Lave com detergente e o lado macio da esponja&lt;br&gt;- Mantenha fora do alcance das crianças&lt;br&gt;&lt;br&gt;Instruções de Uso:&lt;br&gt;- Coloque o fogareiro em uma superfície plana e estável&lt;br&gt;- Verifique se o registro está completamente fechado&lt;br&gt;- Encaixe o G na entrada lateral&lt;br&gt;- Gire o registro para liberar o G &lt;br&gt;- Afaste as mãos e pressione a alavanca para acender&lt;br&gt;- Ao terminar, feche o registro e retire o G&lt;br&gt;- Abra o registro para esvaziar o G restante&lt;br&gt;- Deixe esfriar por 1 hora antes de guardar&lt;/p&gt;</t>
  </si>
  <si>
    <t>21.047.00</t>
  </si>
  <si>
    <t>https://s3.amazonaws.com/tiny-anexos-us/erp/ODk4NTQ1NzA2/9f1e4806e83f70723132b771dccfe3be.jpg</t>
  </si>
  <si>
    <t>https://s3.amazonaws.com/tiny-anexos-us/erp/ODk4NTQ1NzA2/fe6929ca069229b36fbfd8852a85b7b2.jpg</t>
  </si>
  <si>
    <t>https://s3.amazonaws.com/tiny-anexos-us/erp/ODk4NTQ1NzA2/35d88ad0a735e1076a8aab763c52f528.jpg</t>
  </si>
  <si>
    <t>https://s3.amazonaws.com/tiny-anexos-us/erp/ODk4NTQ1NzA2/00a034166ab7abfb9c4bec11d78e5bfc.jpg</t>
  </si>
  <si>
    <t>https://s3.amazonaws.com/tiny-anexos-us/erp/ODk4NTQ1NzA2/dd802efd0e58b677cd4becabac92db7a.jpg</t>
  </si>
  <si>
    <t>https://s3.amazonaws.com/tiny-anexos-us/erp/ODk4NTQ1NzA2/99196b4014c6a6d17b63d3dae34787eb.jpg</t>
  </si>
  <si>
    <t>919714393</t>
  </si>
  <si>
    <t>1REFNTK</t>
  </si>
  <si>
    <t>1 Refil de Gás Campgás Nautika</t>
  </si>
  <si>
    <t>8468.10.00</t>
  </si>
  <si>
    <t>845</t>
  </si>
  <si>
    <t>https://s3.amazonaws.com/tiny-anexos-us/erp/ODk4NTQ1NzA2/ff7d2cd49140336ea968d9cf4213437a.webp</t>
  </si>
  <si>
    <t>Esportes e Fitness &gt; Camping, Caça e Pesca &gt; Acessórios de Camping &gt; Cartuchos de Gás Butano</t>
  </si>
  <si>
    <t>Nautika</t>
  </si>
  <si>
    <t>904719812</t>
  </si>
  <si>
    <t>1REFGP</t>
  </si>
  <si>
    <t>1 Refil de Gás Guepardo</t>
  </si>
  <si>
    <t>2711.13.00</t>
  </si>
  <si>
    <t>2 - Estrangeira - Adquirida no mercado interno, exceto a indicada no código 7</t>
  </si>
  <si>
    <t>https://s3.amazonaws.com/tiny-anexos-us/erp/ODk4NTQ1NzA2/0b72b9fe68714e487a7e5bff4e1248d6.jpg</t>
  </si>
  <si>
    <t>939620058</t>
  </si>
  <si>
    <t>1 Shiny 500ml + 1 Intense 500ML + 1 Aplicador Espuma Pct 2 UN</t>
  </si>
  <si>
    <t>026605902853</t>
  </si>
  <si>
    <t>&lt;p class="selectable-text copyable-text x15bjb6t x1n2onr6" dir="ltr"&gt;&lt;span class="selectable-text copyable-text xkrh14z"&gt;Shiny 500ml - Renovador e Protetor de Pneus com Brilho Intenso&lt;/span&gt;&lt;/p&gt; &lt;p class="selectable-text copyable-text x15bjb6t x1n2onr6" dir="ltr"&gt; &lt;/p&gt; &lt;p class="selectable-text copyable-text x15bjb6t x1n2onr6" dir="ltr"&gt;&lt;span class="selectable-text copyable-text xkrh14z"&gt;O Shiny é o produto ideal para quem deseja pneus com brilho intenso e proteção prolongada. Desenvolvido exclusivamente para uso em pneus, Shiny proporciona um acabamento de brilho molhado que mantém os pneus renovados e protegidos, mesmo em contato com água, com durabilidade de até 60 dias. Com excelente rendimento, Shiny permite de 15 a 20 aplicações em veículos pequenos, garantindo brilho e resistência para os pneus.&lt;/span&gt;&lt;/p&gt; &lt;p class="selectable-text copyable-text x15bjb6t x1n2onr6" dir="ltr"&gt; &lt;/p&gt; &lt;p class="selectable-text copyable-text x15bjb6t x1n2onr6" dir="ltr"&gt;&lt;span class="selectable-text copyable-text xkrh14z"&gt;Principais Benefícios:&lt;/span&gt;&lt;/p&gt; &lt;p class="selectable-text copyable-text x15bjb6t x1n2onr6" dir="ltr"&gt;&lt;span class="selectable-text copyable-text xkrh14z x1sdyfia x1ncwhqj xd4r4e8 x1n8ftqi" data-plain-text="*"&gt;•&lt;/span&gt;&lt;span class="selectable-text copyable-text xkrh14z"&gt; Brilho Intenso e Duradouro: Deixa os pneus com aspecto de brilho molhado e renovado.&lt;/span&gt;&lt;/p&gt; &lt;p class="selectable-text copyable-text x15bjb6t x1n2onr6" dir="ltr"&gt;&lt;span class="selectable-text copyable-text xkrh14z x1sdyfia x1ncwhqj xd4r4e8 x1n8ftqi" data-plain-text="*"&gt;•&lt;/span&gt;&lt;span class="selectable-text copyable-text xkrh14z"&gt; Proteção contra Água e Sujeira: A fórmula especial não sai com água e mantém os pneus protegidos por mais tempo.&lt;/span&gt;&lt;/p&gt; &lt;p class="selectable-text copyable-text x15bjb6t x1n2onr6" dir="ltr"&gt;&lt;span class="selectable-text copyable-text xkrh14z x1sdyfia x1ncwhqj xd4r4e8 x1n8ftqi" data-plain-text="*"&gt;•&lt;/span&gt;&lt;span class="selectable-text copyable-text xkrh14z"&gt; Alta Durabilidade: Efeito de até 60 dias, com economia e ótimo rendimento.&lt;/span&gt;&lt;/p&gt; &lt;p class="selectable-text copyable-text x15bjb6t x1n2onr6" dir="ltr"&gt; &lt;/p&gt; &lt;p class="selectable-text copyable-text x15bjb6t x1n2onr6" dir="ltr"&gt;&lt;span class="selectable-text copyable-text xkrh14z"&gt;Modo de Uso:&lt;/span&gt;&lt;/p&gt; &lt;p class="selectable-text copyable-text x15bjb6t x1n2onr6" dir="ltr"&gt;&lt;span class="selectable-text copyable-text xkrh14z x1sdyfia xss6m8b"&gt;1.&lt;/span&gt;&lt;span class="selectable-text copyable-text xkrh14z"&gt; Preparação: Limpe bem os pneus antes da aplicação.&lt;/span&gt;&lt;/p&gt; &lt;p class="selectable-text copyable-text x15bjb6t x1n2onr6" dir="ltr"&gt;&lt;span class="selectable-text copyable-text xkrh14z x1sdyfia xss6m8b"&gt;2.&lt;/span&gt;&lt;span class="selectable-text copyable-text xkrh14z"&gt; Aplicação: Use um aplicador de espuma para espalhar o Shiny uniformemente até obter o brilho desejado.&lt;/span&gt;&lt;/p&gt; &lt;p class="selectable-text copyable-text x15bjb6t x1n2onr6" dir="ltr"&gt;&lt;span class="selectable-text copyable-text xkrh14z x1sdyfia xss6m8b"&gt;3.&lt;/span&gt;&lt;span class="selectable-text copyable-text xkrh14z"&gt; Dica: Para um brilho ainda mais intenso, aplique uma segunda camada após alguns minutos, se necessário.&lt;/span&gt;&lt;/p&gt; &lt;p class="selectable-text copyable-text x15bjb6t x1n2onr6" dir="ltr"&gt; &lt;/p&gt; &lt;p class="selectable-text copyable-text x15bjb6t x1n2onr6" dir="ltr"&gt;&lt;span class="selectable-text copyable-text xkrh14z"&gt;Intense Vonixx – Renovador de Plásticos Internos com Proteção UV | 500ml&lt;/span&gt;&lt;/p&gt; &lt;p class="selectable-text copyable-text x15bjb6t x1n2onr6" dir="ltr"&gt;&lt;span class="selectable-text copyable-text xkrh14z"&gt;Produto com Nota Fiscal e Pronta Entrega&lt;/span&gt;&lt;/p&gt; &lt;p class="selectable-text copyable-text x15bjb6t x1n2onr6" dir="ltr"&gt; &lt;/p&gt; &lt;p class="selectable-text copyable-text x15bjb6t x1n2onr6" dir="ltr"&gt;&lt;span class="selectable-text copyable-text xkrh14z"&gt;Descrição do produto:&lt;/span&gt;&lt;/p&gt; &lt;p class="selectable-text copyable-text x15bjb6t x1n2onr6" dir="ltr"&gt; &lt;/p&gt; &lt;p class="selectable-text copyable-text x15bjb6t x1n2onr6" dir="ltr"&gt;&lt;span class="selectable-text copyable-text xkrh14z x1sdyfia x1ncwhqj xd4r4e8 x1n8ftqi" data-plain-text="*"&gt;•&lt;/span&gt;&lt;span class="selectable-text copyable-text xkrh14z"&gt; Renovador de plásticos desenvolvido especialmente para uso interno&lt;/span&gt;&lt;/p&gt; &lt;p class="selectable-text copyable-text x15bjb6t x1n2onr6" dir="ltr"&gt;&lt;span class="selectable-text copyable-text xkrh14z x1sdyfia x1ncwhqj xd4r4e8 x1n8ftqi" data-plain-text="*"&gt;•&lt;/span&gt;&lt;span class="selectable-text copyable-text xkrh14z"&gt; Fórmula balanceada com acabamento natural e toque seco&lt;/span&gt;&lt;/p&gt; &lt;p class="selectable-text copyable-text x15bjb6t x1n2onr6" dir="ltr"&gt;&lt;span class="selectable-text copyable-text xkrh14z x1sdyfia x1ncwhqj xd4r4e8 x1n8ftqi" data-plain-text="*"&gt;•&lt;/span&gt;&lt;span class="selectable-text copyable-text xkrh14z"&gt; Proteção UV que preserva as superfícies contra o ressecamento e desgaste&lt;/span&gt;&lt;/p&gt; &lt;p class="selectable-text copyable-text x15bjb6t x1n2onr6" dir="ltr"&gt;&lt;span class="selectable-text copyable-text xkrh14z x1sdyfia x1ncwhqj xd4r4e8 x1n8ftqi" data-plain-text="*"&gt;•&lt;/span&gt;&lt;span class="selectable-text copyable-text xkrh14z"&gt; Durabilidade de até 6 meses nos plásticos internos&lt;/span&gt;&lt;/p&gt; &lt;p class="selectable-text copyable-text x15bjb6t x1n2onr6" dir="ltr"&gt;&lt;span class="selectable-text copyable-text xkrh14z x1sdyfia x1ncwhqj xd4r4e8 x1n8ftqi" data-plain-text="*"&gt;•&lt;/span&gt;&lt;span class="selectable-text copyable-text xkrh14z"&gt; Indicado para superfícies como vinil, painéis e plásticos em geral&lt;/span&gt;&lt;/p&gt; &lt;p class="selectable-text copyable-text x15bjb6t x1n2onr6" dir="ltr"&gt; &lt;/p&gt; &lt;p class="selectable-text copyable-text x15bjb6t x1n2onr6" dir="ltr"&gt;&lt;span class="selectable-text copyable-text xkrh14z"&gt;Características:&lt;/span&gt;&lt;/p&gt; &lt;p class="selectable-text copyable-text x15bjb6t x1n2onr6" dir="ltr"&gt; &lt;/p&gt; &lt;p class="selectable-text copyable-text x15bjb6t x1n2onr6" dir="ltr"&gt;&lt;span class="selectable-text copyable-text xkrh14z x1sdyfia x1ncwhqj xd4r4e8 x1n8ftqi" data-plain-text="*"&gt;•&lt;/span&gt;&lt;span class="selectable-text copyable-text xkrh14z"&gt; Pronto para uso&lt;/span&gt;&lt;/p&gt; &lt;p class="selectable-text copyable-text x15bjb6t x1n2onr6" dir="ltr"&gt;&lt;span class="selectable-text copyable-text xkrh14z x1sdyfia x1ncwhqj xd4r4e8 x1n8ftqi" data-plain-text="*"&gt;•&lt;/span&gt;&lt;span class="selectable-text copyable-text xkrh14z"&gt; Toque seco&lt;/span&gt;&lt;/p&gt; &lt;p class="selectable-text copyable-text x15bjb6t x1n2onr6" dir="ltr"&gt;&lt;span class="selectable-text copyable-text xkrh14z x1sdyfia x1ncwhqj xd4r4e8 x1n8ftqi" data-plain-text="*"&gt;•&lt;/span&gt;&lt;span class="selectable-text copyable-text xkrh14z"&gt; Proteção contra raios UV&lt;/span&gt;&lt;/p&gt; &lt;p class="selectable-text copyable-text x15bjb6t x1n2onr6" dir="ltr"&gt;&lt;span class="selectable-text copyable-text xkrh14z x1sdyfia x1ncwhqj xd4r4e8 x1n8ftqi" data-plain-text="*"&gt;•&lt;/span&gt;&lt;span class="selectable-text copyable-text xkrh14z"&gt; Acabamento natural, sem brilho excessivo&lt;/span&gt;&lt;/p&gt; &lt;p class="selectable-text copyable-text x15bjb6t x1n2onr6" dir="ltr"&gt; &lt;/p&gt; &lt;p class="selectable-text copyable-text x15bjb6t x1n2onr6" dir="ltr"&gt;&lt;span class="selectable-text copyable-text xkrh14z"&gt;Durabilidade:&lt;/span&gt;&lt;/p&gt; &lt;p class="selectable-text copyable-text x15bjb6t x1n2onr6" dir="ltr"&gt; &lt;/p&gt; &lt;p class="selectable-text copyable-text x15bjb6t x1n2onr6" dir="ltr"&gt;&lt;span class="selectable-text copyable-text xkrh14z x1sdyfia x1ncwhqj xd4r4e8 x1n8ftqi" data-plain-text="*"&gt;•&lt;/span&gt;&lt;span class="selectable-text copyable-text xkrh14z"&gt; Até 6 meses de proteção em plásticos internos&lt;/span&gt;&lt;/p&gt; &lt;p class="selectable-text copyable-text x15bjb6t x1n2onr6" dir="ltr"&gt; &lt;/p&gt; &lt;p class="selectable-text copyable-text x15bjb6t x1n2onr6" dir="ltr"&gt;&lt;span class="selectable-text copyable-text xkrh14z"&gt;Observações importantes:&lt;/span&gt;&lt;/p&gt; &lt;p class="selectable-text copyable-text x15bjb6t x1n2onr6" dir="ltr"&gt; &lt;/p&gt; &lt;p class="selectable-text copyable-text x15bjb6t x1n2onr6" dir="ltr"&gt;&lt;span class="selectable-text copyable-text xkrh14z x1sdyfia x1ncwhqj xd4r4e8 x1n8ftqi" data-plain-text="*"&gt;•&lt;/span&gt;&lt;span class="selectable-text copyable-text xkrh14z"&gt; Pode ser utilizado em painéis soft touch&lt;/span&gt;&lt;/p&gt; &lt;p class="selectable-text copyable-text x15bjb6t x1n2onr6" dir="ltr"&gt;&lt;span class="selectable-text copyable-text xkrh14z x1sdyfia x1ncwhqj xd4r4e8 x1n8ftqi" data-plain-text="*"&gt;•&lt;/span&gt;&lt;span class="selectable-text copyable-text xkrh14z"&gt; Não recomendamos o uso em plásticos externos ou em superfícies de couro&lt;/span&gt;&lt;/p&gt; &lt;p class="selectable-text copyable-text x15bjb6t x1n2onr6" dir="ltr"&gt; &lt;/p&gt; &lt;p class="selectable-text copyable-text x15bjb6t x1n2onr6" dir="ltr"&gt;&lt;span class="selectable-text copyable-text xkrh14z"&gt;Itens Inclusos:&lt;/span&gt;&lt;/p&gt; &lt;p class="selectable-text copyable-text x15bjb6t x1n2onr6" dir="ltr"&gt;&lt;span class="selectable-text copyable-text xkrh14z"&gt;1- Shiny Revitalizador de Pneus 500ml&lt;/span&gt;&lt;/p&gt; &lt;p class="selectable-text copyable-text x15bjb6t x1n2onr6" dir="ltr"&gt;&lt;span class="selectable-text copyable-text xkrh14z"&gt;1- Intense Renovador de Plástico 500ml&lt;/span&gt;&lt;/p&gt; &lt;p class="selectable-text copyable-text x15bjb6t x1n2onr6" dir="ltr"&gt;&lt;span class="selectable-text copyable-text xkrh14z"&gt;2- Espumas Aplicadoras &lt;/span&gt;&lt;/p&gt;</t>
  </si>
  <si>
    <t>https://s3.amazonaws.com/tiny-anexos-us/erp/ODk4NTQ1NzA2/5bec59f9ef72d6fd869af9c7186978d0.jpeg</t>
  </si>
  <si>
    <t>https://s3.amazonaws.com/tiny-anexos-us/erp/ODk4NTQ1NzA2/37abe3025e14f7db30abf6aab2b5390c.jpeg</t>
  </si>
  <si>
    <t>https://s3.amazonaws.com/tiny-anexos-us/erp/ODk4NTQ1NzA2/71a7c28c6b68576e180c6121179515d6.jpeg</t>
  </si>
  <si>
    <t>https://s3.amazonaws.com/tiny-anexos-us/erp/ODk4NTQ1NzA2/96042b67d7b98f24ee9cfcacc440ce94.jpeg</t>
  </si>
  <si>
    <t>https://s3.amazonaws.com/tiny-anexos-us/erp/ODk4NTQ1NzA2/1bbe2426531b5a884ffff45d2e973a61.jpeg</t>
  </si>
  <si>
    <t>https://s3.amazonaws.com/tiny-anexos-us/erp/ODk4NTQ1NzA2/7b7d4292284dc172fc291e4b430c33a3.jpeg</t>
  </si>
  <si>
    <t>939521326</t>
  </si>
  <si>
    <t>1 Sintra Fast 500ml + 1 Intense 500ML + 1 Aplicador Espuma Pct 2 UN + 1 Pincel Detalhamento Suave Interno 14 Zacs</t>
  </si>
  <si>
    <t>144730632176</t>
  </si>
  <si>
    <t>&lt;p&gt;Sintra Fast 500ml - Multilimpador Flotador Universal e Bactericida&lt;/p&gt; &lt;p&gt;O Sintra Fast é um poderoso multilimpador de pH balanceado, formulado para uma limpeza profunda e segura no interior do veículo. Este limpador universal atua como bactericida e germicida, eliminando microrganismos que causam doenças e reduzindo odores indesejados. Ideal para painéis, laterais e cantos de portas, bancos de couro, carpetes e estofados, o Sintra Fast remove manchas de gordura e sujeiras diversas, proporcionando um ambiente mais saudável e agradável.&lt;/p&gt; &lt;p&gt;Benefícios e Diferenciais:&lt;br&gt;- 3 em 1: Limpa, desinfeta e elimina odores, deixando o ambiente mais saudável.&lt;br&gt;- Alto poder de remoção de sujeira: Efetivo na eliminação de manchas e resíduos de gordura.&lt;br&gt;- Indicado para superfícies internas do veículo: Perfeito para painéis, portas, bancos de couro e carpetes.&lt;br&gt;- pH Balanceado: Limpeza eficiente sem danificar o acabamento.&lt;/p&gt; &lt;p&gt;Modo de Uso:&lt;br&gt;Em painéis, portas e bancos de couro:&lt;/p&gt; &lt;p&gt;1. Pulverize o produto diretamente na superfície desejada.&lt;br&gt;2. Esfregue suavemente com pincel, escova macia ou aplicador de espuma, usando movimentos circulares para soltar a sujeira.&lt;br&gt;3. Remova o excesso com uma toalha de microfibra úmida e finalize secando com uma toalha de microfibra seca.&lt;/p&gt; &lt;p&gt;Intense Vonixx – Renovador de Plásticos Internos com Proteção UV | 500ml&lt;br&gt;Produto com Nota Fiscal e Pronta Entrega&lt;/p&gt; &lt;p&gt;Descrição do produto:&lt;/p&gt; &lt;p&gt;- Renovador de plásticos desenvolvido especialmente para uso interno&lt;br&gt;- Fórmula balanceada com acabamento natural e toque seco&lt;br&gt;- Proteção UV que preserva as superfícies contra o ressecamento e desgaste&lt;br&gt;- Durabilidade de até 6 meses nos plásticos internos&lt;br&gt;- Indicado para superfícies como vinil, painéis e plásticos em geral&lt;/p&gt; &lt;p&gt;Características:&lt;/p&gt; &lt;p&gt;- Pronto para uso&lt;br&gt;- Toque seco&lt;br&gt;- Proteção contra raios UV&lt;br&gt;- Acabamento natural, sem brilho excessivo&lt;/p&gt; &lt;p&gt;Durabilidade:&lt;/p&gt; &lt;p&gt;- Até 6 meses de proteção em plásticos internos&lt;/p&gt; &lt;p&gt;Observações importantes:&lt;/p&gt; &lt;p&gt;- Pode ser utilizado em painéis soft touch&lt;br&gt;- Não recomendamos o uso em plásticos externos ou em superfícies de couro&lt;/p&gt; &lt;p&gt;&lt;br&gt;Itens Inclusos:&lt;br&gt;1 - Sintra Fast 500ml Vonixx&lt;br&gt;1 - Intense 500ml Vonixx&lt;br&gt;1 - Pincel para Detalhamento Interno Zacs&lt;br&gt;2 - Espuma Aplicadora Vonixx&lt;br&gt;&lt;br&gt;&lt;/p&gt;</t>
  </si>
  <si>
    <t>https://s3.amazonaws.com/tiny-anexos-us/erp/ODk4NTQ1NzA2/bf7b3d05d3b877b9c53e435f3ee9d9b7.jpeg</t>
  </si>
  <si>
    <t>https://s3.amazonaws.com/tiny-anexos-us/erp/ODk4NTQ1NzA2/81b04e42f1e8f367ab2e28e991aee291.jpeg</t>
  </si>
  <si>
    <t>https://s3.amazonaws.com/tiny-anexos-us/erp/ODk4NTQ1NzA2/e666146f6084efe124692039671bb79f.jpeg</t>
  </si>
  <si>
    <t>https://s3.amazonaws.com/tiny-anexos-us/erp/ODk4NTQ1NzA2/ed358703e7f1ff890f3735529c815a55.jpeg</t>
  </si>
  <si>
    <t>https://s3.amazonaws.com/tiny-anexos-us/erp/ODk4NTQ1NzA2/12bf599f896990102861e38e57bdf8f8.jpeg</t>
  </si>
  <si>
    <t>https://s3.amazonaws.com/tiny-anexos-us/erp/ODk4NTQ1NzA2/76797711b8fd7da323f431f1452ad418.jpeg</t>
  </si>
  <si>
    <t>939606114</t>
  </si>
  <si>
    <t>1TT-8000H4-1VX2050171</t>
  </si>
  <si>
    <t>1 Smart Led Taytech 8000 Lumens - H4 + 1 Delet 500ml</t>
  </si>
  <si>
    <t>28</t>
  </si>
  <si>
    <t>&lt;p&gt;&lt;br&gt;Kit Clareamento e Iluminação de Faróis – LED TayTech 8.000 Lúmens + Limpa Faróis Vonixx Delet&lt;/p&gt; &lt;p&gt;Transforme a visibilidade e a estética dos seus faróis em uma única compra&lt;/p&gt; &lt;p&gt;Se você está cansado de dirigir com faróis amarelados, opacos e com baixa eficiência de iluminação, este kit foi feito para você. Reunimos a potência do LED TayTech de 8.000 lúmens com a eficiência do Vonixx Delet, um dos melhores limpadores e renovadores de faróis do mercado.&lt;/p&gt; &lt;p&gt;Conteúdo do Kit:&lt;/p&gt; &lt;p&gt;- 01 Par de Lâmpadas LED TayTech 8.000 Lúmens&lt;br&gt;Alta potência de iluminação&lt;br&gt;Cor de luz branca super clean&lt;br&gt;Aumenta a visibilidade noturna&lt;br&gt;Baixo consumo de energia&lt;br&gt;Instalação fácil, sistema plug and play&lt;/p&gt; &lt;p&gt;- 01 Vonixx Delet 500ml – Limpa e Recupera Faróis&lt;br&gt;Remove o amarelado e a opacidade&lt;br&gt;Devolve a transparência original dos faróis&lt;br&gt;Produto de fácil aplicação&lt;br&gt;Rendimento para vários usos&lt;br&gt;Compatível com faróis de policarbonato&lt;/p&gt; &lt;p&gt;Benefícios ao escolher este kit:&lt;/p&gt; &lt;p&gt;Mais segurança ao dirigir durante a noite&lt;br&gt;Melhora imediata na estética dos faróis&lt;br&gt;Melhor aproveitamento da luminosidade do LED&lt;br&gt;Economia ao adquirir os dois produtos juntos&lt;/p&gt; &lt;p&gt;Ao instalar um LED de alta potência como o TayTech, o contraste com faróis amarelados fica ainda mais evidente. Por isso, faz todo o sentido já levar o Vonixx Delet e garantir que os faróis fiquem limpos, cristalinos e com o máximo desempenho luminoso.&lt;/p&gt; &lt;p&gt;Modo de uso sugerido:&lt;/p&gt; &lt;p&gt;Passo 1: Faça a limpeza completa dos faróis com o Vonixx Delet.&lt;br&gt;Passo 2: Após os faróis estarem limpos e secos, faça a instalação do LED TayTech.&lt;br&gt;Passo 3: Aproveite a nova iluminação e a aparência renovada dos seus faróis.&lt;/p&gt; &lt;p&gt;&lt;br&gt;Kit para limpeza de faróis automotivos, lâmpada LED 8.000 lúmens, clareamento de faróis amarelados, renovador de faróis Vonixx Delet, como tirar o amarelado do farol, farol opaco como resolver, kit iluminação automotiva, lâmpadas LED para carro, melhorar iluminação dos faróis, restauração de faróis de policarbonato, luz branca para carro, melhor kit para faróis, limpeza de lente de farol, manutenção de iluminação automotiva, LED TayTech para carros, recuperação de faróis antigos, produtos Vonixx automotivos, aumentar a visibilidade noturna, solução para farol amarelado.&lt;/p&gt;</t>
  </si>
  <si>
    <t>https://s3.amazonaws.com/tiny-anexos-us/erp/ODk4NTQ1NzA2/2c3aff1b8845e248dfdcd745b173aa15.jpg</t>
  </si>
  <si>
    <t>https://s3.amazonaws.com/tiny-anexos-us/erp/ODk4NTQ1NzA2/87b90c0684eb2308afc6e3cd834c442a.jpg</t>
  </si>
  <si>
    <t>https://s3.amazonaws.com/tiny-anexos-us/erp/ODk4NTQ1NzA2/83201d7919987cf3a2835bc54a471304.jpg</t>
  </si>
  <si>
    <t>https://s3.amazonaws.com/tiny-anexos-us/erp/ODk4NTQ1NzA2/48a5555b77a4a9bdab1c7c011308dd82.jpg</t>
  </si>
  <si>
    <t>https://s3.amazonaws.com/tiny-anexos-us/erp/ODk4NTQ1NzA2/ab72bb285a64d1c4a7b16083e20bb63c.jpg</t>
  </si>
  <si>
    <t>https://s3.amazonaws.com/tiny-anexos-us/erp/ODk4NTQ1NzA2/c22aff9f8f0083e80712bec684a035b1.jpg</t>
  </si>
  <si>
    <t>Acessórios para Veículos &gt; Tuning &gt; Iluminação &gt; Lâmpadas &gt; Lâmpadas de Led</t>
  </si>
  <si>
    <t>939613980</t>
  </si>
  <si>
    <t>1TT-8000H7-1VX2050171</t>
  </si>
  <si>
    <t>1 Smart Led Taytech 8000 Lumens - H7 + 1 Delet 500ml</t>
  </si>
  <si>
    <t>-18</t>
  </si>
  <si>
    <t>&lt;p&gt;Kit Clareamento e Iluminação de Faróis – LED TayTech 8.000 Lúmens + Limpa Faróis Vonixx Delet&lt;/p&gt; &lt;p&gt;Transforme a visibilidade e a estética dos seus faróis em uma única compra&lt;/p&gt; &lt;p&gt;Se você está cansado de dirigir com faróis amarelados, opacos e com baixa eficiência de iluminação, este kit foi feito para você. Reunimos a potência do LED TayTech de 8.000 lúmens com a eficiência do Vonixx Delet, um dos melhores limpadores e renovadores de faróis do mercado.&lt;/p&gt; &lt;p&gt;Conteúdo do Kit:&lt;/p&gt; &lt;p&gt;- 01 Par de Lâmpadas LED TayTech 8.000 Lúmens&lt;br&gt;Alta potência de iluminação&lt;br&gt;Cor de luz branca super clean&lt;br&gt;Aumenta a visibilidade noturna&lt;br&gt;Baixo consumo de energia&lt;br&gt;Instalação fácil, sistema plug and play&lt;/p&gt; &lt;p&gt;- 01 Vonixx Delet 500ml – Limpa e Recupera Faróis&lt;br&gt;Remove o amarelado e a opacidade&lt;br&gt;Devolve a transparência original dos faróis&lt;br&gt;Produto de fácil aplicação&lt;br&gt;Rendimento para vários usos&lt;br&gt;Compatível com faróis de policarbonato&lt;/p&gt; &lt;p&gt;Benefícios ao escolher este kit:&lt;/p&gt; &lt;p&gt;Mais segurança ao dirigir durante a noite&lt;br&gt;Melhora imediata na estética dos faróis&lt;br&gt;Melhor aproveitamento da luminosidade do LED&lt;br&gt;Economia ao adquirir os dois produtos juntos&lt;/p&gt; &lt;p&gt;Ao instalar um LED de alta potência como o TayTech, o contraste com faróis amarelados fica ainda mais evidente. Por isso, faz todo o sentido já levar o Vonixx Delet e garantir que os faróis fiquem limpos, cristalinos e com o máximo desempenho luminoso.&lt;/p&gt; &lt;p&gt;Modo de uso sugerido:&lt;/p&gt; &lt;p&gt;Passo 1: Faça a limpeza completa dos faróis com o Vonixx Delet.&lt;br&gt;Passo 2: Após os faróis estarem limpos e secos, faça a instalação do LED TayTech.&lt;br&gt;Passo 3: Aproveite a nova iluminação e a aparência renovada dos seus faróis.&lt;/p&gt; &lt;p&gt;&lt;br&gt;Kit para limpeza de faróis automotivos, lâmpada LED 8.000 lúmens, clareamento de faróis amarelados, renovador de faróis Vonixx Delet, como tirar o amarelado do farol, farol opaco como resolver, kit iluminação automotiva, lâmpadas LED para carro, melhorar iluminação dos faróis, restauração de faróis de policarbonato, luz branca para carro, melhor kit para faróis, limpeza de lente de farol, manutenção de iluminação automotiva, LED TayTech para carros, recuperação de faróis antigos, produtos Vonixx automotivos, aumentar a visibilidade noturna, solução para farol amarelado.&lt;/p&gt;</t>
  </si>
  <si>
    <t>https://s3.amazonaws.com/tiny-anexos-us/erp/ODk4NTQ1NzA2/5a88d56b98daa777c6efbda27b1a3e4f.jpg</t>
  </si>
  <si>
    <t>https://s3.amazonaws.com/tiny-anexos-us/erp/ODk4NTQ1NzA2/867d038a9973cdc4f7aae7ef94e5c4a6.jpg</t>
  </si>
  <si>
    <t>https://s3.amazonaws.com/tiny-anexos-us/erp/ODk4NTQ1NzA2/bef7fd5716958bc922f57af315e9aa47.jpg</t>
  </si>
  <si>
    <t>https://s3.amazonaws.com/tiny-anexos-us/erp/ODk4NTQ1NzA2/49ecf16cfc96d76c4ffc2f4a0ab77122.jpg</t>
  </si>
  <si>
    <t>https://s3.amazonaws.com/tiny-anexos-us/erp/ODk4NTQ1NzA2/ea5832b70721638312ce03d7885c1c67.jpg</t>
  </si>
  <si>
    <t>https://s3.amazonaws.com/tiny-anexos-us/erp/ODk4NTQ1NzA2/670f101495b7c507e418e5d9c4ec4f84.jpg</t>
  </si>
  <si>
    <t>939745334</t>
  </si>
  <si>
    <t>1VX2011069-1VX2011068</t>
  </si>
  <si>
    <t>1 V-Floc 500ml + 1 Prizm 500ML</t>
  </si>
  <si>
    <t>&lt;p&gt;V-Floc 500ml + Prizm 500ml&lt;br&gt;&lt;br&gt;V-Floc Shampoo Automotivo - Limpeza Suave e Proteção Duradoura &lt;br&gt;&lt;br&gt;O V-Floc é um shampoo automotivo de alta performance com pH neutro, desenvolvido para oferecer uma lavagem suave, eficiente e segura. Sua fórmula avançada, com agentes condicionadores e tensoativos especiais, proporciona alto poder de limpeza sem comprometer a pintura do veículo. Com elevado grau de lubrificação, **V-Floc** reduz o atrito durante a lavagem, prevenindo microrriscos e realçando o brilho da pintura. &lt;br&gt;&lt;br&gt;Benefícios do V-Floc: &lt;br&gt;- pH Neutro: Seguro para qualquer tipo de pintura. &lt;br&gt;- Alta Lubrificação: Facilita o deslize da luva de microfibra, prevenindo danos. &lt;br&gt;- Poder Desengraxante: Remove sujeiras difíceis sem esforço. &lt;br&gt;- Condicionamento da Pintura: Deixa um acabamento com brilho e renovação. &lt;br&gt;- Alto Rendimento: Economize com até 2000 litros de solução por frasco de 5L. &lt;br&gt;&lt;br&gt;Diluição Recomendada: &lt;br&gt;- Snow Foam: 1:20 (ideal para espumação). &lt;br&gt;- Lavagem Tradicional com Balde: 1:400 (10ml para 4L de água). &lt;br&gt;&lt;br&gt;Modo de Uso: &lt;br&gt;1. Realize a pré-lavagem para remover o excesso de sujeira. &lt;br&gt;2. Dilua o produto na proporção indicada, ajustando conforme o nível de sujeira. &lt;br&gt;3. Lave o veículo com uma luva de microfibra, começando pelas partes superiores. &lt;br&gt;4. Enxágue completamente para retirar o produto. &lt;br&gt;5. Finalize a secagem com uma toalha específica para evitar manchas. &lt;br&gt;&lt;br&gt;Rendimento: &lt;br&gt;- 500ml: Até 200 litros de solução. &lt;br&gt;- 1,5L: Até 600 litros de solução. &lt;br&gt;- 3L: Até 1200 litros de solução. &lt;br&gt;- 5L: Até 2000 litros de solução. &lt;br&gt;&lt;br&gt;Prizm Vonixx – Restaurador de Vidros Automotivos | Pronto Uso&lt;br&gt;Produto com Nota Fiscal e Pronta Entrega&lt;br&gt;&lt;br&gt;Descrição do produto:&lt;br&gt;&lt;br&gt;- Restaura a transparência de vidros automotivos&lt;br&gt;- Remove marcas de água incrustada, impurezas e contaminantes&lt;br&gt;- Atua quimicamente para eliminar manchas que não saem com limpeza comum&lt;br&gt;- Indicado para vidros dianteiros, laterais e traseiros&lt;br&gt;- Ideal para preparação de superfície antes da vitrificação dos vidros&lt;br&gt;- Proporciona brilho intenso e proteção duradoura&lt;br&gt;&lt;br&gt;Diluição:&lt;br&gt;&lt;br&gt;- Pronto para uso&lt;br&gt;&lt;br&gt;Importante:&lt;br&gt;&lt;br&gt;- Não aplicar o produto em espelhos automotivos&lt;br&gt;- Produto de uso exclusivo profissional&lt;br&gt;&lt;br&gt;Modo de uso:&lt;br&gt;&lt;br&gt;- Realize um teste prévio em uma pequena área do vidro&lt;br&gt;- Aplique pequena quantidade do produto em uma toalha de microfibra&lt;br&gt;- Esfregue no vidro com movimentos laterais, exercendo pressão moderada, em áreas de até 60 x 60 cm&lt;br&gt;- Não deixe o produto secar na superfície&lt;br&gt;- Caso seque, umedeça a toalha e reaplique&lt;br&gt;- Enxágue com água em abundância após a aplicação&lt;br&gt;&lt;br&gt;Precauções:&lt;br&gt;&lt;br&gt;- Use luvas de látex nitrílico durante todo o processo&lt;br&gt;- Evite contato com a pintura – pode causar manchas irreversíveis&lt;br&gt;- Mantenha em embalagem original, fora do alcance de crianças e animais domésticos&lt;br&gt;- Não reutilize a embalagem&lt;br&gt;&lt;br&gt;Itens Inclusos: &lt;br&gt;1 V-Floc 500ml Lava Autos Concentrado&lt;br&gt;1 Prizm 500ml Restaurador Vidros&lt;/p&gt;</t>
  </si>
  <si>
    <t>https://s3.amazonaws.com/tiny-anexos-us/erp/ODk4NTQ1NzA2/72d1abe6e460339ae301ec607b27f39d.jpeg</t>
  </si>
  <si>
    <t>https://s3.amazonaws.com/tiny-anexos-us/erp/ODk4NTQ1NzA2/1c812a9b601d4df3a6b64cf86ed0858b.jpeg</t>
  </si>
  <si>
    <t>https://s3.amazonaws.com/tiny-anexos-us/erp/ODk4NTQ1NzA2/fbfa021dacc734fe0536eddf20275d9f.jpeg</t>
  </si>
  <si>
    <t>https://s3.amazonaws.com/tiny-anexos-us/erp/ODk4NTQ1NzA2/46fd46d4c3e87647ce03b803d9bebb38.jpeg</t>
  </si>
  <si>
    <t>https://s3.amazonaws.com/tiny-anexos-us/erp/ODk4NTQ1NzA2/cc4877a757c1c1cfac2887494522775c.jpeg</t>
  </si>
  <si>
    <t>https://s3.amazonaws.com/tiny-anexos-us/erp/ODk4NTQ1NzA2/fe616ecc875a5c94cee37913f1787f8c.jpeg</t>
  </si>
  <si>
    <t>Acessórios para Veículos &gt; Limpeza Automotiva &gt; Shampoo para Carros</t>
  </si>
  <si>
    <t>936850954</t>
  </si>
  <si>
    <t>1 V10 - Corte Verniz Asiático 500ml + 1 V20 - Refino Verniz Asiático 500ml + 1 V30 - Lustro Verniz Asiático 500ml + 1 V4</t>
  </si>
  <si>
    <t>3405.30.00</t>
  </si>
  <si>
    <t>7898511030738</t>
  </si>
  <si>
    <t>&lt;p&gt;Kit de Polidores Vonixx V10, V20, V30 e V40 – Alto Desempenho para Polimento Automotivo&lt;/p&gt; &lt;p&gt;O Kit de Polidores Vonixx combina quatro produtos essenciais para um polimento completo e profissional. Com tecnologia avançada, esse conjunto proporciona desde corte intenso até um acabamento refinado, atendendo às necessidades de diferentes tipos de vernizes e superfícies.&lt;/p&gt; &lt;p&gt;Produtos Inclusos no Kit:&lt;br&gt;1. V10 – Polidor de Alto Corte&lt;br&gt;Indicado para remoção de imperfeições severas, o V10 oferece um corte agressivo e eficiente, eliminando marcas profundas e defeitos da pintura.&lt;/p&gt; &lt;p&gt;*Remove marcas de lixa 1.200.&lt;br&gt;*Alta abrasividade para um corte rápido e preciso.&lt;br&gt;*Ideal para vernizes duros e resistentes.&lt;br&gt;*Baixa geração de pó.&lt;/p&gt; &lt;p&gt;2. V20 – Polidor de Corte e Refino&lt;br&gt;Com um equilíbrio entre corte e refino, o V20 é ideal para a segunda etapa do polimento, removendo marcas moderadas e proporcionando um acabamento mais liso.&lt;/p&gt; &lt;p&gt;*Remove marcas de lixa 2.000.&lt;br&gt;*Preparação ideal para o acabamento final.&lt;br&gt;*Fórmula balanceada para máximo desempenho.&lt;/p&gt; &lt;p&gt; 3. V30 – Polidor de Refino e Lustro&lt;br&gt;O V30 é indicado para a fase de refino e lustro, proporcionando um acabamento suave, eliminando hologramas e aumentando o brilho da pintura.&lt;/p&gt; &lt;p&gt;*Remove marcas de lixa 3.000.&lt;br&gt;*Ideal para pinturas escuras e claras.&lt;br&gt;*Alto nível de brilho e acabamento refinado.&lt;/p&gt; &lt;p&gt;4. V40 – Polidor 4 em 1&lt;br&gt;Diferente dos demais, o V40 é um polidor versátil que pode ser utilizado em todas as etapas do polimento, variando conforme a boina utilizada.&lt;/p&gt; &lt;p&gt;*Pode ser usado para corte, refino, lustro e proteção.&lt;br&gt;*Desenvolvido para vernizes asiáticos e macios.&lt;br&gt;*Contém cera de carnaúba para leve proteção.&lt;br&gt;*Proporciona excelente acabamento e brilho intenso.&lt;/p&gt; &lt;p&gt;Diferenciais do Kit:&lt;br&gt;✔️ Tecnologia de ponta para cada etapa do polimento.&lt;br&gt;✔️ Fórmulas otimizadas para alto desempenho e mínimo resíduo.&lt;br&gt;✔️ Resultados excepcionais em diferentes tipos de vernizes.&lt;br&gt;✔️ Ideal para profissionais e entusiastas do detalhamento automotivo.&lt;/p&gt; &lt;p&gt;Itens Inclusos:&lt;br&gt;✅ 1x V10 Polidor de Alto Corte – 500ml&lt;br&gt;✅ 1x V20 Polidor de Corte e Refino – 500ml&lt;br&gt;✅ 1x V30 Polidor de Refino e Lustro – 500ml&lt;br&gt;✅ 1x V40 Polidor 4 em 1 – 500ml&lt;/p&gt; &lt;p&gt;Adquira já o Kit de Polidores Vonixx e alcance um acabamento impecável no seu veículo!&lt;/p&gt;</t>
  </si>
  <si>
    <t>https://s3.amazonaws.com/tiny-anexos-us/erp/ODk4NTQ1NzA2/b0fa40598a46d1a2af6f9803206c7972.jpeg</t>
  </si>
  <si>
    <t>https://s3.amazonaws.com/tiny-anexos-us/erp/ODk4NTQ1NzA2/6e3ccd1574bd83483dead4ae1dab4ed9.jpeg</t>
  </si>
  <si>
    <t>https://s3.amazonaws.com/tiny-anexos-us/erp/ODk4NTQ1NzA2/dbe5541f974c89e6323ef490410854b3.jpeg</t>
  </si>
  <si>
    <t>https://s3.amazonaws.com/tiny-anexos-us/erp/ODk4NTQ1NzA2/8e890fa4da88d3ced2cbe55b52f51f8f.jpeg</t>
  </si>
  <si>
    <t>https://s3.amazonaws.com/tiny-anexos-us/erp/ODk4NTQ1NzA2/74220fc062278ec5da6c5ba3695b630c.jpeg</t>
  </si>
  <si>
    <t>https://s3.amazonaws.com/tiny-anexos-us/erp/ODk4NTQ1NzA2/c34d895bf2191c6f386c479433f14ab0.jpeg</t>
  </si>
  <si>
    <t>924270444</t>
  </si>
  <si>
    <t>10REFNTK</t>
  </si>
  <si>
    <t>10 Refis de Gás Nautika</t>
  </si>
  <si>
    <t>84</t>
  </si>
  <si>
    <t>904740378</t>
  </si>
  <si>
    <t>11FOG1B-44REF</t>
  </si>
  <si>
    <t>11 Fogareiro 1 Boca + 44 Refis de Gás Guepardo</t>
  </si>
  <si>
    <t>8516.60.00</t>
  </si>
  <si>
    <t>-37</t>
  </si>
  <si>
    <t>939602339</t>
  </si>
  <si>
    <t>12 Chave Allen de Aço M4 23*65mm</t>
  </si>
  <si>
    <t>8204.11.00</t>
  </si>
  <si>
    <t>831</t>
  </si>
  <si>
    <t>&lt;p&gt;Kit Jogo de Chaves Allen 12 Peças M4 3mm - 23mm - 65mm Hexagonal&lt;br&gt;&lt;br&gt;O Kit Jogo de Chaves Allen 12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faltar.&lt;br&gt;&lt;br&gt;Características:&lt;br&gt;Conjunto com 12 Peças:&lt;br&gt;Inclui chaves com a medida 3mm x 23mm x 65mm&lt;br&gt;Material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t>
  </si>
  <si>
    <t>https://s3.amazonaws.com/tiny-anexos-us/erp/ODk4NTQ1NzA2/21fb308c6b4e9fb76ccf00613fde8900.jpg</t>
  </si>
  <si>
    <t>https://s3.amazonaws.com/tiny-anexos-us/erp/ODk4NTQ1NzA2/e5e2b3f7be55c11e3a7b1bc33470a2d5.jpg</t>
  </si>
  <si>
    <t>https://s3.amazonaws.com/tiny-anexos-us/erp/ODk4NTQ1NzA2/8923bb4fbbbb3cc2c3b9372e3cb1a0e3.jpg</t>
  </si>
  <si>
    <t>https://s3.amazonaws.com/tiny-anexos-us/erp/ODk4NTQ1NzA2/54eeb7958f94cb82e6eb45df347e1f36.jpg</t>
  </si>
  <si>
    <t>https://s3.amazonaws.com/tiny-anexos-us/erp/ODk4NTQ1NzA2/b5278b21d5e0152fc0d3c95dd3a6f6ed.jpg</t>
  </si>
  <si>
    <t>https://s3.amazonaws.com/tiny-anexos-us/erp/ODk4NTQ1NzA2/5600e95ee5d50b67fc15398fc25d53c2.jpg</t>
  </si>
  <si>
    <t>Ferramentas &gt; Ferramentas Manuais &gt; Fixação &gt; Chaves de Aperto</t>
  </si>
  <si>
    <t>12</t>
  </si>
  <si>
    <t>939602069</t>
  </si>
  <si>
    <t>12 Chaves Allen M3 19*54mm</t>
  </si>
  <si>
    <t>1244</t>
  </si>
  <si>
    <t>&lt;p&gt;Kit Jogo de Chaves Allen 12 Peças M3 2.5mm - 19mm - 54mm Hexagonal&lt;br&gt;&lt;br&gt;O Kit Jogo de Chaves Allen 12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faltar.&lt;br&gt;&lt;br&gt;Características:&lt;br&gt;Conjunto com 12 Peças:&lt;br&gt;Inclui chaves com a medida 2.5 mm x 19mm x 54mm&lt;br&gt;Material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t>
  </si>
  <si>
    <t>https://s3.amazonaws.com/tiny-anexos-us/erp/ODk4NTQ1NzA2/a93a8418afdd960360946ead14f04bc1.jpg</t>
  </si>
  <si>
    <t>https://s3.amazonaws.com/tiny-anexos-us/erp/ODk4NTQ1NzA2/fe65069b02c236bfb1d52743f5c4af45.jpg</t>
  </si>
  <si>
    <t>https://s3.amazonaws.com/tiny-anexos-us/erp/ODk4NTQ1NzA2/8ec937963a0ad37adb0268097df9a2fc.jpg</t>
  </si>
  <si>
    <t>https://s3.amazonaws.com/tiny-anexos-us/erp/ODk4NTQ1NzA2/e3680a2e4104b100f821821b75fa91fa.jpg</t>
  </si>
  <si>
    <t>https://s3.amazonaws.com/tiny-anexos-us/erp/ODk4NTQ1NzA2/e6283eda039b4fd89615b0e697e2addb.jpg</t>
  </si>
  <si>
    <t>https://s3.amazonaws.com/tiny-anexos-us/erp/ODk4NTQ1NzA2/6745ae3f5a224c590c832a7c4a0cecf3.jpg</t>
  </si>
  <si>
    <t>939602887</t>
  </si>
  <si>
    <t>12ECA003M5</t>
  </si>
  <si>
    <t>12 Chaves Allen M5 29*79mm</t>
  </si>
  <si>
    <t>1768</t>
  </si>
  <si>
    <t>&lt;p&gt;Kit Jogo de Chaves Allen 12 Peças M5 4mm - 29mm - 79mm Hexagonal&lt;br&gt;&lt;br&gt;O Kit Jogo de Chaves Allen 6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faltar.&lt;br&gt;&lt;br&gt;Características:&lt;br&gt;Conjunto com 12 Peças:&lt;br&gt;Inclui chaves com a medida 4mm x 29mm x 79mm&lt;br&gt;Material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t>
  </si>
  <si>
    <t>https://s3.amazonaws.com/tiny-anexos-us/erp/ODk4NTQ1NzA2/3bc4d41f7923d897f6d3f25bf3680b10.jpg</t>
  </si>
  <si>
    <t>https://s3.amazonaws.com/tiny-anexos-us/erp/ODk4NTQ1NzA2/302ec5bdda19912f34327c181a7d5f5a.jpg</t>
  </si>
  <si>
    <t>https://s3.amazonaws.com/tiny-anexos-us/erp/ODk4NTQ1NzA2/4ddf9b7a905e494d849e6a9298c1b87e.jpg</t>
  </si>
  <si>
    <t>https://s3.amazonaws.com/tiny-anexos-us/erp/ODk4NTQ1NzA2/21d38afeac87cb76964085b240d661b3.jpg</t>
  </si>
  <si>
    <t>https://s3.amazonaws.com/tiny-anexos-us/erp/ODk4NTQ1NzA2/6fd2d62a9c96ba0e46a551a8fb7b25af.jpg</t>
  </si>
  <si>
    <t>https://s3.amazonaws.com/tiny-anexos-us/erp/ODk4NTQ1NzA2/fbf4c3b7ddd4c21b0ee2ab67a6114105.jpg</t>
  </si>
  <si>
    <t>939557009</t>
  </si>
  <si>
    <t>12 Chaves Allen M6 32*86mm</t>
  </si>
  <si>
    <t>823</t>
  </si>
  <si>
    <t>&lt;div id="description" class="ui-pdp-container__row ui-pdp-container__row--description"&gt; &lt;div class="ui-pdp-collapsable ui-pdp-description-collapse"&gt; &lt;div class="ui-pdp-collapsable__container"&gt; &lt;div id="description" class="ui-pdp-description"&gt; &lt;p class="ui-pdp-description__content" data-testid="content"&gt;Kit Jogo de Chaves Allen 12 Peças M6 5mm - 32mm - 86mm Hexagonal&lt;br&gt;&lt;br&gt;O Kit Jogo de Chaves Allen 12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faltar.&lt;br&gt;&lt;br&gt;Características:&lt;br&gt;Conjunto com 12 Peças:&lt;br&gt;Inclui chaves com a medida 5mm x 32mm x 86mm&lt;br&gt;Material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 &lt;/div&gt; &lt;/div&gt; &lt;/div&gt; &lt;/div&gt; &lt;div class="ui-vip-core-spot-middle"&gt; &lt;section class="ui-recommendations-carousel-wrapper-ref ui-recommendations-over-white-background"&gt; &lt;div class="ui-recommendations-carousel-snapped ui-pdp-with--separator-top ui-pdp-with--separator-top--full mb-40 recos-override__card-vertical"&gt; &lt;div class="ui-recommendations-carousel-snapped__header"&gt; &lt;div class="ui-recommendations-carousel-snapped__header-titles"&gt; &lt;/div&gt; &lt;/div&gt; &lt;/div&gt; &lt;/section&gt; &lt;/div&gt;</t>
  </si>
  <si>
    <t>https://s3.amazonaws.com/tiny-anexos-us/erp/ODk4NTQ1NzA2/58b5c391b6656977d6510ba98aee760d.jpg</t>
  </si>
  <si>
    <t>https://s3.amazonaws.com/tiny-anexos-us/erp/ODk4NTQ1NzA2/dee424a1eb8bfea788465f8af28cfc25.jpg</t>
  </si>
  <si>
    <t>https://s3.amazonaws.com/tiny-anexos-us/erp/ODk4NTQ1NzA2/09f4eb56e45ccc008b526104ca1157f2.jpg</t>
  </si>
  <si>
    <t>https://s3.amazonaws.com/tiny-anexos-us/erp/ODk4NTQ1NzA2/8d5b039a64b29494481fc20d3f6d3aca.jpg</t>
  </si>
  <si>
    <t>https://s3.amazonaws.com/tiny-anexos-us/erp/ODk4NTQ1NzA2/9532f86223c4857e8df1b00aef291287.jpg</t>
  </si>
  <si>
    <t>https://s3.amazonaws.com/tiny-anexos-us/erp/ODk4NTQ1NzA2/2988207a2e0f60a83d4c39d06dc7a6a1.jpg</t>
  </si>
  <si>
    <t>924270449</t>
  </si>
  <si>
    <t>1VX2050436 -1VX2011058 -1VX2050527-1VX2050172</t>
  </si>
  <si>
    <t>1Darker 500ml + 1Shiny 500ml + 1Escova Aplicadora Cerdas Macias 6cm x 7cm + 1Pincel Detalhamento Suave Interno 14 Zacs</t>
  </si>
  <si>
    <t>&lt;p&gt;Transforme o visual do seu veículo com o Kit Completo para Renovação e Limpeza de Pneus e Interiores, que inclui tudo o que você precisa para limpeza profunda, renovação e acabamento profissional. Ideal para quem busca resultados de alta qualidade com praticidade e eficiência.&lt;br&gt;&lt;br&gt;Produtos Inclusos no Kit:&lt;br&gt;1. Darker 500ml – Renovador de Pneus e Borrachas:&lt;br&gt;- Forma um filme preto sólido e semi-flexível, garantindo alta durabilidade e brilho intenso.&lt;br&gt;- Base d’água: seguro para as borrachas, sem risco de ataque químico.&lt;br&gt;- Acabamento 100% seco: não gruda poeira.&lt;br&gt;&lt;br&gt;2.Shiny 500ml – Renovador e Protetor de Pneus:&lt;br&gt;- Proporciona brilho molhado e proteção prolongada, com durabilidade de até 60 dias.&lt;br&gt;- Resistente à água e sujeira, mantendo os pneus renovados por mais tempo.&lt;br&gt;&lt;br&gt;3. Escova Aplicadora para Pneus e Borrachas:&lt;br&gt;- Cerdas sintéticas macias e resistentes a produtos químicos.&lt;br&gt;- Design ergonômico para aplicação uniforme e sem esforço.&lt;br&gt;- Inclui capa protetora para manter as cerdas limpas.&lt;br&gt;&lt;br&gt;4. Pincel de Detalhamento Interno ZACS:&lt;br&gt;- Cerdas suaves para limpeza segura em superfícies delicadas.&lt;br&gt;- Ideal para painéis, saídas de ar, botões e acabamentos internos.&lt;br&gt;- Resistente a produtos químicos, garantindo alta durabilidade.&lt;br&gt;&lt;br&gt;Destaques do Kit:&lt;br&gt;- Limpeza Profunda: O Darker e o Shiny preparam e renovam os pneus, enquanto a Escova Aplicadora garante um acabamento impecável.&lt;br&gt;- Proteção Duradoura: Brilho intenso e resistência à água e sujeira, com durabilidade de até 60 dias.&lt;br&gt;- Praticidade: Ferramentas profissionais para aplicação fácil e precisa.&lt;br&gt;- Cuidado Completo: Inclui produtos e acessórios para pneus e interiores, garantindo um veículo impecável por dentro e por fora.&lt;br&gt;&lt;br&gt;Modo de Uso:&lt;br&gt;1. Limpeza e Renovação de Pneus:&lt;br&gt;- Aplique o Darker ou Shiny com a Escova Aplicadora para um acabamento uniforme e brilhante.&lt;br&gt;- Aguarde 30 minutos para secagem completa. Para brilho extra, aplique uma segunda demão.&lt;br&gt;&lt;br&gt;2. Limpeza de Interiores:&lt;br&gt;- Use o Pincel de Detalhamento Interno ZACS para limpar painéis, saídas de ar e botões com segurança e precisão.&lt;br&gt;&lt;br&gt;Indicações de Uso:&lt;br&gt;- Pneus de carros, caminhões e outros veículos.&lt;br&gt;- Borrachas em geral.&lt;br&gt;- Interiores de veículos, incluindo painéis, saídas de ar e detalhes delicados.&lt;br&gt;&lt;br&gt;Atenção:&lt;br&gt;Darker: Produto pigmentado. Em caso de contato com outras superfícies, remova imediatamente com água e pincel de detalhamento.&lt;br&gt;Shiny: Evite contato com superfícies pintadas.&lt;br&gt;Pincel ZACS: Use apenas com produtos de limpeza automotiva.&lt;br&gt;&lt;br&gt;Itens Inclusos:&lt;br&gt;1 Darker 500ml.&lt;br&gt;1 Shiny 500ml.&lt;br&gt;1 Escova Aplicadora com capa protetora.&lt;br&gt;1 Pincel de Detalhamento Interno ZACS.&lt;br&gt;&lt;br&gt;Kit Completo para Renovação e Limpeza de Pneus e Interiores: A solução definitiva para quem busca resultados profissionais com praticidade e eficiência. Garanta já o seu e transforme o visual do seu veículo por dentro e por fora!&lt;/p&gt;</t>
  </si>
  <si>
    <t>https://s3.amazonaws.com/tiny-anexos-us/erp/ODk4NTQ1NzA2/e786373297140c91067aed2f83c20737.jpeg</t>
  </si>
  <si>
    <t>https://s3.amazonaws.com/tiny-anexos-us/erp/ODk4NTQ1NzA2/db72420d1083e0e080185b8540f62b03.jpeg</t>
  </si>
  <si>
    <t>https://s3.amazonaws.com/tiny-anexos-us/erp/ODk4NTQ1NzA2/9f29990eaab5e6487b8ef377494c46b3.jpeg</t>
  </si>
  <si>
    <t>https://s3.amazonaws.com/tiny-anexos-us/erp/ODk4NTQ1NzA2/07901e2aa9de522a0c833fcfb8b38b16.jpeg</t>
  </si>
  <si>
    <t>https://s3.amazonaws.com/tiny-anexos-us/erp/ODk4NTQ1NzA2/2442c0897c21ba4104f1124773b28a5e.jpeg</t>
  </si>
  <si>
    <t>https://s3.amazonaws.com/tiny-anexos-us/erp/ODk4NTQ1NzA2/33bb70fc8cb1934d8e66020469bd3c97.jpeg</t>
  </si>
  <si>
    <t>924270453</t>
  </si>
  <si>
    <t>1VX2011069-1VX34059000-1VX2026002-1VX2011044-1VX2050172-1VX2</t>
  </si>
  <si>
    <t>1V-Floc 500ml + 1Flexus 500ml + 1Blend Spray 500ml + Sintra Fast 500ml + 1Pincel Interno 14 Zacs + Pano Microfibra 28cm</t>
  </si>
  <si>
    <t>&lt;p&gt;Mantenha seu veículo impecável por dentro e por fora com o Kit Completo para Lavagem e Renovação Automotiva, que inclui tudo o que você precisa para uma limpeza profunda, renovação e acabamento profissional. Ideal para quem busca resultados de alta qualidade com praticidade e eficiência.&lt;br&gt;&lt;br&gt;Produtos Inclusos no Kit:&lt;br&gt;1. V-Floc 500ml – Shampoo Automotivo:&lt;br&gt;- Limpeza suave e segura com pH neutro, ideal para qualquer tipo de pintura.&lt;br&gt;- Alta lubrificação: previne microrriscos e realça o brilho da pintura.&lt;br&gt;- Poder desengraxante: remove sujeiras difíceis sem esforço.&lt;br&gt;- Alto rendimento: até 200 litros de solução por frasco de 500ml.&lt;br&gt;&lt;br&gt;2. Flexus 500ml – Limpador e Condicionador 2 em 1 para Plásticos Internos:&lt;br&gt;- Limpa e protege em uma única etapa, com durabilidade de até 3 meses.&lt;br&gt;- Acabamento seco ao toque, sem resíduos pegajosos.&lt;br&gt;- Ideal para painéis, portas e outras partes plásticas internas.&lt;br&gt;&lt;br&gt;3. Blend Ceramic e Carnaúba Spray Wax 500ml:&lt;br&gt;- Cera híbrida de manutenção com SiO₂ e carnaúba tipo 1.&lt;br&gt;- Proteção de até 4 meses com brilho intenso e acabamento premium.&lt;br&gt;- Compatível com pintura fosca, vitrificada, envelopada e superfícies cromadas.&lt;br&gt;&lt;br&gt;4. Sintra Fast 500ml – Multilimpador Flotador Universal e Bactericida:&lt;br&gt;- Limpa, desinfeta e elimina odores, proporcionando um ambiente mais saudável.&lt;br&gt;- Efetivo na remoção de manchas de gordura e sujeiras diversas.&lt;br&gt;- pH balanceado: limpeza eficiente sem danificar o acabamento.&lt;br&gt;&lt;br&gt;5.Pincel de Detalhamento Interno ZACS:&lt;br&gt;- Cerdas suaves para limpeza segura em superfícies delicadas.&lt;br&gt;- Ideal para painéis, saídas de ar, botões e acabamentos internos.&lt;br&gt;- Resistente a produtos químicos, garantindo alta durabilidade.&lt;br&gt;&lt;br&gt;6. Pano de Microfibra ZACS:&lt;br&gt;- Microfibra macia e resistente para limpeza segura e eficiente.&lt;br&gt;- Ideal para pintura automotiva, vidros, painéis e cromados.&lt;br&gt;- Fácil de lavar e reutilizar.&lt;br&gt;&lt;br&gt;Destaques do Kit:&lt;br&gt;- Limpeza Profunda: O V-Floc remove sujeiras difíceis sem danificar a pintura, enquanto o Sintra Fast limpa e desinfeta o interior do veículo.&lt;br&gt;- Proteção Duradoura: O Flexus e o Blend Spray Wax garantem proteção e brilho por meses.&lt;br&gt;- Praticidade: Ferramentas profissionais como o Pincel ZACS e o Pano de Microfibra facilitam a aplicação e o acabamento.&lt;br&gt;- Cuidado Completo: Inclui produtos e acessórios para lavagem externa, renovação de plásticos e limpeza de interiores.&lt;br&gt;&lt;br&gt;Modo de Uso:&lt;br&gt;1. Lavagem Externa com V-Floc:&lt;br&gt;- Dilua o produto na proporção indicada (1:400 para lavagem tradicional ou 1:20 para espumação).&lt;br&gt;- Lave o veículo com uma luva de microfibra, começando pelas partes superiores.&lt;br&gt;- Enxágue completamente e seque com o Pano de Microfibra ZACS.&lt;br&gt;&lt;br&gt;2. Renovação de Plásticos com Flexus:&lt;br&gt;- Pulverize o produto diretamente nos plásticos internos.&lt;br&gt;- Espalhe com o Pincel ZACS para limpar e condicionar simultaneamente.&lt;br&gt;&lt;br&gt;3. Proteção com Blend Spray Wax:&lt;br&gt;- Após lavar o veículo, pulverize o produto em uma área de até 60cm x 60cm.&lt;br&gt;- Remova imediatamente com o Pano de Microfibra ZACS para obter o brilho desejado.&lt;br&gt;&lt;br&gt;4. Limpeza de Interiores com Sintra Fast:&lt;br&gt;- Pulverize o produto nas superfícies internas.&lt;br&gt;- Esfregue suavemente com o Pincel ZACS e remova o excesso com o Pano de Microfibra ZACS.&lt;br&gt;&lt;br&gt;Indicações de Uso:&lt;br&gt;- Lavagem externa de veículos, incluindo carros, caminhões e motos.&lt;br&gt;- Renovação e proteção de plásticos internos.&lt;br&gt;- Limpeza e desinfecção de interiores, incluindo painéis, portas e bancos.&lt;br&gt;&lt;br&gt;Atenção:&lt;br&gt;- V-Floc: Use apenas com água e siga as proporções de diluição recomendadas.&lt;br&gt;- Blend Spray Wax: Evite contato com plásticos.&lt;br&gt;- Sintra Fast: Mantenha fora do alcance de crianças e animais.&lt;br&gt;&lt;br&gt;Itens Inclusos:&lt;br&gt;1 V-Floc 500ml.&lt;br&gt;1 Flexus 500ml.&lt;br&gt;1 Blend Spray Wax 500ml.&lt;br&gt;1 Sintra Fast 500ml.&lt;br&gt;1 Pincel de Detalhamento Interno ZACS.&lt;br&gt;1 Pano de Microfibra ZACS.&lt;br&gt;&lt;br&gt;Kit Completo para Lavagem e Renovação Automotiva: A solução definitiva para quem busca resultados profissionais com praticidade e eficiência. Garanta já o seu e transforme o visual do seu veículo por dentro e por fora!&lt;/p&gt;</t>
  </si>
  <si>
    <t>https://s3.amazonaws.com/tiny-anexos-us/erp/ODk4NTQ1NzA2/0303f70b0421cb3e24264d87cb140a00.jpeg</t>
  </si>
  <si>
    <t>https://s3.amazonaws.com/tiny-anexos-us/erp/ODk4NTQ1NzA2/5595bae997efc4dd0a44f2c081c95c7d.jpeg</t>
  </si>
  <si>
    <t>https://s3.amazonaws.com/tiny-anexos-us/erp/ODk4NTQ1NzA2/bf735b8c4a52c74fea4cb592309c79dc.jpeg</t>
  </si>
  <si>
    <t>https://s3.amazonaws.com/tiny-anexos-us/erp/ODk4NTQ1NzA2/f2f0bc6fa0caf56526dea29d4870c5c1.jpeg</t>
  </si>
  <si>
    <t>https://s3.amazonaws.com/tiny-anexos-us/erp/ODk4NTQ1NzA2/2ff42192dace50992d27b127751c7361.jpeg</t>
  </si>
  <si>
    <t>https://s3.amazonaws.com/tiny-anexos-us/erp/ODk4NTQ1NzA2/a40ab506fd877b2130d1ca061c09c129.jpeg</t>
  </si>
  <si>
    <t>924270457</t>
  </si>
  <si>
    <t>1VX2011069-1VX2011058-1VX2050172-1VX2050527</t>
  </si>
  <si>
    <t>1V-Floc 500ml + 1Shiny 500ml + 1Escova Aplicadora Cerdas Macias 6cm x 7cm + 1Pincel Detalhamento Suave Interno 14 Zacs</t>
  </si>
  <si>
    <t>&lt;p&gt;Mantenha seu veículo impecável por dentro e por fora com o Kit Completo para Lavagem e Renovação Automotiva, que inclui tudo o que você precisa para uma limpeza profunda, renovação e acabamento profissional. Ideal para quem busca resultados de alta qualidade com praticidade e eficiência.&lt;br&gt;&lt;br&gt;Produtos Inclusos no Kit:&lt;br&gt;1. V-Floc 500ml – Shampoo Automotivo:&lt;br&gt;- Limpeza suave e segura com pH neutro, ideal para qualquer tipo de pintura.&lt;br&gt;- Alta lubrificação: previne microrriscos e realça o brilho da pintura.&lt;br&gt;- Poder desengraxante: remove sujeiras difíceis sem esforço.&lt;br&gt;- Alto rendimento: até 200 litros de solução por frasco de 500ml.&lt;br&gt;&lt;br&gt;2.Shiny 500ml – Renovador e Protetor de Pneus:&lt;br&gt;- Proporciona brilho molhado e proteção prolongada, com durabilidade de até 60 dias.&lt;br&gt;- Resistente à água e sujeira, mantendo os pneus renovados por mais tempo.&lt;br&gt;&lt;br&gt;3. Escova Aplicadora para Pneus e Borrachas:&lt;br&gt;- Cerdas sintéticas macias e resistentes a produtos químicos.&lt;br&gt;- Design ergonômico para aplicação uniforme e sem esforço.&lt;br&gt;- Inclui capa protetora para manter as cerdas limpas.&lt;br&gt;&lt;br&gt;4.Pincel de Detalhamento Interno ZACS:&lt;br&gt;- Cerdas suaves para limpeza segura em superfícies delicadas.&lt;br&gt;- Ideal para painéis, saídas de ar, botões e acabamentos internos.&lt;br&gt;- Resistente a produtos químicos, garantindo alta durabilidade.&lt;br&gt;&lt;br&gt;Destaques do Kit:&lt;br&gt;- Limpeza Profunda: O V-Floc remove sujeiras difíceis sem danificar a pintura, enquanto o Shiny renova e protege os pneus.&lt;br&gt;- Proteção Duradoura: Brilho intenso e resistência à água e sujeira, com durabilidade de até 60 dias.&lt;br&gt;- Praticidade: Ferramentas profissionais para aplicação fácil e precisa.&lt;br&gt;- Cuidado Completo: Inclui produtos e acessórios para lavagem externa, renovação de pneus e limpeza de interiores.&lt;br&gt;&lt;br&gt;Modo de Uso:&lt;br&gt;1. Lavagem Externa com V-Floc:&lt;br&gt;- Dilua o produto na proporção indicada (1:400 para lavagem tradicional ou 1:20 para espumação).&lt;br&gt;- Lave o veículo com uma luva de microfibra, começando pelas partes superiores.&lt;br&gt;- Enxágue completamente e seque com uma toalha específica.&lt;br&gt;&lt;br&gt;2. Renovação de Pneus com Shiny:&lt;br&gt;- Limpe bem os pneus antes da aplicação.&lt;br&gt;- Use a Escova Aplicadora para espalhar o Shiny uniformemente até obter o brilho desejado.&lt;br&gt;- Para brilho extra, aplique uma segunda camada após alguns minutos.&lt;br&gt;&lt;br&gt;3. Limpeza de Interiores com Pincel ZACS:&lt;br&gt;- Use o Pincel de Detalhamento Interno ZACS para limpar painéis, saídas de ar e botões com segurança e precisão.&lt;br&gt;&lt;br&gt;Indicações de Uso:&lt;br&gt;- Lavagem externa de veículos, incluindo carros, caminhões e motos.&lt;br&gt;- Renovação e proteção de pneus e borrachas.&lt;br&gt;- Limpeza de interiores, incluindo painéis, saídas de ar e detalhes delicados.&lt;br&gt;&lt;br&gt;Atenção:&lt;br&gt;- V-Floc: Use apenas com água e siga as proporções de diluição recomendadas.&lt;br&gt;- Shiny: Evite contato com superfícies pintadas.&lt;br&gt;- Pincel ZACS: Use apenas com produtos de limpeza automotiva.&lt;br&gt;&lt;br&gt;Itens Inclusos:&lt;br&gt;1 V-Floc 500ml.&lt;br&gt;1 Shiny 500ml.&lt;br&gt;1 Escova Aplicadora com capa protetora.&lt;br&gt;1 Pincel de Detalhamento Interno ZACS.&lt;br&gt;&lt;br&gt;Kit Completo para Lavagem e Renovação Automotiva: A solução definitiva para quem busca resultados profissionais com praticidade e eficiência. Garanta já o seu e transforme o visual do seu veículo por dentro e por fora!&lt;/p&gt;</t>
  </si>
  <si>
    <t>https://s3.amazonaws.com/tiny-anexos-us/erp/ODk4NTQ1NzA2/c1b9dc1abeac83521afa249ad5375d6a.jpeg</t>
  </si>
  <si>
    <t>https://s3.amazonaws.com/tiny-anexos-us/erp/ODk4NTQ1NzA2/aac3bf40d64141f2e8d59faff7c9555f.jpeg</t>
  </si>
  <si>
    <t>https://s3.amazonaws.com/tiny-anexos-us/erp/ODk4NTQ1NzA2/75edde185cba2642a84b99043359561f.jpeg</t>
  </si>
  <si>
    <t>https://s3.amazonaws.com/tiny-anexos-us/erp/ODk4NTQ1NzA2/a6cf6c6285ab2376427cdc58be93a988.jpeg</t>
  </si>
  <si>
    <t>https://s3.amazonaws.com/tiny-anexos-us/erp/ODk4NTQ1NzA2/d3887e6c0866de62095532c8c75c63c0.jpeg</t>
  </si>
  <si>
    <t>https://s3.amazonaws.com/tiny-anexos-us/erp/ODk4NTQ1NzA2/845b7c098747c7547d04e203feae8e4b.jpeg</t>
  </si>
  <si>
    <t>919714400</t>
  </si>
  <si>
    <t>2CADEADOBIKEA</t>
  </si>
  <si>
    <t>2 Cadeado Corrente de Bike Antifurto 1,10 cm - Azul</t>
  </si>
  <si>
    <t>Acessórios para Veículos &gt; Aces. de Motos e Quadriciclos &gt; Travas e Elásticos &gt; Correntes de Segurança</t>
  </si>
  <si>
    <t>919714407</t>
  </si>
  <si>
    <t>2CADEADOBIKEB</t>
  </si>
  <si>
    <t>2 Cadeado Corrente de Bike Antifurto 1,10 cm - Preto</t>
  </si>
  <si>
    <t>919714413</t>
  </si>
  <si>
    <t>2CADEADOBIKER</t>
  </si>
  <si>
    <t>2 Cadeado Corrente de Bike Antifurto 1,10 cm - Rosa</t>
  </si>
  <si>
    <t>-3</t>
  </si>
  <si>
    <t>919714419</t>
  </si>
  <si>
    <t>2CADEADOBIKEV</t>
  </si>
  <si>
    <t>2 Cadeado Corrente de Bike Antifurto 1,10 cm - Verde</t>
  </si>
  <si>
    <t>-4</t>
  </si>
  <si>
    <t>924278118</t>
  </si>
  <si>
    <t>2 Fogareiro 1 Boca + 4 Refis de Gás Guepardo</t>
  </si>
  <si>
    <t>-201</t>
  </si>
  <si>
    <t>&lt;p&gt;2 FOGAREIROS DE UMA BOCA + 4 REFIL! COM 35% DE DESCONTO!&lt;br&gt;&lt;br&gt;O complemento ideal para sua família e amigos!&lt;br&gt;O estojo ajudará você a transportar seu aquecedor de forma organizada, ideal para aqueles dias ao ar livre com amigos ou familiares. &lt;br&gt;&lt;br&gt;Regulação da chama&lt;br&gt;Com o sistema de ajuste, você pode medir com que potência deseja que a chama saia. Estar no controle de sua alimentação facilitará a realização de outras atividades sem se preocupar.&lt;br&gt;&lt;br&gt;CONTEUDO DA EMBALAGEM:&lt;br&gt;- 2X FOGAREIRO C/ 1 BOCAS&lt;br&gt;-1X ADAPTADOR PARA USAR GÁS DOMESTICO &lt;br&gt;- 1X MANUAL DE INSTALAÇÃO&lt;br&gt;-1X MALETA PARA TRANSPORTE&lt;br&gt;&lt;br&gt;ACOMPANHA 4 REFIL!&lt;/p&gt;</t>
  </si>
  <si>
    <t>https://s3.amazonaws.com/tiny-anexos-us/erp/ODk4NTQ1NzA2/257a18853d38d99d1b3b1370d002a934.jpg</t>
  </si>
  <si>
    <t>https://s3.amazonaws.com/tiny-anexos-us/erp/ODk4NTQ1NzA2/66a722f813002719d6ee111cb9c3d3f4.jpg</t>
  </si>
  <si>
    <t>https://s3.amazonaws.com/tiny-anexos-us/erp/ODk4NTQ1NzA2/b0eb931a9ef56e790e1a3b00c734d308.jpg</t>
  </si>
  <si>
    <t>https://s3.amazonaws.com/tiny-anexos-us/erp/ODk4NTQ1NzA2/1337a4c302dbf6ef1cf211707bca8e2c.jpg</t>
  </si>
  <si>
    <t>https://s3.amazonaws.com/tiny-anexos-us/erp/ODk4NTQ1NzA2/3121aa76d0d7ae4d311dc5b81c306f8a.jpg</t>
  </si>
  <si>
    <t>904740515</t>
  </si>
  <si>
    <t>2FOG1B-2REF</t>
  </si>
  <si>
    <t>2 Fogareiros 1 Boca + 2 Refis Guepardo</t>
  </si>
  <si>
    <t>&lt;p&gt;O complemento ideal&lt;br&gt;O estojo ajudará você a transportar seu aquecedor de forma organizada, ideal para aqueles dias ao ar livre com amigos ou familiares. &lt;br&gt;&lt;br&gt;Regulação da chama&lt;br&gt;Com o sistema de ajuste, você pode medir com que potência deseja que a chama saia. Estar no controle de sua alimentação facilitará a realização de outras atividades sem se preocupar.&lt;br&gt;&lt;br&gt;COMTEUDO DA EMBALAGEM:&lt;br&gt;- 2X REFIS&lt;br&gt;- 2X FOGAREIRO&lt;br&gt;- 2X ADAPTADOR PARA USAR GÁS DOMESTICO &lt;br&gt;- 2X MAANUAL DE INSTALAÇÃO&lt;br&gt;-2X MALETA PARA TRANSPORTE&lt;/p&gt;</t>
  </si>
  <si>
    <t>https://s3.amazonaws.com/tiny-anexos-us/erp/ODk4NTQ1NzA2/2ef0753fe4dc8cc59cc94c69295c4666.jpg</t>
  </si>
  <si>
    <t>https://s3.amazonaws.com/tiny-anexos-us/erp/ODk4NTQ1NzA2/8f31c1fb36ba5d25c7995cd7bd4c74a3.jpg</t>
  </si>
  <si>
    <t>https://s3.amazonaws.com/tiny-anexos-us/erp/ODk4NTQ1NzA2/1eb8e17028d6e4001c9178278b3aea4a.jpg</t>
  </si>
  <si>
    <t>https://s3.amazonaws.com/tiny-anexos-us/erp/ODk4NTQ1NzA2/eadc4f76f4266ee7c9cff2c4c166df56.jpg</t>
  </si>
  <si>
    <t>https://s3.amazonaws.com/tiny-anexos-us/erp/ODk4NTQ1NzA2/b425d126db4567d9ddd4125c19942e85.jpg</t>
  </si>
  <si>
    <t>https://s3.amazonaws.com/tiny-anexos-us/erp/ODk4NTQ1NzA2/90b8223b62dc6b831d1aa76efdc1ca42.jpg</t>
  </si>
  <si>
    <t>904740382</t>
  </si>
  <si>
    <t>2 Fogareiros 1 Boca + 8 Refis de Gás Guepardo</t>
  </si>
  <si>
    <t>&lt;p&gt;O complemento ideal&lt;br&gt;O estojo ajudará você a transportar seu aquecedor de forma organizada, ideal para aqueles dias ao ar livre com amigos ou familiares. &lt;br&gt;&lt;br&gt;Regulação da chama&lt;br&gt;Com o sistema de ajuste, você pode medir com que potência deseja que a chama saia. Estar no controle de sua alimentação facilitará a realização de outras atividades sem se preocupar.&lt;br&gt;&lt;br&gt;COMTEUDO DA EMBALAGEM:&lt;br&gt;- 8X REFIS&lt;br&gt;- 2X FOGAREIRO&lt;br&gt;-2X ADAPTADOR PARA USAR GÁS DOMESTICO &lt;br&gt;- 2X MAANUAL DE INSTALAÇÃO&lt;br&gt;-2X MALETA PARA TRANSPORTE&lt;/p&gt;</t>
  </si>
  <si>
    <t>https://s3.amazonaws.com/tiny-anexos-us/erp/ODk4NTQ1NzA2/80c8fdf1142f639b1138ed817b759603.jpg</t>
  </si>
  <si>
    <t>https://s3.amazonaws.com/tiny-anexos-us/erp/ODk4NTQ1NzA2/aec27fcd4f479f87fd436fd4f5af0cd5.jpg</t>
  </si>
  <si>
    <t>https://s3.amazonaws.com/tiny-anexos-us/erp/ODk4NTQ1NzA2/9670b461335fccff81440a88bacc1b59.jpg</t>
  </si>
  <si>
    <t>https://s3.amazonaws.com/tiny-anexos-us/erp/ODk4NTQ1NzA2/aab9e871943cbd28378d4a0c977c1d9e.jpg</t>
  </si>
  <si>
    <t>https://s3.amazonaws.com/tiny-anexos-us/erp/ODk4NTQ1NzA2/d88064a03e4d868d57fae88b201d89ea.jpg</t>
  </si>
  <si>
    <t>https://s3.amazonaws.com/tiny-anexos-us/erp/ODk4NTQ1NzA2/a530c11855c2b8c616aa19f5f3e743b1.jpg</t>
  </si>
  <si>
    <t>904740519</t>
  </si>
  <si>
    <t>2FOG+4REF</t>
  </si>
  <si>
    <t>&lt;p&gt;O complemento ideal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COMTEUDO DA EMBALAGEM: - 4x REFIS - 2X FOGAREIRO -2X ADAPTADOR PARA USAR GÁS DOMESTICO - 2X MAANUAL DE INSTALAÇÃO -2X MALETA PARA TRANSPORTE&lt;/p&gt;</t>
  </si>
  <si>
    <t>https://s3.amazonaws.com/tiny-anexos-us/erp/ODk4NTQ1NzA2/42f9f12bae37ad3588515753985f980d.jpg</t>
  </si>
  <si>
    <t>https://s3.amazonaws.com/tiny-anexos-us/erp/ODk4NTQ1NzA2/fb909b719a9726ac5210da631c5aea87.jpg</t>
  </si>
  <si>
    <t>https://s3.amazonaws.com/tiny-anexos-us/erp/ODk4NTQ1NzA2/0645398941846a9a30ff2cb0dbf597c7.jpg</t>
  </si>
  <si>
    <t>https://s3.amazonaws.com/tiny-anexos-us/erp/ODk4NTQ1NzA2/afe0b3558241d46540288fff5a3ba793.jpg</t>
  </si>
  <si>
    <t>https://s3.amazonaws.com/tiny-anexos-us/erp/ODk4NTQ1NzA2/0092abfab56500bb3d9229f804dff4e7.jpg</t>
  </si>
  <si>
    <t>https://s3.amazonaws.com/tiny-anexos-us/erp/ODk4NTQ1NzA2/a3d5ac09ef57a4661b39a1fb2e747c9c.jpg</t>
  </si>
  <si>
    <t>904740389</t>
  </si>
  <si>
    <t>2 Trava Moto Corrente Antifurto 100 Cm - Azul</t>
  </si>
  <si>
    <t>8301.20.00</t>
  </si>
  <si>
    <t>00</t>
  </si>
  <si>
    <t>&lt;p&gt;***CADEADO CORRENTE COM AÇO REFORÇADO ULTRA RESISTENTE PARA BICICLETA / BIKE / MOTO, É INCLUSO CHAVE***&lt;br&gt;&lt;br&gt;- Cadeado para motocicletas e Bicicletas com 1 M de perímetro, corpo flexível.&lt;br&gt;- Revestimento emborrachado e fechadura em metal zincado.&lt;br&gt;- Indicado para amarração antifurto de motocicletas e bicicletas&lt;br&gt;&lt;br&gt;TRAVA CADEADO GROSSA ANTI-FURTO&lt;br&gt;&lt;br&gt;TAMANHO&lt;br&gt;Comprimento – 1,00 M&lt;br&gt;Largura – 200 MM&lt;br&gt;Peso - 365 GRAMAS&lt;br&gt;Chaves - 2&lt;br&gt;&lt;br&gt;UTILIDADES&lt;br&gt;Para bicicletas, motos, estepes de carro, portões e etc.&lt;br&gt;&lt;br&gt;REFORÇADA&lt;br&gt;&lt;br&gt;Conteúdo:&lt;br&gt;2 TRAVA CADEADO GROSSA ANTI-FURTO ULTRA RESISTENTE AÇO REFORÇADO&lt;br&gt;4 CHAVES&lt;/p&gt;</t>
  </si>
  <si>
    <t>https://s3.amazonaws.com/tiny-anexos-us/erp/ODk4NTQ1NzA2/add2c05d011d5b03290050eb240aaeb6.jpeg</t>
  </si>
  <si>
    <t>904740396</t>
  </si>
  <si>
    <t>2 Trava Moto Corrente Antifurto 100 Cm - Preto</t>
  </si>
  <si>
    <t>https://s3.amazonaws.com/tiny-anexos-us/erp/ODk4NTQ1NzA2/2ba0303292e881c87e4f8cea29541f2b.jpeg</t>
  </si>
  <si>
    <t>904740400</t>
  </si>
  <si>
    <t>2XR0008TM100V</t>
  </si>
  <si>
    <t>2 Trava Moto Corrente Antifurto 100 Cm - Vermelho</t>
  </si>
  <si>
    <t>01.024.00</t>
  </si>
  <si>
    <t>https://s3.amazonaws.com/tiny-anexos-us/erp/ODk4NTQ1NzA2/c6816133c09ff49eacc247e759914902.jpeg</t>
  </si>
  <si>
    <t>904740404</t>
  </si>
  <si>
    <t>2 Trava Moto Corrente Antifurto 120 Cm Cor:Azul</t>
  </si>
  <si>
    <t>-43</t>
  </si>
  <si>
    <t>904740408</t>
  </si>
  <si>
    <t>2 Trava Moto Corrente Antifurto 120 Cm Cor:Preto</t>
  </si>
  <si>
    <t>-15</t>
  </si>
  <si>
    <t>904740412</t>
  </si>
  <si>
    <t>2 Trava Moto Corrente Antifurto 120 Cm Cor:Vermelho</t>
  </si>
  <si>
    <t>-63</t>
  </si>
  <si>
    <t>924270461</t>
  </si>
  <si>
    <t>3REFNTK</t>
  </si>
  <si>
    <t>3 Refis de Gás Nautika</t>
  </si>
  <si>
    <t>281</t>
  </si>
  <si>
    <t>924270466</t>
  </si>
  <si>
    <t>5FOG1B-5REF</t>
  </si>
  <si>
    <t>5 Fogareiro 1 Boca + 5 Refis de Gás Guepardo</t>
  </si>
  <si>
    <t>-81</t>
  </si>
  <si>
    <t>O complemento ideal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CONTEUDO DA EMBALAGEM: - 5X REFIS NTK  - 1X FOGAREIRO -1X ADAPTADOR PARA USAR GÁS DOMESTICO  - 1X MANUAL DE INSTALAÇÃO -1X MALETA PARA TRANSPORTE  ACOMPANHA 5 GÁS / REFIL</t>
  </si>
  <si>
    <t>https://s3.amazonaws.com/tiny-anexos-us/erp/ODk4NTQ1NzA2/8dfd6665866f931d6d039ffb804c2b7e.jpg</t>
  </si>
  <si>
    <t>https://s3.amazonaws.com/tiny-anexos-us/erp/ODk4NTQ1NzA2/7eff866002d3d837472dd0c3ac815ba6.jpg</t>
  </si>
  <si>
    <t>https://s3.amazonaws.com/tiny-anexos-us/erp/ODk4NTQ1NzA2/e20b5640b7612803414fc98d34fd2dcc.jpg</t>
  </si>
  <si>
    <t>https://s3.amazonaws.com/tiny-anexos-us/erp/ODk4NTQ1NzA2/62f12730edf2641d2f9254f19095ccbd.jpg</t>
  </si>
  <si>
    <t>https://s3.amazonaws.com/tiny-anexos-us/erp/ODk4NTQ1NzA2/19a31e31e5890031452c2081d8d66ffe.jpg</t>
  </si>
  <si>
    <t>https://s3.amazonaws.com/tiny-anexos-us/erp/ODk4NTQ1NzA2/39ce6f42dc24fe22e9a779f89f0530ab.jpg</t>
  </si>
  <si>
    <t>939603356</t>
  </si>
  <si>
    <t>6 Chaves Allen M3 19*54mm</t>
  </si>
  <si>
    <t>2488</t>
  </si>
  <si>
    <t>&lt;p&gt;Kit Jogo de Chaves Allen 6 Peças M3 2.5mm - 19mm - 54mm Hexagonal&lt;br&gt;&lt;br&gt;O Kit Jogo de Chaves Allen 6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faltar.&lt;br&gt;&lt;br&gt;Características:&lt;br&gt;Conjunto com 6 Peças:&lt;br&gt;Inclui chaves com a medida 2.5 mm x 19mm x 54mm&lt;br&gt;Material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t>
  </si>
  <si>
    <t>https://s3.amazonaws.com/tiny-anexos-us/erp/ODk4NTQ1NzA2/abe3f878f8a679209ea63bd4a4134ca2.jpg</t>
  </si>
  <si>
    <t>https://s3.amazonaws.com/tiny-anexos-us/erp/ODk4NTQ1NzA2/d486dc36982e4f52c3d8ab0c8a24fb8b.jpg</t>
  </si>
  <si>
    <t>https://s3.amazonaws.com/tiny-anexos-us/erp/ODk4NTQ1NzA2/9bcfd7ea152db4418045bd607ceb367b.jpg</t>
  </si>
  <si>
    <t>https://s3.amazonaws.com/tiny-anexos-us/erp/ODk4NTQ1NzA2/4ad0f71d7a8e9d9450f12228cdc1a593.jpg</t>
  </si>
  <si>
    <t>https://s3.amazonaws.com/tiny-anexos-us/erp/ODk4NTQ1NzA2/e6e8738f06a7274d8acca94720b53efe.jpg</t>
  </si>
  <si>
    <t>https://s3.amazonaws.com/tiny-anexos-us/erp/ODk4NTQ1NzA2/ecf9f94834691df9831d6678029cfab4.jpg</t>
  </si>
  <si>
    <t>939604895</t>
  </si>
  <si>
    <t>6 Chaves Allen M4 23*65mm</t>
  </si>
  <si>
    <t>1663</t>
  </si>
  <si>
    <t>&lt;p&gt;Kit Jogo de Chaves Allen 6 Peças M4 3mm - 23mm - 65mm Hexagonal&lt;br&gt;&lt;br&gt;O Kit Jogo de Chaves Allen 6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faltar.&lt;br&gt;&lt;br&gt;Características:&lt;br&gt;Conjunto com 6 Peças:&lt;br&gt;Inclui chaves com a medida 3mm x 23mm x 65mm&lt;br&gt;Material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t>
  </si>
  <si>
    <t>https://s3.amazonaws.com/tiny-anexos-us/erp/ODk4NTQ1NzA2/53d0bb5aec0e299beeda2505b592e313.jpeg</t>
  </si>
  <si>
    <t>https://s3.amazonaws.com/tiny-anexos-us/erp/ODk4NTQ1NzA2/99b52cf21811a8db8b7e305186560c58.jpeg</t>
  </si>
  <si>
    <t>https://s3.amazonaws.com/tiny-anexos-us/erp/ODk4NTQ1NzA2/df4234e8c330fde8620c2377737c6977.jpeg</t>
  </si>
  <si>
    <t>https://s3.amazonaws.com/tiny-anexos-us/erp/ODk4NTQ1NzA2/733ee50178d32fbb793e3c30399ebc80.jpeg</t>
  </si>
  <si>
    <t>https://s3.amazonaws.com/tiny-anexos-us/erp/ODk4NTQ1NzA2/d6997c193eb7012c8e046fe5a8e882bc.jpeg</t>
  </si>
  <si>
    <t>https://s3.amazonaws.com/tiny-anexos-us/erp/ODk4NTQ1NzA2/cb8f1582cf37ddc805b57d68ca86111f.jpeg</t>
  </si>
  <si>
    <t>939603539</t>
  </si>
  <si>
    <t>6 Chaves Allen M5 29*79mm</t>
  </si>
  <si>
    <t>&lt;p&gt;Kit Jogo de Chaves Allen 6 Peças M5 4mm - 29mm - 79mm Hexagonal&lt;br&gt;&lt;br&gt;O Kit Jogo de Chaves Allen 6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faltar.&lt;br&gt;&lt;br&gt;Características:&lt;br&gt;Conjunto com 6 Peças:&lt;br&gt;Inclui chaves com a medida 4mm x 29mm x 79mm&lt;br&gt;Material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t>
  </si>
  <si>
    <t>https://s3.amazonaws.com/tiny-anexos-us/erp/ODk4NTQ1NzA2/cc890ebefc8c6f0d1b5126bd8418c71f.jpg</t>
  </si>
  <si>
    <t>https://s3.amazonaws.com/tiny-anexos-us/erp/ODk4NTQ1NzA2/04975ae5a8a751603b378b2629ba2417.jpg</t>
  </si>
  <si>
    <t>https://s3.amazonaws.com/tiny-anexos-us/erp/ODk4NTQ1NzA2/ea7878ca92e9b5265fca060e8ac48eea.jpg</t>
  </si>
  <si>
    <t>https://s3.amazonaws.com/tiny-anexos-us/erp/ODk4NTQ1NzA2/aed609e294a5eec8fdc68bb7ade8a5a5.jpg</t>
  </si>
  <si>
    <t>https://s3.amazonaws.com/tiny-anexos-us/erp/ODk4NTQ1NzA2/361f47e8fecc05e20b40464e3d918716.jpg</t>
  </si>
  <si>
    <t>https://s3.amazonaws.com/tiny-anexos-us/erp/ODk4NTQ1NzA2/9cc9d15f00c8c5fcbd510a5b4eb9b0a4.jpg</t>
  </si>
  <si>
    <t>939604975</t>
  </si>
  <si>
    <t>6 Chaves Allen M6 32*86mm</t>
  </si>
  <si>
    <t>1647</t>
  </si>
  <si>
    <t>&lt;p&gt;Kit Jogo de Chaves Allen 6 Peças M6 5mm - 32mm - 86mm Hexagonal&lt;br&gt;&lt;br&gt;O Kit Jogo de Chaves Allen 6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faltar.&lt;br&gt;&lt;br&gt;Características:&lt;br&gt;Conjunto com 6 Peças:&lt;br&gt;Inclui chaves com a medida 5mm x 32mm x 86mm&lt;br&gt;Material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t>
  </si>
  <si>
    <t>https://s3.amazonaws.com/tiny-anexos-us/erp/ODk4NTQ1NzA2/c2dc179994ee6dab21fc12fbc3d3fff7.jpg</t>
  </si>
  <si>
    <t>https://s3.amazonaws.com/tiny-anexos-us/erp/ODk4NTQ1NzA2/273f95b241c119197562c0625eb63cc6.jpg</t>
  </si>
  <si>
    <t>https://s3.amazonaws.com/tiny-anexos-us/erp/ODk4NTQ1NzA2/be78e7540f5d94cc4ce73a3fdf5284ab.jpg</t>
  </si>
  <si>
    <t>https://s3.amazonaws.com/tiny-anexos-us/erp/ODk4NTQ1NzA2/963e57083d7210c3109102052d7a540e.jpg</t>
  </si>
  <si>
    <t>https://s3.amazonaws.com/tiny-anexos-us/erp/ODk4NTQ1NzA2/9be504b605cd5b0be0d7ae00ef0b0a62.jpg</t>
  </si>
  <si>
    <t>https://s3.amazonaws.com/tiny-anexos-us/erp/ODk4NTQ1NzA2/a7051e1e1b3e0b24db098ec985db0837.jpg</t>
  </si>
  <si>
    <t>904718116</t>
  </si>
  <si>
    <t>M-8</t>
  </si>
  <si>
    <t>Acelerador Para Patinete Elétrico Xiaomi M365 Foston B08</t>
  </si>
  <si>
    <t>&lt;p&gt;SINO METALICO PARA:&lt;/p&gt; &lt;p&gt; &lt;/p&gt; &lt;p&gt;* Xiaomi M365 / M365 PRO&lt;/p&gt; &lt;p&gt; &lt;/p&gt; &lt;p&gt;* FOSTON B08 / FOSTON PRO&lt;/p&gt; &lt;p&gt; &lt;/p&gt; &lt;p&gt;* SIMILARES&lt;/p&gt; &lt;p&gt; &lt;/p&gt; &lt;p&gt;CONTEUDO DA EMBALAGEM:&lt;/p&gt; &lt;p&gt;1X SINO METALICO&lt;/p&gt; &lt;p&gt; &lt;/p&gt; &lt;p&gt; &lt;/p&gt; &lt;p&gt; &lt;/p&gt; &lt;p&gt; &lt;/p&gt;</t>
  </si>
  <si>
    <t>904718121</t>
  </si>
  <si>
    <t>ES-3</t>
  </si>
  <si>
    <t>Acelerador Para Patinete Segway Ninebot Es2 Ou Es1</t>
  </si>
  <si>
    <t>1</t>
  </si>
  <si>
    <t>&lt;p&gt;&lt;span style="color: #666666; font-family: 'Proxima Nova', -apple-system, 'Helvetica Neue', Helvetica, Roboto, Arial, sans-serif; font-size: 20px;"&gt;Acelerador Patinete Segway Ninebot ES2 ou ES1 (Original)&lt;/span&gt;&lt;/p&gt;</t>
  </si>
  <si>
    <t>https://s3.amazonaws.com/tiny-anexos-us/erp/ODk4NTQ1NzA2/153083f68eeafaf0324d2317751a6afc.jpg</t>
  </si>
  <si>
    <t>https://s3.amazonaws.com/tiny-anexos-us/erp/ODk4NTQ1NzA2/9a192ffe39b82e1ba2a00c411ff6679c.jpg</t>
  </si>
  <si>
    <t>Brinquedos e Hobbies &gt; Mini Veículos e Bicicletas &gt; Acessórios e Peças &gt; Aceleradores para Patinetes</t>
  </si>
  <si>
    <t>Xiaomi</t>
  </si>
  <si>
    <t>919714425</t>
  </si>
  <si>
    <t>VX2005122</t>
  </si>
  <si>
    <t>Adaptador Snow Foam Karcher K G1/4"F</t>
  </si>
  <si>
    <t>904718125</t>
  </si>
  <si>
    <t>ES-15C</t>
  </si>
  <si>
    <t>Adesivo Lixa Decorado Para Patinete Elétrico Segway Ninebot</t>
  </si>
  <si>
    <t>&lt;p&gt;&lt;span style="color: #666666; font-family: 'Proxima Nova', -apple-system, 'Helvetica Neue', Helvetica, Roboto, Arial, sans-serif; font-size: 20px;"&gt;Todos os produtossão novos, originais, estão disponíveis a pronta entrega&lt;/span&gt;&lt;br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20px;"&gt;Características:&lt;/span&gt;&lt;br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20px;"&gt;A superfície áspera ajuda a aumentar o atrito entre os seus sapatos e o estribo, tornandoo scooter mais seguro e mais fácil de pilotar.&lt;/span&gt;&lt;br style="box-sizing: border-box; color: #666666; font-family: 'Proxima Nova', -apple-system, 'Helvetica Neue', Helvetica, Roboto, Arial, sans-serif; font-size: 20px;" /&gt;&lt;span style="color: #666666; font-family: 'Proxima Nova', -apple-system, 'Helvetica Neue', Helvetica, Roboto, Arial, sans-serif; font-size: 20px;"&gt;Feita a partir de material de PVC de qualidade, muito resistente ao desgaste.&lt;/span&gt;&lt;br style="box-sizing: border-box; color: #666666; font-family: 'Proxima Nova', -apple-system, 'Helvetica Neue', Helvetica, Roboto, Arial, sans-serif; font-size: 20px;" /&gt;&lt;span style="color: #666666; font-family: 'Proxima Nova', -apple-system, 'Helvetica Neue', Helvetica, Roboto, Arial, sans-serif; font-size: 20px;"&gt;Padrão personalizado, com diversas opções de desenho.&lt;/span&gt;&lt;br style="box-sizing: border-box; color: #666666; font-family: 'Proxima Nova', -apple-system, 'Helvetica Neue', Helvetica, Roboto, Arial, sans-serif; font-size: 20px;" /&gt;&lt;span style="color: #666666; font-family: 'Proxima Nova', -apple-system, 'Helvetica Neue', Helvetica, Roboto, Arial, sans-serif; font-size: 20px;"&gt;Precisamente adaptada que permite que ele se encaixam perfeitamente no patinete elétricoXiaomi Mijia M365.&lt;/span&gt;&lt;br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20px;"&gt;Especificações:&lt;/span&gt;&lt;br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20px;"&gt;Material: PVC&lt;/span&gt;&lt;br style="box-sizing: border-box; color: #666666; font-family: 'Proxima Nova', -apple-system, 'Helvetica Neue', Helvetica, Roboto, Arial, sans-serif; font-size: 20px;" /&gt;&lt;br /&gt;&lt;/p&gt;</t>
  </si>
  <si>
    <t>https://s3.amazonaws.com/tiny-anexos-us/erp/ODk4NTQ1NzA2/1c7e09701e389999554b9323be3bf340.jpg</t>
  </si>
  <si>
    <t>https://s3.amazonaws.com/tiny-anexos-us/erp/ODk4NTQ1NzA2/58577635e9cfe24a929f9faa60afb868.jpg</t>
  </si>
  <si>
    <t>https://s3.amazonaws.com/tiny-anexos-us/erp/ODk4NTQ1NzA2/88a6fc1f1c1f76339aef2cbac1113ce8.jpg</t>
  </si>
  <si>
    <t>https://s3.amazonaws.com/tiny-anexos-us/erp/ODk4NTQ1NzA2/e59f3e36cf19dc8d795aa02f82a3b277.jpg</t>
  </si>
  <si>
    <t>https://s3.amazonaws.com/tiny-anexos-us/erp/ODk4NTQ1NzA2/94d280388f4713c469d4bd65d3c4d32d.jpg</t>
  </si>
  <si>
    <t>Brinquedos e Hobbies &gt; Mini Veículos e Bicicletas &gt; Patinetes &gt; Elétricos</t>
  </si>
  <si>
    <t>904718129</t>
  </si>
  <si>
    <t>M-43B</t>
  </si>
  <si>
    <t>Adesivo Lixa Decorado Para Patinete Elétrico Xiaomi M365</t>
  </si>
  <si>
    <t>19</t>
  </si>
  <si>
    <t>&lt;p&gt;&lt;span style="color: #666666; font-family: 'Proxima Nova', -apple-system, 'Helvetica Neue', Helvetica, Roboto, Arial, sans-serif; font-size: 20px;"&gt;Todos os produtossão novos, originais, estão disponíveis a pronta entrega em SP e são enviados na caixa com Nota Fiscal e garantia de seis meses.&lt;/span&gt;&lt;br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20px;"&gt;Características:&lt;/span&gt;&lt;br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20px;"&gt;A superfície áspera ajuda a aumentar o atrito entre os seus sapatos e o estribo, tornandoo scooter mais seguro e mais fácil de pilotar.&lt;/span&gt;&lt;br style="box-sizing: border-box; color: #666666; font-family: 'Proxima Nova', -apple-system, 'Helvetica Neue', Helvetica, Roboto, Arial, sans-serif; font-size: 20px;" /&gt;&lt;span style="color: #666666; font-family: 'Proxima Nova', -apple-system, 'Helvetica Neue', Helvetica, Roboto, Arial, sans-serif; font-size: 20px;"&gt;Feita a partir de material de PVC de qualidade, muito resistente ao desgaste.&lt;/span&gt;&lt;br style="box-sizing: border-box; color: #666666; font-family: 'Proxima Nova', -apple-system, 'Helvetica Neue', Helvetica, Roboto, Arial, sans-serif; font-size: 20px;" /&gt;&lt;span style="color: #666666; font-family: 'Proxima Nova', -apple-system, 'Helvetica Neue', Helvetica, Roboto, Arial, sans-serif; font-size: 20px;"&gt;Padrão personalizado, com diversas opções de desenho.&lt;/span&gt;&lt;br style="box-sizing: border-box; color: #666666; font-family: 'Proxima Nova', -apple-system, 'Helvetica Neue', Helvetica, Roboto, Arial, sans-serif; font-size: 20px;" /&gt;&lt;span style="color: #666666; font-family: 'Proxima Nova', -apple-system, 'Helvetica Neue', Helvetica, Roboto, Arial, sans-serif; font-size: 20px;"&gt;Precisamente adaptada que permite que ele se encaixam perfeitamente no patinete elétricoXiaomi Mijia M365.&lt;/span&gt;&lt;br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20px;"&gt;Especificações:&lt;/span&gt;&lt;br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20px;"&gt;Material: PVC&lt;/span&gt;&lt;br style="box-sizing: border-box; color: #666666; font-family: 'Proxima Nova', -apple-system, 'Helvetica Neue', Helvetica, Roboto, Arial, sans-serif; font-size: 20px;" /&gt;&lt;span style="color: #666666; font-family: 'Proxima Nova', -apple-system, 'Helvetica Neue', Helvetica, Roboto, Arial, sans-serif; font-size: 20px;"&gt;Tamanho: 55.5*13 cm/21.8 * 5.1in&lt;/span&gt;&lt;br style="box-sizing: border-box; color: #666666; font-family: 'Proxima Nova', -apple-system, 'Helvetica Neue', Helvetica, Roboto, Arial, sans-serif; font-size: 20px;" /&gt;&lt;span style="color: #666666; font-family: 'Proxima Nova', -apple-system, 'Helvetica Neue', Helvetica, Roboto, Arial, sans-serif; font-size: 20px;"&gt;Peso do pacote: 50g/1.7 oz&lt;/span&gt;&lt;br style="box-sizing: border-box; color: #666666; font-family: 'Proxima Nova', -apple-system, 'Helvetica Neue', Helvetica, Roboto, Arial, sans-serif; font-size: 20px;" /&gt;&lt;span style="color: #666666; font-family: 'Proxima Nova', -apple-system, 'Helvetica Neue', Helvetica, Roboto, Arial, sans-serif; font-size: 20px;"&gt;Tamanho do pacote: 14*4.5 cm/5.5 * 1.7in&lt;/span&gt;&lt;/p&gt;</t>
  </si>
  <si>
    <t>https://s3.amazonaws.com/tiny-anexos-us/erp/ODk4NTQ1NzA2/eb48bab155f8c974301118088c05c2ec.jpg</t>
  </si>
  <si>
    <t>https://s3.amazonaws.com/tiny-anexos-us/erp/ODk4NTQ1NzA2/6771995fa75f15dd2579f6b6925d8256.jpg</t>
  </si>
  <si>
    <t>https://s3.amazonaws.com/tiny-anexos-us/erp/ODk4NTQ1NzA2/103356a24ed62259377995ebbaceb458.jpg</t>
  </si>
  <si>
    <t>https://s3.amazonaws.com/tiny-anexos-us/erp/ODk4NTQ1NzA2/c61e189a837adbe345613bb1d1adfe9d.jpg</t>
  </si>
  <si>
    <t>904718134</t>
  </si>
  <si>
    <t>9503.00.10</t>
  </si>
  <si>
    <t>13</t>
  </si>
  <si>
    <t>https://s3.amazonaws.com/tiny-anexos-us/erp/ODk4NTQ1NzA2/f0bbb0d772f0ee877f5e1f6c56e51d49.jpeg</t>
  </si>
  <si>
    <t>https://s3.amazonaws.com/tiny-anexos-us/erp/ODk4NTQ1NzA2/827732c7ecff723ddfb0bea3f1a635f7.jpeg</t>
  </si>
  <si>
    <t>https://s3.amazonaws.com/tiny-anexos-us/erp/ODk4NTQ1NzA2/d71137376cec3669af4a1ebf7e3a5ecf.jpeg</t>
  </si>
  <si>
    <t>https://s3.amazonaws.com/tiny-anexos-us/erp/ODk4NTQ1NzA2/9a7729d39a7c6c959f3736e4d06c4f2a.jpeg</t>
  </si>
  <si>
    <t>904718138</t>
  </si>
  <si>
    <t>ES-15A</t>
  </si>
  <si>
    <t>Adesivo Lixa Preto Para Patinete Elétrico Segway Ninebot</t>
  </si>
  <si>
    <t>&lt;p&gt;&lt;span style="color: #666666; font-family: 'Proxima Nova', -apple-system, 'Helvetica Neue', Helvetica, Roboto, Arial, sans-serif; font-size: 20px;"&gt;Todos os produtossão novos, originais, estão disponíveis a pronta entrega&lt;/span&gt;&lt;br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20px;"&gt;Características:&lt;/span&gt;&lt;br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20px;"&gt;A superfície áspera ajuda a aumentar o atrito entre os seus sapatos e o estribo, tornando o scooter mais seguro e mais fácil de pilotar.&lt;/span&gt;&lt;br style="box-sizing: border-box; color: #666666; font-family: 'Proxima Nova', -apple-system, 'Helvetica Neue', Helvetica, Roboto, Arial, sans-serif; font-size: 20px;" /&gt;&lt;span style="color: #666666; font-family: 'Proxima Nova', -apple-system, 'Helvetica Neue', Helvetica, Roboto, Arial, sans-serif; font-size: 20px;"&gt;Feita a partir de material de PVC de qualidade, muito resistente ao desgaste.&lt;/span&gt;&lt;br style="box-sizing: border-box; color: #666666; font-family: 'Proxima Nova', -apple-system, 'Helvetica Neue', Helvetica, Roboto, Arial, sans-serif; font-size: 20px;" /&gt;&lt;span style="color: #666666; font-family: 'Proxima Nova', -apple-system, 'Helvetica Neue', Helvetica, Roboto, Arial, sans-serif; font-size: 20px;"&gt;Padrão Preto&lt;/span&gt;&lt;br style="box-sizing: border-box; color: #666666; font-family: 'Proxima Nova', -apple-system, 'Helvetica Neue', Helvetica, Roboto, Arial, sans-serif; font-size: 20px;" /&gt;&lt;span style="color: #666666; font-family: 'Proxima Nova', -apple-system, 'Helvetica Neue', Helvetica, Roboto, Arial, sans-serif; font-size: 20px;"&gt;Precisamente adaptada que permite que ele se encaixam perfeitamente no patinete elétricoXiaomi Mijia M365.&lt;/span&gt;&lt;br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20px;"&gt;Especificações:&lt;/span&gt;&lt;br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20px;"&gt;Material: PVC&lt;/span&gt;&lt;br style="box-sizing: border-box; color: #666666; font-family: 'Proxima Nova', -apple-system, 'Helvetica Neue', Helvetica, Roboto, Arial, sans-serif; font-size: 20px;" /&gt;&lt;br /&gt;&lt;/p&gt;</t>
  </si>
  <si>
    <t>https://s3.amazonaws.com/tiny-anexos-us/erp/ODk4NTQ1NzA2/34463c5a444eaf749b531bc63ebf434e.jpg</t>
  </si>
  <si>
    <t>https://s3.amazonaws.com/tiny-anexos-us/erp/ODk4NTQ1NzA2/800ed64bea72f1361f978f9e27bc3d8a.jpg</t>
  </si>
  <si>
    <t>904718146</t>
  </si>
  <si>
    <t>M-41</t>
  </si>
  <si>
    <t>Adesivo Plastico Refletor Decorativo Da Roda Dianteira M365</t>
  </si>
  <si>
    <t>-1</t>
  </si>
  <si>
    <t>&lt;p style="box-sizing: border-box; margin-top: 0em; margin-bottom: 1em; margin-left: 1em; padding: 0px; border: 0px; font-variant-numeric: inherit; font-variant-east-asian: inherit; font-stretch: inherit; font-size: small; line-height: inherit; font-family: 'Amazon Ember', Arial, sans-serif; vertical-align: baseline;" data-spm-anchor-id="a2g03.12057483.0.i6.4fbf3c4bf1I98y"&gt;   feito de borracha premium que é durável e confiável&lt;br style="box-sizing: border-box;"&gt;  existem formas i e u neste conjunto. O adesivo em forma de u se encaixa no lado direito da roda dianteira e o formato i se encaixa no lado esquerdo das rodas dianteiras e traseiras.&lt;br&gt;  adequado para e-scooter xiaomi mijia m365.&lt;/p&gt; &lt;p style="box-sizing: border-box; margin-top: 0em; margin-bottom: 1em; margin-left: 1em; padding: 0px; border: 0px; font-variant-numeric: inherit; font-variant-east-asian: inherit; font-stretch: inherit; font-size: small; line-height: inherit; font-family: 'Amazon Ember', Arial, sans-serif; vertical-align: baseline;"&gt; &lt;/p&gt; &lt;p style="box-sizing: border-box; margin-top: 0em; margin-bottom: 1em; margin-left: 1em; padding: 0px; border: 0px; font-variant-numeric: inherit; font-variant-east-asian: inherit; font-stretch: inherit; font-size: small; line-height: inherit; font-family: 'Amazon Ember', Arial, sans-serif; vertical-align: baseline;"&gt; &lt;/p&gt;</t>
  </si>
  <si>
    <t>904718142</t>
  </si>
  <si>
    <t>ES-10</t>
  </si>
  <si>
    <t>Adesivo Refletores Rodas Patinete Elétrico Segway Es1 E Es2</t>
  </si>
  <si>
    <t>&lt;p style="box-sizing: border-box; margin-bottom: 20px; color: #666666; font-family: Muli, sans-serif; font-size: 16px;"&gt; adesivos refletores das rodas dos patinetes elétricos. Adequado a modelos como M365, PRO, FS-B08, entre outros.&lt;/p&gt; &lt;p style="box-sizing: border-box; margin-bottom: 20px; color: #666666; font-family: Muli, sans-serif; font-size: 16px;"&gt;Os adesivos vão recortados no formato exato e sua instalação é bastante simples.&lt;/p&gt; &lt;p style="box-sizing: border-box; color: #666666; font-family: Muli, sans-serif; font-size: 16px;"&gt;Composição: Plástico&lt;/p&gt;</t>
  </si>
  <si>
    <t>904718150</t>
  </si>
  <si>
    <t>M-18</t>
  </si>
  <si>
    <t>Alavanca Trava De Dobramento Patinete Eletrico Segway</t>
  </si>
  <si>
    <t>&lt;div class="rte product-single__description" style="box-sizing: border-box; margin-bottom: 20px; color: #666666; font-family: Muli, sans-serif; font-size: 16px;"&gt; &lt;p style="box-sizing: border-box; margin-bottom: 20px;"&gt;Alavanca de trava do dobramento dos patinetes elétricos.&lt;/p&gt; &lt;p style="box-sizing: border-box; margin-bottom: 20px;"&gt;Peça constituinte do "joelho" de modelos como FS-B08, PRO e M365.&lt;/p&gt; &lt;p style="box-sizing: border-box;"&gt;Composição: Liga Metálica&lt;/p&gt; &lt;p&gt; &lt;/p&gt; &lt;/div&gt;</t>
  </si>
  <si>
    <t>https://s3.amazonaws.com/tiny-anexos-us/erp/ODk4NTQ1NzA2/d1092e737de61c1ef6dc0ef52bd4b958.jpg</t>
  </si>
  <si>
    <t>https://s3.amazonaws.com/tiny-anexos-us/erp/ODk4NTQ1NzA2/7761e983b32166c9f977969e86d492c5.jpg</t>
  </si>
  <si>
    <t>https://s3.amazonaws.com/tiny-anexos-us/erp/ODk4NTQ1NzA2/26ad39a9511ed4f518769d888cc8ca49.jpg</t>
  </si>
  <si>
    <t>904718154</t>
  </si>
  <si>
    <t>T-14</t>
  </si>
  <si>
    <t>Alça De Mão Para Transporte De Patinete Elétrico</t>
  </si>
  <si>
    <t>&lt;p&gt;&lt;span style="color: #666666; font-family: 'Helvetica Neue', Helvetica, Arial, sans-serif;"&gt;Antiderrapante e durável, você não precisa se preocupar com o manípulo deslizando para cima e para baixo durante o uso.&lt;/span&gt;&lt;br style="box-sizing: border-box; color: #666666; font-family: 'Helvetica Neue', Helvetica, Arial, sans-serif;" /&gt;&lt;span style="color: #666666; font-family: 'Helvetica Neue', Helvetica, Arial, sans-serif;"&gt;Apto para patinetes de chute, patinetes elétricos, bicicletas dobráveis, para Xiaomi M365, M365Pro; para Ninebot ES1 / ES2 / ES3 / es; você também pode usá-lo para transportar outras coisas de tamanhos adequados.&lt;/span&gt;&lt;br style="box-sizing: border-box; color: #666666; font-family: 'Helvetica Neue', Helvetica, Arial, sans-serif;" /&gt;&lt;span style="color: #666666; font-family: 'Helvetica Neue', Helvetica, Arial, sans-serif;"&gt;Feito de lona de qualidade premium e material pp, durável e leve.&lt;/span&gt;&lt;br style="box-sizing: border-box; color: #666666; font-family: 'Helvetica Neue', Helvetica, Arial, sans-serif;" /&gt;&lt;span style="color: #666666; font-family: 'Helvetica Neue', Helvetica, Arial, sans-serif;"&gt;As alças portáteis com alça de aro de 3 filas permitem que você instale facilmente no mastro da sua scooter. Regulagem flexível, firme e removível sem danificar a scooter.&lt;/span&gt;&lt;br style="box-sizing: border-box; color: #666666; font-family: 'Helvetica Neue', Helvetica, Arial, sans-serif;" /&gt;&lt;span style="color: #666666; font-family: 'Helvetica Neue', Helvetica, Arial, sans-serif;"&gt;Especialmente para clientes com palmas pequenas que não conseguem segurar facilmente o mastro da scooter dobrado. Esta alça portátil economiza trabalho, é confortável e conveniente para transportar scooter ou bicicleta.&lt;/span&gt;&lt;br style="box-sizing: border-box; color: #666666; font-family: 'Helvetica Neue', Helvetica, Arial, sans-serif;" /&gt;&lt;br style="box-sizing: border-box; color: #666666; font-family: 'Helvetica Neue', Helvetica, Arial, sans-serif;" /&gt;&lt;span style="color: #666666; font-family: 'Helvetica Neue', Helvetica, Arial, sans-serif;"&gt;Especificações:&lt;/span&gt;&lt;br style="box-sizing: border-box; color: #666666; font-family: 'Helvetica Neue', Helvetica, Arial, sans-serif;" /&gt;&lt;br style="box-sizing: border-box; color: #666666; font-family: 'Helvetica Neue', Helvetica, Arial, sans-serif;" /&gt;&lt;span style="color: #666666; font-family: 'Helvetica Neue', Helvetica, Arial, sans-serif;"&gt;Material: Canvas + pp&lt;/span&gt;&lt;br style="box-sizing: border-box; color: #666666; font-family: 'Helvetica Neue', Helvetica, Arial, sans-serif;" /&gt;&lt;span style="color: #666666; font-family: 'Helvetica Neue', Helvetica, Arial, sans-serif;"&gt;Tamanho: aprox. 20x7,5x3,5cm / 7,87x2,95x1,38 polegadas&lt;/span&gt;&lt;br style="box-sizing: border-box; color: #666666; font-family: 'Helvetica Neue', Helvetica, Arial, sans-serif;" /&gt;&lt;br style="box-sizing: border-box; color: #666666; font-family: 'Helvetica Neue', Helvetica, Arial, sans-serif;" /&gt;&lt;span style="color: #666666; font-family: 'Helvetica Neue', Helvetica, Arial, sans-serif;"&gt;O pacote inclui:&lt;/span&gt;&lt;br style="box-sizing: border-box; color: #666666; font-family: 'Helvetica Neue', Helvetica, Arial, sans-serif;" /&gt;&lt;br style="box-sizing: border-box; color: #666666; font-family: 'Helvetica Neue', Helvetica, Arial, sans-serif;" /&gt;&lt;span style="color: #666666; font-family: 'Helvetica Neue', Helvetica, Arial, sans-serif;"&gt;Alça de alça de transporte de scooter elétrico de 1 peça&lt;/span&gt;&lt;br style="box-sizing: border-box; color: #666666; font-family: 'Helvetica Neue', Helvetica, Arial, sans-serif;" /&gt;&lt;br style="box-sizing: border-box; color: #666666; font-family: 'Helvetica Neue', Helvetica, Arial, sans-serif;" /&gt;&lt;span style="color: #666666; font-family: 'Helvetica Neue', Helvetica, Arial, sans-serif;"&gt;Nota:&lt;/span&gt;&lt;br style="box-sizing: border-box; color: #666666; font-family: 'Helvetica Neue', Helvetica, Arial, sans-serif;" /&gt;&lt;br style="box-sizing: border-box; color: #666666; font-family: 'Helvetica Neue', Helvetica, Arial, sans-serif;" /&gt;&lt;span style="color: #666666; font-family: 'Helvetica Neue', Helvetica, Arial, sans-serif;"&gt;Permita um ligeiro desvio de medição devido à medição manual.&lt;/span&gt;&lt;/p&gt;</t>
  </si>
  <si>
    <t>https://s3.amazonaws.com/tiny-anexos-us/erp/ODk4NTQ1NzA2/3065398162f1ef03856039e1c473db60.jpg</t>
  </si>
  <si>
    <t>https://s3.amazonaws.com/tiny-anexos-us/erp/ODk4NTQ1NzA2/8d9796d22bb97d28cf98f7cdb3d6a261.jpg</t>
  </si>
  <si>
    <t>https://s3.amazonaws.com/tiny-anexos-us/erp/ODk4NTQ1NzA2/8d885c058cec4f70c46e82a198968cd7.jpg</t>
  </si>
  <si>
    <t>904718158</t>
  </si>
  <si>
    <t>T-3</t>
  </si>
  <si>
    <t>Alça De Ombro Transporte Patinete Elétrico Bicicleta</t>
  </si>
  <si>
    <t>&lt;div class="ui-pdp-container__row ui-pdp-container__row--description" style="box-sizing: border-box; -webkit-font-smoothing: antialiased; display: flex; flex: 0 1 auto; flex-flow: row wrap; border-top: 1px solid rgba(0, 0, 0, 0.1); padding-top: 40px; padding-bottom: 40px; font-family: 'Proxima Nova', -apple-system, 'Helvetica Neue', Helvetica, Roboto, Arial, sans-serif; font-size: 16px;"&gt; &lt;div class="ui-pdp-description" style="box-sizing: border-box; -webkit-font-smoothing: antialiased; color: rgba(0, 0, 0, 0.9);"&gt; &lt;p class="ui-pdp-description__content" style="box-sizing: border-box; -webkit-font-smoothing: antialiased; font-size: 20px; word-break: break-word; color: #666666;"&gt;Alças para transporte de esqui, patenete, scooter, bicicleta infantil, skates, vara de pescar, cadeiras de praia&lt;br style="box-sizing: border-box; -webkit-font-smoothing: antialiased;" /&gt;Características:&lt;br style="box-sizing: border-box; -webkit-font-smoothing: antialiased;" /&gt;100% novo e de alta qualidade.&lt;br style="box-sizing: border-box; -webkit-font-smoothing: antialiased;" /&gt;Alças de esqui ajustáveis podem mudar o comprimento para o conforto ideal.&lt;br style="box-sizing: border-box; -webkit-font-smoothing: antialiased;" /&gt;-Ajuste facilmente alça de transporte para evitar dor nas costas e tensão no transporte.&lt;br style="box-sizing: border-box; -webkit-font-smoothing: antialiased;" /&gt;-Costura de qualidade resistente e náilon forte. Este design duradouro sobreviverá a várias estações e impedirá que você gaste demais em substituições caras. Design universal se encaixa regular e grandes dimensões.&lt;br style="box-sizing: border-box; -webkit-font-smoothing: antialiased;" /&gt;-Proteger seus braços e outras partes do corpo quando você está fazendo esportes.&lt;br style="box-sizing: border-box; -webkit-font-smoothing: antialiased;" /&gt;-Melhor do que único estilingue-duas alças de ombro trazem mais estabilidade e segurança do que o estilingue de ombro único. Você não precisa usar uma mão para estabilizar seus equipamentos.&lt;br style="box-sizing: border-box; -webkit-font-smoothing: antialiased;" /&gt;&lt;br style="box-sizing: border-box; -webkit-font-smoothing: antialiased;" /&gt;Especificação:&lt;br style="box-sizing: border-box; -webkit-font-smoothing: antialiased;" /&gt;Fivelas: Poliecetal 1ªlinha duráveis e resistentes&lt;br style="box-sizing: border-box; -webkit-font-smoothing: antialiased;" /&gt;Cor: Preto&lt;br style="box-sizing: border-box; -webkit-font-smoothing: antialiased;" /&gt;Material fita : nylon - Largura de 40mm também super resistente&lt;br style="box-sizing: border-box; -webkit-font-smoothing: antialiased;" /&gt;Comprimento Máximo: 1,6&lt;br style="box-sizing: border-box; -webkit-font-smoothing: antialiased;" /&gt;Ombreira de Borracha super confortável&lt;br style="box-sizing: border-box; -webkit-font-smoothing: antialiased;" /&gt;Peso: 165g&lt;br style="box-sizing: border-box; -webkit-font-smoothing: antialiased;" /&gt;&lt;br style="box-sizing: border-box; -webkit-font-smoothing: antialiased;" /&gt;&lt;br style="box-sizing: border-box; -webkit-font-smoothing: antialiased;" /&gt;O pacote Inclui:&lt;br style="box-sizing: border-box; -webkit-font-smoothing: antialiased;" /&gt;1 × alça de ombro&lt;/p&gt; &lt;/div&gt; &lt;/div&gt;</t>
  </si>
  <si>
    <t>https://s3.amazonaws.com/tiny-anexos-us/erp/ODk4NTQ1NzA2/ddc0466b32851d465075f1c9b047400b.jpg</t>
  </si>
  <si>
    <t>https://s3.amazonaws.com/tiny-anexos-us/erp/ODk4NTQ1NzA2/8dbd870189db8f1ddf73e6f6d238d3b7.jpg</t>
  </si>
  <si>
    <t>https://s3.amazonaws.com/tiny-anexos-us/erp/ODk4NTQ1NzA2/0627556c4aaa7798a971fd3e51ca2983.jpg</t>
  </si>
  <si>
    <t>905473327</t>
  </si>
  <si>
    <t>GARRAPESCA</t>
  </si>
  <si>
    <t>Alicate Pega Peixe Pesca Brasil</t>
  </si>
  <si>
    <t>7896558444013</t>
  </si>
  <si>
    <t>O Alicate Pega Peixe Contenção Garra Balança 21kg Pesca Brasil é o companheiro perfeito para suas aventuras de pesca. Este produto de alta qualidade, fabricado pela renomada marca Pesca Brasil, é projetado para suportar até 21 kg de peso, tornando-o ideal para pescadores que buscam grandes capturas.  Com um design robusto e uma cor amarela vibrante, este alicate de pesca não só é funcional, mas também esteticamente agradável. O cabo antiderrapante garante um manuseio seguro e confortável, mesmo em condições úmidas, enquanto a corda para pendurar oferece uma maneira conveniente de armazenar e transportar o alicate.  O modelo Alicate de pesca com balança Pesca Brasil com cabo antiderrapante e corda para pendurar Garra - balanca - balança de gancho - balanca pesca - balança suspensa - balanca peixeiro - balança de peixe - é uma ferramenta multifuncional que combina a funcionalidade de um alicate de pesca com a precisão de uma balança. Isso permite que você manuseie e pese sua captura com facilidade, sem a necessidade de equipamento adicional.  Infelizmente, este modelo não possui a função tara. No entanto, sua qualidade superior e características úteis compensam essa pequena desvantagem. Se você é um pescador sério que valoriza a eficiência e a confiabilidade, o Alicate Pega Peixe Contenção Garra Balança 21kg Pesca Brasil é uma escolha que você não vai se arrepender.</t>
  </si>
  <si>
    <t>https://s3.amazonaws.com/tiny-anexos-us/erp/ODk4NTQ1NzA2/f10a616b7a89edc6d2271f1f9ae49e1d.jpg</t>
  </si>
  <si>
    <t>Esportes e Fitness &gt; Camping, Caça e Pesca &gt; Pesca &gt; Balanças</t>
  </si>
  <si>
    <t>6 meses</t>
  </si>
  <si>
    <t>904718162</t>
  </si>
  <si>
    <t>VX2008006</t>
  </si>
  <si>
    <t>Alumax 1,5l</t>
  </si>
  <si>
    <t>3402.90.90</t>
  </si>
  <si>
    <t>7898511032596</t>
  </si>
  <si>
    <t>&lt;p&gt;Alumax Desincrustante Ácido - Limpeza Profunda para Rodas, Chassis e Motores O Alumax Desincrustante Ácido é o produto ideal para uma limpeza profunda e eficaz em rodas, chassis, motores, carrocerias de alumínio, inox e madeira. Desenvolvido com uma fórmula concentrada de alta performance, ele dissolve rapidamente a sujeira e remove incrustações, proporcionando uma superfície limpa e livre de resíduos. Sua alta concentração oferece um excelente rendimento, garantindo economia e praticidade em cada uso. Tamanho: 1,5 Litros Principais Benefícios: - Ação Potente e Precisa: Remove sujeiras incrustadas em superfícies metálicas e madeira com facilidade. - Produto Concentrado e Econômico: Alto rendimento que permite uma diluição eficiente. - Versatilidade de Aplicação: Ideal para rodas, chassis, motores e baús de alumínio, carrocerias de inox e madeira. Diluição e Rendimento - Diluição recomendada: 1:10 (ajustável conforme o nível de sujeira). A formulação concentrada possibilita maior rendimento com diluições variáveis. Modo de Uso: - Diluição: Dilua o Alumax conforme a concentração recomendada (1:10) em um recipiente adequado. - Aplicação: Pulverize ou aplique com uma pistola resistente a produtos ácidos na superfície desejada. - Tempo de Ação: Deixe o produto agir por 1 a 2 minutos. - Enxágue: Remova o produto com jato d’água, garantindo a remoção completa do desincrustante. Cuidados e Armazenamento: - Atenção: Produto ácido. Utilize equipamentos de proteção durante o uso. Mantenha fora do alcance de crianças e animais, em local fresco e arejado. - Armazenamento: Conserve em sua embalagem original, longe do calor e da luz solar.&lt;/p&gt;</t>
  </si>
  <si>
    <t>https://s3.amazonaws.com/tiny-anexos-us/erp/ODk4NTQ1NzA2/b95871bc5db8ba6c12f8cb7c8feb3455.jpg</t>
  </si>
  <si>
    <t>https://s3.amazonaws.com/tiny-anexos-us/erp/ODk4NTQ1NzA2/df53b77be03ca96c596063ebca47e9b5.jpg</t>
  </si>
  <si>
    <t>https://s3.amazonaws.com/tiny-anexos-us/erp/ODk4NTQ1NzA2/7eee15ae021f5dc524b1e5a7cc7fa28d.jpg</t>
  </si>
  <si>
    <t>https://s3.amazonaws.com/tiny-anexos-us/erp/ODk4NTQ1NzA2/d038698ebddfd4271c9cfbf4a2cf7610.jpg</t>
  </si>
  <si>
    <t>https://s3.amazonaws.com/tiny-anexos-us/erp/ODk4NTQ1NzA2/11cbe894eaed02046ad08e7f359809b7.jpg</t>
  </si>
  <si>
    <t>https://s3.amazonaws.com/tiny-anexos-us/erp/ODk4NTQ1NzA2/5fee95e452b9a26a8d3ad524cdadae86.jpg</t>
  </si>
  <si>
    <t>932607665</t>
  </si>
  <si>
    <t>VX2008005</t>
  </si>
  <si>
    <t>Alumax 5l</t>
  </si>
  <si>
    <t>https://s3.amazonaws.com/tiny-anexos-us/erp/ODk4NTQ1NzA2/f3f074babaa3f68e0aacd066b7a269f6.webp</t>
  </si>
  <si>
    <t>904718166</t>
  </si>
  <si>
    <t>M-21B</t>
  </si>
  <si>
    <t>Anel Da Trava Guidão - Peças Patinete Elétrico Xiaomi M365</t>
  </si>
  <si>
    <t>&lt;p&gt;&lt;span style="color: #666666; font-family: 'Proxima Nova', -apple-system, 'Helvetica Neue', Helvetica, Roboto, Arial, sans-serif; font-size: 20px;"&gt;Anel da Trava do guidão&lt;/span&gt;&lt;br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20px;"&gt;Material: Plástico&lt;/span&gt;&lt;br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20px;"&gt;Para substituição dos originais.&lt;/span&gt;&lt;br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20px;"&gt;Compatível: Patinetes Elétricos Xiaomi M365, Pro, Foston Fs-B08, Fs-S08 e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20px;"&gt;Não acompanha parafuso de instalação.&lt;/span&gt;&lt;/p&gt;</t>
  </si>
  <si>
    <t>904718170</t>
  </si>
  <si>
    <t>M-54</t>
  </si>
  <si>
    <t>Anel De Vedação Bateria Patinete M365 Ou Foston Bs08.</t>
  </si>
  <si>
    <t>&lt;p&gt;&lt;span style="color: #666666; font-family: 'Proxima Nova', -apple-system, 'Helvetica Neue', Helvetica, Roboto, Arial, sans-serif; font-size: 20px;"&gt;Anel de vedação Bateria Patinete M365 ou Foston BS08.&lt;/span&gt;&lt;br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20px;"&gt;Pronta entrega!&lt;/span&gt;&lt;br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20px;"&gt;Especificação:&lt;/span&gt;&lt;br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20px;"&gt;#Material: Espuma Técnica;&lt;/span&gt;&lt;br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20px;"&gt;Aplicável: Para patinete Elétrico Xiaomi M365;&lt;/span&gt;&lt;br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20px;"&gt;Características:&lt;/span&gt;&lt;br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20px;"&gt;Este anel pode ser usado para conferir maior proteção ao compartimento da baterial do patinete elétrico, xiaomi M365;&lt;/span&gt;&lt;br style="box-sizing: border-box; color: #666666; font-family: 'Proxima Nova', -apple-system, 'Helvetica Neue', Helvetica, Roboto, Arial, sans-serif; font-size: 20px;" /&gt;&lt;span style="color: #666666; font-family: 'Proxima Nova', -apple-system, 'Helvetica Neue', Helvetica, Roboto, Arial, sans-serif; font-size: 20px;"&gt;1 - O compartimento deve ser desmontado, retirando os parafusos;&lt;/span&gt;&lt;br style="box-sizing: border-box; color: #666666; font-family: 'Proxima Nova', -apple-system, 'Helvetica Neue', Helvetica, Roboto, Arial, sans-serif; font-size: 20px;" /&gt;&lt;span style="color: #666666; font-family: 'Proxima Nova', -apple-system, 'Helvetica Neue', Helvetica, Roboto, Arial, sans-serif; font-size: 20px;"&gt;2 - O Anel de vedação deve ser colocado entre a tampa do compartimento e o patinete;&lt;/span&gt;&lt;br style="box-sizing: border-box; color: #666666; font-family: 'Proxima Nova', -apple-system, 'Helvetica Neue', Helvetica, Roboto, Arial, sans-serif; font-size: 20px;" /&gt;&lt;span style="color: #666666; font-family: 'Proxima Nova', -apple-system, 'Helvetica Neue', Helvetica, Roboto, Arial, sans-serif; font-size: 20px;"&gt;3 - A tampa deve ser recolocada juntamente com os parafusos, esta ação permite uma melhor vedação e proteção no caso de o patinete ser exposto à pequenas poças de água ou chuva. Prevenindo que o compartimento da bateria sejua inundado e a mesma enre em curto.&lt;/span&gt;&lt;br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20px;"&gt;Pacote contém:&lt;/span&gt;&lt;br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20px;"&gt;1 x Anel de vedação para compartimento da Bateria;&lt;/span&gt;&lt;br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20px;"&gt;Observação:&lt;/span&gt;&lt;br style="box-sizing: border-box; color: #666666; font-family: 'Proxima Nova', -apple-system, 'Helvetica Neue', Helvetica, Roboto, Arial, sans-serif; font-size: 20px;" /&gt;&lt;span style="color: #666666; font-family: 'Proxima Nova', -apple-system, 'Helvetica Neue', Helvetica, Roboto, Arial, sans-serif; font-size: 20px;"&gt;# Cobertura da Bateria não incluída;&lt;/span&gt;&lt;br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Patinete não Incluído;&lt;/span&gt;&lt;br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Garantia Padrão Mercado Livre.&lt;/span&gt;&lt;br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O fato de utilizar este anel de vedação não autoriza, nem protege o equipamento caso ele seja submerso ou transite por alagamentos ( é uma coisa óbvia, mas prefiro deixar claro aqui)&lt;/span&gt;&lt;/p&gt;</t>
  </si>
  <si>
    <t>932608070</t>
  </si>
  <si>
    <t>VX2011007</t>
  </si>
  <si>
    <t>Aplicador De Espuma</t>
  </si>
  <si>
    <t>9603.90.00</t>
  </si>
  <si>
    <t>7898511020012</t>
  </si>
  <si>
    <t>&lt;p&gt;O Aplicador de Espuma Vonixx foi desenvolvido com células fechadas e materiais de alta qualidade, especialmente para aplicar ceras, hidratantes de couro, limpadores, renovadores de plásticos, polidores e produtos para pneus. Com tecnologia em poliéster pré-soft, possui resistência ao rasgo e a solventes, além de ser extremamente macio, garantindo aplicações uniformes e sem arranhões. Seu formato anatômico facilita o manuseio e proporciona uma experiência prática e eficiente. Benefícios: Resistência ao Rasgo: Ideal para uso contínuo, sem desgaste. Resistência a Solventes: Perfeito para aplicar produtos variados com segurança. Maciez Extrema: Suavidade que protege a superfície do veículo. Pacote com 2 Unidades Adquira o Aplicador de Espuma Vonixx e tenha o máximo em eficiência e segurança nos cuidados automotivos!&lt;/p&gt;</t>
  </si>
  <si>
    <t>904718174</t>
  </si>
  <si>
    <t>Aplicador de Espuma 9,5 cm x 5,5 cm</t>
  </si>
  <si>
    <t>23</t>
  </si>
  <si>
    <t>7898511038093</t>
  </si>
  <si>
    <t>&lt;p&gt;Aplicador de Espuma Vonixx 9,5x5,5cm - Alta Qualidade para Aplicação Uniforme O Aplicador de Espuma Vonixx é a ferramenta ideal para aplicar ceras, hidratantes de couro, limpadores, renovadores de plásticos, polidores e produtos para pneus com total precisão. Sua espuma macia e durável proporciona aplicação uniforme, sem riscos de arranhar a superfície do veículo. Características: Formato Ergonômico: Facilita o manuseio para uma aplicação confortável e prática. Espuma Macia e Resistente: Garante longa durabilidade, sendo perfeita para usos repetidos. Aplicação Uniforme: Evita excessos e promove acabamento impecável em cada detalhe. Aposte no Aplicador de Espuma Vonixx e otimize seus cuidados automotivos com qualidade e segurança.&lt;/p&gt;</t>
  </si>
  <si>
    <t>https://s3.amazonaws.com/tiny-anexos-us/erp/ODk4NTQ1NzA2/a489810498a2f2e9a7908af4dc1d0fd6.jpeg</t>
  </si>
  <si>
    <t>https://s3.amazonaws.com/tiny-anexos-us/erp/ODk4NTQ1NzA2/4213ee83a96bf8707864b1e51a57719f.jpeg</t>
  </si>
  <si>
    <t>https://s3.amazonaws.com/tiny-anexos-us/erp/ODk4NTQ1NzA2/68a35bf21c866901fca8c6a0588e52a1.jpeg</t>
  </si>
  <si>
    <t>https://s3.amazonaws.com/tiny-anexos-us/erp/ODk4NTQ1NzA2/706e0a982d3edaff5f872a2f4eb8b069.jpeg</t>
  </si>
  <si>
    <t>https://s3.amazonaws.com/tiny-anexos-us/erp/ODk4NTQ1NzA2/cb9c91f52e1f1f5d0f073b65526159ee.jpeg</t>
  </si>
  <si>
    <t>https://s3.amazonaws.com/tiny-anexos-us/erp/ODk4NTQ1NzA2/9b4437c2dee6ab74f0aee4ab4249dc6a.jpeg</t>
  </si>
  <si>
    <t>923720184</t>
  </si>
  <si>
    <t>VX2018012</t>
  </si>
  <si>
    <t>Aplicador De Vitrificador 9 X 4 X 2,4CM</t>
  </si>
  <si>
    <t>3921.19.00</t>
  </si>
  <si>
    <t>20</t>
  </si>
  <si>
    <t>7898511028223</t>
  </si>
  <si>
    <t>904718178</t>
  </si>
  <si>
    <t>Aplicador Espuma Pct 2 UN</t>
  </si>
  <si>
    <t>https://s3.amazonaws.com/tiny-anexos-us/erp/ODk4NTQ1NzA2/e0120280b2cb07b004a7ea98252e6227.jpeg</t>
  </si>
  <si>
    <t>https://s3.amazonaws.com/tiny-anexos-us/erp/ODk4NTQ1NzA2/fe41dca0b3e543953e824bd2fd9f0f3f.jpeg</t>
  </si>
  <si>
    <t>https://s3.amazonaws.com/tiny-anexos-us/erp/ODk4NTQ1NzA2/f677d74f1305ac958e442ff8ab3e473e.jpeg</t>
  </si>
  <si>
    <t>https://s3.amazonaws.com/tiny-anexos-us/erp/ODk4NTQ1NzA2/918cf0795e66df3caa17202a53c07d6e.jpeg</t>
  </si>
  <si>
    <t>https://s3.amazonaws.com/tiny-anexos-us/erp/ODk4NTQ1NzA2/42d01cca2008074b5438f665d8f3e5cc.jpeg</t>
  </si>
  <si>
    <t>https://s3.amazonaws.com/tiny-anexos-us/erp/ODk4NTQ1NzA2/326953596d0e5ce9153c097643d4a15e.jpeg</t>
  </si>
  <si>
    <t>919714434</t>
  </si>
  <si>
    <t>Aquecedor</t>
  </si>
  <si>
    <t>&lt;p&gt;Aquecedor a Gás Portátil 2 em 1 – 1300W&lt;br&gt;&lt;br&gt;Leve praticidade e conforto para suas aventuras ao ar livre ou situações de emergência com o Queimador de Aquecedor a Gás Portátil 2 em 1. Compacto, eficiente e seguro, ele é perfeito para aquecer ambientes ou preparar refeições em qualquer lugar.&lt;br&gt;&lt;br&gt;Características Principais:&lt;br&gt;- Aquecimento Uniforme: Sistema de ar quente suave com baixa emissão de fumaça, ideal para uso interno em tendas ou espaços externos.&lt;br&gt;- Segurança Avançada: Equipado com sistema de ejeção do cilindro com sensor de pressão e corte automático do fluxo de gás para evitar superaquecimento e vazamentos.&lt;br&gt;- Versatilidade 2 em 1: Pode ser usado como aquecedor ou fogão, permitindo aquecer ambientes, cozinhar ou até mesmo assar alimentos durante acampamentos e outras atividades ao ar livre.&lt;br&gt;- Alta Eficiência Energética: Alimentado por gás butano, que oferece combustão limpa e aquecimento contínuo por longos períodos.&lt;br&gt;- Design Portátil: Compacto e leve, fácil de transportar para qualquer lugar, seja em aventuras, churrascos ou emergências.&lt;br&gt;&lt;br&gt;Especificações Técnicas:&lt;br&gt;- Material: Liga de alumínio.&lt;br&gt;- Consumo de Gás: 90 g/h.&lt;br&gt;- Potência Nominal: 1,3 KW.&lt;br&gt;- Fonte de Gás: Gás butano ou gás liquefeito.&lt;br&gt;- Dimensões: 25 x 24 x 20 cm (9,8 x 9,4 x 7,9 polegadas).&lt;br&gt;- Peso: Aproximadamente 2,625 kg (5,8 libras).&lt;br&gt;&lt;br&gt;Aplicações:&lt;br&gt;- Aquecimento em ambientes externos ou internos.&lt;br&gt;- Preparação de alimentos em acampamentos, churrascos ou pescarias.&lt;br&gt;- Uso emergencial em situações de falta de energia.&lt;br&gt;&lt;br&gt;Itens Inclusos:&lt;br&gt;1 x Queimador/Aquecedor.&lt;br&gt;1 x Manual do usuário.&lt;br&gt;1 x Válvula de conexão para tubulação.&lt;br&gt;1 x Bandeja.&lt;br&gt;&lt;br&gt;Destaques:&lt;br&gt;Multifuncionalidade: Ideal para cozinhar, aquecer ou até mesmo assar alimentos.&lt;br&gt;Conveniência e Segurança: Equipado com dispositivos de segurança para garantir um uso confiável e eficiente.&lt;br&gt;Nota: Caso tenha dúvidas ou precise de mais informações, entre em contato conosco para atendimento rápido e eficaz!&lt;br&gt;&lt;br&gt;Seja para aventuras ou emergências, leve este Queimador e Aquecedor 2 em 1 e aproveite conforto e funcionalidade onde quer que esteja!&lt;/p&gt;</t>
  </si>
  <si>
    <t>https://s3.amazonaws.com/tiny-anexos-us/erp/ODk4NTQ1NzA2/3e87ad6c17160a91a29a24e49f3467c5.jpg</t>
  </si>
  <si>
    <t>https://s3.amazonaws.com/tiny-anexos-us/erp/ODk4NTQ1NzA2/4f3024f39dcb16cc47901d1dbfb058fc.jpg</t>
  </si>
  <si>
    <t>https://s3.amazonaws.com/tiny-anexos-us/erp/ODk4NTQ1NzA2/abc45abfb0675948b0b1461d6aba535d.jpg</t>
  </si>
  <si>
    <t>https://s3.amazonaws.com/tiny-anexos-us/erp/ODk4NTQ1NzA2/9b419854e33281f206d8db44daae5e9d.jpg</t>
  </si>
  <si>
    <t>https://s3.amazonaws.com/tiny-anexos-us/erp/ODk4NTQ1NzA2/6163b60596f53f61c92a464db973f48c.jpg</t>
  </si>
  <si>
    <t>https://s3.amazonaws.com/tiny-anexos-us/erp/ODk4NTQ1NzA2/e96f56f6821a825c9cc940f5dd17ce6b.jpg</t>
  </si>
  <si>
    <t>904718182</t>
  </si>
  <si>
    <t>T-2B</t>
  </si>
  <si>
    <t>Assento Para Patinete Elétrico</t>
  </si>
  <si>
    <t>&lt;div class="rte product-single__description" style="box-sizing: border-box; margin-bottom: 20px; color: #666666; font-family: Muli, sans-serif; font-size: 16px;"&gt; &lt;div class="rte product-single__description" style="box-sizing: border-box; margin-bottom: 20px;"&gt; &lt;p style="box-sizing: border-box; margin-bottom: 20px;"&gt;Assento com altura ajustável para patinetes elétricos. (O patinete elétrico NÃO está incluído).&lt;/p&gt; &lt;p style="box-sizing: border-box; margin-bottom: 20px;"&gt;Possui tamanho de base ajustável, que permite sua instalação em diferentes modelos de patinete.&lt;/p&gt; &lt;p style="box-sizing: border-box; margin-bottom: 20px;"&gt;Ideal para quem busca mais conforto em seu trajeto diário no patinete elétrico.&lt;/p&gt; &lt;p style="box-sizing: border-box;"&gt;Composição: Liga Metálica&lt;/p&gt; &lt;/div&gt; &lt;/div&gt;</t>
  </si>
  <si>
    <t>904718186</t>
  </si>
  <si>
    <t>T-2A</t>
  </si>
  <si>
    <t>Assento Para Patinete Elétrico Xiaomi M365</t>
  </si>
  <si>
    <t>904718190</t>
  </si>
  <si>
    <t>Bactran 1,5l</t>
  </si>
  <si>
    <t>7898511030431</t>
  </si>
  <si>
    <t>&lt;p&gt;Bactran – Limpador Bactericida Ultra Concentrado para Estofados, Carpetes e Tapetes&lt;br&gt;&lt;br&gt;O Bactran é um limpador bactericida de alta performance, desenvolvido para a limpeza profissional de estofados, carpetes e tapetes, proporcionando uma ação poderosa contra manchas e sujeiras. Sua fórmula ultra concentrada e de baixa espumação, enriquecida com peróxido de hidrogênio, remove eficazmente manchas de sangue, café, suco, bolores, além de eliminar até 99,99% das bactérias e fungos. Indicado para uso com extratoras, Bactran proporciona limpeza profunda e higienização completa.&lt;br&gt;&lt;br&gt;7 em 1:&lt;br&gt;- Remove manchas: Eficaz em manchas de café, suco, sangue e muito mais.&lt;br&gt;- Limpeza profunda: Remove sujeiras difíceis com facilidade.&lt;br&gt;- Alvejante: Clareia superfícies sem danificar o tecido.&lt;br&gt;- Neutraliza o pH: Deixa a superfície equilibrada e segura.&lt;br&gt;- Desinfeta: Elimina até 99,99% das bactérias.&lt;br&gt;- Neutraliza odores: Deixa o ambiente livre de cheiros indesejáveis.&lt;br&gt;- Elimina fungos: Garantindo uma limpeza completa e higienização.&lt;br&gt;&lt;br&gt;Diluição:&lt;br&gt;- Sujeira pesada: 1:10&lt;br&gt;- Sujeira média: 1:30&lt;br&gt;- Sujeira leve: 1:60&lt;br&gt;- Diluição pode ser ajustada conforme necessidade.&lt;br&gt;- pH: Ácido (conforme rótulo)&lt;br&gt;&lt;br&gt;Uso recomendado:&lt;br&gt;- Tecidos naturais e sintéticos&lt;br&gt;- Ideal para uso em extratoras.&lt;br&gt;&lt;br&gt;Informações adicionais:&lt;br&gt;- Não utilizar em vidros.&lt;br&gt;- Sempre realize o spot test para garantir a compatibilidade do produto com a superfície.&lt;br&gt;&lt;br&gt;Precauções:&lt;br&gt;- Produto perigoso por ingestão.&lt;br&gt;- Evite contato prolongado com a pele.&lt;br&gt;- Lave as mãos após o uso.&lt;br&gt;- Mantenha fora do alcance de crianças e animais.&lt;br&gt;&lt;br&gt;Modo de uso:&lt;br&gt;1. Diluição: De acordo com o nível de sujeira, dilua o produto conforme as proporções recomendadas.&lt;br&gt;2. Pulverize o produto de forma uniforme, mantendo distância de 20 a 30 cm da superfície, para evitar encharcamento.&lt;br&gt;3. Aguarde 5 minutos para ação.&lt;br&gt;4. Esfregue com uma escova macia para ajudar a soltar a sujeira.&lt;br&gt;5. Realize a extração ou aspiração sem enxágue.&lt;br&gt;6. Para melhor resultado, faça uma segunda extração com enxágue.&lt;br&gt;7. Dica para manchas localizadas: Aplique uma diluição de 1:2, aguarde 5 minutos e extraia.&lt;br&gt;Função desinfetante: Para diluição de 1:10, deixe agir por 10 minutos.&lt;br&gt;&lt;br&gt;Itens Inclusos:&lt;br&gt;Bactran 1,5 Litros&lt;br&gt;&lt;br&gt;Com Bactran, você garante uma limpeza profunda, higienização completa e um ambiente mais saudável para todos.&lt;/p&gt;</t>
  </si>
  <si>
    <t>https://s3.amazonaws.com/tiny-anexos-us/erp/ODk4NTQ1NzA2/fc5eef78e45e47955ba3743c2b7cebd6.jpeg</t>
  </si>
  <si>
    <t>https://s3.amazonaws.com/tiny-anexos-us/erp/ODk4NTQ1NzA2/37f64106936382438f919e172ddf4896.jpeg</t>
  </si>
  <si>
    <t>https://s3.amazonaws.com/tiny-anexos-us/erp/ODk4NTQ1NzA2/2984e4b26ea509bc2d2684a496b8a945.jpeg</t>
  </si>
  <si>
    <t>https://s3.amazonaws.com/tiny-anexos-us/erp/ODk4NTQ1NzA2/1114f160684494711e3142f46e5dc479.jpeg</t>
  </si>
  <si>
    <t>https://s3.amazonaws.com/tiny-anexos-us/erp/ODk4NTQ1NzA2/27650284f5919956984b7309368d473a.jpeg</t>
  </si>
  <si>
    <t>https://s3.amazonaws.com/tiny-anexos-us/erp/ODk4NTQ1NzA2/7980549a91a0a1bea32ae7eb92beec3e.jpeg</t>
  </si>
  <si>
    <t>904718194</t>
  </si>
  <si>
    <t>Bactran 3,0l</t>
  </si>
  <si>
    <t>7898511030448</t>
  </si>
  <si>
    <t>&lt;p&gt;Bactran – Limpador Bactericida Ultra Concentrado para Estofados, Carpetes e Tapetes&lt;br&gt;&lt;br&gt;O Bactran é um limpador bactericida de alta performance, desenvolvido para a limpeza profissional de estofados, carpetes e tapetes, proporcionando uma ação poderosa contra manchas e sujeiras. Sua fórmula ultra concentrada e de baixa espumação, enriquecida com peróxido de hidrogênio, remove eficazmente manchas de sangue, café, suco, bolores, além de eliminar até 99,99% das bactérias e fungos. Indicado para uso com extratoras, Bactran proporciona limpeza profunda e higienização completa.&lt;br&gt;&lt;br&gt;7 em 1:&lt;br&gt;- Remove manchas: Eficaz em manchas de café, suco, sangue e muito mais.&lt;br&gt;- Limpeza profunda: Remove sujeiras difíceis com facilidade.&lt;br&gt;- Alvejante: Clareia superfícies sem danificar o tecido.&lt;br&gt;- Neutraliza o pH: Deixa a superfície equilibrada e segura.&lt;br&gt;- Desinfeta: Elimina até 99,99% das bactérias.&lt;br&gt;- Neutraliza odores: Deixa o ambiente livre de cheiros indesejáveis.&lt;br&gt;- Elimina fungos: Garantindo uma limpeza completa e higienização.&lt;br&gt;&lt;br&gt;Diluição:&lt;br&gt;- Sujeira pesada: 1:10&lt;br&gt;- Sujeira média: 1:30&lt;br&gt;- Sujeira leve: 1:60&lt;br&gt;- Diluição pode ser ajustada conforme necessidade.&lt;br&gt;- pH: Ácido (conforme rótulo)&lt;br&gt;&lt;br&gt;Uso recomendado:&lt;br&gt;- Tecidos naturais e sintéticos&lt;br&gt;- Ideal para uso em extratoras.&lt;br&gt;&lt;br&gt;Informações adicionais:&lt;br&gt;- Não utilizar em vidros.&lt;br&gt;- Sempre realize o spot test para garantir a compatibilidade do produto com a superfície.&lt;br&gt;&lt;br&gt;Precauções:&lt;br&gt;- Produto perigoso por ingestão.&lt;br&gt;- Evite contato prolongado com a pele.&lt;br&gt;- Lave as mãos após o uso.&lt;br&gt;- Mantenha fora do alcance de crianças e animais.&lt;br&gt;&lt;br&gt;Modo de uso:&lt;br&gt;1. Diluição: De acordo com o nível de sujeira, dilua o produto conforme as proporções recomendadas.&lt;br&gt;2. Pulverize o produto de forma uniforme, mantendo distância de 20 a 30 cm da superfície, para evitar encharcamento.&lt;br&gt;3. Aguarde 5 minutos para ação.&lt;br&gt;4. Esfregue com uma escova macia para ajudar a soltar a sujeira.&lt;br&gt;5. Realize a extração ou aspiração sem enxágue.&lt;br&gt;6. Para melhor resultado, faça uma segunda extração com enxágue.&lt;br&gt;7. Dica para manchas localizadas: Aplique uma diluição de 1:2, aguarde 5 minutos e extraia.&lt;br&gt;8. Função desinfetante: Para diluição de 1:10, deixe agir por 10 minutos.&lt;br&gt;&lt;br&gt;Itens inclusos:&lt;br&gt;Bactran 3L&lt;br&gt;&lt;br&gt;Com Bactran, você garante uma limpeza profunda, higienização completa e um ambiente mais saudável para todos.&lt;/p&gt;</t>
  </si>
  <si>
    <t>https://s3.amazonaws.com/tiny-anexos-us/erp/ODk4NTQ1NzA2/0333e2b975c7f7a20cec9e0f09b96013.jpeg</t>
  </si>
  <si>
    <t>https://s3.amazonaws.com/tiny-anexos-us/erp/ODk4NTQ1NzA2/dde73eb19c8e1ab750faf072012ce335.jpeg</t>
  </si>
  <si>
    <t>https://s3.amazonaws.com/tiny-anexos-us/erp/ODk4NTQ1NzA2/b043f8e42c9fbfbbab55aa3497656e08.jpeg</t>
  </si>
  <si>
    <t>https://s3.amazonaws.com/tiny-anexos-us/erp/ODk4NTQ1NzA2/ed80ddc9005d230065c1d33be8a2b837.jpeg</t>
  </si>
  <si>
    <t>https://s3.amazonaws.com/tiny-anexos-us/erp/ODk4NTQ1NzA2/d947465a04808a677c83cf0c9cdd8294.jpeg</t>
  </si>
  <si>
    <t>https://s3.amazonaws.com/tiny-anexos-us/erp/ODk4NTQ1NzA2/01f39a05eadead91a41c36a60035ed31.jpeg</t>
  </si>
  <si>
    <t>904718198</t>
  </si>
  <si>
    <t>Banco Bicicleta Selim Preto e Azul</t>
  </si>
  <si>
    <t>62</t>
  </si>
  <si>
    <t>&lt;p&gt;Banco Selim Vazado Anatômico com Gel Confortável e Fita Refletiva para Bike MTB Melhore sua experiência de pedal com o Selim Vazado Anatômico com Gel Confortável, projetado para oferecer o máximo de conforto e segurança durante suas pedaladas, seja no MTB, no lazer ou em trajetos urbanos. Com tecnologia antiprostática e design ergonômico, ele garante um passeio suave e agradável, reduzindo a pressão nas áreas sensíveis. Principais Benefícios: - Conforto Extremo: Espuma em gel anatômica que proporciona maior comodidade durante longas pedaladas. - Segurança Adicional: Fita refletiva integrada para melhor visibilidade e segurança em ambientes de baixa luminosidade. - Antiprostático: Design vazado que reduz a pressão e oferece maior ventilação, promovendo um pedal saudável. Características Técnicas: - Material: Aço, plástico, ligas metálicas e gel - Dimensões: 24 cm (C) x 20 cm (L) x 9 cm (A) - Peso Aproximado: 660g - Cor: Preto com detalhes em Azul e Vermelho - Indicado para: Mountain Bike (MTB), uso urbano e lazer Itens Inclusos: 1 Banco Selim Vazado Anatômico com Gel Confortável e Fita Refletiva para Bike MTB 1 Carrinho/Castanha de selim para instalação rápida e fácil Ideal para ciclistas que buscam conforto e segurança sem comprometer o desempenho. Com design moderno e funcional, o selim se adapta a diversos estilos de bike, oferecendo uma experiência confortável em qualquer terreno. Dúvidas? Nossa equipe está pronta para atender você com excelência. Garanta já o seu e tenha mais conforto nas suas pedaladas!&lt;/p&gt;</t>
  </si>
  <si>
    <t>https://s3.amazonaws.com/tiny-anexos-us/erp/ODk4NTQ1NzA2/363a6d16ce1138c0251419bc4bf7c678.jpg</t>
  </si>
  <si>
    <t>https://s3.amazonaws.com/tiny-anexos-us/erp/ODk4NTQ1NzA2/548ef19464c8f6b5f6510b376a27ad71.jpg</t>
  </si>
  <si>
    <t>https://s3.amazonaws.com/tiny-anexos-us/erp/ODk4NTQ1NzA2/3895cba04f52a40dfb759e5b811256f1.jpg</t>
  </si>
  <si>
    <t>https://s3.amazonaws.com/tiny-anexos-us/erp/ODk4NTQ1NzA2/0ac05aaa37cb174d77c8d178651d1a5f.jpg</t>
  </si>
  <si>
    <t>https://s3.amazonaws.com/tiny-anexos-us/erp/ODk4NTQ1NzA2/4c926b3c91b03b7a1db46755b54119c9.jpg</t>
  </si>
  <si>
    <t>https://s3.amazonaws.com/tiny-anexos-us/erp/ODk4NTQ1NzA2/653ea7db10bd1d2c28903aa6c096f38c.jpg</t>
  </si>
  <si>
    <t>924270716</t>
  </si>
  <si>
    <t>Banco Bicicleta Selim Preto e Vermelho + Couro PU</t>
  </si>
  <si>
    <t>59</t>
  </si>
  <si>
    <t>Selim Evolutionx para Mountain Bikes – Conforto e Performance   Desenvolvido para ciclistas exigentes que buscam o melhor em desempenho e conforto, o Selim Evolutionx é a escolha ideal para quem pratica Mountain Bike (MTB), Speed ou pedala no ambiente urbano. Com design moderno e materiais de altíssima qualidade, ele oferece a combinação perfeita entre leveza, resistência e conforto para suas pedaladas mais intensas.  Características Principais:  - Peso: Apenas 460g - Dimensões (CxLxA): 29cm x 17cm x 6cm - Material de Revestimento: Elastômero e polímero termoplástico  - Cor: Preto com detalhes em vermelho e Linhas refletivas - Marca: Evolutionx   Benefícios:  Conforto de Longa Duração: Seu formato foi projetado para aliviar a pressão durante o pedal, promovendo uma experiência sem desconfortos, mesmo nas trilhas mais desafiadoras.  Resistência e Durabilidade: Revestido com materiais impermeáveis, o selim resiste à ação do sol e da chuva, garantindo um desempenho constante em qualquer condição climática.  Design Esportivo: Combina um estilo moderno com um toque de sofisticação, perfeito para quem exige mais desenpenho.  Indicação de Uso:  - MTB (Mountain Bike) - Speed - Urbano  O Selim Evolutionx redefine o padrão dos componentes para ciclistas que buscam uma pedalada competitiva, confortável e segura. Prepare-se para dominar qualquer terreno com o máximo de desempenho e conforto.  Adquira o seu Selim Evolutionx agora e experimente o próximo nível de pedalada!</t>
  </si>
  <si>
    <t>https://s3.amazonaws.com/tiny-anexos-us/erp/ODk4NTQ1NzA2/baf07e5f4006a4c475e018150cd7e308.jpg</t>
  </si>
  <si>
    <t>https://s3.amazonaws.com/tiny-anexos-us/erp/ODk4NTQ1NzA2/94d1c12db38e3abf6bd18e4f2cde1534.jpg</t>
  </si>
  <si>
    <t>https://s3.amazonaws.com/tiny-anexos-us/erp/ODk4NTQ1NzA2/d1c17a3dfdf4592632f7e30a82d3a728.jpg</t>
  </si>
  <si>
    <t>https://s3.amazonaws.com/tiny-anexos-us/erp/ODk4NTQ1NzA2/91c1b8d7329a617e5d86108c34344695.jpg</t>
  </si>
  <si>
    <t>https://s3.amazonaws.com/tiny-anexos-us/erp/ODk4NTQ1NzA2/455ccb17504a2c928da8b4af0fce2814.jpg</t>
  </si>
  <si>
    <t>https://s3.amazonaws.com/tiny-anexos-us/erp/ODk4NTQ1NzA2/262f03e70eb10ffcebfeafe690e7538d.jpg</t>
  </si>
  <si>
    <t>904722168</t>
  </si>
  <si>
    <t>BR01</t>
  </si>
  <si>
    <t>Barra Com Pintura 01</t>
  </si>
  <si>
    <t>-15339</t>
  </si>
  <si>
    <t>904718206</t>
  </si>
  <si>
    <t>VT2011093</t>
  </si>
  <si>
    <t>Barra Descontaminante 100g</t>
  </si>
  <si>
    <t>7898511031032</t>
  </si>
  <si>
    <t>&lt;p&gt;Barra Descontaminante Vintex – Limpeza Profunda e Proteção para seu Veículo A Barra Descontaminante Vintex foi desenvolvida para remover contaminantes difíceis da pintura automotiva, como pulverizações de tinta, seiva de árvores, fezes recentes de pássaros, impactos de insetos, poluição industrial, pó de ferro, pigmentos de asfalto e outros resíduos que deixam a superfície áspera e sem brilho. Compatível com pintura, vidros, borrachas, cromados e faróis, este produto é essencial para quem busca proteção e restauração do brilho original do veículo. Benefícios da Barra Descontaminante Vintex - Remove contaminantes sem danificar a pintura - Restaura o toque liso e o brilho da superfície - Pode ser utilizada antes de enceramentos ou polimentos - Reutilizável até apresentar excesso de contaminação Modo de Uso 1. Lave previamente o veículo e certifique-se de que a pintura esteja fria. 2. Modele uma pequena quantidade da barra para deixá-la maleável, mantendo parte dela entre os dedos indicador e anelar para maior estabilidade. 3. Pulverize o V-LUB Vonixx na superfície em áreas de no máximo 40cm x 40cm. 4. Passe a barra com movimentos leves e horizontais até que a superfície esteja lisa e sem contaminantes. 5. Utilize uma toalha de microfibra limpa e seca para finalizar, garantindo uma pintura renovada e sem aspereza. Dicas Importantes: - Lave a barra em água limpa ao notar acúmulo de contaminantes. - Quando a barra estiver muito contaminada mesmo após modelagem, descarte-a e utilize um pedaço novo. - A barra pode ser remodelada várias vezes, desde que não apresente excesso de contaminantes para evitar riscos na pintura. Itens inclusos: Barra Descontaminante Vintex 100g Restaurando a superfície do veículo com eficiência e cuidado!&lt;/p&gt;</t>
  </si>
  <si>
    <t>https://s3.amazonaws.com/tiny-anexos-us/erp/ODk4NTQ1NzA2/8b09aa2af97fa597f14fbdb1bf4cadb0.jpeg</t>
  </si>
  <si>
    <t>https://s3.amazonaws.com/tiny-anexos-us/erp/ODk4NTQ1NzA2/921ae64a7e773f091115891c23048cf0.jpeg</t>
  </si>
  <si>
    <t>https://s3.amazonaws.com/tiny-anexos-us/erp/ODk4NTQ1NzA2/864529e522a9e3ebb3b2f351c6f93482.jpeg</t>
  </si>
  <si>
    <t>https://s3.amazonaws.com/tiny-anexos-us/erp/ODk4NTQ1NzA2/dcd33d0357d87e36dfed4781b72ff4b5.jpeg</t>
  </si>
  <si>
    <t>https://s3.amazonaws.com/tiny-anexos-us/erp/ODk4NTQ1NzA2/944e2378472b1cc3dde8f1ed34a514f0.jpeg</t>
  </si>
  <si>
    <t>https://s3.amazonaws.com/tiny-anexos-us/erp/ODk4NTQ1NzA2/849370f4cf833b30ffcc618badc7837d.jpeg</t>
  </si>
  <si>
    <t>Vintex</t>
  </si>
  <si>
    <t>904718212</t>
  </si>
  <si>
    <t>Barra Descontaminante 50g</t>
  </si>
  <si>
    <t>7898511031025</t>
  </si>
  <si>
    <t>&lt;p&gt;Barra Descontaminante Vintex – Limpeza Profunda e Proteção para seu Veículo A Barra Descontaminante Vintex foi desenvolvida para remover contaminantes difíceis da pintura automotiva, como pulverizações de tinta, seiva de árvores, fezes recentes de pássaros, impactos de insetos, poluição industrial, pó de ferro, pigmentos de asfalto e outros resíduos que deixam a superfície áspera e sem brilho. Compatível com pintura, vidros, borrachas, cromados e faróis, este produto é essencial para quem busca proteção e restauração do brilho original do veículo. Benefícios da Barra Descontaminante Vintex - Remove contaminantes sem danificar a pintura - Restaura o toque liso e o brilho da superfície - Pode ser utilizada antes de enceramentos ou polimentos - Reutilizável até apresentar excesso de contaminação Modo de Uso 1. Lave previamente o veículo e certifique-se de que a pintura esteja fria. 2. Modele uma pequena quantidade da barra para deixá-la maleável, mantendo parte dela entre os dedos indicador e anelar para maior estabilidade. 3. Pulverize o V-LUB Vonixx na superfície em áreas de no máximo 40cm x 40cm. 4. Passe a barra com movimentos leves e horizontais até que a superfície esteja lisa e sem contaminantes. 5. Utilize uma toalha de microfibra limpa e seca para finalizar, garantindo uma pintura renovada e sem aspereza. Dicas Importantes: - Lave a barra em água limpa ao notar acúmulo de contaminantes. - Quando a barra estiver muito contaminada mesmo após modelagem, descarte-a e utilize um pedaço novo. - A barra pode ser remodelada várias vezes, desde que não apresente excesso de contaminantes para evitar riscos na pintura. Itens inclusos: Barra Descontaminante Vintex 50g Restaurando a superfície do veículo com eficiência e cuidado!&lt;/p&gt;</t>
  </si>
  <si>
    <t>https://s3.amazonaws.com/tiny-anexos-us/erp/ODk4NTQ1NzA2/7b214ea51b9ebe6654ca7b82b2498675.jpeg</t>
  </si>
  <si>
    <t>https://s3.amazonaws.com/tiny-anexos-us/erp/ODk4NTQ1NzA2/65b50e9580454209fe579faaad31a5cc.jpeg</t>
  </si>
  <si>
    <t>https://s3.amazonaws.com/tiny-anexos-us/erp/ODk4NTQ1NzA2/102a28cc2615b9f0aa08b308960e429e.jpeg</t>
  </si>
  <si>
    <t>https://s3.amazonaws.com/tiny-anexos-us/erp/ODk4NTQ1NzA2/5d7069c32cdacd8e43614ce93cf7177f.jpeg</t>
  </si>
  <si>
    <t>https://s3.amazonaws.com/tiny-anexos-us/erp/ODk4NTQ1NzA2/7ec0f6607bae86deb48afb421e9f8012.jpeg</t>
  </si>
  <si>
    <t>https://s3.amazonaws.com/tiny-anexos-us/erp/ODk4NTQ1NzA2/2a8b9145bca115ab58a06f3fb3706ac6.jpeg</t>
  </si>
  <si>
    <t>904722175</t>
  </si>
  <si>
    <t>Barra Slim Com Pintura</t>
  </si>
  <si>
    <t>904718216</t>
  </si>
  <si>
    <t>BARRACAKOALA2P</t>
  </si>
  <si>
    <t>Barraca Para Até 2 Pessoas Impermeavel</t>
  </si>
  <si>
    <t>-20</t>
  </si>
  <si>
    <t>7896558460990</t>
  </si>
  <si>
    <t>&lt;p&gt;Barraca para Camping Koala Guepardo 2 Pessoas - Nautika A Barraca Koala Guepardo é a escolha perfeita para casais ou amigos que buscam aventuras ao ar livre. Com capacidade para acomodar 2 pessoas, esta barraca combina durabilidade e praticidade para garantir uma experiência de camping confortável e segura. Ideal para camping em clima seco. CARACTERÍSTICAS PRINCIPAIS - Sobreteto de Alta Qualidade: Fabricado em poliéster 170T, proporciona excelente resistência contra intempéries. - Estrutura Resistente: Varetas de fibra de vidro reforçadas garantem estabilidade mesmo em condições adversas. - Dormitório Confortável: O interior em poliéster 170T oferece um ambiente aconchegante. - Piso Protetor: Feito em polietileno de 90g/m², mantém o interior seco e protegido. FUNCIONALIDADE E CONVENIÊNCIA - Coluna d'água de 600mm: Proporciona proteção adicional contra chuva e umidade. - Porta-objetos Interno: Facilita o armazenamento de itens pessoais. - Dimensões Compactas: Medindo 2,00 m x 1,60 m x 1,15 m e pesando apenas 1,55 kg, é fácil de transportar e montar. ESPECIFICAÇÕES TÉCNICAS - Marca: Guepardo - Modelo: Koala 2 - Capacidade: 2 pessoas - Sobreteto: Poliéster 170T - Estrutura: Varetas de fibra de vidro - Dormitório: Poliéster 170T - Piso: Polietileno 90g/m² - Coluna d'água: 600mm - Porta-objetos Interno: Sim - Dimensões: 2,00 m x 1,60 m x 1,15 m - Peso: 1,55 kg - Compartimentos Divisórios: 0 BENEFÍCIOS ADICIONAIS - Portabilidade: Com peso leve e fácil montagem, é ideal para acampamentos em parques e trilhas em áreas remotas. - Proteção e Conforto: Oferece um abrigo seguro e confortável, perfeito para desfrutar da natureza com tranquilidade. SOBRE A NAUTIKA: Há mais de cinco décadas, a Nautika se destaca pela qualidade e inovação em seus produtos para lazer e camping. Com mais de 2000 itens desenvolvidos para os amantes da natureza, a marca garante confiabilidade e performance em cada aventura. Escolha a Barraca Koala Guepardo para suas próximas aventuras e aproveite a combinação perfeita de resistência, conforto e praticidade!&lt;/p&gt;</t>
  </si>
  <si>
    <t>https://s3.amazonaws.com/tiny-anexos-us/erp/ODk4NTQ1NzA2/222163011578e5dad41aa3b7b5726073.jpg</t>
  </si>
  <si>
    <t>https://s3.amazonaws.com/tiny-anexos-us/erp/ODk4NTQ1NzA2/19d028c41492b4850089702882f4332a.jpg</t>
  </si>
  <si>
    <t>https://s3.amazonaws.com/tiny-anexos-us/erp/ODk4NTQ1NzA2/3d400573d11c23bd4289335269b9b2b5.jpg</t>
  </si>
  <si>
    <t>https://s3.amazonaws.com/tiny-anexos-us/erp/ODk4NTQ1NzA2/08948c35577718f078a1b88b8267d77d.jpg</t>
  </si>
  <si>
    <t>https://s3.amazonaws.com/tiny-anexos-us/erp/ODk4NTQ1NzA2/5aa24247964aad22aea2f859000a7b8a.jpg</t>
  </si>
  <si>
    <t>https://s3.amazonaws.com/tiny-anexos-us/erp/ODk4NTQ1NzA2/ae7e4fa69452545abb664eb41f3b747c.jpg</t>
  </si>
  <si>
    <t>Esportes e Fitness &gt; Camping, Caça e Pesca &gt; Equipamento para Camping &gt; Barracas</t>
  </si>
  <si>
    <t>904718220</t>
  </si>
  <si>
    <t>BARRACAPANDA</t>
  </si>
  <si>
    <t>Barraca Para Até 2 Pessoas Impermeavel Nautika</t>
  </si>
  <si>
    <t>7896558421526</t>
  </si>
  <si>
    <t>&lt;p&gt;Barraca de Camping Panda para 2 Pessoas da Nautika - Prática, Confortável e Impermeável! Ideal para quem quer acampar mas não quer abrir mão do conforto. Transforme sua experiência de acampamento com a Barraca de Camping Panda para até 2 Pessoas da Nautika. Projetada para proporcionar Conforto e Praticidade sem igual, esta barraca é perfeita para quem valoriza Qualidade e Leveza em suas aventuras ao ar livre. O modelo é projetado para Climas Secos. POR QUE ESCOLHER A BARRACA PANDA 2 DA NAUTIKA? Feita com Varetas de Fibra de Vidro e Piso resistente de Polietileno, esta Barraca Iglu garante robustez e durabilidade. Seu design inteligente inclui um Bolso Interno para Organizar Pequenos Itens, além de oferecer espaço suficiente para acomodar confortavelmente 2 Pessoas. CARACTERÍSTICAS PRINCIPAIS: - Material de Qualidade Superior: Paredes em poliéster com poliuretano e estrutura de varetas de fibra de vidro interligadas. - Proteção Contra Condições Climáticas: Resistente a vazamentos com costuras reforçadas e piso antifungos. - Fácil Montagem e Transporte: Inclui estacas, cordas e uma bolsa compacta para facilitar o transporte. DETALHES TÉCNICOS DA BARRACA: Altura: 1,05m Largura: 2,05m Comprimento: 1,45m Peso: 1,5kg DETALHES TÉCNICOS DA BOLSA DE TRANSPORTE: Altura: 0,13 m Largura: 0,13 m Comprimento: 0,58 m ESPECIFICAÇÕES TÉCNICAS: - Marca: Nautika (NTK) - Capacidade: 2 pessoas - Tipo: Barraca Iglu - Cor: Azul e Laranja - Coluna D'Água: 600mm ACOMPANHA: - 1 Barraca - Varetas de Fibra de Vidro com Sistema Nano Flex - Estacas - Cordas - 1 Bolsa de Transporte - Manual de Instruções SOBRE A NAUTIKA: Há mais de cinco décadas, a Nautika se destaca pela qualidade e inovação em seus produtos para lazer e camping. Com mais de 2000 itens desenvolvidos para os amantes da natureza, a marca garante confiabilidade e performance em cada aventura. Aproveite cada momento ao ar livre com a garantia de conforto e praticidade da Barraca de Camping Panda da Nautika.&lt;/p&gt;</t>
  </si>
  <si>
    <t>https://s3.amazonaws.com/tiny-anexos-us/erp/ODk4NTQ1NzA2/5e6285a0c11c2da21effacf42adcf8da.jpeg</t>
  </si>
  <si>
    <t>https://s3.amazonaws.com/tiny-anexos-us/erp/ODk4NTQ1NzA2/c06c9c9825b267ef7c1d2a95421520f4.jpeg</t>
  </si>
  <si>
    <t>https://s3.amazonaws.com/tiny-anexos-us/erp/ODk4NTQ1NzA2/3fee2b8589c84fd636a8abdceb13aaf1.jpeg</t>
  </si>
  <si>
    <t>https://s3.amazonaws.com/tiny-anexos-us/erp/ODk4NTQ1NzA2/5c067d70955283240a2e7f4aa0d0a8b1.jpeg</t>
  </si>
  <si>
    <t>https://s3.amazonaws.com/tiny-anexos-us/erp/ODk4NTQ1NzA2/cf7dc949841f6ff7b4a28d62dc0cab5f.jpeg</t>
  </si>
  <si>
    <t>https://s3.amazonaws.com/tiny-anexos-us/erp/ODk4NTQ1NzA2/f0ad5690e7eb397560eed9e74203e45b.jpeg</t>
  </si>
  <si>
    <t>904718224</t>
  </si>
  <si>
    <t>M-15B</t>
  </si>
  <si>
    <t>Base Completa Peças Patinete Elétrico M365 B08 Xiaomi Foston</t>
  </si>
  <si>
    <t>&lt;p&gt;&lt;span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Produto Importado em Alumínio&lt;/span&gt;&lt;br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Preta&lt;/span&gt;&lt;br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furação exata para substituição dos originais dos modelos Foston FS-B08, Foston FS-S08 Pro, M365, Pro, Mibo, Star Scooter ou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Acompanha: Base Completa e Parafusos&lt;/span&gt;&lt;/p&gt;</t>
  </si>
  <si>
    <t>904718228</t>
  </si>
  <si>
    <t>M-22</t>
  </si>
  <si>
    <t>Base Do Guidão Do Patinete Elétrico Xiaomi M365, Foston B08</t>
  </si>
  <si>
    <t>&lt;p&gt;&lt;br /&gt;&lt;br /&gt;&lt;br /&gt;&lt;br /&gt;&lt;/p&gt; &lt;div class="x-el x-el-div c2-1 c2-2 c2-g c2-4q c2-4r c2-4s c2-4b c2-4t c2-4u c2-4v c2-3 c2-4 c2-4w c2-4x c2-4y c2-4z c2-5 c2-6 c2-7 c2-8" style="box-sizing: border-box; letter-spacing: normal; text-transform: none; font-family: Lato, arial, sans-serif; font-size: 16px; display: flex; margin: 0px -24px -48px; flex-flow: row wrap; color: #000000; font-style: normal; font-variant-ligatures: normal; font-variant-caps: normal; font-weight: 400; orphans: 2; text-align: start; text-indent: 0px; white-space: normal; widows: 2; word-spacing: 0px; -webkit-text-stroke-width: 0px; background-color: #ffffff; text-decoration-thickness: initial; text-decoration-style: initial; text-decoration-color: initial;" data-ux="Grid"&gt; &lt;/div&gt; &lt;div class="x-el x-el-div c2-1 c2-2 c2-g c2-4q c2-4r c2-4s c2-4b c2-4t c2-4u c2-4v c2-3 c2-4 c2-4w c2-4x c2-4y c2-4z c2-5 c2-6 c2-7 c2-8" style="box-sizing: border-box; letter-spacing: normal; text-transform: none; font-family: Lato, arial, sans-serif; font-size: 16px; display: flex; margin: 0px -24px -48px; flex-flow: row wrap; color: #000000; font-style: normal; font-variant-ligatures: normal; font-variant-caps: normal; font-weight: 400; orphans: 2; text-align: start; text-indent: 0px; white-space: normal; widows: 2; word-spacing: 0px; -webkit-text-stroke-width: 0px; background-color: #ffffff; text-decoration-thickness: initial; text-decoration-style: initial; text-decoration-color: initial;" data-ux="Grid"&gt; &lt;div class="x-el x-el-div c2-1 c2-2 c2-4q c2-50 c2-51 c2-52 c2-1z c2-53 c2-54 c2-55 c2-56 c2-3 c2-4 c2-58 c2-59 c2-5a c2-5b c2-5c c2-5d c2-5 c2-6 c2-7 c2-8" style="box-sizing: border-box; letter-spacing: normal; text-transform: none; font-family: Lato, arial, sans-serif; font-size: 16px; max-width: 41.6667%; flex: 1 1 41.6667%; padding: 0px 24px 48px;" data-ux="GridCell"&gt; &lt;div class="x-el x-el-div c2-1 c2-2 c2-3 c2-4 c2-5 c2-6 c2-7 c2-8" style="box-sizing: inherit; letter-spacing: normal; text-transform: none; font-family: Lato, arial, sans-serif; font-size: 16px;" data-ux="Block"&gt; &lt;div class="x-el c2-1 c2-2 c2-v c2-w c2-4h c2-4b c2-3x c2-3 c2-3w c2-4 c2-y c2-5 c2-6 c2-7 c2-8 x-rt" style="box-sizing: inherit; letter-spacing: normal; text-transform: none; font-family: Lato, arial, sans-serif; font-size: 16px; overflow-wrap: break-word; font-weight: 400; color: #5e5e5e; margin-bottom: 0px; margin-top: 0px; line-height: 1.5;" data-ux="Text" data-aid="PRODUCT_DESCRIPTION_RENDERED" data-typography="BodyAlpha"&gt; &lt;p style="box-sizing: inherit; margin: 0px;"&gt;&lt;span style="box-sizing: inherit;"&gt;- fabricado em Alumínio &lt;/span&gt;&lt;/p&gt; &lt;p style="box-sizing: inherit; margin: 0px;"&gt;&lt;span style="box-sizing: inherit;"&gt;- Cor Preta&lt;/span&gt;&lt;/p&gt; &lt;p style="box-sizing: inherit; margin: 0px;"&gt;&lt;span style="box-sizing: inherit;"&gt;- Com furação exata para substituição dos originais dos modelos Xiaomi m365, Foston Fs-b08 ou similares&lt;/span&gt;&lt;/p&gt; &lt;p style="box-sizing: inherit; margin: 0px;"&gt;&lt;span style="box-sizing: inherit;"&gt;- Não acompanha parafusos&lt;/span&gt;&lt;/p&gt; &lt;/div&gt; &lt;/div&gt; &lt;/div&gt; &lt;/div&gt;</t>
  </si>
  <si>
    <t>904718233</t>
  </si>
  <si>
    <t>M-15A</t>
  </si>
  <si>
    <t>Base Inferior Peças Patinete Elétrico M365 B08 Xiaomi Foston</t>
  </si>
  <si>
    <t>&lt;p&gt;&lt;br style="box-sizing: border-box; color: #666666; font-family: 'Proxima Nova', -apple-system, 'Helvetica Neue', Helvetica, Roboto, Arial, sans-serif; font-size: 20px;" /&gt;&lt;span style="color: #666666; font-family: 'Proxima Nova', -apple-system, 'Helvetica Neue', Helvetica, Roboto, Arial, sans-serif; font-size: 20px;"&gt;- Produto Importado em Alumínio de qualidade.&lt;/span&gt;&lt;br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Preto&lt;/span&gt;&lt;br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furação exata para substituição dos originais dos modelos Foston FS-B08, Foston FS-S08 Pro, M365, Pro, Mibo, Star Scooter ou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Acompanha parafusos para instalação.&lt;/span&gt;&lt;br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/&gt;&lt;/p&gt;</t>
  </si>
  <si>
    <t>904718237</t>
  </si>
  <si>
    <t>VX2026003</t>
  </si>
  <si>
    <t>Blend All In One 500ml</t>
  </si>
  <si>
    <t>7898511030394</t>
  </si>
  <si>
    <t>&lt;p&gt;Blend All In One 500ml - Polidor com Brilho e Proteção em Etapa Única&lt;br&gt;&lt;br&gt;O Blend All In One é o polidor de etapa única ideal para quem busca corte, acabamento e proteção em um só produto. Com uma fórmula avançada que combina a carnaúba com o SiO2 cerâmico, Blend All In One elimina riscos e swirls médios a severos (equivalentes a marcas de lixa P2000 ou mais finas), oferecendo também hidrorrepelência e um acabamento impecável com brilho intenso. Além disso, protege a pintura por até 4 meses, tornando-o uma escolha completa e prática para o cuidado automotivo.&lt;br&gt;&lt;br&gt;Principais Benefícios:&lt;br&gt;- Brilho e Proteção em Um Só Passo: Combinação de carnaúba e SiO2 para brilho, resistência e hidrorrepelência.&lt;br&gt;- Elimina Riscos e Swirls Médios a Severos: Alto poder de corte para restaurar a pintura.&lt;br&gt;- Durabilidade Prolongada: Proteção por até 4 meses, mantendo a pintura com aparência renovada.&lt;br&gt;&lt;br&gt;Especificações:&lt;br&gt;- pH Neutro&lt;br&gt;- Diluição: Pronto para uso&lt;br&gt;- Uso Recomendado: Pintura e faróis&lt;br&gt;&lt;br&gt;Modo de Uso:&lt;br&gt;1. Preparação: Agite bem o produto antes de usar.&lt;br&gt;2. Aplicação: Coloque entre 4 e 5 gotas na boina e espalhe o produto.&lt;br&gt;3. Polimento: Utilize politriz rotativa (800-1800 RPM) ou roto-orbital (3000-4800 OPM) em áreas de até 60cm x 60cm.&lt;br&gt;4. Finalização: Remova com uma toalha de microfibra macia. Repita o processo se necessário para brilho máximo.&lt;br&gt;&lt;br&gt;Dicas de Uso:&lt;br&gt;- Para o teste de hidrorrepelência, aguarde 1 hora após a aplicação.&lt;br&gt;- Escolha a boina de acordo com o estado da pintura; para manutenção do brilho, recomendamos o Blend Ceramic &amp;amp; Carnaúba Paste Wax ou Spray Wax.&lt;br&gt;&lt;br&gt;Atenção: Não aplique em superfícies plásticas porosas.&lt;br&gt;&lt;br&gt;Cuide da pintura com a eficiência do Blend All In One e alcance um acabamento de alto nível com proteção duradoura!&lt;/p&gt;</t>
  </si>
  <si>
    <t>https://s3.amazonaws.com/tiny-anexos-us/erp/ODk4NTQ1NzA2/850a35865443d33e79cb57cae817d94f.jpeg</t>
  </si>
  <si>
    <t>https://s3.amazonaws.com/tiny-anexos-us/erp/ODk4NTQ1NzA2/53b79b5e775dcf2d82fbc591bfb1c1be.jpeg</t>
  </si>
  <si>
    <t>https://s3.amazonaws.com/tiny-anexos-us/erp/ODk4NTQ1NzA2/50b3542ff3c3392e9ed0e52eda4f180f.jpeg</t>
  </si>
  <si>
    <t>https://s3.amazonaws.com/tiny-anexos-us/erp/ODk4NTQ1NzA2/8417fa4fbd3d9792f35bb81fdf47452d.jpeg</t>
  </si>
  <si>
    <t>https://s3.amazonaws.com/tiny-anexos-us/erp/ODk4NTQ1NzA2/1a6854528e2323a83a7c62152f215ded.jpeg</t>
  </si>
  <si>
    <t>https://s3.amazonaws.com/tiny-anexos-us/erp/ODk4NTQ1NzA2/3129025e54aaf724c75215e633941e62.jpeg</t>
  </si>
  <si>
    <t>904718241</t>
  </si>
  <si>
    <t>Blend Black Wax 100ml</t>
  </si>
  <si>
    <t>7898511030332</t>
  </si>
  <si>
    <t>&lt;p&gt;Blend Ceramic &amp;amp; Carnaúba Paste Wax - Black Edition A Blend Ceramic &amp;amp; Carnaúba Paste Wax - Black Edition é uma cera híbrida premium, especialmente formulada para carros de cores escuras, com destaque para veículos pretos. Combinando a durabilidade do SiO2 com o brilho quente e intenso da mais pura carnaúba tipo 1, oferece proteção de longa duração e uma estética impecável para superfícies automotivas. Benefícios e Características - Proteção Duradoura: Até 7 meses de proteção contra contaminantes externos. - Brilho Espetacular: Realça o brilho de veículos escuros, restaurando o acabamento profundo e luxuoso. - Hidrorrepelência: A fórmula cria uma barreira protetora que repele água e sujeira com eficiência. - Alto Rendimento: Rende até 25 aplicações por embalagem. - Fácil Aplicação: Desenvolvida para uso prático e eficiente. Indicações de Uso - Superfícies compatíveis: Pinturas automotivas, superfícies pretas e cromados. - Atenção: Não recomendado para aplicação em plásticos. Modo de Uso 1. Lave o veículo cuidadosamente, removendo toda a sujeira e contaminantes. 2. Com um aplicador de espuma, aplique uma fina camada da cera em movimentos uniformes. 3. Aguarde de 5 a 10 minutos para que o produto se assente na superfície. 4. Remova a cera utilizando uma toalha de microfibra limpa e seca, revelando o brilho intenso. 5. Para um resultado ainda mais impressionante, aplique uma segunda camada para reforçar o brilho e a proteção. Especificações - Diluição: Pronto para uso. - Durabilidade: Até 7 meses. - Rendimento: Até 25 aplicações por unidade. Itens inclusos: 1 Blend Black Wax 100ml Proporcione o máximo de proteção e beleza ao seu veículo de cor escura com a Blend Black Edition!&lt;/p&gt;</t>
  </si>
  <si>
    <t>https://s3.amazonaws.com/tiny-anexos-us/erp/ODk4NTQ1NzA2/d4b7fd9d949bcf81742fe88b8f88e912.jpeg</t>
  </si>
  <si>
    <t>https://s3.amazonaws.com/tiny-anexos-us/erp/ODk4NTQ1NzA2/54c5a35ec7ff2a0320a365e0bc4d753a.jpeg</t>
  </si>
  <si>
    <t>https://s3.amazonaws.com/tiny-anexos-us/erp/ODk4NTQ1NzA2/be47cdc22b46f0b272573c7c9cb0a4c9.jpeg</t>
  </si>
  <si>
    <t>https://s3.amazonaws.com/tiny-anexos-us/erp/ODk4NTQ1NzA2/e81035e0da22052d021d143ec1c56980.jpeg</t>
  </si>
  <si>
    <t>https://s3.amazonaws.com/tiny-anexos-us/erp/ODk4NTQ1NzA2/940e48a0482cf57449fbfaede15a7592.jpeg</t>
  </si>
  <si>
    <t>https://s3.amazonaws.com/tiny-anexos-us/erp/ODk4NTQ1NzA2/262287856220137abae8b9c17213639c.jpeg</t>
  </si>
  <si>
    <t>904722187</t>
  </si>
  <si>
    <t>Blend Cleaner Black Wax 500ml</t>
  </si>
  <si>
    <t>7898511033036</t>
  </si>
  <si>
    <t>&lt;p&gt;Blend Cleaner Black Edition 500ml - Limpeza, Brilho e Proteção para Veículos de Cores Escuras A Blend Cleaner Black Edition é a cera ideal para quem busca revitalizar e proteger a pintura de veículos escuros. Com sua fórmula exclusiva 3 em 1, este produto oferece limpeza profunda, brilho intenso e proteção duradoura. A presença de microabrasivos de baixa abrasividade permite remover suavemente impurezas sem agredir a pintura. Combinando carnaúba tipo 1 e SiO2, a Blend Cleaner Black Edition cria uma camada protetora de até 6 meses, garantindo um acabamento impecável para carros escuros. Principais Benefícios: - Limpeza e Brilho Intenso: Microabrasivos suaves para limpeza eficiente sem comprometer a pintura. - Proteção Prolongada: Camada protetora com durabilidade de até 6 meses. - Fórmula Exclusiva para Carros Escuros: Ideal para superfícies de pintura preta e cromadas, black piano e rodas. Especificações: - Pronto para Uso: Sem necessidade de diluição. - Recomendações de Uso: Pintura, superfície cromada, black piano e rodas. Modo de Uso: 1. Preparação: Agite bem o produto antes de usar. 2. Aplicação: Aplique uma pequena quantidade com um aplicador de espuma ou microfibra, realizando movimentos circulares e uniformes. 3. Tempo de Secagem: Deixe secar por 5 a 30 minutos. 4. Finalização: Remova o excesso com uma toalha de microfibra até alcançar o brilho desejado. Dicas de Aplicação: - Para um enceramento técnico, utilize politriz roto-orbital em baixa rotação com boina de refino. - Atenção: Recomenda-se o uso de luvas durante a aplicação devido à pigmentação que pode manchar as mãos. Itens inclusos: 1 Cera Limpadora 3 em 1 Blend Cleaner Black Wax 500ml Vonixx&lt;/p&gt;</t>
  </si>
  <si>
    <t>https://s3.amazonaws.com/tiny-anexos-us/erp/ODk4NTQ1NzA2/865c843969beb441d11bc4933f1806ee.jpg</t>
  </si>
  <si>
    <t>https://s3.amazonaws.com/tiny-anexos-us/erp/ODk4NTQ1NzA2/29f35cc1df557a93a58da0803a706e14.jpg</t>
  </si>
  <si>
    <t>https://s3.amazonaws.com/tiny-anexos-us/erp/ODk4NTQ1NzA2/b07b9fa52c73e2e08f860f2426c33ca8.jpg</t>
  </si>
  <si>
    <t>https://s3.amazonaws.com/tiny-anexos-us/erp/ODk4NTQ1NzA2/874189a9aaaa67f64b05d564f4ed03ff.jpg</t>
  </si>
  <si>
    <t>https://s3.amazonaws.com/tiny-anexos-us/erp/ODk4NTQ1NzA2/4d6870152ca2504cdb233e5d16719f9f.jpg</t>
  </si>
  <si>
    <t>https://s3.amazonaws.com/tiny-anexos-us/erp/ODk4NTQ1NzA2/9fd8b9e632f972a0a2f0e79ff3affee0.jpg</t>
  </si>
  <si>
    <t>904718245</t>
  </si>
  <si>
    <t>Blend Metal Polish 150g</t>
  </si>
  <si>
    <t>43</t>
  </si>
  <si>
    <t>7898511031285</t>
  </si>
  <si>
    <t>&lt;p&gt;Blend Ceramic &amp;amp; Carnaúba Metal Polish O Blend Ceramic &amp;amp; Carnaúba Metal Polish combina a potência de abrasivos especiais com a pureza da carnaúba e a resistência do SiO, oferecendo um polidor de metais inovador. Esse produto proporciona um acabamento impecável, com brilho intenso e proteção prolongada, sendo ideal para aplicações manuais ou com máquinas. Principais Benefícios e Características - Brilho e Proteção: Promove um brilho intenso e cria uma camada protetora com até 4 meses de durabilidade. - Versatilidade: Indicado para superfícies como alumínio, ferro, inox, cobre, latão, cromo, prata, ouro e outros metais. - Fórmula Exclusiva: Infusão de SiO com carnaúba pura, unindo tecnologia e naturalidade para um polimento superior. - Fácil Aplicação: Desenvolvido para uso prático e eficaz, com resultados profissionais. Indicações de Uso - Superfícies compatíveis: Cromados, alumínio, latão, cobre, ferro galvanizado, aço inox, ferro, prata e ouro. - Atenção: Não aplicar em pintura, plásticos ou vidros. - Recomenda-se: Realizar um teste em pequena área antes do uso em novos materiais. Modo de Uso 1. Certifique-se de que a peça esteja limpa e livre de sujeiras. 2. Aplique uma pequena quantidade do produto em uma toalha de microfibra e esfregue a superfície com força moderada até atingir o nível desejado de brilho. 3. Finalize com outra microfibra limpa e seca para um acabamento perfeito. 4. Se necessário, repita a operação para resultados ainda melhores. Especificações - Diluição: Pronto para uso. - Durabilidade: Até 4 meses de proteção. Itens Inclusos 1 Blend Metal Polish 150g Eleve o brilho e a proteção de seus metais com a Blend Ceramic &amp;amp; Carnaúba Metal Polish – o equilíbrio perfeito entre inovação e desempenho!&lt;/p&gt;</t>
  </si>
  <si>
    <t>https://s3.amazonaws.com/tiny-anexos-us/erp/ODk4NTQ1NzA2/2b8e87d4adb8f3563beb8c32b8f4da24.jpg</t>
  </si>
  <si>
    <t>https://s3.amazonaws.com/tiny-anexos-us/erp/ODk4NTQ1NzA2/41b545f97b459048564955b22430b999.jpg</t>
  </si>
  <si>
    <t>https://s3.amazonaws.com/tiny-anexos-us/erp/ODk4NTQ1NzA2/1322c4691960c0edbefe7373e40dd56f.jpg</t>
  </si>
  <si>
    <t>https://s3.amazonaws.com/tiny-anexos-us/erp/ODk4NTQ1NzA2/4deb61cb71469a9c206b11ddd26ba836.jpg</t>
  </si>
  <si>
    <t>https://s3.amazonaws.com/tiny-anexos-us/erp/ODk4NTQ1NzA2/4d6e65ad27569e696d1afc5425033f2f.jpg</t>
  </si>
  <si>
    <t>https://s3.amazonaws.com/tiny-anexos-us/erp/ODk4NTQ1NzA2/57154f2924e1a5c2f3f13f9c7ab0a339.jpg</t>
  </si>
  <si>
    <t>904718249</t>
  </si>
  <si>
    <t>Blend Paste Wax 100ml</t>
  </si>
  <si>
    <t>10</t>
  </si>
  <si>
    <t>7898511027486</t>
  </si>
  <si>
    <t>&lt;p&gt;Blend Ceramic e Carnaúba Paste Wax A Blend Ceramic e Carnaúba Paste Wax combina o melhor da tecnologia cerâmica (SiO) com a pureza da carnaúba tipo 1, resultando em uma cera híbrida de alta performance. Desenvolvida para proteção e embelezamento de veículos, oferece até 7 meses de durabilidade, resistência cerâmica, brilho intenso e hidrorrepelência excepcional. Principais Benefícios - Proteção Prolongada: Resiste por até 7 meses, protegendo a pintura contra agentes externos. - Hidrorrepelência Superior: Ângulo de gota de 130 graus, proporcionando excelente repelência à água. - Acabamento Premium: Promove o brilho quente e sofisticado da carnaúba. - Versatilidade: Indicado para pintura, superfícies cromadas, black piano, rodas, vidros e faróis. Especificações - Diluição: Produto pronto para uso. - Rendimento: Até 25 aplicações com um frasco de 100ml. - Uso Recomendado: Pintura, superfícies cromadas, black piano e rodas. - Duração: Até 7 meses de proteção em condições normais de uso. Recomendações Adicionais - Para manter o brilho e a hidrorrepelência, utilize a Blend Ceramic e Carnaúba Spray Wax entre as lavagens. - Não recomendado para uso em superfícies plásticas. Modo de Uso 1. Lave o veículo: Certifique-se de que a pintura esteja limpa e livre de contaminantes. 2. Aplique o produto: Com o aplicador de espuma incluso, espalhe a cera uniformemente sobre a superfície, sem deixar áreas sem aplicação. 3. Aguarde: Deixe o produto agir por 5 a 10 minutos. 4. Remova: Utilize uma toalha de microfibra de alta qualidade para retirar o excesso, observando o brilho desejado. 5. Dica para máximo desempenho: Aplique uma segunda camada para intensificar o brilho e a proteção. Precauções - Evite ingestão e contato prolongado com a pele. - Mantenha fora do alcance de crianças e animais domésticos. - Leia o rótulo antes do uso para garantir a aplicação correta. Itens inclusos: 1 Blend Paste Wax 100ml Proporcione ao seu veículo um acabamento impecável com a Blend Ceramic e Carnaúba Paste Wax – proteção duradoura e brilho incomparável!&lt;/p&gt;</t>
  </si>
  <si>
    <t>https://s3.amazonaws.com/tiny-anexos-us/erp/ODk4NTQ1NzA2/bb4358f35803446eaa0b97a15025b48f.jpg</t>
  </si>
  <si>
    <t>https://s3.amazonaws.com/tiny-anexos-us/erp/ODk4NTQ1NzA2/155592de287dffbeabea60f62246cd22.jpg</t>
  </si>
  <si>
    <t>https://s3.amazonaws.com/tiny-anexos-us/erp/ODk4NTQ1NzA2/9857ea8ff2235dd6efc93e25cf7ed449.jpg</t>
  </si>
  <si>
    <t>https://s3.amazonaws.com/tiny-anexos-us/erp/ODk4NTQ1NzA2/c5d861c359e69cdb98c7460760c1ad2e.jpg</t>
  </si>
  <si>
    <t>https://s3.amazonaws.com/tiny-anexos-us/erp/ODk4NTQ1NzA2/330a8ca5d807859275f7c2a5153f7ab1.jpg</t>
  </si>
  <si>
    <t>https://s3.amazonaws.com/tiny-anexos-us/erp/ODk4NTQ1NzA2/c3187733feec14e2e6a4ca94dc6b790d.jpg</t>
  </si>
  <si>
    <t>904718253</t>
  </si>
  <si>
    <t>Blend Spray 500ml</t>
  </si>
  <si>
    <t>7898511027578</t>
  </si>
  <si>
    <t>&lt;p&gt;Blend Ceramic e Carnaúba Spray Wax A Blend Ceramic e Carnaúba Spray Wax é uma cera híbrida de manutenção, ideal para preservar a proteção e o brilho de superfícies veiculares tratadas. Sua fórmula exclusiva combina SiO e a pureza da carnaúba tipo 1, garantindo hidrorrepelência e resistência cerâmica de alta performance. Principais Benefícios - Proteção de Longa Duração: Até 4 meses de durabilidade com brilho intenso e acabamento premium. - Versatilidade de Uso: Compatível com pintura fosca, vitrificada, envelopada, superfícies cromadas, black piano e rodas. - Facilidade na Aplicação: Fórmula em spray pronta para uso, proporcionando economia de tempo e eficiência. - Hidrorrepelência Excepcional: Protege contra sujeiras, água e contaminantes. Especificações - Diluição: Produto pronto para uso. - Rendimento: Altamente econômico, indicado para aplicações rápidas e eficientes. - Uso Recomendado: Manutenção entre lavagens para superfícies já protegidas com ceras ou coatings. Recomendações Adicionais - Desenvolvida para manutenção da Blend Ceramic e Carnaúba Paste Wax, prolongando o brilho e a hidrorrepelência. - Não recomendado para plásticos. Modo de Uso 1. Agite bem o produto antes de usar. 2. Após lavar o veículo, pulverize uma pequena quantidade do produto em uma área de até 60cm x 60cm, mantendo uma distância de 20cm. 3. Sem deixar secar, finalize utilizando uma toalha de microfibra limpa e seca, até obter o brilho desejado. 4. Repita o processo até concluir toda a superfície do veículo. 5. Dica: Caso surjam manchas, reaplique o produto e remova imediatamente com a microfibra. Precauções - Evite ingestão e contato prolongado com a pele. - Mantenha fora do alcance de crianças e animais domésticos. - Leia as instruções no rótulo antes do uso. Itens inclusos: 1 Blend Spray Wax 500ml Preserve o brilho impecável e a proteção cerâmica do seu veículo com a Blend Ceramic e Carnaúba Spray Wax – o cuidado que ele merece!&lt;/p&gt;</t>
  </si>
  <si>
    <t>https://s3.amazonaws.com/tiny-anexos-us/erp/ODk4NTQ1NzA2/dad8a5b4651f2fe9558e98a63dd1615b.jpeg</t>
  </si>
  <si>
    <t>https://s3.amazonaws.com/tiny-anexos-us/erp/ODk4NTQ1NzA2/3fe2d55c3859c60c2d4a6ac7a8078cd9.jpeg</t>
  </si>
  <si>
    <t>https://s3.amazonaws.com/tiny-anexos-us/erp/ODk4NTQ1NzA2/a3dca6bcc05190f08f3f3958783cd08d.jpeg</t>
  </si>
  <si>
    <t>https://s3.amazonaws.com/tiny-anexos-us/erp/ODk4NTQ1NzA2/505e2855c56df85049d678aeca4dd274.jpeg</t>
  </si>
  <si>
    <t>https://s3.amazonaws.com/tiny-anexos-us/erp/ODk4NTQ1NzA2/70f863bd230569ab162833525c127e4b.jpeg</t>
  </si>
  <si>
    <t>https://s3.amazonaws.com/tiny-anexos-us/erp/ODk4NTQ1NzA2/78c52abdbb694d58e78a5633a0a74d73.jpeg</t>
  </si>
  <si>
    <t>904718257</t>
  </si>
  <si>
    <t>Blend Spray Black 500ml</t>
  </si>
  <si>
    <t>7898511030837</t>
  </si>
  <si>
    <t>&lt;p&gt;Blend Ceramic e Carnaúba Spray Wax Black Edition A Blend Ceramic e Carnaúba Spray Wax Black Edition é uma cera híbrida premium, projetada especialmente para veículos de cores escuras. Sua fórmula combina SiO e a mais pura carnaúba tipo 1, garantindo uma proteção duradoura, brilho quente e uma incrível hidrorrepelência. Principais Benefícios - Proteção Duradoura: Até 4 meses de proteção para pinturas escuras. - Realce de Brilho: Proporciona um acabamento impecável, com brilho intenso e profundo, ideal para superfícies black. - Resistência Cerâmica: Maior proteção contra contaminantes e agentes externos. - Fácil Aplicação: Fórmula em spray que facilita a manutenção do veículo. Especificações - Diluição: Produto pronto para uso. - Uso Recomendado: Pinturas escuras, superfícies black piano e cromados. - Durabilidade: Até 4 meses de proteção contínua. Recomendações Adicionais - Não utilizar em superfícies plásticas. - Ideal para manutenção de brilho e proteção em cores escuras. Modo de Uso 1. Agite bem o produto antes de usar. 2. Após lavar o veículo, pulverize uma pequena quantidade do produto na pintura, mantendo uma distância de 20 cm e aplicando em áreas de até 60 cm x 60 cm. 3. Sem deixar secar, finalize com uma toalha de microfibra limpa e seca até obter o brilho desejado. 4. Repita o processo em todas as superfícies desejadas. 5. Dica: Caso apareçam manchas, reaplique o produto e remova imediatamente com a microfibra. Precauções - Produto tóxico. Evite ingestão e contato prolongado com a pele. - Mantenha fora do alcance de crianças e animais domésticos. - Leia atentamente o rótulo antes do uso. Itens inclusos 1 Blend Spray Black Edition 500ml Realce a elegância do seu veículo com a proteção e o brilho da Blend Ceramic e Carnaúba Spray Wax Black Edition – a escolha perfeita para cores escuras!&lt;/p&gt;</t>
  </si>
  <si>
    <t>https://s3.amazonaws.com/tiny-anexos-us/erp/ODk4NTQ1NzA2/41a7d47695c231d0650c30ec9a5ab87f.jpg</t>
  </si>
  <si>
    <t>https://s3.amazonaws.com/tiny-anexos-us/erp/ODk4NTQ1NzA2/37d616ebbae6e8cec52459d25ca8988d.jpg</t>
  </si>
  <si>
    <t>https://s3.amazonaws.com/tiny-anexos-us/erp/ODk4NTQ1NzA2/17cd66054f8b5335528e3a12da25164e.jpg</t>
  </si>
  <si>
    <t>https://s3.amazonaws.com/tiny-anexos-us/erp/ODk4NTQ1NzA2/e68b14d83a16b254ec4017864327d158.jpg</t>
  </si>
  <si>
    <t>https://s3.amazonaws.com/tiny-anexos-us/erp/ODk4NTQ1NzA2/ab8620db71c588110c616385fcf4fcfd.jpg</t>
  </si>
  <si>
    <t>https://s3.amazonaws.com/tiny-anexos-us/erp/ODk4NTQ1NzA2/c3336a9a07d78f5dc7b8fc5ed121ec62.jpg</t>
  </si>
  <si>
    <t>928506701</t>
  </si>
  <si>
    <t>M-3</t>
  </si>
  <si>
    <t>BODUTO TESTE</t>
  </si>
  <si>
    <t>904718265</t>
  </si>
  <si>
    <t>Boina Para Polimento de Vidros Tipo Carpete 5"</t>
  </si>
  <si>
    <t>9603.40.90</t>
  </si>
  <si>
    <t>17</t>
  </si>
  <si>
    <t>7898511028766</t>
  </si>
  <si>
    <t>&lt;p&gt;Boina de Carpete Vonixx – Alto Desempenho no Polimento de Vidros&lt;br&gt;&lt;br&gt;A Boina de Carpete Vonixx foi desenvolvida especialmente para o polimento de vidros, oferecendo excelente performance na etapa de corte. Sua composição permite a remoção eficiente de marcas deixadas por lixas de grão P600 ou superiores, além de riscos leves, moderados e marcas de chuva ácida.&lt;br&gt;&lt;br&gt;Características Principais:&lt;br&gt;&lt;br&gt;- Desempenho Superior: Ideal para a fase de corte no polimento de vidros.&lt;br&gt;- Versatilidade: Remove marcas de lixa, riscos e manchas de chuva ácida.&lt;br&gt;- Durabilidade: Material resistente e de alta qualidade.&lt;br&gt;&lt;br&gt;Benefícios:&lt;br&gt;&lt;br&gt;- Promove uma superfície lisa e com brilho renovado.&lt;br&gt;- Reduz o tempo e o esforço necessário para polir vidros com danos moderados.&lt;br&gt;- Compatível com diferentes equipamentos de polimento.&lt;br&gt;&lt;br&gt;Especificações:&lt;br&gt;&lt;br&gt;- Uso Recomendado: Polimento de vidros automotivos e residenciais.&lt;br&gt;- Tipo de Lixa Compatível: Grão P600 ou superiores.&lt;br&gt;&lt;br&gt;Itens Inclusos:&lt;br&gt;&lt;br&gt;1 Boina de Carpete para Polimento de Vidros 5"&lt;br&gt;&lt;br&gt;Garanta vidros impecáveis e sem marcas com a eficiência da Boina de Carpete Vonixx!&lt;/p&gt;</t>
  </si>
  <si>
    <t>https://s3.amazonaws.com/tiny-anexos-us/erp/ODk4NTQ1NzA2/5df1798931ba6e93a21b382ccd65f386.jpeg</t>
  </si>
  <si>
    <t>https://s3.amazonaws.com/tiny-anexos-us/erp/ODk4NTQ1NzA2/1564c1c1191d4632664522a334e136f9.jpeg</t>
  </si>
  <si>
    <t>https://s3.amazonaws.com/tiny-anexos-us/erp/ODk4NTQ1NzA2/e56cfe88dfbdcc00cff1ab1ce09f1d69.jpeg</t>
  </si>
  <si>
    <t>https://s3.amazonaws.com/tiny-anexos-us/erp/ODk4NTQ1NzA2/987bdd4b688d936b8215243a9bee2316.jpeg</t>
  </si>
  <si>
    <t>https://s3.amazonaws.com/tiny-anexos-us/erp/ODk4NTQ1NzA2/b9d3a9b8635c7b8d3d2334990acbd67c.jpeg</t>
  </si>
  <si>
    <t>904718269</t>
  </si>
  <si>
    <t>Boina Para Polimento de Vidros Tipo Lona 5"</t>
  </si>
  <si>
    <t>2050445</t>
  </si>
  <si>
    <t>&lt;p&gt;Boina de Lona para Polimento de Vidro Vonixx – Precisão e Eficiência&lt;br&gt;&lt;br&gt;A Boina de Lona para Polimento de Vidro Vonixx é projetada para ser utilizada com o polidor Opty, oferecendo resultados impressionantes no polimento de vidros. Ideal para uso com politriz orbital, ela remove de maneira eficiente arranhões leves, marcas de chuva ácida e depósitos de calcário. A boina contribui para deixar o vidro mais nítido e cristalino, aumentando significativamente a visibilidade.&lt;br&gt;&lt;br&gt;Características Principais:&lt;br&gt;&lt;br&gt;- Uso Específico: Desenvolvida para uso com o polidor Opty e politriz orbital.&lt;br&gt;- Eficiência: Remove arranhões leves, manchas de chuva ácida e resíduos calcificados.&lt;br&gt;- Acabamento Profissional: Proporciona vidros mais claros, cristalinos e com maior visibilidade.&lt;br&gt;&lt;br&gt;Benefícios:&lt;br&gt;&lt;br&gt;- Melhora a nitidez e o brilho dos vidros.&lt;br&gt;- Aumenta a segurança ao dirigir, graças à maior visibilidade.&lt;br&gt;- Resultado uniforme com alta durabilidade.&lt;br&gt;&lt;br&gt;Especificações:&lt;br&gt;&lt;br&gt;- Uso Recomendado: Vidros automotivos e residenciais com danos superficiais.&lt;br&gt;- Compatibilidade: Politriz orbital e polidor Opty.&lt;br&gt;&lt;br&gt;Itens Inclusos:&lt;br&gt;&lt;br&gt;1 Boina de Lona para Polimento de Vidro Vonixx.&lt;br&gt;&lt;br&gt;Obtenha vidros impecáveis e uma visibilidade superior com a Boina de Lona para Polimento de Vidro Vonixx!&lt;/p&gt;</t>
  </si>
  <si>
    <t>https://s3.amazonaws.com/tiny-anexos-us/erp/ODk4NTQ1NzA2/a5cf9a088a98b541d4d8ca0d9409e2cc.jpeg</t>
  </si>
  <si>
    <t>https://s3.amazonaws.com/tiny-anexos-us/erp/ODk4NTQ1NzA2/60b4c6c03c585f995ce2b094367de8ec.jpeg</t>
  </si>
  <si>
    <t>https://s3.amazonaws.com/tiny-anexos-us/erp/ODk4NTQ1NzA2/a0d9dd65abcfcc06308ae1c804fe3a53.jpeg</t>
  </si>
  <si>
    <t>https://s3.amazonaws.com/tiny-anexos-us/erp/ODk4NTQ1NzA2/415cbf6ecdce19526f0bab7d8144fb98.jpeg</t>
  </si>
  <si>
    <t>https://s3.amazonaws.com/tiny-anexos-us/erp/ODk4NTQ1NzA2/ce97b1950a0a5822300439ba8e4ce148.jpeg</t>
  </si>
  <si>
    <t>905473339</t>
  </si>
  <si>
    <t>T-8A</t>
  </si>
  <si>
    <t>Bolsa Frontal Grande Patinete Elétrico Bicicleta Triciclo</t>
  </si>
  <si>
    <t>&lt;p&gt;&lt;span style="color: #666666; font-family: 'Proxima Nova', -apple-system, 'Helvetica Neue', Helvetica, Roboto, Arial, sans-serif; font-size: 20px;"&gt;Produto novo de alta qualidade, pode usar em praticamente qualquer patinete ou bicicleta.&lt;/span&gt;&lt;/p&gt;</t>
  </si>
  <si>
    <t>https://s3.amazonaws.com/tiny-anexos-us/erp/ODk4NTQ1NzA2/67140bed380f0f5f451281cf058c675a.jpg</t>
  </si>
  <si>
    <t>https://s3.amazonaws.com/tiny-anexos-us/erp/ODk4NTQ1NzA2/d285b70d48a4073a1974c400b85f656f.jpg</t>
  </si>
  <si>
    <t>https://s3.amazonaws.com/tiny-anexos-us/erp/ODk4NTQ1NzA2/5cee4f6d92d34d13fa9525df20a87531.jpg</t>
  </si>
  <si>
    <t>https://s3.amazonaws.com/tiny-anexos-us/erp/ODk4NTQ1NzA2/0761b6aab287d8811f76440419567d18.jpg</t>
  </si>
  <si>
    <t>904718278</t>
  </si>
  <si>
    <t>B-310</t>
  </si>
  <si>
    <t>Bomba Para Sugar Combustivel</t>
  </si>
  <si>
    <t>BOMBA PARA TRANSFERIR COMBUSTIVEL (MANGUEIRA SUCCAO)  Marca: Estamparia Paulista Modelo: B-310  A melhor opção para você que quer custo beneficio para um acessório de manutenção e segurança do seu veiculo bomba feita de plástico   Especificações: Bomba sugar Produto novo Mangueira 1,7 metros Espessura mangueira 3/8"  Instruções de uso: encaixe a mangueira onde esta o combustível e aperte a bomba para fazer a pressão e começar a sugar</t>
  </si>
  <si>
    <t>https://s3.amazonaws.com/tiny-anexos-us/erp/ODk4NTQ1NzA2/013a19b9b3d47438673c3e139e0fb9ff.jpg</t>
  </si>
  <si>
    <t>https://s3.amazonaws.com/tiny-anexos-us/erp/ODk4NTQ1NzA2/7c08e3e093a0da2803d05b0310bc1712.jpg</t>
  </si>
  <si>
    <t>https://s3.amazonaws.com/tiny-anexos-us/erp/ODk4NTQ1NzA2/3ab7614c634f11cc9fd60e7bff968d6a.jpg</t>
  </si>
  <si>
    <t>Acessórios para Veículos &gt; Acessórios Náuticos &gt; Bombas e Filtros de Água &gt; Bombas de Porão &gt; Manuais</t>
  </si>
  <si>
    <t>Estamparia Paulista</t>
  </si>
  <si>
    <t>904718282</t>
  </si>
  <si>
    <t>BO01</t>
  </si>
  <si>
    <t>Borracha Barra 01</t>
  </si>
  <si>
    <t>-15495</t>
  </si>
  <si>
    <t>904718286</t>
  </si>
  <si>
    <t>M-57</t>
  </si>
  <si>
    <t>Borracha De Amortecedores Da Vibração Xiaomi M365 Foston</t>
  </si>
  <si>
    <t>&lt;div class="ui-pdp-container__row ui-pdp-container__row--description" style="box-sizing: border-box; display: flex; flex: 0 1 auto; flex-flow: row wrap; border-top: 1px solid rgba(0, 0, 0, 0.1); padding-top: 40px; padding-bottom: 40px; font-family: 'Proxima Nova', -apple-system, 'Helvetica Neue', Helvetica, Roboto, Arial, sans-serif; font-size: 16px;"&gt; &lt;div class="ui-pdp-description" style="box-sizing: border-box; color: rgba(0, 0, 0, 0.9);"&gt; &lt;p class="ui-pdp-description__content" style="box-sizing: border-box; font-size: 20px; word-break: break-word; color: #666666;"&gt;Características:&lt;br style="box-sizing: border-box;" /&gt;&lt;br style="box-sizing: border-box;" /&gt;&lt;br style="box-sizing: border-box;" /&gt;Feito de borracha de boa qualidade, sólida, durável e resistente ao desgaste.&lt;br style="box-sizing: border-box;" /&gt;&lt;br style="box-sizing: border-box;" /&gt;&lt;br style="box-sizing: border-box;" /&gt;Consiste em 3 peças de amortecedor de vibração que a espessura é de 0,6 mm, 0,8 mm, 1,2 mm.&lt;br style="box-sizing: border-box;" /&gt;&lt;br style="box-sizing: border-box;" /&gt;&lt;br style="box-sizing: border-box;" /&gt;Especialmente projetado para Xiaomi M365 scooter elétrica dobrável.&lt;br style="box-sizing: border-box;" /&gt;&lt;br style="box-sizing: border-box;" /&gt;&lt;br style="box-sizing: border-box;" /&gt;Ajuda a eliminar frouxidão e rangido, reduzir desgaste entre metais e prolongar a vida útil da scooter elétrica.&lt;br style="box-sizing: border-box;" /&gt;&lt;br style="box-sizing: border-box;" /&gt;&lt;br style="box-sizing: border-box;" /&gt;melhorar a sua experiência de condução. Fácil de instalar e remover.&lt;br style="box-sizing: border-box;" /&gt;&lt;br style="box-sizing: border-box;" /&gt;&lt;br style="box-sizing: border-box;" /&gt;&lt;br style="box-sizing: border-box;" /&gt;especificação:&lt;br style="box-sizing: border-box;" /&gt;Material: Borracha&lt;br style="box-sizing: border-box;" /&gt;Cor: Preto&lt;br style="box-sizing: border-box;" /&gt;Espessura: 0,6 milímetros, 0,8 milímetros, 1,2 milímetros&lt;br style="box-sizing: border-box;" /&gt;&lt;br style="box-sizing: border-box;" /&gt;Lista de embalagem:&lt;br style="box-sizing: border-box;" /&gt;1 x 0,6 milímetros Scooter elétrico vibração amortecedor&lt;br style="box-sizing: border-box;" /&gt;1 x 0,8 milímetros Scooter elétrico vibração amortecedor&lt;br style="box-sizing: border-box;" /&gt;1 x 1,2 milímetros Scooter elétrico vibração amortecedor&lt;/p&gt; &lt;/div&gt; &lt;/div&gt;</t>
  </si>
  <si>
    <t>904718290</t>
  </si>
  <si>
    <t>M-49</t>
  </si>
  <si>
    <t>Borracha Do Acelerador Patinete Elétrico Xiaomi M365</t>
  </si>
  <si>
    <t>&lt;p&gt;Borracha do Acelerador  M365&lt;br /&gt; &lt;br /&gt;Materia : Borracha &lt;br /&gt;&lt;br /&gt;Modelo : Xiaomi M365 &lt;br /&gt;&lt;br /&gt;(OBS : é a borracha do acelerador não borracha do guidão !!!! ) &lt;/p&gt;</t>
  </si>
  <si>
    <t>https://s3.amazonaws.com/tiny-anexos-us/erp/ODk4NTQ1NzA2/6ab92eca2200e1430666d93b33459e42.jpg</t>
  </si>
  <si>
    <t>https://s3.amazonaws.com/tiny-anexos-us/erp/ODk4NTQ1NzA2/0746f967d1296c89bd07b8a915c1e3f6.jpg</t>
  </si>
  <si>
    <t>904718295</t>
  </si>
  <si>
    <t>ES-9</t>
  </si>
  <si>
    <t>Borracha Do Guidão - Patinete Elétrico Segway Es1 E Es2 Es4</t>
  </si>
  <si>
    <t>&lt;p style="box-sizing: border-box; margin-bottom: 20px; color: #666666; font-family: Muli, sans-serif; font-size: 16px;"&gt;Par de borrachas do guidão do patinete Ninebot Segway (inclui 2 unidades).&lt;/p&gt; &lt;p style="box-sizing: border-box; margin-bottom: 20px; color: #666666; font-family: Muli, sans-serif; font-size: 16px;"&gt;Produto ideal para reposição da peça original desgastada pelo uso.&lt;/p&gt; &lt;p style="box-sizing: border-box; margin-bottom: 20px; color: #666666; font-family: Muli, sans-serif; font-size: 16px;"&gt;Adequada ao modelos Ninebot Segway ES1, ES2, ES4, etc.&lt;/p&gt; &lt;p style="box-sizing: border-box; color: #666666; font-family: Muli, sans-serif; font-size: 16px;"&gt;Composição: Borracha&lt;/p&gt;</t>
  </si>
  <si>
    <t>904718299</t>
  </si>
  <si>
    <t>M-44</t>
  </si>
  <si>
    <t>Borracha Do Guidão - Patinete Elétrico Xiaomi Foston</t>
  </si>
  <si>
    <t>&lt;p&gt;&lt;span style="color: #666666; font-family: 'Proxima Nova', -apple-system, 'Helvetica Neue', Helvetica, Roboto, Arial, sans-serif; font-size: 20px;"&gt;Par de borrachas do guidão dos patinetes elétricos.&lt;/span&gt;&lt;br style="box-sizing: border-box; color: #666666; font-family: 'Proxima Nova', -apple-system, 'Helvetica Neue', Helvetica, Roboto, Arial, sans-serif; font-size: 20px;" /&gt;&lt;span style="color: #666666; font-family: 'Proxima Nova', -apple-system, 'Helvetica Neue', Helvetica, Roboto, Arial, sans-serif; font-size: 20px;"&gt; &lt;/span&gt;&lt;br style="box-sizing: border-box; color: #666666; font-family: 'Proxima Nova', -apple-system, 'Helvetica Neue', Helvetica, Roboto, Arial, sans-serif; font-size: 20px;" /&gt;&lt;span style="color: #666666; font-family: 'Proxima Nova', -apple-system, 'Helvetica Neue', Helvetica, Roboto, Arial, sans-serif; font-size: 20px;"&gt;Produto ideal para reposição da peça original desgastada pelo uso.&lt;/span&gt;&lt;br style="box-sizing: border-box; color: #666666; font-family: 'Proxima Nova', -apple-system, 'Helvetica Neue', Helvetica, Roboto, Arial, sans-serif; font-size: 20px;" /&gt;&lt;span style="color: #666666; font-family: 'Proxima Nova', -apple-system, 'Helvetica Neue', Helvetica, Roboto, Arial, sans-serif; font-size: 20px;"&gt; &lt;/span&gt;&lt;br style="box-sizing: border-box; color: #666666; font-family: 'Proxima Nova', -apple-system, 'Helvetica Neue', Helvetica, Roboto, Arial, sans-serif; font-size: 20px;" /&gt;&lt;span style="color: #666666; font-family: 'Proxima Nova', -apple-system, 'Helvetica Neue', Helvetica, Roboto, Arial, sans-serif; font-size: 20px;"&gt;Adequada a modelos como: PRO, M365, FS-B08, entre outros.&lt;/span&gt;&lt;br style="box-sizing: border-box; color: #666666; font-family: 'Proxima Nova', -apple-system, 'Helvetica Neue', Helvetica, Roboto, Arial, sans-serif; font-size: 20px;" /&gt;&lt;span style="color: #666666; font-family: 'Proxima Nova', -apple-system, 'Helvetica Neue', Helvetica, Roboto, Arial, sans-serif; font-size: 20px;"&gt; &lt;/span&gt;&lt;br style="box-sizing: border-box; color: #666666; font-family: 'Proxima Nova', -apple-system, 'Helvetica Neue', Helvetica, Roboto, Arial, sans-serif; font-size: 20px;" /&gt;&lt;span style="color: #666666; font-family: 'Proxima Nova', -apple-system, 'Helvetica Neue', Helvetica, Roboto, Arial, sans-serif; font-size: 20px;"&gt;Composição: Borracha&lt;/span&gt;&lt;/p&gt;</t>
  </si>
  <si>
    <t>904718303</t>
  </si>
  <si>
    <t>BOPTLOCKER</t>
  </si>
  <si>
    <t>Borracha Ponteira Locker</t>
  </si>
  <si>
    <t>-3384</t>
  </si>
  <si>
    <t>904718308</t>
  </si>
  <si>
    <t>BOPTSMART</t>
  </si>
  <si>
    <t>Borracha Ponteira Smart</t>
  </si>
  <si>
    <t>-11456</t>
  </si>
  <si>
    <t>904718312</t>
  </si>
  <si>
    <t>BOPTSTYLE</t>
  </si>
  <si>
    <t>Borracha Ponteira Style</t>
  </si>
  <si>
    <t>-7733</t>
  </si>
  <si>
    <t>919714930</t>
  </si>
  <si>
    <t>1EBC001ECL</t>
  </si>
  <si>
    <t>Brocas Escalonadas de Aço 4-12mm 3-12mm 4-20mm</t>
  </si>
  <si>
    <t>8207.50.11</t>
  </si>
  <si>
    <t>494</t>
  </si>
  <si>
    <t>995951485344</t>
  </si>
  <si>
    <t>&lt;p&gt;Jogo de 3 Brocas Escalonadas de Aço de Alta velocidade – Precisão e Durabilidade para Seus Projetos&lt;br&gt;&lt;br&gt;Indicado para perfurar materiais como:&lt;br&gt;&lt;br&gt;Madeira&lt;br&gt;Plástico&lt;br&gt;Alumínio&lt;br&gt;Cobre&lt;br&gt;PVC&lt;br&gt;Acrílico&lt;br&gt;&lt;br&gt;Especificações:&lt;br&gt;&lt;br&gt;Fixação Hexagonal de 6mm&lt;br&gt;Broca 5 Passos: 12, 10, 8, 6 e 4mm&lt;br&gt;Broca 9 Passos: 20, 18, 16, 14, 12, 10, 8, 6 e 4mm&lt;br&gt;Broca 10 Passos: 12, 11, 10, 9, 8, 7, 6, 5, 4 e 3mm&lt;br&gt;&lt;br&gt;Itens Inclusos:&lt;br&gt;&lt;br&gt;1x Jogo com 3 Brocas Escalonadas&lt;br&gt;1x Estojo de Armazenamento para Brocas&lt;br&gt;&lt;br&gt;Destaques do Produto:&lt;br&gt;&lt;br&gt;Fabricadas em Aço Rápido HSS de Alta Qualidade com revestimento em Aço de Alta Velocidade, proporcionando maior resistência ao desgaste e maior durabilidade.&lt;br&gt;&lt;br&gt;Versatilidade em um único conjunto: Ideal para quem precisa de várias medidas de brocas, facilitando a perfuração de diferentes materiais e garantindo furos precisos e perfeitamente redondos.&lt;br&gt;&lt;br&gt;Desempenho Superior: Perfeitas para perfurações em latão, cobre, alumínio, plástico, madeira, MDF e muito mais, com uma excelente qualidade de acabamento.&lt;br&gt;&lt;br&gt;Vida útil prolongada: Recomendado o uso de refrigeração durante o trabalho, especialmente para perfurações contínuas, o que ajuda a aumentar a vida útil da broca.&lt;br&gt;&lt;br&gt;Transforme seus trabalhos manuais com facilidade e eficiência, enfrentando qualquer desafio com as brocas escalonadas de alta qualidade. Perfeitas para quem busca versatilidade e desempenho superior, este jogo oferece brocas ideais para uma ampla gama de materiais.&lt;br&gt;&lt;br&gt;Transforme suas tarefas de perfuração com as melhores ferramentas. Garanta já o seu Jogo de Brocas Escalonadas de Titânio e alcance resultados profissionais em cada projeto!&lt;/p&gt;</t>
  </si>
  <si>
    <t>https://s3.amazonaws.com/tiny-anexos-us/erp/ODk4NTQ1NzA2/672bbb412cb9d8ef236d649bd4c2164e.jpg</t>
  </si>
  <si>
    <t>https://s3.amazonaws.com/tiny-anexos-us/erp/ODk4NTQ1NzA2/868a6abd62303193441ca1f0725aef1b.jpg</t>
  </si>
  <si>
    <t>https://s3.amazonaws.com/tiny-anexos-us/erp/ODk4NTQ1NzA2/d7fcb198b95a22aa2f9fa84c1d86fdac.jpg</t>
  </si>
  <si>
    <t>https://s3.amazonaws.com/tiny-anexos-us/erp/ODk4NTQ1NzA2/1766dbd2051f72d2af1aa85a52f80ef5.jpg</t>
  </si>
  <si>
    <t>https://s3.amazonaws.com/tiny-anexos-us/erp/ODk4NTQ1NzA2/a0321d9125e103e191d58a339614be10.jpg</t>
  </si>
  <si>
    <t>https://s3.amazonaws.com/tiny-anexos-us/erp/ODk4NTQ1NzA2/8d46fdbc0ae313beb34502f0f62c6af1.jpg</t>
  </si>
  <si>
    <t>Ferramentas &gt; Acessórios para Ferramentas &gt; Pontas e Adaptadores &gt; Brocas</t>
  </si>
  <si>
    <t>904718316</t>
  </si>
  <si>
    <t>M-9</t>
  </si>
  <si>
    <t>Cabo Chicote De Força Placa Visor Patinete Xiaomi 365 Foston</t>
  </si>
  <si>
    <t>https://s3.amazonaws.com/tiny-anexos-us/erp/ODk4NTQ1NzA2/c1db4c3846190e24bbab580cff737779.jpg</t>
  </si>
  <si>
    <t>https://s3.amazonaws.com/tiny-anexos-us/erp/ODk4NTQ1NzA2/912507c88ae7bb415a502bc8003197f2.jpg</t>
  </si>
  <si>
    <t>https://s3.amazonaws.com/tiny-anexos-us/erp/ODk4NTQ1NzA2/dc59ca891f8a7882bc076b150b5a0db6.jpg</t>
  </si>
  <si>
    <t>Brinquedos e Hobbies &gt; Mini Veículos e Bicicletas &gt; Patinetes &gt; De Pé</t>
  </si>
  <si>
    <t>920230214</t>
  </si>
  <si>
    <t>Cabo de Chupeta Coaxial de Transferência de Carga de Bateria 12/24V 500 Amper, PVC, CCA 3 Metros</t>
  </si>
  <si>
    <t>8544.42.00</t>
  </si>
  <si>
    <t>431</t>
  </si>
  <si>
    <t>&lt;p&gt;Cabo de Transferência de Carga para Bateria Automotiva | 500A - 3 Metros&lt;br&gt;&lt;br&gt;Solução Eficiente para Partida Auxiliar de Veículos&lt;br&gt;&lt;br&gt;O Cabo de Transferência de Carga, também conhecido como "Chupeta de Bateria", é um acessório indispensável para motoristas, oficinas mecânicas e frotas de veículos. Projetado para fornecer uma transferência segura de energia entre baterias automotivas, ele permite a partida auxiliar em caso de falha da bateria.&lt;br&gt;&lt;br&gt;Especificações Técnicas:&lt;br&gt;- Capacidade de Corrente: 500 Amperes&lt;br&gt;- Comprimento Total: 3 metros (cada cabo)&lt;br&gt;- Condutor: Cobre revestido para melhor condutividade elétrica&lt;br&gt;- Revestimento Externo: PVC de alta resistência, flexível e isolante&lt;br&gt;- Garras: Isoladas com proteção emborrachada para evitar curtos-circuitos e garantir maior segurança&lt;br&gt;- Molas das Garras: De alta tensão para garantir um encaixe firme nos terminais da bateria.&lt;br&gt;&lt;br&gt;Aplicação e Compatibilidade:&lt;br&gt;- Veículos de passeio (hatch, sedans, SUVs e picapes)&lt;br&gt;- Veículos utilitários e de frota&lt;br&gt;- Motocicletas de média e alta cilindrada&lt;br&gt;- Barcos e equipamentos de energia 12V/24V&lt;br&gt;&lt;br&gt;Itens Inclusos na Embalagem:&lt;br&gt;2 Cabos individuais de 3 metros cada (positivo e negativo), com terminais tipo jacaré isolados&lt;br&gt;&lt;br&gt;Instruções de Uso:&lt;br&gt;1 - Desligue os veículos antes de conectar os cabos.&lt;br&gt;2 - Conecte o cabo vermelho (+) ao polo positivo da bateria descarregada.&lt;br&gt;3 - Conecte a outra extremidade do cabo vermelho (+) ao polo positivo da bateria carregada.&lt;br&gt;4 - Conecte o cabo preto (-) ao polo negativo da bateria carregada.&lt;br&gt;5 - Conecte a outra extremidade do cabo preto (-) a um ponto metálico do motor (longe da bateria).&lt;br&gt;6 - Dê a partida no veículo com a bateria carregada e aguarde alguns minutos.&lt;br&gt;7 - Tente ligar o veículo descarregado. Se funcionar, remova os cabos na ordem inversa.&lt;br&gt;&lt;br&gt;Recomendações e Segurança:&lt;br&gt;- Verifique o nível de água da bateria antes de utilizar os cabos (caso utilize água). Se estiver abaixo do nível recomendado, complete com água destilada.&lt;br&gt;- Evite faíscas e curtos-circuitos: nunca toque as garras metálicas entre si após a conexão.&lt;br&gt;- Caso o cabo aqueça, aguarde alguns minutos antes de tentar novamente. Se, após 5 tentativas, a bateria não responder, procure uma auto elétrica especializada.&lt;br&gt;- Somente utilize este cabo em sistemas de 12V ou 24V. Não recomendado para veículos elétricos ou híbridos.&lt;br&gt;&lt;br&gt;Adquira já o seu e tenha mais segurança e praticidade no seu dia a dia!&lt;/p&gt;</t>
  </si>
  <si>
    <t>https://s3.amazonaws.com/tiny-anexos-us/erp/ODk4NTQ1NzA2/b703aafa3ae84586e3310de89f2dd16d.jpg</t>
  </si>
  <si>
    <t>https://s3.amazonaws.com/tiny-anexos-us/erp/ODk4NTQ1NzA2/75f1d71dface003344cb6143734c1119.jpg</t>
  </si>
  <si>
    <t>https://s3.amazonaws.com/tiny-anexos-us/erp/ODk4NTQ1NzA2/66e0f3c0e813de9c3c37412b57dcfcab.jpg</t>
  </si>
  <si>
    <t>https://s3.amazonaws.com/tiny-anexos-us/erp/ODk4NTQ1NzA2/0bd237f2d38b8179164be0ed832ff787.jpg</t>
  </si>
  <si>
    <t>https://s3.amazonaws.com/tiny-anexos-us/erp/ODk4NTQ1NzA2/c1935a84e61b8ac83f2373e71dbc41f9.jpg</t>
  </si>
  <si>
    <t>https://s3.amazonaws.com/tiny-anexos-us/erp/ODk4NTQ1NzA2/4d5c10591e172128f19d7b8003321de3.jpg</t>
  </si>
  <si>
    <t>Acessórios para Veículos &gt; Ferramentas para Veículos &gt; Ferramentas para Baterias</t>
  </si>
  <si>
    <t>919714935</t>
  </si>
  <si>
    <t>Cabo de Chupeta Coaxial de Transferência de Carga de Bateria 12/24V 500 Amper, PVC, CCA 5 Metros</t>
  </si>
  <si>
    <t>350</t>
  </si>
  <si>
    <t>&lt;p&gt;Cabo de Transferência de Carga para Bateria Automotiva | 500A - 5 Metros&lt;br&gt;&lt;br&gt;Solução Eficiente para Partida Auxiliar de Veículos&lt;br&gt;&lt;br&gt;O Cabo de Transferência de Carga, também conhecido como "Chupeta de Bateria", é um acessório indispensável para motoristas, oficinas mecânicas e frotas de veículos. Projetado para fornecer uma transferência segura de energia entre baterias automotivas, ele permite a partida auxiliar em caso de falha da bateria.&lt;br&gt;&lt;br&gt;Especificações Técnicas:&lt;br&gt;- Capacidade de Corrente: 500 Amperes&lt;br&gt;- Comprimento Total: 5 metros (cada cabo)&lt;br&gt;- Condutor: Cobre revestido para melhor condutividade elétrica&lt;br&gt;- Revestimento Externo: PVC de alta resistência, flexível e isolante&lt;br&gt;- Garras: Isoladas com proteção emborrachada para evitar curtos-circuitos e garantir maior segurança&lt;br&gt;- Molas das Garras: De alta tensão para garantir um encaixe firme nos terminais da bateria.&lt;br&gt;&lt;br&gt;Aplicação e Compatibilidade:&lt;br&gt;- Veículos de passeio (hatch, sedans, SUVs e picapes)&lt;br&gt;- Veículos utilitários e de frota&lt;br&gt;- Motocicletas de média e alta cilindrada&lt;br&gt;- Barcos e equipamentos de energia 12V/24V&lt;br&gt;&lt;br&gt;Itens Inclusos na Embalagem:&lt;br&gt;2 Cabos individuais de 5 metros cada (positivo e negativo), com terminais tipo jacaré isolados&lt;br&gt;&lt;br&gt;Instruções de Uso:&lt;br&gt;1 - Desligue os veículos antes de conectar os cabos.&lt;br&gt;2 - Conecte o cabo vermelho (+) ao polo positivo da bateria descarregada.&lt;br&gt;3 - Conecte a outra extremidade do cabo vermelho (+) ao polo positivo da bateria carregada.&lt;br&gt;4 - Conecte o cabo preto (-) ao polo negativo da bateria carregada.&lt;br&gt;5 - Conecte a outra extremidade do cabo preto (-) a um ponto metálico do motor (longe da bateria).&lt;br&gt;6 - Dê a partida no veículo com a bateria carregada e aguarde alguns minutos.&lt;br&gt;7 - Tente ligar o veículo descarregado. Se funcionar, remova os cabos na ordem inversa.&lt;br&gt;&lt;br&gt;Recomendações e Segurança:&lt;br&gt;- Verifique o nível de água da bateria antes de utilizar os cabos (caso utilize água). Se estiver abaixo do nível recomendado, complete com água destilada.&lt;br&gt;- Evite faíscas e curtos-circuitos: nunca toque as garras metálicas entre si após a conexão.&lt;br&gt;- Caso o cabo aqueça, aguarde alguns minutos antes de tentar novamente. Se, após 5 tentativas, a bateria não responder, procure uma auto elétrica especializada.&lt;br&gt;- Somente utilize este cabo em sistemas de 12V ou 24V. Não recomendado para veículos elétricos ou híbridos.&lt;br&gt;&lt;br&gt;Adquira já o seu e tenha mais segurança e praticidade no seu dia a dia!&lt;/p&gt;</t>
  </si>
  <si>
    <t>https://s3.amazonaws.com/tiny-anexos-us/erp/ODk4NTQ1NzA2/5d34672d988b17bd97a5dc5aaf493fa6.jpg</t>
  </si>
  <si>
    <t>https://s3.amazonaws.com/tiny-anexos-us/erp/ODk4NTQ1NzA2/4c30058ef253b211510544912f3532be.jpg</t>
  </si>
  <si>
    <t>https://s3.amazonaws.com/tiny-anexos-us/erp/ODk4NTQ1NzA2/5ac8a0a5e14153a58c8e0a357a640e19.jpg</t>
  </si>
  <si>
    <t>https://s3.amazonaws.com/tiny-anexos-us/erp/ODk4NTQ1NzA2/6ac7ed94406431b224006ead15edbb85.jpg</t>
  </si>
  <si>
    <t>https://s3.amazonaws.com/tiny-anexos-us/erp/ODk4NTQ1NzA2/73da6eec8c728108c6a9288613da8820.jpg</t>
  </si>
  <si>
    <t>https://s3.amazonaws.com/tiny-anexos-us/erp/ODk4NTQ1NzA2/a80f56d4a4208649571b459695ab5ef0.jpg</t>
  </si>
  <si>
    <t>Acessórios para Veículos &gt; Ferramentas para Veículos &gt; Ferramentas para Baterias &gt; Cabos de Ponte &gt; Carregadores de Baterías</t>
  </si>
  <si>
    <t>919714940</t>
  </si>
  <si>
    <t>Cabo de Chupeta Coaxial de Transferência de Carga de Bateria 12/24V 800 Amper, PVC, CCA 3 Metros</t>
  </si>
  <si>
    <t>445</t>
  </si>
  <si>
    <t>&lt;p&gt;Cabo de Transferência de Carga para Bateria Automotiva | 800A - 3 Metros&lt;br&gt;&lt;br&gt;Solução Eficiente para Partida Auxiliar de Veículos&lt;br&gt;&lt;br&gt;O Cabo de Transferência de Carga, também conhecido como "Chupeta de Bateria", é um acessório indispensável para motoristas, oficinas mecânicas e frotas de veículos. Projetado para fornecer uma transferência segura de energia entre baterias automotivas, ele permite a partida auxiliar em caso de falha da bateria.&lt;br&gt;&lt;br&gt;Especificações Técnicas:&lt;br&gt;- Capacidade de Corrente: 800 Amperes&lt;br&gt;- Comprimento Total: 3 metros (cada cabo)&lt;br&gt;- Condutor: Cobre revestido para melhor condutividade elétrica&lt;br&gt;- Revestimento Externo: PVC de alta resistência, flexível e isolante&lt;br&gt;- Garras: Isoladas com proteção emborrachada para evitar curtos-circuitos e garantir maior segurança&lt;br&gt;- Molas das Garras: De alta tensão para garantir um encaixe firme nos terminais da bateria.&lt;br&gt;&lt;br&gt;Aplicação e Compatibilidade:&lt;br&gt;- Veículos de passeio (hatch, sedans, SUVs e picapes)&lt;br&gt;- Veículos utilitários e de frota&lt;br&gt;- Motocicletas de média e alta cilindrada&lt;br&gt;- Barcos e equipamentos de energia 12V/24V&lt;br&gt;&lt;br&gt;Itens Inclusos na Embalagem:&lt;br&gt;2 Cabos individuais de 3 metros cada (positivo e negativo), com terminais tipo jacaré isolados&lt;br&gt;&lt;br&gt;Instruções de Uso:&lt;br&gt;1 - Desligue os veículos antes de conectar os cabos.&lt;br&gt;2 - Conecte o cabo vermelho (+) ao polo positivo da bateria descarregada.&lt;br&gt;3 - Conecte a outra extremidade do cabo vermelho (+) ao polo positivo da bateria carregada.&lt;br&gt;4 - Conecte o cabo preto (-) ao polo negativo da bateria carregada.&lt;br&gt;5 - Conecte a outra extremidade do cabo preto (-) a um ponto metálico do motor (longe da bateria).&lt;br&gt;6 - Dê a partida no veículo com a bateria carregada e aguarde alguns minutos.&lt;br&gt;7 - Tente ligar o veículo descarregado. Se funcionar, remova os cabos na ordem inversa.&lt;br&gt;&lt;br&gt;Recomendações e Segurança:&lt;br&gt;- Verifique o nível de água da bateria antes de utilizar os cabos (caso utilize água). Se estiver abaixo do nível recomendado, complete com água destilada.&lt;br&gt;- Evite faíscas e curtos-circuitos: nunca toque as garras metálicas entre si após a conexão.&lt;br&gt;- Caso o cabo aqueça, aguarde alguns minutos antes de tentar novamente. Se, após 5 tentativas, a bateria não responder, procure uma auto elétrica especializada.&lt;br&gt;- Somente utilize este cabo em sistemas de 12V ou 24V. Não recomendado para veículos elétricos ou híbridos.&lt;br&gt;&lt;br&gt;Adquira já o seu e tenha mais segurança e praticidade no seu dia a dia!&lt;/p&gt;</t>
  </si>
  <si>
    <t>https://s3.amazonaws.com/tiny-anexos-us/erp/ODk4NTQ1NzA2/35dcb22a3bffdbb2b9e9632b26faf1ef.jpg</t>
  </si>
  <si>
    <t>https://s3.amazonaws.com/tiny-anexos-us/erp/ODk4NTQ1NzA2/aa66579ff8ae08be1ee87d15df82112e.jpg</t>
  </si>
  <si>
    <t>https://s3.amazonaws.com/tiny-anexos-us/erp/ODk4NTQ1NzA2/9301be3d075125becedd2aba81ddab9f.jpg</t>
  </si>
  <si>
    <t>https://s3.amazonaws.com/tiny-anexos-us/erp/ODk4NTQ1NzA2/eea1b204d7d6da7b79c4c7c4cfec02f1.jpg</t>
  </si>
  <si>
    <t>https://s3.amazonaws.com/tiny-anexos-us/erp/ODk4NTQ1NzA2/6e9d443c39c50b4e1023d15554aa97a0.jpg</t>
  </si>
  <si>
    <t>https://s3.amazonaws.com/tiny-anexos-us/erp/ODk4NTQ1NzA2/18007a4c6b66c9ca1e00600b0d43f1cf.jpg</t>
  </si>
  <si>
    <t>904718324</t>
  </si>
  <si>
    <t>M-32</t>
  </si>
  <si>
    <t>Cabo De Freio Patinete Elétrico Xiaomi Foston M365</t>
  </si>
  <si>
    <t>&lt;p&gt;Cabo de Freio Patinete  Xiaomi e Foston M365 !! Cor Vermelho &lt;/p&gt;</t>
  </si>
  <si>
    <t>928506708</t>
  </si>
  <si>
    <t>C1MV</t>
  </si>
  <si>
    <t>Cabo Rca 1 Metro Blindado Azul Vermelho Antiruido</t>
  </si>
  <si>
    <t>-30</t>
  </si>
  <si>
    <t>928506714</t>
  </si>
  <si>
    <t>C1MA</t>
  </si>
  <si>
    <t>904718348</t>
  </si>
  <si>
    <t>Cadeado Trava De Bicicleta 110 Cm</t>
  </si>
  <si>
    <t>3811.00.0</t>
  </si>
  <si>
    <t>&lt;p&gt;***TRAVA CORRENTE COM AÇO REFORÇADO ULTRA RESISTENTE PARA BICICLETA / BIKE / MOTO, É INCLUSO CHAVE*** !! A COR É SORTIDA, ENVIAREMOS A QUE ESTIVER DISPONIVEL EM ESTOQUE" - Cadeado para motocicletas e Bicicletas com 1,10 M de perímetro, corpo flexível. - Revestimento emborrachado e fechadura em metal zincado. - Indicado para amarração antifurto de motocicletas e bicicletas TRAVA CADEADO GROSSA ANTI-FURTO TAMANHO Comprimento – 1,10 M Largura – 200 MM Peso - 365 GRAMAS Chaves - 2 UTILIDADES Para bicicletas, motos, estepes de carro, portões e etc. REFORÇADA Conteúdo: 1 TRAVA CADEADO GROSSA ANTI-FURTO ULTRA RESISTENTE AÇO REFORÇADO 2 CHAVES&lt;/p&gt;</t>
  </si>
  <si>
    <t>https://s3.amazonaws.com/tiny-anexos-us/erp/ODk4NTQ1NzA2/29bf0eef17238f31ff6edee2e24a5882.jpg</t>
  </si>
  <si>
    <t>https://s3.amazonaws.com/tiny-anexos-us/erp/ODk4NTQ1NzA2/1578ad5f947eb134c2753bbefa4c9ed0.jpg</t>
  </si>
  <si>
    <t>https://s3.amazonaws.com/tiny-anexos-us/erp/ODk4NTQ1NzA2/332a2fea9430707f0b1aab94f933e37f.jpg</t>
  </si>
  <si>
    <t>https://s3.amazonaws.com/tiny-anexos-us/erp/ODk4NTQ1NzA2/f2979439268cfa8aa49b9cb462a1f7f5.jpg</t>
  </si>
  <si>
    <t>https://s3.amazonaws.com/tiny-anexos-us/erp/ODk4NTQ1NzA2/e5c9a96bafdf8628f6e0f432eb273b04.jpg</t>
  </si>
  <si>
    <t>https://s3.amazonaws.com/tiny-anexos-us/erp/ODk4NTQ1NzA2/3a2cf40d7fad8ae5afe42758b70dd182.jpg</t>
  </si>
  <si>
    <t>2 meses</t>
  </si>
  <si>
    <t>904718365</t>
  </si>
  <si>
    <t>Cadeado Trava De Bicicleta 110 Cm - Azul</t>
  </si>
  <si>
    <t>8301.10.00</t>
  </si>
  <si>
    <t>https://s3.amazonaws.com/tiny-anexos-us/erp/ODk4NTQ1NzA2/c3e61283c9f190cf0044ad559ab3886c.jpg</t>
  </si>
  <si>
    <t>https://s3.amazonaws.com/tiny-anexos-us/erp/ODk4NTQ1NzA2/5c69387e958faaac094d3fc3c1d56579.jpg</t>
  </si>
  <si>
    <t>https://s3.amazonaws.com/tiny-anexos-us/erp/ODk4NTQ1NzA2/2bfe4799a30894f11b94718f888c3bfb.jpg</t>
  </si>
  <si>
    <t>https://s3.amazonaws.com/tiny-anexos-us/erp/ODk4NTQ1NzA2/97d95dd8a7c772b6f1dd67e3add20935.jpg</t>
  </si>
  <si>
    <t>https://s3.amazonaws.com/tiny-anexos-us/erp/ODk4NTQ1NzA2/47513cd9e0c5a5d3f6535ef0ed406136.jpg</t>
  </si>
  <si>
    <t>https://s3.amazonaws.com/tiny-anexos-us/erp/ODk4NTQ1NzA2/61578f24168a816574e48cf569438816.jpg</t>
  </si>
  <si>
    <t>904718382</t>
  </si>
  <si>
    <t>CADEADOBIKEL</t>
  </si>
  <si>
    <t>Cadeado Trava De Bicicleta 110 Cm - Laranja</t>
  </si>
  <si>
    <t>https://s3.amazonaws.com/tiny-anexos-us/erp/ODk4NTQ1NzA2/221286028c89ef13e3a4e462a353b49a.jpg</t>
  </si>
  <si>
    <t>904718359</t>
  </si>
  <si>
    <t>Cadeado Trava De Bicicleta 110 Cm - Preto</t>
  </si>
  <si>
    <t>https://s3.amazonaws.com/tiny-anexos-us/erp/ODk4NTQ1NzA2/93894560e953b355b6e3428fc981cd9e.jpg</t>
  </si>
  <si>
    <t>https://s3.amazonaws.com/tiny-anexos-us/erp/ODk4NTQ1NzA2/4fd4b55b76e7abb077bbc5570010e765.jpg</t>
  </si>
  <si>
    <t>https://s3.amazonaws.com/tiny-anexos-us/erp/ODk4NTQ1NzA2/97d12adda80fc4bcf63e91787d814ef1.jpg</t>
  </si>
  <si>
    <t>https://s3.amazonaws.com/tiny-anexos-us/erp/ODk4NTQ1NzA2/03683aabc7ef7fffd01aaaa6bfa682bb.jpg</t>
  </si>
  <si>
    <t>https://s3.amazonaws.com/tiny-anexos-us/erp/ODk4NTQ1NzA2/fe915becce0ce5167053a487b2c908c0.jpg</t>
  </si>
  <si>
    <t>https://s3.amazonaws.com/tiny-anexos-us/erp/ODk4NTQ1NzA2/1ea90b79dfa44375ad8a79cb6fc80c84.jpg</t>
  </si>
  <si>
    <t>904718371</t>
  </si>
  <si>
    <t>Cadeado Trava De Bicicleta 110 Cm - Rosa</t>
  </si>
  <si>
    <t>https://s3.amazonaws.com/tiny-anexos-us/erp/ODk4NTQ1NzA2/243e07fb1c3772911e6ed1bb5360ea66.jpg</t>
  </si>
  <si>
    <t>https://s3.amazonaws.com/tiny-anexos-us/erp/ODk4NTQ1NzA2/6df4b228979674054b9eb7bc277312e8.jpg</t>
  </si>
  <si>
    <t>https://s3.amazonaws.com/tiny-anexos-us/erp/ODk4NTQ1NzA2/5af552bcaeda828459986eb803b0410f.jpg</t>
  </si>
  <si>
    <t>https://s3.amazonaws.com/tiny-anexos-us/erp/ODk4NTQ1NzA2/29bb179be57adb3098b7cc39b4c57799.jpg</t>
  </si>
  <si>
    <t>https://s3.amazonaws.com/tiny-anexos-us/erp/ODk4NTQ1NzA2/a0ae7fd5457bcad633cc6ee101cfd082.jpg</t>
  </si>
  <si>
    <t>https://s3.amazonaws.com/tiny-anexos-us/erp/ODk4NTQ1NzA2/62ec4d6ab168198bcdaf1244e8d287cf.jpg</t>
  </si>
  <si>
    <t>904718376</t>
  </si>
  <si>
    <t>Cadeado Trava De Bicicleta 110 Cm - Verde</t>
  </si>
  <si>
    <t>https://s3.amazonaws.com/tiny-anexos-us/erp/ODk4NTQ1NzA2/bc5cb9bf269a0b6706658cadf9a69cca.jpg</t>
  </si>
  <si>
    <t>https://s3.amazonaws.com/tiny-anexos-us/erp/ODk4NTQ1NzA2/b6501c3f4bc9bf4d1de5f06a71d9de87.jpg</t>
  </si>
  <si>
    <t>https://s3.amazonaws.com/tiny-anexos-us/erp/ODk4NTQ1NzA2/9d37f1b612b939dabb65992cdf6454d1.jpg</t>
  </si>
  <si>
    <t>https://s3.amazonaws.com/tiny-anexos-us/erp/ODk4NTQ1NzA2/041fcbe3c3d300393070d3d5aa7107d9.jpg</t>
  </si>
  <si>
    <t>https://s3.amazonaws.com/tiny-anexos-us/erp/ODk4NTQ1NzA2/bb0c0d6c30994d17f6816cd3e6fcb75e.jpg</t>
  </si>
  <si>
    <t>https://s3.amazonaws.com/tiny-anexos-us/erp/ODk4NTQ1NzA2/3eababf2155b08b043008f6e3459f3dd.jpg</t>
  </si>
  <si>
    <t>904740436</t>
  </si>
  <si>
    <t>CADEADOBIKEA-CADEIRA-C</t>
  </si>
  <si>
    <t>Cadeado Trava De Bicicleta E Moto Cabo De Aço 100 Cm Azul + Cadeirinha Bike Cinza Peixinho</t>
  </si>
  <si>
    <t>8714.96.00</t>
  </si>
  <si>
    <t>7898958159122</t>
  </si>
  <si>
    <t>Esportes e Fitness &gt; Ciclismo &gt; Acessórios  &gt; Transporte e Carga &gt; Cadeirinha para Bicicleta</t>
  </si>
  <si>
    <t>Peixinho Bike</t>
  </si>
  <si>
    <t>904740440</t>
  </si>
  <si>
    <t>CADEADOBIKEA-CADEIRA-P</t>
  </si>
  <si>
    <t>Cadeado Trava De Bicicleta E Moto Cabo De Aço 100 Cm Azul + Cadeirinha Bike Preto Peixinho</t>
  </si>
  <si>
    <t>904740444</t>
  </si>
  <si>
    <t>Cadeado Trava De Bicicleta E Moto Cabo De Aço 100 Cm Azul + Cadeirinha Bike Rosa Peixinho</t>
  </si>
  <si>
    <t>904740449</t>
  </si>
  <si>
    <t>CADEADOBIKEB-CADEIRA-C</t>
  </si>
  <si>
    <t>Cadeado Trava De Bicicleta E Moto Cabo De Aço 100 Cm Preto + Cadeirinha Bike Cinza Peixinho</t>
  </si>
  <si>
    <t>904740457</t>
  </si>
  <si>
    <t>Cadeado Trava De Bicicleta E Moto Cabo De Aço 100 Cm Preto + Cadeirinha Bike Preto Peixinho</t>
  </si>
  <si>
    <t>904740461</t>
  </si>
  <si>
    <t>CADEADOBIKEB-CADEIRA-R</t>
  </si>
  <si>
    <t>904740469</t>
  </si>
  <si>
    <t>CADEADOBIKER-CADEIRA-C</t>
  </si>
  <si>
    <t>Cadeado Trava De Bicicleta E Moto Cabo De Aço 100 Cm Rosa + Cadeirinha Bike Cinza Peixinho</t>
  </si>
  <si>
    <t>904740473</t>
  </si>
  <si>
    <t>CADEADOBIKER-CADEIRA-P</t>
  </si>
  <si>
    <t>Cadeado Trava De Bicicleta E Moto Cabo De Aço 100 Cm Rosa + Cadeirinha Bike Preto Peixinho</t>
  </si>
  <si>
    <t>904740483</t>
  </si>
  <si>
    <t>CADEADOBIKER-CADEIRA-R</t>
  </si>
  <si>
    <t>Cadeado Trava De Bicicleta E Moto Cabo De Aço 100 Cm Rosa + Cadeirinha Bike Rosa Peixinho</t>
  </si>
  <si>
    <t>904740487</t>
  </si>
  <si>
    <t>CADEADOBIKEV-CADEIRA-C</t>
  </si>
  <si>
    <t>Cadeado Trava De Bicicleta E Moto Cabo De Aço 100 Cm Verde + Cadeirinha Bike Cinza Peixinho</t>
  </si>
  <si>
    <t>904740491</t>
  </si>
  <si>
    <t>CADEADOBIKEV-CADEIRA-P</t>
  </si>
  <si>
    <t>Cadeado Trava De Bicicleta E Moto Cabo De Aço 100 Cm Verde + Cadeirinha Bike Preto Peixinho</t>
  </si>
  <si>
    <t>904740496</t>
  </si>
  <si>
    <t>CADEADOBIKEV-CADEIRA-R</t>
  </si>
  <si>
    <t>Cadeado Trava De Bicicleta E Moto Cabo De Aço 100 Cm Verde + Cadeirinha Bike Rosa Peixinho</t>
  </si>
  <si>
    <t>904718387</t>
  </si>
  <si>
    <t>CAD-NTKPOCKET</t>
  </si>
  <si>
    <t>Cadeira Nautika Pocket</t>
  </si>
  <si>
    <t>Cadeira Camping Dobrável Pocket Ultra Leve Nautika NTK  A Cadeira Camping Dobrável Pocket Ultra Leve Nautika NTK é perfeita para acampamentos, pescarias, lazer na piscina, jardim e viagens em geral. Leve, resistente e fácil de transportar com a bolsa inclusa.  CARACTERÍSTICAS:  - Leveza: Apenas 1,40 kg, desmontável e com bolsa de transporte. - Estilo: Disponível em azul e cinza, adiciona um toque de estilo. - Resistência: Estrutura em tubos de aço suporta até 90 kg. Tecido de Poliéster Oxford 600D garante durabilidade. - Dimensões: 52 cm x 52 cm x 61,5 cm para conforto e praticidade.  ESPECIFICAÇÕES:  - Marca: Nautika (NTK) - Cores: Azul e cinza - Material: Tubos de aço e Poliéster Oxford 600D - Medidas: 52 cm x 52 cm x 61,5 cm - Peso: 1,40 kg - Peso Suportado: Até 90 kg  ACOMPANHA:  1 Cadeira Camping Dobrável 1 Bolsa para Transporte  Escolha a Cadeira Camping Dobrável Pocket Ultra Leve Nautika NTK para praticidade, estilo e conforto em todas as suas aventuras.</t>
  </si>
  <si>
    <t>https://s3.amazonaws.com/tiny-anexos-us/erp/ODk4NTQ1NzA2/c5348a74af5d8fd8e7c6181924813771.jpeg</t>
  </si>
  <si>
    <t>https://s3.amazonaws.com/tiny-anexos-us/erp/ODk4NTQ1NzA2/9341b45e20a6587d8684de6970c7895a.jpeg</t>
  </si>
  <si>
    <t>https://s3.amazonaws.com/tiny-anexos-us/erp/ODk4NTQ1NzA2/5e0b939e5446ab2d6c12932c892f2e12.jpeg</t>
  </si>
  <si>
    <t>https://s3.amazonaws.com/tiny-anexos-us/erp/ODk4NTQ1NzA2/dc5dd9ee5be4203fa3583faef22a5575.jpeg</t>
  </si>
  <si>
    <t>https://s3.amazonaws.com/tiny-anexos-us/erp/ODk4NTQ1NzA2/dc8b02f2d3f6a2eb93c5ad06bd3db903.jpeg</t>
  </si>
  <si>
    <t>https://s3.amazonaws.com/tiny-anexos-us/erp/ODk4NTQ1NzA2/608cf424e1f62fdeec1ee4b252a1434d.jpeg</t>
  </si>
  <si>
    <t>Esportes e Fitness &gt; Camping, Caça e Pesca &gt; Equipamento para Camping &gt; Mesas, Cadeiras e Banquetas &gt; Cadeiras</t>
  </si>
  <si>
    <t>904718394</t>
  </si>
  <si>
    <t>CADAZUL-NTKPOCKET</t>
  </si>
  <si>
    <t>Cadeira Nautika Pocket - Azul</t>
  </si>
  <si>
    <t>7896558459697</t>
  </si>
  <si>
    <t>https://s3.amazonaws.com/tiny-anexos-us/erp/ODk4NTQ1NzA2/9877c99a09693338c1270dc70125eac7.jpeg</t>
  </si>
  <si>
    <t>904718399</t>
  </si>
  <si>
    <t>CADCINZA-NTKPOCKET</t>
  </si>
  <si>
    <t>Cadeira Nautika Pocket - Cinza</t>
  </si>
  <si>
    <t>7896558459772</t>
  </si>
  <si>
    <t>Cadeira Dobrável Compacta Pocket Ultra Leve NTK: Conforto em Movimento  Experimente a inovação em mobilidade com a Cadeira Dobrável Compacta Pocket da NTK. Projetada para se adaptar ao seu estilo de vida dinâmico, esta cadeira oferece uma experiência única de conforto em qualquer lugar que você vá.  Características Exclusivas:  Leveza e Compactibilidade: Com um peso incrivelmente leve de 1,4kg, a Pocket NTK é a companhia ideal para os que estão sempre em movimento. Totalmente desmontável e acompanhada por uma bolsa de transporte, esta cadeira se torna compacta e fácil de transportar, perfeita para viagens, acampamentos, piqueniques ou momentos de lazer espontâneos.  Estilo e Versatilidade: Disponível em duas cores vibrantes, azul e cinza, a Cadeira Pocket não só oferece conforto, mas também adiciona um toque de estilo ao seu ambiente. Escolha a cor que melhor combina com seu gosto e personalidade.  Resistência e Estabilidade: A estrutura sólida de tubos de aço confere à cadeira uma robustez surpreendente, suportando até 90kg com estabilidade e segurança. O tecido em poliéster do tipo 600D garante durabilidade e resistência ao desgaste, mesmo em condições adversas.  Dimensões Ideais: Com medidas de 52 x 52 x 61,5cm, a Cadeira Pocket NTK oferece um assento espaçoso e uma altura confortável, permitindo que você relaxe com tranquilidade em qualquer lugar.  Seja explorando a natureza, participando de eventos ao ar livre ou simplesmente relaxando em casa, a Cadeira Dobrável Compacta Pocket Ultra Leve NTK é a escolha perfeita para quem busca praticidade, estilo e conforto em cada jornada. Leve o seu descanso para onde quiser com esta cadeira inovadora.  Informações gerais: • Material: Estrutura em tubos de aço e tecido em poliéster 600D • Medidas: 52 x 52 x 61,5cm • Peso: 1,4kg • Peso suportado: 90kg • Cores: Azul ou cinza'.</t>
  </si>
  <si>
    <t>https://s3.amazonaws.com/tiny-anexos-us/erp/ODk4NTQ1NzA2/87af9637bfcc6daa5917c344443a15a2.jpeg</t>
  </si>
  <si>
    <t>904718547</t>
  </si>
  <si>
    <t>Cadeirinha Cinza Aro 26 - Peixinho Bike</t>
  </si>
  <si>
    <t>8712.00.10</t>
  </si>
  <si>
    <t>125</t>
  </si>
  <si>
    <t>https://s3.amazonaws.com/tiny-anexos-us/erp/ODk4NTQ1NzA2/ac3c7a5599743d883abb3bf62b3853c3.png</t>
  </si>
  <si>
    <t>904718553</t>
  </si>
  <si>
    <t>PX002CAD29C</t>
  </si>
  <si>
    <t>Cadeirinha Cinza Aro 29 - Peixinho Bike</t>
  </si>
  <si>
    <t>29111-5 CZ</t>
  </si>
  <si>
    <t>UTILBRAS DO BRASIL PRODUTOS DE UTILIDADES LTDA</t>
  </si>
  <si>
    <t>https://s3.amazonaws.com/tiny-anexos-us/erp/ODk4NTQ1NzA2/1d639052442621eb18542b35661985eb.jpg</t>
  </si>
  <si>
    <t>904718558</t>
  </si>
  <si>
    <t>Cadeirinha Preta Aro 26 - Peixinho Bike</t>
  </si>
  <si>
    <t>226</t>
  </si>
  <si>
    <t>&lt;p&gt;A Cadeirinha Stilo Básica da marca Peixinho Bike é a escolha ideal para transportar seu filho com segurança e conforto durante os passeios de bicicleta. Projetada para crianças de até 15 kg, essa cadeirinha é perfeita para garantir momentos agradáveis em família, sempre priorizando a segurança. QUALIDADE E DURABILIDADE Fabricada em aço carbono de alta resistência, a Cadeirinha Stilo Básica oferece robustez e durabilidade incomparáveis. O acabamento em pintura epóxi com tratamento anticorrosivo assegura proteção contra ferrugem e desgaste, prolongando a vida útil do produto, mesmo em condições adversas. SEGURANÇA EM PRIMEIRO LUGAR Equipado com um exclusivo sistema de segurança que trava firmemente a cadeirinha na bicicleta, este modelo garante estabilidade e tranquilidade durante todo o trajeto. Além disso, o cinto de segurança integrado proporciona proteção extra para seu filho, mantendo-o seguro em todos os momentos. CARACTERÍSTICAS DO PRODUTO - Marca: Peixinho Bike - Modelo: Stilo Básica - Peso Suportado: Até 15 kg - Material: Aço Carbono com Pintura Epóxi Anticorrosiva - Sistema de Segurança: Trava Exclusiva e Cinto de Segurança CONTEÚDO DA EMBALAGEM 1 Cadeirinha Stilo Básica Preta Garanta já a Cadeirinha Stilo Básica Peixinho Bike e leve seus passeios a um novo nível de segurança e diversão. Aproveite!&lt;/p&gt;</t>
  </si>
  <si>
    <t>https://s3.amazonaws.com/tiny-anexos-us/erp/ODk4NTQ1NzA2/87b5a5c48bafb7fb2d2c6de1193f87a0.jpg</t>
  </si>
  <si>
    <t>https://s3.amazonaws.com/tiny-anexos-us/erp/ODk4NTQ1NzA2/237d9660c86d8b448bf19e7e7a826068.jpg</t>
  </si>
  <si>
    <t>https://s3.amazonaws.com/tiny-anexos-us/erp/ODk4NTQ1NzA2/6127918589d69f0c0e7dcb2e2e94b773.jpg</t>
  </si>
  <si>
    <t>https://s3.amazonaws.com/tiny-anexos-us/erp/ODk4NTQ1NzA2/294655b6643cb5f9a89ec43101ae29b0.jpg</t>
  </si>
  <si>
    <t>https://s3.amazonaws.com/tiny-anexos-us/erp/ODk4NTQ1NzA2/b5752d33aa37b1df0efc84807d92c44a.jpg</t>
  </si>
  <si>
    <t>https://s3.amazonaws.com/tiny-anexos-us/erp/ODk4NTQ1NzA2/c59767b06665afd63b5e9894a6ed9777.jpg</t>
  </si>
  <si>
    <t>904718562</t>
  </si>
  <si>
    <t>Cadeirinha Preta Aro 29 - Peixinho Bike</t>
  </si>
  <si>
    <t>https://s3.amazonaws.com/tiny-anexos-us/erp/ODk4NTQ1NzA2/dd1db980ccd3c6d376e2a2f1ff47b0ad.png</t>
  </si>
  <si>
    <t>904718566</t>
  </si>
  <si>
    <t>Cadeirinha Rosa Aro 26 - Peixinho Bike</t>
  </si>
  <si>
    <t>206</t>
  </si>
  <si>
    <t>&lt;p&gt;CADEIRINHA STILO BÁSICA MARCA: PEIXINHO DESCRIÇÃO Cadeirinha para transporte de crianças em bicicletas adultas. *ATENÇÃO=&amp;gt;para crianças de ATÉ 15Kg que é o PESO MAXIMO INDICADO pelo fabricante. QUALIDADE Produto fabricado em aço carbono garante segurança e robustez. Pintura Epóxi com tratamento anti-corrosivo. SEGURANÇA Exclusivo sistema de segurança que trava a cadeirinha na bicicleta. Possui CINTO DE SEGURANÇA Conteúdo da embalagem: - 1 Cadeirinha Modelo Stilo Básica Preto.&lt;/p&gt;</t>
  </si>
  <si>
    <t>https://s3.amazonaws.com/tiny-anexos-us/erp/ODk4NTQ1NzA2/dd1ece2c1377c185a6be6737aa3b31cf.jpg</t>
  </si>
  <si>
    <t>https://s3.amazonaws.com/tiny-anexos-us/erp/ODk4NTQ1NzA2/dfc1bc2bab3bdb78031b95a7afe981f8.jpg</t>
  </si>
  <si>
    <t>https://s3.amazonaws.com/tiny-anexos-us/erp/ODk4NTQ1NzA2/61e747741130974cf228a56467000810.jpg</t>
  </si>
  <si>
    <t>https://s3.amazonaws.com/tiny-anexos-us/erp/ODk4NTQ1NzA2/7470cef1d4656e7d16fd7df6c234bd7b.jpg</t>
  </si>
  <si>
    <t>https://s3.amazonaws.com/tiny-anexos-us/erp/ODk4NTQ1NzA2/bc7b4364d193fd4f44435bbf17183369.jpg</t>
  </si>
  <si>
    <t>https://s3.amazonaws.com/tiny-anexos-us/erp/ODk4NTQ1NzA2/29819594da6388ebc1751bfdd00a37ed.jpg</t>
  </si>
  <si>
    <t>904718570</t>
  </si>
  <si>
    <t>Cadeirinha Rosa Aro 29 - Peixinho Bike</t>
  </si>
  <si>
    <t>https://s3.amazonaws.com/tiny-anexos-us/erp/ODk4NTQ1NzA2/e2e07c83f084d28fbc3f7d0e110525dd.png</t>
  </si>
  <si>
    <t>904718574</t>
  </si>
  <si>
    <t>CAIXA GRAD G</t>
  </si>
  <si>
    <t>Caixa Gradeado G</t>
  </si>
  <si>
    <t>123</t>
  </si>
  <si>
    <t>904718579</t>
  </si>
  <si>
    <t>CAIXA GRAD P</t>
  </si>
  <si>
    <t>Caixa Gradeado P</t>
  </si>
  <si>
    <t>18</t>
  </si>
  <si>
    <t>904718583</t>
  </si>
  <si>
    <t>CAIXA 100</t>
  </si>
  <si>
    <t>Caixa Travessa 100Cm</t>
  </si>
  <si>
    <t>-4861</t>
  </si>
  <si>
    <t>Acessórios para Veículos &gt; Aces. de Carros e Caminhonetes &gt; Exterior &gt; Racks e Bagageiros &gt; Racks e Travessas</t>
  </si>
  <si>
    <t>904722382</t>
  </si>
  <si>
    <t>CAIXA 80</t>
  </si>
  <si>
    <t>Caixa Travessa 80Cm</t>
  </si>
  <si>
    <t>-2237</t>
  </si>
  <si>
    <t>904718587</t>
  </si>
  <si>
    <t>M-58</t>
  </si>
  <si>
    <t>Capa Do Painel De Scooter Elétrico Com Silicone M365 Xiaomi</t>
  </si>
  <si>
    <t>&lt;div class="ui-pdp-container__row ui-pdp-container__row--description" style="box-sizing: border-box; display: flex; flex: 0 1 auto; flex-flow: row wrap; border-top: 1px solid rgba(0, 0, 0, 0.1); padding-top: 40px; padding-bottom: 40px; font-family: 'Proxima Nova', -apple-system, 'Helvetica Neue', Helvetica, Roboto, Arial, sans-serif; font-size: 16px;"&gt; &lt;div class="ui-pdp-description" style="box-sizing: border-box; color: rgba(0, 0, 0, 0.9);"&gt; &lt;p class="ui-pdp-description__content" style="box-sizing: border-box; font-size: 20px; word-break: break-word; color: #666666;"&gt;especificações:&lt;br style="box-sizing: border-box;" /&gt;feito de material de alta qualidade, resistente e durável.&lt;br style="box-sizing: border-box;" /&gt;projetado para proteger a placa de controle da chuva e poeira.&lt;br style="box-sizing: border-box;" /&gt;conveniente e fácil de instalar.&lt;br style="box-sizing: border-box;" /&gt;compatível com mijia m365/pro.&lt;br style="box-sizing: border-box;" /&gt;&lt;br style="box-sizing: border-box;" /&gt;nome do item:&lt;br style="box-sizing: border-box;" /&gt;material da tampa do painel: silicone&lt;br style="box-sizing: border-box;" /&gt;características: fácil de usar, durável, capa protetora&lt;br style="box-sizing: border-box;" /&gt;comprimento: 13,8 cm/5,43 (aprox.)&lt;br style="box-sizing: border-box;" /&gt;largura: 3,6 cm/1,42 (aprox.)&lt;br style="box-sizing: border-box;" /&gt;altura: 0,8 cm/0,31 (aprox.)&lt;br style="box-sizing: border-box;" /&gt;&lt;br style="box-sizing: border-box;" /&gt;notas:&lt;br style="box-sizing: border-box;" /&gt;devido à diferença de configuração de luz e tela, a cor do item pode ser ligeiramente diferente das imagens.&lt;br style="box-sizing: border-box;" /&gt;por favor, permita uma ligeira diferença de dimensão devido a diferentes medições manuais.&lt;br style="box-sizing: border-box;" /&gt;&lt;br style="box-sizing: border-box;" /&gt;o pacote inclui:&lt;br style="box-sizing: border-box;" /&gt;1 x capa do painel (outras não incluídas)&lt;/p&gt; &lt;/div&gt; &lt;/div&gt;</t>
  </si>
  <si>
    <t>https://s3.amazonaws.com/tiny-anexos-us/erp/ODk4NTQ1NzA2/38b6fa148e883f22127ddc155a65586c.jpg</t>
  </si>
  <si>
    <t>https://s3.amazonaws.com/tiny-anexos-us/erp/ODk4NTQ1NzA2/63f27752fe872cee2073ce289d9052bd.jpg</t>
  </si>
  <si>
    <t>https://s3.amazonaws.com/tiny-anexos-us/erp/ODk4NTQ1NzA2/38a5bd724fa8cdcacec672ac0baed47b.jpg</t>
  </si>
  <si>
    <t>https://s3.amazonaws.com/tiny-anexos-us/erp/ODk4NTQ1NzA2/6fdd8911baad0df130dd83caa24efee9.jpg</t>
  </si>
  <si>
    <t>https://s3.amazonaws.com/tiny-anexos-us/erp/ODk4NTQ1NzA2/8a74eface6a181f11ef5ce9af2ea3997.jpg</t>
  </si>
  <si>
    <t>904718591</t>
  </si>
  <si>
    <t>ES-19</t>
  </si>
  <si>
    <t>Capa Plástica Do Garfo Patinete Ninebot Segway</t>
  </si>
  <si>
    <t>&lt;div class="ui-pdp-container__row ui-pdp-container__row--description" style="box-sizing: border-box; -webkit-font-smoothing: antialiased; display: flex; flex: 0 1 auto; flex-flow: row wrap; border-top: 1px solid rgba(0, 0, 0, 0.1); padding-top: 40px; padding-bottom: 40px; font-family: 'Proxima Nova', -apple-system, 'Helvetica Neue', Helvetica, Roboto, Arial, sans-serif; font-size: 16px;"&gt; &lt;div class="ui-pdp-description" style="box-sizing: border-box; -webkit-font-smoothing: antialiased; color: rgba(0, 0, 0, 0.9);"&gt; &lt;p class="ui-pdp-description__content" style="box-sizing: border-box; -webkit-font-smoothing: antialiased; font-size: 20px; word-break: break-word; color: #666666;"&gt;Capa plástica do garfo dianteiro para o patinete elétrico modelo Ninebot Segway.&lt;br style="box-sizing: border-box; -webkit-font-smoothing: antialiased;" /&gt; &lt;br style="box-sizing: border-box; -webkit-font-smoothing: antialiased;" /&gt;A capa recobre a estrutura metálica do garfo dianteiro do patinete e é ideal para substituir peças avariadas.&lt;br style="box-sizing: border-box; -webkit-font-smoothing: antialiased;" /&gt; &lt;br style="box-sizing: border-box; -webkit-font-smoothing: antialiased;" /&gt;A estrutura metálica não está incluída.&lt;br style="box-sizing: border-box; -webkit-font-smoothing: antialiased;" /&gt; &lt;br style="box-sizing: border-box; -webkit-font-smoothing: antialiased;" /&gt;Composição: Plástico&lt;/p&gt; &lt;/div&gt; &lt;/div&gt; &lt;div class="ui-pdp-qadb" style="box-sizing: border-box; -webkit-font-smoothing: antialiased; width: 718px; padding-top: 40px; font-family: 'Proxima Nova', -apple-system, 'Helvetica Neue', Helvetica, Roboto, Arial, sans-serif; font-size: 16px;"&gt; &lt;h2 class="ui-pdp-qadb__title" style="box-sizing: border-box; -webkit-font-smoothing: antialiased; margin: 0px; font-weight: 400; line-height: 1.25;"&gt; &lt;/h2&gt; &lt;/div&gt;</t>
  </si>
  <si>
    <t>904718600</t>
  </si>
  <si>
    <t>ES-28 BRANCO</t>
  </si>
  <si>
    <t>Capa Silicone Para Painel Patinete Elétrico Segway Es1 E Es2</t>
  </si>
  <si>
    <t>923720195</t>
  </si>
  <si>
    <t>VX2009006</t>
  </si>
  <si>
    <t>Carnaúba Hybrid Wax 240ML</t>
  </si>
  <si>
    <t>7898511027851</t>
  </si>
  <si>
    <t>Cera Carnaúba Hybrid Wax – Proteção e Brilho com Tecnologia Avançada  A Carnaúba Hybrid Wax combina a mais pura carnaúba com polímeros de última geração para oferecer proteção duradoura e um brilho intenso em qualquer cor de pintura automotiva.  Características do produto:  - Desenvolvida com carnaúba pura e polímeros sintéticos de alta performance  - Proporciona brilho profundo e acabamento espelhado  - Protege a pintura contra contaminantes e ação do tempo  - Pode ser aplicada em qualquer cor de pintura  - Fácil de aplicar e remover, com excelente rendimento  - Não deve ser aplicada em plásticos ou borrachas  Manutenção recomendada:  - Para manter o brilho e a proteção por mais tempo, recomenda-se o uso das ceras Tok Final, Blend Spray ou Native Spray  Produto ideal para quem busca resultado profissional com praticidade e eficiência.</t>
  </si>
  <si>
    <t>https://s3.amazonaws.com/tiny-anexos-us/erp/ODk4NTQ1NzA2/c7f1c84363ab5442ec641e99d62d2e31.jpg</t>
  </si>
  <si>
    <t>https://s3.amazonaws.com/tiny-anexos-us/erp/ODk4NTQ1NzA2/8baa7fb86ce5231000ce7cd62a5548c8.jpg</t>
  </si>
  <si>
    <t>https://s3.amazonaws.com/tiny-anexos-us/erp/ODk4NTQ1NzA2/3bf4cc57a023c0bb606da9673bcafef5.jpg</t>
  </si>
  <si>
    <t>https://s3.amazonaws.com/tiny-anexos-us/erp/ODk4NTQ1NzA2/496835d4e30c49693cceb21c1d7883f1.jpg</t>
  </si>
  <si>
    <t>https://s3.amazonaws.com/tiny-anexos-us/erp/ODk4NTQ1NzA2/d990e913cdc861ce80e1b5ef33f883b1.jpg</t>
  </si>
  <si>
    <t>https://s3.amazonaws.com/tiny-anexos-us/erp/ODk4NTQ1NzA2/6164a4837dfd651f3b8d741481b9e8a0.jpg</t>
  </si>
  <si>
    <t>904718605</t>
  </si>
  <si>
    <t>VX2009038</t>
  </si>
  <si>
    <t>Carnauba Plus 1,5l</t>
  </si>
  <si>
    <t>7898511027929</t>
  </si>
  <si>
    <t>&lt;p&gt;Carnaúba Plus - Cera Limpadora e Protetora&lt;br&gt;&lt;br&gt;A Carnaúba Plus é a cera ideal para quem busca uma pintura impecável e protegida. Desenvolvida com a mais pura cera de carnaúba cearense, sua fórmula exclusiva limpa, protege e proporciona um brilho intenso com profundidade, realçando a beleza do veículo.&lt;br&gt;&lt;br&gt;Principais Benefícios&lt;br&gt;- Brilho de Alta Profundidade: Realça a cor e a luminosidade da pintura.&lt;br&gt;- Fácil Aplicação e Remoção: Economiza tempo sem comprometer o resultado.&lt;br&gt;- Proteção Rápida: Protege a pintura por até 30 dias.&lt;br&gt;&lt;br&gt;Diluição&lt;br&gt;Produto pronto para uso.&lt;br&gt;&lt;br&gt;Durabilidade&lt;br&gt;Até 30 dias de proteção na pintura veicular.&lt;br&gt;&lt;br&gt;Uso Recomendado&lt;br&gt;- Pintura automotiva limpa e seca.&lt;br&gt;- Ideal como etapa inicial antes da aplicação de ceras protetoras avançadas, como Carnaúba Hybrid Wax, Blend Paste Wax ou Native Paste Wax.&lt;br&gt;&lt;br&gt;Modo de Uso&lt;br&gt;1. Agite bem o produto antes de usar.&lt;br&gt;2. Aplique uma pequena quantidade na superfície limpa e seca, utilizando um Aplicador de Espuma, com movimentos circulares uniformes.&lt;br&gt;3. Aguarde a cera secar por alguns minutos.&lt;br&gt;4. Remova o excesso utilizando uma toalha de microfibra limpa e seca, polindo até alcançar o brilho desejado.&lt;br&gt;&lt;br&gt;Itens inclusos&lt;br&gt;1 Carnaúba Plus 1,5L&lt;br&gt;&lt;br&gt;Carnaúba Plus é perfeita para quem deseja limpeza, proteção e um brilho intenso que destaca o visual do veículo. Experimente e veja a diferença!&lt;/p&gt;</t>
  </si>
  <si>
    <t>https://s3.amazonaws.com/tiny-anexos-us/erp/ODk4NTQ1NzA2/fcc5a29d49960a6f7271d9db13dcb13b.jpeg</t>
  </si>
  <si>
    <t>https://s3.amazonaws.com/tiny-anexos-us/erp/ODk4NTQ1NzA2/9005e969e9c12a645f8914e4ba9006da.jpeg</t>
  </si>
  <si>
    <t>https://s3.amazonaws.com/tiny-anexos-us/erp/ODk4NTQ1NzA2/272f68966b59de373fad9f9e9e1fa612.jpeg</t>
  </si>
  <si>
    <t>https://s3.amazonaws.com/tiny-anexos-us/erp/ODk4NTQ1NzA2/f66b1db7fd40886811d72866bb240534.jpeg</t>
  </si>
  <si>
    <t>https://s3.amazonaws.com/tiny-anexos-us/erp/ODk4NTQ1NzA2/b06b82840c0fc6fe159d9be3553269a7.jpeg</t>
  </si>
  <si>
    <t>https://s3.amazonaws.com/tiny-anexos-us/erp/ODk4NTQ1NzA2/7c4e2b11dea268879a869076619aa2e8.jpeg</t>
  </si>
  <si>
    <t>904718609</t>
  </si>
  <si>
    <t>T-1B</t>
  </si>
  <si>
    <t>Carregador - Peças Patinete Elétrico M365-B08 110W E 120W</t>
  </si>
  <si>
    <t>904718613</t>
  </si>
  <si>
    <t>CAR-TPC</t>
  </si>
  <si>
    <t>Carregador Celular Smartphone Veicular Carro Turbo 2Usb Cabo</t>
  </si>
  <si>
    <t>https://s3.amazonaws.com/tiny-anexos-us/erp/ODk4NTQ1NzA2/f2094eddc466015d82ffcade300650fb.jpg</t>
  </si>
  <si>
    <t>https://s3.amazonaws.com/tiny-anexos-us/erp/ODk4NTQ1NzA2/c2754d2b04cbe35b01c895ad39e27955.jpg</t>
  </si>
  <si>
    <t>https://s3.amazonaws.com/tiny-anexos-us/erp/ODk4NTQ1NzA2/87f76160f431909d46192ccce88d8e5b.jpg</t>
  </si>
  <si>
    <t>https://s3.amazonaws.com/tiny-anexos-us/erp/ODk4NTQ1NzA2/eb8177fa80399c8b93839fce5e21d831.jpg</t>
  </si>
  <si>
    <t>https://s3.amazonaws.com/tiny-anexos-us/erp/ODk4NTQ1NzA2/9eb8e79b89aa0113ff51daa19732bd1b.jpg</t>
  </si>
  <si>
    <t>https://s3.amazonaws.com/tiny-anexos-us/erp/ODk4NTQ1NzA2/8e30a9b22d1dfe0d507c70870c3dedcc.jpg</t>
  </si>
  <si>
    <t>928506729</t>
  </si>
  <si>
    <t>CAVALETE-T</t>
  </si>
  <si>
    <t>Cavalete Universal Traseiro Moto Elétrica Citycoco Shopper</t>
  </si>
  <si>
    <t>&lt;p&gt;&lt;span style="color: #666666; font-family: Proxima Nova, -apple-system, Helvetica Neue, Helvetica, Roboto, Arial, sans-serif;"&gt;&lt;span style="font-size: 20px;"&gt;Cavalete Traseiro Universal Para Motos Eletricas&lt;/span&gt;&lt;/span&gt;&lt;/p&gt; &lt;p&gt;&lt;span style="color: #666666; font-family: Proxima Nova, -apple-system, Helvetica Neue, Helvetica, Roboto, Arial, sans-serif;"&gt;&lt;span style="font-size: 20px;"&gt; &lt;/span&gt;&lt;/span&gt;&lt;/p&gt; &lt;p&gt;&lt;span style="color: #666666; font-family: Proxima Nova, -apple-system, Helvetica Neue, Helvetica, Roboto, Arial, sans-serif;"&gt;&lt;span style="font-size: 20px;"&gt;Possui duas bases retas com borracha, para serem apoiados às balanças das motos que não possuem suporte de balança.&lt;/span&gt;&lt;/span&gt;&lt;/p&gt; &lt;p&gt;&lt;span style="color: #666666; font-family: Proxima Nova, -apple-system, Helvetica Neue, Helvetica, Roboto, Arial, sans-serif;"&gt;&lt;span style="font-size: 20px;"&gt;Ou seja, a maioria das motos que não são esportivas (e também as esportivas que não tenham Slider de Balança).&lt;/span&gt;&lt;/span&gt;&lt;/p&gt; &lt;p&gt;&lt;span style="color: #666666; font-family: Proxima Nova, -apple-system, Helvetica Neue, Helvetica, Roboto, Arial, sans-serif;"&gt;&lt;span style="font-size: 20px;"&gt; &lt;/span&gt;&lt;/span&gt;&lt;/p&gt; &lt;p&gt;&lt;span style="color: #666666; font-family: Proxima Nova, -apple-system, Helvetica Neue, Helvetica, Roboto, Arial, sans-serif;"&gt;&lt;span style="font-size: 20px;"&gt;Motos a serem aplicado:&lt;/span&gt;&lt;/span&gt;&lt;/p&gt; &lt;p&gt;&lt;span style="color: #666666; font-family: Proxima Nova, -apple-system, Helvetica Neue, Helvetica, Roboto, Arial, sans-serif;"&gt;&lt;span style="font-size: 20px;"&gt;Todas as motos elétricas com suspensão dianteira &lt;/span&gt;&lt;/span&gt;&lt;/p&gt; &lt;p&gt;&lt;span style="color: #666666; font-family: Proxima Nova, -apple-system, Helvetica Neue, Helvetica, Roboto, Arial, sans-serif;"&gt;&lt;span style="font-size: 20px;"&gt; &lt;/span&gt;&lt;/span&gt;&lt;/p&gt; &lt;p&gt;&lt;span style="color: #666666; font-family: Proxima Nova, -apple-system, Helvetica Neue, Helvetica, Roboto, Arial, sans-serif;"&gt;&lt;span style="font-size: 20px;"&gt;Compatível com todas as motos eletricas&lt;/span&gt;&lt;/span&gt;&lt;/p&gt; &lt;p&gt;&lt;span style="color: #666666; font-family: Proxima Nova, -apple-system, Helvetica Neue, Helvetica, Roboto, Arial, sans-serif;"&gt;&lt;span style="font-size: 20px;"&gt; &lt;/span&gt;&lt;/span&gt;&lt;/p&gt; &lt;p&gt;&lt;span style="color: #666666; font-family: Proxima Nova, -apple-system, Helvetica Neue, Helvetica, Roboto, Arial, sans-serif;"&gt;&lt;span style="font-size: 20px;"&gt;***ATENÇÃO***&lt;/span&gt;&lt;/span&gt;&lt;/p&gt; &lt;p&gt;&lt;span style="color: #666666; font-family: Proxima Nova, -apple-system, Helvetica Neue, Helvetica, Roboto, Arial, sans-serif;"&gt;&lt;span style="font-size: 20px;"&gt;* Imagens dos produtos são meramente ilustrativas, e podem sofrer alterações por parte do fabricante sem aviso prévio.&lt;/span&gt;&lt;/span&gt;&lt;/p&gt; &lt;p&gt;&lt;span style="color: #666666; font-family: Proxima Nova, -apple-system, Helvetica Neue, Helvetica, Roboto, Arial, sans-serif;"&gt;&lt;span style="font-size: 20px;"&gt; &lt;/span&gt;&lt;/span&gt;&lt;/p&gt; &lt;p&gt;&lt;span style="color: #666666; font-family: Proxima Nova, -apple-system, Helvetica Neue, Helvetica, Roboto, Arial, sans-serif;"&gt;&lt;span style="font-size: 20px;"&gt;* Não incluso instalação erronia, danos posteriores a instalação ou apresentação da falha após a data limite.&lt;/span&gt;&lt;/span&gt;&lt;/p&gt; &lt;p&gt;&lt;span style="color: #666666; font-family: Proxima Nova, -apple-system, Helvetica Neue, Helvetica, Roboto, Arial, sans-serif;"&gt;&lt;span style="font-size: 20px;"&gt; &lt;/span&gt;&lt;/span&gt;&lt;/p&gt; &lt;p&gt;&lt;span style="color: #666666; font-family: Proxima Nova, -apple-system, Helvetica Neue, Helvetica, Roboto, Arial, sans-serif;"&gt;&lt;span style="font-size: 20px;"&gt;* Não é possível a troca ou devolução do produto com tentativas de instalação.&lt;/span&gt;&lt;/span&gt;&lt;/p&gt; &lt;p&gt;&lt;span style="color: #666666; font-family: Proxima Nova, -apple-system, Helvetica Neue, Helvetica, Roboto, Arial, sans-serif;"&gt;&lt;span style="font-size: 20px;"&gt; &lt;/span&gt;&lt;/span&gt;&lt;/p&gt; &lt;p&gt;&lt;span style="color: #666666; font-family: Proxima Nova, -apple-system, Helvetica Neue, Helvetica, Roboto, Arial, sans-serif;"&gt;&lt;span style="font-size: 20px;"&gt;Conteúdo da embalagem:&lt;/span&gt;&lt;/span&gt;&lt;/p&gt; &lt;p&gt;&lt;span style="color: #666666; font-family: Proxima Nova, -apple-system, Helvetica Neue, Helvetica, Roboto, Arial, sans-serif;"&gt;&lt;span style="font-size: 20px;"&gt;1x Cavalete&lt;/span&gt;&lt;/span&gt;&lt;/p&gt; &lt;p&gt;&lt;span style="color: #666666; font-family: Proxima Nova, -apple-system, Helvetica Neue, Helvetica, Roboto, Arial, sans-serif;"&gt;&lt;span style="font-size: 20px;"&gt;1x par de apoios ajustáveis emborrachados&lt;/span&gt;&lt;/span&gt;&lt;/p&gt; &lt;p&gt;&lt;span style="color: #666666; font-family: Proxima Nova, -apple-system, Helvetica Neue, Helvetica, Roboto, Arial, sans-serif;"&gt;&lt;span style="font-size: 20px;"&gt;1x par de rodinhas&lt;/span&gt;&lt;/span&gt;&lt;/p&gt;</t>
  </si>
  <si>
    <t>ARENA 299</t>
  </si>
  <si>
    <t>904718623</t>
  </si>
  <si>
    <t>CHAPA GRADEADO</t>
  </si>
  <si>
    <t>Chapa Para Gradeado</t>
  </si>
  <si>
    <t>-122</t>
  </si>
  <si>
    <t>904718636</t>
  </si>
  <si>
    <t>CHAPA ECOSPORT</t>
  </si>
  <si>
    <t>Chapa Para Ponteira Ecosport</t>
  </si>
  <si>
    <t>-988</t>
  </si>
  <si>
    <t>904718648</t>
  </si>
  <si>
    <t>CHAPA STYLE 2F</t>
  </si>
  <si>
    <t>Chapa Para Ponteira Style 2 Furos</t>
  </si>
  <si>
    <t>-6986</t>
  </si>
  <si>
    <t>904718657</t>
  </si>
  <si>
    <t>CHAPA STYLE 4F</t>
  </si>
  <si>
    <t>Chapa Para Ponteira Style 4 Furos</t>
  </si>
  <si>
    <t>-1304</t>
  </si>
  <si>
    <t>904718661</t>
  </si>
  <si>
    <t>ALLEN 5</t>
  </si>
  <si>
    <t>Chave Allen 5Mm</t>
  </si>
  <si>
    <t>-5392</t>
  </si>
  <si>
    <t>919714972</t>
  </si>
  <si>
    <t>Chave Allen de Aço de Cabeça, Esférica (9 Peças) Hex Key</t>
  </si>
  <si>
    <t>CJ</t>
  </si>
  <si>
    <t>1897</t>
  </si>
  <si>
    <t>&lt;p&gt;Jogo de Chaves Allen (9 Peças) WeiHao – Resistência, Precisão e Versatilidade&lt;br&gt;&lt;br&gt;O Jogo de Chaves Allen WeiHao traz a solução ideal para apertar ou afrouxar parafusos com sextavado interno em diversas aplicações, sejam elas profissionais ou domésticas. Com 9 peças que abrangem os tamanhos mais utilizados (1,5 mm; 2 mm; 2,5 mm; 3 mm; 4 mm; 5 mm; 6 mm; 8 mm; 10 mm), você terá em mãos a ferramenta certa para cada necessidade, garantindo praticidade e segurança no manuseio.&lt;br&gt;&lt;br&gt;Principais Características&lt;br&gt;&lt;br&gt;- Material de Alta Qualidade: Fabricadas em aço especial (cromo vanádio), as chaves são submetidas a tratamento térmico, garantindo maior resistência e durabilidade.&lt;br&gt;- Formato em L: Oferece duas opções de uso. O braço longo fornece mais torque para apertos firmes, enquanto o braço curto facilita o trabalho em espaços reduzidos.&lt;br&gt;- Acabamento Cromado: Protege contra oxidação e prolonga a vida útil do kit, mesmo em ambientes de uso intenso.&lt;br&gt;- Variedade de Tamanhos: Inclui as medidas mais comuns e necessárias para trabalhos em bicicletas, motocicletas, automóveis, móveis, eletrônicos, entre outros.&lt;br&gt;&lt;br&gt;Especificações Técnicas&lt;br&gt;&lt;br&gt;- Marca: WeiHao&lt;br&gt;- Modelo: Chaves Allen L&lt;br&gt;- Tamanhos Inclusos: 1,5 mm; 2 mm; 2,5 mm; 3 mm; 4 mm; 5 mm; 6 mm; 8 mm; 10 mm&lt;br&gt;- Material: Aço cromo vanádio com tratamento de dureza&lt;br&gt;- Acabamento: Cromado&lt;br&gt;&lt;br&gt;Vantagens do Produto&lt;br&gt;&lt;br&gt;1. Durabilidade Comprovada: As chaves são testadas conforme normas específicas de torque e dureza, oferecendo alto desempenho em qualquer tarefa.&lt;br&gt;2. Segurança no Manuseio: O formato em L permite melhor alavancagem e firmeza durante o aperto ou desaperto de parafusos.&lt;br&gt;3. Aplicações Versáteis: Ideal para uso profissional em oficinas mecânicas, marcenarias, manutenção industrial e também para reparos domésticos.&lt;br&gt;4. Fácil Armazenamento: Geralmente acompanham suporte ou estojo (consulte seu vendedor) para manter as chaves organizadas e prontas para uso.&lt;br&gt;&lt;br&gt;Recomendações de Uso&lt;br&gt;&lt;br&gt;- Utilize sempre o tamanho correto da chave para cada parafuso, evitando danos à ferramenta ou ao parafuso.&lt;br&gt;- Não utilize extensões ou tubos para aumentar o torque, pois isso pode causar quebras ou acidentes.&lt;br&gt;- Evite golpear as chaves ou expô-las a condições extremas de calor.&lt;br&gt;- Armazene em local seco e seguro, protegendo contra umidade e poeira.&lt;br&gt;&lt;br&gt;Garanta agora mesmo o Jogo de Chaves Allen WeiHao (9 Peças) e tenha à disposição a combinação perfeita de resistência, precisão e praticidade para realizar serviços de montagem, reparo e manutenção com muito mais eficiência.&lt;/p&gt;</t>
  </si>
  <si>
    <t>https://s3.amazonaws.com/tiny-anexos-us/erp/ODk4NTQ1NzA2/05110967de8ca1cebd76499593749467.jpg</t>
  </si>
  <si>
    <t>https://s3.amazonaws.com/tiny-anexos-us/erp/ODk4NTQ1NzA2/2b4ff2134c798c4d381853936b9d8593.jpg</t>
  </si>
  <si>
    <t>https://s3.amazonaws.com/tiny-anexos-us/erp/ODk4NTQ1NzA2/5e929f6e84fc4888772b38e15e51a100.jpg</t>
  </si>
  <si>
    <t>https://s3.amazonaws.com/tiny-anexos-us/erp/ODk4NTQ1NzA2/157a5ad89e972f95b58d01f392a3d4f3.jpg</t>
  </si>
  <si>
    <t>https://s3.amazonaws.com/tiny-anexos-us/erp/ODk4NTQ1NzA2/39c0549ec183b12dca67ec59b707e1a5.jpg</t>
  </si>
  <si>
    <t>https://s3.amazonaws.com/tiny-anexos-us/erp/ODk4NTQ1NzA2/97704e8a43e7c75fee41137399bcfb95.jpg</t>
  </si>
  <si>
    <t>919714977</t>
  </si>
  <si>
    <t>Chave Allen de Aço de Cabeça, Esférica (9 Peças) Hex Key Wrench</t>
  </si>
  <si>
    <t>1888</t>
  </si>
  <si>
    <t>&lt;p&gt;Jogo de Chaves Allen Curta de 1,5 a 10 mm - 9 Peças Evolutionx&lt;br&gt;&lt;br&gt;O Jogo de Chaves Allen Evolutionx é a solução perfeita para quem busca ferramentas de alta qualidade e resistência para trabalhos com peças de cavidade interna hexagonal. Produzido em liga de aço de alta performance, esse conjunto é ideal para aplicações em áreas de difícil acesso, graças à extremidade longa das chaves, facilitando o uso em locais mais estreitos.&lt;br&gt;&lt;br&gt;Com acabamento oxidado preto, as chaves oferecem maior durabilidade e resistência ao desgaste, garantindo desempenho superior em diversas situações. O jogo é completo com 9 peças, e acompanha estojo plástico para organização e transporte prático.&lt;br&gt;&lt;br&gt;Características do Produto:&lt;br&gt;- Material: Liga de Aço de alta resistência&lt;br&gt;- Acabamento: Oxidado Preto, proporcionando mais resistência e durabilidade&lt;br&gt;- Extremidade Longa: Para uso em locais de difícil acesso&lt;br&gt;- Tipo: Hexagonal, ideal para peças com cavidade interna hexagonal&lt;br&gt;- Marca: Evolutionx&lt;br&gt;&lt;br&gt;Conteúdo:&lt;br&gt;9 peças, com medidas de 1,5 mm a 10 mm&lt;br&gt;Estojo plástico para fácil transporte e armazenamento&lt;br&gt;&lt;br&gt;Medidas das Chaves:&lt;br&gt;1,5 mm&lt;br&gt;2 mm&lt;br&gt;2,5 mm&lt;br&gt;3 mm&lt;br&gt;4 mm&lt;br&gt;5 mm&lt;br&gt;6 mm&lt;br&gt;8 mm&lt;br&gt;10 mm&lt;br&gt;&lt;br&gt;Evolutionx: Qualidade e performance para o seu dia a dia!&lt;/p&gt;</t>
  </si>
  <si>
    <t>https://s3.amazonaws.com/tiny-anexos-us/erp/ODk4NTQ1NzA2/a48de1dc2858b3f92e8f460af1e0d2dd.jpg</t>
  </si>
  <si>
    <t>https://s3.amazonaws.com/tiny-anexos-us/erp/ODk4NTQ1NzA2/0d7748cb7af21677836fbc5ebd155bde.jpg</t>
  </si>
  <si>
    <t>https://s3.amazonaws.com/tiny-anexos-us/erp/ODk4NTQ1NzA2/3283d6ededb4503d072be183848acf84.jpg</t>
  </si>
  <si>
    <t>https://s3.amazonaws.com/tiny-anexos-us/erp/ODk4NTQ1NzA2/d6bbcb63af5c98794fcad776ef8ab42f.jpg</t>
  </si>
  <si>
    <t>https://s3.amazonaws.com/tiny-anexos-us/erp/ODk4NTQ1NzA2/f601bd387f73bb904c1d80c847f5cbed.jpg</t>
  </si>
  <si>
    <t>https://s3.amazonaws.com/tiny-anexos-us/erp/ODk4NTQ1NzA2/24e1f4315aaf2a642fe10a953371c257.jpg</t>
  </si>
  <si>
    <t>Ferramentas &gt; Ferramentas Manuais &gt; Kits de Ferramentas &gt; Kit de Chaves</t>
  </si>
  <si>
    <t>919714981</t>
  </si>
  <si>
    <t>1ECA001M3</t>
  </si>
  <si>
    <t>Chave Allen de Aço M3 19*54mm</t>
  </si>
  <si>
    <t>14932</t>
  </si>
  <si>
    <t>Kit Jogo de Chaves Allen 6 Peças M3 2.5mm - 19mm - 54mm Hexagonal  O Kit Jogo de Chaves Allen 6 Peças é essencial para complementar sua maleta de ferramentas, garantindo praticidade e eficiência para os mais diversos tipos de reparos e manutenções. Ideal para quem precisa de uma ferramenta versátil e de fácil manuseio, esse conjunto de chaves não pode faltar.  Características: Conjunto com 6 Peças: Inclui chaves com a medida 2.5 mm x 19mm x 54mm Material de Alta Qualidade: As chaves são feitas de material resistente, proporcionando durabilidade e longa vida útil.  Praticidade e Facilidade de Uso: Ideal para apertar e afrouxar parafusos com facilidade, esse kit é perfeito para trabalhos mecânicos, montagem de móveis, manutenção de equipamentos e muito mais.  Vantagens: Resistência: A construção hexagonal garante maior resistência ao desgaste, aumentando a vida útil do conjunto.  Compacto: O kit é compacto e fácil de transportar, podendo ser facilmente guardado na sua maleta de ferramentas.  Ergonomia: As chaves possuem design ergonômico, facilitando o manuseio durante o uso prolongado.  Esse Conjunto de Chaves Allen vai te ajudar a resolver diversos tipos de problemas de forma rápida e eficiente. Não fique na mão e tenha sempre à disposição essas ferramentas essenciais!</t>
  </si>
  <si>
    <t>https://s3.amazonaws.com/tiny-anexos-us/erp/ODk4NTQ1NzA2/fa61ec350755420a07b4d1c94d30ac6b.jpg</t>
  </si>
  <si>
    <t>https://s3.amazonaws.com/tiny-anexos-us/erp/ODk4NTQ1NzA2/3f3f756f4b79278d24d6b7bee121f5e8.jpg</t>
  </si>
  <si>
    <t>https://s3.amazonaws.com/tiny-anexos-us/erp/ODk4NTQ1NzA2/6772f36cbca88c0e533f282ea5a07874.jpg</t>
  </si>
  <si>
    <t>https://s3.amazonaws.com/tiny-anexos-us/erp/ODk4NTQ1NzA2/52f813c8c6d9f4e939f931e43b7d745c.jpg</t>
  </si>
  <si>
    <t>https://s3.amazonaws.com/tiny-anexos-us/erp/ODk4NTQ1NzA2/fc9182c01c07c4e1eb539c0c1c5f5f7b.jpg</t>
  </si>
  <si>
    <t>https://s3.amazonaws.com/tiny-anexos-us/erp/ODk4NTQ1NzA2/1895c40c89593abc16851da14bb003f4.jpg</t>
  </si>
  <si>
    <t>919714986</t>
  </si>
  <si>
    <t>1ECA002M4</t>
  </si>
  <si>
    <t>Chave Allen de Aço M4 23*65mm</t>
  </si>
  <si>
    <t>9980</t>
  </si>
  <si>
    <t>https://s3.amazonaws.com/tiny-anexos-us/erp/ODk4NTQ1NzA2/ced3bac30baf5fe44313241774a1320e.jpg</t>
  </si>
  <si>
    <t>https://s3.amazonaws.com/tiny-anexos-us/erp/ODk4NTQ1NzA2/6f99f25bcb4dbb88d215c47b70566636.jpg</t>
  </si>
  <si>
    <t>https://s3.amazonaws.com/tiny-anexos-us/erp/ODk4NTQ1NzA2/906a70a59dffee18c3413c1a972084bb.jpg</t>
  </si>
  <si>
    <t>https://s3.amazonaws.com/tiny-anexos-us/erp/ODk4NTQ1NzA2/e06503ae4f28b8e0d6bf87f85b6fcfd6.jpg</t>
  </si>
  <si>
    <t>https://s3.amazonaws.com/tiny-anexos-us/erp/ODk4NTQ1NzA2/4264474a45e4cb45bf612516f6a27cc3.jpg</t>
  </si>
  <si>
    <t>https://s3.amazonaws.com/tiny-anexos-us/erp/ODk4NTQ1NzA2/9680637cbec721a0d6ed44a6ebfc1a1f.jpg</t>
  </si>
  <si>
    <t>920230239</t>
  </si>
  <si>
    <t>1ECA003M5</t>
  </si>
  <si>
    <t>Chave Allen de Aço M5 29*79mm</t>
  </si>
  <si>
    <t>21218</t>
  </si>
  <si>
    <t>https://s3.amazonaws.com/tiny-anexos-us/erp/ODk4NTQ1NzA2/4e08923a6c2336f55e38d3e0d3d28e67.jpg</t>
  </si>
  <si>
    <t>https://s3.amazonaws.com/tiny-anexos-us/erp/ODk4NTQ1NzA2/1fca017c105dd9c1e5bd982b8696431c.jpg</t>
  </si>
  <si>
    <t>https://s3.amazonaws.com/tiny-anexos-us/erp/ODk4NTQ1NzA2/737827afe2f05755020cddfc454e1e3a.jpg</t>
  </si>
  <si>
    <t>https://s3.amazonaws.com/tiny-anexos-us/erp/ODk4NTQ1NzA2/d9289012cf9c7ca6217b81cb1274bdd7.jpg</t>
  </si>
  <si>
    <t>https://s3.amazonaws.com/tiny-anexos-us/erp/ODk4NTQ1NzA2/e916db7eb289aae72061fd1fee96349a.jpg</t>
  </si>
  <si>
    <t>https://s3.amazonaws.com/tiny-anexos-us/erp/ODk4NTQ1NzA2/c3b5263c4d57368ecb0133e535881bb2.jpg</t>
  </si>
  <si>
    <t>919714990</t>
  </si>
  <si>
    <t>Chave Allen de Aço M6 32*86mm</t>
  </si>
  <si>
    <t>9883</t>
  </si>
  <si>
    <t>&lt;p&gt;Kit Jogo de Chaves Allen 12 Peças M6 5mm - 32mm - 86mm Hexagonal&lt;br&gt;&lt;br&gt;O Kit Jogo de Chaves Allen 12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faltar.&lt;br&gt;&lt;br&gt;Características:&lt;br&gt;Conjunto com 12 Peças:&lt;br&gt;Inclui chaves com a medida 5mm x 32mm x 86mm&lt;br&gt;Material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t>
  </si>
  <si>
    <t>https://s3.amazonaws.com/tiny-anexos-us/erp/ODk4NTQ1NzA2/c743eaeb688124b2b142fc9290129128.jpg</t>
  </si>
  <si>
    <t>https://s3.amazonaws.com/tiny-anexos-us/erp/ODk4NTQ1NzA2/020a708e65c88900aa8a6efb6d5c59f5.jpg</t>
  </si>
  <si>
    <t>https://s3.amazonaws.com/tiny-anexos-us/erp/ODk4NTQ1NzA2/fac2e2d84a94286e2d928c5200a1f4d5.jpg</t>
  </si>
  <si>
    <t>https://s3.amazonaws.com/tiny-anexos-us/erp/ODk4NTQ1NzA2/690e0cff9ae408486189ea0b37e6869e.jpg</t>
  </si>
  <si>
    <t>https://s3.amazonaws.com/tiny-anexos-us/erp/ODk4NTQ1NzA2/866ca0e02fc7d933842de38ab293a22c.jpg</t>
  </si>
  <si>
    <t>https://s3.amazonaws.com/tiny-anexos-us/erp/ODk4NTQ1NzA2/6a488e3343c3cd498d3e211a56005664.jpg</t>
  </si>
  <si>
    <t>928046712</t>
  </si>
  <si>
    <t>***CADEADO CORRENTE COM AÇO REFORÇADO ULTRA RESISTENTE PARA BICICLETA / BIKE / MOTO, É INCLUSO CHAVE***  - Cadeado para motocicletas e Bicicletas com 1 M de perímetro, corpo flexível. - Revestimento emborrachado e fechadura em metal zincado. - Indicado para amarração antifurto de motocicletas e bicicletas  TRAVA CADEADO GROSSA ANTI-FURTO  TAMANHO Comprimento – 1 M Largura – 200 MM Peso - 365 GRAMAS Chaves - 2  UTILIDADES Para bicicletas, motos, estepes de carro, portões e etc.  REFORÇADA  Conteúdo: 1 TRAVA CADEADO GROSSA ANTI-FURTO ULTRA RESISTENTE AÇO REFORÇADO 2 CHAVES</t>
  </si>
  <si>
    <t>https://s3.amazonaws.com/tiny-anexos-us/erp/ODk4NTQ1NzA2/ca1268e063dac03ddd1d255a302d5552.jpg</t>
  </si>
  <si>
    <t>https://s3.amazonaws.com/tiny-anexos-us/erp/ODk4NTQ1NzA2/165ad788bae4d909add19c185b479c67.jpg</t>
  </si>
  <si>
    <t>https://s3.amazonaws.com/tiny-anexos-us/erp/ODk4NTQ1NzA2/7639b9e40322218109ce98ef99c785e1.jpg</t>
  </si>
  <si>
    <t>https://s3.amazonaws.com/tiny-anexos-us/erp/ODk4NTQ1NzA2/9cb6424649075942d5056464adfcbe7b.jpg</t>
  </si>
  <si>
    <t>https://s3.amazonaws.com/tiny-anexos-us/erp/ODk4NTQ1NzA2/d261bc694ce8ea938b5c5e3ed921a6f3.jpg</t>
  </si>
  <si>
    <t>904720197</t>
  </si>
  <si>
    <t>Corrente de Moto Antifurto 100cm - Azul</t>
  </si>
  <si>
    <t>https://s3.amazonaws.com/tiny-anexos-us/erp/ODk4NTQ1NzA2/6f1cdcdad01d9bbe3a010f55ab8caac5.jpg</t>
  </si>
  <si>
    <t>https://s3.amazonaws.com/tiny-anexos-us/erp/ODk4NTQ1NzA2/9a8e9e7fc80affd4c9d3952b292a3584.jpg</t>
  </si>
  <si>
    <t>https://s3.amazonaws.com/tiny-anexos-us/erp/ODk4NTQ1NzA2/9871851b52d038aede849b0701421be1.jpg</t>
  </si>
  <si>
    <t>https://s3.amazonaws.com/tiny-anexos-us/erp/ODk4NTQ1NzA2/db0e8038e12469e573796c9069703a94.jpg</t>
  </si>
  <si>
    <t>https://s3.amazonaws.com/tiny-anexos-us/erp/ODk4NTQ1NzA2/d1725dba867b80021b232865095db854.jpg</t>
  </si>
  <si>
    <t>https://s3.amazonaws.com/tiny-anexos-us/erp/ODk4NTQ1NzA2/11440ad7bc37c5d8033b9fa094a4f862.jpg</t>
  </si>
  <si>
    <t>904720186</t>
  </si>
  <si>
    <t>Corrente de Moto Antifurto 100cm - Preto</t>
  </si>
  <si>
    <t>-14</t>
  </si>
  <si>
    <t>https://s3.amazonaws.com/tiny-anexos-us/erp/ODk4NTQ1NzA2/871bf631518eca710cc3ecc148afdca6.jpg</t>
  </si>
  <si>
    <t>https://s3.amazonaws.com/tiny-anexos-us/erp/ODk4NTQ1NzA2/a99513901592bd81540cd0353870c336.jpg</t>
  </si>
  <si>
    <t>https://s3.amazonaws.com/tiny-anexos-us/erp/ODk4NTQ1NzA2/ee35b4e4e19dc7be808f728b949a3118.jpg</t>
  </si>
  <si>
    <t>https://s3.amazonaws.com/tiny-anexos-us/erp/ODk4NTQ1NzA2/556349311ac8d40aed2ab47fb4a94350.jpg</t>
  </si>
  <si>
    <t>https://s3.amazonaws.com/tiny-anexos-us/erp/ODk4NTQ1NzA2/7136d1a989e2ffc01f2bad53cfad431f.jpg</t>
  </si>
  <si>
    <t>904720191</t>
  </si>
  <si>
    <t>Corrente de Moto Antifurto 100cm - Vermelho</t>
  </si>
  <si>
    <t>-9</t>
  </si>
  <si>
    <t>&lt;p&gt;***CADEADO CORRENTE COM AÇO REFORÇADO ULTRA RESISTENTE PARA BICICLETA / BIKE / MOTO, É INCLUSO CHAVE*** - Cadeado para motocicletas e Bicicletas com 1 M de perímetro, corpo flexível. - Revestimento emborrachado e fechadura em metal zincado. - Indicado para amarração antifurto de motocicletas e bicicletas TRAVA CADEADO GROSSA ANTI-FURTO TAMANHO Comprimento – 1 M Largura – 200 MM Peso - 365 GRAMAS Chaves - 2 UTILIDADES Para bicicletas, motos, estepes de carro, portões e etc. REFORÇADA Conteúdo: 1 TRAVA CADEADO GROSSA ANTI-FURTO ULTRA RESISTENTE AÇO REFORÇADO 2 CHAVES&lt;/p&gt;</t>
  </si>
  <si>
    <t>https://s3.amazonaws.com/tiny-anexos-us/erp/ODk4NTQ1NzA2/be8acb3f99b48c34539db044ada96d8e.jpg</t>
  </si>
  <si>
    <t>https://s3.amazonaws.com/tiny-anexos-us/erp/ODk4NTQ1NzA2/dd5ac4c8fed2c05986c70eb2ce974d38.jpg</t>
  </si>
  <si>
    <t>https://s3.amazonaws.com/tiny-anexos-us/erp/ODk4NTQ1NzA2/eeeb8ab5485dbb27cc9bcb298b7fb43d.jpg</t>
  </si>
  <si>
    <t>https://s3.amazonaws.com/tiny-anexos-us/erp/ODk4NTQ1NzA2/286707621b03f7279a221b02d44bbd89.jpg</t>
  </si>
  <si>
    <t>https://s3.amazonaws.com/tiny-anexos-us/erp/ODk4NTQ1NzA2/ee606c78ae3ffe5c4ad7e2e956a7f61c.jpg</t>
  </si>
  <si>
    <t>919715000</t>
  </si>
  <si>
    <t>Corrente de Moto Antifurto 120cm - Preto</t>
  </si>
  <si>
    <t>-29</t>
  </si>
  <si>
    <t>https://s3.amazonaws.com/tiny-anexos-us/erp/ODk4NTQ1NzA2/7100e62287564e84412cc238676771d0.png</t>
  </si>
  <si>
    <t>919715004</t>
  </si>
  <si>
    <t>Corrente de Moto Antifurto 120cm - Vermelho</t>
  </si>
  <si>
    <t>-126</t>
  </si>
  <si>
    <t>&lt;p&gt;***CADEADO CORRENTE COM AÇO REFORÇADO ULTRA RESISTENTE PARA BICICLETA / BIKE / MOTO, É INCLUSO CHAVE*** - Cadeado para motocicletas e Bicicletas com 1,2 M de perímetro, corpo flexível. - Revestimento emborrachado e fechadura em metal zincado. - Indicado para amarração antifurto de motocicletas e bicicletas TRAVA CADEADO GROSSA ANTI-FURTO TAMANHO Comprimento – 1,20 M Largura – 200 MM Peso - 365 GRAMAS Chaves - 2 UTILIDADES Para bicicletas, motos, estepes de carro, portões e etc. REFORÇADA Conteúdo: 1 TRAVA CADEADO GROSSA ANTI-FURTO ULTRA RESISTENTE AÇO REFORÇADO 2 CHAVES&lt;/p&gt;</t>
  </si>
  <si>
    <t>https://s3.amazonaws.com/tiny-anexos-us/erp/ODk4NTQ1NzA2/fd4b2f6d2d4b17b8acbf938dccf437e6.jpg</t>
  </si>
  <si>
    <t>https://s3.amazonaws.com/tiny-anexos-us/erp/ODk4NTQ1NzA2/0af5b49b5f19528151a9b07e304b5a21.jpg</t>
  </si>
  <si>
    <t>https://s3.amazonaws.com/tiny-anexos-us/erp/ODk4NTQ1NzA2/8eef2e5e1799b353cbb4500e7ec38ed9.jpg</t>
  </si>
  <si>
    <t>https://s3.amazonaws.com/tiny-anexos-us/erp/ODk4NTQ1NzA2/a0c038c8e5c4df9da7d6295220b0d30c.jpg</t>
  </si>
  <si>
    <t>https://s3.amazonaws.com/tiny-anexos-us/erp/ODk4NTQ1NzA2/9130238e0d0d59ad9d67447cd56f5624.jpg</t>
  </si>
  <si>
    <t>919715009</t>
  </si>
  <si>
    <t>XR0003TM150A</t>
  </si>
  <si>
    <t>Corrente de Moto Antifurto 150cm - Azul</t>
  </si>
  <si>
    <t>***CADEADO CORRENTE COM AÇO REFORÇADO ULTRA RESISTENTE PARA BICICLETA / BIKE / MOTO, É INCLUSO CHAVE***  - Cadeado para motocicletas e Bicicletas com 1,5 M de perímetro, corpo flexível. - Revestimento emborrachado e fechadura em metal zincado. - Indicado para amarração antifurto de motocicletas e bicicletas  TRAVA CADEADO GROSSA ANTI-FURTO  TAMANHO Comprimento – 1,50 M Largura – 200 MM Peso - 365 GRAMAS Chaves - 2  UTILIDADES Para bicicletas, motos, estepes de carro, portões e etc.  REFORÇADA  Conteúdo: 1 TRAVA CADEADO GROSSA ANTI-FURTO ULTRA RESISTENTE AÇO REFORÇADO 2 CHAVES</t>
  </si>
  <si>
    <t>https://s3.amazonaws.com/tiny-anexos-us/erp/ODk4NTQ1NzA2/657a140edaca9be33b687b33d93d66db.jpg</t>
  </si>
  <si>
    <t>https://s3.amazonaws.com/tiny-anexos-us/erp/ODk4NTQ1NzA2/140c886412db38fd56578b5311ba1760.jpg</t>
  </si>
  <si>
    <t>https://s3.amazonaws.com/tiny-anexos-us/erp/ODk4NTQ1NzA2/817ee51fc788c0c5938196caa2f7b4c6.jpg</t>
  </si>
  <si>
    <t>https://s3.amazonaws.com/tiny-anexos-us/erp/ODk4NTQ1NzA2/1ac96c9776a19dd785d597b23ce64f81.jpg</t>
  </si>
  <si>
    <t>https://s3.amazonaws.com/tiny-anexos-us/erp/ODk4NTQ1NzA2/809a2939af428f635a12df7cb5ec144d.jpg</t>
  </si>
  <si>
    <t>919715013</t>
  </si>
  <si>
    <t>Corrente de Moto Antifurto 150cm - Preto</t>
  </si>
  <si>
    <t>XR0003-BLACK</t>
  </si>
  <si>
    <t>&lt;p&gt;***CADEADO CORRENTE COM AÇO REFORÇADO ULTRA RESISTENTE PARA BICICLETA / BIKE / MOTO, É INCLUSO CHAVE***&lt;br&gt;&lt;br&gt;- Cadeado para motocicletas e Bicicletas com 1,5 M de perímetro, corpo flexível.&lt;br&gt;- Revestimento emborrachado e fechadura em metal zincado.&lt;br&gt;- Indicado para amarração antifurto de motocicletas e bicicletas&lt;br&gt;&lt;br&gt;TRAVA CADEADO GROSSA ANTI-FURTO&lt;br&gt;&lt;br&gt;TAMANHO&lt;br&gt;Comprimento – 1,50 M&lt;br&gt;Largura – 200 MM&lt;br&gt;Peso - 365 GRAMAS&lt;br&gt;Chaves - 2&lt;br&gt;&lt;br&gt;UTILIDADES&lt;br&gt;Para bicicletas, motos, estepes de carro, portões e etc.&lt;br&gt;&lt;br&gt;REFORÇADA&lt;br&gt;&lt;br&gt;Conteúdo:&lt;br&gt;1 TRAVA CADEADO GROSSA ANTI-FURTO ULTRA RESISTENTE AÇO REFORÇADO&lt;br&gt;2 CHAVES&lt;/p&gt;</t>
  </si>
  <si>
    <t>https://s3.amazonaws.com/tiny-anexos-us/erp/ODk4NTQ1NzA2/628295e1ec8405f4fd3995f158b37941.jpg</t>
  </si>
  <si>
    <t>https://s3.amazonaws.com/tiny-anexos-us/erp/ODk4NTQ1NzA2/aebf505bcff6893b1381d0384ee64b8a.jpg</t>
  </si>
  <si>
    <t>https://s3.amazonaws.com/tiny-anexos-us/erp/ODk4NTQ1NzA2/fb77f365f5664c4678ce04c39937c3cb.jpg</t>
  </si>
  <si>
    <t>https://s3.amazonaws.com/tiny-anexos-us/erp/ODk4NTQ1NzA2/7e21fe1840f90bb5f9119fbd489332f5.jpg</t>
  </si>
  <si>
    <t>https://s3.amazonaws.com/tiny-anexos-us/erp/ODk4NTQ1NzA2/d0558eefdf146c1b7ff43095b1bea859.jpg</t>
  </si>
  <si>
    <t>https://s3.amazonaws.com/tiny-anexos-us/erp/ODk4NTQ1NzA2/13a96dc1c5b7d22bb1aacd86dca40696.jpg</t>
  </si>
  <si>
    <t>912941137</t>
  </si>
  <si>
    <t>XR0002TM150V</t>
  </si>
  <si>
    <t>Corrente de Moto Antifurto 150cm - Vermelho</t>
  </si>
  <si>
    <t>-11</t>
  </si>
  <si>
    <t>https://s3.amazonaws.com/tiny-anexos-us/erp/ODk4NTQ1NzA2/c425149a176b015686fc754a3e7a295c.jpg</t>
  </si>
  <si>
    <t>https://s3.amazonaws.com/tiny-anexos-us/erp/ODk4NTQ1NzA2/c24351166c50ff68afa8e5a2d1db48f1.jpg</t>
  </si>
  <si>
    <t>https://s3.amazonaws.com/tiny-anexos-us/erp/ODk4NTQ1NzA2/0f8b7e7a1e594b17fab0f4c3afdc7ae1.jpg</t>
  </si>
  <si>
    <t>https://s3.amazonaws.com/tiny-anexos-us/erp/ODk4NTQ1NzA2/9c79fb98f192fe3c24c79a1328cf3385.jpg</t>
  </si>
  <si>
    <t>https://s3.amazonaws.com/tiny-anexos-us/erp/ODk4NTQ1NzA2/c321b42a4e24f4dbb5d82a938169c5b2.jpg</t>
  </si>
  <si>
    <t>932607912</t>
  </si>
  <si>
    <t>JG100VX2011007</t>
  </si>
  <si>
    <t>CX 100 UN Aplicador De Espuma</t>
  </si>
  <si>
    <t>JG</t>
  </si>
  <si>
    <t>100</t>
  </si>
  <si>
    <t>933374982</t>
  </si>
  <si>
    <t>280560-UN</t>
  </si>
  <si>
    <t>CX/28PC de Refil de Gás Campgás Nautika</t>
  </si>
  <si>
    <t>CX</t>
  </si>
  <si>
    <t>30</t>
  </si>
  <si>
    <t>7896558413286</t>
  </si>
  <si>
    <t>904718673</t>
  </si>
  <si>
    <t>Darker 1,5l</t>
  </si>
  <si>
    <t>&lt;p&gt;Darker - Renovador de Pneus e Borrachas&lt;br&gt;&lt;br&gt;O Darker é o produto ideal para quem busca renovar e destacar a aparência de pneus e borrachas, especialmente em veículos pesados como caminhões. Sua fórmula avançada forma um filme preto sólido, semi-flexível e 100% seco, garantindo alta durabilidade, resistência e um acabamento impecável que não gruda poeira.&lt;br&gt;&lt;br&gt;Destaques do Produto&lt;br&gt;- Alta resistência: Mantém o brilho e renovação por mais tempo.&lt;br&gt;- Filme 100% seco: Evita acúmulo de poeira e sujeiras.&lt;br&gt;- Fácil aplicação: Rápido e prático de usar.&lt;br&gt;- Base d'água: Seguro para as borrachas, sem risco de ataque químico.&lt;br&gt;- Acabamento perfeito: Deixa pneus e borrachas com brilho intenso e renovado.&lt;br&gt;&lt;br&gt;Indicação de Uso&lt;br&gt;- Pneus de carros, caminhões e outros veículos.&lt;br&gt;- Borrachas em geral.&lt;br&gt;&lt;br&gt;Modo de Uso&lt;br&gt;1. Certifique-se de que a superfície está limpa e seca.&lt;br&gt;2. Agite bem o produto antes da aplicação.&lt;br&gt;3. Com o auxílio de uma trincha ou pincel, aplique o produto de forma uniforme sobre a superfície desejada.&lt;br&gt;4. Aguarde 30 minutos para secagem completa.&lt;br&gt;5. Para um brilho ainda mais intenso, aplique uma segunda demão após 30 minutos.&lt;br&gt;&lt;br&gt;Atenção&lt;br&gt;Produto pigmentado: Se houver contato com outras superfícies, remova imediatamente utilizando água em abundância e um pincel de detalhamento externo.&lt;br&gt;&lt;br&gt;Itens inclusos&lt;br&gt;1 Darker 1,5L&lt;br&gt;&lt;br&gt;Darker é a escolha certa para quem deseja uma aparência renovada e duradoura em pneus e borrachas, com qualidade profissional e praticidade. Transforme o visual do seu veículo agora!&lt;/p&gt;</t>
  </si>
  <si>
    <t>https://s3.amazonaws.com/tiny-anexos-us/erp/ODk4NTQ1NzA2/e278bc9afe81ef39db25ea6b1d42e0ce.jpeg</t>
  </si>
  <si>
    <t>https://s3.amazonaws.com/tiny-anexos-us/erp/ODk4NTQ1NzA2/fbda1fec6ead79aba0f0d8b33b8404d2.jpeg</t>
  </si>
  <si>
    <t>https://s3.amazonaws.com/tiny-anexos-us/erp/ODk4NTQ1NzA2/a2981bdd104f44764fcf308bc142117c.jpeg</t>
  </si>
  <si>
    <t>https://s3.amazonaws.com/tiny-anexos-us/erp/ODk4NTQ1NzA2/7c789121f5a5267f63621b0ea89cb7f8.jpeg</t>
  </si>
  <si>
    <t>https://s3.amazonaws.com/tiny-anexos-us/erp/ODk4NTQ1NzA2/0105e55098d6d5b906353e27a6d90ed1.jpeg</t>
  </si>
  <si>
    <t>https://s3.amazonaws.com/tiny-anexos-us/erp/ODk4NTQ1NzA2/d355facc83e6186ab562e299bd6f8724.jpeg</t>
  </si>
  <si>
    <t>904718677</t>
  </si>
  <si>
    <t>Darker 500ml</t>
  </si>
  <si>
    <t>7898511039847</t>
  </si>
  <si>
    <t>&lt;p&gt;Darker - Renovador de Pneus e Borrachas&lt;/p&gt; &lt;p&gt;O Darker é o produto ideal para quem busca renovar e destacar a aparência de pneus e borrachas, especialmente em veículos pesados como caminhões. Sua fórmula avançada forma um filme preto sólido, semi-flexível e 100% seco, garantindo alta durabilidade, resistência e um acabamento impecável que não gruda poeira.&lt;/p&gt; &lt;p&gt;Destaques do Produto&lt;br&gt;- Alta resistência: Mantém o brilho e renovação por mais tempo.&lt;br&gt;- Filme 100% seco: Evita acúmulo de poeira e sujeiras.&lt;br&gt;- Fácil aplicação: Rápido e prático de usar.&lt;br&gt;- Base d'água: Seguro para as borrachas, sem risco de ataque químico.&lt;br&gt;- Acabamento perfeito: Deixa pneus e borrachas com brilho intenso e renovado.&lt;/p&gt; &lt;p&gt;Indicação de Uso&lt;br&gt;- Pneus de carros, caminhões e outros veículos.&lt;br&gt;- Borrachas em geral.&lt;/p&gt; &lt;p&gt;Modo de Uso&lt;br&gt;1. Certifique-se de que a superfície está limpa e seca.&lt;br&gt;2. Agite bem o produto antes da aplicação.&lt;br&gt;3. Com o auxílio de uma trincha ou pincel, aplique o produto de forma uniforme sobre a superfície desejada.&lt;br&gt;4. Aguarde 30 minutos para secagem completa.&lt;br&gt;5. Para um brilho ainda mais intenso, aplique uma segunda demão após 30 minutos.&lt;/p&gt; &lt;p&gt;Atenção&lt;br&gt;Produto pigmentado: Se houver contato com outras superfícies, remova imediatamente utilizando água em abundância e um pincel de detalhamento externo.&lt;/p&gt; &lt;p&gt;Itens inclusos&lt;br&gt;1 Darker 500ml&lt;/p&gt; &lt;p&gt;Darker é a escolha certa para quem deseja uma aparência renovada e duradoura em pneus e borrachas, com qualidade profissional e praticidade. Transforme o visual do seu veículo agora!&lt;/p&gt; &lt;p&gt; &lt;/p&gt; &lt;p&gt; &lt;/p&gt; &lt;p&gt; &lt;/p&gt; &lt;p&gt; &lt;/p&gt;</t>
  </si>
  <si>
    <t>https://s3.amazonaws.com/tiny-anexos-us/erp/ODk4NTQ1NzA2/5e6ccad88ab16eae1a9188a8036b07ab.jpg</t>
  </si>
  <si>
    <t>https://s3.amazonaws.com/tiny-anexos-us/erp/ODk4NTQ1NzA2/6b5c5e8e665d4dd3d70b09a93ab07ba6.jpg</t>
  </si>
  <si>
    <t>https://s3.amazonaws.com/tiny-anexos-us/erp/ODk4NTQ1NzA2/04bde2a9086b67f3e2855164fe4cd521.jpg</t>
  </si>
  <si>
    <t>https://s3.amazonaws.com/tiny-anexos-us/erp/ODk4NTQ1NzA2/6ee0bb22aa7ecdb5470e0c56679fe444.jpg</t>
  </si>
  <si>
    <t>https://s3.amazonaws.com/tiny-anexos-us/erp/ODk4NTQ1NzA2/ba37d7212b31e5066d098d6a637e5b53.jpg</t>
  </si>
  <si>
    <t>https://s3.amazonaws.com/tiny-anexos-us/erp/ODk4NTQ1NzA2/5f845aa7f9dcc76e4af24790ba8792c2.jpg</t>
  </si>
  <si>
    <t>904718681</t>
  </si>
  <si>
    <t>Delet 1,5l</t>
  </si>
  <si>
    <t>3402.39.90</t>
  </si>
  <si>
    <t>7898511039502</t>
  </si>
  <si>
    <t>&lt;p&gt;Delet Limpeza de Pneus 1,5L - Alta Performance e Eficiência&lt;br&gt;&lt;br&gt;O Delet Limpeza de Pneus é o limpador definitivo para quem busca um cuidado completo e de alta performance em pneus e borrachas. Formulado especialmente para remover sujeiras pesadas, este produto atua profundamente, devolvendo a originalidade e o brilho dos pneus, sem deixar aquele aspecto acinzentado indesejado. Ao usar o Delet, você prepara seus pneus para receber condicionadores e outros produtos de proteção, promovendo mais durabilidade e uma aparência renovada.&lt;br&gt;&lt;br&gt;Tamanho: 1,5 Litros&lt;br&gt;&lt;br&gt;&lt;br&gt;Principais Benefícios:&lt;br&gt;- Remoção de Sujidade Intensa: Poder de limpeza profunda para eliminar sujeiras incrustadas, realçando o visual original dos pneus.&lt;br&gt;- Brilho Natural e Duradouro: Mantém a cor viva dos pneus, sem esbranquiçar.&lt;br&gt;- Aplicação Prática: Rápido e eficaz, com resultados visíveis em minutos.&lt;br&gt;&lt;br&gt;Modo de Uso:&lt;br&gt;1. Pulverização: Com o pneu seco, aplique a espuma Delet em toda a superfície do pneu.&lt;br&gt;2. Ação do Produto: Aguarde de 30 a 60 segundos ou até que a espuma mude de cor (branco para cinza, marrom ou preto), indicando a remoção da sujeira.&lt;br&gt;3. Esfregação: Esfregue o pneu com uma escova apropriada para uma limpeza completa.&lt;br&gt;4. Enxágue: Remova o produto com um jato d'água.&lt;br&gt;5. Repita, se necessário: Para limpeza máxima, repita a aplicação.&lt;br&gt;&lt;br&gt;Precauções&lt;br&gt;- Atenção: Uso exclusivamente externo. Evite ingestão e contato prolongado com a pele. Em caso de contato com os olhos, lave com água abundante. Em caso de ingestão ou inalação excessiva, consulte imediatamente o Centro de Intoxicações (Ceatox: 0800 722 6001).&lt;br&gt;- Armazenamento: Conserve o produto em sua embalagem original, longe de crianças, animais, calor e luz solar. Não reutilize a embalagem.&lt;/p&gt;</t>
  </si>
  <si>
    <t>https://s3.amazonaws.com/tiny-anexos-us/erp/ODk4NTQ1NzA2/c7652566b5af0ab4459f43d1f410fac8.jpeg</t>
  </si>
  <si>
    <t>https://s3.amazonaws.com/tiny-anexos-us/erp/ODk4NTQ1NzA2/36ac4ed6f9aa55100e5261f8e47f27e2.jpeg</t>
  </si>
  <si>
    <t>https://s3.amazonaws.com/tiny-anexos-us/erp/ODk4NTQ1NzA2/56e4bf1a0d20f78ba55d1deb2899d6b3.jpeg</t>
  </si>
  <si>
    <t>https://s3.amazonaws.com/tiny-anexos-us/erp/ODk4NTQ1NzA2/5130e18496fa5c324d6ecf6425d323df.jpeg</t>
  </si>
  <si>
    <t>https://s3.amazonaws.com/tiny-anexos-us/erp/ODk4NTQ1NzA2/4da5708188a372d1288e103a6363bddf.jpeg</t>
  </si>
  <si>
    <t>https://s3.amazonaws.com/tiny-anexos-us/erp/ODk4NTQ1NzA2/d0c2d067449bb57ab8ebdadbe5accbd1.jpeg</t>
  </si>
  <si>
    <t>904718685</t>
  </si>
  <si>
    <t>Delet 500ml</t>
  </si>
  <si>
    <t>7898511034101</t>
  </si>
  <si>
    <t>&lt;p&gt;Delet Limpeza de Pneus 500ml - Alta Performance e Eficiência&lt;br&gt;&lt;br&gt;O Delet Limpeza de Pneus é o limpador definitivo para quem busca um cuidado completo e de alta performance em pneus e borrachas. Formulado especialmente para remover sujeiras pesadas, este produto atua profundamente, devolvendo a originalidade e o brilho dos pneus, sem deixar aquele aspecto acinzentado indesejado. Ao usar o Delet, você prepara seus pneus para receber condicionadores e outros produtos de proteção, promovendo mais durabilidade e uma aparência renovada.&lt;br&gt;&lt;br&gt;Tamanho: 500ml&lt;br&gt;&lt;br&gt;&lt;br&gt;Principais Benefícios:&lt;br&gt;- Remoção de Sujidade Intensa: Poder de limpeza profunda para eliminar sujeiras incrustadas, realçando o visual original dos pneus.&lt;br&gt;- Brilho Natural e Duradouro: Mantém a cor viva dos pneus, sem esbranquiçar.&lt;br&gt;- Aplicação Prática: Rápido e eficaz, com resultados visíveis em minutos.&lt;br&gt;&lt;br&gt;Modo de Uso:&lt;br&gt;1. Pulverização: Com o pneu seco, aplique a espuma Delet em toda a superfície do pneu.&lt;br&gt;2. Ação do Produto: Aguarde de 30 a 60 segundos ou até que a espuma mude de cor (branco para cinza, marrom ou preto), indicando a remoção da sujeira.&lt;br&gt;3. Esfregação: Esfregue o pneu com uma escova apropriada para uma limpeza completa.&lt;br&gt;4. Enxágue: Remova o produto com um jato d'água.&lt;br&gt;5. Repita, se necessário: Para limpeza máxima, repita a aplicação.&lt;br&gt;&lt;br&gt;Precauções&lt;br&gt;- Atenção: Uso exclusivamente externo. Evite ingestão e contato prolongado com a pele. Em caso de contato com os olhos, lave com água abundante. Em caso de ingestão ou inalação excessiva, consulte imediatamente o Centro de Intoxicações (Ceatox: 0800 722 6001).&lt;br&gt;- Armazenamento: Conserve o produto em sua embalagem original, longe de crianças, animais, calor e luz solar. Não reutilize a embalagem.&lt;br&gt;&lt;br&gt;Itens inclusos&lt;br&gt;1 Delet 500ml&lt;/p&gt;</t>
  </si>
  <si>
    <t>https://s3.amazonaws.com/tiny-anexos-us/erp/ODk4NTQ1NzA2/8732e1557a257c2494adb7029d63eb7d.jpeg</t>
  </si>
  <si>
    <t>https://s3.amazonaws.com/tiny-anexos-us/erp/ODk4NTQ1NzA2/cf9dc842d3cfc2889cca5190debc79e6.jpeg</t>
  </si>
  <si>
    <t>https://s3.amazonaws.com/tiny-anexos-us/erp/ODk4NTQ1NzA2/a7923548a2a26d9485722794b558d015.jpeg</t>
  </si>
  <si>
    <t>https://s3.amazonaws.com/tiny-anexos-us/erp/ODk4NTQ1NzA2/fffd5bc4b786d25b237b667c196fe77b.jpeg</t>
  </si>
  <si>
    <t>https://s3.amazonaws.com/tiny-anexos-us/erp/ODk4NTQ1NzA2/5cfdffe9f89d8552f8cfa695c2f7b9bb.jpeg</t>
  </si>
  <si>
    <t>https://s3.amazonaws.com/tiny-anexos-us/erp/ODk4NTQ1NzA2/cdb40329a5b888300e24c4dd47c92436.jpeg</t>
  </si>
  <si>
    <t>904718689</t>
  </si>
  <si>
    <t>ES-11</t>
  </si>
  <si>
    <t>Descanso Pé De Apoio Em Alumínio Patinete Elétrico Segway</t>
  </si>
  <si>
    <t>&lt;p style="box-sizing: border-box; margin-bottom: 20px; color: #666666; font-family: Muli, sans-serif; font-size: 16px;"&gt;Descanso (pezinho) para patinetes elétricos modelo Ninebot Segway ES2.&lt;/p&gt; &lt;p style="box-sizing: border-box; margin-bottom: 20px; color: #666666; font-family: Muli, sans-serif; font-size: 16px;"&gt;Inclui o descanso em liga metálica e a capa plástica que recobre o local de instalação dos parafusos.&lt;/p&gt; &lt;p style="box-sizing: border-box; color: #666666; font-family: Muli, sans-serif; font-size: 16px;"&gt;Composição: Liga Metálica&lt;/p&gt;</t>
  </si>
  <si>
    <t>904718697</t>
  </si>
  <si>
    <t>PRO-31</t>
  </si>
  <si>
    <t>Disco De Freio 120Mm Peças Patinete Elétrico M365 Foston</t>
  </si>
  <si>
    <t>&lt;p&gt;&lt;span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Disco Diamantado 120mm&lt;/span&gt;&lt;br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Prata&lt;/span&gt;&lt;br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furação exata para substituição dos originais dos modelos Xiaomi m365 ou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*Não acompanhapastilhas&lt;/span&gt;&lt;br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20px;"&gt;*Compre hoje e enviamos no mesmo dia nas compras realizadas até 13:00!!&lt;/span&gt;&lt;br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20px;"&gt;*Após esse horário enviamos no próximo dia útil&lt;/span&gt;&lt;br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Compre com a gente e garanta com a melhor qualidade do mercado especialistas em peças para seu patinete.&lt;/span&gt;&lt;/p&gt;</t>
  </si>
  <si>
    <t>https://s3.amazonaws.com/tiny-anexos-us/erp/ODk4NTQ1NzA2/fb3b7aa0690636f3c7c8ad82bfcc5d15.jpg</t>
  </si>
  <si>
    <t>https://s3.amazonaws.com/tiny-anexos-us/erp/ODk4NTQ1NzA2/f4727f86a0582be50f5a7e7764181f7d.jpg</t>
  </si>
  <si>
    <t>904718701</t>
  </si>
  <si>
    <t>M-31</t>
  </si>
  <si>
    <t>Disco De Freio Peças Patinete Elétrico M365 B08 Xiaomi 110Mm</t>
  </si>
  <si>
    <t>&lt;p&gt;&lt;span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Disco Diamantado 110mm&lt;/span&gt;&lt;br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Prata&lt;/span&gt;&lt;br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furação exata para substituição dos originais dos modelos Xiaomi m365 ou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*Não acompanhapastilhas&lt;/span&gt;&lt;br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20px;"&gt;*Compre hoje e enviamos no mesmo dia nas compras realizadas até 13:00!!&lt;/span&gt;&lt;br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20px;"&gt;*Após esse horário enviamos no próximo dia útil&lt;/span&gt;&lt;br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Compre com a gente e garanta com a melhor qualidade do mercado especialistas em peças para seu patinete.&lt;/span&gt;&lt;/p&gt;</t>
  </si>
  <si>
    <t>919715447</t>
  </si>
  <si>
    <t>Durax Aerossol 400ml</t>
  </si>
  <si>
    <t>7898511028797</t>
  </si>
  <si>
    <t>&lt;p&gt;Descrição Otimizada para Anúncio do DURAX – Brilho Extremo e Proteção para Pneus!&lt;br&gt;&lt;br&gt;DURAX – O Segredo para Pneus com Brilho de Novo em Carros e Caminhões!&lt;br&gt;&lt;br&gt;Deixe seus pneus com aparência nova e protegida com o DURAX, o único produto que combina brilho extremo e hidrorrepelência em uma única aplicação.&lt;br&gt;&lt;br&gt;Benefícios do DURAX:&lt;br&gt;- Brilho Molhado Intenso: Restaura o visual de pneus desgastados em minutos.&lt;br&gt;- Proteção Duradura: Camada resistente à água que repele sujeira e evita ressecamento.&lt;br&gt;- Fácil Aplicação: Resultado profissional sem excessos ou manchas.&lt;br&gt;- Seguro e Eficaz: Formulado para carros e caminhões (não use em motocicletas).&lt;br&gt;&lt;br&gt;Modo de Uso (em 2 Passos):&lt;br&gt;1. Limpe e seque os pneus completamente.&lt;br&gt;2. Aplique o DURAX uniformemente a 10-15 cm de distância, sem exageros.&lt;br&gt;&lt;br&gt;Por Que Escolher o DURAX?&lt;br&gt;- Economize Tempo: Brilho que dura semanas, mesmo após lavagens.&lt;br&gt;- Proteja Seu Investimento: Previne rachaduras e desbotamento causados pelo sol e chuva.&lt;br&gt;- Resultado Imediato: Pneus com aspecto de showroom em minutos.&lt;br&gt;&lt;br&gt;ATENÇÃO: Não recomendado para pneus de motocicletas (risco de escorregamento).&lt;br&gt;&lt;br&gt;NÃO PERCA A OPORTUNIDADE DE DEIXAR SEU CARRO IMPECÁVEL!&lt;br&gt;Garanta já o DURAX e transforme seus pneus com brilho profissional.&lt;/p&gt;</t>
  </si>
  <si>
    <t>https://s3.amazonaws.com/tiny-anexos-us/erp/ODk4NTQ1NzA2/7b77f33ba25f497ffc4062d052ebeb0f.jpg</t>
  </si>
  <si>
    <t>904718707</t>
  </si>
  <si>
    <t>Ecoblack 1,5l</t>
  </si>
  <si>
    <t>27</t>
  </si>
  <si>
    <t>7898511032718</t>
  </si>
  <si>
    <t>&lt;p&gt;Ecoblack - Brilho para Caixas de Rodas&lt;br&gt;&lt;br&gt;O Ecoblack é um renovador sustentável, formulado à base de água, ideal para dar brilho e proteger caixas de rodas. Sua fórmula ecologicamente correta permite personalizar o acabamento, oferecendo um efeito fosco ou brilhante dependendo da diluição utilizada.&lt;br&gt;&lt;br&gt;Destaques do Produto&lt;br&gt;- Sustentável: À base de água e ecologicamente correto.&lt;br&gt;- Versátil: Permite acabamento fosco (diluição) ou brilhante (uso puro).&lt;br&gt;- Proteção e brilho: Melhora a aparência e preserva as caixas de rodas.&lt;br&gt;- Seguro: Desenvolvido especialmente para superfícies automotivas.&lt;br&gt;&lt;br&gt;Diluição Recomendada&lt;br&gt;- Acabamento fosco: 1 parte de produto para até 4 partes de água.&lt;br&gt;- Acabamento brilhante: Usar o produto puro.&lt;br&gt;&lt;br&gt;Modo de Uso&lt;br&gt;1. Após a limpeza das caixas de rodas, ajuste a diluição conforme o acabamento desejado.&lt;br&gt;2. Pulverize o produto de maneira uniforme nas caixas de rodas.&lt;br&gt;3. Aguarde 10 minutos para a secagem completa.&lt;br&gt;&lt;br&gt;Atenção&lt;br&gt;Não aplique em superfícies aquecidas, como motor ou partes próximas a altas temperaturas.&lt;br&gt;&lt;br&gt;Multiplicadores&lt;br&gt;1 Ecoblack 1,5L&lt;br&gt;&lt;br&gt;Garanta um visual renovado e protegido para as caixas de rodas do seu veículo com Ecoblack, a solução eficiente e sustentável para o cuidado automotivo.&lt;/p&gt;</t>
  </si>
  <si>
    <t>https://s3.amazonaws.com/tiny-anexos-us/erp/ODk4NTQ1NzA2/98863e38e6673a6253a812c0a09fbe35.jpeg</t>
  </si>
  <si>
    <t>https://s3.amazonaws.com/tiny-anexos-us/erp/ODk4NTQ1NzA2/858e85a8e7b11f6df1c91877895b85fb.jpeg</t>
  </si>
  <si>
    <t>https://s3.amazonaws.com/tiny-anexos-us/erp/ODk4NTQ1NzA2/0d50722c9b580ddbf033caede44b4f2d.jpeg</t>
  </si>
  <si>
    <t>https://s3.amazonaws.com/tiny-anexos-us/erp/ODk4NTQ1NzA2/2990036f03113bc9ceb9608141d635de.jpeg</t>
  </si>
  <si>
    <t>https://s3.amazonaws.com/tiny-anexos-us/erp/ODk4NTQ1NzA2/13b5b0f134f54df1b7824c7c39b5d844.jpeg</t>
  </si>
  <si>
    <t>https://s3.amazonaws.com/tiny-anexos-us/erp/ODk4NTQ1NzA2/79072eff4bf556ed57f886caf6f2e92e.jpeg</t>
  </si>
  <si>
    <t>904718711</t>
  </si>
  <si>
    <t>Escova Aplicadora de Cerdas Macias 6cm x 7cm</t>
  </si>
  <si>
    <t>7898511038062</t>
  </si>
  <si>
    <t>&lt;p&gt;Escova Aplicadora para Pneus e Borrachas - Precisão e Acabamento Impecável&lt;br&gt;&lt;br&gt;A Escova Aplicadora é a escolha ideal para quem busca acabamento profissional em pneus e superfícies de borracha. Desenvolvida com cerdas sintéticas macias e resistentes a produtos químicos, esta escova permite uma aplicação uniforme e sem esforço, garantindo resultados de alta qualidade. Seu design anatômico proporciona maior conforto e precisão, enquanto a capa protetora mantém o pincel limpo e longe de sujeiras.&lt;br&gt;&lt;br&gt;Destaques da Escova Aplicadora:&lt;br&gt;&lt;br&gt;- Cerdas Resilientes: Resistentes a produtos químicos, ideais para diversos tipos de aplicação.&lt;br&gt;- Ergonomia e Conforto: Design anatômico para um manuseio fácil e seguro.&lt;br&gt;- Aplicação Uniforme: Proporciona um acabamento homogêneo em pneus e borrachas.&lt;br&gt;- Proteção Extra: Inclui capa protetora para preservar as cerdas limpas e em perfeito estado.&lt;br&gt;&lt;br&gt;Uso Recomendado:&lt;br&gt;&lt;br&gt;- Aplicação de produtos em pneus.&lt;br&gt;- Tratamento e renovação de superfícies de borracha.&lt;br&gt;&lt;br&gt;Benefícios:&lt;br&gt;&lt;br&gt;- Facilita a aplicação precisa e uniforme de produtos.&lt;br&gt;- Resistente ao uso contínuo com produtos químicos.&lt;br&gt;- Aumenta a durabilidade e o desempenho dos produtos aplicados.&lt;br&gt;&lt;br&gt;Itens Inclusos:&lt;br&gt;&lt;br&gt;1 Escova Aplicadora com capa protetora.&lt;br&gt;&lt;br&gt;Invista na Escova Aplicadora e obtenha resultados profissionais com facilidade, mantendo pneus e borrachas com aparência renovada e acabamento impecável!&lt;/p&gt;</t>
  </si>
  <si>
    <t>https://s3.amazonaws.com/tiny-anexos-us/erp/ODk4NTQ1NzA2/1cfcd5e105e6aea3776d787b7616ded4.jpeg</t>
  </si>
  <si>
    <t>https://s3.amazonaws.com/tiny-anexos-us/erp/ODk4NTQ1NzA2/f8fa723862df820711e1cb547b65052f.jpeg</t>
  </si>
  <si>
    <t>https://s3.amazonaws.com/tiny-anexos-us/erp/ODk4NTQ1NzA2/a00ddef014e00eaaeb2f978e8929a606.jpeg</t>
  </si>
  <si>
    <t>https://s3.amazonaws.com/tiny-anexos-us/erp/ODk4NTQ1NzA2/f6841c7d3c2d2dd536b5011388a02e4b.jpeg</t>
  </si>
  <si>
    <t>https://s3.amazonaws.com/tiny-anexos-us/erp/ODk4NTQ1NzA2/a8a4c6cfeabdd4cb4e45bd2ffadfb3ec.jpeg</t>
  </si>
  <si>
    <t>https://s3.amazonaws.com/tiny-anexos-us/erp/ODk4NTQ1NzA2/8dccccdd673eb46c30ae87838850524a.jpeg</t>
  </si>
  <si>
    <t>923720202</t>
  </si>
  <si>
    <t>VX2011059</t>
  </si>
  <si>
    <t>Escova Limpeza De Aros 2 em 1</t>
  </si>
  <si>
    <t>7898511030882</t>
  </si>
  <si>
    <t>https://s3.amazonaws.com/tiny-anexos-us/erp/ODk4NTQ1NzA2/e2ded4a6ce8b1278f70aa408697a3717.webp</t>
  </si>
  <si>
    <t>904718715</t>
  </si>
  <si>
    <t>VX2050364</t>
  </si>
  <si>
    <t>Escova Silicone Limpador de Pelos Zacs</t>
  </si>
  <si>
    <t>7898511038116</t>
  </si>
  <si>
    <t>&lt;p&gt;Escova de Silicone para Limpeza de Pelos - Eficiência e Praticidade&lt;br&gt;&lt;br&gt;A Escova de Silicone para Limpeza de Pelos é a solução ideal para remover pelos de animais em diversas superfícies. Fabricada em borracha de silicone de alta qualidade, proporciona uma limpeza rápida, segura e sem danificar os materiais. Seu design anatômico garante conforto e precisão no manuseio, tornando-a perfeita para o uso diário.&lt;br&gt;&lt;br&gt;Características Principais:&lt;br&gt;&lt;br&gt;- Borracha de Silicone: Material resistente e eficiente na remoção de pelos.&lt;br&gt;- Design Anatômico: Encaixa perfeitamente nas mãos para maior conforto e praticidade.&lt;br&gt;- Versatilidade: Ideal para diferentes superfícies, como carpetes, estofados, sofás e mais.&lt;br&gt;&lt;br&gt;Benefícios:&lt;br&gt;&lt;br&gt;- Remove pelos de animais com rapidez e eficiência.&lt;br&gt;- Não agride as superfícies durante o uso.&lt;br&gt;- Fácil de limpar e reutilizar.&lt;br&gt;&lt;br&gt;Uso Recomendado:&lt;br&gt;&lt;br&gt;- Carpetes.&lt;br&gt;- Estofados automotivos.&lt;br&gt;- Sofás.&lt;br&gt;- Superfícies porosas.&lt;br&gt;&lt;br&gt;Especificações:&lt;br&gt;&lt;br&gt;Material: Borracha de silicone.&lt;br&gt;- Dimensões: 16cm x 5,3cm x 8,5cm (C x L x A).&lt;br&gt;&lt;br&gt;Garantia Legal: 90 dias conforme o Código de Defesa do Consumidor.&lt;br&gt;&lt;br&gt;Itens Inclusos:&lt;br&gt;1 Escova de Silicone para Limpeza de Pelos.&lt;br&gt;&lt;br&gt;Garanta uma limpeza prática e eficiente com a Escova de Silicone para Limpeza de Pelos e mantenha suas superfícies impecáveis!&lt;/p&gt;</t>
  </si>
  <si>
    <t>https://s3.amazonaws.com/tiny-anexos-us/erp/ODk4NTQ1NzA2/60e46bdc78d7992b2d17f62c3d7b1544.jpeg</t>
  </si>
  <si>
    <t>https://s3.amazonaws.com/tiny-anexos-us/erp/ODk4NTQ1NzA2/e6a16e51a237da287d0cb6c1a4f1024a.jpeg</t>
  </si>
  <si>
    <t>https://s3.amazonaws.com/tiny-anexos-us/erp/ODk4NTQ1NzA2/78151e95a2aafe315fdf578b90db1ac1.jpeg</t>
  </si>
  <si>
    <t>https://s3.amazonaws.com/tiny-anexos-us/erp/ODk4NTQ1NzA2/aef4d6cae0b26a9d43a59bdce4ffc6eb.jpeg</t>
  </si>
  <si>
    <t>https://s3.amazonaws.com/tiny-anexos-us/erp/ODk4NTQ1NzA2/773e4df0350b397add8b98c854c07bde.jpeg</t>
  </si>
  <si>
    <t>https://s3.amazonaws.com/tiny-anexos-us/erp/ODk4NTQ1NzA2/40b63e4896c8695b062bf507f364a55d.jpeg</t>
  </si>
  <si>
    <t>904718719</t>
  </si>
  <si>
    <t>VX2011025</t>
  </si>
  <si>
    <t>Escova Silicone Remove Pelos</t>
  </si>
  <si>
    <t>7898511027844</t>
  </si>
  <si>
    <t>&lt;p&gt;Escova Removedora de Pelos com Cerdas de Silicone - Praticidade e Eficiência&lt;br&gt;&lt;br&gt;Remova pelos de animais de forma rápida e eficaz com a Escova Removedora de Pelos, desenvolvida para facilitar a limpeza em carpetes, estofados automotivos, sofás e superfícies porosas. Suas cerdas super macias de silicone agarram os pelos com facilidade, enquanto o cabo plástico emborrachado oferece conforto e controle durante o uso.&lt;br&gt;&lt;br&gt;Características Principais:&lt;br&gt;&lt;br&gt;- Cerdas de Silicone: Garantem a remoção eficiente de pelos sem danificar as superfícies.&lt;br&gt;- Design Anatômico: Encaixe perfeito nas mãos para um manuseio confortável e prático.&lt;br&gt;- Material Durável: Fabricada com cerdas de silicone de alta qualidade e cabo plástico emborrachado.&lt;br&gt;&lt;br&gt;Especificações:&lt;br&gt;&lt;br&gt;- Material: Cerdas de silicone com cabo plástico emborrachado.&lt;br&gt;- Dimensões: 16cm x 5,3cm x 8,5cm (C x L x A).&lt;br&gt;- Garantia Legal: 90 dias conforme o Código de Defesa do Consumidor.&lt;br&gt;&lt;br&gt;Uso Recomendado:&lt;br&gt;&lt;br&gt;Ideal para a remoção de pelos em:&lt;br&gt;- Carpetes.&lt;br&gt;- Estofados automotivos.&lt;br&gt;- Sofás.&lt;br&gt;- Superfícies porosas.&lt;br&gt;&lt;br&gt;Benefícios:&lt;br&gt;&lt;br&gt;- Remove pelos de animais com eficiência.&lt;br&gt;- Facilita a limpeza em diversas superfícies.&lt;br&gt;- Leve e prática para uso diário.&lt;br&gt;&lt;br&gt;Itens Inclusos:&lt;br&gt;&lt;br&gt;1 Escova Removedora de Pelos com Cerdas de Silicone.&lt;br&gt;&lt;br&gt;Simplifique a limpeza com a Escova Removedora de Pelos e deixe suas superfícies livres de pelos de forma rápida e prática!&lt;/p&gt;</t>
  </si>
  <si>
    <t>https://s3.amazonaws.com/tiny-anexos-us/erp/ODk4NTQ1NzA2/046d66299ec19fe976caa4bdad6ec9a0.jpeg</t>
  </si>
  <si>
    <t>https://s3.amazonaws.com/tiny-anexos-us/erp/ODk4NTQ1NzA2/aca44fa08910c2956a3ed665ec870eba.jpeg</t>
  </si>
  <si>
    <t>https://s3.amazonaws.com/tiny-anexos-us/erp/ODk4NTQ1NzA2/1f8cee60d6b8b52c6a3439a5554993b1.jpeg</t>
  </si>
  <si>
    <t>https://s3.amazonaws.com/tiny-anexos-us/erp/ODk4NTQ1NzA2/ef75405a029468fa8821d7c683653926.jpeg</t>
  </si>
  <si>
    <t>https://s3.amazonaws.com/tiny-anexos-us/erp/ODk4NTQ1NzA2/c7abd8d73de22cee97f2839c12c6ddea.jpeg</t>
  </si>
  <si>
    <t>https://s3.amazonaws.com/tiny-anexos-us/erp/ODk4NTQ1NzA2/61918dcbc23557eaabcb1a20e9c5c561.jpeg</t>
  </si>
  <si>
    <t>904718723</t>
  </si>
  <si>
    <t>T-18A</t>
  </si>
  <si>
    <t>Extensor Para Encher Pneu De Patinete 5Cm Para Inflar Pneu</t>
  </si>
  <si>
    <t>&lt;p&gt;&lt;span style="color: #666666; font-family: 'Proxima Nova', -apple-system, 'Helvetica Neue', Helvetica, Roboto, Arial, sans-serif; font-size: 20px;"&gt;Bico extensor para encher câmera de ar de patinete elétrico&lt;/span&gt;&lt;br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20px;"&gt;Características:&lt;/span&gt;&lt;br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20px;"&gt;100% novo e de alta qualidade&lt;/span&gt;&lt;br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20px;"&gt;Adequado para pneus de bicicleta, scooter, bolas infláveis e camas de ar&lt;/span&gt;&lt;br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20px;"&gt;Durável, flexível e portátil&lt;/span&gt;&lt;br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20px;"&gt;Especificação:&lt;/span&gt;&lt;br style="box-sizing: border-box; color: #666666; font-family: 'Proxima Nova', -apple-system, 'Helvetica Neue', Helvetica, Roboto, Arial, sans-serif; font-size: 20px;" /&gt;&lt;span style="color: #666666; font-family: 'Proxima Nova', -apple-system, 'Helvetica Neue', Helvetica, Roboto, Arial, sans-serif; font-size: 20px;"&gt;Material: feito de aço inoxidável e borracha de alta qualidade&lt;/span&gt;&lt;br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20px;"&gt;Cor: preto&lt;/span&gt;&lt;br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20px;"&gt;Tamanho: como a imagem&lt;/span&gt;&lt;br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20px;"&gt;Pacote:&lt;/span&gt;&lt;br style="box-sizing: border-box; color: #666666; font-family: 'Proxima Nova', -apple-system, 'Helvetica Neue', Helvetica, Roboto, Arial, sans-serif; font-size: 20px;" /&gt;&lt;span style="color: #666666; font-family: 'Proxima Nova', -apple-system, 'Helvetica Neue', Helvetica, Roboto, Arial, sans-serif; font-size: 20px;"&gt;1 * adaptador de válvula&lt;/span&gt;&lt;/p&gt;</t>
  </si>
  <si>
    <t>904718727</t>
  </si>
  <si>
    <t>Extractus 1,5l</t>
  </si>
  <si>
    <t>7898511030455</t>
  </si>
  <si>
    <t>&lt;p&gt;Extractus - Limpador Profissional para Estofados, Carpetes e Tapetes Extractus é um limpador ultra concentrado, especialmente desenvolvido para uso profissional em estofados, carpetes e tapetes. Sua fórmula avançada de baixa espumação contém tensoativos e alcalinizantes que removem com eficiência sujeiras difíceis, como graxa, suor e gorduras em geral. Ideal para uso com extratoras, garante uma limpeza profunda sem danificar os tecidos sintéticos. Destaques do Produto -Alta Performance: Remove sujeiras difíceis com facilidade. -Versatilidade: Indicado para estofados, carpetes e tapetes. -Diluição Ajustável: Atende diferentes níveis de sujeira. -Baixa Espumação: Perfeito para uso com extratoras. Diluições Recomendadas -Sujeira pesada: 1:10 -Sujeira média: 1:30 -Sujeira leve: 1:60 Obs.: Ajuste a diluição conforme o resultado desejado. Modo de Uso 1.Dilua o produto na proporção adequada ao nível de sujeira. 2.Pulverize uma fina névoa do produto a uma distância de 20cm a 30cm da superfície, evitando encharcamento. 3.Aguarde 2 minutos para o produto agir. 4.Esfregue com uma escova macia para soltar as partículas de sujeira. 5.Realize a extração ou aspiração sem enxágue. 6.Faça uma segunda extração com enxágue para finalizar. Cuidados e Recomendações -Não usar em plásticos, pisos de porcelanato ou fibras naturais como linho e camurça. -Realize um teste de compatibilidade em uma área pequena antes do uso. Informações Técnicas -pH: Básico. -Passo 1 do sistema VSC. Precauções -Produto perigoso se ingerido. -Evite contato prolongado com a pele. -Mantenha fora do alcance de crianças e animais domésticos. Multiplicadores -EXTRACTUS 1,5L Garanta uma limpeza eficiente e profissional com Extractus, o limpador ideal para tecidos sintético.&lt;/p&gt;</t>
  </si>
  <si>
    <t>https://s3.amazonaws.com/tiny-anexos-us/erp/ODk4NTQ1NzA2/be13692c05b5381de0de12615cd24636.jpg</t>
  </si>
  <si>
    <t>https://s3.amazonaws.com/tiny-anexos-us/erp/ODk4NTQ1NzA2/3709aae125ddc8dd6d0f14c882c75b17.jpg</t>
  </si>
  <si>
    <t>https://s3.amazonaws.com/tiny-anexos-us/erp/ODk4NTQ1NzA2/fc7ce41ff20fcf41da339a218713f431.jpg</t>
  </si>
  <si>
    <t>https://s3.amazonaws.com/tiny-anexos-us/erp/ODk4NTQ1NzA2/77e7371a4c0f663fbb8f232155694f9e.jpg</t>
  </si>
  <si>
    <t>https://s3.amazonaws.com/tiny-anexos-us/erp/ODk4NTQ1NzA2/a0b13e24348e6aee2219f966cc389855.jpg</t>
  </si>
  <si>
    <t>https://s3.amazonaws.com/tiny-anexos-us/erp/ODk4NTQ1NzA2/831d918fcb6a33e3a8fad6507640aec8.jpg</t>
  </si>
  <si>
    <t>904718732</t>
  </si>
  <si>
    <t>M-29B</t>
  </si>
  <si>
    <t>Flap Traseira Gancho Com Tampa De Silicone Para Xiaomi M365</t>
  </si>
  <si>
    <t>&lt;p&gt;&lt;span style="font-family: Arial, Helvetica, Verdana, sans-serif;"&gt;Características:&lt;/span&gt;&lt;br style="font-family: Arial, Helvetica, Verdana, sans-serif;" /&gt;&lt;span style="font-family: Arial, Helvetica, Verdana, sans-serif;"&gt;1. Excelente qualidade: Feita de materiais de alta qualidade, segura e ambientalmente amigável, fácil e durável.&lt;/span&gt;&lt;br style="font-family: Arial, Helvetica, Verdana, sans-serif;" /&gt;&lt;span style="font-family: Arial, Helvetica, Verdana, sans-serif;"&gt;2. Instalação simples: instalação e substituição directa, mais prático de utilizar.&lt;/span&gt;&lt;br style="font-family: Arial, Helvetica, Verdana, sans-serif;" /&gt;&lt;span style="font-family: Arial, Helvetica, Verdana, sans-serif;"&gt;3. Design leve: alta resistência, design compacto e leve.&lt;/span&gt;&lt;br style="font-family: Arial, Helvetica, Verdana, sans-serif;" /&gt;&lt;span style="font-family: Arial, Helvetica, Verdana, sans-serif;"&gt;4. Compatible com: para mijia Xiaomi M365 Electric Scooter.&lt;/span&gt;&lt;br style="font-family: Arial, Helvetica, Verdana, sans-serif;" /&gt;&lt;span style="font-family: Arial, Helvetica, Verdana, sans-serif;"&gt;Descrições:&lt;/span&gt;&lt;br style="font-family: Arial, Helvetica, Verdana, sans-serif;" /&gt;&lt;span style="font-family: Arial, Helvetica, Verdana, sans-serif;"&gt;1. Material de alta qualidade, resistente e durável, fácil de instalar, para mijia Xiaomi M365 Electric Scooter.&lt;/span&gt;&lt;br style="font-family: Arial, Helvetica, Verdana, sans-serif;" /&gt;&lt;span style="font-family: Arial, Helvetica, Verdana, sans-serif;"&gt;Especificações:&lt;/span&gt;&lt;br style="font-family: Arial, Helvetica, Verdana, sans-serif;" /&gt;&lt;span style="font-family: Arial, Helvetica, Verdana, sans-serif;"&gt;Modelo: NY85024&lt;/span&gt;&lt;br style="font-family: Arial, Helvetica, Verdana, sans-serif;" /&gt;&lt;span style="font-family: Arial, Helvetica, Verdana, sans-serif;"&gt;modelos aplicáveis: para Xiaomi scooter elétrico&lt;/span&gt;&lt;br style="font-family: Arial, Helvetica, Verdana, sans-serif;" /&gt;&lt;span style="font-family: Arial, Helvetica, Verdana, sans-serif;"&gt;Material: material ecológico&lt;/span&gt;&lt;br style="font-family: Arial, Helvetica, Verdana, sans-serif;" /&gt;&lt;span style="font-family: Arial, Helvetica, Verdana, sans-serif;"&gt;Cor: branco&lt;/span&gt;&lt;br style="font-family: Arial, Helvetica, Verdana, sans-serif;" /&gt;&lt;span style="font-family: Arial, Helvetica, Verdana, sans-serif;"&gt;embalagem inclui:&lt;/span&gt;&lt;br style="font-family: Arial, Helvetica, Verdana, sans-serif;" /&gt;&lt;span style="font-family: Arial, Helvetica, Verdana, sans-serif;"&gt;1 x Para-lamas traseiro scooter eléctrica Xiaomi gancho (com luva de silicone)&lt;/span&gt;&lt;br style="font-family: Arial, Helvetica, Verdana, sans-serif;" /&gt;&lt;span style="font-family: Arial, Helvetica, Verdana, sans-serif;"&gt;Notas:&lt;/span&gt;&lt;br style="font-family: Arial, Helvetica, Verdana, sans-serif;" /&gt;&lt;span style="font-family: Arial, Helvetica, Verdana, sans-serif;"&gt;Por favor, deixe de 0-2mm erro devido a medida manual, Obrigado pela compreensão.&lt;/span&gt;&lt;br style="font-family: Arial, Helvetica, Verdana, sans-serif;" /&gt;&lt;span style="font-family: Arial, Helvetica, Verdana, sans-serif;"&gt;Devido à diferença entre monitores diferentes, a imagem pode não refletir a cor real do item. Por favor, entendam, obrigado!&lt;/span&gt;&lt;/p&gt;</t>
  </si>
  <si>
    <t>https://s3.amazonaws.com/tiny-anexos-us/erp/ODk4NTQ1NzA2/93927d3f3ce74a55e969c20c8356a3a1.jpg</t>
  </si>
  <si>
    <t>https://s3.amazonaws.com/tiny-anexos-us/erp/ODk4NTQ1NzA2/6d5e409b2f113cad0cce48b7cf99eadb.jpg</t>
  </si>
  <si>
    <t>https://s3.amazonaws.com/tiny-anexos-us/erp/ODk4NTQ1NzA2/19a2931f13df6e5f2ccb90cabdcad109.jpg</t>
  </si>
  <si>
    <t>https://s3.amazonaws.com/tiny-anexos-us/erp/ODk4NTQ1NzA2/7a11ef397a4e6eb510337fddbcc70b2a.jpg</t>
  </si>
  <si>
    <t>904718736</t>
  </si>
  <si>
    <t>Flexus 500ml</t>
  </si>
  <si>
    <t>7898511028674</t>
  </si>
  <si>
    <t>&lt;p&gt;FLEXUS - Limpador e Condicionador 2 em 1 para Plásticos Internos FLEXUS é a solução ideal para limpeza e proteção de plásticos internos, combinando praticidade e eficiência. Este produto 2 em 1 limpa profundamente enquanto condiciona e protege as superfícies, devolvendo o aspecto original e promovendo um acabamento seco ao toque. Enriquecido com SiO2, oferece durabilidade superior e proteção por até 3 meses, sem deixar resíduos pegajosos. Destaques do Produto - 2 em 1: Limpa e protege em uma única etapa. - Durabilidade Estendida: Proteção de até 3 meses graças ao SiO2. - Acabamento Seco: Não deixa a superfície pegajosa. - Aspecto Original: Deixa os plásticos com aparência renovada. Modo de Uso 1. Pulverize uma pequena quantidade de FLEXUS diretamente nos plásticos. 2. Espalhe o produto utilizando uma toalha de microfibra para limpar e condicionar simultaneamente. 3. Caso necessário, repita o processo para obter o resultado desejado. Benefícios Adicionais - Fácil aplicação e remoção. - Promove limpeza profunda sem agredir a superfície. - Ideal para painéis, portas e outras partes plásticas internas do veículo. Informações Técnicas - Contém SiO2 para maior proteção. - Indicado para plásticos internos de automóveis e outros ambientes. Itens inclusos 1 Flexus 500ml Renove e proteja os plásticos internos do seu veículo com FLEXUS, garantindo limpeza, durabilidade e um acabamento impecável!&lt;/p&gt;</t>
  </si>
  <si>
    <t>https://s3.amazonaws.com/tiny-anexos-us/erp/ODk4NTQ1NzA2/3b073cbf5227bd121c8a298839861c41.jpeg</t>
  </si>
  <si>
    <t>https://s3.amazonaws.com/tiny-anexos-us/erp/ODk4NTQ1NzA2/f653527487e953013cdd8d7eed0c6999.jpeg</t>
  </si>
  <si>
    <t>https://s3.amazonaws.com/tiny-anexos-us/erp/ODk4NTQ1NzA2/6902304058cdcd17f2ef468e0ac83164.jpeg</t>
  </si>
  <si>
    <t>https://s3.amazonaws.com/tiny-anexos-us/erp/ODk4NTQ1NzA2/bb8b41563dda8fb37511aafaa490a32a.jpeg</t>
  </si>
  <si>
    <t>https://s3.amazonaws.com/tiny-anexos-us/erp/ODk4NTQ1NzA2/10be5e64550fa9764719bd9f8fa2618c.jpeg</t>
  </si>
  <si>
    <t>https://s3.amazonaws.com/tiny-anexos-us/erp/ODk4NTQ1NzA2/470db0a94be9a2d3f129e031fadbea64.jpeg</t>
  </si>
  <si>
    <t>919715455</t>
  </si>
  <si>
    <t>Focus 240ml</t>
  </si>
  <si>
    <t>&lt;p&gt;REMOVEDOR DE MARCAS D'ÁGUA FOCUS – VIDROS CRISTALINOS SEM ESFORÇO!&lt;br&gt;&lt;br&gt;Elimine marcas difíceis de água em vidros, espelhos e boxes de banheiro com segurança e eficiência.&lt;br&gt;&lt;br&gt;Por Que Escolher o FOCUS?&lt;br&gt;- pH Equilibrado: Seguro para vidros automotivos, espelhos e superfícies delicadas – sem risco de manchas ou danos.&lt;br&gt;- Potência Comprovada: Remove marcas incômodas que outros produtos não eliminam.&lt;br&gt;- Prático e Rápido: Resultados visíveis em minutos, sem produtos ácidos agressivos.&lt;br&gt;&lt;br&gt;Modo de Uso (Passo a Passo Simples):&lt;br&gt;1. Agite bem o produto.&lt;br&gt;2. Aplique algumas gotas em um aplicador específico.&lt;br&gt;3. Esfregue com pressão em áreas de 30cm x 30cm.&lt;br&gt;4. Remova o excesso com água ou toalha de microfibra.&lt;br&gt;5. Repita se necessário até a eliminação total das marcas.&lt;br&gt;&lt;br&gt;Ideal Para:&lt;br&gt;- Donos de carros que querem vidros impecáveis.&lt;br&gt;- Residências com boxes de banheiro manchados.&lt;br&gt;- Quem busca segurança e eficácia em um único produto.&lt;br&gt;&lt;br&gt;NÃO PERCA TEMPO COM PRODUTOS INEFICAZES!&lt;br&gt;Garanta já seu Removedor FOCUS e devolva o brilho original aos seus vidros.&lt;/p&gt;</t>
  </si>
  <si>
    <t>https://s3.amazonaws.com/tiny-anexos-us/erp/ODk4NTQ1NzA2/c0440c934a18bc82aeda66e673e2d0e2.jpeg</t>
  </si>
  <si>
    <t>https://s3.amazonaws.com/tiny-anexos-us/erp/ODk4NTQ1NzA2/26a2f0107a7cb417cdaec22060a87341.jpeg</t>
  </si>
  <si>
    <t>https://s3.amazonaws.com/tiny-anexos-us/erp/ODk4NTQ1NzA2/f088c30f0859c9574ee17942ac13d409.jpeg</t>
  </si>
  <si>
    <t>https://s3.amazonaws.com/tiny-anexos-us/erp/ODk4NTQ1NzA2/a709e3ef7577048af953a74b51d51adc.jpeg</t>
  </si>
  <si>
    <t>https://s3.amazonaws.com/tiny-anexos-us/erp/ODk4NTQ1NzA2/78411be0b659b424e73a1a1e5e24256d.jpeg</t>
  </si>
  <si>
    <t>https://s3.amazonaws.com/tiny-anexos-us/erp/ODk4NTQ1NzA2/35ae01c34593afa25970b37d9c1440a6.jpeg</t>
  </si>
  <si>
    <t>904740501</t>
  </si>
  <si>
    <t>1FOG1B-1MAÇA+2REF</t>
  </si>
  <si>
    <t>Fogão Fogareiro Camping Portatil E Maçarico Ntk +2 Refis Ntk</t>
  </si>
  <si>
    <t>50</t>
  </si>
  <si>
    <t>&lt;p&gt;O complemento ideal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COMTEUDO DA EMBALAGEM: - 2 REFIS NTK - 1 MAÇARICO NTK - 1X FOGAREIRO -1X ADAPTADOR PARA USAR GÁS DOMESTICO - 1X MANUAL DE INSTALAÇÃO -1X MALETA PARA TRANSPORTE ACOMPANHA 2 GÁS / REFIL&lt;/p&gt;</t>
  </si>
  <si>
    <t>https://s3.amazonaws.com/tiny-anexos-us/erp/ODk4NTQ1NzA2/2ea532a1486ad1346b26787c9ef0bb52.jpg</t>
  </si>
  <si>
    <t>https://s3.amazonaws.com/tiny-anexos-us/erp/ODk4NTQ1NzA2/33c6391825ff2f6b3729fdb701e325e6.jpg</t>
  </si>
  <si>
    <t>https://s3.amazonaws.com/tiny-anexos-us/erp/ODk4NTQ1NzA2/54c98cb22a0c7d2e5c0b6013151e7c99.jpg</t>
  </si>
  <si>
    <t>https://s3.amazonaws.com/tiny-anexos-us/erp/ODk4NTQ1NzA2/9364169988ee8f8ea60f525e7cb9e658.jpg</t>
  </si>
  <si>
    <t>https://s3.amazonaws.com/tiny-anexos-us/erp/ODk4NTQ1NzA2/96fdbcd660d296956868fd17d37d4c3e.jpg</t>
  </si>
  <si>
    <t>https://s3.amazonaws.com/tiny-anexos-us/erp/ODk4NTQ1NzA2/ca95b41b579137d41acbbe2281f6b7e0.jpg</t>
  </si>
  <si>
    <t>926186761</t>
  </si>
  <si>
    <t>FOGAREIRO DE DUAS BOCAS + 1 Refil NTK!  O complemento ideal para sua família e amigos!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COMTEUDO DA EMBALAGEM: - 1X FOGAREIRO C/ 2 BOCAS -1X ADAPTADOR PARA USAR GÁS DOMESTICO  - 1X MANUAL DE INSTALAÇÃO -1X MALETA PARA TRANSPORTE</t>
  </si>
  <si>
    <t>https://s3.amazonaws.com/tiny-anexos-us/erp/ODk4NTQ1NzA2/b280c902ed7f89fef58cafc9370ba133.jpg</t>
  </si>
  <si>
    <t>https://s3.amazonaws.com/tiny-anexos-us/erp/ODk4NTQ1NzA2/e3d7bb9d87d408b5c780e0ef3f5d367d.jpg</t>
  </si>
  <si>
    <t>https://s3.amazonaws.com/tiny-anexos-us/erp/ODk4NTQ1NzA2/74547a586a8d49b9f71b68f59772d9d3.jpg</t>
  </si>
  <si>
    <t>https://s3.amazonaws.com/tiny-anexos-us/erp/ODk4NTQ1NzA2/2a2b5919aef328ec85eabef8e6b2ecb3.jpg</t>
  </si>
  <si>
    <t>https://s3.amazonaws.com/tiny-anexos-us/erp/ODk4NTQ1NzA2/b6e265c5de7316bafc97235c95614f1d.jpg</t>
  </si>
  <si>
    <t>https://s3.amazonaws.com/tiny-anexos-us/erp/ODk4NTQ1NzA2/9284340e91f980ce4ddf559a2a25946c.jpg</t>
  </si>
  <si>
    <t>939708134</t>
  </si>
  <si>
    <t>1FOG1B-1MAC915-4REF</t>
  </si>
  <si>
    <t>Fogareiro 1 Boca + 4 Refis de Gás</t>
  </si>
  <si>
    <t>&lt;p&gt;Fogareiro de 1 Boca + 1 Maçarico + 4 Refis de Brinde – Praticidade e Eficiência para Suas Aventuras ao Ar Livre!&lt;br&gt;&lt;br&gt;Leve praticidade e conforto para suas aventuras com o Fogareiro de 1 Boca + 1 Maçarico + 4 Refis de Brinde, o kit completo para preparar refeições deliciosas em qualquer lugar. Perfeito para acampamentos, churrascos, pescarias ou situações de emergência, este fogareiro oferece desempenho profissional e fácil transporte.&lt;br&gt;&lt;br&gt;Destaques do Produto:&lt;br&gt;- 1 Boca com Regulagem de Chama: Controle a intensidade do fogo para cozinhar com precisão.&lt;br&gt;- Maçarico Incluso: Acenda o fogareiro com facilidade, mesmo em condições adversas.&lt;br&gt;- Refis de Gás: Praticidade para uso imediato, sem preocupações com abastecimento.&lt;br&gt;- Maleta para Transporte: Design compacto e organizado, ideal para levar em viagens.&lt;br&gt;- Versatilidade: Use gás de cozinha ou o refil incluso, garantindo flexibilidade onde quer que esteja.&lt;br&gt;&lt;br&gt;Por Que Escolher Este Fogareiro?&lt;br&gt;&lt;br&gt;- Eficiência: Preparo rápido e prático para suas refeições ao ar livre.&lt;br&gt;- Segurança: Sistema de regulagem de chama evita acidentes e garante uso controlado.&lt;br&gt;- Praticidade: Tudo o que você precisa em um único kit, incluindo maleta para transporte.&lt;br&gt;- Durabilidade: Materiais resistentes para suportar as condições mais desafiadoras.&lt;br&gt;&lt;br&gt;Conteúdo da Embalagem:&lt;br&gt;&lt;br&gt;1 Fogareiro de Mesa 1 Boca XRack&lt;br&gt;1 Maçarico 915&lt;br&gt;4 Refis de Brinde&lt;br&gt;1 Adaptador para Gás Doméstico&lt;br&gt;1 Manual de Instalação&lt;br&gt;1 Maleta para Transporte&lt;br&gt;&lt;br&gt;Modo de Uso:&lt;br&gt;&lt;br&gt;1. Montagem: Conecte o fogareiro ao refil ou ao adaptador para gás doméstico.&lt;br&gt;2. Acendimento: Use o maçarico para acender a boca com segurança.&lt;br&gt;3. Cozinhar: Ajuste a chama conforme necessário e aproveite suas refeições ao ar livre.&lt;br&gt;&lt;br&gt;Indicações de Uso:&lt;br&gt;- Acampamentos, churrascos e pescarias.&lt;br&gt;- Uso emergencial em situações de falta de energia.&lt;br&gt;- Viagens em motorhome ou van.&lt;br&gt;&lt;br&gt;Atenção:&lt;br&gt;&lt;br&gt;- Utilize apenas em áreas ventiladas.&lt;br&gt;- Mantenha o produto longe de crianças e animais.&lt;br&gt;- Siga as instruções do manual para montagem e uso seguro.&lt;br&gt;&lt;br&gt;O Fogareiro de 1 Boca + Maçarico + 4 Refis de Brinde é a solução completa para quem busca praticidade, segurança e desempenho em suas aventuras ao ar livre. Garanta já o seu e transforme suas refeições em momentos inesquecíveis!&lt;/p&gt;</t>
  </si>
  <si>
    <t>https://s3.amazonaws.com/tiny-anexos-us/erp/ODk4NTQ1NzA2/85d566c90a5e825a55f437c27542a1ec.jpg</t>
  </si>
  <si>
    <t>https://s3.amazonaws.com/tiny-anexos-us/erp/ODk4NTQ1NzA2/03393c4d92541b189a181a79f8bc01f1.jpg</t>
  </si>
  <si>
    <t>https://s3.amazonaws.com/tiny-anexos-us/erp/ODk4NTQ1NzA2/3f82a3f1b8ee6f4cc73b89a6836c39cb.jpg</t>
  </si>
  <si>
    <t>https://s3.amazonaws.com/tiny-anexos-us/erp/ODk4NTQ1NzA2/2dba8d4d7c8a5a834d8eaebeb68641c7.jpg</t>
  </si>
  <si>
    <t>https://s3.amazonaws.com/tiny-anexos-us/erp/ODk4NTQ1NzA2/33b52b9eee51203da9266d33a1c01df4.jpg</t>
  </si>
  <si>
    <t>https://s3.amazonaws.com/tiny-anexos-us/erp/ODk4NTQ1NzA2/e0e825cb5ac7a576958fd3fa15692a21.jpg</t>
  </si>
  <si>
    <t>924960785</t>
  </si>
  <si>
    <t>Fogareiro 1 Boca Com Maleta</t>
  </si>
  <si>
    <t>7893583326598</t>
  </si>
  <si>
    <t>&lt;p&gt;O complemento ideal&lt;br&gt;O estojo ajudará você a transportar seu aquecedor de forma organizada, ideal para aqueles dias ao ar livre com amigos ou familiares. &lt;br&gt;&lt;br&gt;Regulação da chama&lt;br&gt;Com o sistema de ajuste, você pode medir com que potência deseja que a chama saia. Estar no controle de sua alimentação facilitará a realização de outras atividades sem se preocupar.&lt;br&gt;&lt;br&gt;COMTEUDO DA EMBALAGEM:&lt;br&gt;- 1X FOGAREIRO&lt;br&gt;-1X ADAPTADOR PARA USAR GÁS DOMESTICO &lt;br&gt;- 1X MAANUAL DE INSTALAÇÃO&lt;br&gt;-1X MALETA PARA TRANSPORTE&lt;br&gt;&lt;br&gt;&lt;br&gt;NÃO ACOMPANHA CARTUCHO DE GÁS&lt;/p&gt;</t>
  </si>
  <si>
    <t>https://s3.amazonaws.com/tiny-anexos-us/erp/ODk4NTQ1NzA2/fd315720f2f7c313b914f12f3f659438.jpeg</t>
  </si>
  <si>
    <t>https://s3.amazonaws.com/tiny-anexos-us/erp/ODk4NTQ1NzA2/856f5abff94b663e2d71471832b93d62.jpeg</t>
  </si>
  <si>
    <t>https://s3.amazonaws.com/tiny-anexos-us/erp/ODk4NTQ1NzA2/beafee96f9f4c769b777735210c9cf74.jpeg</t>
  </si>
  <si>
    <t>https://s3.amazonaws.com/tiny-anexos-us/erp/ODk4NTQ1NzA2/577d7a0712185495b74a231ea051b213.jpeg</t>
  </si>
  <si>
    <t>https://s3.amazonaws.com/tiny-anexos-us/erp/ODk4NTQ1NzA2/026bdf140df9f6d42eea95ad0fef915e.jpeg</t>
  </si>
  <si>
    <t>https://s3.amazonaws.com/tiny-anexos-us/erp/ODk4NTQ1NzA2/71711f21a817001fa04a9022c840d846.jpeg</t>
  </si>
  <si>
    <t>904718749</t>
  </si>
  <si>
    <t>Fogareiro 2 Bocas</t>
  </si>
  <si>
    <t>KRV INTERNATIONAL BUSINESS DEVELOPMENT LIMITED.</t>
  </si>
  <si>
    <t>&lt;p&gt;FOGAREIRO DE DUAS BOCAS!&lt;br&gt;&lt;br&gt;O complemento ideal para sua família e amigos!&lt;br&gt;O estojo ajudará você a transportar seu aquecedor de forma organizada, ideal para aqueles dias ao ar livre com amigos ou familiares. &lt;br&gt;&lt;br&gt;Regulação da chama&lt;br&gt;Com o sistema de ajuste, você pode medir com que potência deseja que a chama saia. Estar no controle de sua alimentação facilitará a realização de outras atividades sem se preocupar.&lt;br&gt;&lt;br&gt;COMTEUDO DA EMBALAGEM:&lt;br&gt;- 1X FOGAREIRO C/ 2 BOCAS&lt;br&gt;-1X ADAPTADOR PARA USAR GÁS DOMESTICO &lt;br&gt;- 1X MANUAL DE INSTALAÇÃO&lt;br&gt;-1X MALETA PARA TRANSPORTE&lt;br&gt;&lt;br&gt;&lt;br&gt;NÃO ACOMPANHA CARTUCHO DE GÁS&lt;/p&gt;</t>
  </si>
  <si>
    <t>https://s3.amazonaws.com/tiny-anexos-us/erp/ODk4NTQ1NzA2/29277547b1466d57472c3e64ce5e75e2.jpg</t>
  </si>
  <si>
    <t>https://s3.amazonaws.com/tiny-anexos-us/erp/ODk4NTQ1NzA2/6932646a71a0121b5a286a3a8f9d8810.jpg</t>
  </si>
  <si>
    <t>https://s3.amazonaws.com/tiny-anexos-us/erp/ODk4NTQ1NzA2/baf45011b10d19eddcc44a2b0b5653bf.jpg</t>
  </si>
  <si>
    <t>https://s3.amazonaws.com/tiny-anexos-us/erp/ODk4NTQ1NzA2/23da250a09db92e0c88cb3bfaeb9e95a.jpg</t>
  </si>
  <si>
    <t>https://s3.amazonaws.com/tiny-anexos-us/erp/ODk4NTQ1NzA2/627ffaddae1017bfeb64914cec24b87c.jpg</t>
  </si>
  <si>
    <t>https://s3.amazonaws.com/tiny-anexos-us/erp/ODk4NTQ1NzA2/6c3ddf02920ff5f7e7a20c2573996a3c.jpg</t>
  </si>
  <si>
    <t>939707294</t>
  </si>
  <si>
    <t>1FOG2B-1MAC915-5REF</t>
  </si>
  <si>
    <t>Fogareiro 2 Bocas + 1 Maçarico 915 + 5 Refil de Gás</t>
  </si>
  <si>
    <t>https://s3.amazonaws.com/tiny-anexos-us/erp/ODk4NTQ1NzA2/6874980a39abdf5036893d922443819d.jpg</t>
  </si>
  <si>
    <t>https://s3.amazonaws.com/tiny-anexos-us/erp/ODk4NTQ1NzA2/5492437b354ffdc768ef326a29d313e4.jpg</t>
  </si>
  <si>
    <t>https://s3.amazonaws.com/tiny-anexos-us/erp/ODk4NTQ1NzA2/92ed3a1cfde27ccbf0226c3ac8a54fef.jpg</t>
  </si>
  <si>
    <t>https://s3.amazonaws.com/tiny-anexos-us/erp/ODk4NTQ1NzA2/03c33b3bbf38c8f3183019e1dd24ecfb.jpg</t>
  </si>
  <si>
    <t>https://s3.amazonaws.com/tiny-anexos-us/erp/ODk4NTQ1NzA2/338dfb847e3c8964afd881ac3686e214.jpg</t>
  </si>
  <si>
    <t>https://s3.amazonaws.com/tiny-anexos-us/erp/ODk4NTQ1NzA2/a86854b2465bfd1b43227a48cb0a64df.jpg</t>
  </si>
  <si>
    <t>939707612</t>
  </si>
  <si>
    <t>1FOG1B-8REF</t>
  </si>
  <si>
    <t>Fogareiro 2 Bocas + 8 Refis de Gás</t>
  </si>
  <si>
    <t>&lt;p&gt;Fogareiro de 1 Boca + 8 Refis de Brinde – Praticidade e Eficiência para Suas Aventuras ao Ar Livre!&lt;br&gt;&lt;br&gt;Leve praticidade e conforto para suas aventuras com o Fogareiro de 1 Boca + 8 Refis de Brinde, o kit completo para preparar refeições deliciosas em qualquer lugar. Perfeito para acampamentos, churrascos, pescarias ou situações de emergência, este fogareiro oferece desempenho profissional e fácil transporte.&lt;br&gt;&lt;br&gt;Destaques do Produto:&lt;br&gt;- 1 Boca com Regulagem de Chama: Controle a intensidade do fogo para cozinhar com precisão.&lt;br&gt;- Refis de Gás: Praticidade para uso imediato, sem preocupações com abastecimento.&lt;br&gt;- Maleta para Transporte: Design compacto e organizado, ideal para levar em viagens.&lt;br&gt;- Versatilidade: Use gás de cozinha ou o refil incluso, garantindo flexibilidade onde quer que esteja.&lt;br&gt;&lt;br&gt;Por Que Escolher Este Fogareiro?&lt;br&gt;&lt;br&gt;- Eficiência: Preparo rápido e prático para suas refeições ao ar livre.&lt;br&gt;- Segurança: Sistema de regulagem de chama evita acidentes e garante uso controlado.&lt;br&gt;- Praticidade: Tudo o que você precisa em um único kit, incluindo maleta para transporte.&lt;br&gt;- Durabilidade: Materiais resistentes para suportar as condições mais desafiadoras.&lt;br&gt;&lt;br&gt;Conteúdo da Embalagem:&lt;br&gt;&lt;br&gt;1 Fogareiro de Mesa 1 Boca XRack&lt;br&gt;8 Refis de Brinde&lt;br&gt;1 Adaptador para Gás Doméstico&lt;br&gt;1 Manual de Instalação&lt;br&gt;1 Maleta para Transporte&lt;br&gt;&lt;br&gt;Modo de Uso:&lt;br&gt;&lt;br&gt;1. Montagem: Conecte o fogareiro ao refil ou ao adaptador para gás doméstico.&lt;br&gt;2. Acendimento: Use o maçarico para acender a boca com segurança.&lt;br&gt;3. Cozinhar: Ajuste a chama conforme necessário e aproveite suas refeições ao ar livre.&lt;br&gt;&lt;br&gt;Indicações de Uso:&lt;br&gt;- Acampamentos, churrascos e pescarias.&lt;br&gt;- Uso emergencial em situações de falta de energia.&lt;br&gt;- Viagens em motorhome ou van.&lt;br&gt;&lt;br&gt;Atenção:&lt;br&gt;&lt;br&gt;- Utilize apenas em áreas ventiladas.&lt;br&gt;- Mantenha o produto longe de crianças e animais.&lt;br&gt;- Siga as instruções do manual para montagem e uso seguro.&lt;br&gt;&lt;br&gt;O Fogareiro de 1 Boca + 8 Refis de Brinde é a solução completa para quem busca praticidade, segurança e desempenho em suas aventuras ao ar livre. Garanta já o seu e transforme suas refeições em momentos inesquecíveis!&lt;/p&gt;</t>
  </si>
  <si>
    <t>https://s3.amazonaws.com/tiny-anexos-us/erp/ODk4NTQ1NzA2/883658cf41df8897ace05c5460612d2c.jpg</t>
  </si>
  <si>
    <t>https://s3.amazonaws.com/tiny-anexos-us/erp/ODk4NTQ1NzA2/f8b6555629b723174fc4af0dc0c34f4d.jpg</t>
  </si>
  <si>
    <t>https://s3.amazonaws.com/tiny-anexos-us/erp/ODk4NTQ1NzA2/da47a71a7fb0dca448e581de72a4681f.jpg</t>
  </si>
  <si>
    <t>https://s3.amazonaws.com/tiny-anexos-us/erp/ODk4NTQ1NzA2/221003794ff1b177e852d7b1d578446a.jpg</t>
  </si>
  <si>
    <t>https://s3.amazonaws.com/tiny-anexos-us/erp/ODk4NTQ1NzA2/de2446d6e70e7b197a39c307ffed0944.jpg</t>
  </si>
  <si>
    <t>https://s3.amazonaws.com/tiny-anexos-us/erp/ODk4NTQ1NzA2/c7c074c25bec311cbd9e6c8a86038dae.jpg</t>
  </si>
  <si>
    <t>939707870</t>
  </si>
  <si>
    <t>&lt;p&gt;Fogareiro de 2 Bocas + 8 Refis DE BRINDE – Praticidade e Eficiência para Suas Aventuras ao Ar Livre!&lt;br&gt;&lt;br&gt;Leve praticidade e conforto para suas aventuras com o 1 Fogareiro de 2 Bocas + 8 Refis DE BRINDE, o kit completo para preparar refeições deliciosas em qualquer lugar. Perfeito para acampamentos, churrascos, pescarias ou situações de emergência, este fogareiro oferece desempenho profissional e fácil transporte.&lt;br&gt;&lt;br&gt;Destaques do Produto:&lt;br&gt;- 2 Bocas com Regulagem de Chama: Controle a intensidade do fogo para cozinhar com precisão.&lt;br&gt;- Refil de Gás: Praticidade para uso imediato, sem preocupações com abastecimento.&lt;br&gt;- Maleta para Transporte: Design compacto e organizado, ideal para levar em viagens.&lt;br&gt;- Versatilidade: Use gás de cozinha ou o refil incluso, garantindo flexibilidade onde quer que esteja.&lt;br&gt;&lt;br&gt;Por Que Escolher Este Fogareiro?&lt;br&gt;- Eficiência: Prepare duas panelas ao mesmo tempo, otimizando seu tempo ao ar livre.&lt;br&gt;- Segurança: Sistema de regulagem de chama evita acidentes e garante uso controlado.&lt;br&gt;- Praticidade: Tudo o que você precisa em um único kit, incluindo maleta para transporte.&lt;br&gt;- Durabilidade: Materiais resistentes para suportar as condições mais desafiadoras.&lt;br&gt;&lt;br&gt;Conteúdo da Embalagem:&lt;br&gt;1 Fogareiro de Mesa 2 Bocas XRack&lt;br&gt;8 Refis DE BRINDE&lt;br&gt;1 Adaptador para Gás Doméstico&lt;br&gt;1 Manual de Instalação&lt;br&gt;1 Maleta para Transporte&lt;br&gt;&lt;br&gt;Modo de Uso:&lt;br&gt;1. Montagem: Conecte o fogareiro ao refil ou ao adaptador para gás doméstico.&lt;br&gt;2. Acendimento: Use o maçarico para acender as bocas com segurança.&lt;br&gt;3. Cozinhar: Ajuste a chama conforme necessário e aproveite suas refeições ao ar livre.&lt;br&gt;&lt;br&gt;Indicações de Uso:&lt;br&gt;- Acampamentos, churrascos e pescarias.&lt;br&gt;- Uso emergencial em situações de falta de energia.&lt;br&gt;- Viagens em motorhome ou van.&lt;br&gt;&lt;br&gt;Atenção:&lt;br&gt;- Utilize apenas em áreas ventiladas.&lt;br&gt;- Mantenha o produto longe de crianças e animais.&lt;br&gt;- Siga as instruções do manual para montagem e uso seguro.&lt;br&gt;&lt;br&gt;Fogareiro de 2 Bocas + 8 Refis DE BRINDE: A solução completa para quem busca praticidade, segurança e desempenho em suas aventuras ao ar livre. Garanta já o seu e transforme suas refeições em momentos inesquecíveis!&lt;/p&gt;</t>
  </si>
  <si>
    <t>https://s3.amazonaws.com/tiny-anexos-us/erp/ODk4NTQ1NzA2/cc07bb75f7b191e9c20942b4950255d4.jpg</t>
  </si>
  <si>
    <t>https://s3.amazonaws.com/tiny-anexos-us/erp/ODk4NTQ1NzA2/94f667dc615d964357c7af22cce327ff.jpg</t>
  </si>
  <si>
    <t>https://s3.amazonaws.com/tiny-anexos-us/erp/ODk4NTQ1NzA2/56be93dbf935922878a93a78a2a1c363.jpg</t>
  </si>
  <si>
    <t>https://s3.amazonaws.com/tiny-anexos-us/erp/ODk4NTQ1NzA2/47cf8407963c76dcf8b5bb1aa33f3c8b.jpg</t>
  </si>
  <si>
    <t>https://s3.amazonaws.com/tiny-anexos-us/erp/ODk4NTQ1NzA2/b2460323677b52ed27412a3baaa8a2fc.jpg</t>
  </si>
  <si>
    <t>https://s3.amazonaws.com/tiny-anexos-us/erp/ODk4NTQ1NzA2/43e9737c06830ee890968a1e0147922b.jpg</t>
  </si>
  <si>
    <t>929217965</t>
  </si>
  <si>
    <t>Fogareiro A Gás 2 Boca Portátil Com Maleta 10 Refil Camping</t>
  </si>
  <si>
    <t>Fogareiro de 2 Bocas + 10 Refis DE BRINDE – Praticidade e Eficiência para Suas Aventuras ao Ar Livre!  Leve praticidade e conforto para suas aventuras com o 1 Fogareiro de 2 Bocas + 10 Refis DE BRINDE, o kit completo para preparar refeições deliciosas em qualquer lugar. Perfeito para acampamentos, churrascos, pescarias ou situações de emergência, este fogareiro oferece desempenho profissional e fácil transporte.  Destaques do Produto: - 2 Bocas com Regulagem de Chama: Controle a intensidade do fogo para cozinhar com precisão. - Refil de Gás: Praticidade para uso imediato, sem preocupações com abastecimento. - Maleta para Transporte: Design compacto e organizado, ideal para levar em viagens. - Versatilidade: Use gás de cozinha ou o refil incluso, garantindo flexibilidade onde quer que esteja.  Por Que Escolher Este Fogareiro? - Eficiência: Prepare duas panelas ao mesmo tempo, otimizando seu tempo ao ar livre. - Segurança: Sistema de regulagem de chama evita acidentes e garante uso controlado. - Praticidade: Tudo o que você precisa em um único kit, incluindo maleta para transporte. - Durabilidade: Materiais resistentes para suportar as condições mais desafiadoras.  Conteúdo da Embalagem: 1 Fogareiro de Mesa 2 Bocas XRack 10 Refis DE BRINDE 1 Adaptador para Gás Doméstico 1 Manual de Instalação 1 Maleta para Transporte  Modo de Uso: 1. Montagem: Conecte o fogareiro ao refil ou ao adaptador para gás doméstico. 2. Acendimento: Use o maçarico para acender as bocas com segurança. 3. Cozinhar: Ajuste a chama conforme necessário e aproveite suas refeições ao ar livre.  Indicações de Uso: - Acampamentos, churrascos e pescarias. - Uso emergencial em situações de falta de energia. - Viagens em motorhome ou van.  Atenção: - Utilize apenas em áreas ventiladas. - Mantenha o produto longe de crianças e animais. - Siga as instruções do manual para montagem e uso seguro.  Fogareiro de 2 Bocas + 10 Refis DE BRINDE: A solução completa para quem busca praticidade, segurança e desempenho em suas aventuras ao ar livre. Garanta já o seu e transforme suas refeições em momentos inesquecíveis!</t>
  </si>
  <si>
    <t>https://s3.amazonaws.com/tiny-anexos-us/erp/ODk4NTQ1NzA2/392201597d3fc9a4e4587ed4e731dc7e.jpg</t>
  </si>
  <si>
    <t>https://s3.amazonaws.com/tiny-anexos-us/erp/ODk4NTQ1NzA2/686f788722dfdefec380cf14d0183c04.jpg</t>
  </si>
  <si>
    <t>https://s3.amazonaws.com/tiny-anexos-us/erp/ODk4NTQ1NzA2/f92a2f4a23080d42369920d64685f053.jpg</t>
  </si>
  <si>
    <t>https://s3.amazonaws.com/tiny-anexos-us/erp/ODk4NTQ1NzA2/34a638c7df875dd86eeeeea889692ad5.jpg</t>
  </si>
  <si>
    <t>https://s3.amazonaws.com/tiny-anexos-us/erp/ODk4NTQ1NzA2/d70fcd9407cb3801c87c8998c0403c10.jpg</t>
  </si>
  <si>
    <t>https://s3.amazonaws.com/tiny-anexos-us/erp/ODk4NTQ1NzA2/7e23779c61419cef88691dbc19194fa4.jpg</t>
  </si>
  <si>
    <t>904718817</t>
  </si>
  <si>
    <t>ES-4</t>
  </si>
  <si>
    <t>Freio - Peças Patinete Elétrico Segway Ninebot Es1 E Es2</t>
  </si>
  <si>
    <t>&lt;p&gt;&lt;span style="color: #666666; font-family: 'Proxima Nova', -apple-system, 'Helvetica Neue', Helvetica, Roboto, Arial, sans-serif; font-size: 20px;"&gt;Freio Patinete Elétrico Segway ES1 e ES2&lt;/span&gt;&lt;br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20px;"&gt;Descrição:&lt;/span&gt;&lt;br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Produto em plástico com anel de fixação em aço e parafuso de instalação.&lt;/span&gt;&lt;br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20px;"&gt;Compatível: Patinete Ninebot Segway ES1 e ES2&lt;/span&gt;&lt;/p&gt;</t>
  </si>
  <si>
    <t>https://s3.amazonaws.com/tiny-anexos-us/erp/ODk4NTQ1NzA2/4c2dc67487260c7af43d678ae47eed88.jpg</t>
  </si>
  <si>
    <t>https://s3.amazonaws.com/tiny-anexos-us/erp/ODk4NTQ1NzA2/1763722eb5165e8db96331a6ddbdd112.jpg</t>
  </si>
  <si>
    <t>https://s3.amazonaws.com/tiny-anexos-us/erp/ODk4NTQ1NzA2/73a289a83c22d7afcfd7b3fb6f140a24.jpg</t>
  </si>
  <si>
    <t>904718821</t>
  </si>
  <si>
    <t>M-20</t>
  </si>
  <si>
    <t>Gancho Aço Carbono Travamento Da Articulação De Dobramento</t>
  </si>
  <si>
    <t>&lt;p style="padding: 0px; box-sizing: border-box; -webkit-tap-highlight-color: transparent; outline: 0px; line-height: inherit; font-family: 'Open Sans', Roboto, Arial, Helvetica, sans-serif, SimSun;"&gt;&lt;span style="padding: 0px; margin: 0px; box-sizing: border-box; -webkit-tap-highlight-color: transparent; outline: 0px; max-width: 100%; word-break: break-word; font-size: 16px;"&gt;&lt;span style="padding: 0px; margin: 0px; box-sizing: border-box; -webkit-tap-highlight-color: transparent; outline: 0px; font-weight: 700 !important;" data-spm-anchor-id="a2g0o.detail.1000023.i0.49113ad47al4fW"&gt;Para xiaomi m365 reparação trava SEM PINO&lt;/span&gt;&lt;/span&gt;&lt;br style="padding: 0px; margin: 0px; box-sizing: border-box; -webkit-tap-highlight-color: transparent; outline: 0px;" /&gt;&lt;span style="padding: 0px; margin: 0px; box-sizing: border-box; -webkit-tap-highlight-color: transparent; outline: 0px; max-width: 100%; word-break: break-word; font-size: 16px;"&gt;&lt;span style="padding: 0px; margin: 0px; box-sizing: border-box; -webkit-tap-highlight-color: transparent; outline: 0px; font-weight: 700 !important;"&gt;&lt;br /&gt;Substituição de acessórios perfeita para o seu Patinete eletrônico.&lt;/span&gt;&lt;/span&gt;&lt;br style="padding: 0px; margin: 0px; box-sizing: border-box; -webkit-tap-highlight-color: transparent; outline: 0px;" /&gt;&lt;span style="padding: 0px; margin: 0px; box-sizing: border-box; -webkit-tap-highlight-color: transparent; outline: 0px; max-width: 100%; word-break: break-word; font-size: 16px;"&gt;&lt;span style="padding: 0px; margin: 0px; box-sizing: border-box; -webkit-tap-highlight-color: transparent; outline: 0px; font-weight: 700 !important;"&gt;&lt;br /&gt;Cor: preto (como as imagens mostram)&lt;/span&gt;&lt;/span&gt;&lt;br style="padding: 0px; margin: 0px; box-sizing: border-box; -webkit-tap-highlight-color: transparent; outline: 0px;" /&gt;&lt;span style="padding: 0px; margin: 0px; box-sizing: border-box; -webkit-tap-highlight-color: transparent; outline: 0px; max-width: 100%; word-break: break-word; font-size: 16px;"&gt;&lt;span style="padding: 0px; margin: 0px; box-sizing: border-box; -webkit-tap-highlight-color: transparent; outline: 0px; font-weight: 700 !important;"&gt;&lt;br /&gt;Certifique-se de que você tem as ferramentas certas para alterar o bloqueio e seguir as instruções abaixo.&lt;/span&gt;&lt;/span&gt;&lt;br style="padding: 0px; margin: 0px; box-sizing: border-box; -webkit-tap-highlight-color: transparent; outline: 0px;" /&gt;&lt;span style="padding: 0px; margin: 0px; box-sizing: border-box; -webkit-tap-highlight-color: transparent; outline: 0px; max-width: 100%; word-break: break-word; font-size: 16px;"&gt;&lt;span style="padding: 0px; margin: 0px; box-sizing: border-box; -webkit-tap-highlight-color: transparent; outline: 0px; font-weight: 700 !important;"&gt;Você vai precisar de 4mm punch tool, martelo pesado (800g e acima), algum lubrificante, óleo ou wd40.aqueles não estão incluídos.&lt;/span&gt;&lt;/span&gt;&lt;br style="padding: 0px; margin: 0px; box-sizing: border-box; -webkit-tap-highlight-color: transparent; outline: 0px;" /&gt;&lt;span style="padding: 0px; margin: 0px; box-sizing: border-box; -webkit-tap-highlight-color: transparent; outline: 0px; max-width: 100%; word-break: break-word; font-size: 16px;"&gt;&lt;span style="padding: 0px; margin: 0px; box-sizing: border-box; -webkit-tap-highlight-color: transparent; outline: 0px; font-weight: 700 !important;"&gt;&lt;br /&gt;Material: liga de Alumínio&lt;/span&gt;&lt;/span&gt;&lt;/p&gt; &lt;p style="padding: 0px; box-sizing: border-box; -webkit-tap-highlight-color: transparent; outline: 0px; line-height: inherit; font-family: 'Open Sans', Roboto, Arial, Helvetica, sans-serif, SimSun;"&gt;&lt;span style="padding: 0px; margin: 0px; box-sizing: border-box; -webkit-tap-highlight-color: transparent; outline: 0px; max-width: 100%; word-break: break-word; font-size: 16px;"&gt;&lt;span style="padding: 0px; margin: 0px; box-sizing: border-box; -webkit-tap-highlight-color: transparent; outline: 0px; font-weight: 700 !important;"&gt;&lt;br /&gt;Conteúdo do pacote:&lt;/span&gt;&lt;/span&gt;&lt;br style="padding: 0px; margin: 0px; box-sizing: border-box; -webkit-tap-highlight-color: transparent; outline: 0px;" /&gt;&lt;span style="padding: 0px; margin: 0px; box-sizing: border-box; -webkit-tap-highlight-color: transparent; outline: 0px; max-width: 100%; word-break: break-word; font-size: 16px;"&gt;&lt;span style="padding: 0px; margin: 0px; box-sizing: border-box; -webkit-tap-highlight-color: transparent; outline: 0px; font-weight: 700 !important;" data-spm-anchor-id="a2g0o.detail.1000023.i1.49113ad47al4fW"&gt;1 * bloqueio de patinete eletrônico sem Pino&lt;/span&gt;&lt;/span&gt;&lt;/p&gt; &lt;p style="padding: 0px; box-sizing: border-box; -webkit-tap-highlight-color: transparent; outline: 0px; line-height: inherit; font-family: 'Open Sans', Roboto, Arial, Helvetica, sans-serif, SimSun;"&gt;&lt;span style="padding: 0px; margin: 0px; box-sizing: border-box; -webkit-tap-highlight-color: transparent; outline: 0px; max-width: 100%; word-break: break-word; font-size: 16px;"&gt;&lt;span style="padding: 0px; margin: 0px; box-sizing: border-box; -webkit-tap-highlight-color: transparent; outline: 0px; font-weight: 700 !important;"&gt;&lt;br /&gt;Nota: a cor real do item pode ser ligeiramente diferente das imagens mostradas no site causada por muitos fatores, como o brilho do seu monitor e o brilho da luz.&lt;/span&gt;&lt;/span&gt;&lt;/p&gt;</t>
  </si>
  <si>
    <t>https://s3.amazonaws.com/tiny-anexos-us/erp/ODk4NTQ1NzA2/019931eff330cb37c74227b973aff3ba.jpg</t>
  </si>
  <si>
    <t>https://s3.amazonaws.com/tiny-anexos-us/erp/ODk4NTQ1NzA2/5a6719c050dda366ba1042a7adbc44c6.jpg</t>
  </si>
  <si>
    <t>https://s3.amazonaws.com/tiny-anexos-us/erp/ODk4NTQ1NzA2/4b54665382d216e84ee85f4c4a63b4f4.jpg</t>
  </si>
  <si>
    <t>https://s3.amazonaws.com/tiny-anexos-us/erp/ODk4NTQ1NzA2/8dd036336210cbb89e95be36e682b44d.jpg</t>
  </si>
  <si>
    <t>924270934</t>
  </si>
  <si>
    <t>M-29A</t>
  </si>
  <si>
    <t>Gancho Da Trava Paralama Traseiro Patinete Xiaomi M365 Fosto</t>
  </si>
  <si>
    <t>&lt;p&gt;&lt;span style="color: #666666; font-family: 'Proxima Nova', -apple-system, 'Helvetica Neue', Helvetica, Roboto, Arial, sans-serif; font-size: 20px;"&gt;Especificação:&lt;/span&gt;&lt;br style="box-sizing: border-box; color: #666666; font-family: 'Proxima Nova', -apple-system, 'Helvetica Neue', Helvetica, Roboto, Arial, sans-serif; font-size: 20px;" /&gt;&lt;span style="color: #666666; font-family: 'Proxima Nova', -apple-system, 'Helvetica Neue', Helvetica, Roboto, Arial, sans-serif; font-size: 20px;"&gt;&lt;br /&gt;Tipo: scooter fender gancho&lt;/span&gt;&lt;br style="box-sizing: border-box; color: #666666; font-family: 'Proxima Nova', -apple-system, 'Helvetica Neue', Helvetica, Roboto, Arial, sans-serif; font-size: 20px;" /&gt;&lt;span style="color: #666666; font-family: 'Proxima Nova', -apple-system, 'Helvetica Neue', Helvetica, Roboto, Arial, sans-serif; font-size: 20px;"&gt;Quantidade: 1 pc&lt;/span&gt;&lt;br style="box-sizing: border-box; color: #666666; font-family: 'Proxima Nova', -apple-system, 'Helvetica Neue', Helvetica, Roboto, Arial, sans-serif; font-size: 20px;" /&gt;&lt;span style="color: #666666; font-family: 'Proxima Nova', -apple-system, 'Helvetica Neue', Helvetica, Roboto, Arial, sans-serif; font-size: 20px;"&gt;Material: PP + steel&lt;/span&gt;&lt;br style="box-sizing: border-box; color: #666666; font-family: 'Proxima Nova', -apple-system, 'Helvetica Neue', Helvetica, Roboto, Arial, sans-serif; font-size: 20px;" /&gt;&lt;span style="color: #666666; font-family: 'Proxima Nova', -apple-system, 'Helvetica Neue', Helvetica, Roboto, Arial, sans-serif; font-size: 20px;"&gt;Cor: preto-branco&lt;/span&gt;&lt;br style="box-sizing: border-box; color: #666666; font-family: 'Proxima Nova', -apple-system, 'Helvetica Neue', Helvetica, Roboto, Arial, sans-serif; font-size: 20px;" /&gt;&lt;span style="color: #666666; font-family: 'Proxima Nova', -apple-system, 'Helvetica Neue', Helvetica, Roboto, Arial, sans-serif; font-size: 20px;"&gt;Tamanho: 2.5*1.8*1.7 cm-0.98*0.71*0.67 polegada (L * W * H)&lt;/span&gt;&lt;br style="box-sizing: border-box; color: #666666; font-family: 'Proxima Nova', -apple-system, 'Helvetica Neue', Helvetica, Roboto, Arial, sans-serif; font-size: 20px;" /&gt;&lt;span style="color: #666666; font-family: 'Proxima Nova', -apple-system, 'Helvetica Neue', Helvetica, Roboto, Arial, sans-serif; font-size: 20px;"&gt;Peso líquido: 36g-1.27 oz&lt;/span&gt;&lt;/p&gt;</t>
  </si>
  <si>
    <t>904718833</t>
  </si>
  <si>
    <t>ES-17</t>
  </si>
  <si>
    <t>Gancho Plástico Do Patinete Segway Ninebot Es1 E Es2</t>
  </si>
  <si>
    <t>&lt;p style="box-sizing: border-box; margin-bottom: 20px; color: #666666; font-family: Muli, sans-serif; font-size: 16px;"&gt;Gancho para o patinete elétrico modelo Ninebot Segway.&lt;/p&gt; &lt;p style="box-sizing: border-box; margin-bottom: 20px; color: #666666; font-family: Muli, sans-serif; font-size: 16px;"&gt;A peça se encaixa à estrutura vertical do patinete. Ela permite a fixação das partes verticais e horizontais, quando o patinete encontra-se na posição dobrada.&lt;/p&gt; &lt;p style="box-sizing: border-box; color: #666666; font-family: Muli, sans-serif; font-size: 16px;"&gt;Composição: Liga Metálica&lt;/p&gt;</t>
  </si>
  <si>
    <t>904718837</t>
  </si>
  <si>
    <t>M-28</t>
  </si>
  <si>
    <t>Garfo Dianteiro Metálico Patinete Elétrico Xiaomi M365</t>
  </si>
  <si>
    <t>&lt;div class="rte product-single__description" style="box-sizing: border-box; margin-bottom: 20px; color: #666666; font-family: Muli, sans-serif; font-size: 16px;"&gt; &lt;p style="box-sizing: border-box; margin-bottom: 20px;"&gt;Garfo dianteiro metálico para patinetes elétricos. Adequada a modelos como PRO, M365, FS-B08, entre outros.&lt;/p&gt; &lt;p style="box-sizing: border-box; margin-bottom: 20px;"&gt;Ideal para substituição de peças avariadas.&lt;/p&gt; &lt;p style="box-sizing: border-box; margin-bottom: 20px;"&gt;Não inclui os parafusos de fixação da roda dianteira. Não inclui a capa plástica que recobre o garfo dianteiro.&lt;/p&gt; &lt;p style="box-sizing: border-box;"&gt;Composição: Liga Metálica&lt;/p&gt; &lt;/div&gt;</t>
  </si>
  <si>
    <t>905473457</t>
  </si>
  <si>
    <t>M-35</t>
  </si>
  <si>
    <t>Garfo Dianteiro Plástico Patinete Elétrico Xiaomi E Foston</t>
  </si>
  <si>
    <t>&lt;p&gt;&lt;span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Produto Importado em Plástico&lt;/span&gt;&lt;br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Preto ou Branco&lt;/span&gt;&lt;br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furação exata para substituição dos originais dos modelos Xiaomi m365 ou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*Não Acompanha Parafusos&lt;/span&gt;&lt;br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20px;"&gt;*Compre hoje e enviamos no mesmo dia nas compras realizadas até 13:00!! &lt;/span&gt;&lt;br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Compre com a gente e garanta com a melhor qualidade do mercado especialistas em peças para seu patinete.&lt;/span&gt;&lt;/p&gt;</t>
  </si>
  <si>
    <t>904718851</t>
  </si>
  <si>
    <t>VX2050440</t>
  </si>
  <si>
    <t>Gladius 500ml</t>
  </si>
  <si>
    <t>7898511028667</t>
  </si>
  <si>
    <t>&lt;p&gt;GLADIUS foi desenvolvido para revitalizar e prolongar a vida útil de coatings cerâmicos, restaurando proteção, brilho e hidrorrepelência que se degradam com o tempo ou devido a agentes químicos indesejados. Ideal para manutenção de superfícies vitrificadas, o produto pode ser aplicado sempre que houver perda de performance na proteção ou no brilho da pintura. Destaques do Produto -Renovação Completa: Restaura a proteção cerâmica original. -Brilho Intenso: Devolve o aspecto vitrificado e o brilho. -Hidrorrepelência Superior: Reforça a resistência contra água e sujeira. -Proteção Prolongada: Mantém a superfície protegida por mais tempo. Modo de Uso 1.Preparação: Agite bem o produto antes de usar. 2.Aplicação: Após lavar e secar o veículo, pulverize GLADIUS na superfície em uma área de até 60cm x 60cm. 3.Espalhamento: Utilize uma toalha de microfibra para espalhar o produto uniformemente. 4.Acabamento: Imediatamente, use outra microfibra limpa para finalizar e obter o brilho desejado. 5.Repetição: Continue o processo até concluir a aplicação em todo o veículo. Benefícios Adicionais -Prolonga a vida útil do coating cerâmico. -Fácil aplicação, ideal tanto para profissionais quanto para entusiastas. -Pode ser usado regularmente para manter a performance ideal da superfície vitrificada. Com GLADIUS, seu veículo estará sempre protegido, com brilho renovado e hidrorrepelência incomparável!&lt;/p&gt;</t>
  </si>
  <si>
    <t>https://s3.amazonaws.com/tiny-anexos-us/erp/ODk4NTQ1NzA2/c0b1d5342ecf5d18e88e2b6b73c9fda8.jpeg</t>
  </si>
  <si>
    <t>https://s3.amazonaws.com/tiny-anexos-us/erp/ODk4NTQ1NzA2/87df8c0f304bc83f34750bfb0d4bdede.jpeg</t>
  </si>
  <si>
    <t>https://s3.amazonaws.com/tiny-anexos-us/erp/ODk4NTQ1NzA2/f32d52da8fcc1503307685b3bf56b109.jpeg</t>
  </si>
  <si>
    <t>https://s3.amazonaws.com/tiny-anexos-us/erp/ODk4NTQ1NzA2/d4abb0f1311804afedd7d011360e7ac8.jpeg</t>
  </si>
  <si>
    <t>https://s3.amazonaws.com/tiny-anexos-us/erp/ODk4NTQ1NzA2/83810a1d6aac250176cd52b035223030.jpeg</t>
  </si>
  <si>
    <t>https://s3.amazonaws.com/tiny-anexos-us/erp/ODk4NTQ1NzA2/9c3f5006ee3d332e13fb3676f48acf42.jpeg</t>
  </si>
  <si>
    <t>904718855</t>
  </si>
  <si>
    <t>Glazox 500ml Zacs</t>
  </si>
  <si>
    <t>7898511028704</t>
  </si>
  <si>
    <t>&lt;p&gt;GLAZOX - Selante Cerâmico com SiO₂&lt;br&gt;&lt;br&gt;GLAZOX é um selante cerâmico de alta performance, formulado com polímeros avançados e enriquecido com SiO₂. Ideal para intensificar o brilho e a cor da pintura, o produto oferece proteção prolongada de até 6 meses e total hidrorrepelência.&lt;br&gt;&lt;br&gt;Principais Benefícios&lt;br&gt;- Brilho Intenso: Realça a profundidade e a vivacidade da cor.&lt;br&gt;- Proteção Duradoura: Até 6 meses de proteção contra sujeiras, chuva e outros contaminantes.&lt;br&gt;- Hidrorrepelência Total: Garante que a água deslize facilmente, facilitando a manutenção.&lt;br&gt;- Fácil Aplicação: Desenvolvido para uso prático e eficiente.&lt;br&gt;&lt;br&gt;Modo de Uso&lt;br&gt;1. Agite bem o frasco antes de usar.&lt;br&gt;2. Após lavar e secar o veículo, pulverize GLAZOX em uma área não superior a 60cm x 60cm.&lt;br&gt;3. Utilize uma toalha de microfibra para espalhar e finalizar o acabamento até obter o brilho desejado.&lt;br&gt;4. Repita o processo até cobrir todo o veículo.&lt;br&gt;&lt;br&gt;Informações Técnicas&lt;br&gt;- Composição: Polímeros de última geração com infusão de SiO₂.&lt;br&gt;- Durabilidade: Até 6 meses de proteção cerâmica.&lt;br&gt;- Volume: 500ml.&lt;br&gt;&lt;br&gt;Itens inclusos&lt;br&gt;1 Glazox 500ml&lt;br&gt;&lt;br&gt;Revitalize e proteja a pintura do seu veículo com GLAZOX, garantindo brilho superior e um acabamento impecável!&lt;/p&gt;</t>
  </si>
  <si>
    <t>https://s3.amazonaws.com/tiny-anexos-us/erp/ODk4NTQ1NzA2/4f6f4ee2aa54ea9e94996bfaa5c5dfff.jpeg</t>
  </si>
  <si>
    <t>https://s3.amazonaws.com/tiny-anexos-us/erp/ODk4NTQ1NzA2/38d97c73896e5e615620378a03d62074.jpeg</t>
  </si>
  <si>
    <t>https://s3.amazonaws.com/tiny-anexos-us/erp/ODk4NTQ1NzA2/13b26724eba69217578c98a7f008d3a4.jpeg</t>
  </si>
  <si>
    <t>https://s3.amazonaws.com/tiny-anexos-us/erp/ODk4NTQ1NzA2/15ccad8c6d39503389760e5587c2d05c.jpeg</t>
  </si>
  <si>
    <t>https://s3.amazonaws.com/tiny-anexos-us/erp/ODk4NTQ1NzA2/713a313c2fd3917561f14f454b11ca70.jpeg</t>
  </si>
  <si>
    <t>https://s3.amazonaws.com/tiny-anexos-us/erp/ODk4NTQ1NzA2/1eecd559aff1268cf9b5af8e83c61ef1.jpeg</t>
  </si>
  <si>
    <t>Zacs</t>
  </si>
  <si>
    <t>904718859</t>
  </si>
  <si>
    <t>Glazy 500ml</t>
  </si>
  <si>
    <t>7898511028650</t>
  </si>
  <si>
    <t>&lt;p&gt;GLAZY - Limpa, Protege e Renova Vidros com Tecnologia Avançada GLAZY é um produto inovador 4 em 1, projetado para oferecer uma solução completa na manutenção de vidros automotivos e residenciais. Além de limpar profundamente, GLAZY protege, condiciona e reduz o risco de riscos, graças à sua fórmula com polímeros especiais que diminuem o atrito na superfície. Após a aplicação, os vidros adquirem um toque liso, visual renovado e maior durabilidade contra danos cotidianos. Destaques do Produto -Redução de Riscos: Minimiza o atrito, protegendo contra riscos causados por limpadores de para-brisa e movimentação dos vidros laterais. -Toque Liso e Suave: Proporciona uma sensação de vidro novo. -Limpeza Eficiente: Remove sujeiras com facilidade, garantindo um acabamento impecável. -Proteção Duradoura: Reforça a resistência do vidro ao desgaste diário. Modo de Uso 1.Aplicação: Pulverize uma pequena quantidade de GLAZY diretamente nos vidros. 2.Espalhamento: Utilize uma microfibra específica para vidros, espalhando o produto uniformemente. 3.Acabamento: Vire o pano ou use uma segunda microfibra limpa e seca para finalizar o polimento e garantir um acabamento perfeito. 4.Repetição: Caso necessário, repita o processo para obter resultados ideais. Benefícios Adicionais -Ideal para vidros automotivos e residenciais. -Fórmula avançada que combina praticidade e alta tecnologia. -Deixa os vidros com aspecto renovado e altamente protegidos. GLAZY: a escolha perfeita para manter seus vidros limpos, lisos e protegidos!&lt;/p&gt;</t>
  </si>
  <si>
    <t>https://s3.amazonaws.com/tiny-anexos-us/erp/ODk4NTQ1NzA2/be6925a9b435118377df88126cb48342.jpg</t>
  </si>
  <si>
    <t>https://s3.amazonaws.com/tiny-anexos-us/erp/ODk4NTQ1NzA2/bc3d3436c7ca33c6c81bbbd49daa206a.jpg</t>
  </si>
  <si>
    <t>https://s3.amazonaws.com/tiny-anexos-us/erp/ODk4NTQ1NzA2/4b40baf05ed406deb96b28e845419146.jpg</t>
  </si>
  <si>
    <t>https://s3.amazonaws.com/tiny-anexos-us/erp/ODk4NTQ1NzA2/a37dc244cdff41607cf52af1fd8b6d5b.jpg</t>
  </si>
  <si>
    <t>https://s3.amazonaws.com/tiny-anexos-us/erp/ODk4NTQ1NzA2/a9a29a5c40ec50e67e5454a80d3c899a.jpg</t>
  </si>
  <si>
    <t>https://s3.amazonaws.com/tiny-anexos-us/erp/ODk4NTQ1NzA2/81de4516e66d7a77c898f47bcb989862.jpg</t>
  </si>
  <si>
    <t>904718863</t>
  </si>
  <si>
    <t>Gradeado Gigante 150 cm X 100 cm X 12 cm - Preto</t>
  </si>
  <si>
    <t>-75</t>
  </si>
  <si>
    <t>&lt;p&gt;Bagageiro Maleiro de Teto Gradeado 100x 150 x 11 Se divirta e leve tudo o que puder no carro, basta instalar esse Bagageiro Maleiro de Teto que foi fabricado para facilitar a sua vida, principalmente em viagens, passeios e até mesmo durante o seu trabalho. O bagageiro maleiro é no modelo gradeado pequeno, sendo capaz de suportar o peso de até 45Kg de carga, assim, suas malas, acessórios e itens de trabalho poderão ser transportados com mais facilidade e praticidade. Esse acessório é produzido em aço e ainda conta com pintura eletrostática para conferir resistência e longa vida útil. Modelo Disponível: • Gradeado Cor Disponível: • Preto Compatível com Veículos com Rack ou travessas de Teto: • Universal ( É necessário que o veículo possua rack de teto ou travessas pré-instaladas.) • Trabalhamos com travessas e rack para diversos veículos ( solicite um combo completo caso precise ) Especificação Técnica: • Modelo Gradeado • Fabricado em Aço • Disponível na Cor Preta • Revestimento com Pintura Eletroestática • Carga Máxima: 45Kg • Design Moderno e Esportivo • Auxilia no Transporte de Bagagens e Acessórios • Alta Resistência e Durabilidade • Dimensões Aproximadas (CxLxA): 150 x 100 x 11cm OBS: É necessário que o veículo possua rack de teto ou travessas pré-instaladas. Conteúdo da Embalagem: • 01 Bagageiro Gradeado • Kit de Instalação ( abraçadeiras, parafusos, porcas e arruelas ) Importante: Valor Unitário. Imagens Meramente Ilustrativas. Recomendamos que a instalação seja feita por profissional especializado e não nos responsabilizamos pelo mau uso do produto.&lt;/p&gt;</t>
  </si>
  <si>
    <t>https://s3.amazonaws.com/tiny-anexos-us/erp/ODk4NTQ1NzA2/842c4a8ff51baf890776973822539524.jpg</t>
  </si>
  <si>
    <t>https://s3.amazonaws.com/tiny-anexos-us/erp/ODk4NTQ1NzA2/fec659e632c621a02eb157399e8f5205.jpg</t>
  </si>
  <si>
    <t>https://s3.amazonaws.com/tiny-anexos-us/erp/ODk4NTQ1NzA2/38dde1bc5958b078788e148cec738cc8.jpg</t>
  </si>
  <si>
    <t>https://s3.amazonaws.com/tiny-anexos-us/erp/ODk4NTQ1NzA2/d020b1f05282f089bc9a74d6132c1e21.jpg</t>
  </si>
  <si>
    <t>https://s3.amazonaws.com/tiny-anexos-us/erp/ODk4NTQ1NzA2/81f207c7a848424306c217db4f8f1c9b.jpg</t>
  </si>
  <si>
    <t>https://s3.amazonaws.com/tiny-anexos-us/erp/ODk4NTQ1NzA2/3e77bd259a2a21a2b3d0dae1b950be19.jpg</t>
  </si>
  <si>
    <t>904719328</t>
  </si>
  <si>
    <t>Gradeado Grande 110 x 90 x 12 cm - Preto</t>
  </si>
  <si>
    <t>-48</t>
  </si>
  <si>
    <t>&lt;p&gt;Bagageiro Maleiro Gradeado 90x110x12 Se divirta e leve tudo o que puder no carro, basta instalar esse Bagageiro Maleiro de Teto que foi fabricado para facilitar a sua vida, principalmente em viagens, passeios e até mesmo durante o seu trabalho. O bagageiro maleiro é no modelo gradeado pequeno, sendo capaz de suportar o peso de até 45Kg de carga, assim, suas malas, acessórios e itens de trabalho poderão ser transportados com mais facilidade e praticidade. Esse acessório é produzido em aço e ainda conta com pintura eletrostática para conferir resistência e longa vida útil. Modelo Disponível: • Gradeado Cor Disponível: • Preto ou Cinza grafite ( selecione a cor antes da compra ) Compatível com Veículos com Rack ou travessas de Teto: • Universal ( É necessário que o veículo possua rack de teto ou travessas pré-instaladas.) • Trabalhamos com travessas e rack para diversos veículos ( solicite um combo completo caso precise ) Especificação Técnica: • Modelo Gradeado • Fabricado em Aço • Disponível na Cor Preta ou grafite ( solicite a cor antes da compra ) • Revestimento com Pintura Eletroestática • Carga Máxima: 45Kg • Design Moderno e Esportivo • Auxilia no Transporte de Bagagens e Acessórios • Alta Resistência e Durabilidade • Dimensões Aproximadas (CxLxA): 110 x 90 x 12cm OBS: É necessário que o veículo possua rack de teto ou travessas pré-instaladas. Conteúdo da Embalagem: • 01 Bagageiro Gradeado • Kit de Instalação ( abraçadeiras, parafusos, porcas e arruelas ) Importante: Garantia de 1 Ano. Valor Unitário. Imagens Meramente Ilustrativas. Recomendamos que a instalação seja feita por profissional especializado e não nos responsabilizamos pelo mau uso do produto.&lt;/p&gt;</t>
  </si>
  <si>
    <t>https://s3.amazonaws.com/tiny-anexos-us/erp/ODk4NTQ1NzA2/932e5f9956b0945510aa0a93a270ed6a.jpg</t>
  </si>
  <si>
    <t>https://s3.amazonaws.com/tiny-anexos-us/erp/ODk4NTQ1NzA2/967ee853c1cd4b85e9bbc934d3b5e661.jpg</t>
  </si>
  <si>
    <t>https://s3.amazonaws.com/tiny-anexos-us/erp/ODk4NTQ1NzA2/1a8ea2648ff27d215acf8a11a1b25306.jpg</t>
  </si>
  <si>
    <t>https://s3.amazonaws.com/tiny-anexos-us/erp/ODk4NTQ1NzA2/58ecbc5abc74e4ebec7a9c0e297c2819.jpg</t>
  </si>
  <si>
    <t>904718887</t>
  </si>
  <si>
    <t>Gradeado Médio 100 cm X 80 cm X 12 cm - Preto</t>
  </si>
  <si>
    <t>-42</t>
  </si>
  <si>
    <t>Bagageiro Maleiro de Teto Gradeado 80 x 100 x 12  Se divirta e leve tudo o que puder no carro, basta instalar esse Bagageiro Maleiro de Teto que foi fabricado para facilitar a sua vida, principalmente em viagens, passeios e até mesmo durante o seu trabalho.  O bagageiro maleiro é no modelo gradeado pequeno, sendo capaz de suportar o peso de até 45Kg de carga, assim, suas malas, acessórios e itens de trabalho poderão ser transportados com mais facilidade e praticidade. Esse acessório é produzido em aço e ainda conta com pintura eletrostática para conferir resistência e longa vida útil.  Modelo Disponível: • Gradeado  Cor Disponível: • Preto ou Cinza grafite ( selecione a cor antes da compra )  Compatível com Veículos com Rack ou travessas de Teto:  • Universal ( É necessário que o veículo possua rack de teto ou travessas pré-instaladas.) • Trabalhamos com travessas e rack para diversos veículos ( solicite um combo completo caso precise )  Especificação Técnica: • Modelo Gradeado • Fabricado em Aço • Disponível na Cor Preta ou grafite ( solicite a cor antes da compra ) • Revestimento com Pintura Eletroestática • Carga Máxima: 45Kg • Design Moderno e Esportivo • Auxilia no Transporte de Bagagens e Acessórios • Alta Resistência e Durabilidade • Dimensões Aproximadas (CxLxA): 100 x 80 x 11cm  OBS: É necessário que o veículo possua rack de teto ou travessas pré-instaladas.  Conteúdo da Embalagem: • 01 Bagageiro Gradeado • Kit de Instalação ( abraçadeiras, parafusos, porcas e arruelas )  Importante: Garantia de 1 Ano. Valor Unitário. Imagens Meramente Ilustrativas. Recomendamos que a instalação seja feita por profissional especializado e não nos responsabilizamos pelo mau uso do produto.</t>
  </si>
  <si>
    <t>https://s3.amazonaws.com/tiny-anexos-us/erp/ODk4NTQ1NzA2/960cf1a9970adb598da930976c00c42f.jpg</t>
  </si>
  <si>
    <t>https://s3.amazonaws.com/tiny-anexos-us/erp/ODk4NTQ1NzA2/e739f9109252e127a2f09a5c258dcefc.jpg</t>
  </si>
  <si>
    <t>https://s3.amazonaws.com/tiny-anexos-us/erp/ODk4NTQ1NzA2/020c83e32b8b379b5135b811b4e28697.jpg</t>
  </si>
  <si>
    <t>926811000</t>
  </si>
  <si>
    <t>Gradeado Pequeno XRack 95 cm X 81 cm X 17 cm - Preto</t>
  </si>
  <si>
    <t>&lt;p&gt;Bagageiro de Teto Gradeado Universal 81 x95 x 17cm – Aço Reforçado | Suporta 45kg&lt;br&gt;&lt;br&gt;Mais espaço no seu carro com segurança e estilo!&lt;br&gt;Ideal para viagens, trabalho ou aventuras, este bagageiro gradeado universal é fabricado em aço resistente, com pintura eletrostática e suporta até 45kg de carga.&lt;br&gt;&lt;br&gt;Especificações:&lt;br&gt;Modelo: Gradeado&lt;br&gt;&lt;br&gt;- Medidas: 95x81x17cm (CxLxA)&lt;br&gt;&lt;br&gt;- Carga máxima: 45Kg&lt;br&gt;&lt;br&gt;- Material: Aço com pintura eletrostática&lt;br&gt;&lt;br&gt;- Cor: Preto&lt;br&gt;&lt;br&gt;Conteúdo da Embalagem:&lt;br&gt;- 01 Bagageiro de Teto Gradeado&lt;br&gt;&lt;br&gt;- Kit de Instalação (abraçadeiras, parafusos, porcas e arruelas)&lt;br&gt;&lt;br&gt;Compatibilidade:&lt;br&gt;- Universal: Compatível com qualquer carro que possua rack ou travessas de teto instaladas&lt;br&gt;(Se ainda não tem, fale conosco para adquirir o combo completo!)&lt;br&gt;&lt;br&gt;Garantia:&lt;br&gt;- 1 mês contra defeitos de fabricação&lt;br&gt;&lt;br&gt;Produto novo, com nota fiscal&lt;br&gt;&lt;br&gt;Instalação rápida e prática. Recomendamos instalação profissional.&lt;br&gt;Ideal para quem quer mais espaço e praticidade no dia a dia ou nas viagens!&lt;/p&gt;</t>
  </si>
  <si>
    <t>https://s3.amazonaws.com/tiny-anexos-us/erp/ODk4NTQ1NzA2/36afc957ca118ee14c8e93cfa68f0279.jpg</t>
  </si>
  <si>
    <t>https://s3.amazonaws.com/tiny-anexos-us/erp/ODk4NTQ1NzA2/5262347b5722171720a27420c81eb551.jpg</t>
  </si>
  <si>
    <t>https://s3.amazonaws.com/tiny-anexos-us/erp/ODk4NTQ1NzA2/b2f745ff6b0cf787b5d274bd69cab665.jpg</t>
  </si>
  <si>
    <t>https://s3.amazonaws.com/tiny-anexos-us/erp/ODk4NTQ1NzA2/d279403c58bb63a7d3825370dfa5dbd2.jpg</t>
  </si>
  <si>
    <t>https://s3.amazonaws.com/tiny-anexos-us/erp/ODk4NTQ1NzA2/4eb31d68a3f7b8251d5aa150da07c330.jpg</t>
  </si>
  <si>
    <t>https://s3.amazonaws.com/tiny-anexos-us/erp/ODk4NTQ1NzA2/5f8d556eff5ccd00cc7341825eefa1c1.jpg</t>
  </si>
  <si>
    <t>904718891</t>
  </si>
  <si>
    <t>Hidracouro 500ml</t>
  </si>
  <si>
    <t>3405.10.00</t>
  </si>
  <si>
    <t>37</t>
  </si>
  <si>
    <t>7898511020159</t>
  </si>
  <si>
    <t>&lt;p&gt;Hidracouro Vonixx - Hidratante e Protetor de Couro Hidracouro Vonixx é o produto ideal para manter os bancos de couro do seu veículo hidratados, macios e protegidos. Formulado com lanolina, atua contra o ressecamento, preservando o aspecto natural e devolvendo a maciez do couro. Principais Benefícios - Renovação Completa: Hidrata profundamente, devolvendo o brilho natural. - Proteção Duradoura: Evita ressecamento e rachaduras. - Fácil Aplicação: Fórmula prática, de uso direto. Modo de Uso 1. Limpeza Prévia: Antes de aplicar, limpe a superfície com Higicouro ou Sintra. 2. Hidratação: Utilize um aplicador de espuma para espalhar o produto de forma uniforme até a completa hidratação. 3. Acabamento: Caso prefira um aspecto fosco, finalize com uma toalha de microfibra limpa e seca. Informações Técnicas - Composição: Base de lanolina, sem necessidade de diluição. - Uso Recomendado: Couro automotivo, cadeiras de couro, estofados e superfícies similares. - Volume: 500ml. Itens inclusos 1 Hidracouro 500ml Vonixx Hidracouro Vonixx é o cuidado essencial para garantir a longevidade e a beleza do couro, com um acabamento que combina elegância e proteção!&lt;/p&gt;</t>
  </si>
  <si>
    <t>https://s3.amazonaws.com/tiny-anexos-us/erp/ODk4NTQ1NzA2/e273bad19d750794697b66b57844b184.jpeg</t>
  </si>
  <si>
    <t>https://s3.amazonaws.com/tiny-anexos-us/erp/ODk4NTQ1NzA2/715c6cc95ed9fceea4984ceae96757be.jpeg</t>
  </si>
  <si>
    <t>https://s3.amazonaws.com/tiny-anexos-us/erp/ODk4NTQ1NzA2/36a56892ac12d9bb1864fb2a247151f7.jpeg</t>
  </si>
  <si>
    <t>https://s3.amazonaws.com/tiny-anexos-us/erp/ODk4NTQ1NzA2/438ba152d58a5619eca6c815b83d6dde.jpeg</t>
  </si>
  <si>
    <t>https://s3.amazonaws.com/tiny-anexos-us/erp/ODk4NTQ1NzA2/2a8bffda1576389ab832d346c22efe47.jpeg</t>
  </si>
  <si>
    <t>https://s3.amazonaws.com/tiny-anexos-us/erp/ODk4NTQ1NzA2/e2c3dd2db16996ed89fd9c8b3e2b89c4.jpeg</t>
  </si>
  <si>
    <t>904718895</t>
  </si>
  <si>
    <t>Higicouro 500ml</t>
  </si>
  <si>
    <t>7898511020890</t>
  </si>
  <si>
    <t>&lt;p&gt;Higicouro - Limpador Seguro e Eficiente para Couro&lt;br&gt;&lt;br&gt;O Higicouro é a solução ideal para limpar com segurança bancos e superfícies de couro, restaurando sua aparência original sem causar danos. Sua fórmula é eficiente na remoção de impurezas, ácaros e mofo, enquanto renova e protege o material. Compatível com qualquer tipo de couro, natural ou sintético, é perfeito para veículos, motos, aeronaves e embarcações.&lt;br&gt;&lt;br&gt;Benefícios:&lt;br&gt;&lt;br&gt;- Limpeza eficaz sem agredir o couro.&lt;br&gt;- Eliminação de ácaros e mofo.&lt;br&gt;- Proteção e renovação do aspecto original.&lt;br&gt;&lt;br&gt;Diluição:&lt;br&gt;Pronto para uso.&lt;br&gt;&lt;br&gt;Modo de Uso:&lt;br&gt;&lt;br&gt;1. Pulverize uma pequena quantidade do produto na superfície desejada.&lt;br&gt;2. Aguarde 30 segundos para o produto agir.&lt;br&gt;3. Limpe com um aplicador de espuma ou escova macia até soltar toda a sujeira.&lt;br&gt;4. Retire o excesso com uma toalha de microfibra levemente umedecida.&lt;br&gt;Se necessário, repita a aplicação.&lt;br&gt;&lt;br&gt;Informações Adicionais:&lt;br&gt;&lt;br&gt;- Uso recomendado apenas em superfícies de couro, natural ou sintético.&lt;br&gt;- Não indicado para aplicação em plásticos.&lt;br&gt;&lt;br&gt;Itens Inclusos:&lt;br&gt;&lt;br&gt;1 Higicouro - Limpador de Couro (500ml)&lt;br&gt;&lt;br&gt;Otimize a limpeza do seu veículo com o Higicouro e desfrute de bancos e superfícies renovadas e protegidas!&lt;/p&gt;</t>
  </si>
  <si>
    <t>https://s3.amazonaws.com/tiny-anexos-us/erp/ODk4NTQ1NzA2/ecac0a3c9ef0c56d88ffcdce37b2b790.jpg</t>
  </si>
  <si>
    <t>https://s3.amazonaws.com/tiny-anexos-us/erp/ODk4NTQ1NzA2/8c0876b354f697a9a5f6e86e8a7085e9.jpg</t>
  </si>
  <si>
    <t>https://s3.amazonaws.com/tiny-anexos-us/erp/ODk4NTQ1NzA2/81d0ee7dca7ceed30d3b3b00954cf092.jpg</t>
  </si>
  <si>
    <t>https://s3.amazonaws.com/tiny-anexos-us/erp/ODk4NTQ1NzA2/6d08c468c5f5a2c2cf8d8c31c7ac21f5.jpg</t>
  </si>
  <si>
    <t>https://s3.amazonaws.com/tiny-anexos-us/erp/ODk4NTQ1NzA2/214e62414bb56c47b275fb4963037b03.jpg</t>
  </si>
  <si>
    <t>https://s3.amazonaws.com/tiny-anexos-us/erp/ODk4NTQ1NzA2/1f51647e55e3f0d58fcc540806722f6f.jpg</t>
  </si>
  <si>
    <t>923720212</t>
  </si>
  <si>
    <t>Hydrox Fast 500ML</t>
  </si>
  <si>
    <t>7898511022856</t>
  </si>
  <si>
    <t>Hydrox Fast 500ml Vonixx  Coating Cerâmico Hidrorreativo de Alta Tecnologia  Descrição do produto:  - Coating cerâmico inovador ativado pela água, sem necessidade de toque  - Proporciona proteção de até 10 meses na pintura do veículo  - Melhora o brilho e proporciona toque liso na superfície  - Repele água de forma eficaz, protegendo contra a ação do tempo  - Também pode ser aplicado em vidros para aumento da hidrorrepelência  - Aplicação prática e rápida, ideal para manutenção e proteção avançada  Modo de uso:  - Lave bem o veículo  - Com a superfície ainda molhada e fria, pulverize o produto sobre toda a pintura  - Enxágue imediatamente com lavadora de alta pressão para ativar o produto  - Seque o veículo normalmente  Informações adicionais:  - Conteúdo: 500ml  - Aplicação rápida, sem atrito com a pintura  Garantia do vendedor: 3 meses  Produto indicado para quem busca praticidade e alto desempenho na proteção automotiva.</t>
  </si>
  <si>
    <t>https://s3.amazonaws.com/tiny-anexos-us/erp/ODk4NTQ1NzA2/75240a4599fdab6e2d404e8bd7f06ce3.jpeg</t>
  </si>
  <si>
    <t>https://s3.amazonaws.com/tiny-anexos-us/erp/ODk4NTQ1NzA2/ca1d7fabf455e81180b10cb2cba66320.jpeg</t>
  </si>
  <si>
    <t>https://s3.amazonaws.com/tiny-anexos-us/erp/ODk4NTQ1NzA2/90a8e5dd854463cc7ba3febbde5685e7.jpeg</t>
  </si>
  <si>
    <t>https://s3.amazonaws.com/tiny-anexos-us/erp/ODk4NTQ1NzA2/cd28ad1f9107162db2625411beac067d.jpeg</t>
  </si>
  <si>
    <t>https://s3.amazonaws.com/tiny-anexos-us/erp/ODk4NTQ1NzA2/c1ace7a43ffc83d2f8facdff63fd5249.jpeg</t>
  </si>
  <si>
    <t>https://s3.amazonaws.com/tiny-anexos-us/erp/ODk4NTQ1NzA2/5c4eaf67840c13d21fdb43c3448377be.jpeg</t>
  </si>
  <si>
    <t>923720216</t>
  </si>
  <si>
    <t>Hydrox Pro 500ML</t>
  </si>
  <si>
    <t>7898511022849</t>
  </si>
  <si>
    <t>Hydrox Pro Vonixx – Coating Cerâmico Hidrorreativo de Alta Concentração | 500ml Produto com Nota Fiscal e Pronta Entrega  Descrição do produto:  - Coating cerâmico de alta tecnologia, com fórmula hidro-reativa e nanotecnológica  - Alta concentração: permite diluição de até 1:60  - Ativado com água, sem necessidade de toque  - Proporciona proteção de até 10 meses na pintura  - Realça o brilho da superfície e deixa o toque liso  - Aumenta a hidrorrepelência e proteção contra a ação do tempo  - Também indicado para aplicação em vidros  Modo de uso:  - Lave bem o veículo  - Com o carro ainda molhado, aplique o produto diluído com snow foam ou borrifador manual  - Enxágue imediatamente com lavadora de alta pressão (preferencialmente de baixo para cima)  - Se utilizar borrifador manual, aplique o produto por partes  - Seque o veículo  Observação:  - Para melhor aderência e durabilidade, recomenda-se realizar a descontaminação da pintura antes da aplicação  Características principais:  - Brilho intenso e proteção duradoura (até 10 meses)  - Toque extremamente liso  - Tecnologia nanotecnológica avançada  - Aplicação prática e rápida, com excelente rendimento</t>
  </si>
  <si>
    <t>https://s3.amazonaws.com/tiny-anexos-us/erp/ODk4NTQ1NzA2/e7eac8c4f68ccbc0d4964d6f25ee6840.jpg</t>
  </si>
  <si>
    <t>https://s3.amazonaws.com/tiny-anexos-us/erp/ODk4NTQ1NzA2/f983d430bed6f15d7a90ebd80f3dbdb8.jpg</t>
  </si>
  <si>
    <t>https://s3.amazonaws.com/tiny-anexos-us/erp/ODk4NTQ1NzA2/32aa8b43542dbd11e36ab07c9df09329.jpg</t>
  </si>
  <si>
    <t>https://s3.amazonaws.com/tiny-anexos-us/erp/ODk4NTQ1NzA2/e200a700fd67633e7452632e1d631c3c.jpg</t>
  </si>
  <si>
    <t>https://s3.amazonaws.com/tiny-anexos-us/erp/ODk4NTQ1NzA2/b061b60921fd97b7157f20329640a35b.jpg</t>
  </si>
  <si>
    <t>https://s3.amazonaws.com/tiny-anexos-us/erp/ODk4NTQ1NzA2/ae2d1df42a3860b95395cbc6ce29d92d.jpg</t>
  </si>
  <si>
    <t>904718899</t>
  </si>
  <si>
    <t>Impact 1,5l</t>
  </si>
  <si>
    <t>-2</t>
  </si>
  <si>
    <t>7898511030806</t>
  </si>
  <si>
    <t>&lt;p&gt;Impact - Limpador Universal Ultra Concentrado e Sustentável O Impact é um limpador universal de alta performance, ideal para enfrentar limpezas difíceis em diversas superfícies. Sua fórmula ecologicamente correta e não corrosiva elimina manchas de impacto de insetos, gordura e sujeiras incrustadas com facilidade, garantindo eficiência sem agredir o meio ambiente. Benefícios: - Ultra concentrado para máxima eficiência e economia. - Remove ceras e selantes com eficácia. - Sustentável e seguro para superfícies delicadas. Diluições Recomendadas: 1:1 - Superfícies incrustadas. 1:10 - Limpeza pesada. 1:30 - Intensidade média. 1:50 - Manutenção. Até 1:60 - Uso em extratoras. Até 1:20 - Uso em tornadores. Uso Recomendado: Indicado para rodas, motores, pneus, chassis, cromados, estofados, carpetes, tecidos, metais, caixas de rodas e pintura automotiva. Atenção: Não indicado para plásticos internos/externos ou bancos de couro. Modo de Uso: Para rodas, motores, chassis, pneus e pintura: 1.Dilua o produto conforme a indicação de uso. 2. Aplique a solução com um pulverizador na área desejada. 3. Esfregue com pincel, escova ou aplicador de espuma até soltar a sujeira. 4. Enxágue cuidadosamente com lavadora de alta pressão. Para carpetes, estofados e tecidos: 1. Dilua conforme a necessidade de uso. 2. Pulverize a solução na área a ser limpa. 3. Esfregue com escova macia ou aplicador de espuma em movimentos circulares. 4. Aspire a sujeira com um aspirador específico para líquidos. 5. Deixe secar completamente. Itens Inclusos: 1 Impact - Limpador Universal Ultra Concentrado (1,5L) Adote o Impact para resultados impecáveis e sustentáveis em todas as suas limpezas!&lt;/p&gt;</t>
  </si>
  <si>
    <t>https://s3.amazonaws.com/tiny-anexos-us/erp/ODk4NTQ1NzA2/15aa9d494c9e54bf1c1fa088813db410.jpg</t>
  </si>
  <si>
    <t>https://s3.amazonaws.com/tiny-anexos-us/erp/ODk4NTQ1NzA2/b2df5c238bd0babf8a553397da97e44c.jpg</t>
  </si>
  <si>
    <t>https://s3.amazonaws.com/tiny-anexos-us/erp/ODk4NTQ1NzA2/1225c1ef734b30d03b3195ca3df3ada5.jpg</t>
  </si>
  <si>
    <t>https://s3.amazonaws.com/tiny-anexos-us/erp/ODk4NTQ1NzA2/d7068b2211223f3b374f428a69fa0505.jpg</t>
  </si>
  <si>
    <t>https://s3.amazonaws.com/tiny-anexos-us/erp/ODk4NTQ1NzA2/67f3d062fefe90e714d6f676d35ea2db.jpg</t>
  </si>
  <si>
    <t>https://s3.amazonaws.com/tiny-anexos-us/erp/ODk4NTQ1NzA2/68caf624d166e8b56c46fa89e8974208.jpg</t>
  </si>
  <si>
    <t>904718903</t>
  </si>
  <si>
    <t>INSUMOS 1</t>
  </si>
  <si>
    <t>Insumos Para Racks</t>
  </si>
  <si>
    <t>-6866</t>
  </si>
  <si>
    <t>923720222</t>
  </si>
  <si>
    <t>Intense 500ML</t>
  </si>
  <si>
    <t>7898511030134</t>
  </si>
  <si>
    <t>Intense Vonixx – Renovador de Plásticos Internos com Proteção UV | 500ml Produto com Nota Fiscal e Pronta Entrega  Descrição do produto:  - Renovador de plásticos desenvolvido especialmente para uso interno  - Fórmula balanceada com acabamento natural e toque seco  - Proteção UV que preserva as superfícies contra o ressecamento e desgaste  - Durabilidade de até 6 meses nos plásticos internos  - Indicado para superfícies como vinil, painéis e plásticos em geral  Características:  - Pronto para uso  - Toque seco  - Proteção contra raios UV  - Acabamento natural, sem brilho excessivo  Durabilidade:  - Até 6 meses de proteção em plásticos internos  Observações importantes:  - Pode ser utilizado em painéis soft touch  - Não recomendamos o uso em plásticos externos ou em superfícies de couro</t>
  </si>
  <si>
    <t>https://s3.amazonaws.com/tiny-anexos-us/erp/ODk4NTQ1NzA2/5f478454573585147f81496ffac6e3d4.jpeg</t>
  </si>
  <si>
    <t>https://s3.amazonaws.com/tiny-anexos-us/erp/ODk4NTQ1NzA2/22f15b625654529cf87b7bb833ff1e3e.jpeg</t>
  </si>
  <si>
    <t>https://s3.amazonaws.com/tiny-anexos-us/erp/ODk4NTQ1NzA2/bbada30121cdfc017540037885c06b28.jpeg</t>
  </si>
  <si>
    <t>https://s3.amazonaws.com/tiny-anexos-us/erp/ODk4NTQ1NzA2/7637a333c820adce7cbbeb2de1447bc0.jpeg</t>
  </si>
  <si>
    <t>https://s3.amazonaws.com/tiny-anexos-us/erp/ODk4NTQ1NzA2/7668bc6d0e0f11d9c07ad8f71a97e0be.jpeg</t>
  </si>
  <si>
    <t>https://s3.amazonaws.com/tiny-anexos-us/erp/ODk4NTQ1NzA2/c52f69d5545d0a1fc761f09e3b32357f.jpeg</t>
  </si>
  <si>
    <t>904718907</t>
  </si>
  <si>
    <t>VX2011053</t>
  </si>
  <si>
    <t>Izer 3l</t>
  </si>
  <si>
    <t>7898511030424</t>
  </si>
  <si>
    <t>&lt;p&gt;Izer 3L - Descontaminante Ferroso para Rodas, Pintura e Partes Metálicas O Izer é um descontaminante ferroso de pH neutro, formulado para eliminar com eficiência a fuligem de freio oxidado em rodas, oxidações em materiais ferrosos na pintura, ferrugem em peças cromadas e oxidação em partes metálicas do motor. Com ação rápida e odor reduzido, ele é ideal para revitalizar a aparência do veículo, garantindo um aspecto renovado. Não indicado para superfícies zincadas, Izer é seguro e eficaz para o uso em várias partes do automóvel. Principais Benefícios: - pH Neutro e Odor Reduzido: Seguro para uso em diferentes superfícies, sem cheiro forte. - Ação Poderosa contra Ferrugem e Oxidação: Remove com eficiência partículas ferrosas e manchas de ferrugem em rodas, pintura e partes cromadas. - Uso Versátil: Ideal para rodas, pintura, motor e partes cromadas, mantendo seu veículo com aspecto impecável. Especificações: - Diluição: Pronto para uso; pode ser diluído até 1:1 para descontaminação de pintura. - Atenção: Não aplique em superfícies aquecidas ou expostas ao sol. Modo de Uso: 1. Preparação: Certifique-se de que a superfície esteja fria e em local protegido do sol. 2. Aplicação: Pulverize Izer sobre a área a ser descontaminada. 3. Ação: Aguarde de 2 a 3 minutos, observando a mudança de cor para roxo ou escuro. 4. Remoção: Esfregue a área com uma escova para rodas, pincel de detalhamento ou luva de microfibra para remover completamente os contaminantes. 5. Enxágue: Finalize com lavadora de alta pressão para um resultado perfeito. Itens Inclusos: 1 Izer 3L Descontaminante Ferroso Vonixx&lt;/p&gt;</t>
  </si>
  <si>
    <t>https://s3.amazonaws.com/tiny-anexos-us/erp/ODk4NTQ1NzA2/728365a2c506d963e7feade040c7630f.jpeg</t>
  </si>
  <si>
    <t>https://s3.amazonaws.com/tiny-anexos-us/erp/ODk4NTQ1NzA2/3d0ac8aa260fff7ae5f1df7104e46d55.jpeg</t>
  </si>
  <si>
    <t>https://s3.amazonaws.com/tiny-anexos-us/erp/ODk4NTQ1NzA2/06801a4d866641e8950ebf0a678ef9b3.jpeg</t>
  </si>
  <si>
    <t>https://s3.amazonaws.com/tiny-anexos-us/erp/ODk4NTQ1NzA2/1cd25a58b07f478c70cd8f2116ce254a.jpeg</t>
  </si>
  <si>
    <t>https://s3.amazonaws.com/tiny-anexos-us/erp/ODk4NTQ1NzA2/b4e36be1db426df6e22f7bc0bc21a4ed.jpeg</t>
  </si>
  <si>
    <t>https://s3.amazonaws.com/tiny-anexos-us/erp/ODk4NTQ1NzA2/4109256a09d53625de7de69fb0cd6129.jpeg</t>
  </si>
  <si>
    <t>923720225</t>
  </si>
  <si>
    <t>VX2011040</t>
  </si>
  <si>
    <t>Izer 500ML</t>
  </si>
  <si>
    <t>7898511028094</t>
  </si>
  <si>
    <t>&lt;p&gt;Descontaminante Ferroso Izer Vonixx – Limpeza Profunda e Segura | 500ml&lt;br&gt;&lt;br&gt;Descrição do produto:&lt;br&gt;&lt;br&gt;- Remove com eficiência resíduos de ferro e partículas metálicas&lt;br&gt;&lt;br&gt;- Fórmula avançada que age de forma rápida e segura&lt;br&gt;&lt;br&gt;- Ideal para descontaminação antes de ceras, vitrificadores ou coatings&lt;br&gt;&lt;br&gt;- Pode ser utilizado em pintura automotiva, rodas, vidros e peças de ferro&lt;br&gt;&lt;br&gt;- Produto de alta qualidade desenvolvido pela Vonixx&lt;br&gt;&lt;br&gt;- Embalagem com 500ml, com excelente rendimento&lt;br&gt;&lt;br&gt;- Origem nacional, com qualidade reconhecida&lt;br&gt;&lt;br&gt;Características:&lt;br&gt;&lt;br&gt;- Pronto para uso&lt;br&gt;&lt;br&gt;- Alta performance na remoção de contaminantes ferrosos&lt;br&gt;&lt;br&gt;- Seguro para uso em diversas superfícies&lt;br&gt;&lt;br&gt;- Produto inflamável – armazenar corretamente&lt;br&gt;&lt;br&gt;- Pode ser usado como etapa de preparação para tratamento de pintura&lt;br&gt;&lt;br&gt;Aplicações recomendadas:&lt;br&gt;&lt;br&gt;- Pintura automotiva&lt;br&gt;&lt;br&gt;- Rodas e pinças de freio&lt;br&gt;&lt;br&gt;- Vidros&lt;br&gt;&lt;br&gt;- Peças metálicas expostas&lt;br&gt;&lt;br&gt;Adquira agora o Izer 500ml da Vonixx e garanta um processo de descontaminação eficaz, preparando a superfície para receber tratamentos com máxima eficiência.&lt;/p&gt;</t>
  </si>
  <si>
    <t>https://s3.amazonaws.com/tiny-anexos-us/erp/ODk4NTQ1NzA2/196e1875557f147bba01ef839a65440f.jpg</t>
  </si>
  <si>
    <t>https://s3.amazonaws.com/tiny-anexos-us/erp/ODk4NTQ1NzA2/13e811baf77bdb2ee5ffe113dedea3cd.jpg</t>
  </si>
  <si>
    <t>https://s3.amazonaws.com/tiny-anexos-us/erp/ODk4NTQ1NzA2/5d0cdb5989d913e1821201a88623d38e.jpg</t>
  </si>
  <si>
    <t>https://s3.amazonaws.com/tiny-anexos-us/erp/ODk4NTQ1NzA2/30d083e6a5a0605e854b54e15d2b2807.jpg</t>
  </si>
  <si>
    <t>https://s3.amazonaws.com/tiny-anexos-us/erp/ODk4NTQ1NzA2/5ba6a4bf3aa0b03d48017caaa0dab3a2.jpg</t>
  </si>
  <si>
    <t>https://s3.amazonaws.com/tiny-anexos-us/erp/ODk4NTQ1NzA2/c65e2c84cbd08e6d1b5f535de3ba9990.jpg</t>
  </si>
  <si>
    <t>932594157</t>
  </si>
  <si>
    <t>3VX2050457</t>
  </si>
  <si>
    <t>JG 3 Taco Descontaminação Pesada Carpete</t>
  </si>
  <si>
    <t>2050457</t>
  </si>
  <si>
    <t>https://s3.amazonaws.com/tiny-anexos-us/erp/ODk4NTQ1NzA2/434160e84a655beb8ecb1f41747cdb00.webp</t>
  </si>
  <si>
    <t>932599244</t>
  </si>
  <si>
    <t>3VX2050458</t>
  </si>
  <si>
    <t>JG 3 Taco Para Acabamento em Vidros Lona</t>
  </si>
  <si>
    <t>2050458</t>
  </si>
  <si>
    <t>https://s3.amazonaws.com/tiny-anexos-us/erp/ODk4NTQ1NzA2/b255b8631d9ab7ea50601347541425ea.webp</t>
  </si>
  <si>
    <t>923720230</t>
  </si>
  <si>
    <t>50VX2005069</t>
  </si>
  <si>
    <t>JG 50 UN Mini Stick Tipo 1 - Redondo</t>
  </si>
  <si>
    <t>7898511030684</t>
  </si>
  <si>
    <t>https://s3.amazonaws.com/tiny-anexos-us/erp/ODk4NTQ1NzA2/bb99f0b2c7e6312f0fca771457baf6fa.webp</t>
  </si>
  <si>
    <t>923720233</t>
  </si>
  <si>
    <t>50VX2005070</t>
  </si>
  <si>
    <t>JG 50 UN Mini Stick Tipo 2 - Grande</t>
  </si>
  <si>
    <t>7898511030691</t>
  </si>
  <si>
    <t>https://s3.amazonaws.com/tiny-anexos-us/erp/ODk4NTQ1NzA2/b8b8ebb2893fb8c60f51d48b181dd370.webp</t>
  </si>
  <si>
    <t>923720236</t>
  </si>
  <si>
    <t>50VX2005071</t>
  </si>
  <si>
    <t>JG 50 UN Mini Stick Tipo 3 - Médio</t>
  </si>
  <si>
    <t>7898511030707</t>
  </si>
  <si>
    <t>https://s3.amazonaws.com/tiny-anexos-us/erp/ODk4NTQ1NzA2/8a0caf299689b99d30c59ab41ce6dffb.webp</t>
  </si>
  <si>
    <t>923720240</t>
  </si>
  <si>
    <t>50VX2005072</t>
  </si>
  <si>
    <t>JG 50 UN Mini Stick Tipo 4 - Pequeno</t>
  </si>
  <si>
    <t>7898511030714</t>
  </si>
  <si>
    <t>https://s3.amazonaws.com/tiny-anexos-us/erp/ODk4NTQ1NzA2/81dec5a0b59a84e68cfff968f8637d81.webp</t>
  </si>
  <si>
    <t>904719131</t>
  </si>
  <si>
    <t>CADEADOBIKEALL3</t>
  </si>
  <si>
    <t>Kit 3X Cadeado Trava De Bicicleta E Moto Cabo De Aço 100 Cm</t>
  </si>
  <si>
    <t>&lt;p&gt;***TRAVA CORRENTE COM AÇO REFORÇADO ULTRA RESISTENTE PARA BICICLETA / BIKE / MOTO, É INCLUSO CHAVE*** !! A COR É SORTIDA, ENVIAREMOS A QUE ESTIVER DISPONIVEL EM ESTOQUE" - Cadeado para motocicletas e Bicicletas com 1,2 M de perímetro, corpo flexível. - Revestimento emborrachado e fechadura em metal zincado. - Indicado para amarração antifurto de motocicletas e bicicletas TRAVA CADEADO GROSSA ANTI-FURTO TAMANHO Comprimento – 1,2 M Largura – 200 MM Peso - 365 GRAMAS Chaves - 2 UTILIDADES Para bicicletas, motos, estepes de carro, portões e etc. REFORÇADA Conteúdo: 3 TRAVA CADEADO GROSSA ANTI-FURTO ULTRA RESISTENTE AÇO REFORÇADO 2 CHAVES&lt;/p&gt;</t>
  </si>
  <si>
    <t>https://s3.amazonaws.com/tiny-anexos-us/erp/ODk4NTQ1NzA2/ee819c611aef193ee1c06ab085510b07.jpg</t>
  </si>
  <si>
    <t>https://s3.amazonaws.com/tiny-anexos-us/erp/ODk4NTQ1NzA2/58335678763012418d0f2e4cac4c0a5f.jpg</t>
  </si>
  <si>
    <t>https://s3.amazonaws.com/tiny-anexos-us/erp/ODk4NTQ1NzA2/f4c2886ee4ce9e053498a57d796be0c9.jpg</t>
  </si>
  <si>
    <t>https://s3.amazonaws.com/tiny-anexos-us/erp/ODk4NTQ1NzA2/d2c9e3f385d1d3bb9573af2be2dd3aaf.jpg</t>
  </si>
  <si>
    <t>https://s3.amazonaws.com/tiny-anexos-us/erp/ODk4NTQ1NzA2/a430ffe4bb09908a6275eccef5de6993.jpg</t>
  </si>
  <si>
    <t>https://s3.amazonaws.com/tiny-anexos-us/erp/ODk4NTQ1NzA2/3d3e600aa43e791aef75547d9fa2db37.jpg</t>
  </si>
  <si>
    <t>904719147</t>
  </si>
  <si>
    <t>CADEADOBIKEA3</t>
  </si>
  <si>
    <t>Kit 3X Cadeado Trava De Bicicleta E Moto Cabo De Aço 100 Cm - Azul</t>
  </si>
  <si>
    <t>https://s3.amazonaws.com/tiny-anexos-us/erp/ODk4NTQ1NzA2/bfd2fa6e8b68cee4a0b83ac54149a8b5.jpg</t>
  </si>
  <si>
    <t>https://s3.amazonaws.com/tiny-anexos-us/erp/ODk4NTQ1NzA2/337a1e1189bd70090ce177f0830e80b6.jpg</t>
  </si>
  <si>
    <t>https://s3.amazonaws.com/tiny-anexos-us/erp/ODk4NTQ1NzA2/c255a03b4e57fcc9b00f97ce648cbbd5.jpg</t>
  </si>
  <si>
    <t>https://s3.amazonaws.com/tiny-anexos-us/erp/ODk4NTQ1NzA2/22af0a411161df0326215a4dcfe7499d.jpg</t>
  </si>
  <si>
    <t>https://s3.amazonaws.com/tiny-anexos-us/erp/ODk4NTQ1NzA2/7f4766830b042b9f4c30a06c62fe4615.jpg</t>
  </si>
  <si>
    <t>https://s3.amazonaws.com/tiny-anexos-us/erp/ODk4NTQ1NzA2/1e09e9341fa9cad74d12a633b2342a42.jpg</t>
  </si>
  <si>
    <t>904719142</t>
  </si>
  <si>
    <t>CADEADOBIKEB3</t>
  </si>
  <si>
    <t>Kit 3X Cadeado Trava De Bicicleta E Moto Cabo De Aço 100 Cm - Preto</t>
  </si>
  <si>
    <t>https://s3.amazonaws.com/tiny-anexos-us/erp/ODk4NTQ1NzA2/3d30dc797fb0f3b098bd75d5220a6f45.jpg</t>
  </si>
  <si>
    <t>https://s3.amazonaws.com/tiny-anexos-us/erp/ODk4NTQ1NzA2/86fb7a7d04856305eaea14a7ba1d3202.jpg</t>
  </si>
  <si>
    <t>https://s3.amazonaws.com/tiny-anexos-us/erp/ODk4NTQ1NzA2/174814edde7686cca617ece3dd2190ac.jpg</t>
  </si>
  <si>
    <t>https://s3.amazonaws.com/tiny-anexos-us/erp/ODk4NTQ1NzA2/f562c3d673d0aef53ca3f419fc9dabf8.jpg</t>
  </si>
  <si>
    <t>https://s3.amazonaws.com/tiny-anexos-us/erp/ODk4NTQ1NzA2/77664aab34a3f689fc17898bf836d59a.jpg</t>
  </si>
  <si>
    <t>https://s3.amazonaws.com/tiny-anexos-us/erp/ODk4NTQ1NzA2/477e95a3d0b30457339cf3a54e38f716.jpg</t>
  </si>
  <si>
    <t>904719152</t>
  </si>
  <si>
    <t>CADEADOBIKER3</t>
  </si>
  <si>
    <t>Kit 3X Cadeado Trava De Bicicleta E Moto Cabo De Aço 100 Cm - Rosa</t>
  </si>
  <si>
    <t>https://s3.amazonaws.com/tiny-anexos-us/erp/ODk4NTQ1NzA2/bb461d43785b8afd0db1c9ebea9f79e5.jpg</t>
  </si>
  <si>
    <t>https://s3.amazonaws.com/tiny-anexos-us/erp/ODk4NTQ1NzA2/84d480babfa1a5811cec1e100f31a8df.jpg</t>
  </si>
  <si>
    <t>https://s3.amazonaws.com/tiny-anexos-us/erp/ODk4NTQ1NzA2/c130eb619e795fc51e6134d88bc5176c.jpg</t>
  </si>
  <si>
    <t>https://s3.amazonaws.com/tiny-anexos-us/erp/ODk4NTQ1NzA2/c1a69661c5911d6aca4f4be0a426da0c.jpg</t>
  </si>
  <si>
    <t>https://s3.amazonaws.com/tiny-anexos-us/erp/ODk4NTQ1NzA2/2f266924e7b6cc7866c6b1a1901120b3.jpg</t>
  </si>
  <si>
    <t>https://s3.amazonaws.com/tiny-anexos-us/erp/ODk4NTQ1NzA2/d8aa9466ff4ed2c436908841171d292a.jpg</t>
  </si>
  <si>
    <t>904719157</t>
  </si>
  <si>
    <t>CADEADOBIKEV3</t>
  </si>
  <si>
    <t>Kit 3X Cadeado Trava De Bicicleta E Moto Cabo De Aço 100 Cm - Verde</t>
  </si>
  <si>
    <t>https://s3.amazonaws.com/tiny-anexos-us/erp/ODk4NTQ1NzA2/7c778a6a10018930e2cde89fb870371e.jpg</t>
  </si>
  <si>
    <t>https://s3.amazonaws.com/tiny-anexos-us/erp/ODk4NTQ1NzA2/1adc27f8a518b032e3d3dfd95b5822c7.jpg</t>
  </si>
  <si>
    <t>https://s3.amazonaws.com/tiny-anexos-us/erp/ODk4NTQ1NzA2/2c000291050eb6e31a79d7e3649b7727.jpg</t>
  </si>
  <si>
    <t>https://s3.amazonaws.com/tiny-anexos-us/erp/ODk4NTQ1NzA2/afc3d24dcbeb564132c58bf3e907f178.jpg</t>
  </si>
  <si>
    <t>https://s3.amazonaws.com/tiny-anexos-us/erp/ODk4NTQ1NzA2/3b51e68ac74710badbd13a9070f0e093.jpg</t>
  </si>
  <si>
    <t>https://s3.amazonaws.com/tiny-anexos-us/erp/ODk4NTQ1NzA2/517f3928687da3c5f4be1c6dd02c9046.jpg</t>
  </si>
  <si>
    <t>904740539</t>
  </si>
  <si>
    <t>1FOG1B-1MAC915-2REF-1BARRACAKOALA2P</t>
  </si>
  <si>
    <t>Kit Acampamento Fogareiro + Maçarico + 2 Refis Ntk + Barraca</t>
  </si>
  <si>
    <t>&lt;p&gt;O complemento ideal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ACOMPANHA: - 2X GÁS / REFIS CAMPGÁS NAUTIKA - 1X FOGAREIRO - 1X ADAPTADOR PARA USAR GÁS DOMESTICO - 1X MAÇARICO - 1X MANUAL DE INSTALAÇÃO - 1X MALETA PARA TRANSPORTE - 1X BARRACA&lt;/p&gt;</t>
  </si>
  <si>
    <t>https://s3.amazonaws.com/tiny-anexos-us/erp/ODk4NTQ1NzA2/5bd3dfabae088c6b4e2c7eb2fb2ebad7.jpg</t>
  </si>
  <si>
    <t>https://s3.amazonaws.com/tiny-anexos-us/erp/ODk4NTQ1NzA2/c343a1d88b4af32045b1df1e7531569f.jpg</t>
  </si>
  <si>
    <t>https://s3.amazonaws.com/tiny-anexos-us/erp/ODk4NTQ1NzA2/58d347e6f0b7aeb0bca0b00f7fda7f63.jpg</t>
  </si>
  <si>
    <t>https://s3.amazonaws.com/tiny-anexos-us/erp/ODk4NTQ1NzA2/b6c28094e44b07c74ee4e860c6deaf7a.jpg</t>
  </si>
  <si>
    <t>https://s3.amazonaws.com/tiny-anexos-us/erp/ODk4NTQ1NzA2/02f55434ca0f456de89b381a1766c350.jpg</t>
  </si>
  <si>
    <t>https://s3.amazonaws.com/tiny-anexos-us/erp/ODk4NTQ1NzA2/e53c7071cf95bd9c1a53a442c4ecc69a.jpg</t>
  </si>
  <si>
    <t>924270966</t>
  </si>
  <si>
    <t>Kit Chave Allen de Aço 1 M3 + 1 M4 + 1 M5 + 1 M6</t>
  </si>
  <si>
    <t>&lt;p&gt;Kit Jogo de Chaves Allen 4 Peças 2.5mm - 5.0mm Hexagonal&lt;br&gt;&lt;br&gt;O Kit Jogo de Chaves Allen 4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faltar.&lt;br&gt;&lt;br&gt;Itens Inclusos: &lt;br&gt;1x Chave Allen M3&lt;br&gt;1x Chave Allen M4&lt;br&gt;1x Chave Allen M5&lt;br&gt;1x Chave Allen M6&lt;br&gt;&lt;br&gt;Características:&lt;br&gt;Conjunto com 4 Peças:&lt;br&gt;Inclui chaves com as medidas 2.5 mm, 3.0 mm, 4.0 mm e 5.0 mm.&lt;br&gt;&lt;br&gt;Material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t>
  </si>
  <si>
    <t>https://s3.amazonaws.com/tiny-anexos-us/erp/ODk4NTQ1NzA2/68ee2fcad6c154ed46ed8665feeee5cf.jpg</t>
  </si>
  <si>
    <t>https://s3.amazonaws.com/tiny-anexos-us/erp/ODk4NTQ1NzA2/62f03ac646b63cb9fb9977f629e2ba8b.jpg</t>
  </si>
  <si>
    <t>https://s3.amazonaws.com/tiny-anexos-us/erp/ODk4NTQ1NzA2/b99157e2d55bd251fa38e75a93096c7d.jpg</t>
  </si>
  <si>
    <t>https://s3.amazonaws.com/tiny-anexos-us/erp/ODk4NTQ1NzA2/9c30f95337272220a590ee069dc6194b.jpg</t>
  </si>
  <si>
    <t>https://s3.amazonaws.com/tiny-anexos-us/erp/ODk4NTQ1NzA2/b3b860a73bba046f520088179386101a.jpg</t>
  </si>
  <si>
    <t>https://s3.amazonaws.com/tiny-anexos-us/erp/ODk4NTQ1NzA2/41ad572c5207b117661893d86fdb1ae2.jpg</t>
  </si>
  <si>
    <t>924270970</t>
  </si>
  <si>
    <t>Kit Chave Allen de Aço 2 M3 + 2 M4 + 2 M5 + 2 M6</t>
  </si>
  <si>
    <t>4941</t>
  </si>
  <si>
    <t>&lt;p&gt;Kit Jogo de Chaves Allen 8 Peças 2.5mm - 5.0mm Hexagonal&lt;br&gt;&lt;br&gt;O Kit Jogo de Chaves Allen 8 Peças é essencial para complementar sua maleta de ferramentas, garantindo praticidade e eficiência para os mais diversos tipos de reparos e manutenções. Ideal para quem precisa de uma ferramenta versátil e de fácil manuseio, esse conjunto de chaves não pode faltar.&lt;br&gt;&lt;br&gt;Itens Inclusos: &lt;br&gt;2x Chave Allen M3&lt;br&gt;2x Chave Allen M4&lt;br&gt;2x Chave Allen M5&lt;br&gt;2x Chave Allen M6&lt;br&gt;&lt;br&gt;Características:&lt;br&gt;Conjunto com 8 Peças (2x cada):&lt;br&gt;Inclui chaves com as medidas 2.5 mm, 3.0 mm, 4.0 mm e 5.0 mm.&lt;br&gt;&lt;br&gt;Material de Alta Qualidade:&lt;br&gt;As chaves são feitas de material resistente, proporcionando durabilidade e longa vida útil.&lt;br&gt;&lt;br&gt;Praticidade e Facilidade de Uso:&lt;br&gt;Ideal para apertar e afrouxar parafusos com facilidade, esse kit é perfeito para trabalhos mecânicos, montagem de móveis, manutenção de equipamentos e muito mais.&lt;br&gt;&lt;br&gt;Vantagens:&lt;br&gt;Resistência: A construção hexagonal garante maior resistência ao desgaste, aumentando a vida útil do conjunto.&lt;br&gt;&lt;br&gt;Compacto: O kit é compacto e fácil de transportar, podendo ser facilmente guardado na sua maleta de ferramentas.&lt;br&gt;&lt;br&gt;Ergonomia: As chaves possuem design ergonômico, facilitando o manuseio durante o uso prolongado.&lt;br&gt;&lt;br&gt;Esse Conjunto de Chaves Allen vai te ajudar a resolver diversos tipos de problemas de forma rápida e eficiente. Não fique na mão e tenha sempre à disposição essas ferramentas essenciais!&lt;/p&gt;</t>
  </si>
  <si>
    <t>https://s3.amazonaws.com/tiny-anexos-us/erp/ODk4NTQ1NzA2/8584eaa78691046df06562cd385d5399.jpg</t>
  </si>
  <si>
    <t>https://s3.amazonaws.com/tiny-anexos-us/erp/ODk4NTQ1NzA2/e55b1476ca4fec005642407bec85ae04.jpg</t>
  </si>
  <si>
    <t>https://s3.amazonaws.com/tiny-anexos-us/erp/ODk4NTQ1NzA2/2c8eefa2f73abf29ded6d9505a1ae982.jpg</t>
  </si>
  <si>
    <t>https://s3.amazonaws.com/tiny-anexos-us/erp/ODk4NTQ1NzA2/1d5eeee4f57820690cec43cb85bbc15a.jpg</t>
  </si>
  <si>
    <t>https://s3.amazonaws.com/tiny-anexos-us/erp/ODk4NTQ1NzA2/25c201b5ba4504e7a39b3edd09ca6f5d.jpg</t>
  </si>
  <si>
    <t>https://s3.amazonaws.com/tiny-anexos-us/erp/ODk4NTQ1NzA2/60a7e13115ac12905bc7257f3af924a3.jpg</t>
  </si>
  <si>
    <t>904740543</t>
  </si>
  <si>
    <t>1FOG1B-1MAC915-4REF-1BARRACAKOALA2P</t>
  </si>
  <si>
    <t>Kit Fogareiro + Maçarico + 4 Refis Ntk + Barraca Acampamento</t>
  </si>
  <si>
    <t>&lt;p&gt;O complemento ideal O estojo ajudará você a transportar seu aquecedor de forma organizada, ideal para aqueles dias ao ar livre com amigos ou familiares. Regulação da chama Com o sistema de ajuste, você pode medir com que potência deseja que a chama saia. Estar no controle de sua alimentação facilitará a realização de outras atividades sem se preocupar. ACOMPANHA: - 4X REFIS CAMPGÁS NAUTIKA - 1X FOGAREIRO - 1X ADAPTADOR PARA USAR GÁS DOMESTICO - 1X MAÇARICO - 1X MANUAL DE INSTALAÇÃO - 1X MALETA PARA TRANSPORTE&lt;/p&gt;</t>
  </si>
  <si>
    <t>https://s3.amazonaws.com/tiny-anexos-us/erp/ODk4NTQ1NzA2/6508002d6ec8ed57896c510f3534f04e.jpg</t>
  </si>
  <si>
    <t>https://s3.amazonaws.com/tiny-anexos-us/erp/ODk4NTQ1NzA2/51862927babd111bab2a0ea8ed6d08b1.jpg</t>
  </si>
  <si>
    <t>https://s3.amazonaws.com/tiny-anexos-us/erp/ODk4NTQ1NzA2/2e351b39bc694d1139e0a4e400f5d110.jpg</t>
  </si>
  <si>
    <t>https://s3.amazonaws.com/tiny-anexos-us/erp/ODk4NTQ1NzA2/d2f559f5a10fcc6ad97a1062c6288596.jpg</t>
  </si>
  <si>
    <t>https://s3.amazonaws.com/tiny-anexos-us/erp/ODk4NTQ1NzA2/d956dd337b20a3f9203f5ebba9610dab.jpg</t>
  </si>
  <si>
    <t>https://s3.amazonaws.com/tiny-anexos-us/erp/ODk4NTQ1NzA2/49558367b931d30103169cfcda6fa454.jpg</t>
  </si>
  <si>
    <t>904719171</t>
  </si>
  <si>
    <t>Kit Maçarico Culinário Cozinha + 1 Gás Refil Ntk</t>
  </si>
  <si>
    <t>&lt;p&gt;MAÇARICO PORTÁTIL DE ENCAIXE A GÁS BUTANO + REFIL TUBEGAS&lt;br&gt;&lt;br&gt;- Dimensões da Peça: 17 x 5 x 6,5cm&lt;br&gt;&lt;br&gt;- Cor: Azul marinho com prata&lt;br&gt;&lt;br&gt;- Características:&lt;br&gt;• Controle manual da chama.&lt;br&gt;• Botão de acendimento.&lt;br&gt;• Utiliza refil de gás butano (não incluso).&lt;br&gt;• Tempo máximo: 2 minutos de uso contínuo.&lt;br&gt;&lt;br&gt;- Para:&lt;br&gt;• Soldar.&lt;br&gt;• Encanamento.&lt;br&gt;• Reparos em geral.&lt;br&gt;• Artesanato.&lt;br&gt;• Culinária.&lt;br&gt;• Etc...&lt;br&gt;&lt;br&gt;- Cuidados:&lt;br&gt;• Leia e siga as instruções de uso e cuidado da lata de gás.&lt;br&gt;• Ao usar não faça movimentos bruscos ou incline demasiadamente a lata de gás.&lt;br&gt;• Sempre aponte o maçarico para longe de seu corpo, olhos, rosto e não acenda perto de outras pessoas, animais ou materiais inflamáveis.&lt;br&gt;• A temperatura é muito alta na ponta do maçarico. Espere esfriar antes de mexer ou guardar.&lt;br&gt;• Não utilize o maçarico por mais de 2 minutos continuo. É recomendável que desligue o maçarico.&lt;br&gt;• Depois do uso, mantenha o maçarico em local segura, fora do alcance das crianças, animais e produtos combustíveis.&lt;br&gt;• Não toque na ponta do maçarico enquanto estiver utilizando-o ou até que ele tenha esfriado completamente.&lt;br&gt;• Não mergulhe a ponta e outras partes quentes em água.&lt;br&gt;• Deixe esfriar naturalmente.&lt;br&gt;• Use gás butano. Não use qualquer outro de tipo de fluido.&lt;br&gt;• certifique-se de colocar o maçarico conectado na lata de gás, superfície plana e segura para evitar queda acidental.&lt;br&gt;• Não armazene a lata de gá em locais que excedam a temperatura de 40ºC.&lt;br&gt;• Mantenha as mão, cabelo, roupas e matérias combustíveis afastado da ponta quando estiver utilizando&lt;br&gt;• Mantenha longe dos olhos.&lt;br&gt;• Depois de esfriar guarde em local seguro.&lt;br&gt;• Trabalhe sobre um tijolo retrátil. Não utilize um tijolo normal ou concreto, pois eles podem explodir com em contato com alta temperatura. Não trabalhe em madeira ou superfície metálicas. Sempre proteja o seu trabalho.&lt;br&gt;• Sempre tenha um extintor e um balde de água na área de trabalho.&lt;br&gt;• Para reduzir o risco de lesões, sempre usa adequadamente equipamentos de trabalho individual. (óculos de proteção, mascara, luvas, etc...) necessário ao trabalho.&lt;br&gt;• Manter fora do alcance das crianças e animais.&lt;br&gt;&lt;br&gt;&lt;br&gt;&lt;br&gt;&lt;br&gt;• O maçarico deve ser utilizado em ambiente seco, limpo e ventilado sem a presença de materiais inflamáveis ou gases explosivos.&lt;br&gt;&lt;br&gt;• Não utilize o maçarico por mais de 2 minutos contínuos. É recomendável que desligue o maçarico.&lt;br&gt;• Após alguns minutos de intervalo para o esfriamento, ele poderá ser utilizado normalmente.&lt;br&gt;&lt;br&gt;- Instruções:&lt;br&gt;• 1. Certifique-se de que o maçarico está devidamente encaixado e na posição (-) desligado.&lt;br&gt;• 2. Com aponta do maçarico virado para longe do seu corpo, abra somente um pouco com controle de gás (girando no sentido anti-horário). Nota-se o som da saída do gás.&lt;br&gt;• 3. Aperte o botão de ignição para acender a chama.&lt;br&gt;• 4. Ajuste a chama, girando o botão do controle de gás.&lt;br&gt;• 5. Nunca vire o maçarico de cabeça para baixo.&lt;br&gt;• 6.Use o maçarico em local arejado, longe de produtos inflamáveis.&lt;br&gt;• 7. Caso o maçarico não acenda, retire a operação de montagem do maçarico na lata de gás butano.&lt;br&gt;• 8. Após o uso, certifique-se de desligar o maçarico para evitar acidentes.&lt;br&gt;• 9. Depois do uso, espere o maçarico esfriar naturalmente e desconecte o maçarico da lata de gás butano. Nuca armazene o maçarico conectado a lata de gás. Siga as instruções e cuidados de armazenamento indicados na lata de gás&lt;br&gt;• 10. Nuca conecte ou desconecte o maçarico com a válvula aberta e/ou maçarico aceso. Isto pode causar escape do gás e causar serio danos.&lt;br&gt;&lt;br&gt;Conteúdo da Embalagem:&lt;br&gt;1X MAÇARICO PORTÁTIL &lt;br&gt;1X REFIL DE GAS TUBEGAS&lt;/p&gt;</t>
  </si>
  <si>
    <t>https://s3.amazonaws.com/tiny-anexos-us/erp/ODk4NTQ1NzA2/ea04a6cabe6f6a34c063c2933f6d6d39.jpg</t>
  </si>
  <si>
    <t>https://s3.amazonaws.com/tiny-anexos-us/erp/ODk4NTQ1NzA2/399155a02358eb45908371fa776616ec.jpg</t>
  </si>
  <si>
    <t>https://s3.amazonaws.com/tiny-anexos-us/erp/ODk4NTQ1NzA2/846a0c98448e2074d9b3833d8614b089.jpg</t>
  </si>
  <si>
    <t>https://s3.amazonaws.com/tiny-anexos-us/erp/ODk4NTQ1NzA2/f01a17e465e64a9a4e15b2a799977533.jpg</t>
  </si>
  <si>
    <t>https://s3.amazonaws.com/tiny-anexos-us/erp/ODk4NTQ1NzA2/0cf62ae5658bc9047b7cb006089d2fda.jpg</t>
  </si>
  <si>
    <t>https://s3.amazonaws.com/tiny-anexos-us/erp/ODk4NTQ1NzA2/64a856c72b4bbba9d70e52318f473c93.jpg</t>
  </si>
  <si>
    <t>904719183</t>
  </si>
  <si>
    <t>Kit Maçarico Culinário Cozinha + 3 Gás Refil Ntk</t>
  </si>
  <si>
    <t>&lt;p&gt;MAÇARICO PORTÁTIL DE ENCAIXE A GÁS BUTANO + REFIL CAMPGAS&lt;br&gt;&lt;br&gt;&lt;br&gt;- Dimensões da Peça: 17 x 5 x 6,5cm&lt;br&gt;&lt;br&gt;- Cor: Azul marinho com prata&lt;br&gt;&lt;br&gt;- Características:&lt;br&gt;• Controle manual da chama.&lt;br&gt;• Botão de acendimento.&lt;br&gt;• Utiliza refil de gás butano (não incluso).&lt;br&gt;• Tempo máximo: 2 minutos de uso contínuo.&lt;br&gt;&lt;br&gt;- Para:&lt;br&gt;• Soldar.&lt;br&gt;• Encanamento.&lt;br&gt;• Reparos em geral.&lt;br&gt;• Artesanato.&lt;br&gt;• Culinária.&lt;br&gt;• Etc...&lt;br&gt;&lt;br&gt;- Cuidados:&lt;br&gt;• Leia e siga as instruções de uso e cuidado da lata de gás.&lt;br&gt;• Ao usar não faça movimentos bruscos ou incline demasiadamente a lata de gás.&lt;br&gt;• Sempre aponte o maçarico para longe de seu corpo, olhos, rosto e não acenda perto de outras pessoas, animais ou materiais inflamáveis.&lt;br&gt;• A temperatura é muito alta na ponta do maçarico. Espere esfriar antes de mexer ou guardar.&lt;br&gt;• Não utilize o maçarico por mais de 2 minutos continuo. É recomendável que desligue o maçarico.&lt;br&gt;• Depois do uso, mantenha o maçarico em local segura, fora do alcance das crianças, animais e produtos combustíveis.&lt;br&gt;• Não toque na ponta do maçarico enquanto estiver utilizando-o ou até que ele tenha esfriado completamente.&lt;br&gt;• Não mergulhe a ponta e outras partes quentes em água.&lt;br&gt;• Deixe esfriar naturalmente.&lt;br&gt;• Use gás butano. Não use qualquer outro de tipo de fluido.&lt;br&gt;• certifique-se de colocar o maçarico conectado na lata de gás, superfície plana e segura para evitar queda acidental.&lt;br&gt;• Não armazene a lata de gá em locais que excedam a temperatura de 40ºC.&lt;br&gt;• Mantenha as mão, cabelo, roupas e matérias combustíveis afastado da ponta quando estiver utilizando&lt;br&gt;• Mantenha longe dos olhos.&lt;br&gt;• Depois de esfriar guarde em local seguro.&lt;br&gt;• Trabalhe sobre um tijolo retrátil. Não utilize um tijolo normal ou concreto, pois eles podem explodir com em contato com alta temperatura. Não trabalhe em madeira ou superfície metálicas. Sempre proteja o seu trabalho.&lt;br&gt;• Sempre tenha um extintor e um balde de água na área de trabalho.&lt;br&gt;• Para reduzir o risco de lesões, sempre usa adequadamente equipamentos de trabalho individual. (óculos de proteção, mascara, luvas, etc...) necessário ao trabalho.&lt;br&gt;• Manter fora do alcance das crianças e animais.&lt;br&gt;&lt;br&gt;&lt;br&gt;&lt;br&gt;&lt;br&gt;• O maçarico deve ser utilizado em ambiente seco, limpo e ventilado sem a presença de materiais inflamáveis ou gases explosivos.&lt;br&gt;&lt;br&gt;• Não utilize o maçarico por mais de 2 minutos contínuos. É recomendável que desligue o maçarico.&lt;br&gt;• Após alguns minutos de intervalo para o esfriamento, ele poderá ser utilizado normalmente.&lt;br&gt;&lt;br&gt;- Instruções:&lt;br&gt;• 1. Certifique-se de que o maçarico está devidamente encaixado e na posição (-) desligado.&lt;br&gt;• 2. Com aponta do maçarico virado para longe do seu corpo, abra somente um pouco com controle de gás (girando no sentido anti-horário). Nota-se o som da saída do gás.&lt;br&gt;• 3. Aperte o botão de ignição para acender a chama.&lt;br&gt;• 4. Ajuste a chama, girando o botão do controle de gás.&lt;br&gt;• 5. Nunca vire o maçarico de cabeça para baixo.&lt;br&gt;• 6.Use o maçarico em local arejado, longe de produtos inflamáveis.&lt;br&gt;• 7. Caso o maçarico não acenda, retire a operação de montagem do maçarico na lata de gás butano.&lt;br&gt;• 8. Após o uso, certifique-se de desligar o maçarico para evitar acidentes.&lt;br&gt;• 9. Depois do uso, espere o maçarico esfriar naturalmente e desconecte o maçarico da lata de gás butano. Nuca armazene o maçarico conectado a lata de gás. Siga as instruções e cuidados de armazenamento indicados na lata de gás&lt;br&gt;• 10. Nuca conecte ou desconecte o maçarico com a válvula aberta e/ou maçarico aceso. Isto pode causar escape do gás e causar serio danos.&lt;br&gt;&lt;br&gt;Conteúdo da Embalagem:&lt;br&gt;1X MAÇARICO PORTÁTIL &lt;br&gt;3X REFIL DE GAS CAMPGAS&lt;/p&gt;</t>
  </si>
  <si>
    <t>https://s3.amazonaws.com/tiny-anexos-us/erp/ODk4NTQ1NzA2/b8ad293dc25d92dbc65a10c93574d7ef.jpg</t>
  </si>
  <si>
    <t>https://s3.amazonaws.com/tiny-anexos-us/erp/ODk4NTQ1NzA2/78dedbdeeb74dbaa1063aa880444bd8f.jpg</t>
  </si>
  <si>
    <t>https://s3.amazonaws.com/tiny-anexos-us/erp/ODk4NTQ1NzA2/b98edb073f1b3537b252b9d5aaebfcac.jpg</t>
  </si>
  <si>
    <t>https://s3.amazonaws.com/tiny-anexos-us/erp/ODk4NTQ1NzA2/4ec6798da33794f50aacca022ac5c257.jpg</t>
  </si>
  <si>
    <t>https://s3.amazonaws.com/tiny-anexos-us/erp/ODk4NTQ1NzA2/eef509ec92130dabe8768573f63abd32.jpg</t>
  </si>
  <si>
    <t>https://s3.amazonaws.com/tiny-anexos-us/erp/ODk4NTQ1NzA2/ea3b09f5f2007ae2edc37bb4d9100273.jpg</t>
  </si>
  <si>
    <t>904719187</t>
  </si>
  <si>
    <t>1MAC915-4REF</t>
  </si>
  <si>
    <t>Kit Maçarico Culinário Cozinha + 4 Gás Refil Ntk</t>
  </si>
  <si>
    <t>&lt;p&gt;O MELHOR REFIL DE GÁS QUE VOCÊ IRÁ VER HOJE!&lt;br&gt;&lt;br&gt;• Tipo: Cartucho de gás vertical com válvula de segurança&lt;br&gt;• Compatível com: Maçarico Ikon e Maxtop e Fogareiros Frontier, Magus, Duo Ceramik e Cheff&lt;br&gt;• Capacidade: 227g&lt;br&gt;O Cartucho Campgás da Nautika é amplamente utilizado em fogareiros para camping, como uma substituição ao gás de cozinha tradicional, sendo compatível com Maçarico Ikon e Maxtop e Fogareiros Frontier, Magus, Duo Ceramik e Cheff.&lt;br&gt;&lt;br&gt;Como forma de segurança, o Campgás é esquipado com o sistema de segurança MAX CRV BUTANE, uma tecnologia ante explosão que garante a segurança do usuário.&lt;br&gt;&lt;br&gt;Além disso, conta com uma válvula de segurança que permite o engate e desengate, de forma que os vazamentos sejam evitados.&lt;br&gt;&lt;br&gt;O excelente desempenho e durabilidade, com a nova composição química do Campgás é uma mistura de Iso-butano 34%, Butano 60%, Propano 6%. Sendo essa uma composição de gás mais pura e de maior qualidade.&lt;br&gt;&lt;br&gt;Essa nova fórmula gera um maior desempenho calórico, economia e segurança, garantindo mais autonomia em variações de temperatura e maior durabilidade.&lt;br&gt;&lt;br&gt;Atenção! Este é um produto inflamável, por isso alguns cuidados devem ser tomados, como: manter o gás afastado dos raios solares, não expor à temperaturas superiores a 50º, manter fora do alcance de crianças e armazenar em locais frescos e com boa ventilação.&lt;br&gt;&lt;br&gt;Informações gerais:&lt;br&gt;&lt;br&gt;• Conteúdo de gás tipo Nor-Butano / Propano / Iso-Butano&lt;br&gt;• 1 unidades&lt;br&gt;• Peso de cada unidade: 332g&lt;br&gt;• Marca: NTK&lt;/p&gt;</t>
  </si>
  <si>
    <t>https://s3.amazonaws.com/tiny-anexos-us/erp/ODk4NTQ1NzA2/8b5911c07b1336c463db82ab38d0d28d.jpg</t>
  </si>
  <si>
    <t>https://s3.amazonaws.com/tiny-anexos-us/erp/ODk4NTQ1NzA2/d1c37f3dbe8785719847df53c10522e5.jpg</t>
  </si>
  <si>
    <t>https://s3.amazonaws.com/tiny-anexos-us/erp/ODk4NTQ1NzA2/63dae91b8e96b56f8b401e27c941246a.jpg</t>
  </si>
  <si>
    <t>https://s3.amazonaws.com/tiny-anexos-us/erp/ODk4NTQ1NzA2/ebde72ad50f5cc6d8c7c38b15f88e6c7.jpg</t>
  </si>
  <si>
    <t>https://s3.amazonaws.com/tiny-anexos-us/erp/ODk4NTQ1NzA2/761d347fb2b5d1f60c3b5137a7d5d3c9.jpg</t>
  </si>
  <si>
    <t>https://s3.amazonaws.com/tiny-anexos-us/erp/ODk4NTQ1NzA2/f22c1a0da14be8083e8253ca87484895.jpg</t>
  </si>
  <si>
    <t>904719193</t>
  </si>
  <si>
    <t>Kit Maçarico Culinário Cozinha + 5 Gás Refil Ntk</t>
  </si>
  <si>
    <t>&lt;p&gt;MAÇARICO PORTÁTIL DE ENCAIXE A GÁS BUTANO + REFIL NTK ( NAUTIKA )&lt;br&gt;&lt;br&gt;&lt;br&gt;- Dimensões da Peça: 17 x 5 x 6,5cm&lt;br&gt;&lt;br&gt;- Cor: Azul marinho com prata&lt;br&gt;&lt;br&gt;- Características:&lt;br&gt;• Controle manual da chama.&lt;br&gt;• Botão de acendimento.&lt;br&gt;• Utiliza refil de gás butano (não incluso).&lt;br&gt;• Tempo máximo: 2 minutos de uso contínuo.&lt;br&gt;&lt;br&gt;- Para:&lt;br&gt;• Soldar.&lt;br&gt;• Encanamento.&lt;br&gt;• Reparos em geral.&lt;br&gt;• Artesanato.&lt;br&gt;• Culinária.&lt;br&gt;• Etc...&lt;br&gt;&lt;br&gt;- Cuidados:&lt;br&gt;• Leia e siga as instruções de uso e cuidado da lata de gás.&lt;br&gt;• Ao usar não faça movimentos bruscos ou incline demasiadamente a lata de gás.&lt;br&gt;• Sempre aponte o maçarico para longe de seu corpo, olhos, rosto e não acenda perto de outras pessoas, animais ou materiais inflamáveis.&lt;br&gt;• A temperatura é muito alta na ponta do maçarico. Espere esfriar antes de mexer ou guardar.&lt;br&gt;• Não utilize o maçarico por mais de 2 minutos continuo. É recomendável que desligue o maçarico.&lt;br&gt;• Depois do uso, mantenha o maçarico em local segura, fora do alcance das crianças, animais e produtos combustíveis.&lt;br&gt;• Não toque na ponta do maçarico enquanto estiver utilizando-o ou até que ele tenha esfriado completamente.&lt;br&gt;• Não mergulhe a ponta e outras partes quentes em água.&lt;br&gt;• Deixe esfriar naturalmente.&lt;br&gt;• Use gás butano. Não use qualquer outro de tipo de fluido.&lt;br&gt;• certifique-se de colocar o maçarico conectado na lata de gás, superfície plana e segura para evitar queda acidental.&lt;br&gt;• Não armazene a lata de gá em locais que excedam a temperatura de 40ºC.&lt;br&gt;• Mantenha as mão, cabelo, roupas e matérias combustíveis afastado da ponta quando estiver utilizando&lt;br&gt;• Mantenha longe dos olhos.&lt;br&gt;• Depois de esfriar guarde em local seguro.&lt;br&gt;• Trabalhe sobre um tijolo retrátil. Não utilize um tijolo normal ou concreto, pois eles podem explodir com em contato com alta temperatura. Não trabalhe em madeira ou superfície metálicas. Sempre proteja o seu trabalho.&lt;br&gt;• Sempre tenha um extintor e um balde de água na área de trabalho.&lt;br&gt;• Para reduzir o risco de lesões, sempre usa adequadamente equipamentos de trabalho individual. (óculos de proteção, mascara, luvas, etc...) necessário ao trabalho.&lt;br&gt;• Manter fora do alcance das crianças e animais.&lt;br&gt;&lt;br&gt;&lt;br&gt;&lt;br&gt;&lt;br&gt;• O maçarico deve ser utilizado em ambiente seco, limpo e ventilado sem a presença de materiais inflamáveis ou gases explosivos.&lt;br&gt;&lt;br&gt;• Não utilize o maçarico por mais de 2 minutos contínuos. É recomendável que desligue o maçarico.&lt;br&gt;• Após alguns minutos de intervalo para o esfriamento, ele poderá ser utilizado normalmente.&lt;br&gt;&lt;br&gt;- Instruções:&lt;br&gt;• 1. Certifique-se de que o maçarico está devidamente encaixado e na posição (-) desligado.&lt;br&gt;• 2. Com aponta do maçarico virado para longe do seu corpo, abra somente um pouco com controle de gás (girando no sentido anti-horário). Nota-se o som da saída do gás.&lt;br&gt;• 3. Aperte o botão de ignição para acender a chama.&lt;br&gt;• 4. Ajuste a chama, girando o botão do controle de gás.&lt;br&gt;• 5. Nunca vire o maçarico de cabeça para baixo.&lt;br&gt;• 6.Use o maçarico em local arejado, longe de produtos inflamáveis.&lt;br&gt;• 7. Caso o maçarico não acenda, retire a operação de montagem do maçarico na lata de gás butano.&lt;br&gt;• 8. Após o uso, certifique-se de desligar o maçarico para evitar acidentes.&lt;br&gt;• 9. Depois do uso, espere o maçarico esfriar naturalmente e desconecte o maçarico da lata de gás butano. Nuca armazene o maçarico conectado a lata de gás. Siga as instruções e cuidados de armazenamento indicados na lata de gás&lt;br&gt;• 10. Nuca conecte ou desconecte o maçarico com a válvula aberta e/ou maçarico aceso. Isto pode causar escape do gás e causar serio danos.&lt;br&gt;&lt;br&gt;Conteúdo da Embalagem:&lt;br&gt;1X MAÇARICO PORTÁTIL &lt;br&gt;5X REFIL DE GAS NAUTIKA&lt;/p&gt;</t>
  </si>
  <si>
    <t>https://s3.amazonaws.com/tiny-anexos-us/erp/ODk4NTQ1NzA2/8abfecab78c8b116193ffc0d7de3ebaf.jpg</t>
  </si>
  <si>
    <t>https://s3.amazonaws.com/tiny-anexos-us/erp/ODk4NTQ1NzA2/335a595ab7d7731b78acabc247101f1c.jpg</t>
  </si>
  <si>
    <t>https://s3.amazonaws.com/tiny-anexos-us/erp/ODk4NTQ1NzA2/a28aca83365e3d557aabed3923b589a1.jpg</t>
  </si>
  <si>
    <t>https://s3.amazonaws.com/tiny-anexos-us/erp/ODk4NTQ1NzA2/c3733487986e6a15404961eda80318a1.jpg</t>
  </si>
  <si>
    <t>https://s3.amazonaws.com/tiny-anexos-us/erp/ODk4NTQ1NzA2/2301339a08ce6850aa7ae140d4167eb5.jpg</t>
  </si>
  <si>
    <t>https://s3.amazonaws.com/tiny-anexos-us/erp/ODk4NTQ1NzA2/a80569c214f4af9d450cbd2b65b95a45.jpg</t>
  </si>
  <si>
    <t>913843998</t>
  </si>
  <si>
    <t>Lâmpada Led Star - H1</t>
  </si>
  <si>
    <t>PAR</t>
  </si>
  <si>
    <t>8539.21.10</t>
  </si>
  <si>
    <t>7899562619873</t>
  </si>
  <si>
    <t>7899562619866</t>
  </si>
  <si>
    <t>&lt;p&gt;Lâmpada LED Cinoy Star 1:1 6000K – Tecnologia e Alta Performance A Lâmpada LED Cinoy Star 1:1 é a escolha ideal para quem busca maior segurança e conforto ao dirigir. Com luz super branca de 6.000K, ela combina eficiência energética, longa vida útil e alto desempenho. Seu design compacto e resfriamento eficiente garantem durabilidade e funcionalidade superior, enquanto a conexão Plug &amp;amp; Play facilita a instalação sem complicações. Especificações Técnicas: *Conector: H8 - H9 - H11 *Temperatura de Cor: 6.000K (luz super branca). *Potência de Saída: 30W por lâmpada (60W o par). *Voltagem: 12V (compatível com veículos). *Vida Útil: Aproximadamente 30 mil horas. *Proteção: IP65 (totalmente protegido contra poeira, resíduos e jatos de água). *Eficiência Energética: Alto fluxo luminoso com baixo consumo. *Design: Compacto, com resfriamento eficiente para evitar superaquecimento. Diferenciais: *Conexão Plug &amp;amp; Play: Instalação prática e rápida, sem adaptações. *Resistente a intempéries, com alta durabilidade. *Proporciona uma iluminação mais clara e potente, melhorando a visibilidade. *Reduz o cansaço visual durante a condução noturna. Compatibilidade com Canceller: *Este modelo não possui cambus integrado. Em 95% dos veículos, não apresenta erros no painel. Caso ocorra, basta utilizar um canceller para corrigir a falha. Conteúdo da Embalagem: 1 Par de Lâmpadas LED Cinoy Star 1:1. 1 Manual de Instalação. Garanta iluminação de alta qualidade e dirija com mais segurança com a Lâmpada LED Cinoy Star 1:1 H1&lt;/p&gt;</t>
  </si>
  <si>
    <t>https://s3.amazonaws.com/tiny-anexos-us/erp/ODk4NTQ1NzA2/0ad1ec93699a6f9f78e03126dd0ce383.jpg</t>
  </si>
  <si>
    <t>https://s3.amazonaws.com/tiny-anexos-us/erp/ODk4NTQ1NzA2/d51153a50d63f412541078234e504dac.jpg</t>
  </si>
  <si>
    <t>https://s3.amazonaws.com/tiny-anexos-us/erp/ODk4NTQ1NzA2/69aa7a8ff785cb1acfbf86915dd4747a.jpg</t>
  </si>
  <si>
    <t>https://s3.amazonaws.com/tiny-anexos-us/erp/ODk4NTQ1NzA2/1f35efaa1e125112745471c209d835ef.jpg</t>
  </si>
  <si>
    <t>https://s3.amazonaws.com/tiny-anexos-us/erp/ODk4NTQ1NzA2/697e0bbec1a3f18b5ee121ffaafbe690.jpg</t>
  </si>
  <si>
    <t>https://s3.amazonaws.com/tiny-anexos-us/erp/ODk4NTQ1NzA2/ded0607e742a30e2d4131788ba4a65b5.jpg</t>
  </si>
  <si>
    <t>913843428</t>
  </si>
  <si>
    <t>Lâmpada Led Star - H4</t>
  </si>
  <si>
    <t>7899562619897</t>
  </si>
  <si>
    <t>&lt;p&gt;Lâmpada LED Cinoy Star 1:1 6000K – Tecnologia e Alta Performance A Lâmpada LED Cinoy Star 1:1 é a escolha ideal para quem busca maior segurança e conforto ao dirigir. Com luz super branca de 6.000K, ela combina eficiência energética, longa vida útil e alto desempenho. Seu design compacto e resfriamento eficiente garantem durabilidade e funcionalidade superior, enquanto a conexão Plug &amp;amp; Play facilita a instalação sem complicações. Especificações Técnicas: *Conector: H1 - H4 - H7 - H8/9/11 *Temperatura de Cor: 6.000K (luz super branca). *Potência de Saída: 30W por lâmpada (60W o par). *Voltagem: 12V (compatível com veículos). *Vida Útil: Aproximadamente 30 mil horas. *Proteção: IP65 (totalmente protegido contra poeira, resíduos e jatos de água). *Eficiência Energética: Alto fluxo luminoso com baixo consumo. *Design: Compacto, com resfriamento eficiente para evitar superaquecimento. Diferenciais: *Conexão Plug &amp;amp; Play: Instalação prática e rápida, sem adaptações. *Resistente a intempéries, com alta durabilidade. *Proporciona uma iluminação mais clara e potente, melhorando a visibilidade. *Reduz o cansaço visual durante a condução noturna. Compatibilidade com Canceller: *Este modelo não possui cambus integrado. Em 95% dos veículos, não apresenta erros no painel. Caso ocorra, basta utilizar um canceller para corrigir a falha. Conteúdo da Embalagem: 1 Par de Lâmpadas LED Cinoy Star 1:1. 1 Manual de Instalação. Garanta iluminação de alta qualidade e dirija com mais segurança com a Lâmpada LED Cinoy Star 1:1 H1 - H4 - H7 - H8/9/11&lt;/p&gt;</t>
  </si>
  <si>
    <t>https://s3.amazonaws.com/tiny-anexos-us/erp/ODk4NTQ1NzA2/0905aa2009c3f8729bdf90acd18cbc84.jpg</t>
  </si>
  <si>
    <t>https://s3.amazonaws.com/tiny-anexos-us/erp/ODk4NTQ1NzA2/1397e23df9de452c6b2091acc17c4e59.jpg</t>
  </si>
  <si>
    <t>https://s3.amazonaws.com/tiny-anexos-us/erp/ODk4NTQ1NzA2/1a9c4935b9620e40ebc3f7fed0e3464e.jpg</t>
  </si>
  <si>
    <t>https://s3.amazonaws.com/tiny-anexos-us/erp/ODk4NTQ1NzA2/8513e5ac9500b1d3a92d9ef5a9320215.jpg</t>
  </si>
  <si>
    <t>https://s3.amazonaws.com/tiny-anexos-us/erp/ODk4NTQ1NzA2/669bb20f8bf343d77fe75e74010b7ab1.jpg</t>
  </si>
  <si>
    <t>https://s3.amazonaws.com/tiny-anexos-us/erp/ODk4NTQ1NzA2/2bf1985cad50a4aea38323acda5c8cc2.jpg</t>
  </si>
  <si>
    <t>913842684</t>
  </si>
  <si>
    <t>Lâmpada Led Star - H7</t>
  </si>
  <si>
    <t>7899562619880</t>
  </si>
  <si>
    <t>&lt;p&gt;Lâmpada LED Cinoy Star 1:1 6000K – Tecnologia e Alta Performance&lt;br&gt;A Lâmpada LED Cinoy Star 1:1 é a escolha ideal para quem busca maior segurança e conforto ao dirigir. Com luz super branca de 6.000K, ela combina eficiência energética, longa vida útil e alto desempenho. Seu design compacto e resfriamento eficiente garantem durabilidade e funcionalidade superior, enquanto a conexão Plug &amp;amp; Play facilita a instalação sem complicações.&lt;br&gt;&lt;br&gt;Especificações Técnicas:&lt;br&gt;&lt;br&gt;*Conector: H7&lt;br&gt;*Temperatura de Cor: 6.000K (luz super branca).&lt;br&gt;*Potência de Saída: 30W por lâmpada (60W o par).&lt;br&gt;*Voltagem: 12V (compatível com veículos).&lt;br&gt;*Vida Útil: Aproximadamente 30 mil horas.&lt;br&gt;*Proteção: IP65 (totalmente protegido contra poeira, resíduos e jatos de água).&lt;br&gt;*Eficiência Energética: Alto fluxo luminoso com baixo consumo.&lt;br&gt;*Design: Compacto, com resfriamento eficiente para evitar superaquecimento.&lt;br&gt;&lt;br&gt;Diferenciais:&lt;br&gt;&lt;br&gt;*Conexão Plug &amp;amp; Play: Instalação prática e rápida, sem adaptações.&lt;br&gt;*Resistente a intempéries, com alta durabilidade.&lt;br&gt;*Proporciona uma iluminação mais clara e potente, melhorando a visibilidade.&lt;br&gt;*Reduz o cansaço visual durante a condução noturna.&lt;br&gt;&lt;br&gt;Compatibilidade com Canceller:&lt;br&gt;&lt;br&gt;*Este modelo não possui cambus integrado. Em 95% dos veículos, não apresenta erros no painel. Caso ocorra, basta utilizar um canceller para corrigir a falha.&lt;br&gt;&lt;br&gt;Conteúdo da Embalagem:&lt;br&gt;&lt;br&gt;1 Par de Lâmpadas LED Cinoy Star 1:1.&lt;br&gt;1 Manual de Instalação.&lt;br&gt;&lt;br&gt;Garanta iluminação de alta qualidade e dirija com mais segurança com a Lâmpada LED Cinoy Star 1:1 H7&lt;/p&gt;</t>
  </si>
  <si>
    <t>https://s3.amazonaws.com/tiny-anexos-us/erp/ODk4NTQ1NzA2/d0c3e4f4968223cdcf4247d7e741129b.jpg</t>
  </si>
  <si>
    <t>https://s3.amazonaws.com/tiny-anexos-us/erp/ODk4NTQ1NzA2/4420d15781739735ff54b94efdc99624.jpg</t>
  </si>
  <si>
    <t>https://s3.amazonaws.com/tiny-anexos-us/erp/ODk4NTQ1NzA2/7b4747f4635ca8d61eec924847b79050.jpg</t>
  </si>
  <si>
    <t>https://s3.amazonaws.com/tiny-anexos-us/erp/ODk4NTQ1NzA2/fe1554a3139ef9fafc548c70ec352d6a.jpg</t>
  </si>
  <si>
    <t>https://s3.amazonaws.com/tiny-anexos-us/erp/ODk4NTQ1NzA2/680f956e0448f4ca29f800332d95283c.jpg</t>
  </si>
  <si>
    <t>https://s3.amazonaws.com/tiny-anexos-us/erp/ODk4NTQ1NzA2/960d5dbb1103ddc46d0fd8eae063e612.jpg</t>
  </si>
  <si>
    <t>913842217</t>
  </si>
  <si>
    <t>YN-FLH8/9/11</t>
  </si>
  <si>
    <t>Lâmpada Led Star - H8/9/11</t>
  </si>
  <si>
    <t>&lt;p&gt;Lâmpada LED Cinoy Star 1:1 6000K – Tecnologia e Alta Performance A Lâmpada LED Cinoy Star 1:1 é a escolha ideal para quem busca maior segurança e conforto ao dirigir. Com luz super branca de 6.000K, ela combina eficiência energética, longa vida útil e alto desempenho. Seu design compacto e resfriamento eficiente garantem durabilidade e funcionalidade superior, enquanto a conexão Plug &amp;amp; Play facilita a instalação sem complicações. Especificações Técnicas: *Conector: H4 *Temperatura de Cor: 6.000K (luz super branca). *Potência de Saída: 30W por lâmpada (60W o par). *Voltagem: 12V (compatível com veículos). *Vida Útil: Aproximadamente 30 mil horas. *Proteção: IP65 (totalmente protegido contra poeira, resíduos e jatos de água). *Eficiência Energética: Alto fluxo luminoso com baixo consumo. *Design: Compacto, com resfriamento eficiente para evitar superaquecimento. Diferenciais: *Conexão Plug &amp;amp; Play: Instalação prática e rápida, sem adaptações. *Resistente a intempéries, com alta durabilidade. *Proporciona uma iluminação mais clara e potente, melhorando a visibilidade. *Reduz o cansaço visual durante a condução noturna. Compatibilidade com Canceller: *Este modelo não possui cambus integrado. Em 95% dos veículos, não apresenta erros no painel. Caso ocorra, basta utilizar um canceller para corrigir a falha. Conteúdo da Embalagem: 1 Par de Lâmpadas LED Cinoy Star 1:1. 1 Manual de Instalação. Garanta iluminação de alta qualidade e dirija com mais segurança com a Lâmpada LED Cinoy Star 1:1 H4&lt;/p&gt;</t>
  </si>
  <si>
    <t>https://s3.amazonaws.com/tiny-anexos-us/erp/ODk4NTQ1NzA2/031f9e93d1b3d134d47fe2d75b82cbd4.jpg</t>
  </si>
  <si>
    <t>https://s3.amazonaws.com/tiny-anexos-us/erp/ODk4NTQ1NzA2/106d629c16034aecf203e6fcb5435084.jpg</t>
  </si>
  <si>
    <t>https://s3.amazonaws.com/tiny-anexos-us/erp/ODk4NTQ1NzA2/943595d961fffb303db5bc6656d12407.jpg</t>
  </si>
  <si>
    <t>https://s3.amazonaws.com/tiny-anexos-us/erp/ODk4NTQ1NzA2/02ad5eeac10dcff8f89a117112bd6009.jpg</t>
  </si>
  <si>
    <t>https://s3.amazonaws.com/tiny-anexos-us/erp/ODk4NTQ1NzA2/e58af7a55e2814c05aae54aad83a743b.jpg</t>
  </si>
  <si>
    <t>https://s3.amazonaws.com/tiny-anexos-us/erp/ODk4NTQ1NzA2/10af94a9af96c4c4751f4106ff6807c0.jpg</t>
  </si>
  <si>
    <t>904719290</t>
  </si>
  <si>
    <t>LANTERNAKPT</t>
  </si>
  <si>
    <t>Lanterna Compacta E Leve Ntk Kripton 500</t>
  </si>
  <si>
    <t>7896558459628</t>
  </si>
  <si>
    <t>&lt;p&gt;A Lanterna Krypton 500 Única da Nautika é uma poderosa fonte de luz que oferece iluminação confiável e eficiente em diversas situações, desde acampamentos e expedições ao ar livre até emergências e atividades domésticas. Com um design robusto e funcional, esta lanterna é projetada para fornecer luminosidade intensa e duradoura, tornando-se uma ferramenta indispensável em qualquer kit de equipamentos. Equipada com uma lâmpada de krypton, essa Lanterna emite uma luz brilhante e nítida, proporcionando visibilidade em ambientes escuros ou de baixa luminosidade. Sua potência de 500 lumens garante uma iluminação ampla e eficaz, capaz de iluminar áreas extensas com facilidade. Além disso, esta lanterna oferece versatilidade no uso, pois possui diferentes modos de operação, como luz alta, luz baixa e modo intermitente, permitindo ao usuário adaptar a intensidade da luz de acordo com suas necessidades específicas. Isso a torna adequada para uma variedade de atividades, desde iluminar um acampamento até sinalizar em situações de emergência. Construída com materiais resistentes e duráveis, a Lanterna Krypton 500 é projetada para suportar o uso intenso e as condições adversas do ambiente externo. Seu corpo robusto e resistente à água oferece proteção contra impactos e umidade, garantindo a durabilidade e o desempenho confiável mesmo em condições adversas. Compacta e leve, esta lanterna é fácil de transportar e armazenar, sendo uma companheira ideal para aventuras ao ar livre e viagens. Seu design ergonômico e prático inclui uma alça de transporte confortável, facilitando o manuseio e o transporte durante o uso. Em resumo, a Lanterna Krypton 500 Única da Nautika é uma excelente escolha para quem busca uma fonte de luz potente, confiável e versátil para suas atividades ao ar livre, emergências ou uso doméstico. Com sua luminosidade intensa, durabilidade e praticidade de uso, ela oferece iluminação eficaz e segura em uma variedade de situações. ESPECIFICAÇÕES TÉCNICAS: - Marca: Nautika - Modelo: Kripton 500 - Material: Alumínio anodizado - Alcance aproximado: 120 metros - Fonte de alimentação: 03 pilhas AAA - Possui foco ajustável - Possui 500 lúmens - Diâmetro x comprimento: 3cm x 13cm - Peso total: 130 gramas ITENS INCLUSOS: - 01 Lanterna Compacta Nautika Kripton 500 Garantia de 06 meses mediante defeitos de fábrica.&lt;/p&gt;</t>
  </si>
  <si>
    <t>https://s3.amazonaws.com/tiny-anexos-us/erp/ODk4NTQ1NzA2/ad749ac4ef2597fd6a011d29360697c8.jpg</t>
  </si>
  <si>
    <t>https://s3.amazonaws.com/tiny-anexos-us/erp/ODk4NTQ1NzA2/114cc87005eddd22f078ad5a6fa57f4a.jpg</t>
  </si>
  <si>
    <t>https://s3.amazonaws.com/tiny-anexos-us/erp/ODk4NTQ1NzA2/4393094c22334305d7a4b53b4de5af5c.jpg</t>
  </si>
  <si>
    <t>https://s3.amazonaws.com/tiny-anexos-us/erp/ODk4NTQ1NzA2/d207c5d060a8bf953619c59146881265.jpg</t>
  </si>
  <si>
    <t>https://s3.amazonaws.com/tiny-anexos-us/erp/ODk4NTQ1NzA2/962353b02b8838453801737ac4ce2483.jpg</t>
  </si>
  <si>
    <t>Esportes e Fitness &gt; Camping, Caça e Pesca &gt; Faróis e Lanternas &gt; Lanternas</t>
  </si>
  <si>
    <t>889276789</t>
  </si>
  <si>
    <t>M-5</t>
  </si>
  <si>
    <t>Lanterna Luz FAROL DE LED DIANTEIRO P Xiaomi M365 Foston B08</t>
  </si>
  <si>
    <t>8</t>
  </si>
  <si>
    <t>&lt;p&gt;Lanterna DIANTEIRA PARA:&lt;/p&gt; &lt;p&gt; &lt;/p&gt; &lt;p&gt;* Xiaomi M365&lt;/p&gt; &lt;p&gt; &lt;/p&gt; &lt;p&gt;* FOSTON B08&lt;/p&gt; &lt;p&gt; &lt;/p&gt; &lt;p&gt;* SIMILARES&lt;/p&gt; &lt;p&gt; &lt;/p&gt; &lt;p&gt;CONTEUDO DA EMBALAGEM:&lt;/p&gt; &lt;p&gt;1X Lanterna DIANTEIRA&lt;/p&gt; &lt;p&gt; &lt;/p&gt; &lt;p&gt; &lt;/p&gt; &lt;p&gt; &lt;/p&gt; &lt;p&gt; &lt;/p&gt;</t>
  </si>
  <si>
    <t>https://s3.amazonaws.com/tiny-anexos-us/erp/ODk4NTQ1NzA2/f67456c36727a208527848106429d0ea.jpg</t>
  </si>
  <si>
    <t>https://s3.amazonaws.com/tiny-anexos-us/erp/ODk4NTQ1NzA2/c575e451023ce4fc4be37bbfad1a03ea.jpg</t>
  </si>
  <si>
    <t>904719296</t>
  </si>
  <si>
    <t>m-4</t>
  </si>
  <si>
    <t>Lanterna Traseira Luz De Freio Patinete Xiaomi M365 Foston</t>
  </si>
  <si>
    <t>&lt;p&gt;Lanterna Traseira Luz De Freio Patinete Xiaomi M365 Foston PARA:&lt;/p&gt; &lt;p&gt; &lt;/p&gt; &lt;p&gt;* Xiaomi M365&lt;/p&gt; &lt;p&gt; &lt;/p&gt; &lt;p&gt;* FOSTON B08&lt;/p&gt; &lt;p&gt; &lt;/p&gt; &lt;p&gt;* SIMILARES&lt;/p&gt; &lt;p&gt; &lt;/p&gt; &lt;p&gt;CONTEUDO DA EMBALAGEM:&lt;/p&gt; &lt;p&gt;1X Lanterna Traseira COM chicote&lt;/p&gt; &lt;p&gt;1X ACABAMENTO DO PLUG&lt;/p&gt; &lt;p&gt;2X PARAFUSOS DE FIXAÇÃO&lt;/p&gt; &lt;p&gt; &lt;/p&gt; &lt;p&gt; &lt;/p&gt; &lt;p&gt; &lt;/p&gt;</t>
  </si>
  <si>
    <t>932601254</t>
  </si>
  <si>
    <t>VX2050516</t>
  </si>
  <si>
    <t>Lavadora Alta Pressão Fast 127V</t>
  </si>
  <si>
    <t>919714968</t>
  </si>
  <si>
    <t>1K5ECA005</t>
  </si>
  <si>
    <t>Lima Rotativa de Aço (5 Peças)</t>
  </si>
  <si>
    <t>400</t>
  </si>
  <si>
    <t>153913345024</t>
  </si>
  <si>
    <t>&lt;p&gt;Jogo de Limas Rotativas em Metal Duro com 5 Peças&lt;br&gt;&lt;br&gt;O Jogo de Limas Rotativas é ideal para trabalhos de desbaste, acabamento e ajuste de metais em aplicações como usinagem, funilaria e decoração. Fabricadas em metal duro (carbide), garantem alta durabilidade, resistência ao desgaste e excelente desempenho em operações de precisão.&lt;br&gt;&lt;br&gt;Projetadas para uso exclusivo em retíficas de alta rotação, essas limas proporcionam um acabamento uniforme e eficiente, atendendo às necessidades de profissionais que buscam qualidade e produtividade em seus trabalhos.&lt;br&gt;&lt;br&gt;Características do Produto:&lt;br&gt;- Material: Metal Duro (Carbide)&lt;br&gt;- Indicado para: Desbaste e acabamento em metais&lt;br&gt;- Uso recomendado: Somente em retíficas de alta rotação&lt;br&gt;- Jogo com 5 peças de diferentes formatos para diversas aplicações&lt;br&gt;&lt;br&gt;Especificações Técnicas:&lt;br&gt;- Comprimento total das limas: 62mm&lt;br&gt;- Diâmetro da haste: 6mm&lt;br&gt;- Diâmetro da bitola: 6mm&lt;br&gt;- Dentes cruzados para maior eficiência no corte&lt;br&gt;&lt;br&gt;Conteúdo da Embalagem:&lt;br&gt;O kit acompanha 5 limas rotativas em metal duro nos seguintes formatos:&lt;br&gt;1 - Cilíndrica – Indicada para desbaste em superfícies planas e rebaixos.&lt;br&gt;1 - Árvore pontiaguda – Para acabamentos em ângulos internos e áreas de difícil acesso.&lt;br&gt;1 - Cilíndrica com raio – Ideal para suavizar arestas e criar cantos arredondados.&lt;br&gt;1 - Esférica – Para remoção de material em áreas curvas e acabamento de cavidades.&lt;br&gt;1 - Cônica – Perfeita para acabamento em furos e detalhes precisos.&lt;br&gt;&lt;br&gt;Benefícios:&lt;br&gt;- Maior durabilidade e resistência ao desgaste&lt;br&gt;- Diferentes formatos para versatilidade no uso&lt;br&gt;- Garante um acabamento uniforme e profissional&lt;br&gt;- Perfeito para profissionais da metalurgia, usinagem e funilaria&lt;br&gt;&lt;br&gt;Este jogo de limas é um equipamento essencial para quem busca precisão e eficiência em processos de desbaste e acabamento. Garanta já o seu!&lt;/p&gt;</t>
  </si>
  <si>
    <t>https://s3.amazonaws.com/tiny-anexos-us/erp/ODk4NTQ1NzA2/86358dcc83f2ba1d3a740673390a7e03.jpg</t>
  </si>
  <si>
    <t>https://s3.amazonaws.com/tiny-anexos-us/erp/ODk4NTQ1NzA2/342fc9da9cbf0e506d02b4cb683da57c.jpg</t>
  </si>
  <si>
    <t>https://s3.amazonaws.com/tiny-anexos-us/erp/ODk4NTQ1NzA2/4a3c3f13008be2455f1b0bb7748fefe0.jpg</t>
  </si>
  <si>
    <t>https://s3.amazonaws.com/tiny-anexos-us/erp/ODk4NTQ1NzA2/41011a72b69c0eacb59581e9a1a425c1.jpg</t>
  </si>
  <si>
    <t>https://s3.amazonaws.com/tiny-anexos-us/erp/ODk4NTQ1NzA2/133ba08e9e7e00ca592dffa2ea805d1b.jpg</t>
  </si>
  <si>
    <t>https://s3.amazonaws.com/tiny-anexos-us/erp/ODk4NTQ1NzA2/dab214831ebc186021b2940c962c8d2f.jpg</t>
  </si>
  <si>
    <t>Ferramentas &gt; Ferramentas Manuais &gt; Corte e Desbaste &gt; Limas</t>
  </si>
  <si>
    <t>904719308</t>
  </si>
  <si>
    <t>Maçarico 915</t>
  </si>
  <si>
    <t>&lt;p&gt;MAÇARICO PORTÁTIL DE ENCAIXE A GÁS BUTANO - Dimensões da Peça: 17 x 5 x 6,5cm - Cor: Azul marinho com prata - Características: • Controle manual da chama. • Botão de acendimento. • Utiliza refil de gás butano (não incluso). • Tempo máximo: 2 minutos de uso contínuo. - Para: • Soldar. • Encanamento. • Reparos em geral. • Artesanato. • Culinária. • Etc... - Cuidados: • Leia e siga as instruções de uso e cuidado da lata de gás. • Ao usar não faça movimentos bruscos ou incline demasiadamente a lata de gás. • Sempre aponte o maçarico para longe de seu corpo, olhos, rosto e não acenda perto de outras pessoas, animais ou materiais inflamáveis. • A temperatura é muito alta na ponta do maçarico. Espere esfriar antes de mexer ou guardar. • Não utilize o maçarico por mais de 2 minutos continuo. É recomendável que desligue o maçarico. • Depois do uso, mantenha o maçarico em local segura, fora do alcance das crianças, animais e produtos combustíveis. • Não toque na ponta do maçarico enquanto estiver utilizando-o ou até que ele tenha esfriado completamente. • Não mergulhe a ponta e outras partes quentes em água. • Deixe esfriar naturalmente. • Use gás butano. Não use qualquer outro de tipo de fluido. • certifique-se de colocar o maçarico conectado na lata de gás, superfície plana e segura para evitar queda acidental. • Não armazene a lata de gá em locais que excedam a temperatura de 40ºC. • Mantenha as mão, cabelo, roupas e matérias combustíveis afastado da ponta quando estiver utilizando • Mantenha longe dos olhos. • Depois de esfriar guarde em local seguro. • Trabalhe sobre um tijolo retrátil. Não utilize um tijolo normal ou concreto, pois eles podem explodir com em contato com alta temperatura. Não trabalhe em madeira ou superfície metálicas. Sempre proteja o seu trabalho. • Sempre tenha um extintor e um balde de água na área de trabalho. • Para reduzir o risco de lesões, sempre usa adequadamente equipamentos de trabalho individual. (óculos de proteção, mascara, luvas, etc...) necessário ao trabalho. • Manter fora do alcance das crianças e animais. • O maçarico deve ser utilizado em ambiente seco, limpo e ventilado sem a presença de materiais inflamáveis ou gases explosivos. • Não utilize o maçarico por mais de 2 minutos contínuos. É recomendável que desligue o maçarico. • Após alguns minutos de intervalo para o esfriamento, ele poderá ser utilizado normalmente. - Instruções: • 1. Certifique-se de que o maçarico está devidamente encaixado e na posição (-) desligado. • 2. Com aponta do maçarico virado para longe do seu corpo, abra somente um pouco com controle de gás (girando no sentido anti-horário). Nota-se o som da saída do gás. • 3. Aperte o botão de ignição para acender a chama. • 4. Ajuste a chama, girando o botão do controle de gás. • 5. Nunca vire o maçarico de cabeça para baixo. • 6.Use o maçarico em local arejado, longe de produtos inflamáveis. • 7. Caso o maçarico não acenda, retire a operação de montagem do maçarico na lata de gás butano. • 8. Após o uso, certifique-se de desligar o maçarico para evitar acidentes. • 9. Depois do uso, espere o maçarico esfriar naturalmente e desconecte o maçarico da lata de gás butano. Nuca armazene o maçarico conectado a lata de gás. Siga as instruções e cuidados de armazenamento indicados na lata de gás • 10. Nuca conecte ou desconecte o maçarico com a válvula aberta e/ou maçarico aceso. Isto pode causar escape do gás e causar serio danos. Conteúdo da Embalagem: MAÇARICO PORTÁTIL ( não acompanha refil a gás )&lt;/p&gt;</t>
  </si>
  <si>
    <t>https://s3.amazonaws.com/tiny-anexos-us/erp/ODk4NTQ1NzA2/72d7c0c61952c0b6e3fdb32e884fbaab.jpg</t>
  </si>
  <si>
    <t>https://s3.amazonaws.com/tiny-anexos-us/erp/ODk4NTQ1NzA2/afa00bcdd2c0d5b4959c646081ca21d5.jpg</t>
  </si>
  <si>
    <t>https://s3.amazonaws.com/tiny-anexos-us/erp/ODk4NTQ1NzA2/daa5a14b8ddc0a0e3707d45fc3c4ca31.jpg</t>
  </si>
  <si>
    <t>https://s3.amazonaws.com/tiny-anexos-us/erp/ODk4NTQ1NzA2/8176b7ab0b0719c8a2eed6f8a04d624f.jpg</t>
  </si>
  <si>
    <t>https://s3.amazonaws.com/tiny-anexos-us/erp/ODk4NTQ1NzA2/9fc15bb1bdd2be7d44ed6a75f4a076ac.jpg</t>
  </si>
  <si>
    <t>904719316</t>
  </si>
  <si>
    <t>Maçarico Mini Recarregável Ultra Chama Nautika Ntk</t>
  </si>
  <si>
    <t>-12</t>
  </si>
  <si>
    <t>&lt;p&gt;Mini Maçarico Shazan - Nautika A Nautika sempre fabrica produtos de altíssima qualidade para as mais diversas áreas de aventura e lazer. Desta vez a Nautika nos traz um incrível mini maçarico, o Shazam. Esse maçarico super compacto possui chama azul e pode ser usado para culinária, artesanato e até mesmo pequenos reparos como soldar e laquear. Esse Maçarico é confeccionado em plástico ABS de altíssima qualidade. Ele possui alimentação feita através de gás butano (não incluso) com capacidade para até 20g de gás. É importante lembrar que esse maçarico vem sem nenhuma carga de gás sendo necessário completar seu tanque de 20g com gás butano. Um grande diferencial desse modelo é seu ajuste fino de chamas que pode ser realizado em seu bico. Esse modelo possui ainda uma base de apoio que facilita sua acomodação, uma exclusiva trava de segurança que quando ligada impede o acionamento do maçarico e um botão de acionamento automático. O maçarico Shazan é bastante compacto possuindo apenas 12cm de altura, 8cm de largura e pesando apenas 80g. Seu tamanho compacto facilita a utilização em certas atividades e facilita também o transporte. Importante ressaltar que esse maçarico é um produto que deve ser utilizado com o máximo de cuidado possível seguindo sempre as recomendações que são: • Sempre apontar o maçarico para longe do rosto • Não utilizar o maçarico perto de outras pessoas e produtos inflamáveis • Sempre esperar a ponta do maçarico esfriar antes de guardá-lo • Sempre guardar ele após em local seguro fora do alcance das crianças e animais domésticos Não perca tempo venha adquirir o seu maçarico Shazan aqui na AventuraMix e tenha em mãos um produto de altíssima qualidade. Especificações Técnicas: • Marca: NTK • Modelo Shazan • Material: Plástico Abs • Alimentação: Gás Butano • Capacidade de Gás: 20g • Medidas: 7,2cm x 12cm • Peso: 80g Itens Inclusos: • 01 Mini Maçarico Shazan - Nautika Imagens Meramente Ilustrativas&lt;/p&gt;</t>
  </si>
  <si>
    <t>https://s3.amazonaws.com/tiny-anexos-us/erp/ODk4NTQ1NzA2/d705ef9203e9ad2826af736a1efd9ca9.jpg</t>
  </si>
  <si>
    <t>https://s3.amazonaws.com/tiny-anexos-us/erp/ODk4NTQ1NzA2/68ca6d65488e18e839a539b937127fcb.jpg</t>
  </si>
  <si>
    <t>https://s3.amazonaws.com/tiny-anexos-us/erp/ODk4NTQ1NzA2/88c53de72d7424dbfd2e88e858468543.jpg</t>
  </si>
  <si>
    <t>https://s3.amazonaws.com/tiny-anexos-us/erp/ODk4NTQ1NzA2/1cc4b892a704d5a8d522c08becd89062.jpg</t>
  </si>
  <si>
    <t>https://s3.amazonaws.com/tiny-anexos-us/erp/ODk4NTQ1NzA2/f396165235a4a21184abbb6b2e832d91.jpg</t>
  </si>
  <si>
    <t>904719320</t>
  </si>
  <si>
    <t>MACMAXTOP</t>
  </si>
  <si>
    <t>Maçarico Nautika Maxtop</t>
  </si>
  <si>
    <t>7896558437961</t>
  </si>
  <si>
    <t>O Maçarico Portátil MaxTop é a escolha ideal para quem busca um equipamento prático e compacto, com múltiplas utilizações. Perfeito para artesanato, manutenção industrial, soldas, ortodontia, reparos domésticos, culinária, confeitaria e laboratórios.  CARACTERÍSTICAS  - Portabilidade: Extremamente leve e compacto, ideal para ser transportado e utilizado em diferentes locais. - Material Resistente: Confeccionado em aço inoxidável, garantindo durabilidade e resistência. - Regulagem de Chama: Possui válvula especial para ajustar a intensidade da chama conforme a necessidade. - Ignição Manual: Facilita o uso em qualquer situação, proporcionando praticidade e agilidade.  ESPECIFICAÇÕES  - Marca: Nautika (NTK) - Consumo de Gás: 110g/h - Saída de Calor: 1000 kcal / 4000 BTU - Tipo de Cartucho: Cartucho de gás Campgás (não incluso) - Temperatura Máxima: 593°C  - Peso: 150g - Dimensões: 17 x 27 x 5 cm - Material: Aço inox  INDICAÇÕES DE USO  - Indicado para artesanato, manutenção industrial, soldas, ortodontia pequenos serviços de reparos domésticos, confeitos em bolos, trabalhos em velas, análises clínicas e laboratórios. - Utiliza cartucho de gás Campgás (não incluso). - Temperatura de Uso: Para atingir a temperatura de 360°C, aguarde 5 segundos para que o gás entre totalmente no sistema, evitando danos. - Versatilidade de Uso: Ideal para profissionais e entusiastas que necessitam de um maçarico confiável para diferentes tipos de trabalho.  ITENS INCLUSOS: 1 Maçarico Portátil MaxTop 1 Refil Campgas Nautika</t>
  </si>
  <si>
    <t>https://s3.amazonaws.com/tiny-anexos-us/erp/ODk4NTQ1NzA2/89e3849e586e1427a3a3988ae96dc600.jpeg</t>
  </si>
  <si>
    <t>https://s3.amazonaws.com/tiny-anexos-us/erp/ODk4NTQ1NzA2/2e9033f53ea4ccaab620e0a7a006aec8.jpeg</t>
  </si>
  <si>
    <t>https://s3.amazonaws.com/tiny-anexos-us/erp/ODk4NTQ1NzA2/98f7ec10654ce52817478564f44c0051.jpeg</t>
  </si>
  <si>
    <t>https://s3.amazonaws.com/tiny-anexos-us/erp/ODk4NTQ1NzA2/ee549be26be8d9a15484406102d7e086.jpeg</t>
  </si>
  <si>
    <t>https://s3.amazonaws.com/tiny-anexos-us/erp/ODk4NTQ1NzA2/d7ac57afb7045d3cb1bc360456b45503.jpeg</t>
  </si>
  <si>
    <t>https://s3.amazonaws.com/tiny-anexos-us/erp/ODk4NTQ1NzA2/e023da2b2073fa2d6a82ffe91a7f4a59.jpeg</t>
  </si>
  <si>
    <t>904719324</t>
  </si>
  <si>
    <t>Makker 500ml</t>
  </si>
  <si>
    <t>7898511032909</t>
  </si>
  <si>
    <t>&lt;p&gt;Makker 2.0 - Maquiagem Automotiva com Brilho Intenso e Proteção Duradoura&lt;br&gt;&lt;br&gt;O Makker 2.0 é a solução perfeita para renovar pinturas queimadas ou desbotadas e alcançar um brilho impecável. Desenvolvido com microabrasivos especiais, o produto não apenas corrige pequenos defeitos leves, mas também proporciona um acabamento extremamente liso e protegido por até 90 dias. Seja para disfarçar imperfeições ou realçar o brilho máximo da pintura, o Makker 2.0 entrega resultados surpreendentes com fácil aplicação.&lt;br&gt;&lt;br&gt;Benefícios:&lt;br&gt;&lt;br&gt;- Super brilho: renova a aparência da pintura.&lt;br&gt;- Fácil aplicação: ideal para uso manual ou com máquina.&lt;br&gt;- Correção de defeitos leves: microabrasivos especiais para resultados profissionais.&lt;br&gt;- Proteção de até 90 dias: toque liso e acabamento duradouro.&lt;br&gt;&lt;br&gt;Modo de Uso:&lt;br&gt;&lt;br&gt;1. Agite bem o produto antes de usar.&lt;br&gt;2. Aplique uma pequena quantidade em um aplicador de espuma ou microfibra.&lt;br&gt;3. Espalhe uniformemente na pintura com movimentos circulares.&lt;br&gt;4. Aguarde, no mínimo, 5 minutos para o produto secar.&lt;br&gt;5. Remova o excesso com uma toalha de microfibra limpa até atingir o brilho desejado.&lt;br&gt;&lt;br&gt;Itens Inclusos:&lt;br&gt;&lt;br&gt;1 Makker 2.0 - Maquiagem Automotiva 500ml&lt;br&gt;&lt;br&gt;Realce o brilho e renove a pintura do seu veículo com o Makker 2.0, a escolha ideal para um acabamento impecável e protegido!&lt;/p&gt;</t>
  </si>
  <si>
    <t>https://s3.amazonaws.com/tiny-anexos-us/erp/ODk4NTQ1NzA2/97d56eaa2ca489fa3050c839d88a7fa9.jpg</t>
  </si>
  <si>
    <t>https://s3.amazonaws.com/tiny-anexos-us/erp/ODk4NTQ1NzA2/2e6d00396199394389c649b416a4a9da.jpg</t>
  </si>
  <si>
    <t>https://s3.amazonaws.com/tiny-anexos-us/erp/ODk4NTQ1NzA2/bb5aa49ec8968258176e91b7c67a18a9.jpg</t>
  </si>
  <si>
    <t>https://s3.amazonaws.com/tiny-anexos-us/erp/ODk4NTQ1NzA2/8ba2d56cfa580163cddb1a23bfc0d9b6.jpg</t>
  </si>
  <si>
    <t>https://s3.amazonaws.com/tiny-anexos-us/erp/ODk4NTQ1NzA2/c56bbf3ca56df357a6afca820a9f846c.jpg</t>
  </si>
  <si>
    <t>https://s3.amazonaws.com/tiny-anexos-us/erp/ODk4NTQ1NzA2/6592e292d4cd16f0de477c10c4320991.jpg</t>
  </si>
  <si>
    <t>905473638</t>
  </si>
  <si>
    <t>M-6</t>
  </si>
  <si>
    <t>Manete De Freio Patinete Elétrico Xiaomi M365 Foston B08</t>
  </si>
  <si>
    <t>&lt;p&gt;Manete De Freio PARA:&lt;/p&gt; &lt;p&gt; &lt;/p&gt; &lt;p&gt;* Xiaomi M365&lt;/p&gt; &lt;p&gt; &lt;/p&gt; &lt;p&gt;* FOSTON B08&lt;/p&gt; &lt;p&gt; &lt;/p&gt; &lt;p&gt;* SIMILARES&lt;/p&gt; &lt;p&gt; &lt;/p&gt; &lt;p&gt;CONTEUDO DA EMBALAGEM:&lt;/p&gt; &lt;p&gt;1X Manete De Freio Patinete Elétrico&lt;/p&gt; &lt;p&gt; &lt;/p&gt; &lt;p&gt; &lt;/p&gt; &lt;p&gt; &lt;/p&gt; &lt;p&gt; &lt;/p&gt;</t>
  </si>
  <si>
    <t>904719339</t>
  </si>
  <si>
    <t>Mini Fogareiro Com Mangueira - Elétrica</t>
  </si>
  <si>
    <t>Mini Fogareiro Super Portátil a Gás 1 Boca Elétrico Com Mangueira - Kovar K-202  O Mini Fogareiro Super Portátil a Gás 1 Boca Elétrico Com Mangueira é essencial para suas aventuras de Camping e Viagem. Fácil de usar, basta encaixar no refil de gás e ajustar o regulador de chama. Com ignição elétrica, dispensa o uso de fósforos ou acendedores.   Características: - Marca: Kovar - Modelo: K-202 Com Mangueira - Acendimento automático - Utiliza Cartuchos de Gás (não inclusos) - Acompanha Bolsa de Transporte - Dobrável e Extremamente Portátil - Chamas fortes e eficientes - Fácil de Usar - Indicado para: Acampamento / Camping, Pescaria, Viagens na Estrada, Culinária / Cozinha, Chalés, Cabines, Eventos e Festas, Ligar / Acender Carvão de Narguile e Uso Geral  Especificações Gerais: - Material: Aço Inox e Ligas de Alumínio - Cor do Fogareiro: Vermelho com Prata - Cor da Bolsa: Preto - Quantidade de Bocas: 01 - Forma de Alimentação: Gás Butano e Propano - Consumo de Gás: 150 g/h - Dimensões do Fogareiro Aberto: 16 cm x 16 cm x 10 cm - Dimensões do Fogareiro Fechado: 11 cm x 11 cm x 9 cm - Dimensão da Mangueira: 32cm  Acompanha: 1 Mini Fogareiro Super Portátil a Gás 1 Boca Elétrico Com Mangueira - Kovar K-202 1 Bolsa de Transporte Preta 1 Manual de Instruções   ATENÇÃO: NÃO UTILIZAR ESTE ITEM PRÓXIMO DE PRODUTOS INFLAMÁVEIS  Cuidados: - Utilize o fogareiro em superfícies planas - Não movimente o fogareiro enquanto estiver aceso - Nunca utilize o fogareiro dentro da barraca - Não manuseie o queimador por 10 minutos após o uso - Nunca guarde o fogareiro com gás acoplado - Espere esfriar antes de manusear - Lave com detergente e o lado macio da esponja - Mantenha fora do alcance das crianças  Instruções de Uso: - Coloque o fogareiro em uma superfície plana e estável - Verifique se o registro está completamente fechado - Encaixe o gás na entrada lateral - Gire o registro para liberar o gás - Afaste as mãos e pressione a alavanca para acender - Ao terminar, feche o registro e retire o gás - Abra o registro para esvaziar o gás restante - Deixe esfriar por 1 hora antes de guardar   O Mini Fogareiro Super Portátil é a solução ideal para quem busca praticidade e eficiência em suas aventuras ao ar livre! Garanta já o seu e aproveite!</t>
  </si>
  <si>
    <t>https://s3.amazonaws.com/tiny-anexos-us/erp/ODk4NTQ1NzA2/21b86172b952334945b5a6929d56bf17.jpg</t>
  </si>
  <si>
    <t>https://s3.amazonaws.com/tiny-anexos-us/erp/ODk4NTQ1NzA2/adbf017ad37673a207ec5f48f2124c8a.jpg</t>
  </si>
  <si>
    <t>https://s3.amazonaws.com/tiny-anexos-us/erp/ODk4NTQ1NzA2/f5425837f796240cb25ad9d950ab4f29.jpg</t>
  </si>
  <si>
    <t>https://s3.amazonaws.com/tiny-anexos-us/erp/ODk4NTQ1NzA2/62819f05845c2f4883f40d979b3c2f07.jpg</t>
  </si>
  <si>
    <t>https://s3.amazonaws.com/tiny-anexos-us/erp/ODk4NTQ1NzA2/b876b0c516b6dd490ceb76bc9948f4cf.jpg</t>
  </si>
  <si>
    <t>https://s3.amazonaws.com/tiny-anexos-us/erp/ODk4NTQ1NzA2/cb9263d624f1d0b7eecf02ed4f6cf132.jpg</t>
  </si>
  <si>
    <t>904719343</t>
  </si>
  <si>
    <t>Mini Fogareiro Sem Mangueira - Elétrica</t>
  </si>
  <si>
    <t>MINI-FOGAREIRO-CMANG</t>
  </si>
  <si>
    <t>EBAZAR.COM.BR LTDA</t>
  </si>
  <si>
    <t>&lt;p&gt;Mini Fogareiro Super Portátil a Gás 1 Boca Elétrico - Kovar K-202&lt;br&gt;&lt;br&gt;O Mini Fogareiro Super Portátil a Gás 1 Boca Elétrico é essencial para suas aventuras de Camping e Viagem. Fácil de usar, basta encaixar no refil de gás e ajustar o regulador de chama. Com ignição elétrica, dispensa o uso de fósforos ou acendedores.&lt;br&gt;&lt;br&gt;&lt;br&gt;Características:&lt;br&gt;- Marca: Kovar&lt;br&gt;- Modelo: K-202&lt;br&gt;- Acendimento automático&lt;br&gt;- Utiliza Cartuchos de Gás (não inclusos)&lt;br&gt;- Acompanha Bolsa de Transporte&lt;br&gt;- Dobrável e Extremamente Portátil&lt;br&gt;- Chamas fortes e eficientes&lt;br&gt;- Fácil de Usar&lt;br&gt;- Indicado para: Acampamento / Camping, Pescaria, Viagens na Estrada, Culinária / Cozinha, Chalés, Cabines, Eventos e Festas, Ligar / Acender Carvão de Narguile e Uso Geral&lt;br&gt;&lt;br&gt;Especificações Gerais:&lt;br&gt;- Material: Aço Inox e Ligas de Alumínio&lt;br&gt;- Cor do Fogareiro: Vermelho com Prata&lt;br&gt;- Cor da Bolsa: Preto&lt;br&gt;- Quantidade de Bocas: 01&lt;br&gt;- Forma de Alimentação: Gás Butano e Propano&lt;br&gt;- Consumo de Gás: 150 g/h&lt;br&gt;- Dimensões do Fogareiro Aberto: 16 cm x 16 cm x 10 cm&lt;br&gt;- Dimensões do Fogareiro Fechado: 11 cm x 11 cm x 9 cm&lt;br&gt;&lt;br&gt;Acompanha:&lt;br&gt;1 Mini Fogareiro Super Portátil a Gás 1 Boca Elétrico - Kovar K-202&lt;br&gt;1 Bolsa de Transporte Preta&lt;br&gt;1 Manual de Instruções&lt;br&gt;&lt;br&gt;&lt;br&gt;ATENÇÃO:&lt;br&gt;NÃO UTILIZAR ESTE ITEM PRÓXIMO DE PRODUTOS INFLAMÁVEIS&lt;br&gt;&lt;br&gt;Cuidados:&lt;br&gt;- Utilize o fogareiro em superfícies planas&lt;br&gt;- Não movimente o fogareiro enquanto estiver aceso&lt;br&gt;- Nunca utilize o fogareiro dentro da barraca&lt;br&gt;- Não manuseie o queimador por 10 minutos após o uso&lt;br&gt;- Nunca guarde o fogareiro com gás acoplado&lt;br&gt;- Espere esfriar antes de manusear&lt;br&gt;- Lave com detergente e o lado macio da esponja&lt;br&gt;- Mantenha fora do alcance das crianças&lt;br&gt;&lt;br&gt;Instruções de Uso:&lt;br&gt;- Coloque o fogareiro em uma superfície plana e estável&lt;br&gt;- Verifique se o registro está completamente fechado&lt;br&gt;- Encaixe o gás na entrada lateral&lt;br&gt;- Gire o registro para liberar o gás&lt;br&gt;- Afaste as mãos e pressione a alavanca para acender&lt;br&gt;- Ao terminar, feche o registro e retire o gás&lt;br&gt;- Abra o registro para esvaziar o gás restante&lt;br&gt;- Deixe esfriar por 1 hora antes de guardar&lt;br&gt;&lt;br&gt;&lt;br&gt;O Mini Fogareiro Super Portátil é a solução ideal para quem busca praticidade e eficiência em suas aventuras ao ar livre! Garanta já o seu e aproveite!&lt;/p&gt;</t>
  </si>
  <si>
    <t>https://s3.amazonaws.com/tiny-anexos-us/erp/ODk4NTQ1NzA2/a5e7d6edad28092911f3601517a3c31c.jpg</t>
  </si>
  <si>
    <t>https://s3.amazonaws.com/tiny-anexos-us/erp/ODk4NTQ1NzA2/2fd90ed2c0d700cf5e6a72beb08dab30.jpg</t>
  </si>
  <si>
    <t>https://s3.amazonaws.com/tiny-anexos-us/erp/ODk4NTQ1NzA2/f1afb635ad8403160fd2852757304a36.jpg</t>
  </si>
  <si>
    <t>https://s3.amazonaws.com/tiny-anexos-us/erp/ODk4NTQ1NzA2/4773c349e919a992eec1f9cc70d0fa03.jpg</t>
  </si>
  <si>
    <t>https://s3.amazonaws.com/tiny-anexos-us/erp/ODk4NTQ1NzA2/a19a367c0529edc6a9b0a7203211200a.jpg</t>
  </si>
  <si>
    <t>https://s3.amazonaws.com/tiny-anexos-us/erp/ODk4NTQ1NzA2/7335cc82fe7b7bc9379509190c4ce08e.jpg</t>
  </si>
  <si>
    <t>925764010</t>
  </si>
  <si>
    <t>VX2005069</t>
  </si>
  <si>
    <t>Mini Stick Tipo 1 - Redondo</t>
  </si>
  <si>
    <t>https://s3.amazonaws.com/tiny-anexos-us/erp/ODk4NTQ1NzA2/b3fde8b1edf4af21d2c1c4b86bdc6c1a.webp</t>
  </si>
  <si>
    <t>925763294</t>
  </si>
  <si>
    <t>VX2005070</t>
  </si>
  <si>
    <t>Mini Stick Tipo 2 - Grande</t>
  </si>
  <si>
    <t>https://s3.amazonaws.com/tiny-anexos-us/erp/ODk4NTQ1NzA2/e70b3e324cebca4a1f9a84715b3505e1.webp</t>
  </si>
  <si>
    <t>925763619</t>
  </si>
  <si>
    <t>VX2005071</t>
  </si>
  <si>
    <t>Mini Stick Tipo 3 - Médio</t>
  </si>
  <si>
    <t>https://s3.amazonaws.com/tiny-anexos-us/erp/ODk4NTQ1NzA2/1ea5ca84fdfe89a5f367f83df040aba9.webp</t>
  </si>
  <si>
    <t>925762421</t>
  </si>
  <si>
    <t>VX2005072</t>
  </si>
  <si>
    <t>Mini Stick Tipo 4 - Pequeno</t>
  </si>
  <si>
    <t>https://s3.amazonaws.com/tiny-anexos-us/erp/ODk4NTQ1NzA2/cbad6870ccf0775d750b448bba322253.webp</t>
  </si>
  <si>
    <t>40</t>
  </si>
  <si>
    <t>904719378</t>
  </si>
  <si>
    <t>MOLINETEO-OT1000</t>
  </si>
  <si>
    <t>Molinete Orbital - Pesca Brasil - Ot1000</t>
  </si>
  <si>
    <t>7896558443948</t>
  </si>
  <si>
    <t>Esportes e Fitness &gt; Camping, Caça e Pesca &gt; Pesca &gt; Varas e Acessórios &gt; Carretilhas e Molinetes</t>
  </si>
  <si>
    <t>Pesca Brasil</t>
  </si>
  <si>
    <t>904719383</t>
  </si>
  <si>
    <t>MOLINETEO-OT2000</t>
  </si>
  <si>
    <t>Molinete Orbital - Pesca Brasil - Ot2000</t>
  </si>
  <si>
    <t>7896558443955</t>
  </si>
  <si>
    <t>904719373</t>
  </si>
  <si>
    <t>MOLINETEO-OT500</t>
  </si>
  <si>
    <t>Molinete Orbital - Pesca Brasil - Ot500</t>
  </si>
  <si>
    <t>7896558443931</t>
  </si>
  <si>
    <t>904719388</t>
  </si>
  <si>
    <t>MOLINETE5004</t>
  </si>
  <si>
    <t>Molinete Orbital 500 Fd - Pesca Brasil Cor Prata Lado Da Manivela Direito/Esquerdo</t>
  </si>
  <si>
    <t>9507.30.00</t>
  </si>
  <si>
    <t>Com esta carretilha de pesca, aproveite mais de seus dias de pesca. Esta ferramenta faz com que coletar ou jogar a linha seja muito mais fácil. Além disso, seus sistemas de freio ajudam a controlar a lança. Sua vara de pesca está pronta!  Carretilha de pesca rotativa Com este tipo de carretilha de pesca, é mais fácil controlar a embreagem, tem maior capacidade de arrasto e um acesso rápido à chave de desbloqueio.  Manivela intercambiável Este tipo de manivela adiciona praticidade e conforto durante a pesca, pois pode ser colocado no lado direito ou no esquerdo.</t>
  </si>
  <si>
    <t>https://s3.amazonaws.com/tiny-anexos-us/erp/ODk4NTQ1NzA2/67963a67494051db2072406bb11d52a9.jpg</t>
  </si>
  <si>
    <t>https://s3.amazonaws.com/tiny-anexos-us/erp/ODk4NTQ1NzA2/158ae1840ef7ea55f74b897b00414d57.jpg</t>
  </si>
  <si>
    <t>https://s3.amazonaws.com/tiny-anexos-us/erp/ODk4NTQ1NzA2/872b138898e971483a0a45b87c7a17ea.jpg</t>
  </si>
  <si>
    <t>904719393</t>
  </si>
  <si>
    <t>VX2023004</t>
  </si>
  <si>
    <t>Native Paste Wax 100ml</t>
  </si>
  <si>
    <t>7898511027479</t>
  </si>
  <si>
    <t>&lt;p&gt;Native Paste Wax - Cera de Carnaúba Premium com Brilho Intenso e Proteção Duradoura&lt;br&gt;&lt;br&gt;A Native Paste Wax é uma cera de carnaúba de alta pureza, produzida 100% no Brasil e desenvolvida para verdadeiros entusiastas automotivos. Composta por 50% de carnaúba tipo 1 em volume, essa cera premium proporciona um brilho inigualável, toque macio e proteção de até 4 meses, destacando o melhor da pintura e cromados do seu veículo.&lt;br&gt;&lt;br&gt;Benefícios:&lt;br&gt;&lt;br&gt;- Brilho superior: realça a profundidade da cor com um acabamento impecável.&lt;br&gt;- Proteção de até 4 meses: mantém a pintura protegida contra agentes externos.&lt;br&gt;- Fórmula premium: 50% de carnaúba tipo 1, a mais nobre do mercado.&lt;br&gt;- Aplicação versátil: pode ser aplicada com aplicador ou até mesmo com as mãos.&lt;br&gt;&lt;br&gt;Recomendações para Melhores Resultados:&lt;br&gt;&lt;br&gt;- Para um brilho ainda mais intenso, aplique uma segunda camada.&lt;br&gt;- Utilize o Native Brazilian Carnaúba Cleaner Wax antes da aplicação para preparar a pintura.&lt;br&gt;- Para manutenção do brilho, use o Native Brazilian Carnaúba Spray Wax após as lavagens.&lt;br&gt;- Evite aplicar em plásticos.&lt;br&gt;&lt;br&gt;Modo de Uso:&lt;br&gt;&lt;br&gt;1. Lave o veículo e garanta que a pintura esteja limpa e sem contaminantes.&lt;br&gt;2. Com o aplicador de espuma incluso, espalhe a cera uniformemente em movimentos circulares, cobrindo toda a área desejada.&lt;br&gt;3. Aguarde de 3 a 5 minutos para o produto agir.&lt;br&gt;4. Remova o excesso com uma toalha de microfibra de alta qualidade, obtendo o brilho desejado.&lt;br&gt;&lt;br&gt;Itens Inclusos:&lt;br&gt;&lt;br&gt;1 Native Paste Wax - 100ml&lt;br&gt;1 Aplicador de Espuma&lt;br&gt;&lt;br&gt;Dica: Por conter um alto teor de carnaúba, é normal que ocorram pequenas rachaduras no produto durante o transporte. Isso não compromete sua qualidade ou eficácia.&lt;br&gt;&lt;br&gt;Eleve o acabamento do seu veículo ao nível máximo com a Native Paste Wax, a cera ideal para quem busca excelência em brilho e proteção!&lt;/p&gt;</t>
  </si>
  <si>
    <t>https://s3.amazonaws.com/tiny-anexos-us/erp/ODk4NTQ1NzA2/315829ad4230eba55a1ed39dbc924c93.jpeg</t>
  </si>
  <si>
    <t>https://s3.amazonaws.com/tiny-anexos-us/erp/ODk4NTQ1NzA2/76b057d1926d9950baece715ff166041.jpeg</t>
  </si>
  <si>
    <t>https://s3.amazonaws.com/tiny-anexos-us/erp/ODk4NTQ1NzA2/6e89badc6aef3ae519ed1a24ed4ba01d.jpeg</t>
  </si>
  <si>
    <t>https://s3.amazonaws.com/tiny-anexos-us/erp/ODk4NTQ1NzA2/a8e0b41e327fae6b0b7dbe8f23df4cd9.jpeg</t>
  </si>
  <si>
    <t>https://s3.amazonaws.com/tiny-anexos-us/erp/ODk4NTQ1NzA2/ce0a51f6ac9e1cc9961c2473fc186a9a.jpeg</t>
  </si>
  <si>
    <t>https://s3.amazonaws.com/tiny-anexos-us/erp/ODk4NTQ1NzA2/582b0b0376ba711a305849a73024758f.jpeg</t>
  </si>
  <si>
    <t>904719399</t>
  </si>
  <si>
    <t>Native Spray Wax 500ml</t>
  </si>
  <si>
    <t>7898511027202</t>
  </si>
  <si>
    <t>&lt;p&gt;Native Brazilian Carnaúba Spray Wax - Brilho e Proteção com o Toque da Natureza Brasileira&lt;br&gt;&lt;br&gt;A Native Brazilian Carnaúba Spray Wax é a solução perfeita para manter o brilho e a proteção da pintura do seu veículo entre as lavagens. Formulada com a mais pura cera de carnaúba amarela tipo 1, colhida no Ceará e 100% produzida no Brasil, esta cera spray combina praticidade e excelência, proporcionando até 4 meses de proteção e efeito hidrofóbico intenso.&lt;br&gt;&lt;br&gt;Benefícios:&lt;br&gt;&lt;br&gt;- Manutenção do brilho: ideal para uso após lavagens, preservando o acabamento de ceras como a Native Paste Wax.&lt;br&gt;- Máxima hidrofobia: repele água e sujeira com eficiência, facilitando a limpeza futura.&lt;br&gt;- Acabamento impecável: renova o brilho e intensifica a cor da pintura.&lt;br&gt;- Versatilidade: segura para superfícies como pintura automotiva, black piano e cromados.&lt;br&gt;&lt;br&gt;Dicas de Uso:&lt;br&gt;&lt;br&gt;- Utilize entre as lavagens para prolongar a proteção e o brilho da cera em pasta.&lt;br&gt;- Recomendado especialmente para manter a aplicação da Native Paste Wax.&lt;br&gt;- Não aplique o produto em plásticos.&lt;br&gt;&lt;br&gt;Modo de Uso:&lt;br&gt;&lt;br&gt;1. Agite bem o produto antes de usar.&lt;br&gt;2. Após lavar o veículo, pulverize uma pequena quantidade do produto na área desejada (aproximadamente 60cm x 60cm).&lt;br&gt;3. Espalhe rapidamente com uma toalha de microfibra limpa e seca, sem deixar o produto secar.&lt;br&gt;4. Finalize o acabamento com outra toalha de microfibra limpa e seca até obter o brilho desejado.&lt;br&gt;5. Repita o procedimento até concluir toda a superfície do veículo.&lt;br&gt;&lt;br&gt;Itens Inclusos:&lt;br&gt;&lt;br&gt;1 Native Brazilian Carnaúba Spray Wax - 500ml&lt;br&gt;&lt;br&gt;Renove o brilho do seu veículo com facilidade e mantenha a pintura impecável com a Native Brazilian Carnaúba Spray Wax. A escolha ideal para amantes de carros que valorizam a pureza e a qualidade!&lt;/p&gt;</t>
  </si>
  <si>
    <t>https://s3.amazonaws.com/tiny-anexos-us/erp/ODk4NTQ1NzA2/75fe4c81c43e5239abe61d2bde7190e9.jpeg</t>
  </si>
  <si>
    <t>https://s3.amazonaws.com/tiny-anexos-us/erp/ODk4NTQ1NzA2/5622777b6f105433494e5e3eb5c42ff3.jpeg</t>
  </si>
  <si>
    <t>https://s3.amazonaws.com/tiny-anexos-us/erp/ODk4NTQ1NzA2/fdf3392f5bbfb26f60a7a1c054d3e544.jpeg</t>
  </si>
  <si>
    <t>https://s3.amazonaws.com/tiny-anexos-us/erp/ODk4NTQ1NzA2/d0fa3b90297cec4840c925e6033ac371.jpeg</t>
  </si>
  <si>
    <t>https://s3.amazonaws.com/tiny-anexos-us/erp/ODk4NTQ1NzA2/a97bc31238b2902d4a4ceea81a5c07e6.jpeg</t>
  </si>
  <si>
    <t>https://s3.amazonaws.com/tiny-anexos-us/erp/ODk4NTQ1NzA2/4781e0eae7daf5cc0af9900b1d771622.jpeg</t>
  </si>
  <si>
    <t>904719405</t>
  </si>
  <si>
    <t>Opty 240ml</t>
  </si>
  <si>
    <t>31</t>
  </si>
  <si>
    <t>7898511028803</t>
  </si>
  <si>
    <t>&lt;p&gt;Opty – Composto Polidor de Alta Performance para Vidros&lt;br&gt;&lt;br&gt;O Opty é o polidor ideal para restaurar a aparência original dos vidros automotivos. Sua fórmula avançada foi desenvolvida para remover arranhões leves, riscos de palhetas e marcas d’água, garantindo um acabamento impecável e cristalino.&lt;br&gt;&lt;br&gt;Benefícios:&lt;br&gt;&lt;br&gt;- Remoção de imperfeições: elimina riscos superficiais, marcas d’água e arranhões leves.&lt;br&gt;- Vidros como novos: recupera a transparência e o brilho do vidro automotivo.&lt;br&gt;- Alta performance: indicado para uso profissional com politriz rotativa.&lt;br&gt;&lt;br&gt;Modo de Uso:&lt;br&gt;&lt;br&gt;1. Agite bem o produto antes de usar.&lt;br&gt;2. Limpe e desconte o vidro com Prizm Vonixx.&lt;br&gt;3. Inspecione o vidro para garantir que não há rachaduras ou avarias profundas.&lt;br&gt;4. Aplique o produto diretamente em uma boina de feltro, carpete ou jeans.&lt;br&gt;5. Utilize uma politriz rotativa em movimentos cruzados e sobrepostos, mantendo a velocidade entre 1200 e 1600 RPM.&lt;br&gt;6. Controle a temperatura do vidro durante o processo, mantendo-a entre 55ºC e 65ºC.&lt;br&gt;7. Lubrifique a boina com um borrifador de água, evitando o contato direto da água com o vidro.&lt;br&gt;&lt;br&gt;Observações Importantes:&lt;br&gt;&lt;br&gt;- Não pulverize água diretamente no vidro para evitar rachaduras.&lt;br&gt;- Evite tocar no vidro durante o polimento.&lt;br&gt;- Para arranhões profundos, pode ser necessário realizar etapas de lixamento prévio.&lt;br&gt;&lt;br&gt;Itens Inclusos:&lt;br&gt;&lt;br&gt;1 Composto Polidor de Vidros Opty - 240ml&lt;br&gt;&lt;br&gt;Transforme os vidros do seu veículo com o Opty, a escolha dos profissionais para um acabamento perfeito e de longa duração!&lt;/p&gt;</t>
  </si>
  <si>
    <t>https://s3.amazonaws.com/tiny-anexos-us/erp/ODk4NTQ1NzA2/90bba0836aa52fa80f3583ad4550d711.jpeg</t>
  </si>
  <si>
    <t>https://s3.amazonaws.com/tiny-anexos-us/erp/ODk4NTQ1NzA2/03f4265d3e4240e5b6e52374c58b3ba8.jpeg</t>
  </si>
  <si>
    <t>https://s3.amazonaws.com/tiny-anexos-us/erp/ODk4NTQ1NzA2/9863595dec3160089e86b97ee7cd7dec.jpeg</t>
  </si>
  <si>
    <t>https://s3.amazonaws.com/tiny-anexos-us/erp/ODk4NTQ1NzA2/8dbec6455ae6e67de55e3806354773ce.jpeg</t>
  </si>
  <si>
    <t>https://s3.amazonaws.com/tiny-anexos-us/erp/ODk4NTQ1NzA2/129ec97a684919e82f340dde697d413c.jpeg</t>
  </si>
  <si>
    <t>https://s3.amazonaws.com/tiny-anexos-us/erp/ODk4NTQ1NzA2/eed973b889c52e114d59c582d0f387f4.jpeg</t>
  </si>
  <si>
    <t>904719413</t>
  </si>
  <si>
    <t>ES-33</t>
  </si>
  <si>
    <t>Painel De Proteção Da Bateria Scooter Elétrico Bms Es1- Es2</t>
  </si>
  <si>
    <t>&lt;p&gt;&lt;span style="color: #666666; font-family: 'Proxima Nova', -apple-system, 'Helvetica Neue', Helvetica, Roboto, Arial, sans-serif; font-size: 20px;"&gt;Painel de proteção da bateria scooter elétrico bms placa de circuito conjunto para ninebot es1 es2 es4 painel painel&lt;/span&gt;&lt;/p&gt;</t>
  </si>
  <si>
    <t>https://s3.amazonaws.com/tiny-anexos-us/erp/ODk4NTQ1NzA2/355aa3679b4df239cfb333f1d9f16e42.jpg</t>
  </si>
  <si>
    <t>https://s3.amazonaws.com/tiny-anexos-us/erp/ODk4NTQ1NzA2/c4b8d7a05cec7e9e9afe36340ab04600.jpg</t>
  </si>
  <si>
    <t>https://s3.amazonaws.com/tiny-anexos-us/erp/ODk4NTQ1NzA2/5a4b28d58ba439b317bcb83892b5341e.jpg</t>
  </si>
  <si>
    <t>https://s3.amazonaws.com/tiny-anexos-us/erp/ODk4NTQ1NzA2/16563e16f0a086ad424f67b4c438c3ef.jpg</t>
  </si>
  <si>
    <t>904719417</t>
  </si>
  <si>
    <t>ES-2A</t>
  </si>
  <si>
    <t>Painel Patinete Ninebot Segway Es1 , Es2 E Es4</t>
  </si>
  <si>
    <t>&lt;p&gt;&lt;span style="color: #666666; font-family: 'Helvetica Neue', Helvetica, Arial, sans-serif;"&gt;Painel LED completo para patinetes Ninebot Segway modelos ES1, ES2 e ES4.&lt;/span&gt;&lt;br style="box-sizing: border-box; color: #666666; font-family: 'Helvetica Neue', Helvetica, Arial, sans-serif;" /&gt;&lt;br style="box-sizing: border-box; color: #666666; font-family: 'Helvetica Neue', Helvetica, Arial, sans-serif;" /&gt;&lt;span style="color: #666666; font-family: 'Helvetica Neue', Helvetica, Arial, sans-serif;"&gt;Inclui a base plástica para instalação e substituição da peça original danificada.&lt;/span&gt;&lt;br style="box-sizing: border-box; color: #666666; font-family: 'Helvetica Neue', Helvetica, Arial, sans-serif;" /&gt;&lt;br style="box-sizing: border-box; color: #666666; font-family: 'Helvetica Neue', Helvetica, Arial, sans-serif;" /&gt;&lt;span style="color: #666666; font-family: 'Helvetica Neue', Helvetica, Arial, sans-serif;"&gt;Composição: Plástico e Liga Metálica&lt;/span&gt;&lt;/p&gt;</t>
  </si>
  <si>
    <t>https://s3.amazonaws.com/tiny-anexos-us/erp/ODk4NTQ1NzA2/37d5b0c624c2bc5a929e7100475e0227.jpg</t>
  </si>
  <si>
    <t>https://s3.amazonaws.com/tiny-anexos-us/erp/ODk4NTQ1NzA2/80ad86c693fc52a0d565292428e2c30e.jpg</t>
  </si>
  <si>
    <t>https://s3.amazonaws.com/tiny-anexos-us/erp/ODk4NTQ1NzA2/49d9ddeb980f20464ee0ecdfc3f1d437.jpg</t>
  </si>
  <si>
    <t>904719422</t>
  </si>
  <si>
    <t>Pano Microfibra 28cm x 28cm 220GSM Zacs</t>
  </si>
  <si>
    <t>6302.93.00</t>
  </si>
  <si>
    <t>7898511036211</t>
  </si>
  <si>
    <t>&lt;p&gt;O Pano de Microfibra ZACS foi desenvolvido para oferecer uma limpeza eficiente e delicada em diversas superfícies. Ideal para automóveis, motocicletas e uso geral, sua composição de poliéster e poliamida combina maciez e resistência, evitando riscos e garantindo resultados impecáveis.&lt;br&gt;&lt;br&gt;Características Principais:&lt;br&gt;&lt;br&gt;- Material de Alta Qualidade: Fabricado com microfibras macias e resistentes para maior durabilidade.&lt;br&gt;- Limpeza Segura: Ideal para superfícies sensíveis, prevenindo marcas ou arranhões.&lt;br&gt;- Versatilidade: Pode ser usado em automóveis, motocicletas, móveis e outras superfícies.&lt;br&gt;&lt;br&gt;Benefícios:&lt;br&gt;&lt;br&gt;- Remove sujeira, poeira e resíduos sem esforço.&lt;br&gt;- Proporciona acabamento perfeito sem deixar manchas ou fiapos.&lt;br&gt;- Resistente ao uso frequente e fácil de lavar.&lt;br&gt;&lt;br&gt;Uso Recomendado:&lt;br&gt;&lt;br&gt;- Limpeza de pintura automotiva, vidros, painéis, cromados e espelhos.&lt;br&gt;- Pode ser usado para secagem, aplicação e remoção de ceras, polidores e outros produtos.&lt;br&gt;&lt;br&gt;Especificações:&lt;br&gt;&lt;br&gt;- Composição: Microfibra de poliéster e poliamida.&lt;br&gt;- Dimensões: Compacto e prático para diferentes aplicações.&lt;br&gt;&lt;br&gt;Itens Inclusos:&lt;br&gt;&lt;br&gt;1 Pano de Microfibra ZACS&lt;br&gt;&lt;br&gt;Cuide das suas superfícies com o Pano de Microfibra ZACS e experimente uma limpeza profissional, eficiente e segura!&lt;/p&gt;</t>
  </si>
  <si>
    <t>https://s3.amazonaws.com/tiny-anexos-us/erp/ODk4NTQ1NzA2/47d72bb66f579e0c99515c2be752d1b5.jpeg</t>
  </si>
  <si>
    <t>https://s3.amazonaws.com/tiny-anexos-us/erp/ODk4NTQ1NzA2/6d4c8f033e881b3e2da2b106eeaed77f.jpeg</t>
  </si>
  <si>
    <t>https://s3.amazonaws.com/tiny-anexos-us/erp/ODk4NTQ1NzA2/b75a9fe5d94194bedca4d558f0110287.jpeg</t>
  </si>
  <si>
    <t>https://s3.amazonaws.com/tiny-anexos-us/erp/ODk4NTQ1NzA2/edf30b4fd09d365c74633c59d5f1687f.jpeg</t>
  </si>
  <si>
    <t>https://s3.amazonaws.com/tiny-anexos-us/erp/ODk4NTQ1NzA2/53cdbe0d574bf779c59b2d11793d865b.jpeg</t>
  </si>
  <si>
    <t>904719428</t>
  </si>
  <si>
    <t>Par De Trava Do Quebra Vento Cromado (23Cm)</t>
  </si>
  <si>
    <t>8708.29.93</t>
  </si>
  <si>
    <t>7898325944542</t>
  </si>
  <si>
    <t>&lt;p&gt;Trava Anti Furto Quebra Vento Cromado Universal Estamparia Paulista 23Cm de Comprimento, Compatível em Vidros de 6mm de Espessura. Alta Qualidade&lt;br&gt;&lt;br&gt;Qualidade e tradição 35 anos Estamparia Paulista. Proteja seu carro com a Trava Quebra Vento.&lt;br&gt;&lt;br&gt;Compatibilidade:&lt;br&gt;Aplicação:&lt;br&gt;Volkswagen Gol&lt;br&gt;Volkswagen Voyage&lt;br&gt;Volkswagen Parati&lt;br&gt;Volkswagen Saveiro&lt;br&gt;Volkswagen Passat&lt;br&gt;Volkswagen Santana&lt;br&gt;Volkswagen Fusca&lt;br&gt;Volkswagen Kombi&lt;br&gt;Volkswagen Variant II&lt;br&gt;Volkswagen Brasília&lt;br&gt;Ford Del Rey&lt;br&gt;Ford Corcel ll&lt;br&gt;Ford F100&lt;br&gt;Ford F1000&lt;br&gt;Ford F4000&lt;br&gt;Fiat 147&lt;br&gt;Chevrolet Chevette&lt;br&gt;Chevrolet Monza&lt;br&gt;Chevrolet Opala&lt;br&gt;Chevrolet D10&lt;br&gt;Chevrolet D20&lt;br&gt;Caminhão Mercedes MB 1113&lt;br&gt;Caminhão Mercedes MB 1313&lt;br&gt;Caminhão Mercedes MB 1513&lt;br&gt;&lt;br&gt;Código do Produto:&lt;br&gt;Q907&lt;br&gt;&lt;br&gt;Contém:&lt;br&gt;1 Par Trava Quebra Vento Universal - Estamparia Paulista (1 Lado Direito (Passageiro) E 1 Lado Esquerdo (Motorista)&lt;/p&gt;</t>
  </si>
  <si>
    <t>https://s3.amazonaws.com/tiny-anexos-us/erp/ODk4NTQ1NzA2/29a7b1c3a7c49c6e8d4c264151350f0c.jpg</t>
  </si>
  <si>
    <t>https://s3.amazonaws.com/tiny-anexos-us/erp/ODk4NTQ1NzA2/6c254f84677c7f48db41c5967e2764e0.jpg</t>
  </si>
  <si>
    <t>https://s3.amazonaws.com/tiny-anexos-us/erp/ODk4NTQ1NzA2/079b5abcacacfea40c30f64bb2e9d457.jpg</t>
  </si>
  <si>
    <t>https://s3.amazonaws.com/tiny-anexos-us/erp/ODk4NTQ1NzA2/b7a93a5e15422cff7550875fb4a798b0.jpg</t>
  </si>
  <si>
    <t>https://s3.amazonaws.com/tiny-anexos-us/erp/ODk4NTQ1NzA2/6c4d9804753dfdd8c3a3e7b0bf914304.jpg</t>
  </si>
  <si>
    <t>https://s3.amazonaws.com/tiny-anexos-us/erp/ODk4NTQ1NzA2/48c84762dd2682f8d5c63912649d8eb8.jpg</t>
  </si>
  <si>
    <t>Acessórios para Veículos &gt; Peças de Carros e Caminhonetes &gt; Vidros &gt; Quebra Vento</t>
  </si>
  <si>
    <t>904719432</t>
  </si>
  <si>
    <t>Par De Trava Do Quebra Vento Preto (23Cm)</t>
  </si>
  <si>
    <t>&lt;p&gt;Trava Anti Furto Quebra Vento Preto Universal Estamparia Paulista 23Cm de Comprimento, Compatível em Vidros de 6mm de Espessura. Alta Qualidade&lt;br&gt;&lt;br&gt;Qualidade e tradição 35 anos Estamparia Paulista. Proteja seu carro com a Trava Quebra Vento.&lt;br&gt;&lt;br&gt;Compatibilidade:&lt;br&gt;Aplicação:&lt;br&gt;Volkswagen Gol&lt;br&gt;Volkswagen Voyage&lt;br&gt;Volkswagen Parati&lt;br&gt;Volkswagen Saveiro&lt;br&gt;Volkswagen Passat&lt;br&gt;Volkswagen Santana&lt;br&gt;Volkswagen Fusca&lt;br&gt;Volkswagen Kombi&lt;br&gt;Volkswagen Variant II&lt;br&gt;Volkswagen Brasília&lt;br&gt;Ford Del Rey&lt;br&gt;Ford Corcel ll&lt;br&gt;Ford F100&lt;br&gt;Ford F1000&lt;br&gt;Ford F4000&lt;br&gt;Fiat 147&lt;br&gt;Chevrolet Chevette&lt;br&gt;Chevrolet Monza&lt;br&gt;Chevrolet Opala&lt;br&gt;Chevrolet D10&lt;br&gt;Chevrolet D20&lt;br&gt;Caminhão Mercedes MB 1113&lt;br&gt;Caminhão Mercedes MB 1313&lt;br&gt;Caminhão Mercedes MB 1513&lt;br&gt;&lt;br&gt;Código do Produto:&lt;br&gt;Q907&lt;br&gt;&lt;br&gt;Contém:&lt;br&gt;1 Par Trava Quebra Vento Universal - Estamparia Paulista (1 Lado Direito (Passageiro) E 1 Lado Esquerdo (Motorista))&lt;/p&gt;</t>
  </si>
  <si>
    <t>https://s3.amazonaws.com/tiny-anexos-us/erp/ODk4NTQ1NzA2/9da40c25bb8f943726edbe3b9c58732c.jpg</t>
  </si>
  <si>
    <t>https://s3.amazonaws.com/tiny-anexos-us/erp/ODk4NTQ1NzA2/2af1672501328e999cd7340e03d2135d.jpg</t>
  </si>
  <si>
    <t>https://s3.amazonaws.com/tiny-anexos-us/erp/ODk4NTQ1NzA2/7a107676e73d17fb505ecfdd4d404dff.jpg</t>
  </si>
  <si>
    <t>https://s3.amazonaws.com/tiny-anexos-us/erp/ODk4NTQ1NzA2/1cfb5a56b2149e27d928a1f3e0b9c474.jpg</t>
  </si>
  <si>
    <t>904719451</t>
  </si>
  <si>
    <t>M-38C</t>
  </si>
  <si>
    <t>Pára-Choque Dianteiro Scooter Para Xiaomi M365 Vermelho</t>
  </si>
  <si>
    <t>&lt;p&gt;&lt;span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20px;"&gt;Pára-choque dianteiro sólido para xiaomi m365 scooter elétrico.&lt;/span&gt;&lt;br style="box-sizing: border-box; color: #666666; font-family: 'Proxima Nova', -apple-system, 'Helvetica Neue', Helvetica, Roboto, Arial, sans-serif; font-size: 20px;" /&gt;&lt;span style="color: #666666; font-family: 'Proxima Nova', -apple-system, 'Helvetica Neue', Helvetica, Roboto, Arial, sans-serif; font-size: 20px;"&gt;Usando plástico abs, forte e durável, protetor solar e antienvelhecimento&lt;/span&gt;&lt;br style="box-sizing: border-box; color: #666666; font-family: 'Proxima Nova', -apple-system, 'Helvetica Neue', Helvetica, Roboto, Arial, sans-serif; font-size: 20px;" /&gt;&lt;span style="color: #666666; font-family: 'Proxima Nova', -apple-system, 'Helvetica Neue', Helvetica, Roboto, Arial, sans-serif; font-size: 20px;"&gt;. simples, proteção ambiental e não-tóxico.&lt;/span&gt;&lt;br style="box-sizing: border-box; color: #666666; font-family: 'Proxima Nova', -apple-system, 'Helvetica Neue', Helvetica, Roboto, Arial, sans-serif; font-size: 20px;" /&gt;&lt;span style="color: #666666; font-family: 'Proxima Nova', -apple-system, 'Helvetica Neue', Helvetica, Roboto, Arial, sans-serif; font-size: 20px;"&gt;Design simples, montando com segurança uma scooter, especialmente em dias chuvosos.&lt;/span&gt;&lt;br style="box-sizing: border-box; color: #666666; font-family: 'Proxima Nova', -apple-system, 'Helvetica Neue', Helvetica, Roboto, Arial, sans-serif; font-size: 20px;" /&gt;&lt;span style="color: #666666; font-family: 'Proxima Nova', -apple-system, 'Helvetica Neue', Helvetica, Roboto, Arial, sans-serif; font-size: 20px;"&gt;Prevenir eficazmente a lama e o salpicos de água.&lt;/span&gt;&lt;br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20px;"&gt;Especificações:&lt;/span&gt;&lt;br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20px;"&gt;Cor: Vermelho&lt;/span&gt;&lt;br style="box-sizing: border-box; color: #666666; font-family: 'Proxima Nova', -apple-system, 'Helvetica Neue', Helvetica, Roboto, Arial, sans-serif; font-size: 20px;" /&gt;&lt;span style="color: #666666; font-family: 'Proxima Nova', -apple-system, 'Helvetica Neue', Helvetica, Roboto, Arial, sans-serif; font-size: 20px;"&gt;Material: abs + pc&lt;/span&gt;&lt;br style="box-sizing: border-box; color: #666666; font-family: 'Proxima Nova', -apple-system, 'Helvetica Neue', Helvetica, Roboto, Arial, sans-serif; font-size: 20px;" /&gt;&lt;span style="color: #666666; font-family: 'Proxima Nova', -apple-system, 'Helvetica Neue', Helvetica, Roboto, Arial, sans-serif; font-size: 20px;"&gt;Tamanho: aprox. 24,5 cm x 5,2 cm x 2,3 cm/9.6x2.1x0. 9 polegadas&lt;/span&gt;&lt;br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20px;"&gt;O pacote inclui:&lt;/span&gt;&lt;br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20px;"&gt;1x scooter elétrico frente para-choque para xiaomi m365&lt;/span&gt;&lt;br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20px;"&gt;Nota:&lt;/span&gt;&lt;br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20px;"&gt;Permita uma diferença de 1 3 3mm devido à medição manual. (1 polegada = 2,54 cm)&lt;/span&gt;&lt;br style="box-sizing: border-box; color: #666666; font-family: 'Proxima Nova', -apple-system, 'Helvetica Neue', Helvetica, Roboto, Arial, sans-serif; font-size: 20px;" /&gt;&lt;span style="color: #666666; font-family: 'Proxima Nova', -apple-system, 'Helvetica Neue', Helvetica, Roboto, Arial, sans-serif; font-size: 20px;"&gt;A cor do produto pode variar pode ligeiramente do que aparece online devido a diferenças de monitor.&lt;/span&gt;&lt;/p&gt;</t>
  </si>
  <si>
    <t>928507901</t>
  </si>
  <si>
    <t>M-38</t>
  </si>
  <si>
    <t>Pára-choque Dianteiro Sólido Para Xiaomi M365 Scooter</t>
  </si>
  <si>
    <t>&lt;p&gt;&lt;span style="color: #666666; font-family: 'Proxima Nova', -apple-system, 'Helvetica Neue', Helvetica, Roboto, Arial, sans-serif; font-size: 20px;"&gt;Pára-choque Dianteiro Sólido Para Xiaomi M365 Scooter Elétrico Guarda-Lamas Peças De Reparo&lt;/span&gt;&lt;br style="box-sizing: border-box; color: #666666; font-family: 'Proxima Nova', -apple-system, 'Helvetica Neue', Helvetica, Roboto, Arial, sans-serif; font-size: 20px;" /&gt;&lt;span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20px;"&gt;Pára-choque dianteiro sólido para xiaomi m365 scooter elétrico.&lt;/span&gt;&lt;br style="box-sizing: border-box; color: #666666; font-family: 'Proxima Nova', -apple-system, 'Helvetica Neue', Helvetica, Roboto, Arial, sans-serif; font-size: 20px;" /&gt;&lt;span style="color: #666666; font-family: 'Proxima Nova', -apple-system, 'Helvetica Neue', Helvetica, Roboto, Arial, sans-serif; font-size: 20px;"&gt;Usando plástico abs, forte e durável, protetor solar e antienvelhecimento&lt;/span&gt;&lt;br style="box-sizing: border-box; color: #666666; font-family: 'Proxima Nova', -apple-system, 'Helvetica Neue', Helvetica, Roboto, Arial, sans-serif; font-size: 20px;" /&gt;&lt;span style="color: #666666; font-family: 'Proxima Nova', -apple-system, 'Helvetica Neue', Helvetica, Roboto, Arial, sans-serif; font-size: 20px;"&gt;. simples, proteção ambiental e não-tóxico.&lt;/span&gt;&lt;br style="box-sizing: border-box; color: #666666; font-family: 'Proxima Nova', -apple-system, 'Helvetica Neue', Helvetica, Roboto, Arial, sans-serif; font-size: 20px;" /&gt;&lt;span style="color: #666666; font-family: 'Proxima Nova', -apple-system, 'Helvetica Neue', Helvetica, Roboto, Arial, sans-serif; font-size: 20px;"&gt;Design simples, montando com segurança uma scooter, especialmente em dias chuvosos.&lt;/span&gt;&lt;br style="box-sizing: border-box; color: #666666; font-family: 'Proxima Nova', -apple-system, 'Helvetica Neue', Helvetica, Roboto, Arial, sans-serif; font-size: 20px;" /&gt;&lt;span style="color: #666666; font-family: 'Proxima Nova', -apple-system, 'Helvetica Neue', Helvetica, Roboto, Arial, sans-serif; font-size: 20px;"&gt;Prevenir eficazmente a lama e o salpicos de água.&lt;/span&gt;&lt;br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20px;"&gt;Especificações:&lt;/span&gt;&lt;br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20px;"&gt;Cor: Preto&lt;/span&gt;&lt;br style="box-sizing: border-box; color: #666666; font-family: 'Proxima Nova', -apple-system, 'Helvetica Neue', Helvetica, Roboto, Arial, sans-serif; font-size: 20px;" /&gt;&lt;span style="color: #666666; font-family: 'Proxima Nova', -apple-system, 'Helvetica Neue', Helvetica, Roboto, Arial, sans-serif; font-size: 20px;"&gt;Material: abs + pc&lt;/span&gt;&lt;br style="box-sizing: border-box; color: #666666; font-family: 'Proxima Nova', -apple-system, 'Helvetica Neue', Helvetica, Roboto, Arial, sans-serif; font-size: 20px;" /&gt;&lt;span style="color: #666666; font-family: 'Proxima Nova', -apple-system, 'Helvetica Neue', Helvetica, Roboto, Arial, sans-serif; font-size: 20px;"&gt;Tamanho: aprox. 24,5 cm x 5,2 cm x 2,3 cm/9.6x2.1x0. 9 polegadas&lt;/span&gt;&lt;br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20px;"&gt;O pacote inclui:&lt;/span&gt;&lt;br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20px;"&gt;1x scooter elétrico frente para-choque para xiaomi m365&lt;/span&gt;&lt;br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20px;"&gt;Nota:&lt;/span&gt;&lt;br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20px;"&gt;Permita uma diferença de 1 3 3mm devido à medição manual. (1 polegada = 2,54 cm)&lt;/span&gt;&lt;br style="box-sizing: border-box; color: #666666; font-family: 'Proxima Nova', -apple-system, 'Helvetica Neue', Helvetica, Roboto, Arial, sans-serif; font-size: 20px;" /&gt;&lt;span style="color: #666666; font-family: 'Proxima Nova', -apple-system, 'Helvetica Neue', Helvetica, Roboto, Arial, sans-serif; font-size: 20px;"&gt;A cor do produto pode variar pode ligeiramente do que aparece online devido a diferenças de monitor.&lt;/span&gt;&lt;/p&gt;</t>
  </si>
  <si>
    <t>https://s3.amazonaws.com/tiny-anexos-us/erp/ODk4NTQ1NzA2/59299dc945e6af8adbad5d900b44dd2a.jpg</t>
  </si>
  <si>
    <t>https://s3.amazonaws.com/tiny-anexos-us/erp/ODk4NTQ1NzA2/a5ba61bb0cc239ecc9e6ef6a205d61ce.jpg</t>
  </si>
  <si>
    <t>https://s3.amazonaws.com/tiny-anexos-us/erp/ODk4NTQ1NzA2/13a95ae5d797021dc63a563407f1d787.jpg</t>
  </si>
  <si>
    <t>https://s3.amazonaws.com/tiny-anexos-us/erp/ODk4NTQ1NzA2/42da6afc4b46b260040d40fb9efa59e7.jpg</t>
  </si>
  <si>
    <t>https://s3.amazonaws.com/tiny-anexos-us/erp/ODk4NTQ1NzA2/ce07b1d1c6b2d48009352996ca361a17.jpg</t>
  </si>
  <si>
    <t>928507909</t>
  </si>
  <si>
    <t>Pára-Choque Dianteiro Sólido Para Xiaomi M365 Scooter</t>
  </si>
  <si>
    <t>904719470</t>
  </si>
  <si>
    <t>M-38D</t>
  </si>
  <si>
    <t>Pára-Choque Traseiro Scooter Para Xiaomi M365 Vermelho</t>
  </si>
  <si>
    <t>904719474</t>
  </si>
  <si>
    <t>ES-12</t>
  </si>
  <si>
    <t>Para-Lama Dianteiro Patinetes Elétrico Segway</t>
  </si>
  <si>
    <t>&lt;p&gt;&lt;span style="color: #666666; font-family: 'Proxima Nova', -apple-system, 'Helvetica Neue', Helvetica, Roboto, Arial, sans-serif; font-size: 20px;"&gt;Original segway&lt;/span&gt;&lt;br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20px;"&gt;Perfeito estado&lt;/span&gt;&lt;br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20px;"&gt;Paralama dianteiro&lt;/span&gt;&lt;/p&gt;</t>
  </si>
  <si>
    <t>904719478</t>
  </si>
  <si>
    <t>ES-13A</t>
  </si>
  <si>
    <t>Para-Lamas Traseiro Plástico - Patinete Ninebot Segway</t>
  </si>
  <si>
    <t>&lt;p&gt;&lt;span style="color: #666666; font-family: 'Proxima Nova', -apple-system, 'Helvetica Neue', Helvetica, Roboto, Arial, sans-serif; font-size: 20px;"&gt;Capa plástica que recobre o paralamas traseiro do patinete Ninebot Segway ES2.&lt;/span&gt;&lt;br style="box-sizing: border-box; color: #666666; font-family: 'Proxima Nova', -apple-system, 'Helvetica Neue', Helvetica, Roboto, Arial, sans-serif; font-size: 20px;" /&gt;&lt;span style="color: #666666; font-family: 'Proxima Nova', -apple-system, 'Helvetica Neue', Helvetica, Roboto, Arial, sans-serif; font-size: 20px;"&gt; &lt;/span&gt;&lt;br style="box-sizing: border-box; color: #666666; font-family: 'Proxima Nova', -apple-system, 'Helvetica Neue', Helvetica, Roboto, Arial, sans-serif; font-size: 20px;" /&gt;&lt;span style="color: #666666; font-family: 'Proxima Nova', -apple-system, 'Helvetica Neue', Helvetica, Roboto, Arial, sans-serif; font-size: 20px;"&gt;A capa plástica pode ser facilmente substituída caso a original do patinete tenha sido danificada. Ela deve ser encaixada na estrutura metálica do paralamas já instalado.&lt;/span&gt;&lt;br style="box-sizing: border-box; color: #666666; font-family: 'Proxima Nova', -apple-system, 'Helvetica Neue', Helvetica, Roboto, Arial, sans-serif; font-size: 20px;" /&gt;&lt;span style="color: #666666; font-family: 'Proxima Nova', -apple-system, 'Helvetica Neue', Helvetica, Roboto, Arial, sans-serif; font-size: 20px;"&gt; &lt;/span&gt;&lt;br style="box-sizing: border-box; color: #666666; font-family: 'Proxima Nova', -apple-system, 'Helvetica Neue', Helvetica, Roboto, Arial, sans-serif; font-size: 20px;" /&gt;&lt;span style="color: #666666; font-family: 'Proxima Nova', -apple-system, 'Helvetica Neue', Helvetica, Roboto, Arial, sans-serif; font-size: 20px;"&gt;Composição: Plástico&lt;/span&gt;&lt;/p&gt;</t>
  </si>
  <si>
    <t>https://s3.amazonaws.com/tiny-anexos-us/erp/ODk4NTQ1NzA2/5913ce28bc53a9d8d64b16c0ab2d6d4e.jpg</t>
  </si>
  <si>
    <t>https://s3.amazonaws.com/tiny-anexos-us/erp/ODk4NTQ1NzA2/3b0f4a401db10e190329781ec26cbf52.jpg</t>
  </si>
  <si>
    <t>https://s3.amazonaws.com/tiny-anexos-us/erp/ODk4NTQ1NzA2/1385ee59ef61427a71ee6af2169aa545.jpg</t>
  </si>
  <si>
    <t>https://s3.amazonaws.com/tiny-anexos-us/erp/ODk4NTQ1NzA2/0663a5975d1068d2daa3b9a938113155.jpg</t>
  </si>
  <si>
    <t>904719482</t>
  </si>
  <si>
    <t>039025</t>
  </si>
  <si>
    <t>Parafuso Aço Sextavado M6X12</t>
  </si>
  <si>
    <t>-30324</t>
  </si>
  <si>
    <t>904719487</t>
  </si>
  <si>
    <t>39036</t>
  </si>
  <si>
    <t>Parafuso Aço Sextavado M6X50</t>
  </si>
  <si>
    <t>-656</t>
  </si>
  <si>
    <t>904719491</t>
  </si>
  <si>
    <t>067055</t>
  </si>
  <si>
    <t>Parafuso Allen Inox M6X16</t>
  </si>
  <si>
    <t>-26044</t>
  </si>
  <si>
    <t>904719495</t>
  </si>
  <si>
    <t>067059</t>
  </si>
  <si>
    <t>Parafuso Allen Inox M6X35</t>
  </si>
  <si>
    <t>-16936</t>
  </si>
  <si>
    <t>904719654</t>
  </si>
  <si>
    <t>M-17B</t>
  </si>
  <si>
    <t>Parafuso De Aço Inoxidável Da Roda Dianteira Xiaomi M365</t>
  </si>
  <si>
    <t>&lt;p&gt;===============================================================================================================&lt;br /&gt;Parafuso ( Porca ) &lt;br /&gt;&lt;br /&gt;Xiaomi M365 &lt;br /&gt;&lt;br /&gt; Aço inoxidável&lt;br /&gt;===============================================================================================================&lt;/p&gt;</t>
  </si>
  <si>
    <t>904719658</t>
  </si>
  <si>
    <t>M-19</t>
  </si>
  <si>
    <t>Parafuso Do Dobramento - Patinete Elétrico Xiaomi M365 B08</t>
  </si>
  <si>
    <t>&lt;div class="rte product-single__description" style="box-sizing: border-box; margin-bottom: 20px; color: #666666; font-family: Muli, sans-serif; font-size: 16px;"&gt; &lt;p style="box-sizing: border-box; margin-bottom: 20px;"&gt;Parafuso do dobramento para patinetes elétricos. Adequada a modelos como M365, FS-B08, entre outros.&lt;/p&gt; &lt;p style="box-sizing: border-box; margin-bottom: 20px;"&gt;A peça em questão é idêntica à das imagens. Antes de realizar a compra confira em seu patinete se o modelo de parafuso necessário corresponde ao anunciado.&lt;/p&gt; &lt;p style="box-sizing: border-box;"&gt;Composição: Liga Metálica&lt;/p&gt; &lt;/div&gt;</t>
  </si>
  <si>
    <t>904719662</t>
  </si>
  <si>
    <t>PRO-19</t>
  </si>
  <si>
    <t>Parafuso Fixo Do Eixo De Dobramento Xiaomi Foston M365 Pro</t>
  </si>
  <si>
    <t>&lt;p style="padding: 0px; box-sizing: border-box; -webkit-tap-highlight-color: transparent; outline: 0px; line-height: inherit; font-family: 'Open Sans', Roboto, Arial, Helvetica, sans-serif, SimSun;" align="left"&gt;&lt;span style="padding: 0px; margin: 0px; box-sizing: border-box; -webkit-tap-highlight-color: transparent; outline: 0px; max-width: 100%; word-break: break-word; color: #555555; font-size: 15px; font-family: Arial, sans-serif;"&gt;&lt;span style="padding: 0px; margin: 0px; box-sizing: border-box; -webkit-tap-highlight-color: transparent; outline: 0px; max-width: 100%; word-break: break-word; font-size: 16px; font-family: Arial;"&gt;&lt;span style="padding: 0px; margin: 0px; box-sizing: border-box; -webkit-tap-highlight-color: transparent; outline: 0px; font-weight: 700 !important;"&gt;Características:&lt;/span&gt;&lt;/span&gt;&lt;/span&gt;&lt;/p&gt; &lt;ol style="padding: 0px; margin: 0px; box-sizing: border-box; -webkit-tap-highlight-color: transparent; outline: 0px; list-style-position: initial; list-style-image: initial; margin-block-start: 1em; font-family: 'Open Sans', Roboto, Arial, Helvetica, sans-serif, SimSun;"&gt; &lt;li style="padding: 0px; margin: 0px; box-sizing: border-box; -webkit-tap-highlight-color: transparent; outline: 0px;" data-spm-anchor-id="a2g0o.detail.1000023.i1.5e6c66966n4bw4"&gt; &lt;p style="padding: 0px; box-sizing: border-box; -webkit-tap-highlight-color: transparent; outline: 0px; line-height: inherit;"&gt;&lt;span style="padding: 0px; margin: 0px; box-sizing: border-box; -webkit-tap-highlight-color: transparent; outline: 0px; max-width: 100%; word-break: break-word; font-size: 16px; font-family: Arial;"&gt;Feito de material de aço de alta qualidade, resistente e resistente ao desgaste, durável e longa vida útil.&lt;/span&gt;&lt;/p&gt; &lt;/li&gt; &lt;li style="padding: 0px; margin: 0px; box-sizing: border-box; -webkit-tap-highlight-color: transparent; outline: 0px;"&gt; &lt;p style="padding: 0px; box-sizing: border-box; -webkit-tap-highlight-color: transparent; outline: 0px; line-height: inherit;"&gt;&lt;span style="padding: 0px; margin: 0px; box-sizing: border-box; -webkit-tap-highlight-color: transparent; outline: 0px; max-width: 100%; word-break: break-word; font-size: 16px; font-family: Arial;"&gt;É muito suave e não fere suas mãos.&lt;/span&gt;&lt;/p&gt; &lt;/li&gt; &lt;li style="padding: 0px; margin: 0px; box-sizing: border-box; -webkit-tap-highlight-color: transparent; outline: 0px;"&gt; &lt;p style="padding: 0px; box-sizing: border-box; -webkit-tap-highlight-color: transparent; outline: 0px; line-height: inherit;" data-spm-anchor-id="a2g0o.detail.1000023.i5.5e6c66966n4bw4"&gt;&lt;span style="padding: 0px; margin: 0px; box-sizing: border-box; -webkit-tap-highlight-color: transparent; outline: 0px; max-width: 100%; word-break: break-word; font-size: 16px; font-family: Arial;"&gt;Fácil de instalar e remover.&lt;/span&gt;&lt;/p&gt; &lt;/li&gt; &lt;li style="padding: 0px; margin: 0px; box-sizing: border-box; -webkit-tap-highlight-color: transparent; outline: 0px;"&gt; &lt;p style="padding: 0px; box-sizing: border-box; -webkit-tap-highlight-color: transparent; outline: 0px; line-height: inherit;"&gt;&lt;span style="padding: 0px; margin: 0px; box-sizing: border-box; -webkit-tap-highlight-color: transparent; outline: 0px; max-width: 100%; word-break: break-word; font-size: 16px; font-family: Arial;"&gt;Um ótimo parafusos de substituição para sua scooter.&lt;/span&gt;&lt;/p&gt; &lt;/li&gt; &lt;li style="padding: 0px; margin: 0px; box-sizing: border-box; -webkit-tap-highlight-color: transparent; outline: 0px;"&gt; &lt;p style="padding: 0px; box-sizing: border-box; -webkit-tap-highlight-color: transparent; outline: 0px; line-height: inherit;"&gt;&lt;span style="padding: 0px; margin: 0px; box-sizing: border-box; -webkit-tap-highlight-color: transparent; outline: 0px; max-width: 100%; word-break: break-word; font-size: 16px; font-family: Arial;"&gt;É adequado para xiaomi m365/m365 pro scooter elétrico.&lt;/span&gt;&lt;/p&gt; &lt;/li&gt; &lt;/ol&gt; &lt;p style="padding: 0px; box-sizing: border-box; -webkit-tap-highlight-color: transparent; outline: 0px; line-height: inherit; font-family: 'Open Sans', Roboto, Arial, Helvetica, sans-serif, SimSun;" data-spm-anchor-id="a2g0o.detail.1000023.i3.5e6c66966n4bw4"&gt;&lt;br style="padding: 0px; margin: 0px; box-sizing: border-box; -webkit-tap-highlight-color: transparent; outline: 0px;" /&gt;&lt;span style="padding: 0px; margin: 0px; box-sizing: border-box; -webkit-tap-highlight-color: transparent; outline: 0px; max-width: 100%; word-break: break-word; font-size: 16px; font-family: Arial;"&gt;&lt;span style="padding: 0px; margin: 0px; box-sizing: border-box; -webkit-tap-highlight-color: transparent; outline: 0px; font-weight: 700 !important;"&gt;Especificação:&lt;/span&gt;&lt;/span&gt;&lt;br style="padding: 0px; margin: 0px; box-sizing: border-box; -webkit-tap-highlight-color: transparent; outline: 0px;" /&gt;&lt;span style="padding: 0px; margin: 0px; box-sizing: border-box; -webkit-tap-highlight-color: transparent; outline: 0px; max-width: 100%; word-break: break-word; font-size: 16px; font-family: Arial;"&gt;Condição: 100% novo&lt;/span&gt;&lt;br style="padding: 0px; margin: 0px; box-sizing: border-box; -webkit-tap-highlight-color: transparent; outline: 0px;" /&gt;&lt;span style="padding: 0px; margin: 0px; box-sizing: border-box; -webkit-tap-highlight-color: transparent; outline: 0px; max-width: 100%; word-break: break-word; font-size: 16px; font-family: Arial;" data-spm-anchor-id="a2g0o.detail.1000023.i4.5e6c66966n4bw4"&gt;Material: aço&lt;/span&gt;&lt;br style="padding: 0px; margin: 0px; box-sizing: border-box; -webkit-tap-highlight-color: transparent; outline: 0px;" /&gt;&lt;span style="padding: 0px; margin: 0px; box-sizing: border-box; -webkit-tap-highlight-color: transparent; outline: 0px; max-width: 100%; word-break: break-word; font-size: 16px; font-family: Arial;"&gt;Cor: como a imagem mostrada&lt;/span&gt;&lt;br style="padding: 0px; margin: 0px; box-sizing: border-box; -webkit-tap-highlight-color: transparent; outline: 0px;" /&gt;&lt;span style="padding: 0px; margin: 0px; box-sizing: border-box; -webkit-tap-highlight-color: transparent; outline: 0px; max-width: 100%; word-break: break-word; font-size: 16px; font-family: Arial;"&gt;Tamanho: aprox. 6x 1cm/2.4x0.4inch&lt;/span&gt;&lt;br style="padding: 0px; margin: 0px; box-sizing: border-box; -webkit-tap-highlight-color: transparent; outline: 0px;" /&gt;&lt;br style="padding: 0px; margin: 0px; box-sizing: border-box; -webkit-tap-highlight-color: transparent; outline: 0px;" /&gt;&lt;span style="padding: 0px; margin: 0px; box-sizing: border-box; -webkit-tap-highlight-color: transparent; outline: 0px; max-width: 100%; word-break: break-word; font-size: 16px; font-family: Arial;"&gt;&lt;span style="padding: 0px; margin: 0px; box-sizing: border-box; -webkit-tap-highlight-color: transparent; outline: 0px; font-weight: 700 !important;"&gt;Lista do pacote:&lt;/span&gt;&lt;/span&gt;&lt;br style="padding: 0px; margin: 0px; box-sizing: border-box; -webkit-tap-highlight-color: transparent; outline: 0px;" /&gt;&lt;span style="padding: 0px; margin: 0px; box-sizing: border-box; -webkit-tap-highlight-color: transparent; outline: 0px; max-width: 100%; word-break: break-word; font-size: 16px; font-family: Arial;"&gt;1 x scooter fixação manivela parafuso&lt;/span&gt;&lt;/p&gt;</t>
  </si>
  <si>
    <t>904719666</t>
  </si>
  <si>
    <t>M-19B</t>
  </si>
  <si>
    <t>Parafuso Fixo Para Dobradiça Do Guidão Patinete Xiaomi M365</t>
  </si>
  <si>
    <t>&lt;p&gt;&lt;span style="color: #666666; font-family: 'Proxima Nova', -apple-system, 'Helvetica Neue', Helvetica, Roboto, Arial, sans-serif; font-size: 20px;"&gt;Parafuso de substituição para dobradiça do guidão do patinete elétrico Xiaomi m 365 ou Foston B 08&lt;/span&gt;&lt;br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20px;"&gt;Obs: favor antes da compra verificar qual é o modelo do parafuso da sua dobradiça , tem várias marcas de patinete e modelos diferentes de parafusos , obrigado&lt;/span&gt;&lt;br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20px;"&gt;**Envio imediato após confirmação de pagamento***&lt;/span&gt;&lt;br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20px;"&gt;***Produto á pronta entrega***&lt;/span&gt;&lt;/p&gt;</t>
  </si>
  <si>
    <t>904719670</t>
  </si>
  <si>
    <t>M-17A</t>
  </si>
  <si>
    <t>Parafuso Interno Da Dobradiça Do Eixo Patinete Xiaomi Foston</t>
  </si>
  <si>
    <t>&lt;p&gt;&lt;span style="color: #666666; font-family: 'Proxima Nova', -apple-system, 'Helvetica Neue', Helvetica, Roboto, Arial, sans-serif; font-size: 20px;"&gt;-Parafuso do eixo parte interna da dobradiça do guidão do patinete elétrico Xiaomi m365 Foston B08&lt;/span&gt;&lt;br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20px;"&gt;&lt;br /&gt;-Peças novas de reposição Originais ! &lt;/span&gt;&lt;br style="box-sizing: border-box; color: #666666; font-family: 'Proxima Nova', -apple-system, 'Helvetica Neue', Helvetica, Roboto, Arial, sans-serif; font-size: 20px;" /&gt;&lt;span style="color: #666666; font-family: 'Proxima Nova', -apple-system, 'Helvetica Neue', Helvetica, Roboto, Arial, sans-serif; font-size: 20px;"&gt;&lt;br /&gt;-Envio imediato após confirmação de pagamento&lt;/span&gt;&lt;/p&gt;</t>
  </si>
  <si>
    <t>904719674</t>
  </si>
  <si>
    <t>ES-13B</t>
  </si>
  <si>
    <t>Paralama Traseiro - Peças Patinete Elétrico Segway Es1 E Es2</t>
  </si>
  <si>
    <t>&lt;p&gt;&lt;span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Produto importado em Plástico&lt;/span&gt;&lt;br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Preto (PADRÃO)&lt;/span&gt;&lt;br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furação exata para substituição dos originais dos modelos Segway ES1 e ES2&lt;/span&gt;&lt;br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Não acompanha parafusos&lt;/span&gt;&lt;/p&gt;</t>
  </si>
  <si>
    <t>904719678</t>
  </si>
  <si>
    <t>M-37B</t>
  </si>
  <si>
    <t>Paralama Traseiro Com Luz De Freio Patinete Xiaomi M365</t>
  </si>
  <si>
    <t>&lt;div class="rte product-single__description" style="box-sizing: border-box; margin-bottom: 20px; color: #666666; font-family: Muli, sans-serif; font-size: 16px;"&gt; &lt;div class="rte product-single__description" style="box-sizing: border-box; margin-bottom: 20px;"&gt; &lt;div class="rte product-single__description" style="box-sizing: border-box; margin-bottom: 20px;"&gt; &lt;p style="box-sizing: border-box; margin-bottom: 20px;"&gt;&lt;span style="font-family: 'Proxima Nova', -apple-system, 'Helvetica Neue', Helvetica, Roboto, Arial, sans-serif; font-size: 20px;"&gt;Kit contendo:&lt;/span&gt;&lt;br style="box-sizing: border-box; -webkit-font-smoothing: antialiased; font-family: 'Proxima Nova', -apple-system, 'Helvetica Neue', Helvetica, Roboto, Arial, sans-serif; font-size: 20px;" /&gt;&lt;span style="font-family: 'Proxima Nova', -apple-system, 'Helvetica Neue', Helvetica, Roboto, Arial, sans-serif; font-size: 20px;"&gt;1 - 4 Tampas plásticas que recobrem os parafusos das rodas do patinete; 2 para a roda dianteira e 2 para a roda traseira.&lt;/span&gt;&lt;br style="box-sizing: border-box; -webkit-font-smoothing: antialiased; font-family: 'Proxima Nova', -apple-system, 'Helvetica Neue', Helvetica, Roboto, Arial, sans-serif; font-size: 20px;" /&gt;&lt;span style="font-family: 'Proxima Nova', -apple-system, 'Helvetica Neue', Helvetica, Roboto, Arial, sans-serif; font-size: 20px;"&gt;2 - 4 Adesivos refletores, cada um deles para uma das tampas que recobrem os parafusos.&lt;/span&gt;&lt;br style="box-sizing: border-box; -webkit-font-smoothing: antialiased; font-family: 'Proxima Nova', -apple-system, 'Helvetica Neue', Helvetica, Roboto, Arial, sans-serif; font-size: 20px;" /&gt;&lt;span style="font-family: 'Proxima Nova', -apple-system, 'Helvetica Neue', Helvetica, Roboto, Arial, sans-serif; font-size: 20px;"&gt; &lt;/span&gt;&lt;br style="box-sizing: border-box; -webkit-font-smoothing: antialiased; font-family: 'Proxima Nova', -apple-system, 'Helvetica Neue', Helvetica, Roboto, Arial, sans-serif; font-size: 20px;" /&gt;&lt;span style="font-family: 'Proxima Nova', -apple-system, 'Helvetica Neue', Helvetica, Roboto, Arial, sans-serif; font-size: 20px;"&gt;Adequada a modelos como: FS-B08, PRO, M365, entre outros.&lt;/span&gt;&lt;br style="box-sizing: border-box; -webkit-font-smoothing: antialiased; font-family: 'Proxima Nova', -apple-system, 'Helvetica Neue', Helvetica, Roboto, Arial, sans-serif; font-size: 20px;" /&gt;&lt;span style="font-family: 'Proxima Nova', -apple-system, 'Helvetica Neue', Helvetica, Roboto, Arial, sans-serif; font-size: 20px;"&gt; &lt;/span&gt;&lt;br style="box-sizing: border-box; -webkit-font-smoothing: antialiased; font-family: 'Proxima Nova', -apple-system, 'Helvetica Neue', Helvetica, Roboto, Arial, sans-serif; font-size: 20px;" /&gt;&lt;span style="font-family: 'Proxima Nova', -apple-system, 'Helvetica Neue', Helvetica, Roboto, Arial, sans-serif; font-size: 20px;"&gt;Composição: Plástico&lt;/span&gt;&lt;/p&gt; &lt;/div&gt; &lt;/div&gt; &lt;/div&gt;</t>
  </si>
  <si>
    <t>904719682</t>
  </si>
  <si>
    <t>M-37</t>
  </si>
  <si>
    <t>Paralama Traseiro Para Patinete Elétrico Foston E Xiaomi</t>
  </si>
  <si>
    <t>&lt;p&gt;&lt;span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Produto importadoem Plástico&lt;/span&gt;&lt;br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Cinza (PADRÃO)&lt;/span&gt;&lt;br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furação exata para substituição dos originais dos modelos M365, Pro/ Foston B08, Foston S08 Pro e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Não acompanha parafusos / Luz Traseira&lt;/span&gt;&lt;br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20px;"&gt;*Compre hoje e enviamos no mesmo dia nas compras realizadas até 13:00!!&lt;/span&gt;&lt;br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Compre com a gente e garanta com a melhor qualidade do mercado especialistas em peças para seu patinete.&lt;/span&gt;&lt;/p&gt;</t>
  </si>
  <si>
    <t>904719686</t>
  </si>
  <si>
    <t>M-33</t>
  </si>
  <si>
    <t>Pastilha De Freio Par Para Patinete Elétrico M365 Xiaomi</t>
  </si>
  <si>
    <t>&lt;p&gt;&lt;span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Preta&lt;/span&gt;&lt;br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tamanho exato para substituição dos originais dos modelos , Foston FS-S08 Pro, Pro e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Tamanho: 18MM&lt;/span&gt;&lt;br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20px;"&gt;POR FAVOR MEDIR A SUA PASTILHA PARA VERIFICAR O TAMANHO EXATO, TEMOS OUTROS MODELOS.&lt;/span&gt;&lt;br style="box-sizing: border-box; color: #666666; font-family: 'Proxima Nova', -apple-system, 'Helvetica Neue', Helvetica, Roboto, Arial, sans-serif; font-size: 20px;" /&gt;&lt;span style="color: #666666; font-family: 'Proxima Nova', -apple-system, 'Helvetica Neue', Helvetica, Roboto, Arial, sans-serif; font-size: 20px;"&gt;Envio: 2 Unidades&lt;/span&gt;&lt;/p&gt;</t>
  </si>
  <si>
    <t>https://s3.amazonaws.com/tiny-anexos-us/erp/ODk4NTQ1NzA2/c1657eb0aff8befcedf6a642d09d056b.jpg</t>
  </si>
  <si>
    <t>https://s3.amazonaws.com/tiny-anexos-us/erp/ODk4NTQ1NzA2/5bb47e87bd0922dfc18c5a2e8d8daef4.jpg</t>
  </si>
  <si>
    <t>904719690</t>
  </si>
  <si>
    <t>PRO-33</t>
  </si>
  <si>
    <t>Pastilhas De Freio Par Peças Patinete Elétrico Xiaomi M365</t>
  </si>
  <si>
    <t>&lt;p&gt;&lt;span style="color: #666666; font-family: 'Proxima Nova', -apple-system, 'Helvetica Neue', Helvetica, Roboto, Arial, sans-serif; font-size: 20px;"&gt;Produto a Pronta Entrega ===== Envio Já&lt;/span&gt;&lt;br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20px;"&gt;Par de Pastilha de Freio para Patinetes Xiaomi M365 Pro, Foston S08 Pro e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20px;"&gt;Pastilha de Freio - Formato Maça&lt;/span&gt;&lt;br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Serve para Scooter Elétrico em Geral&lt;/span&gt;&lt;br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Certifique o modelo da pastilha é conforme a foto do anúncio&lt;/span&gt;&lt;br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20px;"&gt;Itens inclusos:&lt;/span&gt;&lt;br style="box-sizing: border-box; color: #666666; font-family: 'Proxima Nova', -apple-system, 'Helvetica Neue', Helvetica, Roboto, Arial, sans-serif; font-size: 20px;" /&gt;&lt;span style="color: #666666; font-family: 'Proxima Nova', -apple-system, 'Helvetica Neue', Helvetica, Roboto, Arial, sans-serif; font-size: 20px;"&gt;Par de pastilha Maça&lt;/span&gt;&lt;/p&gt;</t>
  </si>
  <si>
    <t>https://s3.amazonaws.com/tiny-anexos-us/erp/ODk4NTQ1NzA2/8fa2753bd13cb13518867d75fc5b2e79.jpg</t>
  </si>
  <si>
    <t>https://s3.amazonaws.com/tiny-anexos-us/erp/ODk4NTQ1NzA2/d76c29e533c400aa8f18df9e313a979a.jpg</t>
  </si>
  <si>
    <t>https://s3.amazonaws.com/tiny-anexos-us/erp/ODk4NTQ1NzA2/df9ce2e6a2d1d2f589c959a37ed27771.jpg</t>
  </si>
  <si>
    <t>904719694</t>
  </si>
  <si>
    <t>M-24</t>
  </si>
  <si>
    <t>Pé De Apoio Peças Patinete Elétrico Xiaomi M365 B08 Foston</t>
  </si>
  <si>
    <t>&lt;p&gt;&lt;span style="color: #666666; font-family: 'Proxima Nova', -apple-system, 'Helvetica Neue', Helvetica, Roboto, Arial, sans-serif; font-size: 20px;"&gt;- Produto em Plástico&lt;/span&gt;&lt;br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Cinza&lt;/span&gt;&lt;br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furação exata para substituição dos originais dos modelos M365, Pro, Foston B08, Foston S08 Pro e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Acompanha parafusos para instalação&lt;/span&gt;&lt;br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20px;"&gt;Compre hoje e enviamos no mesmo dia nas compras realizadas até 12:00!!&lt;/span&gt;&lt;br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20px;"&gt;Após esse horário enviamos no próximo dia útil&lt;/span&gt;&lt;br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20px;"&gt;Tag: Patinetes Elétricos, Patinete Elétrico, Xiaomi m365, Xiaomo Pro, Foston S08, Foston B08, Mibo&lt;/span&gt;&lt;/p&gt;</t>
  </si>
  <si>
    <t>904719698</t>
  </si>
  <si>
    <t>T-12C</t>
  </si>
  <si>
    <t>Pedal Descanso Guidão - Infantil Patinete Elétrico Xiaomi</t>
  </si>
  <si>
    <t>&lt;div class="ui-pdp-container__row ui-pdp-container__row--description" style="box-sizing: border-box; -webkit-font-smoothing: antialiased; display: flex; flex: 0 1 auto; flex-flow: row wrap; border-top: 1px solid rgba(0, 0, 0, 0.1); padding-top: 40px; padding-bottom: 40px; font-family: 'Proxima Nova', -apple-system, 'Helvetica Neue', Helvetica, Roboto, Arial, sans-serif; font-size: 16px;"&gt; &lt;div class="ui-pdp-description" style="box-sizing: border-box; -webkit-font-smoothing: antialiased; color: rgba(0, 0, 0, 0.9);"&gt; &lt;p class="ui-pdp-description__content" style="box-sizing: border-box; -webkit-font-smoothing: antialiased; font-size: 20px; word-break: break-word; color: #666666;"&gt;Guidão infantil de tamanho ajustável para patinete elétricos.&lt;br style="box-sizing: border-box; -webkit-font-smoothing: antialiased;" /&gt; &lt;br style="box-sizing: border-box; -webkit-font-smoothing: antialiased;" /&gt;Pode ser instalado nos patinetes modelos M365, FS-B08, PRO, entre outros.&lt;br style="box-sizing: border-box; -webkit-font-smoothing: antialiased;" /&gt; &lt;br style="box-sizing: border-box; -webkit-font-smoothing: antialiased;" /&gt;Pode ser instalado na altura ideal e já acompanha os parafusos necessários para a instalação.&lt;br style="box-sizing: border-box; -webkit-font-smoothing: antialiased;" /&gt; &lt;br style="box-sizing: border-box; -webkit-font-smoothing: antialiased;" /&gt;Composição: Borracha e Liga Metálica&lt;/p&gt; &lt;/div&gt; &lt;/div&gt; &lt;div class="ui-pdp-qadb" style="box-sizing: border-box; -webkit-font-smoothing: antialiased; width: 718px; padding-top: 40px; font-family: 'Proxima Nova', -apple-system, 'Helvetica Neue', Helvetica, Roboto, Arial, sans-serif; font-size: 16px;"&gt; &lt;/div&gt;</t>
  </si>
  <si>
    <t>919715930</t>
  </si>
  <si>
    <t>M-30A</t>
  </si>
  <si>
    <t>Pinça Do Freio Traseiro Patinete Xiaomi E Foston + Pastilhas</t>
  </si>
  <si>
    <t>&lt;p&gt;&lt;span style="color: #666666; font-family: 'Proxima Nova', -apple-system, 'Helvetica Neue', Helvetica, Roboto, Arial, sans-serif; font-size: 20px;"&gt;Pinça do freio traseiro para patinete elétrico&lt;/span&gt;&lt;br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20px;"&gt;Indicado para patinete elétrico com roda de 8,5 polegadas&lt;/span&gt;&lt;br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20px;"&gt;*Xiaomi - m365&lt;/span&gt;&lt;br style="box-sizing: border-box; color: #666666; font-family: 'Proxima Nova', -apple-system, 'Helvetica Neue', Helvetica, Roboto, Arial, sans-serif; font-size: 20px;" /&gt;&lt;span style="color: #666666; font-family: 'Proxima Nova', -apple-system, 'Helvetica Neue', Helvetica, Roboto, Arial, sans-serif; font-size: 20px;"&gt;*Foston - B08&lt;/span&gt;&lt;br style="box-sizing: border-box; color: #666666; font-family: 'Proxima Nova', -apple-system, 'Helvetica Neue', Helvetica, Roboto, Arial, sans-serif; font-size: 20px;" /&gt;&lt;span style="color: #666666; font-family: 'Proxima Nova', -apple-system, 'Helvetica Neue', Helvetica, Roboto, Arial, sans-serif; font-size: 20px;"&gt;*Mibo&lt;/span&gt;&lt;br style="box-sizing: border-box; color: #666666; font-family: 'Proxima Nova', -apple-system, 'Helvetica Neue', Helvetica, Roboto, Arial, sans-serif; font-size: 20px;" /&gt;&lt;span style="color: #666666; font-family: 'Proxima Nova', -apple-system, 'Helvetica Neue', Helvetica, Roboto, Arial, sans-serif; font-size: 20px;"&gt;*Outras marcas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20px;"&gt;Contém :&lt;/span&gt;&lt;br style="box-sizing: border-box; color: #666666; font-family: 'Proxima Nova', -apple-system, 'Helvetica Neue', Helvetica, Roboto, Arial, sans-serif; font-size: 20px;" /&gt;&lt;span style="color: #666666; font-family: 'Proxima Nova', -apple-system, 'Helvetica Neue', Helvetica, Roboto, Arial, sans-serif; font-size: 20px;"&gt;*(1) Pinça de freio&lt;/span&gt;&lt;br style="box-sizing: border-box; color: #666666; font-family: 'Proxima Nova', -apple-system, 'Helvetica Neue', Helvetica, Roboto, Arial, sans-serif; font-size: 20px;" /&gt;&lt;span style="color: #666666; font-family: 'Proxima Nova', -apple-system, 'Helvetica Neue', Helvetica, Roboto, Arial, sans-serif; font-size: 20px;"&gt;*(2) Pastilhas de freio&lt;/span&gt;&lt;br style="box-sizing: border-box; color: #666666; font-family: 'Proxima Nova', -apple-system, 'Helvetica Neue', Helvetica, Roboto, Arial, sans-serif; font-size: 20px;" /&gt;&lt;span style="color: #666666; font-family: 'Proxima Nova', -apple-system, 'Helvetica Neue', Helvetica, Roboto, Arial, sans-serif; font-size: 20px;"&gt;*acompanha 2 parafusos de fixação&lt;/span&gt;&lt;br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20px;"&gt;Produto á pronta entrega, envio imediato&lt;/span&gt;&lt;/p&gt;</t>
  </si>
  <si>
    <t>904719710</t>
  </si>
  <si>
    <t>Pincel Detalhamento Médio Externo 14 Zacs</t>
  </si>
  <si>
    <t>53</t>
  </si>
  <si>
    <t>7898511034385</t>
  </si>
  <si>
    <t>&lt;p&gt;Pincel de Detalhamento Externo ZACS – Resistência e Precisão para Limpeza Externa&lt;br&gt;&lt;br&gt;O Pincel de Detalhamento Externo ZACS é a ferramenta ideal para garantir uma limpeza eficiente e detalhada nas áreas externas do veículo. Suas cerdas de dureza média foram projetadas para remover sujeiras difíceis sem causar danos às superfícies. Fabricado com materiais de alta resistência, é durável e compatível com produtos químicos, tornando-se um item indispensável para quem busca qualidade e precisão no cuidado automotivo.&lt;br&gt;&lt;br&gt;Características Principais:&lt;br&gt;&lt;br&gt;- Cerdas de Dureza Média: Perfeitas para limpeza eficiente e segura em superfícies externas.&lt;br&gt;- Alta Resistência: Projetado para suportar o uso de produtos químicos agressivos.&lt;br&gt;- Durabilidade Superior: Ideal para uso contínuo sem perder a eficiência.&lt;br&gt;&lt;br&gt;Benefícios:&lt;br&gt;&lt;br&gt;- Facilita a limpeza de detalhes externos do veículo, como grades, emblemas e rodas.&lt;br&gt;- Design ergonômico para melhor manuseio e conforto.&lt;br&gt;- Proporciona resultados de alto nível com facilidade.&lt;br&gt;&lt;br&gt;Uso Recomendado:&lt;br&gt;&lt;br&gt;- Partes externas do veículo, como rodas, grades, emblemas e contornos.&lt;br&gt;&lt;br&gt;Especificações:&lt;br&gt;&lt;br&gt;- Material: Corpo resistente e cerdas de alta qualidade.&lt;br&gt;- Compatibilidade: Resistente a diversos produtos de limpeza automotiva.&lt;br&gt;&lt;br&gt;Itens Inclusos:&lt;br&gt;&lt;br&gt;1 Pincel de Detalhamento Externo ZACS.&lt;br&gt;&lt;br&gt;Garanta um acabamento impecável e uma limpeza profissional com o Pincel de Detalhamento Externo ZACS, o aliado perfeito para manter seu veículo sempre em perfeitas condições!&lt;/p&gt;</t>
  </si>
  <si>
    <t>https://s3.amazonaws.com/tiny-anexos-us/erp/ODk4NTQ1NzA2/44c458b74c1f1cbd1fdd676fdc2ddfa5.jpeg</t>
  </si>
  <si>
    <t>https://s3.amazonaws.com/tiny-anexos-us/erp/ODk4NTQ1NzA2/28b161403d90cca45c51fb9cdd7b4ba5.jpeg</t>
  </si>
  <si>
    <t>https://s3.amazonaws.com/tiny-anexos-us/erp/ODk4NTQ1NzA2/20f500edc8a2f9f2fbbff9357b2e10e3.jpeg</t>
  </si>
  <si>
    <t>https://s3.amazonaws.com/tiny-anexos-us/erp/ODk4NTQ1NzA2/c8b70fc8148b510da8ccc2476fc1cc6e.jpeg</t>
  </si>
  <si>
    <t>https://s3.amazonaws.com/tiny-anexos-us/erp/ODk4NTQ1NzA2/715093098d58744d1d95d6e35b73ce0e.jpeg</t>
  </si>
  <si>
    <t>904719714</t>
  </si>
  <si>
    <t>Pincel Detalhamento Suave Interno 14 Zacs</t>
  </si>
  <si>
    <t>7898511034378</t>
  </si>
  <si>
    <t>&lt;p&gt;Pincel de Detalhamento Interno ZACS – Delicadeza e Eficiência para Limpeza Detalhada&lt;br&gt;&lt;br&gt;O Pincel de Detalhamento Interno ZACS foi projetado para atender às necessidades de limpeza minuciosa em áreas internas do veículo, oferecendo suavidade e precisão. Suas cerdas macias garantem a segurança das superfícies delicadas, evitando riscos e proporcionando um acabamento impecável. Além disso, sua resistência a produtos químicos assegura alta durabilidade e versatilidade no uso.&lt;br&gt;&lt;br&gt;Características Principais:&lt;br&gt;&lt;br&gt;- Cerdas Suaves: Ideais para superfícies sensíveis, evitando arranhões indesejados.&lt;br&gt;- Alta Resistência: Compatível com produtos químicos para maior durabilidade.&lt;br&gt;- Design Prático: Formato ergonômico que facilita o manuseio e acesso aos detalhes mais difíceis.&lt;br&gt;&lt;br&gt;Benefícios:&lt;br&gt;&lt;br&gt;- Promove uma limpeza eficaz sem comprometer a integridade das superfícies internas.&lt;br&gt;- Indicado para áreas como painéis, saídas de ar, botões e acabamentos delicados.&lt;br&gt;- Leve e fácil de usar, proporcionando conforto durante o uso prolongado.&lt;br&gt;&lt;br&gt;Uso Recomendado:&lt;br&gt;&lt;br&gt;- Limpeza de interiores de veículos, incluindo painéis, saídas de ar, botões e detalhes delicados.&lt;br&gt;&lt;br&gt;Especificações:&lt;br&gt;&lt;br&gt;- Material: Corpo resistente com cerdas ultra macias.&lt;br&gt;- Compatibilidade: Resistente a uma ampla variedade de produtos de limpeza automotiva.&lt;br&gt;&lt;br&gt;Itens Inclusos:&lt;br&gt;&lt;br&gt;1 Pincel de Detalhamento Interno ZACS.&lt;br&gt;&lt;br&gt;Transforme o cuidado interno do seu veículo com o Pincel de Detalhamento Interno ZACS, o aliado perfeito para um acabamento impecável e proteção garantida das superfícies delicadas!&lt;/p&gt;</t>
  </si>
  <si>
    <t>https://s3.amazonaws.com/tiny-anexos-us/erp/ODk4NTQ1NzA2/44079464a1247d92b8921fbddfa6ac95.jpeg</t>
  </si>
  <si>
    <t>https://s3.amazonaws.com/tiny-anexos-us/erp/ODk4NTQ1NzA2/eef276a87f432810048da63d494555ed.jpeg</t>
  </si>
  <si>
    <t>https://s3.amazonaws.com/tiny-anexos-us/erp/ODk4NTQ1NzA2/49aea3579f8f30db529a13759366670d.jpeg</t>
  </si>
  <si>
    <t>https://s3.amazonaws.com/tiny-anexos-us/erp/ODk4NTQ1NzA2/fb9bdf7755fb2e09b3170ac4ab5009d5.jpeg</t>
  </si>
  <si>
    <t>https://s3.amazonaws.com/tiny-anexos-us/erp/ODk4NTQ1NzA2/5df12ac5378cceebb11a402a9ea1cdb3.jpeg</t>
  </si>
  <si>
    <t>904719718</t>
  </si>
  <si>
    <t>Pincel Detalhamento Ultra Soft</t>
  </si>
  <si>
    <t>15</t>
  </si>
  <si>
    <t>7898511038086</t>
  </si>
  <si>
    <t>&lt;p&gt;O Pincel para Detalhamento Ultra Soft Vonixx é ideal para profissionais e entusiastas que buscam o máximo cuidado no detalhamento automotivo. Suas cerdas sintéticas ultra macias garantem uma aplicação precisa e delicada, evitando riscos em superfícies sensíveis. Com um design ergonômico e cabo emborrachado, oferece conforto durante o uso, mesmo em sessões prolongadas.&lt;br&gt;&lt;br&gt;Características Principais:&lt;br&gt;&lt;br&gt;- Cerdas Ultra Macias: Desenvolvidas para evitar riscos e proporcionar aplicação uniforme.&lt;br&gt;- Resistência Química: Adequado para uso com diversos produtos de limpeza automotiva.&lt;br&gt;- Cabo Emborrachado e Design Ergonômico: Garante conforto e precisão no manuseio.&lt;br&gt;- Acessório Organizador: Suporte prático para armazenar e proteger o pincel.&lt;br&gt;&lt;br&gt;Benefícios:&lt;br&gt;&lt;br&gt;- Ideal para superfícies delicadas, como painéis, acabamentos black piano, grades e rodas.&lt;br&gt;- Versátil, atende a diferentes etapas do detalhamento automotivo.&lt;br&gt;- Durabilidade elevada, mesmo em contato frequente com produtos químicos.&lt;br&gt;&lt;br&gt;Especificações:&lt;br&gt;&lt;br&gt;- Material: Cerdas sintéticas e cabo emborrachado.&lt;br&gt;- Uso Recomendado: Acabamentos internos e externos sensíveis.&lt;br&gt;&lt;br&gt;Itens Inclusos:&lt;br&gt;1 Pincel para Detalhamento Ultra Soft Vonixx.&lt;br&gt;1 Suporte Organizador para Armazenamento&lt;br&gt;&lt;br&gt;Eleve o nível de seus cuidados automotivos com o Pincel para Detalhamento Ultra Soft Vonixx, a combinação perfeita de suavidade, eficiência e durabilidade!&lt;/p&gt;</t>
  </si>
  <si>
    <t>https://s3.amazonaws.com/tiny-anexos-us/erp/ODk4NTQ1NzA2/a35393baf12bc191e9ec09fffecd03f3.jpeg</t>
  </si>
  <si>
    <t>https://s3.amazonaws.com/tiny-anexos-us/erp/ODk4NTQ1NzA2/8035f5a12c0fc20ee309d07fa01fca4a.jpeg</t>
  </si>
  <si>
    <t>https://s3.amazonaws.com/tiny-anexos-us/erp/ODk4NTQ1NzA2/912c4ade479bb2bc9a7e0d42698b3c3b.jpeg</t>
  </si>
  <si>
    <t>https://s3.amazonaws.com/tiny-anexos-us/erp/ODk4NTQ1NzA2/42bc0161c3ed71490fe5911a22c47aa5.jpeg</t>
  </si>
  <si>
    <t>https://s3.amazonaws.com/tiny-anexos-us/erp/ODk4NTQ1NzA2/0d3cea97b98242b768eeb556af5e85f1.jpeg</t>
  </si>
  <si>
    <t>https://s3.amazonaws.com/tiny-anexos-us/erp/ODk4NTQ1NzA2/ff973782c0b9f8d3b08106e7f06043e0.jpeg</t>
  </si>
  <si>
    <t>904719722</t>
  </si>
  <si>
    <t>ES-1B</t>
  </si>
  <si>
    <t>Placa Controladora Para Patinete Segway Ninebot Es4 Ou Es2</t>
  </si>
  <si>
    <t>&lt;p&gt;&lt;span style="color: #666666; font-family: 'Proxima Nova', -apple-system, 'Helvetica Neue', Helvetica, Roboto, Arial, sans-serif; font-size: 20px;"&gt;Original ninebot conjunto do controlador para ninebot  es1 es2 es3 es4&lt;/span&gt;&lt;/p&gt;</t>
  </si>
  <si>
    <t>904719726</t>
  </si>
  <si>
    <t>M-3B</t>
  </si>
  <si>
    <t>Placa De Circuito Do Painel Para Xiaomi M365 Foston B08</t>
  </si>
  <si>
    <t>&lt;p&gt;Placa De Circuito Do Painel Para:&lt;/p&gt; &lt;p&gt; &lt;/p&gt; &lt;p&gt;* Xiaomi M365&lt;/p&gt; &lt;p&gt; &lt;/p&gt; &lt;p&gt;* FOSTON B08&lt;/p&gt; &lt;p&gt; &lt;/p&gt; &lt;p&gt;* SIMILARES&lt;/p&gt; &lt;p&gt; &lt;/p&gt; &lt;p&gt;CONTEUDO DA EMBALAGEM:&lt;/p&gt; &lt;p&gt;1X PLACA PARA PAINEL XIAOMI / FOSTON / SIMILARES&lt;/p&gt; &lt;p&gt; &lt;/p&gt; &lt;p&gt; &lt;/p&gt;</t>
  </si>
  <si>
    <t>904719732</t>
  </si>
  <si>
    <t>M-60</t>
  </si>
  <si>
    <t>Plug Do Carregador - Peças Patinete Elétrico Xiaomi M365</t>
  </si>
  <si>
    <t>&lt;div class="rte product-single__description" style="box-sizing: border-box; margin-bottom: 20px; color: #666666; font-family: Muli, sans-serif; font-size: 16px;"&gt; &lt;div class="rte product-single__description" style="box-sizing: border-box; margin-bottom: 20px;"&gt; &lt;div class="rte product-single__description" style="box-sizing: border-box; margin-bottom: 20px;"&gt; &lt;p style="box-sizing: border-box; margin-bottom: 20px;"&gt;Plug conector de entrada do carregador para patinetes elétricos.&lt;/p&gt; &lt;p style="box-sizing: border-box; margin-bottom: 20px;"&gt;Adequado a modelos como M365 e B08.&lt;/p&gt; &lt;p style="box-sizing: border-box;"&gt;Composição: Liga Metálica&lt;/p&gt; &lt;/div&gt; &lt;/div&gt; &lt;/div&gt;</t>
  </si>
  <si>
    <t>https://s3.amazonaws.com/tiny-anexos-us/erp/ODk4NTQ1NzA2/d5128288704118ce8a30a30d6facb7a3.jpg</t>
  </si>
  <si>
    <t>https://s3.amazonaws.com/tiny-anexos-us/erp/ODk4NTQ1NzA2/a0bc403fb646c01e7b97a4387636fc73.jpg</t>
  </si>
  <si>
    <t>923720246</t>
  </si>
  <si>
    <t>VT2008030</t>
  </si>
  <si>
    <t>Pneu Pretinho 1,5L</t>
  </si>
  <si>
    <t>7898511032619</t>
  </si>
  <si>
    <t>https://s3.amazonaws.com/tiny-anexos-us/erp/ODk4NTQ1NzA2/0ca41ec724effc11261cf8a2d0d0ab99.webp</t>
  </si>
  <si>
    <t>923720250</t>
  </si>
  <si>
    <t>VT2010026</t>
  </si>
  <si>
    <t>Pneu Pretinho 500ML</t>
  </si>
  <si>
    <t>7898511020272</t>
  </si>
  <si>
    <t>https://s3.amazonaws.com/tiny-anexos-us/erp/ODk4NTQ1NzA2/d02627b9b3eb9958a656fdd3f88f91f7.webp</t>
  </si>
  <si>
    <t>923720258</t>
  </si>
  <si>
    <t>VT2008029</t>
  </si>
  <si>
    <t>Pneu Pretinho 5L</t>
  </si>
  <si>
    <t>7898511020227</t>
  </si>
  <si>
    <t>https://s3.amazonaws.com/tiny-anexos-us/erp/ODk4NTQ1NzA2/8fb10a08e94a0196763b9ce0aaeff896.webp</t>
  </si>
  <si>
    <t>904719736</t>
  </si>
  <si>
    <t>PTLOCKER-LD</t>
  </si>
  <si>
    <t>Ponteira Locker Lado Direto</t>
  </si>
  <si>
    <t>-1667</t>
  </si>
  <si>
    <t>904719740</t>
  </si>
  <si>
    <t>PTLOCKER-LE</t>
  </si>
  <si>
    <t>Ponteira Locker Lado Esquerdo</t>
  </si>
  <si>
    <t>-1664</t>
  </si>
  <si>
    <t>904719744</t>
  </si>
  <si>
    <t>Ponteira Slim</t>
  </si>
  <si>
    <t>904722905</t>
  </si>
  <si>
    <t>Ponteira Slim com Pintura</t>
  </si>
  <si>
    <t>904719748</t>
  </si>
  <si>
    <t>PTSMART</t>
  </si>
  <si>
    <t>Ponteira Smart</t>
  </si>
  <si>
    <t>-11445</t>
  </si>
  <si>
    <t>904719752</t>
  </si>
  <si>
    <t>PTSTYLE</t>
  </si>
  <si>
    <t>Ponteira Style</t>
  </si>
  <si>
    <t>-9711</t>
  </si>
  <si>
    <t>904719756</t>
  </si>
  <si>
    <t>PTWAY</t>
  </si>
  <si>
    <t>Ponteira Uno Way</t>
  </si>
  <si>
    <t>-6656</t>
  </si>
  <si>
    <t>904722912</t>
  </si>
  <si>
    <t>838027</t>
  </si>
  <si>
    <t>Porca Inox M6</t>
  </si>
  <si>
    <t>-2592</t>
  </si>
  <si>
    <t>904719760</t>
  </si>
  <si>
    <t>305002</t>
  </si>
  <si>
    <t>Porca Travante M6</t>
  </si>
  <si>
    <t>-12104</t>
  </si>
  <si>
    <t>923720263</t>
  </si>
  <si>
    <t>Prizm 500ML</t>
  </si>
  <si>
    <t>3402.31.00</t>
  </si>
  <si>
    <t>7898511031179</t>
  </si>
  <si>
    <t>Prizm Vonixx – Restaurador de Vidros Automotivos | Pronto Uso Produto com Nota Fiscal e Pronta Entrega  Descrição do produto:  - Restaura a transparência de vidros automotivos  - Remove marcas de água incrustada, impurezas e contaminantes  - Atua quimicamente para eliminar manchas que não saem com limpeza comum  - Indicado para vidros dianteiros, laterais e traseiros  - Ideal para preparação de superfície antes da vitrificação dos vidros  - Proporciona brilho intenso e proteção duradoura  Diluição:  - Pronto para uso  Importante:  - Não aplicar o produto em espelhos automotivos  - Produto de uso exclusivo profissional  Modo de uso:  - Realize um teste prévio em uma pequena área do vidro  - Aplique pequena quantidade do produto em uma toalha de microfibra  - Esfregue no vidro com movimentos laterais, exercendo pressão moderada, em áreas de até 60 x 60 cm  - Não deixe o produto secar na superfície  - Caso seque, umedeça a toalha e reaplique  - Enxágue com água em abundância após a aplicação  Precauções:  - Use luvas de látex nitrílico durante todo o processo  - Evite contato com a pintura – pode causar manchas irreversíveis  - Mantenha em embalagem original, fora do alcance de crianças e animais domésticos  - Não reutilize a embalagem  Adquira agora o Prizm Restaurador de Vidros Vonixx e recupere a transparência dos vidros do seu veículo com segurança e eficiência profissional!</t>
  </si>
  <si>
    <t>https://s3.amazonaws.com/tiny-anexos-us/erp/ODk4NTQ1NzA2/3f5bdc34d17c8406b387d7dce40d3a2c.jpg</t>
  </si>
  <si>
    <t>https://s3.amazonaws.com/tiny-anexos-us/erp/ODk4NTQ1NzA2/e83662b8c8a9f763ea6f9f26fcc126d8.jpg</t>
  </si>
  <si>
    <t>https://s3.amazonaws.com/tiny-anexos-us/erp/ODk4NTQ1NzA2/9c60b11f7924461cd88ebafa12ab5747.jpg</t>
  </si>
  <si>
    <t>https://s3.amazonaws.com/tiny-anexos-us/erp/ODk4NTQ1NzA2/0e4183ff3d0bd3d043602cb7cad1dc0f.jpg</t>
  </si>
  <si>
    <t>https://s3.amazonaws.com/tiny-anexos-us/erp/ODk4NTQ1NzA2/88d072908f29cf600db003a86c2c9d10.jpg</t>
  </si>
  <si>
    <t>https://s3.amazonaws.com/tiny-anexos-us/erp/ODk4NTQ1NzA2/b17f2828bef9dc9d82bc88d23af37fbb.jpg</t>
  </si>
  <si>
    <t>904719764</t>
  </si>
  <si>
    <t>M-48</t>
  </si>
  <si>
    <t>Proteção Do Carregador - Patinete Elétrico M365 Xiaomi</t>
  </si>
  <si>
    <t>&lt;div class="rte product-single__description" style="box-sizing: border-box; margin-bottom: 20px; color: #666666; font-family: Muli, sans-serif; font-size: 16px;"&gt; &lt;p style="box-sizing: border-box; margin-bottom: 20px;"&gt;Capa de borracha protetora da entrada do carregador. Adequada a patinetes elétricos modelos M365, PRO, FS-B08, entre outros.&lt;/p&gt; &lt;p style="box-sizing: border-box; margin-bottom: 20px;"&gt;Peça ideal para reposição da original em caso de avaria. Manter a entrada do carregador protegida durante o uso do patinete reduz o risco da entrada de água e poeira, que podem danificar as partes elétricas do patinete.&lt;/p&gt; &lt;p style="box-sizing: border-box;"&gt;Composição: Borracha&lt;/p&gt; &lt;/div&gt;</t>
  </si>
  <si>
    <t>904719768</t>
  </si>
  <si>
    <t>M-36</t>
  </si>
  <si>
    <t>Protetor Dos Parafusos Patinete Elétrico M365 Xiaomi</t>
  </si>
  <si>
    <t>941038651</t>
  </si>
  <si>
    <t>RACK-TODOS</t>
  </si>
  <si>
    <t>Rack de Teto</t>
  </si>
  <si>
    <t>Kit Rack de Teto para Fiat Uno Mille 1992 1993 1994 1995 1996 1997 1998 1999 2000 2001 2002 2003 2004 2005 2006 2007 2008 2009 2010 2011 2012 2013 – Preto + Bagageiro Maleiro Aberto para Teto Gradeado Aço 100 cm X 80 cm x 12 cm Capacidade até 45kg Universal Off Road - Preto  Transforme o seu Fiat Uno Mille com o Kit Rack de Teto CristalCar + Bagageiro Maleiro Gradeado, combinando estilo, praticidade e funcionalidade para suas viagens, passeios e até no trabalho! Ideal para quem precisa transportar carga com segurança, sem comprometer o visual esportivo e moderno do veículo.   Compatibilidade do Rack de Teto: - Veículo: Fiat Uno Mille - Anos: 1992 a 2013 - Instalação: Ponto de fixação original (abaixo da borracha da porta)  Especificações do Rack de Teto: - Material: Alumínio com pintura eletrostática preta - Capacidade de Carga: Suporta até 35 kg (verifique a capacidade no manual do veículo) - Medidas das Barras: Largura 9 cm x Altura 3 cm - Fixação: Instalação transversal com proteção de E.V.A para evitar danos na pintura do carro   Compatibilidade do Bagageiro Maleiro Gradeado: - Tipo: Universal (para veículos com longarinas e travessas) - Carga Máxima: Suporta até 45 kg  Especificações do Bagageiro Maleiro Gradeado: - Material: Aço com revestimento em pintura eletrostática - Dimensões: 100 cm x 80 cm x 12 cm - Cor: Preto - Modelo: Pequeno   Versatilidade e Segurança: Com esse kit completo, você poderá transportar desde malas e acessórios até bicicletas com segurança. O Rack CristalCar é projetado para uso com suportes de bicicleta e outros itens. A instalação é rápida e fácil, e o bagageiro gradeado garante mais espaço para suas necessidades de carga, proporcionando uma viagem tranquila e organizada.   Conteúdo do Kit: 2 Barras de Alumínio 4 Suportes de Fixação 1 Kit de Proteção E.V.A 16 Parafusos 1 Manual de Instalação  1 Bagageiro Gradeado 1 Kit de Instalação 1 Manual de instalação 1 02 perfil de alumínio na cor preta ou prata 1 04 ponteiras em alumínio preto 4 parafusos sextavados M6x12mm 4 parafusos de inox allen M6x50mm 4 porcas de inox allen M6x35mm 1 ferramenta chave allen 6mm 1 Manual de instalação   Observações Importantes: - Verifique a capacidade de carga do teto no manual do proprietário do veículo. - O design aerodinâmico reduz os ruídos causados pelo vento, mas não os elimina completamente. - Certifique-se de que o veículo possui ponto de fixação. Caso contrário, o rack não será compatível. - Recomenda-se a instalação por um profissional especializado. - Aproveite e garanta mais praticidade e conforto em suas viagens com o Kit Rack de Teto CristalCar + Bagageiro Gradeado!</t>
  </si>
  <si>
    <t>V</t>
  </si>
  <si>
    <t>https://s3.amazonaws.com/tiny-anexos-us/erp/ODk4NTQ1NzA2/9c103cbc92a0958d40fc497c5eb41302.jpg</t>
  </si>
  <si>
    <t>https://s3.amazonaws.com/tiny-anexos-us/erp/ODk4NTQ1NzA2/c69d5e8b571da21b7b110e2fe84bce39.jpg</t>
  </si>
  <si>
    <t>https://s3.amazonaws.com/tiny-anexos-us/erp/ODk4NTQ1NzA2/871182784c9a01190477e37ebf6fd5d8.jpg</t>
  </si>
  <si>
    <t>https://s3.amazonaws.com/tiny-anexos-us/erp/ODk4NTQ1NzA2/c9e612213415e3122e31173edefa0789.jpg</t>
  </si>
  <si>
    <t>https://s3.amazonaws.com/tiny-anexos-us/erp/ODk4NTQ1NzA2/0f9fc445e86e1850b84508271459e02c.jpg</t>
  </si>
  <si>
    <t>https://s3.amazonaws.com/tiny-anexos-us/erp/ODk4NTQ1NzA2/802b76a0d70897ebfb66e5b7d3c9fca0.jpg</t>
  </si>
  <si>
    <t>904740597</t>
  </si>
  <si>
    <t>1XGRADM-662</t>
  </si>
  <si>
    <t>Rack de Teto - L World - 1 Gradeado Médio 100 X 80 X 12cm - Fiat - [662] Uno 4/Pts 1996 A 2013 - Preto</t>
  </si>
  <si>
    <t>&lt;p&gt;Kit Rack de Teto para Fiat Uno Mille 1992 1993 1994 1995 1996 1997 1998 1999 2000 2001 2002 2003 2004 2005 2006 2007 2008 2009 2010 2011 2012 2013 – Preto + Bagageiro Maleiro Aberto para Teto Gradeado Aço 100 cm X 80 cm x 12 cm Capacidade até 45kg Universal Off Road - Preto Transforme o seu Fiat Uno Mille com o Kit Rack de Teto CristalCar + Bagageiro Maleiro Gradeado, combinando estilo, praticidade e funcionalidade para suas viagens, passeios e até no trabalho! Ideal para quem precisa transportar carga com segurança, sem comprometer o visual esportivo e moderno do veículo. Compatibilidade do Rack de Teto: - Veículo: Fiat Uno Mille - Anos: 1992 a 2013 - Instalação: Ponto de fixação original (abaixo da borracha da porta) Especificações do Rack de Teto: - Material: Alumínio com pintura eletrostática preta - Capacidade de Carga: Suporta até 35 kg (verifique a capacidade no manual do veículo) - Medidas das Barras: Largura 9 cm x Altura 3 cm - Fixação: Instalação transversal com proteção de E.V.A para evitar danos na pintura do carro Compatibilidade do Bagageiro Maleiro Gradeado: - Tipo: Universal (para veículos com longarinas e travessas) - Carga Máxima: Suporta até 45 kg Especificações do Bagageiro Maleiro Gradeado: - Material: Aço com revestimento em pintura eletrostática - Dimensões: 100 cm x 80 cm x 12 cm - Cor: Preto - Modelo: Pequeno Versatilidade e Segurança: Com esse kit completo, você poderá transportar desde malas e acessórios até bicicletas com segurança. O Rack CristalCar é projetado para uso com suportes de bicicleta e outros itens. A instalação é rápida e fácil, e o bagageiro gradeado garante mais espaço para suas necessidades de carga, proporcionando uma viagem tranquila e organizada. Conteúdo do Kit: 2 Barras de Alumínio 4 Suportes de Fixação 1 Kit de Proteção E.V.A 16 Parafusos 1 Manual de Instalação 1 Bagageiro Gradeado 1 Kit de Instalação ( Abraçadeiras, Parafusos, Porcas e Arruelas ) 1 Manual de instalação Observações Importantes: - Verifique a capacidade de carga do teto no manual do proprietário do veículo. - O design aerodinâmico reduz os ruídos causados pelo vento, mas não os elimina completamente. - Certifique-se de que o veículo possui ponto de fixação. Caso contrário, o rack não será compatível. - Recomenda-se a instalação por um profissional especializado. - Aproveite e garanta mais praticidade e conforto em suas viagens com o Kit Rack de Teto CristalCar + Bagageiro Gradeado!&lt;/p&gt;</t>
  </si>
  <si>
    <t>01.075.00</t>
  </si>
  <si>
    <t>https://s3.amazonaws.com/tiny-anexos-us/erp/ODk4NTQ1NzA2/9c351d4e5980c3ea0b8b8e8b82a1bda6.jpeg</t>
  </si>
  <si>
    <t>https://s3.amazonaws.com/tiny-anexos-us/erp/ODk4NTQ1NzA2/5c894606bad94ea6ddf537ad5807f204.jpeg</t>
  </si>
  <si>
    <t>https://s3.amazonaws.com/tiny-anexos-us/erp/ODk4NTQ1NzA2/38b41a0a84070c20629ff192ae9122fe.jpeg</t>
  </si>
  <si>
    <t>https://s3.amazonaws.com/tiny-anexos-us/erp/ODk4NTQ1NzA2/a42974308f1bb29614b29d2c28ea43d4.jpeg</t>
  </si>
  <si>
    <t>https://s3.amazonaws.com/tiny-anexos-us/erp/ODk4NTQ1NzA2/feaef701b67a4bd8726eec2bcd5e53d2.jpeg</t>
  </si>
  <si>
    <t>https://s3.amazonaws.com/tiny-anexos-us/erp/ODk4NTQ1NzA2/7716bd96fc3ee1bfbc78d24bf15b07dd.jpeg</t>
  </si>
  <si>
    <t>Modelo:L World||Adicional Kit:1 Gradeado Médio 100 X 80 X 12cm||Montadora:Fiat||Modelo Veículo:[662] Uno 4/Pts 1996 A 2013||Cor:Preto||</t>
  </si>
  <si>
    <t>904740601</t>
  </si>
  <si>
    <t>1XGRADM-674</t>
  </si>
  <si>
    <t>Rack de Teto - L World - 1 Gradeado Médio 100 X 80 X 12cm - Fiat - [674] Uno 4/Pts 1996 A 2013 - Preto</t>
  </si>
  <si>
    <t>https://s3.amazonaws.com/tiny-anexos-us/erp/ODk4NTQ1NzA2/a586f0a0079eaafeafb9f7bff3f2973f.jpg</t>
  </si>
  <si>
    <t>https://s3.amazonaws.com/tiny-anexos-us/erp/ODk4NTQ1NzA2/9b3f872199d30b27a83b74e511e8cfba.jpg</t>
  </si>
  <si>
    <t>https://s3.amazonaws.com/tiny-anexos-us/erp/ODk4NTQ1NzA2/f01f6cb07f6a65c818d2556152927687.jpg</t>
  </si>
  <si>
    <t>https://s3.amazonaws.com/tiny-anexos-us/erp/ODk4NTQ1NzA2/2aeaae19a87534fad7a7d28ea3e78427.jpg</t>
  </si>
  <si>
    <t>https://s3.amazonaws.com/tiny-anexos-us/erp/ODk4NTQ1NzA2/586f077874ba170c9b57dd6e35dcb910.jpg</t>
  </si>
  <si>
    <t>Modelo:L World||Adicional Kit:1 Gradeado Médio 100 X 80 X 12cm||Montadora:Fiat||Modelo Veículo:[674] Uno 4/Pts 1996 A 2013||Cor:Preto||</t>
  </si>
  <si>
    <t>904722919</t>
  </si>
  <si>
    <t>662</t>
  </si>
  <si>
    <t>Rack De Teto Ck L World Uno Antigo 4/Pts 1996 À 2013</t>
  </si>
  <si>
    <t>7898609460591</t>
  </si>
  <si>
    <t>&lt;p&gt;Rack de Teto para Fiat Uno Mille 1992 1993 1994 1995 1996 1997 1998 1999 2000 2001 2002 2003 2004 2005 2006 2007 2008 2009 2010 2011 2012 2013 – Preto Leve praticidade, estilo e funcionalidade ao seu Fiat Uno Mille com o Rack de Teto CristalCar. Projetado para garantir uma instalação segura e eficiente, esse rack é ideal para quem precisa transportar cargas de até 35 kg com segurança e sem comprometer o design do veículo. Feito em alumínio de alta resistência, o rack combina durabilidade com um visual moderno e esportivo. Compatibilidade: - Montadora: Fiat - Modelo: Uno Mille - Anos Compatíveis: 1984 a 2013 - Instalação: Ponto de fixação original (localizado abaixo da borracha da porta) Especificações Técnicas: - Material: Alumínio com pintura eletrostática na cor preta, resistente e durável - Cor: Preto - Medidas das Barras: Largura 9 cm x Altura 3 cm - Capacidade de Carga: Suporta até 35 kg distribuídos (respeitar a capacidade de carga do teto do veículo, ver manual) - Fixação: Instalação transversal (de uma coluna a outra do teto), com proteção de E.V.A para evitar danos na pintura do carro Versatilidade e Segurança: O Rack CristalCar permite o uso de suportes de bicicleta e outros acessórios. Para garantir a compatibilidade, verifique as medidas do rack na segunda imagem do anúncio e confira os sistemas de fixação. Com proteção E.V.A e parafusos de fixação inclusos, sua instalação é rápida e prática, oferecendo máxima segurança e estabilidade. Conteúdo do Kit: 2 Barras de Alumínio 4 Suportes de Fixação 1 Kit de Proteção E.V.A 16 Parafusos 1 Manual de Instalação Informações Importantes: - Confira a capacidade de carga do teto no manual do seu veículo. - Pode haver ruído em alta velocidade devido ao corte do vento. O design aerodinâmico minimiza esse efeito, mas não elimina completamente. - Certifique-se de que seu Uno Mille tem o ponto de fixação (furo abaixo da borracha da porta). Caso contrário, o rack não será compatível. Aproveite e compre agora o Rack de Teto CristalCar para seu Fiat Uno Mille e melhore sua experiência de transporte com mais praticidade e estilo!&lt;/p&gt;</t>
  </si>
  <si>
    <t>https://s3.amazonaws.com/tiny-anexos-us/erp/ODk4NTQ1NzA2/aef51d5f5d644d370bc3306fe4fb729f.jpg</t>
  </si>
  <si>
    <t>https://s3.amazonaws.com/tiny-anexos-us/erp/ODk4NTQ1NzA2/77e7a7a84a6a7cd393e1ca568669ad46.jpg</t>
  </si>
  <si>
    <t>https://s3.amazonaws.com/tiny-anexos-us/erp/ODk4NTQ1NzA2/c8fb1488637f45548decabd108465cbd.jpg</t>
  </si>
  <si>
    <t>https://s3.amazonaws.com/tiny-anexos-us/erp/ODk4NTQ1NzA2/0a7d1543aa27e7ae88d742f63c6eb917.jpg</t>
  </si>
  <si>
    <t>https://s3.amazonaws.com/tiny-anexos-us/erp/ODk4NTQ1NzA2/5dbf50805ae81ea91ccf6450778a17cd.jpg</t>
  </si>
  <si>
    <t>https://s3.amazonaws.com/tiny-anexos-us/erp/ODk4NTQ1NzA2/d2b1cd0785180fa9a4ea8d32bbe89520.jpg</t>
  </si>
  <si>
    <t>904740605</t>
  </si>
  <si>
    <t>662-1BIKEUP</t>
  </si>
  <si>
    <t>Rack De Teto Ck L World Uno Antigo 4/Pts 1996 À 2013 + Suporte Transbike Para Bike Bicicleta Universal Aço Aro 29</t>
  </si>
  <si>
    <t>&lt;p&gt;Kit Rack de Teto para Fiat Uno Mille 1992 1993 1994 1995 1996 1997 1998 1999 2000 2001 2002 2003 2004 2005 2006 2007 2008 2009 2010 2011 2012 2013 – Preto + Rack Transbike / Suporte para Teto Bike Up Universal de Calha Peixinho Bike Suporte para 1 Bike - Preto Leve praticidade, estilo e funcionalidade ao seu Fiat Uno Mille com o Rack de Teto CristalCar. Projetado para garantir uma instalação segura e eficiente, esse rack é ideal para quem precisa transportar cargas de até 35 kg com segurança e sem comprometer o design do veículo. Feito em alumínio de alta resistência, o rack combina durabilidade com um visual moderno e esportivo. E de quebra você garante um jeito fácil de transportar a sua Bicicleta nas suas viagens! Compatibilidade do Rack de Teto: - Montadora: Fiat - Modelo: Uno Mille - Anos Compatíveis: 1984 a 2013 - Instalação: Ponto de fixação original (localizado abaixo da borracha da porta) Especificações Técnicas do Rack de Teto: - Material: Alumínio com pintura eletrostática na cor preta, resistente e durável - Cor: Preto - Medidas das Barras: Largura 9 cm x Altura 3 cm - Capacidade de Carga: Suporta até 35 kg distribuídos (respeitar a capacidade de carga do teto do veículo, ver manual) - Fixação: Instalação transversal (de uma coluna a outra do teto), com proteção de E.V.A para evitar danos na pintura do carro Compatibilidade do Transportador / Suporte de Bicicleta: - Universal: Aro 16' a 29' - Local de Fixação: Racks ou Travessas de Teto - Tipos de Bicicleta: Comum (O produto não foi desenvolvido para transporte de bicicletas elétricas) Especificações Técnicas do Transportador / Suporte de Bicicleta: - Material: Calha e braços em aço carbono - Cor: Preto - Modelo: Bipartido de Calha - Largura Máxima do Rack do Carro: 8,5 cm (85 mm) - Comprimento Total da Calha do Transbike: 1,39 m (1390 mm) Características do Transportador / Suporte de Bicicleta: - Pintura Epóxi - Tratamento anticorrosão - Não impede a abertura do porta-malas. - Não encobre a sinalização traseira ou placa do veículo. - Mantenha cuidado ao entrar em locais com altura baixa, como garagem, por exemplo. - Carros altos podem dificultar o manuseio das bikes em cima do teto. Versatilidade e Segurança: O Rack CristalCar permite o uso de suportes de bicicleta e outros acessórios. Para garantir a compatibilidade, verifique as medidas do rack na segunda imagem do anúncio e confira os sistemas de fixação. Com proteção E.V.A e parafusos de fixação inclusos, sua instalação é rápida e prática, oferecendo máxima segurança e estabilidade. Conteúdo do Kit: 2 Barras de Alumínio 4 Suportes de Fixação 1 Kit de Proteção E.V.A 16 Parafusos 1 Manual de Instalação 1 Transbike / Suporte de Teto Bike Up Peixinho Bike Preto Completo Parafusos Porcas Prendedores Arruelas Cintas para Fixar o pneu Informações Importantes: - Confira a capacidade de carga do teto no manual do seu veículo. - Pode haver ruído em alta velocidade devido ao corte do vento. O design aerodinâmico minimiza esse efeito, mas não elimina completamente. - Certifique-se de que seu Uno Mille tem o ponto de fixação (furo abaixo da borracha da porta). Caso contrário, o rack não será compatível.&lt;/p&gt;</t>
  </si>
  <si>
    <t>https://s3.amazonaws.com/tiny-anexos-us/erp/ODk4NTQ1NzA2/135c51cbd6ffc9d265be9ad024513c8c.jpg</t>
  </si>
  <si>
    <t>https://s3.amazonaws.com/tiny-anexos-us/erp/ODk4NTQ1NzA2/103e25627cf2950152a5b23a2aebc913.jpg</t>
  </si>
  <si>
    <t>https://s3.amazonaws.com/tiny-anexos-us/erp/ODk4NTQ1NzA2/d0df2b14ce64eecb08f94d3733733cd2.jpg</t>
  </si>
  <si>
    <t>https://s3.amazonaws.com/tiny-anexos-us/erp/ODk4NTQ1NzA2/1183e29c84e29550e388b2d3ab12876a.jpg</t>
  </si>
  <si>
    <t>https://s3.amazonaws.com/tiny-anexos-us/erp/ODk4NTQ1NzA2/aa271d0b2337cf8171a867d252dd60ca.jpg</t>
  </si>
  <si>
    <t>https://s3.amazonaws.com/tiny-anexos-us/erp/ODk4NTQ1NzA2/f1f08a41dcde7c10902d22d58a58fa40.jpg</t>
  </si>
  <si>
    <t>904719772</t>
  </si>
  <si>
    <t>674</t>
  </si>
  <si>
    <t>Rack De Teto L World Uno Vivace 4/Pts 2010 à 2014</t>
  </si>
  <si>
    <t>7898609460539</t>
  </si>
  <si>
    <t>https://s3.amazonaws.com/tiny-anexos-us/erp/ODk4NTQ1NzA2/9938e9811ca6968eb5b6c9c23b79deea.jpg</t>
  </si>
  <si>
    <t>Cristal Car</t>
  </si>
  <si>
    <t>941437535</t>
  </si>
  <si>
    <t>RG01B</t>
  </si>
  <si>
    <t>Rede de Gradeado - Preto</t>
  </si>
  <si>
    <t>904719816</t>
  </si>
  <si>
    <t>Rejuvex 400g</t>
  </si>
  <si>
    <t>7898511020883</t>
  </si>
  <si>
    <t>&lt;p&gt;Rejuvex 400g - Revitalizador de Plásticos Externos Automotivos&lt;br&gt;&lt;br&gt;Rejuvex é o produto ideal para renovar e dar brilho aos plásticos externos de automóveis, proporcionando um acabamento profissional e duradouro. Formulado com matérias-primas especiais, é perfeito para uso em oficinas de repintura, pois não contém silicone e oferece excelente cobertura sem sair em contato com água. Com Rejuvex, o visual do seu veículo é revitalizado, deixando os plásticos com um aspecto novo e brilhante.&lt;br&gt;&lt;br&gt;Principais Benefícios:&lt;br&gt;- Durabilidade e Resistência: Fórmula que não sai com água, ideal para ambientes externos.&lt;br&gt;- Acabamento Profissional: Excelente cobertura sem deixar resíduos.&lt;br&gt;- Seguro para Oficinas: Não contém silicone, sendo indicado para uso em repintura automotiva.&lt;br&gt;&lt;br&gt;Modo de Uso:&lt;br&gt;1. Preparação: Certifique-se de que a superfície está limpa e seca.&lt;br&gt;2. Aplicação: Aplique uma pequena quantidade de Rejuvex com uma esponja, fazendo movimentos circulares para cobrir toda a peça.&lt;br&gt;3. Finalização: Evite o uso em excesso e, se necessário, remova o excesso com um pano de microfibra para um acabamento perfeito.&lt;br&gt;&lt;br&gt;Itens Inclusos&lt;br&gt;1 Rejuvex 400g Revitalizador de Plásticos Externos Vintex&lt;/p&gt;</t>
  </si>
  <si>
    <t>https://s3.amazonaws.com/tiny-anexos-us/erp/ODk4NTQ1NzA2/0010c4e3c962cd7db103ab6076ce9a1b.jpg</t>
  </si>
  <si>
    <t>https://s3.amazonaws.com/tiny-anexos-us/erp/ODk4NTQ1NzA2/b474366c46d7e52ac50849bdb6925575.jpg</t>
  </si>
  <si>
    <t>https://s3.amazonaws.com/tiny-anexos-us/erp/ODk4NTQ1NzA2/b7a76dea7e52eaef7ae6487d92670b4d.jpg</t>
  </si>
  <si>
    <t>https://s3.amazonaws.com/tiny-anexos-us/erp/ODk4NTQ1NzA2/489eab0ff8bbdbf925fa5b47fa7a3030.jpg</t>
  </si>
  <si>
    <t>https://s3.amazonaws.com/tiny-anexos-us/erp/ODk4NTQ1NzA2/ab934f64a1b063b85b0447ff595c5c59.jpg</t>
  </si>
  <si>
    <t>https://s3.amazonaws.com/tiny-anexos-us/erp/ODk4NTQ1NzA2/818877092e2a5cff193de912ad999ace.jpg</t>
  </si>
  <si>
    <t>904719820</t>
  </si>
  <si>
    <t>Rejuvex Black 400g</t>
  </si>
  <si>
    <t>33</t>
  </si>
  <si>
    <t>7898511028087</t>
  </si>
  <si>
    <t>&lt;p&gt;Rejuvex Black – Revitalizador de Plásticos Externos&lt;br&gt;&lt;br&gt;O Rejuvex Black é a solução ideal para renovar e realçar o brilho dos plásticos externos de veículos, especialmente os originalmente mais escuros. Desenvolvido com matérias-primas de alta qualidade, é perfeito para oficinas de repintura automotiva e apaixonados por estética veicular.&lt;br&gt;&lt;br&gt;Benefícios:&lt;br&gt;&lt;br&gt;- Resistente à água: mantém a aparência mesmo após lavagens.&lt;br&gt;- Sem silicone: ideal para uso em oficinas de repintura.&lt;br&gt;- Cobertura uniforme: promove acabamento impecável e de longa duração.&lt;br&gt;&lt;br&gt;Modo de Uso:&lt;br&gt;&lt;br&gt;1. Certifique-se de que a superfície esteja limpa e seca.&lt;br&gt;2. Aplique uma pequena quantidade do produto com um aplicador de espuma.&lt;br&gt;3. Espalhe de forma uniforme, cobrindo toda a peça.&lt;br&gt;4. Caso aplique em excesso, remova o excesso com uma toalha de microfibra limpa.&lt;br&gt;&lt;br&gt;Recomendações:&lt;br&gt;&lt;br&gt;- Use com moderação para evitar acúmulos.&lt;br&gt;- Não recomendado para plásticos internos ou superfícies claras.&lt;br&gt;&lt;br&gt;Itens Inclusos:&lt;br&gt;&lt;br&gt;1 Revitalizador de Plásticos Externos Rejuvex Black (400g)&lt;br&gt;&lt;br&gt;Deixe os plásticos do seu veículo com aparência renovada e brilho incomparável com o Rejuvex Black!&lt;/p&gt;</t>
  </si>
  <si>
    <t>https://s3.amazonaws.com/tiny-anexos-us/erp/ODk4NTQ1NzA2/4254bc52bad87cbce3e9ae675c91ed28.jpeg</t>
  </si>
  <si>
    <t>https://s3.amazonaws.com/tiny-anexos-us/erp/ODk4NTQ1NzA2/33719527b473622ce17bad98542051d6.jpeg</t>
  </si>
  <si>
    <t>https://s3.amazonaws.com/tiny-anexos-us/erp/ODk4NTQ1NzA2/69ff513b0421da84ee4554a57cf4a43b.jpeg</t>
  </si>
  <si>
    <t>https://s3.amazonaws.com/tiny-anexos-us/erp/ODk4NTQ1NzA2/32015afde08a835952ed825905376e52.jpeg</t>
  </si>
  <si>
    <t>https://s3.amazonaws.com/tiny-anexos-us/erp/ODk4NTQ1NzA2/aa52f1ec073702dc492c6864eb3b2765.jpeg</t>
  </si>
  <si>
    <t>https://s3.amazonaws.com/tiny-anexos-us/erp/ODk4NTQ1NzA2/c48c685e8eafee7b2dd9d3d76b80ed22.jpeg</t>
  </si>
  <si>
    <t>904719824</t>
  </si>
  <si>
    <t>Removex 1,5l</t>
  </si>
  <si>
    <t>7898511032893</t>
  </si>
  <si>
    <t>&lt;p&gt;Removex 1,5L – Desengraxante e Limpador de Chassi de Alto Desempenho&lt;br&gt;&lt;br&gt;O Removex é a escolha ideal para quem busca uma limpeza eficaz e descomplicada. Desenvolvido para remover sujeiras incrustadas como óleo, graxa, barro, lama e matéria orgânica, ele é indicado para chassi, carrocerias de ferro e madeira.&lt;br&gt;&lt;br&gt;Benefícios:&lt;br&gt;&lt;br&gt;- Alto poder desengraxante: remove sujeiras pesadas com eficiência.&lt;br&gt;- Versatilidade: ideal para diferentes superfícies e intensidades de sujeira.&lt;br&gt;- Fácil de usar: ação rápida com resultados surpreendentes.&lt;br&gt;&lt;br&gt;Modo de Uso:&lt;br&gt;&lt;br&gt;1. Dilua o produto conforme a intensidade da limpeza:&lt;br&gt;- Limpeza pesada: 1L de produto para 10L de água.&lt;br&gt;- Limpeza leve: utilize uma diluição maior para melhor economia.&lt;br&gt;2. Pulverize a solução na superfície desejada.&lt;br&gt;3. Aguarde de 1 a 3 minutos para que o produto atue.&lt;br&gt;4. Enxágue completamente com um jato d’água.&lt;br&gt;&lt;br&gt;Itens Inclusos:&lt;br&gt;&lt;br&gt;1 Desengraxante Removex (1,5L)&lt;br&gt;&lt;br&gt;Deixe seu chassi e carroceria livres de sujeira pesada com a potência do Removex!&lt;/p&gt;</t>
  </si>
  <si>
    <t>https://s3.amazonaws.com/tiny-anexos-us/erp/ODk4NTQ1NzA2/e2be639f638cdf3738945c72e04cd7de.jpg</t>
  </si>
  <si>
    <t>https://s3.amazonaws.com/tiny-anexos-us/erp/ODk4NTQ1NzA2/26a8b647cab34a0dc308eb1c8012363a.jpg</t>
  </si>
  <si>
    <t>https://s3.amazonaws.com/tiny-anexos-us/erp/ODk4NTQ1NzA2/95798af4ef85edbcae50cacd5392e3d0.jpg</t>
  </si>
  <si>
    <t>https://s3.amazonaws.com/tiny-anexos-us/erp/ODk4NTQ1NzA2/65333e87f84e7d53af4163e9427cdc85.jpg</t>
  </si>
  <si>
    <t>https://s3.amazonaws.com/tiny-anexos-us/erp/ODk4NTQ1NzA2/d9c42e088f3cd0d48d6cd7f1c336583b.jpg</t>
  </si>
  <si>
    <t>https://s3.amazonaws.com/tiny-anexos-us/erp/ODk4NTQ1NzA2/dc2dc7a53884e180bf599cf13e64a758.jpg</t>
  </si>
  <si>
    <t>904719828</t>
  </si>
  <si>
    <t>Restaurax 500ml</t>
  </si>
  <si>
    <t>24</t>
  </si>
  <si>
    <t>7898511020265</t>
  </si>
  <si>
    <t>&lt;p&gt;Restaurax - Renovador e Protetor de Plásticos Restaurax é o produto ideal para renovar e proteger superfícies plásticas, como para-choques, painéis e laterais de portas, devolvendo o brilho e o aspecto original. Sua fórmula com polímeros de última geração cria uma barreira protetora contra as ações do tempo, prevenindo o desgaste precoce. Principais Benefícios: -Restauração Completa: Renova plásticos desbotados com eficiência. -Proteção Duradoura: Até 6 meses nos plásticos internos e 60 dias nos externos. -Versatilidade: Pode ser usado em capotas marítimas. -Ação Avançada: Fórmula enriquecida com polímeros que previnem degradação. Modo de Uso: 1.Limpe a superfície completamente. 2.Aplique Restaurax com um aplicador de espuma até a restauração total. 3.Se necessário, repita a aplicação para melhores resultados. 4.Para um acabamento menos brilhante, finalize com uma toalha de microfibra. Recomendações: -Reaplique a cada 60 dias em plásticos externos e a cada 6 meses nos internos para manter o aspecto renovado. -Não indicado para couro. Renove e proteja seus plásticos com Restaurax – resultados visíveis e duradouros!&lt;/p&gt;</t>
  </si>
  <si>
    <t>https://s3.amazonaws.com/tiny-anexos-us/erp/ODk4NTQ1NzA2/6864a88a50825da1d0bfb3c81abdcdc3.jpg</t>
  </si>
  <si>
    <t>https://s3.amazonaws.com/tiny-anexos-us/erp/ODk4NTQ1NzA2/07ef9d2181db0c66a4c4a0714edd38af.jpg</t>
  </si>
  <si>
    <t>https://s3.amazonaws.com/tiny-anexos-us/erp/ODk4NTQ1NzA2/0d57a8a2396f940d7ce862c840e7f2ee.jpg</t>
  </si>
  <si>
    <t>https://s3.amazonaws.com/tiny-anexos-us/erp/ODk4NTQ1NzA2/0ed9c299e650c9ce12827507469e12fd.jpg</t>
  </si>
  <si>
    <t>https://s3.amazonaws.com/tiny-anexos-us/erp/ODk4NTQ1NzA2/1ea349602560345b2906ad498e17fa19.jpg</t>
  </si>
  <si>
    <t>https://s3.amazonaws.com/tiny-anexos-us/erp/ODk4NTQ1NzA2/c4e742c6ac73ff8de1cecf65bc906cd6.jpg</t>
  </si>
  <si>
    <t>923720270</t>
  </si>
  <si>
    <t>Restaurax Aerossol 400ML</t>
  </si>
  <si>
    <t>7898511028780</t>
  </si>
  <si>
    <t>Restaurax Vonixx – Restaurador de Plásticos Externos | 500ml Produto com Nota Fiscal e Pronta Entrega  Descrição do produto:  - Desenvolvido exclusivamente para restauração de plásticos externos automotivos  - Recupera o aspecto original de peças ressecadas e desbotadas  - Forma um filme protetor duradouro sobre a superfície  - Proporciona acabamento uniforme e melhora o visual do veículo  - Fácil aplicação e excelente rendimento  Indicado para uso em:  - Para-choques  - Grade frontal  - Base do limpador de para-brisas  - Retrovisores  - Chassis  - Caixas de rodas  Características:  - Pronto para uso  - Acabamento renovado e protegido  - Produto de alto desempenho  - Indicado exclusivamente para plásticos externos  Garanta já o seu Restaurax Vonixx e devolva vida aos plásticos externos do seu veículo com praticidade e qualidade profissional.</t>
  </si>
  <si>
    <t>https://s3.amazonaws.com/tiny-anexos-us/erp/ODk4NTQ1NzA2/02b27a10e76637e92950d533dfc2093a.jpg</t>
  </si>
  <si>
    <t>https://s3.amazonaws.com/tiny-anexos-us/erp/ODk4NTQ1NzA2/141f476b57d91ce0c737c24cccfaf097.jpg</t>
  </si>
  <si>
    <t>https://s3.amazonaws.com/tiny-anexos-us/erp/ODk4NTQ1NzA2/efc37e3b9fac226506468ec50b9fd46b.jpg</t>
  </si>
  <si>
    <t>https://s3.amazonaws.com/tiny-anexos-us/erp/ODk4NTQ1NzA2/0025b78565d4f22575065c601bc5ac83.jpg</t>
  </si>
  <si>
    <t>https://s3.amazonaws.com/tiny-anexos-us/erp/ODk4NTQ1NzA2/d908e91c3a10c35f5fe914b87c983f85.jpg</t>
  </si>
  <si>
    <t>https://s3.amazonaws.com/tiny-anexos-us/erp/ODk4NTQ1NzA2/b8517c8b83b1584e9778bd1369375558.jpg</t>
  </si>
  <si>
    <t>932603080</t>
  </si>
  <si>
    <t>VX2009036</t>
  </si>
  <si>
    <t>Revelax 500ml</t>
  </si>
  <si>
    <t>https://s3.amazonaws.com/tiny-anexos-us/erp/ODk4NTQ1NzA2/628de27fbe90044dcaa3b4c04f3c1dcf.webp</t>
  </si>
  <si>
    <t>904719832</t>
  </si>
  <si>
    <t>Revox 1,5l</t>
  </si>
  <si>
    <t>7898511027998</t>
  </si>
  <si>
    <t>&lt;p&gt;Revox Selante Sintético para Pneus 1,5L - Proteção, Brilho e Hidrorrepelência O Revox Selante para Pneus é a solução ideal para quem deseja pneus com brilho duradouro e proteção superior. Desenvolvido com uma fórmula exclusiva, o Revox é livre de solventes, ecologicamente correto e oferece total hidrorrepelência, protegendo contra água, lama e sujeira. Sua aplicação cria uma camada protetora que mantém o pneu limpo e com aparência renovada por mais tempo, mesmo em dias chuvosos. Além disso, o Revox é fácil de aplicar e oferece até 45 dias de durabilidade. Principais Benefícios: - Proteção contra Água e Lama: Cria uma barreira hidrorrepelente que mantém os pneus limpos por mais tempo. - Fórmula Sustentável e Segura: Sem solventes e não inflamável, é seguro para o meio ambiente. - Durabilidade de Até 45 Dias: Longa duração que reduz a necessidade de reaplicações frequentes. Modo de Uso: 1. Preparação: Limpe bem os pneus antes da aplicação. 2. Aplicação: Com uma espuma aplicadora, espalhe o Revox uniformemente, cobrindo toda a superfície do pneu. 3. Ajuste de Brilho: Para mais brilho, aguarde 5 minutos e aplique uma segunda camada. Quanto mais produto aplicado, maior o brilho; para um acabamento menos brilhante, utilize uma quantidade reduzida. Informações Adicionais: - Pronto para Uso: Não requer diluição. - Obs.: Evite aplicar em partes plásticas para melhores resultados. Itens Inclusos: 1 Pretinho Selante Sintético para Pneus Revox 1,5L Vonixx O Revox oferece máxima proteção e brilho intenso para seus pneus, proporcionando um acabamento impecável e duradouro!&lt;/p&gt;</t>
  </si>
  <si>
    <t>https://s3.amazonaws.com/tiny-anexos-us/erp/ODk4NTQ1NzA2/3aed7b145fdf0178d8480393d9d5a346.jpeg</t>
  </si>
  <si>
    <t>https://s3.amazonaws.com/tiny-anexos-us/erp/ODk4NTQ1NzA2/d6875025217d773eba065976c6612874.jpeg</t>
  </si>
  <si>
    <t>https://s3.amazonaws.com/tiny-anexos-us/erp/ODk4NTQ1NzA2/f707b30c690f47f69bcd6d47aa0b86fc.jpeg</t>
  </si>
  <si>
    <t>https://s3.amazonaws.com/tiny-anexos-us/erp/ODk4NTQ1NzA2/7400392234884731fe06c466d4b831de.jpeg</t>
  </si>
  <si>
    <t>https://s3.amazonaws.com/tiny-anexos-us/erp/ODk4NTQ1NzA2/bb21addf54cb10ca475923431da6c19a.jpeg</t>
  </si>
  <si>
    <t>https://s3.amazonaws.com/tiny-anexos-us/erp/ODk4NTQ1NzA2/183f5634182a52e76cdfb4d0ed48c778.jpeg</t>
  </si>
  <si>
    <t>904719836</t>
  </si>
  <si>
    <t>M-17F</t>
  </si>
  <si>
    <t>Rolamento De Rotação - Peças Patinete Elétrico Xiaomi Foston</t>
  </si>
  <si>
    <t>&lt;p&gt;&lt;span style="color: #666666; font-family: 'Proxima Nova', -apple-system, 'Helvetica Neue', Helvetica, Roboto, Arial, sans-serif; font-size: 20px;"&gt;Rolamento de Rotação&lt;/span&gt;&lt;br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20px;"&gt;Produto em aço importado.&lt;/span&gt;&lt;br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20px;"&gt;Com medidas exatas para substituição do originais dos modelos compatíveis Foston Fs-B08, Fs-S08 Pro, M365, Pro e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20px;"&gt;Valor Unitário&lt;/span&gt;&lt;/p&gt;</t>
  </si>
  <si>
    <t>904719840</t>
  </si>
  <si>
    <t>Sanitizante Bom Ar 1,5l</t>
  </si>
  <si>
    <t>7898511032640</t>
  </si>
  <si>
    <t>&lt;p&gt;Sanitizante Bom Ar 1,5L - Desinfecção e Aromatização em Um Só Produto&lt;br&gt;&lt;br&gt;O Sanitizante Bom Ar é a solução completa para higienização e aromatização de ambientes e interiores de veículos. Desenvolvido com quaternário de amônio de alta eficiência, este sanitizante elimina 99,99% de bactérias e fungos, ajudando a prevenir doenças causadas por esses microrganismos e combatendo maus odores. Além de higienizar, o Sanitizante Bom Ar deixa um aroma agradável e duradouro, tornando o ambiente mais fresco e acolhedor.&lt;br&gt;&lt;br&gt;Tamanho: 1,5 Litros&lt;br&gt;&lt;br&gt;&lt;br&gt;Principais Benefícios:&lt;br&gt;- 2 em 1: Higieniza e perfuma ao mesmo tempo, garantindo praticidade no uso.&lt;br&gt;- Elimina 99,99% das Bactérias: Alta eficácia no combate a germes, fungos e bactérias em áreas fechadas.&lt;br&gt;- Aroma Duradouro: Promove frescor e uma fragrância agradável no ambiente.&lt;br&gt;&lt;br&gt;Modo de Uso:&lt;br&gt;1. Aplicação: Pulverize o Sanitizante Bom Ar no interior do veículo ou ambiente desejado.&lt;br&gt;2. Tempo de Ação: Feche portas e janelas e deixe o produto agir por pelo menos 10 minutos para máxima eficácia.&lt;br&gt;&lt;br&gt;Precauções:&lt;br&gt;- Cuidado com Crianças e Animais: Evite contato direto com a pele e mantenha fora do alcance de crianças e animais.&lt;br&gt;- Armazenamento: Armazene em local fresco, protegido de luz e calor, e mantenha o produto em sua embalagem original.&lt;/p&gt;</t>
  </si>
  <si>
    <t>https://s3.amazonaws.com/tiny-anexos-us/erp/ODk4NTQ1NzA2/753d46c6d2a6e5e6cf7f2b347223d788.jpeg</t>
  </si>
  <si>
    <t>https://s3.amazonaws.com/tiny-anexos-us/erp/ODk4NTQ1NzA2/12d97c6c884fb8dd381c1a07236dc24b.jpeg</t>
  </si>
  <si>
    <t>https://s3.amazonaws.com/tiny-anexos-us/erp/ODk4NTQ1NzA2/b9d2b147e123ac16db35c27ae06d497d.jpeg</t>
  </si>
  <si>
    <t>https://s3.amazonaws.com/tiny-anexos-us/erp/ODk4NTQ1NzA2/da5245277136df80e7b1766156f88188.jpeg</t>
  </si>
  <si>
    <t>https://s3.amazonaws.com/tiny-anexos-us/erp/ODk4NTQ1NzA2/dcc72c1e637e00c4fbf09e2ac6be24f9.jpeg</t>
  </si>
  <si>
    <t>https://s3.amazonaws.com/tiny-anexos-us/erp/ODk4NTQ1NzA2/044528ce783a5a49c6724358974634ea.jpeg</t>
  </si>
  <si>
    <t>904719844</t>
  </si>
  <si>
    <t>Sanitizante Carro Novo 1,5l</t>
  </si>
  <si>
    <t>7898511032633</t>
  </si>
  <si>
    <t>&lt;p&gt;Sanitizante Carro Novo 1,5L - Higienização e Perfume de Carro Novo&lt;br&gt;&lt;br&gt;O Sanitizante Carro Novo é a escolha ideal para quem busca uma higienização completa e um toque especial de frescor no interior de veículos e ambientes. Formulado com quaternário de amônio de alta qualidade, este produto elimina 99,99% de bactérias e fungos, ajudando a prevenir doenças causadas por esses microrganismos e removendo odores desagradáveis. Além de limpar profundamente, o Sanitizante Carro Novo traz um perfume agradável que remete ao cheiro de carro novo, proporcionando uma experiência diferenciada.&lt;br&gt;&lt;br&gt;Tamanho: 1,5 Litros&lt;br&gt;&lt;br&gt;&lt;br&gt;Principais Benefícios:&lt;br&gt;- Desinfecção e Aromatização em Um Só Produto: Combina eficácia antimicrobiana com um aroma exclusivo de carro novo.&lt;br&gt;- Elimina 99,99% das Bactérias e Fungos: Proporciona máxima proteção contra germes, garantindo um ambiente mais saudável.&lt;br&gt;- Perfume Duradouro: Deixa um cheiro fresco e agradável que realça o conforto e a sensação de limpeza.&lt;br&gt;&lt;br&gt;Modo de Uso:&lt;br&gt;1. Aplicação: Pulverize o Sanitizante Carro Novo no interior do veículo ou ambiente desejado.&lt;br&gt;2. Tempo de Ação: Com portas e janelas fechadas, deixe o produto agir por, no mínimo, 10 minutos para garantir a máxima eficácia.&lt;br&gt;&lt;br&gt;Precauções:&lt;br&gt;- Mantenha Fora do Alcance de Crianças e Animais: Evite contato prolongado com a pele e conserve o produto em sua embalagem original.&lt;br&gt;- Armazenamento: Guarde em local fresco, longe do calor e da luz solar.&lt;/p&gt;</t>
  </si>
  <si>
    <t>https://s3.amazonaws.com/tiny-anexos-us/erp/ODk4NTQ1NzA2/a606fc79bcdea7cc720ec2adc6638fc4.jpg</t>
  </si>
  <si>
    <t>https://s3.amazonaws.com/tiny-anexos-us/erp/ODk4NTQ1NzA2/d17a6ae27196da8644aeaf03835e0ec4.jpg</t>
  </si>
  <si>
    <t>https://s3.amazonaws.com/tiny-anexos-us/erp/ODk4NTQ1NzA2/94d2b98d4f00a82f39b0b19a5c0f0225.jpg</t>
  </si>
  <si>
    <t>https://s3.amazonaws.com/tiny-anexos-us/erp/ODk4NTQ1NzA2/8b49a299d4ed540cdb7cb7bae46a842b.jpg</t>
  </si>
  <si>
    <t>https://s3.amazonaws.com/tiny-anexos-us/erp/ODk4NTQ1NzA2/7dde30eb9bcf15a305d96695be4c1426.jpg</t>
  </si>
  <si>
    <t>https://s3.amazonaws.com/tiny-anexos-us/erp/ODk4NTQ1NzA2/8e23d3aa6a28c3b62aef6f3f32a3131e.jpg</t>
  </si>
  <si>
    <t>904719848</t>
  </si>
  <si>
    <t>Sanitizante Fresh 1,5l</t>
  </si>
  <si>
    <t>7898511032657</t>
  </si>
  <si>
    <t>&lt;p&gt;Sanitizante Vonixx Fresh 1,5L - Higienização e Aroma Refrescante para Ambientes e Veículos O Sanitizante Vonixx Fresh combina limpeza e frescor em um único produto, especialmente formulado com quaternário de amônio para eliminar 99,99% de fungos e bactérias em veículos e ambientes fechados. Esse sanitizante atua diretamente na redução de microrganismos causadores de doenças, além de neutralizar odores indesejados, deixando um perfume leve e refrescante que promove uma sensação de bem-estar e limpeza. Tamanho: 1,5 Litros Principais Benefícios: - Desinfecção e Perfume em Um Só Produto: Ação 2 em 1 que garante frescor e proteção contra germes e bactérias. - Elimina 99,99% dos Germes e Bactérias: Proporciona um ambiente mais saudável e seguro. - Aroma Fresh Duradouro: Fragrância agradável que permanece, trazendo conforto e frescor. Modo de Uso: 1. Aplicação: Pulverize o Sanitizante Vonixx Fresh no interior do veículo ou ambiente desejado. 2. Tempo de Ação: Mantenha portas e janelas fechadas por, no mínimo, 10 minutos para garantir a eficácia do produto. Precauções: - Cuidado com Crianças e Animais: Evite contato prolongado com a pele e mantenha fora do alcance de crianças e animais. - Armazenamento: Armazene em sua embalagem original, longe do calor e da luz solar.&lt;/p&gt;</t>
  </si>
  <si>
    <t>https://s3.amazonaws.com/tiny-anexos-us/erp/ODk4NTQ1NzA2/880ecacbb3505b59571d7fb275adbf52.jpg</t>
  </si>
  <si>
    <t>https://s3.amazonaws.com/tiny-anexos-us/erp/ODk4NTQ1NzA2/7cb839494d22ae1f0275ebaac43409b5.jpg</t>
  </si>
  <si>
    <t>https://s3.amazonaws.com/tiny-anexos-us/erp/ODk4NTQ1NzA2/06b0edaaab89da0da54cbf3d2e230dbd.jpg</t>
  </si>
  <si>
    <t>https://s3.amazonaws.com/tiny-anexos-us/erp/ODk4NTQ1NzA2/9392fcfbe22a499d3096d53343d73ac2.jpg</t>
  </si>
  <si>
    <t>https://s3.amazonaws.com/tiny-anexos-us/erp/ODk4NTQ1NzA2/a1b8a897d08c595632ed5079ac772b34.jpg</t>
  </si>
  <si>
    <t>https://s3.amazonaws.com/tiny-anexos-us/erp/ODk4NTQ1NzA2/f58874e355b5ea723182bb0daed5cf2d.jpg</t>
  </si>
  <si>
    <t>904719852</t>
  </si>
  <si>
    <t>Sanitizante Frutal 1,5l</t>
  </si>
  <si>
    <t>39</t>
  </si>
  <si>
    <t>7898511032664</t>
  </si>
  <si>
    <t>&lt;p&gt;Sanitizante Frutal – Desinfetante e Aromatizante para Veículos e Ambientes&lt;br&gt;&lt;br&gt;O Sanitizante Frutal é a solução ideal para manter o seu veículo ou ambiente protegido e com um aroma agradável. Sua fórmula com quaternário de amônio elimina 99,99% das bactérias e fungos, proporcionando um ambiente mais saudável e livre de maus odores.&lt;br&gt;&lt;br&gt;Benefícios:&lt;br&gt;&lt;br&gt;- 2 em 1: desinfeta e aromatiza ao mesmo tempo.&lt;br&gt;- Elimina até 99,99% das bactérias e fungos.&lt;br&gt;- Aroma agradável para refrescar o interior de veículos e ambientes.&lt;br&gt;&lt;br&gt;Modo de Uso:&lt;br&gt;&lt;br&gt;1. Pulverize o Sanitizante Frutal no interior do veículo ou ambiente.&lt;br&gt;2. Feche portas e vidros por pelo menos 10 minutos para garantir a ação do produto.&lt;br&gt;&lt;br&gt;Itens Inclusos:&lt;br&gt;&lt;br&gt;1 Sanitizante Frutal – 1,5L&lt;br&gt;&lt;br&gt;Proporcione mais higiene e frescor ao seu veículo ou ambiente com o Sanitizante Frutal!&lt;/p&gt;</t>
  </si>
  <si>
    <t>https://s3.amazonaws.com/tiny-anexos-us/erp/ODk4NTQ1NzA2/9aa9c641e94b0fedbf994247052e3538.jpg</t>
  </si>
  <si>
    <t>https://s3.amazonaws.com/tiny-anexos-us/erp/ODk4NTQ1NzA2/37a73959bdd8211a973d22b9c8edd31d.jpg</t>
  </si>
  <si>
    <t>https://s3.amazonaws.com/tiny-anexos-us/erp/ODk4NTQ1NzA2/13ed99104d79a64778f1c772d3456d97.jpg</t>
  </si>
  <si>
    <t>https://s3.amazonaws.com/tiny-anexos-us/erp/ODk4NTQ1NzA2/d22ad18306125c46d3aa2544f13b1596.jpg</t>
  </si>
  <si>
    <t>https://s3.amazonaws.com/tiny-anexos-us/erp/ODk4NTQ1NzA2/1fbdcd48f9946c6557244c51fc0cb9e4.jpg</t>
  </si>
  <si>
    <t>https://s3.amazonaws.com/tiny-anexos-us/erp/ODk4NTQ1NzA2/9a0cf199cf2b399a1f65caa07df4f859.jpg</t>
  </si>
  <si>
    <t>904719857</t>
  </si>
  <si>
    <t>Shiny 1,5l</t>
  </si>
  <si>
    <t>7898511030974</t>
  </si>
  <si>
    <t>&lt;p&gt;Shiny 1,5L - Renovador e Protetor de Pneus com Brilho Intenso O Shiny é o produto ideal para quem deseja pneus com brilho intenso e proteção prolongada. Desenvolvido exclusivamente para uso em pneus, Shiny proporciona um acabamento de brilho molhado que mantém os pneus renovados e protegidos, mesmo em contato com água, com durabilidade de até 60 dias. Com excelente rendimento, Shiny permite de 15 a 20 aplicações em veículos pequenos, garantindo brilho e resistência para os pneus. Principais Benefícios: - Brilho Intenso e Duradouro: Deixa os pneus com aspecto de brilho molhado e renovado. - Proteção contra Água e Sujeira: A fórmula especial não sai com água e mantém os pneus protegidos por mais tempo. - Alta Durabilidade: Efeito de até 60 dias, com economia e ótimo rendimento. Modo de Uso: 1. Preparação: Limpe bem os pneus antes da aplicação. 2. Aplicação: Use um aplicador de espuma para espalhar o Shiny uniformemente até obter o brilho desejado. 3. Dica: Para um brilho ainda mais intenso, aplique uma segunda camada após alguns minutos, se necessário. Itens Inclusos: 1 Shiny 1,5L Revitalizador de Pneus&lt;/p&gt;</t>
  </si>
  <si>
    <t>https://s3.amazonaws.com/tiny-anexos-us/erp/ODk4NTQ1NzA2/663f6c4e7a83b708a3bf37adf0b198c4.jpg</t>
  </si>
  <si>
    <t>https://s3.amazonaws.com/tiny-anexos-us/erp/ODk4NTQ1NzA2/56775fb03f03333b14e853bf56095408.jpg</t>
  </si>
  <si>
    <t>https://s3.amazonaws.com/tiny-anexos-us/erp/ODk4NTQ1NzA2/7870fe276c5d204eb3484b1a7870c7b5.jpg</t>
  </si>
  <si>
    <t>https://s3.amazonaws.com/tiny-anexos-us/erp/ODk4NTQ1NzA2/9b963c966cca83891cbe920ab0f14659.jpg</t>
  </si>
  <si>
    <t>https://s3.amazonaws.com/tiny-anexos-us/erp/ODk4NTQ1NzA2/76551fb2ea6a86bca81c1bf29ab0e856.jpg</t>
  </si>
  <si>
    <t>https://s3.amazonaws.com/tiny-anexos-us/erp/ODk4NTQ1NzA2/fb198650bfe4e848f1fd6cab65d6c043.jpg</t>
  </si>
  <si>
    <t>904719861</t>
  </si>
  <si>
    <t>Shiny 500ml</t>
  </si>
  <si>
    <t>7898511030721</t>
  </si>
  <si>
    <t>&lt;p&gt;Shiny 500ml - Renovador e Protetor de Pneus com Brilho Intenso&lt;br&gt;&lt;br&gt;O Shiny é o produto ideal para quem deseja pneus com brilho intenso e proteção prolongada. Desenvolvido exclusivamente para uso em pneus, Shiny proporciona um acabamento de brilho molhado que mantém os pneus renovados e protegidos, mesmo em contato com água, com durabilidade de até 60 dias. Com excelente rendimento, Shiny permite de 15 a 20 aplicações em veículos pequenos, garantindo brilho e resistência para os pneus.&lt;br&gt;&lt;br&gt;Principais Benefícios:&lt;br&gt;- Brilho Intenso e Duradouro: Deixa os pneus com aspecto de brilho molhado e renovado.&lt;br&gt;- Proteção contra Água e Sujeira: A fórmula especial não sai com água e mantém os pneus protegidos por mais tempo.&lt;br&gt;- Alta Durabilidade: Efeito de até 60 dias, com economia e ótimo rendimento.&lt;br&gt;&lt;br&gt;Modo de Uso:&lt;br&gt;1. Preparação: Limpe bem os pneus antes da aplicação.&lt;br&gt;2. Aplicação: Use um aplicador de espuma para espalhar o Shiny uniformemente até obter o brilho desejado.&lt;br&gt;3. Dica: Para um brilho ainda mais intenso, aplique uma segunda camada após alguns minutos, se necessário.&lt;br&gt;&lt;br&gt;Itens Inclusos:&lt;br&gt;1 Shiny Revitalizador de Pneus (500ml)&lt;/p&gt;</t>
  </si>
  <si>
    <t>https://s3.amazonaws.com/tiny-anexos-us/erp/ODk4NTQ1NzA2/0c2c6ff7ab8fdd99fe99346b800af434.jpg</t>
  </si>
  <si>
    <t>https://s3.amazonaws.com/tiny-anexos-us/erp/ODk4NTQ1NzA2/1002c8528c791cb0fcdc464ff3545818.jpg</t>
  </si>
  <si>
    <t>https://s3.amazonaws.com/tiny-anexos-us/erp/ODk4NTQ1NzA2/4f81f8c8b26e61752ed706eaa02c3031.jpg</t>
  </si>
  <si>
    <t>https://s3.amazonaws.com/tiny-anexos-us/erp/ODk4NTQ1NzA2/797bf90a99f723d37798ca431d17fcb5.jpg</t>
  </si>
  <si>
    <t>https://s3.amazonaws.com/tiny-anexos-us/erp/ODk4NTQ1NzA2/d813010ea0dfa3644d33a19c5e43acd5.jpg</t>
  </si>
  <si>
    <t>https://s3.amazonaws.com/tiny-anexos-us/erp/ODk4NTQ1NzA2/98e90faede9061c84514f8ed9bb5ce9d.jpg</t>
  </si>
  <si>
    <t>904719865</t>
  </si>
  <si>
    <t>Sinergy Paint 500ml</t>
  </si>
  <si>
    <t>7898511033234</t>
  </si>
  <si>
    <t>&lt;p&gt;Sinergy - Coating Spray com Proteção de Até 12 Meses&lt;br&gt;&lt;br&gt;Sinergy é um revolucionário coating spray para pintura automotiva, desenvolvido para oferecer proteção duradoura de até 12 meses com aplicação prática e rápida. Utilizando a exclusiva tecnologia Carbosiloxy da Vonixx, o produto combina carbono e silício, formando um filme resistente, super hidrofóbico e altamente brilhante. Além disso, Sinergy reduz o atrito na superfície, minimizando o risco de microrriscos na pintura.&lt;br&gt;&lt;br&gt;Benefícios do Sinergy:&lt;br&gt;&lt;br&gt;- Proteção por até 12 meses: Garantia de durabilidade e resistência.&lt;br&gt;- Tecnologia Carbosiloxy: Combinação inovadora de carbono e silício.&lt;br&gt;- Super hidrofóbico: Repelência à água e sujeira.&lt;br&gt;- Reduz atrito: Minimiza o risco de danos à pintura.&lt;br&gt;- Brilho intenso: Acabamento impecável.&lt;br&gt;&lt;br&gt;Modo de Uso:&lt;br&gt;&lt;br&gt;1. Certifique-se de que a pintura esteja limpa e completamente seca.&lt;br&gt;2. Aplique uma pequena quantidade do produto em uma toalha de microfibra limpa e seca.&lt;br&gt;3. Espalhe o produto na pintura em movimentos laterais, trabalhando em áreas de até 60 x 60 cm.&lt;br&gt;4. Após 10 segundos, finalize com outra toalha de microfibra limpa e seca para obter o brilho desejado.&lt;br&gt;5. Repita o processo até a aplicação completa no veículo.&lt;br&gt;&lt;br&gt;Composição:&lt;br&gt;Hidrocarbonetos alifáticos, agentes formadores de filme, emulsificantes, espessantes, antiespumantes, agentes alcalinizantes, fragrância, conservantes, corantes e veículo.&lt;br&gt;&lt;br&gt;Precauções:&lt;br&gt;&lt;br&gt;- Produto para uso automotivo. Não ingerir.&lt;br&gt;- Evite contato prolongado com a pele e olhos.&lt;br&gt;- Mantenha fora do alcance de crianças e animais domésticos.&lt;br&gt;- Conservar em local fresco, longe de calor e luz solar.&lt;br&gt;- Em caso de ingestão ou contato excessivo, siga as orientações descritas no rótulo.&lt;br&gt;&lt;br&gt;Itens Inclusos:&lt;br&gt;&lt;br&gt;1 Sinergy Paint 500ml&lt;br&gt;&lt;br&gt;Garanta proteção, brilho e inovação tecnológica para a pintura do seu veículo com Sinergy!&lt;/p&gt;</t>
  </si>
  <si>
    <t>https://s3.amazonaws.com/tiny-anexos-us/erp/ODk4NTQ1NzA2/acf00dd9958395b5e884ff32f6e3a697.jpeg</t>
  </si>
  <si>
    <t>https://s3.amazonaws.com/tiny-anexos-us/erp/ODk4NTQ1NzA2/5cb342b77dbadc1fe71e77d4529e5c8e.jpeg</t>
  </si>
  <si>
    <t>https://s3.amazonaws.com/tiny-anexos-us/erp/ODk4NTQ1NzA2/fa559b136552517ada61c7af748517a8.jpeg</t>
  </si>
  <si>
    <t>https://s3.amazonaws.com/tiny-anexos-us/erp/ODk4NTQ1NzA2/2137e30eb2bf9244abdf36be51615cc9.jpeg</t>
  </si>
  <si>
    <t>https://s3.amazonaws.com/tiny-anexos-us/erp/ODk4NTQ1NzA2/7a1bee29df1fa81a78f31f31f7ad76e6.jpeg</t>
  </si>
  <si>
    <t>https://s3.amazonaws.com/tiny-anexos-us/erp/ODk4NTQ1NzA2/584668f64072871cd720133a2c995f10.jpeg</t>
  </si>
  <si>
    <t>904719869</t>
  </si>
  <si>
    <t>M-7</t>
  </si>
  <si>
    <t>Sino Campainha Bell Para Patinete Xiaomi M365 Foston B08</t>
  </si>
  <si>
    <t>904719873</t>
  </si>
  <si>
    <t>T-11A</t>
  </si>
  <si>
    <t>Sino Patinete Aviso Alto Alertando Bicicleta Patinete</t>
  </si>
  <si>
    <t>&lt;p&gt;&lt;span style="color: #666666; font-family: 'Proxima Nova', -apple-system, 'Helvetica Neue', Helvetica, Roboto, Arial, sans-serif; font-size: 20px;"&gt;Alto rápida destacável campainha de aviso de bicicleta para Xiaomi Mijia M365 scooter elétrico skate. Características : SOM - Pode fazer som nítido e duradouro que pode alarmar as pessoas e manter safe.CONVENIENT - Rápido -detachable com dois elástico para instalação modo que não há necessidade de qualquer ferramenta que é bastante simples e conveniente.COMPÁVEL - Específico para Xiaomi Mijia M365 scooter elétrico e skates. Caber - Patinete guidão entre 0.8-1.32 em .especificações: Material : ironPackage Peso : 12g / 0.4ozPackage Tamanho : 4 * 3 * 3cm / 1.5 * 1.1 * 1.1inPackage Lista : 1 * Patinete Sino&lt;/span&gt;&lt;/p&gt;</t>
  </si>
  <si>
    <t>904719878</t>
  </si>
  <si>
    <t>Sintra Fast 500ml</t>
  </si>
  <si>
    <t>7898511030578</t>
  </si>
  <si>
    <t>&lt;p&gt;Sintra Fast 500ml - Multilimpador Flotador Universal e Bactericida O Sintra Fast é um poderoso multilimpador de pH balanceado, formulado para uma limpeza profunda e segura no interior do veículo. Este limpador universal atua como bactericida e germicida, eliminando microrganismos que causam doenças e reduzindo odores indesejados. Ideal para painéis, laterais e cantos de portas, bancos de couro, carpetes e estofados, o Sintra Fast remove manchas de gordura e sujeiras diversas, proporcionando um ambiente mais saudável e agradável. Benefícios e Diferenciais: - 3 em 1: Limpa, desinfeta e elimina odores, deixando o ambiente mais saudável. - Alto poder de remoção de sujeira: Efetivo na eliminação de manchas e resíduos de gordura. - Indicado para superfícies internas do veículo: Perfeito para painéis, portas, bancos de couro e carpetes. - pH Balanceado: Limpeza eficiente sem danificar o acabamento. Modo de Uso: Em painéis, portas e bancos de couro: 1. Pulverize o produto diretamente na superfície desejada. 2. Esfregue suavemente com pincel, escova macia ou aplicador de espuma, usando movimentos circulares para soltar a sujeira. 3. Remova o excesso com uma toalha de microfibra úmida e finalize secando com uma toalha de microfibra seca. Itens Inclusos: 1 Sintra Fast 500ml Limpador Bactericida Vonixx&lt;/p&gt;</t>
  </si>
  <si>
    <t>https://s3.amazonaws.com/tiny-anexos-us/erp/ODk4NTQ1NzA2/07a2de6e39967565fb73742be98745a9.jpeg</t>
  </si>
  <si>
    <t>https://s3.amazonaws.com/tiny-anexos-us/erp/ODk4NTQ1NzA2/096875fc7a7c9b2ef50230dc80017f75.jpeg</t>
  </si>
  <si>
    <t>https://s3.amazonaws.com/tiny-anexos-us/erp/ODk4NTQ1NzA2/2ff937c69762fa8ef1b6aec48893f4e9.jpeg</t>
  </si>
  <si>
    <t>https://s3.amazonaws.com/tiny-anexos-us/erp/ODk4NTQ1NzA2/6ec27c8e4e61638132aadbab72bfbf37.jpeg</t>
  </si>
  <si>
    <t>https://s3.amazonaws.com/tiny-anexos-us/erp/ODk4NTQ1NzA2/e39a016e90acd4b16df182187a5e5910.jpeg</t>
  </si>
  <si>
    <t>https://s3.amazonaws.com/tiny-anexos-us/erp/ODk4NTQ1NzA2/39cea058362a2a1e56988241d6aa5013.jpeg</t>
  </si>
  <si>
    <t>904719882</t>
  </si>
  <si>
    <t>Sintra Pro 1,5l</t>
  </si>
  <si>
    <t>7898511030592</t>
  </si>
  <si>
    <t>&lt;p&gt;Sintra Pro - Multilimpador Flotador Bactericida Ultra Concentrado&lt;br&gt;&lt;br&gt;Sintra Pro é o aliado perfeito para a limpeza completa do interior do veículo. Com fórmula ultra concentrada e pH balanceado, o produto é ideal para limpar painéis, laterais e cantos de portas, bancos de couro, carpetes e estofados. Além de remover manchas difíceis, como gordura e sujeiras diversas, Sintra Pro elimina microrganismos causadores de doenças, reduz maus odores e deixa o veículo mais limpo e saudável. Sua baixa espumação torna-o ideal para uso em extratoras, garantindo máxima eficiência e praticidade.&lt;br&gt;&lt;br&gt;Diferenciais do Sintra Pro:&lt;br&gt;&lt;br&gt;- Ultra Concentrado: Economia e alto rendimento.&lt;br&gt;- Alto Poder de Limpeza: Remove manchas e sujeiras incrustadas.&lt;br&gt;- Bactericida: Elimina microrganismos prejudiciais.&lt;br&gt;- Baixa Espumação: Ideal para extratoras e manutenção prática.&lt;br&gt;- Redução de Odores: Ambiente interno mais fresco e saudável.&lt;br&gt;&lt;br&gt;&lt;br&gt;Diluições Recomendadas:&lt;br&gt;&lt;br&gt;- Plásticos, couro muito encardido e laterais de portas: 1:15&lt;br&gt;- Carpetes, estofados e tetos:&lt;br&gt;Sujeira pesada: 1:10&lt;br&gt;Sujeira média: 1:20&lt;br&gt;Sujeira leve: 1:30&lt;br&gt;- Manutenção em painéis, laterais de portas e bancos de couro: 1:50&lt;br&gt;- Extratoras: até 1:60&lt;br&gt;- Tornador: 1:10&lt;br&gt;&lt;br&gt;Modo de Uso:&lt;br&gt;&lt;br&gt;Para painéis, laterais, cantos de portas e bancos de couro:&lt;br&gt;1. Dilua o produto na proporção indicada.&lt;br&gt;2. Aplique a solução com um pulverizador na área a ser limpa.&lt;br&gt;3. Utilize um pincel, escova macia ou aplicador de espuma para realizar movimentos circulares até desprender a sujeira.&lt;br&gt;4. Remova o excesso com uma toalha de microfibra úmida.&lt;br&gt;&lt;br&gt;Para carpetes, estofados e tecidos:&lt;br&gt;1. Dilua o produto conforme a proporção indicada.&lt;br&gt;2. Aplique a solução com um pulverizador na área desejada.&lt;br&gt;3. Use uma escova macia ou aplicador de espuma para esfregar em movimentos circulares.&lt;br&gt;4. Aspire a área com um aspirador de água para remover sujeiras. Aguarde a secagem completa.&lt;br&gt;&lt;br&gt;Informações Adicionais:&lt;br&gt;- Produto alcalino. Não recomendado para vidros automotivos.&lt;br&gt;- Rendimento elevado: ideal para uso profissional e doméstico.&lt;br&gt;&lt;br&gt;Itens Inclusos:&lt;br&gt;1 Sintra Pro 1,5L&lt;br&gt;&lt;br&gt;Dê um novo padrão de limpeza ao interior do seu veículo com Sintra Pro – limpeza eficiente, sem agredir e com o cuidado que seu carro merece!&lt;/p&gt;</t>
  </si>
  <si>
    <t>https://s3.amazonaws.com/tiny-anexos-us/erp/ODk4NTQ1NzA2/808cbe7c21b469c82049a0592cbbe5cc.jpg</t>
  </si>
  <si>
    <t>https://s3.amazonaws.com/tiny-anexos-us/erp/ODk4NTQ1NzA2/c2cc2dca8ef73b91aa1522972003f723.jpg</t>
  </si>
  <si>
    <t>https://s3.amazonaws.com/tiny-anexos-us/erp/ODk4NTQ1NzA2/8001b672380f3ebdafa0f4dcc8d023dd.jpg</t>
  </si>
  <si>
    <t>https://s3.amazonaws.com/tiny-anexos-us/erp/ODk4NTQ1NzA2/1b7837e485ba0c7fd0449962a4d0685f.jpg</t>
  </si>
  <si>
    <t>https://s3.amazonaws.com/tiny-anexos-us/erp/ODk4NTQ1NzA2/d119819b1004e5dab51b791afdfb53e2.jpg</t>
  </si>
  <si>
    <t>932603572</t>
  </si>
  <si>
    <t>VX2011045</t>
  </si>
  <si>
    <t>Sintra Pro 3l</t>
  </si>
  <si>
    <t>https://s3.amazonaws.com/tiny-anexos-us/erp/ODk4NTQ1NzA2/eb6a68de11107df8d8e1a038a884ac07.webp</t>
  </si>
  <si>
    <t>932603787</t>
  </si>
  <si>
    <t>VX2011000</t>
  </si>
  <si>
    <t>Sintra Pro 5l</t>
  </si>
  <si>
    <t>https://s3.amazonaws.com/tiny-anexos-us/erp/ODk4NTQ1NzA2/7c4d7419552c0e993725b7e172cbe144.webp</t>
  </si>
  <si>
    <t>904719887</t>
  </si>
  <si>
    <t>SIO2-Pro 500ml</t>
  </si>
  <si>
    <t>7898511027110</t>
  </si>
  <si>
    <t>&lt;p&gt;SIO2-PRO Manutenção para Superfícies Vitrificadas - 500ml&lt;/p&gt; &lt;p&gt;Desenvolvido especialmente para a manutenção de superfícies tratadas com vitrificadores, este produto é ideal para preservar o tratamento aplicado em plásticos, faróis, pintura e motores, prolongando sua durabilidade e aparência impecável. Sua fórmula avançada combina silanos e siloxanos de cadeia longa, derivados do elemento químico silício, proporcionando uma excelente hidrorepelência e acabamento aveludado, além de reduzir o atrito e minimizar riscos.&lt;/p&gt; &lt;p&gt;Principais Benefícios&lt;/p&gt; &lt;p&gt;- Alta Hidrorepelência: Proteção contra água e sujeiras.&lt;br&gt;- Melhor Acabamento: Superfícies com toque suave e brilho intenso.&lt;br&gt;- Durabilidade Estendida: Até 4 meses de proteção na pintura.&lt;br&gt;- Fácil Aplicação: Fórmula pronta para uso, ideal para manutenções regulares.&lt;/p&gt; &lt;p&gt;Indicações de Uso&lt;/p&gt; &lt;p&gt;Compatível com superfícies tratadas com:&lt;br&gt;- V-Plastic: Plásticos.&lt;br&gt;- V-Light: Faróis e lanternas.&lt;br&gt;- V-Paint: Pintura.&lt;br&gt;- V-Energy: Motor.&lt;/p&gt; &lt;p&gt;Modo de Uso&lt;/p&gt; &lt;p&gt;1. Certifique-se de que a superfície está limpa e seca.&lt;br&gt;2. Agite bem o produto antes de usar.&lt;br&gt;3. Pulverize uma leve névoa em uma área de até 60cm x 60cm.&lt;br&gt;4. Use uma toalha de microfibra limpa e seca para espalhar e finalizar.&lt;br&gt;5. Repita o processo até concluir o veículo. Em caso de manchas, refaça o passo 3.&lt;/p&gt; &lt;p&gt;Informações Adicionais&lt;/p&gt; &lt;p&gt;- Não recomendado para superfícies de couro. Para manutenção de couro vitrificado, utilize uma toalha de microfibra levemente umedecida.&lt;br&gt;- Garantia de brilho e proteção por até 3 meses.&lt;/p&gt; &lt;p&gt;Itens Inclusos&lt;/p&gt; &lt;p&gt;1 SIO2-PRO (500ml)&lt;/p&gt; &lt;p&gt;Invista na manutenção profissional das suas superfícies vitrificadas e preserve o brilho e a proteção por muito mais tempo!&lt;/p&gt;</t>
  </si>
  <si>
    <t>https://s3.amazonaws.com/tiny-anexos-us/erp/ODk4NTQ1NzA2/3cc96e1e17bfa4fe547166b3660e3210.jpeg</t>
  </si>
  <si>
    <t>https://s3.amazonaws.com/tiny-anexos-us/erp/ODk4NTQ1NzA2/832f1e24b38696086139208b3f2b26bb.jpeg</t>
  </si>
  <si>
    <t>https://s3.amazonaws.com/tiny-anexos-us/erp/ODk4NTQ1NzA2/6dd2ca3f7c26cbf198813e5609976c2c.jpeg</t>
  </si>
  <si>
    <t>https://s3.amazonaws.com/tiny-anexos-us/erp/ODk4NTQ1NzA2/5bdc3329afc3bd1330f54c1f7bb646e7.jpeg</t>
  </si>
  <si>
    <t>https://s3.amazonaws.com/tiny-anexos-us/erp/ODk4NTQ1NzA2/7863b6a3a9a50be4b7c7fae22b2bc984.jpeg</t>
  </si>
  <si>
    <t>https://s3.amazonaws.com/tiny-anexos-us/erp/ODk4NTQ1NzA2/2a141ef3a1f23025352e40caeaccfdf1.jpeg</t>
  </si>
  <si>
    <t>904719891</t>
  </si>
  <si>
    <t>Smart Led Taytech 20000 Lumens H3</t>
  </si>
  <si>
    <t>8539.52.00</t>
  </si>
  <si>
    <t>&lt;p&gt;Kit Lâmpadas Do Farol de Milha GM Kadett 1985 1986 1987 1988 1989 1990 1991 1992 1993 1994 1995 1996 Smart LED Branco Xenon 6000K Tay Tech - Produto com Garantia!&lt;br&gt;&lt;br&gt;Especificações Técnicas:&lt;br&gt;- Cor da Luz: 6000K (Branco-Frio)&lt;br&gt;- Vida Útil: 10.000 horas&lt;br&gt;- Consumo: 50W (Economia para a Bateria do seu Veículo)&lt;br&gt;- Voltagem: 12-24V&lt;br&gt;&lt;br&gt;Conteúdo da Embalagem:&lt;br&gt;&lt;br&gt;02 Lâmpadas Smart LED 6000K 20000 Lumens&lt;br&gt;01 Manual de Instruções&lt;br&gt;&lt;br&gt;Atenção para Instalação:&lt;br&gt;&lt;br&gt;- A instalação e uso de lâmpadas não originais são de total responsabilidade do proprietário/condutor do veículo.&lt;br&gt;- É altamente recomendado que a instalação seja realizada por um profissional especializado.&lt;br&gt;&lt;br&gt;Detalhes Importantes:&lt;br&gt;&lt;br&gt;- Produto Novo na Caixa com 30 Dias de Garantia.&lt;br&gt;- As lâmpadas possuem polos; caso a instalação inicial falhe, inverta os polos.&lt;br&gt;- Para o modelo H1, conecte apenas o fio VERMELHO. Não conecte ambos os cabos juntos.&lt;br&gt;&lt;br&gt;Observações Adicionais:&lt;br&gt;&lt;br&gt;- A instalação deve ser feita por um profissional qualificado; não nos responsabilizamos por erros de instalação que podem resultar em queima prematura ou baixa luminosidade dos LEDs após poucos dias de uso.&lt;br&gt;- Alguns modelos de veículos podem apresentar dificuldades na instalação; recomendamos consultar um profissional experiente.&lt;br&gt;- Solicite ao instalador que teste o produto antes da instalação; trocas imediatas só são aceitas se o produto estiver sem marcas de uso.&lt;br&gt;&lt;br&gt;Termos de Garantia:&lt;br&gt;- Não oferecemos garantia para casos de mau uso, erros de instalação, aplicação incorreta, ou adaptações fora do padrão.&lt;br&gt;- A garantia não se aplica a produtos danificados durante a montagem, por componentes em mau estado, ou instalação inadequada.&lt;br&gt;- Não cobrimos peças modificadas ou danificadas por alterações no veículo ou acidentes.&lt;br&gt;- Utilização de ferramentas inadequadas ou instalação incorreta invalida a garantia.&lt;br&gt;&lt;br&gt;Garantia do vendedor: 30 dias&lt;/p&gt;</t>
  </si>
  <si>
    <t>https://s3.amazonaws.com/tiny-anexos-us/erp/ODk4NTQ1NzA2/8f4058ed1a2ea799a67a83afc92f4a6a.jpg</t>
  </si>
  <si>
    <t>https://s3.amazonaws.com/tiny-anexos-us/erp/ODk4NTQ1NzA2/d0f0cf26fb3cded061b4c8244f3e3f6c.jpg</t>
  </si>
  <si>
    <t>https://s3.amazonaws.com/tiny-anexos-us/erp/ODk4NTQ1NzA2/93f5b2035299d00f1efc1aa53744c0d3.jpg</t>
  </si>
  <si>
    <t>https://s3.amazonaws.com/tiny-anexos-us/erp/ODk4NTQ1NzA2/b96e712b5bf3228b46d51e14318fe09a.jpg</t>
  </si>
  <si>
    <t>https://s3.amazonaws.com/tiny-anexos-us/erp/ODk4NTQ1NzA2/1e9185cebb731f4719fc54f91420ef2b.jpg</t>
  </si>
  <si>
    <t>https://s3.amazonaws.com/tiny-anexos-us/erp/ODk4NTQ1NzA2/b25045e80560eecd669943af7b292cc3.jpg</t>
  </si>
  <si>
    <t>904719909</t>
  </si>
  <si>
    <t>TT-6000H1</t>
  </si>
  <si>
    <t>Smart Led Taytech 6000 Lumens - H1</t>
  </si>
  <si>
    <t>https://s3.amazonaws.com/tiny-anexos-us/erp/ODk4NTQ1NzA2/200bae596c24e3a3ac1dbeca460aa015.png</t>
  </si>
  <si>
    <t>Tay Tech</t>
  </si>
  <si>
    <t>904719929</t>
  </si>
  <si>
    <t>TT-6000H13</t>
  </si>
  <si>
    <t>Smart Led Taytech 6000 Lumens - H13</t>
  </si>
  <si>
    <t>https://s3.amazonaws.com/tiny-anexos-us/erp/ODk4NTQ1NzA2/e1dadf65f30a0946229177b49c4d7dd9.png</t>
  </si>
  <si>
    <t>904719934</t>
  </si>
  <si>
    <t>TT-6000H27</t>
  </si>
  <si>
    <t>Smart Led Taytech 6000 Lumens - H27</t>
  </si>
  <si>
    <t>https://s3.amazonaws.com/tiny-anexos-us/erp/ODk4NTQ1NzA2/5171939535b33ecba7d504bd847e3b2e.png</t>
  </si>
  <si>
    <t>904719914</t>
  </si>
  <si>
    <t>Smart Led Taytech 6000 Lumens - H4</t>
  </si>
  <si>
    <t>&lt;p&gt;Smart Led Branca Fria Farol Alto E Baixo Honda City 2009 A 2014 Aplicaçoes: 2009 2010 2011 2012 2013 2014 Ilumine o seu caminho com o Smart Led Tay Tech de 6000 Lumens Modelo H4 6000K. Com sua luz extremamente branca, você terá uma visibilidade ainda melhor em condições de baixa luminosidade, proporcionando mais segurança durante a direção. Com uma vida útil de aproximadamente 30.000 horas, o Smart Led Tay Tech de 6000 Lumens Modelo H4 6000K é feito com um chip de LED modelo Flip cob, que é mais resistente e durável, além de proporcionar uma economia de energia de até 60% em comparação com as lâmpadas convencionais. O Smart Led Tay Tech de 6000 Lumens Modelo H4 6000K é compatível com as voltagens de 12V e 24V, o que o torna adequado para uso em diversos tipos de veículos. Seu design ecologicamente correto é uma opção sustentável e consciente. Além disso, o Smart Led Tay Tech de 6000 Lumens Modelo H4 6000K possui uma temperatura de operação entre 40°C a 165°C, garantindo que funcione perfeitamente mesmo em condições extremas de temperatura. Sua potência e tecnologia proporcionam uma melhora significativa na visualização de placas e sinalizações, garantindo ainda mais segurança para você e para outros motoristas. Com medidas compactas de 8,0 x 4,0 cm, o Smart Led Tay Tech de 6000 Lumens Modelo H4 6000K é fácil de instalar e compatível com a maioria dos modelos de carros, motos e caminhões. Não perca mais tempo com lâmpadas convencionais. Adquira agora mesmo o Smart Led Tay Tech de 6000 Lumens Modelo H4 6000K e garanta a melhor performance e segurança para suas viagens! Embalagem: 02 Lâmpada Led&lt;/p&gt;</t>
  </si>
  <si>
    <t>https://s3.amazonaws.com/tiny-anexos-us/erp/ODk4NTQ1NzA2/f6a812a665ac721007ab7550da25eee0.jpg</t>
  </si>
  <si>
    <t>https://s3.amazonaws.com/tiny-anexos-us/erp/ODk4NTQ1NzA2/72b7fcb9603d4f8875be8210ea8c3331.jpg</t>
  </si>
  <si>
    <t>https://s3.amazonaws.com/tiny-anexos-us/erp/ODk4NTQ1NzA2/0703222f2bcbc48610d625832274bb4d.jpg</t>
  </si>
  <si>
    <t>https://s3.amazonaws.com/tiny-anexos-us/erp/ODk4NTQ1NzA2/d6ad93d908dff5c81b26295e96f2508c.jpg</t>
  </si>
  <si>
    <t>https://s3.amazonaws.com/tiny-anexos-us/erp/ODk4NTQ1NzA2/f10a836461ed21506ab7499415bb9f83.jpg</t>
  </si>
  <si>
    <t>904719919</t>
  </si>
  <si>
    <t>Smart Led Taytech 6000 Lumens - H7</t>
  </si>
  <si>
    <t>&lt;p&gt;Super Led Farol Baixo Fiat Argo e Cronos 2018+ Aplicação: Fiat argo e cronos 2018 a 2024, todas as versões 1.0, 1.3, 1.8,automatico, manual, drive, trekking, hgt, precision. Conteudo da embalagem: 2 lampadas super led H7 A Lâmpada LED V Clear emite luz com exclusiva temperatura de cor de 6000K, gerando iluminação na cor super branca. O tom amarelado das lâmpadas originais vai dar lugar ao branco produzindo o efeito xênon. A Lâmpada LED Cinoy possui o inovador Chip de LED modelo Flip cob que se diferencia dos demais pela sua maior resistência e durabilidade quando comparado com os modelos já existentes no mercado.as lâmpadas de LEDs são radicalmente diferentes e otimizadas, quando comparadas com lâmpadas halógenas ou incandescentes. Ao invés de terem filamentos aquecidos, os LEDs possuem seu processo de funcionamento em um diodo semicondutor. Além disso, trabalha com menos potência. Enquanto uma lâmpada comum consome 55w, o Led consome apenas 37w. Este kit LED possui tonalidade 6000k, baixo consumo, pode ser utilizado em carros de 12V e 24V com garantia de vida útil prolongada. Características Temperatura de cor de 6000K Chip de LED modelo Flip cob Instalação rápida e sem adaptações Maior durabilidade e resistência Efeito Xênon - Maior visibilidade Fio super resistente coberto por malha de nylonEspecificações Tipo: Super LED - 6000K (Kelvin) Extremamente Branca Vida útil + /- 30.000 horas Chip de LED modelo Flip cob mais resistente Voltagem: 12V e 24V Potência: 37W por bulbo Novo cooler Não esquenta como as lâmpadas tradicionais Mais segurança e melhor performance Componentes ecologicamente corretos Economia de até 60% de energia Temp. de operação: - 40°C à 95°C Proporciona Melhora na Visualização de Placas e Sinalizações Medidas: 8,0 x 4,0 cm Itens InclusosConteúdo da Embalagem: 01 Par de Lâmpada Led 6000K V Clear Yonic Super LED Manual&lt;/p&gt;</t>
  </si>
  <si>
    <t>https://s3.amazonaws.com/tiny-anexos-us/erp/ODk4NTQ1NzA2/ddaa3684cec7d862664bf8f2c462c1aa.jpg</t>
  </si>
  <si>
    <t>https://s3.amazonaws.com/tiny-anexos-us/erp/ODk4NTQ1NzA2/ec869883d815efc9e6c12d23341c0507.jpg</t>
  </si>
  <si>
    <t>https://s3.amazonaws.com/tiny-anexos-us/erp/ODk4NTQ1NzA2/e53d10b8a84081069d83912ac7a7036c.jpg</t>
  </si>
  <si>
    <t>https://s3.amazonaws.com/tiny-anexos-us/erp/ODk4NTQ1NzA2/dfafca9dd3a0c4a93d8608c90815416b.jpg</t>
  </si>
  <si>
    <t>https://s3.amazonaws.com/tiny-anexos-us/erp/ODk4NTQ1NzA2/5aa896db6fa1daa3f08c5523ab71c016.jpg</t>
  </si>
  <si>
    <t>904719924</t>
  </si>
  <si>
    <t>Smart Led Taytech 6000 Lumens - H8</t>
  </si>
  <si>
    <t>&lt;p&gt;Super Led Branca Farol de Milha Ford Ranger 2017 a 2023 Aplicações: XL XLS XLT Raptor A Lâmpada LED V Clear emite luz com exclusiva temperatura de cor de 6000K, gerando iluminação na cor super branca. O tom amarelado das lâmpadas originais vai dar lugar ao branco produzindo o efeito xênon. A Lâmpada LED Cinoy possui o inovador Chip de LED modelo Flip cob que se diferencia dos demais pela sua maior resistência e durabilidade quando comparado com os modelos já existentes no mercado.as lâmpadas de LEDs são radicalmente diferentes e otimizadas, quando comparadas com lâmpadas halógenas ou incandescentes. Este kit LED possui tonalidade 6000k, baixo consumo, pode ser utilizado em carros de 12V e 24V com garantia de vida útil prolongada. Características Temperatura de cor de 6000K Chip de LED modelo Flip cob Instalação rápida e sem adaptações Maior durabilidade e resistência Efeito Xênon - Maior visibilidade Fio super resistente coberto por malha de nylon importado por: Cinoy Yonic Especificações Tipo: Super LED - 6000K (Kelvin) Extremamente Branca Vida útil + /- 30.000 horas Chip de LED modelo Flip cob mais resistente Voltagem: 12V e 24V Mais segurança e melhor performance Componentes ecologicamente corretos Economia de até 60% de energia Temp. de operação: - 40°C à 95°C Proporciona Melhora na Visualização de Placas e Sinalizações Medidas: 8,0 x 4,0 cm Itens Inclusos Conteúdo da Embalagem: 02 Lâmpada Led&lt;/p&gt;</t>
  </si>
  <si>
    <t>https://s3.amazonaws.com/tiny-anexos-us/erp/ODk4NTQ1NzA2/bdbeb4ce8f91ed541b2dddf5c9193e50.jpg</t>
  </si>
  <si>
    <t>https://s3.amazonaws.com/tiny-anexos-us/erp/ODk4NTQ1NzA2/9d3b023e8d15e39a659ea093a86ec6d3.jpg</t>
  </si>
  <si>
    <t>https://s3.amazonaws.com/tiny-anexos-us/erp/ODk4NTQ1NzA2/bb6ab71868cc341853219ef1d4f7e0df.jpg</t>
  </si>
  <si>
    <t>https://s3.amazonaws.com/tiny-anexos-us/erp/ODk4NTQ1NzA2/37457304aa46f53be6c3fc89103e4d4e.jpg</t>
  </si>
  <si>
    <t>https://s3.amazonaws.com/tiny-anexos-us/erp/ODk4NTQ1NzA2/f9e9862891f8e6ab42c2000a34ab96c7.jpg</t>
  </si>
  <si>
    <t>904719939</t>
  </si>
  <si>
    <t>Smart Led Taytech 6000 Lumens - Hb3 (9005)</t>
  </si>
  <si>
    <t>&lt;p&gt;Super Led Branca Farol De Milha Vw Gol G5 2008 a 2012 Aplicações: 2008 2009 2010 2011 2012 A Lâmpada LED V Clear emite luz com exclusiva temperatura de cor de 6000K, gerando iluminação na cor super branca. O tom amarelado das lâmpadas originais vai dar lugar ao branco produzindo o efeito xênon. A Lâmpada LED Cinoy possui o inovador Chip de LED modelo Flip cob que se diferencia dos demais pela sua maior resistência e durabilidade quando comparado com os modelos já existentes no mercado.as lâmpadas de LEDs são radicalmente diferentes e otimizadas, quando comparadas com lâmpadas halógenas ou incandescentes. Este kit LED possui tonalidade 6000k, baixo consumo, pode ser utilizado em carros de 12V e 24V com garantia de vida útil prolongada. Características Temperatura de cor de 6000K Chip de LED modelo Flip cob Instalação rápida e sem adaptações Maior durabilidade e resistência Efeito Xênon - Maior visibilidade Fio super resistente coberto por malha de nylon importado por: Cinoy Yonic Especificações Tipo: Super LED - 6000K (Kelvin) Extremamente Branca Vida útil + /- 30.000 horas Chip de LED modelo Flip cob mais resistente Voltagem: 12V e 24V Mais segurança e melhor performance Componentes ecologicamente corretos Economia de até 60% de energia Temp. de operação: - 40°C à 95°C Proporciona Melhora na Visualização de Placas e Sinalizações Medidas: 8,0 x 4,0 cm Itens Inclusos Conteúdo da Embalagem: 02 Lâmpada Led&lt;/p&gt;</t>
  </si>
  <si>
    <t>https://s3.amazonaws.com/tiny-anexos-us/erp/ODk4NTQ1NzA2/94f406bbbdd00928184ed5025cc29513.jpg</t>
  </si>
  <si>
    <t>https://s3.amazonaws.com/tiny-anexos-us/erp/ODk4NTQ1NzA2/fd31ee62a8c00e37940102800e56479c.jpg</t>
  </si>
  <si>
    <t>https://s3.amazonaws.com/tiny-anexos-us/erp/ODk4NTQ1NzA2/36c8cabef8cf2866158738d2e4525ef3.jpg</t>
  </si>
  <si>
    <t>https://s3.amazonaws.com/tiny-anexos-us/erp/ODk4NTQ1NzA2/da3cae2cc4a9b7caead663426dd3f14e.jpg</t>
  </si>
  <si>
    <t>https://s3.amazonaws.com/tiny-anexos-us/erp/ODk4NTQ1NzA2/53a895fcaa8debbc9869c3c70babaed7.jpg</t>
  </si>
  <si>
    <t>904719944</t>
  </si>
  <si>
    <t>Smart Led Taytech 6000 Lumens - Hb4 (9006)</t>
  </si>
  <si>
    <t>&lt;p&gt;Super Led Branca Farol De Milha Ford Ecosport 2003 a 2012 Aplicações: 2003 2004 2005 2006 2007 2008 2009 2010 2011 2012 A Lâmpada LED V Clear emite luz com exclusiva temperatura de cor de 6000K, gerando iluminação na cor super branca. O tom amarelado das lâmpadas originais vai dar lugar ao branco produzindo o efeito xênon. A Lâmpada LED Cinoy possui o inovador Chip de LED modelo Flip cob que se diferencia dos demais pela sua maior resistência e durabilidade quando comparado com os modelos já existentes no mercado.as lâmpadas de LEDs são radicalmente diferentes e otimizadas, quando comparadas com lâmpadas halógenas ou incandescentes. Este kit LED possui tonalidade 6000k, baixo consumo, pode ser utilizado em carros de 12V e 24V com garantia de vida útil prolongada. Características Temperatura de cor de 6000K Chip de LED modelo Flip cob Instalação rápida e sem adaptações Maior durabilidade e resistência Efeito Xênon - Maior visibilidade Fio super resistente coberto por malha de nylon importado por: Cinoy Yonic Especificações Tipo: Super LED - 6000K (Kelvin) Extremamente Branca Vida útil + /- 30.000 horas Chip de LED modelo Flip cob mais resistente Voltagem: 12V e 24V Mais segurança e melhor performance Componentes ecologicamente corretos Economia de até 60% de energia Temp. de operação: - 40°C à 95°C Proporciona Melhora na Visualização de Placas e Sinalizações Medidas: 8,0 x 4,0 cm Itens Inclusos Conteúdo da Embalagem: 02 Lâmpada Led&lt;/p&gt;</t>
  </si>
  <si>
    <t>https://s3.amazonaws.com/tiny-anexos-us/erp/ODk4NTQ1NzA2/6dd9bb8c84a3f24b4dd7325dc9178fa8.jpg</t>
  </si>
  <si>
    <t>https://s3.amazonaws.com/tiny-anexos-us/erp/ODk4NTQ1NzA2/f288324525cc7cc1eaf742358fff7303.jpg</t>
  </si>
  <si>
    <t>https://s3.amazonaws.com/tiny-anexos-us/erp/ODk4NTQ1NzA2/4ebab060a262d42fb20d10cfe7459183.jpg</t>
  </si>
  <si>
    <t>https://s3.amazonaws.com/tiny-anexos-us/erp/ODk4NTQ1NzA2/bd3b92a93693fcadf576283bf89133fb.jpg</t>
  </si>
  <si>
    <t>904719962</t>
  </si>
  <si>
    <t>Smart Led Taytech 8000 Lumens - H1</t>
  </si>
  <si>
    <t>7898637671501</t>
  </si>
  <si>
    <t>&lt;p&gt;Ilumine o seu caminho com o Super LED Automotivo Taytech Ultra led Modelo H4 8000K. Com sua luz extremamente branca, você terá uma visibilidade ainda melhor em condições de baixa luminosidade, proporcionando mais segurança durante a direção.&lt;br&gt;&lt;br&gt;Com uma vida útil de aproximadamente 30.000 horas, o Super LED Automotivo Taytech Ultra led Modelo H4 é feito com um chip de LED modelo Flip cob, que é mais resistente e durável, além de proporcionar uma economia de energia de até 60% em comparação com as lâmpadas convencionais.&lt;br&gt;&lt;br&gt;O Taytech Ultra led Modelo H é compatível com as voltagens de 12V e 24V, o que o torna adequado para uso em diversos tipos de veículos. Seu design ecologicamente correto é uma opção sustentável e consciente.&lt;br&gt;&lt;br&gt;Além disso, o Taytech Ultra led Modelo H4 8000K possui uma temperatura de operação entre -40°C a 95°C, garantindo que funcione perfeitamente mesmo em condições extremas de temperatura. Sua potência e tecnologia proporcionam uma melhora significativa na visualização de placas e sinalizações, garantindo ainda mais segurança para você e para outros motoristas.&lt;br&gt;&lt;br&gt;Com medidas compactas de 8,0 x 4,0 cm, o Taytech Ultra led Modelo H4 é fácil de instalar e compatível com a maioria dos modelos de carros, motos e caminhões.&lt;br&gt;&lt;br&gt;Não perca mais tempo com lâmpadas convencionais. Adquira agora mesmo o Taytech Ultra led Modelo H4 e garanta a melhor performance e segurança para suas viagens!&lt;br&gt;&lt;br&gt;Embalagem: &lt;br&gt;02 Lâmpada Led&lt;/p&gt;</t>
  </si>
  <si>
    <t>https://s3.amazonaws.com/tiny-anexos-us/erp/ODk4NTQ1NzA2/b1683e8e240b2e121dc2c5d038418592.jpg</t>
  </si>
  <si>
    <t>https://s3.amazonaws.com/tiny-anexos-us/erp/ODk4NTQ1NzA2/58c3f2018405292a4397bb52847b0709.jpg</t>
  </si>
  <si>
    <t>https://s3.amazonaws.com/tiny-anexos-us/erp/ODk4NTQ1NzA2/60ad9fca39c2636215a499d45e604e93.jpg</t>
  </si>
  <si>
    <t>https://s3.amazonaws.com/tiny-anexos-us/erp/ODk4NTQ1NzA2/895ef04a6f7db6c280d0a8d442bbe921.jpg</t>
  </si>
  <si>
    <t>https://s3.amazonaws.com/tiny-anexos-us/erp/ODk4NTQ1NzA2/e0f24ad7a5e8afb03ffab6d89abad50a.jpg</t>
  </si>
  <si>
    <t>https://s3.amazonaws.com/tiny-anexos-us/erp/ODk4NTQ1NzA2/618dff761f8be3188c39255535d384c9.jpg</t>
  </si>
  <si>
    <t>904719982</t>
  </si>
  <si>
    <t>Smart Led Taytech 8000 Lumens - H11</t>
  </si>
  <si>
    <t>7898637671464</t>
  </si>
  <si>
    <t>https://s3.amazonaws.com/tiny-anexos-us/erp/ODk4NTQ1NzA2/970a8487528e1fac0a17f2929f304f68.jpg</t>
  </si>
  <si>
    <t>904719987</t>
  </si>
  <si>
    <t>Smart Led Taytech 8000 Lumens - H13</t>
  </si>
  <si>
    <t>7898637671440</t>
  </si>
  <si>
    <t>https://s3.amazonaws.com/tiny-anexos-us/erp/ODk4NTQ1NzA2/f901c07aaede02772771a757dfad10e7.jpeg</t>
  </si>
  <si>
    <t>904719992</t>
  </si>
  <si>
    <t>Smart Led Taytech 8000 Lumens - H27</t>
  </si>
  <si>
    <t>7898637671419</t>
  </si>
  <si>
    <t>https://s3.amazonaws.com/tiny-anexos-us/erp/ODk4NTQ1NzA2/f63c996a787121e5a812f12921d64fd8.jpeg</t>
  </si>
  <si>
    <t>919716618</t>
  </si>
  <si>
    <t>Smart Led Taytech 8000 Lumens - H3</t>
  </si>
  <si>
    <t>29</t>
  </si>
  <si>
    <t>7898637671495</t>
  </si>
  <si>
    <t>https://s3.amazonaws.com/tiny-anexos-us/erp/ODk4NTQ1NzA2/7755070bbb63772accc3d1b5f19d2910.jpg</t>
  </si>
  <si>
    <t>904719967</t>
  </si>
  <si>
    <t>Smart Led Taytech 8000 Lumens - H4</t>
  </si>
  <si>
    <t>8539.50.00</t>
  </si>
  <si>
    <t>36</t>
  </si>
  <si>
    <t>7898637671488</t>
  </si>
  <si>
    <t>https://s3.amazonaws.com/tiny-anexos-us/erp/ODk4NTQ1NzA2/a7db2c59b1c2702c99c30aae7f3a41ae.jpeg</t>
  </si>
  <si>
    <t>904719972</t>
  </si>
  <si>
    <t>Smart Led Taytech 8000 Lumens - H7</t>
  </si>
  <si>
    <t>7898637671471</t>
  </si>
  <si>
    <t>https://s3.amazonaws.com/tiny-anexos-us/erp/ODk4NTQ1NzA2/001817a2e93010bed892420f87490ca3.jpeg</t>
  </si>
  <si>
    <t>904719977</t>
  </si>
  <si>
    <t>TT-8000H8</t>
  </si>
  <si>
    <t>Smart Led Taytech 8000 Lumens - H8</t>
  </si>
  <si>
    <t>8543.70.99</t>
  </si>
  <si>
    <t>https://s3.amazonaws.com/tiny-anexos-us/erp/ODk4NTQ1NzA2/8475b2427444342d8a967f35d84fa13e.jpeg</t>
  </si>
  <si>
    <t>904719997</t>
  </si>
  <si>
    <t>Smart Led Taytech 8000 Lumens - Hb3 (9005)</t>
  </si>
  <si>
    <t>7898637671396</t>
  </si>
  <si>
    <t>https://s3.amazonaws.com/tiny-anexos-us/erp/ODk4NTQ1NzA2/787df89f5a588f6c4a52117ed113c44b.jpeg</t>
  </si>
  <si>
    <t>904720002</t>
  </si>
  <si>
    <t>Smart Led Taytech 8000 Lumens - Hb4 (9006)</t>
  </si>
  <si>
    <t>7898637671402</t>
  </si>
  <si>
    <t>https://s3.amazonaws.com/tiny-anexos-us/erp/ODk4NTQ1NzA2/570bf5a43cb4a70c1c46f67805c7bcc0.jpeg</t>
  </si>
  <si>
    <t>920230939</t>
  </si>
  <si>
    <t>VX2005264</t>
  </si>
  <si>
    <t>Snow Foam Fast Pet 1L</t>
  </si>
  <si>
    <t>919716626</t>
  </si>
  <si>
    <t>ZC2050357</t>
  </si>
  <si>
    <t>Soprador Térmico 600W 220V Zacs</t>
  </si>
  <si>
    <t>919716630</t>
  </si>
  <si>
    <t>ZC2050360</t>
  </si>
  <si>
    <t>Soprador Térmico Fast 1250W 127V</t>
  </si>
  <si>
    <t>904720007</t>
  </si>
  <si>
    <t>Spell 500ml</t>
  </si>
  <si>
    <t>34</t>
  </si>
  <si>
    <t>7898511030127</t>
  </si>
  <si>
    <t>&lt;p&gt;Spell Selante de Silica Sem Toque - 500ml&lt;br&gt;&lt;br&gt;Spell é o selante revolucionário à base de sílica que proporciona proteção e brilho imediato para seu veículo. Desenvolvido para atuar diretamente sobre a pintura, plásticos, vidros e rodas, o produto cria um filme protetor com ação UVA e UVB, além de garantir hidrorepelência instantânea. Ideal para quem busca um acabamento impecável com máxima praticidade.&lt;br&gt;&lt;br&gt;Principais Benefícios&lt;br&gt;&lt;br&gt;- Hidrorrepelência Imediata: A água escorre instantaneamente após a aplicação.&lt;br&gt;- Proteção UV: Defende contra os efeitos nocivos dos raios solares.&lt;br&gt;- Fácil Aplicação: Sem necessidade de espalhar com pano.&lt;br&gt;- Versatilidade: Compatível com pintura, plásticos, vidros e rodas.&lt;br&gt;&lt;br&gt;Modo de Uso&lt;br&gt;&lt;br&gt;1. Lave o veículo e mantenha a superfície molhada.&lt;br&gt;2. Pulverize Spell de maneira uniforme, cobrindo no máximo 1/4 do veículo por vez.&lt;br&gt;3. Ative o produto utilizando um jato de alta pressão, observando a hidrorepelência imediata.&lt;br&gt;4. Repita o processo até cobrir todo o veículo.&lt;br&gt;5. Finalize secando o veículo completamente, utilizando um compressor de ar, soprador ou, se preferir, uma toalha de secagem.&lt;br&gt;&lt;br&gt;Observações Importantes&lt;br&gt;&lt;br&gt;- Spell não deve ser aplicado em superfícies secas.&lt;br&gt;- Utilize sempre em um ambiente bem ventilado e evite aplicação sob luz solar direta.&lt;br&gt;&lt;br&gt;Itens Inclusos&lt;br&gt;&lt;br&gt;1 Spell Selante de Sílica (500ml)&lt;br&gt;&lt;br&gt;Com Spell, seu veículo ganha brilho, proteção e praticidade, garantindo uma manutenção simples e eficaz para quem valoriza o cuidado automotivo!&lt;/p&gt;</t>
  </si>
  <si>
    <t>https://s3.amazonaws.com/tiny-anexos-us/erp/ODk4NTQ1NzA2/fa5bc187e14bc5f3610babc071a2b213.jpg</t>
  </si>
  <si>
    <t>https://s3.amazonaws.com/tiny-anexos-us/erp/ODk4NTQ1NzA2/4c02db4dfc47dfddd3cbffa7af313b00.jpg</t>
  </si>
  <si>
    <t>https://s3.amazonaws.com/tiny-anexos-us/erp/ODk4NTQ1NzA2/b4a7788758876ec51c5c056200ed9dc1.jpg</t>
  </si>
  <si>
    <t>https://s3.amazonaws.com/tiny-anexos-us/erp/ODk4NTQ1NzA2/93a119fa31f6336f8724abb457459478.jpg</t>
  </si>
  <si>
    <t>https://s3.amazonaws.com/tiny-anexos-us/erp/ODk4NTQ1NzA2/588d40658b63fa5806b9683627619c51.jpg</t>
  </si>
  <si>
    <t>https://s3.amazonaws.com/tiny-anexos-us/erp/ODk4NTQ1NzA2/1f1d0dfb123e2062aeb9ccce2db7f8c6.jpg</t>
  </si>
  <si>
    <t>932603983</t>
  </si>
  <si>
    <t>VX2018020</t>
  </si>
  <si>
    <t>Strike 1,5l</t>
  </si>
  <si>
    <t>3402.90.31</t>
  </si>
  <si>
    <t>7898511030158</t>
  </si>
  <si>
    <t>&lt;p&gt;Strike - Removedor de Piche e Resíduos de Cola O Strike é o aliado perfeito para a limpeza de veículos e superfícies contaminadas. Sua fórmula balanceada foi especialmente desenvolvida para remover piche, sujeiras incrustadas e a maioria dos resíduos de colas de adesivos e etiquetas autocolantes, garantindo eficiência sem prejudicar o verniz ou causar manchas. Principais Benefícios - Alta Eficácia: Remove piche, cola de adesivos e sujeiras difíceis. - Seguro para a Pintura: Não mancha e não prejudica o verniz do veículo. - Versatilidade: Ideal para diferentes superfícies contaminadas. Diluição Produto pronto para uso. Uso Recomendado - Superfícies pintadas. - Áreas com resíduos de piche ou colas. Informações Adicionais - Não utilizar em faróis ou superfícies de policarbonato. - Realize um teste prévio em uma área pequena para verificar a compatibilidade. Modo de Uso 1. Pulverize uma pequena quantidade do produto diretamente na área contaminada. 2. Aguarde 1 minuto para que o produto atue. 3. Esfregue suavemente com um pincel ou um pano de microfibra, garantindo o desprendimento da contaminação. 4. Enxágue abundantemente com água enquanto continua esfregando para remover completamente os resíduos. 5. Finalize secando a área com uma toalha de microfibra limpa e seca. 6. Dica: Caso necessário, repita o processo para remoção completa. Itens inclusos 1 Strike 500ml Garanta uma limpeza eficiente e segura com Strike – o removedor de piche e colas que cuida do seu veículo!&lt;/p&gt;</t>
  </si>
  <si>
    <t>https://s3.amazonaws.com/tiny-anexos-us/erp/ODk4NTQ1NzA2/39ed3901b27856a6418ce9307bd1398e.webp</t>
  </si>
  <si>
    <t>904720015</t>
  </si>
  <si>
    <t>Strike 500ml</t>
  </si>
  <si>
    <t>https://s3.amazonaws.com/tiny-anexos-us/erp/ODk4NTQ1NzA2/4610912648d49cbedff5b41bf4f74d30.jpeg</t>
  </si>
  <si>
    <t>https://s3.amazonaws.com/tiny-anexos-us/erp/ODk4NTQ1NzA2/e60f945b0f90c31edb0cb9c3e200cc0c.jpeg</t>
  </si>
  <si>
    <t>https://s3.amazonaws.com/tiny-anexos-us/erp/ODk4NTQ1NzA2/ce49fc1b25c1664b092d1440836aee17.jpeg</t>
  </si>
  <si>
    <t>https://s3.amazonaws.com/tiny-anexos-us/erp/ODk4NTQ1NzA2/5ba2d51ad4311307ade0e06b93cdf519.jpeg</t>
  </si>
  <si>
    <t>https://s3.amazonaws.com/tiny-anexos-us/erp/ODk4NTQ1NzA2/c199c988cd61d55e753ad66e0055f226.jpeg</t>
  </si>
  <si>
    <t>https://s3.amazonaws.com/tiny-anexos-us/erp/ODk4NTQ1NzA2/927ad8f7f21484b35afaef6dfe75b10e.jpeg</t>
  </si>
  <si>
    <t>904720020</t>
  </si>
  <si>
    <t>VL-LH1/1338</t>
  </si>
  <si>
    <t>Super Led C6 Vclear - H1</t>
  </si>
  <si>
    <t>7899562613383</t>
  </si>
  <si>
    <t>&lt;p&gt;Super Led Branca Farol Baixo Volkswagen Golf III 1992 a 1998&lt;br&gt;&lt;br&gt;Aplicações: Golf III Golf III Golf GTI Golf VR6 Golf Cabrio &lt;br&gt;&lt;br&gt;Cinoy VClear H1, que é um tipo de lâmpada LED super brilhante com uma temperatura de cor de 6000K (Kelvin), o que significa que produz uma luz extremamente branca. Essas lâmpadas são projetadas para durar cerca de 30.000 horas e utilizam um chip de LED modelo Flip cob mais resistente, o que garante maior durabilidade.&lt;br&gt;&lt;br&gt;Elas têm uma voltagem de 12V e 24V, o que as torna adequadas para uso em uma ampla variedade de veículos, desde carros de passeio até caminhões e ônibus. Além disso, essas lâmpadas oferecem maior segurança e melhor performance, bem como são ecologicamente corretas, permitindo economia de até 60% de energia.&lt;br&gt;&lt;br&gt;O VClear H1 Cinoy tem uma ampla faixa de temperatura de operação, que varia de -40°C a 95°C, o que significa que ele pode ser usado em uma ampla variedade de condições climáticas e ambientais. Além disso, ele também ajuda a melhorar a visualização de placas e sinalizações nas estradas, garantindo maior segurança para os motoristas.&lt;br&gt;&lt;br&gt;O tamanho dessas lâmpadas é de 8,0 x 4,0 cm e elas são facilmente instaladas em veículos. O anúncio não especifica quais itens estão incluídos no pacote, mas é possível que as lâmpadas vêm com conectores e fiação necessários para a instalação. Em resumo, o VClear H1 Cinoy é uma lâmpada LED de alta qualidade, que oferece maior durabilidade, segurança e eficiência energética para os motoristas.&lt;br&gt;02 Lâmpada Led&lt;/p&gt;</t>
  </si>
  <si>
    <t>https://s3.amazonaws.com/tiny-anexos-us/erp/ODk4NTQ1NzA2/3cabcb849fd3b1e6a7f3fd4a07d5ac96.jpg</t>
  </si>
  <si>
    <t>VClear</t>
  </si>
  <si>
    <t>904720024</t>
  </si>
  <si>
    <t>Super Led C6 Vclear - H11</t>
  </si>
  <si>
    <t>21</t>
  </si>
  <si>
    <t>7899562613352</t>
  </si>
  <si>
    <t>&lt;p&gt;A Lâmpada LED V Clear emite luz com exclusiva temperatura de cor de 6000K, gerando iluminação na cor super branca. O tom amarelado das lâmpadas originais vai dar lugar ao branco produzindo o efeito xênon.&lt;br&gt;&lt;br&gt;A Lâmpada LED Cinoy possui o inovador Chip de LED modelo Flip cob que se diferencia dos demais pela sua maior resistência e durabilidade quando comparado com os modelos já existentes no mercado.as lâmpadas de LEDs são radicalmente diferentes e otimizadas, quando comparadas com lâmpadas halógenas ou incandescentes.&lt;br&gt;&lt;br&gt;Este kit LED possui tonalidade 6000k, baixo consumo, pode ser utilizado em carros de 12V e 24V com garantia de vida útil prolongada. Características Temperatura de cor de 6000K Chip de LED modelo Flip cob Instalação rápida e sem adaptações &lt;br&gt;&lt;br&gt;Maior durabilidade e resistência Efeito Xênon - Maior visibilidade Fio super resistente coberto por malha de nylon&lt;br&gt;&lt;br&gt;importado por: Cinoy Yonic&lt;br&gt;&lt;br&gt;Especificações &lt;br&gt;&lt;br&gt;Tipo: Super LED - 6000K (Kelvin)&lt;br&gt;Extremamente Branca Vida útil + /- 30.000 horas &lt;br&gt;Chip de LED modelo Flip cob mais resistente &lt;br&gt;Voltagem: 12V e 24V &lt;br&gt;Mais segurança e melhor performance Componentes ecologicamente corretos Economia de até 60% de energia &lt;br&gt;Temp. de operação: - 40°C à 95°C Proporciona Melhora na Visualização de Placas e Sinalizações Medidas: 8,0 x 4,0 cm Itens Inclusos Conteúdo da &lt;br&gt;&lt;br&gt;Embalagem: &lt;br&gt;02 Lâmpada Led&lt;/p&gt;</t>
  </si>
  <si>
    <t>https://s3.amazonaws.com/tiny-anexos-us/erp/ODk4NTQ1NzA2/f3756c646706f923fcc01b93a88adf50.jpg</t>
  </si>
  <si>
    <t>https://s3.amazonaws.com/tiny-anexos-us/erp/ODk4NTQ1NzA2/3372837cf014b9a2d132223f5583fb6f.jpg</t>
  </si>
  <si>
    <t>https://s3.amazonaws.com/tiny-anexos-us/erp/ODk4NTQ1NzA2/052f5a7a6c4e11df9c15689a9cd5cb0b.jpg</t>
  </si>
  <si>
    <t>https://s3.amazonaws.com/tiny-anexos-us/erp/ODk4NTQ1NzA2/01cc04a4b02103e351688a99fae70eae.jpg</t>
  </si>
  <si>
    <t>https://s3.amazonaws.com/tiny-anexos-us/erp/ODk4NTQ1NzA2/9124d9834528877c67e6937eaa777725.jpg</t>
  </si>
  <si>
    <t>904720028</t>
  </si>
  <si>
    <t>Super Led C6 Vclear - H27</t>
  </si>
  <si>
    <t>7899562613413</t>
  </si>
  <si>
    <t>&lt;p&gt;Kit Lâmpada H27 Super LED Branco Xenon 6000K 6000 Lumens VClear C6 - Produto com Garantia!&lt;br&gt;&lt;br&gt;Especificações Técnicas:&lt;br&gt;&lt;br&gt;- Cor da Luz: 6000K (Branco-Frio)&lt;br&gt;- Vida Útil: 30.000 horas&lt;br&gt;- Consumo: 37W (Economia para a Bateria do seu Veículo)&lt;br&gt;- Voltagem: 12 - 24V&lt;br&gt;&lt;br&gt;Conteúdo da Embalagem:&lt;br&gt;&lt;br&gt;02 Lâmpada Super LED Branco Xenon 6000K 6000 Lumens VClear C6&lt;br&gt;01 Manual de Instruções&lt;br&gt;&lt;br&gt;Atenção para Instalação:&lt;br&gt;&lt;br&gt;- A instalação e uso de lâmpadas não originais são de total responsabilidade do proprietário/condutor do veículo.&lt;br&gt;- É altamente recomendado que a instalação seja realizada por um profissional especializado.&lt;br&gt;&lt;br&gt;Detalhes Importantes:&lt;br&gt;&lt;br&gt;- Produto Novo na Caixa com 30 Dias de Garantia.&lt;br&gt;- As lâmpadas possuem polos; caso a instalação inicial falhe, inverta os polos.&lt;br&gt;- Para o modelo H1, conecte apenas o fio VERMELHO. Não conecte ambos os cabos juntos.&lt;br&gt;&lt;br&gt;Observações Adicionais:&lt;br&gt;&lt;br&gt;- A instalação deve ser feita por um profissional qualificado; não nos responsabilizamos por erros de instalação que podem resultar em queima prematura ou baixa luminosidade dos LEDs após poucos dias de uso.&lt;br&gt;- Alguns modelos de veículos podem apresentar dificuldades na instalação; recomendamos consultar um profissional experiente.&lt;br&gt;- Solicite ao instalador que teste o produto antes da instalação; trocas imediatas só são aceitas se o produto estiver sem marcas de uso.&lt;br&gt;&lt;br&gt;Termos de Garantia:&lt;br&gt;- Não oferecemos garantia para casos de mau uso, erros de instalação, aplicação incorreta, ou adaptações fora do padrão.&lt;br&gt;- A garantia não se aplica a produtos danificados durante a montagem, por componentes em mau estado, ou instalação inadequada.&lt;br&gt;- Não cobrimos peças modificadas ou danificadas por alterações no veículo ou acidentes.&lt;br&gt;- Utilização de ferramentas inadequadas ou instalação incorreta invalida a garantia.&lt;br&gt;&lt;br&gt;Compatibilidade com Modelos:&lt;br&gt;&lt;br&gt;CHEVROLET&lt;br&gt;• Classic 2010 a 2016 - Farol Baixo H4 - Farol Alto H4 - Farol de Milha H3&lt;br&gt;• Cobalt 2018 - Farol Baixo H7 - Farol Alto H1 - Farol de Milha H27&lt;br&gt;• Onix 2012 a 2016 - Farol Baixo H4 - Farol Alto H4 - Farol de Milha H27&lt;br&gt;• S10 2012 a 2016 - Farol Baixo H7 - Farol Alto H1 - Farol de Milha HB4&lt;br&gt;• Spin 2012 em Diante - Farol Baixo H4 - Farol Alto H4 - Farol de Milha H27&lt;br&gt;• Tracker 2013 a 2016 - Farol Baixo H7 - Farol Alto H1 - Farol de Milha HB4&lt;br&gt;• Tracker 2017 em Diante - Farol Baixo H7 / HB3 - Farol Alto H1 / HB3 - Farol de Milha H16&lt;br&gt;• Agile 2010 a 2011 - Farol Baixo H7 - Farol Alto H1 - Farol de Milha H3&lt;br&gt;• Agile 2012 a 2016 - Farol Baixo H7 - Farol Alto H1 - Farol de Milha H27&lt;br&gt;• Astra 1995 a 1998 - Farol Baixo H4 - Farol Alto H4 - Farol de Milha H3&lt;br&gt;• Astra 1999 a 2002 - Farol Baixo H7 - Farol Alto H1 - Farol de Milha H3&lt;br&gt;• Astra 2003 a 2012 - Farol Baixo H7 - Farol Alto H1 - Farol de Milha H3&lt;br&gt;• Blazer 1995 a 1998 - Farol Baixo HB3 - Farol Alto HB4&lt;br&gt;• Bonanza 1989 a 1994 - Farol Baixo H4 - Farol Alto H4&lt;br&gt;• C10 Todos - Farol Baixo H4 - Farol Alto H4&lt;br&gt;• C20 Todos - Farol Baixo H4 - Farol Alto H4&lt;br&gt;• Calibra 1994 a 1995 - Farol Baixo H1 - Farol Alto H1 - Farol de Milha H3&lt;br&gt;• Camaro 2009 a 2014 - Farol Baixo HB4 - Farol Alto HB3 - Farol de Milha H16&lt;br&gt;• Camaro 2015 em Diante - Farol Baixo H13 - Farol Alto H13 - Farol de Milha H16&lt;br&gt;• Captiva 2008 em Diante - Farol Baixo H7 - Farol Alto H13 - Farol de Milha H8&lt;br&gt;• Captiva 2013 - Farol Baixo HB3 - Farol Alto H11&lt;br&gt;• Celta 2000 a 2005 - Farol Baixo H4 - Farol Alto H4 - Farol de Milha H3&lt;br&gt;• Celta 2006 a 2011 - Farol Baixo H4 - Farol Alto H4 - Farol de Milha HB4&lt;br&gt;• Celta 2012 a 2015 - Farol Baixo H4 - Farol Alto H4 - Farol de Milha HB4&lt;br&gt;• Chevette 1973 a 1977 - Farol Baixo H4 - Farol Alto H4 - Farol de Milha H3&lt;br&gt;• Chevette 1978 a 1982 - Farol Baixo H4 - Farol Alto H4 - Farol de Milha H3&lt;br&gt;• Chevette 1983 a 1993 - Farol Baixo H4 - Farol Alto H4 - Farol de Milha H3&lt;br&gt;• Chevy 1981 a 1993 - Farol Baixo H4 - Farol Alto H4 - Farol de Milha H3&lt;br&gt;• Cobalt 2011 a 2016 - Farol Baixo H4 - Farol Alto H4 - Farol de Milha H27&lt;br&gt;• Corsa 1994 a 2001 - Farol Baixo H4 - Farol Alto H4 - Farol de Milha H3&lt;br&gt;• Corsa 2002 a 2012 - Farol Baixo H7 - Farol Alto H1 - Farol de Milha H3&lt;br&gt;• Corsa Classic 2002 a 2009 - Farol Baixo H4 - Farol Alto H4 - Farol de Milha H3&lt;br&gt;• Cruze 2011 a 2016 - Farol Baixo H4 - Farol Alto H4 - Farol de Milha H8&lt;br&gt;• Cruze LT 2017 em Diante - Farol Baixo H7 (sem projetor) - Farol Alto H15(sem projetor) - Farol de Milha H11&lt;br&gt;• Cruze LTZ 2017 em Diante - Farol Baixo HB3 (com projetor) - Farol Alto HB3 (com projetor) - Farol de Milha H11&lt;br&gt;• D-10 / D-20 até 1997 - Farol Baixo H4 - Farol Alto H4 - Farol de Milha H3&lt;br&gt;• Kadett 1985 a 1996 - Farol Baixo H4 - Farol Alto H4 - Farol de Milha H3&lt;br&gt;• Malibu 2010 a 2013 - Farol Baixo HB3 - Farol Alto H11 - Farol de Milha H8&lt;br&gt;• Marajó Todos - Farol Baixo H4 - Farol Alto H4 - Farol de Milha H3&lt;br&gt;• Meriva Todos - Farol Baixo H7 - Farol Alto H1 - Farol de Milha H3&lt;br&gt;• Montana 2003 a 2010 - Farol Baixo H7 - Farol Alto H1 - Farol de Milha H3&lt;br&gt;• Montana 2011.. - Farol Baixo H7 - Farol Alto H1 - Farol de Milha H3&lt;br&gt;• Monza 1982 a 1984 - Farol Baixo H4 - Farol Alto H4 - Farol de Milha H3&lt;br&gt;• Monza 1985 a 1996 - Farol Baixo H4 - Farol Alto H4 - Farol de Milha H3&lt;br&gt;• Omega 1992 a 1993 - Farol Baixo H4 - Farol Alto H4 - Farol de Milha H3&lt;br&gt;• Omega 1994 a 1998 - Farol Baixo H4 - Farol Alto H4 - Farol de Milha H3&lt;br&gt;• Omega 1999 a 2004 - Farol Baixo H7 - Farol Alto DS2 - Farol de Milha H3&lt;br&gt;• Omega 2005 a 2012 - Farol Baixo H9 - Farol Alto H11&lt;br&gt;• Onix 2017 em Diante - Farol Baixo H4 - Farol Alto H4 - Farol de Milha H27&lt;br&gt;• Opala / Caravan até 1980 - Farol Baixo H4 - Farol Alto H4 - Farol de Milha H3&lt;br&gt;• Opala / Caravan 1981 a 1992 - Farol Baixo H4 - Farol Alto H4 - Farol de Milha H3&lt;br&gt;• Prisma 2006 a 2012 - Farol Baixo H4 - Farol Alto - Farol de Milha HB4&lt;br&gt;• Prisma 2013 a 2016 - Farol Baixo H4 - Farol Alto H4 - Farol de Milha H27&lt;br&gt;• Prisma 2017 em Diante - Farol Baixo H4 - Farol Alto H4 - Farol de Milha H27&lt;br&gt;• Silverado 1997 a 2001 - Farol Baixo HB3 - Farol Alto HB4 - Farol de Milha H3&lt;br&gt;• Sonic 2012 a 2014 - Farol Baixo H7 - Farol Alto H1 - Farol de Milha H27&lt;br&gt;• Tigra Todos - Farol Baixo H1 - Farol Alto H1&lt;br&gt;• Tracker 2001 a 2009 - Farol Baixo H4 - Farol Alto H4 - Farol de Milha H3&lt;br&gt;• Trailblazer 2013 a 2016 - Farol Baixo H7 - Farol Alto H1&lt;br&gt;• Vectra 1993 a 1995 - Farol Baixo H4 - Farol Alto H4 - Farol de Milha H3&lt;br&gt;• Vectra 1996 a 1998 - Farol Baixo H7 - Farol Alto H1 - Farol de Milha H3&lt;br&gt;• Vectra 1999 a 2005 - Farol Baixo H7 - Farol Alto H1 - Farol de Milha H3&lt;br&gt;• Vectra 2006 a 2008 - Farol Baixo H7 - Farol Alto H1 - Farol de Milha H3&lt;br&gt;• Vectra 2009 a 2011 - Farol Baixo H7 - Farol Alto H1 - Farol de Milha H3&lt;br&gt;• Vectra GT 2007 a 2008 - Farol Baixo H3 - Farol Alto HB4&lt;br&gt;• Zafira 2001 a 2004 - Farol Baixo HB3 - Farol Alto H7 - Farol de Milha H3&lt;br&gt;• Zafira 2005 a 2012 - Farol Baixo H7 - Farol Alto H7 - Farol de Milha H3&lt;br&gt;&lt;br&gt;VOLKSWAGEN&lt;br&gt;• Amarok 2010 em Diante - Farol Baixo H7 - Farol Alto H1 - Farol de Milha HB4&lt;br&gt;• Fox 2015 em Diante - Farol Baixo H7 - Farol Alto H1 - Farol de Milha HB4&lt;br&gt;• Gol G6 2013 a 2016 - Farol Baixo H4 - Farol Alto H4 - Farol de Milha HB4&lt;br&gt;• Gol G6 2013 a 2016 - Farol Baixo H7 - Farol Alto H1 - Farol de Milha HB4&lt;br&gt;• Voyage 2013 a 2016 - Farol Baixo H7 - Farol Alto H1 - Farol de Milha HB4&lt;br&gt;• Voyage 2017 em Diante - Farol Baixo H7 ou H4 - Farol Alto H1 ou H4 - Farol de Milha HB4&lt;br&gt;• Apolo 1990 a 1992 - Farol Baixo H4 - Farol Alto H4&lt;br&gt;• Bora 2000 a 2007 - Farol Baixo H4 - Farol Alto H4 - Farol de Milha H3&lt;br&gt;• Bora 2008 a 2011 - Farol Baixo H7 - Farol Alto H7 - Farol de Milha H3&lt;br&gt;• Cross Up Todos - Farol Baixo H4 - Farol Alto H4 - Farol de Milha HB4&lt;br&gt;• CrossFox 2003 a 2007 - Farol Baixo H7 ou H4 - Farol Alto H1 ou H4 - Farol de Milha H3&lt;br&gt;• CrossFox 2008 a 2014 - Farol Baixo H7 - Farol Alto H1 - Farol de Milha H3&lt;br&gt;• CrossFox 2015 a 2017 - Farol Baixo H7 - Farol Alto H1 - Farol de Milha HB4&lt;br&gt;• EOS Todos - Farol Baixo H7 - Farol Alto H7 - Farol de Milha HB4&lt;br&gt;• Fox 2003 a 2007 - Farol Baixo H7 ou H4 - Farol Alto H1 ou H4 - Farol de Milha H3&lt;br&gt;• Fox 2008 a 2009 - Farol Baixo H7 ou H4 - Farol Alto H1 ou H4 - Farol de Milha H3&lt;br&gt;• Fox 2010 a 2014 - Farol Baixo H7 - Farol Alto H1 - Farol de Milha HB4&lt;br&gt;• Fusca 1950 a 1958 - Farol Baixo H4 - Farol Alto H4&lt;br&gt;• Fusca 1959 a 1978 - Farol Baixo H4 - Farol Alto H4&lt;br&gt;• Fusca 1979 a 1986 - Farol Baixo H4 - Farol Alto H4&lt;br&gt;• Fusca 1993 a 1996 - Farol Baixo H4 - Farol Alto H4&lt;br&gt;• Fusca 2013 em Diante - Farol Baixo H4 - Farol Alto H4 - Farol de Milha H8&lt;br&gt;• Gol G1 1980 a 1986 - Farol Baixo H4 - Farol Alto H4 - Farol de Milha H3&lt;br&gt;• Gol G1 1987 a 1990 - Farol Baixo H4 - Farol Alto H4 - Farol de Milha H3&lt;br&gt;• Gol G1 1991 a 1995 - Farol Baixo H4 - Farol Alto H4 - Farol de Milha H3&lt;br&gt;• Gol G2 1996 a 2000 - Farol Baixo H4 - Farol Alto H4 - Farol de Milha H3&lt;br&gt;• Gol G2 GTI 1996 a 2000 - Farol Baixo H1 - Farol Alto H3 - Farol de Milha H3&lt;br&gt;• Gol G3 2000 a 2005 - Farol Baixo H4 - Farol Alto H4 - Farol de Milha H3&lt;br&gt;• Gol G3 2000 a 2005 - Farol Baixo H7 - Farol Alto H1 - Farol de Milha H3&lt;br&gt;• Gol G4 2006 a 2013 - Farol Baixo H4 - Farol Alto H4 - Farol de Milha H3&lt;br&gt;• Gol G5 2008 a 2012 - Farol Baixo H4 - Farol Alto H4 - Farol de Milha HB4&lt;br&gt;• Gol G5 2008 a 2012 - Farol Baixo H7 - Farol Alto H1 - Farol de Milha HB4&lt;br&gt;• Gol G7 2017 em Diante - Farol Baixo H7 - Farol Alto H1&lt;br&gt;• Golf III Alemão 1992 a 1998 - Farol Baixo H7 - Farol Alto H1 - Farol de Milha H3&lt;br&gt;• Golf III Mexicano 1992 a 1998 - Farol Baixo HB3 - Farol Alto HB4 - Farol de Milha H3&lt;br&gt;• Golf IV 1999 a 2006 - Farol Baixo H7 - Farol Alto H1 - Farol de Milha H3&lt;br&gt;• Golf V 2007 a 2013 - Farol Baixo H7 - Farol Alto H1 - Farol de Milha HB4&lt;br&gt;• Golf VII 2014 em Diante - Farol Baixo H15 - Farol Alto H7 - Farol de Milha H11&lt;br&gt;• Jetta 2007 a 2010 - Farol Baixo H7 - Farol Alto H7 - Farol de Milha HB4&lt;br&gt;• Jetta 2011 a 2013 - Farol Baixo H7 - Farol Alto H7 - Farol de Milha HB4&lt;br&gt;• Jetta 2013 em Diante - Farol Baixo H7 - Farol Alto H7 - Farol de Milha HB4&lt;br&gt;• Kombi 1957 a 1975 - Farol Baixo H4 - Farol Alto H4&lt;br&gt;• Kombi 1976 a 2016 - Farol Baixo H4 - Farol Alto H4&lt;br&gt;• Logus Todos - Farol Baixo H4 - Farol Alto H4&lt;br&gt;• New Beetle 2000 a 2005 - Farol Baixo H7 - Farol Alto H1 - Farol de Milha H3&lt;br&gt;• New Beetle 2006 a 2012 - Farol Baixo H7 - Farol Alto H1 - Farol de Milha H3&lt;br&gt;• Parati 1982 a 1990 - Farol Baixo H4 - Farol Alto H4 - Farol de Milha H3&lt;br&gt;• Parati 1991 a 1996 - Farol Baixo H4 - Farol Alto H4 - Farol de Milha H3&lt;br&gt;• Parati 1997 a 1999 - Farol Baixo H4 - Farol Alto H4 - Farol de Milha H3&lt;br&gt;• Parati 2000 a 2002 - Farol Baixo H7 ou H4 - Farol Alto H1 ou H4 - Farol de Milha H3&lt;br&gt;• Parati 2003 a 2005 - Farol Baixo H7 ou H4 - Farol Alto H1 ou H4 - Farol de Milha H3&lt;br&gt;• Parati 2006 a 2013 - Farol Baixo H4 - Farol Alto H4 - Farol de Milha H3&lt;br&gt;• Passat 1974 a 1988 - Farol Baixo H4 - Farol Alto H4 - Farol de Milha H3&lt;br&gt;• Passat 1993 a 1996 - Farol Baixo H4 - Farol Alto H4 - Farol de Milha H3&lt;br&gt;• Passat 1997 a 2000 - Farol Baixo H7 - Farol Alto H1 - Farol de Milha H3&lt;br&gt;• Passat 2001 a 2005 - Farol Baixo H7 - Farol Alto H1 - Farol de Milha H3&lt;br&gt;• Passat 2006 a 2010 - Farol Baixo H7 - Farol Alto H7 - Farol de Milha HB4&lt;br&gt;• Pointer Todos - Farol Baixo H4 - Farol Alto H4 - Farol de Milha H3&lt;br&gt;• Polo 2018 em Diante - Farol Baixo H7 - Farol Alto H1 - Farol de Milha H8&lt;br&gt;• Quantum 1985 a 1993 - Farol Baixo H4 - Farol Alto H4 - Farol de Milha H3&lt;br&gt;• Santana 1984 a 1990 - Farol Baixo H4 - Farol Alto H4 - Farol de Milha H3&lt;br&gt;• Santana 1991 a 1996 - Farol Baixo H4 - Farol Alto H4 - Farol de Milha H3&lt;br&gt;• Saveiro 2016 - Farol Baixo H4 - Farol Alto H4 - Farol de Milha HB4&lt;br&gt;• Saveiro G1 1982 a 1986 - Farol Baixo H4 - Farol Alto H4 - Farol de Milha H3&lt;br&gt;• Saveiro G1 1987 a 1990 - Farol Baixo H4 - Farol Alto H4 - Farol de Milha H3&lt;br&gt;• Saveiro G1 1991 a 1998 - Farol Baixo H4 - Farol Alto H4 - Farol de Milha H3&lt;br&gt;• Saveiro G2 1998 a 2000 - Farol Baixo H4 - Farol Alto H4 - Farol de Milha H3&lt;br&gt;• Saveiro G3 2000 a 2005 - Farol Baixo H7 ou H4 - Farol Alto H1 ou H4 - Farol de Milha H3&lt;br&gt;• Saveiro G4 2006 a 2012 - Farol Baixo H4 - Farol Alto H4 - Farol de Milha H3&lt;br&gt;• Saveiro G5 2008 a 2012 - Farol Baixo H4 - Farol Alto H4 - Farol de Milha H3&lt;br&gt;• Saveiro G6 2013 a 2016 - Farol Baixo H4 - Farol Alto H4 - Farol de Milha HB4&lt;br&gt;• Saveiro G7 2017 em Diante - Farol Baixo H7 - Farol Alto H1 - Farol de Milha H4&lt;br&gt;• SpaceFox 2006 a 2009 - Farol Baixo H4 - Farol Alto H4 - Farol de Milha H3&lt;br&gt;• SpaceFox 2010 a 2013 - Farol Baixo H7 - Farol Alto H1 - Farol de Milha HB4&lt;br&gt;• SpaceFox 2013 a 2016 - Farol Baixo H7 - Farol Alto H1 - Farol de Milha HB4&lt;br&gt;• Tiguan 2007 a 2011 - Farol Baixo H7 - Farol Alto H7 - Farol de Milha HB4&lt;br&gt;• Tiguan 2012 em Diante - Farol Baixo H7/H15 - Farol Alto H7 - Farol de Milha HB4&lt;br&gt;• Touareg 2004 a 2011 - Farol Baixo H7 - Farol Alto H7 - Farol de Milha H3&lt;br&gt;• Touareg 2012 a 2016 - Farol Baixo H7 - Farol Alto H7 - Farol de Milha H3&lt;br&gt;• UP 2014 a 2017 - Farol Baixo H4 - Farol Alto H4 - Farol de Milha HB4&lt;br&gt;• UP 2018 em Diante - Farol Baixo H4 - Farol Alto H4 - Farol de Milha HB4&lt;br&gt;• UP 2019 - Farol Baixo H4 - Farol Alto H4&lt;br&gt;• Variant 1969 a 1971 - Farol Baixo H4 - Farol Alto H4&lt;br&gt;• Voyage 1981 a 1986 - Farol Baixo H4 - Farol Alto H4&lt;br&gt;• Voyage 1987 a 1990 - Farol Baixo H4 - Farol Alto H4&lt;br&gt;• Voyage 1991 a 1995 - Farol Baixo H4 - Farol Alto H4&lt;br&gt;• Voyage 2009 a 2012 - Farol Baixo H7 - Farol Alto H1 - Farol de Milha HB4&lt;br&gt;&lt;br&gt;FIAT&lt;br&gt;• Palio G5 2012 em Diante - Farol Baixo H7 - Farol Alto H1 - Farol de Milha H1&lt;br&gt;• Punto 2013 a 2017 - Farol Baixo H4 - Farol Alto H4 - Farol de Milha H1&lt;br&gt;• Punto (T-Jet) 2013 a 2017 - Farol Baixo H4 - Farol Alto H4 - Farol de Milha H11&lt;br&gt;• Strada 2013 a 2016 - Farol Baixo H1 ou H4 - Farol Alto H7 ou H4 - Farol de Milha H1&lt;br&gt;• Toro 2016 em Diante - Farol Baixo H7 - Farol Alto H7 - Farol de Milha H8 35W&lt;br&gt;• Uno 2015 em Diante - Farol Baixo H4 - Farol Alto H4 - Farol de Milha H1&lt;br&gt;• 147 1976 a 1980 - Farol Baixo H4 - Farol Alto H4&lt;br&gt;• 147 1981 a 1986 - Farol Baixo H4 - Farol Alto H4&lt;br&gt;• 500 Mexicano 2009 a 2016 - Farol Baixo H7 - Farol Alto H1 - Farol de Milha H3&lt;br&gt;• 500 Polones 2009 a 2016 - Farol Baixo H7 - Farol Alto H1 - Farol de Milha H11&lt;br&gt;• Argo 2017 em Diante - Farol Baixo H7 - Farol Alto H7 - Farol de Milha H11&lt;br&gt;• Brava 1999 a 2003 - Farol Baixo H1 - Farol Alto H1 - Farol de Milha H1&lt;br&gt;• Bravo 2010 a 2014 - Farol Baixo H1 - Farol Alto H1/D1S - Farol de Milha H11&lt;br&gt;• Bravo 2015 a 2016 - Farol Baixo H1 - Farol Alto H1/D1S - Farol de Milha H11&lt;br&gt;• Doblo 2001 a 2009 - Farol Baixo H7 - Farol Alto H1 - Farol de Milha H1&lt;br&gt;• Doblo 2010 a 2016 - Farol Baixo H7 - Farol Alto H1 - Farol de Milha H1&lt;br&gt;• Doblo Adv 2003 a 2009 - Farol Baixo H7 - Farol Alto H1&lt;br&gt;• Ducato 1998 a 2004 - Farol Baixo H4 - Farol Alto H4&lt;br&gt;• Ducato 2005 a 2016 - Farol Baixo H7 - Farol Alto H1 - Farol de Milha H1&lt;br&gt;• Elba 1985 a 1990 - Farol Baixo H4 - Farol Alto H4 - Farol de Milha H1&lt;br&gt;• Elba 1991 a 1995 - Farol Baixo H4 - Farol Alto H4 - Farol de Milha H1&lt;br&gt;• Fiorino 1990 a 2003 - Farol Baixo H4 - Farol Alto H4 - Farol de Milha H3&lt;br&gt;• Fiorino 2004 a 2013 - Farol Baixo H4 - Farol Alto H4 - Farol de Milha H3&lt;br&gt;• Fiorino 2014 em Diante - Farol Baixo H4 - Farol Alto H4 - Farol de Milha H1&lt;br&gt;• Freemont 2010 a 2016 - Farol Baixo HB3 - Farol Alto H1 - Farol de Milha H16&lt;br&gt;• Grand Siena 2012 em Diante - Farol Baixo H7 - Farol Alto H1 - Farol de Milha H1&lt;br&gt;• Idea 2005 a 2010 - Farol Baixo H7 - Farol Alto H1 - Farol de Milha H1&lt;br&gt;• Idea 2011 a 2013 - Farol Baixo H7 - Farol Alto H1 - Farol de Milha H1&lt;br&gt;• Idea 2014 a 2016 - Farol Baixo H7 - Farol Alto H1 - Farol de Milha H1&lt;br&gt;• Linea 2007 a 2016 - Farol Baixo H7 - Farol Alto H1 - Farol de Milha H1&lt;br&gt;• Marea 1.6 / 1.8 todos - Farol Baixo H7 - Farol Alto H1 - Farol de Milha H1&lt;br&gt;• Marea Turbo / 2.4 todos - Farol Baixo H7 - Farol Alto H1 - Farol de Milha H1&lt;br&gt;• Mobi 2016 em Diante - Farol Baixo H4 - Farol Alto H4 - Farol de Milha H8&lt;br&gt;• Oggi Todos - Farol Baixo H4 - Farol Alto H4&lt;br&gt;• Palio Adv 2001 a 2004 - Farol Baixo H7 ou H4 - Farol Alto H1 ou H4 - Farol de Milha H1&lt;br&gt;• Palio Adv 2005 a 2008 - Farol Baixo H7 ou H4 - Farol Alto H1 ou H4 - Farol de Milha H1&lt;br&gt;• Palio Adv 2009 a 2012 - Farol Baixo H7 ou H4 - Farol Alto H1 ou H4 - Farol de Milha H1&lt;br&gt;• Palio Adv 2013 a 2015 - Farol Baixo H7 ou H4 - Farol Alto H1 ou H4 - Farol de Milha H1&lt;br&gt;• Palio G1 1996 a 2002 - Farol Baixo H7 ou H4 - Farol Alto H1 ou H4 - Farol de Milha H1&lt;br&gt;• Palio G2 2001 a 2007 - Farol Baixo H7 ou H4 - Farol Alto H1 ou H4 - Farol de Milha H1&lt;br&gt;• Palio G3 / Economy 2004 a 2014 - Farol Baixo H7 ou H4 - Farol Alto H1 ou H4 - Farol de Milha H1&lt;br&gt;• Palio G4 2008 a 2012 - Farol Baixo H7 ou H4 - Farol Alto H1 ou H4 - Farol de Milha H1&lt;br&gt;• Palio Week 1996 a 2002 - Farol Baixo H7 ou H4 - Farol Alto H1 ou H4 - Farol de Milha H1&lt;br&gt;• Palio Week 2001 a 2004 - Farol Baixo H7 ou H4 - Farol Alto H1 ou H4 - Farol de Milha H1&lt;br&gt;• Palio Week 2005 a 2008 - Farol Baixo H7 ou H4 - Farol Alto H1 ou H4 - Farol de Milha H1&lt;br&gt;• Palio Week 2009 a 2012 - Farol Baixo H7 ou H4 - Farol Alto H1 ou H4 - Farol de Milha H1&lt;br&gt;• Palio Week 2013 a 2015 - Farol Baixo H7 ou H4 - Farol Alto H1 ou H4 - Farol de Milha H1&lt;br&gt;• Panorama Todos - Farol Baixo H4 - Farol Alto H4&lt;br&gt;• Prêmio 1985 a 1990 - Farol Baixo H4 - Farol Alto H4 - Farol de Milha H1&lt;br&gt;• Prêmio 1991 a 1995 - Farol Baixo H4 - Farol Alto H4 - Farol de Milha H1&lt;br&gt;• Punto 2008 a 2012 - Farol Baixo H4 - Farol Alto H4 - Farol de Milha H1&lt;br&gt;• Siena G1 1996 a 2002 - Farol Baixo H7 - Farol Alto H1 - Farol de Milha H1&lt;br&gt;• Siena G2 2001 a 2007 - Farol Baixo H7 - Farol Alto H1 - Farol de Milha H1&lt;br&gt;• Siena G3 2004 a 2008 - Farol Baixo H7 - Farol Alto H1 - Farol de Milha H1&lt;br&gt;• Siena G4 2009 a 2013 - Farol Baixo H7 ou H4 - Farol Alto H1 ou H4 - Farol de Milha H1&lt;br&gt;• Siena G5 2013 em Diante - Farol Baixo H7 - Farol Alto H1 - Farol de Milha H1&lt;br&gt;• Stilo Todos - Farol Baixo Farol Baixo H7 - Farol Alto H1 - Farol de Milha H1&lt;br&gt;• Strada G2 2001 a 2004 - Farol Baixo H7 - Farol Alto H1 - Farol de Milha H1&lt;br&gt;• Strada G3 2004 a 2008 - Farol Baixo H7 - Farol Alto H1 - Farol de Milha H1&lt;br&gt;• Strada G4 2009 a 2013 - Farol Baixo H1 ou H4 - Farol Alto H1 ou H4 - Farol de Milha H1&lt;br&gt;• Strada G5 2014 a 2016 - Farol Baixo H1 ou H4 - Farol Alto H1 ou H4 - Farol de Milha H1&lt;br&gt;• Tempra 1991 a 1995 - Farol Baixo H4 - Farol Alto H4 - Farol de Milha H1&lt;br&gt;• Tempra 1996 a 1999 - Farol Baixo H7 - Farol Alto H1 - Farol de Milha H3&lt;br&gt;• Tipo 1993 a 1997 - Farol Baixo H4 - Farol Alto H4 – Farol de Milha H3&lt;br&gt;• Uno 1985 a 1990 - Farol Baixo H4 - Farol Alto H4 - Farol de Milha H1&lt;br&gt;• Uno 1991 a 2003 - Farol Baixo H4 - Farol Alto H4 - Farol de Milha H1&lt;br&gt;• Uno 2011 a 2014 - Farol Baixo H4 - Farol Alto H4 - Farol de Milha H1&lt;br&gt;• Uno Mille 2004 a 2015 - Farol Baixo H4 - Farol Alto H4 - Farol de Milha H1&lt;br&gt;&lt;br&gt;FORD&lt;br&gt;• Ecosport 2013 a 2017 - Farol Baixo H4 - Farol Alto H4 - Farol de Milha H8&lt;br&gt;• Ecosport 2018 - Farol Baixo H7 - Farol Alto H1 - Farol de Milha H11&lt;br&gt;• Ka+ 2015 em Diante - Farol Baixo H4 - Farol Alto H4 - Farol de Milha H11&lt;br&gt;• Ranger 2013 a 2016 - Farol Baixo H4 - Farol Alto H4 - Farol de Milha H11&lt;br&gt;• Belina 1970 a 1977 - Farol Baixo H4 - Farol Alto H4&lt;br&gt;• Belina II 1978 a 1991 - Farol Baixo H4 - Farol Alto H4&lt;br&gt;• Corcel 1968 a 1978 - Farol Baixo H4 - Farol Alto H4&lt;br&gt;• Corcel II 1978 a 1986 - Farol Baixo H4 - Farol Alto H4&lt;br&gt;• Courier 1996 a 1999 - Farol Baixo H7 - Farol Alto H1 - Farol de Milha H1&lt;br&gt;• Courier 2000 a 2013 - Farol Baixo H4 - Farol Alto H4 - Farol de Milha H3&lt;br&gt;• Del Rey 1981 a 1984 - Farol Baixo H4 - Farol Alto H4 - Farol de Milha H3&lt;br&gt;• EcoSport 2003 a 2007 - Farol Baixo H4 - Farol Alto H4 - Farol de Milha HB4&lt;br&gt;• EcoSport 2008 a 2010 - Farol Baixo H4 - Farol Alto H4 - Farol de Milha HB4&lt;br&gt;• EcoSport 2011 a 2012 - Farol Baixo H4 - Farol Alto H4 - Farol de Milha HB4&lt;br&gt;• Edge 2008 a 2010 - Farol Baixo HB3 - Farol Alto H11 - Farol de Milha H8&lt;br&gt;• Edge 2011 a 2016 - Farol Baixo HB3 - Farol Alto H11 - Farol de Milha H8&lt;br&gt;• Escort 1983 a 1986 - Farol Baixo H4 - Farol Alto H4 - Farol de Milha H3&lt;br&gt;• Escort 1987 a 1996 - Farol Baixo H4 - Farol Alto H4 - Farol de Milha H3&lt;br&gt;• Explorer 1995 a 2001 - Farol Baixo H4 - Farol Alto H4 - Farol de Milha H3&lt;br&gt;• Explorer 2002 a 2005 - Farol Baixo HB5 - Farol Alto HB5 - Farol de Milha H3&lt;br&gt;• F1000 1979 a 1992 - Farol Baixo H4 - Farol Alto H4&lt;br&gt;• F1000 1993 a 1998 - Farol Baixo H4 - Farol Alto H4&lt;br&gt;• F250 1999 a 2004 - Farol Baixo H4 - Farol Alto H4 - Farol de Milha H3&lt;br&gt;• F250 2005 a 2013 - Farol Baixo HB5 - Farol Alto HB5&lt;br&gt;• Fiesta 1993 a 1995 - Farol Baixo H4 - Farol Alto H4 - Farol de Milha H3&lt;br&gt;• Fiesta 1996 a 2001 - Farol Baixo H7 - Farol Alto H1 - Farol de Milha H3&lt;br&gt;• Fiesta 2002 a 2006 - Farol Baixo H4 - Farol Alto H4 - Farol de Milha HB4&lt;br&gt;• Fiesta 2007 a 2010 - Farol Baixo H7 - Farol Alto H1 - Farol de Milha HB4&lt;br&gt;• Fiesta 2011 a 2014 - Farol Baixo H7 - Farol Alto H1 - Farol de Milha H8&lt;br&gt;• Fiesta Sedan 1996 a 1999 - Farol Baixo H4 - Farol Alto H4&lt;br&gt;• Fiesta Sedan 2000 a 2003 - Farol Baixo H7 - Farol Alto H1 - Farol de Milha H3&lt;br&gt;• Fiesta Sedan 2002 a 2006 - Farol Baixo H4 - Farol Alto H4 - Farol de Milha HB4&lt;br&gt;• Fiesta Sedan 2007 a 2011 - Farol Baixo H7 - Farol Alto H1 - Farol de Milha HB4&lt;br&gt;• Fiesta Sedan 2011 a 2016 - Farol Baixo H7 - Farol Alto H1 - Farol de Milha H8&lt;br&gt;• Focus 2000 a 2004 - Farol Baixo H4 - Farol Alto H4 - Farol de Milha H3&lt;br&gt;• Focus 2005 a 2008 - Farol Baixo H7 - Farol Alto H1 - Farol de Milha H8&lt;br&gt;• Focus 2009 a 2013 - Farol Baixo H7 - Farol Alto H1 - Farol de Milha H8&lt;br&gt;• Focus 2014 a 2015 - Farol Baixo H7 - Farol Alto H1 - Farol de Milha H8&lt;br&gt;• Focus 2016 em Diante - Farol Baixo H7 - Farol Alto H1 - Farol de Milha H8&lt;br&gt;• Fusion 2006 a 2008 - Farol Baixo H11 - Farol Alto H7 - Farol de Milha H11&lt;br&gt;• Fusion 2009 a 2013 - Farol Baixo H11 - Farol Alto H7 - Farol de Milha H11&lt;br&gt;• Fusion 2014 a 2016 - Farol Baixo H7 - Farol Alto H11 - Farol de Milha H11&lt;br&gt;• Ka 1997 a 2001 - Farol Baixo H7 - Farol Alto H1 - Farol de Milha HB4&lt;br&gt;• Ka 2002 a 2007 - Farol Baixo H7 - Farol Alto H1 - Farol de Milha HB4&lt;br&gt;• Ka 2008 a 2011 - Farol Baixo H4 - Farol Alto H4 - Farol de Milha HB4&lt;br&gt;• Ka 2012 a 2014 - Farol Baixo H4 - Farol Alto H4 - Farol de Milha HB4&lt;br&gt;• Ka 2015 em Diante - Farol Baixo H4 - Farol Alto H4 - Farol de Milha H11&lt;br&gt;• Mondeo 1994 a 1998 - Farol Baixo H7 - Farol Alto H7 - Farol de Milha H3&lt;br&gt;• Mondeo 2001 a 2006 - Farol Baixo H11 - Farol Alto H7 - Farol de Milha H11&lt;br&gt;• New Fiesta Mexicano 2011 a 2014 - Farol Baixo H7 - Farol Alto H1 - Farol de Milha H8&lt;br&gt;• New Fiesta Nacional 2015 em Diante - Farol Baixo H7 - Farol Alto H1 - Farol de Milha H11&lt;br&gt;• Pampa / Del Rey 1988 a 1992 - Farol Baixo H4 - Farol Alto H4 - Farol de Milha H3&lt;br&gt;• Ranger 1993 a 1997 - Farol Baixo HB5 - Farol Alto HB5 - Farol de Milha H3&lt;br&gt;• Ranger 1998 a 2004 - Farol Baixo HB5 - Farol Alto HB5 - Farol de Milha HB4&lt;br&gt;• Ranger 2005 a 2009 - Farol Baixo H4 - Farol Alto H4&lt;br&gt;• Ranger 2010 a 2012 - Farol Baixo H4 - Farol Alto H4&lt;br&gt;• Ranger 2017 em Diante - Farol Baixo HB3/H15 (Daylight) - Farol Alto H11 - Farol de Milha H11&lt;br&gt;• Royale 1992 a 1996 - Farol Baixo H4 - Farol Alto H4 - Farol de Milha H3&lt;br&gt;• Taurus 1986 a 1998 - Farol Baixo H4 - Farol Alto H4 - Farol de Milha H3&lt;br&gt;• Verona 1990 a 1996 - Farol Baixo H4 - Farol Alto H4&lt;br&gt;• Verona 1993 a 1996 - Farol Baixo H4 - Farol Alto H4&lt;br&gt;• Versailles 1991 a 1996 - Farol Baixo H4 - Farol Alto H4 - Farol de Milha H3&lt;br&gt;&lt;br&gt;HONDA&lt;br&gt;• City 2015 em Diante - Farol Baixo HB3 - Farol Alto H11 - Farol de Milha H11&lt;br&gt;• Civic 2012 a 2016 - Farol Baixo Hb3 - Farol Alto H11 - Farol de Milha H11&lt;br&gt;• Civic 2017 em Diante - Farol Baixo H11 - Farol Alto HB3 - Farol de Milha H11&lt;br&gt;• Fit 2009 a 2012 - Farol Baixo H4 - Farol Alto H4 - Farol de Milha H11&lt;br&gt;• Fit 2013 em Diante - Farol Baixo H4 - Farol Alto H4 - Farol de Milha H8&lt;br&gt;• Accord 1998 a 2002 - Farol Baixo HB3 - Farol Alto HB4&lt;br&gt;• Accord 2003 a 2007 - Farol Baixo HB3 - Farol Alto HB4&lt;br&gt;• Accord 2008 a 2012 - Farol Baixo HB3 - Farol Alto D2R - Farol de Milha H11&lt;br&gt;• Accord 2011 a 2015 - Farol Baixo HB3 - Farol Alto D2R - Farol de Milha H11&lt;br&gt;• Accord 2016 a 2016 - Farol Baixo HB3 - Farol Alto D2R - Farol de Milha H11&lt;br&gt;• City 2009 a 2012 - Farol Baixo H4 - Farol Alto H4 - Farol de Milha H11&lt;br&gt;• City 2013 a 2014 - Farol Baixo H4 - Farol Alto H4 - Farol de Milha H11&lt;br&gt;• Civic 1992 a 1995 - Farol Baixo H4 - Farol Alto H4 - Farol de Milha H3&lt;br&gt;• Civic 1996 a 1998 - Farol Baixo H4 - Farol Alto H4 - Farol de Milha H3&lt;br&gt;• Civic 1999 a 2000 - Farol Baixo H4 - Farol Alto H4 - Farol de Milha H3&lt;br&gt;• Civic 2001 a 2003 - Farol Baixo H4 - Farol Alto H4 - Farol de Milha H3&lt;br&gt;• Civic 2004 a 2005 - Farol Baixo HB3 - Farol Alto HB4 - Farol de Milha H11&lt;br&gt;• Civic 2006 a 2008 - Farol Baixo HB3 - Farol Alto HB4 - Farol de Milha H11&lt;br&gt;• Civic 2009 a 2011 - Farol Baixo HB3 - Farol Alto HB4 - Farol de Milha H11&lt;br&gt;• CR-V 2000 a 2003 - Farol Baixo H4 - Farol Alto H4&lt;br&gt;• CR-V 2004 a 2007 - Farol Baixo H11 - Farol Alto H1 - Farol de Milha HB4&lt;br&gt;• CR-V 2008 a 2017 - Farol Baixo HB3 - Farol Alto H1 - Farol de Milha H11&lt;br&gt;• Fit 2003 a 2008 - Farol Baixo H4 - Farol Alto H4 - Farol de Milha H11&lt;br&gt;• HR-V 2015 em Diante - Farol Baixo H4 - Farol Alto H4 - Farol de Milha H8&lt;br&gt;• WR-V 2017 em Diante - Farol Baixo H4 - Farol Alto H4 - Farol de Milha H11&lt;br&gt;&lt;br&gt;HYUNDAI&lt;br&gt;• IX35 2016 em Diante - Farol Baixo H7 - Farol Alto H7 - Farol de Milha H27&lt;br&gt;• Tucson 2013 a 2016 - Farol Baixo H4 - Farol Alto H4 - Farol de Milha H27&lt;br&gt;• Azera 2007 a 2011 - Farol Baixo H7 - Farol Alto H7 - Farol de Milha H7&lt;br&gt;• Azera 2012 a 2017 - Farol Baixo H7 - Farol Alto H7 - Farol de Milha H8&lt;br&gt;• Creta 1.6 2017 em Diante - Farol Baixo H4 - Farol Alto H4 - Farol de Milha H11&lt;br&gt;• Creta 2.0 2017 em Diante - Farol Baixo HB3 - Farol Alto HB3 - Farol de Milha H11&lt;br&gt;• Elantra 1992 a 1998 - Farol Baixo H4 - Farol Alto H4&lt;br&gt;• Elantra 2001 a 2004 - Farol Baixo H11 - Farol Alto H7 - Farol de Milha H3&lt;br&gt;• Elantra 2011 a 2016 - Farol Baixo H7 - Farol Alto H7 - Farol de Milha H8&lt;br&gt;• Grand Santa Fé 2014 a 2016 - Farol Baixo H7 - Farol Alto H7 - Farol de Milha H8&lt;br&gt;• HR 2005 a 2016 - Farol Baixo H4 - Farol Alto H4 - Farol de Milha H1&lt;br&gt;• i30 2009 a 2013 - Farol Baixo H7 - Farol Alto H1 - Farol de Milha H27&lt;br&gt;• i30 2013 a 2016 - Farol Baixo H7 - Farol Alto H1 - Farol de Milha H27&lt;br&gt;• ix35 2010 a 2015 - Farol Baixo H7 - Farol Alto H7 - Farol de Milha H27&lt;br&gt;• Santa Fe 2001 a 2006 - Farol Baixo H4 - Farol Alto H4 - Farol de Milha H3&lt;br&gt;• Santa Fe 2007 a 2013 - Farol Baixo H7 - Farol Alto H7 - Farol de Milha H27&lt;br&gt;• Santa Fe 2014 a 2016 - Farol Baixo H7 - Farol Alto H7 - Farol de Milha H27&lt;br&gt;• Sonata 1992 a 1998 - Farol Baixo H4 - Farol Alto H4&lt;br&gt;• Sonata 1999 a 2001 - Farol Baixo H7 - Farol Alto H7 - Farol de Milha H3&lt;br&gt;• Sonata 2002 a 2008 - Farol Baixo H7 - Farol Alto H1 - Farol de Milha HB4&lt;br&gt;• Sonata 2010 a 2013 - Farol Baixo H7 - Farol Alto H7 - Farol de Milha H8&lt;br&gt;• Sonata 2014 a 2016 - Farol Baixo H7 - Farol Alto H7 - Farol de Milha H8&lt;br&gt;• Veloster 2011 a 2013 - Farol Baixo H7 - Farol Alto H7 - Farol de Milha H27&lt;br&gt;• Veloster 2014 em Diante - Farol Baixo H7 - Farol Alto H7 - Farol de Milha H27&lt;br&gt;• Vera Cruz 2006 em Diante - Farol Baixo H7 - Farol Alto H7 - Farol de Milha H27&lt;br&gt;&lt;br&gt;RENAULT&lt;br&gt;• Duster 2015 em Diante - Farol Baixo H7 - Farol Alto H1 - Farol de Milha H8&lt;br&gt;• Duster Oroch 2015 em Diante - Farol Baixo H7 - Farol Alto H1 - Farol de Milha H11&lt;br&gt;• Sandero 2015 em Diante - Farol Baixo H7 - Farol Alto H1 - Farol de Milha H16&lt;br&gt;• Captur 2017 - Farol Baixo H1 - Farol Alto H1 - Farol de Milha H16LL&lt;br&gt;• Clio 2000 a 2003 - Farol Baixo H4 - Farol Alto H4 - Farol de Milha H1&lt;br&gt;• Clio 2004 a 2012 - Farol Baixo H7 - Farol Alto H1 - Farol de Milha H8&lt;br&gt;• Clio 2012 a 2016 - Farol Baixo H4 - Farol Alto H4 - Farol de Milha H8&lt;br&gt;• Duster 2011 a 2014 - Farol Baixo H7 - Farol Alto H1 - Farol de Milha H8&lt;br&gt;• Fluence 2011 em Diante - Farol Baixo H7 - Farol Alto H7 - Farol de Milha H8&lt;br&gt;• Grand Tour Todos - Farol Baixo H7 - Farol Alto H1 - Farol de Milha H8&lt;br&gt;• Kangoo 2000 a 2008 - Farol Baixo H4 - Farol Alto H4 - Farol de Milha H1&lt;br&gt;• Kangoo 2009 a 2012 - Farol Baixo H4 - Farol Alto H4 - Farol de Milha H1&lt;br&gt;• Kangoo 2014 a 2016 - Farol Baixo H4 - Farol Alto H4 - Farol de Milha H1&lt;br&gt;• Kwid 2017 em Diante - Farol Baixo H4 - Farol Alto H4 - Farol de Milha H16LL&lt;br&gt;• Laguna 1995 a 1998 - Farol Baixo H1 - Farol Alto H1 - Farol de Milha H1&lt;br&gt;• Laguna 1999 a 2001 - Farol Baixo H7 - Farol Alto H7 - Farol de Milha H1&lt;br&gt;• Logan 2007 a 2010 - Farol Baixo H4 - Farol Alto H4 - Farol de Milha H8&lt;br&gt;• Logan 2011 a 2013 - Farol Baixo H4 - Farol Alto H4 - Farol de Milha H8&lt;br&gt;• Logan 2014 em Diante - Farol Baixo H7 - Farol Alto H1 - Farol de Milha H8&lt;br&gt;• Master 2002 a 2009 - Farol Baixo H4 - Farol Alto H4 - Farol de Milha H1&lt;br&gt;• Master 2010 a 2012 - Farol Baixo H4 - Farol Alto H4 - Farol de Milha H1&lt;br&gt;• Master 2013 a 2016 - Farol Baixo H7 - Farol Alto H1 - Farol de Milha H1&lt;br&gt;• Megane 1995 a 1999 - Farol Baixo H4 - Farol Alto H4 - Farol de Milha H1&lt;br&gt;• Megane 2000 a 2001 - Farol Baixo H7 - Farol Alto H1 - Farol de Milha H3&lt;br&gt;• Megane 2001 a 2006 - Farol Baixo H7 - Farol Alto H1 - Farol de Milha H3&lt;br&gt;• Megane 2007 a 2010 - Farol Baixo H7 - Farol Alto H1 - Farol de Milha H8&lt;br&gt;• Sandero 2007 a 2010 - Farol Baixo H4 - Farol Alto H4 - Farol de Milha H11&lt;br&gt;• Sandero 2011 a 2014 - Farol Baixo H4 - Farol Alto H4 - Farol de Milha H11&lt;br&gt;• Scenic 1999 a 2000 - Farol Baixo H4 - Farol Alto H4 - Farol de Milha H1&lt;br&gt;• Scenic 2001 a 2010 - Farol Baixo H4 - Farol Alto H4 - Farol de Milha H1&lt;br&gt;• Symbol Todos - Farol Baixo H4 - Farol Alto H4 - Farol de Milha H11&lt;br&gt;• Symbol Todos - Farol Baixo H4 - Farol Alto H4 - Farol de Milha H11&lt;br&gt;• Twingo Todos - Farol Baixo H4 - Farol Alto H4 - Farol de Milha H1&lt;br&gt;&lt;br&gt;CITROEN&lt;br&gt;• Aircross 2010 a 2016 - Farol Baixo H1 - Farol Alto H7 - Farol de Milha H16&lt;br&gt;• Aircross 2017 em Diante - Farol Baixo H1 - Farol Alto H7 - Farol de Milha H16&lt;br&gt;• Berlingo 1996 a 2006 - Farol Baixo H4 - Farol Alto H4 - Farol de Milha H1&lt;br&gt;• C3 2003 a 2008 - Farol Baixo H1 - Farol Alto H7 - Farol de Milha H1&lt;br&gt;• C3 2009 a 2012 - Farol Baixo H1 - Farol Alto H7 - Farol de Milha H1&lt;br&gt;• C3 2013 a 2016 - Farol Baixo H7 - Farol Alto H7 - Farol de Milha H16&lt;br&gt;• C3 Picasso 2009 a 2016 - Farol Baixo H7 - Farol Alto H1 - Farol de Milha H16&lt;br&gt;• C3 XTR 2006 a 2008 - Farol Baixo H7 - Farol Alto H1 - Farol de Milha H16&lt;br&gt;• C3 XTR 2009 a 2012 - Farol Baixo H7 - Farol Alto H1 - Farol de Milha H16&lt;br&gt;• C4 2010 em Diante - Farol Baixo H7 - Farol Alto H1 / Xenon D1S - Farol de Milha H16&lt;br&gt;• C4 Grand Picasso 2006 a 2014 - Farol Baixo H7 - Farol Alto H1 - Farol de Milha H16&lt;br&gt;• C4 Lounge 2013 em Diante - Farol Baixo H7 - Farol Alto H1 - Farol de Milha H16&lt;br&gt;• C4 Pallas 2006 a 2013 - Farol Baixo H7 - Farol Alto H1 - Farol de Milha H16&lt;br&gt;• C4 Picasso 2006 a 2015 - Farol Baixo H7 - Farol Alto H1 - Farol de Milha H16&lt;br&gt;• C4 Picasso 2016 em Diante - Farol Baixo H7 - Farol Alto H1 - Farol de Milha H16&lt;br&gt;• C5 2001 a 2004 - Farol Baixo H7 - Farol Alto H1 - Farol de Milha H1&lt;br&gt;• C5 2005 a 2007 - Farol Baixo H7 - Farol Alto H1 - Farol de Milha H16&lt;br&gt;• C5 2008 a 2013 - Farol Baixo H7 - Farol Alto H1 - Farol de Milha H8&lt;br&gt;• DS3 2013 a 2016 - Farol Baixo H7 - Farol Alto H1 - Farol de Milha H16&lt;br&gt;• DS4 2013 a 2016 - Farol Baixo H7 - Farol Alto H1 - Farol de Milha H16&lt;br&gt;• DS5 2013 a 2016 - Farol Baixo H7 - Farol Alto H1 - Farol de Milha H16&lt;br&gt;• Xsara 1997 a 2000 - Farol Baixo H7 - Farol Alto H1 - Farol de Milha H3&lt;br&gt;• Xsara 2001 a 2004 - Farol Baixo H7 ou H4 - Farol Alto H1 ou H4 - Farol de Milha H3&lt;br&gt;• Xsara Picasso 1996 a 2006 - Farol Baixo H4 - Farol Alto H4 - Farol de Milha H1&lt;br&gt;• Xsara Picasso 2007 a 2012 - Farol Baixo H4 - Farol Alto H4 - Farol de Milha H1&lt;br&gt;&lt;br&gt;CHRYSLER&lt;br&gt;• 300C 2004 a 2011 - Farol Baixo HB3 - Farol Alto HB4 - Farol de Milha H10&lt;br&gt;• 300C 2012 em Diante - Farol Baixo D3S - Farol Alto D3S - Farol de Milha H11&lt;br&gt;• Neon 1995 a 2005 - Farol Baixo H4 - Farol Alto H4 - Farol de Milha H3&lt;br&gt;• PT Cruiser 2001 a 2010 - Farol Baixo HB3 - Farol Alto H7 - Farol de Milha HB4&lt;br&gt;• Stratus 1995 a 2000 - Farol Baixo H4 - Farol Alto H4 - Farol de Milha HB4&lt;br&gt;&lt;br&gt;IA&lt;br&gt;• Besta 1993 a 1995 - Farol Baixo H4 - Farol Alto H4 - Farol de Milha H1&lt;br&gt;• Bongo 2005 a 2016 - Farol Baixo H4 - Farol Alto H4&lt;br&gt;• Carens 2009 a 2013 - Farol Baixo H7 - Farol Alto H1&lt;br&gt;• Carnival 2007 a 2013 - Far</t>
  </si>
  <si>
    <t>https://s3.amazonaws.com/tiny-anexos-us/erp/ODk4NTQ1NzA2/99fcd94d8dec4aea2a5b2be454066395.jpg</t>
  </si>
  <si>
    <t>https://s3.amazonaws.com/tiny-anexos-us/erp/ODk4NTQ1NzA2/3e7575f229fdb670ee34ff7f525599e5.jpg</t>
  </si>
  <si>
    <t>https://s3.amazonaws.com/tiny-anexos-us/erp/ODk4NTQ1NzA2/42fb1d2ba1fee95af8c82e481ec5f320.jpg</t>
  </si>
  <si>
    <t>https://s3.amazonaws.com/tiny-anexos-us/erp/ODk4NTQ1NzA2/1dfd831bd50ab31d4dc819b3430d99ed.jpg</t>
  </si>
  <si>
    <t>https://s3.amazonaws.com/tiny-anexos-us/erp/ODk4NTQ1NzA2/ebe1271f237971deeca4102e99d652a6.jpg</t>
  </si>
  <si>
    <t>https://s3.amazonaws.com/tiny-anexos-us/erp/ODk4NTQ1NzA2/46bacf5807c5b218cafa128dd64cdef0.jpg</t>
  </si>
  <si>
    <t>904720032</t>
  </si>
  <si>
    <t>Super Led C6 Vclear - H3</t>
  </si>
  <si>
    <t>8539.21.90</t>
  </si>
  <si>
    <t>51</t>
  </si>
  <si>
    <t>7899562613390</t>
  </si>
  <si>
    <t>&lt;p&gt;Apresentamos o Super LED Cinoy H3, um produto de alta qualidade e desempenho para a iluminação do seu veículo. Com uma temperatura de cor de 6000K (Kelvin), a luz emitida é extremamente branca, proporcionando uma visibilidade excepcional. Com vida útil de aproximadamente 30.000 horas, você terá uma iluminação duradoura e confiável.&lt;br&gt;&lt;br&gt;O chip de LED modelo Flip cob mais resistente garante um desempenho superior, além de permitir que a voltagem seja de 12V ou 24V. Com componentes ecologicamente corretos, o Super LED Cinoy H3 é uma opção mais sustentável, além de permitir economia de até 60% de energia em comparação com outras opções de iluminação.&lt;br&gt;&lt;br&gt;O produto tem uma ampla faixa de temperatura de operação, podendo funcionar perfeitamente em temperaturas extremas de -40°C à 95°C. Além disso, ele também proporciona melhora na visualização de placas e sinalizações, oferecendo mais segurança e melhor desempenho. As medidas são 8,0 x 4,0 cm, tornando-o compatível com diversos modelos de veículos.&lt;br&gt;&lt;br&gt;Com o Super LED Cinoy H3, você terá uma iluminação de alta qualidade, durabilidade e desempenho, além de contribuir para um futuro mais sustentável. Adquira já o seu e tenha a certeza de estar fazendo uma excelente escolha para a iluminação do seu veículo.&lt;/p&gt;</t>
  </si>
  <si>
    <t>https://s3.amazonaws.com/tiny-anexos-us/erp/ODk4NTQ1NzA2/795b4a53e82e422e26c2ce11b92aeada.jpg</t>
  </si>
  <si>
    <t>https://s3.amazonaws.com/tiny-anexos-us/erp/ODk4NTQ1NzA2/ae09a27b684afa5737d1752ff4d05478.jpg</t>
  </si>
  <si>
    <t>https://s3.amazonaws.com/tiny-anexos-us/erp/ODk4NTQ1NzA2/ab7a6e784659cb2ee9086604bb682a4d.jpg</t>
  </si>
  <si>
    <t>https://s3.amazonaws.com/tiny-anexos-us/erp/ODk4NTQ1NzA2/cfb3e8c6a6e5340953b6ccf448b2924a.jpg</t>
  </si>
  <si>
    <t>https://s3.amazonaws.com/tiny-anexos-us/erp/ODk4NTQ1NzA2/50c650ecd999f51fffc03cc6e4b8b105.jpg</t>
  </si>
  <si>
    <t>https://s3.amazonaws.com/tiny-anexos-us/erp/ODk4NTQ1NzA2/4556cd2439d9bc2bab106d88b2933891.jpg</t>
  </si>
  <si>
    <t>904720036</t>
  </si>
  <si>
    <t>VL-LH4/1334</t>
  </si>
  <si>
    <t>Super Led C6 Vclear - H4</t>
  </si>
  <si>
    <t>-388</t>
  </si>
  <si>
    <t>7899562613345</t>
  </si>
  <si>
    <t>&lt;p&gt;Ilumine o seu caminho com o Super LED Automotivo Vclear C6 Modelo H4 6000K. Com sua luz extremamente branca, você terá uma visibilidade ainda melhor em condições de baixa luminosidade, proporcionando mais segurança durante a direção.&lt;br&gt;&lt;br&gt;Com uma vida útil de aproximadamente 30.000 horas, o Super LED Automotivo Vclear C6 Modelo H4 é feito com um chip de LED modelo Flip cob, que é mais resistente e durável, além de proporcionar uma economia de energia de até 60% em comparação com as lâmpadas convencionais.&lt;br&gt;&lt;br&gt;O Super LED Automotivo Vclear C6 Modelo H4 é compatível com as voltagens de 12V e 24V, o que o torna adequado para uso em diversos tipos de veículos. Seu design ecologicamente correto é uma opção sustentável e consciente.&lt;br&gt;&lt;br&gt;Além disso, o Super LED Automotivo Vclear C6 Modelo H4 possui uma temperatura de operação entre -40°C a 95°C, garantindo que funcione perfeitamente mesmo em condições extremas de temperatura. Sua potência e tecnologia proporcionam uma melhora significativa na visualização de placas e sinalizações, garantindo ainda mais segurança para você e para outros motoristas.&lt;br&gt;&lt;br&gt;Com medidas compactas de 8,0 x 4,0 cm, o Super LED Automotivo Vclear C6 Modelo H4 é fácil de instalar e compatível com a maioria dos modelos de carros, motos e caminhões.&lt;br&gt;&lt;br&gt;Não perca mais tempo com lâmpadas convencionais. Adquira agora mesmo o Super LED Automotivo Vclear C6 Modelo H4 e garanta a melhor performance e segurança para suas viagens!&lt;br&gt;&lt;br&gt;Embalagem: &lt;br&gt;02 Lâmpada Led&lt;/p&gt;</t>
  </si>
  <si>
    <t>https://s3.amazonaws.com/tiny-anexos-us/erp/ODk4NTQ1NzA2/5ce39ac956fe34826013826d72818889.jpg</t>
  </si>
  <si>
    <t>https://s3.amazonaws.com/tiny-anexos-us/erp/ODk4NTQ1NzA2/58bb97ac9299a7828b495850806ae1f3.jpg</t>
  </si>
  <si>
    <t>https://s3.amazonaws.com/tiny-anexos-us/erp/ODk4NTQ1NzA2/312e6497c8c0564fd7a5f21ecbe227b1.jpg</t>
  </si>
  <si>
    <t>https://s3.amazonaws.com/tiny-anexos-us/erp/ODk4NTQ1NzA2/92d1ed8137991110d27b212b288166ec.jpg</t>
  </si>
  <si>
    <t>https://s3.amazonaws.com/tiny-anexos-us/erp/ODk4NTQ1NzA2/668fe50f526f5d87ac13133fc32f6313.jpg</t>
  </si>
  <si>
    <t>https://s3.amazonaws.com/tiny-anexos-us/erp/ODk4NTQ1NzA2/5f292e7f77e3f96fe1a578239505095d.jpg</t>
  </si>
  <si>
    <t>904720040</t>
  </si>
  <si>
    <t>Super Led C6 Vclear - H7</t>
  </si>
  <si>
    <t>7899562613369</t>
  </si>
  <si>
    <t>&lt;p&gt;Par De Lâmpada Super Led H7 6000k 12v 24v&lt;br&gt;&lt;br&gt;O kit de LED Super LED Cinoy modelo H7 é uma opção de iluminação para carros que substitui as lâmpadas halógenas convencionais. Este kit é compatível com carros de 12V e 24V e tem uma tonalidade de cor de 6000K, o que é considerado uma luz branca extremamente brilhante. O kit vem com dois bulbos de LED que têm uma potência de 37W cada, proporcionando uma economia de energia de até 60%. A vida útil dos componentes é de cerca de 30.000 horas, tornando-os uma opção durável e resistente. As lâmpadas usam chip de LED modelo Flip cob que é mais resistente e tem uma temperatura de operação de -40°C a 95°C. O kit também vem com um novo cooler, que impede que a lâmpada esquente, melhorando a performance e segurança. Com a utilização deste kit, é possível ter uma maior visibilidade e melhorar a visualização de placas e sinalizações, proporcionando uma condução mais segura. A instalação do kit é rápida e não requer adaptações, e o fio é coberto por uma malha de nylon, proporcionando maior resistência e durabilidade. O Super LED Cinoy H7 também é ecologicamente correto, com componentes que não agridem o meio ambiente. O kit inclui um manual para facilitar a instalação.&lt;/p&gt;</t>
  </si>
  <si>
    <t>https://s3.amazonaws.com/tiny-anexos-us/erp/ODk4NTQ1NzA2/46f579f160faf4980d0b9667a331b8b8.jpg</t>
  </si>
  <si>
    <t>https://s3.amazonaws.com/tiny-anexos-us/erp/ODk4NTQ1NzA2/4421cacd10efd9c96bab5a88e807801c.jpg</t>
  </si>
  <si>
    <t>https://s3.amazonaws.com/tiny-anexos-us/erp/ODk4NTQ1NzA2/5bb6668eedd42f2636fded502ef6692c.jpg</t>
  </si>
  <si>
    <t>https://s3.amazonaws.com/tiny-anexos-us/erp/ODk4NTQ1NzA2/0ae39ab626a2a9b5e6d8055ffe346082.jpg</t>
  </si>
  <si>
    <t>https://s3.amazonaws.com/tiny-anexos-us/erp/ODk4NTQ1NzA2/13243086789ed9d49fccd6f877b22c05.jpg</t>
  </si>
  <si>
    <t>904720044</t>
  </si>
  <si>
    <t>Super Led C6 Vclear - HB3 / 9005</t>
  </si>
  <si>
    <t>-24</t>
  </si>
  <si>
    <t>7899562613376</t>
  </si>
  <si>
    <t>&lt;p&gt;Kit Lâmpada HB3 Super LED Branco Xenon 6000K 6000 Lumens VClear C6 - Produto com Garantia!&lt;br&gt;&lt;br&gt;Especificações Técnicas:&lt;br&gt;&lt;br&gt;- Cor da Luz: 6000K (Branco-Frio)&lt;br&gt;- Vida Útil: 30.000 horas&lt;br&gt;- Consumo: 37W (Economia para a Bateria do seu Veículo)&lt;br&gt;- Voltagem: 12 - 24V&lt;br&gt;&lt;br&gt;Conteúdo da Embalagem:&lt;br&gt;&lt;br&gt;02 Lâmpada Super LED Branco Xenon 6000K 6000 Lumens VClear C6&lt;br&gt;01 Manual de Instruções&lt;br&gt;&lt;br&gt;Atenção para Instalação:&lt;br&gt;&lt;br&gt;- A instalação e uso de lâmpadas não originais são de total responsabilidade do proprietário/condutor do veículo.&lt;br&gt;- É altamente recomendado que a instalação seja realizada por um profissional especializado.&lt;br&gt;&lt;br&gt;Detalhes Importantes:&lt;br&gt;&lt;br&gt;- Produto Novo na Caixa com 30 Dias de Garantia.&lt;br&gt;- As lâmpadas possuem polos; caso a instalação inicial falhe, inverta os polos.&lt;br&gt;- Para o modelo H1, conecte apenas o fio VERMELHO. Não conecte ambos os cabos juntos.&lt;br&gt;&lt;br&gt;Observações Adicionais:&lt;br&gt;&lt;br&gt;- A instalação deve ser feita por um profissional qualificado; não nos responsabilizamos por erros de instalação que podem resultar em queima prematura ou baixa luminosidade dos LEDs após poucos dias de uso.&lt;br&gt;- Alguns modelos de veículos podem apresentar dificuldades na instalação; recomendamos consultar um profissional experiente.&lt;br&gt;- Solicite ao instalador que teste o produto antes da instalação; trocas imediatas só são aceitas se o produto estiver sem marcas de uso.&lt;br&gt;&lt;br&gt;Termos de Garantia:&lt;br&gt;- Não oferecemos garantia para casos de mau uso, erros de instalação, aplicação incorreta, ou adaptações fora do padrão.&lt;br&gt;- A garantia não se aplica a produtos danificados durante a montagem, por componentes em mau estado, ou instalação inadequada.&lt;br&gt;- Não cobrimos peças modificadas ou danificadas por alterações no veículo ou acidentes.&lt;br&gt;- Utilização de ferramentas inadequadas ou instalação incorreta invalida a garantia.&lt;br&gt;&lt;br&gt;Compatibilidade com Modelos:&lt;br&gt;&lt;br&gt;CHEVROLET&lt;br&gt;• Classic 2010 a 2016 - Farol Baixo H4 - Farol Alto H4 - Farol de Milha H3&lt;br&gt;• Cobalt 2018 - Farol Baixo H7 - Farol Alto H1 - Farol de Milha H27&lt;br&gt;• Onix 2012 a 2016 - Farol Baixo H4 - Farol Alto H4 - Farol de Milha H27&lt;br&gt;• S10 2012 a 2016 - Farol Baixo H7 - Farol Alto H1 - Farol de Milha HB4&lt;br&gt;• Spin 2012 em Diante - Farol Baixo H4 - Farol Alto H4 - Farol de Milha H27&lt;br&gt;• Tracker 2013 a 2016 - Farol Baixo H7 - Farol Alto H1 - Farol de Milha HB4&lt;br&gt;• Tracker 2017 em Diante - Farol Baixo H7 / HB3 - Farol Alto H1 / HB3 - Farol de Milha H16&lt;br&gt;• Agile 2010 a 2011 - Farol Baixo H7 - Farol Alto H1 - Farol de Milha H3&lt;br&gt;• Agile 2012 a 2016 - Farol Baixo H7 - Farol Alto H1 - Farol de Milha H27&lt;br&gt;• Astra 1995 a 1998 - Farol Baixo H4 - Farol Alto H4 - Farol de Milha H3&lt;br&gt;• Astra 1999 a 2002 - Farol Baixo H7 - Farol Alto H1 - Farol de Milha H3&lt;br&gt;• Astra 2003 a 2012 - Farol Baixo H7 - Farol Alto H1 - Farol de Milha H3&lt;br&gt;• Blazer 1995 a 1998 - Farol Baixo HB3 - Farol Alto HB4&lt;br&gt;• Bonanza 1989 a 1994 - Farol Baixo H4 - Farol Alto H4&lt;br&gt;• C10 Todos - Farol Baixo H4 - Farol Alto H4&lt;br&gt;• C20 Todos - Farol Baixo H4 - Farol Alto H4&lt;br&gt;• Calibra 1994 a 1995 - Farol Baixo H1 - Farol Alto H1 - Farol de Milha H3&lt;br&gt;• Camaro 2009 a 2014 - Farol Baixo HB4 - Farol Alto HB3 - Farol de Milha H16&lt;br&gt;• Camaro 2015 em Diante - Farol Baixo H13 - Farol Alto H13 - Farol de Milha H16&lt;br&gt;• Captiva 2008 em Diante - Farol Baixo H7 - Farol Alto H13 - Farol de Milha H8&lt;br&gt;• Captiva 2013 - Farol Baixo HB3 - Farol Alto H11&lt;br&gt;• Celta 2000 a 2005 - Farol Baixo H4 - Farol Alto H4 - Farol de Milha H3&lt;br&gt;• Celta 2006 a 2011 - Farol Baixo H4 - Farol Alto H4 - Farol de Milha HB4&lt;br&gt;• Celta 2012 a 2015 - Farol Baixo H4 - Farol Alto H4 - Farol de Milha HB4&lt;br&gt;• Chevette 1973 a 1977 - Farol Baixo H4 - Farol Alto H4 - Farol de Milha H3&lt;br&gt;• Chevette 1978 a 1982 - Farol Baixo H4 - Farol Alto H4 - Farol de Milha H3&lt;br&gt;• Chevette 1983 a 1993 - Farol Baixo H4 - Farol Alto H4 - Farol de Milha H3&lt;br&gt;• Chevy 1981 a 1993 - Farol Baixo H4 - Farol Alto H4 - Farol de Milha H3&lt;br&gt;• Cobalt 2011 a 2016 - Farol Baixo H4 - Farol Alto H4 - Farol de Milha H27&lt;br&gt;• Corsa 1994 a 2001 - Farol Baixo H4 - Farol Alto H4 - Farol de Milha H3&lt;br&gt;• Corsa 2002 a 2012 - Farol Baixo H7 - Farol Alto H1 - Farol de Milha H3&lt;br&gt;• Corsa Classic 2002 a 2009 - Farol Baixo H4 - Farol Alto H4 - Farol de Milha H3&lt;br&gt;• Cruze 2011 a 2016 - Farol Baixo H4 - Farol Alto H4 - Farol de Milha H8&lt;br&gt;• Cruze LT 2017 em Diante - Farol Baixo H7 (sem projetor) - Farol Alto H15(sem projetor) - Farol de Milha H11&lt;br&gt;• Cruze LTZ 2017 em Diante - Farol Baixo HB3 (com projetor) - Farol Alto HB3 (com projetor) - Farol de Milha H11&lt;br&gt;• D-10 / D-20 até 1997 - Farol Baixo H4 - Farol Alto H4 - Farol de Milha H3&lt;br&gt;• Kadett 1985 a 1996 - Farol Baixo H4 - Farol Alto H4 - Farol de Milha H3&lt;br&gt;• Malibu 2010 a 2013 - Farol Baixo HB3 - Farol Alto H11 - Farol de Milha H8&lt;br&gt;• Marajó Todos - Farol Baixo H4 - Farol Alto H4 - Farol de Milha H3&lt;br&gt;• Meriva Todos - Farol Baixo H7 - Farol Alto H1 - Farol de Milha H3&lt;br&gt;• Montana 2003 a 2010 - Farol Baixo H7 - Farol Alto H1 - Farol de Milha H3&lt;br&gt;• Montana 2011.. - Farol Baixo H7 - Farol Alto H1 - Farol de Milha H3&lt;br&gt;• Monza 1982 a 1984 - Farol Baixo H4 - Farol Alto H4 - Farol de Milha H3&lt;br&gt;• Monza 1985 a 1996 - Farol Baixo H4 - Farol Alto H4 - Farol de Milha H3&lt;br&gt;• Omega 1992 a 1993 - Farol Baixo H4 - Farol Alto H4 - Farol de Milha H3&lt;br&gt;• Omega 1994 a 1998 - Farol Baixo H4 - Farol Alto H4 - Farol de Milha H3&lt;br&gt;• Omega 1999 a 2004 - Farol Baixo H7 - Farol Alto DS2 - Farol de Milha H3&lt;br&gt;• Omega 2005 a 2012 - Farol Baixo H9 - Farol Alto H11&lt;br&gt;• Onix 2017 em Diante - Farol Baixo H4 - Farol Alto H4 - Farol de Milha H27&lt;br&gt;• Opala / Caravan até 1980 - Farol Baixo H4 - Farol Alto H4 - Farol de Milha H3&lt;br&gt;• Opala / Caravan 1981 a 1992 - Farol Baixo H4 - Farol Alto H4 - Farol de Milha H3&lt;br&gt;• Prisma 2006 a 2012 - Farol Baixo H4 - Farol Alto - Farol de Milha HB4&lt;br&gt;• Prisma 2013 a 2016 - Farol Baixo H4 - Farol Alto H4 - Farol de Milha H27&lt;br&gt;• Prisma 2017 em Diante - Farol Baixo H4 - Farol Alto H4 - Farol de Milha H27&lt;br&gt;• Silverado 1997 a 2001 - Farol Baixo HB3 - Farol Alto HB4 - Farol de Milha H3&lt;br&gt;• Sonic 2012 a 2014 - Farol Baixo H7 - Farol Alto H1 - Farol de Milha H27&lt;br&gt;• Tigra Todos - Farol Baixo H1 - Farol Alto H1&lt;br&gt;• Tracker 2001 a 2009 - Farol Baixo H4 - Farol Alto H4 - Farol de Milha H3&lt;br&gt;• Trailblazer 2013 a 2016 - Farol Baixo H7 - Farol Alto H1&lt;br&gt;• Vectra 1993 a 1995 - Farol Baixo H4 - Farol Alto H4 - Farol de Milha H3&lt;br&gt;• Vectra 1996 a 1998 - Farol Baixo H7 - Farol Alto H1 - Farol de Milha H3&lt;br&gt;• Vectra 1999 a 2005 - Farol Baixo H7 - Farol Alto H1 - Farol de Milha H3&lt;br&gt;• Vectra 2006 a 2008 - Farol Baixo H7 - Farol Alto H1 - Farol de Milha H3&lt;br&gt;• Vectra 2009 a 2011 - Farol Baixo H7 - Farol Alto H1 - Farol de Milha H3&lt;br&gt;• Vectra GT 2007 a 2008 - Farol Baixo H3 - Farol Alto HB4&lt;br&gt;• Zafira 2001 a 2004 - Farol Baixo HB3 - Farol Alto H7 - Farol de Milha H3&lt;br&gt;• Zafira 2005 a 2012 - Farol Baixo H7 - Farol Alto H7 - Farol de Milha H3&lt;br&gt;&lt;br&gt;VOLKSWAGEN&lt;br&gt;• Amarok 2010 em Diante - Farol Baixo H7 - Farol Alto H1 - Farol de Milha HB4&lt;br&gt;• Fox 2015 em Diante - Farol Baixo H7 - Farol Alto H1 - Farol de Milha HB4&lt;br&gt;• Gol G6 2013 a 2016 - Farol Baixo H4 - Farol Alto H4 - Farol de Milha HB4&lt;br&gt;• Gol G6 2013 a 2016 - Farol Baixo H7 - Farol Alto H1 - Farol de Milha HB4&lt;br&gt;• Voyage 2013 a 2016 - Farol Baixo H7 - Farol Alto H1 - Farol de Milha HB4&lt;br&gt;• Voyage 2017 em Diante - Farol Baixo H7 ou H4 - Farol Alto H1 ou H4 - Farol de Milha HB4&lt;br&gt;• Apolo 1990 a 1992 - Farol Baixo H4 - Farol Alto H4&lt;br&gt;• Bora 2000 a 2007 - Farol Baixo H4 - Farol Alto H4 - Farol de Milha H3&lt;br&gt;• Bora 2008 a 2011 - Farol Baixo H7 - Farol Alto H7 - Farol de Milha H3&lt;br&gt;• Cross Up Todos - Farol Baixo H4 - Farol Alto H4 - Farol de Milha HB4&lt;br&gt;• CrossFox 2003 a 2007 - Farol Baixo H7 ou H4 - Farol Alto H1 ou H4 - Farol de Milha H3&lt;br&gt;• CrossFox 2008 a 2014 - Farol Baixo H7 - Farol Alto H1 - Farol de Milha H3&lt;br&gt;• CrossFox 2015 a 2017 - Farol Baixo H7 - Farol Alto H1 - Farol de Milha HB4&lt;br&gt;• EOS Todos - Farol Baixo H7 - Farol Alto H7 - Farol de Milha HB4&lt;br&gt;• Fox 2003 a 2007 - Farol Baixo H7 ou H4 - Farol Alto H1 ou H4 - Farol de Milha H3&lt;br&gt;• Fox 2008 a 2009 - Farol Baixo H7 ou H4 - Farol Alto H1 ou H4 - Farol de Milha H3&lt;br&gt;• Fox 2010 a 2014 - Farol Baixo H7 - Farol Alto H1 - Farol de Milha HB4&lt;br&gt;• Fusca 1950 a 1958 - Farol Baixo H4 - Farol Alto H4&lt;br&gt;• Fusca 1959 a 1978 - Farol Baixo H4 - Farol Alto H4&lt;br&gt;• Fusca 1979 a 1986 - Farol Baixo H4 - Farol Alto H4&lt;br&gt;• Fusca 1993 a 1996 - Farol Baixo H4 - Farol Alto H4&lt;br&gt;• Fusca 2013 em Diante - Farol Baixo H4 - Farol Alto H4 - Farol de Milha H8&lt;br&gt;• Gol G1 1980 a 1986 - Farol Baixo H4 - Farol Alto H4 - Farol de Milha H3&lt;br&gt;• Gol G1 1987 a 1990 - Farol Baixo H4 - Farol Alto H4 - Farol de Milha H3&lt;br&gt;• Gol G1 1991 a 1995 - Farol Baixo H4 - Farol Alto H4 - Farol de Milha H3&lt;br&gt;• Gol G2 1996 a 2000 - Farol Baixo H4 - Farol Alto H4 - Farol de Milha H3&lt;br&gt;• Gol G2 GTI 1996 a 2000 - Farol Baixo H1 - Farol Alto H3 - Farol de Milha H3&lt;br&gt;• Gol G3 2000 a 2005 - Farol Baixo H4 - Farol Alto H4 - Farol de Milha H3&lt;br&gt;• Gol G3 2000 a 2005 - Farol Baixo H7 - Farol Alto H1 - Farol de Milha H3&lt;br&gt;• Gol G4 2006 a 2013 - Farol Baixo H4 - Farol Alto H4 - Farol de Milha H3&lt;br&gt;• Gol G5 2008 a 2012 - Farol Baixo H4 - Farol Alto H4 - Farol de Milha HB4&lt;br&gt;• Gol G5 2008 a 2012 - Farol Baixo H7 - Farol Alto H1 - Farol de Milha HB4&lt;br&gt;• Gol G7 2017 em Diante - Farol Baixo H7 - Farol Alto H1&lt;br&gt;• Golf III Alemão 1992 a 1998 - Farol Baixo H7 - Farol Alto H1 - Farol de Milha H3&lt;br&gt;• Golf III Mexicano 1992 a 1998 - Farol Baixo HB3 - Farol Alto HB4 - Farol de Milha H3&lt;br&gt;• Golf IV 1999 a 2006 - Farol Baixo H7 - Farol Alto H1 - Farol de Milha H3&lt;br&gt;• Golf V 2007 a 2013 - Farol Baixo H7 - Farol Alto H1 - Farol de Milha HB4&lt;br&gt;• Golf VII 2014 em Diante - Farol Baixo H15 - Farol Alto H7 - Farol de Milha H11&lt;br&gt;• Jetta 2007 a 2010 - Farol Baixo H7 - Farol Alto H7 - Farol de Milha HB4&lt;br&gt;• Jetta 2011 a 2013 - Farol Baixo H7 - Farol Alto H7 - Farol de Milha HB4&lt;br&gt;• Jetta 2013 em Diante - Farol Baixo H7 - Farol Alto H7 - Farol de Milha HB4&lt;br&gt;• Kombi 1957 a 1975 - Farol Baixo H4 - Farol Alto H4&lt;br&gt;• Kombi 1976 a 2016 - Farol Baixo H4 - Farol Alto H4&lt;br&gt;• Logus Todos - Farol Baixo H4 - Farol Alto H4&lt;br&gt;• New Beetle 2000 a 2005 - Farol Baixo H7 - Farol Alto H1 - Farol de Milha H3&lt;br&gt;• New Beetle 2006 a 2012 - Farol Baixo H7 - Farol Alto H1 - Farol de Milha H3&lt;br&gt;• Parati 1982 a 1990 - Farol Baixo H4 - Farol Alto H4 - Farol de Milha H3&lt;br&gt;• Parati 1991 a 1996 - Farol Baixo H4 - Farol Alto H4 - Farol de Milha H3&lt;br&gt;• Parati 1997 a 1999 - Farol Baixo H4 - Farol Alto H4 - Farol de Milha H3&lt;br&gt;• Parati 2000 a 2002 - Farol Baixo H7 ou H4 - Farol Alto H1 ou H4 - Farol de Milha H3&lt;br&gt;• Parati 2003 a 2005 - Farol Baixo H7 ou H4 - Farol Alto H1 ou H4 - Farol de Milha H3&lt;br&gt;• Parati 2006 a 2013 - Farol Baixo H4 - Farol Alto H4 - Farol de Milha H3&lt;br&gt;• Passat 1974 a 1988 - Farol Baixo H4 - Farol Alto H4 - Farol de Milha H3&lt;br&gt;• Passat 1993 a 1996 - Farol Baixo H4 - Farol Alto H4 - Farol de Milha H3&lt;br&gt;• Passat 1997 a 2000 - Farol Baixo H7 - Farol Alto H1 - Farol de Milha H3&lt;br&gt;• Passat 2001 a 2005 - Farol Baixo H7 - Farol Alto H1 - Farol de Milha H3&lt;br&gt;• Passat 2006 a 2010 - Farol Baixo H7 - Farol Alto H7 - Farol de Milha HB4&lt;br&gt;• Pointer Todos - Farol Baixo H4 - Farol Alto H4 - Farol de Milha H3&lt;br&gt;• Polo 2018 em Diante - Farol Baixo H7 - Farol Alto H1 - Farol de Milha H8&lt;br&gt;• Quantum 1985 a 1993 - Farol Baixo H4 - Farol Alto H4 - Farol de Milha H3&lt;br&gt;• Santana 1984 a 1990 - Farol Baixo H4 - Farol Alto H4 - Farol de Milha H3&lt;br&gt;• Santana 1991 a 1996 - Farol Baixo H4 - Farol Alto H4 - Farol de Milha H3&lt;br&gt;• Saveiro 2016 - Farol Baixo H4 - Farol Alto H4 - Farol de Milha HB4&lt;br&gt;• Saveiro G1 1982 a 1986 - Farol Baixo H4 - Farol Alto H4 - Farol de Milha H3&lt;br&gt;• Saveiro G1 1987 a 1990 - Farol Baixo H4 - Farol Alto H4 - Farol de Milha H3&lt;br&gt;• Saveiro G1 1991 a 1998 - Farol Baixo H4 - Farol Alto H4 - Farol de Milha H3&lt;br&gt;• Saveiro G2 1998 a 2000 - Farol Baixo H4 - Farol Alto H4 - Farol de Milha H3&lt;br&gt;• Saveiro G3 2000 a 2005 - Farol Baixo H7 ou H4 - Farol Alto H1 ou H4 - Farol de Milha H3&lt;br&gt;• Saveiro G4 2006 a 2012 - Farol Baixo H4 - Farol Alto H4 - Farol de Milha H3&lt;br&gt;• Saveiro G5 2008 a 2012 - Farol Baixo H4 - Farol Alto H4 - Farol de Milha H3&lt;br&gt;• Saveiro G6 2013 a 2016 - Farol Baixo H4 - Farol Alto H4 - Farol de Milha HB4&lt;br&gt;• Saveiro G7 2017 em Diante - Farol Baixo H7 - Farol Alto H1 - Farol de Milha H4&lt;br&gt;• SpaceFox 2006 a 2009 - Farol Baixo H4 - Farol Alto H4 - Farol de Milha H3&lt;br&gt;• SpaceFox 2010 a 2013 - Farol Baixo H7 - Farol Alto H1 - Farol de Milha HB4&lt;br&gt;• SpaceFox 2013 a 2016 - Farol Baixo H7 - Farol Alto H1 - Farol de Milha HB4&lt;br&gt;• Tiguan 2007 a 2011 - Farol Baixo H7 - Farol Alto H7 - Farol de Milha HB4&lt;br&gt;• Tiguan 2012 em Diante - Farol Baixo H7/H15 - Farol Alto H7 - Farol de Milha HB4&lt;br&gt;• Touareg 2004 a 2011 - Farol Baixo H7 - Farol Alto H7 - Farol de Milha H3&lt;br&gt;• Touareg 2012 a 2016 - Farol Baixo H7 - Farol Alto H7 - Farol de Milha H3&lt;br&gt;• UP 2014 a 2017 - Farol Baixo H4 - Farol Alto H4 - Farol de Milha HB4&lt;br&gt;• UP 2018 em Diante - Farol Baixo H4 - Farol Alto H4 - Farol de Milha HB4&lt;br&gt;• UP 2019 - Farol Baixo H4 - Farol Alto H4&lt;br&gt;• Variant 1969 a 1971 - Farol Baixo H4 - Farol Alto H4&lt;br&gt;• Voyage 1981 a 1986 - Farol Baixo H4 - Farol Alto H4&lt;br&gt;• Voyage 1987 a 1990 - Farol Baixo H4 - Farol Alto H4&lt;br&gt;• Voyage 1991 a 1995 - Farol Baixo H4 - Farol Alto H4&lt;br&gt;• Voyage 2009 a 2012 - Farol Baixo H7 - Farol Alto H1 - Farol de Milha HB4&lt;br&gt;&lt;br&gt;FIAT&lt;br&gt;• Palio G5 2012 em Diante - Farol Baixo H7 - Farol Alto H1 - Farol de Milha H1&lt;br&gt;• Punto 2013 a 2017 - Farol Baixo H4 - Farol Alto H4 - Farol de Milha H1&lt;br&gt;• Punto (T-Jet) 2013 a 2017 - Farol Baixo H4 - Farol Alto H4 - Farol de Milha H11&lt;br&gt;• Strada 2013 a 2016 - Farol Baixo H1 ou H4 - Farol Alto H7 ou H4 - Farol de Milha H1&lt;br&gt;• Toro 2016 em Diante - Farol Baixo H7 - Farol Alto H7 - Farol de Milha H8 35W&lt;br&gt;• Uno 2015 em Diante - Farol Baixo H4 - Farol Alto H4 - Farol de Milha H1&lt;br&gt;• 147 1976 a 1980 - Farol Baixo H4 - Farol Alto H4&lt;br&gt;• 147 1981 a 1986 - Farol Baixo H4 - Farol Alto H4&lt;br&gt;• 500 Mexicano 2009 a 2016 - Farol Baixo H7 - Farol Alto H1 - Farol de Milha H3&lt;br&gt;• 500 Polones 2009 a 2016 - Farol Baixo H7 - Farol Alto H1 - Farol de Milha H11&lt;br&gt;• Argo 2017 em Diante - Farol Baixo H7 - Farol Alto H7 - Farol de Milha H11&lt;br&gt;• Brava 1999 a 2003 - Farol Baixo H1 - Farol Alto H1 - Farol de Milha H1&lt;br&gt;• Bravo 2010 a 2014 - Farol Baixo H1 - Farol Alto H1/D1S - Farol de Milha H11&lt;br&gt;• Bravo 2015 a 2016 - Farol Baixo H1 - Farol Alto H1/D1S - Farol de Milha H11&lt;br&gt;• Doblo 2001 a 2009 - Farol Baixo H7 - Farol Alto H1 - Farol de Milha H1&lt;br&gt;• Doblo 2010 a 2016 - Farol Baixo H7 - Farol Alto H1 - Farol de Milha H1&lt;br&gt;• Doblo Adv 2003 a 2009 - Farol Baixo H7 - Farol Alto H1&lt;br&gt;• Ducato 1998 a 2004 - Farol Baixo H4 - Farol Alto H4&lt;br&gt;• Ducato 2005 a 2016 - Farol Baixo H7 - Farol Alto H1 - Farol de Milha H1&lt;br&gt;• Elba 1985 a 1990 - Farol Baixo H4 - Farol Alto H4 - Farol de Milha H1&lt;br&gt;• Elba 1991 a 1995 - Farol Baixo H4 - Farol Alto H4 - Farol de Milha H1&lt;br&gt;• Fiorino 1990 a 2003 - Farol Baixo H4 - Farol Alto H4 - Farol de Milha H3&lt;br&gt;• Fiorino 2004 a 2013 - Farol Baixo H4 - Farol Alto H4 - Farol de Milha H3&lt;br&gt;• Fiorino 2014 em Diante - Farol Baixo H4 - Farol Alto H4 - Farol de Milha H1&lt;br&gt;• Freemont 2010 a 2016 - Farol Baixo HB3 - Farol Alto H1 - Farol de Milha H16&lt;br&gt;• Grand Siena 2012 em Diante - Farol Baixo H7 - Farol Alto H1 - Farol de Milha H1&lt;br&gt;• Idea 2005 a 2010 - Farol Baixo H7 - Farol Alto H1 - Farol de Milha H1&lt;br&gt;• Idea 2011 a 2013 - Farol Baixo H7 - Farol Alto H1 - Farol de Milha H1&lt;br&gt;• Idea 2014 a 2016 - Farol Baixo H7 - Farol Alto H1 - Farol de Milha H1&lt;br&gt;• Linea 2007 a 2016 - Farol Baixo H7 - Farol Alto H1 - Farol de Milha H1&lt;br&gt;• Marea 1.6 / 1.8 todos - Farol Baixo H7 - Farol Alto H1 - Farol de Milha H1&lt;br&gt;• Marea Turbo / 2.4 todos - Farol Baixo H7 - Farol Alto H1 - Farol de Milha H1&lt;br&gt;• Mobi 2016 em Diante - Farol Baixo H4 - Farol Alto H4 - Farol de Milha H8&lt;br&gt;• Oggi Todos - Farol Baixo H4 - Farol Alto H4&lt;br&gt;• Palio Adv 2001 a 2004 - Farol Baixo H7 ou H4 - Farol Alto H1 ou H4 - Farol de Milha H1&lt;br&gt;• Palio Adv 2005 a 2008 - Farol Baixo H7 ou H4 - Farol Alto H1 ou H4 - Farol de Milha H1&lt;br&gt;• Palio Adv 2009 a 2012 - Farol Baixo H7 ou H4 - Farol Alto H1 ou H4 - Farol de Milha H1&lt;br&gt;• Palio Adv 2013 a 2015 - Farol Baixo H7 ou H4 - Farol Alto H1 ou H4 - Farol de Milha H1&lt;br&gt;• Palio G1 1996 a 2002 - Farol Baixo H7 ou H4 - Farol Alto H1 ou H4 - Farol de Milha H1&lt;br&gt;• Palio G2 2001 a 2007 - Farol Baixo H7 ou H4 - Farol Alto H1 ou H4 - Farol de Milha H1&lt;br&gt;• Palio G3 / Economy 2004 a 2014 - Farol Baixo H7 ou H4 - Farol Alto H1 ou H4 - Farol de Milha H1&lt;br&gt;• Palio G4 2008 a 2012 - Farol Baixo H7 ou H4 - Farol Alto H1 ou H4 - Farol de Milha H1&lt;br&gt;• Palio Week 1996 a 2002 - Farol Baixo H7 ou H4 - Farol Alto H1 ou H4 - Farol de Milha H1&lt;br&gt;• Palio Week 2001 a 2004 - Farol Baixo H7 ou H4 - Farol Alto H1 ou H4 - Farol de Milha H1&lt;br&gt;• Palio Week 2005 a 2008 - Farol Baixo H7 ou H4 - Farol Alto H1 ou H4 - Farol de Milha H1&lt;br&gt;• Palio Week 2009 a 2012 - Farol Baixo H7 ou H4 - Farol Alto H1 ou H4 - Farol de Milha H1&lt;br&gt;• Palio Week 2013 a 2015 - Farol Baixo H7 ou H4 - Farol Alto H1 ou H4 - Farol de Milha H1&lt;br&gt;• Panorama Todos - Farol Baixo H4 - Farol Alto H4&lt;br&gt;• Prêmio 1985 a 1990 - Farol Baixo H4 - Farol Alto H4 - Farol de Milha H1&lt;br&gt;• Prêmio 1991 a 1995 - Farol Baixo H4 - Farol Alto H4 - Farol de Milha H1&lt;br&gt;• Punto 2008 a 2012 - Farol Baixo H4 - Farol Alto H4 - Farol de Milha H1&lt;br&gt;• Siena G1 1996 a 2002 - Farol Baixo H7 - Farol Alto H1 - Farol de Milha H1&lt;br&gt;• Siena G2 2001 a 2007 - Farol Baixo H7 - Farol Alto H1 - Farol de Milha H1&lt;br&gt;• Siena G3 2004 a 2008 - Farol Baixo H7 - Farol Alto H1 - Farol de Milha H1&lt;br&gt;• Siena G4 2009 a 2013 - Farol Baixo H7 ou H4 - Farol Alto H1 ou H4 - Farol de Milha H1&lt;br&gt;• Siena G5 2013 em Diante - Farol Baixo H7 - Farol Alto H1 - Farol de Milha H1&lt;br&gt;• Stilo Todos - Farol Baixo Farol Baixo H7 - Farol Alto H1 - Farol de Milha H1&lt;br&gt;• Strada G2 2001 a 2004 - Farol Baixo H7 - Farol Alto H1 - Farol de Milha H1&lt;br&gt;• Strada G3 2004 a 2008 - Farol Baixo H7 - Farol Alto H1 - Farol de Milha H1&lt;br&gt;• Strada G4 2009 a 2013 - Farol Baixo H1 ou H4 - Farol Alto H1 ou H4 - Farol de Milha H1&lt;br&gt;• Strada G5 2014 a 2016 - Farol Baixo H1 ou H4 - Farol Alto H1 ou H4 - Farol de Milha H1&lt;br&gt;• Tempra 1991 a 1995 - Farol Baixo H4 - Farol Alto H4 - Farol de Milha H1&lt;br&gt;• Tempra 1996 a 1999 - Farol Baixo H7 - Farol Alto H1 - Farol de Milha H3&lt;br&gt;• Tipo 1993 a 1997 - Farol Baixo H4 - Farol Alto H4 – Farol de Milha H3&lt;br&gt;• Uno 1985 a 1990 - Farol Baixo H4 - Farol Alto H4 - Farol de Milha H1&lt;br&gt;• Uno 1991 a 2003 - Farol Baixo H4 - Farol Alto H4 - Farol de Milha H1&lt;br&gt;• Uno 2011 a 2014 - Farol Baixo H4 - Farol Alto H4 - Farol de Milha H1&lt;br&gt;• Uno Mille 2004 a 2015 - Farol Baixo H4 - Farol Alto H4 - Farol de Milha H1&lt;br&gt;&lt;br&gt;FORD&lt;br&gt;• Ecosport 2013 a 2017 - Farol Baixo H4 - Farol Alto H4 - Farol de Milha H8&lt;br&gt;• Ecosport 2018 - Farol Baixo H7 - Farol Alto H1 - Farol de Milha H11&lt;br&gt;• Ka+ 2015 em Diante - Farol Baixo H4 - Farol Alto H4 - Farol de Milha H11&lt;br&gt;• Ranger 2013 a 2016 - Farol Baixo H4 - Farol Alto H4 - Farol de Milha H11&lt;br&gt;• Belina 1970 a 1977 - Farol Baixo H4 - Farol Alto H4&lt;br&gt;• Belina II 1978 a 1991 - Farol Baixo H4 - Farol Alto H4&lt;br&gt;• Corcel 1968 a 1978 - Farol Baixo H4 - Farol Alto H4&lt;br&gt;• Corcel II 1978 a 1986 - Farol Baixo H4 - Farol Alto H4&lt;br&gt;• Courier 1996 a 1999 - Farol Baixo H7 - Farol Alto H1 - Farol de Milha H1&lt;br&gt;• Courier 2000 a 2013 - Farol Baixo H4 - Farol Alto H4 - Farol de Milha H3&lt;br&gt;• Del Rey 1981 a 1984 - Farol Baixo H4 - Farol Alto H4 - Farol de Milha H3&lt;br&gt;• EcoSport 2003 a 2007 - Farol Baixo H4 - Farol Alto H4 - Farol de Milha HB4&lt;br&gt;• EcoSport 2008 a 2010 - Farol Baixo H4 - Farol Alto H4 - Farol de Milha HB4&lt;br&gt;• EcoSport 2011 a 2012 - Farol Baixo H4 - Farol Alto H4 - Farol de Milha HB4&lt;br&gt;• Edge 2008 a 2010 - Farol Baixo HB3 - Farol Alto H11 - Farol de Milha H8&lt;br&gt;• Edge 2011 a 2016 - Farol Baixo HB3 - Farol Alto H11 - Farol de Milha H8&lt;br&gt;• Escort 1983 a 1986 - Farol Baixo H4 - Farol Alto H4 - Farol de Milha H3&lt;br&gt;• Escort 1987 a 1996 - Farol Baixo H4 - Farol Alto H4 - Farol de Milha H3&lt;br&gt;• Explorer 1995 a 2001 - Farol Baixo H4 - Farol Alto H4 - Farol de Milha H3&lt;br&gt;• Explorer 2002 a 2005 - Farol Baixo HB5 - Farol Alto HB5 - Farol de Milha H3&lt;br&gt;• F1000 1979 a 1992 - Farol Baixo H4 - Farol Alto H4&lt;br&gt;• F1000 1993 a 1998 - Farol Baixo H4 - Farol Alto H4&lt;br&gt;• F250 1999 a 2004 - Farol Baixo H4 - Farol Alto H4 - Farol de Milha H3&lt;br&gt;• F250 2005 a 2013 - Farol Baixo HB5 - Farol Alto HB5&lt;br&gt;• Fiesta 1993 a 1995 - Farol Baixo H4 - Farol Alto H4 - Farol de Milha H3&lt;br&gt;• Fiesta 1996 a 2001 - Farol Baixo H7 - Farol Alto H1 - Farol de Milha H3&lt;br&gt;• Fiesta 2002 a 2006 - Farol Baixo H4 - Farol Alto H4 - Farol de Milha HB4&lt;br&gt;• Fiesta 2007 a 2010 - Farol Baixo H7 - Farol Alto H1 - Farol de Milha HB4&lt;br&gt;• Fiesta 2011 a 2014 - Farol Baixo H7 - Farol Alto H1 - Farol de Milha H8&lt;br&gt;• Fiesta Sedan 1996 a 1999 - Farol Baixo H4 - Farol Alto H4&lt;br&gt;• Fiesta Sedan 2000 a 2003 - Farol Baixo H7 - Farol Alto H1 - Farol de Milha H3&lt;br&gt;• Fiesta Sedan 2002 a 2006 - Farol Baixo H4 - Farol Alto H4 - Farol de Milha HB4&lt;br&gt;• Fiesta Sedan 2007 a 2011 - Farol Baixo H7 - Farol Alto H1 - Farol de Milha HB4&lt;br&gt;• Fiesta Sedan 2011 a 2016 - Farol Baixo H7 - Farol Alto H1 - Farol de Milha H8&lt;br&gt;• Focus 2000 a 2004 - Farol Baixo H4 - Farol Alto H4 - Farol de Milha H3&lt;br&gt;• Focus 2005 a 2008 - Farol Baixo H7 - Farol Alto H1 - Farol de Milha H8&lt;br&gt;• Focus 2009 a 2013 - Farol Baixo H7 - Farol Alto H1 - Farol de Milha H8&lt;br&gt;• Focus 2014 a 2015 - Farol Baixo H7 - Farol Alto H1 - Farol de Milha H8&lt;br&gt;• Focus 2016 em Diante - Farol Baixo H7 - Farol Alto H1 - Farol de Milha H8&lt;br&gt;• Fusion 2006 a 2008 - Farol Baixo H11 - Farol Alto H7 - Farol de Milha H11&lt;br&gt;• Fusion 2009 a 2013 - Farol Baixo H11 - Farol Alto H7 - Farol de Milha H11&lt;br&gt;• Fusion 2014 a 2016 - Farol Baixo H7 - Farol Alto H11 - Farol de Milha H11&lt;br&gt;• Ka 1997 a 2001 - Farol Baixo H7 - Farol Alto H1 - Farol de Milha HB4&lt;br&gt;• Ka 2002 a 2007 - Farol Baixo H7 - Farol Alto H1 - Farol de Milha HB4&lt;br&gt;• Ka 2008 a 2011 - Farol Baixo H4 - Farol Alto H4 - Farol de Milha HB4&lt;br&gt;• Ka 2012 a 2014 - Farol Baixo H4 - Farol Alto H4 - Farol de Milha HB4&lt;br&gt;• Ka 2015 em Diante - Farol Baixo H4 - Farol Alto H4 - Farol de Milha H11&lt;br&gt;• Mondeo 1994 a 1998 - Farol Baixo H7 - Farol Alto H7 - Farol de Milha H3&lt;br&gt;• Mondeo 2001 a 2006 - Farol Baixo H11 - Farol Alto H7 - Farol de Milha H11&lt;br&gt;• New Fiesta Mexicano 2011 a 2014 - Farol Baixo H7 - Farol Alto H1 - Farol de Milha H8&lt;br&gt;• New Fiesta Nacional 2015 em Diante - Farol Baixo H7 - Farol Alto H1 - Farol de Milha H11&lt;br&gt;• Pampa / Del Rey 1988 a 1992 - Farol Baixo H4 - Farol Alto H4 - Farol de Milha H3&lt;br&gt;• Ranger 1993 a 1997 - Farol Baixo HB5 - Farol Alto HB5 - Farol de Milha H3&lt;br&gt;• Ranger 1998 a 2004 - Farol Baixo HB5 - Farol Alto HB5 - Farol de Milha HB4&lt;br&gt;• Ranger 2005 a 2009 - Farol Baixo H4 - Farol Alto H4&lt;br&gt;• Ranger 2010 a 2012 - Farol Baixo H4 - Farol Alto H4&lt;br&gt;• Ranger 2017 em Diante - Farol Baixo HB3/H15 (Daylight) - Farol Alto H11 - Farol de Milha H11&lt;br&gt;• Royale 1992 a 1996 - Farol Baixo H4 - Farol Alto H4 - Farol de Milha H3&lt;br&gt;• Taurus 1986 a 1998 - Farol Baixo H4 - Farol Alto H4 - Farol de Milha H3&lt;br&gt;• Verona 1990 a 1996 - Farol Baixo H4 - Farol Alto H4&lt;br&gt;• Verona 1993 a 1996 - Farol Baixo H4 - Farol Alto H4&lt;br&gt;• Versailles 1991 a 1996 - Farol Baixo H4 - Farol Alto H4 - Farol de Milha H3&lt;br&gt;&lt;br&gt;HONDA&lt;br&gt;• City 2015 em Diante - Farol Baixo HB3 - Farol Alto H11 - Farol de Milha H11&lt;br&gt;• Civic 2012 a 2016 - Farol Baixo Hb3 - Farol Alto H11 - Farol de Milha H11&lt;br&gt;• Civic 2017 em Diante - Farol Baixo H11 - Farol Alto HB3 - Farol de Milha H11&lt;br&gt;• Fit 2009 a 2012 - Farol Baixo H4 - Farol Alto H4 - Farol de Milha H11&lt;br&gt;• Fit 2013 em Diante - Farol Baixo H4 - Farol Alto H4 - Farol de Milha H8&lt;br&gt;• Accord 1998 a 2002 - Farol Baixo HB3 - Farol Alto HB4&lt;br&gt;• Accord 2003 a 2007 - Farol Baixo HB3 - Farol Alto HB4&lt;br&gt;• Accord 2008 a 2012 - Farol Baixo HB3 - Farol Alto D2R - Farol de Milha H11&lt;br&gt;• Accord 2011 a 2015 - Farol Baixo HB3 - Farol Alto D2R - Farol de Milha H11&lt;br&gt;• Accord 2016 a 2016 - Farol Baixo HB3 - Farol Alto D2R - Farol de Milha H11&lt;br&gt;• City 2009 a 2012 - Farol Baixo H4 - Farol Alto H4 - Farol de Milha H11&lt;br&gt;• City 2013 a 2014 - Farol Baixo H4 - Farol Alto H4 - Farol de Milha H11&lt;br&gt;• Civic 1992 a 1995 - Farol Baixo H4 - Farol Alto H4 - Farol de Milha H3&lt;br&gt;• Civic 1996 a 1998 - Farol Baixo H4 - Farol Alto H4 - Farol de Milha H3&lt;br&gt;• Civic 1999 a 2000 - Farol Baixo H4 - Farol Alto H4 - Farol de Milha H3&lt;br&gt;• Civic 2001 a 2003 - Farol Baixo H4 - Farol Alto H4 - Farol de Milha H3&lt;br&gt;• Civic 2004 a 2005 - Farol Baixo HB3 - Farol Alto HB4 - Farol de Milha H11&lt;br&gt;• Civic 2006 a 2008 - Farol Baixo HB3 - Farol Alto HB4 - Farol de Milha H11&lt;br&gt;• Civic 2009 a 2011 - Farol Baixo HB3 - Farol Alto HB4 - Farol de Milha H11&lt;br&gt;• CR-V 2000 a 2003 - Farol Baixo H4 - Farol Alto H4&lt;br&gt;• CR-V 2004 a 2007 - Farol Baixo H11 - Farol Alto H1 - Farol de Milha HB4&lt;br&gt;• CR-V 2008 a 2017 - Farol Baixo HB3 - Farol Alto H1 - Farol de Milha H11&lt;br&gt;• Fit 2003 a 2008 - Farol Baixo H4 - Farol Alto H4 - Farol de Milha H11&lt;br&gt;• HR-V 2015 em Diante - Farol Baixo H4 - Farol Alto H4 - Farol de Milha H8&lt;br&gt;• WR-V 2017 em Diante - Farol Baixo H4 - Farol Alto H4 - Farol de Milha H11&lt;br&gt;&lt;br&gt;HYUNDAI&lt;br&gt;• IX35 2016 em Diante - Farol Baixo H7 - Farol Alto H7 - Farol de Milha H27&lt;br&gt;• Tucson 2013 a 2016 - Farol Baixo H4 - Farol Alto H4 - Farol de Milha H27&lt;br&gt;• Azera 2007 a 2011 - Farol Baixo H7 - Farol Alto H7 - Farol de Milha H7&lt;br&gt;• Azera 2012 a 2017 - Farol Baixo H7 - Farol Alto H7 - Farol de Milha H8&lt;br&gt;• Creta 1.6 2017 em Diante - Farol Baixo H4 - Farol Alto H4 - Farol de Milha H11&lt;br&gt;• Creta 2.0 2017 em Diante - Farol Baixo HB3 - Farol Alto HB3 - Farol de Milha H11&lt;br&gt;• Elantra 1992 a 1998 - Farol Baixo H4 - Farol Alto H4&lt;br&gt;• Elantra 2001 a 2004 - Farol Baixo H11 - Farol Alto H7 - Farol de Milha H3&lt;br&gt;• Elantra 2011 a 2016 - Farol Baixo H7 - Farol Alto H7 - Farol de Milha H8&lt;br&gt;• Grand Santa Fé 2014 a 2016 - Farol Baixo H7 - Farol Alto H7 - Farol de Milha H8&lt;br&gt;• HR 2005 a 2016 - Farol Baixo H4 - Farol Alto H4 - Farol de Milha H1&lt;br&gt;• i30 2009 a 2013 - Farol Baixo H7 - Farol Alto H1 - Farol de Milha H27&lt;br&gt;• i30 2013 a 2016 - Farol Baixo H7 - Farol Alto H1 - Farol de Milha H27&lt;br&gt;• ix35 2010 a 2015 - Farol Baixo H7 - Farol Alto H7 - Farol de Milha H27&lt;br&gt;• Santa Fe 2001 a 2006 - Farol Baixo H4 - Farol Alto H4 - Farol de Milha H3&lt;br&gt;• Santa Fe 2007 a 2013 - Farol Baixo H7 - Farol Alto H7 - Farol de Milha H27&lt;br&gt;• Santa Fe 2014 a 2016 - Farol Baixo H7 - Farol Alto H7 - Farol de Milha H27&lt;br&gt;• Sonata 1992 a 1998 - Farol Baixo H4 - Farol Alto H4&lt;br&gt;• Sonata 1999 a 2001 - Farol Baixo H7 - Farol Alto H7 - Farol de Milha H3&lt;br&gt;• Sonata 2002 a 2008 - Farol Baixo H7 - Farol Alto H1 - Farol de Milha HB4&lt;br&gt;• Sonata 2010 a 2013 - Farol Baixo H7 - Farol Alto H7 - Farol de Milha H8&lt;br&gt;• Sonata 2014 a 2016 - Farol Baixo H7 - Farol Alto H7 - Farol de Milha H8&lt;br&gt;• Veloster 2011 a 2013 - Farol Baixo H7 - Farol Alto H7 - Farol de Milha H27&lt;br&gt;• Veloster 2014 em Diante - Farol Baixo H7 - Farol Alto H7 - Farol de Milha H27&lt;br&gt;• Vera Cruz 2006 em Diante - Farol Baixo H7 - Farol Alto H7 - Farol de Milha H27&lt;br&gt;&lt;br&gt;RENAULT&lt;br&gt;• Duster 2015 em Diante - Farol Baixo H7 - Farol Alto H1 - Farol de Milha H8&lt;br&gt;• Duster Oroch 2015 em Diante - Farol Baixo H7 - Farol Alto H1 - Farol de Milha H11&lt;br&gt;• Sandero 2015 em Diante - Farol Baixo H7 - Farol Alto H1 - Farol de Milha H16&lt;br&gt;• Captur 2017 - Farol Baixo H1 - Farol Alto H1 - Farol de Milha H16LL&lt;br&gt;• Clio 2000 a 2003 - Farol Baixo H4 - Farol Alto H4 - Farol de Milha H1&lt;br&gt;• Clio 2004 a 2012 - Farol Baixo H7 - Farol Alto H1 - Farol de Milha H8&lt;br&gt;• Clio 2012 a 2016 - Farol Baixo H4 - Farol Alto H4 - Farol de Milha H8&lt;br&gt;• Duster 2011 a 2014 - Farol Baixo H7 - Farol Alto H1 - Farol de Milha H8&lt;br&gt;• Fluence 2011 em Diante - Farol Baixo H7 - Farol Alto H7 - Farol de Milha H8&lt;br&gt;• Grand Tour Todos - Farol Baixo H7 - Farol Alto H1 - Farol de Milha H8&lt;br&gt;• Kangoo 2000 a 2008 - Farol Baixo H4 - Farol Alto H4 - Farol de Milha H1&lt;br&gt;• Kangoo 2009 a 2012 - Farol Baixo H4 - Farol Alto H4 - Farol de Milha H1&lt;br&gt;• Kangoo 2014 a 2016 - Farol Baixo H4 - Farol Alto H4 - Farol de Milha H1&lt;br&gt;• Kwid 2017 em Diante - Farol Baixo H4 - Farol Alto H4 - Farol de Milha H16LL&lt;br&gt;• Laguna 1995 a 1998 - Farol Baixo H1 - Farol Alto H1 - Farol de Milha H1&lt;br&gt;• Laguna 1999 a 2001 - Farol Baixo H7 - Farol Alto H7 - Farol de Milha H1&lt;br&gt;• Logan 2007 a 2010 - Farol Baixo H4 - Farol Alto H4 - Farol de Milha H8&lt;br&gt;• Logan 2011 a 2013 - Farol Baixo H4 - Farol Alto H4 - Farol de Milha H8&lt;br&gt;• Logan 2014 em Diante - Farol Baixo H7 - Farol Alto H1 - Farol de Milha H8&lt;br&gt;• Master 2002 a 2009 - Farol Baixo H4 - Farol Alto H4 - Farol de Milha H1&lt;br&gt;• Master 2010 a 2012 - Farol Baixo H4 - Farol Alto H4 - Farol de Milha H1&lt;br&gt;• Master 2013 a 2016 - Farol Baixo H7 - Farol Alto H1 - Farol de Milha H1&lt;br&gt;• Megane 1995 a 1999 - Farol Baixo H4 - Farol Alto H4 - Farol de Milha H1&lt;br&gt;• Megane 2000 a 2001 - Farol Baixo H7 - Farol Alto H1 - Farol de Milha H3&lt;br&gt;• Megane 2001 a 2006 - Farol Baixo H7 - Farol Alto H1 - Farol de Milha H3&lt;br&gt;• Megane 2007 a 2010 - Farol Baixo H7 - Farol Alto H1 - Farol de Milha H8&lt;br&gt;• Sandero 2007 a 2010 - Farol Baixo H4 - Farol Alto H4 - Farol de Milha H11&lt;br&gt;• Sandero 2011 a 2014 - Farol Baixo H4 - Farol Alto H4 - Farol de Milha H11&lt;br&gt;• Scenic 1999 a 2000 - Farol Baixo H4 - Farol Alto H4 - Farol de Milha H1&lt;br&gt;• Scenic 2001 a 2010 - Farol Baixo H4 - Farol Alto H4 - Farol de Milha H1&lt;br&gt;• Symbol Todos - Farol Baixo H4 - Farol Alto H4 - Farol de Milha H11&lt;br&gt;• Symbol Todos - Farol Baixo H4 - Farol Alto H4 - Farol de Milha H11&lt;br&gt;• Twingo Todos - Farol Baixo H4 - Farol Alto H4 - Farol de Milha H1&lt;br&gt;&lt;br&gt;CITROEN&lt;br&gt;• Aircross 2010 a 2016 - Farol Baixo H1 - Farol Alto H7 - Farol de Milha H16&lt;br&gt;• Aircross 2017 em Diante - Farol Baixo H1 - Farol Alto H7 - Farol de Milha H16&lt;br&gt;• Berlingo 1996 a 2006 - Farol Baixo H4 - Farol Alto H4 - Farol de Milha H1&lt;br&gt;• C3 2003 a 2008 - Farol Baixo H1 - Farol Alto H7 - Farol de Milha H1&lt;br&gt;• C3 2009 a 2012 - Farol Baixo H1 - Farol Alto H7 - Farol de Milha H1&lt;br&gt;• C3 2013 a 2016 - Farol Baixo H7 - Farol Alto H7 - Farol de Milha H16&lt;br&gt;• C3 Picasso 2009 a 2016 - Farol Baixo H7 - Farol Alto H1 - Farol de Milha H16&lt;br&gt;• C3 XTR 2006 a 2008 - Farol Baixo H7 - Farol Alto H1 - Farol de Milha H16&lt;br&gt;• C3 XTR 2009 a 2012 - Farol Baixo H7 - Farol Alto H1 - Farol de Milha H16&lt;br&gt;• C4 2010 em Diante - Farol Baixo H7 - Farol Alto H1 / Xenon D1S - Farol de Milha H16&lt;br&gt;• C4 Grand Picasso 2006 a 2014 - Farol Baixo H7 - Farol Alto H1 - Farol de Milha H16&lt;br&gt;• C4 Lounge 2013 em Diante - Farol Baixo H7 - Farol Alto H1 - Farol de Milha H16&lt;br&gt;• C4 Pallas 2006 a 2013 - Farol Baixo H7 - Farol Alto H1 - Farol de Milha H16&lt;br&gt;• C4 Picasso 2006 a 2015 - Farol Baixo H7 - Farol Alto H1 - Farol de Milha H16&lt;br&gt;• C4 Picasso 2016 em Diante - Farol Baixo H7 - Farol Alto H1 - Farol de Milha H16&lt;br&gt;• C5 2001 a 2004 - Farol Baixo H7 - Farol Alto H1 - Farol de Milha H1&lt;br&gt;• C5 2005 a 2007 - Farol Baixo H7 - Farol Alto H1 - Farol de Milha H16&lt;br&gt;• C5 2008 a 2013 - Farol Baixo H7 - Farol Alto H1 - Farol de Milha H8&lt;br&gt;• DS3 2013 a 2016 - Farol Baixo H7 - Farol Alto H1 - Farol de Milha H16&lt;br&gt;• DS4 2013 a 2016 - Farol Baixo H7 - Farol Alto H1 - Farol de Milha H16&lt;br&gt;• DS5 2013 a 2016 - Farol Baixo H7 - Farol Alto H1 - Farol de Milha H16&lt;br&gt;• Xsara 1997 a 2000 - Farol Baixo H7 - Farol Alto H1 - Farol de Milha H3&lt;br&gt;• Xsara 2001 a 2004 - Farol Baixo H7 ou H4 - Farol Alto H1 ou H4 - Farol de Milha H3&lt;br&gt;• Xsara Picasso 1996 a 2006 - Farol Baixo H4 - Farol Alto H4 - Farol de Milha H1&lt;br&gt;• Xsara Picasso 2007 a 2012 - Farol Baixo H4 - Farol Alto H4 - Farol de Milha H1&lt;br&gt;&lt;br&gt;CHRYSLER&lt;br&gt;• 300C 2004 a 2011 - Farol Baixo HB3 - Farol Alto HB4 - Farol de Milha H10&lt;br&gt;• 300C 2012 em Diante - Farol Baixo D3S - Farol Alto D3S - Farol de Milha H11&lt;br&gt;• Neon 1995 a 2005 - Farol Baixo H4 - Farol Alto H4 - Farol de Milha H3&lt;br&gt;• PT Cruiser 2001 a 2010 - Farol Baixo HB3 - Farol Alto H7 - Farol de Milha HB4&lt;br&gt;• Stratus 1995 a 2000 - Farol Baixo H4 - Farol Alto H4 - Farol de Milha HB4&lt;br&gt;&lt;br&gt;IA&lt;br&gt;• Besta 1993 a 1995 - Farol Baixo H4 - Farol Alto H4 - Farol de Milha H1&lt;br&gt;• Bongo 2005 a 2016 - Farol Baixo H4 - Farol Alto H4&lt;br&gt;• Carens 2009 a 2013 - Farol Baixo H7 - Farol Alto H1&lt;br&gt;• Carnival 2007 a 2013 - Far</t>
  </si>
  <si>
    <t>https://s3.amazonaws.com/tiny-anexos-us/erp/ODk4NTQ1NzA2/57ef6938fb82c2ec19e05f3403b3b5a6.jpg</t>
  </si>
  <si>
    <t>https://s3.amazonaws.com/tiny-anexos-us/erp/ODk4NTQ1NzA2/b6c3f144eaa7641c250365bb1a939f5e.jpg</t>
  </si>
  <si>
    <t>https://s3.amazonaws.com/tiny-anexos-us/erp/ODk4NTQ1NzA2/11577f88ab349086532fc806f5f9de85.jpg</t>
  </si>
  <si>
    <t>https://s3.amazonaws.com/tiny-anexos-us/erp/ODk4NTQ1NzA2/ffeb931f4d0d003e06476ebfe7384cba.jpg</t>
  </si>
  <si>
    <t>932595251</t>
  </si>
  <si>
    <t>VX2050457</t>
  </si>
  <si>
    <t>Taco Descontaminação Pesada Carpete</t>
  </si>
  <si>
    <t>https://s3.amazonaws.com/tiny-anexos-us/erp/ODk4NTQ1NzA2/98bbce8b1d233af009c6ee10c90b2fb6.webp</t>
  </si>
  <si>
    <t>932601255</t>
  </si>
  <si>
    <t>VX2050458</t>
  </si>
  <si>
    <t>Taco Descontaminação Pesada Lona</t>
  </si>
  <si>
    <t>https://s3.amazonaws.com/tiny-anexos-us/erp/ODk4NTQ1NzA2/ab12d2524a1a4ce89b1962dd845079c3.webp</t>
  </si>
  <si>
    <t>904720048</t>
  </si>
  <si>
    <t>ES-18</t>
  </si>
  <si>
    <t>Tampa De Borracha Da Porta De Carregamento Para Es1 Es2 Es3</t>
  </si>
  <si>
    <t>&lt;p&gt;&lt;span style="color: #212529; font-family: Montserrat, sans-serif; font-size: 16px;"&gt;Tampa de borracha para entrada do carregador da bateria.&lt;/span&gt;&lt;br style="box-sizing: border-box; transition: all 0.2s ease 0s; color: #212529; font-family: Montserrat, sans-serif; font-size: 16px;" /&gt;&lt;span style="color: #212529; font-family: Montserrat, sans-serif; font-size: 16px;"&gt;Evita desgaste.&lt;/span&gt;&lt;br style="box-sizing: border-box; transition: all 0.2s ease 0s; color: #212529; font-family: Montserrat, sans-serif; font-size: 16px;" /&gt;&lt;span style="color: #212529; font-family: Montserrat, sans-serif; font-size: 16px;"&gt;A prova de poeira de água&lt;/span&gt;&lt;br style="box-sizing: border-box; transition: all 0.2s ease 0s; color: #212529; font-family: Montserrat, sans-serif; font-size: 16px;" /&gt;&lt;br style="box-sizing: border-box; transition: all 0.2s ease 0s; color: #212529; font-family: Montserrat, sans-serif; font-size: 16px;" /&gt;&lt;span style="color: #212529; font-family: Montserrat, sans-serif; font-size: 16px;"&gt;Características:&lt;/span&gt;&lt;br style="box-sizing: border-box; transition: all 0.2s ease 0s; color: #212529; font-family: Montserrat, sans-serif; font-size: 16px;" /&gt;&lt;br style="box-sizing: border-box; transition: all 0.2s ease 0s; color: #212529; font-family: Montserrat, sans-serif; font-size: 16px;" /&gt;&lt;span style="color: #212529; font-family: Montserrat, sans-serif; font-size: 16px;"&gt;Material: gel de sílica&lt;/span&gt;&lt;br style="box-sizing: border-box; transition: all 0.2s ease 0s; color: #212529; font-family: Montserrat, sans-serif; font-size: 16px;" /&gt;&lt;span style="color: #212529; font-family: Montserrat, sans-serif; font-size: 16px;"&gt;Cor: Preto&lt;/span&gt;&lt;br style="box-sizing: border-box; transition: all 0.2s ease 0s; color: #212529; font-family: Montserrat, sans-serif; font-size: 16px;" /&gt;&lt;span style="color: #212529; font-family: Montserrat, sans-serif; font-size: 16px;"&gt;Tamanho: 50x30x13mm / 1,97 x 1,18 x 0,51 ""&lt;/span&gt;&lt;br style="box-sizing: border-box; transition: all 0.2s ease 0s; color: #212529; font-family: Montserrat, sans-serif; font-size: 16px;" /&gt;&lt;br style="box-sizing: border-box; transition: all 0.2s ease 0s; color: #212529; font-family: Montserrat, sans-serif; font-size: 16px;" /&gt;&lt;span style="color: #212529; font-family: Montserrat, sans-serif; font-size: 16px;"&gt;Conteúdo:&lt;/span&gt;&lt;br style="box-sizing: border-box; transition: all 0.2s ease 0s; color: #212529; font-family: Montserrat, sans-serif; font-size: 16px;" /&gt;&lt;br style="box-sizing: border-box; transition: all 0.2s ease 0s; color: #212529; font-family: Montserrat, sans-serif; font-size: 16px;" /&gt;&lt;span style="color: #212529; font-family: Montserrat, sans-serif; font-size: 16px;"&gt;1 x Tampa de borracha da porta de carregamento&lt;/span&gt;&lt;/p&gt;</t>
  </si>
  <si>
    <t>904720052</t>
  </si>
  <si>
    <t>M-50</t>
  </si>
  <si>
    <t>Tampa De Parafuso De Borracha Traseira Para Para-Choque M365</t>
  </si>
  <si>
    <t>&lt;p&gt;Material: Borracha ecológica durável e de alta qualidade, rachadura antienvelhecimento, trabalho para todas as condições climáticas. Esses plugues são feitos de borracha de alta qualidade e cada conjunto é inspecionado quanto ao ajuste, acabamento e função. Peças do pára-lama traseiro da estrutura do guarda-lama traseiro da tampa de borracha do plug de borracha do scooter elétrico xiaomi Mijia M365.&lt;/p&gt; &lt;p&gt; &lt;/p&gt; &lt;p&gt;Recursos:&lt;/p&gt; &lt;p&gt;1. Fácil de instalar - a instalação e remoção podem ser concluídas sem quaisquer ferramentas.&lt;/p&gt; &lt;p&gt;2. Borracha ecológica durável e de alta qualidade material, rachaduras anti-envelhecimento, trabalho em qualquer condição climática.&lt;/p&gt; &lt;p&gt;3. Esses plugues são feitos de borracha de alta qualidade e cada conjunto é inspecionado quanto ao encaixe, acabamento e função.&lt;/p&gt; &lt;p&gt;4. Peças do pára-lama traseiro da armação da proteção do pára-lama traseiro da scooter elétrica xiaomi mijia m365 com plugue de borracha e parafuso com tampa de borracha&lt;/p&gt; &lt;p&gt;5. Verifique o escopo da aplicação antes da compra.&lt;/p&gt; &lt;p&gt; &lt;/p&gt; &lt;p&gt;Especificação:&lt;/p&gt; &lt;p&gt;Condição: 100% novo&lt;/p&gt; &lt;p&gt;cor: preto&lt;/p&gt; &lt;p&gt;tamanho: 0,5 * 4 * 1 cm / 0,19 * 1,57 * 0,39 polegadas (aprox. )&lt;/p&gt; &lt;p&gt;material: Borracha e peso: 3,5g&lt;/p&gt; &lt;p&gt; &lt;/p&gt; &lt;p&gt;Lista de pacotes:&lt;/p&gt; &lt;p&gt;3 * parafusos de scooter elétrica&lt;/p&gt; &lt;p&gt; &lt;/p&gt; &lt;p&gt;Aviso:&lt;/p&gt; &lt;p&gt;1. O o tamanho é medido manualmente, e o erro de 1-2 mm é um fenômeno normal. O objeto material recebido deve prevalecer.&lt;/p&gt;</t>
  </si>
  <si>
    <t>904720056</t>
  </si>
  <si>
    <t>M-47</t>
  </si>
  <si>
    <t>Tampa De Vedação De Borracha Cabo De Freio Xiaomi M365</t>
  </si>
  <si>
    <t>&lt;div class="rte product-single__description" style="box-sizing: border-box; margin-bottom: 20px; color: #666666; font-family: Muli, sans-serif; font-size: 16px;"&gt; &lt;div class="rte product-single__description" style="box-sizing: border-box; margin-bottom: 20px;"&gt; &lt;p style="box-sizing: border-box; margin-bottom: 20px;"&gt;Kit contendo 4 borrachas de proteção da entrada dos cabos do patinete elétrico.&lt;/p&gt; &lt;p style="box-sizing: border-box; margin-bottom: 20px;"&gt;Adequado aos modelos PRO, FS-B08, M365, entre outros.&lt;/p&gt; &lt;p style="box-sizing: border-box; margin-bottom: 20px;"&gt;As borrachas de proteção são essenciais para evitar a entrada de água e poeira que podem danificar o patinete.&lt;/p&gt; &lt;p style="box-sizing: border-box;"&gt;Composição: Borracha&lt;/p&gt; &lt;p&gt; &lt;/p&gt; &lt;/div&gt; &lt;/div&gt;</t>
  </si>
  <si>
    <t>904720060</t>
  </si>
  <si>
    <t>PRO-48</t>
  </si>
  <si>
    <t>Tampa De Vedação De Borracha Da Porta De Carregamento M365</t>
  </si>
  <si>
    <t>&lt;p style="box-sizing: border-box; margin-bottom: 1.5em; padding: 0px; border: 0px; font-variant-numeric: inherit; font-variant-east-asian: inherit; font-stretch: inherit; font-size: 13px; line-height: inherit; font-family: 'Open Sans', Arial, Helvetica, sans-senif, SimSun, ???; vertical-align: baseline;"&gt;Plugue de poeira de porta de carregamento bonito 100% adequado para scooter elétrica xiaomi mijia m365.&lt;br style="box-sizing: border-box;" /&gt;-Embora outros plugues de poeira possam cair, nosso design cria o ajuste mais seguro do mercado.&lt;br style="box-sizing: border-box;" /&gt;-À prova d'água, cuidando muito bem da porta de carregamento da sua scooter da chuva.&lt;br style="box-sizing: border-box;" /&gt;-Feito de entulho resistente a rasgos para maior durabilidade.&lt;br style="box-sizing: border-box;" /&gt;-Fácil de inserir e remover esses plugues de poeira.&lt;/p&gt; &lt;p style="box-sizing: border-box; margin-bottom: 1.5em; padding: 0px; border: 0px; font-variant-numeric: inherit; font-variant-east-asian: inherit; font-stretch: inherit; font-size: 13px; line-height: inherit; font-family: 'Open Sans', Arial, Helvetica, sans-senif, SimSun, ???; vertical-align: baseline;"&gt;&lt;span style="box-sizing: border-box; font-weight: bold;"&gt;Especificação:&lt;/span&gt;&lt;/p&gt; &lt;p style="box-sizing: border-box; margin-bottom: 1.5em; padding: 0px; border: 0px; font-variant-numeric: inherit; font-variant-east-asian: inherit; font-stretch: inherit; font-size: 13px; line-height: inherit; font-family: 'Open Sans', Arial, Helvetica, sans-senif, SimSun, ???; vertical-align: baseline;"&gt;-Cor: vermelho&lt;br style="box-sizing: border-box;" /&gt;-Material: borracha&lt;br style="box-sizing: border-box;" /&gt;-Tamanho: 55mm / 2.2 polegadas&lt;/p&gt; &lt;p style="box-sizing: border-box; margin-bottom: 1.5em; padding: 0px; border: 0px; font-variant-numeric: inherit; font-variant-east-asian: inherit; font-stretch: inherit; font-size: 13px; line-height: inherit; font-family: 'Open Sans', Arial, Helvetica, sans-senif, SimSun, ???; vertical-align: baseline;"&gt;-Encaixe: para scooter elétrica xiaomi mijia m365&lt;/p&gt; &lt;p style="box-sizing: border-box; margin-bottom: 1.5em; padding: 0px; border: 0px; font-variant-numeric: inherit; font-variant-east-asian: inherit; font-stretch: inherit; font-size: 13px; line-height: inherit; font-family: 'Open Sans', Arial, Helvetica, sans-senif, SimSun, ???; vertical-align: baseline;"&gt;&lt;span style="box-sizing: border-box; font-weight: bold;"&gt;O pacote inclui:&lt;/span&gt;&lt;/p&gt; &lt;p style="box-sizing: border-box; margin-bottom: 1.5em; padding: 0px; border: 0px; font-variant-numeric: inherit; font-variant-east-asian: inherit; font-stretch: inherit; font-size: 13px; line-height: inherit; font-family: 'Open Sans', Arial, Helvetica, sans-senif, SimSun, ???; vertical-align: baseline;"&gt;Plugue de poeira de porta de carregamento de uma peça&lt;/p&gt; &lt;p style="box-sizing: border-box; margin-bottom: 1.5em; padding: 0px; border: 0px; font-variant-numeric: inherit; font-variant-east-asian: inherit; font-stretch: inherit; font-size: 13px; line-height: inherit; font-family: 'Open Sans', Arial, Helvetica, sans-senif, SimSun, ???; vertical-align: baseline;"&gt;&lt;span style="box-sizing: border-box; font-weight: bold;"&gt;Observação:&lt;/span&gt;&lt;/p&gt; &lt;p style="box-sizing: border-box; margin-bottom: 1.5em; padding: 0px; border: 0px; font-variant-numeric: inherit; font-variant-east-asian: inherit; font-stretch: inherit; font-size: 13px; line-height: inherit; font-family: 'Open Sans', Arial, Helvetica, sans-senif, SimSun, ???; vertical-align: baseline;" data-spm-anchor-id="a2g03.12057483.0.i4.31244e619QsqBs"&gt;Por favor, permita uma diferença de 1 ~ 3mm devido à medição manual. (1 polegada = 25.4mm)&lt;br style="box-sizing: border-box;" /&gt;A cor do produto pode variar ligeiramente do que aparece online devido às diferenças do monitor.&lt;/p&gt;</t>
  </si>
  <si>
    <t>904720064</t>
  </si>
  <si>
    <t>PRO-39</t>
  </si>
  <si>
    <t>Tampa Do Painel - Patinete Elétrico M365 Pro</t>
  </si>
  <si>
    <t>&lt;div class="rte product-single__description" style="box-sizing: border-box; margin-bottom: 20px; color: #666666; font-family: Muli, sans-serif; font-size: 16px;"&gt; &lt;div class="rte product-single__description" style="box-sizing: border-box; margin-bottom: 20px;"&gt; &lt;div class="rte product-single__description" style="box-sizing: border-box; margin-bottom: 20px;"&gt; &lt;p style="box-sizing: border-box; margin-bottom: 20px;"&gt;Tampa plástica para o painel dos patinetes elétricos. Adequada a modelos como PRO, M365, FS-B08, entre outros.&lt;/p&gt; &lt;p style="box-sizing: border-box; margin-bottom: 20px;"&gt;Antes de comprar selecione a opção desejada: painel simples (apenas com luzes indicadoras) ou painel PRO (com tela LCD).&lt;/p&gt; &lt;p style="box-sizing: border-box; margin-bottom: 20px;"&gt;Inclui 2 peças plásticas, a que recobre o painel em si e a peça mais dianteira, que recobre o farol, como mostrado nas imagens do produto.&lt;/p&gt; &lt;p style="box-sizing: border-box; margin-bottom: 20px;"&gt;Juntamente com as tampas são enviados os adesivos auto-colantes para instalação e fixação das peças. O painel eletrônico não está incluso no produto.&lt;/p&gt; &lt;p style="box-sizing: border-box;"&gt;Composição: Plástico&lt;/p&gt; &lt;p&gt; &lt;/p&gt; &lt;/div&gt; &lt;/div&gt; &lt;/div&gt;</t>
  </si>
  <si>
    <t>https://s3.amazonaws.com/tiny-anexos-us/erp/ODk4NTQ1NzA2/0bec4f49762b3c9454a04dd7197b25d2.jpg</t>
  </si>
  <si>
    <t>https://s3.amazonaws.com/tiny-anexos-us/erp/ODk4NTQ1NzA2/78cbc0fea47d9f968b4ebb89b73055d0.jpg</t>
  </si>
  <si>
    <t>https://s3.amazonaws.com/tiny-anexos-us/erp/ODk4NTQ1NzA2/ce8ba5bf7c9382a02af3e9957decd576.jpg</t>
  </si>
  <si>
    <t>904720068</t>
  </si>
  <si>
    <t>M-39</t>
  </si>
  <si>
    <t>Tampa Do Painel - Patinete Elétrico M365 Xiaomi Foston</t>
  </si>
  <si>
    <t>904720072</t>
  </si>
  <si>
    <t>PRO-40</t>
  </si>
  <si>
    <t>Tampa Inferior Bateria Em Plástico Patinete Xiaomi M365 Pro</t>
  </si>
  <si>
    <t>&lt;p&gt;&lt;span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Produto em Plástico&lt;/span&gt;&lt;br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Cinza&lt;/span&gt;&lt;br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furação exata para substituição dos originais dos modelos Foston FS-B08,Foston FS-S08 Pro, M365, Star Scooter e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Não Acompanha Parafusos&lt;/span&gt;&lt;/p&gt;</t>
  </si>
  <si>
    <t>904720076</t>
  </si>
  <si>
    <t>M-40</t>
  </si>
  <si>
    <t>Tampa Inferior Bateria Impermeável Patinete Eletrico Xiaomi</t>
  </si>
  <si>
    <t>&lt;p&gt;&lt;span style="color: #666666; font-family: 'Proxima Nova', -apple-system, 'Helvetica Neue', Helvetica, Roboto, Arial, sans-serif; font-size: 20px;"&gt;Características: O escudo do chassi da scooter é feito de plástico com qualidade fina é prático resistente ao desgaste à prova d'água e à prova de ferrugem. O escudo do chassi da scooter efetivamente protege a placa inferior efetivamente bloquear a pedra do chão o golpe dos passos.Evite arranhões e aumente a resistência à águaO placa inferior do carro original é feita de PVC. É fácil colidir com o chassi em estradas de cimento de alta resistência estradas estradas de cascalho e estradas off-road. Este produto pode efetivamente proteger a placa inferior de solavancos e solavancos. Ele também aumenta a resistência à água do chassi. O escudo do chassi da scooter é projetado para o scooter elétrico Xiaomi M365 Pro. Fácil de instalarLit é consistente com o orifício do parafuso do carro original, o que torna o escudo do chassi da scooter fácil de instalar.Especificações:Material: PlasticTamanho do item: 500 * 90mm/ 19,7 * 3,5emPeso do item: 150g/5,3onçTamanho do pacote: 520 * 100 mm/20,5 * 3,9 emPeso da embalagem: 200g/7.1onceLista: 1 * Placa inferior&lt;/span&gt;&lt;/p&gt;</t>
  </si>
  <si>
    <t>https://s3.amazonaws.com/tiny-anexos-us/erp/ODk4NTQ1NzA2/541b21d98971b0b3909e289de9c48dde.jpg</t>
  </si>
  <si>
    <t>https://s3.amazonaws.com/tiny-anexos-us/erp/ODk4NTQ1NzA2/ec6c4e8421663c7234695630c34dad2a.jpg</t>
  </si>
  <si>
    <t>https://s3.amazonaws.com/tiny-anexos-us/erp/ODk4NTQ1NzA2/9cc5c54e5d2dba800c39465493e0828f.jpg</t>
  </si>
  <si>
    <t>904720080</t>
  </si>
  <si>
    <t>M-40B</t>
  </si>
  <si>
    <t>Tampa Inferior Em Aço Inoxidável Da Bateria Patinete M365</t>
  </si>
  <si>
    <t>&lt;div style="color: #666666; font-family: OpenSans, Arial;"&gt;Material: aço inoxidável&lt;/div&gt; &lt;div style="color: #666666; font-family: OpenSans, Arial;"&gt;Cor: prata, &lt;/div&gt; &lt;div style="color: #666666; font-family: OpenSans, Arial;"&gt;Adequado para: Xiaomi M365 &lt;/div&gt; &lt;div style="color: #666666; font-family: OpenSans, Arial;"&gt; &lt;/div&gt; &lt;p&gt;&lt;span style="font-weight: 600; color: #666666; font-family: OpenSans, Arial;"&gt;Recursos:&lt;/span&gt;&lt;br style="color: #666666; font-family: OpenSans, Arial;" /&gt;&lt;span style="color: #666666; font-family: OpenSans, Arial;"&gt;- Fabricado em aço inoxidável para proteger eficazmente a bateria.&lt;/span&gt;&lt;br style="color: #666666; font-family: OpenSans, Arial;" /&gt;&lt;span style="color: #666666; font-family: OpenSans, Arial;"&gt;- Bloqueie eficazmente a Pedra do chão, o golpe dos degraus.&lt;/span&gt;&lt;br style="color: #666666; font-family: OpenSans, Arial;" /&gt;&lt;span style="color: #666666; font-family: OpenSans, Arial;"&gt;- Aumenta a impermeabilidade do chassis.&lt;/span&gt;&lt;br style="color: #666666; font-family: OpenSans, Arial;" /&gt;&lt;span style="color: #666666; font-family: OpenSans, Arial;"&gt;- É consistente com o orifício do parafuso do carro original&lt;/span&gt;&lt;span style="font-family: OpenSans, Arial; color: #333333;"&gt;.&lt;/span&gt;&lt;br style="color: #666666; font-family: OpenSans, Arial;" /&gt;&lt;br style="color: #666666; font-family: OpenSans, Arial;" /&gt;&lt;span style="font-weight: 600; color: #666666; font-family: OpenSans, Arial;"&gt;Incluído no Pacote:&lt;/span&gt;&lt;br style="color: #666666; font-family: OpenSans, Arial;" /&gt;&lt;span style="color: #666666; font-family: OpenSans, Arial;"&gt;1 x placa de aço inoxidável &lt;br /&gt;&lt;/span&gt;&lt;/p&gt;</t>
  </si>
  <si>
    <t>904720084</t>
  </si>
  <si>
    <t>PRO-40B</t>
  </si>
  <si>
    <t>Tampa Metálica Da Bateria Para Patinete Elétrico M365 Pro</t>
  </si>
  <si>
    <t>&lt;div class="rte product-single__description" style="box-sizing: border-box; margin-bottom: 20px; color: #666666; font-family: Muli, sans-serif; font-size: 16px;"&gt; &lt;div class="rte product-single__description" style="box-sizing: border-box; margin-bottom: 20px;"&gt; &lt;div class="rte product-single__description" style="box-sizing: border-box; margin-bottom: 20px;"&gt; &lt;p style="box-sizing: border-box; margin-bottom: 20px;"&gt;&lt;span style="font-family: 'Proxima Nova', -apple-system, 'Helvetica Neue', Helvetica, Roboto, Arial, sans-serif; font-size: 20px;"&gt;Tampa metálica inferior da bateria para patinetes elétricos. Item ideal para quem busca substituir o original danificado por impactos, e reforçar a proteção da bateria. &lt;/span&gt;&lt;br style="box-sizing: border-box; font-family: 'Proxima Nova', -apple-system, 'Helvetica Neue', Helvetica, Roboto, Arial, sans-serif; font-size: 20px;" /&gt;&lt;span style="font-family: 'Proxima Nova', -apple-system, 'Helvetica Neue', Helvetica, Roboto, Arial, sans-serif; font-size: 20px;"&gt; &lt;/span&gt;&lt;br style="box-sizing: border-box; font-family: 'Proxima Nova', -apple-system, 'Helvetica Neue', Helvetica, Roboto, Arial, sans-serif; font-size: 20px;" /&gt;&lt;span style="font-family: 'Proxima Nova', -apple-system, 'Helvetica Neue', Helvetica, Roboto, Arial, sans-serif; font-size: 20px;"&gt;Adequada a modelos como FS-B08, PRO, M365, entre outros.&lt;/span&gt;&lt;br style="box-sizing: border-box; font-family: 'Proxima Nova', -apple-system, 'Helvetica Neue', Helvetica, Roboto, Arial, sans-serif; font-size: 20px;" /&gt;&lt;span style="font-family: 'Proxima Nova', -apple-system, 'Helvetica Neue', Helvetica, Roboto, Arial, sans-serif; font-size: 20px;"&gt; &lt;/span&gt;&lt;br style="box-sizing: border-box; font-family: 'Proxima Nova', -apple-system, 'Helvetica Neue', Helvetica, Roboto, Arial, sans-serif; font-size: 20px;" /&gt;&lt;span style="font-family: 'Proxima Nova', -apple-system, 'Helvetica Neue', Helvetica, Roboto, Arial, sans-serif; font-size: 20px;"&gt;O produto ACOMPANHA os 18 parafusos para instalação.&lt;/span&gt;&lt;/p&gt; &lt;/div&gt; &lt;/div&gt; &lt;/div&gt;</t>
  </si>
  <si>
    <t>https://s3.amazonaws.com/tiny-anexos-us/erp/ODk4NTQ1NzA2/3257598eb38225f7ce430093da7b8654.jpg</t>
  </si>
  <si>
    <t>https://s3.amazonaws.com/tiny-anexos-us/erp/ODk4NTQ1NzA2/63465445b659875bec4db49f4a6e31a2.jpg</t>
  </si>
  <si>
    <t>904720088</t>
  </si>
  <si>
    <t>ES-15B</t>
  </si>
  <si>
    <t>Tapete - Patinete Elétrico Ninebot Segway Es1 E Es2</t>
  </si>
  <si>
    <t>&lt;p style="box-sizing: border-box; margin-bottom: 20px; color: #666666; font-family: Muli, sans-serif; font-size: 16px;"&gt;Tapete original para o patinete Ninebot Segway modelo ES2.&lt;/p&gt; &lt;p style="box-sizing: border-box; margin-bottom: 20px; color: #666666; font-family: Muli, sans-serif; font-size: 16px;"&gt;O tapete possui adesivo auto-colante em sua parte inferior, sendo facilmente instalado.&lt;/p&gt; &lt;p style="box-sizing: border-box; color: #666666; font-family: Muli, sans-serif; font-size: 16px;"&gt;Composição: Borracha&lt;/p&gt;</t>
  </si>
  <si>
    <t>904720092</t>
  </si>
  <si>
    <t>Tapete Silicone Cinza-Peças Patinete Elétrico Xiaomi M365</t>
  </si>
  <si>
    <t>3924.10.00</t>
  </si>
  <si>
    <t>25</t>
  </si>
  <si>
    <t>&lt;p&gt;&lt;span style="color: #666666; font-family: 'Proxima Nova', -apple-system, 'Helvetica Neue', Helvetica, Roboto, Arial, sans-serif; font-size: 20px;"&gt;Descrição do Produto:&lt;/span&gt;&lt;br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Produto em Silicone&lt;/span&gt;&lt;br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Na Cor Cinza&lt;/span&gt;&lt;br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Com Forma exata para substituição dos originais dos modelos Foston FS-B08,Foston FS-S08 Pro, M365, Pro, Star Scooter e Similares.&lt;/span&gt;&lt;br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 Não acompanha cola&lt;/span&gt;&lt;/p&gt;</t>
  </si>
  <si>
    <t>https://s3.amazonaws.com/tiny-anexos-us/erp/ODk4NTQ1NzA2/47703a1020a947d37aa2ed2843703075.jpg</t>
  </si>
  <si>
    <t>https://s3.amazonaws.com/tiny-anexos-us/erp/ODk4NTQ1NzA2/aa3b8389b52a097236ba221fc255115d.jpg</t>
  </si>
  <si>
    <t>https://s3.amazonaws.com/tiny-anexos-us/erp/ODk4NTQ1NzA2/b9d42b98f3c7284c63e0add4b9a13f47.jpg</t>
  </si>
  <si>
    <t>904720143</t>
  </si>
  <si>
    <t>Transbike Universal Aro 29 Peixinho Bike</t>
  </si>
  <si>
    <t>-36</t>
  </si>
  <si>
    <t>935553971098</t>
  </si>
  <si>
    <t>&lt;p&gt;Suporte Transbike Bipartido para Teto Aço Carbono O modelo Transbike Bipartido de Teto possui uma estrutura leve e bonita, perfilado de aço e pintura epóxi. É fixado no bagageiro do teto do veículo. Possui encaixe universal tanto para a bicicleta quanto para a fixação do rack no carro. A bicicleta é acoplada na calha pelos pneus/rodas e por um "braço" utilizado para prender no quadro da bicicleta. Cada suporte pode carregar uma bicicleta, mas o bagageiro do veículo pode suportar até 3 suportes, cada um carregando uma bicicleta. Características: Modelo: Suporte Transbike bipartido de teto Material: Aço e pintura em epóxi Capacidade: Qualquer bicicleta até o aro 29 Não é necessário remover o Transbike. Não impede a abertura do porta-malas. Não encobre a sinalização traseira ou placa do veículo. Mantenha cuidado ao entrar em locais com altura baixa, como garagem, por exemplo. Carros altos podem dificultar o manuseio das bikes em cima do teto. Contém: 01 Suporte Transbike bipartido de teto. Parafusos. Porcas. Prendedores. Arruelas. Cintas para Fixar o pneu. Obrigado e boa compra.&lt;/p&gt;</t>
  </si>
  <si>
    <t>https://s3.amazonaws.com/tiny-anexos-us/erp/ODk4NTQ1NzA2/d53b124a5588298ceacfe6e84a1396c8.jpeg</t>
  </si>
  <si>
    <t>https://s3.amazonaws.com/tiny-anexos-us/erp/ODk4NTQ1NzA2/2f372ad87bdc81ef1c7b343de1983add.jpeg</t>
  </si>
  <si>
    <t>https://s3.amazonaws.com/tiny-anexos-us/erp/ODk4NTQ1NzA2/8daa65a564670159a121ee86f8242589.jpeg</t>
  </si>
  <si>
    <t>904720152</t>
  </si>
  <si>
    <t>M-21A</t>
  </si>
  <si>
    <t>Trava Anel De Segurança Para Patinete Elétrico Xiaomi Foston</t>
  </si>
  <si>
    <t>&lt;p&gt;&lt;span style="color: #666666; font-family: 'Proxima Nova', -apple-system, 'Helvetica Neue', Helvetica, Roboto, Arial, sans-serif; font-size: 20px;"&gt;Trava Anel De Segurança Patinete Elétrico Foston Xiaomi&lt;/span&gt;&lt;br style="box-sizing: border-box; color: #666666; font-family: 'Proxima Nova', -apple-system, 'Helvetica Neue', Helvetica, Roboto, Arial, sans-serif; font-size: 20px;" /&gt;&lt;br style="box-sizing: border-box; color: #666666; font-family: 'Proxima Nova', -apple-system, 'Helvetica Neue', Helvetica, Roboto, Arial, sans-serif; font-size: 20px;" /&gt;&lt;span style="color: #666666; font-family: 'Proxima Nova', -apple-system, 'Helvetica Neue', Helvetica, Roboto, Arial, sans-serif; font-size: 20px;"&gt;anel de segurança temos outras peças tambem&lt;/span&gt;&lt;/p&gt;</t>
  </si>
  <si>
    <t>904723095</t>
  </si>
  <si>
    <t>Trava Antifurto Moto Bicicleta Roda/Quadro</t>
  </si>
  <si>
    <t>464</t>
  </si>
  <si>
    <t>&lt;p&gt;Trava Tranca Cadeado U-Lock para Bike e Moto – Segurança Máxima e Resistência em Aço&lt;br&gt;&lt;br&gt;Garanta a proteção da sua bicicleta ou moto com o Cadeado U-Lock em Aço, um dos modelos mais seguros do mercado. Projetado para impedir roubos com eficácia, este cadeado em formato "U" oferece máxima segurança e é fácil de transportar, graças ao suporte incluso.&lt;br&gt;&lt;br&gt;Por Que Escolher o Cadeado U-Lock?&lt;br&gt;- Segurança Elevada: O formato em "U" é conhecido por ser extremamente resistente, dificultando tentativas de abertura por alicates ou ferramentas especializadas. Ideal para proteger sua bike ou moto quando precisar deixá-las estacionadas.&lt;br&gt;- Durabilidade Superior: Fabricado em aço de alta qualidade, o cadeado oferece resistência contra condições adversas e impactos, garantindo longa vida útil.&lt;br&gt;- Proteção Contra Danos: Revestido em silicone, o cadeado protege sua bicicleta ou moto de arranhões, mantendo tanto a segurança quanto a estética do veículo.&lt;br&gt;&lt;br&gt;Principais Benefícios:&lt;br&gt;- Praticidade: Acompanha suporte para fixação na bicicleta, permitindo que você transporte o cadeado sem comprometer seu pedal.&lt;br&gt;- Chaves de Segurança: Inclui duas chaves para conveniência e tranquilidade.&lt;br&gt;- Custo-benefício Imbatível: Oferece alta proteção por um preço acessível, sendo uma excelente escolha para ciclistas e motociclistas que buscam segurança e economia.&lt;br&gt;&lt;br&gt;Características Técnicas:&lt;br&gt;- Nível de Segurança: 3&lt;br&gt;- Dimensões: 140 mm x 200 mm x 70 mm&lt;br&gt;- Espessura do "U": 13 mm&lt;br&gt;- Espessura da Base: 27 mm&lt;br&gt;- Material: Aço rígido com revestimento em silicone&lt;br&gt;- Peso: 330 g&lt;br&gt;- Cor: Preto&lt;br&gt;&lt;br&gt;Conteúdo da Embalagem:&lt;br&gt;1 Cadeado U-Lock&lt;br&gt;2 Chaves de segurança&lt;br&gt;Suporte para fixação na bicicleta&lt;br&gt;&lt;br&gt;Por que este Cadeado U-Lock é a Melhor Escolha?&lt;br&gt;&lt;br&gt;Combinando segurança de alto nível e fácil transporte, o Cadeado U-Lock é perfeito para quem não quer abrir mão de tranquilidade ao estacionar sua moto ou bicicleta. Escolha a proteção que você merece e ande com mais confiança!&lt;/p&gt;</t>
  </si>
  <si>
    <t>https://s3.amazonaws.com/tiny-anexos-us/erp/ODk4NTQ1NzA2/c35bc8882ac11f25b4ddad4a0645c4ec.jpg</t>
  </si>
  <si>
    <t>https://s3.amazonaws.com/tiny-anexos-us/erp/ODk4NTQ1NzA2/1677497436f1b28b574d74be21e2e518.jpg</t>
  </si>
  <si>
    <t>https://s3.amazonaws.com/tiny-anexos-us/erp/ODk4NTQ1NzA2/ba2c18ddd72b0249ccaccc35d2241d3b.jpg</t>
  </si>
  <si>
    <t>https://s3.amazonaws.com/tiny-anexos-us/erp/ODk4NTQ1NzA2/a98f6af7766d7f057a9905f33e84bcfc.jpg</t>
  </si>
  <si>
    <t>https://s3.amazonaws.com/tiny-anexos-us/erp/ODk4NTQ1NzA2/4b61dd5c8066319ae612e8ab19eeae40.jpg</t>
  </si>
  <si>
    <t>Esportes e Fitness &gt; Ciclismo &gt; Acessórios  &gt; Segurança &gt; Cadeados e Alarmes &gt; Cadeados U</t>
  </si>
  <si>
    <t>904720165</t>
  </si>
  <si>
    <t>Trava Disco De Freio Bicicleta - Prata</t>
  </si>
  <si>
    <t>-82</t>
  </si>
  <si>
    <t>&lt;p&gt;Bloqueio de Freio a Disco para Bicicletas e Motocicletas – Segurança Compacta e Confiável&lt;br&gt;&lt;br&gt;Dimensões do Produto: 45mm x 33mm x 5mm x 8 mm (4.5cm x 3.3cm x 0.5cm x 0.8cm)&lt;br&gt;Compatibilidade: Ideal para bicicletas, mountain bikes, bicicletas elétricas e motocicletas com freios a disco de diâmetro superior a 5,5 mm.&lt;br&gt;Material: Aço liga de alta resistência (Alloy Steel)&lt;br&gt;&lt;br&gt;Características Principais:&lt;br&gt;&lt;br&gt;- Proteção Anti-furto Eficaz: Este bloqueio de freio a disco foi projetado para garantir a segurança da sua bicicleta ou motocicleta, prevenindo tentativas de furto. Simples de usar e altamente eficiente, ele bloqueia a rotação das rodas, mantendo seu veículo protegido.&lt;br&gt;- Resistente e Durável: Fabricado em aço de liga resistente, este bloqueio proporciona segurança robusta e confiável. Ele se prende firmemente ao freio a disco, dificultando qualquer tentativa de remoção por ladrões.&lt;br&gt;- Leve e Portátil: Compacto e fácil de transportar, pode ser guardado na mochila ou na bolsa de bicicleta sem ocupar espaço. Ideal para quem busca praticidade sem abrir mão da segurança.&lt;br&gt;- Compatível com Vários Modelos: Versátil, o bloqueio é compatível com uma ampla gama de veículos de duas rodas, incluindo bicicletas de montanha, bicicletas elétricas e motocicletas, oferecendo proteção para diferentes necessidades.&lt;br&gt;&lt;br&gt;Garanta a segurança da sua bike ou moto com um bloqueio compacto e resistente!&lt;/p&gt;</t>
  </si>
  <si>
    <t>https://s3.amazonaws.com/tiny-anexos-us/erp/ODk4NTQ1NzA2/6902867893d1e614f06bf7371b19fdbb.jpg</t>
  </si>
  <si>
    <t>https://s3.amazonaws.com/tiny-anexos-us/erp/ODk4NTQ1NzA2/636f88c6eabf4706a9c1fea08af406b9.jpg</t>
  </si>
  <si>
    <t>https://s3.amazonaws.com/tiny-anexos-us/erp/ODk4NTQ1NzA2/d9911a892422321a02601b6dab50dcd7.jpg</t>
  </si>
  <si>
    <t>https://s3.amazonaws.com/tiny-anexos-us/erp/ODk4NTQ1NzA2/17ec3372dc1917a7fe9a2ba0ddec8196.jpg</t>
  </si>
  <si>
    <t>https://s3.amazonaws.com/tiny-anexos-us/erp/ODk4NTQ1NzA2/1f04e1b8974a3d56ffd1ee84ed5ea790.jpg</t>
  </si>
  <si>
    <t>https://s3.amazonaws.com/tiny-anexos-us/erp/ODk4NTQ1NzA2/1e7ff406a1bb95c637d66d6bef484983.jpg</t>
  </si>
  <si>
    <t>Acessórios para Veículos &gt; Aces. de Motos e Quadriciclos &gt; Alarmes para Motos</t>
  </si>
  <si>
    <t>904723112</t>
  </si>
  <si>
    <t>Trava Disco De Freio Moto - Preto</t>
  </si>
  <si>
    <t>709</t>
  </si>
  <si>
    <t>&lt;p&gt;Trava de Disco de Freio Anti-Furto para Bicicletas e Motocicletas Segurança Compacta e Prática para Veículos com Freio a Disco Especificações do Produto: - Material: Metal de alta resistência com revestimento de PVC para proteção adicional - Tamanho: 5,5 x 2,5 x 4,5 cm (compacto e fácil de carregar) Características: - Alta Segurança Anti-Furto: Com design robusto e núcleo de travamento resistente, esta trava de disco proporciona proteção ideal para bicicletas, motocicletas e scooters. Feita para impedir o giro das rodas, dificulta qualquer tentativa de roubo. - Fácil de Usar e Compacta: Leve e portátil, pode ser armazenada facilmente em mochilas, bolsas ou compartimentos de armazenamento para rápido acesso. - Revestimento Protetor em PVC: A superfície possui tratamento especial para evitar arranhões na pintura e danos durante o uso, além de ser resistente às intempéries. - Compatibilidade: Desenvolvida para veículos com freio a disco e diâmetro de haste a partir de 5,5 mm. Atenção: veículos sem freio a disco não podem usar esta trava. - Operação Simples: Basta pressionar o cilindro para travar rapidamente, garantindo segurança em segundos. Itens inclusos 1 Trava de Freio a Disco para motocicleta/bicicleta 2 Chaves Proteja seu veículo com uma trava de disco confiável e compacta – a escolha ideal para segurança anti-furto em qualquer lugar!&lt;/p&gt;</t>
  </si>
  <si>
    <t>https://s3.amazonaws.com/tiny-anexos-us/erp/ODk4NTQ1NzA2/9c8b12d98a8a5bf3a9b8f279b3fc620c.jpg</t>
  </si>
  <si>
    <t>https://s3.amazonaws.com/tiny-anexos-us/erp/ODk4NTQ1NzA2/0229ac815a5f3c9ee06fa612164e23ad.jpg</t>
  </si>
  <si>
    <t>https://s3.amazonaws.com/tiny-anexos-us/erp/ODk4NTQ1NzA2/a65753c5b388c27501a7f72744c44feb.jpg</t>
  </si>
  <si>
    <t>https://s3.amazonaws.com/tiny-anexos-us/erp/ODk4NTQ1NzA2/47f054f5a24b5d422f42c890a80ea21b.jpg</t>
  </si>
  <si>
    <t>https://s3.amazonaws.com/tiny-anexos-us/erp/ODk4NTQ1NzA2/e64d54cde8b30baa61ba99181bc9dd69.jpg</t>
  </si>
  <si>
    <t>https://s3.amazonaws.com/tiny-anexos-us/erp/ODk4NTQ1NzA2/b4272d87d47eb753f970a75be0f1f4c7.jpg</t>
  </si>
  <si>
    <t>Acessórios para Veículos &gt; Aces. de Motos e Quadriciclos &gt; Travas e Elásticos</t>
  </si>
  <si>
    <t>919715451</t>
  </si>
  <si>
    <t>Trava Manete Moto E Bicicleta de Alumínio</t>
  </si>
  <si>
    <t>-154</t>
  </si>
  <si>
    <t>&lt;p&gt;Trava de Manete e Punho para Moto – Segurança Antirroubo com Estilo e Eficiência&lt;br&gt;&lt;br&gt;Garanta a proteção da sua moto com a Trava de Manete e Punho, uma solução robusta que oferece mais segurança e estilo à sua vida sobre duas rodas. Desenvolvida para motociclistas exigentes, essa trava antirroubo é ideal para quem valoriza tanto a segurança quanto o design.&lt;br&gt;&lt;br&gt;Por Que Escolher a Trava de Manete e Punho?&lt;br&gt;- Proteção Antirroubo: Impeça o uso não autorizado da sua moto com um mecanismo que trava o acelerador e mantém a moto freada. Segurança reforçada sempre que você precisar.&lt;br&gt;- Construção Durável: Fabricada em alumínio maciço 6351 T6 de alta resistência e componentes em aço inox 304, essa trava é extremamente robusta, garantindo a proteção do seu investimento contra tentativas de roubo.&lt;br&gt;- Estilo Personalizado: Além de proteger, a trava adiciona estilo à sua moto. Escolha entre diversas cores e dê um toque de personalidade à sua máquina, unindo segurança e estética.&lt;br&gt;&lt;br&gt;Principais Benefícios:&lt;br&gt;- Tranquilidade no Dia a Dia: Sabendo que sua moto está protegida, você pode viajar ou estacionar com total paz de espírito.&lt;br&gt;- Instalação Simples e Rápida: Projetada para uma instalação descomplicada, a trava pode ser colocada em minutos, sem complicações.&lt;br&gt;- Compatibilidade Universal: Compatível com 99% das motocicletas do mercado, exceto alguns modelos de menor custo. Ajusta-se facilmente a manoplas de 32 a 38mm de diâmetro, com 3 calços incluídos.&lt;br&gt;&lt;br&gt;Características Técnicas:&lt;br&gt;- Material: Alumínio maciço 6351 T6 e aço inox 304&lt;br&gt;- Dimensões: 130 mm (C) x 56 mm (L) x 26 mm (A)&lt;br&gt;- Peso: 300g&lt;br&gt;- Acabamento: Anodização química para maior durabilidade&lt;br&gt;- Extras: Espaço para passar cabo de aço e prender capacete&lt;br&gt;&lt;br&gt;Conteúdo da Caixa:&lt;br&gt;1 Trava de Manopla&lt;br&gt;2 Chaves&lt;br&gt;3 Calços de Ajuste&lt;br&gt;&lt;br&gt;Proteja sua moto com estilo e eficiência! A Trava de Manete e Punho oferece a segurança que você precisa, com um design moderno e funcional, perfeito para o seu estilo de vida. Adquira agora e ande com mais confiança e tranquilidade!&lt;/p&gt;</t>
  </si>
  <si>
    <t>Acessórios para Veículos &gt; Aces. de Motos e Quadriciclos &gt; Travas e Elásticos &gt; Travas &gt; Outros</t>
  </si>
  <si>
    <t>904720147</t>
  </si>
  <si>
    <t>Trava Manete Moto E Bicicleta de Plástico</t>
  </si>
  <si>
    <t>383</t>
  </si>
  <si>
    <t>&lt;p&gt;Trava de Manete / Manopla / Freio para Moto ou Bicicleta Anti-furto XRack - Preta Garanta a segurança da sua moto ou bicicleta com a Trava de Manete Anti-furto XRack. Compatível com motocicletas, scooters, quadriciclos e ATVs, esta trava impede o deslocamento ao fixar firmemente a alavanca do freio dianteiro, oferecendo proteção extra para seus veículos. Com alta visibilidade e um design robusto, a instalação é simples e rápida, garantindo tranquilidade onde quer que você esteja. Vantagens da Trava XRack: - Proteção Anti-furto: Fixação segura na manopla e na alavanca do freio, garantindo que sua moto ou bicicleta permaneça imóvel. - Fácil de Usar: A chave é necessária apenas para abrir a trava; para fechar, basta empurrar o cilindro para bloquear. - Durabilidade e Qualidade: Fabricada em material resistente, com revestimento na cor preta, que combina com qualquer estilo de veículo. Como Instalar: 1. Retire a trava da embalagem e separe as chaves, garantindo que a chave reserva esteja em um local seguro. 2. Escolha a peça de empurrar que se encaixe perfeitamente na manopla. 3. Fixe o retentor da alavanca e ajuste conforme necessário, pressionando levemente para ativar o freio dianteiro, se desejado. 4. Posicione a trava sobre a manopla e a alavanca do freio, pressione o botão de bloqueio e pronto! Especificações do Produto: Cor: Preto Material resistente: Durável e robusto, ideal para o uso diário. Itens Inclusos: 1 Trava de Manete / Manopla / Freio para Moto ou Bicicleta Anti-furto XRack - Preta 2 Chaves Segurança e Praticidade: Proteja seu veículo de forma eficaz com a Trava de Manete / Manopla / Freio Anti-furto XRack. Fácil de instalar, leve para carregar e indispensável para quem busca segurança e tranquilidade no dia a dia!&lt;/p&gt;</t>
  </si>
  <si>
    <t>https://s3.amazonaws.com/tiny-anexos-us/erp/ODk4NTQ1NzA2/7d34f9caa77590c04259992ce1241e6b.jpeg</t>
  </si>
  <si>
    <t>https://s3.amazonaws.com/tiny-anexos-us/erp/ODk4NTQ1NzA2/b9e0f25169b40b926817f38c23d54937.jpeg</t>
  </si>
  <si>
    <t>https://s3.amazonaws.com/tiny-anexos-us/erp/ODk4NTQ1NzA2/8bd73dc4dcc318cf0cfa1f1576d81852.jpeg</t>
  </si>
  <si>
    <t>https://s3.amazonaws.com/tiny-anexos-us/erp/ODk4NTQ1NzA2/ccdcde2b85288db3164c3d4bb7fc9e3b.jpeg</t>
  </si>
  <si>
    <t>https://s3.amazonaws.com/tiny-anexos-us/erp/ODk4NTQ1NzA2/142c82b0a91ad6e64b2c82367d0531d7.jpeg</t>
  </si>
  <si>
    <t>https://s3.amazonaws.com/tiny-anexos-us/erp/ODk4NTQ1NzA2/f2ee4b3964a15de81206fe8f579fa029.jpeg</t>
  </si>
  <si>
    <t>928508390</t>
  </si>
  <si>
    <t>Trava Manete Moto E Bicicleta de Plástico - Vermelho</t>
  </si>
  <si>
    <t>220</t>
  </si>
  <si>
    <t>&lt;p&gt;Trava de Manete e Punho para Moto – Segurança Antirroubo com Estilo e Eficiência Garanta a proteção da sua moto com a Trava de Manete e Punho, uma solução robusta que oferece mais segurança e estilo à sua vida sobre duas rodas. Desenvolvida para motociclistas exigentes, essa trava antirroubo é ideal para quem valoriza tanto a segurança quanto o design. Por Que Escolher a Trava de Manete e Punho? - Proteção Antirroubo: Impeça o uso não autorizado da sua moto com um mecanismo que trava o acelerador e mantém a moto freada. Segurança reforçada sempre que você precisar. - Construção Durável: Fabricada em alumínio maciço 6351 T6 de alta resistência e componentes em aço inox 304, essa trava é extremamente robusta, garantindo a proteção do seu investimento contra tentativas de roubo. - Estilo Personalizado: Além de proteger, a trava adiciona estilo à sua moto. Escolha entre diversas cores e dê um toque de personalidade à sua máquina, unindo segurança e estética. Principais Benefícios: - Tranquilidade no Dia a Dia: Sabendo que sua moto está protegida, você pode viajar ou estacionar com total paz de espírito. - Instalação Simples e Rápida: Projetada para uma instalação descomplicada, a trava pode ser colocada em minutos, sem complicações. - Compatibilidade Universal: Compatível com 99% das motocicletas do mercado, exceto alguns modelos de menor custo. Ajusta-se facilmente a manoplas de 32 a 38mm de diâmetro, com 3 calços incluídos. Características Técnicas: - Material: Alumínio maciço 6351 T6 e aço inox 304 - Dimensões: 130 mm (C) x 56 mm (L) x 26 mm (A) - Peso: 300g - Acabamento: Anodização química para maior durabilidade - Extras: Espaço para passar cabo de aço e prender capacete Conteúdo da Caixa: 1 Trava de Manopla Vermelho 2 Chaves 3 Calços de Ajuste Proteja sua moto com estilo e eficiência! A Trava de Manete e Punho oferece a segurança que você precisa, com um design moderno e funcional, perfeito para o seu estilo de vida. Adquira agora e ande com mais confiança e tranquilidade!&lt;/p&gt;</t>
  </si>
  <si>
    <t>https://s3.amazonaws.com/tiny-anexos-us/erp/ODk4NTQ1NzA2/644511e0fe2909c1e9a669754ddbc6ca.jpg</t>
  </si>
  <si>
    <t>https://s3.amazonaws.com/tiny-anexos-us/erp/ODk4NTQ1NzA2/658f5e7854d292a2aa87edf2fe8325de.jpg</t>
  </si>
  <si>
    <t>https://s3.amazonaws.com/tiny-anexos-us/erp/ODk4NTQ1NzA2/c8952f159c2267b7fecd75c19b265f10.jpg</t>
  </si>
  <si>
    <t>https://s3.amazonaws.com/tiny-anexos-us/erp/ODk4NTQ1NzA2/1d02199437fed5417d9913915930e9cc.jpg</t>
  </si>
  <si>
    <t>https://s3.amazonaws.com/tiny-anexos-us/erp/ODk4NTQ1NzA2/ff9636b14da5562aac21d77787a4bdef.jpg</t>
  </si>
  <si>
    <t>https://s3.amazonaws.com/tiny-anexos-us/erp/ODk4NTQ1NzA2/62f67cb42bd415e4d1149497a6e2fb94.jpg</t>
  </si>
  <si>
    <t>904720174</t>
  </si>
  <si>
    <t>M-23</t>
  </si>
  <si>
    <t>Trava Mesa Do Guidão Para Patinete Eletrico Xiaomi M365</t>
  </si>
  <si>
    <t>&lt;p&gt;===============================================================================================================&lt;br /&gt;Trava  de mesa do guidão &lt;br /&gt;&lt;br /&gt;Xiaomi M365 &lt;br /&gt;&lt;br /&gt;Aço carbono &lt;br /&gt;&lt;br /&gt;===============================================================================================================&lt;/p&gt;</t>
  </si>
  <si>
    <t>https://s3.amazonaws.com/tiny-anexos-us/erp/ODk4NTQ1NzA2/d97d85688fddfd7cc29014bbc65c2065.jpg</t>
  </si>
  <si>
    <t>https://s3.amazonaws.com/tiny-anexos-us/erp/ODk4NTQ1NzA2/13145bd443fbe60b73f4ad54e37a523d.jpg</t>
  </si>
  <si>
    <t>941067311</t>
  </si>
  <si>
    <t>XCH</t>
  </si>
  <si>
    <t>Travessa Chery</t>
  </si>
  <si>
    <t>Travessa de teto X-Rack Chery Tiggo 5X, Tiggo 5X Pro. Cor Prata  " NÃO É PLASTICO " TODO CONJUNTO DE PONTEIRAS E BARRAS SÃO FABRICADAS EM ALUMÍNIO  Aplicação: Tiggo 5X: 2019 a 2022, todas as versões. Tiggo 5X Pro: 2022 a 2023, todas as versões, Turbo, Hybrid.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prata * 04 ponteiras em alumínio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</si>
  <si>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https://s3.amazonaws.com/tiny-anexos-us/erp/ODk4NTQ1NzA2/df30cd6d663bf760f503e8ee743e848c.jpeg</t>
  </si>
  <si>
    <t>https://s3.amazonaws.com/tiny-anexos-us/erp/ODk4NTQ1NzA2/ca245cecf79599e9caa4b6bb1264e409.jpeg</t>
  </si>
  <si>
    <t>https://s3.amazonaws.com/tiny-anexos-us/erp/ODk4NTQ1NzA2/20f064adff37764950565eea585b9174.jpeg</t>
  </si>
  <si>
    <t>https://s3.amazonaws.com/tiny-anexos-us/erp/ODk4NTQ1NzA2/dac6464bfbb91194291641cd64336925.jpeg</t>
  </si>
  <si>
    <t>https://s3.amazonaws.com/tiny-anexos-us/erp/ODk4NTQ1NzA2/25398087eae07e27ca37b61cbe002556.jpeg</t>
  </si>
  <si>
    <t>https://s3.amazonaws.com/tiny-anexos-us/erp/ODk4NTQ1NzA2/68de16f63e257de2d037f0e95081476a.jpeg</t>
  </si>
  <si>
    <t>CAOA Chery</t>
  </si>
  <si>
    <t>919717318</t>
  </si>
  <si>
    <t>XCH122SLG</t>
  </si>
  <si>
    <t>Travessa Chery - Slim - - - Face - 2006 A 2015 - Grafite</t>
  </si>
  <si>
    <t>https://s3.amazonaws.com/tiny-anexos-us/erp/ODk4NTQ1NzA2/911abcbb6f669b81ce11d8c86d77f6e9.jpg</t>
  </si>
  <si>
    <t>https://s3.amazonaws.com/tiny-anexos-us/erp/ODk4NTQ1NzA2/765210ce3217cbf7e8198b96ee84daba.jpg</t>
  </si>
  <si>
    <t>https://s3.amazonaws.com/tiny-anexos-us/erp/ODk4NTQ1NzA2/1b48db888ffdc212747e25b0dc1a3d8f.jpg</t>
  </si>
  <si>
    <t>https://s3.amazonaws.com/tiny-anexos-us/erp/ODk4NTQ1NzA2/6342bad278c570f20f66bb6dc708c539.jpg</t>
  </si>
  <si>
    <t>https://s3.amazonaws.com/tiny-anexos-us/erp/ODk4NTQ1NzA2/147046cd75b872c381e9dd8ccfa3c49b.jpg</t>
  </si>
  <si>
    <t>https://s3.amazonaws.com/tiny-anexos-us/erp/ODk4NTQ1NzA2/98a79774a6785730b263e710b9de4719.jpg</t>
  </si>
  <si>
    <t>Modelo:Slim||Adicional Kit:-||Modelo Veículo:Face||Ano:2006 A 2015||Cor:Grafite||</t>
  </si>
  <si>
    <t>919717324</t>
  </si>
  <si>
    <t>XCH122SLP</t>
  </si>
  <si>
    <t>Travessa Chery - Slim - - - Face - 2006 A 2015 - Prata</t>
  </si>
  <si>
    <t>https://s3.amazonaws.com/tiny-anexos-us/erp/ODk4NTQ1NzA2/039a36eddd8176d4451c97a3c7bccd1a.jpg</t>
  </si>
  <si>
    <t>https://s3.amazonaws.com/tiny-anexos-us/erp/ODk4NTQ1NzA2/042502a33ebe4dc8c00ea48a3a935ebf.jpg</t>
  </si>
  <si>
    <t>https://s3.amazonaws.com/tiny-anexos-us/erp/ODk4NTQ1NzA2/81ec6bf66062eca1882016d9dceb5d5e.jpg</t>
  </si>
  <si>
    <t>https://s3.amazonaws.com/tiny-anexos-us/erp/ODk4NTQ1NzA2/71c662ab7aac3ba9a623ef9394f34640.jpg</t>
  </si>
  <si>
    <t>https://s3.amazonaws.com/tiny-anexos-us/erp/ODk4NTQ1NzA2/3601b115587264fc5d407a3cccf4d7dd.jpg</t>
  </si>
  <si>
    <t>https://s3.amazonaws.com/tiny-anexos-us/erp/ODk4NTQ1NzA2/931247f59b07e63c4ee09c459dc63eda.jpg</t>
  </si>
  <si>
    <t>Modelo:Slim||Adicional Kit:-||Modelo Veículo:Face||Ano:2006 A 2015||Cor:Prata||</t>
  </si>
  <si>
    <t>919717329</t>
  </si>
  <si>
    <t>XCH122SLB</t>
  </si>
  <si>
    <t>Travessa Chery - Slim - - - Face - 2006 A 2015 - Preto</t>
  </si>
  <si>
    <t>https://s3.amazonaws.com/tiny-anexos-us/erp/ODk4NTQ1NzA2/ac949ee068e95dac3982808d260f5704.jpg</t>
  </si>
  <si>
    <t>https://s3.amazonaws.com/tiny-anexos-us/erp/ODk4NTQ1NzA2/353a54661f24daa8c2e4d11818b6e63c.jpg</t>
  </si>
  <si>
    <t>https://s3.amazonaws.com/tiny-anexos-us/erp/ODk4NTQ1NzA2/3191dc7876ae89478012c8fda728193b.jpg</t>
  </si>
  <si>
    <t>https://s3.amazonaws.com/tiny-anexos-us/erp/ODk4NTQ1NzA2/5f3046f5379dc8d5e70470f292f30bb3.jpg</t>
  </si>
  <si>
    <t>https://s3.amazonaws.com/tiny-anexos-us/erp/ODk4NTQ1NzA2/3aab4b7b14eed61eb0e78b5aa1de707b.jpg</t>
  </si>
  <si>
    <t>https://s3.amazonaws.com/tiny-anexos-us/erp/ODk4NTQ1NzA2/c964652fc5c61d83aadf14375aff6c25.jpg</t>
  </si>
  <si>
    <t>Modelo:Slim||Adicional Kit:-||Modelo Veículo:Face||Ano:2006 A 2015||Cor:Preto||</t>
  </si>
  <si>
    <t>904720598</t>
  </si>
  <si>
    <t>XCH123SLG</t>
  </si>
  <si>
    <t>Travessa Chery - Slim - - - Tiggo - 2005 A 2016 - Grafite</t>
  </si>
  <si>
    <t>https://s3.amazonaws.com/tiny-anexos-us/erp/ODk4NTQ1NzA2/a43a80f83e5e48d365aa82415b866d06.jpg</t>
  </si>
  <si>
    <t>https://s3.amazonaws.com/tiny-anexos-us/erp/ODk4NTQ1NzA2/4f7a1905a7bed69078b34d418eae418c.jpg</t>
  </si>
  <si>
    <t>https://s3.amazonaws.com/tiny-anexos-us/erp/ODk4NTQ1NzA2/a5eece93d4a8677fd3c6acaf2a1f6e76.jpg</t>
  </si>
  <si>
    <t>https://s3.amazonaws.com/tiny-anexos-us/erp/ODk4NTQ1NzA2/24629907a2e73538fc013856acbf5abb.jpg</t>
  </si>
  <si>
    <t>https://s3.amazonaws.com/tiny-anexos-us/erp/ODk4NTQ1NzA2/c108ee6a5c91cc03ef561949b3a923d2.jpg</t>
  </si>
  <si>
    <t>https://s3.amazonaws.com/tiny-anexos-us/erp/ODk4NTQ1NzA2/a16f218b5a2092aa5deb12ca54309003.jpg</t>
  </si>
  <si>
    <t>Modelo:Slim||Adicional Kit:-||Modelo Veículo:Tiggo||Ano:2005 A 2016||Cor:Grafite||</t>
  </si>
  <si>
    <t>904720602</t>
  </si>
  <si>
    <t>XCH123SLP</t>
  </si>
  <si>
    <t>Travessa Chery - Slim - - - Tiggo - 2005 A 2016 - Prata</t>
  </si>
  <si>
    <t>https://s3.amazonaws.com/tiny-anexos-us/erp/ODk4NTQ1NzA2/3f0435e74a7b0bc58064ee086687b1b2.jpg</t>
  </si>
  <si>
    <t>https://s3.amazonaws.com/tiny-anexos-us/erp/ODk4NTQ1NzA2/cd16b8a735b5aa29df6aa4e39395c1fc.jpg</t>
  </si>
  <si>
    <t>https://s3.amazonaws.com/tiny-anexos-us/erp/ODk4NTQ1NzA2/f36fb89f7a8b97b8a2acbf0f4a785862.jpg</t>
  </si>
  <si>
    <t>https://s3.amazonaws.com/tiny-anexos-us/erp/ODk4NTQ1NzA2/2bbdda1067eda7acf80589ab8ef94338.jpg</t>
  </si>
  <si>
    <t>https://s3.amazonaws.com/tiny-anexos-us/erp/ODk4NTQ1NzA2/fb13a82fb4a2ea11e7bc35013aa2b8f4.jpg</t>
  </si>
  <si>
    <t>https://s3.amazonaws.com/tiny-anexos-us/erp/ODk4NTQ1NzA2/bb675e0b00384cf3d869a91588e92cb8.jpg</t>
  </si>
  <si>
    <t>Modelo:Slim||Adicional Kit:-||Modelo Veículo:Tiggo||Ano:2005 A 2016||Cor:Prata||</t>
  </si>
  <si>
    <t>904720607</t>
  </si>
  <si>
    <t>XCH123SLB</t>
  </si>
  <si>
    <t>Travessa Chery - Slim - - - Tiggo - 2005 A 2016 - Preto</t>
  </si>
  <si>
    <t>https://s3.amazonaws.com/tiny-anexos-us/erp/ODk4NTQ1NzA2/32b2a010b90e9ec9c2ad1f7901ec4d42.jpg</t>
  </si>
  <si>
    <t>https://s3.amazonaws.com/tiny-anexos-us/erp/ODk4NTQ1NzA2/69eb1ece19c69074d20255bc438141a5.jpg</t>
  </si>
  <si>
    <t>https://s3.amazonaws.com/tiny-anexos-us/erp/ODk4NTQ1NzA2/eff8361dd0dd254b4bd54d48426d43a2.jpg</t>
  </si>
  <si>
    <t>https://s3.amazonaws.com/tiny-anexos-us/erp/ODk4NTQ1NzA2/d61de537505fc2f635baa385289c7786.jpg</t>
  </si>
  <si>
    <t>https://s3.amazonaws.com/tiny-anexos-us/erp/ODk4NTQ1NzA2/58b5ace910525a336e78ce3582be81fa.jpg</t>
  </si>
  <si>
    <t>https://s3.amazonaws.com/tiny-anexos-us/erp/ODk4NTQ1NzA2/f973a8ad5bffda3650c1efeae2d4cb40.jpg</t>
  </si>
  <si>
    <t>Modelo:Slim||Adicional Kit:-||Modelo Veículo:Tiggo||Ano:2005 A 2016||Cor:Preto||</t>
  </si>
  <si>
    <t>919717333</t>
  </si>
  <si>
    <t>XCH121SLG</t>
  </si>
  <si>
    <t>Travessa Chery - Slim - - - Tiggo 2 - 2019 A 2022 - Grafite</t>
  </si>
  <si>
    <t>https://s3.amazonaws.com/tiny-anexos-us/erp/ODk4NTQ1NzA2/d071d9140d0bc5c51085e76b2046d8ab.jpg</t>
  </si>
  <si>
    <t>https://s3.amazonaws.com/tiny-anexos-us/erp/ODk4NTQ1NzA2/af742b28f7e2130b55a23502ec8c7e6d.jpg</t>
  </si>
  <si>
    <t>https://s3.amazonaws.com/tiny-anexos-us/erp/ODk4NTQ1NzA2/13b7939d553007b491cd178bdd00a357.jpg</t>
  </si>
  <si>
    <t>https://s3.amazonaws.com/tiny-anexos-us/erp/ODk4NTQ1NzA2/5c1d0d633e646dadb7b54521c87b3953.jpg</t>
  </si>
  <si>
    <t>https://s3.amazonaws.com/tiny-anexos-us/erp/ODk4NTQ1NzA2/07d227294a76db1b956c26e05d98480e.jpg</t>
  </si>
  <si>
    <t>https://s3.amazonaws.com/tiny-anexos-us/erp/ODk4NTQ1NzA2/d831b2b2d338d89f89bbce15ed469deb.jpg</t>
  </si>
  <si>
    <t>Modelo:Slim||Adicional Kit:-||Modelo Veículo:Tiggo 2||Ano:2019 A 2022||Cor:Grafite||</t>
  </si>
  <si>
    <t>919717337</t>
  </si>
  <si>
    <t>XCH121SLP</t>
  </si>
  <si>
    <t>Travessa Chery - Slim - - - Tiggo 2 - 2019 A 2022 - Prata</t>
  </si>
  <si>
    <t>https://s3.amazonaws.com/tiny-anexos-us/erp/ODk4NTQ1NzA2/2365a7336a9935b2d76b9001967c7588.jpg</t>
  </si>
  <si>
    <t>https://s3.amazonaws.com/tiny-anexos-us/erp/ODk4NTQ1NzA2/1f4e9e37b76ca7d4aac3a19332565042.jpg</t>
  </si>
  <si>
    <t>https://s3.amazonaws.com/tiny-anexos-us/erp/ODk4NTQ1NzA2/a2aac56633213a071aed733b5c1060e9.jpg</t>
  </si>
  <si>
    <t>https://s3.amazonaws.com/tiny-anexos-us/erp/ODk4NTQ1NzA2/04c85f4453204880e8b01dd0df196d1d.jpg</t>
  </si>
  <si>
    <t>https://s3.amazonaws.com/tiny-anexos-us/erp/ODk4NTQ1NzA2/64a1a3f3120292ace033c6538ee0a4bd.jpg</t>
  </si>
  <si>
    <t>https://s3.amazonaws.com/tiny-anexos-us/erp/ODk4NTQ1NzA2/7a7c301842ad71a6dcd6393e9d6abe13.jpg</t>
  </si>
  <si>
    <t>Modelo:Slim||Adicional Kit:-||Modelo Veículo:Tiggo 2||Ano:2019 A 2022||Cor:Prata||</t>
  </si>
  <si>
    <t>921526369</t>
  </si>
  <si>
    <t>XCH121SLB</t>
  </si>
  <si>
    <t>Travessa Chery - Slim - - - Tiggo 2 - 2019 A 2022 - Preto</t>
  </si>
  <si>
    <t>https://s3.amazonaws.com/tiny-anexos-us/erp/ODk4NTQ1NzA2/206f1b60a587d72e943e20a9d065ada8.jpg</t>
  </si>
  <si>
    <t>https://s3.amazonaws.com/tiny-anexos-us/erp/ODk4NTQ1NzA2/8f6e3e5619203fdf71b6ba41bd26588f.jpg</t>
  </si>
  <si>
    <t>https://s3.amazonaws.com/tiny-anexos-us/erp/ODk4NTQ1NzA2/0e2a8f4981a1c603a149e9438fcdf2d0.jpg</t>
  </si>
  <si>
    <t>https://s3.amazonaws.com/tiny-anexos-us/erp/ODk4NTQ1NzA2/073098df0174452ee12ae105ef96aba7.jpg</t>
  </si>
  <si>
    <t>https://s3.amazonaws.com/tiny-anexos-us/erp/ODk4NTQ1NzA2/b64501f5745a92196ea987bda757d3d3.jpg</t>
  </si>
  <si>
    <t>https://s3.amazonaws.com/tiny-anexos-us/erp/ODk4NTQ1NzA2/c0252ba8b967c3c32a9a29e501a6fe65.jpg</t>
  </si>
  <si>
    <t>Modelo:Slim||Adicional Kit:-||Modelo Veículo:Tiggo 2||Ano:2019 A 2022||Cor:Preto||</t>
  </si>
  <si>
    <t>919717341</t>
  </si>
  <si>
    <t>XCH120SLG</t>
  </si>
  <si>
    <t>Travessa Chery - Slim - - - Tiggo 5 - 2019 A 2022 - Grafite</t>
  </si>
  <si>
    <t>https://s3.amazonaws.com/tiny-anexos-us/erp/ODk4NTQ1NzA2/271a83f2b07ff00aefa79fa04ef1bc37.jpg</t>
  </si>
  <si>
    <t>https://s3.amazonaws.com/tiny-anexos-us/erp/ODk4NTQ1NzA2/b61d94614f6e186167edcfc7ca415c74.jpg</t>
  </si>
  <si>
    <t>https://s3.amazonaws.com/tiny-anexos-us/erp/ODk4NTQ1NzA2/d873d84107397fb8af9cc21adb4acaee.jpg</t>
  </si>
  <si>
    <t>https://s3.amazonaws.com/tiny-anexos-us/erp/ODk4NTQ1NzA2/b94bb76e828b013680828c260894489a.jpg</t>
  </si>
  <si>
    <t>https://s3.amazonaws.com/tiny-anexos-us/erp/ODk4NTQ1NzA2/c4878c78087e4ee14dcfbc43a3fb32c4.jpg</t>
  </si>
  <si>
    <t>https://s3.amazonaws.com/tiny-anexos-us/erp/ODk4NTQ1NzA2/60f008ec08e49ccc2c2e74024577d7ee.jpg</t>
  </si>
  <si>
    <t>Modelo:Slim||Adicional Kit:-||Modelo Veículo:Tiggo 5||Ano:2019 A 2022||Cor:Grafite||</t>
  </si>
  <si>
    <t>919717345</t>
  </si>
  <si>
    <t>XCH120SLP</t>
  </si>
  <si>
    <t>Travessa Chery - Slim - - - Tiggo 5 - 2019 A 2022 - Prata</t>
  </si>
  <si>
    <t>https://s3.amazonaws.com/tiny-anexos-us/erp/ODk4NTQ1NzA2/5113050584b0bb16ad3d78b28eea49af.jpg</t>
  </si>
  <si>
    <t>https://s3.amazonaws.com/tiny-anexos-us/erp/ODk4NTQ1NzA2/04a01daa5a747e58c59ca30786410ba3.jpg</t>
  </si>
  <si>
    <t>https://s3.amazonaws.com/tiny-anexos-us/erp/ODk4NTQ1NzA2/2af5c2d49183e59b203950aae27e4001.jpg</t>
  </si>
  <si>
    <t>https://s3.amazonaws.com/tiny-anexos-us/erp/ODk4NTQ1NzA2/203832ed33f953463135007c5fac18ca.jpg</t>
  </si>
  <si>
    <t>https://s3.amazonaws.com/tiny-anexos-us/erp/ODk4NTQ1NzA2/615bb3001ec809a8ee9b6e4cd7e28058.jpg</t>
  </si>
  <si>
    <t>https://s3.amazonaws.com/tiny-anexos-us/erp/ODk4NTQ1NzA2/8865ba313f6973de8ac877b0bb2c0a86.jpg</t>
  </si>
  <si>
    <t>Modelo:Slim||Adicional Kit:-||Modelo Veículo:Tiggo 5||Ano:2019 A 2022||Cor:Prata||</t>
  </si>
  <si>
    <t>919717349</t>
  </si>
  <si>
    <t>XCH120SLB</t>
  </si>
  <si>
    <t>Travessa Chery - Slim - - - Tiggo 5 - 2019 A 2022 - Preto</t>
  </si>
  <si>
    <t>https://s3.amazonaws.com/tiny-anexos-us/erp/ODk4NTQ1NzA2/140c5b790eea364d9d5c31ab9d305be4.jpg</t>
  </si>
  <si>
    <t>https://s3.amazonaws.com/tiny-anexos-us/erp/ODk4NTQ1NzA2/2dfea2741a4d57e8ea23ceff8adad823.jpg</t>
  </si>
  <si>
    <t>https://s3.amazonaws.com/tiny-anexos-us/erp/ODk4NTQ1NzA2/478f44de22f9255f40b58be953d6c810.jpg</t>
  </si>
  <si>
    <t>https://s3.amazonaws.com/tiny-anexos-us/erp/ODk4NTQ1NzA2/507f4959d5cd33e4e8e66a30c6f513ae.jpg</t>
  </si>
  <si>
    <t>https://s3.amazonaws.com/tiny-anexos-us/erp/ODk4NTQ1NzA2/4983d503c26f0ed6d67e6e61efe406f5.jpg</t>
  </si>
  <si>
    <t>https://s3.amazonaws.com/tiny-anexos-us/erp/ODk4NTQ1NzA2/bb3c297c66e17062a9474af1fc4a0737.jpg</t>
  </si>
  <si>
    <t>Modelo:Slim||Adicional Kit:-||Modelo Veículo:Tiggo 5||Ano:2019 A 2022||Cor:Preto||</t>
  </si>
  <si>
    <t>904740822</t>
  </si>
  <si>
    <t>XCH122SMG</t>
  </si>
  <si>
    <t>Travessa Chery - Smart - - - Face - 2006 A 2015 - Grafite</t>
  </si>
  <si>
    <t>-7748</t>
  </si>
  <si>
    <t>https://s3.amazonaws.com/tiny-anexos-us/erp/ODk4NTQ1NzA2/390112a9a99b0665cecee3d855d72158.jpg</t>
  </si>
  <si>
    <t>https://s3.amazonaws.com/tiny-anexos-us/erp/ODk4NTQ1NzA2/e97fe8aedc625a45f849a0380387a3fb.jpg</t>
  </si>
  <si>
    <t>https://s3.amazonaws.com/tiny-anexos-us/erp/ODk4NTQ1NzA2/587c26186294462c0ccb441fc747949f.jpg</t>
  </si>
  <si>
    <t>https://s3.amazonaws.com/tiny-anexos-us/erp/ODk4NTQ1NzA2/f92c2ee0f08f3e5b963385e94c4e69cc.jpg</t>
  </si>
  <si>
    <t>https://s3.amazonaws.com/tiny-anexos-us/erp/ODk4NTQ1NzA2/4c2a000c8cc2bad979ae5ba4abe5f6f0.jpg</t>
  </si>
  <si>
    <t>https://s3.amazonaws.com/tiny-anexos-us/erp/ODk4NTQ1NzA2/8dd9b1855a480f7298d6401e82672b9d.jpg</t>
  </si>
  <si>
    <t>Modelo:Smart||Adicional Kit:-||Modelo Veículo:Face||Ano:2006 A 2015||Cor:Grafite||</t>
  </si>
  <si>
    <t>904740826</t>
  </si>
  <si>
    <t>XCH122SMP</t>
  </si>
  <si>
    <t>Travessa Chery - Smart - - - Face - 2006 A 2015 - Prata</t>
  </si>
  <si>
    <t>https://s3.amazonaws.com/tiny-anexos-us/erp/ODk4NTQ1NzA2/41bab803ac104f00239ddecf29b32d93.jpg</t>
  </si>
  <si>
    <t>https://s3.amazonaws.com/tiny-anexos-us/erp/ODk4NTQ1NzA2/1d7d51ac57d438dc6144d24b81030783.jpg</t>
  </si>
  <si>
    <t>https://s3.amazonaws.com/tiny-anexos-us/erp/ODk4NTQ1NzA2/7f33a40c721cc47cbce5bc1c9f81d1c4.jpg</t>
  </si>
  <si>
    <t>https://s3.amazonaws.com/tiny-anexos-us/erp/ODk4NTQ1NzA2/e3fbc4a6c67b2e5b8a6c010c85ff9080.jpg</t>
  </si>
  <si>
    <t>https://s3.amazonaws.com/tiny-anexos-us/erp/ODk4NTQ1NzA2/12e4de717102e5ab8a2cf80da1286991.jpg</t>
  </si>
  <si>
    <t>https://s3.amazonaws.com/tiny-anexos-us/erp/ODk4NTQ1NzA2/63278878eeff5188338e21bd209d75f2.jpg</t>
  </si>
  <si>
    <t>Modelo:Smart||Adicional Kit:-||Modelo Veículo:Face||Ano:2006 A 2015||Cor:Prata||</t>
  </si>
  <si>
    <t>904740830</t>
  </si>
  <si>
    <t>XCH122SMB</t>
  </si>
  <si>
    <t>Travessa Chery - Smart - - - Face - 2006 A 2015 - Preto</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</si>
  <si>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Chevrolet GM Ford Jeep Chery Volkswagen Kia Renault Peugeot Hyundai Jac Suzuki Toyota Mitsubishi Subaru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</si>
  <si>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https://s3.amazonaws.com/tiny-anexos-us/erp/ODk4NTQ1NzA2/ca589311bd3cae5ab94b43a62f2cdb32.jpg</t>
  </si>
  <si>
    <t>https://s3.amazonaws.com/tiny-anexos-us/erp/ODk4NTQ1NzA2/a87b0d7cb9a59b6bcd8036e8e8f1f49f.jpg</t>
  </si>
  <si>
    <t>https://s3.amazonaws.com/tiny-anexos-us/erp/ODk4NTQ1NzA2/8eaad8b7807d27c95821c35635fd4f12.jpg</t>
  </si>
  <si>
    <t>https://s3.amazonaws.com/tiny-anexos-us/erp/ODk4NTQ1NzA2/8ebe85f4c88f0f26154789c4f4fd6f48.jpg</t>
  </si>
  <si>
    <t>https://s3.amazonaws.com/tiny-anexos-us/erp/ODk4NTQ1NzA2/6496d7330ea4005a428391af2bbcf9d5.jpg</t>
  </si>
  <si>
    <t>https://s3.amazonaws.com/tiny-anexos-us/erp/ODk4NTQ1NzA2/c182ca838f264ce37dd5f42d96ef53d3.jpg</t>
  </si>
  <si>
    <t>Modelo:Smart||Adicional Kit:-||Modelo Veículo:Face||Ano:2006 A 2015||Cor:Preto||</t>
  </si>
  <si>
    <t>904740834</t>
  </si>
  <si>
    <t>XCH123SMG</t>
  </si>
  <si>
    <t>Travessa Chery - Smart - - - Tiggo - - - Grafite</t>
  </si>
  <si>
    <t>https://s3.amazonaws.com/tiny-anexos-us/erp/ODk4NTQ1NzA2/bc356bba95d770c368b8dda91c8cbc45.jpg</t>
  </si>
  <si>
    <t>https://s3.amazonaws.com/tiny-anexos-us/erp/ODk4NTQ1NzA2/9eece284028ba9e372a6ce675fdbe5a6.jpg</t>
  </si>
  <si>
    <t>https://s3.amazonaws.com/tiny-anexos-us/erp/ODk4NTQ1NzA2/06b27c2a63c7f3750cc664496f440a29.jpg</t>
  </si>
  <si>
    <t>https://s3.amazonaws.com/tiny-anexos-us/erp/ODk4NTQ1NzA2/45e35feb7dfa19290b41a751027b1b8e.jpg</t>
  </si>
  <si>
    <t>https://s3.amazonaws.com/tiny-anexos-us/erp/ODk4NTQ1NzA2/ce3ba573f6c797d02e50cbf83f276fad.jpg</t>
  </si>
  <si>
    <t>https://s3.amazonaws.com/tiny-anexos-us/erp/ODk4NTQ1NzA2/be2927b24665ba4d7d8551efde1ae1b0.jpg</t>
  </si>
  <si>
    <t>Modelo:Smart||Adicional Kit:-||Modelo Veículo:Tiggo||Ano:-||Cor:Grafite||</t>
  </si>
  <si>
    <t>904740839</t>
  </si>
  <si>
    <t>XCH123SMP</t>
  </si>
  <si>
    <t>Travessa Chery - Smart - - - Tiggo - - - Prata</t>
  </si>
  <si>
    <t>https://s3.amazonaws.com/tiny-anexos-us/erp/ODk4NTQ1NzA2/a72d4d543ef9ba65dbe8e9ecf2003b0f.jpg</t>
  </si>
  <si>
    <t>https://s3.amazonaws.com/tiny-anexos-us/erp/ODk4NTQ1NzA2/7fd812f93714b8b2c522234ea74707e4.jpg</t>
  </si>
  <si>
    <t>https://s3.amazonaws.com/tiny-anexos-us/erp/ODk4NTQ1NzA2/44a51c58d7f86bcbcba73de922770523.jpg</t>
  </si>
  <si>
    <t>https://s3.amazonaws.com/tiny-anexos-us/erp/ODk4NTQ1NzA2/a3b30d0eb5c0ef13ab60dfa578f0795e.jpg</t>
  </si>
  <si>
    <t>https://s3.amazonaws.com/tiny-anexos-us/erp/ODk4NTQ1NzA2/97e7eef9680cb013cf0e6dc0c0e9573f.jpg</t>
  </si>
  <si>
    <t>https://s3.amazonaws.com/tiny-anexos-us/erp/ODk4NTQ1NzA2/57f046d000a24f4c52ccd3b96b5e647b.jpg</t>
  </si>
  <si>
    <t>Modelo:Smart||Adicional Kit:-||Modelo Veículo:Tiggo||Ano:-||Cor:Prata||</t>
  </si>
  <si>
    <t>904740843</t>
  </si>
  <si>
    <t>XCH123SMB</t>
  </si>
  <si>
    <t>Travessa Chery - Smart - - - Tiggo - - - Preto</t>
  </si>
  <si>
    <t>https://s3.amazonaws.com/tiny-anexos-us/erp/ODk4NTQ1NzA2/10c3c883ffb0fc26ce6c0f87d3044987.jpg</t>
  </si>
  <si>
    <t>https://s3.amazonaws.com/tiny-anexos-us/erp/ODk4NTQ1NzA2/f5d67a6d723ec1a992f3ea711291f242.jpg</t>
  </si>
  <si>
    <t>https://s3.amazonaws.com/tiny-anexos-us/erp/ODk4NTQ1NzA2/7d551b04e18dc12b453090aafa3b9920.jpg</t>
  </si>
  <si>
    <t>https://s3.amazonaws.com/tiny-anexos-us/erp/ODk4NTQ1NzA2/21e4bb27acdaf10d7a33a1f3741041c0.jpg</t>
  </si>
  <si>
    <t>https://s3.amazonaws.com/tiny-anexos-us/erp/ODk4NTQ1NzA2/f4a804c95a8b9fc1d7b2da4a3c42e103.jpg</t>
  </si>
  <si>
    <t>https://s3.amazonaws.com/tiny-anexos-us/erp/ODk4NTQ1NzA2/3704bc8fbf14db8021fec4a1a68a4cd2.jpg</t>
  </si>
  <si>
    <t>Modelo:Smart||Adicional Kit:-||Modelo Veículo:Tiggo||Ano:-||Cor:Preto||</t>
  </si>
  <si>
    <t>904740847</t>
  </si>
  <si>
    <t>XCH121SMG</t>
  </si>
  <si>
    <t>Travessa Chery - Smart - - - Tiggo 2 - 2019 A 2022 - Grafite</t>
  </si>
  <si>
    <t>https://s3.amazonaws.com/tiny-anexos-us/erp/ODk4NTQ1NzA2/3d31d036b111ba3423b09dd4928cd827.jpg</t>
  </si>
  <si>
    <t>https://s3.amazonaws.com/tiny-anexos-us/erp/ODk4NTQ1NzA2/c86475ba37ab865e46c378b0ca01cc2d.jpg</t>
  </si>
  <si>
    <t>https://s3.amazonaws.com/tiny-anexos-us/erp/ODk4NTQ1NzA2/aac4c6afc4d13f0de9aedd6e486a8afd.jpg</t>
  </si>
  <si>
    <t>https://s3.amazonaws.com/tiny-anexos-us/erp/ODk4NTQ1NzA2/3243a9458d89d27efd68345d860d466e.jpg</t>
  </si>
  <si>
    <t>https://s3.amazonaws.com/tiny-anexos-us/erp/ODk4NTQ1NzA2/e00fe631fd468dfbe321aec2b531c4a7.jpg</t>
  </si>
  <si>
    <t>https://s3.amazonaws.com/tiny-anexos-us/erp/ODk4NTQ1NzA2/0028abe5f34dadeec5e1955713237dfe.jpg</t>
  </si>
  <si>
    <t>Modelo:Smart||Adicional Kit:-||Modelo Veículo:Tiggo 2||Ano:2019 A 2022||Cor:Grafite||</t>
  </si>
  <si>
    <t>904740856</t>
  </si>
  <si>
    <t>XCH121SMB</t>
  </si>
  <si>
    <t>Travessa Chery - Smart - - - Tiggo 2 - 2019 A 2022 - Preto</t>
  </si>
  <si>
    <t>Travessa de teto X-Rack Chery Tiggo 2X, Tiggo 2X Pro.  " NÃO É PLASTICO " TODO CONJUNTO DE PONTEIRAS E BARRAS SÃO FABRICADAS EM ALUMÍNIO  Aplicação: Tiggo 2X: 2019 a 2022, todas as versões. Tiggo 2X Pro: 2022 a 2023, todas as versões, Turbo, Hybrid.  Não é Necessário Furar o Veículo, pois é instalado nas Longarinas  Um carro tamanho família como o seu merece ganhar ainda mais espaço para que você leve toda a bagagem e aproveite cada momento das viagens. Por isso, não demore e instale o Rack de Teto Travessa.  QUALQUER TRAVESSA INSTALADA NO VEICULO IRA GERAR RUIDOS POIS ESTA AFETANDO SUA AERODINAMICA DE FABRICA E PODE CAUSAR ATRITO AO VENTO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</si>
  <si>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https://s3.amazonaws.com/tiny-anexos-us/erp/ODk4NTQ1NzA2/de6117af08e2bd0b9aba5e71b0cdba71.jpg</t>
  </si>
  <si>
    <t>https://s3.amazonaws.com/tiny-anexos-us/erp/ODk4NTQ1NzA2/acc877361a8fb4676f357aca81c2aaac.jpg</t>
  </si>
  <si>
    <t>https://s3.amazonaws.com/tiny-anexos-us/erp/ODk4NTQ1NzA2/319c4eb8d1b34ef7cad5f5127d41fc5b.jpg</t>
  </si>
  <si>
    <t>https://s3.amazonaws.com/tiny-anexos-us/erp/ODk4NTQ1NzA2/8dc125c7129dc2fb0a598d6cc91fff53.jpg</t>
  </si>
  <si>
    <t>https://s3.amazonaws.com/tiny-anexos-us/erp/ODk4NTQ1NzA2/0c701ee700836938be45d3ff04ff02e6.jpg</t>
  </si>
  <si>
    <t>https://s3.amazonaws.com/tiny-anexos-us/erp/ODk4NTQ1NzA2/3f25ff1798d0eda55892bd45a6670043.jpg</t>
  </si>
  <si>
    <t>Modelo:Smart||Adicional Kit:-||Modelo Veículo:Tiggo 2||Ano:2019 A 2022||Cor:Preto||</t>
  </si>
  <si>
    <t>904740851</t>
  </si>
  <si>
    <t>XCH121SMP</t>
  </si>
  <si>
    <t>Travessa Chery - Smart - - - Tiggo 2X / Pro - - - Prata</t>
  </si>
  <si>
    <t>-7749</t>
  </si>
  <si>
    <t>Travessa de teto X-Rack Chery Tiggo 5X, Tiggo 5X Pro.  " NÃO É PLASTICO " TODO CONJUNTO DE PONTEIRAS E BARRAS SÃO FABRICADAS EM ALUMÍNIO  Aplicação: Tiggo 5X: 2019 a 2022, todas as versões. Tiggo 5X Pro: 2022 a 2023, todas as versões, Turbo, Hybrid.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</si>
  <si>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https://s3.amazonaws.com/tiny-anexos-us/erp/ODk4NTQ1NzA2/369f9ef09373829a1bddfc25f6887786.jpg</t>
  </si>
  <si>
    <t>https://s3.amazonaws.com/tiny-anexos-us/erp/ODk4NTQ1NzA2/7c645578f137167040eb5caba5a3a9a1.jpg</t>
  </si>
  <si>
    <t>https://s3.amazonaws.com/tiny-anexos-us/erp/ODk4NTQ1NzA2/bc8efc4268989e0862fbd1c0606fcd45.jpg</t>
  </si>
  <si>
    <t>https://s3.amazonaws.com/tiny-anexos-us/erp/ODk4NTQ1NzA2/1377363f45729c026dfd61d12bc3a221.jpg</t>
  </si>
  <si>
    <t>https://s3.amazonaws.com/tiny-anexos-us/erp/ODk4NTQ1NzA2/d3e64a9f75214c8577c84dc5dd3918a5.jpg</t>
  </si>
  <si>
    <t>https://s3.amazonaws.com/tiny-anexos-us/erp/ODk4NTQ1NzA2/628f3e59d466547656403494e2ab9cce.jpg</t>
  </si>
  <si>
    <t>Modelo:Smart||Adicional Kit:-||Modelo Veículo:Tiggo 2X / Pro||Ano:-||Cor:Prata||</t>
  </si>
  <si>
    <t>904740860</t>
  </si>
  <si>
    <t>XCH120SMG</t>
  </si>
  <si>
    <t>Travessa Chery - Smart - - - Tiggo 5 - 2019 A 2022 - Grafite</t>
  </si>
  <si>
    <t>-7750</t>
  </si>
  <si>
    <t>https://s3.amazonaws.com/tiny-anexos-us/erp/ODk4NTQ1NzA2/323d00a6f43f52bd7dbc1c1a409d237c.jpeg</t>
  </si>
  <si>
    <t>Modelo:Smart||Adicional Kit:-||Modelo Veículo:Tiggo 5||Ano:2019 A 2022||Cor:Grafite||</t>
  </si>
  <si>
    <t>904740864</t>
  </si>
  <si>
    <t>Travessa Chery - Smart - - - Tiggo 5 - 2019 A 2022 - Prata</t>
  </si>
  <si>
    <t>-7756</t>
  </si>
  <si>
    <t>https://s3.amazonaws.com/tiny-anexos-us/erp/ODk4NTQ1NzA2/5a128c5adabb4062f3ae69de3f473105.jpeg</t>
  </si>
  <si>
    <t>Modelo:Smart||Adicional Kit:-||Modelo Veículo:Tiggo 5||Ano:2019 A 2022||Cor:Prata||</t>
  </si>
  <si>
    <t>928508378</t>
  </si>
  <si>
    <t>XCH120MP</t>
  </si>
  <si>
    <t>Travessa Chery - Smart - - - Tiggo 5X / Pro - - - Prata</t>
  </si>
  <si>
    <t>Modelo:Smart||Adicional Kit:-||Modelo Veículo:Tiggo 5X / Pro||Ano:-||Cor:Prata||</t>
  </si>
  <si>
    <t>904740870</t>
  </si>
  <si>
    <t>Travessa Chery - Smart - - - Tiggo 5X / Pro - - - Preto</t>
  </si>
  <si>
    <t>https://s3.amazonaws.com/tiny-anexos-us/erp/ODk4NTQ1NzA2/3cee34b8f7cf62cbcf23e0d2f62ae96e.jpeg</t>
  </si>
  <si>
    <t>Modelo:Smart||Adicional Kit:-||Modelo Veículo:Tiggo 5X / Pro||Ano:-||Cor:Preto||</t>
  </si>
  <si>
    <t>941040772</t>
  </si>
  <si>
    <t>XGM</t>
  </si>
  <si>
    <t>Travessa Chevrolet</t>
  </si>
  <si>
    <t>Rack de Teto Travessa X-Rack  * Não é de plástico. * Ponteiras em alumínio - Mais resistência e durabilidade.  Cores: • Preto • Prata (Cinza)  Aplicação:  • GM SPIN - todos os modelos e versões.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Anodizada • Tratamento Anticorrosivo com Chapas de Aço • Suporta Até 45Kg de Carga Bem Distribuída • Não é Necessário Furar o Veículo, pois é instalado nas Longarinas originais   Conteúdo da Embalagem:  02 Travessas Kit para instalação  Importante:  Garantia de 3 meses Valor do Kit Completo Par</t>
  </si>
  <si>
    <t>https://s3.amazonaws.com/tiny-anexos-us/erp/ODk4NTQ1NzA2/61edc8ffcf9421e64bc5d1d2aceb5710.jpg</t>
  </si>
  <si>
    <t>https://s3.amazonaws.com/tiny-anexos-us/erp/ODk4NTQ1NzA2/fb2cf8b8950e89d3955ffefdfa4c7e6e.jpg</t>
  </si>
  <si>
    <t>https://s3.amazonaws.com/tiny-anexos-us/erp/ODk4NTQ1NzA2/9432facc877ed89c4ae4b48771111b78.jpg</t>
  </si>
  <si>
    <t>https://s3.amazonaws.com/tiny-anexos-us/erp/ODk4NTQ1NzA2/d6fa4463983d60168c4cd8bda36d8f8a.jpg</t>
  </si>
  <si>
    <t>https://s3.amazonaws.com/tiny-anexos-us/erp/ODk4NTQ1NzA2/e073f8dd2cc90cd1e66f70de86ac9c31.jpg</t>
  </si>
  <si>
    <t>https://s3.amazonaws.com/tiny-anexos-us/erp/ODk4NTQ1NzA2/f9961de8e90ff4cff66089e94acd58a9.jpg</t>
  </si>
  <si>
    <t>919717365</t>
  </si>
  <si>
    <t>Travessa Chevrolet - Slim - - - Blazer - 1995 A 2010 - Grafite</t>
  </si>
  <si>
    <t>https://s3.amazonaws.com/tiny-anexos-us/erp/ODk4NTQ1NzA2/ace5e4501afecf6b986dd7afac6f5745.jpg</t>
  </si>
  <si>
    <t>https://s3.amazonaws.com/tiny-anexos-us/erp/ODk4NTQ1NzA2/e838469dfa51caf0668ec3f549db57a6.jpg</t>
  </si>
  <si>
    <t>https://s3.amazonaws.com/tiny-anexos-us/erp/ODk4NTQ1NzA2/6765b7a5b3a2490bfb7f34e0e555fd2a.jpg</t>
  </si>
  <si>
    <t>https://s3.amazonaws.com/tiny-anexos-us/erp/ODk4NTQ1NzA2/1c0c8aa62193a0db94a6a3e1a632ffcf.jpg</t>
  </si>
  <si>
    <t>https://s3.amazonaws.com/tiny-anexos-us/erp/ODk4NTQ1NzA2/2abb1bc93b40e9839792246e61639476.jpg</t>
  </si>
  <si>
    <t>https://s3.amazonaws.com/tiny-anexos-us/erp/ODk4NTQ1NzA2/1950eb86b95e429fe877b5b63d8cda76.jpg</t>
  </si>
  <si>
    <t>Modelo:Slim||Adicional Kit:-||Modelo Veículo:Blazer||Ano:1995 A 2010||Cor:Grafite||</t>
  </si>
  <si>
    <t>919717369</t>
  </si>
  <si>
    <t>XGM105SLP</t>
  </si>
  <si>
    <t>Travessa Chevrolet - Slim - - - Blazer - 1995 A 2010 - Prata</t>
  </si>
  <si>
    <t>Modelo:Slim||Adicional Kit:-||Modelo Veículo:Blazer||Ano:1995 A 2010||Cor:Prata||</t>
  </si>
  <si>
    <t>920231681</t>
  </si>
  <si>
    <t>XGM105SLB</t>
  </si>
  <si>
    <t>Travessa Chevrolet - Slim - - - Blazer - 1995 A 2010 - Preto</t>
  </si>
  <si>
    <t>Modelo:Slim||Adicional Kit:-||Modelo Veículo:Blazer||Ano:1995 A 2010||Cor:Preto||</t>
  </si>
  <si>
    <t>904740679</t>
  </si>
  <si>
    <t>XGM117SLG</t>
  </si>
  <si>
    <t>Travessa Chevrolet - Slim - - - Blazer - 2014 A 2024 - Grafite</t>
  </si>
  <si>
    <t>Modelo:Slim||Adicional Kit:-||Modelo Veículo:Blazer||Ano:2014 A 2024||Cor:Grafite||</t>
  </si>
  <si>
    <t>904740683</t>
  </si>
  <si>
    <t>Travessa Chevrolet - Slim - - - Blazer - 2014 A 2024 - Prata</t>
  </si>
  <si>
    <t>https://s3.amazonaws.com/tiny-anexos-us/erp/ODk4NTQ1NzA2/3de037eca53b582350350ab0d2f96821.jpg</t>
  </si>
  <si>
    <t>https://s3.amazonaws.com/tiny-anexos-us/erp/ODk4NTQ1NzA2/25da1029cb34d9ce2ae9db85c55d05ab.jpg</t>
  </si>
  <si>
    <t>https://s3.amazonaws.com/tiny-anexos-us/erp/ODk4NTQ1NzA2/bfbaa8ccf84729664e03729bd50933fc.jpg</t>
  </si>
  <si>
    <t>https://s3.amazonaws.com/tiny-anexos-us/erp/ODk4NTQ1NzA2/3556e42d47733413020288213f927ac1.jpg</t>
  </si>
  <si>
    <t>https://s3.amazonaws.com/tiny-anexos-us/erp/ODk4NTQ1NzA2/e24b163f1486fc055351c01acc5df948.jpg</t>
  </si>
  <si>
    <t>https://s3.amazonaws.com/tiny-anexos-us/erp/ODk4NTQ1NzA2/52c7b4d3ac404ae9612e48d8d4659071.jpg</t>
  </si>
  <si>
    <t>Modelo:Slim||Adicional Kit:-||Modelo Veículo:Blazer||Ano:2014 A 2024||Cor:Prata||</t>
  </si>
  <si>
    <t>904740687</t>
  </si>
  <si>
    <t>Travessa Chevrolet - Slim - - - Blazer - 2014 A 2024 - Preto</t>
  </si>
  <si>
    <t>https://s3.amazonaws.com/tiny-anexos-us/erp/ODk4NTQ1NzA2/866916035cfdfca6dbaa265aeb446b2f.jpg</t>
  </si>
  <si>
    <t>https://s3.amazonaws.com/tiny-anexos-us/erp/ODk4NTQ1NzA2/d974f9666ce9c62c5cb924bd2b59257d.jpg</t>
  </si>
  <si>
    <t>https://s3.amazonaws.com/tiny-anexos-us/erp/ODk4NTQ1NzA2/a75f9a157f68f412b9388806ffcccae3.jpg</t>
  </si>
  <si>
    <t>https://s3.amazonaws.com/tiny-anexos-us/erp/ODk4NTQ1NzA2/257b7302cf08ad29b80bda4a0431a70f.jpg</t>
  </si>
  <si>
    <t>https://s3.amazonaws.com/tiny-anexos-us/erp/ODk4NTQ1NzA2/03f4cac2a195116b342b28d596b309b3.jpg</t>
  </si>
  <si>
    <t>https://s3.amazonaws.com/tiny-anexos-us/erp/ODk4NTQ1NzA2/90edfadb12c129e83e373e783cf7085b.jpg</t>
  </si>
  <si>
    <t>Modelo:Slim||Adicional Kit:-||Modelo Veículo:Blazer||Ano:2014 A 2024||Cor:Preto||</t>
  </si>
  <si>
    <t>919717373</t>
  </si>
  <si>
    <t>XGM107SLG</t>
  </si>
  <si>
    <t>Travessa Chevrolet - Slim - - - Captiva - 2008 A 2017 - Grafite</t>
  </si>
  <si>
    <t>https://s3.amazonaws.com/tiny-anexos-us/erp/ODk4NTQ1NzA2/cf570994c0e200b21c91d5c6c971c1fa.jpg</t>
  </si>
  <si>
    <t>https://s3.amazonaws.com/tiny-anexos-us/erp/ODk4NTQ1NzA2/15a1556a043916158fabda230c2c8374.jpg</t>
  </si>
  <si>
    <t>https://s3.amazonaws.com/tiny-anexos-us/erp/ODk4NTQ1NzA2/96021bc501a7122023fd5750c0994b40.jpg</t>
  </si>
  <si>
    <t>https://s3.amazonaws.com/tiny-anexos-us/erp/ODk4NTQ1NzA2/ba92facce969523e47b14fc05dad77b1.jpg</t>
  </si>
  <si>
    <t>https://s3.amazonaws.com/tiny-anexos-us/erp/ODk4NTQ1NzA2/81859c9a7540cbd3e4a30a623904cce2.jpg</t>
  </si>
  <si>
    <t>https://s3.amazonaws.com/tiny-anexos-us/erp/ODk4NTQ1NzA2/e43cd5bae524684d0f15f1796c1e28e9.jpg</t>
  </si>
  <si>
    <t>Modelo:Slim||Adicional Kit:-||Modelo Veículo:Captiva||Ano:2008 A 2017||Cor:Grafite||</t>
  </si>
  <si>
    <t>919717377</t>
  </si>
  <si>
    <t>Travessa Chevrolet - Slim - - - Captiva - 2008 A 2017 - Prata</t>
  </si>
  <si>
    <t>https://s3.amazonaws.com/tiny-anexos-us/erp/ODk4NTQ1NzA2/4daeac43be969538cc314bf09f7986ff.jpg</t>
  </si>
  <si>
    <t>https://s3.amazonaws.com/tiny-anexos-us/erp/ODk4NTQ1NzA2/2205fc8592e199c57b711ae1c875673d.jpg</t>
  </si>
  <si>
    <t>https://s3.amazonaws.com/tiny-anexos-us/erp/ODk4NTQ1NzA2/0795631ce66ecd29e6ef7f4210fa8135.jpg</t>
  </si>
  <si>
    <t>https://s3.amazonaws.com/tiny-anexos-us/erp/ODk4NTQ1NzA2/6b9604392b5b4a5f599822928d9843d6.jpg</t>
  </si>
  <si>
    <t>https://s3.amazonaws.com/tiny-anexos-us/erp/ODk4NTQ1NzA2/51d4fa864b8d8a9d78fa49c080c96938.jpg</t>
  </si>
  <si>
    <t>https://s3.amazonaws.com/tiny-anexos-us/erp/ODk4NTQ1NzA2/c10c325901a23cf381efe5fe4c350eb6.jpg</t>
  </si>
  <si>
    <t>Modelo:Slim||Adicional Kit:-||Modelo Veículo:Captiva||Ano:2008 A 2017||Cor:Prata||</t>
  </si>
  <si>
    <t>919717382</t>
  </si>
  <si>
    <t>XGM107SLB</t>
  </si>
  <si>
    <t>Travessa Chevrolet - Slim - - - Captiva - 2008 A 2017 - Preto</t>
  </si>
  <si>
    <t>https://s3.amazonaws.com/tiny-anexos-us/erp/ODk4NTQ1NzA2/cfb49cd6b85ba6d88b47113e68df7231.jpg</t>
  </si>
  <si>
    <t>https://s3.amazonaws.com/tiny-anexos-us/erp/ODk4NTQ1NzA2/32023297c385fa685aa09ae49a001238.jpg</t>
  </si>
  <si>
    <t>https://s3.amazonaws.com/tiny-anexos-us/erp/ODk4NTQ1NzA2/39604cd557d32c423dd7915f4086dc9e.jpg</t>
  </si>
  <si>
    <t>https://s3.amazonaws.com/tiny-anexos-us/erp/ODk4NTQ1NzA2/daa02f38b2a24f60c5fc9a14e3d82d78.jpg</t>
  </si>
  <si>
    <t>https://s3.amazonaws.com/tiny-anexos-us/erp/ODk4NTQ1NzA2/81af9e23790642fc03a28c9a15aead5e.jpg</t>
  </si>
  <si>
    <t>https://s3.amazonaws.com/tiny-anexos-us/erp/ODk4NTQ1NzA2/fdc568bf43cf2e53ad85ff9472b190df.jpg</t>
  </si>
  <si>
    <t>Modelo:Slim||Adicional Kit:-||Modelo Veículo:Captiva||Ano:2008 A 2017||Cor:Preto||</t>
  </si>
  <si>
    <t>904740692</t>
  </si>
  <si>
    <t>XGM114SLG</t>
  </si>
  <si>
    <t>Travessa Chevrolet - Slim - - - Corsa Wagon - 2008 A 2012 - Grafite</t>
  </si>
  <si>
    <t>https://s3.amazonaws.com/tiny-anexos-us/erp/ODk4NTQ1NzA2/d6dc5d88af1de8d2a71ab16c78d51a5e.jpg</t>
  </si>
  <si>
    <t>https://s3.amazonaws.com/tiny-anexos-us/erp/ODk4NTQ1NzA2/e71169e3619029ed042385505a8d4b01.jpg</t>
  </si>
  <si>
    <t>https://s3.amazonaws.com/tiny-anexos-us/erp/ODk4NTQ1NzA2/f748d73383e8bb2b88f44b0fa00d310f.jpg</t>
  </si>
  <si>
    <t>https://s3.amazonaws.com/tiny-anexos-us/erp/ODk4NTQ1NzA2/360967216d3ea3eb8c3359b898d01380.jpg</t>
  </si>
  <si>
    <t>https://s3.amazonaws.com/tiny-anexos-us/erp/ODk4NTQ1NzA2/5a8967d162c64f3a26ee92a72d322f55.jpg</t>
  </si>
  <si>
    <t>https://s3.amazonaws.com/tiny-anexos-us/erp/ODk4NTQ1NzA2/1d1bddc8e9e0120bb780342b03e63780.jpg</t>
  </si>
  <si>
    <t>Modelo:Slim||Adicional Kit:-||Modelo Veículo:Corsa Wagon||Ano:2008 A 2012||Cor:Grafite||</t>
  </si>
  <si>
    <t>904740698</t>
  </si>
  <si>
    <t>XGM114SLP</t>
  </si>
  <si>
    <t>Travessa Chevrolet - Slim - - - Corsa Wagon - 2008 A 2012 - Prata</t>
  </si>
  <si>
    <t>https://s3.amazonaws.com/tiny-anexos-us/erp/ODk4NTQ1NzA2/44eab410eaecef717587a1182b95c04b.jpg</t>
  </si>
  <si>
    <t>https://s3.amazonaws.com/tiny-anexos-us/erp/ODk4NTQ1NzA2/f791291c36878f2f69eaf0c8011ef706.jpg</t>
  </si>
  <si>
    <t>https://s3.amazonaws.com/tiny-anexos-us/erp/ODk4NTQ1NzA2/63cbefe170c092dafba40b2f26579214.jpg</t>
  </si>
  <si>
    <t>https://s3.amazonaws.com/tiny-anexos-us/erp/ODk4NTQ1NzA2/8a3234aa97532e422bf97e261a8cd225.jpg</t>
  </si>
  <si>
    <t>https://s3.amazonaws.com/tiny-anexos-us/erp/ODk4NTQ1NzA2/f6043a723d6457257283b684f93a4c35.jpg</t>
  </si>
  <si>
    <t>https://s3.amazonaws.com/tiny-anexos-us/erp/ODk4NTQ1NzA2/dbf8cab5f0374f6b5257d34b96212b61.jpg</t>
  </si>
  <si>
    <t>Modelo:Slim||Adicional Kit:-||Modelo Veículo:Corsa Wagon||Ano:2008 A 2012||Cor:Prata||</t>
  </si>
  <si>
    <t>904740702</t>
  </si>
  <si>
    <t>XGM114SLB</t>
  </si>
  <si>
    <t>Travessa Chevrolet - Slim - - - Corsa Wagon - 2008 A 2012 - Preto</t>
  </si>
  <si>
    <t>https://s3.amazonaws.com/tiny-anexos-us/erp/ODk4NTQ1NzA2/7c3f1bdb28f20e3f0f639f4b5d2f4f0f.jpg</t>
  </si>
  <si>
    <t>https://s3.amazonaws.com/tiny-anexos-us/erp/ODk4NTQ1NzA2/1e3179061bfb6f5bce359316babaede7.jpg</t>
  </si>
  <si>
    <t>https://s3.amazonaws.com/tiny-anexos-us/erp/ODk4NTQ1NzA2/912665bd151480a5700c5f1b247e454f.jpg</t>
  </si>
  <si>
    <t>https://s3.amazonaws.com/tiny-anexos-us/erp/ODk4NTQ1NzA2/a0d2d487fd13df169df55424d1f24d98.jpg</t>
  </si>
  <si>
    <t>https://s3.amazonaws.com/tiny-anexos-us/erp/ODk4NTQ1NzA2/f5e69cbbc1105d40ba004e83ebdf4cbf.jpg</t>
  </si>
  <si>
    <t>https://s3.amazonaws.com/tiny-anexos-us/erp/ODk4NTQ1NzA2/5e7321b2722beb9eae2ba0fc89a72c42.jpg</t>
  </si>
  <si>
    <t>Modelo:Slim||Adicional Kit:-||Modelo Veículo:Corsa Wagon||Ano:2008 A 2012||Cor:Preto||</t>
  </si>
  <si>
    <t>904720611</t>
  </si>
  <si>
    <t>XGM106SLG</t>
  </si>
  <si>
    <t>Travessa Chevrolet - Slim - - - Montana - 2023+ - Grafite</t>
  </si>
  <si>
    <t>https://s3.amazonaws.com/tiny-anexos-us/erp/ODk4NTQ1NzA2/12153bf9616666c3ecbf366f9a5441c5.jpg</t>
  </si>
  <si>
    <t>https://s3.amazonaws.com/tiny-anexos-us/erp/ODk4NTQ1NzA2/4feeda568c436a150d90f1d7595ad440.jpg</t>
  </si>
  <si>
    <t>https://s3.amazonaws.com/tiny-anexos-us/erp/ODk4NTQ1NzA2/496a28159e96ab2816bcbebc22a0b5b9.jpg</t>
  </si>
  <si>
    <t>https://s3.amazonaws.com/tiny-anexos-us/erp/ODk4NTQ1NzA2/92b1b66f16f25acf5bc96aeea247032a.jpg</t>
  </si>
  <si>
    <t>https://s3.amazonaws.com/tiny-anexos-us/erp/ODk4NTQ1NzA2/12133ca60db11177df43be950f4da634.jpg</t>
  </si>
  <si>
    <t>https://s3.amazonaws.com/tiny-anexos-us/erp/ODk4NTQ1NzA2/5c1d539e54b0483ac49110fa8978a550.jpg</t>
  </si>
  <si>
    <t>Modelo:Slim||Adicional Kit:-||Modelo Veículo:Montana||Ano:2023+||Cor:Grafite||</t>
  </si>
  <si>
    <t>904720617</t>
  </si>
  <si>
    <t>Travessa Chevrolet - Slim - - - Montana - 2023+ - Prata</t>
  </si>
  <si>
    <t>https://s3.amazonaws.com/tiny-anexos-us/erp/ODk4NTQ1NzA2/f4ad58138b584daebdacafa1286f6e34.jpg</t>
  </si>
  <si>
    <t>https://s3.amazonaws.com/tiny-anexos-us/erp/ODk4NTQ1NzA2/42cdd285d834de378bd3a330caa67ccc.jpg</t>
  </si>
  <si>
    <t>https://s3.amazonaws.com/tiny-anexos-us/erp/ODk4NTQ1NzA2/88a9f93810b38c1bb438c94f38a042cb.jpg</t>
  </si>
  <si>
    <t>https://s3.amazonaws.com/tiny-anexos-us/erp/ODk4NTQ1NzA2/b66abd0d42472008b92af5443b55e583.jpg</t>
  </si>
  <si>
    <t>https://s3.amazonaws.com/tiny-anexos-us/erp/ODk4NTQ1NzA2/b1a7fe1b8a27a0bef7efa23b31e025fd.jpg</t>
  </si>
  <si>
    <t>https://s3.amazonaws.com/tiny-anexos-us/erp/ODk4NTQ1NzA2/2cc5b685b023d8ca699ff89da1d4729e.jpg</t>
  </si>
  <si>
    <t>Modelo:Slim||Adicional Kit:-||Modelo Veículo:Montana||Ano:2023+||Cor:Prata||</t>
  </si>
  <si>
    <t>904723374</t>
  </si>
  <si>
    <t>Travessa Chevrolet - Slim - - - Montana - 2023+ - Preto</t>
  </si>
  <si>
    <t>https://s3.amazonaws.com/tiny-anexos-us/erp/ODk4NTQ1NzA2/063f9560afb80edd76e5ab1929f5fab6.jpg</t>
  </si>
  <si>
    <t>https://s3.amazonaws.com/tiny-anexos-us/erp/ODk4NTQ1NzA2/4f79bb25fe10bdae3b610100b7d9c481.jpg</t>
  </si>
  <si>
    <t>https://s3.amazonaws.com/tiny-anexos-us/erp/ODk4NTQ1NzA2/772b1aea8f0b55267b1f48e14b72d870.jpg</t>
  </si>
  <si>
    <t>https://s3.amazonaws.com/tiny-anexos-us/erp/ODk4NTQ1NzA2/a74562045fb6046a3c61f8e66b7de624.jpg</t>
  </si>
  <si>
    <t>https://s3.amazonaws.com/tiny-anexos-us/erp/ODk4NTQ1NzA2/90738bc4e79a54cddefba260e79526b2.jpg</t>
  </si>
  <si>
    <t>https://s3.amazonaws.com/tiny-anexos-us/erp/ODk4NTQ1NzA2/e7afc9742a02ebcb6c639f300f71e7b0.jpg</t>
  </si>
  <si>
    <t>Modelo:Slim||Adicional Kit:-||Modelo Veículo:Montana||Ano:2023+||Cor:Preto||</t>
  </si>
  <si>
    <t>904720621</t>
  </si>
  <si>
    <t>XGM104SLG</t>
  </si>
  <si>
    <t>Travessa Chevrolet - Slim - - - Onix Active - 2017 A 2019 - Grafite</t>
  </si>
  <si>
    <t>https://s3.amazonaws.com/tiny-anexos-us/erp/ODk4NTQ1NzA2/37e6a85deaa805c4a7df9040806fcf27.jpg</t>
  </si>
  <si>
    <t>https://s3.amazonaws.com/tiny-anexos-us/erp/ODk4NTQ1NzA2/f94c579799113535b02566547389bd17.jpg</t>
  </si>
  <si>
    <t>https://s3.amazonaws.com/tiny-anexos-us/erp/ODk4NTQ1NzA2/fd9db4f31af438b70c99cf1325e4e090.jpg</t>
  </si>
  <si>
    <t>https://s3.amazonaws.com/tiny-anexos-us/erp/ODk4NTQ1NzA2/64128790fb574b86642c190024f72bb4.jpg</t>
  </si>
  <si>
    <t>https://s3.amazonaws.com/tiny-anexos-us/erp/ODk4NTQ1NzA2/792537d69a18581cf994221a351a0dae.jpg</t>
  </si>
  <si>
    <t>https://s3.amazonaws.com/tiny-anexos-us/erp/ODk4NTQ1NzA2/3010eb71bf5e8d69d5d77bca3225e31b.jpg</t>
  </si>
  <si>
    <t>Modelo:Slim||Adicional Kit:-||Modelo Veículo:Onix Active||Ano:2017 A 2019||Cor:Grafite||</t>
  </si>
  <si>
    <t>904720625</t>
  </si>
  <si>
    <t>Travessa Chevrolet - Slim - - - Onix Active - 2017 A 2019 - Prata</t>
  </si>
  <si>
    <t>https://s3.amazonaws.com/tiny-anexos-us/erp/ODk4NTQ1NzA2/cf99ffce0203b166dfe349bd2f132a42.jpg</t>
  </si>
  <si>
    <t>https://s3.amazonaws.com/tiny-anexos-us/erp/ODk4NTQ1NzA2/71f153f5e03eb5998eae4dbf998f18bc.jpg</t>
  </si>
  <si>
    <t>https://s3.amazonaws.com/tiny-anexos-us/erp/ODk4NTQ1NzA2/8191526c261ccd9aaf031e2348c370d8.jpg</t>
  </si>
  <si>
    <t>https://s3.amazonaws.com/tiny-anexos-us/erp/ODk4NTQ1NzA2/5e03f6b677d98a8b7bd109022af2a8e9.jpg</t>
  </si>
  <si>
    <t>https://s3.amazonaws.com/tiny-anexos-us/erp/ODk4NTQ1NzA2/234d863d6f593f62e4e9ca8e5c41631f.jpg</t>
  </si>
  <si>
    <t>https://s3.amazonaws.com/tiny-anexos-us/erp/ODk4NTQ1NzA2/4de222271fd6c63d8471fa885cc4e99f.jpg</t>
  </si>
  <si>
    <t>Modelo:Slim||Adicional Kit:-||Modelo Veículo:Onix Active||Ano:2017 A 2019||Cor:Prata||</t>
  </si>
  <si>
    <t>904720629</t>
  </si>
  <si>
    <t>XGM104SLB</t>
  </si>
  <si>
    <t>Travessa Chevrolet - Slim - - - Onix Active - 2017 A 2019 - Preto</t>
  </si>
  <si>
    <t>067581252471</t>
  </si>
  <si>
    <t>Travessa de teto X-Rack Chevrolet Onix Active  " NÃO É PLASTICO " TODO CONJUNTO DE PONTEIRAS E BARRAS SÃO FABRICADAS EM ALUMÍNIO  Aplicação: Chevrolet Onix Active: 2017, 2018, 2019 Todos.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</si>
  <si>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https://s3.amazonaws.com/tiny-anexos-us/erp/ODk4NTQ1NzA2/193ba7044d241bbabd7b6913d45e044d.jpeg</t>
  </si>
  <si>
    <t>https://s3.amazonaws.com/tiny-anexos-us/erp/ODk4NTQ1NzA2/aeb7a595db4433e546a4a594a614aa91.jpeg</t>
  </si>
  <si>
    <t>https://s3.amazonaws.com/tiny-anexos-us/erp/ODk4NTQ1NzA2/4ffa62b6d137bd8de21804f27bc0f230.jpeg</t>
  </si>
  <si>
    <t>https://s3.amazonaws.com/tiny-anexos-us/erp/ODk4NTQ1NzA2/9c29972c9be793f3b12038f4e15a7fb9.jpeg</t>
  </si>
  <si>
    <t>https://s3.amazonaws.com/tiny-anexos-us/erp/ODk4NTQ1NzA2/cbfaaf08b3009fc2b88749f8a2ae4977.jpeg</t>
  </si>
  <si>
    <t>https://s3.amazonaws.com/tiny-anexos-us/erp/ODk4NTQ1NzA2/5bfe0bb391fd4c3643f4d548b23fb341.jpeg</t>
  </si>
  <si>
    <t>Modelo:Slim||Adicional Kit:-||Modelo Veículo:Onix Active||Ano:2017 A 2019||Cor:Preto||</t>
  </si>
  <si>
    <t>919717398</t>
  </si>
  <si>
    <t>XGM112SLP</t>
  </si>
  <si>
    <t>Travessa Chevrolet - Slim - - - S10 - 1995 A 2010 - Prata</t>
  </si>
  <si>
    <t>Modelo:Slim||Adicional Kit:-||Modelo Veículo:S10||Ano:1995 A 2010||Cor:Prata||</t>
  </si>
  <si>
    <t>919717404</t>
  </si>
  <si>
    <t>XGM112SLB</t>
  </si>
  <si>
    <t>Travessa Chevrolet - Slim - - - S10 - 1995 A 2010 - Preto</t>
  </si>
  <si>
    <t>https://s3.amazonaws.com/tiny-anexos-us/erp/ODk4NTQ1NzA2/3def9f71a332abe26249d699df4fe830.jpg</t>
  </si>
  <si>
    <t>https://s3.amazonaws.com/tiny-anexos-us/erp/ODk4NTQ1NzA2/4b9ff26f56da0d636ab202de276ba3d5.jpg</t>
  </si>
  <si>
    <t>https://s3.amazonaws.com/tiny-anexos-us/erp/ODk4NTQ1NzA2/134808b395783c742f5122594ad59dcb.jpg</t>
  </si>
  <si>
    <t>https://s3.amazonaws.com/tiny-anexos-us/erp/ODk4NTQ1NzA2/4e8cb3da32094deb5fdcb2a600ae8ebb.jpg</t>
  </si>
  <si>
    <t>https://s3.amazonaws.com/tiny-anexos-us/erp/ODk4NTQ1NzA2/c1c94695a6dffc71d3fdb95e48bdf151.jpg</t>
  </si>
  <si>
    <t>https://s3.amazonaws.com/tiny-anexos-us/erp/ODk4NTQ1NzA2/ddc9d867b5c05995ffd11183bb7c4124.jpg</t>
  </si>
  <si>
    <t>Modelo:Slim||Adicional Kit:-||Modelo Veículo:S10||Ano:1995 A 2010||Cor:Preto||</t>
  </si>
  <si>
    <t>919717408</t>
  </si>
  <si>
    <t>XGM108SLG</t>
  </si>
  <si>
    <t>Travessa Chevrolet - Slim - - - S10 - 2011 A 2013 - Grafite</t>
  </si>
  <si>
    <t>https://s3.amazonaws.com/tiny-anexos-us/erp/ODk4NTQ1NzA2/ab71c76935e5d93581a6fe853feaa121.jpg</t>
  </si>
  <si>
    <t>https://s3.amazonaws.com/tiny-anexos-us/erp/ODk4NTQ1NzA2/a0c4f16cdcfdd03d82cb4f06ed412091.jpg</t>
  </si>
  <si>
    <t>https://s3.amazonaws.com/tiny-anexos-us/erp/ODk4NTQ1NzA2/94f3d79ca86c4903160cc5b8e88921c9.jpg</t>
  </si>
  <si>
    <t>https://s3.amazonaws.com/tiny-anexos-us/erp/ODk4NTQ1NzA2/5fea28275d4c5ec96ebab89d15edea89.jpg</t>
  </si>
  <si>
    <t>https://s3.amazonaws.com/tiny-anexos-us/erp/ODk4NTQ1NzA2/1e5efe5f4aa3342622b72d2aeb1761ef.jpg</t>
  </si>
  <si>
    <t>https://s3.amazonaws.com/tiny-anexos-us/erp/ODk4NTQ1NzA2/b2749e15d570dcd5df5928fc08db02f1.jpg</t>
  </si>
  <si>
    <t>Modelo:Slim||Adicional Kit:-||Modelo Veículo:S10||Ano:2011 A 2013||Cor:Grafite||</t>
  </si>
  <si>
    <t>919717412</t>
  </si>
  <si>
    <t>XGM108SLP</t>
  </si>
  <si>
    <t>Travessa Chevrolet - Slim - - - S10 - 2011 A 2013 - Prata</t>
  </si>
  <si>
    <t>https://s3.amazonaws.com/tiny-anexos-us/erp/ODk4NTQ1NzA2/1d04b29228d98f4572c6642e8693e642.jpg</t>
  </si>
  <si>
    <t>https://s3.amazonaws.com/tiny-anexos-us/erp/ODk4NTQ1NzA2/4745485674ce0627fee1bd76df90af32.jpg</t>
  </si>
  <si>
    <t>https://s3.amazonaws.com/tiny-anexos-us/erp/ODk4NTQ1NzA2/1676c59b0cbeef0941651ab11bd630a3.jpg</t>
  </si>
  <si>
    <t>https://s3.amazonaws.com/tiny-anexos-us/erp/ODk4NTQ1NzA2/ccee46477b60084e00c45a7f9db81591.jpg</t>
  </si>
  <si>
    <t>https://s3.amazonaws.com/tiny-anexos-us/erp/ODk4NTQ1NzA2/2c2ea2d9be025c8e44a94c757d755089.jpg</t>
  </si>
  <si>
    <t>https://s3.amazonaws.com/tiny-anexos-us/erp/ODk4NTQ1NzA2/3966ae39453d9384fcc342215848cf45.jpg</t>
  </si>
  <si>
    <t>Modelo:Slim||Adicional Kit:-||Modelo Veículo:S10||Ano:2011 A 2013||Cor:Prata||</t>
  </si>
  <si>
    <t>919717416</t>
  </si>
  <si>
    <t>XGM108SLB</t>
  </si>
  <si>
    <t>Travessa Chevrolet - Slim - - - S10 - 2011 A 2013 - Preto</t>
  </si>
  <si>
    <t>https://s3.amazonaws.com/tiny-anexos-us/erp/ODk4NTQ1NzA2/ca0ea4ae28b268219550c67dc86a1641.jpg</t>
  </si>
  <si>
    <t>https://s3.amazonaws.com/tiny-anexos-us/erp/ODk4NTQ1NzA2/c74a3e3b1382c27518190b09cd5b95eb.jpg</t>
  </si>
  <si>
    <t>https://s3.amazonaws.com/tiny-anexos-us/erp/ODk4NTQ1NzA2/2a40992df8ba505eba7535f450c295fc.jpg</t>
  </si>
  <si>
    <t>https://s3.amazonaws.com/tiny-anexos-us/erp/ODk4NTQ1NzA2/1bac118fa4d749513cd4e311bdbe57b4.jpg</t>
  </si>
  <si>
    <t>https://s3.amazonaws.com/tiny-anexos-us/erp/ODk4NTQ1NzA2/98beedaefcf0858e566972984953cddd.jpg</t>
  </si>
  <si>
    <t>https://s3.amazonaws.com/tiny-anexos-us/erp/ODk4NTQ1NzA2/263396f5d721afa387f8348bf0bb90dd.jpg</t>
  </si>
  <si>
    <t>Modelo:Slim||Adicional Kit:-||Modelo Veículo:S10||Ano:2011 A 2013||Cor:Preto||</t>
  </si>
  <si>
    <t>904740706</t>
  </si>
  <si>
    <t>Travessa Chevrolet - Slim - - - S10 - 2014 A 2025 - Grafite</t>
  </si>
  <si>
    <t>https://s3.amazonaws.com/tiny-anexos-us/erp/ODk4NTQ1NzA2/6eec7b3323860b88f81014559f7fb9bf.jpg</t>
  </si>
  <si>
    <t>https://s3.amazonaws.com/tiny-anexos-us/erp/ODk4NTQ1NzA2/270afaa5f02f0f9687659fcb42781ed1.jpg</t>
  </si>
  <si>
    <t>https://s3.amazonaws.com/tiny-anexos-us/erp/ODk4NTQ1NzA2/397e756dfdff00bdd1eb2bc5276bb1bc.jpg</t>
  </si>
  <si>
    <t>https://s3.amazonaws.com/tiny-anexos-us/erp/ODk4NTQ1NzA2/998dd48d9b7bf931dac50957d286d838.jpg</t>
  </si>
  <si>
    <t>https://s3.amazonaws.com/tiny-anexos-us/erp/ODk4NTQ1NzA2/d04290439c9e79bcffab1a4cdb0e37d5.jpg</t>
  </si>
  <si>
    <t>https://s3.amazonaws.com/tiny-anexos-us/erp/ODk4NTQ1NzA2/81aa7334d6a6f773011ee80acaeb22cf.jpg</t>
  </si>
  <si>
    <t>Modelo:Slim||Adicional Kit:-||Modelo Veículo:S10||Ano:2014 A 2025||Cor:Grafite||</t>
  </si>
  <si>
    <t>904740710</t>
  </si>
  <si>
    <t>Travessa Chevrolet - Slim - - - S10 - 2014 A 2025 - Prata</t>
  </si>
  <si>
    <t>https://s3.amazonaws.com/tiny-anexos-us/erp/ODk4NTQ1NzA2/91f7ab473eb87c1bd9708129fbba31c0.jpg</t>
  </si>
  <si>
    <t>https://s3.amazonaws.com/tiny-anexos-us/erp/ODk4NTQ1NzA2/f74189620ae73db3d7609ac2a322bcd0.jpg</t>
  </si>
  <si>
    <t>https://s3.amazonaws.com/tiny-anexos-us/erp/ODk4NTQ1NzA2/5cb33655e5d792356eac53b85738ed8f.jpg</t>
  </si>
  <si>
    <t>https://s3.amazonaws.com/tiny-anexos-us/erp/ODk4NTQ1NzA2/9f32c3ba987b0962ba02da7079926810.jpg</t>
  </si>
  <si>
    <t>https://s3.amazonaws.com/tiny-anexos-us/erp/ODk4NTQ1NzA2/7676fd1afc5d56210c8fb837f6d93918.jpg</t>
  </si>
  <si>
    <t>https://s3.amazonaws.com/tiny-anexos-us/erp/ODk4NTQ1NzA2/87d678b615f359bd3dc7953584a478f0.jpg</t>
  </si>
  <si>
    <t>Modelo:Slim||Adicional Kit:-||Modelo Veículo:S10||Ano:2014 A 2025||Cor:Prata||</t>
  </si>
  <si>
    <t>904740714</t>
  </si>
  <si>
    <t>Travessa Chevrolet - Slim - - - S10 - 2014 A 2025 - Preto</t>
  </si>
  <si>
    <t>-7755</t>
  </si>
  <si>
    <t>https://s3.amazonaws.com/tiny-anexos-us/erp/ODk4NTQ1NzA2/406a0620efd657353e0c12f86313a3ee.jpg</t>
  </si>
  <si>
    <t>https://s3.amazonaws.com/tiny-anexos-us/erp/ODk4NTQ1NzA2/19faa86bb5a2f67fb2f743f74397b225.jpg</t>
  </si>
  <si>
    <t>https://s3.amazonaws.com/tiny-anexos-us/erp/ODk4NTQ1NzA2/249218e13df4ff299b05cf5438d5186e.jpg</t>
  </si>
  <si>
    <t>https://s3.amazonaws.com/tiny-anexos-us/erp/ODk4NTQ1NzA2/085adb331460ba83c57e781d5e302819.jpg</t>
  </si>
  <si>
    <t>https://s3.amazonaws.com/tiny-anexos-us/erp/ODk4NTQ1NzA2/ac0b1a620c551c33d7c616188d8735ee.jpg</t>
  </si>
  <si>
    <t>https://s3.amazonaws.com/tiny-anexos-us/erp/ODk4NTQ1NzA2/b144955829c99f054520fb32b62e43d8.jpg</t>
  </si>
  <si>
    <t>Modelo:Slim||Adicional Kit:-||Modelo Veículo:S10||Ano:2014 A 2025||Cor:Preto||</t>
  </si>
  <si>
    <t>904723387</t>
  </si>
  <si>
    <t>Travessa Chevrolet - Slim - - - Spin - 2012 A 2024 - Grafite</t>
  </si>
  <si>
    <t>8703.29.99</t>
  </si>
  <si>
    <t>https://s3.amazonaws.com/tiny-anexos-us/erp/ODk4NTQ1NzA2/e0a3a8db0b55ec03dd0bc4b8ddb817a2.jpg</t>
  </si>
  <si>
    <t>https://s3.amazonaws.com/tiny-anexos-us/erp/ODk4NTQ1NzA2/e9525cb4e15b97aa43db9bbb835c3289.jpg</t>
  </si>
  <si>
    <t>https://s3.amazonaws.com/tiny-anexos-us/erp/ODk4NTQ1NzA2/3ace5bc552b5576283d1a7171e851b9f.jpg</t>
  </si>
  <si>
    <t>https://s3.amazonaws.com/tiny-anexos-us/erp/ODk4NTQ1NzA2/68328435c271704c355c81ee58a8c611.jpg</t>
  </si>
  <si>
    <t>https://s3.amazonaws.com/tiny-anexos-us/erp/ODk4NTQ1NzA2/ebe31c07431092132106ff6af6684f58.jpg</t>
  </si>
  <si>
    <t>https://s3.amazonaws.com/tiny-anexos-us/erp/ODk4NTQ1NzA2/7dd973eca42b2ceea73dfc930ede8289.jpg</t>
  </si>
  <si>
    <t>Modelo:Slim||Adicional Kit:-||Modelo Veículo:Spin||Ano:2012 A 2024||Cor:Grafite||</t>
  </si>
  <si>
    <t>904720633</t>
  </si>
  <si>
    <t>Travessa Chevrolet - Slim - - - Spin - 2012 A 2024 - Prata</t>
  </si>
  <si>
    <t>https://s3.amazonaws.com/tiny-anexos-us/erp/ODk4NTQ1NzA2/951b31b8bf182c5f2c096dfa1814de66.jpg</t>
  </si>
  <si>
    <t>https://s3.amazonaws.com/tiny-anexos-us/erp/ODk4NTQ1NzA2/e3d572ae5702baf3285c5b38562ce6f4.jpg</t>
  </si>
  <si>
    <t>https://s3.amazonaws.com/tiny-anexos-us/erp/ODk4NTQ1NzA2/ab19bca6c6c9ae773880eeca32589615.jpg</t>
  </si>
  <si>
    <t>https://s3.amazonaws.com/tiny-anexos-us/erp/ODk4NTQ1NzA2/dc4857418720f04d67e24c84b83f47f0.jpg</t>
  </si>
  <si>
    <t>https://s3.amazonaws.com/tiny-anexos-us/erp/ODk4NTQ1NzA2/6660d59198c177e43c3f126a26aea71a.jpg</t>
  </si>
  <si>
    <t>https://s3.amazonaws.com/tiny-anexos-us/erp/ODk4NTQ1NzA2/69753a8a8f25e99a830f5f879605e61b.jpg</t>
  </si>
  <si>
    <t>Modelo:Slim||Adicional Kit:-||Modelo Veículo:Spin||Ano:2012 A 2024||Cor:Prata||</t>
  </si>
  <si>
    <t>904720637</t>
  </si>
  <si>
    <t>Travessa Chevrolet - Slim - - - Spin - 2012 A 2024 - Preto</t>
  </si>
  <si>
    <t>https://s3.amazonaws.com/tiny-anexos-us/erp/ODk4NTQ1NzA2/62b2953eccaf86b1a570f31866936f65.jpg</t>
  </si>
  <si>
    <t>https://s3.amazonaws.com/tiny-anexos-us/erp/ODk4NTQ1NzA2/eb45934e7c90a15657be42c9da31cd11.jpg</t>
  </si>
  <si>
    <t>https://s3.amazonaws.com/tiny-anexos-us/erp/ODk4NTQ1NzA2/691e9bcd14b03eeff9cd35a5f5db7e8f.jpg</t>
  </si>
  <si>
    <t>https://s3.amazonaws.com/tiny-anexos-us/erp/ODk4NTQ1NzA2/3fb309fa205493bd700d40ff718de31b.jpg</t>
  </si>
  <si>
    <t>https://s3.amazonaws.com/tiny-anexos-us/erp/ODk4NTQ1NzA2/0a874b8a4388dfa1d17dd2d21872e532.jpg</t>
  </si>
  <si>
    <t>https://s3.amazonaws.com/tiny-anexos-us/erp/ODk4NTQ1NzA2/582b7bac14f88688768ec1713c4290d5.jpg</t>
  </si>
  <si>
    <t>Modelo:Slim||Adicional Kit:-||Modelo Veículo:Spin||Ano:2012 A 2024||Cor:Preto||</t>
  </si>
  <si>
    <t>919717386</t>
  </si>
  <si>
    <t>XGM111SLG</t>
  </si>
  <si>
    <t>Travessa Chevrolet - Slim - - - Tracker - 1999 A 2012 - Grafite</t>
  </si>
  <si>
    <t>https://s3.amazonaws.com/tiny-anexos-us/erp/ODk4NTQ1NzA2/5385ab743e5ec50e3b14585289b4046b.jpg</t>
  </si>
  <si>
    <t>https://s3.amazonaws.com/tiny-anexos-us/erp/ODk4NTQ1NzA2/1ba269ae4b52c4b9d0b5473c68ce7336.jpg</t>
  </si>
  <si>
    <t>https://s3.amazonaws.com/tiny-anexos-us/erp/ODk4NTQ1NzA2/dae023f1d9abf0eb315b247a98f040f9.jpg</t>
  </si>
  <si>
    <t>https://s3.amazonaws.com/tiny-anexos-us/erp/ODk4NTQ1NzA2/2f103f69586b6e5f41650cd841a935c4.jpg</t>
  </si>
  <si>
    <t>https://s3.amazonaws.com/tiny-anexos-us/erp/ODk4NTQ1NzA2/6c48241d5353ad06c525ce8f5f981dd7.jpg</t>
  </si>
  <si>
    <t>https://s3.amazonaws.com/tiny-anexos-us/erp/ODk4NTQ1NzA2/703f38955514d9a8c19f2f36d90d1ba2.jpg</t>
  </si>
  <si>
    <t>Modelo:Slim||Adicional Kit:-||Modelo Veículo:Tracker||Ano:1999 A 2012||Cor:Grafite||</t>
  </si>
  <si>
    <t>921526375</t>
  </si>
  <si>
    <t>XGM111SLP</t>
  </si>
  <si>
    <t>Travessa Chevrolet - Slim - - - Tracker - 1999 A 2012 - Prata</t>
  </si>
  <si>
    <t>https://s3.amazonaws.com/tiny-anexos-us/erp/ODk4NTQ1NzA2/9eeacf997ff2a510f38277e533606934.jpg</t>
  </si>
  <si>
    <t>https://s3.amazonaws.com/tiny-anexos-us/erp/ODk4NTQ1NzA2/a123ac5487b887f1a41c2e2ded3392a6.jpg</t>
  </si>
  <si>
    <t>https://s3.amazonaws.com/tiny-anexos-us/erp/ODk4NTQ1NzA2/4929dd8716668a2d48ac709a30d22633.jpg</t>
  </si>
  <si>
    <t>https://s3.amazonaws.com/tiny-anexos-us/erp/ODk4NTQ1NzA2/dd239e1a960b72cbde3e5f612a96e3d5.jpg</t>
  </si>
  <si>
    <t>https://s3.amazonaws.com/tiny-anexos-us/erp/ODk4NTQ1NzA2/b283a17c6c5ef2b15e144e941b44863d.jpg</t>
  </si>
  <si>
    <t>https://s3.amazonaws.com/tiny-anexos-us/erp/ODk4NTQ1NzA2/ed5ff9ddddd5cd3f8cb71f87aa5575b6.jpg</t>
  </si>
  <si>
    <t>Modelo:Slim||Adicional Kit:-||Modelo Veículo:Tracker||Ano:1999 A 2012||Cor:Prata||</t>
  </si>
  <si>
    <t>919717390</t>
  </si>
  <si>
    <t>Travessa Chevrolet - Slim - - - Tracker - 1999 A 2012 - Preto</t>
  </si>
  <si>
    <t>https://s3.amazonaws.com/tiny-anexos-us/erp/ODk4NTQ1NzA2/d703d58e854366e6315f316dff9f13f2.jpg</t>
  </si>
  <si>
    <t>https://s3.amazonaws.com/tiny-anexos-us/erp/ODk4NTQ1NzA2/fddcf371c7abaa890b04edf315613057.jpg</t>
  </si>
  <si>
    <t>https://s3.amazonaws.com/tiny-anexos-us/erp/ODk4NTQ1NzA2/94526c013c4bd4c0af0bc668c4dd47c2.jpg</t>
  </si>
  <si>
    <t>https://s3.amazonaws.com/tiny-anexos-us/erp/ODk4NTQ1NzA2/ac8f4b4493e76801086ecd2b8c59952f.jpg</t>
  </si>
  <si>
    <t>https://s3.amazonaws.com/tiny-anexos-us/erp/ODk4NTQ1NzA2/c648b1ca92172e989cb82d5aba4e7783.jpg</t>
  </si>
  <si>
    <t>https://s3.amazonaws.com/tiny-anexos-us/erp/ODk4NTQ1NzA2/c60c01d4fcb01059ac644fed3fe50fc9.jpg</t>
  </si>
  <si>
    <t>Modelo:Slim||Adicional Kit:-||Modelo Veículo:Tracker||Ano:1999 A 2012||Cor:Preto||</t>
  </si>
  <si>
    <t>928599051</t>
  </si>
  <si>
    <t>XGM109SLG</t>
  </si>
  <si>
    <t>Travessa Chevrolet - Slim - - - Tracker - 2013 A 2016 - Grafite</t>
  </si>
  <si>
    <t>https://s3.amazonaws.com/tiny-anexos-us/erp/ODk4NTQ1NzA2/301fe11004799531aa095e5350563baf.jpg</t>
  </si>
  <si>
    <t>https://s3.amazonaws.com/tiny-anexos-us/erp/ODk4NTQ1NzA2/e40b7d93ac7dcc7097badd160048330b.jpg</t>
  </si>
  <si>
    <t>https://s3.amazonaws.com/tiny-anexos-us/erp/ODk4NTQ1NzA2/dd8d71b97abba26aee355e8145407957.jpg</t>
  </si>
  <si>
    <t>https://s3.amazonaws.com/tiny-anexos-us/erp/ODk4NTQ1NzA2/a8f342221bada193c5a28146bdc8ccc9.jpg</t>
  </si>
  <si>
    <t>https://s3.amazonaws.com/tiny-anexos-us/erp/ODk4NTQ1NzA2/67d367755eb982e5254cadf3e30cff79.jpg</t>
  </si>
  <si>
    <t>https://s3.amazonaws.com/tiny-anexos-us/erp/ODk4NTQ1NzA2/e771d824b995e6ba94dd78ffbbab17b8.jpg</t>
  </si>
  <si>
    <t>Modelo:Slim||Adicional Kit:-||Modelo Veículo:Tracker||Ano:2013 A 2016||Cor:Grafite||</t>
  </si>
  <si>
    <t>924279007</t>
  </si>
  <si>
    <t>Travessa Chevrolet - Slim - - - Tracker - 2013 A 2016 - Prata</t>
  </si>
  <si>
    <t>https://s3.amazonaws.com/tiny-anexos-us/erp/ODk4NTQ1NzA2/b12a71a9afc30fef6227248bf4e97066.jpg</t>
  </si>
  <si>
    <t>https://s3.amazonaws.com/tiny-anexos-us/erp/ODk4NTQ1NzA2/70e4a60670b9a58b0a805397a9fd6e8e.jpg</t>
  </si>
  <si>
    <t>https://s3.amazonaws.com/tiny-anexos-us/erp/ODk4NTQ1NzA2/fa10c22b885eeeb6147b1f9b1971b693.jpg</t>
  </si>
  <si>
    <t>https://s3.amazonaws.com/tiny-anexos-us/erp/ODk4NTQ1NzA2/0980620cc94a2e92e55b8c8f951c7937.jpg</t>
  </si>
  <si>
    <t>https://s3.amazonaws.com/tiny-anexos-us/erp/ODk4NTQ1NzA2/5594f9ae238b6ee8853ba4b65b7e6efe.jpg</t>
  </si>
  <si>
    <t>https://s3.amazonaws.com/tiny-anexos-us/erp/ODk4NTQ1NzA2/938bbf91c3aab5beba47f9623cbfa41a.jpg</t>
  </si>
  <si>
    <t>Modelo:Slim||Adicional Kit:-||Modelo Veículo:Tracker||Ano:2013 A 2016||Cor:Prata||</t>
  </si>
  <si>
    <t>924279011</t>
  </si>
  <si>
    <t>XGM109SLB</t>
  </si>
  <si>
    <t>Travessa Chevrolet - Slim - - - Tracker - 2013 A 2016 - Preto</t>
  </si>
  <si>
    <t>https://s3.amazonaws.com/tiny-anexos-us/erp/ODk4NTQ1NzA2/d336df41816790a2df559bd1da6bb809.jpg</t>
  </si>
  <si>
    <t>https://s3.amazonaws.com/tiny-anexos-us/erp/ODk4NTQ1NzA2/f3d5ee2ce2ab5a37ebb32305a848f525.jpg</t>
  </si>
  <si>
    <t>https://s3.amazonaws.com/tiny-anexos-us/erp/ODk4NTQ1NzA2/a99da5db2a4fe8ccd93a7b4ce2db1470.jpg</t>
  </si>
  <si>
    <t>https://s3.amazonaws.com/tiny-anexos-us/erp/ODk4NTQ1NzA2/8399e61d33a2051d3a934fedb12de15d.jpg</t>
  </si>
  <si>
    <t>https://s3.amazonaws.com/tiny-anexos-us/erp/ODk4NTQ1NzA2/5ec0217636df0262bd1b6214b853c24b.jpg</t>
  </si>
  <si>
    <t>https://s3.amazonaws.com/tiny-anexos-us/erp/ODk4NTQ1NzA2/ff3dc0370aea4f818caf1af0f3d81426.jpg</t>
  </si>
  <si>
    <t>Modelo:Slim||Adicional Kit:-||Modelo Veículo:Tracker||Ano:2013 A 2016||Cor:Preto||</t>
  </si>
  <si>
    <t>904720641</t>
  </si>
  <si>
    <t>XGM110SLG</t>
  </si>
  <si>
    <t>Travessa Chevrolet - Slim - - - Tracker - 2017 A 2019 - Grafite</t>
  </si>
  <si>
    <t>https://s3.amazonaws.com/tiny-anexos-us/erp/ODk4NTQ1NzA2/f5c0579aede20d6fc6c01e050295e71b.jpg</t>
  </si>
  <si>
    <t>https://s3.amazonaws.com/tiny-anexos-us/erp/ODk4NTQ1NzA2/e32aae5470f5ccf668ddcedbc453b10b.jpg</t>
  </si>
  <si>
    <t>https://s3.amazonaws.com/tiny-anexos-us/erp/ODk4NTQ1NzA2/1af3be722bc4480d672ebb334273c2fe.jpg</t>
  </si>
  <si>
    <t>https://s3.amazonaws.com/tiny-anexos-us/erp/ODk4NTQ1NzA2/d2a6a0b1ea4d5ef074eb45cdfbe8ff75.jpg</t>
  </si>
  <si>
    <t>https://s3.amazonaws.com/tiny-anexos-us/erp/ODk4NTQ1NzA2/cd506c0d4faa6d994967817cdce85fbf.jpg</t>
  </si>
  <si>
    <t>https://s3.amazonaws.com/tiny-anexos-us/erp/ODk4NTQ1NzA2/f865ce6efbdfdc1ed673b3f1f69826f8.jpg</t>
  </si>
  <si>
    <t>Modelo:Slim||Adicional Kit:-||Modelo Veículo:Tracker||Ano:2017 A 2019||Cor:Grafite||</t>
  </si>
  <si>
    <t>904723395</t>
  </si>
  <si>
    <t>Travessa Chevrolet - Slim - - - Tracker - 2017 A 2019 - Prata</t>
  </si>
  <si>
    <t>https://s3.amazonaws.com/tiny-anexos-us/erp/ODk4NTQ1NzA2/fd4f82c663d72da91d845310c2adeb3a.jpg</t>
  </si>
  <si>
    <t>https://s3.amazonaws.com/tiny-anexos-us/erp/ODk4NTQ1NzA2/d37cc8163ff4b6c6bed614b6371ef15c.jpg</t>
  </si>
  <si>
    <t>https://s3.amazonaws.com/tiny-anexos-us/erp/ODk4NTQ1NzA2/53a0e62942b66c826a0b6fe5cd054f20.jpg</t>
  </si>
  <si>
    <t>https://s3.amazonaws.com/tiny-anexos-us/erp/ODk4NTQ1NzA2/060be4fcf49cc2bb9b39864e6662f801.jpg</t>
  </si>
  <si>
    <t>https://s3.amazonaws.com/tiny-anexos-us/erp/ODk4NTQ1NzA2/f26061569561a96a0fe4c8802d7075b4.jpg</t>
  </si>
  <si>
    <t>https://s3.amazonaws.com/tiny-anexos-us/erp/ODk4NTQ1NzA2/7fa9543b3601c282345287a6d1ac184e.jpg</t>
  </si>
  <si>
    <t>Modelo:Slim||Adicional Kit:-||Modelo Veículo:Tracker||Ano:2017 A 2019||Cor:Prata||</t>
  </si>
  <si>
    <t>904720645</t>
  </si>
  <si>
    <t>Travessa Chevrolet - Slim - - - Tracker - 2017 A 2019 - Preto</t>
  </si>
  <si>
    <t>https://s3.amazonaws.com/tiny-anexos-us/erp/ODk4NTQ1NzA2/f6a477af4b3defffb426a1089db7784b.jpg</t>
  </si>
  <si>
    <t>https://s3.amazonaws.com/tiny-anexos-us/erp/ODk4NTQ1NzA2/a3cc2d6e7f6ec22351ab7bdc14afaf0d.jpg</t>
  </si>
  <si>
    <t>https://s3.amazonaws.com/tiny-anexos-us/erp/ODk4NTQ1NzA2/66ec99f27fbbdeff31b9ab3ef6c1e13f.jpg</t>
  </si>
  <si>
    <t>https://s3.amazonaws.com/tiny-anexos-us/erp/ODk4NTQ1NzA2/bfae1dc67831ffe3e911bf8006325db4.jpg</t>
  </si>
  <si>
    <t>https://s3.amazonaws.com/tiny-anexos-us/erp/ODk4NTQ1NzA2/4b4a2b77af7ec663b67456d41d7460f6.jpg</t>
  </si>
  <si>
    <t>https://s3.amazonaws.com/tiny-anexos-us/erp/ODk4NTQ1NzA2/ca0616471feb03ec5d8b1a302d2adf71.jpg</t>
  </si>
  <si>
    <t>Modelo:Slim||Adicional Kit:-||Modelo Veículo:Tracker||Ano:2017 A 2019||Cor:Preto||</t>
  </si>
  <si>
    <t>904720649</t>
  </si>
  <si>
    <t>Travessa Chevrolet - Slim - - - Tracker - 2020 A 2024 - Grafite</t>
  </si>
  <si>
    <t>https://s3.amazonaws.com/tiny-anexos-us/erp/ODk4NTQ1NzA2/1a1c9716f798aadf6ec79a1161541c54.jpg</t>
  </si>
  <si>
    <t>https://s3.amazonaws.com/tiny-anexos-us/erp/ODk4NTQ1NzA2/3e2381862f7b81b4180588997fa891a2.jpg</t>
  </si>
  <si>
    <t>https://s3.amazonaws.com/tiny-anexos-us/erp/ODk4NTQ1NzA2/ecb4c60728ab2f0b04fc410907a98849.jpg</t>
  </si>
  <si>
    <t>https://s3.amazonaws.com/tiny-anexos-us/erp/ODk4NTQ1NzA2/5267397e3e1d44a4b507911e96d7fada.jpg</t>
  </si>
  <si>
    <t>https://s3.amazonaws.com/tiny-anexos-us/erp/ODk4NTQ1NzA2/164ee0b83ce161e719ce8cc6aed868e6.jpg</t>
  </si>
  <si>
    <t>https://s3.amazonaws.com/tiny-anexos-us/erp/ODk4NTQ1NzA2/ebd4cd557996fd3a4a3c7f1873e28ee5.jpg</t>
  </si>
  <si>
    <t>Modelo:Slim||Adicional Kit:-||Modelo Veículo:Tracker||Ano:2020 A 2024||Cor:Grafite||</t>
  </si>
  <si>
    <t>904720653</t>
  </si>
  <si>
    <t>Travessa Chevrolet - Slim - - - Tracker - 2020 A 2024 - Prata</t>
  </si>
  <si>
    <t>https://s3.amazonaws.com/tiny-anexos-us/erp/ODk4NTQ1NzA2/ab9401226912fc7e9944eceeab1597e0.jpg</t>
  </si>
  <si>
    <t>https://s3.amazonaws.com/tiny-anexos-us/erp/ODk4NTQ1NzA2/dddef5968648343dd74b7f43ceb5e9de.jpg</t>
  </si>
  <si>
    <t>https://s3.amazonaws.com/tiny-anexos-us/erp/ODk4NTQ1NzA2/bbac16470e819f41d595a18ccbae13e4.jpg</t>
  </si>
  <si>
    <t>https://s3.amazonaws.com/tiny-anexos-us/erp/ODk4NTQ1NzA2/77a3528b2e183518c3afd523d94d402f.jpg</t>
  </si>
  <si>
    <t>https://s3.amazonaws.com/tiny-anexos-us/erp/ODk4NTQ1NzA2/11e998bfc4af8562897f2c40209bc73e.jpg</t>
  </si>
  <si>
    <t>https://s3.amazonaws.com/tiny-anexos-us/erp/ODk4NTQ1NzA2/8dd6e294fa1993795ae3508271d24862.jpg</t>
  </si>
  <si>
    <t>Modelo:Slim||Adicional Kit:-||Modelo Veículo:Tracker||Ano:2020 A 2024||Cor:Prata||</t>
  </si>
  <si>
    <t>904720657</t>
  </si>
  <si>
    <t>Travessa Chevrolet - Slim - - - Tracker - 2020 A 2024 - Preto</t>
  </si>
  <si>
    <t>-38</t>
  </si>
  <si>
    <t>Par de Travessas Rack de Teto XRack compatíveis com a Nova Tracker 2020 2021 2022 100% em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</si>
  <si>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https://s3.amazonaws.com/tiny-anexos-us/erp/ODk4NTQ1NzA2/fffb8fe7aa277735c1d6fad9658bb364.jpeg</t>
  </si>
  <si>
    <t>https://s3.amazonaws.com/tiny-anexos-us/erp/ODk4NTQ1NzA2/f7d7a98486d1dbf79fd7f13b11af285c.jpeg</t>
  </si>
  <si>
    <t>https://s3.amazonaws.com/tiny-anexos-us/erp/ODk4NTQ1NzA2/0554c9a372df55ef89b468d1b8c314b7.jpeg</t>
  </si>
  <si>
    <t>https://s3.amazonaws.com/tiny-anexos-us/erp/ODk4NTQ1NzA2/a77b18aa4ffbe0875847c5239696f56c.jpeg</t>
  </si>
  <si>
    <t>https://s3.amazonaws.com/tiny-anexos-us/erp/ODk4NTQ1NzA2/9b40e09400079ae667ff93d5a3df8437.jpeg</t>
  </si>
  <si>
    <t>https://s3.amazonaws.com/tiny-anexos-us/erp/ODk4NTQ1NzA2/bd794d7a9b66fc7a4afa8f98b6aade1c.jpeg</t>
  </si>
  <si>
    <t>Modelo:Slim||Adicional Kit:-||Modelo Veículo:Tracker||Ano:2020 A 2024||Cor:Preto||</t>
  </si>
  <si>
    <t>904720661</t>
  </si>
  <si>
    <t>XGM113SLG</t>
  </si>
  <si>
    <t>Travessa Chevrolet - Slim - - - Zafira - 2001 A 2012 - Grafite</t>
  </si>
  <si>
    <t>https://s3.amazonaws.com/tiny-anexos-us/erp/ODk4NTQ1NzA2/f397c988b454f4d760a4f5b9516eee6c.jpg</t>
  </si>
  <si>
    <t>https://s3.amazonaws.com/tiny-anexos-us/erp/ODk4NTQ1NzA2/c7328907ed6d4023e97e6b7bb52a51b7.jpg</t>
  </si>
  <si>
    <t>https://s3.amazonaws.com/tiny-anexos-us/erp/ODk4NTQ1NzA2/7fb7d04f13fd10cadf9e04f97a9a4400.jpg</t>
  </si>
  <si>
    <t>https://s3.amazonaws.com/tiny-anexos-us/erp/ODk4NTQ1NzA2/51caffc0017768c2c58153878a198d62.jpg</t>
  </si>
  <si>
    <t>https://s3.amazonaws.com/tiny-anexos-us/erp/ODk4NTQ1NzA2/cf978ce1e3b355f3aa8d29448e6a529d.jpg</t>
  </si>
  <si>
    <t>https://s3.amazonaws.com/tiny-anexos-us/erp/ODk4NTQ1NzA2/8ee38757f6afa8dd7c176bf76d630b91.jpg</t>
  </si>
  <si>
    <t>Modelo:Slim||Adicional Kit:-||Modelo Veículo:Zafira||Ano:2001 A 2012||Cor:Grafite||</t>
  </si>
  <si>
    <t>904720665</t>
  </si>
  <si>
    <t>XGM113SLP</t>
  </si>
  <si>
    <t>Travessa Chevrolet - Slim - - - Zafira - 2001 A 2012 - Prata</t>
  </si>
  <si>
    <t>https://s3.amazonaws.com/tiny-anexos-us/erp/ODk4NTQ1NzA2/0d92e5bd531dc8ff221ad4c09e35a0b2.jpg</t>
  </si>
  <si>
    <t>https://s3.amazonaws.com/tiny-anexos-us/erp/ODk4NTQ1NzA2/018f406381ec676ab07c6a8d14ebec4a.jpg</t>
  </si>
  <si>
    <t>https://s3.amazonaws.com/tiny-anexos-us/erp/ODk4NTQ1NzA2/beb1fa5260595ca6bfc2b5e5abfe806f.jpg</t>
  </si>
  <si>
    <t>https://s3.amazonaws.com/tiny-anexos-us/erp/ODk4NTQ1NzA2/b712125ab5ffd1c73fe65638623f9cb2.jpg</t>
  </si>
  <si>
    <t>https://s3.amazonaws.com/tiny-anexos-us/erp/ODk4NTQ1NzA2/12361a75dda90aaf5f04ba5661faf9c6.jpg</t>
  </si>
  <si>
    <t>https://s3.amazonaws.com/tiny-anexos-us/erp/ODk4NTQ1NzA2/44719e911aa78c80f7e915203de3521e.jpg</t>
  </si>
  <si>
    <t>Modelo:Slim||Adicional Kit:-||Modelo Veículo:Zafira||Ano:2001 A 2012||Cor:Prata||</t>
  </si>
  <si>
    <t>904720669</t>
  </si>
  <si>
    <t>Travessa Chevrolet - Slim - - - Zafira - 2001 A 2012 - Preto</t>
  </si>
  <si>
    <t>https://s3.amazonaws.com/tiny-anexos-us/erp/ODk4NTQ1NzA2/458af0fb202d806e8e78e955ea997c9c.jpg</t>
  </si>
  <si>
    <t>https://s3.amazonaws.com/tiny-anexos-us/erp/ODk4NTQ1NzA2/f2f2afba70bb96433ae804f49c33f3fc.jpg</t>
  </si>
  <si>
    <t>https://s3.amazonaws.com/tiny-anexos-us/erp/ODk4NTQ1NzA2/b6d53202005df00c36c9a2dc69b07de6.jpg</t>
  </si>
  <si>
    <t>https://s3.amazonaws.com/tiny-anexos-us/erp/ODk4NTQ1NzA2/91075ceb35bd4d5748fcde10295c6ab5.jpg</t>
  </si>
  <si>
    <t>https://s3.amazonaws.com/tiny-anexos-us/erp/ODk4NTQ1NzA2/d84ca62633b0def82ee2fb95db04334a.jpg</t>
  </si>
  <si>
    <t>https://s3.amazonaws.com/tiny-anexos-us/erp/ODk4NTQ1NzA2/e3cfa15e2bca25cd13c01d5bc568a0be.jpg</t>
  </si>
  <si>
    <t>Modelo:Slim||Adicional Kit:-||Modelo Veículo:Zafira||Ano:2001 A 2012||Cor:Preto||</t>
  </si>
  <si>
    <t>905474051</t>
  </si>
  <si>
    <t>1XGRADM-1XGM103SLG</t>
  </si>
  <si>
    <t>Travessa Chevrolet - Slim - 1 Gradeado Médio 100 X 80 X 12 cm - Spin - 2012 A 2024 - Grafite</t>
  </si>
  <si>
    <t>Modelo:Slim||Adicional Kit:1 Gradeado Médio 100 X 80 X 12 cm||Modelo Veículo:Spin||Ano:2012 A 2024||Cor:Grafite||</t>
  </si>
  <si>
    <t>905474055</t>
  </si>
  <si>
    <t>1XGRADM-1XGM103SLP</t>
  </si>
  <si>
    <t>Travessa Chevrolet - Slim - 1 Gradeado Médio 100 X 80 X 12 cm - Spin - 2012 A 2024 - Prata</t>
  </si>
  <si>
    <t>Modelo:Slim||Adicional Kit:1 Gradeado Médio 100 X 80 X 12 cm||Modelo Veículo:Spin||Ano:2012 A 2024||Cor:Prata||</t>
  </si>
  <si>
    <t>905474060</t>
  </si>
  <si>
    <t>1XGRADM-1XGM103SLB</t>
  </si>
  <si>
    <t>Travessa Chevrolet - Slim - 1 Gradeado Médio 100 X 80 X 12 cm - Spin - 2012 A 2024 - Preto</t>
  </si>
  <si>
    <t>Modelo:Slim||Adicional Kit:1 Gradeado Médio 100 X 80 X 12 cm||Modelo Veículo:Spin||Ano:2012 A 2024||Cor:Preto||</t>
  </si>
  <si>
    <t>926847607</t>
  </si>
  <si>
    <t>1XGM103SLG-1XGRADM</t>
  </si>
  <si>
    <t>Travessa Chevrolet - Slim - 1 Gradeado Médio 100 X 80 X 12 cm - Spin - 2013 A 2025 - Grafite</t>
  </si>
  <si>
    <t>Modelo:Slim||Adicional Kit:1 Gradeado Médio 100 X 80 X 12 cm||Modelo Veículo:Spin||Ano:2013 A 2025||Cor:Grafite||</t>
  </si>
  <si>
    <t>904740877</t>
  </si>
  <si>
    <t>XGM107SMG</t>
  </si>
  <si>
    <t>Travessa Chevrolet - Smart - - - Captiva - 2008 A 2017 - Grafite</t>
  </si>
  <si>
    <t>https://s3.amazonaws.com/tiny-anexos-us/erp/ODk4NTQ1NzA2/9e19cf8b33ac00a8e4ecf548fd340bf5.jpg</t>
  </si>
  <si>
    <t>https://s3.amazonaws.com/tiny-anexos-us/erp/ODk4NTQ1NzA2/52ab118c9f783331382f8793e65a53c4.jpg</t>
  </si>
  <si>
    <t>https://s3.amazonaws.com/tiny-anexos-us/erp/ODk4NTQ1NzA2/ad90e3f22c4b859e6f1d3dfd9828e286.jpg</t>
  </si>
  <si>
    <t>https://s3.amazonaws.com/tiny-anexos-us/erp/ODk4NTQ1NzA2/d41aab6bc8c128a2252a5051fd7b10b7.jpg</t>
  </si>
  <si>
    <t>https://s3.amazonaws.com/tiny-anexos-us/erp/ODk4NTQ1NzA2/91abeb3311c13d6682d67a2b0ff0777e.jpg</t>
  </si>
  <si>
    <t>https://s3.amazonaws.com/tiny-anexos-us/erp/ODk4NTQ1NzA2/706f6cb88ed47fc591c44e314ee9fc8c.jpg</t>
  </si>
  <si>
    <t>Modelo:Smart||Adicional Kit:-||Modelo Veículo:Captiva||Ano:2008 A 2017||Cor:Grafite||</t>
  </si>
  <si>
    <t>904740885</t>
  </si>
  <si>
    <t>Travessa Chevrolet - Smart - - - Captiva - 2008 A 2017 - Preto</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</si>
  <si>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Chevrolet Modelo: Capitiva Ano: 2008 até 2015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</si>
  <si>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https://s3.amazonaws.com/tiny-anexos-us/erp/ODk4NTQ1NzA2/b2e109c3552476df2368be6c258339e5.jpg</t>
  </si>
  <si>
    <t>https://s3.amazonaws.com/tiny-anexos-us/erp/ODk4NTQ1NzA2/5b680b23bb36111eed0ce4a864b7bead.jpg</t>
  </si>
  <si>
    <t>https://s3.amazonaws.com/tiny-anexos-us/erp/ODk4NTQ1NzA2/53ec2be5f6dbf1250edfec33c3214e45.jpg</t>
  </si>
  <si>
    <t>https://s3.amazonaws.com/tiny-anexos-us/erp/ODk4NTQ1NzA2/4771c5acb16a09bd8b2a2aea896f0fbb.jpg</t>
  </si>
  <si>
    <t>https://s3.amazonaws.com/tiny-anexos-us/erp/ODk4NTQ1NzA2/bbe51d6900308dbf9b55dc240571c3ac.jpg</t>
  </si>
  <si>
    <t>https://s3.amazonaws.com/tiny-anexos-us/erp/ODk4NTQ1NzA2/11563037899f64a4692ba18670c27f74.jpg</t>
  </si>
  <si>
    <t>Modelo:Smart||Adicional Kit:-||Modelo Veículo:Captiva||Ano:2008 A 2017||Cor:Preto||</t>
  </si>
  <si>
    <t>904740881</t>
  </si>
  <si>
    <t>XGM107SMP</t>
  </si>
  <si>
    <t>Travessa Chevrolet - Smart - - - CaptivaCaptiva - 2023+ - Prata</t>
  </si>
  <si>
    <t>https://s3.amazonaws.com/tiny-anexos-us/erp/ODk4NTQ1NzA2/392ca611e645c5c62bf975542d3485db.jpg</t>
  </si>
  <si>
    <t>https://s3.amazonaws.com/tiny-anexos-us/erp/ODk4NTQ1NzA2/ae96b5d6faccebbbde75c9dea1cfd7fe.jpg</t>
  </si>
  <si>
    <t>https://s3.amazonaws.com/tiny-anexos-us/erp/ODk4NTQ1NzA2/dd1fb0a5f0cf3b076e9058e9e5b9ed46.jpg</t>
  </si>
  <si>
    <t>https://s3.amazonaws.com/tiny-anexos-us/erp/ODk4NTQ1NzA2/ff1bf811641ea72ba7bc1e6f8497041d.jpg</t>
  </si>
  <si>
    <t>https://s3.amazonaws.com/tiny-anexos-us/erp/ODk4NTQ1NzA2/1b8ca3c7cb0ae5e4a8d2d9e4699c9476.jpg</t>
  </si>
  <si>
    <t>https://s3.amazonaws.com/tiny-anexos-us/erp/ODk4NTQ1NzA2/78de65512614c3ad0622cba9aa535c43.jpg</t>
  </si>
  <si>
    <t>Modelo:Smart||Adicional Kit:-||Modelo Veículo:CaptivaCaptiva||Ano:2023+||Cor:Prata||</t>
  </si>
  <si>
    <t>904740889</t>
  </si>
  <si>
    <t>XGM114SMG</t>
  </si>
  <si>
    <t>Travessa Chevrolet - Smart - - - Corsa Wagon - 2008 A 2012 - Grafite</t>
  </si>
  <si>
    <t>https://s3.amazonaws.com/tiny-anexos-us/erp/ODk4NTQ1NzA2/df7ffab28ff453fa2675640062ee895b.jpg</t>
  </si>
  <si>
    <t>https://s3.amazonaws.com/tiny-anexos-us/erp/ODk4NTQ1NzA2/6e2d3a99ba5ceefb6eed82e961e1bb1e.jpg</t>
  </si>
  <si>
    <t>https://s3.amazonaws.com/tiny-anexos-us/erp/ODk4NTQ1NzA2/ffb46902c0d7d21703cd499494d6666a.jpg</t>
  </si>
  <si>
    <t>https://s3.amazonaws.com/tiny-anexos-us/erp/ODk4NTQ1NzA2/afe2b3c12b6576b4265ea66e5cd8972f.jpg</t>
  </si>
  <si>
    <t>https://s3.amazonaws.com/tiny-anexos-us/erp/ODk4NTQ1NzA2/bcfab33c1b1a4cada49193377537f67b.jpg</t>
  </si>
  <si>
    <t>https://s3.amazonaws.com/tiny-anexos-us/erp/ODk4NTQ1NzA2/043bba468cc9811ea8b0fbf50b31cb61.jpg</t>
  </si>
  <si>
    <t>Modelo:Smart||Adicional Kit:-||Modelo Veículo:Corsa Wagon||Ano:2008 A 2012||Cor:Grafite||</t>
  </si>
  <si>
    <t>904740894</t>
  </si>
  <si>
    <t>XGM114SMP</t>
  </si>
  <si>
    <t>Travessa Chevrolet - Smart - - - Corsa Wagon - 2008 A 2012 - Prata</t>
  </si>
  <si>
    <t>https://s3.amazonaws.com/tiny-anexos-us/erp/ODk4NTQ1NzA2/abfaabc1b1c745f8f0ae364fe1eb3859.jpg</t>
  </si>
  <si>
    <t>https://s3.amazonaws.com/tiny-anexos-us/erp/ODk4NTQ1NzA2/791531c6c9cf632538eb117f33a6f1ec.jpg</t>
  </si>
  <si>
    <t>https://s3.amazonaws.com/tiny-anexos-us/erp/ODk4NTQ1NzA2/88ff37a8c22b775063ec46ce88e9b6f8.jpg</t>
  </si>
  <si>
    <t>https://s3.amazonaws.com/tiny-anexos-us/erp/ODk4NTQ1NzA2/c6803a2630c39e12cd26498a5d6909ef.jpg</t>
  </si>
  <si>
    <t>https://s3.amazonaws.com/tiny-anexos-us/erp/ODk4NTQ1NzA2/ac2ef1b64c2043cef8b7aedc5a5eeb04.jpg</t>
  </si>
  <si>
    <t>https://s3.amazonaws.com/tiny-anexos-us/erp/ODk4NTQ1NzA2/48d477882a2da6666f129abe0fa54347.jpg</t>
  </si>
  <si>
    <t>Modelo:Smart||Adicional Kit:-||Modelo Veículo:Corsa Wagon||Ano:2008 A 2012||Cor:Prata||</t>
  </si>
  <si>
    <t>904740898</t>
  </si>
  <si>
    <t>XGM114SMB</t>
  </si>
  <si>
    <t>Travessa Chevrolet - Smart - - - Corsa Wagon - 2008 A 2012 - Preto</t>
  </si>
  <si>
    <t>https://s3.amazonaws.com/tiny-anexos-us/erp/ODk4NTQ1NzA2/ffaed0afcaa4f3201212f2f70e74d777.jpg</t>
  </si>
  <si>
    <t>https://s3.amazonaws.com/tiny-anexos-us/erp/ODk4NTQ1NzA2/7431cfe607257c8a59338fc2b1b21987.jpg</t>
  </si>
  <si>
    <t>https://s3.amazonaws.com/tiny-anexos-us/erp/ODk4NTQ1NzA2/1104452f2e34a43611cf1aac95ff9df4.jpg</t>
  </si>
  <si>
    <t>https://s3.amazonaws.com/tiny-anexos-us/erp/ODk4NTQ1NzA2/c53506324a650248a6cd12587a4a6d02.jpg</t>
  </si>
  <si>
    <t>https://s3.amazonaws.com/tiny-anexos-us/erp/ODk4NTQ1NzA2/4b9669c8efa02e24e6c8316dac7c4f69.jpg</t>
  </si>
  <si>
    <t>https://s3.amazonaws.com/tiny-anexos-us/erp/ODk4NTQ1NzA2/7cac44505d68c29705abe21fa386ae7f.jpg</t>
  </si>
  <si>
    <t>Modelo:Smart||Adicional Kit:-||Modelo Veículo:Corsa Wagon||Ano:2008 A 2012||Cor:Preto||</t>
  </si>
  <si>
    <t>904741665</t>
  </si>
  <si>
    <t>Travessa Chevrolet - Smart - - - Montana - 2023+ - Grafite</t>
  </si>
  <si>
    <t>Travessa de teto X-Rack Chevrolet Nova Montana 2023+  " NÃO É PLASTICO " TODO CONJUNTO DE PONTEIRAS E BARRAS SÃO FABRICADAS EM ALUMÍNIO  Aplicação: Chevrolet Nova Montana : 2023 a diante, todos os modelos e versões   Não é Necessário Furar o Veículo, pois é instalado nas Longarinas   QUALQUER TRAVESSA INSTALADA NO VEICULO IRA GERAR RUIDOS POIS ESTA AFETANDO SUA AERODINAMICA DE FABRICA E PODE CAUSAR ATRITO AO VENTO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</si>
  <si>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https://s3.amazonaws.com/tiny-anexos-us/erp/ODk4NTQ1NzA2/3b7af76ee2e837de5827c4ea907566b4.jpg</t>
  </si>
  <si>
    <t>https://s3.amazonaws.com/tiny-anexos-us/erp/ODk4NTQ1NzA2/71f1e66358eeb70f295c97cf2d95e379.jpg</t>
  </si>
  <si>
    <t>https://s3.amazonaws.com/tiny-anexos-us/erp/ODk4NTQ1NzA2/232e11169f3693959d47e584e09f940b.jpg</t>
  </si>
  <si>
    <t>https://s3.amazonaws.com/tiny-anexos-us/erp/ODk4NTQ1NzA2/c8abde7bf858b8ff99faf9a1ecd4c48c.jpg</t>
  </si>
  <si>
    <t>https://s3.amazonaws.com/tiny-anexos-us/erp/ODk4NTQ1NzA2/88b6c35d72a7c8e089c149a5a6e59682.jpg</t>
  </si>
  <si>
    <t>https://s3.amazonaws.com/tiny-anexos-us/erp/ODk4NTQ1NzA2/ca9c41214889727b49dbbc92621611db.jpg</t>
  </si>
  <si>
    <t>Modelo:Smart||Adicional Kit:-||Modelo Veículo:Montana||Ano:2023+||Cor:Grafite||</t>
  </si>
  <si>
    <t>904741669</t>
  </si>
  <si>
    <t>XGM106SMP</t>
  </si>
  <si>
    <t>Travessa Chevrolet - Smart - - - Montana - 2023+ - Prata</t>
  </si>
  <si>
    <t>https://s3.amazonaws.com/tiny-anexos-us/erp/ODk4NTQ1NzA2/2c2c3ffe8d56470dd3a4865f9e6f784d.jpg</t>
  </si>
  <si>
    <t>https://s3.amazonaws.com/tiny-anexos-us/erp/ODk4NTQ1NzA2/f1e7507fedde73f096dda39556ad4a6b.jpg</t>
  </si>
  <si>
    <t>https://s3.amazonaws.com/tiny-anexos-us/erp/ODk4NTQ1NzA2/764e5f3477da80e1d7e4fa6dd4d2c5e2.jpg</t>
  </si>
  <si>
    <t>https://s3.amazonaws.com/tiny-anexos-us/erp/ODk4NTQ1NzA2/e0cd1d56910bc0075f98e5cd15df2342.jpg</t>
  </si>
  <si>
    <t>https://s3.amazonaws.com/tiny-anexos-us/erp/ODk4NTQ1NzA2/218aad77ef36c61e3c05365abbc75c8e.jpg</t>
  </si>
  <si>
    <t>https://s3.amazonaws.com/tiny-anexos-us/erp/ODk4NTQ1NzA2/70b80b8fbfa772e279f7625fe479ae94.jpg</t>
  </si>
  <si>
    <t>Modelo:Smart||Adicional Kit:-||Modelo Veículo:Montana||Ano:2023+||Cor:Prata||</t>
  </si>
  <si>
    <t>904741673</t>
  </si>
  <si>
    <t>Travessa Chevrolet - Smart - - - Montana - 2023+ - Preto</t>
  </si>
  <si>
    <t>Travessa de teto X-Rack Chevrolet Nova Montana + Suporte Transbike Bike  " NÃO É PLASTICO " TODO CONJUNTO DE PONTEIRAS E BARRAS SÃO FABRICADAS EM ALUMÍNIO  TODOS OS ACESSORIOS INSTALADOS NO TETO DO VEICULO REPRODUZ RUIDOS CAUSADOS PELA ALTERAÇAO DA AERODINAMICA ORIGINAL DO VEICULO  Aplicação: Chevrolet Nova Montana : 2023 a diante, todos os modelos e versões   Não é Necessário Furar o Veículo, pois é instalado nas Longarinas   QUALQUER TRAVESSA INSTALADA NO VEICULO IRA GERAR RUIDOS POIS ESTA AFETANDO SUA AERODINAMICA DE FABRICA E PODE CAUSAR ATRITO AO VENTO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</si>
  <si>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https://s3.amazonaws.com/tiny-anexos-us/erp/ODk4NTQ1NzA2/0efdb2447a802e31c9b472a79a58769d.jpg</t>
  </si>
  <si>
    <t>https://s3.amazonaws.com/tiny-anexos-us/erp/ODk4NTQ1NzA2/40ded505a826a55789aba419e7fa70b3.jpg</t>
  </si>
  <si>
    <t>https://s3.amazonaws.com/tiny-anexos-us/erp/ODk4NTQ1NzA2/479aa5fe0438ec26c680e0d8281a433c.jpg</t>
  </si>
  <si>
    <t>https://s3.amazonaws.com/tiny-anexos-us/erp/ODk4NTQ1NzA2/4cc37f8dcbad751231846ca92a2f4ab7.jpg</t>
  </si>
  <si>
    <t>https://s3.amazonaws.com/tiny-anexos-us/erp/ODk4NTQ1NzA2/10f617b64c15a0aa545bce8671d52fee.jpg</t>
  </si>
  <si>
    <t>https://s3.amazonaws.com/tiny-anexos-us/erp/ODk4NTQ1NzA2/6f0873c98d6af7d003670db0c8f70ecb.jpg</t>
  </si>
  <si>
    <t>Modelo:Smart||Adicional Kit:-||Modelo Veículo:Montana||Ano:2023+||Cor:Preto||</t>
  </si>
  <si>
    <t>904741677</t>
  </si>
  <si>
    <t>XGM104SMG</t>
  </si>
  <si>
    <t>Travessa Chevrolet - Smart - - - Onix Active - - - Grafite</t>
  </si>
  <si>
    <t>https://s3.amazonaws.com/tiny-anexos-us/erp/ODk4NTQ1NzA2/2818ab1013d323a6ba828c8eaac31bb1.jpg</t>
  </si>
  <si>
    <t>https://s3.amazonaws.com/tiny-anexos-us/erp/ODk4NTQ1NzA2/4cd2f1a4a1ac5d93c35a0cb0b6334419.jpg</t>
  </si>
  <si>
    <t>https://s3.amazonaws.com/tiny-anexos-us/erp/ODk4NTQ1NzA2/1dad3fb82046a59ce95a068494f394df.jpg</t>
  </si>
  <si>
    <t>https://s3.amazonaws.com/tiny-anexos-us/erp/ODk4NTQ1NzA2/72b3bdeb390cba117c2aa9c0c5360d83.jpg</t>
  </si>
  <si>
    <t>https://s3.amazonaws.com/tiny-anexos-us/erp/ODk4NTQ1NzA2/e4b1e0ef6aa21eb5e59a23fd65725118.jpg</t>
  </si>
  <si>
    <t>https://s3.amazonaws.com/tiny-anexos-us/erp/ODk4NTQ1NzA2/58021a4e199a71ad5235be22eb703f66.jpg</t>
  </si>
  <si>
    <t>Modelo:Smart||Adicional Kit:-||Modelo Veículo:Onix Active||Ano:-||Cor:Grafite||</t>
  </si>
  <si>
    <t>904741681</t>
  </si>
  <si>
    <t>XGM104SMP</t>
  </si>
  <si>
    <t>Travessa Chevrolet - Smart - - - Onix Active - - - Prata</t>
  </si>
  <si>
    <t>https://s3.amazonaws.com/tiny-anexos-us/erp/ODk4NTQ1NzA2/ebb415723d89a51503e1f34997926cd2.jpg</t>
  </si>
  <si>
    <t>https://s3.amazonaws.com/tiny-anexos-us/erp/ODk4NTQ1NzA2/df1f749f8e05047f2bdc78bd128be167.jpg</t>
  </si>
  <si>
    <t>https://s3.amazonaws.com/tiny-anexos-us/erp/ODk4NTQ1NzA2/27a1a56a66dc77c5a1eabb0c75c3e1cc.jpg</t>
  </si>
  <si>
    <t>https://s3.amazonaws.com/tiny-anexos-us/erp/ODk4NTQ1NzA2/edd6a2fa1aa4d822561db7c059e99525.jpg</t>
  </si>
  <si>
    <t>https://s3.amazonaws.com/tiny-anexos-us/erp/ODk4NTQ1NzA2/211a26d5232d6d3071a90d709fa15681.jpg</t>
  </si>
  <si>
    <t>https://s3.amazonaws.com/tiny-anexos-us/erp/ODk4NTQ1NzA2/e4e2914c748b521e172ff70deab0c582.jpg</t>
  </si>
  <si>
    <t>Modelo:Smart||Adicional Kit:-||Modelo Veículo:Onix Active||Ano:-||Cor:Prata||</t>
  </si>
  <si>
    <t>904741685</t>
  </si>
  <si>
    <t>Travessa Chevrolet - Smart - - - Onix Active - - - Preto</t>
  </si>
  <si>
    <t>Travessa de teto X-Rack Chevrolet Onix Active (Todos os Anos)  " NÃO É PLASTICO " TODO CONJUNTO DE PONTEIRAS E BARRAS SÃO FABRICADAS EM ALUMÍNIO  Aplicação: Chevrolet Onix Active: 2017 a 2019 Todos.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</si>
  <si>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https://s3.amazonaws.com/tiny-anexos-us/erp/ODk4NTQ1NzA2/775f176e4368814779c6f80405c70e33.jpg</t>
  </si>
  <si>
    <t>https://s3.amazonaws.com/tiny-anexos-us/erp/ODk4NTQ1NzA2/752b57d15787057ea6b05a789fe5d488.jpg</t>
  </si>
  <si>
    <t>https://s3.amazonaws.com/tiny-anexos-us/erp/ODk4NTQ1NzA2/6a294ff4e77f3dd10aa9e5684f38b8b1.jpg</t>
  </si>
  <si>
    <t>https://s3.amazonaws.com/tiny-anexos-us/erp/ODk4NTQ1NzA2/d983eeb1ecc2e5b06700cedd8935d113.jpg</t>
  </si>
  <si>
    <t>https://s3.amazonaws.com/tiny-anexos-us/erp/ODk4NTQ1NzA2/3f27a08470eb1e00d3398e0551fabe38.jpg</t>
  </si>
  <si>
    <t>https://s3.amazonaws.com/tiny-anexos-us/erp/ODk4NTQ1NzA2/a3149f9cda3fbc8c6da34cdc5681c8d8.jpg</t>
  </si>
  <si>
    <t>Modelo:Smart||Adicional Kit:-||Modelo Veículo:Onix Active||Ano:-||Cor:Preto||</t>
  </si>
  <si>
    <t>904740979</t>
  </si>
  <si>
    <t>XGM105SMG</t>
  </si>
  <si>
    <t>Travessa Chevrolet - Smart - - - S10 - - - Grafite</t>
  </si>
  <si>
    <t>https://s3.amazonaws.com/tiny-anexos-us/erp/ODk4NTQ1NzA2/14f17481b8fce462bffc6299846eac8f.jpg</t>
  </si>
  <si>
    <t>https://s3.amazonaws.com/tiny-anexos-us/erp/ODk4NTQ1NzA2/893db9c2f805e5fc54b1dbaeed258301.jpg</t>
  </si>
  <si>
    <t>https://s3.amazonaws.com/tiny-anexos-us/erp/ODk4NTQ1NzA2/666adc0b7cd24c03a09e5260c5f8610c.jpg</t>
  </si>
  <si>
    <t>https://s3.amazonaws.com/tiny-anexos-us/erp/ODk4NTQ1NzA2/dd7a367ee7e005c5830d23b865e14f2e.jpg</t>
  </si>
  <si>
    <t>https://s3.amazonaws.com/tiny-anexos-us/erp/ODk4NTQ1NzA2/24a4207c7e47b2b510a3e2b2e6bde651.jpg</t>
  </si>
  <si>
    <t>https://s3.amazonaws.com/tiny-anexos-us/erp/ODk4NTQ1NzA2/b6c130f824ab32e8fb74e6ea04477712.jpg</t>
  </si>
  <si>
    <t>Modelo:Smart||Adicional Kit:-||Modelo Veículo:S10||Ano:-||Cor:Grafite||</t>
  </si>
  <si>
    <t>904740983</t>
  </si>
  <si>
    <t>XGM105SMP</t>
  </si>
  <si>
    <t>Travessa Chevrolet - Smart - - - S10 - - - Prata</t>
  </si>
  <si>
    <t>https://s3.amazonaws.com/tiny-anexos-us/erp/ODk4NTQ1NzA2/b50a0ae6c9934b17ce8544d77bdb7cfa.jpg</t>
  </si>
  <si>
    <t>https://s3.amazonaws.com/tiny-anexos-us/erp/ODk4NTQ1NzA2/9dd138ef3c729bad0485d56373481f9a.jpg</t>
  </si>
  <si>
    <t>https://s3.amazonaws.com/tiny-anexos-us/erp/ODk4NTQ1NzA2/38b557d6fd0f8b64be0513878d063f29.jpg</t>
  </si>
  <si>
    <t>https://s3.amazonaws.com/tiny-anexos-us/erp/ODk4NTQ1NzA2/5737085317cd3262660e65093986b805.jpg</t>
  </si>
  <si>
    <t>https://s3.amazonaws.com/tiny-anexos-us/erp/ODk4NTQ1NzA2/0c17b8cc36624f2bce97f55d6e6e5e75.jpg</t>
  </si>
  <si>
    <t>https://s3.amazonaws.com/tiny-anexos-us/erp/ODk4NTQ1NzA2/b5acf74aaa0a8884de682daca3ee94fc.jpg</t>
  </si>
  <si>
    <t>Modelo:Smart||Adicional Kit:-||Modelo Veículo:S10||Ano:-||Cor:Prata||</t>
  </si>
  <si>
    <t>904740987</t>
  </si>
  <si>
    <t>Travessa Chevrolet - Smart - - - S10 - - - Preto</t>
  </si>
  <si>
    <t>https://s3.amazonaws.com/tiny-anexos-us/erp/ODk4NTQ1NzA2/c71455a80abbef47f9b921ffe4f531b7.jpg</t>
  </si>
  <si>
    <t>https://s3.amazonaws.com/tiny-anexos-us/erp/ODk4NTQ1NzA2/cdd69e7398ffd7975a612239fee936d5.jpg</t>
  </si>
  <si>
    <t>https://s3.amazonaws.com/tiny-anexos-us/erp/ODk4NTQ1NzA2/b0cedf73e9664b28314bbde5cfbed391.jpg</t>
  </si>
  <si>
    <t>https://s3.amazonaws.com/tiny-anexos-us/erp/ODk4NTQ1NzA2/2e02a8fa0c50e87edbc027b9e734dd7a.jpg</t>
  </si>
  <si>
    <t>https://s3.amazonaws.com/tiny-anexos-us/erp/ODk4NTQ1NzA2/1fbfb0b07de284d7337c3df3f554bad5.jpg</t>
  </si>
  <si>
    <t>https://s3.amazonaws.com/tiny-anexos-us/erp/ODk4NTQ1NzA2/78e6e61df9b10c647a90978dd238f487.jpg</t>
  </si>
  <si>
    <t>Modelo:Smart||Adicional Kit:-||Modelo Veículo:S10||Ano:-||Cor:Preto||</t>
  </si>
  <si>
    <t>904740955</t>
  </si>
  <si>
    <t>XGM108SMG</t>
  </si>
  <si>
    <t>Travessa Chevrolet - Smart - - - S10 - 2011 A 2013 - Grafite</t>
  </si>
  <si>
    <t>https://s3.amazonaws.com/tiny-anexos-us/erp/ODk4NTQ1NzA2/0bcbdcd7b511fc4a86c49fb03b046ea9.jpg</t>
  </si>
  <si>
    <t>https://s3.amazonaws.com/tiny-anexos-us/erp/ODk4NTQ1NzA2/dab1f8e2ac2b58c91094cd67a525ddd2.jpg</t>
  </si>
  <si>
    <t>https://s3.amazonaws.com/tiny-anexos-us/erp/ODk4NTQ1NzA2/d0922fbbe9f86299ce25d1a78cd3eef0.jpg</t>
  </si>
  <si>
    <t>https://s3.amazonaws.com/tiny-anexos-us/erp/ODk4NTQ1NzA2/6d9ce44f9be4733059abbcd4fa73356b.jpg</t>
  </si>
  <si>
    <t>https://s3.amazonaws.com/tiny-anexos-us/erp/ODk4NTQ1NzA2/4898091f58b20917caf8cff6651f5a3f.jpg</t>
  </si>
  <si>
    <t>https://s3.amazonaws.com/tiny-anexos-us/erp/ODk4NTQ1NzA2/5a0ba6bb269fe373822506b9f717f741.jpg</t>
  </si>
  <si>
    <t>Modelo:Smart||Adicional Kit:-||Modelo Veículo:S10||Ano:2011 A 2013||Cor:Grafite||</t>
  </si>
  <si>
    <t>904740959</t>
  </si>
  <si>
    <t>XGM108SMP</t>
  </si>
  <si>
    <t>Travessa Chevrolet - Smart - - - S10 - 2011 A 2013 - Prata</t>
  </si>
  <si>
    <t>https://s3.amazonaws.com/tiny-anexos-us/erp/ODk4NTQ1NzA2/6721c206acc2efbbeb00693010b4986f.jpg</t>
  </si>
  <si>
    <t>https://s3.amazonaws.com/tiny-anexos-us/erp/ODk4NTQ1NzA2/0a9b154df1041dd7c9f1d33f5850467c.jpg</t>
  </si>
  <si>
    <t>https://s3.amazonaws.com/tiny-anexos-us/erp/ODk4NTQ1NzA2/336b812b97303cacfbc72367e88652cd.jpg</t>
  </si>
  <si>
    <t>https://s3.amazonaws.com/tiny-anexos-us/erp/ODk4NTQ1NzA2/0e44289eb75fcc27d381f3218e7a43d2.jpg</t>
  </si>
  <si>
    <t>https://s3.amazonaws.com/tiny-anexos-us/erp/ODk4NTQ1NzA2/badc3852447ce393c37c468ff3b80be1.jpg</t>
  </si>
  <si>
    <t>https://s3.amazonaws.com/tiny-anexos-us/erp/ODk4NTQ1NzA2/94864bd1add43cf98173da2ebdd1d2ad.jpg</t>
  </si>
  <si>
    <t>Modelo:Smart||Adicional Kit:-||Modelo Veículo:S10||Ano:2011 A 2013||Cor:Prata||</t>
  </si>
  <si>
    <t>904740963</t>
  </si>
  <si>
    <t>XGM108SMB</t>
  </si>
  <si>
    <t>Travessa Chevrolet - Smart - - - S10 - 2011 A 2013 - Preto</t>
  </si>
  <si>
    <t>https://s3.amazonaws.com/tiny-anexos-us/erp/ODk4NTQ1NzA2/a8ea748a7e9e3e42e70f4b7c1ab8b401.jpg</t>
  </si>
  <si>
    <t>https://s3.amazonaws.com/tiny-anexos-us/erp/ODk4NTQ1NzA2/bb259db3875d6a985b81231877acef4f.jpg</t>
  </si>
  <si>
    <t>https://s3.amazonaws.com/tiny-anexos-us/erp/ODk4NTQ1NzA2/8cfa76fc4afaf7b14dc9a18601ffb17c.jpg</t>
  </si>
  <si>
    <t>https://s3.amazonaws.com/tiny-anexos-us/erp/ODk4NTQ1NzA2/0d09cb00e73ab7a818a04434d30b2085.jpg</t>
  </si>
  <si>
    <t>https://s3.amazonaws.com/tiny-anexos-us/erp/ODk4NTQ1NzA2/26a72e364420eba46bd629780c80bb87.jpg</t>
  </si>
  <si>
    <t>https://s3.amazonaws.com/tiny-anexos-us/erp/ODk4NTQ1NzA2/637ccb03a408f6370c40bc53e29570f1.jpg</t>
  </si>
  <si>
    <t>Modelo:Smart||Adicional Kit:-||Modelo Veículo:S10||Ano:2011 A 2013||Cor:Preto||</t>
  </si>
  <si>
    <t>904740967</t>
  </si>
  <si>
    <t>XGM116SMG</t>
  </si>
  <si>
    <t>Travessa Chevrolet - Smart - - - S10 - 2014 A 2025 - Grafite</t>
  </si>
  <si>
    <t>https://s3.amazonaws.com/tiny-anexos-us/erp/ODk4NTQ1NzA2/9f5f42faa31c99f78c3a2633e0bc2fcc.jpg</t>
  </si>
  <si>
    <t>https://s3.amazonaws.com/tiny-anexos-us/erp/ODk4NTQ1NzA2/465af435e2c7aa7b3c69339a84a5ed59.jpg</t>
  </si>
  <si>
    <t>https://s3.amazonaws.com/tiny-anexos-us/erp/ODk4NTQ1NzA2/5df7303e9fe8f1be342693918e476208.jpg</t>
  </si>
  <si>
    <t>https://s3.amazonaws.com/tiny-anexos-us/erp/ODk4NTQ1NzA2/a6cdb355d1bdaf27ff7786efda2d1562.jpg</t>
  </si>
  <si>
    <t>https://s3.amazonaws.com/tiny-anexos-us/erp/ODk4NTQ1NzA2/6441d80678816c25092ae06f102bcb15.jpg</t>
  </si>
  <si>
    <t>https://s3.amazonaws.com/tiny-anexos-us/erp/ODk4NTQ1NzA2/2ce8293b06502912bad8d45f73913a3a.jpg</t>
  </si>
  <si>
    <t>Modelo:Smart||Adicional Kit:-||Modelo Veículo:S10||Ano:2014 A 2025||Cor:Grafite||</t>
  </si>
  <si>
    <t>904740971</t>
  </si>
  <si>
    <t>XGM116SMP</t>
  </si>
  <si>
    <t>Travessa Chevrolet - Smart - - - S10 - 2014 A 2025 - Prata</t>
  </si>
  <si>
    <t>https://s3.amazonaws.com/tiny-anexos-us/erp/ODk4NTQ1NzA2/54e3f33f625642efda01b46daf9705b7.jpg</t>
  </si>
  <si>
    <t>https://s3.amazonaws.com/tiny-anexos-us/erp/ODk4NTQ1NzA2/ecc69c51ff0bf39f5daf975a0c646cb5.jpg</t>
  </si>
  <si>
    <t>https://s3.amazonaws.com/tiny-anexos-us/erp/ODk4NTQ1NzA2/9a6c057907260a76807c3924936771a2.jpg</t>
  </si>
  <si>
    <t>https://s3.amazonaws.com/tiny-anexos-us/erp/ODk4NTQ1NzA2/6849774bec057aa408c9cfda7c25d0dc.jpg</t>
  </si>
  <si>
    <t>https://s3.amazonaws.com/tiny-anexos-us/erp/ODk4NTQ1NzA2/4b9ec344c18df595372078330224a52a.jpg</t>
  </si>
  <si>
    <t>https://s3.amazonaws.com/tiny-anexos-us/erp/ODk4NTQ1NzA2/da3f635fc893a68a14f5d89e9cae190d.jpg</t>
  </si>
  <si>
    <t>Modelo:Smart||Adicional Kit:-||Modelo Veículo:S10||Ano:2014 A 2025||Cor:Prata||</t>
  </si>
  <si>
    <t>904740975</t>
  </si>
  <si>
    <t>Travessa Chevrolet - Smart - - - S10 - 2014 A 2025 - Preto</t>
  </si>
  <si>
    <t>https://s3.amazonaws.com/tiny-anexos-us/erp/ODk4NTQ1NzA2/50d590244498f0e4c7302ff9e7f9255a.jpg</t>
  </si>
  <si>
    <t>https://s3.amazonaws.com/tiny-anexos-us/erp/ODk4NTQ1NzA2/ced949aa2fc7d6056518fd91ada152a5.jpg</t>
  </si>
  <si>
    <t>https://s3.amazonaws.com/tiny-anexos-us/erp/ODk4NTQ1NzA2/26b97eb191a4b9fe75dd05a62a69549b.jpg</t>
  </si>
  <si>
    <t>https://s3.amazonaws.com/tiny-anexos-us/erp/ODk4NTQ1NzA2/ccf01811e8a0d5dceef12bb614ecf0f9.jpg</t>
  </si>
  <si>
    <t>https://s3.amazonaws.com/tiny-anexos-us/erp/ODk4NTQ1NzA2/aa1af2280d5b7d7449c4710f6f76bc47.jpg</t>
  </si>
  <si>
    <t>https://s3.amazonaws.com/tiny-anexos-us/erp/ODk4NTQ1NzA2/18abf6df8ef260dd2e14a9adb50d2fd4.jpg</t>
  </si>
  <si>
    <t>Modelo:Smart||Adicional Kit:-||Modelo Veículo:S10||Ano:2014 A 2025||Cor:Preto||</t>
  </si>
  <si>
    <t>904741811</t>
  </si>
  <si>
    <t>3XGM103SMG</t>
  </si>
  <si>
    <t>Travessa Chevrolet - Smart - - - Spin (3 Perfis) - - - Grafite</t>
  </si>
  <si>
    <t>TRIO</t>
  </si>
  <si>
    <t>7808755180380</t>
  </si>
  <si>
    <t>https://s3.amazonaws.com/tiny-anexos-us/erp/ODk4NTQ1NzA2/5a6b90fda941afd624502f196c2ea925.jpg</t>
  </si>
  <si>
    <t>https://s3.amazonaws.com/tiny-anexos-us/erp/ODk4NTQ1NzA2/4b8152e44e7b0019387a6739fc70fde9.jpg</t>
  </si>
  <si>
    <t>https://s3.amazonaws.com/tiny-anexos-us/erp/ODk4NTQ1NzA2/d99641b0dcb1947d76524a780a561420.jpg</t>
  </si>
  <si>
    <t>https://s3.amazonaws.com/tiny-anexos-us/erp/ODk4NTQ1NzA2/5bcba2c765fa9298c8bdaad7c8f1c2be.jpg</t>
  </si>
  <si>
    <t>https://s3.amazonaws.com/tiny-anexos-us/erp/ODk4NTQ1NzA2/4bffa6d2fd0b55925b9bd018b6c7c983.jpg</t>
  </si>
  <si>
    <t>https://s3.amazonaws.com/tiny-anexos-us/erp/ODk4NTQ1NzA2/4bb12de8da5130d81aad5d91eef1928c.jpg</t>
  </si>
  <si>
    <t>Modelo:Smart||Adicional Kit:-||Modelo Veículo:Spin (3 Perfis)||Ano:-||Cor:Grafite||</t>
  </si>
  <si>
    <t>904741815</t>
  </si>
  <si>
    <t>3XGM103SMP</t>
  </si>
  <si>
    <t>Travessa Chevrolet - Smart - - - Spin (3 Perfis) - - - Prata</t>
  </si>
  <si>
    <t>https://s3.amazonaws.com/tiny-anexos-us/erp/ODk4NTQ1NzA2/b3b34448186c61ec454a08ad109d102b.jpg</t>
  </si>
  <si>
    <t>https://s3.amazonaws.com/tiny-anexos-us/erp/ODk4NTQ1NzA2/281ce1065f935e359ce6b73c8767b5e2.jpg</t>
  </si>
  <si>
    <t>https://s3.amazonaws.com/tiny-anexos-us/erp/ODk4NTQ1NzA2/5fcb28743acb5b35aa3877601a806625.jpg</t>
  </si>
  <si>
    <t>https://s3.amazonaws.com/tiny-anexos-us/erp/ODk4NTQ1NzA2/9c1d597a33863d5d54344cc4b400b5eb.jpg</t>
  </si>
  <si>
    <t>https://s3.amazonaws.com/tiny-anexos-us/erp/ODk4NTQ1NzA2/2b95288a21e8688d3864e4aaf0480fa7.jpg</t>
  </si>
  <si>
    <t>https://s3.amazonaws.com/tiny-anexos-us/erp/ODk4NTQ1NzA2/8b050e6de68d979fb4f3f142ac8be656.jpg</t>
  </si>
  <si>
    <t>Modelo:Smart||Adicional Kit:-||Modelo Veículo:Spin (3 Perfis)||Ano:-||Cor:Prata||</t>
  </si>
  <si>
    <t>904741819</t>
  </si>
  <si>
    <t>3XGM103SMB</t>
  </si>
  <si>
    <t>Travessa Chevrolet - Smart - - - Spin (3 Perfis) - - - Preto</t>
  </si>
  <si>
    <t>https://s3.amazonaws.com/tiny-anexos-us/erp/ODk4NTQ1NzA2/752ab3b599ca434751ce65cdf94a0505.jpg</t>
  </si>
  <si>
    <t>https://s3.amazonaws.com/tiny-anexos-us/erp/ODk4NTQ1NzA2/0aa356b58fd1167b6c66cd57c90a9dd5.jpg</t>
  </si>
  <si>
    <t>https://s3.amazonaws.com/tiny-anexos-us/erp/ODk4NTQ1NzA2/d8c984e63c7696a315a106b79d001631.jpg</t>
  </si>
  <si>
    <t>https://s3.amazonaws.com/tiny-anexos-us/erp/ODk4NTQ1NzA2/a18318af6c07ed2053e08a11df129156.jpg</t>
  </si>
  <si>
    <t>https://s3.amazonaws.com/tiny-anexos-us/erp/ODk4NTQ1NzA2/4698b45db39aa39bdfae24b1726c9787.jpg</t>
  </si>
  <si>
    <t>https://s3.amazonaws.com/tiny-anexos-us/erp/ODk4NTQ1NzA2/69bfd84dcb05275dbd845dd6c38f5aa8.jpg</t>
  </si>
  <si>
    <t>Modelo:Smart||Adicional Kit:-||Modelo Veículo:Spin (3 Perfis)||Ano:-||Cor:Preto||</t>
  </si>
  <si>
    <t>904741823</t>
  </si>
  <si>
    <t>XGM103SMG</t>
  </si>
  <si>
    <t>Travessa Chevrolet - Smart - - - Spin - - - Grafite</t>
  </si>
  <si>
    <t>7808755210469</t>
  </si>
  <si>
    <t>Rack de Teto Travessa X-Rack  * Não é de plástico. * Ponteiras em alumínio - Mais resistência e durabilidade.  Cores: • Preto • Prata (Cinza)  Aplicação:  • GM SPIN - todos os modelos e versões.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Anodizada • Tratamento Anticorrosivo com Chapas de Aço • Suporta Até 45Kg de Carga Bem Distribuída • Não é Necessário Furar o Veículo, pois é instalado nas Longarinas originais   Conteúdo da Embalagem:  02 Travessas Kit para instalação  Importante:  Garantia de 3 meses Valor do Kit Completo Par  Garantia do vendedor: 3 meses</t>
  </si>
  <si>
    <t>https://s3.amazonaws.com/tiny-anexos-us/erp/ODk4NTQ1NzA2/d58db58f049f776a6eb4bd2750645321.jpeg</t>
  </si>
  <si>
    <t>Modelo:Smart||Adicional Kit:-||Modelo Veículo:Spin||Ano:-||Cor:Grafite||</t>
  </si>
  <si>
    <t>904741827</t>
  </si>
  <si>
    <t>Travessa Chevrolet - Smart - - - Spin - - - Prata</t>
  </si>
  <si>
    <t>-7751</t>
  </si>
  <si>
    <t>7808755190907</t>
  </si>
  <si>
    <t>https://s3.amazonaws.com/tiny-anexos-us/erp/ODk4NTQ1NzA2/a9a3c6eae40d6af58cb7e9c0243b535b.jpeg</t>
  </si>
  <si>
    <t>Modelo:Smart||Adicional Kit:-||Modelo Veículo:Spin||Ano:-||Cor:Prata||</t>
  </si>
  <si>
    <t>924278109</t>
  </si>
  <si>
    <t>1XGRADM-1XGM103SMB</t>
  </si>
  <si>
    <t>Travessa Chevrolet - Smart - - - Spin - - - Preto</t>
  </si>
  <si>
    <t>-7753</t>
  </si>
  <si>
    <t>Modelo:Smart||Adicional Kit:-||Modelo Veículo:Spin||Ano:-||Cor:Preto||</t>
  </si>
  <si>
    <t>904741831</t>
  </si>
  <si>
    <t>Travessa Chevrolet - Smart - - - Spin - 2012 A 2024 - Preto</t>
  </si>
  <si>
    <t>https://s3.amazonaws.com/tiny-anexos-us/erp/ODk4NTQ1NzA2/0cb468c949da834758bfd1707fa5bd2f.jpeg</t>
  </si>
  <si>
    <t>Modelo:Smart||Adicional Kit:-||Modelo Veículo:Spin||Ano:2012 A 2024||Cor:Preto||</t>
  </si>
  <si>
    <t>904740928</t>
  </si>
  <si>
    <t>XGM111SMG</t>
  </si>
  <si>
    <t>Travessa Chevrolet - Smart - - - Tracker - 1999 A 2012 - Grafite</t>
  </si>
  <si>
    <t>https://s3.amazonaws.com/tiny-anexos-us/erp/ODk4NTQ1NzA2/2a5f254fa202c6e9fec84e48b4c14c2f.jpg</t>
  </si>
  <si>
    <t>https://s3.amazonaws.com/tiny-anexos-us/erp/ODk4NTQ1NzA2/be0603760ad773b1ac4f7b5f54f9d809.jpg</t>
  </si>
  <si>
    <t>https://s3.amazonaws.com/tiny-anexos-us/erp/ODk4NTQ1NzA2/efe1e11b3e3fe29082ba3973157546aa.jpg</t>
  </si>
  <si>
    <t>https://s3.amazonaws.com/tiny-anexos-us/erp/ODk4NTQ1NzA2/2dc0c58fc1e35bda19f0b5a254b80478.jpg</t>
  </si>
  <si>
    <t>https://s3.amazonaws.com/tiny-anexos-us/erp/ODk4NTQ1NzA2/fd7d848ded314ce7788ec8e871562f31.jpg</t>
  </si>
  <si>
    <t>https://s3.amazonaws.com/tiny-anexos-us/erp/ODk4NTQ1NzA2/ebb55ad2f2da74f1da102431797e14cd.jpg</t>
  </si>
  <si>
    <t>Modelo:Smart||Adicional Kit:-||Modelo Veículo:Tracker||Ano:1999 A 2012||Cor:Grafite||</t>
  </si>
  <si>
    <t>904740933</t>
  </si>
  <si>
    <t>XGM111SMP</t>
  </si>
  <si>
    <t>Travessa Chevrolet - Smart - - - Tracker - 1999 A 2012 - Prata</t>
  </si>
  <si>
    <t>https://s3.amazonaws.com/tiny-anexos-us/erp/ODk4NTQ1NzA2/156d911c228903b8ff31d308e2fae24b.jpg</t>
  </si>
  <si>
    <t>https://s3.amazonaws.com/tiny-anexos-us/erp/ODk4NTQ1NzA2/412a5cac87cba97fdb3b2fef8697d0c7.jpg</t>
  </si>
  <si>
    <t>https://s3.amazonaws.com/tiny-anexos-us/erp/ODk4NTQ1NzA2/653bf2b95850a40d0e4278c22734f707.jpg</t>
  </si>
  <si>
    <t>https://s3.amazonaws.com/tiny-anexos-us/erp/ODk4NTQ1NzA2/225641c7340941964df7aa12c6a0cb2f.jpg</t>
  </si>
  <si>
    <t>https://s3.amazonaws.com/tiny-anexos-us/erp/ODk4NTQ1NzA2/636406834d78261ba115f183cf22b4d2.jpg</t>
  </si>
  <si>
    <t>https://s3.amazonaws.com/tiny-anexos-us/erp/ODk4NTQ1NzA2/b15f616fc431ce4c1abf7a323bb703c2.jpg</t>
  </si>
  <si>
    <t>Modelo:Smart||Adicional Kit:-||Modelo Veículo:Tracker||Ano:1999 A 2012||Cor:Prata||</t>
  </si>
  <si>
    <t>904740937</t>
  </si>
  <si>
    <t>XGM111SMB</t>
  </si>
  <si>
    <t>Travessa Chevrolet - Smart - - - Tracker - 1999 A 2012 - Preto</t>
  </si>
  <si>
    <t>https://s3.amazonaws.com/tiny-anexos-us/erp/ODk4NTQ1NzA2/10ac34f38b69ffba01c00ee09495f216.jpg</t>
  </si>
  <si>
    <t>https://s3.amazonaws.com/tiny-anexos-us/erp/ODk4NTQ1NzA2/54252649dd87c130637f9e7a19f3c02c.jpg</t>
  </si>
  <si>
    <t>https://s3.amazonaws.com/tiny-anexos-us/erp/ODk4NTQ1NzA2/8048b9b68a297a4f67bc1a590ae14bb2.jpg</t>
  </si>
  <si>
    <t>https://s3.amazonaws.com/tiny-anexos-us/erp/ODk4NTQ1NzA2/6bd44c4a7970b10bd5ca85cf1f052ee3.jpg</t>
  </si>
  <si>
    <t>https://s3.amazonaws.com/tiny-anexos-us/erp/ODk4NTQ1NzA2/0b2fdec3bc1a2af6e35ff6b585d582d9.jpg</t>
  </si>
  <si>
    <t>https://s3.amazonaws.com/tiny-anexos-us/erp/ODk4NTQ1NzA2/01fd15f969218f8557b1daaad95bd4c3.jpg</t>
  </si>
  <si>
    <t>Modelo:Smart||Adicional Kit:-||Modelo Veículo:Tracker||Ano:1999 A 2012||Cor:Preto||</t>
  </si>
  <si>
    <t>904740902</t>
  </si>
  <si>
    <t>XGM109SMG</t>
  </si>
  <si>
    <t>Travessa Chevrolet - Smart - - - Tracker - 2013 A 2016 - Grafite</t>
  </si>
  <si>
    <t>https://s3.amazonaws.com/tiny-anexos-us/erp/ODk4NTQ1NzA2/d50dd083d76df337a407ed477379f638.jpg</t>
  </si>
  <si>
    <t>https://s3.amazonaws.com/tiny-anexos-us/erp/ODk4NTQ1NzA2/3b7d35f5f96b47fb771b8af0c33d9a33.jpg</t>
  </si>
  <si>
    <t>https://s3.amazonaws.com/tiny-anexos-us/erp/ODk4NTQ1NzA2/2b060154fa2cb5a10e3bd57e9ab86372.jpg</t>
  </si>
  <si>
    <t>https://s3.amazonaws.com/tiny-anexos-us/erp/ODk4NTQ1NzA2/b6c7a57a649ce1ed981893f13c82a5e2.jpg</t>
  </si>
  <si>
    <t>https://s3.amazonaws.com/tiny-anexos-us/erp/ODk4NTQ1NzA2/cf9f3fe00fc073d27f7107ca11f9a156.jpg</t>
  </si>
  <si>
    <t>https://s3.amazonaws.com/tiny-anexos-us/erp/ODk4NTQ1NzA2/bb0d34971a9e4beb7ceb787d819719f3.jpg</t>
  </si>
  <si>
    <t>Modelo:Smart||Adicional Kit:-||Modelo Veículo:Tracker||Ano:2013 A 2016||Cor:Grafite||</t>
  </si>
  <si>
    <t>904740906</t>
  </si>
  <si>
    <t>XGM109SMP</t>
  </si>
  <si>
    <t>Travessa Chevrolet - Smart - - - Tracker - 2013 A 2016 - Prata</t>
  </si>
  <si>
    <t>https://s3.amazonaws.com/tiny-anexos-us/erp/ODk4NTQ1NzA2/9acb6bd520b578f581551d20ac54f235.jpg</t>
  </si>
  <si>
    <t>https://s3.amazonaws.com/tiny-anexos-us/erp/ODk4NTQ1NzA2/d96a6557f916d47e280ef50b37b15c9d.jpg</t>
  </si>
  <si>
    <t>https://s3.amazonaws.com/tiny-anexos-us/erp/ODk4NTQ1NzA2/d8fa65d82fe9eb67fec44d8bf13cc5a2.jpg</t>
  </si>
  <si>
    <t>https://s3.amazonaws.com/tiny-anexos-us/erp/ODk4NTQ1NzA2/d708b6dd8e8f305f4612c6f3cbf1f6f0.jpg</t>
  </si>
  <si>
    <t>https://s3.amazonaws.com/tiny-anexos-us/erp/ODk4NTQ1NzA2/71111224548f723b36a39e68b067455d.jpg</t>
  </si>
  <si>
    <t>https://s3.amazonaws.com/tiny-anexos-us/erp/ODk4NTQ1NzA2/bce5073ba5b0993d85a4da9cb6625489.jpg</t>
  </si>
  <si>
    <t>Modelo:Smart||Adicional Kit:-||Modelo Veículo:Tracker||Ano:2013 A 2016||Cor:Prata||</t>
  </si>
  <si>
    <t>904740910</t>
  </si>
  <si>
    <t>XGM109SMB</t>
  </si>
  <si>
    <t>Travessa Chevrolet - Smart - - - Tracker - 2013 A 2016 - Preto</t>
  </si>
  <si>
    <t>https://s3.amazonaws.com/tiny-anexos-us/erp/ODk4NTQ1NzA2/0325bcf84d79be629131c258af1563fe.jpg</t>
  </si>
  <si>
    <t>https://s3.amazonaws.com/tiny-anexos-us/erp/ODk4NTQ1NzA2/493a8491a8a5cdcd79031992830a7820.jpg</t>
  </si>
  <si>
    <t>https://s3.amazonaws.com/tiny-anexos-us/erp/ODk4NTQ1NzA2/8c56ca81f629432acae4fe7f08f5f80b.jpg</t>
  </si>
  <si>
    <t>https://s3.amazonaws.com/tiny-anexos-us/erp/ODk4NTQ1NzA2/00f94cf888018423e992aaa4c1c7e2af.jpg</t>
  </si>
  <si>
    <t>https://s3.amazonaws.com/tiny-anexos-us/erp/ODk4NTQ1NzA2/f1099b95cc0b6bd73f00ea15971699ff.jpg</t>
  </si>
  <si>
    <t>https://s3.amazonaws.com/tiny-anexos-us/erp/ODk4NTQ1NzA2/d2b78042b1f912a88a19f780c32587ad.jpg</t>
  </si>
  <si>
    <t>Modelo:Smart||Adicional Kit:-||Modelo Veículo:Tracker||Ano:2013 A 2016||Cor:Preto||</t>
  </si>
  <si>
    <t>904740914</t>
  </si>
  <si>
    <t>XGM110SMG</t>
  </si>
  <si>
    <t>Travessa Chevrolet - Smart - - - Tracker - 2017 A 2019 - Grafite</t>
  </si>
  <si>
    <t>https://s3.amazonaws.com/tiny-anexos-us/erp/ODk4NTQ1NzA2/788249a43b4d2cd5bf89ec50c567184d.jpg</t>
  </si>
  <si>
    <t>https://s3.amazonaws.com/tiny-anexos-us/erp/ODk4NTQ1NzA2/a17f278f195e7ca02f46f5b45da81a64.jpg</t>
  </si>
  <si>
    <t>https://s3.amazonaws.com/tiny-anexos-us/erp/ODk4NTQ1NzA2/72e8596d07b042110167af71c91576e1.jpg</t>
  </si>
  <si>
    <t>https://s3.amazonaws.com/tiny-anexos-us/erp/ODk4NTQ1NzA2/178d12864270ba4e5a513abe05d77633.jpg</t>
  </si>
  <si>
    <t>https://s3.amazonaws.com/tiny-anexos-us/erp/ODk4NTQ1NzA2/7a5fce6f240965f9518c1d8c6a4881a8.jpg</t>
  </si>
  <si>
    <t>https://s3.amazonaws.com/tiny-anexos-us/erp/ODk4NTQ1NzA2/ece87ebe4d2842cc70f5ed6b672b82f3.jpg</t>
  </si>
  <si>
    <t>Modelo:Smart||Adicional Kit:-||Modelo Veículo:Tracker||Ano:2017 A 2019||Cor:Grafite||</t>
  </si>
  <si>
    <t>904740920</t>
  </si>
  <si>
    <t>XGM110SMP</t>
  </si>
  <si>
    <t>Travessa Chevrolet - Smart - - - Tracker - 2017 A 2019 - Prata</t>
  </si>
  <si>
    <t>https://s3.amazonaws.com/tiny-anexos-us/erp/ODk4NTQ1NzA2/eca335f51d7187ae81192da463e58ff7.jpg</t>
  </si>
  <si>
    <t>https://s3.amazonaws.com/tiny-anexos-us/erp/ODk4NTQ1NzA2/0f96dceaa0876798b6f174e8df91a31b.jpg</t>
  </si>
  <si>
    <t>https://s3.amazonaws.com/tiny-anexos-us/erp/ODk4NTQ1NzA2/242211a925395364fc8a6c61b27f6855.jpg</t>
  </si>
  <si>
    <t>https://s3.amazonaws.com/tiny-anexos-us/erp/ODk4NTQ1NzA2/0b10dbdea168eeaac715a120ff13ea6e.jpg</t>
  </si>
  <si>
    <t>https://s3.amazonaws.com/tiny-anexos-us/erp/ODk4NTQ1NzA2/fafe4669f16338b3bbc80e42a066a8ae.jpg</t>
  </si>
  <si>
    <t>https://s3.amazonaws.com/tiny-anexos-us/erp/ODk4NTQ1NzA2/f7d2c97700fd86e337810d7218c08be9.jpg</t>
  </si>
  <si>
    <t>Modelo:Smart||Adicional Kit:-||Modelo Veículo:Tracker||Ano:2017 A 2019||Cor:Prata||</t>
  </si>
  <si>
    <t>904740924</t>
  </si>
  <si>
    <t>XGM110SMB</t>
  </si>
  <si>
    <t>Travessa Chevrolet - Smart - - - Tracker - 2017 A 2019 - Preto</t>
  </si>
  <si>
    <t>https://s3.amazonaws.com/tiny-anexos-us/erp/ODk4NTQ1NzA2/de341687e88e09cde43421d0f3c59f5f.jpg</t>
  </si>
  <si>
    <t>https://s3.amazonaws.com/tiny-anexos-us/erp/ODk4NTQ1NzA2/3c8b21349fc706841b2f858be9d77036.jpg</t>
  </si>
  <si>
    <t>https://s3.amazonaws.com/tiny-anexos-us/erp/ODk4NTQ1NzA2/4d943da4df78267eebc4d9a4fbff52e5.jpg</t>
  </si>
  <si>
    <t>https://s3.amazonaws.com/tiny-anexos-us/erp/ODk4NTQ1NzA2/bd161f4928182c6f4c050cc1af5d2451.jpg</t>
  </si>
  <si>
    <t>https://s3.amazonaws.com/tiny-anexos-us/erp/ODk4NTQ1NzA2/6bab09308ff76e83693e2dfae2cc76b9.jpg</t>
  </si>
  <si>
    <t>https://s3.amazonaws.com/tiny-anexos-us/erp/ODk4NTQ1NzA2/9b384d9f35981b0f3aacce19f99fb3c8.jpg</t>
  </si>
  <si>
    <t>Modelo:Smart||Adicional Kit:-||Modelo Veículo:Tracker||Ano:2017 A 2019||Cor:Preto||</t>
  </si>
  <si>
    <t>904740941</t>
  </si>
  <si>
    <t>Travessa Chevrolet - Smart - - - Tracker - 2020 A 2023 - Grafite</t>
  </si>
  <si>
    <t>https://s3.amazonaws.com/tiny-anexos-us/erp/ODk4NTQ1NzA2/d3a204526ac667c1bf1673800211a1aa.jpg</t>
  </si>
  <si>
    <t>https://s3.amazonaws.com/tiny-anexos-us/erp/ODk4NTQ1NzA2/089967ad51b96ac8b26c4e02e891b1a7.jpg</t>
  </si>
  <si>
    <t>https://s3.amazonaws.com/tiny-anexos-us/erp/ODk4NTQ1NzA2/d9e110da77484f42217e75065eea2b98.jpg</t>
  </si>
  <si>
    <t>https://s3.amazonaws.com/tiny-anexos-us/erp/ODk4NTQ1NzA2/6c632c0bddaa036d2290f4f762b0a376.jpg</t>
  </si>
  <si>
    <t>https://s3.amazonaws.com/tiny-anexos-us/erp/ODk4NTQ1NzA2/765e27a4472222308783a409a0fc0bb6.jpg</t>
  </si>
  <si>
    <t>https://s3.amazonaws.com/tiny-anexos-us/erp/ODk4NTQ1NzA2/4d256610a613af6f1fd492449d3d029d.jpg</t>
  </si>
  <si>
    <t>Modelo:Smart||Adicional Kit:-||Modelo Veículo:Tracker||Ano:2020 A 2023||Cor:Grafite||</t>
  </si>
  <si>
    <t>904740945</t>
  </si>
  <si>
    <t>Travessa Chevrolet - Smart - - - Tracker - 2020 A 2023 - Prata</t>
  </si>
  <si>
    <t>https://s3.amazonaws.com/tiny-anexos-us/erp/ODk4NTQ1NzA2/5dde7dd03e1c24bfebed91da7a4fae51.jpg</t>
  </si>
  <si>
    <t>https://s3.amazonaws.com/tiny-anexos-us/erp/ODk4NTQ1NzA2/d132f46a28dc29445d843b982863d83f.jpg</t>
  </si>
  <si>
    <t>https://s3.amazonaws.com/tiny-anexos-us/erp/ODk4NTQ1NzA2/707a55f08c127da68a3354554fcf33f1.jpg</t>
  </si>
  <si>
    <t>https://s3.amazonaws.com/tiny-anexos-us/erp/ODk4NTQ1NzA2/eb2712f933fcf7830110617bdb8dba0b.jpg</t>
  </si>
  <si>
    <t>https://s3.amazonaws.com/tiny-anexos-us/erp/ODk4NTQ1NzA2/7f80458e3bccb0e69ad4e95cea1aeacc.jpg</t>
  </si>
  <si>
    <t>https://s3.amazonaws.com/tiny-anexos-us/erp/ODk4NTQ1NzA2/f57695922d43471a4ffcc2b3192e48c1.jpg</t>
  </si>
  <si>
    <t>Modelo:Smart||Adicional Kit:-||Modelo Veículo:Tracker||Ano:2020 A 2023||Cor:Prata||</t>
  </si>
  <si>
    <t>904740949</t>
  </si>
  <si>
    <t>Travessa Chevrolet - Smart - - - Tracker - 2020 A 2023 - Preto</t>
  </si>
  <si>
    <t>-7752</t>
  </si>
  <si>
    <t>&lt;p&gt;Travessa de teto X-Rack Chevrolet Nova Tracker 2020 a 2023&lt;br&gt;&lt;br&gt;" NÃO É PLASTICO " TODO CONJUNTO DE PONTEIRAS E BARRAS SÃO FABRICADAS EM ALUMÍNIO&lt;br&gt;&lt;br&gt;Aplicação:&lt;br&gt;Chevrolet Nova Tracker: 2020 a 2023, todos os modelos e versões, PCD, Premier, Trubo, LT, LTZ, 1.0 Turbo, 1.2 Turbo.&lt;br&gt;&lt;br&gt;&lt;br&gt;Não é Necessário Furar o Veículo, pois é instalado nas Longarinas&lt;br&gt;&lt;br&gt;Um carro tamanho família como o seu merece ganhar ainda mais espaço para que você leve toda a bagagem e aproveite cada momento das viagens. Por isso, não demore e instale o Rack de Teto Travessa.&lt;br&gt;&lt;br&gt;Ideal para que você leve carga com até 45kg, ele é instalado de maneira simples e sem a necessidade da qualquer adaptação diretamente nas longarinas do veículo.&lt;br&gt;&lt;br&gt;Especificação Técnica:&lt;br&gt;* Modelo Transversal;&lt;br&gt;* Barras de Alumínio de Alta Resistência;&lt;br&gt;* Possui Ponteiras em alumínio ;&lt;br&gt;&lt;br&gt;Acabamento na Cor Preto com Ponteiras Pretas&lt;br&gt;&lt;br&gt;Pintura eletrostática com tratamento&lt;br&gt;&lt;br&gt;Suporta Até 45Kg de Carga Bem Distribuída&lt;br&gt;&lt;br&gt;Não é Necessário Furar o Veículo, pois é instalado nas Longarinas&lt;br&gt;&lt;br&gt;Conteúdo da Embalagem:&lt;br&gt;&lt;br&gt;* 02 perfil de alumínio na cor preta ou prata&lt;br&gt;* 04 ponteiras em alumínio preto&lt;br&gt;* 04 parafusos sextavados M6x12mm&lt;br&gt;* 04 parafusos de inox allen M6x50mm&lt;br&gt;* 04 porcas de inox allen M6x35mm&lt;br&gt;* 01 ferramenta chave allen 6mm&lt;br&gt;&lt;br&gt;Importante:&lt;br&gt;&lt;br&gt;Valor do Kit Completo Par&lt;br&gt;Imagens meramente ilustrativas&lt;br&gt;Não nos responsabilizamos por instalação feitas de forma incorreta.&lt;/p&gt;</t>
  </si>
  <si>
    <t>https://s3.amazonaws.com/tiny-anexos-us/erp/ODk4NTQ1NzA2/d0af56fae4d6c4a3deed84a6d59e633a.jpg</t>
  </si>
  <si>
    <t>https://s3.amazonaws.com/tiny-anexos-us/erp/ODk4NTQ1NzA2/226750a68b4992828df1b99b22c5cd4d.jpg</t>
  </si>
  <si>
    <t>https://s3.amazonaws.com/tiny-anexos-us/erp/ODk4NTQ1NzA2/15a22d05f9086118541063b5f09f4af6.jpg</t>
  </si>
  <si>
    <t>https://s3.amazonaws.com/tiny-anexos-us/erp/ODk4NTQ1NzA2/1092ba897e76dea447ace55e5090cc57.jpg</t>
  </si>
  <si>
    <t>https://s3.amazonaws.com/tiny-anexos-us/erp/ODk4NTQ1NzA2/1981b3465ebf35032d3d1d19e92477c6.jpg</t>
  </si>
  <si>
    <t>https://s3.amazonaws.com/tiny-anexos-us/erp/ODk4NTQ1NzA2/133fdd0ca5ef80d406d0a1ec0bfbc342.jpg</t>
  </si>
  <si>
    <t>Modelo:Smart||Adicional Kit:-||Modelo Veículo:Tracker||Ano:2020 A 2023||Cor:Preto||</t>
  </si>
  <si>
    <t>904740991</t>
  </si>
  <si>
    <t>XGM113SMG</t>
  </si>
  <si>
    <t>Travessa Chevrolet - Smart - - - Zafira - - - Grafite</t>
  </si>
  <si>
    <t>https://s3.amazonaws.com/tiny-anexos-us/erp/ODk4NTQ1NzA2/1dd9f5290fc8d79549acdd9f42897237.jpg</t>
  </si>
  <si>
    <t>https://s3.amazonaws.com/tiny-anexos-us/erp/ODk4NTQ1NzA2/5b59decfcbd088a528cd1f6c2d69cb5f.jpg</t>
  </si>
  <si>
    <t>https://s3.amazonaws.com/tiny-anexos-us/erp/ODk4NTQ1NzA2/7c4eda3f7505884989f676453f82f741.jpg</t>
  </si>
  <si>
    <t>https://s3.amazonaws.com/tiny-anexos-us/erp/ODk4NTQ1NzA2/575b8f7053bb6f64fa44ecd6d3edfb2b.jpg</t>
  </si>
  <si>
    <t>https://s3.amazonaws.com/tiny-anexos-us/erp/ODk4NTQ1NzA2/9894bc325f8e5aa565919469d071539d.jpg</t>
  </si>
  <si>
    <t>https://s3.amazonaws.com/tiny-anexos-us/erp/ODk4NTQ1NzA2/2511b61947462503bb189f5ba550b5df.jpg</t>
  </si>
  <si>
    <t>Modelo:Smart||Adicional Kit:-||Modelo Veículo:Zafira||Ano:-||Cor:Grafite||</t>
  </si>
  <si>
    <t>904740995</t>
  </si>
  <si>
    <t>XGM113SMP</t>
  </si>
  <si>
    <t>Travessa Chevrolet - Smart - - - Zafira - - - Prata</t>
  </si>
  <si>
    <t>https://s3.amazonaws.com/tiny-anexos-us/erp/ODk4NTQ1NzA2/ba8137beb68bdcd3387af9cf3099b970.jpg</t>
  </si>
  <si>
    <t>https://s3.amazonaws.com/tiny-anexos-us/erp/ODk4NTQ1NzA2/e754b81efdf5aa8977e0da5898606df9.jpg</t>
  </si>
  <si>
    <t>https://s3.amazonaws.com/tiny-anexos-us/erp/ODk4NTQ1NzA2/fbbd99f65f8567df058ffac340b226b4.jpg</t>
  </si>
  <si>
    <t>https://s3.amazonaws.com/tiny-anexos-us/erp/ODk4NTQ1NzA2/b1ec54b0dc6741bd50709e7798a54040.jpg</t>
  </si>
  <si>
    <t>https://s3.amazonaws.com/tiny-anexos-us/erp/ODk4NTQ1NzA2/b70be28aa8f09fe4437e2b1ea84e71c2.jpg</t>
  </si>
  <si>
    <t>https://s3.amazonaws.com/tiny-anexos-us/erp/ODk4NTQ1NzA2/72f1c449bfd3c95dac8e57f00e0eaff3.jpg</t>
  </si>
  <si>
    <t>Modelo:Smart||Adicional Kit:-||Modelo Veículo:Zafira||Ano:-||Cor:Prata||</t>
  </si>
  <si>
    <t>904740999</t>
  </si>
  <si>
    <t>Travessa Chevrolet - Smart - - - Zafira - - - Preto</t>
  </si>
  <si>
    <t>https://s3.amazonaws.com/tiny-anexos-us/erp/ODk4NTQ1NzA2/9c85e32c0d59cb3553074f85f59db0f7.jpg</t>
  </si>
  <si>
    <t>https://s3.amazonaws.com/tiny-anexos-us/erp/ODk4NTQ1NzA2/fb28c5f08bf7688d83cb2bfc37ea6865.jpg</t>
  </si>
  <si>
    <t>https://s3.amazonaws.com/tiny-anexos-us/erp/ODk4NTQ1NzA2/3a869774da44b3b81b2809957e925113.jpg</t>
  </si>
  <si>
    <t>https://s3.amazonaws.com/tiny-anexos-us/erp/ODk4NTQ1NzA2/8059f6e7cbd52cc62eaadc6312087538.jpg</t>
  </si>
  <si>
    <t>https://s3.amazonaws.com/tiny-anexos-us/erp/ODk4NTQ1NzA2/38e7a253160c9bf148522c1feb1b95d2.jpg</t>
  </si>
  <si>
    <t>https://s3.amazonaws.com/tiny-anexos-us/erp/ODk4NTQ1NzA2/af3dcc0d2499047a20ac3226ffeb4047.jpg</t>
  </si>
  <si>
    <t>Modelo:Smart||Adicional Kit:-||Modelo Veículo:Zafira||Ano:-||Cor:Preto||</t>
  </si>
  <si>
    <t>906915429</t>
  </si>
  <si>
    <t>1XGRADGG-1XGM116SMB</t>
  </si>
  <si>
    <t>Travessa Chevrolet - Smart - 1 Gradeado Extra Grande 120 X 100 X 12 cm - S10 - 2014 A 2024 - Preto</t>
  </si>
  <si>
    <t>https://s3.amazonaws.com/tiny-anexos-us/erp/ODk4NTQ1NzA2/b532b41def1b3265895551b4b8668296.jpg</t>
  </si>
  <si>
    <t>https://s3.amazonaws.com/tiny-anexos-us/erp/ODk4NTQ1NzA2/6d054b56433dc247f4278ea268b06ed6.jpg</t>
  </si>
  <si>
    <t>https://s3.amazonaws.com/tiny-anexos-us/erp/ODk4NTQ1NzA2/60416989ba4f79eb35247c2702a46c9a.jpg</t>
  </si>
  <si>
    <t>https://s3.amazonaws.com/tiny-anexos-us/erp/ODk4NTQ1NzA2/dc3776ac8ee9b52c627ee5344c2970c0.jpg</t>
  </si>
  <si>
    <t>https://s3.amazonaws.com/tiny-anexos-us/erp/ODk4NTQ1NzA2/b7006aaba6411803109ce11ed259bca0.jpg</t>
  </si>
  <si>
    <t>https://s3.amazonaws.com/tiny-anexos-us/erp/ODk4NTQ1NzA2/070da7e869c5d0d11bf33315c00c87e8.jpg</t>
  </si>
  <si>
    <t>Modelo:Smart||Adicional Kit:1 Gradeado Extra Grande 120 X 100 X 12 cm||Modelo Veículo:S10||Ano:2014 A 2024||Cor:Preto||</t>
  </si>
  <si>
    <t>906914057</t>
  </si>
  <si>
    <t>1XGRADGG-1XGM109SMB</t>
  </si>
  <si>
    <t>Travessa Chevrolet - Smart - 1 Gradeado Extra Grande 120 X 100 X 12 cm - Tracker - 2013 A 2016 - Preto</t>
  </si>
  <si>
    <t>https://s3.amazonaws.com/tiny-anexos-us/erp/ODk4NTQ1NzA2/5641ee99e021861b31ed1051ce84ee1c.jpg</t>
  </si>
  <si>
    <t>https://s3.amazonaws.com/tiny-anexos-us/erp/ODk4NTQ1NzA2/07b37ddc3253330625c42abeb5b693c4.jpg</t>
  </si>
  <si>
    <t>https://s3.amazonaws.com/tiny-anexos-us/erp/ODk4NTQ1NzA2/209087d31c105a140cbe76547bc1eb18.jpg</t>
  </si>
  <si>
    <t>https://s3.amazonaws.com/tiny-anexos-us/erp/ODk4NTQ1NzA2/4cb73b5294e46562fba06743c4049acb.jpg</t>
  </si>
  <si>
    <t>https://s3.amazonaws.com/tiny-anexos-us/erp/ODk4NTQ1NzA2/f215a2175ed9f560396b29e2afe11790.jpg</t>
  </si>
  <si>
    <t>https://s3.amazonaws.com/tiny-anexos-us/erp/ODk4NTQ1NzA2/f78bb9cd32b8edc5f33dc9c744755994.jpg</t>
  </si>
  <si>
    <t>Modelo:Smart||Adicional Kit:1 Gradeado Extra Grande 120 X 100 X 12 cm||Modelo Veículo:Tracker||Ano:2013 A 2016||Cor:Preto||</t>
  </si>
  <si>
    <t>906910372</t>
  </si>
  <si>
    <t>1XGRADGG-1XGM100SMB</t>
  </si>
  <si>
    <t>Travessa Chevrolet - Smart - 1 Gradeado Extra Grande 120 X 100 X 12 cm - Tracker - 2020 A 2023 - Preto</t>
  </si>
  <si>
    <t>Modelo:Smart||Adicional Kit:1 Gradeado Extra Grande 120 X 100 X 12 cm||Modelo Veículo:Tracker||Ano:2020 A 2023||Cor:Preto||</t>
  </si>
  <si>
    <t>906914813</t>
  </si>
  <si>
    <t>Travessa Chevrolet - Smart - 1 Gradeado Extra Grande 120 X 100 X 12 cm - Tracker - Até 2012 - Preto</t>
  </si>
  <si>
    <t>https://s3.amazonaws.com/tiny-anexos-us/erp/ODk4NTQ1NzA2/fef3ffe0330885265a200248bd120a12.jpg</t>
  </si>
  <si>
    <t>https://s3.amazonaws.com/tiny-anexos-us/erp/ODk4NTQ1NzA2/6423e113c664b53e531afdd635aefe6d.jpg</t>
  </si>
  <si>
    <t>https://s3.amazonaws.com/tiny-anexos-us/erp/ODk4NTQ1NzA2/a9e2a785e664cffecc41ba7b2e481b17.jpg</t>
  </si>
  <si>
    <t>https://s3.amazonaws.com/tiny-anexos-us/erp/ODk4NTQ1NzA2/dbe4851560231164b58e4797e41ef2be.jpg</t>
  </si>
  <si>
    <t>https://s3.amazonaws.com/tiny-anexos-us/erp/ODk4NTQ1NzA2/149bc5f22ae5ae56b4c159d364464f15.jpg</t>
  </si>
  <si>
    <t>https://s3.amazonaws.com/tiny-anexos-us/erp/ODk4NTQ1NzA2/33ca4a45b0139fb2ace16c58e312fa67.jpg</t>
  </si>
  <si>
    <t>Modelo:Smart||Adicional Kit:1 Gradeado Extra Grande 120 X 100 X 12 cm||Modelo Veículo:Tracker||Ano:Até 2012||Cor:Preto||</t>
  </si>
  <si>
    <t>906915310</t>
  </si>
  <si>
    <t>Travessa Chevrolet - Smart - 1 Gradeado Extra Grande 120 X 100 X 12 cm - Zafira - - - Preto</t>
  </si>
  <si>
    <t>https://s3.amazonaws.com/tiny-anexos-us/erp/ODk4NTQ1NzA2/297d889552a13976091bd474f1dcd3a6.jpg</t>
  </si>
  <si>
    <t>https://s3.amazonaws.com/tiny-anexos-us/erp/ODk4NTQ1NzA2/4e5477bfdadc3382149d72aeb0a84637.jpg</t>
  </si>
  <si>
    <t>https://s3.amazonaws.com/tiny-anexos-us/erp/ODk4NTQ1NzA2/a353285921cb1c05891f1a4df746649d.jpg</t>
  </si>
  <si>
    <t>https://s3.amazonaws.com/tiny-anexos-us/erp/ODk4NTQ1NzA2/455ec0de0e7dc505722858b77ec86a1e.jpg</t>
  </si>
  <si>
    <t>https://s3.amazonaws.com/tiny-anexos-us/erp/ODk4NTQ1NzA2/44f2fecafad636942829faab975f1356.jpg</t>
  </si>
  <si>
    <t>https://s3.amazonaws.com/tiny-anexos-us/erp/ODk4NTQ1NzA2/9b014eda0f3c0233fb7c145c0c4c5b5a.jpg</t>
  </si>
  <si>
    <t>Modelo:Smart||Adicional Kit:1 Gradeado Extra Grande 120 X 100 X 12 cm||Modelo Veículo:Zafira||Ano:-||Cor:Preto||</t>
  </si>
  <si>
    <t>939731557</t>
  </si>
  <si>
    <t>1XGRADG-1XGM100SMB</t>
  </si>
  <si>
    <t>Travessa Chevrolet - Smart - 1 Gradeado Grande 110 X 90 X 12 cm - Tracker - 2020 A 2023 - Preto</t>
  </si>
  <si>
    <t>https://s3.amazonaws.com/tiny-anexos-us/erp/ODk4NTQ1NzA2/e4aa42aed560f3244801d06378e5167b.jpg</t>
  </si>
  <si>
    <t>Acessórios para Veículos &gt; Aces. de Carros e Caminhonetes &gt; Exterior &gt; Racks e Bagageiros</t>
  </si>
  <si>
    <t>Modelo:Smart||Adicional Kit:1 Gradeado Grande 110 X 90 X 12 cm||Modelo Veículo:Tracker||Ano:2020 A 2023||Cor:Preto||</t>
  </si>
  <si>
    <t>924278100</t>
  </si>
  <si>
    <t>1XGRADM-1XGM114SMB</t>
  </si>
  <si>
    <t>Travessa Chevrolet - Smart - 1 Gradeado Médio 100 X 80 X 12 cm - Corsa Wagon - 2008 A 2012 - Preto</t>
  </si>
  <si>
    <t>Modelo:Smart||Adicional Kit:1 Gradeado Médio 100 X 80 X 12 cm||Modelo Veículo:Corsa Wagon||Ano:2008 A 2012||Cor:Preto||</t>
  </si>
  <si>
    <t>924270412</t>
  </si>
  <si>
    <t>1XGRADM-1XGM106SMB</t>
  </si>
  <si>
    <t>Travessa Chevrolet - Smart - 1 Gradeado Médio 100 X 80 X 12 cm - Montana - 2023+ - Preto</t>
  </si>
  <si>
    <t>Modelo:Smart||Adicional Kit:1 Gradeado Médio 100 X 80 X 12 cm||Modelo Veículo:Montana||Ano:2023+||Cor:Preto||</t>
  </si>
  <si>
    <t>924270417</t>
  </si>
  <si>
    <t>1XGRADM-1XGM104SMB</t>
  </si>
  <si>
    <t>Travessa Chevrolet - Smart - 1 Gradeado Médio 100 X 80 X 12 cm - Onix Active - - - Preto</t>
  </si>
  <si>
    <t>Modelo:Smart||Adicional Kit:1 Gradeado Médio 100 X 80 X 12 cm||Modelo Veículo:Onix Active||Ano:-||Cor:Preto||</t>
  </si>
  <si>
    <t>924278104</t>
  </si>
  <si>
    <t>1XGRADM-1XGM105SMB</t>
  </si>
  <si>
    <t>Travessa Chevrolet - Smart - 1 Gradeado Médio 100 X 80 X 12 cm - S10 - - - Preto</t>
  </si>
  <si>
    <t>Modelo:Smart||Adicional Kit:1 Gradeado Médio 100 X 80 X 12 cm||Modelo Veículo:S10||Ano:-||Cor:Preto||</t>
  </si>
  <si>
    <t>924270398</t>
  </si>
  <si>
    <t>1XGRADM-1XGM108SMB</t>
  </si>
  <si>
    <t>Travessa Chevrolet - Smart - 1 Gradeado Médio 100 X 80 X 12 cm - S10 - 2011 A 2013 - Preto</t>
  </si>
  <si>
    <t>Modelo:Smart||Adicional Kit:1 Gradeado Médio 100 X 80 X 12 cm||Modelo Veículo:S10||Ano:2011 A 2013||Cor:Preto||</t>
  </si>
  <si>
    <t>924270394</t>
  </si>
  <si>
    <t>1XGRADM-1XGM111SMB</t>
  </si>
  <si>
    <t>Travessa Chevrolet - Smart - 1 Gradeado Médio 100 X 80 X 12 cm - Tracker - 1999 A 2012 - Preto</t>
  </si>
  <si>
    <t>Modelo:Smart||Adicional Kit:1 Gradeado Médio 100 X 80 X 12 cm||Modelo Veículo:Tracker||Ano:1999 A 2012||Cor:Preto||</t>
  </si>
  <si>
    <t>924270389</t>
  </si>
  <si>
    <t>1XGRADM-1XGM100SMB</t>
  </si>
  <si>
    <t>Travessa Chevrolet - Smart - 1 Gradeado Médio 100 X 80 X 12 cm - Tracker - 2020 A 2023 - Preto</t>
  </si>
  <si>
    <t>Modelo:Smart||Adicional Kit:1 Gradeado Médio 100 X 80 X 12 cm||Modelo Veículo:Tracker||Ano:2020 A 2023||Cor:Preto||</t>
  </si>
  <si>
    <t>927131468</t>
  </si>
  <si>
    <t>1XGRADP-1XGM103SMB</t>
  </si>
  <si>
    <t>Travessa Chevrolet - Smart - 1 Gradeado Pequeno 95 X 81 X 17 cm - Spin - - - Preto</t>
  </si>
  <si>
    <t>Modelo:Smart||Adicional Kit:1 Gradeado Pequeno 95 X 81 X 17 cm||Modelo Veículo:Spin||Ano:-||Cor:Preto||</t>
  </si>
  <si>
    <t>904743859</t>
  </si>
  <si>
    <t>XGM104STG</t>
  </si>
  <si>
    <t>Travessa Chevrolet - Style - - - Equinox - - - Grafite</t>
  </si>
  <si>
    <t>https://s3.amazonaws.com/tiny-anexos-us/erp/ODk4NTQ1NzA2/3111b2388c3c0ca6382d4ed75043eaaa.jpg</t>
  </si>
  <si>
    <t>https://s3.amazonaws.com/tiny-anexos-us/erp/ODk4NTQ1NzA2/991d98e23ff6040089740c024f0cfe52.jpg</t>
  </si>
  <si>
    <t>https://s3.amazonaws.com/tiny-anexos-us/erp/ODk4NTQ1NzA2/1ecce96916c66435644cd3c0f82649a9.jpg</t>
  </si>
  <si>
    <t>https://s3.amazonaws.com/tiny-anexos-us/erp/ODk4NTQ1NzA2/9ccf20848a4ea3f2c5b63442915b7b5e.jpg</t>
  </si>
  <si>
    <t>https://s3.amazonaws.com/tiny-anexos-us/erp/ODk4NTQ1NzA2/bc0fe19ca4533394238a45e5f99255db.jpg</t>
  </si>
  <si>
    <t>https://s3.amazonaws.com/tiny-anexos-us/erp/ODk4NTQ1NzA2/6a78e8033f3ada1b40ef49947e8d0602.jpg</t>
  </si>
  <si>
    <t>Modelo:Style||Adicional Kit:-||Modelo Veículo:Equinox||Ano:-||Cor:Grafite||</t>
  </si>
  <si>
    <t>904743863</t>
  </si>
  <si>
    <t>Travessa Chevrolet - Style - - - Equinox - - - Prata</t>
  </si>
  <si>
    <t>https://s3.amazonaws.com/tiny-anexos-us/erp/ODk4NTQ1NzA2/ab0754171d11b9a3daa1c7b92499847f.jpg</t>
  </si>
  <si>
    <t>https://s3.amazonaws.com/tiny-anexos-us/erp/ODk4NTQ1NzA2/50deeb2ce171fbc9b261271c4d8808a4.jpg</t>
  </si>
  <si>
    <t>https://s3.amazonaws.com/tiny-anexos-us/erp/ODk4NTQ1NzA2/a4e35d71076766545c956ff8ebd38d8b.jpg</t>
  </si>
  <si>
    <t>https://s3.amazonaws.com/tiny-anexos-us/erp/ODk4NTQ1NzA2/8842d6cf57119e86c6e2c452c4d4d0c7.jpg</t>
  </si>
  <si>
    <t>https://s3.amazonaws.com/tiny-anexos-us/erp/ODk4NTQ1NzA2/7fac4ae42b2137d33f2b4119fae9af79.jpg</t>
  </si>
  <si>
    <t>https://s3.amazonaws.com/tiny-anexos-us/erp/ODk4NTQ1NzA2/d6c6f04d4e4ed35c8198c645dbc06518.jpg</t>
  </si>
  <si>
    <t>Modelo:Style||Adicional Kit:-||Modelo Veículo:Equinox||Ano:-||Cor:Prata||</t>
  </si>
  <si>
    <t>904743867</t>
  </si>
  <si>
    <t>Travessa Chevrolet - Style - - - Equinox - - - Preto</t>
  </si>
  <si>
    <t>https://s3.amazonaws.com/tiny-anexos-us/erp/ODk4NTQ1NzA2/b0094fefe167404edd12cbe729f6ef22.jpg</t>
  </si>
  <si>
    <t>https://s3.amazonaws.com/tiny-anexos-us/erp/ODk4NTQ1NzA2/72aa6bc24df87dd6f19b323468bf0cb3.jpg</t>
  </si>
  <si>
    <t>https://s3.amazonaws.com/tiny-anexos-us/erp/ODk4NTQ1NzA2/6bbc115744273de1ad58177fd1c2ed49.jpg</t>
  </si>
  <si>
    <t>https://s3.amazonaws.com/tiny-anexos-us/erp/ODk4NTQ1NzA2/bd9acc23738c83fbbce60503ae320cea.jpg</t>
  </si>
  <si>
    <t>https://s3.amazonaws.com/tiny-anexos-us/erp/ODk4NTQ1NzA2/4c6d1493202d8584f00a465caefc2b30.jpg</t>
  </si>
  <si>
    <t>https://s3.amazonaws.com/tiny-anexos-us/erp/ODk4NTQ1NzA2/d34ad3351b383f2ea6e9eef59852d196.jpg</t>
  </si>
  <si>
    <t>Modelo:Style||Adicional Kit:-||Modelo Veículo:Equinox||Ano:-||Cor:Preto||</t>
  </si>
  <si>
    <t>904743879</t>
  </si>
  <si>
    <t>3XGM103STG</t>
  </si>
  <si>
    <t>Travessa Chevrolet - Style - - - Spin (3 Perfis) - - - Grafite</t>
  </si>
  <si>
    <t>7808755210537</t>
  </si>
  <si>
    <t>Modelo:Style||Adicional Kit:-||Modelo Veículo:Spin (3 Perfis)||Ano:-||Cor:Grafite||</t>
  </si>
  <si>
    <t>904743871</t>
  </si>
  <si>
    <t>3XGM103STP</t>
  </si>
  <si>
    <t>Travessa Chevrolet - Style - - - Spin (3 Perfis) - - - Prata</t>
  </si>
  <si>
    <t>7808755210773</t>
  </si>
  <si>
    <t>Modelo:Style||Adicional Kit:-||Modelo Veículo:Spin (3 Perfis)||Ano:-||Cor:Prata||</t>
  </si>
  <si>
    <t>904743875</t>
  </si>
  <si>
    <t>3XGM103STB</t>
  </si>
  <si>
    <t>Travessa Chevrolet - Style - - - Spin (3 Perfis) - - - Preto</t>
  </si>
  <si>
    <t>7808755210704</t>
  </si>
  <si>
    <t>Modelo:Style||Adicional Kit:-||Modelo Veículo:Spin (3 Perfis)||Ano:-||Cor:Preto||</t>
  </si>
  <si>
    <t>904743883</t>
  </si>
  <si>
    <t>Travessa Chevrolet - Style - - - Spin - - - Grafite</t>
  </si>
  <si>
    <t>-16</t>
  </si>
  <si>
    <t>Rack de Teto Travessa X-Rack GM Spin 2013 a 2023 Preto ou Prata  *BARRAS E PONTEIRAS DE ALUMINIO ALTA RESISTENCIA*   Cores: • Preto • Prata    Aplicação:  • GM SPIN - todos os modelos e versões.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Anodizada • Tratamento Anticorrosivo com Chapas de Aço • Suporta Até 45Kg de Carga Bem Distribuída • Não é Necessário Furar o Veículo, pois é instalado nas Longarinas originais   Conteúdo da Embalagem:  02 Travessas Kit para instalação  Importante:  Garantia de 3 meses Valor do Kit Completo Par</t>
  </si>
  <si>
    <t>https://s3.amazonaws.com/tiny-anexos-us/erp/ODk4NTQ1NzA2/d0c00256259d3e61f9ac0af2fff0f55c.jpg</t>
  </si>
  <si>
    <t>https://s3.amazonaws.com/tiny-anexos-us/erp/ODk4NTQ1NzA2/4c51c3f12bb5d8f93257eaae3809a2e1.jpg</t>
  </si>
  <si>
    <t>https://s3.amazonaws.com/tiny-anexos-us/erp/ODk4NTQ1NzA2/5e908c4344b3f5a9b30e5a29a4e7b1af.jpg</t>
  </si>
  <si>
    <t>https://s3.amazonaws.com/tiny-anexos-us/erp/ODk4NTQ1NzA2/50ef66e7fc6cb3065f54369945a8b0df.jpg</t>
  </si>
  <si>
    <t>https://s3.amazonaws.com/tiny-anexos-us/erp/ODk4NTQ1NzA2/613dc4b8d569677cfc40a1ff67af78e4.jpg</t>
  </si>
  <si>
    <t>https://s3.amazonaws.com/tiny-anexos-us/erp/ODk4NTQ1NzA2/004a95c8dabd799b39c2218eb9d8bcb0.jpg</t>
  </si>
  <si>
    <t>Modelo:Style||Adicional Kit:-||Modelo Veículo:Spin||Ano:-||Cor:Grafite||</t>
  </si>
  <si>
    <t>904743887</t>
  </si>
  <si>
    <t>Travessa Chevrolet - Style - - - Spin - - - Prata</t>
  </si>
  <si>
    <t>-85</t>
  </si>
  <si>
    <t>7808755190976</t>
  </si>
  <si>
    <t>https://s3.amazonaws.com/tiny-anexos-us/erp/ODk4NTQ1NzA2/b46794dfec74b9c00cb42eb6124bcee3.jpg</t>
  </si>
  <si>
    <t>https://s3.amazonaws.com/tiny-anexos-us/erp/ODk4NTQ1NzA2/01c4800b5eb85a930e551985ef06375c.jpg</t>
  </si>
  <si>
    <t>https://s3.amazonaws.com/tiny-anexos-us/erp/ODk4NTQ1NzA2/f437a5417738fc6c76d66e782445b30a.jpg</t>
  </si>
  <si>
    <t>https://s3.amazonaws.com/tiny-anexos-us/erp/ODk4NTQ1NzA2/ffd58fd4f18ba127638886667637c5fb.jpg</t>
  </si>
  <si>
    <t>https://s3.amazonaws.com/tiny-anexos-us/erp/ODk4NTQ1NzA2/d724fe70f50a0d73c564f846be6f040b.jpg</t>
  </si>
  <si>
    <t>https://s3.amazonaws.com/tiny-anexos-us/erp/ODk4NTQ1NzA2/284e9b50673fa978155fd2cdedd55f4d.jpg</t>
  </si>
  <si>
    <t>Modelo:Style||Adicional Kit:-||Modelo Veículo:Spin||Ano:-||Cor:Prata||</t>
  </si>
  <si>
    <t>904743891</t>
  </si>
  <si>
    <t>Travessa Chevrolet - Style - - - Spin - - - Preto</t>
  </si>
  <si>
    <t>-69</t>
  </si>
  <si>
    <t>7808755180458</t>
  </si>
  <si>
    <t>https://s3.amazonaws.com/tiny-anexos-us/erp/ODk4NTQ1NzA2/4c4be822c83d78f9ed006839ca852a4e.jpg</t>
  </si>
  <si>
    <t>https://s3.amazonaws.com/tiny-anexos-us/erp/ODk4NTQ1NzA2/5361530ca099da7db8fdf779b598f5d5.jpg</t>
  </si>
  <si>
    <t>https://s3.amazonaws.com/tiny-anexos-us/erp/ODk4NTQ1NzA2/e20a5d65a6c90ae7a653fdf008015445.jpg</t>
  </si>
  <si>
    <t>https://s3.amazonaws.com/tiny-anexos-us/erp/ODk4NTQ1NzA2/dda92ed4e17b1bc1e00e1e8e3c5e042b.jpg</t>
  </si>
  <si>
    <t>https://s3.amazonaws.com/tiny-anexos-us/erp/ODk4NTQ1NzA2/1f9878583d760a484cd180a4bd9d0f60.jpg</t>
  </si>
  <si>
    <t>https://s3.amazonaws.com/tiny-anexos-us/erp/ODk4NTQ1NzA2/b1a6a1f4416ad00df9e1149f46b4a3ed.jpg</t>
  </si>
  <si>
    <t>Modelo:Style||Adicional Kit:-||Modelo Veículo:Spin||Ano:-||Cor:Preto||</t>
  </si>
  <si>
    <t>904743895</t>
  </si>
  <si>
    <t>XGM100STB</t>
  </si>
  <si>
    <t>Travessa Chevrolet - Style - - - Tracker - 2020+ - Preto</t>
  </si>
  <si>
    <t>7808755190280</t>
  </si>
  <si>
    <t>https://s3.amazonaws.com/tiny-anexos-us/erp/ODk4NTQ1NzA2/de3184e8e88aa4a0ae46f81bddcbaff5.jpg</t>
  </si>
  <si>
    <t>https://s3.amazonaws.com/tiny-anexos-us/erp/ODk4NTQ1NzA2/a19dd0295c647d6b438ed836535d9588.jpg</t>
  </si>
  <si>
    <t>https://s3.amazonaws.com/tiny-anexos-us/erp/ODk4NTQ1NzA2/5bba8e9c4cc9f5ea91c90215cf435fe2.jpg</t>
  </si>
  <si>
    <t>https://s3.amazonaws.com/tiny-anexos-us/erp/ODk4NTQ1NzA2/4b40583b2c6da4e3e5d1a70aa2424e7b.jpg</t>
  </si>
  <si>
    <t>https://s3.amazonaws.com/tiny-anexos-us/erp/ODk4NTQ1NzA2/32ca2abfdfacf2a4acc8d9412641a7de.jpg</t>
  </si>
  <si>
    <t>https://s3.amazonaws.com/tiny-anexos-us/erp/ODk4NTQ1NzA2/55522d125468f2b8710d7ae3c98b0c2a.jpg</t>
  </si>
  <si>
    <t>Modelo:Style||Adicional Kit:-||Modelo Veículo:Tracker||Ano:2020+||Cor:Preto||</t>
  </si>
  <si>
    <t>904743899</t>
  </si>
  <si>
    <t>Travessa Chevrolet - Style - - - Tracker Plus - 2020+ - Grafite</t>
  </si>
  <si>
    <t>7808755210391</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</si>
  <si>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New TRACKER  SPIN STYLE EQUINOX TRAILBLAZER APLICAÇAO ARGO TRAKKING PULSE  NOVA ECOSPORT  KICKS  COMPASS (todos) COMANDER (todos) WRV (todos) CRV (2012 a 2021)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Preto , Prata ou Grafite * 04 ponteiras em alumínio preto * 04 parafusos sextavados M6x12mm * 08 parafusos M16X35 * 04 Aruelas * 01 ferramenta chave allen 6mm * 01 Manual de instalação  Importante: Valor do Kit Completo Par Imagens meramente ilustrativas Não nos responsabilizamos por instalação feitas de forma incorreta</t>
  </si>
  <si>
    <t>https://s3.amazonaws.com/tiny-anexos-us/erp/ODk4NTQ1NzA2/6fe4c9f475d4eda7782cc330f543a0ee.jpg</t>
  </si>
  <si>
    <t>https://s3.amazonaws.com/tiny-anexos-us/erp/ODk4NTQ1NzA2/9405f7339764e2b2a23f60cea7a839e0.jpg</t>
  </si>
  <si>
    <t>https://s3.amazonaws.com/tiny-anexos-us/erp/ODk4NTQ1NzA2/1d68699ea72b689a0056f8e2fbd35bad.jpg</t>
  </si>
  <si>
    <t>https://s3.amazonaws.com/tiny-anexos-us/erp/ODk4NTQ1NzA2/c1600032e06776da82ee44aab180d576.jpg</t>
  </si>
  <si>
    <t>https://s3.amazonaws.com/tiny-anexos-us/erp/ODk4NTQ1NzA2/3a527b2f3414dac1aa1fac47b61611cf.jpg</t>
  </si>
  <si>
    <t>https://s3.amazonaws.com/tiny-anexos-us/erp/ODk4NTQ1NzA2/73920568954c424421b33cd9c44f15e9.jpg</t>
  </si>
  <si>
    <t>Modelo:Style||Adicional Kit:-||Modelo Veículo:Tracker Plus||Ano:2020+||Cor:Grafite||</t>
  </si>
  <si>
    <t>904743903</t>
  </si>
  <si>
    <t>XGM100STP</t>
  </si>
  <si>
    <t>Travessa Chevrolet - Style - - - Tracker Plus - 2020+ - Prata</t>
  </si>
  <si>
    <t>7808755190730</t>
  </si>
  <si>
    <t>Travessa de teto X-Rack Chevrolet Nova Tracker 2020 a 2023  " NÃO É PLASTICO " TODO CONJUNTO DE PONTEIRAS E BARRAS SÃO FABRICADAS EM ALUMÍNIO  Aplicação: Chevrolet Nova Tracker: 2020 a 2023, todos os modelos e versões, PCD, Premier, Trubo, LT, LTZ, 1.0 Turbo, 1.2 Turbo.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</si>
  <si>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https://s3.amazonaws.com/tiny-anexos-us/erp/ODk4NTQ1NzA2/2d5a0f942d89d89d11a9f86aa07c10d0.jpg</t>
  </si>
  <si>
    <t>https://s3.amazonaws.com/tiny-anexos-us/erp/ODk4NTQ1NzA2/e8f86742bc3e1cc07d9e0b94073505c0.jpg</t>
  </si>
  <si>
    <t>https://s3.amazonaws.com/tiny-anexos-us/erp/ODk4NTQ1NzA2/e571ab85f14fd2180a37a1b1d157983b.jpg</t>
  </si>
  <si>
    <t>https://s3.amazonaws.com/tiny-anexos-us/erp/ODk4NTQ1NzA2/ee3ffee8b071e17433ccbf9977484bd9.jpg</t>
  </si>
  <si>
    <t>https://s3.amazonaws.com/tiny-anexos-us/erp/ODk4NTQ1NzA2/e0ffdb1d8e4f2d0f49094ba6aefd12c9.jpg</t>
  </si>
  <si>
    <t>https://s3.amazonaws.com/tiny-anexos-us/erp/ODk4NTQ1NzA2/34a0dfca986880d0276484d785cca08a.jpg</t>
  </si>
  <si>
    <t>Modelo:Style||Adicional Kit:-||Modelo Veículo:Tracker Plus||Ano:2020+||Cor:Prata||</t>
  </si>
  <si>
    <t>904743907</t>
  </si>
  <si>
    <t>Travessa Chevrolet - Style - - - Trailblazer - - - Grafite</t>
  </si>
  <si>
    <t>-7758</t>
  </si>
  <si>
    <t>https://s3.amazonaws.com/tiny-anexos-us/erp/ODk4NTQ1NzA2/d719476c41187eaae0e8ab4a961a576e.jpg</t>
  </si>
  <si>
    <t>https://s3.amazonaws.com/tiny-anexos-us/erp/ODk4NTQ1NzA2/0d53e9376f7a4e0afec42705e5d789e3.jpg</t>
  </si>
  <si>
    <t>https://s3.amazonaws.com/tiny-anexos-us/erp/ODk4NTQ1NzA2/79975be8d68a4407c64f1bba9d98a326.jpg</t>
  </si>
  <si>
    <t>https://s3.amazonaws.com/tiny-anexos-us/erp/ODk4NTQ1NzA2/536863d0d0866763f003b62159d4201e.jpg</t>
  </si>
  <si>
    <t>https://s3.amazonaws.com/tiny-anexos-us/erp/ODk4NTQ1NzA2/78bdc555af9599d3867a5e226cc5d173.jpg</t>
  </si>
  <si>
    <t>https://s3.amazonaws.com/tiny-anexos-us/erp/ODk4NTQ1NzA2/43dd2834f104b2c19a0406f8f8754658.jpg</t>
  </si>
  <si>
    <t>Modelo:Style||Adicional Kit:-||Modelo Veículo:Trailblazer||Ano:-||Cor:Grafite||</t>
  </si>
  <si>
    <t>904743911</t>
  </si>
  <si>
    <t>Travessa Chevrolet - Style - - - Trailblazer - - - Prata</t>
  </si>
  <si>
    <t>-7766</t>
  </si>
  <si>
    <t>TRAVESSA LARGA DE TETO – (100% ALUMINIO)  " NÃO É PLASTICO " TODO CONJUNTO DE PONTEIRAS E BARRAS SÃO FABRICADAS EM ALUMÍNIO  ATENÇÃO: TODOS OS ACESSORIOS INSTALADOS NO TETO DO VEICULO REPRODUZ RUIDOS CAUSADOS PELA ALTERAÇAO DA AERODINAMICA ORIGINAL DO VEICULO (GERALMENTE, ASSIMA DE 80KM/h)  Aplicação: Trailblazer 2013 a 2024   • Serve somente em veículos com longarinas suspensas ao teto COM FURAÇÃO ORIGINAL; • Não é Necessário Furar o Veículo, pois é instalado nas Longarinas na furação original do veículo; • Ideal para que você leve carga com até 45kg, ele é instalado de maneira simples e sem a necessidade da qualquer adaptação diretamente nas longarinas do veículo.  Especificação Técnica: • Modelo: Transversal;   Fabricação:  • Barras Ponteiras em Alumínio de Alta Resistência; • Chapa de Fixação em aço carbono; • Pintura eletrostática com tratamento; • Suporta Até 45Kg de Carga Bem Distribuída  Conteúdo da Embalagem:  * 02 perfil de alumínio * 04 ponteiras em alumínio c/ chapas de fixação * 04 parafusos sextavados M6x12mm (fixação da ponteira no perfil) * 08 parafusos de inox allen Padrão original do veículo (fixação das nas longarinas) * 04 parafusos de inox allen (Fixação da chapa na ponteira) * 01 ferramenta chave allen 6mm * 01 Manual de instalação  Importante: Valor do Kit Completo Par Imagens meramente ilustrativas Não nos responsabilizamos por instalação feitas de forma incorreta.</t>
  </si>
  <si>
    <t>https://s3.amazonaws.com/tiny-anexos-us/erp/ODk4NTQ1NzA2/a1b4af8ffe5b2d8c7c60e0c3aa8b0d0e.jpg</t>
  </si>
  <si>
    <t>https://s3.amazonaws.com/tiny-anexos-us/erp/ODk4NTQ1NzA2/ebedb69ac54e3808f5fda36226e3c97f.jpg</t>
  </si>
  <si>
    <t>https://s3.amazonaws.com/tiny-anexos-us/erp/ODk4NTQ1NzA2/8424fd0fcb7f69da8ed83a53792baa9b.jpg</t>
  </si>
  <si>
    <t>https://s3.amazonaws.com/tiny-anexos-us/erp/ODk4NTQ1NzA2/8956d73fd315a8f3b71f27a121a0084b.jpg</t>
  </si>
  <si>
    <t>https://s3.amazonaws.com/tiny-anexos-us/erp/ODk4NTQ1NzA2/6227063f482b92b44d9cd360d096e249.jpg</t>
  </si>
  <si>
    <t>https://s3.amazonaws.com/tiny-anexos-us/erp/ODk4NTQ1NzA2/d54f7cb512250fd8046be9bd78e245f6.jpg</t>
  </si>
  <si>
    <t>Modelo:Style||Adicional Kit:-||Modelo Veículo:Trailblazer||Ano:-||Cor:Prata||</t>
  </si>
  <si>
    <t>904743915</t>
  </si>
  <si>
    <t>Travessa Chevrolet - Style - - - Trailblazer - - - Preto</t>
  </si>
  <si>
    <t>-7762</t>
  </si>
  <si>
    <t>Modelo:Style||Adicional Kit:-||Modelo Veículo:Trailblazer||Ano:-||Cor:Preto||</t>
  </si>
  <si>
    <t>933218987</t>
  </si>
  <si>
    <t>1XGM103SLB-1XGRADM</t>
  </si>
  <si>
    <t>Travessa Chevrolet - Style - 1 Gradeado Médio 100 X 80 X 12 cm - Spin - 2013 A 2025 - Preto</t>
  </si>
  <si>
    <t>Modelo:Style||Adicional Kit:1 Gradeado Médio 100 X 80 X 12 cm||Modelo Veículo:Spin||Ano:2013 A 2025||Cor:Preto||</t>
  </si>
  <si>
    <t>941066867</t>
  </si>
  <si>
    <t>XCT</t>
  </si>
  <si>
    <t>Travessa Citroen</t>
  </si>
  <si>
    <t>Travessa de teto X-Rack Citroen Aircross  " NÃO É PLASTICO " TODO CONJUNTO DE PONTEIRAS E BARRAS SÃO FABRICADAS EM ALUMÍNIO  Aplicação: Citroen Aircros: 2011 a 2021 Todos.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</si>
  <si>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https://s3.amazonaws.com/tiny-anexos-us/erp/ODk4NTQ1NzA2/5b7e8ec9dd6fce1b064576e335049706.jpg</t>
  </si>
  <si>
    <t>https://s3.amazonaws.com/tiny-anexos-us/erp/ODk4NTQ1NzA2/4e990dbbb764ed9ac5e996ad976f6fcd.jpg</t>
  </si>
  <si>
    <t>https://s3.amazonaws.com/tiny-anexos-us/erp/ODk4NTQ1NzA2/d27a8bb000bc3a7ad88d103b3dc4fd27.jpg</t>
  </si>
  <si>
    <t>https://s3.amazonaws.com/tiny-anexos-us/erp/ODk4NTQ1NzA2/50dad0be4c1a88ca0f131b2df9e3fa1f.jpg</t>
  </si>
  <si>
    <t>https://s3.amazonaws.com/tiny-anexos-us/erp/ODk4NTQ1NzA2/d19dc8a0b516c0610565b39280dae6aa.jpg</t>
  </si>
  <si>
    <t>https://s3.amazonaws.com/tiny-anexos-us/erp/ODk4NTQ1NzA2/44cc77a35e653b003f8c96816c685e68.jpg</t>
  </si>
  <si>
    <t>904720673</t>
  </si>
  <si>
    <t>XCT130SLG</t>
  </si>
  <si>
    <t>Travessa Citroen - Slim - - - Aircross - 2010 A 2024 - Grafite</t>
  </si>
  <si>
    <t>https://s3.amazonaws.com/tiny-anexos-us/erp/ODk4NTQ1NzA2/ad3ff013dab538740abdb7e7d65693c3.jpg</t>
  </si>
  <si>
    <t>https://s3.amazonaws.com/tiny-anexos-us/erp/ODk4NTQ1NzA2/8dfc7f298b7faaf5998acee96105dc48.jpg</t>
  </si>
  <si>
    <t>https://s3.amazonaws.com/tiny-anexos-us/erp/ODk4NTQ1NzA2/983477d584a583ab6bd9a76f6bdfb88d.jpg</t>
  </si>
  <si>
    <t>https://s3.amazonaws.com/tiny-anexos-us/erp/ODk4NTQ1NzA2/b5c3fe1a298bbb1e81fb936d4dbb8754.jpg</t>
  </si>
  <si>
    <t>https://s3.amazonaws.com/tiny-anexos-us/erp/ODk4NTQ1NzA2/2d10f61952938a6345bb9e01c83319dc.jpg</t>
  </si>
  <si>
    <t>https://s3.amazonaws.com/tiny-anexos-us/erp/ODk4NTQ1NzA2/7d7fd852687a3cffe825f24a22cd693e.jpg</t>
  </si>
  <si>
    <t>Modelo:Slim||Adicional Kit:-||Modelo Veículo:Aircross||Ano:2010 A 2024||Cor:Grafite||</t>
  </si>
  <si>
    <t>904720677</t>
  </si>
  <si>
    <t>Travessa Citroen - Slim - - - Aircross - 2010 A 2024 - Prata</t>
  </si>
  <si>
    <t>https://s3.amazonaws.com/tiny-anexos-us/erp/ODk4NTQ1NzA2/1188d4c2927e6edce6d5262adc3cfe8f.jpg</t>
  </si>
  <si>
    <t>https://s3.amazonaws.com/tiny-anexos-us/erp/ODk4NTQ1NzA2/c35787c88ea8f0a93066beed21d47da0.jpg</t>
  </si>
  <si>
    <t>https://s3.amazonaws.com/tiny-anexos-us/erp/ODk4NTQ1NzA2/3f52a820e92ca612aad20a8be6343a72.jpg</t>
  </si>
  <si>
    <t>https://s3.amazonaws.com/tiny-anexos-us/erp/ODk4NTQ1NzA2/7ec5738e6ffe123b4f194198fe036291.jpg</t>
  </si>
  <si>
    <t>https://s3.amazonaws.com/tiny-anexos-us/erp/ODk4NTQ1NzA2/42c9949b62e8b978c91b0a6e7b2c1d09.jpg</t>
  </si>
  <si>
    <t>https://s3.amazonaws.com/tiny-anexos-us/erp/ODk4NTQ1NzA2/a8bfd1b3568e3b767cf83cee2002b4e6.jpg</t>
  </si>
  <si>
    <t>Modelo:Slim||Adicional Kit:-||Modelo Veículo:Aircross||Ano:2010 A 2024||Cor:Prata||</t>
  </si>
  <si>
    <t>904720681</t>
  </si>
  <si>
    <t>XCT130SLB</t>
  </si>
  <si>
    <t>Travessa Citroen - Slim - - - Aircross - 2010 A 2024 - Preto</t>
  </si>
  <si>
    <t>https://s3.amazonaws.com/tiny-anexos-us/erp/ODk4NTQ1NzA2/dc2799ffdf557f4eaa6d5b13aca8a726.jpg</t>
  </si>
  <si>
    <t>https://s3.amazonaws.com/tiny-anexos-us/erp/ODk4NTQ1NzA2/e854e51d74ec886eeff87fbc9a530a2d.jpg</t>
  </si>
  <si>
    <t>https://s3.amazonaws.com/tiny-anexos-us/erp/ODk4NTQ1NzA2/249710b98ba6c02edef5c35a9914758c.jpg</t>
  </si>
  <si>
    <t>https://s3.amazonaws.com/tiny-anexos-us/erp/ODk4NTQ1NzA2/e243df3dda37f0bd1d119353a16a9bcf.jpg</t>
  </si>
  <si>
    <t>https://s3.amazonaws.com/tiny-anexos-us/erp/ODk4NTQ1NzA2/33ee96f2a27cddb0f2be921a6c0066d5.jpg</t>
  </si>
  <si>
    <t>https://s3.amazonaws.com/tiny-anexos-us/erp/ODk4NTQ1NzA2/4ee1c46cffe8b45f8f4ef961b8994c70.jpg</t>
  </si>
  <si>
    <t>Modelo:Slim||Adicional Kit:-||Modelo Veículo:Aircross||Ano:2010 A 2024||Cor:Preto||</t>
  </si>
  <si>
    <t>904720686</t>
  </si>
  <si>
    <t>XCT132SLG</t>
  </si>
  <si>
    <t>Travessa Citroen - Slim - - - C3 XTR - 2007 A 2013 - Grafite</t>
  </si>
  <si>
    <t>https://s3.amazonaws.com/tiny-anexos-us/erp/ODk4NTQ1NzA2/c22dcbe859231df65a5d48910c1a36e0.jpg</t>
  </si>
  <si>
    <t>https://s3.amazonaws.com/tiny-anexos-us/erp/ODk4NTQ1NzA2/5bcc1264740e68c1e86e8ab8acbbf6a2.jpg</t>
  </si>
  <si>
    <t>https://s3.amazonaws.com/tiny-anexos-us/erp/ODk4NTQ1NzA2/519cc96a9748821a048dd139564b1862.jpg</t>
  </si>
  <si>
    <t>https://s3.amazonaws.com/tiny-anexos-us/erp/ODk4NTQ1NzA2/adfb6f8fa7d4f31ab10be0142ef6c142.jpg</t>
  </si>
  <si>
    <t>https://s3.amazonaws.com/tiny-anexos-us/erp/ODk4NTQ1NzA2/bbfdc02e9e5790982640b699c4a2b8e3.jpg</t>
  </si>
  <si>
    <t>https://s3.amazonaws.com/tiny-anexos-us/erp/ODk4NTQ1NzA2/456a61ab22507f1d12b774b25687a50d.jpg</t>
  </si>
  <si>
    <t>Modelo:Slim||Adicional Kit:-||Modelo Veículo:C3 XTR||Ano:2007 A 2013||Cor:Grafite||</t>
  </si>
  <si>
    <t>904720690</t>
  </si>
  <si>
    <t>XCT132SLP</t>
  </si>
  <si>
    <t>Travessa Citroen - Slim - - - C3 XTR - 2007 A 2013 - Prata</t>
  </si>
  <si>
    <t>https://s3.amazonaws.com/tiny-anexos-us/erp/ODk4NTQ1NzA2/69b15a0cbfcd9454c3fdc7dcf3a97934.jpg</t>
  </si>
  <si>
    <t>https://s3.amazonaws.com/tiny-anexos-us/erp/ODk4NTQ1NzA2/e73061d0b407508aece6d173e3257b54.jpg</t>
  </si>
  <si>
    <t>https://s3.amazonaws.com/tiny-anexos-us/erp/ODk4NTQ1NzA2/49826afa474d05704e2cf2276a5146f6.jpg</t>
  </si>
  <si>
    <t>https://s3.amazonaws.com/tiny-anexos-us/erp/ODk4NTQ1NzA2/ad67a11d3ffcd350c1e3bb54d46bd7cf.jpg</t>
  </si>
  <si>
    <t>https://s3.amazonaws.com/tiny-anexos-us/erp/ODk4NTQ1NzA2/2db16a560a592e12ac5d7306b0fa2396.jpg</t>
  </si>
  <si>
    <t>https://s3.amazonaws.com/tiny-anexos-us/erp/ODk4NTQ1NzA2/8ddfb0337af199fcbb5a646c9c3481ca.jpg</t>
  </si>
  <si>
    <t>Modelo:Slim||Adicional Kit:-||Modelo Veículo:C3 XTR||Ano:2007 A 2013||Cor:Prata||</t>
  </si>
  <si>
    <t>904720694</t>
  </si>
  <si>
    <t>XCT132SLB</t>
  </si>
  <si>
    <t>Travessa Citroen - Slim - - - C3 XTR - 2007 A 2013 - Preto</t>
  </si>
  <si>
    <t>https://s3.amazonaws.com/tiny-anexos-us/erp/ODk4NTQ1NzA2/6d17514a63bbf6bbba1242cd1243b27e.jpg</t>
  </si>
  <si>
    <t>https://s3.amazonaws.com/tiny-anexos-us/erp/ODk4NTQ1NzA2/01a7d5a39a6fc5af320feb14305afcea.jpg</t>
  </si>
  <si>
    <t>https://s3.amazonaws.com/tiny-anexos-us/erp/ODk4NTQ1NzA2/627ea3d73e302df93e9c9878ca181df8.jpg</t>
  </si>
  <si>
    <t>https://s3.amazonaws.com/tiny-anexos-us/erp/ODk4NTQ1NzA2/56dc9859949a1f641a2be826c168ddc2.jpg</t>
  </si>
  <si>
    <t>https://s3.amazonaws.com/tiny-anexos-us/erp/ODk4NTQ1NzA2/0aea70bc89de3140d0da84888c9b569a.jpg</t>
  </si>
  <si>
    <t>https://s3.amazonaws.com/tiny-anexos-us/erp/ODk4NTQ1NzA2/9868f38a70b2006315064270767c4d2b.jpg</t>
  </si>
  <si>
    <t>Modelo:Slim||Adicional Kit:-||Modelo Veículo:C3 XTR||Ano:2007 A 2013||Cor:Preto||</t>
  </si>
  <si>
    <t>904740718</t>
  </si>
  <si>
    <t>XCT133SLG</t>
  </si>
  <si>
    <t>Travessa Citroen - Slim - - - C4 Grand Picasso - 2004 A 2014 - Grafite</t>
  </si>
  <si>
    <t>https://s3.amazonaws.com/tiny-anexos-us/erp/ODk4NTQ1NzA2/f310f44f9ede4625f8f34fd9ec33d243.jpg</t>
  </si>
  <si>
    <t>https://s3.amazonaws.com/tiny-anexos-us/erp/ODk4NTQ1NzA2/962de489cc1dc6afbdb36a02a3bd563f.jpg</t>
  </si>
  <si>
    <t>https://s3.amazonaws.com/tiny-anexos-us/erp/ODk4NTQ1NzA2/84ff04612ad5ebaac48a20fd16fbc085.jpg</t>
  </si>
  <si>
    <t>https://s3.amazonaws.com/tiny-anexos-us/erp/ODk4NTQ1NzA2/68e240675bdd1110cc7f406907d73e68.jpg</t>
  </si>
  <si>
    <t>https://s3.amazonaws.com/tiny-anexos-us/erp/ODk4NTQ1NzA2/9076624c83a8d14dda171b6077c26845.jpg</t>
  </si>
  <si>
    <t>https://s3.amazonaws.com/tiny-anexos-us/erp/ODk4NTQ1NzA2/9ae298ed978a0b0a45247a5068af85ff.jpg</t>
  </si>
  <si>
    <t>Modelo:Slim||Adicional Kit:-||Modelo Veículo:C4 Grand Picasso||Ano:2004 A 2014||Cor:Grafite||</t>
  </si>
  <si>
    <t>904740725</t>
  </si>
  <si>
    <t>XCT133SLP</t>
  </si>
  <si>
    <t>Travessa Citroen - Slim - - - C4 Grand Picasso - 2004 A 2014 - Prata</t>
  </si>
  <si>
    <t>https://s3.amazonaws.com/tiny-anexos-us/erp/ODk4NTQ1NzA2/ee04287756d2e6e547c643a66fa18c4c.jpg</t>
  </si>
  <si>
    <t>https://s3.amazonaws.com/tiny-anexos-us/erp/ODk4NTQ1NzA2/29f3693417bea4e7d0e57a0b3ae58b2b.jpg</t>
  </si>
  <si>
    <t>https://s3.amazonaws.com/tiny-anexos-us/erp/ODk4NTQ1NzA2/43a76d42b5b58cd127d5c641c2495b9f.jpg</t>
  </si>
  <si>
    <t>https://s3.amazonaws.com/tiny-anexos-us/erp/ODk4NTQ1NzA2/adb5adea900f23d433e8a98ff87726d6.jpg</t>
  </si>
  <si>
    <t>https://s3.amazonaws.com/tiny-anexos-us/erp/ODk4NTQ1NzA2/c7c659faa3955f06458d62cdd7d00410.jpg</t>
  </si>
  <si>
    <t>https://s3.amazonaws.com/tiny-anexos-us/erp/ODk4NTQ1NzA2/ce9eb9f996e5b251d2774f4cd58c9129.jpg</t>
  </si>
  <si>
    <t>Modelo:Slim||Adicional Kit:-||Modelo Veículo:C4 Grand Picasso||Ano:2004 A 2014||Cor:Prata||</t>
  </si>
  <si>
    <t>904740729</t>
  </si>
  <si>
    <t>XCT133SLB</t>
  </si>
  <si>
    <t>Travessa Citroen - Slim - - - C4 Grand Picasso - 2004 A 2014 - Preto</t>
  </si>
  <si>
    <t>https://s3.amazonaws.com/tiny-anexos-us/erp/ODk4NTQ1NzA2/e6b028ed5ac1c6a583ef5104ed1f8a17.jpg</t>
  </si>
  <si>
    <t>https://s3.amazonaws.com/tiny-anexos-us/erp/ODk4NTQ1NzA2/dd964867607d00327cf548fed824d1e0.jpg</t>
  </si>
  <si>
    <t>https://s3.amazonaws.com/tiny-anexos-us/erp/ODk4NTQ1NzA2/be44a1f2a72196e6073a5dfb6c45bac7.jpg</t>
  </si>
  <si>
    <t>https://s3.amazonaws.com/tiny-anexos-us/erp/ODk4NTQ1NzA2/3b487148a78b136b3ef0731cfc3231c8.jpg</t>
  </si>
  <si>
    <t>https://s3.amazonaws.com/tiny-anexos-us/erp/ODk4NTQ1NzA2/f15f441ff1b99ea818f38cef5aefd35b.jpg</t>
  </si>
  <si>
    <t>https://s3.amazonaws.com/tiny-anexos-us/erp/ODk4NTQ1NzA2/aac3b33c1423ae73bce2c53552b36df7.jpg</t>
  </si>
  <si>
    <t>Modelo:Slim||Adicional Kit:-||Modelo Veículo:C4 Grand Picasso||Ano:2004 A 2014||Cor:Preto||</t>
  </si>
  <si>
    <t>904740733</t>
  </si>
  <si>
    <t>Travessa Citroen - Slim - - - Cactus - 2018 A 2024 - Grafite</t>
  </si>
  <si>
    <t>https://s3.amazonaws.com/tiny-anexos-us/erp/ODk4NTQ1NzA2/c82f716b700015cfcd0178f3aae89470.jpg</t>
  </si>
  <si>
    <t>https://s3.amazonaws.com/tiny-anexos-us/erp/ODk4NTQ1NzA2/e4a2148a99a332551514e60cf3fcad29.jpg</t>
  </si>
  <si>
    <t>https://s3.amazonaws.com/tiny-anexos-us/erp/ODk4NTQ1NzA2/517130b53bf9ebde038fa88bd4fde4d2.jpg</t>
  </si>
  <si>
    <t>https://s3.amazonaws.com/tiny-anexos-us/erp/ODk4NTQ1NzA2/b545719cbc6643eeb9496c50ad5c082f.jpg</t>
  </si>
  <si>
    <t>https://s3.amazonaws.com/tiny-anexos-us/erp/ODk4NTQ1NzA2/9370b416090ac0820bfc7cec66fae1fd.jpg</t>
  </si>
  <si>
    <t>https://s3.amazonaws.com/tiny-anexos-us/erp/ODk4NTQ1NzA2/a8760ebb799758662fa528364f436275.jpg</t>
  </si>
  <si>
    <t>Modelo:Slim||Adicional Kit:-||Modelo Veículo:Cactus||Ano:2018 A 2024||Cor:Grafite||</t>
  </si>
  <si>
    <t>904740737</t>
  </si>
  <si>
    <t>XCT131SLP</t>
  </si>
  <si>
    <t>Travessa Citroen - Slim - - - Cactus - 2018 A 2024 - Prata</t>
  </si>
  <si>
    <t>https://s3.amazonaws.com/tiny-anexos-us/erp/ODk4NTQ1NzA2/e2a4d7095b72c517d74a87adaa57d88e.jpg</t>
  </si>
  <si>
    <t>https://s3.amazonaws.com/tiny-anexos-us/erp/ODk4NTQ1NzA2/bd9c6e6aec246da9fbc95673f0963d01.jpg</t>
  </si>
  <si>
    <t>https://s3.amazonaws.com/tiny-anexos-us/erp/ODk4NTQ1NzA2/d1135f0cd8d4fcb8c77a0cdea3737298.jpg</t>
  </si>
  <si>
    <t>https://s3.amazonaws.com/tiny-anexos-us/erp/ODk4NTQ1NzA2/b6bb2223cf6f96ca3898cdb81f571001.jpg</t>
  </si>
  <si>
    <t>https://s3.amazonaws.com/tiny-anexos-us/erp/ODk4NTQ1NzA2/d3d073426116092ac800b9846386ff1c.jpg</t>
  </si>
  <si>
    <t>https://s3.amazonaws.com/tiny-anexos-us/erp/ODk4NTQ1NzA2/4bbe74655bed1b4a0806aade6b18e7c9.jpg</t>
  </si>
  <si>
    <t>Modelo:Slim||Adicional Kit:-||Modelo Veículo:Cactus||Ano:2018 A 2024||Cor:Prata||</t>
  </si>
  <si>
    <t>904740746</t>
  </si>
  <si>
    <t>Travessa Citroen - Slim - - - Cactus - 2018 A 2024 - Preto</t>
  </si>
  <si>
    <t>https://s3.amazonaws.com/tiny-anexos-us/erp/ODk4NTQ1NzA2/43d1c2dae8f3394db8190da9be4a3f66.jpg</t>
  </si>
  <si>
    <t>https://s3.amazonaws.com/tiny-anexos-us/erp/ODk4NTQ1NzA2/ad691f0856b7ffd325e4317ac9562b33.jpg</t>
  </si>
  <si>
    <t>https://s3.amazonaws.com/tiny-anexos-us/erp/ODk4NTQ1NzA2/c504d1a4665122e56bbb8fc2b89fa6c3.jpg</t>
  </si>
  <si>
    <t>https://s3.amazonaws.com/tiny-anexos-us/erp/ODk4NTQ1NzA2/fd9c1549afe95fb5dc0066f70c364e1d.jpg</t>
  </si>
  <si>
    <t>https://s3.amazonaws.com/tiny-anexos-us/erp/ODk4NTQ1NzA2/2b8298c43e8a67b68caf687fefb06006.jpg</t>
  </si>
  <si>
    <t>https://s3.amazonaws.com/tiny-anexos-us/erp/ODk4NTQ1NzA2/1b1fe5b7b779a67d0ec5bc3870fec576.jpg</t>
  </si>
  <si>
    <t>Modelo:Slim||Adicional Kit:-||Modelo Veículo:Cactus||Ano:2018 A 2024||Cor:Preto||</t>
  </si>
  <si>
    <t>904741004</t>
  </si>
  <si>
    <t>XCT130SMG</t>
  </si>
  <si>
    <t>Travessa Citroen - Smart - - - Aircross - 2010 A 2024 - Grafite</t>
  </si>
  <si>
    <t>https://s3.amazonaws.com/tiny-anexos-us/erp/ODk4NTQ1NzA2/16d74d26b007ee875c3bc68dc39526b4.jpg</t>
  </si>
  <si>
    <t>https://s3.amazonaws.com/tiny-anexos-us/erp/ODk4NTQ1NzA2/2f457c3e16cf8451c5253bcb2299f860.jpg</t>
  </si>
  <si>
    <t>https://s3.amazonaws.com/tiny-anexos-us/erp/ODk4NTQ1NzA2/e217dcf0a4b6594688728558cc987581.jpg</t>
  </si>
  <si>
    <t>https://s3.amazonaws.com/tiny-anexos-us/erp/ODk4NTQ1NzA2/e403b06f876a7106dba3c3a09cf5b9e0.jpg</t>
  </si>
  <si>
    <t>https://s3.amazonaws.com/tiny-anexos-us/erp/ODk4NTQ1NzA2/d6163d747dfd8d3ee522a9855dc7a51b.jpg</t>
  </si>
  <si>
    <t>https://s3.amazonaws.com/tiny-anexos-us/erp/ODk4NTQ1NzA2/cbd1f431e0de7a364ac65afde520327d.jpg</t>
  </si>
  <si>
    <t>Modelo:Smart||Adicional Kit:-||Modelo Veículo:Aircross||Ano:2010 A 2024||Cor:Grafite||</t>
  </si>
  <si>
    <t>904741008</t>
  </si>
  <si>
    <t>XCT130SMP</t>
  </si>
  <si>
    <t>Travessa Citroen - Smart - - - Aircross - 2010 A 2024 - Prata</t>
  </si>
  <si>
    <t>https://s3.amazonaws.com/tiny-anexos-us/erp/ODk4NTQ1NzA2/4218058ffa97ad37b11db75a2e379d0a.jpg</t>
  </si>
  <si>
    <t>https://s3.amazonaws.com/tiny-anexos-us/erp/ODk4NTQ1NzA2/185d384ce1a5b17d2d86a29ada47d8a9.jpg</t>
  </si>
  <si>
    <t>https://s3.amazonaws.com/tiny-anexos-us/erp/ODk4NTQ1NzA2/7d69df6d5935b51fc478ce299866e881.jpg</t>
  </si>
  <si>
    <t>https://s3.amazonaws.com/tiny-anexos-us/erp/ODk4NTQ1NzA2/bf040a796ed5fa6e8862ceddea47b546.jpg</t>
  </si>
  <si>
    <t>https://s3.amazonaws.com/tiny-anexos-us/erp/ODk4NTQ1NzA2/60c0130f12292ee00d7466496fc91148.jpg</t>
  </si>
  <si>
    <t>https://s3.amazonaws.com/tiny-anexos-us/erp/ODk4NTQ1NzA2/040e651e11e19b379e597e8eec906ebb.jpg</t>
  </si>
  <si>
    <t>Modelo:Smart||Adicional Kit:-||Modelo Veículo:Aircross||Ano:2010 A 2024||Cor:Prata||</t>
  </si>
  <si>
    <t>904741012</t>
  </si>
  <si>
    <t>Travessa Citroen - Smart - - - Aircross - 2010 A 2024 - Preto</t>
  </si>
  <si>
    <t>https://s3.amazonaws.com/tiny-anexos-us/erp/ODk4NTQ1NzA2/3ad6fcdad9c7b6ef84bf5a221fde0f57.jpg</t>
  </si>
  <si>
    <t>https://s3.amazonaws.com/tiny-anexos-us/erp/ODk4NTQ1NzA2/cc46fd9e8a26fcec5e872467e36eb64b.jpg</t>
  </si>
  <si>
    <t>https://s3.amazonaws.com/tiny-anexos-us/erp/ODk4NTQ1NzA2/e13018fac66b51ae99843ea0727ea16a.jpg</t>
  </si>
  <si>
    <t>https://s3.amazonaws.com/tiny-anexos-us/erp/ODk4NTQ1NzA2/b29a3d170cccd844ccd11cf62052e734.jpg</t>
  </si>
  <si>
    <t>https://s3.amazonaws.com/tiny-anexos-us/erp/ODk4NTQ1NzA2/c494519ccd9aeb8b572fe0909f947b55.jpg</t>
  </si>
  <si>
    <t>https://s3.amazonaws.com/tiny-anexos-us/erp/ODk4NTQ1NzA2/2fb5405df97b3ba985dc1acdb5cf0b32.jpg</t>
  </si>
  <si>
    <t>Modelo:Smart||Adicional Kit:-||Modelo Veículo:Aircross||Ano:2010 A 2024||Cor:Preto||</t>
  </si>
  <si>
    <t>904720293</t>
  </si>
  <si>
    <t>XCU130MB</t>
  </si>
  <si>
    <t>Travessa Citroen - Smart - - - Aircross - 2011 A 2021 - Preto</t>
  </si>
  <si>
    <t>https://s3.amazonaws.com/tiny-anexos-us/erp/ODk4NTQ1NzA2/973a3f397b1cd7c165dd661edf303c0d.jpeg</t>
  </si>
  <si>
    <t>https://s3.amazonaws.com/tiny-anexos-us/erp/ODk4NTQ1NzA2/2eb7cd21946e3d480f2b8d8527bce1f5.jpeg</t>
  </si>
  <si>
    <t>https://s3.amazonaws.com/tiny-anexos-us/erp/ODk4NTQ1NzA2/1b6f9383045d6002ad03819669f1977d.jpeg</t>
  </si>
  <si>
    <t>https://s3.amazonaws.com/tiny-anexos-us/erp/ODk4NTQ1NzA2/6fb1b507c73b796c23ca27717ca1d82e.jpeg</t>
  </si>
  <si>
    <t>https://s3.amazonaws.com/tiny-anexos-us/erp/ODk4NTQ1NzA2/937b9f7d31129a4c08fa80a34c23aa97.jpeg</t>
  </si>
  <si>
    <t>https://s3.amazonaws.com/tiny-anexos-us/erp/ODk4NTQ1NzA2/43ae138f427a5c206ec0a769e879d863.jpeg</t>
  </si>
  <si>
    <t>Modelo:Smart||Adicional Kit:-||Modelo Veículo:Aircross||Ano:2011 A 2021||Cor:Preto||</t>
  </si>
  <si>
    <t>904721315</t>
  </si>
  <si>
    <t>XCT132SMG</t>
  </si>
  <si>
    <t>Travessa Citroen - Smart - - - C3 XTR - 2007 A 2013 - Grafite</t>
  </si>
  <si>
    <t>https://s3.amazonaws.com/tiny-anexos-us/erp/ODk4NTQ1NzA2/b8106d3dfc048bcbac1e35db3fe3cf42.jpg</t>
  </si>
  <si>
    <t>https://s3.amazonaws.com/tiny-anexos-us/erp/ODk4NTQ1NzA2/5ca7d5fd47d29707bf7d9084f316a838.jpg</t>
  </si>
  <si>
    <t>https://s3.amazonaws.com/tiny-anexos-us/erp/ODk4NTQ1NzA2/63a2b73a08170b369dbfe715e36eba6b.jpg</t>
  </si>
  <si>
    <t>https://s3.amazonaws.com/tiny-anexos-us/erp/ODk4NTQ1NzA2/9fca11184bd27d284b12f0ba445bdcc5.jpg</t>
  </si>
  <si>
    <t>https://s3.amazonaws.com/tiny-anexos-us/erp/ODk4NTQ1NzA2/8bed94b12bb741e6a1a5eb88fba12d49.jpg</t>
  </si>
  <si>
    <t>https://s3.amazonaws.com/tiny-anexos-us/erp/ODk4NTQ1NzA2/b8fc3b2c908a792aa94f5a886ac66869.jpg</t>
  </si>
  <si>
    <t>Modelo:Smart||Adicional Kit:-||Modelo Veículo:C3 XTR||Ano:2007 A 2013||Cor:Grafite||</t>
  </si>
  <si>
    <t>904721319</t>
  </si>
  <si>
    <t>XCT132SMP</t>
  </si>
  <si>
    <t>Travessa Citroen - Smart - - - C3 XTR - 2007 A 2013 - Prata</t>
  </si>
  <si>
    <t>https://s3.amazonaws.com/tiny-anexos-us/erp/ODk4NTQ1NzA2/0eb627bb13ab0dee2320769646cdda42.jpg</t>
  </si>
  <si>
    <t>https://s3.amazonaws.com/tiny-anexos-us/erp/ODk4NTQ1NzA2/1a42912ab0223cb20c16ce4b6ad6dd31.jpg</t>
  </si>
  <si>
    <t>https://s3.amazonaws.com/tiny-anexos-us/erp/ODk4NTQ1NzA2/57ab9e25c6e751f0cb327fa74049014b.jpg</t>
  </si>
  <si>
    <t>https://s3.amazonaws.com/tiny-anexos-us/erp/ODk4NTQ1NzA2/1020d479951319438c7c04fbd2043a2c.jpg</t>
  </si>
  <si>
    <t>https://s3.amazonaws.com/tiny-anexos-us/erp/ODk4NTQ1NzA2/8b4e4a60e5104bb396d633b0a6935381.jpg</t>
  </si>
  <si>
    <t>https://s3.amazonaws.com/tiny-anexos-us/erp/ODk4NTQ1NzA2/4b24ce3907d46a498f11a114536af537.jpg</t>
  </si>
  <si>
    <t>Modelo:Smart||Adicional Kit:-||Modelo Veículo:C3 XTR||Ano:2007 A 2013||Cor:Prata||</t>
  </si>
  <si>
    <t>904721323</t>
  </si>
  <si>
    <t>XCT132SMB</t>
  </si>
  <si>
    <t>Travessa Citroen - Smart - - - C3 XTR - 2007 A 2013 - Preto</t>
  </si>
  <si>
    <t>https://s3.amazonaws.com/tiny-anexos-us/erp/ODk4NTQ1NzA2/17f9debe9de2997b6edd65b112b45f7d.jpg</t>
  </si>
  <si>
    <t>https://s3.amazonaws.com/tiny-anexos-us/erp/ODk4NTQ1NzA2/3824cce87c522cf226f95f664152def5.jpg</t>
  </si>
  <si>
    <t>https://s3.amazonaws.com/tiny-anexos-us/erp/ODk4NTQ1NzA2/36010904f620085c6f0411a2e2d4e510.jpg</t>
  </si>
  <si>
    <t>https://s3.amazonaws.com/tiny-anexos-us/erp/ODk4NTQ1NzA2/d087bbf316040daad6c5d24b55b6edc9.jpg</t>
  </si>
  <si>
    <t>https://s3.amazonaws.com/tiny-anexos-us/erp/ODk4NTQ1NzA2/b7c4376c959f746d57cdffafe5a0ce8e.jpg</t>
  </si>
  <si>
    <t>https://s3.amazonaws.com/tiny-anexos-us/erp/ODk4NTQ1NzA2/b45e7c6ede315823a9d0a767faedc438.jpg</t>
  </si>
  <si>
    <t>Modelo:Smart||Adicional Kit:-||Modelo Veículo:C3 XTR||Ano:2007 A 2013||Cor:Preto||</t>
  </si>
  <si>
    <t>904741016</t>
  </si>
  <si>
    <t>XCT133SMG</t>
  </si>
  <si>
    <t>Travessa Citroen - Smart - - - C4 Picasso - - - Grafite</t>
  </si>
  <si>
    <t>https://s3.amazonaws.com/tiny-anexos-us/erp/ODk4NTQ1NzA2/d3641f04d131a7f23ccfc579acd6c5c3.jpg</t>
  </si>
  <si>
    <t>https://s3.amazonaws.com/tiny-anexos-us/erp/ODk4NTQ1NzA2/3432a930e128506dd0720173e6ed09d9.jpg</t>
  </si>
  <si>
    <t>https://s3.amazonaws.com/tiny-anexos-us/erp/ODk4NTQ1NzA2/5fce82fe372ea9e29973cf3fcf71703e.jpg</t>
  </si>
  <si>
    <t>https://s3.amazonaws.com/tiny-anexos-us/erp/ODk4NTQ1NzA2/a7cb0f27e21c979f6c912a05e946b6df.jpg</t>
  </si>
  <si>
    <t>https://s3.amazonaws.com/tiny-anexos-us/erp/ODk4NTQ1NzA2/d71f1d7983bed973f2ac9ba0489e1461.jpg</t>
  </si>
  <si>
    <t>https://s3.amazonaws.com/tiny-anexos-us/erp/ODk4NTQ1NzA2/3f24497491d84c917675ab7dd61bf7de.jpg</t>
  </si>
  <si>
    <t>Modelo:Smart||Adicional Kit:-||Modelo Veículo:C4 Picasso||Ano:-||Cor:Grafite||</t>
  </si>
  <si>
    <t>904741020</t>
  </si>
  <si>
    <t>XCT133SMP</t>
  </si>
  <si>
    <t>Travessa Citroen - Smart - - - C4 Picasso - - - Prata</t>
  </si>
  <si>
    <t>https://s3.amazonaws.com/tiny-anexos-us/erp/ODk4NTQ1NzA2/b79a03c31e253f4988aec10454c80e3e.jpg</t>
  </si>
  <si>
    <t>https://s3.amazonaws.com/tiny-anexos-us/erp/ODk4NTQ1NzA2/4b7cb9b3c120c5862b3beeb67febb9b0.jpg</t>
  </si>
  <si>
    <t>https://s3.amazonaws.com/tiny-anexos-us/erp/ODk4NTQ1NzA2/cf5f3f9a47a75d98541392872bfb7f84.jpg</t>
  </si>
  <si>
    <t>https://s3.amazonaws.com/tiny-anexos-us/erp/ODk4NTQ1NzA2/cd728c4c03353f1d71473598b6ffa829.jpg</t>
  </si>
  <si>
    <t>https://s3.amazonaws.com/tiny-anexos-us/erp/ODk4NTQ1NzA2/4943c25e158b82537f9cc9b8f1f32731.jpg</t>
  </si>
  <si>
    <t>https://s3.amazonaws.com/tiny-anexos-us/erp/ODk4NTQ1NzA2/b86a34316ee4941c2ae4a9f785cb7022.jpg</t>
  </si>
  <si>
    <t>Modelo:Smart||Adicional Kit:-||Modelo Veículo:C4 Picasso||Ano:-||Cor:Prata||</t>
  </si>
  <si>
    <t>904741024</t>
  </si>
  <si>
    <t>XCT133SMB</t>
  </si>
  <si>
    <t>Travessa Citroen - Smart - - - C4 Picasso - - - Preto</t>
  </si>
  <si>
    <t>https://s3.amazonaws.com/tiny-anexos-us/erp/ODk4NTQ1NzA2/79e42a2a255bcb1e71c42e65321ca4db.jpg</t>
  </si>
  <si>
    <t>https://s3.amazonaws.com/tiny-anexos-us/erp/ODk4NTQ1NzA2/b939b0df239cec43b5a68a49e30f880e.jpg</t>
  </si>
  <si>
    <t>https://s3.amazonaws.com/tiny-anexos-us/erp/ODk4NTQ1NzA2/9cc2d78c0968dd564d660e57ef78ce01.jpg</t>
  </si>
  <si>
    <t>https://s3.amazonaws.com/tiny-anexos-us/erp/ODk4NTQ1NzA2/c8b0a1de11aab640912b94507878b20d.jpg</t>
  </si>
  <si>
    <t>https://s3.amazonaws.com/tiny-anexos-us/erp/ODk4NTQ1NzA2/edf36af058856ff500c4314b8194f430.jpg</t>
  </si>
  <si>
    <t>https://s3.amazonaws.com/tiny-anexos-us/erp/ODk4NTQ1NzA2/486c6c1e99cf992ab4eb23f56138c2f6.jpg</t>
  </si>
  <si>
    <t>Modelo:Smart||Adicional Kit:-||Modelo Veículo:C4 Picasso||Ano:-||Cor:Preto||</t>
  </si>
  <si>
    <t>904741028</t>
  </si>
  <si>
    <t>XCT131SMG</t>
  </si>
  <si>
    <t>Travessa Citroen - Smart - - - Cactus - 2014 A 2024 - Grafite</t>
  </si>
  <si>
    <t>https://s3.amazonaws.com/tiny-anexos-us/erp/ODk4NTQ1NzA2/56ddb5ad8e303431ba4e41f2ed8b1f4b.jpg</t>
  </si>
  <si>
    <t>https://s3.amazonaws.com/tiny-anexos-us/erp/ODk4NTQ1NzA2/514d3f51fdc3b94543bf3fd118be9dbd.jpg</t>
  </si>
  <si>
    <t>https://s3.amazonaws.com/tiny-anexos-us/erp/ODk4NTQ1NzA2/b9d66ffe8d16ff8216425b1540728113.jpg</t>
  </si>
  <si>
    <t>https://s3.amazonaws.com/tiny-anexos-us/erp/ODk4NTQ1NzA2/82ca6dee4cf96257042e1e4799321169.jpg</t>
  </si>
  <si>
    <t>https://s3.amazonaws.com/tiny-anexos-us/erp/ODk4NTQ1NzA2/8a8da6f1b7cd602941d58320124488c3.jpg</t>
  </si>
  <si>
    <t>https://s3.amazonaws.com/tiny-anexos-us/erp/ODk4NTQ1NzA2/6049fc60bb2a8e8c5dbd240870969949.jpg</t>
  </si>
  <si>
    <t>Modelo:Smart||Adicional Kit:-||Modelo Veículo:Cactus||Ano:2014 A 2024||Cor:Grafite||</t>
  </si>
  <si>
    <t>904741032</t>
  </si>
  <si>
    <t>XCT131SMP</t>
  </si>
  <si>
    <t>Travessa Citroen - Smart - - - Cactus - 2014 A 2024 - Prata</t>
  </si>
  <si>
    <t>https://s3.amazonaws.com/tiny-anexos-us/erp/ODk4NTQ1NzA2/86448e4404905942e16b8757efef3608.jpg</t>
  </si>
  <si>
    <t>https://s3.amazonaws.com/tiny-anexos-us/erp/ODk4NTQ1NzA2/75e527bd97a472a6e98261121b44660c.jpg</t>
  </si>
  <si>
    <t>https://s3.amazonaws.com/tiny-anexos-us/erp/ODk4NTQ1NzA2/76acc482b9c7b2a45280936d3b4f27cc.jpg</t>
  </si>
  <si>
    <t>https://s3.amazonaws.com/tiny-anexos-us/erp/ODk4NTQ1NzA2/552116369dfecbcaf81697b96dc813dd.jpg</t>
  </si>
  <si>
    <t>https://s3.amazonaws.com/tiny-anexos-us/erp/ODk4NTQ1NzA2/0a406d37bb45d3cc4ebdaa787996b183.jpg</t>
  </si>
  <si>
    <t>https://s3.amazonaws.com/tiny-anexos-us/erp/ODk4NTQ1NzA2/9360619d0339e02f07816a72033fa068.jpg</t>
  </si>
  <si>
    <t>Modelo:Smart||Adicional Kit:-||Modelo Veículo:Cactus||Ano:2014 A 2024||Cor:Prata||</t>
  </si>
  <si>
    <t>904741036</t>
  </si>
  <si>
    <t>Travessa Citroen - Smart - - - Cactus - 2014 A 2024 - Preto</t>
  </si>
  <si>
    <t>https://s3.amazonaws.com/tiny-anexos-us/erp/ODk4NTQ1NzA2/cb3f41a7ff6452c1263f62cc0ba861d1.jpg</t>
  </si>
  <si>
    <t>https://s3.amazonaws.com/tiny-anexos-us/erp/ODk4NTQ1NzA2/25072e3982da66c1cfd1224aae84d13d.jpg</t>
  </si>
  <si>
    <t>https://s3.amazonaws.com/tiny-anexos-us/erp/ODk4NTQ1NzA2/77ba3e99d1bffbe6a7071308e9053d96.jpg</t>
  </si>
  <si>
    <t>https://s3.amazonaws.com/tiny-anexos-us/erp/ODk4NTQ1NzA2/8e9cc088c0241781e49b3dbace3c2d49.jpg</t>
  </si>
  <si>
    <t>https://s3.amazonaws.com/tiny-anexos-us/erp/ODk4NTQ1NzA2/d1ac7b71602245edefe630bbe32775cd.jpg</t>
  </si>
  <si>
    <t>https://s3.amazonaws.com/tiny-anexos-us/erp/ODk4NTQ1NzA2/c58c938755cf941fe7d53d14e2431a6e.jpg</t>
  </si>
  <si>
    <t>Modelo:Smart||Adicional Kit:-||Modelo Veículo:Cactus||Ano:2014 A 2024||Cor:Preto||</t>
  </si>
  <si>
    <t>904740337</t>
  </si>
  <si>
    <t>1XGRADM-1XCT130SMB</t>
  </si>
  <si>
    <t>Travessa Citroen - Smart - 1 Gradeado Médio 100 X 80 X 12 cm - Aircross - 2010 A 2024 - Preto</t>
  </si>
  <si>
    <t>https://s3.amazonaws.com/tiny-anexos-us/erp/ODk4NTQ1NzA2/da07742de3eeb2d15a0cac1a26942524.jpg</t>
  </si>
  <si>
    <t>https://s3.amazonaws.com/tiny-anexos-us/erp/ODk4NTQ1NzA2/3046384f3c809fa9fdefb3a28699e805.jpg</t>
  </si>
  <si>
    <t>https://s3.amazonaws.com/tiny-anexos-us/erp/ODk4NTQ1NzA2/0ba700a970fbf4e4d2c6601a160b421b.jpg</t>
  </si>
  <si>
    <t>https://s3.amazonaws.com/tiny-anexos-us/erp/ODk4NTQ1NzA2/a63cd93a324a5cad2fcddead7fb87d66.jpg</t>
  </si>
  <si>
    <t>https://s3.amazonaws.com/tiny-anexos-us/erp/ODk4NTQ1NzA2/e052ba99daafff8c1dfbe8e826d65c3e.jpg</t>
  </si>
  <si>
    <t>Modelo:Smart||Adicional Kit:1 Gradeado Médio 100 X 80 X 12 cm||Modelo Veículo:Aircross||Ano:2010 A 2024||Cor:Preto||</t>
  </si>
  <si>
    <t>904740342</t>
  </si>
  <si>
    <t>1XGRADM-1XCT131SMB</t>
  </si>
  <si>
    <t>Travessa Citroen - Smart - 1 Gradeado Médio 100 X 80 X 12 cm - Cactus - 2014 A 2024 - Preto</t>
  </si>
  <si>
    <t>https://s3.amazonaws.com/tiny-anexos-us/erp/ODk4NTQ1NzA2/ef73e1f91ec12e5e5a321e5bfff5d2e2.jpg</t>
  </si>
  <si>
    <t>https://s3.amazonaws.com/tiny-anexos-us/erp/ODk4NTQ1NzA2/8eb68b3c8bac586fd5b6ed0c7662c3fb.jpg</t>
  </si>
  <si>
    <t>https://s3.amazonaws.com/tiny-anexos-us/erp/ODk4NTQ1NzA2/3c4c2b29ef227e5c02c1ab9d936986d4.jpg</t>
  </si>
  <si>
    <t>https://s3.amazonaws.com/tiny-anexos-us/erp/ODk4NTQ1NzA2/94d0b42234260332882fe774e850d747.jpg</t>
  </si>
  <si>
    <t>https://s3.amazonaws.com/tiny-anexos-us/erp/ODk4NTQ1NzA2/43d0f6e3cffbeb4b5e185f17efc1cfb5.jpg</t>
  </si>
  <si>
    <t>https://s3.amazonaws.com/tiny-anexos-us/erp/ODk4NTQ1NzA2/23a0f16f665d295a56a9d686c21d0e41.jpg</t>
  </si>
  <si>
    <t>Modelo:Smart||Adicional Kit:1 Gradeado Médio 100 X 80 X 12 cm||Modelo Veículo:Cactus||Ano:2014 A 2024||Cor:Preto||</t>
  </si>
  <si>
    <t>941436881</t>
  </si>
  <si>
    <t>XIMB</t>
  </si>
  <si>
    <t>Travessa de Bagageiro de Importação Aço - Preto</t>
  </si>
  <si>
    <t>941079808</t>
  </si>
  <si>
    <t>XDO</t>
  </si>
  <si>
    <t>Travessa Dodge</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</si>
  <si>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Dodge Modelo: Journey Ano: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</si>
  <si>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https://s3.amazonaws.com/tiny-anexos-us/erp/ODk4NTQ1NzA2/a5203616f10dc01fe8399b648a7d3f0d.jpg</t>
  </si>
  <si>
    <t>https://s3.amazonaws.com/tiny-anexos-us/erp/ODk4NTQ1NzA2/aea792293c09e09e0b57c94484d16c7d.jpg</t>
  </si>
  <si>
    <t>https://s3.amazonaws.com/tiny-anexos-us/erp/ODk4NTQ1NzA2/d41dc1380463948b962aa9c2361c1079.jpg</t>
  </si>
  <si>
    <t>https://s3.amazonaws.com/tiny-anexos-us/erp/ODk4NTQ1NzA2/5ba6904b53730accd85e0cddbfcea0dc.jpg</t>
  </si>
  <si>
    <t>https://s3.amazonaws.com/tiny-anexos-us/erp/ODk4NTQ1NzA2/3c0d9f2c729d2df436bddb2aefd438f6.jpg</t>
  </si>
  <si>
    <t>https://s3.amazonaws.com/tiny-anexos-us/erp/ODk4NTQ1NzA2/6532184eb666d5bc1829e904ccbbd765.jpg</t>
  </si>
  <si>
    <t>904741052</t>
  </si>
  <si>
    <t>XDO900SMG</t>
  </si>
  <si>
    <t>Travessa Dodge - Smart - - - Journey - - - Grafite</t>
  </si>
  <si>
    <t>https://s3.amazonaws.com/tiny-anexos-us/erp/ODk4NTQ1NzA2/62db82479c56696d9eda2658da242676.jpg</t>
  </si>
  <si>
    <t>https://s3.amazonaws.com/tiny-anexos-us/erp/ODk4NTQ1NzA2/b90bc07aab4d4babc92e84d524f10791.jpg</t>
  </si>
  <si>
    <t>https://s3.amazonaws.com/tiny-anexos-us/erp/ODk4NTQ1NzA2/16f0c79679996fd47580b88aeae590e5.jpg</t>
  </si>
  <si>
    <t>https://s3.amazonaws.com/tiny-anexos-us/erp/ODk4NTQ1NzA2/ab0c751d3b2803e81756f1050170f58c.jpg</t>
  </si>
  <si>
    <t>https://s3.amazonaws.com/tiny-anexos-us/erp/ODk4NTQ1NzA2/2d8609164ddeb34683f8bf9eb2534336.jpg</t>
  </si>
  <si>
    <t>https://s3.amazonaws.com/tiny-anexos-us/erp/ODk4NTQ1NzA2/0442893abf3045c833a23330a3bb6ff5.jpg</t>
  </si>
  <si>
    <t>Modelo:Smart||Adicional Kit:-||Modelo Veículo:Journey||Ano:-||Cor:Grafite||</t>
  </si>
  <si>
    <t>904741056</t>
  </si>
  <si>
    <t>XDO900SMP</t>
  </si>
  <si>
    <t>Travessa Dodge - Smart - - - Journey - - - Prata</t>
  </si>
  <si>
    <t>https://s3.amazonaws.com/tiny-anexos-us/erp/ODk4NTQ1NzA2/7b4df44a414446b2030628d55d843b6b.jpg</t>
  </si>
  <si>
    <t>https://s3.amazonaws.com/tiny-anexos-us/erp/ODk4NTQ1NzA2/11384ab86b4ad9fc943f9fdb052d7839.jpg</t>
  </si>
  <si>
    <t>https://s3.amazonaws.com/tiny-anexos-us/erp/ODk4NTQ1NzA2/08343690185e01b4bb4d14d6277c65fe.jpg</t>
  </si>
  <si>
    <t>https://s3.amazonaws.com/tiny-anexos-us/erp/ODk4NTQ1NzA2/6bfa55e94d39677ef0ec2f475f23d6e5.jpg</t>
  </si>
  <si>
    <t>https://s3.amazonaws.com/tiny-anexos-us/erp/ODk4NTQ1NzA2/409cd22e57c47201769e1760b7696b31.jpg</t>
  </si>
  <si>
    <t>https://s3.amazonaws.com/tiny-anexos-us/erp/ODk4NTQ1NzA2/53dfdc5f7f263560700afc56a758dd4f.jpg</t>
  </si>
  <si>
    <t>Modelo:Smart||Adicional Kit:-||Modelo Veículo:Journey||Ano:-||Cor:Prata||</t>
  </si>
  <si>
    <t>904741061</t>
  </si>
  <si>
    <t>XDO900SMB</t>
  </si>
  <si>
    <t>Travessa Dodge - Smart - - - Journey - - - Preto</t>
  </si>
  <si>
    <t>https://s3.amazonaws.com/tiny-anexos-us/erp/ODk4NTQ1NzA2/b6e2bcf3a58eec8d76a63600ed894c2b.jpg</t>
  </si>
  <si>
    <t>https://s3.amazonaws.com/tiny-anexos-us/erp/ODk4NTQ1NzA2/becc309558d21eac93d63ae61071776b.jpg</t>
  </si>
  <si>
    <t>https://s3.amazonaws.com/tiny-anexos-us/erp/ODk4NTQ1NzA2/8900d74ff47dce12ab0f55b255223e4d.jpg</t>
  </si>
  <si>
    <t>https://s3.amazonaws.com/tiny-anexos-us/erp/ODk4NTQ1NzA2/ebb51a05b9af9818e80ff570e3905935.jpg</t>
  </si>
  <si>
    <t>https://s3.amazonaws.com/tiny-anexos-us/erp/ODk4NTQ1NzA2/5add5f8d7b66291fc01a2cdf4e0cfea2.jpg</t>
  </si>
  <si>
    <t>https://s3.amazonaws.com/tiny-anexos-us/erp/ODk4NTQ1NzA2/ba2089e9830470bc5c06e8aaa52d24d7.jpg</t>
  </si>
  <si>
    <t>Modelo:Smart||Adicional Kit:-||Modelo Veículo:Journey||Ano:-||Cor:Preto||</t>
  </si>
  <si>
    <t>941048691</t>
  </si>
  <si>
    <t>XFI</t>
  </si>
  <si>
    <t>Travessa Fiat</t>
  </si>
  <si>
    <t>Par de Rack de Teto Travessa X-Rack Fiat Uno EVO Way   Um carro tamanho família como a sua Uno Way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Compatível com: Fiat Uno Way geração 2 ( 2011 à 2021 )   SOMENTE NA VERSÃO WAY   Aplicação: Não é Necessário Furar o Veículo, pois é instalado nas Longarinas  Compatível com: Fiat Uno Way geração 2 ( 2011 à 2021 )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Importante:  Valor do Kit Completo Par Imagens meramente ilustrativas Não nos responsabilizamos por instalações mal feitas.</t>
  </si>
  <si>
    <t>https://s3.amazonaws.com/tiny-anexos-us/erp/ODk4NTQ1NzA2/c32d5f4ac0c64e2f70946061dd6a3270.jpg</t>
  </si>
  <si>
    <t>https://s3.amazonaws.com/tiny-anexos-us/erp/ODk4NTQ1NzA2/c2c8025e71af22cdf1e30c314fd7e6f4.jpg</t>
  </si>
  <si>
    <t>https://s3.amazonaws.com/tiny-anexos-us/erp/ODk4NTQ1NzA2/345d01a74abfce391be9f7183aaee57e.jpg</t>
  </si>
  <si>
    <t>https://s3.amazonaws.com/tiny-anexos-us/erp/ODk4NTQ1NzA2/63331d29dc49f1b1301acaededab4939.jpg</t>
  </si>
  <si>
    <t>https://s3.amazonaws.com/tiny-anexos-us/erp/ODk4NTQ1NzA2/1acd27584fce59e0d6ee49d3f1f3a10b.jpg</t>
  </si>
  <si>
    <t>https://s3.amazonaws.com/tiny-anexos-us/erp/ODk4NTQ1NzA2/458ecac42efb457a5a50d68e9efbffb4.jpg</t>
  </si>
  <si>
    <t>904740636</t>
  </si>
  <si>
    <t>Travessa Fiat - Locker - - - Idea Adventure Locker - - - Grafite</t>
  </si>
  <si>
    <t>https://s3.amazonaws.com/tiny-anexos-us/erp/ODk4NTQ1NzA2/3fddc233b839e7ba335339a475b793d4.jpg</t>
  </si>
  <si>
    <t>https://s3.amazonaws.com/tiny-anexos-us/erp/ODk4NTQ1NzA2/f8cb03fe4a72f66a0be1bbfef362c895.jpg</t>
  </si>
  <si>
    <t>https://s3.amazonaws.com/tiny-anexos-us/erp/ODk4NTQ1NzA2/3d9b6e326d1148fd0044a402d85fd62c.jpg</t>
  </si>
  <si>
    <t>https://s3.amazonaws.com/tiny-anexos-us/erp/ODk4NTQ1NzA2/0d4cd82f127401cfa90afcde974f5bdf.jpg</t>
  </si>
  <si>
    <t>https://s3.amazonaws.com/tiny-anexos-us/erp/ODk4NTQ1NzA2/111edb8871270c8cc0544464a9dab2a5.jpg</t>
  </si>
  <si>
    <t>https://s3.amazonaws.com/tiny-anexos-us/erp/ODk4NTQ1NzA2/bcf323042543f4ef19c17baad9d2db59.jpg</t>
  </si>
  <si>
    <t>Modelo:Locker||Adicional Kit:-||Modelo Veículo:Idea Adventure Locker||Ano:-||Cor:Grafite||</t>
  </si>
  <si>
    <t>904740642</t>
  </si>
  <si>
    <t>XFI203LKP</t>
  </si>
  <si>
    <t>Travessa Fiat - Locker - - - Idea Adventure Locker - - - Prata</t>
  </si>
  <si>
    <t>https://s3.amazonaws.com/tiny-anexos-us/erp/ODk4NTQ1NzA2/40ee424a0b1e1baeee7b7536b05fa50a.jpg</t>
  </si>
  <si>
    <t>https://s3.amazonaws.com/tiny-anexos-us/erp/ODk4NTQ1NzA2/a7d1fcbaf11ecce7343311b94b57c24c.jpg</t>
  </si>
  <si>
    <t>https://s3.amazonaws.com/tiny-anexos-us/erp/ODk4NTQ1NzA2/08754c10e2d6c6555e49893f0ab622f0.jpg</t>
  </si>
  <si>
    <t>https://s3.amazonaws.com/tiny-anexos-us/erp/ODk4NTQ1NzA2/f4905d142b5986320355ffdc7c4958ee.jpg</t>
  </si>
  <si>
    <t>https://s3.amazonaws.com/tiny-anexos-us/erp/ODk4NTQ1NzA2/18eb06690523adacf497816273674ead.jpg</t>
  </si>
  <si>
    <t>https://s3.amazonaws.com/tiny-anexos-us/erp/ODk4NTQ1NzA2/d56ed9cde49333844b1661f46dd2397b.jpg</t>
  </si>
  <si>
    <t>Modelo:Locker||Adicional Kit:-||Modelo Veículo:Idea Adventure Locker||Ano:-||Cor:Prata||</t>
  </si>
  <si>
    <t>904740646</t>
  </si>
  <si>
    <t>Travessa Fiat - Locker - - - Idea Adventure Locker - - - Preto</t>
  </si>
  <si>
    <t>" NÃO É PLASTICO " TODO CONJUNTO DE PONTEIRAS E BARRAS SÃO FABRICADAS EM ALUMÍNIO  QUALQUER ACESSORIO INSTALADO NO TETO DO VEICULO IRA CAUSAR RUIDO POIS ESTA ALTERANDO A AERODINAMICA DO VEICULO   Aplicação: Fiat Idea Locker 2010 a 2020    Cores do perfil -Preto -Prata -Grafite ( SELECIONAR A COR ANTES DE REALIZAR A COMPRA OU SOLICITAR O LINK DO ANUNCIO PARA O VENDEDOR )  Instalação: É instalada transversalmente de um lado para outro nas longarinas do teto do veículo (não danifica a pintura e não altera as características originais do carro). Recomendamos que a instalação seja feita por profissional especializado e não nos responsabilizamos pelo mau uso do produto.  Observações importantes:  Verifique a capacidade de carga do teto do seu carro no Manual do Proprietário do Veículo. Respeite sempre a capacidade de carga estipulado no manual. As travessas poderão causar ruídos devido ao corte de vento, no entanto o perfil aerodinâmico desta travessa reduz consideravelmente, mas não o elimina. Não é caracterizado defeito no produto eventuais ruídos!!!   Especificação Técnica:  • Modelo Transversal • Material das Ponteiras: Alumínio • Material do Perfil: Alumínio • Material das Chapas de fixação: Alumínio • Design do perfil: Aerodinâmico • Medidas do perfil: Largura 5,50 cm. x 2,00 cm Altura • Sistema - T track - no perfil facilita a instalação de acessórios • Perfil reforçado internamente • Borracha centralizada no perfil para maior aderência de sua bagagem • Pintura eletrostática • Suporta Até 45kg de Carga Bem Distribuída • Não é Necessário Furar o Veículo, pois é instalado nas Longarinas originais    Conteúdo da Embalagem:  02 Travessas 04 Ponteiras 01 Kit para instalação ( Parafusos e borrachas de proteção ) 01 Chave Allen 01 manual de instalação</t>
  </si>
  <si>
    <t>https://s3.amazonaws.com/tiny-anexos-us/erp/ODk4NTQ1NzA2/e30527ee75deb4163b2086fd0e6c3dfd.jpg</t>
  </si>
  <si>
    <t>https://s3.amazonaws.com/tiny-anexos-us/erp/ODk4NTQ1NzA2/3f0bcb8c26f397efd924278a00359bc3.jpg</t>
  </si>
  <si>
    <t>https://s3.amazonaws.com/tiny-anexos-us/erp/ODk4NTQ1NzA2/0d360f210e16cd11cec67826775983ec.jpg</t>
  </si>
  <si>
    <t>https://s3.amazonaws.com/tiny-anexos-us/erp/ODk4NTQ1NzA2/4ee188ca4af17a3ea69324d9a943001a.jpg</t>
  </si>
  <si>
    <t>https://s3.amazonaws.com/tiny-anexos-us/erp/ODk4NTQ1NzA2/05a694a5f0188792ba7c0bff834a52f0.jpg</t>
  </si>
  <si>
    <t>https://s3.amazonaws.com/tiny-anexos-us/erp/ODk4NTQ1NzA2/e38f686abfeccbf30ce75c73280a8f03.jpg</t>
  </si>
  <si>
    <t>Modelo:Locker||Adicional Kit:-||Modelo Veículo:Idea Adventure Locker||Ano:-||Cor:Preto||</t>
  </si>
  <si>
    <t>904740650</t>
  </si>
  <si>
    <t>Travessa Fiat - Locker - - - Palio Locker - - - Grafite</t>
  </si>
  <si>
    <t>-7794</t>
  </si>
  <si>
    <t>&lt;p&gt;Rack de Teto Travessa X-Rack Grafite Ponteiras em alumínio - Mais resistência e durabilidade.( * Não é de plástico. * ) Acompanha borrachas resistentes para não danificar a longarina do veiculo Cor do perfil -Grafite Instalação: É instalada transversalmente de um lado para outro nas longarinas do teto do veículo (não danifica a pintura e não altera as características originais do carro). Recomendamos que a instalação seja feita por profissional especializado e não nos responsabilizamos pelo mau uso do produto. Observações importantes: Verifique a capacidade de carga do teto do seu carro no Manual do Proprietário do Veículo. Respeite sempre a capacidade de carga estipulado no manual. As travessas poderão causar ruídos devido ao corte de vento, no entanto o perfil aerodinâmico desta travessa reduz consideravelmente, mas não o elimina. Não é caracterizado defeito no produto eventuais ruídos!!! Especificação Técnica: • Modelo Transversal • Material das Ponteiras: Alumínio • Material do Perfil: Alumínio • Material das Chapas de fixação: Alumínio • Design do perfil: Aerodinâmico • Medidas do perfil: Largura 5,50 cm. x 2,00 cm Altura • Sistema - T track - no perfil facilita a instalação de acessórios • Perfil reforçado internamente • Borracha centralizada no perfil para maior aderência de sua bagagem • Pintura eletrostática • Suporta Até 45kg de Carga Bem Distribuída • Não é Necessário Furar o Veículo, pois é instalado nas Longarinas originais Conteúdo da Embalagem: 02 Travessas Grafite 04 Ponteiras 01 Kit para instalação ( Parafusos e borrachas de proteção ) 01 Chave Allen 01 manual de instalação Importante: Garantia de 3 meses Valor do Kit Completo Par&lt;/p&gt;</t>
  </si>
  <si>
    <t>https://s3.amazonaws.com/tiny-anexos-us/erp/ODk4NTQ1NzA2/bb62520afffb8a7412161458badc6252.jpeg</t>
  </si>
  <si>
    <t>Modelo:Locker||Adicional Kit:-||Modelo Veículo:Palio Locker||Ano:-||Cor:Grafite||</t>
  </si>
  <si>
    <t>904740655</t>
  </si>
  <si>
    <t>Travessa Fiat - Locker - - - Palio Locker - - - Prata</t>
  </si>
  <si>
    <t>Rack de Teto Travessa X-Rack Prata  Ponteiras em alumínio - Mais resistência e durabilidade.( * Não é de plástico. * )  Acompanha borrachas resistentes para não danificar a longarina do veiculo   Cor do perfil -Prata  Instalação: É instalada transversalmente de um lado para outro nas longarinas do teto do veículo (não danifica a pintura e não altera as características originais do carro). Recomendamos que a instalação seja feita por profissional especializado e não nos responsabilizamos pelo mau uso do produto.  Observações importantes:  Verifique a capacidade de carga do teto do seu carro no Manual do Proprietário do Veículo. Respeite sempre a capacidade de carga estipulado no manual. As travessas poderão causar ruídos devido ao corte de vento, no entanto o perfil aerodinâmico desta travessa reduz consideravelmente, mas não o elimina. Não é caracterizado defeito no produto eventuais ruídos!!!   Especificação Técnica:  • Modelo Transversal • Material das Ponteiras: Alumínio • Material do Perfil: Alumínio • Material das Chapas de fixação: Alumínio • Design do perfil: Aerodinâmico • Medidas do perfil: Largura 5,50 cm. x 2,00 cm Altura • Sistema - T track - no perfil facilita a instalação de acessórios • Perfil reforçado internamente • Borracha centralizada no perfil para maior aderência de sua bagagem • Pintura eletrostática • Suporta Até 45kg de Carga Bem Distribuída • Não é Necessário Furar o Veículo, pois é instalado nas Longarinas originais   Conteúdo da Embalagem:  02 Travessas Prata 04 Ponteiras 01 Kit para instalação ( Parafusos e borrachas de proteção ) 01 Chave Allen 01 manual de instalação  Importante:  Garantia de 3 meses Valor do Kit Completo Par</t>
  </si>
  <si>
    <t>https://s3.amazonaws.com/tiny-anexos-us/erp/ODk4NTQ1NzA2/8c1b5824f6eb37f843bd7ada442fda55.jpeg</t>
  </si>
  <si>
    <t>Modelo:Locker||Adicional Kit:-||Modelo Veículo:Palio Locker||Ano:-||Cor:Prata||</t>
  </si>
  <si>
    <t>904740659</t>
  </si>
  <si>
    <t>Travessa Fiat - Locker - - - Palio Locker - - - Preto</t>
  </si>
  <si>
    <t>-7865</t>
  </si>
  <si>
    <t>7898559570517</t>
  </si>
  <si>
    <t>&lt;p&gt;Rack de Teto Travessa X-Rack Preto Ponteiras em alumínio - Mais resistência e durabilidade.( * Não é de plástico. * ) Acompanha borrachas resistentes para não danificar a longarina do veiculo Cor do Perfil -Preto Instalação: É instalada transversalmente de um lado para outro nas longarinas do teto do veículo (não danifica a pintura e não altera as características originais do carro). Recomendamos que a instalação seja feita por profissional especializado e não nos responsabilizamos pelo mau uso do produto. Observações importantes: Verifique a capacidade de carga do teto do seu carro no Manual do Proprietário do Veículo. Respeite sempre a capacidade de carga estipulado no manual. As travessas poderão causar ruídos devido ao corte de vento, no entanto o perfil aerodinâmico desta travessa reduz consideravelmente, mas não o elimina. Não é caracterizado defeito no produto eventuais ruídos!!! Especificação Técnica: • Modelo Transversal • Material das Ponteiras: Alumínio • Material do Perfil: Alumínio • Material das Chapas de fixação: Alumínio • Design do perfil: Aerodinâmico • Medidas do perfil: Largura 5,50 cm. x 2,00 cm Altura • Sistema - T track - no perfil facilita a instalação de acessórios • Perfil reforçado internamente • Borracha centralizada no perfil para maior aderência de sua bagagem • Pintura eletrostática • Suporta Até 45kg de Carga Bem Distribuída • Não é Necessário Furar o Veículo, pois é instalado nas Longarinas originais Conteúdo da Embalagem: 02 Travessas Preto 04 Ponteiras Preto 01 Kit para instalação ( Parafusos e borrachas de proteção ) 01 Chave Allen 01 manual de instalação Importante: Garantia de 3 meses Valor do Kit Completo Par&lt;/p&gt;</t>
  </si>
  <si>
    <t>https://s3.amazonaws.com/tiny-anexos-us/erp/ODk4NTQ1NzA2/d1b3776cf3aeedd12954113338713724.jpeg</t>
  </si>
  <si>
    <t>Modelo:Locker||Adicional Kit:-||Modelo Veículo:Palio Locker||Ano:-||Cor:Preto||</t>
  </si>
  <si>
    <t>904720699</t>
  </si>
  <si>
    <t>Travessa Fiat - Slim - - - Doblo - 2003 A 2021 - Grafite</t>
  </si>
  <si>
    <t>https://s3.amazonaws.com/tiny-anexos-us/erp/ODk4NTQ1NzA2/f13aa8964d98fa0531d338156394262a.jpg</t>
  </si>
  <si>
    <t>https://s3.amazonaws.com/tiny-anexos-us/erp/ODk4NTQ1NzA2/cfa1a320d66aaa0ad3c9bf37e1b14eeb.jpg</t>
  </si>
  <si>
    <t>https://s3.amazonaws.com/tiny-anexos-us/erp/ODk4NTQ1NzA2/47c9c98615d2b01b03c3b6deb64982fb.jpg</t>
  </si>
  <si>
    <t>https://s3.amazonaws.com/tiny-anexos-us/erp/ODk4NTQ1NzA2/d03d8929de7cc05331fc7b0e86a79bfb.jpg</t>
  </si>
  <si>
    <t>https://s3.amazonaws.com/tiny-anexos-us/erp/ODk4NTQ1NzA2/2937bb6467af39d9ac586fb966638165.jpg</t>
  </si>
  <si>
    <t>https://s3.amazonaws.com/tiny-anexos-us/erp/ODk4NTQ1NzA2/44d8280495ab3d37bc01d7e76da79c8d.jpg</t>
  </si>
  <si>
    <t>Modelo:Slim||Adicional Kit:-||Modelo Veículo:Doblo||Ano:2003 A 2021||Cor:Grafite||</t>
  </si>
  <si>
    <t>904720707</t>
  </si>
  <si>
    <t>XFI202SLP</t>
  </si>
  <si>
    <t>Travessa Fiat - Slim - - - Doblo - 2003 A 2021 - Prata</t>
  </si>
  <si>
    <t>https://s3.amazonaws.com/tiny-anexos-us/erp/ODk4NTQ1NzA2/f741682ecafda4c6443f1074f2c8fdbf.jpg</t>
  </si>
  <si>
    <t>https://s3.amazonaws.com/tiny-anexos-us/erp/ODk4NTQ1NzA2/cf76299df2d1cbc2b14810a1ffa0e191.jpg</t>
  </si>
  <si>
    <t>https://s3.amazonaws.com/tiny-anexos-us/erp/ODk4NTQ1NzA2/bdafd4ab6fb3bbafcd358e98e08d359b.jpg</t>
  </si>
  <si>
    <t>https://s3.amazonaws.com/tiny-anexos-us/erp/ODk4NTQ1NzA2/fa8c57422738adfda340d7d6159e03e6.jpg</t>
  </si>
  <si>
    <t>https://s3.amazonaws.com/tiny-anexos-us/erp/ODk4NTQ1NzA2/1da3a59c72bec5da98d9877c80d68520.jpg</t>
  </si>
  <si>
    <t>https://s3.amazonaws.com/tiny-anexos-us/erp/ODk4NTQ1NzA2/f69a7c33e92e4afc047597f14bce89d5.jpg</t>
  </si>
  <si>
    <t>Modelo:Slim||Adicional Kit:-||Modelo Veículo:Doblo||Ano:2003 A 2021||Cor:Prata||</t>
  </si>
  <si>
    <t>904720711</t>
  </si>
  <si>
    <t>Travessa Fiat - Slim - - - Doblo - 2003 A 2021 - Preto</t>
  </si>
  <si>
    <t>https://s3.amazonaws.com/tiny-anexos-us/erp/ODk4NTQ1NzA2/851408df423538c486c3a1278a2c94bb.jpg</t>
  </si>
  <si>
    <t>https://s3.amazonaws.com/tiny-anexos-us/erp/ODk4NTQ1NzA2/d656d3449172173b397bc3f479d922ad.jpg</t>
  </si>
  <si>
    <t>https://s3.amazonaws.com/tiny-anexos-us/erp/ODk4NTQ1NzA2/8fbc62551c6246056d22476173428260.jpg</t>
  </si>
  <si>
    <t>https://s3.amazonaws.com/tiny-anexos-us/erp/ODk4NTQ1NzA2/ad46792c71056ae1102386bd39b8c687.jpg</t>
  </si>
  <si>
    <t>https://s3.amazonaws.com/tiny-anexos-us/erp/ODk4NTQ1NzA2/794239fb09a97f9d3c28309b1dce5163.jpg</t>
  </si>
  <si>
    <t>https://s3.amazonaws.com/tiny-anexos-us/erp/ODk4NTQ1NzA2/2e67813e0b336c052645a7bfa6e6d0fc.jpg</t>
  </si>
  <si>
    <t>Modelo:Slim||Adicional Kit:-||Modelo Veículo:Doblo||Ano:2003 A 2021||Cor:Preto||</t>
  </si>
  <si>
    <t>904720717</t>
  </si>
  <si>
    <t>XFI204SLG</t>
  </si>
  <si>
    <t>Travessa Fiat - Slim - - - Freemont - 2011 A 2016 - Grafite</t>
  </si>
  <si>
    <t>https://s3.amazonaws.com/tiny-anexos-us/erp/ODk4NTQ1NzA2/cd9caece5873cbde14d001a9effc2ef8.jpg</t>
  </si>
  <si>
    <t>https://s3.amazonaws.com/tiny-anexos-us/erp/ODk4NTQ1NzA2/4e889e5ce83d1d107a5cb47ad56b4338.jpg</t>
  </si>
  <si>
    <t>https://s3.amazonaws.com/tiny-anexos-us/erp/ODk4NTQ1NzA2/f08430c33056076103f09ef92527829b.jpg</t>
  </si>
  <si>
    <t>https://s3.amazonaws.com/tiny-anexos-us/erp/ODk4NTQ1NzA2/e8947a1e94370389c9f2d2c98c70999e.jpg</t>
  </si>
  <si>
    <t>https://s3.amazonaws.com/tiny-anexos-us/erp/ODk4NTQ1NzA2/35b5f93a6748ab4725ae5c66ab6b298d.jpg</t>
  </si>
  <si>
    <t>https://s3.amazonaws.com/tiny-anexos-us/erp/ODk4NTQ1NzA2/cfd17ac33947858372d0c90ab4dea2fe.jpg</t>
  </si>
  <si>
    <t>Modelo:Slim||Adicional Kit:-||Modelo Veículo:Freemont||Ano:2011 A 2016||Cor:Grafite||</t>
  </si>
  <si>
    <t>904720721</t>
  </si>
  <si>
    <t>XFI204SLP</t>
  </si>
  <si>
    <t>Travessa Fiat - Slim - - - Freemont - 2011 A 2016 - Prata</t>
  </si>
  <si>
    <t>https://s3.amazonaws.com/tiny-anexos-us/erp/ODk4NTQ1NzA2/8f669af9d36b3f8d4315d200cb7afe86.jpg</t>
  </si>
  <si>
    <t>https://s3.amazonaws.com/tiny-anexos-us/erp/ODk4NTQ1NzA2/3256e7f1bde10a15fb444bee9d26093d.jpg</t>
  </si>
  <si>
    <t>https://s3.amazonaws.com/tiny-anexos-us/erp/ODk4NTQ1NzA2/3591c4ca249da4df1d7a853bf1b11aa7.jpg</t>
  </si>
  <si>
    <t>https://s3.amazonaws.com/tiny-anexos-us/erp/ODk4NTQ1NzA2/c182d287f38ec39b567b8d5f368ab5c0.jpg</t>
  </si>
  <si>
    <t>https://s3.amazonaws.com/tiny-anexos-us/erp/ODk4NTQ1NzA2/80106736d180e3c8991dbbd7b493709e.jpg</t>
  </si>
  <si>
    <t>https://s3.amazonaws.com/tiny-anexos-us/erp/ODk4NTQ1NzA2/eb24248501a849cdf83cc65f16adeedf.jpg</t>
  </si>
  <si>
    <t>Modelo:Slim||Adicional Kit:-||Modelo Veículo:Freemont||Ano:2011 A 2016||Cor:Prata||</t>
  </si>
  <si>
    <t>904720725</t>
  </si>
  <si>
    <t>XFI204SLB</t>
  </si>
  <si>
    <t>Travessa Fiat - Slim - - - Freemont - 2011 A 2016 - Preto</t>
  </si>
  <si>
    <t>https://s3.amazonaws.com/tiny-anexos-us/erp/ODk4NTQ1NzA2/93ef9fa7f2d41b374d396124e8dc8ed6.jpg</t>
  </si>
  <si>
    <t>https://s3.amazonaws.com/tiny-anexos-us/erp/ODk4NTQ1NzA2/367be333ab655d7738cd8297ed315327.jpg</t>
  </si>
  <si>
    <t>https://s3.amazonaws.com/tiny-anexos-us/erp/ODk4NTQ1NzA2/6347864568f1c8135f64dcf817b26fda.jpg</t>
  </si>
  <si>
    <t>https://s3.amazonaws.com/tiny-anexos-us/erp/ODk4NTQ1NzA2/3b48abf5351e1fb0aa29883767c0b810.jpg</t>
  </si>
  <si>
    <t>https://s3.amazonaws.com/tiny-anexos-us/erp/ODk4NTQ1NzA2/4d346fa26b3acd11cce0910a36226f37.jpg</t>
  </si>
  <si>
    <t>https://s3.amazonaws.com/tiny-anexos-us/erp/ODk4NTQ1NzA2/6de1fa44eb54fd583211295d29ccf5bc.jpg</t>
  </si>
  <si>
    <t>Modelo:Slim||Adicional Kit:-||Modelo Veículo:Freemont||Ano:2011 A 2016||Cor:Preto||</t>
  </si>
  <si>
    <t>904720739</t>
  </si>
  <si>
    <t>Travessa Fiat - Slim - - - Idea (Exceto Adventure) - - - Preto</t>
  </si>
  <si>
    <t>https://s3.amazonaws.com/tiny-anexos-us/erp/ODk4NTQ1NzA2/e225ba4f335a0b7aef63cdc39b23292d.jpg</t>
  </si>
  <si>
    <t>https://s3.amazonaws.com/tiny-anexos-us/erp/ODk4NTQ1NzA2/4fc4cf37e28db0cd9a27a6955b3b34e0.jpg</t>
  </si>
  <si>
    <t>https://s3.amazonaws.com/tiny-anexos-us/erp/ODk4NTQ1NzA2/63557890ec110aa414143926130734ff.jpg</t>
  </si>
  <si>
    <t>https://s3.amazonaws.com/tiny-anexos-us/erp/ODk4NTQ1NzA2/9ff9eef9c37270f91746e8315a483a5b.jpg</t>
  </si>
  <si>
    <t>https://s3.amazonaws.com/tiny-anexos-us/erp/ODk4NTQ1NzA2/e13d59d31011fd29867baa18acca72f4.jpg</t>
  </si>
  <si>
    <t>https://s3.amazonaws.com/tiny-anexos-us/erp/ODk4NTQ1NzA2/14ec3c2aa162d750fa450e8598ddfc78.jpg</t>
  </si>
  <si>
    <t>Modelo:Slim||Adicional Kit:-||Modelo Veículo:Idea (Exceto Adventure)||Ano:-||Cor:Preto||</t>
  </si>
  <si>
    <t>904720729</t>
  </si>
  <si>
    <t>XFI203SLG</t>
  </si>
  <si>
    <t>Travessa Fiat - Slim - - - Idea (Exceto Adventure) - 2005 A 2016 - Grafite</t>
  </si>
  <si>
    <t>https://s3.amazonaws.com/tiny-anexos-us/erp/ODk4NTQ1NzA2/737604005a30e3c0839baf5071b565a1.jpg</t>
  </si>
  <si>
    <t>https://s3.amazonaws.com/tiny-anexos-us/erp/ODk4NTQ1NzA2/ecb35514bac76aefa1b5ac0cf2307175.jpg</t>
  </si>
  <si>
    <t>https://s3.amazonaws.com/tiny-anexos-us/erp/ODk4NTQ1NzA2/76e14804798aee990cf9090e778a50b3.jpg</t>
  </si>
  <si>
    <t>https://s3.amazonaws.com/tiny-anexos-us/erp/ODk4NTQ1NzA2/719e9c0abe8f6194209d4820a7c1544b.jpg</t>
  </si>
  <si>
    <t>https://s3.amazonaws.com/tiny-anexos-us/erp/ODk4NTQ1NzA2/30f3eb5e6546a5fa1e0b820c748048dd.jpg</t>
  </si>
  <si>
    <t>https://s3.amazonaws.com/tiny-anexos-us/erp/ODk4NTQ1NzA2/8c697bcce0d0a31ea81c9e47d8d05f90.jpg</t>
  </si>
  <si>
    <t>Modelo:Slim||Adicional Kit:-||Modelo Veículo:Idea (Exceto Adventure)||Ano:2005 A 2016||Cor:Grafite||</t>
  </si>
  <si>
    <t>904720733</t>
  </si>
  <si>
    <t>XFI203SLP</t>
  </si>
  <si>
    <t>Travessa Fiat - Slim - - - Idea (Exceto Adventure) - 2005 A 2016 - Prata</t>
  </si>
  <si>
    <t>https://s3.amazonaws.com/tiny-anexos-us/erp/ODk4NTQ1NzA2/0160cdcd66b680b447ae9851dd6470d9.jpg</t>
  </si>
  <si>
    <t>https://s3.amazonaws.com/tiny-anexos-us/erp/ODk4NTQ1NzA2/1d5e746bc3d31bea3a98eb3f58c45df0.jpg</t>
  </si>
  <si>
    <t>https://s3.amazonaws.com/tiny-anexos-us/erp/ODk4NTQ1NzA2/875d19df17c2926116ea667934bb9d2a.jpg</t>
  </si>
  <si>
    <t>https://s3.amazonaws.com/tiny-anexos-us/erp/ODk4NTQ1NzA2/d501abeb15d02d3caf526f8c2f586feb.jpg</t>
  </si>
  <si>
    <t>https://s3.amazonaws.com/tiny-anexos-us/erp/ODk4NTQ1NzA2/664f7d1400c84ea76de1e8eb0c653a31.jpg</t>
  </si>
  <si>
    <t>https://s3.amazonaws.com/tiny-anexos-us/erp/ODk4NTQ1NzA2/6aed71e22b32b2f1d5e5c45d4fadb888.jpg</t>
  </si>
  <si>
    <t>Modelo:Slim||Adicional Kit:-||Modelo Veículo:Idea (Exceto Adventure)||Ano:2005 A 2016||Cor:Prata||</t>
  </si>
  <si>
    <t>919717421</t>
  </si>
  <si>
    <t>Travessa Fiat - Slim - - - Mobi Way - 2016 A 2021 - Grafite</t>
  </si>
  <si>
    <t>https://s3.amazonaws.com/tiny-anexos-us/erp/ODk4NTQ1NzA2/d57bcffdc6cfff15449c60c344e7c335.jpg</t>
  </si>
  <si>
    <t>https://s3.amazonaws.com/tiny-anexos-us/erp/ODk4NTQ1NzA2/f65e29fe34b3f0d8e51ce9fa766c089f.jpg</t>
  </si>
  <si>
    <t>https://s3.amazonaws.com/tiny-anexos-us/erp/ODk4NTQ1NzA2/0c56a23fb44ebd34973541cecdd3f1cc.jpg</t>
  </si>
  <si>
    <t>https://s3.amazonaws.com/tiny-anexos-us/erp/ODk4NTQ1NzA2/f03fb2f7c8d0334675e53eed674cd294.jpg</t>
  </si>
  <si>
    <t>https://s3.amazonaws.com/tiny-anexos-us/erp/ODk4NTQ1NzA2/78d065ccabdd63c52505adf173431f38.jpg</t>
  </si>
  <si>
    <t>https://s3.amazonaws.com/tiny-anexos-us/erp/ODk4NTQ1NzA2/51e10beb7a1630f94cc8deb46356463f.jpg</t>
  </si>
  <si>
    <t>Modelo:Slim||Adicional Kit:-||Modelo Veículo:Mobi Way||Ano:2016 A 2021||Cor:Grafite||</t>
  </si>
  <si>
    <t>919717425</t>
  </si>
  <si>
    <t>XFI205SLP</t>
  </si>
  <si>
    <t>Travessa Fiat - Slim - - - Mobi Way - 2016 A 2021 - Prata</t>
  </si>
  <si>
    <t>https://s3.amazonaws.com/tiny-anexos-us/erp/ODk4NTQ1NzA2/28afc8bd85eddc8978902e179e2b671c.jpg</t>
  </si>
  <si>
    <t>https://s3.amazonaws.com/tiny-anexos-us/erp/ODk4NTQ1NzA2/7b00abbbaf3cbd4cc050f9ee18429a2b.jpg</t>
  </si>
  <si>
    <t>https://s3.amazonaws.com/tiny-anexos-us/erp/ODk4NTQ1NzA2/04e153ee28901fba82ae57a35cfa1c76.jpg</t>
  </si>
  <si>
    <t>https://s3.amazonaws.com/tiny-anexos-us/erp/ODk4NTQ1NzA2/47ed9bd637e980955cf7ffc0a11994ff.jpg</t>
  </si>
  <si>
    <t>https://s3.amazonaws.com/tiny-anexos-us/erp/ODk4NTQ1NzA2/cae28f22ef388167cbcbe78e511f3d6c.jpg</t>
  </si>
  <si>
    <t>https://s3.amazonaws.com/tiny-anexos-us/erp/ODk4NTQ1NzA2/2c4a67956ac238ea20dd93620b9041a7.jpg</t>
  </si>
  <si>
    <t>Modelo:Slim||Adicional Kit:-||Modelo Veículo:Mobi Way||Ano:2016 A 2021||Cor:Prata||</t>
  </si>
  <si>
    <t>919717429</t>
  </si>
  <si>
    <t>Travessa Fiat - Slim - - - Mobi Way - 2016 A 2021 - Preto</t>
  </si>
  <si>
    <t>https://s3.amazonaws.com/tiny-anexos-us/erp/ODk4NTQ1NzA2/c3078b08197457a63ecc87d2135c6c29.jpg</t>
  </si>
  <si>
    <t>https://s3.amazonaws.com/tiny-anexos-us/erp/ODk4NTQ1NzA2/9179eb3b3aec808e04c3bcc6eeebfb41.jpg</t>
  </si>
  <si>
    <t>https://s3.amazonaws.com/tiny-anexos-us/erp/ODk4NTQ1NzA2/c2c60f380261c6b1f05bf039cb3c16c7.jpg</t>
  </si>
  <si>
    <t>https://s3.amazonaws.com/tiny-anexos-us/erp/ODk4NTQ1NzA2/6e393c207ab81c6ba73ce31724193e02.jpg</t>
  </si>
  <si>
    <t>https://s3.amazonaws.com/tiny-anexos-us/erp/ODk4NTQ1NzA2/8b1e62318603c2aebee3645d97a90d79.jpg</t>
  </si>
  <si>
    <t>https://s3.amazonaws.com/tiny-anexos-us/erp/ODk4NTQ1NzA2/9899a68069fd0412858f482e4e2057c9.jpg</t>
  </si>
  <si>
    <t>Modelo:Slim||Adicional Kit:-||Modelo Veículo:Mobi Way||Ano:2016 A 2021||Cor:Preto||</t>
  </si>
  <si>
    <t>904720743</t>
  </si>
  <si>
    <t>XFI207SLG</t>
  </si>
  <si>
    <t>Travessa Fiat - Slim - - - Palio Locker - 2009 A 2020 - Grafite</t>
  </si>
  <si>
    <t>Modelo:Slim||Adicional Kit:-||Modelo Veículo:Palio Locker||Ano:2009 A 2020||Cor:Grafite||</t>
  </si>
  <si>
    <t>904720747</t>
  </si>
  <si>
    <t>XFI207SLP</t>
  </si>
  <si>
    <t>Travessa Fiat - Slim - - - Palio Locker - 2009 A 2020 - Prata</t>
  </si>
  <si>
    <t>Modelo:Slim||Adicional Kit:-||Modelo Veículo:Palio Locker||Ano:2009 A 2020||Cor:Prata||</t>
  </si>
  <si>
    <t>904720751</t>
  </si>
  <si>
    <t>XFI207SLB</t>
  </si>
  <si>
    <t>Travessa Fiat - Slim - - - Palio Locker - 2009 A 2020 - Preto</t>
  </si>
  <si>
    <t>Modelo:Slim||Adicional Kit:-||Modelo Veículo:Palio Locker||Ano:2009 A 2020||Cor:Preto||</t>
  </si>
  <si>
    <t>904718112</t>
  </si>
  <si>
    <t>X3FI208SLG</t>
  </si>
  <si>
    <t>Travessa Fiat - Slim - - - Palio Weekend (3 Perfis) - 1997 A 2020 - Grafite</t>
  </si>
  <si>
    <t>Modelo:Slim||Adicional Kit:-||Modelo Veículo:Palio Weekend (3 Perfis)||Ano:1997 A 2020||Cor:Grafite||</t>
  </si>
  <si>
    <t>941038237</t>
  </si>
  <si>
    <t>Travessa Fiat - Slim - - - Palio Weekend (3 Perfis) - 1997 A 2020 - Preto</t>
  </si>
  <si>
    <t>F</t>
  </si>
  <si>
    <t>Modelo:Slim||Adicional Kit:-||Modelo Veículo:Palio Weekend (3 Perfis)||Ano:1997 A 2020||Cor:Preto||</t>
  </si>
  <si>
    <t>904720755</t>
  </si>
  <si>
    <t>Travessa Fiat - Slim - - - Palio Weekend - 1997 A 2020 - Grafite</t>
  </si>
  <si>
    <t>-10</t>
  </si>
  <si>
    <t>https://s3.amazonaws.com/tiny-anexos-us/erp/ODk4NTQ1NzA2/d60832377868d5a92f986852c567da95.jpg</t>
  </si>
  <si>
    <t>https://s3.amazonaws.com/tiny-anexos-us/erp/ODk4NTQ1NzA2/1ed2f2f64c5700640c0a1a055cae81ff.jpg</t>
  </si>
  <si>
    <t>https://s3.amazonaws.com/tiny-anexos-us/erp/ODk4NTQ1NzA2/1ba8b2ee89c0676a39415eaa58c73947.jpg</t>
  </si>
  <si>
    <t>https://s3.amazonaws.com/tiny-anexos-us/erp/ODk4NTQ1NzA2/6a6271886f3e6194edf8e15a8bca116f.jpg</t>
  </si>
  <si>
    <t>https://s3.amazonaws.com/tiny-anexos-us/erp/ODk4NTQ1NzA2/226628bc9159d877459115e53e9d6406.jpg</t>
  </si>
  <si>
    <t>https://s3.amazonaws.com/tiny-anexos-us/erp/ODk4NTQ1NzA2/9143014148a743976018fbb1defacf8e.jpg</t>
  </si>
  <si>
    <t>Modelo:Slim||Adicional Kit:-||Modelo Veículo:Palio Weekend||Ano:1997 A 2020||Cor:Grafite||</t>
  </si>
  <si>
    <t>904720759</t>
  </si>
  <si>
    <t>Travessa Fiat - Slim - - - Palio Weekend - 1997 A 2020 - Prata</t>
  </si>
  <si>
    <t>https://s3.amazonaws.com/tiny-anexos-us/erp/ODk4NTQ1NzA2/69d33c6b25775d70eca219b842133a76.jpg</t>
  </si>
  <si>
    <t>https://s3.amazonaws.com/tiny-anexos-us/erp/ODk4NTQ1NzA2/08fdafcf148ace5b84f3e27b1c933660.jpg</t>
  </si>
  <si>
    <t>https://s3.amazonaws.com/tiny-anexos-us/erp/ODk4NTQ1NzA2/aabf579a4adaf50a66effd6e329334a9.jpg</t>
  </si>
  <si>
    <t>https://s3.amazonaws.com/tiny-anexos-us/erp/ODk4NTQ1NzA2/4e2cf1dec793792f6b5e53a0d8ec837e.jpg</t>
  </si>
  <si>
    <t>https://s3.amazonaws.com/tiny-anexos-us/erp/ODk4NTQ1NzA2/0f76252fa615ce33baaff93c2406b415.jpg</t>
  </si>
  <si>
    <t>https://s3.amazonaws.com/tiny-anexos-us/erp/ODk4NTQ1NzA2/809d675696242e22eea4813f971b1798.jpg</t>
  </si>
  <si>
    <t>Modelo:Slim||Adicional Kit:-||Modelo Veículo:Palio Weekend||Ano:1997 A 2020||Cor:Prata||</t>
  </si>
  <si>
    <t>904720763</t>
  </si>
  <si>
    <t>Travessa Fiat - Slim - - - Palio Weekend - 1997 A 2020 - Preto</t>
  </si>
  <si>
    <t>-60</t>
  </si>
  <si>
    <t>https://s3.amazonaws.com/tiny-anexos-us/erp/ODk4NTQ1NzA2/5200dfd6a9dcff9f4f0c0bd0da5def0e.jpg</t>
  </si>
  <si>
    <t>https://s3.amazonaws.com/tiny-anexos-us/erp/ODk4NTQ1NzA2/a520b40e414e55937e1c97a453fe2e64.jpg</t>
  </si>
  <si>
    <t>https://s3.amazonaws.com/tiny-anexos-us/erp/ODk4NTQ1NzA2/9b56b94b4f5a84198a63aa0bc59c2f8d.jpg</t>
  </si>
  <si>
    <t>https://s3.amazonaws.com/tiny-anexos-us/erp/ODk4NTQ1NzA2/f0da30efd398dd6d737735ee86de6e93.jpg</t>
  </si>
  <si>
    <t>https://s3.amazonaws.com/tiny-anexos-us/erp/ODk4NTQ1NzA2/bf0ed0609f3048161dd0b1fc35f9e9ed.jpg</t>
  </si>
  <si>
    <t>https://s3.amazonaws.com/tiny-anexos-us/erp/ODk4NTQ1NzA2/79bae68ddf55d81e77caaec3b228dd11.jpg</t>
  </si>
  <si>
    <t>Modelo:Slim||Adicional Kit:-||Modelo Veículo:Palio Weekend||Ano:1997 A 2020||Cor:Preto||</t>
  </si>
  <si>
    <t>904720767</t>
  </si>
  <si>
    <t>Travessa Fiat - Slim - - - Strada Endurance Freedom Volcano - 2020+ - Grafite</t>
  </si>
  <si>
    <t>Kit Par de Travessas Rack de Teto XRack Fiat Strada 2001 2002 2003 2004 2005 2006 2007 2008 2009 2010 2011 2012 2013 2014 2015 2016 2017 2018 2019 2020 2021 2022 2023 2024 2025 - 100%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</si>
  <si>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https://s3.amazonaws.com/tiny-anexos-us/erp/ODk4NTQ1NzA2/8d5f98c7cf383a85c45a443cbb0b112a.jpeg</t>
  </si>
  <si>
    <t>Modelo:Slim||Adicional Kit:-||Modelo Veículo:Strada Endurance Freedom Volcano||Ano:2020+||Cor:Grafite||</t>
  </si>
  <si>
    <t>904720771</t>
  </si>
  <si>
    <t>Travessa Fiat - Slim - - - Strada Endurance Freedom Volcano - 2020+ - Prata</t>
  </si>
  <si>
    <t>https://s3.amazonaws.com/tiny-anexos-us/erp/ODk4NTQ1NzA2/a1346fa0eb4ddef2f0560e8f462d9831.jpeg</t>
  </si>
  <si>
    <t>Modelo:Slim||Adicional Kit:-||Modelo Veículo:Strada Endurance Freedom Volcano||Ano:2020+||Cor:Prata||</t>
  </si>
  <si>
    <t>904720775</t>
  </si>
  <si>
    <t>Travessa Fiat - Slim - - - Strada Endurance Freedom Volcano - 2020+ - Preto</t>
  </si>
  <si>
    <t>-33</t>
  </si>
  <si>
    <t>https://s3.amazonaws.com/tiny-anexos-us/erp/ODk4NTQ1NzA2/46b0fedbc273583f1a69f951c12864f8.jpeg</t>
  </si>
  <si>
    <t>Modelo:Slim||Adicional Kit:-||Modelo Veículo:Strada Endurance Freedom Volcano||Ano:2020+||Cor:Preto||</t>
  </si>
  <si>
    <t>904740324</t>
  </si>
  <si>
    <t>1XGRADM-1XFI208SLG</t>
  </si>
  <si>
    <t>Travessa Fiat - Slim - 1 Gradeado Médio 100 X 80 X 12 cm - Palio Weekend - 1997 A 2020 - Grafite</t>
  </si>
  <si>
    <t>Modelo:Slim||Adicional Kit:1 Gradeado Médio 100 X 80 X 12 cm||Modelo Veículo:Palio Weekend||Ano:1997 A 2020||Cor:Grafite||</t>
  </si>
  <si>
    <t>904740328</t>
  </si>
  <si>
    <t>1XGRADM-1XFI208SLP</t>
  </si>
  <si>
    <t>Travessa Fiat - Slim - 1 Gradeado Médio 100 X 80 X 12 cm - Palio Weekend - 1997 A 2020 - Prata</t>
  </si>
  <si>
    <t>Modelo:Slim||Adicional Kit:1 Gradeado Médio 100 X 80 X 12 cm||Modelo Veículo:Palio Weekend||Ano:1997 A 2020||Cor:Prata||</t>
  </si>
  <si>
    <t>904740333</t>
  </si>
  <si>
    <t>1XGRADM-1XFI208SLB</t>
  </si>
  <si>
    <t>Travessa Fiat - Slim - 1 Gradeado Médio 100 X 80 X 12 cm - Palio Weekend - 1997 A 2020 - Preto</t>
  </si>
  <si>
    <t>Modelo:Slim||Adicional Kit:1 Gradeado Médio 100 X 80 X 12 cm||Modelo Veículo:Palio Weekend||Ano:1997 A 2020||Cor:Preto||</t>
  </si>
  <si>
    <t>904741110</t>
  </si>
  <si>
    <t>3XFI202SMG</t>
  </si>
  <si>
    <t>Travessa Fiat - Smart - - - Doblo (3 Perfis) - 2003 A 2021 - Grafite</t>
  </si>
  <si>
    <t>Modelo:Smart||Adicional Kit:-||Modelo Veículo:Doblo (3 Perfis)||Ano:2003 A 2021||Cor:Grafite||</t>
  </si>
  <si>
    <t>904741122</t>
  </si>
  <si>
    <t>Travessa Fiat - Smart - - - Doblo - 2003 A 2021 - Grafite</t>
  </si>
  <si>
    <t>https://s3.amazonaws.com/tiny-anexos-us/erp/ODk4NTQ1NzA2/2da1efe608a3db312356e6b4e3393766.jpg</t>
  </si>
  <si>
    <t>https://s3.amazonaws.com/tiny-anexos-us/erp/ODk4NTQ1NzA2/5325a212118d945aabdc8df0d6f97e75.jpg</t>
  </si>
  <si>
    <t>https://s3.amazonaws.com/tiny-anexos-us/erp/ODk4NTQ1NzA2/5cfcd9b3d150c2411fc938102aa3dbdb.jpg</t>
  </si>
  <si>
    <t>https://s3.amazonaws.com/tiny-anexos-us/erp/ODk4NTQ1NzA2/46a9779cecbe9c79a24d543ae1edc36e.jpg</t>
  </si>
  <si>
    <t>https://s3.amazonaws.com/tiny-anexos-us/erp/ODk4NTQ1NzA2/7d269ee0e907e1141349f44e369e8c28.jpg</t>
  </si>
  <si>
    <t>https://s3.amazonaws.com/tiny-anexos-us/erp/ODk4NTQ1NzA2/4b814d06d0690d024cf48e40c873491b.jpg</t>
  </si>
  <si>
    <t>Modelo:Smart||Adicional Kit:-||Modelo Veículo:Doblo||Ano:2003 A 2021||Cor:Grafite||</t>
  </si>
  <si>
    <t>904741126</t>
  </si>
  <si>
    <t>XFI202SMP</t>
  </si>
  <si>
    <t>Travessa Fiat - Smart - - - Doblo - 2003 A 2021 - Prata</t>
  </si>
  <si>
    <t>https://s3.amazonaws.com/tiny-anexos-us/erp/ODk4NTQ1NzA2/62aac7015a72caa48c98fde433b5a7ec.jpg</t>
  </si>
  <si>
    <t>https://s3.amazonaws.com/tiny-anexos-us/erp/ODk4NTQ1NzA2/4df4781ab02a7737ba1607b4a7401a10.jpg</t>
  </si>
  <si>
    <t>https://s3.amazonaws.com/tiny-anexos-us/erp/ODk4NTQ1NzA2/85017752ac32a1617c043aee93d1a684.jpg</t>
  </si>
  <si>
    <t>https://s3.amazonaws.com/tiny-anexos-us/erp/ODk4NTQ1NzA2/545b4255b060689eae951a2b1e0b28a2.jpg</t>
  </si>
  <si>
    <t>https://s3.amazonaws.com/tiny-anexos-us/erp/ODk4NTQ1NzA2/6564a6b5689d7fbfcddd8f1ab58463dc.jpg</t>
  </si>
  <si>
    <t>https://s3.amazonaws.com/tiny-anexos-us/erp/ODk4NTQ1NzA2/2e31ac05fba96960550c07571c6e8490.jpg</t>
  </si>
  <si>
    <t>Modelo:Smart||Adicional Kit:-||Modelo Veículo:Doblo||Ano:2003 A 2021||Cor:Prata||</t>
  </si>
  <si>
    <t>904741130</t>
  </si>
  <si>
    <t>Travessa Fiat - Smart - - - Doblo - 2003 A 2021 - Preto</t>
  </si>
  <si>
    <t>-7759</t>
  </si>
  <si>
    <t>Travessa de teto X-Rack Fiat Doblo todos os anos   " NÃO É PLASTICO " TODO CONJUNTO DE PONTEIRAS E BARRAS SÃO FABRICADAS EM ALUMÍNIO  Qualquer acessório instalado no teto do veiculo ira causar barulho por conta que afeta a aerodinâmica do veiculo   Aplicação: Fiat doblo 1.4 MPI CARGO FLEX 2P MANUAL PRETO, Fiat Doblo 1.8 ADVENTURE 16V FLEX 4P MANUAL PRETO, Fiat Doblo 1.8 MPI CARGO 16V FLEX 2P MANUAL PRETO, Fiat Doblo 1.8 MPI ESSENCE 16V FLEX 4P MANUAL, Fiat Doblo 1.8 MPI ESSENCE 7L 16V FLEX 4P MANUAL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</si>
  <si>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https://s3.amazonaws.com/tiny-anexos-us/erp/ODk4NTQ1NzA2/3d81225a13a2a50bfa987ad142add5b3.jpg</t>
  </si>
  <si>
    <t>https://s3.amazonaws.com/tiny-anexos-us/erp/ODk4NTQ1NzA2/c29578d78d32694d5901ca988c5e4df6.jpg</t>
  </si>
  <si>
    <t>https://s3.amazonaws.com/tiny-anexos-us/erp/ODk4NTQ1NzA2/c2e3546ede2ab7cd60c8f794fef525df.jpg</t>
  </si>
  <si>
    <t>https://s3.amazonaws.com/tiny-anexos-us/erp/ODk4NTQ1NzA2/e071b4657ed9e2fcce57bed0472670a2.jpg</t>
  </si>
  <si>
    <t>https://s3.amazonaws.com/tiny-anexos-us/erp/ODk4NTQ1NzA2/26cf433cd12dc07cb34667f68b496fe6.jpg</t>
  </si>
  <si>
    <t>https://s3.amazonaws.com/tiny-anexos-us/erp/ODk4NTQ1NzA2/27be49b6e5427821f6ab29092e0e17f5.jpg</t>
  </si>
  <si>
    <t>Modelo:Smart||Adicional Kit:-||Modelo Veículo:Doblo||Ano:2003 A 2021||Cor:Preto||</t>
  </si>
  <si>
    <t>904741149</t>
  </si>
  <si>
    <t>XFI204SMG</t>
  </si>
  <si>
    <t>Travessa Fiat - Smart - - - Freemont - 2011 A 2016 - Grafite</t>
  </si>
  <si>
    <t>https://s3.amazonaws.com/tiny-anexos-us/erp/ODk4NTQ1NzA2/0f58566d3de91ef1bffe0351b7f3c430.jpg</t>
  </si>
  <si>
    <t>https://s3.amazonaws.com/tiny-anexos-us/erp/ODk4NTQ1NzA2/2b72204ff64ce9ba1753b1860fda3bde.jpg</t>
  </si>
  <si>
    <t>https://s3.amazonaws.com/tiny-anexos-us/erp/ODk4NTQ1NzA2/af7d3ccf7863cbb6fbba7839c57d98bf.jpg</t>
  </si>
  <si>
    <t>https://s3.amazonaws.com/tiny-anexos-us/erp/ODk4NTQ1NzA2/728377977e299fc6b02702f3c6d61730.jpg</t>
  </si>
  <si>
    <t>https://s3.amazonaws.com/tiny-anexos-us/erp/ODk4NTQ1NzA2/2ff9c64ce8c6f9e9c9e73dc352009ad8.jpg</t>
  </si>
  <si>
    <t>https://s3.amazonaws.com/tiny-anexos-us/erp/ODk4NTQ1NzA2/053336971cca9d7bc9f3a0aaa8029716.jpg</t>
  </si>
  <si>
    <t>Modelo:Smart||Adicional Kit:-||Modelo Veículo:Freemont||Ano:2011 A 2016||Cor:Grafite||</t>
  </si>
  <si>
    <t>904741138</t>
  </si>
  <si>
    <t>XFI204SMP</t>
  </si>
  <si>
    <t>Travessa Fiat - Smart - - - Freemont - 2011 A 2016 - Prata</t>
  </si>
  <si>
    <t>https://s3.amazonaws.com/tiny-anexos-us/erp/ODk4NTQ1NzA2/7a670057639dafc3dd4c371fba4f4f58.jpg</t>
  </si>
  <si>
    <t>https://s3.amazonaws.com/tiny-anexos-us/erp/ODk4NTQ1NzA2/2db7b5af1244cea5e53e493f9614324c.jpg</t>
  </si>
  <si>
    <t>https://s3.amazonaws.com/tiny-anexos-us/erp/ODk4NTQ1NzA2/38012e495c5f1085dd655ee21decd86d.jpg</t>
  </si>
  <si>
    <t>https://s3.amazonaws.com/tiny-anexos-us/erp/ODk4NTQ1NzA2/8fb923d18075a812728d79215c538aa5.jpg</t>
  </si>
  <si>
    <t>https://s3.amazonaws.com/tiny-anexos-us/erp/ODk4NTQ1NzA2/b4b77418fef721f3e0c3df2fe7cdc1bb.jpg</t>
  </si>
  <si>
    <t>https://s3.amazonaws.com/tiny-anexos-us/erp/ODk4NTQ1NzA2/e3492f6a6e27088ee175419c2ac3503f.jpg</t>
  </si>
  <si>
    <t>Modelo:Smart||Adicional Kit:-||Modelo Veículo:Freemont||Ano:2011 A 2016||Cor:Prata||</t>
  </si>
  <si>
    <t>904741145</t>
  </si>
  <si>
    <t>XFI204SMB</t>
  </si>
  <si>
    <t>Travessa Fiat - Smart - - - Freemont - 2011 A 2016 - Preto</t>
  </si>
  <si>
    <t>https://s3.amazonaws.com/tiny-anexos-us/erp/ODk4NTQ1NzA2/6694b3d7f88ed6a93579d2da6e3096f9.jpg</t>
  </si>
  <si>
    <t>https://s3.amazonaws.com/tiny-anexos-us/erp/ODk4NTQ1NzA2/993b3702ea5103c4918b51c1e68047f0.jpg</t>
  </si>
  <si>
    <t>https://s3.amazonaws.com/tiny-anexos-us/erp/ODk4NTQ1NzA2/ed7568f9cac72a8ff355a07e1b3eccd1.jpg</t>
  </si>
  <si>
    <t>https://s3.amazonaws.com/tiny-anexos-us/erp/ODk4NTQ1NzA2/2a91da2d84e7daf84ccac83d9272b8fc.jpg</t>
  </si>
  <si>
    <t>https://s3.amazonaws.com/tiny-anexos-us/erp/ODk4NTQ1NzA2/bccbbd77b278658e41ea3f3fa5f758e9.jpg</t>
  </si>
  <si>
    <t>https://s3.amazonaws.com/tiny-anexos-us/erp/ODk4NTQ1NzA2/ce44015be3ec5d0821b48e888bd595e5.jpg</t>
  </si>
  <si>
    <t>Modelo:Smart||Adicional Kit:-||Modelo Veículo:Freemont||Ano:2011 A 2016||Cor:Preto||</t>
  </si>
  <si>
    <t>904741386</t>
  </si>
  <si>
    <t>XFI203SMG</t>
  </si>
  <si>
    <t>Travessa Fiat - Smart - - - Idea (Exceto Adventure) - - - Grafite</t>
  </si>
  <si>
    <t>https://s3.amazonaws.com/tiny-anexos-us/erp/ODk4NTQ1NzA2/7225911b54dc09551e80ea9df01cb99c.jpg</t>
  </si>
  <si>
    <t>https://s3.amazonaws.com/tiny-anexos-us/erp/ODk4NTQ1NzA2/bbf3bc2fc1116c8e5a2ab0e38d56c60a.jpg</t>
  </si>
  <si>
    <t>https://s3.amazonaws.com/tiny-anexos-us/erp/ODk4NTQ1NzA2/3c8492f74a53cdd029d8ddd22f7c0787.jpg</t>
  </si>
  <si>
    <t>https://s3.amazonaws.com/tiny-anexos-us/erp/ODk4NTQ1NzA2/58ef5332651b24c812ffa9d8e018a902.jpg</t>
  </si>
  <si>
    <t>https://s3.amazonaws.com/tiny-anexos-us/erp/ODk4NTQ1NzA2/35582711424f095b1b5a8642ce23f86e.jpg</t>
  </si>
  <si>
    <t>https://s3.amazonaws.com/tiny-anexos-us/erp/ODk4NTQ1NzA2/32866154973abf1e83226b76bb68f6c2.jpg</t>
  </si>
  <si>
    <t>Modelo:Smart||Adicional Kit:-||Modelo Veículo:Idea (Exceto Adventure)||Ano:-||Cor:Grafite||</t>
  </si>
  <si>
    <t>904741394</t>
  </si>
  <si>
    <t>Travessa Fiat - Smart - - - Idea (Exceto Adventure) - - - Prata</t>
  </si>
  <si>
    <t>https://s3.amazonaws.com/tiny-anexos-us/erp/ODk4NTQ1NzA2/42f8107c8d74d396e4b6880a2fefdd35.jpg</t>
  </si>
  <si>
    <t>https://s3.amazonaws.com/tiny-anexos-us/erp/ODk4NTQ1NzA2/e8a0b4c1e0297f36d131583bfa517a70.jpg</t>
  </si>
  <si>
    <t>https://s3.amazonaws.com/tiny-anexos-us/erp/ODk4NTQ1NzA2/1382141e4a97fac391d820adb3e29ed2.jpg</t>
  </si>
  <si>
    <t>https://s3.amazonaws.com/tiny-anexos-us/erp/ODk4NTQ1NzA2/77f65a2ca161d45e0756d461fbf72c6e.jpg</t>
  </si>
  <si>
    <t>https://s3.amazonaws.com/tiny-anexos-us/erp/ODk4NTQ1NzA2/6aa0a739f11857996bb2b73f871f70e9.jpg</t>
  </si>
  <si>
    <t>https://s3.amazonaws.com/tiny-anexos-us/erp/ODk4NTQ1NzA2/ff3899e25c9411f10c668ec62a25a633.jpg</t>
  </si>
  <si>
    <t>Modelo:Smart||Adicional Kit:-||Modelo Veículo:Idea (Exceto Adventure)||Ano:-||Cor:Prata||</t>
  </si>
  <si>
    <t>904741390</t>
  </si>
  <si>
    <t>Travessa Fiat - Smart - - - Idea (Exceto Adventure) - - - Preto</t>
  </si>
  <si>
    <t>https://s3.amazonaws.com/tiny-anexos-us/erp/ODk4NTQ1NzA2/5ce903291fa4f66ff4d6e044db16f783.jpg</t>
  </si>
  <si>
    <t>https://s3.amazonaws.com/tiny-anexos-us/erp/ODk4NTQ1NzA2/cb02c925e73630f00f2ebeba80c7733a.jpg</t>
  </si>
  <si>
    <t>https://s3.amazonaws.com/tiny-anexos-us/erp/ODk4NTQ1NzA2/3d7b004635f9facb5f4f9f32665f426e.jpg</t>
  </si>
  <si>
    <t>https://s3.amazonaws.com/tiny-anexos-us/erp/ODk4NTQ1NzA2/18c99db392fdf2e64fefdb2f2ae1ca18.jpg</t>
  </si>
  <si>
    <t>https://s3.amazonaws.com/tiny-anexos-us/erp/ODk4NTQ1NzA2/b75d1edb6a123bde0bf0d5d9be5a5879.jpg</t>
  </si>
  <si>
    <t>https://s3.amazonaws.com/tiny-anexos-us/erp/ODk4NTQ1NzA2/c4633ab36a8a2595540b466e7777df90.jpg</t>
  </si>
  <si>
    <t>Modelo:Smart||Adicional Kit:-||Modelo Veículo:Idea (Exceto Adventure)||Ano:-||Cor:Preto||</t>
  </si>
  <si>
    <t>904741153</t>
  </si>
  <si>
    <t>Travessa Fiat - Smart - - - Mobi Way - - - Grafite</t>
  </si>
  <si>
    <t>https://s3.amazonaws.com/tiny-anexos-us/erp/ODk4NTQ1NzA2/14152f02d8168eae3386d755d0a0402a.jpg</t>
  </si>
  <si>
    <t>https://s3.amazonaws.com/tiny-anexos-us/erp/ODk4NTQ1NzA2/59e661c0d64c5140257dc97b62773cc3.jpg</t>
  </si>
  <si>
    <t>https://s3.amazonaws.com/tiny-anexos-us/erp/ODk4NTQ1NzA2/852d5983af77915282c954432ac72685.jpg</t>
  </si>
  <si>
    <t>https://s3.amazonaws.com/tiny-anexos-us/erp/ODk4NTQ1NzA2/60640e4ee9f0dd686fc3627d45db0f95.jpg</t>
  </si>
  <si>
    <t>https://s3.amazonaws.com/tiny-anexos-us/erp/ODk4NTQ1NzA2/7756aa3ebfcd6db2bafb4a3d152496db.jpg</t>
  </si>
  <si>
    <t>https://s3.amazonaws.com/tiny-anexos-us/erp/ODk4NTQ1NzA2/6f4669bce6d4c79b4ed6303617f3fc36.jpg</t>
  </si>
  <si>
    <t>Modelo:Smart||Adicional Kit:-||Modelo Veículo:Mobi Way||Ano:-||Cor:Grafite||</t>
  </si>
  <si>
    <t>904741157</t>
  </si>
  <si>
    <t>XFI205SMP</t>
  </si>
  <si>
    <t>Travessa Fiat - Smart - - - Mobi Way - - - Prata</t>
  </si>
  <si>
    <t>https://s3.amazonaws.com/tiny-anexos-us/erp/ODk4NTQ1NzA2/245553720fc779a424dd272909ff0952.jpg</t>
  </si>
  <si>
    <t>https://s3.amazonaws.com/tiny-anexos-us/erp/ODk4NTQ1NzA2/035dfe7cef6298340e6e70912bd4c486.jpg</t>
  </si>
  <si>
    <t>https://s3.amazonaws.com/tiny-anexos-us/erp/ODk4NTQ1NzA2/69a398133cb98a449fba9a3bad8fba3b.jpg</t>
  </si>
  <si>
    <t>https://s3.amazonaws.com/tiny-anexos-us/erp/ODk4NTQ1NzA2/c6fcd344886f80ec33f1d1dda9f3e833.jpg</t>
  </si>
  <si>
    <t>https://s3.amazonaws.com/tiny-anexos-us/erp/ODk4NTQ1NzA2/332fb07b0b6acbe6837e23109bf95bb3.jpg</t>
  </si>
  <si>
    <t>https://s3.amazonaws.com/tiny-anexos-us/erp/ODk4NTQ1NzA2/a2eb5e6ff633a278bfdab6f84c401da0.jpg</t>
  </si>
  <si>
    <t>Modelo:Smart||Adicional Kit:-||Modelo Veículo:Mobi Way||Ano:-||Cor:Prata||</t>
  </si>
  <si>
    <t>904741162</t>
  </si>
  <si>
    <t>Travessa Fiat - Smart - - - Mobi Way - - - Preto</t>
  </si>
  <si>
    <t>TRAVESSA LARGA DE TETO MOBI TREKKING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Fiat Modelo: Mobi Trekking Ano: 2016 a 2025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</si>
  <si>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https://s3.amazonaws.com/tiny-anexos-us/erp/ODk4NTQ1NzA2/f7b6044765eef3a6485fdc86080d3284.jpeg</t>
  </si>
  <si>
    <t>https://s3.amazonaws.com/tiny-anexos-us/erp/ODk4NTQ1NzA2/df40cac51e2e76c9e33fc7a8578ad3ef.jpeg</t>
  </si>
  <si>
    <t>https://s3.amazonaws.com/tiny-anexos-us/erp/ODk4NTQ1NzA2/88e2542ae2af4b25968937b91bfe3575.jpeg</t>
  </si>
  <si>
    <t>https://s3.amazonaws.com/tiny-anexos-us/erp/ODk4NTQ1NzA2/9e295e36c53137225aa6b957c6d0fee1.jpeg</t>
  </si>
  <si>
    <t>https://s3.amazonaws.com/tiny-anexos-us/erp/ODk4NTQ1NzA2/c87a484069ef946dc128ec046f06971c.jpeg</t>
  </si>
  <si>
    <t>https://s3.amazonaws.com/tiny-anexos-us/erp/ODk4NTQ1NzA2/363d22e9c3d5dd844cc92810eb785b07.jpeg</t>
  </si>
  <si>
    <t>Modelo:Smart||Adicional Kit:-||Modelo Veículo:Mobi Way||Ano:-||Cor:Preto||</t>
  </si>
  <si>
    <t>904741166</t>
  </si>
  <si>
    <t>XFI208SMG</t>
  </si>
  <si>
    <t>Travessa Fiat - Smart - - - Palio Weekend - - - Grafite</t>
  </si>
  <si>
    <t>https://s3.amazonaws.com/tiny-anexos-us/erp/ODk4NTQ1NzA2/406c949115c4a8cfb1b54003e95bd590.jpg</t>
  </si>
  <si>
    <t>https://s3.amazonaws.com/tiny-anexos-us/erp/ODk4NTQ1NzA2/e82ab5e2f776bb923e957daecdae1e89.jpg</t>
  </si>
  <si>
    <t>https://s3.amazonaws.com/tiny-anexos-us/erp/ODk4NTQ1NzA2/f79973afe0c42c46af8519578ac93b41.jpg</t>
  </si>
  <si>
    <t>https://s3.amazonaws.com/tiny-anexos-us/erp/ODk4NTQ1NzA2/074b860cb621f8fcbb4c1f21b2b1a47e.jpg</t>
  </si>
  <si>
    <t>https://s3.amazonaws.com/tiny-anexos-us/erp/ODk4NTQ1NzA2/0b597663d9800f2d56d3b81af48aced3.jpg</t>
  </si>
  <si>
    <t>https://s3.amazonaws.com/tiny-anexos-us/erp/ODk4NTQ1NzA2/a62785a0dce9626883df920544527af7.jpg</t>
  </si>
  <si>
    <t>Modelo:Smart||Adicional Kit:-||Modelo Veículo:Palio Weekend||Ano:-||Cor:Grafite||</t>
  </si>
  <si>
    <t>904741170</t>
  </si>
  <si>
    <t>XFI208SMP</t>
  </si>
  <si>
    <t>Travessa Fiat - Smart - - - Palio Weekend - - - Prata</t>
  </si>
  <si>
    <t>https://s3.amazonaws.com/tiny-anexos-us/erp/ODk4NTQ1NzA2/2f8f09634eaefc2ab5073880c817c4b8.jpg</t>
  </si>
  <si>
    <t>https://s3.amazonaws.com/tiny-anexos-us/erp/ODk4NTQ1NzA2/ce1ddf23adcdf1a107364b2dd145933e.jpg</t>
  </si>
  <si>
    <t>https://s3.amazonaws.com/tiny-anexos-us/erp/ODk4NTQ1NzA2/15c851f89fb7541118d5604e517d2f1a.jpg</t>
  </si>
  <si>
    <t>https://s3.amazonaws.com/tiny-anexos-us/erp/ODk4NTQ1NzA2/eb8d6e1f4c17c60ff38a27027a4ad4d9.jpg</t>
  </si>
  <si>
    <t>https://s3.amazonaws.com/tiny-anexos-us/erp/ODk4NTQ1NzA2/e3d2d36d957fd475c8cd46a41b54e4ad.jpg</t>
  </si>
  <si>
    <t>https://s3.amazonaws.com/tiny-anexos-us/erp/ODk4NTQ1NzA2/c04c7fb4a4f1bee57f1fd06d429319d1.jpg</t>
  </si>
  <si>
    <t>Modelo:Smart||Adicional Kit:-||Modelo Veículo:Palio Weekend||Ano:-||Cor:Prata||</t>
  </si>
  <si>
    <t>904741174</t>
  </si>
  <si>
    <t>Travessa Fiat - Smart - - - Palio Weekend - - - Preto</t>
  </si>
  <si>
    <t>https://s3.amazonaws.com/tiny-anexos-us/erp/ODk4NTQ1NzA2/39248a02b58d16c06530358f7ecca307.jpg</t>
  </si>
  <si>
    <t>https://s3.amazonaws.com/tiny-anexos-us/erp/ODk4NTQ1NzA2/9371dd8e7c103fae24db92bf2c3919cd.jpg</t>
  </si>
  <si>
    <t>https://s3.amazonaws.com/tiny-anexos-us/erp/ODk4NTQ1NzA2/c0fdfba40323494ba3b874bf3be6ea6c.jpg</t>
  </si>
  <si>
    <t>https://s3.amazonaws.com/tiny-anexos-us/erp/ODk4NTQ1NzA2/da87aeed5433692c5ae1e13baf136818.jpg</t>
  </si>
  <si>
    <t>https://s3.amazonaws.com/tiny-anexos-us/erp/ODk4NTQ1NzA2/b7e4682579c4b6209251939aaaeee8a4.jpg</t>
  </si>
  <si>
    <t>https://s3.amazonaws.com/tiny-anexos-us/erp/ODk4NTQ1NzA2/183e36cf546b9b4a0498259dc28d82ba.jpg</t>
  </si>
  <si>
    <t>Modelo:Smart||Adicional Kit:-||Modelo Veículo:Palio Weekend||Ano:-||Cor:Preto||</t>
  </si>
  <si>
    <t>904723780</t>
  </si>
  <si>
    <t>XFI201SMG</t>
  </si>
  <si>
    <t>Travessa Fiat - Smart - - - Strada - 2001 A 2024 - Grafite</t>
  </si>
  <si>
    <t>Modelo:Smart||Adicional Kit:-||Modelo Veículo:Strada||Ano:2001 A 2024||Cor:Grafite||</t>
  </si>
  <si>
    <t>904721339</t>
  </si>
  <si>
    <t>XFI201SMP</t>
  </si>
  <si>
    <t>Travessa Fiat - Smart - - - Strada - 2001 A 2024 - Prata</t>
  </si>
  <si>
    <t>Modelo:Smart||Adicional Kit:-||Modelo Veículo:Strada||Ano:2001 A 2024||Cor:Prata||</t>
  </si>
  <si>
    <t>904721343</t>
  </si>
  <si>
    <t>XFI201SMB</t>
  </si>
  <si>
    <t>Travessa Fiat - Smart - - - Strada - 2001 A 2024 - Preto</t>
  </si>
  <si>
    <t>https://s3.amazonaws.com/tiny-anexos-us/erp/ODk4NTQ1NzA2/21e035a185f1318af1e4a545a74da725.jpg</t>
  </si>
  <si>
    <t>https://s3.amazonaws.com/tiny-anexos-us/erp/ODk4NTQ1NzA2/f9db9641b98b73edcbbdfea3bc6eafa3.jpg</t>
  </si>
  <si>
    <t>https://s3.amazonaws.com/tiny-anexos-us/erp/ODk4NTQ1NzA2/d7ddc60f24d321239d5241c0834f95f0.jpg</t>
  </si>
  <si>
    <t>https://s3.amazonaws.com/tiny-anexos-us/erp/ODk4NTQ1NzA2/89157ab2bc17f2b9a6ddad36dd065401.jpg</t>
  </si>
  <si>
    <t>https://s3.amazonaws.com/tiny-anexos-us/erp/ODk4NTQ1NzA2/6c699bf816923497149b566f4635265b.jpg</t>
  </si>
  <si>
    <t>https://s3.amazonaws.com/tiny-anexos-us/erp/ODk4NTQ1NzA2/75b1a4295ecefa72716a04820d826961.jpg</t>
  </si>
  <si>
    <t>Modelo:Smart||Adicional Kit:-||Modelo Veículo:Strada||Ano:2001 A 2024||Cor:Preto||</t>
  </si>
  <si>
    <t>904741178</t>
  </si>
  <si>
    <t>Travessa Fiat - Smart - - - Strada - 2020+ - Grafite</t>
  </si>
  <si>
    <t>https://s3.amazonaws.com/tiny-anexos-us/erp/ODk4NTQ1NzA2/ba2a5dd7d2f3882bcb7781a8a457977e.jpg</t>
  </si>
  <si>
    <t>https://s3.amazonaws.com/tiny-anexos-us/erp/ODk4NTQ1NzA2/4ac66f7be7cb0fc7d71816f3e02acec2.jpg</t>
  </si>
  <si>
    <t>https://s3.amazonaws.com/tiny-anexos-us/erp/ODk4NTQ1NzA2/dc44f22b0a864c824724cfe1378dd2b1.jpg</t>
  </si>
  <si>
    <t>https://s3.amazonaws.com/tiny-anexos-us/erp/ODk4NTQ1NzA2/42655f5bcb3d143e3750a1be13923701.jpg</t>
  </si>
  <si>
    <t>https://s3.amazonaws.com/tiny-anexos-us/erp/ODk4NTQ1NzA2/6b8bae68fc463bcb8be216a456d8f9ef.jpg</t>
  </si>
  <si>
    <t>https://s3.amazonaws.com/tiny-anexos-us/erp/ODk4NTQ1NzA2/8c43d7c33a1b9f1302d56e7aa82c037c.jpg</t>
  </si>
  <si>
    <t>Modelo:Smart||Adicional Kit:-||Modelo Veículo:Strada||Ano:2020+||Cor:Grafite||</t>
  </si>
  <si>
    <t>904741182</t>
  </si>
  <si>
    <t>Travessa Fiat - Smart - - - Strada - 2020+ - Prata</t>
  </si>
  <si>
    <t>https://s3.amazonaws.com/tiny-anexos-us/erp/ODk4NTQ1NzA2/87d3172fb93766209a66542faac57f73.jpg</t>
  </si>
  <si>
    <t>https://s3.amazonaws.com/tiny-anexos-us/erp/ODk4NTQ1NzA2/a0076ccebc4906908de6b8ba40a7a6a0.jpg</t>
  </si>
  <si>
    <t>https://s3.amazonaws.com/tiny-anexos-us/erp/ODk4NTQ1NzA2/b6162e7e546ad2aa9fc64a0e15bc19c7.jpg</t>
  </si>
  <si>
    <t>https://s3.amazonaws.com/tiny-anexos-us/erp/ODk4NTQ1NzA2/894062b2d06c784e393b03b9f67440a2.jpg</t>
  </si>
  <si>
    <t>https://s3.amazonaws.com/tiny-anexos-us/erp/ODk4NTQ1NzA2/1c57060fc312cc0a04cb8cd9069f090b.jpg</t>
  </si>
  <si>
    <t>https://s3.amazonaws.com/tiny-anexos-us/erp/ODk4NTQ1NzA2/4bd2f321cc890191fb1cbf30ce933bf1.jpg</t>
  </si>
  <si>
    <t>Modelo:Smart||Adicional Kit:-||Modelo Veículo:Strada||Ano:2020+||Cor:Prata||</t>
  </si>
  <si>
    <t>904741186</t>
  </si>
  <si>
    <t>Travessa Fiat - Smart - - - Strada - 2020+ - Preto</t>
  </si>
  <si>
    <t>TRAVESSA LARGA DE TETO – ( 100% ALUMINIO )  -&gt; NÃO É PLASTICO</t>
  </si>
  <si>
    <t>https://s3.amazonaws.com/tiny-anexos-us/erp/ODk4NTQ1NzA2/9ea6dcea70ea935971de08fb5c141a63.jpg</t>
  </si>
  <si>
    <t>https://s3.amazonaws.com/tiny-anexos-us/erp/ODk4NTQ1NzA2/6deb241cc81a89166b40ba439ea16936.jpg</t>
  </si>
  <si>
    <t>https://s3.amazonaws.com/tiny-anexos-us/erp/ODk4NTQ1NzA2/79ed012bc3f5d85f4204cf7db49a1a53.jpg</t>
  </si>
  <si>
    <t>https://s3.amazonaws.com/tiny-anexos-us/erp/ODk4NTQ1NzA2/7b38281ccf2b095c25279c1465d1a886.jpg</t>
  </si>
  <si>
    <t>https://s3.amazonaws.com/tiny-anexos-us/erp/ODk4NTQ1NzA2/b4ae6e096c4013084a5f0b11546ccdf3.jpg</t>
  </si>
  <si>
    <t>https://s3.amazonaws.com/tiny-anexos-us/erp/ODk4NTQ1NzA2/6a7328981621a4de82e45e3af44eb1f6.jpg</t>
  </si>
  <si>
    <t>Modelo:Smart||Adicional Kit:-||Modelo Veículo:Strada||Ano:2020+||Cor:Preto||</t>
  </si>
  <si>
    <t>904741202</t>
  </si>
  <si>
    <t>1BXFI211SMG</t>
  </si>
  <si>
    <t>Travessa Fiat - Smart - - - Strada Locker (1 Perfil) - 1999 A 2019 - Grafite</t>
  </si>
  <si>
    <t>https://s3.amazonaws.com/tiny-anexos-us/erp/ODk4NTQ1NzA2/630e71cca1e27de70b6a7fc99c318fc0.jpg</t>
  </si>
  <si>
    <t>https://s3.amazonaws.com/tiny-anexos-us/erp/ODk4NTQ1NzA2/1cb24dfc8735cbcf665edc3a2826c714.jpg</t>
  </si>
  <si>
    <t>https://s3.amazonaws.com/tiny-anexos-us/erp/ODk4NTQ1NzA2/a4fdfbd260f1e7e5977bca30e0d1af84.jpg</t>
  </si>
  <si>
    <t>https://s3.amazonaws.com/tiny-anexos-us/erp/ODk4NTQ1NzA2/73384f92fc247825897f71d658ac6a59.jpg</t>
  </si>
  <si>
    <t>https://s3.amazonaws.com/tiny-anexos-us/erp/ODk4NTQ1NzA2/8dde42b2b33df64ccc985a8c23b73502.jpg</t>
  </si>
  <si>
    <t>https://s3.amazonaws.com/tiny-anexos-us/erp/ODk4NTQ1NzA2/08f7282dc363a954dae60858b7ae3cc6.jpg</t>
  </si>
  <si>
    <t>Modelo:Smart||Adicional Kit:-||Modelo Veículo:Strada Locker (1 Perfil)||Ano:1999 A 2019||Cor:Grafite||</t>
  </si>
  <si>
    <t>904741206</t>
  </si>
  <si>
    <t>Travessa Fiat - Smart - - - Strada Locker (1 Perfil) - 1999 A 2019 - Prata</t>
  </si>
  <si>
    <t>https://s3.amazonaws.com/tiny-anexos-us/erp/ODk4NTQ1NzA2/0df8f2d1f27baa6dca031c080e22626f.jpg</t>
  </si>
  <si>
    <t>https://s3.amazonaws.com/tiny-anexos-us/erp/ODk4NTQ1NzA2/51baef12a3986377163b246d00889db6.jpg</t>
  </si>
  <si>
    <t>https://s3.amazonaws.com/tiny-anexos-us/erp/ODk4NTQ1NzA2/1665b9d1188b0eead94ccb69f20b4542.jpg</t>
  </si>
  <si>
    <t>https://s3.amazonaws.com/tiny-anexos-us/erp/ODk4NTQ1NzA2/02a5cfcd8f8d353619c4112c715db80d.jpg</t>
  </si>
  <si>
    <t>https://s3.amazonaws.com/tiny-anexos-us/erp/ODk4NTQ1NzA2/3b113e20e259c2ce35af7c063c4960b4.jpg</t>
  </si>
  <si>
    <t>https://s3.amazonaws.com/tiny-anexos-us/erp/ODk4NTQ1NzA2/ea963029f5f62f11e0a306baca1f5657.jpg</t>
  </si>
  <si>
    <t>Modelo:Smart||Adicional Kit:-||Modelo Veículo:Strada Locker (1 Perfil)||Ano:1999 A 2019||Cor:Prata||</t>
  </si>
  <si>
    <t>904741210</t>
  </si>
  <si>
    <t>1BXFI211SMB</t>
  </si>
  <si>
    <t>Travessa Fiat - Smart - - - Strada Locker (1 Perfil) - 1999 A 2019 - Preto</t>
  </si>
  <si>
    <t>https://s3.amazonaws.com/tiny-anexos-us/erp/ODk4NTQ1NzA2/352437259ffd97d238b855324b4ddb89.jpg</t>
  </si>
  <si>
    <t>https://s3.amazonaws.com/tiny-anexos-us/erp/ODk4NTQ1NzA2/a8fd06947c36effe0a67f156f875e997.jpg</t>
  </si>
  <si>
    <t>https://s3.amazonaws.com/tiny-anexos-us/erp/ODk4NTQ1NzA2/ec1639b6b78ac25151a8b32e23f5c92d.jpg</t>
  </si>
  <si>
    <t>https://s3.amazonaws.com/tiny-anexos-us/erp/ODk4NTQ1NzA2/7de73a60eba2a07fc944d0ae3d4a9a2d.jpg</t>
  </si>
  <si>
    <t>https://s3.amazonaws.com/tiny-anexos-us/erp/ODk4NTQ1NzA2/7e4df6d67c046e028bf4f71ad9c5c574.jpg</t>
  </si>
  <si>
    <t>https://s3.amazonaws.com/tiny-anexos-us/erp/ODk4NTQ1NzA2/8b708c2fb036fe49f759a5939bca423f.jpg</t>
  </si>
  <si>
    <t>Modelo:Smart||Adicional Kit:-||Modelo Veículo:Strada Locker (1 Perfil)||Ano:1999 A 2019||Cor:Preto||</t>
  </si>
  <si>
    <t>904721391</t>
  </si>
  <si>
    <t>Travessa Fiat - Smart - - - Strada Locker (Cabine Dupla) - 2019 - Preto</t>
  </si>
  <si>
    <t>&lt;p&gt;Travessa Larga Rack de Teto Bagageiro XRack – Segurança, Resistência e Design Premium&lt;/p&gt; &lt;p&gt;Não é plástico. Todo o conjunto de ponteiras e perfis são fabricados 100% em alumínio de alta resistência, garantindo durabilidade e segurança para suas viagens.&lt;/p&gt; &lt;p&gt;Aplicação&lt;br&gt;- Montadora: &lt;br&gt;- Modelo: &lt;br&gt;- Anos: &lt;br&gt;- Instalação fácil: Fixação direta nas longarinas originais do veículo, sem necessidade de furos ou adaptações.&lt;/p&gt; &lt;p&gt;Mais Espaço e Segurança para suas Viagens&lt;/p&gt; &lt;p&gt;Seu carro foi feito para grandes momentos, e com o Rack de Teto Travessa XRack, você aproveita ainda mais o espaço do seu carro. Ideal para transportar cargas de até 45 kg, esse rack permite que você leve bagagens extras, malas, suportes de bicicleta e outros acessórios com total segurança.&lt;/p&gt; &lt;p&gt;Especificações Técnicas&lt;br&gt;- Modelo transversal para fixação nas longarinas&lt;br&gt;- Perfis de alumínio de alta resistência e leveza&lt;br&gt;- Ponteiras de alumínio, sem plástico, garantindo maior durabilidade&lt;br&gt;- Acabamento premium com pintura eletrostática, proporcionando resistência contra desgastes&lt;br&gt;- Suporta até 45 kg de carga bem distribuída&lt;/p&gt; &lt;p&gt;Conteúdo da Embalagem&lt;br&gt;2 Perfis de Alumínio (Preto, Prata ou Grafite)&lt;br&gt;4 Ponteiras de Alumínio Preto&lt;br&gt;4 Parafusos Sextavados M6x12mm&lt;br&gt;4 Parafusos de Inox Allen M6x50mm&lt;br&gt;4 Porcas de Inox Allen M6x35mm&lt;br&gt;1 Ferramenta Chave Allen 6mm&lt;/p&gt; &lt;p&gt;Informações Importantes&lt;/p&gt; &lt;p&gt;- Kit completo – acompanha todos os itens necessários para instalação&lt;br&gt;- Imagens meramente ilustrativas&lt;br&gt;- Não nos responsabilizamos por instalações feitas de forma incorreta. Recomendamos instalação por um profissional.&lt;/p&gt; &lt;p&gt;Garanta já sua Travessa XRack e aproveite mais praticidade e segurança em todas as suas viagens.&lt;/p&gt;</t>
  </si>
  <si>
    <t>https://s3.amazonaws.com/tiny-anexos-us/erp/ODk4NTQ1NzA2/4f619a4e6c542ccb778e691fc07ee0a9.jpg</t>
  </si>
  <si>
    <t>https://s3.amazonaws.com/tiny-anexos-us/erp/ODk4NTQ1NzA2/6c28dd940c0ac4c8a2b634501e1d4160.jpg</t>
  </si>
  <si>
    <t>https://s3.amazonaws.com/tiny-anexos-us/erp/ODk4NTQ1NzA2/9956d3e182678275b55a0c8e15e94c69.jpg</t>
  </si>
  <si>
    <t>https://s3.amazonaws.com/tiny-anexos-us/erp/ODk4NTQ1NzA2/10ca5bef015dcc9e637618a68d06987f.jpg</t>
  </si>
  <si>
    <t>https://s3.amazonaws.com/tiny-anexos-us/erp/ODk4NTQ1NzA2/24009e51db23fdac293311c8d3e52727.jpg</t>
  </si>
  <si>
    <t>https://s3.amazonaws.com/tiny-anexos-us/erp/ODk4NTQ1NzA2/ef27ab957347465a80185761b2c8d5fe.jpg</t>
  </si>
  <si>
    <t>Modelo:Smart||Adicional Kit:-||Modelo Veículo:Strada Locker (Cabine Dupla)||Ano:2019||Cor:Preto||</t>
  </si>
  <si>
    <t>920231313</t>
  </si>
  <si>
    <t>Travessa Fiat - Smart - - - Strada Locker - - - Grafite</t>
  </si>
  <si>
    <t>https://s3.amazonaws.com/tiny-anexos-us/erp/ODk4NTQ1NzA2/d84252b3bb8718809d246870d03afcad.jpg</t>
  </si>
  <si>
    <t>https://s3.amazonaws.com/tiny-anexos-us/erp/ODk4NTQ1NzA2/849ab4595ba7ae6fcc0190e00299df55.jpg</t>
  </si>
  <si>
    <t>https://s3.amazonaws.com/tiny-anexos-us/erp/ODk4NTQ1NzA2/982adf5aca0d6a09c3e8787638dbd44b.jpg</t>
  </si>
  <si>
    <t>https://s3.amazonaws.com/tiny-anexos-us/erp/ODk4NTQ1NzA2/6a89b0fd77389fe5f753cbc6796979f0.jpg</t>
  </si>
  <si>
    <t>https://s3.amazonaws.com/tiny-anexos-us/erp/ODk4NTQ1NzA2/efd8599a183c88dc37934fcf5ca93636.jpg</t>
  </si>
  <si>
    <t>https://s3.amazonaws.com/tiny-anexos-us/erp/ODk4NTQ1NzA2/3e22eecd36d6582148362cdb97a2ce8d.jpg</t>
  </si>
  <si>
    <t>Modelo:Smart||Adicional Kit:-||Modelo Veículo:Strada Locker||Ano:-||Cor:Grafite||</t>
  </si>
  <si>
    <t>926635661</t>
  </si>
  <si>
    <t>Travessa Fiat - Smart - - - Strada Locker - - - Preto</t>
  </si>
  <si>
    <t>TRAVESSA LARGA DE TETO – ( 100% ALUMINIO )  !!!!!!!!! NECESSARIO LONGARINA EM V ORIGINAL DE FABRICA!!!!!!!  !!!!!!!!!VEICULO COMPORTA APENAS UMA TRAVESSA!!!!!!!!!  !!!!!!!!!!!!!! TRAVESSA NAO COMPATIVEIS PARA VEICULOS COM ANTENA NO TETO!!!!!!!!!!!!!  " NÃO É PLASTICO " TODO CONJUNTO DE PONTEIRAS E BARRAS SÃO FABRICADAS EM ALUMÍNIO  ATENÇÃO: TODOS OS ACESSORIOS INSTALADOS NO TETO DO VEICULO REPRODUZ RUIDOS CAUSADOS PELA ALTERAÇAO DA AERODINAMICA ORIGINAL DO VEICULO ( GERALMENTE, ASSIMA DE 80KM/h )  Aplicação: Marca: Fiat Modelo: Strada Locker Ano: 1999 a 2019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01 perfil de alumínio na cor preta ou prata * 02 ponteiras em alumínio preto * 02 parafusos sextavados M6x12mm * 02 parafusos de inox allen M6x50mm * 02 porcas de inox allen M6x35mm * 01 ferramenta chave allen 6mm * 01 Manual de instalação  Importante: Valor da Unidade Imagens meramente ilustrativas Não nos responsabilizamos por instalação feitas de forma incorreta.</t>
  </si>
  <si>
    <t>https://s3.amazonaws.com/tiny-anexos-us/erp/ODk4NTQ1NzA2/6d184e06a6daebc9cbf904b58e90f6da.jpg</t>
  </si>
  <si>
    <t>https://s3.amazonaws.com/tiny-anexos-us/erp/ODk4NTQ1NzA2/71fe2ff799f1b0d6ad10117c901ff6ec.jpg</t>
  </si>
  <si>
    <t>https://s3.amazonaws.com/tiny-anexos-us/erp/ODk4NTQ1NzA2/19922a996bd171ffe89c26bb7b85b75a.jpg</t>
  </si>
  <si>
    <t>https://s3.amazonaws.com/tiny-anexos-us/erp/ODk4NTQ1NzA2/c63d41bb382f4de02b3d729bb82f7181.jpg</t>
  </si>
  <si>
    <t>https://s3.amazonaws.com/tiny-anexos-us/erp/ODk4NTQ1NzA2/00aff8cc30345c0a14f64fdaf9856d3d.jpg</t>
  </si>
  <si>
    <t>https://s3.amazonaws.com/tiny-anexos-us/erp/ODk4NTQ1NzA2/99d160bcce2f4bfed9627a6f5ffd4216.jpg</t>
  </si>
  <si>
    <t>Modelo:Smart||Adicional Kit:-||Modelo Veículo:Strada Locker||Ano:-||Cor:Preto||</t>
  </si>
  <si>
    <t>904741190</t>
  </si>
  <si>
    <t>XFI207SMG</t>
  </si>
  <si>
    <t>Travessa Fiat - Smart - - - Strada Locker - 1999 A 2019 - Grafite</t>
  </si>
  <si>
    <t>https://s3.amazonaws.com/tiny-anexos-us/erp/ODk4NTQ1NzA2/da7a01cc8ddf9831735392c2355d9c35.jpg</t>
  </si>
  <si>
    <t>https://s3.amazonaws.com/tiny-anexos-us/erp/ODk4NTQ1NzA2/f2666270e91fd3052beeee7688198113.jpg</t>
  </si>
  <si>
    <t>https://s3.amazonaws.com/tiny-anexos-us/erp/ODk4NTQ1NzA2/1a33dc2fa5e343625207db1a97821ea7.jpg</t>
  </si>
  <si>
    <t>https://s3.amazonaws.com/tiny-anexos-us/erp/ODk4NTQ1NzA2/71ecef62558f94e44c7089f5ff5b9dc6.jpg</t>
  </si>
  <si>
    <t>https://s3.amazonaws.com/tiny-anexos-us/erp/ODk4NTQ1NzA2/bf2a5432fdb147744c6cb7bd20d28d1c.jpg</t>
  </si>
  <si>
    <t>https://s3.amazonaws.com/tiny-anexos-us/erp/ODk4NTQ1NzA2/346fe413caf05ecfec038978d68edd7f.jpg</t>
  </si>
  <si>
    <t>Modelo:Smart||Adicional Kit:-||Modelo Veículo:Strada Locker||Ano:1999 A 2019||Cor:Grafite||</t>
  </si>
  <si>
    <t>904741194</t>
  </si>
  <si>
    <t>Travessa Fiat - Smart - - - Strada Locker - 1999 A 2019 - Prata</t>
  </si>
  <si>
    <t>https://s3.amazonaws.com/tiny-anexos-us/erp/ODk4NTQ1NzA2/2e83293df50861fb8aa7377684623313.jpg</t>
  </si>
  <si>
    <t>https://s3.amazonaws.com/tiny-anexos-us/erp/ODk4NTQ1NzA2/ff98d23f96ef82eb9bc9068e3f7519f9.jpg</t>
  </si>
  <si>
    <t>https://s3.amazonaws.com/tiny-anexos-us/erp/ODk4NTQ1NzA2/c9744318db65924c38874f087b941bd9.jpg</t>
  </si>
  <si>
    <t>https://s3.amazonaws.com/tiny-anexos-us/erp/ODk4NTQ1NzA2/0433b92aec5dba2a6a9c1bf74bd18807.jpg</t>
  </si>
  <si>
    <t>https://s3.amazonaws.com/tiny-anexos-us/erp/ODk4NTQ1NzA2/28de1b9d48dd4b1a9525f61c9e7229a1.jpg</t>
  </si>
  <si>
    <t>https://s3.amazonaws.com/tiny-anexos-us/erp/ODk4NTQ1NzA2/d78af40631a2fb6ef2156b59956b2d99.jpg</t>
  </si>
  <si>
    <t>Modelo:Smart||Adicional Kit:-||Modelo Veículo:Strada Locker||Ano:1999 A 2019||Cor:Prata||</t>
  </si>
  <si>
    <t>904741198</t>
  </si>
  <si>
    <t>Travessa Fiat - Smart - - - Strada Locker - 1999 A 2019 - Preto</t>
  </si>
  <si>
    <t>https://s3.amazonaws.com/tiny-anexos-us/erp/ODk4NTQ1NzA2/a6d40073909914f1cb591a991052c041.jpg</t>
  </si>
  <si>
    <t>https://s3.amazonaws.com/tiny-anexos-us/erp/ODk4NTQ1NzA2/99bbdf5cbee190afc8f8fe84330d7cfc.jpg</t>
  </si>
  <si>
    <t>https://s3.amazonaws.com/tiny-anexos-us/erp/ODk4NTQ1NzA2/05f5f1a45949170773cd2604c8f165df.jpg</t>
  </si>
  <si>
    <t>https://s3.amazonaws.com/tiny-anexos-us/erp/ODk4NTQ1NzA2/849ae5f66785f278eaf090179ab75598.jpg</t>
  </si>
  <si>
    <t>https://s3.amazonaws.com/tiny-anexos-us/erp/ODk4NTQ1NzA2/88d05bb0f3111d518f5494de3db1375c.jpg</t>
  </si>
  <si>
    <t>https://s3.amazonaws.com/tiny-anexos-us/erp/ODk4NTQ1NzA2/223d47c0cf57ce015650b494da240de3.jpg</t>
  </si>
  <si>
    <t>Modelo:Smart||Adicional Kit:-||Modelo Veículo:Strada Locker||Ano:1999 A 2019||Cor:Preto||</t>
  </si>
  <si>
    <t>941038222</t>
  </si>
  <si>
    <t>Travessa Fiat - Smart - - - Strada Ranch - 2020 A 2025 - Grafite</t>
  </si>
  <si>
    <t>https://s3.amazonaws.com/tiny-anexos-us/erp/ODk4NTQ1NzA2/754799af7677ba3fa3e82ff3fde96dcf.jpg</t>
  </si>
  <si>
    <t>https://s3.amazonaws.com/tiny-anexos-us/erp/ODk4NTQ1NzA2/86ff0fb170b815fe69bab0a4298ff856.jpg</t>
  </si>
  <si>
    <t>https://s3.amazonaws.com/tiny-anexos-us/erp/ODk4NTQ1NzA2/4b9122de3b2bc629a9b8be7d517945da.jpg</t>
  </si>
  <si>
    <t>https://s3.amazonaws.com/tiny-anexos-us/erp/ODk4NTQ1NzA2/93595aed122484f2eecef534b6fe4b83.jpg</t>
  </si>
  <si>
    <t>https://s3.amazonaws.com/tiny-anexos-us/erp/ODk4NTQ1NzA2/3aa14e7faf469ae7dd98403b31fddd19.jpg</t>
  </si>
  <si>
    <t>https://s3.amazonaws.com/tiny-anexos-us/erp/ODk4NTQ1NzA2/f89cfb647951b5dafc35ed719945ee33.jpg</t>
  </si>
  <si>
    <t>Modelo:Smart||Adicional Kit:-||Modelo Veículo:Strada Ranch||Ano:2020 A 2025||Cor:Grafite||</t>
  </si>
  <si>
    <t>3 Meses</t>
  </si>
  <si>
    <t>941038227</t>
  </si>
  <si>
    <t>Travessa Fiat - Smart - - - Strada Ranch - 2020 A 2025 - Prata</t>
  </si>
  <si>
    <t>https://s3.amazonaws.com/tiny-anexos-us/erp/ODk4NTQ1NzA2/4b1614f15616d6eb2a244a63966dab59.jpg</t>
  </si>
  <si>
    <t>https://s3.amazonaws.com/tiny-anexos-us/erp/ODk4NTQ1NzA2/54d4a1c77c4c0dd88d1f5d7c44c8c620.jpg</t>
  </si>
  <si>
    <t>https://s3.amazonaws.com/tiny-anexos-us/erp/ODk4NTQ1NzA2/0e124177fe73c26195ecb2ac01a2f81f.jpg</t>
  </si>
  <si>
    <t>https://s3.amazonaws.com/tiny-anexos-us/erp/ODk4NTQ1NzA2/eeabcff0a2fd19551e0a93706001e1d2.jpg</t>
  </si>
  <si>
    <t>https://s3.amazonaws.com/tiny-anexos-us/erp/ODk4NTQ1NzA2/4fb4f7943177909c65844e9c72dfe358.jpg</t>
  </si>
  <si>
    <t>https://s3.amazonaws.com/tiny-anexos-us/erp/ODk4NTQ1NzA2/0200e7b771f5b3db147270d9b7497303.jpg</t>
  </si>
  <si>
    <t>Modelo:Smart||Adicional Kit:-||Modelo Veículo:Strada Ranch||Ano:2020 A 2025||Cor:Prata||</t>
  </si>
  <si>
    <t>941038232</t>
  </si>
  <si>
    <t>XFI213SMB</t>
  </si>
  <si>
    <t>Travessa Fiat - Smart - - - Strada Ranch - 2020 A 2025 - Preto</t>
  </si>
  <si>
    <t>1000</t>
  </si>
  <si>
    <t>https://s3.amazonaws.com/tiny-anexos-us/erp/ODk4NTQ1NzA2/01a61bf065730e4d75f46b4a9bcf59da.jpg</t>
  </si>
  <si>
    <t>https://s3.amazonaws.com/tiny-anexos-us/erp/ODk4NTQ1NzA2/f8edaccf3c78ebdb6cb50428af46681e.jpg</t>
  </si>
  <si>
    <t>https://s3.amazonaws.com/tiny-anexos-us/erp/ODk4NTQ1NzA2/84f0a6f37a39d97a3399c02fc7418f9f.jpg</t>
  </si>
  <si>
    <t>https://s3.amazonaws.com/tiny-anexos-us/erp/ODk4NTQ1NzA2/53fab87cecf0f260dbee34bd0c73a3f9.jpg</t>
  </si>
  <si>
    <t>https://s3.amazonaws.com/tiny-anexos-us/erp/ODk4NTQ1NzA2/e49e31369d50605014cbe60131c5f785.jpg</t>
  </si>
  <si>
    <t>https://s3.amazonaws.com/tiny-anexos-us/erp/ODk4NTQ1NzA2/8ac4b284799dd4129d2962d46cb362ed.jpg</t>
  </si>
  <si>
    <t>Modelo:Smart||Adicional Kit:-||Modelo Veículo:Strada Ranch||Ano:2020 A 2025||Cor:Preto||</t>
  </si>
  <si>
    <t>904741218</t>
  </si>
  <si>
    <t>XFI212SMG</t>
  </si>
  <si>
    <t>Travessa Fiat - Smart - - - Strada Trekking - - - Grafite</t>
  </si>
  <si>
    <t>https://s3.amazonaws.com/tiny-anexos-us/erp/ODk4NTQ1NzA2/c8beb9a8f48c1614adeeec9b1c593813.jpg</t>
  </si>
  <si>
    <t>https://s3.amazonaws.com/tiny-anexos-us/erp/ODk4NTQ1NzA2/ab88fb6959a9b21ffc34c47e725929b1.jpg</t>
  </si>
  <si>
    <t>https://s3.amazonaws.com/tiny-anexos-us/erp/ODk4NTQ1NzA2/a76b1e63d6469fd46e1887b92266e59d.jpg</t>
  </si>
  <si>
    <t>https://s3.amazonaws.com/tiny-anexos-us/erp/ODk4NTQ1NzA2/738fcf5ac0571ca397ff73481a074471.jpg</t>
  </si>
  <si>
    <t>https://s3.amazonaws.com/tiny-anexos-us/erp/ODk4NTQ1NzA2/ea10d4feb69e7cccd91811dec7b1efcb.jpg</t>
  </si>
  <si>
    <t>https://s3.amazonaws.com/tiny-anexos-us/erp/ODk4NTQ1NzA2/813d9f2a4d91c591537e4059cba1c5e1.jpg</t>
  </si>
  <si>
    <t>Modelo:Smart||Adicional Kit:-||Modelo Veículo:Strada Trekking||Ano:-||Cor:Grafite||</t>
  </si>
  <si>
    <t>904741222</t>
  </si>
  <si>
    <t>XFI212SMP</t>
  </si>
  <si>
    <t>Travessa Fiat - Smart - - - Strada Trekking - - - Prata</t>
  </si>
  <si>
    <t>https://s3.amazonaws.com/tiny-anexos-us/erp/ODk4NTQ1NzA2/aa60e2416be0067ddb4ccc570048e65a.jpg</t>
  </si>
  <si>
    <t>https://s3.amazonaws.com/tiny-anexos-us/erp/ODk4NTQ1NzA2/4d166da04d1667e45851b58d6e8a32ca.jpg</t>
  </si>
  <si>
    <t>https://s3.amazonaws.com/tiny-anexos-us/erp/ODk4NTQ1NzA2/175363077b12800679880771340f42fe.jpg</t>
  </si>
  <si>
    <t>https://s3.amazonaws.com/tiny-anexos-us/erp/ODk4NTQ1NzA2/7d38a00c1f7d9c6caa05c40a2091c485.jpg</t>
  </si>
  <si>
    <t>https://s3.amazonaws.com/tiny-anexos-us/erp/ODk4NTQ1NzA2/43a3ff9fe578213980156253dc7c2e45.jpg</t>
  </si>
  <si>
    <t>https://s3.amazonaws.com/tiny-anexos-us/erp/ODk4NTQ1NzA2/79852877196bd47fa8ef8caac88af925.jpg</t>
  </si>
  <si>
    <t>Modelo:Smart||Adicional Kit:-||Modelo Veículo:Strada Trekking||Ano:-||Cor:Prata||</t>
  </si>
  <si>
    <t>904741226</t>
  </si>
  <si>
    <t>XFI212SMB</t>
  </si>
  <si>
    <t>Travessa Fiat - Smart - - - Strada Trekking - - - Preto</t>
  </si>
  <si>
    <t>https://s3.amazonaws.com/tiny-anexos-us/erp/ODk4NTQ1NzA2/38144add6dc69b97847faa2486a47894.jpg</t>
  </si>
  <si>
    <t>https://s3.amazonaws.com/tiny-anexos-us/erp/ODk4NTQ1NzA2/d172ee35a220b9db5aa38701aa5d5637.jpg</t>
  </si>
  <si>
    <t>https://s3.amazonaws.com/tiny-anexos-us/erp/ODk4NTQ1NzA2/8d3161fe7a87b54e18be65fa3c10dc08.jpg</t>
  </si>
  <si>
    <t>https://s3.amazonaws.com/tiny-anexos-us/erp/ODk4NTQ1NzA2/3a2c9ec941b074e18b3208abdb8f88f9.jpg</t>
  </si>
  <si>
    <t>https://s3.amazonaws.com/tiny-anexos-us/erp/ODk4NTQ1NzA2/76dae57390dd8fb7750810178472fa04.jpg</t>
  </si>
  <si>
    <t>https://s3.amazonaws.com/tiny-anexos-us/erp/ODk4NTQ1NzA2/ecc9cdd678960158382ca8c9fe426c9c.jpg</t>
  </si>
  <si>
    <t>Modelo:Smart||Adicional Kit:-||Modelo Veículo:Strada Trekking||Ano:-||Cor:Preto||</t>
  </si>
  <si>
    <t>904741230</t>
  </si>
  <si>
    <t>Travessa Fiat - Smart - - - Toro - - - Grafite</t>
  </si>
  <si>
    <t>https://s3.amazonaws.com/tiny-anexos-us/erp/ODk4NTQ1NzA2/76fa45fd9c430d455713bcbd06c02e34.jpg</t>
  </si>
  <si>
    <t>https://s3.amazonaws.com/tiny-anexos-us/erp/ODk4NTQ1NzA2/8588fcb7052bd39fed09f6cd12e885b6.jpg</t>
  </si>
  <si>
    <t>https://s3.amazonaws.com/tiny-anexos-us/erp/ODk4NTQ1NzA2/bc21ecfb3678263364f253e2941e3318.jpg</t>
  </si>
  <si>
    <t>https://s3.amazonaws.com/tiny-anexos-us/erp/ODk4NTQ1NzA2/f06a54d73c29813803053587d63f1faf.jpg</t>
  </si>
  <si>
    <t>https://s3.amazonaws.com/tiny-anexos-us/erp/ODk4NTQ1NzA2/ec4d8af01f1f56d8640daf01201c2a3d.jpg</t>
  </si>
  <si>
    <t>https://s3.amazonaws.com/tiny-anexos-us/erp/ODk4NTQ1NzA2/619023431bc253d15b5440b7d7eb0aa1.jpg</t>
  </si>
  <si>
    <t>Modelo:Smart||Adicional Kit:-||Modelo Veículo:Toro||Ano:-||Cor:Grafite||</t>
  </si>
  <si>
    <t>904741234</t>
  </si>
  <si>
    <t>Travessa Fiat - Smart - - - Toro - - - Prata</t>
  </si>
  <si>
    <t>https://s3.amazonaws.com/tiny-anexos-us/erp/ODk4NTQ1NzA2/3dd174427d7da4d4a6c7465572e79a3f.jpg</t>
  </si>
  <si>
    <t>https://s3.amazonaws.com/tiny-anexos-us/erp/ODk4NTQ1NzA2/6a2c77b769b7ab9fd176dac8413a7116.jpg</t>
  </si>
  <si>
    <t>https://s3.amazonaws.com/tiny-anexos-us/erp/ODk4NTQ1NzA2/f52913d41272042fb49b8f144c4a9ec2.jpg</t>
  </si>
  <si>
    <t>https://s3.amazonaws.com/tiny-anexos-us/erp/ODk4NTQ1NzA2/c24644af7cc7244314bf592117c2824d.jpg</t>
  </si>
  <si>
    <t>https://s3.amazonaws.com/tiny-anexos-us/erp/ODk4NTQ1NzA2/745f9e92f581b2dd1b2aeaa19b3481c8.jpg</t>
  </si>
  <si>
    <t>https://s3.amazonaws.com/tiny-anexos-us/erp/ODk4NTQ1NzA2/97f94f8e493f8c31dd1e180ec23753ea.jpg</t>
  </si>
  <si>
    <t>Modelo:Smart||Adicional Kit:-||Modelo Veículo:Toro||Ano:-||Cor:Prata||</t>
  </si>
  <si>
    <t>904741238</t>
  </si>
  <si>
    <t>Travessa Fiat - Smart - - - Toro - - - Preto</t>
  </si>
  <si>
    <t>-7775</t>
  </si>
  <si>
    <t>https://s3.amazonaws.com/tiny-anexos-us/erp/ODk4NTQ1NzA2/5b1c7701d65949a7760375f78b4fe35c.jpg</t>
  </si>
  <si>
    <t>https://s3.amazonaws.com/tiny-anexos-us/erp/ODk4NTQ1NzA2/9c4189fbf07ecbf0a49eaf0cd447677b.jpg</t>
  </si>
  <si>
    <t>https://s3.amazonaws.com/tiny-anexos-us/erp/ODk4NTQ1NzA2/eb43aaa01faa2c05504f8eff1c2b0e66.jpg</t>
  </si>
  <si>
    <t>https://s3.amazonaws.com/tiny-anexos-us/erp/ODk4NTQ1NzA2/8863f19fbf7b983e8ffc287ab74f94c1.jpg</t>
  </si>
  <si>
    <t>https://s3.amazonaws.com/tiny-anexos-us/erp/ODk4NTQ1NzA2/525ad2e2eb2b6c180c5c8963d4f6d9b2.jpg</t>
  </si>
  <si>
    <t>https://s3.amazonaws.com/tiny-anexos-us/erp/ODk4NTQ1NzA2/13c82baa070c7b01138d322ce318e593.jpg</t>
  </si>
  <si>
    <t>Modelo:Smart||Adicional Kit:-||Modelo Veículo:Toro||Ano:-||Cor:Preto||</t>
  </si>
  <si>
    <t>906918084</t>
  </si>
  <si>
    <t>1XGRADGG-1XFI204SMB</t>
  </si>
  <si>
    <t>Travessa Fiat - Smart - 1 Gradeado Extra Grande 120 X 100 X 12 cm - Freemont - - - Preto</t>
  </si>
  <si>
    <t>https://s3.amazonaws.com/tiny-anexos-us/erp/ODk4NTQ1NzA2/405af40fc907aa2b5b5443731b21c535.jpg</t>
  </si>
  <si>
    <t>Modelo:Smart||Adicional Kit:1 Gradeado Extra Grande 120 X 100 X 12 cm||Modelo Veículo:Freemont||Ano:-||Cor:Preto||</t>
  </si>
  <si>
    <t>904741134</t>
  </si>
  <si>
    <t>Travessa Fiat - Smart - 1 Gradeado Grande 110 X 90 X 12 cm - Doblo - 2003 A 2021 - Preto</t>
  </si>
  <si>
    <t>&lt;p&gt;Se divirta e leve tudo o que puder no carro, basta instalar esse Bagageiro Maleiro de Teto que foi fabricado para facilitar a sua vida, principalmente em viagens, passeios e até mesmo durante o seu trabalho. O bagageiro maleiro é no modelo gradeado pequeno, sendo capaz de suportar o peso de até 45Kg de carga, assim, suas malas, acessórios e itens de trabalho poderão ser transportados com mais facilidade e praticidade. Esse acessório é produzido em aço e ainda conta com pintura eletrostática para conferir resistência e longa vida útil. Modelo Disponível: • Gradeado Médio Cor Disponível: • Preto Compatível com Veículos com Rack de Teto: • Universal Especificação Técnica: • Modelo Gradeado Pequeno • Fabricado em Aço • Disponível na Cor Preta • Revestimento com Pintura Eletroestática • Carga Máxima: 45Kg • Design Moderno e Esportivo • Auxilia no Transporte de Bagagens e Acessórios • Alta Resistência e Durabilidade • Dimensões Aproximadas (CxLxA): 110 x 90 x 11cm OBS: É necessário que o veículo possua rack de teto instalada. AVISO: QUALQUER ITEM INSTALADO AO TETO DO VEÍCULO TERÁ ATRITO AO VENTO, CAUSANDO RUÍDOS!!! Conteúdo da Embalagem: • 01 Bagageiro Gradeado • Kit de Instalação • Manual de instalação Importante: Valor Unitário. Imagens Meramente Ilustrativas. Recomendamos que a instalação seja feita por profissional especializado e não nos responsabilizamos pelo mau uso do produto.&lt;/p&gt;</t>
  </si>
  <si>
    <t>Modelo:Smart||Adicional Kit:1 Gradeado Grande 110 X 90 X 12 cm||Modelo Veículo:Doblo||Ano:2003 A 2021||Cor:Preto||</t>
  </si>
  <si>
    <t>904741105</t>
  </si>
  <si>
    <t>1XGRADM-1XFI202SMB</t>
  </si>
  <si>
    <t>Travessa Fiat - Smart - 1 Gradeado Médio 100 X 80 X 12 cm - Doblo - - - Preto</t>
  </si>
  <si>
    <t>Modelo:Smart||Adicional Kit:1 Gradeado Médio 100 X 80 X 12 cm||Modelo Veículo:Doblo||Ano:-||Cor:Preto||</t>
  </si>
  <si>
    <t>904743946</t>
  </si>
  <si>
    <t>Travessa Fiat - Style - - - Argo Trekking - - - Grafite</t>
  </si>
  <si>
    <t>Modelo:Style||Adicional Kit:-||Modelo Veículo:Argo Trekking||Ano:-||Cor:Grafite||</t>
  </si>
  <si>
    <t>904743953</t>
  </si>
  <si>
    <t>XFI202STP</t>
  </si>
  <si>
    <t>Travessa Fiat - Style - - - Argo Trekking - - - Prata</t>
  </si>
  <si>
    <t>https://s3.amazonaws.com/tiny-anexos-us/erp/ODk4NTQ1NzA2/3cbb240e312b7d292641868b90425ddf.jpg</t>
  </si>
  <si>
    <t>https://s3.amazonaws.com/tiny-anexos-us/erp/ODk4NTQ1NzA2/7064e9d1090deef4ae90f999d3e3dc19.jpg</t>
  </si>
  <si>
    <t>https://s3.amazonaws.com/tiny-anexos-us/erp/ODk4NTQ1NzA2/805d8f874b550d320b719935da14063a.jpg</t>
  </si>
  <si>
    <t>https://s3.amazonaws.com/tiny-anexos-us/erp/ODk4NTQ1NzA2/ccb61aa6f6e49bbd23e9f65597344eec.jpg</t>
  </si>
  <si>
    <t>Modelo:Style||Adicional Kit:-||Modelo Veículo:Argo Trekking||Ano:-||Cor:Prata||</t>
  </si>
  <si>
    <t>904743957</t>
  </si>
  <si>
    <t>Travessa Fiat - Style - - - Argo Trekking - - - Preto</t>
  </si>
  <si>
    <t>-149</t>
  </si>
  <si>
    <t>Rack de Teto Travessa X-Rack FIAT ARGO TRAKING / TRAKKING ( A PARTIR DE 2018 )  * Não é de plástico. * Ponteiras em alumínio - Mais resistência e durabilidade.  Cores: • Preto • Prata . Grafite  Aplicação:  • HONDA CR-V - todos os modelos e versões.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Anodizada • Tratamento Anticorrosivo com Chapas de Aço • Suporta Até 45Kg de Carga Bem Distribuída • Não é Necessário Furar o Veículo, pois é instalado nas Longarinas originais   Conteúdo da Embalagem:  02 Travessas Kit para instalação  Importante:  Garantia de 3 meses Valor do Kit Completo Par</t>
  </si>
  <si>
    <t>https://s3.amazonaws.com/tiny-anexos-us/erp/ODk4NTQ1NzA2/66cdff41255eaeb18b2e0c860ba5f202.jpeg</t>
  </si>
  <si>
    <t>https://s3.amazonaws.com/tiny-anexos-us/erp/ODk4NTQ1NzA2/d082a6720294b8bce99703bc2643a548.jpeg</t>
  </si>
  <si>
    <t>https://s3.amazonaws.com/tiny-anexos-us/erp/ODk4NTQ1NzA2/816ae38709382cf539afb708aa26e5b9.jpeg</t>
  </si>
  <si>
    <t>https://s3.amazonaws.com/tiny-anexos-us/erp/ODk4NTQ1NzA2/deba2c5a3eea5e0e867ad6299cd0dc53.jpeg</t>
  </si>
  <si>
    <t>https://s3.amazonaws.com/tiny-anexos-us/erp/ODk4NTQ1NzA2/73ad232153c0c2a940b4b1ea11148f02.jpeg</t>
  </si>
  <si>
    <t>https://s3.amazonaws.com/tiny-anexos-us/erp/ODk4NTQ1NzA2/64b21b8b37d55ed0c617ab7a6e0834bb.jpeg</t>
  </si>
  <si>
    <t>Modelo:Style||Adicional Kit:-||Modelo Veículo:Argo Trekking||Ano:-||Cor:Preto||</t>
  </si>
  <si>
    <t>904743961</t>
  </si>
  <si>
    <t>Travessa Fiat - Style - - - Pulse - - - Grafite</t>
  </si>
  <si>
    <t>-32</t>
  </si>
  <si>
    <t>TRAVESSA LARGA DE TETO – (100% ALUMINIO)  " NÃO É PLASTICO " TODO CONJUNTO DE PONTEIRAS E BARRAS SÃO FABRICADAS EM ALUMÍNIO  ATENÇÃO: TODOS OS ACESSORIOS INSTALADOS NO TETO DO VEICULO REPRODUZ RUIDOS CAUSADOS PELA ALTERAÇAO DA AERODINAMICA ORIGINAL DO VEICULO (GERALMENTE, ASSIMA DE 80KM/h)  Aplicação: Pulse todos os anos e modelos   • Serve somente em veículos com longarinas integradas ao teto COM FURAÇÃO ORIGINAL; • Não é Necessário Furar o Veículo, pois é instalado nas Longarinas na furação original do veículo; • Ideal para que você leve carga com até 45kg, ele é instalado de maneira simples e sem a necessidade da qualquer adaptação diretamente nas longarinas do veículo.  Especificação Técnica: • Modelo: Transversal;   Fabricação:  • Barras Ponteiras em Alumínio de Alta Resistência; • Chapa de Fixação em aço carbono; • Pintura eletrostática com tratamento; • Suporta Até 45Kg de Carga Bem Distribuída  Conteúdo da Embalagem:  * 02 perfil de alumínio * 04 ponteiras em alumínio c/ chapas de fixação * 04 parafusos sextavados M6x12mm (fixação da ponteira no perfil) * 08 parafusos de inox allen Padrão original do veículo (fixação das nas longarinas) * 04 parafusos de inox allen (Fixação da chapa na ponteira) * 01 ferramenta chave allen 6mm * 01 Manual de instalação  Importante: Valor do Kit Completo Par Imagens meramente ilustrativas Não nos responsabilizamos por instalação feitas de forma incorreta.</t>
  </si>
  <si>
    <t>Modelo:Style||Adicional Kit:-||Modelo Veículo:Pulse||Ano:-||Cor:Grafite||</t>
  </si>
  <si>
    <t>904743965</t>
  </si>
  <si>
    <t>Travessa Fiat - Style - - - Pulse - - - Prata</t>
  </si>
  <si>
    <t>-53</t>
  </si>
  <si>
    <t>7808755200255</t>
  </si>
  <si>
    <t>Modelo:Style||Adicional Kit:-||Modelo Veículo:Pulse||Ano:-||Cor:Prata||</t>
  </si>
  <si>
    <t>904743969</t>
  </si>
  <si>
    <t>Travessa Fiat - Style - - - Pulse - - - Preto</t>
  </si>
  <si>
    <t>-152</t>
  </si>
  <si>
    <t>7808755180694</t>
  </si>
  <si>
    <t>Modelo:Style||Adicional Kit:-||Modelo Veículo:Pulse||Ano:-||Cor:Preto||</t>
  </si>
  <si>
    <t>904740622</t>
  </si>
  <si>
    <t>Travessa Fiat - Way - - - Uno Way - 2011 A 2021 - Grafite</t>
  </si>
  <si>
    <t>7808755210841</t>
  </si>
  <si>
    <t>&lt;p&gt;Par de Rack de Teto Travessa X-Rack Fiat Uno EVO Way Grafite Um carro tamanho família como a sua Uno Way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Compatível com: Fiat Uno Way geração 2 ( a partir de 2011 ) SOMENTE NA VERSÃO WAY Aplicação: Não é Necessário Furar o Veículo, pois é instalado nas Longarinas Compatível com: Fiat Uno Way geração 2 ( a partir de 2011 ) Especificação Técnica: * Modelo Transversal; * Barras de Alumínio de Alta Resistência; * Possui Ponteiras em alumínio ; Acabamento na Cor Grafite com Ponteiras Pretas Pintura eletrostática com tratamento Suporta Até 45Kg de Carga Bem Distribuída Não é Necessário Furar o Veículo, pois é instalado nas Longarinas Conteúdo da Embalagem: * 02 perfil de alumínio na cor Grafite * 04 ponteiras em alumínio preto Importante: Valor do Kit Completo Par Imagens meramente ilustrativas Não nos responsabilizamos por instalações mal feitas.&lt;/p&gt;</t>
  </si>
  <si>
    <t>https://s3.amazonaws.com/tiny-anexos-us/erp/ODk4NTQ1NzA2/8182852131c314dd6889ee3d1617f893.jpg</t>
  </si>
  <si>
    <t>https://s3.amazonaws.com/tiny-anexos-us/erp/ODk4NTQ1NzA2/07eb1e0474b88c7e26fbfd9f7a440aa5.jpg</t>
  </si>
  <si>
    <t>https://s3.amazonaws.com/tiny-anexos-us/erp/ODk4NTQ1NzA2/912fe4c70ed117a60b7d06413224bd13.jpg</t>
  </si>
  <si>
    <t>https://s3.amazonaws.com/tiny-anexos-us/erp/ODk4NTQ1NzA2/e1a723168f636509158a04a2670cd0ef.jpg</t>
  </si>
  <si>
    <t>https://s3.amazonaws.com/tiny-anexos-us/erp/ODk4NTQ1NzA2/69a52ccdf4e0a9fe88b7c87a93dd91c1.jpg</t>
  </si>
  <si>
    <t>https://s3.amazonaws.com/tiny-anexos-us/erp/ODk4NTQ1NzA2/288ac7b691c6455763025960996d2d75.jpg</t>
  </si>
  <si>
    <t>Modelo:Way||Adicional Kit:-||Modelo Veículo:Uno Way||Ano:2011 A 2021||Cor:Grafite||</t>
  </si>
  <si>
    <t>904740626</t>
  </si>
  <si>
    <t>Travessa Fiat - Way - - - Uno Way - 2011 A 2021 - Prata</t>
  </si>
  <si>
    <t>-7776</t>
  </si>
  <si>
    <t>7808755191041</t>
  </si>
  <si>
    <t>&lt;p&gt;Par de Rack de Teto Travessa X-Rack Fiat Uno EVO Way Prata Um carro tamanho família como a sua Uno Way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Compatível com: Fiat Uno Way geração 2 ( 2011 à 2021 ) SOMENTE NA VERSÃO WAY Aplicação: Não é Necessário Furar o Veículo, pois é instalado nas Longarinas Compatível com: Fiat Uno Way Geração 2 ( 2011 à 2021 ) Especificação Técnica: * Modelo Transversal; * Barras de Alumínio de Alta Resistência; * Possui Ponteiras em alumínio ; Acabamento na Cor Preto com Ponteiras Prata Pintura eletrostática com tratamento Suporta Até 45Kg de Carga Bem Distribuída Não é Necessário Furar o Veículo, pois é instalado nas Longarinas Conteúdo da Embalagem: * 02 perfil de alumínio na cor Prata * 04 ponteiras em alumínio preto Importante: Valor do Kit Completo Par Imagens meramente ilustrativas Não nos responsabilizamos por instalações mal feitas.&lt;/p&gt;</t>
  </si>
  <si>
    <t>https://s3.amazonaws.com/tiny-anexos-us/erp/ODk4NTQ1NzA2/6fc76e2c95c2eb237724afdfb5b4a904.jpg</t>
  </si>
  <si>
    <t>https://s3.amazonaws.com/tiny-anexos-us/erp/ODk4NTQ1NzA2/dfdbc07ce57134bf3115427ff7097082.jpg</t>
  </si>
  <si>
    <t>https://s3.amazonaws.com/tiny-anexos-us/erp/ODk4NTQ1NzA2/d5225973261e1a3a490d1b5a969670ae.jpg</t>
  </si>
  <si>
    <t>https://s3.amazonaws.com/tiny-anexos-us/erp/ODk4NTQ1NzA2/1d4e4badcc70699a58b6b6e02ca4e730.jpg</t>
  </si>
  <si>
    <t>https://s3.amazonaws.com/tiny-anexos-us/erp/ODk4NTQ1NzA2/447c66bbe1f95d2b292b4a205121b694.jpg</t>
  </si>
  <si>
    <t>https://s3.amazonaws.com/tiny-anexos-us/erp/ODk4NTQ1NzA2/49d86caa60336695d2e65cfa2ab25c9a.jpg</t>
  </si>
  <si>
    <t>Modelo:Way||Adicional Kit:-||Modelo Veículo:Uno Way||Ano:2011 A 2021||Cor:Prata||</t>
  </si>
  <si>
    <t>904728760</t>
  </si>
  <si>
    <t>Travessa Fiat - Way - - - Uno Way - 2011 A 2021 - Preto</t>
  </si>
  <si>
    <t>-8035</t>
  </si>
  <si>
    <t>7808755180526</t>
  </si>
  <si>
    <t>&lt;p&gt;Rack de Teto Travessa X-Rack Fiat Uno EVO Way Um carro tamanho família como a sua Uno Way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Compatível com: Fiat Uno Way geração 2 ( a partir de 2011 ) SOMENTE NA VERSÃO WAY Aplicação: Não é Necessário Furar o Veículo, pois é instalado nas Longarinas Compatível com: Fiat Uno Way geração 2 ( a partir de 2011 )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 04 ponteiras em alumínio preto Importante: Valor do Kit Completo Par Imagens meramente ilustrativas Não nos responsabilizamos por instalações mal feitas.&lt;/p&gt;</t>
  </si>
  <si>
    <t>https://s3.amazonaws.com/tiny-anexos-us/erp/ODk4NTQ1NzA2/29b18e8534235eeadf98370a341e931a.jpg</t>
  </si>
  <si>
    <t>https://s3.amazonaws.com/tiny-anexos-us/erp/ODk4NTQ1NzA2/d69d750da7fa42fd2f4b5f5cd1d01fc0.jpg</t>
  </si>
  <si>
    <t>https://s3.amazonaws.com/tiny-anexos-us/erp/ODk4NTQ1NzA2/06a6df1c20dd31b6baa2925b7af4e965.jpg</t>
  </si>
  <si>
    <t>https://s3.amazonaws.com/tiny-anexos-us/erp/ODk4NTQ1NzA2/128693ecbfb3149db54ffda1bf892edf.jpg</t>
  </si>
  <si>
    <t>https://s3.amazonaws.com/tiny-anexos-us/erp/ODk4NTQ1NzA2/5deb86e11c80dd310fe3416f59b1f0a2.jpg</t>
  </si>
  <si>
    <t>https://s3.amazonaws.com/tiny-anexos-us/erp/ODk4NTQ1NzA2/6d75cc8bfb5b8087cf870d5dc19b2f66.jpg</t>
  </si>
  <si>
    <t>Modelo:Way||Adicional Kit:-||Modelo Veículo:Uno Way||Ano:2011 A 2021||Cor:Preto||</t>
  </si>
  <si>
    <t>924270423</t>
  </si>
  <si>
    <t>Travessa Fiat - Way - 1 Gradeado Grande 110 X 90 X 12 cm - Uno Way - 2011 A 2021 - Preto</t>
  </si>
  <si>
    <t>Par de Rack de Teto Travessa X-Rack Fiat Uno EVO Way + Gradeado Maleiro Bagageiro (90cm x 110cm)  Um carro tamanho família como a sua Uno Way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Compatível com: Fiat Uno Way geração 2 ( 2011 à 2021 )   SOMENTE NA VERSÃO WAY   Aplicação: Não é Necessário Furar o Veículo, pois é instalado nas Longarinas  Compatível com: Fiat Uno Way geração 2 ( 2011 à 2021 )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01 Gradeado   Importante:  Valor do Kit Completo Par + Gradeado Imagens meramente ilustrativas Não nos responsabilizamos por instalações mal feitas.</t>
  </si>
  <si>
    <t>Modelo:Way||Adicional Kit:1 Gradeado Grande 110 X 90 X 12 cm||Modelo Veículo:Uno Way||Ano:2011 A 2021||Cor:Preto||</t>
  </si>
  <si>
    <t>904740561</t>
  </si>
  <si>
    <t>1XGRADM-1XFI200WAB</t>
  </si>
  <si>
    <t>Travessa Fiat - Way - 1 Gradeado Médio 100 X 80 X 12 cm - Uno Way - 2011 A 2021 - Preto</t>
  </si>
  <si>
    <t>&lt;p&gt;Par de Rack de Teto Travessa X-Rack Fiat Uno EVO Way + Gradeado Maleiro Bagageiro (90cm x 110cm) Um carro tamanho família como a sua Uno Way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Compatível com: Fiat Uno Way geração 2 ( 2011 à 2021 ) SOMENTE NA VERSÃO WAY Aplicação: Não é Necessário Furar o Veículo, pois é instalado nas Longarinas Compatível com: Fiat Uno Way geração 2 ( 2011 à 2021 )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01 Gradeado Importante: Valor do Kit Completo Par + Gradeado Imagens meramente ilustrativas Não nos responsabilizamos por instalações mal feitas.&lt;/p&gt;</t>
  </si>
  <si>
    <t>Modelo:Way||Adicional Kit:1 Gradeado Médio 100 X 80 X 12 cm||Modelo Veículo:Uno Way||Ano:2011 A 2021||Cor:Preto||</t>
  </si>
  <si>
    <t>926617657</t>
  </si>
  <si>
    <t>1XFI200WAB-1BIKEUP</t>
  </si>
  <si>
    <t>Travessa Fiat - Way - Transbike Universal Aro 29 - Uno Way - 2011 A 2021 - Preto</t>
  </si>
  <si>
    <t>&lt;p&gt;Travessa Larga Rack De Teto Uno way + Suporte Transbike Bipartido para Teto Aço Carbono O modelo Transbike Bipartido de Teto possui uma estrutura leve e bonita, perfilado de aço e pintura epóxi. É fixado no bagageiro do teto do veículo. Possui encaixe universal tanto para a bicicleta quanto para a fixação do rack no carro. A bicicleta é acoplada na calha pelos pneus/rodas e por um "braço" utilizado para prender no quadro da bicicleta. Cada suporte pode carregar uma bicicleta, mas o bagageiro do veículo pode suportar até 3 suportes, cada um carregando uma bicicleta. Características: Modelo: Suporte Transbike bipartido de teto Material: Aço e pintura em epóxi Capacidade: Qualquer bicicleta até o aro 29 Não é necessário remover o Transbike. Não impede a abertura do porta-malas. Não encobre a sinalização traseira ou placa do veículo. Mantenha cuidado ao entrar em locais com altura baixa, como garagem, por exemplo. Carros altos podem dificultar o manuseio das bikes em cima do teto. Aplicação: Não é Necessário Furar o Veículo, pois é instalado nas Longarinas Compatível com: Fiat Uno Way geração 2 ( a partir de 2011 )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01 Suporte Transbike bipartido de teto. Parafusos. Porcas. Prendedores. Arruelas. * 02 perfil de alumínio na cor preta ou prata * 04 ponteiras em alumínio preto Importante: Valor do Kit Completo Par + Transbike Imagens meramente ilustrativas Não nos responsabilizamos por instalações mal feitas. Obrigado e boa compra.&lt;/p&gt;</t>
  </si>
  <si>
    <t>https://s3.amazonaws.com/tiny-anexos-us/erp/ODk4NTQ1NzA2/30fe8c24fada47ee40a91f8800ee9c39.jpg</t>
  </si>
  <si>
    <t>https://s3.amazonaws.com/tiny-anexos-us/erp/ODk4NTQ1NzA2/9e952ef759873835875a4358f79b4485.jpg</t>
  </si>
  <si>
    <t>https://s3.amazonaws.com/tiny-anexos-us/erp/ODk4NTQ1NzA2/f22f817421fb90eb01a620a0f6a096e0.jpg</t>
  </si>
  <si>
    <t>https://s3.amazonaws.com/tiny-anexos-us/erp/ODk4NTQ1NzA2/a584d5e42a1eb5e21306d178e5f1319a.jpg</t>
  </si>
  <si>
    <t>Modelo:Way||Adicional Kit:Transbike Universal Aro 29||Modelo Veículo:Uno Way||Ano:2011 A 2021||Cor:Preto||</t>
  </si>
  <si>
    <t>941063854</t>
  </si>
  <si>
    <t>XFD</t>
  </si>
  <si>
    <t>Travessa Ford</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</si>
  <si>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ECOSPORT 2010 ESCORT WAGON 1198 a 2003  FORD KA FREESTYLE  RANGER 2013 a 2019  BRONCO SPORT 2020 a 2024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</si>
  <si>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https://s3.amazonaws.com/tiny-anexos-us/erp/ODk4NTQ1NzA2/c604136c0534c2cb8a146b7992cfd691.jpeg</t>
  </si>
  <si>
    <t>https://s3.amazonaws.com/tiny-anexos-us/erp/ODk4NTQ1NzA2/e4565107e62f3ffd2b053bfcb20a38a3.jpeg</t>
  </si>
  <si>
    <t>https://s3.amazonaws.com/tiny-anexos-us/erp/ODk4NTQ1NzA2/105918d31a971aaafdba2efb11735fed.jpeg</t>
  </si>
  <si>
    <t>https://s3.amazonaws.com/tiny-anexos-us/erp/ODk4NTQ1NzA2/7659ed965839097c05b36e11882fb2cf.jpeg</t>
  </si>
  <si>
    <t>https://s3.amazonaws.com/tiny-anexos-us/erp/ODk4NTQ1NzA2/a459b1bc649c3e9109e0b0cb0daa68c4.jpeg</t>
  </si>
  <si>
    <t>https://s3.amazonaws.com/tiny-anexos-us/erp/ODk4NTQ1NzA2/aa8f4f8809865cd9db2b5c7700afb30d.jpeg</t>
  </si>
  <si>
    <t>904740663</t>
  </si>
  <si>
    <t>XFD705LKG</t>
  </si>
  <si>
    <t>Travessa Ford - Locker - - - Fiesta Trail - 2006 A 2010 - Grafite</t>
  </si>
  <si>
    <t>https://s3.amazonaws.com/tiny-anexos-us/erp/ODk4NTQ1NzA2/51ff889d02242d642bf7c8ab10b00c74.jpg</t>
  </si>
  <si>
    <t>Modelo:Locker||Adicional Kit:-||Modelo Veículo:Fiesta Trail||Ano:2006 A 2010||Cor:Grafite||</t>
  </si>
  <si>
    <t>904740667</t>
  </si>
  <si>
    <t>XFD705LKP</t>
  </si>
  <si>
    <t>Travessa Ford - Locker - - - Fiesta Trail - 2006 A 2010 - Prata</t>
  </si>
  <si>
    <t>https://s3.amazonaws.com/tiny-anexos-us/erp/ODk4NTQ1NzA2/c827c950ba4ac6ccacbf5f96e1fdb7f5.jpg</t>
  </si>
  <si>
    <t>Modelo:Locker||Adicional Kit:-||Modelo Veículo:Fiesta Trail||Ano:2006 A 2010||Cor:Prata||</t>
  </si>
  <si>
    <t>904740671</t>
  </si>
  <si>
    <t>XFD705LKB</t>
  </si>
  <si>
    <t>Travessa Ford - Locker - - - Fiesta Trail - 2006 A 2010 - Preto</t>
  </si>
  <si>
    <t>Modelo:Locker||Adicional Kit:-||Modelo Veículo:Fiesta Trail||Ano:2006 A 2010||Cor:Preto||</t>
  </si>
  <si>
    <t>919717434</t>
  </si>
  <si>
    <t>XFD704SLG</t>
  </si>
  <si>
    <t>Travessa Ford - Slim - - - Bronco - 2020 A 2024 - Grafite</t>
  </si>
  <si>
    <t>https://s3.amazonaws.com/tiny-anexos-us/erp/ODk4NTQ1NzA2/a06f2a5877857843ca2a94127397be78.jpg</t>
  </si>
  <si>
    <t>https://s3.amazonaws.com/tiny-anexos-us/erp/ODk4NTQ1NzA2/d1ad15d0b066cc7a3fc47ce4d6ce1c08.jpg</t>
  </si>
  <si>
    <t>https://s3.amazonaws.com/tiny-anexos-us/erp/ODk4NTQ1NzA2/9d022e6cd0f898c31c310006bae40a84.jpg</t>
  </si>
  <si>
    <t>https://s3.amazonaws.com/tiny-anexos-us/erp/ODk4NTQ1NzA2/7788f7fa18b9836a6307904289d5829b.jpg</t>
  </si>
  <si>
    <t>https://s3.amazonaws.com/tiny-anexos-us/erp/ODk4NTQ1NzA2/4943a0175a1663eb083ae321ff99026d.jpg</t>
  </si>
  <si>
    <t>https://s3.amazonaws.com/tiny-anexos-us/erp/ODk4NTQ1NzA2/dd85033aabf0fe385ce659b2d267e71f.jpg</t>
  </si>
  <si>
    <t>Modelo:Slim||Adicional Kit:-||Modelo Veículo:Bronco||Ano:2020 A 2024||Cor:Grafite||</t>
  </si>
  <si>
    <t>919717722</t>
  </si>
  <si>
    <t>XFD704SLP</t>
  </si>
  <si>
    <t>Travessa Ford - Slim - - - Bronco - 2020 A 2024 - Prata</t>
  </si>
  <si>
    <t>https://s3.amazonaws.com/tiny-anexos-us/erp/ODk4NTQ1NzA2/891a9e96589fc34718f69d2e13147ce0.jpg</t>
  </si>
  <si>
    <t>https://s3.amazonaws.com/tiny-anexos-us/erp/ODk4NTQ1NzA2/2a71cb22c6cd4d8e960c777b219e7b73.jpg</t>
  </si>
  <si>
    <t>https://s3.amazonaws.com/tiny-anexos-us/erp/ODk4NTQ1NzA2/d3e4b1342e6beaf70406903cc7b99aa4.jpg</t>
  </si>
  <si>
    <t>https://s3.amazonaws.com/tiny-anexos-us/erp/ODk4NTQ1NzA2/8e7eef45e8072349cb01348139139a5b.jpg</t>
  </si>
  <si>
    <t>https://s3.amazonaws.com/tiny-anexos-us/erp/ODk4NTQ1NzA2/1e6aabd9cc9a4575f7cae67278e98a7a.jpg</t>
  </si>
  <si>
    <t>https://s3.amazonaws.com/tiny-anexos-us/erp/ODk4NTQ1NzA2/2838825e99604955fd1ffc13a071874c.jpg</t>
  </si>
  <si>
    <t>Modelo:Slim||Adicional Kit:-||Modelo Veículo:Bronco||Ano:2020 A 2024||Cor:Prata||</t>
  </si>
  <si>
    <t>919717727</t>
  </si>
  <si>
    <t>XFD704SLB</t>
  </si>
  <si>
    <t>Travessa Ford - Slim - - - Bronco - 2020 A 2024 - Preto</t>
  </si>
  <si>
    <t>Modelo:Slim||Adicional Kit:-||Modelo Veículo:Bronco||Ano:2020 A 2024||Cor:Preto||</t>
  </si>
  <si>
    <t>919717732</t>
  </si>
  <si>
    <t>XFD701SLG</t>
  </si>
  <si>
    <t>Travessa Ford - Slim - - - Ecosport - 2010 A 2012 - Grafite</t>
  </si>
  <si>
    <t>https://s3.amazonaws.com/tiny-anexos-us/erp/ODk4NTQ1NzA2/f8c22f3959fb0714200705e7550b49c9.jpg</t>
  </si>
  <si>
    <t>https://s3.amazonaws.com/tiny-anexos-us/erp/ODk4NTQ1NzA2/0e9e0c6d74d927d65790ae078d0c652c.jpg</t>
  </si>
  <si>
    <t>https://s3.amazonaws.com/tiny-anexos-us/erp/ODk4NTQ1NzA2/53a7c6cd0374284aa51e5038d4dea49a.jpg</t>
  </si>
  <si>
    <t>https://s3.amazonaws.com/tiny-anexos-us/erp/ODk4NTQ1NzA2/6d105d769a6f578f275222177823e7a0.jpg</t>
  </si>
  <si>
    <t>https://s3.amazonaws.com/tiny-anexos-us/erp/ODk4NTQ1NzA2/286b841bd2c09f8f93330039bd4c9d2b.jpg</t>
  </si>
  <si>
    <t>https://s3.amazonaws.com/tiny-anexos-us/erp/ODk4NTQ1NzA2/23712be48a244d81d0ab24320d7e6591.jpg</t>
  </si>
  <si>
    <t>Modelo:Slim||Adicional Kit:-||Modelo Veículo:Ecosport||Ano:2010 A 2012||Cor:Grafite||</t>
  </si>
  <si>
    <t>919717736</t>
  </si>
  <si>
    <t>XFD701SLP</t>
  </si>
  <si>
    <t>Travessa Ford - Slim - - - Ecosport - 2010 A 2012 - Prata</t>
  </si>
  <si>
    <t>https://s3.amazonaws.com/tiny-anexos-us/erp/ODk4NTQ1NzA2/e0b15b7a1ad2f9df623568c3ef478a18.jpg</t>
  </si>
  <si>
    <t>https://s3.amazonaws.com/tiny-anexos-us/erp/ODk4NTQ1NzA2/4cc7ba51047e938cdafa3ecae5830e77.jpg</t>
  </si>
  <si>
    <t>https://s3.amazonaws.com/tiny-anexos-us/erp/ODk4NTQ1NzA2/101840bcb48681255641dd0c633af2d7.jpg</t>
  </si>
  <si>
    <t>https://s3.amazonaws.com/tiny-anexos-us/erp/ODk4NTQ1NzA2/ed583a59a0a180fc6239ec0de567f75c.jpg</t>
  </si>
  <si>
    <t>https://s3.amazonaws.com/tiny-anexos-us/erp/ODk4NTQ1NzA2/4cae050c40fcfa1a2f9899bfa0eb519f.jpg</t>
  </si>
  <si>
    <t>https://s3.amazonaws.com/tiny-anexos-us/erp/ODk4NTQ1NzA2/60884fa215144e140b5372131c0234e7.jpg</t>
  </si>
  <si>
    <t>Modelo:Slim||Adicional Kit:-||Modelo Veículo:Ecosport||Ano:2010 A 2012||Cor:Prata||</t>
  </si>
  <si>
    <t>920231857</t>
  </si>
  <si>
    <t>XFD701SLB</t>
  </si>
  <si>
    <t>Travessa Ford - Slim - - - Ecosport - 2010 A 2012 - Preto</t>
  </si>
  <si>
    <t>https://s3.amazonaws.com/tiny-anexos-us/erp/ODk4NTQ1NzA2/e30a8eb14ebd572800e1675eaa7c37d2.jpg</t>
  </si>
  <si>
    <t>https://s3.amazonaws.com/tiny-anexos-us/erp/ODk4NTQ1NzA2/6f5dd7e7eeed4b2bb5bfbfc43b379afd.jpg</t>
  </si>
  <si>
    <t>https://s3.amazonaws.com/tiny-anexos-us/erp/ODk4NTQ1NzA2/8ee0dc26b0ca768e69a97e099d1ea41b.jpg</t>
  </si>
  <si>
    <t>https://s3.amazonaws.com/tiny-anexos-us/erp/ODk4NTQ1NzA2/5ec4331dc6467aec65ac63b0d266a220.jpg</t>
  </si>
  <si>
    <t>https://s3.amazonaws.com/tiny-anexos-us/erp/ODk4NTQ1NzA2/e9950524a199bfcfbbdeb174ff81645f.jpg</t>
  </si>
  <si>
    <t>https://s3.amazonaws.com/tiny-anexos-us/erp/ODk4NTQ1NzA2/214a0dd55206824bf8e8a3f9c818b40a.jpg</t>
  </si>
  <si>
    <t>Modelo:Slim||Adicional Kit:-||Modelo Veículo:Ecosport||Ano:2010 A 2012||Cor:Preto||</t>
  </si>
  <si>
    <t>904720779</t>
  </si>
  <si>
    <t>Travessa Ford - Slim - - - Ecosport - 2013 A 2021 - Grafite</t>
  </si>
  <si>
    <t>Kit Par de Travessas Rack de Teto Bagageiro Maleiro XRack Ford Ecosport 2010 2011 2012 - 100%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</si>
  <si>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https://s3.amazonaws.com/tiny-anexos-us/erp/ODk4NTQ1NzA2/922933f934f5458e82ec8b788fc1a233.jpeg</t>
  </si>
  <si>
    <t>Modelo:Slim||Adicional Kit:-||Modelo Veículo:Ecosport||Ano:2013 A 2021||Cor:Grafite||</t>
  </si>
  <si>
    <t>904720783</t>
  </si>
  <si>
    <t>Travessa Ford - Slim - - - Ecosport - 2013 A 2021 - Prata</t>
  </si>
  <si>
    <t>https://s3.amazonaws.com/tiny-anexos-us/erp/ODk4NTQ1NzA2/307a31cc596319d4f587e4f86ed8b2ba.jpeg</t>
  </si>
  <si>
    <t>Modelo:Slim||Adicional Kit:-||Modelo Veículo:Ecosport||Ano:2013 A 2021||Cor:Prata||</t>
  </si>
  <si>
    <t>904720787</t>
  </si>
  <si>
    <t>Travessa Ford - Slim - - - Ecosport - 2013 A 2021 - Preto</t>
  </si>
  <si>
    <t>8703.00.99</t>
  </si>
  <si>
    <t>https://s3.amazonaws.com/tiny-anexos-us/erp/ODk4NTQ1NzA2/088eb8713ff9a89509610f40665b6f48.jpeg</t>
  </si>
  <si>
    <t>Modelo:Slim||Adicional Kit:-||Modelo Veículo:Ecosport||Ano:2013 A 2021||Cor:Preto||</t>
  </si>
  <si>
    <t>919717741</t>
  </si>
  <si>
    <t>XFD706SLG</t>
  </si>
  <si>
    <t>Travessa Ford - Slim - - - Escort Wagon - - - Grafite</t>
  </si>
  <si>
    <t>https://s3.amazonaws.com/tiny-anexos-us/erp/ODk4NTQ1NzA2/94076d6fae3210d5e0289012f01bfe57.jpg</t>
  </si>
  <si>
    <t>https://s3.amazonaws.com/tiny-anexos-us/erp/ODk4NTQ1NzA2/37cfad9c9dd0196d926f8ee64e25de25.jpg</t>
  </si>
  <si>
    <t>https://s3.amazonaws.com/tiny-anexos-us/erp/ODk4NTQ1NzA2/1aae06a0bcced20a18b8b8087cc19741.jpg</t>
  </si>
  <si>
    <t>https://s3.amazonaws.com/tiny-anexos-us/erp/ODk4NTQ1NzA2/e9d19f1d454eb06d33b892d327256eb8.jpg</t>
  </si>
  <si>
    <t>https://s3.amazonaws.com/tiny-anexos-us/erp/ODk4NTQ1NzA2/2bef577d3089505f8d3120ee136ab98e.jpg</t>
  </si>
  <si>
    <t>https://s3.amazonaws.com/tiny-anexos-us/erp/ODk4NTQ1NzA2/1b9c78d771d5038b74fed315f21e13c7.jpg</t>
  </si>
  <si>
    <t>Modelo:Slim||Adicional Kit:-||Modelo Veículo:Escort Wagon||Ano:-||Cor:Grafite||</t>
  </si>
  <si>
    <t>919717745</t>
  </si>
  <si>
    <t>XFD706SLP</t>
  </si>
  <si>
    <t>Travessa Ford - Slim - - - Escort Wagon - - - Prata</t>
  </si>
  <si>
    <t>https://s3.amazonaws.com/tiny-anexos-us/erp/ODk4NTQ1NzA2/b1725bfbff5c9a2aa4923d2bca929cb1.jpg</t>
  </si>
  <si>
    <t>https://s3.amazonaws.com/tiny-anexos-us/erp/ODk4NTQ1NzA2/9c00051e19462240c8ecedb5e511613e.jpg</t>
  </si>
  <si>
    <t>https://s3.amazonaws.com/tiny-anexos-us/erp/ODk4NTQ1NzA2/137c7aee355d7d8e5a2568f2e855c305.jpg</t>
  </si>
  <si>
    <t>https://s3.amazonaws.com/tiny-anexos-us/erp/ODk4NTQ1NzA2/7dee828a8f767ba0b6de141d98419313.jpg</t>
  </si>
  <si>
    <t>https://s3.amazonaws.com/tiny-anexos-us/erp/ODk4NTQ1NzA2/9a2dc7420577946baeb54782568bc339.jpg</t>
  </si>
  <si>
    <t>https://s3.amazonaws.com/tiny-anexos-us/erp/ODk4NTQ1NzA2/8a46f493ae1ca09360eef96071cec46d.jpg</t>
  </si>
  <si>
    <t>Modelo:Slim||Adicional Kit:-||Modelo Veículo:Escort Wagon||Ano:-||Cor:Prata||</t>
  </si>
  <si>
    <t>919717749</t>
  </si>
  <si>
    <t>XFD706SLB</t>
  </si>
  <si>
    <t>Travessa Ford - Slim - - - Escort Wagon - - - Preto</t>
  </si>
  <si>
    <t>https://s3.amazonaws.com/tiny-anexos-us/erp/ODk4NTQ1NzA2/48a2235b110b793caa848a75090021fe.jpg</t>
  </si>
  <si>
    <t>https://s3.amazonaws.com/tiny-anexos-us/erp/ODk4NTQ1NzA2/584d800936d9dcb657334a2dbbd1d48f.jpg</t>
  </si>
  <si>
    <t>https://s3.amazonaws.com/tiny-anexos-us/erp/ODk4NTQ1NzA2/870c4c55e25f8da91c887b2a4b6b32ed.jpg</t>
  </si>
  <si>
    <t>https://s3.amazonaws.com/tiny-anexos-us/erp/ODk4NTQ1NzA2/7ffbafd9e5a80222952dde13db65e62b.jpg</t>
  </si>
  <si>
    <t>https://s3.amazonaws.com/tiny-anexos-us/erp/ODk4NTQ1NzA2/15f477ea54e6cac1457f9f79eaec088d.jpg</t>
  </si>
  <si>
    <t>https://s3.amazonaws.com/tiny-anexos-us/erp/ODk4NTQ1NzA2/5e3e33df647dd91db32a2af236d0481e.jpg</t>
  </si>
  <si>
    <t>Modelo:Slim||Adicional Kit:-||Modelo Veículo:Escort Wagon||Ano:-||Cor:Preto||</t>
  </si>
  <si>
    <t>924279144</t>
  </si>
  <si>
    <t>XFD705SLG</t>
  </si>
  <si>
    <t>Travessa Ford - Slim - - - Ranger - 2013 A 2023 - Grafite</t>
  </si>
  <si>
    <t>Modelo:Slim||Adicional Kit:-||Modelo Veículo:Ranger||Ano:2013 A 2023||Cor:Grafite||</t>
  </si>
  <si>
    <t>924279149</t>
  </si>
  <si>
    <t>XFD705SLP</t>
  </si>
  <si>
    <t>Travessa Ford - Slim - - - Ranger - 2013 A 2023 - Prata</t>
  </si>
  <si>
    <t>https://s3.amazonaws.com/tiny-anexos-us/erp/ODk4NTQ1NzA2/6af6b6ac2855ba97af164c23697b6b99.jpg</t>
  </si>
  <si>
    <t>https://s3.amazonaws.com/tiny-anexos-us/erp/ODk4NTQ1NzA2/c1d6bb47de78312bdfe4886590afc16a.jpg</t>
  </si>
  <si>
    <t>https://s3.amazonaws.com/tiny-anexos-us/erp/ODk4NTQ1NzA2/6ed75e9ab240261a4fc6b2452879c93e.jpg</t>
  </si>
  <si>
    <t>https://s3.amazonaws.com/tiny-anexos-us/erp/ODk4NTQ1NzA2/58ceab6f0dc8333608d3bd6ac8ec83e0.jpg</t>
  </si>
  <si>
    <t>https://s3.amazonaws.com/tiny-anexos-us/erp/ODk4NTQ1NzA2/af92748c8d80d19a50a15eeb2963abf9.jpg</t>
  </si>
  <si>
    <t>https://s3.amazonaws.com/tiny-anexos-us/erp/ODk4NTQ1NzA2/88fc700b2eac02a9fd1994c2ad100f9d.jpg</t>
  </si>
  <si>
    <t>Modelo:Slim||Adicional Kit:-||Modelo Veículo:Ranger||Ano:2013 A 2023||Cor:Prata||</t>
  </si>
  <si>
    <t>928599579</t>
  </si>
  <si>
    <t>XFD705SLB</t>
  </si>
  <si>
    <t>Travessa Ford - Slim - - - Ranger - 2013 A 2023 - Preto</t>
  </si>
  <si>
    <t>https://s3.amazonaws.com/tiny-anexos-us/erp/ODk4NTQ1NzA2/e9c10a1be7212356e60f6d6c5c73c3a6.jpg</t>
  </si>
  <si>
    <t>https://s3.amazonaws.com/tiny-anexos-us/erp/ODk4NTQ1NzA2/40174d3bf6fbd7ea4e4f6b1f2ae8898e.jpg</t>
  </si>
  <si>
    <t>https://s3.amazonaws.com/tiny-anexos-us/erp/ODk4NTQ1NzA2/cff4923c24a577dc748dad1f6d06c1ef.jpg</t>
  </si>
  <si>
    <t>https://s3.amazonaws.com/tiny-anexos-us/erp/ODk4NTQ1NzA2/2a0279f9a9f5dd41b28fabda8f9114d1.jpg</t>
  </si>
  <si>
    <t>https://s3.amazonaws.com/tiny-anexos-us/erp/ODk4NTQ1NzA2/2bc85d2eef8b4336ee1285c942349505.jpg</t>
  </si>
  <si>
    <t>https://s3.amazonaws.com/tiny-anexos-us/erp/ODk4NTQ1NzA2/ccf49831ac443b01e49b158e0af4ffca.jpg</t>
  </si>
  <si>
    <t>Modelo:Slim||Adicional Kit:-||Modelo Veículo:Ranger||Ano:2013 A 2023||Cor:Preto||</t>
  </si>
  <si>
    <t>924279153</t>
  </si>
  <si>
    <t>XFD707SLG</t>
  </si>
  <si>
    <t>Travessa Ford - Slim - - - Ranger - 2024+ - Grafite</t>
  </si>
  <si>
    <t>https://s3.amazonaws.com/tiny-anexos-us/erp/ODk4NTQ1NzA2/0995745928f4124f2fe4e7d91e55b7c4.jpg</t>
  </si>
  <si>
    <t>https://s3.amazonaws.com/tiny-anexos-us/erp/ODk4NTQ1NzA2/42de06ee46d452cbb98f1004d4a96398.jpg</t>
  </si>
  <si>
    <t>https://s3.amazonaws.com/tiny-anexos-us/erp/ODk4NTQ1NzA2/01b001ce94e7dcf45f478b1c93a01239.jpg</t>
  </si>
  <si>
    <t>https://s3.amazonaws.com/tiny-anexos-us/erp/ODk4NTQ1NzA2/7cbf26b883584a1ac12115e1d6b72ccf.jpg</t>
  </si>
  <si>
    <t>https://s3.amazonaws.com/tiny-anexos-us/erp/ODk4NTQ1NzA2/238ecb9e29087e9e9ebea740bd8f93d6.jpg</t>
  </si>
  <si>
    <t>https://s3.amazonaws.com/tiny-anexos-us/erp/ODk4NTQ1NzA2/c68a6a9692dd415a934f466f4dae1dbf.jpg</t>
  </si>
  <si>
    <t>Modelo:Slim||Adicional Kit:-||Modelo Veículo:Ranger||Ano:2024+||Cor:Grafite||</t>
  </si>
  <si>
    <t>924279157</t>
  </si>
  <si>
    <t>XFD707SLP</t>
  </si>
  <si>
    <t>Travessa Ford - Slim - - - Ranger - 2024+ - Prata</t>
  </si>
  <si>
    <t>https://s3.amazonaws.com/tiny-anexos-us/erp/ODk4NTQ1NzA2/979104daa31f67eb38da4556d342895e.jpg</t>
  </si>
  <si>
    <t>https://s3.amazonaws.com/tiny-anexos-us/erp/ODk4NTQ1NzA2/e4c222e811491c8939bf18d0ae5f19b9.jpg</t>
  </si>
  <si>
    <t>https://s3.amazonaws.com/tiny-anexos-us/erp/ODk4NTQ1NzA2/4162ad6307a0573c257de01da49b7232.jpg</t>
  </si>
  <si>
    <t>https://s3.amazonaws.com/tiny-anexos-us/erp/ODk4NTQ1NzA2/f4e229c92e51beaa402c900b4cf60f5a.jpg</t>
  </si>
  <si>
    <t>https://s3.amazonaws.com/tiny-anexos-us/erp/ODk4NTQ1NzA2/9e0817c7e8b68d970912cf736daecda7.jpg</t>
  </si>
  <si>
    <t>https://s3.amazonaws.com/tiny-anexos-us/erp/ODk4NTQ1NzA2/b93fba14bd67b0c38deacf4e5829f96d.jpg</t>
  </si>
  <si>
    <t>Modelo:Slim||Adicional Kit:-||Modelo Veículo:Ranger||Ano:2024+||Cor:Prata||</t>
  </si>
  <si>
    <t>924279161</t>
  </si>
  <si>
    <t>XFD707SLB</t>
  </si>
  <si>
    <t>Travessa Ford - Slim - - - Ranger - 2024+ - Preto</t>
  </si>
  <si>
    <t>https://s3.amazonaws.com/tiny-anexos-us/erp/ODk4NTQ1NzA2/c09123e4a3ae2e0ea70da55cbead98e2.jpg</t>
  </si>
  <si>
    <t>https://s3.amazonaws.com/tiny-anexos-us/erp/ODk4NTQ1NzA2/cec80658db20748f412297256f65886c.jpg</t>
  </si>
  <si>
    <t>https://s3.amazonaws.com/tiny-anexos-us/erp/ODk4NTQ1NzA2/d1014b481351ccd0327aeb457d028d3b.jpg</t>
  </si>
  <si>
    <t>https://s3.amazonaws.com/tiny-anexos-us/erp/ODk4NTQ1NzA2/cc91f6f02650dbe5db86d82c7bee3fed.jpg</t>
  </si>
  <si>
    <t>https://s3.amazonaws.com/tiny-anexos-us/erp/ODk4NTQ1NzA2/5cdbe00f3aa0ac73ae06c9947a41e8cf.jpg</t>
  </si>
  <si>
    <t>https://s3.amazonaws.com/tiny-anexos-us/erp/ODk4NTQ1NzA2/9b138db57c843e5001b0309202891113.jpg</t>
  </si>
  <si>
    <t>Modelo:Slim||Adicional Kit:-||Modelo Veículo:Ranger||Ano:2024+||Cor:Preto||</t>
  </si>
  <si>
    <t>904741246</t>
  </si>
  <si>
    <t>XFD704SMP</t>
  </si>
  <si>
    <t>Travessa Ford - Smart - - - Bronco - - - Prata</t>
  </si>
  <si>
    <t>https://s3.amazonaws.com/tiny-anexos-us/erp/ODk4NTQ1NzA2/77b77ec4a9bf269524d9d92e51e1db7f.jpg</t>
  </si>
  <si>
    <t>https://s3.amazonaws.com/tiny-anexos-us/erp/ODk4NTQ1NzA2/58491c25e23027c07a692eab0f0c51a8.jpg</t>
  </si>
  <si>
    <t>https://s3.amazonaws.com/tiny-anexos-us/erp/ODk4NTQ1NzA2/4afa2a11b08d0cb62572d1a7a50ef7c5.jpg</t>
  </si>
  <si>
    <t>https://s3.amazonaws.com/tiny-anexos-us/erp/ODk4NTQ1NzA2/9b1be5bffe5f5f45e77ebb7de34a0ca9.jpg</t>
  </si>
  <si>
    <t>https://s3.amazonaws.com/tiny-anexos-us/erp/ODk4NTQ1NzA2/e931c090b0caeee189fa71fcb672281c.jpg</t>
  </si>
  <si>
    <t>https://s3.amazonaws.com/tiny-anexos-us/erp/ODk4NTQ1NzA2/3922761f28a3bdb9febd357b67ba20de.jpg</t>
  </si>
  <si>
    <t>Modelo:Smart||Adicional Kit:-||Modelo Veículo:Bronco||Ano:-||Cor:Prata||</t>
  </si>
  <si>
    <t>924279607</t>
  </si>
  <si>
    <t>XFD704SMG</t>
  </si>
  <si>
    <t>Travessa Ford - Smart - - - Bronco - 2020 A 2024 - Grafite</t>
  </si>
  <si>
    <t>https://s3.amazonaws.com/tiny-anexos-us/erp/ODk4NTQ1NzA2/7f6909e0d46ec661ed7f252d8f1fd6d7.jpg</t>
  </si>
  <si>
    <t>https://s3.amazonaws.com/tiny-anexos-us/erp/ODk4NTQ1NzA2/2150f3bc665a2b1b31245cc54194bf3f.jpg</t>
  </si>
  <si>
    <t>https://s3.amazonaws.com/tiny-anexos-us/erp/ODk4NTQ1NzA2/22e164df312dbd2a0d45cbc22f9410f2.jpg</t>
  </si>
  <si>
    <t>https://s3.amazonaws.com/tiny-anexos-us/erp/ODk4NTQ1NzA2/60f525f68b17b66b2292273d8ed6250b.jpg</t>
  </si>
  <si>
    <t>https://s3.amazonaws.com/tiny-anexos-us/erp/ODk4NTQ1NzA2/3ef45227cc4a1badeab993f7c333533a.jpg</t>
  </si>
  <si>
    <t>https://s3.amazonaws.com/tiny-anexos-us/erp/ODk4NTQ1NzA2/603b4ad964c417721dfe9918ad4f15be.jpg</t>
  </si>
  <si>
    <t>Modelo:Smart||Adicional Kit:-||Modelo Veículo:Bronco||Ano:2020 A 2024||Cor:Grafite||</t>
  </si>
  <si>
    <t>904741250</t>
  </si>
  <si>
    <t>Travessa Ford - Smart - - - Bronco - 2020 A 2024 - Preto</t>
  </si>
  <si>
    <t>https://s3.amazonaws.com/tiny-anexos-us/erp/ODk4NTQ1NzA2/e742b8985bc028148641ec682c85e5d6.jpg</t>
  </si>
  <si>
    <t>https://s3.amazonaws.com/tiny-anexos-us/erp/ODk4NTQ1NzA2/92ccb106f163af070fc2626deb399cea.jpg</t>
  </si>
  <si>
    <t>https://s3.amazonaws.com/tiny-anexos-us/erp/ODk4NTQ1NzA2/41ac822d7f02b50cd389462d1fe82006.jpg</t>
  </si>
  <si>
    <t>https://s3.amazonaws.com/tiny-anexos-us/erp/ODk4NTQ1NzA2/1687ed7589f9686531dd8355381e328c.jpg</t>
  </si>
  <si>
    <t>https://s3.amazonaws.com/tiny-anexos-us/erp/ODk4NTQ1NzA2/c34ccdb42ae3f6ce282e7bdfd61446ef.jpg</t>
  </si>
  <si>
    <t>https://s3.amazonaws.com/tiny-anexos-us/erp/ODk4NTQ1NzA2/a25c2fdaa67577bd55fdac08137d2ebf.jpg</t>
  </si>
  <si>
    <t>Modelo:Smart||Adicional Kit:-||Modelo Veículo:Bronco||Ano:2020 A 2024||Cor:Preto||</t>
  </si>
  <si>
    <t>904741065</t>
  </si>
  <si>
    <t>Travessa Ford - Smart - - - Ecosport - - - Grafite</t>
  </si>
  <si>
    <t>https://s3.amazonaws.com/tiny-anexos-us/erp/ODk4NTQ1NzA2/5c98b797a0da733fc1c4f76dd8e901ab.jpg</t>
  </si>
  <si>
    <t>https://s3.amazonaws.com/tiny-anexos-us/erp/ODk4NTQ1NzA2/7ee55ef9f4cc24d2b39a7d1fe9d95704.jpg</t>
  </si>
  <si>
    <t>https://s3.amazonaws.com/tiny-anexos-us/erp/ODk4NTQ1NzA2/4f0cecf99834aa42d7f0d07cb9d30211.jpg</t>
  </si>
  <si>
    <t>https://s3.amazonaws.com/tiny-anexos-us/erp/ODk4NTQ1NzA2/ba079edc4eb9919486c642dc4fb8c9c6.jpg</t>
  </si>
  <si>
    <t>https://s3.amazonaws.com/tiny-anexos-us/erp/ODk4NTQ1NzA2/8be2b6b9851358a251cf2050f145a793.jpg</t>
  </si>
  <si>
    <t>https://s3.amazonaws.com/tiny-anexos-us/erp/ODk4NTQ1NzA2/c8b9deca9c1a3b46e31b9c619bca4ca6.jpg</t>
  </si>
  <si>
    <t>Modelo:Smart||Adicional Kit:-||Modelo Veículo:Ecosport||Ano:-||Cor:Grafite||</t>
  </si>
  <si>
    <t>904741069</t>
  </si>
  <si>
    <t>XFD700SMP</t>
  </si>
  <si>
    <t>Travessa Ford - Smart - - - Ecosport - - - Prata</t>
  </si>
  <si>
    <t>https://s3.amazonaws.com/tiny-anexos-us/erp/ODk4NTQ1NzA2/51f06dfee67a36cad2f5b5cae2c8986c.jpg</t>
  </si>
  <si>
    <t>https://s3.amazonaws.com/tiny-anexos-us/erp/ODk4NTQ1NzA2/8be9d7cda7b91fd6b18206335c5c5b46.jpg</t>
  </si>
  <si>
    <t>https://s3.amazonaws.com/tiny-anexos-us/erp/ODk4NTQ1NzA2/15b3b65882185203094d266f743552dc.jpg</t>
  </si>
  <si>
    <t>https://s3.amazonaws.com/tiny-anexos-us/erp/ODk4NTQ1NzA2/014487a2d22b6e742d9ae9956a60e0ec.jpg</t>
  </si>
  <si>
    <t>https://s3.amazonaws.com/tiny-anexos-us/erp/ODk4NTQ1NzA2/b25f64babe3ea1fb6be0d77dc4d83a09.jpg</t>
  </si>
  <si>
    <t>https://s3.amazonaws.com/tiny-anexos-us/erp/ODk4NTQ1NzA2/03361b48224423202f7516cb60876b4d.jpg</t>
  </si>
  <si>
    <t>Modelo:Smart||Adicional Kit:-||Modelo Veículo:Ecosport||Ano:-||Cor:Prata||</t>
  </si>
  <si>
    <t>904741073</t>
  </si>
  <si>
    <t>XFD700SMB</t>
  </si>
  <si>
    <t>Travessa Ford - Smart - - - Ecosport - - - Preto</t>
  </si>
  <si>
    <t>https://s3.amazonaws.com/tiny-anexos-us/erp/ODk4NTQ1NzA2/91d19bffe229a736316f80c0e0447adc.jpg</t>
  </si>
  <si>
    <t>https://s3.amazonaws.com/tiny-anexos-us/erp/ODk4NTQ1NzA2/c34e25a1b7b982ccd728a33e7ca8f1a6.jpg</t>
  </si>
  <si>
    <t>https://s3.amazonaws.com/tiny-anexos-us/erp/ODk4NTQ1NzA2/08a40a1e5252339d1e306b812310c630.jpg</t>
  </si>
  <si>
    <t>https://s3.amazonaws.com/tiny-anexos-us/erp/ODk4NTQ1NzA2/a995b56dc6c7d8bea4af786a3f467016.jpg</t>
  </si>
  <si>
    <t>https://s3.amazonaws.com/tiny-anexos-us/erp/ODk4NTQ1NzA2/d74bab86febdde9cd2bfd9c31f172c43.jpg</t>
  </si>
  <si>
    <t>https://s3.amazonaws.com/tiny-anexos-us/erp/ODk4NTQ1NzA2/ab1758afdadf3d7f1388bfbebf19bfd7.jpg</t>
  </si>
  <si>
    <t>Modelo:Smart||Adicional Kit:-||Modelo Veículo:Ecosport||Ano:-||Cor:Preto||</t>
  </si>
  <si>
    <t>904741077</t>
  </si>
  <si>
    <t>XFD701SMG</t>
  </si>
  <si>
    <t>Travessa Ford - Smart - - - Escort Wagon - - - Grafite</t>
  </si>
  <si>
    <t>https://s3.amazonaws.com/tiny-anexos-us/erp/ODk4NTQ1NzA2/0c9ce109d489696b80bae5985b7c87d1.jpg</t>
  </si>
  <si>
    <t>https://s3.amazonaws.com/tiny-anexos-us/erp/ODk4NTQ1NzA2/4990dbdafe2c2b50b9cff98be66505ad.jpg</t>
  </si>
  <si>
    <t>https://s3.amazonaws.com/tiny-anexos-us/erp/ODk4NTQ1NzA2/06d7fb3f03773703701fdfa7e3da1821.jpg</t>
  </si>
  <si>
    <t>https://s3.amazonaws.com/tiny-anexos-us/erp/ODk4NTQ1NzA2/181b8fc387ebfe1387f5f574a01af5f3.jpg</t>
  </si>
  <si>
    <t>https://s3.amazonaws.com/tiny-anexos-us/erp/ODk4NTQ1NzA2/cafb11066a1180356b07b851dff37874.jpg</t>
  </si>
  <si>
    <t>https://s3.amazonaws.com/tiny-anexos-us/erp/ODk4NTQ1NzA2/d8c4fb0f49ecabd1b669e017bb6fccb2.jpg</t>
  </si>
  <si>
    <t>Modelo:Smart||Adicional Kit:-||Modelo Veículo:Escort Wagon||Ano:-||Cor:Grafite||</t>
  </si>
  <si>
    <t>904741081</t>
  </si>
  <si>
    <t>XFD701SMP</t>
  </si>
  <si>
    <t>Travessa Ford - Smart - - - Escort Wagon - - - Prata</t>
  </si>
  <si>
    <t>https://s3.amazonaws.com/tiny-anexos-us/erp/ODk4NTQ1NzA2/a062fd1e0f667bb47eb2fb44a62e0d6d.jpg</t>
  </si>
  <si>
    <t>https://s3.amazonaws.com/tiny-anexos-us/erp/ODk4NTQ1NzA2/c31bd6f5eb6d81700a9bd738155e1571.jpg</t>
  </si>
  <si>
    <t>https://s3.amazonaws.com/tiny-anexos-us/erp/ODk4NTQ1NzA2/400a710c3630f0405237b17285800421.jpg</t>
  </si>
  <si>
    <t>https://s3.amazonaws.com/tiny-anexos-us/erp/ODk4NTQ1NzA2/18e4c2cc01a84e8133a688a07b123433.jpg</t>
  </si>
  <si>
    <t>https://s3.amazonaws.com/tiny-anexos-us/erp/ODk4NTQ1NzA2/4de5f8ba2d3f7bb7e1badf98e6862470.jpg</t>
  </si>
  <si>
    <t>https://s3.amazonaws.com/tiny-anexos-us/erp/ODk4NTQ1NzA2/047458cf459abc3c4a7314be5a5b67bf.jpg</t>
  </si>
  <si>
    <t>Modelo:Smart||Adicional Kit:-||Modelo Veículo:Escort Wagon||Ano:-||Cor:Prata||</t>
  </si>
  <si>
    <t>904741101</t>
  </si>
  <si>
    <t>XFD701SMB</t>
  </si>
  <si>
    <t>Travessa Ford - Smart - - - Escort Wagon - - - Preto</t>
  </si>
  <si>
    <t>https://s3.amazonaws.com/tiny-anexos-us/erp/ODk4NTQ1NzA2/e361b5ea1f7ab6f646cd78ce795d7bfc.jpg</t>
  </si>
  <si>
    <t>https://s3.amazonaws.com/tiny-anexos-us/erp/ODk4NTQ1NzA2/840848d0a202202fde3644415dcea14c.jpg</t>
  </si>
  <si>
    <t>https://s3.amazonaws.com/tiny-anexos-us/erp/ODk4NTQ1NzA2/216bcfdc12ec5320c073010c68644e35.jpg</t>
  </si>
  <si>
    <t>https://s3.amazonaws.com/tiny-anexos-us/erp/ODk4NTQ1NzA2/22c68e46b94d759cdfaf2522217f36e3.jpg</t>
  </si>
  <si>
    <t>https://s3.amazonaws.com/tiny-anexos-us/erp/ODk4NTQ1NzA2/bc74613196e39c530161caa9475fa712.jpg</t>
  </si>
  <si>
    <t>https://s3.amazonaws.com/tiny-anexos-us/erp/ODk4NTQ1NzA2/f2ff456568f00f5d6ba1bc1425381922.jpg</t>
  </si>
  <si>
    <t>Modelo:Smart||Adicional Kit:-||Modelo Veículo:Escort Wagon||Ano:-||Cor:Preto||</t>
  </si>
  <si>
    <t>904741254</t>
  </si>
  <si>
    <t>XFD702SMG</t>
  </si>
  <si>
    <t>Travessa Ford - Smart - - - Ka Freestyle - - - Grafite</t>
  </si>
  <si>
    <t>https://s3.amazonaws.com/tiny-anexos-us/erp/ODk4NTQ1NzA2/d1a81da2e49a30ee63006885b115d8f1.jpg</t>
  </si>
  <si>
    <t>https://s3.amazonaws.com/tiny-anexos-us/erp/ODk4NTQ1NzA2/ef6d82debebf04d36b0b6cb56d2acec1.jpg</t>
  </si>
  <si>
    <t>https://s3.amazonaws.com/tiny-anexos-us/erp/ODk4NTQ1NzA2/ee34813f86f397c5a3ac26c907b35c01.jpg</t>
  </si>
  <si>
    <t>https://s3.amazonaws.com/tiny-anexos-us/erp/ODk4NTQ1NzA2/41da51c7a2d5e49672939346b408836d.jpg</t>
  </si>
  <si>
    <t>https://s3.amazonaws.com/tiny-anexos-us/erp/ODk4NTQ1NzA2/7979181af136b9b6f77139162d781258.jpg</t>
  </si>
  <si>
    <t>https://s3.amazonaws.com/tiny-anexos-us/erp/ODk4NTQ1NzA2/eead0cdc7bcf320492dd48693d7e7c31.jpg</t>
  </si>
  <si>
    <t>Modelo:Smart||Adicional Kit:-||Modelo Veículo:Ka Freestyle||Ano:-||Cor:Grafite||</t>
  </si>
  <si>
    <t>904741258</t>
  </si>
  <si>
    <t>XFD702SMP</t>
  </si>
  <si>
    <t>Travessa Ford - Smart - - - Ka Freestyle - - - Prata</t>
  </si>
  <si>
    <t>https://s3.amazonaws.com/tiny-anexos-us/erp/ODk4NTQ1NzA2/73051eb3ea8c467af9fbcd15cd4f149d.jpg</t>
  </si>
  <si>
    <t>https://s3.amazonaws.com/tiny-anexos-us/erp/ODk4NTQ1NzA2/d10cceef2c0df0b7ebe937878a1d6a84.jpg</t>
  </si>
  <si>
    <t>https://s3.amazonaws.com/tiny-anexos-us/erp/ODk4NTQ1NzA2/481a542639e0368ac6d1436a8f1f9057.jpg</t>
  </si>
  <si>
    <t>https://s3.amazonaws.com/tiny-anexos-us/erp/ODk4NTQ1NzA2/7e23ccf87ac66e7e372d3aacadfd0a46.jpg</t>
  </si>
  <si>
    <t>https://s3.amazonaws.com/tiny-anexos-us/erp/ODk4NTQ1NzA2/df09b537cd9ff5c9f4c4d4595255015c.jpg</t>
  </si>
  <si>
    <t>https://s3.amazonaws.com/tiny-anexos-us/erp/ODk4NTQ1NzA2/325d29535d7afe4e2041f19789556f8d.jpg</t>
  </si>
  <si>
    <t>Modelo:Smart||Adicional Kit:-||Modelo Veículo:Ka Freestyle||Ano:-||Cor:Prata||</t>
  </si>
  <si>
    <t>904741262</t>
  </si>
  <si>
    <t>XFD702SMB</t>
  </si>
  <si>
    <t>Travessa Ford - Smart - - - Ka Freestyle - - - Preto</t>
  </si>
  <si>
    <t>https://s3.amazonaws.com/tiny-anexos-us/erp/ODk4NTQ1NzA2/9a7114d1426d4ea791db8691f9eaa901.jpg</t>
  </si>
  <si>
    <t>https://s3.amazonaws.com/tiny-anexos-us/erp/ODk4NTQ1NzA2/0d92f5d439bebe985700729a0d34541e.jpg</t>
  </si>
  <si>
    <t>https://s3.amazonaws.com/tiny-anexos-us/erp/ODk4NTQ1NzA2/a8090cccbf4a71a6809a3c0aeacd5aa7.jpg</t>
  </si>
  <si>
    <t>https://s3.amazonaws.com/tiny-anexos-us/erp/ODk4NTQ1NzA2/ea9401627525b97e0e837f4eb39134c6.jpg</t>
  </si>
  <si>
    <t>https://s3.amazonaws.com/tiny-anexos-us/erp/ODk4NTQ1NzA2/0ea0613bfbb87e861b509fc0c72d1cdf.jpg</t>
  </si>
  <si>
    <t>https://s3.amazonaws.com/tiny-anexos-us/erp/ODk4NTQ1NzA2/17ae0c74a011afe80a658e84c119a678.jpg</t>
  </si>
  <si>
    <t>Modelo:Smart||Adicional Kit:-||Modelo Veículo:Ka Freestyle||Ano:-||Cor:Preto||</t>
  </si>
  <si>
    <t>904741266</t>
  </si>
  <si>
    <t>XFD703SMG</t>
  </si>
  <si>
    <t>Travessa Ford - Smart - - - Ranger - 2013 A 2023 - Grafite</t>
  </si>
  <si>
    <t>https://s3.amazonaws.com/tiny-anexos-us/erp/ODk4NTQ1NzA2/9e35a984bc634dc4f88a1363828063fa.jpg</t>
  </si>
  <si>
    <t>https://s3.amazonaws.com/tiny-anexos-us/erp/ODk4NTQ1NzA2/bdc06d9476e0ec72c7751b4640636b85.jpg</t>
  </si>
  <si>
    <t>https://s3.amazonaws.com/tiny-anexos-us/erp/ODk4NTQ1NzA2/15e0171d58d65fdc207b07ee0d46d434.jpg</t>
  </si>
  <si>
    <t>https://s3.amazonaws.com/tiny-anexos-us/erp/ODk4NTQ1NzA2/f8aa91b37661546eb03596ea19c26a76.jpg</t>
  </si>
  <si>
    <t>https://s3.amazonaws.com/tiny-anexos-us/erp/ODk4NTQ1NzA2/cf14c7abdf289e0c9c28e2d99840ed07.jpg</t>
  </si>
  <si>
    <t>https://s3.amazonaws.com/tiny-anexos-us/erp/ODk4NTQ1NzA2/ee73722c8b91e87849eeb42d56267a54.jpg</t>
  </si>
  <si>
    <t>Modelo:Smart||Adicional Kit:-||Modelo Veículo:Ranger||Ano:2013 A 2023||Cor:Grafite||</t>
  </si>
  <si>
    <t>904741270</t>
  </si>
  <si>
    <t>Travessa Ford - Smart - - - Ranger - 2013 A 2023 - Prata</t>
  </si>
  <si>
    <t>https://s3.amazonaws.com/tiny-anexos-us/erp/ODk4NTQ1NzA2/d0749500ecd445c3c17d89fe87fb1cd9.jpg</t>
  </si>
  <si>
    <t>https://s3.amazonaws.com/tiny-anexos-us/erp/ODk4NTQ1NzA2/57e4345044eccb551452552529e355a6.jpg</t>
  </si>
  <si>
    <t>https://s3.amazonaws.com/tiny-anexos-us/erp/ODk4NTQ1NzA2/4c7eca053681bfe1592ff41bf19829db.jpg</t>
  </si>
  <si>
    <t>https://s3.amazonaws.com/tiny-anexos-us/erp/ODk4NTQ1NzA2/14ec9dde1347797c0237a81bd406e422.jpg</t>
  </si>
  <si>
    <t>https://s3.amazonaws.com/tiny-anexos-us/erp/ODk4NTQ1NzA2/5bfea1b96bed345c57a5571d524d2ab6.jpg</t>
  </si>
  <si>
    <t>https://s3.amazonaws.com/tiny-anexos-us/erp/ODk4NTQ1NzA2/702c238f16c902bd947b24f25a46fc45.jpg</t>
  </si>
  <si>
    <t>Modelo:Smart||Adicional Kit:-||Modelo Veículo:Ranger||Ano:2013 A 2023||Cor:Prata||</t>
  </si>
  <si>
    <t>904741274</t>
  </si>
  <si>
    <t>Travessa Ford - Smart - - - Ranger - 2013 A 2023 - Preto</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</si>
  <si>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Ford Modelo: Ranger Ano: 2023 +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</si>
  <si>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https://s3.amazonaws.com/tiny-anexos-us/erp/ODk4NTQ1NzA2/0e4071a79f55259e44d48e8201ce3809.jpeg</t>
  </si>
  <si>
    <t>https://s3.amazonaws.com/tiny-anexos-us/erp/ODk4NTQ1NzA2/a1f82489b2c9c16478acc51c89c17025.jpeg</t>
  </si>
  <si>
    <t>https://s3.amazonaws.com/tiny-anexos-us/erp/ODk4NTQ1NzA2/310066a1966fba5cfc2675e5ae376731.jpeg</t>
  </si>
  <si>
    <t>https://s3.amazonaws.com/tiny-anexos-us/erp/ODk4NTQ1NzA2/95039db62ab056c284fe142a111300af.jpeg</t>
  </si>
  <si>
    <t>https://s3.amazonaws.com/tiny-anexos-us/erp/ODk4NTQ1NzA2/754658b68e6f508e549ca3f799761853.jpeg</t>
  </si>
  <si>
    <t>https://s3.amazonaws.com/tiny-anexos-us/erp/ODk4NTQ1NzA2/d8b4f5c7f51c92d7edade0fefc932424.jpeg</t>
  </si>
  <si>
    <t>Modelo:Smart||Adicional Kit:-||Modelo Veículo:Ranger||Ano:2013 A 2023||Cor:Preto||</t>
  </si>
  <si>
    <t>924279611</t>
  </si>
  <si>
    <t>XFD705SMG</t>
  </si>
  <si>
    <t>Travessa Ford - Smart - - - Ranger - 2013+ - Grafite</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</si>
  <si>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Ford Modelo: Ranger Ano: 2013 a 2024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</si>
  <si>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https://s3.amazonaws.com/tiny-anexos-us/erp/ODk4NTQ1NzA2/6cc96c5fe173b81204ed89f0b125df4e.jpeg</t>
  </si>
  <si>
    <t>Modelo:Smart||Adicional Kit:-||Modelo Veículo:Ranger||Ano:2013+||Cor:Grafite||</t>
  </si>
  <si>
    <t>924279615</t>
  </si>
  <si>
    <t>XFD705SMP</t>
  </si>
  <si>
    <t>Travessa Ford - Smart - - - Ranger - 2013+ - Prata</t>
  </si>
  <si>
    <t>https://s3.amazonaws.com/tiny-anexos-us/erp/ODk4NTQ1NzA2/5a6d06afcf2353eddc668c156e540c09.jpeg</t>
  </si>
  <si>
    <t>Modelo:Smart||Adicional Kit:-||Modelo Veículo:Ranger||Ano:2013+||Cor:Prata||</t>
  </si>
  <si>
    <t>924279619</t>
  </si>
  <si>
    <t>XFD705SMB</t>
  </si>
  <si>
    <t>Travessa Ford - Smart - - - Ranger - 2013+ - Preto</t>
  </si>
  <si>
    <t>https://s3.amazonaws.com/tiny-anexos-us/erp/ODk4NTQ1NzA2/e8fe185a9760ed5f43b92981ed796eef.jpeg</t>
  </si>
  <si>
    <t>Modelo:Smart||Adicional Kit:-||Modelo Veículo:Ranger||Ano:2013+||Cor:Preto||</t>
  </si>
  <si>
    <t>906923956</t>
  </si>
  <si>
    <t>1XGRADGG-1XFD704SMB</t>
  </si>
  <si>
    <t>Travessa Ford - Smart - 1 Gradeado Extra Grande 120 X 100 X 12 cm - Bronco - - - Preto</t>
  </si>
  <si>
    <t>Modelo:Smart||Adicional Kit:1 Gradeado Extra Grande 120 X 100 X 12 cm||Modelo Veículo:Bronco||Ano:-||Cor:Preto||</t>
  </si>
  <si>
    <t>906923398</t>
  </si>
  <si>
    <t>Travessa Ford - Smart - 1 Gradeado Extra Grande 120 X 100 X 12 cm - Ecosport - - - Preto</t>
  </si>
  <si>
    <t>https://s3.amazonaws.com/tiny-anexos-us/erp/ODk4NTQ1NzA2/4559b24b64bc0bec1fc401c364bf368a.jpg</t>
  </si>
  <si>
    <t>Modelo:Smart||Adicional Kit:1 Gradeado Extra Grande 120 X 100 X 12 cm||Modelo Veículo:Ecosport||Ano:-||Cor:Preto||</t>
  </si>
  <si>
    <t>904743973</t>
  </si>
  <si>
    <t>Travessa Ford - Style - - - Ecosport - - - Grafite</t>
  </si>
  <si>
    <t>7808755211015</t>
  </si>
  <si>
    <t>TRAVESSA LARGA DE TETO – (100% ALUMINIO)  " NÃO É PLASTICO " TODO CONJUNTO DE PONTEIRAS E BARRAS SÃO FABRICADAS EM ALUMÍNIO  ATENÇÃO: TODOS OS ACESSORIOS INSTALADOS NO TETO DO VEICULO REPRODUZ RUIDOS CAUSADOS PELA ALTERAÇAO DA AERODINAMICA ORIGINAL DO VEICULO (GERALMENTE, ACIMA DE 80KM/h)  Aplicação: Ford Ecosport 2013 a 2021  • Serve somente em veículos com longarinas rentes ao teto COM FURAÇÃO ORIGINAL; • Não é Necessário Furar o Veículo, pois é instalado nas Longarinas na furação original do veículo; • Ideal para que você leve carga com até 45kg, ele é instalado de maneira simples e sem a necessidade da qualquer adaptação diretamente nas longarinas do veículo.  Especificação Técnica: • Modelo: Transversal;  Fabricação: • Barras Ponteiras em Alumínio de Alta Resistência; • Chapa de Fixação em aço carbono; • Pintura eletrostática com tratamento; • Suporta Até 45Kg de Carga Bem Distribuída  Conteúdo da Embalagem:  * 02 perfil de alumínio * 04 ponteiras em alumínio c/ chapas de fixação * 04 parafusos sextavados M6x12mm (fixação da ponteira no perfil) * 08 parafusos de inox allen Padrão original do veículo (fixação das nas longarinas) * 04 parafusos de inox allen (Fixação da chapa na ponteira) * 01 ferramenta chave allen 6mm * 01 Manual de instalação  Importante: Valor do Kit Completo Par Imagens meramente ilustrativas Não nos responsabilizamos por instalação feitas de forma incorreta.  Garantia do vendedor: 3 meses</t>
  </si>
  <si>
    <t>https://s3.amazonaws.com/tiny-anexos-us/erp/ODk4NTQ1NzA2/ab38efa337d28d0f6c2eb9cab4ddb1d3.jpeg</t>
  </si>
  <si>
    <t>Modelo:Style||Adicional Kit:-||Modelo Veículo:Ecosport||Ano:-||Cor:Grafite||</t>
  </si>
  <si>
    <t>904743977</t>
  </si>
  <si>
    <t>Travessa Ford - Style - - - Ecosport - - - Prata</t>
  </si>
  <si>
    <t>7808755200491</t>
  </si>
  <si>
    <t>https://s3.amazonaws.com/tiny-anexos-us/erp/ODk4NTQ1NzA2/ef9eeaa8142ad2511dc32c1946ccebef.jpeg</t>
  </si>
  <si>
    <t>Modelo:Style||Adicional Kit:-||Modelo Veículo:Ecosport||Ano:-||Cor:Prata||</t>
  </si>
  <si>
    <t>904743981</t>
  </si>
  <si>
    <t>Travessa Ford - Style - - - Ecosport - - - Preto</t>
  </si>
  <si>
    <t>-178</t>
  </si>
  <si>
    <t>7808755181004</t>
  </si>
  <si>
    <t>Bagageiro Maleiro ABERTO Teto Gradeado Aço 110 X 90 x 11 cm 45kg Universal Off Road + Travessa Larga Style 100% em alumínio   APENAS PARA ECOSPORT 2013 2014 2015 2016 2017 2018 2019 2020 2021 2022 2023  Se divirta e leve tudo o que puder no carro, basta instalar esse Bagageiro Maleiro de Teto que foi fabricado para facilitar a sua vida, principalmente em viagens, passeios e até mesmo durante o seu trabalho.  O bagageiro maleiro é no modelo gradeado pequeno, sendo capaz de suportar o peso de até 45Kg de carga, assim, suas malas, acessórios e itens de trabalho poderão ser transportados com mais facilidade e praticidade. Esse acessório é produzido em aço e ainda conta com pintura eletrostática para conferir resistência e longa vida útil.  Modelo Disponível: • Gradeado Pequeno  Cor Disponível: • Preto  Compatível com Veículos com Rack de Teto: • Universal  Especificação Técnica: • Modelo Gradeado Pequeno • Fabricado em Aço • Disponível na Cor Preta • Revestimento com Pintura Eletroestática • Carga Máxima: 45Kg • Design Moderno e Esportivo • Auxilia no Transporte de Bagagens e Acessórios • Alta Resistência e Durabilidade • Dimensões Aproximadas (CxLxA): 110 x 90 x 11cm  OBS: É necessário que o veículo possua rack de teto instalada.  Conteúdo da Embalagem: • 01 Bagageiro Gradeado • Kit de Instalação • Manual de instalação * 02 perfil de alumínio na cor preta ou prata * 04 ponteiras em alumínio preto * 04 parafusos sextavados M6x12mm * 04 parafusos de inox allen M6x50mm * 04 porcas de inox allen M6x35mm * 01 ferramenta chave allen 6mm * 01 Manual de instalação   Importante: Valor Unitário. Imagens Meramente Ilustrativas. Recomendamos que a instalação seja feita por profissional especializado e não nos responsabilizamos pelo mau uso do produto.</t>
  </si>
  <si>
    <t>https://s3.amazonaws.com/tiny-anexos-us/erp/ODk4NTQ1NzA2/24678a217cf14097671ae23aede26e3e.jpeg</t>
  </si>
  <si>
    <t>Modelo:Style||Adicional Kit:-||Modelo Veículo:Ecosport||Ano:-||Cor:Preto||</t>
  </si>
  <si>
    <t>919717753</t>
  </si>
  <si>
    <t>XFD702SLG</t>
  </si>
  <si>
    <t>Travessa Ford - Style - - - Ka Freestyle - - - Grafite</t>
  </si>
  <si>
    <t>Modelo:Style||Adicional Kit:-||Modelo Veículo:Ka Freestyle||Ano:-||Cor:Grafite||</t>
  </si>
  <si>
    <t>919717757</t>
  </si>
  <si>
    <t>XFD702SLP</t>
  </si>
  <si>
    <t>Travessa Ford - Style - - - Ka Freestyle - - - Prata</t>
  </si>
  <si>
    <t>Modelo:Style||Adicional Kit:-||Modelo Veículo:Ka Freestyle||Ano:-||Cor:Prata||</t>
  </si>
  <si>
    <t>919717761</t>
  </si>
  <si>
    <t>XFD702SLB</t>
  </si>
  <si>
    <t>Travessa Ford - Style - - - Ka Freestyle - - - Preto</t>
  </si>
  <si>
    <t>Modelo:Style||Adicional Kit:-||Modelo Veículo:Ka Freestyle||Ano:-||Cor:Preto||</t>
  </si>
  <si>
    <t>941075450</t>
  </si>
  <si>
    <t>XG</t>
  </si>
  <si>
    <t>Travessa Geral</t>
  </si>
  <si>
    <t>&lt;p&gt;Kit Completo Maleiro gradeado + Travessas 100% alumínio &lt;br&gt;&lt;br&gt;Se divirta e leve tudo o que puder no carro, basta instalar esse Bagageiro Maleiro de Teto que foi fabricado para facilitar a sua vida, principalmente em viagens, passeios e até mesmo durante o seu trabalho.&lt;br&gt;&lt;br&gt;O bagageiro maleiro é no modelo gradeado pequeno, sendo capaz de suportar o peso de até 50kg de carga, assim, suas malas, acessórios e itens de trabalho poderão ser transportados com mais facilidade e praticidade. Esse acessório é produzido em aço e ainda conta com pintura eletrostática para conferir resistência e longa vida útil.&lt;br&gt;&lt;br&gt;Modelo Disponível:&lt;br&gt;• Gradeado&lt;br&gt;&lt;br&gt;Cor Disponível:&lt;br&gt;• Preto&lt;br&gt;&lt;br&gt;Compatível com Veículos com Rack ou travessas de Teto:&lt;br&gt;&lt;br&gt;• Universal ( É necessário que o veículo possua rack de teto ou travessas pré-instaladas.)&lt;br&gt;• Trabalhamos com travessas e rack para diversos veículos ( solicite um combo completo caso precise )&lt;br&gt;&lt;br&gt;Especificação Técnica:&lt;br&gt;• Modelo Gradeado&lt;br&gt;• Fabricado em Aço&lt;br&gt;• Disponível na Cor Preta&lt;br&gt;• Revestimento com Pintura Eletroestática&lt;br&gt;• Carga Máxima: 45Kg&lt;br&gt;• Design Moderno e Esportivo&lt;br&gt;• Auxilia no Transporte de Bagagens e Acessórios&lt;br&gt;• Alta Resistência e Durabilidade&lt;br&gt;• Dimensões Aproximadas (CxLxA): 150 x 100 x 11cm&lt;br&gt;&lt;br&gt;Conteúdo da Embalagem:&lt;br&gt;• 01 Bagageiro Gradeado&lt;br&gt;• 01 Par de Travessa&lt;br&gt;• Kit de Instalação ( abraçadeiras, parafusos, porcas e arruelas )&lt;br&gt;&lt;br&gt;Importante:&lt;br&gt;Valor do kit&lt;br&gt;Imagens Meramente Ilustrativas.&lt;br&gt;Recomendamos que a instalação seja feita por profissional especializado e não nos responsabilizamos pelo mau uso do produto.&lt;/p&gt;</t>
  </si>
  <si>
    <t>https://s3.amazonaws.com/tiny-anexos-us/erp/ODk4NTQ1NzA2/4e0b9d6a0ed46e866fd0fd89e8be29eb.jpg</t>
  </si>
  <si>
    <t>https://s3.amazonaws.com/tiny-anexos-us/erp/ODk4NTQ1NzA2/aaa82b49d30cafe756298020e608e2e0.jpg</t>
  </si>
  <si>
    <t>https://s3.amazonaws.com/tiny-anexos-us/erp/ODk4NTQ1NzA2/49b8ca90f67aaa99048dd891a29f84af.jpg</t>
  </si>
  <si>
    <t>https://s3.amazonaws.com/tiny-anexos-us/erp/ODk4NTQ1NzA2/a5e453ef20ce625f75a9466b157463d5.jpg</t>
  </si>
  <si>
    <t>https://s3.amazonaws.com/tiny-anexos-us/erp/ODk4NTQ1NzA2/550d8c6ecdf3dcc7587d5333bdec0f92.jpg</t>
  </si>
  <si>
    <t>https://s3.amazonaws.com/tiny-anexos-us/erp/ODk4NTQ1NzA2/bb2d15bccbc36c2b605afe44aeaae8ed.jpg</t>
  </si>
  <si>
    <t>937985516</t>
  </si>
  <si>
    <t>XLKG</t>
  </si>
  <si>
    <t>Travessa Geral - Locker - - - - - - - Grafite</t>
  </si>
  <si>
    <t>https://s3.amazonaws.com/tiny-anexos-us/erp/ODk4NTQ1NzA2/00548662c49a1082eaffc1599c5d3a1d.jpg</t>
  </si>
  <si>
    <t>Modelo:Locker||Adicional Kit:-||Modelo Veículo:-||Ano:-||Cor:Grafite||</t>
  </si>
  <si>
    <t>Travessa, Bagageiro, Rack de Teto, Maleiro, Suporte de Teto, [Montadora], [Ano de compatibilidade]</t>
  </si>
  <si>
    <t>937983730</t>
  </si>
  <si>
    <t>XLKP</t>
  </si>
  <si>
    <t>Travessa Geral - Locker - - - - - - - Prata</t>
  </si>
  <si>
    <t>https://s3.amazonaws.com/tiny-anexos-us/erp/ODk4NTQ1NzA2/28a816cff4c671e941416ab1e1b714b3.jpg</t>
  </si>
  <si>
    <t>Modelo:Locker||Adicional Kit:-||Modelo Veículo:-||Ano:-||Cor:Prata||</t>
  </si>
  <si>
    <t>923409719</t>
  </si>
  <si>
    <t>XLKB</t>
  </si>
  <si>
    <t>Travessa Geral - Locker - - - - - - - Preto</t>
  </si>
  <si>
    <t>https://s3.amazonaws.com/tiny-anexos-us/erp/ODk4NTQ1NzA2/2c57bbf0bc96057be117b5fb56dd84d8.jpg</t>
  </si>
  <si>
    <t>https://s3.amazonaws.com/tiny-anexos-us/erp/ODk4NTQ1NzA2/d6cd7f9e6ed07155728f109ad9cfbf22.jpg</t>
  </si>
  <si>
    <t>Modelo:Locker||Adicional Kit:-||Modelo Veículo:-||Ano:-||Cor:Preto||</t>
  </si>
  <si>
    <t>937983179</t>
  </si>
  <si>
    <t>XSLG</t>
  </si>
  <si>
    <t>Travessa Geral - Slim - - - - - - - Grafite</t>
  </si>
  <si>
    <t>&lt;p&gt;Kit Par de Travessas Rack de Teto XRack - 100% Alumínio&lt;/p&gt; &lt;p&gt;As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Segura!&lt;/p&gt; &lt;p&gt;A linha de Travessas Rack de Teto XRack, com ponteiras e barras 100% em alumínio, oferece resistência, segurança e conforto para suas viagens. As ponteiras com borrachas protegem o as longarinas do veículo, e o design avançado reduz ruídos e melhora a eficiência de consumo.&lt;/p&gt; &lt;p&gt;Cada modelo é rigorosamente testado para assegurar compatibilidade e qualidade, proporcionando uma experiência de viagem tranquila e confiável.&lt;/p&gt; &lt;p&gt; &lt;/p&gt; &lt;p&gt;Aplicação&lt;br&gt;- Montadora: &lt;br&gt;- Modelo: &lt;br&gt;- Anos: &lt;br&gt;- Instalação fácil: Fixação direta nas longarinas originais do veículo, sem necessidade de furos ou adaptações.&lt;/p&gt; &lt;p&gt;&lt;br&gt;CARACTERÍSTICAS:&lt;/p&gt; &lt;p&gt;- Marca: XRack&lt;br&gt;- Modelo: Slim&lt;br&gt;- Capacidade: Até 45 kg&lt;br&gt;- Largura: 4,5 cm&lt;br&gt;- Altura: 2 cm&lt;br&gt;- Cores: Preta, Prata e Grafite (Escolha ao efetuar a compra)&lt;br&gt;- Instalação: Para veículos com longarinas suspensas do teto&lt;br&gt;- Compatibilidade: Consulte nas Variações do Anúncio ao efetuar a sua Compra&lt;/p&gt; &lt;p&gt;&lt;br&gt;ESPECIFICAÇÕES TÉCNICAS:&lt;/p&gt; &lt;p&gt;- Material Barra / Perfil: Alumínio&lt;br&gt;- Material Ponteira / Fixador: Alumínio&lt;br&gt;- Acabamento Fixação: Borracha&lt;br&gt;- Acabamento Superior: Borracha&lt;br&gt;- Pintura: Eletrostática&lt;/p&gt; &lt;p&gt;&lt;br&gt;ITENS INCLUSOS:&lt;/p&gt; &lt;p&gt;2 Perfis / Barras de Alumínio com Acabamento Superior de Borracha (Preto, Prata ou Grafite)&lt;br&gt;2 Adesivos XRack de Personalização&lt;br&gt;4 Ponteiras / Fixadores de Alumínio Preto com Acabamento de Borracha&lt;br&gt;4 Parafusos Inoxidáveis Allen M6x35 mm&lt;br&gt;4 Parafusos Sextavados M6x12 mm&lt;br&gt;4 Arroelas de Pressão M6&lt;br&gt;4 Porcas Travantes M6&lt;br&gt;1 Ferramenta Chave Allen MS 6mm&lt;br&gt;1 Manual de instalação&lt;/p&gt; &lt;p&gt;&lt;br&gt;IMPORTANTE:&lt;/p&gt; &lt;p&gt;- Acompanha Par de Travessas&lt;br&gt;- Não nos responsabilizamos por instalações feitas de forma incorreta.&lt;br&gt;- A instalação é simples, sem necessidade de perfurações no veículo&lt;br&gt;- Qualquer acessório / equipamento instalado no teto do veículo é plausível de ruído, devido a alteração da aerodinâmica original do veículo. Geralmente, podem haver ruídos com o veículo em um velocidade acima de 80 km / h&lt;/p&gt; &lt;p&gt;&lt;br&gt;PERGUNTAS FREQUENTES:&lt;/p&gt; &lt;p&gt;1 . Os produtos são novos?&lt;br&gt;Sim, todos são originais, novos, lacrados e com garantia.&lt;/p&gt; &lt;p&gt;2 . Onde é feita a fixação do rack?&lt;br&gt;A fixação é feita por garras ajustáveis nas longarinas, sem necessidade de furações.&lt;/p&gt; &lt;p&gt;3 . Como são realizadas as entregas?&lt;br&gt;As entregas são rápidas e seguras, com garantia de recebimento ou dinheiro de volta.&lt;/p&gt; &lt;p&gt;&lt;br&gt;INSTALAÇÃO:&lt;br&gt;O produto acompanha manual de instalação. Em caso de dúvidas, utilize o chat para suporte especializado.&lt;/p&gt; &lt;p&gt;&lt;br&gt;Garanta já as Travessas Rack de Teto XRack e transporte seus itens com segurança e estilo! Aguardamos a sua Compra!&lt;/p&gt;</t>
  </si>
  <si>
    <t>https://s3.amazonaws.com/tiny-anexos-us/erp/ODk4NTQ1NzA2/e99ed0dfe8482ad3ed52db31518cda2f.jpg</t>
  </si>
  <si>
    <t>Modelo:Slim||Adicional Kit:-||Modelo Veículo:-||Ano:-||Cor:Grafite||</t>
  </si>
  <si>
    <t>937982939</t>
  </si>
  <si>
    <t>Travessa Geral - Slim - - - - - - - Prata</t>
  </si>
  <si>
    <t>https://s3.amazonaws.com/tiny-anexos-us/erp/ODk4NTQ1NzA2/dcf8d5151e6bba3fab9ab6308be227d9.jpg</t>
  </si>
  <si>
    <t>Modelo:Slim||Adicional Kit:-||Modelo Veículo:-||Ano:-||Cor:Prata||</t>
  </si>
  <si>
    <t>923400943</t>
  </si>
  <si>
    <t>Travessa Geral - Slim - - - - - - - Preto</t>
  </si>
  <si>
    <t>https://s3.amazonaws.com/tiny-anexos-us/erp/ODk4NTQ1NzA2/28e6525b5580599bf6ea631ad74430e5.jpg</t>
  </si>
  <si>
    <t>https://s3.amazonaws.com/tiny-anexos-us/erp/ODk4NTQ1NzA2/51e853d9ff625efcfd2a0c77ca4fd912.jpg</t>
  </si>
  <si>
    <t>https://s3.amazonaws.com/tiny-anexos-us/erp/ODk4NTQ1NzA2/5b78fd626ddb2382c073345ea80cff5c.jpg</t>
  </si>
  <si>
    <t>https://s3.amazonaws.com/tiny-anexos-us/erp/ODk4NTQ1NzA2/1654f83ebe64d0f41081b1838d160736.jpg</t>
  </si>
  <si>
    <t>https://s3.amazonaws.com/tiny-anexos-us/erp/ODk4NTQ1NzA2/654a7e57218fccc8b06d5bb9650a4ff5.jpg</t>
  </si>
  <si>
    <t>https://s3.amazonaws.com/tiny-anexos-us/erp/ODk4NTQ1NzA2/4e9f8877bc3db1ec4517c7cc5dc1bf88.jpg</t>
  </si>
  <si>
    <t>Modelo:Slim||Adicional Kit:-||Modelo Veículo:-||Ano:-||Cor:Preto||</t>
  </si>
  <si>
    <t>936641989</t>
  </si>
  <si>
    <t>Travessa Geral - Slim - 1 Gradeado Médio 100 X 80 X 12 cm - - - - - Prata</t>
  </si>
  <si>
    <t>-39</t>
  </si>
  <si>
    <t>Modelo:Slim||Adicional Kit:1 Gradeado Médio 100 X 80 X 12 cm||Modelo Veículo:-||Ano:-||Cor:Prata||</t>
  </si>
  <si>
    <t>941028595</t>
  </si>
  <si>
    <t>1XBAG539MB-1XSLG</t>
  </si>
  <si>
    <t>Travessa Geral - Slim - 1 [HJ-RB539-7C-BK] Bagageiro de Teto de Alumínio 127 X 96cm - Médio - - - - - Grafite</t>
  </si>
  <si>
    <t>Modelo:Slim||Adicional Kit:1 [HJ-RB539-7C-BK] Bagageiro de Teto de Alumínio 127 X 96cm - Médio||Modelo Veículo:-||Ano:-||Cor:Grafite||</t>
  </si>
  <si>
    <t>941028598</t>
  </si>
  <si>
    <t>1XBAG539MB-1XSLP</t>
  </si>
  <si>
    <t>Travessa Geral - Slim - 1 [HJ-RB539-7C-BK] Bagageiro de Teto de Alumínio 127 X 96cm - Médio - - - - - Prata</t>
  </si>
  <si>
    <t>Modelo:Slim||Adicional Kit:1 [HJ-RB539-7C-BK] Bagageiro de Teto de Alumínio 127 X 96cm - Médio||Modelo Veículo:-||Ano:-||Cor:Prata||</t>
  </si>
  <si>
    <t>941028601</t>
  </si>
  <si>
    <t>1XBAG539MB-1XSLB</t>
  </si>
  <si>
    <t>Travessa Geral - Slim - 1 [HJ-RB539-7C-BK] Bagageiro de Teto de Alumínio 127 X 96cm - Médio - - - - - Preto</t>
  </si>
  <si>
    <t>Modelo:Slim||Adicional Kit:1 [HJ-RB539-7C-BK] Bagageiro de Teto de Alumínio 127 X 96cm - Médio||Modelo Veículo:-||Ano:-||Cor:Preto||</t>
  </si>
  <si>
    <t>939729327</t>
  </si>
  <si>
    <t>1XBAG539GB-1XSLG</t>
  </si>
  <si>
    <t>Travessa Geral - Slim - 1 [HJ-RB539-7C-BK] Bagageiro de Teto de Alumínio 160 X 110cm - Grande - - - - - Grafite</t>
  </si>
  <si>
    <t>Modelo:Slim||Adicional Kit:1 [HJ-RB539-7C-BK] Bagageiro de Teto de Alumínio 160 X 110cm - Grande||Modelo Veículo:-||Ano:-||Cor:Grafite||</t>
  </si>
  <si>
    <t>939729286</t>
  </si>
  <si>
    <t>1XBAG539GB-1XSLP</t>
  </si>
  <si>
    <t>Travessa Geral - Slim - 1 [HJ-RB539-7C-BK] Bagageiro de Teto de Alumínio 160 X 110cm - Grande - - - - - Prata</t>
  </si>
  <si>
    <t>https://s3.amazonaws.com/tiny-anexos-us/erp/ODk4NTQ1NzA2/73983f4bcf457cdeee34f80c361cfecb.jpg</t>
  </si>
  <si>
    <t>https://s3.amazonaws.com/tiny-anexos-us/erp/ODk4NTQ1NzA2/cbe319fa01d1631971beb84e9bdbbe76.jpg</t>
  </si>
  <si>
    <t>https://s3.amazonaws.com/tiny-anexos-us/erp/ODk4NTQ1NzA2/6b278c62c06aa87c6a82407ec934f17b.jpg</t>
  </si>
  <si>
    <t>https://s3.amazonaws.com/tiny-anexos-us/erp/ODk4NTQ1NzA2/22e5918fa434b0ad624cdfcddbdc8b84.jpg</t>
  </si>
  <si>
    <t>https://s3.amazonaws.com/tiny-anexos-us/erp/ODk4NTQ1NzA2/2defd647cd9ccd74332f868e270c0161.jpg</t>
  </si>
  <si>
    <t>https://s3.amazonaws.com/tiny-anexos-us/erp/ODk4NTQ1NzA2/80c643badb0f1730f5f561080abf3f14.jpg</t>
  </si>
  <si>
    <t>Modelo:Slim||Adicional Kit:1 [HJ-RB539-7C-BK] Bagageiro de Teto de Alumínio 160 X 110cm - Grande||Modelo Veículo:-||Ano:-||Cor:Prata||</t>
  </si>
  <si>
    <t>939729166</t>
  </si>
  <si>
    <t>1XBAG539GB-1XSLB</t>
  </si>
  <si>
    <t>Travessa Geral - Slim - 1 [HJ-RB539-7C-BK] Bagageiro de Teto de Alumínio 160 X 110cm - Grande - - - - - Preto</t>
  </si>
  <si>
    <t>https://s3.amazonaws.com/tiny-anexos-us/erp/ODk4NTQ1NzA2/5fe590bbf8bf1b664c8c35af82e617c9.jpg</t>
  </si>
  <si>
    <t>https://s3.amazonaws.com/tiny-anexos-us/erp/ODk4NTQ1NzA2/fa5f8f54558cc5126450cf3fe6c94ee6.jpg</t>
  </si>
  <si>
    <t>https://s3.amazonaws.com/tiny-anexos-us/erp/ODk4NTQ1NzA2/3c21d14071df7a3e61183b15e1ebb29c.jpg</t>
  </si>
  <si>
    <t>https://s3.amazonaws.com/tiny-anexos-us/erp/ODk4NTQ1NzA2/d41ed46cfd060ea8f0c3db38b5232bf5.jpg</t>
  </si>
  <si>
    <t>https://s3.amazonaws.com/tiny-anexos-us/erp/ODk4NTQ1NzA2/b9bd47091960bfbcd6842621e845eda5.jpg</t>
  </si>
  <si>
    <t>https://s3.amazonaws.com/tiny-anexos-us/erp/ODk4NTQ1NzA2/f888c977f3a6119434c5dadcd88d9090.jpg</t>
  </si>
  <si>
    <t>Modelo:Slim||Adicional Kit:1 [HJ-RB539-7C-BK] Bagageiro de Teto de Alumínio 160 X 110cm - Grande||Modelo Veículo:-||Ano:-||Cor:Preto||</t>
  </si>
  <si>
    <t>940038778</t>
  </si>
  <si>
    <t>1XSLG-2BIKEUP</t>
  </si>
  <si>
    <t>Travessa Geral - Slim - 2 Transbike Universal Aro 29 - - - - - Grafite</t>
  </si>
  <si>
    <t>https://s3.amazonaws.com/tiny-anexos-us/erp/ODk4NTQ1NzA2/4607af788a8b988386ae9a6327a27c77.jpg</t>
  </si>
  <si>
    <t>https://s3.amazonaws.com/tiny-anexos-us/erp/ODk4NTQ1NzA2/6cd689b0ad69e78663080c1ea09494d7.jpg</t>
  </si>
  <si>
    <t>Modelo:Slim||Adicional Kit:2 Transbike Universal Aro 29||Modelo Veículo:-||Ano:-||Cor:Grafite||</t>
  </si>
  <si>
    <t>940039252</t>
  </si>
  <si>
    <t>1XSLP-2BIKEUP</t>
  </si>
  <si>
    <t>Travessa Geral - Slim - 2 Transbike Universal Aro 29 - - - - - Prata</t>
  </si>
  <si>
    <t>https://s3.amazonaws.com/tiny-anexos-us/erp/ODk4NTQ1NzA2/6f9f6fd2034fa2937d2df632cb359c5c.jpg</t>
  </si>
  <si>
    <t>https://s3.amazonaws.com/tiny-anexos-us/erp/ODk4NTQ1NzA2/4a806727499eb340999d3ad517ffe795.jpg</t>
  </si>
  <si>
    <t>https://s3.amazonaws.com/tiny-anexos-us/erp/ODk4NTQ1NzA2/fdc8c6d1def992610903c0d549a6973c.jpg</t>
  </si>
  <si>
    <t>Modelo:Slim||Adicional Kit:2 Transbike Universal Aro 29||Modelo Veículo:-||Ano:-||Cor:Prata||</t>
  </si>
  <si>
    <t>940039140</t>
  </si>
  <si>
    <t>Travessa Geral - Slim - 2 Transbike Universal Aro 29 - - - - - Preto</t>
  </si>
  <si>
    <t>https://s3.amazonaws.com/tiny-anexos-us/erp/ODk4NTQ1NzA2/f764bc598f3040b743f704fd6edbc864.jpg</t>
  </si>
  <si>
    <t>Modelo:Slim||Adicional Kit:2 Transbike Universal Aro 29||Modelo Veículo:-||Ano:-||Cor:Preto||</t>
  </si>
  <si>
    <t>926283609</t>
  </si>
  <si>
    <t>Travessa Geral - Smart - - - - - - - Grafite</t>
  </si>
  <si>
    <t>https://s3.amazonaws.com/tiny-anexos-us/erp/ODk4NTQ1NzA2/961036f33d0b942a963ed09be1cc0e7e.jpg</t>
  </si>
  <si>
    <t>https://s3.amazonaws.com/tiny-anexos-us/erp/ODk4NTQ1NzA2/002212da997729194891dc7439eaba9f.jpg</t>
  </si>
  <si>
    <t>https://s3.amazonaws.com/tiny-anexos-us/erp/ODk4NTQ1NzA2/82da68aad4ea30a494c07486dbcc5f78.jpg</t>
  </si>
  <si>
    <t>https://s3.amazonaws.com/tiny-anexos-us/erp/ODk4NTQ1NzA2/e1205be3f57e284dc3bb3a29201dd09c.jpg</t>
  </si>
  <si>
    <t>https://s3.amazonaws.com/tiny-anexos-us/erp/ODk4NTQ1NzA2/7e300b60fce97d84e48aa8ef5772c43d.jpg</t>
  </si>
  <si>
    <t>https://s3.amazonaws.com/tiny-anexos-us/erp/ODk4NTQ1NzA2/a889f92ae8e9d053bd0c399e7d90ea45.jpg</t>
  </si>
  <si>
    <t>Modelo:Smart||Adicional Kit:-||Modelo Veículo:-||Ano:-||Cor:Grafite||</t>
  </si>
  <si>
    <t>926283205</t>
  </si>
  <si>
    <t>Travessa Geral - Smart - - - - - - - Prata</t>
  </si>
  <si>
    <t>https://s3.amazonaws.com/tiny-anexos-us/erp/ODk4NTQ1NzA2/e556263466d2e27291a17ca5e3a82752.jpg</t>
  </si>
  <si>
    <t>https://s3.amazonaws.com/tiny-anexos-us/erp/ODk4NTQ1NzA2/343101480c7f895f65e9bd3e39131263.jpg</t>
  </si>
  <si>
    <t>https://s3.amazonaws.com/tiny-anexos-us/erp/ODk4NTQ1NzA2/56f5480aed105e839b9b1c64accbc3f4.jpg</t>
  </si>
  <si>
    <t>https://s3.amazonaws.com/tiny-anexos-us/erp/ODk4NTQ1NzA2/de9a49eed550f0ea540f9ab1709aac72.jpg</t>
  </si>
  <si>
    <t>https://s3.amazonaws.com/tiny-anexos-us/erp/ODk4NTQ1NzA2/9d9725d1df8ea9dc7343b40840a3dfc2.jpg</t>
  </si>
  <si>
    <t>https://s3.amazonaws.com/tiny-anexos-us/erp/ODk4NTQ1NzA2/dd90600cbad0eb82f68e516c7614f211.jpg</t>
  </si>
  <si>
    <t>Modelo:Smart||Adicional Kit:-||Modelo Veículo:-||Ano:-||Cor:Prata||</t>
  </si>
  <si>
    <t>923317743</t>
  </si>
  <si>
    <t>Travessa Geral - Smart - - - - - - - Preto</t>
  </si>
  <si>
    <t>-78</t>
  </si>
  <si>
    <t>https://s3.amazonaws.com/tiny-anexos-us/erp/ODk4NTQ1NzA2/886bf991e3d17110f069927df7dc0134.jpg</t>
  </si>
  <si>
    <t>https://s3.amazonaws.com/tiny-anexos-us/erp/ODk4NTQ1NzA2/a87045cbed1a73f13e6855930b6e0ab2.jpg</t>
  </si>
  <si>
    <t>https://s3.amazonaws.com/tiny-anexos-us/erp/ODk4NTQ1NzA2/a0ff2b706afe93be2fee59344f88546d.jpg</t>
  </si>
  <si>
    <t>https://s3.amazonaws.com/tiny-anexos-us/erp/ODk4NTQ1NzA2/72c871557fdb89b20bb5b7c368ccff4e.jpg</t>
  </si>
  <si>
    <t>https://s3.amazonaws.com/tiny-anexos-us/erp/ODk4NTQ1NzA2/a0e1f8f0be521f6e3ef093fbe5506b67.jpg</t>
  </si>
  <si>
    <t>https://s3.amazonaws.com/tiny-anexos-us/erp/ODk4NTQ1NzA2/a7fbe00981131de0505a553120d3ecd2.jpg</t>
  </si>
  <si>
    <t>Modelo:Smart||Adicional Kit:-||Modelo Veículo:-||Ano:-||Cor:Preto||</t>
  </si>
  <si>
    <t>939731769</t>
  </si>
  <si>
    <t>1XGRADGG-1XSMG</t>
  </si>
  <si>
    <t>Travessa Geral - Smart - 1 Gradeado Extra Grande 120 X 100 X 12 cm - - - - - Grafite</t>
  </si>
  <si>
    <t>Modelo:Smart||Adicional Kit:1 Gradeado Extra Grande 120 X 100 X 12 cm||Modelo Veículo:-||Ano:-||Cor:Grafite||</t>
  </si>
  <si>
    <t>939731693</t>
  </si>
  <si>
    <t>1XGRADGG-1XSMP</t>
  </si>
  <si>
    <t>Travessa Geral - Smart - 1 Gradeado Extra Grande 120 X 100 X 12 cm - - - - - Prata</t>
  </si>
  <si>
    <t>Modelo:Smart||Adicional Kit:1 Gradeado Extra Grande 120 X 100 X 12 cm||Modelo Veículo:-||Ano:-||Cor:Prata||</t>
  </si>
  <si>
    <t>926890365</t>
  </si>
  <si>
    <t>Travessa Geral - Smart - 1 Gradeado Extra Grande 120 X 100 X 12 cm - - - - - Preto</t>
  </si>
  <si>
    <t>https://s3.amazonaws.com/tiny-anexos-us/erp/ODk4NTQ1NzA2/130956a3019130216d501d24c43bc8d2.jpg</t>
  </si>
  <si>
    <t>https://s3.amazonaws.com/tiny-anexos-us/erp/ODk4NTQ1NzA2/06ff1c195d97fc7614468daa52ae8d02.jpg</t>
  </si>
  <si>
    <t>https://s3.amazonaws.com/tiny-anexos-us/erp/ODk4NTQ1NzA2/50b03e721da985a33dc8512fc9888eb6.jpg</t>
  </si>
  <si>
    <t>https://s3.amazonaws.com/tiny-anexos-us/erp/ODk4NTQ1NzA2/bd7a0a6f034109faf03962cd53bceae5.jpg</t>
  </si>
  <si>
    <t>https://s3.amazonaws.com/tiny-anexos-us/erp/ODk4NTQ1NzA2/30a9d86ef3ced102dfe89be4a074702d.jpg</t>
  </si>
  <si>
    <t>https://s3.amazonaws.com/tiny-anexos-us/erp/ODk4NTQ1NzA2/75924cd7687f194a2d2a519f1300f522.jpg</t>
  </si>
  <si>
    <t>Modelo:Smart||Adicional Kit:1 Gradeado Extra Grande 120 X 100 X 12 cm||Modelo Veículo:-||Ano:-||Cor:Preto||</t>
  </si>
  <si>
    <t>939732541</t>
  </si>
  <si>
    <t>1XGRADXG-1XSMG</t>
  </si>
  <si>
    <t>Travessa Geral - Smart - 1 Gradeado Gigante 150 x 100 x 12 cm - - - - - Grafite</t>
  </si>
  <si>
    <t>Modelo:Smart||Adicional Kit:1 Gradeado Gigante 150 x 100 x 12 cm||Modelo Veículo:-||Ano:-||Cor:Grafite||</t>
  </si>
  <si>
    <t>939732496</t>
  </si>
  <si>
    <t>1XGRADXG-1XSMP</t>
  </si>
  <si>
    <t>Travessa Geral - Smart - 1 Gradeado Gigante 150 x 100 x 12 cm - - - - - Prata</t>
  </si>
  <si>
    <t>Modelo:Smart||Adicional Kit:1 Gradeado Gigante 150 x 100 x 12 cm||Modelo Veículo:-||Ano:-||Cor:Prata||</t>
  </si>
  <si>
    <t>929319576</t>
  </si>
  <si>
    <t>Travessa Geral - Smart - 1 Gradeado Gigante 150 x 100 x 12 cm - - - - - Preto</t>
  </si>
  <si>
    <t>https://s3.amazonaws.com/tiny-anexos-us/erp/ODk4NTQ1NzA2/14d08907deaf514cd4a5c31598c7baee.jpg</t>
  </si>
  <si>
    <t>https://s3.amazonaws.com/tiny-anexos-us/erp/ODk4NTQ1NzA2/972bbc3add9281ff8eab2550e1b0aef4.jpg</t>
  </si>
  <si>
    <t>Modelo:Smart||Adicional Kit:1 Gradeado Gigante 150 x 100 x 12 cm||Modelo Veículo:-||Ano:-||Cor:Preto||</t>
  </si>
  <si>
    <t>939732601</t>
  </si>
  <si>
    <t>1XGRADG-1XSMG</t>
  </si>
  <si>
    <t>Travessa Geral - Smart - 1 Gradeado Grande 110 X 90 X 12 cm - - - - - Grafite</t>
  </si>
  <si>
    <t>Modelo:Smart||Adicional Kit:1 Gradeado Grande 110 X 90 X 12 cm||Modelo Veículo:-||Ano:-||Cor:Grafite||</t>
  </si>
  <si>
    <t>939732680</t>
  </si>
  <si>
    <t>1XGRADG-1XSMP</t>
  </si>
  <si>
    <t>Travessa Geral - Smart - 1 Gradeado Grande 110 X 90 X 12 cm - - - - - Prata</t>
  </si>
  <si>
    <t>Modelo:Smart||Adicional Kit:1 Gradeado Grande 110 X 90 X 12 cm||Modelo Veículo:-||Ano:-||Cor:Prata||</t>
  </si>
  <si>
    <t>926898096</t>
  </si>
  <si>
    <t>Travessa Geral - Smart - 1 Gradeado Grande 110 X 90 X 12 cm - - - - - Preto</t>
  </si>
  <si>
    <t>Modelo:Smart||Adicional Kit:1 Gradeado Grande 110 X 90 X 12 cm||Modelo Veículo:-||Ano:-||Cor:Preto||</t>
  </si>
  <si>
    <t>939731870</t>
  </si>
  <si>
    <t>1XGRADM-1XSMG</t>
  </si>
  <si>
    <t>Travessa Geral - Smart - 1 Gradeado Médio 100 X 80 X 12 cm - - - - - Grafite</t>
  </si>
  <si>
    <t>&lt;p&gt;Kit Travessa Larga Smart + Bagageiro Maleiro Teto Gradeado – Potencialize o Espaço do Seu Veículo&lt;/p&gt; &lt;p&gt;Transforme seu veículo e maximize a capacidade de carga com o nosso kit completo, composto pelo Bagageiro Maleiro Teto Gradeado e a Travessa Larga Smart. Ideal para viagens, passeios e uso profissional, este kit foi desenvolvido para facilitar o transporte de bagagens, acessórios e itens de trabalho com segurança e praticidade.&lt;/p&gt; &lt;p&gt;Bagageiro Maleiro Teto Gradeado&lt;br&gt;- Construção Robusta: Fabricado em aço com revestimento de pintura eletrostática, garantindo alta resistência, durabilidade e longa vida útil.&lt;br&gt;- Dimensões e Capacidade: Com dimensões aproximadas de 100 cm x 80 cm x 12 cm e capacidade para suportar até 45 kg, é perfeito para transportar malas, equipamentos e acessórios.&lt;br&gt;- Design Moderno e Esportivo: Modelo Gradeado Pequeno, disponível na cor preta que confere ao veículo um visual mais robusto e sofisticado.&lt;br&gt;- Compatibilidade: Universal, projetado para veículos com rack de teto instalado (obrigatório para instalação).&lt;/p&gt; &lt;p&gt;Travessa Larga Smart&lt;br&gt;- Material Premium: Fabricada 100% em alumínio, a Travessa Larga Smart é leve, resistente e proporciona estabilidade extra, complementando o bagageiro e ampliando a área de carga, disponível na cor preta, prata ou grafite. &lt;br&gt;- Instalação Simplificada: Projetada para integrar-se perfeitamente ao bagageiro, sem a necessidade de furos ou adaptações complicadas, garantindo um encaixe seguro e firme.&lt;/p&gt; &lt;p&gt;Conteúdo da Embalagem&lt;br&gt;01 Bagageiro Gradeado 100 x 80 x 12cm em aço&lt;br&gt;01 Travessa Larga Smart em alumínio&lt;br&gt;Kit de instalação completo, que inclui:&lt;br&gt;- 02 perfis de alumínio (nas cores preta, prata ou grafite)&lt;br&gt;- 04 ponteiras em alumínio preto&lt;br&gt;- 04 parafusos sextavados M6x12mm&lt;br&gt;- 04 parafusos de inox allen M6x50mm&lt;br&gt;- 04 porcas de inox allen M6x35mm&lt;br&gt;- 01 ferramenta chave allen 6mm&lt;br&gt;- 01 manual de instalação&lt;/p&gt; &lt;p&gt;Por que Escolher Este Kit?&lt;br&gt;- Versatilidade e Eficiência: Permite que você leve tudo o que precisar, seja em viagens, passeios ou no trabalho, com organização e segurança.&lt;br&gt;- Alta Capacidade de Carga: Suporta até 45 kg, garantindo o transporte seguro de bagagens e equipamentos.&lt;br&gt;- Estilo e Durabilidade: Combinação perfeita entre a robustez do bagageiro em aço e a leveza da travessa em alumínio, proporcionando um visual moderno e esportivo ao seu veículo.&lt;br&gt;- Fácil Instalação: Compatível com a maioria dos veículos que possuem rack de teto, sem necessidade de adaptações invasivas.&lt;/p&gt; &lt;p&gt;Observações Importantes&lt;br&gt;- Compatibilidade: A instalação deste kit requer que o veículo possua um rack de teto instalado.&lt;br&gt;- Instalação Recomendada: Recomendamos que a instalação seja realizada por profissional especializado. A XRack não se responsabiliza por danos decorrentes de instalação inadequada.&lt;br&gt;- Imagens: São meramente ilustrativas.&lt;br&gt;- Valor: Item vendido unitariamente.&lt;/p&gt; &lt;p&gt;Garanta já o seu Kit Travessa Larga Smart + Bagageiro Maleiro Teto Gradeado e potencialize o espaço do seu veículo, tornando suas viagens e atividades mais práticas e seguras.&lt;/p&gt;</t>
  </si>
  <si>
    <t>Modelo:Smart||Adicional Kit:1 Gradeado Médio 100 X 80 X 12 cm||Modelo Veículo:-||Ano:-||Cor:Grafite||</t>
  </si>
  <si>
    <t>Travessa, Gradeado, Bagageiro, Rack de Teto, Maleiro, Suporte de Teto, [Montadora], [Ano de compatibilidade]</t>
  </si>
  <si>
    <t>934445453</t>
  </si>
  <si>
    <t>Travessa Geral - Smart - 1 Gradeado Médio 100 X 80 X 12 cm - - - - - Prata</t>
  </si>
  <si>
    <t>https://s3.amazonaws.com/tiny-anexos-us/erp/ODk4NTQ1NzA2/1c31377b1646a9f548c692722a0f706d.jpg</t>
  </si>
  <si>
    <t>https://s3.amazonaws.com/tiny-anexos-us/erp/ODk4NTQ1NzA2/c03910ca8a127d72fc7fa5782e328889.jpg</t>
  </si>
  <si>
    <t>https://s3.amazonaws.com/tiny-anexos-us/erp/ODk4NTQ1NzA2/aeba1df8863c30650e2ed1a580de4088.jpg</t>
  </si>
  <si>
    <t>https://s3.amazonaws.com/tiny-anexos-us/erp/ODk4NTQ1NzA2/34aa3596884694e71fb4975d525e96c3.jpg</t>
  </si>
  <si>
    <t>https://s3.amazonaws.com/tiny-anexos-us/erp/ODk4NTQ1NzA2/34eab07c649f1472eff34cf8f5e8b5e4.jpg</t>
  </si>
  <si>
    <t>https://s3.amazonaws.com/tiny-anexos-us/erp/ODk4NTQ1NzA2/11e8b18ec7d0f377b547812a2675f66e.jpg</t>
  </si>
  <si>
    <t>Modelo:Smart||Adicional Kit:1 Gradeado Médio 100 X 80 X 12 cm||Modelo Veículo:-||Ano:-||Cor:Prata||</t>
  </si>
  <si>
    <t>923418921</t>
  </si>
  <si>
    <t>Travessa Geral - Smart - 1 Gradeado Médio 100 X 80 X 12 cm - - - - - Preto</t>
  </si>
  <si>
    <t>https://s3.amazonaws.com/tiny-anexos-us/erp/ODk4NTQ1NzA2/433c06b721b8f398bfb0b8e649fa7398.jpg</t>
  </si>
  <si>
    <t>https://s3.amazonaws.com/tiny-anexos-us/erp/ODk4NTQ1NzA2/8acc02993291752091641d42d5531286.jpg</t>
  </si>
  <si>
    <t>https://s3.amazonaws.com/tiny-anexos-us/erp/ODk4NTQ1NzA2/8e9e1cf1dd6c0370e1a9a0baaaf78148.jpg</t>
  </si>
  <si>
    <t>https://s3.amazonaws.com/tiny-anexos-us/erp/ODk4NTQ1NzA2/4aeb658e4ccf29c531194fd9a4a01722.jpg</t>
  </si>
  <si>
    <t>https://s3.amazonaws.com/tiny-anexos-us/erp/ODk4NTQ1NzA2/75c35199abbb1d5a6e048b0fd368ab47.jpg</t>
  </si>
  <si>
    <t>https://s3.amazonaws.com/tiny-anexos-us/erp/ODk4NTQ1NzA2/1aae885288e29f4b43afb5a89616ec03.jpg</t>
  </si>
  <si>
    <t>Modelo:Smart||Adicional Kit:1 Gradeado Médio 100 X 80 X 12 cm||Modelo Veículo:-||Ano:-||Cor:Preto||</t>
  </si>
  <si>
    <t>939731273</t>
  </si>
  <si>
    <t>1XGRADP-1XSMG</t>
  </si>
  <si>
    <t>Travessa Geral - Smart - 1 Gradeado Pequeno 95 X 81 X 17 cm - - - - - Grafite</t>
  </si>
  <si>
    <t>&lt;p&gt;Se divirta e leve tudo o que puder no carro, basta instalar esse Bagageiro Maleiro de Teto que foi fabricado para facilitar a sua vida, principalmente em viagens, passeios e até mesmo durante o seu trabalho. O bagageiro maleiro é no modelo gradeado pequeno, sendo capaz de suportar o peso de até 45Kg de carga, assim, suas malas, acessórios e itens de trabalho poderão ser transportados com mais facilidade e praticidade. Esse acessório é produzido em aço e ainda conta com pintura eletrostática para conferir resistência e longa vida útil. Modelo Disponível: • Gradeado pequeno Cor Disponível: • Preto Compatível com Veículos com Rack de Teto: • Universal Especificação Técnica: • Modelo Gradeado Pequeno • Fabricado em Aço • Disponível na Cor Preta • Revestimento com Pintura Eletroestática • Carga Máxima: 45Kg • Design Moderno e Esportivo • Auxilia no Transporte de Bagagens e Acessórios • Alta Resistência e Durabilidade • Dimensões Aproximadas (CxLxA): 95 x 81 x 17cm OBS: É necessário que o veículo possua rack de teto instalada. AVISO: QUALQUER ITEM INSTALADO AO TETO DO VEÍCULO TERÁ ATRITO AO VENTO, CAUSANDO RUÍDOS!!! Conteúdo da Embalagem: • 01 Bagageiro Gradeado • Kit de Instalação • Manual de instalação Importante: Valor Unitário. Imagens Meramente Ilustrativas. Recomendamos que a instalação seja feita por profissional especializado e não nos responsabilizamos pelo mau uso do produto.&lt;/p&gt;</t>
  </si>
  <si>
    <t>https://s3.amazonaws.com/tiny-anexos-us/erp/ODk4NTQ1NzA2/2ce088dcbe05b0821127505895dc98f3.jpg</t>
  </si>
  <si>
    <t>https://s3.amazonaws.com/tiny-anexos-us/erp/ODk4NTQ1NzA2/73520e3e4fde3e0d6dcd609673179e86.jpg</t>
  </si>
  <si>
    <t>https://s3.amazonaws.com/tiny-anexos-us/erp/ODk4NTQ1NzA2/79f0607cca5929465526c8721cf570e0.jpg</t>
  </si>
  <si>
    <t>https://s3.amazonaws.com/tiny-anexos-us/erp/ODk4NTQ1NzA2/d6358ea8e42ebec81a83354061243476.jpg</t>
  </si>
  <si>
    <t>https://s3.amazonaws.com/tiny-anexos-us/erp/ODk4NTQ1NzA2/dc4ea379a2b43266076e657997bc7a2d.jpg</t>
  </si>
  <si>
    <t>https://s3.amazonaws.com/tiny-anexos-us/erp/ODk4NTQ1NzA2/0ee141600441fa87fad3a4df3ff51d99.jpg</t>
  </si>
  <si>
    <t>Modelo:Smart||Adicional Kit:1 Gradeado Pequeno 95 X 81 X 17 cm||Modelo Veículo:-||Ano:-||Cor:Grafite||</t>
  </si>
  <si>
    <t>939731264</t>
  </si>
  <si>
    <t>1XGRADP-1XSMP</t>
  </si>
  <si>
    <t>Travessa Geral - Smart - 1 Gradeado Pequeno 95 X 81 X 17 cm - - - - - Prata</t>
  </si>
  <si>
    <t>https://s3.amazonaws.com/tiny-anexos-us/erp/ODk4NTQ1NzA2/4cd491d798d58f059a73cde5d0aa9bcc.jpg</t>
  </si>
  <si>
    <t>https://s3.amazonaws.com/tiny-anexos-us/erp/ODk4NTQ1NzA2/bc6a6964682be033ec4b6f3829a09fbe.jpg</t>
  </si>
  <si>
    <t>https://s3.amazonaws.com/tiny-anexos-us/erp/ODk4NTQ1NzA2/2a02b60791ece8108b18397134d598b6.jpg</t>
  </si>
  <si>
    <t>https://s3.amazonaws.com/tiny-anexos-us/erp/ODk4NTQ1NzA2/02263733d9a2b187eb878277c9db9422.jpg</t>
  </si>
  <si>
    <t>https://s3.amazonaws.com/tiny-anexos-us/erp/ODk4NTQ1NzA2/e02b1391e4c5ed88a1f6100005be16bc.jpg</t>
  </si>
  <si>
    <t>https://s3.amazonaws.com/tiny-anexos-us/erp/ODk4NTQ1NzA2/5e6d30544b0e401133d04077a7176ba2.jpg</t>
  </si>
  <si>
    <t>Modelo:Smart||Adicional Kit:1 Gradeado Pequeno 95 X 81 X 17 cm||Modelo Veículo:-||Ano:-||Cor:Prata||</t>
  </si>
  <si>
    <t>926895978</t>
  </si>
  <si>
    <t>Travessa Geral - Smart - 1 Gradeado Pequeno 95 X 81 X 17 cm - - - - - Preto</t>
  </si>
  <si>
    <t>https://s3.amazonaws.com/tiny-anexos-us/erp/ODk4NTQ1NzA2/663dee6b0e27150366002c1fd15ddd55.jpg</t>
  </si>
  <si>
    <t>https://s3.amazonaws.com/tiny-anexos-us/erp/ODk4NTQ1NzA2/c691bf99c1b7f61c3b721bf2a86ea64d.jpg</t>
  </si>
  <si>
    <t>https://s3.amazonaws.com/tiny-anexos-us/erp/ODk4NTQ1NzA2/d39a7d0134719e84a67c272dfe20ce65.jpg</t>
  </si>
  <si>
    <t>https://s3.amazonaws.com/tiny-anexos-us/erp/ODk4NTQ1NzA2/0e3decf0bca1128eae2521ac64054bed.jpg</t>
  </si>
  <si>
    <t>https://s3.amazonaws.com/tiny-anexos-us/erp/ODk4NTQ1NzA2/4d9e85da7b50f6f775eca930efda90de.jpg</t>
  </si>
  <si>
    <t>https://s3.amazonaws.com/tiny-anexos-us/erp/ODk4NTQ1NzA2/f1f272a9bc27adefd0b0387dbd5e7bf8.jpg</t>
  </si>
  <si>
    <t>Modelo:Smart||Adicional Kit:1 Gradeado Pequeno 95 X 81 X 17 cm||Modelo Veículo:-||Ano:-||Cor:Preto||</t>
  </si>
  <si>
    <t>941028604</t>
  </si>
  <si>
    <t>1XBAG539MB-1XSMG</t>
  </si>
  <si>
    <t>Travessa Geral - Smart - 1 [HJ-RB539-7C-BK] Bagageiro de Teto de Alumínio 127 X 96cm - Médio - - - - - Grafite</t>
  </si>
  <si>
    <t>Modelo:Smart||Adicional Kit:1 [HJ-RB539-7C-BK] Bagageiro de Teto de Alumínio 127 X 96cm - Médio||Modelo Veículo:-||Ano:-||Cor:Grafite||</t>
  </si>
  <si>
    <t>941028607</t>
  </si>
  <si>
    <t>1XBAG539MB-1XSMP</t>
  </si>
  <si>
    <t>Travessa Geral - Smart - 1 [HJ-RB539-7C-BK] Bagageiro de Teto de Alumínio 127 X 96cm - Médio - - - - - Prata</t>
  </si>
  <si>
    <t>Modelo:Smart||Adicional Kit:1 [HJ-RB539-7C-BK] Bagageiro de Teto de Alumínio 127 X 96cm - Médio||Modelo Veículo:-||Ano:-||Cor:Prata||</t>
  </si>
  <si>
    <t>941028610</t>
  </si>
  <si>
    <t>1XBAG539MB-1XSMB</t>
  </si>
  <si>
    <t>Travessa Geral - Smart - 1 [HJ-RB539-7C-BK] Bagageiro de Teto de Alumínio 127 X 96cm - Médio - - - - - Preto</t>
  </si>
  <si>
    <t>Modelo:Smart||Adicional Kit:1 [HJ-RB539-7C-BK] Bagageiro de Teto de Alumínio 127 X 96cm - Médio||Modelo Veículo:-||Ano:-||Cor:Preto||</t>
  </si>
  <si>
    <t>939729373</t>
  </si>
  <si>
    <t>1XBAG539GB-1XSMG</t>
  </si>
  <si>
    <t>Travessa Geral - Smart - 1 [HJ-RB539-7C-BK] Bagageiro de Teto de Alumínio 160 X 110cm - Grande - - - - - Grafite</t>
  </si>
  <si>
    <t>Modelo:Smart||Adicional Kit:1 [HJ-RB539-7C-BK] Bagageiro de Teto de Alumínio 160 X 110cm - Grande||Modelo Veículo:-||Ano:-||Cor:Grafite||</t>
  </si>
  <si>
    <t>939471198</t>
  </si>
  <si>
    <t>Travessa Geral - Smart - 1 [HJ-RB539-7C-BK] Bagageiro de Teto de Alumínio 160 X 110cm - Grande - - - - - Prata</t>
  </si>
  <si>
    <t>Modelo:Smart||Adicional Kit:1 [HJ-RB539-7C-BK] Bagageiro de Teto de Alumínio 160 X 110cm - Grande||Modelo Veículo:-||Ano:-||Cor:Prata||</t>
  </si>
  <si>
    <t>937849964</t>
  </si>
  <si>
    <t>Travessa Geral - Smart - 1 [HJ-RB539-7C-BK] Bagageiro de Teto de Alumínio 160 X 110cm - Grande - - - - - Preto</t>
  </si>
  <si>
    <t>https://s3.amazonaws.com/tiny-anexos-us/erp/ODk4NTQ1NzA2/9ddc5f4747d89cd8ed2dc07dbef66ac9.jpg</t>
  </si>
  <si>
    <t>https://s3.amazonaws.com/tiny-anexos-us/erp/ODk4NTQ1NzA2/68d750ebf59022cfd6b5c5a65b388f41.jpg</t>
  </si>
  <si>
    <t>https://s3.amazonaws.com/tiny-anexos-us/erp/ODk4NTQ1NzA2/2a8392815f612aad3ebfad4ecdb51d04.jpg</t>
  </si>
  <si>
    <t>https://s3.amazonaws.com/tiny-anexos-us/erp/ODk4NTQ1NzA2/f60ce4a502cf5ba41097af99e8a35029.jpg</t>
  </si>
  <si>
    <t>https://s3.amazonaws.com/tiny-anexos-us/erp/ODk4NTQ1NzA2/e7ad70f7c6020ff0029d3da1f9d3ad7b.jpg</t>
  </si>
  <si>
    <t>https://s3.amazonaws.com/tiny-anexos-us/erp/ODk4NTQ1NzA2/c368f2fee1169b92c27bba8fa16a7f09.jpg</t>
  </si>
  <si>
    <t>Modelo:Smart||Adicional Kit:1 [HJ-RB539-7C-BK] Bagageiro de Teto de Alumínio 160 X 110cm - Grande||Modelo Veículo:-||Ano:-||Cor:Preto||</t>
  </si>
  <si>
    <t>940012425</t>
  </si>
  <si>
    <t>1XSMG-2BIKEUP</t>
  </si>
  <si>
    <t>Travessa Geral - Smart - 2 Transbike Universal Aro 29 - - - - - Grafite</t>
  </si>
  <si>
    <t>https://s3.amazonaws.com/tiny-anexos-us/erp/ODk4NTQ1NzA2/fd4c8646e9913e10870673542c345aa5.png</t>
  </si>
  <si>
    <t>Modelo:Smart||Adicional Kit:2 Transbike Universal Aro 29||Modelo Veículo:-||Ano:-||Cor:Grafite||</t>
  </si>
  <si>
    <t>939982578</t>
  </si>
  <si>
    <t>Travessa Geral - Smart - 2 Transbike Universal Aro 29 - - - - - Prata</t>
  </si>
  <si>
    <t>https://s3.amazonaws.com/tiny-anexos-us/erp/ODk4NTQ1NzA2/1274d0052a6e522a7bab890c78b74b8b.jpg</t>
  </si>
  <si>
    <t>https://s3.amazonaws.com/tiny-anexos-us/erp/ODk4NTQ1NzA2/7909e30ac519d29bf1d1e2e602ea3208.png</t>
  </si>
  <si>
    <t>https://s3.amazonaws.com/tiny-anexos-us/erp/ODk4NTQ1NzA2/1768a2e90f560b1dc9215f9f697ebff5.jpg</t>
  </si>
  <si>
    <t>Modelo:Smart||Adicional Kit:2 Transbike Universal Aro 29||Modelo Veículo:-||Ano:-||Cor:Prata||</t>
  </si>
  <si>
    <t>940003075</t>
  </si>
  <si>
    <t>1XSMB-2BIKEUP</t>
  </si>
  <si>
    <t>Travessa Geral - Smart - 2 Transbike Universal Aro 29 - - - - - Preto</t>
  </si>
  <si>
    <t>https://s3.amazonaws.com/tiny-anexos-us/erp/ODk4NTQ1NzA2/9a287f2b62229c5329fa0b151dcfc557.jpg</t>
  </si>
  <si>
    <t>Modelo:Smart||Adicional Kit:2 Transbike Universal Aro 29||Modelo Veículo:-||Ano:-||Cor:Preto||</t>
  </si>
  <si>
    <t>926284131</t>
  </si>
  <si>
    <t>Travessa Geral - Smart - Transbike Universal Aro 29 - - - - - Grafite</t>
  </si>
  <si>
    <t>https://s3.amazonaws.com/tiny-anexos-us/erp/ODk4NTQ1NzA2/5b084e72a3e5ac11e3fc3be2f1164628.jpg</t>
  </si>
  <si>
    <t>https://s3.amazonaws.com/tiny-anexos-us/erp/ODk4NTQ1NzA2/55c7307672860f4609473b88203979c6.jpg</t>
  </si>
  <si>
    <t>https://s3.amazonaws.com/tiny-anexos-us/erp/ODk4NTQ1NzA2/5b236e5ba42d21bc59c5d37d7a437d81.jpg</t>
  </si>
  <si>
    <t>https://s3.amazonaws.com/tiny-anexos-us/erp/ODk4NTQ1NzA2/e30619a7b572a606b5cf1cf5c9164112.jpg</t>
  </si>
  <si>
    <t>https://s3.amazonaws.com/tiny-anexos-us/erp/ODk4NTQ1NzA2/7afe1ab964e5aacb24cff908ebb575e1.jpg</t>
  </si>
  <si>
    <t>https://s3.amazonaws.com/tiny-anexos-us/erp/ODk4NTQ1NzA2/a3ea112e3cd02bfc1d0d7ee403c36748.jpg</t>
  </si>
  <si>
    <t>Modelo:Smart||Adicional Kit:Transbike Universal Aro 29||Modelo Veículo:-||Ano:-||Cor:Grafite||</t>
  </si>
  <si>
    <t>926283353</t>
  </si>
  <si>
    <t>Travessa Geral - Smart - Transbike Universal Aro 29 - - - - - Prata</t>
  </si>
  <si>
    <t>https://s3.amazonaws.com/tiny-anexos-us/erp/ODk4NTQ1NzA2/30ec844e393727adde4db425cb65d751.jpg</t>
  </si>
  <si>
    <t>https://s3.amazonaws.com/tiny-anexos-us/erp/ODk4NTQ1NzA2/52a531a56cc8507340f9b071392dc08d.jpg</t>
  </si>
  <si>
    <t>https://s3.amazonaws.com/tiny-anexos-us/erp/ODk4NTQ1NzA2/3d77634be67f3601efbb54828aad59bf.jpg</t>
  </si>
  <si>
    <t>https://s3.amazonaws.com/tiny-anexos-us/erp/ODk4NTQ1NzA2/bb81a3d960cf924c1f5b07ccfb7fdcba.jpg</t>
  </si>
  <si>
    <t>https://s3.amazonaws.com/tiny-anexos-us/erp/ODk4NTQ1NzA2/1875f04d87a9901a9088e5fabf8925f3.jpg</t>
  </si>
  <si>
    <t>https://s3.amazonaws.com/tiny-anexos-us/erp/ODk4NTQ1NzA2/31fd2457c15ce618311fe36238ef958b.jpg</t>
  </si>
  <si>
    <t>Modelo:Smart||Adicional Kit:Transbike Universal Aro 29||Modelo Veículo:-||Ano:-||Cor:Prata||</t>
  </si>
  <si>
    <t>926282879</t>
  </si>
  <si>
    <t>Travessa Geral - Smart - Transbike Universal Aro 29 - - - - - Preto</t>
  </si>
  <si>
    <t>Suporte Transbike Bipartido para Teto Aço Carbono  O modelo Transbike Bipartido de Teto possui uma estrutura leve e bonita, perfilado de aço e pintura epóxi. É fixado no bagageiro do teto do veículo. Possui encaixe universal tanto para a bicicleta quanto para a fixação do rack no carro. A bicicleta é acoplada na calha pelos pneus/rodas e por um "braço" utilizado para prender no quadro da bicicleta. Cada suporte pode carregar uma bicicleta, mas o bagageiro do veículo pode suportar até 3 suportes, cada um carregando uma bicicleta.  Características: Modelo: Suporte Transbike bipartido de teto Material: Aço e pintura em epóxi Capacidade: Qualquer bicicleta até o aro 29 Não é necessário remover o Transbike. Não impede a abertura do porta-malas. Não encobre a sinalização traseira ou placa do veículo. Mantenha cuidado ao entrar em locais com altura baixa, como garagem, por exemplo. Carros altos podem dificultar o manuseio das bikes em cima do teto.  Contém: 01 Suporte Transbike bipartido de teto. Parafusos. Porcas. Prendedores. Arruelas. Cintas para Fixar o pneu.  Obrigado e boa compra.</t>
  </si>
  <si>
    <t>https://s3.amazonaws.com/tiny-anexos-us/erp/ODk4NTQ1NzA2/16c0360bd9fabda032c13daae2c0ba0d.jpg</t>
  </si>
  <si>
    <t>https://s3.amazonaws.com/tiny-anexos-us/erp/ODk4NTQ1NzA2/e26d480d9bf397a03d27e0cf2a4f8825.jpg</t>
  </si>
  <si>
    <t>https://s3.amazonaws.com/tiny-anexos-us/erp/ODk4NTQ1NzA2/93d6e9ed97e1bc22ad09f7d84766b3de.jpg</t>
  </si>
  <si>
    <t>https://s3.amazonaws.com/tiny-anexos-us/erp/ODk4NTQ1NzA2/d7d9da0c7d70d5c4a9b84008ca338acd.jpg</t>
  </si>
  <si>
    <t>https://s3.amazonaws.com/tiny-anexos-us/erp/ODk4NTQ1NzA2/1aa08a2757785993ec8f12fd0acf9f1f.jpg</t>
  </si>
  <si>
    <t>https://s3.amazonaws.com/tiny-anexos-us/erp/ODk4NTQ1NzA2/68d8a8c11b8723548b388b8fe2beba58.jpg</t>
  </si>
  <si>
    <t>Modelo:Smart||Adicional Kit:Transbike Universal Aro 29||Modelo Veículo:-||Ano:-||Cor:Preto||</t>
  </si>
  <si>
    <t>926614845</t>
  </si>
  <si>
    <t>XSTG</t>
  </si>
  <si>
    <t>Travessa Geral - Style - - - - - - - Grafite</t>
  </si>
  <si>
    <t>https://s3.amazonaws.com/tiny-anexos-us/erp/ODk4NTQ1NzA2/519bedf7ff08f3b6996d4c2d627b742a.jpg</t>
  </si>
  <si>
    <t>https://s3.amazonaws.com/tiny-anexos-us/erp/ODk4NTQ1NzA2/96a3e48210b4fcf34e43ff7c9224bd99.png</t>
  </si>
  <si>
    <t>Modelo:Style||Adicional Kit:-||Modelo Veículo:-||Ano:-||Cor:Grafite||</t>
  </si>
  <si>
    <t>926614268</t>
  </si>
  <si>
    <t>XSTP</t>
  </si>
  <si>
    <t>Travessa Geral - Style - - - - - - - Prata</t>
  </si>
  <si>
    <t>https://s3.amazonaws.com/tiny-anexos-us/erp/ODk4NTQ1NzA2/7a9e62fb4a4607adff28fa27516d77bd.jpg</t>
  </si>
  <si>
    <t>Modelo:Style||Adicional Kit:-||Modelo Veículo:-||Ano:-||Cor:Prata||</t>
  </si>
  <si>
    <t>923403987</t>
  </si>
  <si>
    <t>XSTB</t>
  </si>
  <si>
    <t>Travessa Geral - Style - - - - - - - Preto</t>
  </si>
  <si>
    <t>Travessas Rack de Teto Universal em Alumínio Preta – Corte e Furação Personalizáveis  Otimize o transporte de cargas no seu veículo com nossas Travessas Universais de Teto em Alumínio, ideais para carros, SUVs, utilitários e caminhonetes. Fabricadas em alumínio de alta resistência, são duráveis, leves e prontas para projetos personalizados.  Este produto é universal e requer adaptações manuais: o cliente deverá realizar o corte e a furação das barras para garantir o encaixe correto nas longarinas do veículo.  Informações Técnicas Importantes - Material das travessas: Alumínio reforçado - Comprimento bruto da barra: Aproximadamente 111cm - Ponteiras laterais: Acompanha ponteiras plásticas com profundidade de 3,5cm cada - Fixação: Corte e furação manual necessária  Como Fazer o Corte Corretamente As ponteiras que acompanham as travessas entram 3,5 cm dentro de cada extremidade da barra. Isso significa que você deve subtrair 7 cm do total da distância entre as longarinas do seu veículo para o corte correto da barra de alumínio.  Exemplo Prático: Se a distância entre as longarinas do seu carro for 100 cm, a barra deverá ser cortada com 93 cm no total, pois: - 3,5 cm da ponteira do lado esquerdo - 3,5 cm da ponteira do lado direito - Total de 7 cm a menos  Medida final da barra = distância entre longarinas – 7 cm  Sobre a Furação Após cortar a barra de alumínio, será necessário realizar as furações nos pontos corretos para fixação das ponteiras. A posição dos furos depende da medida exata da barra já cortada e das ponteiras. Aconselhamos: - Usar broca de metal adequada - Fazer marcações precisas antes de furar - Conferir o encaixe da ponteira antes da fixação final  Recomendações Importantes - Produto recomendado para usuários que tenham familiaridade com instalação ou adaptação manual - Pode ser instalado em veículos com ou sem rack de fábrica, desde que as longarinas sejam fixas e paralelas - Recomendamos o uso de ferramentas adequadas para corte e furação com segurança - Instalação por conta do comprador – não fornecemos serviço de corte ou instalação  Conteúdo da Embalagem - 2 travessas de alumínio (aproximadamente 111cm cada) - 4 ponteiras plásticas com encaixe de 3,5cm - Kit básico de parafusos e suportes  Envio Imediato com Embalagem Segura Produto com envio rápido para todo o Brasil via Mercado Envios. Embalagem reforçada contra danos.  Ideal Para: - Bagageiros de teto - Suportes de bicicleta - Caiaques, escadas, pranchas e baús - Instalações customizadas e adaptações off-road  travessa universal teto alumínio, rack de teto adaptável, corte e furação travessas, suporte teto carro SUV, suv, caminhonete, travessas personalizáveis para teto, Rack, Longarina, Alumínio, Metal, Longo, Larga, Comprimento, largura, Carros, Cortar</t>
  </si>
  <si>
    <t>https://s3.amazonaws.com/tiny-anexos-us/erp/ODk4NTQ1NzA2/3a77ab75b821cc54568e56e875de517b.jpg</t>
  </si>
  <si>
    <t>https://s3.amazonaws.com/tiny-anexos-us/erp/ODk4NTQ1NzA2/2264fe8a0ae8f3201804692e0c77eb36.jpg</t>
  </si>
  <si>
    <t>https://s3.amazonaws.com/tiny-anexos-us/erp/ODk4NTQ1NzA2/70e63aaed618edacb003c0526e119ea7.jpg</t>
  </si>
  <si>
    <t>https://s3.amazonaws.com/tiny-anexos-us/erp/ODk4NTQ1NzA2/3e6b3e9ecf02338f5280dbc40e9cc2de.jpg</t>
  </si>
  <si>
    <t>https://s3.amazonaws.com/tiny-anexos-us/erp/ODk4NTQ1NzA2/3c06c5ed90935ca1de5db048368dfb2d.jpg</t>
  </si>
  <si>
    <t>https://s3.amazonaws.com/tiny-anexos-us/erp/ODk4NTQ1NzA2/1b0156772a89622ef50bec031eff1cf0.jpg</t>
  </si>
  <si>
    <t>Modelo:Style||Adicional Kit:-||Modelo Veículo:-||Ano:-||Cor:Preto||</t>
  </si>
  <si>
    <t>939732382</t>
  </si>
  <si>
    <t>1XGRADGG-1XSTG</t>
  </si>
  <si>
    <t>Travessa Geral - Style - 1 Gradeado Extra Grande 120 X 100 X 12 cm - - - - - Grafite</t>
  </si>
  <si>
    <t>Modelo:Style||Adicional Kit:1 Gradeado Extra Grande 120 X 100 X 12 cm||Modelo Veículo:-||Ano:-||Cor:Grafite||</t>
  </si>
  <si>
    <t>939732363</t>
  </si>
  <si>
    <t>1XGRADGG-1XSTP</t>
  </si>
  <si>
    <t>Travessa Geral - Style - 1 Gradeado Extra Grande 120 X 100 X 12 cm - - - - - Prata</t>
  </si>
  <si>
    <t>Modelo:Style||Adicional Kit:1 Gradeado Extra Grande 120 X 100 X 12 cm||Modelo Veículo:-||Ano:-||Cor:Prata||</t>
  </si>
  <si>
    <t>934168841</t>
  </si>
  <si>
    <t>Travessa Geral - Style - 1 Gradeado Extra Grande 120 X 100 X 12 cm - - - - - Preto</t>
  </si>
  <si>
    <t>https://s3.amazonaws.com/tiny-anexos-us/erp/ODk4NTQ1NzA2/a5a212ad3c257c9e6cf8a823ab80c42b.jpg</t>
  </si>
  <si>
    <t>https://s3.amazonaws.com/tiny-anexos-us/erp/ODk4NTQ1NzA2/e711ab1891b2a4d13ca621cce15da18b.jpg</t>
  </si>
  <si>
    <t>https://s3.amazonaws.com/tiny-anexos-us/erp/ODk4NTQ1NzA2/7d9998a92b03bf0868a390a9dc4fb754.jpg</t>
  </si>
  <si>
    <t>https://s3.amazonaws.com/tiny-anexos-us/erp/ODk4NTQ1NzA2/60f6acb960305102f58c29cf69635408.jpg</t>
  </si>
  <si>
    <t>https://s3.amazonaws.com/tiny-anexos-us/erp/ODk4NTQ1NzA2/2e0a4b15c48282d4023c0a86a9fc1791.jpg</t>
  </si>
  <si>
    <t>https://s3.amazonaws.com/tiny-anexos-us/erp/ODk4NTQ1NzA2/6264e5018a171cba7d0e42ec011143f6.jpg</t>
  </si>
  <si>
    <t>Modelo:Style||Adicional Kit:1 Gradeado Extra Grande 120 X 100 X 12 cm||Modelo Veículo:-||Ano:-||Cor:Preto||</t>
  </si>
  <si>
    <t>939730565</t>
  </si>
  <si>
    <t>1XGRADG-1XSTG</t>
  </si>
  <si>
    <t>Travessa Geral - Style - 1 Gradeado Grande 110 X 90 X 12 cm - - - - - Grafite</t>
  </si>
  <si>
    <t>&lt;p&gt;TRAVESSA LARGA DE TETO + GRADEADO GRANDE 90CM X 110CM – (100% ALUMINIO) " NÃO É PLASTICO " TODO CONJUNTO DE PONTEIRAS E BARRAS SÃO FABRICADAS EM ALUMÍNIO ATENÇÃO: TODOS OS ACESSORIOS INSTALADOS NO TETO DO VEICULO REPRODUZ RUIDOS CAUSADOS PELA ALTERAÇAO DA AERODINAMICA ORIGINAL DO VEICULO (GERALMENTE, ASSIMA DE 80KM/h) Aplicação: TODOS OS MODELOS DE JEEP COMPASS DOS ANOS DE 2017 A 2024 • Serve somente em veículos com longarinas suspensas ao teto COM FURAÇÃO ORIGINAL; • Não é Necessário Furar o Veículo, pois é instalado nas Longarinas na furação original do veículo; • Ideal para que você leve carga com até 45kg, ele é instalado de maneira simples e sem a necessidade da qualquer adaptação diretamente nas longarinas do veículo. Especificação Técnica: • Modelo: Transversal; Fabricação: • Barras Ponteiras em Alumínio de Alta Resistência; • Chapa de Fixação em aço carbono; • Pintura eletrostática com tratamento; • Suporta Até 45Kg de Carga Bem Distribuída Conteúdo da Embalagem: * 02 perfil de alumínio * 04 ponteiras em alumínio c/ chapas de fixação * 04 parafusos sextavados M6x12mm (fixação da ponteira no perfil) * 08 parafusos de inox allen Padrão original do veículo (fixação das nas longarinas) * 04 parafusos de inox allen (Fixação da chapa na ponteira) * 01 ferramenta chave allen 6mm * 01 Manual de instalação Importante: Valor do Kit Completo Par Imagens meramente ilustrativas Não nos responsabilizamos por instalação feitas de forma incorreta.&lt;/p&gt;</t>
  </si>
  <si>
    <t>Modelo:Style||Adicional Kit:1 Gradeado Grande 110 X 90 X 12 cm||Modelo Veículo:-||Ano:-||Cor:Grafite||</t>
  </si>
  <si>
    <t>939730540</t>
  </si>
  <si>
    <t>1XGRADG-1XSTP</t>
  </si>
  <si>
    <t>Travessa Geral - Style - 1 Gradeado Grande 110 X 90 X 12 cm - - - - - Prata</t>
  </si>
  <si>
    <t>Modelo:Style||Adicional Kit:1 Gradeado Grande 110 X 90 X 12 cm||Modelo Veículo:-||Ano:-||Cor:Prata||</t>
  </si>
  <si>
    <t>930021008</t>
  </si>
  <si>
    <t>Travessa Geral - Style - 1 Gradeado Grande 110 X 90 X 12 cm - - - - - Preto</t>
  </si>
  <si>
    <t>https://s3.amazonaws.com/tiny-anexos-us/erp/ODk4NTQ1NzA2/16196c4ccf7ee5bb1be4aa371f853a2e.jpg</t>
  </si>
  <si>
    <t>https://s3.amazonaws.com/tiny-anexos-us/erp/ODk4NTQ1NzA2/53e36b6e9ed8d038a4bb657d03236a54.jpg</t>
  </si>
  <si>
    <t>https://s3.amazonaws.com/tiny-anexos-us/erp/ODk4NTQ1NzA2/69b3bd57a0873ff01a8f77003d14da7b.jpg</t>
  </si>
  <si>
    <t>https://s3.amazonaws.com/tiny-anexos-us/erp/ODk4NTQ1NzA2/09af2cbd2034dc2ad92ac33270258846.jpg</t>
  </si>
  <si>
    <t>Modelo:Style||Adicional Kit:1 Gradeado Grande 110 X 90 X 12 cm||Modelo Veículo:-||Ano:-||Cor:Preto||</t>
  </si>
  <si>
    <t>935438176</t>
  </si>
  <si>
    <t>1XGRADM-1XSTG</t>
  </si>
  <si>
    <t>Travessa Geral - Style - 1 Gradeado Médio 100 X 80 X 12 cm - - - - - Grafite</t>
  </si>
  <si>
    <t>&lt;p&gt;Kit Travessa Larga Style + Bagageiro Maleiro Teto Gradeado – Potencialize o Espaço do Seu Veículo&lt;/p&gt; &lt;p&gt;Transforme seu veículo e maximize a capacidade de carga com o nosso kit completo, composto pelo Bagageiro Maleiro Teto Gradeado e a Travessa Larga Style. Ideal para viagens, passeios e uso profissional, este kit foi desenvolvido para facilitar o transporte de bagagens, acessórios e itens de trabalho com segurança e praticidade.&lt;/p&gt; &lt;p&gt;Bagageiro Maleiro Teto Gradeado&lt;br&gt;- Construção Robusta: Fabricado em aço com revestimento de pintura eletrostática, garantindo alta resistência, durabilidade e longa vida útil.&lt;br&gt;- Dimensões e Capacidade: Com dimensões aproximadas de 100 cm x 80 cm x 12 cm e capacidade para suportar até 45 kg, é perfeito para transportar malas, equipamentos e acessórios.&lt;br&gt;- Design Moderno e Esportivo: Modelo Gradeado Pequeno, disponível na cor preta que confere ao veículo um visual mais robusto e sofisticado.&lt;br&gt;- Compatibilidade: Universal, projetado para veículos com rack de teto instalado (obrigatório para instalação).&lt;/p&gt; &lt;p&gt;Travessa Larga Style&lt;br&gt;- Material Premium: Fabricada 100% em alumínio, a Travessa Larga Style é leve, resistente e proporciona estabilidade extra, complementando o bagageiro e ampliando a área de carga, disponível na cor preta, prata ou grafite. &lt;br&gt;- Instalação Simplificada: Projetada para integrar-se perfeitamente ao bagageiro, sem a necessidade de furos ou adaptações complicadas, garantindo um encaixe seguro e firme.&lt;/p&gt; &lt;p&gt;Conteúdo da Embalagem&lt;br&gt;01 Bagageiro Gradeado 100 x 80 x 12cm em aço&lt;br&gt;01 Travessa Larga Style em alumínio&lt;br&gt;Kit de instalação completo, que inclui:&lt;br&gt;- 02 perfis de alumínio (nas cores preta, prata ou grafite)&lt;br&gt;- 04 ponteiras em alumínio preto&lt;br&gt;- 04 parafusos sextavados M6x12mm&lt;br&gt;- 04 parafusos de inox allen M6x50mm&lt;br&gt;- 04 porcas de inox allen M6x35mm&lt;br&gt;- 01 ferramenta chave allen 6mm&lt;br&gt;- 01 manual de instalação&lt;/p&gt; &lt;p&gt;Por que Escolher Este Kit?&lt;br&gt;- Versatilidade e Eficiência: Permite que você leve tudo o que precisar, seja em viagens, passeios ou no trabalho, com organização e segurança.&lt;br&gt;- Alta Capacidade de Carga: Suporta até 45 kg, garantindo o transporte seguro de bagagens e equipamentos.&lt;br&gt;- Estilo e Durabilidade: Combinação perfeita entre a robustez do bagageiro em aço e a leveza da travessa em alumínio, proporcionando um visual moderno e esportivo ao seu veículo.&lt;br&gt;- Fácil Instalação: Compatível com a maioria dos veículos que possuem rack de teto, sem necessidade de adaptações invasivas.&lt;/p&gt; &lt;p&gt;Observações Importantes&lt;br&gt;- Compatibilidade: A instalação deste kit requer que o veículo possua um rack de teto instalado.&lt;br&gt;- Instalação Recomendada: Recomendamos que a instalação seja realizada por profissional especializado. A XRack não se responsabiliza por danos decorrentes de instalação inadequada.&lt;br&gt;- Imagens: São meramente ilustrativas.&lt;br&gt;- Valor: Item vendido unitariamente.&lt;/p&gt; &lt;p&gt;Garanta já o seu Kit Travessa Larga Style + Bagageiro Maleiro Teto Gradeado e potencialize o espaço do seu veículo, tornando suas viagens e atividades mais práticas e seguras.&lt;/p&gt;</t>
  </si>
  <si>
    <t>Modelo:Style||Adicional Kit:1 Gradeado Médio 100 X 80 X 12 cm||Modelo Veículo:-||Ano:-||Cor:Grafite||</t>
  </si>
  <si>
    <t>935437792</t>
  </si>
  <si>
    <t>1XGRADM-1XSTP</t>
  </si>
  <si>
    <t>Travessa Geral - Style - 1 Gradeado Médio 100 X 80 X 12 cm - - - - - Prata</t>
  </si>
  <si>
    <t>Modelo:Style||Adicional Kit:1 Gradeado Médio 100 X 80 X 12 cm||Modelo Veículo:-||Ano:-||Cor:Prata||</t>
  </si>
  <si>
    <t>935436595</t>
  </si>
  <si>
    <t>Travessa Geral - Style - 1 Gradeado Médio 100 X 80 X 12 cm - - - - - Preto</t>
  </si>
  <si>
    <t>https://s3.amazonaws.com/tiny-anexos-us/erp/ODk4NTQ1NzA2/548a9116b2bc8af034cd5d0c1c151584.jpg</t>
  </si>
  <si>
    <t>https://s3.amazonaws.com/tiny-anexos-us/erp/ODk4NTQ1NzA2/26c8fcbcb3300098170615aae118e1f6.jpg</t>
  </si>
  <si>
    <t>https://s3.amazonaws.com/tiny-anexos-us/erp/ODk4NTQ1NzA2/516b0c34281ec8e4a689160a54c98d10.jpg</t>
  </si>
  <si>
    <t>https://s3.amazonaws.com/tiny-anexos-us/erp/ODk4NTQ1NzA2/bf82a7fce06d1e0ea335a4c98c8866e8.jpg</t>
  </si>
  <si>
    <t>https://s3.amazonaws.com/tiny-anexos-us/erp/ODk4NTQ1NzA2/4a2be9bb0d8badcd2010aa2d7310b2a5.jpg</t>
  </si>
  <si>
    <t>Modelo:Style||Adicional Kit:1 Gradeado Médio 100 X 80 X 12 cm||Modelo Veículo:-||Ano:-||Cor:Preto||</t>
  </si>
  <si>
    <t>939730090</t>
  </si>
  <si>
    <t>1XBAG539MB-1XSTG</t>
  </si>
  <si>
    <t>Travessa Geral - Style - 1 [HJ-RB539-7C-BK] Bagageiro de Teto de Alumínio 127 X 96cm - Médio - - - - - Grafite</t>
  </si>
  <si>
    <t>&lt;p&gt;Bagageiro Maleiro de Teto Gradeado Pequeno em Alumínio 127x96x15cm 45kg Universal Off-Road + Travessa Larga Style em Alumínio&lt;br&gt;Mais espaço e praticidade para suas viagens e atividades do dia a dia&lt;br&gt;Se você precisa de mais capacidade para transportar bagagens, ferramentas ou equipamentos, este bagageiro maleiro de teto é a escolha ideal. Fabricado com estrutura resistente em aço e pintura eletrostática, ele oferece segurança, durabilidade e um visual moderno para seu veículo.&lt;/p&gt; &lt;p&gt;Acompanha também as Travessas Largas Style 100% em alumínio, proporcionando um conjunto completo e compatível com veículos que já possuem rack de teto instalado.&lt;/p&gt; &lt;p&gt;Compatibilidade&lt;br&gt;Compatível com veículos que possuem rack de teto instalado&lt;/p&gt; &lt;p&gt;Sistema universal, adaptável à maioria dos carros, SUVs e utilitários&lt;/p&gt; &lt;p&gt;Especificações Técnicas – Bagageiro Gradeado&lt;br&gt;Modelo: Gradeado Pequeno&lt;/p&gt; &lt;p&gt;Material: Aço de alta resistência&lt;/p&gt; &lt;p&gt;Cor: Preto&lt;/p&gt; &lt;p&gt;Revestimento: Pintura eletrostática (resistência contra ferrugem e desgaste)&lt;/p&gt; &lt;p&gt;Capacidade de carga: até 45 kg&lt;/p&gt; &lt;p&gt;Dimensões aproximadas (Comprimento x Largura x Altura): 127 cm x 96 cm x 15 cm&lt;/p&gt; &lt;p&gt;Design moderno e esportivo&lt;/p&gt; &lt;p&gt;Ideal para transportar malas, caixas, acessórios, ferramentas e mais&lt;/p&gt; &lt;p&gt;Alta resistência e longa vida útil&lt;/p&gt; &lt;p&gt;Especificações – Travessa Larga Style&lt;br&gt;2 perfis de alumínio na cor preta ou prata&lt;/p&gt; &lt;p&gt;4 ponteiras em alumínio preto&lt;/p&gt; &lt;p&gt;4 parafusos sextavados M6x12mm&lt;/p&gt; &lt;p&gt;4 parafusos de inox allen M6x50mm&lt;/p&gt; &lt;p&gt;4 porcas de inox allen M6x35mm&lt;/p&gt; &lt;p&gt;1 ferramenta chave allen 6mm&lt;/p&gt; &lt;p&gt;Manual de instalação incluso&lt;/p&gt; &lt;p&gt;Conteúdo da Embalagem&lt;br&gt;1 Bagageiro de Teto Gradeado Pequeno&lt;/p&gt; &lt;p&gt;2 Travessas Largas em Alumínio&lt;/p&gt; &lt;p&gt;Kit de Instalação completo&lt;/p&gt; &lt;p&gt;Manual de instalação&lt;/p&gt; &lt;p&gt;Informações Importantes&lt;br&gt;Produto vendido por unidade&lt;/p&gt; &lt;p&gt;Imagens meramente ilustrativas&lt;/p&gt; &lt;p&gt;A instalação deve ser feita por profissional especializado&lt;/p&gt; &lt;p&gt;Não nos responsabilizamos pelo uso incorreto ou instalação inadequada&lt;/p&gt; &lt;p&gt;É necessário que o veículo possua rack de teto já instalado&lt;/p&gt; &lt;p&gt;Benefícios do Produto&lt;br&gt;Aumenta a capacidade de transporte do veículo sem comprometer o espaço interno&lt;/p&gt; &lt;p&gt;Solução prática para viagens, passeios, trabalho ou transporte diário&lt;/p&gt; &lt;p&gt;Resistente às condições climáticas e ao uso intenso&lt;/p&gt; &lt;p&gt;Visual robusto, ideal para quem busca desempenho e estilo Off-Road&lt;/p&gt;</t>
  </si>
  <si>
    <t>Modelo:Style||Adicional Kit:1 [HJ-RB539-7C-BK] Bagageiro de Teto de Alumínio 127 X 96cm - Médio||Modelo Veículo:-||Ano:-||Cor:Grafite||</t>
  </si>
  <si>
    <t>939729943</t>
  </si>
  <si>
    <t>1XBAG539MB-1XSTP</t>
  </si>
  <si>
    <t>Travessa Geral - Style - 1 [HJ-RB539-7C-BK] Bagageiro de Teto de Alumínio 127 X 96cm - Médio - - - - - Prata</t>
  </si>
  <si>
    <t>Modelo:Style||Adicional Kit:1 [HJ-RB539-7C-BK] Bagageiro de Teto de Alumínio 127 X 96cm - Médio||Modelo Veículo:-||Ano:-||Cor:Prata||</t>
  </si>
  <si>
    <t>937095616</t>
  </si>
  <si>
    <t>Travessa Geral - Style - 1 [HJ-RB539-7C-BK] Bagageiro de Teto de Alumínio 127 X 96cm - Médio - - - - - Preto</t>
  </si>
  <si>
    <t>https://s3.amazonaws.com/tiny-anexos-us/erp/ODk4NTQ1NzA2/449b56923af7d7f934320acfcb27511c.jpg</t>
  </si>
  <si>
    <t>https://s3.amazonaws.com/tiny-anexos-us/erp/ODk4NTQ1NzA2/6686e6ed8093c9d216d5994434937ade.jpg</t>
  </si>
  <si>
    <t>https://s3.amazonaws.com/tiny-anexos-us/erp/ODk4NTQ1NzA2/541f774231ca925ad6d197480cd17ccf.jpg</t>
  </si>
  <si>
    <t>https://s3.amazonaws.com/tiny-anexos-us/erp/ODk4NTQ1NzA2/ec0ea928bbc803655ce3d8f706b1b311.jpg</t>
  </si>
  <si>
    <t>https://s3.amazonaws.com/tiny-anexos-us/erp/ODk4NTQ1NzA2/cf7382c3360f1c5c60a96c84cab710f4.jpg</t>
  </si>
  <si>
    <t>https://s3.amazonaws.com/tiny-anexos-us/erp/ODk4NTQ1NzA2/24764008633989e58054eeb1e57cbfb7.jpg</t>
  </si>
  <si>
    <t>Modelo:Style||Adicional Kit:1 [HJ-RB539-7C-BK] Bagageiro de Teto de Alumínio 127 X 96cm - Médio||Modelo Veículo:-||Ano:-||Cor:Preto||</t>
  </si>
  <si>
    <t>939728876</t>
  </si>
  <si>
    <t>1XBAG539GB-1XSTG</t>
  </si>
  <si>
    <t>Travessa Geral - Style - 1 [HJ-RB539-7C-BK] Bagageiro de Teto de Alumínio 160 X 110cm - Grande - - - - - Grafite</t>
  </si>
  <si>
    <t>Modelo:Style||Adicional Kit:1 [HJ-RB539-7C-BK] Bagageiro de Teto de Alumínio 160 X 110cm - Grande||Modelo Veículo:-||Ano:-||Cor:Grafite||</t>
  </si>
  <si>
    <t>939728837</t>
  </si>
  <si>
    <t>1XBAG539GB-1XSTP</t>
  </si>
  <si>
    <t>Travessa Geral - Style - 1 [HJ-RB539-7C-BK] Bagageiro de Teto de Alumínio 160 X 110cm - Grande - - - - - Prata</t>
  </si>
  <si>
    <t>Modelo:Style||Adicional Kit:1 [HJ-RB539-7C-BK] Bagageiro de Teto de Alumínio 160 X 110cm - Grande||Modelo Veículo:-||Ano:-||Cor:Prata||</t>
  </si>
  <si>
    <t>939728661</t>
  </si>
  <si>
    <t>1XBAG539GB-1XSTB</t>
  </si>
  <si>
    <t>Travessa Geral - Style - 1 [HJ-RB539-7C-BK] Bagageiro de Teto de Alumínio 160 X 110cm - Grande - - - - - Preto</t>
  </si>
  <si>
    <t>Modelo:Style||Adicional Kit:1 [HJ-RB539-7C-BK] Bagageiro de Teto de Alumínio 160 X 110cm - Grande||Modelo Veículo:-||Ano:-||Cor:Preto||</t>
  </si>
  <si>
    <t>939777079</t>
  </si>
  <si>
    <t>Travessa Geral - Style - 2 Transbike Universal Aro 29 - - - - - Grafite</t>
  </si>
  <si>
    <t>https://s3.amazonaws.com/tiny-anexos-us/erp/ODk4NTQ1NzA2/9dd8c58f3e6f904461b8a1ce1c5db455.jpg</t>
  </si>
  <si>
    <t>https://s3.amazonaws.com/tiny-anexos-us/erp/ODk4NTQ1NzA2/3ea78d85294c1e9c9e9ee0400f44faa6.jpg</t>
  </si>
  <si>
    <t>Modelo:Style||Adicional Kit:2 Transbike Universal Aro 29||Modelo Veículo:-||Ano:-||Cor:Grafite||</t>
  </si>
  <si>
    <t>939778748</t>
  </si>
  <si>
    <t>1XSTP-2BIKEUP</t>
  </si>
  <si>
    <t>Travessa Geral - Style - 2 Transbike Universal Aro 29 - - - - - Prata</t>
  </si>
  <si>
    <t>https://s3.amazonaws.com/tiny-anexos-us/erp/ODk4NTQ1NzA2/742533b2e05c684dddd82c241cb1efc1.jpg</t>
  </si>
  <si>
    <t>Modelo:Style||Adicional Kit:2 Transbike Universal Aro 29||Modelo Veículo:-||Ano:-||Cor:Prata||</t>
  </si>
  <si>
    <t>939778490</t>
  </si>
  <si>
    <t>1XSTB-2BIKEUP</t>
  </si>
  <si>
    <t>Travessa Geral - Style - 2 Transbike Universal Aro 29 - - - - - Preto</t>
  </si>
  <si>
    <t>https://s3.amazonaws.com/tiny-anexos-us/erp/ODk4NTQ1NzA2/567a86800f9bfb1f7d3f220f9f03a23e.png</t>
  </si>
  <si>
    <t>Modelo:Style||Adicional Kit:2 Transbike Universal Aro 29||Modelo Veículo:-||Ano:-||Cor:Preto||</t>
  </si>
  <si>
    <t>926615925</t>
  </si>
  <si>
    <t>Travessa Geral - Style - Transbike Universal Aro 29 - - - - - Grafite</t>
  </si>
  <si>
    <t>Modelo:Style||Adicional Kit:Transbike Universal Aro 29||Modelo Veículo:-||Ano:-||Cor:Grafite||</t>
  </si>
  <si>
    <t>926613518</t>
  </si>
  <si>
    <t>1XSTP-1BIKEUP</t>
  </si>
  <si>
    <t>Travessa Geral - Style - Transbike Universal Aro 29 - - - - - Prata</t>
  </si>
  <si>
    <t>https://s3.amazonaws.com/tiny-anexos-us/erp/ODk4NTQ1NzA2/df75dde2d397a0143f3d4e331e4891c7.jpg</t>
  </si>
  <si>
    <t>Modelo:Style||Adicional Kit:Transbike Universal Aro 29||Modelo Veículo:-||Ano:-||Cor:Prata||</t>
  </si>
  <si>
    <t>926612480</t>
  </si>
  <si>
    <t>1XSTB-1BIKEUP</t>
  </si>
  <si>
    <t>Travessa Geral - Style - Transbike Universal Aro 29 - - - - - Preto</t>
  </si>
  <si>
    <t>https://s3.amazonaws.com/tiny-anexos-us/erp/ODk4NTQ1NzA2/7e0ba1b4326c2edc0713e0175d6f50f7.jpg</t>
  </si>
  <si>
    <t>Modelo:Style||Adicional Kit:Transbike Universal Aro 29||Modelo Veículo:-||Ano:-||Cor:Preto||</t>
  </si>
  <si>
    <t>926611536</t>
  </si>
  <si>
    <t>XTBG</t>
  </si>
  <si>
    <t>Travessa Geral - Tubular - - - - - - - Grafite</t>
  </si>
  <si>
    <t>Modelo:Tubular||Adicional Kit:-||Modelo Veículo:-||Ano:-||Cor:Grafite||</t>
  </si>
  <si>
    <t>926610773</t>
  </si>
  <si>
    <t>XTBP</t>
  </si>
  <si>
    <t>Travessa Geral - Tubular - - - - - - - Prata</t>
  </si>
  <si>
    <t>Modelo:Tubular||Adicional Kit:-||Modelo Veículo:-||Ano:-||Cor:Prata||</t>
  </si>
  <si>
    <t>923406707</t>
  </si>
  <si>
    <t>XTBB</t>
  </si>
  <si>
    <t>Travessa Geral - Tubular - - - - - - - Preto</t>
  </si>
  <si>
    <t>https://s3.amazonaws.com/tiny-anexos-us/erp/ODk4NTQ1NzA2/501f1dfec2973769b2f73357aeaa2671.jpg</t>
  </si>
  <si>
    <t>https://s3.amazonaws.com/tiny-anexos-us/erp/ODk4NTQ1NzA2/9b8c271c6fa1dce34be91552c17d4a1b.jpg</t>
  </si>
  <si>
    <t>https://s3.amazonaws.com/tiny-anexos-us/erp/ODk4NTQ1NzA2/494b97e5c4a91c2d6a6f935ca364c096.jpg</t>
  </si>
  <si>
    <t>Modelo:Tubular||Adicional Kit:-||Modelo Veículo:-||Ano:-||Cor:Preto||</t>
  </si>
  <si>
    <t>939732264</t>
  </si>
  <si>
    <t>1XGRADGG-1XTBG</t>
  </si>
  <si>
    <t>Travessa Geral - Tubular - 1 Gradeado Extra Grande 120 X 100 X 12 cm - - - - - Grafite</t>
  </si>
  <si>
    <t>Modelo:Tubular||Adicional Kit:1 Gradeado Extra Grande 120 X 100 X 12 cm||Modelo Veículo:-||Ano:-||Cor:Grafite||</t>
  </si>
  <si>
    <t>939732257</t>
  </si>
  <si>
    <t>1XGRADGG-1XTBP</t>
  </si>
  <si>
    <t>Travessa Geral - Tubular - 1 Gradeado Extra Grande 120 X 100 X 12 cm - - - - - Prata</t>
  </si>
  <si>
    <t>Modelo:Tubular||Adicional Kit:1 Gradeado Extra Grande 120 X 100 X 12 cm||Modelo Veículo:-||Ano:-||Cor:Prata||</t>
  </si>
  <si>
    <t>926899036</t>
  </si>
  <si>
    <t>Travessa Geral - Tubular - 1 Gradeado Extra Grande 120 X 100 X 12 cm - - - - - Preto</t>
  </si>
  <si>
    <t>https://s3.amazonaws.com/tiny-anexos-us/erp/ODk4NTQ1NzA2/71efbf4c4784ccb25b51edda27741cfc.jpg</t>
  </si>
  <si>
    <t>https://s3.amazonaws.com/tiny-anexos-us/erp/ODk4NTQ1NzA2/16965d131bfb1661566726260b41b69c.jpg</t>
  </si>
  <si>
    <t>https://s3.amazonaws.com/tiny-anexos-us/erp/ODk4NTQ1NzA2/a7d90fbf7a2a0803fc1160aeb309fa99.jpg</t>
  </si>
  <si>
    <t>https://s3.amazonaws.com/tiny-anexos-us/erp/ODk4NTQ1NzA2/0bc0d0ab5697cb06299c2a4b98135303.jpg</t>
  </si>
  <si>
    <t>https://s3.amazonaws.com/tiny-anexos-us/erp/ODk4NTQ1NzA2/fab71dacf514fb9ea84358b083f3a048.jpg</t>
  </si>
  <si>
    <t>Modelo:Tubular||Adicional Kit:1 Gradeado Extra Grande 120 X 100 X 12 cm||Modelo Veículo:-||Ano:-||Cor:Preto||</t>
  </si>
  <si>
    <t>939732156</t>
  </si>
  <si>
    <t>1XGRADG-1XTBG</t>
  </si>
  <si>
    <t>Travessa Geral - Tubular - 1 Gradeado Grande 110 X 90 X 12 cm - - - - - Grafite</t>
  </si>
  <si>
    <t>Modelo:Tubular||Adicional Kit:1 Gradeado Grande 110 X 90 X 12 cm||Modelo Veículo:-||Ano:-||Cor:Grafite||</t>
  </si>
  <si>
    <t>939732147</t>
  </si>
  <si>
    <t>1XGRADG-1XTBP</t>
  </si>
  <si>
    <t>Travessa Geral - Tubular - 1 Gradeado Grande 110 X 90 X 12 cm - - - - - Prata</t>
  </si>
  <si>
    <t>Modelo:Tubular||Adicional Kit:1 Gradeado Grande 110 X 90 X 12 cm||Modelo Veículo:-||Ano:-||Cor:Prata||</t>
  </si>
  <si>
    <t>926899608</t>
  </si>
  <si>
    <t>Travessa Geral - Tubular - 1 Gradeado Grande 110 X 90 X 12 cm - - - - - Preto</t>
  </si>
  <si>
    <t>Modelo:Tubular||Adicional Kit:1 Gradeado Grande 110 X 90 X 12 cm||Modelo Veículo:-||Ano:-||Cor:Preto||</t>
  </si>
  <si>
    <t>939734700</t>
  </si>
  <si>
    <t>1XGRADM-1XTBG</t>
  </si>
  <si>
    <t>Travessa Geral - Tubular - 1 Gradeado Médio 100 X 80 X 12 cm - - - - - Grafite</t>
  </si>
  <si>
    <t>&lt;p&gt;KIT - Maleiro Gradeado ( 80cm x 100cm x 12cm ) + Travessas de teto larga P/ PAJERO TR4 2003 2004 2005 2006 2007 2008 2009 ##### Maleiro Gradeado ##### Especificação Técnica: • Fabricado em Aço • Disponível na Cor Preta, Revestimento com Pintura Eletrostática • Carga Máxima: 45Kg • Design Moderno e Esportivo • Auxilia no Transporte de Bagagens e Acessórios • Alta Resistência e Durabilidade •Aprovado pelo TÜV • Disponibilidade do produto: Pronta entrega Dimensões: 80cm x 100cm x 12cm 5kg Capacidade: 45kg Modelos Disponíveis: • 80cm x 100cm x 12cm ##### Travessa de Teto ##### Especificação Técnica: MARCA: Xrack • Modelo Transversal Larga • Barras em Alumínio de Alta Resistência • Acabamento na Cor Preta • Possui Ponteiras de aluminio • Pintura Póx/Eletrostática • Tratamento Anticorrosivo • Suporta Até 45kg de Carga Bem Distribuída • Não é Necessário Furar o Veículo Conteúdo da embalagem (MALEIRO GRADEADO): •1X Bagageiro gradeado 80cm x 100cm x 12cm •1X kit de instalação •1X MANUAL de instalação Conteúdo da embalagem (TRAVESSAS DE TETO): • 2X TRAVESSAS DE TETO LARGAS •1X kit de instalação ( contendo 4 parafusos allen M6X36, 4 parafusos sextavados M6X12, 4 arruelas, 1 chave Allen, 4 ponteiras, 4 fundos, borrachas no fundo nas ponteiras e nos acabamentos do perfil ) •1 X MANUAL de instalação Pajero Tr4 2003 2004 2005 2006 2007 2008 2009&lt;/p&gt;</t>
  </si>
  <si>
    <t>Modelo:Tubular||Adicional Kit:1 Gradeado Médio 100 X 80 X 12 cm||Modelo Veículo:-||Ano:-||Cor:Grafite||</t>
  </si>
  <si>
    <t>939734686</t>
  </si>
  <si>
    <t>1XGRADM-1XTBP</t>
  </si>
  <si>
    <t>Travessa Geral - Tubular - 1 Gradeado Médio 100 X 80 X 12 cm - - - - - Prata</t>
  </si>
  <si>
    <t>Modelo:Tubular||Adicional Kit:1 Gradeado Médio 100 X 80 X 12 cm||Modelo Veículo:-||Ano:-||Cor:Prata||</t>
  </si>
  <si>
    <t>928549765</t>
  </si>
  <si>
    <t>Travessa Geral - Tubular - 1 Gradeado Médio 100 X 80 X 12 cm - - - - - Preto</t>
  </si>
  <si>
    <t>Modelo:Tubular||Adicional Kit:1 Gradeado Médio 100 X 80 X 12 cm||Modelo Veículo:-||Ano:-||Cor:Preto||</t>
  </si>
  <si>
    <t>926612085</t>
  </si>
  <si>
    <t>1XTBG-1BIKEUP</t>
  </si>
  <si>
    <t>Travessa Geral - Tubular - Transbike Universal Aro 29 - - - - - Grafite</t>
  </si>
  <si>
    <t>Modelo:Tubular||Adicional Kit:Transbike Universal Aro 29||Modelo Veículo:-||Ano:-||Cor:Grafite||</t>
  </si>
  <si>
    <t>926611946</t>
  </si>
  <si>
    <t>1XTBP-1BIKEUP</t>
  </si>
  <si>
    <t>Travessa Geral - Tubular - Transbike Universal Aro 29 - - - - - Prata</t>
  </si>
  <si>
    <t>Modelo:Tubular||Adicional Kit:Transbike Universal Aro 29||Modelo Veículo:-||Ano:-||Cor:Prata||</t>
  </si>
  <si>
    <t>926604121</t>
  </si>
  <si>
    <t>1XTBB-1BIKEUP</t>
  </si>
  <si>
    <t>Travessa Geral - Tubular - Transbike Universal Aro 29 - - - - - Preto</t>
  </si>
  <si>
    <t>Travessas de teto larga Tubular + Transbike Suporte  Aplicação: AIRTREK TODOS OS ANOS  PAJERO SPORT ATE 2010 TR4 2003 A 2009  ##### Travessa de Teto #####  Especificação Técnica: MARCA: Xrack • Modelo Transversal Larga • Barras em Alumínio de Alta Resistência • Acabamento na Cor Preta • Possui Ponteiras de aluminio  • Pintura Póx/Eletrostática • Tratamento Anticorrosivo • Suporta Até 45kg de Carga Bem Distribuída • Não é Necessário Furar o Veículo  Conteúdo da embalagem (TRAVESSAS DE TETO): • 2x TRAVESSAS DE TETO LARGAS  • 1x kit de instalação ( contendo 4 parafusos allen M6X36, 4 parafusos sextavados M6X12, 4 arruelas, 1 chave Allen, 4 ponteiras, 4 fundos, borrachas no fundo nas ponteiras e nos acabamentos do perfil ) • 1x Transbike de Teto Peixinho Bike para 1 Bicicleta • 1x MANUAL de instalação</t>
  </si>
  <si>
    <t>Modelo:Tubular||Adicional Kit:Transbike Universal Aro 29||Modelo Veículo:-||Ano:-||Cor:Preto||</t>
  </si>
  <si>
    <t>941071427</t>
  </si>
  <si>
    <t>XHO</t>
  </si>
  <si>
    <t>Travessa Honda</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</si>
  <si>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DOBLO (todos) IDEA ( TODAS EXCETO ADVENTURE ) FREEMONT ( 2011 A 2016 ) MOBI WAY (2016 a 2021) STRADA ( 2020 A 2024 ) PALIO WEEKEND (1997 A 2012) STRADA LOCKER CABINE DUPLA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</si>
  <si>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https://s3.amazonaws.com/tiny-anexos-us/erp/ODk4NTQ1NzA2/2e0828d34cbbf974594e94ef078ea384.jpg</t>
  </si>
  <si>
    <t>https://s3.amazonaws.com/tiny-anexos-us/erp/ODk4NTQ1NzA2/6080be994aeeb48065d380e1d8e2c9d4.jpg</t>
  </si>
  <si>
    <t>https://s3.amazonaws.com/tiny-anexos-us/erp/ODk4NTQ1NzA2/e46f3be4e5c2d5dbbf18ae145f490e19.jpg</t>
  </si>
  <si>
    <t>https://s3.amazonaws.com/tiny-anexos-us/erp/ODk4NTQ1NzA2/1670faaa688e0273fd893cb7b46d2896.jpg</t>
  </si>
  <si>
    <t>https://s3.amazonaws.com/tiny-anexos-us/erp/ODk4NTQ1NzA2/6abfed94488afc3f4972d71c80367aed.jpg</t>
  </si>
  <si>
    <t>https://s3.amazonaws.com/tiny-anexos-us/erp/ODk4NTQ1NzA2/b99d89d8205a8ab47ed0738b20f370c3.jpg</t>
  </si>
  <si>
    <t>919717765</t>
  </si>
  <si>
    <t>XHO161SLG</t>
  </si>
  <si>
    <t>Travessa Honda - Slim - - - Fit Twist - 2013 A 2021 - Grafite</t>
  </si>
  <si>
    <t>https://s3.amazonaws.com/tiny-anexos-us/erp/ODk4NTQ1NzA2/3a234a710303f24b6c219bf224f388f9.jpg</t>
  </si>
  <si>
    <t>https://s3.amazonaws.com/tiny-anexos-us/erp/ODk4NTQ1NzA2/18ebcd90cb772e7262c4225993e30931.jpg</t>
  </si>
  <si>
    <t>https://s3.amazonaws.com/tiny-anexos-us/erp/ODk4NTQ1NzA2/e516d4acf150550af24c1f3de6668ba2.jpg</t>
  </si>
  <si>
    <t>https://s3.amazonaws.com/tiny-anexos-us/erp/ODk4NTQ1NzA2/691c1acb990c7a8f0f4ef65f7bb41c6a.jpg</t>
  </si>
  <si>
    <t>https://s3.amazonaws.com/tiny-anexos-us/erp/ODk4NTQ1NzA2/318373aae6a4f08d83f92a3c12da882f.jpg</t>
  </si>
  <si>
    <t>https://s3.amazonaws.com/tiny-anexos-us/erp/ODk4NTQ1NzA2/c5699ea91550584200803efbe5b7e123.jpg</t>
  </si>
  <si>
    <t>Modelo:Slim||Adicional Kit:-||Modelo Veículo:Fit Twist||Ano:2013 A 2021||Cor:Grafite||</t>
  </si>
  <si>
    <t>919717769</t>
  </si>
  <si>
    <t>XHO161SLP</t>
  </si>
  <si>
    <t>Travessa Honda - Slim - - - Fit Twist - 2013 A 2021 - Prata</t>
  </si>
  <si>
    <t>https://s3.amazonaws.com/tiny-anexos-us/erp/ODk4NTQ1NzA2/a38f37c3144273446fe90d06aa84036e.jpg</t>
  </si>
  <si>
    <t>https://s3.amazonaws.com/tiny-anexos-us/erp/ODk4NTQ1NzA2/2fcd09647d1485ac7fb5d2ba8f25de9f.jpg</t>
  </si>
  <si>
    <t>https://s3.amazonaws.com/tiny-anexos-us/erp/ODk4NTQ1NzA2/b297786267815b09271243f477c0bcc7.jpg</t>
  </si>
  <si>
    <t>https://s3.amazonaws.com/tiny-anexos-us/erp/ODk4NTQ1NzA2/96a672541331f0c49dabb33bedd2c14d.jpg</t>
  </si>
  <si>
    <t>https://s3.amazonaws.com/tiny-anexos-us/erp/ODk4NTQ1NzA2/d38c00274048d450e1d360f1a45a20c7.jpg</t>
  </si>
  <si>
    <t>https://s3.amazonaws.com/tiny-anexos-us/erp/ODk4NTQ1NzA2/6f69273e0b462950a2079786c88d0d23.jpg</t>
  </si>
  <si>
    <t>Modelo:Slim||Adicional Kit:-||Modelo Veículo:Fit Twist||Ano:2013 A 2021||Cor:Prata||</t>
  </si>
  <si>
    <t>920231862</t>
  </si>
  <si>
    <t>XHO161SLB</t>
  </si>
  <si>
    <t>Travessa Honda - Slim - - - Fit Twist - 2013 A 2021 - Preto</t>
  </si>
  <si>
    <t>https://s3.amazonaws.com/tiny-anexos-us/erp/ODk4NTQ1NzA2/2c852874e29754ca00498f6eb757dc26.jpg</t>
  </si>
  <si>
    <t>https://s3.amazonaws.com/tiny-anexos-us/erp/ODk4NTQ1NzA2/2b31839fce4dfe0d0c373b62b60aaa0d.jpg</t>
  </si>
  <si>
    <t>https://s3.amazonaws.com/tiny-anexos-us/erp/ODk4NTQ1NzA2/91882caf5f3e0456f9651b6bc6812a3a.jpg</t>
  </si>
  <si>
    <t>https://s3.amazonaws.com/tiny-anexos-us/erp/ODk4NTQ1NzA2/033ecb3871fb56eb89e1ac10c0367b5c.jpg</t>
  </si>
  <si>
    <t>https://s3.amazonaws.com/tiny-anexos-us/erp/ODk4NTQ1NzA2/0ae375804422033d72c4a9faba65857e.jpg</t>
  </si>
  <si>
    <t>https://s3.amazonaws.com/tiny-anexos-us/erp/ODk4NTQ1NzA2/585415335198a9300d101c7307f0431b.jpg</t>
  </si>
  <si>
    <t>Modelo:Slim||Adicional Kit:-||Modelo Veículo:Fit Twist||Ano:2013 A 2021||Cor:Preto||</t>
  </si>
  <si>
    <t>904721348</t>
  </si>
  <si>
    <t>XHO160SMG</t>
  </si>
  <si>
    <t>Travessa Honda - Smart - - - Fit Twist - 2013 A 2021 - Grafite</t>
  </si>
  <si>
    <t>https://s3.amazonaws.com/tiny-anexos-us/erp/ODk4NTQ1NzA2/083021f1d15314cbcf18fa01def90f21.jpg</t>
  </si>
  <si>
    <t>https://s3.amazonaws.com/tiny-anexos-us/erp/ODk4NTQ1NzA2/bc96ee15332923c5fbe02cb518f4cacc.jpg</t>
  </si>
  <si>
    <t>https://s3.amazonaws.com/tiny-anexos-us/erp/ODk4NTQ1NzA2/1b5f017bee3750316292d944f4ae9305.jpg</t>
  </si>
  <si>
    <t>https://s3.amazonaws.com/tiny-anexos-us/erp/ODk4NTQ1NzA2/5a24eb5c65ad4af7552df726f367aef9.jpg</t>
  </si>
  <si>
    <t>https://s3.amazonaws.com/tiny-anexos-us/erp/ODk4NTQ1NzA2/3b303dba115bacb42b5e2515716930b8.jpg</t>
  </si>
  <si>
    <t>https://s3.amazonaws.com/tiny-anexos-us/erp/ODk4NTQ1NzA2/d94c56ee01e4140c53882eceb2f5880d.jpg</t>
  </si>
  <si>
    <t>Modelo:Smart||Adicional Kit:-||Modelo Veículo:Fit Twist||Ano:2013 A 2021||Cor:Grafite||</t>
  </si>
  <si>
    <t>904721352</t>
  </si>
  <si>
    <t>XHO161SMP</t>
  </si>
  <si>
    <t>Travessa Honda - Smart - - - Fit Twist - 2013 A 2021 - Prata</t>
  </si>
  <si>
    <t>Modelo:Smart||Adicional Kit:-||Modelo Veículo:Fit Twist||Ano:2013 A 2021||Cor:Prata||</t>
  </si>
  <si>
    <t>904721356</t>
  </si>
  <si>
    <t>XHO161SMB</t>
  </si>
  <si>
    <t>Travessa Honda - Smart - - - Fit Twist - 2013 A 2021 - Preto</t>
  </si>
  <si>
    <t>Modelo:Smart||Adicional Kit:-||Modelo Veículo:Fit Twist||Ano:2013 A 2021||Cor:Preto||</t>
  </si>
  <si>
    <t>904743985</t>
  </si>
  <si>
    <t>XHO702STG</t>
  </si>
  <si>
    <t>Travessa Honda - Style - - - CRV - - - Grafite</t>
  </si>
  <si>
    <t>7808755221052</t>
  </si>
  <si>
    <t>https://s3.amazonaws.com/tiny-anexos-us/erp/ODk4NTQ1NzA2/4e5fd40f15c6e820a8f7329e0e255945.jpg</t>
  </si>
  <si>
    <t>https://s3.amazonaws.com/tiny-anexos-us/erp/ODk4NTQ1NzA2/82358710873f7e6b40f71dbce691472e.jpg</t>
  </si>
  <si>
    <t>https://s3.amazonaws.com/tiny-anexos-us/erp/ODk4NTQ1NzA2/c166ca15a351a5cd19866354e495f063.jpg</t>
  </si>
  <si>
    <t>https://s3.amazonaws.com/tiny-anexos-us/erp/ODk4NTQ1NzA2/16cd6bf0f0c57f6d7e7017da3f49bd30.jpg</t>
  </si>
  <si>
    <t>https://s3.amazonaws.com/tiny-anexos-us/erp/ODk4NTQ1NzA2/07207596054998012b16f0c0215b2fe1.jpg</t>
  </si>
  <si>
    <t>https://s3.amazonaws.com/tiny-anexos-us/erp/ODk4NTQ1NzA2/67723f97196c43f9dcb9df4c1a2297b0.jpg</t>
  </si>
  <si>
    <t>Modelo:Style||Adicional Kit:-||Modelo Veículo:CRV||Ano:-||Cor:Grafite||</t>
  </si>
  <si>
    <t>904743992</t>
  </si>
  <si>
    <t>Travessa Honda - Style - - - CRV - - - Prata</t>
  </si>
  <si>
    <t>-7754</t>
  </si>
  <si>
    <t>7808755220918</t>
  </si>
  <si>
    <t>https://s3.amazonaws.com/tiny-anexos-us/erp/ODk4NTQ1NzA2/a739def65f46993b715f661b0e09ac04.jpg</t>
  </si>
  <si>
    <t>https://s3.amazonaws.com/tiny-anexos-us/erp/ODk4NTQ1NzA2/06c6ac8f9675fe5ec4044b71ae0d6056.jpg</t>
  </si>
  <si>
    <t>https://s3.amazonaws.com/tiny-anexos-us/erp/ODk4NTQ1NzA2/5f3528e6c85cff11a517811c1099cd20.jpg</t>
  </si>
  <si>
    <t>https://s3.amazonaws.com/tiny-anexos-us/erp/ODk4NTQ1NzA2/f4c911492ad3714c74b56d5de560e1a1.jpg</t>
  </si>
  <si>
    <t>https://s3.amazonaws.com/tiny-anexos-us/erp/ODk4NTQ1NzA2/6e1a623a2e132f3ecc5a8ff67ded5d04.jpg</t>
  </si>
  <si>
    <t>https://s3.amazonaws.com/tiny-anexos-us/erp/ODk4NTQ1NzA2/622d21eba38ae7499ee4cfe894837f38.jpg</t>
  </si>
  <si>
    <t>Modelo:Style||Adicional Kit:-||Modelo Veículo:CRV||Ano:-||Cor:Prata||</t>
  </si>
  <si>
    <t>904743996</t>
  </si>
  <si>
    <t>XHO702STB</t>
  </si>
  <si>
    <t>Travessa Honda - Style - - - CRV - - - Preto</t>
  </si>
  <si>
    <t>7808755220673</t>
  </si>
  <si>
    <t>Modelo:Style||Adicional Kit:-||Modelo Veículo:CRV||Ano:-||Cor:Preto||</t>
  </si>
  <si>
    <t>924279962</t>
  </si>
  <si>
    <t>Travessa Honda - Style - - - WRV - - - Grafite</t>
  </si>
  <si>
    <t>7808755220987</t>
  </si>
  <si>
    <t>Rack de Teto Travessa X-Rack  * Não é de plástico. * Ponteiras em alumínio - Mais resistência e durabilidade.  Compatível para todas as versões  Aplicação: Homda WRV 2018 a 2023 - 1.5 EX, 1.5 EXL, 1.5 LX,, etc...  Cores: • Preto • Prata  . Cinza Grafite  Aplicação:  • HONDA WRV - todos os modelos e versões.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Anodizada • Tratamento Anticorrosivo com Chapas de Aço • Suporta Até 45Kg de Carga Bem Distribuída • Não é Necessário Furar o Veículo, pois é instalado nas Longarinas originais   Conteúdo da Embalagem:  02 Travessas Kit para instalação  Importante:  Garantia de 3 meses Valor do Kit Completo Par</t>
  </si>
  <si>
    <t>Modelo:Style||Adicional Kit:-||Modelo Veículo:WRV||Ano:-||Cor:Grafite||</t>
  </si>
  <si>
    <t>924279966</t>
  </si>
  <si>
    <t>Travessa Honda - Style - - - WRV - - - Prata</t>
  </si>
  <si>
    <t>7808755220741</t>
  </si>
  <si>
    <t>Modelo:Style||Adicional Kit:-||Modelo Veículo:WRV||Ano:-||Cor:Prata||</t>
  </si>
  <si>
    <t>904743927</t>
  </si>
  <si>
    <t>Travessa Honda - Style - - - WRV - - - Preto</t>
  </si>
  <si>
    <t>7808755220604</t>
  </si>
  <si>
    <t>Rack de Teto Travessa X-Rack  * Não é de plástico. * Ponteiras em alumínio - Mais resistência e durabilidade.  TODO ACESSORIO INSTALADO NO TETO DO VEICULO REPRODUZ RUIDOS CAUSADOS PELA ALTERAÇAO DA AERODINAMICA ORIGINAL DO VEICULO   Cores: • Preto • Prata  . Grafite  Aplicação:  • HONDA WR-V - todos os modelos e versões.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Anodizada • Tratamento Anticorrosivo com Chapas de Aço • Suporta Até 45Kg de Carga Bem Distribuída • Não é Necessário Furar o Veículo, pois é instalado nas Longarinas originais   Conteúdo da Embalagem:  02 Travessas Kit para instalação  Importante:  Garantia de 3 meses Valor do Kit Completo Par</t>
  </si>
  <si>
    <t>https://s3.amazonaws.com/tiny-anexos-us/erp/ODk4NTQ1NzA2/ca17d83e01ab05d6cb78be4a4839d3ef.jpg</t>
  </si>
  <si>
    <t>https://s3.amazonaws.com/tiny-anexos-us/erp/ODk4NTQ1NzA2/2def66440582f4da932f4adcddc0c7db.jpg</t>
  </si>
  <si>
    <t>https://s3.amazonaws.com/tiny-anexos-us/erp/ODk4NTQ1NzA2/204157bb627a889fd6b8d4c9e9a0e087.jpg</t>
  </si>
  <si>
    <t>Modelo:Style||Adicional Kit:-||Modelo Veículo:WRV||Ano:-||Cor:Preto||</t>
  </si>
  <si>
    <t>941065384</t>
  </si>
  <si>
    <t>XHY</t>
  </si>
  <si>
    <t>Travessa Hyundai</t>
  </si>
  <si>
    <t>Travessa de teto X-Rack HB20X 2013 a 2019.  " NÃO É PLASTICO " TODO CONJUNTO DE PONTEIRAS E BARRAS SÃO FABRICADAS EM ALUMÍNIO  OBS: COMPATÍVEL APENAS PARA VEÍCULOS EQUIPADOS DE FABRICA COM LONGARINAS ORIGINAL NO TETO.  Aplicação: HB20X: 2013 a 2019, todas as versões da linha X 2013 a 2019.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</si>
  <si>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https://s3.amazonaws.com/tiny-anexos-us/erp/ODk4NTQ1NzA2/d82d85b1b3d39ebcf62d51e372b12029.jpeg</t>
  </si>
  <si>
    <t>https://s3.amazonaws.com/tiny-anexos-us/erp/ODk4NTQ1NzA2/66a09cff916574e11c5e3e777d074b08.jpeg</t>
  </si>
  <si>
    <t>https://s3.amazonaws.com/tiny-anexos-us/erp/ODk4NTQ1NzA2/d2b224e09f332bb2b91cff530eb37485.jpeg</t>
  </si>
  <si>
    <t>https://s3.amazonaws.com/tiny-anexos-us/erp/ODk4NTQ1NzA2/cf42101781661e67c981b23dd3fd85e6.jpeg</t>
  </si>
  <si>
    <t>https://s3.amazonaws.com/tiny-anexos-us/erp/ODk4NTQ1NzA2/eaf74ee4538462d96de4220d63401ebe.jpeg</t>
  </si>
  <si>
    <t>https://s3.amazonaws.com/tiny-anexos-us/erp/ODk4NTQ1NzA2/f89e90b163cb87c09c6f248d4c29ce6b.jpeg</t>
  </si>
  <si>
    <t>Hyundai</t>
  </si>
  <si>
    <t>919717781</t>
  </si>
  <si>
    <t>XHY802SLB</t>
  </si>
  <si>
    <t>Travessa Hyundai - Slim - - - HB20X - 2013 A 2019 - Preto</t>
  </si>
  <si>
    <t>7808755190211</t>
  </si>
  <si>
    <t>https://s3.amazonaws.com/tiny-anexos-us/erp/ODk4NTQ1NzA2/379bf9668143c285d5b6478ffec9c03d.jpg</t>
  </si>
  <si>
    <t>https://s3.amazonaws.com/tiny-anexos-us/erp/ODk4NTQ1NzA2/33d582fb0dc58fd3279f02891e4b0b55.jpg</t>
  </si>
  <si>
    <t>https://s3.amazonaws.com/tiny-anexos-us/erp/ODk4NTQ1NzA2/a5339c2a6ff268c71dd1fbf149d94ec1.jpg</t>
  </si>
  <si>
    <t>https://s3.amazonaws.com/tiny-anexos-us/erp/ODk4NTQ1NzA2/dd765a032ae9fdfc9570fc1ebb9261da.jpg</t>
  </si>
  <si>
    <t>https://s3.amazonaws.com/tiny-anexos-us/erp/ODk4NTQ1NzA2/f544869bf14374db5b0691f06ecaaa19.jpg</t>
  </si>
  <si>
    <t>https://s3.amazonaws.com/tiny-anexos-us/erp/ODk4NTQ1NzA2/c8e95121852131a35437ecbb74d87e6f.jpg</t>
  </si>
  <si>
    <t>Modelo:Slim||Adicional Kit:-||Modelo Veículo:HB20X||Ano:2013 A 2019||Cor:Preto||</t>
  </si>
  <si>
    <t>924279165</t>
  </si>
  <si>
    <t>XHY806SLG</t>
  </si>
  <si>
    <t>Travessa Hyundai - Slim - - - I30 CW - 2008 A 2022 - Grafite</t>
  </si>
  <si>
    <t>https://s3.amazonaws.com/tiny-anexos-us/erp/ODk4NTQ1NzA2/a8602205653143f31d7fa4c771693982.jpg</t>
  </si>
  <si>
    <t>https://s3.amazonaws.com/tiny-anexos-us/erp/ODk4NTQ1NzA2/fe58a3ab982b8523e22c595bcb68ae33.jpg</t>
  </si>
  <si>
    <t>https://s3.amazonaws.com/tiny-anexos-us/erp/ODk4NTQ1NzA2/4483cde656c5b473cd9a32ac98db5c98.jpg</t>
  </si>
  <si>
    <t>https://s3.amazonaws.com/tiny-anexos-us/erp/ODk4NTQ1NzA2/7880bdeaf1fc9b8bd69a8fd09e685741.jpg</t>
  </si>
  <si>
    <t>https://s3.amazonaws.com/tiny-anexos-us/erp/ODk4NTQ1NzA2/c02e2329b2fe34ab83241b68084aa561.jpg</t>
  </si>
  <si>
    <t>https://s3.amazonaws.com/tiny-anexos-us/erp/ODk4NTQ1NzA2/8d2b2bff0cc01e7e9d1f73aa186adc18.jpg</t>
  </si>
  <si>
    <t>Modelo:Slim||Adicional Kit:-||Modelo Veículo:I30 CW||Ano:2008 A 2022||Cor:Grafite||</t>
  </si>
  <si>
    <t>924279169</t>
  </si>
  <si>
    <t>XHY806SLP</t>
  </si>
  <si>
    <t>Travessa Hyundai - Slim - - - I30 CW - 2008 A 2022 - Prata</t>
  </si>
  <si>
    <t>https://s3.amazonaws.com/tiny-anexos-us/erp/ODk4NTQ1NzA2/4ef2d6f3c7e77bd0215befb4e7d22a61.jpg</t>
  </si>
  <si>
    <t>https://s3.amazonaws.com/tiny-anexos-us/erp/ODk4NTQ1NzA2/d0f8497b6fab138cc0c2c450c97ca4b1.jpg</t>
  </si>
  <si>
    <t>https://s3.amazonaws.com/tiny-anexos-us/erp/ODk4NTQ1NzA2/25233d06a9ebad66b2bd884b23937f87.jpg</t>
  </si>
  <si>
    <t>https://s3.amazonaws.com/tiny-anexos-us/erp/ODk4NTQ1NzA2/9c1cb494fc379b57a7e43aee111ed73c.jpg</t>
  </si>
  <si>
    <t>https://s3.amazonaws.com/tiny-anexos-us/erp/ODk4NTQ1NzA2/8856f19f6b7828904b41cdcb965b6c5b.jpg</t>
  </si>
  <si>
    <t>https://s3.amazonaws.com/tiny-anexos-us/erp/ODk4NTQ1NzA2/fea5638d47e7c6a3f59728679efeedc7.jpg</t>
  </si>
  <si>
    <t>Modelo:Slim||Adicional Kit:-||Modelo Veículo:I30 CW||Ano:2008 A 2022||Cor:Prata||</t>
  </si>
  <si>
    <t>928509887</t>
  </si>
  <si>
    <t>XHY806SLB</t>
  </si>
  <si>
    <t>Travessa Hyundai - Slim - - - I30 CW - 2008 A 2022 - Preto</t>
  </si>
  <si>
    <t>https://s3.amazonaws.com/tiny-anexos-us/erp/ODk4NTQ1NzA2/a5ef6fc534be4c45f0b174b498e787fb.jpg</t>
  </si>
  <si>
    <t>https://s3.amazonaws.com/tiny-anexos-us/erp/ODk4NTQ1NzA2/8ddfa3c6144ec06974c5fe3c4b04a9ce.jpg</t>
  </si>
  <si>
    <t>https://s3.amazonaws.com/tiny-anexos-us/erp/ODk4NTQ1NzA2/4c79930138bdb6963a0b2259e3eeb823.jpg</t>
  </si>
  <si>
    <t>https://s3.amazonaws.com/tiny-anexos-us/erp/ODk4NTQ1NzA2/90f182a1141503336466d4519d796360.jpg</t>
  </si>
  <si>
    <t>https://s3.amazonaws.com/tiny-anexos-us/erp/ODk4NTQ1NzA2/471b474bd5132bf4a26e9f908cb470ea.jpg</t>
  </si>
  <si>
    <t>https://s3.amazonaws.com/tiny-anexos-us/erp/ODk4NTQ1NzA2/74ef72e0a733769fe69209f6108957e8.jpg</t>
  </si>
  <si>
    <t>Modelo:Slim||Adicional Kit:-||Modelo Veículo:I30 CW||Ano:2008 A 2022||Cor:Preto||</t>
  </si>
  <si>
    <t>904720791</t>
  </si>
  <si>
    <t>XHY801SLG</t>
  </si>
  <si>
    <t>Travessa Hyundai - Slim - - - IX35 - 2011 A 2022 - Grafite</t>
  </si>
  <si>
    <t>https://s3.amazonaws.com/tiny-anexos-us/erp/ODk4NTQ1NzA2/a83675a9360b8514ef029daae3b5e6cc.jpg</t>
  </si>
  <si>
    <t>https://s3.amazonaws.com/tiny-anexos-us/erp/ODk4NTQ1NzA2/6ada1b73bbe514ed6325d3c48e396e29.jpg</t>
  </si>
  <si>
    <t>https://s3.amazonaws.com/tiny-anexos-us/erp/ODk4NTQ1NzA2/400229156f4a7f15b212ea9b8e07aa57.jpg</t>
  </si>
  <si>
    <t>https://s3.amazonaws.com/tiny-anexos-us/erp/ODk4NTQ1NzA2/99f3e95c1ea8be44048d6be1f54aa989.jpg</t>
  </si>
  <si>
    <t>https://s3.amazonaws.com/tiny-anexos-us/erp/ODk4NTQ1NzA2/1516ab52c29f1c8d81ffcc4eb272f367.jpg</t>
  </si>
  <si>
    <t>https://s3.amazonaws.com/tiny-anexos-us/erp/ODk4NTQ1NzA2/653bb9ac0a8a1f7e9ec18514f9ebfd75.jpg</t>
  </si>
  <si>
    <t>Modelo:Slim||Adicional Kit:-||Modelo Veículo:IX35||Ano:2011 A 2022||Cor:Grafite||</t>
  </si>
  <si>
    <t>904720795</t>
  </si>
  <si>
    <t>Travessa Hyundai - Slim - - - IX35 - 2011 A 2022 - Prata</t>
  </si>
  <si>
    <t>https://s3.amazonaws.com/tiny-anexos-us/erp/ODk4NTQ1NzA2/57d895de97ef72e18a50753b9a623ce5.jpg</t>
  </si>
  <si>
    <t>https://s3.amazonaws.com/tiny-anexos-us/erp/ODk4NTQ1NzA2/3dad925aab3741bcfb6c7c31973f040a.jpg</t>
  </si>
  <si>
    <t>https://s3.amazonaws.com/tiny-anexos-us/erp/ODk4NTQ1NzA2/7742fe4d81b9cafe483ebbc2063acfac.jpg</t>
  </si>
  <si>
    <t>https://s3.amazonaws.com/tiny-anexos-us/erp/ODk4NTQ1NzA2/96319da328a7cf44fa417ef409172b69.jpg</t>
  </si>
  <si>
    <t>https://s3.amazonaws.com/tiny-anexos-us/erp/ODk4NTQ1NzA2/96bbac0da8a6109e0e7c2a4c5ab162b6.jpg</t>
  </si>
  <si>
    <t>https://s3.amazonaws.com/tiny-anexos-us/erp/ODk4NTQ1NzA2/905f083df590aaf5e7d8acebb143ec7e.jpg</t>
  </si>
  <si>
    <t>Modelo:Slim||Adicional Kit:-||Modelo Veículo:IX35||Ano:2011 A 2022||Cor:Prata||</t>
  </si>
  <si>
    <t>904720799</t>
  </si>
  <si>
    <t>Travessa Hyundai - Slim - - - IX35 - 2011 A 2022 - Preto</t>
  </si>
  <si>
    <t>https://s3.amazonaws.com/tiny-anexos-us/erp/ODk4NTQ1NzA2/4e596101270f99e29f75d20a20e344b5.jpg</t>
  </si>
  <si>
    <t>https://s3.amazonaws.com/tiny-anexos-us/erp/ODk4NTQ1NzA2/f91b1f96bdf75e0d500753ac630b5a4d.jpg</t>
  </si>
  <si>
    <t>https://s3.amazonaws.com/tiny-anexos-us/erp/ODk4NTQ1NzA2/6d1f7302134d176976e96d86e6a5bb61.jpg</t>
  </si>
  <si>
    <t>https://s3.amazonaws.com/tiny-anexos-us/erp/ODk4NTQ1NzA2/9ba1c861b29a7ae673f6dec5cb0c9209.jpg</t>
  </si>
  <si>
    <t>https://s3.amazonaws.com/tiny-anexos-us/erp/ODk4NTQ1NzA2/2c7c87ca7ad8bb87389dfc64755d6721.jpg</t>
  </si>
  <si>
    <t>https://s3.amazonaws.com/tiny-anexos-us/erp/ODk4NTQ1NzA2/fd5ecffe9e82bd2ec21cf8d2bbc765ea.jpg</t>
  </si>
  <si>
    <t>Modelo:Slim||Adicional Kit:-||Modelo Veículo:IX35||Ano:2011 A 2022||Cor:Preto||</t>
  </si>
  <si>
    <t>919717785</t>
  </si>
  <si>
    <t>XHY803SLG</t>
  </si>
  <si>
    <t>Travessa Hyundai - Slim - - - Santa Fé - 2000 A 2010 - Grafite</t>
  </si>
  <si>
    <t>https://s3.amazonaws.com/tiny-anexos-us/erp/ODk4NTQ1NzA2/728f93e515101f5b40858ac77bd86294.jpg</t>
  </si>
  <si>
    <t>https://s3.amazonaws.com/tiny-anexos-us/erp/ODk4NTQ1NzA2/195925118c3d6b1823ff209b6c296355.jpg</t>
  </si>
  <si>
    <t>https://s3.amazonaws.com/tiny-anexos-us/erp/ODk4NTQ1NzA2/fa27d98189edc15b10d67232f2e4dc08.jpg</t>
  </si>
  <si>
    <t>https://s3.amazonaws.com/tiny-anexos-us/erp/ODk4NTQ1NzA2/85e907e18fbaa4e3624b93d8e059f69b.jpg</t>
  </si>
  <si>
    <t>https://s3.amazonaws.com/tiny-anexos-us/erp/ODk4NTQ1NzA2/50a67d0c2a2cea92e2b0ab9285e7e8ab.jpg</t>
  </si>
  <si>
    <t>https://s3.amazonaws.com/tiny-anexos-us/erp/ODk4NTQ1NzA2/616c4f8cd4060e9db4e289e41640d9b0.jpg</t>
  </si>
  <si>
    <t>Modelo:Slim||Adicional Kit:-||Modelo Veículo:Santa Fé||Ano:2000 A 2010||Cor:Grafite||</t>
  </si>
  <si>
    <t>920231866</t>
  </si>
  <si>
    <t>XHY803SLP</t>
  </si>
  <si>
    <t>Travessa Hyundai - Slim - - - Santa Fé - 2000 A 2010 - Prata</t>
  </si>
  <si>
    <t>https://s3.amazonaws.com/tiny-anexos-us/erp/ODk4NTQ1NzA2/a7dd5e63f80ad3057d29a2441cd397dd.jpg</t>
  </si>
  <si>
    <t>https://s3.amazonaws.com/tiny-anexos-us/erp/ODk4NTQ1NzA2/9bcd8c7d247ac779260c63999b250f35.jpg</t>
  </si>
  <si>
    <t>https://s3.amazonaws.com/tiny-anexos-us/erp/ODk4NTQ1NzA2/26e2d592097cae619efb9b1233d3f476.jpg</t>
  </si>
  <si>
    <t>https://s3.amazonaws.com/tiny-anexos-us/erp/ODk4NTQ1NzA2/3c0a4044615864c1d816b754b99d0720.jpg</t>
  </si>
  <si>
    <t>https://s3.amazonaws.com/tiny-anexos-us/erp/ODk4NTQ1NzA2/5b3696d9d99defcc430921517cca2044.jpg</t>
  </si>
  <si>
    <t>https://s3.amazonaws.com/tiny-anexos-us/erp/ODk4NTQ1NzA2/cbec7326634ab329c2f253e79141d0ee.jpg</t>
  </si>
  <si>
    <t>Modelo:Slim||Adicional Kit:-||Modelo Veículo:Santa Fé||Ano:2000 A 2010||Cor:Prata||</t>
  </si>
  <si>
    <t>919717789</t>
  </si>
  <si>
    <t>XHY803SLB</t>
  </si>
  <si>
    <t>Travessa Hyundai - Slim - - - Santa Fé - 2000 A 2010 - Preto</t>
  </si>
  <si>
    <t>https://s3.amazonaws.com/tiny-anexos-us/erp/ODk4NTQ1NzA2/5ccb5cb459b7676684b3952b9b41e158.jpg</t>
  </si>
  <si>
    <t>https://s3.amazonaws.com/tiny-anexos-us/erp/ODk4NTQ1NzA2/91ac8987bb439ca0488093132bee88e5.jpg</t>
  </si>
  <si>
    <t>https://s3.amazonaws.com/tiny-anexos-us/erp/ODk4NTQ1NzA2/919b27946905847dfca6282d83fa41a9.jpg</t>
  </si>
  <si>
    <t>https://s3.amazonaws.com/tiny-anexos-us/erp/ODk4NTQ1NzA2/afde15dcf000956724b87452aaebf992.jpg</t>
  </si>
  <si>
    <t>https://s3.amazonaws.com/tiny-anexos-us/erp/ODk4NTQ1NzA2/ed740f28742290761fe71999524d4db6.jpg</t>
  </si>
  <si>
    <t>https://s3.amazonaws.com/tiny-anexos-us/erp/ODk4NTQ1NzA2/544e9f150e490b3685307032136a9dff.jpg</t>
  </si>
  <si>
    <t>Modelo:Slim||Adicional Kit:-||Modelo Veículo:Santa Fé||Ano:2000 A 2010||Cor:Preto||</t>
  </si>
  <si>
    <t>924279173</t>
  </si>
  <si>
    <t>Travessa Hyundai - Slim - - - Santa Fé - 2011 A 2014 - Grafite</t>
  </si>
  <si>
    <t>https://s3.amazonaws.com/tiny-anexos-us/erp/ODk4NTQ1NzA2/51bcf90677cb7241f9bc78df1784a27e.jpg</t>
  </si>
  <si>
    <t>https://s3.amazonaws.com/tiny-anexos-us/erp/ODk4NTQ1NzA2/46b50a1e4042116d4a2460520b93e75d.jpg</t>
  </si>
  <si>
    <t>https://s3.amazonaws.com/tiny-anexos-us/erp/ODk4NTQ1NzA2/65c514969132b59da199645b4c5984be.jpg</t>
  </si>
  <si>
    <t>https://s3.amazonaws.com/tiny-anexos-us/erp/ODk4NTQ1NzA2/6e83606b8ea74790a66bdb918a2c1049.jpg</t>
  </si>
  <si>
    <t>https://s3.amazonaws.com/tiny-anexos-us/erp/ODk4NTQ1NzA2/7a133d6c4e4018c7ada749341df06d09.jpg</t>
  </si>
  <si>
    <t>https://s3.amazonaws.com/tiny-anexos-us/erp/ODk4NTQ1NzA2/4c719a24a51f1977726b0e50f637b857.jpg</t>
  </si>
  <si>
    <t>Modelo:Slim||Adicional Kit:-||Modelo Veículo:Santa Fé||Ano:2011 A 2014||Cor:Grafite||</t>
  </si>
  <si>
    <t>924279177</t>
  </si>
  <si>
    <t>Travessa Hyundai - Slim - - - Santa Fé - 2011 A 2014 - Prata</t>
  </si>
  <si>
    <t>https://s3.amazonaws.com/tiny-anexos-us/erp/ODk4NTQ1NzA2/018e78878c8c0d7f12b2747c80f7f20a.jpg</t>
  </si>
  <si>
    <t>https://s3.amazonaws.com/tiny-anexos-us/erp/ODk4NTQ1NzA2/cfd22617877b5f16c811e0b0ad09f5b9.jpg</t>
  </si>
  <si>
    <t>https://s3.amazonaws.com/tiny-anexos-us/erp/ODk4NTQ1NzA2/2e585c281748956e342c6cfcc122cd2c.jpg</t>
  </si>
  <si>
    <t>https://s3.amazonaws.com/tiny-anexos-us/erp/ODk4NTQ1NzA2/b5cc20f2c5b778204d6bfabe556653b3.jpg</t>
  </si>
  <si>
    <t>https://s3.amazonaws.com/tiny-anexos-us/erp/ODk4NTQ1NzA2/a67660d1e6fd5fe68e162f8fb3b51af3.jpg</t>
  </si>
  <si>
    <t>https://s3.amazonaws.com/tiny-anexos-us/erp/ODk4NTQ1NzA2/d9f1f8ffef46361097d9dc4b65d85e05.jpg</t>
  </si>
  <si>
    <t>Modelo:Slim||Adicional Kit:-||Modelo Veículo:Santa Fé||Ano:2011 A 2014||Cor:Prata||</t>
  </si>
  <si>
    <t>924279181</t>
  </si>
  <si>
    <t>Travessa Hyundai - Slim - - - Santa Fé - 2011 A 2014 - Preto</t>
  </si>
  <si>
    <t>https://s3.amazonaws.com/tiny-anexos-us/erp/ODk4NTQ1NzA2/a3b92e5448dd30094449124c14b5bdcc.jpg</t>
  </si>
  <si>
    <t>https://s3.amazonaws.com/tiny-anexos-us/erp/ODk4NTQ1NzA2/bc09eaeebb5e1208209877c8fe480fb2.jpg</t>
  </si>
  <si>
    <t>https://s3.amazonaws.com/tiny-anexos-us/erp/ODk4NTQ1NzA2/13d15472be98d5ffec0db9f195a3725e.jpg</t>
  </si>
  <si>
    <t>https://s3.amazonaws.com/tiny-anexos-us/erp/ODk4NTQ1NzA2/78680835f503f7ac2e2a36e190e517c7.jpg</t>
  </si>
  <si>
    <t>https://s3.amazonaws.com/tiny-anexos-us/erp/ODk4NTQ1NzA2/db02ce50c71639983dd98cbee10273fd.jpg</t>
  </si>
  <si>
    <t>https://s3.amazonaws.com/tiny-anexos-us/erp/ODk4NTQ1NzA2/60d645b54d702f99bed0607568a26eff.jpg</t>
  </si>
  <si>
    <t>Modelo:Slim||Adicional Kit:-||Modelo Veículo:Santa Fé||Ano:2011 A 2014||Cor:Preto||</t>
  </si>
  <si>
    <t>904720803</t>
  </si>
  <si>
    <t>Travessa Hyundai - Slim - - - Tucson - 2004 A 2019 - Grafite</t>
  </si>
  <si>
    <t>https://s3.amazonaws.com/tiny-anexos-us/erp/ODk4NTQ1NzA2/8b0ece52b3a322306c02c78de4861e6c.jpg</t>
  </si>
  <si>
    <t>https://s3.amazonaws.com/tiny-anexos-us/erp/ODk4NTQ1NzA2/aad4b85e68293386ee60ed2bf329619a.jpg</t>
  </si>
  <si>
    <t>https://s3.amazonaws.com/tiny-anexos-us/erp/ODk4NTQ1NzA2/3d0874e2cbe670642e2143e7da9a906b.jpg</t>
  </si>
  <si>
    <t>https://s3.amazonaws.com/tiny-anexos-us/erp/ODk4NTQ1NzA2/90cd099825f0513d55b5ebc4fcd83704.jpg</t>
  </si>
  <si>
    <t>https://s3.amazonaws.com/tiny-anexos-us/erp/ODk4NTQ1NzA2/857f7ff1a41476427d1adcf985793b87.jpg</t>
  </si>
  <si>
    <t>https://s3.amazonaws.com/tiny-anexos-us/erp/ODk4NTQ1NzA2/2cfb82e3f280afa2d460300769cb264a.jpg</t>
  </si>
  <si>
    <t>Modelo:Slim||Adicional Kit:-||Modelo Veículo:Tucson||Ano:2004 A 2019||Cor:Grafite||</t>
  </si>
  <si>
    <t>904720807</t>
  </si>
  <si>
    <t>XHY800SLP</t>
  </si>
  <si>
    <t>Travessa Hyundai - Slim - - - Tucson - 2004 A 2019 - Prata</t>
  </si>
  <si>
    <t>https://s3.amazonaws.com/tiny-anexos-us/erp/ODk4NTQ1NzA2/a3c1feb247a7fdf02e5498279894118c.jpg</t>
  </si>
  <si>
    <t>https://s3.amazonaws.com/tiny-anexos-us/erp/ODk4NTQ1NzA2/113d6e495226b056a41c4e047219c286.jpg</t>
  </si>
  <si>
    <t>https://s3.amazonaws.com/tiny-anexos-us/erp/ODk4NTQ1NzA2/5b803d922e21ace6dda38dfdca89afaf.jpg</t>
  </si>
  <si>
    <t>https://s3.amazonaws.com/tiny-anexos-us/erp/ODk4NTQ1NzA2/5b9d9e61c2dec722d408a060ef13d2cc.jpg</t>
  </si>
  <si>
    <t>https://s3.amazonaws.com/tiny-anexos-us/erp/ODk4NTQ1NzA2/9bac01ff7f8cd5cba8e43afea87ed2a9.jpg</t>
  </si>
  <si>
    <t>https://s3.amazonaws.com/tiny-anexos-us/erp/ODk4NTQ1NzA2/07832891260fcca4ac2b876efe78f51e.jpg</t>
  </si>
  <si>
    <t>Modelo:Slim||Adicional Kit:-||Modelo Veículo:Tucson||Ano:2004 A 2019||Cor:Prata||</t>
  </si>
  <si>
    <t>904720811</t>
  </si>
  <si>
    <t>Travessa Hyundai - Slim - - - Tucson - 2004 A 2019 - Preto</t>
  </si>
  <si>
    <t>https://s3.amazonaws.com/tiny-anexos-us/erp/ODk4NTQ1NzA2/fd49b50c70907da4ba0a3ebf6f052071.jpg</t>
  </si>
  <si>
    <t>https://s3.amazonaws.com/tiny-anexos-us/erp/ODk4NTQ1NzA2/4348a43e071f0e551c9cd48b445a5d94.jpg</t>
  </si>
  <si>
    <t>https://s3.amazonaws.com/tiny-anexos-us/erp/ODk4NTQ1NzA2/2d7624075bae65191b90f1558c78d0c4.jpg</t>
  </si>
  <si>
    <t>https://s3.amazonaws.com/tiny-anexos-us/erp/ODk4NTQ1NzA2/5bce8fe20c6bb1c4e5fdc4eb3448f464.jpg</t>
  </si>
  <si>
    <t>https://s3.amazonaws.com/tiny-anexos-us/erp/ODk4NTQ1NzA2/c7a92af826c16246f5fe7237f17a09f3.jpg</t>
  </si>
  <si>
    <t>https://s3.amazonaws.com/tiny-anexos-us/erp/ODk4NTQ1NzA2/70803db06f9dca88d5ff4037b0144dea.jpg</t>
  </si>
  <si>
    <t>Modelo:Slim||Adicional Kit:-||Modelo Veículo:Tucson||Ano:2004 A 2019||Cor:Preto||</t>
  </si>
  <si>
    <t>924279186</t>
  </si>
  <si>
    <t>XHY807SLG</t>
  </si>
  <si>
    <t>Travessa Hyundai - Slim - - - Vera Cruz - 2007 A 2012 - Grafite</t>
  </si>
  <si>
    <t>https://s3.amazonaws.com/tiny-anexos-us/erp/ODk4NTQ1NzA2/b6da3af4e1120867c9473607977059ee.jpg</t>
  </si>
  <si>
    <t>https://s3.amazonaws.com/tiny-anexos-us/erp/ODk4NTQ1NzA2/478c0512998b7821a802e07c2b41b121.jpg</t>
  </si>
  <si>
    <t>https://s3.amazonaws.com/tiny-anexos-us/erp/ODk4NTQ1NzA2/62f0dbdb3fa12e187801c3494c7775d4.jpg</t>
  </si>
  <si>
    <t>https://s3.amazonaws.com/tiny-anexos-us/erp/ODk4NTQ1NzA2/80ba7f0c568cc0c41cf4d5d315faca2f.jpg</t>
  </si>
  <si>
    <t>https://s3.amazonaws.com/tiny-anexos-us/erp/ODk4NTQ1NzA2/7e20829dd66ceea73138dc2ef75e0999.jpg</t>
  </si>
  <si>
    <t>https://s3.amazonaws.com/tiny-anexos-us/erp/ODk4NTQ1NzA2/1cf1bd3087f9c7f323b58c56809ddf28.jpg</t>
  </si>
  <si>
    <t>Modelo:Slim||Adicional Kit:-||Modelo Veículo:Vera Cruz||Ano:2007 A 2012||Cor:Grafite||</t>
  </si>
  <si>
    <t>924279190</t>
  </si>
  <si>
    <t>XHY807SLP</t>
  </si>
  <si>
    <t>Travessa Hyundai - Slim - - - Vera Cruz - 2007 A 2012 - Prata</t>
  </si>
  <si>
    <t>https://s3.amazonaws.com/tiny-anexos-us/erp/ODk4NTQ1NzA2/50baf98cc947f20f0d145cfe41eef652.jpg</t>
  </si>
  <si>
    <t>https://s3.amazonaws.com/tiny-anexos-us/erp/ODk4NTQ1NzA2/62fbf7c8fb78804219a5865925184ea0.jpg</t>
  </si>
  <si>
    <t>https://s3.amazonaws.com/tiny-anexos-us/erp/ODk4NTQ1NzA2/17928406931b2aad6392024f921de0c0.jpg</t>
  </si>
  <si>
    <t>https://s3.amazonaws.com/tiny-anexos-us/erp/ODk4NTQ1NzA2/4c685ec0eaff243a806e2a901796dd70.jpg</t>
  </si>
  <si>
    <t>https://s3.amazonaws.com/tiny-anexos-us/erp/ODk4NTQ1NzA2/4d4ba6d0815fa238f482fb8e6ab8d06f.jpg</t>
  </si>
  <si>
    <t>https://s3.amazonaws.com/tiny-anexos-us/erp/ODk4NTQ1NzA2/7cdae0abd2253fa30cb649059379c978.jpg</t>
  </si>
  <si>
    <t>Modelo:Slim||Adicional Kit:-||Modelo Veículo:Vera Cruz||Ano:2007 A 2012||Cor:Prata||</t>
  </si>
  <si>
    <t>924279194</t>
  </si>
  <si>
    <t>Travessa Hyundai - Slim - - - Vera Cruz - 2007 A 2012 - Preto</t>
  </si>
  <si>
    <t>https://s3.amazonaws.com/tiny-anexos-us/erp/ODk4NTQ1NzA2/705b1e1eac2b32fe64c1dcf072a7e027.jpg</t>
  </si>
  <si>
    <t>https://s3.amazonaws.com/tiny-anexos-us/erp/ODk4NTQ1NzA2/cd68f5b0b1b69f8707113e9994322616.jpg</t>
  </si>
  <si>
    <t>https://s3.amazonaws.com/tiny-anexos-us/erp/ODk4NTQ1NzA2/bd5304afa77490c457a0a879cf8cdade.jpg</t>
  </si>
  <si>
    <t>https://s3.amazonaws.com/tiny-anexos-us/erp/ODk4NTQ1NzA2/7e65a566b6416532757a773c34a842f8.jpg</t>
  </si>
  <si>
    <t>https://s3.amazonaws.com/tiny-anexos-us/erp/ODk4NTQ1NzA2/713fdf2d231720b242802f5f43b38d30.jpg</t>
  </si>
  <si>
    <t>https://s3.amazonaws.com/tiny-anexos-us/erp/ODk4NTQ1NzA2/21e9876e2c6220fde333756e6a363689.jpg</t>
  </si>
  <si>
    <t>Modelo:Slim||Adicional Kit:-||Modelo Veículo:Vera Cruz||Ano:2007 A 2012||Cor:Preto||</t>
  </si>
  <si>
    <t>904741290</t>
  </si>
  <si>
    <t>XHY805SMG</t>
  </si>
  <si>
    <t>Travessa Hyundai - Smart - - - Grand Santa Fé - - - Grafite</t>
  </si>
  <si>
    <t>https://s3.amazonaws.com/tiny-anexos-us/erp/ODk4NTQ1NzA2/e985bc62af89660fea8265faf6d2152a.jpg</t>
  </si>
  <si>
    <t>https://s3.amazonaws.com/tiny-anexos-us/erp/ODk4NTQ1NzA2/c0fded3151f760f3cddc6e56e506c839.jpg</t>
  </si>
  <si>
    <t>https://s3.amazonaws.com/tiny-anexos-us/erp/ODk4NTQ1NzA2/3a16f6ac3de422c6f78ba41a8811e178.jpg</t>
  </si>
  <si>
    <t>https://s3.amazonaws.com/tiny-anexos-us/erp/ODk4NTQ1NzA2/4e1ec2fcc5a703751b4acfc89f97bb58.jpg</t>
  </si>
  <si>
    <t>https://s3.amazonaws.com/tiny-anexos-us/erp/ODk4NTQ1NzA2/77bf61aa87f2cc184fbe28c15fca514d.jpg</t>
  </si>
  <si>
    <t>https://s3.amazonaws.com/tiny-anexos-us/erp/ODk4NTQ1NzA2/be6ee8a1e82a9e4faba9bf9fe5b46a8a.jpg</t>
  </si>
  <si>
    <t>Modelo:Smart||Adicional Kit:-||Modelo Veículo:Grand Santa Fé||Ano:-||Cor:Grafite||</t>
  </si>
  <si>
    <t>904741294</t>
  </si>
  <si>
    <t>XHY805SMP</t>
  </si>
  <si>
    <t>Travessa Hyundai - Smart - - - Grand Santa Fé - - - Prata</t>
  </si>
  <si>
    <t>https://s3.amazonaws.com/tiny-anexos-us/erp/ODk4NTQ1NzA2/d1c6d732e55dcf098956c08db3a5ec46.jpg</t>
  </si>
  <si>
    <t>https://s3.amazonaws.com/tiny-anexos-us/erp/ODk4NTQ1NzA2/9db2ec4e5e98c3f9c75ab4710e2e5e6b.jpg</t>
  </si>
  <si>
    <t>https://s3.amazonaws.com/tiny-anexos-us/erp/ODk4NTQ1NzA2/52c61d9a2d5212923e9c31077d92eda9.jpg</t>
  </si>
  <si>
    <t>https://s3.amazonaws.com/tiny-anexos-us/erp/ODk4NTQ1NzA2/c53b961d23337e73e6aaec6d0af3a8bc.jpg</t>
  </si>
  <si>
    <t>https://s3.amazonaws.com/tiny-anexos-us/erp/ODk4NTQ1NzA2/6c239433e9a777a8c7fc74a583624d58.jpg</t>
  </si>
  <si>
    <t>https://s3.amazonaws.com/tiny-anexos-us/erp/ODk4NTQ1NzA2/ef5c1e998a17ffa91c98d5e7589fc067.jpg</t>
  </si>
  <si>
    <t>Modelo:Smart||Adicional Kit:-||Modelo Veículo:Grand Santa Fé||Ano:-||Cor:Prata||</t>
  </si>
  <si>
    <t>904741298</t>
  </si>
  <si>
    <t>Travessa Hyundai - Smart - - - Grand Santa Fé - - - Preto</t>
  </si>
  <si>
    <t>https://s3.amazonaws.com/tiny-anexos-us/erp/ODk4NTQ1NzA2/fbc279a0e84bd694c9573842de25ed0e.jpg</t>
  </si>
  <si>
    <t>https://s3.amazonaws.com/tiny-anexos-us/erp/ODk4NTQ1NzA2/bb58dbd923e366ddcf5f74fb742bb50f.jpg</t>
  </si>
  <si>
    <t>https://s3.amazonaws.com/tiny-anexos-us/erp/ODk4NTQ1NzA2/4e099571b665600e72ae2bfe794d08e1.jpg</t>
  </si>
  <si>
    <t>https://s3.amazonaws.com/tiny-anexos-us/erp/ODk4NTQ1NzA2/7e0fbdabcc05e540bd1c0c3c4af86691.jpg</t>
  </si>
  <si>
    <t>https://s3.amazonaws.com/tiny-anexos-us/erp/ODk4NTQ1NzA2/010769d0a5ef59b9f91161efeac36f64.jpg</t>
  </si>
  <si>
    <t>https://s3.amazonaws.com/tiny-anexos-us/erp/ODk4NTQ1NzA2/69a181685ff0a057fc4760dae37bccec.jpg</t>
  </si>
  <si>
    <t>Modelo:Smart||Adicional Kit:-||Modelo Veículo:Grand Santa Fé||Ano:-||Cor:Preto||</t>
  </si>
  <si>
    <t>904741302</t>
  </si>
  <si>
    <t>XHY802SMG</t>
  </si>
  <si>
    <t>Travessa Hyundai - Smart - - - HB20X - 2013 A 2019 - Grafite</t>
  </si>
  <si>
    <t>https://s3.amazonaws.com/tiny-anexos-us/erp/ODk4NTQ1NzA2/bf0f69424b8793b7d60389091cc11fcd.jpg</t>
  </si>
  <si>
    <t>https://s3.amazonaws.com/tiny-anexos-us/erp/ODk4NTQ1NzA2/f58feefd5114e5c5d12f2dc518d8887f.jpg</t>
  </si>
  <si>
    <t>https://s3.amazonaws.com/tiny-anexos-us/erp/ODk4NTQ1NzA2/69cc8b6d808dc348cb0035ce128e74c3.jpg</t>
  </si>
  <si>
    <t>https://s3.amazonaws.com/tiny-anexos-us/erp/ODk4NTQ1NzA2/e3fd78161f7cec3beb05e809d3330b9f.jpg</t>
  </si>
  <si>
    <t>https://s3.amazonaws.com/tiny-anexos-us/erp/ODk4NTQ1NzA2/c7674565ff1a1441065ef3ff331bc1ac.jpg</t>
  </si>
  <si>
    <t>https://s3.amazonaws.com/tiny-anexos-us/erp/ODk4NTQ1NzA2/38d9b85bd8bc2edbe1e2fa43ff9181ba.jpg</t>
  </si>
  <si>
    <t>Modelo:Smart||Adicional Kit:-||Modelo Veículo:HB20X||Ano:2013 A 2019||Cor:Grafite||</t>
  </si>
  <si>
    <t>904741306</t>
  </si>
  <si>
    <t>XHY802SMP</t>
  </si>
  <si>
    <t>Travessa Hyundai - Smart - - - HB20X - 2013 A 2019 - Prata</t>
  </si>
  <si>
    <t>https://s3.amazonaws.com/tiny-anexos-us/erp/ODk4NTQ1NzA2/ee917f3d2bdf839f9c526e0770673d3b.jpg</t>
  </si>
  <si>
    <t>https://s3.amazonaws.com/tiny-anexos-us/erp/ODk4NTQ1NzA2/5f79a0ad47ee4f6f2f327df6dfef8cee.jpg</t>
  </si>
  <si>
    <t>https://s3.amazonaws.com/tiny-anexos-us/erp/ODk4NTQ1NzA2/3b2955a925f16b76f3a0ff3111d4ad71.jpg</t>
  </si>
  <si>
    <t>https://s3.amazonaws.com/tiny-anexos-us/erp/ODk4NTQ1NzA2/afd594cf575e5bb22e020d678f421b8c.jpg</t>
  </si>
  <si>
    <t>https://s3.amazonaws.com/tiny-anexos-us/erp/ODk4NTQ1NzA2/4e39a0effe150fc06c76b9ea055021d2.jpg</t>
  </si>
  <si>
    <t>https://s3.amazonaws.com/tiny-anexos-us/erp/ODk4NTQ1NzA2/b80cdbf7fcf75964178e6afa1554a2bb.jpg</t>
  </si>
  <si>
    <t>Modelo:Smart||Adicional Kit:-||Modelo Veículo:HB20X||Ano:2013 A 2019||Cor:Prata||</t>
  </si>
  <si>
    <t>904741310</t>
  </si>
  <si>
    <t>XHY802SMB</t>
  </si>
  <si>
    <t>Travessa Hyundai - Smart - - - HB20X - 2013 A 2019 - Preto</t>
  </si>
  <si>
    <t>https://s3.amazonaws.com/tiny-anexos-us/erp/ODk4NTQ1NzA2/daecdefee41f85a3effeb59a7435bc8c.jpg</t>
  </si>
  <si>
    <t>https://s3.amazonaws.com/tiny-anexos-us/erp/ODk4NTQ1NzA2/f58ff150fabcb6f524db6bc352d2094e.jpg</t>
  </si>
  <si>
    <t>https://s3.amazonaws.com/tiny-anexos-us/erp/ODk4NTQ1NzA2/b100733ee19fb49e4cb6194a5b1e6c63.jpg</t>
  </si>
  <si>
    <t>https://s3.amazonaws.com/tiny-anexos-us/erp/ODk4NTQ1NzA2/924aadc9902967d9683342fdce5b3f70.jpg</t>
  </si>
  <si>
    <t>https://s3.amazonaws.com/tiny-anexos-us/erp/ODk4NTQ1NzA2/64936594718cdcff6407f29784bacc3b.jpg</t>
  </si>
  <si>
    <t>https://s3.amazonaws.com/tiny-anexos-us/erp/ODk4NTQ1NzA2/3d4584ae3c618a5169962d1d00276070.jpg</t>
  </si>
  <si>
    <t>Modelo:Smart||Adicional Kit:-||Modelo Veículo:HB20X||Ano:2013 A 2019||Cor:Preto||</t>
  </si>
  <si>
    <t>904721409</t>
  </si>
  <si>
    <t>XHY808SMP</t>
  </si>
  <si>
    <t>Travessa Hyundai - Smart - - - I30 CW - 2007 A 2021 - Prata</t>
  </si>
  <si>
    <t>https://s3.amazonaws.com/tiny-anexos-us/erp/ODk4NTQ1NzA2/cfd740760542ab9552b60a5c12de4d50.jpg</t>
  </si>
  <si>
    <t>https://s3.amazonaws.com/tiny-anexos-us/erp/ODk4NTQ1NzA2/dab1c41904454bc80fda0ebcb7d876fc.jpg</t>
  </si>
  <si>
    <t>https://s3.amazonaws.com/tiny-anexos-us/erp/ODk4NTQ1NzA2/ae557a5b4594bc5772bac544ba5e66eb.jpg</t>
  </si>
  <si>
    <t>https://s3.amazonaws.com/tiny-anexos-us/erp/ODk4NTQ1NzA2/06b0c360033de787b7fc545bc969e5e5.jpg</t>
  </si>
  <si>
    <t>https://s3.amazonaws.com/tiny-anexos-us/erp/ODk4NTQ1NzA2/3ec1b496131259a1b935ef9191d1194a.jpg</t>
  </si>
  <si>
    <t>https://s3.amazonaws.com/tiny-anexos-us/erp/ODk4NTQ1NzA2/5745541650a9c82abfe773b8d6d892e2.jpg</t>
  </si>
  <si>
    <t>Modelo:Smart||Adicional Kit:-||Modelo Veículo:I30 CW||Ano:2007 A 2021||Cor:Prata||</t>
  </si>
  <si>
    <t>904741314</t>
  </si>
  <si>
    <t>XHY806SMG</t>
  </si>
  <si>
    <t>Travessa Hyundai - Smart - - - I30 CW - 2008 A 2022 - Grafite</t>
  </si>
  <si>
    <t>https://s3.amazonaws.com/tiny-anexos-us/erp/ODk4NTQ1NzA2/9dd0abb010de3970d60f7b83dcf20666.jpg</t>
  </si>
  <si>
    <t>https://s3.amazonaws.com/tiny-anexos-us/erp/ODk4NTQ1NzA2/2245b3407664c8b244a2c9b3c8df8409.jpg</t>
  </si>
  <si>
    <t>https://s3.amazonaws.com/tiny-anexos-us/erp/ODk4NTQ1NzA2/a6f551a1aad4d9f2019e21b5acd0097f.jpg</t>
  </si>
  <si>
    <t>https://s3.amazonaws.com/tiny-anexos-us/erp/ODk4NTQ1NzA2/872baf48a2849b43020d4814ba5aa8c9.jpg</t>
  </si>
  <si>
    <t>https://s3.amazonaws.com/tiny-anexos-us/erp/ODk4NTQ1NzA2/b54c4b8df0c48112ae9bedd8f72956d6.jpg</t>
  </si>
  <si>
    <t>https://s3.amazonaws.com/tiny-anexos-us/erp/ODk4NTQ1NzA2/8923ec56c4f9be6d1198946738cda881.jpg</t>
  </si>
  <si>
    <t>Modelo:Smart||Adicional Kit:-||Modelo Veículo:I30 CW||Ano:2008 A 2022||Cor:Grafite||</t>
  </si>
  <si>
    <t>904741318</t>
  </si>
  <si>
    <t>Travessa Hyundai - Smart - - - I30 CW - 2008 A 2022 - Prata</t>
  </si>
  <si>
    <t>https://s3.amazonaws.com/tiny-anexos-us/erp/ODk4NTQ1NzA2/4cf7cc007004745e45497e17384c3166.jpg</t>
  </si>
  <si>
    <t>https://s3.amazonaws.com/tiny-anexos-us/erp/ODk4NTQ1NzA2/1aa200f76a93a1ba47f8716d34be52b4.jpg</t>
  </si>
  <si>
    <t>https://s3.amazonaws.com/tiny-anexos-us/erp/ODk4NTQ1NzA2/e7fc1bb039b75d4d244dd6a67d8e5351.jpg</t>
  </si>
  <si>
    <t>https://s3.amazonaws.com/tiny-anexos-us/erp/ODk4NTQ1NzA2/d8970fadb236f2b71913b3946e4adbb8.jpg</t>
  </si>
  <si>
    <t>https://s3.amazonaws.com/tiny-anexos-us/erp/ODk4NTQ1NzA2/e0688da46b7c5b94b57bc6f7471a07c1.jpg</t>
  </si>
  <si>
    <t>https://s3.amazonaws.com/tiny-anexos-us/erp/ODk4NTQ1NzA2/1f08370241c178fef861957d13b2f428.jpg</t>
  </si>
  <si>
    <t>Modelo:Smart||Adicional Kit:-||Modelo Veículo:I30 CW||Ano:2008 A 2022||Cor:Prata||</t>
  </si>
  <si>
    <t>904741322</t>
  </si>
  <si>
    <t>XHY806SMB</t>
  </si>
  <si>
    <t>Travessa Hyundai - Smart - - - I30 CW - 2008 A 2022 - Preto</t>
  </si>
  <si>
    <t>https://s3.amazonaws.com/tiny-anexos-us/erp/ODk4NTQ1NzA2/697e9f67b565b844fd5786c496ae0ca2.jpg</t>
  </si>
  <si>
    <t>https://s3.amazonaws.com/tiny-anexos-us/erp/ODk4NTQ1NzA2/6a0ccda05ee02642cc3d9f7c83e7fa6f.jpg</t>
  </si>
  <si>
    <t>https://s3.amazonaws.com/tiny-anexos-us/erp/ODk4NTQ1NzA2/26ae140b0a7705d10b2cd1a7814881c6.jpg</t>
  </si>
  <si>
    <t>https://s3.amazonaws.com/tiny-anexos-us/erp/ODk4NTQ1NzA2/0f238b1f7f306244753eee66acdf338f.jpg</t>
  </si>
  <si>
    <t>https://s3.amazonaws.com/tiny-anexos-us/erp/ODk4NTQ1NzA2/1d30d56dee9bf5cc6a635fd1c73f1f14.jpg</t>
  </si>
  <si>
    <t>https://s3.amazonaws.com/tiny-anexos-us/erp/ODk4NTQ1NzA2/c095c27d45c6df05e2d1de0ff05fbf63.jpg</t>
  </si>
  <si>
    <t>Modelo:Smart||Adicional Kit:-||Modelo Veículo:I30 CW||Ano:2008 A 2022||Cor:Preto||</t>
  </si>
  <si>
    <t>904741326</t>
  </si>
  <si>
    <t>XHY801SMG</t>
  </si>
  <si>
    <t>Travessa Hyundai - Smart - - - IX35 - - - Grafite</t>
  </si>
  <si>
    <t>Travessa de teto X-Rack Hyundai ix35 Todas!  " NÃO É PLASTICO " TODO CONJUNTO DE PONTEIRAS E BARRAS SÃO FABRICADAS EM ALUMÍNIO  Aplicação: Hyundai iX35: 2011 a 2022, todas as versões e modelos, 2.0, GL, GLS, Launching Edition.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</si>
  <si>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https://s3.amazonaws.com/tiny-anexos-us/erp/ODk4NTQ1NzA2/b86eb03226c5c163886e91c5ce8a5328.jpeg</t>
  </si>
  <si>
    <t>Modelo:Smart||Adicional Kit:-||Modelo Veículo:IX35||Ano:-||Cor:Grafite||</t>
  </si>
  <si>
    <t>904741330</t>
  </si>
  <si>
    <t>Travessa Hyundai - Smart - - - IX35 - - - Prata</t>
  </si>
  <si>
    <t>https://s3.amazonaws.com/tiny-anexos-us/erp/ODk4NTQ1NzA2/07641ecb029fd1acd65a2a09aa57290c.jpeg</t>
  </si>
  <si>
    <t>Modelo:Smart||Adicional Kit:-||Modelo Veículo:IX35||Ano:-||Cor:Prata||</t>
  </si>
  <si>
    <t>904741334</t>
  </si>
  <si>
    <t>XHY801SMB</t>
  </si>
  <si>
    <t>Travessa Hyundai - Smart - - - IX35 - - - Preto</t>
  </si>
  <si>
    <t>https://s3.amazonaws.com/tiny-anexos-us/erp/ODk4NTQ1NzA2/54f6fee6af9f0f64e15711fb5b07bf9d.jpeg</t>
  </si>
  <si>
    <t>Modelo:Smart||Adicional Kit:-||Modelo Veículo:IX35||Ano:-||Cor:Preto||</t>
  </si>
  <si>
    <t>904741350</t>
  </si>
  <si>
    <t>XHY803SMG</t>
  </si>
  <si>
    <t>Travessa Hyundai - Smart - - - Santa Fé - 2000 A 2010 - Grafite</t>
  </si>
  <si>
    <t>https://s3.amazonaws.com/tiny-anexos-us/erp/ODk4NTQ1NzA2/a729a8d2617afde9ad4dd27a892b4c76.jpg</t>
  </si>
  <si>
    <t>https://s3.amazonaws.com/tiny-anexos-us/erp/ODk4NTQ1NzA2/28747a496055acdf9a68742112737b24.jpg</t>
  </si>
  <si>
    <t>https://s3.amazonaws.com/tiny-anexos-us/erp/ODk4NTQ1NzA2/2d8d53142b6a06db0cb469a974b0f785.jpg</t>
  </si>
  <si>
    <t>https://s3.amazonaws.com/tiny-anexos-us/erp/ODk4NTQ1NzA2/8dc6beb77e16a30aebfb8065999d4cf6.jpg</t>
  </si>
  <si>
    <t>https://s3.amazonaws.com/tiny-anexos-us/erp/ODk4NTQ1NzA2/6b2acd996349c8028ea1d28477837430.jpg</t>
  </si>
  <si>
    <t>https://s3.amazonaws.com/tiny-anexos-us/erp/ODk4NTQ1NzA2/055a98e07f39e2e8c8f6ccd86c08c837.jpg</t>
  </si>
  <si>
    <t>Modelo:Smart||Adicional Kit:-||Modelo Veículo:Santa Fé||Ano:2000 A 2010||Cor:Grafite||</t>
  </si>
  <si>
    <t>904741354</t>
  </si>
  <si>
    <t>XHY803SMP</t>
  </si>
  <si>
    <t>Travessa Hyundai - Smart - - - Santa Fé - 2000 A 2010 - Prata</t>
  </si>
  <si>
    <t>https://s3.amazonaws.com/tiny-anexos-us/erp/ODk4NTQ1NzA2/ae82b9c6575f1ebb93c03fd61e3a2803.jpg</t>
  </si>
  <si>
    <t>https://s3.amazonaws.com/tiny-anexos-us/erp/ODk4NTQ1NzA2/37b792ff1ed57a9618aebf74dee3e882.jpg</t>
  </si>
  <si>
    <t>https://s3.amazonaws.com/tiny-anexos-us/erp/ODk4NTQ1NzA2/623515bf358e71f2fd625b51af28b244.jpg</t>
  </si>
  <si>
    <t>https://s3.amazonaws.com/tiny-anexos-us/erp/ODk4NTQ1NzA2/bfe8816b3ae83c1292502f1060ab73e2.jpg</t>
  </si>
  <si>
    <t>https://s3.amazonaws.com/tiny-anexos-us/erp/ODk4NTQ1NzA2/b34f6c7e83d668125e1760a5f4e55559.jpg</t>
  </si>
  <si>
    <t>https://s3.amazonaws.com/tiny-anexos-us/erp/ODk4NTQ1NzA2/b74c5ac9d4058697603fa4ac4af9b5e0.jpg</t>
  </si>
  <si>
    <t>Modelo:Smart||Adicional Kit:-||Modelo Veículo:Santa Fé||Ano:2000 A 2010||Cor:Prata||</t>
  </si>
  <si>
    <t>904741358</t>
  </si>
  <si>
    <t>Travessa Hyundai - Smart - - - Santa Fé - 2000 A 2010 - Preto</t>
  </si>
  <si>
    <t>https://s3.amazonaws.com/tiny-anexos-us/erp/ODk4NTQ1NzA2/6724aae773612fac75a54a1fbc71b065.jpg</t>
  </si>
  <si>
    <t>https://s3.amazonaws.com/tiny-anexos-us/erp/ODk4NTQ1NzA2/93c77ccbbfd858d55407435660d5c614.jpg</t>
  </si>
  <si>
    <t>https://s3.amazonaws.com/tiny-anexos-us/erp/ODk4NTQ1NzA2/3726193c491766dfa394591201459833.jpg</t>
  </si>
  <si>
    <t>https://s3.amazonaws.com/tiny-anexos-us/erp/ODk4NTQ1NzA2/d6715a12517c2eee12b390f4d398462d.jpg</t>
  </si>
  <si>
    <t>https://s3.amazonaws.com/tiny-anexos-us/erp/ODk4NTQ1NzA2/1a8da13d5210c602485aaf3e196f3a3f.jpg</t>
  </si>
  <si>
    <t>https://s3.amazonaws.com/tiny-anexos-us/erp/ODk4NTQ1NzA2/266e7653f0972f9e1d727ac8d7f877aa.jpg</t>
  </si>
  <si>
    <t>Modelo:Smart||Adicional Kit:-||Modelo Veículo:Santa Fé||Ano:2000 A 2010||Cor:Preto||</t>
  </si>
  <si>
    <t>904741338</t>
  </si>
  <si>
    <t>XHY804SMG</t>
  </si>
  <si>
    <t>Travessa Hyundai - Smart - - - Santa Fé - 2011 A 2014 - Grafite</t>
  </si>
  <si>
    <t>https://s3.amazonaws.com/tiny-anexos-us/erp/ODk4NTQ1NzA2/1d3869a8abdbf2ce01dc1803b7d5c9b2.jpg</t>
  </si>
  <si>
    <t>https://s3.amazonaws.com/tiny-anexos-us/erp/ODk4NTQ1NzA2/279b41b321ea88e1cc6f8c195ff60734.jpg</t>
  </si>
  <si>
    <t>https://s3.amazonaws.com/tiny-anexos-us/erp/ODk4NTQ1NzA2/7396c423f2f18836b84d14a384d8fa26.jpg</t>
  </si>
  <si>
    <t>https://s3.amazonaws.com/tiny-anexos-us/erp/ODk4NTQ1NzA2/c452a8d8684a5d0ce61dfb2fb05c11df.jpg</t>
  </si>
  <si>
    <t>https://s3.amazonaws.com/tiny-anexos-us/erp/ODk4NTQ1NzA2/b23744f3495f089a023cfe984d67ae20.jpg</t>
  </si>
  <si>
    <t>https://s3.amazonaws.com/tiny-anexos-us/erp/ODk4NTQ1NzA2/d4268e987c177374aec295d96733367d.jpg</t>
  </si>
  <si>
    <t>Modelo:Smart||Adicional Kit:-||Modelo Veículo:Santa Fé||Ano:2011 A 2014||Cor:Grafite||</t>
  </si>
  <si>
    <t>904741342</t>
  </si>
  <si>
    <t>XHY804SMP</t>
  </si>
  <si>
    <t>Travessa Hyundai - Smart - - - Santa Fé - 2011 A 2014 - Prata</t>
  </si>
  <si>
    <t>https://s3.amazonaws.com/tiny-anexos-us/erp/ODk4NTQ1NzA2/1acb03c0ee37be450a1bdac88ae9ce59.jpg</t>
  </si>
  <si>
    <t>https://s3.amazonaws.com/tiny-anexos-us/erp/ODk4NTQ1NzA2/bd8bf0ddf7591953be4afc5151aa7a3e.jpg</t>
  </si>
  <si>
    <t>https://s3.amazonaws.com/tiny-anexos-us/erp/ODk4NTQ1NzA2/fc7c6059990d74024877f6b577b5d63b.jpg</t>
  </si>
  <si>
    <t>https://s3.amazonaws.com/tiny-anexos-us/erp/ODk4NTQ1NzA2/4e20c79732d6779c598b68d8c59bd3bd.jpg</t>
  </si>
  <si>
    <t>https://s3.amazonaws.com/tiny-anexos-us/erp/ODk4NTQ1NzA2/c5793365c368d47a3c3d70dc519db6ba.jpg</t>
  </si>
  <si>
    <t>https://s3.amazonaws.com/tiny-anexos-us/erp/ODk4NTQ1NzA2/7f9ca853e45a06c6b1b86a9f5f261dd5.jpg</t>
  </si>
  <si>
    <t>Modelo:Smart||Adicional Kit:-||Modelo Veículo:Santa Fé||Ano:2011 A 2014||Cor:Prata||</t>
  </si>
  <si>
    <t>904741346</t>
  </si>
  <si>
    <t>Travessa Hyundai - Smart - - - Santa Fé - 2011 A 2014 - Preto</t>
  </si>
  <si>
    <t>https://s3.amazonaws.com/tiny-anexos-us/erp/ODk4NTQ1NzA2/ae042e7a6a033d4d2d2180e23d7e0570.jpg</t>
  </si>
  <si>
    <t>https://s3.amazonaws.com/tiny-anexos-us/erp/ODk4NTQ1NzA2/6c0c51e58f9b6cdcad62b0171465c964.jpg</t>
  </si>
  <si>
    <t>https://s3.amazonaws.com/tiny-anexos-us/erp/ODk4NTQ1NzA2/5cfba007c5b37f1c3e40084d24a8bcc2.jpg</t>
  </si>
  <si>
    <t>https://s3.amazonaws.com/tiny-anexos-us/erp/ODk4NTQ1NzA2/3d028d9df611b0f0e294e759198a72e6.jpg</t>
  </si>
  <si>
    <t>https://s3.amazonaws.com/tiny-anexos-us/erp/ODk4NTQ1NzA2/b3ab4c40fd01e3bd1b0c7e5c76e724aa.jpg</t>
  </si>
  <si>
    <t>https://s3.amazonaws.com/tiny-anexos-us/erp/ODk4NTQ1NzA2/824b1d2a7ba43654d5cbafd410a7cc64.jpg</t>
  </si>
  <si>
    <t>Modelo:Smart||Adicional Kit:-||Modelo Veículo:Santa Fé||Ano:2011 A 2014||Cor:Preto||</t>
  </si>
  <si>
    <t>904741362</t>
  </si>
  <si>
    <t>XHY800SMG</t>
  </si>
  <si>
    <t>Travessa Hyundai - Smart - - - Tucson 1ª Geração - - - Grafite</t>
  </si>
  <si>
    <t>Travessa de teto X-Rack Hyundai Tucson 2004 ate 2010  " NÃO É PLASTICO " TODO CONJUNTO DE PONTEIRAS E BARRAS SÃO FABRICADAS EM ALUMÍNIO  Qualquer acessório instalado no teto do veiculo ira causar barulho por conta que afeta a aerodinâmica do veiculo  Aplicação: Fiat doblo 1.4 MPI CARGO FLEX 2P MANUAL PRETO, Fiat Doblo 1.8 ADVENTURE 16V FLEX 4P MANUAL PRETO, Fiat Doblo 1.8 MPI CARGO 16V FLEX 2P MANUAL PRETO, Fiat Doblo 1.8 MPI ESSENCE 16V FLEX 4P MANUAL, Fiat Doblo 1.8 MPI ESSENCE 7L 16V FLEX 4P MANUAL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</si>
  <si>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https://s3.amazonaws.com/tiny-anexos-us/erp/ODk4NTQ1NzA2/fbc27179a86070e608ac078e0155ede8.jpeg</t>
  </si>
  <si>
    <t>Modelo:Smart||Adicional Kit:-||Modelo Veículo:Tucson 1ª Geração||Ano:-||Cor:Grafite||</t>
  </si>
  <si>
    <t>904741366</t>
  </si>
  <si>
    <t>Travessa Hyundai - Smart - - - Tucson 1ª Geração - - - Prata</t>
  </si>
  <si>
    <t>https://s3.amazonaws.com/tiny-anexos-us/erp/ODk4NTQ1NzA2/7d9e4ce058bc8eb468372ee4e7f1d23a.jpeg</t>
  </si>
  <si>
    <t>Modelo:Smart||Adicional Kit:-||Modelo Veículo:Tucson 1ª Geração||Ano:-||Cor:Prata||</t>
  </si>
  <si>
    <t>904741370</t>
  </si>
  <si>
    <t>XHY800SMB</t>
  </si>
  <si>
    <t>Travessa Hyundai - Smart - - - Tucson 1ª Geração - - - Preto</t>
  </si>
  <si>
    <t>Travessa de teto X-Rack Hyundai Tucson 2004 ate 2010  " NÃO É PLASTICO " TODO CONJUNTO DE PONTEIRAS E BARRAS SÃO FABRICADAS EM ALUMÍNIO  Qualquer acessório instalado no teto do veiculo ira causar barulho por conta que afeta a aerodinâmica do veiculo   Aplicação: Fiat doblo 1.4 MPI CARGO FLEX 2P MANUAL PRETO, Fiat Doblo 1.8 ADVENTURE 16V FLEX 4P MANUAL PRETO, Fiat Doblo 1.8 MPI CARGO 16V FLEX 2P MANUAL PRETO, Fiat Doblo 1.8 MPI ESSENCE 16V FLEX 4P MANUAL, Fiat Doblo 1.8 MPI ESSENCE 7L 16V FLEX 4P MANUAL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</si>
  <si>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https://s3.amazonaws.com/tiny-anexos-us/erp/ODk4NTQ1NzA2/6109bbaf65df0bac9b29b47863eaf98e.jpeg</t>
  </si>
  <si>
    <t>Modelo:Smart||Adicional Kit:-||Modelo Veículo:Tucson 1ª Geração||Ano:-||Cor:Preto||</t>
  </si>
  <si>
    <t>904741374</t>
  </si>
  <si>
    <t>XHY807SMG</t>
  </si>
  <si>
    <t>Travessa Hyundai - Smart - - - Vera Cruz - - - Grafite</t>
  </si>
  <si>
    <t>https://s3.amazonaws.com/tiny-anexos-us/erp/ODk4NTQ1NzA2/c7821311fdda9ca2c5391cc7d63510a2.jpg</t>
  </si>
  <si>
    <t>https://s3.amazonaws.com/tiny-anexos-us/erp/ODk4NTQ1NzA2/54c6226368ff9f97ab3faba968aa51bf.jpg</t>
  </si>
  <si>
    <t>https://s3.amazonaws.com/tiny-anexos-us/erp/ODk4NTQ1NzA2/b75528ba4d51cfe1f0bd803685965c39.jpg</t>
  </si>
  <si>
    <t>https://s3.amazonaws.com/tiny-anexos-us/erp/ODk4NTQ1NzA2/2580f44d1bb183d36dd3293899b81ec5.jpg</t>
  </si>
  <si>
    <t>https://s3.amazonaws.com/tiny-anexos-us/erp/ODk4NTQ1NzA2/ba9360260802d34828d09b429c27e812.jpg</t>
  </si>
  <si>
    <t>https://s3.amazonaws.com/tiny-anexos-us/erp/ODk4NTQ1NzA2/9176aaeb5aee42fcb6f2dcf52e4c2e61.jpg</t>
  </si>
  <si>
    <t>Modelo:Smart||Adicional Kit:-||Modelo Veículo:Vera Cruz||Ano:-||Cor:Grafite||</t>
  </si>
  <si>
    <t>904741378</t>
  </si>
  <si>
    <t>XHY807SMP</t>
  </si>
  <si>
    <t>Travessa Hyundai - Smart - - - Vera Cruz - - - Prata</t>
  </si>
  <si>
    <t>https://s3.amazonaws.com/tiny-anexos-us/erp/ODk4NTQ1NzA2/e5ecdaaca5ae4b9f93c3420296b3c384.jpg</t>
  </si>
  <si>
    <t>https://s3.amazonaws.com/tiny-anexos-us/erp/ODk4NTQ1NzA2/96b07d3c0dc72ddb8d64a8ba1e6512d4.jpg</t>
  </si>
  <si>
    <t>https://s3.amazonaws.com/tiny-anexos-us/erp/ODk4NTQ1NzA2/e5064049d4da2062a046326ff91f8de6.jpg</t>
  </si>
  <si>
    <t>https://s3.amazonaws.com/tiny-anexos-us/erp/ODk4NTQ1NzA2/e0f6ade04024c2fff84aec2e543ffc1c.jpg</t>
  </si>
  <si>
    <t>https://s3.amazonaws.com/tiny-anexos-us/erp/ODk4NTQ1NzA2/a28c0a79f5f99958b8ffe4fa30bf4a97.jpg</t>
  </si>
  <si>
    <t>https://s3.amazonaws.com/tiny-anexos-us/erp/ODk4NTQ1NzA2/f17c88afaa124c856e81b16aa40e4d60.jpg</t>
  </si>
  <si>
    <t>Modelo:Smart||Adicional Kit:-||Modelo Veículo:Vera Cruz||Ano:-||Cor:Prata||</t>
  </si>
  <si>
    <t>904741382</t>
  </si>
  <si>
    <t>XHY807SMB</t>
  </si>
  <si>
    <t>Travessa Hyundai - Smart - - - Vera Cruz - - - Preto</t>
  </si>
  <si>
    <t>https://s3.amazonaws.com/tiny-anexos-us/erp/ODk4NTQ1NzA2/32afc41f73c12539fa565344b581c835.jpg</t>
  </si>
  <si>
    <t>https://s3.amazonaws.com/tiny-anexos-us/erp/ODk4NTQ1NzA2/a50882f2b36dd34a980f0acc0858aab6.jpg</t>
  </si>
  <si>
    <t>https://s3.amazonaws.com/tiny-anexos-us/erp/ODk4NTQ1NzA2/42e31be93aa7b5bda84251903d9c5911.jpg</t>
  </si>
  <si>
    <t>https://s3.amazonaws.com/tiny-anexos-us/erp/ODk4NTQ1NzA2/83706511e547faba4fcf1efcda825d05.jpg</t>
  </si>
  <si>
    <t>https://s3.amazonaws.com/tiny-anexos-us/erp/ODk4NTQ1NzA2/fa9c90147b61ffece7bfbf90e466760d.jpg</t>
  </si>
  <si>
    <t>https://s3.amazonaws.com/tiny-anexos-us/erp/ODk4NTQ1NzA2/0d66d6043174f865d2f6c3f405f9678a.jpg</t>
  </si>
  <si>
    <t>Modelo:Smart||Adicional Kit:-||Modelo Veículo:Vera Cruz||Ano:-||Cor:Preto||</t>
  </si>
  <si>
    <t>906920630</t>
  </si>
  <si>
    <t>1XGRADGG-1XHY805SMB</t>
  </si>
  <si>
    <t>Travessa Hyundai - Smart - 1 Gradeado Extra Grande 120 X 100 X 12 cm - Grand Santa Fé - 2011 A 2016 - Preto</t>
  </si>
  <si>
    <t>https://s3.amazonaws.com/tiny-anexos-us/erp/ODk4NTQ1NzA2/2b3e26c70e62d5a78f6dcf78590b246a.jpg</t>
  </si>
  <si>
    <t>Modelo:Smart||Adicional Kit:1 Gradeado Extra Grande 120 X 100 X 12 cm||Modelo Veículo:Grand Santa Fé||Ano:2011 A 2016||Cor:Preto||</t>
  </si>
  <si>
    <t>906921144</t>
  </si>
  <si>
    <t>1XGRADGG-1XHY806SMB</t>
  </si>
  <si>
    <t>Travessa Hyundai - Smart - 1 Gradeado Extra Grande 120 X 100 X 12 cm - I30 CW - - - Preto</t>
  </si>
  <si>
    <t>Modelo:Smart||Adicional Kit:1 Gradeado Extra Grande 120 X 100 X 12 cm||Modelo Veículo:I30 CW||Ano:-||Cor:Preto||</t>
  </si>
  <si>
    <t>906918564</t>
  </si>
  <si>
    <t>1XGRADGG-1XHY801SMB</t>
  </si>
  <si>
    <t>Travessa Hyundai - Smart - 1 Gradeado Extra Grande 120 X 100 X 12 cm - IX35 - - - Preto</t>
  </si>
  <si>
    <t>Modelo:Smart||Adicional Kit:1 Gradeado Extra Grande 120 X 100 X 12 cm||Modelo Veículo:IX35||Ano:-||Cor:Preto||</t>
  </si>
  <si>
    <t>906920118</t>
  </si>
  <si>
    <t>1XGRADGG-1XHY804SMB</t>
  </si>
  <si>
    <t>Travessa Hyundai - Smart - 1 Gradeado Extra Grande 120 X 100 X 12 cm - Santa Fé - 2011 A 2014 - Preto</t>
  </si>
  <si>
    <t>https://s3.amazonaws.com/tiny-anexos-us/erp/ODk4NTQ1NzA2/30ff3264bb459abef82a327b525bd8bc.jpg</t>
  </si>
  <si>
    <t>Modelo:Smart||Adicional Kit:1 Gradeado Extra Grande 120 X 100 X 12 cm||Modelo Veículo:Santa Fé||Ano:2011 A 2014||Cor:Preto||</t>
  </si>
  <si>
    <t>906919034</t>
  </si>
  <si>
    <t>1XGRADGG-1XHY803SMB</t>
  </si>
  <si>
    <t>Travessa Hyundai - Smart - 1 Gradeado Extra Grande 120 X 100 X 12 cm - Santa Fé - Até 2010 - Preto</t>
  </si>
  <si>
    <t>Modelo:Smart||Adicional Kit:1 Gradeado Extra Grande 120 X 100 X 12 cm||Modelo Veículo:Santa Fé||Ano:Até 2010||Cor:Preto||</t>
  </si>
  <si>
    <t>906918408</t>
  </si>
  <si>
    <t>1XGRADGG-1XHY800SMB</t>
  </si>
  <si>
    <t>Travessa Hyundai - Smart - 1 Gradeado Extra Grande 120 X 100 X 12 cm - Tucson 1ª Geração - - - Preto</t>
  </si>
  <si>
    <t>https://s3.amazonaws.com/tiny-anexos-us/erp/ODk4NTQ1NzA2/e0f21f41c4947367eb4f36f9cc390060.jpg</t>
  </si>
  <si>
    <t>Modelo:Smart||Adicional Kit:1 Gradeado Extra Grande 120 X 100 X 12 cm||Modelo Veículo:Tucson 1ª Geração||Ano:-||Cor:Preto||</t>
  </si>
  <si>
    <t>906922958</t>
  </si>
  <si>
    <t>1XGRADGG-1XHY807SMB</t>
  </si>
  <si>
    <t>Travessa Hyundai - Smart - 1 Gradeado Extra Grande 120 X 100 X 12 cm - Vera Cruz - - - Preto</t>
  </si>
  <si>
    <t>Modelo:Smart||Adicional Kit:1 Gradeado Extra Grande 120 X 100 X 12 cm||Modelo Veículo:Vera Cruz||Ano:-||Cor:Preto||</t>
  </si>
  <si>
    <t>939731343</t>
  </si>
  <si>
    <t>1XHY800SMB-1XGRADG</t>
  </si>
  <si>
    <t>Travessa Hyundai - Smart - 1 Gradeado Grande 110 X 90 X 12 cm - Tucson 1ª Geração - - - Preto</t>
  </si>
  <si>
    <t>https://s3.amazonaws.com/tiny-anexos-us/erp/ODk4NTQ1NzA2/8d4d54e9bc96ffd3fe70ee2afc9d711d.jpg</t>
  </si>
  <si>
    <t>https://s3.amazonaws.com/tiny-anexos-us/erp/ODk4NTQ1NzA2/bca6343b4df2689981473e191249e6cf.jpg</t>
  </si>
  <si>
    <t>https://s3.amazonaws.com/tiny-anexos-us/erp/ODk4NTQ1NzA2/755958eee39edaa120c88e36bb151a0e.jpg</t>
  </si>
  <si>
    <t>https://s3.amazonaws.com/tiny-anexos-us/erp/ODk4NTQ1NzA2/993ad3386fe83affbabde4ef9611c3ea.jpg</t>
  </si>
  <si>
    <t>https://s3.amazonaws.com/tiny-anexos-us/erp/ODk4NTQ1NzA2/798b31d52ccddb7eb10885edf4074681.jpg</t>
  </si>
  <si>
    <t>https://s3.amazonaws.com/tiny-anexos-us/erp/ODk4NTQ1NzA2/9d7e4e08c6acb2288aecb1a0142a8a95.jpg</t>
  </si>
  <si>
    <t>Modelo:Smart||Adicional Kit:1 Gradeado Grande 110 X 90 X 12 cm||Modelo Veículo:Tucson 1ª Geração||Ano:-||Cor:Preto||</t>
  </si>
  <si>
    <t>941079543</t>
  </si>
  <si>
    <t>XJC</t>
  </si>
  <si>
    <t>Travessa Jac</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</si>
  <si>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JAC J6 ( 2010 A 2016 )  JAC T6 ( 2014 A 2021 )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</si>
  <si>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https://s3.amazonaws.com/tiny-anexos-us/erp/ODk4NTQ1NzA2/c60e921bd0f5f63b11d084ab63ac5e1e.jpg</t>
  </si>
  <si>
    <t>https://s3.amazonaws.com/tiny-anexos-us/erp/ODk4NTQ1NzA2/bc8782c6fc73aaea130e17fbf973640b.jpg</t>
  </si>
  <si>
    <t>https://s3.amazonaws.com/tiny-anexos-us/erp/ODk4NTQ1NzA2/238f7ce6a6638e8f6be6dfe9a7db41ae.jpg</t>
  </si>
  <si>
    <t>https://s3.amazonaws.com/tiny-anexos-us/erp/ODk4NTQ1NzA2/896eacd408a919015fd2f356f5bc6f1b.jpg</t>
  </si>
  <si>
    <t>https://s3.amazonaws.com/tiny-anexos-us/erp/ODk4NTQ1NzA2/653c74cc4ce43d314bf57929508d0047.jpg</t>
  </si>
  <si>
    <t>https://s3.amazonaws.com/tiny-anexos-us/erp/ODk4NTQ1NzA2/89fe81a357268bb345535efb65c1fda8.jpg</t>
  </si>
  <si>
    <t>928509891</t>
  </si>
  <si>
    <t>XJC150SLG</t>
  </si>
  <si>
    <t>Travessa Jac - Slim - - - J6 - - - Grafite</t>
  </si>
  <si>
    <t>https://s3.amazonaws.com/tiny-anexos-us/erp/ODk4NTQ1NzA2/b769528d292362e44f65981494716033.jpg</t>
  </si>
  <si>
    <t>https://s3.amazonaws.com/tiny-anexos-us/erp/ODk4NTQ1NzA2/177dbd29824b533f5f8476004dd590c7.jpg</t>
  </si>
  <si>
    <t>https://s3.amazonaws.com/tiny-anexos-us/erp/ODk4NTQ1NzA2/13e51234cb9b0650d08b39dfd288111e.jpg</t>
  </si>
  <si>
    <t>https://s3.amazonaws.com/tiny-anexos-us/erp/ODk4NTQ1NzA2/a70008c8271bfc327a8ca3eff2e3c9f0.jpg</t>
  </si>
  <si>
    <t>https://s3.amazonaws.com/tiny-anexos-us/erp/ODk4NTQ1NzA2/2149c9d3b658eac34fc2661193be640f.jpg</t>
  </si>
  <si>
    <t>https://s3.amazonaws.com/tiny-anexos-us/erp/ODk4NTQ1NzA2/0fc165bea6840de391d07a8e065fe234.jpg</t>
  </si>
  <si>
    <t>Modelo:Slim||Adicional Kit:-||Modelo Veículo:J6||Ano:-||Cor:Grafite||</t>
  </si>
  <si>
    <t>924279198</t>
  </si>
  <si>
    <t>XJC150SLP</t>
  </si>
  <si>
    <t>Travessa Jac - Slim - - - J6 - - - Prata</t>
  </si>
  <si>
    <t>https://s3.amazonaws.com/tiny-anexos-us/erp/ODk4NTQ1NzA2/11bd52a1758cc743035e7ef3df2ae165.jpg</t>
  </si>
  <si>
    <t>https://s3.amazonaws.com/tiny-anexos-us/erp/ODk4NTQ1NzA2/046999dc008a5c53c67257f5d800a673.jpg</t>
  </si>
  <si>
    <t>https://s3.amazonaws.com/tiny-anexos-us/erp/ODk4NTQ1NzA2/5d658942b5dadd9decbd37de83dd164a.jpg</t>
  </si>
  <si>
    <t>https://s3.amazonaws.com/tiny-anexos-us/erp/ODk4NTQ1NzA2/d4d342f191d847d3069cfa5f753244d1.jpg</t>
  </si>
  <si>
    <t>https://s3.amazonaws.com/tiny-anexos-us/erp/ODk4NTQ1NzA2/9c51f746983570855b2a3f0e907faf85.jpg</t>
  </si>
  <si>
    <t>https://s3.amazonaws.com/tiny-anexos-us/erp/ODk4NTQ1NzA2/6d5dc1b5ca93091b0e920f8b12ecec19.jpg</t>
  </si>
  <si>
    <t>Modelo:Slim||Adicional Kit:-||Modelo Veículo:J6||Ano:-||Cor:Prata||</t>
  </si>
  <si>
    <t>924279202</t>
  </si>
  <si>
    <t>XJC150SLB</t>
  </si>
  <si>
    <t>Travessa Jac - Slim - - - J6 - - - Preto</t>
  </si>
  <si>
    <t>https://s3.amazonaws.com/tiny-anexos-us/erp/ODk4NTQ1NzA2/0d1b0f967d660778836ff7270ebb7f71.jpg</t>
  </si>
  <si>
    <t>https://s3.amazonaws.com/tiny-anexos-us/erp/ODk4NTQ1NzA2/d9f8034a932b2db362057b3bd9b8799e.jpg</t>
  </si>
  <si>
    <t>https://s3.amazonaws.com/tiny-anexos-us/erp/ODk4NTQ1NzA2/00742f7ac68f8ea7f7a1296e175a498b.jpg</t>
  </si>
  <si>
    <t>https://s3.amazonaws.com/tiny-anexos-us/erp/ODk4NTQ1NzA2/f3d7c4d93327abc562305d62845543fb.jpg</t>
  </si>
  <si>
    <t>https://s3.amazonaws.com/tiny-anexos-us/erp/ODk4NTQ1NzA2/6ce741d600993a6f7f02d13fa43ac1db.jpg</t>
  </si>
  <si>
    <t>https://s3.amazonaws.com/tiny-anexos-us/erp/ODk4NTQ1NzA2/1b1c33410950fd373c33062205353096.jpg</t>
  </si>
  <si>
    <t>Modelo:Slim||Adicional Kit:-||Modelo Veículo:J6||Ano:-||Cor:Preto||</t>
  </si>
  <si>
    <t>904720816</t>
  </si>
  <si>
    <t>XJC151SLG</t>
  </si>
  <si>
    <t>Travessa Jac - Slim - - - T6 - - - Grafite</t>
  </si>
  <si>
    <t>https://s3.amazonaws.com/tiny-anexos-us/erp/ODk4NTQ1NzA2/b4ed5bd8178c484097dc88e9637156eb.jpg</t>
  </si>
  <si>
    <t>https://s3.amazonaws.com/tiny-anexos-us/erp/ODk4NTQ1NzA2/535649bed5f082a10464e0fe7645ce51.jpg</t>
  </si>
  <si>
    <t>https://s3.amazonaws.com/tiny-anexos-us/erp/ODk4NTQ1NzA2/28def2a780e3d5b63e0f8edf61fd762a.jpg</t>
  </si>
  <si>
    <t>https://s3.amazonaws.com/tiny-anexos-us/erp/ODk4NTQ1NzA2/149b09640951b24c7c07845a44866a54.jpg</t>
  </si>
  <si>
    <t>https://s3.amazonaws.com/tiny-anexos-us/erp/ODk4NTQ1NzA2/bbfe95d089fd35a9054a66992275983b.jpg</t>
  </si>
  <si>
    <t>https://s3.amazonaws.com/tiny-anexos-us/erp/ODk4NTQ1NzA2/10b6794e57b5d23aaeb540c5568020f0.jpg</t>
  </si>
  <si>
    <t>Modelo:Slim||Adicional Kit:-||Modelo Veículo:T6||Ano:-||Cor:Grafite||</t>
  </si>
  <si>
    <t>904720820</t>
  </si>
  <si>
    <t>XJC151SLP</t>
  </si>
  <si>
    <t>Travessa Jac - Slim - - - T6 - - - Prata</t>
  </si>
  <si>
    <t>https://s3.amazonaws.com/tiny-anexos-us/erp/ODk4NTQ1NzA2/8616e7506640f5d979c9996fc9b4c8be.jpg</t>
  </si>
  <si>
    <t>https://s3.amazonaws.com/tiny-anexos-us/erp/ODk4NTQ1NzA2/faa27a5898574c448fed2760946351c1.jpg</t>
  </si>
  <si>
    <t>https://s3.amazonaws.com/tiny-anexos-us/erp/ODk4NTQ1NzA2/cce6041907ca56b76c73352ec4f36fc5.jpg</t>
  </si>
  <si>
    <t>https://s3.amazonaws.com/tiny-anexos-us/erp/ODk4NTQ1NzA2/9a5ab312b97f3fc3c65bcdd14275688a.jpg</t>
  </si>
  <si>
    <t>https://s3.amazonaws.com/tiny-anexos-us/erp/ODk4NTQ1NzA2/a06300eba7fab67afdff55b6bbaa8111.jpg</t>
  </si>
  <si>
    <t>https://s3.amazonaws.com/tiny-anexos-us/erp/ODk4NTQ1NzA2/3bfd89bc702de426f628e3b231305d8c.jpg</t>
  </si>
  <si>
    <t>Modelo:Slim||Adicional Kit:-||Modelo Veículo:T6||Ano:-||Cor:Prata||</t>
  </si>
  <si>
    <t>904720826</t>
  </si>
  <si>
    <t>XJC151SLB</t>
  </si>
  <si>
    <t>Travessa Jac - Slim - - - T6 - - - Preto</t>
  </si>
  <si>
    <t>https://s3.amazonaws.com/tiny-anexos-us/erp/ODk4NTQ1NzA2/e02ac0e77fa65c97c7eb2ef39618637b.jpg</t>
  </si>
  <si>
    <t>https://s3.amazonaws.com/tiny-anexos-us/erp/ODk4NTQ1NzA2/89c50d02b116862bee59b9e3bca72ea8.jpg</t>
  </si>
  <si>
    <t>https://s3.amazonaws.com/tiny-anexos-us/erp/ODk4NTQ1NzA2/8db9a2fd1e404d5602999d96dbf090c9.jpg</t>
  </si>
  <si>
    <t>https://s3.amazonaws.com/tiny-anexos-us/erp/ODk4NTQ1NzA2/0fe530bd4daf2098ab87d595ada5c9cd.jpg</t>
  </si>
  <si>
    <t>https://s3.amazonaws.com/tiny-anexos-us/erp/ODk4NTQ1NzA2/f456a2ad68bb92e313a00a2fe890e01c.jpg</t>
  </si>
  <si>
    <t>https://s3.amazonaws.com/tiny-anexos-us/erp/ODk4NTQ1NzA2/57a7667ce4ee9e7e006f3fc60682730e.jpg</t>
  </si>
  <si>
    <t>Modelo:Slim||Adicional Kit:-||Modelo Veículo:T6||Ano:-||Cor:Preto||</t>
  </si>
  <si>
    <t>904741398</t>
  </si>
  <si>
    <t>XJC150SMG</t>
  </si>
  <si>
    <t>Travessa Jac - Smart - - - J6 - - - Grafite</t>
  </si>
  <si>
    <t>https://s3.amazonaws.com/tiny-anexos-us/erp/ODk4NTQ1NzA2/8bc899d89188eb78092d32e830b1bb27.jpg</t>
  </si>
  <si>
    <t>https://s3.amazonaws.com/tiny-anexos-us/erp/ODk4NTQ1NzA2/a64e55d86d36b60cdc4678ac6f450c05.jpg</t>
  </si>
  <si>
    <t>https://s3.amazonaws.com/tiny-anexos-us/erp/ODk4NTQ1NzA2/6c0054ceff16b36dc1793001770e426d.jpg</t>
  </si>
  <si>
    <t>https://s3.amazonaws.com/tiny-anexos-us/erp/ODk4NTQ1NzA2/b34d7b016a9e7713e2b01aeba3ee98e6.jpg</t>
  </si>
  <si>
    <t>https://s3.amazonaws.com/tiny-anexos-us/erp/ODk4NTQ1NzA2/95ea4508bbced9cde65349a56a6fb2ce.jpg</t>
  </si>
  <si>
    <t>https://s3.amazonaws.com/tiny-anexos-us/erp/ODk4NTQ1NzA2/7705f7b0b6f44623a3fe4d344371d07a.jpg</t>
  </si>
  <si>
    <t>Modelo:Smart||Adicional Kit:-||Modelo Veículo:J6||Ano:-||Cor:Grafite||</t>
  </si>
  <si>
    <t>904741402</t>
  </si>
  <si>
    <t>XJC150SMP</t>
  </si>
  <si>
    <t>Travessa Jac - Smart - - - J6 - - - Prata</t>
  </si>
  <si>
    <t>https://s3.amazonaws.com/tiny-anexos-us/erp/ODk4NTQ1NzA2/bf7eaaef6dae3a1d2a3ed2e85778439c.jpg</t>
  </si>
  <si>
    <t>https://s3.amazonaws.com/tiny-anexos-us/erp/ODk4NTQ1NzA2/154aba4653834639d8282bca18227490.jpg</t>
  </si>
  <si>
    <t>https://s3.amazonaws.com/tiny-anexos-us/erp/ODk4NTQ1NzA2/35b9d14018330e2f162462eb1df86bee.jpg</t>
  </si>
  <si>
    <t>https://s3.amazonaws.com/tiny-anexos-us/erp/ODk4NTQ1NzA2/00db5ef6c2bc57b055908034dabbdb1a.jpg</t>
  </si>
  <si>
    <t>https://s3.amazonaws.com/tiny-anexos-us/erp/ODk4NTQ1NzA2/88dc68ae0704195fddef8e7827516f41.jpg</t>
  </si>
  <si>
    <t>https://s3.amazonaws.com/tiny-anexos-us/erp/ODk4NTQ1NzA2/f622ead4fb72bcb4f52aab9328b83bf3.jpg</t>
  </si>
  <si>
    <t>Modelo:Smart||Adicional Kit:-||Modelo Veículo:J6||Ano:-||Cor:Prata||</t>
  </si>
  <si>
    <t>904741406</t>
  </si>
  <si>
    <t>XJC150SMB</t>
  </si>
  <si>
    <t>Travessa Jac - Smart - - - J6 - - - Preto</t>
  </si>
  <si>
    <t>https://s3.amazonaws.com/tiny-anexos-us/erp/ODk4NTQ1NzA2/8d47414c0d9b85ef1f25efea7ee47e67.jpg</t>
  </si>
  <si>
    <t>https://s3.amazonaws.com/tiny-anexos-us/erp/ODk4NTQ1NzA2/65a6ef538b21436cdc209bfff4ade6f7.jpg</t>
  </si>
  <si>
    <t>https://s3.amazonaws.com/tiny-anexos-us/erp/ODk4NTQ1NzA2/b96a4fcf400d57ee137e6e33d46caa2d.jpg</t>
  </si>
  <si>
    <t>https://s3.amazonaws.com/tiny-anexos-us/erp/ODk4NTQ1NzA2/1981b3b9f19cdcded1ba5c256fba3a3a.jpg</t>
  </si>
  <si>
    <t>https://s3.amazonaws.com/tiny-anexos-us/erp/ODk4NTQ1NzA2/1af19c3960733263a8530d8083ae5d98.jpg</t>
  </si>
  <si>
    <t>https://s3.amazonaws.com/tiny-anexos-us/erp/ODk4NTQ1NzA2/1d016f0bf889cdabf44f8ae68a0f069f.jpg</t>
  </si>
  <si>
    <t>Modelo:Smart||Adicional Kit:-||Modelo Veículo:J6||Ano:-||Cor:Preto||</t>
  </si>
  <si>
    <t>904741410</t>
  </si>
  <si>
    <t>XJC151SMG</t>
  </si>
  <si>
    <t>Travessa Jac - Smart - - - T6 - - - Grafite</t>
  </si>
  <si>
    <t>https://s3.amazonaws.com/tiny-anexos-us/erp/ODk4NTQ1NzA2/6b8c669fac21c1e5520b0d65cf6278c1.jpg</t>
  </si>
  <si>
    <t>https://s3.amazonaws.com/tiny-anexos-us/erp/ODk4NTQ1NzA2/1fcc6b769b1c6b6951c51ec5ececb29c.jpg</t>
  </si>
  <si>
    <t>https://s3.amazonaws.com/tiny-anexos-us/erp/ODk4NTQ1NzA2/a814212b59244181debb7d937942d655.jpg</t>
  </si>
  <si>
    <t>https://s3.amazonaws.com/tiny-anexos-us/erp/ODk4NTQ1NzA2/4981fc40bba501a684418a79b2f67ee1.jpg</t>
  </si>
  <si>
    <t>https://s3.amazonaws.com/tiny-anexos-us/erp/ODk4NTQ1NzA2/ddf4f6151ca3b0b9af239f6b80d03569.jpg</t>
  </si>
  <si>
    <t>https://s3.amazonaws.com/tiny-anexos-us/erp/ODk4NTQ1NzA2/cea6825f8b899e0bafb9cfc47bdf4382.jpg</t>
  </si>
  <si>
    <t>Modelo:Smart||Adicional Kit:-||Modelo Veículo:T6||Ano:-||Cor:Grafite||</t>
  </si>
  <si>
    <t>904741414</t>
  </si>
  <si>
    <t>XJC151SMP</t>
  </si>
  <si>
    <t>Travessa Jac - Smart - - - T6 - - - Prata</t>
  </si>
  <si>
    <t>https://s3.amazonaws.com/tiny-anexos-us/erp/ODk4NTQ1NzA2/54712ae2fcab3b87bcfbc212ec1fc761.jpg</t>
  </si>
  <si>
    <t>https://s3.amazonaws.com/tiny-anexos-us/erp/ODk4NTQ1NzA2/af5b48f24dadf2d7cd4d3fef47620db7.jpg</t>
  </si>
  <si>
    <t>https://s3.amazonaws.com/tiny-anexos-us/erp/ODk4NTQ1NzA2/a5777903e2568f8b137f332900d4bced.jpg</t>
  </si>
  <si>
    <t>https://s3.amazonaws.com/tiny-anexos-us/erp/ODk4NTQ1NzA2/9701034235546eb9704eb6a9bdc3d9ea.jpg</t>
  </si>
  <si>
    <t>https://s3.amazonaws.com/tiny-anexos-us/erp/ODk4NTQ1NzA2/0f8f8a3456c6b3378173ee1975c18efc.jpg</t>
  </si>
  <si>
    <t>https://s3.amazonaws.com/tiny-anexos-us/erp/ODk4NTQ1NzA2/86a91ca687db52d75399d2010cc0f045.jpg</t>
  </si>
  <si>
    <t>Modelo:Smart||Adicional Kit:-||Modelo Veículo:T6||Ano:-||Cor:Prata||</t>
  </si>
  <si>
    <t>904741418</t>
  </si>
  <si>
    <t>XJC151SMB</t>
  </si>
  <si>
    <t>Travessa Jac - Smart - - - T6 - - - Preto</t>
  </si>
  <si>
    <t>https://s3.amazonaws.com/tiny-anexos-us/erp/ODk4NTQ1NzA2/60380f457b6fc9d09806b625e9a3fb6d.jpg</t>
  </si>
  <si>
    <t>https://s3.amazonaws.com/tiny-anexos-us/erp/ODk4NTQ1NzA2/731f65a3a71535783801c64a9295566b.jpg</t>
  </si>
  <si>
    <t>https://s3.amazonaws.com/tiny-anexos-us/erp/ODk4NTQ1NzA2/64cb8af6251b981bec27c56ca0291be5.jpg</t>
  </si>
  <si>
    <t>https://s3.amazonaws.com/tiny-anexos-us/erp/ODk4NTQ1NzA2/6124b9c4f42a8bf1ce0fa311a989ed8f.jpg</t>
  </si>
  <si>
    <t>https://s3.amazonaws.com/tiny-anexos-us/erp/ODk4NTQ1NzA2/75a7f7873bbabff16798b9cec13c6c53.jpg</t>
  </si>
  <si>
    <t>https://s3.amazonaws.com/tiny-anexos-us/erp/ODk4NTQ1NzA2/7704dee0784a1640ab0feb37ac2e53d5.jpg</t>
  </si>
  <si>
    <t>Modelo:Smart||Adicional Kit:-||Modelo Veículo:T6||Ano:-||Cor:Preto||</t>
  </si>
  <si>
    <t>941047617</t>
  </si>
  <si>
    <t>XJP</t>
  </si>
  <si>
    <t>Travessa Jeep</t>
  </si>
  <si>
    <t>Travessa de teto X-Rack Renegade   " NÃO É PLASTICO " TODO CONJUNTO DE PONTEIRAS E BARRAS SÃO FABRICADAS EM ALUMÍNIO  TODO ACESSORIO INSTALADO NO TETO DO VEICULO REPRODUZ RUIDOS CAUSADOS PELA ALTERAÇAO DA AERODINAMICA ORIGINAL DO VEICULO    Aplicação: Jeep Renegade: 2016 a 2023 - Todas as Versões - 1.3 Turbo, 1.8, 2.0 Flex, 2.0 Turbo Diesel, Limited, Longitude, Sport, Night Eagle, Trailhawk, Custon, Limited, Moab, Willys.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</si>
  <si>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https://s3.amazonaws.com/tiny-anexos-us/erp/ODk4NTQ1NzA2/e7c333bf7cbfb4e15e1509f80a03b2e7.jpeg</t>
  </si>
  <si>
    <t>https://s3.amazonaws.com/tiny-anexos-us/erp/ODk4NTQ1NzA2/140d15e5b47891e2ff5ecbc022d5734a.jpeg</t>
  </si>
  <si>
    <t>https://s3.amazonaws.com/tiny-anexos-us/erp/ODk4NTQ1NzA2/c3bea9916b1b624825adda3f1c6095e7.jpeg</t>
  </si>
  <si>
    <t>https://s3.amazonaws.com/tiny-anexos-us/erp/ODk4NTQ1NzA2/545a65e827a4ca504c36438c690b8466.jpeg</t>
  </si>
  <si>
    <t>https://s3.amazonaws.com/tiny-anexos-us/erp/ODk4NTQ1NzA2/5a179ef4fa0c4836b7bbd299ebc21125.jpeg</t>
  </si>
  <si>
    <t>https://s3.amazonaws.com/tiny-anexos-us/erp/ODk4NTQ1NzA2/06d0c00b66cef5d0b8f119d9984fa4e8.jpeg</t>
  </si>
  <si>
    <t>919717353</t>
  </si>
  <si>
    <t>Travessa Jeep - Slim - - - Cherokee - 2008 A 2012 - Grafite</t>
  </si>
  <si>
    <t>Par de Travessas Rack de Teto XRack compatíveis com montadora JEEP 100% em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</si>
  <si>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https://s3.amazonaws.com/tiny-anexos-us/erp/ODk4NTQ1NzA2/e132bd649fbd6a0766dd976d334772f2.jpeg</t>
  </si>
  <si>
    <t>Modelo:Slim||Adicional Kit:-||Modelo Veículo:Cherokee||Ano:2008 A 2012||Cor:Grafite||</t>
  </si>
  <si>
    <t>919717357</t>
  </si>
  <si>
    <t>Travessa Jeep - Slim - - - Cherokee - 2008 A 2012 - Prata</t>
  </si>
  <si>
    <t>https://s3.amazonaws.com/tiny-anexos-us/erp/ODk4NTQ1NzA2/5638a9e99a3ab7a0f356a197bf6b7b06.jpeg</t>
  </si>
  <si>
    <t>Modelo:Slim||Adicional Kit:-||Modelo Veículo:Cherokee||Ano:2008 A 2012||Cor:Prata||</t>
  </si>
  <si>
    <t>919717361</t>
  </si>
  <si>
    <t>XJP602SLB</t>
  </si>
  <si>
    <t>Travessa Jeep - Slim - - - Cherokee - 2008 A 2012 - Preto</t>
  </si>
  <si>
    <t>https://s3.amazonaws.com/tiny-anexos-us/erp/ODk4NTQ1NzA2/aff84583fe8eb12bbb536f6a1e594b36.jpeg</t>
  </si>
  <si>
    <t>Modelo:Slim||Adicional Kit:-||Modelo Veículo:Cherokee||Ano:2008 A 2012||Cor:Preto||</t>
  </si>
  <si>
    <t>919717803</t>
  </si>
  <si>
    <t>XJP601SLB</t>
  </si>
  <si>
    <t>Travessa Jeep - Slim - - - Cherokee - 2013 A 2017 - Preto</t>
  </si>
  <si>
    <t>https://s3.amazonaws.com/tiny-anexos-us/erp/ODk4NTQ1NzA2/4afe08918fb19d7ea31829ac5227bbef.jpeg</t>
  </si>
  <si>
    <t>Modelo:Slim||Adicional Kit:-||Modelo Veículo:Cherokee||Ano:2013 A 2017||Cor:Preto||</t>
  </si>
  <si>
    <t>904720830</t>
  </si>
  <si>
    <t>Travessa Jeep - Slim - - - Renegade - 2016 A 2025 - Grafite</t>
  </si>
  <si>
    <t>-23</t>
  </si>
  <si>
    <t>Kit Par de Travessas Rack de Teto XRack - 100%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</si>
  <si>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https://s3.amazonaws.com/tiny-anexos-us/erp/ODk4NTQ1NzA2/50f657bb3339ca2a92a77651ece103c1.jpeg</t>
  </si>
  <si>
    <t>Modelo:Slim||Adicional Kit:-||Modelo Veículo:Renegade||Ano:2016 A 2025||Cor:Grafite||</t>
  </si>
  <si>
    <t>904720834</t>
  </si>
  <si>
    <t>Travessa Jeep - Slim - - - Renegade - 2016 A 2025 - Prata</t>
  </si>
  <si>
    <t>https://s3.amazonaws.com/tiny-anexos-us/erp/ODk4NTQ1NzA2/bcab1a1504269c2c52cd465cfd016c59.jpeg</t>
  </si>
  <si>
    <t>Modelo:Slim||Adicional Kit:-||Modelo Veículo:Renegade||Ano:2016 A 2025||Cor:Prata||</t>
  </si>
  <si>
    <t>904720838</t>
  </si>
  <si>
    <t>Travessa Jeep - Slim - - - Renegade - 2016 A 2025 - Preto</t>
  </si>
  <si>
    <t>-217</t>
  </si>
  <si>
    <t>&lt;p&gt;Kit Par de Travessas Rack de Teto XRack Jeep Renegade 2016 2017 2018 2019 2020 2021 2022 2023 2024 2025 Preto - 100%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Compra!&lt;/p&gt;</t>
  </si>
  <si>
    <t>https://s3.amazonaws.com/tiny-anexos-us/erp/ODk4NTQ1NzA2/983ccf96f6b5fac999bc804aed1fdd1c.jpeg</t>
  </si>
  <si>
    <t>Modelo:Slim||Adicional Kit:-||Modelo Veículo:Renegade||Ano:2016 A 2025||Cor:Preto||</t>
  </si>
  <si>
    <t>904740809</t>
  </si>
  <si>
    <t>XJP602SMG</t>
  </si>
  <si>
    <t>Travessa Jeep - Smart - - - Cherokee - 2008 A 2012 - Grafite</t>
  </si>
  <si>
    <t>https://s3.amazonaws.com/tiny-anexos-us/erp/ODk4NTQ1NzA2/b585742ed22680951ca2e997bba99d55.jpeg</t>
  </si>
  <si>
    <t>Modelo:Smart||Adicional Kit:-||Modelo Veículo:Cherokee||Ano:2008 A 2012||Cor:Grafite||</t>
  </si>
  <si>
    <t>904740814</t>
  </si>
  <si>
    <t>XJP602SMP</t>
  </si>
  <si>
    <t>Travessa Jeep - Smart - - - Cherokee - 2008 A 2012 - Prata</t>
  </si>
  <si>
    <t>https://s3.amazonaws.com/tiny-anexos-us/erp/ODk4NTQ1NzA2/9a08eb7632012d3cb04e60a296bf836a.jpeg</t>
  </si>
  <si>
    <t>Modelo:Smart||Adicional Kit:-||Modelo Veículo:Cherokee||Ano:2008 A 2012||Cor:Prata||</t>
  </si>
  <si>
    <t>904740818</t>
  </si>
  <si>
    <t>Travessa Jeep - Smart - - - Cherokee - 2008 A 2012 - Preto</t>
  </si>
  <si>
    <t>https://s3.amazonaws.com/tiny-anexos-us/erp/ODk4NTQ1NzA2/0ee0ff000a6430bb8c1bfba1c30a4ac1.jpeg</t>
  </si>
  <si>
    <t>Modelo:Smart||Adicional Kit:-||Modelo Veículo:Cherokee||Ano:2008 A 2012||Cor:Preto||</t>
  </si>
  <si>
    <t>904741422</t>
  </si>
  <si>
    <t>XJP601SMG</t>
  </si>
  <si>
    <t>Travessa Jeep - Smart - - - Cherokee - 2013 A 2017 - Grafite</t>
  </si>
  <si>
    <t>https://s3.amazonaws.com/tiny-anexos-us/erp/ODk4NTQ1NzA2/6ffa43ca6c07533018ce5c8f844c6b8f.jpeg</t>
  </si>
  <si>
    <t>Modelo:Smart||Adicional Kit:-||Modelo Veículo:Cherokee||Ano:2013 A 2017||Cor:Grafite||</t>
  </si>
  <si>
    <t>904741426</t>
  </si>
  <si>
    <t>XJP601SMP</t>
  </si>
  <si>
    <t>Travessa Jeep - Smart - - - Cherokee - 2013 A 2017 - Prata</t>
  </si>
  <si>
    <t>https://s3.amazonaws.com/tiny-anexos-us/erp/ODk4NTQ1NzA2/aad366f60482dfe8e29d0b3f0ce3b028.jpeg</t>
  </si>
  <si>
    <t>Modelo:Smart||Adicional Kit:-||Modelo Veículo:Cherokee||Ano:2013 A 2017||Cor:Prata||</t>
  </si>
  <si>
    <t>904741430</t>
  </si>
  <si>
    <t>XJP601SMB</t>
  </si>
  <si>
    <t>Travessa Jeep - Smart - - - Cherokee - 2013 A 2017 - Preto</t>
  </si>
  <si>
    <t>https://s3.amazonaws.com/tiny-anexos-us/erp/ODk4NTQ1NzA2/5bc339c80a26f7f5716760552005a9cc.jpeg</t>
  </si>
  <si>
    <t>Modelo:Smart||Adicional Kit:-||Modelo Veículo:Cherokee||Ano:2013 A 2017||Cor:Preto||</t>
  </si>
  <si>
    <t>904741434</t>
  </si>
  <si>
    <t>Travessa Jeep - Smart - - - Renegade - 2016 A 2025 - Grafite</t>
  </si>
  <si>
    <t>Travessa de teto X-Rack Renegade Grafite  " NÃO É PLASTICO " TODO CONJUNTO DE PONTEIRAS E BARRAS SÃO FABRICADAS EM ALUMÍNIO  TODO ACESSORIO INSTALADO NO TETO DO VEICULO REPRODUZ RUIDOS CAUSADOS PELA ALTERAÇAO DA AERODINAMICA ORIGINAL DO VEICULO    Aplicação: Jeep Renegade: 2016 a 2023 - Todas as Versões - 1.3 Turbo, 1.8, 2.0 Flex, 2.0 Turbo Diesel, Limited, Longitude, Sport, Night Eagle, Trailhawk, Custon, Limited, Moab, Willys.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Grafite com Ponteiras Pretas  Pintura eletrostática com tratamento  Suporta Até 45Kg de Carga Bem Distribuída  Não é Necessário Furar o Veículo, pois é instalado nas Longarinas  Conteúdo da Embalagem:  * 02 perfil de alumínio na cor Grafite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</si>
  <si>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https://s3.amazonaws.com/tiny-anexos-us/erp/ODk4NTQ1NzA2/993737d30c8a07b60e38279335344315.jpeg</t>
  </si>
  <si>
    <t>Modelo:Smart||Adicional Kit:-||Modelo Veículo:Renegade||Ano:2016 A 2025||Cor:Grafite||</t>
  </si>
  <si>
    <t>904741438</t>
  </si>
  <si>
    <t>XJP600SMP</t>
  </si>
  <si>
    <t>Travessa Jeep - Smart - - - Renegade - 2016 A 2025 - Prata</t>
  </si>
  <si>
    <t>7808755200637</t>
  </si>
  <si>
    <t>Travessa de teto X-Rack Renegade Prata  " NÃO É PLASTICO " TODO CONJUNTO DE PONTEIRAS E BARRAS SÃO FABRICADAS EM ALUMÍNIO  TODO ACESSORIO INSTALADO NO TETO DO VEICULO REPRODUZ RUIDOS CAUSADOS PELA ALTERAÇAO DA AERODINAMICA ORIGINAL DO VEICULO    Aplicação: Jeep Renegade: 2016 a 2023 - Todas as Versões - 1.3 Turbo, 1.8, 2.0 Flex, 2.0 Turbo Diesel, Limited, Longitude, Sport, Night Eagle, Trailhawk, Custon, Limited, Moab, Willys.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Prata com Ponteiras Pretas  Pintura eletrostática com tratamento  Suporta Até 45Kg de Carga Bem Distribuída  Não é Necessário Furar o Veículo, pois é instalado nas Longarinas  Conteúdo da Embalagem:  * 02 perfil de alumínio na cor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</si>
  <si>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https://s3.amazonaws.com/tiny-anexos-us/erp/ODk4NTQ1NzA2/9f30e9800e3cf99aed194d75094c4835.jpeg</t>
  </si>
  <si>
    <t>Modelo:Smart||Adicional Kit:-||Modelo Veículo:Renegade||Ano:2016 A 2025||Cor:Prata||</t>
  </si>
  <si>
    <t>904741442</t>
  </si>
  <si>
    <t>Travessa Jeep - Smart - - - Renegade - 2016 A 2025 - Preto</t>
  </si>
  <si>
    <t>-7797</t>
  </si>
  <si>
    <t>Travessa de teto X-Rack Renegade  " NÃO É PLASTICO " TODO CONJUNTO DE PONTEIRAS E BARRAS SÃO FABRICADAS EM ALUMÍNIO  TODO ACESSORIO INSTALADO NO TETO DO VEICULO REPRODUZ RUIDOS CAUSADOS PELA ALTERAÇAO DA AERODINAMICA ORIGINAL DO VEICULO   Aplicação: Jeep Renegade: 2016 a 2025 - Todas as Versões - 1.3 Turbo, 1.8, 2.0 Flex, 2.0 Turbo Diesel, Limited, Longitude, Sport, Night Eagle, Trailhawk, Custon, Limited, Moab, Willys.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  Garantia do vendedor: 3 meses</t>
  </si>
  <si>
    <t>https://s3.amazonaws.com/tiny-anexos-us/erp/ODk4NTQ1NzA2/4222148c2cddc592f73ea1eee0758e08.jpeg</t>
  </si>
  <si>
    <t>Modelo:Smart||Adicional Kit:-||Modelo Veículo:Renegade||Ano:2016 A 2025||Cor:Preto||</t>
  </si>
  <si>
    <t>906924953</t>
  </si>
  <si>
    <t>1XGRADGG-1XJP601SMB</t>
  </si>
  <si>
    <t>Travessa Jeep - Smart - 1 Gradeado Extra Grande 120 X 100 X 12 cm - Cherokee - 2017 - Preto</t>
  </si>
  <si>
    <t>https://s3.amazonaws.com/tiny-anexos-us/erp/ODk4NTQ1NzA2/503c017f703b636f8a438becb44c733c.jpg</t>
  </si>
  <si>
    <t>Modelo:Smart||Adicional Kit:1 Gradeado Extra Grande 120 X 100 X 12 cm||Modelo Veículo:Cherokee||Ano:2017||Cor:Preto||</t>
  </si>
  <si>
    <t>904740348</t>
  </si>
  <si>
    <t>1XGRADM-1XJP602SMB</t>
  </si>
  <si>
    <t>Travessa Jeep - Smart - 1 Gradeado Médio 100 X 80 X 12 cm - Cherokee - 2008 A 2012 - Preto</t>
  </si>
  <si>
    <t>Modelo:Smart||Adicional Kit:1 Gradeado Médio 100 X 80 X 12 cm||Modelo Veículo:Cherokee||Ano:2008 A 2012||Cor:Preto||</t>
  </si>
  <si>
    <t>930683749</t>
  </si>
  <si>
    <t>Travessa Jeep - Smart - 1 Gradeado Médio 100 X 80 X 12 cm - Renegade - 2016 A 2025 - Prata</t>
  </si>
  <si>
    <t>https://s3.amazonaws.com/tiny-anexos-us/erp/ODk4NTQ1NzA2/ea408d9e53ca8566c979679387f1412f.jpg</t>
  </si>
  <si>
    <t>https://s3.amazonaws.com/tiny-anexos-us/erp/ODk4NTQ1NzA2/e6de3e2df6fd5f71f86539f3cd4ff40b.jpg</t>
  </si>
  <si>
    <t>Modelo:Smart||Adicional Kit:1 Gradeado Médio 100 X 80 X 12 cm||Modelo Veículo:Renegade||Ano:2016 A 2025||Cor:Prata||</t>
  </si>
  <si>
    <t>924270405</t>
  </si>
  <si>
    <t>Travessa Jeep - Smart - 1 Gradeado Médio 100 X 80 X 12 cm - Renegade - 2016 A 2025 - Preto</t>
  </si>
  <si>
    <t>Modelo:Smart||Adicional Kit:1 Gradeado Médio 100 X 80 X 12 cm||Modelo Veículo:Renegade||Ano:2016 A 2025||Cor:Preto||</t>
  </si>
  <si>
    <t>904744000</t>
  </si>
  <si>
    <t>3XJP602STG</t>
  </si>
  <si>
    <t>Travessa Jeep - Style - - - Commander (3 Perfis) - - - Grafite</t>
  </si>
  <si>
    <t>7808755220437</t>
  </si>
  <si>
    <t>Modelo:Style||Adicional Kit:-||Modelo Veículo:Commander (3 Perfis)||Ano:-||Cor:Grafite||</t>
  </si>
  <si>
    <t>904744004</t>
  </si>
  <si>
    <t>3XJP602STP</t>
  </si>
  <si>
    <t>Travessa Jeep - Style - - - Commander (3 Perfis) - - - Prata</t>
  </si>
  <si>
    <t>7808755200941</t>
  </si>
  <si>
    <t>Modelo:Style||Adicional Kit:-||Modelo Veículo:Commander (3 Perfis)||Ano:-||Cor:Prata||</t>
  </si>
  <si>
    <t>904744008</t>
  </si>
  <si>
    <t>3XJP602STB</t>
  </si>
  <si>
    <t>Travessa Jeep - Style - - - Commander (3 Perfis) - - - Preto</t>
  </si>
  <si>
    <t>7808755190426</t>
  </si>
  <si>
    <t>Modelo:Style||Adicional Kit:-||Modelo Veículo:Commander (3 Perfis)||Ano:-||Cor:Preto||</t>
  </si>
  <si>
    <t>904744012</t>
  </si>
  <si>
    <t>Travessa Jeep - Style - - - Commander - - - Grafite</t>
  </si>
  <si>
    <t>-45</t>
  </si>
  <si>
    <t>7808755220291</t>
  </si>
  <si>
    <t>Rack de Teto Travessa X-Rack Grafite  * Não é de plástico. * Ponteiras em alumínio - Mais resistência e durabilidade.  Compatível para todas as versões com Teto solar Aplicação: Jeep Commander 2022 a 2023 - Todas as Versões 1.3 Turbo Flex, 2.0 Flex, 2.0 Diesel, 2.0 Turbo Diesel, Versões Limited, Overland, etc...  QUALQUER ACESSORIO INSTALADO NO TETO DO VEICULO REPRODUZ RUIDOS CAUSADOS PELA ALTERAÇAO DA AERODINAMICA ORIGINAL DO VEICULO   Cor: . Grafite  Aplicação: Jeep Commander - Todos os modelos e versões - Com e Sem TETO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Anodizada • Tratamento Anticorrosivo com Chapas de Aço • Suporta Até 45Kg de Carga Bem Distribuída • Não é Necessário Furar o Veículo, pois é instalado nas Longarinas originais   Conteúdo da Embalagem:  02 Travessas Grafite Kit para instalação  Importante:  Garantia de 3 meses Valor do Kit Completo Par</t>
  </si>
  <si>
    <t>https://s3.amazonaws.com/tiny-anexos-us/erp/ODk4NTQ1NzA2/8c37ba2f034c54df7d47e01e4b7ba693.jpeg</t>
  </si>
  <si>
    <t>Modelo:Style||Adicional Kit:-||Modelo Veículo:Commander||Ano:-||Cor:Grafite||</t>
  </si>
  <si>
    <t>904744016</t>
  </si>
  <si>
    <t>Travessa Jeep - Style - - - Commander - - - Prata</t>
  </si>
  <si>
    <t>7808755200873</t>
  </si>
  <si>
    <t>Rack de Teto Travessa X-Rack Prata  * Não é de plástico. * Ponteiras em alumínio - Mais resistência e durabilidade.  Compatível para todas as versões com Teto solar Aplicação: Jeep Commander 2022 a 2023 - Todas as Versões 1.3 Turbo Flex, 2.0 Flex, 2.0 Diesel, 2.0 Turbo Diesel, Versões Limited, Overland, etc...  QUALQUER ACESSORIO INSTALADO NO TETO DO VEICULO REPRODUZ RUIDOS CAUSADOS PELA ALTERAÇAO DA AERODINAMICA ORIGINAL DO VEICULO   Cor:  . Prata  Aplicação: Jeep Commander - Todos os modelos e versões - Com e Sem TETO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Anodizada • Tratamento Anticorrosivo com Chapas de Aço • Suporta Até 45Kg de Carga Bem Distribuída • Não é Necessário Furar o Veículo, pois é instalado nas Longarinas originais   Conteúdo da Embalagem:  02 Travessas Prata Kit para instalação  Importante:  Garantia de 3 meses Valor do Kit Completo Par</t>
  </si>
  <si>
    <t>https://s3.amazonaws.com/tiny-anexos-us/erp/ODk4NTQ1NzA2/3f859b78dafd56e9bdd45c87a499ed26.jpeg</t>
  </si>
  <si>
    <t>Modelo:Style||Adicional Kit:-||Modelo Veículo:Commander||Ano:-||Cor:Prata||</t>
  </si>
  <si>
    <t>904744020</t>
  </si>
  <si>
    <t>Travessa Jeep - Style - - - Commander - - - Preto</t>
  </si>
  <si>
    <t>-421</t>
  </si>
  <si>
    <t>7808755190358</t>
  </si>
  <si>
    <t>Rack de Teto Travessa X-Rack Preto  * Não é de plástico. * Ponteiras em alumínio - Mais resistência e durabilidade.  Compatível para todas as versões com Teto solar Aplicação: Jeep Commander 2022 a 2023 - Todas as Versões 1.3 Turbo Flex, 2.0 Flex, 2.0 Diesel, 2.0 Turbo Diesel, Versões Limited, Overland, etc...  QUALQUER ACESSORIO INSTALADO NO TETO DO VEICULO REPRODUZ RUIDOS CAUSADOS PELA ALTERAÇAO DA AERODINAMICA ORIGINAL DO VEICULO   Cor: • Preto  Aplicação: Jeep Commander - Todos os modelos e versões - Com e Sem TETO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Anodizada • Tratamento Anticorrosivo com Chapas de Aço • Suporta Até 45Kg de Carga Bem Distribuída • Não é Necessário Furar o Veículo, pois é instalado nas Longarinas originais   Conteúdo da Embalagem:  02 Travessas Preto Kit para instalação  Importante:  Garantia de 3 meses Valor do Kit Completo Par</t>
  </si>
  <si>
    <t>https://s3.amazonaws.com/tiny-anexos-us/erp/ODk4NTQ1NzA2/29a563103b420ad9759854a733e0a7c0.jpeg</t>
  </si>
  <si>
    <t>Modelo:Style||Adicional Kit:-||Modelo Veículo:Commander||Ano:-||Cor:Preto||</t>
  </si>
  <si>
    <t>939647247</t>
  </si>
  <si>
    <t>1PCXJP601STB</t>
  </si>
  <si>
    <t>Travessa Jeep - Style - - - Compass (1 Perfil) - - - Preto</t>
  </si>
  <si>
    <t>&lt;p&gt;TRAVESSA LARGA DE TETO – (100% ALUMINIO) " NÃO É PLASTICO " TODO CONJUNTO DE PONTEIRAS E BARRAS SÃO FABRICADAS EM ALUMÍNIO ATENÇÃO: TODOS OS ACESSORIOS INSTALADOS NO TETO DO VEICULO REPRODUZ RUIDOS CAUSADOS PELA ALTERAÇAO DA AERODINAMICA ORIGINAL DO VEICULO (GERALMENTE, ASSIMA DE 80KM/h) Aplicação: TODOS OS MODELOS DE JEEP COMPASS DOS ANOS DE 2017 A 2024 • Serve somente em veículos com longarinas suspensas ao teto COM FURAÇÃO ORIGINAL; • Não é Necessário Furar o Veículo, pois é instalado nas Longarinas na furação original do veículo; • Ideal para que você leve carga com até 45kg, ele é instalado de maneira simples e sem a necessidade da qualquer adaptação diretamente nas longarinas do veículo. Especificação Técnica: • Modelo: Transversal; Fabricação: • Barras Ponteiras em Alumínio de Alta Resistência; • Chapa de Fixação em aço carbono; • Pintura eletrostática com tratamento; • Suporta Até 45Kg de Carga Bem Distribuída Conteúdo da Embalagem: * 01 perfil de alumínio * 02 ponteiras em alumínio c/ chapas de fixação * 02 parafusos sextavados M6x12mm (fixação da ponteira no perfil) * 04 parafusos de inox allen Padrão original do veículo (fixação das nas longarinas) * 02 parafusos de inox allen (Fixação da chapa na ponteira) * 01 ferramenta chave allen 6mm * 01 Manual de instalação Importante: Valor do Kit Completo Par Imagens meramente ilustrativas Não nos responsabilizamos por instalação feitas de forma incorreta.&lt;/p&gt;</t>
  </si>
  <si>
    <t>Modelo:Style||Adicional Kit:-||Modelo Veículo:Compass (1 Perfil)||Ano:-||Cor:Preto||</t>
  </si>
  <si>
    <t>904744028</t>
  </si>
  <si>
    <t>Travessa Jeep - Style - - - Compass - - - Grafite</t>
  </si>
  <si>
    <t>-64</t>
  </si>
  <si>
    <t>7808755220123</t>
  </si>
  <si>
    <t>Rack de Teto Travessa X-Rack para Jeep Compass   * Não é de plástico. * Ponteiras e Barras em alumínio- Mais resistência e durabilidade.  Compatível para todas as versões com Teto solar Aplicação: Jeep Compass 2017 a 2023 - Todas as Versões 1.0 Turbo Flex, 2.0 Flex, 2.0 Diesel, 2.0 Turbo Diesel, Versões Limited, Longitude, Sport, Night Eagle, Trailhawk, TD350, Serie S 4XE Hibrido.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Elerostática • Tratamento Anticorrosivo com Chapas de Aço • Suporta Até 45Kg de Carga Bem Distribuída • Não é Necessário Furar o Veículo, pois é instalado nas Longarinas originais   Conteúdo da Embalagem:  02 Travessas Kit para instalação  Importante:  Garantia de 3 meses Valor do Kit Completo Par</t>
  </si>
  <si>
    <t>https://s3.amazonaws.com/tiny-anexos-us/erp/ODk4NTQ1NzA2/cf3591639f51e7630703c5d98caf60d4.jpeg</t>
  </si>
  <si>
    <t>Modelo:Style||Adicional Kit:-||Modelo Veículo:Compass||Ano:-||Cor:Grafite||</t>
  </si>
  <si>
    <t>904744032</t>
  </si>
  <si>
    <t>Travessa Jeep - Style - - - Compass - - - Prata</t>
  </si>
  <si>
    <t>-88</t>
  </si>
  <si>
    <t>7808755200804</t>
  </si>
  <si>
    <t>https://s3.amazonaws.com/tiny-anexos-us/erp/ODk4NTQ1NzA2/0fd8b9a868fdc992064131e2de0cf148.jpeg</t>
  </si>
  <si>
    <t>Modelo:Style||Adicional Kit:-||Modelo Veículo:Compass||Ano:-||Cor:Prata||</t>
  </si>
  <si>
    <t>904744036</t>
  </si>
  <si>
    <t>Travessa Jeep - Style - - - Compass - - - Preto</t>
  </si>
  <si>
    <t>-397</t>
  </si>
  <si>
    <t>TRAVESSA LARGA DE TETO – (100% ALUMINIO)  " NÃO É PLASTICO " TODO CONJUNTO DE PONTEIRAS E BARRAS SÃO FABRICADAS EM ALUMÍNIO  ATENÇÃO: TODOS OS ACESSORIOS INSTALADOS NO TETO DO VEICULO REPRODUZ RUIDOS CAUSADOS PELA ALTERAÇAO DA AERODINAMICA ORIGINAL DO VEICULO (GERALMENTE, ASSIMA DE 80KM/h)  Aplicação: TODOS OS MODELOS DE JEEP COMPASS DOS ANOS DE 2017 A 2024  • Serve somente em veículos com longarinas suspensas ao teto COM FURAÇÃO ORIGINAL; • Não é Necessário Furar o Veículo, pois é instalado nas Longarinas na furação original do veículo; • Ideal para que você leve carga com até 45kg, ele é instalado de maneira simples e sem a necessidade da qualquer adaptação diretamente nas longarinas do veículo.  Especificação Técnica: • Modelo: Transversal;   Fabricação:  • Barras Ponteiras em Alumínio de Alta Resistência; • Chapa de Fixação em aço carbono; • Pintura eletrostática com tratamento; • Suporta Até 45Kg de Carga Bem Distribuída  Conteúdo da Embalagem:  * 02 perfil de alumínio * 04 ponteiras em alumínio c/ chapas de fixação * 04 parafusos sextavados M6x12mm (fixação da ponteira no perfil) * 08 parafusos de inox allen Padrão original do veículo (fixação das nas longarinas) * 04 parafusos de inox allen (Fixação da chapa na ponteira) * 01 ferramenta chave allen 6mm * 01 Manual de instalação  Importante: Valor do Kit Completo Par Imagens meramente ilustrativas Não nos responsabilizamos por instalação feitas de forma incorreta.</t>
  </si>
  <si>
    <t>https://s3.amazonaws.com/tiny-anexos-us/erp/ODk4NTQ1NzA2/772fc63f70886cc35fe19f71d7ae016b.jpeg</t>
  </si>
  <si>
    <t>Modelo:Style||Adicional Kit:-||Modelo Veículo:Compass||Ano:-||Cor:Preto||</t>
  </si>
  <si>
    <t>904744024</t>
  </si>
  <si>
    <t>1XGRADGG-1XJP602STB</t>
  </si>
  <si>
    <t>Travessa Jeep - Style - 1 Gradeado Extra Grande 120 X 100 X 12 cm - Commander - - - Preto</t>
  </si>
  <si>
    <t>https://s3.amazonaws.com/tiny-anexos-us/erp/ODk4NTQ1NzA2/aa951a5c7cca14f21ddb410e54907a7b.jpg</t>
  </si>
  <si>
    <t>https://s3.amazonaws.com/tiny-anexos-us/erp/ODk4NTQ1NzA2/fe8b4c23e7625ad0245372760ea63183.jpg</t>
  </si>
  <si>
    <t>https://s3.amazonaws.com/tiny-anexos-us/erp/ODk4NTQ1NzA2/da581fcce4c7515b199c0d13d67848b8.jpg</t>
  </si>
  <si>
    <t>https://s3.amazonaws.com/tiny-anexos-us/erp/ODk4NTQ1NzA2/0d1e49362a865ea86882262fc918353a.jpg</t>
  </si>
  <si>
    <t>https://s3.amazonaws.com/tiny-anexos-us/erp/ODk4NTQ1NzA2/c4fd7f66060b535176f81e6a9083a575.jpg</t>
  </si>
  <si>
    <t>Modelo:Style||Adicional Kit:1 Gradeado Extra Grande 120 X 100 X 12 cm||Modelo Veículo:Commander||Ano:-||Cor:Preto||</t>
  </si>
  <si>
    <t>941066243</t>
  </si>
  <si>
    <t>XKI</t>
  </si>
  <si>
    <t>Travessa Kia</t>
  </si>
  <si>
    <t>Rack de Teto Travessa X-Rack KIA SORENTO 2006 a 2015  " NÃO É PLASTICO " TODO CONJUNTO DE PONTEIRAS E BARRAS SÃO FABRICADAS EM ALUMÍNIO  Aplicação: KIA SORENTO: 2005 a 2015, todas as versões e modelos, 2.4, 2.5, 3.5, 3.8, 4X2, 4X4, 7 Lugares, EX, EX2, LX, V6, S.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</si>
  <si>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https://s3.amazonaws.com/tiny-anexos-us/erp/ODk4NTQ1NzA2/5cdd4073f417c798f061a4e5ac86b512.jpeg</t>
  </si>
  <si>
    <t>https://s3.amazonaws.com/tiny-anexos-us/erp/ODk4NTQ1NzA2/0ecf94cbadbbf192a4cd5a0fe275d899.jpeg</t>
  </si>
  <si>
    <t>https://s3.amazonaws.com/tiny-anexos-us/erp/ODk4NTQ1NzA2/c2f1afd2a77b2ec1811f57ffbc8f738f.jpeg</t>
  </si>
  <si>
    <t>https://s3.amazonaws.com/tiny-anexos-us/erp/ODk4NTQ1NzA2/54b099647bf52ce713224846a74d918c.jpeg</t>
  </si>
  <si>
    <t>https://s3.amazonaws.com/tiny-anexos-us/erp/ODk4NTQ1NzA2/5fcef0b36a02af52b85d96b27df561d6.jpeg</t>
  </si>
  <si>
    <t>https://s3.amazonaws.com/tiny-anexos-us/erp/ODk4NTQ1NzA2/d9f3d54db45cef5252e61f7284afc73b.jpeg</t>
  </si>
  <si>
    <t>904720844</t>
  </si>
  <si>
    <t>XKI155SLG</t>
  </si>
  <si>
    <t>Travessa Kia - Slim - - - - - 2004 A 2012 - Grafite</t>
  </si>
  <si>
    <t>https://s3.amazonaws.com/tiny-anexos-us/erp/ODk4NTQ1NzA2/a95eb40314ba8aaa96e442954ed53db9.jpg</t>
  </si>
  <si>
    <t>https://s3.amazonaws.com/tiny-anexos-us/erp/ODk4NTQ1NzA2/1dd70ec8a3aa58c32d42471c934569ca.jpg</t>
  </si>
  <si>
    <t>https://s3.amazonaws.com/tiny-anexos-us/erp/ODk4NTQ1NzA2/79460b505ffbd7ce830340cfa4014480.jpg</t>
  </si>
  <si>
    <t>https://s3.amazonaws.com/tiny-anexos-us/erp/ODk4NTQ1NzA2/3ce1260a97f0280bcc69d02a5ad39c11.jpg</t>
  </si>
  <si>
    <t>https://s3.amazonaws.com/tiny-anexos-us/erp/ODk4NTQ1NzA2/ace56aa18c7c6a47427e3c68fd9ec760.jpg</t>
  </si>
  <si>
    <t>https://s3.amazonaws.com/tiny-anexos-us/erp/ODk4NTQ1NzA2/a6345c5c14868db2144cc24ed1dd101b.jpg</t>
  </si>
  <si>
    <t>Modelo:Slim||Adicional Kit:-||Modelo Veículo:-||Ano:2004 A 2012||Cor:Grafite||</t>
  </si>
  <si>
    <t>904720848</t>
  </si>
  <si>
    <t>XKI155SLP</t>
  </si>
  <si>
    <t>Travessa Kia - Slim - - - - - 2004 A 2012 - Prata</t>
  </si>
  <si>
    <t>https://s3.amazonaws.com/tiny-anexos-us/erp/ODk4NTQ1NzA2/84938104be7f09e291561a5e7ee815a5.jpg</t>
  </si>
  <si>
    <t>https://s3.amazonaws.com/tiny-anexos-us/erp/ODk4NTQ1NzA2/430eb393b366ad15944a72b5a13c4e11.jpg</t>
  </si>
  <si>
    <t>https://s3.amazonaws.com/tiny-anexos-us/erp/ODk4NTQ1NzA2/96faedc08192b6ab28b2f294a46e46da.jpg</t>
  </si>
  <si>
    <t>https://s3.amazonaws.com/tiny-anexos-us/erp/ODk4NTQ1NzA2/dd73048f5adead96f630c9db31251924.jpg</t>
  </si>
  <si>
    <t>https://s3.amazonaws.com/tiny-anexos-us/erp/ODk4NTQ1NzA2/9f1ee8d248568dffcee06bef2bf8db46.jpg</t>
  </si>
  <si>
    <t>https://s3.amazonaws.com/tiny-anexos-us/erp/ODk4NTQ1NzA2/4cfcaa234af6f18545687206069ebdc4.jpg</t>
  </si>
  <si>
    <t>Modelo:Slim||Adicional Kit:-||Modelo Veículo:-||Ano:2004 A 2012||Cor:Prata||</t>
  </si>
  <si>
    <t>904720852</t>
  </si>
  <si>
    <t>XKI155SLB</t>
  </si>
  <si>
    <t>Travessa Kia - Slim - - - - - 2004 A 2012 - Preto</t>
  </si>
  <si>
    <t>https://s3.amazonaws.com/tiny-anexos-us/erp/ODk4NTQ1NzA2/e42dcbcf5d7297ce6017d6d2a67546c3.jpg</t>
  </si>
  <si>
    <t>https://s3.amazonaws.com/tiny-anexos-us/erp/ODk4NTQ1NzA2/34686bc9f9f503dd573b0e96ffee07d6.jpg</t>
  </si>
  <si>
    <t>https://s3.amazonaws.com/tiny-anexos-us/erp/ODk4NTQ1NzA2/e5e014e2c2314f181368e9e87101d1d5.jpg</t>
  </si>
  <si>
    <t>https://s3.amazonaws.com/tiny-anexos-us/erp/ODk4NTQ1NzA2/675480e84ab89b2cbfd99505ef0afc0d.jpg</t>
  </si>
  <si>
    <t>https://s3.amazonaws.com/tiny-anexos-us/erp/ODk4NTQ1NzA2/e3c620159f84e05031ddfa5c9b113430.jpg</t>
  </si>
  <si>
    <t>https://s3.amazonaws.com/tiny-anexos-us/erp/ODk4NTQ1NzA2/1af742638c07ba04297bffd824fc72aa.jpg</t>
  </si>
  <si>
    <t>Modelo:Slim||Adicional Kit:-||Modelo Veículo:-||Ano:2004 A 2012||Cor:Preto||</t>
  </si>
  <si>
    <t>919717839</t>
  </si>
  <si>
    <t>XKI154SLG</t>
  </si>
  <si>
    <t>Travessa Kia - Slim - - - - - 2008 A 2014 - Grafite</t>
  </si>
  <si>
    <t>https://s3.amazonaws.com/tiny-anexos-us/erp/ODk4NTQ1NzA2/b76311a542a557a31ce9814f2bef3831.jpg</t>
  </si>
  <si>
    <t>https://s3.amazonaws.com/tiny-anexos-us/erp/ODk4NTQ1NzA2/83e1660cb26144cf688e7fef93ee9bfd.jpg</t>
  </si>
  <si>
    <t>https://s3.amazonaws.com/tiny-anexos-us/erp/ODk4NTQ1NzA2/005fe41b963b50f12d1215ebd310b2b1.jpg</t>
  </si>
  <si>
    <t>https://s3.amazonaws.com/tiny-anexos-us/erp/ODk4NTQ1NzA2/2c21d85cdde965f2f0d15a3a73d508b3.jpg</t>
  </si>
  <si>
    <t>https://s3.amazonaws.com/tiny-anexos-us/erp/ODk4NTQ1NzA2/13511569598ff1502ed00f73de044a3f.jpg</t>
  </si>
  <si>
    <t>https://s3.amazonaws.com/tiny-anexos-us/erp/ODk4NTQ1NzA2/fab96a0f1c1b58429302d1244f8f09b4.jpg</t>
  </si>
  <si>
    <t>Modelo:Slim||Adicional Kit:-||Modelo Veículo:-||Ano:2008 A 2014||Cor:Grafite||</t>
  </si>
  <si>
    <t>920231874</t>
  </si>
  <si>
    <t>XKI154SLP</t>
  </si>
  <si>
    <t>Travessa Kia - Slim - - - - - 2008 A 2014 - Prata</t>
  </si>
  <si>
    <t>https://s3.amazonaws.com/tiny-anexos-us/erp/ODk4NTQ1NzA2/fcf961951982fca43d5ecb1f1b392227.jpg</t>
  </si>
  <si>
    <t>https://s3.amazonaws.com/tiny-anexos-us/erp/ODk4NTQ1NzA2/8036e3cca853d6b30c1ee185775e526f.jpg</t>
  </si>
  <si>
    <t>https://s3.amazonaws.com/tiny-anexos-us/erp/ODk4NTQ1NzA2/32c648bf9aa3b0e4b98b3fdc2d30fde3.jpg</t>
  </si>
  <si>
    <t>https://s3.amazonaws.com/tiny-anexos-us/erp/ODk4NTQ1NzA2/d7828b0810c33748e1ded4bed9285d26.jpg</t>
  </si>
  <si>
    <t>https://s3.amazonaws.com/tiny-anexos-us/erp/ODk4NTQ1NzA2/4af37f6b717019fd9316cfcbc67acbff.jpg</t>
  </si>
  <si>
    <t>https://s3.amazonaws.com/tiny-anexos-us/erp/ODk4NTQ1NzA2/65fa20dbac521f57f21bcb3be54b2b17.jpg</t>
  </si>
  <si>
    <t>Modelo:Slim||Adicional Kit:-||Modelo Veículo:-||Ano:2008 A 2014||Cor:Prata||</t>
  </si>
  <si>
    <t>919717845</t>
  </si>
  <si>
    <t>Travessa Kia - Slim - - - - - 2008 A 2014 - Preto</t>
  </si>
  <si>
    <t>https://s3.amazonaws.com/tiny-anexos-us/erp/ODk4NTQ1NzA2/4dd0781138ac0a83b5c9e2f8665c8343.jpg</t>
  </si>
  <si>
    <t>https://s3.amazonaws.com/tiny-anexos-us/erp/ODk4NTQ1NzA2/275b2fb868f485ebb7daf5455702d235.jpg</t>
  </si>
  <si>
    <t>https://s3.amazonaws.com/tiny-anexos-us/erp/ODk4NTQ1NzA2/ef78fd52a3f30abf3c735b934748e0ac.jpg</t>
  </si>
  <si>
    <t>https://s3.amazonaws.com/tiny-anexos-us/erp/ODk4NTQ1NzA2/85b3c2e4f440dbed66953c65361fba2b.jpg</t>
  </si>
  <si>
    <t>https://s3.amazonaws.com/tiny-anexos-us/erp/ODk4NTQ1NzA2/c499e6787f71a143173ad6d22f092b67.jpg</t>
  </si>
  <si>
    <t>https://s3.amazonaws.com/tiny-anexos-us/erp/ODk4NTQ1NzA2/34acc41749e2eaf7aa3128830c6ce74c.jpg</t>
  </si>
  <si>
    <t>Modelo:Slim||Adicional Kit:-||Modelo Veículo:-||Ano:2008 A 2014||Cor:Preto||</t>
  </si>
  <si>
    <t>919717807</t>
  </si>
  <si>
    <t>XKI156SLG</t>
  </si>
  <si>
    <t>Travessa Kia - Slim - - - Carens - 1999 A 2013 - Grafite</t>
  </si>
  <si>
    <t>https://s3.amazonaws.com/tiny-anexos-us/erp/ODk4NTQ1NzA2/fb078e9c369597960661615eaeb9ce9d.jpg</t>
  </si>
  <si>
    <t>https://s3.amazonaws.com/tiny-anexos-us/erp/ODk4NTQ1NzA2/69ccd5a953a53bbd48922efdd71d4cdd.jpg</t>
  </si>
  <si>
    <t>https://s3.amazonaws.com/tiny-anexos-us/erp/ODk4NTQ1NzA2/d8a6a863fdbbd308b6dbcfe88a22e3a6.jpg</t>
  </si>
  <si>
    <t>https://s3.amazonaws.com/tiny-anexos-us/erp/ODk4NTQ1NzA2/2756ab0b9294e9a7d92cfc867c61f89e.jpg</t>
  </si>
  <si>
    <t>https://s3.amazonaws.com/tiny-anexos-us/erp/ODk4NTQ1NzA2/2aa7e3414c20413894f69529ca459ffd.jpg</t>
  </si>
  <si>
    <t>https://s3.amazonaws.com/tiny-anexos-us/erp/ODk4NTQ1NzA2/dde0d20bdb727161f5c8e6691a2bb583.jpg</t>
  </si>
  <si>
    <t>Modelo:Slim||Adicional Kit:-||Modelo Veículo:Carens||Ano:1999 A 2013||Cor:Grafite||</t>
  </si>
  <si>
    <t>919717811</t>
  </si>
  <si>
    <t>XKI156SLP</t>
  </si>
  <si>
    <t>Travessa Kia - Slim - - - Carens - 1999 A 2013 - Prata</t>
  </si>
  <si>
    <t>https://s3.amazonaws.com/tiny-anexos-us/erp/ODk4NTQ1NzA2/555131c53e3af8ba760c30a27ea77da6.jpg</t>
  </si>
  <si>
    <t>https://s3.amazonaws.com/tiny-anexos-us/erp/ODk4NTQ1NzA2/9c71ee5b7446496efe6afbc3224082e6.jpg</t>
  </si>
  <si>
    <t>https://s3.amazonaws.com/tiny-anexos-us/erp/ODk4NTQ1NzA2/3812c701617efe03fb316b83e3618c90.jpg</t>
  </si>
  <si>
    <t>https://s3.amazonaws.com/tiny-anexos-us/erp/ODk4NTQ1NzA2/b4c12336d156ff5ad55cf0b4a22900b8.jpg</t>
  </si>
  <si>
    <t>https://s3.amazonaws.com/tiny-anexos-us/erp/ODk4NTQ1NzA2/9980df28fc824d04875e8e3917f0d16b.jpg</t>
  </si>
  <si>
    <t>https://s3.amazonaws.com/tiny-anexos-us/erp/ODk4NTQ1NzA2/10c4569bbba0bd6c98701f1779ab621b.jpg</t>
  </si>
  <si>
    <t>Modelo:Slim||Adicional Kit:-||Modelo Veículo:Carens||Ano:1999 A 2013||Cor:Prata||</t>
  </si>
  <si>
    <t>920231870</t>
  </si>
  <si>
    <t>XKI156SLB</t>
  </si>
  <si>
    <t>Travessa Kia - Slim - - - Carens - 1999 A 2013 - Preto</t>
  </si>
  <si>
    <t>https://s3.amazonaws.com/tiny-anexos-us/erp/ODk4NTQ1NzA2/30e58c4a50630f8448cbc89a6645c615.jpg</t>
  </si>
  <si>
    <t>https://s3.amazonaws.com/tiny-anexos-us/erp/ODk4NTQ1NzA2/1e39a8239ce2943c5f0a9f2deb062050.jpg</t>
  </si>
  <si>
    <t>https://s3.amazonaws.com/tiny-anexos-us/erp/ODk4NTQ1NzA2/9eff7b7f0b92266284db0c8e15769ec5.jpg</t>
  </si>
  <si>
    <t>https://s3.amazonaws.com/tiny-anexos-us/erp/ODk4NTQ1NzA2/fbafa236b8d7d04b3ba40e3e60bc5b92.jpg</t>
  </si>
  <si>
    <t>https://s3.amazonaws.com/tiny-anexos-us/erp/ODk4NTQ1NzA2/3c9d3c399b4141c887f30aa20cd64b31.jpg</t>
  </si>
  <si>
    <t>https://s3.amazonaws.com/tiny-anexos-us/erp/ODk4NTQ1NzA2/9a58c455a19ba7a00a26d3b2fc345f6e.jpg</t>
  </si>
  <si>
    <t>Modelo:Slim||Adicional Kit:-||Modelo Veículo:Carens||Ano:1999 A 2013||Cor:Preto||</t>
  </si>
  <si>
    <t>919717827</t>
  </si>
  <si>
    <t>XKI153SLG</t>
  </si>
  <si>
    <t>Travessa Kia - Slim - - - Sorento (C/ Teto Solar) - 2010 A 2011 - Grafite</t>
  </si>
  <si>
    <t>https://s3.amazonaws.com/tiny-anexos-us/erp/ODk4NTQ1NzA2/198689a553a719697dcf1f91683ef111.jpg</t>
  </si>
  <si>
    <t>https://s3.amazonaws.com/tiny-anexos-us/erp/ODk4NTQ1NzA2/5ce728fb3a7a83481f1fcbd5fc8864ba.jpg</t>
  </si>
  <si>
    <t>https://s3.amazonaws.com/tiny-anexos-us/erp/ODk4NTQ1NzA2/1333bbe96a192d69df8782828c27f71b.jpg</t>
  </si>
  <si>
    <t>https://s3.amazonaws.com/tiny-anexos-us/erp/ODk4NTQ1NzA2/bcafedb7aef895c77e1a0e70b4719534.jpg</t>
  </si>
  <si>
    <t>https://s3.amazonaws.com/tiny-anexos-us/erp/ODk4NTQ1NzA2/0589b3df5f6b2ac166136301ec0ecd9f.jpg</t>
  </si>
  <si>
    <t>https://s3.amazonaws.com/tiny-anexos-us/erp/ODk4NTQ1NzA2/5d6525d3891ff037667439931047c4ec.jpg</t>
  </si>
  <si>
    <t>Modelo:Slim||Adicional Kit:-||Modelo Veículo:Sorento (C/ Teto Solar)||Ano:2010 A 2011||Cor:Grafite||</t>
  </si>
  <si>
    <t>919717831</t>
  </si>
  <si>
    <t>XKI153SLP</t>
  </si>
  <si>
    <t>Travessa Kia - Slim - - - Sorento (C/ Teto Solar) - 2010 A 2011 - Prata</t>
  </si>
  <si>
    <t>https://s3.amazonaws.com/tiny-anexos-us/erp/ODk4NTQ1NzA2/80308c1bae839f523871164c761fb48c.jpg</t>
  </si>
  <si>
    <t>https://s3.amazonaws.com/tiny-anexos-us/erp/ODk4NTQ1NzA2/d29394cdf511b8cd72f1d2d967c74a88.jpg</t>
  </si>
  <si>
    <t>https://s3.amazonaws.com/tiny-anexos-us/erp/ODk4NTQ1NzA2/23f1501bb9036c0e94a5602c049fd554.jpg</t>
  </si>
  <si>
    <t>https://s3.amazonaws.com/tiny-anexos-us/erp/ODk4NTQ1NzA2/8a63a9061db017e5efc1bb68142109e2.jpg</t>
  </si>
  <si>
    <t>https://s3.amazonaws.com/tiny-anexos-us/erp/ODk4NTQ1NzA2/01e8f795dc7fe6bf2a47051fbbf1fb19.jpg</t>
  </si>
  <si>
    <t>https://s3.amazonaws.com/tiny-anexos-us/erp/ODk4NTQ1NzA2/36cc54f33121f6fd65153a8f85744aab.jpg</t>
  </si>
  <si>
    <t>Modelo:Slim||Adicional Kit:-||Modelo Veículo:Sorento (C/ Teto Solar)||Ano:2010 A 2011||Cor:Prata||</t>
  </si>
  <si>
    <t>919717835</t>
  </si>
  <si>
    <t>XKI153SLB</t>
  </si>
  <si>
    <t>Travessa Kia - Slim - - - Sorento (C/ Teto Solar) - 2010 A 2011 - Preto</t>
  </si>
  <si>
    <t>https://s3.amazonaws.com/tiny-anexos-us/erp/ODk4NTQ1NzA2/6d4661f8a331d6920090b95a3a5c1e4b.jpg</t>
  </si>
  <si>
    <t>https://s3.amazonaws.com/tiny-anexos-us/erp/ODk4NTQ1NzA2/dcf7ce511a6be5030cedc024076d023a.jpg</t>
  </si>
  <si>
    <t>https://s3.amazonaws.com/tiny-anexos-us/erp/ODk4NTQ1NzA2/4f475eb32f5edee1cafa29b57c65de35.jpg</t>
  </si>
  <si>
    <t>https://s3.amazonaws.com/tiny-anexos-us/erp/ODk4NTQ1NzA2/d8596f8b064557866004529575de50ae.jpg</t>
  </si>
  <si>
    <t>https://s3.amazonaws.com/tiny-anexos-us/erp/ODk4NTQ1NzA2/0c1312ebe33ed3d432cf7fad24cc8afb.jpg</t>
  </si>
  <si>
    <t>https://s3.amazonaws.com/tiny-anexos-us/erp/ODk4NTQ1NzA2/aa921415a62762aface9b68fdbf3c921.jpg</t>
  </si>
  <si>
    <t>Modelo:Slim||Adicional Kit:-||Modelo Veículo:Sorento (C/ Teto Solar)||Ano:2010 A 2011||Cor:Preto||</t>
  </si>
  <si>
    <t>919717815</t>
  </si>
  <si>
    <t>XKI151SLG</t>
  </si>
  <si>
    <t>Travessa Kia - Slim - - - Sorento - 2008 A 2009 - Grafite</t>
  </si>
  <si>
    <t>https://s3.amazonaws.com/tiny-anexos-us/erp/ODk4NTQ1NzA2/b5dbf946b2d0930b9225fba97b297567.jpg</t>
  </si>
  <si>
    <t>https://s3.amazonaws.com/tiny-anexos-us/erp/ODk4NTQ1NzA2/7d9a32c8f927045379cc7ecbe06030c3.jpg</t>
  </si>
  <si>
    <t>https://s3.amazonaws.com/tiny-anexos-us/erp/ODk4NTQ1NzA2/4e588212d7f372b41bdc329f772d2e05.jpg</t>
  </si>
  <si>
    <t>https://s3.amazonaws.com/tiny-anexos-us/erp/ODk4NTQ1NzA2/5a3aa1bbc55e22f7926dcd330b751755.jpg</t>
  </si>
  <si>
    <t>https://s3.amazonaws.com/tiny-anexos-us/erp/ODk4NTQ1NzA2/2ede183e48e578fe5307a3fc6d592c91.jpg</t>
  </si>
  <si>
    <t>https://s3.amazonaws.com/tiny-anexos-us/erp/ODk4NTQ1NzA2/8a2d9c63db5fff24a977a5bc0dd64ac6.jpg</t>
  </si>
  <si>
    <t>Modelo:Slim||Adicional Kit:-||Modelo Veículo:Sorento||Ano:2008 A 2009||Cor:Grafite||</t>
  </si>
  <si>
    <t>919717819</t>
  </si>
  <si>
    <t>XKI151SLP</t>
  </si>
  <si>
    <t>Travessa Kia - Slim - - - Sorento - 2008 A 2009 - Prata</t>
  </si>
  <si>
    <t>https://s3.amazonaws.com/tiny-anexos-us/erp/ODk4NTQ1NzA2/241423e706d2547d32401b3330fa3552.jpg</t>
  </si>
  <si>
    <t>https://s3.amazonaws.com/tiny-anexos-us/erp/ODk4NTQ1NzA2/bc565687286f45cd296d46debbd1db99.jpg</t>
  </si>
  <si>
    <t>https://s3.amazonaws.com/tiny-anexos-us/erp/ODk4NTQ1NzA2/d926069093066e04bc007f9eb66fa8c0.jpg</t>
  </si>
  <si>
    <t>https://s3.amazonaws.com/tiny-anexos-us/erp/ODk4NTQ1NzA2/6b8c7901cf9ceea45a4638407b84b0f2.jpg</t>
  </si>
  <si>
    <t>https://s3.amazonaws.com/tiny-anexos-us/erp/ODk4NTQ1NzA2/f9afdf5df0a4ce37d5affdd5e830895f.jpg</t>
  </si>
  <si>
    <t>https://s3.amazonaws.com/tiny-anexos-us/erp/ODk4NTQ1NzA2/56c0bff6a5d648fffd9ae52e05bfa8fd.jpg</t>
  </si>
  <si>
    <t>Modelo:Slim||Adicional Kit:-||Modelo Veículo:Sorento||Ano:2008 A 2009||Cor:Prata||</t>
  </si>
  <si>
    <t>919717823</t>
  </si>
  <si>
    <t>XKI151SLB</t>
  </si>
  <si>
    <t>Travessa Kia - Slim - - - Sorento - 2008 A 2009 - Preto</t>
  </si>
  <si>
    <t>https://s3.amazonaws.com/tiny-anexos-us/erp/ODk4NTQ1NzA2/25cd7628c79aece96458a672f78aba15.jpg</t>
  </si>
  <si>
    <t>https://s3.amazonaws.com/tiny-anexos-us/erp/ODk4NTQ1NzA2/5735b434a237587053e46abe3ba0533d.jpg</t>
  </si>
  <si>
    <t>https://s3.amazonaws.com/tiny-anexos-us/erp/ODk4NTQ1NzA2/d3de4df571fbcde358f03541c74e8670.jpg</t>
  </si>
  <si>
    <t>https://s3.amazonaws.com/tiny-anexos-us/erp/ODk4NTQ1NzA2/27e1198cfbe73b6a81f27e06cd4e0971.jpg</t>
  </si>
  <si>
    <t>https://s3.amazonaws.com/tiny-anexos-us/erp/ODk4NTQ1NzA2/c69e473ab7a04a7d5e16feacd0fbbfcc.jpg</t>
  </si>
  <si>
    <t>https://s3.amazonaws.com/tiny-anexos-us/erp/ODk4NTQ1NzA2/d0151133169c852e60be4d0865f38f8e.jpg</t>
  </si>
  <si>
    <t>Modelo:Slim||Adicional Kit:-||Modelo Veículo:Sorento||Ano:2008 A 2009||Cor:Preto||</t>
  </si>
  <si>
    <t>904741459</t>
  </si>
  <si>
    <t>XKI151SMG</t>
  </si>
  <si>
    <t>Travessa Kia - Smart - - - - - 2008 A 2009 - Grafite</t>
  </si>
  <si>
    <t>https://s3.amazonaws.com/tiny-anexos-us/erp/ODk4NTQ1NzA2/afd649c4040217fc8e2dc54c94263512.jpg</t>
  </si>
  <si>
    <t>https://s3.amazonaws.com/tiny-anexos-us/erp/ODk4NTQ1NzA2/e20fefbf2d53a25243001a27b8a2c8b8.jpg</t>
  </si>
  <si>
    <t>https://s3.amazonaws.com/tiny-anexos-us/erp/ODk4NTQ1NzA2/9e2130b76c3c2b9b78613629396da944.jpg</t>
  </si>
  <si>
    <t>https://s3.amazonaws.com/tiny-anexos-us/erp/ODk4NTQ1NzA2/ff6e9fdf3ee87dde02d872c81811e2cf.jpg</t>
  </si>
  <si>
    <t>https://s3.amazonaws.com/tiny-anexos-us/erp/ODk4NTQ1NzA2/5e6886b097ba14f791c170d75048d17a.jpg</t>
  </si>
  <si>
    <t>https://s3.amazonaws.com/tiny-anexos-us/erp/ODk4NTQ1NzA2/4bcd55742c7be8fa1faee76403fee17f.jpg</t>
  </si>
  <si>
    <t>Modelo:Smart||Adicional Kit:-||Modelo Veículo:-||Ano:2008 A 2009||Cor:Grafite||</t>
  </si>
  <si>
    <t>904741464</t>
  </si>
  <si>
    <t>XKI151SMP</t>
  </si>
  <si>
    <t>Travessa Kia - Smart - - - - - 2008 A 2009 - Prata</t>
  </si>
  <si>
    <t>https://s3.amazonaws.com/tiny-anexos-us/erp/ODk4NTQ1NzA2/c982083bcc842983da47a62a1ad87120.jpg</t>
  </si>
  <si>
    <t>https://s3.amazonaws.com/tiny-anexos-us/erp/ODk4NTQ1NzA2/6a3924267f044c6b94d8aeb119c713fb.jpg</t>
  </si>
  <si>
    <t>https://s3.amazonaws.com/tiny-anexos-us/erp/ODk4NTQ1NzA2/061f991e06abc707a7f3371f9b8b768e.jpg</t>
  </si>
  <si>
    <t>https://s3.amazonaws.com/tiny-anexos-us/erp/ODk4NTQ1NzA2/24934c0fec948f0ba96a510a941ebe43.jpg</t>
  </si>
  <si>
    <t>https://s3.amazonaws.com/tiny-anexos-us/erp/ODk4NTQ1NzA2/3912666ee1b48ebb8cb83bac76e904aa.jpg</t>
  </si>
  <si>
    <t>https://s3.amazonaws.com/tiny-anexos-us/erp/ODk4NTQ1NzA2/cea3d49480ec609b39429e6ee466cf2a.jpg</t>
  </si>
  <si>
    <t>Modelo:Smart||Adicional Kit:-||Modelo Veículo:-||Ano:2008 A 2009||Cor:Prata||</t>
  </si>
  <si>
    <t>904741480</t>
  </si>
  <si>
    <t>XKI151SMB</t>
  </si>
  <si>
    <t>Travessa Kia - Smart - - - - - 2008 A 2009 - Preto</t>
  </si>
  <si>
    <t>https://s3.amazonaws.com/tiny-anexos-us/erp/ODk4NTQ1NzA2/4cf707453ff7035b3e8d9adb6ed315c5.jpg</t>
  </si>
  <si>
    <t>https://s3.amazonaws.com/tiny-anexos-us/erp/ODk4NTQ1NzA2/e5fc7d6ef4debabbe7e04c536738f269.jpg</t>
  </si>
  <si>
    <t>https://s3.amazonaws.com/tiny-anexos-us/erp/ODk4NTQ1NzA2/7493cb640ae951e81447e21fa1f73239.jpg</t>
  </si>
  <si>
    <t>https://s3.amazonaws.com/tiny-anexos-us/erp/ODk4NTQ1NzA2/7b6ecf0e6b9938175be6d84fa14aa60d.jpg</t>
  </si>
  <si>
    <t>https://s3.amazonaws.com/tiny-anexos-us/erp/ODk4NTQ1NzA2/78e2492389095ded0e2b6c153c0dd3a5.jpg</t>
  </si>
  <si>
    <t>https://s3.amazonaws.com/tiny-anexos-us/erp/ODk4NTQ1NzA2/9adc56b822238822d98d366a8089e1c9.jpg</t>
  </si>
  <si>
    <t>Modelo:Smart||Adicional Kit:-||Modelo Veículo:-||Ano:2008 A 2009||Cor:Preto||</t>
  </si>
  <si>
    <t>941187772</t>
  </si>
  <si>
    <t>XKI156SMG</t>
  </si>
  <si>
    <t>Travessa Kia - Smart - - - Carens - 1999 A 2013 - Grafite</t>
  </si>
  <si>
    <t>https://s3.amazonaws.com/tiny-anexos-us/erp/ODk4NTQ1NzA2/5ad2d618c4379c288f00f1572be9b3de.jpg</t>
  </si>
  <si>
    <t>https://s3.amazonaws.com/tiny-anexos-us/erp/ODk4NTQ1NzA2/26004d5d931be24ecefe3fd356c00688.jpg</t>
  </si>
  <si>
    <t>https://s3.amazonaws.com/tiny-anexos-us/erp/ODk4NTQ1NzA2/809136f24dbbd7c9196cd372c5254741.jpg</t>
  </si>
  <si>
    <t>https://s3.amazonaws.com/tiny-anexos-us/erp/ODk4NTQ1NzA2/035d84e61709740cf7164a0a0e8afc12.jpg</t>
  </si>
  <si>
    <t>https://s3.amazonaws.com/tiny-anexos-us/erp/ODk4NTQ1NzA2/ae69645ac0f587b88bc049f1b50ca0ee.jpg</t>
  </si>
  <si>
    <t>https://s3.amazonaws.com/tiny-anexos-us/erp/ODk4NTQ1NzA2/554867c0992e2f82d330ef049f4a0279.jpg</t>
  </si>
  <si>
    <t>Modelo:Smart||Adicional Kit:-||Modelo Veículo:Carens||Ano:1999 A 2013||Cor:Grafite||</t>
  </si>
  <si>
    <t>941187738</t>
  </si>
  <si>
    <t>XKI156SMP</t>
  </si>
  <si>
    <t>Travessa Kia - Smart - - - Carens - 1999 A 2013 - Prata</t>
  </si>
  <si>
    <t>https://s3.amazonaws.com/tiny-anexos-us/erp/ODk4NTQ1NzA2/3490cd84c75291801dea28e9b90f6a11.jpg</t>
  </si>
  <si>
    <t>https://s3.amazonaws.com/tiny-anexos-us/erp/ODk4NTQ1NzA2/82e551878071703465e6b846491748ee.jpg</t>
  </si>
  <si>
    <t>https://s3.amazonaws.com/tiny-anexos-us/erp/ODk4NTQ1NzA2/b9909d83988f719bec7ec39abad453ef.jpg</t>
  </si>
  <si>
    <t>https://s3.amazonaws.com/tiny-anexos-us/erp/ODk4NTQ1NzA2/e43fbc8911a9f0a5768a3cb55c29eff8.jpg</t>
  </si>
  <si>
    <t>https://s3.amazonaws.com/tiny-anexos-us/erp/ODk4NTQ1NzA2/1aaaa81c505797953324a7ea8c4c8286.jpg</t>
  </si>
  <si>
    <t>https://s3.amazonaws.com/tiny-anexos-us/erp/ODk4NTQ1NzA2/a9df59a32c412f69fd1adb9a52ad117b.jpg</t>
  </si>
  <si>
    <t>Modelo:Smart||Adicional Kit:-||Modelo Veículo:Carens||Ano:1999 A 2013||Cor:Prata||</t>
  </si>
  <si>
    <t>941187470</t>
  </si>
  <si>
    <t>Travessa Kia - Smart - - - Carens - 1999 A 2013 - Preto</t>
  </si>
  <si>
    <t>https://s3.amazonaws.com/tiny-anexos-us/erp/ODk4NTQ1NzA2/acc6d9bc1828fc8405ca6a50d7c723a4.jpg</t>
  </si>
  <si>
    <t>https://s3.amazonaws.com/tiny-anexos-us/erp/ODk4NTQ1NzA2/ee1fc0cc087eab54bafe17343f7236dd.jpg</t>
  </si>
  <si>
    <t>https://s3.amazonaws.com/tiny-anexos-us/erp/ODk4NTQ1NzA2/6ae1aca6d46db18f731c2f71c6af4cae.jpg</t>
  </si>
  <si>
    <t>https://s3.amazonaws.com/tiny-anexos-us/erp/ODk4NTQ1NzA2/7dfa323feb71da4f3fca0e5769155a22.jpg</t>
  </si>
  <si>
    <t>https://s3.amazonaws.com/tiny-anexos-us/erp/ODk4NTQ1NzA2/4d0499e9a98111b94f3cabf39a358ed0.jpg</t>
  </si>
  <si>
    <t>https://s3.amazonaws.com/tiny-anexos-us/erp/ODk4NTQ1NzA2/40001f829181bd0abad9abd4a9818400.jpg</t>
  </si>
  <si>
    <t>Modelo:Smart||Adicional Kit:-||Modelo Veículo:Carens||Ano:1999 A 2013||Cor:Preto||</t>
  </si>
  <si>
    <t>904741484</t>
  </si>
  <si>
    <t>XKI153SMG</t>
  </si>
  <si>
    <t>Travessa Kia - Smart - - - Sorento (C/ Teto Solar) - 2010 A 2011 - Grafite</t>
  </si>
  <si>
    <t>https://s3.amazonaws.com/tiny-anexos-us/erp/ODk4NTQ1NzA2/d065ed72cca278d67e6d186f9b603d41.jpg</t>
  </si>
  <si>
    <t>https://s3.amazonaws.com/tiny-anexos-us/erp/ODk4NTQ1NzA2/5c85ffe25bdc2f792ca95fe745a543c4.jpg</t>
  </si>
  <si>
    <t>https://s3.amazonaws.com/tiny-anexos-us/erp/ODk4NTQ1NzA2/c3bef5561d8043f798a87ca5cd9efee7.jpg</t>
  </si>
  <si>
    <t>https://s3.amazonaws.com/tiny-anexos-us/erp/ODk4NTQ1NzA2/2acb0942fd064f17f6ca473fbf9da47e.jpg</t>
  </si>
  <si>
    <t>https://s3.amazonaws.com/tiny-anexos-us/erp/ODk4NTQ1NzA2/80d8e3417bed26e26dd104c8c9a53960.jpg</t>
  </si>
  <si>
    <t>https://s3.amazonaws.com/tiny-anexos-us/erp/ODk4NTQ1NzA2/f17365df11161fda565570beb8b5d735.jpg</t>
  </si>
  <si>
    <t>Modelo:Smart||Adicional Kit:-||Modelo Veículo:Sorento (C/ Teto Solar)||Ano:2010 A 2011||Cor:Grafite||</t>
  </si>
  <si>
    <t>904741490</t>
  </si>
  <si>
    <t>XKI153SMP</t>
  </si>
  <si>
    <t>Travessa Kia - Smart - - - Sorento (C/ Teto Solar) - 2010 A 2011 - Prata</t>
  </si>
  <si>
    <t>https://s3.amazonaws.com/tiny-anexos-us/erp/ODk4NTQ1NzA2/800a607d14829f93ca3a3e1f5402f738.jpg</t>
  </si>
  <si>
    <t>https://s3.amazonaws.com/tiny-anexos-us/erp/ODk4NTQ1NzA2/cfe543322c36b239c8b92b6c26b061de.jpg</t>
  </si>
  <si>
    <t>https://s3.amazonaws.com/tiny-anexos-us/erp/ODk4NTQ1NzA2/60c8779355c577081f10247a1bad7de1.jpg</t>
  </si>
  <si>
    <t>https://s3.amazonaws.com/tiny-anexos-us/erp/ODk4NTQ1NzA2/b5b26993b6cc6b0e8d936a483c672cf7.jpg</t>
  </si>
  <si>
    <t>https://s3.amazonaws.com/tiny-anexos-us/erp/ODk4NTQ1NzA2/34b9cb30b8e0c46ba526fd97f799e341.jpg</t>
  </si>
  <si>
    <t>https://s3.amazonaws.com/tiny-anexos-us/erp/ODk4NTQ1NzA2/a4f6c311f4accedfc7383c86bc478706.jpg</t>
  </si>
  <si>
    <t>Modelo:Smart||Adicional Kit:-||Modelo Veículo:Sorento (C/ Teto Solar)||Ano:2010 A 2011||Cor:Prata||</t>
  </si>
  <si>
    <t>904741494</t>
  </si>
  <si>
    <t>XKI153SMB</t>
  </si>
  <si>
    <t>Travessa Kia - Smart - - - Sorento (C/ Teto Solar) - 2010 A 2011 - Preto</t>
  </si>
  <si>
    <t>https://s3.amazonaws.com/tiny-anexos-us/erp/ODk4NTQ1NzA2/821a2905d91e1f047aed7cdbaeaa40f1.jpg</t>
  </si>
  <si>
    <t>https://s3.amazonaws.com/tiny-anexos-us/erp/ODk4NTQ1NzA2/59b2a750276c19babf987d274bae532e.jpg</t>
  </si>
  <si>
    <t>https://s3.amazonaws.com/tiny-anexos-us/erp/ODk4NTQ1NzA2/6ac40475a5d6aa75ca9bdbdb0f171ee2.jpg</t>
  </si>
  <si>
    <t>https://s3.amazonaws.com/tiny-anexos-us/erp/ODk4NTQ1NzA2/07f4f3f19d77e63cb807f2264a8f045d.jpg</t>
  </si>
  <si>
    <t>https://s3.amazonaws.com/tiny-anexos-us/erp/ODk4NTQ1NzA2/51c0272f752e70c09a632b5d55556307.jpg</t>
  </si>
  <si>
    <t>https://s3.amazonaws.com/tiny-anexos-us/erp/ODk4NTQ1NzA2/4bce6c10d21ff0d440a14813b3ff2a10.jpg</t>
  </si>
  <si>
    <t>Modelo:Smart||Adicional Kit:-||Modelo Veículo:Sorento (C/ Teto Solar)||Ano:2010 A 2011||Cor:Preto||</t>
  </si>
  <si>
    <t>904741498</t>
  </si>
  <si>
    <t>XKI152SMG</t>
  </si>
  <si>
    <t>Travessa Kia - Smart - - - Sorento (S/ Teto Solar) - 2010 A 2011 - Grafite</t>
  </si>
  <si>
    <t>https://s3.amazonaws.com/tiny-anexos-us/erp/ODk4NTQ1NzA2/0f677472b9ef9241cc7cfbc99f91b971.jpg</t>
  </si>
  <si>
    <t>https://s3.amazonaws.com/tiny-anexos-us/erp/ODk4NTQ1NzA2/39fa2f1ee22fd14bd1f011a948107432.jpg</t>
  </si>
  <si>
    <t>https://s3.amazonaws.com/tiny-anexos-us/erp/ODk4NTQ1NzA2/88c05e3cde29417f0842a5ec5ca1bf93.jpg</t>
  </si>
  <si>
    <t>https://s3.amazonaws.com/tiny-anexos-us/erp/ODk4NTQ1NzA2/0f8c13c27761a205c17a038f86921b64.jpg</t>
  </si>
  <si>
    <t>https://s3.amazonaws.com/tiny-anexos-us/erp/ODk4NTQ1NzA2/0eb01cb7e991ca0f3c43093dce529dd1.jpg</t>
  </si>
  <si>
    <t>https://s3.amazonaws.com/tiny-anexos-us/erp/ODk4NTQ1NzA2/2d55c04e45e1b960c2638c08ce19af3c.jpg</t>
  </si>
  <si>
    <t>Modelo:Smart||Adicional Kit:-||Modelo Veículo:Sorento (S/ Teto Solar)||Ano:2010 A 2011||Cor:Grafite||</t>
  </si>
  <si>
    <t>904741502</t>
  </si>
  <si>
    <t>XKI152SMP</t>
  </si>
  <si>
    <t>Travessa Kia - Smart - - - Sorento (S/ Teto Solar) - 2010 A 2011 - Prata</t>
  </si>
  <si>
    <t>https://s3.amazonaws.com/tiny-anexos-us/erp/ODk4NTQ1NzA2/de3568cc4928dad1e6b49727f447ed78.jpg</t>
  </si>
  <si>
    <t>https://s3.amazonaws.com/tiny-anexos-us/erp/ODk4NTQ1NzA2/f1513c1705222b494b82119b1c7e0501.jpg</t>
  </si>
  <si>
    <t>https://s3.amazonaws.com/tiny-anexos-us/erp/ODk4NTQ1NzA2/4174a5ff23ddba7dd638ea69a007ac8d.jpg</t>
  </si>
  <si>
    <t>https://s3.amazonaws.com/tiny-anexos-us/erp/ODk4NTQ1NzA2/c6e0040f38a060132531bbd8aa3278ca.jpg</t>
  </si>
  <si>
    <t>https://s3.amazonaws.com/tiny-anexos-us/erp/ODk4NTQ1NzA2/a243b628b0fa76369fd8dd5411279cdc.jpg</t>
  </si>
  <si>
    <t>https://s3.amazonaws.com/tiny-anexos-us/erp/ODk4NTQ1NzA2/9fc265393163f389fdefac43fc3e9bab.jpg</t>
  </si>
  <si>
    <t>Modelo:Smart||Adicional Kit:-||Modelo Veículo:Sorento (S/ Teto Solar)||Ano:2010 A 2011||Cor:Prata||</t>
  </si>
  <si>
    <t>904741508</t>
  </si>
  <si>
    <t>XKI152SMB</t>
  </si>
  <si>
    <t>Travessa Kia - Smart - - - Sorento (S/ Teto Solar) - 2010 A 2011 - Preto</t>
  </si>
  <si>
    <t>https://s3.amazonaws.com/tiny-anexos-us/erp/ODk4NTQ1NzA2/34fa9253b9dfe6f38f9e859b6e1c22fd.jpg</t>
  </si>
  <si>
    <t>https://s3.amazonaws.com/tiny-anexos-us/erp/ODk4NTQ1NzA2/a2e4f905c4fcf3c6f7153f466a1ca762.jpg</t>
  </si>
  <si>
    <t>https://s3.amazonaws.com/tiny-anexos-us/erp/ODk4NTQ1NzA2/354131d828ffee85db47a3f3f514329a.jpg</t>
  </si>
  <si>
    <t>https://s3.amazonaws.com/tiny-anexos-us/erp/ODk4NTQ1NzA2/c95ac83d17ff8ab3cb3d482779e538b0.jpg</t>
  </si>
  <si>
    <t>https://s3.amazonaws.com/tiny-anexos-us/erp/ODk4NTQ1NzA2/9600e51318d17a624232d1fae950a945.jpg</t>
  </si>
  <si>
    <t>https://s3.amazonaws.com/tiny-anexos-us/erp/ODk4NTQ1NzA2/692dcf94c7a2145d4516e706781f5e1a.jpg</t>
  </si>
  <si>
    <t>Modelo:Smart||Adicional Kit:-||Modelo Veículo:Sorento (S/ Teto Solar)||Ano:2010 A 2011||Cor:Preto||</t>
  </si>
  <si>
    <t>904741512</t>
  </si>
  <si>
    <t>XKI154SMG</t>
  </si>
  <si>
    <t>Travessa Kia - Smart - - - Soul - 2008 A 2014 - Grafite</t>
  </si>
  <si>
    <t>https://s3.amazonaws.com/tiny-anexos-us/erp/ODk4NTQ1NzA2/a48c313af19baba3202585c47256a986.jpg</t>
  </si>
  <si>
    <t>https://s3.amazonaws.com/tiny-anexos-us/erp/ODk4NTQ1NzA2/fddb6b0dc2d51daaf60a7d8dc1782293.jpg</t>
  </si>
  <si>
    <t>https://s3.amazonaws.com/tiny-anexos-us/erp/ODk4NTQ1NzA2/21853f5751b257b0d8031d2a745a70ef.jpg</t>
  </si>
  <si>
    <t>https://s3.amazonaws.com/tiny-anexos-us/erp/ODk4NTQ1NzA2/4fd8671ca407624e4dec4e99f17ad5b7.jpg</t>
  </si>
  <si>
    <t>https://s3.amazonaws.com/tiny-anexos-us/erp/ODk4NTQ1NzA2/17e17b7a9fa5f36383b2ef00c5443e26.jpg</t>
  </si>
  <si>
    <t>https://s3.amazonaws.com/tiny-anexos-us/erp/ODk4NTQ1NzA2/f0809aa987e897361b85251009bd9453.jpg</t>
  </si>
  <si>
    <t>Modelo:Smart||Adicional Kit:-||Modelo Veículo:Soul||Ano:2008 A 2014||Cor:Grafite||</t>
  </si>
  <si>
    <t>904741516</t>
  </si>
  <si>
    <t>XKI154SMP</t>
  </si>
  <si>
    <t>Travessa Kia - Smart - - - Soul - 2008 A 2014 - Prata</t>
  </si>
  <si>
    <t>https://s3.amazonaws.com/tiny-anexos-us/erp/ODk4NTQ1NzA2/4f93997f13672db23a4f8f731283db45.jpg</t>
  </si>
  <si>
    <t>https://s3.amazonaws.com/tiny-anexos-us/erp/ODk4NTQ1NzA2/71eb40378f6907f053f017975e85b82b.jpg</t>
  </si>
  <si>
    <t>https://s3.amazonaws.com/tiny-anexos-us/erp/ODk4NTQ1NzA2/f8f8343409547f5686419c3895ba0daf.jpg</t>
  </si>
  <si>
    <t>https://s3.amazonaws.com/tiny-anexos-us/erp/ODk4NTQ1NzA2/79cd7237f208e6d4fb79f79f087d7a50.jpg</t>
  </si>
  <si>
    <t>https://s3.amazonaws.com/tiny-anexos-us/erp/ODk4NTQ1NzA2/ad3a1011d90653bed924108285ef2fe7.jpg</t>
  </si>
  <si>
    <t>https://s3.amazonaws.com/tiny-anexos-us/erp/ODk4NTQ1NzA2/a1e09fc73bf9b97af99703f6c846709d.jpg</t>
  </si>
  <si>
    <t>Modelo:Smart||Adicional Kit:-||Modelo Veículo:Soul||Ano:2008 A 2014||Cor:Prata||</t>
  </si>
  <si>
    <t>904741520</t>
  </si>
  <si>
    <t>XKI154SMB</t>
  </si>
  <si>
    <t>Travessa Kia - Smart - - - Soul - 2008 A 2014 - Preto</t>
  </si>
  <si>
    <t>https://s3.amazonaws.com/tiny-anexos-us/erp/ODk4NTQ1NzA2/49725d6e84ded9e3834eb2c0896a4217.jpg</t>
  </si>
  <si>
    <t>https://s3.amazonaws.com/tiny-anexos-us/erp/ODk4NTQ1NzA2/022d533e3c6596f4d5c0e57972cb4886.jpg</t>
  </si>
  <si>
    <t>https://s3.amazonaws.com/tiny-anexos-us/erp/ODk4NTQ1NzA2/3d5afa1c267541241b0738932c860e62.jpg</t>
  </si>
  <si>
    <t>https://s3.amazonaws.com/tiny-anexos-us/erp/ODk4NTQ1NzA2/8eebcdfe80085581e2ea3c1d9ace6ac9.jpg</t>
  </si>
  <si>
    <t>https://s3.amazonaws.com/tiny-anexos-us/erp/ODk4NTQ1NzA2/9c839e72fd06674f8468b3977e06b967.jpg</t>
  </si>
  <si>
    <t>https://s3.amazonaws.com/tiny-anexos-us/erp/ODk4NTQ1NzA2/d913d303438c8cd509eddc2a77fd23d0.jpg</t>
  </si>
  <si>
    <t>Modelo:Smart||Adicional Kit:-||Modelo Veículo:Soul||Ano:2008 A 2014||Cor:Preto||</t>
  </si>
  <si>
    <t>904741524</t>
  </si>
  <si>
    <t>XKI150SMG</t>
  </si>
  <si>
    <t>Travessa Kia - Smart - - - Sportage - - - Grafite</t>
  </si>
  <si>
    <t>https://s3.amazonaws.com/tiny-anexos-us/erp/ODk4NTQ1NzA2/5dfce1f10923909323f249b90fb3fe36.jpg</t>
  </si>
  <si>
    <t>https://s3.amazonaws.com/tiny-anexos-us/erp/ODk4NTQ1NzA2/5917b1ccdfe95f9ad52ac384fa8dd902.jpg</t>
  </si>
  <si>
    <t>https://s3.amazonaws.com/tiny-anexos-us/erp/ODk4NTQ1NzA2/785f86ce05794c8da4784ffe57f3df70.jpg</t>
  </si>
  <si>
    <t>https://s3.amazonaws.com/tiny-anexos-us/erp/ODk4NTQ1NzA2/05cc636f457adc563f46b24cdd3efba2.jpg</t>
  </si>
  <si>
    <t>https://s3.amazonaws.com/tiny-anexos-us/erp/ODk4NTQ1NzA2/1723027591b583e110040e99f62179b3.jpg</t>
  </si>
  <si>
    <t>https://s3.amazonaws.com/tiny-anexos-us/erp/ODk4NTQ1NzA2/730ceb5c2597e047027ea13051ef0689.jpg</t>
  </si>
  <si>
    <t>Modelo:Smart||Adicional Kit:-||Modelo Veículo:Sportage||Ano:-||Cor:Grafite||</t>
  </si>
  <si>
    <t>924279629</t>
  </si>
  <si>
    <t>XKI150SMP</t>
  </si>
  <si>
    <t>Travessa Kia - Smart - - - Sportage - - - Prata</t>
  </si>
  <si>
    <t>Modelo:Smart||Adicional Kit:-||Modelo Veículo:Sportage||Ano:-||Cor:Prata||</t>
  </si>
  <si>
    <t>904741533</t>
  </si>
  <si>
    <t>XKI150SMB</t>
  </si>
  <si>
    <t>Travessa Kia - Smart - - - Sportage - - - Preto</t>
  </si>
  <si>
    <t>https://s3.amazonaws.com/tiny-anexos-us/erp/ODk4NTQ1NzA2/466a2248657920c1437b251d9d86141b.jpg</t>
  </si>
  <si>
    <t>https://s3.amazonaws.com/tiny-anexos-us/erp/ODk4NTQ1NzA2/7b51daa07ef728892499b4aa127bf9a6.jpg</t>
  </si>
  <si>
    <t>https://s3.amazonaws.com/tiny-anexos-us/erp/ODk4NTQ1NzA2/985e0f25737d9db4c1093d1595b879af.jpg</t>
  </si>
  <si>
    <t>https://s3.amazonaws.com/tiny-anexos-us/erp/ODk4NTQ1NzA2/542d3d92e7d5327c2edd5e4ad5b8b173.jpg</t>
  </si>
  <si>
    <t>https://s3.amazonaws.com/tiny-anexos-us/erp/ODk4NTQ1NzA2/b65f63ed21b1829ee7d424631ea431f9.jpg</t>
  </si>
  <si>
    <t>https://s3.amazonaws.com/tiny-anexos-us/erp/ODk4NTQ1NzA2/58a6b8357c7a369d9a3c314721c9e77e.jpg</t>
  </si>
  <si>
    <t>Modelo:Smart||Adicional Kit:-||Modelo Veículo:Sportage||Ano:-||Cor:Preto||</t>
  </si>
  <si>
    <t>904741539</t>
  </si>
  <si>
    <t>XKI155SMG</t>
  </si>
  <si>
    <t>Travessa Kia - Smart - - - Sportage - Até 2012 - Grafite</t>
  </si>
  <si>
    <t>Travessa Larga Rack de Teto Bagageiro XRack – Segurança, Resistência e Design Premium  Não é plástico. Todo o conjunto de ponteiras e perfis são fabricados 100% em alumínio de alta resistência, garantindo durabilidade e segurança para suas viagens.  Aplicação - Montadora: Kia - Modelo: Sportage - Anos: 2004, 2005, 2006, 2007, 2008, 2009, 2010, 2011, 2012 - Instalação fácil: Fixação direta nas longarinas originais do veículo, sem necessidade de furos ou adaptações.  Mais Espaço e Segurança para suas Viagens  Seu carro foi feito para grandes momentos, e com o Rack de Teto Travessa XRack, você aproveita ainda mais o espaço do seu carro. Ideal para transportar cargas de até 45 kg, esse rack permite que você leve bagagens extras, malas, suportes de bicicleta e outros acessórios com total segurança.  Especificações Técnicas - Modelo transversal para fixação nas longarinas - Perfis de alumínio de alta resistência e leveza - Ponteiras de alumínio, sem plástico, garantindo maior durabilidade - Acabamento premium com pintura eletrostática, proporcionando resistência contra desgastes - Suporta até 45 kg de carga bem distribuída  Conteúdo da Embalagem 2 Perfis de Alumínio (Preto, Prata ou Grafite) 4 Ponteiras de Alumínio Preto 4 Parafusos Sextavados M6x12mm 4 Parafusos de Inox Allen M6x50mm 4 Porcas de Inox Allen M6x35mm 1 Ferramenta Chave Allen 6mm  Informações Importantes  - Kit completo – acompanha todos os itens necessários para instalação - Imagens meramente ilustrativas - Não nos responsabilizamos por instalações feitas de forma incorreta. Recomendamos instalação por um profissional.  Garanta já sua Travessa XRack e aproveite mais praticidade e segurança em todas as suas viagens.</t>
  </si>
  <si>
    <t>https://s3.amazonaws.com/tiny-anexos-us/erp/ODk4NTQ1NzA2/dcbbb47c7c6c7851d1f584485bd4051f.jpeg</t>
  </si>
  <si>
    <t>Modelo:Smart||Adicional Kit:-||Modelo Veículo:Sportage||Ano:Até 2012||Cor:Grafite||</t>
  </si>
  <si>
    <t>904741543</t>
  </si>
  <si>
    <t>Travessa Kia - Smart - - - Sportage - Até 2012 - Prata</t>
  </si>
  <si>
    <t>https://s3.amazonaws.com/tiny-anexos-us/erp/ODk4NTQ1NzA2/66e173e67f117d3b38f4b9dbbfd13781.jpeg</t>
  </si>
  <si>
    <t>Modelo:Smart||Adicional Kit:-||Modelo Veículo:Sportage||Ano:Até 2012||Cor:Prata||</t>
  </si>
  <si>
    <t>904741547</t>
  </si>
  <si>
    <t>Travessa Kia - Smart - - - Sportage - Até 2012 - Preto</t>
  </si>
  <si>
    <t>https://s3.amazonaws.com/tiny-anexos-us/erp/ODk4NTQ1NzA2/38dd76519e13e8907d3c04abd292baf1.jpeg</t>
  </si>
  <si>
    <t>Modelo:Smart||Adicional Kit:-||Modelo Veículo:Sportage||Ano:Até 2012||Cor:Preto||</t>
  </si>
  <si>
    <t>906928077</t>
  </si>
  <si>
    <t>1XGRADGG-1XKI153SMB</t>
  </si>
  <si>
    <t>Travessa Kia - Smart - 1 Gradeado Extra Grande 120 X 100 X 12 cm - Sorento (C/ Teto Solar) - 2010 A 2011 - Preto</t>
  </si>
  <si>
    <t>Modelo:Smart||Adicional Kit:1 Gradeado Extra Grande 120 X 100 X 12 cm||Modelo Veículo:Sorento (C/ Teto Solar)||Ano:2010 A 2011||Cor:Preto||</t>
  </si>
  <si>
    <t>906927880</t>
  </si>
  <si>
    <t>1XGRADGG-1XKI152SMB</t>
  </si>
  <si>
    <t>Travessa Kia - Smart - 1 Gradeado Extra Grande 120 X 100 X 12 cm - Sorento (S/ Teto Solar) - 2010 A 2011 - Preto</t>
  </si>
  <si>
    <t>Modelo:Smart||Adicional Kit:1 Gradeado Extra Grande 120 X 100 X 12 cm||Modelo Veículo:Sorento (S/ Teto Solar)||Ano:2010 A 2011||Cor:Preto||</t>
  </si>
  <si>
    <t>906927709</t>
  </si>
  <si>
    <t>1XGRADGG-1XKI151SMB</t>
  </si>
  <si>
    <t>Travessa Kia - Smart - 1 Gradeado Extra Grande 120 X 100 X 12 cm - Sorento - 2008 A 2009 - Preto</t>
  </si>
  <si>
    <t>Modelo:Smart||Adicional Kit:1 Gradeado Extra Grande 120 X 100 X 12 cm||Modelo Veículo:Sorento||Ano:2008 A 2009||Cor:Preto||</t>
  </si>
  <si>
    <t>906938430</t>
  </si>
  <si>
    <t>1XGRADGG-1XKI154SMB</t>
  </si>
  <si>
    <t>Travessa Kia - Smart - 1 Gradeado Extra Grande 120 X 100 X 12 cm - Soul - Até 2014 - Preto</t>
  </si>
  <si>
    <t>Modelo:Smart||Adicional Kit:1 Gradeado Extra Grande 120 X 100 X 12 cm||Modelo Veículo:Soul||Ano:Até 2014||Cor:Preto||</t>
  </si>
  <si>
    <t>941075375</t>
  </si>
  <si>
    <t>XMA</t>
  </si>
  <si>
    <t xml:space="preserve">Travessa Mahindra </t>
  </si>
  <si>
    <t>Par de Travessas Rack de Teto XRack compatíveis com montadora Mahindra 100% em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</si>
  <si>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https://s3.amazonaws.com/tiny-anexos-us/erp/ODk4NTQ1NzA2/1accac027da11da3f51f85b8cccacc8a.jpg</t>
  </si>
  <si>
    <t>https://s3.amazonaws.com/tiny-anexos-us/erp/ODk4NTQ1NzA2/3e60cc2b297e0598f8258f7b3ec5b595.jpg</t>
  </si>
  <si>
    <t>https://s3.amazonaws.com/tiny-anexos-us/erp/ODk4NTQ1NzA2/0c2ba6a69e74f5009f5b0ab300012339.jpg</t>
  </si>
  <si>
    <t>https://s3.amazonaws.com/tiny-anexos-us/erp/ODk4NTQ1NzA2/0c6334edca4781395a55a5ccbefff42a.jpg</t>
  </si>
  <si>
    <t>https://s3.amazonaws.com/tiny-anexos-us/erp/ODk4NTQ1NzA2/41bd1c2db3da10c79b88165d3234cfc7.jpg</t>
  </si>
  <si>
    <t>https://s3.amazonaws.com/tiny-anexos-us/erp/ODk4NTQ1NzA2/b4f8455601a0355c00c2dd04f045b596.jpg</t>
  </si>
  <si>
    <t>919717849</t>
  </si>
  <si>
    <t>XMA161SLG</t>
  </si>
  <si>
    <t>Travessa Mahindra  - Slim - - - Mahindra SUV - - - Grafite</t>
  </si>
  <si>
    <t>https://s3.amazonaws.com/tiny-anexos-us/erp/ODk4NTQ1NzA2/1041c12ff81ac7201bcf3d243d96c098.jpg</t>
  </si>
  <si>
    <t>https://s3.amazonaws.com/tiny-anexos-us/erp/ODk4NTQ1NzA2/8d28fca71ef402e1ccf97196430ac75f.jpg</t>
  </si>
  <si>
    <t>https://s3.amazonaws.com/tiny-anexos-us/erp/ODk4NTQ1NzA2/37bca96e756322d41929bc0adb248ba0.jpg</t>
  </si>
  <si>
    <t>https://s3.amazonaws.com/tiny-anexos-us/erp/ODk4NTQ1NzA2/c70c2c253b6ad98249ad184c83f27beb.jpg</t>
  </si>
  <si>
    <t>https://s3.amazonaws.com/tiny-anexos-us/erp/ODk4NTQ1NzA2/b2f39918fb22594be6c451372816f608.jpg</t>
  </si>
  <si>
    <t>https://s3.amazonaws.com/tiny-anexos-us/erp/ODk4NTQ1NzA2/4cc148b557c7bf1e41763b3977370a27.jpg</t>
  </si>
  <si>
    <t>Modelo:Slim||Adicional Kit:-||Modelo Veículo:Mahindra SUV||Ano:-||Cor:Grafite||</t>
  </si>
  <si>
    <t>919717853</t>
  </si>
  <si>
    <t>XMA161SLP</t>
  </si>
  <si>
    <t>Travessa Mahindra  - Slim - - - Mahindra SUV - - - Prata</t>
  </si>
  <si>
    <t>https://s3.amazonaws.com/tiny-anexos-us/erp/ODk4NTQ1NzA2/6d51c593526c305f859389867312219e.jpg</t>
  </si>
  <si>
    <t>https://s3.amazonaws.com/tiny-anexos-us/erp/ODk4NTQ1NzA2/a1ea497dc30b1c83dc24eef964473164.jpg</t>
  </si>
  <si>
    <t>https://s3.amazonaws.com/tiny-anexos-us/erp/ODk4NTQ1NzA2/014fa3d5027d9fc12cdc4e253361f8f2.jpg</t>
  </si>
  <si>
    <t>https://s3.amazonaws.com/tiny-anexos-us/erp/ODk4NTQ1NzA2/fd440b549357bbd70bbb304937c31211.jpg</t>
  </si>
  <si>
    <t>https://s3.amazonaws.com/tiny-anexos-us/erp/ODk4NTQ1NzA2/f954d9d4654012a2fad9944804c9a970.jpg</t>
  </si>
  <si>
    <t>https://s3.amazonaws.com/tiny-anexos-us/erp/ODk4NTQ1NzA2/a104aed273e1c35dc7abb27a3e51c08d.jpg</t>
  </si>
  <si>
    <t>Modelo:Slim||Adicional Kit:-||Modelo Veículo:Mahindra SUV||Ano:-||Cor:Prata||</t>
  </si>
  <si>
    <t>919717857</t>
  </si>
  <si>
    <t>XMA161SLB</t>
  </si>
  <si>
    <t>Travessa Mahindra  - Slim - - - Mahindra SUV - - - Preto</t>
  </si>
  <si>
    <t>https://s3.amazonaws.com/tiny-anexos-us/erp/ODk4NTQ1NzA2/9b5c5b05134bd2ae434185bf38ca9b38.jpg</t>
  </si>
  <si>
    <t>https://s3.amazonaws.com/tiny-anexos-us/erp/ODk4NTQ1NzA2/9c3fae721f011a8c20b5d365db30bfd3.jpg</t>
  </si>
  <si>
    <t>https://s3.amazonaws.com/tiny-anexos-us/erp/ODk4NTQ1NzA2/433b5c34cd55927c0f9016a3017e95cb.jpg</t>
  </si>
  <si>
    <t>https://s3.amazonaws.com/tiny-anexos-us/erp/ODk4NTQ1NzA2/22afcd483c880597e539575fc0e9fabb.jpg</t>
  </si>
  <si>
    <t>https://s3.amazonaws.com/tiny-anexos-us/erp/ODk4NTQ1NzA2/cd6c6f4933f429c62277e85d2a56360e.jpg</t>
  </si>
  <si>
    <t>https://s3.amazonaws.com/tiny-anexos-us/erp/ODk4NTQ1NzA2/534933bb79af758c7d4ce1e402e15e0e.jpg</t>
  </si>
  <si>
    <t>Modelo:Slim||Adicional Kit:-||Modelo Veículo:Mahindra SUV||Ano:-||Cor:Preto||</t>
  </si>
  <si>
    <t>941064286</t>
  </si>
  <si>
    <t>XMT</t>
  </si>
  <si>
    <t>Travessa Mitsubishi</t>
  </si>
  <si>
    <t>&lt;p&gt;Travessa de teto X-Rack Mitsubishi PAJERO TR4, Mitsubishi ASX.&lt;br&gt;&lt;br&gt;&lt;br&gt;" NÃO É PLASTICO " TODO CONJUNTO DE PONTEIRAS E BARRAS SÃO FABRICADAS EM ALUMÍNIO&lt;br&gt;&lt;br&gt;Aplicação:&lt;br&gt;Pajeto TR4: 2010 a 2015, todas as versões, 4X2, 4X4, GLS.&lt;br&gt;ASX: Todas as versões.&lt;br&gt;&lt;br&gt;&lt;br&gt;Não é Necessário Furar o Veículo, pois é instalado nas Longarinas&lt;br&gt;&lt;br&gt;Um carro tamanho família como o seu merece ganhar ainda mais espaço para que você leve toda a bagagem e aproveite cada momento das viagens. Por isso, não demore e instale o Rack de Teto Travessa.&lt;br&gt;&lt;br&gt;Ideal para que você leve carga com até 45kg, ele é instalado de maneira simples e sem a necessidade da qualquer adaptação diretamente nas longarinas do veículo.&lt;br&gt;&lt;br&gt;Especificação Técnica:&lt;br&gt;* Modelo Transversal;&lt;br&gt;* Barras de Alumínio de Alta Resistência;&lt;br&gt;* Possui Ponteiras em alumínio ;&lt;br&gt;&lt;br&gt;Acabamento na Cor Preto com Ponteiras Pretas&lt;br&gt;&lt;br&gt;Pintura eletrostática com tratamento&lt;br&gt;&lt;br&gt;Suporta Até 45Kg de Carga Bem Distribuída&lt;br&gt;&lt;br&gt;Não é Necessário Furar o Veículo, pois é instalado nas Longarinas&lt;br&gt;&lt;br&gt;Conteúdo da Embalagem:&lt;br&gt;&lt;br&gt;* 02 perfil de alumínio na cor preta ou prata&lt;br&gt;* 04 ponteiras em alumínio preto&lt;br&gt;* 04 parafusos sextavados M6x12mm&lt;br&gt;* 04 parafusos de inox allen M6x50mm&lt;br&gt;* 04 porcas de inox allen M6x35mm&lt;br&gt;* 01 ferramenta chave allen 6mm&lt;br&gt;&lt;br&gt;Importante:&lt;br&gt;&lt;br&gt;Valor do Kit Completo Par&lt;br&gt;Imagens meramente ilustrativas&lt;br&gt;Não nos responsabilizamos por instalação feitas de forma incorreta.&lt;/p&gt;</t>
  </si>
  <si>
    <t>https://s3.amazonaws.com/tiny-anexos-us/erp/ODk4NTQ1NzA2/4927c453c69099b378c22ac022546f3c.jpeg</t>
  </si>
  <si>
    <t>https://s3.amazonaws.com/tiny-anexos-us/erp/ODk4NTQ1NzA2/96011683e9918c8ca1833b44475b4db3.jpeg</t>
  </si>
  <si>
    <t>https://s3.amazonaws.com/tiny-anexos-us/erp/ODk4NTQ1NzA2/1c4c9ae639858e353d850ccbb186d025.jpeg</t>
  </si>
  <si>
    <t>https://s3.amazonaws.com/tiny-anexos-us/erp/ODk4NTQ1NzA2/804ef33341bd8a15998cecce278a3cf8.jpeg</t>
  </si>
  <si>
    <t>https://s3.amazonaws.com/tiny-anexos-us/erp/ODk4NTQ1NzA2/1e12ec1c2e5e4086cd49293b3b487d5f.jpeg</t>
  </si>
  <si>
    <t>https://s3.amazonaws.com/tiny-anexos-us/erp/ODk4NTQ1NzA2/7006047c40c07eb7950f15b273a0de1e.jpeg</t>
  </si>
  <si>
    <t>920231879</t>
  </si>
  <si>
    <t>Travessa Mitsubishi - Slim - - - ASX Outdoor - 2016 - Grafite</t>
  </si>
  <si>
    <t>https://s3.amazonaws.com/tiny-anexos-us/erp/ODk4NTQ1NzA2/b5776d169dc71f8e162af1dce7cf5a9a.jpg</t>
  </si>
  <si>
    <t>https://s3.amazonaws.com/tiny-anexos-us/erp/ODk4NTQ1NzA2/fafbef4ad0e7dbe2d8592c040819d1b0.jpg</t>
  </si>
  <si>
    <t>https://s3.amazonaws.com/tiny-anexos-us/erp/ODk4NTQ1NzA2/38e5289947c1d5b04610dd3364dc07aa.jpg</t>
  </si>
  <si>
    <t>https://s3.amazonaws.com/tiny-anexos-us/erp/ODk4NTQ1NzA2/2454d75fe0f37ccc70b85c503867da95.jpg</t>
  </si>
  <si>
    <t>https://s3.amazonaws.com/tiny-anexos-us/erp/ODk4NTQ1NzA2/27dd60aa6db159d10c9777e21e8b17be.jpg</t>
  </si>
  <si>
    <t>https://s3.amazonaws.com/tiny-anexos-us/erp/ODk4NTQ1NzA2/81f24bf91f3ca9522f9ffbc522fc3b68.jpg</t>
  </si>
  <si>
    <t>Modelo:Slim||Adicional Kit:-||Modelo Veículo:ASX Outdoor||Ano:2016||Cor:Grafite||</t>
  </si>
  <si>
    <t>919717861</t>
  </si>
  <si>
    <t>Travessa Mitsubishi - Slim - - - ASX Outdoor - 2016 - Prata</t>
  </si>
  <si>
    <t>https://s3.amazonaws.com/tiny-anexos-us/erp/ODk4NTQ1NzA2/974a094a49d3724ef8da53d6f47022cd.jpg</t>
  </si>
  <si>
    <t>https://s3.amazonaws.com/tiny-anexos-us/erp/ODk4NTQ1NzA2/fb37a08ff9a0244afef67fb76fe74622.jpg</t>
  </si>
  <si>
    <t>https://s3.amazonaws.com/tiny-anexos-us/erp/ODk4NTQ1NzA2/becc20e97dbba3b4634f571b12d4b98d.jpg</t>
  </si>
  <si>
    <t>https://s3.amazonaws.com/tiny-anexos-us/erp/ODk4NTQ1NzA2/93b4845c8f9045cbd686d169825f1401.jpg</t>
  </si>
  <si>
    <t>https://s3.amazonaws.com/tiny-anexos-us/erp/ODk4NTQ1NzA2/dc84b5eaace5419e55ac3e26f28e0558.jpg</t>
  </si>
  <si>
    <t>https://s3.amazonaws.com/tiny-anexos-us/erp/ODk4NTQ1NzA2/a990217926c60454e52efbb3a7db2b52.jpg</t>
  </si>
  <si>
    <t>Modelo:Slim||Adicional Kit:-||Modelo Veículo:ASX Outdoor||Ano:2016||Cor:Prata||</t>
  </si>
  <si>
    <t>919717865</t>
  </si>
  <si>
    <t>XMT901SLB</t>
  </si>
  <si>
    <t>Travessa Mitsubishi - Slim - - - ASX Outdoor - 2016 - Preto</t>
  </si>
  <si>
    <t>https://s3.amazonaws.com/tiny-anexos-us/erp/ODk4NTQ1NzA2/7fdb5216fc610c2ce4bf9ac68dbcde55.jpg</t>
  </si>
  <si>
    <t>https://s3.amazonaws.com/tiny-anexos-us/erp/ODk4NTQ1NzA2/e8292c39726844b031ba3909e9959b68.jpg</t>
  </si>
  <si>
    <t>https://s3.amazonaws.com/tiny-anexos-us/erp/ODk4NTQ1NzA2/bbc13d4746ce32e6ce035d7c7e211154.jpg</t>
  </si>
  <si>
    <t>https://s3.amazonaws.com/tiny-anexos-us/erp/ODk4NTQ1NzA2/0e937ec6700541d95de8abc9aa6a1d49.jpg</t>
  </si>
  <si>
    <t>https://s3.amazonaws.com/tiny-anexos-us/erp/ODk4NTQ1NzA2/41919446ae3a0d073f5924259c281a8a.jpg</t>
  </si>
  <si>
    <t>https://s3.amazonaws.com/tiny-anexos-us/erp/ODk4NTQ1NzA2/4fa224f21d34747bfce84216569e8ac7.jpg</t>
  </si>
  <si>
    <t>Modelo:Slim||Adicional Kit:-||Modelo Veículo:ASX Outdoor||Ano:2016||Cor:Preto||</t>
  </si>
  <si>
    <t>904720856</t>
  </si>
  <si>
    <t>XMT904SLG</t>
  </si>
  <si>
    <t>Travessa Mitsubishi - Slim - - - Outlander - 2003 A 2006 - Grafite</t>
  </si>
  <si>
    <t>https://s3.amazonaws.com/tiny-anexos-us/erp/ODk4NTQ1NzA2/8d74f55907e92f53b9ce5bcd0f8d1957.jpg</t>
  </si>
  <si>
    <t>https://s3.amazonaws.com/tiny-anexos-us/erp/ODk4NTQ1NzA2/fdc57a9b49952e554b400476cde37537.jpg</t>
  </si>
  <si>
    <t>https://s3.amazonaws.com/tiny-anexos-us/erp/ODk4NTQ1NzA2/baaa4edd87f5370251e4b0bbec85fd09.jpg</t>
  </si>
  <si>
    <t>https://s3.amazonaws.com/tiny-anexos-us/erp/ODk4NTQ1NzA2/ae8ea0ed0ecfdb86ba7b346f16b61ba6.jpg</t>
  </si>
  <si>
    <t>https://s3.amazonaws.com/tiny-anexos-us/erp/ODk4NTQ1NzA2/210d8745fb66fc6138edd3cd23fa9dd7.jpg</t>
  </si>
  <si>
    <t>https://s3.amazonaws.com/tiny-anexos-us/erp/ODk4NTQ1NzA2/c3eb69e6daf062e07866bb03618fad6b.jpg</t>
  </si>
  <si>
    <t>Modelo:Slim||Adicional Kit:-||Modelo Veículo:Outlander||Ano:2003 A 2006||Cor:Grafite||</t>
  </si>
  <si>
    <t>904720860</t>
  </si>
  <si>
    <t>XMT904SLP</t>
  </si>
  <si>
    <t>Travessa Mitsubishi - Slim - - - Outlander - 2003 A 2006 - Prata</t>
  </si>
  <si>
    <t>https://s3.amazonaws.com/tiny-anexos-us/erp/ODk4NTQ1NzA2/f460fb5dc8e1ec88558f8ac756f394a5.jpg</t>
  </si>
  <si>
    <t>https://s3.amazonaws.com/tiny-anexos-us/erp/ODk4NTQ1NzA2/92cf76fe4bc2f7191121d1318abefa94.jpg</t>
  </si>
  <si>
    <t>https://s3.amazonaws.com/tiny-anexos-us/erp/ODk4NTQ1NzA2/c77db9019382bedae942d833be519479.jpg</t>
  </si>
  <si>
    <t>https://s3.amazonaws.com/tiny-anexos-us/erp/ODk4NTQ1NzA2/f3f7e1f64d4ffa092c4e3e8c071b57d2.jpg</t>
  </si>
  <si>
    <t>https://s3.amazonaws.com/tiny-anexos-us/erp/ODk4NTQ1NzA2/fbc86b9053beafc497a6ab4617ae5418.jpg</t>
  </si>
  <si>
    <t>https://s3.amazonaws.com/tiny-anexos-us/erp/ODk4NTQ1NzA2/3c9033cfe207a8516b85489cfa4687bb.jpg</t>
  </si>
  <si>
    <t>Modelo:Slim||Adicional Kit:-||Modelo Veículo:Outlander||Ano:2003 A 2006||Cor:Prata||</t>
  </si>
  <si>
    <t>904720864</t>
  </si>
  <si>
    <t>XMT904SLB</t>
  </si>
  <si>
    <t>Travessa Mitsubishi - Slim - - - Outlander - 2003 A 2006 - Preto</t>
  </si>
  <si>
    <t>https://s3.amazonaws.com/tiny-anexos-us/erp/ODk4NTQ1NzA2/4e35b8a12265f4cf06beeac494cbb178.jpg</t>
  </si>
  <si>
    <t>https://s3.amazonaws.com/tiny-anexos-us/erp/ODk4NTQ1NzA2/b0a1ab2a6bd6eda4e7e66b03410eed43.jpg</t>
  </si>
  <si>
    <t>https://s3.amazonaws.com/tiny-anexos-us/erp/ODk4NTQ1NzA2/e68f7a3a2310fcc6901e293a8d12e848.jpg</t>
  </si>
  <si>
    <t>https://s3.amazonaws.com/tiny-anexos-us/erp/ODk4NTQ1NzA2/6d2ce33cd2b623bb7602d3f6d27efa75.jpg</t>
  </si>
  <si>
    <t>https://s3.amazonaws.com/tiny-anexos-us/erp/ODk4NTQ1NzA2/3ae5a10f10939a81e62dd2af61187031.jpg</t>
  </si>
  <si>
    <t>https://s3.amazonaws.com/tiny-anexos-us/erp/ODk4NTQ1NzA2/adf122141516fb4b1eb486da975e9826.jpg</t>
  </si>
  <si>
    <t>Modelo:Slim||Adicional Kit:-||Modelo Veículo:Outlander||Ano:2003 A 2006||Cor:Preto||</t>
  </si>
  <si>
    <t>904720868</t>
  </si>
  <si>
    <t>XMT905SLG</t>
  </si>
  <si>
    <t>Travessa Mitsubishi - Slim - - - Pajero Dakar - 2011 A 2017 - Grafite</t>
  </si>
  <si>
    <t>https://s3.amazonaws.com/tiny-anexos-us/erp/ODk4NTQ1NzA2/7c0de228f3af443bea4aa9dbcb4ae3bf.jpg</t>
  </si>
  <si>
    <t>https://s3.amazonaws.com/tiny-anexos-us/erp/ODk4NTQ1NzA2/ad4fb731740a7c3bf7172664901aa93b.jpg</t>
  </si>
  <si>
    <t>https://s3.amazonaws.com/tiny-anexos-us/erp/ODk4NTQ1NzA2/ced7268917348031c748fed14657f2f4.jpg</t>
  </si>
  <si>
    <t>https://s3.amazonaws.com/tiny-anexos-us/erp/ODk4NTQ1NzA2/9c9d401b3ce60c73a485e1d164681ca4.jpg</t>
  </si>
  <si>
    <t>https://s3.amazonaws.com/tiny-anexos-us/erp/ODk4NTQ1NzA2/fa25e8e1728c612ba560b920eacb4659.jpg</t>
  </si>
  <si>
    <t>https://s3.amazonaws.com/tiny-anexos-us/erp/ODk4NTQ1NzA2/e408fc80c3be8fe0074f50b388dfd3bc.jpg</t>
  </si>
  <si>
    <t>Modelo:Slim||Adicional Kit:-||Modelo Veículo:Pajero Dakar||Ano:2011 A 2017||Cor:Grafite||</t>
  </si>
  <si>
    <t>904720872</t>
  </si>
  <si>
    <t>XMT905SLP</t>
  </si>
  <si>
    <t>Travessa Mitsubishi - Slim - - - Pajero Dakar - 2011 A 2017 - Prata</t>
  </si>
  <si>
    <t>https://s3.amazonaws.com/tiny-anexos-us/erp/ODk4NTQ1NzA2/99ffb7ba9b4d260d94fab135d8633914.jpg</t>
  </si>
  <si>
    <t>https://s3.amazonaws.com/tiny-anexos-us/erp/ODk4NTQ1NzA2/753fe3043679f155262ba67a2bad08dd.jpg</t>
  </si>
  <si>
    <t>https://s3.amazonaws.com/tiny-anexos-us/erp/ODk4NTQ1NzA2/13c9e764578b5d02b94b3e33bd0d156f.jpg</t>
  </si>
  <si>
    <t>https://s3.amazonaws.com/tiny-anexos-us/erp/ODk4NTQ1NzA2/52126c3de0baf252bbae525f32545978.jpg</t>
  </si>
  <si>
    <t>https://s3.amazonaws.com/tiny-anexos-us/erp/ODk4NTQ1NzA2/fcf6bf9402148d581af3306a4d8fe330.jpg</t>
  </si>
  <si>
    <t>https://s3.amazonaws.com/tiny-anexos-us/erp/ODk4NTQ1NzA2/a86cc28d32ecc3f6174dfd3288996e8d.jpg</t>
  </si>
  <si>
    <t>Modelo:Slim||Adicional Kit:-||Modelo Veículo:Pajero Dakar||Ano:2011 A 2017||Cor:Prata||</t>
  </si>
  <si>
    <t>904720876</t>
  </si>
  <si>
    <t>Travessa Mitsubishi - Slim - - - Pajero Dakar - 2011 A 2017 - Preto</t>
  </si>
  <si>
    <t>https://s3.amazonaws.com/tiny-anexos-us/erp/ODk4NTQ1NzA2/bcb662f08762dd41c20abe15d0c81aae.jpg</t>
  </si>
  <si>
    <t>https://s3.amazonaws.com/tiny-anexos-us/erp/ODk4NTQ1NzA2/185d8a33a94bdf2288b6c559da50e5a1.jpg</t>
  </si>
  <si>
    <t>https://s3.amazonaws.com/tiny-anexos-us/erp/ODk4NTQ1NzA2/fb811317d8e0c8818f6609dc33f6a9b8.jpg</t>
  </si>
  <si>
    <t>https://s3.amazonaws.com/tiny-anexos-us/erp/ODk4NTQ1NzA2/534c6cb670324df6cb1a745dd852182c.jpg</t>
  </si>
  <si>
    <t>https://s3.amazonaws.com/tiny-anexos-us/erp/ODk4NTQ1NzA2/48e851780163a67151206f852df29234.jpg</t>
  </si>
  <si>
    <t>https://s3.amazonaws.com/tiny-anexos-us/erp/ODk4NTQ1NzA2/8e483159943facca75edd3033a44f586.jpg</t>
  </si>
  <si>
    <t>Modelo:Slim||Adicional Kit:-||Modelo Veículo:Pajero Dakar||Ano:2011 A 2017||Cor:Preto||</t>
  </si>
  <si>
    <t>904720882</t>
  </si>
  <si>
    <t>Travessa Mitsubishi - Slim - - - Pajero Full - 2006 A 2019 - Grafite</t>
  </si>
  <si>
    <t>https://s3.amazonaws.com/tiny-anexos-us/erp/ODk4NTQ1NzA2/4bc4bc5328595dc32a7425244fa355de.jpg</t>
  </si>
  <si>
    <t>https://s3.amazonaws.com/tiny-anexos-us/erp/ODk4NTQ1NzA2/d942862ac490d082c777ce759dde828f.jpg</t>
  </si>
  <si>
    <t>https://s3.amazonaws.com/tiny-anexos-us/erp/ODk4NTQ1NzA2/4209134ad94c7e8f8adc658261df88bb.jpg</t>
  </si>
  <si>
    <t>https://s3.amazonaws.com/tiny-anexos-us/erp/ODk4NTQ1NzA2/816e6ca4f6ea2499a2da1f5e4c54f457.jpg</t>
  </si>
  <si>
    <t>https://s3.amazonaws.com/tiny-anexos-us/erp/ODk4NTQ1NzA2/7d9a0e14d98d8c282717a1a6eb25249a.jpg</t>
  </si>
  <si>
    <t>https://s3.amazonaws.com/tiny-anexos-us/erp/ODk4NTQ1NzA2/85bf1c0371d3fd3cf2b1fd6629e96bdc.jpg</t>
  </si>
  <si>
    <t>Modelo:Slim||Adicional Kit:-||Modelo Veículo:Pajero Full||Ano:2006 A 2019||Cor:Grafite||</t>
  </si>
  <si>
    <t>904720886</t>
  </si>
  <si>
    <t>Travessa Mitsubishi - Slim - - - Pajero Full - 2006 A 2019 - Prata</t>
  </si>
  <si>
    <t>https://s3.amazonaws.com/tiny-anexos-us/erp/ODk4NTQ1NzA2/0b4b9af61d49d8b6e5ae833f0ca7612b.jpg</t>
  </si>
  <si>
    <t>https://s3.amazonaws.com/tiny-anexos-us/erp/ODk4NTQ1NzA2/1cda276237b6f39c5c818c5713e8abd8.jpg</t>
  </si>
  <si>
    <t>https://s3.amazonaws.com/tiny-anexos-us/erp/ODk4NTQ1NzA2/cba11a5f91e0700ef0e34610aa51e3d0.jpg</t>
  </si>
  <si>
    <t>https://s3.amazonaws.com/tiny-anexos-us/erp/ODk4NTQ1NzA2/70ba27c2b985aedc6a2789016582e037.jpg</t>
  </si>
  <si>
    <t>https://s3.amazonaws.com/tiny-anexos-us/erp/ODk4NTQ1NzA2/dfa3dedff61dd188eba091c4c1dbd29e.jpg</t>
  </si>
  <si>
    <t>https://s3.amazonaws.com/tiny-anexos-us/erp/ODk4NTQ1NzA2/2ebe9585408e568359f4dd5563c3fae2.jpg</t>
  </si>
  <si>
    <t>Modelo:Slim||Adicional Kit:-||Modelo Veículo:Pajero Full||Ano:2006 A 2019||Cor:Prata||</t>
  </si>
  <si>
    <t>904720891</t>
  </si>
  <si>
    <t>Travessa Mitsubishi - Slim - - - Pajero Full - 2006 A 2019 - Preto</t>
  </si>
  <si>
    <t>https://s3.amazonaws.com/tiny-anexos-us/erp/ODk4NTQ1NzA2/52d839b05f0fc6025027ab8f0bfa8c31.jpg</t>
  </si>
  <si>
    <t>https://s3.amazonaws.com/tiny-anexos-us/erp/ODk4NTQ1NzA2/b47bf15c7e68f7f4a28444a1935a8136.jpg</t>
  </si>
  <si>
    <t>https://s3.amazonaws.com/tiny-anexos-us/erp/ODk4NTQ1NzA2/21c659d97e4d73abd0f5128a4929ed40.jpg</t>
  </si>
  <si>
    <t>https://s3.amazonaws.com/tiny-anexos-us/erp/ODk4NTQ1NzA2/5c5b22289504a9e919db2c9eb4726685.jpg</t>
  </si>
  <si>
    <t>https://s3.amazonaws.com/tiny-anexos-us/erp/ODk4NTQ1NzA2/fcdcf6494ce422d902038df38ef64f61.jpg</t>
  </si>
  <si>
    <t>https://s3.amazonaws.com/tiny-anexos-us/erp/ODk4NTQ1NzA2/ef1df1fa1c71a6474356bfee5f15f96a.jpg</t>
  </si>
  <si>
    <t>Modelo:Slim||Adicional Kit:-||Modelo Veículo:Pajero Full||Ano:2006 A 2019||Cor:Preto||</t>
  </si>
  <si>
    <t>904720895</t>
  </si>
  <si>
    <t>XMT900SLG</t>
  </si>
  <si>
    <t>Travessa Mitsubishi - Slim - - - Pajero TR4 - 2010 A 2015 - Grafite</t>
  </si>
  <si>
    <t>https://s3.amazonaws.com/tiny-anexos-us/erp/ODk4NTQ1NzA2/47719b1176cd942d032f5ad7de923074.jpg</t>
  </si>
  <si>
    <t>https://s3.amazonaws.com/tiny-anexos-us/erp/ODk4NTQ1NzA2/168d2359390c058e0a672ce459f33766.jpg</t>
  </si>
  <si>
    <t>https://s3.amazonaws.com/tiny-anexos-us/erp/ODk4NTQ1NzA2/2a7fe2927d2dcfa8b9334d16fb65bba1.jpg</t>
  </si>
  <si>
    <t>https://s3.amazonaws.com/tiny-anexos-us/erp/ODk4NTQ1NzA2/aa9a122b13e7ac0570f63bbb2305ea7b.jpg</t>
  </si>
  <si>
    <t>https://s3.amazonaws.com/tiny-anexos-us/erp/ODk4NTQ1NzA2/7073e2b88dbb077cce9404b394727027.jpg</t>
  </si>
  <si>
    <t>https://s3.amazonaws.com/tiny-anexos-us/erp/ODk4NTQ1NzA2/f2d7624453fdb2015fb60941a253a444.jpg</t>
  </si>
  <si>
    <t>Modelo:Slim||Adicional Kit:-||Modelo Veículo:Pajero TR4||Ano:2010 A 2015||Cor:Grafite||</t>
  </si>
  <si>
    <t>904720899</t>
  </si>
  <si>
    <t>Travessa Mitsubishi - Slim - - - Pajero TR4 - 2010 A 2015 - Prata</t>
  </si>
  <si>
    <t>https://s3.amazonaws.com/tiny-anexos-us/erp/ODk4NTQ1NzA2/f9bb1e23a8d94e21739ace882d744837.jpg</t>
  </si>
  <si>
    <t>https://s3.amazonaws.com/tiny-anexos-us/erp/ODk4NTQ1NzA2/740f0974e0507849d908abef29470b4f.jpg</t>
  </si>
  <si>
    <t>https://s3.amazonaws.com/tiny-anexos-us/erp/ODk4NTQ1NzA2/b40e00f33f204c8a7099683b588a7b87.jpg</t>
  </si>
  <si>
    <t>https://s3.amazonaws.com/tiny-anexos-us/erp/ODk4NTQ1NzA2/4125800475f711b679a027bc6f87967a.jpg</t>
  </si>
  <si>
    <t>https://s3.amazonaws.com/tiny-anexos-us/erp/ODk4NTQ1NzA2/71c1efdbbf5f2bfce0adfa99907219f9.jpg</t>
  </si>
  <si>
    <t>https://s3.amazonaws.com/tiny-anexos-us/erp/ODk4NTQ1NzA2/768625b922b0f2aa6bc87fddad724e32.jpg</t>
  </si>
  <si>
    <t>Modelo:Slim||Adicional Kit:-||Modelo Veículo:Pajero TR4||Ano:2010 A 2015||Cor:Prata||</t>
  </si>
  <si>
    <t>904720904</t>
  </si>
  <si>
    <t>Travessa Mitsubishi - Slim - - - Pajero TR4 - 2010 A 2015 - Preto</t>
  </si>
  <si>
    <t>https://s3.amazonaws.com/tiny-anexos-us/erp/ODk4NTQ1NzA2/fdabf45ab9add4a7e92bd26c1324e0fb.jpg</t>
  </si>
  <si>
    <t>https://s3.amazonaws.com/tiny-anexos-us/erp/ODk4NTQ1NzA2/7c721018f86df0257457b7bf91a58bed.jpg</t>
  </si>
  <si>
    <t>https://s3.amazonaws.com/tiny-anexos-us/erp/ODk4NTQ1NzA2/01dec942600afc2cf423a8b29b294d69.jpg</t>
  </si>
  <si>
    <t>https://s3.amazonaws.com/tiny-anexos-us/erp/ODk4NTQ1NzA2/34d0bef832b4e0ac9c2fc730181427ec.jpg</t>
  </si>
  <si>
    <t>https://s3.amazonaws.com/tiny-anexos-us/erp/ODk4NTQ1NzA2/6c3ea52da8f919dec46f0b3d6a77507a.jpg</t>
  </si>
  <si>
    <t>https://s3.amazonaws.com/tiny-anexos-us/erp/ODk4NTQ1NzA2/bd5716fcbc220b6d073ce40018444f1e.jpg</t>
  </si>
  <si>
    <t>Modelo:Slim||Adicional Kit:-||Modelo Veículo:Pajero TR4||Ano:2010 A 2015||Cor:Preto||</t>
  </si>
  <si>
    <t>904741551</t>
  </si>
  <si>
    <t>XMT901SMG</t>
  </si>
  <si>
    <t>Travessa Mitsubishi - Smart - - - ASX Outdoor - 2016 - Grafite</t>
  </si>
  <si>
    <t>https://s3.amazonaws.com/tiny-anexos-us/erp/ODk4NTQ1NzA2/d435936a000bb9f14615805589f1025d.jpg</t>
  </si>
  <si>
    <t>https://s3.amazonaws.com/tiny-anexos-us/erp/ODk4NTQ1NzA2/7d3272bb3599ddcef5fc6475c0923bf9.jpg</t>
  </si>
  <si>
    <t>https://s3.amazonaws.com/tiny-anexos-us/erp/ODk4NTQ1NzA2/2ff301b5e2317027fc5cf8132ea4b26a.jpg</t>
  </si>
  <si>
    <t>https://s3.amazonaws.com/tiny-anexos-us/erp/ODk4NTQ1NzA2/afe9902e5210c9bb36ecbe4a133b2a64.jpg</t>
  </si>
  <si>
    <t>https://s3.amazonaws.com/tiny-anexos-us/erp/ODk4NTQ1NzA2/c6bd0def9361552f1f4d2c55431b037f.jpg</t>
  </si>
  <si>
    <t>https://s3.amazonaws.com/tiny-anexos-us/erp/ODk4NTQ1NzA2/4180c4427ab209a31f390e1e8aa0c077.jpg</t>
  </si>
  <si>
    <t>Modelo:Smart||Adicional Kit:-||Modelo Veículo:ASX Outdoor||Ano:2016||Cor:Grafite||</t>
  </si>
  <si>
    <t>904741555</t>
  </si>
  <si>
    <t>XMT901SMP</t>
  </si>
  <si>
    <t>Travessa Mitsubishi - Smart - - - ASX Outdoor - 2016 - Prata</t>
  </si>
  <si>
    <t>https://s3.amazonaws.com/tiny-anexos-us/erp/ODk4NTQ1NzA2/f6211ced5b92900ab12e725977e9a3dd.jpg</t>
  </si>
  <si>
    <t>https://s3.amazonaws.com/tiny-anexos-us/erp/ODk4NTQ1NzA2/d59c5a8ee82d73d3fe8994b9e7c5efe2.jpg</t>
  </si>
  <si>
    <t>https://s3.amazonaws.com/tiny-anexos-us/erp/ODk4NTQ1NzA2/68d7242eef9f8c4d536f93d7ce919461.jpg</t>
  </si>
  <si>
    <t>https://s3.amazonaws.com/tiny-anexos-us/erp/ODk4NTQ1NzA2/e880d7f210cb8195dcf2094a5fc2fcb2.jpg</t>
  </si>
  <si>
    <t>https://s3.amazonaws.com/tiny-anexos-us/erp/ODk4NTQ1NzA2/b772813334f968ab5990227ba871849e.jpg</t>
  </si>
  <si>
    <t>https://s3.amazonaws.com/tiny-anexos-us/erp/ODk4NTQ1NzA2/3233f05eb387d888cd7eeb92df5f88c7.jpg</t>
  </si>
  <si>
    <t>Modelo:Smart||Adicional Kit:-||Modelo Veículo:ASX Outdoor||Ano:2016||Cor:Prata||</t>
  </si>
  <si>
    <t>904741559</t>
  </si>
  <si>
    <t>Travessa Mitsubishi - Smart - - - ASX Outdoor - 2016 - Preto</t>
  </si>
  <si>
    <t>https://s3.amazonaws.com/tiny-anexos-us/erp/ODk4NTQ1NzA2/a4337cfa57260c5ecd744b0522bd688d.jpg</t>
  </si>
  <si>
    <t>https://s3.amazonaws.com/tiny-anexos-us/erp/ODk4NTQ1NzA2/d90da9afd73edfe68e2e7e70e2f51f8d.jpg</t>
  </si>
  <si>
    <t>https://s3.amazonaws.com/tiny-anexos-us/erp/ODk4NTQ1NzA2/c7a0a6a457627911a41c730c7758b2ab.jpg</t>
  </si>
  <si>
    <t>https://s3.amazonaws.com/tiny-anexos-us/erp/ODk4NTQ1NzA2/9006ad3a52575e60e3718607877b3c27.jpg</t>
  </si>
  <si>
    <t>https://s3.amazonaws.com/tiny-anexos-us/erp/ODk4NTQ1NzA2/d81d6765c7f8527dae4920972abe2c27.jpg</t>
  </si>
  <si>
    <t>https://s3.amazonaws.com/tiny-anexos-us/erp/ODk4NTQ1NzA2/02a1702bea0b280fffb47e63fcf87cc7.jpg</t>
  </si>
  <si>
    <t>Modelo:Smart||Adicional Kit:-||Modelo Veículo:ASX Outdoor||Ano:2016||Cor:Preto||</t>
  </si>
  <si>
    <t>939800769</t>
  </si>
  <si>
    <t>XMT908SMG</t>
  </si>
  <si>
    <t>Travessa Mitsubishi - Smart - - - Outlander - Até 2013 - Grafite</t>
  </si>
  <si>
    <t>Modelo:Smart||Adicional Kit:-||Modelo Veículo:Outlander||Ano:Até 2013||Cor:Grafite||</t>
  </si>
  <si>
    <t>939800888</t>
  </si>
  <si>
    <t>XMT908SMP</t>
  </si>
  <si>
    <t>Travessa Mitsubishi - Smart - - - Outlander - Até 2013 - Prata</t>
  </si>
  <si>
    <t>Modelo:Smart||Adicional Kit:-||Modelo Veículo:Outlander||Ano:Até 2013||Cor:Prata||</t>
  </si>
  <si>
    <t>939799887</t>
  </si>
  <si>
    <t>XMT908SMB</t>
  </si>
  <si>
    <t>Travessa Mitsubishi - Smart - - - Outlander - Até 2013 - Preto</t>
  </si>
  <si>
    <t>Modelo:Smart||Adicional Kit:-||Modelo Veículo:Outlander||Ano:Até 2013||Cor:Preto||</t>
  </si>
  <si>
    <t>939801417</t>
  </si>
  <si>
    <t>XMT909SMG</t>
  </si>
  <si>
    <t>Travessa Mitsubishi - Smart - - - Pajero Dakar - - - Grafite</t>
  </si>
  <si>
    <t>Modelo:Smart||Adicional Kit:-||Modelo Veículo:Pajero Dakar||Ano:-||Cor:Grafite||</t>
  </si>
  <si>
    <t>939801511</t>
  </si>
  <si>
    <t>XMT909SMP</t>
  </si>
  <si>
    <t>Travessa Mitsubishi - Smart - - - Pajero Dakar - - - Prata</t>
  </si>
  <si>
    <t>https://s3.amazonaws.com/tiny-anexos-us/erp/ODk4NTQ1NzA2/7cc835df89c9d0cfe0fc67ed8676cb95.jpg</t>
  </si>
  <si>
    <t>Modelo:Smart||Adicional Kit:-||Modelo Veículo:Pajero Dakar||Ano:-||Cor:Prata||</t>
  </si>
  <si>
    <t>939801526</t>
  </si>
  <si>
    <t>XMT909SMB</t>
  </si>
  <si>
    <t>Travessa Mitsubishi - Smart - - - Pajero Dakar - - - Preto</t>
  </si>
  <si>
    <t>Modelo:Smart||Adicional Kit:-||Modelo Veículo:Pajero Dakar||Ano:-||Cor:Preto||</t>
  </si>
  <si>
    <t>904721364</t>
  </si>
  <si>
    <t>XMT904SMG</t>
  </si>
  <si>
    <t>Travessa Mitsubishi - Smart - - - Pajero Full - 2006 A 2019 - Grafite</t>
  </si>
  <si>
    <t>https://s3.amazonaws.com/tiny-anexos-us/erp/ODk4NTQ1NzA2/8efed285072245dfea3a0408288307c4.jpg</t>
  </si>
  <si>
    <t>https://s3.amazonaws.com/tiny-anexos-us/erp/ODk4NTQ1NzA2/4fa87474cda0324422f13e9f46959fd5.jpg</t>
  </si>
  <si>
    <t>https://s3.amazonaws.com/tiny-anexos-us/erp/ODk4NTQ1NzA2/f1ee90b9d4c8ac8514d10e7efbbbf386.jpg</t>
  </si>
  <si>
    <t>https://s3.amazonaws.com/tiny-anexos-us/erp/ODk4NTQ1NzA2/5a3587d9b49b49a6ad30efcb4703b278.jpg</t>
  </si>
  <si>
    <t>https://s3.amazonaws.com/tiny-anexos-us/erp/ODk4NTQ1NzA2/1367a4bcd0ef0232f5e38094120302d7.jpg</t>
  </si>
  <si>
    <t>https://s3.amazonaws.com/tiny-anexos-us/erp/ODk4NTQ1NzA2/e4c9e5ef8e3254eb8845c1a360643687.jpg</t>
  </si>
  <si>
    <t>Modelo:Smart||Adicional Kit:-||Modelo Veículo:Pajero Full||Ano:2006 A 2019||Cor:Grafite||</t>
  </si>
  <si>
    <t>904721368</t>
  </si>
  <si>
    <t>XMT904SMP</t>
  </si>
  <si>
    <t>Travessa Mitsubishi - Smart - - - Pajero Full - 2006 A 2019 - Prata</t>
  </si>
  <si>
    <t>https://s3.amazonaws.com/tiny-anexos-us/erp/ODk4NTQ1NzA2/fd28f75d49f7e04e843f654401e72953.jpg</t>
  </si>
  <si>
    <t>https://s3.amazonaws.com/tiny-anexos-us/erp/ODk4NTQ1NzA2/c426e7bd95b20b59fd8000cb5e39d744.jpg</t>
  </si>
  <si>
    <t>https://s3.amazonaws.com/tiny-anexos-us/erp/ODk4NTQ1NzA2/4ebd2663cbc2a6ce23cb74fd87819673.jpg</t>
  </si>
  <si>
    <t>https://s3.amazonaws.com/tiny-anexos-us/erp/ODk4NTQ1NzA2/3776589fdf9c51ace8402eef62c1b0e9.jpg</t>
  </si>
  <si>
    <t>https://s3.amazonaws.com/tiny-anexos-us/erp/ODk4NTQ1NzA2/3c6b625eec792a23f8be5f820cdaa5f9.jpg</t>
  </si>
  <si>
    <t>https://s3.amazonaws.com/tiny-anexos-us/erp/ODk4NTQ1NzA2/c77b68b0469b44de07dee2b7eb0334b4.jpg</t>
  </si>
  <si>
    <t>Modelo:Smart||Adicional Kit:-||Modelo Veículo:Pajero Full||Ano:2006 A 2019||Cor:Prata||</t>
  </si>
  <si>
    <t>904721372</t>
  </si>
  <si>
    <t>Travessa Mitsubishi - Smart - - - Pajero Full - 2006 A 2019 - Preto</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</si>
  <si>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Mitsubish Modelo: Pajero full Ano: 2006 a 2019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</si>
  <si>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https://s3.amazonaws.com/tiny-anexos-us/erp/ODk4NTQ1NzA2/4967936cfbae1d6d806680ad59989da7.jpg</t>
  </si>
  <si>
    <t>https://s3.amazonaws.com/tiny-anexos-us/erp/ODk4NTQ1NzA2/f0e2bab7b0568861e8f066dac3392d38.jpg</t>
  </si>
  <si>
    <t>https://s3.amazonaws.com/tiny-anexos-us/erp/ODk4NTQ1NzA2/d25ba33b07f3fc5a70756ac0b7585d1d.jpg</t>
  </si>
  <si>
    <t>https://s3.amazonaws.com/tiny-anexos-us/erp/ODk4NTQ1NzA2/a086801786b9e74636290f787b9dc9c6.jpg</t>
  </si>
  <si>
    <t>https://s3.amazonaws.com/tiny-anexos-us/erp/ODk4NTQ1NzA2/ab1004a9a03a3fecabfa474841dd2c88.jpg</t>
  </si>
  <si>
    <t>https://s3.amazonaws.com/tiny-anexos-us/erp/ODk4NTQ1NzA2/fb24e0a78c35ebfa1c3316517344c0c9.jpg</t>
  </si>
  <si>
    <t>Modelo:Smart||Adicional Kit:-||Modelo Veículo:Pajero Full||Ano:2006 A 2019||Cor:Preto||</t>
  </si>
  <si>
    <t>904721417</t>
  </si>
  <si>
    <t>XMT906SMP</t>
  </si>
  <si>
    <t>Travessa Mitsubishi - Smart - - - Pajero Full - 2007 A 2019 - Prata</t>
  </si>
  <si>
    <t>8708.10.00</t>
  </si>
  <si>
    <t>https://s3.amazonaws.com/tiny-anexos-us/erp/ODk4NTQ1NzA2/fbd939c467158f5c924e545ed9341ee9.jpg</t>
  </si>
  <si>
    <t>https://s3.amazonaws.com/tiny-anexos-us/erp/ODk4NTQ1NzA2/fa33ba2ce246a90d9bae5bed083b17bd.jpg</t>
  </si>
  <si>
    <t>https://s3.amazonaws.com/tiny-anexos-us/erp/ODk4NTQ1NzA2/3cd8344259860856f0127c006b1c03a5.jpg</t>
  </si>
  <si>
    <t>https://s3.amazonaws.com/tiny-anexos-us/erp/ODk4NTQ1NzA2/a52b0b56450f4cead357daa06f8e9a78.jpg</t>
  </si>
  <si>
    <t>https://s3.amazonaws.com/tiny-anexos-us/erp/ODk4NTQ1NzA2/62ca11eb9e24728f9c3f49eb5f48a182.jpg</t>
  </si>
  <si>
    <t>https://s3.amazonaws.com/tiny-anexos-us/erp/ODk4NTQ1NzA2/95612b34765d8c649cf0991e4f8419f4.jpg</t>
  </si>
  <si>
    <t>Modelo:Smart||Adicional Kit:-||Modelo Veículo:Pajero Full||Ano:2007 A 2019||Cor:Prata||</t>
  </si>
  <si>
    <t>904721360</t>
  </si>
  <si>
    <t>Travessa Mitsubishi - Smart - - - Pajero Full - 2007 A 2019 - Preto</t>
  </si>
  <si>
    <t>https://s3.amazonaws.com/tiny-anexos-us/erp/ODk4NTQ1NzA2/75c020b00e6f70fb30cf22534489ebeb.jpg</t>
  </si>
  <si>
    <t>https://s3.amazonaws.com/tiny-anexos-us/erp/ODk4NTQ1NzA2/3e1f1dd425c1ded7f9202ac9c6fb26d2.jpg</t>
  </si>
  <si>
    <t>https://s3.amazonaws.com/tiny-anexos-us/erp/ODk4NTQ1NzA2/94e37e180094789f3de7dea6039c0e4b.jpg</t>
  </si>
  <si>
    <t>https://s3.amazonaws.com/tiny-anexos-us/erp/ODk4NTQ1NzA2/204c0bbe5d3f1e3b32b827360180d176.jpg</t>
  </si>
  <si>
    <t>https://s3.amazonaws.com/tiny-anexos-us/erp/ODk4NTQ1NzA2/3343299fc0878601c3d08006cf671987.jpg</t>
  </si>
  <si>
    <t>https://s3.amazonaws.com/tiny-anexos-us/erp/ODk4NTQ1NzA2/edcc788b40c8c116be899d39a7ca5542.jpg</t>
  </si>
  <si>
    <t>Modelo:Smart||Adicional Kit:-||Modelo Veículo:Pajero Full||Ano:2007 A 2019||Cor:Preto||</t>
  </si>
  <si>
    <t>904741579</t>
  </si>
  <si>
    <t>XMT907SMG</t>
  </si>
  <si>
    <t>Travessa Mitsubishi - Smart - - - Pajero TR4 (1 Perfil) - - - Grafite</t>
  </si>
  <si>
    <t>Modelo:Smart||Adicional Kit:-||Modelo Veículo:Pajero TR4 (1 Perfil)||Ano:-||Cor:Grafite||</t>
  </si>
  <si>
    <t>904741583</t>
  </si>
  <si>
    <t>XMT907SMP</t>
  </si>
  <si>
    <t>Travessa Mitsubishi - Smart - - - Pajero TR4 (1 Perfil) - - - Prata</t>
  </si>
  <si>
    <t>Modelo:Smart||Adicional Kit:-||Modelo Veículo:Pajero TR4 (1 Perfil)||Ano:-||Cor:Prata||</t>
  </si>
  <si>
    <t>904741587</t>
  </si>
  <si>
    <t>XMT907SMB</t>
  </si>
  <si>
    <t>Travessa Mitsubishi - Smart - - - Pajero TR4 (1 Perfil) - - - Preto</t>
  </si>
  <si>
    <t>Modelo:Smart||Adicional Kit:-||Modelo Veículo:Pajero TR4 (1 Perfil)||Ano:-||Cor:Preto||</t>
  </si>
  <si>
    <t>904741563</t>
  </si>
  <si>
    <t>XMT900SMG</t>
  </si>
  <si>
    <t>Travessa Mitsubishi - Smart - - - Pajero TR4 - 2010 A 2015 - Grafite</t>
  </si>
  <si>
    <t>https://s3.amazonaws.com/tiny-anexos-us/erp/ODk4NTQ1NzA2/d44596dcb940ff2b013aa7feeb3bfd52.jpg</t>
  </si>
  <si>
    <t>https://s3.amazonaws.com/tiny-anexos-us/erp/ODk4NTQ1NzA2/3c20139870581d14d806f2abd3b27a57.jpg</t>
  </si>
  <si>
    <t>https://s3.amazonaws.com/tiny-anexos-us/erp/ODk4NTQ1NzA2/5227402a0423fff801278418750b959c.jpg</t>
  </si>
  <si>
    <t>https://s3.amazonaws.com/tiny-anexos-us/erp/ODk4NTQ1NzA2/c9c496133ed338eaf6554c48acee9a89.jpg</t>
  </si>
  <si>
    <t>https://s3.amazonaws.com/tiny-anexos-us/erp/ODk4NTQ1NzA2/bfaebad68e740348e9a57a715a1db0cf.jpg</t>
  </si>
  <si>
    <t>https://s3.amazonaws.com/tiny-anexos-us/erp/ODk4NTQ1NzA2/8ae6761f0286af2433c1592beb143500.jpg</t>
  </si>
  <si>
    <t>Modelo:Smart||Adicional Kit:-||Modelo Veículo:Pajero TR4||Ano:2010 A 2015||Cor:Grafite||</t>
  </si>
  <si>
    <t>904741567</t>
  </si>
  <si>
    <t>XMT900SMP</t>
  </si>
  <si>
    <t>Travessa Mitsubishi - Smart - - - Pajero TR4 - 2010 A 2015 - Prata</t>
  </si>
  <si>
    <t>https://s3.amazonaws.com/tiny-anexos-us/erp/ODk4NTQ1NzA2/f1afad2dfe559740a6bd13b92e064900.jpg</t>
  </si>
  <si>
    <t>https://s3.amazonaws.com/tiny-anexos-us/erp/ODk4NTQ1NzA2/d0c60375dde2bffc703fcab9f847f9e7.jpg</t>
  </si>
  <si>
    <t>https://s3.amazonaws.com/tiny-anexos-us/erp/ODk4NTQ1NzA2/9ddcab077b087f83e19e0d2e1176fb64.jpg</t>
  </si>
  <si>
    <t>https://s3.amazonaws.com/tiny-anexos-us/erp/ODk4NTQ1NzA2/4062641f57386ee5e3b0c7dfc5d11136.jpg</t>
  </si>
  <si>
    <t>https://s3.amazonaws.com/tiny-anexos-us/erp/ODk4NTQ1NzA2/99ad8c42df441c09791987b87caefa52.jpg</t>
  </si>
  <si>
    <t>https://s3.amazonaws.com/tiny-anexos-us/erp/ODk4NTQ1NzA2/1f45c5113a1f256de0ae8c14733e5ba2.jpg</t>
  </si>
  <si>
    <t>Modelo:Smart||Adicional Kit:-||Modelo Veículo:Pajero TR4||Ano:2010 A 2015||Cor:Prata||</t>
  </si>
  <si>
    <t>904741571</t>
  </si>
  <si>
    <t>Travessa Mitsubishi - Smart - - - Pajero TR4 - 2010 A 2015 - Preto</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</si>
  <si>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Mitsubish Modelo: Pajero TR4  Ano: 2010 a 2015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</si>
  <si>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https://s3.amazonaws.com/tiny-anexos-us/erp/ODk4NTQ1NzA2/55712c213663412cb5e8c63a6e586de2.jpg</t>
  </si>
  <si>
    <t>https://s3.amazonaws.com/tiny-anexos-us/erp/ODk4NTQ1NzA2/0a2e3e143dfabb4e96c79b71ce4e4857.jpg</t>
  </si>
  <si>
    <t>https://s3.amazonaws.com/tiny-anexos-us/erp/ODk4NTQ1NzA2/deaee311372b4039199c1c414ae9e3b6.jpg</t>
  </si>
  <si>
    <t>https://s3.amazonaws.com/tiny-anexos-us/erp/ODk4NTQ1NzA2/83613bc7c1f81a5bb3d782533ed64197.jpg</t>
  </si>
  <si>
    <t>https://s3.amazonaws.com/tiny-anexos-us/erp/ODk4NTQ1NzA2/1c0e0e7059e3fe6c8d8d358f327e6f0c.jpg</t>
  </si>
  <si>
    <t>https://s3.amazonaws.com/tiny-anexos-us/erp/ODk4NTQ1NzA2/dd488d5a6b8341c8934580343a7b4d91.jpg</t>
  </si>
  <si>
    <t>Modelo:Smart||Adicional Kit:-||Modelo Veículo:Pajero TR4||Ano:2010 A 2015||Cor:Preto||</t>
  </si>
  <si>
    <t>904741575</t>
  </si>
  <si>
    <t>1XGRADGG-1XMT900SMB</t>
  </si>
  <si>
    <t>Travessa Mitsubishi - Smart - 1 Gradeado Extra Grande 120 X 100 X 12 cm - Pajero TR4 - 2010 A 2015 - Preto</t>
  </si>
  <si>
    <t>Modelo:Smart||Adicional Kit:1 Gradeado Extra Grande 120 X 100 X 12 cm||Modelo Veículo:Pajero TR4||Ano:2010 A 2015||Cor:Preto||</t>
  </si>
  <si>
    <t>904740356</t>
  </si>
  <si>
    <t>1XGRADM-1XMT901SMB</t>
  </si>
  <si>
    <t>Travessa Mitsubishi - Smart - 1 Gradeado Médio 100 X 80 X 12 cm - ASX Outdoor - 2016 - Preto</t>
  </si>
  <si>
    <t>Modelo:Smart||Adicional Kit:1 Gradeado Médio 100 X 80 X 12 cm||Modelo Veículo:ASX Outdoor||Ano:2016||Cor:Preto||</t>
  </si>
  <si>
    <t>904721435</t>
  </si>
  <si>
    <t>XMT901STG</t>
  </si>
  <si>
    <t>Travessa Mitsubishi - Style - - - ASX - 2017 A 2022 - Grafite</t>
  </si>
  <si>
    <t>Modelo:Style||Adicional Kit:-||Modelo Veículo:ASX||Ano:2017 A 2022||Cor:Grafite||</t>
  </si>
  <si>
    <t>904721439</t>
  </si>
  <si>
    <t>XMT901STP</t>
  </si>
  <si>
    <t>Travessa Mitsubishi - Style - - - ASX - 2017 A 2022 - Prata</t>
  </si>
  <si>
    <t>Modelo:Style||Adicional Kit:-||Modelo Veículo:ASX||Ano:2017 A 2022||Cor:Prata||</t>
  </si>
  <si>
    <t>904721443</t>
  </si>
  <si>
    <t>XMT901STB</t>
  </si>
  <si>
    <t>Travessa Mitsubishi - Style - - - ASX - 2017 A 2022 - Preto</t>
  </si>
  <si>
    <t>Modelo:Style||Adicional Kit:-||Modelo Veículo:ASX||Ano:2017 A 2022||Cor:Preto||</t>
  </si>
  <si>
    <t>904744068</t>
  </si>
  <si>
    <t>XMT903TBG</t>
  </si>
  <si>
    <t>Travessa Mitsubishi - Tubular - - - Airtrek - - - Grafite</t>
  </si>
  <si>
    <t>Travessa De Teto Rack Bagageiro AirTrek - 2004 a 2009   " NÃO É PLASTICO " TODO CONJUNTO DE PONTEIRAS E BARRAS SÃO FABRICADAS EM ALUMÍNIO  Aplicação: AIRTREK - 2004 a 2009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</si>
  <si>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https://s3.amazonaws.com/tiny-anexos-us/erp/ODk4NTQ1NzA2/0a70ed1e9ba74bca778e85bf56d2c671.jpeg</t>
  </si>
  <si>
    <t>Modelo:Tubular||Adicional Kit:-||Modelo Veículo:Airtrek||Ano:-||Cor:Grafite||</t>
  </si>
  <si>
    <t>904744075</t>
  </si>
  <si>
    <t>XMT903TBP</t>
  </si>
  <si>
    <t>Travessa Mitsubishi - Tubular - - - Airtrek - - - Prata</t>
  </si>
  <si>
    <t>https://s3.amazonaws.com/tiny-anexos-us/erp/ODk4NTQ1NzA2/a7073c418ac9dfb543b072a0c42d823d.jpeg</t>
  </si>
  <si>
    <t>Modelo:Tubular||Adicional Kit:-||Modelo Veículo:Airtrek||Ano:-||Cor:Prata||</t>
  </si>
  <si>
    <t>904744079</t>
  </si>
  <si>
    <t>XMT903TBB</t>
  </si>
  <si>
    <t>Travessa Mitsubishi - Tubular - - - Airtrek - - - Preto</t>
  </si>
  <si>
    <t>https://s3.amazonaws.com/tiny-anexos-us/erp/ODk4NTQ1NzA2/5bd1d97b334954a65d884485d63782a9.jpeg</t>
  </si>
  <si>
    <t>Modelo:Tubular||Adicional Kit:-||Modelo Veículo:Airtrek||Ano:-||Cor:Preto||</t>
  </si>
  <si>
    <t>904744083</t>
  </si>
  <si>
    <t>XMT904TBG</t>
  </si>
  <si>
    <t>Travessa Mitsubishi - Tubular - - - Outlander - Até 2013 - Grafite</t>
  </si>
  <si>
    <t>Modelo:Tubular||Adicional Kit:-||Modelo Veículo:Outlander||Ano:Até 2013||Cor:Grafite||</t>
  </si>
  <si>
    <t>904744087</t>
  </si>
  <si>
    <t>XMT904TBP</t>
  </si>
  <si>
    <t>Travessa Mitsubishi - Tubular - - - Outlander - Até 2013 - Prata</t>
  </si>
  <si>
    <t>Modelo:Tubular||Adicional Kit:-||Modelo Veículo:Outlander||Ano:Até 2013||Cor:Prata||</t>
  </si>
  <si>
    <t>904744091</t>
  </si>
  <si>
    <t>XMT904TBB</t>
  </si>
  <si>
    <t>Travessa Mitsubishi - Tubular - - - Outlander - Até 2013 - Preto</t>
  </si>
  <si>
    <t>Modelo:Tubular||Adicional Kit:-||Modelo Veículo:Outlander||Ano:Até 2013||Cor:Preto||</t>
  </si>
  <si>
    <t>904744095</t>
  </si>
  <si>
    <t>XMT905TBG</t>
  </si>
  <si>
    <t>Travessa Mitsubishi - Tubular - - - Pajero Dakar - - - Grafite</t>
  </si>
  <si>
    <t>Modelo:Tubular||Adicional Kit:-||Modelo Veículo:Pajero Dakar||Ano:-||Cor:Grafite||</t>
  </si>
  <si>
    <t>904744099</t>
  </si>
  <si>
    <t>XMT905TBP</t>
  </si>
  <si>
    <t>Travessa Mitsubishi - Tubular - - - Pajero Dakar - - - Prata</t>
  </si>
  <si>
    <t>https://s3.amazonaws.com/tiny-anexos-us/erp/ODk4NTQ1NzA2/af9a6d3229828f2e2e8afdba066c61e8.jpg</t>
  </si>
  <si>
    <t>https://s3.amazonaws.com/tiny-anexos-us/erp/ODk4NTQ1NzA2/84717e059c9fe48cae86c405c1c00d17.jpg</t>
  </si>
  <si>
    <t>https://s3.amazonaws.com/tiny-anexos-us/erp/ODk4NTQ1NzA2/49222c36ee38a15ce5d35d7509a665dc.jpg</t>
  </si>
  <si>
    <t>https://s3.amazonaws.com/tiny-anexos-us/erp/ODk4NTQ1NzA2/2bada851e13686e236486063a90d4f69.jpg</t>
  </si>
  <si>
    <t>https://s3.amazonaws.com/tiny-anexos-us/erp/ODk4NTQ1NzA2/2e90be0d33f5fef84c11da4d6d5456cf.jpg</t>
  </si>
  <si>
    <t>https://s3.amazonaws.com/tiny-anexos-us/erp/ODk4NTQ1NzA2/140d59cea9d8062457098601567cfa11.jpg</t>
  </si>
  <si>
    <t>Modelo:Tubular||Adicional Kit:-||Modelo Veículo:Pajero Dakar||Ano:-||Cor:Prata||</t>
  </si>
  <si>
    <t>904744104</t>
  </si>
  <si>
    <t>Travessa Mitsubishi - Tubular - - - Pajero Dakar - - - Preto</t>
  </si>
  <si>
    <t>https://s3.amazonaws.com/tiny-anexos-us/erp/ODk4NTQ1NzA2/0c560d4acdd4446a628bb37d0c4391aa.jpg</t>
  </si>
  <si>
    <t>https://s3.amazonaws.com/tiny-anexos-us/erp/ODk4NTQ1NzA2/070311b717671018f10644a1081404fd.jpg</t>
  </si>
  <si>
    <t>https://s3.amazonaws.com/tiny-anexos-us/erp/ODk4NTQ1NzA2/ddf2c10e15b83b12bb57dde9e9c91430.jpg</t>
  </si>
  <si>
    <t>https://s3.amazonaws.com/tiny-anexos-us/erp/ODk4NTQ1NzA2/fd934d3b9c580719e0b21d906be5249c.jpg</t>
  </si>
  <si>
    <t>https://s3.amazonaws.com/tiny-anexos-us/erp/ODk4NTQ1NzA2/aa20149f0660c057c4f102702efbda40.jpg</t>
  </si>
  <si>
    <t>https://s3.amazonaws.com/tiny-anexos-us/erp/ODk4NTQ1NzA2/f6d1c9200365f7f322d907ece3bc0586.jpg</t>
  </si>
  <si>
    <t>Modelo:Tubular||Adicional Kit:-||Modelo Veículo:Pajero Dakar||Ano:-||Cor:Preto||</t>
  </si>
  <si>
    <t>904744108</t>
  </si>
  <si>
    <t>XMT906TBG</t>
  </si>
  <si>
    <t>Travessa Mitsubishi - Tubular - - - Pajero Full - - - Grafite</t>
  </si>
  <si>
    <t>Modelo:Tubular||Adicional Kit:-||Modelo Veículo:Pajero Full||Ano:-||Cor:Grafite||</t>
  </si>
  <si>
    <t>904744112</t>
  </si>
  <si>
    <t>XMT906TBP</t>
  </si>
  <si>
    <t>Travessa Mitsubishi - Tubular - - - Pajero Full - - - Prata</t>
  </si>
  <si>
    <t>Modelo:Tubular||Adicional Kit:-||Modelo Veículo:Pajero Full||Ano:-||Cor:Prata||</t>
  </si>
  <si>
    <t>904744122</t>
  </si>
  <si>
    <t>XMT906TBB</t>
  </si>
  <si>
    <t>Travessa Mitsubishi - Tubular - - - Pajero Full - - - Preto</t>
  </si>
  <si>
    <t>Modelo:Tubular||Adicional Kit:-||Modelo Veículo:Pajero Full||Ano:-||Cor:Preto||</t>
  </si>
  <si>
    <t>904740418</t>
  </si>
  <si>
    <t>Travessa Mitsubishi - Tubular - - - Pajero Sport (3 Perfis) - - - Grafite</t>
  </si>
  <si>
    <t>Modelo:Tubular||Adicional Kit:-||Modelo Veículo:Pajero Sport (3 Perfis)||Ano:-||Cor:Grafite||</t>
  </si>
  <si>
    <t>904740425</t>
  </si>
  <si>
    <t>3XMT902TBP</t>
  </si>
  <si>
    <t>Travessa Mitsubishi - Tubular - - - Pajero Sport (3 Perfis) - - - Prata</t>
  </si>
  <si>
    <t>Modelo:Tubular||Adicional Kit:-||Modelo Veículo:Pajero Sport (3 Perfis)||Ano:-||Cor:Prata||</t>
  </si>
  <si>
    <t>904740429</t>
  </si>
  <si>
    <t>Travessa Mitsubishi - Tubular - - - Pajero Sport (3 Perfis) - - - Preto</t>
  </si>
  <si>
    <t>Modelo:Tubular||Adicional Kit:-||Modelo Veículo:Pajero Sport (3 Perfis)||Ano:-||Cor:Preto||</t>
  </si>
  <si>
    <t>904744134</t>
  </si>
  <si>
    <t>Travessa Mitsubishi - Tubular - - - Pajero Sport - - - Grafite</t>
  </si>
  <si>
    <t>https://s3.amazonaws.com/tiny-anexos-us/erp/ODk4NTQ1NzA2/9efd3a0d722f13e08199edb3118617dc.jpg</t>
  </si>
  <si>
    <t>https://s3.amazonaws.com/tiny-anexos-us/erp/ODk4NTQ1NzA2/bf498df00274e63631345ff65b4a5c39.jpg</t>
  </si>
  <si>
    <t>https://s3.amazonaws.com/tiny-anexos-us/erp/ODk4NTQ1NzA2/3a3781d515c246d3633b297aa84c2ac4.jpg</t>
  </si>
  <si>
    <t>https://s3.amazonaws.com/tiny-anexos-us/erp/ODk4NTQ1NzA2/a6ffa0219fd97a041c1a78599752a246.jpg</t>
  </si>
  <si>
    <t>https://s3.amazonaws.com/tiny-anexos-us/erp/ODk4NTQ1NzA2/5462e2cafd28e4002b1280c6a9fb7930.jpg</t>
  </si>
  <si>
    <t>Modelo:Tubular||Adicional Kit:-||Modelo Veículo:Pajero Sport||Ano:-||Cor:Grafite||</t>
  </si>
  <si>
    <t>904744130</t>
  </si>
  <si>
    <t>Travessa Mitsubishi - Tubular - - - Pajero Sport - - - Prata</t>
  </si>
  <si>
    <t>https://s3.amazonaws.com/tiny-anexos-us/erp/ODk4NTQ1NzA2/69e658d6adf3cde0c26c8007baebcebb.jpg</t>
  </si>
  <si>
    <t>https://s3.amazonaws.com/tiny-anexos-us/erp/ODk4NTQ1NzA2/def9f8c7ea017741eadd8faa3897faa5.jpg</t>
  </si>
  <si>
    <t>https://s3.amazonaws.com/tiny-anexos-us/erp/ODk4NTQ1NzA2/a9a5dd897249b77b2adaa8a3edab3c18.jpg</t>
  </si>
  <si>
    <t>https://s3.amazonaws.com/tiny-anexos-us/erp/ODk4NTQ1NzA2/2ddf896053e083a24e56dee0ada04483.jpg</t>
  </si>
  <si>
    <t>https://s3.amazonaws.com/tiny-anexos-us/erp/ODk4NTQ1NzA2/9622abbe11ab5b275789b4ebd64d1e9f.jpg</t>
  </si>
  <si>
    <t>Modelo:Tubular||Adicional Kit:-||Modelo Veículo:Pajero Sport||Ano:-||Cor:Prata||</t>
  </si>
  <si>
    <t>904744138</t>
  </si>
  <si>
    <t>Travessa Mitsubishi - Tubular - - - Pajero Sport - - - Preto</t>
  </si>
  <si>
    <t>-7763</t>
  </si>
  <si>
    <t>Travessa De Teto Rack Bagageiro Pajero Sport Tubular Ate 2010  " NÃO É PLASTICO " TODO CONJUNTO DE PONTEIRAS E BARRAS SÃO FABRICADAS EM ALUMÍNIO  Aplicação:  Pajero Sport Tubular Ate 2010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</si>
  <si>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https://s3.amazonaws.com/tiny-anexos-us/erp/ODk4NTQ1NzA2/be3970906105e5f70607b8e0981905fd.jpeg</t>
  </si>
  <si>
    <t>https://s3.amazonaws.com/tiny-anexos-us/erp/ODk4NTQ1NzA2/3b7cffe10057ec19bc1acfc37317817f.jpeg</t>
  </si>
  <si>
    <t>https://s3.amazonaws.com/tiny-anexos-us/erp/ODk4NTQ1NzA2/fd06f7ed63ff1835d3080f242facd653.jpeg</t>
  </si>
  <si>
    <t>https://s3.amazonaws.com/tiny-anexos-us/erp/ODk4NTQ1NzA2/311adf984cad05a00c7da46fa67ca8de.jpeg</t>
  </si>
  <si>
    <t>https://s3.amazonaws.com/tiny-anexos-us/erp/ODk4NTQ1NzA2/fdb51a00124f1b7bf548ae9804106d51.jpeg</t>
  </si>
  <si>
    <t>https://s3.amazonaws.com/tiny-anexos-us/erp/ODk4NTQ1NzA2/3a2cf4a354dfec631633aff27c0aaf1f.jpeg</t>
  </si>
  <si>
    <t>Modelo:Tubular||Adicional Kit:-||Modelo Veículo:Pajero Sport||Ano:-||Cor:Preto||</t>
  </si>
  <si>
    <t>904721478</t>
  </si>
  <si>
    <t>Travessa Mitsubishi - Tubular - - - Pajero TR4 - - - Grafite</t>
  </si>
  <si>
    <t>https://s3.amazonaws.com/tiny-anexos-us/erp/ODk4NTQ1NzA2/c47cc1ceecacc7c2d989a038addf822a.jpg</t>
  </si>
  <si>
    <t>https://s3.amazonaws.com/tiny-anexos-us/erp/ODk4NTQ1NzA2/d576ba12fa3d6326152d4a5e177d915b.jpg</t>
  </si>
  <si>
    <t>https://s3.amazonaws.com/tiny-anexos-us/erp/ODk4NTQ1NzA2/6963832e9bf84cb036b1bf2227786dff.jpg</t>
  </si>
  <si>
    <t>https://s3.amazonaws.com/tiny-anexos-us/erp/ODk4NTQ1NzA2/58bdbad5d3e8478b5b829516054877c0.jpg</t>
  </si>
  <si>
    <t>https://s3.amazonaws.com/tiny-anexos-us/erp/ODk4NTQ1NzA2/29b58171ec0a35dc5fab51c757be7dba.jpg</t>
  </si>
  <si>
    <t>Modelo:Tubular||Adicional Kit:-||Modelo Veículo:Pajero TR4||Ano:-||Cor:Grafite||</t>
  </si>
  <si>
    <t>904721482</t>
  </si>
  <si>
    <t>Travessa Mitsubishi - Tubular - - - Pajero TR4 - - - Prata</t>
  </si>
  <si>
    <t>Modelo:Tubular||Adicional Kit:-||Modelo Veículo:Pajero TR4||Ano:-||Cor:Prata||</t>
  </si>
  <si>
    <t>904720411</t>
  </si>
  <si>
    <t>Travessa Mitsubishi - Tubular - - - Pajero TR4 - - - Preto</t>
  </si>
  <si>
    <t>Travessa de Teto Rack de Teto para Longarina X-Rack Bagageiro Pajero Tr4 - Tubular ( Até 2010 ) Preto   " NÃO É PLASTICO " TODO CONJUNTO DE PONTEIRAS E BARRAS SÃO FABRICADAS EM ALUMÍNIO  Aplicação: MITSUBISHI Pajero Tr4 - Tubular 2003 2004 2005 2006 2007 2008 2009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</si>
  <si>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https://s3.amazonaws.com/tiny-anexos-us/erp/ODk4NTQ1NzA2/53cb43d8a557153cdf2389f5ead8c9ca.jpg</t>
  </si>
  <si>
    <t>https://s3.amazonaws.com/tiny-anexos-us/erp/ODk4NTQ1NzA2/ac60fe6e0294bc5fb7dc9bbc5553a3f6.jpg</t>
  </si>
  <si>
    <t>https://s3.amazonaws.com/tiny-anexos-us/erp/ODk4NTQ1NzA2/3312b70efb227620dace3e719d0ccd55.jpg</t>
  </si>
  <si>
    <t>https://s3.amazonaws.com/tiny-anexos-us/erp/ODk4NTQ1NzA2/1c99497ca679b006cb829452cace0ab2.jpg</t>
  </si>
  <si>
    <t>https://s3.amazonaws.com/tiny-anexos-us/erp/ODk4NTQ1NzA2/79dc4373e31f9c0a5f7deb7395c6dddf.jpg</t>
  </si>
  <si>
    <t>Modelo:Tubular||Adicional Kit:-||Modelo Veículo:Pajero TR4||Ano:-||Cor:Preto||</t>
  </si>
  <si>
    <t>904744142</t>
  </si>
  <si>
    <t>XMT900TBG</t>
  </si>
  <si>
    <t>Travessa Mitsubishi - Tubular - - - Pajero TR4 - 2003 A 2009 - Grafite</t>
  </si>
  <si>
    <t>Modelo:Tubular||Adicional Kit:-||Modelo Veículo:Pajero TR4||Ano:2003 A 2009||Cor:Grafite||</t>
  </si>
  <si>
    <t>904744146</t>
  </si>
  <si>
    <t>XMT900TBP</t>
  </si>
  <si>
    <t>Travessa Mitsubishi - Tubular - - - Pajero TR4 - 2003 A 2009 - Prata</t>
  </si>
  <si>
    <t>Modelo:Tubular||Adicional Kit:-||Modelo Veículo:Pajero TR4||Ano:2003 A 2009||Cor:Prata||</t>
  </si>
  <si>
    <t>904744150</t>
  </si>
  <si>
    <t>XMT900TBB</t>
  </si>
  <si>
    <t>Travessa Mitsubishi - Tubular - - - Pajero TR4 - 2003 A 2009 - Preto</t>
  </si>
  <si>
    <t>Modelo:Tubular||Adicional Kit:-||Modelo Veículo:Pajero TR4||Ano:2003 A 2009||Cor:Preto||</t>
  </si>
  <si>
    <t>904744126</t>
  </si>
  <si>
    <t>1XGRADM-1XMT906TBB</t>
  </si>
  <si>
    <t>Travessa Mitsubishi - Tubular - 1 Gradeado Médio 100 X 80 X 12 cm - Pajero Full - - - Preto</t>
  </si>
  <si>
    <t>Modelo:Tubular||Adicional Kit:1 Gradeado Médio 100 X 80 X 12 cm||Modelo Veículo:Pajero Full||Ano:-||Cor:Preto||</t>
  </si>
  <si>
    <t>941061077</t>
  </si>
  <si>
    <t>XNS</t>
  </si>
  <si>
    <t>Travessa Nissan</t>
  </si>
  <si>
    <t>Rack de Teto Travessa X-Rack NISSAN LIVINA, GRAND LIVINA, NISSAN FRONTIER.  " NÃO É PLASTICO " TODO CONJUNTO DE PONTEIRAS E BARRAS SÃO FABRICADAS EM ALUMÍNIO  TODO ACESSORIO INSTALADO NO TETO DO VEICULO REPRODUZ RUIDOS CAUSADOS PELA ALTERAÇAO DA AERODINAMICA ORIGINAL DO VEICULO   APLICAÇÃO: NISSAN LIVINA: 2010 a 2014, todas as versões e modelos, 1.6, 1.8, Flex, S, SL, X-Gear, Nigth&amp;Day.  NISSAN GRAND LIVINA: 2010 a 2014, todas as versões e modelos, 1.8, Flex, S, SL.  NISSAN FRONTIER: ** APENAS PARA VEÍCULOS EQUIPADOS COM LONGARINAS ORIGINAL DE TETO ** 2003 a 2023, Todas as versões anos e motores, 4X2, 4X4, LE, S, SE, SV, SEL, XE, ATTACK, PLATINUM.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</si>
  <si>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https://s3.amazonaws.com/tiny-anexos-us/erp/ODk4NTQ1NzA2/f627529d3c14a98a256e016efea7ce4b.jpeg</t>
  </si>
  <si>
    <t>https://s3.amazonaws.com/tiny-anexos-us/erp/ODk4NTQ1NzA2/0d8b22191845074ba3fd36e0774ba0eb.jpeg</t>
  </si>
  <si>
    <t>https://s3.amazonaws.com/tiny-anexos-us/erp/ODk4NTQ1NzA2/b9c98b37536a3df5d47db07a0df9cdd1.jpeg</t>
  </si>
  <si>
    <t>https://s3.amazonaws.com/tiny-anexos-us/erp/ODk4NTQ1NzA2/648b98b9d078ecccc93ad880920363f2.jpeg</t>
  </si>
  <si>
    <t>https://s3.amazonaws.com/tiny-anexos-us/erp/ODk4NTQ1NzA2/64476319ad5c17f8e6e7002eee0e4407.jpeg</t>
  </si>
  <si>
    <t>https://s3.amazonaws.com/tiny-anexos-us/erp/ODk4NTQ1NzA2/99da5ae3da21e830c20445671c742089.jpeg</t>
  </si>
  <si>
    <t>919717871</t>
  </si>
  <si>
    <t>XNS514SLG</t>
  </si>
  <si>
    <t>Travessa Nissan - Slim - - - Frontier - 2020+ - Grafite</t>
  </si>
  <si>
    <t>Modelo:Slim||Adicional Kit:-||Modelo Veículo:Frontier||Ano:2020+||Cor:Grafite||</t>
  </si>
  <si>
    <t>920231885</t>
  </si>
  <si>
    <t>XNS514SLP</t>
  </si>
  <si>
    <t>Travessa Nissan - Slim - - - Frontier - 2020+ - Prata</t>
  </si>
  <si>
    <t>Modelo:Slim||Adicional Kit:-||Modelo Veículo:Frontier||Ano:2020+||Cor:Prata||</t>
  </si>
  <si>
    <t>919717875</t>
  </si>
  <si>
    <t>XNS514SLB</t>
  </si>
  <si>
    <t>Travessa Nissan - Slim - - - Frontier - 2020+ - Preto</t>
  </si>
  <si>
    <t>Modelo:Slim||Adicional Kit:-||Modelo Veículo:Frontier||Ano:2020+||Cor:Preto||</t>
  </si>
  <si>
    <t>919717879</t>
  </si>
  <si>
    <t>XNS510SLG</t>
  </si>
  <si>
    <t>Travessa Nissan - Slim - - - Frontier Attack - 2017 A 2024 - Grafite</t>
  </si>
  <si>
    <t>https://s3.amazonaws.com/tiny-anexos-us/erp/ODk4NTQ1NzA2/4c38ff0a0ab812c3316b3a001aafda64.jpg</t>
  </si>
  <si>
    <t>https://s3.amazonaws.com/tiny-anexos-us/erp/ODk4NTQ1NzA2/3b3f33bf0c184c0d3cb8e0da1430f9aa.jpg</t>
  </si>
  <si>
    <t>https://s3.amazonaws.com/tiny-anexos-us/erp/ODk4NTQ1NzA2/7d02bd29cbd09c79b5da445d6e22401b.jpg</t>
  </si>
  <si>
    <t>https://s3.amazonaws.com/tiny-anexos-us/erp/ODk4NTQ1NzA2/2e9eeea5568fc243d939c0d32dac0b78.jpg</t>
  </si>
  <si>
    <t>https://s3.amazonaws.com/tiny-anexos-us/erp/ODk4NTQ1NzA2/727876328de4e7ef6a316389eeda86ed.jpg</t>
  </si>
  <si>
    <t>https://s3.amazonaws.com/tiny-anexos-us/erp/ODk4NTQ1NzA2/516e1aaddf154e9d2d5df2fad92fac35.jpg</t>
  </si>
  <si>
    <t>Modelo:Slim||Adicional Kit:-||Modelo Veículo:Frontier Attack||Ano:2017 A 2024||Cor:Grafite||</t>
  </si>
  <si>
    <t>919717883</t>
  </si>
  <si>
    <t>Travessa Nissan - Slim - - - Frontier Attack - 2017 A 2024 - Prata</t>
  </si>
  <si>
    <t>https://s3.amazonaws.com/tiny-anexos-us/erp/ODk4NTQ1NzA2/9b3c7b154910ab956399c204def56a59.jpg</t>
  </si>
  <si>
    <t>https://s3.amazonaws.com/tiny-anexos-us/erp/ODk4NTQ1NzA2/d61f9e0caec0c5eee1978eb2206ffd0a.jpg</t>
  </si>
  <si>
    <t>https://s3.amazonaws.com/tiny-anexos-us/erp/ODk4NTQ1NzA2/9ac2b161508a3d925fd954c88a138502.jpg</t>
  </si>
  <si>
    <t>https://s3.amazonaws.com/tiny-anexos-us/erp/ODk4NTQ1NzA2/a57f645912d77fdc6bdef0c15add58a9.jpg</t>
  </si>
  <si>
    <t>https://s3.amazonaws.com/tiny-anexos-us/erp/ODk4NTQ1NzA2/f219a709d5324ca84aba57c0dbe329e7.jpg</t>
  </si>
  <si>
    <t>https://s3.amazonaws.com/tiny-anexos-us/erp/ODk4NTQ1NzA2/eea5fde10cfba20721be31d206f2ebd1.jpg</t>
  </si>
  <si>
    <t>Modelo:Slim||Adicional Kit:-||Modelo Veículo:Frontier Attack||Ano:2017 A 2024||Cor:Prata||</t>
  </si>
  <si>
    <t>919717887</t>
  </si>
  <si>
    <t>Travessa Nissan - Slim - - - Frontier Attack - 2017 A 2024 - Preto</t>
  </si>
  <si>
    <t>https://s3.amazonaws.com/tiny-anexos-us/erp/ODk4NTQ1NzA2/5907f15121e59446a378e270eb244544.jpg</t>
  </si>
  <si>
    <t>https://s3.amazonaws.com/tiny-anexos-us/erp/ODk4NTQ1NzA2/781334a3c70e820f82f9217e297f9aee.jpg</t>
  </si>
  <si>
    <t>https://s3.amazonaws.com/tiny-anexos-us/erp/ODk4NTQ1NzA2/095d26004f44e56288b92264e6db66d7.jpg</t>
  </si>
  <si>
    <t>https://s3.amazonaws.com/tiny-anexos-us/erp/ODk4NTQ1NzA2/ccec413aa14c492ade86a55e2415f436.jpg</t>
  </si>
  <si>
    <t>https://s3.amazonaws.com/tiny-anexos-us/erp/ODk4NTQ1NzA2/cf68c93e2c5dec33c72343c9bc95ca6d.jpg</t>
  </si>
  <si>
    <t>https://s3.amazonaws.com/tiny-anexos-us/erp/ODk4NTQ1NzA2/33defa6719b001fc10ebc5b067c66e2e.jpg</t>
  </si>
  <si>
    <t>Modelo:Slim||Adicional Kit:-||Modelo Veículo:Frontier Attack||Ano:2017 A 2024||Cor:Preto||</t>
  </si>
  <si>
    <t>904720912</t>
  </si>
  <si>
    <t>XNS512SLP</t>
  </si>
  <si>
    <t>Travessa Nissan - Slim - - - Livina - - - Prata</t>
  </si>
  <si>
    <t>https://s3.amazonaws.com/tiny-anexos-us/erp/ODk4NTQ1NzA2/9bcfbe0f0d29bbdef2f311858dd93fe5.jpg</t>
  </si>
  <si>
    <t>https://s3.amazonaws.com/tiny-anexos-us/erp/ODk4NTQ1NzA2/b803a28918425b3b3974093a5c9ac557.jpg</t>
  </si>
  <si>
    <t>https://s3.amazonaws.com/tiny-anexos-us/erp/ODk4NTQ1NzA2/03f1f3bce276246f1eb5dde89d5b5e53.jpg</t>
  </si>
  <si>
    <t>https://s3.amazonaws.com/tiny-anexos-us/erp/ODk4NTQ1NzA2/a7a211891d35f740b4a53eccf07c1b99.jpg</t>
  </si>
  <si>
    <t>https://s3.amazonaws.com/tiny-anexos-us/erp/ODk4NTQ1NzA2/391bbf5370d0889ca511f4a0108f2682.jpg</t>
  </si>
  <si>
    <t>https://s3.amazonaws.com/tiny-anexos-us/erp/ODk4NTQ1NzA2/606714ab98128088dc7aec6545ec5525.jpg</t>
  </si>
  <si>
    <t>Modelo:Slim||Adicional Kit:-||Modelo Veículo:Livina||Ano:-||Cor:Prata||</t>
  </si>
  <si>
    <t>904720908</t>
  </si>
  <si>
    <t>XNS512SLG</t>
  </si>
  <si>
    <t>Travessa Nissan - Slim - - - Livina - 2006 A 2024 - Grafite</t>
  </si>
  <si>
    <t>https://s3.amazonaws.com/tiny-anexos-us/erp/ODk4NTQ1NzA2/bd476960448ad2d6cffd3f64a190c3a6.jpg</t>
  </si>
  <si>
    <t>https://s3.amazonaws.com/tiny-anexos-us/erp/ODk4NTQ1NzA2/8c7a55d617cd1b0f30455f3a6f3055c9.jpg</t>
  </si>
  <si>
    <t>https://s3.amazonaws.com/tiny-anexos-us/erp/ODk4NTQ1NzA2/3c103a6efd0f810bcfa5b8cadd410903.jpg</t>
  </si>
  <si>
    <t>https://s3.amazonaws.com/tiny-anexos-us/erp/ODk4NTQ1NzA2/1055532479fa9855a1e279047435eab4.jpg</t>
  </si>
  <si>
    <t>https://s3.amazonaws.com/tiny-anexos-us/erp/ODk4NTQ1NzA2/eb049f302d9c9e8aa1a46cc8077e0088.jpg</t>
  </si>
  <si>
    <t>https://s3.amazonaws.com/tiny-anexos-us/erp/ODk4NTQ1NzA2/b62b8eb03ae3223ac274c5e573331d23.jpg</t>
  </si>
  <si>
    <t>Modelo:Slim||Adicional Kit:-||Modelo Veículo:Livina||Ano:2006 A 2024||Cor:Grafite||</t>
  </si>
  <si>
    <t>904720916</t>
  </si>
  <si>
    <t>XNS512SLB</t>
  </si>
  <si>
    <t>Travessa Nissan - Slim - - - Livina - 2006 A 2024 - Preto</t>
  </si>
  <si>
    <t>https://s3.amazonaws.com/tiny-anexos-us/erp/ODk4NTQ1NzA2/d639246c0749854ac156039043aa47cb.jpg</t>
  </si>
  <si>
    <t>https://s3.amazonaws.com/tiny-anexos-us/erp/ODk4NTQ1NzA2/c051db39474a965e4d33d059188bb4c4.jpg</t>
  </si>
  <si>
    <t>https://s3.amazonaws.com/tiny-anexos-us/erp/ODk4NTQ1NzA2/fd1668b74b2582c54e2a63b4ae1eb8c9.jpg</t>
  </si>
  <si>
    <t>https://s3.amazonaws.com/tiny-anexos-us/erp/ODk4NTQ1NzA2/bef759e71a312034e072ddd1c2ec7d92.jpg</t>
  </si>
  <si>
    <t>https://s3.amazonaws.com/tiny-anexos-us/erp/ODk4NTQ1NzA2/6b7b61078fbdec6fc986139093009307.jpg</t>
  </si>
  <si>
    <t>https://s3.amazonaws.com/tiny-anexos-us/erp/ODk4NTQ1NzA2/df607496e505d2ae5a9a8624702b2d3d.jpg</t>
  </si>
  <si>
    <t>Modelo:Slim||Adicional Kit:-||Modelo Veículo:Livina||Ano:2006 A 2024||Cor:Preto||</t>
  </si>
  <si>
    <t>904721020</t>
  </si>
  <si>
    <t>XNS511SLG</t>
  </si>
  <si>
    <t>Travessa Nissan - Slim - - - Livina - 2007 A 2014 - Grafite</t>
  </si>
  <si>
    <t>https://s3.amazonaws.com/tiny-anexos-us/erp/ODk4NTQ1NzA2/afe671b47f6882c93d00988fd8019060.jpg</t>
  </si>
  <si>
    <t>https://s3.amazonaws.com/tiny-anexos-us/erp/ODk4NTQ1NzA2/c3f77f289e50e99133604fb6a55b0603.jpg</t>
  </si>
  <si>
    <t>https://s3.amazonaws.com/tiny-anexos-us/erp/ODk4NTQ1NzA2/c6ea3210a1d175e1797ac50d6f31c322.jpg</t>
  </si>
  <si>
    <t>https://s3.amazonaws.com/tiny-anexos-us/erp/ODk4NTQ1NzA2/658494c3460cd105175f015b994654c8.jpg</t>
  </si>
  <si>
    <t>https://s3.amazonaws.com/tiny-anexos-us/erp/ODk4NTQ1NzA2/03fda7cca2a0303be94926aad5d46d49.jpg</t>
  </si>
  <si>
    <t>https://s3.amazonaws.com/tiny-anexos-us/erp/ODk4NTQ1NzA2/35c12fa596ac29290af4c474433d0c18.jpg</t>
  </si>
  <si>
    <t>Modelo:Slim||Adicional Kit:-||Modelo Veículo:Livina||Ano:2007 A 2014||Cor:Grafite||</t>
  </si>
  <si>
    <t>904721024</t>
  </si>
  <si>
    <t>Travessa Nissan - Slim - - - Livina - 2007 A 2014 - Prata</t>
  </si>
  <si>
    <t>https://s3.amazonaws.com/tiny-anexos-us/erp/ODk4NTQ1NzA2/948c7fb567449552acaefcb28f179709.jpg</t>
  </si>
  <si>
    <t>https://s3.amazonaws.com/tiny-anexos-us/erp/ODk4NTQ1NzA2/1bc68cf1673306cc26dcdded3a78b72e.jpg</t>
  </si>
  <si>
    <t>https://s3.amazonaws.com/tiny-anexos-us/erp/ODk4NTQ1NzA2/a807c3594d056826ab86805d2059cb04.jpg</t>
  </si>
  <si>
    <t>https://s3.amazonaws.com/tiny-anexos-us/erp/ODk4NTQ1NzA2/9ff4c3e43f3740702128675e0dffd688.jpg</t>
  </si>
  <si>
    <t>https://s3.amazonaws.com/tiny-anexos-us/erp/ODk4NTQ1NzA2/9d3929ba3720cd1880caaf517e14484b.jpg</t>
  </si>
  <si>
    <t>https://s3.amazonaws.com/tiny-anexos-us/erp/ODk4NTQ1NzA2/a87ef3a4fa966f48cfe59a1e4f1ec4e1.jpg</t>
  </si>
  <si>
    <t>Modelo:Slim||Adicional Kit:-||Modelo Veículo:Livina||Ano:2007 A 2014||Cor:Prata||</t>
  </si>
  <si>
    <t>904721028</t>
  </si>
  <si>
    <t>XNS511SLB</t>
  </si>
  <si>
    <t>Travessa Nissan - Slim - - - Livina - 2007 A 2014 - Preto</t>
  </si>
  <si>
    <t>https://s3.amazonaws.com/tiny-anexos-us/erp/ODk4NTQ1NzA2/75fccfd03d303ce3e2118b46dfedc28a.jpg</t>
  </si>
  <si>
    <t>https://s3.amazonaws.com/tiny-anexos-us/erp/ODk4NTQ1NzA2/8eb4e99f8e2db0a1acb4a5cbfcfa559e.jpg</t>
  </si>
  <si>
    <t>https://s3.amazonaws.com/tiny-anexos-us/erp/ODk4NTQ1NzA2/e2a37da694a426668f9fdcdc124ac958.jpg</t>
  </si>
  <si>
    <t>https://s3.amazonaws.com/tiny-anexos-us/erp/ODk4NTQ1NzA2/84e18086248a4e874a874dfe92131346.jpg</t>
  </si>
  <si>
    <t>https://s3.amazonaws.com/tiny-anexos-us/erp/ODk4NTQ1NzA2/185b66072476f8a7d25baf6d2c591916.jpg</t>
  </si>
  <si>
    <t>https://s3.amazonaws.com/tiny-anexos-us/erp/ODk4NTQ1NzA2/669e9dfe669a6af62aac328fce962ce8.jpg</t>
  </si>
  <si>
    <t>Modelo:Slim||Adicional Kit:-||Modelo Veículo:Livina||Ano:2007 A 2014||Cor:Preto||</t>
  </si>
  <si>
    <t>904721032</t>
  </si>
  <si>
    <t>XNS513SLG</t>
  </si>
  <si>
    <t>Travessa Nissan - Slim - - - Livina X-Gear - 2010 A 2023 - Grafite</t>
  </si>
  <si>
    <t>https://s3.amazonaws.com/tiny-anexos-us/erp/ODk4NTQ1NzA2/83a82c3f836874f61107f5179ddde5e9.jpg</t>
  </si>
  <si>
    <t>https://s3.amazonaws.com/tiny-anexos-us/erp/ODk4NTQ1NzA2/1fb5125a103a1febf3655a737287c314.jpg</t>
  </si>
  <si>
    <t>https://s3.amazonaws.com/tiny-anexos-us/erp/ODk4NTQ1NzA2/e4c6d74ebd5ca11f70aba6d553665453.jpg</t>
  </si>
  <si>
    <t>https://s3.amazonaws.com/tiny-anexos-us/erp/ODk4NTQ1NzA2/c67a6ac917141c33861609353da621e0.jpg</t>
  </si>
  <si>
    <t>https://s3.amazonaws.com/tiny-anexos-us/erp/ODk4NTQ1NzA2/ff4088940a0210d5a0d2512b0f610866.jpg</t>
  </si>
  <si>
    <t>https://s3.amazonaws.com/tiny-anexos-us/erp/ODk4NTQ1NzA2/acbb1c0d6f2bca7f4ac54c69d2195b5a.jpg</t>
  </si>
  <si>
    <t>Modelo:Slim||Adicional Kit:-||Modelo Veículo:Livina X-Gear||Ano:2010 A 2023||Cor:Grafite||</t>
  </si>
  <si>
    <t>904721036</t>
  </si>
  <si>
    <t>XNS513SLP</t>
  </si>
  <si>
    <t>Travessa Nissan - Slim - - - Livina X-Gear - 2010 A 2023 - Prata</t>
  </si>
  <si>
    <t>https://s3.amazonaws.com/tiny-anexos-us/erp/ODk4NTQ1NzA2/8e331f5abf5e8589cf676ac5ddb497b3.jpg</t>
  </si>
  <si>
    <t>https://s3.amazonaws.com/tiny-anexos-us/erp/ODk4NTQ1NzA2/1f46f0fb7ffb91dc8f176b741fd65851.jpg</t>
  </si>
  <si>
    <t>https://s3.amazonaws.com/tiny-anexos-us/erp/ODk4NTQ1NzA2/747b555790b58ea07a97ddb87b371ada.jpg</t>
  </si>
  <si>
    <t>https://s3.amazonaws.com/tiny-anexos-us/erp/ODk4NTQ1NzA2/b35dfa5274fe41a2733e6e0ab078f699.jpg</t>
  </si>
  <si>
    <t>https://s3.amazonaws.com/tiny-anexos-us/erp/ODk4NTQ1NzA2/31a3dcc971a8c67a526c2221904da61a.jpg</t>
  </si>
  <si>
    <t>https://s3.amazonaws.com/tiny-anexos-us/erp/ODk4NTQ1NzA2/e925fbce5a5319f3fa209c7dc809a212.jpg</t>
  </si>
  <si>
    <t>Modelo:Slim||Adicional Kit:-||Modelo Veículo:Livina X-Gear||Ano:2010 A 2023||Cor:Prata||</t>
  </si>
  <si>
    <t>904721040</t>
  </si>
  <si>
    <t>XNS513SLB</t>
  </si>
  <si>
    <t>Travessa Nissan - Slim - - - Livina X-Gear - 2010 A 2023 - Preto</t>
  </si>
  <si>
    <t>https://s3.amazonaws.com/tiny-anexos-us/erp/ODk4NTQ1NzA2/20520454a8f781199e269319c1d00cdb.jpg</t>
  </si>
  <si>
    <t>https://s3.amazonaws.com/tiny-anexos-us/erp/ODk4NTQ1NzA2/4551a6bdd96124f8aaa7c319d97316ab.jpg</t>
  </si>
  <si>
    <t>https://s3.amazonaws.com/tiny-anexos-us/erp/ODk4NTQ1NzA2/0decac24718e7dd1b0d90c9e6c369753.jpg</t>
  </si>
  <si>
    <t>https://s3.amazonaws.com/tiny-anexos-us/erp/ODk4NTQ1NzA2/f84b632c6ab7c436b0aa2af901fff07a.jpg</t>
  </si>
  <si>
    <t>https://s3.amazonaws.com/tiny-anexos-us/erp/ODk4NTQ1NzA2/dd9cf505ce894ef4e2f06bc3bfa8722d.jpg</t>
  </si>
  <si>
    <t>https://s3.amazonaws.com/tiny-anexos-us/erp/ODk4NTQ1NzA2/fd86a626c4d9f74aa4630fdb087e7b54.jpg</t>
  </si>
  <si>
    <t>Modelo:Slim||Adicional Kit:-||Modelo Veículo:Livina X-Gear||Ano:2010 A 2023||Cor:Preto||</t>
  </si>
  <si>
    <t>904741595</t>
  </si>
  <si>
    <t>XNS510SMP</t>
  </si>
  <si>
    <t>Travessa Nissan - Smart - - - Frontier - - - Prata</t>
  </si>
  <si>
    <t>https://s3.amazonaws.com/tiny-anexos-us/erp/ODk4NTQ1NzA2/2aac1135a9ece8df6f436fd33020dd58.jpg</t>
  </si>
  <si>
    <t>https://s3.amazonaws.com/tiny-anexos-us/erp/ODk4NTQ1NzA2/388eec668e46e81208965565292a8cd4.jpg</t>
  </si>
  <si>
    <t>https://s3.amazonaws.com/tiny-anexos-us/erp/ODk4NTQ1NzA2/8b1ce8ce5964ef01b9c48b424dfcee53.jpg</t>
  </si>
  <si>
    <t>https://s3.amazonaws.com/tiny-anexos-us/erp/ODk4NTQ1NzA2/883931613cdbd87a3ca467f5dacfa26b.jpg</t>
  </si>
  <si>
    <t>https://s3.amazonaws.com/tiny-anexos-us/erp/ODk4NTQ1NzA2/aae7c0075dcc9b6a53e90eabbb66079d.jpg</t>
  </si>
  <si>
    <t>https://s3.amazonaws.com/tiny-anexos-us/erp/ODk4NTQ1NzA2/37289c51777fbb80ef59742da98b80ea.jpg</t>
  </si>
  <si>
    <t>Modelo:Smart||Adicional Kit:-||Modelo Veículo:Frontier||Ano:-||Cor:Prata||</t>
  </si>
  <si>
    <t>904741604</t>
  </si>
  <si>
    <t>Travessa Nissan - Smart - - - Frontier - 2020+ - Grafite</t>
  </si>
  <si>
    <t>https://s3.amazonaws.com/tiny-anexos-us/erp/ODk4NTQ1NzA2/ca67536da2c18b8d233bb4e13a2ea4d3.jpg</t>
  </si>
  <si>
    <t>https://s3.amazonaws.com/tiny-anexos-us/erp/ODk4NTQ1NzA2/fe3cbc129488b1d75ab2dcc86c62eb72.jpg</t>
  </si>
  <si>
    <t>https://s3.amazonaws.com/tiny-anexos-us/erp/ODk4NTQ1NzA2/dbd36f864a848ad51e1a143a7ea6082b.jpg</t>
  </si>
  <si>
    <t>https://s3.amazonaws.com/tiny-anexos-us/erp/ODk4NTQ1NzA2/08dffef9375deb227e39b738d87a4688.jpg</t>
  </si>
  <si>
    <t>https://s3.amazonaws.com/tiny-anexos-us/erp/ODk4NTQ1NzA2/16415e6a0c575e102840da5beea8e135.jpg</t>
  </si>
  <si>
    <t>https://s3.amazonaws.com/tiny-anexos-us/erp/ODk4NTQ1NzA2/a339e433294cb93707cb03513820c672.jpg</t>
  </si>
  <si>
    <t>Modelo:Smart||Adicional Kit:-||Modelo Veículo:Frontier||Ano:2020+||Cor:Grafite||</t>
  </si>
  <si>
    <t>904741613</t>
  </si>
  <si>
    <t>Travessa Nissan - Smart - - - Frontier - 2020+ - Prata</t>
  </si>
  <si>
    <t>https://s3.amazonaws.com/tiny-anexos-us/erp/ODk4NTQ1NzA2/6ba530e7768e20102e74da2ca695419a.jpg</t>
  </si>
  <si>
    <t>https://s3.amazonaws.com/tiny-anexos-us/erp/ODk4NTQ1NzA2/8b5f1482917bf8d26cd79df3541cabbc.jpg</t>
  </si>
  <si>
    <t>https://s3.amazonaws.com/tiny-anexos-us/erp/ODk4NTQ1NzA2/9709029c51de91e3203a10e5566d80ec.jpg</t>
  </si>
  <si>
    <t>https://s3.amazonaws.com/tiny-anexos-us/erp/ODk4NTQ1NzA2/47526658afba60a4c6e3fcf90e4c5305.jpg</t>
  </si>
  <si>
    <t>https://s3.amazonaws.com/tiny-anexos-us/erp/ODk4NTQ1NzA2/325c808cc17cee368ab3b14d464f1bec.jpg</t>
  </si>
  <si>
    <t>https://s3.amazonaws.com/tiny-anexos-us/erp/ODk4NTQ1NzA2/a52533bfe9a1b28803257ca00cfe2f16.jpg</t>
  </si>
  <si>
    <t>Modelo:Smart||Adicional Kit:-||Modelo Veículo:Frontier||Ano:2020+||Cor:Prata||</t>
  </si>
  <si>
    <t>904741617</t>
  </si>
  <si>
    <t>Travessa Nissan - Smart - - - Frontier - 2020+ - Preto</t>
  </si>
  <si>
    <t>https://s3.amazonaws.com/tiny-anexos-us/erp/ODk4NTQ1NzA2/3ed82b3b030ceaad9dce48ba2fd84c93.jpg</t>
  </si>
  <si>
    <t>https://s3.amazonaws.com/tiny-anexos-us/erp/ODk4NTQ1NzA2/5e2d9b3a7d3627af4b346f4cbdda5241.jpg</t>
  </si>
  <si>
    <t>https://s3.amazonaws.com/tiny-anexos-us/erp/ODk4NTQ1NzA2/38e282224ff84ba19498d5ec5c2f8bb3.jpg</t>
  </si>
  <si>
    <t>https://s3.amazonaws.com/tiny-anexos-us/erp/ODk4NTQ1NzA2/4dfe483709439bba433e86d500c891fb.jpg</t>
  </si>
  <si>
    <t>https://s3.amazonaws.com/tiny-anexos-us/erp/ODk4NTQ1NzA2/e2e91badae822b3d324e8417a39f349a.jpg</t>
  </si>
  <si>
    <t>https://s3.amazonaws.com/tiny-anexos-us/erp/ODk4NTQ1NzA2/3d64c7b2782de5c7b3064f3ab6dddb4c.jpg</t>
  </si>
  <si>
    <t>Modelo:Smart||Adicional Kit:-||Modelo Veículo:Frontier||Ano:2020+||Cor:Preto||</t>
  </si>
  <si>
    <t>904741591</t>
  </si>
  <si>
    <t>XNS510SMG</t>
  </si>
  <si>
    <t>Travessa Nissan - Smart - - - Frontier Attack - 2017 A 2024 - Grafite</t>
  </si>
  <si>
    <t>https://s3.amazonaws.com/tiny-anexos-us/erp/ODk4NTQ1NzA2/11e4ad0666698c6773c348d445cb3b41.jpg</t>
  </si>
  <si>
    <t>https://s3.amazonaws.com/tiny-anexos-us/erp/ODk4NTQ1NzA2/a2fe1564470383e04e7f6852a38485ae.jpg</t>
  </si>
  <si>
    <t>https://s3.amazonaws.com/tiny-anexos-us/erp/ODk4NTQ1NzA2/dbc4e30aaf6ce02981f149c33df864d1.jpg</t>
  </si>
  <si>
    <t>https://s3.amazonaws.com/tiny-anexos-us/erp/ODk4NTQ1NzA2/9ffe6c7ffb8d671d109f44d67355f0a9.jpg</t>
  </si>
  <si>
    <t>https://s3.amazonaws.com/tiny-anexos-us/erp/ODk4NTQ1NzA2/f1651ceb59ed4aad2b33941d63f42f5e.jpg</t>
  </si>
  <si>
    <t>https://s3.amazonaws.com/tiny-anexos-us/erp/ODk4NTQ1NzA2/b8c9415e1f0814bbd5d8661efee9e0b9.jpg</t>
  </si>
  <si>
    <t>Modelo:Smart||Adicional Kit:-||Modelo Veículo:Frontier Attack||Ano:2017 A 2024||Cor:Grafite||</t>
  </si>
  <si>
    <t>904741599</t>
  </si>
  <si>
    <t>XNS510SMB</t>
  </si>
  <si>
    <t>Travessa Nissan - Smart - - - Frontier Attack - 2017 A 2024 - Preto</t>
  </si>
  <si>
    <t>https://s3.amazonaws.com/tiny-anexos-us/erp/ODk4NTQ1NzA2/31d779088c2efa9a9e5823cbf7f91da3.jpg</t>
  </si>
  <si>
    <t>https://s3.amazonaws.com/tiny-anexos-us/erp/ODk4NTQ1NzA2/c23ee11bc7da29f4a75280036eb5d867.jpg</t>
  </si>
  <si>
    <t>https://s3.amazonaws.com/tiny-anexos-us/erp/ODk4NTQ1NzA2/a78538f631ba68963a263d5acec540e7.jpg</t>
  </si>
  <si>
    <t>https://s3.amazonaws.com/tiny-anexos-us/erp/ODk4NTQ1NzA2/d2b5a0a33bc5308d07be20a6b1281e07.jpg</t>
  </si>
  <si>
    <t>https://s3.amazonaws.com/tiny-anexos-us/erp/ODk4NTQ1NzA2/0ea4f056873da42bb7be4ed6bd1723f1.jpg</t>
  </si>
  <si>
    <t>https://s3.amazonaws.com/tiny-anexos-us/erp/ODk4NTQ1NzA2/f14afe98f8c986ecad50d3569264feed.jpg</t>
  </si>
  <si>
    <t>Modelo:Smart||Adicional Kit:-||Modelo Veículo:Frontier Attack||Ano:2017 A 2024||Cor:Preto||</t>
  </si>
  <si>
    <t>904741628</t>
  </si>
  <si>
    <t>XNS512SMP</t>
  </si>
  <si>
    <t>Travessa Nissan - Smart - - - Grand Livina - 2006 A 2024 - Prata</t>
  </si>
  <si>
    <t>https://s3.amazonaws.com/tiny-anexos-us/erp/ODk4NTQ1NzA2/228c59d99372d653daad9ddcfc911f8b.jpg</t>
  </si>
  <si>
    <t>https://s3.amazonaws.com/tiny-anexos-us/erp/ODk4NTQ1NzA2/e42dc414cef7568957220660e5efc426.jpg</t>
  </si>
  <si>
    <t>https://s3.amazonaws.com/tiny-anexos-us/erp/ODk4NTQ1NzA2/70aed6d969aaaadb9c25c459349838a2.jpg</t>
  </si>
  <si>
    <t>https://s3.amazonaws.com/tiny-anexos-us/erp/ODk4NTQ1NzA2/89549c7f81645fcaaf1d7e297e006d34.jpg</t>
  </si>
  <si>
    <t>https://s3.amazonaws.com/tiny-anexos-us/erp/ODk4NTQ1NzA2/663476bbb2deb39e771adf7e82cd45af.jpg</t>
  </si>
  <si>
    <t>https://s3.amazonaws.com/tiny-anexos-us/erp/ODk4NTQ1NzA2/b96273321f144cdefceb54889b2f7249.jpg</t>
  </si>
  <si>
    <t>Modelo:Smart||Adicional Kit:-||Modelo Veículo:Grand Livina||Ano:2006 A 2024||Cor:Prata||</t>
  </si>
  <si>
    <t>904741633</t>
  </si>
  <si>
    <t>XNS512SMB</t>
  </si>
  <si>
    <t>Travessa Nissan - Smart - - - Grand Livina - 2006 A 2024 - Preto</t>
  </si>
  <si>
    <t>https://s3.amazonaws.com/tiny-anexos-us/erp/ODk4NTQ1NzA2/cfb9728d62fd421660fe6954a8ad182f.jpg</t>
  </si>
  <si>
    <t>https://s3.amazonaws.com/tiny-anexos-us/erp/ODk4NTQ1NzA2/e74ce25e407fa86236ae6d120577e3ba.jpg</t>
  </si>
  <si>
    <t>https://s3.amazonaws.com/tiny-anexos-us/erp/ODk4NTQ1NzA2/48880776539fd7c66182bb2307ae686d.jpg</t>
  </si>
  <si>
    <t>https://s3.amazonaws.com/tiny-anexos-us/erp/ODk4NTQ1NzA2/4b89504bb8d117babc60d69e5f2051a5.jpg</t>
  </si>
  <si>
    <t>https://s3.amazonaws.com/tiny-anexos-us/erp/ODk4NTQ1NzA2/aaf623a4a2ee115fb60e745d6c190f35.jpg</t>
  </si>
  <si>
    <t>https://s3.amazonaws.com/tiny-anexos-us/erp/ODk4NTQ1NzA2/55cec55efa6e55d90f488df11a8a7afd.jpg</t>
  </si>
  <si>
    <t>Modelo:Smart||Adicional Kit:-||Modelo Veículo:Grand Livina||Ano:2006 A 2024||Cor:Preto||</t>
  </si>
  <si>
    <t>904741637</t>
  </si>
  <si>
    <t>XNS511SMG</t>
  </si>
  <si>
    <t>Travessa Nissan - Smart - - - Livina - - - Grafite</t>
  </si>
  <si>
    <t>https://s3.amazonaws.com/tiny-anexos-us/erp/ODk4NTQ1NzA2/8d7aa221f33536510e5a1670bd383405.jpg</t>
  </si>
  <si>
    <t>https://s3.amazonaws.com/tiny-anexos-us/erp/ODk4NTQ1NzA2/84a46e4c5efb8529bedb1b712b3e41ee.jpg</t>
  </si>
  <si>
    <t>https://s3.amazonaws.com/tiny-anexos-us/erp/ODk4NTQ1NzA2/d6596a53388dff77b2e867c58a280e7c.jpg</t>
  </si>
  <si>
    <t>https://s3.amazonaws.com/tiny-anexos-us/erp/ODk4NTQ1NzA2/3f4995921906ab21c730299044c29e9d.jpg</t>
  </si>
  <si>
    <t>https://s3.amazonaws.com/tiny-anexos-us/erp/ODk4NTQ1NzA2/6be9a541a530cf0be8d0cf2dc39f3e44.jpg</t>
  </si>
  <si>
    <t>https://s3.amazonaws.com/tiny-anexos-us/erp/ODk4NTQ1NzA2/f1939c68322a77b3cc26e9bd0a30a18f.jpg</t>
  </si>
  <si>
    <t>Modelo:Smart||Adicional Kit:-||Modelo Veículo:Livina||Ano:-||Cor:Grafite||</t>
  </si>
  <si>
    <t>904741641</t>
  </si>
  <si>
    <t>XNS511SMP</t>
  </si>
  <si>
    <t>Travessa Nissan - Smart - - - Livina - - - Prata</t>
  </si>
  <si>
    <t>https://s3.amazonaws.com/tiny-anexos-us/erp/ODk4NTQ1NzA2/fd47afa5e871c1d111d004131acc324e.jpg</t>
  </si>
  <si>
    <t>https://s3.amazonaws.com/tiny-anexos-us/erp/ODk4NTQ1NzA2/cd4e90561a6e6e35f587fab30f7b910a.jpg</t>
  </si>
  <si>
    <t>https://s3.amazonaws.com/tiny-anexos-us/erp/ODk4NTQ1NzA2/b0b3376828574d8cb38b87a0809ec8ab.jpg</t>
  </si>
  <si>
    <t>https://s3.amazonaws.com/tiny-anexos-us/erp/ODk4NTQ1NzA2/a390a0b26ba36a8773dd19f15035ce4a.jpg</t>
  </si>
  <si>
    <t>https://s3.amazonaws.com/tiny-anexos-us/erp/ODk4NTQ1NzA2/d109d92137141f6fe98173db3d9c8710.jpg</t>
  </si>
  <si>
    <t>https://s3.amazonaws.com/tiny-anexos-us/erp/ODk4NTQ1NzA2/de2f14a628b4b72bed8443973061ecf0.jpg</t>
  </si>
  <si>
    <t>Modelo:Smart||Adicional Kit:-||Modelo Veículo:Livina||Ano:-||Cor:Prata||</t>
  </si>
  <si>
    <t>904741645</t>
  </si>
  <si>
    <t>XNS511SMB</t>
  </si>
  <si>
    <t>Travessa Nissan - Smart - - - Livina - - - Preto</t>
  </si>
  <si>
    <t>https://s3.amazonaws.com/tiny-anexos-us/erp/ODk4NTQ1NzA2/ce404913c2d2ee3b998968a9ab4f576e.jpg</t>
  </si>
  <si>
    <t>https://s3.amazonaws.com/tiny-anexos-us/erp/ODk4NTQ1NzA2/9379f0adb9879913c9f77e7ba92fd67f.jpg</t>
  </si>
  <si>
    <t>https://s3.amazonaws.com/tiny-anexos-us/erp/ODk4NTQ1NzA2/f0f477ab25d63be9bd6f5a66e787b278.jpg</t>
  </si>
  <si>
    <t>https://s3.amazonaws.com/tiny-anexos-us/erp/ODk4NTQ1NzA2/672e6c38e016af5051b9b3e79de1bcee.jpg</t>
  </si>
  <si>
    <t>https://s3.amazonaws.com/tiny-anexos-us/erp/ODk4NTQ1NzA2/63681ab9bc3d2b6b559c467647a5dc53.jpg</t>
  </si>
  <si>
    <t>https://s3.amazonaws.com/tiny-anexos-us/erp/ODk4NTQ1NzA2/444d774f3e289a8482c154cf57f7accd.jpg</t>
  </si>
  <si>
    <t>Modelo:Smart||Adicional Kit:-||Modelo Veículo:Livina||Ano:-||Cor:Preto||</t>
  </si>
  <si>
    <t>904741623</t>
  </si>
  <si>
    <t>XNS512SMG</t>
  </si>
  <si>
    <t>Travessa Nissan - Smart - - - Livina - 2006 A 2024 - Grafite</t>
  </si>
  <si>
    <t>https://s3.amazonaws.com/tiny-anexos-us/erp/ODk4NTQ1NzA2/516334f4b6220c22f9667ac9e0227591.jpg</t>
  </si>
  <si>
    <t>https://s3.amazonaws.com/tiny-anexos-us/erp/ODk4NTQ1NzA2/a4736cb08bbd4e147d76db6714a7b28a.jpg</t>
  </si>
  <si>
    <t>https://s3.amazonaws.com/tiny-anexos-us/erp/ODk4NTQ1NzA2/04ca40b4b5a2f3cc23a15e603ed29a2b.jpg</t>
  </si>
  <si>
    <t>https://s3.amazonaws.com/tiny-anexos-us/erp/ODk4NTQ1NzA2/1158b0777aa997d481b578187286b73d.jpg</t>
  </si>
  <si>
    <t>https://s3.amazonaws.com/tiny-anexos-us/erp/ODk4NTQ1NzA2/62631f3c773541b33c028efc29ed8293.jpg</t>
  </si>
  <si>
    <t>https://s3.amazonaws.com/tiny-anexos-us/erp/ODk4NTQ1NzA2/87b902984fa10d692066d1562805f601.jpg</t>
  </si>
  <si>
    <t>Modelo:Smart||Adicional Kit:-||Modelo Veículo:Livina||Ano:2006 A 2024||Cor:Grafite||</t>
  </si>
  <si>
    <t>904741650</t>
  </si>
  <si>
    <t>XNS513SMG</t>
  </si>
  <si>
    <t>Travessa Nissan - Smart - - - Livina X-Gear - - - Grafite</t>
  </si>
  <si>
    <t>https://s3.amazonaws.com/tiny-anexos-us/erp/ODk4NTQ1NzA2/f8783c8ad7ece8be7fdad621d9e81fc7.jpg</t>
  </si>
  <si>
    <t>https://s3.amazonaws.com/tiny-anexos-us/erp/ODk4NTQ1NzA2/5c517d4f4a84d664ef88d8bfaaeb9681.jpg</t>
  </si>
  <si>
    <t>https://s3.amazonaws.com/tiny-anexos-us/erp/ODk4NTQ1NzA2/896aa168296d53256beb81498923829b.jpg</t>
  </si>
  <si>
    <t>https://s3.amazonaws.com/tiny-anexos-us/erp/ODk4NTQ1NzA2/0104590b33a977cbd0e131277e0f83dc.jpg</t>
  </si>
  <si>
    <t>https://s3.amazonaws.com/tiny-anexos-us/erp/ODk4NTQ1NzA2/cc8468c2741ccc8ddb2964c60dd55629.jpg</t>
  </si>
  <si>
    <t>https://s3.amazonaws.com/tiny-anexos-us/erp/ODk4NTQ1NzA2/dda288196f74603592e0de4d7c74bfd3.jpg</t>
  </si>
  <si>
    <t>Modelo:Smart||Adicional Kit:-||Modelo Veículo:Livina X-Gear||Ano:-||Cor:Grafite||</t>
  </si>
  <si>
    <t>904741654</t>
  </si>
  <si>
    <t>Travessa Nissan - Smart - - - Livina X-Gear - - - Prata</t>
  </si>
  <si>
    <t>https://s3.amazonaws.com/tiny-anexos-us/erp/ODk4NTQ1NzA2/98830ba86c82c7140bbc48fb6cef9e47.jpg</t>
  </si>
  <si>
    <t>https://s3.amazonaws.com/tiny-anexos-us/erp/ODk4NTQ1NzA2/9d7a681a3c1a65a2273044c9c0a2069b.jpg</t>
  </si>
  <si>
    <t>https://s3.amazonaws.com/tiny-anexos-us/erp/ODk4NTQ1NzA2/6a000f38c10acdd1bc6d225aa5b1a140.jpg</t>
  </si>
  <si>
    <t>https://s3.amazonaws.com/tiny-anexos-us/erp/ODk4NTQ1NzA2/bb5ffc85cab710c24f844b1771c35a87.jpg</t>
  </si>
  <si>
    <t>https://s3.amazonaws.com/tiny-anexos-us/erp/ODk4NTQ1NzA2/5c2946249022565313697f21316cc217.jpg</t>
  </si>
  <si>
    <t>https://s3.amazonaws.com/tiny-anexos-us/erp/ODk4NTQ1NzA2/a87771b0ee0a369c21bc2a1413a68c35.jpg</t>
  </si>
  <si>
    <t>Modelo:Smart||Adicional Kit:-||Modelo Veículo:Livina X-Gear||Ano:-||Cor:Prata||</t>
  </si>
  <si>
    <t>904741661</t>
  </si>
  <si>
    <t>XNS513SMB</t>
  </si>
  <si>
    <t>Travessa Nissan - Smart - - - Livina X-Gear - - - Preto</t>
  </si>
  <si>
    <t>https://s3.amazonaws.com/tiny-anexos-us/erp/ODk4NTQ1NzA2/9113da623492152edeb4191bd71d32f3.jpg</t>
  </si>
  <si>
    <t>https://s3.amazonaws.com/tiny-anexos-us/erp/ODk4NTQ1NzA2/1de0a31d95464034bbe2233747799c45.jpg</t>
  </si>
  <si>
    <t>https://s3.amazonaws.com/tiny-anexos-us/erp/ODk4NTQ1NzA2/30d7e5016492331f9ad14cff6bde1d7f.jpg</t>
  </si>
  <si>
    <t>https://s3.amazonaws.com/tiny-anexos-us/erp/ODk4NTQ1NzA2/c09ec61a41bb37b927818f1d940cf800.jpg</t>
  </si>
  <si>
    <t>https://s3.amazonaws.com/tiny-anexos-us/erp/ODk4NTQ1NzA2/dfae04195bcbd3ba2c8a0dc12957ab15.jpg</t>
  </si>
  <si>
    <t>https://s3.amazonaws.com/tiny-anexos-us/erp/ODk4NTQ1NzA2/bc29469968e5da9f5b900a952faf1f08.jpg</t>
  </si>
  <si>
    <t>Modelo:Smart||Adicional Kit:-||Modelo Veículo:Livina X-Gear||Ano:-||Cor:Preto||</t>
  </si>
  <si>
    <t>906924248</t>
  </si>
  <si>
    <t>1XGRADGG-1XNS512SMB</t>
  </si>
  <si>
    <t>Travessa Nissan - Smart - 1 Gradeado Extra Grande 120 X 100 X 12 cm - Grand Livina - - - Preto</t>
  </si>
  <si>
    <t>https://s3.amazonaws.com/tiny-anexos-us/erp/ODk4NTQ1NzA2/7fb619b4b8c04767b7b194e5f0662959.jpg</t>
  </si>
  <si>
    <t>Modelo:Smart||Adicional Kit:1 Gradeado Extra Grande 120 X 100 X 12 cm||Modelo Veículo:Grand Livina||Ano:-||Cor:Preto||</t>
  </si>
  <si>
    <t>904744040</t>
  </si>
  <si>
    <t>Travessa Nissan - Style - - - Kicks - - - Grafite</t>
  </si>
  <si>
    <t>-57</t>
  </si>
  <si>
    <t>7808755211084</t>
  </si>
  <si>
    <t>TRAVESSA LARGA DE TETO – (100% ALUMINIO)  " NÃO É PLASTICO " TODO CONJUNTO DE PONTEIRAS E BARRAS SÃO FABRICADAS EM ALUMÍNIO  ATENÇÃO: TODOS OS ACESSORIOS INSTALADOS NO TETO DO VEICULO REPRODUZ RUIDOS CAUSADOS PELA ALTERAÇAO DA AERODINAMICA ORIGINAL DO VEICULO (GERALMENTE, ASSIMA DE 80KM/h)  Aplicação:  • JEEP COMMANDER (Com ou sem o teto solar) • JEEP COMPASS (Com ou sem o teto solar) • FIAT PULSE (Com ou sem o teto solar) • NOVA ECOSPORT (Com ou sem o teto solar) • NISSAN KICKS (Com ou sem o teto solar)   • Serve somente em veículos com longarinas suspensas ao teto COM FURAÇÃO ORIGINAL; • Não é Necessário Furar o Veículo, pois é instalado nas Longarinas na furação original do veículo; • Ideal para que você leve carga com até 45kg, ele é instalado de maneira simples e sem a necessidade da qualquer adaptação diretamente nas longarinas do veículo.  Especificação Técnica: • Modelo: Transversal;   Fabricação:  • Barras Ponteiras em Alumínio de Alta Resistência; • Chapa de Fixação em aço carbono; • Pintura eletrostática com tratamento; • Suporta Até 45Kg de Carga Bem Distribuída  Conteúdo da Embalagem:  * 02 perfil de alumínio * 04 ponteiras em alumínio c/ chapas de fixação * 04 parafusos sextavados M6x12mm (fixação da ponteira no perfil) * 08 parafusos de inox allen Padrão original do veículo (fixação das nas longarinas) * 04 parafusos de inox allen (Fixação da chapa na ponteira) * 01 ferramenta chave allen 6mm * 01 Manual de instalação  Importante: Valor do Kit Completo Par Imagens meramente ilustrativas Não nos responsabilizamos por instalação feitas de forma incorreta.</t>
  </si>
  <si>
    <t>https://s3.amazonaws.com/tiny-anexos-us/erp/ODk4NTQ1NzA2/9f7f97c6df771c61de8288ad726d2088.jpeg</t>
  </si>
  <si>
    <t>Modelo:Style||Adicional Kit:-||Modelo Veículo:Kicks||Ano:-||Cor:Grafite||</t>
  </si>
  <si>
    <t>904744044</t>
  </si>
  <si>
    <t>Travessa Nissan - Style - - - Kicks - - - Prata</t>
  </si>
  <si>
    <t>-134</t>
  </si>
  <si>
    <t>7808755200569</t>
  </si>
  <si>
    <t>Rack de Teto Travessa X-Rack  * Não é de plástico. * Ponteiras em alumínio - Mais resistência e durabilidade.  Cores: • Preto • Prata . Grafite  Aplicação:  • NISSAN KICKS - todos os modelos e versões.  Um carro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Reunindo muita qualidade e resistência.   Especificação Técnica:  • Modelo Transversal • Barras de Alumínio de Alta Resistência • Possui Ponteiras De Alumínio com Chapas de Aço • Acabamento na Cor Preto com Ponteiras Pretas • Pintura Anodizada • Tratamento Anticorrosivo com Chapas de Aço • Suporta Até 45Kg de Carga Bem Distribuída • Não é Necessário Furar o Veículo, pois é instalado nas Longarinas originais   Conteúdo da Embalagem:  02 Travessas Kit para instalação  Importante:  Garantia de 3 meses Valor do Kit Completo Par  Garantia do vendedor: 3 meses</t>
  </si>
  <si>
    <t>https://s3.amazonaws.com/tiny-anexos-us/erp/ODk4NTQ1NzA2/8e51170b6029092c4f07c2c8191891d3.jpeg</t>
  </si>
  <si>
    <t>Modelo:Style||Adicional Kit:-||Modelo Veículo:Kicks||Ano:-||Cor:Prata||</t>
  </si>
  <si>
    <t>904744048</t>
  </si>
  <si>
    <t>Travessa Nissan - Style - - - Kicks - - - Preto</t>
  </si>
  <si>
    <t>7808755181073</t>
  </si>
  <si>
    <t>https://s3.amazonaws.com/tiny-anexos-us/erp/ODk4NTQ1NzA2/031045e57574b3e3f7ec3fdad0a6b377.jpeg</t>
  </si>
  <si>
    <t>Modelo:Style||Adicional Kit:-||Modelo Veículo:Kicks||Ano:-||Cor:Preto||</t>
  </si>
  <si>
    <t>904744154</t>
  </si>
  <si>
    <t>Travessa Nissan - Tubular - - - Frontier - 2003 A 2016 - Grafite</t>
  </si>
  <si>
    <t>Modelo:Tubular||Adicional Kit:-||Modelo Veículo:Frontier||Ano:2003 A 2016||Cor:Grafite||</t>
  </si>
  <si>
    <t>904744158</t>
  </si>
  <si>
    <t>Travessa Nissan - Tubular - - - Frontier - 2003 A 2016 - Prata</t>
  </si>
  <si>
    <t>Modelo:Tubular||Adicional Kit:-||Modelo Veículo:Frontier||Ano:2003 A 2016||Cor:Prata||</t>
  </si>
  <si>
    <t>904744164</t>
  </si>
  <si>
    <t>Travessa Nissan - Tubular - - - Frontier - 2003 A 2016 - Preto</t>
  </si>
  <si>
    <t>Modelo:Tubular||Adicional Kit:-||Modelo Veículo:Frontier||Ano:2003 A 2016||Cor:Preto||</t>
  </si>
  <si>
    <t>904720402</t>
  </si>
  <si>
    <t>XNS514TBB</t>
  </si>
  <si>
    <t>Travessa Nissan - Tubular - - - Livina - - - Preto</t>
  </si>
  <si>
    <t>https://s3.amazonaws.com/tiny-anexos-us/erp/ODk4NTQ1NzA2/69137665bcf88977ced5b56f03400cc0.jpg</t>
  </si>
  <si>
    <t>https://s3.amazonaws.com/tiny-anexos-us/erp/ODk4NTQ1NzA2/e13dadf408272420ba52db6ebfe6766f.jpg</t>
  </si>
  <si>
    <t>https://s3.amazonaws.com/tiny-anexos-us/erp/ODk4NTQ1NzA2/9b51462aafc6dcf68446e9776fa8b497.jpg</t>
  </si>
  <si>
    <t>https://s3.amazonaws.com/tiny-anexos-us/erp/ODk4NTQ1NzA2/7744e833947a60f1217eb714f53b9751.jpg</t>
  </si>
  <si>
    <t>https://s3.amazonaws.com/tiny-anexos-us/erp/ODk4NTQ1NzA2/996bcb9dcee1ca40d0abe15c954e6eb5.jpg</t>
  </si>
  <si>
    <t>https://s3.amazonaws.com/tiny-anexos-us/erp/ODk4NTQ1NzA2/1e1829bec85b921d74279166a315ed53.jpg</t>
  </si>
  <si>
    <t>Modelo:Tubular||Adicional Kit:-||Modelo Veículo:Livina||Ano:-||Cor:Preto||</t>
  </si>
  <si>
    <t>941074459</t>
  </si>
  <si>
    <t>XPE</t>
  </si>
  <si>
    <t>Travessa Peugeot</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</si>
  <si>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PEUGEOT 206 207 (1998 A 2014 ) PEUGEOT 2008 ( 2021 2022 2023 2024 )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</si>
  <si>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https://s3.amazonaws.com/tiny-anexos-us/erp/ODk4NTQ1NzA2/f30092da0ff473e5f5283bfe9bbff6bd.jpg</t>
  </si>
  <si>
    <t>https://s3.amazonaws.com/tiny-anexos-us/erp/ODk4NTQ1NzA2/e56a8ab9982d64262db040e30821f9fb.jpg</t>
  </si>
  <si>
    <t>https://s3.amazonaws.com/tiny-anexos-us/erp/ODk4NTQ1NzA2/82a48d2c5f04a8adda71ecea8e608387.jpg</t>
  </si>
  <si>
    <t>https://s3.amazonaws.com/tiny-anexos-us/erp/ODk4NTQ1NzA2/a0e289fbfa4713a208b6f47d12cce2e5.jpg</t>
  </si>
  <si>
    <t>https://s3.amazonaws.com/tiny-anexos-us/erp/ODk4NTQ1NzA2/719e7771307bc0456919fec92a24c529.jpg</t>
  </si>
  <si>
    <t>https://s3.amazonaws.com/tiny-anexos-us/erp/ODk4NTQ1NzA2/106dce25f5e3cf33c139f2a060b60723.jpg</t>
  </si>
  <si>
    <t>919718256</t>
  </si>
  <si>
    <t>XPE901SLG</t>
  </si>
  <si>
    <t>Travessa Peugeot - Slim - - - 2008 - 2021 A 2024 - Grafite</t>
  </si>
  <si>
    <t>https://s3.amazonaws.com/tiny-anexos-us/erp/ODk4NTQ1NzA2/1c83b74849ac983173500da178a704ac.jpg</t>
  </si>
  <si>
    <t>https://s3.amazonaws.com/tiny-anexos-us/erp/ODk4NTQ1NzA2/6af595ed8603f72e3f25e8f7227ab200.jpg</t>
  </si>
  <si>
    <t>https://s3.amazonaws.com/tiny-anexos-us/erp/ODk4NTQ1NzA2/82d236e506e7b5a969bcbe2ceea59749.jpg</t>
  </si>
  <si>
    <t>https://s3.amazonaws.com/tiny-anexos-us/erp/ODk4NTQ1NzA2/d4156e281934b35ad139abca03c96a08.jpg</t>
  </si>
  <si>
    <t>https://s3.amazonaws.com/tiny-anexos-us/erp/ODk4NTQ1NzA2/610a76a2dd186cd59aae34c9aabfd5df.jpg</t>
  </si>
  <si>
    <t>https://s3.amazonaws.com/tiny-anexos-us/erp/ODk4NTQ1NzA2/34f2a788bea22cc5d96475555123ce70.jpg</t>
  </si>
  <si>
    <t>Modelo:Slim||Adicional Kit:-||Modelo Veículo:2008||Ano:2021 A 2024||Cor:Grafite||</t>
  </si>
  <si>
    <t>919718260</t>
  </si>
  <si>
    <t>XPE901SLP</t>
  </si>
  <si>
    <t>Travessa Peugeot - Slim - - - 2008 - 2021 A 2024 - Prata</t>
  </si>
  <si>
    <t>https://s3.amazonaws.com/tiny-anexos-us/erp/ODk4NTQ1NzA2/b92ff186ca0ce06d8a170374c1174469.jpg</t>
  </si>
  <si>
    <t>https://s3.amazonaws.com/tiny-anexos-us/erp/ODk4NTQ1NzA2/83385376fdb07d13c916676bdb87ed8b.jpg</t>
  </si>
  <si>
    <t>https://s3.amazonaws.com/tiny-anexos-us/erp/ODk4NTQ1NzA2/86e152aa3e99982fe83e3757e777b74f.jpg</t>
  </si>
  <si>
    <t>https://s3.amazonaws.com/tiny-anexos-us/erp/ODk4NTQ1NzA2/d816db0d76057ce41fc6183a4c9d8530.jpg</t>
  </si>
  <si>
    <t>https://s3.amazonaws.com/tiny-anexos-us/erp/ODk4NTQ1NzA2/e332b4b0a89c5dd7d276f03f6b669f8d.jpg</t>
  </si>
  <si>
    <t>https://s3.amazonaws.com/tiny-anexos-us/erp/ODk4NTQ1NzA2/97bf08e775dade5322b87057e29cf25e.jpg</t>
  </si>
  <si>
    <t>Modelo:Slim||Adicional Kit:-||Modelo Veículo:2008||Ano:2021 A 2024||Cor:Prata||</t>
  </si>
  <si>
    <t>919718264</t>
  </si>
  <si>
    <t>Travessa Peugeot - Slim - - - 2008 - 2021 A 2024 - Preto</t>
  </si>
  <si>
    <t>https://s3.amazonaws.com/tiny-anexos-us/erp/ODk4NTQ1NzA2/eb45f85b4ad30706414523ca195639b8.jpg</t>
  </si>
  <si>
    <t>https://s3.amazonaws.com/tiny-anexos-us/erp/ODk4NTQ1NzA2/605fbce07c4f17da7201d263c3bd348d.jpg</t>
  </si>
  <si>
    <t>https://s3.amazonaws.com/tiny-anexos-us/erp/ODk4NTQ1NzA2/2cd14160fb29627b947552c11f16c8d7.jpg</t>
  </si>
  <si>
    <t>https://s3.amazonaws.com/tiny-anexos-us/erp/ODk4NTQ1NzA2/758ee4e646a15df09923c08cb4b31c77.jpg</t>
  </si>
  <si>
    <t>https://s3.amazonaws.com/tiny-anexos-us/erp/ODk4NTQ1NzA2/7a13f210e49ce1223d41afe5927ae752.jpg</t>
  </si>
  <si>
    <t>https://s3.amazonaws.com/tiny-anexos-us/erp/ODk4NTQ1NzA2/7bce3d3767effdf934726b48f43b8b2b.jpg</t>
  </si>
  <si>
    <t>Modelo:Slim||Adicional Kit:-||Modelo Veículo:2008||Ano:2021 A 2024||Cor:Preto||</t>
  </si>
  <si>
    <t>924279366</t>
  </si>
  <si>
    <t>Travessa Peugeot - Slim - - - 206 - 1998 A 2014 - Grafite</t>
  </si>
  <si>
    <t>https://s3.amazonaws.com/tiny-anexos-us/erp/ODk4NTQ1NzA2/a4256b850bffa36d031d9977b46c5554.jpg</t>
  </si>
  <si>
    <t>https://s3.amazonaws.com/tiny-anexos-us/erp/ODk4NTQ1NzA2/55b2481fbc58a8df8b2ecefd50da4c7c.jpg</t>
  </si>
  <si>
    <t>https://s3.amazonaws.com/tiny-anexos-us/erp/ODk4NTQ1NzA2/008f5c17cf68bbc588c01a7aaa2fa351.jpg</t>
  </si>
  <si>
    <t>https://s3.amazonaws.com/tiny-anexos-us/erp/ODk4NTQ1NzA2/bf19ca4649dc710fe131dc27e4bf3f8a.jpg</t>
  </si>
  <si>
    <t>https://s3.amazonaws.com/tiny-anexos-us/erp/ODk4NTQ1NzA2/13112e454e2d31681a5b40fb207b1790.jpg</t>
  </si>
  <si>
    <t>https://s3.amazonaws.com/tiny-anexos-us/erp/ODk4NTQ1NzA2/5bafe10cbc59ae4a6d5b4068fe0ae5fc.jpg</t>
  </si>
  <si>
    <t>Modelo:Slim||Adicional Kit:-||Modelo Veículo:206||Ano:1998 A 2014||Cor:Grafite||</t>
  </si>
  <si>
    <t>928510370</t>
  </si>
  <si>
    <t>XPE902SLP</t>
  </si>
  <si>
    <t>Travessa Peugeot - Slim - - - 206 - 1998 A 2014 - Prata</t>
  </si>
  <si>
    <t>https://s3.amazonaws.com/tiny-anexos-us/erp/ODk4NTQ1NzA2/2bc181eb67f2612dde118ee7cb319e9e.jpg</t>
  </si>
  <si>
    <t>https://s3.amazonaws.com/tiny-anexos-us/erp/ODk4NTQ1NzA2/37e493b0b48f7536505c1353ef409048.jpg</t>
  </si>
  <si>
    <t>https://s3.amazonaws.com/tiny-anexos-us/erp/ODk4NTQ1NzA2/d9b6bfba755c734f6a1dcfca7eb3d548.jpg</t>
  </si>
  <si>
    <t>https://s3.amazonaws.com/tiny-anexos-us/erp/ODk4NTQ1NzA2/5164a514e16121c964e5d1038bfa1a89.jpg</t>
  </si>
  <si>
    <t>https://s3.amazonaws.com/tiny-anexos-us/erp/ODk4NTQ1NzA2/966554608afca959831fc546a0b22eef.jpg</t>
  </si>
  <si>
    <t>https://s3.amazonaws.com/tiny-anexos-us/erp/ODk4NTQ1NzA2/00afde63ee128c23bff2139811edb424.jpg</t>
  </si>
  <si>
    <t>Modelo:Slim||Adicional Kit:-||Modelo Veículo:206||Ano:1998 A 2014||Cor:Prata||</t>
  </si>
  <si>
    <t>924279372</t>
  </si>
  <si>
    <t>XPE902SLB</t>
  </si>
  <si>
    <t>Travessa Peugeot - Slim - - - 206 - 1998 A 2014 - Preto</t>
  </si>
  <si>
    <t>https://s3.amazonaws.com/tiny-anexos-us/erp/ODk4NTQ1NzA2/f99545a52a81a1b321c61ef4634e3c9c.jpg</t>
  </si>
  <si>
    <t>https://s3.amazonaws.com/tiny-anexos-us/erp/ODk4NTQ1NzA2/de4b7a8f623efceb89cab95fe4ee255d.jpg</t>
  </si>
  <si>
    <t>https://s3.amazonaws.com/tiny-anexos-us/erp/ODk4NTQ1NzA2/ebc684e4701c923495af00372c1cbba6.jpg</t>
  </si>
  <si>
    <t>https://s3.amazonaws.com/tiny-anexos-us/erp/ODk4NTQ1NzA2/03a648bd3cd37063ab6897a93c415160.jpg</t>
  </si>
  <si>
    <t>https://s3.amazonaws.com/tiny-anexos-us/erp/ODk4NTQ1NzA2/53f8d7c0dcbb9f1cab827ae24cdc1c01.jpg</t>
  </si>
  <si>
    <t>https://s3.amazonaws.com/tiny-anexos-us/erp/ODk4NTQ1NzA2/ac1e5adc54fa998d1989abfbcb724a71.jpg</t>
  </si>
  <si>
    <t>Modelo:Slim||Adicional Kit:-||Modelo Veículo:206||Ano:1998 A 2014||Cor:Preto||</t>
  </si>
  <si>
    <t>924279376</t>
  </si>
  <si>
    <t>XPE900SLG</t>
  </si>
  <si>
    <t>Travessa Peugeot - Slim - - - 207 - 1998 A 2014 - Grafite</t>
  </si>
  <si>
    <t>Modelo:Slim||Adicional Kit:-||Modelo Veículo:207||Ano:1998 A 2014||Cor:Grafite||</t>
  </si>
  <si>
    <t>924279380</t>
  </si>
  <si>
    <t>XPE900SLP</t>
  </si>
  <si>
    <t>Travessa Peugeot - Slim - - - 207 - 1998 A 2014 - Prata</t>
  </si>
  <si>
    <t>Modelo:Slim||Adicional Kit:-||Modelo Veículo:207||Ano:1998 A 2014||Cor:Prata||</t>
  </si>
  <si>
    <t>924279386</t>
  </si>
  <si>
    <t>XPE900SLB</t>
  </si>
  <si>
    <t>Travessa Peugeot - Slim - - - 207 - 1998 A 2014 - Preto</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</si>
  <si>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Pegeout Modelo: 206 207  Ano: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</si>
  <si>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https://s3.amazonaws.com/tiny-anexos-us/erp/ODk4NTQ1NzA2/510cf94afc817f0224e0cbb510b5e406.jpeg</t>
  </si>
  <si>
    <t>https://s3.amazonaws.com/tiny-anexos-us/erp/ODk4NTQ1NzA2/351672c40ce1be38462fe1f044b7b3ff.jpeg</t>
  </si>
  <si>
    <t>https://s3.amazonaws.com/tiny-anexos-us/erp/ODk4NTQ1NzA2/5816a945dbe5c2fe9b3631e97aa05cd2.jpeg</t>
  </si>
  <si>
    <t>https://s3.amazonaws.com/tiny-anexos-us/erp/ODk4NTQ1NzA2/e2f693273200292d98667477d8835f79.jpeg</t>
  </si>
  <si>
    <t>https://s3.amazonaws.com/tiny-anexos-us/erp/ODk4NTQ1NzA2/72dd63b917aa6faa3ff597e0f06462d4.jpeg</t>
  </si>
  <si>
    <t>https://s3.amazonaws.com/tiny-anexos-us/erp/ODk4NTQ1NzA2/9d65ccb165259d96f7e0ddc7fbed7b8b.jpeg</t>
  </si>
  <si>
    <t>Modelo:Slim||Adicional Kit:-||Modelo Veículo:207||Ano:1998 A 2014||Cor:Preto||</t>
  </si>
  <si>
    <t>904741689</t>
  </si>
  <si>
    <t>XPE901SMG</t>
  </si>
  <si>
    <t>Travessa Peugeot - Smart - - - 2008 - 2021 A 2024 - Grafite</t>
  </si>
  <si>
    <t>https://s3.amazonaws.com/tiny-anexos-us/erp/ODk4NTQ1NzA2/d058c45ee6e02959a61520d11eb8ce9d.jpg</t>
  </si>
  <si>
    <t>https://s3.amazonaws.com/tiny-anexos-us/erp/ODk4NTQ1NzA2/c26a0b83f26b471c90b641de5bdbc775.jpg</t>
  </si>
  <si>
    <t>https://s3.amazonaws.com/tiny-anexos-us/erp/ODk4NTQ1NzA2/e4727c120412a6d96dffe0224bf049ca.jpg</t>
  </si>
  <si>
    <t>https://s3.amazonaws.com/tiny-anexos-us/erp/ODk4NTQ1NzA2/77cecba092b01d935a13dd5ccda6dce6.jpg</t>
  </si>
  <si>
    <t>https://s3.amazonaws.com/tiny-anexos-us/erp/ODk4NTQ1NzA2/0a23a91a3f38a2d900647ab033f2a27b.jpg</t>
  </si>
  <si>
    <t>https://s3.amazonaws.com/tiny-anexos-us/erp/ODk4NTQ1NzA2/81e8d78b6912dd281b7b0a619de5b243.jpg</t>
  </si>
  <si>
    <t>Modelo:Smart||Adicional Kit:-||Modelo Veículo:2008||Ano:2021 A 2024||Cor:Grafite||</t>
  </si>
  <si>
    <t>904741693</t>
  </si>
  <si>
    <t>XPE901SMP</t>
  </si>
  <si>
    <t>Travessa Peugeot - Smart - - - 2008 - 2021 A 2024 - Prata</t>
  </si>
  <si>
    <t>https://s3.amazonaws.com/tiny-anexos-us/erp/ODk4NTQ1NzA2/344b83244df37e614cf6bc8d75c9a04f.jpg</t>
  </si>
  <si>
    <t>https://s3.amazonaws.com/tiny-anexos-us/erp/ODk4NTQ1NzA2/d5a813f6f6b45d8843e680b15fec8c95.jpg</t>
  </si>
  <si>
    <t>https://s3.amazonaws.com/tiny-anexos-us/erp/ODk4NTQ1NzA2/117143f17792b3d8b7926d7105e5446f.jpg</t>
  </si>
  <si>
    <t>https://s3.amazonaws.com/tiny-anexos-us/erp/ODk4NTQ1NzA2/430c206898633066adda11dc0954ecd6.jpg</t>
  </si>
  <si>
    <t>https://s3.amazonaws.com/tiny-anexos-us/erp/ODk4NTQ1NzA2/d0d2846d2f5c1f5f7f7767e896ff8dca.jpg</t>
  </si>
  <si>
    <t>https://s3.amazonaws.com/tiny-anexos-us/erp/ODk4NTQ1NzA2/643edf432d13cc3673a6844ba21d74b5.jpg</t>
  </si>
  <si>
    <t>Modelo:Smart||Adicional Kit:-||Modelo Veículo:2008||Ano:2021 A 2024||Cor:Prata||</t>
  </si>
  <si>
    <t>904741697</t>
  </si>
  <si>
    <t>XPE901SMB</t>
  </si>
  <si>
    <t>Travessa Peugeot - Smart - - - 2008 - 2021 A 2024 - Preto</t>
  </si>
  <si>
    <t>https://s3.amazonaws.com/tiny-anexos-us/erp/ODk4NTQ1NzA2/afe1147c26d783cfdc1e184c2590b74f.jpg</t>
  </si>
  <si>
    <t>https://s3.amazonaws.com/tiny-anexos-us/erp/ODk4NTQ1NzA2/a07e480b60c2689e017e632a1853a058.jpg</t>
  </si>
  <si>
    <t>https://s3.amazonaws.com/tiny-anexos-us/erp/ODk4NTQ1NzA2/a71407b78c913929df5d5fd70b263d06.jpg</t>
  </si>
  <si>
    <t>https://s3.amazonaws.com/tiny-anexos-us/erp/ODk4NTQ1NzA2/6dc30bcab94bc795b23f2a5071af2b24.jpg</t>
  </si>
  <si>
    <t>https://s3.amazonaws.com/tiny-anexos-us/erp/ODk4NTQ1NzA2/5d87b70ee2414ef2ef697c84af71f66e.jpg</t>
  </si>
  <si>
    <t>https://s3.amazonaws.com/tiny-anexos-us/erp/ODk4NTQ1NzA2/2013e5c86f79a0ad995e1c07be891d74.jpg</t>
  </si>
  <si>
    <t>Modelo:Smart||Adicional Kit:-||Modelo Veículo:2008||Ano:2021 A 2024||Cor:Preto||</t>
  </si>
  <si>
    <t>904741706</t>
  </si>
  <si>
    <t>XPE900SMG</t>
  </si>
  <si>
    <t>Travessa Peugeot - Smart - - - 206 - 1998 A 2014 - Grafite</t>
  </si>
  <si>
    <t>https://s3.amazonaws.com/tiny-anexos-us/erp/ODk4NTQ1NzA2/947e749a9dc772d249ba8fb17c3e7622.jpg</t>
  </si>
  <si>
    <t>https://s3.amazonaws.com/tiny-anexos-us/erp/ODk4NTQ1NzA2/b5148ed8a5efe6613c94cea64f4296ff.jpg</t>
  </si>
  <si>
    <t>https://s3.amazonaws.com/tiny-anexos-us/erp/ODk4NTQ1NzA2/a7ef267c3646012ef2da385ec4b4faa6.jpg</t>
  </si>
  <si>
    <t>https://s3.amazonaws.com/tiny-anexos-us/erp/ODk4NTQ1NzA2/1ba41f58bb9846494754cc74b5a193ce.jpg</t>
  </si>
  <si>
    <t>https://s3.amazonaws.com/tiny-anexos-us/erp/ODk4NTQ1NzA2/1cda3affab30a9de786bfcb22059c8f8.jpg</t>
  </si>
  <si>
    <t>https://s3.amazonaws.com/tiny-anexos-us/erp/ODk4NTQ1NzA2/0cafe66557ad16058e832edbbe6a1981.jpg</t>
  </si>
  <si>
    <t>Modelo:Smart||Adicional Kit:-||Modelo Veículo:206||Ano:1998 A 2014||Cor:Grafite||</t>
  </si>
  <si>
    <t>904741710</t>
  </si>
  <si>
    <t>XPE900SMP</t>
  </si>
  <si>
    <t>Travessa Peugeot - Smart - - - 206 - 1998 A 2014 - Prata</t>
  </si>
  <si>
    <t>https://s3.amazonaws.com/tiny-anexos-us/erp/ODk4NTQ1NzA2/ee7f05387af780616a92db1f64dad2f5.jpg</t>
  </si>
  <si>
    <t>https://s3.amazonaws.com/tiny-anexos-us/erp/ODk4NTQ1NzA2/b2764710aaa49711437b0111334977ff.jpg</t>
  </si>
  <si>
    <t>https://s3.amazonaws.com/tiny-anexos-us/erp/ODk4NTQ1NzA2/9861134fb35d8cfd8ff94fb1c1f985d9.jpg</t>
  </si>
  <si>
    <t>https://s3.amazonaws.com/tiny-anexos-us/erp/ODk4NTQ1NzA2/4506b7921c7fac402edabd5a8bd6671e.jpg</t>
  </si>
  <si>
    <t>https://s3.amazonaws.com/tiny-anexos-us/erp/ODk4NTQ1NzA2/3049fed67b4c94b64b99b74b62ec1cba.jpg</t>
  </si>
  <si>
    <t>https://s3.amazonaws.com/tiny-anexos-us/erp/ODk4NTQ1NzA2/1503faa2cd2dfbee40c5661c50f65185.jpg</t>
  </si>
  <si>
    <t>Modelo:Smart||Adicional Kit:-||Modelo Veículo:206||Ano:1998 A 2014||Cor:Prata||</t>
  </si>
  <si>
    <t>904741714</t>
  </si>
  <si>
    <t>XPE900SMB</t>
  </si>
  <si>
    <t>Travessa Peugeot - Smart - - - 206 - 1998 A 2014 - Preto</t>
  </si>
  <si>
    <t>https://s3.amazonaws.com/tiny-anexos-us/erp/ODk4NTQ1NzA2/ef232bbff84c7bee4f520f842cd79cc3.jpg</t>
  </si>
  <si>
    <t>https://s3.amazonaws.com/tiny-anexos-us/erp/ODk4NTQ1NzA2/9d3b52496a1a1849aaa25e1571144e9b.jpg</t>
  </si>
  <si>
    <t>https://s3.amazonaws.com/tiny-anexos-us/erp/ODk4NTQ1NzA2/906126dc26c80b68d7922a47ca45546a.jpg</t>
  </si>
  <si>
    <t>https://s3.amazonaws.com/tiny-anexos-us/erp/ODk4NTQ1NzA2/4b6868eca87639d9d0700cdcbf7b6167.jpg</t>
  </si>
  <si>
    <t>https://s3.amazonaws.com/tiny-anexos-us/erp/ODk4NTQ1NzA2/dce802d7a0c9c8a05778e3f0aedbdef3.jpg</t>
  </si>
  <si>
    <t>https://s3.amazonaws.com/tiny-anexos-us/erp/ODk4NTQ1NzA2/0f65144be9d89330fac2fae534face8e.jpg</t>
  </si>
  <si>
    <t>Modelo:Smart||Adicional Kit:-||Modelo Veículo:206||Ano:1998 A 2014||Cor:Preto||</t>
  </si>
  <si>
    <t>941070748</t>
  </si>
  <si>
    <t>XRE</t>
  </si>
  <si>
    <t>Travessa Renault</t>
  </si>
  <si>
    <t>Travessa de teto X-Rack Renaut Sandero Stepway 2015 à 2025  " NÃO É PLASTICO " TODO CONJUNTO DE PONTEIRAS E BARRAS SÃO FABRICADAS EM ALUMÍNIO  Aplicação: Renaut Sandero Stepway: Todos os anos.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</si>
  <si>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https://s3.amazonaws.com/tiny-anexos-us/erp/ODk4NTQ1NzA2/62fabb2fa4dd3aa9c3c2a21230860c79.jpeg</t>
  </si>
  <si>
    <t>https://s3.amazonaws.com/tiny-anexos-us/erp/ODk4NTQ1NzA2/7cace7bb59779c279d79fe3b62863873.jpeg</t>
  </si>
  <si>
    <t>https://s3.amazonaws.com/tiny-anexos-us/erp/ODk4NTQ1NzA2/4d63401c9e2aed95b4452ac1febb165a.jpeg</t>
  </si>
  <si>
    <t>https://s3.amazonaws.com/tiny-anexos-us/erp/ODk4NTQ1NzA2/8fbcb7fd19f23757fc6940a7bfe3113a.jpeg</t>
  </si>
  <si>
    <t>https://s3.amazonaws.com/tiny-anexos-us/erp/ODk4NTQ1NzA2/a46cfdfbab6590cb338aebabcb38a40c.jpeg</t>
  </si>
  <si>
    <t>https://s3.amazonaws.com/tiny-anexos-us/erp/ODk4NTQ1NzA2/09e173a97bd3437f13aeeb25b9868b9a.jpeg</t>
  </si>
  <si>
    <t>Renault</t>
  </si>
  <si>
    <t>904721044</t>
  </si>
  <si>
    <t>XRE143SLG</t>
  </si>
  <si>
    <t>Travessa Renault - Slim - - - Duster - 2023 A 2024 - Grafite</t>
  </si>
  <si>
    <t>https://s3.amazonaws.com/tiny-anexos-us/erp/ODk4NTQ1NzA2/3e59c60498f6d39f39345b485a5ec5c1.jpg</t>
  </si>
  <si>
    <t>https://s3.amazonaws.com/tiny-anexos-us/erp/ODk4NTQ1NzA2/d64be1d269691eeb36b7ac164d9b7622.jpg</t>
  </si>
  <si>
    <t>https://s3.amazonaws.com/tiny-anexos-us/erp/ODk4NTQ1NzA2/a7a842cd53fd3b4a37bb0e59d7b50e54.jpg</t>
  </si>
  <si>
    <t>https://s3.amazonaws.com/tiny-anexos-us/erp/ODk4NTQ1NzA2/3d5753102ff0cba24f1f7a7fe6d53459.jpg</t>
  </si>
  <si>
    <t>https://s3.amazonaws.com/tiny-anexos-us/erp/ODk4NTQ1NzA2/bb22e50019523be192da2efce31ac766.jpg</t>
  </si>
  <si>
    <t>https://s3.amazonaws.com/tiny-anexos-us/erp/ODk4NTQ1NzA2/5fa32610e0258d348532b1d60770517e.jpg</t>
  </si>
  <si>
    <t>Modelo:Slim||Adicional Kit:-||Modelo Veículo:Duster||Ano:2023 A 2024||Cor:Grafite||</t>
  </si>
  <si>
    <t>904721048</t>
  </si>
  <si>
    <t>XRE143SLP</t>
  </si>
  <si>
    <t>Travessa Renault - Slim - - - Duster - 2023 A 2024 - Prata</t>
  </si>
  <si>
    <t>https://s3.amazonaws.com/tiny-anexos-us/erp/ODk4NTQ1NzA2/770554991c1d81f0c90865b5ba8e5145.jpg</t>
  </si>
  <si>
    <t>https://s3.amazonaws.com/tiny-anexos-us/erp/ODk4NTQ1NzA2/adfc59cbdb1042ac5fa02f09353177d8.jpg</t>
  </si>
  <si>
    <t>https://s3.amazonaws.com/tiny-anexos-us/erp/ODk4NTQ1NzA2/4fb98319748c22068be854e36a7a93f3.jpg</t>
  </si>
  <si>
    <t>https://s3.amazonaws.com/tiny-anexos-us/erp/ODk4NTQ1NzA2/c544a14a338f7c50e5d92c49e335b7a3.jpg</t>
  </si>
  <si>
    <t>https://s3.amazonaws.com/tiny-anexos-us/erp/ODk4NTQ1NzA2/ff7c2658f6b56614ac345d3648285f2a.jpg</t>
  </si>
  <si>
    <t>https://s3.amazonaws.com/tiny-anexos-us/erp/ODk4NTQ1NzA2/8787ae8e859686989edae40f6c8d8db9.jpg</t>
  </si>
  <si>
    <t>Modelo:Slim||Adicional Kit:-||Modelo Veículo:Duster||Ano:2023 A 2024||Cor:Prata||</t>
  </si>
  <si>
    <t>904721052</t>
  </si>
  <si>
    <t>XRE143SLB</t>
  </si>
  <si>
    <t>Travessa Renault - Slim - - - Duster - 2023 A 2024 - Preto</t>
  </si>
  <si>
    <t>-28</t>
  </si>
  <si>
    <t>https://s3.amazonaws.com/tiny-anexos-us/erp/ODk4NTQ1NzA2/18abd501ac258c1f7234ca0cacf16f8a.jpg</t>
  </si>
  <si>
    <t>https://s3.amazonaws.com/tiny-anexos-us/erp/ODk4NTQ1NzA2/965300169809fca38654d6131e2b9280.jpg</t>
  </si>
  <si>
    <t>https://s3.amazonaws.com/tiny-anexos-us/erp/ODk4NTQ1NzA2/e3adff5a8d4da3ba5c3ed08c7ed21edb.jpg</t>
  </si>
  <si>
    <t>https://s3.amazonaws.com/tiny-anexos-us/erp/ODk4NTQ1NzA2/50e43a7cb44d62795d8fff1d31f94879.jpg</t>
  </si>
  <si>
    <t>https://s3.amazonaws.com/tiny-anexos-us/erp/ODk4NTQ1NzA2/e2549ff12af72e3268b7457296c292ba.jpg</t>
  </si>
  <si>
    <t>https://s3.amazonaws.com/tiny-anexos-us/erp/ODk4NTQ1NzA2/d63b6f9c2c56ff12428d932cdc25f200.jpg</t>
  </si>
  <si>
    <t>Modelo:Slim||Adicional Kit:-||Modelo Veículo:Duster||Ano:2023 A 2024||Cor:Preto||</t>
  </si>
  <si>
    <t>904721056</t>
  </si>
  <si>
    <t>XRE141SLG</t>
  </si>
  <si>
    <t>Travessa Renault - Slim - - - Duster - Até 2015 - Grafite</t>
  </si>
  <si>
    <t>Kit Par de Travessas Rack de Teto XRack Renault Duster e / ou Oroch 2011 2012 2013 2014 2015 - 100%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ou mais em peso bem distribuído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</si>
  <si>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https://s3.amazonaws.com/tiny-anexos-us/erp/ODk4NTQ1NzA2/622ae89bb346f25163fbd6da87d3abc2.jpeg</t>
  </si>
  <si>
    <t>Modelo:Slim||Adicional Kit:-||Modelo Veículo:Duster||Ano:Até 2015||Cor:Grafite||</t>
  </si>
  <si>
    <t>904721060</t>
  </si>
  <si>
    <t>Travessa Renault - Slim - - - Duster - Até 2015 - Prata</t>
  </si>
  <si>
    <t>https://s3.amazonaws.com/tiny-anexos-us/erp/ODk4NTQ1NzA2/f9ef227cbb029351165b8f6a017c3fc4.jpeg</t>
  </si>
  <si>
    <t>Modelo:Slim||Adicional Kit:-||Modelo Veículo:Duster||Ano:Até 2015||Cor:Prata||</t>
  </si>
  <si>
    <t>904721064</t>
  </si>
  <si>
    <t>XRE141SLB</t>
  </si>
  <si>
    <t>Travessa Renault - Slim - - - Duster - Até 2015 - Preto</t>
  </si>
  <si>
    <t>8708.30.11</t>
  </si>
  <si>
    <t>https://s3.amazonaws.com/tiny-anexos-us/erp/ODk4NTQ1NzA2/b0d624fd0f8ede5711217dc7070d6479.jpeg</t>
  </si>
  <si>
    <t>Modelo:Slim||Adicional Kit:-||Modelo Veículo:Duster||Ano:Até 2015||Cor:Preto||</t>
  </si>
  <si>
    <t>904721068</t>
  </si>
  <si>
    <t>XRE156SLG</t>
  </si>
  <si>
    <t>Travessa Renault - Slim - - - Kardian - 2024 A 2025 - Grafite</t>
  </si>
  <si>
    <t>Kit Par de Travessas Rack de Teto Bagageiro Maleiro XRack Renault Kardian 2024 2025 - 100%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</si>
  <si>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https://s3.amazonaws.com/tiny-anexos-us/erp/ODk4NTQ1NzA2/4890aadc70ecfbfa58393c83d44859b2.jpeg</t>
  </si>
  <si>
    <t>Modelo:Slim||Adicional Kit:-||Modelo Veículo:Kardian||Ano:2024 A 2025||Cor:Grafite||</t>
  </si>
  <si>
    <t>904721072</t>
  </si>
  <si>
    <t>Travessa Renault - Slim - - - Kardian - 2024 A 2025 - Prata</t>
  </si>
  <si>
    <t>https://s3.amazonaws.com/tiny-anexos-us/erp/ODk4NTQ1NzA2/14f4aa80a54406952e4b9feb915467a7.jpeg</t>
  </si>
  <si>
    <t>Modelo:Slim||Adicional Kit:-||Modelo Veículo:Kardian||Ano:2024 A 2025||Cor:Prata||</t>
  </si>
  <si>
    <t>904721076</t>
  </si>
  <si>
    <t>Travessa Renault - Slim - - - Kardian - 2024 A 2025 - Preto</t>
  </si>
  <si>
    <t>https://s3.amazonaws.com/tiny-anexos-us/erp/ODk4NTQ1NzA2/234fee6c126095fb93b340807739b0d4.jpeg</t>
  </si>
  <si>
    <t>Modelo:Slim||Adicional Kit:-||Modelo Veículo:Kardian||Ano:2024 A 2025||Cor:Preto||</t>
  </si>
  <si>
    <t>904721080</t>
  </si>
  <si>
    <t>Travessa Renault - Slim - - - Megane SW Grand Tour - 2006 A 2011 - Grafite</t>
  </si>
  <si>
    <t>8708.29.00</t>
  </si>
  <si>
    <t>https://s3.amazonaws.com/tiny-anexos-us/erp/ODk4NTQ1NzA2/00b4ecc11352fb16ca04efa197b19dc9.jpg</t>
  </si>
  <si>
    <t>https://s3.amazonaws.com/tiny-anexos-us/erp/ODk4NTQ1NzA2/ab497dd3de1bf514608a3d3f3e51e52a.jpg</t>
  </si>
  <si>
    <t>https://s3.amazonaws.com/tiny-anexos-us/erp/ODk4NTQ1NzA2/606e20aed89d6c95240e37237e3975cf.jpg</t>
  </si>
  <si>
    <t>https://s3.amazonaws.com/tiny-anexos-us/erp/ODk4NTQ1NzA2/f2b03a4d97a864feba235ac77891399c.jpg</t>
  </si>
  <si>
    <t>https://s3.amazonaws.com/tiny-anexos-us/erp/ODk4NTQ1NzA2/5ac31d1109a6499ca6bec3d686db3396.jpg</t>
  </si>
  <si>
    <t>https://s3.amazonaws.com/tiny-anexos-us/erp/ODk4NTQ1NzA2/adaa2330a8dc0dbfd2863dfdd98f263a.jpg</t>
  </si>
  <si>
    <t>Modelo:Slim||Adicional Kit:-||Modelo Veículo:Megane SW Grand Tour||Ano:2006 A 2011||Cor:Grafite||</t>
  </si>
  <si>
    <t>904721086</t>
  </si>
  <si>
    <t>XRE142SLP</t>
  </si>
  <si>
    <t>Travessa Renault - Slim - - - Megane SW Grand Tour - 2006 A 2011 - Prata</t>
  </si>
  <si>
    <t>https://s3.amazonaws.com/tiny-anexos-us/erp/ODk4NTQ1NzA2/fca77d37af29792e7311379c3358544e.jpg</t>
  </si>
  <si>
    <t>https://s3.amazonaws.com/tiny-anexos-us/erp/ODk4NTQ1NzA2/b04c449a913ef092d174da6b2b02d0a1.jpg</t>
  </si>
  <si>
    <t>https://s3.amazonaws.com/tiny-anexos-us/erp/ODk4NTQ1NzA2/883922aca8d1d9a1405fa73b57f6b5d3.jpg</t>
  </si>
  <si>
    <t>https://s3.amazonaws.com/tiny-anexos-us/erp/ODk4NTQ1NzA2/498c0baefef63a2301d4c55255dbae41.jpg</t>
  </si>
  <si>
    <t>https://s3.amazonaws.com/tiny-anexos-us/erp/ODk4NTQ1NzA2/c7f8ce3de98abbf6982538001db9acad.jpg</t>
  </si>
  <si>
    <t>https://s3.amazonaws.com/tiny-anexos-us/erp/ODk4NTQ1NzA2/3851cac478f05870f991dbe1c3fd9fac.jpg</t>
  </si>
  <si>
    <t>Modelo:Slim||Adicional Kit:-||Modelo Veículo:Megane SW Grand Tour||Ano:2006 A 2011||Cor:Prata||</t>
  </si>
  <si>
    <t>904721090</t>
  </si>
  <si>
    <t>Travessa Renault - Slim - - - Megane SW Grand Tour - 2006 A 2011 - Preto</t>
  </si>
  <si>
    <t>https://s3.amazonaws.com/tiny-anexos-us/erp/ODk4NTQ1NzA2/ac5f456a30a598d7ece927dde748d134.jpg</t>
  </si>
  <si>
    <t>https://s3.amazonaws.com/tiny-anexos-us/erp/ODk4NTQ1NzA2/192f54b5af4e7cc08dc36e7d389a3c15.jpg</t>
  </si>
  <si>
    <t>https://s3.amazonaws.com/tiny-anexos-us/erp/ODk4NTQ1NzA2/4df35ace98992e66b7e7cec7f80a52f0.jpg</t>
  </si>
  <si>
    <t>https://s3.amazonaws.com/tiny-anexos-us/erp/ODk4NTQ1NzA2/07696d8e83091e4de34ff77c5aebf791.jpg</t>
  </si>
  <si>
    <t>https://s3.amazonaws.com/tiny-anexos-us/erp/ODk4NTQ1NzA2/804d50bbcd87fcd04c8236a36341e1f9.jpg</t>
  </si>
  <si>
    <t>https://s3.amazonaws.com/tiny-anexos-us/erp/ODk4NTQ1NzA2/984a06c90a7160f7d43f42e6f6103c48.jpg</t>
  </si>
  <si>
    <t>Modelo:Slim||Adicional Kit:-||Modelo Veículo:Megane SW Grand Tour||Ano:2006 A 2011||Cor:Preto||</t>
  </si>
  <si>
    <t>904740750</t>
  </si>
  <si>
    <t>XRE180SLG</t>
  </si>
  <si>
    <t>Travessa Renault - Slim - - - Sandero Stepway G1 - 2008 A 2014 - Grafite</t>
  </si>
  <si>
    <t>https://s3.amazonaws.com/tiny-anexos-us/erp/ODk4NTQ1NzA2/62ebba28892aba4a4117ee6cecf41580.jpg</t>
  </si>
  <si>
    <t>https://s3.amazonaws.com/tiny-anexos-us/erp/ODk4NTQ1NzA2/055679b69955a8de61d6a9fa8b27d70e.jpg</t>
  </si>
  <si>
    <t>https://s3.amazonaws.com/tiny-anexos-us/erp/ODk4NTQ1NzA2/f9e8a5bbe891f6dcf1022be40548dff0.jpg</t>
  </si>
  <si>
    <t>https://s3.amazonaws.com/tiny-anexos-us/erp/ODk4NTQ1NzA2/8c44fa4c2e619cc42a9610816898a031.jpg</t>
  </si>
  <si>
    <t>https://s3.amazonaws.com/tiny-anexos-us/erp/ODk4NTQ1NzA2/f789e84833d2ed23023b371334136104.jpg</t>
  </si>
  <si>
    <t>https://s3.amazonaws.com/tiny-anexos-us/erp/ODk4NTQ1NzA2/439e54c281f04a905f305943492ed998.jpg</t>
  </si>
  <si>
    <t>Modelo:Slim||Adicional Kit:-||Modelo Veículo:Sandero Stepway G1||Ano:2008 A 2014||Cor:Grafite||</t>
  </si>
  <si>
    <t>904740754</t>
  </si>
  <si>
    <t>Travessa Renault - Slim - - - Sandero Stepway G1 - 2008 A 2014 - Prata</t>
  </si>
  <si>
    <t>https://s3.amazonaws.com/tiny-anexos-us/erp/ODk4NTQ1NzA2/111cfcd7a27f51f182377c4df27b220d.jpg</t>
  </si>
  <si>
    <t>https://s3.amazonaws.com/tiny-anexos-us/erp/ODk4NTQ1NzA2/32393408523cebf1e1bdd79bfd8495fb.jpg</t>
  </si>
  <si>
    <t>https://s3.amazonaws.com/tiny-anexos-us/erp/ODk4NTQ1NzA2/13c3db168817077f491d0cd6900ad3e5.jpg</t>
  </si>
  <si>
    <t>https://s3.amazonaws.com/tiny-anexos-us/erp/ODk4NTQ1NzA2/4b0d0965519152bd8a3e70918ccac834.jpg</t>
  </si>
  <si>
    <t>https://s3.amazonaws.com/tiny-anexos-us/erp/ODk4NTQ1NzA2/cfc1a570310d2abd33c6cd9b98ed05d1.jpg</t>
  </si>
  <si>
    <t>https://s3.amazonaws.com/tiny-anexos-us/erp/ODk4NTQ1NzA2/d60c3e8837c118381c41528051636192.jpg</t>
  </si>
  <si>
    <t>Modelo:Slim||Adicional Kit:-||Modelo Veículo:Sandero Stepway G1||Ano:2008 A 2014||Cor:Prata||</t>
  </si>
  <si>
    <t>904740758</t>
  </si>
  <si>
    <t>Travessa Renault - Slim - - - Sandero Stepway G1 - 2008 A 2014 - Preto</t>
  </si>
  <si>
    <t>https://s3.amazonaws.com/tiny-anexos-us/erp/ODk4NTQ1NzA2/51e88916798e9b7ecb39e9b07ed742c2.jpg</t>
  </si>
  <si>
    <t>https://s3.amazonaws.com/tiny-anexos-us/erp/ODk4NTQ1NzA2/55929d35ef69c1ca8a856876abf5582e.jpg</t>
  </si>
  <si>
    <t>https://s3.amazonaws.com/tiny-anexos-us/erp/ODk4NTQ1NzA2/d53ee23cb0905cb5c93a1bd481367863.jpg</t>
  </si>
  <si>
    <t>https://s3.amazonaws.com/tiny-anexos-us/erp/ODk4NTQ1NzA2/497e7c4259090cabbb7d0138e5077392.jpg</t>
  </si>
  <si>
    <t>https://s3.amazonaws.com/tiny-anexos-us/erp/ODk4NTQ1NzA2/1439e883eb416a223e2bb62c2930f02b.jpg</t>
  </si>
  <si>
    <t>https://s3.amazonaws.com/tiny-anexos-us/erp/ODk4NTQ1NzA2/cdc3dd93f8db4cc364a31d020475b431.jpg</t>
  </si>
  <si>
    <t>Modelo:Slim||Adicional Kit:-||Modelo Veículo:Sandero Stepway G1||Ano:2008 A 2014||Cor:Preto||</t>
  </si>
  <si>
    <t>904721094</t>
  </si>
  <si>
    <t>Travessa Renault - Slim - - - Sandero Stepway G2 - 2015+ - Grafite</t>
  </si>
  <si>
    <t>Kit Par de Travessas Rack de Teto XRack Renault Sandero Stepway G2 2015 2016 2017 2018 2019 2020 2021 2022 2023 2024 2025 - 100%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</si>
  <si>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https://s3.amazonaws.com/tiny-anexos-us/erp/ODk4NTQ1NzA2/57d553edb05486f7b474812498168de9.jpeg</t>
  </si>
  <si>
    <t>Modelo:Slim||Adicional Kit:-||Modelo Veículo:Sandero Stepway G2||Ano:2015+||Cor:Grafite||</t>
  </si>
  <si>
    <t>904721098</t>
  </si>
  <si>
    <t>Travessa Renault - Slim - - - Sandero Stepway G2 - 2015+ - Prata</t>
  </si>
  <si>
    <t>https://s3.amazonaws.com/tiny-anexos-us/erp/ODk4NTQ1NzA2/06ac055763eacd2f301f9d1f5fbb6b6b.jpeg</t>
  </si>
  <si>
    <t>Modelo:Slim||Adicional Kit:-||Modelo Veículo:Sandero Stepway G2||Ano:2015+||Cor:Prata||</t>
  </si>
  <si>
    <t>904721102</t>
  </si>
  <si>
    <t>Travessa Renault - Slim - - - Sandero Stepway G2 - 2015+ - Preto</t>
  </si>
  <si>
    <t>https://s3.amazonaws.com/tiny-anexos-us/erp/ODk4NTQ1NzA2/1dd17b88cf84f0803af704f383fe338c.jpeg</t>
  </si>
  <si>
    <t>Modelo:Slim||Adicional Kit:-||Modelo Veículo:Sandero Stepway G2||Ano:2015+||Cor:Preto||</t>
  </si>
  <si>
    <t>933819674</t>
  </si>
  <si>
    <t>XRE145SMG</t>
  </si>
  <si>
    <t>Travessa Renault - Smart - - - Duster - 2016/2017 A 2023 - Grafite</t>
  </si>
  <si>
    <t>https://s3.amazonaws.com/tiny-anexos-us/erp/ODk4NTQ1NzA2/0f9122924aecf060c79abd192747dd98.jpg</t>
  </si>
  <si>
    <t>https://s3.amazonaws.com/tiny-anexos-us/erp/ODk4NTQ1NzA2/4dd3eecc417b9fa9320760cbc354c3c1.jpg</t>
  </si>
  <si>
    <t>https://s3.amazonaws.com/tiny-anexos-us/erp/ODk4NTQ1NzA2/6782d6e4bb3ea02760e2cec0812e696a.jpg</t>
  </si>
  <si>
    <t>https://s3.amazonaws.com/tiny-anexos-us/erp/ODk4NTQ1NzA2/9d81dade36cc36815399b0a6ff65c78b.jpg</t>
  </si>
  <si>
    <t>https://s3.amazonaws.com/tiny-anexos-us/erp/ODk4NTQ1NzA2/d16c3189520ba485372bea8a6e67bd9c.jpg</t>
  </si>
  <si>
    <t>https://s3.amazonaws.com/tiny-anexos-us/erp/ODk4NTQ1NzA2/dcf55ddab6b93662e0646729f55b5b26.jpg</t>
  </si>
  <si>
    <t>Modelo:Smart||Adicional Kit:-||Modelo Veículo:Duster||Ano:2016/2017 A 2023||Cor:Grafite||</t>
  </si>
  <si>
    <t>933819603</t>
  </si>
  <si>
    <t>XRE145SMP</t>
  </si>
  <si>
    <t>Travessa Renault - Smart - - - Duster - 2016/2017 A 2023 - Prata</t>
  </si>
  <si>
    <t>https://s3.amazonaws.com/tiny-anexos-us/erp/ODk4NTQ1NzA2/339cc7897a365ed19e750bf8f4184a19.jpg</t>
  </si>
  <si>
    <t>https://s3.amazonaws.com/tiny-anexos-us/erp/ODk4NTQ1NzA2/2e678840bec0e4d6d0d47ffb815740a5.jpg</t>
  </si>
  <si>
    <t>https://s3.amazonaws.com/tiny-anexos-us/erp/ODk4NTQ1NzA2/056c5c85d3a6b897c002a367bd08a662.jpg</t>
  </si>
  <si>
    <t>https://s3.amazonaws.com/tiny-anexos-us/erp/ODk4NTQ1NzA2/d88780d4db37efae87d69124b2d038aa.jpg</t>
  </si>
  <si>
    <t>https://s3.amazonaws.com/tiny-anexos-us/erp/ODk4NTQ1NzA2/9fdef19df2c57d70ea43c86447678391.jpg</t>
  </si>
  <si>
    <t>https://s3.amazonaws.com/tiny-anexos-us/erp/ODk4NTQ1NzA2/066d383521aadb41e3126c630db34a58.jpg</t>
  </si>
  <si>
    <t>Modelo:Smart||Adicional Kit:-||Modelo Veículo:Duster||Ano:2016/2017 A 2023||Cor:Prata||</t>
  </si>
  <si>
    <t>933819438</t>
  </si>
  <si>
    <t>XRE145SMB</t>
  </si>
  <si>
    <t>Travessa Renault - Smart - - - Duster - 2016/2017 A 2023 - Preto</t>
  </si>
  <si>
    <t>TRAVESSA LARGA RACK DE TETO BAGAGEIRO XRACK   " NÃO É PLASTICO " TODO CONJUNTO DE PONTEIRAS E BARRAS SÃO FABRICADAS EM ALUMÍNIO  Aplicação:  Marca: Renault Modelo: Duster Anos: 2016/2017 A 2023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</si>
  <si>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https://s3.amazonaws.com/tiny-anexos-us/erp/ODk4NTQ1NzA2/8562d8cc26ab25c19874091441b9ee3e.jpg</t>
  </si>
  <si>
    <t>https://s3.amazonaws.com/tiny-anexos-us/erp/ODk4NTQ1NzA2/e3db5179d78554be241ef90e8633a91f.jpg</t>
  </si>
  <si>
    <t>https://s3.amazonaws.com/tiny-anexos-us/erp/ODk4NTQ1NzA2/16114b6aa663ee6c0a747e66073a9f23.jpg</t>
  </si>
  <si>
    <t>https://s3.amazonaws.com/tiny-anexos-us/erp/ODk4NTQ1NzA2/dc59aacecd384f4b3c6d2cdc669c63f7.jpg</t>
  </si>
  <si>
    <t>https://s3.amazonaws.com/tiny-anexos-us/erp/ODk4NTQ1NzA2/6752386dbbba0551aff810189b7ae80e.jpg</t>
  </si>
  <si>
    <t>https://s3.amazonaws.com/tiny-anexos-us/erp/ODk4NTQ1NzA2/b88c8697dd3dac8f71e5aeb9e307c3fc.jpg</t>
  </si>
  <si>
    <t>Modelo:Smart||Adicional Kit:-||Modelo Veículo:Duster||Ano:2016/2017 A 2023||Cor:Preto||</t>
  </si>
  <si>
    <t>904741718</t>
  </si>
  <si>
    <t>XRE143SMG</t>
  </si>
  <si>
    <t>Travessa Renault - Smart - - - Duster - 2023 A 2024 - Grafite</t>
  </si>
  <si>
    <t>Kit Par de Travessas Rack de Teto XRack Renault Duster e / ou Oroch 2023 2024 - 100%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ou mais em peso bem distribuído - Largura: 4,5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</si>
  <si>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https://s3.amazonaws.com/tiny-anexos-us/erp/ODk4NTQ1NzA2/f8d54be3c38e2a5c8b7f7e82682220a2.jpeg</t>
  </si>
  <si>
    <t>Modelo:Smart||Adicional Kit:-||Modelo Veículo:Duster||Ano:2023 A 2024||Cor:Grafite||</t>
  </si>
  <si>
    <t>904741722</t>
  </si>
  <si>
    <t>XRE143SMP</t>
  </si>
  <si>
    <t>Travessa Renault - Smart - - - Duster - 2023 A 2024 - Prata</t>
  </si>
  <si>
    <t>https://s3.amazonaws.com/tiny-anexos-us/erp/ODk4NTQ1NzA2/ef48a435abaf7c39d9882b3cce3c51f4.jpeg</t>
  </si>
  <si>
    <t>Modelo:Smart||Adicional Kit:-||Modelo Veículo:Duster||Ano:2023 A 2024||Cor:Prata||</t>
  </si>
  <si>
    <t>904741726</t>
  </si>
  <si>
    <t>XRE143SMB</t>
  </si>
  <si>
    <t>Travessa Renault - Smart - - - Duster - 2023 A 2024 - Preto</t>
  </si>
  <si>
    <t>https://s3.amazonaws.com/tiny-anexos-us/erp/ODk4NTQ1NzA2/ab0a0057fc435e12587128fb670a0dc5.jpeg</t>
  </si>
  <si>
    <t>Modelo:Smart||Adicional Kit:-||Modelo Veículo:Duster||Ano:2023 A 2024||Cor:Preto||</t>
  </si>
  <si>
    <t>904741730</t>
  </si>
  <si>
    <t>XRE141SMG</t>
  </si>
  <si>
    <t>Travessa Renault - Smart - - - Duster - Até 2015 - Grafite</t>
  </si>
  <si>
    <t>https://s3.amazonaws.com/tiny-anexos-us/erp/ODk4NTQ1NzA2/bcaab6e55c1fa7d93fe6ab5bbc0817fa.jpg</t>
  </si>
  <si>
    <t>https://s3.amazonaws.com/tiny-anexos-us/erp/ODk4NTQ1NzA2/f11b56cff0eb18de58096f23c1c948e7.jpg</t>
  </si>
  <si>
    <t>https://s3.amazonaws.com/tiny-anexos-us/erp/ODk4NTQ1NzA2/c11fe825053b941aa9d2d6758e87283d.jpg</t>
  </si>
  <si>
    <t>https://s3.amazonaws.com/tiny-anexos-us/erp/ODk4NTQ1NzA2/1d75d1251125ca2731d8160296f989f5.jpg</t>
  </si>
  <si>
    <t>https://s3.amazonaws.com/tiny-anexos-us/erp/ODk4NTQ1NzA2/423da9f8a9890e2d64b2319f4de75e0a.jpg</t>
  </si>
  <si>
    <t>https://s3.amazonaws.com/tiny-anexos-us/erp/ODk4NTQ1NzA2/b9cf680af3e757108ea9ebcd0ecc0c25.jpg</t>
  </si>
  <si>
    <t>Modelo:Smart||Adicional Kit:-||Modelo Veículo:Duster||Ano:Até 2015||Cor:Grafite||</t>
  </si>
  <si>
    <t>904741734</t>
  </si>
  <si>
    <t>XRE141SMP</t>
  </si>
  <si>
    <t>Travessa Renault - Smart - - - Duster - Até 2015 - Prata</t>
  </si>
  <si>
    <t>https://s3.amazonaws.com/tiny-anexos-us/erp/ODk4NTQ1NzA2/7c4b5ec4b48f3b77eb09cdb18e16cf99.jpg</t>
  </si>
  <si>
    <t>https://s3.amazonaws.com/tiny-anexos-us/erp/ODk4NTQ1NzA2/1c855167d2d059d8011726fa288616a5.jpg</t>
  </si>
  <si>
    <t>https://s3.amazonaws.com/tiny-anexos-us/erp/ODk4NTQ1NzA2/3d6a373b28a3be76c631df8ca12a62eb.jpg</t>
  </si>
  <si>
    <t>https://s3.amazonaws.com/tiny-anexos-us/erp/ODk4NTQ1NzA2/bc1c240df7b4105c046ec2f02c3d6fd2.jpg</t>
  </si>
  <si>
    <t>https://s3.amazonaws.com/tiny-anexos-us/erp/ODk4NTQ1NzA2/7e5afca11cb7dc39e2adec6574d7559c.jpg</t>
  </si>
  <si>
    <t>https://s3.amazonaws.com/tiny-anexos-us/erp/ODk4NTQ1NzA2/e0cd2ffa0b9d8a8ccbe5a0a6ab582d12.jpg</t>
  </si>
  <si>
    <t>Modelo:Smart||Adicional Kit:-||Modelo Veículo:Duster||Ano:Até 2015||Cor:Prata||</t>
  </si>
  <si>
    <t>904741738</t>
  </si>
  <si>
    <t>Travessa Renault - Smart - - - Duster - Até 2015 - Preto</t>
  </si>
  <si>
    <t>Travessa de teto X-Rack Renault Duster 2011 a 2015   " NÃO É PLASTICO " TODO CONJUNTO DE PONTEIRAS E BARRAS SÃO FABRICADAS EM ALUMÍNIO  Aplicação:  Marca: Renault Modelo: Duster Anos: 2011 a 2015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</si>
  <si>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https://s3.amazonaws.com/tiny-anexos-us/erp/ODk4NTQ1NzA2/817ebb158100dc6617f2cccc9c840c4b.jpg</t>
  </si>
  <si>
    <t>https://s3.amazonaws.com/tiny-anexos-us/erp/ODk4NTQ1NzA2/735e6921627eda25561e25c4bc278cf8.jpg</t>
  </si>
  <si>
    <t>https://s3.amazonaws.com/tiny-anexos-us/erp/ODk4NTQ1NzA2/83c48126a97ce0ab70053ab396dfe312.jpg</t>
  </si>
  <si>
    <t>https://s3.amazonaws.com/tiny-anexos-us/erp/ODk4NTQ1NzA2/60daf5b45ec0cc10495fe5b74fc09ee2.jpg</t>
  </si>
  <si>
    <t>https://s3.amazonaws.com/tiny-anexos-us/erp/ODk4NTQ1NzA2/8dbb69dd69e083d05f052f64a70bdce8.jpg</t>
  </si>
  <si>
    <t>https://s3.amazonaws.com/tiny-anexos-us/erp/ODk4NTQ1NzA2/24b8a9191adfd3c1dace0cc11ba72a7a.jpg</t>
  </si>
  <si>
    <t>Modelo:Smart||Adicional Kit:-||Modelo Veículo:Duster||Ano:Até 2015||Cor:Preto||</t>
  </si>
  <si>
    <t>904741742</t>
  </si>
  <si>
    <t>XRE142SMG</t>
  </si>
  <si>
    <t>Travessa Renault - Smart - - - Megane SW - - - Grafite</t>
  </si>
  <si>
    <t>https://s3.amazonaws.com/tiny-anexos-us/erp/ODk4NTQ1NzA2/ac0c6e5c8f73a1028f55cd90bc6aa5ca.jpg</t>
  </si>
  <si>
    <t>https://s3.amazonaws.com/tiny-anexos-us/erp/ODk4NTQ1NzA2/75156dbcf7688308f5d40ebc469e42e0.jpg</t>
  </si>
  <si>
    <t>https://s3.amazonaws.com/tiny-anexos-us/erp/ODk4NTQ1NzA2/1990df82e9a9cbfce8414d48c9137b17.jpg</t>
  </si>
  <si>
    <t>https://s3.amazonaws.com/tiny-anexos-us/erp/ODk4NTQ1NzA2/4e526a8a69863da965ec630fcd29977e.jpg</t>
  </si>
  <si>
    <t>https://s3.amazonaws.com/tiny-anexos-us/erp/ODk4NTQ1NzA2/c72648730906602d6b84008b0003817d.jpg</t>
  </si>
  <si>
    <t>https://s3.amazonaws.com/tiny-anexos-us/erp/ODk4NTQ1NzA2/efb5f15dddf6844aa73b367b241d262f.jpg</t>
  </si>
  <si>
    <t>Modelo:Smart||Adicional Kit:-||Modelo Veículo:Megane SW||Ano:-||Cor:Grafite||</t>
  </si>
  <si>
    <t>904741747</t>
  </si>
  <si>
    <t>XRE142SMP</t>
  </si>
  <si>
    <t>Travessa Renault - Smart - - - Megane SW - - - Prata</t>
  </si>
  <si>
    <t>https://s3.amazonaws.com/tiny-anexos-us/erp/ODk4NTQ1NzA2/874380529119ac3736669304e9285fc4.jpg</t>
  </si>
  <si>
    <t>https://s3.amazonaws.com/tiny-anexos-us/erp/ODk4NTQ1NzA2/40bb7ef4319c3ce12c19f05838823070.jpg</t>
  </si>
  <si>
    <t>https://s3.amazonaws.com/tiny-anexos-us/erp/ODk4NTQ1NzA2/5417dcb7910f5d3a89c1bb9a1f82c48b.jpg</t>
  </si>
  <si>
    <t>https://s3.amazonaws.com/tiny-anexos-us/erp/ODk4NTQ1NzA2/ce18c098d6884dbecbcf4198ac37a82f.jpg</t>
  </si>
  <si>
    <t>https://s3.amazonaws.com/tiny-anexos-us/erp/ODk4NTQ1NzA2/5a6699e53f65713add66c73f2466f184.jpg</t>
  </si>
  <si>
    <t>https://s3.amazonaws.com/tiny-anexos-us/erp/ODk4NTQ1NzA2/6d8be62954bbd38bb440b9fa7bffd0b5.jpg</t>
  </si>
  <si>
    <t>Modelo:Smart||Adicional Kit:-||Modelo Veículo:Megane SW||Ano:-||Cor:Prata||</t>
  </si>
  <si>
    <t>904741751</t>
  </si>
  <si>
    <t>XRE142SMB</t>
  </si>
  <si>
    <t>Travessa Renault - Smart - - - Megane SW - - - Preto</t>
  </si>
  <si>
    <t>https://s3.amazonaws.com/tiny-anexos-us/erp/ODk4NTQ1NzA2/7c0ba2612dd29a248abb528f3aa19d01.jpg</t>
  </si>
  <si>
    <t>https://s3.amazonaws.com/tiny-anexos-us/erp/ODk4NTQ1NzA2/ba916a9014a3864c05026e529c07cc75.jpg</t>
  </si>
  <si>
    <t>https://s3.amazonaws.com/tiny-anexos-us/erp/ODk4NTQ1NzA2/4d0fe9beda6f38b347df2037cbbd510c.jpg</t>
  </si>
  <si>
    <t>https://s3.amazonaws.com/tiny-anexos-us/erp/ODk4NTQ1NzA2/1ac7bd4212c387012bfef815cc3270b7.jpg</t>
  </si>
  <si>
    <t>https://s3.amazonaws.com/tiny-anexos-us/erp/ODk4NTQ1NzA2/47ebdc1b02ae32fbbf97b71d7f72ecba.jpg</t>
  </si>
  <si>
    <t>https://s3.amazonaws.com/tiny-anexos-us/erp/ODk4NTQ1NzA2/e97df6c158c6e55e58d5a43116b23689.jpg</t>
  </si>
  <si>
    <t>Modelo:Smart||Adicional Kit:-||Modelo Veículo:Megane SW||Ano:-||Cor:Preto||</t>
  </si>
  <si>
    <t>904741779</t>
  </si>
  <si>
    <t>XRE144SMG</t>
  </si>
  <si>
    <t>Travessa Renault - Smart - - - Oroch - 2023 A 2024 - Grafite</t>
  </si>
  <si>
    <t>https://s3.amazonaws.com/tiny-anexos-us/erp/ODk4NTQ1NzA2/47963126af235809f48b0e2e2abbb764.jpg</t>
  </si>
  <si>
    <t>https://s3.amazonaws.com/tiny-anexos-us/erp/ODk4NTQ1NzA2/c328d15c39d00d52bed112bdcefbc4b9.jpg</t>
  </si>
  <si>
    <t>https://s3.amazonaws.com/tiny-anexos-us/erp/ODk4NTQ1NzA2/06463d8e7a3dda465f907401d0734fcd.jpg</t>
  </si>
  <si>
    <t>https://s3.amazonaws.com/tiny-anexos-us/erp/ODk4NTQ1NzA2/f1f44aa3b586b4dce38715e8581b847c.jpg</t>
  </si>
  <si>
    <t>https://s3.amazonaws.com/tiny-anexos-us/erp/ODk4NTQ1NzA2/b952d7ff1c45cfc308bed1168dcff669.jpg</t>
  </si>
  <si>
    <t>https://s3.amazonaws.com/tiny-anexos-us/erp/ODk4NTQ1NzA2/c48d6cde6cd30fff4cf0b3fd52d69748.jpg</t>
  </si>
  <si>
    <t>Modelo:Smart||Adicional Kit:-||Modelo Veículo:Oroch||Ano:2023 A 2024||Cor:Grafite||</t>
  </si>
  <si>
    <t>904741783</t>
  </si>
  <si>
    <t>XRE144SMP</t>
  </si>
  <si>
    <t>Travessa Renault - Smart - - - Oroch - 2023 A 2024 - Prata</t>
  </si>
  <si>
    <t>https://s3.amazonaws.com/tiny-anexos-us/erp/ODk4NTQ1NzA2/9213c341eedf0f32a694241da9e46f28.jpg</t>
  </si>
  <si>
    <t>https://s3.amazonaws.com/tiny-anexos-us/erp/ODk4NTQ1NzA2/e42af55ecd6a502068320794065f33b7.jpg</t>
  </si>
  <si>
    <t>https://s3.amazonaws.com/tiny-anexos-us/erp/ODk4NTQ1NzA2/c2d8dc2d7ded072f12336def72fab6ee.jpg</t>
  </si>
  <si>
    <t>https://s3.amazonaws.com/tiny-anexos-us/erp/ODk4NTQ1NzA2/2646a612fdfd5aad20b0ea72de732afe.jpg</t>
  </si>
  <si>
    <t>https://s3.amazonaws.com/tiny-anexos-us/erp/ODk4NTQ1NzA2/1de1d7f4f6965a99713816e5cd3d943c.jpg</t>
  </si>
  <si>
    <t>https://s3.amazonaws.com/tiny-anexos-us/erp/ODk4NTQ1NzA2/1e968a2b292032770d76f4d3085109cd.jpg</t>
  </si>
  <si>
    <t>Modelo:Smart||Adicional Kit:-||Modelo Veículo:Oroch||Ano:2023 A 2024||Cor:Prata||</t>
  </si>
  <si>
    <t>904741787</t>
  </si>
  <si>
    <t>XRE144SMB</t>
  </si>
  <si>
    <t>Travessa Renault - Smart - - - Oroch - 2023 A 2024 - Preto</t>
  </si>
  <si>
    <t>TRAVESSA LARGA DE TETO PARA OROCH 2023 A 2024 – ( 100% ALUMINIO )  " NÃO É PLASTICO " TODO CONJUNTO DE PONTEIRAS E BARRAS SÃO FABRICADAS EM ALUMÍNIO  ATENÇÃO: TODOS OS ACESSORIOS INSTALADOS NO TETO DO VEICULO REPRODUZ RUIDOS CAUSADOS PELA ALTERAÇAO DA AERODINAMICA ORIGINAL DO VEICULO ( GERALMENTE, ACIMA DE 80KM/h )  Aplicação: Renault OROCH 2023 +, 2024, 2025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  Garantia do vendedor: 3 meses</t>
  </si>
  <si>
    <t>https://s3.amazonaws.com/tiny-anexos-us/erp/ODk4NTQ1NzA2/bf991b0458e18ba1fad53f3906bbf417.jpg</t>
  </si>
  <si>
    <t>https://s3.amazonaws.com/tiny-anexos-us/erp/ODk4NTQ1NzA2/bfd7497066bc34a0880ca955416a7fa5.jpg</t>
  </si>
  <si>
    <t>https://s3.amazonaws.com/tiny-anexos-us/erp/ODk4NTQ1NzA2/f914f70526f470598c5ade217fdbaae7.jpg</t>
  </si>
  <si>
    <t>https://s3.amazonaws.com/tiny-anexos-us/erp/ODk4NTQ1NzA2/ab4cd02b5f4586eaaf90e9edc6297617.jpg</t>
  </si>
  <si>
    <t>https://s3.amazonaws.com/tiny-anexos-us/erp/ODk4NTQ1NzA2/201461323df961d1296815679da0a577.jpg</t>
  </si>
  <si>
    <t>https://s3.amazonaws.com/tiny-anexos-us/erp/ODk4NTQ1NzA2/f3b8e7d44aa76494f382f42a71adb74e.jpg</t>
  </si>
  <si>
    <t>Modelo:Smart||Adicional Kit:-||Modelo Veículo:Oroch||Ano:2023 A 2024||Cor:Preto||</t>
  </si>
  <si>
    <t>904741755</t>
  </si>
  <si>
    <t>XRE180SMG</t>
  </si>
  <si>
    <t>Travessa Renault - Smart - - - Sandero Stepway G1 - 2008 A 2014 - Grafite</t>
  </si>
  <si>
    <t>https://s3.amazonaws.com/tiny-anexos-us/erp/ODk4NTQ1NzA2/5c97105b554e8c69b66dc67505f51c9a.jpg</t>
  </si>
  <si>
    <t>https://s3.amazonaws.com/tiny-anexos-us/erp/ODk4NTQ1NzA2/22457e709ef03cde06eaf7d230e18f19.jpg</t>
  </si>
  <si>
    <t>https://s3.amazonaws.com/tiny-anexos-us/erp/ODk4NTQ1NzA2/1b412545bcd26e8b655d531cdb1e2370.jpg</t>
  </si>
  <si>
    <t>https://s3.amazonaws.com/tiny-anexos-us/erp/ODk4NTQ1NzA2/dfab3520e1eb75c2fa0776c962fc48af.jpg</t>
  </si>
  <si>
    <t>https://s3.amazonaws.com/tiny-anexos-us/erp/ODk4NTQ1NzA2/9821b2ad85749d754d3b85888eedec12.jpg</t>
  </si>
  <si>
    <t>https://s3.amazonaws.com/tiny-anexos-us/erp/ODk4NTQ1NzA2/b3b3cb397378c443c53d907d6dc71d31.jpg</t>
  </si>
  <si>
    <t>Modelo:Smart||Adicional Kit:-||Modelo Veículo:Sandero Stepway G1||Ano:2008 A 2014||Cor:Grafite||</t>
  </si>
  <si>
    <t>904741759</t>
  </si>
  <si>
    <t>XRE180SMP</t>
  </si>
  <si>
    <t>Travessa Renault - Smart - - - Sandero Stepway G1 - 2008 A 2014 - Prata</t>
  </si>
  <si>
    <t>https://s3.amazonaws.com/tiny-anexos-us/erp/ODk4NTQ1NzA2/a2b5d2ab5cff958e2c272d459918f4f7.jpg</t>
  </si>
  <si>
    <t>https://s3.amazonaws.com/tiny-anexos-us/erp/ODk4NTQ1NzA2/b9d824953a9c4bc5465fdc5c97423bfc.jpg</t>
  </si>
  <si>
    <t>https://s3.amazonaws.com/tiny-anexos-us/erp/ODk4NTQ1NzA2/38cc6e7af917a4a3de438d6f12943067.jpg</t>
  </si>
  <si>
    <t>https://s3.amazonaws.com/tiny-anexos-us/erp/ODk4NTQ1NzA2/092f9e708161f6fa0062c94fd4c2bf63.jpg</t>
  </si>
  <si>
    <t>https://s3.amazonaws.com/tiny-anexos-us/erp/ODk4NTQ1NzA2/308427038998fe5ed53c2d62da456bd6.jpg</t>
  </si>
  <si>
    <t>https://s3.amazonaws.com/tiny-anexos-us/erp/ODk4NTQ1NzA2/e99be5871b8e0c0e4eb940c1490c3bc8.jpg</t>
  </si>
  <si>
    <t>Modelo:Smart||Adicional Kit:-||Modelo Veículo:Sandero Stepway G1||Ano:2008 A 2014||Cor:Prata||</t>
  </si>
  <si>
    <t>904741763</t>
  </si>
  <si>
    <t>XRE180SMB</t>
  </si>
  <si>
    <t>Travessa Renault - Smart - - - Sandero Stepway G1 - 2008 A 2014 - Preto</t>
  </si>
  <si>
    <t>https://s3.amazonaws.com/tiny-anexos-us/erp/ODk4NTQ1NzA2/64fa91f7addb745682258625f2a6749d.jpg</t>
  </si>
  <si>
    <t>https://s3.amazonaws.com/tiny-anexos-us/erp/ODk4NTQ1NzA2/dd65d997c87785127e30f59f39ba6b03.jpg</t>
  </si>
  <si>
    <t>https://s3.amazonaws.com/tiny-anexos-us/erp/ODk4NTQ1NzA2/b3f9c0f801e890ee0c977529c6b9750c.jpg</t>
  </si>
  <si>
    <t>https://s3.amazonaws.com/tiny-anexos-us/erp/ODk4NTQ1NzA2/f4d293918b12c366c52948e7d87c240b.jpg</t>
  </si>
  <si>
    <t>https://s3.amazonaws.com/tiny-anexos-us/erp/ODk4NTQ1NzA2/21b2db2c6a8176aba16fe18e17d43fd1.jpg</t>
  </si>
  <si>
    <t>https://s3.amazonaws.com/tiny-anexos-us/erp/ODk4NTQ1NzA2/96dfd9af57d1788a7038887e517b5ea5.jpg</t>
  </si>
  <si>
    <t>Modelo:Smart||Adicional Kit:-||Modelo Veículo:Sandero Stepway G1||Ano:2008 A 2014||Cor:Preto||</t>
  </si>
  <si>
    <t>904741767</t>
  </si>
  <si>
    <t>XRE140SMG</t>
  </si>
  <si>
    <t>Travessa Renault - Smart - - - Sandero Stepway G2 - 2015+ - Grafite</t>
  </si>
  <si>
    <t>https://s3.amazonaws.com/tiny-anexos-us/erp/ODk4NTQ1NzA2/77310239b69a11ed6537096ef5d3a6a4.jpg</t>
  </si>
  <si>
    <t>https://s3.amazonaws.com/tiny-anexos-us/erp/ODk4NTQ1NzA2/89fa1bf770d2660c0a594466db7821fb.jpg</t>
  </si>
  <si>
    <t>https://s3.amazonaws.com/tiny-anexos-us/erp/ODk4NTQ1NzA2/c502a63b94148848f85fdf59e0e319a9.jpg</t>
  </si>
  <si>
    <t>https://s3.amazonaws.com/tiny-anexos-us/erp/ODk4NTQ1NzA2/72326e200d9a1d8893471e6f1039d60c.jpg</t>
  </si>
  <si>
    <t>https://s3.amazonaws.com/tiny-anexos-us/erp/ODk4NTQ1NzA2/0e94ff3cb2c166de40b3dfbb1409fa78.jpg</t>
  </si>
  <si>
    <t>https://s3.amazonaws.com/tiny-anexos-us/erp/ODk4NTQ1NzA2/a1d6ee31fed38e3e9ed7f4372f40ac1e.jpg</t>
  </si>
  <si>
    <t>Modelo:Smart||Adicional Kit:-||Modelo Veículo:Sandero Stepway G2||Ano:2015+||Cor:Grafite||</t>
  </si>
  <si>
    <t>904741771</t>
  </si>
  <si>
    <t>Travessa Renault - Smart - - - Sandero Stepway G2 - 2015+ - Prata</t>
  </si>
  <si>
    <t>https://s3.amazonaws.com/tiny-anexos-us/erp/ODk4NTQ1NzA2/789d14cc1036a40cad4a0de4753199b0.jpg</t>
  </si>
  <si>
    <t>https://s3.amazonaws.com/tiny-anexos-us/erp/ODk4NTQ1NzA2/7c00ee6ec1b644ac86532bba0184aea7.jpg</t>
  </si>
  <si>
    <t>https://s3.amazonaws.com/tiny-anexos-us/erp/ODk4NTQ1NzA2/0b8115e90adf7903bc4c878cf1d3ecd7.jpg</t>
  </si>
  <si>
    <t>https://s3.amazonaws.com/tiny-anexos-us/erp/ODk4NTQ1NzA2/57a17c9c36db22622f57e527fe1b04bd.jpg</t>
  </si>
  <si>
    <t>https://s3.amazonaws.com/tiny-anexos-us/erp/ODk4NTQ1NzA2/ed0086e58c17a994d3a2d46a1198798b.jpg</t>
  </si>
  <si>
    <t>https://s3.amazonaws.com/tiny-anexos-us/erp/ODk4NTQ1NzA2/c032c7fd9ae743a516113e49d668854b.jpg</t>
  </si>
  <si>
    <t>Modelo:Smart||Adicional Kit:-||Modelo Veículo:Sandero Stepway G2||Ano:2015+||Cor:Prata||</t>
  </si>
  <si>
    <t>904741775</t>
  </si>
  <si>
    <t>Travessa Renault - Smart - - - Sandero Stepway G2 - 2015+ - Preto</t>
  </si>
  <si>
    <t>https://s3.amazonaws.com/tiny-anexos-us/erp/ODk4NTQ1NzA2/f8bb01c0554259c6db973dc5a2890d53.jpg</t>
  </si>
  <si>
    <t>https://s3.amazonaws.com/tiny-anexos-us/erp/ODk4NTQ1NzA2/c99537cd989803871913f9aa7524b8bd.jpg</t>
  </si>
  <si>
    <t>https://s3.amazonaws.com/tiny-anexos-us/erp/ODk4NTQ1NzA2/e4d25bea698c240797d03ecb63a8990b.jpg</t>
  </si>
  <si>
    <t>https://s3.amazonaws.com/tiny-anexos-us/erp/ODk4NTQ1NzA2/edefb35cb8ee4606ceaddf6c56e3240b.jpg</t>
  </si>
  <si>
    <t>https://s3.amazonaws.com/tiny-anexos-us/erp/ODk4NTQ1NzA2/1e1c2ce87c5adff3cf39cca2d2778614.jpg</t>
  </si>
  <si>
    <t>https://s3.amazonaws.com/tiny-anexos-us/erp/ODk4NTQ1NzA2/916ead1020edeeb743645c5cb9f23828.jpg</t>
  </si>
  <si>
    <t>Modelo:Smart||Adicional Kit:-||Modelo Veículo:Sandero Stepway G2||Ano:2015+||Cor:Preto||</t>
  </si>
  <si>
    <t>941072363</t>
  </si>
  <si>
    <t>XSU</t>
  </si>
  <si>
    <t>Travessa Subaru</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</si>
  <si>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FOREST ( 1997 A 2021 )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</si>
  <si>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https://s3.amazonaws.com/tiny-anexos-us/erp/ODk4NTQ1NzA2/8df41e22acc342d412750e822b0b9be9.jpg</t>
  </si>
  <si>
    <t>https://s3.amazonaws.com/tiny-anexos-us/erp/ODk4NTQ1NzA2/1fe7ba7837298737b3963abf29f2d574.jpg</t>
  </si>
  <si>
    <t>https://s3.amazonaws.com/tiny-anexos-us/erp/ODk4NTQ1NzA2/221e804effaf2ed7ea5974869677a1ed.jpg</t>
  </si>
  <si>
    <t>https://s3.amazonaws.com/tiny-anexos-us/erp/ODk4NTQ1NzA2/cfea3c8e7a76d8cf8c86800ccc4485a5.jpg</t>
  </si>
  <si>
    <t>https://s3.amazonaws.com/tiny-anexos-us/erp/ODk4NTQ1NzA2/744150d3e423579a3f8c068ff15dea60.jpg</t>
  </si>
  <si>
    <t>https://s3.amazonaws.com/tiny-anexos-us/erp/ODk4NTQ1NzA2/7dd6902ed26742d6b303d56c5decc498.jpg</t>
  </si>
  <si>
    <t>919718276</t>
  </si>
  <si>
    <t>Travessa Subaru - Slim - - - Forest - 1997 A 2021 - Grafite</t>
  </si>
  <si>
    <t>https://s3.amazonaws.com/tiny-anexos-us/erp/ODk4NTQ1NzA2/106f2be41996b76374d060a0ff0111b9.jpg</t>
  </si>
  <si>
    <t>https://s3.amazonaws.com/tiny-anexos-us/erp/ODk4NTQ1NzA2/fdeaa4892cef12ce8722f7d8314ecf9b.jpg</t>
  </si>
  <si>
    <t>https://s3.amazonaws.com/tiny-anexos-us/erp/ODk4NTQ1NzA2/0499bfdd4f3ed043b2e6ac53cb12531e.jpg</t>
  </si>
  <si>
    <t>https://s3.amazonaws.com/tiny-anexos-us/erp/ODk4NTQ1NzA2/98464b5f6471f7b052eb1d7c87870cfc.jpg</t>
  </si>
  <si>
    <t>https://s3.amazonaws.com/tiny-anexos-us/erp/ODk4NTQ1NzA2/b497ca13ff2d3e1374eeb3cc3a511ce3.jpg</t>
  </si>
  <si>
    <t>https://s3.amazonaws.com/tiny-anexos-us/erp/ODk4NTQ1NzA2/b762380d42858865051128a4a8190cf4.jpg</t>
  </si>
  <si>
    <t>Modelo:Slim||Adicional Kit:-||Modelo Veículo:Forest||Ano:1997 A 2021||Cor:Grafite||</t>
  </si>
  <si>
    <t>919718280</t>
  </si>
  <si>
    <t>XSU450SLP</t>
  </si>
  <si>
    <t>Travessa Subaru - Slim - - - Forest - 1997 A 2021 - Prata</t>
  </si>
  <si>
    <t>https://s3.amazonaws.com/tiny-anexos-us/erp/ODk4NTQ1NzA2/0c1bbd6fd55dee22388099595faa6f7f.jpg</t>
  </si>
  <si>
    <t>https://s3.amazonaws.com/tiny-anexos-us/erp/ODk4NTQ1NzA2/c3ed723c2bc206e423fb78a3b3dcdc8b.jpg</t>
  </si>
  <si>
    <t>https://s3.amazonaws.com/tiny-anexos-us/erp/ODk4NTQ1NzA2/2a01193ba33c6ba098839e10f6a01fad.jpg</t>
  </si>
  <si>
    <t>https://s3.amazonaws.com/tiny-anexos-us/erp/ODk4NTQ1NzA2/05c6543334932495806bcccb9806cf48.jpg</t>
  </si>
  <si>
    <t>https://s3.amazonaws.com/tiny-anexos-us/erp/ODk4NTQ1NzA2/438581a47d4a79a3764b5afd18718aed.jpg</t>
  </si>
  <si>
    <t>https://s3.amazonaws.com/tiny-anexos-us/erp/ODk4NTQ1NzA2/1584eb4229b2f75b58ba95e5e4565fea.jpg</t>
  </si>
  <si>
    <t>Modelo:Slim||Adicional Kit:-||Modelo Veículo:Forest||Ano:1997 A 2021||Cor:Prata||</t>
  </si>
  <si>
    <t>920231962</t>
  </si>
  <si>
    <t>Travessa Subaru - Slim - - - Forest - 1997 A 2021 - Preto</t>
  </si>
  <si>
    <t>Par de Travessas Rack de Teto XRack compatíveis com montadora Subaru 100% em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</si>
  <si>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https://s3.amazonaws.com/tiny-anexos-us/erp/ODk4NTQ1NzA2/30a6e0892c901fbd0b5b7716ab1d2fbc.jpeg</t>
  </si>
  <si>
    <t>https://s3.amazonaws.com/tiny-anexos-us/erp/ODk4NTQ1NzA2/cd24286d532638937d1405ce27e96d19.jpeg</t>
  </si>
  <si>
    <t>https://s3.amazonaws.com/tiny-anexos-us/erp/ODk4NTQ1NzA2/00c0b09f81cf5cb96cb7c0380850e2df.jpeg</t>
  </si>
  <si>
    <t>https://s3.amazonaws.com/tiny-anexos-us/erp/ODk4NTQ1NzA2/4513908fbc50bd8b909121387358d441.jpeg</t>
  </si>
  <si>
    <t>https://s3.amazonaws.com/tiny-anexos-us/erp/ODk4NTQ1NzA2/0704682674b1b3b1979ded2bd75783b4.jpeg</t>
  </si>
  <si>
    <t>https://s3.amazonaws.com/tiny-anexos-us/erp/ODk4NTQ1NzA2/1ebfcdf026baf198ad962810d8a312cc.jpeg</t>
  </si>
  <si>
    <t>Modelo:Slim||Adicional Kit:-||Modelo Veículo:Forest||Ano:1997 A 2021||Cor:Preto||</t>
  </si>
  <si>
    <t>904741835</t>
  </si>
  <si>
    <t>XSU450SMG</t>
  </si>
  <si>
    <t>Travessa Subaru - Smart - - - Forest - 1997 A 2021 - Grafite</t>
  </si>
  <si>
    <t>https://s3.amazonaws.com/tiny-anexos-us/erp/ODk4NTQ1NzA2/0460a4ae8a19d5ec751d5ba75d503c7d.jpg</t>
  </si>
  <si>
    <t>https://s3.amazonaws.com/tiny-anexos-us/erp/ODk4NTQ1NzA2/cddadd07d0b5a6fb28608fa53edecf2b.jpg</t>
  </si>
  <si>
    <t>https://s3.amazonaws.com/tiny-anexos-us/erp/ODk4NTQ1NzA2/b25577efaafbff8b02fbf2a6a49ec2b8.jpg</t>
  </si>
  <si>
    <t>https://s3.amazonaws.com/tiny-anexos-us/erp/ODk4NTQ1NzA2/c3b5e22e0491c658b9c064fd42ed46b9.jpg</t>
  </si>
  <si>
    <t>https://s3.amazonaws.com/tiny-anexos-us/erp/ODk4NTQ1NzA2/656f3e99443886a8a8304f2a9b556440.jpg</t>
  </si>
  <si>
    <t>https://s3.amazonaws.com/tiny-anexos-us/erp/ODk4NTQ1NzA2/bb092daf9b444d392ff06db5a8501c01.jpg</t>
  </si>
  <si>
    <t>Modelo:Smart||Adicional Kit:-||Modelo Veículo:Forest||Ano:1997 A 2021||Cor:Grafite||</t>
  </si>
  <si>
    <t>904741839</t>
  </si>
  <si>
    <t>XSU450SMP</t>
  </si>
  <si>
    <t>Travessa Subaru - Smart - - - Forest - 1997 A 2021 - Prata</t>
  </si>
  <si>
    <t>https://s3.amazonaws.com/tiny-anexos-us/erp/ODk4NTQ1NzA2/30e7ad6fdbe464a89425a68beb169fae.jpg</t>
  </si>
  <si>
    <t>https://s3.amazonaws.com/tiny-anexos-us/erp/ODk4NTQ1NzA2/0b6200880ba8be3c667f4166909deb18.jpg</t>
  </si>
  <si>
    <t>https://s3.amazonaws.com/tiny-anexos-us/erp/ODk4NTQ1NzA2/7d7e87c9ed018be20696485858491118.jpg</t>
  </si>
  <si>
    <t>https://s3.amazonaws.com/tiny-anexos-us/erp/ODk4NTQ1NzA2/bb260e4ba0c0db9effa58d4ee262ee41.jpg</t>
  </si>
  <si>
    <t>https://s3.amazonaws.com/tiny-anexos-us/erp/ODk4NTQ1NzA2/e2f16f0ae281d1aaa0665b4b6181431a.jpg</t>
  </si>
  <si>
    <t>https://s3.amazonaws.com/tiny-anexos-us/erp/ODk4NTQ1NzA2/6140ac0cd8395397fb95154a2203d412.jpg</t>
  </si>
  <si>
    <t>Modelo:Smart||Adicional Kit:-||Modelo Veículo:Forest||Ano:1997 A 2021||Cor:Prata||</t>
  </si>
  <si>
    <t>904741843</t>
  </si>
  <si>
    <t>XSU450SMB</t>
  </si>
  <si>
    <t>Travessa Subaru - Smart - - - Forest - 1997 A 2021 - Preto</t>
  </si>
  <si>
    <t>https://s3.amazonaws.com/tiny-anexos-us/erp/ODk4NTQ1NzA2/453d438bb752bbfc88f4facbf4facc91.jpg</t>
  </si>
  <si>
    <t>https://s3.amazonaws.com/tiny-anexos-us/erp/ODk4NTQ1NzA2/0b3a054f11e05035585c6779b44b5765.jpg</t>
  </si>
  <si>
    <t>https://s3.amazonaws.com/tiny-anexos-us/erp/ODk4NTQ1NzA2/6248681a890389b4879f28d08fdb221b.jpg</t>
  </si>
  <si>
    <t>https://s3.amazonaws.com/tiny-anexos-us/erp/ODk4NTQ1NzA2/aca046b0e42c73da9244ffbf9c287f8c.jpg</t>
  </si>
  <si>
    <t>https://s3.amazonaws.com/tiny-anexos-us/erp/ODk4NTQ1NzA2/e4a34dbe6f72ab9023eb79cf0b73e441.jpg</t>
  </si>
  <si>
    <t>https://s3.amazonaws.com/tiny-anexos-us/erp/ODk4NTQ1NzA2/e1cd8f4850901ce37446cfff1dd81d25.jpg</t>
  </si>
  <si>
    <t>Modelo:Smart||Adicional Kit:-||Modelo Veículo:Forest||Ano:1997 A 2021||Cor:Preto||</t>
  </si>
  <si>
    <t>941070031</t>
  </si>
  <si>
    <t>XSK</t>
  </si>
  <si>
    <t>Travessa Suzuki</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</si>
  <si>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JIMNY SPORT ( 2013 A 2020 ) SX-4 ( 2006 a 2021 )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</si>
  <si>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https://s3.amazonaws.com/tiny-anexos-us/erp/ODk4NTQ1NzA2/1f0bc4c690ae441cabb17f2d42eb3e1d.jpg</t>
  </si>
  <si>
    <t>https://s3.amazonaws.com/tiny-anexos-us/erp/ODk4NTQ1NzA2/868be1cd607787150eb7d1fb1ce2dc94.jpg</t>
  </si>
  <si>
    <t>https://s3.amazonaws.com/tiny-anexos-us/erp/ODk4NTQ1NzA2/0406d1bac3d6e06e979d6ed92663839d.jpg</t>
  </si>
  <si>
    <t>https://s3.amazonaws.com/tiny-anexos-us/erp/ODk4NTQ1NzA2/2f9de6c607465cbdf910c8758a3765ab.jpg</t>
  </si>
  <si>
    <t>https://s3.amazonaws.com/tiny-anexos-us/erp/ODk4NTQ1NzA2/09803f2b536936527578be4df760cdae.jpg</t>
  </si>
  <si>
    <t>https://s3.amazonaws.com/tiny-anexos-us/erp/ODk4NTQ1NzA2/ae77d67388a5ab5a95af8c92fa1c3d69.jpg</t>
  </si>
  <si>
    <t>904721118</t>
  </si>
  <si>
    <t>Travessa Suzuki - Slim - - - Jimny Sierra 4Expedition - 2023 A 2024 - Grafite</t>
  </si>
  <si>
    <t>https://s3.amazonaws.com/tiny-anexos-us/erp/ODk4NTQ1NzA2/c6aaf42d2da24e2577e2c36acda0432b.jpg</t>
  </si>
  <si>
    <t>https://s3.amazonaws.com/tiny-anexos-us/erp/ODk4NTQ1NzA2/86cb919fbbb7d0debf0319f8fb9dce12.jpg</t>
  </si>
  <si>
    <t>https://s3.amazonaws.com/tiny-anexos-us/erp/ODk4NTQ1NzA2/8b6226d1146b4bae2c92d95b91530f16.jpg</t>
  </si>
  <si>
    <t>https://s3.amazonaws.com/tiny-anexos-us/erp/ODk4NTQ1NzA2/50d079ad1eabacc9e7f35f6afff405b2.jpg</t>
  </si>
  <si>
    <t>https://s3.amazonaws.com/tiny-anexos-us/erp/ODk4NTQ1NzA2/724090be0416398307b11beb21483d73.jpg</t>
  </si>
  <si>
    <t>https://s3.amazonaws.com/tiny-anexos-us/erp/ODk4NTQ1NzA2/3c89b3b47d7b525a18f811613c492eab.jpg</t>
  </si>
  <si>
    <t>Modelo:Slim||Adicional Kit:-||Modelo Veículo:Jimny Sierra 4Expedition||Ano:2023 A 2024||Cor:Grafite||</t>
  </si>
  <si>
    <t>904721122</t>
  </si>
  <si>
    <t>XSK703SLP</t>
  </si>
  <si>
    <t>Travessa Suzuki - Slim - - - Jimny Sierra 4Expedition - 2023 A 2024 - Prata</t>
  </si>
  <si>
    <t>https://s3.amazonaws.com/tiny-anexos-us/erp/ODk4NTQ1NzA2/185b8796b55df27164286e9f0cbdd2ea.jpg</t>
  </si>
  <si>
    <t>https://s3.amazonaws.com/tiny-anexos-us/erp/ODk4NTQ1NzA2/c0d0c81d84623a3804c10f0b40c545a8.jpg</t>
  </si>
  <si>
    <t>https://s3.amazonaws.com/tiny-anexos-us/erp/ODk4NTQ1NzA2/6e4126fadf704ad5218e5a34ed960a1e.jpg</t>
  </si>
  <si>
    <t>https://s3.amazonaws.com/tiny-anexos-us/erp/ODk4NTQ1NzA2/47a5b41909e4cc1feda7896046fa0550.jpg</t>
  </si>
  <si>
    <t>https://s3.amazonaws.com/tiny-anexos-us/erp/ODk4NTQ1NzA2/c265c73dae06183a030a5c26bc877c05.jpg</t>
  </si>
  <si>
    <t>https://s3.amazonaws.com/tiny-anexos-us/erp/ODk4NTQ1NzA2/a9424fbc47fbbb8921637a56743f90ad.jpg</t>
  </si>
  <si>
    <t>Modelo:Slim||Adicional Kit:-||Modelo Veículo:Jimny Sierra 4Expedition||Ano:2023 A 2024||Cor:Prata||</t>
  </si>
  <si>
    <t>904721126</t>
  </si>
  <si>
    <t>Travessa Suzuki - Slim - - - Jimny Sierra 4Expedition - 2023 A 2024 - Preto</t>
  </si>
  <si>
    <t>https://s3.amazonaws.com/tiny-anexos-us/erp/ODk4NTQ1NzA2/be40810793626f710a074d1a9a5d38d2.jpg</t>
  </si>
  <si>
    <t>https://s3.amazonaws.com/tiny-anexos-us/erp/ODk4NTQ1NzA2/baa8074d62152c27a85073d7f454bcf0.jpg</t>
  </si>
  <si>
    <t>https://s3.amazonaws.com/tiny-anexos-us/erp/ODk4NTQ1NzA2/fce29f625eca6b2b98d9b67325aa2c4c.jpg</t>
  </si>
  <si>
    <t>https://s3.amazonaws.com/tiny-anexos-us/erp/ODk4NTQ1NzA2/1b1b68456c765efdf86ab4522aff7572.jpg</t>
  </si>
  <si>
    <t>https://s3.amazonaws.com/tiny-anexos-us/erp/ODk4NTQ1NzA2/781e2cfee83a8e761639de6fa08ae102.jpg</t>
  </si>
  <si>
    <t>https://s3.amazonaws.com/tiny-anexos-us/erp/ODk4NTQ1NzA2/f3524bcb7763f779eedfd391aa4b29c4.jpg</t>
  </si>
  <si>
    <t>Modelo:Slim||Adicional Kit:-||Modelo Veículo:Jimny Sierra 4Expedition||Ano:2023 A 2024||Cor:Preto||</t>
  </si>
  <si>
    <t>904721130</t>
  </si>
  <si>
    <t>Travessa Suzuki - Slim - - - Jimny Sport 4All - 2013 A 2020 - Grafite</t>
  </si>
  <si>
    <t>https://s3.amazonaws.com/tiny-anexos-us/erp/ODk4NTQ1NzA2/83054a151b5b7d2f3d93748f950f802a.jpg</t>
  </si>
  <si>
    <t>https://s3.amazonaws.com/tiny-anexos-us/erp/ODk4NTQ1NzA2/795aa7a0d6a9b8bb5b5d0fc62594a5b8.jpg</t>
  </si>
  <si>
    <t>https://s3.amazonaws.com/tiny-anexos-us/erp/ODk4NTQ1NzA2/087a14e5d717fee065fa38ba76a8d143.jpg</t>
  </si>
  <si>
    <t>https://s3.amazonaws.com/tiny-anexos-us/erp/ODk4NTQ1NzA2/0bb693783b07415189daf8f2ef9dfefc.jpg</t>
  </si>
  <si>
    <t>https://s3.amazonaws.com/tiny-anexos-us/erp/ODk4NTQ1NzA2/dacf2fa691ec6414a94b981c234489dc.jpg</t>
  </si>
  <si>
    <t>https://s3.amazonaws.com/tiny-anexos-us/erp/ODk4NTQ1NzA2/b866f4270eccfe94d3d02a296536c714.jpg</t>
  </si>
  <si>
    <t>Modelo:Slim||Adicional Kit:-||Modelo Veículo:Jimny Sport 4All||Ano:2013 A 2020||Cor:Grafite||</t>
  </si>
  <si>
    <t>904721134</t>
  </si>
  <si>
    <t>XSK700SLP</t>
  </si>
  <si>
    <t>Travessa Suzuki - Slim - - - Jimny Sport 4All - 2013 A 2020 - Prata</t>
  </si>
  <si>
    <t>https://s3.amazonaws.com/tiny-anexos-us/erp/ODk4NTQ1NzA2/19c2978dcb8b7b4d044886c76a33a5d9.jpg</t>
  </si>
  <si>
    <t>https://s3.amazonaws.com/tiny-anexos-us/erp/ODk4NTQ1NzA2/7ca06206b6bac74524ac09e30b0bc9bc.jpg</t>
  </si>
  <si>
    <t>https://s3.amazonaws.com/tiny-anexos-us/erp/ODk4NTQ1NzA2/cdcb70858a7b7edf3fb4a536e105a609.jpg</t>
  </si>
  <si>
    <t>https://s3.amazonaws.com/tiny-anexos-us/erp/ODk4NTQ1NzA2/8bbcc6c9eacdaffe06144412ce3a6ced.jpg</t>
  </si>
  <si>
    <t>https://s3.amazonaws.com/tiny-anexos-us/erp/ODk4NTQ1NzA2/1bd6cf4439c887dff24f883ff3ad6cf3.jpg</t>
  </si>
  <si>
    <t>https://s3.amazonaws.com/tiny-anexos-us/erp/ODk4NTQ1NzA2/5eed2c9a1bb65535063555c4f1e2dac4.jpg</t>
  </si>
  <si>
    <t>Modelo:Slim||Adicional Kit:-||Modelo Veículo:Jimny Sport 4All||Ano:2013 A 2020||Cor:Prata||</t>
  </si>
  <si>
    <t>904721138</t>
  </si>
  <si>
    <t>Travessa Suzuki - Slim - - - Jimny Sport 4All - 2013 A 2020 - Preto</t>
  </si>
  <si>
    <t>https://s3.amazonaws.com/tiny-anexos-us/erp/ODk4NTQ1NzA2/f2efcbc0181bdb72713278b51884e33c.jpg</t>
  </si>
  <si>
    <t>https://s3.amazonaws.com/tiny-anexos-us/erp/ODk4NTQ1NzA2/b5d00a57e921124a6898e94620caff6f.jpg</t>
  </si>
  <si>
    <t>https://s3.amazonaws.com/tiny-anexos-us/erp/ODk4NTQ1NzA2/63041b1dbc4b092e18373b7925864277.jpg</t>
  </si>
  <si>
    <t>https://s3.amazonaws.com/tiny-anexos-us/erp/ODk4NTQ1NzA2/0c9ae5364250e7a4f7e746e401993752.jpg</t>
  </si>
  <si>
    <t>https://s3.amazonaws.com/tiny-anexos-us/erp/ODk4NTQ1NzA2/e88d178bb46509c208930f3297e9ba2d.jpg</t>
  </si>
  <si>
    <t>https://s3.amazonaws.com/tiny-anexos-us/erp/ODk4NTQ1NzA2/bad3d16d38fa6f72de5eff7a2c1ea10b.jpg</t>
  </si>
  <si>
    <t>Modelo:Slim||Adicional Kit:-||Modelo Veículo:Jimny Sport 4All||Ano:2013 A 2020||Cor:Preto||</t>
  </si>
  <si>
    <t>904721142</t>
  </si>
  <si>
    <t>XSK704SLG</t>
  </si>
  <si>
    <t>Travessa Suzuki - Slim - - - Jimny Sport 4Sport - 2013 A 2020 - Grafite</t>
  </si>
  <si>
    <t>https://s3.amazonaws.com/tiny-anexos-us/erp/ODk4NTQ1NzA2/325348f21c57fe4001cb611170e0ae1b.jpg</t>
  </si>
  <si>
    <t>https://s3.amazonaws.com/tiny-anexos-us/erp/ODk4NTQ1NzA2/3bcc87304d4d1aeb850fbef56caa3dc6.jpg</t>
  </si>
  <si>
    <t>https://s3.amazonaws.com/tiny-anexos-us/erp/ODk4NTQ1NzA2/204b9ad90992df7483a6c03b9a9ea3e2.jpg</t>
  </si>
  <si>
    <t>https://s3.amazonaws.com/tiny-anexos-us/erp/ODk4NTQ1NzA2/0ff701c1667ecc0b08429388a36ee94e.jpg</t>
  </si>
  <si>
    <t>https://s3.amazonaws.com/tiny-anexos-us/erp/ODk4NTQ1NzA2/c757e07c8eb4eab7aa5841da640a384f.jpg</t>
  </si>
  <si>
    <t>https://s3.amazonaws.com/tiny-anexos-us/erp/ODk4NTQ1NzA2/7aa9d34b2c40cbd9f1c76c07419ce29f.jpg</t>
  </si>
  <si>
    <t>Modelo:Slim||Adicional Kit:-||Modelo Veículo:Jimny Sport 4Sport||Ano:2013 A 2020||Cor:Grafite||</t>
  </si>
  <si>
    <t>904721146</t>
  </si>
  <si>
    <t>XSK704SLP</t>
  </si>
  <si>
    <t>Travessa Suzuki - Slim - - - Jimny Sport 4Sport - 2013 A 2020 - Prata</t>
  </si>
  <si>
    <t>https://s3.amazonaws.com/tiny-anexos-us/erp/ODk4NTQ1NzA2/a144029b65a4d8e706a889a066d760ae.jpg</t>
  </si>
  <si>
    <t>https://s3.amazonaws.com/tiny-anexos-us/erp/ODk4NTQ1NzA2/a51c17a3ba4eb4a29652d216006fe78d.jpg</t>
  </si>
  <si>
    <t>https://s3.amazonaws.com/tiny-anexos-us/erp/ODk4NTQ1NzA2/afebe0c774be034a8531e9420f67b1bf.jpg</t>
  </si>
  <si>
    <t>https://s3.amazonaws.com/tiny-anexos-us/erp/ODk4NTQ1NzA2/f2a12605282573334b95c2975b57a878.jpg</t>
  </si>
  <si>
    <t>https://s3.amazonaws.com/tiny-anexos-us/erp/ODk4NTQ1NzA2/c177aff8363bd4c504141ea84fbe5ad5.jpg</t>
  </si>
  <si>
    <t>https://s3.amazonaws.com/tiny-anexos-us/erp/ODk4NTQ1NzA2/89a530ae41db6c621ea1049056981ef8.jpg</t>
  </si>
  <si>
    <t>Modelo:Slim||Adicional Kit:-||Modelo Veículo:Jimny Sport 4Sport||Ano:2013 A 2020||Cor:Prata||</t>
  </si>
  <si>
    <t>904721150</t>
  </si>
  <si>
    <t>XSK704SLB</t>
  </si>
  <si>
    <t>Travessa Suzuki - Slim - - - Jimny Sport 4Sport - 2013 A 2020 - Preto</t>
  </si>
  <si>
    <t>https://s3.amazonaws.com/tiny-anexos-us/erp/ODk4NTQ1NzA2/04104c01fb179490baf06d526e8cd95a.jpg</t>
  </si>
  <si>
    <t>https://s3.amazonaws.com/tiny-anexos-us/erp/ODk4NTQ1NzA2/9760fed6bf9e025ecf922e4e603b60c3.jpg</t>
  </si>
  <si>
    <t>https://s3.amazonaws.com/tiny-anexos-us/erp/ODk4NTQ1NzA2/893318a104c3180a70bd250dc0c02de4.jpg</t>
  </si>
  <si>
    <t>https://s3.amazonaws.com/tiny-anexos-us/erp/ODk4NTQ1NzA2/bbe58c0155dc6116e694509bca10ced7.jpg</t>
  </si>
  <si>
    <t>https://s3.amazonaws.com/tiny-anexos-us/erp/ODk4NTQ1NzA2/8546ae50e9331cf09da1b17efc0122ee.jpg</t>
  </si>
  <si>
    <t>https://s3.amazonaws.com/tiny-anexos-us/erp/ODk4NTQ1NzA2/11d5788ee393d48ee5a737fd42edaf18.jpg</t>
  </si>
  <si>
    <t>Modelo:Slim||Adicional Kit:-||Modelo Veículo:Jimny Sport 4Sport||Ano:2013 A 2020||Cor:Preto||</t>
  </si>
  <si>
    <t>904721155</t>
  </si>
  <si>
    <t>XSK705SLG</t>
  </si>
  <si>
    <t>Travessa Suzuki - Slim - - - Jimny Sport 4Sun - 2013 A 2020 - Grafite</t>
  </si>
  <si>
    <t>https://s3.amazonaws.com/tiny-anexos-us/erp/ODk4NTQ1NzA2/87397b9aed4da6a92b65632ee5735b6f.jpg</t>
  </si>
  <si>
    <t>https://s3.amazonaws.com/tiny-anexos-us/erp/ODk4NTQ1NzA2/a66f1e07897354fcb08cb7db32bdd8f3.jpg</t>
  </si>
  <si>
    <t>https://s3.amazonaws.com/tiny-anexos-us/erp/ODk4NTQ1NzA2/15300b3cb154940c070fe88a3d98c770.jpg</t>
  </si>
  <si>
    <t>https://s3.amazonaws.com/tiny-anexos-us/erp/ODk4NTQ1NzA2/23e6013a6caf715db5e3a9b2ca5d8a86.jpg</t>
  </si>
  <si>
    <t>https://s3.amazonaws.com/tiny-anexos-us/erp/ODk4NTQ1NzA2/9ac1e22f438e830dd75e5fe1a47750cc.jpg</t>
  </si>
  <si>
    <t>https://s3.amazonaws.com/tiny-anexos-us/erp/ODk4NTQ1NzA2/27380f5ac679b63ea786eda2296c4352.jpg</t>
  </si>
  <si>
    <t>Modelo:Slim||Adicional Kit:-||Modelo Veículo:Jimny Sport 4Sun||Ano:2013 A 2020||Cor:Grafite||</t>
  </si>
  <si>
    <t>904721159</t>
  </si>
  <si>
    <t>XSK705SLP</t>
  </si>
  <si>
    <t>Travessa Suzuki - Slim - - - Jimny Sport 4Sun - 2013 A 2020 - Prata</t>
  </si>
  <si>
    <t>https://s3.amazonaws.com/tiny-anexos-us/erp/ODk4NTQ1NzA2/3b6170d66f6dab04559480a6410db4d6.jpg</t>
  </si>
  <si>
    <t>https://s3.amazonaws.com/tiny-anexos-us/erp/ODk4NTQ1NzA2/9c9a02958a16e4b3b5ea530e472f87ab.jpg</t>
  </si>
  <si>
    <t>https://s3.amazonaws.com/tiny-anexos-us/erp/ODk4NTQ1NzA2/98d52032c37392e9a4665b67ef091124.jpg</t>
  </si>
  <si>
    <t>https://s3.amazonaws.com/tiny-anexos-us/erp/ODk4NTQ1NzA2/7fa32f7eeecf88912892b9694b49f7b5.jpg</t>
  </si>
  <si>
    <t>https://s3.amazonaws.com/tiny-anexos-us/erp/ODk4NTQ1NzA2/0093c736caa7e320c1ca8f439e0c91ed.jpg</t>
  </si>
  <si>
    <t>https://s3.amazonaws.com/tiny-anexos-us/erp/ODk4NTQ1NzA2/906c241cddb98116c35a177da369e6b1.jpg</t>
  </si>
  <si>
    <t>Modelo:Slim||Adicional Kit:-||Modelo Veículo:Jimny Sport 4Sun||Ano:2013 A 2020||Cor:Prata||</t>
  </si>
  <si>
    <t>904721163</t>
  </si>
  <si>
    <t>XSK705SLB</t>
  </si>
  <si>
    <t>Travessa Suzuki - Slim - - - Jimny Sport 4Sun - 2013 A 2020 - Preto</t>
  </si>
  <si>
    <t>https://s3.amazonaws.com/tiny-anexos-us/erp/ODk4NTQ1NzA2/83a561539e02cd249912fa3482c5410d.jpg</t>
  </si>
  <si>
    <t>https://s3.amazonaws.com/tiny-anexos-us/erp/ODk4NTQ1NzA2/49a4a5aa291fc296dc77f216989d822d.jpg</t>
  </si>
  <si>
    <t>https://s3.amazonaws.com/tiny-anexos-us/erp/ODk4NTQ1NzA2/45b5d94474ff1d08ad206030665eb3b0.jpg</t>
  </si>
  <si>
    <t>https://s3.amazonaws.com/tiny-anexos-us/erp/ODk4NTQ1NzA2/3cc0200547e79b86523d8487aac00969.jpg</t>
  </si>
  <si>
    <t>https://s3.amazonaws.com/tiny-anexos-us/erp/ODk4NTQ1NzA2/403543d858d07fb1c485fccb1a1bb4db.jpg</t>
  </si>
  <si>
    <t>https://s3.amazonaws.com/tiny-anexos-us/erp/ODk4NTQ1NzA2/b522625dbf7c453e5d44a449da634f6d.jpg</t>
  </si>
  <si>
    <t>Modelo:Slim||Adicional Kit:-||Modelo Veículo:Jimny Sport 4Sun||Ano:2013 A 2020||Cor:Preto||</t>
  </si>
  <si>
    <t>904721167</t>
  </si>
  <si>
    <t>Travessa Suzuki - Slim - - - Jimny Sport 4Work - 2013 A 2020 - Grafite</t>
  </si>
  <si>
    <t>https://s3.amazonaws.com/tiny-anexos-us/erp/ODk4NTQ1NzA2/0ee3fbd9735bffe8acc3e24b35a5d7d9.jpg</t>
  </si>
  <si>
    <t>https://s3.amazonaws.com/tiny-anexos-us/erp/ODk4NTQ1NzA2/493db49ab3cc3cc3caf60ecfc59c957f.jpg</t>
  </si>
  <si>
    <t>https://s3.amazonaws.com/tiny-anexos-us/erp/ODk4NTQ1NzA2/da3c61c273dc0da017b72fb0ff35709e.jpg</t>
  </si>
  <si>
    <t>https://s3.amazonaws.com/tiny-anexos-us/erp/ODk4NTQ1NzA2/b82a65933c542852a8b29716389bd4d6.jpg</t>
  </si>
  <si>
    <t>https://s3.amazonaws.com/tiny-anexos-us/erp/ODk4NTQ1NzA2/ac480aea1381145e0a9e96514160ae5a.jpg</t>
  </si>
  <si>
    <t>https://s3.amazonaws.com/tiny-anexos-us/erp/ODk4NTQ1NzA2/57b16a69b88c38a65939c8596e8ab474.jpg</t>
  </si>
  <si>
    <t>Modelo:Slim||Adicional Kit:-||Modelo Veículo:Jimny Sport 4Work||Ano:2013 A 2020||Cor:Grafite||</t>
  </si>
  <si>
    <t>904721171</t>
  </si>
  <si>
    <t>XSK706SLP</t>
  </si>
  <si>
    <t>Travessa Suzuki - Slim - - - Jimny Sport 4Work - 2013 A 2020 - Prata</t>
  </si>
  <si>
    <t>https://s3.amazonaws.com/tiny-anexos-us/erp/ODk4NTQ1NzA2/be36d887b3b2f7894b04c2f2ecc3a770.jpg</t>
  </si>
  <si>
    <t>https://s3.amazonaws.com/tiny-anexos-us/erp/ODk4NTQ1NzA2/45ec09f23943a0f6548505c2a611e9ee.jpg</t>
  </si>
  <si>
    <t>https://s3.amazonaws.com/tiny-anexos-us/erp/ODk4NTQ1NzA2/d22c749cbc61a5eee83b29f91e52ed78.jpg</t>
  </si>
  <si>
    <t>https://s3.amazonaws.com/tiny-anexos-us/erp/ODk4NTQ1NzA2/bf494c2ae836bcacc98dad3515b69c2e.jpg</t>
  </si>
  <si>
    <t>https://s3.amazonaws.com/tiny-anexos-us/erp/ODk4NTQ1NzA2/1ecd7aefb2344dbd7d90e85838502801.jpg</t>
  </si>
  <si>
    <t>https://s3.amazonaws.com/tiny-anexos-us/erp/ODk4NTQ1NzA2/9edacc8832b531f20b63c568ca79a3e8.jpg</t>
  </si>
  <si>
    <t>Modelo:Slim||Adicional Kit:-||Modelo Veículo:Jimny Sport 4Work||Ano:2013 A 2020||Cor:Prata||</t>
  </si>
  <si>
    <t>904721176</t>
  </si>
  <si>
    <t>Travessa Suzuki - Slim - - - Jimny Sport 4Work - 2013 A 2020 - Preto</t>
  </si>
  <si>
    <t>https://s3.amazonaws.com/tiny-anexos-us/erp/ODk4NTQ1NzA2/6502cb29df4c9d99965e163bbba67ee9.jpg</t>
  </si>
  <si>
    <t>https://s3.amazonaws.com/tiny-anexos-us/erp/ODk4NTQ1NzA2/d47cfbe6fcfad96830edae01f8d73a54.jpg</t>
  </si>
  <si>
    <t>https://s3.amazonaws.com/tiny-anexos-us/erp/ODk4NTQ1NzA2/9dd9872e9db030803eccb5c7eeb8de4c.jpg</t>
  </si>
  <si>
    <t>https://s3.amazonaws.com/tiny-anexos-us/erp/ODk4NTQ1NzA2/6f8c84db9455b298c1efed19b9e756de.jpg</t>
  </si>
  <si>
    <t>https://s3.amazonaws.com/tiny-anexos-us/erp/ODk4NTQ1NzA2/a7f16abf7a8fc78ee3f9029f44222455.jpg</t>
  </si>
  <si>
    <t>https://s3.amazonaws.com/tiny-anexos-us/erp/ODk4NTQ1NzA2/488ea53df1b3c88d42774681d3e01e7f.jpg</t>
  </si>
  <si>
    <t>Modelo:Slim||Adicional Kit:-||Modelo Veículo:Jimny Sport 4Work||Ano:2013 A 2020||Cor:Preto||</t>
  </si>
  <si>
    <t>904721181</t>
  </si>
  <si>
    <t>XSK701SLG</t>
  </si>
  <si>
    <t>Travessa Suzuki - Slim - - - Jimny SX4 Mormaii - 2006 A 2021 - Grafite</t>
  </si>
  <si>
    <t>https://s3.amazonaws.com/tiny-anexos-us/erp/ODk4NTQ1NzA2/f7bf002f9ceb9dd55c3d6070c0843762.jpg</t>
  </si>
  <si>
    <t>https://s3.amazonaws.com/tiny-anexos-us/erp/ODk4NTQ1NzA2/1834b8216fd7d244745cd50a898c82ab.jpg</t>
  </si>
  <si>
    <t>https://s3.amazonaws.com/tiny-anexos-us/erp/ODk4NTQ1NzA2/758641a22aa961cc517c13f604654cc0.jpg</t>
  </si>
  <si>
    <t>https://s3.amazonaws.com/tiny-anexos-us/erp/ODk4NTQ1NzA2/2549899d49172b6b78a6c3dc3d362713.jpg</t>
  </si>
  <si>
    <t>https://s3.amazonaws.com/tiny-anexos-us/erp/ODk4NTQ1NzA2/7c408ae4f8fad9ec588b6d20f9d974a1.jpg</t>
  </si>
  <si>
    <t>https://s3.amazonaws.com/tiny-anexos-us/erp/ODk4NTQ1NzA2/eb41b3386e63536a5b139c9c1cb2d4df.jpg</t>
  </si>
  <si>
    <t>Modelo:Slim||Adicional Kit:-||Modelo Veículo:Jimny SX4 Mormaii||Ano:2006 A 2021||Cor:Grafite||</t>
  </si>
  <si>
    <t>904721185</t>
  </si>
  <si>
    <t>XSK701SLP</t>
  </si>
  <si>
    <t>Travessa Suzuki - Slim - - - Jimny SX4 Mormaii - 2006 A 2021 - Prata</t>
  </si>
  <si>
    <t>https://s3.amazonaws.com/tiny-anexos-us/erp/ODk4NTQ1NzA2/7823b40e4951a1bd2f2c6942530a0144.jpg</t>
  </si>
  <si>
    <t>https://s3.amazonaws.com/tiny-anexos-us/erp/ODk4NTQ1NzA2/9f42d0e20109c6f8bb26c9ef725f833b.jpg</t>
  </si>
  <si>
    <t>https://s3.amazonaws.com/tiny-anexos-us/erp/ODk4NTQ1NzA2/7f23d78f9cbce4024a71f2d0e333114c.jpg</t>
  </si>
  <si>
    <t>https://s3.amazonaws.com/tiny-anexos-us/erp/ODk4NTQ1NzA2/30103b94899cf8086ac0dd872e6d1c55.jpg</t>
  </si>
  <si>
    <t>https://s3.amazonaws.com/tiny-anexos-us/erp/ODk4NTQ1NzA2/76fed34880cb798691cd3ccabcf6720d.jpg</t>
  </si>
  <si>
    <t>https://s3.amazonaws.com/tiny-anexos-us/erp/ODk4NTQ1NzA2/d1af1972b2651bbfcc98e216c4389755.jpg</t>
  </si>
  <si>
    <t>Modelo:Slim||Adicional Kit:-||Modelo Veículo:Jimny SX4 Mormaii||Ano:2006 A 2021||Cor:Prata||</t>
  </si>
  <si>
    <t>904721189</t>
  </si>
  <si>
    <t>Travessa Suzuki - Slim - - - Jimny SX4 Mormaii - 2006 A 2021 - Preto</t>
  </si>
  <si>
    <t>https://s3.amazonaws.com/tiny-anexos-us/erp/ODk4NTQ1NzA2/1e4c7de27c2e1b22e89ea572ed49872e.jpg</t>
  </si>
  <si>
    <t>https://s3.amazonaws.com/tiny-anexos-us/erp/ODk4NTQ1NzA2/7ba71b6f6599cd50a2f39ae702fc99d5.jpg</t>
  </si>
  <si>
    <t>https://s3.amazonaws.com/tiny-anexos-us/erp/ODk4NTQ1NzA2/f98697b3054eeadfec64b1c4a818f751.jpg</t>
  </si>
  <si>
    <t>https://s3.amazonaws.com/tiny-anexos-us/erp/ODk4NTQ1NzA2/a0d4b43adedb22d5b7f52ec795f93c0b.jpg</t>
  </si>
  <si>
    <t>https://s3.amazonaws.com/tiny-anexos-us/erp/ODk4NTQ1NzA2/3808ac62a44c7484a199ec5c3bcc1309.jpg</t>
  </si>
  <si>
    <t>https://s3.amazonaws.com/tiny-anexos-us/erp/ODk4NTQ1NzA2/6633aca5b7cfe600bcb3fefd725e3797.jpg</t>
  </si>
  <si>
    <t>Modelo:Slim||Adicional Kit:-||Modelo Veículo:Jimny SX4 Mormaii||Ano:2006 A 2021||Cor:Preto||</t>
  </si>
  <si>
    <t>904721194</t>
  </si>
  <si>
    <t>XSK702SLG</t>
  </si>
  <si>
    <t>Travessa Suzuki - Slim - - - Jimny SX4 Sport - 2006 A 2021 - Grafite</t>
  </si>
  <si>
    <t>https://s3.amazonaws.com/tiny-anexos-us/erp/ODk4NTQ1NzA2/ef24fa10a214a5c2584a8c284c8d340d.jpg</t>
  </si>
  <si>
    <t>https://s3.amazonaws.com/tiny-anexos-us/erp/ODk4NTQ1NzA2/ff187e683fc01c6b40846ddf491ca587.jpg</t>
  </si>
  <si>
    <t>https://s3.amazonaws.com/tiny-anexos-us/erp/ODk4NTQ1NzA2/0243d48a742e86ae71610a0dddd77135.jpg</t>
  </si>
  <si>
    <t>https://s3.amazonaws.com/tiny-anexos-us/erp/ODk4NTQ1NzA2/aa18c9fc485b493e7f3105580a41d3b9.jpg</t>
  </si>
  <si>
    <t>https://s3.amazonaws.com/tiny-anexos-us/erp/ODk4NTQ1NzA2/7cc5747765023b847a3004265103831a.jpg</t>
  </si>
  <si>
    <t>https://s3.amazonaws.com/tiny-anexos-us/erp/ODk4NTQ1NzA2/2f1ee1393ee7098fd97f2ddf5aead3d9.jpg</t>
  </si>
  <si>
    <t>Modelo:Slim||Adicional Kit:-||Modelo Veículo:Jimny SX4 Sport||Ano:2006 A 2021||Cor:Grafite||</t>
  </si>
  <si>
    <t>904721198</t>
  </si>
  <si>
    <t>XSK702SLP</t>
  </si>
  <si>
    <t>Travessa Suzuki - Slim - - - Jimny SX4 Sport - 2006 A 2021 - Prata</t>
  </si>
  <si>
    <t>https://s3.amazonaws.com/tiny-anexos-us/erp/ODk4NTQ1NzA2/3c93b87bd54d4fc4ffb71bf4e640f812.jpg</t>
  </si>
  <si>
    <t>https://s3.amazonaws.com/tiny-anexos-us/erp/ODk4NTQ1NzA2/24f6306ced2a16e3d0c73de4f5099985.jpg</t>
  </si>
  <si>
    <t>https://s3.amazonaws.com/tiny-anexos-us/erp/ODk4NTQ1NzA2/4195e15c7ffb78b04fa23bc4e13947ec.jpg</t>
  </si>
  <si>
    <t>https://s3.amazonaws.com/tiny-anexos-us/erp/ODk4NTQ1NzA2/379ab322dfd83c4aea1a7834210219ad.jpg</t>
  </si>
  <si>
    <t>https://s3.amazonaws.com/tiny-anexos-us/erp/ODk4NTQ1NzA2/4c69a3857c3ebb2bd057a94137ec934b.jpg</t>
  </si>
  <si>
    <t>https://s3.amazonaws.com/tiny-anexos-us/erp/ODk4NTQ1NzA2/3a0b81970964c6efbb014019baf47605.jpg</t>
  </si>
  <si>
    <t>Modelo:Slim||Adicional Kit:-||Modelo Veículo:Jimny SX4 Sport||Ano:2006 A 2021||Cor:Prata||</t>
  </si>
  <si>
    <t>904721202</t>
  </si>
  <si>
    <t>XSK702SLB</t>
  </si>
  <si>
    <t>Travessa Suzuki - Slim - - - Jimny SX4 Sport - 2006 A 2021 - Preto</t>
  </si>
  <si>
    <t>https://s3.amazonaws.com/tiny-anexos-us/erp/ODk4NTQ1NzA2/e294febdcac168052b6a42e5915a2be5.jpg</t>
  </si>
  <si>
    <t>https://s3.amazonaws.com/tiny-anexos-us/erp/ODk4NTQ1NzA2/e6b993c53cdc4029d7f05d38662984ba.jpg</t>
  </si>
  <si>
    <t>https://s3.amazonaws.com/tiny-anexos-us/erp/ODk4NTQ1NzA2/ad23dd2a2740946434fe63409e7bdb9a.jpg</t>
  </si>
  <si>
    <t>https://s3.amazonaws.com/tiny-anexos-us/erp/ODk4NTQ1NzA2/626fcf38cda8cec28d0b310e246e260f.jpg</t>
  </si>
  <si>
    <t>https://s3.amazonaws.com/tiny-anexos-us/erp/ODk4NTQ1NzA2/ff839c5d17b8812f546996337a9f976e.jpg</t>
  </si>
  <si>
    <t>https://s3.amazonaws.com/tiny-anexos-us/erp/ODk4NTQ1NzA2/10bf36a16dd853ee2cda171d9e464cc2.jpg</t>
  </si>
  <si>
    <t>Modelo:Slim||Adicional Kit:-||Modelo Veículo:Jimny SX4 Sport||Ano:2006 A 2021||Cor:Preto||</t>
  </si>
  <si>
    <t>904741446</t>
  </si>
  <si>
    <t>XSK702SMG</t>
  </si>
  <si>
    <t>Travessa Suzuki - Smart - - - Jimmy Sierra - 2023+ - Grafite</t>
  </si>
  <si>
    <t>https://s3.amazonaws.com/tiny-anexos-us/erp/ODk4NTQ1NzA2/7e77a514c335af7c97a791a00f30d625.jpg</t>
  </si>
  <si>
    <t>https://s3.amazonaws.com/tiny-anexos-us/erp/ODk4NTQ1NzA2/5457f1df1b1260bddfb92446f2abca74.jpg</t>
  </si>
  <si>
    <t>https://s3.amazonaws.com/tiny-anexos-us/erp/ODk4NTQ1NzA2/27b548431c117e4f92f554f419b62706.jpg</t>
  </si>
  <si>
    <t>https://s3.amazonaws.com/tiny-anexos-us/erp/ODk4NTQ1NzA2/baa2cfd3421d91006c0a1521c3895ac2.jpg</t>
  </si>
  <si>
    <t>https://s3.amazonaws.com/tiny-anexos-us/erp/ODk4NTQ1NzA2/44d604e973566202aa21f6f607ee6f43.jpg</t>
  </si>
  <si>
    <t>https://s3.amazonaws.com/tiny-anexos-us/erp/ODk4NTQ1NzA2/7a49191a9e885456ee6d3d5c40a1b779.jpg</t>
  </si>
  <si>
    <t>Modelo:Smart||Adicional Kit:-||Modelo Veículo:Jimmy Sierra||Ano:2023+||Cor:Grafite||</t>
  </si>
  <si>
    <t>904741450</t>
  </si>
  <si>
    <t>XSK702SMP</t>
  </si>
  <si>
    <t>Travessa Suzuki - Smart - - - Jimmy Sierra - 2023+ - Prata</t>
  </si>
  <si>
    <t>https://s3.amazonaws.com/tiny-anexos-us/erp/ODk4NTQ1NzA2/b930dc3c38fa1728c3c9bbe54c62017c.jpg</t>
  </si>
  <si>
    <t>https://s3.amazonaws.com/tiny-anexos-us/erp/ODk4NTQ1NzA2/f0085d374682f713823afb80a59802f6.jpg</t>
  </si>
  <si>
    <t>https://s3.amazonaws.com/tiny-anexos-us/erp/ODk4NTQ1NzA2/4acd09a77a0f1fadc5f93a085a4ec439.jpg</t>
  </si>
  <si>
    <t>https://s3.amazonaws.com/tiny-anexos-us/erp/ODk4NTQ1NzA2/cbd5a4c095d8bd1607fa85c4f5d5a275.jpg</t>
  </si>
  <si>
    <t>https://s3.amazonaws.com/tiny-anexos-us/erp/ODk4NTQ1NzA2/bf46d5e9b7b362a1ec260424565dfe1c.jpg</t>
  </si>
  <si>
    <t>https://s3.amazonaws.com/tiny-anexos-us/erp/ODk4NTQ1NzA2/d88909ec6a0d70a11050825e2c01bc91.jpg</t>
  </si>
  <si>
    <t>Modelo:Smart||Adicional Kit:-||Modelo Veículo:Jimmy Sierra||Ano:2023+||Cor:Prata||</t>
  </si>
  <si>
    <t>904741455</t>
  </si>
  <si>
    <t>Travessa Suzuki - Smart - - - Jimmy Sierra - 2023+ - Preto</t>
  </si>
  <si>
    <t>https://s3.amazonaws.com/tiny-anexos-us/erp/ODk4NTQ1NzA2/f7f23cdd2ed88b3f111a307da95c2635.jpg</t>
  </si>
  <si>
    <t>https://s3.amazonaws.com/tiny-anexos-us/erp/ODk4NTQ1NzA2/f94251f0395b0a6a664109b3379f78d7.jpg</t>
  </si>
  <si>
    <t>https://s3.amazonaws.com/tiny-anexos-us/erp/ODk4NTQ1NzA2/d976bc5fc194a92622f78f97c949695f.jpg</t>
  </si>
  <si>
    <t>https://s3.amazonaws.com/tiny-anexos-us/erp/ODk4NTQ1NzA2/87548cbd4f25cb48e228ee135b20f84b.jpg</t>
  </si>
  <si>
    <t>https://s3.amazonaws.com/tiny-anexos-us/erp/ODk4NTQ1NzA2/a279fab032081416f75ed8efc98a8bdc.jpg</t>
  </si>
  <si>
    <t>https://s3.amazonaws.com/tiny-anexos-us/erp/ODk4NTQ1NzA2/fbb198118f88970aee59e12daa0d48c9.jpg</t>
  </si>
  <si>
    <t>Modelo:Smart||Adicional Kit:-||Modelo Veículo:Jimmy Sierra||Ano:2023+||Cor:Preto||</t>
  </si>
  <si>
    <t>904741847</t>
  </si>
  <si>
    <t>XSK700SMG</t>
  </si>
  <si>
    <t>Travessa Suzuki - Smart - - - Jimny Sport - - - Grafite</t>
  </si>
  <si>
    <t>https://s3.amazonaws.com/tiny-anexos-us/erp/ODk4NTQ1NzA2/8368b8c6bcdc6ffe266465e903fe669c.jpg</t>
  </si>
  <si>
    <t>https://s3.amazonaws.com/tiny-anexos-us/erp/ODk4NTQ1NzA2/7479d67803daf32117228b09893c932d.jpg</t>
  </si>
  <si>
    <t>https://s3.amazonaws.com/tiny-anexos-us/erp/ODk4NTQ1NzA2/72083323f9f6e6d5dfe36bffde9ff6e9.jpg</t>
  </si>
  <si>
    <t>https://s3.amazonaws.com/tiny-anexos-us/erp/ODk4NTQ1NzA2/535855b02c55fc53d31297034d9fc5d0.jpg</t>
  </si>
  <si>
    <t>https://s3.amazonaws.com/tiny-anexos-us/erp/ODk4NTQ1NzA2/5de17d2f68632dddbaaf35cae1d3b05f.jpg</t>
  </si>
  <si>
    <t>https://s3.amazonaws.com/tiny-anexos-us/erp/ODk4NTQ1NzA2/16990b9804ddc6c39d55ecbce1e2cfe4.jpg</t>
  </si>
  <si>
    <t>Modelo:Smart||Adicional Kit:-||Modelo Veículo:Jimny Sport||Ano:-||Cor:Grafite||</t>
  </si>
  <si>
    <t>904741851</t>
  </si>
  <si>
    <t>XSK700SMP</t>
  </si>
  <si>
    <t>Travessa Suzuki - Smart - - - Jimny Sport - - - Prata</t>
  </si>
  <si>
    <t>https://s3.amazonaws.com/tiny-anexos-us/erp/ODk4NTQ1NzA2/61edf18d4a4919c197f9d0b49d76cb41.jpg</t>
  </si>
  <si>
    <t>https://s3.amazonaws.com/tiny-anexos-us/erp/ODk4NTQ1NzA2/bfb3dc2e074689aaefb0d9b083c18e1a.jpg</t>
  </si>
  <si>
    <t>https://s3.amazonaws.com/tiny-anexos-us/erp/ODk4NTQ1NzA2/90a6665881d2dd8a7fb298a3096c54c4.jpg</t>
  </si>
  <si>
    <t>https://s3.amazonaws.com/tiny-anexos-us/erp/ODk4NTQ1NzA2/05a348682c142cd1571e7fdaed61a757.jpg</t>
  </si>
  <si>
    <t>https://s3.amazonaws.com/tiny-anexos-us/erp/ODk4NTQ1NzA2/eb1fe2f4189a451fe71159f2536a15df.jpg</t>
  </si>
  <si>
    <t>https://s3.amazonaws.com/tiny-anexos-us/erp/ODk4NTQ1NzA2/9d0940653b19f495a73d58761d29d7b6.jpg</t>
  </si>
  <si>
    <t>Modelo:Smart||Adicional Kit:-||Modelo Veículo:Jimny Sport||Ano:-||Cor:Prata||</t>
  </si>
  <si>
    <t>904741855</t>
  </si>
  <si>
    <t>XSK700SMB</t>
  </si>
  <si>
    <t>Travessa Suzuki - Smart - - - Jimny Sport - - - Preto</t>
  </si>
  <si>
    <t>https://s3.amazonaws.com/tiny-anexos-us/erp/ODk4NTQ1NzA2/baac135313121498113d00cdda42f6a5.jpg</t>
  </si>
  <si>
    <t>https://s3.amazonaws.com/tiny-anexos-us/erp/ODk4NTQ1NzA2/251f687a0d60b13b7d6435d4a2fb7d62.jpg</t>
  </si>
  <si>
    <t>https://s3.amazonaws.com/tiny-anexos-us/erp/ODk4NTQ1NzA2/fd720dba427a4af1acb81490a2bf8582.jpg</t>
  </si>
  <si>
    <t>https://s3.amazonaws.com/tiny-anexos-us/erp/ODk4NTQ1NzA2/c1385c3c73ce01fe714a89990d93624c.jpg</t>
  </si>
  <si>
    <t>https://s3.amazonaws.com/tiny-anexos-us/erp/ODk4NTQ1NzA2/e7cfc78a2ae87f655178af16e91749a3.jpg</t>
  </si>
  <si>
    <t>https://s3.amazonaws.com/tiny-anexos-us/erp/ODk4NTQ1NzA2/597e079608fb61c278444e6af5bbc760.jpg</t>
  </si>
  <si>
    <t>Modelo:Smart||Adicional Kit:-||Modelo Veículo:Jimny Sport||Ano:-||Cor:Preto||</t>
  </si>
  <si>
    <t>904741859</t>
  </si>
  <si>
    <t>XSK701SMG</t>
  </si>
  <si>
    <t>Travessa Suzuki - Smart - - - SX4 - - - Grafite</t>
  </si>
  <si>
    <t>https://s3.amazonaws.com/tiny-anexos-us/erp/ODk4NTQ1NzA2/0624c8508ae308a781d96b5f58dfe203.jpg</t>
  </si>
  <si>
    <t>https://s3.amazonaws.com/tiny-anexos-us/erp/ODk4NTQ1NzA2/59babcaea37c170980cd648b7ba4cdbd.jpg</t>
  </si>
  <si>
    <t>https://s3.amazonaws.com/tiny-anexos-us/erp/ODk4NTQ1NzA2/78adef915d13af20d9b75078898b7948.jpg</t>
  </si>
  <si>
    <t>https://s3.amazonaws.com/tiny-anexos-us/erp/ODk4NTQ1NzA2/27a5ed18fe90bf5d194d10ddd786a6db.jpg</t>
  </si>
  <si>
    <t>https://s3.amazonaws.com/tiny-anexos-us/erp/ODk4NTQ1NzA2/2bfe03fb24bbcd2e677a6405bce8646d.jpg</t>
  </si>
  <si>
    <t>https://s3.amazonaws.com/tiny-anexos-us/erp/ODk4NTQ1NzA2/a6cbcded32116bacd261b26ca5343ddf.jpg</t>
  </si>
  <si>
    <t>Modelo:Smart||Adicional Kit:-||Modelo Veículo:SX4||Ano:-||Cor:Grafite||</t>
  </si>
  <si>
    <t>904741867</t>
  </si>
  <si>
    <t>XSK701SMB</t>
  </si>
  <si>
    <t>Travessa Suzuki - Smart - - - SX4 - - - Preto</t>
  </si>
  <si>
    <t>https://s3.amazonaws.com/tiny-anexos-us/erp/ODk4NTQ1NzA2/3156c3de3fe1061225b5653386730f09.jpg</t>
  </si>
  <si>
    <t>https://s3.amazonaws.com/tiny-anexos-us/erp/ODk4NTQ1NzA2/713a50b276afd72275d1b818a77fdb2d.jpg</t>
  </si>
  <si>
    <t>https://s3.amazonaws.com/tiny-anexos-us/erp/ODk4NTQ1NzA2/bbd40458d9c7638153022915e292aafa.jpg</t>
  </si>
  <si>
    <t>https://s3.amazonaws.com/tiny-anexos-us/erp/ODk4NTQ1NzA2/3b1403242d031cc153e50a0ad4fdcac3.jpg</t>
  </si>
  <si>
    <t>https://s3.amazonaws.com/tiny-anexos-us/erp/ODk4NTQ1NzA2/4ff432ca3055ba4ceb642c91b7aa70fa.jpg</t>
  </si>
  <si>
    <t>https://s3.amazonaws.com/tiny-anexos-us/erp/ODk4NTQ1NzA2/0c0178f8303eecb4bce7de0102e617e9.jpg</t>
  </si>
  <si>
    <t>Modelo:Smart||Adicional Kit:-||Modelo Veículo:SX4||Ano:-||Cor:Preto||</t>
  </si>
  <si>
    <t>941072831</t>
  </si>
  <si>
    <t>XTO</t>
  </si>
  <si>
    <t>Travessa Toyota</t>
  </si>
  <si>
    <t>Travessa de teto X-Rack Toyota RAV4 2013 a 2018.  " NÃO É PLASTICO " TODO CONJUNTO DE PONTEIRAS E BARRAS SÃO FABRICADAS EM ALUMÍNIO  Aplicação:  Toyota RAV4: 2013 a 2018, todas as versões, 2.0, 2.4, 2.5, 4X2. 4X4.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</si>
  <si>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https://s3.amazonaws.com/tiny-anexos-us/erp/ODk4NTQ1NzA2/1db452d9084266ca7d1156919ef761db.jpg</t>
  </si>
  <si>
    <t>https://s3.amazonaws.com/tiny-anexos-us/erp/ODk4NTQ1NzA2/1bfe4d19cd6388a20ceaf33bf7e66c0c.jpg</t>
  </si>
  <si>
    <t>https://s3.amazonaws.com/tiny-anexos-us/erp/ODk4NTQ1NzA2/3b9484ada16649eb18171ec3350be323.jpg</t>
  </si>
  <si>
    <t>https://s3.amazonaws.com/tiny-anexos-us/erp/ODk4NTQ1NzA2/7c49e9155b07caecdde04179825ca54f.jpg</t>
  </si>
  <si>
    <t>https://s3.amazonaws.com/tiny-anexos-us/erp/ODk4NTQ1NzA2/fdd2c383b2396f96199b242e6eeb4393.jpg</t>
  </si>
  <si>
    <t>https://s3.amazonaws.com/tiny-anexos-us/erp/ODk4NTQ1NzA2/aa496246dbd444f2119a1278b35b0c10.jpg</t>
  </si>
  <si>
    <t>904721206</t>
  </si>
  <si>
    <t>Travessa Toyota - Slim - - - Corolla Fielder - 2004 A 2008 - Grafite</t>
  </si>
  <si>
    <t>Modelo:Slim||Adicional Kit:-||Modelo Veículo:Corolla Fielder||Ano:2004 A 2008||Cor:Grafite||</t>
  </si>
  <si>
    <t>904721210</t>
  </si>
  <si>
    <t>XTO119SLP</t>
  </si>
  <si>
    <t>Travessa Toyota - Slim - - - Corolla Fielder - 2004 A 2008 - Prata</t>
  </si>
  <si>
    <t>Modelo:Slim||Adicional Kit:-||Modelo Veículo:Corolla Fielder||Ano:2004 A 2008||Cor:Prata||</t>
  </si>
  <si>
    <t>904721214</t>
  </si>
  <si>
    <t>XTO119SLB</t>
  </si>
  <si>
    <t>Travessa Toyota - Slim - - - Corolla Fielder - 2004 A 2008 - Preto</t>
  </si>
  <si>
    <t>Modelo:Slim||Adicional Kit:-||Modelo Veículo:Corolla Fielder||Ano:2004 A 2008||Cor:Preto||</t>
  </si>
  <si>
    <t>904723714</t>
  </si>
  <si>
    <t>XTO117SLG</t>
  </si>
  <si>
    <t>Travessa Toyota - Slim - - - Etios Cross - 2014 A 2018 - Grafite</t>
  </si>
  <si>
    <t>https://s3.amazonaws.com/tiny-anexos-us/erp/ODk4NTQ1NzA2/5463c3886d47a614982be97465634784.jpg</t>
  </si>
  <si>
    <t>https://s3.amazonaws.com/tiny-anexos-us/erp/ODk4NTQ1NzA2/5e4b16fcd53d30b038348eaa18cd4af8.jpg</t>
  </si>
  <si>
    <t>https://s3.amazonaws.com/tiny-anexos-us/erp/ODk4NTQ1NzA2/b50303ace5350965c45ea5f9cf93e82a.jpg</t>
  </si>
  <si>
    <t>https://s3.amazonaws.com/tiny-anexos-us/erp/ODk4NTQ1NzA2/ea69e24e47bd719c2ccf50450c91de0b.jpg</t>
  </si>
  <si>
    <t>https://s3.amazonaws.com/tiny-anexos-us/erp/ODk4NTQ1NzA2/65bf651ba694366b49edef8df496a79f.jpg</t>
  </si>
  <si>
    <t>https://s3.amazonaws.com/tiny-anexos-us/erp/ODk4NTQ1NzA2/b17149ec84df54edc4a71627d8e3524a.jpg</t>
  </si>
  <si>
    <t>Modelo:Slim||Adicional Kit:-||Modelo Veículo:Etios Cross||Ano:2014 A 2018||Cor:Grafite||</t>
  </si>
  <si>
    <t>904721218</t>
  </si>
  <si>
    <t>XTO117SLP</t>
  </si>
  <si>
    <t>Travessa Toyota - Slim - - - Etios Cross - 2014 A 2018 - Prata</t>
  </si>
  <si>
    <t>https://s3.amazonaws.com/tiny-anexos-us/erp/ODk4NTQ1NzA2/3c4c1935a368a1bd89d25651c0e4761c.jpg</t>
  </si>
  <si>
    <t>https://s3.amazonaws.com/tiny-anexos-us/erp/ODk4NTQ1NzA2/4c523dfbcbeb6344d4301b3eace0f888.jpg</t>
  </si>
  <si>
    <t>https://s3.amazonaws.com/tiny-anexos-us/erp/ODk4NTQ1NzA2/4cd539cf7380fb92239427ec5b19961e.jpg</t>
  </si>
  <si>
    <t>https://s3.amazonaws.com/tiny-anexos-us/erp/ODk4NTQ1NzA2/3f66f03aa4c9c2f8338dd627f2dfe090.jpg</t>
  </si>
  <si>
    <t>https://s3.amazonaws.com/tiny-anexos-us/erp/ODk4NTQ1NzA2/33afc78f5ca60fefbdd9c70c39d3000f.jpg</t>
  </si>
  <si>
    <t>https://s3.amazonaws.com/tiny-anexos-us/erp/ODk4NTQ1NzA2/a3f4b81b1b14263b66cb869ce2349c31.jpg</t>
  </si>
  <si>
    <t>Modelo:Slim||Adicional Kit:-||Modelo Veículo:Etios Cross||Ano:2014 A 2018||Cor:Prata||</t>
  </si>
  <si>
    <t>904721222</t>
  </si>
  <si>
    <t>XTO117SLB</t>
  </si>
  <si>
    <t>Travessa Toyota - Slim - - - Etios Cross - 2014 A 2018 - Preto</t>
  </si>
  <si>
    <t>https://s3.amazonaws.com/tiny-anexos-us/erp/ODk4NTQ1NzA2/cf123b4595c72802e4ad89a0fbcdcdc3.jpg</t>
  </si>
  <si>
    <t>https://s3.amazonaws.com/tiny-anexos-us/erp/ODk4NTQ1NzA2/f4a83e6ed8b58cf704da6386d2acb965.jpg</t>
  </si>
  <si>
    <t>https://s3.amazonaws.com/tiny-anexos-us/erp/ODk4NTQ1NzA2/ff497cd671d0fa9c543051592dde0a67.jpg</t>
  </si>
  <si>
    <t>https://s3.amazonaws.com/tiny-anexos-us/erp/ODk4NTQ1NzA2/c7477604f610a73eb969f9e5615da1dd.jpg</t>
  </si>
  <si>
    <t>https://s3.amazonaws.com/tiny-anexos-us/erp/ODk4NTQ1NzA2/3e041009f741d35eb2bac3c3d074c638.jpg</t>
  </si>
  <si>
    <t>https://s3.amazonaws.com/tiny-anexos-us/erp/ODk4NTQ1NzA2/a49990c3b4c2d3051124aa682ea9e966.jpg</t>
  </si>
  <si>
    <t>Modelo:Slim||Adicional Kit:-||Modelo Veículo:Etios Cross||Ano:2014 A 2018||Cor:Preto||</t>
  </si>
  <si>
    <t>904721226</t>
  </si>
  <si>
    <t>XTO112SLG</t>
  </si>
  <si>
    <t>Travessa Toyota - Slim - - - RAV4 - 2010 A 2012 - Grafite</t>
  </si>
  <si>
    <t>https://s3.amazonaws.com/tiny-anexos-us/erp/ODk4NTQ1NzA2/0e92651679e1692f2abc44e5c1ed132d.jpg</t>
  </si>
  <si>
    <t>https://s3.amazonaws.com/tiny-anexos-us/erp/ODk4NTQ1NzA2/9072aa439748c0718c67943c3f62f1f7.jpg</t>
  </si>
  <si>
    <t>https://s3.amazonaws.com/tiny-anexos-us/erp/ODk4NTQ1NzA2/d4525633bad807857bd0f39c4cd747a7.jpg</t>
  </si>
  <si>
    <t>https://s3.amazonaws.com/tiny-anexos-us/erp/ODk4NTQ1NzA2/d38341112bd19b645ed457ffdadb650d.jpg</t>
  </si>
  <si>
    <t>https://s3.amazonaws.com/tiny-anexos-us/erp/ODk4NTQ1NzA2/3418a24043ecc70f644a17f8dff1da83.jpg</t>
  </si>
  <si>
    <t>https://s3.amazonaws.com/tiny-anexos-us/erp/ODk4NTQ1NzA2/4011c5cc5808e867fe1a2160783e5d03.jpg</t>
  </si>
  <si>
    <t>Modelo:Slim||Adicional Kit:-||Modelo Veículo:RAV4||Ano:2010 A 2012||Cor:Grafite||</t>
  </si>
  <si>
    <t>904723721</t>
  </si>
  <si>
    <t>Travessa Toyota - Slim - - - RAV4 - 2010 A 2012 - Prata</t>
  </si>
  <si>
    <t>https://s3.amazonaws.com/tiny-anexos-us/erp/ODk4NTQ1NzA2/3dd8033c735143a76326d1c3ea95908f.jpg</t>
  </si>
  <si>
    <t>https://s3.amazonaws.com/tiny-anexos-us/erp/ODk4NTQ1NzA2/b2272ad6d7938a8d3deeb08216ca3130.jpg</t>
  </si>
  <si>
    <t>https://s3.amazonaws.com/tiny-anexos-us/erp/ODk4NTQ1NzA2/ff1d36d084ceaf2c1cd13069d385746f.jpg</t>
  </si>
  <si>
    <t>https://s3.amazonaws.com/tiny-anexos-us/erp/ODk4NTQ1NzA2/afcf567c4eaa50efc7f03afaa725cabc.jpg</t>
  </si>
  <si>
    <t>https://s3.amazonaws.com/tiny-anexos-us/erp/ODk4NTQ1NzA2/56eeb74b5938a00bca690825b6aee291.jpg</t>
  </si>
  <si>
    <t>https://s3.amazonaws.com/tiny-anexos-us/erp/ODk4NTQ1NzA2/4180c2fdc163011f18988ee5d73a5aaa.jpg</t>
  </si>
  <si>
    <t>Modelo:Slim||Adicional Kit:-||Modelo Veículo:RAV4||Ano:2010 A 2012||Cor:Prata||</t>
  </si>
  <si>
    <t>904721230</t>
  </si>
  <si>
    <t>XTO112SLB</t>
  </si>
  <si>
    <t>Travessa Toyota - Slim - - - RAV4 - 2010 A 2012 - Preto</t>
  </si>
  <si>
    <t>https://s3.amazonaws.com/tiny-anexos-us/erp/ODk4NTQ1NzA2/67ed7cb1fb91319f8a31ba21657d3790.jpg</t>
  </si>
  <si>
    <t>https://s3.amazonaws.com/tiny-anexos-us/erp/ODk4NTQ1NzA2/d3d0b42ac3eb3eda0e6a6b28b3854790.jpg</t>
  </si>
  <si>
    <t>https://s3.amazonaws.com/tiny-anexos-us/erp/ODk4NTQ1NzA2/d01c1703e183c120fc65f18f6b941455.jpg</t>
  </si>
  <si>
    <t>https://s3.amazonaws.com/tiny-anexos-us/erp/ODk4NTQ1NzA2/a4d86c4db6ecd787541088f8488ab6d7.jpg</t>
  </si>
  <si>
    <t>https://s3.amazonaws.com/tiny-anexos-us/erp/ODk4NTQ1NzA2/5eb270c4a85fe1ac981971e0dba1b314.jpg</t>
  </si>
  <si>
    <t>https://s3.amazonaws.com/tiny-anexos-us/erp/ODk4NTQ1NzA2/da75d05d3fa3e50e55d298736a4758ad.jpg</t>
  </si>
  <si>
    <t>Modelo:Slim||Adicional Kit:-||Modelo Veículo:RAV4||Ano:2010 A 2012||Cor:Preto||</t>
  </si>
  <si>
    <t>904721234</t>
  </si>
  <si>
    <t>Travessa Toyota - Slim - - - RAV4 - 2013 A 2018 - Grafite</t>
  </si>
  <si>
    <t>https://s3.amazonaws.com/tiny-anexos-us/erp/ODk4NTQ1NzA2/86f6c5b8caeb1c9f627b55196448cbfe.jpg</t>
  </si>
  <si>
    <t>https://s3.amazonaws.com/tiny-anexos-us/erp/ODk4NTQ1NzA2/06665cd4e8ea5ba3674b32d414a7e843.jpg</t>
  </si>
  <si>
    <t>https://s3.amazonaws.com/tiny-anexos-us/erp/ODk4NTQ1NzA2/6b419af0edb7ba4e765af697b2a52e34.jpg</t>
  </si>
  <si>
    <t>https://s3.amazonaws.com/tiny-anexos-us/erp/ODk4NTQ1NzA2/70e740a3372d60e4e7831306964a490b.jpg</t>
  </si>
  <si>
    <t>https://s3.amazonaws.com/tiny-anexos-us/erp/ODk4NTQ1NzA2/d3fb9373211a69d43294c039d0bfb962.jpg</t>
  </si>
  <si>
    <t>https://s3.amazonaws.com/tiny-anexos-us/erp/ODk4NTQ1NzA2/7e37c84be8df3a0771d8d93e6536619c.jpg</t>
  </si>
  <si>
    <t>Modelo:Slim||Adicional Kit:-||Modelo Veículo:RAV4||Ano:2013 A 2018||Cor:Grafite||</t>
  </si>
  <si>
    <t>904721238</t>
  </si>
  <si>
    <t>XTO110SLP</t>
  </si>
  <si>
    <t>Travessa Toyota - Slim - - - RAV4 - 2013 A 2018 - Prata</t>
  </si>
  <si>
    <t>https://s3.amazonaws.com/tiny-anexos-us/erp/ODk4NTQ1NzA2/24ac39573bc95f68e504d07d8c68d93b.jpg</t>
  </si>
  <si>
    <t>https://s3.amazonaws.com/tiny-anexos-us/erp/ODk4NTQ1NzA2/1f4cff0a2d1fb69c02b358ffb5043c86.jpg</t>
  </si>
  <si>
    <t>https://s3.amazonaws.com/tiny-anexos-us/erp/ODk4NTQ1NzA2/0803234bd367541cd74736c852771211.jpg</t>
  </si>
  <si>
    <t>https://s3.amazonaws.com/tiny-anexos-us/erp/ODk4NTQ1NzA2/66ac2afd5eec2e6ddf1847753bb26834.jpg</t>
  </si>
  <si>
    <t>https://s3.amazonaws.com/tiny-anexos-us/erp/ODk4NTQ1NzA2/c9dfdbc392f1009babc3096c7835464a.jpg</t>
  </si>
  <si>
    <t>https://s3.amazonaws.com/tiny-anexos-us/erp/ODk4NTQ1NzA2/ee733a88fe141801a2a964e61a8d95c1.jpg</t>
  </si>
  <si>
    <t>Modelo:Slim||Adicional Kit:-||Modelo Veículo:RAV4||Ano:2013 A 2018||Cor:Prata||</t>
  </si>
  <si>
    <t>904721242</t>
  </si>
  <si>
    <t>Travessa Toyota - Slim - - - RAV4 - 2013 A 2018 - Preto</t>
  </si>
  <si>
    <t>https://s3.amazonaws.com/tiny-anexos-us/erp/ODk4NTQ1NzA2/8959edb1665ac1c11f04e292242a8778.jpg</t>
  </si>
  <si>
    <t>https://s3.amazonaws.com/tiny-anexos-us/erp/ODk4NTQ1NzA2/a1bce53c79829cb4ae4f9b29af369476.jpg</t>
  </si>
  <si>
    <t>https://s3.amazonaws.com/tiny-anexos-us/erp/ODk4NTQ1NzA2/8869f890ab78a3c48c7c0bb9cc5afec4.jpg</t>
  </si>
  <si>
    <t>https://s3.amazonaws.com/tiny-anexos-us/erp/ODk4NTQ1NzA2/1dd86d530bceae6e6bc6ac67d8897216.jpg</t>
  </si>
  <si>
    <t>https://s3.amazonaws.com/tiny-anexos-us/erp/ODk4NTQ1NzA2/168ffea58e26c385f01176383e951ea4.jpg</t>
  </si>
  <si>
    <t>https://s3.amazonaws.com/tiny-anexos-us/erp/ODk4NTQ1NzA2/f80b638fd1c3eeff076992929f20b673.jpg</t>
  </si>
  <si>
    <t>Modelo:Slim||Adicional Kit:-||Modelo Veículo:RAV4||Ano:2013 A 2018||Cor:Preto||</t>
  </si>
  <si>
    <t>904740762</t>
  </si>
  <si>
    <t>Travessa Toyota - Slim - - - SW4 - 2011 A 2014 - Grafite</t>
  </si>
  <si>
    <t>https://s3.amazonaws.com/tiny-anexos-us/erp/ODk4NTQ1NzA2/a5b10795d58df5c78ff44ac67d13f58f.jpg</t>
  </si>
  <si>
    <t>https://s3.amazonaws.com/tiny-anexos-us/erp/ODk4NTQ1NzA2/f42a33f1839242fff6c11546da8d213f.jpg</t>
  </si>
  <si>
    <t>https://s3.amazonaws.com/tiny-anexos-us/erp/ODk4NTQ1NzA2/b40f07e13af0c2371f72438803634805.jpg</t>
  </si>
  <si>
    <t>https://s3.amazonaws.com/tiny-anexos-us/erp/ODk4NTQ1NzA2/b30a11929773cb167a752389fab49f67.jpg</t>
  </si>
  <si>
    <t>https://s3.amazonaws.com/tiny-anexos-us/erp/ODk4NTQ1NzA2/0b9a7311ec20a35cb540c1bc494801b3.jpg</t>
  </si>
  <si>
    <t>https://s3.amazonaws.com/tiny-anexos-us/erp/ODk4NTQ1NzA2/94545b158c69e09df2c08e89bc948f6c.jpg</t>
  </si>
  <si>
    <t>Modelo:Slim||Adicional Kit:-||Modelo Veículo:SW4||Ano:2011 A 2014||Cor:Grafite||</t>
  </si>
  <si>
    <t>904740766</t>
  </si>
  <si>
    <t>XTO115SLP</t>
  </si>
  <si>
    <t>Travessa Toyota - Slim - - - SW4 - 2011 A 2014 - Prata</t>
  </si>
  <si>
    <t>https://s3.amazonaws.com/tiny-anexos-us/erp/ODk4NTQ1NzA2/92c146879ec9b0be42050d07c1bdb69d.jpg</t>
  </si>
  <si>
    <t>https://s3.amazonaws.com/tiny-anexos-us/erp/ODk4NTQ1NzA2/b4eb4edea79269828024490566523c46.jpg</t>
  </si>
  <si>
    <t>https://s3.amazonaws.com/tiny-anexos-us/erp/ODk4NTQ1NzA2/beaf1fdeb8c29b9ed220ec3b943854cc.jpg</t>
  </si>
  <si>
    <t>https://s3.amazonaws.com/tiny-anexos-us/erp/ODk4NTQ1NzA2/0a8e6ebaf6a4e63ff2b435f59fa0ff73.jpg</t>
  </si>
  <si>
    <t>https://s3.amazonaws.com/tiny-anexos-us/erp/ODk4NTQ1NzA2/b553f50f4d057d023f721e054db3c21b.jpg</t>
  </si>
  <si>
    <t>https://s3.amazonaws.com/tiny-anexos-us/erp/ODk4NTQ1NzA2/fef532f8a9fc40b293bf9e6d88d938c1.jpg</t>
  </si>
  <si>
    <t>Modelo:Slim||Adicional Kit:-||Modelo Veículo:SW4||Ano:2011 A 2014||Cor:Prata||</t>
  </si>
  <si>
    <t>904740771</t>
  </si>
  <si>
    <t>Travessa Toyota - Slim - - - SW4 - 2011 A 2014 - Preto</t>
  </si>
  <si>
    <t>https://s3.amazonaws.com/tiny-anexos-us/erp/ODk4NTQ1NzA2/e14060642081a77a9df50d5eb811e583.jpg</t>
  </si>
  <si>
    <t>https://s3.amazonaws.com/tiny-anexos-us/erp/ODk4NTQ1NzA2/d9b117c6654e93156275d7e90456f1a6.jpg</t>
  </si>
  <si>
    <t>https://s3.amazonaws.com/tiny-anexos-us/erp/ODk4NTQ1NzA2/d98c8ef9a89189d6cc5c89b46ebe74c2.jpg</t>
  </si>
  <si>
    <t>https://s3.amazonaws.com/tiny-anexos-us/erp/ODk4NTQ1NzA2/5e4c37d101ea48ac800ca6fb5d0075f4.jpg</t>
  </si>
  <si>
    <t>https://s3.amazonaws.com/tiny-anexos-us/erp/ODk4NTQ1NzA2/80cbc7d2505f2fa6c74e7093e78432a3.jpg</t>
  </si>
  <si>
    <t>https://s3.amazonaws.com/tiny-anexos-us/erp/ODk4NTQ1NzA2/cd6e94a86fc9f183b36636fe3302dbd3.jpg</t>
  </si>
  <si>
    <t>Modelo:Slim||Adicional Kit:-||Modelo Veículo:SW4||Ano:2011 A 2014||Cor:Preto||</t>
  </si>
  <si>
    <t>904740776</t>
  </si>
  <si>
    <t>XTO116SLG</t>
  </si>
  <si>
    <t>Travessa Toyota - Slim - - - SW4 - 2015 A 2016 - Grafite</t>
  </si>
  <si>
    <t>https://s3.amazonaws.com/tiny-anexos-us/erp/ODk4NTQ1NzA2/fbb02ebb13659cd1e29328811b823b25.jpg</t>
  </si>
  <si>
    <t>https://s3.amazonaws.com/tiny-anexos-us/erp/ODk4NTQ1NzA2/bb84326d38c4bdfb8d59bf3821080540.jpg</t>
  </si>
  <si>
    <t>https://s3.amazonaws.com/tiny-anexos-us/erp/ODk4NTQ1NzA2/93b35e62c1160c4fe94e7997f8602b86.jpg</t>
  </si>
  <si>
    <t>https://s3.amazonaws.com/tiny-anexos-us/erp/ODk4NTQ1NzA2/207c264a9ae03e1a0d2bb858e4431a23.jpg</t>
  </si>
  <si>
    <t>https://s3.amazonaws.com/tiny-anexos-us/erp/ODk4NTQ1NzA2/ede7013f7581ffc23e00f8c28c949361.jpg</t>
  </si>
  <si>
    <t>https://s3.amazonaws.com/tiny-anexos-us/erp/ODk4NTQ1NzA2/ae8e260b80632a2ac48ee7a7d4cd2a4d.jpg</t>
  </si>
  <si>
    <t>Modelo:Slim||Adicional Kit:-||Modelo Veículo:SW4||Ano:2015 A 2016||Cor:Grafite||</t>
  </si>
  <si>
    <t>904740780</t>
  </si>
  <si>
    <t>XTO116SLP</t>
  </si>
  <si>
    <t>Travessa Toyota - Slim - - - SW4 - 2015 A 2016 - Prata</t>
  </si>
  <si>
    <t>https://s3.amazonaws.com/tiny-anexos-us/erp/ODk4NTQ1NzA2/5dc1c0951f1e302c86b74117a65202af.jpg</t>
  </si>
  <si>
    <t>https://s3.amazonaws.com/tiny-anexos-us/erp/ODk4NTQ1NzA2/847fc5ebb1a2dbb5b69df67b91036a05.jpg</t>
  </si>
  <si>
    <t>https://s3.amazonaws.com/tiny-anexos-us/erp/ODk4NTQ1NzA2/b4a6beb5e7e183cfb3d59c0b8dac2920.jpg</t>
  </si>
  <si>
    <t>https://s3.amazonaws.com/tiny-anexos-us/erp/ODk4NTQ1NzA2/3dcebe8242c42d5c84119607b25b1c45.jpg</t>
  </si>
  <si>
    <t>https://s3.amazonaws.com/tiny-anexos-us/erp/ODk4NTQ1NzA2/9176bcc14745399b044533d2cc44bcb6.jpg</t>
  </si>
  <si>
    <t>https://s3.amazonaws.com/tiny-anexos-us/erp/ODk4NTQ1NzA2/fc545061e98a8567ace4724e3be951fd.jpg</t>
  </si>
  <si>
    <t>Modelo:Slim||Adicional Kit:-||Modelo Veículo:SW4||Ano:2015 A 2016||Cor:Prata||</t>
  </si>
  <si>
    <t>904740784</t>
  </si>
  <si>
    <t>Travessa Toyota - Slim - - - SW4 - 2015 A 2016 - Preto</t>
  </si>
  <si>
    <t>https://s3.amazonaws.com/tiny-anexos-us/erp/ODk4NTQ1NzA2/ce87d630a7ee71e5e1b33e40f37c8ee4.jpg</t>
  </si>
  <si>
    <t>https://s3.amazonaws.com/tiny-anexos-us/erp/ODk4NTQ1NzA2/739977234b253fdce6acb533be0cc0f8.jpg</t>
  </si>
  <si>
    <t>https://s3.amazonaws.com/tiny-anexos-us/erp/ODk4NTQ1NzA2/acbd6ab7f4d95f1948c3f57ac8ac6869.jpg</t>
  </si>
  <si>
    <t>https://s3.amazonaws.com/tiny-anexos-us/erp/ODk4NTQ1NzA2/732dce09869d132264a2f10eeb48222a.jpg</t>
  </si>
  <si>
    <t>https://s3.amazonaws.com/tiny-anexos-us/erp/ODk4NTQ1NzA2/300b6fdc46aa1c9cf47b91ce7c374fe9.jpg</t>
  </si>
  <si>
    <t>https://s3.amazonaws.com/tiny-anexos-us/erp/ODk4NTQ1NzA2/03555849774d656e4b422d842648d6f0.jpg</t>
  </si>
  <si>
    <t>Modelo:Slim||Adicional Kit:-||Modelo Veículo:SW4||Ano:2015 A 2016||Cor:Preto||</t>
  </si>
  <si>
    <t>904740788</t>
  </si>
  <si>
    <t>XTO114SLG</t>
  </si>
  <si>
    <t>Travessa Toyota - Slim - - - SW4 - Até 2010 - Grafite</t>
  </si>
  <si>
    <t>https://s3.amazonaws.com/tiny-anexos-us/erp/ODk4NTQ1NzA2/2f3f32ee9eae944adbe83a5046761655.jpg</t>
  </si>
  <si>
    <t>https://s3.amazonaws.com/tiny-anexos-us/erp/ODk4NTQ1NzA2/d130d41ac5dcc0a9734bf0ce179fba52.jpg</t>
  </si>
  <si>
    <t>https://s3.amazonaws.com/tiny-anexos-us/erp/ODk4NTQ1NzA2/43bd21100a74d60c04c9290b903925af.jpg</t>
  </si>
  <si>
    <t>https://s3.amazonaws.com/tiny-anexos-us/erp/ODk4NTQ1NzA2/ff70829084537ab31695d28c89413920.jpg</t>
  </si>
  <si>
    <t>https://s3.amazonaws.com/tiny-anexos-us/erp/ODk4NTQ1NzA2/737ecfb8dda3c551fefdb0bd5427b262.jpg</t>
  </si>
  <si>
    <t>https://s3.amazonaws.com/tiny-anexos-us/erp/ODk4NTQ1NzA2/4132ffe4f82f10175824d54616c6c078.jpg</t>
  </si>
  <si>
    <t>Modelo:Slim||Adicional Kit:-||Modelo Veículo:SW4||Ano:Até 2010||Cor:Grafite||</t>
  </si>
  <si>
    <t>904740792</t>
  </si>
  <si>
    <t>XTO114SLP</t>
  </si>
  <si>
    <t>Travessa Toyota - Slim - - - SW4 - Até 2010 - Prata</t>
  </si>
  <si>
    <t>https://s3.amazonaws.com/tiny-anexos-us/erp/ODk4NTQ1NzA2/1a1b62fe48603a5611f50bb0c7cf0e20.jpg</t>
  </si>
  <si>
    <t>https://s3.amazonaws.com/tiny-anexos-us/erp/ODk4NTQ1NzA2/25efad15062c493d2b6d69d512ccada9.jpg</t>
  </si>
  <si>
    <t>https://s3.amazonaws.com/tiny-anexos-us/erp/ODk4NTQ1NzA2/197da1b06dee2f6fd840e88e4654d85a.jpg</t>
  </si>
  <si>
    <t>https://s3.amazonaws.com/tiny-anexos-us/erp/ODk4NTQ1NzA2/503203395fb671b9f5519019b76e2a55.jpg</t>
  </si>
  <si>
    <t>https://s3.amazonaws.com/tiny-anexos-us/erp/ODk4NTQ1NzA2/b59427d3cf0162bbf37a65b25af41eb7.jpg</t>
  </si>
  <si>
    <t>https://s3.amazonaws.com/tiny-anexos-us/erp/ODk4NTQ1NzA2/7cd9372432922ec85ed299ce24ea947f.jpg</t>
  </si>
  <si>
    <t>Modelo:Slim||Adicional Kit:-||Modelo Veículo:SW4||Ano:Até 2010||Cor:Prata||</t>
  </si>
  <si>
    <t>904740796</t>
  </si>
  <si>
    <t>XTO114SLB</t>
  </si>
  <si>
    <t>Travessa Toyota - Slim - - - SW4 - Até 2010 - Preto</t>
  </si>
  <si>
    <t>https://s3.amazonaws.com/tiny-anexos-us/erp/ODk4NTQ1NzA2/fba407c4644cf603717b45fdf4e91f10.jpg</t>
  </si>
  <si>
    <t>https://s3.amazonaws.com/tiny-anexos-us/erp/ODk4NTQ1NzA2/9f326d54693a3968336441ebb5d97729.jpg</t>
  </si>
  <si>
    <t>https://s3.amazonaws.com/tiny-anexos-us/erp/ODk4NTQ1NzA2/2fa230539696aebaf5dc2afc138035fa.jpg</t>
  </si>
  <si>
    <t>https://s3.amazonaws.com/tiny-anexos-us/erp/ODk4NTQ1NzA2/8fe6bb0c063f90fa743b9bb8e63be0e1.jpg</t>
  </si>
  <si>
    <t>https://s3.amazonaws.com/tiny-anexos-us/erp/ODk4NTQ1NzA2/69f858d6057a7398c91560a6d1bdf166.jpg</t>
  </si>
  <si>
    <t>https://s3.amazonaws.com/tiny-anexos-us/erp/ODk4NTQ1NzA2/58e2fc0b9efd8683baa263aa34337579.jpg</t>
  </si>
  <si>
    <t>Modelo:Slim||Adicional Kit:-||Modelo Veículo:SW4||Ano:Até 2010||Cor:Preto||</t>
  </si>
  <si>
    <t>904741895</t>
  </si>
  <si>
    <t>XTO117SMG</t>
  </si>
  <si>
    <t>Travessa Toyota - Smart - - - Etios Cross - - - Grafite</t>
  </si>
  <si>
    <t>https://s3.amazonaws.com/tiny-anexos-us/erp/ODk4NTQ1NzA2/f050ebd230589ef9cd4dc0ae0cfeb6fb.jpg</t>
  </si>
  <si>
    <t>https://s3.amazonaws.com/tiny-anexos-us/erp/ODk4NTQ1NzA2/ae2a42fab73b708a201ab8196ced35fc.jpg</t>
  </si>
  <si>
    <t>https://s3.amazonaws.com/tiny-anexos-us/erp/ODk4NTQ1NzA2/55d3d2d5ef9e4517eb4187430588f4d6.jpg</t>
  </si>
  <si>
    <t>https://s3.amazonaws.com/tiny-anexos-us/erp/ODk4NTQ1NzA2/93ad6ec5f4495e37be3f214def411bab.jpg</t>
  </si>
  <si>
    <t>https://s3.amazonaws.com/tiny-anexos-us/erp/ODk4NTQ1NzA2/a70e18e01937df6798dcbaf3369cd584.jpg</t>
  </si>
  <si>
    <t>https://s3.amazonaws.com/tiny-anexos-us/erp/ODk4NTQ1NzA2/59d83e0f3822680dee6e31b7818a94a8.jpg</t>
  </si>
  <si>
    <t>Modelo:Smart||Adicional Kit:-||Modelo Veículo:Etios Cross||Ano:-||Cor:Grafite||</t>
  </si>
  <si>
    <t>904741899</t>
  </si>
  <si>
    <t>Travessa Toyota - Smart - - - Etios Cross - - - Prata</t>
  </si>
  <si>
    <t>https://s3.amazonaws.com/tiny-anexos-us/erp/ODk4NTQ1NzA2/8aa820868d46fe4280a6d5a18bdb2877.jpg</t>
  </si>
  <si>
    <t>https://s3.amazonaws.com/tiny-anexos-us/erp/ODk4NTQ1NzA2/88c0b61bcadf6563d76ef7df57228376.jpg</t>
  </si>
  <si>
    <t>https://s3.amazonaws.com/tiny-anexos-us/erp/ODk4NTQ1NzA2/6e26d31606e8876d6fd515284e99412b.jpg</t>
  </si>
  <si>
    <t>https://s3.amazonaws.com/tiny-anexos-us/erp/ODk4NTQ1NzA2/bbc5889c93a0fa4ec629554bc883f61a.jpg</t>
  </si>
  <si>
    <t>https://s3.amazonaws.com/tiny-anexos-us/erp/ODk4NTQ1NzA2/f223631141fc0716070bd8c050f958fd.jpg</t>
  </si>
  <si>
    <t>https://s3.amazonaws.com/tiny-anexos-us/erp/ODk4NTQ1NzA2/50250a1d575fd94ab33314dc1e326016.jpg</t>
  </si>
  <si>
    <t>Modelo:Smart||Adicional Kit:-||Modelo Veículo:Etios Cross||Ano:-||Cor:Prata||</t>
  </si>
  <si>
    <t>904741903</t>
  </si>
  <si>
    <t>Travessa Toyota - Smart - - - Etios Cross - - - Preto</t>
  </si>
  <si>
    <t>https://s3.amazonaws.com/tiny-anexos-us/erp/ODk4NTQ1NzA2/09739c88235d1473789073ac816caf27.jpg</t>
  </si>
  <si>
    <t>https://s3.amazonaws.com/tiny-anexos-us/erp/ODk4NTQ1NzA2/51d44f92be67624e903ed1960b84c9fd.jpg</t>
  </si>
  <si>
    <t>https://s3.amazonaws.com/tiny-anexos-us/erp/ODk4NTQ1NzA2/791122729205fd94880c2705f0ff4639.jpg</t>
  </si>
  <si>
    <t>https://s3.amazonaws.com/tiny-anexos-us/erp/ODk4NTQ1NzA2/15342b54e7011d1a0bb6036ae3516692.jpg</t>
  </si>
  <si>
    <t>https://s3.amazonaws.com/tiny-anexos-us/erp/ODk4NTQ1NzA2/215ee2503dc7b59d081e56c2e8d451fb.jpg</t>
  </si>
  <si>
    <t>https://s3.amazonaws.com/tiny-anexos-us/erp/ODk4NTQ1NzA2/cb4599bc918943e35e01274376fd9dad.jpg</t>
  </si>
  <si>
    <t>Modelo:Smart||Adicional Kit:-||Modelo Veículo:Etios Cross||Ano:-||Cor:Preto||</t>
  </si>
  <si>
    <t>904741909</t>
  </si>
  <si>
    <t>XTO113SMG</t>
  </si>
  <si>
    <t>Travessa Toyota - Smart - - - Filder - - - Grafite</t>
  </si>
  <si>
    <t>https://s3.amazonaws.com/tiny-anexos-us/erp/ODk4NTQ1NzA2/bc59f3e2196b3b7eb5b2da0a14783e96.jpg</t>
  </si>
  <si>
    <t>https://s3.amazonaws.com/tiny-anexos-us/erp/ODk4NTQ1NzA2/32bf7011145b8383d5555743fce6498d.jpg</t>
  </si>
  <si>
    <t>https://s3.amazonaws.com/tiny-anexos-us/erp/ODk4NTQ1NzA2/441c21e2b3f7d6991ce8233152c77a33.jpg</t>
  </si>
  <si>
    <t>https://s3.amazonaws.com/tiny-anexos-us/erp/ODk4NTQ1NzA2/ea61c2835430f9f52cf19d6b0c5b0d00.jpg</t>
  </si>
  <si>
    <t>https://s3.amazonaws.com/tiny-anexos-us/erp/ODk4NTQ1NzA2/983c35aa188f5686ef8c55b4f0234f90.jpg</t>
  </si>
  <si>
    <t>https://s3.amazonaws.com/tiny-anexos-us/erp/ODk4NTQ1NzA2/02c103a83583b04e47f43e23a9613bee.jpg</t>
  </si>
  <si>
    <t>Modelo:Smart||Adicional Kit:-||Modelo Veículo:Filder||Ano:-||Cor:Grafite||</t>
  </si>
  <si>
    <t>904741915</t>
  </si>
  <si>
    <t>XTO113SMP</t>
  </si>
  <si>
    <t>Travessa Toyota - Smart - - - Filder - - - Prata</t>
  </si>
  <si>
    <t>https://s3.amazonaws.com/tiny-anexos-us/erp/ODk4NTQ1NzA2/b879d604127a760202273cdffd6b788a.jpg</t>
  </si>
  <si>
    <t>https://s3.amazonaws.com/tiny-anexos-us/erp/ODk4NTQ1NzA2/de910bf84223d54b6600820c79abb659.jpg</t>
  </si>
  <si>
    <t>https://s3.amazonaws.com/tiny-anexos-us/erp/ODk4NTQ1NzA2/44db3e0c8441fe9348fc91316edb890a.jpg</t>
  </si>
  <si>
    <t>https://s3.amazonaws.com/tiny-anexos-us/erp/ODk4NTQ1NzA2/0eb53360097156c2085fbdf08ab13dd5.jpg</t>
  </si>
  <si>
    <t>https://s3.amazonaws.com/tiny-anexos-us/erp/ODk4NTQ1NzA2/520ac028fdf41588f7d2560f63e5a378.jpg</t>
  </si>
  <si>
    <t>https://s3.amazonaws.com/tiny-anexos-us/erp/ODk4NTQ1NzA2/46270deb6d6fa7190d7a357cd7a82c79.jpg</t>
  </si>
  <si>
    <t>Modelo:Smart||Adicional Kit:-||Modelo Veículo:Filder||Ano:-||Cor:Prata||</t>
  </si>
  <si>
    <t>904741921</t>
  </si>
  <si>
    <t>Travessa Toyota - Smart - - - Filder - - - Preto</t>
  </si>
  <si>
    <t>https://s3.amazonaws.com/tiny-anexos-us/erp/ODk4NTQ1NzA2/4ae18287d82913c8cdf30fd379dc0913.jpg</t>
  </si>
  <si>
    <t>https://s3.amazonaws.com/tiny-anexos-us/erp/ODk4NTQ1NzA2/38cbb0658c65c65100790f1473ff48ad.jpg</t>
  </si>
  <si>
    <t>https://s3.amazonaws.com/tiny-anexos-us/erp/ODk4NTQ1NzA2/a718580429c0f0f2172a3780f70508e8.jpg</t>
  </si>
  <si>
    <t>https://s3.amazonaws.com/tiny-anexos-us/erp/ODk4NTQ1NzA2/6b8ae847780adf3a2680ed01420e5815.jpg</t>
  </si>
  <si>
    <t>https://s3.amazonaws.com/tiny-anexos-us/erp/ODk4NTQ1NzA2/50eed23cbb0a2c77593727730005c8cb.jpg</t>
  </si>
  <si>
    <t>https://s3.amazonaws.com/tiny-anexos-us/erp/ODk4NTQ1NzA2/9c0a0f0a9618fb7a5df7009d4f0a266e.jpg</t>
  </si>
  <si>
    <t>Modelo:Smart||Adicional Kit:-||Modelo Veículo:Filder||Ano:-||Cor:Preto||</t>
  </si>
  <si>
    <t>904741939</t>
  </si>
  <si>
    <t>XTO112SMG</t>
  </si>
  <si>
    <t>Travessa Toyota - Smart - - - RAV4 - 2010 A 2012 - Grafite</t>
  </si>
  <si>
    <t>Modelo:Smart||Adicional Kit:-||Modelo Veículo:RAV4||Ano:2010 A 2012||Cor:Grafite||</t>
  </si>
  <si>
    <t>904741943</t>
  </si>
  <si>
    <t>XTO112SMP</t>
  </si>
  <si>
    <t>Travessa Toyota - Smart - - - RAV4 - 2010 A 2012 - Prata</t>
  </si>
  <si>
    <t>Modelo:Smart||Adicional Kit:-||Modelo Veículo:RAV4||Ano:2010 A 2012||Cor:Prata||</t>
  </si>
  <si>
    <t>904741947</t>
  </si>
  <si>
    <t>XTO112SMB</t>
  </si>
  <si>
    <t>Travessa Toyota - Smart - - - RAV4 - 2010 A 2012 - Preto</t>
  </si>
  <si>
    <t>https://s3.amazonaws.com/tiny-anexos-us/erp/ODk4NTQ1NzA2/3ca3f305d9acad6c059250025b056190.jpg</t>
  </si>
  <si>
    <t>https://s3.amazonaws.com/tiny-anexos-us/erp/ODk4NTQ1NzA2/269835e95428664bbe5cb2fcdb8f1cc1.jpg</t>
  </si>
  <si>
    <t>https://s3.amazonaws.com/tiny-anexos-us/erp/ODk4NTQ1NzA2/4d20e3a25314ec51bc9701697aefa0a7.jpg</t>
  </si>
  <si>
    <t>https://s3.amazonaws.com/tiny-anexos-us/erp/ODk4NTQ1NzA2/3753c8897cc83b6401e6119c478e46b2.jpg</t>
  </si>
  <si>
    <t>https://s3.amazonaws.com/tiny-anexos-us/erp/ODk4NTQ1NzA2/c4a963e87333f7d8f0e4307db8b34dc8.jpg</t>
  </si>
  <si>
    <t>https://s3.amazonaws.com/tiny-anexos-us/erp/ODk4NTQ1NzA2/b608de463704450083a8d51526853c06.jpg</t>
  </si>
  <si>
    <t>Modelo:Smart||Adicional Kit:-||Modelo Veículo:RAV4||Ano:2010 A 2012||Cor:Preto||</t>
  </si>
  <si>
    <t>904741927</t>
  </si>
  <si>
    <t>XTO110SMG</t>
  </si>
  <si>
    <t>Travessa Toyota - Smart - - - RAV4 - 2014 A 2018 - Grafite</t>
  </si>
  <si>
    <t>https://s3.amazonaws.com/tiny-anexos-us/erp/ODk4NTQ1NzA2/6afbd7464cebef31bbf116d6cacfc3ba.jpg</t>
  </si>
  <si>
    <t>https://s3.amazonaws.com/tiny-anexos-us/erp/ODk4NTQ1NzA2/9282c9751d38a479526cdcad567a5495.jpg</t>
  </si>
  <si>
    <t>https://s3.amazonaws.com/tiny-anexos-us/erp/ODk4NTQ1NzA2/9c1117ff994edf63f2f0d288892744e4.jpg</t>
  </si>
  <si>
    <t>https://s3.amazonaws.com/tiny-anexos-us/erp/ODk4NTQ1NzA2/fc7cec1d51fc4cb52cddda47506ab1b4.jpg</t>
  </si>
  <si>
    <t>https://s3.amazonaws.com/tiny-anexos-us/erp/ODk4NTQ1NzA2/401b72cff3b8d6838d5a40371ec59f31.jpg</t>
  </si>
  <si>
    <t>https://s3.amazonaws.com/tiny-anexos-us/erp/ODk4NTQ1NzA2/61b55d240cb3245a9b018b9055eef1fd.jpg</t>
  </si>
  <si>
    <t>Modelo:Smart||Adicional Kit:-||Modelo Veículo:RAV4||Ano:2014 A 2018||Cor:Grafite||</t>
  </si>
  <si>
    <t>904741931</t>
  </si>
  <si>
    <t>XTO110SMP</t>
  </si>
  <si>
    <t>Travessa Toyota - Smart - - - RAV4 - 2014 A 2018 - Prata</t>
  </si>
  <si>
    <t>https://s3.amazonaws.com/tiny-anexos-us/erp/ODk4NTQ1NzA2/673a6f158cbcafcd6d4abdb314b12687.jpg</t>
  </si>
  <si>
    <t>https://s3.amazonaws.com/tiny-anexos-us/erp/ODk4NTQ1NzA2/1cebf26839c63101b3be12978dc86725.jpg</t>
  </si>
  <si>
    <t>https://s3.amazonaws.com/tiny-anexos-us/erp/ODk4NTQ1NzA2/0f45cf7bb33c05d9c8cd589ce2bb83e5.jpg</t>
  </si>
  <si>
    <t>https://s3.amazonaws.com/tiny-anexos-us/erp/ODk4NTQ1NzA2/d646a1ea40c708b0a6d512ba81d49ab1.jpg</t>
  </si>
  <si>
    <t>https://s3.amazonaws.com/tiny-anexos-us/erp/ODk4NTQ1NzA2/b54cc28c947ca8860e4f5e95f7cc5dc1.jpg</t>
  </si>
  <si>
    <t>https://s3.amazonaws.com/tiny-anexos-us/erp/ODk4NTQ1NzA2/9d0872d3678e5b8e35a15828e74774d2.jpg</t>
  </si>
  <si>
    <t>Modelo:Smart||Adicional Kit:-||Modelo Veículo:RAV4||Ano:2014 A 2018||Cor:Prata||</t>
  </si>
  <si>
    <t>904741935</t>
  </si>
  <si>
    <t>XTO110SMB</t>
  </si>
  <si>
    <t>Travessa Toyota - Smart - - - RAV4 - 2014 A 2018 - Preto</t>
  </si>
  <si>
    <t>https://s3.amazonaws.com/tiny-anexos-us/erp/ODk4NTQ1NzA2/75438cea120d91111060bfe74a46e70c.jpg</t>
  </si>
  <si>
    <t>https://s3.amazonaws.com/tiny-anexos-us/erp/ODk4NTQ1NzA2/7a68cb94f9446a59dbe32ac5277ac6f7.jpg</t>
  </si>
  <si>
    <t>https://s3.amazonaws.com/tiny-anexos-us/erp/ODk4NTQ1NzA2/b497544ee42db08a658e0a1005bf98c0.jpg</t>
  </si>
  <si>
    <t>https://s3.amazonaws.com/tiny-anexos-us/erp/ODk4NTQ1NzA2/c00a9d22a6893d9b642df5b4f393c461.jpg</t>
  </si>
  <si>
    <t>https://s3.amazonaws.com/tiny-anexos-us/erp/ODk4NTQ1NzA2/846ae407e1fc3b4509a1024d3b412276.jpg</t>
  </si>
  <si>
    <t>https://s3.amazonaws.com/tiny-anexos-us/erp/ODk4NTQ1NzA2/36f4e21fb990ecffa6db49690b6e52f3.jpg</t>
  </si>
  <si>
    <t>Modelo:Smart||Adicional Kit:-||Modelo Veículo:RAV4||Ano:2014 A 2018||Cor:Preto||</t>
  </si>
  <si>
    <t>904741951</t>
  </si>
  <si>
    <t>XTO111SMG</t>
  </si>
  <si>
    <t>Travessa Toyota - Smart - - - RAV4 - Até 2013 - Grafite</t>
  </si>
  <si>
    <t>https://s3.amazonaws.com/tiny-anexos-us/erp/ODk4NTQ1NzA2/ac3dda8b52ab5dab3c974275de9d8c15.jpg</t>
  </si>
  <si>
    <t>https://s3.amazonaws.com/tiny-anexos-us/erp/ODk4NTQ1NzA2/0d26118aec3d6dd363c4977dd88afde7.jpg</t>
  </si>
  <si>
    <t>https://s3.amazonaws.com/tiny-anexos-us/erp/ODk4NTQ1NzA2/4335ba189b7aba4c058d20f4d752a03d.jpg</t>
  </si>
  <si>
    <t>https://s3.amazonaws.com/tiny-anexos-us/erp/ODk4NTQ1NzA2/c02a37409d64a3731ff7f2558750d69c.jpg</t>
  </si>
  <si>
    <t>https://s3.amazonaws.com/tiny-anexos-us/erp/ODk4NTQ1NzA2/bde487897574c0e6182d3e86db78678f.jpg</t>
  </si>
  <si>
    <t>https://s3.amazonaws.com/tiny-anexos-us/erp/ODk4NTQ1NzA2/36c3f930f5cc2211a04a05cc1d681e8c.jpg</t>
  </si>
  <si>
    <t>Modelo:Smart||Adicional Kit:-||Modelo Veículo:RAV4||Ano:Até 2013||Cor:Grafite||</t>
  </si>
  <si>
    <t>904741959</t>
  </si>
  <si>
    <t>XTO111SMP</t>
  </si>
  <si>
    <t>Travessa Toyota - Smart - - - RAV4 - Até 2013 - Prata</t>
  </si>
  <si>
    <t>https://s3.amazonaws.com/tiny-anexos-us/erp/ODk4NTQ1NzA2/da5f55a740e2139c3a63240840a524d8.jpg</t>
  </si>
  <si>
    <t>https://s3.amazonaws.com/tiny-anexos-us/erp/ODk4NTQ1NzA2/afd48dd4128d446fdf8ec5f40bb34cd1.jpg</t>
  </si>
  <si>
    <t>https://s3.amazonaws.com/tiny-anexos-us/erp/ODk4NTQ1NzA2/cadf5c287a71deaae092e1e6f2c12981.jpg</t>
  </si>
  <si>
    <t>https://s3.amazonaws.com/tiny-anexos-us/erp/ODk4NTQ1NzA2/bd18be51a7b039dfa3f9e631f6589084.jpg</t>
  </si>
  <si>
    <t>https://s3.amazonaws.com/tiny-anexos-us/erp/ODk4NTQ1NzA2/16afb0cbe56d08df06f029c5b8874a13.jpg</t>
  </si>
  <si>
    <t>https://s3.amazonaws.com/tiny-anexos-us/erp/ODk4NTQ1NzA2/39aa23658af0668171851c321b139192.jpg</t>
  </si>
  <si>
    <t>Modelo:Smart||Adicional Kit:-||Modelo Veículo:RAV4||Ano:Até 2013||Cor:Prata||</t>
  </si>
  <si>
    <t>904741965</t>
  </si>
  <si>
    <t>Travessa Toyota - Smart - - - RAV4 - Até 2013 - Preto</t>
  </si>
  <si>
    <t>Travessa de teto X-Rack Toyota RAV4 2005 a 2012.  " NÃO É PLASTICO " TODO CONJUNTO DE PONTEIRAS E BARRAS SÃO FABRICADAS EM ALUMÍNIO  Aplicação:  Toyota RAV4: 2005 a 2012, todas as versões, 2.0, 2.4, 2.5, 4X2. 4X4.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</si>
  <si>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https://s3.amazonaws.com/tiny-anexos-us/erp/ODk4NTQ1NzA2/48364cfd81515586864ab8e99551f5a6.jpg</t>
  </si>
  <si>
    <t>https://s3.amazonaws.com/tiny-anexos-us/erp/ODk4NTQ1NzA2/2c04fd08afb78c059452380f4a0601b5.jpg</t>
  </si>
  <si>
    <t>https://s3.amazonaws.com/tiny-anexos-us/erp/ODk4NTQ1NzA2/d69403a36eaaa3de5a03e1fad6508d3a.jpg</t>
  </si>
  <si>
    <t>https://s3.amazonaws.com/tiny-anexos-us/erp/ODk4NTQ1NzA2/2776fa0edfdb92c0259bdd509c6553c6.jpg</t>
  </si>
  <si>
    <t>https://s3.amazonaws.com/tiny-anexos-us/erp/ODk4NTQ1NzA2/46ae7f1aa41bcb58be816314a4303ec1.jpg</t>
  </si>
  <si>
    <t>https://s3.amazonaws.com/tiny-anexos-us/erp/ODk4NTQ1NzA2/ec916529a230d970d74ec0e698c57414.jpg</t>
  </si>
  <si>
    <t>Modelo:Smart||Adicional Kit:-||Modelo Veículo:RAV4||Ano:Até 2013||Cor:Preto||</t>
  </si>
  <si>
    <t>904741971</t>
  </si>
  <si>
    <t>Travessa Toyota - Smart - - - SW4 - 2011 A 2014 - Grafite</t>
  </si>
  <si>
    <t>https://s3.amazonaws.com/tiny-anexos-us/erp/ODk4NTQ1NzA2/aabefe6cec4b17ebb79e3d7dab0a1b8b.jpg</t>
  </si>
  <si>
    <t>https://s3.amazonaws.com/tiny-anexos-us/erp/ODk4NTQ1NzA2/3137d63231b7f83a47bcee459c2e56f2.jpg</t>
  </si>
  <si>
    <t>https://s3.amazonaws.com/tiny-anexos-us/erp/ODk4NTQ1NzA2/b05a8365d40548aae279c41f4ad1d806.jpg</t>
  </si>
  <si>
    <t>https://s3.amazonaws.com/tiny-anexos-us/erp/ODk4NTQ1NzA2/6065e5e33509cdebd0c20e60566361e2.jpg</t>
  </si>
  <si>
    <t>https://s3.amazonaws.com/tiny-anexos-us/erp/ODk4NTQ1NzA2/8a02a9716a9006eb5a00f6a99ed6a44f.jpg</t>
  </si>
  <si>
    <t>https://s3.amazonaws.com/tiny-anexos-us/erp/ODk4NTQ1NzA2/6faf75118f2a7627c33d01336e8409c8.jpg</t>
  </si>
  <si>
    <t>Modelo:Smart||Adicional Kit:-||Modelo Veículo:SW4||Ano:2011 A 2014||Cor:Grafite||</t>
  </si>
  <si>
    <t>904741977</t>
  </si>
  <si>
    <t>Travessa Toyota - Smart - - - SW4 - 2011 A 2014 - Prata</t>
  </si>
  <si>
    <t>https://s3.amazonaws.com/tiny-anexos-us/erp/ODk4NTQ1NzA2/ef57719bebafaa43707cf19a7ad3aca1.jpg</t>
  </si>
  <si>
    <t>https://s3.amazonaws.com/tiny-anexos-us/erp/ODk4NTQ1NzA2/a233e5c2fca43a8e25ae79630dbe214c.jpg</t>
  </si>
  <si>
    <t>https://s3.amazonaws.com/tiny-anexos-us/erp/ODk4NTQ1NzA2/b0d8513ab9647657ac8406194cfd4a90.jpg</t>
  </si>
  <si>
    <t>https://s3.amazonaws.com/tiny-anexos-us/erp/ODk4NTQ1NzA2/5cf3dc0e580cb172f7de092118682e2f.jpg</t>
  </si>
  <si>
    <t>https://s3.amazonaws.com/tiny-anexos-us/erp/ODk4NTQ1NzA2/9afb98e1de0e38c131e605e41ae6de64.jpg</t>
  </si>
  <si>
    <t>https://s3.amazonaws.com/tiny-anexos-us/erp/ODk4NTQ1NzA2/38b0bc7791b88b399539bf5b4714916f.jpg</t>
  </si>
  <si>
    <t>Modelo:Smart||Adicional Kit:-||Modelo Veículo:SW4||Ano:2011 A 2014||Cor:Prata||</t>
  </si>
  <si>
    <t>904741981</t>
  </si>
  <si>
    <t>Travessa Toyota - Smart - - - SW4 - 2011 A 2014 - Preto</t>
  </si>
  <si>
    <t>https://s3.amazonaws.com/tiny-anexos-us/erp/ODk4NTQ1NzA2/1b7fc0e168976834e367c53d6294f093.jpg</t>
  </si>
  <si>
    <t>https://s3.amazonaws.com/tiny-anexos-us/erp/ODk4NTQ1NzA2/2e3d7c357391fae53d28610978f224e4.jpg</t>
  </si>
  <si>
    <t>https://s3.amazonaws.com/tiny-anexos-us/erp/ODk4NTQ1NzA2/ea564bf4ceb626732850b19c841712ba.jpg</t>
  </si>
  <si>
    <t>https://s3.amazonaws.com/tiny-anexos-us/erp/ODk4NTQ1NzA2/f8db7ec9689b2dd5c9010c2b58c64c87.jpg</t>
  </si>
  <si>
    <t>https://s3.amazonaws.com/tiny-anexos-us/erp/ODk4NTQ1NzA2/20c8e3a2c8f17bdc491cbe2fffe3b0c2.jpg</t>
  </si>
  <si>
    <t>https://s3.amazonaws.com/tiny-anexos-us/erp/ODk4NTQ1NzA2/3c3ab660c0c27bc60abcab9e2fca4793.jpg</t>
  </si>
  <si>
    <t>Modelo:Smart||Adicional Kit:-||Modelo Veículo:SW4||Ano:2011 A 2014||Cor:Preto||</t>
  </si>
  <si>
    <t>904741985</t>
  </si>
  <si>
    <t>XTO116SMG</t>
  </si>
  <si>
    <t>Travessa Toyota - Smart - - - SW4 - 2015 A 2016 - Grafite</t>
  </si>
  <si>
    <t>https://s3.amazonaws.com/tiny-anexos-us/erp/ODk4NTQ1NzA2/31553a223fa22d3e2d2402f30ea816a3.jpg</t>
  </si>
  <si>
    <t>https://s3.amazonaws.com/tiny-anexos-us/erp/ODk4NTQ1NzA2/9f69df13db3378ea3e0e1100cd134704.jpg</t>
  </si>
  <si>
    <t>https://s3.amazonaws.com/tiny-anexos-us/erp/ODk4NTQ1NzA2/646886b893f954071b549fdd89fe7d15.jpg</t>
  </si>
  <si>
    <t>https://s3.amazonaws.com/tiny-anexos-us/erp/ODk4NTQ1NzA2/3112b107ac2f5f0da0eda1f84e9d125d.jpg</t>
  </si>
  <si>
    <t>https://s3.amazonaws.com/tiny-anexos-us/erp/ODk4NTQ1NzA2/f279593083a47f504afcd01200c05031.jpg</t>
  </si>
  <si>
    <t>https://s3.amazonaws.com/tiny-anexos-us/erp/ODk4NTQ1NzA2/13b3dc773e2da0a97285b4d02765d089.jpg</t>
  </si>
  <si>
    <t>Modelo:Smart||Adicional Kit:-||Modelo Veículo:SW4||Ano:2015 A 2016||Cor:Grafite||</t>
  </si>
  <si>
    <t>904741989</t>
  </si>
  <si>
    <t>XTO116SMP</t>
  </si>
  <si>
    <t>Travessa Toyota - Smart - - - SW4 - 2015 A 2016 - Prata</t>
  </si>
  <si>
    <t>https://s3.amazonaws.com/tiny-anexos-us/erp/ODk4NTQ1NzA2/4ed60e1cc55fb8581dc23c9e37eff682.jpg</t>
  </si>
  <si>
    <t>https://s3.amazonaws.com/tiny-anexos-us/erp/ODk4NTQ1NzA2/a39b3e7768fb5102e48c42a9c5e53354.jpg</t>
  </si>
  <si>
    <t>https://s3.amazonaws.com/tiny-anexos-us/erp/ODk4NTQ1NzA2/4101b1d9e8aef5cb1ac4e97556b271e5.jpg</t>
  </si>
  <si>
    <t>https://s3.amazonaws.com/tiny-anexos-us/erp/ODk4NTQ1NzA2/9026c3f596576957ed87620ae74cf69d.jpg</t>
  </si>
  <si>
    <t>https://s3.amazonaws.com/tiny-anexos-us/erp/ODk4NTQ1NzA2/6f1e8adfabe1b4621fd6b8e6bd011728.jpg</t>
  </si>
  <si>
    <t>https://s3.amazonaws.com/tiny-anexos-us/erp/ODk4NTQ1NzA2/fdcb6653b50ef75fbca65ce6b8bf6d7a.jpg</t>
  </si>
  <si>
    <t>Modelo:Smart||Adicional Kit:-||Modelo Veículo:SW4||Ano:2015 A 2016||Cor:Prata||</t>
  </si>
  <si>
    <t>904741993</t>
  </si>
  <si>
    <t>XTO116SMB</t>
  </si>
  <si>
    <t>Travessa Toyota - Smart - - - SW4 - 2015 A 2016 - Preto</t>
  </si>
  <si>
    <t>https://s3.amazonaws.com/tiny-anexos-us/erp/ODk4NTQ1NzA2/ba3b6decd19a8128a00bf13b43f5e12c.jpg</t>
  </si>
  <si>
    <t>https://s3.amazonaws.com/tiny-anexos-us/erp/ODk4NTQ1NzA2/0c4be595a32e81a0204205b76a9f57a0.jpg</t>
  </si>
  <si>
    <t>https://s3.amazonaws.com/tiny-anexos-us/erp/ODk4NTQ1NzA2/4fae0753a966309ba68cb7f81419d8ce.jpg</t>
  </si>
  <si>
    <t>https://s3.amazonaws.com/tiny-anexos-us/erp/ODk4NTQ1NzA2/ed2477454779548d2e35db9137917c24.jpg</t>
  </si>
  <si>
    <t>https://s3.amazonaws.com/tiny-anexos-us/erp/ODk4NTQ1NzA2/f666dfd18214e60a0263e978edebb4e2.jpg</t>
  </si>
  <si>
    <t>https://s3.amazonaws.com/tiny-anexos-us/erp/ODk4NTQ1NzA2/d9e163a88b10fb9003045b1748b17b66.jpg</t>
  </si>
  <si>
    <t>Modelo:Smart||Adicional Kit:-||Modelo Veículo:SW4||Ano:2015 A 2016||Cor:Preto||</t>
  </si>
  <si>
    <t>904741998</t>
  </si>
  <si>
    <t>XTO114SMG</t>
  </si>
  <si>
    <t>Travessa Toyota - Smart - - - SW4 - Até 2010 - Grafite</t>
  </si>
  <si>
    <t>https://s3.amazonaws.com/tiny-anexos-us/erp/ODk4NTQ1NzA2/75a81590d47cf6471ad300640dd44aca.jpg</t>
  </si>
  <si>
    <t>https://s3.amazonaws.com/tiny-anexos-us/erp/ODk4NTQ1NzA2/635b03ef94677352c0a57a70ead4bea0.jpg</t>
  </si>
  <si>
    <t>https://s3.amazonaws.com/tiny-anexos-us/erp/ODk4NTQ1NzA2/cfc5e77efe0200df291650f438c04c1c.jpg</t>
  </si>
  <si>
    <t>https://s3.amazonaws.com/tiny-anexos-us/erp/ODk4NTQ1NzA2/5c6dd26f165c50f555f9dcf66a981b02.jpg</t>
  </si>
  <si>
    <t>https://s3.amazonaws.com/tiny-anexos-us/erp/ODk4NTQ1NzA2/29284d7ac1ae8da5cbed158bbc3299bc.jpg</t>
  </si>
  <si>
    <t>https://s3.amazonaws.com/tiny-anexos-us/erp/ODk4NTQ1NzA2/84df3f5e1ca363117bd90e875b4f8823.jpg</t>
  </si>
  <si>
    <t>Modelo:Smart||Adicional Kit:-||Modelo Veículo:SW4||Ano:Até 2010||Cor:Grafite||</t>
  </si>
  <si>
    <t>904742003</t>
  </si>
  <si>
    <t>XTO114SMP</t>
  </si>
  <si>
    <t>Travessa Toyota - Smart - - - SW4 - Até 2010 - Prata</t>
  </si>
  <si>
    <t>https://s3.amazonaws.com/tiny-anexos-us/erp/ODk4NTQ1NzA2/bb3e764226d48b4d6a5ce026a35249de.jpg</t>
  </si>
  <si>
    <t>https://s3.amazonaws.com/tiny-anexos-us/erp/ODk4NTQ1NzA2/b92a38e327979b970b3aeb27737bbc31.jpg</t>
  </si>
  <si>
    <t>https://s3.amazonaws.com/tiny-anexos-us/erp/ODk4NTQ1NzA2/e59da891e315fb1fabd875171e116270.jpg</t>
  </si>
  <si>
    <t>https://s3.amazonaws.com/tiny-anexos-us/erp/ODk4NTQ1NzA2/ceedbc8fa57908d052349b0455d9775f.jpg</t>
  </si>
  <si>
    <t>https://s3.amazonaws.com/tiny-anexos-us/erp/ODk4NTQ1NzA2/a88acb80a7522af09b7e72c2af32f998.jpg</t>
  </si>
  <si>
    <t>https://s3.amazonaws.com/tiny-anexos-us/erp/ODk4NTQ1NzA2/d6ee3be7c5bf1d90fb778e37769248de.jpg</t>
  </si>
  <si>
    <t>Modelo:Smart||Adicional Kit:-||Modelo Veículo:SW4||Ano:Até 2010||Cor:Prata||</t>
  </si>
  <si>
    <t>904742007</t>
  </si>
  <si>
    <t>XTO114SMB</t>
  </si>
  <si>
    <t>Travessa Toyota - Smart - - - SW4 - Até 2010 - Preto</t>
  </si>
  <si>
    <t>https://s3.amazonaws.com/tiny-anexos-us/erp/ODk4NTQ1NzA2/d3c9638241501c19758075ceebae3804.jpg</t>
  </si>
  <si>
    <t>https://s3.amazonaws.com/tiny-anexos-us/erp/ODk4NTQ1NzA2/f39feabb5ab6ed5576c6cceb50e6397d.jpg</t>
  </si>
  <si>
    <t>https://s3.amazonaws.com/tiny-anexos-us/erp/ODk4NTQ1NzA2/ccc0de1d4cb6404e5da305acde41d6e3.jpg</t>
  </si>
  <si>
    <t>https://s3.amazonaws.com/tiny-anexos-us/erp/ODk4NTQ1NzA2/9fb2ba94220ac5b4e03838ef02ca3a6f.jpg</t>
  </si>
  <si>
    <t>https://s3.amazonaws.com/tiny-anexos-us/erp/ODk4NTQ1NzA2/7c9e674c311b16d47d42c48f74c2851d.jpg</t>
  </si>
  <si>
    <t>https://s3.amazonaws.com/tiny-anexos-us/erp/ODk4NTQ1NzA2/00e08081ec7dce212787a34215ede8d6.jpg</t>
  </si>
  <si>
    <t>Modelo:Smart||Adicional Kit:-||Modelo Veículo:SW4||Ano:Até 2010||Cor:Preto||</t>
  </si>
  <si>
    <t>924279003</t>
  </si>
  <si>
    <t>1XGRADM-1XTO112SMP</t>
  </si>
  <si>
    <t>Travessa Toyota - Smart - 1 Gradeado Médio 100 X 80 X 12 cm - RAV4 - 2010 A 2012 - Prata</t>
  </si>
  <si>
    <t>Modelo:Smart||Adicional Kit:1 Gradeado Médio 100 X 80 X 12 cm||Modelo Veículo:RAV4||Ano:2010 A 2012||Cor:Prata||</t>
  </si>
  <si>
    <t>941075243</t>
  </si>
  <si>
    <t>XTR</t>
  </si>
  <si>
    <t>Travessa Troller</t>
  </si>
  <si>
    <t>Par de Travessas Rack de Teto XRack compatíveis com montadora Troller 100% em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</si>
  <si>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https://s3.amazonaws.com/tiny-anexos-us/erp/ODk4NTQ1NzA2/f61c147ef8db6caf9262a8386b9b1b3b.jpg</t>
  </si>
  <si>
    <t>https://s3.amazonaws.com/tiny-anexos-us/erp/ODk4NTQ1NzA2/cd122b32ec67819ae5066ea4db72e5c2.jpg</t>
  </si>
  <si>
    <t>https://s3.amazonaws.com/tiny-anexos-us/erp/ODk4NTQ1NzA2/1a5f9d8226cbc7a5090e215d3b43764b.jpg</t>
  </si>
  <si>
    <t>https://s3.amazonaws.com/tiny-anexos-us/erp/ODk4NTQ1NzA2/7b0b73a17b806ba1e123e9d4e0b7e0e3.jpg</t>
  </si>
  <si>
    <t>https://s3.amazonaws.com/tiny-anexos-us/erp/ODk4NTQ1NzA2/5e422af34471f70a764f215cae576592.jpg</t>
  </si>
  <si>
    <t>https://s3.amazonaws.com/tiny-anexos-us/erp/ODk4NTQ1NzA2/d4e944a952602cbe0bea8f74c05f5ac0.jpg</t>
  </si>
  <si>
    <t>924279395</t>
  </si>
  <si>
    <t>XTR460SLG</t>
  </si>
  <si>
    <t>Travessa Troller - Slim - - - Troller - 2006 A 2007 - Grafite</t>
  </si>
  <si>
    <t>https://s3.amazonaws.com/tiny-anexos-us/erp/ODk4NTQ1NzA2/b520089e3df9ad499daa20704779ddcf.jpg</t>
  </si>
  <si>
    <t>https://s3.amazonaws.com/tiny-anexos-us/erp/ODk4NTQ1NzA2/f5233175f2a0ec28552a6d2103f900f2.jpg</t>
  </si>
  <si>
    <t>https://s3.amazonaws.com/tiny-anexos-us/erp/ODk4NTQ1NzA2/9c643bff793cb4fcec3dd0fe82d4389a.jpg</t>
  </si>
  <si>
    <t>https://s3.amazonaws.com/tiny-anexos-us/erp/ODk4NTQ1NzA2/90739ee4293e72c0d6e13d92f049016d.jpg</t>
  </si>
  <si>
    <t>https://s3.amazonaws.com/tiny-anexos-us/erp/ODk4NTQ1NzA2/53b795ddd155e5b18ff5dcbb3f6503dd.jpg</t>
  </si>
  <si>
    <t>https://s3.amazonaws.com/tiny-anexos-us/erp/ODk4NTQ1NzA2/06cfaaecdab15a4144df2f4bfa0d75d6.jpg</t>
  </si>
  <si>
    <t>Modelo:Slim||Adicional Kit:-||Modelo Veículo:Troller||Ano:2006 A 2007||Cor:Grafite||</t>
  </si>
  <si>
    <t>924279399</t>
  </si>
  <si>
    <t>XTR460SLP</t>
  </si>
  <si>
    <t>Travessa Troller - Slim - - - Troller - 2006 A 2007 - Prata</t>
  </si>
  <si>
    <t>https://s3.amazonaws.com/tiny-anexos-us/erp/ODk4NTQ1NzA2/b0ffe82e6a6350f0204084c99e1a5dab.jpg</t>
  </si>
  <si>
    <t>https://s3.amazonaws.com/tiny-anexos-us/erp/ODk4NTQ1NzA2/19429a2f2cc8d8a6a0c8f2d311177f26.jpg</t>
  </si>
  <si>
    <t>https://s3.amazonaws.com/tiny-anexos-us/erp/ODk4NTQ1NzA2/04474e5449ff4bc71c02837647a73f60.jpg</t>
  </si>
  <si>
    <t>https://s3.amazonaws.com/tiny-anexos-us/erp/ODk4NTQ1NzA2/cf262d5cf24811f6d89f4f1e0bf70890.jpg</t>
  </si>
  <si>
    <t>https://s3.amazonaws.com/tiny-anexos-us/erp/ODk4NTQ1NzA2/37d870d24d2986a82d81a8b6e5c56979.jpg</t>
  </si>
  <si>
    <t>https://s3.amazonaws.com/tiny-anexos-us/erp/ODk4NTQ1NzA2/fc979b591683a1eed0bd175bb2c61637.jpg</t>
  </si>
  <si>
    <t>Modelo:Slim||Adicional Kit:-||Modelo Veículo:Troller||Ano:2006 A 2007||Cor:Prata||</t>
  </si>
  <si>
    <t>924279403</t>
  </si>
  <si>
    <t>XTR460SLB</t>
  </si>
  <si>
    <t>Travessa Troller - Slim - - - Troller - 2006 A 2007 - Preto</t>
  </si>
  <si>
    <t>https://s3.amazonaws.com/tiny-anexos-us/erp/ODk4NTQ1NzA2/5bc84bd7e0fd6e7c1cc239cfe0c9ba39.jpg</t>
  </si>
  <si>
    <t>https://s3.amazonaws.com/tiny-anexos-us/erp/ODk4NTQ1NzA2/2751c15e460e2ed0e1663da294134051.jpg</t>
  </si>
  <si>
    <t>https://s3.amazonaws.com/tiny-anexos-us/erp/ODk4NTQ1NzA2/14e70c02fac457f15d9b6a5cbc6db3c3.jpg</t>
  </si>
  <si>
    <t>https://s3.amazonaws.com/tiny-anexos-us/erp/ODk4NTQ1NzA2/669db6db1a6c10e54165f60ad4fd4ab9.jpg</t>
  </si>
  <si>
    <t>https://s3.amazonaws.com/tiny-anexos-us/erp/ODk4NTQ1NzA2/f78e91960f3bf87f54cb8976a8b0115c.jpg</t>
  </si>
  <si>
    <t>https://s3.amazonaws.com/tiny-anexos-us/erp/ODk4NTQ1NzA2/6f15bb92c489904c2eff227611338c51.jpg</t>
  </si>
  <si>
    <t>Modelo:Slim||Adicional Kit:-||Modelo Veículo:Troller||Ano:2006 A 2007||Cor:Preto||</t>
  </si>
  <si>
    <t>904742012</t>
  </si>
  <si>
    <t>XTR460SMG</t>
  </si>
  <si>
    <t>Travessa Troller - Smart - - - Troller - 2006 A 2007 - Grafite</t>
  </si>
  <si>
    <t>https://s3.amazonaws.com/tiny-anexos-us/erp/ODk4NTQ1NzA2/c63ec85d9520d650e14f6dd5ecbe1114.jpg</t>
  </si>
  <si>
    <t>https://s3.amazonaws.com/tiny-anexos-us/erp/ODk4NTQ1NzA2/0f12c563469a21dc2805217cd139bef9.jpg</t>
  </si>
  <si>
    <t>https://s3.amazonaws.com/tiny-anexos-us/erp/ODk4NTQ1NzA2/3156e69ebface094d2a3f47e53803e4a.jpg</t>
  </si>
  <si>
    <t>https://s3.amazonaws.com/tiny-anexos-us/erp/ODk4NTQ1NzA2/99414b2eae2e154e513816aaa171ee87.jpg</t>
  </si>
  <si>
    <t>https://s3.amazonaws.com/tiny-anexos-us/erp/ODk4NTQ1NzA2/3acf37dc4c850bdf98c51430a021ca89.jpg</t>
  </si>
  <si>
    <t>https://s3.amazonaws.com/tiny-anexos-us/erp/ODk4NTQ1NzA2/b8de9d8ce33c35bb276c9e2e25db8045.jpg</t>
  </si>
  <si>
    <t>Modelo:Smart||Adicional Kit:-||Modelo Veículo:Troller||Ano:2006 A 2007||Cor:Grafite||</t>
  </si>
  <si>
    <t>904742017</t>
  </si>
  <si>
    <t>XTR460SMP</t>
  </si>
  <si>
    <t>Travessa Troller - Smart - - - Troller - 2006 A 2007 - Prata</t>
  </si>
  <si>
    <t>https://s3.amazonaws.com/tiny-anexos-us/erp/ODk4NTQ1NzA2/361b4747c4b67965ce3d6ca913969f66.jpg</t>
  </si>
  <si>
    <t>https://s3.amazonaws.com/tiny-anexos-us/erp/ODk4NTQ1NzA2/e45351c1e57e994e3cef26bd787f1fd4.jpg</t>
  </si>
  <si>
    <t>https://s3.amazonaws.com/tiny-anexos-us/erp/ODk4NTQ1NzA2/8c5b51dce07009f3167a2bc89119dfff.jpg</t>
  </si>
  <si>
    <t>https://s3.amazonaws.com/tiny-anexos-us/erp/ODk4NTQ1NzA2/38dc5a73e962b299634385dedfef8b0c.jpg</t>
  </si>
  <si>
    <t>https://s3.amazonaws.com/tiny-anexos-us/erp/ODk4NTQ1NzA2/3f4dbdd8f253d2ff5cc73c5e4d14f9c3.jpg</t>
  </si>
  <si>
    <t>https://s3.amazonaws.com/tiny-anexos-us/erp/ODk4NTQ1NzA2/2efd36938d9910423692b8a3b849a53f.jpg</t>
  </si>
  <si>
    <t>Modelo:Smart||Adicional Kit:-||Modelo Veículo:Troller||Ano:2006 A 2007||Cor:Prata||</t>
  </si>
  <si>
    <t>904742021</t>
  </si>
  <si>
    <t>XTR460SMB</t>
  </si>
  <si>
    <t>Travessa Troller - Smart - - - Troller - 2006 A 2007 - Preto</t>
  </si>
  <si>
    <t>https://s3.amazonaws.com/tiny-anexos-us/erp/ODk4NTQ1NzA2/1265e3a04cb7c2a8cbd587ba51dae5b2.jpg</t>
  </si>
  <si>
    <t>https://s3.amazonaws.com/tiny-anexos-us/erp/ODk4NTQ1NzA2/47fa1c66bbffd8a97b19c7180304e992.jpg</t>
  </si>
  <si>
    <t>https://s3.amazonaws.com/tiny-anexos-us/erp/ODk4NTQ1NzA2/eb23bfe6ac5f2f693c1527822e0346bc.jpg</t>
  </si>
  <si>
    <t>https://s3.amazonaws.com/tiny-anexos-us/erp/ODk4NTQ1NzA2/c6b2799b8e6396a6a94bc011341a0e73.jpg</t>
  </si>
  <si>
    <t>https://s3.amazonaws.com/tiny-anexos-us/erp/ODk4NTQ1NzA2/75ccfe92a22fb2451dc8029d1cbe4a3d.jpg</t>
  </si>
  <si>
    <t>https://s3.amazonaws.com/tiny-anexos-us/erp/ODk4NTQ1NzA2/f66e6e5565f65f7a96857e11e4f46539.jpg</t>
  </si>
  <si>
    <t>Modelo:Smart||Adicional Kit:-||Modelo Veículo:Troller||Ano:2006 A 2007||Cor:Preto||</t>
  </si>
  <si>
    <t>941076898</t>
  </si>
  <si>
    <t>XU</t>
  </si>
  <si>
    <t>Travessa Universal</t>
  </si>
  <si>
    <t>Travessa de teto X-Rack Chevrolet Nova Montana 2023+  " NÃO É PLASTICO " TODO CONJUNTO DE PONTEIRAS E BARRAS SÃO FABRICADAS EM ALUMÍNIO  TODOS OS ACESSORIOS INSTALADOS NO TETO DO VEICULO REPRODUZ RUIDOS CAUSADOS PELA ALTERAÇAO DA AERODINAMICA ORIGINAL DO VEICULO  Aplicação: Chevrolet Aplicação: Chevrolet New TRACKER (2020 Adiante) SPIN SMART (todos) SPIN SMART 3 BARRAS (todos) ONIX ACTIVE (todos) S-10 / BLAZER ( 1995 a 2010)  NOVA MONTANA 2024 CAPTIVA (Todos) S-10 (2011 a 2013) TRACKER (2013 a 2016) TRACKER (199 a 2012) ZAFIRA (2001 A 2012 ) CORSA WAGON ( 1997 a 2002 )      Não é Necessário Furar o Veículo, pois é instalado nas Longarinas   QUALQUER TRAVESSA INSTALADA NO VEICULO IRA GERAR RUIDOS POIS ESTA AFETANDO SUA AERODINAMICA DE FABRICA E PODE CAUSAR ATRITO AO VENTO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</si>
  <si>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https://s3.amazonaws.com/tiny-anexos-us/erp/ODk4NTQ1NzA2/3ce7c53ae526b692cb5e1ffb11f0c037.jpg</t>
  </si>
  <si>
    <t>https://s3.amazonaws.com/tiny-anexos-us/erp/ODk4NTQ1NzA2/9eb5c4e703a83e73ae4772395c6413a2.jpg</t>
  </si>
  <si>
    <t>https://s3.amazonaws.com/tiny-anexos-us/erp/ODk4NTQ1NzA2/7fe2dd0f130edde7d7268c6d31711a64.jpg</t>
  </si>
  <si>
    <t>https://s3.amazonaws.com/tiny-anexos-us/erp/ODk4NTQ1NzA2/a24c433aef15127acfde4d62a51267ab.jpg</t>
  </si>
  <si>
    <t>https://s3.amazonaws.com/tiny-anexos-us/erp/ODk4NTQ1NzA2/ab01c88f7a286caf49e34a01aa8796f7.jpg</t>
  </si>
  <si>
    <t>https://s3.amazonaws.com/tiny-anexos-us/erp/ODk4NTQ1NzA2/84e5cafec38c13b0d11aba6832a8a0a7.jpg</t>
  </si>
  <si>
    <t>904720370</t>
  </si>
  <si>
    <t>XULKG</t>
  </si>
  <si>
    <t>Travessa Universal - Locker - - - - - - - Grafite</t>
  </si>
  <si>
    <t>904720374</t>
  </si>
  <si>
    <t>XULKP</t>
  </si>
  <si>
    <t>Travessa Universal - Locker - - - - - - - Prata</t>
  </si>
  <si>
    <t>904720378</t>
  </si>
  <si>
    <t>XULKB</t>
  </si>
  <si>
    <t>Travessa Universal - Locker - - - - - - - Preto</t>
  </si>
  <si>
    <t>904742025</t>
  </si>
  <si>
    <t>XUSMG</t>
  </si>
  <si>
    <t>Travessa Universal - Smart - - - - - - - Grafite</t>
  </si>
  <si>
    <t>https://s3.amazonaws.com/tiny-anexos-us/erp/ODk4NTQ1NzA2/d9e7c9186daac7c7d14120c564484918.jpg</t>
  </si>
  <si>
    <t>https://s3.amazonaws.com/tiny-anexos-us/erp/ODk4NTQ1NzA2/7c32dbb69ed263b897c22c51adb2266b.jpg</t>
  </si>
  <si>
    <t>https://s3.amazonaws.com/tiny-anexos-us/erp/ODk4NTQ1NzA2/c2e7be23b46185e5f0ec7720c2c3fcdc.jpg</t>
  </si>
  <si>
    <t>https://s3.amazonaws.com/tiny-anexos-us/erp/ODk4NTQ1NzA2/a5b8d2edaed925e3786b884985d01707.jpg</t>
  </si>
  <si>
    <t>https://s3.amazonaws.com/tiny-anexos-us/erp/ODk4NTQ1NzA2/1ef217d782afb6607e8e7f2730a329ad.jpg</t>
  </si>
  <si>
    <t>https://s3.amazonaws.com/tiny-anexos-us/erp/ODk4NTQ1NzA2/00406fac1462d8723994a11795d9f303.jpg</t>
  </si>
  <si>
    <t>904742031</t>
  </si>
  <si>
    <t>Travessa Universal - Smart - - - - - - - Prata</t>
  </si>
  <si>
    <t>https://s3.amazonaws.com/tiny-anexos-us/erp/ODk4NTQ1NzA2/dea0d4e9568c8f97e61c5505b74961fb.jpg</t>
  </si>
  <si>
    <t>https://s3.amazonaws.com/tiny-anexos-us/erp/ODk4NTQ1NzA2/900f7a62c0791d6a1d7f68e8ceeccea2.jpg</t>
  </si>
  <si>
    <t>https://s3.amazonaws.com/tiny-anexos-us/erp/ODk4NTQ1NzA2/0fb64b8558c45cb09a36712d3609848b.jpg</t>
  </si>
  <si>
    <t>https://s3.amazonaws.com/tiny-anexos-us/erp/ODk4NTQ1NzA2/61c5de5959051a2007f0d204534d8439.jpg</t>
  </si>
  <si>
    <t>https://s3.amazonaws.com/tiny-anexos-us/erp/ODk4NTQ1NzA2/a99bfbbcdba9c77fb22dd5cf7bba3648.jpg</t>
  </si>
  <si>
    <t>https://s3.amazonaws.com/tiny-anexos-us/erp/ODk4NTQ1NzA2/de3828d4418bf524017d70b040a7ee74.jpg</t>
  </si>
  <si>
    <t>904742037</t>
  </si>
  <si>
    <t>XUSMB</t>
  </si>
  <si>
    <t>Travessa Universal - Smart - - - - - - - Preto</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</si>
  <si>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Volkswagen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</si>
  <si>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https://s3.amazonaws.com/tiny-anexos-us/erp/ODk4NTQ1NzA2/ac94be841e77a609df39b4d4cfa34757.jpg</t>
  </si>
  <si>
    <t>https://s3.amazonaws.com/tiny-anexos-us/erp/ODk4NTQ1NzA2/73a84f126199d8fe58d7ac8c65b24ee6.jpg</t>
  </si>
  <si>
    <t>https://s3.amazonaws.com/tiny-anexos-us/erp/ODk4NTQ1NzA2/92105e9b39af3d3d6af39fbaaa3af966.jpg</t>
  </si>
  <si>
    <t>https://s3.amazonaws.com/tiny-anexos-us/erp/ODk4NTQ1NzA2/83b8bb7a34656281bff93bd233c2317e.jpg</t>
  </si>
  <si>
    <t>https://s3.amazonaws.com/tiny-anexos-us/erp/ODk4NTQ1NzA2/c593bdab04543841c5ea10c7921d3a6f.jpg</t>
  </si>
  <si>
    <t>https://s3.amazonaws.com/tiny-anexos-us/erp/ODk4NTQ1NzA2/d281d94acc949a7946e91a21913473f4.jpg</t>
  </si>
  <si>
    <t>904744052</t>
  </si>
  <si>
    <t>XUSTG</t>
  </si>
  <si>
    <t>Travessa Universal - Style - - - - - - - Grafite</t>
  </si>
  <si>
    <t>7808755230191</t>
  </si>
  <si>
    <t>904744056</t>
  </si>
  <si>
    <t>XUSTP</t>
  </si>
  <si>
    <t>Travessa Universal - Style - - - - - - - Prata</t>
  </si>
  <si>
    <t>7808755210223</t>
  </si>
  <si>
    <t>904744060</t>
  </si>
  <si>
    <t>XUSTB</t>
  </si>
  <si>
    <t>Travessa Universal - Style - - - - - - - Preto</t>
  </si>
  <si>
    <t>7808755190662</t>
  </si>
  <si>
    <t>904744168</t>
  </si>
  <si>
    <t>XUTBG</t>
  </si>
  <si>
    <t>Travessa Universal - Tubular - - - - - - - Grafite</t>
  </si>
  <si>
    <t>904744172</t>
  </si>
  <si>
    <t>XUTBP</t>
  </si>
  <si>
    <t>Travessa Universal - Tubular - - - - - - - Prata</t>
  </si>
  <si>
    <t>904744176</t>
  </si>
  <si>
    <t>XUTBB</t>
  </si>
  <si>
    <t>Travessa Universal - Tubular - - - - - - - Preto</t>
  </si>
  <si>
    <t>941062959</t>
  </si>
  <si>
    <t>XVW</t>
  </si>
  <si>
    <t>Travessa Volkswagen</t>
  </si>
  <si>
    <t>=====&gt; Travessa de teto X-Rack Nivus, T-Cross, Tiguan (ATÉ 2017) &lt;=====  &gt; NÃO É PLASTICO &lt;   TODO CONJUNTO DE PONTEIRAS E BARRAS SÃO FABRICADAS EM ALUMÍNIO!  Aplicação: NIVUS: 2021 a 2023, todas as versões Confortline e Highiline. T-Cross: 2020 a 2023, todas as versões 1.0 TSI, 1.4 TSI, Confortline, Highiline, Sense, PCD.  Não é Necessário Furar o Veículo, pois é instalado nas Longarinas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Especificação Técnica: * Modelo Transversal; * Barras de Alumínio de Alta Resistência; * Possui Ponteiras em alumínio ;  Acabamento na Cor Preto com Ponteiras Pretas  Pintura eletrostática com tratamento  Suporta Até 45Kg de Carga Bem Distribuída  Não é Necessário Furar o Veículo, pois é instalado nas Longarinas  Conteúdo da Embalagem:  * 02 perfil de alumínio na cor preta ou prata * 04 ponteiras em alumínio preto * 04 parafusos sextavados M6x12mm * 04 parafusos de inox allen M6x50mm * 04 porcas de inox allen M6x35mm * 01 ferramenta chave allen 6mm  Importante:  Valor do Kit Completo Par Imagens meramente ilustrativas Não nos responsabilizamos por instalação feitas de forma incorreta.</t>
  </si>
  <si>
    <t>https://s3.amazonaws.com/tiny-anexos-us/erp/ODk4NTQ1NzA2/4edb2997671236b6947d276522798973.jpeg</t>
  </si>
  <si>
    <t>https://s3.amazonaws.com/tiny-anexos-us/erp/ODk4NTQ1NzA2/974949d4a7fa97bcb2c3170450c76d5b.jpeg</t>
  </si>
  <si>
    <t>https://s3.amazonaws.com/tiny-anexos-us/erp/ODk4NTQ1NzA2/51ac579cea7707bfafdab2291b093ac8.jpeg</t>
  </si>
  <si>
    <t>https://s3.amazonaws.com/tiny-anexos-us/erp/ODk4NTQ1NzA2/30cfe0be867acfb88e1f6c38d312e562.jpeg</t>
  </si>
  <si>
    <t>https://s3.amazonaws.com/tiny-anexos-us/erp/ODk4NTQ1NzA2/c1f2c3947eea48be6b51498f293c93cb.jpeg</t>
  </si>
  <si>
    <t>https://s3.amazonaws.com/tiny-anexos-us/erp/ODk4NTQ1NzA2/cded23bd0406d4ee075cac72d56710c9.jpeg</t>
  </si>
  <si>
    <t>VOLKSWAGEN</t>
  </si>
  <si>
    <t>924279015</t>
  </si>
  <si>
    <t>XVW307SLG</t>
  </si>
  <si>
    <t>Travessa Volkswagen - Slim - - - Cross-Up - - - Grafite</t>
  </si>
  <si>
    <t>Modelo:Slim||Adicional Kit:-||Modelo Veículo:Cross-Up||Ano:-||Cor:Grafite||</t>
  </si>
  <si>
    <t>924279019</t>
  </si>
  <si>
    <t>XVW307SLP</t>
  </si>
  <si>
    <t>Travessa Volkswagen - Slim - - - Cross-Up - - - Prata</t>
  </si>
  <si>
    <t>Modelo:Slim||Adicional Kit:-||Modelo Veículo:Cross-Up||Ano:-||Cor:Prata||</t>
  </si>
  <si>
    <t>924279023</t>
  </si>
  <si>
    <t>XVW307SLB</t>
  </si>
  <si>
    <t>Travessa Volkswagen - Slim - - - Cross-Up - - - Preto</t>
  </si>
  <si>
    <t>Modelo:Slim||Adicional Kit:-||Modelo Veículo:Cross-Up||Ano:-||Cor:Preto||</t>
  </si>
  <si>
    <t>919718287</t>
  </si>
  <si>
    <t>XVW304SLG</t>
  </si>
  <si>
    <t>Travessa Volkswagen - Slim - - - Crossfox - 2007 A 2021 - Grafite</t>
  </si>
  <si>
    <t>Modelo:Slim||Adicional Kit:-||Modelo Veículo:Crossfox||Ano:2007 A 2021||Cor:Grafite||</t>
  </si>
  <si>
    <t>919718293</t>
  </si>
  <si>
    <t>XVW304SLP</t>
  </si>
  <si>
    <t>Travessa Volkswagen - Slim - - - Crossfox - 2007 A 2021 - Prata</t>
  </si>
  <si>
    <t>Modelo:Slim||Adicional Kit:-||Modelo Veículo:Crossfox||Ano:2007 A 2021||Cor:Prata||</t>
  </si>
  <si>
    <t>920231966</t>
  </si>
  <si>
    <t>XVW304SLB</t>
  </si>
  <si>
    <t>Travessa Volkswagen - Slim - - - Crossfox - 2007 A 2021 - Preto</t>
  </si>
  <si>
    <t>Modelo:Slim||Adicional Kit:-||Modelo Veículo:Crossfox||Ano:2007 A 2021||Cor:Preto||</t>
  </si>
  <si>
    <t>904721246</t>
  </si>
  <si>
    <t>XVW301SLG</t>
  </si>
  <si>
    <t>Travessa Volkswagen - Slim - - - Nivus - 2021 A 2024 - Grafite</t>
  </si>
  <si>
    <t>Modelo:Slim||Adicional Kit:-||Modelo Veículo:Nivus||Ano:2021 A 2024||Cor:Grafite||</t>
  </si>
  <si>
    <t>904721250</t>
  </si>
  <si>
    <t>XVW301SLP</t>
  </si>
  <si>
    <t>Travessa Volkswagen - Slim - - - Nivus - 2021 A 2024 - Prata</t>
  </si>
  <si>
    <t>Modelo:Slim||Adicional Kit:-||Modelo Veículo:Nivus||Ano:2021 A 2024||Cor:Prata||</t>
  </si>
  <si>
    <t>904721256</t>
  </si>
  <si>
    <t>XVW301SLB</t>
  </si>
  <si>
    <t>Travessa Volkswagen - Slim - - - Nivus - 2021 A 2024 - Preto</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</si>
  <si>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Volkswagen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</si>
  <si>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https://s3.amazonaws.com/tiny-anexos-us/erp/ODk4NTQ1NzA2/41b66c9b9a42faa9453d3210a4315af8.jpeg</t>
  </si>
  <si>
    <t>https://s3.amazonaws.com/tiny-anexos-us/erp/ODk4NTQ1NzA2/c97b0dfb5205500bce104f0a40ffc784.jpeg</t>
  </si>
  <si>
    <t>https://s3.amazonaws.com/tiny-anexos-us/erp/ODk4NTQ1NzA2/04764c801e680044a177b3ab53437844.jpeg</t>
  </si>
  <si>
    <t>Modelo:Slim||Adicional Kit:-||Modelo Veículo:Nivus||Ano:2021 A 2024||Cor:Preto||</t>
  </si>
  <si>
    <t>924279408</t>
  </si>
  <si>
    <t>XVW312SLG</t>
  </si>
  <si>
    <t>Travessa Volkswagen - Slim - - - Parati G2 Bolinha - - - Grafite</t>
  </si>
  <si>
    <t>Modelo:Slim||Adicional Kit:-||Modelo Veículo:Parati G2 Bolinha||Ano:-||Cor:Grafite||</t>
  </si>
  <si>
    <t>924279413</t>
  </si>
  <si>
    <t>XVW312SLP</t>
  </si>
  <si>
    <t>Travessa Volkswagen - Slim - - - Parati G2 Bolinha - - - Prata</t>
  </si>
  <si>
    <t>Modelo:Slim||Adicional Kit:-||Modelo Veículo:Parati G2 Bolinha||Ano:-||Cor:Prata||</t>
  </si>
  <si>
    <t>924279417</t>
  </si>
  <si>
    <t>XVW312SLB</t>
  </si>
  <si>
    <t>Travessa Volkswagen - Slim - - - Parati G2 Bolinha - - - Preto</t>
  </si>
  <si>
    <t>Modelo:Slim||Adicional Kit:-||Modelo Veículo:Parati G2 Bolinha||Ano:-||Cor:Preto||</t>
  </si>
  <si>
    <t>904721106</t>
  </si>
  <si>
    <t>Travessa Volkswagen - Slim - - - Saveiro Cross - 2010 A 2024 - Grafite</t>
  </si>
  <si>
    <t>https://s3.amazonaws.com/tiny-anexos-us/erp/ODk4NTQ1NzA2/0d3320722ac832702f1b8fe5ef60f9c8.jpg</t>
  </si>
  <si>
    <t>https://s3.amazonaws.com/tiny-anexos-us/erp/ODk4NTQ1NzA2/2eff10c4b79fb4fb92bbffb55ec6121b.jpg</t>
  </si>
  <si>
    <t>https://s3.amazonaws.com/tiny-anexos-us/erp/ODk4NTQ1NzA2/8569e7e48a671396b339e58d2f2a39bf.jpg</t>
  </si>
  <si>
    <t>https://s3.amazonaws.com/tiny-anexos-us/erp/ODk4NTQ1NzA2/a81899b845621106090b1ef76ce9cc8e.jpg</t>
  </si>
  <si>
    <t>https://s3.amazonaws.com/tiny-anexos-us/erp/ODk4NTQ1NzA2/c4c00933bea7cbbf364bcb3cb6be1deb.jpg</t>
  </si>
  <si>
    <t>https://s3.amazonaws.com/tiny-anexos-us/erp/ODk4NTQ1NzA2/de20cea6d75bccc4af37829ecca11669.jpg</t>
  </si>
  <si>
    <t>Modelo:Slim||Adicional Kit:-||Modelo Veículo:Saveiro Cross||Ano:2010 A 2024||Cor:Grafite||</t>
  </si>
  <si>
    <t>904721110</t>
  </si>
  <si>
    <t>Travessa Volkswagen - Slim - - - Saveiro Cross - 2010 A 2024 - Prata</t>
  </si>
  <si>
    <t>Kit Par de Travessas Rack de Teto XRack Volkswagen Saveiro Cross (Cabine Dupla ou Estendida) 2010 2011 2012 2013 2014 2015 2016 2017 2018 2019 2020 2021 2022 2023 2024 2025 - 100% Alumínio  As Travessas Rack de Teto XRack são essenciais para maximizar a capacidade de carga do seu veículo, permitindo transportar bagagens, bicicletas, caiaques, pranchas e muito mais. Projetadas para longa durabilidade, são fáceis de instalar e não requerem adaptações ou furações no veículo, pois os Fixadores Ajustáveis garantem Fixação Segura!  A linha de Travessas Rack de Teto XRack, com ponteiras e barras 100% em alumínio, oferece resistência, segurança e conforto para suas viagens. As ponteiras com borrachas protegem o as longarinas do veículo, e o design avançado reduz ruídos e melhora a eficiência de consumo.  Cada modelo é rigorosamente testado para assegurar compatibilidade e qualidade, proporcionando uma experiência de viagem tranquila e confiável.   CARACTERÍSTICAS:  - Marca: XRack - Modelo: Slim - Capacidade: Até 45 kg - Largura: 5 cm - Altura: 2 cm - Cores: Preta, Prata e Grafite (Escolha ao efetuar a compra) - Instalação: Para veículos com longarinas suspensas do teto - Compatibilidade: Consulte nas Variações do Anúncio ao efetuar a sua Compra   ESPECIFICAÇÕES TÉCNICAS:  - Material Barra / Perfil: Alumínio - Material Ponteira / Fixador: Alumínio - Acabamento Fixação: Borracha - Acabamento Superior: Borracha - Pintura: Eletrostática   ITENS INCLUSOS:  2 Perfis / Barras de Alumínio com Acabamento Superior de Borracha 2 Adesivos XRack de Personalização 4 Ponteiras / Fixadores de Alumínio Preto com Acabamento de Borracha 4 Parafusos Inoxidáveis Allen M6x35 mm 4 Parafusos Sextavados M6x12 mm 4 Arroelas de Pressão M6 4 Porcas Travantes M6 1 Ferramenta Chave Allen MS 6mm 1 Manual de instalação   IMPORTANTE:  - Acompanha Par de Travessas - Não nos responsabilizamos por instalações feitas de forma incorreta. - A instalação é simples, sem necessidade de perfurações no veículo - Qualquer acessório / equipamento instalado no teto do veículo é plausível de ruído, devido a alteração da aerodinâmica original do veículo. Geralmente, podem haver ruídos com o veículo em um velocidade acima de 80 km / h   PERGUNTAS FREQUENTES:  1 . Os produtos são novos? Sim, todos são originais, novos, lacrados e com garantia.  2 . Onde é feita a fixação do rack? A fixação é feita por garras ajustáveis nas longarinas, sem necessidade de furações.  3 . Como são realizadas as entregas? As entregas são rápidas e seguras, com garantia de recebimento ou dinheiro de volta.   INSTALAÇÃO: O produto acompanha manual de instalação. Em caso de dúvidas, utilize o chat para suporte especializado.   Garanta já as Travessas Rack de Teto XRack e transporte seus itens com segurança e estilo! Aguardamos a sua Compra!</t>
  </si>
  <si>
    <t>https://s3.amazonaws.com/tiny-anexos-us/erp/ODk4NTQ1NzA2/05c15d9673000d5b7c496b397f384b37.jpeg</t>
  </si>
  <si>
    <t>Modelo:Slim||Adicional Kit:-||Modelo Veículo:Saveiro Cross||Ano:2010 A 2024||Cor:Prata||</t>
  </si>
  <si>
    <t>904721114</t>
  </si>
  <si>
    <t>Travessa Volkswagen - Slim - - - Saveiro Cross - 2010 A 2024 - Preto</t>
  </si>
  <si>
    <t>-100</t>
  </si>
  <si>
    <t>https://s3.amazonaws.com/tiny-anexos-us/erp/ODk4NTQ1NzA2/6be3c40341d05f3c55e9e46aa11fa568.jpeg</t>
  </si>
  <si>
    <t>Modelo:Slim||Adicional Kit:-||Modelo Veículo:Saveiro Cross||Ano:2010 A 2024||Cor:Preto||</t>
  </si>
  <si>
    <t>904721260</t>
  </si>
  <si>
    <t>XVW302SLG</t>
  </si>
  <si>
    <t>Travessa Volkswagen - Slim - - - Spacefox - 2004 A 2008 - Grafite</t>
  </si>
  <si>
    <t>Modelo:Slim||Adicional Kit:-||Modelo Veículo:Spacefox||Ano:2004 A 2008||Cor:Grafite||</t>
  </si>
  <si>
    <t>904721264</t>
  </si>
  <si>
    <t>XVW302SLP</t>
  </si>
  <si>
    <t>Travessa Volkswagen - Slim - - - Spacefox - 2004 A 2008 - Prata</t>
  </si>
  <si>
    <t>Modelo:Slim||Adicional Kit:-||Modelo Veículo:Spacefox||Ano:2004 A 2008||Cor:Prata||</t>
  </si>
  <si>
    <t>904721269</t>
  </si>
  <si>
    <t>XVW302SLB</t>
  </si>
  <si>
    <t>Travessa Volkswagen - Slim - - - Spacefox - 2004 A 2008 - Preto</t>
  </si>
  <si>
    <t>Modelo:Slim||Adicional Kit:-||Modelo Veículo:Spacefox||Ano:2004 A 2008||Cor:Preto||</t>
  </si>
  <si>
    <t>904721273</t>
  </si>
  <si>
    <t>XVW300SLG</t>
  </si>
  <si>
    <t>Travessa Volkswagen - Slim - - - T-Cross - 2020 A 2024 - Grafite</t>
  </si>
  <si>
    <t>Modelo:Slim||Adicional Kit:-||Modelo Veículo:T-Cross||Ano:2020 A 2024||Cor:Grafite||</t>
  </si>
  <si>
    <t>904721277</t>
  </si>
  <si>
    <t>XVW300SLP</t>
  </si>
  <si>
    <t>Travessa Volkswagen - Slim - - - T-Cross - 2020 A 2024 - Prata</t>
  </si>
  <si>
    <t>Modelo:Slim||Adicional Kit:-||Modelo Veículo:T-Cross||Ano:2020 A 2024||Cor:Prata||</t>
  </si>
  <si>
    <t>904721281</t>
  </si>
  <si>
    <t>XVW300SLB</t>
  </si>
  <si>
    <t>Travessa Volkswagen - Slim - - - T-Cross - 2020 A 2024 - Preto</t>
  </si>
  <si>
    <t>Modelo:Slim||Adicional Kit:-||Modelo Veículo:T-Cross||Ano:2020 A 2024||Cor:Preto||</t>
  </si>
  <si>
    <t>919718300</t>
  </si>
  <si>
    <t>XVW306SLG</t>
  </si>
  <si>
    <t>Travessa Volkswagen - Slim - - - Taos - 2021 A 2024 - Grafite</t>
  </si>
  <si>
    <t>Modelo:Slim||Adicional Kit:-||Modelo Veículo:Taos||Ano:2021 A 2024||Cor:Grafite||</t>
  </si>
  <si>
    <t>919718305</t>
  </si>
  <si>
    <t>XVW306SLP</t>
  </si>
  <si>
    <t>Travessa Volkswagen - Slim - - - Taos - 2021 A 2024 - Prata</t>
  </si>
  <si>
    <t>Modelo:Slim||Adicional Kit:-||Modelo Veículo:Taos||Ano:2021 A 2024||Cor:Prata||</t>
  </si>
  <si>
    <t>919718354</t>
  </si>
  <si>
    <t>XVW306SLB</t>
  </si>
  <si>
    <t>Travessa Volkswagen - Slim - - - Taos - 2021 A 2024 - Preto</t>
  </si>
  <si>
    <t>Modelo:Slim||Adicional Kit:-||Modelo Veículo:Taos||Ano:2021 A 2024||Cor:Preto||</t>
  </si>
  <si>
    <t>904721285</t>
  </si>
  <si>
    <t>XVW303SLG</t>
  </si>
  <si>
    <t>Travessa Volkswagen - Slim - - - Tiguan - 2013 A 2017 - Grafite</t>
  </si>
  <si>
    <t>Modelo:Slim||Adicional Kit:-||Modelo Veículo:Tiguan||Ano:2013 A 2017||Cor:Grafite||</t>
  </si>
  <si>
    <t>904721289</t>
  </si>
  <si>
    <t>XVW303SLP</t>
  </si>
  <si>
    <t>Travessa Volkswagen - Slim - - - Tiguan - 2013 A 2017 - Prata</t>
  </si>
  <si>
    <t>Modelo:Slim||Adicional Kit:-||Modelo Veículo:Tiguan||Ano:2013 A 2017||Cor:Prata||</t>
  </si>
  <si>
    <t>904721293</t>
  </si>
  <si>
    <t>XVW303SLB</t>
  </si>
  <si>
    <t>Travessa Volkswagen - Slim - - - Tiguan - 2013 A 2017 - Preto</t>
  </si>
  <si>
    <t>Modelo:Slim||Adicional Kit:-||Modelo Veículo:Tiguan||Ano:2013 A 2017||Cor:Preto||</t>
  </si>
  <si>
    <t>904742042</t>
  </si>
  <si>
    <t>XVW307SMG</t>
  </si>
  <si>
    <t>Travessa Volkswagen - Smart - - - Amarok - - - Grafite</t>
  </si>
  <si>
    <t>https://s3.amazonaws.com/tiny-anexos-us/erp/ODk4NTQ1NzA2/0da9561b0999d929dce06ac02cae3488.jpg</t>
  </si>
  <si>
    <t>https://s3.amazonaws.com/tiny-anexos-us/erp/ODk4NTQ1NzA2/3e812d3cd9a2b4e8b6865a6795628df5.jpg</t>
  </si>
  <si>
    <t>https://s3.amazonaws.com/tiny-anexos-us/erp/ODk4NTQ1NzA2/4db8ff787fa20b6f515d4027eca4aa0b.jpg</t>
  </si>
  <si>
    <t>https://s3.amazonaws.com/tiny-anexos-us/erp/ODk4NTQ1NzA2/33a1db53b952f39b04caf5f49e4cba48.jpg</t>
  </si>
  <si>
    <t>https://s3.amazonaws.com/tiny-anexos-us/erp/ODk4NTQ1NzA2/5545b4c7cfb553798bf4682bb4231bdc.jpg</t>
  </si>
  <si>
    <t>https://s3.amazonaws.com/tiny-anexos-us/erp/ODk4NTQ1NzA2/a1f8cbdcd1d9128e937a0622b09f8495.jpg</t>
  </si>
  <si>
    <t>Modelo:Smart||Adicional Kit:-||Modelo Veículo:Amarok||Ano:-||Cor:Grafite||</t>
  </si>
  <si>
    <t>904742047</t>
  </si>
  <si>
    <t>XVW307SMP</t>
  </si>
  <si>
    <t>Travessa Volkswagen - Smart - - - Amarok - - - Prata</t>
  </si>
  <si>
    <t>https://s3.amazonaws.com/tiny-anexos-us/erp/ODk4NTQ1NzA2/ef5dc741a78ea555cae85b16a78db9dd.jpg</t>
  </si>
  <si>
    <t>https://s3.amazonaws.com/tiny-anexos-us/erp/ODk4NTQ1NzA2/c2346319b8a8eb7e9658b87bc9c04d38.jpg</t>
  </si>
  <si>
    <t>https://s3.amazonaws.com/tiny-anexos-us/erp/ODk4NTQ1NzA2/349f945af46f1aba7ee59ca5854d0ac1.jpg</t>
  </si>
  <si>
    <t>https://s3.amazonaws.com/tiny-anexos-us/erp/ODk4NTQ1NzA2/654b519454a555fb98f792d2e2af8956.jpg</t>
  </si>
  <si>
    <t>https://s3.amazonaws.com/tiny-anexos-us/erp/ODk4NTQ1NzA2/08b22288f85623cb3cb1d433849dad5d.jpg</t>
  </si>
  <si>
    <t>https://s3.amazonaws.com/tiny-anexos-us/erp/ODk4NTQ1NzA2/a97d74b31a53d72cc0a9b256260ba9b5.jpg</t>
  </si>
  <si>
    <t>Modelo:Smart||Adicional Kit:-||Modelo Veículo:Amarok||Ano:-||Cor:Prata||</t>
  </si>
  <si>
    <t>904742051</t>
  </si>
  <si>
    <t>XVW307SMB</t>
  </si>
  <si>
    <t>Travessa Volkswagen - Smart - - - Amarok - - - Preto</t>
  </si>
  <si>
    <t>https://s3.amazonaws.com/tiny-anexos-us/erp/ODk4NTQ1NzA2/6aed3386fa568eaf2468b08dc89f7ae6.jpg</t>
  </si>
  <si>
    <t>https://s3.amazonaws.com/tiny-anexos-us/erp/ODk4NTQ1NzA2/004c7f05569ac182c6ea96816dd3a13d.jpg</t>
  </si>
  <si>
    <t>https://s3.amazonaws.com/tiny-anexos-us/erp/ODk4NTQ1NzA2/0f4c3d1f5a5d9e2ec1e5815231ada09e.jpg</t>
  </si>
  <si>
    <t>https://s3.amazonaws.com/tiny-anexos-us/erp/ODk4NTQ1NzA2/d8f7d0356fb9b668c5142300fdec7176.jpg</t>
  </si>
  <si>
    <t>https://s3.amazonaws.com/tiny-anexos-us/erp/ODk4NTQ1NzA2/1d5712d547f04585f6cb5bf5d2a51cdf.jpg</t>
  </si>
  <si>
    <t>https://s3.amazonaws.com/tiny-anexos-us/erp/ODk4NTQ1NzA2/4e216aede45aa89e90807b130e0f9b8b.jpg</t>
  </si>
  <si>
    <t>Modelo:Smart||Adicional Kit:-||Modelo Veículo:Amarok||Ano:-||Cor:Preto||</t>
  </si>
  <si>
    <t>904741040</t>
  </si>
  <si>
    <t>XVW304SMG</t>
  </si>
  <si>
    <t>Travessa Volkswagen - Smart - - - Cross-Up - - - Grafite</t>
  </si>
  <si>
    <t>https://s3.amazonaws.com/tiny-anexos-us/erp/ODk4NTQ1NzA2/b2b00cb841b305b69f3f47ca480d0125.jpeg</t>
  </si>
  <si>
    <t>Modelo:Smart||Adicional Kit:-||Modelo Veículo:Cross-Up||Ano:-||Cor:Grafite||</t>
  </si>
  <si>
    <t>904741044</t>
  </si>
  <si>
    <t>Travessa Volkswagen - Smart - - - Cross-Up - - - Prata</t>
  </si>
  <si>
    <t>https://s3.amazonaws.com/tiny-anexos-us/erp/ODk4NTQ1NzA2/879824b05621f8973ccdb179c8eea6ac.jpeg</t>
  </si>
  <si>
    <t>Modelo:Smart||Adicional Kit:-||Modelo Veículo:Cross-Up||Ano:-||Cor:Prata||</t>
  </si>
  <si>
    <t>904741048</t>
  </si>
  <si>
    <t>XVW304SMB</t>
  </si>
  <si>
    <t>Travessa Volkswagen - Smart - - - Cross-Up - - - Preto</t>
  </si>
  <si>
    <t>https://s3.amazonaws.com/tiny-anexos-us/erp/ODk4NTQ1NzA2/94b561cc57a665b53ea20b9d0f628adc.jpeg</t>
  </si>
  <si>
    <t>Modelo:Smart||Adicional Kit:-||Modelo Veículo:Cross-Up||Ano:-||Cor:Preto||</t>
  </si>
  <si>
    <t>904742062</t>
  </si>
  <si>
    <t>XVW302SMG</t>
  </si>
  <si>
    <t>Travessa Volkswagen - Smart - - - Crossfox/Spacefox - - - Grafite</t>
  </si>
  <si>
    <t>https://s3.amazonaws.com/tiny-anexos-us/erp/ODk4NTQ1NzA2/00702e83427418a4398f0c1eac5227f3.jpeg</t>
  </si>
  <si>
    <t>Modelo:Smart||Adicional Kit:-||Modelo Veículo:Crossfox/Spacefox||Ano:-||Cor:Grafite||</t>
  </si>
  <si>
    <t>904742067</t>
  </si>
  <si>
    <t>Travessa Volkswagen - Smart - - - Crossfox/Spacefox - - - Prata</t>
  </si>
  <si>
    <t>https://s3.amazonaws.com/tiny-anexos-us/erp/ODk4NTQ1NzA2/b89eeed34f6cc5b7798f055550d23794.jpeg</t>
  </si>
  <si>
    <t>Modelo:Smart||Adicional Kit:-||Modelo Veículo:Crossfox/Spacefox||Ano:-||Cor:Prata||</t>
  </si>
  <si>
    <t>904742071</t>
  </si>
  <si>
    <t>Travessa Volkswagen - Smart - - - Crossfox/Spacefox - - - Preto</t>
  </si>
  <si>
    <t>TRAVESSA LARGA DE TETO SPACEFOX E CROSSFOX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Volkswagen Modelo: Spacefox e Crossfox Ano: 2007 A 2021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</si>
  <si>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https://s3.amazonaws.com/tiny-anexos-us/erp/ODk4NTQ1NzA2/6054ef24713441d40ee79c4e37f2d40c.jpeg</t>
  </si>
  <si>
    <t>Modelo:Smart||Adicional Kit:-||Modelo Veículo:Crossfox/Spacefox||Ano:-||Cor:Preto||</t>
  </si>
  <si>
    <t>904742075</t>
  </si>
  <si>
    <t>XVW310SMG</t>
  </si>
  <si>
    <t>Travessa Volkswagen - Smart - - - Golf Variant - - - Grafite</t>
  </si>
  <si>
    <t>https://s3.amazonaws.com/tiny-anexos-us/erp/ODk4NTQ1NzA2/f74d1a8746dba6a5c46dfe1b64f88c95.jpeg</t>
  </si>
  <si>
    <t>Modelo:Smart||Adicional Kit:-||Modelo Veículo:Golf Variant||Ano:-||Cor:Grafite||</t>
  </si>
  <si>
    <t>904742079</t>
  </si>
  <si>
    <t>XVW310SMP</t>
  </si>
  <si>
    <t>Travessa Volkswagen - Smart - - - Golf Variant - - - Prata</t>
  </si>
  <si>
    <t>https://s3.amazonaws.com/tiny-anexos-us/erp/ODk4NTQ1NzA2/4d1d29f063bbb11516d67133314e4b1b.jpeg</t>
  </si>
  <si>
    <t>Modelo:Smart||Adicional Kit:-||Modelo Veículo:Golf Variant||Ano:-||Cor:Prata||</t>
  </si>
  <si>
    <t>904742084</t>
  </si>
  <si>
    <t>Travessa Volkswagen - Smart - - - Golf Variant - - - Preto</t>
  </si>
  <si>
    <t>https://s3.amazonaws.com/tiny-anexos-us/erp/ODk4NTQ1NzA2/7e12b6591d34a84d654ac5fb4e1a6ccd.jpeg</t>
  </si>
  <si>
    <t>Modelo:Smart||Adicional Kit:-||Modelo Veículo:Golf Variant||Ano:-||Cor:Preto||</t>
  </si>
  <si>
    <t>904742090</t>
  </si>
  <si>
    <t>XVW309SMG</t>
  </si>
  <si>
    <t>Travessa Volkswagen - Smart - - - Jetta Perua - - - Grafite</t>
  </si>
  <si>
    <t>https://s3.amazonaws.com/tiny-anexos-us/erp/ODk4NTQ1NzA2/add643639490c2ee24c32bb46cc949d6.jpeg</t>
  </si>
  <si>
    <t>Modelo:Smart||Adicional Kit:-||Modelo Veículo:Jetta Perua||Ano:-||Cor:Grafite||</t>
  </si>
  <si>
    <t>904742096</t>
  </si>
  <si>
    <t>XVW309SMP</t>
  </si>
  <si>
    <t>Travessa Volkswagen - Smart - - - Jetta Perua - - - Prata</t>
  </si>
  <si>
    <t>https://s3.amazonaws.com/tiny-anexos-us/erp/ODk4NTQ1NzA2/7583e8d69a7b99bdf31c759dbf803573.jpeg</t>
  </si>
  <si>
    <t>Modelo:Smart||Adicional Kit:-||Modelo Veículo:Jetta Perua||Ano:-||Cor:Prata||</t>
  </si>
  <si>
    <t>904743723</t>
  </si>
  <si>
    <t>Travessa Volkswagen - Smart - - - Jetta Perua - - - Preto</t>
  </si>
  <si>
    <t>https://s3.amazonaws.com/tiny-anexos-us/erp/ODk4NTQ1NzA2/037f2c7e7479dd520a29b18a566616e0.jpeg</t>
  </si>
  <si>
    <t>Modelo:Smart||Adicional Kit:-||Modelo Veículo:Jetta Perua||Ano:-||Cor:Preto||</t>
  </si>
  <si>
    <t>904743727</t>
  </si>
  <si>
    <t>Travessa Volkswagen - Smart - - - Nivus - - - Grafite</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</si>
  <si>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ACIMA DE 80KM/h )  Aplicação: Marca: Volkswagen Modelo: Nivus Ano: 2021 a 2024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</si>
  <si>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https://s3.amazonaws.com/tiny-anexos-us/erp/ODk4NTQ1NzA2/09f4cd89e1d92c37b9709b0f611a69be.jpeg</t>
  </si>
  <si>
    <t>Modelo:Smart||Adicional Kit:-||Modelo Veículo:Nivus||Ano:-||Cor:Grafite||</t>
  </si>
  <si>
    <t>904743731</t>
  </si>
  <si>
    <t>Travessa Volkswagen - Smart - - - Nivus - - - Prata</t>
  </si>
  <si>
    <t>https://s3.amazonaws.com/tiny-anexos-us/erp/ODk4NTQ1NzA2/914d2d7c07849e04f8479f5021faa98f.jpeg</t>
  </si>
  <si>
    <t>Modelo:Smart||Adicional Kit:-||Modelo Veículo:Nivus||Ano:-||Cor:Prata||</t>
  </si>
  <si>
    <t>904743735</t>
  </si>
  <si>
    <t>Travessa Volkswagen - Smart - - - Nivus - - - Preto</t>
  </si>
  <si>
    <t>TRAVESSA LARGA DE TETO + Suporte transbike bike – ( 100% ALUMINIO )  " NÃO É PLASTICO " TODO CONJUNTO DE PONTEIRAS E BARRAS SÃO FABRICADAS EM ALUMÍNIO ATENÇÃO: TODOS OS ACESSORIOS INSTALADOS NO TETO DO VEICULO REPRODUZ RUIDOS CAUSADOS PELA ALTERAÇAO DA AERODINAMICA ORIGINAL DO VEICULO ( GERALMENTE, ACIMA DE 80KM/h )  Aplicação: Marca: Volkswagen Modelo: Nivus Ano: 2021 a 2024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</si>
  <si>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https://s3.amazonaws.com/tiny-anexos-us/erp/ODk4NTQ1NzA2/c534739930db38aea4812b7c24f5b6bf.jpeg</t>
  </si>
  <si>
    <t>https://s3.amazonaws.com/tiny-anexos-us/erp/ODk4NTQ1NzA2/c79cf5a06dca3f29e508c56fe4048a7b.jpeg</t>
  </si>
  <si>
    <t>https://s3.amazonaws.com/tiny-anexos-us/erp/ODk4NTQ1NzA2/1d7fc44c5961de496ebf2794fc89c599.jpeg</t>
  </si>
  <si>
    <t>https://s3.amazonaws.com/tiny-anexos-us/erp/ODk4NTQ1NzA2/cb214e0edbc7d2be97d64233c2803013.jpeg</t>
  </si>
  <si>
    <t>https://s3.amazonaws.com/tiny-anexos-us/erp/ODk4NTQ1NzA2/039c4bcd643a20b5fbed7bb2346f2bee.jpeg</t>
  </si>
  <si>
    <t>https://s3.amazonaws.com/tiny-anexos-us/erp/ODk4NTQ1NzA2/91b38a8625b90849abbc7124d9fee9f3.jpeg</t>
  </si>
  <si>
    <t>Modelo:Smart||Adicional Kit:-||Modelo Veículo:Nivus||Ano:-||Cor:Preto||</t>
  </si>
  <si>
    <t>904743739</t>
  </si>
  <si>
    <t>XVW311SMG</t>
  </si>
  <si>
    <t>Travessa Volkswagen - Smart - - - Parati G1 Quadrado - - - Grafite</t>
  </si>
  <si>
    <t>https://s3.amazonaws.com/tiny-anexos-us/erp/ODk4NTQ1NzA2/116c5d32c1a11b857c007fedf18408fc.jpeg</t>
  </si>
  <si>
    <t>Modelo:Smart||Adicional Kit:-||Modelo Veículo:Parati G1 Quadrado||Ano:-||Cor:Grafite||</t>
  </si>
  <si>
    <t>904743743</t>
  </si>
  <si>
    <t>XVW311SMP</t>
  </si>
  <si>
    <t>Travessa Volkswagen - Smart - - - Parati G1 Quadrado - - - Prata</t>
  </si>
  <si>
    <t>https://s3.amazonaws.com/tiny-anexos-us/erp/ODk4NTQ1NzA2/a47058b2ff0810681637305aa9ecb84f.jpeg</t>
  </si>
  <si>
    <t>Modelo:Smart||Adicional Kit:-||Modelo Veículo:Parati G1 Quadrado||Ano:-||Cor:Prata||</t>
  </si>
  <si>
    <t>904743747</t>
  </si>
  <si>
    <t>XVW311SMB</t>
  </si>
  <si>
    <t>Travessa Volkswagen - Smart - - - Parati G1 Quadrado - - - Preto</t>
  </si>
  <si>
    <t>https://s3.amazonaws.com/tiny-anexos-us/erp/ODk4NTQ1NzA2/97cf860571c623b47b230a05b4bbdbf4.jpeg</t>
  </si>
  <si>
    <t>Modelo:Smart||Adicional Kit:-||Modelo Veículo:Parati G1 Quadrado||Ano:-||Cor:Preto||</t>
  </si>
  <si>
    <t>904743751</t>
  </si>
  <si>
    <t>XVW312SMG</t>
  </si>
  <si>
    <t>Travessa Volkswagen - Smart - - - Parati G2 Bolinha - - - Grafite</t>
  </si>
  <si>
    <t>https://s3.amazonaws.com/tiny-anexos-us/erp/ODk4NTQ1NzA2/6493da6cc6b74641a94428816b6555c5.jpeg</t>
  </si>
  <si>
    <t>Modelo:Smart||Adicional Kit:-||Modelo Veículo:Parati G2 Bolinha||Ano:-||Cor:Grafite||</t>
  </si>
  <si>
    <t>904743755</t>
  </si>
  <si>
    <t>Travessa Volkswagen - Smart - - - Parati G2 Bolinha - - - Prata</t>
  </si>
  <si>
    <t>https://s3.amazonaws.com/tiny-anexos-us/erp/ODk4NTQ1NzA2/7f2afe288dc1cc0c4a4ccb9804278142.jpeg</t>
  </si>
  <si>
    <t>Modelo:Smart||Adicional Kit:-||Modelo Veículo:Parati G2 Bolinha||Ano:-||Cor:Prata||</t>
  </si>
  <si>
    <t>904743759</t>
  </si>
  <si>
    <t>XVW312SMB</t>
  </si>
  <si>
    <t>Travessa Volkswagen - Smart - - - Parati G2 Bolinha - - - Preto</t>
  </si>
  <si>
    <t>https://s3.amazonaws.com/tiny-anexos-us/erp/ODk4NTQ1NzA2/ccbde361ebca81432452a90884b59331.jpeg</t>
  </si>
  <si>
    <t>Modelo:Smart||Adicional Kit:-||Modelo Veículo:Parati G2 Bolinha||Ano:-||Cor:Preto||</t>
  </si>
  <si>
    <t>924279954</t>
  </si>
  <si>
    <t>XVW315SMG</t>
  </si>
  <si>
    <t>Travessa Volkswagen - Smart - - - Saveiro (Cabine Estendida) - - - Grafite</t>
  </si>
  <si>
    <t>https://s3.amazonaws.com/tiny-anexos-us/erp/ODk4NTQ1NzA2/eb773ad71a7b4173e9fc0b75dba64fff.jpeg</t>
  </si>
  <si>
    <t>Modelo:Smart||Adicional Kit:-||Modelo Veículo:Saveiro (Cabine Estendida)||Ano:-||Cor:Grafite||</t>
  </si>
  <si>
    <t>904743770</t>
  </si>
  <si>
    <t>XVW315SMP</t>
  </si>
  <si>
    <t>Travessa Volkswagen - Smart - - - Saveiro (Cabine Estendida) - - - Prata</t>
  </si>
  <si>
    <t>https://s3.amazonaws.com/tiny-anexos-us/erp/ODk4NTQ1NzA2/3808234a44f9d9b42ff52e99a6b9d0d5.jpeg</t>
  </si>
  <si>
    <t>Modelo:Smart||Adicional Kit:-||Modelo Veículo:Saveiro (Cabine Estendida)||Ano:-||Cor:Prata||</t>
  </si>
  <si>
    <t>904743774</t>
  </si>
  <si>
    <t>Travessa Volkswagen - Smart - - - Saveiro (Cabine Estendida) - - - Preto</t>
  </si>
  <si>
    <t>https://s3.amazonaws.com/tiny-anexos-us/erp/ODk4NTQ1NzA2/908f1c4f3c55d6a26e8f5004c8e5ddc2.jpeg</t>
  </si>
  <si>
    <t>Modelo:Smart||Adicional Kit:-||Modelo Veículo:Saveiro (Cabine Estendida)||Ano:-||Cor:Preto||</t>
  </si>
  <si>
    <t>904741791</t>
  </si>
  <si>
    <t>XVW305SMG</t>
  </si>
  <si>
    <t>Travessa Volkswagen - Smart - - - Saveiro Cross - - - Grafite</t>
  </si>
  <si>
    <t>TRAVESSA LARGA DE TETO – ( 100% ALUMINIO ) " NÃO É PLASTICO " TODO CONJUNTO DE PONTEIRAS E BARRAS SÃO FABRICADAS EM ALUMÍNIO  ATENÇÃO: TODOS OS ACESSORIOS INSTALADOS NO TETO DO VEICULO REPRODUZ RUIDOS CAUSADOS PELA ALTERAÇAO DA AERODINAMICA ORIGINAL DO VEICULO ( GERALMENTE, ASSIMA DE 80KM/h )  Aplicação: Marca: Volkswagen Modelo: SAVEIRO CROSS Cabine dupla e Cabine estendida Ano: 2010 A 2024 • Serve somente Em veículos com longarinas suspensas ao teto; • Não é Necessário Furar o Veículo, pois é instalado nas Longarinas sob pressão; • As ponteiras contam com borrachas para proteger as longarinas do veiculo; • Ideal para que você leve carga com até 45kg, ele é instalado de maneira simples e sem a necessidade da qualquer adaptação diretamente nas longarinas do veículo.  ATENÇÃO: TODOS OS ACESSORIOS INSTALADOS NO TETO DO VEICULO REPRODUZ RUIDOS CAUSADOS PELA ALTERAÇAO DA AERODINAMICA ORIGINAL DO VEICULO ( GERALMENTE, ASSIMA DE 80KM/h )  Especificação Técnica: • Modelo: Transversal; • Fabricação: • Barras Ponteiras em Alumínio de Alta Resistência; • Pintura eletrostática com tratamento • Suporta Até 45Kg de Carga Bem Distribuída  Conteúdo da Embalagem:  * 02 perfil de alumínio na cor preta ou prata * 04 ponteiras em alumínio preto * 04 parafusos sextavados M6x12mm * 04 parafusos de inox allen M6x50mm * 04 porcas de inox allen M6x35mm * 01 ferramenta chave allen 6mm * 01 Manual de instalação  Importante: Valor do Kit Completo Par Imagens meramente ilustrativas Não nos responsabilizamos por instalação feitas de forma incorreta.</t>
  </si>
  <si>
    <t>https://s3.amazonaws.com/tiny-anexos-us/erp/ODk4NTQ1NzA2/d3af2e886ece04b21bd816f2c7f6b0ed.jpeg</t>
  </si>
  <si>
    <t>Modelo:Smart||Adicional Kit:-||Modelo Veículo:Saveiro Cross||Ano:-||Cor:Grafite||</t>
  </si>
  <si>
    <t>904741795</t>
  </si>
  <si>
    <t>XVW305SMP</t>
  </si>
  <si>
    <t>Travessa Volkswagen - Smart - - - Saveiro Cross - - - Prata</t>
  </si>
  <si>
    <t>https://s3.amazonaws.com/tiny-anexos-us/erp/ODk4NTQ1NzA2/2ad8d41b6f96cbcf12be54cf8a83b21a.jpeg</t>
  </si>
  <si>
    <t>Modelo:Smart||Adicional Kit:-||Modelo Veículo:Saveiro Cross||Ano:-||Cor:Prata||</t>
  </si>
  <si>
    <t>904741799</t>
  </si>
  <si>
    <t>Travessa Volkswagen - Smart - - - Saveiro Cross - - - Preto</t>
  </si>
  <si>
    <t>https://s3.amazonaws.com/tiny-anexos-us/erp/ODk4NTQ1NzA2/6276b2d06fe9dd748e1577d3142f2f47.jpeg</t>
  </si>
  <si>
    <t>Modelo:Smart||Adicional Kit:-||Modelo Veículo:Saveiro Cross||Ano:-||Cor:Preto||</t>
  </si>
  <si>
    <t>904741883</t>
  </si>
  <si>
    <t>Travessa Volkswagen - Smart - - - T-Cross - - - Grafite</t>
  </si>
  <si>
    <t>https://s3.amazonaws.com/tiny-anexos-us/erp/ODk4NTQ1NzA2/4e5d6424f043146fb1c271e0839db1da.jpeg</t>
  </si>
  <si>
    <t>Modelo:Smart||Adicional Kit:-||Modelo Veículo:T-Cross||Ano:-||Cor:Grafite||</t>
  </si>
  <si>
    <t>904741887</t>
  </si>
  <si>
    <t>Travessa Volkswagen - Smart - - - T-Cross - - - Prata</t>
  </si>
  <si>
    <t>7808755200323</t>
  </si>
  <si>
    <t>https://s3.amazonaws.com/tiny-anexos-us/erp/ODk4NTQ1NzA2/a70592038eab03fbab37ba74b9a5a825.jpeg</t>
  </si>
  <si>
    <t>Modelo:Smart||Adicional Kit:-||Modelo Veículo:T-Cross||Ano:-||Cor:Prata||</t>
  </si>
  <si>
    <t>904741891</t>
  </si>
  <si>
    <t>Travessa Volkswagen - Smart - - - T-Cross - - - Preto</t>
  </si>
  <si>
    <t>7808755180762</t>
  </si>
  <si>
    <t>https://s3.amazonaws.com/tiny-anexos-us/erp/ODk4NTQ1NzA2/04fd4a08a270b686b2f90e4728116a41.jpeg</t>
  </si>
  <si>
    <t>Modelo:Smart||Adicional Kit:-||Modelo Veículo:T-Cross||Ano:-||Cor:Preto||</t>
  </si>
  <si>
    <t>904743778</t>
  </si>
  <si>
    <t>Travessa Volkswagen - Smart - - - Taos - - - Grafite</t>
  </si>
  <si>
    <t>https://s3.amazonaws.com/tiny-anexos-us/erp/ODk4NTQ1NzA2/7029fc658ff9ca6e740e8f7cca2d715a.jpeg</t>
  </si>
  <si>
    <t>Modelo:Smart||Adicional Kit:-||Modelo Veículo:Taos||Ano:-||Cor:Grafite||</t>
  </si>
  <si>
    <t>904743782</t>
  </si>
  <si>
    <t>Travessa Volkswagen - Smart - - - Taos - - - Prata</t>
  </si>
  <si>
    <t>https://s3.amazonaws.com/tiny-anexos-us/erp/ODk4NTQ1NzA2/cc69afe10b790957c85aa7725ea85e81.jpeg</t>
  </si>
  <si>
    <t>Modelo:Smart||Adicional Kit:-||Modelo Veículo:Taos||Ano:-||Cor:Prata||</t>
  </si>
  <si>
    <t>904743786</t>
  </si>
  <si>
    <t>Travessa Volkswagen - Smart - - - Taos - - - Preto</t>
  </si>
  <si>
    <t>-7757</t>
  </si>
  <si>
    <t>https://s3.amazonaws.com/tiny-anexos-us/erp/ODk4NTQ1NzA2/ffbe682cca9f137f285e7530a8035813.jpeg</t>
  </si>
  <si>
    <t>Modelo:Smart||Adicional Kit:-||Modelo Veículo:Taos||Ano:-||Cor:Preto||</t>
  </si>
  <si>
    <t>904743794</t>
  </si>
  <si>
    <t>XVW303SMG</t>
  </si>
  <si>
    <t>Travessa Volkswagen - Smart - - - Tiguan - 2013 A 2017 - Grafite</t>
  </si>
  <si>
    <t>https://s3.amazonaws.com/tiny-anexos-us/erp/ODk4NTQ1NzA2/1f1baca3336ba80fa9e63f6515742ccf.jpeg</t>
  </si>
  <si>
    <t>Modelo:Smart||Adicional Kit:-||Modelo Veículo:Tiguan||Ano:2013 A 2017||Cor:Grafite||</t>
  </si>
  <si>
    <t>904743790</t>
  </si>
  <si>
    <t>XVW303SMP</t>
  </si>
  <si>
    <t>Travessa Volkswagen - Smart - - - Tiguan - 2013 A 2017 - Prata</t>
  </si>
  <si>
    <t>https://s3.amazonaws.com/tiny-anexos-us/erp/ODk4NTQ1NzA2/d54127f95cdd50df380c494adeb8a343.jpeg</t>
  </si>
  <si>
    <t>Modelo:Smart||Adicional Kit:-||Modelo Veículo:Tiguan||Ano:2013 A 2017||Cor:Prata||</t>
  </si>
  <si>
    <t>904743798</t>
  </si>
  <si>
    <t>XVW303SMB</t>
  </si>
  <si>
    <t>Travessa Volkswagen - Smart - - - Tiguan - 2013 A 2017 - Preto</t>
  </si>
  <si>
    <t>https://s3.amazonaws.com/tiny-anexos-us/erp/ODk4NTQ1NzA2/f5a7d8680fdcc3f96ce5a70e708b75d4.jpeg</t>
  </si>
  <si>
    <t>Modelo:Smart||Adicional Kit:-||Modelo Veículo:Tiguan||Ano:2013 A 2017||Cor:Preto||</t>
  </si>
  <si>
    <t>904743802</t>
  </si>
  <si>
    <t>XVW308SMG</t>
  </si>
  <si>
    <t>Travessa Volkswagen - Smart - - - Tiguan - 2018 A 2020 - Grafite</t>
  </si>
  <si>
    <t>https://s3.amazonaws.com/tiny-anexos-us/erp/ODk4NTQ1NzA2/6cf005af5531bb3531baf6972e546e12.jpeg</t>
  </si>
  <si>
    <t>Modelo:Smart||Adicional Kit:-||Modelo Veículo:Tiguan||Ano:2018 A 2020||Cor:Grafite||</t>
  </si>
  <si>
    <t>904743806</t>
  </si>
  <si>
    <t>Travessa Volkswagen - Smart - - - Tiguan - 2018 A 2020 - Prata</t>
  </si>
  <si>
    <t>https://s3.amazonaws.com/tiny-anexos-us/erp/ODk4NTQ1NzA2/32c052e4a6b6c33f789a98b32217ce37.jpeg</t>
  </si>
  <si>
    <t>Modelo:Smart||Adicional Kit:-||Modelo Veículo:Tiguan||Ano:2018 A 2020||Cor:Prata||</t>
  </si>
  <si>
    <t>904743810</t>
  </si>
  <si>
    <t>XVW308SMB</t>
  </si>
  <si>
    <t>Travessa Volkswagen - Smart - - - Tiguan - 2018 A 2020 - Preto</t>
  </si>
  <si>
    <t>https://s3.amazonaws.com/tiny-anexos-us/erp/ODk4NTQ1NzA2/c6e985493d515603dca6f07a79a4156e.jpeg</t>
  </si>
  <si>
    <t>Modelo:Smart||Adicional Kit:-||Modelo Veículo:Tiguan||Ano:2018 A 2020||Cor:Preto||</t>
  </si>
  <si>
    <t>904743814</t>
  </si>
  <si>
    <t>XVW313SMG</t>
  </si>
  <si>
    <t>Travessa Volkswagen - Smart - - - Touareg G1 - - - Grafite</t>
  </si>
  <si>
    <t>https://s3.amazonaws.com/tiny-anexos-us/erp/ODk4NTQ1NzA2/f8e73d943878b9370ca4d7304af869f4.jpeg</t>
  </si>
  <si>
    <t>Modelo:Smart||Adicional Kit:-||Modelo Veículo:Touareg G1||Ano:-||Cor:Grafite||</t>
  </si>
  <si>
    <t>904743818</t>
  </si>
  <si>
    <t>XVW313SMP</t>
  </si>
  <si>
    <t>Travessa Volkswagen - Smart - - - Touareg G1 - - - Prata</t>
  </si>
  <si>
    <t>https://s3.amazonaws.com/tiny-anexos-us/erp/ODk4NTQ1NzA2/f6e64086fb6f8ed9e8bfdb1f9176bfe2.jpeg</t>
  </si>
  <si>
    <t>Modelo:Smart||Adicional Kit:-||Modelo Veículo:Touareg G1||Ano:-||Cor:Prata||</t>
  </si>
  <si>
    <t>904743822</t>
  </si>
  <si>
    <t>XVW313SMB</t>
  </si>
  <si>
    <t>Travessa Volkswagen - Smart - - - Touareg G1 - - - Preto</t>
  </si>
  <si>
    <t>https://s3.amazonaws.com/tiny-anexos-us/erp/ODk4NTQ1NzA2/aaa280d9d27f5488babcbf7521e574fd.jpeg</t>
  </si>
  <si>
    <t>Modelo:Smart||Adicional Kit:-||Modelo Veículo:Touareg G1||Ano:-||Cor:Preto||</t>
  </si>
  <si>
    <t>904743826</t>
  </si>
  <si>
    <t>XVW314SMG</t>
  </si>
  <si>
    <t>Travessa Volkswagen - Smart - - - Touareg G2 - - - Grafite</t>
  </si>
  <si>
    <t>https://s3.amazonaws.com/tiny-anexos-us/erp/ODk4NTQ1NzA2/fa1ad7455a21cc49e877ee3e5635edec.jpeg</t>
  </si>
  <si>
    <t>Modelo:Smart||Adicional Kit:-||Modelo Veículo:Touareg G2||Ano:-||Cor:Grafite||</t>
  </si>
  <si>
    <t>904743830</t>
  </si>
  <si>
    <t>XVW314SMP</t>
  </si>
  <si>
    <t>Travessa Volkswagen - Smart - - - Touareg G2 - - - Prata</t>
  </si>
  <si>
    <t>https://s3.amazonaws.com/tiny-anexos-us/erp/ODk4NTQ1NzA2/794458c66eea6e41465f98d6690c86b4.jpeg</t>
  </si>
  <si>
    <t>Modelo:Smart||Adicional Kit:-||Modelo Veículo:Touareg G2||Ano:-||Cor:Prata||</t>
  </si>
  <si>
    <t>904743834</t>
  </si>
  <si>
    <t>Travessa Volkswagen - Smart - - - Touareg G2 - - - Preto</t>
  </si>
  <si>
    <t>https://s3.amazonaws.com/tiny-anexos-us/erp/ODk4NTQ1NzA2/74bd6fc9138281fe84a8fee520707273.jpeg</t>
  </si>
  <si>
    <t>Modelo:Smart||Adicional Kit:-||Modelo Veículo:Touareg G2||Ano:-||Cor:Preto||</t>
  </si>
  <si>
    <t>906915723</t>
  </si>
  <si>
    <t>1XGRADGG-1XVW302SMB</t>
  </si>
  <si>
    <t>Travessa Volkswagen - Smart - 1 Gradeado Extra Grande 120 X 100 X 12 cm - Crossfox/Spacefox - - - Preto</t>
  </si>
  <si>
    <t>Modelo:Smart||Adicional Kit:1 Gradeado Extra Grande 120 X 100 X 12 cm||Modelo Veículo:Crossfox/Spacefox||Ano:-||Cor:Preto||</t>
  </si>
  <si>
    <t>906916388</t>
  </si>
  <si>
    <t>1XGRADGG-1XVW311SMB</t>
  </si>
  <si>
    <t>Travessa Volkswagen - Smart - 1 Gradeado Extra Grande 120 X 100 X 12 cm - Parati G1 Quadrado - - - Preto</t>
  </si>
  <si>
    <t>Modelo:Smart||Adicional Kit:1 Gradeado Extra Grande 120 X 100 X 12 cm||Modelo Veículo:Parati G1 Quadrado||Ano:-||Cor:Preto||</t>
  </si>
  <si>
    <t>906916713</t>
  </si>
  <si>
    <t>1XGRADGG-1XVW312SMB</t>
  </si>
  <si>
    <t>Travessa Volkswagen - Smart - 1 Gradeado Extra Grande 120 X 100 X 12 cm - Parati G2 Bolinha - - - Preto</t>
  </si>
  <si>
    <t>Modelo:Smart||Adicional Kit:1 Gradeado Extra Grande 120 X 100 X 12 cm||Modelo Veículo:Parati G2 Bolinha||Ano:-||Cor:Preto||</t>
  </si>
  <si>
    <t>906916066</t>
  </si>
  <si>
    <t>1XGRADGG-1XVW305SMB</t>
  </si>
  <si>
    <t>Travessa Volkswagen - Smart - 1 Gradeado Extra Grande 120 X 100 X 12 cm - Saveiro Cross - - - Preto</t>
  </si>
  <si>
    <t>Modelo:Smart||Adicional Kit:1 Gradeado Extra Grande 120 X 100 X 12 cm||Modelo Veículo:Saveiro Cross||Ano:-||Cor:Preto||</t>
  </si>
  <si>
    <t>906915599</t>
  </si>
  <si>
    <t>1XGRADGG-1XVW300SMB</t>
  </si>
  <si>
    <t>Travessa Volkswagen - Smart - 1 Gradeado Extra Grande 120 X 100 X 12 cm - T-Cross - - - Preto</t>
  </si>
  <si>
    <t>Modelo:Smart||Adicional Kit:1 Gradeado Extra Grande 120 X 100 X 12 cm||Modelo Veículo:T-Cross||Ano:-||Cor:Preto||</t>
  </si>
  <si>
    <t>906916227</t>
  </si>
  <si>
    <t>1XGRADGG-1XVW306SMB</t>
  </si>
  <si>
    <t>Travessa Volkswagen - Smart - 1 Gradeado Extra Grande 120 X 100 X 12 cm - Taos - - - Preto</t>
  </si>
  <si>
    <t>Modelo:Smart||Adicional Kit:1 Gradeado Extra Grande 120 X 100 X 12 cm||Modelo Veículo:Taos||Ano:-||Cor:Preto||</t>
  </si>
  <si>
    <t>906915848</t>
  </si>
  <si>
    <t>1XGRADGG-1XVW303SMB</t>
  </si>
  <si>
    <t>Travessa Volkswagen - Smart - 1 Gradeado Extra Grande 120 X 100 X 12 cm - Tiguan - 2013 A 2017 - Preto</t>
  </si>
  <si>
    <t>Modelo:Smart||Adicional Kit:1 Gradeado Extra Grande 120 X 100 X 12 cm||Modelo Veículo:Tiguan||Ano:2013 A 2017||Cor:Preto||</t>
  </si>
  <si>
    <t>906916983</t>
  </si>
  <si>
    <t>1XGRADGG-1XVW313SMB</t>
  </si>
  <si>
    <t>Travessa Volkswagen - Smart - 1 Gradeado Extra Grande 120 X 100 X 12 cm - Touareg G1 - - - Preto</t>
  </si>
  <si>
    <t>Modelo:Smart||Adicional Kit:1 Gradeado Extra Grande 120 X 100 X 12 cm||Modelo Veículo:Touareg G1||Ano:-||Cor:Preto||</t>
  </si>
  <si>
    <t>906917808</t>
  </si>
  <si>
    <t>1XGRADGG-1XVW314SMB</t>
  </si>
  <si>
    <t>Travessa Volkswagen - Smart - 1 Gradeado Extra Grande 120 X 100 X 12 cm - Touareg G2 - - - Preto</t>
  </si>
  <si>
    <t>Modelo:Smart||Adicional Kit:1 Gradeado Extra Grande 120 X 100 X 12 cm||Modelo Veículo:Touareg G2||Ano:-||Cor:Preto||</t>
  </si>
  <si>
    <t>904742058</t>
  </si>
  <si>
    <t>1XGRADG-1XVW307SMB</t>
  </si>
  <si>
    <t>Travessa Volkswagen - Smart - 1 Gradeado Grande 110 X 90 X 12 cm - Amarok - - - Preto</t>
  </si>
  <si>
    <t>Bagageiro Maleiro ABERTO Teto Gradeado Aço 110 x 90 x 11 45kg Universal Off Road + Travessa Larga Smart 100% em aluminio    Se divirta e leve tudo o que puder no carro, basta instalar esse Bagageiro Maleiro de Teto que foi fabricado para facilitar a sua vida, principalmente em viagens, passeios e até mesmo durante o seu trabalho.  O bagageiro maleiro é no modelo gradeado pequeno, sendo capaz de suportar o peso de até 45Kg de carga, assim, suas malas, acessórios e itens de trabalho poderão ser transportados com mais facilidade e praticidade. Esse acessório é produzido em aço e ainda conta com pintura eletrostática para conferir resistência e longa vida útil.  Modelo Disponível: • Gradeado Pequeno  Cor Disponível: • Preto  Compatível com Veículos com Rack de Teto: • Universal  Especificação Técnica: • Modelo Gradeado Pequeno • Fabricado em Aço • Disponível na Cor Preta • Revestimento com Pintura Eletroestática • Carga Máxima: 45Kg • Design Moderno e Esportivo • Auxilia no Transporte de Bagagens e Acessórios • Alta Resistência e Durabilidade • Dimensões Aproximadas (CxLxA): 110 x 90 x 11 cm  OBS: É necessário que o veículo possua rack de teto instalada.  Conteúdo da Embalagem: • 01 Bagageiro Gradeado • Kit de Instalação • Manual de instalação * 02 perfil de alumínio na cor preta ou prata * 04 ponteiras em alumínio preto * 04 parafusos sextavados M6x12mm * 04 parafusos de inox allen M6x50mm * 04 porcas de inox allen M6x35mm * 01 ferramenta chave allen 6mm * 01 Manual de instalação   Importante: Valor Unitário. Imagens Meramente Ilustrativas. Recomendamos que a instalação seja feita por profissional especializado e não nos responsabilizamos pelo mau uso do produto.</t>
  </si>
  <si>
    <t>https://s3.amazonaws.com/tiny-anexos-us/erp/ODk4NTQ1NzA2/2ba82780e0e5760c726c3a6981d92e31.jpg</t>
  </si>
  <si>
    <t>https://s3.amazonaws.com/tiny-anexos-us/erp/ODk4NTQ1NzA2/71ed4c3b1bf0a52c7615c2daac047e79.jpg</t>
  </si>
  <si>
    <t>https://s3.amazonaws.com/tiny-anexos-us/erp/ODk4NTQ1NzA2/5788b381b34ef2d30bcbfdd84b116dd3.jpg</t>
  </si>
  <si>
    <t>Modelo:Smart||Adicional Kit:1 Gradeado Grande 110 X 90 X 12 cm||Modelo Veículo:Amarok||Ano:-||Cor:Preto||</t>
  </si>
  <si>
    <t>904740374</t>
  </si>
  <si>
    <t>1XGRADM-1XVW307SMB</t>
  </si>
  <si>
    <t>Travessa Volkswagen - Smart - 1 Gradeado Médio 100 X 80 X 12 cm - Amarok - - - Preto</t>
  </si>
  <si>
    <t>Modelo:Smart||Adicional Kit:1 Gradeado Médio 100 X 80 X 12 cm||Modelo Veículo:Amarok||Ano:-||Cor:Preto||</t>
  </si>
  <si>
    <t>904721487</t>
  </si>
  <si>
    <t>T-002</t>
  </si>
  <si>
    <t>Triangulo De Segurança Simples (Branco)</t>
  </si>
  <si>
    <t>-56</t>
  </si>
  <si>
    <t>7898325940025</t>
  </si>
  <si>
    <t>Triangulo De Sinalização Universal para Veículos Com Base Leve - Plástico resistente Itens de segurança indispensáveis dentro do veículo. Hastes Dobráveis Fácil de Montar e Armazenar Produto de Qualidade, com alto oder reflexivo Hastes de 45 cm  *Acompanha: - Base resistente que vem junto ao triângulo para ser colocado no chão   *Características: - Produto de excelente qualidade seguindo todas as Normas da CTB (Código de Trânsito Brasileiro) - Refletor de Luz Diurna e Noturna - Uso Obrigatório em automóveis - Promove Segurança em Casos de Emergência   *Forma de usar: - Segundo o CTB (Código de Trânsito Brasileiro), o triângulo de sinalização deve ser colocado no mínimo a 30 metros da traseira do veículo. - É somente abrir o triângulo e colocar sua base no chão como mostra na foto.</t>
  </si>
  <si>
    <t>https://s3.amazonaws.com/tiny-anexos-us/erp/ODk4NTQ1NzA2/1554a048a0771a811b5bcd7b3de840dc.jpeg</t>
  </si>
  <si>
    <t>https://s3.amazonaws.com/tiny-anexos-us/erp/ODk4NTQ1NzA2/f261e8a2a016476d56f43cdcc7ecf288.jpeg</t>
  </si>
  <si>
    <t>https://s3.amazonaws.com/tiny-anexos-us/erp/ODk4NTQ1NzA2/8cde0ab2a47905396487f755139799d2.jpeg</t>
  </si>
  <si>
    <t>https://s3.amazonaws.com/tiny-anexos-us/erp/ODk4NTQ1NzA2/34e2bddf565f53994efdbc226933d175.jpeg</t>
  </si>
  <si>
    <t>https://s3.amazonaws.com/tiny-anexos-us/erp/ODk4NTQ1NzA2/14ff37e437bfac34a3fe338dede40fd2.jpeg</t>
  </si>
  <si>
    <t>https://s3.amazonaws.com/tiny-anexos-us/erp/ODk4NTQ1NzA2/6599b92e430f5efce4cc98e13d282f80.jpeg</t>
  </si>
  <si>
    <t>Acessórios para Veículos &gt; Segurança Veicular &gt; Triângulos de Segurança</t>
  </si>
  <si>
    <t>904721491</t>
  </si>
  <si>
    <t>VX2009044</t>
  </si>
  <si>
    <t>V-Cut Polidor Corte Premium 500ml</t>
  </si>
  <si>
    <t>7898511030981</t>
  </si>
  <si>
    <t>&lt;p&gt;V-CUT Polidor Corte Premium - Alto Desempenho em Vernizes Duros&lt;br&gt;&lt;br&gt;V-CUT é um polidor premium desenvolvido com a avançada tecnologia VHP (Voxer Hybrid Polish), ideal para remover marcas severas de lixa 1200 em vernizes duros. Sua fórmula garante um poder de corte excepcional, corte refinado e acabamento impecável, sem comprometer a qualidade da superfície. Além disso, V-CUT é VOC-free, sendo seguro para o ambiente e para o usuário, e não gera pó durante a aplicação, proporcionando uma experiência de uso mais limpa e prática.&lt;br&gt;&lt;br&gt;Diferenciais do V-CUT:&lt;br&gt;&lt;br&gt;- Excepcional Poder de Corte: Remove marcas severas de lixa 1200.&lt;br&gt;- Corte Refinado e Acabamento Superior: Ideal para trabalhos de alta precisão.&lt;br&gt;- Fórmula VOC-Free: Livre de compostos orgânicos voláteis.&lt;br&gt;- Não Gera Pó: Aplicação mais limpa e sem resíduos indesejados.&lt;br&gt;- Desempenho Ideal para Vernizes Duros: Solução eficaz para superfícies mais resistentes.&lt;br&gt;&lt;br&gt;Diluição:&lt;br&gt;&lt;br&gt;Pronto para uso.&lt;br&gt;&lt;br&gt;Modo de Uso:&lt;br&gt;&lt;br&gt;1. Preparação: Limpe e desconte a superfície completamente antes da aplicação.&lt;br&gt;2. Aplicação: Aplique uma quantidade suficiente de V-CUT para trabalhar em áreas de até 50cm x 50cm.&lt;br&gt;3. Polimento: Realize o polimento até atingir o brilho e acabamento desejados.&lt;br&gt;4. Finalização: Limpe a área trabalhada com uma toalha de microfibra limpa e seca. Caso necessário, repita o processo.&lt;br&gt;&lt;br&gt;Uso Recomendado:&lt;br&gt;&lt;br&gt;Vernizes mais duros, onde soluções comuns apresentam dificuldade de atuação.&lt;br&gt;&lt;br&gt;Precauções:&lt;br&gt;&lt;br&gt;- Evite ingestão e contato prolongado com a pele.&lt;br&gt;- Lave as mãos após o uso.&lt;br&gt;- Conserve fora do alcance de crianças e animais domésticos.&lt;br&gt;&lt;br&gt;Itens Inclusos:&lt;br&gt;&lt;br&gt;1 V-Cut Polidor de Corte e Refino Premium 500ml&lt;br&gt;&lt;br&gt;Eleve o padrão de seus serviços com V-CUT, o polidor que combina tecnologia avançada com resultados profissionais para vernizes de alta resistência!&lt;/p&gt;</t>
  </si>
  <si>
    <t>https://s3.amazonaws.com/tiny-anexos-us/erp/ODk4NTQ1NzA2/0a1a1638603ec245e98a2015fc5e402a.jpeg</t>
  </si>
  <si>
    <t>https://s3.amazonaws.com/tiny-anexos-us/erp/ODk4NTQ1NzA2/48e1b39c486989c848aa1ebb358d8c84.jpeg</t>
  </si>
  <si>
    <t>https://s3.amazonaws.com/tiny-anexos-us/erp/ODk4NTQ1NzA2/374252d3b2dfbc237945bf53b07b1a08.jpeg</t>
  </si>
  <si>
    <t>https://s3.amazonaws.com/tiny-anexos-us/erp/ODk4NTQ1NzA2/ca5f111af41baec71b10b02059800761.jpeg</t>
  </si>
  <si>
    <t>https://s3.amazonaws.com/tiny-anexos-us/erp/ODk4NTQ1NzA2/1dfb219b10ec48ae62ff7fbf48d664b5.jpeg</t>
  </si>
  <si>
    <t>https://s3.amazonaws.com/tiny-anexos-us/erp/ODk4NTQ1NzA2/bb63497c77930a534eec6280bef075c7.jpeg</t>
  </si>
  <si>
    <t>932604972</t>
  </si>
  <si>
    <t>V-Eco Fast 500ml</t>
  </si>
  <si>
    <t>V-ECO FAST Vonixx – Lavagem Ecológica - 500ML Limpeza eficaz, brilho instantâneo e consciência ambiental.  O V-ECO FAST da Vonixx é a solução perfeita para quem busca praticidade e sustentabilidade na hora de cuidar do veículo. Desenvolvido com tensoativos e solventes ecológicos, além de cera de carnaúba, o produto limpa com eficiência e segurança, promovendo brilho e leve proteção à pintura – tudo isso sem a necessidade de enxágue.  Sua fórmula biodegradável e ecologicamente correta permite uma lavagem completa com menor consumo de água e menos impacto ambiental. Ideal para uso em pintura, motor, vidros, faróis, pneus e plásticos.  Benefícios: Pronto para uso: Praticidade e rapidez na aplicação  Limpa sem agredir: Fórmula suave que reduz riscos na pintura  Brilho e proteção: Contém cera de carnaúba para acabamento impecável  Versatilidade: Pode ser aplicado em diversas partes do veículo  Sustentável: Produto biodegradável, aliado do meio ambiente  Modo de uso: Agite bem antes de usar.  Aplique o produto em pequenas áreas com o auxílio de um borrifador.  Remova a sujeira com um pano de microfibra limpo e seco, sem esfregar com força.  Finalize com outro pano seco para dar brilho.  Precauções: Não aplique sobre couro, superfícies aquecidas ou sob o sol.  Produto de uso externo. Evite ingestão e contato prolongado com a pele.  Mantenha fora do alcance de crianças e animais.  Vonixx V-ECO FAST – performance, praticidade e respeito ao meio ambiente em um só produto.</t>
  </si>
  <si>
    <t>https://s3.amazonaws.com/tiny-anexos-us/erp/ODk4NTQ1NzA2/c2d84dd434c5e64dc2bd83b9aea0904e.jpeg</t>
  </si>
  <si>
    <t>https://s3.amazonaws.com/tiny-anexos-us/erp/ODk4NTQ1NzA2/fe897f60e75c248f78d479e665b51cf4.jpeg</t>
  </si>
  <si>
    <t>https://s3.amazonaws.com/tiny-anexos-us/erp/ODk4NTQ1NzA2/a296a72a1b831ed6566d49b23f53b2c2.jpeg</t>
  </si>
  <si>
    <t>https://s3.amazonaws.com/tiny-anexos-us/erp/ODk4NTQ1NzA2/263e80ec3588c51427110a7b8ba11415.jpeg</t>
  </si>
  <si>
    <t>https://s3.amazonaws.com/tiny-anexos-us/erp/ODk4NTQ1NzA2/64d32b3891ac090ecb31e2c9d1d7e775.jpeg</t>
  </si>
  <si>
    <t>https://s3.amazonaws.com/tiny-anexos-us/erp/ODk4NTQ1NzA2/7bda5c396002bda7f793e890d67dabda.jpeg</t>
  </si>
  <si>
    <t>904721497</t>
  </si>
  <si>
    <t>V-Floc 1,5l</t>
  </si>
  <si>
    <t>7898511027097</t>
  </si>
  <si>
    <t>&lt;p&gt;V-Floc Lava Autos pH Neutro - Limpeza e Brilho para Seu Veículo O V-Floc Lava Autos é o shampoo automotivo de alta performance ideal para quem busca uma lavagem completa e segura para a pintura do veículo. Com pH neutro, este lava autos é formulado com agentes condicionadores e tensoativos especiais, que proporcionam uma lavagem eficiente e suave, preservando o acabamento e a integridade da pintura. Graças ao seu alto grau de lubrificação, o V-Floc reduz significativamente o atrito, permitindo um deslizamento suave da luva de microfibra, o que ajuda a minimizar riscos e microrriscos. Principais Benefícios: - pH Neutro e Alta Lubrificação: Lava sem agredir e protege a pintura, promovendo uma lavagem segura e suave. - Brilho e Renovação da Pintura: A fórmula especial revitaliza a aparência, trazendo um brilho notável após a lavagem. - Eficiente e Econômico: Com rendimento otimizado, permite até 2000 litros de solução na versão de 5L. Diluição Recomendada: - Uso com Snow Foam: 1:20 - Lavagem Comum com Balde: 1:400 Rendimento: - 500ml: até 200 litros de solução - 1,5L: até 600 litros de solução - 3L: até 1200 litros de solução - 5L: até 2000 litros de solução Modo de Uso: 1. Pré-lavagem: Retire o excesso de sujeira do veículo. 2. Diluição: Dilua 10ml de V-Floc em 4 litros de água (ajuste conforme a sujeira). 3. Início da Lavagem: Use uma luva de microfibra, começando pela parte superior do veículo. 4. Aplicação: Mergulhe a luva na solução e esfregue suavemente até lavar toda a superfície. 5. Enxágue: Remova todo o produto com água limpa. 6. Finalização: Utilize uma toalha de secagem para melhores resultados. Informações Adicionais: - Rendimento Elevado: Econômico e concentrado para alta durabilidade. - pH Neutro: Seguro para todos os tipos de pintura e enceramento. Itens inclusos: 1 Limpa Autos Concentrado V-Floc Vonixx 1,5L&lt;/p&gt;</t>
  </si>
  <si>
    <t>https://s3.amazonaws.com/tiny-anexos-us/erp/ODk4NTQ1NzA2/747ffb7862df4ee2c81d7f883e9d9f07.jpg</t>
  </si>
  <si>
    <t>https://s3.amazonaws.com/tiny-anexos-us/erp/ODk4NTQ1NzA2/8c133420d027375318a4cd356fdf566c.jpg</t>
  </si>
  <si>
    <t>https://s3.amazonaws.com/tiny-anexos-us/erp/ODk4NTQ1NzA2/dbafb627daa808a78207d53720adc593.jpg</t>
  </si>
  <si>
    <t>https://s3.amazonaws.com/tiny-anexos-us/erp/ODk4NTQ1NzA2/78a61c57b56c081a689b0483d7832386.jpg</t>
  </si>
  <si>
    <t>https://s3.amazonaws.com/tiny-anexos-us/erp/ODk4NTQ1NzA2/56428352935e702334fd00cdeb9a3550.jpg</t>
  </si>
  <si>
    <t>https://s3.amazonaws.com/tiny-anexos-us/erp/ODk4NTQ1NzA2/3e6eeb327c7b6541b5e09d3b3d66ddd8.jpg</t>
  </si>
  <si>
    <t>923720296</t>
  </si>
  <si>
    <t>VX2011081</t>
  </si>
  <si>
    <t>V-Floc 3L</t>
  </si>
  <si>
    <t>7898511030660</t>
  </si>
  <si>
    <t>https://s3.amazonaws.com/tiny-anexos-us/erp/ODk4NTQ1NzA2/0d94c867251ba6f716884012f4cf3d9d.webp</t>
  </si>
  <si>
    <t>904721503</t>
  </si>
  <si>
    <t>V-Floc 500ml</t>
  </si>
  <si>
    <t>111</t>
  </si>
  <si>
    <t>7898511030653</t>
  </si>
  <si>
    <t>&lt;p&gt;V-Floc Shampoo Automotivo - Limpeza Suave e Proteção Duradoura &lt;br&gt;&lt;br&gt;O V-Floc é um shampoo automotivo de alta performance com pH neutro, desenvolvido para oferecer uma lavagem suave, eficiente e segura. Sua fórmula avançada, com agentes condicionadores e tensoativos especiais, proporciona alto poder de limpeza sem comprometer a pintura do veículo. Com elevado grau de lubrificação, **V-Floc** reduz o atrito durante a lavagem, prevenindo microrriscos e realçando o brilho da pintura. &lt;br&gt;&lt;br&gt;Benefícios do V-Floc: &lt;br&gt;- pH Neutro: Seguro para qualquer tipo de pintura. &lt;br&gt;- Alta Lubrificação: Facilita o deslize da luva de microfibra, prevenindo danos. &lt;br&gt;- Poder Desengraxante: Remove sujeiras difíceis sem esforço. &lt;br&gt;- Condicionamento da Pintura: Deixa um acabamento com brilho e renovação. &lt;br&gt;- Alto Rendimento: Economize com até 2000 litros de solução por frasco de 5L. &lt;br&gt;&lt;br&gt;Diluição Recomendada: &lt;br&gt;- Snow Foam: 1:20 (ideal para espumação). &lt;br&gt;- Lavagem Tradicional com Balde: 1:400 (10ml para 4L de água). &lt;br&gt;&lt;br&gt;Modo de Uso: &lt;br&gt;1. Realize a pré-lavagem para remover o excesso de sujeira. &lt;br&gt;2. Dilua o produto na proporção indicada, ajustando conforme o nível de sujeira. &lt;br&gt;3. Lave o veículo com uma luva de microfibra, começando pelas partes superiores. &lt;br&gt;4. Enxágue completamente para retirar o produto. &lt;br&gt;5. Finalize a secagem com uma toalha específica para evitar manchas. &lt;br&gt;&lt;br&gt;Rendimento: &lt;br&gt;- 500ml: Até 200 litros de solução. &lt;br&gt;- 1,5L: Até 600 litros de solução. &lt;br&gt;- 3L: Até 1200 litros de solução. &lt;br&gt;- 5L: Até 2000 litros de solução. &lt;br&gt;&lt;br&gt;Itens Inclusos: &lt;br&gt;1 V-Floc 500ml Lava Autos Concentrado&lt;br&gt;&lt;br&gt;Escolha o V-Floc para uma limpeza suave, eficiente e com brilho incomparável!&lt;/p&gt;</t>
  </si>
  <si>
    <t>https://s3.amazonaws.com/tiny-anexos-us/erp/ODk4NTQ1NzA2/e40c9362c10589c00c31070f33a06638.jpg</t>
  </si>
  <si>
    <t>https://s3.amazonaws.com/tiny-anexos-us/erp/ODk4NTQ1NzA2/976f0ad73ed4401736fb009af40ffac2.jpg</t>
  </si>
  <si>
    <t>https://s3.amazonaws.com/tiny-anexos-us/erp/ODk4NTQ1NzA2/52f74fbe73702a6d4cac4bfd96941659.jpg</t>
  </si>
  <si>
    <t>https://s3.amazonaws.com/tiny-anexos-us/erp/ODk4NTQ1NzA2/4e35d63100d564f99a6e8141c6edb7cb.jpg</t>
  </si>
  <si>
    <t>https://s3.amazonaws.com/tiny-anexos-us/erp/ODk4NTQ1NzA2/c7f3d381e0cc3b77324dd6cad25cfd9e.jpg</t>
  </si>
  <si>
    <t>https://s3.amazonaws.com/tiny-anexos-us/erp/ODk4NTQ1NzA2/53ae3954ab6db69b1797a5673c2799fa.jpg</t>
  </si>
  <si>
    <t>932605596</t>
  </si>
  <si>
    <t>VX2008049</t>
  </si>
  <si>
    <t>V-Floc 5L</t>
  </si>
  <si>
    <t>https://s3.amazonaws.com/tiny-anexos-us/erp/ODk4NTQ1NzA2/b03c7a1468316ab8262d32bba9177175.webp</t>
  </si>
  <si>
    <t>904721507</t>
  </si>
  <si>
    <t>V-Light 20ml</t>
  </si>
  <si>
    <t>7898511031957</t>
  </si>
  <si>
    <t>&lt;p&gt;V-Light Coating para Faróis - Recuperação e Proteção Duradoura O V-Light é um coating inovador de alta performance, formulado com dióxido de silício (SiO₂), ideal para restaurar e proteger faróis de policarbonato contra oxidação, amarelamento e danos causados pelo tempo. Ele cria um filme vítreo, semiflexível, altamente transparente e resistente, adaptando-se às dilatações térmicas sem risco de trincas ou desbotamento. Benefícios do V-Light: - Proteção UV: Impede o amarelamento causado pelo sol. - Hidrofobicidade: Repele água e mantém os faróis limpos por mais tempo. - Durabilidade Extrema: Proteção de até 1 ano. - Versatilidade: Pode ser aplicado em faróis novos ou restaurados, lanternas traseiras e até em para-brisas. - Rendimento Superior: Um frasco de 50ml cobre até 50 pares de faróis. Tempo de Cura: - Parcial: 6 horas - Total: 72 horas Evite exposição a intempéries durante esse período. Modo de Uso: Para Faróis Oxidados: 1. Lixe os faróis para remover a oxidação. 2. Descontamine com Barra Descontaminante e V-Lub, limpando em seguida com Revelax. 3. Aplique o V-Light uniformemente em movimentos horizontais, utilizando um aplicador e microfibra de suede. 4. Certifique-se de que a superfície esteja totalmente preenchida e uniforme. Para Faróis Novos: 1. Descontamine com Barra Descontaminante e V-Lub, limpando em seguida com Revelax. 2. Aplique o V-Light em movimentos horizontais, garantindo uma camada uniforme. 3. Finalize com uma microfibra limpa e seca para acabamento perfeito. Itens Inclusos: 1 V-Light (50ml) Dê nova vida aos seus faróis e garanta proteção de longa duração com o V-Light!&lt;/p&gt;</t>
  </si>
  <si>
    <t>https://s3.amazonaws.com/tiny-anexos-us/erp/ODk4NTQ1NzA2/77d2ba6abb052df0ef842f181d8838d7.jpeg</t>
  </si>
  <si>
    <t>https://s3.amazonaws.com/tiny-anexos-us/erp/ODk4NTQ1NzA2/4c1d4e05a46740325487d6bb5576b67d.jpeg</t>
  </si>
  <si>
    <t>https://s3.amazonaws.com/tiny-anexos-us/erp/ODk4NTQ1NzA2/bd03382433f3194a9d5fd8ae5842701f.jpeg</t>
  </si>
  <si>
    <t>https://s3.amazonaws.com/tiny-anexos-us/erp/ODk4NTQ1NzA2/5233284f6d84def16e75680c769f79e5.jpeg</t>
  </si>
  <si>
    <t>https://s3.amazonaws.com/tiny-anexos-us/erp/ODk4NTQ1NzA2/8782030bc1cdacf9b591956288fba827.jpeg</t>
  </si>
  <si>
    <t>https://s3.amazonaws.com/tiny-anexos-us/erp/ODk4NTQ1NzA2/caa08c9cd64609d0305634a7093ae3c3.jpeg</t>
  </si>
  <si>
    <t>904723924</t>
  </si>
  <si>
    <t>V-Lub 500ml</t>
  </si>
  <si>
    <t>7898511027639</t>
  </si>
  <si>
    <t>&lt;p&gt;V-Lub Lubrificante de Pintura - Facilita a Descontaminação e Protege a Pintura&lt;br&gt;&lt;br&gt;V-Lub é o lubrificante ideal para o uso com V-Bar Vonixx ou outras barras descontaminantes, garantindo um processo de descontaminação seguro e eficaz. Desenvolvido com agentes lubrificantes de última geração, V-Lub reduz o atrito entre a barra descontaminante e a pintura, minimizando o risco de riscos e facilitando o deslize suave na superfície. Além disso, sua fórmula com polímeros avançados promove brilho e oferece proteção adicional à pintura.&lt;br&gt;&lt;br&gt;Diferenciais do V-Lub:&lt;br&gt;&lt;br&gt;- Redução de Atrito: Suaviza o contato da barra descontaminante, preservando a pintura.&lt;br&gt;- Facilidade no Uso: Torna o processo de descontaminação mais prático e eficiente.&lt;br&gt;- Brilho e Proteção: Contém polímeros que renovam e protegem a superfície tratada.&lt;br&gt;- Versatilidade: Pode ser utilizado também durante o processo de lixamento.&lt;br&gt;&lt;br&gt;Diluição:&lt;br&gt;Pronto para uso.&lt;br&gt;&lt;br&gt;Modo de Uso:&lt;br&gt;&lt;br&gt;1. Lavagem Prévia: Lave o veículo completamente antes da aplicação.&lt;br&gt;2. Preparação: Certifique-se de que a pintura esteja fria ao toque.&lt;br&gt;3. Modelagem da Barra: Modele uma pequena quantidade de V-Bar, deixando parte entre os dedos e o restante na palma das mãos.&lt;br&gt;4. Aplicação do Lubrificante: Pulverize V-Lub sobre uma área de até 40cm x 40cm.&lt;br&gt;5. Descontaminação: Com a barra modelada, realize movimentos leves na horizontal até sentir que a superfície está lisa e livre de contaminantes.&lt;br&gt;6. Finalização: Antes que o produto seque, utilize uma toalha de microfibra limpa e seca para finalizar a área, revelando uma pintura renovada e brilhante.&lt;br&gt;7. Repetição: Continue o processo até finalizar todo o veículo.&lt;br&gt;&lt;br&gt;Informações Adicionais:&lt;br&gt;&lt;br&gt;- Compatível com Lixamento: Auxilia em processos que exigem lixamento leve.&lt;br&gt;- Facilidade de Uso: Ideal para profissionais e entusiastas do cuidado automotivo.&lt;br&gt;&lt;br&gt;Precauções:&lt;br&gt;&lt;br&gt;- Evite ingestão e contato prolongado com a pele.&lt;br&gt;- Lave as mãos após o uso.&lt;br&gt;- Conserve fora do alcance de crianças e animais domésticos.&lt;br&gt;&lt;br&gt;Itens Inclusos:&lt;br&gt;&lt;br&gt;1 V-Lub Lubrificante de Pintura 500ml.&lt;br&gt;&lt;br&gt;Otimize seu processo de descontaminação com V-Lub e experimente superfícies mais lisas, protegidas e brilhantes. O parceiro perfeito para um cuidado automotivo impecável!&lt;/p&gt;</t>
  </si>
  <si>
    <t>https://s3.amazonaws.com/tiny-anexos-us/erp/ODk4NTQ1NzA2/e0f87543fc1e7a24b101b782b23021bc.jpg</t>
  </si>
  <si>
    <t>https://s3.amazonaws.com/tiny-anexos-us/erp/ODk4NTQ1NzA2/f0509a38d602867c2dd0cd96731cf820.jpg</t>
  </si>
  <si>
    <t>https://s3.amazonaws.com/tiny-anexos-us/erp/ODk4NTQ1NzA2/fa1da17f6b79ec2cfab2b627927e259b.jpg</t>
  </si>
  <si>
    <t>https://s3.amazonaws.com/tiny-anexos-us/erp/ODk4NTQ1NzA2/fa7e629b7c2564b0a11e8cbcc7cc56ee.jpg</t>
  </si>
  <si>
    <t>https://s3.amazonaws.com/tiny-anexos-us/erp/ODk4NTQ1NzA2/a4b9053ffbdd68cfbc541568bbbe8621.jpg</t>
  </si>
  <si>
    <t>https://s3.amazonaws.com/tiny-anexos-us/erp/ODk4NTQ1NzA2/0cbfacdebb9c7ea0c0e532ba1bea7701.jpg</t>
  </si>
  <si>
    <t>904721511</t>
  </si>
  <si>
    <t>V-Mol 1,5l</t>
  </si>
  <si>
    <t>-31</t>
  </si>
  <si>
    <t>7898511033463</t>
  </si>
  <si>
    <t>&lt;p&gt;V-MOL Lava Autos - Limpeza Eficiente com Respeito ao Meio Ambiente &lt;br&gt;&lt;br&gt;O V-MOL é um shampoo automotivo biodegradável com pH levemente básico, especialmente formulado para oferecer limpeza eficaz sem agredir a superfície do veículo. Ideal para remoção de sujeiras difíceis como barro e óleo, o produto é altamente concentrado e proporciona excelente rendimento em cada lavagem. &lt;br&gt;&lt;br&gt;Diferenciais do V-MOL: &lt;br&gt;- Biodegradável:** Sustentável e seguro para o meio ambiente. &lt;br&gt;- pH Levemente Básico:** Não agride a pintura ou superfícies sensíveis. &lt;br&gt;- Versatilidade:** Eficaz na remoção de sujeira leve, média e pesada. &lt;br&gt;- Alta Performance:** Ideal para lavagens profissionais e cuidadosas. &lt;br&gt;&lt;br&gt;Diluições Recomendadas: &lt;br&gt;- Sujeira leve/manutenção: 1:100 &lt;br&gt;- Sujeira média: 1:50&lt;br&gt;- Sujeira pesada: 1:10 &lt;br&gt;&lt;br&gt;Modo de Uso: &lt;br&gt;1. Dilua o produto na proporção indicada para o nível de sujeira. &lt;br&gt;2. Com o auxílio de uma luva de microfibra, comece a lavagem pelas partes superiores do veículo. &lt;br&gt;3. Mergulhe a luva na solução e esfregue suavemente até cobrir toda a superfície. &lt;br&gt;4. Enxágue completamente para remover o produto. &lt;br&gt;5. Finalize secando o veículo para evitar manchas. &lt;br&gt;&lt;br&gt;Itens Inclusos: &lt;br&gt;1 Lava Autos Concentrado V-Mol (1,5L)&lt;br&gt;&lt;br&gt;Deixe seu veículo impecável com o poder de limpeza e a segurança do V-MOL Lava Autos!&lt;/p&gt;</t>
  </si>
  <si>
    <t>https://s3.amazonaws.com/tiny-anexos-us/erp/ODk4NTQ1NzA2/703bfd49e752d94b4b944c7b1d24ec96.jpg</t>
  </si>
  <si>
    <t>https://s3.amazonaws.com/tiny-anexos-us/erp/ODk4NTQ1NzA2/60b9b75003ee16cc1b8233d9c80f2950.jpg</t>
  </si>
  <si>
    <t>https://s3.amazonaws.com/tiny-anexos-us/erp/ODk4NTQ1NzA2/8e782cc845639cfe9bb4440be9f0d811.jpg</t>
  </si>
  <si>
    <t>https://s3.amazonaws.com/tiny-anexos-us/erp/ODk4NTQ1NzA2/ac6aa0b929546ff08bcba27de9c2f61a.jpg</t>
  </si>
  <si>
    <t>https://s3.amazonaws.com/tiny-anexos-us/erp/ODk4NTQ1NzA2/7e37ca800ee33a3d14c65eaa2a0f1042.jpg</t>
  </si>
  <si>
    <t>https://s3.amazonaws.com/tiny-anexos-us/erp/ODk4NTQ1NzA2/6c95b8eea04b5fe45edcfbcc8980b2a7.jpg</t>
  </si>
  <si>
    <t>904721515</t>
  </si>
  <si>
    <t>V-Mol 500ml</t>
  </si>
  <si>
    <t>7898511034293</t>
  </si>
  <si>
    <t>&lt;p&gt;V-MOL Lava Autos - Limpeza Eficiente com Respeito ao Meio Ambiente &lt;/p&gt; &lt;p&gt;O V-MOL é um shampoo automotivo biodegradável com pH levemente básico, especialmente formulado para oferecer limpeza eficaz sem agredir a superfície do veículo. Ideal para remoção de sujeiras difíceis como barro e óleo, o produto é altamente concentrado e proporciona excelente rendimento em cada lavagem.  &lt;/p&gt; &lt;p&gt;Diferenciais do V-MOL:  &lt;br&gt;- Biodegradável:** Sustentável e seguro para o meio ambiente.  &lt;br&gt;- pH Levemente Básico:** Não agride a pintura ou superfícies sensíveis.  &lt;br&gt;- Versatilidade:** Eficaz na remoção de sujeira leve, média e pesada.  &lt;br&gt;- Alta Performance:** Ideal para lavagens profissionais e cuidadosas.  &lt;/p&gt; &lt;p&gt;Diluições Recomendadas: &lt;br&gt;- Sujeira leve/manutenção: 1:100  &lt;br&gt;- Sujeira média: 1:50&lt;br&gt;- Sujeira pesada: 1:10  &lt;/p&gt; &lt;p&gt;Modo de Uso: &lt;br&gt;1. Dilua o produto na proporção indicada para o nível de sujeira.  &lt;br&gt;2. Com o auxílio de uma luva de microfibra, comece a lavagem pelas partes superiores do veículo.  &lt;br&gt;3. Mergulhe a luva na solução e esfregue suavemente até cobrir toda a superfície.  &lt;br&gt;4. Enxágue completamente para remover o produto.  &lt;br&gt;5. Finalize secando o veículo para evitar manchas.  &lt;/p&gt; &lt;p&gt;Itens Inclusos:  &lt;br&gt;1 V-Mol Lava Autos (500ml)&lt;/p&gt; &lt;p&gt;Deixe seu veículo impecável com o poder de limpeza e a segurança do V-MOL Lava Autos!&lt;/p&gt;</t>
  </si>
  <si>
    <t>https://s3.amazonaws.com/tiny-anexos-us/erp/ODk4NTQ1NzA2/8e7ea5f3ddc08eeaea6d34d6c4c5ddd0.jpg</t>
  </si>
  <si>
    <t>https://s3.amazonaws.com/tiny-anexos-us/erp/ODk4NTQ1NzA2/e0ef883a666185ceec0e04ee75f58c5d.jpg</t>
  </si>
  <si>
    <t>https://s3.amazonaws.com/tiny-anexos-us/erp/ODk4NTQ1NzA2/c6e5be7a81bfe81c09d04eefd773327c.jpg</t>
  </si>
  <si>
    <t>https://s3.amazonaws.com/tiny-anexos-us/erp/ODk4NTQ1NzA2/f2eb6a22b477f0e561aaaa0d79160afb.jpg</t>
  </si>
  <si>
    <t>https://s3.amazonaws.com/tiny-anexos-us/erp/ODk4NTQ1NzA2/6c4a3a7a65726e4a5639c19cccc060dd.jpg</t>
  </si>
  <si>
    <t>https://s3.amazonaws.com/tiny-anexos-us/erp/ODk4NTQ1NzA2/ba0a9b73c5d919bd9da2c3d9a1522f0e.jpg</t>
  </si>
  <si>
    <t>923720304</t>
  </si>
  <si>
    <t>VX2050117</t>
  </si>
  <si>
    <t>V-Mol 5L</t>
  </si>
  <si>
    <t>7898511033470</t>
  </si>
  <si>
    <t>https://s3.amazonaws.com/tiny-anexos-us/erp/ODk4NTQ1NzA2/c2e7f2011288400bc79594686a46100e.webp</t>
  </si>
  <si>
    <t>904721519</t>
  </si>
  <si>
    <t>VX2018006</t>
  </si>
  <si>
    <t>V-Paint 20ml</t>
  </si>
  <si>
    <t>7898511027158</t>
  </si>
  <si>
    <t>&lt;p&gt;V-Paint - Ceramic Coating com Proteção de até 2 Anos&lt;br&gt;&lt;br&gt;V-Paint é um revestimento cerâmico de alta performance para pintura veicular, desenvolvido com moléculas de silício que formam uma barreira nanotecnológica durável e resistente. Proporciona proteção contra agentes externos, brilho profundo e hidrorrepelência excepcional, mantendo seu veículo com aparência impecável por até 2 anos. &lt;br&gt;&lt;br&gt;Benefícios Incomparáveis:&lt;br&gt;- Durabilidade Superior:** Proteção cerâmica que resiste até 2 anos. &lt;br&gt;- Proteção Completa:** Repele água, protege contra raios UV, maresia, chuva ácida, seivas e microrriscos. &lt;br&gt;- Brilho Intenso:** Garante um acabamento com brilho profundo e aspecto aveludado. &lt;br&gt;- Rendimento Eficiente:** Ideal para revestir 1 veículo completo, incluindo rodas. &lt;br&gt;&lt;br&gt;Modo de Uso: &lt;br&gt;1. Certifique-se de que a pintura esteja limpa, seca e sem riscos visíveis. &lt;br&gt;2. Com o aplicador envolto em microfibra de suede, aplique o produto em movimentos cruzados em áreas de até 80cm x 80cm. &lt;br&gt;3. Realize o acabamento com uma toalha de microfibra limpa e finalize com um pano ultrafino para maximizar o brilho. &lt;br&gt;4. Repita o processo até a conclusão do veículo. Para corrigir manchas, reaplique o produto e remova dentro de 1 minuto. &lt;br&gt;&lt;br&gt;Dicas de Manutenção: &lt;br&gt;- Utilize Sio2-Pro a cada 30-45 dias para renovar o brilho e prolongar a proteção. &lt;br&gt;- Evite produtos ácidos, básicos ou à base de solventes. &lt;br&gt;- Realize a primeira lavagem somente após 6 dias da aplicação. &lt;br&gt;- Sempre lave à sombra e utilize produtos adequados como V-Floc. &lt;br&gt;&lt;br&gt;Importante: &lt;br&gt;- Siga rigorosamente as instruções para garantir máxima durabilidade. &lt;br&gt;- Evite o uso em superfícies de couro e plástico. &lt;br&gt;&lt;br&gt;Itens Inclusos:&lt;br&gt;1 V-Paint Vitrificador para Vidros (20ml)&lt;br&gt;&lt;br&gt;Proteção premium para seu veículo com V-Paint – nanotecnologia a serviço do brilho e da durabilidade!&lt;/p&gt;</t>
  </si>
  <si>
    <t>https://s3.amazonaws.com/tiny-anexos-us/erp/ODk4NTQ1NzA2/5896325a528c5e5b30c173e063e43e91.jpeg</t>
  </si>
  <si>
    <t>https://s3.amazonaws.com/tiny-anexos-us/erp/ODk4NTQ1NzA2/88f0dc5cbdbc6f852969f9280362453c.jpeg</t>
  </si>
  <si>
    <t>https://s3.amazonaws.com/tiny-anexos-us/erp/ODk4NTQ1NzA2/86b372800ac6329844fe8bf2afb43f01.jpeg</t>
  </si>
  <si>
    <t>https://s3.amazonaws.com/tiny-anexos-us/erp/ODk4NTQ1NzA2/7c6f8aa56f5a4aace6f35097f1d18499.jpeg</t>
  </si>
  <si>
    <t>https://s3.amazonaws.com/tiny-anexos-us/erp/ODk4NTQ1NzA2/0afd343f20bde52b4df1054633ec0747.jpeg</t>
  </si>
  <si>
    <t>https://s3.amazonaws.com/tiny-anexos-us/erp/ODk4NTQ1NzA2/ff1d2274a8b10bd8545e167b198a5427.jpeg</t>
  </si>
  <si>
    <t>932605966</t>
  </si>
  <si>
    <t>VX2018018</t>
  </si>
  <si>
    <t>V-Paint Pro 50ml</t>
  </si>
  <si>
    <t>https://s3.amazonaws.com/tiny-anexos-us/erp/ODk4NTQ1NzA2/ff0b8ccf24bafd2a0b224a9501ae31b2.webp</t>
  </si>
  <si>
    <t>919718560</t>
  </si>
  <si>
    <t>V-Plastic 20ml</t>
  </si>
  <si>
    <t>7898511027011</t>
  </si>
  <si>
    <t>&lt;p&gt;V-PLASTIC – O REVITALIZADOR QUE DEVOLVE A VIDA ÚTIL DE PLÁSTICOS POR ATÉ 2 ANOS!&lt;br&gt;&lt;br&gt;Renove plásticos desgastados e proteja os novos com o V-Plastic, o único coating semipermanente à base de SiO2 que combina brilho, resistência e durabilidade.&lt;br&gt;&lt;br&gt;Benefícios do V-Plastic:&lt;br&gt;- Restauração Profunda: Devolve o aspecto de novo a plásticos desbotados ou envelhecidos.&lt;br&gt;- Proteção UV: Bloqueia raios solares que causam desgaste e ressecamento.&lt;br&gt;- Durabilidade Comprovada: Efeito semipermanente de até 2 anos em plásticos restaurados.&lt;br&gt;- Prevenção Inteligente: Aumenta em 3x a vida útil de plásticos novos.&lt;br&gt;- Versatilidade: Aplicável em para-choques, painéis, capotas marítimas, borrachas e carros envelopados.&lt;br&gt;&lt;br&gt;Modo de Uso Simplificado (4 Passos):&lt;br&gt;1. Lave e descontamine a superfície com Revelax e uma toalha de microfibra.&lt;br&gt;2. Aplique o V-Plastic uniformemente com o aplicador de espuma.&lt;br&gt;3. Remova o excesso para ajustar o brilho (opcional).&lt;br&gt;4. Aguarde 3 horas para aplicar uma segunda camada (se necessário).&lt;br&gt;&lt;br&gt;Tempo de Cura (Fundamental!):&lt;br&gt;- 6 horas: Evite contato com chuva ou umidade.&lt;br&gt;- 72 horas: Cura total para máxima resistência.&lt;br&gt;&lt;br&gt;Ideal Para:&lt;br&gt;- Donos de carros, barcos e motos que querem plásticos como novos.&lt;br&gt;- Quem busca proteção duradoura contra sol, sal e agentes químicos.&lt;br&gt;- Profissionais de detailing que desejam resultados premium.&lt;br&gt;&lt;br&gt;Atenção:&lt;br&gt;- Não use em couro.&lt;br&gt;- Cuidado com ingestão e contato prolongado com a pele.&lt;br&gt;- Mantenha fora do alcance de crianças e animais.&lt;br&gt;&lt;br&gt;NÃO DEIXE SEUS PLÁSTICOS ENVELHECEREM!&lt;br&gt;Garanta já o seu V-Plastic e proteja seus plásticos com qualidade profissional.&lt;br&gt;&lt;br&gt;Conteúdo da Embalagem:&lt;br&gt;1 V-Plastic 20ml (pronto para uso).&lt;/p&gt;</t>
  </si>
  <si>
    <t>https://s3.amazonaws.com/tiny-anexos-us/erp/ODk4NTQ1NzA2/0ad1a23b690fd78d0d840d0270e1f8cb.jpeg</t>
  </si>
  <si>
    <t>https://s3.amazonaws.com/tiny-anexos-us/erp/ODk4NTQ1NzA2/29c870d0bce93f684805b545714fead5.jpeg</t>
  </si>
  <si>
    <t>https://s3.amazonaws.com/tiny-anexos-us/erp/ODk4NTQ1NzA2/6782641a36c25a20331f6a8485bcdf10.jpeg</t>
  </si>
  <si>
    <t>https://s3.amazonaws.com/tiny-anexos-us/erp/ODk4NTQ1NzA2/02503353c89a9d949fe11c3f993a5875.jpeg</t>
  </si>
  <si>
    <t>https://s3.amazonaws.com/tiny-anexos-us/erp/ODk4NTQ1NzA2/7a01a7c3466c3f1b57c1880dcbe9c1cd.jpeg</t>
  </si>
  <si>
    <t>https://s3.amazonaws.com/tiny-anexos-us/erp/ODk4NTQ1NzA2/31f5c237ec2d9abd2fb94a93620eeee4.jpeg</t>
  </si>
  <si>
    <t>904723931</t>
  </si>
  <si>
    <t>V10 - Corte Verniz Asiático 500ml</t>
  </si>
  <si>
    <t>&lt;p&gt;Polidor V10 - Linha Asiática para Verniz Macio - 500ml&lt;br&gt;&lt;br&gt;O Polidor V10 é a solução definitiva para tratar pinturas de verniz macio. Desenvolvido com uma fórmula exclusiva, o produto remove riscos de lixa P1.200 a P1.500 grit, oxidações e defeitos profundos em superfícies negligenciadas. Com padrão de corte controlado, ele proporciona um acabamento de altíssimo nível e brilho intenso, podendo ser trabalhado por longos períodos sem empastar e com baixa formação de pó, otimizando o processo de polimento.&lt;br&gt;&lt;br&gt;Principais Benefícios&lt;br&gt;&lt;br&gt;- Alto Poder de Corte: Remove riscos severos e oxidações.&lt;br&gt;- Acabamento Impecável: Excelente brilho e acabamento uniforme.&lt;br&gt;- Fácil Aplicação: Longo tempo de trabalho sem empastamento.&lt;br&gt;- Baixa Formação de Pó: Reduz a necessidade de limpeza posterior.&lt;br&gt;&lt;br&gt;Uso Recomendado&lt;br&gt;&lt;br&gt;- Superfícies Compatíveis: Pintura, superfícies cromadas, black piano e rodas.&lt;br&gt;- Boina Ideal: Utilize a Boina de Refino Voxer, projetada para corrigir defeitos agressivos e médios, garantindo um acabamento quase perfeito.&lt;br&gt;&lt;br&gt;Rotação de Trabalho&lt;br&gt;&lt;br&gt;- Politriz Rotativa: 1.200 a 1.400 rpm (pressão leve a moderada).&lt;br&gt;- Politriz Roto Orbital: 2.800 a 3.520 rpm.&lt;br&gt;&lt;br&gt;Modo de Uso&lt;br&gt;&lt;br&gt;1. Agite bem antes de usar e limpe a superfície a ser polida.&lt;br&gt;2. Aplique o produto em uma área de até 50cm x 50cm.&lt;br&gt;3. Utilize uma politriz com boina de corte na velocidade indicada, exercendo pressão moderada e realizando passadas cruzadas.&lt;br&gt;4. Continue até o produto formar uma camada fina e transparente, revelando o brilho desejado.&lt;br&gt;5. Se necessário, repita o processo. Remova o excesso com uma toalha de microfibra.&lt;br&gt;&lt;br&gt;Informações Adicionais&lt;br&gt;&lt;br&gt;- Não recomendado para uso em: Plástico, couro e vidro.&lt;br&gt;- Precauções: Produto tóxico em caso de ingestão. Evite contato prolongado com a pele e conserve fora do alcance de crianças e animais.&lt;br&gt;&lt;br&gt;Itens Inclusos&lt;br&gt;&lt;br&gt;1 Polidor V10 - Linha Asiática (500ml)&lt;br&gt;&lt;br&gt;Obtenha resultados profissionais com o Polidor V10, o aliado perfeito para revitalizar superfícies delicadas e garantir brilho e acabamento superiores!&lt;/p&gt;</t>
  </si>
  <si>
    <t>https://s3.amazonaws.com/tiny-anexos-us/erp/ODk4NTQ1NzA2/436706195ad2b487d7e7068ca6579aae.jpeg</t>
  </si>
  <si>
    <t>https://s3.amazonaws.com/tiny-anexos-us/erp/ODk4NTQ1NzA2/009f822037d16032d8dba38d257cc7ab.jpeg</t>
  </si>
  <si>
    <t>https://s3.amazonaws.com/tiny-anexos-us/erp/ODk4NTQ1NzA2/3f76375e8f7f1a165eddbda33365037f.jpeg</t>
  </si>
  <si>
    <t>904721523</t>
  </si>
  <si>
    <t>V20 - Refino Verniz Asiático 500ml</t>
  </si>
  <si>
    <t>7898511030745</t>
  </si>
  <si>
    <t>&lt;p&gt;Polidor V20 - Linha Asiática para Verniz Macio - 500ml O Polidor V20 foi desenvolvido especialmente para a etapa de refino em pinturas com verniz macio, como os encontrados em veículos de origem asiática. Com uma fórmula exclusiva, o produto remove marcas de lixa P2.000 a P2.500 grit, arranhões de mesma intensidade e marcas deixadas pelo corte, além de eliminar microrriscos. O resultado é um acabamento refinado com brilho intenso, perfeito para quem busca qualidade superior no polimento automotivo. Principais Benefícios - Correção Precisa: Remove marcas provenientes da etapa de corte e microrriscos. - Acabamento Superior: Proporciona brilho intenso e uniforme. - Fácil Aplicação: Pode ser usado por longos períodos sem empastar. - Versatilidade: Indicado para pintura, superfícies cromadas, black piano e rodas. Boina Ideal para Refino - Utilize a Boina de Espuma para Refino ou a Boina de Refino e Lustro Voxer para obter resultados ainda melhores. - Trabalhe em áreas de 50cm x 50cm, realizando passadas cruzadas e sobrepostas até formar uma película fina. Rotação de Trabalho - Politriz Rotativa: 1.000 a 1.200 rpm. - Politriz Roto Orbital: 2.240 a 2.880 opm. Modo de Uso 1. Agite bem antes de usar e limpe completamente a superfície a ser polida. 2. Aplique uma quantidade suficiente do produto em uma área de até 50cm x 50cm. 3. Utilize politriz rotativa ou roto orbital na velocidade indicada, com uma boina de espuma média. 4. Realize o polimento exercendo pressão moderada até obter o brilho desejado. 5. Se necessário, repita o processo e remova o excesso com uma toalha de microfibra. Informações Adicionais - Não recomendado para uso em: Plástico, couro e vidro. - Precauções: Produto tóxico em caso de ingestão. Evite contato prolongado com a pele e mantenha fora do alcance de crianças e animais. Itens Inclusos 1 Polidor V20 - Linha Asiática (500ml) Garanta um acabamento impecável e brilho excepcional com o Polidor V20, o parceiro ideal para a etapa de refino em polimentos automotivos!&lt;/p&gt;</t>
  </si>
  <si>
    <t>https://s3.amazonaws.com/tiny-anexos-us/erp/ODk4NTQ1NzA2/498a58f4fd582d43a6cf472c9fcdaccc.jpg</t>
  </si>
  <si>
    <t>https://s3.amazonaws.com/tiny-anexos-us/erp/ODk4NTQ1NzA2/5c640db8cb196125ba3607dfa5ec5741.jpg</t>
  </si>
  <si>
    <t>https://s3.amazonaws.com/tiny-anexos-us/erp/ODk4NTQ1NzA2/7112b219fc579b8aaea8221f2fbded79.jpg</t>
  </si>
  <si>
    <t>https://s3.amazonaws.com/tiny-anexos-us/erp/ODk4NTQ1NzA2/a39edad04c772d5aab6de0059d845993.jpg</t>
  </si>
  <si>
    <t>https://s3.amazonaws.com/tiny-anexos-us/erp/ODk4NTQ1NzA2/872f1fe1b076b715218c567efd629df1.jpg</t>
  </si>
  <si>
    <t>https://s3.amazonaws.com/tiny-anexos-us/erp/ODk4NTQ1NzA2/e1a8ba03fb19035a9c2ed1d7956e773e.jpg</t>
  </si>
  <si>
    <t>904721527</t>
  </si>
  <si>
    <t>V30 - Lustro Verniz Asiático 500ml</t>
  </si>
  <si>
    <t>45</t>
  </si>
  <si>
    <t>7898511030561</t>
  </si>
  <si>
    <t>&lt;p&gt;Polidor V30 - Lustro para Verniz Asiático (500ml)&lt;br&gt;&lt;br&gt;O Polidor V30 é a escolha ideal para o acabamento final em pinturas de verniz macio, especialmente os asiáticos. Este composto lustrador de alta performance elimina hologramas, marcas superficiais e microrriscos, proporcionando um brilho intenso e acabamento impecável.&lt;br&gt;&lt;br&gt;Formulado para uso prático e eficiente, é compatível com politrizes rotativas e roto orbitais, garantindo versatilidade e resultados profissionais em superfícies como pintura automotiva, black piano, cromados e rodas.&lt;br&gt;&lt;br&gt;Destaques do Produto&lt;br&gt;- Alto Rendimento: Economia no uso, cobrindo áreas maiores com menos produto.&lt;br&gt;- Brilho Profundo: Perfeito para etapas de lustro, entregando acabamento refinado.&lt;br&gt;- Compatibilidade Versátil: Ideal para politriz rotativa e roto orbital.&lt;br&gt;- Uso em Diversas Superfícies: Pinturas automotivas, black piano, cromados e rodas.&lt;br&gt;&lt;br&gt;Modo de Uso&lt;br&gt;1. Certifique-se de que a superfície está limpa, fria e seca.&lt;br&gt;2. Agite bem antes de usar.&lt;br&gt;3. Aplique uma pequena quantidade na boina de lustro apropriada.&lt;br&gt;4. Espalhe o produto na área desejada (50x50cm a 70x70cm) com a máquina desligada.&lt;br&gt;5. Ligue a politriz e trabalhe com:&lt;br&gt;Politriz Rotativa: Velocidade de 800 a 1000 rpm.&lt;br&gt;Politriz Roto Orbital: Velocidade de 1600 a 2240 opm.&lt;br&gt;6. Realize passadas cruzadas até formar uma película fina e transparente.&lt;br&gt;7. Remova o excesso com uma toalha de microfibra para revelar o brilho.&lt;br&gt;&lt;br&gt;Boinas Recomendadas&lt;br&gt;- Boina de Espuma para Refino e Lustro.&lt;br&gt;- Boina de Lustro Voxer.&lt;br&gt;&lt;br&gt;Informações Técnicas&lt;br&gt;- Diluição: Pronto para uso.&lt;br&gt;- Áreas de Aplicação: Pintura, black piano, cromados e rodas.&lt;br&gt;- Rotação de Trabalho:&lt;br&gt;Rotativa: 800 a 1000 rpm.&lt;br&gt;Roto Orbital: 1600 a 2240 opm.&lt;br&gt;&lt;br&gt;Precauções&lt;br&gt;- Produto perigoso em caso de ingestão.&lt;br&gt;- Evite contato prolongado com a pele.&lt;br&gt;- Lave as mãos após o uso.&lt;br&gt;- Conserve fora do alcance de crianças e animais.&lt;br&gt;&lt;br&gt;Itens Inclusos&lt;br&gt;1 Polidor V30 - Lustro para Verniz Asiático (500ml).&lt;br&gt;&lt;br&gt;Obtenha o brilho perfeito com o Polidor V30 e alcance um acabamento profissional em superfícies delicadas!&lt;/p&gt;</t>
  </si>
  <si>
    <t>https://s3.amazonaws.com/tiny-anexos-us/erp/ODk4NTQ1NzA2/1dcdbc749cab1a6655fc924a83ab1b07.jpeg</t>
  </si>
  <si>
    <t>https://s3.amazonaws.com/tiny-anexos-us/erp/ODk4NTQ1NzA2/15e3ef222d4d9a927db43596063df68b.jpeg</t>
  </si>
  <si>
    <t>https://s3.amazonaws.com/tiny-anexos-us/erp/ODk4NTQ1NzA2/59b44e075bf42c38767e22a6ded8e64a.jpeg</t>
  </si>
  <si>
    <t>https://s3.amazonaws.com/tiny-anexos-us/erp/ODk4NTQ1NzA2/44beedadc1a7ff596164533c8ba01326.jpeg</t>
  </si>
  <si>
    <t>https://s3.amazonaws.com/tiny-anexos-us/erp/ODk4NTQ1NzA2/19c14a2f21d287b87c150d0168cc2f2c.jpeg</t>
  </si>
  <si>
    <t>https://s3.amazonaws.com/tiny-anexos-us/erp/ODk4NTQ1NzA2/d230ca4246a140bb91ae449f64496acd.jpeg</t>
  </si>
  <si>
    <t>904721531</t>
  </si>
  <si>
    <t>V40 - 4 em 1 500ml</t>
  </si>
  <si>
    <t>7898511030011</t>
  </si>
  <si>
    <t>&lt;p&gt;V40 Polidor 4 em 1 - Polimento Completo com Proteção de Cera de Carnaúba&lt;/p&gt; &lt;p&gt;V40 é o polidor perfeito para vernizes asiáticos ou macios, oferecendo eficiência e versatilidade em um único produto. Com sua fórmula 4 em 1, o V40 pode ser utilizado em todas as etapas do polimento — corte, refino e lustro — apenas ajustando a escolha das boinas. Além disso, ele promove leve proteção à pintura com cera de carnaúba, garantindo excelente acabamento.&lt;/p&gt; &lt;p&gt;Principais Diferenciais do V40:&lt;/p&gt; &lt;p&gt;- Versatilidade Completa: Atua nas três etapas do polimento.&lt;br&gt;- Proteção Adicional: Inclui cera de carnaúba para brilho e proteção leve.&lt;br&gt;- Acabamento Profissional: Garante superfícies impecáveis em vernizes macios.&lt;/p&gt; &lt;p&gt;Diluição:&lt;br&gt;Pronto para uso.&lt;/p&gt; &lt;p&gt;Aplicações Recomendadas:&lt;/p&gt; &lt;p&gt;- Pintura automotiva.&lt;br&gt;- Superfícies cromadas e black piano.&lt;br&gt;- Rodas.&lt;/p&gt; &lt;p&gt;Boina Ideal e Método de Trabalho:&lt;/p&gt; &lt;p&gt;- Escolha a boina conforme a etapa do polimento (corte, refino ou lustro).&lt;br&gt;- Trabalhe em áreas de até 50cm x 50cm.&lt;br&gt;- Realize passadas cruzadas e sobrepostas até formar uma película fina e transparente.&lt;/p&gt; &lt;p&gt;Rotação de Trabalho:&lt;/p&gt; &lt;p&gt;- Politriz Rotativa: 800 a 1400 RPM.&lt;br&gt;- Politriz Roto-Orbital: 1600 a 4800 OPM.&lt;/p&gt; &lt;p&gt;Modo de Uso:&lt;/p&gt; &lt;p&gt;1. Agite bem o produto antes de utilizar.&lt;br&gt;2. Certifique-se de que a superfície esteja limpa e seca.&lt;br&gt;3. Aplique o V40 diretamente na peça e selecione a boina adequada para a etapa do polimento.&lt;br&gt;4. Ligue a politriz e trabalhe com pressão moderada até atingir o brilho desejado.&lt;br&gt;5. Remova o excesso de produto com uma toalha de microfibra limpa e seca.&lt;br&gt;6. Caso necessário, repita o processo.&lt;/p&gt; &lt;p&gt;Recomendações Adicionais:&lt;/p&gt; &lt;p&gt;- Após o polimento, proteja a pintura com ceras ou selantes especiais:&lt;br&gt;  Para cores escuras e tons vibrantes: Selante Sintético V-80 ou Native Paste Wax - Black Edition.&lt;br&gt;  Para cores claras e tons suaves: Blend Paste Wax ou Native Paste Wax.&lt;br&gt;- Evite exposição ao sol e superfícies aquecidas durante a aplicação.&lt;br&gt;- Em caso de contato com plásticos, couro ou vidro, limpe imediatamente com uma toalha de microfibra.&lt;/p&gt; &lt;p&gt;Precauções:&lt;/p&gt; &lt;p&gt;- Produto tóxico por ingestão.&lt;br&gt;- Evite contato prolongado com a pele e lave as mãos após o uso.&lt;br&gt;- Mantenha fora do alcance de crianças e animais domésticos.&lt;/p&gt; &lt;p&gt;Itens Inclusos:&lt;/p&gt; &lt;p&gt;1 V40 Polidor 4 em 1 - 500ml.&lt;/p&gt; &lt;p&gt;Transforme o polimento do seu veículo com V40, garantindo eficiência, brilho e acabamento de alto padrão em todas as etapas!&lt;/p&gt;</t>
  </si>
  <si>
    <t>https://s3.amazonaws.com/tiny-anexos-us/erp/ODk4NTQ1NzA2/f299ad01547e3c9903b06a28368bcbff.jpeg</t>
  </si>
  <si>
    <t>https://s3.amazonaws.com/tiny-anexos-us/erp/ODk4NTQ1NzA2/6041e5b4ab54073b0c5e846e674c4fe5.jpeg</t>
  </si>
  <si>
    <t>https://s3.amazonaws.com/tiny-anexos-us/erp/ODk4NTQ1NzA2/09cba8389382839ddd7e1363c565d8bc.jpeg</t>
  </si>
  <si>
    <t>https://s3.amazonaws.com/tiny-anexos-us/erp/ODk4NTQ1NzA2/2075a8895872364cb8efa74296bc607b.jpeg</t>
  </si>
  <si>
    <t>https://s3.amazonaws.com/tiny-anexos-us/erp/ODk4NTQ1NzA2/8128d62d3e82ea63fa605f6d9ce7c171.jpeg</t>
  </si>
  <si>
    <t>https://s3.amazonaws.com/tiny-anexos-us/erp/ODk4NTQ1NzA2/c07eb6b6d5fe0a3e40fafafaff106ccf.jpeg</t>
  </si>
  <si>
    <t>904723939</t>
  </si>
  <si>
    <t>VARA155MF</t>
  </si>
  <si>
    <t>Vara De Pesca Maxforce Millenium Ii Pbm 1551 10-20Lb 1,55M</t>
  </si>
  <si>
    <t>Esportes e Fitness &gt; Camping, Caça e Pesca &gt; Pesca &gt; Varas e Acessórios &gt; Varas</t>
  </si>
  <si>
    <t>904744180</t>
  </si>
  <si>
    <t>VARAMF155+MOLINETE1000</t>
  </si>
  <si>
    <t>Vara De Pesca Maxforce Millenium Ii Pbm 1551 10-20Lb 1,55M + Molinete 1000</t>
  </si>
  <si>
    <t>9507.10.00</t>
  </si>
  <si>
    <t>7896558443252</t>
  </si>
  <si>
    <t>&lt;p&gt;Kit de Pescaria Completo - Vara e Molinete Ideal para quem deseja começar a pescar, este kit combina uma vara de pesca e um molinete em um único combo prático e acessível. Garanta já o seu e esteja pronto para a próxima pescaria! Itens Inclusos - Vara de Pesca: Maxforce Millenium II PBM 1551 10-20lb 1,55m - Pesca Brasil - Molinete: Orbital Modelo 1000 com 4 rolamentos Especificações da Vara de Pesca - Marca: Pesca Brasil - Modelo: Spinning - Número de partes: 1 - Tamanho: 1,55 metros - Libragem: 10-20lb - Ação: Média - Força: Média - Material do Cabo: Composto por EVA, antideslizante - Material da Vara: Fibra de vidro - Passadores: 4 + 1 ponteira - Peso: 190 gramas - Cor: Azul Especificações do Molinete - Marca: Pesca Brasil - Modelo: Orbital 1000 Ambidestro - Material: Carretel em alumínio e rolamentos em aço - Pinhão: Latão maciço com engrenagens em zamac de alto impacto - Sistema Balanceado - Relação de Recolhimento: 5.2:1 - Rolamentos: 4 (3BB + 1RB) - Arrasto Máximo: 7 kg - Carretel de Arremesso Longo - Manivela de Acionamento Rápido - Manivela Intercambiável: Direita e esquerda - Capacidade de Linha: - 0.20-200 mm/m - 0.22-160 mm/m - 0.28-100 mm/m - 0.22-180 mm/m - 0.28-110 mm/m - 0.30-90 mm/m Atenção Molinete: Não acompanha linha Garanta já o seu Kit de Pescaria Completo e esteja preparado para qualquer aventura na pesca!&lt;/p&gt;</t>
  </si>
  <si>
    <t>28.064.00</t>
  </si>
  <si>
    <t>https://s3.amazonaws.com/tiny-anexos-us/erp/ODk4NTQ1NzA2/8533cfb8e0ccf648249dd6223670637f.jpg</t>
  </si>
  <si>
    <t>https://s3.amazonaws.com/tiny-anexos-us/erp/ODk4NTQ1NzA2/68e7c8ba40e14c92d13057c9a9339a61.jpg</t>
  </si>
  <si>
    <t>https://s3.amazonaws.com/tiny-anexos-us/erp/ODk4NTQ1NzA2/f929c76d515c62c37de86dd7cee0d9a0.jpg</t>
  </si>
  <si>
    <t>https://s3.amazonaws.com/tiny-anexos-us/erp/ODk4NTQ1NzA2/552c10b73de399071035e8fdd343ee47.jpg</t>
  </si>
  <si>
    <t>https://s3.amazonaws.com/tiny-anexos-us/erp/ODk4NTQ1NzA2/a25563a6ec9182c351862cdff4c6fc1f.jpg</t>
  </si>
  <si>
    <t>https://s3.amazonaws.com/tiny-anexos-us/erp/ODk4NTQ1NzA2/1b2440546ba6476827b1177b0547fddf.jpg</t>
  </si>
  <si>
    <t>904744184</t>
  </si>
  <si>
    <t>VARAMF155+MOLINETE2000</t>
  </si>
  <si>
    <t>Vara De Pesca Maxforce Millenium Ii Pbm 1551 10-20Lb 1,55M + Molinete 2000</t>
  </si>
  <si>
    <t>&lt;p&gt;Kit de Pescaria Completo - Vara e Molinete Ideal para quem deseja começar a pescar, este kit combina uma vara de pesca e um molinete em um único combo prático e acessível. Garanta já o seu e esteja pronto para a próxima pescaria! Itens Inclusos - Vara de Pesca: Maxforce Millenium II PBM 1551 10-20lb 1,55m - Pesca Brasil - Molinete: Orbital Modelo 2000 com 4 rolamentos Especificações da Vara de Pesca - Marca: Pesca Brasil - Modelo: Spinning - Número de partes: 1 - Tamanho: 1,55 metros - Libragem: 10-20lb - Ação: Média - Força: Média - Material do Cabo: Composto por EVA, antideslizante - Material da Vara: Fibra de vidro - Passadores: 4 + 1 ponteira - Peso: 190 gramas - Cor: Azul Especificações do Molinete - Marca: Pesca Brasil - Modelo: Orbital 2000 Ambidestro - Material: Carretel em alumínio e rolamentos em aço - Pinhão: Latão maciço com engrenagens em zamac de alto impacto - Sistema Balanceado - Relação de Recolhimento: 5.2:1 - Rolamentos: 4 (3BB + 1RB) - Arrasto Máximo: 7 kg - Carretel de Arremesso Longo - Manivela de Acionamento Rápido - Manivela Intercambiável: Direita e esquerda - Capacidade de Linha: - 0.20-200 mm/m - 0.22-160 mm/m - 0.28-100 mm/m - 0.22-180 mm/m - 0.28-110 mm/m - 0.30-90 mm/m Atenção Molinete: Não acompanha linha Garanta já o seu Kit de Pescaria Completo e esteja preparado para qualquer aventura na pesca!&lt;/p&gt;</t>
  </si>
  <si>
    <t>https://s3.amazonaws.com/tiny-anexos-us/erp/ODk4NTQ1NzA2/cdfb2ac10f6f2fe838b4bee65f764ed7.jpg</t>
  </si>
  <si>
    <t>https://s3.amazonaws.com/tiny-anexos-us/erp/ODk4NTQ1NzA2/9dc9c448bd648064ec341a8f94cca6da.jpg</t>
  </si>
  <si>
    <t>https://s3.amazonaws.com/tiny-anexos-us/erp/ODk4NTQ1NzA2/db3a678860f48a595220785fa202a919.jpg</t>
  </si>
  <si>
    <t>https://s3.amazonaws.com/tiny-anexos-us/erp/ODk4NTQ1NzA2/4981f183090417c4d20afe9be19fd0e8.jpg</t>
  </si>
  <si>
    <t>https://s3.amazonaws.com/tiny-anexos-us/erp/ODk4NTQ1NzA2/35c53a548f4fb0156716899f06e48fca.jpg</t>
  </si>
  <si>
    <t>https://s3.amazonaws.com/tiny-anexos-us/erp/ODk4NTQ1NzA2/4c5f9ffe11932bb4ca5381c3ee48400d.jpg</t>
  </si>
  <si>
    <t>904744189</t>
  </si>
  <si>
    <t>VARAMF155+MOLINETE500</t>
  </si>
  <si>
    <t>Vara De Pesca Maxforce Millenium Ii Pbm 1551 10-20Lb 1,55M + Molinete 500</t>
  </si>
  <si>
    <t>&lt;p&gt;Kit de Pescaria Completo - Vara e Molinete Ideal para quem deseja começar a pescar, este kit combina uma vara de pesca e um molinete em um único combo prático e acessível. Garanta já o seu e esteja pronto para a próxima pescaria! Itens Inclusos - Vara de Pesca: Maxforce Millenium II PBM 1551 10-20lb 1,55m - Pesca Brasil - Molinete: Orbital Modelo 500 com 4 rolamentos Especificações da Vara de Pesca - Marca: Pesca Brasil - Modelo: Spinning - Número de partes: 1 - Tamanho: 1,55 metros - Libragem: 10-20lb - Ação: Média - Força: Média - Material do Cabo: Composto por EVA, antideslizante - Material da Vara: Fibra de vidro - Passadores: 4 + 1 ponteira - Peso: 190 gramas - Cor: Azul Especificações do Molinete - Marca: Pesca Brasil - Modelo: Orbital 500 Ambidestro - Material: Carretel em alumínio e rolamentos em aço - Pinhão: Latão maciço com engrenagens em zamac de alto impacto - Sistema Balanceado - Relação de Recolhimento: 5.2:1 - Rolamentos: 4 (3BB + 1RB) - Arrasto Máximo: 7 kg - Carretel de Arremesso Longo - Manivela de Acionamento Rápido - Manivela Intercambiável: Direita e esquerda - Capacidade de Linha: - 0.18 / 160 mm/m - 0.25 / 130 mm/m Atenção Molinete: Não acompanha linha Garanta já o seu Kit de Pescaria Completo e esteja preparado para qualquer aventura na pesca!&lt;/p&gt;</t>
  </si>
  <si>
    <t>https://s3.amazonaws.com/tiny-anexos-us/erp/ODk4NTQ1NzA2/2e9c53d1c7773638b62764f7fcc3dc46.jpg</t>
  </si>
  <si>
    <t>https://s3.amazonaws.com/tiny-anexos-us/erp/ODk4NTQ1NzA2/5e09037b61b3f64b575fbbd1c957c5c7.jpg</t>
  </si>
  <si>
    <t>https://s3.amazonaws.com/tiny-anexos-us/erp/ODk4NTQ1NzA2/e872c7662b6d167833951aeab83c85d1.jpg</t>
  </si>
  <si>
    <t>https://s3.amazonaws.com/tiny-anexos-us/erp/ODk4NTQ1NzA2/b23413c1c99ebbb44b6eb75354ae6747.jpg</t>
  </si>
  <si>
    <t>https://s3.amazonaws.com/tiny-anexos-us/erp/ODk4NTQ1NzA2/4278433ef23fdee4384b376140d12d89.jpg</t>
  </si>
  <si>
    <t>https://s3.amazonaws.com/tiny-anexos-us/erp/ODk4NTQ1NzA2/63bb2377b93fa6c0169a60f475e22b90.jpg</t>
  </si>
  <si>
    <t>904721535</t>
  </si>
  <si>
    <t>VARA100MF</t>
  </si>
  <si>
    <t>Vara De Pesca Maxforce Millenium Ii Pbs 101 8-14Lb 1M</t>
  </si>
  <si>
    <t>&lt;p&gt;Vara De Pesca Para Molinete 1 Metro Maxforce II PBS 101 Apresentamos a Vara de pesca para molinete com 1 metro de tamanho, 8-14 lbs. Ideal para pesca leve, é composta por 1 parte e sua ação é considerada lenta. Construída em fibra de vidro maciça, possui passadores em óxido de alumínio reforçados. Características: - Modelo: PBS 101 - Tamanho: 1,00 m - Número de partes: 1 - Força: Ultra leve - Ação: Lenta - Linha: 8-14 lbs - Casting: 5-15 g - Cabo: 24,5 cm; - Número de passadores: e - Tipo de passadores: Óxido alumínio - Peso: 90 g - Composição: Fibra de vidro maciça Itens Inclusos: -1x Vara De Pesca Para Molinete 1 Metro Maxforce II PBS 101&lt;/p&gt;</t>
  </si>
  <si>
    <t>https://s3.amazonaws.com/tiny-anexos-us/erp/ODk4NTQ1NzA2/a5533c4f8805ae3cad431b26211f837b.jpg</t>
  </si>
  <si>
    <t>https://s3.amazonaws.com/tiny-anexos-us/erp/ODk4NTQ1NzA2/3c1a90e61127ecf10dcd35572a6191b9.jpg</t>
  </si>
  <si>
    <t>https://s3.amazonaws.com/tiny-anexos-us/erp/ODk4NTQ1NzA2/1678e22906ee0fd5ffc698596f833a09.jpg</t>
  </si>
  <si>
    <t>https://s3.amazonaws.com/tiny-anexos-us/erp/ODk4NTQ1NzA2/fa60acc180bb91a5174ea5340b3c833d.jpg</t>
  </si>
  <si>
    <t>https://s3.amazonaws.com/tiny-anexos-us/erp/ODk4NTQ1NzA2/8dd9ec7e34cf2dfab74aad7cb92eea25.jpg</t>
  </si>
  <si>
    <t>904744193</t>
  </si>
  <si>
    <t>VARAMF100+MOLINETE1000</t>
  </si>
  <si>
    <t>Vara De Pesca Maxforce Millenium Ii Pbs 101 8-14Lb 1M + Molinete 1000</t>
  </si>
  <si>
    <t>7896558443207</t>
  </si>
  <si>
    <t>&lt;p&gt;Kit de Pescaria Completo - Vara e Molinete Ideal para quem deseja começar a pescar, este kit combina uma vara de pesca e um molinete em um único combo prático e acessível. Garanta já o seu e esteja pronto para a próxima pescaria! Itens Inclusos - Vara de Pesca: Maxforce Millenium II PBS 101 8-14lb 1m - Pesca Brasil - Molinete: Orbital Modelo 1000 com 4 rolamentos Especificações da Vara de Pesca - Marca: Pesca Brasil - Modelo: Spinning - Tamanho: 1,00 metro - Libragem: 8-14lb - Força: Ultraleve - Ação: Lenta - Número de partes: 1 - Material do Cabo: Composto por EVA, antideslizante - Material da Vara: Fibra de vidro - Passadores: 3 + 1 ponteira - Peso: 83 gramas - Cor: Verde Especificações do Molinete - Marca: Pesca Brasil - Modelo: Orbital 1000 Ambidestro - Material: Carretel em alumínio e rolamentos em aço - Pinhão: Latão maciço com engrenagens em zamac de alto impacto - Sistema Balanceado - Relação de Recolhimento: 5.2:1 - Rolamentos: 4 (3BB + 1RB) - Arrasto Máximo: 7 kg - Carretel de Arremesso Longo - Manivela de Acionamento Rápido - Manivela Intercambiável: Direita e esquerda - Capacidade de Linha: - 0.20-200 mm/m - 0.22-160 mm/m - 0.28-100 mm/m - 0.22-180 mm/m - 0.28-110 mm/m - 0.30-90 mm/m Atenção Molinete: Não acompanha linha Garanta já o seu Kit de Pescaria Completo e esteja preparado para qualquer aventura na pesca!&lt;/p&gt;</t>
  </si>
  <si>
    <t>https://s3.amazonaws.com/tiny-anexos-us/erp/ODk4NTQ1NzA2/8cdeac2e4072a51d1b9e87d7f670e9af.jpeg</t>
  </si>
  <si>
    <t>https://s3.amazonaws.com/tiny-anexos-us/erp/ODk4NTQ1NzA2/85883d13bbd75603a2985b0f600f845e.jpeg</t>
  </si>
  <si>
    <t>https://s3.amazonaws.com/tiny-anexos-us/erp/ODk4NTQ1NzA2/5a7e4a24eb0848a09d62da968c6f3a5d.jpeg</t>
  </si>
  <si>
    <t>https://s3.amazonaws.com/tiny-anexos-us/erp/ODk4NTQ1NzA2/381cf59b7b194405f39363099e2fec6a.jpeg</t>
  </si>
  <si>
    <t>https://s3.amazonaws.com/tiny-anexos-us/erp/ODk4NTQ1NzA2/93986a1d6cfc1d184280b94703e8ffb6.jpeg</t>
  </si>
  <si>
    <t>https://s3.amazonaws.com/tiny-anexos-us/erp/ODk4NTQ1NzA2/d26cfece1c1166a550682ae5c8ff371d.jpeg</t>
  </si>
  <si>
    <t>904744197</t>
  </si>
  <si>
    <t>VARAMF100+MOLINETE2000</t>
  </si>
  <si>
    <t>Vara De Pesca Maxforce Millenium Ii Pbs 101 8-14Lb 1M + Molinete 2000</t>
  </si>
  <si>
    <t>&lt;p&gt;Kit de Pescaria Completo - Vara e Molinete Ideal para quem deseja começar a pescar, este kit combina uma vara de pesca e um molinete em um único combo prático e acessível. Garanta já o seu e esteja pronto para a próxima pescaria! Itens Inclusos - Vara de Pesca: Maxforce Millenium II PBS 101 8-14lb 1m - Pesca Brasil - Molinete: Orbital Modelo 2000 com 4 rolamentos Especificações da Vara de Pesca - Marca: Pesca Brasil - Modelo: Spinning - Tamanho: 1,00 metro - Libragem: 8-14lb - Força: Ultraleve - Ação: Lenta - Número de partes: 1 - Material do Cabo: Composto por EVA, antideslizante - Material da Vara: Fibra de vidro - Passadores: 3 + 1 ponteira - Peso: 83 gramas - Cor: Verde Especificações do Molinete - Marca: Pesca Brasil - Modelo: Orbital 2000 Ambidestro - Material: Carretel em alumínio e rolamentos em aço - Pinhão: Latão maciço com engrenagens em zamac de alto impacto - Sistema Balanceado - Relação de Recolhimento: 5.2:1 - Rolamentos: 4 (3BB + 1RB) - Arrasto Máximo: 7 kg - Carretel de Arremesso Longo - Manivela de Acionamento Rápido - Manivela Intercambiável: Direita e esquerda - Capacidade de Linha: - 0.20-200 mm/m - 0.22-160 mm/m - 0.28-100 mm/m - 0.22-180 mm/m - 0.28-110 mm/m - 0.30-90 mm/m Atenção Molinete: Não acompanha linha Garanta já o seu Kit de Pescaria Completo e esteja preparado para qualquer aventura na pesca!&lt;/p&gt;</t>
  </si>
  <si>
    <t>https://s3.amazonaws.com/tiny-anexos-us/erp/ODk4NTQ1NzA2/93769fb49be9f9a1e2ae69c0ff82cb16.jpeg</t>
  </si>
  <si>
    <t>https://s3.amazonaws.com/tiny-anexos-us/erp/ODk4NTQ1NzA2/b88cd9664f596223e4bbb8baa4f76ca5.jpeg</t>
  </si>
  <si>
    <t>https://s3.amazonaws.com/tiny-anexos-us/erp/ODk4NTQ1NzA2/444374205398c5a82c95fb158a3dbc8c.jpeg</t>
  </si>
  <si>
    <t>https://s3.amazonaws.com/tiny-anexos-us/erp/ODk4NTQ1NzA2/4e0e5ad12ffd9cc913a4d428c6c93340.jpeg</t>
  </si>
  <si>
    <t>https://s3.amazonaws.com/tiny-anexos-us/erp/ODk4NTQ1NzA2/47f73f10d378d5bde1e6a43e62c954d8.jpeg</t>
  </si>
  <si>
    <t>https://s3.amazonaws.com/tiny-anexos-us/erp/ODk4NTQ1NzA2/a693bfd6fd697bc0f5eac50cb07ce111.jpeg</t>
  </si>
  <si>
    <t>904744202</t>
  </si>
  <si>
    <t>VARAMF100+MOLINETE500</t>
  </si>
  <si>
    <t>Vara De Pesca Maxforce Millenium Ii Pbs 101 8-14Lb 1M + Molinete 500</t>
  </si>
  <si>
    <t>https://s3.amazonaws.com/tiny-anexos-us/erp/ODk4NTQ1NzA2/c464b753e33a7d409e15d762811629e5.jpeg</t>
  </si>
  <si>
    <t>https://s3.amazonaws.com/tiny-anexos-us/erp/ODk4NTQ1NzA2/4fbda167eddd664746b4c6c0c6256aab.jpeg</t>
  </si>
  <si>
    <t>https://s3.amazonaws.com/tiny-anexos-us/erp/ODk4NTQ1NzA2/1c9d53d0d7b90268ea7725334b0df2c4.jpeg</t>
  </si>
  <si>
    <t>https://s3.amazonaws.com/tiny-anexos-us/erp/ODk4NTQ1NzA2/6a590d28a6b79b8c0f45db89fc129185.jpeg</t>
  </si>
  <si>
    <t>https://s3.amazonaws.com/tiny-anexos-us/erp/ODk4NTQ1NzA2/0824cee17f59f14478b288871552fcee.jpeg</t>
  </si>
  <si>
    <t>https://s3.amazonaws.com/tiny-anexos-us/erp/ODk4NTQ1NzA2/6cb5beef24bb49be051098af3eb8829b.jpeg</t>
  </si>
  <si>
    <t>904721539</t>
  </si>
  <si>
    <t>VARAPESCA-ACTION</t>
  </si>
  <si>
    <t>Vara De Pesca Maxpower Action 1,65M 10-20Lb + Molinete 4000 3 Rolamentos 1,75M De Linha</t>
  </si>
  <si>
    <t>7896558449797</t>
  </si>
  <si>
    <t>&lt;p&gt;Kit Pesca Vara Maxpower 1,65mts 20lbs + Molinete Rubi 4000 + Linha Mono 0,30mm - Pesca Brasil&lt;br&gt;&lt;br&gt;O kit Maxpower é composto por uma vara e um molinete para pesca. Este combo se destaca pela qualidade dos itens inclusos, proporcionando uma boa relação entre custo e benefício. O molinete possui 3 rolamentos, é extremamente resistente e vem com 100 metros de linha. Inclui uma vara Millenium de 1,65 metros, com capacidade de 10 a 20 libras, fabricada com materiais de alta resistência. Este kit é adequado para diversos tipos de pescaria.&lt;br&gt;&lt;br&gt;Especificações:&lt;br&gt;&lt;br&gt;Modelo: Millenium Maxpower&lt;br&gt;Medida: 1,65m&lt;br&gt;Partes: 2&lt;br&gt;Libragem: 10-20&lt;br&gt;Modelo do molinete: Maxpower 4000&lt;br&gt;Rolamentos: 3&lt;br&gt;Carretel em Grafite&lt;br&gt;Corpo em Plástico Injetado&lt;br&gt;Rolamento em aço&lt;br&gt;Capacidade de linha: 0,30mm - 175m&lt;br&gt;Marca: Pesca Brasil&lt;br&gt;Cor da linha: transparente&lt;br&gt;O molinete acompanha 100 metros de linha.&lt;/p&gt;</t>
  </si>
  <si>
    <t>https://s3.amazonaws.com/tiny-anexos-us/erp/ODk4NTQ1NzA2/d533f3aadd156a25edf88dba6775d91e.jpeg</t>
  </si>
  <si>
    <t>https://s3.amazonaws.com/tiny-anexos-us/erp/ODk4NTQ1NzA2/3255395803bdbcea5855128e0fe35e44.jpeg</t>
  </si>
  <si>
    <t>https://s3.amazonaws.com/tiny-anexos-us/erp/ODk4NTQ1NzA2/ba0e604684bbed706c239eb15744ca2d.jpeg</t>
  </si>
  <si>
    <t>https://s3.amazonaws.com/tiny-anexos-us/erp/ODk4NTQ1NzA2/fa8ba927bc5b03ffaedf31f511ed0c5c.jpeg</t>
  </si>
  <si>
    <t>https://s3.amazonaws.com/tiny-anexos-us/erp/ODk4NTQ1NzA2/004e90474db482fbee1623d85d374723.jpeg</t>
  </si>
  <si>
    <t>https://s3.amazonaws.com/tiny-anexos-us/erp/ODk4NTQ1NzA2/3a6759a23264989a2fc90b70e1eb7760.jpeg</t>
  </si>
  <si>
    <t>904721543</t>
  </si>
  <si>
    <t>VARAPESCA-MAXFORCE</t>
  </si>
  <si>
    <t>Vara Pesca Molinete 1,55M Maxforce Ii Pbm 1551 10-20Lb 1,55M</t>
  </si>
  <si>
    <t>MaxForce</t>
  </si>
  <si>
    <t>904721549</t>
  </si>
  <si>
    <t>VARAPESCA-IIPBM1551</t>
  </si>
  <si>
    <t>Vara Pesca Molinete 1,55M Maxforce Ii Pbm 1551 10-20Lb 1,55M - 1,55M | 10-20Lb - 1,00M | 8-14Lb</t>
  </si>
  <si>
    <t>904721555</t>
  </si>
  <si>
    <t>M-53</t>
  </si>
  <si>
    <t>Vedação Farol Dianteiro-Peças Patinete Elétrico Xiaomi M365</t>
  </si>
  <si>
    <t>&lt;p&gt;&lt;span style="color: #666666; font-family: Muli, sans-serif; font-size: 16px;"&gt;A substituição periódica da vedação garante melhor proteção contra a entrada de água e detritos que possam danificar as partes eletrônicas do veículo.&lt;/span&gt;&lt;/p&gt;</t>
  </si>
  <si>
    <t>923720284</t>
  </si>
  <si>
    <t>Verniz De Motor 1,5L</t>
  </si>
  <si>
    <t>7898511027073</t>
  </si>
  <si>
    <t>Verniz de Motor Vonixx – Proteção e Brilho para o Cofre do Motor | 1,5 Litros Produto com Nota Fiscal e Pronta Entrega  Descrição do produto:  - Desenvolvido para proteger e dar brilho às superfícies do motor  - Atua contra oxidação de partes metálicas e ressecamento de plásticos e borrachas  - Aplicados em partes metálicas, plásticas, superfícies pintadas e mangueiras de borracha  - Indicado para uso em chassis e caixas de rodas  - Forma um filme protetor com leve lubrificação, ideal para penetração em áreas de difícil acesso  - Composição à base de polímeros de alto peso molecular, com resistência a altas temperaturas  - Durabilidade de até 3 meses  Benefícios:  - Protege contra ressecamento e oxidação  - Restaura e renova o visual do cofre do motor  - Proporciona brilho uniforme  - Resiste a altas temperaturas  - Alta durabilidade  Modo de uso:  - Certifique-se de que a superfície esteja limpa e seca  - Aplique uma névoa fina do produto com pistola pulverizadora ou borrifador resistente a solventes  - Aguarde alguns minutos para a secagem  - Para acabamento mais seco, remova o excesso com toalha de microfibra limpa e seca  Adquira agora o Verniz de Motor Vonixx 1,5L e garanta proteção completa e brilho duradouro para o cofre do motor do seu veículo!</t>
  </si>
  <si>
    <t>https://s3.amazonaws.com/tiny-anexos-us/erp/ODk4NTQ1NzA2/5480f23bd6a816f920d6d890d6f453fa.jpeg</t>
  </si>
  <si>
    <t>https://s3.amazonaws.com/tiny-anexos-us/erp/ODk4NTQ1NzA2/812a710559cd86a7132038c31312114c.jpeg</t>
  </si>
  <si>
    <t>https://s3.amazonaws.com/tiny-anexos-us/erp/ODk4NTQ1NzA2/63e0e899e6f7cf4ed97d9949157bf1e3.jpeg</t>
  </si>
  <si>
    <t>https://s3.amazonaws.com/tiny-anexos-us/erp/ODk4NTQ1NzA2/adcd765cb085a6ca4b4c135bb075a44f.jpeg</t>
  </si>
  <si>
    <t>https://s3.amazonaws.com/tiny-anexos-us/erp/ODk4NTQ1NzA2/1731119fcc2d18dc624b8d19cb0b99db.jpeg</t>
  </si>
  <si>
    <t>https://s3.amazonaws.com/tiny-anexos-us/erp/ODk4NTQ1NzA2/0f3ae815db0c5b6370602ca338f9cb6b.jpeg</t>
  </si>
  <si>
    <t>vintexx/vonixx</t>
  </si>
  <si>
    <t>923720288</t>
  </si>
  <si>
    <t>Verniz De Motor Aerosol 400ML</t>
  </si>
  <si>
    <t>7898511037928</t>
  </si>
  <si>
    <t>Verniz de Motor Finalizador Vonixx – Brilho, Proteção e Renovação | 400ml Produto com Nota Fiscal e Pronta Entrega  Descrição do produto:  - Desenvolvido para renovar e proteger o cofre do motor com brilho intenso e acabamento profissional  - Fórmula resistente a altas temperaturas, ideal para uso em partes metálicas, plásticas e pintadas  - Protege contra oxidação, ferrugem e ressecamento  - Forma um filme levemente lubrificado que ajuda na conservação das peças  - Fácil aplicação com spray ou esponja, sem necessidade de ferramentas especiais  - Compatível com todos os tipos de motores  - Fragrância agradável e ação antipó  Benefícios:  - Brilho intenso e acabamento renovado  - Proteção contra oxidação e corrosão  - Filme lubrificante leve  - Resistência a altas temperaturas  - Restaura a cor original de peças desbotadas  - Evita o acúmulo de poeira e sujeira  - Aplicação fácil e prática  Durabilidade:  - Proteção de até 6 meses no cofre do motor  Garanta agora o seu Verniz de Motor Finalizador Vonixx 400ml e mantenha o motor do seu veículo com aparência impecável e proteção duradoura!</t>
  </si>
  <si>
    <t>https://s3.amazonaws.com/tiny-anexos-us/erp/ODk4NTQ1NzA2/f5a7c3b6fb1af7fc298ff4644b63aa40.jpg</t>
  </si>
  <si>
    <t>https://s3.amazonaws.com/tiny-anexos-us/erp/ODk4NTQ1NzA2/52eb5c2b9026d5f8650cb62b9f8cf23b.jpg</t>
  </si>
  <si>
    <t>https://s3.amazonaws.com/tiny-anexos-us/erp/ODk4NTQ1NzA2/496869888821368c53008fe7b0966bd3.jpg</t>
  </si>
  <si>
    <t>https://s3.amazonaws.com/tiny-anexos-us/erp/ODk4NTQ1NzA2/996b11195a46a93d3a284d6b49fd24dc.jpg</t>
  </si>
  <si>
    <t>https://s3.amazonaws.com/tiny-anexos-us/erp/ODk4NTQ1NzA2/4c2c7ce3ea3b0550532345534e9160bf.jpg</t>
  </si>
  <si>
    <t>https://s3.amazonaws.com/tiny-anexos-us/erp/ODk4NTQ1NzA2/fe2844fae380b3c36fdfc6a33a0250b9.jpg</t>
  </si>
  <si>
    <t>904721560</t>
  </si>
  <si>
    <t>Verom - Verniz de Motor 1,5l</t>
  </si>
  <si>
    <t>7898511032831</t>
  </si>
  <si>
    <t>&lt;p&gt;Verom - Protetor de Cofre do Motor e Superfícies Automotivas &lt;br&gt;&lt;br&gt;O Verom é um produto versátil e inovador, desenvolvido para proteger, dar brilho e renovar superfícies presentes no cofre do motor, como partes metálicas, plásticas, superfícies pintadas e mangueiras de borracha. Com sua fórmula à base d’água, o produto forma um filme protetor que adere perfeitamente mesmo em locais de difícil acesso, proporcionando proteção resistente a altas temperaturas e durabilidade de até 4 meses.&lt;br&gt;&lt;br&gt;Além de sua aplicação no motor, Verom pode ser utilizado em chassis e caixas de rodas, garantindo o mesmo acabamento acetinado e aparência renovada. &lt;br&gt;&lt;br&gt;Benefícios do Verom: &lt;br&gt;- À base d’água: Mais seguro para diversas superfícies. &lt;br&gt;- Alta Resistência: Suporta altas temperaturas sem perder a eficácia. &lt;br&gt;- Acabamento Acetinado: Realça o aspecto original das peças. &lt;br&gt;- Uso Versátil: Ideal para motores, chassis e caixas de rodas. &lt;br&gt;&lt;br&gt;Modo de Uso: &lt;br&gt;1. Certifique-se de que a superfície esteja limpa e seca antes da aplicação. &lt;br&gt;2. Aplique uma fina camada do produto utilizando uma pistola pulverizadora ou pulverizador manual até cobrir a peça completamente.&lt;br&gt;3. Deixe o produto secar por aproximadamente 1 hora para obter o acabamento ideal. &lt;br&gt;4. Para um acabamento mais fosco, remova o excesso com uma toalha de microfibra limpa e seca. &lt;br&gt;&lt;br&gt;Itens Inclusos: &lt;br&gt;1 Verom - Verniz de Motor (1,5L). &lt;br&gt;&lt;br&gt;Escolha Verom para proteger e renovar o cofre do motor e outras superfícies do seu veículo com acabamento profissional e duradouro!&lt;/p&gt;</t>
  </si>
  <si>
    <t>https://s3.amazonaws.com/tiny-anexos-us/erp/ODk4NTQ1NzA2/538d674a1504e6216cf101e31bda04d2.jpeg</t>
  </si>
  <si>
    <t>https://s3.amazonaws.com/tiny-anexos-us/erp/ODk4NTQ1NzA2/2386bbfd7da976ad082be47c689e3423.jpeg</t>
  </si>
  <si>
    <t>https://s3.amazonaws.com/tiny-anexos-us/erp/ODk4NTQ1NzA2/04af5f9dbbbd6d73d3ab3e093652b67d.jpeg</t>
  </si>
  <si>
    <t>https://s3.amazonaws.com/tiny-anexos-us/erp/ODk4NTQ1NzA2/d4b004932acd528241be5efe4e3595c0.jpeg</t>
  </si>
  <si>
    <t>https://s3.amazonaws.com/tiny-anexos-us/erp/ODk4NTQ1NzA2/52fc09e9eea8e820b2c1995988b95c72.jpeg</t>
  </si>
  <si>
    <t>https://s3.amazonaws.com/tiny-anexos-us/erp/ODk4NTQ1NzA2/c57fe6776735b83edb852bd296e5226b.jpeg</t>
  </si>
  <si>
    <t>923720291</t>
  </si>
  <si>
    <t>Vertex 1,5L</t>
  </si>
  <si>
    <t>7898511022467</t>
  </si>
  <si>
    <t>&lt;p&gt;Vertex Vonixx – Limpador de Estofados Automotivos e Residenciais | 1,5 Litros Produto com Nota Fiscal e Pronta Entrega Descrição do produto: - Produto de limpeza profunda desenvolvido para estofados automotivos e residenciais - Atua de forma eficaz em uma única etapa, proporcionando praticidade no dia a dia - Remove sujeiras pesadas e manchas difíceis com facilidade - Ideal para uso profissional ou doméstico Características: - Indicado para estofados de veículos e ambientes residenciais - Limpeza profunda e eficiente - Aplicação prática em uma etapa - Fórmula poderosa para sujeiras impregnadas Modo de uso: - Dilua o produto conforme as instruções do fabricante, se necessário - Aplique diretamente no estofado ou utilize um equipamento de extração - Esfregue levemente com escova ou pano - Remova o excesso com pano limpo e seco - Deixe secar naturalmente - Consulte sempre o rótulo para melhores resultados Garantia do vendedor: 3 meses Adquira agora o Vertex 1,5L da Vonixx e proporcione limpeza profunda e eficiente aos estofados do seu carro ou residência!&lt;/p&gt;</t>
  </si>
  <si>
    <t>https://s3.amazonaws.com/tiny-anexos-us/erp/ODk4NTQ1NzA2/5c5c1bd623da35c9a08101217036dbb8.jpg</t>
  </si>
  <si>
    <t>https://s3.amazonaws.com/tiny-anexos-us/erp/ODk4NTQ1NzA2/a691cc4cee0ad4f75335369a1da56e6c.jpg</t>
  </si>
  <si>
    <t>https://s3.amazonaws.com/tiny-anexos-us/erp/ODk4NTQ1NzA2/e7f66bc79c0f04b07edc5e0aa9d06c35.jpg</t>
  </si>
  <si>
    <t>https://s3.amazonaws.com/tiny-anexos-us/erp/ODk4NTQ1NzA2/82e07c1bfe850d74568c3b43629b4e96.jpg</t>
  </si>
  <si>
    <t>https://s3.amazonaws.com/tiny-anexos-us/erp/ODk4NTQ1NzA2/1214aa53c472018edc5c8a62ba8a973d.jpg</t>
  </si>
  <si>
    <t>https://s3.amazonaws.com/tiny-anexos-us/erp/ODk4NTQ1NzA2/05e22d5afb860872092447caa162652e.jpg</t>
  </si>
  <si>
    <t>937976500</t>
  </si>
  <si>
    <t>CJM65401PB</t>
  </si>
  <si>
    <t>[CJM65401] Bagageiro 1,40m - Preto</t>
  </si>
  <si>
    <t>CJM65401</t>
  </si>
  <si>
    <t>https://s3.amazonaws.com/tiny-anexos-us/erp/ODk4NTQ1NzA2/12079375329b070e75378ba4c6017dc6.png</t>
  </si>
  <si>
    <t>937982011</t>
  </si>
  <si>
    <t>CJM65702MB</t>
  </si>
  <si>
    <t>[CJM65702] Bagageiro 1,70m - Preto</t>
  </si>
  <si>
    <t>CJM65702</t>
  </si>
  <si>
    <t>https://s3.amazonaws.com/tiny-anexos-us/erp/ODk4NTQ1NzA2/479d3087b772906b8a0def5992d7b8bf.png</t>
  </si>
  <si>
    <t>937984665</t>
  </si>
  <si>
    <t>CP-17001CP</t>
  </si>
  <si>
    <t>[CP-17001] Travessa, Tamanho: C - Prata</t>
  </si>
  <si>
    <t>CP-17001</t>
  </si>
  <si>
    <t>Suporte Rack de Teto Travessa X-Rack Para Volvo XC40 2018 2019 2020 2021 2022 2023 2024  Um carro tamanho família como o seu merece ganhar ainda mais espaço para que você leve toda a bagagem e aproveite cada momento das viagens. Por isso, não demore e instale o Rack de Teto Travessa.  Ideal para que você leve carga com até 45kg, ele é instalado de maneira simples e sem a necessidade da qualquer adaptação diretamente nas longarinas do veículo.   Aplicação: Não é Necessário Furar o Veículo, pois é instalado nas Longarinas   Especificação Técnica:  * Modelo Transversal; * Barras de Alumínio de Alta Resistência; * Possui Ponteiras em alumínio ;  Acabamento na Cor Prata com Ponteiras Pretas  Pintura eletrostática com tratamento  Suporta Até 45Kg de Carga Bem Distribuída  Não é Necessário Furar o Veículo, pois é instalado nas Longarinas    Conteúdo da Embalagem:  * 02 perfil de alumínio na cor preta * 04 ponteiras em alumínio preto   Importante:  Valor do Kit Completo Par Imagens meramente ilustrativas Não nos responsabilizamos por instalações mal feitas.</t>
  </si>
  <si>
    <t>https://s3.amazonaws.com/tiny-anexos-us/erp/ODk4NTQ1NzA2/7b9cd17b2c3875d753f9eb61accf03f1.jpeg</t>
  </si>
  <si>
    <t>https://s3.amazonaws.com/tiny-anexos-us/erp/ODk4NTQ1NzA2/947ff21f1f073a52254c0c1790686641.jpeg</t>
  </si>
  <si>
    <t>https://s3.amazonaws.com/tiny-anexos-us/erp/ODk4NTQ1NzA2/bf5ad5b431a4068a8bd9793b49ca84bc.jpeg</t>
  </si>
  <si>
    <t>https://s3.amazonaws.com/tiny-anexos-us/erp/ODk4NTQ1NzA2/4e737137f07f4de9e48a297abe763835.jpeg</t>
  </si>
  <si>
    <t>https://s3.amazonaws.com/tiny-anexos-us/erp/ODk4NTQ1NzA2/770c39447cfa2316f1df67fb9a5a2f92.jpeg</t>
  </si>
  <si>
    <t>https://s3.amazonaws.com/tiny-anexos-us/erp/ODk4NTQ1NzA2/a512260ccef2dbb1acc3e3cda44ca888.jpeg</t>
  </si>
  <si>
    <t>937973750</t>
  </si>
  <si>
    <t>CP-307CGGB</t>
  </si>
  <si>
    <t>[CP-307C] Gradeado Gigante 140 X 100cm, CP-324-48" - Preto</t>
  </si>
  <si>
    <t>CP-307C</t>
  </si>
  <si>
    <t>937971140</t>
  </si>
  <si>
    <t>CP-307CGB</t>
  </si>
  <si>
    <t>[CP-307C] Gradeado Grande 140 X 100cm, CP-324-48" - Preto</t>
  </si>
  <si>
    <t>937968864</t>
  </si>
  <si>
    <t>CP-307CMB</t>
  </si>
  <si>
    <t>[CP-307C] Gradeado Médio 127 X 96cm, CP-324-48" - Preto</t>
  </si>
  <si>
    <t>937965845</t>
  </si>
  <si>
    <t>CP-501-3GB</t>
  </si>
  <si>
    <t>[CP-501-3] Gradeado 140 X 100cm, CP-324-48" - Preto</t>
  </si>
  <si>
    <t>CP-501-3</t>
  </si>
  <si>
    <t>https://s3.amazonaws.com/tiny-anexos-us/erp/ODk4NTQ1NzA2/9772a6584c7e00e7cdf680500ca2f064.png</t>
  </si>
  <si>
    <t>937971273</t>
  </si>
  <si>
    <t>CP-501-3GGB</t>
  </si>
  <si>
    <t>[CP-501-3] Gradeado Gigante 140 X 100cm, CP-324-48" - Preto</t>
  </si>
  <si>
    <t>https://s3.amazonaws.com/tiny-anexos-us/erp/ODk4NTQ1NzA2/6aaf84e9f8e8d3734a99241e5ed45360.png</t>
  </si>
  <si>
    <t>937973755</t>
  </si>
  <si>
    <t>CP-D52PB</t>
  </si>
  <si>
    <t>[CP-D52] Gradeado Pequeno 50 X 38cm, CP-324-48" - Preto (Anel de Borracha Preto)</t>
  </si>
  <si>
    <t>CP-D52</t>
  </si>
  <si>
    <t>Gradeado de Teto Universal para Veículos com Rack ou Longarina – Reforçado, Leve e Versátil  O gradeado de teto universal é a solução ideal para quem busca transportar cargas com segurança e praticidade. Fabricado em estrutura 100% metálica, com acabamento em pintura eletrostática, o produto combina leveza e alta resistência, suportando o uso contínuo nas mais diversas condições de estrada e clima.  Este modelo é compatível com veículos que possuam rack de teto transversal ou longarinas com travessas, permitindo uma instalação rápida, firme e sem adaptações. Ideal para viagens, trilhas, acampamentos e transporte de bagagens, caixas, galões, equipamentos ou ferramentas de trabalho.  Características do Produto:  - Construção metálica reforçada, resistente à torção e impacto - Acabamento com pintura eletrostática na cor preta fosca – maior durabilidade contra oxidação - Design universal, adaptável a diversos modelos de veículos com longarinas ou racks - Fixação segura por abraçadeiras metálicas (podem variar conforme o modelo) - Estrutura com barra tubular e laterais elevadas, que ajudam a manter a carga centralizada - Disponível em modelos com diversas dimensões e formatos: retos, curvos e com ponteiras frontais aerodinâmicas  Compatibilidade:  - Serve em veículos com racks de teto ou longarinas com travessas transversais - Ideal para SUVs, utilitários, peruas, picapes e 4x4 - Verifique o tamanho da sua travessa e o limite de carga do teto do veículo  Modelos Disponíveis nas Fotos:  1. Gradeado reto com estrutura reforçada e barras paralelas 2. Modelo com curvatura aerodinâmica frontal 3. Versões compactas para veículos menores ou racks curtos 4. Estrutura fechada com múltiplos pontos de fixação 5. Acabamento robusto com soldas internas reforçadas  Cada modelo atende a uma necessidade específica, variando em largura, profundidade e tipo de fixação – todos pensados para oferecer o melhor custo-benefício no transporte externo de cargas.   Gradeado de teto universal em metal resistente com pintura eletrostática preta. Compatível com carros, SUVs, picapes, veículos de trabalho e passeio com rack ou longarina. Suporta bagagens, caixas, ferramentas e cargas diversas. Ideal para trilha, expedição, viagem, acampamento ou uso diário. Modelos variados com curvatura, acabamento reforçado e estrutura leve e segura. Produto durável, fácil de instalar e pronto para o uso pesado. Consulte as medidas e garanta o modelo ideal para seu veículo.</t>
  </si>
  <si>
    <t>https://s3.amazonaws.com/tiny-anexos-us/erp/ODk4NTQ1NzA2/c6f3b8a6f0a2ea35cbe72723a41d9463.jpg</t>
  </si>
  <si>
    <t>https://s3.amazonaws.com/tiny-anexos-us/erp/ODk4NTQ1NzA2/3c576e40d126a20c604fd35edfa8a86a.jpg</t>
  </si>
  <si>
    <t>https://s3.amazonaws.com/tiny-anexos-us/erp/ODk4NTQ1NzA2/e346c5015d1cacf4b1bb076cc1e7d944.jpg</t>
  </si>
  <si>
    <t>https://s3.amazonaws.com/tiny-anexos-us/erp/ODk4NTQ1NzA2/2ceaf370b32a0d3579c92de5861f7fb5.jpg</t>
  </si>
  <si>
    <t>https://s3.amazonaws.com/tiny-anexos-us/erp/ODk4NTQ1NzA2/f27c02595b4f5c7f9821a0bcd2861350.jpg</t>
  </si>
  <si>
    <t>https://s3.amazonaws.com/tiny-anexos-us/erp/ODk4NTQ1NzA2/5651128557e1f7817a052fba79446f94.jpg</t>
  </si>
  <si>
    <t>937973753</t>
  </si>
  <si>
    <t>CP-D59PB</t>
  </si>
  <si>
    <t>[CP-D59] Gradeado Pequeno 50 X 38cm, CP-324-48" - Preto</t>
  </si>
  <si>
    <t>CP-D59</t>
  </si>
  <si>
    <t>https://s3.amazonaws.com/tiny-anexos-us/erp/ODk4NTQ1NzA2/b1afe5f62f3ee58de76bb3418f112543.jpg</t>
  </si>
  <si>
    <t>https://s3.amazonaws.com/tiny-anexos-us/erp/ODk4NTQ1NzA2/55f4d7d75e9af6f0e0ba5122f5e36485.jpg</t>
  </si>
  <si>
    <t>https://s3.amazonaws.com/tiny-anexos-us/erp/ODk4NTQ1NzA2/85b1e995ab61fefb7c2979ac2db7ab0f.jpg</t>
  </si>
  <si>
    <t>https://s3.amazonaws.com/tiny-anexos-us/erp/ODk4NTQ1NzA2/20a8de6aa7f4e2543116cc2f7f026cc5.jpg</t>
  </si>
  <si>
    <t>https://s3.amazonaws.com/tiny-anexos-us/erp/ODk4NTQ1NzA2/2b01ed82ebc66f5a934c2ccb328cb0bd.jpg</t>
  </si>
  <si>
    <t>https://s3.amazonaws.com/tiny-anexos-us/erp/ODk4NTQ1NzA2/e9e1cc266a11aac482167d813fdf1065.jpg</t>
  </si>
  <si>
    <t>928512565</t>
  </si>
  <si>
    <t>[HJ-RB511-7C-BK] Bagageiro de Teto de Alumínio 127 X 96cm - Médio</t>
  </si>
  <si>
    <t>14</t>
  </si>
  <si>
    <t>&lt;p&gt;BAGAGEIRO MALEIRO DE TETO GRADEADO UNIVERSAL&lt;br&gt;&lt;br&gt;Leve mais bagagem e equipamentos com segurança no seu carro, SUV ou utilitário. O bagageiro maleiro de teto gradeado foi projetado para otimizar o espaço externo do veículo, suportando até 45 kg de carga sem comprometer o desempenho ou a estética do veículo.&lt;br&gt;&lt;br&gt;Destaques principais:&lt;br&gt;&lt;br&gt;Capacidade de carga: até 45 kg, ideal para malas, bolsas, equipamentos esportivos e ferramentas&lt;br&gt;&lt;br&gt;Material resistente: barras tubulares de aço com tratamento térmico e pintura epóxi ou eletrostática anticorrosão&lt;br&gt;&lt;br&gt;Dimensões universais: 127 cm (comprimento) x 96 cm (largura) x 15 cm (altura), compatível com a maioria dos racks de teto disponíveis no mercado&lt;br&gt;&lt;br&gt;Design gradeado: facilita a amarração de cargas variadas e reduz a resistência ao vento durante o deslocamento&lt;br&gt;&lt;br&gt;Acabamento preto e prata: discreto e esportivo, integra-se ao visual do veículo sem riscos de descascamento&lt;br&gt;&lt;br&gt;Especificações técnicas:&lt;br&gt;&lt;br&gt;Modelo: gradeado universal&lt;br&gt;Material: alumínio&lt;br&gt;Carga máxima recomendada: 45 kg (não exceder para evitar danos ao bagageiro e ao teto)&lt;br&gt;Dimensões: 127 x 96 x 15 cm&lt;br&gt;Cor disponível: preto e prata (verifique disponibilidade antes da compra)&lt;br&gt;Peso do produto: aproximadamente 6 kg&lt;br&gt;Compatibilidade: qualquer veículo com rack de teto ou travessas pré-instaladas&lt;br&gt;&lt;br&gt;Conteúdo da embalagem:&lt;br&gt;&lt;br&gt;1 bagageiro maleiro de teto gradeado&lt;br&gt;&lt;br&gt;Kit de fixação universal (abraçadeiras, parafusos, porcas e arruelas)&lt;br&gt;&lt;br&gt;Benefícios para o cliente:&lt;br&gt;&lt;br&gt;Aumenta a capacidade de transporte sem ocupar espaço interno&lt;br&gt;&lt;br&gt;Permite viagens mais confortáveis, liberando o porta-malas&lt;br&gt;&lt;br&gt;Instalação simples e rápida sobre racks existentes&lt;br&gt;&lt;br&gt;Alta durabilidade mesmo sob condições climáticas adversas&lt;br&gt;&lt;br&gt;Perguntas frequentes:&lt;br&gt;&lt;br&gt;Posso instalar em qualquer carro ou SUV?&lt;br&gt;Sim. Basta ter rack de teto de fábrica ou acessório instalado. Para veículos sem rack, instale travessas universais antes da fixação.&lt;br&gt;&lt;br&gt;O que acontece se eu exceder 45 kg?&lt;br&gt;Exceder a carga recomendada pode danificar o bagageiro e amassar o teto do veículo, além de anular a garantia.&lt;br&gt;&lt;br&gt;O gradeado é enviado montado?&lt;br&gt;Sim, o gradeado é enviado montado conforme as imagens do anúncio.&lt;br&gt;&lt;br&gt;Qual a garantia do produto?&lt;br&gt;Garantia de 1 mês contra defeitos de fabricação. Não cobre mau uso ou sobrecarga.&lt;br&gt;&lt;br&gt;Há opção em outra cor?&lt;br&gt;Disponível em preto e prata. Consulte disponibilidade para pintura personalizada.&lt;br&gt;&lt;br&gt;Posso deixar o bagageiro o tempo todo no teto?&lt;br&gt;Sim, o acabamento anticorrosão e o design robusto permitem uso prolongado sem risco de oxidação ou desgaste.&lt;br&gt;&lt;br&gt;Como faço para limpar e conservar?&lt;br&gt;Lave com água e sabão neutro. Evite produtos abrasivos. Aplique lubrificante nas partes móveis a cada seis meses.&lt;br&gt;&lt;br&gt;Oferecem montagem do gradeado sobre o veículo?&lt;br&gt;Não oferecemos a montagem sobre o veículo. O gradeado é enviado montado, pronto para ser instalado sobre as travessas fixadas nas longarinas.&lt;/p&gt;</t>
  </si>
  <si>
    <t>https://s3.amazonaws.com/tiny-anexos-us/erp/ODk4NTQ1NzA2/4fdb6fd3711e9b85426f5c6f1dbf5d8a.jpg</t>
  </si>
  <si>
    <t>https://s3.amazonaws.com/tiny-anexos-us/erp/ODk4NTQ1NzA2/891a63fbf47c080b76580ba7e98eb017.jpg</t>
  </si>
  <si>
    <t>https://s3.amazonaws.com/tiny-anexos-us/erp/ODk4NTQ1NzA2/f8f3367448fdbf319a489e74bd8d69ed.jpg</t>
  </si>
  <si>
    <t>https://s3.amazonaws.com/tiny-anexos-us/erp/ODk4NTQ1NzA2/9f18bb85eb37982b3b6b39a5562d6fa5.jpg</t>
  </si>
  <si>
    <t>https://s3.amazonaws.com/tiny-anexos-us/erp/ODk4NTQ1NzA2/4c7633d9aed7d452ae53e45310287911.jpg</t>
  </si>
  <si>
    <t>https://s3.amazonaws.com/tiny-anexos-us/erp/ODk4NTQ1NzA2/38e7ed8b408429f8be21c3edb87fd954.jpg</t>
  </si>
  <si>
    <t>938441280</t>
  </si>
  <si>
    <t>[HJ-RB511-7C-BK] Bagageiro de Teto de Alumínio 160 X 110cm - Grande</t>
  </si>
  <si>
    <t>HJ-RB511-7C-BK</t>
  </si>
  <si>
    <t>&lt;p&gt;BAGAGEIRO MALEIRO DE TETO GRADEADO UNIVERSAL&lt;br&gt;&lt;br&gt;Leve mais bagagem e equipamentos com segurança no seu carro, SUV ou utilitário. O bagageiro maleiro de teto gradeado foi projetado para otimizar o espaço externo do veículo, suportando até 45 kg de carga sem comprometer o desempenho ou a estética do veículo.&lt;br&gt;&lt;br&gt;Destaques principais:&lt;br&gt;&lt;br&gt;Capacidade de carga: até 45 kg, ideal para malas, bolsas, equipamentos esportivos e ferramentas&lt;br&gt;&lt;br&gt;Material resistente: barras tubulares de aço com tratamento térmico e pintura epóxi ou eletrostática anticorrosão&lt;br&gt;&lt;br&gt;Dimensões universais: 160 cm (comprimento) x 110 cm (largura) x 15 cm (altura), compatível com a maioria dos racks de teto disponíveis no mercado&lt;br&gt;&lt;br&gt;Design gradeado: facilita a amarração de cargas variadas e reduz a resistência ao vento durante o deslocamento&lt;br&gt;&lt;br&gt;Acabamento preto e prata: discreto e esportivo, integra-se ao visual do veículo sem riscos de descascamento&lt;br&gt;&lt;br&gt;Especificações técnicas:&lt;br&gt;&lt;br&gt;Modelo: gradeado universal&lt;br&gt;Material: alumínio&lt;br&gt;Carga máxima recomendada: 45 kg (não exceder para evitar danos ao bagageiro e ao teto)&lt;br&gt;Dimensões: 160 x 110 x 15 cm&lt;br&gt;Cor disponível: preto e prata (verifique disponibilidade antes da compra)&lt;br&gt;Peso do produto: aproximadamente 6 kg&lt;br&gt;Compatibilidade: qualquer veículo com rack de teto ou travessas pré-instaladas&lt;br&gt;&lt;br&gt;Conteúdo da embalagem:&lt;br&gt;&lt;br&gt;1 bagageiro maleiro de teto gradeado&lt;br&gt;&lt;br&gt;Kit de fixação universal (abraçadeiras, parafusos, porcas e arruelas)&lt;br&gt;&lt;br&gt;Benefícios para o cliente:&lt;br&gt;&lt;br&gt;Aumenta a capacidade de transporte sem ocupar espaço interno&lt;br&gt;&lt;br&gt;Permite viagens mais confortáveis, liberando o porta-malas&lt;br&gt;&lt;br&gt;Instalação simples e rápida sobre racks existentes&lt;br&gt;&lt;br&gt;Alta durabilidade mesmo sob condições climáticas adversas&lt;br&gt;&lt;br&gt;Perguntas frequentes:&lt;br&gt;&lt;br&gt;Posso instalar em qualquer carro ou SUV?&lt;br&gt;Sim. Basta ter rack de teto de fábrica ou acessório instalado. Para veículos sem rack, instale travessas universais antes da fixação.&lt;br&gt;&lt;br&gt;O que acontece se eu exceder 45 kg?&lt;br&gt;Exceder a carga recomendada pode danificar o bagageiro e amassar o teto do veículo, além de anular a garantia.&lt;br&gt;&lt;br&gt;O gradeado é enviado montado?&lt;br&gt;Sim, o gradeado é enviado montado conforme as imagens do anúncio.&lt;br&gt;&lt;br&gt;Qual a garantia do produto?&lt;br&gt;Garantia de 1 mês contra defeitos de fabricação. Não cobre mau uso ou sobrecarga.&lt;br&gt;&lt;br&gt;Há opção em outra cor?&lt;br&gt;Disponível em preto e prata. Consulte disponibilidade para pintura personalizada.&lt;br&gt;&lt;br&gt;Posso deixar o bagageiro o tempo todo no teto?&lt;br&gt;Sim, o acabamento anticorrosão e o design robusto permitem uso prolongado sem risco de oxidação ou desgaste.&lt;br&gt;&lt;br&gt;Como faço para limpar e conservar?&lt;br&gt;Lave com água e sabão neutro. Evite produtos abrasivos. Aplique lubrificante nas partes móveis a cada seis meses.&lt;br&gt;&lt;br&gt;Oferecem montagem do gradeado sobre o veículo?&lt;br&gt;Não oferecemos a montagem sobre o veículo. O gradeado é enviado montado, pronto para ser instalado sobre as travessas fixadas nas longarinas.&lt;/p&gt;</t>
  </si>
  <si>
    <t>https://s3.amazonaws.com/tiny-anexos-us/erp/ODk4NTQ1NzA2/992d909542450ec7b0c394a7ae1e2fa4.jpg</t>
  </si>
  <si>
    <t>https://s3.amazonaws.com/tiny-anexos-us/erp/ODk4NTQ1NzA2/6931f54bbcec5cc247d23a58f872a886.jpg</t>
  </si>
  <si>
    <t>https://s3.amazonaws.com/tiny-anexos-us/erp/ODk4NTQ1NzA2/045b595515960f42bd632514702e70d4.jpg</t>
  </si>
  <si>
    <t>https://s3.amazonaws.com/tiny-anexos-us/erp/ODk4NTQ1NzA2/7115114f3eb21f0e2f13e40d449e4f53.jpg</t>
  </si>
  <si>
    <t>https://s3.amazonaws.com/tiny-anexos-us/erp/ODk4NTQ1NzA2/6cf47727ec2e9c46544ae3cab38c7148.jpg</t>
  </si>
  <si>
    <t>https://s3.amazonaws.com/tiny-anexos-us/erp/ODk4NTQ1NzA2/b5fe14528d03efea6dd1cabafaeac21c.jpg</t>
  </si>
  <si>
    <t>928512569</t>
  </si>
  <si>
    <t>[HJ-RB511-7C-SV] Bagageiro de Teto de Alumínio 160 X 110cm - Grande</t>
  </si>
  <si>
    <t>https://s3.amazonaws.com/tiny-anexos-us/erp/ODk4NTQ1NzA2/265272174813c86dcc0b28fa937d6eb7.jpg</t>
  </si>
  <si>
    <t>https://s3.amazonaws.com/tiny-anexos-us/erp/ODk4NTQ1NzA2/56c5e58bee2f1f08652444def11cb161.jpg</t>
  </si>
  <si>
    <t>https://s3.amazonaws.com/tiny-anexos-us/erp/ODk4NTQ1NzA2/acffebb3b09d50c1e278d7f7546c43dd.jpg</t>
  </si>
  <si>
    <t>https://s3.amazonaws.com/tiny-anexos-us/erp/ODk4NTQ1NzA2/a23fd9dc393eee733bb3ca8f6e1c1b66.jpg</t>
  </si>
  <si>
    <t>https://s3.amazonaws.com/tiny-anexos-us/erp/ODk4NTQ1NzA2/2cf3048fdc606495a38f4d20609cfea7.jpg</t>
  </si>
  <si>
    <t>https://s3.amazonaws.com/tiny-anexos-us/erp/ODk4NTQ1NzA2/c0257506da23f3ec98c9a28a911f2942.jpg</t>
  </si>
  <si>
    <t>928512573</t>
  </si>
  <si>
    <t>[HJ-RB514-7C-SV] Bagageiro de Teto de Alumínio 160 X 110cm - Grande</t>
  </si>
  <si>
    <t>https://s3.amazonaws.com/tiny-anexos-us/erp/ODk4NTQ1NzA2/5faa66ff07a0747b339fc3c206f8a8f8.jpg</t>
  </si>
  <si>
    <t>https://s3.amazonaws.com/tiny-anexos-us/erp/ODk4NTQ1NzA2/9beea41b3c1c1337898d4a19c8eed32e.jpg</t>
  </si>
  <si>
    <t>https://s3.amazonaws.com/tiny-anexos-us/erp/ODk4NTQ1NzA2/3a2a2fad1377bfc837847653aa55ab6e.jpg</t>
  </si>
  <si>
    <t>https://s3.amazonaws.com/tiny-anexos-us/erp/ODk4NTQ1NzA2/33a2ef1951d9fa96f874e4437c6f0877.jpg</t>
  </si>
  <si>
    <t>https://s3.amazonaws.com/tiny-anexos-us/erp/ODk4NTQ1NzA2/b74f0ef80d11d99b99db4ae8eed096d3.jpg</t>
  </si>
  <si>
    <t>https://s3.amazonaws.com/tiny-anexos-us/erp/ODk4NTQ1NzA2/a048decc9714ebd2d7453c92b06586fc.jpg</t>
  </si>
  <si>
    <t>928512578</t>
  </si>
  <si>
    <t>XBAG514MB</t>
  </si>
  <si>
    <t>[HJ-RB514-BK] Bagageiro de Teto de Alumínio 127 X 96cm - Médio</t>
  </si>
  <si>
    <t>https://s3.amazonaws.com/tiny-anexos-us/erp/ODk4NTQ1NzA2/9eb1f7cc1fb993cfb2203f31beb0a315.jpg</t>
  </si>
  <si>
    <t>https://s3.amazonaws.com/tiny-anexos-us/erp/ODk4NTQ1NzA2/df501a6910289a7a22843406632f8bf2.jpg</t>
  </si>
  <si>
    <t>https://s3.amazonaws.com/tiny-anexos-us/erp/ODk4NTQ1NzA2/9d6440d514284159f8dd53c7f04e5e20.jpg</t>
  </si>
  <si>
    <t>https://s3.amazonaws.com/tiny-anexos-us/erp/ODk4NTQ1NzA2/7c3e4215a6e95eb3a5461739f4ff95f6.jpg</t>
  </si>
  <si>
    <t>https://s3.amazonaws.com/tiny-anexos-us/erp/ODk4NTQ1NzA2/c573f7eb311b4a5fae602d8597bb4432.jpg</t>
  </si>
  <si>
    <t>https://s3.amazonaws.com/tiny-anexos-us/erp/ODk4NTQ1NzA2/0be852170f37ab55c26138d33df2a850.jpg</t>
  </si>
  <si>
    <t>928512582</t>
  </si>
  <si>
    <t>[HJ-RB514-BK] Bagageiro de Teto de Alumínio 160 X 110cm - Grande</t>
  </si>
  <si>
    <t>https://s3.amazonaws.com/tiny-anexos-us/erp/ODk4NTQ1NzA2/426dedaf5bfe4ca5da6ec09d11f4dd0d.jpg</t>
  </si>
  <si>
    <t>https://s3.amazonaws.com/tiny-anexos-us/erp/ODk4NTQ1NzA2/8d7934150529d3729f4aaaa601c6d08c.jpg</t>
  </si>
  <si>
    <t>https://s3.amazonaws.com/tiny-anexos-us/erp/ODk4NTQ1NzA2/9215cfa6521061f032ac70d99ca2a475.jpg</t>
  </si>
  <si>
    <t>https://s3.amazonaws.com/tiny-anexos-us/erp/ODk4NTQ1NzA2/b9d6cfe8fecaecbf858dc0b28bdad33a.jpg</t>
  </si>
  <si>
    <t>https://s3.amazonaws.com/tiny-anexos-us/erp/ODk4NTQ1NzA2/1b26a0efaca644029d3942b559766368.jpg</t>
  </si>
  <si>
    <t>https://s3.amazonaws.com/tiny-anexos-us/erp/ODk4NTQ1NzA2/60cf3347908d3ced764ebaf76b6363e0.jpg</t>
  </si>
  <si>
    <t>928601278</t>
  </si>
  <si>
    <t>XBAG539MB</t>
  </si>
  <si>
    <t>[HJ-RB539-7C-BK] Bagageiro de Teto de Alumínio 127 X 96cm - Médio</t>
  </si>
  <si>
    <t>https://s3.amazonaws.com/tiny-anexos-us/erp/ODk4NTQ1NzA2/ffbc152d177b0c31c19e6f5769487e1f.jpg</t>
  </si>
  <si>
    <t>https://s3.amazonaws.com/tiny-anexos-us/erp/ODk4NTQ1NzA2/3d1e5a2083e33e71d7c56e6964e1fa41.jpg</t>
  </si>
  <si>
    <t>https://s3.amazonaws.com/tiny-anexos-us/erp/ODk4NTQ1NzA2/c4941befe4b3b7456de95212de0bf67a.jpg</t>
  </si>
  <si>
    <t>https://s3.amazonaws.com/tiny-anexos-us/erp/ODk4NTQ1NzA2/3fd9f77e5c64b06ab4ae810ff44af45f.jpg</t>
  </si>
  <si>
    <t>https://s3.amazonaws.com/tiny-anexos-us/erp/ODk4NTQ1NzA2/fae00a67cf497c7428b692c27324adff.jpg</t>
  </si>
  <si>
    <t>https://s3.amazonaws.com/tiny-anexos-us/erp/ODk4NTQ1NzA2/e8f371f09aaf2fbdf5c839aba2009ea6.jpg</t>
  </si>
  <si>
    <t>928512586</t>
  </si>
  <si>
    <t>XBAG539GB</t>
  </si>
  <si>
    <t>[HJ-RB539-7C-BK] Bagageiro de Teto de Alumínio 160 X 110cm - Grande</t>
  </si>
  <si>
    <t>https://s3.amazonaws.com/tiny-anexos-us/erp/ODk4NTQ1NzA2/9e4e88150845aa6e1a5befdff8b469df.jpg</t>
  </si>
  <si>
    <t>https://s3.amazonaws.com/tiny-anexos-us/erp/ODk4NTQ1NzA2/4c9663e93bb80c5df39b7dbaacbf0e4c.jpg</t>
  </si>
  <si>
    <t>https://s3.amazonaws.com/tiny-anexos-us/erp/ODk4NTQ1NzA2/6b4cd36943a2f5c374d911b8f8b564c1.jpg</t>
  </si>
  <si>
    <t>https://s3.amazonaws.com/tiny-anexos-us/erp/ODk4NTQ1NzA2/0df800e00fe35afbad44db22eb80f229.jpg</t>
  </si>
  <si>
    <t>https://s3.amazonaws.com/tiny-anexos-us/erp/ODk4NTQ1NzA2/9338c8892d94e4be73a18be6798a606c.jpg</t>
  </si>
  <si>
    <t>https://s3.amazonaws.com/tiny-anexos-us/erp/ODk4NTQ1NzA2/deb0d121c4c799e4e191aa0adfcca2ad.jpg</t>
  </si>
  <si>
    <t>928512592</t>
  </si>
  <si>
    <t>[HJ-RB539-7C-BK] Bagageiro de Teto de Alumínio 96 X 90cm - Pequeno</t>
  </si>
  <si>
    <t>22</t>
  </si>
  <si>
    <t>&lt;p&gt;BAGAGEIRO MALEIRO DE TETO GRADEADO UNIVERSAL&lt;br&gt;&lt;br&gt;Leve mais bagagem e equipamentos com segurança no seu carro, SUV ou utilitário. O bagageiro maleiro de teto gradeado foi projetado para otimizar o espaço externo do veículo, suportando até 45 kg de carga sem comprometer o desempenho ou a estética do veículo.&lt;br&gt;&lt;br&gt;Destaques principais:&lt;br&gt;&lt;br&gt;Capacidade de carga: até 45 kg, ideal para malas, bolsas, equipamentos esportivos e ferramentas&lt;br&gt;&lt;br&gt;Material resistente: barras tubulares de aço com tratamento térmico e pintura epóxi ou eletrostática anticorrosão&lt;br&gt;&lt;br&gt;Dimensões universais: 96 cm (comprimento) x 90 cm (largura) x 15 cm (altura), compatível com a maioria dos racks de teto disponíveis no mercado&lt;br&gt;&lt;br&gt;Design gradeado: facilita a amarração de cargas variadas e reduz a resistência ao vento durante o deslocamento&lt;br&gt;&lt;br&gt;Acabamento preto e prata: discreto e esportivo, integra-se ao visual do veículo sem riscos de descascamento&lt;br&gt;&lt;br&gt;Especificações técnicas:&lt;br&gt;&lt;br&gt;Modelo: gradeado universal&lt;br&gt;Material: alumínio&lt;br&gt;Carga máxima recomendada: 45 kg (não exceder para evitar danos ao bagageiro e ao teto)&lt;br&gt;Dimensões: 96 x 90 x 15 cm&lt;br&gt;Cor disponível: preto e prata (verifique disponibilidade antes da compra)&lt;br&gt;Peso do produto: aproximadamente 6 kg&lt;br&gt;Compatibilidade: qualquer veículo com rack de teto ou travessas pré-instaladas&lt;br&gt;&lt;br&gt;Conteúdo da embalagem:&lt;br&gt;&lt;br&gt;1 bagageiro maleiro de teto gradeado&lt;br&gt;&lt;br&gt;Kit de fixação universal (abraçadeiras, parafusos, porcas e arruelas)&lt;br&gt;&lt;br&gt;Benefícios para o cliente:&lt;br&gt;&lt;br&gt;Aumenta a capacidade de transporte sem ocupar espaço interno&lt;br&gt;&lt;br&gt;Permite viagens mais confortáveis, liberando o porta-malas&lt;br&gt;&lt;br&gt;Instalação simples e rápida sobre racks existentes&lt;br&gt;&lt;br&gt;Alta durabilidade mesmo sob condições climáticas adversas&lt;br&gt;&lt;br&gt;Perguntas frequentes:&lt;br&gt;&lt;br&gt;Posso instalar em qualquer carro ou SUV?&lt;br&gt;Sim. Basta ter rack de teto de fábrica ou acessório instalado. Para veículos sem rack, instale travessas universais antes da fixação.&lt;br&gt;&lt;br&gt;O que acontece se eu exceder 45 kg?&lt;br&gt;Exceder a carga recomendada pode danificar o bagageiro e amassar o teto do veículo, além de anular a garantia.&lt;br&gt;&lt;br&gt;O gradeado é enviado montado?&lt;br&gt;Sim, o gradeado é enviado montado conforme as imagens do anúncio.&lt;br&gt;&lt;br&gt;Qual a garantia do produto?&lt;br&gt;Garantia de 1 mês contra defeitos de fabricação. Não cobre mau uso ou sobrecarga.&lt;br&gt;&lt;br&gt;Há opção em outra cor?&lt;br&gt;Disponível em preto e prata. Consulte disponibilidade para pintura personalizada.&lt;br&gt;&lt;br&gt;Posso deixar o bagageiro o tempo todo no teto?&lt;br&gt;Sim, o acabamento anticorrosão e o design robusto permitem uso prolongado sem risco de oxidação ou desgaste.&lt;br&gt;&lt;br&gt;Como faço para limpar e conservar?&lt;br&gt;Lave com água e sabão neutro. Evite produtos abrasivos. Aplique lubrificante nas partes móveis a cada seis meses.&lt;br&gt;&lt;br&gt;Oferecem montagem do gradeado sobre o veículo?&lt;br&gt;Não oferecemos a montagem sobre o veículo. O gradeado é enviado montado, pronto para ser instalado sobre as travessas fixadas nas longarinas.&lt;/p&gt;</t>
  </si>
  <si>
    <t>https://s3.amazonaws.com/tiny-anexos-us/erp/ODk4NTQ1NzA2/a70f83102eeef3c6f02db89886a38089.jpg</t>
  </si>
  <si>
    <t>https://s3.amazonaws.com/tiny-anexos-us/erp/ODk4NTQ1NzA2/b3c3ee293efb88d5fcc988c96b2f7229.jpg</t>
  </si>
  <si>
    <t>https://s3.amazonaws.com/tiny-anexos-us/erp/ODk4NTQ1NzA2/44bd7f447844c015d231688d925f2443.jpg</t>
  </si>
  <si>
    <t>https://s3.amazonaws.com/tiny-anexos-us/erp/ODk4NTQ1NzA2/ceb4fe93449d7b9387560a7e91d787ce.jpg</t>
  </si>
  <si>
    <t>https://s3.amazonaws.com/tiny-anexos-us/erp/ODk4NTQ1NzA2/99da09ac2359d7fe7dc9b40a87feb1e6.jpg</t>
  </si>
  <si>
    <t>https://s3.amazonaws.com/tiny-anexos-us/erp/ODk4NTQ1NzA2/d805a998bc94e1adb55ec7851fd49933.jpg</t>
  </si>
  <si>
    <t>928512596</t>
  </si>
  <si>
    <t>[HJ-RB539-7C-SV] Bagageiro de Teto de Alumínio 127 X 96cm - Médio</t>
  </si>
  <si>
    <t>https://s3.amazonaws.com/tiny-anexos-us/erp/ODk4NTQ1NzA2/5b91a52013e1c600243af2665adce40f.jpg</t>
  </si>
  <si>
    <t>https://s3.amazonaws.com/tiny-anexos-us/erp/ODk4NTQ1NzA2/e8b54a0ec1462335038b9af47df3afc4.jpg</t>
  </si>
  <si>
    <t>https://s3.amazonaws.com/tiny-anexos-us/erp/ODk4NTQ1NzA2/0feb4836f9631a3ed015f9413f2c6c11.jpg</t>
  </si>
  <si>
    <t>https://s3.amazonaws.com/tiny-anexos-us/erp/ODk4NTQ1NzA2/cb8ce5b1f736c907d88182ce1753cbe3.jpg</t>
  </si>
  <si>
    <t>https://s3.amazonaws.com/tiny-anexos-us/erp/ODk4NTQ1NzA2/3d464836d7aa7f6435bc3fc6bd7a5ae5.jpg</t>
  </si>
  <si>
    <t>https://s3.amazonaws.com/tiny-anexos-us/erp/ODk4NTQ1NzA2/5cb3a37d9b14b314b26cd28f79aac784.jpg</t>
  </si>
  <si>
    <t>928512601</t>
  </si>
  <si>
    <t>[HJ-RB539-7C-SV] Bagageiro de Teto de Alumínio 96 X 90cm - Pequeno</t>
  </si>
  <si>
    <t>https://s3.amazonaws.com/tiny-anexos-us/erp/ODk4NTQ1NzA2/240360a9390eff98eaac11b8fe197eb1.jpg</t>
  </si>
  <si>
    <t>https://s3.amazonaws.com/tiny-anexos-us/erp/ODk4NTQ1NzA2/8a2c6b2306faccf1cef5fee85741135f.jpg</t>
  </si>
  <si>
    <t>https://s3.amazonaws.com/tiny-anexos-us/erp/ODk4NTQ1NzA2/9c4ee08e9b81856871ffc7feef805adc.jpg</t>
  </si>
  <si>
    <t>https://s3.amazonaws.com/tiny-anexos-us/erp/ODk4NTQ1NzA2/004357ff355a9b73fff0cb5e5aafe79a.jpg</t>
  </si>
  <si>
    <t>https://s3.amazonaws.com/tiny-anexos-us/erp/ODk4NTQ1NzA2/3e77695e2e629f9fd4917916e0597b08.jpg</t>
  </si>
  <si>
    <t>https://s3.amazonaws.com/tiny-anexos-us/erp/ODk4NTQ1NzA2/b77501b18cc941ad6a39b5d54e9691b4.jpg</t>
  </si>
  <si>
    <t>928512605</t>
  </si>
  <si>
    <t>[HJ-RB544-BK] Bagageiro de Teto de Alumínio 127 X 96cm - Médio</t>
  </si>
  <si>
    <t>https://s3.amazonaws.com/tiny-anexos-us/erp/ODk4NTQ1NzA2/69382a718850da6dd29e63d09ccb1d93.jpg</t>
  </si>
  <si>
    <t>https://s3.amazonaws.com/tiny-anexos-us/erp/ODk4NTQ1NzA2/cf57a18b79e90c5e2f47f4e7360c0511.jpg</t>
  </si>
  <si>
    <t>https://s3.amazonaws.com/tiny-anexos-us/erp/ODk4NTQ1NzA2/6225f64d608986ff1c41cef264e68681.jpg</t>
  </si>
  <si>
    <t>https://s3.amazonaws.com/tiny-anexos-us/erp/ODk4NTQ1NzA2/a564ac378ec2f655cb6a700ebbec1314.jpg</t>
  </si>
  <si>
    <t>https://s3.amazonaws.com/tiny-anexos-us/erp/ODk4NTQ1NzA2/a7d8c22db45f5875264a490be54dd355.jpg</t>
  </si>
  <si>
    <t>https://s3.amazonaws.com/tiny-anexos-us/erp/ODk4NTQ1NzA2/41089ec9ea82a54d46020663679a5673.jpg</t>
  </si>
  <si>
    <t>928512610</t>
  </si>
  <si>
    <t>XBAG544GB</t>
  </si>
  <si>
    <t>[HJ-RB544-BK] Bagageiro de Teto de Alumínio 160 X 110cm - Grande</t>
  </si>
  <si>
    <t>https://s3.amazonaws.com/tiny-anexos-us/erp/ODk4NTQ1NzA2/b3c1ef35bc7a5345ae70bc163f4a31fa.jpg</t>
  </si>
  <si>
    <t>https://s3.amazonaws.com/tiny-anexos-us/erp/ODk4NTQ1NzA2/30b7e8939c591b171543693e9e34aa13.jpg</t>
  </si>
  <si>
    <t>https://s3.amazonaws.com/tiny-anexos-us/erp/ODk4NTQ1NzA2/c48550fece33d963dcca2d733a84b553.jpg</t>
  </si>
  <si>
    <t>https://s3.amazonaws.com/tiny-anexos-us/erp/ODk4NTQ1NzA2/1b5de5260c9067e4cc70bc6d9704f8b9.jpg</t>
  </si>
  <si>
    <t>https://s3.amazonaws.com/tiny-anexos-us/erp/ODk4NTQ1NzA2/14d732dab03240b1396f5271d6a87a6c.jpg</t>
  </si>
  <si>
    <t>https://s3.amazonaws.com/tiny-anexos-us/erp/ODk4NTQ1NzA2/014e0e3acb63a5c3cfb8e5bd0d96f7b9.jpg</t>
  </si>
  <si>
    <t>928512614</t>
  </si>
  <si>
    <t>[HJ-RB548-BK] Bagageiro de Teto de Alumínio 127 X 96cm - Médio</t>
  </si>
  <si>
    <t>https://s3.amazonaws.com/tiny-anexos-us/erp/ODk4NTQ1NzA2/bfd1fc54b0c548c6fbf9d2db1fc2d0e5.jpg</t>
  </si>
  <si>
    <t>https://s3.amazonaws.com/tiny-anexos-us/erp/ODk4NTQ1NzA2/d01196c4f8b31fb654887b395ba2b067.jpg</t>
  </si>
  <si>
    <t>https://s3.amazonaws.com/tiny-anexos-us/erp/ODk4NTQ1NzA2/6e4ecd6b4c6bc32f2c18ee050b9e89d2.jpg</t>
  </si>
  <si>
    <t>https://s3.amazonaws.com/tiny-anexos-us/erp/ODk4NTQ1NzA2/c1c4ebe2ce98b29307910c38896c9958.jpg</t>
  </si>
  <si>
    <t>https://s3.amazonaws.com/tiny-anexos-us/erp/ODk4NTQ1NzA2/90ec67f5b76b7a9a4156c6a0272eda1c.jpg</t>
  </si>
  <si>
    <t>https://s3.amazonaws.com/tiny-anexos-us/erp/ODk4NTQ1NzA2/344d07ba3a42c0418e9bc0107dfd073e.jpg</t>
  </si>
  <si>
    <t>928512622</t>
  </si>
  <si>
    <t>XBAG548MV</t>
  </si>
  <si>
    <t>[HJ-RB548-GREEN] Bagageiro de Teto de Alumínio 127 X 96cm - Médio</t>
  </si>
  <si>
    <t>BAGAGEIRO MALEIRO DE TETO GRADEADO UNIVERSAL  Leve mais bagagem e equipamentos com segurança no seu carro, SUV ou utilitário. O bagageiro maleiro de teto gradeado foi projetado para otimizar o espaço externo do veículo, suportando até 45 kg de carga sem comprometer o desempenho ou a estética do veículo.  Destaques principais:  Capacidade de carga: até 45 kg, ideal para malas, bolsas, equipamentos esportivos e ferramentas  Material resistente: barras tubulares de aço com tratamento térmico e pintura epóxi ou eletrostática anticorrosão  Dimensões universais: 127 cm (comprimento) x 96 cm (largura) x 15 cm (altura), compatível com a maioria dos racks de teto disponíveis no mercado  Design gradeado: facilita a amarração de cargas variadas e reduz a resistência ao vento durante o deslocamento  Acabamento preto e prata: discreto e esportivo, integra-se ao visual do veículo sem riscos de descascamento  Especificações técnicas:  Modelo: gradeado universal Material: alumínio Carga máxima recomendada: 45 kg (não exceder para evitar danos ao bagageiro e ao teto) Dimensões: 127 x 96 x 15 cm Cor disponível: preto e prata (verifique disponibilidade antes da compra) Peso do produto: aproximadamente 6 kg Compatibilidade: qualquer veículo com rack de teto ou travessas pré-instaladas  Conteúdo da embalagem:  1 bagageiro maleiro de teto gradeado  Kit de fixação universal (abraçadeiras, parafusos, porcas e arruelas)  Benefícios para o cliente:  Aumenta a capacidade de transporte sem ocupar espaço interno  Permite viagens mais confortáveis, liberando o porta-malas  Instalação simples e rápida sobre racks existentes  Alta durabilidade mesmo sob condições climáticas adversas  Perguntas frequentes:  Posso instalar em qualquer carro ou SUV? Sim. Basta ter rack de teto de fábrica ou acessório instalado. Para veículos sem rack, instale travessas universais antes da fixação.  O que acontece se eu exceder 45 kg? Exceder a carga recomendada pode danificar o bagageiro e amassar o teto do veículo, além de anular a garantia.  O gradeado é enviado montado? Sim, o gradeado é enviado montado conforme as imagens do anúncio.  Qual a garantia do produto? Garantia de 1 mês contra defeitos de fabricação. Não cobre mau uso ou sobrecarga.  Há opção em outra cor? Disponível em preto e prata. Consulte disponibilidade para pintura personalizada.  Posso deixar o bagageiro o tempo todo no teto? Sim, o acabamento anticorrosão e o design robusto permitem uso prolongado sem risco de oxidação ou desgaste.  Como faço para limpar e conservar? Lave com água e sabão neutro. Evite produtos abrasivos. Aplique lubrificante nas partes móveis a cada seis meses.  Oferecem montagem do gradeado sobre o veículo? Não oferecemos a montagem sobre o veículo. O gradeado é enviado montado, pronto para ser instalado sobre as travessas fixadas nas longarinas.</t>
  </si>
  <si>
    <t>https://s3.amazonaws.com/tiny-anexos-us/erp/ODk4NTQ1NzA2/31d01681f62034abad6afe3f388a7c21.jpg</t>
  </si>
  <si>
    <t>https://s3.amazonaws.com/tiny-anexos-us/erp/ODk4NTQ1NzA2/8c82f95a5580c63eff264daf536334c5.jpg</t>
  </si>
  <si>
    <t>https://s3.amazonaws.com/tiny-anexos-us/erp/ODk4NTQ1NzA2/d3a11eb4be326bb6abf29586c8f3e719.jpg</t>
  </si>
  <si>
    <t>https://s3.amazonaws.com/tiny-anexos-us/erp/ODk4NTQ1NzA2/78892fe583ee6f04e9bde16dad3c4391.jpg</t>
  </si>
  <si>
    <t>https://s3.amazonaws.com/tiny-anexos-us/erp/ODk4NTQ1NzA2/73848f00f7208e00bf1f7aa2f2419d19.jpg</t>
  </si>
  <si>
    <t>https://s3.amazonaws.com/tiny-anexos-us/erp/ODk4NTQ1NzA2/99300a09b43523e301144e6282e546f1.jpg</t>
  </si>
  <si>
    <t>937968863</t>
  </si>
  <si>
    <t>P-307-1PP</t>
  </si>
  <si>
    <t>[P-307-1] Gradeado 96 X 96cm, CP-324-48" - Prata</t>
  </si>
  <si>
    <t>https://s3.amazonaws.com/tiny-anexos-us/erp/ODk4NTQ1NzA2/67142278c3221080b169f9e52e1d17a2.png</t>
  </si>
  <si>
    <t>937971277</t>
  </si>
  <si>
    <t>P-307-1MP</t>
  </si>
  <si>
    <t>[P-307-1] Gradeado Médio 96 X 96cm, CP-324-48" - Prata</t>
  </si>
  <si>
    <t>https://s3.amazonaws.com/tiny-anexos-us/erp/ODk4NTQ1NzA2/c49d93433ef118c2a5ab372e8e2a7896.png</t>
  </si>
  <si>
    <t>937973749</t>
  </si>
  <si>
    <t>P-307-1MB</t>
  </si>
  <si>
    <t>[P-307-1] Gradeado Médio 96 X 96cm, CP-324-48" - Preto</t>
  </si>
  <si>
    <t>P-307-1</t>
  </si>
  <si>
    <t>937968862</t>
  </si>
  <si>
    <t>P-307-1PB</t>
  </si>
  <si>
    <t>[P-307-1] Gradeado Pequeno 96 X 96cm, CP-324-48" - Preto</t>
  </si>
  <si>
    <t>Descrição do Produto</t>
  </si>
  <si>
    <t>1XGRADP-1XSLB</t>
  </si>
  <si>
    <t>Corrente Antifurto 100 Cm Preta - Preto</t>
  </si>
  <si>
    <t>Corrente Trava Antifurto 120cm Aço Reforçado Moto Bike - Azul</t>
  </si>
  <si>
    <t>1 Travessa Fiat - Way - - - Uno Way - 2011 A 2021 - Preto + 1 Transbike Universal Aro 29 Peixinho Bike</t>
  </si>
  <si>
    <t>1 Gradeado Médio 100 cm X 80 cm X 12 cm - Preto + 1Travessa Geral - Slim - - - - - - - Grafite</t>
  </si>
  <si>
    <t>1 Gradeado Pequeno XRack 95 cm X 81 cm X 17 cm - Preto + 1 Travessa Geral - Slim - - - - - - - Preto</t>
  </si>
  <si>
    <t>Tipo de Produto</t>
  </si>
  <si>
    <t>Importação</t>
  </si>
  <si>
    <t>Fabricação</t>
  </si>
  <si>
    <t>Revenda</t>
  </si>
  <si>
    <t>SKU Parcial</t>
  </si>
  <si>
    <t>Montadora</t>
  </si>
  <si>
    <t>Dodge</t>
  </si>
  <si>
    <t>Jac</t>
  </si>
  <si>
    <t>Universal</t>
  </si>
  <si>
    <t>Mahindra</t>
  </si>
  <si>
    <t>Troller</t>
  </si>
  <si>
    <t>Peugeot</t>
  </si>
  <si>
    <t>Toyota</t>
  </si>
  <si>
    <t>Subaru</t>
  </si>
  <si>
    <t>Honda</t>
  </si>
  <si>
    <t>Suzuki</t>
  </si>
  <si>
    <t>Chery</t>
  </si>
  <si>
    <t>Citroen</t>
  </si>
  <si>
    <t>Kia</t>
  </si>
  <si>
    <t>Mitsubishi</t>
  </si>
  <si>
    <t>Ford</t>
  </si>
  <si>
    <t>Volkswagen</t>
  </si>
  <si>
    <t>Nissan</t>
  </si>
  <si>
    <t>Fiat</t>
  </si>
  <si>
    <t>Jeep</t>
  </si>
  <si>
    <t>Chevrolet</t>
  </si>
  <si>
    <t>XFO</t>
  </si>
  <si>
    <t>XSL</t>
  </si>
  <si>
    <t>XSM</t>
  </si>
  <si>
    <t>XST</t>
  </si>
  <si>
    <t>XLK</t>
  </si>
  <si>
    <t>XWA</t>
  </si>
  <si>
    <t>XUSM</t>
  </si>
  <si>
    <t>XUST</t>
  </si>
  <si>
    <t>XULK</t>
  </si>
  <si>
    <t>XUWA</t>
  </si>
  <si>
    <t>XUSL</t>
  </si>
  <si>
    <t>XUTB</t>
  </si>
  <si>
    <t>XTB</t>
  </si>
  <si>
    <t>#2000012589283458</t>
  </si>
  <si>
    <t>Bethania</t>
  </si>
  <si>
    <t>VL - L9005/1337</t>
  </si>
  <si>
    <t>#2000012509985060</t>
  </si>
  <si>
    <t>Elissandro</t>
  </si>
  <si>
    <t>MLB5137525622</t>
  </si>
  <si>
    <t>#2000012528950554</t>
  </si>
  <si>
    <t>120397025883|120914958916</t>
  </si>
  <si>
    <t>#2000012526449624</t>
  </si>
  <si>
    <t>#2000008721656401</t>
  </si>
  <si>
    <t>Rosemary De Almeida Ortis Sant</t>
  </si>
  <si>
    <t>#2000012531096284</t>
  </si>
  <si>
    <t>#2000008726049709</t>
  </si>
  <si>
    <t>#2000012554228586</t>
  </si>
  <si>
    <t>#2000008748096193</t>
  </si>
  <si>
    <t>#2000012566554622</t>
  </si>
  <si>
    <t>#2000008759776337</t>
  </si>
  <si>
    <t>#2000012603399036</t>
  </si>
  <si>
    <t>#2000012522332844</t>
  </si>
  <si>
    <t>#2000008717705797</t>
  </si>
  <si>
    <t>#2000012560521696</t>
  </si>
  <si>
    <t>#2000008754158425</t>
  </si>
  <si>
    <t>#2000012589874510</t>
  </si>
  <si>
    <t>#2000008781664355</t>
  </si>
  <si>
    <t>Fabricia</t>
  </si>
  <si>
    <t>#2000012521951116</t>
  </si>
  <si>
    <t>#2000008717357337</t>
  </si>
  <si>
    <t>Alcineia</t>
  </si>
  <si>
    <t>#2000012539531966</t>
  </si>
  <si>
    <t>#2000008734057269</t>
  </si>
  <si>
    <t>Peter Alexandre</t>
  </si>
  <si>
    <t>#2000012562221524</t>
  </si>
  <si>
    <t>#2000012564289710</t>
  </si>
  <si>
    <t>#2000008757652871</t>
  </si>
  <si>
    <t>Luiz Felipe</t>
  </si>
  <si>
    <t>#2000012621664272</t>
  </si>
  <si>
    <t>#2000012618847028</t>
  </si>
  <si>
    <t>#2000008809246559</t>
  </si>
  <si>
    <t>William Dos S L S</t>
  </si>
  <si>
    <t>#2000012577544494</t>
  </si>
  <si>
    <t>#2000008770074101</t>
  </si>
  <si>
    <t>#2000012568797492</t>
  </si>
  <si>
    <t>#2000008761888117</t>
  </si>
  <si>
    <t>Gilclei</t>
  </si>
  <si>
    <t>#2000012580418446</t>
  </si>
  <si>
    <t>#2000008772802057</t>
  </si>
  <si>
    <t>Geomar Maciel De Sousa</t>
  </si>
  <si>
    <t>#2000012579996000</t>
  </si>
  <si>
    <t>#2000008772451121</t>
  </si>
  <si>
    <t>MLB3391561277</t>
  </si>
  <si>
    <t>#2000012588569412</t>
  </si>
  <si>
    <t>#2000008780471713</t>
  </si>
  <si>
    <t>#2000012548974938</t>
  </si>
  <si>
    <t>#2000008743116893</t>
  </si>
  <si>
    <t>#2000012596320488</t>
  </si>
  <si>
    <t xml:space="preserve">Eduardo </t>
  </si>
  <si>
    <t>#2000012516245180</t>
  </si>
  <si>
    <t>#2000008711973473</t>
  </si>
  <si>
    <t xml:space="preserve">Iran Cordeiro Cardoso </t>
  </si>
  <si>
    <t>#2000012570862652</t>
  </si>
  <si>
    <t>#2000012588277146</t>
  </si>
  <si>
    <t>#2000008780215477</t>
  </si>
  <si>
    <t>José Renato Cristino</t>
  </si>
  <si>
    <t>#2000012591682030</t>
  </si>
  <si>
    <t>Luiz Tadeu De Souza Do Nascime Luiz Tadeu De Souza Do Nascime</t>
  </si>
  <si>
    <t>#2000012605697984</t>
  </si>
  <si>
    <t>#2000008796581209</t>
  </si>
  <si>
    <t>Claudio Lourenco</t>
  </si>
  <si>
    <t>#2000012515941350</t>
  </si>
  <si>
    <t>#2000008711691809</t>
  </si>
  <si>
    <t>#2000012537182538</t>
  </si>
  <si>
    <t>#2000008731830245</t>
  </si>
  <si>
    <t>Albertine</t>
  </si>
  <si>
    <t>#2000012563059344</t>
  </si>
  <si>
    <t>#2000008756529729</t>
  </si>
  <si>
    <t>Raimundo Aldeci</t>
  </si>
  <si>
    <t>#2000012608064232</t>
  </si>
  <si>
    <t>#2000012547765948</t>
  </si>
  <si>
    <t>#2000012574632002</t>
  </si>
  <si>
    <t>#2000008767348099</t>
  </si>
  <si>
    <t>#2000012503975020</t>
  </si>
  <si>
    <t>Vanderson Almeida Prado</t>
  </si>
  <si>
    <t>#2000012506854736</t>
  </si>
  <si>
    <t>Adriano Sergio Freire Meira</t>
  </si>
  <si>
    <t>#2000012540591882</t>
  </si>
  <si>
    <t>#2000008735083375</t>
  </si>
  <si>
    <t>#2000012594845080</t>
  </si>
  <si>
    <t>Luiz Cordeiro</t>
  </si>
  <si>
    <t>#2000012570843126</t>
  </si>
  <si>
    <t>#2000008763793333</t>
  </si>
  <si>
    <t>Paulo De Andrade Gomes</t>
  </si>
  <si>
    <t>MLB4084070511</t>
  </si>
  <si>
    <t>Par De Travessa Slim + Bagageiro Maleiro Gradeado Grande</t>
  </si>
  <si>
    <t>#2000012570948286</t>
  </si>
  <si>
    <t>#2000008763863657</t>
  </si>
  <si>
    <t>#2000012575516370</t>
  </si>
  <si>
    <t>#2000008768169881</t>
  </si>
  <si>
    <t>#2000012575810092</t>
  </si>
  <si>
    <t>#2000012580741174</t>
  </si>
  <si>
    <t>#2000008773123501</t>
  </si>
  <si>
    <t>Jorge Henrique</t>
  </si>
  <si>
    <t>#2000012562199426</t>
  </si>
  <si>
    <t xml:space="preserve">Selma Regina </t>
  </si>
  <si>
    <t>#2000012591590102</t>
  </si>
  <si>
    <t>#2000008780150647</t>
  </si>
  <si>
    <t>Rudinei</t>
  </si>
  <si>
    <t>#2000012602586648</t>
  </si>
  <si>
    <t>#2000012604018696</t>
  </si>
  <si>
    <t>#2000008794831077</t>
  </si>
  <si>
    <t>Lunar</t>
  </si>
  <si>
    <t>#2000012612521634</t>
  </si>
  <si>
    <t>#2000008803154609</t>
  </si>
  <si>
    <t>#2000012578363940</t>
  </si>
  <si>
    <t>Nilton Dos Reis Rodrigues</t>
  </si>
  <si>
    <t>MLB3481983877</t>
  </si>
  <si>
    <t>#2000012525735800</t>
  </si>
  <si>
    <t>Matheus Da Silva Armborst</t>
  </si>
  <si>
    <t>#2000012501768028</t>
  </si>
  <si>
    <t>#2000008698391101</t>
  </si>
  <si>
    <t>#2000012561510492</t>
  </si>
  <si>
    <t>#2000008755067253</t>
  </si>
  <si>
    <t>#2000012584453318</t>
  </si>
  <si>
    <t>#2000008776628059</t>
  </si>
  <si>
    <t xml:space="preserve">Denilson </t>
  </si>
  <si>
    <t>#2000012560374928</t>
  </si>
  <si>
    <t>#2000008753998553</t>
  </si>
  <si>
    <t>Diego Dias</t>
  </si>
  <si>
    <t>MLB3248432387</t>
  </si>
  <si>
    <t>Travessa De Teto Rack Bagageiro Airtrek Todos</t>
  </si>
  <si>
    <t>#2000012588456378</t>
  </si>
  <si>
    <t>#2000008780363897</t>
  </si>
  <si>
    <t>#2000012511520200</t>
  </si>
  <si>
    <t>#2000008707511473</t>
  </si>
  <si>
    <t>#2000012519044486</t>
  </si>
  <si>
    <t>Máida</t>
  </si>
  <si>
    <t>#2000012521658876</t>
  </si>
  <si>
    <t>#2000008717070873</t>
  </si>
  <si>
    <t xml:space="preserve">Severino </t>
  </si>
  <si>
    <t>#2000012588556366</t>
  </si>
  <si>
    <t>#2000012610768248</t>
  </si>
  <si>
    <t>#2000008801437777</t>
  </si>
  <si>
    <t xml:space="preserve">Joyce </t>
  </si>
  <si>
    <t>#2000012617565376</t>
  </si>
  <si>
    <t>#2000008808040049</t>
  </si>
  <si>
    <t>#2000012607700432</t>
  </si>
  <si>
    <t>#2000008798474189</t>
  </si>
  <si>
    <t>Vilmar</t>
  </si>
  <si>
    <t>#2000012507517918</t>
  </si>
  <si>
    <t>#2000008703790901</t>
  </si>
  <si>
    <t>Decio</t>
  </si>
  <si>
    <t>#2000012518061676</t>
  </si>
  <si>
    <t>#2000008713664809</t>
  </si>
  <si>
    <t>#2000012522304930</t>
  </si>
  <si>
    <t>#2000008717688985</t>
  </si>
  <si>
    <t>Gildete Rosana</t>
  </si>
  <si>
    <t>#2000012524664326</t>
  </si>
  <si>
    <t>#2000008719935781</t>
  </si>
  <si>
    <t>Paulo Roberto Junior</t>
  </si>
  <si>
    <t>#2000012527199206</t>
  </si>
  <si>
    <t>#2000012535539060</t>
  </si>
  <si>
    <t>#2000008730277309</t>
  </si>
  <si>
    <t>Ricardo Luis</t>
  </si>
  <si>
    <t>#2000012545312294</t>
  </si>
  <si>
    <t>Robson A De Andrade</t>
  </si>
  <si>
    <t>#2000012560445974</t>
  </si>
  <si>
    <t>#2000008754107037</t>
  </si>
  <si>
    <t>#2000012561101640</t>
  </si>
  <si>
    <t>Jose Edgard</t>
  </si>
  <si>
    <t>#2000012569440106</t>
  </si>
  <si>
    <t>#2000008762459345</t>
  </si>
  <si>
    <t>Jose Domingos</t>
  </si>
  <si>
    <t>#2000012573982738</t>
  </si>
  <si>
    <t>#2000008766736613</t>
  </si>
  <si>
    <t>Jose Jonshon</t>
  </si>
  <si>
    <t>#2000012577128032</t>
  </si>
  <si>
    <t>Auto Peças Batata</t>
  </si>
  <si>
    <t>#2000012583340034</t>
  </si>
  <si>
    <t>#2000008775565225</t>
  </si>
  <si>
    <t>#2000012585354448</t>
  </si>
  <si>
    <t>#2000008777466381</t>
  </si>
  <si>
    <t>Mario Eduardo</t>
  </si>
  <si>
    <t>#2000012589386632</t>
  </si>
  <si>
    <t>#2000008781215283</t>
  </si>
  <si>
    <t>#2000012589491418</t>
  </si>
  <si>
    <t>#2000008781310951</t>
  </si>
  <si>
    <t>Hudson</t>
  </si>
  <si>
    <t>#2000012589682374</t>
  </si>
  <si>
    <t>#2000008781494819</t>
  </si>
  <si>
    <t>#2000012599696374</t>
  </si>
  <si>
    <t>#2000008790767973</t>
  </si>
  <si>
    <t>#2000012615760914</t>
  </si>
  <si>
    <t>#2000008806287173</t>
  </si>
  <si>
    <t>Isaias</t>
  </si>
  <si>
    <t>#2000012617647340</t>
  </si>
  <si>
    <t>#2000012500751236</t>
  </si>
  <si>
    <t xml:space="preserve">João Carlos Dal Molin </t>
  </si>
  <si>
    <t>#2000012521865448</t>
  </si>
  <si>
    <t>Diego Marinho Da Silva</t>
  </si>
  <si>
    <t>#2000012537022848</t>
  </si>
  <si>
    <t>#2000008731674897</t>
  </si>
  <si>
    <t>Zélia</t>
  </si>
  <si>
    <t>#2000012511373952</t>
  </si>
  <si>
    <t>Amanda Leticia</t>
  </si>
  <si>
    <t>#2000012511652558</t>
  </si>
  <si>
    <t>#2000008707645275</t>
  </si>
  <si>
    <t>#2000012513780390</t>
  </si>
  <si>
    <t xml:space="preserve">Rosani </t>
  </si>
  <si>
    <t>#2000012516725050</t>
  </si>
  <si>
    <t>Maísa Lourdes</t>
  </si>
  <si>
    <t>#2000012568937778</t>
  </si>
  <si>
    <t>#2000008762001945</t>
  </si>
  <si>
    <t>Joana</t>
  </si>
  <si>
    <t>#2000012569493466</t>
  </si>
  <si>
    <t>#2000012576963386</t>
  </si>
  <si>
    <t>120851951943|121373762474</t>
  </si>
  <si>
    <t>#2000012584494908</t>
  </si>
  <si>
    <t>Suzete</t>
  </si>
  <si>
    <t>#2000012614903436</t>
  </si>
  <si>
    <t>#2000008805462217</t>
  </si>
  <si>
    <t>José Raymundo Aguilar Lemos</t>
  </si>
  <si>
    <t>#2000012569576118</t>
  </si>
  <si>
    <t>#2000008762576687</t>
  </si>
  <si>
    <t>MLB4094721966</t>
  </si>
  <si>
    <t>Suporte Transbike Para Bike + Travessa Larga Fiat Uno Way</t>
  </si>
  <si>
    <t>#2000012515790564</t>
  </si>
  <si>
    <t>#2000008711532233</t>
  </si>
  <si>
    <t>Jacson</t>
  </si>
  <si>
    <t>#2000012567074584</t>
  </si>
  <si>
    <t>#2000012597825072</t>
  </si>
  <si>
    <t>#2000008789031341</t>
  </si>
  <si>
    <t>#2000012532835190</t>
  </si>
  <si>
    <t>#2000008727721521</t>
  </si>
  <si>
    <t>#2000012551105218</t>
  </si>
  <si>
    <t>#2000012525348990</t>
  </si>
  <si>
    <t>#2000012571061684</t>
  </si>
  <si>
    <t>#2000008763981395</t>
  </si>
  <si>
    <t>#2000012587675140</t>
  </si>
  <si>
    <t>#2000008779657457</t>
  </si>
  <si>
    <t>Deivison</t>
  </si>
  <si>
    <t>#2000012604697858</t>
  </si>
  <si>
    <t>#2000012607559116</t>
  </si>
  <si>
    <t>#2000008798359509</t>
  </si>
  <si>
    <t>#2000012617565068</t>
  </si>
  <si>
    <t>#2000008808039433</t>
  </si>
  <si>
    <t>Yoshiteru</t>
  </si>
  <si>
    <t>#2000012621038904</t>
  </si>
  <si>
    <t>#2000008811385165</t>
  </si>
  <si>
    <t>#2000012510941564</t>
  </si>
  <si>
    <t>#2000008707014217</t>
  </si>
  <si>
    <t>#2000012547293716</t>
  </si>
  <si>
    <t>#2000008741548441</t>
  </si>
  <si>
    <t>Arnaldo Gonçalves</t>
  </si>
  <si>
    <t xml:space="preserve">Travessa Larga Rack De Teto Toyota Sw4 2006 A 2010 </t>
  </si>
  <si>
    <t>#2000012555968024</t>
  </si>
  <si>
    <t>#2000008749745479</t>
  </si>
  <si>
    <t>Protemontes</t>
  </si>
  <si>
    <t>#2000012555968026</t>
  </si>
  <si>
    <t>#2000012561721960</t>
  </si>
  <si>
    <t>#2000008755269173</t>
  </si>
  <si>
    <t>Arlan</t>
  </si>
  <si>
    <t>#2000012546026272</t>
  </si>
  <si>
    <t>#2000012571373332</t>
  </si>
  <si>
    <t>#2000008764284659</t>
  </si>
  <si>
    <t>Meiling</t>
  </si>
  <si>
    <t>MLB5331567780</t>
  </si>
  <si>
    <t>#2000012582324230</t>
  </si>
  <si>
    <t>#2000012508031716</t>
  </si>
  <si>
    <t>#2000012534313716</t>
  </si>
  <si>
    <t>#2000008729114617</t>
  </si>
  <si>
    <t>#2000012592657142</t>
  </si>
  <si>
    <t>Claudemir</t>
  </si>
  <si>
    <t>#2000012599154058</t>
  </si>
  <si>
    <t>#2000008790253063</t>
  </si>
  <si>
    <t>Felipe Bueno</t>
  </si>
  <si>
    <t>#2000012620145308</t>
  </si>
  <si>
    <t>#2000008810513813</t>
  </si>
  <si>
    <t>#2000012550460466</t>
  </si>
  <si>
    <t>#2000008744541969</t>
  </si>
  <si>
    <t>#2000012514723220</t>
  </si>
  <si>
    <t>#2000008710506229</t>
  </si>
  <si>
    <t>#2000012570357304</t>
  </si>
  <si>
    <t>Paulo Marco</t>
  </si>
  <si>
    <t>#2000012500510174</t>
  </si>
  <si>
    <t>Renato Barbosa Guterres</t>
  </si>
  <si>
    <t>#2000012506669380</t>
  </si>
  <si>
    <t>#2000012571081736</t>
  </si>
  <si>
    <t>#2000008764014585</t>
  </si>
  <si>
    <t>#2000012596176190</t>
  </si>
  <si>
    <t>#2000012540979574</t>
  </si>
  <si>
    <t>Tainah</t>
  </si>
  <si>
    <t>#2000012589553634</t>
  </si>
  <si>
    <t>#2000008781398461</t>
  </si>
  <si>
    <t>Fábio Rangel</t>
  </si>
  <si>
    <t>#2000012596312418</t>
  </si>
  <si>
    <t>#2000008787597689</t>
  </si>
  <si>
    <t>#2000012601623690</t>
  </si>
  <si>
    <t>#2000012606571128</t>
  </si>
  <si>
    <t>#2000008797368307</t>
  </si>
  <si>
    <t>#2000012620490122</t>
  </si>
  <si>
    <t>Olimar</t>
  </si>
  <si>
    <t>#2000012594728218</t>
  </si>
  <si>
    <t>#2000012537928802</t>
  </si>
  <si>
    <t>Tamar</t>
  </si>
  <si>
    <t>#2000012621278562</t>
  </si>
  <si>
    <t>#2000008811594497</t>
  </si>
  <si>
    <t>Anderson Luiz</t>
  </si>
  <si>
    <t>#2000012515557016</t>
  </si>
  <si>
    <t>#2000008711302579</t>
  </si>
  <si>
    <t>Italo Augusto</t>
  </si>
  <si>
    <t>#2000012567042584</t>
  </si>
  <si>
    <t>#2000008760232241</t>
  </si>
  <si>
    <t>Luigi</t>
  </si>
  <si>
    <t>#2000012534053006</t>
  </si>
  <si>
    <t>#2000008728849819</t>
  </si>
  <si>
    <t>#2000012560067836</t>
  </si>
  <si>
    <t>#2000008753732741</t>
  </si>
  <si>
    <t>#2000012592178848</t>
  </si>
  <si>
    <t>Penha</t>
  </si>
  <si>
    <t>#2000012598747714</t>
  </si>
  <si>
    <t xml:space="preserve">Klimateck </t>
  </si>
  <si>
    <t>#2000012606045450</t>
  </si>
  <si>
    <t>#2000008796910173</t>
  </si>
  <si>
    <t>Gilnei</t>
  </si>
  <si>
    <t>#2000012608817864</t>
  </si>
  <si>
    <t>#2000008799551119</t>
  </si>
  <si>
    <t>Layana</t>
  </si>
  <si>
    <t>#2000012535481326</t>
  </si>
  <si>
    <t>#2000008730205151</t>
  </si>
  <si>
    <t>Sdecor Ltda</t>
  </si>
  <si>
    <t>#2000012517314054</t>
  </si>
  <si>
    <t>#2000008712947853</t>
  </si>
  <si>
    <t>#2000012555169288</t>
  </si>
  <si>
    <t>#2000008749005597</t>
  </si>
  <si>
    <t>Ronaldo-carneiro2011</t>
  </si>
  <si>
    <t>#2000012558080710</t>
  </si>
  <si>
    <t>#2000008751813731</t>
  </si>
  <si>
    <t xml:space="preserve">João Vitor </t>
  </si>
  <si>
    <t>#2000012596320820</t>
  </si>
  <si>
    <t>#2000012606785574</t>
  </si>
  <si>
    <t>#2000008797590259</t>
  </si>
  <si>
    <t>Robson Alves</t>
  </si>
  <si>
    <t>#2000012607736162</t>
  </si>
  <si>
    <t xml:space="preserve">Jacicleide </t>
  </si>
  <si>
    <t>#2000012613454900</t>
  </si>
  <si>
    <t>#2000012533944684</t>
  </si>
  <si>
    <t>Jean Rodrigo</t>
  </si>
  <si>
    <t>#2000012578153216</t>
  </si>
  <si>
    <t>#2000008770631695</t>
  </si>
  <si>
    <t>#2000012581657234</t>
  </si>
  <si>
    <t>#2000008773987647</t>
  </si>
  <si>
    <t xml:space="preserve">Rubens </t>
  </si>
  <si>
    <t>#2000012513136384</t>
  </si>
  <si>
    <t>Irlene</t>
  </si>
  <si>
    <t>#2000012549244224</t>
  </si>
  <si>
    <t>#2000012605029754</t>
  </si>
  <si>
    <t>#2000008795857847</t>
  </si>
  <si>
    <t>Elder</t>
  </si>
  <si>
    <t>#2000012562937840</t>
  </si>
  <si>
    <t>#2000008756410769</t>
  </si>
  <si>
    <t>#2000012574724758</t>
  </si>
  <si>
    <t>Alexsandro Diego</t>
  </si>
  <si>
    <t>MLB5498000738</t>
  </si>
  <si>
    <t>Cabo Chupeta Caminhão 500a Transmissão Carga Bateria Carro</t>
  </si>
  <si>
    <t>#2000012509929160</t>
  </si>
  <si>
    <t>#2000012589855712</t>
  </si>
  <si>
    <t>Marcel Barreira</t>
  </si>
  <si>
    <t>#2000012605851300</t>
  </si>
  <si>
    <t>#2000008796692821</t>
  </si>
  <si>
    <t>Iraçu</t>
  </si>
  <si>
    <t>#2000012569235170</t>
  </si>
  <si>
    <t>#2000008762291457</t>
  </si>
  <si>
    <t>#2000012597805162</t>
  </si>
  <si>
    <t>Maik</t>
  </si>
  <si>
    <t>#2000012599148892</t>
  </si>
  <si>
    <t>#2000008790279021</t>
  </si>
  <si>
    <t>#2000012599240624</t>
  </si>
  <si>
    <t>#2000012588993794</t>
  </si>
  <si>
    <t>#2000008780867323</t>
  </si>
  <si>
    <t>MLB3403199889</t>
  </si>
  <si>
    <t>#2000012595597136</t>
  </si>
  <si>
    <t>#2000008786946367</t>
  </si>
  <si>
    <t>Edimar Ramos</t>
  </si>
  <si>
    <t>MLB4063326147</t>
  </si>
  <si>
    <t>#2000012500848286</t>
  </si>
  <si>
    <t>#2000008697531593</t>
  </si>
  <si>
    <t>Joao Lucas</t>
  </si>
  <si>
    <t>#2000012503291524</t>
  </si>
  <si>
    <t>Caio Thomé</t>
  </si>
  <si>
    <t>#2000012512480764</t>
  </si>
  <si>
    <t>#2000008708413557</t>
  </si>
  <si>
    <t>#2000012513445036</t>
  </si>
  <si>
    <t>#2000008709315445</t>
  </si>
  <si>
    <t>#2000012514953668</t>
  </si>
  <si>
    <t>Marionisia De</t>
  </si>
  <si>
    <t>#2000012516161566</t>
  </si>
  <si>
    <t>#2000008711892245</t>
  </si>
  <si>
    <t>#2000012517449696</t>
  </si>
  <si>
    <t>#2000008713110509</t>
  </si>
  <si>
    <t>Quelle Bertolucio</t>
  </si>
  <si>
    <t>#2000012530735258</t>
  </si>
  <si>
    <t>#2000008725747669</t>
  </si>
  <si>
    <t>#2000012536576910</t>
  </si>
  <si>
    <t>#2000008731273015</t>
  </si>
  <si>
    <t>#2000012539825388</t>
  </si>
  <si>
    <t>#2000008734353955</t>
  </si>
  <si>
    <t>#2000012546220414</t>
  </si>
  <si>
    <t>#2000008740483841</t>
  </si>
  <si>
    <t>Marcosantoniodefreitasramos</t>
  </si>
  <si>
    <t>#2000012554582502</t>
  </si>
  <si>
    <t>#2000008748434065</t>
  </si>
  <si>
    <t>José Filomeno Neto</t>
  </si>
  <si>
    <t>#2000012559139762</t>
  </si>
  <si>
    <t>Sul Climatização</t>
  </si>
  <si>
    <t>#2000012561107736</t>
  </si>
  <si>
    <t>#2000008754701127</t>
  </si>
  <si>
    <t>#2000012565177920</t>
  </si>
  <si>
    <t>#2000008758491983</t>
  </si>
  <si>
    <t>#2000012565924190</t>
  </si>
  <si>
    <t>#2000008759087219</t>
  </si>
  <si>
    <t>Emmilly Emmanuelly</t>
  </si>
  <si>
    <t>#2000012570201896</t>
  </si>
  <si>
    <t>#2000008763196873</t>
  </si>
  <si>
    <t>#2000012574642894</t>
  </si>
  <si>
    <t>José Francisco</t>
  </si>
  <si>
    <t>#2000012576756554</t>
  </si>
  <si>
    <t>#2000008769330249</t>
  </si>
  <si>
    <t>#2000012589688312</t>
  </si>
  <si>
    <t>#2000008781509167</t>
  </si>
  <si>
    <t>#2000012594863574</t>
  </si>
  <si>
    <t>#2000008786292417</t>
  </si>
  <si>
    <t>#2000012602974026</t>
  </si>
  <si>
    <t>#2000008793891343</t>
  </si>
  <si>
    <t>Tuca</t>
  </si>
  <si>
    <t>#2000012607918472</t>
  </si>
  <si>
    <t>#2000008798684837</t>
  </si>
  <si>
    <t>Hyellyn</t>
  </si>
  <si>
    <t>#2000012615421036</t>
  </si>
  <si>
    <t>#2000008805969353</t>
  </si>
  <si>
    <t>Valdemir</t>
  </si>
  <si>
    <t>#2000012620352690</t>
  </si>
  <si>
    <t>#2000008810696683</t>
  </si>
  <si>
    <t>#2000012503381366</t>
  </si>
  <si>
    <t>#2000008699909777</t>
  </si>
  <si>
    <t>#2000012620186600</t>
  </si>
  <si>
    <t>#2000008810537521</t>
  </si>
  <si>
    <t>Alcides</t>
  </si>
  <si>
    <t>MLB4142039785</t>
  </si>
  <si>
    <t>Suporte Travessa Teto Nivus Vw + Dois Suportes Transbike</t>
  </si>
  <si>
    <t>#2000012525893962</t>
  </si>
  <si>
    <t>#2000008721104653</t>
  </si>
  <si>
    <t>#2000012502917122</t>
  </si>
  <si>
    <t>#2000008699475309</t>
  </si>
  <si>
    <t>Rógerson</t>
  </si>
  <si>
    <t>#2000012511879016</t>
  </si>
  <si>
    <t>#2000008707865121</t>
  </si>
  <si>
    <t xml:space="preserve">Caroline </t>
  </si>
  <si>
    <t>#2000012511922268</t>
  </si>
  <si>
    <t>#2000008707887625</t>
  </si>
  <si>
    <t>Sandro Augusto</t>
  </si>
  <si>
    <t>#2000012522843574</t>
  </si>
  <si>
    <t>#2000012543173468</t>
  </si>
  <si>
    <t>#2000008737595925</t>
  </si>
  <si>
    <t>Jose De</t>
  </si>
  <si>
    <t>#2000012565419552</t>
  </si>
  <si>
    <t>José Uedes De</t>
  </si>
  <si>
    <t>#2000012568285950</t>
  </si>
  <si>
    <t>Geovani</t>
  </si>
  <si>
    <t>#2000012569110588</t>
  </si>
  <si>
    <t>#2000008762153141</t>
  </si>
  <si>
    <t>Rodson</t>
  </si>
  <si>
    <t>#2000012571286238</t>
  </si>
  <si>
    <t>#2000008764187605</t>
  </si>
  <si>
    <t>Sergio.anastacio16</t>
  </si>
  <si>
    <t>#2000012583130310</t>
  </si>
  <si>
    <t>#2000008775360489</t>
  </si>
  <si>
    <t>Marco Da Costa Paulo</t>
  </si>
  <si>
    <t>#2000012577780150</t>
  </si>
  <si>
    <t>Elízio</t>
  </si>
  <si>
    <t>#2000012618642642</t>
  </si>
  <si>
    <t>#2000008809048587</t>
  </si>
  <si>
    <t>Coral</t>
  </si>
  <si>
    <t>#2000012502650416</t>
  </si>
  <si>
    <t>#2000008699203877</t>
  </si>
  <si>
    <t>Maqpereira2015.mp</t>
  </si>
  <si>
    <t>#2000012529503078</t>
  </si>
  <si>
    <t>#2000008724532343</t>
  </si>
  <si>
    <t>#2000012543455980</t>
  </si>
  <si>
    <t>#2000008737842345</t>
  </si>
  <si>
    <t>Marcelo Constantino Tavares</t>
  </si>
  <si>
    <t>#2000012547574492</t>
  </si>
  <si>
    <t>#2000008741799993</t>
  </si>
  <si>
    <t>#2000012549865594</t>
  </si>
  <si>
    <t>Adalgisa Denise</t>
  </si>
  <si>
    <t>#2000012597575666</t>
  </si>
  <si>
    <t>#2000008788796549</t>
  </si>
  <si>
    <t>#2000012601331110</t>
  </si>
  <si>
    <t>#2000008792335713</t>
  </si>
  <si>
    <t>Leonardo Vinicius</t>
  </si>
  <si>
    <t>#2000012581499046</t>
  </si>
  <si>
    <t>#2000008773869257</t>
  </si>
  <si>
    <t>Edelço Firmo</t>
  </si>
  <si>
    <t>#2000012563575006</t>
  </si>
  <si>
    <t>#2000012539508320</t>
  </si>
  <si>
    <t>MLB5477046356</t>
  </si>
  <si>
    <t>#2000012543211784</t>
  </si>
  <si>
    <t>#2000008737612121</t>
  </si>
  <si>
    <t>#2000012513921300</t>
  </si>
  <si>
    <t>#2000008709754857</t>
  </si>
  <si>
    <t>#2000012508087158</t>
  </si>
  <si>
    <t>#2000012518553112</t>
  </si>
  <si>
    <t>#2000008714149349</t>
  </si>
  <si>
    <t>Analua Paula</t>
  </si>
  <si>
    <t>#2000012525935950</t>
  </si>
  <si>
    <t>#2000012574903104</t>
  </si>
  <si>
    <t>#2000008767615341</t>
  </si>
  <si>
    <t>#2000012612782622</t>
  </si>
  <si>
    <t>#2000008803390509</t>
  </si>
  <si>
    <t>#2000012503576500</t>
  </si>
  <si>
    <t>120129940153|120646346620</t>
  </si>
  <si>
    <t>#2000012508096184</t>
  </si>
  <si>
    <t>#2000008704311433</t>
  </si>
  <si>
    <t>#2000012509374758</t>
  </si>
  <si>
    <t>#2000008705512585</t>
  </si>
  <si>
    <t>#2000012522300216</t>
  </si>
  <si>
    <t>#2000012540784690</t>
  </si>
  <si>
    <t>#2000008735258549</t>
  </si>
  <si>
    <t>Eudivaldo</t>
  </si>
  <si>
    <t>#2000012547612556</t>
  </si>
  <si>
    <t>#2000012554555032</t>
  </si>
  <si>
    <t>#2000008748425093</t>
  </si>
  <si>
    <t>#2000012560873338</t>
  </si>
  <si>
    <t>#2000008754493765</t>
  </si>
  <si>
    <t xml:space="preserve">Daniela </t>
  </si>
  <si>
    <t>#2000012594208586</t>
  </si>
  <si>
    <t>Janaína Bezerra De Lima</t>
  </si>
  <si>
    <t>#2000012567248954</t>
  </si>
  <si>
    <t>#2000008760421485</t>
  </si>
  <si>
    <t>Talitha</t>
  </si>
  <si>
    <t>#2000012590440490</t>
  </si>
  <si>
    <t>Jose Gustavo</t>
  </si>
  <si>
    <t>#2000012600584696</t>
  </si>
  <si>
    <t>#2000008791616677</t>
  </si>
  <si>
    <t>Joilker</t>
  </si>
  <si>
    <t>#2000012500243906</t>
  </si>
  <si>
    <t>#2000008696980837</t>
  </si>
  <si>
    <t>#2000012588432496</t>
  </si>
  <si>
    <t>#2000008780336467</t>
  </si>
  <si>
    <t xml:space="preserve">Maria Edirani </t>
  </si>
  <si>
    <t>#2000012592104212</t>
  </si>
  <si>
    <t>#2000008783713495</t>
  </si>
  <si>
    <t>Yasmin</t>
  </si>
  <si>
    <t>#2000012503770248</t>
  </si>
  <si>
    <t>#2000008700248263</t>
  </si>
  <si>
    <t>Natania</t>
  </si>
  <si>
    <t>#2000012515815470</t>
  </si>
  <si>
    <t>#2000008711572053</t>
  </si>
  <si>
    <t>#2000012531376680</t>
  </si>
  <si>
    <t>#2000008726308501</t>
  </si>
  <si>
    <t>#2000012522575010</t>
  </si>
  <si>
    <t>#2000012531033358</t>
  </si>
  <si>
    <t>#2000008725997235</t>
  </si>
  <si>
    <t>Haifa Taysser</t>
  </si>
  <si>
    <t>#2000012534166968</t>
  </si>
  <si>
    <t>#2000008728975077</t>
  </si>
  <si>
    <t>Jonata</t>
  </si>
  <si>
    <t>#2000012547409260</t>
  </si>
  <si>
    <t>#2000012584963948</t>
  </si>
  <si>
    <t>#2000008777143089</t>
  </si>
  <si>
    <t>#2000012526257140</t>
  </si>
  <si>
    <t>#2000008721469413</t>
  </si>
  <si>
    <t>#2000012574921182</t>
  </si>
  <si>
    <t>#2000008767617999</t>
  </si>
  <si>
    <t>#2000012516776832</t>
  </si>
  <si>
    <t>#2000008712452765</t>
  </si>
  <si>
    <t>#2000012588789186</t>
  </si>
  <si>
    <t>#2000008780670247</t>
  </si>
  <si>
    <t>Darliani</t>
  </si>
  <si>
    <t>#2000012553484368</t>
  </si>
  <si>
    <t>Vitorvernersbach</t>
  </si>
  <si>
    <t>#2000012612094078</t>
  </si>
  <si>
    <t>#2000008802718697</t>
  </si>
  <si>
    <t>Rosineide</t>
  </si>
  <si>
    <t>#2000012579411752</t>
  </si>
  <si>
    <t>MLB3957737675</t>
  </si>
  <si>
    <t>#2000012534497194</t>
  </si>
  <si>
    <t>Afonso Costa Gondim</t>
  </si>
  <si>
    <t>120972109214|120972223308</t>
  </si>
  <si>
    <t>#2000012541787376</t>
  </si>
  <si>
    <t>#2000008736214435</t>
  </si>
  <si>
    <t>Isaac</t>
  </si>
  <si>
    <t>#2000012553260616</t>
  </si>
  <si>
    <t>#2000008747184257</t>
  </si>
  <si>
    <t>Greice Nouer</t>
  </si>
  <si>
    <t>#2000012561181830</t>
  </si>
  <si>
    <t>#2000012584202190</t>
  </si>
  <si>
    <t>#2000012561462040</t>
  </si>
  <si>
    <t>Centro Automotivo Velles Centro Automotivo Velles</t>
  </si>
  <si>
    <t>#2000012587405826</t>
  </si>
  <si>
    <t>#2000008779420857</t>
  </si>
  <si>
    <t xml:space="preserve">Renato Siqueira </t>
  </si>
  <si>
    <t>#2000012611933528</t>
  </si>
  <si>
    <t>#2000008802563251</t>
  </si>
  <si>
    <t>#2000012620851574</t>
  </si>
  <si>
    <t>#2000008811189053</t>
  </si>
  <si>
    <t>#2000012561939354</t>
  </si>
  <si>
    <t>#2000008755469485</t>
  </si>
  <si>
    <t>Sergio Renato</t>
  </si>
  <si>
    <t>#2000012575006258</t>
  </si>
  <si>
    <t>#2000008767684781</t>
  </si>
  <si>
    <t xml:space="preserve">Diogo </t>
  </si>
  <si>
    <t>#2000012517260134</t>
  </si>
  <si>
    <t>#2000012527888336</t>
  </si>
  <si>
    <t>Edson Vicente</t>
  </si>
  <si>
    <t>#2000012553711172</t>
  </si>
  <si>
    <t>#2000008747625401</t>
  </si>
  <si>
    <t>#2000012566985486</t>
  </si>
  <si>
    <t>Diemes</t>
  </si>
  <si>
    <t>#2000012569332500</t>
  </si>
  <si>
    <t>#2000012569478516</t>
  </si>
  <si>
    <t xml:space="preserve">Daiana </t>
  </si>
  <si>
    <t>#2000012573667754</t>
  </si>
  <si>
    <t>#2000012576094934</t>
  </si>
  <si>
    <t>#2000008768715009</t>
  </si>
  <si>
    <t>#2000012584590120</t>
  </si>
  <si>
    <t>#2000008776733869</t>
  </si>
  <si>
    <t>Micheli</t>
  </si>
  <si>
    <t>#2000012588756192</t>
  </si>
  <si>
    <t>#2000012593303314</t>
  </si>
  <si>
    <t>#2000008784834269</t>
  </si>
  <si>
    <t>#2000012611334778</t>
  </si>
  <si>
    <t>#2000008801988817</t>
  </si>
  <si>
    <t>#2000012617035094</t>
  </si>
  <si>
    <t>#2000008807525481</t>
  </si>
  <si>
    <t>Roseli Souza</t>
  </si>
  <si>
    <t>#2000012559905092</t>
  </si>
  <si>
    <t>#2000008753544857</t>
  </si>
  <si>
    <t>#2000012546354998</t>
  </si>
  <si>
    <t>#2000008740621001</t>
  </si>
  <si>
    <t>Brunno</t>
  </si>
  <si>
    <t>#2000012502799848</t>
  </si>
  <si>
    <t>Eloi Antonio Raymundo</t>
  </si>
  <si>
    <t>#2000012514285162</t>
  </si>
  <si>
    <t>Seles</t>
  </si>
  <si>
    <t>#2000012515850362</t>
  </si>
  <si>
    <t>#2000008711579629</t>
  </si>
  <si>
    <t>#2000012522321474</t>
  </si>
  <si>
    <t>Rodrigosanttosbisposs</t>
  </si>
  <si>
    <t>#2000012526549928</t>
  </si>
  <si>
    <t xml:space="preserve">Misael Nilo </t>
  </si>
  <si>
    <t>#2000012531351956</t>
  </si>
  <si>
    <t>#2000008726327045</t>
  </si>
  <si>
    <t>#2000012532970194</t>
  </si>
  <si>
    <t>Giselekozielpereira</t>
  </si>
  <si>
    <t>#2000012548442908</t>
  </si>
  <si>
    <t>#2000008742618829</t>
  </si>
  <si>
    <t>#2000012583947638</t>
  </si>
  <si>
    <t>#2000012602606816</t>
  </si>
  <si>
    <t>#2000012499656294</t>
  </si>
  <si>
    <t>#2000012584929698</t>
  </si>
  <si>
    <t>#2000008776889641</t>
  </si>
  <si>
    <t>#2000012566765864</t>
  </si>
  <si>
    <t>Valdemir Anseloni</t>
  </si>
  <si>
    <t>#2000012514939872</t>
  </si>
  <si>
    <t>#2000008710464685</t>
  </si>
  <si>
    <t>Maikon</t>
  </si>
  <si>
    <t>#2000012528142838</t>
  </si>
  <si>
    <t>#2000008723252813</t>
  </si>
  <si>
    <t>120391601435|120391900655|120909712276</t>
  </si>
  <si>
    <t>#2000012598811200</t>
  </si>
  <si>
    <t>#2000008789930243</t>
  </si>
  <si>
    <t>#2000012611547962</t>
  </si>
  <si>
    <t>Antonio Almeida</t>
  </si>
  <si>
    <t>#2000012501972724</t>
  </si>
  <si>
    <t>Polifershop Comercial Ltda Polifershop Comercial Ltda</t>
  </si>
  <si>
    <t>#2000012590563974</t>
  </si>
  <si>
    <t>#2000008782301329</t>
  </si>
  <si>
    <t>Isamara</t>
  </si>
  <si>
    <t>MLB5423654020</t>
  </si>
  <si>
    <t>Conjunto 3 Broca Escalonada De Aço De Alta Velocidade</t>
  </si>
  <si>
    <t>#2000012500427168</t>
  </si>
  <si>
    <t>#2000008697157361</t>
  </si>
  <si>
    <t>Cristhian</t>
  </si>
  <si>
    <t>MLB4104967761</t>
  </si>
  <si>
    <t>Bagageiro Maleiro Teto Gradeado Aço Universal 81 X 95 X 17cm</t>
  </si>
  <si>
    <t>#2000012546126022</t>
  </si>
  <si>
    <t>Bracoco</t>
  </si>
  <si>
    <t>#2000012548559180</t>
  </si>
  <si>
    <t>Genilson Bezerra Soares</t>
  </si>
  <si>
    <t>#2000012582316852</t>
  </si>
  <si>
    <t>120901897113|120902309789|121423719722|121424234580</t>
  </si>
  <si>
    <t>#2000012607862290</t>
  </si>
  <si>
    <t>#2000012540934456</t>
  </si>
  <si>
    <t>#2000008735381493</t>
  </si>
  <si>
    <t>#2000012561986532</t>
  </si>
  <si>
    <t>#2000008755508157</t>
  </si>
  <si>
    <t>Renilson Dos</t>
  </si>
  <si>
    <t>#2000012613792248</t>
  </si>
  <si>
    <t>#2000008804369801</t>
  </si>
  <si>
    <t>#2000012499443810</t>
  </si>
  <si>
    <t>#2000012499513636</t>
  </si>
  <si>
    <t>#2000008696280033</t>
  </si>
  <si>
    <t>#2000012499900542</t>
  </si>
  <si>
    <t>#2000008696624587</t>
  </si>
  <si>
    <t>Karen</t>
  </si>
  <si>
    <t>#2000012504728244</t>
  </si>
  <si>
    <t>#2000012509433136</t>
  </si>
  <si>
    <t>#2000012511623998</t>
  </si>
  <si>
    <t>#2000008707614215</t>
  </si>
  <si>
    <t>#2000012513026116</t>
  </si>
  <si>
    <t>#2000008708912559</t>
  </si>
  <si>
    <t>#2000012515563856</t>
  </si>
  <si>
    <t>#2000008711334817</t>
  </si>
  <si>
    <t>Danilogustavo113</t>
  </si>
  <si>
    <t>#2000012516882714</t>
  </si>
  <si>
    <t>#2000012519452586</t>
  </si>
  <si>
    <t>#2000008714981287</t>
  </si>
  <si>
    <t>#2000012520476982</t>
  </si>
  <si>
    <t>Alícia</t>
  </si>
  <si>
    <t>#2000012523874230</t>
  </si>
  <si>
    <t>#2000008719177601</t>
  </si>
  <si>
    <t>#2000012525396170</t>
  </si>
  <si>
    <t>#2000008720625473</t>
  </si>
  <si>
    <t>Victor Antonio</t>
  </si>
  <si>
    <t>#2000012526460448</t>
  </si>
  <si>
    <t>#2000012529418142</t>
  </si>
  <si>
    <t>#2000008724457559</t>
  </si>
  <si>
    <t>Suzana</t>
  </si>
  <si>
    <t>#2000012531159142</t>
  </si>
  <si>
    <t>Wan</t>
  </si>
  <si>
    <t>#2000012532156548</t>
  </si>
  <si>
    <t>#2000012532436088</t>
  </si>
  <si>
    <t>Jose Renato Simoes Machado</t>
  </si>
  <si>
    <t>#2000012536536816</t>
  </si>
  <si>
    <t>#2000012545743078</t>
  </si>
  <si>
    <t>#2000008740051153</t>
  </si>
  <si>
    <t>#2000012551696330</t>
  </si>
  <si>
    <t>Jaco</t>
  </si>
  <si>
    <t>#2000012554256514</t>
  </si>
  <si>
    <t>#2000012556315478</t>
  </si>
  <si>
    <t>#2000012560053304</t>
  </si>
  <si>
    <t>#2000012563046920</t>
  </si>
  <si>
    <t>#2000012566264922</t>
  </si>
  <si>
    <t>#2000012572595308</t>
  </si>
  <si>
    <t>#2000008765441869</t>
  </si>
  <si>
    <t>#2000012524810790</t>
  </si>
  <si>
    <t>MLB4126194619</t>
  </si>
  <si>
    <t>#2000012550743996</t>
  </si>
  <si>
    <t>MLB4100132545</t>
  </si>
  <si>
    <t>Darker 500ml Pretinho Revitalizador Pneus Borrachas Tapetes</t>
  </si>
  <si>
    <t>#2000012576684464</t>
  </si>
  <si>
    <t>Lenilson Fernando</t>
  </si>
  <si>
    <t>#2000012618440474</t>
  </si>
  <si>
    <t>121810741722|121810945630</t>
  </si>
  <si>
    <t>#2000012521078276</t>
  </si>
  <si>
    <t>MLB5384943402</t>
  </si>
  <si>
    <t>Kit Banco Selim Profissional Esportivo + Corrente Azul</t>
  </si>
  <si>
    <t>#2000012569882914</t>
  </si>
  <si>
    <t>#2000008762870949</t>
  </si>
  <si>
    <t>#2000012589922524</t>
  </si>
  <si>
    <t>#2000012508686680</t>
  </si>
  <si>
    <t>#2000008704860235</t>
  </si>
  <si>
    <t>Altair</t>
  </si>
  <si>
    <t>#2000012539257302</t>
  </si>
  <si>
    <t>#2000008733821797</t>
  </si>
  <si>
    <t>Alceu Machado</t>
  </si>
  <si>
    <t>#2000012545642252</t>
  </si>
  <si>
    <t>#2000008739933497</t>
  </si>
  <si>
    <t>#2000012554796710</t>
  </si>
  <si>
    <t>#2000008748633039</t>
  </si>
  <si>
    <t>Hemerson</t>
  </si>
  <si>
    <t>#2000012570428802</t>
  </si>
  <si>
    <t>Maria Fabiana</t>
  </si>
  <si>
    <t>#2000012577799840</t>
  </si>
  <si>
    <t>#2000008770310885</t>
  </si>
  <si>
    <t>#2000012587929034</t>
  </si>
  <si>
    <t>#2000008779891209</t>
  </si>
  <si>
    <t xml:space="preserve">Juvenal Da Silva Carvalho </t>
  </si>
  <si>
    <t>#2000012554777632</t>
  </si>
  <si>
    <t>#2000008748616261</t>
  </si>
  <si>
    <t>#2000012607709318</t>
  </si>
  <si>
    <t>#2000008798480631</t>
  </si>
  <si>
    <t>#2000012532248998</t>
  </si>
  <si>
    <t>#2000012607246880</t>
  </si>
  <si>
    <t>#2000012543699762</t>
  </si>
  <si>
    <t>#2000012576822360</t>
  </si>
  <si>
    <t>Joabe Santos</t>
  </si>
  <si>
    <t>#2000012616391258</t>
  </si>
  <si>
    <t>#2000008806880419</t>
  </si>
  <si>
    <t>Homero</t>
  </si>
  <si>
    <t>#2000012516029180</t>
  </si>
  <si>
    <t>#2000012521714532</t>
  </si>
  <si>
    <t>#2000008717120177</t>
  </si>
  <si>
    <t>Gilmar Feitosa</t>
  </si>
  <si>
    <t>#2000012527540000</t>
  </si>
  <si>
    <t>#2000008722664345</t>
  </si>
  <si>
    <t>#2000012556035770</t>
  </si>
  <si>
    <t>#2000008749817891</t>
  </si>
  <si>
    <t>#2000012605255716</t>
  </si>
  <si>
    <t>#2000008796146653</t>
  </si>
  <si>
    <t>Gleyce Kelly</t>
  </si>
  <si>
    <t>#2000012616362666</t>
  </si>
  <si>
    <t>Jurandi Batista</t>
  </si>
  <si>
    <t>#2000012537817828</t>
  </si>
  <si>
    <t>MLB3866999783</t>
  </si>
  <si>
    <t>Corrente Antifurto 100 Cm Vermelha</t>
  </si>
  <si>
    <t>#2000012553313274</t>
  </si>
  <si>
    <t>#2000008747243249</t>
  </si>
  <si>
    <t>Andressa</t>
  </si>
  <si>
    <t>#2000012596732780</t>
  </si>
  <si>
    <t>#2000008787982829</t>
  </si>
  <si>
    <t>Elizethe</t>
  </si>
  <si>
    <t>#2000012538670266</t>
  </si>
  <si>
    <t>#2000008733228215</t>
  </si>
  <si>
    <t>#2000012551160374</t>
  </si>
  <si>
    <t>Luis Henrique</t>
  </si>
  <si>
    <t>MLB5348271210</t>
  </si>
  <si>
    <t>Izer Vonixx 500ml  Descontaminante Ferroso Remove Ferrugem</t>
  </si>
  <si>
    <t>250811HPWGBX1C</t>
  </si>
  <si>
    <t>250811GM7X3PY7</t>
  </si>
  <si>
    <t>250811G207EEM4</t>
  </si>
  <si>
    <t>250811G1BXXJ33</t>
  </si>
  <si>
    <t>250811FW9JM8PT</t>
  </si>
  <si>
    <t>250810EB0A45CG</t>
  </si>
  <si>
    <t>250810E4WFXJ4C</t>
  </si>
  <si>
    <t>250810DYMJGV5F</t>
  </si>
  <si>
    <t>250810DUJPDD08</t>
  </si>
  <si>
    <t>250810DSYQM72Q</t>
  </si>
  <si>
    <t>250810DRXK4MC0</t>
  </si>
  <si>
    <t>250810D8WYXDN7</t>
  </si>
  <si>
    <t>250810D7FEA01B</t>
  </si>
  <si>
    <t>250809D4UNGX6W</t>
  </si>
  <si>
    <t>250809CYHVEGPE</t>
  </si>
  <si>
    <t>250809CM2T19KH</t>
  </si>
  <si>
    <t>250809BVHG0EMU</t>
  </si>
  <si>
    <t>250809BQD8A7FG</t>
  </si>
  <si>
    <t>250809BPSG0W8W</t>
  </si>
  <si>
    <t>250809BN4DH543</t>
  </si>
  <si>
    <t>250809BHEC15HH</t>
  </si>
  <si>
    <t>250809BB6KHWX3</t>
  </si>
  <si>
    <t>250808AE5JNAV2</t>
  </si>
  <si>
    <t>250808ABUW5QFY</t>
  </si>
  <si>
    <t>250808A8DEUNND</t>
  </si>
  <si>
    <t>2508089TA0KGX5</t>
  </si>
  <si>
    <t>2508089E47G5H9</t>
  </si>
  <si>
    <t>2508089B7GM0V4</t>
  </si>
  <si>
    <t>25080893VEYSFK</t>
  </si>
  <si>
    <t>250808882GBTQS</t>
  </si>
  <si>
    <t>25080887N45HJ7</t>
  </si>
  <si>
    <t>2508077RV1HDV6</t>
  </si>
  <si>
    <t>2508077QDV9R3H</t>
  </si>
  <si>
    <t>2508077G39WSD5</t>
  </si>
  <si>
    <t>2508077C2NUUS7</t>
  </si>
  <si>
    <t>2508076MRRBJDE</t>
  </si>
  <si>
    <t>2508076K5QNEJ8</t>
  </si>
  <si>
    <t>2508076GQUPV09</t>
  </si>
  <si>
    <t>2508076C27A8JB</t>
  </si>
  <si>
    <t>2508076AP2WK2A</t>
  </si>
  <si>
    <t>25080760SB8T51</t>
  </si>
  <si>
    <t>2508075Q2R2RCY</t>
  </si>
  <si>
    <t>2508065AGSV6PH</t>
  </si>
  <si>
    <t>250806581D9CDU</t>
  </si>
  <si>
    <t>2508064G9UX5U8</t>
  </si>
  <si>
    <t>250806425XDM3C</t>
  </si>
  <si>
    <t>25080641Y06Y31</t>
  </si>
  <si>
    <t>25080641GKK6SA</t>
  </si>
  <si>
    <t>2508063VUBK6HN</t>
  </si>
  <si>
    <t>2508063VE9VB2T</t>
  </si>
  <si>
    <t>2508063A048V3F</t>
  </si>
  <si>
    <t>250805311X4C2C</t>
  </si>
  <si>
    <t>2508052RDGSYWS</t>
  </si>
  <si>
    <t>2508052PJGH8DB</t>
  </si>
  <si>
    <t>2508052JQW3RMS</t>
  </si>
  <si>
    <t>2508051QFRSGE8</t>
  </si>
  <si>
    <t>2508051M5MRDQC</t>
  </si>
  <si>
    <t>2508051EKCTM48</t>
  </si>
  <si>
    <t>25080519VP3C4S</t>
  </si>
  <si>
    <t>2508050XMFYY22</t>
  </si>
  <si>
    <t>2508050SA5QYPM</t>
  </si>
  <si>
    <t>2508040MT7FVRV</t>
  </si>
  <si>
    <t>2508040DKXEHV8</t>
  </si>
  <si>
    <t>2508040CNB0Y22</t>
  </si>
  <si>
    <t>2508040BSRVD13</t>
  </si>
  <si>
    <t>2508040BMUGX6N</t>
  </si>
  <si>
    <t>25080407F69GAG</t>
  </si>
  <si>
    <t>25080400SFG06X</t>
  </si>
  <si>
    <t>250804V6Q8SUHK</t>
  </si>
  <si>
    <t>250804URGKHPVP</t>
  </si>
  <si>
    <t>250804UQFE3PJ9</t>
  </si>
  <si>
    <t>250804UP6AYT2Q</t>
  </si>
  <si>
    <t>250804UG6NWABB</t>
  </si>
  <si>
    <t>250804UCRVJPJD</t>
  </si>
  <si>
    <t>250803U5227X8V</t>
  </si>
  <si>
    <t>250803U4XSB55B</t>
  </si>
  <si>
    <t>250803U1VMVKW9</t>
  </si>
  <si>
    <t>250803TWNE2BMY</t>
  </si>
  <si>
    <t>250803TNDYK40H</t>
  </si>
  <si>
    <t>250803TE15PG87</t>
  </si>
  <si>
    <t>250803SH8W6665</t>
  </si>
  <si>
    <t>250803SGF0EA11</t>
  </si>
  <si>
    <t>250803S8GWDM1D</t>
  </si>
  <si>
    <t>250803S88N84G4</t>
  </si>
  <si>
    <t>250803RX2CDMAJ</t>
  </si>
  <si>
    <t>250803RWWD52Q5</t>
  </si>
  <si>
    <t>250802RM8BJ0VE</t>
  </si>
  <si>
    <t>250802RM69RBM5</t>
  </si>
  <si>
    <t>250802Q2XDBK13</t>
  </si>
  <si>
    <t>250802PWKAA5UN</t>
  </si>
  <si>
    <t>250802PRA3BCA5</t>
  </si>
  <si>
    <t>250802PQ9KU831</t>
  </si>
  <si>
    <t>250802PEA3R8NV</t>
  </si>
  <si>
    <t>250802PC44GVV9</t>
  </si>
  <si>
    <t>250801N1N5WVT9</t>
  </si>
  <si>
    <t>250801MXW1WK9Y</t>
  </si>
  <si>
    <t>250801MUJT261K</t>
  </si>
  <si>
    <t>Rack De Teto Travessa Larga Saveiro Cross 2010 A 2024 Alumínio</t>
  </si>
  <si>
    <t>Kit Jogo de 6 Peças Chaves Allen M3 Ferramenta Hexagonal Curta em L</t>
  </si>
  <si>
    <t>Rack de Teto Travessa Larga Bagageiro Maleiro Ford Ranger 2013 A 2024 Par 100% Alumínio</t>
  </si>
  <si>
    <t>Rack De Teto Travessa Bagageiro Fiat Pulse 2020 2021 2022 2023 Alumínio</t>
  </si>
  <si>
    <t>Travessa Rack Teto Bagageiro Fiat Argo Trakking 2018 2023</t>
  </si>
  <si>
    <t>Travessa Suporte Rack de Teto Bagageiro Fiat Argo Trakking 2018 A 2023</t>
  </si>
  <si>
    <t>Travessa Suporte Tucson Rack De Teto Carro Hyundai + Dois Suportes Transbike Bicicletas</t>
  </si>
  <si>
    <t>250811J0M5EYHE</t>
  </si>
  <si>
    <t>250811HKRFD5PW</t>
  </si>
  <si>
    <t>250811H0M91873</t>
  </si>
  <si>
    <t>250811GAA700P5</t>
  </si>
  <si>
    <t>250811G8BDKDUR</t>
  </si>
  <si>
    <t>250811G77N6AFF</t>
  </si>
  <si>
    <t>250811FY3U1X51</t>
  </si>
  <si>
    <t>250811FTQSR3HH</t>
  </si>
  <si>
    <t>250811FRKKQR7M</t>
  </si>
  <si>
    <t>250810FNVKXV8Q</t>
  </si>
  <si>
    <t>250810FMYPVV10</t>
  </si>
  <si>
    <t>250810FH44XXQK</t>
  </si>
  <si>
    <t>250810FGAPH2PB</t>
  </si>
  <si>
    <t>250810EDA691MP</t>
  </si>
  <si>
    <t>250810E9WBER7U</t>
  </si>
  <si>
    <t>250810E5GRYKC6</t>
  </si>
  <si>
    <t>250810DJ79SQY8</t>
  </si>
  <si>
    <t>250809D5YGSP2C</t>
  </si>
  <si>
    <t>250809D3E2D61E</t>
  </si>
  <si>
    <t>250809CX2VG7UM</t>
  </si>
  <si>
    <t>250809CVFFDGV6</t>
  </si>
  <si>
    <t>250809CRA2RTSS</t>
  </si>
  <si>
    <t>250809CK30F8NV</t>
  </si>
  <si>
    <t>250809CH86V105</t>
  </si>
  <si>
    <t>250809CEPNM0A5</t>
  </si>
  <si>
    <t>250809C2N040N8</t>
  </si>
  <si>
    <t>250809BSFWNYQK</t>
  </si>
  <si>
    <t>250809BF0BA4E8</t>
  </si>
  <si>
    <t>250809BEQNSJV7</t>
  </si>
  <si>
    <t>250809BAW666UF</t>
  </si>
  <si>
    <t>250809AWYVMEVJ</t>
  </si>
  <si>
    <t>250809AWY1X36S</t>
  </si>
  <si>
    <t>250809AV99G4JC</t>
  </si>
  <si>
    <t>250809AR04PGPF</t>
  </si>
  <si>
    <t>250809AQ9UB8BC</t>
  </si>
  <si>
    <t>250808AN3XYD2A</t>
  </si>
  <si>
    <t>250808AH6G0FC9</t>
  </si>
  <si>
    <t>250808AGR3CF9T</t>
  </si>
  <si>
    <t>250808A9QTYUJ5</t>
  </si>
  <si>
    <t>250808A7XE6RXQ</t>
  </si>
  <si>
    <t>250808A3FK81R1</t>
  </si>
  <si>
    <t>250808A354GG3R</t>
  </si>
  <si>
    <t>2508089FBTWVE3</t>
  </si>
  <si>
    <t>2508089D7YDB05</t>
  </si>
  <si>
    <t>25080899TGJ7RJ</t>
  </si>
  <si>
    <t>25080896D6FRNS</t>
  </si>
  <si>
    <t>25080895GPS0WM</t>
  </si>
  <si>
    <t>2508088YNJN5EX</t>
  </si>
  <si>
    <t>2508088U2BGDH3</t>
  </si>
  <si>
    <t>2508088SHR256A</t>
  </si>
  <si>
    <t>2508088QVPGTRP</t>
  </si>
  <si>
    <t>2508088EW1N8WW</t>
  </si>
  <si>
    <t>2508088A0G08B7</t>
  </si>
  <si>
    <t>25080785HST3HQ</t>
  </si>
  <si>
    <t>25080780SXU8QE</t>
  </si>
  <si>
    <t>25080780923SRX</t>
  </si>
  <si>
    <t>2508077XTFGS1B</t>
  </si>
  <si>
    <t>2508077T2YYTME</t>
  </si>
  <si>
    <t>2508077P48XY7V</t>
  </si>
  <si>
    <t>250807798AAFXH</t>
  </si>
  <si>
    <t>25080772WCRG0E</t>
  </si>
  <si>
    <t>2508076UY39VV3</t>
  </si>
  <si>
    <t>2508076TC2KSBV</t>
  </si>
  <si>
    <t>2508076PD7RSYV</t>
  </si>
  <si>
    <t>2508076NPYC7JE</t>
  </si>
  <si>
    <t>2508076KVQVWNF</t>
  </si>
  <si>
    <t>2508076GEG8F7Y</t>
  </si>
  <si>
    <t>2508076A557J2S</t>
  </si>
  <si>
    <t>25080769AJJ1WR</t>
  </si>
  <si>
    <t>25080766H0RGQ9</t>
  </si>
  <si>
    <t>2508075VVP1V89</t>
  </si>
  <si>
    <t>2508075U8NVJW1</t>
  </si>
  <si>
    <t>2508075TSEJ436</t>
  </si>
  <si>
    <t>2508075TR9BXT4</t>
  </si>
  <si>
    <t>2508065JUCFUPA</t>
  </si>
  <si>
    <t>2508065GENQPE1</t>
  </si>
  <si>
    <t>2508065ECS52Q0</t>
  </si>
  <si>
    <t>2508064M0ASNNV</t>
  </si>
  <si>
    <t>2508064A5BDD39</t>
  </si>
  <si>
    <t>250806481TCM0V</t>
  </si>
  <si>
    <t>250806423VM2D0</t>
  </si>
  <si>
    <t>2508064067F1ES</t>
  </si>
  <si>
    <t>2508063UEXKTK0</t>
  </si>
  <si>
    <t>2508063UAEKNM6</t>
  </si>
  <si>
    <t>2508063MC1B0RG</t>
  </si>
  <si>
    <t>2508063GGQYQG8</t>
  </si>
  <si>
    <t>2508063CS5UAQV</t>
  </si>
  <si>
    <t>2508063B5K1EX2</t>
  </si>
  <si>
    <t>25080639W5UDHU</t>
  </si>
  <si>
    <t>250806381KEV37</t>
  </si>
  <si>
    <t>25080532GNG36G</t>
  </si>
  <si>
    <t>25080532E3FJDK</t>
  </si>
  <si>
    <t>2508052Y9QG8GX</t>
  </si>
  <si>
    <t>2508052QUFTWCX</t>
  </si>
  <si>
    <t>2508052Q02ERHN</t>
  </si>
  <si>
    <t>2508052P82QTTG</t>
  </si>
  <si>
    <t>2508052MRERYQR</t>
  </si>
  <si>
    <t>2508052KD6YXXH</t>
  </si>
  <si>
    <t>2508052EDRTX57</t>
  </si>
  <si>
    <t>2508051T6PN0U6</t>
  </si>
  <si>
    <t>2508051QHJXYN6</t>
  </si>
  <si>
    <t>2508051Q1HVJWX</t>
  </si>
  <si>
    <t>2508051CUJKBP5</t>
  </si>
  <si>
    <t>2508051AQCK0UQ</t>
  </si>
  <si>
    <t>2508051A23NJ78</t>
  </si>
  <si>
    <t>25080517U6V9P3</t>
  </si>
  <si>
    <t>25080514HF7X13</t>
  </si>
  <si>
    <t>250805120ACAXB</t>
  </si>
  <si>
    <t>250805114AVH5E</t>
  </si>
  <si>
    <t>2508050T36TFM8</t>
  </si>
  <si>
    <t>2508050Q56X4QP</t>
  </si>
  <si>
    <t>2508050PTWWPAA</t>
  </si>
  <si>
    <t>2508040KKAXDU5</t>
  </si>
  <si>
    <t>2508040GB21H12</t>
  </si>
  <si>
    <t>2508040CNU7V0V</t>
  </si>
  <si>
    <t>2508040APES4U7</t>
  </si>
  <si>
    <t>2508040414C6HE</t>
  </si>
  <si>
    <t>250804V8BBTJQU</t>
  </si>
  <si>
    <t>250804V82VYGK7</t>
  </si>
  <si>
    <t>250804UYKY4FV7</t>
  </si>
  <si>
    <t>250804USC7KEN2</t>
  </si>
  <si>
    <t>250804UP7QT9VJ</t>
  </si>
  <si>
    <t>250804UK0DDNMU</t>
  </si>
  <si>
    <t>250804UCT9CUF1</t>
  </si>
  <si>
    <t>250804U89FG5HP</t>
  </si>
  <si>
    <t>250803U34SG0N6</t>
  </si>
  <si>
    <t>250803TSQGSMBR</t>
  </si>
  <si>
    <t>250803TREU15EG</t>
  </si>
  <si>
    <t>250803SYQJYCS2</t>
  </si>
  <si>
    <t>250803SS5P82PT</t>
  </si>
  <si>
    <t>250803SG7YC8AF</t>
  </si>
  <si>
    <t>250803SDEDK002</t>
  </si>
  <si>
    <t>250803SD1KGAWH</t>
  </si>
  <si>
    <t>250803SAQS8781</t>
  </si>
  <si>
    <t>250803S6WH92Y0</t>
  </si>
  <si>
    <t>250803S5AJFY8M</t>
  </si>
  <si>
    <t>250803S53KB05Y</t>
  </si>
  <si>
    <t>250803RWE9MPNH</t>
  </si>
  <si>
    <t>250803RV1EBUW8</t>
  </si>
  <si>
    <t>250802RQ63T5RC</t>
  </si>
  <si>
    <t>250802RNVBQ4TQ</t>
  </si>
  <si>
    <t>250802RET6968P</t>
  </si>
  <si>
    <t>250802RCDR3QMU</t>
  </si>
  <si>
    <t>250802RAVAWCSC</t>
  </si>
  <si>
    <t>250802QHXNTKN4</t>
  </si>
  <si>
    <t>250802PYH0DNP5</t>
  </si>
  <si>
    <t>250802PSDN2X3H</t>
  </si>
  <si>
    <t>250802PK4HP78N</t>
  </si>
  <si>
    <t>250801P2MGFWUX</t>
  </si>
  <si>
    <t>250801P0MKT3SK</t>
  </si>
  <si>
    <t>250801NXDH9VAD</t>
  </si>
  <si>
    <t>250801NQ426XX4</t>
  </si>
  <si>
    <t>250801NP8SKC6X</t>
  </si>
  <si>
    <t>250801NNHEV748</t>
  </si>
  <si>
    <t>250801NFEGVM8X</t>
  </si>
  <si>
    <t>250801N11MAC2N</t>
  </si>
  <si>
    <t>250801MX4RNGA6</t>
  </si>
  <si>
    <t>Kit 2 Cadeado Corrente 120cm Trava Moto Bike Antifurto Aço Reforçado Capacete Portão Segurança</t>
  </si>
  <si>
    <t>Banco Selim Bike 2 Molas Assento Vazado Anatômico Gel Confortável Fita Refletiva de Segurança</t>
  </si>
  <si>
    <t>Kit Aquecedor Elétrico A Gás Dobrável + Fogareiro Fogão 2 Bocas C/ Maleta Pesca Viagem Acampamento</t>
  </si>
  <si>
    <t>Travessa Para Rack De Teto Ford Bagageiro 100% Alumínio</t>
  </si>
  <si>
    <t>Kit Jogo de 12 Peças Chaves Allen M5 Ferramenta Hexagonal Curta em L</t>
  </si>
  <si>
    <t>Travessa Rack Suporte De Teto Bagageiro Pajero Sport 2007 A 2011 Tubular Mitsubishi</t>
  </si>
  <si>
    <t>#2000012622961418</t>
  </si>
  <si>
    <t>#2000008813180873</t>
  </si>
  <si>
    <t>Erick</t>
  </si>
  <si>
    <t>#2000012646074402</t>
  </si>
  <si>
    <t>#2000008835542157</t>
  </si>
  <si>
    <t>Helcio</t>
  </si>
  <si>
    <t xml:space="preserve">Super Led Branca Farol De Milha Vw Gol G5 2008 A 2012 </t>
  </si>
  <si>
    <t>#2000012703274940</t>
  </si>
  <si>
    <t>#2000008891569623</t>
  </si>
  <si>
    <t>Naitan</t>
  </si>
  <si>
    <t>#2000012636685470</t>
  </si>
  <si>
    <t>#2000008826464009</t>
  </si>
  <si>
    <t>#2000012660387366</t>
  </si>
  <si>
    <t>#2000008849342369</t>
  </si>
  <si>
    <t>#2000012664364548</t>
  </si>
  <si>
    <t>121778745405|121778782533</t>
  </si>
  <si>
    <t>#2000012667261396</t>
  </si>
  <si>
    <t>#2000008857124009</t>
  </si>
  <si>
    <t>#2000012678658732</t>
  </si>
  <si>
    <t>#2000008867960933</t>
  </si>
  <si>
    <t>#2000012649181930</t>
  </si>
  <si>
    <t>#2000008838583237</t>
  </si>
  <si>
    <t xml:space="preserve">Rafael </t>
  </si>
  <si>
    <t>#2000012640040444</t>
  </si>
  <si>
    <t>Jls</t>
  </si>
  <si>
    <t>#2000012640088558</t>
  </si>
  <si>
    <t>#2000008829752605</t>
  </si>
  <si>
    <t>Travessa Suporte Rack Teto Bagageiro Fiat Toro 2017 A 2024</t>
  </si>
  <si>
    <t>#2000012640428504</t>
  </si>
  <si>
    <t>#2000008830082233</t>
  </si>
  <si>
    <t>#2000012647121720</t>
  </si>
  <si>
    <t>#2000008836554817</t>
  </si>
  <si>
    <t>#2000012696788036</t>
  </si>
  <si>
    <t>#2000008885288469</t>
  </si>
  <si>
    <t>#2000012680773236</t>
  </si>
  <si>
    <t>Datto</t>
  </si>
  <si>
    <t>#2000012673672110</t>
  </si>
  <si>
    <t>#2000008863217601</t>
  </si>
  <si>
    <t>Dábila</t>
  </si>
  <si>
    <t>#2000012683372862</t>
  </si>
  <si>
    <t>#2000008872485885</t>
  </si>
  <si>
    <t>Vittorio</t>
  </si>
  <si>
    <t>#2000012691600820</t>
  </si>
  <si>
    <t>Edmar</t>
  </si>
  <si>
    <t>#2000012672360652</t>
  </si>
  <si>
    <t>José Maria Francisco Mendes</t>
  </si>
  <si>
    <t>#2000012665164422</t>
  </si>
  <si>
    <t>#2000008855128025</t>
  </si>
  <si>
    <t>Lorene</t>
  </si>
  <si>
    <t>#2000012637923786</t>
  </si>
  <si>
    <t>#2000008827648697</t>
  </si>
  <si>
    <t>#2000012693979356</t>
  </si>
  <si>
    <t>#2000008882624949</t>
  </si>
  <si>
    <t>MLB3468908901</t>
  </si>
  <si>
    <t xml:space="preserve">Travessa Larga Rack De Teto Ford Fiesta Trail 2006 A 2010 </t>
  </si>
  <si>
    <t>#2000012677672040</t>
  </si>
  <si>
    <t>#2000012682697640</t>
  </si>
  <si>
    <t>Anderson Carlos Dos Santos</t>
  </si>
  <si>
    <t>#2000012628357292</t>
  </si>
  <si>
    <t>#2000012632020146</t>
  </si>
  <si>
    <t>Antonio Pereira</t>
  </si>
  <si>
    <t>#2000012669284204</t>
  </si>
  <si>
    <t>#2000008859031633</t>
  </si>
  <si>
    <t>#2000012681921440</t>
  </si>
  <si>
    <t>#2000008871106425</t>
  </si>
  <si>
    <t>122483411872|122483491354</t>
  </si>
  <si>
    <t>#2000012685053178</t>
  </si>
  <si>
    <t>#2000008874086473</t>
  </si>
  <si>
    <t>#2000012689346090</t>
  </si>
  <si>
    <t>#2000008878156409</t>
  </si>
  <si>
    <t>#2000012631273216</t>
  </si>
  <si>
    <t>#2000008821230909</t>
  </si>
  <si>
    <t xml:space="preserve">Gutenberg </t>
  </si>
  <si>
    <t>#2000012654402440</t>
  </si>
  <si>
    <t>Kaio Henrique</t>
  </si>
  <si>
    <t>MLB4071075347</t>
  </si>
  <si>
    <t>#2000012647427466</t>
  </si>
  <si>
    <t>Leonidas</t>
  </si>
  <si>
    <t>MLB5400139758</t>
  </si>
  <si>
    <t>#2000012690572232</t>
  </si>
  <si>
    <t>#2000008879324769</t>
  </si>
  <si>
    <t>Joaquim Nazareno</t>
  </si>
  <si>
    <t>#2000012697951124</t>
  </si>
  <si>
    <t>Samelaoliveirab</t>
  </si>
  <si>
    <t>#2000012627778430</t>
  </si>
  <si>
    <t>#2000008817881149</t>
  </si>
  <si>
    <t>#2000012636729500</t>
  </si>
  <si>
    <t>#2000008826510073</t>
  </si>
  <si>
    <t>#2000012664225960</t>
  </si>
  <si>
    <t>#2000012703936050</t>
  </si>
  <si>
    <t>Cleci</t>
  </si>
  <si>
    <t>#2000012698948722</t>
  </si>
  <si>
    <t>#2000008887389697</t>
  </si>
  <si>
    <t>#2000012653847344</t>
  </si>
  <si>
    <t>#2000008843062257</t>
  </si>
  <si>
    <t>#2000012635756230</t>
  </si>
  <si>
    <t>#2000008825535643</t>
  </si>
  <si>
    <t>#2000012676366200</t>
  </si>
  <si>
    <t>#2000008865781761</t>
  </si>
  <si>
    <t>#2000012679893614</t>
  </si>
  <si>
    <t>#2000012692773586</t>
  </si>
  <si>
    <t>#2000008881459941</t>
  </si>
  <si>
    <t>#2000012693644988</t>
  </si>
  <si>
    <t>#2000008882300349</t>
  </si>
  <si>
    <t>#2000012675635744</t>
  </si>
  <si>
    <t>Carnomagner</t>
  </si>
  <si>
    <t>#2000012636240586</t>
  </si>
  <si>
    <t>#2000008826015235</t>
  </si>
  <si>
    <t xml:space="preserve">Ana Claudia </t>
  </si>
  <si>
    <t>#2000012664577784</t>
  </si>
  <si>
    <t>#2000012682046334</t>
  </si>
  <si>
    <t>Claiton Machado</t>
  </si>
  <si>
    <t>#2000012687490840</t>
  </si>
  <si>
    <t>Oziel</t>
  </si>
  <si>
    <t>Travessa Suporte Rack Teto Bagageiro Volkswagen T-cross</t>
  </si>
  <si>
    <t>#2000012692943268</t>
  </si>
  <si>
    <t>#2000008881624829</t>
  </si>
  <si>
    <t xml:space="preserve">José Márcio De Souza </t>
  </si>
  <si>
    <t>#2000012693462500</t>
  </si>
  <si>
    <t>#2000008882123369</t>
  </si>
  <si>
    <t>#2000012700467128</t>
  </si>
  <si>
    <t>#2000008888862649</t>
  </si>
  <si>
    <t>#2000012622735888</t>
  </si>
  <si>
    <t>#2000008812980531</t>
  </si>
  <si>
    <t>#2000012639272814</t>
  </si>
  <si>
    <t>#2000012639658816</t>
  </si>
  <si>
    <t>#2000008829332825</t>
  </si>
  <si>
    <t>Mario Cesar</t>
  </si>
  <si>
    <t>#2000012642451396</t>
  </si>
  <si>
    <t>#2000008832084061</t>
  </si>
  <si>
    <t>Jeanine</t>
  </si>
  <si>
    <t>#2000012643865248</t>
  </si>
  <si>
    <t>#2000008833433789</t>
  </si>
  <si>
    <t>#2000012668883050</t>
  </si>
  <si>
    <t>#2000008858659357</t>
  </si>
  <si>
    <t xml:space="preserve">Carlos Ricardo </t>
  </si>
  <si>
    <t>#2000012673396692</t>
  </si>
  <si>
    <t>#2000008862952757</t>
  </si>
  <si>
    <t>#2000012679104668</t>
  </si>
  <si>
    <t>#2000008868375929</t>
  </si>
  <si>
    <t>#2000012686100214</t>
  </si>
  <si>
    <t>#2000008875058625</t>
  </si>
  <si>
    <t>#2000012691895024</t>
  </si>
  <si>
    <t>#2000008880626245</t>
  </si>
  <si>
    <t>#2000012695588040</t>
  </si>
  <si>
    <t>#2000008884146421</t>
  </si>
  <si>
    <t>Maike</t>
  </si>
  <si>
    <t>#2000012654193772</t>
  </si>
  <si>
    <t>Egon Henrique</t>
  </si>
  <si>
    <t>#2000012641846200</t>
  </si>
  <si>
    <t>#2000008831473097</t>
  </si>
  <si>
    <t>#2000012708830514</t>
  </si>
  <si>
    <t>Adelson Jose Machado Lopes</t>
  </si>
  <si>
    <t>#2000012624692780</t>
  </si>
  <si>
    <t>Maico</t>
  </si>
  <si>
    <t>#2000012631062408</t>
  </si>
  <si>
    <t>#2000008821022469</t>
  </si>
  <si>
    <t>Renato Takayuki</t>
  </si>
  <si>
    <t>#2000012642183818</t>
  </si>
  <si>
    <t>121510643933|121579734825</t>
  </si>
  <si>
    <t>#2000012658715130</t>
  </si>
  <si>
    <t>#2000008847738475</t>
  </si>
  <si>
    <t>#2000012673639096</t>
  </si>
  <si>
    <t>#2000008863205565</t>
  </si>
  <si>
    <t>#2000012681357902</t>
  </si>
  <si>
    <t>#2000012651298202</t>
  </si>
  <si>
    <t>#2000008840568005</t>
  </si>
  <si>
    <t>Saymon Garcia</t>
  </si>
  <si>
    <t>#2000012631662984</t>
  </si>
  <si>
    <t>#2000008821627721</t>
  </si>
  <si>
    <t>Elias Florencio Da Silva</t>
  </si>
  <si>
    <t>#2000012657102248</t>
  </si>
  <si>
    <t>Edson Luiz</t>
  </si>
  <si>
    <t>#2000012639768274</t>
  </si>
  <si>
    <t>#2000008829434735</t>
  </si>
  <si>
    <t>Photo</t>
  </si>
  <si>
    <t>MLB4115124081</t>
  </si>
  <si>
    <t>Travessa 1m Universal Alumínio Corte Personalizável Barra</t>
  </si>
  <si>
    <t>#2000012638445624</t>
  </si>
  <si>
    <t>#2000008828147061</t>
  </si>
  <si>
    <t>Adeildo</t>
  </si>
  <si>
    <t>#2000012624715450</t>
  </si>
  <si>
    <t>#2000008814879109</t>
  </si>
  <si>
    <t>#2000012629071340</t>
  </si>
  <si>
    <t>Carlos Damiao</t>
  </si>
  <si>
    <t>#2000012640696810</t>
  </si>
  <si>
    <t>Ismael Felipe</t>
  </si>
  <si>
    <t>#2000012668579422</t>
  </si>
  <si>
    <t>#2000008858372101</t>
  </si>
  <si>
    <t>Diogenes</t>
  </si>
  <si>
    <t>#2000012676659982</t>
  </si>
  <si>
    <t>#2000012688259770</t>
  </si>
  <si>
    <t>#2000008877151813</t>
  </si>
  <si>
    <t>#2000012707571860</t>
  </si>
  <si>
    <t>#2000008895716245</t>
  </si>
  <si>
    <t>#2000012660078700</t>
  </si>
  <si>
    <t>#2000008849053165</t>
  </si>
  <si>
    <t>#2000012628344290</t>
  </si>
  <si>
    <t>#2000008818414101</t>
  </si>
  <si>
    <t>Guiherme</t>
  </si>
  <si>
    <t>#2000012628618912</t>
  </si>
  <si>
    <t>#2000008818693361</t>
  </si>
  <si>
    <t>Damiao</t>
  </si>
  <si>
    <t>#2000012638887538</t>
  </si>
  <si>
    <t>#2000008828588249</t>
  </si>
  <si>
    <t xml:space="preserve">Andre Goncalves </t>
  </si>
  <si>
    <t>#2000012652674218</t>
  </si>
  <si>
    <t>#2000012654575214</t>
  </si>
  <si>
    <t>#2000008843779925</t>
  </si>
  <si>
    <t>Eduardo Do Nascimento Boeira</t>
  </si>
  <si>
    <t>#2000012656018170</t>
  </si>
  <si>
    <t>#2000008845157881</t>
  </si>
  <si>
    <t>#2000012657695478</t>
  </si>
  <si>
    <t>Guaracy</t>
  </si>
  <si>
    <t>#2000012664084490</t>
  </si>
  <si>
    <t>#2000008854076093</t>
  </si>
  <si>
    <t>MLB2956211656</t>
  </si>
  <si>
    <t>Travessa Rack De Teto Bagageiro Honda Crv Cr-v 2012 A 2021</t>
  </si>
  <si>
    <t>#2000012667253422</t>
  </si>
  <si>
    <t>#2000008857118081</t>
  </si>
  <si>
    <t>Williame Felix</t>
  </si>
  <si>
    <t>#2000012673548216</t>
  </si>
  <si>
    <t>#2000008863099801</t>
  </si>
  <si>
    <t>#2000012674275978</t>
  </si>
  <si>
    <t>#2000008863841297</t>
  </si>
  <si>
    <t>#2000012678275106</t>
  </si>
  <si>
    <t>#2000008867619609</t>
  </si>
  <si>
    <t>122445983202|122446112428</t>
  </si>
  <si>
    <t>#2000012696060564</t>
  </si>
  <si>
    <t>#2000008884619373</t>
  </si>
  <si>
    <t xml:space="preserve">Diego </t>
  </si>
  <si>
    <t>#2000012697128392</t>
  </si>
  <si>
    <t>#2000012705953244</t>
  </si>
  <si>
    <t>#2000012638566070</t>
  </si>
  <si>
    <t>#2000008828255281</t>
  </si>
  <si>
    <t>#2000012693905232</t>
  </si>
  <si>
    <t>MLB3419193349</t>
  </si>
  <si>
    <t>Travessa Larga Rack De Teto Mitsubish Pajero Dakar</t>
  </si>
  <si>
    <t>#2000012703138140</t>
  </si>
  <si>
    <t>#2000008891428633</t>
  </si>
  <si>
    <t>Andrey</t>
  </si>
  <si>
    <t>#2000012645551990</t>
  </si>
  <si>
    <t>#2000008835083325</t>
  </si>
  <si>
    <t xml:space="preserve">Maurício </t>
  </si>
  <si>
    <t>#2000012708727878</t>
  </si>
  <si>
    <t>#2000008896844213</t>
  </si>
  <si>
    <t>#2000012622369200</t>
  </si>
  <si>
    <t>#2000008812657799</t>
  </si>
  <si>
    <t>#2000012650927798</t>
  </si>
  <si>
    <t xml:space="preserve">Ubiratan </t>
  </si>
  <si>
    <t>#2000012675507384</t>
  </si>
  <si>
    <t>#2000008865002157</t>
  </si>
  <si>
    <t>José Leandro Lopes Almeida</t>
  </si>
  <si>
    <t>#2000012681106556</t>
  </si>
  <si>
    <t>#2000012684900328</t>
  </si>
  <si>
    <t>Ubiratan De Araujo</t>
  </si>
  <si>
    <t>#2000012650445116</t>
  </si>
  <si>
    <t>#2000008839783697</t>
  </si>
  <si>
    <t>#2000012627787266</t>
  </si>
  <si>
    <t>#2000008817904145</t>
  </si>
  <si>
    <t>Vladimir</t>
  </si>
  <si>
    <t>#2000012699348116</t>
  </si>
  <si>
    <t>#2000012630580938</t>
  </si>
  <si>
    <t>#2000008820565999</t>
  </si>
  <si>
    <t>#2000012637609862</t>
  </si>
  <si>
    <t>Carlos Sebastiao</t>
  </si>
  <si>
    <t>#2000012643907246</t>
  </si>
  <si>
    <t>#2000012678731414</t>
  </si>
  <si>
    <t>#2000008868054237</t>
  </si>
  <si>
    <t>#2000012629902766</t>
  </si>
  <si>
    <t>121402517235|121926321282</t>
  </si>
  <si>
    <t>#2000012658200878</t>
  </si>
  <si>
    <t>#2000008847226033</t>
  </si>
  <si>
    <t xml:space="preserve">Denilva </t>
  </si>
  <si>
    <t>MLB4090532697</t>
  </si>
  <si>
    <t>Kit 4 Chaves Allen Hex L 2,5/3/4/5 Mm Aço Bicicleta/móveis</t>
  </si>
  <si>
    <t>#2000012697682752</t>
  </si>
  <si>
    <t>#2000008886165749</t>
  </si>
  <si>
    <t>#2000012622890300</t>
  </si>
  <si>
    <t>Sem</t>
  </si>
  <si>
    <t>#2000012663826254</t>
  </si>
  <si>
    <t>#2000008853809633</t>
  </si>
  <si>
    <t>Evelin</t>
  </si>
  <si>
    <t>#2000012703079138</t>
  </si>
  <si>
    <t>#2000008891388721</t>
  </si>
  <si>
    <t>#2000012621845966</t>
  </si>
  <si>
    <t>Alcir</t>
  </si>
  <si>
    <t>121331910259|121855148516</t>
  </si>
  <si>
    <t>#2000012671996284</t>
  </si>
  <si>
    <t>#2000008861611901</t>
  </si>
  <si>
    <t>#2000012623571710</t>
  </si>
  <si>
    <t>Adolfo</t>
  </si>
  <si>
    <t>#2000012632616626</t>
  </si>
  <si>
    <t>Wilian</t>
  </si>
  <si>
    <t>#2000012636548070</t>
  </si>
  <si>
    <t>#2000008826315205</t>
  </si>
  <si>
    <t>Mauricio Eros</t>
  </si>
  <si>
    <t>#2000012644005776</t>
  </si>
  <si>
    <t>#2000012650375654</t>
  </si>
  <si>
    <t>#2000012685137998</t>
  </si>
  <si>
    <t>#2000008874190209</t>
  </si>
  <si>
    <t>Selma</t>
  </si>
  <si>
    <t>#2000012671670284</t>
  </si>
  <si>
    <t>#2000008861301301</t>
  </si>
  <si>
    <t>Stenio</t>
  </si>
  <si>
    <t>#2000012690721452</t>
  </si>
  <si>
    <t>#2000008879482545</t>
  </si>
  <si>
    <t>#2000012635195450</t>
  </si>
  <si>
    <t>#2000008825007087</t>
  </si>
  <si>
    <t>Anpadeva Ferramentaria E Plast Anpadeva Ferramentaria E Plast</t>
  </si>
  <si>
    <t>#2000012624638074</t>
  </si>
  <si>
    <t>Richard</t>
  </si>
  <si>
    <t>#2000012697185496</t>
  </si>
  <si>
    <t>#2000008885669735</t>
  </si>
  <si>
    <t xml:space="preserve">Thuan </t>
  </si>
  <si>
    <t>#2000012649849624</t>
  </si>
  <si>
    <t>#2000008839200797</t>
  </si>
  <si>
    <t>#2000012681762650</t>
  </si>
  <si>
    <t>#2000008870939023</t>
  </si>
  <si>
    <t>Jose Hezio</t>
  </si>
  <si>
    <t>#2000012688475346</t>
  </si>
  <si>
    <t>Patrick</t>
  </si>
  <si>
    <t>#2000012636107534</t>
  </si>
  <si>
    <t>#2000008825895481</t>
  </si>
  <si>
    <t>Thays</t>
  </si>
  <si>
    <t>#2000012634807912</t>
  </si>
  <si>
    <t>Jose Gabriel</t>
  </si>
  <si>
    <t>MLB5331580650</t>
  </si>
  <si>
    <t>Super Led Branca Farol De Milha Chevrolet Celta 2006 A 2015</t>
  </si>
  <si>
    <t>VL - LH4/1337</t>
  </si>
  <si>
    <t>#2000012706340752</t>
  </si>
  <si>
    <t>#2000008894516183</t>
  </si>
  <si>
    <t>Luiz Claudio</t>
  </si>
  <si>
    <t>#2000012668022558</t>
  </si>
  <si>
    <t>#2000008857820491</t>
  </si>
  <si>
    <t>#2000012706335620</t>
  </si>
  <si>
    <t>#2000008894516181</t>
  </si>
  <si>
    <t>#2000012624200660</t>
  </si>
  <si>
    <t>#2000008814380737</t>
  </si>
  <si>
    <t>121354018339|121877016704</t>
  </si>
  <si>
    <t>#2000012642297828</t>
  </si>
  <si>
    <t>#2000008831934909</t>
  </si>
  <si>
    <t>Hermes</t>
  </si>
  <si>
    <t>#2000012656306228</t>
  </si>
  <si>
    <t>#2000008845432093</t>
  </si>
  <si>
    <t>Rochele</t>
  </si>
  <si>
    <t>#2000012666621592</t>
  </si>
  <si>
    <t>#2000008856522389</t>
  </si>
  <si>
    <t>Ricardo Soares</t>
  </si>
  <si>
    <t>#2000012700155902</t>
  </si>
  <si>
    <t>#2000012677274734</t>
  </si>
  <si>
    <t>#2000008866650905</t>
  </si>
  <si>
    <t>#2000012684867342</t>
  </si>
  <si>
    <t>#2000008873904853</t>
  </si>
  <si>
    <t>#2000012631493490</t>
  </si>
  <si>
    <t>#2000008821414831</t>
  </si>
  <si>
    <t>Paula Janaina</t>
  </si>
  <si>
    <t>MLB5482099654</t>
  </si>
  <si>
    <t>Chave Allen M4 40mm Ferramenta Hexagonal Em L Aço Resistente</t>
  </si>
  <si>
    <t>#2000012642140324</t>
  </si>
  <si>
    <t>#2000008831752833</t>
  </si>
  <si>
    <t>Rafael Messias</t>
  </si>
  <si>
    <t>MLB4118117211</t>
  </si>
  <si>
    <t>Chave Allen M3 30mm Ferramenta Hexagonal Em L Aço Resistente</t>
  </si>
  <si>
    <t>#2000012640246704</t>
  </si>
  <si>
    <t>#2000008829905977</t>
  </si>
  <si>
    <t>#2000012680754680</t>
  </si>
  <si>
    <t>#2000008869962845</t>
  </si>
  <si>
    <t>Raphaelairesdasilva</t>
  </si>
  <si>
    <t>#2000012697519026</t>
  </si>
  <si>
    <t>#2000008886008297</t>
  </si>
  <si>
    <t>#2000012622470144</t>
  </si>
  <si>
    <t>#2000008812725843</t>
  </si>
  <si>
    <t>#2000012624493010</t>
  </si>
  <si>
    <t>#2000008814673521</t>
  </si>
  <si>
    <t>#2000012626468988</t>
  </si>
  <si>
    <t>#2000008816625547</t>
  </si>
  <si>
    <t>#2000012627389792</t>
  </si>
  <si>
    <t>#2000008817537145</t>
  </si>
  <si>
    <t>#2000012627908302</t>
  </si>
  <si>
    <t>Valci Floriano</t>
  </si>
  <si>
    <t>#2000012632445838</t>
  </si>
  <si>
    <t>#2000008822407441</t>
  </si>
  <si>
    <t>#2000012634522776</t>
  </si>
  <si>
    <t>#2000008824352573</t>
  </si>
  <si>
    <t>Natal</t>
  </si>
  <si>
    <t>#2000012636084934</t>
  </si>
  <si>
    <t>#2000012641735830</t>
  </si>
  <si>
    <t>#2000008831384869</t>
  </si>
  <si>
    <t>#2000012648751176</t>
  </si>
  <si>
    <t>#2000008838147769</t>
  </si>
  <si>
    <t>Hlsomeletroinfo</t>
  </si>
  <si>
    <t>#2000012649852424</t>
  </si>
  <si>
    <t>#2000012653249298</t>
  </si>
  <si>
    <t>#2000012656813352</t>
  </si>
  <si>
    <t>#2000008845929597</t>
  </si>
  <si>
    <t>Paula</t>
  </si>
  <si>
    <t>#2000012657428394</t>
  </si>
  <si>
    <t>#2000008846502943</t>
  </si>
  <si>
    <t xml:space="preserve">Vincius </t>
  </si>
  <si>
    <t>#2000012659082680</t>
  </si>
  <si>
    <t>#2000008848109049</t>
  </si>
  <si>
    <t>#2000012666358446</t>
  </si>
  <si>
    <t>#2000008856256081</t>
  </si>
  <si>
    <t>#2000012672540680</t>
  </si>
  <si>
    <t>#2000008862136717</t>
  </si>
  <si>
    <t>#2000012677566368</t>
  </si>
  <si>
    <t>#2000012680429936</t>
  </si>
  <si>
    <t>#2000008869699317</t>
  </si>
  <si>
    <t>#2000012680965566</t>
  </si>
  <si>
    <t>#2000008870190681</t>
  </si>
  <si>
    <t>Fabiano Campos</t>
  </si>
  <si>
    <t>#2000012681673750</t>
  </si>
  <si>
    <t>#2000008870889045</t>
  </si>
  <si>
    <t>#2000012682461138</t>
  </si>
  <si>
    <t>#2000008871619841</t>
  </si>
  <si>
    <t>#2000012683607580</t>
  </si>
  <si>
    <t>#2000008872727337</t>
  </si>
  <si>
    <t>#2000012684433350</t>
  </si>
  <si>
    <t>#2000008873492809</t>
  </si>
  <si>
    <t>#2000012691639182</t>
  </si>
  <si>
    <t>#2000008880369171</t>
  </si>
  <si>
    <t xml:space="preserve">Supermercado </t>
  </si>
  <si>
    <t>#2000012692237630</t>
  </si>
  <si>
    <t>#2000008880969533</t>
  </si>
  <si>
    <t>#2000012702108058</t>
  </si>
  <si>
    <t>#2000012703994658</t>
  </si>
  <si>
    <t>Paulo Ricardo</t>
  </si>
  <si>
    <t>122193143671|122724942278|122724942280</t>
  </si>
  <si>
    <t>#2000012651914646</t>
  </si>
  <si>
    <t>#2000008841162809</t>
  </si>
  <si>
    <t>#2000012651788124</t>
  </si>
  <si>
    <t>#2000008841040289</t>
  </si>
  <si>
    <t>#2000012634779054</t>
  </si>
  <si>
    <t>#2000008824619137</t>
  </si>
  <si>
    <t>Wanessa</t>
  </si>
  <si>
    <t>MLB5397095568</t>
  </si>
  <si>
    <t>#2000012631857090</t>
  </si>
  <si>
    <t>#2000008821811857</t>
  </si>
  <si>
    <t>Berenice</t>
  </si>
  <si>
    <t>XHY802SLG</t>
  </si>
  <si>
    <t>#2000012666138366</t>
  </si>
  <si>
    <t>Rubem</t>
  </si>
  <si>
    <t>#2000012671280510</t>
  </si>
  <si>
    <t>Jenilson Francisco Santos</t>
  </si>
  <si>
    <t>#2000012677779742</t>
  </si>
  <si>
    <t>#2000008867140921</t>
  </si>
  <si>
    <t>Wigor Roberto</t>
  </si>
  <si>
    <t>#2000012685182822</t>
  </si>
  <si>
    <t>#2000008874207857</t>
  </si>
  <si>
    <t>Rhayara Gabriela</t>
  </si>
  <si>
    <t>#2000012693194082</t>
  </si>
  <si>
    <t>Alfredo Narciso</t>
  </si>
  <si>
    <t>#2000012708233214</t>
  </si>
  <si>
    <t>#2000008896342099</t>
  </si>
  <si>
    <t>#2000012689383790</t>
  </si>
  <si>
    <t>#2000008878208001</t>
  </si>
  <si>
    <t>#2000012629832390</t>
  </si>
  <si>
    <t>#2000008819834473</t>
  </si>
  <si>
    <t>#2000012630232728</t>
  </si>
  <si>
    <t>#2000008820222009</t>
  </si>
  <si>
    <t>#2000012634801140</t>
  </si>
  <si>
    <t>#2000008824643293</t>
  </si>
  <si>
    <t xml:space="preserve">João Israel </t>
  </si>
  <si>
    <t>#2000012650146680</t>
  </si>
  <si>
    <t>#2000008839476737</t>
  </si>
  <si>
    <t>#2000012666521680</t>
  </si>
  <si>
    <t>#2000008856434565</t>
  </si>
  <si>
    <t>Andrelino</t>
  </si>
  <si>
    <t>#2000012670097720</t>
  </si>
  <si>
    <t>#2000008859830733</t>
  </si>
  <si>
    <t>#2000012684661230</t>
  </si>
  <si>
    <t>#2000008873684929</t>
  </si>
  <si>
    <t>Klecyo</t>
  </si>
  <si>
    <t>#2000012671912914</t>
  </si>
  <si>
    <t>#2000008861551149</t>
  </si>
  <si>
    <t>Khadija</t>
  </si>
  <si>
    <t>#2000012664713822</t>
  </si>
  <si>
    <t>MLB5577571394</t>
  </si>
  <si>
    <t>Suporte Travessa Teto T-cross Vw + Dois Suportes Transbike</t>
  </si>
  <si>
    <t>#2000012637090632</t>
  </si>
  <si>
    <t>Agenildo Rodrigues</t>
  </si>
  <si>
    <t>#2000012622439190</t>
  </si>
  <si>
    <t>#2000008812691271</t>
  </si>
  <si>
    <t>José Renato Santos Souza</t>
  </si>
  <si>
    <t>#2000012646011922</t>
  </si>
  <si>
    <t>Jaques</t>
  </si>
  <si>
    <t>#2000012684909212</t>
  </si>
  <si>
    <t>#2000008873937645</t>
  </si>
  <si>
    <t>Miguel Ximenes</t>
  </si>
  <si>
    <t>#2000012651446738</t>
  </si>
  <si>
    <t>#2000008840720989</t>
  </si>
  <si>
    <t>Luiza</t>
  </si>
  <si>
    <t>#2000012667766050</t>
  </si>
  <si>
    <t>#2000008857587789</t>
  </si>
  <si>
    <t>João Luiz</t>
  </si>
  <si>
    <t>#2000012673532050</t>
  </si>
  <si>
    <t>Daniel Assis</t>
  </si>
  <si>
    <t>#2000012646226306</t>
  </si>
  <si>
    <t>#2000012683513730</t>
  </si>
  <si>
    <t>#2000008872639637</t>
  </si>
  <si>
    <t>#2000012659397124</t>
  </si>
  <si>
    <t>#2000008848375903</t>
  </si>
  <si>
    <t>#2000012669301868</t>
  </si>
  <si>
    <t>#2000012679670322</t>
  </si>
  <si>
    <t>#2000008868926133</t>
  </si>
  <si>
    <t>Albanize Batista Lima</t>
  </si>
  <si>
    <t>#2000012689986278</t>
  </si>
  <si>
    <t>Wellington Alves Pires</t>
  </si>
  <si>
    <t>#2000012708255312</t>
  </si>
  <si>
    <t>#2000008896373025</t>
  </si>
  <si>
    <t>#2000012701542674</t>
  </si>
  <si>
    <t>#2000008889903769</t>
  </si>
  <si>
    <t>Jeferson Aparecido Teixeira</t>
  </si>
  <si>
    <t>#2000012629448440</t>
  </si>
  <si>
    <t>#2000008819438441</t>
  </si>
  <si>
    <t>#2000012636106652</t>
  </si>
  <si>
    <t>#2000008825865783</t>
  </si>
  <si>
    <t>#2000012669082436</t>
  </si>
  <si>
    <t>#2000012703871078</t>
  </si>
  <si>
    <t>#2000008892160605</t>
  </si>
  <si>
    <t>Uilian</t>
  </si>
  <si>
    <t>#2000012639581592</t>
  </si>
  <si>
    <t>#2000008829258249</t>
  </si>
  <si>
    <t>Freedbarros</t>
  </si>
  <si>
    <t>#2000012675753610</t>
  </si>
  <si>
    <t>#2000008865242625</t>
  </si>
  <si>
    <t>#2000012704430528</t>
  </si>
  <si>
    <t>#2000008892699561</t>
  </si>
  <si>
    <t>Laudiceia</t>
  </si>
  <si>
    <t>#2000012705319282</t>
  </si>
  <si>
    <t>#2000008893579049</t>
  </si>
  <si>
    <t>Karolainy</t>
  </si>
  <si>
    <t>#2000012665195724</t>
  </si>
  <si>
    <t>#2000008855158765</t>
  </si>
  <si>
    <t>Cdf</t>
  </si>
  <si>
    <t>#2000012665195736</t>
  </si>
  <si>
    <t>#2000008855158767</t>
  </si>
  <si>
    <t>#2000012670679160</t>
  </si>
  <si>
    <t>#2000008860385625</t>
  </si>
  <si>
    <t>#2000012675535460</t>
  </si>
  <si>
    <t>#2000008864997723</t>
  </si>
  <si>
    <t>MLB4106338715</t>
  </si>
  <si>
    <t>#2000012708753638</t>
  </si>
  <si>
    <t>#2000008896835913</t>
  </si>
  <si>
    <t>Luiz Carlos Dos</t>
  </si>
  <si>
    <t>#2000012635339450</t>
  </si>
  <si>
    <t>#2000008825169953</t>
  </si>
  <si>
    <t>#2000012689513242</t>
  </si>
  <si>
    <t xml:space="preserve">Jeferson </t>
  </si>
  <si>
    <t>#2000012700040236</t>
  </si>
  <si>
    <t>Maria Margarida</t>
  </si>
  <si>
    <t>#2000012679509472</t>
  </si>
  <si>
    <t>#2000012639781438</t>
  </si>
  <si>
    <t xml:space="preserve">Misael Neemias </t>
  </si>
  <si>
    <t>MLB5185089912</t>
  </si>
  <si>
    <t>Strike - 500ml Removedor De Piche E Cola Vonixx</t>
  </si>
  <si>
    <t>#2000012689523420</t>
  </si>
  <si>
    <t>#2000008878361077</t>
  </si>
  <si>
    <t>#2000012681117828</t>
  </si>
  <si>
    <t>#2000008870357209</t>
  </si>
  <si>
    <t>Gilvan</t>
  </si>
  <si>
    <t>#2000012624609376</t>
  </si>
  <si>
    <t>Dsy</t>
  </si>
  <si>
    <t>MLB5008981646</t>
  </si>
  <si>
    <t>Cadeirinha Infantil Bicicleta Cadeira Baby Bike Dianteira</t>
  </si>
  <si>
    <t>#2000012636571106</t>
  </si>
  <si>
    <t>Ari De</t>
  </si>
  <si>
    <t>#2000012693456190</t>
  </si>
  <si>
    <t>#2000008882094689</t>
  </si>
  <si>
    <t>#2000012628889666</t>
  </si>
  <si>
    <t>#2000008818952885</t>
  </si>
  <si>
    <t>#2000012679354464</t>
  </si>
  <si>
    <t>#2000012678354832</t>
  </si>
  <si>
    <t>Guerino</t>
  </si>
  <si>
    <t>MLB5306700228</t>
  </si>
  <si>
    <t>Kit Jogo Chave L Allen 9 Peça 1,5 A 10 Hex Torque Bola Longa</t>
  </si>
  <si>
    <t>#2000012626817616</t>
  </si>
  <si>
    <t>Marcio Antonio</t>
  </si>
  <si>
    <t>#2000012638835998</t>
  </si>
  <si>
    <t>#2000012644418506</t>
  </si>
  <si>
    <t>#2000012645087714</t>
  </si>
  <si>
    <t>Denilson Ramos Seixas</t>
  </si>
  <si>
    <t>#2000012648320628</t>
  </si>
  <si>
    <t>#2000008837722605</t>
  </si>
  <si>
    <t>Jose De Assis Lucena</t>
  </si>
  <si>
    <t>#2000012664136688</t>
  </si>
  <si>
    <t>#2000012677400348</t>
  </si>
  <si>
    <t>Estela</t>
  </si>
  <si>
    <t>#2000012678091958</t>
  </si>
  <si>
    <t>#2000008867400883</t>
  </si>
  <si>
    <t>Josy</t>
  </si>
  <si>
    <t>#2000012683353050</t>
  </si>
  <si>
    <t>#2000012688468896</t>
  </si>
  <si>
    <t>#2000008877322343</t>
  </si>
  <si>
    <t xml:space="preserve">Jean Wallace </t>
  </si>
  <si>
    <t>#2000012689564650</t>
  </si>
  <si>
    <t>#2000008878379537</t>
  </si>
  <si>
    <t>Moab</t>
  </si>
  <si>
    <t>#2000012692792676</t>
  </si>
  <si>
    <t>#2000008881477677</t>
  </si>
  <si>
    <t>#2000012703576704</t>
  </si>
  <si>
    <t>José Germano De Santana</t>
  </si>
  <si>
    <t>#2000012703678892</t>
  </si>
  <si>
    <t>#2000012634722286</t>
  </si>
  <si>
    <t>#2000008824545465</t>
  </si>
  <si>
    <t>#2000012636587008</t>
  </si>
  <si>
    <t>#2000008826371113</t>
  </si>
  <si>
    <t xml:space="preserve">Gilberto </t>
  </si>
  <si>
    <t>#2000012705642594</t>
  </si>
  <si>
    <t>#2000012649974954</t>
  </si>
  <si>
    <t>#2000008839339309</t>
  </si>
  <si>
    <t>#2000012642380458</t>
  </si>
  <si>
    <t xml:space="preserve">Weslley </t>
  </si>
  <si>
    <t>#2000012652428954</t>
  </si>
  <si>
    <t>#2000008841677453</t>
  </si>
  <si>
    <t xml:space="preserve">Joao Bruno </t>
  </si>
  <si>
    <t>#2000012666003844</t>
  </si>
  <si>
    <t>Vinicius De</t>
  </si>
  <si>
    <t>#2000012673719920</t>
  </si>
  <si>
    <t>Alana</t>
  </si>
  <si>
    <t>#2000012616947338</t>
  </si>
  <si>
    <t>121800315044|122454954944</t>
  </si>
  <si>
    <t>#2000012690284746</t>
  </si>
  <si>
    <t>#2000008879062013</t>
  </si>
  <si>
    <t>Chbdfgea</t>
  </si>
  <si>
    <t>#2000012709124062</t>
  </si>
  <si>
    <t>#2000008897188689</t>
  </si>
  <si>
    <t>Wanderlei Aparecido</t>
  </si>
  <si>
    <t>#2000012709654528</t>
  </si>
  <si>
    <t>#2000008897723119</t>
  </si>
  <si>
    <t>Josianny</t>
  </si>
  <si>
    <t>#2000012627965462</t>
  </si>
  <si>
    <t>#2000008818047335</t>
  </si>
  <si>
    <t>Juvencio</t>
  </si>
  <si>
    <t>#2000012697003996</t>
  </si>
  <si>
    <t>#2000008885523881</t>
  </si>
  <si>
    <t>#2000012631421774</t>
  </si>
  <si>
    <t>#2000008821415293</t>
  </si>
  <si>
    <t>Paulo Jose</t>
  </si>
  <si>
    <t>#2000012631493488</t>
  </si>
  <si>
    <t>#2000012625838714</t>
  </si>
  <si>
    <t>#2000008815995013</t>
  </si>
  <si>
    <t>MLB3563732994</t>
  </si>
  <si>
    <t>Super Led Branca Farol De Milha Chevrolet S10 2012 A 2016</t>
  </si>
  <si>
    <t>#2000012656605862</t>
  </si>
  <si>
    <t>Sandro Rocha</t>
  </si>
  <si>
    <t>#2000012659678002</t>
  </si>
  <si>
    <t>#2000008848660351</t>
  </si>
  <si>
    <t>#2000012685515462</t>
  </si>
  <si>
    <t>#2000008874553105</t>
  </si>
  <si>
    <t>#2000012687587596</t>
  </si>
  <si>
    <t>#2000012709402792</t>
  </si>
  <si>
    <t>#2000008897484161</t>
  </si>
  <si>
    <t>Heber</t>
  </si>
  <si>
    <t>#2000012639904648</t>
  </si>
  <si>
    <t>#2000012623612410</t>
  </si>
  <si>
    <t>#2000008813814273</t>
  </si>
  <si>
    <t>#2000012641179758</t>
  </si>
  <si>
    <t>#2000008830825613</t>
  </si>
  <si>
    <t>Claudia C</t>
  </si>
  <si>
    <t>#2000012651955172</t>
  </si>
  <si>
    <t>#2000008841227861</t>
  </si>
  <si>
    <t>#2000012682039346</t>
  </si>
  <si>
    <t>121954009401|122484651178</t>
  </si>
  <si>
    <t>#2000012691007930</t>
  </si>
  <si>
    <t>#2000012695810532</t>
  </si>
  <si>
    <t>#2000012676906690</t>
  </si>
  <si>
    <t>#2000008866302249</t>
  </si>
  <si>
    <t xml:space="preserve">Cecilia </t>
  </si>
  <si>
    <t>#2000012648382434</t>
  </si>
  <si>
    <t>#2000012697001950</t>
  </si>
  <si>
    <t>#2000012697012562</t>
  </si>
  <si>
    <t>Restaurax Restaurador Revitaliza Roxo Plásticos Vonixx 500 Ml</t>
  </si>
  <si>
    <t>#2000012684998620</t>
  </si>
  <si>
    <t>#2000012692695828</t>
  </si>
  <si>
    <t>Charles</t>
  </si>
  <si>
    <t>#2000012707328598</t>
  </si>
  <si>
    <t>#2000008881289355</t>
  </si>
  <si>
    <t>Ana Paula Pereira</t>
  </si>
  <si>
    <t>#2000012664603130</t>
  </si>
  <si>
    <t>#2000008854613401</t>
  </si>
  <si>
    <t>#2000012669535186</t>
  </si>
  <si>
    <t>#2000008859295605</t>
  </si>
  <si>
    <t>#2000012656362574</t>
  </si>
  <si>
    <t>#2000012676985148</t>
  </si>
  <si>
    <t>#2000008866377339</t>
  </si>
  <si>
    <t xml:space="preserve">Gabriela </t>
  </si>
  <si>
    <t>#2000012699958350</t>
  </si>
  <si>
    <t>#2000008888365513</t>
  </si>
  <si>
    <t>#2000012702744262</t>
  </si>
  <si>
    <t>#2000008891034913</t>
  </si>
  <si>
    <t>#2000012704659068</t>
  </si>
  <si>
    <t>#2000008892904211</t>
  </si>
  <si>
    <t>Orly</t>
  </si>
  <si>
    <t>#2000012627855068</t>
  </si>
  <si>
    <t>Juraci Batista Custodio</t>
  </si>
  <si>
    <t>#2000012638039730</t>
  </si>
  <si>
    <t>José.aparecido.do.prado</t>
  </si>
  <si>
    <t>#2000012664198464</t>
  </si>
  <si>
    <t>#2000008854192061</t>
  </si>
  <si>
    <t>#2000012691712554</t>
  </si>
  <si>
    <t>Salvador Antonio</t>
  </si>
  <si>
    <t>122065563035|122596669976</t>
  </si>
  <si>
    <t>25081869EQ3TUG</t>
  </si>
  <si>
    <t>2508184FQDKWXW</t>
  </si>
  <si>
    <t>2508172DJ9HK31</t>
  </si>
  <si>
    <t>2508171V4XVH0K</t>
  </si>
  <si>
    <t>2508171U98WNCQ</t>
  </si>
  <si>
    <t>2508160E2NJ6GA</t>
  </si>
  <si>
    <t>250816070G4ATS</t>
  </si>
  <si>
    <t>25081600PSNGXD</t>
  </si>
  <si>
    <t>250816VJYMVD2Y</t>
  </si>
  <si>
    <t>250815V87Y3JYD</t>
  </si>
  <si>
    <t>250815V3DM174A</t>
  </si>
  <si>
    <t>250815UNDU2KJY</t>
  </si>
  <si>
    <t>250815TUHT641X</t>
  </si>
  <si>
    <t>250815TJB0E2U3</t>
  </si>
  <si>
    <t>250815T50Q2S5N</t>
  </si>
  <si>
    <t>250815SWPVHQMV</t>
  </si>
  <si>
    <t>250814SM6GNY1H</t>
  </si>
  <si>
    <t>250814SBVXFRV6</t>
  </si>
  <si>
    <t>250814SBBMD2NP</t>
  </si>
  <si>
    <t>250814SAY1XDYG</t>
  </si>
  <si>
    <t>250814RE3KD15H</t>
  </si>
  <si>
    <t>250814R486N7U4</t>
  </si>
  <si>
    <t>250814QP34VYKR</t>
  </si>
  <si>
    <t>250814QKPVEH5J</t>
  </si>
  <si>
    <t>250814QA1EEM21</t>
  </si>
  <si>
    <t>250813Q8HY85B5</t>
  </si>
  <si>
    <t>250813NRFJJMX2</t>
  </si>
  <si>
    <t>250813N79EPRDF</t>
  </si>
  <si>
    <t>250813N6BNYKU7</t>
  </si>
  <si>
    <t>250813MTWPUV5M</t>
  </si>
  <si>
    <t>250812MQNKNU2C</t>
  </si>
  <si>
    <t>250812MGT6QJPB</t>
  </si>
  <si>
    <t>250812MFNT9PCQ</t>
  </si>
  <si>
    <t>250812MD3SSBAW</t>
  </si>
  <si>
    <t>250812MBJ5WD2Q</t>
  </si>
  <si>
    <t>250812M9644NDR</t>
  </si>
  <si>
    <t>250812M154KBH0</t>
  </si>
  <si>
    <t>250812KBG7NPEM</t>
  </si>
  <si>
    <t>250812K96M3GHN</t>
  </si>
  <si>
    <t>250812K81KMPE8</t>
  </si>
  <si>
    <t>250812JYE8MNUF</t>
  </si>
  <si>
    <t>250812JTSFW12A</t>
  </si>
  <si>
    <t>250812JQW2HWY3</t>
  </si>
  <si>
    <t>250812JDM6RGYJ</t>
  </si>
  <si>
    <t>250812JAH2TYAM</t>
  </si>
  <si>
    <t>250811J80PS4WB</t>
  </si>
  <si>
    <t>Rack De Teto Travessa Bagageiro Nova Tracker 2020 2021 2022 2023 2024 2025 100% Alumínio</t>
  </si>
  <si>
    <t>2508186J52E4N0</t>
  </si>
  <si>
    <t>2508186H26MFV2</t>
  </si>
  <si>
    <t>25081868S0U8GS</t>
  </si>
  <si>
    <t>25081865KDRNUX</t>
  </si>
  <si>
    <t>2508184VXKSESN</t>
  </si>
  <si>
    <t>2508184P03NBCT</t>
  </si>
  <si>
    <t>2508184CN78ERW</t>
  </si>
  <si>
    <t>25081849VJ2Q3R</t>
  </si>
  <si>
    <t>25081744DVK3Q1</t>
  </si>
  <si>
    <t>25081741QSDV83</t>
  </si>
  <si>
    <t>25081741JR8CT4</t>
  </si>
  <si>
    <t>2508173NDBHSYQ</t>
  </si>
  <si>
    <t>25081734CS20SD</t>
  </si>
  <si>
    <t>2508172HMMWC70</t>
  </si>
  <si>
    <t>25081729URSAAC</t>
  </si>
  <si>
    <t>25081723HF7TS5</t>
  </si>
  <si>
    <t>25081721JBBSVJ</t>
  </si>
  <si>
    <t>2508171W1T1CJH</t>
  </si>
  <si>
    <t>2508171TQ7XF73</t>
  </si>
  <si>
    <t>2508171Q9Q6CCJ</t>
  </si>
  <si>
    <t>25081607D1M63S</t>
  </si>
  <si>
    <t>250816W36RX1PT</t>
  </si>
  <si>
    <t>250816VW74T2RU</t>
  </si>
  <si>
    <t>250816VU2HEG6Y</t>
  </si>
  <si>
    <t>250816VJCAW2QF</t>
  </si>
  <si>
    <t>250816VBB9PMKX</t>
  </si>
  <si>
    <t>250815V8BCS9C9</t>
  </si>
  <si>
    <t>250815V85GW5X4</t>
  </si>
  <si>
    <t>250815V7JVUJHX</t>
  </si>
  <si>
    <t>250815V2HW3TAU</t>
  </si>
  <si>
    <t>250815UPAN8YC5</t>
  </si>
  <si>
    <t>250815UMP2YVRJ</t>
  </si>
  <si>
    <t>250815UJ7YDCBH</t>
  </si>
  <si>
    <t>250815TSGHMFGV</t>
  </si>
  <si>
    <t>250815TP5MT4TU</t>
  </si>
  <si>
    <t>250815THFTP1JE</t>
  </si>
  <si>
    <t>250815TFNCH4JA</t>
  </si>
  <si>
    <t>250815TDQMGVJG</t>
  </si>
  <si>
    <t>250815TC5GE658</t>
  </si>
  <si>
    <t>250815T8R4EQJ3</t>
  </si>
  <si>
    <t>250815T1KA4MQ0</t>
  </si>
  <si>
    <t>250815SWHKRCD9</t>
  </si>
  <si>
    <t>250815STAF2VE4</t>
  </si>
  <si>
    <t>250814SQQ8DRHJ</t>
  </si>
  <si>
    <t>250814SN5S2V6Q</t>
  </si>
  <si>
    <t>250814SFW73D5D</t>
  </si>
  <si>
    <t>250814SF9QCYJB</t>
  </si>
  <si>
    <t>250814SDWVHF9K</t>
  </si>
  <si>
    <t>250814SCHGGWQG</t>
  </si>
  <si>
    <t>250814RSJJXEPD</t>
  </si>
  <si>
    <t>250814R87MJGY9</t>
  </si>
  <si>
    <t>250814R7V4ETHQ</t>
  </si>
  <si>
    <t>250814R7AD0PX5</t>
  </si>
  <si>
    <t>250814R5K5UT56</t>
  </si>
  <si>
    <t>250814R40EPT3N</t>
  </si>
  <si>
    <t>250814R14ME8XQ</t>
  </si>
  <si>
    <t>250814QW2JK99Q</t>
  </si>
  <si>
    <t>250814QTR4AC2R</t>
  </si>
  <si>
    <t>250814QEVFF5TC</t>
  </si>
  <si>
    <t>250814QE2X5MBX</t>
  </si>
  <si>
    <t>250814Q96XMMCF</t>
  </si>
  <si>
    <t>250813Q7N51JRA</t>
  </si>
  <si>
    <t>250813Q5F8NYB4</t>
  </si>
  <si>
    <t>250813Q54BMEE2</t>
  </si>
  <si>
    <t>250813Q4FQP7XP</t>
  </si>
  <si>
    <t>250813PTDJFBY9</t>
  </si>
  <si>
    <t>250813PSCFVQPN</t>
  </si>
  <si>
    <t>250813PRUXKJXX</t>
  </si>
  <si>
    <t>250813PF6DQVVQ</t>
  </si>
  <si>
    <t>250813NYBS995C</t>
  </si>
  <si>
    <t>250813NP7WXMUJ</t>
  </si>
  <si>
    <t>250813NP6MX4NB</t>
  </si>
  <si>
    <t>250813NN6FWV4V</t>
  </si>
  <si>
    <t>250813NKBWXKYK</t>
  </si>
  <si>
    <t>250813NEEEQW8H</t>
  </si>
  <si>
    <t>250813NC95EEFN</t>
  </si>
  <si>
    <t>250813NANV5TR0</t>
  </si>
  <si>
    <t>250813N9HAY5QF</t>
  </si>
  <si>
    <t>250813N5DVA4VN</t>
  </si>
  <si>
    <t>250813MTEWU18S</t>
  </si>
  <si>
    <t>250812MQ6XFAVT</t>
  </si>
  <si>
    <t>250812MKUKB21T</t>
  </si>
  <si>
    <t>250812MAXARRY4</t>
  </si>
  <si>
    <t>250812M8WBRDUN</t>
  </si>
  <si>
    <t>250812M3UCHATB</t>
  </si>
  <si>
    <t>250812KF4HUTHB</t>
  </si>
  <si>
    <t>250812KAAQ0ADC</t>
  </si>
  <si>
    <t>250812K61YHG8A</t>
  </si>
  <si>
    <t>250812K508X7KJ</t>
  </si>
  <si>
    <t>250812K478SVYF</t>
  </si>
  <si>
    <t>250812K22MFUQ5</t>
  </si>
  <si>
    <t>250812K17GMWV7</t>
  </si>
  <si>
    <t>250812JYM99504</t>
  </si>
  <si>
    <t>250812JX3NU09J</t>
  </si>
  <si>
    <t>250812JVS060J5</t>
  </si>
  <si>
    <t>250812JNVKRG9J</t>
  </si>
  <si>
    <t>250812JK0GVWF3</t>
  </si>
  <si>
    <t>250811J7WY1DVB</t>
  </si>
  <si>
    <t>250811J5PYCK48</t>
  </si>
  <si>
    <t>Rack De Teto Travessa Bagageiro Renault Sandero Stepway Alumínio</t>
  </si>
  <si>
    <t>63.58%</t>
  </si>
  <si>
    <t>58.60%</t>
  </si>
  <si>
    <t>58.54%</t>
  </si>
  <si>
    <t>58.25%</t>
  </si>
  <si>
    <t>54.91%</t>
  </si>
  <si>
    <t>47.14%</t>
  </si>
  <si>
    <t>46.94%</t>
  </si>
  <si>
    <t>46.42%</t>
  </si>
  <si>
    <t>117802410243|117803064469|117803190183|117803311221|118305852200|118305858622</t>
  </si>
  <si>
    <t>46.22%</t>
  </si>
  <si>
    <t>44.66%</t>
  </si>
  <si>
    <t>44.15%</t>
  </si>
  <si>
    <t>43.81%</t>
  </si>
  <si>
    <t>43.26%</t>
  </si>
  <si>
    <t>43.18%</t>
  </si>
  <si>
    <t>42.88%</t>
  </si>
  <si>
    <t>42.01%</t>
  </si>
  <si>
    <t>41.53%</t>
  </si>
  <si>
    <t>41.07%</t>
  </si>
  <si>
    <t>117957998033|118460777800</t>
  </si>
  <si>
    <t>117985921575|117986081055</t>
  </si>
  <si>
    <t>40.86%</t>
  </si>
  <si>
    <t>40.42%</t>
  </si>
  <si>
    <t>40.36%</t>
  </si>
  <si>
    <t>40.24%</t>
  </si>
  <si>
    <t>40.09%</t>
  </si>
  <si>
    <t>40.02%</t>
  </si>
  <si>
    <t>40.00%</t>
  </si>
  <si>
    <t>39.56%</t>
  </si>
  <si>
    <t>39.20%</t>
  </si>
  <si>
    <t>39.17%</t>
  </si>
  <si>
    <t>39.15%</t>
  </si>
  <si>
    <t>39.03%</t>
  </si>
  <si>
    <t>38.90%</t>
  </si>
  <si>
    <t>38.84%</t>
  </si>
  <si>
    <t>38.60%</t>
  </si>
  <si>
    <t>38.26%</t>
  </si>
  <si>
    <t>38.23%</t>
  </si>
  <si>
    <t>38.19%</t>
  </si>
  <si>
    <t>38.08%</t>
  </si>
  <si>
    <t>37.97%</t>
  </si>
  <si>
    <t>37.78%</t>
  </si>
  <si>
    <t>37.74%</t>
  </si>
  <si>
    <t>37.63%</t>
  </si>
  <si>
    <t>37.53%</t>
  </si>
  <si>
    <t>37.35%</t>
  </si>
  <si>
    <t>37.28%</t>
  </si>
  <si>
    <t>36.52%</t>
  </si>
  <si>
    <t>118857447841|118857477175</t>
  </si>
  <si>
    <t>36.41%</t>
  </si>
  <si>
    <t>36.36%</t>
  </si>
  <si>
    <t>36.31%</t>
  </si>
  <si>
    <t>36.06%</t>
  </si>
  <si>
    <t>35.94%</t>
  </si>
  <si>
    <t>35.93%</t>
  </si>
  <si>
    <t>118432809993|118938314180|118938536616|118938536618|118938884982</t>
  </si>
  <si>
    <t>35.92%</t>
  </si>
  <si>
    <t>35.89%</t>
  </si>
  <si>
    <t>35.79%</t>
  </si>
  <si>
    <t>35.69%</t>
  </si>
  <si>
    <t>35.67%</t>
  </si>
  <si>
    <t>35.52%</t>
  </si>
  <si>
    <t>35.49%</t>
  </si>
  <si>
    <t>35.24%</t>
  </si>
  <si>
    <t>35.19%</t>
  </si>
  <si>
    <t>118142944171|118647194084</t>
  </si>
  <si>
    <t>118797739526|118797781294</t>
  </si>
  <si>
    <t>35.12%</t>
  </si>
  <si>
    <t>35.05%</t>
  </si>
  <si>
    <t>119231728051|119742807854</t>
  </si>
  <si>
    <t>35.02%</t>
  </si>
  <si>
    <t>34.99%</t>
  </si>
  <si>
    <t>34.93%</t>
  </si>
  <si>
    <t>34.87%</t>
  </si>
  <si>
    <t>34.85%</t>
  </si>
  <si>
    <t>34.70%</t>
  </si>
  <si>
    <t>34.48%</t>
  </si>
  <si>
    <t>34.46%</t>
  </si>
  <si>
    <t>34.24%</t>
  </si>
  <si>
    <t>34.15%</t>
  </si>
  <si>
    <t>34.14%</t>
  </si>
  <si>
    <t>34.09%</t>
  </si>
  <si>
    <t>34.08%</t>
  </si>
  <si>
    <t>33.90%</t>
  </si>
  <si>
    <t>33.81%</t>
  </si>
  <si>
    <t>33.42%</t>
  </si>
  <si>
    <t>33.18%</t>
  </si>
  <si>
    <t>32.93%</t>
  </si>
  <si>
    <t>32.90%</t>
  </si>
  <si>
    <t>118108852253|118108861105</t>
  </si>
  <si>
    <t>32.82%</t>
  </si>
  <si>
    <t>32.66%</t>
  </si>
  <si>
    <t>32.64%</t>
  </si>
  <si>
    <t>32.54%</t>
  </si>
  <si>
    <t>32.46%</t>
  </si>
  <si>
    <t>32.21%</t>
  </si>
  <si>
    <t>32.10%</t>
  </si>
  <si>
    <t>117193439535|117691283084</t>
  </si>
  <si>
    <t>118683496913|119190319444</t>
  </si>
  <si>
    <t>XGM106STB</t>
  </si>
  <si>
    <t>119391203779|119391267277</t>
  </si>
  <si>
    <t>119664483059|120177604746</t>
  </si>
  <si>
    <t>32.08%</t>
  </si>
  <si>
    <t>32.05%</t>
  </si>
  <si>
    <t>31.98%</t>
  </si>
  <si>
    <t>31.97%</t>
  </si>
  <si>
    <t>31.94%</t>
  </si>
  <si>
    <t>31.92%</t>
  </si>
  <si>
    <t>31.91%</t>
  </si>
  <si>
    <t>31.84%</t>
  </si>
  <si>
    <t>31.83%</t>
  </si>
  <si>
    <t>31.79%</t>
  </si>
  <si>
    <t>31.50%</t>
  </si>
  <si>
    <t>31.38%</t>
  </si>
  <si>
    <t>31.37%</t>
  </si>
  <si>
    <t>31.26%</t>
  </si>
  <si>
    <t>31.24%</t>
  </si>
  <si>
    <t>117230347569|117727634544</t>
  </si>
  <si>
    <t>31.06%</t>
  </si>
  <si>
    <t>30.92%</t>
  </si>
  <si>
    <t>30.86%</t>
  </si>
  <si>
    <t>116806181983|116808345685|117301268658</t>
  </si>
  <si>
    <t>30.85%</t>
  </si>
  <si>
    <t>30.84%</t>
  </si>
  <si>
    <t>30.77%</t>
  </si>
  <si>
    <t>30.65%</t>
  </si>
  <si>
    <t>117091589250|117091846150</t>
  </si>
  <si>
    <t>118651876589|118651948521|119388743504</t>
  </si>
  <si>
    <t>119376851591|119888649344</t>
  </si>
  <si>
    <t>30.53%</t>
  </si>
  <si>
    <t>116714973065|116988532103|116988678441|117485449420|117485578166</t>
  </si>
  <si>
    <t>30.50%</t>
  </si>
  <si>
    <t>30.46%</t>
  </si>
  <si>
    <t>30.41%</t>
  </si>
  <si>
    <t>30.34%</t>
  </si>
  <si>
    <t>30.32%</t>
  </si>
  <si>
    <t>30.31%</t>
  </si>
  <si>
    <t>30.17%</t>
  </si>
  <si>
    <t>30.14%</t>
  </si>
  <si>
    <t>30.07%</t>
  </si>
  <si>
    <t>30.04%</t>
  </si>
  <si>
    <t>30.01%</t>
  </si>
  <si>
    <t>29.99%</t>
  </si>
  <si>
    <t>29.86%</t>
  </si>
  <si>
    <t>117363638501|117861724328|117861738952|117864637990</t>
  </si>
  <si>
    <t>29.77%</t>
  </si>
  <si>
    <t>29.73%</t>
  </si>
  <si>
    <t>29.69%</t>
  </si>
  <si>
    <t>29.55%</t>
  </si>
  <si>
    <t>29.51%</t>
  </si>
  <si>
    <t>29.07%</t>
  </si>
  <si>
    <t>29.00%</t>
  </si>
  <si>
    <t>28.86%</t>
  </si>
  <si>
    <t>28.78%</t>
  </si>
  <si>
    <t>28.69%</t>
  </si>
  <si>
    <t>28.65%</t>
  </si>
  <si>
    <t>28.61%</t>
  </si>
  <si>
    <t>28.57%</t>
  </si>
  <si>
    <t>118819461485|119326508058</t>
  </si>
  <si>
    <t>28.47%</t>
  </si>
  <si>
    <t>28.41%</t>
  </si>
  <si>
    <t>28.37%</t>
  </si>
  <si>
    <t>28.35%</t>
  </si>
  <si>
    <t>28.25%</t>
  </si>
  <si>
    <t>28.02%</t>
  </si>
  <si>
    <t>27.99%</t>
  </si>
  <si>
    <t>27.86%</t>
  </si>
  <si>
    <t>27.65%</t>
  </si>
  <si>
    <t>27.64%</t>
  </si>
  <si>
    <t>27.48%</t>
  </si>
  <si>
    <t>27.42%</t>
  </si>
  <si>
    <t>27.28%</t>
  </si>
  <si>
    <t>27.27%</t>
  </si>
  <si>
    <t>27.13%</t>
  </si>
  <si>
    <t>27.05%</t>
  </si>
  <si>
    <t>26.84%</t>
  </si>
  <si>
    <t>26.82%</t>
  </si>
  <si>
    <t>26.81%</t>
  </si>
  <si>
    <t>26.75%</t>
  </si>
  <si>
    <t>26.64%</t>
  </si>
  <si>
    <t>26.63%</t>
  </si>
  <si>
    <t>26.50%</t>
  </si>
  <si>
    <t>26.47%</t>
  </si>
  <si>
    <t>26.45%</t>
  </si>
  <si>
    <t>26.41%</t>
  </si>
  <si>
    <t>26.34%</t>
  </si>
  <si>
    <t>26.13%</t>
  </si>
  <si>
    <t>26.12%</t>
  </si>
  <si>
    <t>26.05%</t>
  </si>
  <si>
    <t>26.00%</t>
  </si>
  <si>
    <t>25.74%</t>
  </si>
  <si>
    <t>25.37%</t>
  </si>
  <si>
    <t>25.25%</t>
  </si>
  <si>
    <t>25.15%</t>
  </si>
  <si>
    <t>117897229198|117897271008</t>
  </si>
  <si>
    <t>25.12%</t>
  </si>
  <si>
    <t>25.05%</t>
  </si>
  <si>
    <t>24.98%</t>
  </si>
  <si>
    <t>24.93%</t>
  </si>
  <si>
    <t>24.90%</t>
  </si>
  <si>
    <t>24.72%</t>
  </si>
  <si>
    <t>24.67%</t>
  </si>
  <si>
    <t>117257111435|117257275295</t>
  </si>
  <si>
    <t>24.63%</t>
  </si>
  <si>
    <t>24.61%</t>
  </si>
  <si>
    <t>24.53%</t>
  </si>
  <si>
    <t>24.46%</t>
  </si>
  <si>
    <t>24.42%</t>
  </si>
  <si>
    <t>24.28%</t>
  </si>
  <si>
    <t>24.26%</t>
  </si>
  <si>
    <t>24.24%</t>
  </si>
  <si>
    <t>24.19%</t>
  </si>
  <si>
    <t>118304472021|118808824824</t>
  </si>
  <si>
    <t>24.11%</t>
  </si>
  <si>
    <t>24.01%</t>
  </si>
  <si>
    <t>23.91%</t>
  </si>
  <si>
    <t>23.90%</t>
  </si>
  <si>
    <t>23.60%</t>
  </si>
  <si>
    <t>23.17%</t>
  </si>
  <si>
    <t>23.12%</t>
  </si>
  <si>
    <t>22.94%</t>
  </si>
  <si>
    <t>22.91%</t>
  </si>
  <si>
    <t>22.74%</t>
  </si>
  <si>
    <t>22.63%</t>
  </si>
  <si>
    <t>22.62%</t>
  </si>
  <si>
    <t>22.40%</t>
  </si>
  <si>
    <t>22.13%</t>
  </si>
  <si>
    <t>22.12%</t>
  </si>
  <si>
    <t>22.08%</t>
  </si>
  <si>
    <t>22.02%</t>
  </si>
  <si>
    <t>22.00%</t>
  </si>
  <si>
    <t>21.97%</t>
  </si>
  <si>
    <t>21.93%</t>
  </si>
  <si>
    <t>21.73%</t>
  </si>
  <si>
    <t>21.72%</t>
  </si>
  <si>
    <t>118124340349|118628332768</t>
  </si>
  <si>
    <t>21.69%</t>
  </si>
  <si>
    <t>21.63%</t>
  </si>
  <si>
    <t>21.53%</t>
  </si>
  <si>
    <t>21.47%</t>
  </si>
  <si>
    <t>21.36%</t>
  </si>
  <si>
    <t>21.34%</t>
  </si>
  <si>
    <t>21.31%</t>
  </si>
  <si>
    <t>21.28%</t>
  </si>
  <si>
    <t>21.25%</t>
  </si>
  <si>
    <t>118398664013|118398767387</t>
  </si>
  <si>
    <t>21.10%</t>
  </si>
  <si>
    <t>21.06%</t>
  </si>
  <si>
    <t>117578177885|117578300521</t>
  </si>
  <si>
    <t>20.90%</t>
  </si>
  <si>
    <t>20.66%</t>
  </si>
  <si>
    <t>20.58%</t>
  </si>
  <si>
    <t>20.52%</t>
  </si>
  <si>
    <t>20.47%</t>
  </si>
  <si>
    <t>20.30%</t>
  </si>
  <si>
    <t>20.16%</t>
  </si>
  <si>
    <t>20.08%</t>
  </si>
  <si>
    <t>20.04%</t>
  </si>
  <si>
    <t>20.02%</t>
  </si>
  <si>
    <t>117016064111|117512249684</t>
  </si>
  <si>
    <t>19.84%</t>
  </si>
  <si>
    <t>19.58%</t>
  </si>
  <si>
    <t>120211648758|120211658620</t>
  </si>
  <si>
    <t>19.33%</t>
  </si>
  <si>
    <t>19.27%</t>
  </si>
  <si>
    <t>19.25%</t>
  </si>
  <si>
    <t>19.24%</t>
  </si>
  <si>
    <t>19.11%</t>
  </si>
  <si>
    <t>18.83%</t>
  </si>
  <si>
    <t>18.82%</t>
  </si>
  <si>
    <t>18.41%</t>
  </si>
  <si>
    <t>18.18%</t>
  </si>
  <si>
    <t>17.91%</t>
  </si>
  <si>
    <t>17.86%</t>
  </si>
  <si>
    <t>17.77%</t>
  </si>
  <si>
    <t>17.76%</t>
  </si>
  <si>
    <t>17.61%</t>
  </si>
  <si>
    <t>17.51%</t>
  </si>
  <si>
    <t>16.64%</t>
  </si>
  <si>
    <t>119125943231|119636101536</t>
  </si>
  <si>
    <t>119741720949|119741855985</t>
  </si>
  <si>
    <t>16.51%</t>
  </si>
  <si>
    <t>16.41%</t>
  </si>
  <si>
    <t>16.14%</t>
  </si>
  <si>
    <t>117733530761|118235404920</t>
  </si>
  <si>
    <t>15.35%</t>
  </si>
  <si>
    <t>15.25%</t>
  </si>
  <si>
    <t>15.10%</t>
  </si>
  <si>
    <t>14.93%</t>
  </si>
  <si>
    <t>14.53%</t>
  </si>
  <si>
    <t>14.51%</t>
  </si>
  <si>
    <t>14.42%</t>
  </si>
  <si>
    <t>14.10%</t>
  </si>
  <si>
    <t>14.02%</t>
  </si>
  <si>
    <t>13.99%</t>
  </si>
  <si>
    <t>13.90%</t>
  </si>
  <si>
    <t>119490614423|120003329626</t>
  </si>
  <si>
    <t>119676416235|120189710032</t>
  </si>
  <si>
    <t>119735223333|120249351530</t>
  </si>
  <si>
    <t>13.89%</t>
  </si>
  <si>
    <t>13.82%</t>
  </si>
  <si>
    <t>13.74%</t>
  </si>
  <si>
    <t>13.66%</t>
  </si>
  <si>
    <t>13.41%</t>
  </si>
  <si>
    <t>13.22%</t>
  </si>
  <si>
    <t>12.98%</t>
  </si>
  <si>
    <t>12.81%</t>
  </si>
  <si>
    <t>12.71%</t>
  </si>
  <si>
    <t>12.65%</t>
  </si>
  <si>
    <t>12.55%</t>
  </si>
  <si>
    <t>12.32%</t>
  </si>
  <si>
    <t>12.26%</t>
  </si>
  <si>
    <t>118167345277|118671929774</t>
  </si>
  <si>
    <t>12.25%</t>
  </si>
  <si>
    <t>12.21%</t>
  </si>
  <si>
    <t>118773111647|119280512652</t>
  </si>
  <si>
    <t>11.97%</t>
  </si>
  <si>
    <t>11.72%</t>
  </si>
  <si>
    <t>11.30%</t>
  </si>
  <si>
    <t>11.28%</t>
  </si>
  <si>
    <t>11.20%</t>
  </si>
  <si>
    <t>11.16%</t>
  </si>
  <si>
    <t>11.14%</t>
  </si>
  <si>
    <t>11.04%</t>
  </si>
  <si>
    <t>11.00%</t>
  </si>
  <si>
    <t>10.86%</t>
  </si>
  <si>
    <t>10.31%</t>
  </si>
  <si>
    <t>10.30%</t>
  </si>
  <si>
    <t>10.00%</t>
  </si>
  <si>
    <t>117211187587|117705481542</t>
  </si>
  <si>
    <t>9.94%</t>
  </si>
  <si>
    <t>9.15%</t>
  </si>
  <si>
    <t>9.12%</t>
  </si>
  <si>
    <t>8.90%</t>
  </si>
  <si>
    <t>8.81%</t>
  </si>
  <si>
    <t>8.62%</t>
  </si>
  <si>
    <t>8.60%</t>
  </si>
  <si>
    <t>7.01%</t>
  </si>
  <si>
    <t>6.98%</t>
  </si>
  <si>
    <t>116748596765|117244240534</t>
  </si>
  <si>
    <t>6.53%</t>
  </si>
  <si>
    <t>6.51%</t>
  </si>
  <si>
    <t>5.93%</t>
  </si>
  <si>
    <t>5.39%</t>
  </si>
  <si>
    <t>4.45%</t>
  </si>
  <si>
    <t>3.91%</t>
  </si>
  <si>
    <t>3.80%</t>
  </si>
  <si>
    <t>-0.92%</t>
  </si>
  <si>
    <t>-49.62%</t>
  </si>
  <si>
    <t>MAC915</t>
  </si>
  <si>
    <t>CADEADOBIKEA+CADEIRA-R</t>
  </si>
  <si>
    <t>#2000012711947108</t>
  </si>
  <si>
    <t>#2000008899916785</t>
  </si>
  <si>
    <t>Deive</t>
  </si>
  <si>
    <t>78.37%</t>
  </si>
  <si>
    <t>#2000012745996672</t>
  </si>
  <si>
    <t>Bernardo Henrique</t>
  </si>
  <si>
    <t>66.72%</t>
  </si>
  <si>
    <t>47.16%</t>
  </si>
  <si>
    <t>47.15%</t>
  </si>
  <si>
    <t>47.03%</t>
  </si>
  <si>
    <t>46.31%</t>
  </si>
  <si>
    <t>45.98%</t>
  </si>
  <si>
    <t>45.51%</t>
  </si>
  <si>
    <t>45.42%</t>
  </si>
  <si>
    <t>44.03%</t>
  </si>
  <si>
    <t>#2000012741876674</t>
  </si>
  <si>
    <t>#2000008928618657</t>
  </si>
  <si>
    <t>Marcelo Ken Iti</t>
  </si>
  <si>
    <t>43.89%</t>
  </si>
  <si>
    <t>43.36%</t>
  </si>
  <si>
    <t>43.24%</t>
  </si>
  <si>
    <t>#2000012720807494</t>
  </si>
  <si>
    <t>#2000008908413769</t>
  </si>
  <si>
    <t>43.15%</t>
  </si>
  <si>
    <t>43.05%</t>
  </si>
  <si>
    <t>42.99%</t>
  </si>
  <si>
    <t>42.96%</t>
  </si>
  <si>
    <t>118467113646|117963851837</t>
  </si>
  <si>
    <t>41.90%</t>
  </si>
  <si>
    <t>41.65%</t>
  </si>
  <si>
    <t>41.56%</t>
  </si>
  <si>
    <t>41.47%</t>
  </si>
  <si>
    <t>#2000012738745946</t>
  </si>
  <si>
    <t>#2000008925633133</t>
  </si>
  <si>
    <t>Allison</t>
  </si>
  <si>
    <t>40.77%</t>
  </si>
  <si>
    <t>40.40%</t>
  </si>
  <si>
    <t>40.17%</t>
  </si>
  <si>
    <t>40.04%</t>
  </si>
  <si>
    <t>40.03%</t>
  </si>
  <si>
    <t>#2000012718668352</t>
  </si>
  <si>
    <t>37.99%</t>
  </si>
  <si>
    <t>37.75%</t>
  </si>
  <si>
    <t>#2000012722328910</t>
  </si>
  <si>
    <t>#2000008909854625</t>
  </si>
  <si>
    <t>Ana Rosa</t>
  </si>
  <si>
    <t>37.51%</t>
  </si>
  <si>
    <t>37.46%</t>
  </si>
  <si>
    <t>37.26%</t>
  </si>
  <si>
    <t>36.90%</t>
  </si>
  <si>
    <t>#2000012718718788</t>
  </si>
  <si>
    <t>Tatiane Alves</t>
  </si>
  <si>
    <t>36.30%</t>
  </si>
  <si>
    <t>35.99%</t>
  </si>
  <si>
    <t>35.80%</t>
  </si>
  <si>
    <t>#2000012719413868</t>
  </si>
  <si>
    <t>#2000008907076497</t>
  </si>
  <si>
    <t>#2000012723930590</t>
  </si>
  <si>
    <t>35.66%</t>
  </si>
  <si>
    <t>#2000012717800146</t>
  </si>
  <si>
    <t>#2000008905515045</t>
  </si>
  <si>
    <t>Everaldo</t>
  </si>
  <si>
    <t>35.36%</t>
  </si>
  <si>
    <t>35.09%</t>
  </si>
  <si>
    <t>#2000012712097862</t>
  </si>
  <si>
    <t>#2000008900080321</t>
  </si>
  <si>
    <t>#2000012743772936</t>
  </si>
  <si>
    <t>#2000008930401823</t>
  </si>
  <si>
    <t>Adriana Maria</t>
  </si>
  <si>
    <t>MLB5396871614</t>
  </si>
  <si>
    <t>34.91%</t>
  </si>
  <si>
    <t>34.78%</t>
  </si>
  <si>
    <t>34.66%</t>
  </si>
  <si>
    <t>#2000012724086356</t>
  </si>
  <si>
    <t>#2000008911537259</t>
  </si>
  <si>
    <t>#2000012729854704</t>
  </si>
  <si>
    <t>#2000008917086725</t>
  </si>
  <si>
    <t>#2000012735744116</t>
  </si>
  <si>
    <t>#2000008922733505</t>
  </si>
  <si>
    <t>34.45%</t>
  </si>
  <si>
    <t>34.42%</t>
  </si>
  <si>
    <t>#2000012724799414</t>
  </si>
  <si>
    <t>J C Petry  Ltda</t>
  </si>
  <si>
    <t>34.38%</t>
  </si>
  <si>
    <t>#2000012726174030</t>
  </si>
  <si>
    <t>#2000008913536977</t>
  </si>
  <si>
    <t xml:space="preserve">Ailson </t>
  </si>
  <si>
    <t>#2000012740496012</t>
  </si>
  <si>
    <t>#2000008927308797</t>
  </si>
  <si>
    <t>#2000012744157224</t>
  </si>
  <si>
    <t>#2000008930785797</t>
  </si>
  <si>
    <t>Renaildo Souza</t>
  </si>
  <si>
    <t>34.16%</t>
  </si>
  <si>
    <t>33.49%</t>
  </si>
  <si>
    <t>#2000012734744620</t>
  </si>
  <si>
    <t>#2000008921771987</t>
  </si>
  <si>
    <t>Angela</t>
  </si>
  <si>
    <t>MLB5388326142</t>
  </si>
  <si>
    <t>33.48%</t>
  </si>
  <si>
    <t>33.16%</t>
  </si>
  <si>
    <t>33.08%</t>
  </si>
  <si>
    <t>33.05%</t>
  </si>
  <si>
    <t>32.83%</t>
  </si>
  <si>
    <t>#2000012685607400</t>
  </si>
  <si>
    <t>#2000008874620917</t>
  </si>
  <si>
    <t>121997516301|122528205480|122819835596</t>
  </si>
  <si>
    <t>#2000012714416210</t>
  </si>
  <si>
    <t>#2000008902242557</t>
  </si>
  <si>
    <t>#2000012721570658</t>
  </si>
  <si>
    <t>#2000008909122137</t>
  </si>
  <si>
    <t>#2000012722699730</t>
  </si>
  <si>
    <t>#2000012722784286</t>
  </si>
  <si>
    <t>#2000012723210210</t>
  </si>
  <si>
    <t>Danielson</t>
  </si>
  <si>
    <t>#2000012725450496</t>
  </si>
  <si>
    <t>Tela Kids Pelotas</t>
  </si>
  <si>
    <t>#2000012727367184</t>
  </si>
  <si>
    <t>#2000008914735297</t>
  </si>
  <si>
    <t xml:space="preserve">Luciane </t>
  </si>
  <si>
    <t>#2000012729547900</t>
  </si>
  <si>
    <t>#2000008916820825</t>
  </si>
  <si>
    <t>#2000012730478490</t>
  </si>
  <si>
    <t>#2000008917694077</t>
  </si>
  <si>
    <t>Ludmila</t>
  </si>
  <si>
    <t>#2000012730601880</t>
  </si>
  <si>
    <t>#2000012735393790</t>
  </si>
  <si>
    <t>#2000008922416593</t>
  </si>
  <si>
    <t>#2000012729220692</t>
  </si>
  <si>
    <t>Rosalino Jesus</t>
  </si>
  <si>
    <t>#2000012740389844</t>
  </si>
  <si>
    <t>Joao Ethel</t>
  </si>
  <si>
    <t>#2000012712456640</t>
  </si>
  <si>
    <t>Antonio Samuel</t>
  </si>
  <si>
    <t>31.76%</t>
  </si>
  <si>
    <t>#2000012722505590</t>
  </si>
  <si>
    <t>#2000008910035659</t>
  </si>
  <si>
    <t>#2000012739080290</t>
  </si>
  <si>
    <t>#2000008925915829</t>
  </si>
  <si>
    <t>#2000012724269356</t>
  </si>
  <si>
    <t>#2000008911739573</t>
  </si>
  <si>
    <t>Gerardo</t>
  </si>
  <si>
    <t>31.48%</t>
  </si>
  <si>
    <t>#2000012712293210</t>
  </si>
  <si>
    <t>122275905063|122275988155</t>
  </si>
  <si>
    <t>#2000012729632218</t>
  </si>
  <si>
    <t>#2000008916887441</t>
  </si>
  <si>
    <t>31.25%</t>
  </si>
  <si>
    <t>31.09%</t>
  </si>
  <si>
    <t>#2000012736382172</t>
  </si>
  <si>
    <t>#2000008923330857</t>
  </si>
  <si>
    <t>#2000012742802544</t>
  </si>
  <si>
    <t>Makerly</t>
  </si>
  <si>
    <t>31.03%</t>
  </si>
  <si>
    <t>30.54%</t>
  </si>
  <si>
    <t>30.52%</t>
  </si>
  <si>
    <t>30.44%</t>
  </si>
  <si>
    <t>#2000012738110380</t>
  </si>
  <si>
    <t>#2000008924977983</t>
  </si>
  <si>
    <t>Evandro Amaral</t>
  </si>
  <si>
    <t>29.85%</t>
  </si>
  <si>
    <t>29.67%</t>
  </si>
  <si>
    <t>#2000012737288610</t>
  </si>
  <si>
    <t xml:space="preserve">Luthiane </t>
  </si>
  <si>
    <t>123033483260|123033517102</t>
  </si>
  <si>
    <t>29.18%</t>
  </si>
  <si>
    <t>28.99%</t>
  </si>
  <si>
    <t>28.91%</t>
  </si>
  <si>
    <t>28.76%</t>
  </si>
  <si>
    <t>#2000012730701502</t>
  </si>
  <si>
    <t>#2000008917928033</t>
  </si>
  <si>
    <t>#2000012725058526</t>
  </si>
  <si>
    <t>#2000008912479045</t>
  </si>
  <si>
    <t>Marcia Rosa</t>
  </si>
  <si>
    <t>MLB4127678877</t>
  </si>
  <si>
    <t>Gradeado Maleiro Teto Carro Até 45kg Bagagem 96x90x15cm</t>
  </si>
  <si>
    <t>28.52%</t>
  </si>
  <si>
    <t>#2000012721829382</t>
  </si>
  <si>
    <t>#2000008909393589</t>
  </si>
  <si>
    <t>Marinho</t>
  </si>
  <si>
    <t>28.26%</t>
  </si>
  <si>
    <t>#2000012722911942</t>
  </si>
  <si>
    <t>Darmi</t>
  </si>
  <si>
    <t>#2000012742281134</t>
  </si>
  <si>
    <t>Vandi</t>
  </si>
  <si>
    <t>#2000012713808800</t>
  </si>
  <si>
    <t>#2000008901700241</t>
  </si>
  <si>
    <t>Gislene</t>
  </si>
  <si>
    <t>#2000012715794340</t>
  </si>
  <si>
    <t>#2000008903577401</t>
  </si>
  <si>
    <t>Nelci</t>
  </si>
  <si>
    <t>#2000012738059508</t>
  </si>
  <si>
    <t>27.87%</t>
  </si>
  <si>
    <t>27.85%</t>
  </si>
  <si>
    <t>27.82%</t>
  </si>
  <si>
    <t>27.69%</t>
  </si>
  <si>
    <t>#2000012736254020</t>
  </si>
  <si>
    <t>Pollyana</t>
  </si>
  <si>
    <t>27.46%</t>
  </si>
  <si>
    <t>#2000012734755268</t>
  </si>
  <si>
    <t>#2000008921782813</t>
  </si>
  <si>
    <t>#2000012735198306</t>
  </si>
  <si>
    <t>#2000012733939010</t>
  </si>
  <si>
    <t>#2000008921057015</t>
  </si>
  <si>
    <t>Wander</t>
  </si>
  <si>
    <t>26.68%</t>
  </si>
  <si>
    <t>26.54%</t>
  </si>
  <si>
    <t>26.46%</t>
  </si>
  <si>
    <t>26.30%</t>
  </si>
  <si>
    <t>#2000012710058238</t>
  </si>
  <si>
    <t>#2000008898107077</t>
  </si>
  <si>
    <t>Geovanei</t>
  </si>
  <si>
    <t>25.98%</t>
  </si>
  <si>
    <t>#2000012722795836</t>
  </si>
  <si>
    <t>Jedalias</t>
  </si>
  <si>
    <t>MLB4014816723</t>
  </si>
  <si>
    <t>25.96%</t>
  </si>
  <si>
    <t>#2000012716488128</t>
  </si>
  <si>
    <t>#2000008904224973</t>
  </si>
  <si>
    <t>Jose C</t>
  </si>
  <si>
    <t>25.86%</t>
  </si>
  <si>
    <t>25.80%</t>
  </si>
  <si>
    <t>25.51%</t>
  </si>
  <si>
    <t>25.38%</t>
  </si>
  <si>
    <t>#2000012715086998</t>
  </si>
  <si>
    <t>#2000008902906633</t>
  </si>
  <si>
    <t>25.19%</t>
  </si>
  <si>
    <t>#2000012716039356</t>
  </si>
  <si>
    <t>#2000008903835407</t>
  </si>
  <si>
    <t>#2000012714631784</t>
  </si>
  <si>
    <t>#2000008902498277</t>
  </si>
  <si>
    <t>Dulcecleia</t>
  </si>
  <si>
    <t>#2000012731033528</t>
  </si>
  <si>
    <t>#2000008918248165</t>
  </si>
  <si>
    <t>24.84%</t>
  </si>
  <si>
    <t>24.68%</t>
  </si>
  <si>
    <t>#2000012725062570</t>
  </si>
  <si>
    <t>#2000008912490053</t>
  </si>
  <si>
    <t>#2000012733303488</t>
  </si>
  <si>
    <t>#2000008920392115</t>
  </si>
  <si>
    <t>#2000012744006460</t>
  </si>
  <si>
    <t>MLB4169321849</t>
  </si>
  <si>
    <t>#2000012745790552</t>
  </si>
  <si>
    <t>24.56%</t>
  </si>
  <si>
    <t>#2000012734737042</t>
  </si>
  <si>
    <t>#2000012737639798</t>
  </si>
  <si>
    <t>#2000008924560813</t>
  </si>
  <si>
    <t>#2000012743347748</t>
  </si>
  <si>
    <t>#2000008930018865</t>
  </si>
  <si>
    <t>24.20%</t>
  </si>
  <si>
    <t>24.18%</t>
  </si>
  <si>
    <t>#2000012725532832</t>
  </si>
  <si>
    <t>Thyago</t>
  </si>
  <si>
    <t>24.14%</t>
  </si>
  <si>
    <t>23.96%</t>
  </si>
  <si>
    <t>23.70%</t>
  </si>
  <si>
    <t>23.68%</t>
  </si>
  <si>
    <t>#2000012718803694</t>
  </si>
  <si>
    <t>Marcio Milagres De Carvalho</t>
  </si>
  <si>
    <t>#2000012734605752</t>
  </si>
  <si>
    <t>Prefeitura Do Município De Va Prefeitura Do Município De Va</t>
  </si>
  <si>
    <t>#2000012743616896</t>
  </si>
  <si>
    <t>#2000008930261021</t>
  </si>
  <si>
    <t>Vinicius Romualdo</t>
  </si>
  <si>
    <t>23.50%</t>
  </si>
  <si>
    <t>#2000012724904436</t>
  </si>
  <si>
    <t>#2000008912331829</t>
  </si>
  <si>
    <t>23.32%</t>
  </si>
  <si>
    <t>23.18%</t>
  </si>
  <si>
    <t>22.82%</t>
  </si>
  <si>
    <t>22.76%</t>
  </si>
  <si>
    <t>#2000012728826942</t>
  </si>
  <si>
    <t>Michel Vicentine</t>
  </si>
  <si>
    <t>#2000012718950790</t>
  </si>
  <si>
    <t>#2000008906606357</t>
  </si>
  <si>
    <t>#2000012720961456</t>
  </si>
  <si>
    <t>#2000008908549717</t>
  </si>
  <si>
    <t>Celia Lopes</t>
  </si>
  <si>
    <t>#2000012727872056</t>
  </si>
  <si>
    <t>#2000012738810670</t>
  </si>
  <si>
    <t>22.28%</t>
  </si>
  <si>
    <t>21.76%</t>
  </si>
  <si>
    <t>21.71%</t>
  </si>
  <si>
    <t>21.66%</t>
  </si>
  <si>
    <t>#2000012720776806</t>
  </si>
  <si>
    <t>#2000008908358417</t>
  </si>
  <si>
    <t>Gediel</t>
  </si>
  <si>
    <t>MLB4927986898</t>
  </si>
  <si>
    <t>21.55%</t>
  </si>
  <si>
    <t>#2000012732599260</t>
  </si>
  <si>
    <t>Katia</t>
  </si>
  <si>
    <t>21.52%</t>
  </si>
  <si>
    <t>#2000012716211604</t>
  </si>
  <si>
    <t>#2000008903985263</t>
  </si>
  <si>
    <t>Odenir Antonio Contte</t>
  </si>
  <si>
    <t>#2000012734300300</t>
  </si>
  <si>
    <t>#2000012735055674</t>
  </si>
  <si>
    <t>#2000008922076509</t>
  </si>
  <si>
    <t xml:space="preserve">Rodolfo </t>
  </si>
  <si>
    <t>21.33%</t>
  </si>
  <si>
    <t>#2000012723926954</t>
  </si>
  <si>
    <t>#2000008911385705</t>
  </si>
  <si>
    <t>Cassiano Ricardo</t>
  </si>
  <si>
    <t>#2000012712350082</t>
  </si>
  <si>
    <t>#2000008900293123</t>
  </si>
  <si>
    <t>20.98%</t>
  </si>
  <si>
    <t>#2000012712348314</t>
  </si>
  <si>
    <t>#2000008900293127</t>
  </si>
  <si>
    <t>20.97%</t>
  </si>
  <si>
    <t>#2000012712343128</t>
  </si>
  <si>
    <t>#2000008900293125</t>
  </si>
  <si>
    <t>20.96%</t>
  </si>
  <si>
    <t>20.91%</t>
  </si>
  <si>
    <t>#2000012739719420</t>
  </si>
  <si>
    <t>Karolyne Rodrigues Trevisan</t>
  </si>
  <si>
    <t>20.24%</t>
  </si>
  <si>
    <t>20.21%</t>
  </si>
  <si>
    <t>20.13%</t>
  </si>
  <si>
    <t>19.97%</t>
  </si>
  <si>
    <t>#2000012726214476</t>
  </si>
  <si>
    <t>#2000008913597861</t>
  </si>
  <si>
    <t>Aimbere</t>
  </si>
  <si>
    <t>19.94%</t>
  </si>
  <si>
    <t>#2000012733532112</t>
  </si>
  <si>
    <t>#2000008920614703</t>
  </si>
  <si>
    <t>Valdemi Pereira</t>
  </si>
  <si>
    <t>#2000012730277332</t>
  </si>
  <si>
    <t>#2000008917523701</t>
  </si>
  <si>
    <t xml:space="preserve"> Jogo De 12 Peça Chaves Allen M6 Aperto Hexagonal Em L</t>
  </si>
  <si>
    <t>19.61%</t>
  </si>
  <si>
    <t>#2000012734552896</t>
  </si>
  <si>
    <t>#2000008921592793</t>
  </si>
  <si>
    <t>Ednaldo</t>
  </si>
  <si>
    <t>#2000012735459386</t>
  </si>
  <si>
    <t>#2000008922461555</t>
  </si>
  <si>
    <t>Bhianca</t>
  </si>
  <si>
    <t>#2000012736141382</t>
  </si>
  <si>
    <t>#2000008923116785</t>
  </si>
  <si>
    <t>19.57%</t>
  </si>
  <si>
    <t>19.54%</t>
  </si>
  <si>
    <t>19.31%</t>
  </si>
  <si>
    <t>#2000012723724296</t>
  </si>
  <si>
    <t>#2000008911194501</t>
  </si>
  <si>
    <t>Evelyn</t>
  </si>
  <si>
    <t>19.30%</t>
  </si>
  <si>
    <t>#2000012719228156</t>
  </si>
  <si>
    <t>#2000008906866431</t>
  </si>
  <si>
    <t>Jose Fernando Leme</t>
  </si>
  <si>
    <t>19.26%</t>
  </si>
  <si>
    <t>19.10%</t>
  </si>
  <si>
    <t>#2000012714607580</t>
  </si>
  <si>
    <t>#2000008902477781</t>
  </si>
  <si>
    <t>19.03%</t>
  </si>
  <si>
    <t>#2000012729321178</t>
  </si>
  <si>
    <t>18.87%</t>
  </si>
  <si>
    <t>18.85%</t>
  </si>
  <si>
    <t>18.16%</t>
  </si>
  <si>
    <t>18.07%</t>
  </si>
  <si>
    <t>#2000012731282222</t>
  </si>
  <si>
    <t>#2000008918465461</t>
  </si>
  <si>
    <t xml:space="preserve">Jose Maurício </t>
  </si>
  <si>
    <t>17.24%</t>
  </si>
  <si>
    <t>#2000012714558220</t>
  </si>
  <si>
    <t>16.97%</t>
  </si>
  <si>
    <t>16.96%</t>
  </si>
  <si>
    <t>#2000012720930840</t>
  </si>
  <si>
    <t>#2000008908507237</t>
  </si>
  <si>
    <t>Jackson Ferreira Silva</t>
  </si>
  <si>
    <t>#2000012725070316</t>
  </si>
  <si>
    <t>#2000008912480521</t>
  </si>
  <si>
    <t>Cristina</t>
  </si>
  <si>
    <t>#2000012729423518</t>
  </si>
  <si>
    <t>#2000008916698109</t>
  </si>
  <si>
    <t>João P</t>
  </si>
  <si>
    <t>#2000012729512838</t>
  </si>
  <si>
    <t>#2000008916738807</t>
  </si>
  <si>
    <t>João Paulo Costa</t>
  </si>
  <si>
    <t>#2000012714567142</t>
  </si>
  <si>
    <t>#2000008902416985</t>
  </si>
  <si>
    <t>15.14%</t>
  </si>
  <si>
    <t>14.64%</t>
  </si>
  <si>
    <t>#2000012727557636</t>
  </si>
  <si>
    <t>#2000008914892637</t>
  </si>
  <si>
    <t>#2000012711801394</t>
  </si>
  <si>
    <t>#2000008899799377</t>
  </si>
  <si>
    <t>Hevellyn</t>
  </si>
  <si>
    <t>MLB4166659751</t>
  </si>
  <si>
    <t>Darker Renovador E Abrilhantador De Pneus - Vintex Cor Preto</t>
  </si>
  <si>
    <t>14.17%</t>
  </si>
  <si>
    <t>#2000012722802256</t>
  </si>
  <si>
    <t>#2000008910307361</t>
  </si>
  <si>
    <t>Flavio Ponce Guastalli</t>
  </si>
  <si>
    <t>#2000012736806138</t>
  </si>
  <si>
    <t>#2000012725344988</t>
  </si>
  <si>
    <t>#2000008912758941</t>
  </si>
  <si>
    <t>13.64%</t>
  </si>
  <si>
    <t>13.21%</t>
  </si>
  <si>
    <t>12.56%</t>
  </si>
  <si>
    <t>#2000012727565290</t>
  </si>
  <si>
    <t>#2000008914921585</t>
  </si>
  <si>
    <t>12.12%</t>
  </si>
  <si>
    <t>#2000012711101814</t>
  </si>
  <si>
    <t>#2000008899107383</t>
  </si>
  <si>
    <t>Fábio Arruda Rolfsen</t>
  </si>
  <si>
    <t>#2000012717559298</t>
  </si>
  <si>
    <t>#2000008905280043</t>
  </si>
  <si>
    <t>#2000012725872216</t>
  </si>
  <si>
    <t>#2000008913260279</t>
  </si>
  <si>
    <t>#2000012730638724</t>
  </si>
  <si>
    <t>Icaro</t>
  </si>
  <si>
    <t>#2000012736852146</t>
  </si>
  <si>
    <t>Joilson</t>
  </si>
  <si>
    <t>#2000012725867094</t>
  </si>
  <si>
    <t>#2000008913260277</t>
  </si>
  <si>
    <t>12.11%</t>
  </si>
  <si>
    <t>11.58%</t>
  </si>
  <si>
    <t>#2000012745839220</t>
  </si>
  <si>
    <t>Karen Eliane</t>
  </si>
  <si>
    <t>#2000012745930206</t>
  </si>
  <si>
    <t>#2000012743984744</t>
  </si>
  <si>
    <t>8.70%</t>
  </si>
  <si>
    <t>#2000012712218874</t>
  </si>
  <si>
    <t>#2000012718423678</t>
  </si>
  <si>
    <t>#2000008906136125</t>
  </si>
  <si>
    <t>#2000012742841714</t>
  </si>
  <si>
    <t xml:space="preserve">Francielle </t>
  </si>
  <si>
    <t>#2000012741539162</t>
  </si>
  <si>
    <t>6.71%</t>
  </si>
  <si>
    <t>#2000012742327140</t>
  </si>
  <si>
    <t>#2000008929061581</t>
  </si>
  <si>
    <t>MLB5185097128</t>
  </si>
  <si>
    <t>Glazy 500ml Limpa Vidros 4 Em 1 Redutor Atrito Risco Vonixx</t>
  </si>
  <si>
    <t>6.10%</t>
  </si>
  <si>
    <t>#2000012736123812</t>
  </si>
  <si>
    <t>#2000008923126649</t>
  </si>
  <si>
    <t>#2000012737520656</t>
  </si>
  <si>
    <t xml:space="preserve">Fabio </t>
  </si>
  <si>
    <t>#2000012715108688</t>
  </si>
  <si>
    <t>#2000008902932085</t>
  </si>
  <si>
    <t>5.17%</t>
  </si>
  <si>
    <t>#2000012722015886</t>
  </si>
  <si>
    <t>#2000008909556515</t>
  </si>
  <si>
    <t>Bruno Rodrigues</t>
  </si>
  <si>
    <t>#2000012722251750</t>
  </si>
  <si>
    <t>#2000008909800325</t>
  </si>
  <si>
    <t>Saullo</t>
  </si>
  <si>
    <t>#2000012727089156</t>
  </si>
  <si>
    <t>#2000008914447377</t>
  </si>
  <si>
    <t>Gilberto Alves De Carvalho</t>
  </si>
  <si>
    <t>#2000012727657152</t>
  </si>
  <si>
    <t>Rafcleber</t>
  </si>
  <si>
    <t>#2000012741198922</t>
  </si>
  <si>
    <t>5.13%</t>
  </si>
  <si>
    <t>-28.25%</t>
  </si>
  <si>
    <t>250821CMG2DR4R</t>
  </si>
  <si>
    <t>250821CKWH7PNK</t>
  </si>
  <si>
    <t>250821CJ1NA4B1</t>
  </si>
  <si>
    <t>250821CGJ37SN4</t>
  </si>
  <si>
    <t>250821C7VU701V</t>
  </si>
  <si>
    <t>250821C7HHRUR8</t>
  </si>
  <si>
    <t>250821C711DYWP</t>
  </si>
  <si>
    <t>250821C6U9C6MB</t>
  </si>
  <si>
    <t>250821C2FBUX0J</t>
  </si>
  <si>
    <t>250820BPTTXEEN</t>
  </si>
  <si>
    <t>250820BN0MDEPS</t>
  </si>
  <si>
    <t>250820BMX2D4BT</t>
  </si>
  <si>
    <t>250820BJBY11KQ</t>
  </si>
  <si>
    <t>250820BE9MKQ0H</t>
  </si>
  <si>
    <t>250820BBS8HWTP</t>
  </si>
  <si>
    <t>250820B9RNX6DU</t>
  </si>
  <si>
    <t>250820B9A1P66K</t>
  </si>
  <si>
    <t>250820B2YS36RF</t>
  </si>
  <si>
    <t>250820AP15JSH7</t>
  </si>
  <si>
    <t>250820A7UB15GV</t>
  </si>
  <si>
    <t>250820A5BCADSD</t>
  </si>
  <si>
    <t>250820A432XH74</t>
  </si>
  <si>
    <t>250820A21PK59V</t>
  </si>
  <si>
    <t>2508209PNA0M6C</t>
  </si>
  <si>
    <t>2508209PHJSXG4</t>
  </si>
  <si>
    <t>2508199568YYGS</t>
  </si>
  <si>
    <t>25081990QE18A3</t>
  </si>
  <si>
    <t>2508197S8QSXBU</t>
  </si>
  <si>
    <t>2508197M05TATR</t>
  </si>
  <si>
    <t>250821CDVQWPH7</t>
  </si>
  <si>
    <t>250821C9UB26T7</t>
  </si>
  <si>
    <t>250821BXDA1FY8</t>
  </si>
  <si>
    <t>250820BQ2JVW6S</t>
  </si>
  <si>
    <t>250820BCUN3683</t>
  </si>
  <si>
    <t>250820B803US6D</t>
  </si>
  <si>
    <t>250820B6YT2WX1</t>
  </si>
  <si>
    <t>250820B2ATNAUC</t>
  </si>
  <si>
    <t>250820A5CGJ0KK</t>
  </si>
  <si>
    <t>250820A3UJM8R4</t>
  </si>
  <si>
    <t>250820A2R8GXX9</t>
  </si>
  <si>
    <t>250820A18PEX5E</t>
  </si>
  <si>
    <t>250820A0YV5G3K</t>
  </si>
  <si>
    <t>2508209Y32NUAU</t>
  </si>
  <si>
    <t>2508209UJHKDGK</t>
  </si>
  <si>
    <t>25081997U099UA</t>
  </si>
  <si>
    <t>25081997AC4JTE</t>
  </si>
  <si>
    <t>25081994H02C9Q</t>
  </si>
  <si>
    <t>25081993RYDACK</t>
  </si>
  <si>
    <t>2508198VQ7AM60</t>
  </si>
  <si>
    <t>2508198UJ7TA7H</t>
  </si>
  <si>
    <t>2508198U537TA6</t>
  </si>
  <si>
    <t>2508197X4GNBRJ</t>
  </si>
  <si>
    <t>2508197RXAYB9W</t>
  </si>
  <si>
    <t>2508197KVMAREW</t>
  </si>
  <si>
    <t>2508197GE8V7HF</t>
  </si>
  <si>
    <t>2508197CGBKCAJ</t>
  </si>
  <si>
    <t>2508197113F8H3</t>
  </si>
  <si>
    <t>25081970DKS0MK</t>
  </si>
  <si>
    <t>2508186QVJ6VMH</t>
  </si>
  <si>
    <t>2508186QC4QGP3</t>
  </si>
  <si>
    <t>2508186Q9A4DNG</t>
  </si>
  <si>
    <t>20/08/2025</t>
  </si>
  <si>
    <t>#2000012792989212</t>
  </si>
  <si>
    <t>25/08/2025</t>
  </si>
  <si>
    <t>#2000012761473574</t>
  </si>
  <si>
    <t>#2000008947285621</t>
  </si>
  <si>
    <t>22/08/2025</t>
  </si>
  <si>
    <t>49.64%</t>
  </si>
  <si>
    <t>#2000012776679328</t>
  </si>
  <si>
    <t>MLB4090399445</t>
  </si>
  <si>
    <t>Travessa Suporte Rack Teto Bagageiro Nissan Kicks Novo Kicks</t>
  </si>
  <si>
    <t>23/08/2025</t>
  </si>
  <si>
    <t>#2000012767768682</t>
  </si>
  <si>
    <t>Carolina Condori</t>
  </si>
  <si>
    <t>#2000012790441860</t>
  </si>
  <si>
    <t>#2000008975265489</t>
  </si>
  <si>
    <t>Rossi</t>
  </si>
  <si>
    <t>#2000012793934824</t>
  </si>
  <si>
    <t>#2000008978611473</t>
  </si>
  <si>
    <t xml:space="preserve">Andrielle </t>
  </si>
  <si>
    <t>42.55%</t>
  </si>
  <si>
    <t>#2000012794024630</t>
  </si>
  <si>
    <t>#2000008978695177</t>
  </si>
  <si>
    <t>38.22%</t>
  </si>
  <si>
    <t>#2000012786303030</t>
  </si>
  <si>
    <t>#2000008971247491</t>
  </si>
  <si>
    <t>Noel</t>
  </si>
  <si>
    <t>24/08/2025</t>
  </si>
  <si>
    <t>37.72%</t>
  </si>
  <si>
    <t>#2000012751859262</t>
  </si>
  <si>
    <t>#2000008938036823</t>
  </si>
  <si>
    <t>21/08/2025</t>
  </si>
  <si>
    <t>37.36%</t>
  </si>
  <si>
    <t>#2000012755766040</t>
  </si>
  <si>
    <t>#2000008941791325</t>
  </si>
  <si>
    <t>#2000012782106618</t>
  </si>
  <si>
    <t>#2000008967176529</t>
  </si>
  <si>
    <t>#2000012792239916</t>
  </si>
  <si>
    <t>Jessey Aparecida</t>
  </si>
  <si>
    <t>36.75%</t>
  </si>
  <si>
    <t>#2000012753042784</t>
  </si>
  <si>
    <t>#2000008939178709</t>
  </si>
  <si>
    <t>#2000012774040506</t>
  </si>
  <si>
    <t>#2000008959378505</t>
  </si>
  <si>
    <t>Arodriguespj</t>
  </si>
  <si>
    <t>36.04%</t>
  </si>
  <si>
    <t>#2000012793579946</t>
  </si>
  <si>
    <t>#2000008978269729</t>
  </si>
  <si>
    <t>#2000012766042180</t>
  </si>
  <si>
    <t>#2000012758373650</t>
  </si>
  <si>
    <t>#2000008944276411</t>
  </si>
  <si>
    <t>Silvoney</t>
  </si>
  <si>
    <t>#2000012773840282</t>
  </si>
  <si>
    <t>#2000012782696332</t>
  </si>
  <si>
    <t>#2000008967761369</t>
  </si>
  <si>
    <t>Elisabete</t>
  </si>
  <si>
    <t>#2000012749735668</t>
  </si>
  <si>
    <t>Leonardo Leão</t>
  </si>
  <si>
    <t>#2000012786086682</t>
  </si>
  <si>
    <t>#2000008971055069</t>
  </si>
  <si>
    <t>#2000012755739246</t>
  </si>
  <si>
    <t>#2000008941783705</t>
  </si>
  <si>
    <t>#2000012781337288</t>
  </si>
  <si>
    <t>Rocha</t>
  </si>
  <si>
    <t>#2000012781832004</t>
  </si>
  <si>
    <t>#2000008966955669</t>
  </si>
  <si>
    <t>Itauanny Porto</t>
  </si>
  <si>
    <t>#2000012773094038</t>
  </si>
  <si>
    <t>#2000008958479557</t>
  </si>
  <si>
    <t>#2000012766220984</t>
  </si>
  <si>
    <t>Liniker</t>
  </si>
  <si>
    <t>#2000012791163668</t>
  </si>
  <si>
    <t>João Rodolfo Da Silva</t>
  </si>
  <si>
    <t>#2000012787601902</t>
  </si>
  <si>
    <t>#2000008972535485</t>
  </si>
  <si>
    <t>Dinaldo</t>
  </si>
  <si>
    <t>#2000012782397080</t>
  </si>
  <si>
    <t>#2000008967477829</t>
  </si>
  <si>
    <t>Marta</t>
  </si>
  <si>
    <t>MLB3970636989</t>
  </si>
  <si>
    <t xml:space="preserve">Fogareiro A Gás 1 Boca Portátil Com Maleta 8 Refil Camping </t>
  </si>
  <si>
    <t>32.73%</t>
  </si>
  <si>
    <t>#2000012758569290</t>
  </si>
  <si>
    <t>MLB5454507918</t>
  </si>
  <si>
    <t>Kit Bagageiro Maleiro Gradeado 100 X 150 + Suporte De Teto</t>
  </si>
  <si>
    <t>32.28%</t>
  </si>
  <si>
    <t>#2000012786906398</t>
  </si>
  <si>
    <t>#2000008971820537</t>
  </si>
  <si>
    <t>Ministerioacsa</t>
  </si>
  <si>
    <t xml:space="preserve">Kit Bagageiro Maleiro Gradeado 100 X 150 + Suporte De Teto </t>
  </si>
  <si>
    <t>#2000012750129338</t>
  </si>
  <si>
    <t>#2000012750453988</t>
  </si>
  <si>
    <t>Paulo Luciano</t>
  </si>
  <si>
    <t>#2000012750699166</t>
  </si>
  <si>
    <t>#2000012751713546</t>
  </si>
  <si>
    <t>#2000008937922161</t>
  </si>
  <si>
    <t>Tess</t>
  </si>
  <si>
    <t>#2000012752635574</t>
  </si>
  <si>
    <t>#2000008938812289</t>
  </si>
  <si>
    <t>#2000012771826402</t>
  </si>
  <si>
    <t>#2000008957266341</t>
  </si>
  <si>
    <t>Luiz Henrique</t>
  </si>
  <si>
    <t>#2000012776239866</t>
  </si>
  <si>
    <t>#2000008961549289</t>
  </si>
  <si>
    <t>Adilson Luiz</t>
  </si>
  <si>
    <t>#2000012780469458</t>
  </si>
  <si>
    <t>122960428643|123496747310</t>
  </si>
  <si>
    <t>#2000012779063532</t>
  </si>
  <si>
    <t>Mara</t>
  </si>
  <si>
    <t>#2000012762246032</t>
  </si>
  <si>
    <t>#2000012777738324</t>
  </si>
  <si>
    <t>#2000008962960273</t>
  </si>
  <si>
    <t>#2000012761358098</t>
  </si>
  <si>
    <t>Casa</t>
  </si>
  <si>
    <t>#2000012775334970</t>
  </si>
  <si>
    <t>#2000008960655477</t>
  </si>
  <si>
    <t>#2000012765868106</t>
  </si>
  <si>
    <t>#2000008951519641</t>
  </si>
  <si>
    <t>#2000012753710112</t>
  </si>
  <si>
    <t>#2000008939808823</t>
  </si>
  <si>
    <t>#2000012756778038</t>
  </si>
  <si>
    <t>#2000008942757345</t>
  </si>
  <si>
    <t>Rafhael</t>
  </si>
  <si>
    <t>#2000012775204646</t>
  </si>
  <si>
    <t>#2000008960508869</t>
  </si>
  <si>
    <t>Asemar Lisboa</t>
  </si>
  <si>
    <t>#2000012766831184</t>
  </si>
  <si>
    <t>#2000008952457761</t>
  </si>
  <si>
    <t xml:space="preserve">Fábio </t>
  </si>
  <si>
    <t>#2000012787852374</t>
  </si>
  <si>
    <t>#2000008972739951</t>
  </si>
  <si>
    <t>#2000012752084446</t>
  </si>
  <si>
    <t>#2000008938258049</t>
  </si>
  <si>
    <t>Rosenildooliveira124</t>
  </si>
  <si>
    <t>#2000012793601328</t>
  </si>
  <si>
    <t>Ramses</t>
  </si>
  <si>
    <t>31.02%</t>
  </si>
  <si>
    <t>#2000012773860154</t>
  </si>
  <si>
    <t>#2000008959203801</t>
  </si>
  <si>
    <t>Mauro Luiz</t>
  </si>
  <si>
    <t>#2000012790823352</t>
  </si>
  <si>
    <t>29.47%</t>
  </si>
  <si>
    <t>#2000012772292128</t>
  </si>
  <si>
    <t>#2000012757718364</t>
  </si>
  <si>
    <t>#2000008943661989</t>
  </si>
  <si>
    <t>Onaldo</t>
  </si>
  <si>
    <t>MLB5507109682</t>
  </si>
  <si>
    <t>Gradeado Maleiro Teto Bagageiro 45kg Ferro 127x96cm</t>
  </si>
  <si>
    <t>#2000012792398120</t>
  </si>
  <si>
    <t>#2000012747304796</t>
  </si>
  <si>
    <t>#2000012756138920</t>
  </si>
  <si>
    <t>#2000008942163093</t>
  </si>
  <si>
    <t>#2000012776311766</t>
  </si>
  <si>
    <t>Federico</t>
  </si>
  <si>
    <t>#2000012778004354</t>
  </si>
  <si>
    <t>#2000008963210321</t>
  </si>
  <si>
    <t>#2000012768559426</t>
  </si>
  <si>
    <t>27.32%</t>
  </si>
  <si>
    <t>#2000012756449132</t>
  </si>
  <si>
    <t>122685337841|122685790409</t>
  </si>
  <si>
    <t>#2000012773680992</t>
  </si>
  <si>
    <t>#2000008959030117</t>
  </si>
  <si>
    <t>#2000012748346404</t>
  </si>
  <si>
    <t>#2000008934675817</t>
  </si>
  <si>
    <t>#2000012747925238</t>
  </si>
  <si>
    <t>#2000008934291477</t>
  </si>
  <si>
    <t>Ftartefinal</t>
  </si>
  <si>
    <t>26.27%</t>
  </si>
  <si>
    <t>#2000012774751816</t>
  </si>
  <si>
    <t xml:space="preserve">Natalino </t>
  </si>
  <si>
    <t>#2000012748343980</t>
  </si>
  <si>
    <t>Matheus Siqueira De Goes Matheus Siqueira De Goes</t>
  </si>
  <si>
    <t>MLB5483956054</t>
  </si>
  <si>
    <t>Travessa Suporte Teto Bagageiro Renault Kardian 2023 Á 2025</t>
  </si>
  <si>
    <t>#2000012754555102</t>
  </si>
  <si>
    <t>#2000008940659421</t>
  </si>
  <si>
    <t>Ledoval Timotio Da Silva</t>
  </si>
  <si>
    <t>25.84%</t>
  </si>
  <si>
    <t>#2000012761132256</t>
  </si>
  <si>
    <t xml:space="preserve">Jeverson </t>
  </si>
  <si>
    <t>#2000012780483716</t>
  </si>
  <si>
    <t>#2000008965645061</t>
  </si>
  <si>
    <t>Odirlei Dias Dos Santos</t>
  </si>
  <si>
    <t>#2000012761310176</t>
  </si>
  <si>
    <t>#2000008947131697</t>
  </si>
  <si>
    <t>Cleiton Luiz</t>
  </si>
  <si>
    <t>#2000012764889972</t>
  </si>
  <si>
    <t>#2000008950563863</t>
  </si>
  <si>
    <t>#2000012765974958</t>
  </si>
  <si>
    <t>#2000008951647349</t>
  </si>
  <si>
    <t xml:space="preserve">Orlando </t>
  </si>
  <si>
    <t>#2000012763562792</t>
  </si>
  <si>
    <t>#2000008949288961</t>
  </si>
  <si>
    <t>#2000012783438768</t>
  </si>
  <si>
    <t>#2000008968491165</t>
  </si>
  <si>
    <t>Bento</t>
  </si>
  <si>
    <t>#2000012786221698</t>
  </si>
  <si>
    <t>Altino</t>
  </si>
  <si>
    <t>#2000012790324766</t>
  </si>
  <si>
    <t>#2000008975135325</t>
  </si>
  <si>
    <t>#2000012791290624</t>
  </si>
  <si>
    <t>#2000008975709523</t>
  </si>
  <si>
    <t>Importtudo</t>
  </si>
  <si>
    <t>#2000012752862100</t>
  </si>
  <si>
    <t>#2000008939003723</t>
  </si>
  <si>
    <t>#2000012762742282</t>
  </si>
  <si>
    <t>#2000008948507937</t>
  </si>
  <si>
    <t>#2000012773073732</t>
  </si>
  <si>
    <t>#2000008958482993</t>
  </si>
  <si>
    <t>#2000012748260044</t>
  </si>
  <si>
    <t>#2000008934595093</t>
  </si>
  <si>
    <t>#2000012776583430</t>
  </si>
  <si>
    <t>#2000008961860453</t>
  </si>
  <si>
    <t>23.84%</t>
  </si>
  <si>
    <t>#2000012788738752</t>
  </si>
  <si>
    <t>#2000008973617201</t>
  </si>
  <si>
    <t>#2000012757533244</t>
  </si>
  <si>
    <t>#2000008943499745</t>
  </si>
  <si>
    <t>Maria Eduarda</t>
  </si>
  <si>
    <t>#2000012763263962</t>
  </si>
  <si>
    <t>#2000008949043305</t>
  </si>
  <si>
    <t xml:space="preserve">Adilson Bispo </t>
  </si>
  <si>
    <t>#2000012761079516</t>
  </si>
  <si>
    <t>#2000008946912869</t>
  </si>
  <si>
    <t>Edgard</t>
  </si>
  <si>
    <t>#2000012768251606</t>
  </si>
  <si>
    <t>#2000012772048400</t>
  </si>
  <si>
    <t>Otoniel Duarte</t>
  </si>
  <si>
    <t>#2000012767851632</t>
  </si>
  <si>
    <t>#2000008953425569</t>
  </si>
  <si>
    <t>Indiara</t>
  </si>
  <si>
    <t>21.61%</t>
  </si>
  <si>
    <t>#2000012755774226</t>
  </si>
  <si>
    <t>Ramon Dias</t>
  </si>
  <si>
    <t>#2000012768880876</t>
  </si>
  <si>
    <t>#2000012754898306</t>
  </si>
  <si>
    <t>#2000008940959955</t>
  </si>
  <si>
    <t>21.18%</t>
  </si>
  <si>
    <t>#2000012773680994</t>
  </si>
  <si>
    <t>#2000012750300148</t>
  </si>
  <si>
    <t>#2000008936547259</t>
  </si>
  <si>
    <t>Ailton Machado</t>
  </si>
  <si>
    <t>#2000012773886540</t>
  </si>
  <si>
    <t>João Vitor</t>
  </si>
  <si>
    <t>#2000012754554516</t>
  </si>
  <si>
    <t>#2000008940636249</t>
  </si>
  <si>
    <t>#2000012759331514</t>
  </si>
  <si>
    <t>Equipkar</t>
  </si>
  <si>
    <t>20.23%</t>
  </si>
  <si>
    <t>#2000012775924150</t>
  </si>
  <si>
    <t>Emilio</t>
  </si>
  <si>
    <t>MLB4078710322</t>
  </si>
  <si>
    <t>Travessa Larga Ford Bronco Sport 20 A 2024 + Gradeado Grande</t>
  </si>
  <si>
    <t>#2000012762720276</t>
  </si>
  <si>
    <t>#2000008948481913</t>
  </si>
  <si>
    <t xml:space="preserve">Julio Cezar Longo </t>
  </si>
  <si>
    <t>#2000012760003874</t>
  </si>
  <si>
    <t>#2000008945963049</t>
  </si>
  <si>
    <t>#2000012760566334</t>
  </si>
  <si>
    <t>#2000008946413933</t>
  </si>
  <si>
    <t>Renan De</t>
  </si>
  <si>
    <t>#2000012783012206</t>
  </si>
  <si>
    <t>#2000008968058081</t>
  </si>
  <si>
    <t>Roberio</t>
  </si>
  <si>
    <t>#2000012758593750</t>
  </si>
  <si>
    <t>#2000008944512785</t>
  </si>
  <si>
    <t>18.20%</t>
  </si>
  <si>
    <t>#2000012756490650</t>
  </si>
  <si>
    <t>#2000008942482537</t>
  </si>
  <si>
    <t>Alvim</t>
  </si>
  <si>
    <t>#2000012760903902</t>
  </si>
  <si>
    <t>Edgard Manoel Gonçalves Pires</t>
  </si>
  <si>
    <t>#2000012761729118</t>
  </si>
  <si>
    <t>#2000008947553581</t>
  </si>
  <si>
    <t>#2000012753674986</t>
  </si>
  <si>
    <t>#2000008939796317</t>
  </si>
  <si>
    <t>#2000012755719068</t>
  </si>
  <si>
    <t>#2000008941767381</t>
  </si>
  <si>
    <t>Vanuzia</t>
  </si>
  <si>
    <t>#2000012784813528</t>
  </si>
  <si>
    <t>#2000012791835806</t>
  </si>
  <si>
    <t>#2000008976595561</t>
  </si>
  <si>
    <t>#2000012785749742</t>
  </si>
  <si>
    <t>#2000008970711983</t>
  </si>
  <si>
    <t>Rivelino</t>
  </si>
  <si>
    <t>MLB5420772730</t>
  </si>
  <si>
    <t>Cabo Chupeta Transmissão Carga Bateria Caminhão 800 Amperes</t>
  </si>
  <si>
    <t>15.43%</t>
  </si>
  <si>
    <t>#2000012746572840</t>
  </si>
  <si>
    <t>#2000008932973715</t>
  </si>
  <si>
    <t>Giovanna</t>
  </si>
  <si>
    <t>14.83%</t>
  </si>
  <si>
    <t>#2000012751897294</t>
  </si>
  <si>
    <t>#2000008938076599</t>
  </si>
  <si>
    <t>MLB4100105921</t>
  </si>
  <si>
    <t>#2000012794316360</t>
  </si>
  <si>
    <t>#2000008978954641</t>
  </si>
  <si>
    <t>Caue</t>
  </si>
  <si>
    <t>#2000012771710862</t>
  </si>
  <si>
    <t xml:space="preserve">Celio </t>
  </si>
  <si>
    <t>#2000012779044440</t>
  </si>
  <si>
    <t>#2000008964227459</t>
  </si>
  <si>
    <t>Adauto</t>
  </si>
  <si>
    <t>#2000012790322376</t>
  </si>
  <si>
    <t>#2000008975120525</t>
  </si>
  <si>
    <t>#2000012757007792</t>
  </si>
  <si>
    <t>#2000008943002825</t>
  </si>
  <si>
    <t>#2000012774854854</t>
  </si>
  <si>
    <t>#2000008960164787</t>
  </si>
  <si>
    <t>#2000012765044922</t>
  </si>
  <si>
    <t>#2000008950743257</t>
  </si>
  <si>
    <t>Donison</t>
  </si>
  <si>
    <t>MLB4169257789</t>
  </si>
  <si>
    <t>KITGRADEADOP+SMART</t>
  </si>
  <si>
    <t>9.98%</t>
  </si>
  <si>
    <t>#2000012781744014</t>
  </si>
  <si>
    <t>#2000008966827677</t>
  </si>
  <si>
    <t>9.30%</t>
  </si>
  <si>
    <t>#2000012787539792</t>
  </si>
  <si>
    <t>#2000012792708264</t>
  </si>
  <si>
    <t>#2000008977428389</t>
  </si>
  <si>
    <t>#2000012755449346</t>
  </si>
  <si>
    <t>#2000012762524016</t>
  </si>
  <si>
    <t>#2000012768713756</t>
  </si>
  <si>
    <t>#2000012774074696</t>
  </si>
  <si>
    <t>Rafael Da Silva Rodrigues</t>
  </si>
  <si>
    <t>123420711908|123420812414</t>
  </si>
  <si>
    <t>#2000012774211426</t>
  </si>
  <si>
    <t xml:space="preserve">Joanderson </t>
  </si>
  <si>
    <t>#2000012766045928</t>
  </si>
  <si>
    <t>#2000008951701561</t>
  </si>
  <si>
    <t>Shiny Revitalizador Pneu Pretinho Longa Duração Vonixx 500ml</t>
  </si>
  <si>
    <t>#2000012756831760</t>
  </si>
  <si>
    <t>#2000008942828717</t>
  </si>
  <si>
    <t>Adinaldo</t>
  </si>
  <si>
    <t>#2000012756526262</t>
  </si>
  <si>
    <t>#2000008942515197</t>
  </si>
  <si>
    <t>Patrícia</t>
  </si>
  <si>
    <t>#2000012760232432</t>
  </si>
  <si>
    <t>Lucia Helena Da Silva Da Silva</t>
  </si>
  <si>
    <t>#2000012761858196</t>
  </si>
  <si>
    <t>#2000008947602239</t>
  </si>
  <si>
    <t>Lázaro</t>
  </si>
  <si>
    <t>#2000012776766004</t>
  </si>
  <si>
    <t>#2000012781471938</t>
  </si>
  <si>
    <t>#2000012751602074</t>
  </si>
  <si>
    <t>4.75%</t>
  </si>
  <si>
    <t>#2000012766049294</t>
  </si>
  <si>
    <t>Origem de Aquisição</t>
  </si>
  <si>
    <t>250825R6K46JPK</t>
  </si>
  <si>
    <t>250825R6AFMJYQ</t>
  </si>
  <si>
    <t>250825R622PDFH</t>
  </si>
  <si>
    <t>250825R2J6KN02</t>
  </si>
  <si>
    <t>250825QVKSJQ9H</t>
  </si>
  <si>
    <t>250825QG9VUR08</t>
  </si>
  <si>
    <t>250825Q71WWS6P</t>
  </si>
  <si>
    <t>250825PW594N3J</t>
  </si>
  <si>
    <t>250825PRNAVHGX</t>
  </si>
  <si>
    <t>250825PQY0JYPQ</t>
  </si>
  <si>
    <t>250825PNFF7GTX</t>
  </si>
  <si>
    <t>250825P5DJ2JQX</t>
  </si>
  <si>
    <t>250825NXDBJMQW</t>
  </si>
  <si>
    <t>250825NX9P92BS</t>
  </si>
  <si>
    <t>250824NE1W7T8S</t>
  </si>
  <si>
    <t>250824NCYRAVT2</t>
  </si>
  <si>
    <t>250824NBTG7PTF</t>
  </si>
  <si>
    <t>250824MF7Q6TX5</t>
  </si>
  <si>
    <t>250824M9VK6UU5</t>
  </si>
  <si>
    <t>250824M83E25GJ</t>
  </si>
  <si>
    <t>250824M4S92H81</t>
  </si>
  <si>
    <t>250824KX0C7JCB</t>
  </si>
  <si>
    <t>250824KPQK2W8A</t>
  </si>
  <si>
    <t>250823JV542S4Q</t>
  </si>
  <si>
    <t>250823JJSTAEQM</t>
  </si>
  <si>
    <t>250823HRC8NT2K</t>
  </si>
  <si>
    <t>250823HMFU30N8</t>
  </si>
  <si>
    <t>250823HJJJAPXB</t>
  </si>
  <si>
    <t>250823GXQR42EF</t>
  </si>
  <si>
    <t>250822GMQ2JPK5</t>
  </si>
  <si>
    <t>250822GHCDC98Q</t>
  </si>
  <si>
    <t>250822GCVNT60C</t>
  </si>
  <si>
    <t>250822G89MC8H3</t>
  </si>
  <si>
    <t>250822G6K8VB67</t>
  </si>
  <si>
    <t>250822G0TMUT4J</t>
  </si>
  <si>
    <t>250822F7AEK1BT</t>
  </si>
  <si>
    <t>250822F26Q3E71</t>
  </si>
  <si>
    <t>250822EUJF13UH</t>
  </si>
  <si>
    <t>250822ESX4C6MP</t>
  </si>
  <si>
    <t>250822EJE4ECP3</t>
  </si>
  <si>
    <t>250822EH0227HK</t>
  </si>
  <si>
    <t>250822EG46C622</t>
  </si>
  <si>
    <t>250822EF2MHFC1</t>
  </si>
  <si>
    <t>250822ECEWNEHC</t>
  </si>
  <si>
    <t>250822EAR2W6MM</t>
  </si>
  <si>
    <t>250821E1PXBRHU</t>
  </si>
  <si>
    <t>250821E07H2232</t>
  </si>
  <si>
    <t>250821E008BT3J</t>
  </si>
  <si>
    <t>250821DX9BPJB1</t>
  </si>
  <si>
    <t>250821DNJH41H1</t>
  </si>
  <si>
    <t>250821D1WKQQD6</t>
  </si>
  <si>
    <t>250821D1PRCE1Y</t>
  </si>
  <si>
    <t>Kit Jogo De 8 Peças Chaves Allen Ferramenta Aço Hexagonal Em L</t>
  </si>
  <si>
    <t>250822FBD977V1</t>
  </si>
  <si>
    <t>250822ETY26CF3</t>
  </si>
  <si>
    <t>250824KDFN38UP</t>
  </si>
  <si>
    <t>250825R9YV58H7</t>
  </si>
  <si>
    <t>250825P2XF0QJJ</t>
  </si>
  <si>
    <t>250824KR5BWQBE</t>
  </si>
  <si>
    <t>250823K6NF861B</t>
  </si>
  <si>
    <t>250823HHH92PX1</t>
  </si>
  <si>
    <t>250823GT8T9HPJ</t>
  </si>
  <si>
    <t>250822GRDKB5EG</t>
  </si>
  <si>
    <t>250825PCKKFH1C</t>
  </si>
  <si>
    <t>250824NEPDBYM2</t>
  </si>
  <si>
    <t>250823K8W8MUYQ</t>
  </si>
  <si>
    <t>250823HQ8RUEBA</t>
  </si>
  <si>
    <t>250822F7WD4949</t>
  </si>
  <si>
    <t>250822F2S3GM2M</t>
  </si>
  <si>
    <t>250822EEAC8501</t>
  </si>
  <si>
    <t>250824M1VDDSDV</t>
  </si>
  <si>
    <t>250823H0P70SD9</t>
  </si>
  <si>
    <t>250822F9EHQK5C</t>
  </si>
  <si>
    <t>250825QYA1GE45</t>
  </si>
  <si>
    <t>250824NBDEH7UY</t>
  </si>
  <si>
    <t>250823K3RKKAF0</t>
  </si>
  <si>
    <t>250822G9D38C4P</t>
  </si>
  <si>
    <t>250824NKBDQX68</t>
  </si>
  <si>
    <t>250822EWKSFUFP</t>
  </si>
  <si>
    <t>250822ENPXGJF3</t>
  </si>
  <si>
    <t>250824KXTFMX9E</t>
  </si>
  <si>
    <t>250824KUWM0972</t>
  </si>
  <si>
    <t>250824KSX3Q8FS</t>
  </si>
  <si>
    <t>250824KBPE1B6M</t>
  </si>
  <si>
    <t>250823K7J0URCT</t>
  </si>
  <si>
    <t>250821E77UC2XH</t>
  </si>
  <si>
    <t>250825R1DPBKAB</t>
  </si>
  <si>
    <t>Trava Antifurto Quebra Vento Universal Cromado Par Aço Gol Fusca Caminhão Parati Brasilia Chevette</t>
  </si>
  <si>
    <t>18/08/2025</t>
  </si>
  <si>
    <t>#2000012838227908</t>
  </si>
  <si>
    <t>#2000009021908017</t>
  </si>
  <si>
    <t>28/08/2025</t>
  </si>
  <si>
    <t>#2000012818723038</t>
  </si>
  <si>
    <t>#2000009002922689</t>
  </si>
  <si>
    <t>Mafrine</t>
  </si>
  <si>
    <t>27/08/2025</t>
  </si>
  <si>
    <t>50.19%</t>
  </si>
  <si>
    <t>#2000012820481008</t>
  </si>
  <si>
    <t>Everson Nogueira</t>
  </si>
  <si>
    <t>47.78%</t>
  </si>
  <si>
    <t>01/08/2025</t>
  </si>
  <si>
    <t>12/08/2025</t>
  </si>
  <si>
    <t>#2000012810499480</t>
  </si>
  <si>
    <t>#2000008989138065</t>
  </si>
  <si>
    <t>Cold Control Ar Condicionado L Cold Control Ar Condicionado L</t>
  </si>
  <si>
    <t>26/08/2025</t>
  </si>
  <si>
    <t>#2000012811005874</t>
  </si>
  <si>
    <t>#2000008995336921</t>
  </si>
  <si>
    <t>Leandroms.lc</t>
  </si>
  <si>
    <t>#2000012864001802</t>
  </si>
  <si>
    <t>#2000009047166677</t>
  </si>
  <si>
    <t>31/08/2025</t>
  </si>
  <si>
    <t>13/08/2025</t>
  </si>
  <si>
    <t>03/08/2025</t>
  </si>
  <si>
    <t>14/08/2025</t>
  </si>
  <si>
    <t>15/08/2025</t>
  </si>
  <si>
    <t>#2000012843192148</t>
  </si>
  <si>
    <t>29/08/2025</t>
  </si>
  <si>
    <t>#2000012831582448</t>
  </si>
  <si>
    <t>#2000009015434013</t>
  </si>
  <si>
    <t>Kelvin</t>
  </si>
  <si>
    <t>#2000012810378846</t>
  </si>
  <si>
    <t>#2000008994698877</t>
  </si>
  <si>
    <t>Fabrício Mateus</t>
  </si>
  <si>
    <t>MLB4169737269</t>
  </si>
  <si>
    <t>45.97%</t>
  </si>
  <si>
    <t>#2000012809809582</t>
  </si>
  <si>
    <t>Euclides</t>
  </si>
  <si>
    <t>44.88%</t>
  </si>
  <si>
    <t>04/08/2025</t>
  </si>
  <si>
    <t>05/08/2025</t>
  </si>
  <si>
    <t>06/08/2025</t>
  </si>
  <si>
    <t>09/08/2025</t>
  </si>
  <si>
    <t>17/08/2025</t>
  </si>
  <si>
    <t>#2000012795760898</t>
  </si>
  <si>
    <t>#2000008980371753</t>
  </si>
  <si>
    <t>Alvino</t>
  </si>
  <si>
    <t>#2000012821378806</t>
  </si>
  <si>
    <t>#2000009005488917</t>
  </si>
  <si>
    <t>Kyn</t>
  </si>
  <si>
    <t>#2000012838276790</t>
  </si>
  <si>
    <t>#2000009021952817</t>
  </si>
  <si>
    <t>#2000012842922668</t>
  </si>
  <si>
    <t>#2000009026560373</t>
  </si>
  <si>
    <t>Nildo</t>
  </si>
  <si>
    <t>#2000012853963242</t>
  </si>
  <si>
    <t>#2000009037291529</t>
  </si>
  <si>
    <t>30/08/2025</t>
  </si>
  <si>
    <t>#2000012855619698</t>
  </si>
  <si>
    <t>19/08/2025</t>
  </si>
  <si>
    <t>16/08/2025</t>
  </si>
  <si>
    <t>#2000012830093960</t>
  </si>
  <si>
    <t>#2000012825649478</t>
  </si>
  <si>
    <t>#2000009009635951</t>
  </si>
  <si>
    <t>41.50%</t>
  </si>
  <si>
    <t>08/08/2025</t>
  </si>
  <si>
    <t>11/08/2025</t>
  </si>
  <si>
    <t>07/08/2025</t>
  </si>
  <si>
    <t>#2000012841682680</t>
  </si>
  <si>
    <t>Jos Nilson</t>
  </si>
  <si>
    <t>#2000012842893628</t>
  </si>
  <si>
    <t>#2000009026552281</t>
  </si>
  <si>
    <t>Beatris</t>
  </si>
  <si>
    <t>#2000012866921118</t>
  </si>
  <si>
    <t>#2000009050045365</t>
  </si>
  <si>
    <t>Fabio Jose</t>
  </si>
  <si>
    <t>38.48%</t>
  </si>
  <si>
    <t>#2000012808249488</t>
  </si>
  <si>
    <t>#2000008992614097</t>
  </si>
  <si>
    <t>Guto</t>
  </si>
  <si>
    <t>MLB4131897241</t>
  </si>
  <si>
    <t>37.38%</t>
  </si>
  <si>
    <t>#2000012839720812</t>
  </si>
  <si>
    <t>#2000009023378625</t>
  </si>
  <si>
    <t xml:space="preserve">Marcelino </t>
  </si>
  <si>
    <t>02/08/2025</t>
  </si>
  <si>
    <t>#2000012818751710</t>
  </si>
  <si>
    <t>#2000009002973921</t>
  </si>
  <si>
    <t>37.12%</t>
  </si>
  <si>
    <t>#2000012807555238</t>
  </si>
  <si>
    <t>MLB4169283403</t>
  </si>
  <si>
    <t>37.04%</t>
  </si>
  <si>
    <t>#2000012797209300</t>
  </si>
  <si>
    <t>#2000008981770585</t>
  </si>
  <si>
    <t>Robson Daniel</t>
  </si>
  <si>
    <t>#2000012807125504</t>
  </si>
  <si>
    <t>#2000008991508113</t>
  </si>
  <si>
    <t>Kaio</t>
  </si>
  <si>
    <t>#2000012844796466</t>
  </si>
  <si>
    <t>#2000009028355961</t>
  </si>
  <si>
    <t>Ilda</t>
  </si>
  <si>
    <t>#2000012799390416</t>
  </si>
  <si>
    <t>#2000008983842857</t>
  </si>
  <si>
    <t>#2000012801788206</t>
  </si>
  <si>
    <t>Liberato</t>
  </si>
  <si>
    <t>#2000012863546230</t>
  </si>
  <si>
    <t>#2000009046695565</t>
  </si>
  <si>
    <t>#2000012809541344</t>
  </si>
  <si>
    <t>#2000008993901821</t>
  </si>
  <si>
    <t>Rosany Cássia</t>
  </si>
  <si>
    <t>36.12%</t>
  </si>
  <si>
    <t>#2000012838692944</t>
  </si>
  <si>
    <t>#2000009022350903</t>
  </si>
  <si>
    <t>#2000012840245122</t>
  </si>
  <si>
    <t>#2000009023973257</t>
  </si>
  <si>
    <t>#2000012805359320</t>
  </si>
  <si>
    <t>#2000008989841689</t>
  </si>
  <si>
    <t>#2000012817067172</t>
  </si>
  <si>
    <t>#2000012847303206</t>
  </si>
  <si>
    <t>Conet</t>
  </si>
  <si>
    <t>#2000012865064438</t>
  </si>
  <si>
    <t>#2000009048179649</t>
  </si>
  <si>
    <t>Daniel Luis</t>
  </si>
  <si>
    <t>#2000012828533028</t>
  </si>
  <si>
    <t>#2000009012511053</t>
  </si>
  <si>
    <t>#2000012833462838</t>
  </si>
  <si>
    <t>#2000009017246873</t>
  </si>
  <si>
    <t>Wagner Celso</t>
  </si>
  <si>
    <t>#2000012852840348</t>
  </si>
  <si>
    <t>#2000009036193753</t>
  </si>
  <si>
    <t>Ueliton</t>
  </si>
  <si>
    <t>#2000012869812456</t>
  </si>
  <si>
    <t>#2000009052872061</t>
  </si>
  <si>
    <t>Everaldo Rosilaine</t>
  </si>
  <si>
    <t>#2000012864695336</t>
  </si>
  <si>
    <t>#2000009047839793</t>
  </si>
  <si>
    <t>35.48%</t>
  </si>
  <si>
    <t>#2000012798109664</t>
  </si>
  <si>
    <t>#2000008982605935</t>
  </si>
  <si>
    <t>#2000012830743074</t>
  </si>
  <si>
    <t>#2000009014645189</t>
  </si>
  <si>
    <t>10/08/2025</t>
  </si>
  <si>
    <t>#2000012805343790</t>
  </si>
  <si>
    <t>Joao Assis</t>
  </si>
  <si>
    <t>MLB4169244691</t>
  </si>
  <si>
    <t>#2000012806501658</t>
  </si>
  <si>
    <t>#2000008990904405</t>
  </si>
  <si>
    <t>Marcio Luis</t>
  </si>
  <si>
    <t>#2000012840320390</t>
  </si>
  <si>
    <t>#2000009024017793</t>
  </si>
  <si>
    <t>#2000012858876492</t>
  </si>
  <si>
    <t>#2000009042064093</t>
  </si>
  <si>
    <t>#2000012868628550</t>
  </si>
  <si>
    <t>#2000009051708237</t>
  </si>
  <si>
    <t>#2000012795096216</t>
  </si>
  <si>
    <t>#2000012808685874</t>
  </si>
  <si>
    <t>#2000012832734568</t>
  </si>
  <si>
    <t>Eldomar</t>
  </si>
  <si>
    <t>#2000012825475506</t>
  </si>
  <si>
    <t>#2000012847558908</t>
  </si>
  <si>
    <t>#2000009031044857</t>
  </si>
  <si>
    <t>Olegário</t>
  </si>
  <si>
    <t>#2000012841786994</t>
  </si>
  <si>
    <t>Elton Santos</t>
  </si>
  <si>
    <t>#2000012829763650</t>
  </si>
  <si>
    <t>#2000012854343914</t>
  </si>
  <si>
    <t>#2000009037656889</t>
  </si>
  <si>
    <t>Marcelo Lucio</t>
  </si>
  <si>
    <t>#2000012794693558</t>
  </si>
  <si>
    <t>#2000008979348945</t>
  </si>
  <si>
    <t>João Antônio</t>
  </si>
  <si>
    <t>#2000012800018180</t>
  </si>
  <si>
    <t>#2000008984462397</t>
  </si>
  <si>
    <t>#2000012805159644</t>
  </si>
  <si>
    <t>#2000008989532595</t>
  </si>
  <si>
    <t>Merquides.lima</t>
  </si>
  <si>
    <t>#2000012809873946</t>
  </si>
  <si>
    <t>Thiago Luiz Vicentini</t>
  </si>
  <si>
    <t>#2000012824791456</t>
  </si>
  <si>
    <t>#2000009008795747</t>
  </si>
  <si>
    <t>#2000012825011666</t>
  </si>
  <si>
    <t>José Carlos Da Silva</t>
  </si>
  <si>
    <t>#2000012830642096</t>
  </si>
  <si>
    <t>#2000012831060990</t>
  </si>
  <si>
    <t>#2000009014924015</t>
  </si>
  <si>
    <t>Phelippe</t>
  </si>
  <si>
    <t>#2000012834232170</t>
  </si>
  <si>
    <t>#2000012837661172</t>
  </si>
  <si>
    <t>#2000009021375565</t>
  </si>
  <si>
    <t>#2000012841807530</t>
  </si>
  <si>
    <t>Rose</t>
  </si>
  <si>
    <t>#2000012842906922</t>
  </si>
  <si>
    <t>#2000012843542680</t>
  </si>
  <si>
    <t>#2000009027158385</t>
  </si>
  <si>
    <t>Savio</t>
  </si>
  <si>
    <t>#2000012844252616</t>
  </si>
  <si>
    <t>#2000009027832257</t>
  </si>
  <si>
    <t>#2000012845017138</t>
  </si>
  <si>
    <t>#2000009028605313</t>
  </si>
  <si>
    <t>Dawson</t>
  </si>
  <si>
    <t>#2000012848953808</t>
  </si>
  <si>
    <t>#2000009032402673</t>
  </si>
  <si>
    <t>#2000012850662214</t>
  </si>
  <si>
    <t>Alessandro Pires</t>
  </si>
  <si>
    <t>#2000012853354598</t>
  </si>
  <si>
    <t>#2000009036686241</t>
  </si>
  <si>
    <t>Evanildo</t>
  </si>
  <si>
    <t>#2000012853430974</t>
  </si>
  <si>
    <t>#2000012862635412</t>
  </si>
  <si>
    <t>#2000009045829937</t>
  </si>
  <si>
    <t>Anabel</t>
  </si>
  <si>
    <t>#2000012865267040</t>
  </si>
  <si>
    <t>#2000009048405177</t>
  </si>
  <si>
    <t>#2000012870227550</t>
  </si>
  <si>
    <t>#2000009053306193</t>
  </si>
  <si>
    <t>#2000012811872752</t>
  </si>
  <si>
    <t>José Neto</t>
  </si>
  <si>
    <t>123251730421|123251730423</t>
  </si>
  <si>
    <t>#2000012836123580</t>
  </si>
  <si>
    <t>31.82%</t>
  </si>
  <si>
    <t>#2000012838631260</t>
  </si>
  <si>
    <t>Euclides Wicar</t>
  </si>
  <si>
    <t>#2000012797538166</t>
  </si>
  <si>
    <t>Calhas Marc Ltda Calhas Marc Ltda</t>
  </si>
  <si>
    <t>#2000012827278548</t>
  </si>
  <si>
    <t>#2000009011231629</t>
  </si>
  <si>
    <t>Juliana Pereira</t>
  </si>
  <si>
    <t>#2000012854070840</t>
  </si>
  <si>
    <t>#2000009037376737</t>
  </si>
  <si>
    <t>Gleidson</t>
  </si>
  <si>
    <t>#2000012864115050</t>
  </si>
  <si>
    <t>123806002585|124348286836</t>
  </si>
  <si>
    <t>#2000012796758174</t>
  </si>
  <si>
    <t>#2000008981314209</t>
  </si>
  <si>
    <t>#2000012804924426</t>
  </si>
  <si>
    <t>#2000012861287918</t>
  </si>
  <si>
    <t>Dioni</t>
  </si>
  <si>
    <t>#2000012810833334</t>
  </si>
  <si>
    <t>#2000012818199358</t>
  </si>
  <si>
    <t>#2000012819891990</t>
  </si>
  <si>
    <t xml:space="preserve">Francisco </t>
  </si>
  <si>
    <t>#2000012841604184</t>
  </si>
  <si>
    <t>#2000009025287389</t>
  </si>
  <si>
    <t>Odair Teixeira Nunes</t>
  </si>
  <si>
    <t>#2000012862394546</t>
  </si>
  <si>
    <t>#2000009045570155</t>
  </si>
  <si>
    <t>#2000012864583788</t>
  </si>
  <si>
    <t>#2000009047709689</t>
  </si>
  <si>
    <t>#2000012865596086</t>
  </si>
  <si>
    <t>#2000012869110090</t>
  </si>
  <si>
    <t>#2000009052179895</t>
  </si>
  <si>
    <t>#2000012869752310</t>
  </si>
  <si>
    <t>#2000009052813713</t>
  </si>
  <si>
    <t>Silvio Cesar</t>
  </si>
  <si>
    <t>#2000012841933340</t>
  </si>
  <si>
    <t>#2000009025623717</t>
  </si>
  <si>
    <t>Pamellacarolyne.pis</t>
  </si>
  <si>
    <t>MLB4113839673</t>
  </si>
  <si>
    <t>Rack Teto Travessa Universal Alumínio P/ Carro Com Longarina</t>
  </si>
  <si>
    <t>30.79%</t>
  </si>
  <si>
    <t>#2000012809837182</t>
  </si>
  <si>
    <t>#2000008994195505</t>
  </si>
  <si>
    <t>MLB4178325403</t>
  </si>
  <si>
    <t>1 Travessa Central De Teto Trailblazer 2013 A 2023 Chevrolet</t>
  </si>
  <si>
    <t>1BCXGM105STG</t>
  </si>
  <si>
    <t>30.26%</t>
  </si>
  <si>
    <t>#2000012846184958</t>
  </si>
  <si>
    <t>#2000009029710957</t>
  </si>
  <si>
    <t>1BCXGM105STB</t>
  </si>
  <si>
    <t>#2000012812344332</t>
  </si>
  <si>
    <t>#2000008996621829</t>
  </si>
  <si>
    <t>#2000012845125006</t>
  </si>
  <si>
    <t>#2000009028705049</t>
  </si>
  <si>
    <t>Marcos Isaias</t>
  </si>
  <si>
    <t>#2000012817343718</t>
  </si>
  <si>
    <t>Solari Comercio Varejista De M</t>
  </si>
  <si>
    <t>29.75%</t>
  </si>
  <si>
    <t>#2000012817809862</t>
  </si>
  <si>
    <t>29.74%</t>
  </si>
  <si>
    <t>#2000012862231590</t>
  </si>
  <si>
    <t>#2000009045423139</t>
  </si>
  <si>
    <t>Alexssander</t>
  </si>
  <si>
    <t>29.63%</t>
  </si>
  <si>
    <t>#2000012855308320</t>
  </si>
  <si>
    <t>#2000009038569717</t>
  </si>
  <si>
    <t>#2000012804923226</t>
  </si>
  <si>
    <t>#2000008989659497</t>
  </si>
  <si>
    <t>#2000012824545114</t>
  </si>
  <si>
    <t>#2000012822676946</t>
  </si>
  <si>
    <t>#2000012849464982</t>
  </si>
  <si>
    <t>#2000012818473082</t>
  </si>
  <si>
    <t>#2000009002678285</t>
  </si>
  <si>
    <t>Gian Carlos</t>
  </si>
  <si>
    <t>#2000012806148868</t>
  </si>
  <si>
    <t>#2000012854256562</t>
  </si>
  <si>
    <t>28.22%</t>
  </si>
  <si>
    <t>#2000012862671508</t>
  </si>
  <si>
    <t>#2000009045868129</t>
  </si>
  <si>
    <t>#2000012825947322</t>
  </si>
  <si>
    <t>Escola Vila Bambino Eireli Escola Vila Bambino Eireli</t>
  </si>
  <si>
    <t>#2000012828978078</t>
  </si>
  <si>
    <t>#2000012847442772</t>
  </si>
  <si>
    <t>#2000009030930577</t>
  </si>
  <si>
    <t>#2000012869438080</t>
  </si>
  <si>
    <t>#2000009052494227</t>
  </si>
  <si>
    <t>#2000012810538706</t>
  </si>
  <si>
    <t>Fagner Dos Santos Pereira</t>
  </si>
  <si>
    <t>#2000012868266780</t>
  </si>
  <si>
    <t>#2000009051354661</t>
  </si>
  <si>
    <t>Jose Jose</t>
  </si>
  <si>
    <t>#2000012825472264</t>
  </si>
  <si>
    <t>#2000009009463037</t>
  </si>
  <si>
    <t>Gilvana</t>
  </si>
  <si>
    <t>26.86%</t>
  </si>
  <si>
    <t>#2000012805152166</t>
  </si>
  <si>
    <t>#2000008989057799</t>
  </si>
  <si>
    <t>Gislainy Carla</t>
  </si>
  <si>
    <t>#2000012831956816</t>
  </si>
  <si>
    <t>#2000012842518304</t>
  </si>
  <si>
    <t>#2000009026167633</t>
  </si>
  <si>
    <t>#2000012802002688</t>
  </si>
  <si>
    <t>#2000012817495208</t>
  </si>
  <si>
    <t>Thiago Henrique</t>
  </si>
  <si>
    <t>25.11%</t>
  </si>
  <si>
    <t>123313216343|123852938460</t>
  </si>
  <si>
    <t>#2000012794180728</t>
  </si>
  <si>
    <t>#2000012796287290</t>
  </si>
  <si>
    <t>#2000008980731455</t>
  </si>
  <si>
    <t>#2000012801589740</t>
  </si>
  <si>
    <t>#2000008986031541</t>
  </si>
  <si>
    <t>#2000012807546192</t>
  </si>
  <si>
    <t>#2000008991899497</t>
  </si>
  <si>
    <t>#2000012810185384</t>
  </si>
  <si>
    <t>#2000008994531949</t>
  </si>
  <si>
    <t>Nilton Cesar</t>
  </si>
  <si>
    <t>#2000012812470602</t>
  </si>
  <si>
    <t>#2000008996744429</t>
  </si>
  <si>
    <t>Rui Vitor</t>
  </si>
  <si>
    <t>#2000012812787944</t>
  </si>
  <si>
    <t>#2000008997063921</t>
  </si>
  <si>
    <t>#2000012817857274</t>
  </si>
  <si>
    <t>#2000009002082909</t>
  </si>
  <si>
    <t>#2000012819699402</t>
  </si>
  <si>
    <t>#2000009003883253</t>
  </si>
  <si>
    <t>Silas</t>
  </si>
  <si>
    <t>#2000012819805684</t>
  </si>
  <si>
    <t>#2000012821102558</t>
  </si>
  <si>
    <t>#2000009005215003</t>
  </si>
  <si>
    <t>#2000012821225284</t>
  </si>
  <si>
    <t>#2000009005375105</t>
  </si>
  <si>
    <t>Ademar</t>
  </si>
  <si>
    <t>#2000012822684440</t>
  </si>
  <si>
    <t>#2000012826638836</t>
  </si>
  <si>
    <t>#2000012829708898</t>
  </si>
  <si>
    <t>#2000009013620813</t>
  </si>
  <si>
    <t>William Luiz</t>
  </si>
  <si>
    <t>#2000012833457584</t>
  </si>
  <si>
    <t>#2000009017266297</t>
  </si>
  <si>
    <t>#2000012835213494</t>
  </si>
  <si>
    <t>#2000009018969971</t>
  </si>
  <si>
    <t>#2000012836271574</t>
  </si>
  <si>
    <t>#2000009020011173</t>
  </si>
  <si>
    <t>#2000012840947062</t>
  </si>
  <si>
    <t>#2000009024659179</t>
  </si>
  <si>
    <t>Carlos Fernando</t>
  </si>
  <si>
    <t>#2000012846060938</t>
  </si>
  <si>
    <t>#2000009029594905</t>
  </si>
  <si>
    <t>Sergio Angelo</t>
  </si>
  <si>
    <t>#2000012854373072</t>
  </si>
  <si>
    <t>#2000012855871512</t>
  </si>
  <si>
    <t>#2000009039138101</t>
  </si>
  <si>
    <t>#2000012862820422</t>
  </si>
  <si>
    <t>Deniy</t>
  </si>
  <si>
    <t>#2000012862897428</t>
  </si>
  <si>
    <t>#2000009046085929</t>
  </si>
  <si>
    <t>#2000012864616286</t>
  </si>
  <si>
    <t>#2000009047743669</t>
  </si>
  <si>
    <t>#2000012868432678</t>
  </si>
  <si>
    <t>Sidndey</t>
  </si>
  <si>
    <t>#2000012819986852</t>
  </si>
  <si>
    <t>#2000009004144101</t>
  </si>
  <si>
    <t>Gildecio</t>
  </si>
  <si>
    <t>#2000012798681812</t>
  </si>
  <si>
    <t>#2000008983197565</t>
  </si>
  <si>
    <t>24.27%</t>
  </si>
  <si>
    <t>#2000012809244270</t>
  </si>
  <si>
    <t xml:space="preserve">Luiz Gustavo </t>
  </si>
  <si>
    <t>#2000012846603438</t>
  </si>
  <si>
    <t>#2000009030147919</t>
  </si>
  <si>
    <t>#2000012861408102</t>
  </si>
  <si>
    <t>#2000009044574855</t>
  </si>
  <si>
    <t>#2000012806817430</t>
  </si>
  <si>
    <t>Amon</t>
  </si>
  <si>
    <t>#2000012808437478</t>
  </si>
  <si>
    <t>#2000012809665808</t>
  </si>
  <si>
    <t>Nelcimar Tavares Costa 7293915 Nelcimar Tavares Costa 7293915</t>
  </si>
  <si>
    <t>#2000012835703254</t>
  </si>
  <si>
    <t>#2000009019465769</t>
  </si>
  <si>
    <t>Elevino</t>
  </si>
  <si>
    <t>#2000012853979648</t>
  </si>
  <si>
    <t>#2000012858572126</t>
  </si>
  <si>
    <t>#2000009041763341</t>
  </si>
  <si>
    <t>Carina</t>
  </si>
  <si>
    <t>#2000012864654888</t>
  </si>
  <si>
    <t>#2000009047780865</t>
  </si>
  <si>
    <t>Gláucio</t>
  </si>
  <si>
    <t>#2000012825477002</t>
  </si>
  <si>
    <t>#2000009009474781</t>
  </si>
  <si>
    <t>23.86%</t>
  </si>
  <si>
    <t>#2000012860266974</t>
  </si>
  <si>
    <t>#2000009043475025</t>
  </si>
  <si>
    <t>#2000012797894466</t>
  </si>
  <si>
    <t>#2000008982398929</t>
  </si>
  <si>
    <t>#2000012794459346</t>
  </si>
  <si>
    <t>#2000008947712565</t>
  </si>
  <si>
    <t>London Indde Maquinasgrampos E London Indde Maquinasgrampos E</t>
  </si>
  <si>
    <t>MLB5423929032</t>
  </si>
  <si>
    <t>23.39%</t>
  </si>
  <si>
    <t>#2000012804069720</t>
  </si>
  <si>
    <t>Ronan</t>
  </si>
  <si>
    <t>#2000012821403998</t>
  </si>
  <si>
    <t>#2000009005552429</t>
  </si>
  <si>
    <t>Marcos Danilo</t>
  </si>
  <si>
    <t>22.77%</t>
  </si>
  <si>
    <t>#2000012804030614</t>
  </si>
  <si>
    <t>#2000008988422245</t>
  </si>
  <si>
    <t>Roselei Aparecida</t>
  </si>
  <si>
    <t>#2000012805706556</t>
  </si>
  <si>
    <t>#2000008990100165</t>
  </si>
  <si>
    <t>Rafaeltironi</t>
  </si>
  <si>
    <t>#2000012823775892</t>
  </si>
  <si>
    <t>Neirival Moreira Pinto</t>
  </si>
  <si>
    <t>#2000012838106528</t>
  </si>
  <si>
    <t>#2000009021790273</t>
  </si>
  <si>
    <t>Edelton</t>
  </si>
  <si>
    <t>#2000012867660948</t>
  </si>
  <si>
    <t>#2000009050763915</t>
  </si>
  <si>
    <t>Ivo</t>
  </si>
  <si>
    <t>#2000012849155228</t>
  </si>
  <si>
    <t>#2000009032563665</t>
  </si>
  <si>
    <t>Jose Expedito</t>
  </si>
  <si>
    <t>#2000012830813898</t>
  </si>
  <si>
    <t>#2000009014708849</t>
  </si>
  <si>
    <t>Jose Roberto</t>
  </si>
  <si>
    <t>22.04%</t>
  </si>
  <si>
    <t>#2000012829423134</t>
  </si>
  <si>
    <t>22.01%</t>
  </si>
  <si>
    <t>#2000012866589418</t>
  </si>
  <si>
    <t>Rian Pablo</t>
  </si>
  <si>
    <t>21.45%</t>
  </si>
  <si>
    <t>#2000012821775502</t>
  </si>
  <si>
    <t>Wagner.olivera</t>
  </si>
  <si>
    <t>#2000012853032206</t>
  </si>
  <si>
    <t>#2000012798836100</t>
  </si>
  <si>
    <t>Maria Helena</t>
  </si>
  <si>
    <t>123669701210|123669778606</t>
  </si>
  <si>
    <t>#2000012806174234</t>
  </si>
  <si>
    <t>#2000008990563549</t>
  </si>
  <si>
    <t>Paulo Roberto Monteiro</t>
  </si>
  <si>
    <t>#2000012868600774</t>
  </si>
  <si>
    <t>#2000012802400984</t>
  </si>
  <si>
    <t>#2000008986778969</t>
  </si>
  <si>
    <t>Ryan</t>
  </si>
  <si>
    <t>#2000012823260264</t>
  </si>
  <si>
    <t>#2000009007302401</t>
  </si>
  <si>
    <t>Romildo</t>
  </si>
  <si>
    <t>#2000012794461484</t>
  </si>
  <si>
    <t>MLB5452230180</t>
  </si>
  <si>
    <t>Jogo De 12 Peças Chaves Allen M5 Aperto Hexagonal Em L</t>
  </si>
  <si>
    <t>20.86%</t>
  </si>
  <si>
    <t>#2000012834180230</t>
  </si>
  <si>
    <t>#2000009017951883</t>
  </si>
  <si>
    <t>Guarapiranga Comercio De Impor Guarapiranga Comercio De Impor</t>
  </si>
  <si>
    <t>#2000012860823802</t>
  </si>
  <si>
    <t>#2000009044022693</t>
  </si>
  <si>
    <t>Shirley</t>
  </si>
  <si>
    <t>#2000012853078922</t>
  </si>
  <si>
    <t>#2000009036426369</t>
  </si>
  <si>
    <t>#2000012803120594</t>
  </si>
  <si>
    <t>José Leonides</t>
  </si>
  <si>
    <t>20.15%</t>
  </si>
  <si>
    <t>#2000012833868504</t>
  </si>
  <si>
    <t>#2000009017646903</t>
  </si>
  <si>
    <t>MLB5481996994</t>
  </si>
  <si>
    <t>Chave Allen M6 60mm Ferramenta Hexagonal Em L Aço Resistente</t>
  </si>
  <si>
    <t>#2000012798202680</t>
  </si>
  <si>
    <t>#2000008982430623</t>
  </si>
  <si>
    <t>#2000012870234200</t>
  </si>
  <si>
    <t>#2000009053276563</t>
  </si>
  <si>
    <t>Norberto</t>
  </si>
  <si>
    <t>#2000012839324386</t>
  </si>
  <si>
    <t>Raniele</t>
  </si>
  <si>
    <t>MLB4071005029</t>
  </si>
  <si>
    <t>17.27%</t>
  </si>
  <si>
    <t>#2000012842303846</t>
  </si>
  <si>
    <t>#2000009025956859</t>
  </si>
  <si>
    <t>MLB4169508245</t>
  </si>
  <si>
    <t>Fogão Fogareiro 2 Bocas Pesca Acampamento Viagem Portátil</t>
  </si>
  <si>
    <t>17.02%</t>
  </si>
  <si>
    <t>#2000012869106928</t>
  </si>
  <si>
    <t>16.88%</t>
  </si>
  <si>
    <t>#2000012797283684</t>
  </si>
  <si>
    <t>Leticia Rodrigues</t>
  </si>
  <si>
    <t>123117069635|123117142529</t>
  </si>
  <si>
    <t>#2000012816880080</t>
  </si>
  <si>
    <t>Julia Sandoval</t>
  </si>
  <si>
    <t>#2000012854644236</t>
  </si>
  <si>
    <t>#2000009037921541</t>
  </si>
  <si>
    <t>Paula Chagas Rosa</t>
  </si>
  <si>
    <t>#2000012859064498</t>
  </si>
  <si>
    <t>#2000012863937674</t>
  </si>
  <si>
    <t xml:space="preserve">Joedson </t>
  </si>
  <si>
    <t>#2000012865148616</t>
  </si>
  <si>
    <t>#2000009048266309</t>
  </si>
  <si>
    <t>16.01%</t>
  </si>
  <si>
    <t>#2000012848419950</t>
  </si>
  <si>
    <t>#2000009031892949</t>
  </si>
  <si>
    <t>Marcos Vinicius</t>
  </si>
  <si>
    <t>16.00%</t>
  </si>
  <si>
    <t>#2000012870897938</t>
  </si>
  <si>
    <t>#2000012810636178</t>
  </si>
  <si>
    <t>Severino</t>
  </si>
  <si>
    <t>15.98%</t>
  </si>
  <si>
    <t>123239457153|123777675416|123777889966</t>
  </si>
  <si>
    <t>#2000012812529482</t>
  </si>
  <si>
    <t>#2000008996807483</t>
  </si>
  <si>
    <t>MLB4170504731</t>
  </si>
  <si>
    <t>14.79%</t>
  </si>
  <si>
    <t>#2000012801453374</t>
  </si>
  <si>
    <t>Fidel</t>
  </si>
  <si>
    <t>#2000012812450892</t>
  </si>
  <si>
    <t>#2000008996716733</t>
  </si>
  <si>
    <t>#2000012828041828</t>
  </si>
  <si>
    <t>#2000009012004657</t>
  </si>
  <si>
    <t xml:space="preserve">Lucas </t>
  </si>
  <si>
    <t>14.57%</t>
  </si>
  <si>
    <t>#2000012841409228</t>
  </si>
  <si>
    <t>#2000009025103241</t>
  </si>
  <si>
    <t>#2000012866325068</t>
  </si>
  <si>
    <t>#2000009049459217</t>
  </si>
  <si>
    <t>Jorge Nantes</t>
  </si>
  <si>
    <t>123825659705|124367772680</t>
  </si>
  <si>
    <t>#2000012800012112</t>
  </si>
  <si>
    <t>#2000008984452177</t>
  </si>
  <si>
    <t>Weslei Carvalho</t>
  </si>
  <si>
    <t>#2000012812056462</t>
  </si>
  <si>
    <t>#2000008996340133</t>
  </si>
  <si>
    <t xml:space="preserve"> Alvarenga </t>
  </si>
  <si>
    <t>#2000012829186004</t>
  </si>
  <si>
    <t>#2000012835097630</t>
  </si>
  <si>
    <t>Amaildo</t>
  </si>
  <si>
    <t>#2000012838684052</t>
  </si>
  <si>
    <t>#2000009022353325</t>
  </si>
  <si>
    <t>Eliseu</t>
  </si>
  <si>
    <t>#2000012849514314</t>
  </si>
  <si>
    <t>Jhow</t>
  </si>
  <si>
    <t>#2000012852547874</t>
  </si>
  <si>
    <t>#2000009035950805</t>
  </si>
  <si>
    <t>#2000012853680338</t>
  </si>
  <si>
    <t>#2000012858426806</t>
  </si>
  <si>
    <t>#2000009041610133</t>
  </si>
  <si>
    <t>#2000012858752964</t>
  </si>
  <si>
    <t>#2000009041940805</t>
  </si>
  <si>
    <t>#2000012859160774</t>
  </si>
  <si>
    <t>#2000012861099114</t>
  </si>
  <si>
    <t>#2000009044260387</t>
  </si>
  <si>
    <t>Mayk Motta Oliveira 0868655279 Mayk Motta Oliveira 0868655279</t>
  </si>
  <si>
    <t>#2000012867863370</t>
  </si>
  <si>
    <t>#2000009050931853</t>
  </si>
  <si>
    <t>Vitória</t>
  </si>
  <si>
    <t>#2000012867893252</t>
  </si>
  <si>
    <t>#2000012844948826</t>
  </si>
  <si>
    <t>#2000009028504483</t>
  </si>
  <si>
    <t>Jr</t>
  </si>
  <si>
    <t>MLB3826457895</t>
  </si>
  <si>
    <t>13.10%</t>
  </si>
  <si>
    <t>#2000012820167470</t>
  </si>
  <si>
    <t>Gerson Genuino Da Silva</t>
  </si>
  <si>
    <t>12.92%</t>
  </si>
  <si>
    <t>#2000012799757544</t>
  </si>
  <si>
    <t>#2000008984210683</t>
  </si>
  <si>
    <t>Arlan Silva</t>
  </si>
  <si>
    <t>#2000012823664736</t>
  </si>
  <si>
    <t>#2000009007696005</t>
  </si>
  <si>
    <t>#2000012823762736</t>
  </si>
  <si>
    <t>#2000009007806221</t>
  </si>
  <si>
    <t>#2000012868390576</t>
  </si>
  <si>
    <t>#2000009051478287</t>
  </si>
  <si>
    <t>Dionisio</t>
  </si>
  <si>
    <t>#2000012800867032</t>
  </si>
  <si>
    <t>#2000008985306053</t>
  </si>
  <si>
    <t xml:space="preserve">Artur </t>
  </si>
  <si>
    <t>#2000012809809200</t>
  </si>
  <si>
    <t>#2000012819396722</t>
  </si>
  <si>
    <t>José Anselmo Duarte</t>
  </si>
  <si>
    <t>#2000012829143854</t>
  </si>
  <si>
    <t>#2000009013102717</t>
  </si>
  <si>
    <t>Iggor</t>
  </si>
  <si>
    <t>#2000012850168148</t>
  </si>
  <si>
    <t>#2000012868276092</t>
  </si>
  <si>
    <t>Marcos Moises</t>
  </si>
  <si>
    <t>#2000012817309670</t>
  </si>
  <si>
    <t>#2000009001573689</t>
  </si>
  <si>
    <t>#2000012862882824</t>
  </si>
  <si>
    <t>#2000009046054067</t>
  </si>
  <si>
    <t xml:space="preserve">Vagner </t>
  </si>
  <si>
    <t>#2000012819025786</t>
  </si>
  <si>
    <t>#2000009003242073</t>
  </si>
  <si>
    <t>#2000012811989482</t>
  </si>
  <si>
    <t>#2000012796932996</t>
  </si>
  <si>
    <t>#2000008981503861</t>
  </si>
  <si>
    <t>#2000012834074116</t>
  </si>
  <si>
    <t>#2000012855326332</t>
  </si>
  <si>
    <t>Cesaraugusto.carvalho29</t>
  </si>
  <si>
    <t>#2000012861621618</t>
  </si>
  <si>
    <t xml:space="preserve">Icaro </t>
  </si>
  <si>
    <t>123779945429|123779993289</t>
  </si>
  <si>
    <t>#2000012870058414</t>
  </si>
  <si>
    <t>Arthur Erick</t>
  </si>
  <si>
    <t>#2000012870930074</t>
  </si>
  <si>
    <t>#2000012867856610</t>
  </si>
  <si>
    <t>#2000009050948305</t>
  </si>
  <si>
    <t>#2000012824297380</t>
  </si>
  <si>
    <t>Fernando Jose</t>
  </si>
  <si>
    <t>MLB4090495947</t>
  </si>
  <si>
    <t>Kit Conjunto 3 Broca Escalonada De Aço De Alta Velocidade</t>
  </si>
  <si>
    <t>7.99%</t>
  </si>
  <si>
    <t>#2000012816387018</t>
  </si>
  <si>
    <t>#2000009000642315</t>
  </si>
  <si>
    <t>Alfa</t>
  </si>
  <si>
    <t>MLB4127424993</t>
  </si>
  <si>
    <t>Banco Selim Bicicleta 2 Molas Largo Fita Refletiva Segurança</t>
  </si>
  <si>
    <t>7.06%</t>
  </si>
  <si>
    <t>#2000012830633562</t>
  </si>
  <si>
    <t>#2000009014505251</t>
  </si>
  <si>
    <t>#2000012854250826</t>
  </si>
  <si>
    <t>#2000009037549705</t>
  </si>
  <si>
    <t>Benigno</t>
  </si>
  <si>
    <t>#2000012800130934</t>
  </si>
  <si>
    <t>Ednaldo Luiz Da Silva</t>
  </si>
  <si>
    <t>6.83%</t>
  </si>
  <si>
    <t>#2000012822462602</t>
  </si>
  <si>
    <t>#2000009006540867</t>
  </si>
  <si>
    <t>#2000012824825038</t>
  </si>
  <si>
    <t>#2000009008826321</t>
  </si>
  <si>
    <t>#2000012801997796</t>
  </si>
  <si>
    <t>Aleff</t>
  </si>
  <si>
    <t>#2000012806958640</t>
  </si>
  <si>
    <t>#2000008991326903</t>
  </si>
  <si>
    <t>Nathan Rubem</t>
  </si>
  <si>
    <t>#2000012831767044</t>
  </si>
  <si>
    <t>#2000009015331933</t>
  </si>
  <si>
    <t>Igreja Evangélica Cristã Igreja Evangélica Cristã</t>
  </si>
  <si>
    <t>4.63%</t>
  </si>
  <si>
    <t>#2000012840872168</t>
  </si>
  <si>
    <t>#2000012811334464</t>
  </si>
  <si>
    <t>#2000008995632085</t>
  </si>
  <si>
    <t>Marcos V</t>
  </si>
  <si>
    <t>-1.73%</t>
  </si>
  <si>
    <t>#2000012862231588</t>
  </si>
  <si>
    <t>-8.34%</t>
  </si>
  <si>
    <t>#2000012860163340</t>
  </si>
  <si>
    <t>Hosmar</t>
  </si>
  <si>
    <t>MLB4183125425</t>
  </si>
  <si>
    <t>-21.43%</t>
  </si>
  <si>
    <t>124306991116|124307814666</t>
  </si>
  <si>
    <t>250901BEPDSH4N</t>
  </si>
  <si>
    <t>250901BBJUGUYR</t>
  </si>
  <si>
    <t>250901AYY77QN1</t>
  </si>
  <si>
    <t>250901AXYHG23T</t>
  </si>
  <si>
    <t>250901AWP2XQG9</t>
  </si>
  <si>
    <t>250901AV59S390</t>
  </si>
  <si>
    <t>250901AQPT6G49</t>
  </si>
  <si>
    <t>250901AFG0Q5KW</t>
  </si>
  <si>
    <t>250901ACKCNVHU</t>
  </si>
  <si>
    <t>250901ACFDW3XU</t>
  </si>
  <si>
    <t>250901ACC3YMD4</t>
  </si>
  <si>
    <t>250831AA90C9PE</t>
  </si>
  <si>
    <t>250831A5CT3JNP</t>
  </si>
  <si>
    <t>250831A2V3JD8P</t>
  </si>
  <si>
    <t>2508319XFMX1XX</t>
  </si>
  <si>
    <t>2508319X2TV6PS</t>
  </si>
  <si>
    <t>2508318KUFDRE9</t>
  </si>
  <si>
    <t>25083184HNRB8K</t>
  </si>
  <si>
    <t>25083181GTATUH</t>
  </si>
  <si>
    <t>2508317YHY1WHK</t>
  </si>
  <si>
    <t>2508306VBKWP8D</t>
  </si>
  <si>
    <t>25083068CCGPUA</t>
  </si>
  <si>
    <t>2508305WU1UCWG</t>
  </si>
  <si>
    <t>2508305W8T62XR</t>
  </si>
  <si>
    <t>2508305RPRA2JU</t>
  </si>
  <si>
    <t>2508305FNEYK9W</t>
  </si>
  <si>
    <t>2508305DP85V7B</t>
  </si>
  <si>
    <t>25082954X3PD6C</t>
  </si>
  <si>
    <t>25082952KPANTB</t>
  </si>
  <si>
    <t>2508294V10T2EJ</t>
  </si>
  <si>
    <t>2508294QQ634Q0</t>
  </si>
  <si>
    <t>2508294N0DWK66</t>
  </si>
  <si>
    <t>2508293QV52DX7</t>
  </si>
  <si>
    <t>2508293PY63VNV</t>
  </si>
  <si>
    <t>2508293684UJEW</t>
  </si>
  <si>
    <t>2508292TMHEUAT</t>
  </si>
  <si>
    <t>2508292T04780F</t>
  </si>
  <si>
    <t>2508282MFT6YXY</t>
  </si>
  <si>
    <t>2508282K1BDX7J</t>
  </si>
  <si>
    <t>2508282JJCPWVE</t>
  </si>
  <si>
    <t>2508281JKRC4K4</t>
  </si>
  <si>
    <t>2508280XJ8G4A1</t>
  </si>
  <si>
    <t>2508280PTYTHJA</t>
  </si>
  <si>
    <t>2508280N101FF9</t>
  </si>
  <si>
    <t>2508280D9RBNHS</t>
  </si>
  <si>
    <t>2508280CFM086D</t>
  </si>
  <si>
    <t>250827086NTD1K</t>
  </si>
  <si>
    <t>25082705R21VM7</t>
  </si>
  <si>
    <t>250827056XKPRV</t>
  </si>
  <si>
    <t>25082702Y65HGQ</t>
  </si>
  <si>
    <t>25082702PT78Q7</t>
  </si>
  <si>
    <t>25082701DUT4JQ</t>
  </si>
  <si>
    <t>250827VYDMAK2R</t>
  </si>
  <si>
    <t>250827V069N8JB</t>
  </si>
  <si>
    <t>250827UYH2M94S</t>
  </si>
  <si>
    <t>250827UVPK8N9A</t>
  </si>
  <si>
    <t>250827URKD6DES</t>
  </si>
  <si>
    <t>250827UMB7UQ8R</t>
  </si>
  <si>
    <t>250827UF371AUJ</t>
  </si>
  <si>
    <t>250827UEFPCKMD</t>
  </si>
  <si>
    <t>250827UCPVNXM4</t>
  </si>
  <si>
    <t>250827UC4DCWEC</t>
  </si>
  <si>
    <t>250827U5JS8H4A</t>
  </si>
  <si>
    <t>250827U4KUB5JQ</t>
  </si>
  <si>
    <t>250826TPPS5K9K</t>
  </si>
  <si>
    <t>250826TNKF295C</t>
  </si>
  <si>
    <t>250826TJ5G0EFS</t>
  </si>
  <si>
    <t>250826THQCWQ8E</t>
  </si>
  <si>
    <t>250826TF18SYEX</t>
  </si>
  <si>
    <t>250826SKH04409</t>
  </si>
  <si>
    <t>250826SB5E1CVQ</t>
  </si>
  <si>
    <t>250826S83SSMAF</t>
  </si>
  <si>
    <t>250826S497B0UU</t>
  </si>
  <si>
    <t>250826S1AKDKY5</t>
  </si>
  <si>
    <t>250826S0WW58X0</t>
  </si>
  <si>
    <t>250826RXH7BF3D</t>
  </si>
  <si>
    <t>250826RWHT5YCJ</t>
  </si>
  <si>
    <t>250826RWF2ED89</t>
  </si>
  <si>
    <t>250826RVBU6BNX</t>
  </si>
  <si>
    <t>250826RP64GX5V</t>
  </si>
  <si>
    <t>Lâmpada Led Cinoy Star 1:1 H8 - H9 - H11 6000k Xenon Branca Fria Farol de Milha Farol Baixo/Alto</t>
  </si>
  <si>
    <t>Kit Travessa Rack de Teto + Bagageiro Maleiro Gradeado de Teto Até 45 Kg Universal Aço 100cm x 80cm</t>
  </si>
  <si>
    <t>Lâmpada Led Cinoy Star 1:1 H4 6000k Xenon Branca Fria Farol de Milha Farol Baixo/Alto</t>
  </si>
  <si>
    <t>XGM112SLG</t>
  </si>
  <si>
    <t>1XHY800SMB-2BIKEUP</t>
  </si>
  <si>
    <t>250901B5WYPMER</t>
  </si>
  <si>
    <t>250901B49DE59N</t>
  </si>
  <si>
    <t>250901AG9VJ0DS</t>
  </si>
  <si>
    <t>250831A9P9E1KM</t>
  </si>
  <si>
    <t>250831A8V16VJH</t>
  </si>
  <si>
    <t>250831A2YVPC6K</t>
  </si>
  <si>
    <t>2508319QKG3924</t>
  </si>
  <si>
    <t>25083197GR8ARG</t>
  </si>
  <si>
    <t>2508318S0FVAXN</t>
  </si>
  <si>
    <t>2508318MXWAXAQ</t>
  </si>
  <si>
    <t>2508317Y92TAQ8</t>
  </si>
  <si>
    <t>2508307N8K2UU2</t>
  </si>
  <si>
    <t>2508307KTHKBH6</t>
  </si>
  <si>
    <t>2508307K5RW6M3</t>
  </si>
  <si>
    <t>2508306B70NBV2</t>
  </si>
  <si>
    <t>25083067AK2D87</t>
  </si>
  <si>
    <t>250830650H4YRQ</t>
  </si>
  <si>
    <t>2508305XWVPUF4</t>
  </si>
  <si>
    <t>2508305U54EMSW</t>
  </si>
  <si>
    <t>2508305NFA3UTR</t>
  </si>
  <si>
    <t>2508305E8EXAW5</t>
  </si>
  <si>
    <t>2508305AFHVUPK</t>
  </si>
  <si>
    <t>25082950S4CUT0</t>
  </si>
  <si>
    <t>2508294VTQUKRH</t>
  </si>
  <si>
    <t>2508293JSB561X</t>
  </si>
  <si>
    <t>2508293BG4MVVA</t>
  </si>
  <si>
    <t>25082937B2GVJA</t>
  </si>
  <si>
    <t>25082932KYB2UK</t>
  </si>
  <si>
    <t>2508292X1RPSA7</t>
  </si>
  <si>
    <t>2508282PV0SC92</t>
  </si>
  <si>
    <t>2508282CG3R625</t>
  </si>
  <si>
    <t>25082825CQ4HY6</t>
  </si>
  <si>
    <t>2508280Y8WAU40</t>
  </si>
  <si>
    <t>25082701VSN18N</t>
  </si>
  <si>
    <t>250827W2YH6PA3</t>
  </si>
  <si>
    <t>250827UNC4PXNJ</t>
  </si>
  <si>
    <t>250827UCHC81YE</t>
  </si>
  <si>
    <t>250827UC9VVBW0</t>
  </si>
  <si>
    <t>250827U8MWPUPT</t>
  </si>
  <si>
    <t>250827U0S9TY03</t>
  </si>
  <si>
    <t>250827TXQD8C7X</t>
  </si>
  <si>
    <t>250827TVUM64HE</t>
  </si>
  <si>
    <t>250826TRYK044U</t>
  </si>
  <si>
    <t>250826TRT2JCGJ</t>
  </si>
  <si>
    <t>250826SAR8GM5V</t>
  </si>
  <si>
    <t>250826S6YXH0TW</t>
  </si>
  <si>
    <t>250826RY65S7BC</t>
  </si>
  <si>
    <t>250826RKUS3G40</t>
  </si>
  <si>
    <t>250826RK9DMMY0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</si>
</sst>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R$&quot;\ * #,##0.00_-;\-&quot;R$&quot;\ * #,##0.00_-;_-&quot;R$&quot;\ * &quot;-&quot;??_-;_-@_-"/>
  </numFmts>
  <fonts count="8" x14ac:knownFonts="1">
    <font>
      <sz val="11"/>
      <color indexed="8"/>
      <name val="Aptos Narrow"/>
      <family val="2"/>
      <scheme val="minor"/>
    </font>
    <font>
      <sz val="11"/>
      <color theme="1"/>
      <name val="Aptos Narrow"/>
      <family val="2"/>
      <scheme val="minor"/>
    </font>
    <font>
      <sz val="11"/>
      <name val="Arial"/>
    </font>
    <font>
      <sz val="11"/>
      <name val="Arial"/>
    </font>
    <font>
      <sz val="11"/>
      <name val="Arial"/>
      <family val="2"/>
    </font>
    <font>
      <sz val="11"/>
      <color indexed="8"/>
      <name val="Aptos Narrow"/>
      <family val="2"/>
      <scheme val="minor"/>
    </font>
    <font>
      <b/>
      <sz val="11"/>
      <color theme="1"/>
      <name val="Aptos Narrow"/>
      <family val="2"/>
      <scheme val="minor"/>
    </font>
    <font>
      <sz val="11"/>
      <color rgb="FF000000"/>
      <name val="Aptos Narrow"/>
      <family val="2"/>
      <scheme val="minor"/>
    </font>
  </fonts>
  <fills count="4">
    <fill>
      <patternFill patternType="none"/>
    </fill>
    <fill>
      <patternFill patternType="gray125"/>
    </fill>
    <fill>
      <patternFill patternType="none">
        <bgColor indexed="64"/>
      </patternFill>
    </fill>
    <fill>
      <patternFill patternType="solid">
        <fgColor rgb="FFD9D9D9"/>
        <bgColor rgb="FFD9D9D9"/>
      </patternFill>
    </fill>
  </fills>
  <borders count="3">
    <border>
      <left/>
      <right/>
      <top/>
      <bottom/>
      <diagonal/>
    </border>
    <border>
      <left/>
      <right/>
      <top/>
      <bottom/>
      <diagonal/>
    </border>
    <border>
      <left/>
      <right/>
      <top style="thin">
        <color theme="1"/>
      </top>
      <bottom/>
      <diagonal/>
    </border>
  </borders>
  <cellStyleXfs count="3">
    <xf numFmtId="0" fontId="0" fillId="0" borderId="0"/>
    <xf numFmtId="9" fontId="5" fillId="0" borderId="0" applyFont="0" applyFill="0" applyBorder="0" applyAlignment="0" applyProtection="0"/>
    <xf numFmtId="44" fontId="5" fillId="0" borderId="0" applyFont="0" applyFill="0" applyBorder="0" applyAlignment="0" applyProtection="0"/>
  </cellStyleXfs>
  <cellXfs count="51">
    <xf numFmtId="0" fontId="0" fillId="0" borderId="0" xfId="0"/>
    <xf numFmtId="0" fontId="4" fillId="0" borderId="0" xfId="0" applyFont="1"/>
    <xf numFmtId="0" fontId="4" fillId="0" borderId="0" xfId="0" applyNumberFormat="1" applyFont="1" applyFill="1" applyAlignment="1">
      <alignment horizontal="center"/>
    </xf>
    <xf numFmtId="0" fontId="4" fillId="0" borderId="0" xfId="0" applyFont="1" applyAlignment="1">
      <alignment horizontal="right"/>
    </xf>
    <xf numFmtId="14" fontId="4" fillId="0" borderId="0" xfId="0" applyNumberFormat="1" applyFont="1" applyFill="1" applyAlignment="1">
      <alignment horizontal="center"/>
    </xf>
    <xf numFmtId="0" fontId="2" fillId="0" borderId="0" xfId="0" applyFont="1" applyAlignment="1">
      <alignment horizontal="right"/>
    </xf>
    <xf numFmtId="0" fontId="2" fillId="0" borderId="0" xfId="0" applyFont="1"/>
    <xf numFmtId="0" fontId="2" fillId="0" borderId="0" xfId="0" applyNumberFormat="1" applyFont="1" applyFill="1" applyAlignment="1">
      <alignment horizontal="center"/>
    </xf>
    <xf numFmtId="14" fontId="2" fillId="0" borderId="0" xfId="0" applyNumberFormat="1" applyFont="1" applyFill="1" applyAlignment="1">
      <alignment horizontal="center"/>
    </xf>
    <xf numFmtId="10" fontId="2" fillId="0" borderId="0" xfId="1" applyNumberFormat="1" applyFont="1" applyFill="1" applyAlignment="1">
      <alignment horizontal="right"/>
    </xf>
    <xf numFmtId="10" fontId="4" fillId="0" borderId="0" xfId="1" applyNumberFormat="1" applyFont="1" applyFill="1" applyAlignment="1">
      <alignment horizontal="right"/>
    </xf>
    <xf numFmtId="0" fontId="2" fillId="2" borderId="1" xfId="0" applyNumberFormat="1" applyFont="1" applyFill="1" applyBorder="1" applyAlignment="1">
      <alignment horizontal="center"/>
    </xf>
    <xf numFmtId="0" fontId="2" fillId="0" borderId="1" xfId="0" applyNumberFormat="1" applyFont="1" applyFill="1" applyBorder="1" applyAlignment="1">
      <alignment horizontal="center"/>
    </xf>
    <xf numFmtId="0" fontId="4" fillId="0" borderId="1" xfId="0" applyNumberFormat="1" applyFont="1" applyFill="1" applyBorder="1" applyAlignment="1">
      <alignment horizontal="center"/>
    </xf>
    <xf numFmtId="14" fontId="2" fillId="0" borderId="1" xfId="0" applyNumberFormat="1" applyFont="1" applyFill="1" applyBorder="1" applyAlignment="1">
      <alignment horizontal="center"/>
    </xf>
    <xf numFmtId="14" fontId="4" fillId="0" borderId="1" xfId="0" applyNumberFormat="1" applyFont="1" applyFill="1" applyBorder="1" applyAlignment="1">
      <alignment horizontal="center"/>
    </xf>
    <xf numFmtId="0" fontId="2" fillId="2" borderId="0" xfId="0" applyNumberFormat="1" applyFont="1" applyFill="1" applyBorder="1" applyAlignment="1">
      <alignment horizontal="center"/>
    </xf>
    <xf numFmtId="10" fontId="4" fillId="0" borderId="1" xfId="1" applyNumberFormat="1" applyFont="1" applyFill="1" applyBorder="1" applyAlignment="1">
      <alignment horizontal="right"/>
    </xf>
    <xf numFmtId="10" fontId="2" fillId="0" borderId="1" xfId="1" applyNumberFormat="1" applyFont="1" applyFill="1" applyBorder="1" applyAlignment="1">
      <alignment horizontal="right"/>
    </xf>
    <xf numFmtId="0" fontId="2" fillId="0" borderId="0" xfId="0" applyNumberFormat="1" applyFont="1" applyFill="1" applyBorder="1" applyAlignment="1">
      <alignment horizontal="center"/>
    </xf>
    <xf numFmtId="0" fontId="4" fillId="0" borderId="0" xfId="0" applyNumberFormat="1" applyFont="1" applyFill="1" applyBorder="1" applyAlignment="1">
      <alignment horizontal="center"/>
    </xf>
    <xf numFmtId="14" fontId="2" fillId="0" borderId="0" xfId="0" applyNumberFormat="1" applyFont="1" applyFill="1" applyBorder="1" applyAlignment="1">
      <alignment horizontal="center"/>
    </xf>
    <xf numFmtId="14" fontId="4" fillId="0" borderId="0" xfId="0" applyNumberFormat="1" applyFont="1" applyFill="1" applyBorder="1" applyAlignment="1">
      <alignment horizontal="center"/>
    </xf>
    <xf numFmtId="10" fontId="2" fillId="0" borderId="0" xfId="1" applyNumberFormat="1" applyFont="1" applyFill="1" applyBorder="1" applyAlignment="1">
      <alignment horizontal="right"/>
    </xf>
    <xf numFmtId="10" fontId="4" fillId="0" borderId="0" xfId="1" applyNumberFormat="1" applyFont="1" applyFill="1" applyBorder="1" applyAlignment="1">
      <alignment horizontal="right"/>
    </xf>
    <xf numFmtId="44" fontId="2" fillId="0" borderId="0" xfId="2" applyFont="1" applyAlignment="1">
      <alignment horizontal="right"/>
    </xf>
    <xf numFmtId="44" fontId="4" fillId="0" borderId="0" xfId="2" applyFont="1" applyAlignment="1">
      <alignment horizontal="right"/>
    </xf>
    <xf numFmtId="44" fontId="3" fillId="0" borderId="0" xfId="2" applyFont="1" applyAlignment="1">
      <alignment horizontal="right"/>
    </xf>
    <xf numFmtId="0" fontId="1" fillId="0" borderId="0" xfId="0" applyFont="1" applyFill="1"/>
    <xf numFmtId="0" fontId="0" fillId="0" borderId="0" xfId="0" applyFill="1"/>
    <xf numFmtId="0" fontId="6" fillId="0" borderId="1" xfId="0" applyFont="1" applyFill="1" applyBorder="1"/>
    <xf numFmtId="0" fontId="1" fillId="0" borderId="2" xfId="0" applyFont="1" applyFill="1" applyBorder="1"/>
    <xf numFmtId="0" fontId="1" fillId="0" borderId="0" xfId="0" applyFont="1" applyFill="1" applyBorder="1"/>
    <xf numFmtId="0" fontId="1" fillId="0" borderId="1" xfId="0" applyFont="1" applyFill="1" applyBorder="1"/>
    <xf numFmtId="0" fontId="0" fillId="0" borderId="1" xfId="0" applyFill="1" applyBorder="1"/>
    <xf numFmtId="0" fontId="7" fillId="3" borderId="1" xfId="0" applyFont="1" applyFill="1" applyBorder="1"/>
    <xf numFmtId="0" fontId="2" fillId="0" borderId="0" xfId="0" applyNumberFormat="1" applyFont="1" applyAlignment="1">
      <alignment horizontal="right"/>
    </xf>
    <xf numFmtId="0" fontId="2" fillId="0" borderId="0" xfId="0" applyNumberFormat="1" applyFont="1" applyFill="1" applyAlignment="1">
      <alignment horizontal="right"/>
    </xf>
    <xf numFmtId="0" fontId="2" fillId="0" borderId="0" xfId="0" applyFont="1" applyFill="1" applyAlignment="1">
      <alignment horizontal="center" vertical="center" wrapText="1"/>
    </xf>
    <xf numFmtId="14" fontId="2" fillId="0" borderId="0" xfId="0" applyNumberFormat="1" applyFont="1" applyFill="1" applyAlignment="1">
      <alignment horizontal="center" vertical="center" wrapText="1"/>
    </xf>
    <xf numFmtId="0" fontId="4" fillId="0" borderId="0" xfId="0" applyFont="1" applyFill="1" applyAlignment="1">
      <alignment horizontal="center" vertical="center" wrapText="1"/>
    </xf>
    <xf numFmtId="44" fontId="2" fillId="0" borderId="0" xfId="2" applyFont="1" applyFill="1" applyAlignment="1">
      <alignment horizontal="center" vertical="center" wrapText="1"/>
    </xf>
    <xf numFmtId="0" fontId="2" fillId="0" borderId="0" xfId="0" applyFont="1" applyFill="1"/>
    <xf numFmtId="0" fontId="2" fillId="0" borderId="0" xfId="0" applyFont="1" applyFill="1" applyAlignment="1">
      <alignment horizontal="right"/>
    </xf>
    <xf numFmtId="44" fontId="2" fillId="0" borderId="0" xfId="2" applyFont="1" applyFill="1" applyAlignment="1">
      <alignment horizontal="right"/>
    </xf>
    <xf numFmtId="0" fontId="4" fillId="0" borderId="0" xfId="0" applyFont="1" applyFill="1" applyAlignment="1">
      <alignment horizontal="right"/>
    </xf>
    <xf numFmtId="0" fontId="4" fillId="0" borderId="0" xfId="0" applyFont="1" applyFill="1"/>
    <xf numFmtId="14" fontId="0" fillId="0" borderId="0" xfId="0" applyNumberFormat="1" applyFill="1"/>
    <xf numFmtId="44" fontId="0" fillId="0" borderId="0" xfId="2" applyFont="1" applyFill="1"/>
    <xf numFmtId="9" fontId="2" fillId="0" borderId="0" xfId="1" applyFont="1" applyFill="1" applyAlignment="1">
      <alignment horizontal="right"/>
    </xf>
    <xf numFmtId="9" fontId="2" fillId="0" borderId="0" xfId="1" applyFont="1" applyFill="1"/>
  </cellXfs>
  <cellStyles count="3">
    <cellStyle name="Moeda" xfId="2" builtinId="4"/>
    <cellStyle name="Normal" xfId="0" builtinId="0"/>
    <cellStyle name="Porcentagem" xfId="1" builtinId="5"/>
  </cellStyles>
  <dxfs count="105">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border outline="0">
        <top style="thin">
          <color theme="1"/>
        </top>
        <bottom style="thin">
          <color theme="1"/>
        </bottom>
      </border>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i val="0"/>
        <strike val="0"/>
        <condense val="0"/>
        <extend val="0"/>
        <outline val="0"/>
        <shadow val="0"/>
        <u val="none"/>
        <vertAlign val="baseline"/>
        <sz val="11"/>
        <color theme="1"/>
        <name val="Aptos Narrow"/>
        <family val="2"/>
        <scheme val="minor"/>
      </font>
      <fill>
        <patternFill patternType="none">
          <bgColor auto="1"/>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border outline="0">
        <top style="thin">
          <color theme="1"/>
        </top>
        <bottom style="thin">
          <color theme="1"/>
        </bottom>
      </border>
    </dxf>
    <dxf>
      <font>
        <b val="0"/>
        <i val="0"/>
        <strike val="0"/>
        <condense val="0"/>
        <extend val="0"/>
        <outline val="0"/>
        <shadow val="0"/>
        <u val="none"/>
        <vertAlign val="baseline"/>
        <sz val="11"/>
        <color theme="1"/>
        <name val="Aptos Narrow"/>
        <family val="2"/>
        <scheme val="minor"/>
      </font>
      <fill>
        <patternFill patternType="none">
          <fgColor theme="0" tint="-0.14999847407452621"/>
          <bgColor auto="1"/>
        </patternFill>
      </fill>
    </dxf>
    <dxf>
      <font>
        <b/>
        <i val="0"/>
        <strike val="0"/>
        <condense val="0"/>
        <extend val="0"/>
        <outline val="0"/>
        <shadow val="0"/>
        <u val="none"/>
        <vertAlign val="baseline"/>
        <sz val="11"/>
        <color theme="1"/>
        <name val="Aptos Narrow"/>
        <family val="2"/>
        <scheme val="minor"/>
      </font>
      <fill>
        <patternFill patternType="none">
          <bgColor auto="1"/>
        </patternFill>
      </fill>
    </dxf>
    <dxf>
      <font>
        <b val="0"/>
        <i val="0"/>
        <strike val="0"/>
        <condense val="0"/>
        <extend val="0"/>
        <outline val="0"/>
        <shadow val="0"/>
        <u val="none"/>
        <vertAlign val="baseline"/>
        <sz val="11"/>
        <color auto="1"/>
        <name val="Arial"/>
        <scheme val="none"/>
      </font>
      <numFmt numFmtId="0" formatCode="General"/>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numFmt numFmtId="0" formatCode="General"/>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numFmt numFmtId="0" formatCode="General"/>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numFmt numFmtId="0" formatCode="General"/>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dxf>
    <dxf>
      <font>
        <b val="0"/>
        <i val="0"/>
        <strike val="0"/>
        <condense val="0"/>
        <extend val="0"/>
        <outline val="0"/>
        <shadow val="0"/>
        <u val="none"/>
        <vertAlign val="baseline"/>
        <sz val="11"/>
        <color auto="1"/>
        <name val="Arial"/>
        <scheme val="none"/>
      </font>
      <numFmt numFmtId="14" formatCode="0.00%"/>
      <fill>
        <patternFill patternType="none">
          <fgColor indexed="64"/>
          <bgColor indexed="64"/>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numFmt numFmtId="0" formatCode="General"/>
      <fill>
        <patternFill patternType="none">
          <fgColor indexed="64"/>
          <bgColor indexed="64"/>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numFmt numFmtId="0" formatCode="General"/>
      <fill>
        <patternFill patternType="none">
          <fgColor indexed="64"/>
          <bgColor indexed="64"/>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Arial"/>
        <scheme val="none"/>
      </font>
      <numFmt numFmtId="19" formatCode="dd/mm/yyyy"/>
      <fill>
        <patternFill patternType="none">
          <fgColor indexed="64"/>
          <bgColor indexed="64"/>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Arial"/>
        <scheme val="none"/>
      </font>
    </dxf>
    <dxf>
      <font>
        <b val="0"/>
        <i val="0"/>
        <strike val="0"/>
        <condense val="0"/>
        <extend val="0"/>
        <outline val="0"/>
        <shadow val="0"/>
        <u val="none"/>
        <vertAlign val="baseline"/>
        <sz val="11"/>
        <color auto="1"/>
        <name val="Arial"/>
        <scheme val="none"/>
      </font>
    </dxf>
    <dxf>
      <font>
        <b val="0"/>
        <i val="0"/>
        <strike val="0"/>
        <condense val="0"/>
        <extend val="0"/>
        <outline val="0"/>
        <shadow val="0"/>
        <u val="none"/>
        <vertAlign val="baseline"/>
        <sz val="11"/>
        <color auto="1"/>
        <name val="Arial"/>
        <scheme val="none"/>
      </font>
      <numFmt numFmtId="0" formatCode="General"/>
      <fill>
        <patternFill patternType="none">
          <fgColor indexed="64"/>
          <bgColor indexed="64"/>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Arial"/>
        <scheme val="none"/>
      </font>
    </dxf>
    <dxf>
      <font>
        <b val="0"/>
        <i val="0"/>
        <strike val="0"/>
        <condense val="0"/>
        <extend val="0"/>
        <outline val="0"/>
        <shadow val="0"/>
        <u val="none"/>
        <vertAlign val="baseline"/>
        <sz val="11"/>
        <color auto="1"/>
        <name val="Arial"/>
        <scheme val="none"/>
      </font>
    </dxf>
    <dxf>
      <font>
        <b val="0"/>
        <i val="0"/>
        <strike val="0"/>
        <condense val="0"/>
        <extend val="0"/>
        <outline val="0"/>
        <shadow val="0"/>
        <u val="none"/>
        <vertAlign val="baseline"/>
        <sz val="11"/>
        <color auto="1"/>
        <name val="Arial"/>
        <scheme val="none"/>
      </font>
    </dxf>
    <dxf>
      <font>
        <b val="0"/>
        <i val="0"/>
        <strike val="0"/>
        <condense val="0"/>
        <extend val="0"/>
        <outline val="0"/>
        <shadow val="0"/>
        <u val="none"/>
        <vertAlign val="baseline"/>
        <sz val="11"/>
        <color auto="1"/>
        <name val="Arial"/>
        <scheme val="none"/>
      </font>
    </dxf>
    <dxf>
      <font>
        <b val="0"/>
        <i val="0"/>
        <strike val="0"/>
        <condense val="0"/>
        <extend val="0"/>
        <outline val="0"/>
        <shadow val="0"/>
        <u val="none"/>
        <vertAlign val="baseline"/>
        <sz val="11"/>
        <color auto="1"/>
        <name val="Arial"/>
        <scheme val="none"/>
      </font>
    </dxf>
    <dxf>
      <font>
        <b val="0"/>
        <i val="0"/>
        <strike val="0"/>
        <condense val="0"/>
        <extend val="0"/>
        <outline val="0"/>
        <shadow val="0"/>
        <u val="none"/>
        <vertAlign val="baseline"/>
        <sz val="11"/>
        <color auto="1"/>
        <name val="Arial"/>
        <scheme val="none"/>
      </font>
    </dxf>
    <dxf>
      <font>
        <b val="0"/>
        <i val="0"/>
        <strike val="0"/>
        <condense val="0"/>
        <extend val="0"/>
        <outline val="0"/>
        <shadow val="0"/>
        <u val="none"/>
        <vertAlign val="baseline"/>
        <sz val="11"/>
        <color auto="1"/>
        <name val="Arial"/>
        <scheme val="none"/>
      </font>
    </dxf>
    <dxf>
      <font>
        <b val="0"/>
        <i val="0"/>
        <strike val="0"/>
        <condense val="0"/>
        <extend val="0"/>
        <outline val="0"/>
        <shadow val="0"/>
        <u val="none"/>
        <vertAlign val="baseline"/>
        <sz val="11"/>
        <color auto="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1"/>
        <color auto="1"/>
        <name val="Arial"/>
        <scheme val="none"/>
      </font>
      <fill>
        <patternFill patternType="none">
          <fgColor indexed="64"/>
          <bgColor auto="1"/>
        </patternFill>
      </fill>
      <alignment horizontal="center"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457435A-5126-4C9D-B90A-46FDDDFD5F10}" name="pedidos" displayName="pedidos" ref="A1:AD7973" totalsRowShown="0" headerRowDxfId="104" dataDxfId="103">
  <autoFilter ref="A1:AD7973" xr:uid="{6457435A-5126-4C9D-B90A-46FDDDFD5F10}"/>
  <tableColumns count="30">
    <tableColumn id="1" xr3:uid="{83EC291C-B0F7-40E1-9D5A-835BA93666CB}" name="ID da venda" dataDxfId="102"/>
    <tableColumn id="2" xr3:uid="{927AA170-C0E1-4BBD-B003-0593757986CC}" name="ID do Carrinho" dataDxfId="101"/>
    <tableColumn id="3" xr3:uid="{0D58B8E4-B160-4DA7-8001-490703029A6C}" name="Nome do Comprador" dataDxfId="100"/>
    <tableColumn id="4" xr3:uid="{38517119-1CC3-4898-B6F1-BF281CDE0F33}" name="Estado Frete" dataDxfId="99"/>
    <tableColumn id="5" xr3:uid="{7D1FA9B7-15E2-47B5-B672-3C53ACE852CC}" name="Código" dataDxfId="98"/>
    <tableColumn id="6" xr3:uid="{87C20A1D-85F9-43DE-9D0E-AF0DAAD2141E}" name="Título" dataDxfId="97"/>
    <tableColumn id="7" xr3:uid="{0675E867-74D0-4FE1-9535-C455AC0E50C4}" name="Conta" dataDxfId="96"/>
    <tableColumn id="8" xr3:uid="{3AB3CAE7-41C8-47A4-8DB5-7CBB122B71C2}" name="Modalidade" dataDxfId="95"/>
    <tableColumn id="9" xr3:uid="{F7703AA3-4590-4872-9F98-DB91CE392D42}" name="Ads" dataDxfId="94"/>
    <tableColumn id="10" xr3:uid="{27FFBB51-B85E-49E4-937D-46939829BBF8}" name="SKU" dataDxfId="93"/>
    <tableColumn id="11" xr3:uid="{C986B32B-7989-4537-9EAC-35500AF215AD}" name="Data" dataDxfId="92"/>
    <tableColumn id="12" xr3:uid="{BA0F637B-B94C-48C5-87B7-2CB1C4382D09}" name="Frete" dataDxfId="91"/>
    <tableColumn id="13" xr3:uid="{A113456C-AE6E-4704-B033-3C4DE5758C4E}" name="Valor Unit." dataDxfId="90" dataCellStyle="Moeda"/>
    <tableColumn id="14" xr3:uid="{2BCA15E0-251F-4552-808A-62C1E6C9626B}" name="Qtd." dataDxfId="89"/>
    <tableColumn id="15" xr3:uid="{0DBAAB44-BCEE-4D6E-B9A0-92F20366661C}" name="Faturamento" dataDxfId="88" dataCellStyle="Moeda"/>
    <tableColumn id="16" xr3:uid="{A12DA364-8D49-452B-A688-73055B76A731}" name="Custo (-)" dataDxfId="87" dataCellStyle="Moeda"/>
    <tableColumn id="17" xr3:uid="{CF8AECF5-92B8-4490-842D-94A3F8104074}" name="Imposto (-)" dataDxfId="86" dataCellStyle="Moeda"/>
    <tableColumn id="18" xr3:uid="{FCADB1A1-64B5-4783-A460-C34C0B51C266}" name="Tarifa de Venda (-)" dataDxfId="85" dataCellStyle="Moeda"/>
    <tableColumn id="19" xr3:uid="{39E43203-B1DF-426C-84FE-2C8EF8E779CE}" name="Frete Comprador (-)" dataDxfId="84" dataCellStyle="Moeda"/>
    <tableColumn id="20" xr3:uid="{0E3D2253-B667-40F9-96D4-63A41A877E06}" name="Frete Vendedor (-)" dataDxfId="83" dataCellStyle="Moeda"/>
    <tableColumn id="21" xr3:uid="{2F76B8C2-C738-4226-A9D0-F74AE243104C}" name="Margem Contrib. (=)" dataDxfId="82" dataCellStyle="Moeda"/>
    <tableColumn id="22" xr3:uid="{B752046B-7D5E-45D9-8C2F-46BAD408E241}" name="MC em %" dataDxfId="81" dataCellStyle="Porcentagem"/>
    <tableColumn id="23" xr3:uid="{CCCCED9A-7169-4549-B501-E87A98D9E73A}" name="Status Pedido" dataDxfId="80"/>
    <tableColumn id="24" xr3:uid="{3387984E-110B-45AB-8A69-BA6C49FCBEBB}" name="Pagamentos" dataDxfId="79"/>
    <tableColumn id="25" xr3:uid="{32A67AB7-4346-493F-8384-E57B954AFCCE}" name="Id Frete" dataDxfId="78"/>
    <tableColumn id="26" xr3:uid="{33839343-2368-4348-9A79-5D81A9BD5D6A}" name="Canal de Venda" dataDxfId="77"/>
    <tableColumn id="27" xr3:uid="{2FEE813D-5C7F-4116-A76B-CBEEF35A5F26}" name="Descrição do Produto" dataDxfId="76">
      <calculatedColumnFormula>VLOOKUP(J2, sku!B:C, 2, FALSE)</calculatedColumnFormula>
    </tableColumn>
    <tableColumn id="28" xr3:uid="{F032A91E-C422-46CB-9D23-C0C533085088}" name="Origem de Aquisição" dataDxfId="75">
      <calculatedColumnFormula>VLOOKUP(J2, sku!B:BM, 64, FALSE)</calculatedColumnFormula>
    </tableColumn>
    <tableColumn id="29" xr3:uid="{0CB00679-D72B-40B1-B08D-39F09B79B0EF}" name="SKU Parcial" dataDxfId="74">
      <calculatedColumnFormula>LEFT(pedidos[[#This Row],[SKU]],3)</calculatedColumnFormula>
    </tableColumn>
    <tableColumn id="30" xr3:uid="{3462DB46-4A1B-4694-87D4-E7AA904534C0}" name="Montadora" dataDxfId="73">
      <calculatedColumnFormula array="1">IFERROR(
  INDEX(
    montadora[Montadora],
    MATCH(TRUE,LEFT(J380,NÚCARACT(montadora[SKU Parcial]))=montadora[SKU Parcial],0)
  ),
  ""
)</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4AB5ABB-5A9E-47E7-94A6-DF44B393DE1D}" name="sku" displayName="sku" ref="A1:BM1433" totalsRowShown="0" headerRowDxfId="72" dataDxfId="71" tableBorderDxfId="70">
  <autoFilter ref="A1:BM1433" xr:uid="{64AB5ABB-5A9E-47E7-94A6-DF44B393DE1D}"/>
  <tableColumns count="65">
    <tableColumn id="1" xr3:uid="{BACEDE09-0924-4815-A7FD-565500023E1F}" name="ID" dataDxfId="69"/>
    <tableColumn id="2" xr3:uid="{5DB6FD41-8C50-4C97-8235-76E44D032A72}" name="Código (SKU)" dataDxfId="68"/>
    <tableColumn id="3" xr3:uid="{EB97395F-ECBF-4842-8F33-DC92C219CC9D}" name="Descrição" dataDxfId="67"/>
    <tableColumn id="4" xr3:uid="{3EFD8DD8-DC8C-4E3C-B587-EB03A8ABFEF2}" name="Unidade" dataDxfId="66"/>
    <tableColumn id="5" xr3:uid="{495DCB7F-107C-416D-9F7A-7FAD360FE073}" name="Classificação fiscal" dataDxfId="65"/>
    <tableColumn id="6" xr3:uid="{4C0BDCA4-6DCC-44F9-8796-9DDB9C81E4AC}" name="Origem" dataDxfId="64"/>
    <tableColumn id="7" xr3:uid="{F2635977-8D31-401B-98C1-ADDFA435A4DE}" name="Preço" dataDxfId="63"/>
    <tableColumn id="8" xr3:uid="{6DF0ED5B-1701-4C3B-A565-2E7C2761C736}" name="Valor IPI fixo" dataDxfId="62"/>
    <tableColumn id="9" xr3:uid="{B8816287-3802-44B5-A712-5372B13763AD}" name="Observações" dataDxfId="61"/>
    <tableColumn id="10" xr3:uid="{47255CD1-BFBD-4995-BA9F-35D03DD9B998}" name="Situação" dataDxfId="60"/>
    <tableColumn id="11" xr3:uid="{702ED306-9FAF-4545-9716-436603BBCECB}" name="Estoque" dataDxfId="59"/>
    <tableColumn id="12" xr3:uid="{A9A15F2C-E357-4975-973B-B26B090F35F8}" name="Preço de custo" dataDxfId="58"/>
    <tableColumn id="13" xr3:uid="{2538E6A0-96E4-4925-9068-52FDBDCCECDB}" name="Cód do Fornecedor" dataDxfId="57"/>
    <tableColumn id="14" xr3:uid="{B514021D-0E96-4A16-93ED-F6230E7ECE00}" name="Fornecedor" dataDxfId="56"/>
    <tableColumn id="15" xr3:uid="{2CEA3167-C691-4A20-ABCF-AA691ECCA1ED}" name="Localização" dataDxfId="55"/>
    <tableColumn id="16" xr3:uid="{412D460A-4F6A-417A-BA93-697859408CE3}" name="Estoque máximo" dataDxfId="54"/>
    <tableColumn id="17" xr3:uid="{6A3CCAE2-EEB8-4AC2-97D7-67F8296666DE}" name="Estoque mínimo" dataDxfId="53"/>
    <tableColumn id="18" xr3:uid="{38ED9A5F-28BE-4C67-A394-6072894ADB5E}" name="Peso líquido (Kg)" dataDxfId="52"/>
    <tableColumn id="19" xr3:uid="{38A69F8C-872D-4B39-B7C1-58D8A1031852}" name="Peso bruto (Kg)" dataDxfId="51"/>
    <tableColumn id="20" xr3:uid="{104E62CA-7AF0-4D32-9179-88CEFB11C4B3}" name="GTIN/EAN" dataDxfId="50"/>
    <tableColumn id="21" xr3:uid="{5C3D9218-1676-49A4-928A-D93AE28CB11F}" name="GTIN/EAN tributável" dataDxfId="49"/>
    <tableColumn id="22" xr3:uid="{141A2EF9-E444-4635-B776-45595A5535C8}" name="Descrição complementar" dataDxfId="48"/>
    <tableColumn id="23" xr3:uid="{25F99296-3FD2-4639-A04A-797B9413BA4D}" name="CEST" dataDxfId="47"/>
    <tableColumn id="24" xr3:uid="{0AC7109D-77AF-4981-95EF-EFE3B9012BE0}" name="Código de Enquadramento IPI" dataDxfId="46"/>
    <tableColumn id="25" xr3:uid="{3219ECC2-2941-444B-BFF3-B3F210BA6EC9}" name="Formato embalagem" dataDxfId="45"/>
    <tableColumn id="26" xr3:uid="{5B2EEE9C-BB9A-40B2-8D0D-75E23C2A81A2}" name="Largura embalagem" dataDxfId="44"/>
    <tableColumn id="27" xr3:uid="{91ED8871-2F3A-4B65-BF7C-9A5811605DFF}" name="Altura embalagem" dataDxfId="43"/>
    <tableColumn id="28" xr3:uid="{B4ABBD30-87DC-4A1E-ACAF-4B37AF8AB974}" name="Comprimento embalagem" dataDxfId="42"/>
    <tableColumn id="29" xr3:uid="{DB8F3B2D-7310-467E-9E16-2710D7B655B6}" name="Diâmetro embalagem" dataDxfId="41"/>
    <tableColumn id="30" xr3:uid="{E190EF92-EFE5-4668-9D36-989B0F941214}" name="Tipo do produto" dataDxfId="40"/>
    <tableColumn id="31" xr3:uid="{CC71CEFD-DC0B-4348-9B6C-A626B78563B9}" name="URL imagem 1" dataDxfId="39"/>
    <tableColumn id="32" xr3:uid="{8E8A3875-6DBC-445B-8660-E472FB74724B}" name="URL imagem 2" dataDxfId="38"/>
    <tableColumn id="33" xr3:uid="{43401F93-7133-4533-B4CC-D947935D0399}" name="URL imagem 3" dataDxfId="37"/>
    <tableColumn id="34" xr3:uid="{95C45052-6AB5-41E3-ADC7-267764891570}" name="URL imagem 4" dataDxfId="36"/>
    <tableColumn id="35" xr3:uid="{9F78A858-877D-4F57-90D6-DD6E2F72897C}" name="URL imagem 5" dataDxfId="35"/>
    <tableColumn id="36" xr3:uid="{679D60AA-7611-4258-AD84-1EB4B5A07A3C}" name="URL imagem 6" dataDxfId="34"/>
    <tableColumn id="37" xr3:uid="{7F077DF7-E0CE-4D9F-9E84-CD22F7D860E9}" name="Categoria" dataDxfId="33"/>
    <tableColumn id="38" xr3:uid="{94A404F7-9AE3-4542-B033-8AAFE93F8896}" name="Código do pai" dataDxfId="32"/>
    <tableColumn id="39" xr3:uid="{B5255AE2-C4B4-41BF-913D-80562B7E4D21}" name="Variações" dataDxfId="31"/>
    <tableColumn id="40" xr3:uid="{B98632A7-F8E6-4339-B86C-CAFD673FBC12}" name="Marca" dataDxfId="30"/>
    <tableColumn id="41" xr3:uid="{59986D00-C3E3-4B2A-B13A-F30A9FBFB0B2}" name="Garantia" dataDxfId="29"/>
    <tableColumn id="42" xr3:uid="{9608052F-5E21-48DF-9925-583C2021A5FF}" name="Sob encomenda" dataDxfId="28"/>
    <tableColumn id="43" xr3:uid="{F403C62B-71F4-432D-8CF6-D915EDA3A143}" name="Preço promocional" dataDxfId="27"/>
    <tableColumn id="44" xr3:uid="{2C99FCBA-C421-47E5-99DE-A4B0D566B1BA}" name="URL imagem externa 1" dataDxfId="26"/>
    <tableColumn id="45" xr3:uid="{5BB9D361-8210-4EE7-A660-F5719DE7456A}" name="URL imagem externa 2" dataDxfId="25"/>
    <tableColumn id="46" xr3:uid="{94D33631-955C-417D-930E-0AB83A0B201A}" name="URL imagem externa 3" dataDxfId="24"/>
    <tableColumn id="47" xr3:uid="{273709C7-6869-4D28-9DBC-19123EAF47E4}" name="URL imagem externa 4" dataDxfId="23"/>
    <tableColumn id="48" xr3:uid="{EEC0118C-1807-4A92-A32A-DDB78CB06A1A}" name="URL imagem externa 5" dataDxfId="22"/>
    <tableColumn id="49" xr3:uid="{4D7B674A-0129-45C2-A33D-63B41DC05E23}" name="URL imagem externa 6" dataDxfId="21"/>
    <tableColumn id="50" xr3:uid="{0B1C664E-85CB-4F1A-945A-E2FB215223A4}" name="Link do vídeo" dataDxfId="20"/>
    <tableColumn id="51" xr3:uid="{B1F5141F-F3A6-45FE-ADB1-99D7030B42A6}" name="Título SEO" dataDxfId="19"/>
    <tableColumn id="52" xr3:uid="{838F9833-1D99-4F84-8495-87FB39F6BFDB}" name="Descrição SEO" dataDxfId="18"/>
    <tableColumn id="53" xr3:uid="{F67A23CB-0756-4BE9-9A04-37C7E14BE404}" name="Palavras chave SEO" dataDxfId="17"/>
    <tableColumn id="54" xr3:uid="{EA801844-588A-4671-82E6-1EE7748A1F6A}" name="Slug" dataDxfId="16"/>
    <tableColumn id="55" xr3:uid="{9FE2217B-8B23-420C-ACEB-B8868743D5E4}" name="Dias para preparação" dataDxfId="15"/>
    <tableColumn id="56" xr3:uid="{7F1DB5A1-C222-4BDB-8B5A-8E332464052C}" name="Controlar lotes" dataDxfId="14"/>
    <tableColumn id="57" xr3:uid="{7818FDC4-7931-4E03-84EC-12105583F778}" name="Unidade por caixa" dataDxfId="13"/>
    <tableColumn id="58" xr3:uid="{D46622F8-F50A-4580-993B-88F033851994}" name="URL imagem externa 7" dataDxfId="12"/>
    <tableColumn id="59" xr3:uid="{781A5415-E5E7-40C6-8CC5-001117C06666}" name="URL imagem externa 8" dataDxfId="11"/>
    <tableColumn id="60" xr3:uid="{B260B74D-9352-44BA-BB89-A5A3875678B5}" name="URL imagem externa 9" dataDxfId="10"/>
    <tableColumn id="61" xr3:uid="{5E3596AD-69C0-4A9E-B847-42F811667586}" name="URL imagem externa 10" dataDxfId="9"/>
    <tableColumn id="62" xr3:uid="{F923E65E-2B88-44BC-A935-1B9DAC6D040F}" name="Markup" dataDxfId="8"/>
    <tableColumn id="63" xr3:uid="{D383C142-5C7D-4355-8A83-E8448E46F231}" name="Permitir inclusão nas vendas" dataDxfId="7"/>
    <tableColumn id="64" xr3:uid="{9B0DA822-ADFD-4F7F-91E2-6FE5F7879A2D}" name="EX TIPI" dataDxfId="6"/>
    <tableColumn id="65" xr3:uid="{AE836497-419F-4F88-9643-0C78F56ED071}" name="Tipo de Produto" dataDxfId="5"/>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3993350-7686-4556-B82F-0EF1CD5484DF}" name="montadora" displayName="montadora" ref="A1:B37" totalsRowShown="0" headerRowDxfId="4" dataDxfId="3" tableBorderDxfId="2">
  <autoFilter ref="A1:B37" xr:uid="{E3993350-7686-4556-B82F-0EF1CD5484DF}"/>
  <sortState xmlns:xlrd2="http://schemas.microsoft.com/office/spreadsheetml/2017/richdata2" ref="A2:B37">
    <sortCondition ref="B1:B37"/>
  </sortState>
  <tableColumns count="2">
    <tableColumn id="1" xr3:uid="{55DB60A4-DAE5-48AD-A150-7EDF22FBD0C3}" name="SKU Parcial" dataDxfId="1"/>
    <tableColumn id="2" xr3:uid="{5A3CC821-9F5A-4753-BD0F-158BA9B82987}" name="Montadora" dataDxfId="0"/>
  </tableColumns>
  <tableStyleInfo name="TableStyleLight1"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7973"/>
  <sheetViews>
    <sheetView tabSelected="1" topLeftCell="G1" workbookViewId="0">
      <selection activeCell="O3" sqref="O3"/>
    </sheetView>
  </sheetViews>
  <sheetFormatPr defaultRowHeight="15" x14ac:dyDescent="0.25"/>
  <cols>
    <col min="1" max="1" width="22.28515625" style="29" bestFit="1" customWidth="1"/>
    <col min="2" max="2" width="20.7109375" style="29" bestFit="1" customWidth="1"/>
    <col min="3" max="3" width="65.7109375" style="29" bestFit="1" customWidth="1"/>
    <col min="4" max="4" width="20.28515625" style="29" bestFit="1" customWidth="1"/>
    <col min="5" max="5" width="16.85546875" style="29" bestFit="1" customWidth="1"/>
    <col min="6" max="6" width="125.140625" style="29" bestFit="1" customWidth="1"/>
    <col min="7" max="7" width="11.5703125" style="29" bestFit="1" customWidth="1"/>
    <col min="8" max="8" width="17.28515625" style="29" bestFit="1" customWidth="1"/>
    <col min="9" max="9" width="9.5703125" style="29" bestFit="1" customWidth="1"/>
    <col min="10" max="10" width="51.42578125" style="29" bestFit="1" customWidth="1"/>
    <col min="11" max="11" width="11.28515625" style="47" bestFit="1" customWidth="1"/>
    <col min="12" max="12" width="16" style="29" bestFit="1" customWidth="1"/>
    <col min="13" max="13" width="16.5703125" style="48" bestFit="1" customWidth="1"/>
    <col min="14" max="14" width="9.85546875" style="29" bestFit="1" customWidth="1"/>
    <col min="15" max="15" width="19" style="48" bestFit="1" customWidth="1"/>
    <col min="16" max="16" width="14.85546875" style="48" bestFit="1" customWidth="1"/>
    <col min="17" max="17" width="17" style="48" bestFit="1" customWidth="1"/>
    <col min="18" max="18" width="25" style="48" bestFit="1" customWidth="1"/>
    <col min="19" max="19" width="26.140625" style="48" bestFit="1" customWidth="1"/>
    <col min="20" max="20" width="24.7109375" style="48" bestFit="1" customWidth="1"/>
    <col min="21" max="21" width="26.140625" style="48" bestFit="1" customWidth="1"/>
    <col min="22" max="22" width="15.140625" style="29" bestFit="1" customWidth="1"/>
    <col min="23" max="23" width="19.85546875" style="29" bestFit="1" customWidth="1"/>
    <col min="24" max="24" width="29.5703125" style="29" bestFit="1" customWidth="1"/>
    <col min="25" max="25" width="13.7109375" style="29" bestFit="1" customWidth="1"/>
    <col min="26" max="26" width="14.42578125" style="29" bestFit="1" customWidth="1"/>
    <col min="27" max="27" width="116.140625" style="29" bestFit="1" customWidth="1"/>
    <col min="28" max="28" width="26.7109375" style="29" bestFit="1" customWidth="1"/>
    <col min="29" max="29" width="12.42578125" style="29" bestFit="1" customWidth="1"/>
    <col min="30" max="30" width="14.140625" style="29" bestFit="1" customWidth="1"/>
    <col min="31" max="16384" width="9.140625" style="29"/>
  </cols>
  <sheetData>
    <row r="1" spans="1:30" ht="28.5" x14ac:dyDescent="0.25">
      <c r="A1" s="38" t="s">
        <v>0</v>
      </c>
      <c r="B1" s="38" t="s">
        <v>1</v>
      </c>
      <c r="C1" s="38" t="s">
        <v>2</v>
      </c>
      <c r="D1" s="38" t="s">
        <v>3</v>
      </c>
      <c r="E1" s="38" t="s">
        <v>4</v>
      </c>
      <c r="F1" s="38" t="s">
        <v>5</v>
      </c>
      <c r="G1" s="38" t="s">
        <v>6</v>
      </c>
      <c r="H1" s="38" t="s">
        <v>7</v>
      </c>
      <c r="I1" s="38" t="s">
        <v>8</v>
      </c>
      <c r="J1" s="38" t="s">
        <v>9</v>
      </c>
      <c r="K1" s="39" t="s">
        <v>10</v>
      </c>
      <c r="L1" s="40" t="s">
        <v>11</v>
      </c>
      <c r="M1" s="41" t="s">
        <v>12</v>
      </c>
      <c r="N1" s="38" t="s">
        <v>13</v>
      </c>
      <c r="O1" s="41" t="s">
        <v>11226</v>
      </c>
      <c r="P1" s="41" t="s">
        <v>14</v>
      </c>
      <c r="Q1" s="41" t="s">
        <v>15</v>
      </c>
      <c r="R1" s="41" t="s">
        <v>16</v>
      </c>
      <c r="S1" s="41" t="s">
        <v>17</v>
      </c>
      <c r="T1" s="41" t="s">
        <v>18</v>
      </c>
      <c r="U1" s="41" t="s">
        <v>19</v>
      </c>
      <c r="V1" s="38" t="s">
        <v>20</v>
      </c>
      <c r="W1" s="38" t="s">
        <v>21</v>
      </c>
      <c r="X1" s="38" t="s">
        <v>22</v>
      </c>
      <c r="Y1" s="38" t="s">
        <v>23</v>
      </c>
      <c r="Z1" s="38" t="s">
        <v>7979</v>
      </c>
      <c r="AA1" s="38" t="s">
        <v>22250</v>
      </c>
      <c r="AB1" s="40" t="s">
        <v>25443</v>
      </c>
      <c r="AC1" s="40" t="s">
        <v>22261</v>
      </c>
      <c r="AD1" s="38" t="s">
        <v>22262</v>
      </c>
    </row>
    <row r="2" spans="1:30" customFormat="1" x14ac:dyDescent="0.25">
      <c r="A2" s="1" t="s">
        <v>3892</v>
      </c>
      <c r="B2" s="1" t="s">
        <v>3893</v>
      </c>
      <c r="C2" s="1" t="s">
        <v>3894</v>
      </c>
      <c r="D2" s="1" t="s">
        <v>27</v>
      </c>
      <c r="E2" s="1" t="s">
        <v>3895</v>
      </c>
      <c r="F2" s="1" t="s">
        <v>3896</v>
      </c>
      <c r="G2" s="6" t="s">
        <v>11227</v>
      </c>
      <c r="H2" s="13" t="s">
        <v>30</v>
      </c>
      <c r="I2" s="1" t="s">
        <v>36</v>
      </c>
      <c r="J2" s="1">
        <v>182082367021</v>
      </c>
      <c r="K2" s="15">
        <v>45824</v>
      </c>
      <c r="L2" s="11" t="s">
        <v>11229</v>
      </c>
      <c r="M2" s="26">
        <v>43.5</v>
      </c>
      <c r="N2" s="13">
        <v>1</v>
      </c>
      <c r="O2" s="26">
        <v>43.5</v>
      </c>
      <c r="P2" s="26">
        <v>13.28</v>
      </c>
      <c r="Q2" s="26">
        <v>3.58</v>
      </c>
      <c r="R2" s="26">
        <v>11.72</v>
      </c>
      <c r="S2" s="26">
        <v>0</v>
      </c>
      <c r="T2" s="26">
        <v>0</v>
      </c>
      <c r="U2" s="26">
        <v>14.92</v>
      </c>
      <c r="V2" s="17">
        <v>0.34300000000000003</v>
      </c>
      <c r="W2" s="1" t="s">
        <v>34</v>
      </c>
      <c r="X2" s="3"/>
      <c r="Y2" s="3"/>
      <c r="Z2" s="5" t="s">
        <v>7980</v>
      </c>
      <c r="AA2" s="5" t="e">
        <f>VLOOKUP(J2, sku!B:C, 2, FALSE)</f>
        <v>#N/A</v>
      </c>
      <c r="AB2" s="3" t="e">
        <f>VLOOKUP(J2, sku!B:BM, 64, FALSE)</f>
        <v>#N/A</v>
      </c>
      <c r="AC2" s="3" t="str">
        <f>LEFT(pedidos[[#This Row],[SKU]],3)</f>
        <v>182</v>
      </c>
      <c r="AD2" s="36" t="str" cm="1">
        <f t="array" aca="1" ref="AD2" ca="1">IFERROR(
  INDEX(
    montadora[Montadora],
    MATCH(TRUE,LEFT(J380,NÚCARACT(montadora[SKU Parcial]))=montadora[SKU Parcial],0)
  ),
  ""
)</f>
        <v/>
      </c>
    </row>
    <row r="3" spans="1:30" customFormat="1" x14ac:dyDescent="0.25">
      <c r="A3" s="1" t="s">
        <v>5770</v>
      </c>
      <c r="B3" s="1" t="s">
        <v>5771</v>
      </c>
      <c r="C3" s="1" t="s">
        <v>5772</v>
      </c>
      <c r="D3" s="1" t="s">
        <v>420</v>
      </c>
      <c r="E3" s="1" t="s">
        <v>3397</v>
      </c>
      <c r="F3" s="1" t="s">
        <v>3279</v>
      </c>
      <c r="G3" s="6" t="s">
        <v>11227</v>
      </c>
      <c r="H3" s="13" t="s">
        <v>30</v>
      </c>
      <c r="I3" s="1" t="s">
        <v>36</v>
      </c>
      <c r="J3" s="1">
        <v>182082367021</v>
      </c>
      <c r="K3" s="15">
        <v>45819</v>
      </c>
      <c r="L3" s="11" t="s">
        <v>11229</v>
      </c>
      <c r="M3" s="26">
        <v>26.8</v>
      </c>
      <c r="N3" s="13">
        <v>1</v>
      </c>
      <c r="O3" s="26">
        <v>26.8</v>
      </c>
      <c r="P3" s="26">
        <v>13.28</v>
      </c>
      <c r="Q3" s="26">
        <v>2.2000000000000002</v>
      </c>
      <c r="R3" s="26">
        <v>9.4700000000000006</v>
      </c>
      <c r="S3" s="26">
        <v>0</v>
      </c>
      <c r="T3" s="26">
        <v>0</v>
      </c>
      <c r="U3" s="26">
        <v>1.85</v>
      </c>
      <c r="V3" s="17">
        <v>6.9000000000000006E-2</v>
      </c>
      <c r="W3" s="1" t="s">
        <v>34</v>
      </c>
      <c r="X3" s="3"/>
      <c r="Y3" s="3"/>
      <c r="Z3" s="5" t="s">
        <v>7980</v>
      </c>
      <c r="AA3" s="5" t="e">
        <f>VLOOKUP(J3, sku!B:C, 2, FALSE)</f>
        <v>#N/A</v>
      </c>
      <c r="AB3" s="3" t="e">
        <f>VLOOKUP(J3, sku!B:BM, 64, FALSE)</f>
        <v>#N/A</v>
      </c>
      <c r="AC3" s="3" t="str">
        <f>LEFT(pedidos[[#This Row],[SKU]],3)</f>
        <v>182</v>
      </c>
      <c r="AD3" s="36" t="str" cm="1">
        <f t="array" aca="1" ref="AD3" ca="1">IFERROR(
  INDEX(
    montadora[Montadora],
    MATCH(TRUE,LEFT(J382,NÚCARACT(montadora[SKU Parcial]))=montadora[SKU Parcial],0)
  ),
  ""
)</f>
        <v/>
      </c>
    </row>
    <row r="4" spans="1:30" x14ac:dyDescent="0.25">
      <c r="A4" s="42" t="s">
        <v>10347</v>
      </c>
      <c r="B4" s="42"/>
      <c r="C4" s="42"/>
      <c r="D4" s="42"/>
      <c r="E4" s="42">
        <v>23093662668</v>
      </c>
      <c r="F4" s="42" t="s">
        <v>8348</v>
      </c>
      <c r="G4" s="42" t="s">
        <v>11228</v>
      </c>
      <c r="H4" s="12"/>
      <c r="I4" s="42"/>
      <c r="J4" s="42" t="s">
        <v>41</v>
      </c>
      <c r="K4" s="14">
        <v>45828</v>
      </c>
      <c r="L4" s="12" t="s">
        <v>8443</v>
      </c>
      <c r="M4" s="44">
        <v>38.799999999999997</v>
      </c>
      <c r="N4" s="12">
        <v>1</v>
      </c>
      <c r="O4" s="44">
        <v>38.799999999999997</v>
      </c>
      <c r="P4" s="44">
        <v>0</v>
      </c>
      <c r="Q4" s="44">
        <v>1.44</v>
      </c>
      <c r="R4" s="44">
        <v>11.76</v>
      </c>
      <c r="S4" s="44">
        <v>0</v>
      </c>
      <c r="T4" s="44">
        <v>0</v>
      </c>
      <c r="U4" s="44">
        <v>25.6</v>
      </c>
      <c r="V4" s="18">
        <v>0.65969999999999995</v>
      </c>
      <c r="W4" s="42" t="s">
        <v>34</v>
      </c>
      <c r="X4" s="43"/>
      <c r="Y4" s="43"/>
      <c r="Z4" s="43" t="s">
        <v>8442</v>
      </c>
      <c r="AA4" s="43" t="str">
        <f>VLOOKUP(J4, sku!B:C, 2, FALSE)</f>
        <v>Adesivo Lixa Decorado Para Patinete Elétrico Xiaomi M365 S08</v>
      </c>
      <c r="AB4" s="45" t="str">
        <f>VLOOKUP(J4, sku!B:BM, 64, FALSE)</f>
        <v>Importação</v>
      </c>
      <c r="AC4" s="45" t="str">
        <f>LEFT(pedidos[[#This Row],[SKU]],3)</f>
        <v>M-4</v>
      </c>
      <c r="AD4" s="36" t="str" cm="1">
        <f t="array" aca="1" ref="AD4" ca="1">IFERROR(
  INDEX(
    montadora[Montadora],
    MATCH(TRUE,LEFT(J383,NÚCARACT(montadora[SKU Parcial]))=montadora[SKU Parcial],0)
  ),
  ""
)</f>
        <v/>
      </c>
    </row>
    <row r="5" spans="1:30" x14ac:dyDescent="0.25">
      <c r="A5" s="42" t="s">
        <v>7981</v>
      </c>
      <c r="B5" s="42"/>
      <c r="C5" s="42"/>
      <c r="D5" s="42"/>
      <c r="E5" s="42">
        <v>21397976790</v>
      </c>
      <c r="F5" s="42" t="s">
        <v>8348</v>
      </c>
      <c r="G5" s="42" t="s">
        <v>11227</v>
      </c>
      <c r="H5" s="12"/>
      <c r="I5" s="42"/>
      <c r="J5" s="42" t="s">
        <v>41</v>
      </c>
      <c r="K5" s="14">
        <v>45823</v>
      </c>
      <c r="L5" s="12" t="s">
        <v>8443</v>
      </c>
      <c r="M5" s="44">
        <v>39.799999999999997</v>
      </c>
      <c r="N5" s="12">
        <v>1</v>
      </c>
      <c r="O5" s="44">
        <v>39.799999999999997</v>
      </c>
      <c r="P5" s="44">
        <v>0</v>
      </c>
      <c r="Q5" s="44">
        <v>3.28</v>
      </c>
      <c r="R5" s="44">
        <v>12.76</v>
      </c>
      <c r="S5" s="44">
        <v>0</v>
      </c>
      <c r="T5" s="44">
        <v>0</v>
      </c>
      <c r="U5" s="44">
        <v>23.76</v>
      </c>
      <c r="V5" s="18">
        <v>0.59709999999999996</v>
      </c>
      <c r="W5" s="42" t="s">
        <v>34</v>
      </c>
      <c r="X5" s="43"/>
      <c r="Y5" s="43"/>
      <c r="Z5" s="43" t="s">
        <v>8442</v>
      </c>
      <c r="AA5" s="43" t="str">
        <f>VLOOKUP(J5, sku!B:C, 2, FALSE)</f>
        <v>Adesivo Lixa Decorado Para Patinete Elétrico Xiaomi M365 S08</v>
      </c>
      <c r="AB5" s="45" t="str">
        <f>VLOOKUP(J5, sku!B:BM, 64, FALSE)</f>
        <v>Importação</v>
      </c>
      <c r="AC5" s="45" t="str">
        <f>LEFT(pedidos[[#This Row],[SKU]],3)</f>
        <v>M-4</v>
      </c>
      <c r="AD5" s="36" t="str" cm="1">
        <f t="array" aca="1" ref="AD5" ca="1">IFERROR(
  INDEX(
    montadora[Montadora],
    MATCH(TRUE,LEFT(J387,NÚCARACT(montadora[SKU Parcial]))=montadora[SKU Parcial],0)
  ),
  ""
)</f>
        <v/>
      </c>
    </row>
    <row r="6" spans="1:30" x14ac:dyDescent="0.25">
      <c r="A6" s="42" t="s">
        <v>7982</v>
      </c>
      <c r="B6" s="42"/>
      <c r="C6" s="42"/>
      <c r="D6" s="42"/>
      <c r="E6" s="42">
        <v>21397976790</v>
      </c>
      <c r="F6" s="42" t="s">
        <v>8348</v>
      </c>
      <c r="G6" s="42" t="s">
        <v>11227</v>
      </c>
      <c r="H6" s="12"/>
      <c r="I6" s="42"/>
      <c r="J6" s="42" t="s">
        <v>41</v>
      </c>
      <c r="K6" s="14">
        <v>45822</v>
      </c>
      <c r="L6" s="12" t="s">
        <v>8443</v>
      </c>
      <c r="M6" s="44">
        <v>39.799999999999997</v>
      </c>
      <c r="N6" s="12">
        <v>1</v>
      </c>
      <c r="O6" s="44">
        <v>39.799999999999997</v>
      </c>
      <c r="P6" s="44">
        <v>0</v>
      </c>
      <c r="Q6" s="44">
        <v>3.28</v>
      </c>
      <c r="R6" s="44">
        <v>12.76</v>
      </c>
      <c r="S6" s="44">
        <v>0</v>
      </c>
      <c r="T6" s="44">
        <v>0</v>
      </c>
      <c r="U6" s="44">
        <v>23.76</v>
      </c>
      <c r="V6" s="18">
        <v>0.59709999999999996</v>
      </c>
      <c r="W6" s="42" t="s">
        <v>34</v>
      </c>
      <c r="X6" s="43"/>
      <c r="Y6" s="43"/>
      <c r="Z6" s="43" t="s">
        <v>8442</v>
      </c>
      <c r="AA6" s="43" t="str">
        <f>VLOOKUP(J6, sku!B:C, 2, FALSE)</f>
        <v>Adesivo Lixa Decorado Para Patinete Elétrico Xiaomi M365 S08</v>
      </c>
      <c r="AB6" s="45" t="str">
        <f>VLOOKUP(J6, sku!B:BM, 64, FALSE)</f>
        <v>Importação</v>
      </c>
      <c r="AC6" s="45" t="str">
        <f>LEFT(pedidos[[#This Row],[SKU]],3)</f>
        <v>M-4</v>
      </c>
      <c r="AD6" s="36" t="str" cm="1">
        <f t="array" aca="1" ref="AD6" ca="1">IFERROR(
  INDEX(
    montadora[Montadora],
    MATCH(TRUE,LEFT(#REF!,NÚCARACT(montadora[SKU Parcial]))=montadora[SKU Parcial],0)
  ),
  ""
)</f>
        <v/>
      </c>
    </row>
    <row r="7" spans="1:30" customFormat="1" x14ac:dyDescent="0.25">
      <c r="A7" s="1" t="s">
        <v>5823</v>
      </c>
      <c r="B7" s="1" t="s">
        <v>36</v>
      </c>
      <c r="C7" s="1" t="s">
        <v>749</v>
      </c>
      <c r="D7" s="1" t="s">
        <v>27</v>
      </c>
      <c r="E7" s="1" t="s">
        <v>46</v>
      </c>
      <c r="F7" s="1" t="s">
        <v>40</v>
      </c>
      <c r="G7" s="6" t="s">
        <v>11227</v>
      </c>
      <c r="H7" s="13" t="s">
        <v>47</v>
      </c>
      <c r="I7" s="1" t="s">
        <v>36</v>
      </c>
      <c r="J7" s="1" t="s">
        <v>41</v>
      </c>
      <c r="K7" s="15">
        <v>45791</v>
      </c>
      <c r="L7" s="11" t="s">
        <v>11229</v>
      </c>
      <c r="M7" s="26">
        <v>39.9</v>
      </c>
      <c r="N7" s="13">
        <v>1</v>
      </c>
      <c r="O7" s="26">
        <v>57.8</v>
      </c>
      <c r="P7" s="26">
        <v>0</v>
      </c>
      <c r="Q7" s="26">
        <v>3.04</v>
      </c>
      <c r="R7" s="26">
        <v>13.28</v>
      </c>
      <c r="S7" s="26">
        <v>17.899999999999999</v>
      </c>
      <c r="T7" s="26">
        <v>0</v>
      </c>
      <c r="U7" s="26">
        <v>23.58</v>
      </c>
      <c r="V7" s="17">
        <v>0.59099999999999997</v>
      </c>
      <c r="W7" s="1" t="s">
        <v>34</v>
      </c>
      <c r="X7" s="3"/>
      <c r="Y7" s="3"/>
      <c r="Z7" s="5" t="s">
        <v>7980</v>
      </c>
      <c r="AA7" s="5" t="str">
        <f>VLOOKUP(J7, sku!B:C, 2, FALSE)</f>
        <v>Adesivo Lixa Decorado Para Patinete Elétrico Xiaomi M365 S08</v>
      </c>
      <c r="AB7" s="3" t="str">
        <f>VLOOKUP(J7, sku!B:BM, 64, FALSE)</f>
        <v>Importação</v>
      </c>
      <c r="AC7" s="3" t="str">
        <f>LEFT(pedidos[[#This Row],[SKU]],3)</f>
        <v>M-4</v>
      </c>
      <c r="AD7" s="36" t="str" cm="1">
        <f t="array" aca="1" ref="AD7" ca="1">IFERROR(
  INDEX(
    montadora[Montadora],
    MATCH(TRUE,LEFT(J392,NÚCARACT(montadora[SKU Parcial]))=montadora[SKU Parcial],0)
  ),
  ""
)</f>
        <v/>
      </c>
    </row>
    <row r="8" spans="1:30" customFormat="1" x14ac:dyDescent="0.25">
      <c r="A8" s="1" t="s">
        <v>5824</v>
      </c>
      <c r="B8" s="1" t="s">
        <v>36</v>
      </c>
      <c r="C8" s="1" t="s">
        <v>5825</v>
      </c>
      <c r="D8" s="1" t="s">
        <v>45</v>
      </c>
      <c r="E8" s="1" t="s">
        <v>46</v>
      </c>
      <c r="F8" s="1" t="s">
        <v>40</v>
      </c>
      <c r="G8" s="6" t="s">
        <v>11227</v>
      </c>
      <c r="H8" s="13" t="s">
        <v>47</v>
      </c>
      <c r="I8" s="1" t="s">
        <v>36</v>
      </c>
      <c r="J8" s="1" t="s">
        <v>41</v>
      </c>
      <c r="K8" s="15">
        <v>45800</v>
      </c>
      <c r="L8" s="11" t="s">
        <v>11229</v>
      </c>
      <c r="M8" s="26">
        <v>39.9</v>
      </c>
      <c r="N8" s="13">
        <v>1</v>
      </c>
      <c r="O8" s="26">
        <v>60.89</v>
      </c>
      <c r="P8" s="26">
        <v>0</v>
      </c>
      <c r="Q8" s="26">
        <v>3.04</v>
      </c>
      <c r="R8" s="26">
        <v>13.28</v>
      </c>
      <c r="S8" s="26">
        <v>20.99</v>
      </c>
      <c r="T8" s="26">
        <v>0</v>
      </c>
      <c r="U8" s="26">
        <v>23.58</v>
      </c>
      <c r="V8" s="17">
        <v>0.59099999999999997</v>
      </c>
      <c r="W8" s="1" t="s">
        <v>34</v>
      </c>
      <c r="X8" s="3"/>
      <c r="Y8" s="3"/>
      <c r="Z8" s="5" t="s">
        <v>7980</v>
      </c>
      <c r="AA8" s="5" t="str">
        <f>VLOOKUP(J8, sku!B:C, 2, FALSE)</f>
        <v>Adesivo Lixa Decorado Para Patinete Elétrico Xiaomi M365 S08</v>
      </c>
      <c r="AB8" s="3" t="str">
        <f>VLOOKUP(J8, sku!B:BM, 64, FALSE)</f>
        <v>Importação</v>
      </c>
      <c r="AC8" s="3" t="str">
        <f>LEFT(pedidos[[#This Row],[SKU]],3)</f>
        <v>M-4</v>
      </c>
      <c r="AD8" s="36" t="str" cm="1">
        <f t="array" aca="1" ref="AD8" ca="1">IFERROR(
  INDEX(
    montadora[Montadora],
    MATCH(TRUE,LEFT(J393,NÚCARACT(montadora[SKU Parcial]))=montadora[SKU Parcial],0)
  ),
  ""
)</f>
        <v/>
      </c>
    </row>
    <row r="9" spans="1:30" customFormat="1" x14ac:dyDescent="0.25">
      <c r="A9" s="1" t="s">
        <v>3439</v>
      </c>
      <c r="B9" s="1" t="s">
        <v>3440</v>
      </c>
      <c r="C9" s="1" t="s">
        <v>3441</v>
      </c>
      <c r="D9" s="1" t="s">
        <v>27</v>
      </c>
      <c r="E9" s="1" t="s">
        <v>46</v>
      </c>
      <c r="F9" s="1" t="s">
        <v>40</v>
      </c>
      <c r="G9" s="6" t="s">
        <v>11227</v>
      </c>
      <c r="H9" s="13" t="s">
        <v>47</v>
      </c>
      <c r="I9" s="1" t="s">
        <v>36</v>
      </c>
      <c r="J9" s="1" t="s">
        <v>41</v>
      </c>
      <c r="K9" s="15">
        <v>45824</v>
      </c>
      <c r="L9" s="11" t="s">
        <v>11229</v>
      </c>
      <c r="M9" s="26">
        <v>39.9</v>
      </c>
      <c r="N9" s="13">
        <v>1</v>
      </c>
      <c r="O9" s="26">
        <v>39.9</v>
      </c>
      <c r="P9" s="26">
        <v>0</v>
      </c>
      <c r="Q9" s="26">
        <v>3.28</v>
      </c>
      <c r="R9" s="26">
        <v>13.28</v>
      </c>
      <c r="S9" s="26">
        <v>0</v>
      </c>
      <c r="T9" s="26">
        <v>0</v>
      </c>
      <c r="U9" s="26">
        <v>23.34</v>
      </c>
      <c r="V9" s="17">
        <v>0.58499999999999996</v>
      </c>
      <c r="W9" s="1" t="s">
        <v>34</v>
      </c>
      <c r="X9" s="3"/>
      <c r="Y9" s="3"/>
      <c r="Z9" s="5" t="s">
        <v>7980</v>
      </c>
      <c r="AA9" s="5" t="str">
        <f>VLOOKUP(J9, sku!B:C, 2, FALSE)</f>
        <v>Adesivo Lixa Decorado Para Patinete Elétrico Xiaomi M365 S08</v>
      </c>
      <c r="AB9" s="3" t="str">
        <f>VLOOKUP(J9, sku!B:BM, 64, FALSE)</f>
        <v>Importação</v>
      </c>
      <c r="AC9" s="3" t="str">
        <f>LEFT(pedidos[[#This Row],[SKU]],3)</f>
        <v>M-4</v>
      </c>
      <c r="AD9" s="36" t="str" cm="1">
        <f t="array" aca="1" ref="AD9" ca="1">IFERROR(
  INDEX(
    montadora[Montadora],
    MATCH(TRUE,LEFT(J395,NÚCARACT(montadora[SKU Parcial]))=montadora[SKU Parcial],0)
  ),
  ""
)</f>
        <v/>
      </c>
    </row>
    <row r="10" spans="1:30" x14ac:dyDescent="0.25">
      <c r="A10" s="42" t="s">
        <v>10501</v>
      </c>
      <c r="B10" s="42"/>
      <c r="C10" s="42"/>
      <c r="D10" s="42"/>
      <c r="E10" s="42">
        <v>22893982832</v>
      </c>
      <c r="F10" s="42" t="s">
        <v>10712</v>
      </c>
      <c r="G10" s="42" t="s">
        <v>11228</v>
      </c>
      <c r="H10" s="12"/>
      <c r="I10" s="42"/>
      <c r="J10" s="42" t="s">
        <v>10727</v>
      </c>
      <c r="K10" s="14">
        <v>45821</v>
      </c>
      <c r="L10" s="12" t="s">
        <v>8443</v>
      </c>
      <c r="M10" s="44">
        <v>15.8</v>
      </c>
      <c r="N10" s="12">
        <v>1</v>
      </c>
      <c r="O10" s="44">
        <v>15.8</v>
      </c>
      <c r="P10" s="44">
        <v>1.62</v>
      </c>
      <c r="Q10" s="44">
        <v>0.59</v>
      </c>
      <c r="R10" s="44">
        <v>7.16</v>
      </c>
      <c r="S10" s="44">
        <v>0</v>
      </c>
      <c r="T10" s="44">
        <v>0</v>
      </c>
      <c r="U10" s="44">
        <v>6.43</v>
      </c>
      <c r="V10" s="18">
        <v>0.40710000000000002</v>
      </c>
      <c r="W10" s="42" t="s">
        <v>34</v>
      </c>
      <c r="X10" s="43"/>
      <c r="Y10" s="43"/>
      <c r="Z10" s="43" t="s">
        <v>8442</v>
      </c>
      <c r="AA10" s="43" t="str">
        <f>VLOOKUP(J10, sku!B:C, 2, FALSE)</f>
        <v>6 Chaves Allen M4 23*65mm</v>
      </c>
      <c r="AB10" s="45" t="str">
        <f>VLOOKUP(J10, sku!B:BM, 64, FALSE)</f>
        <v>Importação</v>
      </c>
      <c r="AC10" s="45" t="str">
        <f>LEFT(pedidos[[#This Row],[SKU]],3)</f>
        <v>6EC</v>
      </c>
      <c r="AD10" s="36" t="str" cm="1">
        <f t="array" aca="1" ref="AD10" ca="1">IFERROR(
  INDEX(
    montadora[Montadora],
    MATCH(TRUE,LEFT(J396,NÚCARACT(montadora[SKU Parcial]))=montadora[SKU Parcial],0)
  ),
  ""
)</f>
        <v/>
      </c>
    </row>
    <row r="11" spans="1:30" customFormat="1" x14ac:dyDescent="0.25">
      <c r="A11" s="1" t="s">
        <v>5787</v>
      </c>
      <c r="B11" s="1" t="s">
        <v>36</v>
      </c>
      <c r="C11" s="1" t="s">
        <v>5788</v>
      </c>
      <c r="D11" s="1" t="s">
        <v>420</v>
      </c>
      <c r="E11" s="1" t="s">
        <v>3895</v>
      </c>
      <c r="F11" s="1" t="s">
        <v>3896</v>
      </c>
      <c r="G11" s="6" t="s">
        <v>11227</v>
      </c>
      <c r="H11" s="13" t="s">
        <v>30</v>
      </c>
      <c r="I11" s="1" t="s">
        <v>36</v>
      </c>
      <c r="J11" s="1">
        <v>182082367021</v>
      </c>
      <c r="K11" s="15">
        <v>45811</v>
      </c>
      <c r="L11" s="11" t="s">
        <v>11229</v>
      </c>
      <c r="M11" s="26">
        <v>43.5</v>
      </c>
      <c r="N11" s="13">
        <v>1</v>
      </c>
      <c r="O11" s="26">
        <v>64.489999999999995</v>
      </c>
      <c r="P11" s="26">
        <v>25.86</v>
      </c>
      <c r="Q11" s="26">
        <v>3.58</v>
      </c>
      <c r="R11" s="26">
        <v>11.72</v>
      </c>
      <c r="S11" s="26">
        <v>20.99</v>
      </c>
      <c r="T11" s="26">
        <v>0</v>
      </c>
      <c r="U11" s="26">
        <v>2.34</v>
      </c>
      <c r="V11" s="17">
        <v>5.3800000000000001E-2</v>
      </c>
      <c r="W11" s="1" t="s">
        <v>34</v>
      </c>
      <c r="X11" s="3"/>
      <c r="Y11" s="3"/>
      <c r="Z11" s="5" t="s">
        <v>7980</v>
      </c>
      <c r="AA11" s="5" t="e">
        <f>VLOOKUP(J11, sku!B:C, 2, FALSE)</f>
        <v>#N/A</v>
      </c>
      <c r="AB11" s="3" t="e">
        <f>VLOOKUP(J11, sku!B:BM, 64, FALSE)</f>
        <v>#N/A</v>
      </c>
      <c r="AC11" s="3" t="str">
        <f>LEFT(pedidos[[#This Row],[SKU]],3)</f>
        <v>182</v>
      </c>
      <c r="AD11" s="36" t="str" cm="1">
        <f t="array" aca="1" ref="AD11" ca="1">IFERROR(
  INDEX(
    montadora[Montadora],
    MATCH(TRUE,LEFT(J397,NÚCARACT(montadora[SKU Parcial]))=montadora[SKU Parcial],0)
  ),
  ""
)</f>
        <v/>
      </c>
    </row>
    <row r="12" spans="1:30" customFormat="1" x14ac:dyDescent="0.25">
      <c r="A12" s="1" t="s">
        <v>3451</v>
      </c>
      <c r="B12" s="1" t="s">
        <v>36</v>
      </c>
      <c r="C12" s="1" t="s">
        <v>159</v>
      </c>
      <c r="D12" s="1" t="s">
        <v>27</v>
      </c>
      <c r="E12" s="1" t="s">
        <v>3452</v>
      </c>
      <c r="F12" s="1" t="s">
        <v>3453</v>
      </c>
      <c r="G12" s="6" t="s">
        <v>11227</v>
      </c>
      <c r="H12" s="13" t="s">
        <v>30</v>
      </c>
      <c r="I12" s="1" t="s">
        <v>36</v>
      </c>
      <c r="J12" s="1" t="s">
        <v>3454</v>
      </c>
      <c r="K12" s="15">
        <v>45821</v>
      </c>
      <c r="L12" s="11" t="s">
        <v>11229</v>
      </c>
      <c r="M12" s="26">
        <v>19.8</v>
      </c>
      <c r="N12" s="13">
        <v>1</v>
      </c>
      <c r="O12" s="26">
        <v>27.79</v>
      </c>
      <c r="P12" s="26">
        <v>0.88</v>
      </c>
      <c r="Q12" s="26">
        <v>1.63</v>
      </c>
      <c r="R12" s="26">
        <v>8.6300000000000008</v>
      </c>
      <c r="S12" s="26">
        <v>7.99</v>
      </c>
      <c r="T12" s="26">
        <v>0</v>
      </c>
      <c r="U12" s="26">
        <v>8.66</v>
      </c>
      <c r="V12" s="17">
        <v>0.43740000000000001</v>
      </c>
      <c r="W12" s="1" t="s">
        <v>34</v>
      </c>
      <c r="X12" s="3"/>
      <c r="Y12" s="3"/>
      <c r="Z12" s="5" t="s">
        <v>7980</v>
      </c>
      <c r="AA12" s="5" t="str">
        <f>VLOOKUP(J12, sku!B:C, 2, FALSE)</f>
        <v>Chave Allen de Aço M6 32*86mm</v>
      </c>
      <c r="AB12" s="3" t="str">
        <f>VLOOKUP(J12, sku!B:BM, 64, FALSE)</f>
        <v>Importação</v>
      </c>
      <c r="AC12" s="3" t="str">
        <f>LEFT(pedidos[[#This Row],[SKU]],3)</f>
        <v>1EC</v>
      </c>
      <c r="AD12" s="36" t="str" cm="1">
        <f t="array" aca="1" ref="AD12" ca="1">IFERROR(
  INDEX(
    montadora[Montadora],
    MATCH(TRUE,LEFT(J398,NÚCARACT(montadora[SKU Parcial]))=montadora[SKU Parcial],0)
  ),
  ""
)</f>
        <v/>
      </c>
    </row>
    <row r="13" spans="1:30" x14ac:dyDescent="0.25">
      <c r="A13" s="42" t="s">
        <v>10302</v>
      </c>
      <c r="B13" s="42"/>
      <c r="C13" s="42"/>
      <c r="D13" s="42"/>
      <c r="E13" s="42">
        <v>19799666617</v>
      </c>
      <c r="F13" s="42" t="s">
        <v>10704</v>
      </c>
      <c r="G13" s="42" t="s">
        <v>11228</v>
      </c>
      <c r="H13" s="12"/>
      <c r="I13" s="42"/>
      <c r="J13" s="42" t="s">
        <v>10722</v>
      </c>
      <c r="K13" s="14">
        <v>45830</v>
      </c>
      <c r="L13" s="12" t="s">
        <v>8443</v>
      </c>
      <c r="M13" s="44">
        <v>9.8000000000000007</v>
      </c>
      <c r="N13" s="12">
        <v>1</v>
      </c>
      <c r="O13" s="44">
        <v>9.8000000000000007</v>
      </c>
      <c r="P13" s="44">
        <v>1.84</v>
      </c>
      <c r="Q13" s="44">
        <v>0.36</v>
      </c>
      <c r="R13" s="44">
        <v>5.96</v>
      </c>
      <c r="S13" s="44">
        <v>0</v>
      </c>
      <c r="T13" s="44">
        <v>0</v>
      </c>
      <c r="U13" s="44">
        <v>1.64</v>
      </c>
      <c r="V13" s="18">
        <v>0.16689999999999999</v>
      </c>
      <c r="W13" s="42" t="s">
        <v>34</v>
      </c>
      <c r="X13" s="43"/>
      <c r="Y13" s="43"/>
      <c r="Z13" s="43" t="s">
        <v>8442</v>
      </c>
      <c r="AA13" s="43" t="str">
        <f>VLOOKUP(J13, sku!B:C, 2, FALSE)</f>
        <v>Kit Chave Allen de Aço 1 M3 + 1 M4 + 1 M5 + 1 M6</v>
      </c>
      <c r="AB13" s="45" t="str">
        <f>VLOOKUP(J13, sku!B:BM, 64, FALSE)</f>
        <v>Importação</v>
      </c>
      <c r="AC13" s="45" t="str">
        <f>LEFT(pedidos[[#This Row],[SKU]],3)</f>
        <v>1EC</v>
      </c>
      <c r="AD13" s="36" t="str" cm="1">
        <f t="array" aca="1" ref="AD13" ca="1">IFERROR(
  INDEX(
    montadora[Montadora],
    MATCH(TRUE,LEFT(#REF!,NÚCARACT(montadora[SKU Parcial]))=montadora[SKU Parcial],0)
  ),
  ""
)</f>
        <v/>
      </c>
    </row>
    <row r="14" spans="1:30" x14ac:dyDescent="0.25">
      <c r="A14" s="42" t="s">
        <v>10672</v>
      </c>
      <c r="B14" s="42"/>
      <c r="C14" s="42"/>
      <c r="D14" s="42"/>
      <c r="E14" s="42">
        <v>19799666617</v>
      </c>
      <c r="F14" s="42" t="s">
        <v>10704</v>
      </c>
      <c r="G14" s="42" t="s">
        <v>11228</v>
      </c>
      <c r="H14" s="12"/>
      <c r="I14" s="42"/>
      <c r="J14" s="42" t="s">
        <v>10722</v>
      </c>
      <c r="K14" s="14">
        <v>45810</v>
      </c>
      <c r="L14" s="12" t="s">
        <v>8443</v>
      </c>
      <c r="M14" s="44">
        <v>9.8000000000000007</v>
      </c>
      <c r="N14" s="12">
        <v>1</v>
      </c>
      <c r="O14" s="44">
        <v>17.8</v>
      </c>
      <c r="P14" s="44">
        <v>1.84</v>
      </c>
      <c r="Q14" s="44">
        <v>0.36</v>
      </c>
      <c r="R14" s="44">
        <v>5.96</v>
      </c>
      <c r="S14" s="44">
        <v>8</v>
      </c>
      <c r="T14" s="44">
        <v>0</v>
      </c>
      <c r="U14" s="44">
        <v>1.64</v>
      </c>
      <c r="V14" s="18">
        <v>0.16689999999999999</v>
      </c>
      <c r="W14" s="42" t="s">
        <v>34</v>
      </c>
      <c r="X14" s="43"/>
      <c r="Y14" s="43"/>
      <c r="Z14" s="43" t="s">
        <v>8442</v>
      </c>
      <c r="AA14" s="43" t="str">
        <f>VLOOKUP(J14, sku!B:C, 2, FALSE)</f>
        <v>Kit Chave Allen de Aço 1 M3 + 1 M4 + 1 M5 + 1 M6</v>
      </c>
      <c r="AB14" s="45" t="str">
        <f>VLOOKUP(J14, sku!B:BM, 64, FALSE)</f>
        <v>Importação</v>
      </c>
      <c r="AC14" s="45" t="str">
        <f>LEFT(pedidos[[#This Row],[SKU]],3)</f>
        <v>1EC</v>
      </c>
      <c r="AD14" s="36" t="str" cm="1">
        <f t="array" aca="1" ref="AD14" ca="1">IFERROR(
  INDEX(
    montadora[Montadora],
    MATCH(TRUE,LEFT(#REF!,NÚCARACT(montadora[SKU Parcial]))=montadora[SKU Parcial],0)
  ),
  ""
)</f>
        <v/>
      </c>
    </row>
    <row r="15" spans="1:30" customFormat="1" x14ac:dyDescent="0.25">
      <c r="A15" s="1" t="s">
        <v>7213</v>
      </c>
      <c r="B15" s="1" t="s">
        <v>36</v>
      </c>
      <c r="C15" s="1" t="s">
        <v>7214</v>
      </c>
      <c r="D15" s="1" t="s">
        <v>45</v>
      </c>
      <c r="E15" s="1" t="s">
        <v>2564</v>
      </c>
      <c r="F15" s="1" t="s">
        <v>2565</v>
      </c>
      <c r="G15" s="6" t="s">
        <v>11227</v>
      </c>
      <c r="H15" s="13" t="s">
        <v>30</v>
      </c>
      <c r="I15" s="1" t="s">
        <v>31</v>
      </c>
      <c r="J15" s="1" t="s">
        <v>2566</v>
      </c>
      <c r="K15" s="15">
        <v>45779</v>
      </c>
      <c r="L15" s="11" t="s">
        <v>11229</v>
      </c>
      <c r="M15" s="26">
        <v>21.8</v>
      </c>
      <c r="N15" s="13">
        <v>1</v>
      </c>
      <c r="O15" s="26">
        <v>21.8</v>
      </c>
      <c r="P15" s="26">
        <v>5.4</v>
      </c>
      <c r="Q15" s="26">
        <v>1.66</v>
      </c>
      <c r="R15" s="26">
        <v>8.8699999999999992</v>
      </c>
      <c r="S15" s="26">
        <v>0</v>
      </c>
      <c r="T15" s="26">
        <v>0</v>
      </c>
      <c r="U15" s="26">
        <v>5.87</v>
      </c>
      <c r="V15" s="17">
        <v>0.26929999999999998</v>
      </c>
      <c r="W15" s="1" t="s">
        <v>34</v>
      </c>
      <c r="X15" s="3"/>
      <c r="Y15" s="3"/>
      <c r="Z15" s="5" t="s">
        <v>7980</v>
      </c>
      <c r="AA15" s="5" t="str">
        <f>VLOOKUP(J15, sku!B:C, 2, FALSE)</f>
        <v>Chave Allen de Aço de Cabeça, Esférica (9 Peças) Hex Key Wrench</v>
      </c>
      <c r="AB15" s="3" t="str">
        <f>VLOOKUP(J15, sku!B:BM, 64, FALSE)</f>
        <v>Importação</v>
      </c>
      <c r="AC15" s="3" t="str">
        <f>LEFT(pedidos[[#This Row],[SKU]],3)</f>
        <v>1K9</v>
      </c>
      <c r="AD15" s="36" t="str" cm="1">
        <f t="array" aca="1" ref="AD15" ca="1">IFERROR(
  INDEX(
    montadora[Montadora],
    MATCH(TRUE,LEFT(J409,NÚCARACT(montadora[SKU Parcial]))=montadora[SKU Parcial],0)
  ),
  ""
)</f>
        <v/>
      </c>
    </row>
    <row r="16" spans="1:30" customFormat="1" x14ac:dyDescent="0.25">
      <c r="A16" s="1" t="s">
        <v>7215</v>
      </c>
      <c r="B16" s="1" t="s">
        <v>36</v>
      </c>
      <c r="C16" s="1" t="s">
        <v>941</v>
      </c>
      <c r="D16" s="1" t="s">
        <v>27</v>
      </c>
      <c r="E16" s="1" t="s">
        <v>2564</v>
      </c>
      <c r="F16" s="1" t="s">
        <v>2565</v>
      </c>
      <c r="G16" s="6" t="s">
        <v>11227</v>
      </c>
      <c r="H16" s="13" t="s">
        <v>30</v>
      </c>
      <c r="I16" s="1" t="s">
        <v>31</v>
      </c>
      <c r="J16" s="1" t="s">
        <v>2566</v>
      </c>
      <c r="K16" s="15">
        <v>45783</v>
      </c>
      <c r="L16" s="13" t="s">
        <v>33</v>
      </c>
      <c r="M16" s="26">
        <v>21.8</v>
      </c>
      <c r="N16" s="13">
        <v>1</v>
      </c>
      <c r="O16" s="26">
        <v>37.700000000000003</v>
      </c>
      <c r="P16" s="26">
        <v>5.4</v>
      </c>
      <c r="Q16" s="26">
        <v>0</v>
      </c>
      <c r="R16" s="26">
        <v>8.8699999999999992</v>
      </c>
      <c r="S16" s="26">
        <v>15.9</v>
      </c>
      <c r="T16" s="26">
        <v>0</v>
      </c>
      <c r="U16" s="26">
        <v>5.87</v>
      </c>
      <c r="V16" s="17">
        <v>0.26929999999999998</v>
      </c>
      <c r="W16" s="1" t="s">
        <v>34</v>
      </c>
      <c r="X16" s="3"/>
      <c r="Y16" s="3"/>
      <c r="Z16" s="5" t="s">
        <v>7980</v>
      </c>
      <c r="AA16" s="5" t="str">
        <f>VLOOKUP(J16, sku!B:C, 2, FALSE)</f>
        <v>Chave Allen de Aço de Cabeça, Esférica (9 Peças) Hex Key Wrench</v>
      </c>
      <c r="AB16" s="3" t="str">
        <f>VLOOKUP(J16, sku!B:BM, 64, FALSE)</f>
        <v>Importação</v>
      </c>
      <c r="AC16" s="3" t="str">
        <f>LEFT(pedidos[[#This Row],[SKU]],3)</f>
        <v>1K9</v>
      </c>
      <c r="AD16" s="36" t="str" cm="1">
        <f t="array" aca="1" ref="AD16" ca="1">IFERROR(
  INDEX(
    montadora[Montadora],
    MATCH(TRUE,LEFT(J410,NÚCARACT(montadora[SKU Parcial]))=montadora[SKU Parcial],0)
  ),
  ""
)</f>
        <v/>
      </c>
    </row>
    <row r="17" spans="1:30" x14ac:dyDescent="0.25">
      <c r="A17" s="42" t="s">
        <v>10097</v>
      </c>
      <c r="B17" s="42">
        <v>21199662979</v>
      </c>
      <c r="C17" s="42"/>
      <c r="D17" s="42"/>
      <c r="E17" s="42"/>
      <c r="F17" s="42" t="s">
        <v>10123</v>
      </c>
      <c r="G17" s="42" t="s">
        <v>11228</v>
      </c>
      <c r="H17" s="12"/>
      <c r="I17" s="42"/>
      <c r="J17" s="42" t="s">
        <v>2566</v>
      </c>
      <c r="K17" s="14">
        <v>45778</v>
      </c>
      <c r="L17" s="12" t="s">
        <v>8443</v>
      </c>
      <c r="M17" s="44">
        <v>18.8</v>
      </c>
      <c r="N17" s="12">
        <v>1</v>
      </c>
      <c r="O17" s="44">
        <v>28.42</v>
      </c>
      <c r="P17" s="44">
        <v>5.4</v>
      </c>
      <c r="Q17" s="44">
        <v>0.63</v>
      </c>
      <c r="R17" s="44">
        <v>7.76</v>
      </c>
      <c r="S17" s="44">
        <v>9.6199999999999992</v>
      </c>
      <c r="T17" s="44">
        <v>0</v>
      </c>
      <c r="U17" s="44">
        <v>5.01</v>
      </c>
      <c r="V17" s="18">
        <v>0.26629999999999998</v>
      </c>
      <c r="W17" s="42" t="s">
        <v>34</v>
      </c>
      <c r="X17" s="43"/>
      <c r="Y17" s="43"/>
      <c r="Z17" s="43" t="s">
        <v>8442</v>
      </c>
      <c r="AA17" s="43" t="str">
        <f>VLOOKUP(J17, sku!B:C, 2, FALSE)</f>
        <v>Chave Allen de Aço de Cabeça, Esférica (9 Peças) Hex Key Wrench</v>
      </c>
      <c r="AB17" s="45" t="str">
        <f>VLOOKUP(J17, sku!B:BM, 64, FALSE)</f>
        <v>Importação</v>
      </c>
      <c r="AC17" s="45" t="str">
        <f>LEFT(pedidos[[#This Row],[SKU]],3)</f>
        <v>1K9</v>
      </c>
      <c r="AD17" s="36" t="str" cm="1">
        <f t="array" aca="1" ref="AD17" ca="1">IFERROR(
  INDEX(
    montadora[Montadora],
    MATCH(TRUE,LEFT(J411,NÚCARACT(montadora[SKU Parcial]))=montadora[SKU Parcial],0)
  ),
  ""
)</f>
        <v/>
      </c>
    </row>
    <row r="18" spans="1:30" x14ac:dyDescent="0.25">
      <c r="A18" s="42" t="s">
        <v>10099</v>
      </c>
      <c r="B18" s="42">
        <v>21199662979</v>
      </c>
      <c r="C18" s="42"/>
      <c r="D18" s="42"/>
      <c r="E18" s="42"/>
      <c r="F18" s="42" t="s">
        <v>10123</v>
      </c>
      <c r="G18" s="42" t="s">
        <v>11228</v>
      </c>
      <c r="H18" s="12"/>
      <c r="I18" s="42"/>
      <c r="J18" s="42" t="s">
        <v>2566</v>
      </c>
      <c r="K18" s="14">
        <v>45778</v>
      </c>
      <c r="L18" s="12" t="s">
        <v>8443</v>
      </c>
      <c r="M18" s="44">
        <v>18.8</v>
      </c>
      <c r="N18" s="12">
        <v>1</v>
      </c>
      <c r="O18" s="44">
        <v>28.42</v>
      </c>
      <c r="P18" s="44">
        <v>5.4</v>
      </c>
      <c r="Q18" s="44">
        <v>0.63</v>
      </c>
      <c r="R18" s="44">
        <v>7.76</v>
      </c>
      <c r="S18" s="44">
        <v>9.6199999999999992</v>
      </c>
      <c r="T18" s="44">
        <v>0</v>
      </c>
      <c r="U18" s="44">
        <v>5.01</v>
      </c>
      <c r="V18" s="18">
        <v>0.26629999999999998</v>
      </c>
      <c r="W18" s="42" t="s">
        <v>34</v>
      </c>
      <c r="X18" s="43"/>
      <c r="Y18" s="43"/>
      <c r="Z18" s="43" t="s">
        <v>8442</v>
      </c>
      <c r="AA18" s="43" t="str">
        <f>VLOOKUP(J18, sku!B:C, 2, FALSE)</f>
        <v>Chave Allen de Aço de Cabeça, Esférica (9 Peças) Hex Key Wrench</v>
      </c>
      <c r="AB18" s="45" t="str">
        <f>VLOOKUP(J18, sku!B:BM, 64, FALSE)</f>
        <v>Importação</v>
      </c>
      <c r="AC18" s="45" t="str">
        <f>LEFT(pedidos[[#This Row],[SKU]],3)</f>
        <v>1K9</v>
      </c>
      <c r="AD18" s="36" t="str" cm="1">
        <f t="array" aca="1" ref="AD18" ca="1">IFERROR(
  INDEX(
    montadora[Montadora],
    MATCH(TRUE,LEFT(J412,NÚCARACT(montadora[SKU Parcial]))=montadora[SKU Parcial],0)
  ),
  ""
)</f>
        <v/>
      </c>
    </row>
    <row r="19" spans="1:30" x14ac:dyDescent="0.25">
      <c r="A19" s="42" t="s">
        <v>10274</v>
      </c>
      <c r="B19" s="42"/>
      <c r="C19" s="42"/>
      <c r="D19" s="42"/>
      <c r="E19" s="42">
        <v>21199662979</v>
      </c>
      <c r="F19" s="42" t="s">
        <v>10123</v>
      </c>
      <c r="G19" s="42" t="s">
        <v>11228</v>
      </c>
      <c r="H19" s="12"/>
      <c r="I19" s="42"/>
      <c r="J19" s="42" t="s">
        <v>2566</v>
      </c>
      <c r="K19" s="14">
        <v>45832</v>
      </c>
      <c r="L19" s="12" t="s">
        <v>8443</v>
      </c>
      <c r="M19" s="44">
        <v>18.8</v>
      </c>
      <c r="N19" s="12">
        <v>1</v>
      </c>
      <c r="O19" s="44">
        <v>18.8</v>
      </c>
      <c r="P19" s="44">
        <v>5.4</v>
      </c>
      <c r="Q19" s="44">
        <v>0.7</v>
      </c>
      <c r="R19" s="44">
        <v>7.76</v>
      </c>
      <c r="S19" s="44">
        <v>0</v>
      </c>
      <c r="T19" s="44">
        <v>0</v>
      </c>
      <c r="U19" s="44">
        <v>4.9400000000000004</v>
      </c>
      <c r="V19" s="18">
        <v>0.26279999999999998</v>
      </c>
      <c r="W19" s="42" t="s">
        <v>34</v>
      </c>
      <c r="X19" s="43"/>
      <c r="Y19" s="43"/>
      <c r="Z19" s="43" t="s">
        <v>8442</v>
      </c>
      <c r="AA19" s="43" t="str">
        <f>VLOOKUP(J19, sku!B:C, 2, FALSE)</f>
        <v>Chave Allen de Aço de Cabeça, Esférica (9 Peças) Hex Key Wrench</v>
      </c>
      <c r="AB19" s="45" t="str">
        <f>VLOOKUP(J19, sku!B:BM, 64, FALSE)</f>
        <v>Importação</v>
      </c>
      <c r="AC19" s="45" t="str">
        <f>LEFT(pedidos[[#This Row],[SKU]],3)</f>
        <v>1K9</v>
      </c>
      <c r="AD19" s="36" t="str" cm="1">
        <f t="array" aca="1" ref="AD19" ca="1">IFERROR(
  INDEX(
    montadora[Montadora],
    MATCH(TRUE,LEFT(J419,NÚCARACT(montadora[SKU Parcial]))=montadora[SKU Parcial],0)
  ),
  ""
)</f>
        <v/>
      </c>
    </row>
    <row r="20" spans="1:30" x14ac:dyDescent="0.25">
      <c r="A20" s="42" t="s">
        <v>10281</v>
      </c>
      <c r="B20" s="42"/>
      <c r="C20" s="42"/>
      <c r="D20" s="42"/>
      <c r="E20" s="42">
        <v>21199662979</v>
      </c>
      <c r="F20" s="42" t="s">
        <v>10123</v>
      </c>
      <c r="G20" s="42" t="s">
        <v>11228</v>
      </c>
      <c r="H20" s="12"/>
      <c r="I20" s="42"/>
      <c r="J20" s="42" t="s">
        <v>2566</v>
      </c>
      <c r="K20" s="14">
        <v>45832</v>
      </c>
      <c r="L20" s="12" t="s">
        <v>8443</v>
      </c>
      <c r="M20" s="44">
        <v>18.8</v>
      </c>
      <c r="N20" s="12">
        <v>1</v>
      </c>
      <c r="O20" s="44">
        <v>18.8</v>
      </c>
      <c r="P20" s="44">
        <v>5.4</v>
      </c>
      <c r="Q20" s="44">
        <v>0.7</v>
      </c>
      <c r="R20" s="44">
        <v>7.76</v>
      </c>
      <c r="S20" s="44">
        <v>0</v>
      </c>
      <c r="T20" s="44">
        <v>0</v>
      </c>
      <c r="U20" s="44">
        <v>4.9400000000000004</v>
      </c>
      <c r="V20" s="18">
        <v>0.26279999999999998</v>
      </c>
      <c r="W20" s="42" t="s">
        <v>34</v>
      </c>
      <c r="X20" s="43"/>
      <c r="Y20" s="43"/>
      <c r="Z20" s="43" t="s">
        <v>8442</v>
      </c>
      <c r="AA20" s="43" t="str">
        <f>VLOOKUP(J20, sku!B:C, 2, FALSE)</f>
        <v>Chave Allen de Aço de Cabeça, Esférica (9 Peças) Hex Key Wrench</v>
      </c>
      <c r="AB20" s="45" t="str">
        <f>VLOOKUP(J20, sku!B:BM, 64, FALSE)</f>
        <v>Importação</v>
      </c>
      <c r="AC20" s="45" t="str">
        <f>LEFT(pedidos[[#This Row],[SKU]],3)</f>
        <v>1K9</v>
      </c>
      <c r="AD20" s="36" t="str" cm="1">
        <f t="array" aca="1" ref="AD20" ca="1">IFERROR(
  INDEX(
    montadora[Montadora],
    MATCH(TRUE,LEFT(J420,NÚCARACT(montadora[SKU Parcial]))=montadora[SKU Parcial],0)
  ),
  ""
)</f>
        <v/>
      </c>
    </row>
    <row r="21" spans="1:30" x14ac:dyDescent="0.25">
      <c r="A21" s="42" t="s">
        <v>10438</v>
      </c>
      <c r="B21" s="42"/>
      <c r="C21" s="42"/>
      <c r="D21" s="42"/>
      <c r="E21" s="42">
        <v>21199662979</v>
      </c>
      <c r="F21" s="42" t="s">
        <v>10123</v>
      </c>
      <c r="G21" s="42" t="s">
        <v>11228</v>
      </c>
      <c r="H21" s="12"/>
      <c r="I21" s="42"/>
      <c r="J21" s="42" t="s">
        <v>2566</v>
      </c>
      <c r="K21" s="14">
        <v>45824</v>
      </c>
      <c r="L21" s="12" t="s">
        <v>8443</v>
      </c>
      <c r="M21" s="44">
        <v>18.8</v>
      </c>
      <c r="N21" s="12">
        <v>1</v>
      </c>
      <c r="O21" s="44">
        <v>18.8</v>
      </c>
      <c r="P21" s="44">
        <v>5.4</v>
      </c>
      <c r="Q21" s="44">
        <v>0.7</v>
      </c>
      <c r="R21" s="44">
        <v>7.76</v>
      </c>
      <c r="S21" s="44">
        <v>0</v>
      </c>
      <c r="T21" s="44">
        <v>0</v>
      </c>
      <c r="U21" s="44">
        <v>4.9400000000000004</v>
      </c>
      <c r="V21" s="18">
        <v>0.26279999999999998</v>
      </c>
      <c r="W21" s="42" t="s">
        <v>34</v>
      </c>
      <c r="X21" s="43"/>
      <c r="Y21" s="43"/>
      <c r="Z21" s="43" t="s">
        <v>8442</v>
      </c>
      <c r="AA21" s="43" t="str">
        <f>VLOOKUP(J21, sku!B:C, 2, FALSE)</f>
        <v>Chave Allen de Aço de Cabeça, Esférica (9 Peças) Hex Key Wrench</v>
      </c>
      <c r="AB21" s="45" t="str">
        <f>VLOOKUP(J21, sku!B:BM, 64, FALSE)</f>
        <v>Importação</v>
      </c>
      <c r="AC21" s="45" t="str">
        <f>LEFT(pedidos[[#This Row],[SKU]],3)</f>
        <v>1K9</v>
      </c>
      <c r="AD21" s="36" t="str" cm="1">
        <f t="array" aca="1" ref="AD21" ca="1">IFERROR(
  INDEX(
    montadora[Montadora],
    MATCH(TRUE,LEFT(J421,NÚCARACT(montadora[SKU Parcial]))=montadora[SKU Parcial],0)
  ),
  ""
)</f>
        <v/>
      </c>
    </row>
    <row r="22" spans="1:30" x14ac:dyDescent="0.25">
      <c r="A22" s="42" t="s">
        <v>10600</v>
      </c>
      <c r="B22" s="42"/>
      <c r="C22" s="42"/>
      <c r="D22" s="42"/>
      <c r="E22" s="42">
        <v>21199662979</v>
      </c>
      <c r="F22" s="42" t="s">
        <v>10123</v>
      </c>
      <c r="G22" s="42" t="s">
        <v>11228</v>
      </c>
      <c r="H22" s="12"/>
      <c r="I22" s="42"/>
      <c r="J22" s="42" t="s">
        <v>2566</v>
      </c>
      <c r="K22" s="14">
        <v>45816</v>
      </c>
      <c r="L22" s="12" t="s">
        <v>8443</v>
      </c>
      <c r="M22" s="44">
        <v>18.8</v>
      </c>
      <c r="N22" s="12">
        <v>1</v>
      </c>
      <c r="O22" s="44">
        <v>18.8</v>
      </c>
      <c r="P22" s="44">
        <v>5.4</v>
      </c>
      <c r="Q22" s="44">
        <v>0.7</v>
      </c>
      <c r="R22" s="44">
        <v>7.76</v>
      </c>
      <c r="S22" s="44">
        <v>0</v>
      </c>
      <c r="T22" s="44">
        <v>0</v>
      </c>
      <c r="U22" s="44">
        <v>4.9400000000000004</v>
      </c>
      <c r="V22" s="18">
        <v>0.26279999999999998</v>
      </c>
      <c r="W22" s="42" t="s">
        <v>34</v>
      </c>
      <c r="X22" s="43"/>
      <c r="Y22" s="43"/>
      <c r="Z22" s="43" t="s">
        <v>8442</v>
      </c>
      <c r="AA22" s="43" t="str">
        <f>VLOOKUP(J22, sku!B:C, 2, FALSE)</f>
        <v>Chave Allen de Aço de Cabeça, Esférica (9 Peças) Hex Key Wrench</v>
      </c>
      <c r="AB22" s="45" t="str">
        <f>VLOOKUP(J22, sku!B:BM, 64, FALSE)</f>
        <v>Importação</v>
      </c>
      <c r="AC22" s="45" t="str">
        <f>LEFT(pedidos[[#This Row],[SKU]],3)</f>
        <v>1K9</v>
      </c>
      <c r="AD22" s="36" t="str" cm="1">
        <f t="array" aca="1" ref="AD22" ca="1">IFERROR(
  INDEX(
    montadora[Montadora],
    MATCH(TRUE,LEFT(J422,NÚCARACT(montadora[SKU Parcial]))=montadora[SKU Parcial],0)
  ),
  ""
)</f>
        <v/>
      </c>
    </row>
    <row r="23" spans="1:30" x14ac:dyDescent="0.25">
      <c r="A23" s="42" t="s">
        <v>10637</v>
      </c>
      <c r="B23" s="42"/>
      <c r="C23" s="42"/>
      <c r="D23" s="42"/>
      <c r="E23" s="42">
        <v>21199662979</v>
      </c>
      <c r="F23" s="42" t="s">
        <v>10123</v>
      </c>
      <c r="G23" s="42" t="s">
        <v>11228</v>
      </c>
      <c r="H23" s="12"/>
      <c r="I23" s="42"/>
      <c r="J23" s="42" t="s">
        <v>2566</v>
      </c>
      <c r="K23" s="14">
        <v>45813</v>
      </c>
      <c r="L23" s="12" t="s">
        <v>8443</v>
      </c>
      <c r="M23" s="44">
        <v>18.8</v>
      </c>
      <c r="N23" s="12">
        <v>1</v>
      </c>
      <c r="O23" s="44">
        <v>18.8</v>
      </c>
      <c r="P23" s="44">
        <v>5.4</v>
      </c>
      <c r="Q23" s="44">
        <v>0.7</v>
      </c>
      <c r="R23" s="44">
        <v>7.76</v>
      </c>
      <c r="S23" s="44">
        <v>0</v>
      </c>
      <c r="T23" s="44">
        <v>0</v>
      </c>
      <c r="U23" s="44">
        <v>4.9400000000000004</v>
      </c>
      <c r="V23" s="18">
        <v>0.26279999999999998</v>
      </c>
      <c r="W23" s="42" t="s">
        <v>34</v>
      </c>
      <c r="X23" s="43"/>
      <c r="Y23" s="43"/>
      <c r="Z23" s="43" t="s">
        <v>8442</v>
      </c>
      <c r="AA23" s="43" t="str">
        <f>VLOOKUP(J23, sku!B:C, 2, FALSE)</f>
        <v>Chave Allen de Aço de Cabeça, Esférica (9 Peças) Hex Key Wrench</v>
      </c>
      <c r="AB23" s="45" t="str">
        <f>VLOOKUP(J23, sku!B:BM, 64, FALSE)</f>
        <v>Importação</v>
      </c>
      <c r="AC23" s="45" t="str">
        <f>LEFT(pedidos[[#This Row],[SKU]],3)</f>
        <v>1K9</v>
      </c>
      <c r="AD23" s="36" t="str" cm="1">
        <f t="array" aca="1" ref="AD23" ca="1">IFERROR(
  INDEX(
    montadora[Montadora],
    MATCH(TRUE,LEFT(J423,NÚCARACT(montadora[SKU Parcial]))=montadora[SKU Parcial],0)
  ),
  ""
)</f>
        <v/>
      </c>
    </row>
    <row r="24" spans="1:30" x14ac:dyDescent="0.25">
      <c r="A24" s="42" t="s">
        <v>10638</v>
      </c>
      <c r="B24" s="42"/>
      <c r="C24" s="42"/>
      <c r="D24" s="42"/>
      <c r="E24" s="42">
        <v>21199662979</v>
      </c>
      <c r="F24" s="42" t="s">
        <v>10123</v>
      </c>
      <c r="G24" s="42" t="s">
        <v>11228</v>
      </c>
      <c r="H24" s="12"/>
      <c r="I24" s="42"/>
      <c r="J24" s="42" t="s">
        <v>2566</v>
      </c>
      <c r="K24" s="14">
        <v>45813</v>
      </c>
      <c r="L24" s="12" t="s">
        <v>8443</v>
      </c>
      <c r="M24" s="44">
        <v>18.8</v>
      </c>
      <c r="N24" s="12">
        <v>1</v>
      </c>
      <c r="O24" s="44">
        <v>18.8</v>
      </c>
      <c r="P24" s="44">
        <v>5.4</v>
      </c>
      <c r="Q24" s="44">
        <v>0.7</v>
      </c>
      <c r="R24" s="44">
        <v>7.76</v>
      </c>
      <c r="S24" s="44">
        <v>0</v>
      </c>
      <c r="T24" s="44">
        <v>0</v>
      </c>
      <c r="U24" s="44">
        <v>4.9400000000000004</v>
      </c>
      <c r="V24" s="18">
        <v>0.26279999999999998</v>
      </c>
      <c r="W24" s="42" t="s">
        <v>34</v>
      </c>
      <c r="X24" s="43"/>
      <c r="Y24" s="43"/>
      <c r="Z24" s="43" t="s">
        <v>8442</v>
      </c>
      <c r="AA24" s="43" t="str">
        <f>VLOOKUP(J24, sku!B:C, 2, FALSE)</f>
        <v>Chave Allen de Aço de Cabeça, Esférica (9 Peças) Hex Key Wrench</v>
      </c>
      <c r="AB24" s="45" t="str">
        <f>VLOOKUP(J24, sku!B:BM, 64, FALSE)</f>
        <v>Importação</v>
      </c>
      <c r="AC24" s="45" t="str">
        <f>LEFT(pedidos[[#This Row],[SKU]],3)</f>
        <v>1K9</v>
      </c>
      <c r="AD24" s="36" t="str" cm="1">
        <f t="array" aca="1" ref="AD24" ca="1">IFERROR(
  INDEX(
    montadora[Montadora],
    MATCH(TRUE,LEFT(J424,NÚCARACT(montadora[SKU Parcial]))=montadora[SKU Parcial],0)
  ),
  ""
)</f>
        <v/>
      </c>
    </row>
    <row r="25" spans="1:30" x14ac:dyDescent="0.25">
      <c r="A25" s="42" t="s">
        <v>10646</v>
      </c>
      <c r="B25" s="42"/>
      <c r="C25" s="42"/>
      <c r="D25" s="42"/>
      <c r="E25" s="42">
        <v>21199662979</v>
      </c>
      <c r="F25" s="42" t="s">
        <v>10123</v>
      </c>
      <c r="G25" s="42" t="s">
        <v>11228</v>
      </c>
      <c r="H25" s="12"/>
      <c r="I25" s="42"/>
      <c r="J25" s="42" t="s">
        <v>2566</v>
      </c>
      <c r="K25" s="14">
        <v>45812</v>
      </c>
      <c r="L25" s="12" t="s">
        <v>8443</v>
      </c>
      <c r="M25" s="44">
        <v>18.8</v>
      </c>
      <c r="N25" s="12">
        <v>1</v>
      </c>
      <c r="O25" s="44">
        <v>18.8</v>
      </c>
      <c r="P25" s="44">
        <v>5.4</v>
      </c>
      <c r="Q25" s="44">
        <v>0.7</v>
      </c>
      <c r="R25" s="44">
        <v>7.76</v>
      </c>
      <c r="S25" s="44">
        <v>0</v>
      </c>
      <c r="T25" s="44">
        <v>0</v>
      </c>
      <c r="U25" s="44">
        <v>4.9400000000000004</v>
      </c>
      <c r="V25" s="18">
        <v>0.26279999999999998</v>
      </c>
      <c r="W25" s="42" t="s">
        <v>34</v>
      </c>
      <c r="X25" s="43"/>
      <c r="Y25" s="43"/>
      <c r="Z25" s="43" t="s">
        <v>8442</v>
      </c>
      <c r="AA25" s="43" t="str">
        <f>VLOOKUP(J25, sku!B:C, 2, FALSE)</f>
        <v>Chave Allen de Aço de Cabeça, Esférica (9 Peças) Hex Key Wrench</v>
      </c>
      <c r="AB25" s="45" t="str">
        <f>VLOOKUP(J25, sku!B:BM, 64, FALSE)</f>
        <v>Importação</v>
      </c>
      <c r="AC25" s="45" t="str">
        <f>LEFT(pedidos[[#This Row],[SKU]],3)</f>
        <v>1K9</v>
      </c>
      <c r="AD25" s="36" t="str" cm="1">
        <f t="array" aca="1" ref="AD25" ca="1">IFERROR(
  INDEX(
    montadora[Montadora],
    MATCH(TRUE,LEFT(J425,NÚCARACT(montadora[SKU Parcial]))=montadora[SKU Parcial],0)
  ),
  ""
)</f>
        <v/>
      </c>
    </row>
    <row r="26" spans="1:30" customFormat="1" x14ac:dyDescent="0.25">
      <c r="A26" s="1" t="s">
        <v>5020</v>
      </c>
      <c r="B26" s="1" t="s">
        <v>5021</v>
      </c>
      <c r="C26" s="1" t="s">
        <v>5022</v>
      </c>
      <c r="D26" s="1" t="s">
        <v>1042</v>
      </c>
      <c r="E26" s="1" t="s">
        <v>2564</v>
      </c>
      <c r="F26" s="1" t="s">
        <v>2565</v>
      </c>
      <c r="G26" s="6" t="s">
        <v>11227</v>
      </c>
      <c r="H26" s="13" t="s">
        <v>30</v>
      </c>
      <c r="I26" s="1" t="s">
        <v>36</v>
      </c>
      <c r="J26" s="1" t="s">
        <v>2566</v>
      </c>
      <c r="K26" s="15">
        <v>45816</v>
      </c>
      <c r="L26" s="11" t="s">
        <v>11229</v>
      </c>
      <c r="M26" s="26">
        <v>20.71</v>
      </c>
      <c r="N26" s="13">
        <v>1</v>
      </c>
      <c r="O26" s="26">
        <v>20.71</v>
      </c>
      <c r="P26" s="26">
        <v>5.4</v>
      </c>
      <c r="Q26" s="26">
        <v>1.7</v>
      </c>
      <c r="R26" s="26">
        <v>8.74</v>
      </c>
      <c r="S26" s="26">
        <v>0</v>
      </c>
      <c r="T26" s="26">
        <v>0</v>
      </c>
      <c r="U26" s="26">
        <v>4.87</v>
      </c>
      <c r="V26" s="17">
        <v>0.23519999999999999</v>
      </c>
      <c r="W26" s="1" t="s">
        <v>89</v>
      </c>
      <c r="X26" s="3"/>
      <c r="Y26" s="3"/>
      <c r="Z26" s="5" t="s">
        <v>7980</v>
      </c>
      <c r="AA26" s="5" t="str">
        <f>VLOOKUP(J26, sku!B:C, 2, FALSE)</f>
        <v>Chave Allen de Aço de Cabeça, Esférica (9 Peças) Hex Key Wrench</v>
      </c>
      <c r="AB26" s="3" t="str">
        <f>VLOOKUP(J26, sku!B:BM, 64, FALSE)</f>
        <v>Importação</v>
      </c>
      <c r="AC26" s="3" t="str">
        <f>LEFT(pedidos[[#This Row],[SKU]],3)</f>
        <v>1K9</v>
      </c>
      <c r="AD26" s="36" t="str" cm="1">
        <f t="array" aca="1" ref="AD26" ca="1">IFERROR(
  INDEX(
    montadora[Montadora],
    MATCH(TRUE,LEFT(J426,NÚCARACT(montadora[SKU Parcial]))=montadora[SKU Parcial],0)
  ),
  ""
)</f>
        <v/>
      </c>
    </row>
    <row r="27" spans="1:30" x14ac:dyDescent="0.25">
      <c r="A27" s="42" t="s">
        <v>7983</v>
      </c>
      <c r="B27" s="42"/>
      <c r="C27" s="42"/>
      <c r="D27" s="42"/>
      <c r="E27" s="42">
        <v>22598315074</v>
      </c>
      <c r="F27" s="42" t="s">
        <v>8349</v>
      </c>
      <c r="G27" s="42" t="s">
        <v>11227</v>
      </c>
      <c r="H27" s="12"/>
      <c r="I27" s="42"/>
      <c r="J27" s="42" t="s">
        <v>2566</v>
      </c>
      <c r="K27" s="14">
        <v>45833</v>
      </c>
      <c r="L27" s="12" t="s">
        <v>8443</v>
      </c>
      <c r="M27" s="44">
        <v>19.8</v>
      </c>
      <c r="N27" s="12">
        <v>1</v>
      </c>
      <c r="O27" s="44">
        <v>27.8</v>
      </c>
      <c r="P27" s="44">
        <v>5.4</v>
      </c>
      <c r="Q27" s="44">
        <v>1.63</v>
      </c>
      <c r="R27" s="44">
        <v>8.36</v>
      </c>
      <c r="S27" s="44">
        <v>8</v>
      </c>
      <c r="T27" s="44">
        <v>0</v>
      </c>
      <c r="U27" s="44">
        <v>4.41</v>
      </c>
      <c r="V27" s="18">
        <v>0.2228</v>
      </c>
      <c r="W27" s="42" t="s">
        <v>34</v>
      </c>
      <c r="X27" s="43"/>
      <c r="Y27" s="43"/>
      <c r="Z27" s="43" t="s">
        <v>8442</v>
      </c>
      <c r="AA27" s="43" t="str">
        <f>VLOOKUP(J27, sku!B:C, 2, FALSE)</f>
        <v>Chave Allen de Aço de Cabeça, Esférica (9 Peças) Hex Key Wrench</v>
      </c>
      <c r="AB27" s="45" t="str">
        <f>VLOOKUP(J27, sku!B:BM, 64, FALSE)</f>
        <v>Importação</v>
      </c>
      <c r="AC27" s="45" t="str">
        <f>LEFT(pedidos[[#This Row],[SKU]],3)</f>
        <v>1K9</v>
      </c>
      <c r="AD27" s="36" t="str" cm="1">
        <f t="array" aca="1" ref="AD27" ca="1">IFERROR(
  INDEX(
    montadora[Montadora],
    MATCH(TRUE,LEFT(J434,NÚCARACT(montadora[SKU Parcial]))=montadora[SKU Parcial],0)
  ),
  ""
)</f>
        <v/>
      </c>
    </row>
    <row r="28" spans="1:30" x14ac:dyDescent="0.25">
      <c r="A28" s="42" t="s">
        <v>7984</v>
      </c>
      <c r="B28" s="42"/>
      <c r="C28" s="42"/>
      <c r="D28" s="42"/>
      <c r="E28" s="42">
        <v>22598315074</v>
      </c>
      <c r="F28" s="42" t="s">
        <v>8349</v>
      </c>
      <c r="G28" s="42" t="s">
        <v>11227</v>
      </c>
      <c r="H28" s="12"/>
      <c r="I28" s="42"/>
      <c r="J28" s="42" t="s">
        <v>2566</v>
      </c>
      <c r="K28" s="14">
        <v>45827</v>
      </c>
      <c r="L28" s="12" t="s">
        <v>8443</v>
      </c>
      <c r="M28" s="44">
        <v>19.8</v>
      </c>
      <c r="N28" s="12">
        <v>1</v>
      </c>
      <c r="O28" s="44">
        <v>19.8</v>
      </c>
      <c r="P28" s="44">
        <v>5.4</v>
      </c>
      <c r="Q28" s="44">
        <v>1.63</v>
      </c>
      <c r="R28" s="44">
        <v>8.36</v>
      </c>
      <c r="S28" s="44">
        <v>0</v>
      </c>
      <c r="T28" s="44">
        <v>0</v>
      </c>
      <c r="U28" s="44">
        <v>4.41</v>
      </c>
      <c r="V28" s="18">
        <v>0.2228</v>
      </c>
      <c r="W28" s="42" t="s">
        <v>34</v>
      </c>
      <c r="X28" s="43"/>
      <c r="Y28" s="43"/>
      <c r="Z28" s="43" t="s">
        <v>8442</v>
      </c>
      <c r="AA28" s="43" t="str">
        <f>VLOOKUP(J28, sku!B:C, 2, FALSE)</f>
        <v>Chave Allen de Aço de Cabeça, Esférica (9 Peças) Hex Key Wrench</v>
      </c>
      <c r="AB28" s="45" t="str">
        <f>VLOOKUP(J28, sku!B:BM, 64, FALSE)</f>
        <v>Importação</v>
      </c>
      <c r="AC28" s="45" t="str">
        <f>LEFT(pedidos[[#This Row],[SKU]],3)</f>
        <v>1K9</v>
      </c>
      <c r="AD28" s="36" t="str" cm="1">
        <f t="array" aca="1" ref="AD28" ca="1">IFERROR(
  INDEX(
    montadora[Montadora],
    MATCH(TRUE,LEFT(J435,NÚCARACT(montadora[SKU Parcial]))=montadora[SKU Parcial],0)
  ),
  ""
)</f>
        <v/>
      </c>
    </row>
    <row r="29" spans="1:30" x14ac:dyDescent="0.25">
      <c r="A29" s="42" t="s">
        <v>7985</v>
      </c>
      <c r="B29" s="42"/>
      <c r="C29" s="42"/>
      <c r="D29" s="42"/>
      <c r="E29" s="42">
        <v>22598315074</v>
      </c>
      <c r="F29" s="42" t="s">
        <v>8349</v>
      </c>
      <c r="G29" s="42" t="s">
        <v>11227</v>
      </c>
      <c r="H29" s="12"/>
      <c r="I29" s="42"/>
      <c r="J29" s="42" t="s">
        <v>2566</v>
      </c>
      <c r="K29" s="14">
        <v>45818</v>
      </c>
      <c r="L29" s="12" t="s">
        <v>8443</v>
      </c>
      <c r="M29" s="44">
        <v>19.8</v>
      </c>
      <c r="N29" s="12">
        <v>1</v>
      </c>
      <c r="O29" s="44">
        <v>19.8</v>
      </c>
      <c r="P29" s="44">
        <v>5.4</v>
      </c>
      <c r="Q29" s="44">
        <v>1.63</v>
      </c>
      <c r="R29" s="44">
        <v>8.36</v>
      </c>
      <c r="S29" s="44">
        <v>0</v>
      </c>
      <c r="T29" s="44">
        <v>0</v>
      </c>
      <c r="U29" s="44">
        <v>4.41</v>
      </c>
      <c r="V29" s="18">
        <v>0.2228</v>
      </c>
      <c r="W29" s="42" t="s">
        <v>34</v>
      </c>
      <c r="X29" s="43"/>
      <c r="Y29" s="43"/>
      <c r="Z29" s="43" t="s">
        <v>8442</v>
      </c>
      <c r="AA29" s="43" t="str">
        <f>VLOOKUP(J29, sku!B:C, 2, FALSE)</f>
        <v>Chave Allen de Aço de Cabeça, Esférica (9 Peças) Hex Key Wrench</v>
      </c>
      <c r="AB29" s="45" t="str">
        <f>VLOOKUP(J29, sku!B:BM, 64, FALSE)</f>
        <v>Importação</v>
      </c>
      <c r="AC29" s="45" t="str">
        <f>LEFT(pedidos[[#This Row],[SKU]],3)</f>
        <v>1K9</v>
      </c>
      <c r="AD29" s="36" t="str" cm="1">
        <f t="array" aca="1" ref="AD29" ca="1">IFERROR(
  INDEX(
    montadora[Montadora],
    MATCH(TRUE,LEFT(J436,NÚCARACT(montadora[SKU Parcial]))=montadora[SKU Parcial],0)
  ),
  ""
)</f>
        <v/>
      </c>
    </row>
    <row r="30" spans="1:30" x14ac:dyDescent="0.25">
      <c r="A30" s="42" t="s">
        <v>9944</v>
      </c>
      <c r="B30" s="42">
        <v>21199662979</v>
      </c>
      <c r="C30" s="42"/>
      <c r="D30" s="42"/>
      <c r="E30" s="42"/>
      <c r="F30" s="42" t="s">
        <v>10123</v>
      </c>
      <c r="G30" s="42" t="s">
        <v>11228</v>
      </c>
      <c r="H30" s="12"/>
      <c r="I30" s="42"/>
      <c r="J30" s="42" t="s">
        <v>2566</v>
      </c>
      <c r="K30" s="14">
        <v>45781</v>
      </c>
      <c r="L30" s="12" t="s">
        <v>8443</v>
      </c>
      <c r="M30" s="44">
        <v>18.8</v>
      </c>
      <c r="N30" s="12">
        <v>1</v>
      </c>
      <c r="O30" s="44">
        <v>18.8</v>
      </c>
      <c r="P30" s="44">
        <v>5.4</v>
      </c>
      <c r="Q30" s="44">
        <v>0.63</v>
      </c>
      <c r="R30" s="44">
        <v>7.76</v>
      </c>
      <c r="S30" s="44">
        <v>0</v>
      </c>
      <c r="T30" s="44">
        <v>0</v>
      </c>
      <c r="U30" s="44">
        <v>5.01</v>
      </c>
      <c r="V30" s="18">
        <v>0.159</v>
      </c>
      <c r="W30" s="42" t="s">
        <v>34</v>
      </c>
      <c r="X30" s="43"/>
      <c r="Y30" s="43"/>
      <c r="Z30" s="43" t="s">
        <v>8442</v>
      </c>
      <c r="AA30" s="43" t="str">
        <f>VLOOKUP(J30, sku!B:C, 2, FALSE)</f>
        <v>Chave Allen de Aço de Cabeça, Esférica (9 Peças) Hex Key Wrench</v>
      </c>
      <c r="AB30" s="45" t="str">
        <f>VLOOKUP(J30, sku!B:BM, 64, FALSE)</f>
        <v>Importação</v>
      </c>
      <c r="AC30" s="45" t="str">
        <f>LEFT(pedidos[[#This Row],[SKU]],3)</f>
        <v>1K9</v>
      </c>
      <c r="AD30" s="36" t="str" cm="1">
        <f t="array" aca="1" ref="AD30" ca="1">IFERROR(
  INDEX(
    montadora[Montadora],
    MATCH(TRUE,LEFT(J447,NÚCARACT(montadora[SKU Parcial]))=montadora[SKU Parcial],0)
  ),
  ""
)</f>
        <v/>
      </c>
    </row>
    <row r="31" spans="1:30" x14ac:dyDescent="0.25">
      <c r="A31" s="42" t="s">
        <v>9306</v>
      </c>
      <c r="B31" s="42">
        <v>21199662979</v>
      </c>
      <c r="C31" s="42"/>
      <c r="D31" s="42"/>
      <c r="E31" s="42"/>
      <c r="F31" s="42" t="s">
        <v>10123</v>
      </c>
      <c r="G31" s="42" t="s">
        <v>11228</v>
      </c>
      <c r="H31" s="12"/>
      <c r="I31" s="42"/>
      <c r="J31" s="42" t="s">
        <v>2566</v>
      </c>
      <c r="K31" s="14">
        <v>45802</v>
      </c>
      <c r="L31" s="12" t="s">
        <v>8443</v>
      </c>
      <c r="M31" s="44">
        <v>18.8</v>
      </c>
      <c r="N31" s="12">
        <v>1</v>
      </c>
      <c r="O31" s="44">
        <v>26.8</v>
      </c>
      <c r="P31" s="44">
        <v>5.4</v>
      </c>
      <c r="Q31" s="44">
        <v>0.63</v>
      </c>
      <c r="R31" s="44">
        <v>7.76</v>
      </c>
      <c r="S31" s="44">
        <v>8</v>
      </c>
      <c r="T31" s="44">
        <v>0</v>
      </c>
      <c r="U31" s="44">
        <v>5.01</v>
      </c>
      <c r="V31" s="18">
        <v>0</v>
      </c>
      <c r="W31" s="42" t="s">
        <v>34</v>
      </c>
      <c r="X31" s="43"/>
      <c r="Y31" s="43"/>
      <c r="Z31" s="43" t="s">
        <v>8442</v>
      </c>
      <c r="AA31" s="43" t="str">
        <f>VLOOKUP(J31, sku!B:C, 2, FALSE)</f>
        <v>Chave Allen de Aço de Cabeça, Esférica (9 Peças) Hex Key Wrench</v>
      </c>
      <c r="AB31" s="45" t="str">
        <f>VLOOKUP(J31, sku!B:BM, 64, FALSE)</f>
        <v>Importação</v>
      </c>
      <c r="AC31" s="45" t="str">
        <f>LEFT(pedidos[[#This Row],[SKU]],3)</f>
        <v>1K9</v>
      </c>
      <c r="AD31" s="36" t="str" cm="1">
        <f t="array" aca="1" ref="AD31" ca="1">IFERROR(
  INDEX(
    montadora[Montadora],
    MATCH(TRUE,LEFT(J448,NÚCARACT(montadora[SKU Parcial]))=montadora[SKU Parcial],0)
  ),
  ""
)</f>
        <v/>
      </c>
    </row>
    <row r="32" spans="1:30" x14ac:dyDescent="0.25">
      <c r="A32" s="42" t="s">
        <v>9341</v>
      </c>
      <c r="B32" s="42">
        <v>21199662979</v>
      </c>
      <c r="C32" s="42"/>
      <c r="D32" s="42"/>
      <c r="E32" s="42"/>
      <c r="F32" s="42" t="s">
        <v>10123</v>
      </c>
      <c r="G32" s="42" t="s">
        <v>11228</v>
      </c>
      <c r="H32" s="12"/>
      <c r="I32" s="42"/>
      <c r="J32" s="42" t="s">
        <v>2566</v>
      </c>
      <c r="K32" s="14">
        <v>45800</v>
      </c>
      <c r="L32" s="12" t="s">
        <v>8443</v>
      </c>
      <c r="M32" s="44">
        <v>18.8</v>
      </c>
      <c r="N32" s="12">
        <v>1</v>
      </c>
      <c r="O32" s="44">
        <v>18.8</v>
      </c>
      <c r="P32" s="44">
        <v>5.4</v>
      </c>
      <c r="Q32" s="44">
        <v>0.63</v>
      </c>
      <c r="R32" s="44">
        <v>7.76</v>
      </c>
      <c r="S32" s="44">
        <v>0</v>
      </c>
      <c r="T32" s="44">
        <v>0</v>
      </c>
      <c r="U32" s="44">
        <v>5.01</v>
      </c>
      <c r="V32" s="18">
        <v>0</v>
      </c>
      <c r="W32" s="42" t="s">
        <v>34</v>
      </c>
      <c r="X32" s="43"/>
      <c r="Y32" s="43"/>
      <c r="Z32" s="43" t="s">
        <v>8442</v>
      </c>
      <c r="AA32" s="43" t="str">
        <f>VLOOKUP(J32, sku!B:C, 2, FALSE)</f>
        <v>Chave Allen de Aço de Cabeça, Esférica (9 Peças) Hex Key Wrench</v>
      </c>
      <c r="AB32" s="45" t="str">
        <f>VLOOKUP(J32, sku!B:BM, 64, FALSE)</f>
        <v>Importação</v>
      </c>
      <c r="AC32" s="45" t="str">
        <f>LEFT(pedidos[[#This Row],[SKU]],3)</f>
        <v>1K9</v>
      </c>
      <c r="AD32" s="36" t="str" cm="1">
        <f t="array" aca="1" ref="AD32" ca="1">IFERROR(
  INDEX(
    montadora[Montadora],
    MATCH(TRUE,LEFT(J449,NÚCARACT(montadora[SKU Parcial]))=montadora[SKU Parcial],0)
  ),
  ""
)</f>
        <v/>
      </c>
    </row>
    <row r="33" spans="1:30" x14ac:dyDescent="0.25">
      <c r="A33" s="42" t="s">
        <v>9557</v>
      </c>
      <c r="B33" s="42">
        <v>21199662979</v>
      </c>
      <c r="C33" s="42"/>
      <c r="D33" s="42"/>
      <c r="E33" s="42"/>
      <c r="F33" s="42" t="s">
        <v>10123</v>
      </c>
      <c r="G33" s="42" t="s">
        <v>11228</v>
      </c>
      <c r="H33" s="12"/>
      <c r="I33" s="42"/>
      <c r="J33" s="42" t="s">
        <v>2566</v>
      </c>
      <c r="K33" s="14">
        <v>45791</v>
      </c>
      <c r="L33" s="12" t="s">
        <v>8443</v>
      </c>
      <c r="M33" s="44">
        <v>18.8</v>
      </c>
      <c r="N33" s="12">
        <v>1</v>
      </c>
      <c r="O33" s="44">
        <v>18.8</v>
      </c>
      <c r="P33" s="44">
        <v>5.4</v>
      </c>
      <c r="Q33" s="44">
        <v>0.63</v>
      </c>
      <c r="R33" s="44">
        <v>7.76</v>
      </c>
      <c r="S33" s="44">
        <v>0</v>
      </c>
      <c r="T33" s="44">
        <v>0</v>
      </c>
      <c r="U33" s="44">
        <v>5.01</v>
      </c>
      <c r="V33" s="18">
        <v>0</v>
      </c>
      <c r="W33" s="42" t="s">
        <v>34</v>
      </c>
      <c r="X33" s="43"/>
      <c r="Y33" s="43"/>
      <c r="Z33" s="43" t="s">
        <v>8442</v>
      </c>
      <c r="AA33" s="43" t="str">
        <f>VLOOKUP(J33, sku!B:C, 2, FALSE)</f>
        <v>Chave Allen de Aço de Cabeça, Esférica (9 Peças) Hex Key Wrench</v>
      </c>
      <c r="AB33" s="45" t="str">
        <f>VLOOKUP(J33, sku!B:BM, 64, FALSE)</f>
        <v>Importação</v>
      </c>
      <c r="AC33" s="45" t="str">
        <f>LEFT(pedidos[[#This Row],[SKU]],3)</f>
        <v>1K9</v>
      </c>
      <c r="AD33" s="36" t="str" cm="1">
        <f t="array" aca="1" ref="AD33" ca="1">IFERROR(
  INDEX(
    montadora[Montadora],
    MATCH(TRUE,LEFT(J450,NÚCARACT(montadora[SKU Parcial]))=montadora[SKU Parcial],0)
  ),
  ""
)</f>
        <v/>
      </c>
    </row>
    <row r="34" spans="1:30" x14ac:dyDescent="0.25">
      <c r="A34" s="42" t="s">
        <v>9564</v>
      </c>
      <c r="B34" s="42">
        <v>21199662979</v>
      </c>
      <c r="C34" s="42"/>
      <c r="D34" s="42"/>
      <c r="E34" s="42"/>
      <c r="F34" s="42" t="s">
        <v>10123</v>
      </c>
      <c r="G34" s="42" t="s">
        <v>11228</v>
      </c>
      <c r="H34" s="12"/>
      <c r="I34" s="42"/>
      <c r="J34" s="42" t="s">
        <v>2566</v>
      </c>
      <c r="K34" s="14">
        <v>45791</v>
      </c>
      <c r="L34" s="12" t="s">
        <v>8443</v>
      </c>
      <c r="M34" s="44">
        <v>18.8</v>
      </c>
      <c r="N34" s="12">
        <v>1</v>
      </c>
      <c r="O34" s="44">
        <v>28.42</v>
      </c>
      <c r="P34" s="44">
        <v>5.4</v>
      </c>
      <c r="Q34" s="44">
        <v>0.63</v>
      </c>
      <c r="R34" s="44">
        <v>7.76</v>
      </c>
      <c r="S34" s="44">
        <v>9.6199999999999992</v>
      </c>
      <c r="T34" s="44">
        <v>0</v>
      </c>
      <c r="U34" s="44">
        <v>5.01</v>
      </c>
      <c r="V34" s="18">
        <v>0</v>
      </c>
      <c r="W34" s="42" t="s">
        <v>34</v>
      </c>
      <c r="X34" s="43"/>
      <c r="Y34" s="43"/>
      <c r="Z34" s="43" t="s">
        <v>8442</v>
      </c>
      <c r="AA34" s="43" t="str">
        <f>VLOOKUP(J34, sku!B:C, 2, FALSE)</f>
        <v>Chave Allen de Aço de Cabeça, Esférica (9 Peças) Hex Key Wrench</v>
      </c>
      <c r="AB34" s="45" t="str">
        <f>VLOOKUP(J34, sku!B:BM, 64, FALSE)</f>
        <v>Importação</v>
      </c>
      <c r="AC34" s="45" t="str">
        <f>LEFT(pedidos[[#This Row],[SKU]],3)</f>
        <v>1K9</v>
      </c>
      <c r="AD34" s="36" t="str" cm="1">
        <f t="array" aca="1" ref="AD34" ca="1">IFERROR(
  INDEX(
    montadora[Montadora],
    MATCH(TRUE,LEFT(J451,NÚCARACT(montadora[SKU Parcial]))=montadora[SKU Parcial],0)
  ),
  ""
)</f>
        <v/>
      </c>
    </row>
    <row r="35" spans="1:30" x14ac:dyDescent="0.25">
      <c r="A35" s="42" t="s">
        <v>9642</v>
      </c>
      <c r="B35" s="42">
        <v>21199662979</v>
      </c>
      <c r="C35" s="42"/>
      <c r="D35" s="42"/>
      <c r="E35" s="42"/>
      <c r="F35" s="42" t="s">
        <v>10123</v>
      </c>
      <c r="G35" s="42" t="s">
        <v>11228</v>
      </c>
      <c r="H35" s="12"/>
      <c r="I35" s="42"/>
      <c r="J35" s="42" t="s">
        <v>2566</v>
      </c>
      <c r="K35" s="14">
        <v>45789</v>
      </c>
      <c r="L35" s="12" t="s">
        <v>8443</v>
      </c>
      <c r="M35" s="44">
        <v>18.8</v>
      </c>
      <c r="N35" s="12">
        <v>1</v>
      </c>
      <c r="O35" s="44">
        <v>26.8</v>
      </c>
      <c r="P35" s="44">
        <v>5.4</v>
      </c>
      <c r="Q35" s="44">
        <v>0.63</v>
      </c>
      <c r="R35" s="44">
        <v>7.76</v>
      </c>
      <c r="S35" s="44">
        <v>8</v>
      </c>
      <c r="T35" s="44">
        <v>0</v>
      </c>
      <c r="U35" s="44">
        <v>5.01</v>
      </c>
      <c r="V35" s="18">
        <v>0</v>
      </c>
      <c r="W35" s="42" t="s">
        <v>34</v>
      </c>
      <c r="X35" s="43"/>
      <c r="Y35" s="43"/>
      <c r="Z35" s="43" t="s">
        <v>8442</v>
      </c>
      <c r="AA35" s="43" t="str">
        <f>VLOOKUP(J35, sku!B:C, 2, FALSE)</f>
        <v>Chave Allen de Aço de Cabeça, Esférica (9 Peças) Hex Key Wrench</v>
      </c>
      <c r="AB35" s="45" t="str">
        <f>VLOOKUP(J35, sku!B:BM, 64, FALSE)</f>
        <v>Importação</v>
      </c>
      <c r="AC35" s="45" t="str">
        <f>LEFT(pedidos[[#This Row],[SKU]],3)</f>
        <v>1K9</v>
      </c>
      <c r="AD35" s="36" t="str" cm="1">
        <f t="array" aca="1" ref="AD35" ca="1">IFERROR(
  INDEX(
    montadora[Montadora],
    MATCH(TRUE,LEFT(J452,NÚCARACT(montadora[SKU Parcial]))=montadora[SKU Parcial],0)
  ),
  ""
)</f>
        <v/>
      </c>
    </row>
    <row r="36" spans="1:30" x14ac:dyDescent="0.25">
      <c r="A36" s="42" t="s">
        <v>9717</v>
      </c>
      <c r="B36" s="42">
        <v>21199662979</v>
      </c>
      <c r="C36" s="42"/>
      <c r="D36" s="42"/>
      <c r="E36" s="42"/>
      <c r="F36" s="42" t="s">
        <v>10123</v>
      </c>
      <c r="G36" s="42" t="s">
        <v>11228</v>
      </c>
      <c r="H36" s="12"/>
      <c r="I36" s="42"/>
      <c r="J36" s="42" t="s">
        <v>2566</v>
      </c>
      <c r="K36" s="14">
        <v>45785</v>
      </c>
      <c r="L36" s="12" t="s">
        <v>8443</v>
      </c>
      <c r="M36" s="44">
        <v>18.8</v>
      </c>
      <c r="N36" s="12">
        <v>1</v>
      </c>
      <c r="O36" s="44">
        <v>30.84</v>
      </c>
      <c r="P36" s="44">
        <v>5.4</v>
      </c>
      <c r="Q36" s="44">
        <v>0.63</v>
      </c>
      <c r="R36" s="44">
        <v>7.76</v>
      </c>
      <c r="S36" s="44">
        <v>12.04</v>
      </c>
      <c r="T36" s="44">
        <v>0</v>
      </c>
      <c r="U36" s="44">
        <v>5.01</v>
      </c>
      <c r="V36" s="18">
        <v>0</v>
      </c>
      <c r="W36" s="42" t="s">
        <v>34</v>
      </c>
      <c r="X36" s="43"/>
      <c r="Y36" s="43"/>
      <c r="Z36" s="43" t="s">
        <v>8442</v>
      </c>
      <c r="AA36" s="43" t="str">
        <f>VLOOKUP(J36, sku!B:C, 2, FALSE)</f>
        <v>Chave Allen de Aço de Cabeça, Esférica (9 Peças) Hex Key Wrench</v>
      </c>
      <c r="AB36" s="45" t="str">
        <f>VLOOKUP(J36, sku!B:BM, 64, FALSE)</f>
        <v>Importação</v>
      </c>
      <c r="AC36" s="45" t="str">
        <f>LEFT(pedidos[[#This Row],[SKU]],3)</f>
        <v>1K9</v>
      </c>
      <c r="AD36" s="36" t="str" cm="1">
        <f t="array" aca="1" ref="AD36" ca="1">IFERROR(
  INDEX(
    montadora[Montadora],
    MATCH(TRUE,LEFT(J453,NÚCARACT(montadora[SKU Parcial]))=montadora[SKU Parcial],0)
  ),
  ""
)</f>
        <v/>
      </c>
    </row>
    <row r="37" spans="1:30" x14ac:dyDescent="0.25">
      <c r="A37" s="42" t="s">
        <v>9892</v>
      </c>
      <c r="B37" s="42">
        <v>21199662979</v>
      </c>
      <c r="C37" s="42"/>
      <c r="D37" s="42"/>
      <c r="E37" s="42"/>
      <c r="F37" s="42" t="s">
        <v>10123</v>
      </c>
      <c r="G37" s="42" t="s">
        <v>11228</v>
      </c>
      <c r="H37" s="12"/>
      <c r="I37" s="42"/>
      <c r="J37" s="42" t="s">
        <v>2566</v>
      </c>
      <c r="K37" s="14">
        <v>45782</v>
      </c>
      <c r="L37" s="12" t="s">
        <v>8443</v>
      </c>
      <c r="M37" s="44">
        <v>18.8</v>
      </c>
      <c r="N37" s="12">
        <v>1</v>
      </c>
      <c r="O37" s="44">
        <v>18.8</v>
      </c>
      <c r="P37" s="44">
        <v>5.4</v>
      </c>
      <c r="Q37" s="44">
        <v>0.63</v>
      </c>
      <c r="R37" s="44">
        <v>7.76</v>
      </c>
      <c r="S37" s="44">
        <v>0</v>
      </c>
      <c r="T37" s="44">
        <v>0</v>
      </c>
      <c r="U37" s="44">
        <v>5.01</v>
      </c>
      <c r="V37" s="18">
        <v>0</v>
      </c>
      <c r="W37" s="42" t="s">
        <v>34</v>
      </c>
      <c r="X37" s="43"/>
      <c r="Y37" s="43"/>
      <c r="Z37" s="43" t="s">
        <v>8442</v>
      </c>
      <c r="AA37" s="43" t="str">
        <f>VLOOKUP(J37, sku!B:C, 2, FALSE)</f>
        <v>Chave Allen de Aço de Cabeça, Esférica (9 Peças) Hex Key Wrench</v>
      </c>
      <c r="AB37" s="45" t="str">
        <f>VLOOKUP(J37, sku!B:BM, 64, FALSE)</f>
        <v>Importação</v>
      </c>
      <c r="AC37" s="45" t="str">
        <f>LEFT(pedidos[[#This Row],[SKU]],3)</f>
        <v>1K9</v>
      </c>
      <c r="AD37" s="36" t="str" cm="1">
        <f t="array" aca="1" ref="AD37" ca="1">IFERROR(
  INDEX(
    montadora[Montadora],
    MATCH(TRUE,LEFT(J454,NÚCARACT(montadora[SKU Parcial]))=montadora[SKU Parcial],0)
  ),
  ""
)</f>
        <v/>
      </c>
    </row>
    <row r="38" spans="1:30" x14ac:dyDescent="0.25">
      <c r="A38" s="42" t="s">
        <v>8841</v>
      </c>
      <c r="B38" s="42"/>
      <c r="C38" s="42"/>
      <c r="D38" s="42"/>
      <c r="E38" s="42">
        <v>20597980329</v>
      </c>
      <c r="F38" s="42" t="s">
        <v>9191</v>
      </c>
      <c r="G38" s="42" t="s">
        <v>11227</v>
      </c>
      <c r="H38" s="12"/>
      <c r="I38" s="42"/>
      <c r="J38" s="42" t="s">
        <v>9208</v>
      </c>
      <c r="K38" s="14">
        <v>45806</v>
      </c>
      <c r="L38" s="12" t="s">
        <v>8443</v>
      </c>
      <c r="M38" s="44">
        <v>16.8</v>
      </c>
      <c r="N38" s="12">
        <v>1</v>
      </c>
      <c r="O38" s="44">
        <v>18.8</v>
      </c>
      <c r="P38" s="44">
        <v>5.74</v>
      </c>
      <c r="Q38" s="44">
        <v>1.28</v>
      </c>
      <c r="R38" s="44">
        <v>6.85</v>
      </c>
      <c r="S38" s="44">
        <v>2</v>
      </c>
      <c r="T38" s="44">
        <v>0</v>
      </c>
      <c r="U38" s="44">
        <v>2.93</v>
      </c>
      <c r="V38" s="18">
        <v>0.17449999999999999</v>
      </c>
      <c r="W38" s="42" t="s">
        <v>34</v>
      </c>
      <c r="X38" s="43"/>
      <c r="Y38" s="43"/>
      <c r="Z38" s="43" t="s">
        <v>8442</v>
      </c>
      <c r="AA38" s="43" t="str">
        <f>VLOOKUP(J38, sku!B:C, 2, FALSE)</f>
        <v>Aplicador Espuma Pct 2 UN</v>
      </c>
      <c r="AB38" s="45" t="str">
        <f>VLOOKUP(J38, sku!B:BM, 64, FALSE)</f>
        <v>Revenda</v>
      </c>
      <c r="AC38" s="45" t="str">
        <f>LEFT(pedidos[[#This Row],[SKU]],3)</f>
        <v>VX2</v>
      </c>
      <c r="AD38" s="36" t="str" cm="1">
        <f t="array" aca="1" ref="AD38" ca="1">IFERROR(
  INDEX(
    montadora[Montadora],
    MATCH(TRUE,LEFT(J455,NÚCARACT(montadora[SKU Parcial]))=montadora[SKU Parcial],0)
  ),
  ""
)</f>
        <v/>
      </c>
    </row>
    <row r="39" spans="1:30" x14ac:dyDescent="0.25">
      <c r="A39" s="42" t="s">
        <v>10317</v>
      </c>
      <c r="B39" s="42"/>
      <c r="C39" s="42"/>
      <c r="D39" s="42"/>
      <c r="E39" s="42">
        <v>21099581335</v>
      </c>
      <c r="F39" s="42" t="s">
        <v>9191</v>
      </c>
      <c r="G39" s="42" t="s">
        <v>11228</v>
      </c>
      <c r="H39" s="12"/>
      <c r="I39" s="42"/>
      <c r="J39" s="42" t="s">
        <v>9208</v>
      </c>
      <c r="K39" s="14">
        <v>45830</v>
      </c>
      <c r="L39" s="12" t="s">
        <v>8443</v>
      </c>
      <c r="M39" s="44">
        <v>15.8</v>
      </c>
      <c r="N39" s="12">
        <v>1</v>
      </c>
      <c r="O39" s="44">
        <v>15.8</v>
      </c>
      <c r="P39" s="44">
        <v>5.74</v>
      </c>
      <c r="Q39" s="44">
        <v>0.59</v>
      </c>
      <c r="R39" s="44">
        <v>7.16</v>
      </c>
      <c r="S39" s="44">
        <v>0</v>
      </c>
      <c r="T39" s="44">
        <v>0</v>
      </c>
      <c r="U39" s="44">
        <v>2.31</v>
      </c>
      <c r="V39" s="18">
        <v>0.14630000000000001</v>
      </c>
      <c r="W39" s="42" t="s">
        <v>34</v>
      </c>
      <c r="X39" s="43"/>
      <c r="Y39" s="43"/>
      <c r="Z39" s="43" t="s">
        <v>8442</v>
      </c>
      <c r="AA39" s="43" t="str">
        <f>VLOOKUP(J39, sku!B:C, 2, FALSE)</f>
        <v>Aplicador Espuma Pct 2 UN</v>
      </c>
      <c r="AB39" s="45" t="str">
        <f>VLOOKUP(J39, sku!B:BM, 64, FALSE)</f>
        <v>Revenda</v>
      </c>
      <c r="AC39" s="45" t="str">
        <f>LEFT(pedidos[[#This Row],[SKU]],3)</f>
        <v>VX2</v>
      </c>
      <c r="AD39" s="36" t="str" cm="1">
        <f t="array" aca="1" ref="AD39" ca="1">IFERROR(
  INDEX(
    montadora[Montadora],
    MATCH(TRUE,LEFT(J456,NÚCARACT(montadora[SKU Parcial]))=montadora[SKU Parcial],0)
  ),
  ""
)</f>
        <v/>
      </c>
    </row>
    <row r="40" spans="1:30" x14ac:dyDescent="0.25">
      <c r="A40" s="42" t="s">
        <v>10320</v>
      </c>
      <c r="B40" s="42"/>
      <c r="C40" s="42"/>
      <c r="D40" s="42"/>
      <c r="E40" s="42">
        <v>21099581335</v>
      </c>
      <c r="F40" s="42" t="s">
        <v>9191</v>
      </c>
      <c r="G40" s="42" t="s">
        <v>11228</v>
      </c>
      <c r="H40" s="12"/>
      <c r="I40" s="42"/>
      <c r="J40" s="42" t="s">
        <v>9208</v>
      </c>
      <c r="K40" s="14">
        <v>45829</v>
      </c>
      <c r="L40" s="12" t="s">
        <v>8443</v>
      </c>
      <c r="M40" s="44">
        <v>15.8</v>
      </c>
      <c r="N40" s="12">
        <v>1</v>
      </c>
      <c r="O40" s="44">
        <v>15.8</v>
      </c>
      <c r="P40" s="44">
        <v>5.74</v>
      </c>
      <c r="Q40" s="44">
        <v>0.59</v>
      </c>
      <c r="R40" s="44">
        <v>7.16</v>
      </c>
      <c r="S40" s="44">
        <v>0</v>
      </c>
      <c r="T40" s="44">
        <v>0</v>
      </c>
      <c r="U40" s="44">
        <v>2.31</v>
      </c>
      <c r="V40" s="18">
        <v>0.14630000000000001</v>
      </c>
      <c r="W40" s="42" t="s">
        <v>34</v>
      </c>
      <c r="X40" s="43"/>
      <c r="Y40" s="43"/>
      <c r="Z40" s="43" t="s">
        <v>8442</v>
      </c>
      <c r="AA40" s="43" t="str">
        <f>VLOOKUP(J40, sku!B:C, 2, FALSE)</f>
        <v>Aplicador Espuma Pct 2 UN</v>
      </c>
      <c r="AB40" s="45" t="str">
        <f>VLOOKUP(J40, sku!B:BM, 64, FALSE)</f>
        <v>Revenda</v>
      </c>
      <c r="AC40" s="45" t="str">
        <f>LEFT(pedidos[[#This Row],[SKU]],3)</f>
        <v>VX2</v>
      </c>
      <c r="AD40" s="36" t="str" cm="1">
        <f t="array" aca="1" ref="AD40" ca="1">IFERROR(
  INDEX(
    montadora[Montadora],
    MATCH(TRUE,LEFT(J457,NÚCARACT(montadora[SKU Parcial]))=montadora[SKU Parcial],0)
  ),
  ""
)</f>
        <v/>
      </c>
    </row>
    <row r="41" spans="1:30" x14ac:dyDescent="0.25">
      <c r="A41" s="42" t="s">
        <v>10475</v>
      </c>
      <c r="B41" s="42"/>
      <c r="C41" s="42"/>
      <c r="D41" s="42"/>
      <c r="E41" s="42">
        <v>21099581335</v>
      </c>
      <c r="F41" s="42" t="s">
        <v>9191</v>
      </c>
      <c r="G41" s="42" t="s">
        <v>11228</v>
      </c>
      <c r="H41" s="12"/>
      <c r="I41" s="42"/>
      <c r="J41" s="42" t="s">
        <v>9208</v>
      </c>
      <c r="K41" s="14">
        <v>45822</v>
      </c>
      <c r="L41" s="12" t="s">
        <v>8443</v>
      </c>
      <c r="M41" s="44">
        <v>15.8</v>
      </c>
      <c r="N41" s="12">
        <v>1</v>
      </c>
      <c r="O41" s="44">
        <v>15.8</v>
      </c>
      <c r="P41" s="44">
        <v>5.74</v>
      </c>
      <c r="Q41" s="44">
        <v>0.59</v>
      </c>
      <c r="R41" s="44">
        <v>7.16</v>
      </c>
      <c r="S41" s="44">
        <v>0</v>
      </c>
      <c r="T41" s="44">
        <v>0</v>
      </c>
      <c r="U41" s="44">
        <v>2.31</v>
      </c>
      <c r="V41" s="18">
        <v>0.14630000000000001</v>
      </c>
      <c r="W41" s="42" t="s">
        <v>34</v>
      </c>
      <c r="X41" s="43"/>
      <c r="Y41" s="43"/>
      <c r="Z41" s="43" t="s">
        <v>8442</v>
      </c>
      <c r="AA41" s="43" t="str">
        <f>VLOOKUP(J41, sku!B:C, 2, FALSE)</f>
        <v>Aplicador Espuma Pct 2 UN</v>
      </c>
      <c r="AB41" s="45" t="str">
        <f>VLOOKUP(J41, sku!B:BM, 64, FALSE)</f>
        <v>Revenda</v>
      </c>
      <c r="AC41" s="45" t="str">
        <f>LEFT(pedidos[[#This Row],[SKU]],3)</f>
        <v>VX2</v>
      </c>
      <c r="AD41" s="36" t="str" cm="1">
        <f t="array" aca="1" ref="AD41" ca="1">IFERROR(
  INDEX(
    montadora[Montadora],
    MATCH(TRUE,LEFT(J458,NÚCARACT(montadora[SKU Parcial]))=montadora[SKU Parcial],0)
  ),
  ""
)</f>
        <v/>
      </c>
    </row>
    <row r="42" spans="1:30" x14ac:dyDescent="0.25">
      <c r="A42" s="42" t="s">
        <v>10540</v>
      </c>
      <c r="B42" s="42"/>
      <c r="C42" s="42"/>
      <c r="D42" s="42"/>
      <c r="E42" s="42">
        <v>21099581335</v>
      </c>
      <c r="F42" s="42" t="s">
        <v>9191</v>
      </c>
      <c r="G42" s="42" t="s">
        <v>11228</v>
      </c>
      <c r="H42" s="12"/>
      <c r="I42" s="42"/>
      <c r="J42" s="42" t="s">
        <v>9208</v>
      </c>
      <c r="K42" s="14">
        <v>45819</v>
      </c>
      <c r="L42" s="12" t="s">
        <v>8443</v>
      </c>
      <c r="M42" s="44">
        <v>15.8</v>
      </c>
      <c r="N42" s="12">
        <v>1</v>
      </c>
      <c r="O42" s="44">
        <v>15.8</v>
      </c>
      <c r="P42" s="44">
        <v>5.74</v>
      </c>
      <c r="Q42" s="44">
        <v>0.59</v>
      </c>
      <c r="R42" s="44">
        <v>7.16</v>
      </c>
      <c r="S42" s="44">
        <v>0</v>
      </c>
      <c r="T42" s="44">
        <v>0</v>
      </c>
      <c r="U42" s="44">
        <v>2.31</v>
      </c>
      <c r="V42" s="18">
        <v>0.14630000000000001</v>
      </c>
      <c r="W42" s="42" t="s">
        <v>34</v>
      </c>
      <c r="X42" s="43"/>
      <c r="Y42" s="43"/>
      <c r="Z42" s="43" t="s">
        <v>8442</v>
      </c>
      <c r="AA42" s="43" t="str">
        <f>VLOOKUP(J42, sku!B:C, 2, FALSE)</f>
        <v>Aplicador Espuma Pct 2 UN</v>
      </c>
      <c r="AB42" s="45" t="str">
        <f>VLOOKUP(J42, sku!B:BM, 64, FALSE)</f>
        <v>Revenda</v>
      </c>
      <c r="AC42" s="45" t="str">
        <f>LEFT(pedidos[[#This Row],[SKU]],3)</f>
        <v>VX2</v>
      </c>
      <c r="AD42" s="36" t="str" cm="1">
        <f t="array" aca="1" ref="AD42" ca="1">IFERROR(
  INDEX(
    montadora[Montadora],
    MATCH(TRUE,LEFT(J459,NÚCARACT(montadora[SKU Parcial]))=montadora[SKU Parcial],0)
  ),
  ""
)</f>
        <v/>
      </c>
    </row>
    <row r="43" spans="1:30" x14ac:dyDescent="0.25">
      <c r="A43" s="42" t="s">
        <v>9240</v>
      </c>
      <c r="B43" s="42">
        <v>21099581335</v>
      </c>
      <c r="C43" s="42"/>
      <c r="D43" s="42"/>
      <c r="E43" s="42"/>
      <c r="F43" s="42" t="s">
        <v>9191</v>
      </c>
      <c r="G43" s="42" t="s">
        <v>11228</v>
      </c>
      <c r="H43" s="12"/>
      <c r="I43" s="42"/>
      <c r="J43" s="42" t="s">
        <v>9208</v>
      </c>
      <c r="K43" s="14">
        <v>45807</v>
      </c>
      <c r="L43" s="12" t="s">
        <v>8443</v>
      </c>
      <c r="M43" s="44">
        <v>15.8</v>
      </c>
      <c r="N43" s="12">
        <v>1</v>
      </c>
      <c r="O43" s="44">
        <v>15.8</v>
      </c>
      <c r="P43" s="44">
        <v>5.74</v>
      </c>
      <c r="Q43" s="44">
        <v>0.53</v>
      </c>
      <c r="R43" s="44">
        <v>7.16</v>
      </c>
      <c r="S43" s="44">
        <v>0</v>
      </c>
      <c r="T43" s="44">
        <v>0</v>
      </c>
      <c r="U43" s="44">
        <v>2.37</v>
      </c>
      <c r="V43" s="18">
        <v>0</v>
      </c>
      <c r="W43" s="42" t="s">
        <v>34</v>
      </c>
      <c r="X43" s="43"/>
      <c r="Y43" s="43"/>
      <c r="Z43" s="43" t="s">
        <v>8442</v>
      </c>
      <c r="AA43" s="43" t="str">
        <f>VLOOKUP(J43, sku!B:C, 2, FALSE)</f>
        <v>Aplicador Espuma Pct 2 UN</v>
      </c>
      <c r="AB43" s="45" t="str">
        <f>VLOOKUP(J43, sku!B:BM, 64, FALSE)</f>
        <v>Revenda</v>
      </c>
      <c r="AC43" s="45" t="str">
        <f>LEFT(pedidos[[#This Row],[SKU]],3)</f>
        <v>VX2</v>
      </c>
      <c r="AD43" s="36" t="str" cm="1">
        <f t="array" aca="1" ref="AD43" ca="1">IFERROR(
  INDEX(
    montadora[Montadora],
    MATCH(TRUE,LEFT(J460,NÚCARACT(montadora[SKU Parcial]))=montadora[SKU Parcial],0)
  ),
  ""
)</f>
        <v/>
      </c>
    </row>
    <row r="44" spans="1:30" x14ac:dyDescent="0.25">
      <c r="A44" s="42" t="s">
        <v>9314</v>
      </c>
      <c r="B44" s="42">
        <v>21099581335</v>
      </c>
      <c r="C44" s="42"/>
      <c r="D44" s="42"/>
      <c r="E44" s="42"/>
      <c r="F44" s="42" t="s">
        <v>9191</v>
      </c>
      <c r="G44" s="42" t="s">
        <v>11228</v>
      </c>
      <c r="H44" s="12"/>
      <c r="I44" s="42"/>
      <c r="J44" s="42" t="s">
        <v>9208</v>
      </c>
      <c r="K44" s="14">
        <v>45802</v>
      </c>
      <c r="L44" s="12" t="s">
        <v>8443</v>
      </c>
      <c r="M44" s="44">
        <v>15.8</v>
      </c>
      <c r="N44" s="12">
        <v>1</v>
      </c>
      <c r="O44" s="44">
        <v>15.8</v>
      </c>
      <c r="P44" s="44">
        <v>5.74</v>
      </c>
      <c r="Q44" s="44">
        <v>0.53</v>
      </c>
      <c r="R44" s="44">
        <v>4.3</v>
      </c>
      <c r="S44" s="44">
        <v>0</v>
      </c>
      <c r="T44" s="44">
        <v>0</v>
      </c>
      <c r="U44" s="44">
        <v>5.23</v>
      </c>
      <c r="V44" s="18">
        <v>0</v>
      </c>
      <c r="W44" s="42" t="s">
        <v>34</v>
      </c>
      <c r="X44" s="43"/>
      <c r="Y44" s="43"/>
      <c r="Z44" s="43" t="s">
        <v>8442</v>
      </c>
      <c r="AA44" s="43" t="str">
        <f>VLOOKUP(J44, sku!B:C, 2, FALSE)</f>
        <v>Aplicador Espuma Pct 2 UN</v>
      </c>
      <c r="AB44" s="45" t="str">
        <f>VLOOKUP(J44, sku!B:BM, 64, FALSE)</f>
        <v>Revenda</v>
      </c>
      <c r="AC44" s="45" t="str">
        <f>LEFT(pedidos[[#This Row],[SKU]],3)</f>
        <v>VX2</v>
      </c>
      <c r="AD44" s="36" t="str" cm="1">
        <f t="array" aca="1" ref="AD44" ca="1">IFERROR(
  INDEX(
    montadora[Montadora],
    MATCH(TRUE,LEFT(J461,NÚCARACT(montadora[SKU Parcial]))=montadora[SKU Parcial],0)
  ),
  ""
)</f>
        <v/>
      </c>
    </row>
    <row r="45" spans="1:30" x14ac:dyDescent="0.25">
      <c r="A45" s="42" t="s">
        <v>9567</v>
      </c>
      <c r="B45" s="42">
        <v>21099581335</v>
      </c>
      <c r="C45" s="42"/>
      <c r="D45" s="42"/>
      <c r="E45" s="42"/>
      <c r="F45" s="42" t="s">
        <v>9191</v>
      </c>
      <c r="G45" s="42" t="s">
        <v>11228</v>
      </c>
      <c r="H45" s="12"/>
      <c r="I45" s="42"/>
      <c r="J45" s="42" t="s">
        <v>9208</v>
      </c>
      <c r="K45" s="14">
        <v>45790</v>
      </c>
      <c r="L45" s="12" t="s">
        <v>8443</v>
      </c>
      <c r="M45" s="44">
        <v>15.8</v>
      </c>
      <c r="N45" s="12">
        <v>1</v>
      </c>
      <c r="O45" s="44">
        <v>15.8</v>
      </c>
      <c r="P45" s="44">
        <v>5.74</v>
      </c>
      <c r="Q45" s="44">
        <v>0.53</v>
      </c>
      <c r="R45" s="44">
        <v>5.21</v>
      </c>
      <c r="S45" s="44">
        <v>0</v>
      </c>
      <c r="T45" s="44">
        <v>0</v>
      </c>
      <c r="U45" s="44">
        <v>4.32</v>
      </c>
      <c r="V45" s="18">
        <v>0</v>
      </c>
      <c r="W45" s="42" t="s">
        <v>34</v>
      </c>
      <c r="X45" s="43"/>
      <c r="Y45" s="43"/>
      <c r="Z45" s="43" t="s">
        <v>8442</v>
      </c>
      <c r="AA45" s="43" t="str">
        <f>VLOOKUP(J45, sku!B:C, 2, FALSE)</f>
        <v>Aplicador Espuma Pct 2 UN</v>
      </c>
      <c r="AB45" s="45" t="str">
        <f>VLOOKUP(J45, sku!B:BM, 64, FALSE)</f>
        <v>Revenda</v>
      </c>
      <c r="AC45" s="45" t="str">
        <f>LEFT(pedidos[[#This Row],[SKU]],3)</f>
        <v>VX2</v>
      </c>
      <c r="AD45" s="36" t="str" cm="1">
        <f t="array" aca="1" ref="AD45" ca="1">IFERROR(
  INDEX(
    montadora[Montadora],
    MATCH(TRUE,LEFT(J462,NÚCARACT(montadora[SKU Parcial]))=montadora[SKU Parcial],0)
  ),
  ""
)</f>
        <v/>
      </c>
    </row>
    <row r="46" spans="1:30" x14ac:dyDescent="0.25">
      <c r="A46" s="42" t="s">
        <v>10462</v>
      </c>
      <c r="B46" s="42"/>
      <c r="C46" s="42"/>
      <c r="D46" s="42"/>
      <c r="E46" s="42">
        <v>20198023510</v>
      </c>
      <c r="F46" s="42" t="s">
        <v>10711</v>
      </c>
      <c r="G46" s="42" t="s">
        <v>11228</v>
      </c>
      <c r="H46" s="12"/>
      <c r="I46" s="42"/>
      <c r="J46" s="42" t="s">
        <v>10163</v>
      </c>
      <c r="K46" s="14">
        <v>45823</v>
      </c>
      <c r="L46" s="12" t="s">
        <v>8443</v>
      </c>
      <c r="M46" s="44">
        <v>16.8</v>
      </c>
      <c r="N46" s="12">
        <v>1</v>
      </c>
      <c r="O46" s="44">
        <v>16.8</v>
      </c>
      <c r="P46" s="44">
        <v>5.75</v>
      </c>
      <c r="Q46" s="44">
        <v>0.62</v>
      </c>
      <c r="R46" s="44">
        <v>7.36</v>
      </c>
      <c r="S46" s="44">
        <v>0</v>
      </c>
      <c r="T46" s="44">
        <v>0</v>
      </c>
      <c r="U46" s="44">
        <v>3.07</v>
      </c>
      <c r="V46" s="18">
        <v>0.18240000000000001</v>
      </c>
      <c r="W46" s="42" t="s">
        <v>34</v>
      </c>
      <c r="X46" s="43"/>
      <c r="Y46" s="43"/>
      <c r="Z46" s="43" t="s">
        <v>8442</v>
      </c>
      <c r="AA46" s="43" t="str">
        <f>VLOOKUP(J46, sku!B:C, 2, FALSE)</f>
        <v>Pincel Detalhamento Suave Interno 14 Zacs</v>
      </c>
      <c r="AB46" s="45" t="str">
        <f>VLOOKUP(J46, sku!B:BM, 64, FALSE)</f>
        <v>Revenda</v>
      </c>
      <c r="AC46" s="45" t="str">
        <f>LEFT(pedidos[[#This Row],[SKU]],3)</f>
        <v>VX2</v>
      </c>
      <c r="AD46" s="36" t="str" cm="1">
        <f t="array" aca="1" ref="AD46" ca="1">IFERROR(
  INDEX(
    montadora[Montadora],
    MATCH(TRUE,LEFT(J466,NÚCARACT(montadora[SKU Parcial]))=montadora[SKU Parcial],0)
  ),
  ""
)</f>
        <v/>
      </c>
    </row>
    <row r="47" spans="1:30" x14ac:dyDescent="0.25">
      <c r="A47" s="42" t="s">
        <v>9741</v>
      </c>
      <c r="B47" s="42">
        <v>21698007271</v>
      </c>
      <c r="C47" s="42"/>
      <c r="D47" s="42"/>
      <c r="E47" s="42"/>
      <c r="F47" s="42" t="s">
        <v>10137</v>
      </c>
      <c r="G47" s="42" t="s">
        <v>11228</v>
      </c>
      <c r="H47" s="12"/>
      <c r="I47" s="42"/>
      <c r="J47" s="42" t="s">
        <v>10163</v>
      </c>
      <c r="K47" s="14">
        <v>45784</v>
      </c>
      <c r="L47" s="12" t="s">
        <v>8443</v>
      </c>
      <c r="M47" s="44">
        <v>18.8</v>
      </c>
      <c r="N47" s="12">
        <v>1</v>
      </c>
      <c r="O47" s="44">
        <v>18.8</v>
      </c>
      <c r="P47" s="44">
        <v>5.75</v>
      </c>
      <c r="Q47" s="44">
        <v>0.63</v>
      </c>
      <c r="R47" s="44">
        <v>6.58</v>
      </c>
      <c r="S47" s="44">
        <v>0</v>
      </c>
      <c r="T47" s="44">
        <v>0</v>
      </c>
      <c r="U47" s="44">
        <v>5.57</v>
      </c>
      <c r="V47" s="18">
        <v>0</v>
      </c>
      <c r="W47" s="42" t="s">
        <v>34</v>
      </c>
      <c r="X47" s="43"/>
      <c r="Y47" s="43"/>
      <c r="Z47" s="43" t="s">
        <v>8442</v>
      </c>
      <c r="AA47" s="43" t="str">
        <f>VLOOKUP(J47, sku!B:C, 2, FALSE)</f>
        <v>Pincel Detalhamento Suave Interno 14 Zacs</v>
      </c>
      <c r="AB47" s="45" t="str">
        <f>VLOOKUP(J47, sku!B:BM, 64, FALSE)</f>
        <v>Revenda</v>
      </c>
      <c r="AC47" s="45" t="str">
        <f>LEFT(pedidos[[#This Row],[SKU]],3)</f>
        <v>VX2</v>
      </c>
      <c r="AD47" s="36" t="str" cm="1">
        <f t="array" aca="1" ref="AD47" ca="1">IFERROR(
  INDEX(
    montadora[Montadora],
    MATCH(TRUE,LEFT(J467,NÚCARACT(montadora[SKU Parcial]))=montadora[SKU Parcial],0)
  ),
  ""
)</f>
        <v/>
      </c>
    </row>
    <row r="48" spans="1:30" x14ac:dyDescent="0.25">
      <c r="A48" s="42" t="s">
        <v>9867</v>
      </c>
      <c r="B48" s="42">
        <v>22393667524</v>
      </c>
      <c r="C48" s="42"/>
      <c r="D48" s="42"/>
      <c r="E48" s="42"/>
      <c r="F48" s="42" t="s">
        <v>10140</v>
      </c>
      <c r="G48" s="42" t="s">
        <v>11228</v>
      </c>
      <c r="H48" s="12"/>
      <c r="I48" s="42"/>
      <c r="J48" s="42" t="s">
        <v>10165</v>
      </c>
      <c r="K48" s="14">
        <v>45782</v>
      </c>
      <c r="L48" s="12" t="s">
        <v>8443</v>
      </c>
      <c r="M48" s="44">
        <v>17.8</v>
      </c>
      <c r="N48" s="12">
        <v>1</v>
      </c>
      <c r="O48" s="44">
        <v>17.8</v>
      </c>
      <c r="P48" s="44">
        <v>5.75</v>
      </c>
      <c r="Q48" s="44">
        <v>0.6</v>
      </c>
      <c r="R48" s="44">
        <v>4.49</v>
      </c>
      <c r="S48" s="44">
        <v>0</v>
      </c>
      <c r="T48" s="44">
        <v>0</v>
      </c>
      <c r="U48" s="44">
        <v>6.22</v>
      </c>
      <c r="V48" s="18">
        <v>0</v>
      </c>
      <c r="W48" s="42" t="s">
        <v>34</v>
      </c>
      <c r="X48" s="43"/>
      <c r="Y48" s="43"/>
      <c r="Z48" s="43" t="s">
        <v>8442</v>
      </c>
      <c r="AA48" s="43" t="str">
        <f>VLOOKUP(J48, sku!B:C, 2, FALSE)</f>
        <v>Pincel Detalhamento Médio Externo 14 Zacs</v>
      </c>
      <c r="AB48" s="45" t="str">
        <f>VLOOKUP(J48, sku!B:BM, 64, FALSE)</f>
        <v>Revenda</v>
      </c>
      <c r="AC48" s="45" t="str">
        <f>LEFT(pedidos[[#This Row],[SKU]],3)</f>
        <v>VX2</v>
      </c>
      <c r="AD48" s="36" t="str" cm="1">
        <f t="array" aca="1" ref="AD48" ca="1">IFERROR(
  INDEX(
    montadora[Montadora],
    MATCH(TRUE,LEFT(J468,NÚCARACT(montadora[SKU Parcial]))=montadora[SKU Parcial],0)
  ),
  ""
)</f>
        <v/>
      </c>
    </row>
    <row r="49" spans="1:30" x14ac:dyDescent="0.25">
      <c r="A49" s="42" t="s">
        <v>8844</v>
      </c>
      <c r="B49" s="42"/>
      <c r="C49" s="42"/>
      <c r="D49" s="42"/>
      <c r="E49" s="42">
        <v>19599549855</v>
      </c>
      <c r="F49" s="42" t="s">
        <v>8350</v>
      </c>
      <c r="G49" s="42" t="s">
        <v>11227</v>
      </c>
      <c r="H49" s="12"/>
      <c r="I49" s="42"/>
      <c r="J49" s="42" t="s">
        <v>703</v>
      </c>
      <c r="K49" s="14">
        <v>45803</v>
      </c>
      <c r="L49" s="12" t="s">
        <v>8443</v>
      </c>
      <c r="M49" s="44">
        <v>35.799999999999997</v>
      </c>
      <c r="N49" s="12">
        <v>1</v>
      </c>
      <c r="O49" s="44">
        <v>35.799999999999997</v>
      </c>
      <c r="P49" s="44">
        <v>7.52</v>
      </c>
      <c r="Q49" s="44">
        <v>2.72</v>
      </c>
      <c r="R49" s="44">
        <v>11.88</v>
      </c>
      <c r="S49" s="44">
        <v>0</v>
      </c>
      <c r="T49" s="44">
        <v>0</v>
      </c>
      <c r="U49" s="44">
        <v>13.68</v>
      </c>
      <c r="V49" s="18">
        <v>0.38200000000000001</v>
      </c>
      <c r="W49" s="42" t="s">
        <v>34</v>
      </c>
      <c r="X49" s="43"/>
      <c r="Y49" s="43"/>
      <c r="Z49" s="43" t="s">
        <v>8442</v>
      </c>
      <c r="AA49" s="43" t="str">
        <f>VLOOKUP(J49, sku!B:C, 2, FALSE)</f>
        <v>Trava Disco De Freio Moto - Preto</v>
      </c>
      <c r="AB49" s="45" t="str">
        <f>VLOOKUP(J49, sku!B:BM, 64, FALSE)</f>
        <v>Importação</v>
      </c>
      <c r="AC49" s="45" t="str">
        <f>LEFT(pedidos[[#This Row],[SKU]],3)</f>
        <v>ET0</v>
      </c>
      <c r="AD49" s="36" t="str" cm="1">
        <f t="array" aca="1" ref="AD49" ca="1">IFERROR(
  INDEX(
    montadora[Montadora],
    MATCH(TRUE,LEFT(#REF!,NÚCARACT(montadora[SKU Parcial]))=montadora[SKU Parcial],0)
  ),
  ""
)</f>
        <v/>
      </c>
    </row>
    <row r="50" spans="1:30" x14ac:dyDescent="0.25">
      <c r="A50" s="42" t="s">
        <v>8845</v>
      </c>
      <c r="B50" s="42"/>
      <c r="C50" s="42"/>
      <c r="D50" s="42"/>
      <c r="E50" s="42">
        <v>19599549855</v>
      </c>
      <c r="F50" s="42" t="s">
        <v>8350</v>
      </c>
      <c r="G50" s="42" t="s">
        <v>11227</v>
      </c>
      <c r="H50" s="12"/>
      <c r="I50" s="42"/>
      <c r="J50" s="42" t="s">
        <v>703</v>
      </c>
      <c r="K50" s="14">
        <v>45797</v>
      </c>
      <c r="L50" s="12" t="s">
        <v>8443</v>
      </c>
      <c r="M50" s="44">
        <v>35.799999999999997</v>
      </c>
      <c r="N50" s="12">
        <v>1</v>
      </c>
      <c r="O50" s="44">
        <v>35.799999999999997</v>
      </c>
      <c r="P50" s="44">
        <v>7.52</v>
      </c>
      <c r="Q50" s="44">
        <v>2.72</v>
      </c>
      <c r="R50" s="44">
        <v>11.88</v>
      </c>
      <c r="S50" s="44">
        <v>0</v>
      </c>
      <c r="T50" s="44">
        <v>0</v>
      </c>
      <c r="U50" s="44">
        <v>13.68</v>
      </c>
      <c r="V50" s="18">
        <v>0.38200000000000001</v>
      </c>
      <c r="W50" s="42" t="s">
        <v>34</v>
      </c>
      <c r="X50" s="43"/>
      <c r="Y50" s="43"/>
      <c r="Z50" s="43" t="s">
        <v>8442</v>
      </c>
      <c r="AA50" s="43" t="str">
        <f>VLOOKUP(J50, sku!B:C, 2, FALSE)</f>
        <v>Trava Disco De Freio Moto - Preto</v>
      </c>
      <c r="AB50" s="45" t="str">
        <f>VLOOKUP(J50, sku!B:BM, 64, FALSE)</f>
        <v>Importação</v>
      </c>
      <c r="AC50" s="45" t="str">
        <f>LEFT(pedidos[[#This Row],[SKU]],3)</f>
        <v>ET0</v>
      </c>
      <c r="AD50" s="36" t="str" cm="1">
        <f t="array" aca="1" ref="AD50" ca="1">IFERROR(
  INDEX(
    montadora[Montadora],
    MATCH(TRUE,LEFT(#REF!,NÚCARACT(montadora[SKU Parcial]))=montadora[SKU Parcial],0)
  ),
  ""
)</f>
        <v/>
      </c>
    </row>
    <row r="51" spans="1:30" x14ac:dyDescent="0.25">
      <c r="A51" s="42" t="s">
        <v>8846</v>
      </c>
      <c r="B51" s="42"/>
      <c r="C51" s="42"/>
      <c r="D51" s="42"/>
      <c r="E51" s="42">
        <v>19599549855</v>
      </c>
      <c r="F51" s="42" t="s">
        <v>8350</v>
      </c>
      <c r="G51" s="42" t="s">
        <v>11227</v>
      </c>
      <c r="H51" s="12"/>
      <c r="I51" s="42"/>
      <c r="J51" s="42" t="s">
        <v>703</v>
      </c>
      <c r="K51" s="14">
        <v>45796</v>
      </c>
      <c r="L51" s="12" t="s">
        <v>8443</v>
      </c>
      <c r="M51" s="44">
        <v>35.799999999999997</v>
      </c>
      <c r="N51" s="12">
        <v>1</v>
      </c>
      <c r="O51" s="44">
        <v>35.799999999999997</v>
      </c>
      <c r="P51" s="44">
        <v>7.52</v>
      </c>
      <c r="Q51" s="44">
        <v>2.72</v>
      </c>
      <c r="R51" s="44">
        <v>11.88</v>
      </c>
      <c r="S51" s="44">
        <v>0</v>
      </c>
      <c r="T51" s="44">
        <v>0</v>
      </c>
      <c r="U51" s="44">
        <v>13.68</v>
      </c>
      <c r="V51" s="18">
        <v>0.38200000000000001</v>
      </c>
      <c r="W51" s="42" t="s">
        <v>34</v>
      </c>
      <c r="X51" s="43"/>
      <c r="Y51" s="43"/>
      <c r="Z51" s="43" t="s">
        <v>8442</v>
      </c>
      <c r="AA51" s="43" t="str">
        <f>VLOOKUP(J51, sku!B:C, 2, FALSE)</f>
        <v>Trava Disco De Freio Moto - Preto</v>
      </c>
      <c r="AB51" s="45" t="str">
        <f>VLOOKUP(J51, sku!B:BM, 64, FALSE)</f>
        <v>Importação</v>
      </c>
      <c r="AC51" s="45" t="str">
        <f>LEFT(pedidos[[#This Row],[SKU]],3)</f>
        <v>ET0</v>
      </c>
      <c r="AD51" s="36" t="str" cm="1">
        <f t="array" aca="1" ref="AD51" ca="1">IFERROR(
  INDEX(
    montadora[Montadora],
    MATCH(TRUE,LEFT(#REF!,NÚCARACT(montadora[SKU Parcial]))=montadora[SKU Parcial],0)
  ),
  ""
)</f>
        <v/>
      </c>
    </row>
    <row r="52" spans="1:30" x14ac:dyDescent="0.25">
      <c r="A52" s="42" t="s">
        <v>8849</v>
      </c>
      <c r="B52" s="42"/>
      <c r="C52" s="42"/>
      <c r="D52" s="42"/>
      <c r="E52" s="42">
        <v>19599549855</v>
      </c>
      <c r="F52" s="42" t="s">
        <v>8350</v>
      </c>
      <c r="G52" s="42" t="s">
        <v>11227</v>
      </c>
      <c r="H52" s="12"/>
      <c r="I52" s="42"/>
      <c r="J52" s="42" t="s">
        <v>703</v>
      </c>
      <c r="K52" s="14">
        <v>45789</v>
      </c>
      <c r="L52" s="12" t="s">
        <v>8443</v>
      </c>
      <c r="M52" s="44">
        <v>35.799999999999997</v>
      </c>
      <c r="N52" s="12">
        <v>1</v>
      </c>
      <c r="O52" s="44">
        <v>35.799999999999997</v>
      </c>
      <c r="P52" s="44">
        <v>7.52</v>
      </c>
      <c r="Q52" s="44">
        <v>2.72</v>
      </c>
      <c r="R52" s="44">
        <v>11.88</v>
      </c>
      <c r="S52" s="44">
        <v>0</v>
      </c>
      <c r="T52" s="44">
        <v>0</v>
      </c>
      <c r="U52" s="44">
        <v>13.68</v>
      </c>
      <c r="V52" s="18">
        <v>0.38200000000000001</v>
      </c>
      <c r="W52" s="42" t="s">
        <v>34</v>
      </c>
      <c r="X52" s="43"/>
      <c r="Y52" s="43"/>
      <c r="Z52" s="43" t="s">
        <v>8442</v>
      </c>
      <c r="AA52" s="43" t="str">
        <f>VLOOKUP(J52, sku!B:C, 2, FALSE)</f>
        <v>Trava Disco De Freio Moto - Preto</v>
      </c>
      <c r="AB52" s="45" t="str">
        <f>VLOOKUP(J52, sku!B:BM, 64, FALSE)</f>
        <v>Importação</v>
      </c>
      <c r="AC52" s="45" t="str">
        <f>LEFT(pedidos[[#This Row],[SKU]],3)</f>
        <v>ET0</v>
      </c>
      <c r="AD52" s="36" t="str" cm="1">
        <f t="array" aca="1" ref="AD52" ca="1">IFERROR(
  INDEX(
    montadora[Montadora],
    MATCH(TRUE,LEFT(#REF!,NÚCARACT(montadora[SKU Parcial]))=montadora[SKU Parcial],0)
  ),
  ""
)</f>
        <v/>
      </c>
    </row>
    <row r="53" spans="1:30" x14ac:dyDescent="0.25">
      <c r="A53" s="42" t="s">
        <v>8851</v>
      </c>
      <c r="B53" s="42"/>
      <c r="C53" s="42"/>
      <c r="D53" s="42"/>
      <c r="E53" s="42">
        <v>19599549855</v>
      </c>
      <c r="F53" s="42" t="s">
        <v>8350</v>
      </c>
      <c r="G53" s="42" t="s">
        <v>11227</v>
      </c>
      <c r="H53" s="12"/>
      <c r="I53" s="42"/>
      <c r="J53" s="42" t="s">
        <v>703</v>
      </c>
      <c r="K53" s="14">
        <v>45788</v>
      </c>
      <c r="L53" s="12" t="s">
        <v>8443</v>
      </c>
      <c r="M53" s="44">
        <v>35.799999999999997</v>
      </c>
      <c r="N53" s="12">
        <v>1</v>
      </c>
      <c r="O53" s="44">
        <v>35.799999999999997</v>
      </c>
      <c r="P53" s="44">
        <v>7.52</v>
      </c>
      <c r="Q53" s="44">
        <v>2.72</v>
      </c>
      <c r="R53" s="44">
        <v>11.88</v>
      </c>
      <c r="S53" s="44">
        <v>0</v>
      </c>
      <c r="T53" s="44">
        <v>0</v>
      </c>
      <c r="U53" s="44">
        <v>13.68</v>
      </c>
      <c r="V53" s="18">
        <v>0.38200000000000001</v>
      </c>
      <c r="W53" s="42" t="s">
        <v>34</v>
      </c>
      <c r="X53" s="43"/>
      <c r="Y53" s="43"/>
      <c r="Z53" s="43" t="s">
        <v>8442</v>
      </c>
      <c r="AA53" s="43" t="str">
        <f>VLOOKUP(J53, sku!B:C, 2, FALSE)</f>
        <v>Trava Disco De Freio Moto - Preto</v>
      </c>
      <c r="AB53" s="45" t="str">
        <f>VLOOKUP(J53, sku!B:BM, 64, FALSE)</f>
        <v>Importação</v>
      </c>
      <c r="AC53" s="45" t="str">
        <f>LEFT(pedidos[[#This Row],[SKU]],3)</f>
        <v>ET0</v>
      </c>
      <c r="AD53" s="36" t="str" cm="1">
        <f t="array" aca="1" ref="AD53" ca="1">IFERROR(
  INDEX(
    montadora[Montadora],
    MATCH(TRUE,LEFT(J471,NÚCARACT(montadora[SKU Parcial]))=montadora[SKU Parcial],0)
  ),
  ""
)</f>
        <v/>
      </c>
    </row>
    <row r="54" spans="1:30" x14ac:dyDescent="0.25">
      <c r="A54" s="42" t="s">
        <v>8852</v>
      </c>
      <c r="B54" s="42"/>
      <c r="C54" s="42"/>
      <c r="D54" s="42"/>
      <c r="E54" s="42">
        <v>19599549855</v>
      </c>
      <c r="F54" s="42" t="s">
        <v>8350</v>
      </c>
      <c r="G54" s="42" t="s">
        <v>11227</v>
      </c>
      <c r="H54" s="12"/>
      <c r="I54" s="42"/>
      <c r="J54" s="42" t="s">
        <v>703</v>
      </c>
      <c r="K54" s="14">
        <v>45780</v>
      </c>
      <c r="L54" s="12" t="s">
        <v>8443</v>
      </c>
      <c r="M54" s="44">
        <v>35.799999999999997</v>
      </c>
      <c r="N54" s="12">
        <v>1</v>
      </c>
      <c r="O54" s="44">
        <v>35.799999999999997</v>
      </c>
      <c r="P54" s="44">
        <v>7.52</v>
      </c>
      <c r="Q54" s="44">
        <v>2.72</v>
      </c>
      <c r="R54" s="44">
        <v>11.88</v>
      </c>
      <c r="S54" s="44">
        <v>0</v>
      </c>
      <c r="T54" s="44">
        <v>0</v>
      </c>
      <c r="U54" s="44">
        <v>13.68</v>
      </c>
      <c r="V54" s="18">
        <v>0.38200000000000001</v>
      </c>
      <c r="W54" s="42" t="s">
        <v>34</v>
      </c>
      <c r="X54" s="43"/>
      <c r="Y54" s="43"/>
      <c r="Z54" s="43" t="s">
        <v>8442</v>
      </c>
      <c r="AA54" s="43" t="str">
        <f>VLOOKUP(J54, sku!B:C, 2, FALSE)</f>
        <v>Trava Disco De Freio Moto - Preto</v>
      </c>
      <c r="AB54" s="45" t="str">
        <f>VLOOKUP(J54, sku!B:BM, 64, FALSE)</f>
        <v>Importação</v>
      </c>
      <c r="AC54" s="45" t="str">
        <f>LEFT(pedidos[[#This Row],[SKU]],3)</f>
        <v>ET0</v>
      </c>
      <c r="AD54" s="36" t="str" cm="1">
        <f t="array" aca="1" ref="AD54" ca="1">IFERROR(
  INDEX(
    montadora[Montadora],
    MATCH(TRUE,LEFT(J472,NÚCARACT(montadora[SKU Parcial]))=montadora[SKU Parcial],0)
  ),
  ""
)</f>
        <v/>
      </c>
    </row>
    <row r="55" spans="1:30" x14ac:dyDescent="0.25">
      <c r="A55" s="42" t="s">
        <v>7986</v>
      </c>
      <c r="B55" s="42"/>
      <c r="C55" s="42"/>
      <c r="D55" s="42"/>
      <c r="E55" s="42">
        <v>19599549855</v>
      </c>
      <c r="F55" s="42" t="s">
        <v>8350</v>
      </c>
      <c r="G55" s="42" t="s">
        <v>11227</v>
      </c>
      <c r="H55" s="12"/>
      <c r="I55" s="42"/>
      <c r="J55" s="42" t="s">
        <v>703</v>
      </c>
      <c r="K55" s="14">
        <v>45820</v>
      </c>
      <c r="L55" s="12" t="s">
        <v>8443</v>
      </c>
      <c r="M55" s="44">
        <v>35.799999999999997</v>
      </c>
      <c r="N55" s="12">
        <v>1</v>
      </c>
      <c r="O55" s="44">
        <v>35.799999999999997</v>
      </c>
      <c r="P55" s="44">
        <v>7.52</v>
      </c>
      <c r="Q55" s="44">
        <v>2.95</v>
      </c>
      <c r="R55" s="44">
        <v>11.88</v>
      </c>
      <c r="S55" s="44">
        <v>0</v>
      </c>
      <c r="T55" s="44">
        <v>0</v>
      </c>
      <c r="U55" s="44">
        <v>13.45</v>
      </c>
      <c r="V55" s="18">
        <v>0.37580000000000002</v>
      </c>
      <c r="W55" s="42" t="s">
        <v>34</v>
      </c>
      <c r="X55" s="43"/>
      <c r="Y55" s="43"/>
      <c r="Z55" s="43" t="s">
        <v>8442</v>
      </c>
      <c r="AA55" s="43" t="str">
        <f>VLOOKUP(J55, sku!B:C, 2, FALSE)</f>
        <v>Trava Disco De Freio Moto - Preto</v>
      </c>
      <c r="AB55" s="45" t="str">
        <f>VLOOKUP(J55, sku!B:BM, 64, FALSE)</f>
        <v>Importação</v>
      </c>
      <c r="AC55" s="45" t="str">
        <f>LEFT(pedidos[[#This Row],[SKU]],3)</f>
        <v>ET0</v>
      </c>
      <c r="AD55" s="36" t="str" cm="1">
        <f t="array" aca="1" ref="AD55" ca="1">IFERROR(
  INDEX(
    montadora[Montadora],
    MATCH(TRUE,LEFT(J473,NÚCARACT(montadora[SKU Parcial]))=montadora[SKU Parcial],0)
  ),
  ""
)</f>
        <v/>
      </c>
    </row>
    <row r="56" spans="1:30" x14ac:dyDescent="0.25">
      <c r="A56" s="42" t="s">
        <v>7987</v>
      </c>
      <c r="B56" s="42"/>
      <c r="C56" s="42"/>
      <c r="D56" s="42"/>
      <c r="E56" s="42">
        <v>19599549855</v>
      </c>
      <c r="F56" s="42" t="s">
        <v>8350</v>
      </c>
      <c r="G56" s="42" t="s">
        <v>11227</v>
      </c>
      <c r="H56" s="12"/>
      <c r="I56" s="42"/>
      <c r="J56" s="42" t="s">
        <v>703</v>
      </c>
      <c r="K56" s="14">
        <v>45813</v>
      </c>
      <c r="L56" s="12" t="s">
        <v>8443</v>
      </c>
      <c r="M56" s="44">
        <v>35.799999999999997</v>
      </c>
      <c r="N56" s="12">
        <v>1</v>
      </c>
      <c r="O56" s="44">
        <v>35.799999999999997</v>
      </c>
      <c r="P56" s="44">
        <v>7.52</v>
      </c>
      <c r="Q56" s="44">
        <v>2.95</v>
      </c>
      <c r="R56" s="44">
        <v>11.88</v>
      </c>
      <c r="S56" s="44">
        <v>0</v>
      </c>
      <c r="T56" s="44">
        <v>0</v>
      </c>
      <c r="U56" s="44">
        <v>13.45</v>
      </c>
      <c r="V56" s="18">
        <v>0.37580000000000002</v>
      </c>
      <c r="W56" s="42" t="s">
        <v>34</v>
      </c>
      <c r="X56" s="43"/>
      <c r="Y56" s="43"/>
      <c r="Z56" s="43" t="s">
        <v>8442</v>
      </c>
      <c r="AA56" s="43" t="str">
        <f>VLOOKUP(J56, sku!B:C, 2, FALSE)</f>
        <v>Trava Disco De Freio Moto - Preto</v>
      </c>
      <c r="AB56" s="45" t="str">
        <f>VLOOKUP(J56, sku!B:BM, 64, FALSE)</f>
        <v>Importação</v>
      </c>
      <c r="AC56" s="45" t="str">
        <f>LEFT(pedidos[[#This Row],[SKU]],3)</f>
        <v>ET0</v>
      </c>
      <c r="AD56" s="36" t="str" cm="1">
        <f t="array" aca="1" ref="AD56" ca="1">IFERROR(
  INDEX(
    montadora[Montadora],
    MATCH(TRUE,LEFT(J474,NÚCARACT(montadora[SKU Parcial]))=montadora[SKU Parcial],0)
  ),
  ""
)</f>
        <v/>
      </c>
    </row>
    <row r="57" spans="1:30" x14ac:dyDescent="0.25">
      <c r="A57" s="42" t="s">
        <v>7988</v>
      </c>
      <c r="B57" s="42"/>
      <c r="C57" s="42"/>
      <c r="D57" s="42"/>
      <c r="E57" s="42">
        <v>19599549855</v>
      </c>
      <c r="F57" s="42" t="s">
        <v>8350</v>
      </c>
      <c r="G57" s="42" t="s">
        <v>11227</v>
      </c>
      <c r="H57" s="12"/>
      <c r="I57" s="42"/>
      <c r="J57" s="42" t="s">
        <v>703</v>
      </c>
      <c r="K57" s="14">
        <v>45810</v>
      </c>
      <c r="L57" s="12" t="s">
        <v>8443</v>
      </c>
      <c r="M57" s="44">
        <v>35.799999999999997</v>
      </c>
      <c r="N57" s="12">
        <v>1</v>
      </c>
      <c r="O57" s="44">
        <v>35.799999999999997</v>
      </c>
      <c r="P57" s="44">
        <v>7.52</v>
      </c>
      <c r="Q57" s="44">
        <v>2.95</v>
      </c>
      <c r="R57" s="44">
        <v>11.88</v>
      </c>
      <c r="S57" s="44">
        <v>0</v>
      </c>
      <c r="T57" s="44">
        <v>0</v>
      </c>
      <c r="U57" s="44">
        <v>13.45</v>
      </c>
      <c r="V57" s="18">
        <v>0.37580000000000002</v>
      </c>
      <c r="W57" s="42" t="s">
        <v>34</v>
      </c>
      <c r="X57" s="43"/>
      <c r="Y57" s="43"/>
      <c r="Z57" s="43" t="s">
        <v>8442</v>
      </c>
      <c r="AA57" s="43" t="str">
        <f>VLOOKUP(J57, sku!B:C, 2, FALSE)</f>
        <v>Trava Disco De Freio Moto - Preto</v>
      </c>
      <c r="AB57" s="45" t="str">
        <f>VLOOKUP(J57, sku!B:BM, 64, FALSE)</f>
        <v>Importação</v>
      </c>
      <c r="AC57" s="45" t="str">
        <f>LEFT(pedidos[[#This Row],[SKU]],3)</f>
        <v>ET0</v>
      </c>
      <c r="AD57" s="36" t="str" cm="1">
        <f t="array" aca="1" ref="AD57" ca="1">IFERROR(
  INDEX(
    montadora[Montadora],
    MATCH(TRUE,LEFT(J475,NÚCARACT(montadora[SKU Parcial]))=montadora[SKU Parcial],0)
  ),
  ""
)</f>
        <v/>
      </c>
    </row>
    <row r="58" spans="1:30" x14ac:dyDescent="0.25">
      <c r="A58" s="42" t="s">
        <v>8842</v>
      </c>
      <c r="B58" s="42"/>
      <c r="C58" s="42"/>
      <c r="D58" s="42"/>
      <c r="E58" s="42">
        <v>23498023068</v>
      </c>
      <c r="F58" s="42" t="s">
        <v>8351</v>
      </c>
      <c r="G58" s="42" t="s">
        <v>11227</v>
      </c>
      <c r="H58" s="12"/>
      <c r="I58" s="42"/>
      <c r="J58" s="42" t="s">
        <v>703</v>
      </c>
      <c r="K58" s="14">
        <v>45808</v>
      </c>
      <c r="L58" s="12" t="s">
        <v>8443</v>
      </c>
      <c r="M58" s="44">
        <v>33.799999999999997</v>
      </c>
      <c r="N58" s="12">
        <v>1</v>
      </c>
      <c r="O58" s="44">
        <v>33.799999999999997</v>
      </c>
      <c r="P58" s="44">
        <v>7.52</v>
      </c>
      <c r="Q58" s="44">
        <v>2.57</v>
      </c>
      <c r="R58" s="44">
        <v>11.44</v>
      </c>
      <c r="S58" s="44">
        <v>0</v>
      </c>
      <c r="T58" s="44">
        <v>0</v>
      </c>
      <c r="U58" s="44">
        <v>12.27</v>
      </c>
      <c r="V58" s="18">
        <v>0.36299999999999999</v>
      </c>
      <c r="W58" s="42" t="s">
        <v>34</v>
      </c>
      <c r="X58" s="43"/>
      <c r="Y58" s="43"/>
      <c r="Z58" s="43" t="s">
        <v>8442</v>
      </c>
      <c r="AA58" s="43" t="str">
        <f>VLOOKUP(J58, sku!B:C, 2, FALSE)</f>
        <v>Trava Disco De Freio Moto - Preto</v>
      </c>
      <c r="AB58" s="45" t="str">
        <f>VLOOKUP(J58, sku!B:BM, 64, FALSE)</f>
        <v>Importação</v>
      </c>
      <c r="AC58" s="45" t="str">
        <f>LEFT(pedidos[[#This Row],[SKU]],3)</f>
        <v>ET0</v>
      </c>
      <c r="AD58" s="36" t="str" cm="1">
        <f t="array" aca="1" ref="AD58" ca="1">IFERROR(
  INDEX(
    montadora[Montadora],
    MATCH(TRUE,LEFT(J476,NÚCARACT(montadora[SKU Parcial]))=montadora[SKU Parcial],0)
  ),
  ""
)</f>
        <v/>
      </c>
    </row>
    <row r="59" spans="1:30" x14ac:dyDescent="0.25">
      <c r="A59" s="42" t="s">
        <v>8843</v>
      </c>
      <c r="B59" s="42"/>
      <c r="C59" s="42"/>
      <c r="D59" s="42"/>
      <c r="E59" s="42">
        <v>23498023068</v>
      </c>
      <c r="F59" s="42" t="s">
        <v>8351</v>
      </c>
      <c r="G59" s="42" t="s">
        <v>11227</v>
      </c>
      <c r="H59" s="12"/>
      <c r="I59" s="42"/>
      <c r="J59" s="42" t="s">
        <v>703</v>
      </c>
      <c r="K59" s="14">
        <v>45806</v>
      </c>
      <c r="L59" s="12" t="s">
        <v>8443</v>
      </c>
      <c r="M59" s="44">
        <v>33.799999999999997</v>
      </c>
      <c r="N59" s="12">
        <v>1</v>
      </c>
      <c r="O59" s="44">
        <v>33.799999999999997</v>
      </c>
      <c r="P59" s="44">
        <v>7.52</v>
      </c>
      <c r="Q59" s="44">
        <v>2.57</v>
      </c>
      <c r="R59" s="44">
        <v>11.44</v>
      </c>
      <c r="S59" s="44">
        <v>0</v>
      </c>
      <c r="T59" s="44">
        <v>0</v>
      </c>
      <c r="U59" s="44">
        <v>12.27</v>
      </c>
      <c r="V59" s="18">
        <v>0.36299999999999999</v>
      </c>
      <c r="W59" s="42" t="s">
        <v>34</v>
      </c>
      <c r="X59" s="43"/>
      <c r="Y59" s="43"/>
      <c r="Z59" s="43" t="s">
        <v>8442</v>
      </c>
      <c r="AA59" s="43" t="str">
        <f>VLOOKUP(J59, sku!B:C, 2, FALSE)</f>
        <v>Trava Disco De Freio Moto - Preto</v>
      </c>
      <c r="AB59" s="45" t="str">
        <f>VLOOKUP(J59, sku!B:BM, 64, FALSE)</f>
        <v>Importação</v>
      </c>
      <c r="AC59" s="45" t="str">
        <f>LEFT(pedidos[[#This Row],[SKU]],3)</f>
        <v>ET0</v>
      </c>
      <c r="AD59" s="36" t="str" cm="1">
        <f t="array" aca="1" ref="AD59" ca="1">IFERROR(
  INDEX(
    montadora[Montadora],
    MATCH(TRUE,LEFT(#REF!,NÚCARACT(montadora[SKU Parcial]))=montadora[SKU Parcial],0)
  ),
  ""
)</f>
        <v/>
      </c>
    </row>
    <row r="60" spans="1:30" x14ac:dyDescent="0.25">
      <c r="A60" s="42" t="s">
        <v>8847</v>
      </c>
      <c r="B60" s="42"/>
      <c r="C60" s="42"/>
      <c r="D60" s="42"/>
      <c r="E60" s="42">
        <v>23498023068</v>
      </c>
      <c r="F60" s="42" t="s">
        <v>8351</v>
      </c>
      <c r="G60" s="42" t="s">
        <v>11227</v>
      </c>
      <c r="H60" s="12"/>
      <c r="I60" s="42"/>
      <c r="J60" s="42" t="s">
        <v>703</v>
      </c>
      <c r="K60" s="14">
        <v>45792</v>
      </c>
      <c r="L60" s="12" t="s">
        <v>8443</v>
      </c>
      <c r="M60" s="44">
        <v>33.799999999999997</v>
      </c>
      <c r="N60" s="12">
        <v>1</v>
      </c>
      <c r="O60" s="44">
        <v>33.799999999999997</v>
      </c>
      <c r="P60" s="44">
        <v>7.52</v>
      </c>
      <c r="Q60" s="44">
        <v>2.57</v>
      </c>
      <c r="R60" s="44">
        <v>11.44</v>
      </c>
      <c r="S60" s="44">
        <v>0</v>
      </c>
      <c r="T60" s="44">
        <v>0</v>
      </c>
      <c r="U60" s="44">
        <v>12.27</v>
      </c>
      <c r="V60" s="18">
        <v>0.36299999999999999</v>
      </c>
      <c r="W60" s="42" t="s">
        <v>34</v>
      </c>
      <c r="X60" s="43"/>
      <c r="Y60" s="43"/>
      <c r="Z60" s="43" t="s">
        <v>8442</v>
      </c>
      <c r="AA60" s="43" t="str">
        <f>VLOOKUP(J60, sku!B:C, 2, FALSE)</f>
        <v>Trava Disco De Freio Moto - Preto</v>
      </c>
      <c r="AB60" s="45" t="str">
        <f>VLOOKUP(J60, sku!B:BM, 64, FALSE)</f>
        <v>Importação</v>
      </c>
      <c r="AC60" s="45" t="str">
        <f>LEFT(pedidos[[#This Row],[SKU]],3)</f>
        <v>ET0</v>
      </c>
      <c r="AD60" s="36" t="str" cm="1">
        <f t="array" aca="1" ref="AD60" ca="1">IFERROR(
  INDEX(
    montadora[Montadora],
    MATCH(TRUE,LEFT(#REF!,NÚCARACT(montadora[SKU Parcial]))=montadora[SKU Parcial],0)
  ),
  ""
)</f>
        <v/>
      </c>
    </row>
    <row r="61" spans="1:30" x14ac:dyDescent="0.25">
      <c r="A61" s="42" t="s">
        <v>8848</v>
      </c>
      <c r="B61" s="42"/>
      <c r="C61" s="42"/>
      <c r="D61" s="42"/>
      <c r="E61" s="42">
        <v>23498023068</v>
      </c>
      <c r="F61" s="42" t="s">
        <v>8351</v>
      </c>
      <c r="G61" s="42" t="s">
        <v>11227</v>
      </c>
      <c r="H61" s="12"/>
      <c r="I61" s="42"/>
      <c r="J61" s="42" t="s">
        <v>703</v>
      </c>
      <c r="K61" s="14">
        <v>45791</v>
      </c>
      <c r="L61" s="12" t="s">
        <v>8443</v>
      </c>
      <c r="M61" s="44">
        <v>33.799999999999997</v>
      </c>
      <c r="N61" s="12">
        <v>1</v>
      </c>
      <c r="O61" s="44">
        <v>33.799999999999997</v>
      </c>
      <c r="P61" s="44">
        <v>7.52</v>
      </c>
      <c r="Q61" s="44">
        <v>2.57</v>
      </c>
      <c r="R61" s="44">
        <v>11.44</v>
      </c>
      <c r="S61" s="44">
        <v>0</v>
      </c>
      <c r="T61" s="44">
        <v>0</v>
      </c>
      <c r="U61" s="44">
        <v>12.27</v>
      </c>
      <c r="V61" s="18">
        <v>0.36299999999999999</v>
      </c>
      <c r="W61" s="42" t="s">
        <v>34</v>
      </c>
      <c r="X61" s="43"/>
      <c r="Y61" s="43"/>
      <c r="Z61" s="43" t="s">
        <v>8442</v>
      </c>
      <c r="AA61" s="43" t="str">
        <f>VLOOKUP(J61, sku!B:C, 2, FALSE)</f>
        <v>Trava Disco De Freio Moto - Preto</v>
      </c>
      <c r="AB61" s="45" t="str">
        <f>VLOOKUP(J61, sku!B:BM, 64, FALSE)</f>
        <v>Importação</v>
      </c>
      <c r="AC61" s="45" t="str">
        <f>LEFT(pedidos[[#This Row],[SKU]],3)</f>
        <v>ET0</v>
      </c>
      <c r="AD61" s="36" t="str" cm="1">
        <f t="array" aca="1" ref="AD61" ca="1">IFERROR(
  INDEX(
    montadora[Montadora],
    MATCH(TRUE,LEFT(#REF!,NÚCARACT(montadora[SKU Parcial]))=montadora[SKU Parcial],0)
  ),
  ""
)</f>
        <v/>
      </c>
    </row>
    <row r="62" spans="1:30" x14ac:dyDescent="0.25">
      <c r="A62" s="42" t="s">
        <v>8850</v>
      </c>
      <c r="B62" s="42"/>
      <c r="C62" s="42"/>
      <c r="D62" s="42"/>
      <c r="E62" s="42">
        <v>23498023068</v>
      </c>
      <c r="F62" s="42" t="s">
        <v>8351</v>
      </c>
      <c r="G62" s="42" t="s">
        <v>11227</v>
      </c>
      <c r="H62" s="12"/>
      <c r="I62" s="42"/>
      <c r="J62" s="42" t="s">
        <v>703</v>
      </c>
      <c r="K62" s="14">
        <v>45788</v>
      </c>
      <c r="L62" s="12" t="s">
        <v>8443</v>
      </c>
      <c r="M62" s="44">
        <v>33.799999999999997</v>
      </c>
      <c r="N62" s="12">
        <v>1</v>
      </c>
      <c r="O62" s="44">
        <v>33.799999999999997</v>
      </c>
      <c r="P62" s="44">
        <v>7.52</v>
      </c>
      <c r="Q62" s="44">
        <v>2.57</v>
      </c>
      <c r="R62" s="44">
        <v>11.44</v>
      </c>
      <c r="S62" s="44">
        <v>0</v>
      </c>
      <c r="T62" s="44">
        <v>0</v>
      </c>
      <c r="U62" s="44">
        <v>12.27</v>
      </c>
      <c r="V62" s="18">
        <v>0.36299999999999999</v>
      </c>
      <c r="W62" s="42" t="s">
        <v>34</v>
      </c>
      <c r="X62" s="43"/>
      <c r="Y62" s="43"/>
      <c r="Z62" s="43" t="s">
        <v>8442</v>
      </c>
      <c r="AA62" s="43" t="str">
        <f>VLOOKUP(J62, sku!B:C, 2, FALSE)</f>
        <v>Trava Disco De Freio Moto - Preto</v>
      </c>
      <c r="AB62" s="45" t="str">
        <f>VLOOKUP(J62, sku!B:BM, 64, FALSE)</f>
        <v>Importação</v>
      </c>
      <c r="AC62" s="45" t="str">
        <f>LEFT(pedidos[[#This Row],[SKU]],3)</f>
        <v>ET0</v>
      </c>
      <c r="AD62" s="36" t="str" cm="1">
        <f t="array" aca="1" ref="AD62" ca="1">IFERROR(
  INDEX(
    montadora[Montadora],
    MATCH(TRUE,LEFT(#REF!,NÚCARACT(montadora[SKU Parcial]))=montadora[SKU Parcial],0)
  ),
  ""
)</f>
        <v/>
      </c>
    </row>
    <row r="63" spans="1:30" x14ac:dyDescent="0.25">
      <c r="A63" s="42" t="s">
        <v>7989</v>
      </c>
      <c r="B63" s="42"/>
      <c r="C63" s="42"/>
      <c r="D63" s="42"/>
      <c r="E63" s="42">
        <v>23498023068</v>
      </c>
      <c r="F63" s="42" t="s">
        <v>8351</v>
      </c>
      <c r="G63" s="42" t="s">
        <v>11227</v>
      </c>
      <c r="H63" s="12"/>
      <c r="I63" s="42"/>
      <c r="J63" s="42" t="s">
        <v>703</v>
      </c>
      <c r="K63" s="14">
        <v>45819</v>
      </c>
      <c r="L63" s="12" t="s">
        <v>8443</v>
      </c>
      <c r="M63" s="44">
        <v>33.799999999999997</v>
      </c>
      <c r="N63" s="12">
        <v>1</v>
      </c>
      <c r="O63" s="44">
        <v>41.8</v>
      </c>
      <c r="P63" s="44">
        <v>7.52</v>
      </c>
      <c r="Q63" s="44">
        <v>2.78</v>
      </c>
      <c r="R63" s="44">
        <v>11.44</v>
      </c>
      <c r="S63" s="44">
        <v>8</v>
      </c>
      <c r="T63" s="44">
        <v>0</v>
      </c>
      <c r="U63" s="44">
        <v>12.06</v>
      </c>
      <c r="V63" s="18">
        <v>0.35680000000000001</v>
      </c>
      <c r="W63" s="42" t="s">
        <v>34</v>
      </c>
      <c r="X63" s="43"/>
      <c r="Y63" s="43"/>
      <c r="Z63" s="43" t="s">
        <v>8442</v>
      </c>
      <c r="AA63" s="43" t="str">
        <f>VLOOKUP(J63, sku!B:C, 2, FALSE)</f>
        <v>Trava Disco De Freio Moto - Preto</v>
      </c>
      <c r="AB63" s="45" t="str">
        <f>VLOOKUP(J63, sku!B:BM, 64, FALSE)</f>
        <v>Importação</v>
      </c>
      <c r="AC63" s="45" t="str">
        <f>LEFT(pedidos[[#This Row],[SKU]],3)</f>
        <v>ET0</v>
      </c>
      <c r="AD63" s="36" t="str" cm="1">
        <f t="array" aca="1" ref="AD63" ca="1">IFERROR(
  INDEX(
    montadora[Montadora],
    MATCH(TRUE,LEFT(#REF!,NÚCARACT(montadora[SKU Parcial]))=montadora[SKU Parcial],0)
  ),
  ""
)</f>
        <v/>
      </c>
    </row>
    <row r="64" spans="1:30" x14ac:dyDescent="0.25">
      <c r="A64" s="42" t="s">
        <v>7990</v>
      </c>
      <c r="B64" s="42"/>
      <c r="C64" s="42"/>
      <c r="D64" s="42"/>
      <c r="E64" s="42">
        <v>23498023068</v>
      </c>
      <c r="F64" s="42" t="s">
        <v>8351</v>
      </c>
      <c r="G64" s="42" t="s">
        <v>11227</v>
      </c>
      <c r="H64" s="12"/>
      <c r="I64" s="42"/>
      <c r="J64" s="42" t="s">
        <v>703</v>
      </c>
      <c r="K64" s="14">
        <v>45811</v>
      </c>
      <c r="L64" s="12" t="s">
        <v>8443</v>
      </c>
      <c r="M64" s="44">
        <v>33.799999999999997</v>
      </c>
      <c r="N64" s="12">
        <v>1</v>
      </c>
      <c r="O64" s="44">
        <v>33.799999999999997</v>
      </c>
      <c r="P64" s="44">
        <v>7.52</v>
      </c>
      <c r="Q64" s="44">
        <v>2.78</v>
      </c>
      <c r="R64" s="44">
        <v>11.44</v>
      </c>
      <c r="S64" s="44">
        <v>0</v>
      </c>
      <c r="T64" s="44">
        <v>0</v>
      </c>
      <c r="U64" s="44">
        <v>12.06</v>
      </c>
      <c r="V64" s="18">
        <v>0.35680000000000001</v>
      </c>
      <c r="W64" s="42" t="s">
        <v>34</v>
      </c>
      <c r="X64" s="43"/>
      <c r="Y64" s="43"/>
      <c r="Z64" s="43" t="s">
        <v>8442</v>
      </c>
      <c r="AA64" s="43" t="str">
        <f>VLOOKUP(J64, sku!B:C, 2, FALSE)</f>
        <v>Trava Disco De Freio Moto - Preto</v>
      </c>
      <c r="AB64" s="45" t="str">
        <f>VLOOKUP(J64, sku!B:BM, 64, FALSE)</f>
        <v>Importação</v>
      </c>
      <c r="AC64" s="45" t="str">
        <f>LEFT(pedidos[[#This Row],[SKU]],3)</f>
        <v>ET0</v>
      </c>
      <c r="AD64" s="36" t="str" cm="1">
        <f t="array" aca="1" ref="AD64" ca="1">IFERROR(
  INDEX(
    montadora[Montadora],
    MATCH(TRUE,LEFT(J477,NÚCARACT(montadora[SKU Parcial]))=montadora[SKU Parcial],0)
  ),
  ""
)</f>
        <v/>
      </c>
    </row>
    <row r="65" spans="1:30" x14ac:dyDescent="0.25">
      <c r="A65" s="42" t="s">
        <v>10524</v>
      </c>
      <c r="B65" s="42"/>
      <c r="C65" s="42"/>
      <c r="D65" s="42"/>
      <c r="E65" s="42">
        <v>22293676420</v>
      </c>
      <c r="F65" s="42" t="s">
        <v>8350</v>
      </c>
      <c r="G65" s="42" t="s">
        <v>11228</v>
      </c>
      <c r="H65" s="12"/>
      <c r="I65" s="42"/>
      <c r="J65" s="42" t="s">
        <v>703</v>
      </c>
      <c r="K65" s="14">
        <v>45820</v>
      </c>
      <c r="L65" s="12" t="s">
        <v>8443</v>
      </c>
      <c r="M65" s="44">
        <v>23.9</v>
      </c>
      <c r="N65" s="12">
        <v>1</v>
      </c>
      <c r="O65" s="44">
        <v>23.9</v>
      </c>
      <c r="P65" s="44">
        <v>7.52</v>
      </c>
      <c r="Q65" s="44">
        <v>0.89</v>
      </c>
      <c r="R65" s="44">
        <v>8.7799999999999994</v>
      </c>
      <c r="S65" s="44">
        <v>0</v>
      </c>
      <c r="T65" s="44">
        <v>0</v>
      </c>
      <c r="U65" s="44">
        <v>6.71</v>
      </c>
      <c r="V65" s="18">
        <v>0.28079999999999999</v>
      </c>
      <c r="W65" s="42" t="s">
        <v>34</v>
      </c>
      <c r="X65" s="43"/>
      <c r="Y65" s="43"/>
      <c r="Z65" s="43" t="s">
        <v>8442</v>
      </c>
      <c r="AA65" s="43" t="str">
        <f>VLOOKUP(J65, sku!B:C, 2, FALSE)</f>
        <v>Trava Disco De Freio Moto - Preto</v>
      </c>
      <c r="AB65" s="45" t="str">
        <f>VLOOKUP(J65, sku!B:BM, 64, FALSE)</f>
        <v>Importação</v>
      </c>
      <c r="AC65" s="45" t="str">
        <f>LEFT(pedidos[[#This Row],[SKU]],3)</f>
        <v>ET0</v>
      </c>
      <c r="AD65" s="36" t="str" cm="1">
        <f t="array" aca="1" ref="AD65" ca="1">IFERROR(
  INDEX(
    montadora[Montadora],
    MATCH(TRUE,LEFT(J485,NÚCARACT(montadora[SKU Parcial]))=montadora[SKU Parcial],0)
  ),
  ""
)</f>
        <v/>
      </c>
    </row>
    <row r="66" spans="1:30" x14ac:dyDescent="0.25">
      <c r="A66" s="42" t="s">
        <v>8015</v>
      </c>
      <c r="B66" s="42"/>
      <c r="C66" s="42"/>
      <c r="D66" s="42"/>
      <c r="E66" s="42">
        <v>19599549855</v>
      </c>
      <c r="F66" s="42" t="s">
        <v>8350</v>
      </c>
      <c r="G66" s="42" t="s">
        <v>11227</v>
      </c>
      <c r="H66" s="12"/>
      <c r="I66" s="42"/>
      <c r="J66" s="42" t="s">
        <v>703</v>
      </c>
      <c r="K66" s="14">
        <v>45831</v>
      </c>
      <c r="L66" s="12" t="s">
        <v>8443</v>
      </c>
      <c r="M66" s="44">
        <v>23.8</v>
      </c>
      <c r="N66" s="12">
        <v>1</v>
      </c>
      <c r="O66" s="44">
        <v>23.8</v>
      </c>
      <c r="P66" s="44">
        <v>7.52</v>
      </c>
      <c r="Q66" s="44">
        <v>1.96</v>
      </c>
      <c r="R66" s="44">
        <v>7.82</v>
      </c>
      <c r="S66" s="44">
        <v>0</v>
      </c>
      <c r="T66" s="44">
        <v>0</v>
      </c>
      <c r="U66" s="44">
        <v>6.5</v>
      </c>
      <c r="V66" s="18">
        <v>0.27310000000000001</v>
      </c>
      <c r="W66" s="42" t="s">
        <v>34</v>
      </c>
      <c r="X66" s="43"/>
      <c r="Y66" s="43"/>
      <c r="Z66" s="43" t="s">
        <v>8442</v>
      </c>
      <c r="AA66" s="43" t="str">
        <f>VLOOKUP(J66, sku!B:C, 2, FALSE)</f>
        <v>Trava Disco De Freio Moto - Preto</v>
      </c>
      <c r="AB66" s="45" t="str">
        <f>VLOOKUP(J66, sku!B:BM, 64, FALSE)</f>
        <v>Importação</v>
      </c>
      <c r="AC66" s="45" t="str">
        <f>LEFT(pedidos[[#This Row],[SKU]],3)</f>
        <v>ET0</v>
      </c>
      <c r="AD66" s="36" t="str" cm="1">
        <f t="array" aca="1" ref="AD66" ca="1">IFERROR(
  INDEX(
    montadora[Montadora],
    MATCH(TRUE,LEFT(J486,NÚCARACT(montadora[SKU Parcial]))=montadora[SKU Parcial],0)
  ),
  ""
)</f>
        <v/>
      </c>
    </row>
    <row r="67" spans="1:30" x14ac:dyDescent="0.25">
      <c r="A67" s="42" t="s">
        <v>8025</v>
      </c>
      <c r="B67" s="42"/>
      <c r="C67" s="42"/>
      <c r="D67" s="42"/>
      <c r="E67" s="42">
        <v>19599549855</v>
      </c>
      <c r="F67" s="42" t="s">
        <v>8350</v>
      </c>
      <c r="G67" s="42" t="s">
        <v>11227</v>
      </c>
      <c r="H67" s="12"/>
      <c r="I67" s="42"/>
      <c r="J67" s="42" t="s">
        <v>703</v>
      </c>
      <c r="K67" s="14">
        <v>45826</v>
      </c>
      <c r="L67" s="12" t="s">
        <v>8443</v>
      </c>
      <c r="M67" s="44">
        <v>23.8</v>
      </c>
      <c r="N67" s="12">
        <v>1</v>
      </c>
      <c r="O67" s="44">
        <v>23.8</v>
      </c>
      <c r="P67" s="44">
        <v>7.52</v>
      </c>
      <c r="Q67" s="44">
        <v>1.96</v>
      </c>
      <c r="R67" s="44">
        <v>7.82</v>
      </c>
      <c r="S67" s="44">
        <v>0</v>
      </c>
      <c r="T67" s="44">
        <v>0</v>
      </c>
      <c r="U67" s="44">
        <v>6.5</v>
      </c>
      <c r="V67" s="18">
        <v>0.27310000000000001</v>
      </c>
      <c r="W67" s="42" t="s">
        <v>34</v>
      </c>
      <c r="X67" s="43"/>
      <c r="Y67" s="43"/>
      <c r="Z67" s="43" t="s">
        <v>8442</v>
      </c>
      <c r="AA67" s="43" t="str">
        <f>VLOOKUP(J67, sku!B:C, 2, FALSE)</f>
        <v>Trava Disco De Freio Moto - Preto</v>
      </c>
      <c r="AB67" s="45" t="str">
        <f>VLOOKUP(J67, sku!B:BM, 64, FALSE)</f>
        <v>Importação</v>
      </c>
      <c r="AC67" s="45" t="str">
        <f>LEFT(pedidos[[#This Row],[SKU]],3)</f>
        <v>ET0</v>
      </c>
      <c r="AD67" s="36" t="str" cm="1">
        <f t="array" aca="1" ref="AD67" ca="1">IFERROR(
  INDEX(
    montadora[Montadora],
    MATCH(TRUE,LEFT(J487,NÚCARACT(montadora[SKU Parcial]))=montadora[SKU Parcial],0)
  ),
  ""
)</f>
        <v/>
      </c>
    </row>
    <row r="68" spans="1:30" x14ac:dyDescent="0.25">
      <c r="A68" s="42" t="s">
        <v>10325</v>
      </c>
      <c r="B68" s="42"/>
      <c r="C68" s="42"/>
      <c r="D68" s="42"/>
      <c r="E68" s="42">
        <v>22293676420</v>
      </c>
      <c r="F68" s="42" t="s">
        <v>8350</v>
      </c>
      <c r="G68" s="42" t="s">
        <v>11228</v>
      </c>
      <c r="H68" s="12"/>
      <c r="I68" s="42"/>
      <c r="J68" s="42" t="s">
        <v>703</v>
      </c>
      <c r="K68" s="14">
        <v>45829</v>
      </c>
      <c r="L68" s="12" t="s">
        <v>8443</v>
      </c>
      <c r="M68" s="44">
        <v>22.9</v>
      </c>
      <c r="N68" s="12">
        <v>1</v>
      </c>
      <c r="O68" s="44">
        <v>22.9</v>
      </c>
      <c r="P68" s="44">
        <v>7.52</v>
      </c>
      <c r="Q68" s="44">
        <v>0.85</v>
      </c>
      <c r="R68" s="44">
        <v>8.58</v>
      </c>
      <c r="S68" s="44">
        <v>0</v>
      </c>
      <c r="T68" s="44">
        <v>0</v>
      </c>
      <c r="U68" s="44">
        <v>5.95</v>
      </c>
      <c r="V68" s="18">
        <v>0.25969999999999999</v>
      </c>
      <c r="W68" s="42" t="s">
        <v>34</v>
      </c>
      <c r="X68" s="43"/>
      <c r="Y68" s="43"/>
      <c r="Z68" s="43" t="s">
        <v>8442</v>
      </c>
      <c r="AA68" s="43" t="str">
        <f>VLOOKUP(J68, sku!B:C, 2, FALSE)</f>
        <v>Trava Disco De Freio Moto - Preto</v>
      </c>
      <c r="AB68" s="45" t="str">
        <f>VLOOKUP(J68, sku!B:BM, 64, FALSE)</f>
        <v>Importação</v>
      </c>
      <c r="AC68" s="45" t="str">
        <f>LEFT(pedidos[[#This Row],[SKU]],3)</f>
        <v>ET0</v>
      </c>
      <c r="AD68" s="36" t="str" cm="1">
        <f t="array" aca="1" ref="AD68" ca="1">IFERROR(
  INDEX(
    montadora[Montadora],
    MATCH(TRUE,LEFT(J492,NÚCARACT(montadora[SKU Parcial]))=montadora[SKU Parcial],0)
  ),
  ""
)</f>
        <v/>
      </c>
    </row>
    <row r="69" spans="1:30" x14ac:dyDescent="0.25">
      <c r="A69" s="42" t="s">
        <v>10421</v>
      </c>
      <c r="B69" s="42"/>
      <c r="C69" s="42"/>
      <c r="D69" s="42"/>
      <c r="E69" s="42">
        <v>22293676420</v>
      </c>
      <c r="F69" s="42" t="s">
        <v>8350</v>
      </c>
      <c r="G69" s="42" t="s">
        <v>11228</v>
      </c>
      <c r="H69" s="12"/>
      <c r="I69" s="42"/>
      <c r="J69" s="42" t="s">
        <v>703</v>
      </c>
      <c r="K69" s="14">
        <v>45824</v>
      </c>
      <c r="L69" s="12" t="s">
        <v>8443</v>
      </c>
      <c r="M69" s="44">
        <v>22.9</v>
      </c>
      <c r="N69" s="12">
        <v>1</v>
      </c>
      <c r="O69" s="44">
        <v>22.9</v>
      </c>
      <c r="P69" s="44">
        <v>7.52</v>
      </c>
      <c r="Q69" s="44">
        <v>0.85</v>
      </c>
      <c r="R69" s="44">
        <v>8.58</v>
      </c>
      <c r="S69" s="44">
        <v>0</v>
      </c>
      <c r="T69" s="44">
        <v>0</v>
      </c>
      <c r="U69" s="44">
        <v>5.95</v>
      </c>
      <c r="V69" s="18">
        <v>0.25969999999999999</v>
      </c>
      <c r="W69" s="42" t="s">
        <v>34</v>
      </c>
      <c r="X69" s="43"/>
      <c r="Y69" s="43"/>
      <c r="Z69" s="43" t="s">
        <v>8442</v>
      </c>
      <c r="AA69" s="43" t="str">
        <f>VLOOKUP(J69, sku!B:C, 2, FALSE)</f>
        <v>Trava Disco De Freio Moto - Preto</v>
      </c>
      <c r="AB69" s="45" t="str">
        <f>VLOOKUP(J69, sku!B:BM, 64, FALSE)</f>
        <v>Importação</v>
      </c>
      <c r="AC69" s="45" t="str">
        <f>LEFT(pedidos[[#This Row],[SKU]],3)</f>
        <v>ET0</v>
      </c>
      <c r="AD69" s="36" t="str" cm="1">
        <f t="array" aca="1" ref="AD69" ca="1">IFERROR(
  INDEX(
    montadora[Montadora],
    MATCH(TRUE,LEFT(J493,NÚCARACT(montadora[SKU Parcial]))=montadora[SKU Parcial],0)
  ),
  ""
)</f>
        <v/>
      </c>
    </row>
    <row r="70" spans="1:30" x14ac:dyDescent="0.25">
      <c r="A70" s="42" t="s">
        <v>10435</v>
      </c>
      <c r="B70" s="42"/>
      <c r="C70" s="42"/>
      <c r="D70" s="42"/>
      <c r="E70" s="42">
        <v>22293676420</v>
      </c>
      <c r="F70" s="42" t="s">
        <v>8350</v>
      </c>
      <c r="G70" s="42" t="s">
        <v>11228</v>
      </c>
      <c r="H70" s="12"/>
      <c r="I70" s="42"/>
      <c r="J70" s="42" t="s">
        <v>703</v>
      </c>
      <c r="K70" s="14">
        <v>45824</v>
      </c>
      <c r="L70" s="12" t="s">
        <v>8443</v>
      </c>
      <c r="M70" s="44">
        <v>22.9</v>
      </c>
      <c r="N70" s="12">
        <v>1</v>
      </c>
      <c r="O70" s="44">
        <v>22.9</v>
      </c>
      <c r="P70" s="44">
        <v>7.52</v>
      </c>
      <c r="Q70" s="44">
        <v>0.85</v>
      </c>
      <c r="R70" s="44">
        <v>8.58</v>
      </c>
      <c r="S70" s="44">
        <v>0</v>
      </c>
      <c r="T70" s="44">
        <v>0</v>
      </c>
      <c r="U70" s="44">
        <v>5.95</v>
      </c>
      <c r="V70" s="18">
        <v>0.25969999999999999</v>
      </c>
      <c r="W70" s="42" t="s">
        <v>34</v>
      </c>
      <c r="X70" s="43"/>
      <c r="Y70" s="43"/>
      <c r="Z70" s="43" t="s">
        <v>8442</v>
      </c>
      <c r="AA70" s="43" t="str">
        <f>VLOOKUP(J70, sku!B:C, 2, FALSE)</f>
        <v>Trava Disco De Freio Moto - Preto</v>
      </c>
      <c r="AB70" s="45" t="str">
        <f>VLOOKUP(J70, sku!B:BM, 64, FALSE)</f>
        <v>Importação</v>
      </c>
      <c r="AC70" s="45" t="str">
        <f>LEFT(pedidos[[#This Row],[SKU]],3)</f>
        <v>ET0</v>
      </c>
      <c r="AD70" s="36" t="str" cm="1">
        <f t="array" aca="1" ref="AD70" ca="1">IFERROR(
  INDEX(
    montadora[Montadora],
    MATCH(TRUE,LEFT(J494,NÚCARACT(montadora[SKU Parcial]))=montadora[SKU Parcial],0)
  ),
  ""
)</f>
        <v/>
      </c>
    </row>
    <row r="71" spans="1:30" x14ac:dyDescent="0.25">
      <c r="A71" s="42" t="s">
        <v>7991</v>
      </c>
      <c r="B71" s="42"/>
      <c r="C71" s="42"/>
      <c r="D71" s="42"/>
      <c r="E71" s="42">
        <v>23498023068</v>
      </c>
      <c r="F71" s="42" t="s">
        <v>8351</v>
      </c>
      <c r="G71" s="42" t="s">
        <v>11227</v>
      </c>
      <c r="H71" s="12"/>
      <c r="I71" s="42"/>
      <c r="J71" s="42" t="s">
        <v>703</v>
      </c>
      <c r="K71" s="14">
        <v>45832</v>
      </c>
      <c r="L71" s="12" t="s">
        <v>8443</v>
      </c>
      <c r="M71" s="44">
        <v>25.8</v>
      </c>
      <c r="N71" s="12">
        <v>1</v>
      </c>
      <c r="O71" s="44">
        <v>33.64</v>
      </c>
      <c r="P71" s="44">
        <v>7.52</v>
      </c>
      <c r="Q71" s="44">
        <v>2.12</v>
      </c>
      <c r="R71" s="44">
        <v>9.68</v>
      </c>
      <c r="S71" s="44">
        <v>7.84</v>
      </c>
      <c r="T71" s="44">
        <v>0</v>
      </c>
      <c r="U71" s="44">
        <v>6.48</v>
      </c>
      <c r="V71" s="18">
        <v>0.251</v>
      </c>
      <c r="W71" s="42" t="s">
        <v>34</v>
      </c>
      <c r="X71" s="43"/>
      <c r="Y71" s="43"/>
      <c r="Z71" s="43" t="s">
        <v>8442</v>
      </c>
      <c r="AA71" s="43" t="str">
        <f>VLOOKUP(J71, sku!B:C, 2, FALSE)</f>
        <v>Trava Disco De Freio Moto - Preto</v>
      </c>
      <c r="AB71" s="45" t="str">
        <f>VLOOKUP(J71, sku!B:BM, 64, FALSE)</f>
        <v>Importação</v>
      </c>
      <c r="AC71" s="45" t="str">
        <f>LEFT(pedidos[[#This Row],[SKU]],3)</f>
        <v>ET0</v>
      </c>
      <c r="AD71" s="36" t="str" cm="1">
        <f t="array" aca="1" ref="AD71" ca="1">IFERROR(
  INDEX(
    montadora[Montadora],
    MATCH(TRUE,LEFT(J502,NÚCARACT(montadora[SKU Parcial]))=montadora[SKU Parcial],0)
  ),
  ""
)</f>
        <v/>
      </c>
    </row>
    <row r="72" spans="1:30" x14ac:dyDescent="0.25">
      <c r="A72" s="42" t="s">
        <v>7992</v>
      </c>
      <c r="B72" s="42"/>
      <c r="C72" s="42"/>
      <c r="D72" s="42"/>
      <c r="E72" s="42">
        <v>23498023068</v>
      </c>
      <c r="F72" s="42" t="s">
        <v>8351</v>
      </c>
      <c r="G72" s="42" t="s">
        <v>11227</v>
      </c>
      <c r="H72" s="12"/>
      <c r="I72" s="42"/>
      <c r="J72" s="42" t="s">
        <v>703</v>
      </c>
      <c r="K72" s="14">
        <v>45832</v>
      </c>
      <c r="L72" s="12" t="s">
        <v>8443</v>
      </c>
      <c r="M72" s="44">
        <v>25.8</v>
      </c>
      <c r="N72" s="12">
        <v>1</v>
      </c>
      <c r="O72" s="44">
        <v>25.8</v>
      </c>
      <c r="P72" s="44">
        <v>7.52</v>
      </c>
      <c r="Q72" s="44">
        <v>2.12</v>
      </c>
      <c r="R72" s="44">
        <v>9.68</v>
      </c>
      <c r="S72" s="44">
        <v>0</v>
      </c>
      <c r="T72" s="44">
        <v>0</v>
      </c>
      <c r="U72" s="44">
        <v>6.48</v>
      </c>
      <c r="V72" s="18">
        <v>0.251</v>
      </c>
      <c r="W72" s="42" t="s">
        <v>34</v>
      </c>
      <c r="X72" s="43"/>
      <c r="Y72" s="43"/>
      <c r="Z72" s="43" t="s">
        <v>8442</v>
      </c>
      <c r="AA72" s="43" t="str">
        <f>VLOOKUP(J72, sku!B:C, 2, FALSE)</f>
        <v>Trava Disco De Freio Moto - Preto</v>
      </c>
      <c r="AB72" s="45" t="str">
        <f>VLOOKUP(J72, sku!B:BM, 64, FALSE)</f>
        <v>Importação</v>
      </c>
      <c r="AC72" s="45" t="str">
        <f>LEFT(pedidos[[#This Row],[SKU]],3)</f>
        <v>ET0</v>
      </c>
      <c r="AD72" s="36" t="str" cm="1">
        <f t="array" aca="1" ref="AD72" ca="1">IFERROR(
  INDEX(
    montadora[Montadora],
    MATCH(TRUE,LEFT(J503,NÚCARACT(montadora[SKU Parcial]))=montadora[SKU Parcial],0)
  ),
  ""
)</f>
        <v/>
      </c>
    </row>
    <row r="73" spans="1:30" x14ac:dyDescent="0.25">
      <c r="A73" s="42" t="s">
        <v>7993</v>
      </c>
      <c r="B73" s="42"/>
      <c r="C73" s="42"/>
      <c r="D73" s="42"/>
      <c r="E73" s="42">
        <v>23498023068</v>
      </c>
      <c r="F73" s="42" t="s">
        <v>8351</v>
      </c>
      <c r="G73" s="42" t="s">
        <v>11227</v>
      </c>
      <c r="H73" s="12"/>
      <c r="I73" s="42"/>
      <c r="J73" s="42" t="s">
        <v>703</v>
      </c>
      <c r="K73" s="14">
        <v>45828</v>
      </c>
      <c r="L73" s="12" t="s">
        <v>8443</v>
      </c>
      <c r="M73" s="44">
        <v>25.8</v>
      </c>
      <c r="N73" s="12">
        <v>1</v>
      </c>
      <c r="O73" s="44">
        <v>25.8</v>
      </c>
      <c r="P73" s="44">
        <v>7.52</v>
      </c>
      <c r="Q73" s="44">
        <v>2.12</v>
      </c>
      <c r="R73" s="44">
        <v>9.68</v>
      </c>
      <c r="S73" s="44">
        <v>0</v>
      </c>
      <c r="T73" s="44">
        <v>0</v>
      </c>
      <c r="U73" s="44">
        <v>6.48</v>
      </c>
      <c r="V73" s="18">
        <v>0.251</v>
      </c>
      <c r="W73" s="42" t="s">
        <v>34</v>
      </c>
      <c r="X73" s="43"/>
      <c r="Y73" s="43"/>
      <c r="Z73" s="43" t="s">
        <v>8442</v>
      </c>
      <c r="AA73" s="43" t="str">
        <f>VLOOKUP(J73, sku!B:C, 2, FALSE)</f>
        <v>Trava Disco De Freio Moto - Preto</v>
      </c>
      <c r="AB73" s="45" t="str">
        <f>VLOOKUP(J73, sku!B:BM, 64, FALSE)</f>
        <v>Importação</v>
      </c>
      <c r="AC73" s="45" t="str">
        <f>LEFT(pedidos[[#This Row],[SKU]],3)</f>
        <v>ET0</v>
      </c>
      <c r="AD73" s="36" t="str" cm="1">
        <f t="array" aca="1" ref="AD73" ca="1">IFERROR(
  INDEX(
    montadora[Montadora],
    MATCH(TRUE,LEFT(J504,NÚCARACT(montadora[SKU Parcial]))=montadora[SKU Parcial],0)
  ),
  ""
)</f>
        <v/>
      </c>
    </row>
    <row r="74" spans="1:30" x14ac:dyDescent="0.25">
      <c r="A74" s="42" t="s">
        <v>7994</v>
      </c>
      <c r="B74" s="42"/>
      <c r="C74" s="42"/>
      <c r="D74" s="42"/>
      <c r="E74" s="42">
        <v>23498023068</v>
      </c>
      <c r="F74" s="42" t="s">
        <v>8351</v>
      </c>
      <c r="G74" s="42" t="s">
        <v>11227</v>
      </c>
      <c r="H74" s="12"/>
      <c r="I74" s="42"/>
      <c r="J74" s="42" t="s">
        <v>703</v>
      </c>
      <c r="K74" s="14">
        <v>45825</v>
      </c>
      <c r="L74" s="12" t="s">
        <v>8443</v>
      </c>
      <c r="M74" s="44">
        <v>25.8</v>
      </c>
      <c r="N74" s="12">
        <v>1</v>
      </c>
      <c r="O74" s="44">
        <v>25.8</v>
      </c>
      <c r="P74" s="44">
        <v>7.52</v>
      </c>
      <c r="Q74" s="44">
        <v>2.12</v>
      </c>
      <c r="R74" s="44">
        <v>9.68</v>
      </c>
      <c r="S74" s="44">
        <v>0</v>
      </c>
      <c r="T74" s="44">
        <v>0</v>
      </c>
      <c r="U74" s="44">
        <v>6.48</v>
      </c>
      <c r="V74" s="18">
        <v>0.251</v>
      </c>
      <c r="W74" s="42" t="s">
        <v>34</v>
      </c>
      <c r="X74" s="43"/>
      <c r="Y74" s="43"/>
      <c r="Z74" s="43" t="s">
        <v>8442</v>
      </c>
      <c r="AA74" s="43" t="str">
        <f>VLOOKUP(J74, sku!B:C, 2, FALSE)</f>
        <v>Trava Disco De Freio Moto - Preto</v>
      </c>
      <c r="AB74" s="45" t="str">
        <f>VLOOKUP(J74, sku!B:BM, 64, FALSE)</f>
        <v>Importação</v>
      </c>
      <c r="AC74" s="45" t="str">
        <f>LEFT(pedidos[[#This Row],[SKU]],3)</f>
        <v>ET0</v>
      </c>
      <c r="AD74" s="36" t="str" cm="1">
        <f t="array" aca="1" ref="AD74" ca="1">IFERROR(
  INDEX(
    montadora[Montadora],
    MATCH(TRUE,LEFT(J505,NÚCARACT(montadora[SKU Parcial]))=montadora[SKU Parcial],0)
  ),
  ""
)</f>
        <v/>
      </c>
    </row>
    <row r="75" spans="1:30" x14ac:dyDescent="0.25">
      <c r="A75" s="42" t="s">
        <v>7995</v>
      </c>
      <c r="B75" s="42"/>
      <c r="C75" s="42"/>
      <c r="D75" s="42"/>
      <c r="E75" s="42">
        <v>23498023068</v>
      </c>
      <c r="F75" s="42" t="s">
        <v>8351</v>
      </c>
      <c r="G75" s="42" t="s">
        <v>11227</v>
      </c>
      <c r="H75" s="12"/>
      <c r="I75" s="42"/>
      <c r="J75" s="42" t="s">
        <v>703</v>
      </c>
      <c r="K75" s="14">
        <v>45824</v>
      </c>
      <c r="L75" s="12" t="s">
        <v>8443</v>
      </c>
      <c r="M75" s="44">
        <v>25.8</v>
      </c>
      <c r="N75" s="12">
        <v>1</v>
      </c>
      <c r="O75" s="44">
        <v>25.8</v>
      </c>
      <c r="P75" s="44">
        <v>7.52</v>
      </c>
      <c r="Q75" s="44">
        <v>2.12</v>
      </c>
      <c r="R75" s="44">
        <v>9.68</v>
      </c>
      <c r="S75" s="44">
        <v>0</v>
      </c>
      <c r="T75" s="44">
        <v>0</v>
      </c>
      <c r="U75" s="44">
        <v>6.48</v>
      </c>
      <c r="V75" s="18">
        <v>0.251</v>
      </c>
      <c r="W75" s="42" t="s">
        <v>34</v>
      </c>
      <c r="X75" s="43"/>
      <c r="Y75" s="43"/>
      <c r="Z75" s="43" t="s">
        <v>8442</v>
      </c>
      <c r="AA75" s="43" t="str">
        <f>VLOOKUP(J75, sku!B:C, 2, FALSE)</f>
        <v>Trava Disco De Freio Moto - Preto</v>
      </c>
      <c r="AB75" s="45" t="str">
        <f>VLOOKUP(J75, sku!B:BM, 64, FALSE)</f>
        <v>Importação</v>
      </c>
      <c r="AC75" s="45" t="str">
        <f>LEFT(pedidos[[#This Row],[SKU]],3)</f>
        <v>ET0</v>
      </c>
      <c r="AD75" s="36" t="str" cm="1">
        <f t="array" aca="1" ref="AD75" ca="1">IFERROR(
  INDEX(
    montadora[Montadora],
    MATCH(TRUE,LEFT(J506,NÚCARACT(montadora[SKU Parcial]))=montadora[SKU Parcial],0)
  ),
  ""
)</f>
        <v/>
      </c>
    </row>
    <row r="76" spans="1:30" x14ac:dyDescent="0.25">
      <c r="A76" s="42" t="s">
        <v>8037</v>
      </c>
      <c r="B76" s="42"/>
      <c r="C76" s="42"/>
      <c r="D76" s="42"/>
      <c r="E76" s="42">
        <v>19599549855</v>
      </c>
      <c r="F76" s="42" t="s">
        <v>8350</v>
      </c>
      <c r="G76" s="42" t="s">
        <v>11227</v>
      </c>
      <c r="H76" s="12"/>
      <c r="I76" s="42"/>
      <c r="J76" s="42" t="s">
        <v>703</v>
      </c>
      <c r="K76" s="14">
        <v>45824</v>
      </c>
      <c r="L76" s="12" t="s">
        <v>8443</v>
      </c>
      <c r="M76" s="44">
        <v>23.8</v>
      </c>
      <c r="N76" s="12">
        <v>1</v>
      </c>
      <c r="O76" s="44">
        <v>23.8</v>
      </c>
      <c r="P76" s="44">
        <v>7.52</v>
      </c>
      <c r="Q76" s="44">
        <v>1.96</v>
      </c>
      <c r="R76" s="44">
        <v>8.3800000000000008</v>
      </c>
      <c r="S76" s="44">
        <v>0</v>
      </c>
      <c r="T76" s="44">
        <v>0</v>
      </c>
      <c r="U76" s="44">
        <v>5.94</v>
      </c>
      <c r="V76" s="18">
        <v>0.24979999999999999</v>
      </c>
      <c r="W76" s="42" t="s">
        <v>34</v>
      </c>
      <c r="X76" s="43"/>
      <c r="Y76" s="43"/>
      <c r="Z76" s="43" t="s">
        <v>8442</v>
      </c>
      <c r="AA76" s="43" t="str">
        <f>VLOOKUP(J76, sku!B:C, 2, FALSE)</f>
        <v>Trava Disco De Freio Moto - Preto</v>
      </c>
      <c r="AB76" s="45" t="str">
        <f>VLOOKUP(J76, sku!B:BM, 64, FALSE)</f>
        <v>Importação</v>
      </c>
      <c r="AC76" s="45" t="str">
        <f>LEFT(pedidos[[#This Row],[SKU]],3)</f>
        <v>ET0</v>
      </c>
      <c r="AD76" s="36" t="str" cm="1">
        <f t="array" aca="1" ref="AD76" ca="1">IFERROR(
  INDEX(
    montadora[Montadora],
    MATCH(TRUE,LEFT(J507,NÚCARACT(montadora[SKU Parcial]))=montadora[SKU Parcial],0)
  ),
  ""
)</f>
        <v/>
      </c>
    </row>
    <row r="77" spans="1:30" x14ac:dyDescent="0.25">
      <c r="A77" s="42" t="s">
        <v>10259</v>
      </c>
      <c r="B77" s="42"/>
      <c r="C77" s="42"/>
      <c r="D77" s="42"/>
      <c r="E77" s="42">
        <v>19198012236</v>
      </c>
      <c r="F77" s="42" t="s">
        <v>8351</v>
      </c>
      <c r="G77" s="42" t="s">
        <v>11228</v>
      </c>
      <c r="H77" s="12"/>
      <c r="I77" s="42"/>
      <c r="J77" s="42" t="s">
        <v>703</v>
      </c>
      <c r="K77" s="14">
        <v>45833</v>
      </c>
      <c r="L77" s="12" t="s">
        <v>8443</v>
      </c>
      <c r="M77" s="44">
        <v>21.8</v>
      </c>
      <c r="N77" s="12">
        <v>1</v>
      </c>
      <c r="O77" s="44">
        <v>21.8</v>
      </c>
      <c r="P77" s="44">
        <v>7.52</v>
      </c>
      <c r="Q77" s="44">
        <v>0.81</v>
      </c>
      <c r="R77" s="44">
        <v>8.36</v>
      </c>
      <c r="S77" s="44">
        <v>0</v>
      </c>
      <c r="T77" s="44">
        <v>0</v>
      </c>
      <c r="U77" s="44">
        <v>5.1100000000000003</v>
      </c>
      <c r="V77" s="18">
        <v>0.2344</v>
      </c>
      <c r="W77" s="42" t="s">
        <v>34</v>
      </c>
      <c r="X77" s="43"/>
      <c r="Y77" s="43"/>
      <c r="Z77" s="43" t="s">
        <v>8442</v>
      </c>
      <c r="AA77" s="43" t="str">
        <f>VLOOKUP(J77, sku!B:C, 2, FALSE)</f>
        <v>Trava Disco De Freio Moto - Preto</v>
      </c>
      <c r="AB77" s="45" t="str">
        <f>VLOOKUP(J77, sku!B:BM, 64, FALSE)</f>
        <v>Importação</v>
      </c>
      <c r="AC77" s="45" t="str">
        <f>LEFT(pedidos[[#This Row],[SKU]],3)</f>
        <v>ET0</v>
      </c>
      <c r="AD77" s="36" t="str" cm="1">
        <f t="array" aca="1" ref="AD77" ca="1">IFERROR(
  INDEX(
    montadora[Montadora],
    MATCH(TRUE,LEFT(J523,NÚCARACT(montadora[SKU Parcial]))=montadora[SKU Parcial],0)
  ),
  ""
)</f>
        <v/>
      </c>
    </row>
    <row r="78" spans="1:30" x14ac:dyDescent="0.25">
      <c r="A78" s="42" t="s">
        <v>10324</v>
      </c>
      <c r="B78" s="42"/>
      <c r="C78" s="42"/>
      <c r="D78" s="42"/>
      <c r="E78" s="42">
        <v>19198012236</v>
      </c>
      <c r="F78" s="42" t="s">
        <v>8351</v>
      </c>
      <c r="G78" s="42" t="s">
        <v>11228</v>
      </c>
      <c r="H78" s="12"/>
      <c r="I78" s="42"/>
      <c r="J78" s="42" t="s">
        <v>703</v>
      </c>
      <c r="K78" s="14">
        <v>45829</v>
      </c>
      <c r="L78" s="12" t="s">
        <v>8443</v>
      </c>
      <c r="M78" s="44">
        <v>21.8</v>
      </c>
      <c r="N78" s="12">
        <v>1</v>
      </c>
      <c r="O78" s="44">
        <v>21.8</v>
      </c>
      <c r="P78" s="44">
        <v>7.52</v>
      </c>
      <c r="Q78" s="44">
        <v>0.81</v>
      </c>
      <c r="R78" s="44">
        <v>8.36</v>
      </c>
      <c r="S78" s="44">
        <v>0</v>
      </c>
      <c r="T78" s="44">
        <v>0</v>
      </c>
      <c r="U78" s="44">
        <v>5.1100000000000003</v>
      </c>
      <c r="V78" s="18">
        <v>0.2344</v>
      </c>
      <c r="W78" s="42" t="s">
        <v>34</v>
      </c>
      <c r="X78" s="43"/>
      <c r="Y78" s="43"/>
      <c r="Z78" s="43" t="s">
        <v>8442</v>
      </c>
      <c r="AA78" s="43" t="str">
        <f>VLOOKUP(J78, sku!B:C, 2, FALSE)</f>
        <v>Trava Disco De Freio Moto - Preto</v>
      </c>
      <c r="AB78" s="45" t="str">
        <f>VLOOKUP(J78, sku!B:BM, 64, FALSE)</f>
        <v>Importação</v>
      </c>
      <c r="AC78" s="45" t="str">
        <f>LEFT(pedidos[[#This Row],[SKU]],3)</f>
        <v>ET0</v>
      </c>
      <c r="AD78" s="36" t="str" cm="1">
        <f t="array" aca="1" ref="AD78" ca="1">IFERROR(
  INDEX(
    montadora[Montadora],
    MATCH(TRUE,LEFT(J524,NÚCARACT(montadora[SKU Parcial]))=montadora[SKU Parcial],0)
  ),
  ""
)</f>
        <v/>
      </c>
    </row>
    <row r="79" spans="1:30" x14ac:dyDescent="0.25">
      <c r="A79" s="42" t="s">
        <v>7996</v>
      </c>
      <c r="B79" s="42"/>
      <c r="C79" s="42"/>
      <c r="D79" s="42"/>
      <c r="E79" s="42">
        <v>19599549855</v>
      </c>
      <c r="F79" s="42" t="s">
        <v>8350</v>
      </c>
      <c r="G79" s="42" t="s">
        <v>11227</v>
      </c>
      <c r="H79" s="12"/>
      <c r="I79" s="42"/>
      <c r="J79" s="42" t="s">
        <v>703</v>
      </c>
      <c r="K79" s="14">
        <v>45838</v>
      </c>
      <c r="L79" s="12" t="s">
        <v>8443</v>
      </c>
      <c r="M79" s="44">
        <v>24.8</v>
      </c>
      <c r="N79" s="12">
        <v>1</v>
      </c>
      <c r="O79" s="44">
        <v>39.28</v>
      </c>
      <c r="P79" s="44">
        <v>7.52</v>
      </c>
      <c r="Q79" s="44">
        <v>2.04</v>
      </c>
      <c r="R79" s="44">
        <v>9.4600000000000009</v>
      </c>
      <c r="S79" s="44">
        <v>14.48</v>
      </c>
      <c r="T79" s="44">
        <v>0</v>
      </c>
      <c r="U79" s="44">
        <v>5.78</v>
      </c>
      <c r="V79" s="18">
        <v>0.23300000000000001</v>
      </c>
      <c r="W79" s="42" t="s">
        <v>34</v>
      </c>
      <c r="X79" s="43"/>
      <c r="Y79" s="43"/>
      <c r="Z79" s="43" t="s">
        <v>8442</v>
      </c>
      <c r="AA79" s="43" t="str">
        <f>VLOOKUP(J79, sku!B:C, 2, FALSE)</f>
        <v>Trava Disco De Freio Moto - Preto</v>
      </c>
      <c r="AB79" s="45" t="str">
        <f>VLOOKUP(J79, sku!B:BM, 64, FALSE)</f>
        <v>Importação</v>
      </c>
      <c r="AC79" s="45" t="str">
        <f>LEFT(pedidos[[#This Row],[SKU]],3)</f>
        <v>ET0</v>
      </c>
      <c r="AD79" s="36" t="str" cm="1">
        <f t="array" aca="1" ref="AD79" ca="1">IFERROR(
  INDEX(
    montadora[Montadora],
    MATCH(TRUE,LEFT(J533,NÚCARACT(montadora[SKU Parcial]))=montadora[SKU Parcial],0)
  ),
  ""
)</f>
        <v/>
      </c>
    </row>
    <row r="80" spans="1:30" x14ac:dyDescent="0.25">
      <c r="A80" s="42" t="s">
        <v>7997</v>
      </c>
      <c r="B80" s="42"/>
      <c r="C80" s="42"/>
      <c r="D80" s="42"/>
      <c r="E80" s="42">
        <v>19599549855</v>
      </c>
      <c r="F80" s="42" t="s">
        <v>8350</v>
      </c>
      <c r="G80" s="42" t="s">
        <v>11227</v>
      </c>
      <c r="H80" s="12"/>
      <c r="I80" s="42"/>
      <c r="J80" s="42" t="s">
        <v>703</v>
      </c>
      <c r="K80" s="14">
        <v>45837</v>
      </c>
      <c r="L80" s="12" t="s">
        <v>8443</v>
      </c>
      <c r="M80" s="44">
        <v>24.8</v>
      </c>
      <c r="N80" s="12">
        <v>1</v>
      </c>
      <c r="O80" s="44">
        <v>24.8</v>
      </c>
      <c r="P80" s="44">
        <v>7.52</v>
      </c>
      <c r="Q80" s="44">
        <v>2.04</v>
      </c>
      <c r="R80" s="44">
        <v>9.4600000000000009</v>
      </c>
      <c r="S80" s="44">
        <v>0</v>
      </c>
      <c r="T80" s="44">
        <v>0</v>
      </c>
      <c r="U80" s="44">
        <v>5.78</v>
      </c>
      <c r="V80" s="18">
        <v>0.23300000000000001</v>
      </c>
      <c r="W80" s="42" t="s">
        <v>34</v>
      </c>
      <c r="X80" s="43"/>
      <c r="Y80" s="43"/>
      <c r="Z80" s="43" t="s">
        <v>8442</v>
      </c>
      <c r="AA80" s="43" t="str">
        <f>VLOOKUP(J80, sku!B:C, 2, FALSE)</f>
        <v>Trava Disco De Freio Moto - Preto</v>
      </c>
      <c r="AB80" s="45" t="str">
        <f>VLOOKUP(J80, sku!B:BM, 64, FALSE)</f>
        <v>Importação</v>
      </c>
      <c r="AC80" s="45" t="str">
        <f>LEFT(pedidos[[#This Row],[SKU]],3)</f>
        <v>ET0</v>
      </c>
      <c r="AD80" s="36" t="str" cm="1">
        <f t="array" aca="1" ref="AD80" ca="1">IFERROR(
  INDEX(
    montadora[Montadora],
    MATCH(TRUE,LEFT(J534,NÚCARACT(montadora[SKU Parcial]))=montadora[SKU Parcial],0)
  ),
  ""
)</f>
        <v/>
      </c>
    </row>
    <row r="81" spans="1:30" x14ac:dyDescent="0.25">
      <c r="A81" s="42" t="s">
        <v>7998</v>
      </c>
      <c r="B81" s="42"/>
      <c r="C81" s="42"/>
      <c r="D81" s="42"/>
      <c r="E81" s="42">
        <v>19599549855</v>
      </c>
      <c r="F81" s="42" t="s">
        <v>8350</v>
      </c>
      <c r="G81" s="42" t="s">
        <v>11227</v>
      </c>
      <c r="H81" s="12"/>
      <c r="I81" s="42"/>
      <c r="J81" s="42" t="s">
        <v>703</v>
      </c>
      <c r="K81" s="14">
        <v>45837</v>
      </c>
      <c r="L81" s="12" t="s">
        <v>8443</v>
      </c>
      <c r="M81" s="44">
        <v>24.8</v>
      </c>
      <c r="N81" s="12">
        <v>1</v>
      </c>
      <c r="O81" s="44">
        <v>24.8</v>
      </c>
      <c r="P81" s="44">
        <v>7.52</v>
      </c>
      <c r="Q81" s="44">
        <v>2.04</v>
      </c>
      <c r="R81" s="44">
        <v>9.4600000000000009</v>
      </c>
      <c r="S81" s="44">
        <v>0</v>
      </c>
      <c r="T81" s="44">
        <v>0</v>
      </c>
      <c r="U81" s="44">
        <v>5.78</v>
      </c>
      <c r="V81" s="18">
        <v>0.23300000000000001</v>
      </c>
      <c r="W81" s="42" t="s">
        <v>34</v>
      </c>
      <c r="X81" s="43"/>
      <c r="Y81" s="43"/>
      <c r="Z81" s="43" t="s">
        <v>8442</v>
      </c>
      <c r="AA81" s="43" t="str">
        <f>VLOOKUP(J81, sku!B:C, 2, FALSE)</f>
        <v>Trava Disco De Freio Moto - Preto</v>
      </c>
      <c r="AB81" s="45" t="str">
        <f>VLOOKUP(J81, sku!B:BM, 64, FALSE)</f>
        <v>Importação</v>
      </c>
      <c r="AC81" s="45" t="str">
        <f>LEFT(pedidos[[#This Row],[SKU]],3)</f>
        <v>ET0</v>
      </c>
      <c r="AD81" s="36" t="str" cm="1">
        <f t="array" aca="1" ref="AD81" ca="1">IFERROR(
  INDEX(
    montadora[Montadora],
    MATCH(TRUE,LEFT(J535,NÚCARACT(montadora[SKU Parcial]))=montadora[SKU Parcial],0)
  ),
  ""
)</f>
        <v/>
      </c>
    </row>
    <row r="82" spans="1:30" x14ac:dyDescent="0.25">
      <c r="A82" s="42" t="s">
        <v>7999</v>
      </c>
      <c r="B82" s="42"/>
      <c r="C82" s="42"/>
      <c r="D82" s="42"/>
      <c r="E82" s="42">
        <v>19599549855</v>
      </c>
      <c r="F82" s="42" t="s">
        <v>8350</v>
      </c>
      <c r="G82" s="42" t="s">
        <v>11227</v>
      </c>
      <c r="H82" s="12"/>
      <c r="I82" s="42"/>
      <c r="J82" s="42" t="s">
        <v>703</v>
      </c>
      <c r="K82" s="14">
        <v>45837</v>
      </c>
      <c r="L82" s="12" t="s">
        <v>8443</v>
      </c>
      <c r="M82" s="44">
        <v>24.8</v>
      </c>
      <c r="N82" s="12">
        <v>1</v>
      </c>
      <c r="O82" s="44">
        <v>24.8</v>
      </c>
      <c r="P82" s="44">
        <v>7.52</v>
      </c>
      <c r="Q82" s="44">
        <v>2.04</v>
      </c>
      <c r="R82" s="44">
        <v>9.4600000000000009</v>
      </c>
      <c r="S82" s="44">
        <v>0</v>
      </c>
      <c r="T82" s="44">
        <v>0</v>
      </c>
      <c r="U82" s="44">
        <v>5.78</v>
      </c>
      <c r="V82" s="18">
        <v>0.23300000000000001</v>
      </c>
      <c r="W82" s="42" t="s">
        <v>34</v>
      </c>
      <c r="X82" s="43"/>
      <c r="Y82" s="43"/>
      <c r="Z82" s="43" t="s">
        <v>8442</v>
      </c>
      <c r="AA82" s="43" t="str">
        <f>VLOOKUP(J82, sku!B:C, 2, FALSE)</f>
        <v>Trava Disco De Freio Moto - Preto</v>
      </c>
      <c r="AB82" s="45" t="str">
        <f>VLOOKUP(J82, sku!B:BM, 64, FALSE)</f>
        <v>Importação</v>
      </c>
      <c r="AC82" s="45" t="str">
        <f>LEFT(pedidos[[#This Row],[SKU]],3)</f>
        <v>ET0</v>
      </c>
      <c r="AD82" s="36" t="str" cm="1">
        <f t="array" aca="1" ref="AD82" ca="1">IFERROR(
  INDEX(
    montadora[Montadora],
    MATCH(TRUE,LEFT(J536,NÚCARACT(montadora[SKU Parcial]))=montadora[SKU Parcial],0)
  ),
  ""
)</f>
        <v/>
      </c>
    </row>
    <row r="83" spans="1:30" x14ac:dyDescent="0.25">
      <c r="A83" s="42" t="s">
        <v>8000</v>
      </c>
      <c r="B83" s="42"/>
      <c r="C83" s="42"/>
      <c r="D83" s="42"/>
      <c r="E83" s="42">
        <v>19599549855</v>
      </c>
      <c r="F83" s="42" t="s">
        <v>8350</v>
      </c>
      <c r="G83" s="42" t="s">
        <v>11227</v>
      </c>
      <c r="H83" s="12"/>
      <c r="I83" s="42"/>
      <c r="J83" s="42" t="s">
        <v>703</v>
      </c>
      <c r="K83" s="14">
        <v>45836</v>
      </c>
      <c r="L83" s="12" t="s">
        <v>8443</v>
      </c>
      <c r="M83" s="44">
        <v>24.8</v>
      </c>
      <c r="N83" s="12">
        <v>1</v>
      </c>
      <c r="O83" s="44">
        <v>24.8</v>
      </c>
      <c r="P83" s="44">
        <v>7.52</v>
      </c>
      <c r="Q83" s="44">
        <v>2.04</v>
      </c>
      <c r="R83" s="44">
        <v>9.4600000000000009</v>
      </c>
      <c r="S83" s="44">
        <v>0</v>
      </c>
      <c r="T83" s="44">
        <v>0</v>
      </c>
      <c r="U83" s="44">
        <v>5.78</v>
      </c>
      <c r="V83" s="18">
        <v>0.23300000000000001</v>
      </c>
      <c r="W83" s="42" t="s">
        <v>34</v>
      </c>
      <c r="X83" s="43"/>
      <c r="Y83" s="43"/>
      <c r="Z83" s="43" t="s">
        <v>8442</v>
      </c>
      <c r="AA83" s="43" t="str">
        <f>VLOOKUP(J83, sku!B:C, 2, FALSE)</f>
        <v>Trava Disco De Freio Moto - Preto</v>
      </c>
      <c r="AB83" s="45" t="str">
        <f>VLOOKUP(J83, sku!B:BM, 64, FALSE)</f>
        <v>Importação</v>
      </c>
      <c r="AC83" s="45" t="str">
        <f>LEFT(pedidos[[#This Row],[SKU]],3)</f>
        <v>ET0</v>
      </c>
      <c r="AD83" s="36" t="str" cm="1">
        <f t="array" aca="1" ref="AD83" ca="1">IFERROR(
  INDEX(
    montadora[Montadora],
    MATCH(TRUE,LEFT(J537,NÚCARACT(montadora[SKU Parcial]))=montadora[SKU Parcial],0)
  ),
  ""
)</f>
        <v/>
      </c>
    </row>
    <row r="84" spans="1:30" x14ac:dyDescent="0.25">
      <c r="A84" s="42" t="s">
        <v>8001</v>
      </c>
      <c r="B84" s="42"/>
      <c r="C84" s="42"/>
      <c r="D84" s="42"/>
      <c r="E84" s="42">
        <v>19599549855</v>
      </c>
      <c r="F84" s="42" t="s">
        <v>8350</v>
      </c>
      <c r="G84" s="42" t="s">
        <v>11227</v>
      </c>
      <c r="H84" s="12"/>
      <c r="I84" s="42"/>
      <c r="J84" s="42" t="s">
        <v>703</v>
      </c>
      <c r="K84" s="14">
        <v>45836</v>
      </c>
      <c r="L84" s="12" t="s">
        <v>8443</v>
      </c>
      <c r="M84" s="44">
        <v>24.8</v>
      </c>
      <c r="N84" s="12">
        <v>1</v>
      </c>
      <c r="O84" s="44">
        <v>27.45</v>
      </c>
      <c r="P84" s="44">
        <v>7.52</v>
      </c>
      <c r="Q84" s="44">
        <v>2.04</v>
      </c>
      <c r="R84" s="44">
        <v>9.4600000000000009</v>
      </c>
      <c r="S84" s="44">
        <v>2.65</v>
      </c>
      <c r="T84" s="44">
        <v>0</v>
      </c>
      <c r="U84" s="44">
        <v>5.78</v>
      </c>
      <c r="V84" s="18">
        <v>0.23300000000000001</v>
      </c>
      <c r="W84" s="42" t="s">
        <v>34</v>
      </c>
      <c r="X84" s="43"/>
      <c r="Y84" s="43"/>
      <c r="Z84" s="43" t="s">
        <v>8442</v>
      </c>
      <c r="AA84" s="43" t="str">
        <f>VLOOKUP(J84, sku!B:C, 2, FALSE)</f>
        <v>Trava Disco De Freio Moto - Preto</v>
      </c>
      <c r="AB84" s="45" t="str">
        <f>VLOOKUP(J84, sku!B:BM, 64, FALSE)</f>
        <v>Importação</v>
      </c>
      <c r="AC84" s="45" t="str">
        <f>LEFT(pedidos[[#This Row],[SKU]],3)</f>
        <v>ET0</v>
      </c>
      <c r="AD84" s="36" t="str" cm="1">
        <f t="array" aca="1" ref="AD84" ca="1">IFERROR(
  INDEX(
    montadora[Montadora],
    MATCH(TRUE,LEFT(#REF!,NÚCARACT(montadora[SKU Parcial]))=montadora[SKU Parcial],0)
  ),
  ""
)</f>
        <v/>
      </c>
    </row>
    <row r="85" spans="1:30" x14ac:dyDescent="0.25">
      <c r="A85" s="42" t="s">
        <v>8002</v>
      </c>
      <c r="B85" s="42"/>
      <c r="C85" s="42"/>
      <c r="D85" s="42"/>
      <c r="E85" s="42">
        <v>19599549855</v>
      </c>
      <c r="F85" s="42" t="s">
        <v>8350</v>
      </c>
      <c r="G85" s="42" t="s">
        <v>11227</v>
      </c>
      <c r="H85" s="12"/>
      <c r="I85" s="42"/>
      <c r="J85" s="42" t="s">
        <v>703</v>
      </c>
      <c r="K85" s="14">
        <v>45834</v>
      </c>
      <c r="L85" s="12" t="s">
        <v>8443</v>
      </c>
      <c r="M85" s="44">
        <v>24.8</v>
      </c>
      <c r="N85" s="12">
        <v>1</v>
      </c>
      <c r="O85" s="44">
        <v>30.21</v>
      </c>
      <c r="P85" s="44">
        <v>7.52</v>
      </c>
      <c r="Q85" s="44">
        <v>2.04</v>
      </c>
      <c r="R85" s="44">
        <v>9.4600000000000009</v>
      </c>
      <c r="S85" s="44">
        <v>5.41</v>
      </c>
      <c r="T85" s="44">
        <v>0</v>
      </c>
      <c r="U85" s="44">
        <v>5.78</v>
      </c>
      <c r="V85" s="18">
        <v>0.23300000000000001</v>
      </c>
      <c r="W85" s="42" t="s">
        <v>34</v>
      </c>
      <c r="X85" s="43"/>
      <c r="Y85" s="43"/>
      <c r="Z85" s="43" t="s">
        <v>8442</v>
      </c>
      <c r="AA85" s="43" t="str">
        <f>VLOOKUP(J85, sku!B:C, 2, FALSE)</f>
        <v>Trava Disco De Freio Moto - Preto</v>
      </c>
      <c r="AB85" s="45" t="str">
        <f>VLOOKUP(J85, sku!B:BM, 64, FALSE)</f>
        <v>Importação</v>
      </c>
      <c r="AC85" s="45" t="str">
        <f>LEFT(pedidos[[#This Row],[SKU]],3)</f>
        <v>ET0</v>
      </c>
      <c r="AD85" s="36" t="str" cm="1">
        <f t="array" aca="1" ref="AD85" ca="1">IFERROR(
  INDEX(
    montadora[Montadora],
    MATCH(TRUE,LEFT(J538,NÚCARACT(montadora[SKU Parcial]))=montadora[SKU Parcial],0)
  ),
  ""
)</f>
        <v/>
      </c>
    </row>
    <row r="86" spans="1:30" x14ac:dyDescent="0.25">
      <c r="A86" s="42" t="s">
        <v>8003</v>
      </c>
      <c r="B86" s="42"/>
      <c r="C86" s="42"/>
      <c r="D86" s="42"/>
      <c r="E86" s="42">
        <v>19599549855</v>
      </c>
      <c r="F86" s="42" t="s">
        <v>8350</v>
      </c>
      <c r="G86" s="42" t="s">
        <v>11227</v>
      </c>
      <c r="H86" s="12"/>
      <c r="I86" s="42"/>
      <c r="J86" s="42" t="s">
        <v>703</v>
      </c>
      <c r="K86" s="14">
        <v>45834</v>
      </c>
      <c r="L86" s="12" t="s">
        <v>8443</v>
      </c>
      <c r="M86" s="44">
        <v>24.8</v>
      </c>
      <c r="N86" s="12">
        <v>1</v>
      </c>
      <c r="O86" s="44">
        <v>24.8</v>
      </c>
      <c r="P86" s="44">
        <v>7.52</v>
      </c>
      <c r="Q86" s="44">
        <v>2.04</v>
      </c>
      <c r="R86" s="44">
        <v>9.4600000000000009</v>
      </c>
      <c r="S86" s="44">
        <v>0</v>
      </c>
      <c r="T86" s="44">
        <v>0</v>
      </c>
      <c r="U86" s="44">
        <v>5.78</v>
      </c>
      <c r="V86" s="18">
        <v>0.23300000000000001</v>
      </c>
      <c r="W86" s="42" t="s">
        <v>34</v>
      </c>
      <c r="X86" s="43"/>
      <c r="Y86" s="43"/>
      <c r="Z86" s="43" t="s">
        <v>8442</v>
      </c>
      <c r="AA86" s="43" t="str">
        <f>VLOOKUP(J86, sku!B:C, 2, FALSE)</f>
        <v>Trava Disco De Freio Moto - Preto</v>
      </c>
      <c r="AB86" s="45" t="str">
        <f>VLOOKUP(J86, sku!B:BM, 64, FALSE)</f>
        <v>Importação</v>
      </c>
      <c r="AC86" s="45" t="str">
        <f>LEFT(pedidos[[#This Row],[SKU]],3)</f>
        <v>ET0</v>
      </c>
      <c r="AD86" s="36" t="str" cm="1">
        <f t="array" aca="1" ref="AD86" ca="1">IFERROR(
  INDEX(
    montadora[Montadora],
    MATCH(TRUE,LEFT(J539,NÚCARACT(montadora[SKU Parcial]))=montadora[SKU Parcial],0)
  ),
  ""
)</f>
        <v/>
      </c>
    </row>
    <row r="87" spans="1:30" x14ac:dyDescent="0.25">
      <c r="A87" s="42" t="s">
        <v>8004</v>
      </c>
      <c r="B87" s="42"/>
      <c r="C87" s="42"/>
      <c r="D87" s="42"/>
      <c r="E87" s="42">
        <v>19599549855</v>
      </c>
      <c r="F87" s="42" t="s">
        <v>8350</v>
      </c>
      <c r="G87" s="42" t="s">
        <v>11227</v>
      </c>
      <c r="H87" s="12"/>
      <c r="I87" s="42"/>
      <c r="J87" s="42" t="s">
        <v>703</v>
      </c>
      <c r="K87" s="14">
        <v>45833</v>
      </c>
      <c r="L87" s="12" t="s">
        <v>8443</v>
      </c>
      <c r="M87" s="44">
        <v>24.8</v>
      </c>
      <c r="N87" s="12">
        <v>1</v>
      </c>
      <c r="O87" s="44">
        <v>24.8</v>
      </c>
      <c r="P87" s="44">
        <v>7.52</v>
      </c>
      <c r="Q87" s="44">
        <v>2.04</v>
      </c>
      <c r="R87" s="44">
        <v>9.4600000000000009</v>
      </c>
      <c r="S87" s="44">
        <v>0</v>
      </c>
      <c r="T87" s="44">
        <v>0</v>
      </c>
      <c r="U87" s="44">
        <v>5.78</v>
      </c>
      <c r="V87" s="18">
        <v>0.23300000000000001</v>
      </c>
      <c r="W87" s="42" t="s">
        <v>34</v>
      </c>
      <c r="X87" s="43"/>
      <c r="Y87" s="43"/>
      <c r="Z87" s="43" t="s">
        <v>8442</v>
      </c>
      <c r="AA87" s="43" t="str">
        <f>VLOOKUP(J87, sku!B:C, 2, FALSE)</f>
        <v>Trava Disco De Freio Moto - Preto</v>
      </c>
      <c r="AB87" s="45" t="str">
        <f>VLOOKUP(J87, sku!B:BM, 64, FALSE)</f>
        <v>Importação</v>
      </c>
      <c r="AC87" s="45" t="str">
        <f>LEFT(pedidos[[#This Row],[SKU]],3)</f>
        <v>ET0</v>
      </c>
      <c r="AD87" s="36" t="str" cm="1">
        <f t="array" aca="1" ref="AD87" ca="1">IFERROR(
  INDEX(
    montadora[Montadora],
    MATCH(TRUE,LEFT(J540,NÚCARACT(montadora[SKU Parcial]))=montadora[SKU Parcial],0)
  ),
  ""
)</f>
        <v/>
      </c>
    </row>
    <row r="88" spans="1:30" x14ac:dyDescent="0.25">
      <c r="A88" s="42" t="s">
        <v>8005</v>
      </c>
      <c r="B88" s="42"/>
      <c r="C88" s="42"/>
      <c r="D88" s="42"/>
      <c r="E88" s="42">
        <v>19599549855</v>
      </c>
      <c r="F88" s="42" t="s">
        <v>8350</v>
      </c>
      <c r="G88" s="42" t="s">
        <v>11227</v>
      </c>
      <c r="H88" s="12"/>
      <c r="I88" s="42"/>
      <c r="J88" s="42" t="s">
        <v>703</v>
      </c>
      <c r="K88" s="14">
        <v>45833</v>
      </c>
      <c r="L88" s="12" t="s">
        <v>8443</v>
      </c>
      <c r="M88" s="44">
        <v>24.8</v>
      </c>
      <c r="N88" s="12">
        <v>1</v>
      </c>
      <c r="O88" s="44">
        <v>24.8</v>
      </c>
      <c r="P88" s="44">
        <v>7.52</v>
      </c>
      <c r="Q88" s="44">
        <v>2.04</v>
      </c>
      <c r="R88" s="44">
        <v>9.4600000000000009</v>
      </c>
      <c r="S88" s="44">
        <v>0</v>
      </c>
      <c r="T88" s="44">
        <v>0</v>
      </c>
      <c r="U88" s="44">
        <v>5.78</v>
      </c>
      <c r="V88" s="18">
        <v>0.23300000000000001</v>
      </c>
      <c r="W88" s="42" t="s">
        <v>34</v>
      </c>
      <c r="X88" s="43"/>
      <c r="Y88" s="43"/>
      <c r="Z88" s="43" t="s">
        <v>8442</v>
      </c>
      <c r="AA88" s="43" t="str">
        <f>VLOOKUP(J88, sku!B:C, 2, FALSE)</f>
        <v>Trava Disco De Freio Moto - Preto</v>
      </c>
      <c r="AB88" s="45" t="str">
        <f>VLOOKUP(J88, sku!B:BM, 64, FALSE)</f>
        <v>Importação</v>
      </c>
      <c r="AC88" s="45" t="str">
        <f>LEFT(pedidos[[#This Row],[SKU]],3)</f>
        <v>ET0</v>
      </c>
      <c r="AD88" s="36" t="str" cm="1">
        <f t="array" aca="1" ref="AD88" ca="1">IFERROR(
  INDEX(
    montadora[Montadora],
    MATCH(TRUE,LEFT(J541,NÚCARACT(montadora[SKU Parcial]))=montadora[SKU Parcial],0)
  ),
  ""
)</f>
        <v/>
      </c>
    </row>
    <row r="89" spans="1:30" x14ac:dyDescent="0.25">
      <c r="A89" s="42" t="s">
        <v>8006</v>
      </c>
      <c r="B89" s="42"/>
      <c r="C89" s="42"/>
      <c r="D89" s="42"/>
      <c r="E89" s="42">
        <v>19599549855</v>
      </c>
      <c r="F89" s="42" t="s">
        <v>8350</v>
      </c>
      <c r="G89" s="42" t="s">
        <v>11227</v>
      </c>
      <c r="H89" s="12"/>
      <c r="I89" s="42"/>
      <c r="J89" s="42" t="s">
        <v>703</v>
      </c>
      <c r="K89" s="14">
        <v>45833</v>
      </c>
      <c r="L89" s="12" t="s">
        <v>8443</v>
      </c>
      <c r="M89" s="44">
        <v>24.8</v>
      </c>
      <c r="N89" s="12">
        <v>1</v>
      </c>
      <c r="O89" s="44">
        <v>24.8</v>
      </c>
      <c r="P89" s="44">
        <v>7.52</v>
      </c>
      <c r="Q89" s="44">
        <v>2.04</v>
      </c>
      <c r="R89" s="44">
        <v>9.4600000000000009</v>
      </c>
      <c r="S89" s="44">
        <v>0</v>
      </c>
      <c r="T89" s="44">
        <v>0</v>
      </c>
      <c r="U89" s="44">
        <v>5.78</v>
      </c>
      <c r="V89" s="18">
        <v>0.23300000000000001</v>
      </c>
      <c r="W89" s="42" t="s">
        <v>34</v>
      </c>
      <c r="X89" s="43"/>
      <c r="Y89" s="43"/>
      <c r="Z89" s="43" t="s">
        <v>8442</v>
      </c>
      <c r="AA89" s="43" t="str">
        <f>VLOOKUP(J89, sku!B:C, 2, FALSE)</f>
        <v>Trava Disco De Freio Moto - Preto</v>
      </c>
      <c r="AB89" s="45" t="str">
        <f>VLOOKUP(J89, sku!B:BM, 64, FALSE)</f>
        <v>Importação</v>
      </c>
      <c r="AC89" s="45" t="str">
        <f>LEFT(pedidos[[#This Row],[SKU]],3)</f>
        <v>ET0</v>
      </c>
      <c r="AD89" s="36" t="str" cm="1">
        <f t="array" aca="1" ref="AD89" ca="1">IFERROR(
  INDEX(
    montadora[Montadora],
    MATCH(TRUE,LEFT(J542,NÚCARACT(montadora[SKU Parcial]))=montadora[SKU Parcial],0)
  ),
  ""
)</f>
        <v/>
      </c>
    </row>
    <row r="90" spans="1:30" customFormat="1" x14ac:dyDescent="0.25">
      <c r="A90" s="1" t="s">
        <v>5210</v>
      </c>
      <c r="B90" s="1" t="s">
        <v>5211</v>
      </c>
      <c r="C90" s="1" t="s">
        <v>5212</v>
      </c>
      <c r="D90" s="1" t="s">
        <v>27</v>
      </c>
      <c r="E90" s="1" t="s">
        <v>1287</v>
      </c>
      <c r="F90" s="1" t="s">
        <v>702</v>
      </c>
      <c r="G90" s="6" t="s">
        <v>11227</v>
      </c>
      <c r="H90" s="13" t="s">
        <v>30</v>
      </c>
      <c r="I90" s="1" t="s">
        <v>36</v>
      </c>
      <c r="J90" s="1" t="s">
        <v>703</v>
      </c>
      <c r="K90" s="15">
        <v>45831</v>
      </c>
      <c r="L90" s="13" t="s">
        <v>33</v>
      </c>
      <c r="M90" s="26">
        <v>23.8</v>
      </c>
      <c r="N90" s="13">
        <v>1</v>
      </c>
      <c r="O90" s="26">
        <v>39.79</v>
      </c>
      <c r="P90" s="26">
        <v>7.52</v>
      </c>
      <c r="Q90" s="27">
        <v>0</v>
      </c>
      <c r="R90" s="26">
        <v>9.11</v>
      </c>
      <c r="S90" s="26">
        <v>15.99</v>
      </c>
      <c r="T90" s="26">
        <v>0</v>
      </c>
      <c r="U90" s="26">
        <v>5.21</v>
      </c>
      <c r="V90" s="17">
        <v>0.21890000000000001</v>
      </c>
      <c r="W90" s="1" t="s">
        <v>34</v>
      </c>
      <c r="X90" s="3"/>
      <c r="Y90" s="3"/>
      <c r="Z90" s="5" t="s">
        <v>7980</v>
      </c>
      <c r="AA90" s="5" t="str">
        <f>VLOOKUP(J90, sku!B:C, 2, FALSE)</f>
        <v>Trava Disco De Freio Moto - Preto</v>
      </c>
      <c r="AB90" s="3" t="str">
        <f>VLOOKUP(J90, sku!B:BM, 64, FALSE)</f>
        <v>Importação</v>
      </c>
      <c r="AC90" s="3" t="str">
        <f>LEFT(pedidos[[#This Row],[SKU]],3)</f>
        <v>ET0</v>
      </c>
      <c r="AD90" s="36" t="str" cm="1">
        <f t="array" aca="1" ref="AD90" ca="1">IFERROR(
  INDEX(
    montadora[Montadora],
    MATCH(TRUE,LEFT(J545,NÚCARACT(montadora[SKU Parcial]))=montadora[SKU Parcial],0)
  ),
  ""
)</f>
        <v/>
      </c>
    </row>
    <row r="91" spans="1:30" x14ac:dyDescent="0.25">
      <c r="A91" s="42" t="s">
        <v>8007</v>
      </c>
      <c r="B91" s="42"/>
      <c r="C91" s="42"/>
      <c r="D91" s="42"/>
      <c r="E91" s="42">
        <v>19599549855</v>
      </c>
      <c r="F91" s="42" t="s">
        <v>8350</v>
      </c>
      <c r="G91" s="42" t="s">
        <v>11227</v>
      </c>
      <c r="H91" s="12"/>
      <c r="I91" s="42"/>
      <c r="J91" s="42" t="s">
        <v>703</v>
      </c>
      <c r="K91" s="14">
        <v>45833</v>
      </c>
      <c r="L91" s="12" t="s">
        <v>8443</v>
      </c>
      <c r="M91" s="44">
        <v>23.8</v>
      </c>
      <c r="N91" s="12">
        <v>1</v>
      </c>
      <c r="O91" s="44">
        <v>23.8</v>
      </c>
      <c r="P91" s="44">
        <v>7.52</v>
      </c>
      <c r="Q91" s="44">
        <v>1.96</v>
      </c>
      <c r="R91" s="44">
        <v>9.24</v>
      </c>
      <c r="S91" s="44">
        <v>0</v>
      </c>
      <c r="T91" s="44">
        <v>0</v>
      </c>
      <c r="U91" s="44">
        <v>5.08</v>
      </c>
      <c r="V91" s="18">
        <v>0.2135</v>
      </c>
      <c r="W91" s="42" t="s">
        <v>34</v>
      </c>
      <c r="X91" s="43"/>
      <c r="Y91" s="43"/>
      <c r="Z91" s="43" t="s">
        <v>8442</v>
      </c>
      <c r="AA91" s="43" t="str">
        <f>VLOOKUP(J91, sku!B:C, 2, FALSE)</f>
        <v>Trava Disco De Freio Moto - Preto</v>
      </c>
      <c r="AB91" s="45" t="str">
        <f>VLOOKUP(J91, sku!B:BM, 64, FALSE)</f>
        <v>Importação</v>
      </c>
      <c r="AC91" s="45" t="str">
        <f>LEFT(pedidos[[#This Row],[SKU]],3)</f>
        <v>ET0</v>
      </c>
      <c r="AD91" s="36" t="str" cm="1">
        <f t="array" aca="1" ref="AD91" ca="1">IFERROR(
  INDEX(
    montadora[Montadora],
    MATCH(TRUE,LEFT(J548,NÚCARACT(montadora[SKU Parcial]))=montadora[SKU Parcial],0)
  ),
  ""
)</f>
        <v/>
      </c>
    </row>
    <row r="92" spans="1:30" x14ac:dyDescent="0.25">
      <c r="A92" s="42" t="s">
        <v>8008</v>
      </c>
      <c r="B92" s="42"/>
      <c r="C92" s="42"/>
      <c r="D92" s="42"/>
      <c r="E92" s="42">
        <v>19599549855</v>
      </c>
      <c r="F92" s="42" t="s">
        <v>8350</v>
      </c>
      <c r="G92" s="42" t="s">
        <v>11227</v>
      </c>
      <c r="H92" s="12"/>
      <c r="I92" s="42"/>
      <c r="J92" s="42" t="s">
        <v>703</v>
      </c>
      <c r="K92" s="14">
        <v>45832</v>
      </c>
      <c r="L92" s="12" t="s">
        <v>8443</v>
      </c>
      <c r="M92" s="44">
        <v>23.8</v>
      </c>
      <c r="N92" s="12">
        <v>1</v>
      </c>
      <c r="O92" s="44">
        <v>23.8</v>
      </c>
      <c r="P92" s="44">
        <v>7.52</v>
      </c>
      <c r="Q92" s="44">
        <v>1.96</v>
      </c>
      <c r="R92" s="44">
        <v>9.24</v>
      </c>
      <c r="S92" s="44">
        <v>0</v>
      </c>
      <c r="T92" s="44">
        <v>0</v>
      </c>
      <c r="U92" s="44">
        <v>5.08</v>
      </c>
      <c r="V92" s="18">
        <v>0.2135</v>
      </c>
      <c r="W92" s="42" t="s">
        <v>34</v>
      </c>
      <c r="X92" s="43"/>
      <c r="Y92" s="43"/>
      <c r="Z92" s="43" t="s">
        <v>8442</v>
      </c>
      <c r="AA92" s="43" t="str">
        <f>VLOOKUP(J92, sku!B:C, 2, FALSE)</f>
        <v>Trava Disco De Freio Moto - Preto</v>
      </c>
      <c r="AB92" s="45" t="str">
        <f>VLOOKUP(J92, sku!B:BM, 64, FALSE)</f>
        <v>Importação</v>
      </c>
      <c r="AC92" s="45" t="str">
        <f>LEFT(pedidos[[#This Row],[SKU]],3)</f>
        <v>ET0</v>
      </c>
      <c r="AD92" s="36" t="str" cm="1">
        <f t="array" aca="1" ref="AD92" ca="1">IFERROR(
  INDEX(
    montadora[Montadora],
    MATCH(TRUE,LEFT(J549,NÚCARACT(montadora[SKU Parcial]))=montadora[SKU Parcial],0)
  ),
  ""
)</f>
        <v/>
      </c>
    </row>
    <row r="93" spans="1:30" x14ac:dyDescent="0.25">
      <c r="A93" s="42" t="s">
        <v>8009</v>
      </c>
      <c r="B93" s="42"/>
      <c r="C93" s="42"/>
      <c r="D93" s="42"/>
      <c r="E93" s="42">
        <v>19599549855</v>
      </c>
      <c r="F93" s="42" t="s">
        <v>8350</v>
      </c>
      <c r="G93" s="42" t="s">
        <v>11227</v>
      </c>
      <c r="H93" s="12"/>
      <c r="I93" s="42"/>
      <c r="J93" s="42" t="s">
        <v>703</v>
      </c>
      <c r="K93" s="14">
        <v>45832</v>
      </c>
      <c r="L93" s="12" t="s">
        <v>8443</v>
      </c>
      <c r="M93" s="44">
        <v>23.8</v>
      </c>
      <c r="N93" s="12">
        <v>1</v>
      </c>
      <c r="O93" s="44">
        <v>23.8</v>
      </c>
      <c r="P93" s="44">
        <v>7.52</v>
      </c>
      <c r="Q93" s="44">
        <v>1.96</v>
      </c>
      <c r="R93" s="44">
        <v>9.24</v>
      </c>
      <c r="S93" s="44">
        <v>0</v>
      </c>
      <c r="T93" s="44">
        <v>0</v>
      </c>
      <c r="U93" s="44">
        <v>5.08</v>
      </c>
      <c r="V93" s="18">
        <v>0.2135</v>
      </c>
      <c r="W93" s="42" t="s">
        <v>34</v>
      </c>
      <c r="X93" s="43"/>
      <c r="Y93" s="43"/>
      <c r="Z93" s="43" t="s">
        <v>8442</v>
      </c>
      <c r="AA93" s="43" t="str">
        <f>VLOOKUP(J93, sku!B:C, 2, FALSE)</f>
        <v>Trava Disco De Freio Moto - Preto</v>
      </c>
      <c r="AB93" s="45" t="str">
        <f>VLOOKUP(J93, sku!B:BM, 64, FALSE)</f>
        <v>Importação</v>
      </c>
      <c r="AC93" s="45" t="str">
        <f>LEFT(pedidos[[#This Row],[SKU]],3)</f>
        <v>ET0</v>
      </c>
      <c r="AD93" s="36" t="str" cm="1">
        <f t="array" aca="1" ref="AD93" ca="1">IFERROR(
  INDEX(
    montadora[Montadora],
    MATCH(TRUE,LEFT(J550,NÚCARACT(montadora[SKU Parcial]))=montadora[SKU Parcial],0)
  ),
  ""
)</f>
        <v/>
      </c>
    </row>
    <row r="94" spans="1:30" x14ac:dyDescent="0.25">
      <c r="A94" s="42" t="s">
        <v>8010</v>
      </c>
      <c r="B94" s="42"/>
      <c r="C94" s="42"/>
      <c r="D94" s="42"/>
      <c r="E94" s="42">
        <v>19599549855</v>
      </c>
      <c r="F94" s="42" t="s">
        <v>8350</v>
      </c>
      <c r="G94" s="42" t="s">
        <v>11227</v>
      </c>
      <c r="H94" s="12"/>
      <c r="I94" s="42"/>
      <c r="J94" s="42" t="s">
        <v>703</v>
      </c>
      <c r="K94" s="14">
        <v>45832</v>
      </c>
      <c r="L94" s="12" t="s">
        <v>8443</v>
      </c>
      <c r="M94" s="44">
        <v>23.8</v>
      </c>
      <c r="N94" s="12">
        <v>1</v>
      </c>
      <c r="O94" s="44">
        <v>23.8</v>
      </c>
      <c r="P94" s="44">
        <v>7.52</v>
      </c>
      <c r="Q94" s="44">
        <v>1.96</v>
      </c>
      <c r="R94" s="44">
        <v>9.24</v>
      </c>
      <c r="S94" s="44">
        <v>0</v>
      </c>
      <c r="T94" s="44">
        <v>0</v>
      </c>
      <c r="U94" s="44">
        <v>5.08</v>
      </c>
      <c r="V94" s="18">
        <v>0.2135</v>
      </c>
      <c r="W94" s="42" t="s">
        <v>34</v>
      </c>
      <c r="X94" s="43"/>
      <c r="Y94" s="43"/>
      <c r="Z94" s="43" t="s">
        <v>8442</v>
      </c>
      <c r="AA94" s="43" t="str">
        <f>VLOOKUP(J94, sku!B:C, 2, FALSE)</f>
        <v>Trava Disco De Freio Moto - Preto</v>
      </c>
      <c r="AB94" s="45" t="str">
        <f>VLOOKUP(J94, sku!B:BM, 64, FALSE)</f>
        <v>Importação</v>
      </c>
      <c r="AC94" s="45" t="str">
        <f>LEFT(pedidos[[#This Row],[SKU]],3)</f>
        <v>ET0</v>
      </c>
      <c r="AD94" s="36" t="str" cm="1">
        <f t="array" aca="1" ref="AD94" ca="1">IFERROR(
  INDEX(
    montadora[Montadora],
    MATCH(TRUE,LEFT(J551,NÚCARACT(montadora[SKU Parcial]))=montadora[SKU Parcial],0)
  ),
  ""
)</f>
        <v/>
      </c>
    </row>
    <row r="95" spans="1:30" x14ac:dyDescent="0.25">
      <c r="A95" s="42" t="s">
        <v>8011</v>
      </c>
      <c r="B95" s="42"/>
      <c r="C95" s="42"/>
      <c r="D95" s="42"/>
      <c r="E95" s="42">
        <v>19599549855</v>
      </c>
      <c r="F95" s="42" t="s">
        <v>8350</v>
      </c>
      <c r="G95" s="42" t="s">
        <v>11227</v>
      </c>
      <c r="H95" s="12"/>
      <c r="I95" s="42"/>
      <c r="J95" s="42" t="s">
        <v>703</v>
      </c>
      <c r="K95" s="14">
        <v>45832</v>
      </c>
      <c r="L95" s="12" t="s">
        <v>8443</v>
      </c>
      <c r="M95" s="44">
        <v>23.8</v>
      </c>
      <c r="N95" s="12">
        <v>1</v>
      </c>
      <c r="O95" s="44">
        <v>23.8</v>
      </c>
      <c r="P95" s="44">
        <v>7.52</v>
      </c>
      <c r="Q95" s="44">
        <v>1.96</v>
      </c>
      <c r="R95" s="44">
        <v>9.24</v>
      </c>
      <c r="S95" s="44">
        <v>0</v>
      </c>
      <c r="T95" s="44">
        <v>0</v>
      </c>
      <c r="U95" s="44">
        <v>5.08</v>
      </c>
      <c r="V95" s="18">
        <v>0.2135</v>
      </c>
      <c r="W95" s="42" t="s">
        <v>34</v>
      </c>
      <c r="X95" s="43"/>
      <c r="Y95" s="43"/>
      <c r="Z95" s="43" t="s">
        <v>8442</v>
      </c>
      <c r="AA95" s="43" t="str">
        <f>VLOOKUP(J95, sku!B:C, 2, FALSE)</f>
        <v>Trava Disco De Freio Moto - Preto</v>
      </c>
      <c r="AB95" s="45" t="str">
        <f>VLOOKUP(J95, sku!B:BM, 64, FALSE)</f>
        <v>Importação</v>
      </c>
      <c r="AC95" s="45" t="str">
        <f>LEFT(pedidos[[#This Row],[SKU]],3)</f>
        <v>ET0</v>
      </c>
      <c r="AD95" s="36" t="str" cm="1">
        <f t="array" aca="1" ref="AD95" ca="1">IFERROR(
  INDEX(
    montadora[Montadora],
    MATCH(TRUE,LEFT(#REF!,NÚCARACT(montadora[SKU Parcial]))=montadora[SKU Parcial],0)
  ),
  ""
)</f>
        <v/>
      </c>
    </row>
    <row r="96" spans="1:30" x14ac:dyDescent="0.25">
      <c r="A96" s="42" t="s">
        <v>8012</v>
      </c>
      <c r="B96" s="42"/>
      <c r="C96" s="42"/>
      <c r="D96" s="42"/>
      <c r="E96" s="42">
        <v>19599549855</v>
      </c>
      <c r="F96" s="42" t="s">
        <v>8350</v>
      </c>
      <c r="G96" s="42" t="s">
        <v>11227</v>
      </c>
      <c r="H96" s="12"/>
      <c r="I96" s="42"/>
      <c r="J96" s="42" t="s">
        <v>703</v>
      </c>
      <c r="K96" s="14">
        <v>45832</v>
      </c>
      <c r="L96" s="12" t="s">
        <v>8443</v>
      </c>
      <c r="M96" s="44">
        <v>23.8</v>
      </c>
      <c r="N96" s="12">
        <v>1</v>
      </c>
      <c r="O96" s="44">
        <v>31.8</v>
      </c>
      <c r="P96" s="44">
        <v>7.52</v>
      </c>
      <c r="Q96" s="44">
        <v>1.96</v>
      </c>
      <c r="R96" s="44">
        <v>9.24</v>
      </c>
      <c r="S96" s="44">
        <v>8</v>
      </c>
      <c r="T96" s="44">
        <v>0</v>
      </c>
      <c r="U96" s="44">
        <v>5.08</v>
      </c>
      <c r="V96" s="18">
        <v>0.2135</v>
      </c>
      <c r="W96" s="42" t="s">
        <v>34</v>
      </c>
      <c r="X96" s="43"/>
      <c r="Y96" s="43"/>
      <c r="Z96" s="43" t="s">
        <v>8442</v>
      </c>
      <c r="AA96" s="43" t="str">
        <f>VLOOKUP(J96, sku!B:C, 2, FALSE)</f>
        <v>Trava Disco De Freio Moto - Preto</v>
      </c>
      <c r="AB96" s="45" t="str">
        <f>VLOOKUP(J96, sku!B:BM, 64, FALSE)</f>
        <v>Importação</v>
      </c>
      <c r="AC96" s="45" t="str">
        <f>LEFT(pedidos[[#This Row],[SKU]],3)</f>
        <v>ET0</v>
      </c>
      <c r="AD96" s="36" t="str" cm="1">
        <f t="array" aca="1" ref="AD96" ca="1">IFERROR(
  INDEX(
    montadora[Montadora],
    MATCH(TRUE,LEFT(J552,NÚCARACT(montadora[SKU Parcial]))=montadora[SKU Parcial],0)
  ),
  ""
)</f>
        <v/>
      </c>
    </row>
    <row r="97" spans="1:30" x14ac:dyDescent="0.25">
      <c r="A97" s="42" t="s">
        <v>8013</v>
      </c>
      <c r="B97" s="42"/>
      <c r="C97" s="42"/>
      <c r="D97" s="42"/>
      <c r="E97" s="42">
        <v>19599549855</v>
      </c>
      <c r="F97" s="42" t="s">
        <v>8350</v>
      </c>
      <c r="G97" s="42" t="s">
        <v>11227</v>
      </c>
      <c r="H97" s="12"/>
      <c r="I97" s="42"/>
      <c r="J97" s="42" t="s">
        <v>703</v>
      </c>
      <c r="K97" s="14">
        <v>45831</v>
      </c>
      <c r="L97" s="12" t="s">
        <v>8443</v>
      </c>
      <c r="M97" s="44">
        <v>23.8</v>
      </c>
      <c r="N97" s="12">
        <v>1</v>
      </c>
      <c r="O97" s="44">
        <v>23.8</v>
      </c>
      <c r="P97" s="44">
        <v>7.52</v>
      </c>
      <c r="Q97" s="44">
        <v>1.96</v>
      </c>
      <c r="R97" s="44">
        <v>9.24</v>
      </c>
      <c r="S97" s="44">
        <v>0</v>
      </c>
      <c r="T97" s="44">
        <v>0</v>
      </c>
      <c r="U97" s="44">
        <v>5.08</v>
      </c>
      <c r="V97" s="18">
        <v>0.2135</v>
      </c>
      <c r="W97" s="42" t="s">
        <v>34</v>
      </c>
      <c r="X97" s="43"/>
      <c r="Y97" s="43"/>
      <c r="Z97" s="43" t="s">
        <v>8442</v>
      </c>
      <c r="AA97" s="43" t="str">
        <f>VLOOKUP(J97, sku!B:C, 2, FALSE)</f>
        <v>Trava Disco De Freio Moto - Preto</v>
      </c>
      <c r="AB97" s="45" t="str">
        <f>VLOOKUP(J97, sku!B:BM, 64, FALSE)</f>
        <v>Importação</v>
      </c>
      <c r="AC97" s="45" t="str">
        <f>LEFT(pedidos[[#This Row],[SKU]],3)</f>
        <v>ET0</v>
      </c>
      <c r="AD97" s="36" t="str" cm="1">
        <f t="array" aca="1" ref="AD97" ca="1">IFERROR(
  INDEX(
    montadora[Montadora],
    MATCH(TRUE,LEFT(J553,NÚCARACT(montadora[SKU Parcial]))=montadora[SKU Parcial],0)
  ),
  ""
)</f>
        <v/>
      </c>
    </row>
    <row r="98" spans="1:30" x14ac:dyDescent="0.25">
      <c r="A98" s="42" t="s">
        <v>8014</v>
      </c>
      <c r="B98" s="42"/>
      <c r="C98" s="42"/>
      <c r="D98" s="42"/>
      <c r="E98" s="42">
        <v>19599549855</v>
      </c>
      <c r="F98" s="42" t="s">
        <v>8350</v>
      </c>
      <c r="G98" s="42" t="s">
        <v>11227</v>
      </c>
      <c r="H98" s="12"/>
      <c r="I98" s="42"/>
      <c r="J98" s="42" t="s">
        <v>703</v>
      </c>
      <c r="K98" s="14">
        <v>45831</v>
      </c>
      <c r="L98" s="12" t="s">
        <v>8443</v>
      </c>
      <c r="M98" s="44">
        <v>23.8</v>
      </c>
      <c r="N98" s="12">
        <v>1</v>
      </c>
      <c r="O98" s="44">
        <v>23.8</v>
      </c>
      <c r="P98" s="44">
        <v>7.52</v>
      </c>
      <c r="Q98" s="44">
        <v>1.96</v>
      </c>
      <c r="R98" s="44">
        <v>9.24</v>
      </c>
      <c r="S98" s="44">
        <v>0</v>
      </c>
      <c r="T98" s="44">
        <v>0</v>
      </c>
      <c r="U98" s="44">
        <v>5.08</v>
      </c>
      <c r="V98" s="18">
        <v>0.2135</v>
      </c>
      <c r="W98" s="42" t="s">
        <v>34</v>
      </c>
      <c r="X98" s="43"/>
      <c r="Y98" s="43"/>
      <c r="Z98" s="43" t="s">
        <v>8442</v>
      </c>
      <c r="AA98" s="43" t="str">
        <f>VLOOKUP(J98, sku!B:C, 2, FALSE)</f>
        <v>Trava Disco De Freio Moto - Preto</v>
      </c>
      <c r="AB98" s="45" t="str">
        <f>VLOOKUP(J98, sku!B:BM, 64, FALSE)</f>
        <v>Importação</v>
      </c>
      <c r="AC98" s="45" t="str">
        <f>LEFT(pedidos[[#This Row],[SKU]],3)</f>
        <v>ET0</v>
      </c>
      <c r="AD98" s="36" t="str" cm="1">
        <f t="array" aca="1" ref="AD98" ca="1">IFERROR(
  INDEX(
    montadora[Montadora],
    MATCH(TRUE,LEFT(J554,NÚCARACT(montadora[SKU Parcial]))=montadora[SKU Parcial],0)
  ),
  ""
)</f>
        <v/>
      </c>
    </row>
    <row r="99" spans="1:30" x14ac:dyDescent="0.25">
      <c r="A99" s="42" t="s">
        <v>8016</v>
      </c>
      <c r="B99" s="42"/>
      <c r="C99" s="42"/>
      <c r="D99" s="42"/>
      <c r="E99" s="42">
        <v>19599549855</v>
      </c>
      <c r="F99" s="42" t="s">
        <v>8350</v>
      </c>
      <c r="G99" s="42" t="s">
        <v>11227</v>
      </c>
      <c r="H99" s="12"/>
      <c r="I99" s="42"/>
      <c r="J99" s="42" t="s">
        <v>703</v>
      </c>
      <c r="K99" s="14">
        <v>45830</v>
      </c>
      <c r="L99" s="12" t="s">
        <v>8443</v>
      </c>
      <c r="M99" s="44">
        <v>23.8</v>
      </c>
      <c r="N99" s="12">
        <v>1</v>
      </c>
      <c r="O99" s="44">
        <v>23.8</v>
      </c>
      <c r="P99" s="44">
        <v>7.52</v>
      </c>
      <c r="Q99" s="44">
        <v>1.96</v>
      </c>
      <c r="R99" s="44">
        <v>9.24</v>
      </c>
      <c r="S99" s="44">
        <v>0</v>
      </c>
      <c r="T99" s="44">
        <v>0</v>
      </c>
      <c r="U99" s="44">
        <v>5.08</v>
      </c>
      <c r="V99" s="18">
        <v>0.2135</v>
      </c>
      <c r="W99" s="42" t="s">
        <v>34</v>
      </c>
      <c r="X99" s="43"/>
      <c r="Y99" s="43"/>
      <c r="Z99" s="43" t="s">
        <v>8442</v>
      </c>
      <c r="AA99" s="43" t="str">
        <f>VLOOKUP(J99, sku!B:C, 2, FALSE)</f>
        <v>Trava Disco De Freio Moto - Preto</v>
      </c>
      <c r="AB99" s="45" t="str">
        <f>VLOOKUP(J99, sku!B:BM, 64, FALSE)</f>
        <v>Importação</v>
      </c>
      <c r="AC99" s="45" t="str">
        <f>LEFT(pedidos[[#This Row],[SKU]],3)</f>
        <v>ET0</v>
      </c>
      <c r="AD99" s="36" t="str" cm="1">
        <f t="array" aca="1" ref="AD99" ca="1">IFERROR(
  INDEX(
    montadora[Montadora],
    MATCH(TRUE,LEFT(#REF!,NÚCARACT(montadora[SKU Parcial]))=montadora[SKU Parcial],0)
  ),
  ""
)</f>
        <v/>
      </c>
    </row>
    <row r="100" spans="1:30" x14ac:dyDescent="0.25">
      <c r="A100" s="42" t="s">
        <v>8017</v>
      </c>
      <c r="B100" s="42"/>
      <c r="C100" s="42"/>
      <c r="D100" s="42"/>
      <c r="E100" s="42">
        <v>19599549855</v>
      </c>
      <c r="F100" s="42" t="s">
        <v>8350</v>
      </c>
      <c r="G100" s="42" t="s">
        <v>11227</v>
      </c>
      <c r="H100" s="12"/>
      <c r="I100" s="42"/>
      <c r="J100" s="42" t="s">
        <v>703</v>
      </c>
      <c r="K100" s="14">
        <v>45830</v>
      </c>
      <c r="L100" s="12" t="s">
        <v>8443</v>
      </c>
      <c r="M100" s="44">
        <v>23.8</v>
      </c>
      <c r="N100" s="12">
        <v>1</v>
      </c>
      <c r="O100" s="44">
        <v>23.8</v>
      </c>
      <c r="P100" s="44">
        <v>7.52</v>
      </c>
      <c r="Q100" s="44">
        <v>1.96</v>
      </c>
      <c r="R100" s="44">
        <v>9.24</v>
      </c>
      <c r="S100" s="44">
        <v>0</v>
      </c>
      <c r="T100" s="44">
        <v>0</v>
      </c>
      <c r="U100" s="44">
        <v>5.08</v>
      </c>
      <c r="V100" s="18">
        <v>0.2135</v>
      </c>
      <c r="W100" s="42" t="s">
        <v>34</v>
      </c>
      <c r="X100" s="43"/>
      <c r="Y100" s="43"/>
      <c r="Z100" s="43" t="s">
        <v>8442</v>
      </c>
      <c r="AA100" s="43" t="str">
        <f>VLOOKUP(J100, sku!B:C, 2, FALSE)</f>
        <v>Trava Disco De Freio Moto - Preto</v>
      </c>
      <c r="AB100" s="45" t="str">
        <f>VLOOKUP(J100, sku!B:BM, 64, FALSE)</f>
        <v>Importação</v>
      </c>
      <c r="AC100" s="45" t="str">
        <f>LEFT(pedidos[[#This Row],[SKU]],3)</f>
        <v>ET0</v>
      </c>
      <c r="AD100" s="36" t="str" cm="1">
        <f t="array" aca="1" ref="AD100" ca="1">IFERROR(
  INDEX(
    montadora[Montadora],
    MATCH(TRUE,LEFT(#REF!,NÚCARACT(montadora[SKU Parcial]))=montadora[SKU Parcial],0)
  ),
  ""
)</f>
        <v/>
      </c>
    </row>
    <row r="101" spans="1:30" x14ac:dyDescent="0.25">
      <c r="A101" s="42" t="s">
        <v>8018</v>
      </c>
      <c r="B101" s="42"/>
      <c r="C101" s="42"/>
      <c r="D101" s="42"/>
      <c r="E101" s="42">
        <v>19599549855</v>
      </c>
      <c r="F101" s="42" t="s">
        <v>8350</v>
      </c>
      <c r="G101" s="42" t="s">
        <v>11227</v>
      </c>
      <c r="H101" s="12"/>
      <c r="I101" s="42"/>
      <c r="J101" s="42" t="s">
        <v>703</v>
      </c>
      <c r="K101" s="14">
        <v>45829</v>
      </c>
      <c r="L101" s="12" t="s">
        <v>8443</v>
      </c>
      <c r="M101" s="44">
        <v>23.8</v>
      </c>
      <c r="N101" s="12">
        <v>1</v>
      </c>
      <c r="O101" s="44">
        <v>23.8</v>
      </c>
      <c r="P101" s="44">
        <v>7.52</v>
      </c>
      <c r="Q101" s="44">
        <v>1.96</v>
      </c>
      <c r="R101" s="44">
        <v>9.24</v>
      </c>
      <c r="S101" s="44">
        <v>0</v>
      </c>
      <c r="T101" s="44">
        <v>0</v>
      </c>
      <c r="U101" s="44">
        <v>5.08</v>
      </c>
      <c r="V101" s="18">
        <v>0.2135</v>
      </c>
      <c r="W101" s="42" t="s">
        <v>34</v>
      </c>
      <c r="X101" s="43"/>
      <c r="Y101" s="43"/>
      <c r="Z101" s="43" t="s">
        <v>8442</v>
      </c>
      <c r="AA101" s="43" t="str">
        <f>VLOOKUP(J101, sku!B:C, 2, FALSE)</f>
        <v>Trava Disco De Freio Moto - Preto</v>
      </c>
      <c r="AB101" s="45" t="str">
        <f>VLOOKUP(J101, sku!B:BM, 64, FALSE)</f>
        <v>Importação</v>
      </c>
      <c r="AC101" s="45" t="str">
        <f>LEFT(pedidos[[#This Row],[SKU]],3)</f>
        <v>ET0</v>
      </c>
      <c r="AD101" s="36" t="str" cm="1">
        <f t="array" aca="1" ref="AD101" ca="1">IFERROR(
  INDEX(
    montadora[Montadora],
    MATCH(TRUE,LEFT(J555,NÚCARACT(montadora[SKU Parcial]))=montadora[SKU Parcial],0)
  ),
  ""
)</f>
        <v/>
      </c>
    </row>
    <row r="102" spans="1:30" x14ac:dyDescent="0.25">
      <c r="A102" s="42" t="s">
        <v>8019</v>
      </c>
      <c r="B102" s="42"/>
      <c r="C102" s="42"/>
      <c r="D102" s="42"/>
      <c r="E102" s="42">
        <v>19599549855</v>
      </c>
      <c r="F102" s="42" t="s">
        <v>8350</v>
      </c>
      <c r="G102" s="42" t="s">
        <v>11227</v>
      </c>
      <c r="H102" s="12"/>
      <c r="I102" s="42"/>
      <c r="J102" s="42" t="s">
        <v>703</v>
      </c>
      <c r="K102" s="14">
        <v>45829</v>
      </c>
      <c r="L102" s="12" t="s">
        <v>8443</v>
      </c>
      <c r="M102" s="44">
        <v>23.8</v>
      </c>
      <c r="N102" s="12">
        <v>1</v>
      </c>
      <c r="O102" s="44">
        <v>31.8</v>
      </c>
      <c r="P102" s="44">
        <v>7.52</v>
      </c>
      <c r="Q102" s="44">
        <v>1.96</v>
      </c>
      <c r="R102" s="44">
        <v>9.24</v>
      </c>
      <c r="S102" s="44">
        <v>8</v>
      </c>
      <c r="T102" s="44">
        <v>0</v>
      </c>
      <c r="U102" s="44">
        <v>5.08</v>
      </c>
      <c r="V102" s="18">
        <v>0.2135</v>
      </c>
      <c r="W102" s="42" t="s">
        <v>34</v>
      </c>
      <c r="X102" s="43"/>
      <c r="Y102" s="43"/>
      <c r="Z102" s="43" t="s">
        <v>8442</v>
      </c>
      <c r="AA102" s="43" t="str">
        <f>VLOOKUP(J102, sku!B:C, 2, FALSE)</f>
        <v>Trava Disco De Freio Moto - Preto</v>
      </c>
      <c r="AB102" s="45" t="str">
        <f>VLOOKUP(J102, sku!B:BM, 64, FALSE)</f>
        <v>Importação</v>
      </c>
      <c r="AC102" s="45" t="str">
        <f>LEFT(pedidos[[#This Row],[SKU]],3)</f>
        <v>ET0</v>
      </c>
      <c r="AD102" s="36" t="str" cm="1">
        <f t="array" aca="1" ref="AD102" ca="1">IFERROR(
  INDEX(
    montadora[Montadora],
    MATCH(TRUE,LEFT(J556,NÚCARACT(montadora[SKU Parcial]))=montadora[SKU Parcial],0)
  ),
  ""
)</f>
        <v/>
      </c>
    </row>
    <row r="103" spans="1:30" x14ac:dyDescent="0.25">
      <c r="A103" s="42" t="s">
        <v>8020</v>
      </c>
      <c r="B103" s="42"/>
      <c r="C103" s="42"/>
      <c r="D103" s="42"/>
      <c r="E103" s="42">
        <v>19599549855</v>
      </c>
      <c r="F103" s="42" t="s">
        <v>8350</v>
      </c>
      <c r="G103" s="42" t="s">
        <v>11227</v>
      </c>
      <c r="H103" s="12"/>
      <c r="I103" s="42"/>
      <c r="J103" s="42" t="s">
        <v>703</v>
      </c>
      <c r="K103" s="14">
        <v>45828</v>
      </c>
      <c r="L103" s="12" t="s">
        <v>8443</v>
      </c>
      <c r="M103" s="44">
        <v>23.8</v>
      </c>
      <c r="N103" s="12">
        <v>1</v>
      </c>
      <c r="O103" s="44">
        <v>26.45</v>
      </c>
      <c r="P103" s="44">
        <v>7.52</v>
      </c>
      <c r="Q103" s="44">
        <v>1.96</v>
      </c>
      <c r="R103" s="44">
        <v>9.24</v>
      </c>
      <c r="S103" s="44">
        <v>2.65</v>
      </c>
      <c r="T103" s="44">
        <v>0</v>
      </c>
      <c r="U103" s="44">
        <v>5.08</v>
      </c>
      <c r="V103" s="18">
        <v>0.2135</v>
      </c>
      <c r="W103" s="42" t="s">
        <v>34</v>
      </c>
      <c r="X103" s="43"/>
      <c r="Y103" s="43"/>
      <c r="Z103" s="43" t="s">
        <v>8442</v>
      </c>
      <c r="AA103" s="43" t="str">
        <f>VLOOKUP(J103, sku!B:C, 2, FALSE)</f>
        <v>Trava Disco De Freio Moto - Preto</v>
      </c>
      <c r="AB103" s="45" t="str">
        <f>VLOOKUP(J103, sku!B:BM, 64, FALSE)</f>
        <v>Importação</v>
      </c>
      <c r="AC103" s="45" t="str">
        <f>LEFT(pedidos[[#This Row],[SKU]],3)</f>
        <v>ET0</v>
      </c>
      <c r="AD103" s="36" t="str" cm="1">
        <f t="array" aca="1" ref="AD103" ca="1">IFERROR(
  INDEX(
    montadora[Montadora],
    MATCH(TRUE,LEFT(J557,NÚCARACT(montadora[SKU Parcial]))=montadora[SKU Parcial],0)
  ),
  ""
)</f>
        <v/>
      </c>
    </row>
    <row r="104" spans="1:30" x14ac:dyDescent="0.25">
      <c r="A104" s="42" t="s">
        <v>8021</v>
      </c>
      <c r="B104" s="42"/>
      <c r="C104" s="42"/>
      <c r="D104" s="42"/>
      <c r="E104" s="42">
        <v>19599549855</v>
      </c>
      <c r="F104" s="42" t="s">
        <v>8350</v>
      </c>
      <c r="G104" s="42" t="s">
        <v>11227</v>
      </c>
      <c r="H104" s="12"/>
      <c r="I104" s="42"/>
      <c r="J104" s="42" t="s">
        <v>703</v>
      </c>
      <c r="K104" s="14">
        <v>45828</v>
      </c>
      <c r="L104" s="12" t="s">
        <v>8443</v>
      </c>
      <c r="M104" s="44">
        <v>23.8</v>
      </c>
      <c r="N104" s="12">
        <v>1</v>
      </c>
      <c r="O104" s="44">
        <v>23.8</v>
      </c>
      <c r="P104" s="44">
        <v>7.52</v>
      </c>
      <c r="Q104" s="44">
        <v>1.96</v>
      </c>
      <c r="R104" s="44">
        <v>9.24</v>
      </c>
      <c r="S104" s="44">
        <v>0</v>
      </c>
      <c r="T104" s="44">
        <v>0</v>
      </c>
      <c r="U104" s="44">
        <v>5.08</v>
      </c>
      <c r="V104" s="18">
        <v>0.2135</v>
      </c>
      <c r="W104" s="42" t="s">
        <v>34</v>
      </c>
      <c r="X104" s="43"/>
      <c r="Y104" s="43"/>
      <c r="Z104" s="43" t="s">
        <v>8442</v>
      </c>
      <c r="AA104" s="43" t="str">
        <f>VLOOKUP(J104, sku!B:C, 2, FALSE)</f>
        <v>Trava Disco De Freio Moto - Preto</v>
      </c>
      <c r="AB104" s="45" t="str">
        <f>VLOOKUP(J104, sku!B:BM, 64, FALSE)</f>
        <v>Importação</v>
      </c>
      <c r="AC104" s="45" t="str">
        <f>LEFT(pedidos[[#This Row],[SKU]],3)</f>
        <v>ET0</v>
      </c>
      <c r="AD104" s="36" t="str" cm="1">
        <f t="array" aca="1" ref="AD104" ca="1">IFERROR(
  INDEX(
    montadora[Montadora],
    MATCH(TRUE,LEFT(J558,NÚCARACT(montadora[SKU Parcial]))=montadora[SKU Parcial],0)
  ),
  ""
)</f>
        <v/>
      </c>
    </row>
    <row r="105" spans="1:30" x14ac:dyDescent="0.25">
      <c r="A105" s="42" t="s">
        <v>8022</v>
      </c>
      <c r="B105" s="42"/>
      <c r="C105" s="42"/>
      <c r="D105" s="42"/>
      <c r="E105" s="42">
        <v>19599549855</v>
      </c>
      <c r="F105" s="42" t="s">
        <v>8350</v>
      </c>
      <c r="G105" s="42" t="s">
        <v>11227</v>
      </c>
      <c r="H105" s="12"/>
      <c r="I105" s="42"/>
      <c r="J105" s="42" t="s">
        <v>703</v>
      </c>
      <c r="K105" s="14">
        <v>45828</v>
      </c>
      <c r="L105" s="12" t="s">
        <v>8443</v>
      </c>
      <c r="M105" s="44">
        <v>23.8</v>
      </c>
      <c r="N105" s="12">
        <v>1</v>
      </c>
      <c r="O105" s="44">
        <v>23.8</v>
      </c>
      <c r="P105" s="44">
        <v>7.52</v>
      </c>
      <c r="Q105" s="44">
        <v>1.96</v>
      </c>
      <c r="R105" s="44">
        <v>9.24</v>
      </c>
      <c r="S105" s="44">
        <v>0</v>
      </c>
      <c r="T105" s="44">
        <v>0</v>
      </c>
      <c r="U105" s="44">
        <v>5.08</v>
      </c>
      <c r="V105" s="18">
        <v>0.2135</v>
      </c>
      <c r="W105" s="42" t="s">
        <v>34</v>
      </c>
      <c r="X105" s="43"/>
      <c r="Y105" s="43"/>
      <c r="Z105" s="43" t="s">
        <v>8442</v>
      </c>
      <c r="AA105" s="43" t="str">
        <f>VLOOKUP(J105, sku!B:C, 2, FALSE)</f>
        <v>Trava Disco De Freio Moto - Preto</v>
      </c>
      <c r="AB105" s="45" t="str">
        <f>VLOOKUP(J105, sku!B:BM, 64, FALSE)</f>
        <v>Importação</v>
      </c>
      <c r="AC105" s="45" t="str">
        <f>LEFT(pedidos[[#This Row],[SKU]],3)</f>
        <v>ET0</v>
      </c>
      <c r="AD105" s="36" t="str" cm="1">
        <f t="array" aca="1" ref="AD105" ca="1">IFERROR(
  INDEX(
    montadora[Montadora],
    MATCH(TRUE,LEFT(J559,NÚCARACT(montadora[SKU Parcial]))=montadora[SKU Parcial],0)
  ),
  ""
)</f>
        <v/>
      </c>
    </row>
    <row r="106" spans="1:30" x14ac:dyDescent="0.25">
      <c r="A106" s="42" t="s">
        <v>8023</v>
      </c>
      <c r="B106" s="42"/>
      <c r="C106" s="42"/>
      <c r="D106" s="42"/>
      <c r="E106" s="42">
        <v>19599549855</v>
      </c>
      <c r="F106" s="42" t="s">
        <v>8350</v>
      </c>
      <c r="G106" s="42" t="s">
        <v>11227</v>
      </c>
      <c r="H106" s="12"/>
      <c r="I106" s="42"/>
      <c r="J106" s="42" t="s">
        <v>703</v>
      </c>
      <c r="K106" s="14">
        <v>45827</v>
      </c>
      <c r="L106" s="12" t="s">
        <v>8443</v>
      </c>
      <c r="M106" s="44">
        <v>23.8</v>
      </c>
      <c r="N106" s="12">
        <v>1</v>
      </c>
      <c r="O106" s="44">
        <v>23.8</v>
      </c>
      <c r="P106" s="44">
        <v>7.52</v>
      </c>
      <c r="Q106" s="44">
        <v>1.96</v>
      </c>
      <c r="R106" s="44">
        <v>9.24</v>
      </c>
      <c r="S106" s="44">
        <v>0</v>
      </c>
      <c r="T106" s="44">
        <v>0</v>
      </c>
      <c r="U106" s="44">
        <v>5.08</v>
      </c>
      <c r="V106" s="18">
        <v>0.2135</v>
      </c>
      <c r="W106" s="42" t="s">
        <v>34</v>
      </c>
      <c r="X106" s="43"/>
      <c r="Y106" s="43"/>
      <c r="Z106" s="43" t="s">
        <v>8442</v>
      </c>
      <c r="AA106" s="43" t="str">
        <f>VLOOKUP(J106, sku!B:C, 2, FALSE)</f>
        <v>Trava Disco De Freio Moto - Preto</v>
      </c>
      <c r="AB106" s="45" t="str">
        <f>VLOOKUP(J106, sku!B:BM, 64, FALSE)</f>
        <v>Importação</v>
      </c>
      <c r="AC106" s="45" t="str">
        <f>LEFT(pedidos[[#This Row],[SKU]],3)</f>
        <v>ET0</v>
      </c>
      <c r="AD106" s="36" t="str" cm="1">
        <f t="array" aca="1" ref="AD106" ca="1">IFERROR(
  INDEX(
    montadora[Montadora],
    MATCH(TRUE,LEFT(#REF!,NÚCARACT(montadora[SKU Parcial]))=montadora[SKU Parcial],0)
  ),
  ""
)</f>
        <v/>
      </c>
    </row>
    <row r="107" spans="1:30" x14ac:dyDescent="0.25">
      <c r="A107" s="42" t="s">
        <v>8024</v>
      </c>
      <c r="B107" s="42"/>
      <c r="C107" s="42"/>
      <c r="D107" s="42"/>
      <c r="E107" s="42">
        <v>19599549855</v>
      </c>
      <c r="F107" s="42" t="s">
        <v>8350</v>
      </c>
      <c r="G107" s="42" t="s">
        <v>11227</v>
      </c>
      <c r="H107" s="12"/>
      <c r="I107" s="42"/>
      <c r="J107" s="42" t="s">
        <v>703</v>
      </c>
      <c r="K107" s="14">
        <v>45827</v>
      </c>
      <c r="L107" s="12" t="s">
        <v>8443</v>
      </c>
      <c r="M107" s="44">
        <v>23.8</v>
      </c>
      <c r="N107" s="12">
        <v>1</v>
      </c>
      <c r="O107" s="44">
        <v>23.8</v>
      </c>
      <c r="P107" s="44">
        <v>7.52</v>
      </c>
      <c r="Q107" s="44">
        <v>1.96</v>
      </c>
      <c r="R107" s="44">
        <v>9.24</v>
      </c>
      <c r="S107" s="44">
        <v>0</v>
      </c>
      <c r="T107" s="44">
        <v>0</v>
      </c>
      <c r="U107" s="44">
        <v>5.08</v>
      </c>
      <c r="V107" s="18">
        <v>0.2135</v>
      </c>
      <c r="W107" s="42" t="s">
        <v>34</v>
      </c>
      <c r="X107" s="43"/>
      <c r="Y107" s="43"/>
      <c r="Z107" s="43" t="s">
        <v>8442</v>
      </c>
      <c r="AA107" s="43" t="str">
        <f>VLOOKUP(J107, sku!B:C, 2, FALSE)</f>
        <v>Trava Disco De Freio Moto - Preto</v>
      </c>
      <c r="AB107" s="45" t="str">
        <f>VLOOKUP(J107, sku!B:BM, 64, FALSE)</f>
        <v>Importação</v>
      </c>
      <c r="AC107" s="45" t="str">
        <f>LEFT(pedidos[[#This Row],[SKU]],3)</f>
        <v>ET0</v>
      </c>
      <c r="AD107" s="36" t="str" cm="1">
        <f t="array" aca="1" ref="AD107" ca="1">IFERROR(
  INDEX(
    montadora[Montadora],
    MATCH(TRUE,LEFT(J560,NÚCARACT(montadora[SKU Parcial]))=montadora[SKU Parcial],0)
  ),
  ""
)</f>
        <v/>
      </c>
    </row>
    <row r="108" spans="1:30" x14ac:dyDescent="0.25">
      <c r="A108" s="42" t="s">
        <v>8026</v>
      </c>
      <c r="B108" s="42"/>
      <c r="C108" s="42"/>
      <c r="D108" s="42"/>
      <c r="E108" s="42">
        <v>19599549855</v>
      </c>
      <c r="F108" s="42" t="s">
        <v>8350</v>
      </c>
      <c r="G108" s="42" t="s">
        <v>11227</v>
      </c>
      <c r="H108" s="12"/>
      <c r="I108" s="42"/>
      <c r="J108" s="42" t="s">
        <v>703</v>
      </c>
      <c r="K108" s="14">
        <v>45826</v>
      </c>
      <c r="L108" s="12" t="s">
        <v>8443</v>
      </c>
      <c r="M108" s="44">
        <v>23.8</v>
      </c>
      <c r="N108" s="12">
        <v>1</v>
      </c>
      <c r="O108" s="44">
        <v>25.24</v>
      </c>
      <c r="P108" s="44">
        <v>7.52</v>
      </c>
      <c r="Q108" s="44">
        <v>1.96</v>
      </c>
      <c r="R108" s="44">
        <v>9.24</v>
      </c>
      <c r="S108" s="44">
        <v>1.44</v>
      </c>
      <c r="T108" s="44">
        <v>0</v>
      </c>
      <c r="U108" s="44">
        <v>5.08</v>
      </c>
      <c r="V108" s="18">
        <v>0.2135</v>
      </c>
      <c r="W108" s="42" t="s">
        <v>34</v>
      </c>
      <c r="X108" s="43"/>
      <c r="Y108" s="43"/>
      <c r="Z108" s="43" t="s">
        <v>8442</v>
      </c>
      <c r="AA108" s="43" t="str">
        <f>VLOOKUP(J108, sku!B:C, 2, FALSE)</f>
        <v>Trava Disco De Freio Moto - Preto</v>
      </c>
      <c r="AB108" s="45" t="str">
        <f>VLOOKUP(J108, sku!B:BM, 64, FALSE)</f>
        <v>Importação</v>
      </c>
      <c r="AC108" s="45" t="str">
        <f>LEFT(pedidos[[#This Row],[SKU]],3)</f>
        <v>ET0</v>
      </c>
      <c r="AD108" s="36" t="str" cm="1">
        <f t="array" aca="1" ref="AD108" ca="1">IFERROR(
  INDEX(
    montadora[Montadora],
    MATCH(TRUE,LEFT(J561,NÚCARACT(montadora[SKU Parcial]))=montadora[SKU Parcial],0)
  ),
  ""
)</f>
        <v/>
      </c>
    </row>
    <row r="109" spans="1:30" x14ac:dyDescent="0.25">
      <c r="A109" s="42" t="s">
        <v>8027</v>
      </c>
      <c r="B109" s="42"/>
      <c r="C109" s="42"/>
      <c r="D109" s="42"/>
      <c r="E109" s="42">
        <v>19599549855</v>
      </c>
      <c r="F109" s="42" t="s">
        <v>8350</v>
      </c>
      <c r="G109" s="42" t="s">
        <v>11227</v>
      </c>
      <c r="H109" s="12"/>
      <c r="I109" s="42"/>
      <c r="J109" s="42" t="s">
        <v>703</v>
      </c>
      <c r="K109" s="14">
        <v>45825</v>
      </c>
      <c r="L109" s="12" t="s">
        <v>8443</v>
      </c>
      <c r="M109" s="44">
        <v>23.8</v>
      </c>
      <c r="N109" s="12">
        <v>1</v>
      </c>
      <c r="O109" s="44">
        <v>23.8</v>
      </c>
      <c r="P109" s="44">
        <v>7.52</v>
      </c>
      <c r="Q109" s="44">
        <v>1.96</v>
      </c>
      <c r="R109" s="44">
        <v>9.24</v>
      </c>
      <c r="S109" s="44">
        <v>0</v>
      </c>
      <c r="T109" s="44">
        <v>0</v>
      </c>
      <c r="U109" s="44">
        <v>5.08</v>
      </c>
      <c r="V109" s="18">
        <v>0.2135</v>
      </c>
      <c r="W109" s="42" t="s">
        <v>34</v>
      </c>
      <c r="X109" s="43"/>
      <c r="Y109" s="43"/>
      <c r="Z109" s="43" t="s">
        <v>8442</v>
      </c>
      <c r="AA109" s="43" t="str">
        <f>VLOOKUP(J109, sku!B:C, 2, FALSE)</f>
        <v>Trava Disco De Freio Moto - Preto</v>
      </c>
      <c r="AB109" s="45" t="str">
        <f>VLOOKUP(J109, sku!B:BM, 64, FALSE)</f>
        <v>Importação</v>
      </c>
      <c r="AC109" s="45" t="str">
        <f>LEFT(pedidos[[#This Row],[SKU]],3)</f>
        <v>ET0</v>
      </c>
      <c r="AD109" s="36" t="str" cm="1">
        <f t="array" aca="1" ref="AD109" ca="1">IFERROR(
  INDEX(
    montadora[Montadora],
    MATCH(TRUE,LEFT(J562,NÚCARACT(montadora[SKU Parcial]))=montadora[SKU Parcial],0)
  ),
  ""
)</f>
        <v/>
      </c>
    </row>
    <row r="110" spans="1:30" x14ac:dyDescent="0.25">
      <c r="A110" s="42" t="s">
        <v>8028</v>
      </c>
      <c r="B110" s="42"/>
      <c r="C110" s="42"/>
      <c r="D110" s="42"/>
      <c r="E110" s="42">
        <v>19599549855</v>
      </c>
      <c r="F110" s="42" t="s">
        <v>8350</v>
      </c>
      <c r="G110" s="42" t="s">
        <v>11227</v>
      </c>
      <c r="H110" s="12"/>
      <c r="I110" s="42"/>
      <c r="J110" s="42" t="s">
        <v>703</v>
      </c>
      <c r="K110" s="14">
        <v>45825</v>
      </c>
      <c r="L110" s="12" t="s">
        <v>8443</v>
      </c>
      <c r="M110" s="44">
        <v>23.8</v>
      </c>
      <c r="N110" s="12">
        <v>1</v>
      </c>
      <c r="O110" s="44">
        <v>31.8</v>
      </c>
      <c r="P110" s="44">
        <v>7.52</v>
      </c>
      <c r="Q110" s="44">
        <v>1.96</v>
      </c>
      <c r="R110" s="44">
        <v>9.24</v>
      </c>
      <c r="S110" s="44">
        <v>8</v>
      </c>
      <c r="T110" s="44">
        <v>0</v>
      </c>
      <c r="U110" s="44">
        <v>5.08</v>
      </c>
      <c r="V110" s="18">
        <v>0.2135</v>
      </c>
      <c r="W110" s="42" t="s">
        <v>34</v>
      </c>
      <c r="X110" s="43"/>
      <c r="Y110" s="43"/>
      <c r="Z110" s="43" t="s">
        <v>8442</v>
      </c>
      <c r="AA110" s="43" t="str">
        <f>VLOOKUP(J110, sku!B:C, 2, FALSE)</f>
        <v>Trava Disco De Freio Moto - Preto</v>
      </c>
      <c r="AB110" s="45" t="str">
        <f>VLOOKUP(J110, sku!B:BM, 64, FALSE)</f>
        <v>Importação</v>
      </c>
      <c r="AC110" s="45" t="str">
        <f>LEFT(pedidos[[#This Row],[SKU]],3)</f>
        <v>ET0</v>
      </c>
      <c r="AD110" s="36" t="str" cm="1">
        <f t="array" aca="1" ref="AD110" ca="1">IFERROR(
  INDEX(
    montadora[Montadora],
    MATCH(TRUE,LEFT(J563,NÚCARACT(montadora[SKU Parcial]))=montadora[SKU Parcial],0)
  ),
  ""
)</f>
        <v/>
      </c>
    </row>
    <row r="111" spans="1:30" x14ac:dyDescent="0.25">
      <c r="A111" s="42" t="s">
        <v>8029</v>
      </c>
      <c r="B111" s="42"/>
      <c r="C111" s="42"/>
      <c r="D111" s="42"/>
      <c r="E111" s="42">
        <v>19599549855</v>
      </c>
      <c r="F111" s="42" t="s">
        <v>8350</v>
      </c>
      <c r="G111" s="42" t="s">
        <v>11227</v>
      </c>
      <c r="H111" s="12"/>
      <c r="I111" s="42"/>
      <c r="J111" s="42" t="s">
        <v>703</v>
      </c>
      <c r="K111" s="14">
        <v>45825</v>
      </c>
      <c r="L111" s="12" t="s">
        <v>8443</v>
      </c>
      <c r="M111" s="44">
        <v>23.8</v>
      </c>
      <c r="N111" s="12">
        <v>1</v>
      </c>
      <c r="O111" s="44">
        <v>23.8</v>
      </c>
      <c r="P111" s="44">
        <v>7.52</v>
      </c>
      <c r="Q111" s="44">
        <v>1.96</v>
      </c>
      <c r="R111" s="44">
        <v>9.24</v>
      </c>
      <c r="S111" s="44">
        <v>0</v>
      </c>
      <c r="T111" s="44">
        <v>0</v>
      </c>
      <c r="U111" s="44">
        <v>5.08</v>
      </c>
      <c r="V111" s="18">
        <v>0.2135</v>
      </c>
      <c r="W111" s="42" t="s">
        <v>34</v>
      </c>
      <c r="X111" s="43"/>
      <c r="Y111" s="43"/>
      <c r="Z111" s="43" t="s">
        <v>8442</v>
      </c>
      <c r="AA111" s="43" t="str">
        <f>VLOOKUP(J111, sku!B:C, 2, FALSE)</f>
        <v>Trava Disco De Freio Moto - Preto</v>
      </c>
      <c r="AB111" s="45" t="str">
        <f>VLOOKUP(J111, sku!B:BM, 64, FALSE)</f>
        <v>Importação</v>
      </c>
      <c r="AC111" s="45" t="str">
        <f>LEFT(pedidos[[#This Row],[SKU]],3)</f>
        <v>ET0</v>
      </c>
      <c r="AD111" s="36" t="str" cm="1">
        <f t="array" aca="1" ref="AD111" ca="1">IFERROR(
  INDEX(
    montadora[Montadora],
    MATCH(TRUE,LEFT(J564,NÚCARACT(montadora[SKU Parcial]))=montadora[SKU Parcial],0)
  ),
  ""
)</f>
        <v/>
      </c>
    </row>
    <row r="112" spans="1:30" x14ac:dyDescent="0.25">
      <c r="A112" s="42" t="s">
        <v>8030</v>
      </c>
      <c r="B112" s="42"/>
      <c r="C112" s="42"/>
      <c r="D112" s="42"/>
      <c r="E112" s="42">
        <v>19599549855</v>
      </c>
      <c r="F112" s="42" t="s">
        <v>8350</v>
      </c>
      <c r="G112" s="42" t="s">
        <v>11227</v>
      </c>
      <c r="H112" s="12"/>
      <c r="I112" s="42"/>
      <c r="J112" s="42" t="s">
        <v>703</v>
      </c>
      <c r="K112" s="14">
        <v>45825</v>
      </c>
      <c r="L112" s="12" t="s">
        <v>8443</v>
      </c>
      <c r="M112" s="44">
        <v>23.8</v>
      </c>
      <c r="N112" s="12">
        <v>1</v>
      </c>
      <c r="O112" s="44">
        <v>23.8</v>
      </c>
      <c r="P112" s="44">
        <v>7.52</v>
      </c>
      <c r="Q112" s="44">
        <v>1.96</v>
      </c>
      <c r="R112" s="44">
        <v>9.24</v>
      </c>
      <c r="S112" s="44">
        <v>0</v>
      </c>
      <c r="T112" s="44">
        <v>0</v>
      </c>
      <c r="U112" s="44">
        <v>5.08</v>
      </c>
      <c r="V112" s="18">
        <v>0.2135</v>
      </c>
      <c r="W112" s="42" t="s">
        <v>34</v>
      </c>
      <c r="X112" s="43"/>
      <c r="Y112" s="43"/>
      <c r="Z112" s="43" t="s">
        <v>8442</v>
      </c>
      <c r="AA112" s="43" t="str">
        <f>VLOOKUP(J112, sku!B:C, 2, FALSE)</f>
        <v>Trava Disco De Freio Moto - Preto</v>
      </c>
      <c r="AB112" s="45" t="str">
        <f>VLOOKUP(J112, sku!B:BM, 64, FALSE)</f>
        <v>Importação</v>
      </c>
      <c r="AC112" s="45" t="str">
        <f>LEFT(pedidos[[#This Row],[SKU]],3)</f>
        <v>ET0</v>
      </c>
      <c r="AD112" s="36" t="str" cm="1">
        <f t="array" aca="1" ref="AD112" ca="1">IFERROR(
  INDEX(
    montadora[Montadora],
    MATCH(TRUE,LEFT(J565,NÚCARACT(montadora[SKU Parcial]))=montadora[SKU Parcial],0)
  ),
  ""
)</f>
        <v/>
      </c>
    </row>
    <row r="113" spans="1:30" x14ac:dyDescent="0.25">
      <c r="A113" s="42" t="s">
        <v>8031</v>
      </c>
      <c r="B113" s="42"/>
      <c r="C113" s="42"/>
      <c r="D113" s="42"/>
      <c r="E113" s="42">
        <v>19599549855</v>
      </c>
      <c r="F113" s="42" t="s">
        <v>8350</v>
      </c>
      <c r="G113" s="42" t="s">
        <v>11227</v>
      </c>
      <c r="H113" s="12"/>
      <c r="I113" s="42"/>
      <c r="J113" s="42" t="s">
        <v>703</v>
      </c>
      <c r="K113" s="14">
        <v>45825</v>
      </c>
      <c r="L113" s="12" t="s">
        <v>8443</v>
      </c>
      <c r="M113" s="44">
        <v>23.8</v>
      </c>
      <c r="N113" s="12">
        <v>1</v>
      </c>
      <c r="O113" s="44">
        <v>23.8</v>
      </c>
      <c r="P113" s="44">
        <v>7.52</v>
      </c>
      <c r="Q113" s="44">
        <v>1.96</v>
      </c>
      <c r="R113" s="44">
        <v>9.24</v>
      </c>
      <c r="S113" s="44">
        <v>0</v>
      </c>
      <c r="T113" s="44">
        <v>0</v>
      </c>
      <c r="U113" s="44">
        <v>5.08</v>
      </c>
      <c r="V113" s="18">
        <v>0.2135</v>
      </c>
      <c r="W113" s="42" t="s">
        <v>34</v>
      </c>
      <c r="X113" s="43"/>
      <c r="Y113" s="43"/>
      <c r="Z113" s="43" t="s">
        <v>8442</v>
      </c>
      <c r="AA113" s="43" t="str">
        <f>VLOOKUP(J113, sku!B:C, 2, FALSE)</f>
        <v>Trava Disco De Freio Moto - Preto</v>
      </c>
      <c r="AB113" s="45" t="str">
        <f>VLOOKUP(J113, sku!B:BM, 64, FALSE)</f>
        <v>Importação</v>
      </c>
      <c r="AC113" s="45" t="str">
        <f>LEFT(pedidos[[#This Row],[SKU]],3)</f>
        <v>ET0</v>
      </c>
      <c r="AD113" s="36" t="str" cm="1">
        <f t="array" aca="1" ref="AD113" ca="1">IFERROR(
  INDEX(
    montadora[Montadora],
    MATCH(TRUE,LEFT(J566,NÚCARACT(montadora[SKU Parcial]))=montadora[SKU Parcial],0)
  ),
  ""
)</f>
        <v/>
      </c>
    </row>
    <row r="114" spans="1:30" x14ac:dyDescent="0.25">
      <c r="A114" s="42" t="s">
        <v>8032</v>
      </c>
      <c r="B114" s="42"/>
      <c r="C114" s="42"/>
      <c r="D114" s="42"/>
      <c r="E114" s="42">
        <v>19599549855</v>
      </c>
      <c r="F114" s="42" t="s">
        <v>8350</v>
      </c>
      <c r="G114" s="42" t="s">
        <v>11227</v>
      </c>
      <c r="H114" s="12"/>
      <c r="I114" s="42"/>
      <c r="J114" s="42" t="s">
        <v>703</v>
      </c>
      <c r="K114" s="14">
        <v>45825</v>
      </c>
      <c r="L114" s="12" t="s">
        <v>8443</v>
      </c>
      <c r="M114" s="44">
        <v>23.8</v>
      </c>
      <c r="N114" s="12">
        <v>1</v>
      </c>
      <c r="O114" s="44">
        <v>23.8</v>
      </c>
      <c r="P114" s="44">
        <v>7.52</v>
      </c>
      <c r="Q114" s="44">
        <v>1.96</v>
      </c>
      <c r="R114" s="44">
        <v>9.24</v>
      </c>
      <c r="S114" s="44">
        <v>0</v>
      </c>
      <c r="T114" s="44">
        <v>0</v>
      </c>
      <c r="U114" s="44">
        <v>5.08</v>
      </c>
      <c r="V114" s="18">
        <v>0.2135</v>
      </c>
      <c r="W114" s="42" t="s">
        <v>34</v>
      </c>
      <c r="X114" s="43"/>
      <c r="Y114" s="43"/>
      <c r="Z114" s="43" t="s">
        <v>8442</v>
      </c>
      <c r="AA114" s="43" t="str">
        <f>VLOOKUP(J114, sku!B:C, 2, FALSE)</f>
        <v>Trava Disco De Freio Moto - Preto</v>
      </c>
      <c r="AB114" s="45" t="str">
        <f>VLOOKUP(J114, sku!B:BM, 64, FALSE)</f>
        <v>Importação</v>
      </c>
      <c r="AC114" s="45" t="str">
        <f>LEFT(pedidos[[#This Row],[SKU]],3)</f>
        <v>ET0</v>
      </c>
      <c r="AD114" s="36" t="str" cm="1">
        <f t="array" aca="1" ref="AD114" ca="1">IFERROR(
  INDEX(
    montadora[Montadora],
    MATCH(TRUE,LEFT(J567,NÚCARACT(montadora[SKU Parcial]))=montadora[SKU Parcial],0)
  ),
  ""
)</f>
        <v/>
      </c>
    </row>
    <row r="115" spans="1:30" x14ac:dyDescent="0.25">
      <c r="A115" s="42" t="s">
        <v>8033</v>
      </c>
      <c r="B115" s="42"/>
      <c r="C115" s="42"/>
      <c r="D115" s="42"/>
      <c r="E115" s="42">
        <v>19599549855</v>
      </c>
      <c r="F115" s="42" t="s">
        <v>8350</v>
      </c>
      <c r="G115" s="42" t="s">
        <v>11227</v>
      </c>
      <c r="H115" s="12"/>
      <c r="I115" s="42"/>
      <c r="J115" s="42" t="s">
        <v>703</v>
      </c>
      <c r="K115" s="14">
        <v>45824</v>
      </c>
      <c r="L115" s="12" t="s">
        <v>8443</v>
      </c>
      <c r="M115" s="44">
        <v>23.8</v>
      </c>
      <c r="N115" s="12">
        <v>1</v>
      </c>
      <c r="O115" s="44">
        <v>23.8</v>
      </c>
      <c r="P115" s="44">
        <v>7.52</v>
      </c>
      <c r="Q115" s="44">
        <v>1.96</v>
      </c>
      <c r="R115" s="44">
        <v>9.24</v>
      </c>
      <c r="S115" s="44">
        <v>0</v>
      </c>
      <c r="T115" s="44">
        <v>0</v>
      </c>
      <c r="U115" s="44">
        <v>5.08</v>
      </c>
      <c r="V115" s="18">
        <v>0.2135</v>
      </c>
      <c r="W115" s="42" t="s">
        <v>34</v>
      </c>
      <c r="X115" s="43"/>
      <c r="Y115" s="43"/>
      <c r="Z115" s="43" t="s">
        <v>8442</v>
      </c>
      <c r="AA115" s="43" t="str">
        <f>VLOOKUP(J115, sku!B:C, 2, FALSE)</f>
        <v>Trava Disco De Freio Moto - Preto</v>
      </c>
      <c r="AB115" s="45" t="str">
        <f>VLOOKUP(J115, sku!B:BM, 64, FALSE)</f>
        <v>Importação</v>
      </c>
      <c r="AC115" s="45" t="str">
        <f>LEFT(pedidos[[#This Row],[SKU]],3)</f>
        <v>ET0</v>
      </c>
      <c r="AD115" s="36" t="str" cm="1">
        <f t="array" aca="1" ref="AD115" ca="1">IFERROR(
  INDEX(
    montadora[Montadora],
    MATCH(TRUE,LEFT(J568,NÚCARACT(montadora[SKU Parcial]))=montadora[SKU Parcial],0)
  ),
  ""
)</f>
        <v/>
      </c>
    </row>
    <row r="116" spans="1:30" x14ac:dyDescent="0.25">
      <c r="A116" s="42" t="s">
        <v>8034</v>
      </c>
      <c r="B116" s="42"/>
      <c r="C116" s="42"/>
      <c r="D116" s="42"/>
      <c r="E116" s="42">
        <v>19599549855</v>
      </c>
      <c r="F116" s="42" t="s">
        <v>8350</v>
      </c>
      <c r="G116" s="42" t="s">
        <v>11227</v>
      </c>
      <c r="H116" s="12"/>
      <c r="I116" s="42"/>
      <c r="J116" s="42" t="s">
        <v>703</v>
      </c>
      <c r="K116" s="14">
        <v>45824</v>
      </c>
      <c r="L116" s="12" t="s">
        <v>8443</v>
      </c>
      <c r="M116" s="44">
        <v>23.8</v>
      </c>
      <c r="N116" s="12">
        <v>1</v>
      </c>
      <c r="O116" s="44">
        <v>23.8</v>
      </c>
      <c r="P116" s="44">
        <v>7.52</v>
      </c>
      <c r="Q116" s="44">
        <v>1.96</v>
      </c>
      <c r="R116" s="44">
        <v>9.24</v>
      </c>
      <c r="S116" s="44">
        <v>0</v>
      </c>
      <c r="T116" s="44">
        <v>0</v>
      </c>
      <c r="U116" s="44">
        <v>5.08</v>
      </c>
      <c r="V116" s="18">
        <v>0.2135</v>
      </c>
      <c r="W116" s="42" t="s">
        <v>34</v>
      </c>
      <c r="X116" s="43"/>
      <c r="Y116" s="43"/>
      <c r="Z116" s="43" t="s">
        <v>8442</v>
      </c>
      <c r="AA116" s="43" t="str">
        <f>VLOOKUP(J116, sku!B:C, 2, FALSE)</f>
        <v>Trava Disco De Freio Moto - Preto</v>
      </c>
      <c r="AB116" s="45" t="str">
        <f>VLOOKUP(J116, sku!B:BM, 64, FALSE)</f>
        <v>Importação</v>
      </c>
      <c r="AC116" s="45" t="str">
        <f>LEFT(pedidos[[#This Row],[SKU]],3)</f>
        <v>ET0</v>
      </c>
      <c r="AD116" s="36" t="str" cm="1">
        <f t="array" aca="1" ref="AD116" ca="1">IFERROR(
  INDEX(
    montadora[Montadora],
    MATCH(TRUE,LEFT(J569,NÚCARACT(montadora[SKU Parcial]))=montadora[SKU Parcial],0)
  ),
  ""
)</f>
        <v/>
      </c>
    </row>
    <row r="117" spans="1:30" x14ac:dyDescent="0.25">
      <c r="A117" s="42" t="s">
        <v>8035</v>
      </c>
      <c r="B117" s="42"/>
      <c r="C117" s="42"/>
      <c r="D117" s="42"/>
      <c r="E117" s="42">
        <v>19599549855</v>
      </c>
      <c r="F117" s="42" t="s">
        <v>8350</v>
      </c>
      <c r="G117" s="42" t="s">
        <v>11227</v>
      </c>
      <c r="H117" s="12"/>
      <c r="I117" s="42"/>
      <c r="J117" s="42" t="s">
        <v>703</v>
      </c>
      <c r="K117" s="14">
        <v>45824</v>
      </c>
      <c r="L117" s="12" t="s">
        <v>8443</v>
      </c>
      <c r="M117" s="44">
        <v>23.8</v>
      </c>
      <c r="N117" s="12">
        <v>1</v>
      </c>
      <c r="O117" s="44">
        <v>23.8</v>
      </c>
      <c r="P117" s="44">
        <v>7.52</v>
      </c>
      <c r="Q117" s="44">
        <v>1.96</v>
      </c>
      <c r="R117" s="44">
        <v>9.24</v>
      </c>
      <c r="S117" s="44">
        <v>0</v>
      </c>
      <c r="T117" s="44">
        <v>0</v>
      </c>
      <c r="U117" s="44">
        <v>5.08</v>
      </c>
      <c r="V117" s="18">
        <v>0.2135</v>
      </c>
      <c r="W117" s="42" t="s">
        <v>34</v>
      </c>
      <c r="X117" s="43"/>
      <c r="Y117" s="43"/>
      <c r="Z117" s="43" t="s">
        <v>8442</v>
      </c>
      <c r="AA117" s="43" t="str">
        <f>VLOOKUP(J117, sku!B:C, 2, FALSE)</f>
        <v>Trava Disco De Freio Moto - Preto</v>
      </c>
      <c r="AB117" s="45" t="str">
        <f>VLOOKUP(J117, sku!B:BM, 64, FALSE)</f>
        <v>Importação</v>
      </c>
      <c r="AC117" s="45" t="str">
        <f>LEFT(pedidos[[#This Row],[SKU]],3)</f>
        <v>ET0</v>
      </c>
      <c r="AD117" s="36" t="str" cm="1">
        <f t="array" aca="1" ref="AD117" ca="1">IFERROR(
  INDEX(
    montadora[Montadora],
    MATCH(TRUE,LEFT(J570,NÚCARACT(montadora[SKU Parcial]))=montadora[SKU Parcial],0)
  ),
  ""
)</f>
        <v/>
      </c>
    </row>
    <row r="118" spans="1:30" x14ac:dyDescent="0.25">
      <c r="A118" s="42" t="s">
        <v>8036</v>
      </c>
      <c r="B118" s="42"/>
      <c r="C118" s="42"/>
      <c r="D118" s="42"/>
      <c r="E118" s="42">
        <v>19599549855</v>
      </c>
      <c r="F118" s="42" t="s">
        <v>8350</v>
      </c>
      <c r="G118" s="42" t="s">
        <v>11227</v>
      </c>
      <c r="H118" s="12"/>
      <c r="I118" s="42"/>
      <c r="J118" s="42" t="s">
        <v>703</v>
      </c>
      <c r="K118" s="14">
        <v>45824</v>
      </c>
      <c r="L118" s="12" t="s">
        <v>8443</v>
      </c>
      <c r="M118" s="44">
        <v>23.8</v>
      </c>
      <c r="N118" s="12">
        <v>1</v>
      </c>
      <c r="O118" s="44">
        <v>23.8</v>
      </c>
      <c r="P118" s="44">
        <v>7.52</v>
      </c>
      <c r="Q118" s="44">
        <v>1.96</v>
      </c>
      <c r="R118" s="44">
        <v>9.24</v>
      </c>
      <c r="S118" s="44">
        <v>0</v>
      </c>
      <c r="T118" s="44">
        <v>0</v>
      </c>
      <c r="U118" s="44">
        <v>5.08</v>
      </c>
      <c r="V118" s="18">
        <v>0.2135</v>
      </c>
      <c r="W118" s="42" t="s">
        <v>34</v>
      </c>
      <c r="X118" s="43"/>
      <c r="Y118" s="43"/>
      <c r="Z118" s="43" t="s">
        <v>8442</v>
      </c>
      <c r="AA118" s="43" t="str">
        <f>VLOOKUP(J118, sku!B:C, 2, FALSE)</f>
        <v>Trava Disco De Freio Moto - Preto</v>
      </c>
      <c r="AB118" s="45" t="str">
        <f>VLOOKUP(J118, sku!B:BM, 64, FALSE)</f>
        <v>Importação</v>
      </c>
      <c r="AC118" s="45" t="str">
        <f>LEFT(pedidos[[#This Row],[SKU]],3)</f>
        <v>ET0</v>
      </c>
      <c r="AD118" s="36" t="str" cm="1">
        <f t="array" aca="1" ref="AD118" ca="1">IFERROR(
  INDEX(
    montadora[Montadora],
    MATCH(TRUE,LEFT(J571,NÚCARACT(montadora[SKU Parcial]))=montadora[SKU Parcial],0)
  ),
  ""
)</f>
        <v/>
      </c>
    </row>
    <row r="119" spans="1:30" x14ac:dyDescent="0.25">
      <c r="A119" s="42" t="s">
        <v>9234</v>
      </c>
      <c r="B119" s="42">
        <v>22293676420</v>
      </c>
      <c r="C119" s="42"/>
      <c r="D119" s="42"/>
      <c r="E119" s="42"/>
      <c r="F119" s="42" t="s">
        <v>8350</v>
      </c>
      <c r="G119" s="42" t="s">
        <v>11228</v>
      </c>
      <c r="H119" s="12"/>
      <c r="I119" s="42"/>
      <c r="J119" s="42" t="s">
        <v>703</v>
      </c>
      <c r="K119" s="14">
        <v>45807</v>
      </c>
      <c r="L119" s="12" t="s">
        <v>8443</v>
      </c>
      <c r="M119" s="44">
        <v>23.9</v>
      </c>
      <c r="N119" s="12">
        <v>1</v>
      </c>
      <c r="O119" s="44">
        <v>23.9</v>
      </c>
      <c r="P119" s="44">
        <v>7.52</v>
      </c>
      <c r="Q119" s="44">
        <v>0.81</v>
      </c>
      <c r="R119" s="44">
        <v>8.7799999999999994</v>
      </c>
      <c r="S119" s="44">
        <v>0</v>
      </c>
      <c r="T119" s="44">
        <v>0</v>
      </c>
      <c r="U119" s="44">
        <v>6.79</v>
      </c>
      <c r="V119" s="18">
        <v>0</v>
      </c>
      <c r="W119" s="42" t="s">
        <v>34</v>
      </c>
      <c r="X119" s="43"/>
      <c r="Y119" s="43"/>
      <c r="Z119" s="43" t="s">
        <v>8442</v>
      </c>
      <c r="AA119" s="43" t="str">
        <f>VLOOKUP(J119, sku!B:C, 2, FALSE)</f>
        <v>Trava Disco De Freio Moto - Preto</v>
      </c>
      <c r="AB119" s="45" t="str">
        <f>VLOOKUP(J119, sku!B:BM, 64, FALSE)</f>
        <v>Importação</v>
      </c>
      <c r="AC119" s="45" t="str">
        <f>LEFT(pedidos[[#This Row],[SKU]],3)</f>
        <v>ET0</v>
      </c>
      <c r="AD119" s="36" t="str" cm="1">
        <f t="array" aca="1" ref="AD119" ca="1">IFERROR(
  INDEX(
    montadora[Montadora],
    MATCH(TRUE,LEFT(J574,NÚCARACT(montadora[SKU Parcial]))=montadora[SKU Parcial],0)
  ),
  ""
)</f>
        <v/>
      </c>
    </row>
    <row r="120" spans="1:30" x14ac:dyDescent="0.25">
      <c r="A120" s="42" t="s">
        <v>9277</v>
      </c>
      <c r="B120" s="42">
        <v>22293676420</v>
      </c>
      <c r="C120" s="42"/>
      <c r="D120" s="42"/>
      <c r="E120" s="42"/>
      <c r="F120" s="42" t="s">
        <v>8350</v>
      </c>
      <c r="G120" s="42" t="s">
        <v>11228</v>
      </c>
      <c r="H120" s="12"/>
      <c r="I120" s="42"/>
      <c r="J120" s="42" t="s">
        <v>703</v>
      </c>
      <c r="K120" s="14">
        <v>45804</v>
      </c>
      <c r="L120" s="12" t="s">
        <v>8443</v>
      </c>
      <c r="M120" s="44">
        <v>23.9</v>
      </c>
      <c r="N120" s="12">
        <v>1</v>
      </c>
      <c r="O120" s="44">
        <v>23.9</v>
      </c>
      <c r="P120" s="44">
        <v>7.52</v>
      </c>
      <c r="Q120" s="44">
        <v>0.81</v>
      </c>
      <c r="R120" s="44">
        <v>8.7799999999999994</v>
      </c>
      <c r="S120" s="44">
        <v>0</v>
      </c>
      <c r="T120" s="44">
        <v>0</v>
      </c>
      <c r="U120" s="44">
        <v>6.79</v>
      </c>
      <c r="V120" s="18">
        <v>0</v>
      </c>
      <c r="W120" s="42" t="s">
        <v>34</v>
      </c>
      <c r="X120" s="43"/>
      <c r="Y120" s="43"/>
      <c r="Z120" s="43" t="s">
        <v>8442</v>
      </c>
      <c r="AA120" s="43" t="str">
        <f>VLOOKUP(J120, sku!B:C, 2, FALSE)</f>
        <v>Trava Disco De Freio Moto - Preto</v>
      </c>
      <c r="AB120" s="45" t="str">
        <f>VLOOKUP(J120, sku!B:BM, 64, FALSE)</f>
        <v>Importação</v>
      </c>
      <c r="AC120" s="45" t="str">
        <f>LEFT(pedidos[[#This Row],[SKU]],3)</f>
        <v>ET0</v>
      </c>
      <c r="AD120" s="36" t="str" cm="1">
        <f t="array" aca="1" ref="AD120" ca="1">IFERROR(
  INDEX(
    montadora[Montadora],
    MATCH(TRUE,LEFT(J575,NÚCARACT(montadora[SKU Parcial]))=montadora[SKU Parcial],0)
  ),
  ""
)</f>
        <v/>
      </c>
    </row>
    <row r="121" spans="1:30" customFormat="1" x14ac:dyDescent="0.25">
      <c r="A121" s="1" t="s">
        <v>5032</v>
      </c>
      <c r="B121" s="1" t="s">
        <v>36</v>
      </c>
      <c r="C121" s="1" t="s">
        <v>803</v>
      </c>
      <c r="D121" s="1" t="s">
        <v>27</v>
      </c>
      <c r="E121" s="1" t="s">
        <v>2020</v>
      </c>
      <c r="F121" s="1" t="s">
        <v>1884</v>
      </c>
      <c r="G121" s="6" t="s">
        <v>11227</v>
      </c>
      <c r="H121" s="13" t="s">
        <v>30</v>
      </c>
      <c r="I121" s="1" t="s">
        <v>36</v>
      </c>
      <c r="J121" s="1" t="s">
        <v>1885</v>
      </c>
      <c r="K121" s="15">
        <v>45819</v>
      </c>
      <c r="L121" s="13" t="s">
        <v>33</v>
      </c>
      <c r="M121" s="26">
        <v>25.44</v>
      </c>
      <c r="N121" s="13">
        <v>1</v>
      </c>
      <c r="O121" s="26">
        <v>34.340000000000003</v>
      </c>
      <c r="P121" s="26">
        <v>8.1</v>
      </c>
      <c r="Q121" s="27">
        <v>0</v>
      </c>
      <c r="R121" s="26">
        <v>9.3000000000000007</v>
      </c>
      <c r="S121" s="26">
        <v>8.9</v>
      </c>
      <c r="T121" s="26">
        <v>0</v>
      </c>
      <c r="U121" s="26">
        <v>5.95</v>
      </c>
      <c r="V121" s="17">
        <v>0.2339</v>
      </c>
      <c r="W121" s="1" t="s">
        <v>34</v>
      </c>
      <c r="X121" s="3"/>
      <c r="Y121" s="3"/>
      <c r="Z121" s="5" t="s">
        <v>7980</v>
      </c>
      <c r="AA121" s="5" t="str">
        <f>VLOOKUP(J121, sku!B:C, 2, FALSE)</f>
        <v>Maçarico 915</v>
      </c>
      <c r="AB121" s="3" t="str">
        <f>VLOOKUP(J121, sku!B:BM, 64, FALSE)</f>
        <v>Importação</v>
      </c>
      <c r="AC121" s="3" t="str">
        <f>LEFT(pedidos[[#This Row],[SKU]],3)</f>
        <v>1MA</v>
      </c>
      <c r="AD121" s="36" t="str" cm="1">
        <f t="array" aca="1" ref="AD121" ca="1">IFERROR(
  INDEX(
    montadora[Montadora],
    MATCH(TRUE,LEFT(J579,NÚCARACT(montadora[SKU Parcial]))=montadora[SKU Parcial],0)
  ),
  ""
)</f>
        <v/>
      </c>
    </row>
    <row r="122" spans="1:30" customFormat="1" x14ac:dyDescent="0.25">
      <c r="A122" s="1" t="s">
        <v>5186</v>
      </c>
      <c r="B122" s="1" t="s">
        <v>36</v>
      </c>
      <c r="C122" s="1" t="s">
        <v>5187</v>
      </c>
      <c r="D122" s="1" t="s">
        <v>27</v>
      </c>
      <c r="E122" s="1" t="s">
        <v>2020</v>
      </c>
      <c r="F122" s="1" t="s">
        <v>1884</v>
      </c>
      <c r="G122" s="6" t="s">
        <v>11227</v>
      </c>
      <c r="H122" s="13" t="s">
        <v>30</v>
      </c>
      <c r="I122" s="1" t="s">
        <v>36</v>
      </c>
      <c r="J122" s="1" t="s">
        <v>1885</v>
      </c>
      <c r="K122" s="15">
        <v>45814</v>
      </c>
      <c r="L122" s="11" t="s">
        <v>11229</v>
      </c>
      <c r="M122" s="26">
        <v>24.9</v>
      </c>
      <c r="N122" s="13">
        <v>1</v>
      </c>
      <c r="O122" s="26">
        <v>24.9</v>
      </c>
      <c r="P122" s="26">
        <v>8.1</v>
      </c>
      <c r="Q122" s="26">
        <v>2.0499999999999998</v>
      </c>
      <c r="R122" s="26">
        <v>9.24</v>
      </c>
      <c r="S122" s="26">
        <v>0</v>
      </c>
      <c r="T122" s="26">
        <v>0</v>
      </c>
      <c r="U122" s="26">
        <v>5.51</v>
      </c>
      <c r="V122" s="17">
        <v>0.2213</v>
      </c>
      <c r="W122" s="1" t="s">
        <v>34</v>
      </c>
      <c r="X122" s="3"/>
      <c r="Y122" s="3"/>
      <c r="Z122" s="5" t="s">
        <v>7980</v>
      </c>
      <c r="AA122" s="5" t="str">
        <f>VLOOKUP(J122, sku!B:C, 2, FALSE)</f>
        <v>Maçarico 915</v>
      </c>
      <c r="AB122" s="3" t="str">
        <f>VLOOKUP(J122, sku!B:BM, 64, FALSE)</f>
        <v>Importação</v>
      </c>
      <c r="AC122" s="3" t="str">
        <f>LEFT(pedidos[[#This Row],[SKU]],3)</f>
        <v>1MA</v>
      </c>
      <c r="AD122" s="36" t="str" cm="1">
        <f t="array" aca="1" ref="AD122" ca="1">IFERROR(
  INDEX(
    montadora[Montadora],
    MATCH(TRUE,LEFT(J580,NÚCARACT(montadora[SKU Parcial]))=montadora[SKU Parcial],0)
  ),
  ""
)</f>
        <v/>
      </c>
    </row>
    <row r="123" spans="1:30" customFormat="1" x14ac:dyDescent="0.25">
      <c r="A123" s="1" t="s">
        <v>5208</v>
      </c>
      <c r="B123" s="1" t="s">
        <v>5209</v>
      </c>
      <c r="C123" s="1" t="s">
        <v>2330</v>
      </c>
      <c r="D123" s="1" t="s">
        <v>319</v>
      </c>
      <c r="E123" s="1" t="s">
        <v>2020</v>
      </c>
      <c r="F123" s="1" t="s">
        <v>1884</v>
      </c>
      <c r="G123" s="6" t="s">
        <v>11227</v>
      </c>
      <c r="H123" s="13" t="s">
        <v>30</v>
      </c>
      <c r="I123" s="1" t="s">
        <v>36</v>
      </c>
      <c r="J123" s="1" t="s">
        <v>1885</v>
      </c>
      <c r="K123" s="15">
        <v>45825</v>
      </c>
      <c r="L123" s="11" t="s">
        <v>11229</v>
      </c>
      <c r="M123" s="26">
        <v>24.8</v>
      </c>
      <c r="N123" s="13">
        <v>1</v>
      </c>
      <c r="O123" s="26">
        <v>24.8</v>
      </c>
      <c r="P123" s="26">
        <v>8.1</v>
      </c>
      <c r="Q123" s="26">
        <v>2.04</v>
      </c>
      <c r="R123" s="26">
        <v>9.23</v>
      </c>
      <c r="S123" s="26">
        <v>0</v>
      </c>
      <c r="T123" s="26">
        <v>0</v>
      </c>
      <c r="U123" s="26">
        <v>5.43</v>
      </c>
      <c r="V123" s="17">
        <v>0.219</v>
      </c>
      <c r="W123" s="1" t="s">
        <v>34</v>
      </c>
      <c r="X123" s="3"/>
      <c r="Y123" s="3"/>
      <c r="Z123" s="5" t="s">
        <v>7980</v>
      </c>
      <c r="AA123" s="5" t="str">
        <f>VLOOKUP(J123, sku!B:C, 2, FALSE)</f>
        <v>Maçarico 915</v>
      </c>
      <c r="AB123" s="3" t="str">
        <f>VLOOKUP(J123, sku!B:BM, 64, FALSE)</f>
        <v>Importação</v>
      </c>
      <c r="AC123" s="3" t="str">
        <f>LEFT(pedidos[[#This Row],[SKU]],3)</f>
        <v>1MA</v>
      </c>
      <c r="AD123" s="36" t="str" cm="1">
        <f t="array" aca="1" ref="AD123" ca="1">IFERROR(
  INDEX(
    montadora[Montadora],
    MATCH(TRUE,LEFT(J581,NÚCARACT(montadora[SKU Parcial]))=montadora[SKU Parcial],0)
  ),
  ""
)</f>
        <v/>
      </c>
    </row>
    <row r="124" spans="1:30" x14ac:dyDescent="0.25">
      <c r="A124" s="42" t="s">
        <v>9262</v>
      </c>
      <c r="B124" s="42">
        <v>21899591966</v>
      </c>
      <c r="C124" s="42"/>
      <c r="D124" s="42"/>
      <c r="E124" s="42"/>
      <c r="F124" s="42" t="s">
        <v>10112</v>
      </c>
      <c r="G124" s="42" t="s">
        <v>11228</v>
      </c>
      <c r="H124" s="12"/>
      <c r="I124" s="42"/>
      <c r="J124" s="42" t="s">
        <v>3018</v>
      </c>
      <c r="K124" s="14">
        <v>45805</v>
      </c>
      <c r="L124" s="12" t="s">
        <v>8443</v>
      </c>
      <c r="M124" s="44">
        <v>98.8</v>
      </c>
      <c r="N124" s="12">
        <v>1</v>
      </c>
      <c r="O124" s="44">
        <v>118.46</v>
      </c>
      <c r="P124" s="44">
        <v>52.82</v>
      </c>
      <c r="Q124" s="44">
        <v>3.33</v>
      </c>
      <c r="R124" s="44">
        <v>23.76</v>
      </c>
      <c r="S124" s="44">
        <v>19.66</v>
      </c>
      <c r="T124" s="44">
        <v>0</v>
      </c>
      <c r="U124" s="44">
        <v>18.89</v>
      </c>
      <c r="V124" s="18">
        <v>0</v>
      </c>
      <c r="W124" s="42" t="s">
        <v>34</v>
      </c>
      <c r="X124" s="43"/>
      <c r="Y124" s="43"/>
      <c r="Z124" s="43" t="s">
        <v>8442</v>
      </c>
      <c r="AA124" s="43" t="str">
        <f>VLOOKUP(J124, sku!B:C, 2, FALSE)</f>
        <v>Cadeado Trava De Bicicleta E Moto Cabo De Aço 100 Cm Preto + Cadeirinha Bike Preto Peixinho</v>
      </c>
      <c r="AB124" s="45" t="str">
        <f>VLOOKUP(J124, sku!B:BM, 64, FALSE)</f>
        <v>Revenda</v>
      </c>
      <c r="AC124" s="45" t="str">
        <f>LEFT(pedidos[[#This Row],[SKU]],3)</f>
        <v>CAD</v>
      </c>
      <c r="AD124" s="36" t="str" cm="1">
        <f t="array" aca="1" ref="AD124" ca="1">IFERROR(
  INDEX(
    montadora[Montadora],
    MATCH(TRUE,LEFT(#REF!,NÚCARACT(montadora[SKU Parcial]))=montadora[SKU Parcial],0)
  ),
  ""
)</f>
        <v/>
      </c>
    </row>
    <row r="125" spans="1:30" x14ac:dyDescent="0.25">
      <c r="A125" s="42" t="s">
        <v>9264</v>
      </c>
      <c r="B125" s="42">
        <v>21899591966</v>
      </c>
      <c r="C125" s="42"/>
      <c r="D125" s="42"/>
      <c r="E125" s="42"/>
      <c r="F125" s="42" t="s">
        <v>10112</v>
      </c>
      <c r="G125" s="42" t="s">
        <v>11228</v>
      </c>
      <c r="H125" s="12"/>
      <c r="I125" s="42"/>
      <c r="J125" s="42" t="s">
        <v>3018</v>
      </c>
      <c r="K125" s="14">
        <v>45805</v>
      </c>
      <c r="L125" s="12" t="s">
        <v>8443</v>
      </c>
      <c r="M125" s="44">
        <v>98.8</v>
      </c>
      <c r="N125" s="12">
        <v>1</v>
      </c>
      <c r="O125" s="44">
        <v>103.87</v>
      </c>
      <c r="P125" s="44">
        <v>52.82</v>
      </c>
      <c r="Q125" s="44">
        <v>3.33</v>
      </c>
      <c r="R125" s="44">
        <v>23.76</v>
      </c>
      <c r="S125" s="44">
        <v>5.07</v>
      </c>
      <c r="T125" s="44">
        <v>0</v>
      </c>
      <c r="U125" s="44">
        <v>18.89</v>
      </c>
      <c r="V125" s="18">
        <v>0</v>
      </c>
      <c r="W125" s="42" t="s">
        <v>34</v>
      </c>
      <c r="X125" s="43"/>
      <c r="Y125" s="43"/>
      <c r="Z125" s="43" t="s">
        <v>8442</v>
      </c>
      <c r="AA125" s="43" t="str">
        <f>VLOOKUP(J125, sku!B:C, 2, FALSE)</f>
        <v>Cadeado Trava De Bicicleta E Moto Cabo De Aço 100 Cm Preto + Cadeirinha Bike Preto Peixinho</v>
      </c>
      <c r="AB125" s="45" t="str">
        <f>VLOOKUP(J125, sku!B:BM, 64, FALSE)</f>
        <v>Revenda</v>
      </c>
      <c r="AC125" s="45" t="str">
        <f>LEFT(pedidos[[#This Row],[SKU]],3)</f>
        <v>CAD</v>
      </c>
      <c r="AD125" s="36" t="str" cm="1">
        <f t="array" aca="1" ref="AD125" ca="1">IFERROR(
  INDEX(
    montadora[Montadora],
    MATCH(TRUE,LEFT(#REF!,NÚCARACT(montadora[SKU Parcial]))=montadora[SKU Parcial],0)
  ),
  ""
)</f>
        <v/>
      </c>
    </row>
    <row r="126" spans="1:30" customFormat="1" x14ac:dyDescent="0.25">
      <c r="A126" s="1" t="s">
        <v>4360</v>
      </c>
      <c r="B126" s="1" t="s">
        <v>36</v>
      </c>
      <c r="C126" s="1" t="s">
        <v>4361</v>
      </c>
      <c r="D126" s="1" t="s">
        <v>45</v>
      </c>
      <c r="E126" s="1" t="s">
        <v>1677</v>
      </c>
      <c r="F126" s="1" t="s">
        <v>1674</v>
      </c>
      <c r="G126" s="6" t="s">
        <v>11227</v>
      </c>
      <c r="H126" s="13" t="s">
        <v>30</v>
      </c>
      <c r="I126" s="1" t="s">
        <v>36</v>
      </c>
      <c r="J126" s="1" t="s">
        <v>1675</v>
      </c>
      <c r="K126" s="15">
        <v>45814</v>
      </c>
      <c r="L126" s="11" t="s">
        <v>11229</v>
      </c>
      <c r="M126" s="26">
        <v>68.8</v>
      </c>
      <c r="N126" s="13">
        <v>1</v>
      </c>
      <c r="O126" s="26">
        <v>76.790000000000006</v>
      </c>
      <c r="P126" s="26">
        <v>27.45</v>
      </c>
      <c r="Q126" s="26">
        <v>5.66</v>
      </c>
      <c r="R126" s="26">
        <v>15.01</v>
      </c>
      <c r="S126" s="26">
        <v>7.99</v>
      </c>
      <c r="T126" s="26">
        <v>0</v>
      </c>
      <c r="U126" s="26">
        <v>20.68</v>
      </c>
      <c r="V126" s="17">
        <v>0.30059999999999998</v>
      </c>
      <c r="W126" s="1" t="s">
        <v>34</v>
      </c>
      <c r="X126" s="3"/>
      <c r="Y126" s="3"/>
      <c r="Z126" s="5" t="s">
        <v>7980</v>
      </c>
      <c r="AA126" s="5" t="str">
        <f>VLOOKUP(J126, sku!B:C, 2, FALSE)</f>
        <v>Par De Trava Do Quebra Vento Cromado (23Cm)</v>
      </c>
      <c r="AB126" s="3" t="str">
        <f>VLOOKUP(J126, sku!B:BM, 64, FALSE)</f>
        <v>Revenda</v>
      </c>
      <c r="AC126" s="3" t="str">
        <f>LEFT(pedidos[[#This Row],[SKU]],3)</f>
        <v>Q-9</v>
      </c>
      <c r="AD126" s="36" t="str" cm="1">
        <f t="array" aca="1" ref="AD126" ca="1">IFERROR(
  INDEX(
    montadora[Montadora],
    MATCH(TRUE,LEFT(#REF!,NÚCARACT(montadora[SKU Parcial]))=montadora[SKU Parcial],0)
  ),
  ""
)</f>
        <v/>
      </c>
    </row>
    <row r="127" spans="1:30" customFormat="1" x14ac:dyDescent="0.25">
      <c r="A127" s="1" t="s">
        <v>5503</v>
      </c>
      <c r="B127" s="1" t="s">
        <v>36</v>
      </c>
      <c r="C127" s="1" t="s">
        <v>900</v>
      </c>
      <c r="D127" s="1" t="s">
        <v>27</v>
      </c>
      <c r="E127" s="1" t="s">
        <v>1677</v>
      </c>
      <c r="F127" s="1" t="s">
        <v>1674</v>
      </c>
      <c r="G127" s="6" t="s">
        <v>11227</v>
      </c>
      <c r="H127" s="13" t="s">
        <v>30</v>
      </c>
      <c r="I127" s="1" t="s">
        <v>36</v>
      </c>
      <c r="J127" s="1" t="s">
        <v>1675</v>
      </c>
      <c r="K127" s="15">
        <v>45833</v>
      </c>
      <c r="L127" s="11" t="s">
        <v>11229</v>
      </c>
      <c r="M127" s="26">
        <v>52.8</v>
      </c>
      <c r="N127" s="13">
        <v>1</v>
      </c>
      <c r="O127" s="26">
        <v>59.79</v>
      </c>
      <c r="P127" s="26">
        <v>27.45</v>
      </c>
      <c r="Q127" s="26">
        <v>4.34</v>
      </c>
      <c r="R127" s="26">
        <v>13.09</v>
      </c>
      <c r="S127" s="26">
        <v>6.99</v>
      </c>
      <c r="T127" s="26">
        <v>0</v>
      </c>
      <c r="U127" s="26">
        <v>7.92</v>
      </c>
      <c r="V127" s="17">
        <v>0.15</v>
      </c>
      <c r="W127" s="1" t="s">
        <v>34</v>
      </c>
      <c r="X127" s="3"/>
      <c r="Y127" s="3"/>
      <c r="Z127" s="5" t="s">
        <v>7980</v>
      </c>
      <c r="AA127" s="5" t="str">
        <f>VLOOKUP(J127, sku!B:C, 2, FALSE)</f>
        <v>Par De Trava Do Quebra Vento Cromado (23Cm)</v>
      </c>
      <c r="AB127" s="3" t="str">
        <f>VLOOKUP(J127, sku!B:BM, 64, FALSE)</f>
        <v>Revenda</v>
      </c>
      <c r="AC127" s="3" t="str">
        <f>LEFT(pedidos[[#This Row],[SKU]],3)</f>
        <v>Q-9</v>
      </c>
      <c r="AD127" s="36" t="str" cm="1">
        <f t="array" aca="1" ref="AD127" ca="1">IFERROR(
  INDEX(
    montadora[Montadora],
    MATCH(TRUE,LEFT(#REF!,NÚCARACT(montadora[SKU Parcial]))=montadora[SKU Parcial],0)
  ),
  ""
)</f>
        <v/>
      </c>
    </row>
    <row r="128" spans="1:30" x14ac:dyDescent="0.25">
      <c r="A128" s="42" t="s">
        <v>8346</v>
      </c>
      <c r="B128" s="42"/>
      <c r="C128" s="42"/>
      <c r="D128" s="42"/>
      <c r="E128" s="42">
        <v>23697361838</v>
      </c>
      <c r="F128" s="42" t="s">
        <v>8418</v>
      </c>
      <c r="G128" s="42" t="s">
        <v>11227</v>
      </c>
      <c r="H128" s="12"/>
      <c r="I128" s="42"/>
      <c r="J128" s="42" t="s">
        <v>11233</v>
      </c>
      <c r="K128" s="14">
        <v>45812</v>
      </c>
      <c r="L128" s="12" t="s">
        <v>8443</v>
      </c>
      <c r="M128" s="44">
        <v>253.9</v>
      </c>
      <c r="N128" s="12">
        <v>1</v>
      </c>
      <c r="O128" s="44">
        <v>253.9</v>
      </c>
      <c r="P128" s="44">
        <v>150.29</v>
      </c>
      <c r="Q128" s="44">
        <v>26.05</v>
      </c>
      <c r="R128" s="44">
        <v>59.86</v>
      </c>
      <c r="S128" s="44">
        <v>0</v>
      </c>
      <c r="T128" s="44">
        <v>0</v>
      </c>
      <c r="U128" s="44">
        <v>17.7</v>
      </c>
      <c r="V128" s="18">
        <v>6.9699999999999998E-2</v>
      </c>
      <c r="W128" s="42" t="s">
        <v>34</v>
      </c>
      <c r="X128" s="43"/>
      <c r="Y128" s="43"/>
      <c r="Z128" s="43" t="s">
        <v>8442</v>
      </c>
      <c r="AA128" s="43" t="str">
        <f>VLOOKUP(J128, sku!B:C, 2, FALSE)</f>
        <v>1 Fogareiro 2 Bocas + 1 Refil de Gás Guepardo</v>
      </c>
      <c r="AB128" s="45" t="str">
        <f>VLOOKUP(J128, sku!B:BM, 64, FALSE)</f>
        <v>Importação</v>
      </c>
      <c r="AC128" s="45" t="str">
        <f>LEFT(pedidos[[#This Row],[SKU]],3)</f>
        <v>1FO</v>
      </c>
      <c r="AD128" s="36" t="str" cm="1">
        <f t="array" aca="1" ref="AD128" ca="1">IFERROR(
  INDEX(
    montadora[Montadora],
    MATCH(TRUE,LEFT(#REF!,NÚCARACT(montadora[SKU Parcial]))=montadora[SKU Parcial],0)
  ),
  ""
)</f>
        <v/>
      </c>
    </row>
    <row r="129" spans="1:30" customFormat="1" x14ac:dyDescent="0.25">
      <c r="A129" s="1" t="s">
        <v>5820</v>
      </c>
      <c r="B129" s="1" t="s">
        <v>5821</v>
      </c>
      <c r="C129" s="1" t="s">
        <v>5822</v>
      </c>
      <c r="D129" s="1" t="s">
        <v>27</v>
      </c>
      <c r="E129" s="1" t="s">
        <v>2532</v>
      </c>
      <c r="F129" s="1" t="s">
        <v>2533</v>
      </c>
      <c r="G129" s="6" t="s">
        <v>11227</v>
      </c>
      <c r="H129" s="13" t="s">
        <v>47</v>
      </c>
      <c r="I129" s="1" t="s">
        <v>36</v>
      </c>
      <c r="J129" s="1" t="s">
        <v>2534</v>
      </c>
      <c r="K129" s="15">
        <v>45800</v>
      </c>
      <c r="L129" s="13" t="s">
        <v>33</v>
      </c>
      <c r="M129" s="26">
        <v>49.8</v>
      </c>
      <c r="N129" s="13">
        <v>2</v>
      </c>
      <c r="O129" s="26">
        <v>115.5</v>
      </c>
      <c r="P129" s="26">
        <f>16.79*pedidos[[#This Row],[Qtd.]]</f>
        <v>33.58</v>
      </c>
      <c r="Q129" s="26">
        <f>pedidos[[#This Row],[Faturamento]]*7.61%</f>
        <v>8.7895500000000002</v>
      </c>
      <c r="R129" s="26">
        <v>29.94</v>
      </c>
      <c r="S129" s="26">
        <v>15.9</v>
      </c>
      <c r="T129" s="26">
        <v>0</v>
      </c>
      <c r="U129" s="26">
        <f>pedidos[[#This Row],[Faturamento]]-pedidos[[#This Row],[Custo (-)]]-pedidos[[#This Row],[Imposto (-)]]-pedidos[[#This Row],[Tarifa de Venda (-)]]-pedidos[[#This Row],[Frete Vendedor (-)]]</f>
        <v>43.190449999999998</v>
      </c>
      <c r="V129" s="17">
        <f>pedidos[[#This Row],[Margem Contrib. (=)]]/pedidos[[#This Row],[Faturamento]]</f>
        <v>0.37394329004329002</v>
      </c>
      <c r="W129" s="1" t="s">
        <v>89</v>
      </c>
      <c r="X129" s="3"/>
      <c r="Y129" s="3"/>
      <c r="Z129" s="5" t="s">
        <v>7980</v>
      </c>
      <c r="AA129" s="5" t="str">
        <f>VLOOKUP(J129, sku!B:C, 2, FALSE)</f>
        <v>Kit Maçarico Culinário Cozinha + 1 Gás Refil Ntk</v>
      </c>
      <c r="AB129" s="3" t="str">
        <f>VLOOKUP(J129, sku!B:BM, 64, FALSE)</f>
        <v>Importação</v>
      </c>
      <c r="AC129" s="3" t="str">
        <f>LEFT(pedidos[[#This Row],[SKU]],3)</f>
        <v>1MA</v>
      </c>
      <c r="AD129" s="36" t="str" cm="1">
        <f t="array" aca="1" ref="AD129" ca="1">IFERROR(
  INDEX(
    montadora[Montadora],
    MATCH(TRUE,LEFT(#REF!,NÚCARACT(montadora[SKU Parcial]))=montadora[SKU Parcial],0)
  ),
  ""
)</f>
        <v/>
      </c>
    </row>
    <row r="130" spans="1:30" customFormat="1" x14ac:dyDescent="0.25">
      <c r="A130" s="1" t="s">
        <v>6958</v>
      </c>
      <c r="B130" s="1" t="s">
        <v>36</v>
      </c>
      <c r="C130" s="1" t="s">
        <v>6959</v>
      </c>
      <c r="D130" s="1" t="s">
        <v>191</v>
      </c>
      <c r="E130" s="1" t="s">
        <v>2532</v>
      </c>
      <c r="F130" s="1" t="s">
        <v>2533</v>
      </c>
      <c r="G130" s="6" t="s">
        <v>11227</v>
      </c>
      <c r="H130" s="13" t="s">
        <v>47</v>
      </c>
      <c r="I130" s="1" t="s">
        <v>36</v>
      </c>
      <c r="J130" s="1" t="s">
        <v>2534</v>
      </c>
      <c r="K130" s="15">
        <v>45786</v>
      </c>
      <c r="L130" s="11" t="s">
        <v>11229</v>
      </c>
      <c r="M130" s="26">
        <v>49.8</v>
      </c>
      <c r="N130" s="13">
        <v>1</v>
      </c>
      <c r="O130" s="26">
        <v>73.7</v>
      </c>
      <c r="P130" s="26">
        <v>16.79</v>
      </c>
      <c r="Q130" s="26">
        <v>3.79</v>
      </c>
      <c r="R130" s="26">
        <v>14.97</v>
      </c>
      <c r="S130" s="26">
        <v>23.9</v>
      </c>
      <c r="T130" s="26">
        <v>0</v>
      </c>
      <c r="U130" s="26">
        <v>14.25</v>
      </c>
      <c r="V130" s="17">
        <v>0.28610000000000002</v>
      </c>
      <c r="W130" s="1" t="s">
        <v>34</v>
      </c>
      <c r="X130" s="3"/>
      <c r="Y130" s="3"/>
      <c r="Z130" s="5" t="s">
        <v>7980</v>
      </c>
      <c r="AA130" s="5" t="str">
        <f>VLOOKUP(J130, sku!B:C, 2, FALSE)</f>
        <v>Kit Maçarico Culinário Cozinha + 1 Gás Refil Ntk</v>
      </c>
      <c r="AB130" s="3" t="str">
        <f>VLOOKUP(J130, sku!B:BM, 64, FALSE)</f>
        <v>Importação</v>
      </c>
      <c r="AC130" s="3" t="str">
        <f>LEFT(pedidos[[#This Row],[SKU]],3)</f>
        <v>1MA</v>
      </c>
      <c r="AD130" s="36" t="str" cm="1">
        <f t="array" aca="1" ref="AD130" ca="1">IFERROR(
  INDEX(
    montadora[Montadora],
    MATCH(TRUE,LEFT(#REF!,NÚCARACT(montadora[SKU Parcial]))=montadora[SKU Parcial],0)
  ),
  ""
)</f>
        <v/>
      </c>
    </row>
    <row r="131" spans="1:30" customFormat="1" x14ac:dyDescent="0.25">
      <c r="A131" s="1" t="s">
        <v>3622</v>
      </c>
      <c r="B131" s="1" t="s">
        <v>3623</v>
      </c>
      <c r="C131" s="1" t="s">
        <v>207</v>
      </c>
      <c r="D131" s="1" t="s">
        <v>27</v>
      </c>
      <c r="E131" s="1" t="s">
        <v>270</v>
      </c>
      <c r="F131" s="1" t="s">
        <v>271</v>
      </c>
      <c r="G131" s="6" t="s">
        <v>11227</v>
      </c>
      <c r="H131" s="13" t="s">
        <v>47</v>
      </c>
      <c r="I131" s="1" t="s">
        <v>36</v>
      </c>
      <c r="J131" s="1" t="s">
        <v>272</v>
      </c>
      <c r="K131" s="15">
        <v>45815</v>
      </c>
      <c r="L131" s="11" t="s">
        <v>11229</v>
      </c>
      <c r="M131" s="26">
        <v>61.8</v>
      </c>
      <c r="N131" s="13">
        <v>1</v>
      </c>
      <c r="O131" s="26">
        <v>61.8</v>
      </c>
      <c r="P131" s="26">
        <v>16.79</v>
      </c>
      <c r="Q131" s="26">
        <v>5.08</v>
      </c>
      <c r="R131" s="26">
        <v>17.260000000000002</v>
      </c>
      <c r="S131" s="26">
        <v>0</v>
      </c>
      <c r="T131" s="26">
        <v>0</v>
      </c>
      <c r="U131" s="26">
        <v>22.67</v>
      </c>
      <c r="V131" s="17">
        <v>0.36680000000000001</v>
      </c>
      <c r="W131" s="1" t="s">
        <v>34</v>
      </c>
      <c r="X131" s="3"/>
      <c r="Y131" s="3"/>
      <c r="Z131" s="5" t="s">
        <v>7980</v>
      </c>
      <c r="AA131" s="5" t="str">
        <f>VLOOKUP(J131, sku!B:C, 2, FALSE)</f>
        <v>1 Maçarico 915 + 2 Refis de Gás</v>
      </c>
      <c r="AB131" s="3" t="str">
        <f>VLOOKUP(J131, sku!B:BM, 64, FALSE)</f>
        <v>Revenda</v>
      </c>
      <c r="AC131" s="3" t="str">
        <f>LEFT(pedidos[[#This Row],[SKU]],3)</f>
        <v>1MA</v>
      </c>
      <c r="AD131" s="36" t="str" cm="1">
        <f t="array" aca="1" ref="AD131" ca="1">IFERROR(
  INDEX(
    montadora[Montadora],
    MATCH(TRUE,LEFT(#REF!,NÚCARACT(montadora[SKU Parcial]))=montadora[SKU Parcial],0)
  ),
  ""
)</f>
        <v/>
      </c>
    </row>
    <row r="132" spans="1:30" customFormat="1" x14ac:dyDescent="0.25">
      <c r="A132" s="1" t="s">
        <v>3624</v>
      </c>
      <c r="B132" s="1" t="s">
        <v>3625</v>
      </c>
      <c r="C132" s="1" t="s">
        <v>712</v>
      </c>
      <c r="D132" s="1" t="s">
        <v>420</v>
      </c>
      <c r="E132" s="1" t="s">
        <v>270</v>
      </c>
      <c r="F132" s="1" t="s">
        <v>271</v>
      </c>
      <c r="G132" s="6" t="s">
        <v>11227</v>
      </c>
      <c r="H132" s="13" t="s">
        <v>47</v>
      </c>
      <c r="I132" s="1" t="s">
        <v>36</v>
      </c>
      <c r="J132" s="1" t="s">
        <v>272</v>
      </c>
      <c r="K132" s="15">
        <v>45816</v>
      </c>
      <c r="L132" s="11" t="s">
        <v>11229</v>
      </c>
      <c r="M132" s="26">
        <v>61.8</v>
      </c>
      <c r="N132" s="13">
        <v>1</v>
      </c>
      <c r="O132" s="26">
        <v>61.8</v>
      </c>
      <c r="P132" s="26">
        <v>16.79</v>
      </c>
      <c r="Q132" s="26">
        <v>5.08</v>
      </c>
      <c r="R132" s="26">
        <v>17.260000000000002</v>
      </c>
      <c r="S132" s="26">
        <v>0</v>
      </c>
      <c r="T132" s="26">
        <v>0</v>
      </c>
      <c r="U132" s="26">
        <v>22.67</v>
      </c>
      <c r="V132" s="17">
        <v>0.36680000000000001</v>
      </c>
      <c r="W132" s="1" t="s">
        <v>34</v>
      </c>
      <c r="X132" s="3"/>
      <c r="Y132" s="3"/>
      <c r="Z132" s="5" t="s">
        <v>7980</v>
      </c>
      <c r="AA132" s="5" t="str">
        <f>VLOOKUP(J132, sku!B:C, 2, FALSE)</f>
        <v>1 Maçarico 915 + 2 Refis de Gás</v>
      </c>
      <c r="AB132" s="3" t="str">
        <f>VLOOKUP(J132, sku!B:BM, 64, FALSE)</f>
        <v>Revenda</v>
      </c>
      <c r="AC132" s="3" t="str">
        <f>LEFT(pedidos[[#This Row],[SKU]],3)</f>
        <v>1MA</v>
      </c>
      <c r="AD132" s="36" t="str" cm="1">
        <f t="array" aca="1" ref="AD132" ca="1">IFERROR(
  INDEX(
    montadora[Montadora],
    MATCH(TRUE,LEFT(#REF!,NÚCARACT(montadora[SKU Parcial]))=montadora[SKU Parcial],0)
  ),
  ""
)</f>
        <v/>
      </c>
    </row>
    <row r="133" spans="1:30" customFormat="1" x14ac:dyDescent="0.25">
      <c r="A133" s="1" t="s">
        <v>3644</v>
      </c>
      <c r="B133" s="1" t="s">
        <v>36</v>
      </c>
      <c r="C133" s="1" t="s">
        <v>3645</v>
      </c>
      <c r="D133" s="1" t="s">
        <v>188</v>
      </c>
      <c r="E133" s="1" t="s">
        <v>3646</v>
      </c>
      <c r="F133" s="1" t="s">
        <v>271</v>
      </c>
      <c r="G133" s="6" t="s">
        <v>11227</v>
      </c>
      <c r="H133" s="13" t="s">
        <v>30</v>
      </c>
      <c r="I133" s="1" t="s">
        <v>36</v>
      </c>
      <c r="J133" s="1" t="s">
        <v>272</v>
      </c>
      <c r="K133" s="15">
        <v>45821</v>
      </c>
      <c r="L133" s="11" t="s">
        <v>11229</v>
      </c>
      <c r="M133" s="26">
        <v>53.8</v>
      </c>
      <c r="N133" s="13">
        <v>1</v>
      </c>
      <c r="O133" s="26">
        <v>65.790000000000006</v>
      </c>
      <c r="P133" s="26">
        <v>16.79</v>
      </c>
      <c r="Q133" s="26">
        <v>4.42</v>
      </c>
      <c r="R133" s="26">
        <v>13.21</v>
      </c>
      <c r="S133" s="26">
        <v>11.99</v>
      </c>
      <c r="T133" s="26">
        <v>0</v>
      </c>
      <c r="U133" s="26">
        <v>19.38</v>
      </c>
      <c r="V133" s="17">
        <v>0.36020000000000002</v>
      </c>
      <c r="W133" s="1" t="s">
        <v>34</v>
      </c>
      <c r="X133" s="3"/>
      <c r="Y133" s="3"/>
      <c r="Z133" s="5" t="s">
        <v>7980</v>
      </c>
      <c r="AA133" s="5" t="str">
        <f>VLOOKUP(J133, sku!B:C, 2, FALSE)</f>
        <v>1 Maçarico 915 + 2 Refis de Gás</v>
      </c>
      <c r="AB133" s="3" t="str">
        <f>VLOOKUP(J133, sku!B:BM, 64, FALSE)</f>
        <v>Revenda</v>
      </c>
      <c r="AC133" s="3" t="str">
        <f>LEFT(pedidos[[#This Row],[SKU]],3)</f>
        <v>1MA</v>
      </c>
      <c r="AD133" s="36" t="str" cm="1">
        <f t="array" aca="1" ref="AD133" ca="1">IFERROR(
  INDEX(
    montadora[Montadora],
    MATCH(TRUE,LEFT(#REF!,NÚCARACT(montadora[SKU Parcial]))=montadora[SKU Parcial],0)
  ),
  ""
)</f>
        <v/>
      </c>
    </row>
    <row r="134" spans="1:30" customFormat="1" x14ac:dyDescent="0.25">
      <c r="A134" s="1" t="s">
        <v>5295</v>
      </c>
      <c r="B134" s="1" t="s">
        <v>5296</v>
      </c>
      <c r="C134" s="1" t="s">
        <v>1098</v>
      </c>
      <c r="D134" s="1" t="s">
        <v>27</v>
      </c>
      <c r="E134" s="1" t="s">
        <v>5185</v>
      </c>
      <c r="F134" s="1" t="s">
        <v>2594</v>
      </c>
      <c r="G134" s="6" t="s">
        <v>11227</v>
      </c>
      <c r="H134" s="13" t="s">
        <v>47</v>
      </c>
      <c r="I134" s="1" t="s">
        <v>36</v>
      </c>
      <c r="J134" s="1" t="s">
        <v>2595</v>
      </c>
      <c r="K134" s="15">
        <v>45813</v>
      </c>
      <c r="L134" s="11" t="s">
        <v>11229</v>
      </c>
      <c r="M134" s="26">
        <v>74.8</v>
      </c>
      <c r="N134" s="13">
        <v>1</v>
      </c>
      <c r="O134" s="26">
        <v>94.79</v>
      </c>
      <c r="P134" s="26">
        <v>34.17</v>
      </c>
      <c r="Q134" s="26">
        <v>6.15</v>
      </c>
      <c r="R134" s="26">
        <v>19.47</v>
      </c>
      <c r="S134" s="26">
        <v>19.989999999999998</v>
      </c>
      <c r="T134" s="26">
        <v>0</v>
      </c>
      <c r="U134" s="26">
        <v>15.01</v>
      </c>
      <c r="V134" s="17">
        <v>0.20069999999999999</v>
      </c>
      <c r="W134" s="1" t="s">
        <v>34</v>
      </c>
      <c r="X134" s="3"/>
      <c r="Y134" s="3"/>
      <c r="Z134" s="5" t="s">
        <v>7980</v>
      </c>
      <c r="AA134" s="5" t="str">
        <f>VLOOKUP(J134, sku!B:C, 2, FALSE)</f>
        <v>Kit Maçarico Culinário Cozinha + 3 Gás Refil Ntk</v>
      </c>
      <c r="AB134" s="3" t="str">
        <f>VLOOKUP(J134, sku!B:BM, 64, FALSE)</f>
        <v>Importação</v>
      </c>
      <c r="AC134" s="3" t="str">
        <f>LEFT(pedidos[[#This Row],[SKU]],3)</f>
        <v>1MA</v>
      </c>
      <c r="AD134" s="36" t="str" cm="1">
        <f t="array" aca="1" ref="AD134" ca="1">IFERROR(
  INDEX(
    montadora[Montadora],
    MATCH(TRUE,LEFT(#REF!,NÚCARACT(montadora[SKU Parcial]))=montadora[SKU Parcial],0)
  ),
  ""
)</f>
        <v/>
      </c>
    </row>
    <row r="135" spans="1:30" customFormat="1" x14ac:dyDescent="0.25">
      <c r="A135" s="1" t="s">
        <v>5297</v>
      </c>
      <c r="B135" s="1" t="s">
        <v>36</v>
      </c>
      <c r="C135" s="1" t="s">
        <v>3009</v>
      </c>
      <c r="D135" s="1" t="s">
        <v>319</v>
      </c>
      <c r="E135" s="1" t="s">
        <v>5185</v>
      </c>
      <c r="F135" s="1" t="s">
        <v>2594</v>
      </c>
      <c r="G135" s="6" t="s">
        <v>11227</v>
      </c>
      <c r="H135" s="13" t="s">
        <v>47</v>
      </c>
      <c r="I135" s="1" t="s">
        <v>36</v>
      </c>
      <c r="J135" s="1" t="s">
        <v>2595</v>
      </c>
      <c r="K135" s="15">
        <v>45814</v>
      </c>
      <c r="L135" s="11" t="s">
        <v>11229</v>
      </c>
      <c r="M135" s="26">
        <v>74.8</v>
      </c>
      <c r="N135" s="13">
        <v>1</v>
      </c>
      <c r="O135" s="26">
        <v>74.8</v>
      </c>
      <c r="P135" s="26">
        <v>34.17</v>
      </c>
      <c r="Q135" s="26">
        <v>6.15</v>
      </c>
      <c r="R135" s="26">
        <v>19.47</v>
      </c>
      <c r="S135" s="26">
        <v>0</v>
      </c>
      <c r="T135" s="26">
        <v>0</v>
      </c>
      <c r="U135" s="26">
        <v>15.01</v>
      </c>
      <c r="V135" s="17">
        <v>0.20069999999999999</v>
      </c>
      <c r="W135" s="1" t="s">
        <v>34</v>
      </c>
      <c r="X135" s="3"/>
      <c r="Y135" s="3"/>
      <c r="Z135" s="5" t="s">
        <v>7980</v>
      </c>
      <c r="AA135" s="5" t="str">
        <f>VLOOKUP(J135, sku!B:C, 2, FALSE)</f>
        <v>Kit Maçarico Culinário Cozinha + 3 Gás Refil Ntk</v>
      </c>
      <c r="AB135" s="3" t="str">
        <f>VLOOKUP(J135, sku!B:BM, 64, FALSE)</f>
        <v>Importação</v>
      </c>
      <c r="AC135" s="3" t="str">
        <f>LEFT(pedidos[[#This Row],[SKU]],3)</f>
        <v>1MA</v>
      </c>
      <c r="AD135" s="36" t="str" cm="1">
        <f t="array" aca="1" ref="AD135" ca="1">IFERROR(
  INDEX(
    montadora[Montadora],
    MATCH(TRUE,LEFT(#REF!,NÚCARACT(montadora[SKU Parcial]))=montadora[SKU Parcial],0)
  ),
  ""
)</f>
        <v/>
      </c>
    </row>
    <row r="136" spans="1:30" customFormat="1" x14ac:dyDescent="0.25">
      <c r="A136" s="1" t="s">
        <v>7965</v>
      </c>
      <c r="B136" s="1" t="s">
        <v>6024</v>
      </c>
      <c r="C136" s="1" t="s">
        <v>428</v>
      </c>
      <c r="D136" s="1" t="s">
        <v>138</v>
      </c>
      <c r="E136" s="1" t="s">
        <v>5185</v>
      </c>
      <c r="F136" s="1" t="s">
        <v>2594</v>
      </c>
      <c r="G136" s="6" t="s">
        <v>11227</v>
      </c>
      <c r="H136" s="13" t="s">
        <v>47</v>
      </c>
      <c r="I136" s="1" t="s">
        <v>31</v>
      </c>
      <c r="J136" s="1" t="s">
        <v>2595</v>
      </c>
      <c r="K136" s="15">
        <v>45803</v>
      </c>
      <c r="L136" s="11" t="s">
        <v>11229</v>
      </c>
      <c r="M136" s="26">
        <v>74.8</v>
      </c>
      <c r="N136" s="13">
        <v>1</v>
      </c>
      <c r="O136" s="26">
        <v>74.8</v>
      </c>
      <c r="P136" s="26">
        <v>34.17</v>
      </c>
      <c r="Q136" s="26">
        <v>5.69</v>
      </c>
      <c r="R136" s="26">
        <v>19.47</v>
      </c>
      <c r="S136" s="26">
        <v>0</v>
      </c>
      <c r="T136" s="26">
        <v>13.48</v>
      </c>
      <c r="U136" s="26">
        <v>1.99</v>
      </c>
      <c r="V136" s="17">
        <v>2.6599999999999999E-2</v>
      </c>
      <c r="W136" s="1" t="s">
        <v>34</v>
      </c>
      <c r="X136" s="3"/>
      <c r="Y136" s="3"/>
      <c r="Z136" s="5" t="s">
        <v>7980</v>
      </c>
      <c r="AA136" s="5" t="str">
        <f>VLOOKUP(J136, sku!B:C, 2, FALSE)</f>
        <v>Kit Maçarico Culinário Cozinha + 3 Gás Refil Ntk</v>
      </c>
      <c r="AB136" s="3" t="str">
        <f>VLOOKUP(J136, sku!B:BM, 64, FALSE)</f>
        <v>Importação</v>
      </c>
      <c r="AC136" s="3" t="str">
        <f>LEFT(pedidos[[#This Row],[SKU]],3)</f>
        <v>1MA</v>
      </c>
      <c r="AD136" s="36" t="str" cm="1">
        <f t="array" aca="1" ref="AD136" ca="1">IFERROR(
  INDEX(
    montadora[Montadora],
    MATCH(TRUE,LEFT(#REF!,NÚCARACT(montadora[SKU Parcial]))=montadora[SKU Parcial],0)
  ),
  ""
)</f>
        <v/>
      </c>
    </row>
    <row r="137" spans="1:30" customFormat="1" x14ac:dyDescent="0.25">
      <c r="A137" s="1" t="s">
        <v>6856</v>
      </c>
      <c r="B137" s="1" t="s">
        <v>36</v>
      </c>
      <c r="C137" s="1" t="s">
        <v>5204</v>
      </c>
      <c r="D137" s="1" t="s">
        <v>319</v>
      </c>
      <c r="E137" s="1" t="s">
        <v>6857</v>
      </c>
      <c r="F137" s="1" t="s">
        <v>6858</v>
      </c>
      <c r="G137" s="6" t="s">
        <v>11227</v>
      </c>
      <c r="H137" s="13" t="s">
        <v>47</v>
      </c>
      <c r="I137" s="1" t="s">
        <v>36</v>
      </c>
      <c r="J137" s="1" t="s">
        <v>11234</v>
      </c>
      <c r="K137" s="15">
        <v>45786</v>
      </c>
      <c r="L137" s="11" t="s">
        <v>11229</v>
      </c>
      <c r="M137" s="26">
        <v>142.80000000000001</v>
      </c>
      <c r="N137" s="13">
        <v>1</v>
      </c>
      <c r="O137" s="26">
        <v>142.80000000000001</v>
      </c>
      <c r="P137" s="26">
        <v>41.9</v>
      </c>
      <c r="Q137" s="26">
        <v>10.87</v>
      </c>
      <c r="R137" s="26">
        <v>24.28</v>
      </c>
      <c r="S137" s="26">
        <v>0</v>
      </c>
      <c r="T137" s="26">
        <v>23.45</v>
      </c>
      <c r="U137" s="26">
        <v>42.3</v>
      </c>
      <c r="V137" s="17">
        <v>0.29620000000000002</v>
      </c>
      <c r="W137" s="1" t="s">
        <v>34</v>
      </c>
      <c r="X137" s="3"/>
      <c r="Y137" s="3"/>
      <c r="Z137" s="5" t="s">
        <v>7980</v>
      </c>
      <c r="AA137" s="5" t="str">
        <f>VLOOKUP(J137, sku!B:C, 2, FALSE)</f>
        <v>Kit Maçarico Culinário Cozinha + 5 Gás Refil Ntk</v>
      </c>
      <c r="AB137" s="3" t="str">
        <f>VLOOKUP(J137, sku!B:BM, 64, FALSE)</f>
        <v>Importação</v>
      </c>
      <c r="AC137" s="3" t="str">
        <f>LEFT(pedidos[[#This Row],[SKU]],3)</f>
        <v>1MA</v>
      </c>
      <c r="AD137" s="36" t="str" cm="1">
        <f t="array" aca="1" ref="AD137" ca="1">IFERROR(
  INDEX(
    montadora[Montadora],
    MATCH(TRUE,LEFT(#REF!,NÚCARACT(montadora[SKU Parcial]))=montadora[SKU Parcial],0)
  ),
  ""
)</f>
        <v/>
      </c>
    </row>
    <row r="138" spans="1:30" customFormat="1" x14ac:dyDescent="0.25">
      <c r="A138" s="6" t="s">
        <v>5329</v>
      </c>
      <c r="B138" s="6" t="s">
        <v>5330</v>
      </c>
      <c r="C138" s="6" t="s">
        <v>4842</v>
      </c>
      <c r="D138" s="6" t="s">
        <v>27</v>
      </c>
      <c r="E138" s="6" t="s">
        <v>5331</v>
      </c>
      <c r="F138" s="6" t="s">
        <v>5332</v>
      </c>
      <c r="G138" s="6" t="s">
        <v>11228</v>
      </c>
      <c r="H138" s="12" t="s">
        <v>30</v>
      </c>
      <c r="I138" s="6" t="s">
        <v>36</v>
      </c>
      <c r="J138" s="6">
        <v>186802605373</v>
      </c>
      <c r="K138" s="14">
        <v>45820</v>
      </c>
      <c r="L138" s="12" t="s">
        <v>33</v>
      </c>
      <c r="M138" s="25">
        <v>49.8</v>
      </c>
      <c r="N138" s="12">
        <v>1</v>
      </c>
      <c r="O138" s="25">
        <v>65.790000000000006</v>
      </c>
      <c r="P138" s="25">
        <v>25.86</v>
      </c>
      <c r="Q138" s="25">
        <v>1.85</v>
      </c>
      <c r="R138" s="25">
        <v>12.48</v>
      </c>
      <c r="S138" s="25">
        <v>15.99</v>
      </c>
      <c r="T138" s="25">
        <v>0</v>
      </c>
      <c r="U138" s="25">
        <v>9.61</v>
      </c>
      <c r="V138" s="18">
        <v>0</v>
      </c>
      <c r="W138" s="6" t="s">
        <v>34</v>
      </c>
      <c r="X138" s="5">
        <v>114418189821</v>
      </c>
      <c r="Y138" s="5">
        <v>45008780944</v>
      </c>
      <c r="Z138" s="5" t="s">
        <v>7980</v>
      </c>
      <c r="AA138" s="5" t="e">
        <f>VLOOKUP(J138, sku!B:C, 2, FALSE)</f>
        <v>#N/A</v>
      </c>
      <c r="AB138" s="3" t="e">
        <f>VLOOKUP(J138, sku!B:BM, 64, FALSE)</f>
        <v>#N/A</v>
      </c>
      <c r="AC138" s="3" t="str">
        <f>LEFT(pedidos[[#This Row],[SKU]],3)</f>
        <v>186</v>
      </c>
      <c r="AD138" s="36" t="str" cm="1">
        <f t="array" aca="1" ref="AD138" ca="1">IFERROR(
  INDEX(
    montadora[Montadora],
    MATCH(TRUE,LEFT(#REF!,NÚCARACT(montadora[SKU Parcial]))=montadora[SKU Parcial],0)
  ),
  ""
)</f>
        <v/>
      </c>
    </row>
    <row r="139" spans="1:30" customFormat="1" x14ac:dyDescent="0.25">
      <c r="A139" s="6" t="s">
        <v>5333</v>
      </c>
      <c r="B139" s="6" t="s">
        <v>36</v>
      </c>
      <c r="C139" s="6" t="s">
        <v>5334</v>
      </c>
      <c r="D139" s="6" t="s">
        <v>27</v>
      </c>
      <c r="E139" s="6" t="s">
        <v>5331</v>
      </c>
      <c r="F139" s="6" t="s">
        <v>5332</v>
      </c>
      <c r="G139" s="6" t="s">
        <v>11228</v>
      </c>
      <c r="H139" s="12" t="s">
        <v>30</v>
      </c>
      <c r="I139" s="6" t="s">
        <v>36</v>
      </c>
      <c r="J139" s="6">
        <v>186802605373</v>
      </c>
      <c r="K139" s="14">
        <v>45833</v>
      </c>
      <c r="L139" s="12" t="s">
        <v>33</v>
      </c>
      <c r="M139" s="25">
        <v>49.8</v>
      </c>
      <c r="N139" s="12">
        <v>1</v>
      </c>
      <c r="O139" s="25">
        <v>65.790000000000006</v>
      </c>
      <c r="P139" s="25">
        <v>25.86</v>
      </c>
      <c r="Q139" s="25">
        <v>1.85</v>
      </c>
      <c r="R139" s="25">
        <v>12.48</v>
      </c>
      <c r="S139" s="25">
        <v>15.99</v>
      </c>
      <c r="T139" s="25">
        <v>0</v>
      </c>
      <c r="U139" s="25">
        <v>9.61</v>
      </c>
      <c r="V139" s="18">
        <v>0</v>
      </c>
      <c r="W139" s="6" t="s">
        <v>34</v>
      </c>
      <c r="X139" s="5">
        <v>115801504909</v>
      </c>
      <c r="Y139" s="5">
        <v>45068651334</v>
      </c>
      <c r="Z139" s="5" t="s">
        <v>7980</v>
      </c>
      <c r="AA139" s="5" t="e">
        <f>VLOOKUP(J139, sku!B:C, 2, FALSE)</f>
        <v>#N/A</v>
      </c>
      <c r="AB139" s="3" t="e">
        <f>VLOOKUP(J139, sku!B:BM, 64, FALSE)</f>
        <v>#N/A</v>
      </c>
      <c r="AC139" s="3" t="str">
        <f>LEFT(pedidos[[#This Row],[SKU]],3)</f>
        <v>186</v>
      </c>
      <c r="AD139" s="36" t="str" cm="1">
        <f t="array" aca="1" ref="AD139" ca="1">IFERROR(
  INDEX(
    montadora[Montadora],
    MATCH(TRUE,LEFT(#REF!,NÚCARACT(montadora[SKU Parcial]))=montadora[SKU Parcial],0)
  ),
  ""
)</f>
        <v/>
      </c>
    </row>
    <row r="140" spans="1:30" customFormat="1" x14ac:dyDescent="0.25">
      <c r="A140" s="6" t="s">
        <v>5335</v>
      </c>
      <c r="B140" s="6" t="s">
        <v>36</v>
      </c>
      <c r="C140" s="6" t="s">
        <v>933</v>
      </c>
      <c r="D140" s="6" t="s">
        <v>27</v>
      </c>
      <c r="E140" s="6" t="s">
        <v>5331</v>
      </c>
      <c r="F140" s="6" t="s">
        <v>5332</v>
      </c>
      <c r="G140" s="6" t="s">
        <v>11228</v>
      </c>
      <c r="H140" s="12" t="s">
        <v>30</v>
      </c>
      <c r="I140" s="6" t="s">
        <v>36</v>
      </c>
      <c r="J140" s="6">
        <v>186802605373</v>
      </c>
      <c r="K140" s="14">
        <v>45835</v>
      </c>
      <c r="L140" s="12" t="s">
        <v>33</v>
      </c>
      <c r="M140" s="25">
        <v>49.8</v>
      </c>
      <c r="N140" s="12">
        <v>1</v>
      </c>
      <c r="O140" s="25">
        <v>65.790000000000006</v>
      </c>
      <c r="P140" s="25">
        <v>25.86</v>
      </c>
      <c r="Q140" s="25">
        <v>1.85</v>
      </c>
      <c r="R140" s="25">
        <v>12.48</v>
      </c>
      <c r="S140" s="25">
        <v>15.99</v>
      </c>
      <c r="T140" s="25">
        <v>0</v>
      </c>
      <c r="U140" s="25">
        <v>9.61</v>
      </c>
      <c r="V140" s="18">
        <v>0</v>
      </c>
      <c r="W140" s="6" t="s">
        <v>89</v>
      </c>
      <c r="X140" s="5">
        <v>116522145810</v>
      </c>
      <c r="Y140" s="5">
        <v>45079532800</v>
      </c>
      <c r="Z140" s="5" t="s">
        <v>7980</v>
      </c>
      <c r="AA140" s="5" t="e">
        <f>VLOOKUP(J140, sku!B:C, 2, FALSE)</f>
        <v>#N/A</v>
      </c>
      <c r="AB140" s="3" t="e">
        <f>VLOOKUP(J140, sku!B:BM, 64, FALSE)</f>
        <v>#N/A</v>
      </c>
      <c r="AC140" s="3" t="str">
        <f>LEFT(pedidos[[#This Row],[SKU]],3)</f>
        <v>186</v>
      </c>
      <c r="AD140" s="36" t="str" cm="1">
        <f t="array" aca="1" ref="AD140" ca="1">IFERROR(
  INDEX(
    montadora[Montadora],
    MATCH(TRUE,LEFT(#REF!,NÚCARACT(montadora[SKU Parcial]))=montadora[SKU Parcial],0)
  ),
  ""
)</f>
        <v/>
      </c>
    </row>
    <row r="141" spans="1:30" customFormat="1" x14ac:dyDescent="0.25">
      <c r="A141" s="1" t="s">
        <v>5814</v>
      </c>
      <c r="B141" s="1" t="s">
        <v>36</v>
      </c>
      <c r="C141" s="1" t="s">
        <v>5815</v>
      </c>
      <c r="D141" s="1" t="s">
        <v>358</v>
      </c>
      <c r="E141" s="1" t="s">
        <v>5816</v>
      </c>
      <c r="F141" s="1" t="s">
        <v>5817</v>
      </c>
      <c r="G141" s="6" t="s">
        <v>11227</v>
      </c>
      <c r="H141" s="13" t="s">
        <v>30</v>
      </c>
      <c r="I141" s="1" t="s">
        <v>36</v>
      </c>
      <c r="J141" s="1" t="s">
        <v>14054</v>
      </c>
      <c r="K141" s="15">
        <v>45788</v>
      </c>
      <c r="L141" s="11" t="s">
        <v>11229</v>
      </c>
      <c r="M141" s="26">
        <v>1027.8</v>
      </c>
      <c r="N141" s="13">
        <v>1</v>
      </c>
      <c r="O141" s="26">
        <v>1092.7</v>
      </c>
      <c r="P141" s="26">
        <v>0</v>
      </c>
      <c r="Q141" s="26">
        <v>78.22</v>
      </c>
      <c r="R141" s="26">
        <v>123.34</v>
      </c>
      <c r="S141" s="26">
        <v>64.900000000000006</v>
      </c>
      <c r="T141" s="26">
        <v>98.95</v>
      </c>
      <c r="U141" s="26">
        <v>727.29</v>
      </c>
      <c r="V141" s="17">
        <v>0.70760000000000001</v>
      </c>
      <c r="W141" s="1" t="s">
        <v>34</v>
      </c>
      <c r="X141" s="3"/>
      <c r="Y141" s="3"/>
      <c r="Z141" s="5" t="s">
        <v>7980</v>
      </c>
      <c r="AA141" s="5" t="str">
        <f>VLOOKUP(J141, sku!B:C, 2, FALSE)</f>
        <v>Rack de Teto - L World - 1 Gradeado Médio 100 X 80 X 12cm - Fiat - [662] Uno 4/Pts 1996 A 2013 - Preto</v>
      </c>
      <c r="AB141" s="3" t="str">
        <f>VLOOKUP(J141, sku!B:BM, 64, FALSE)</f>
        <v>Revenda</v>
      </c>
      <c r="AC141" s="3" t="str">
        <f>LEFT(pedidos[[#This Row],[SKU]],3)</f>
        <v>1XG</v>
      </c>
      <c r="AD141" s="36" t="str" cm="1">
        <f t="array" aca="1" ref="AD141" ca="1">IFERROR(
  INDEX(
    montadora[Montadora],
    MATCH(TRUE,LEFT(#REF!,NÚCARACT(montadora[SKU Parcial]))=montadora[SKU Parcial],0)
  ),
  ""
)</f>
        <v/>
      </c>
    </row>
    <row r="142" spans="1:30" x14ac:dyDescent="0.25">
      <c r="A142" s="42" t="s">
        <v>10297</v>
      </c>
      <c r="B142" s="42"/>
      <c r="C142" s="42"/>
      <c r="D142" s="42"/>
      <c r="E142" s="42">
        <v>23498163423</v>
      </c>
      <c r="F142" s="42" t="s">
        <v>10133</v>
      </c>
      <c r="G142" s="42" t="s">
        <v>11228</v>
      </c>
      <c r="H142" s="12"/>
      <c r="I142" s="42"/>
      <c r="J142" s="42" t="s">
        <v>2612</v>
      </c>
      <c r="K142" s="14">
        <v>45831</v>
      </c>
      <c r="L142" s="12" t="s">
        <v>8443</v>
      </c>
      <c r="M142" s="44">
        <v>21.8</v>
      </c>
      <c r="N142" s="12">
        <v>1</v>
      </c>
      <c r="O142" s="44">
        <v>21.8</v>
      </c>
      <c r="P142" s="44">
        <v>8.66</v>
      </c>
      <c r="Q142" s="44">
        <v>0.81</v>
      </c>
      <c r="R142" s="44">
        <v>8.36</v>
      </c>
      <c r="S142" s="44">
        <v>0</v>
      </c>
      <c r="T142" s="44">
        <v>0</v>
      </c>
      <c r="U142" s="44">
        <v>3.97</v>
      </c>
      <c r="V142" s="18">
        <v>0.18210000000000001</v>
      </c>
      <c r="W142" s="42" t="s">
        <v>34</v>
      </c>
      <c r="X142" s="43"/>
      <c r="Y142" s="43"/>
      <c r="Z142" s="43" t="s">
        <v>8442</v>
      </c>
      <c r="AA142" s="43" t="str">
        <f>VLOOKUP(J142, sku!B:C, 2, FALSE)</f>
        <v>Barra Descontaminante 50g</v>
      </c>
      <c r="AB142" s="45" t="str">
        <f>VLOOKUP(J142, sku!B:BM, 64, FALSE)</f>
        <v>Revenda</v>
      </c>
      <c r="AC142" s="45" t="str">
        <f>LEFT(pedidos[[#This Row],[SKU]],3)</f>
        <v>VT2</v>
      </c>
      <c r="AD142" s="36" t="str" cm="1">
        <f t="array" aca="1" ref="AD142" ca="1">IFERROR(
  INDEX(
    montadora[Montadora],
    MATCH(TRUE,LEFT(J584,NÚCARACT(montadora[SKU Parcial]))=montadora[SKU Parcial],0)
  ),
  ""
)</f>
        <v/>
      </c>
    </row>
    <row r="143" spans="1:30" customFormat="1" x14ac:dyDescent="0.25">
      <c r="A143" s="1" t="s">
        <v>5668</v>
      </c>
      <c r="B143" s="1" t="s">
        <v>36</v>
      </c>
      <c r="C143" s="1" t="s">
        <v>1204</v>
      </c>
      <c r="D143" s="1" t="s">
        <v>27</v>
      </c>
      <c r="E143" s="1" t="s">
        <v>2610</v>
      </c>
      <c r="F143" s="1" t="s">
        <v>2611</v>
      </c>
      <c r="G143" s="6" t="s">
        <v>11227</v>
      </c>
      <c r="H143" s="13" t="s">
        <v>30</v>
      </c>
      <c r="I143" s="1" t="s">
        <v>36</v>
      </c>
      <c r="J143" s="1" t="s">
        <v>2612</v>
      </c>
      <c r="K143" s="15">
        <v>45814</v>
      </c>
      <c r="L143" s="11" t="s">
        <v>11229</v>
      </c>
      <c r="M143" s="26">
        <v>22.7</v>
      </c>
      <c r="N143" s="13">
        <v>1</v>
      </c>
      <c r="O143" s="26">
        <v>32.69</v>
      </c>
      <c r="P143" s="26">
        <v>8.66</v>
      </c>
      <c r="Q143" s="26">
        <v>1.87</v>
      </c>
      <c r="R143" s="26">
        <v>9.1999999999999993</v>
      </c>
      <c r="S143" s="26">
        <v>9.99</v>
      </c>
      <c r="T143" s="26">
        <v>0</v>
      </c>
      <c r="U143" s="26">
        <v>2.97</v>
      </c>
      <c r="V143" s="17">
        <v>0.1308</v>
      </c>
      <c r="W143" s="1" t="s">
        <v>34</v>
      </c>
      <c r="X143" s="3"/>
      <c r="Y143" s="3"/>
      <c r="Z143" s="5" t="s">
        <v>7980</v>
      </c>
      <c r="AA143" s="5" t="str">
        <f>VLOOKUP(J143, sku!B:C, 2, FALSE)</f>
        <v>Barra Descontaminante 50g</v>
      </c>
      <c r="AB143" s="3" t="str">
        <f>VLOOKUP(J143, sku!B:BM, 64, FALSE)</f>
        <v>Revenda</v>
      </c>
      <c r="AC143" s="3" t="str">
        <f>LEFT(pedidos[[#This Row],[SKU]],3)</f>
        <v>VT2</v>
      </c>
      <c r="AD143" s="36" t="str" cm="1">
        <f t="array" aca="1" ref="AD143" ca="1">IFERROR(
  INDEX(
    montadora[Montadora],
    MATCH(TRUE,LEFT(J586,NÚCARACT(montadora[SKU Parcial]))=montadora[SKU Parcial],0)
  ),
  ""
)</f>
        <v/>
      </c>
    </row>
    <row r="144" spans="1:30" x14ac:dyDescent="0.25">
      <c r="A144" s="42" t="s">
        <v>9492</v>
      </c>
      <c r="B144" s="42">
        <v>23498163423</v>
      </c>
      <c r="C144" s="42"/>
      <c r="D144" s="42"/>
      <c r="E144" s="42"/>
      <c r="F144" s="42" t="s">
        <v>10133</v>
      </c>
      <c r="G144" s="42" t="s">
        <v>11228</v>
      </c>
      <c r="H144" s="12"/>
      <c r="I144" s="42"/>
      <c r="J144" s="42" t="s">
        <v>2612</v>
      </c>
      <c r="K144" s="14">
        <v>45793</v>
      </c>
      <c r="L144" s="12" t="s">
        <v>8443</v>
      </c>
      <c r="M144" s="44">
        <v>21.8</v>
      </c>
      <c r="N144" s="12">
        <v>1</v>
      </c>
      <c r="O144" s="44">
        <v>21.8</v>
      </c>
      <c r="P144" s="44">
        <v>8.66</v>
      </c>
      <c r="Q144" s="44">
        <v>0.73</v>
      </c>
      <c r="R144" s="44">
        <v>8.36</v>
      </c>
      <c r="S144" s="44">
        <v>0</v>
      </c>
      <c r="T144" s="44">
        <v>0</v>
      </c>
      <c r="U144" s="44">
        <v>4.05</v>
      </c>
      <c r="V144" s="18">
        <v>0</v>
      </c>
      <c r="W144" s="42" t="s">
        <v>34</v>
      </c>
      <c r="X144" s="43"/>
      <c r="Y144" s="43"/>
      <c r="Z144" s="43" t="s">
        <v>8442</v>
      </c>
      <c r="AA144" s="43" t="str">
        <f>VLOOKUP(J144, sku!B:C, 2, FALSE)</f>
        <v>Barra Descontaminante 50g</v>
      </c>
      <c r="AB144" s="45" t="str">
        <f>VLOOKUP(J144, sku!B:BM, 64, FALSE)</f>
        <v>Revenda</v>
      </c>
      <c r="AC144" s="45" t="str">
        <f>LEFT(pedidos[[#This Row],[SKU]],3)</f>
        <v>VT2</v>
      </c>
      <c r="AD144" s="36" t="str" cm="1">
        <f t="array" aca="1" ref="AD144" ca="1">IFERROR(
  INDEX(
    montadora[Montadora],
    MATCH(TRUE,LEFT(J587,NÚCARACT(montadora[SKU Parcial]))=montadora[SKU Parcial],0)
  ),
  ""
)</f>
        <v/>
      </c>
    </row>
    <row r="145" spans="1:30" x14ac:dyDescent="0.25">
      <c r="A145" s="42" t="s">
        <v>9636</v>
      </c>
      <c r="B145" s="42">
        <v>23498163423</v>
      </c>
      <c r="C145" s="42"/>
      <c r="D145" s="42"/>
      <c r="E145" s="42"/>
      <c r="F145" s="42" t="s">
        <v>10133</v>
      </c>
      <c r="G145" s="42" t="s">
        <v>11228</v>
      </c>
      <c r="H145" s="12"/>
      <c r="I145" s="42"/>
      <c r="J145" s="42" t="s">
        <v>2612</v>
      </c>
      <c r="K145" s="14">
        <v>45789</v>
      </c>
      <c r="L145" s="12" t="s">
        <v>8443</v>
      </c>
      <c r="M145" s="44">
        <v>21.8</v>
      </c>
      <c r="N145" s="12">
        <v>1</v>
      </c>
      <c r="O145" s="44">
        <v>21.8</v>
      </c>
      <c r="P145" s="44">
        <v>8.66</v>
      </c>
      <c r="Q145" s="44">
        <v>0.73</v>
      </c>
      <c r="R145" s="44">
        <v>8.36</v>
      </c>
      <c r="S145" s="44">
        <v>0</v>
      </c>
      <c r="T145" s="44">
        <v>0</v>
      </c>
      <c r="U145" s="44">
        <v>4.05</v>
      </c>
      <c r="V145" s="18">
        <v>0</v>
      </c>
      <c r="W145" s="42" t="s">
        <v>34</v>
      </c>
      <c r="X145" s="43"/>
      <c r="Y145" s="43"/>
      <c r="Z145" s="43" t="s">
        <v>8442</v>
      </c>
      <c r="AA145" s="43" t="str">
        <f>VLOOKUP(J145, sku!B:C, 2, FALSE)</f>
        <v>Barra Descontaminante 50g</v>
      </c>
      <c r="AB145" s="45" t="str">
        <f>VLOOKUP(J145, sku!B:BM, 64, FALSE)</f>
        <v>Revenda</v>
      </c>
      <c r="AC145" s="45" t="str">
        <f>LEFT(pedidos[[#This Row],[SKU]],3)</f>
        <v>VT2</v>
      </c>
      <c r="AD145" s="36" t="str" cm="1">
        <f t="array" aca="1" ref="AD145" ca="1">IFERROR(
  INDEX(
    montadora[Montadora],
    MATCH(TRUE,LEFT(J588,NÚCARACT(montadora[SKU Parcial]))=montadora[SKU Parcial],0)
  ),
  ""
)</f>
        <v/>
      </c>
    </row>
    <row r="146" spans="1:30" x14ac:dyDescent="0.25">
      <c r="A146" s="42" t="s">
        <v>9685</v>
      </c>
      <c r="B146" s="42">
        <v>23498163423</v>
      </c>
      <c r="C146" s="42"/>
      <c r="D146" s="42"/>
      <c r="E146" s="42"/>
      <c r="F146" s="42" t="s">
        <v>10133</v>
      </c>
      <c r="G146" s="42" t="s">
        <v>11228</v>
      </c>
      <c r="H146" s="12"/>
      <c r="I146" s="42"/>
      <c r="J146" s="42" t="s">
        <v>2612</v>
      </c>
      <c r="K146" s="14">
        <v>45787</v>
      </c>
      <c r="L146" s="12" t="s">
        <v>8443</v>
      </c>
      <c r="M146" s="44">
        <v>21.8</v>
      </c>
      <c r="N146" s="12">
        <v>1</v>
      </c>
      <c r="O146" s="44">
        <v>21.8</v>
      </c>
      <c r="P146" s="44">
        <v>8.66</v>
      </c>
      <c r="Q146" s="44">
        <v>0.73</v>
      </c>
      <c r="R146" s="44">
        <v>8.31</v>
      </c>
      <c r="S146" s="44">
        <v>0</v>
      </c>
      <c r="T146" s="44">
        <v>0</v>
      </c>
      <c r="U146" s="44">
        <v>3.88</v>
      </c>
      <c r="V146" s="18">
        <v>0</v>
      </c>
      <c r="W146" s="42" t="s">
        <v>34</v>
      </c>
      <c r="X146" s="43"/>
      <c r="Y146" s="43"/>
      <c r="Z146" s="43" t="s">
        <v>8442</v>
      </c>
      <c r="AA146" s="43" t="str">
        <f>VLOOKUP(J146, sku!B:C, 2, FALSE)</f>
        <v>Barra Descontaminante 50g</v>
      </c>
      <c r="AB146" s="45" t="str">
        <f>VLOOKUP(J146, sku!B:BM, 64, FALSE)</f>
        <v>Revenda</v>
      </c>
      <c r="AC146" s="45" t="str">
        <f>LEFT(pedidos[[#This Row],[SKU]],3)</f>
        <v>VT2</v>
      </c>
      <c r="AD146" s="36" t="str" cm="1">
        <f t="array" aca="1" ref="AD146" ca="1">IFERROR(
  INDEX(
    montadora[Montadora],
    MATCH(TRUE,LEFT(J589,NÚCARACT(montadora[SKU Parcial]))=montadora[SKU Parcial],0)
  ),
  ""
)</f>
        <v/>
      </c>
    </row>
    <row r="147" spans="1:30" x14ac:dyDescent="0.25">
      <c r="A147" s="42" t="s">
        <v>10647</v>
      </c>
      <c r="B147" s="42"/>
      <c r="C147" s="42"/>
      <c r="D147" s="42"/>
      <c r="E147" s="42">
        <v>22998159315</v>
      </c>
      <c r="F147" s="42" t="s">
        <v>8353</v>
      </c>
      <c r="G147" s="42" t="s">
        <v>11228</v>
      </c>
      <c r="H147" s="12"/>
      <c r="I147" s="42"/>
      <c r="J147" s="42" t="s">
        <v>100</v>
      </c>
      <c r="K147" s="14">
        <v>45812</v>
      </c>
      <c r="L147" s="12" t="s">
        <v>8443</v>
      </c>
      <c r="M147" s="44">
        <v>49.8</v>
      </c>
      <c r="N147" s="12">
        <v>1</v>
      </c>
      <c r="O147" s="44">
        <v>49.8</v>
      </c>
      <c r="P147" s="44">
        <v>8.84</v>
      </c>
      <c r="Q147" s="44">
        <v>1.85</v>
      </c>
      <c r="R147" s="44">
        <v>13.96</v>
      </c>
      <c r="S147" s="44">
        <v>0</v>
      </c>
      <c r="T147" s="44">
        <v>0</v>
      </c>
      <c r="U147" s="44">
        <v>25.15</v>
      </c>
      <c r="V147" s="18">
        <v>0.505</v>
      </c>
      <c r="W147" s="42" t="s">
        <v>34</v>
      </c>
      <c r="X147" s="43"/>
      <c r="Y147" s="43"/>
      <c r="Z147" s="43" t="s">
        <v>8442</v>
      </c>
      <c r="AA147" s="43" t="str">
        <f>VLOOKUP(J147, sku!B:C, 2, FALSE)</f>
        <v>Trava Disco De Freio Bicicleta - Prata</v>
      </c>
      <c r="AB147" s="45" t="str">
        <f>VLOOKUP(J147, sku!B:BM, 64, FALSE)</f>
        <v>Importação</v>
      </c>
      <c r="AC147" s="45" t="str">
        <f>LEFT(pedidos[[#This Row],[SKU]],3)</f>
        <v>ET0</v>
      </c>
      <c r="AD147" s="36" t="str" cm="1">
        <f t="array" aca="1" ref="AD147" ca="1">IFERROR(
  INDEX(
    montadora[Montadora],
    MATCH(TRUE,LEFT(J590,NÚCARACT(montadora[SKU Parcial]))=montadora[SKU Parcial],0)
  ),
  ""
)</f>
        <v/>
      </c>
    </row>
    <row r="148" spans="1:30" x14ac:dyDescent="0.25">
      <c r="A148" s="42" t="s">
        <v>10681</v>
      </c>
      <c r="B148" s="42"/>
      <c r="C148" s="42"/>
      <c r="D148" s="42"/>
      <c r="E148" s="42">
        <v>22998159315</v>
      </c>
      <c r="F148" s="42" t="s">
        <v>8353</v>
      </c>
      <c r="G148" s="42" t="s">
        <v>11228</v>
      </c>
      <c r="H148" s="12"/>
      <c r="I148" s="42"/>
      <c r="J148" s="42" t="s">
        <v>100</v>
      </c>
      <c r="K148" s="14">
        <v>45809</v>
      </c>
      <c r="L148" s="12" t="s">
        <v>8443</v>
      </c>
      <c r="M148" s="44">
        <v>49.8</v>
      </c>
      <c r="N148" s="12">
        <v>1</v>
      </c>
      <c r="O148" s="44">
        <v>49.8</v>
      </c>
      <c r="P148" s="44">
        <v>8.84</v>
      </c>
      <c r="Q148" s="44">
        <v>1.85</v>
      </c>
      <c r="R148" s="44">
        <v>13.96</v>
      </c>
      <c r="S148" s="44">
        <v>0</v>
      </c>
      <c r="T148" s="44">
        <v>0</v>
      </c>
      <c r="U148" s="44">
        <v>25.15</v>
      </c>
      <c r="V148" s="18">
        <v>0.505</v>
      </c>
      <c r="W148" s="42" t="s">
        <v>34</v>
      </c>
      <c r="X148" s="43"/>
      <c r="Y148" s="43"/>
      <c r="Z148" s="43" t="s">
        <v>8442</v>
      </c>
      <c r="AA148" s="43" t="str">
        <f>VLOOKUP(J148, sku!B:C, 2, FALSE)</f>
        <v>Trava Disco De Freio Bicicleta - Prata</v>
      </c>
      <c r="AB148" s="45" t="str">
        <f>VLOOKUP(J148, sku!B:BM, 64, FALSE)</f>
        <v>Importação</v>
      </c>
      <c r="AC148" s="45" t="str">
        <f>LEFT(pedidos[[#This Row],[SKU]],3)</f>
        <v>ET0</v>
      </c>
      <c r="AD148" s="36" t="str" cm="1">
        <f t="array" aca="1" ref="AD148" ca="1">IFERROR(
  INDEX(
    montadora[Montadora],
    MATCH(TRUE,LEFT(J591,NÚCARACT(montadora[SKU Parcial]))=montadora[SKU Parcial],0)
  ),
  ""
)</f>
        <v/>
      </c>
    </row>
    <row r="149" spans="1:30" x14ac:dyDescent="0.25">
      <c r="A149" s="42" t="s">
        <v>10674</v>
      </c>
      <c r="B149" s="42"/>
      <c r="C149" s="42"/>
      <c r="D149" s="42"/>
      <c r="E149" s="42">
        <v>22398135048</v>
      </c>
      <c r="F149" s="42" t="s">
        <v>8354</v>
      </c>
      <c r="G149" s="42" t="s">
        <v>11228</v>
      </c>
      <c r="H149" s="12"/>
      <c r="I149" s="42"/>
      <c r="J149" s="42" t="s">
        <v>100</v>
      </c>
      <c r="K149" s="14">
        <v>45810</v>
      </c>
      <c r="L149" s="12" t="s">
        <v>8443</v>
      </c>
      <c r="M149" s="44">
        <v>48.8</v>
      </c>
      <c r="N149" s="12">
        <v>1</v>
      </c>
      <c r="O149" s="44">
        <v>48.8</v>
      </c>
      <c r="P149" s="44">
        <v>8.84</v>
      </c>
      <c r="Q149" s="44">
        <v>1.82</v>
      </c>
      <c r="R149" s="44">
        <v>13.76</v>
      </c>
      <c r="S149" s="44">
        <v>0</v>
      </c>
      <c r="T149" s="44">
        <v>0</v>
      </c>
      <c r="U149" s="44">
        <v>24.38</v>
      </c>
      <c r="V149" s="18">
        <v>0.49969999999999998</v>
      </c>
      <c r="W149" s="42" t="s">
        <v>34</v>
      </c>
      <c r="X149" s="43"/>
      <c r="Y149" s="43"/>
      <c r="Z149" s="43" t="s">
        <v>8442</v>
      </c>
      <c r="AA149" s="43" t="str">
        <f>VLOOKUP(J149, sku!B:C, 2, FALSE)</f>
        <v>Trava Disco De Freio Bicicleta - Prata</v>
      </c>
      <c r="AB149" s="45" t="str">
        <f>VLOOKUP(J149, sku!B:BM, 64, FALSE)</f>
        <v>Importação</v>
      </c>
      <c r="AC149" s="45" t="str">
        <f>LEFT(pedidos[[#This Row],[SKU]],3)</f>
        <v>ET0</v>
      </c>
      <c r="AD149" s="36" t="str" cm="1">
        <f t="array" aca="1" ref="AD149" ca="1">IFERROR(
  INDEX(
    montadora[Montadora],
    MATCH(TRUE,LEFT(J592,NÚCARACT(montadora[SKU Parcial]))=montadora[SKU Parcial],0)
  ),
  ""
)</f>
        <v/>
      </c>
    </row>
    <row r="150" spans="1:30" x14ac:dyDescent="0.25">
      <c r="A150" s="42" t="s">
        <v>10250</v>
      </c>
      <c r="B150" s="42"/>
      <c r="C150" s="42"/>
      <c r="D150" s="42"/>
      <c r="E150" s="42">
        <v>22398135048</v>
      </c>
      <c r="F150" s="42" t="s">
        <v>8354</v>
      </c>
      <c r="G150" s="42" t="s">
        <v>11228</v>
      </c>
      <c r="H150" s="12"/>
      <c r="I150" s="42"/>
      <c r="J150" s="42" t="s">
        <v>100</v>
      </c>
      <c r="K150" s="14">
        <v>45833</v>
      </c>
      <c r="L150" s="12" t="s">
        <v>8443</v>
      </c>
      <c r="M150" s="44">
        <v>47.8</v>
      </c>
      <c r="N150" s="12">
        <v>1</v>
      </c>
      <c r="O150" s="44">
        <v>47.8</v>
      </c>
      <c r="P150" s="44">
        <v>8.84</v>
      </c>
      <c r="Q150" s="44">
        <v>1.78</v>
      </c>
      <c r="R150" s="44">
        <v>13.56</v>
      </c>
      <c r="S150" s="44">
        <v>0</v>
      </c>
      <c r="T150" s="44">
        <v>0</v>
      </c>
      <c r="U150" s="44">
        <v>23.62</v>
      </c>
      <c r="V150" s="18">
        <v>0.49419999999999997</v>
      </c>
      <c r="W150" s="42" t="s">
        <v>34</v>
      </c>
      <c r="X150" s="43"/>
      <c r="Y150" s="43"/>
      <c r="Z150" s="43" t="s">
        <v>8442</v>
      </c>
      <c r="AA150" s="43" t="str">
        <f>VLOOKUP(J150, sku!B:C, 2, FALSE)</f>
        <v>Trava Disco De Freio Bicicleta - Prata</v>
      </c>
      <c r="AB150" s="45" t="str">
        <f>VLOOKUP(J150, sku!B:BM, 64, FALSE)</f>
        <v>Importação</v>
      </c>
      <c r="AC150" s="45" t="str">
        <f>LEFT(pedidos[[#This Row],[SKU]],3)</f>
        <v>ET0</v>
      </c>
      <c r="AD150" s="36" t="str" cm="1">
        <f t="array" aca="1" ref="AD150" ca="1">IFERROR(
  INDEX(
    montadora[Montadora],
    MATCH(TRUE,LEFT(J600,NÚCARACT(montadora[SKU Parcial]))=montadora[SKU Parcial],0)
  ),
  ""
)</f>
        <v/>
      </c>
    </row>
    <row r="151" spans="1:30" x14ac:dyDescent="0.25">
      <c r="A151" s="42" t="s">
        <v>10251</v>
      </c>
      <c r="B151" s="42"/>
      <c r="C151" s="42"/>
      <c r="D151" s="42"/>
      <c r="E151" s="42">
        <v>22398135048</v>
      </c>
      <c r="F151" s="42" t="s">
        <v>8354</v>
      </c>
      <c r="G151" s="42" t="s">
        <v>11228</v>
      </c>
      <c r="H151" s="12"/>
      <c r="I151" s="42"/>
      <c r="J151" s="42" t="s">
        <v>100</v>
      </c>
      <c r="K151" s="14">
        <v>45833</v>
      </c>
      <c r="L151" s="12" t="s">
        <v>8443</v>
      </c>
      <c r="M151" s="44">
        <v>47.8</v>
      </c>
      <c r="N151" s="12">
        <v>1</v>
      </c>
      <c r="O151" s="44">
        <v>51.67</v>
      </c>
      <c r="P151" s="44">
        <v>8.84</v>
      </c>
      <c r="Q151" s="44">
        <v>1.78</v>
      </c>
      <c r="R151" s="44">
        <v>13.56</v>
      </c>
      <c r="S151" s="44">
        <v>3.87</v>
      </c>
      <c r="T151" s="44">
        <v>0</v>
      </c>
      <c r="U151" s="44">
        <v>23.62</v>
      </c>
      <c r="V151" s="18">
        <v>0.49419999999999997</v>
      </c>
      <c r="W151" s="42" t="s">
        <v>34</v>
      </c>
      <c r="X151" s="43"/>
      <c r="Y151" s="43"/>
      <c r="Z151" s="43" t="s">
        <v>8442</v>
      </c>
      <c r="AA151" s="43" t="str">
        <f>VLOOKUP(J151, sku!B:C, 2, FALSE)</f>
        <v>Trava Disco De Freio Bicicleta - Prata</v>
      </c>
      <c r="AB151" s="45" t="str">
        <f>VLOOKUP(J151, sku!B:BM, 64, FALSE)</f>
        <v>Importação</v>
      </c>
      <c r="AC151" s="45" t="str">
        <f>LEFT(pedidos[[#This Row],[SKU]],3)</f>
        <v>ET0</v>
      </c>
      <c r="AD151" s="36" t="str" cm="1">
        <f t="array" aca="1" ref="AD151" ca="1">IFERROR(
  INDEX(
    montadora[Montadora],
    MATCH(TRUE,LEFT(J601,NÚCARACT(montadora[SKU Parcial]))=montadora[SKU Parcial],0)
  ),
  ""
)</f>
        <v/>
      </c>
    </row>
    <row r="152" spans="1:30" x14ac:dyDescent="0.25">
      <c r="A152" s="42" t="s">
        <v>10276</v>
      </c>
      <c r="B152" s="42"/>
      <c r="C152" s="42"/>
      <c r="D152" s="42"/>
      <c r="E152" s="42">
        <v>22398135048</v>
      </c>
      <c r="F152" s="42" t="s">
        <v>8354</v>
      </c>
      <c r="G152" s="42" t="s">
        <v>11228</v>
      </c>
      <c r="H152" s="12"/>
      <c r="I152" s="42"/>
      <c r="J152" s="42" t="s">
        <v>100</v>
      </c>
      <c r="K152" s="14">
        <v>45832</v>
      </c>
      <c r="L152" s="12" t="s">
        <v>8443</v>
      </c>
      <c r="M152" s="44">
        <v>47.8</v>
      </c>
      <c r="N152" s="12">
        <v>1</v>
      </c>
      <c r="O152" s="44">
        <v>47.8</v>
      </c>
      <c r="P152" s="44">
        <v>8.84</v>
      </c>
      <c r="Q152" s="44">
        <v>1.78</v>
      </c>
      <c r="R152" s="44">
        <v>13.56</v>
      </c>
      <c r="S152" s="44">
        <v>0</v>
      </c>
      <c r="T152" s="44">
        <v>0</v>
      </c>
      <c r="U152" s="44">
        <v>23.62</v>
      </c>
      <c r="V152" s="18">
        <v>0.49419999999999997</v>
      </c>
      <c r="W152" s="42" t="s">
        <v>34</v>
      </c>
      <c r="X152" s="43"/>
      <c r="Y152" s="43"/>
      <c r="Z152" s="43" t="s">
        <v>8442</v>
      </c>
      <c r="AA152" s="43" t="str">
        <f>VLOOKUP(J152, sku!B:C, 2, FALSE)</f>
        <v>Trava Disco De Freio Bicicleta - Prata</v>
      </c>
      <c r="AB152" s="45" t="str">
        <f>VLOOKUP(J152, sku!B:BM, 64, FALSE)</f>
        <v>Importação</v>
      </c>
      <c r="AC152" s="45" t="str">
        <f>LEFT(pedidos[[#This Row],[SKU]],3)</f>
        <v>ET0</v>
      </c>
      <c r="AD152" s="36" t="str" cm="1">
        <f t="array" aca="1" ref="AD152" ca="1">IFERROR(
  INDEX(
    montadora[Montadora],
    MATCH(TRUE,LEFT(J602,NÚCARACT(montadora[SKU Parcial]))=montadora[SKU Parcial],0)
  ),
  ""
)</f>
        <v/>
      </c>
    </row>
    <row r="153" spans="1:30" x14ac:dyDescent="0.25">
      <c r="A153" s="42" t="s">
        <v>10329</v>
      </c>
      <c r="B153" s="42"/>
      <c r="C153" s="42"/>
      <c r="D153" s="42"/>
      <c r="E153" s="42">
        <v>22398135048</v>
      </c>
      <c r="F153" s="42" t="s">
        <v>8354</v>
      </c>
      <c r="G153" s="42" t="s">
        <v>11228</v>
      </c>
      <c r="H153" s="12"/>
      <c r="I153" s="42"/>
      <c r="J153" s="42" t="s">
        <v>100</v>
      </c>
      <c r="K153" s="14">
        <v>45829</v>
      </c>
      <c r="L153" s="12" t="s">
        <v>8443</v>
      </c>
      <c r="M153" s="44">
        <v>47.8</v>
      </c>
      <c r="N153" s="12">
        <v>1</v>
      </c>
      <c r="O153" s="44">
        <v>47.8</v>
      </c>
      <c r="P153" s="44">
        <v>8.84</v>
      </c>
      <c r="Q153" s="44">
        <v>1.78</v>
      </c>
      <c r="R153" s="44">
        <v>13.56</v>
      </c>
      <c r="S153" s="44">
        <v>0</v>
      </c>
      <c r="T153" s="44">
        <v>0</v>
      </c>
      <c r="U153" s="44">
        <v>23.62</v>
      </c>
      <c r="V153" s="18">
        <v>0.49419999999999997</v>
      </c>
      <c r="W153" s="42" t="s">
        <v>34</v>
      </c>
      <c r="X153" s="43"/>
      <c r="Y153" s="43"/>
      <c r="Z153" s="43" t="s">
        <v>8442</v>
      </c>
      <c r="AA153" s="43" t="str">
        <f>VLOOKUP(J153, sku!B:C, 2, FALSE)</f>
        <v>Trava Disco De Freio Bicicleta - Prata</v>
      </c>
      <c r="AB153" s="45" t="str">
        <f>VLOOKUP(J153, sku!B:BM, 64, FALSE)</f>
        <v>Importação</v>
      </c>
      <c r="AC153" s="45" t="str">
        <f>LEFT(pedidos[[#This Row],[SKU]],3)</f>
        <v>ET0</v>
      </c>
      <c r="AD153" s="36" t="str" cm="1">
        <f t="array" aca="1" ref="AD153" ca="1">IFERROR(
  INDEX(
    montadora[Montadora],
    MATCH(TRUE,LEFT(J603,NÚCARACT(montadora[SKU Parcial]))=montadora[SKU Parcial],0)
  ),
  ""
)</f>
        <v/>
      </c>
    </row>
    <row r="154" spans="1:30" x14ac:dyDescent="0.25">
      <c r="A154" s="42" t="s">
        <v>10330</v>
      </c>
      <c r="B154" s="42"/>
      <c r="C154" s="42"/>
      <c r="D154" s="42"/>
      <c r="E154" s="42">
        <v>22398135048</v>
      </c>
      <c r="F154" s="42" t="s">
        <v>8354</v>
      </c>
      <c r="G154" s="42" t="s">
        <v>11228</v>
      </c>
      <c r="H154" s="12"/>
      <c r="I154" s="42"/>
      <c r="J154" s="42" t="s">
        <v>100</v>
      </c>
      <c r="K154" s="14">
        <v>45829</v>
      </c>
      <c r="L154" s="12" t="s">
        <v>8443</v>
      </c>
      <c r="M154" s="44">
        <v>47.8</v>
      </c>
      <c r="N154" s="12">
        <v>1</v>
      </c>
      <c r="O154" s="44">
        <v>61.05</v>
      </c>
      <c r="P154" s="44">
        <v>8.84</v>
      </c>
      <c r="Q154" s="44">
        <v>1.78</v>
      </c>
      <c r="R154" s="44">
        <v>13.56</v>
      </c>
      <c r="S154" s="44">
        <v>13.25</v>
      </c>
      <c r="T154" s="44">
        <v>0</v>
      </c>
      <c r="U154" s="44">
        <v>23.62</v>
      </c>
      <c r="V154" s="18">
        <v>0.49419999999999997</v>
      </c>
      <c r="W154" s="42" t="s">
        <v>34</v>
      </c>
      <c r="X154" s="43"/>
      <c r="Y154" s="43"/>
      <c r="Z154" s="43" t="s">
        <v>8442</v>
      </c>
      <c r="AA154" s="43" t="str">
        <f>VLOOKUP(J154, sku!B:C, 2, FALSE)</f>
        <v>Trava Disco De Freio Bicicleta - Prata</v>
      </c>
      <c r="AB154" s="45" t="str">
        <f>VLOOKUP(J154, sku!B:BM, 64, FALSE)</f>
        <v>Importação</v>
      </c>
      <c r="AC154" s="45" t="str">
        <f>LEFT(pedidos[[#This Row],[SKU]],3)</f>
        <v>ET0</v>
      </c>
      <c r="AD154" s="36" t="str" cm="1">
        <f t="array" aca="1" ref="AD154" ca="1">IFERROR(
  INDEX(
    montadora[Montadora],
    MATCH(TRUE,LEFT(J604,NÚCARACT(montadora[SKU Parcial]))=montadora[SKU Parcial],0)
  ),
  ""
)</f>
        <v/>
      </c>
    </row>
    <row r="155" spans="1:30" x14ac:dyDescent="0.25">
      <c r="A155" s="42" t="s">
        <v>10431</v>
      </c>
      <c r="B155" s="42"/>
      <c r="C155" s="42"/>
      <c r="D155" s="42"/>
      <c r="E155" s="42">
        <v>22398135048</v>
      </c>
      <c r="F155" s="42" t="s">
        <v>8354</v>
      </c>
      <c r="G155" s="42" t="s">
        <v>11228</v>
      </c>
      <c r="H155" s="12"/>
      <c r="I155" s="42"/>
      <c r="J155" s="42" t="s">
        <v>100</v>
      </c>
      <c r="K155" s="14">
        <v>45824</v>
      </c>
      <c r="L155" s="12" t="s">
        <v>8443</v>
      </c>
      <c r="M155" s="44">
        <v>47.8</v>
      </c>
      <c r="N155" s="12">
        <v>1</v>
      </c>
      <c r="O155" s="44">
        <v>47.8</v>
      </c>
      <c r="P155" s="44">
        <v>8.84</v>
      </c>
      <c r="Q155" s="44">
        <v>1.78</v>
      </c>
      <c r="R155" s="44">
        <v>13.56</v>
      </c>
      <c r="S155" s="44">
        <v>0</v>
      </c>
      <c r="T155" s="44">
        <v>0</v>
      </c>
      <c r="U155" s="44">
        <v>23.62</v>
      </c>
      <c r="V155" s="18">
        <v>0.49419999999999997</v>
      </c>
      <c r="W155" s="42" t="s">
        <v>34</v>
      </c>
      <c r="X155" s="43"/>
      <c r="Y155" s="43"/>
      <c r="Z155" s="43" t="s">
        <v>8442</v>
      </c>
      <c r="AA155" s="43" t="str">
        <f>VLOOKUP(J155, sku!B:C, 2, FALSE)</f>
        <v>Trava Disco De Freio Bicicleta - Prata</v>
      </c>
      <c r="AB155" s="45" t="str">
        <f>VLOOKUP(J155, sku!B:BM, 64, FALSE)</f>
        <v>Importação</v>
      </c>
      <c r="AC155" s="45" t="str">
        <f>LEFT(pedidos[[#This Row],[SKU]],3)</f>
        <v>ET0</v>
      </c>
      <c r="AD155" s="36" t="str" cm="1">
        <f t="array" aca="1" ref="AD155" ca="1">IFERROR(
  INDEX(
    montadora[Montadora],
    MATCH(TRUE,LEFT(J605,NÚCARACT(montadora[SKU Parcial]))=montadora[SKU Parcial],0)
  ),
  ""
)</f>
        <v/>
      </c>
    </row>
    <row r="156" spans="1:30" x14ac:dyDescent="0.25">
      <c r="A156" s="42" t="s">
        <v>10226</v>
      </c>
      <c r="B156" s="42"/>
      <c r="C156" s="42"/>
      <c r="D156" s="42"/>
      <c r="E156" s="42">
        <v>22998159315</v>
      </c>
      <c r="F156" s="42" t="s">
        <v>8353</v>
      </c>
      <c r="G156" s="42" t="s">
        <v>11228</v>
      </c>
      <c r="H156" s="12"/>
      <c r="I156" s="42"/>
      <c r="J156" s="42" t="s">
        <v>100</v>
      </c>
      <c r="K156" s="14">
        <v>45834</v>
      </c>
      <c r="L156" s="12" t="s">
        <v>8443</v>
      </c>
      <c r="M156" s="44">
        <v>46.7</v>
      </c>
      <c r="N156" s="12">
        <v>1</v>
      </c>
      <c r="O156" s="44">
        <v>46.7</v>
      </c>
      <c r="P156" s="44">
        <v>8.84</v>
      </c>
      <c r="Q156" s="44">
        <v>1.74</v>
      </c>
      <c r="R156" s="44">
        <v>13.34</v>
      </c>
      <c r="S156" s="44">
        <v>0</v>
      </c>
      <c r="T156" s="44">
        <v>0</v>
      </c>
      <c r="U156" s="44">
        <v>22.78</v>
      </c>
      <c r="V156" s="18">
        <v>0.48780000000000001</v>
      </c>
      <c r="W156" s="42" t="s">
        <v>34</v>
      </c>
      <c r="X156" s="43"/>
      <c r="Y156" s="43"/>
      <c r="Z156" s="43" t="s">
        <v>8442</v>
      </c>
      <c r="AA156" s="43" t="str">
        <f>VLOOKUP(J156, sku!B:C, 2, FALSE)</f>
        <v>Trava Disco De Freio Bicicleta - Prata</v>
      </c>
      <c r="AB156" s="45" t="str">
        <f>VLOOKUP(J156, sku!B:BM, 64, FALSE)</f>
        <v>Importação</v>
      </c>
      <c r="AC156" s="45" t="str">
        <f>LEFT(pedidos[[#This Row],[SKU]],3)</f>
        <v>ET0</v>
      </c>
      <c r="AD156" s="36" t="str" cm="1">
        <f t="array" aca="1" ref="AD156" ca="1">IFERROR(
  INDEX(
    montadora[Montadora],
    MATCH(TRUE,LEFT(J608,NÚCARACT(montadora[SKU Parcial]))=montadora[SKU Parcial],0)
  ),
  ""
)</f>
        <v/>
      </c>
    </row>
    <row r="157" spans="1:30" x14ac:dyDescent="0.25">
      <c r="A157" s="42" t="s">
        <v>10380</v>
      </c>
      <c r="B157" s="42"/>
      <c r="C157" s="42"/>
      <c r="D157" s="42"/>
      <c r="E157" s="42">
        <v>22998159315</v>
      </c>
      <c r="F157" s="42" t="s">
        <v>8353</v>
      </c>
      <c r="G157" s="42" t="s">
        <v>11228</v>
      </c>
      <c r="H157" s="12"/>
      <c r="I157" s="42"/>
      <c r="J157" s="42" t="s">
        <v>100</v>
      </c>
      <c r="K157" s="14">
        <v>45826</v>
      </c>
      <c r="L157" s="12" t="s">
        <v>8443</v>
      </c>
      <c r="M157" s="44">
        <v>46.7</v>
      </c>
      <c r="N157" s="12">
        <v>1</v>
      </c>
      <c r="O157" s="44">
        <v>46.7</v>
      </c>
      <c r="P157" s="44">
        <v>8.84</v>
      </c>
      <c r="Q157" s="44">
        <v>1.74</v>
      </c>
      <c r="R157" s="44">
        <v>13.34</v>
      </c>
      <c r="S157" s="44">
        <v>0</v>
      </c>
      <c r="T157" s="44">
        <v>0</v>
      </c>
      <c r="U157" s="44">
        <v>22.78</v>
      </c>
      <c r="V157" s="18">
        <v>0.48780000000000001</v>
      </c>
      <c r="W157" s="42" t="s">
        <v>34</v>
      </c>
      <c r="X157" s="43"/>
      <c r="Y157" s="43"/>
      <c r="Z157" s="43" t="s">
        <v>8442</v>
      </c>
      <c r="AA157" s="43" t="str">
        <f>VLOOKUP(J157, sku!B:C, 2, FALSE)</f>
        <v>Trava Disco De Freio Bicicleta - Prata</v>
      </c>
      <c r="AB157" s="45" t="str">
        <f>VLOOKUP(J157, sku!B:BM, 64, FALSE)</f>
        <v>Importação</v>
      </c>
      <c r="AC157" s="45" t="str">
        <f>LEFT(pedidos[[#This Row],[SKU]],3)</f>
        <v>ET0</v>
      </c>
      <c r="AD157" s="36" t="str" cm="1">
        <f t="array" aca="1" ref="AD157" ca="1">IFERROR(
  INDEX(
    montadora[Montadora],
    MATCH(TRUE,LEFT(#REF!,NÚCARACT(montadora[SKU Parcial]))=montadora[SKU Parcial],0)
  ),
  ""
)</f>
        <v/>
      </c>
    </row>
    <row r="158" spans="1:30" x14ac:dyDescent="0.25">
      <c r="A158" s="42" t="s">
        <v>8854</v>
      </c>
      <c r="B158" s="42"/>
      <c r="C158" s="42"/>
      <c r="D158" s="42"/>
      <c r="E158" s="42">
        <v>21299544379</v>
      </c>
      <c r="F158" s="42" t="s">
        <v>8353</v>
      </c>
      <c r="G158" s="42" t="s">
        <v>11227</v>
      </c>
      <c r="H158" s="12"/>
      <c r="I158" s="42"/>
      <c r="J158" s="42" t="s">
        <v>100</v>
      </c>
      <c r="K158" s="14">
        <v>45804</v>
      </c>
      <c r="L158" s="12" t="s">
        <v>8443</v>
      </c>
      <c r="M158" s="44">
        <v>49.8</v>
      </c>
      <c r="N158" s="12">
        <v>1</v>
      </c>
      <c r="O158" s="44">
        <v>49.8</v>
      </c>
      <c r="P158" s="44">
        <v>8.84</v>
      </c>
      <c r="Q158" s="44">
        <v>3.79</v>
      </c>
      <c r="R158" s="44">
        <v>14.96</v>
      </c>
      <c r="S158" s="44">
        <v>0</v>
      </c>
      <c r="T158" s="44">
        <v>0</v>
      </c>
      <c r="U158" s="44">
        <v>22.21</v>
      </c>
      <c r="V158" s="18">
        <v>0.44600000000000001</v>
      </c>
      <c r="W158" s="42" t="s">
        <v>34</v>
      </c>
      <c r="X158" s="43"/>
      <c r="Y158" s="43"/>
      <c r="Z158" s="43" t="s">
        <v>8442</v>
      </c>
      <c r="AA158" s="43" t="str">
        <f>VLOOKUP(J158, sku!B:C, 2, FALSE)</f>
        <v>Trava Disco De Freio Bicicleta - Prata</v>
      </c>
      <c r="AB158" s="45" t="str">
        <f>VLOOKUP(J158, sku!B:BM, 64, FALSE)</f>
        <v>Importação</v>
      </c>
      <c r="AC158" s="45" t="str">
        <f>LEFT(pedidos[[#This Row],[SKU]],3)</f>
        <v>ET0</v>
      </c>
      <c r="AD158" s="36" t="str" cm="1">
        <f t="array" aca="1" ref="AD158" ca="1">IFERROR(
  INDEX(
    montadora[Montadora],
    MATCH(TRUE,LEFT(#REF!,NÚCARACT(montadora[SKU Parcial]))=montadora[SKU Parcial],0)
  ),
  ""
)</f>
        <v/>
      </c>
    </row>
    <row r="159" spans="1:30" x14ac:dyDescent="0.25">
      <c r="A159" s="42" t="s">
        <v>8856</v>
      </c>
      <c r="B159" s="42"/>
      <c r="C159" s="42"/>
      <c r="D159" s="42"/>
      <c r="E159" s="42">
        <v>21299544379</v>
      </c>
      <c r="F159" s="42" t="s">
        <v>8353</v>
      </c>
      <c r="G159" s="42" t="s">
        <v>11227</v>
      </c>
      <c r="H159" s="12"/>
      <c r="I159" s="42"/>
      <c r="J159" s="42" t="s">
        <v>100</v>
      </c>
      <c r="K159" s="14">
        <v>45804</v>
      </c>
      <c r="L159" s="12" t="s">
        <v>8443</v>
      </c>
      <c r="M159" s="44">
        <v>49.8</v>
      </c>
      <c r="N159" s="12">
        <v>1</v>
      </c>
      <c r="O159" s="44">
        <v>49.8</v>
      </c>
      <c r="P159" s="44">
        <v>8.84</v>
      </c>
      <c r="Q159" s="44">
        <v>3.79</v>
      </c>
      <c r="R159" s="44">
        <v>14.96</v>
      </c>
      <c r="S159" s="44">
        <v>0</v>
      </c>
      <c r="T159" s="44">
        <v>0</v>
      </c>
      <c r="U159" s="44">
        <v>22.21</v>
      </c>
      <c r="V159" s="18">
        <v>0.44600000000000001</v>
      </c>
      <c r="W159" s="42" t="s">
        <v>34</v>
      </c>
      <c r="X159" s="43"/>
      <c r="Y159" s="43"/>
      <c r="Z159" s="43" t="s">
        <v>8442</v>
      </c>
      <c r="AA159" s="43" t="str">
        <f>VLOOKUP(J159, sku!B:C, 2, FALSE)</f>
        <v>Trava Disco De Freio Bicicleta - Prata</v>
      </c>
      <c r="AB159" s="45" t="str">
        <f>VLOOKUP(J159, sku!B:BM, 64, FALSE)</f>
        <v>Importação</v>
      </c>
      <c r="AC159" s="45" t="str">
        <f>LEFT(pedidos[[#This Row],[SKU]],3)</f>
        <v>ET0</v>
      </c>
      <c r="AD159" s="36" t="str" cm="1">
        <f t="array" aca="1" ref="AD159" ca="1">IFERROR(
  INDEX(
    montadora[Montadora],
    MATCH(TRUE,LEFT(#REF!,NÚCARACT(montadora[SKU Parcial]))=montadora[SKU Parcial],0)
  ),
  ""
)</f>
        <v/>
      </c>
    </row>
    <row r="160" spans="1:30" x14ac:dyDescent="0.25">
      <c r="A160" s="42" t="s">
        <v>8857</v>
      </c>
      <c r="B160" s="42"/>
      <c r="C160" s="42"/>
      <c r="D160" s="42"/>
      <c r="E160" s="42">
        <v>21299544379</v>
      </c>
      <c r="F160" s="42" t="s">
        <v>8353</v>
      </c>
      <c r="G160" s="42" t="s">
        <v>11227</v>
      </c>
      <c r="H160" s="12"/>
      <c r="I160" s="42"/>
      <c r="J160" s="42" t="s">
        <v>100</v>
      </c>
      <c r="K160" s="14">
        <v>45802</v>
      </c>
      <c r="L160" s="12" t="s">
        <v>8443</v>
      </c>
      <c r="M160" s="44">
        <v>49.8</v>
      </c>
      <c r="N160" s="12">
        <v>1</v>
      </c>
      <c r="O160" s="44">
        <v>49.8</v>
      </c>
      <c r="P160" s="44">
        <v>8.84</v>
      </c>
      <c r="Q160" s="44">
        <v>3.79</v>
      </c>
      <c r="R160" s="44">
        <v>14.96</v>
      </c>
      <c r="S160" s="44">
        <v>0</v>
      </c>
      <c r="T160" s="44">
        <v>0</v>
      </c>
      <c r="U160" s="44">
        <v>22.21</v>
      </c>
      <c r="V160" s="18">
        <v>0.44600000000000001</v>
      </c>
      <c r="W160" s="42" t="s">
        <v>34</v>
      </c>
      <c r="X160" s="43"/>
      <c r="Y160" s="43"/>
      <c r="Z160" s="43" t="s">
        <v>8442</v>
      </c>
      <c r="AA160" s="43" t="str">
        <f>VLOOKUP(J160, sku!B:C, 2, FALSE)</f>
        <v>Trava Disco De Freio Bicicleta - Prata</v>
      </c>
      <c r="AB160" s="45" t="str">
        <f>VLOOKUP(J160, sku!B:BM, 64, FALSE)</f>
        <v>Importação</v>
      </c>
      <c r="AC160" s="45" t="str">
        <f>LEFT(pedidos[[#This Row],[SKU]],3)</f>
        <v>ET0</v>
      </c>
      <c r="AD160" s="36" t="str" cm="1">
        <f t="array" aca="1" ref="AD160" ca="1">IFERROR(
  INDEX(
    montadora[Montadora],
    MATCH(TRUE,LEFT(#REF!,NÚCARACT(montadora[SKU Parcial]))=montadora[SKU Parcial],0)
  ),
  ""
)</f>
        <v/>
      </c>
    </row>
    <row r="161" spans="1:30" x14ac:dyDescent="0.25">
      <c r="A161" s="42" t="s">
        <v>8859</v>
      </c>
      <c r="B161" s="42"/>
      <c r="C161" s="42"/>
      <c r="D161" s="42"/>
      <c r="E161" s="42">
        <v>21299544379</v>
      </c>
      <c r="F161" s="42" t="s">
        <v>8353</v>
      </c>
      <c r="G161" s="42" t="s">
        <v>11227</v>
      </c>
      <c r="H161" s="12"/>
      <c r="I161" s="42"/>
      <c r="J161" s="42" t="s">
        <v>100</v>
      </c>
      <c r="K161" s="14">
        <v>45797</v>
      </c>
      <c r="L161" s="12" t="s">
        <v>8443</v>
      </c>
      <c r="M161" s="44">
        <v>49.8</v>
      </c>
      <c r="N161" s="12">
        <v>1</v>
      </c>
      <c r="O161" s="44">
        <v>49.8</v>
      </c>
      <c r="P161" s="44">
        <v>8.84</v>
      </c>
      <c r="Q161" s="44">
        <v>3.79</v>
      </c>
      <c r="R161" s="44">
        <v>14.96</v>
      </c>
      <c r="S161" s="44">
        <v>0</v>
      </c>
      <c r="T161" s="44">
        <v>0</v>
      </c>
      <c r="U161" s="44">
        <v>22.21</v>
      </c>
      <c r="V161" s="18">
        <v>0.44600000000000001</v>
      </c>
      <c r="W161" s="42" t="s">
        <v>34</v>
      </c>
      <c r="X161" s="43"/>
      <c r="Y161" s="43"/>
      <c r="Z161" s="43" t="s">
        <v>8442</v>
      </c>
      <c r="AA161" s="43" t="str">
        <f>VLOOKUP(J161, sku!B:C, 2, FALSE)</f>
        <v>Trava Disco De Freio Bicicleta - Prata</v>
      </c>
      <c r="AB161" s="45" t="str">
        <f>VLOOKUP(J161, sku!B:BM, 64, FALSE)</f>
        <v>Importação</v>
      </c>
      <c r="AC161" s="45" t="str">
        <f>LEFT(pedidos[[#This Row],[SKU]],3)</f>
        <v>ET0</v>
      </c>
      <c r="AD161" s="36" t="str" cm="1">
        <f t="array" aca="1" ref="AD161" ca="1">IFERROR(
  INDEX(
    montadora[Montadora],
    MATCH(TRUE,LEFT(#REF!,NÚCARACT(montadora[SKU Parcial]))=montadora[SKU Parcial],0)
  ),
  ""
)</f>
        <v/>
      </c>
    </row>
    <row r="162" spans="1:30" x14ac:dyDescent="0.25">
      <c r="A162" s="42" t="s">
        <v>8853</v>
      </c>
      <c r="B162" s="42"/>
      <c r="C162" s="42"/>
      <c r="D162" s="42"/>
      <c r="E162" s="42">
        <v>22897981512</v>
      </c>
      <c r="F162" s="42" t="s">
        <v>8354</v>
      </c>
      <c r="G162" s="42" t="s">
        <v>11227</v>
      </c>
      <c r="H162" s="12"/>
      <c r="I162" s="42"/>
      <c r="J162" s="42" t="s">
        <v>100</v>
      </c>
      <c r="K162" s="14">
        <v>45805</v>
      </c>
      <c r="L162" s="12" t="s">
        <v>8443</v>
      </c>
      <c r="M162" s="44">
        <v>48.7</v>
      </c>
      <c r="N162" s="12">
        <v>1</v>
      </c>
      <c r="O162" s="44">
        <v>48.7</v>
      </c>
      <c r="P162" s="44">
        <v>8.84</v>
      </c>
      <c r="Q162" s="44">
        <v>3.71</v>
      </c>
      <c r="R162" s="44">
        <v>14.71</v>
      </c>
      <c r="S162" s="44">
        <v>0</v>
      </c>
      <c r="T162" s="44">
        <v>0</v>
      </c>
      <c r="U162" s="44">
        <v>21.44</v>
      </c>
      <c r="V162" s="18">
        <v>0.44030000000000002</v>
      </c>
      <c r="W162" s="42" t="s">
        <v>34</v>
      </c>
      <c r="X162" s="43"/>
      <c r="Y162" s="43"/>
      <c r="Z162" s="43" t="s">
        <v>8442</v>
      </c>
      <c r="AA162" s="43" t="str">
        <f>VLOOKUP(J162, sku!B:C, 2, FALSE)</f>
        <v>Trava Disco De Freio Bicicleta - Prata</v>
      </c>
      <c r="AB162" s="45" t="str">
        <f>VLOOKUP(J162, sku!B:BM, 64, FALSE)</f>
        <v>Importação</v>
      </c>
      <c r="AC162" s="45" t="str">
        <f>LEFT(pedidos[[#This Row],[SKU]],3)</f>
        <v>ET0</v>
      </c>
      <c r="AD162" s="36" t="str" cm="1">
        <f t="array" aca="1" ref="AD162" ca="1">IFERROR(
  INDEX(
    montadora[Montadora],
    MATCH(TRUE,LEFT(#REF!,NÚCARACT(montadora[SKU Parcial]))=montadora[SKU Parcial],0)
  ),
  ""
)</f>
        <v/>
      </c>
    </row>
    <row r="163" spans="1:30" x14ac:dyDescent="0.25">
      <c r="A163" s="42" t="s">
        <v>8855</v>
      </c>
      <c r="B163" s="42"/>
      <c r="C163" s="42"/>
      <c r="D163" s="42"/>
      <c r="E163" s="42">
        <v>22897981512</v>
      </c>
      <c r="F163" s="42" t="s">
        <v>8354</v>
      </c>
      <c r="G163" s="42" t="s">
        <v>11227</v>
      </c>
      <c r="H163" s="12"/>
      <c r="I163" s="42"/>
      <c r="J163" s="42" t="s">
        <v>100</v>
      </c>
      <c r="K163" s="14">
        <v>45804</v>
      </c>
      <c r="L163" s="12" t="s">
        <v>8443</v>
      </c>
      <c r="M163" s="44">
        <v>48.7</v>
      </c>
      <c r="N163" s="12">
        <v>1</v>
      </c>
      <c r="O163" s="44">
        <v>48.7</v>
      </c>
      <c r="P163" s="44">
        <v>8.84</v>
      </c>
      <c r="Q163" s="44">
        <v>3.71</v>
      </c>
      <c r="R163" s="44">
        <v>14.71</v>
      </c>
      <c r="S163" s="44">
        <v>0</v>
      </c>
      <c r="T163" s="44">
        <v>0</v>
      </c>
      <c r="U163" s="44">
        <v>21.44</v>
      </c>
      <c r="V163" s="18">
        <v>0.44030000000000002</v>
      </c>
      <c r="W163" s="42" t="s">
        <v>34</v>
      </c>
      <c r="X163" s="43"/>
      <c r="Y163" s="43"/>
      <c r="Z163" s="43" t="s">
        <v>8442</v>
      </c>
      <c r="AA163" s="43" t="str">
        <f>VLOOKUP(J163, sku!B:C, 2, FALSE)</f>
        <v>Trava Disco De Freio Bicicleta - Prata</v>
      </c>
      <c r="AB163" s="45" t="str">
        <f>VLOOKUP(J163, sku!B:BM, 64, FALSE)</f>
        <v>Importação</v>
      </c>
      <c r="AC163" s="45" t="str">
        <f>LEFT(pedidos[[#This Row],[SKU]],3)</f>
        <v>ET0</v>
      </c>
      <c r="AD163" s="36" t="str" cm="1">
        <f t="array" aca="1" ref="AD163" ca="1">IFERROR(
  INDEX(
    montadora[Montadora],
    MATCH(TRUE,LEFT(#REF!,NÚCARACT(montadora[SKU Parcial]))=montadora[SKU Parcial],0)
  ),
  ""
)</f>
        <v/>
      </c>
    </row>
    <row r="164" spans="1:30" x14ac:dyDescent="0.25">
      <c r="A164" s="42" t="s">
        <v>8858</v>
      </c>
      <c r="B164" s="42"/>
      <c r="C164" s="42"/>
      <c r="D164" s="42"/>
      <c r="E164" s="42">
        <v>22897981512</v>
      </c>
      <c r="F164" s="42" t="s">
        <v>8354</v>
      </c>
      <c r="G164" s="42" t="s">
        <v>11227</v>
      </c>
      <c r="H164" s="12"/>
      <c r="I164" s="42"/>
      <c r="J164" s="42" t="s">
        <v>100</v>
      </c>
      <c r="K164" s="14">
        <v>45799</v>
      </c>
      <c r="L164" s="12" t="s">
        <v>8443</v>
      </c>
      <c r="M164" s="44">
        <v>48.7</v>
      </c>
      <c r="N164" s="12">
        <v>1</v>
      </c>
      <c r="O164" s="44">
        <v>48.7</v>
      </c>
      <c r="P164" s="44">
        <v>8.84</v>
      </c>
      <c r="Q164" s="44">
        <v>3.71</v>
      </c>
      <c r="R164" s="44">
        <v>14.71</v>
      </c>
      <c r="S164" s="44">
        <v>0</v>
      </c>
      <c r="T164" s="44">
        <v>0</v>
      </c>
      <c r="U164" s="44">
        <v>21.44</v>
      </c>
      <c r="V164" s="18">
        <v>0.44030000000000002</v>
      </c>
      <c r="W164" s="42" t="s">
        <v>34</v>
      </c>
      <c r="X164" s="43"/>
      <c r="Y164" s="43"/>
      <c r="Z164" s="43" t="s">
        <v>8442</v>
      </c>
      <c r="AA164" s="43" t="str">
        <f>VLOOKUP(J164, sku!B:C, 2, FALSE)</f>
        <v>Trava Disco De Freio Bicicleta - Prata</v>
      </c>
      <c r="AB164" s="45" t="str">
        <f>VLOOKUP(J164, sku!B:BM, 64, FALSE)</f>
        <v>Importação</v>
      </c>
      <c r="AC164" s="45" t="str">
        <f>LEFT(pedidos[[#This Row],[SKU]],3)</f>
        <v>ET0</v>
      </c>
      <c r="AD164" s="36" t="str" cm="1">
        <f t="array" aca="1" ref="AD164" ca="1">IFERROR(
  INDEX(
    montadora[Montadora],
    MATCH(TRUE,LEFT(#REF!,NÚCARACT(montadora[SKU Parcial]))=montadora[SKU Parcial],0)
  ),
  ""
)</f>
        <v/>
      </c>
    </row>
    <row r="165" spans="1:30" x14ac:dyDescent="0.25">
      <c r="A165" s="42" t="s">
        <v>8860</v>
      </c>
      <c r="B165" s="42"/>
      <c r="C165" s="42"/>
      <c r="D165" s="42"/>
      <c r="E165" s="42">
        <v>22897981512</v>
      </c>
      <c r="F165" s="42" t="s">
        <v>8354</v>
      </c>
      <c r="G165" s="42" t="s">
        <v>11227</v>
      </c>
      <c r="H165" s="12"/>
      <c r="I165" s="42"/>
      <c r="J165" s="42" t="s">
        <v>100</v>
      </c>
      <c r="K165" s="14">
        <v>45797</v>
      </c>
      <c r="L165" s="12" t="s">
        <v>8443</v>
      </c>
      <c r="M165" s="44">
        <v>48.7</v>
      </c>
      <c r="N165" s="12">
        <v>1</v>
      </c>
      <c r="O165" s="44">
        <v>48.7</v>
      </c>
      <c r="P165" s="44">
        <v>8.84</v>
      </c>
      <c r="Q165" s="44">
        <v>3.71</v>
      </c>
      <c r="R165" s="44">
        <v>14.71</v>
      </c>
      <c r="S165" s="44">
        <v>0</v>
      </c>
      <c r="T165" s="44">
        <v>0</v>
      </c>
      <c r="U165" s="44">
        <v>21.44</v>
      </c>
      <c r="V165" s="18">
        <v>0.44030000000000002</v>
      </c>
      <c r="W165" s="42" t="s">
        <v>34</v>
      </c>
      <c r="X165" s="43"/>
      <c r="Y165" s="43"/>
      <c r="Z165" s="43" t="s">
        <v>8442</v>
      </c>
      <c r="AA165" s="43" t="str">
        <f>VLOOKUP(J165, sku!B:C, 2, FALSE)</f>
        <v>Trava Disco De Freio Bicicleta - Prata</v>
      </c>
      <c r="AB165" s="45" t="str">
        <f>VLOOKUP(J165, sku!B:BM, 64, FALSE)</f>
        <v>Importação</v>
      </c>
      <c r="AC165" s="45" t="str">
        <f>LEFT(pedidos[[#This Row],[SKU]],3)</f>
        <v>ET0</v>
      </c>
      <c r="AD165" s="36" t="str" cm="1">
        <f t="array" aca="1" ref="AD165" ca="1">IFERROR(
  INDEX(
    montadora[Montadora],
    MATCH(TRUE,LEFT(#REF!,NÚCARACT(montadora[SKU Parcial]))=montadora[SKU Parcial],0)
  ),
  ""
)</f>
        <v/>
      </c>
    </row>
    <row r="166" spans="1:30" x14ac:dyDescent="0.25">
      <c r="A166" s="42" t="s">
        <v>8039</v>
      </c>
      <c r="B166" s="42"/>
      <c r="C166" s="42"/>
      <c r="D166" s="42"/>
      <c r="E166" s="42">
        <v>21299544379</v>
      </c>
      <c r="F166" s="42" t="s">
        <v>8353</v>
      </c>
      <c r="G166" s="42" t="s">
        <v>11227</v>
      </c>
      <c r="H166" s="12"/>
      <c r="I166" s="42"/>
      <c r="J166" s="42" t="s">
        <v>100</v>
      </c>
      <c r="K166" s="14">
        <v>45818</v>
      </c>
      <c r="L166" s="12" t="s">
        <v>8443</v>
      </c>
      <c r="M166" s="44">
        <v>49.8</v>
      </c>
      <c r="N166" s="12">
        <v>1</v>
      </c>
      <c r="O166" s="44">
        <v>49.8</v>
      </c>
      <c r="P166" s="44">
        <v>8.84</v>
      </c>
      <c r="Q166" s="44">
        <v>4.0999999999999996</v>
      </c>
      <c r="R166" s="44">
        <v>14.96</v>
      </c>
      <c r="S166" s="44">
        <v>0</v>
      </c>
      <c r="T166" s="44">
        <v>0</v>
      </c>
      <c r="U166" s="44">
        <v>21.9</v>
      </c>
      <c r="V166" s="18">
        <v>0.43980000000000002</v>
      </c>
      <c r="W166" s="42" t="s">
        <v>34</v>
      </c>
      <c r="X166" s="43"/>
      <c r="Y166" s="43"/>
      <c r="Z166" s="43" t="s">
        <v>8442</v>
      </c>
      <c r="AA166" s="43" t="str">
        <f>VLOOKUP(J166, sku!B:C, 2, FALSE)</f>
        <v>Trava Disco De Freio Bicicleta - Prata</v>
      </c>
      <c r="AB166" s="45" t="str">
        <f>VLOOKUP(J166, sku!B:BM, 64, FALSE)</f>
        <v>Importação</v>
      </c>
      <c r="AC166" s="45" t="str">
        <f>LEFT(pedidos[[#This Row],[SKU]],3)</f>
        <v>ET0</v>
      </c>
      <c r="AD166" s="36" t="str" cm="1">
        <f t="array" aca="1" ref="AD166" ca="1">IFERROR(
  INDEX(
    montadora[Montadora],
    MATCH(TRUE,LEFT(#REF!,NÚCARACT(montadora[SKU Parcial]))=montadora[SKU Parcial],0)
  ),
  ""
)</f>
        <v/>
      </c>
    </row>
    <row r="167" spans="1:30" x14ac:dyDescent="0.25">
      <c r="A167" s="42" t="s">
        <v>8040</v>
      </c>
      <c r="B167" s="42"/>
      <c r="C167" s="42"/>
      <c r="D167" s="42"/>
      <c r="E167" s="42">
        <v>21299544379</v>
      </c>
      <c r="F167" s="42" t="s">
        <v>8353</v>
      </c>
      <c r="G167" s="42" t="s">
        <v>11227</v>
      </c>
      <c r="H167" s="12"/>
      <c r="I167" s="42"/>
      <c r="J167" s="42" t="s">
        <v>100</v>
      </c>
      <c r="K167" s="14">
        <v>45818</v>
      </c>
      <c r="L167" s="12" t="s">
        <v>8443</v>
      </c>
      <c r="M167" s="44">
        <v>49.8</v>
      </c>
      <c r="N167" s="12">
        <v>1</v>
      </c>
      <c r="O167" s="44">
        <v>49.8</v>
      </c>
      <c r="P167" s="44">
        <v>8.84</v>
      </c>
      <c r="Q167" s="44">
        <v>4.0999999999999996</v>
      </c>
      <c r="R167" s="44">
        <v>14.96</v>
      </c>
      <c r="S167" s="44">
        <v>0</v>
      </c>
      <c r="T167" s="44">
        <v>0</v>
      </c>
      <c r="U167" s="44">
        <v>21.9</v>
      </c>
      <c r="V167" s="18">
        <v>0.43980000000000002</v>
      </c>
      <c r="W167" s="42" t="s">
        <v>34</v>
      </c>
      <c r="X167" s="43"/>
      <c r="Y167" s="43"/>
      <c r="Z167" s="43" t="s">
        <v>8442</v>
      </c>
      <c r="AA167" s="43" t="str">
        <f>VLOOKUP(J167, sku!B:C, 2, FALSE)</f>
        <v>Trava Disco De Freio Bicicleta - Prata</v>
      </c>
      <c r="AB167" s="45" t="str">
        <f>VLOOKUP(J167, sku!B:BM, 64, FALSE)</f>
        <v>Importação</v>
      </c>
      <c r="AC167" s="45" t="str">
        <f>LEFT(pedidos[[#This Row],[SKU]],3)</f>
        <v>ET0</v>
      </c>
      <c r="AD167" s="36" t="str" cm="1">
        <f t="array" aca="1" ref="AD167" ca="1">IFERROR(
  INDEX(
    montadora[Montadora],
    MATCH(TRUE,LEFT(#REF!,NÚCARACT(montadora[SKU Parcial]))=montadora[SKU Parcial],0)
  ),
  ""
)</f>
        <v/>
      </c>
    </row>
    <row r="168" spans="1:30" x14ac:dyDescent="0.25">
      <c r="A168" s="42" t="s">
        <v>8041</v>
      </c>
      <c r="B168" s="42"/>
      <c r="C168" s="42"/>
      <c r="D168" s="42"/>
      <c r="E168" s="42">
        <v>21299544379</v>
      </c>
      <c r="F168" s="42" t="s">
        <v>8353</v>
      </c>
      <c r="G168" s="42" t="s">
        <v>11227</v>
      </c>
      <c r="H168" s="12"/>
      <c r="I168" s="42"/>
      <c r="J168" s="42" t="s">
        <v>100</v>
      </c>
      <c r="K168" s="14">
        <v>45815</v>
      </c>
      <c r="L168" s="12" t="s">
        <v>8443</v>
      </c>
      <c r="M168" s="44">
        <v>49.8</v>
      </c>
      <c r="N168" s="12">
        <v>1</v>
      </c>
      <c r="O168" s="44">
        <v>58.19</v>
      </c>
      <c r="P168" s="44">
        <v>8.84</v>
      </c>
      <c r="Q168" s="44">
        <v>4.0999999999999996</v>
      </c>
      <c r="R168" s="44">
        <v>14.96</v>
      </c>
      <c r="S168" s="44">
        <v>8.39</v>
      </c>
      <c r="T168" s="44">
        <v>0</v>
      </c>
      <c r="U168" s="44">
        <v>21.9</v>
      </c>
      <c r="V168" s="18">
        <v>0.43980000000000002</v>
      </c>
      <c r="W168" s="42" t="s">
        <v>34</v>
      </c>
      <c r="X168" s="43"/>
      <c r="Y168" s="43"/>
      <c r="Z168" s="43" t="s">
        <v>8442</v>
      </c>
      <c r="AA168" s="43" t="str">
        <f>VLOOKUP(J168, sku!B:C, 2, FALSE)</f>
        <v>Trava Disco De Freio Bicicleta - Prata</v>
      </c>
      <c r="AB168" s="45" t="str">
        <f>VLOOKUP(J168, sku!B:BM, 64, FALSE)</f>
        <v>Importação</v>
      </c>
      <c r="AC168" s="45" t="str">
        <f>LEFT(pedidos[[#This Row],[SKU]],3)</f>
        <v>ET0</v>
      </c>
      <c r="AD168" s="36" t="str" cm="1">
        <f t="array" aca="1" ref="AD168" ca="1">IFERROR(
  INDEX(
    montadora[Montadora],
    MATCH(TRUE,LEFT(#REF!,NÚCARACT(montadora[SKU Parcial]))=montadora[SKU Parcial],0)
  ),
  ""
)</f>
        <v/>
      </c>
    </row>
    <row r="169" spans="1:30" x14ac:dyDescent="0.25">
      <c r="A169" s="42" t="s">
        <v>8042</v>
      </c>
      <c r="B169" s="42"/>
      <c r="C169" s="42"/>
      <c r="D169" s="42"/>
      <c r="E169" s="42">
        <v>22897981512</v>
      </c>
      <c r="F169" s="42" t="s">
        <v>8354</v>
      </c>
      <c r="G169" s="42" t="s">
        <v>11227</v>
      </c>
      <c r="H169" s="12"/>
      <c r="I169" s="42"/>
      <c r="J169" s="42" t="s">
        <v>100</v>
      </c>
      <c r="K169" s="14">
        <v>45813</v>
      </c>
      <c r="L169" s="12" t="s">
        <v>8443</v>
      </c>
      <c r="M169" s="44">
        <v>48.7</v>
      </c>
      <c r="N169" s="12">
        <v>1</v>
      </c>
      <c r="O169" s="44">
        <v>48.7</v>
      </c>
      <c r="P169" s="44">
        <v>8.84</v>
      </c>
      <c r="Q169" s="44">
        <v>4.01</v>
      </c>
      <c r="R169" s="44">
        <v>14.71</v>
      </c>
      <c r="S169" s="44">
        <v>0</v>
      </c>
      <c r="T169" s="44">
        <v>0</v>
      </c>
      <c r="U169" s="44">
        <v>21.14</v>
      </c>
      <c r="V169" s="18">
        <v>0.43409999999999999</v>
      </c>
      <c r="W169" s="42" t="s">
        <v>34</v>
      </c>
      <c r="X169" s="43"/>
      <c r="Y169" s="43"/>
      <c r="Z169" s="43" t="s">
        <v>8442</v>
      </c>
      <c r="AA169" s="43" t="str">
        <f>VLOOKUP(J169, sku!B:C, 2, FALSE)</f>
        <v>Trava Disco De Freio Bicicleta - Prata</v>
      </c>
      <c r="AB169" s="45" t="str">
        <f>VLOOKUP(J169, sku!B:BM, 64, FALSE)</f>
        <v>Importação</v>
      </c>
      <c r="AC169" s="45" t="str">
        <f>LEFT(pedidos[[#This Row],[SKU]],3)</f>
        <v>ET0</v>
      </c>
      <c r="AD169" s="36" t="str" cm="1">
        <f t="array" aca="1" ref="AD169" ca="1">IFERROR(
  INDEX(
    montadora[Montadora],
    MATCH(TRUE,LEFT(J611,NÚCARACT(montadora[SKU Parcial]))=montadora[SKU Parcial],0)
  ),
  ""
)</f>
        <v/>
      </c>
    </row>
    <row r="170" spans="1:30" x14ac:dyDescent="0.25">
      <c r="A170" s="42" t="s">
        <v>8043</v>
      </c>
      <c r="B170" s="42"/>
      <c r="C170" s="42"/>
      <c r="D170" s="42"/>
      <c r="E170" s="42">
        <v>21299544379</v>
      </c>
      <c r="F170" s="42" t="s">
        <v>8353</v>
      </c>
      <c r="G170" s="42" t="s">
        <v>11227</v>
      </c>
      <c r="H170" s="12"/>
      <c r="I170" s="42"/>
      <c r="J170" s="42" t="s">
        <v>100</v>
      </c>
      <c r="K170" s="14">
        <v>45838</v>
      </c>
      <c r="L170" s="12" t="s">
        <v>8443</v>
      </c>
      <c r="M170" s="44">
        <v>47.8</v>
      </c>
      <c r="N170" s="12">
        <v>1</v>
      </c>
      <c r="O170" s="44">
        <v>47.8</v>
      </c>
      <c r="P170" s="44">
        <v>8.84</v>
      </c>
      <c r="Q170" s="44">
        <v>3.93</v>
      </c>
      <c r="R170" s="44">
        <v>14.52</v>
      </c>
      <c r="S170" s="44">
        <v>0</v>
      </c>
      <c r="T170" s="44">
        <v>0</v>
      </c>
      <c r="U170" s="44">
        <v>20.51</v>
      </c>
      <c r="V170" s="18">
        <v>0.42899999999999999</v>
      </c>
      <c r="W170" s="42" t="s">
        <v>34</v>
      </c>
      <c r="X170" s="43"/>
      <c r="Y170" s="43"/>
      <c r="Z170" s="43" t="s">
        <v>8442</v>
      </c>
      <c r="AA170" s="43" t="str">
        <f>VLOOKUP(J170, sku!B:C, 2, FALSE)</f>
        <v>Trava Disco De Freio Bicicleta - Prata</v>
      </c>
      <c r="AB170" s="45" t="str">
        <f>VLOOKUP(J170, sku!B:BM, 64, FALSE)</f>
        <v>Importação</v>
      </c>
      <c r="AC170" s="45" t="str">
        <f>LEFT(pedidos[[#This Row],[SKU]],3)</f>
        <v>ET0</v>
      </c>
      <c r="AD170" s="36" t="str" cm="1">
        <f t="array" aca="1" ref="AD170" ca="1">IFERROR(
  INDEX(
    montadora[Montadora],
    MATCH(TRUE,LEFT(J619,NÚCARACT(montadora[SKU Parcial]))=montadora[SKU Parcial],0)
  ),
  ""
)</f>
        <v/>
      </c>
    </row>
    <row r="171" spans="1:30" x14ac:dyDescent="0.25">
      <c r="A171" s="42" t="s">
        <v>8044</v>
      </c>
      <c r="B171" s="42"/>
      <c r="C171" s="42"/>
      <c r="D171" s="42"/>
      <c r="E171" s="42">
        <v>21299544379</v>
      </c>
      <c r="F171" s="42" t="s">
        <v>8353</v>
      </c>
      <c r="G171" s="42" t="s">
        <v>11227</v>
      </c>
      <c r="H171" s="12"/>
      <c r="I171" s="42"/>
      <c r="J171" s="42" t="s">
        <v>100</v>
      </c>
      <c r="K171" s="14">
        <v>45830</v>
      </c>
      <c r="L171" s="12" t="s">
        <v>8443</v>
      </c>
      <c r="M171" s="44">
        <v>47.8</v>
      </c>
      <c r="N171" s="12">
        <v>1</v>
      </c>
      <c r="O171" s="44">
        <v>47.8</v>
      </c>
      <c r="P171" s="44">
        <v>8.84</v>
      </c>
      <c r="Q171" s="44">
        <v>3.93</v>
      </c>
      <c r="R171" s="44">
        <v>14.52</v>
      </c>
      <c r="S171" s="44">
        <v>0</v>
      </c>
      <c r="T171" s="44">
        <v>0</v>
      </c>
      <c r="U171" s="44">
        <v>20.51</v>
      </c>
      <c r="V171" s="18">
        <v>0.42899999999999999</v>
      </c>
      <c r="W171" s="42" t="s">
        <v>34</v>
      </c>
      <c r="X171" s="43"/>
      <c r="Y171" s="43"/>
      <c r="Z171" s="43" t="s">
        <v>8442</v>
      </c>
      <c r="AA171" s="43" t="str">
        <f>VLOOKUP(J171, sku!B:C, 2, FALSE)</f>
        <v>Trava Disco De Freio Bicicleta - Prata</v>
      </c>
      <c r="AB171" s="45" t="str">
        <f>VLOOKUP(J171, sku!B:BM, 64, FALSE)</f>
        <v>Importação</v>
      </c>
      <c r="AC171" s="45" t="str">
        <f>LEFT(pedidos[[#This Row],[SKU]],3)</f>
        <v>ET0</v>
      </c>
      <c r="AD171" s="36" t="str" cm="1">
        <f t="array" aca="1" ref="AD171" ca="1">IFERROR(
  INDEX(
    montadora[Montadora],
    MATCH(TRUE,LEFT(J620,NÚCARACT(montadora[SKU Parcial]))=montadora[SKU Parcial],0)
  ),
  ""
)</f>
        <v/>
      </c>
    </row>
    <row r="172" spans="1:30" x14ac:dyDescent="0.25">
      <c r="A172" s="42" t="s">
        <v>8045</v>
      </c>
      <c r="B172" s="42"/>
      <c r="C172" s="42"/>
      <c r="D172" s="42"/>
      <c r="E172" s="42">
        <v>21299544379</v>
      </c>
      <c r="F172" s="42" t="s">
        <v>8353</v>
      </c>
      <c r="G172" s="42" t="s">
        <v>11227</v>
      </c>
      <c r="H172" s="12"/>
      <c r="I172" s="42"/>
      <c r="J172" s="42" t="s">
        <v>100</v>
      </c>
      <c r="K172" s="14">
        <v>45828</v>
      </c>
      <c r="L172" s="12" t="s">
        <v>8443</v>
      </c>
      <c r="M172" s="44">
        <v>47.8</v>
      </c>
      <c r="N172" s="12">
        <v>1</v>
      </c>
      <c r="O172" s="44">
        <v>57.42</v>
      </c>
      <c r="P172" s="44">
        <v>8.84</v>
      </c>
      <c r="Q172" s="44">
        <v>3.93</v>
      </c>
      <c r="R172" s="44">
        <v>14.52</v>
      </c>
      <c r="S172" s="44">
        <v>9.6199999999999992</v>
      </c>
      <c r="T172" s="44">
        <v>0</v>
      </c>
      <c r="U172" s="44">
        <v>20.51</v>
      </c>
      <c r="V172" s="18">
        <v>0.42899999999999999</v>
      </c>
      <c r="W172" s="42" t="s">
        <v>34</v>
      </c>
      <c r="X172" s="43"/>
      <c r="Y172" s="43"/>
      <c r="Z172" s="43" t="s">
        <v>8442</v>
      </c>
      <c r="AA172" s="43" t="str">
        <f>VLOOKUP(J172, sku!B:C, 2, FALSE)</f>
        <v>Trava Disco De Freio Bicicleta - Prata</v>
      </c>
      <c r="AB172" s="45" t="str">
        <f>VLOOKUP(J172, sku!B:BM, 64, FALSE)</f>
        <v>Importação</v>
      </c>
      <c r="AC172" s="45" t="str">
        <f>LEFT(pedidos[[#This Row],[SKU]],3)</f>
        <v>ET0</v>
      </c>
      <c r="AD172" s="36" t="str" cm="1">
        <f t="array" aca="1" ref="AD172" ca="1">IFERROR(
  INDEX(
    montadora[Montadora],
    MATCH(TRUE,LEFT(J621,NÚCARACT(montadora[SKU Parcial]))=montadora[SKU Parcial],0)
  ),
  ""
)</f>
        <v/>
      </c>
    </row>
    <row r="173" spans="1:30" x14ac:dyDescent="0.25">
      <c r="A173" s="42" t="s">
        <v>8046</v>
      </c>
      <c r="B173" s="42"/>
      <c r="C173" s="42"/>
      <c r="D173" s="42"/>
      <c r="E173" s="42">
        <v>21299544379</v>
      </c>
      <c r="F173" s="42" t="s">
        <v>8353</v>
      </c>
      <c r="G173" s="42" t="s">
        <v>11227</v>
      </c>
      <c r="H173" s="12"/>
      <c r="I173" s="42"/>
      <c r="J173" s="42" t="s">
        <v>100</v>
      </c>
      <c r="K173" s="14">
        <v>45828</v>
      </c>
      <c r="L173" s="12" t="s">
        <v>8443</v>
      </c>
      <c r="M173" s="44">
        <v>47.8</v>
      </c>
      <c r="N173" s="12">
        <v>1</v>
      </c>
      <c r="O173" s="44">
        <v>47.8</v>
      </c>
      <c r="P173" s="44">
        <v>8.84</v>
      </c>
      <c r="Q173" s="44">
        <v>3.93</v>
      </c>
      <c r="R173" s="44">
        <v>14.52</v>
      </c>
      <c r="S173" s="44">
        <v>0</v>
      </c>
      <c r="T173" s="44">
        <v>0</v>
      </c>
      <c r="U173" s="44">
        <v>20.51</v>
      </c>
      <c r="V173" s="18">
        <v>0.42899999999999999</v>
      </c>
      <c r="W173" s="42" t="s">
        <v>34</v>
      </c>
      <c r="X173" s="43"/>
      <c r="Y173" s="43"/>
      <c r="Z173" s="43" t="s">
        <v>8442</v>
      </c>
      <c r="AA173" s="43" t="str">
        <f>VLOOKUP(J173, sku!B:C, 2, FALSE)</f>
        <v>Trava Disco De Freio Bicicleta - Prata</v>
      </c>
      <c r="AB173" s="45" t="str">
        <f>VLOOKUP(J173, sku!B:BM, 64, FALSE)</f>
        <v>Importação</v>
      </c>
      <c r="AC173" s="45" t="str">
        <f>LEFT(pedidos[[#This Row],[SKU]],3)</f>
        <v>ET0</v>
      </c>
      <c r="AD173" s="36" t="str" cm="1">
        <f t="array" aca="1" ref="AD173" ca="1">IFERROR(
  INDEX(
    montadora[Montadora],
    MATCH(TRUE,LEFT(J622,NÚCARACT(montadora[SKU Parcial]))=montadora[SKU Parcial],0)
  ),
  ""
)</f>
        <v/>
      </c>
    </row>
    <row r="174" spans="1:30" x14ac:dyDescent="0.25">
      <c r="A174" s="42" t="s">
        <v>8047</v>
      </c>
      <c r="B174" s="42"/>
      <c r="C174" s="42"/>
      <c r="D174" s="42"/>
      <c r="E174" s="42">
        <v>21299544379</v>
      </c>
      <c r="F174" s="42" t="s">
        <v>8353</v>
      </c>
      <c r="G174" s="42" t="s">
        <v>11227</v>
      </c>
      <c r="H174" s="12"/>
      <c r="I174" s="42"/>
      <c r="J174" s="42" t="s">
        <v>100</v>
      </c>
      <c r="K174" s="14">
        <v>45823</v>
      </c>
      <c r="L174" s="12" t="s">
        <v>8443</v>
      </c>
      <c r="M174" s="44">
        <v>47.8</v>
      </c>
      <c r="N174" s="12">
        <v>1</v>
      </c>
      <c r="O174" s="44">
        <v>62.28</v>
      </c>
      <c r="P174" s="44">
        <v>8.84</v>
      </c>
      <c r="Q174" s="44">
        <v>3.93</v>
      </c>
      <c r="R174" s="44">
        <v>14.52</v>
      </c>
      <c r="S174" s="44">
        <v>14.48</v>
      </c>
      <c r="T174" s="44">
        <v>0</v>
      </c>
      <c r="U174" s="44">
        <v>20.51</v>
      </c>
      <c r="V174" s="18">
        <v>0.42899999999999999</v>
      </c>
      <c r="W174" s="42" t="s">
        <v>34</v>
      </c>
      <c r="X174" s="43"/>
      <c r="Y174" s="43"/>
      <c r="Z174" s="43" t="s">
        <v>8442</v>
      </c>
      <c r="AA174" s="43" t="str">
        <f>VLOOKUP(J174, sku!B:C, 2, FALSE)</f>
        <v>Trava Disco De Freio Bicicleta - Prata</v>
      </c>
      <c r="AB174" s="45" t="str">
        <f>VLOOKUP(J174, sku!B:BM, 64, FALSE)</f>
        <v>Importação</v>
      </c>
      <c r="AC174" s="45" t="str">
        <f>LEFT(pedidos[[#This Row],[SKU]],3)</f>
        <v>ET0</v>
      </c>
      <c r="AD174" s="36" t="str" cm="1">
        <f t="array" aca="1" ref="AD174" ca="1">IFERROR(
  INDEX(
    montadora[Montadora],
    MATCH(TRUE,LEFT(J623,NÚCARACT(montadora[SKU Parcial]))=montadora[SKU Parcial],0)
  ),
  ""
)</f>
        <v/>
      </c>
    </row>
    <row r="175" spans="1:30" x14ac:dyDescent="0.25">
      <c r="A175" s="42" t="s">
        <v>8048</v>
      </c>
      <c r="B175" s="42"/>
      <c r="C175" s="42"/>
      <c r="D175" s="42"/>
      <c r="E175" s="42">
        <v>22897981512</v>
      </c>
      <c r="F175" s="42" t="s">
        <v>8354</v>
      </c>
      <c r="G175" s="42" t="s">
        <v>11227</v>
      </c>
      <c r="H175" s="12"/>
      <c r="I175" s="42"/>
      <c r="J175" s="42" t="s">
        <v>100</v>
      </c>
      <c r="K175" s="14">
        <v>45838</v>
      </c>
      <c r="L175" s="12" t="s">
        <v>8443</v>
      </c>
      <c r="M175" s="44">
        <v>46.8</v>
      </c>
      <c r="N175" s="12">
        <v>1</v>
      </c>
      <c r="O175" s="44">
        <v>46.8</v>
      </c>
      <c r="P175" s="44">
        <v>8.84</v>
      </c>
      <c r="Q175" s="44">
        <v>3.85</v>
      </c>
      <c r="R175" s="44">
        <v>14.3</v>
      </c>
      <c r="S175" s="44">
        <v>0</v>
      </c>
      <c r="T175" s="44">
        <v>0</v>
      </c>
      <c r="U175" s="44">
        <v>19.809999999999999</v>
      </c>
      <c r="V175" s="18">
        <v>0.42330000000000001</v>
      </c>
      <c r="W175" s="42" t="s">
        <v>34</v>
      </c>
      <c r="X175" s="43"/>
      <c r="Y175" s="43"/>
      <c r="Z175" s="43" t="s">
        <v>8442</v>
      </c>
      <c r="AA175" s="43" t="str">
        <f>VLOOKUP(J175, sku!B:C, 2, FALSE)</f>
        <v>Trava Disco De Freio Bicicleta - Prata</v>
      </c>
      <c r="AB175" s="45" t="str">
        <f>VLOOKUP(J175, sku!B:BM, 64, FALSE)</f>
        <v>Importação</v>
      </c>
      <c r="AC175" s="45" t="str">
        <f>LEFT(pedidos[[#This Row],[SKU]],3)</f>
        <v>ET0</v>
      </c>
      <c r="AD175" s="36" t="str" cm="1">
        <f t="array" aca="1" ref="AD175" ca="1">IFERROR(
  INDEX(
    montadora[Montadora],
    MATCH(TRUE,LEFT(#REF!,NÚCARACT(montadora[SKU Parcial]))=montadora[SKU Parcial],0)
  ),
  ""
)</f>
        <v/>
      </c>
    </row>
    <row r="176" spans="1:30" x14ac:dyDescent="0.25">
      <c r="A176" s="42" t="s">
        <v>8049</v>
      </c>
      <c r="B176" s="42"/>
      <c r="C176" s="42"/>
      <c r="D176" s="42"/>
      <c r="E176" s="42">
        <v>22897981512</v>
      </c>
      <c r="F176" s="42" t="s">
        <v>8354</v>
      </c>
      <c r="G176" s="42" t="s">
        <v>11227</v>
      </c>
      <c r="H176" s="12"/>
      <c r="I176" s="42"/>
      <c r="J176" s="42" t="s">
        <v>100</v>
      </c>
      <c r="K176" s="14">
        <v>45830</v>
      </c>
      <c r="L176" s="12" t="s">
        <v>8443</v>
      </c>
      <c r="M176" s="44">
        <v>46.8</v>
      </c>
      <c r="N176" s="12">
        <v>1</v>
      </c>
      <c r="O176" s="44">
        <v>46.8</v>
      </c>
      <c r="P176" s="44">
        <v>8.84</v>
      </c>
      <c r="Q176" s="44">
        <v>3.85</v>
      </c>
      <c r="R176" s="44">
        <v>14.3</v>
      </c>
      <c r="S176" s="44">
        <v>0</v>
      </c>
      <c r="T176" s="44">
        <v>0</v>
      </c>
      <c r="U176" s="44">
        <v>19.809999999999999</v>
      </c>
      <c r="V176" s="18">
        <v>0.42330000000000001</v>
      </c>
      <c r="W176" s="42" t="s">
        <v>34</v>
      </c>
      <c r="X176" s="43"/>
      <c r="Y176" s="43"/>
      <c r="Z176" s="43" t="s">
        <v>8442</v>
      </c>
      <c r="AA176" s="43" t="str">
        <f>VLOOKUP(J176, sku!B:C, 2, FALSE)</f>
        <v>Trava Disco De Freio Bicicleta - Prata</v>
      </c>
      <c r="AB176" s="45" t="str">
        <f>VLOOKUP(J176, sku!B:BM, 64, FALSE)</f>
        <v>Importação</v>
      </c>
      <c r="AC176" s="45" t="str">
        <f>LEFT(pedidos[[#This Row],[SKU]],3)</f>
        <v>ET0</v>
      </c>
      <c r="AD176" s="36" t="str" cm="1">
        <f t="array" aca="1" ref="AD176" ca="1">IFERROR(
  INDEX(
    montadora[Montadora],
    MATCH(TRUE,LEFT(#REF!,NÚCARACT(montadora[SKU Parcial]))=montadora[SKU Parcial],0)
  ),
  ""
)</f>
        <v/>
      </c>
    </row>
    <row r="177" spans="1:30" x14ac:dyDescent="0.25">
      <c r="A177" s="42" t="s">
        <v>8050</v>
      </c>
      <c r="B177" s="42"/>
      <c r="C177" s="42"/>
      <c r="D177" s="42"/>
      <c r="E177" s="42">
        <v>22897981512</v>
      </c>
      <c r="F177" s="42" t="s">
        <v>8354</v>
      </c>
      <c r="G177" s="42" t="s">
        <v>11227</v>
      </c>
      <c r="H177" s="12"/>
      <c r="I177" s="42"/>
      <c r="J177" s="42" t="s">
        <v>100</v>
      </c>
      <c r="K177" s="14">
        <v>45825</v>
      </c>
      <c r="L177" s="12" t="s">
        <v>8443</v>
      </c>
      <c r="M177" s="44">
        <v>46.8</v>
      </c>
      <c r="N177" s="12">
        <v>1</v>
      </c>
      <c r="O177" s="44">
        <v>46.8</v>
      </c>
      <c r="P177" s="44">
        <v>8.84</v>
      </c>
      <c r="Q177" s="44">
        <v>3.85</v>
      </c>
      <c r="R177" s="44">
        <v>14.3</v>
      </c>
      <c r="S177" s="44">
        <v>0</v>
      </c>
      <c r="T177" s="44">
        <v>0</v>
      </c>
      <c r="U177" s="44">
        <v>19.809999999999999</v>
      </c>
      <c r="V177" s="18">
        <v>0.42330000000000001</v>
      </c>
      <c r="W177" s="42" t="s">
        <v>34</v>
      </c>
      <c r="X177" s="43"/>
      <c r="Y177" s="43"/>
      <c r="Z177" s="43" t="s">
        <v>8442</v>
      </c>
      <c r="AA177" s="43" t="str">
        <f>VLOOKUP(J177, sku!B:C, 2, FALSE)</f>
        <v>Trava Disco De Freio Bicicleta - Prata</v>
      </c>
      <c r="AB177" s="45" t="str">
        <f>VLOOKUP(J177, sku!B:BM, 64, FALSE)</f>
        <v>Importação</v>
      </c>
      <c r="AC177" s="45" t="str">
        <f>LEFT(pedidos[[#This Row],[SKU]],3)</f>
        <v>ET0</v>
      </c>
      <c r="AD177" s="36" t="str" cm="1">
        <f t="array" aca="1" ref="AD177" ca="1">IFERROR(
  INDEX(
    montadora[Montadora],
    MATCH(TRUE,LEFT(J625,NÚCARACT(montadora[SKU Parcial]))=montadora[SKU Parcial],0)
  ),
  ""
)</f>
        <v/>
      </c>
    </row>
    <row r="178" spans="1:30" x14ac:dyDescent="0.25">
      <c r="A178" s="42" t="s">
        <v>8051</v>
      </c>
      <c r="B178" s="42"/>
      <c r="C178" s="42"/>
      <c r="D178" s="42"/>
      <c r="E178" s="42">
        <v>22897981512</v>
      </c>
      <c r="F178" s="42" t="s">
        <v>8354</v>
      </c>
      <c r="G178" s="42" t="s">
        <v>11227</v>
      </c>
      <c r="H178" s="12"/>
      <c r="I178" s="42"/>
      <c r="J178" s="42" t="s">
        <v>100</v>
      </c>
      <c r="K178" s="14">
        <v>45825</v>
      </c>
      <c r="L178" s="12" t="s">
        <v>8443</v>
      </c>
      <c r="M178" s="44">
        <v>46.8</v>
      </c>
      <c r="N178" s="12">
        <v>1</v>
      </c>
      <c r="O178" s="44">
        <v>46.8</v>
      </c>
      <c r="P178" s="44">
        <v>8.84</v>
      </c>
      <c r="Q178" s="44">
        <v>3.85</v>
      </c>
      <c r="R178" s="44">
        <v>14.3</v>
      </c>
      <c r="S178" s="44">
        <v>0</v>
      </c>
      <c r="T178" s="44">
        <v>0</v>
      </c>
      <c r="U178" s="44">
        <v>19.809999999999999</v>
      </c>
      <c r="V178" s="18">
        <v>0.42330000000000001</v>
      </c>
      <c r="W178" s="42" t="s">
        <v>34</v>
      </c>
      <c r="X178" s="43"/>
      <c r="Y178" s="43"/>
      <c r="Z178" s="43" t="s">
        <v>8442</v>
      </c>
      <c r="AA178" s="43" t="str">
        <f>VLOOKUP(J178, sku!B:C, 2, FALSE)</f>
        <v>Trava Disco De Freio Bicicleta - Prata</v>
      </c>
      <c r="AB178" s="45" t="str">
        <f>VLOOKUP(J178, sku!B:BM, 64, FALSE)</f>
        <v>Importação</v>
      </c>
      <c r="AC178" s="45" t="str">
        <f>LEFT(pedidos[[#This Row],[SKU]],3)</f>
        <v>ET0</v>
      </c>
      <c r="AD178" s="36" t="str" cm="1">
        <f t="array" aca="1" ref="AD178" ca="1">IFERROR(
  INDEX(
    montadora[Montadora],
    MATCH(TRUE,LEFT(J626,NÚCARACT(montadora[SKU Parcial]))=montadora[SKU Parcial],0)
  ),
  ""
)</f>
        <v/>
      </c>
    </row>
    <row r="179" spans="1:30" x14ac:dyDescent="0.25">
      <c r="A179" s="42" t="s">
        <v>8052</v>
      </c>
      <c r="B179" s="42"/>
      <c r="C179" s="42"/>
      <c r="D179" s="42"/>
      <c r="E179" s="42">
        <v>22897981512</v>
      </c>
      <c r="F179" s="42" t="s">
        <v>8354</v>
      </c>
      <c r="G179" s="42" t="s">
        <v>11227</v>
      </c>
      <c r="H179" s="12"/>
      <c r="I179" s="42"/>
      <c r="J179" s="42" t="s">
        <v>100</v>
      </c>
      <c r="K179" s="14">
        <v>45825</v>
      </c>
      <c r="L179" s="12" t="s">
        <v>8443</v>
      </c>
      <c r="M179" s="44">
        <v>46.8</v>
      </c>
      <c r="N179" s="12">
        <v>1</v>
      </c>
      <c r="O179" s="44">
        <v>46.8</v>
      </c>
      <c r="P179" s="44">
        <v>8.84</v>
      </c>
      <c r="Q179" s="44">
        <v>3.85</v>
      </c>
      <c r="R179" s="44">
        <v>14.3</v>
      </c>
      <c r="S179" s="44">
        <v>0</v>
      </c>
      <c r="T179" s="44">
        <v>0</v>
      </c>
      <c r="U179" s="44">
        <v>19.809999999999999</v>
      </c>
      <c r="V179" s="18">
        <v>0.42330000000000001</v>
      </c>
      <c r="W179" s="42" t="s">
        <v>34</v>
      </c>
      <c r="X179" s="43"/>
      <c r="Y179" s="43"/>
      <c r="Z179" s="43" t="s">
        <v>8442</v>
      </c>
      <c r="AA179" s="43" t="str">
        <f>VLOOKUP(J179, sku!B:C, 2, FALSE)</f>
        <v>Trava Disco De Freio Bicicleta - Prata</v>
      </c>
      <c r="AB179" s="45" t="str">
        <f>VLOOKUP(J179, sku!B:BM, 64, FALSE)</f>
        <v>Importação</v>
      </c>
      <c r="AC179" s="45" t="str">
        <f>LEFT(pedidos[[#This Row],[SKU]],3)</f>
        <v>ET0</v>
      </c>
      <c r="AD179" s="36" t="str" cm="1">
        <f t="array" aca="1" ref="AD179" ca="1">IFERROR(
  INDEX(
    montadora[Montadora],
    MATCH(TRUE,LEFT(#REF!,NÚCARACT(montadora[SKU Parcial]))=montadora[SKU Parcial],0)
  ),
  ""
)</f>
        <v/>
      </c>
    </row>
    <row r="180" spans="1:30" x14ac:dyDescent="0.25">
      <c r="A180" s="42" t="s">
        <v>10522</v>
      </c>
      <c r="B180" s="42"/>
      <c r="C180" s="42"/>
      <c r="D180" s="42"/>
      <c r="E180" s="42">
        <v>22793638331</v>
      </c>
      <c r="F180" s="42" t="s">
        <v>10145</v>
      </c>
      <c r="G180" s="42" t="s">
        <v>11228</v>
      </c>
      <c r="H180" s="12"/>
      <c r="I180" s="42"/>
      <c r="J180" s="42" t="s">
        <v>10169</v>
      </c>
      <c r="K180" s="14">
        <v>45820</v>
      </c>
      <c r="L180" s="12" t="s">
        <v>8443</v>
      </c>
      <c r="M180" s="44">
        <v>21.8</v>
      </c>
      <c r="N180" s="12">
        <v>1</v>
      </c>
      <c r="O180" s="44">
        <v>21.8</v>
      </c>
      <c r="P180" s="44">
        <v>8.84</v>
      </c>
      <c r="Q180" s="44">
        <v>0.81</v>
      </c>
      <c r="R180" s="44">
        <v>8.36</v>
      </c>
      <c r="S180" s="44">
        <v>0</v>
      </c>
      <c r="T180" s="44">
        <v>0</v>
      </c>
      <c r="U180" s="44">
        <v>3.79</v>
      </c>
      <c r="V180" s="18">
        <v>0.17380000000000001</v>
      </c>
      <c r="W180" s="42" t="s">
        <v>34</v>
      </c>
      <c r="X180" s="43"/>
      <c r="Y180" s="43"/>
      <c r="Z180" s="43" t="s">
        <v>8442</v>
      </c>
      <c r="AA180" s="43" t="str">
        <f>VLOOKUP(J180, sku!B:C, 2, FALSE)</f>
        <v>V-Mol 500ml</v>
      </c>
      <c r="AB180" s="45" t="str">
        <f>VLOOKUP(J180, sku!B:BM, 64, FALSE)</f>
        <v>Revenda</v>
      </c>
      <c r="AC180" s="45" t="str">
        <f>LEFT(pedidos[[#This Row],[SKU]],3)</f>
        <v>VX2</v>
      </c>
      <c r="AD180" s="36" t="str" cm="1">
        <f t="array" aca="1" ref="AD180" ca="1">IFERROR(
  INDEX(
    montadora[Montadora],
    MATCH(TRUE,LEFT(#REF!,NÚCARACT(montadora[SKU Parcial]))=montadora[SKU Parcial],0)
  ),
  ""
)</f>
        <v/>
      </c>
    </row>
    <row r="181" spans="1:30" x14ac:dyDescent="0.25">
      <c r="A181" s="42" t="s">
        <v>10528</v>
      </c>
      <c r="B181" s="42"/>
      <c r="C181" s="42"/>
      <c r="D181" s="42"/>
      <c r="E181" s="42">
        <v>22793638331</v>
      </c>
      <c r="F181" s="42" t="s">
        <v>10145</v>
      </c>
      <c r="G181" s="42" t="s">
        <v>11228</v>
      </c>
      <c r="H181" s="12"/>
      <c r="I181" s="42"/>
      <c r="J181" s="42" t="s">
        <v>10169</v>
      </c>
      <c r="K181" s="14">
        <v>45820</v>
      </c>
      <c r="L181" s="12" t="s">
        <v>8443</v>
      </c>
      <c r="M181" s="44">
        <v>21.8</v>
      </c>
      <c r="N181" s="12">
        <v>1</v>
      </c>
      <c r="O181" s="44">
        <v>21.8</v>
      </c>
      <c r="P181" s="44">
        <v>8.84</v>
      </c>
      <c r="Q181" s="44">
        <v>0.81</v>
      </c>
      <c r="R181" s="44">
        <v>8.36</v>
      </c>
      <c r="S181" s="44">
        <v>0</v>
      </c>
      <c r="T181" s="44">
        <v>0</v>
      </c>
      <c r="U181" s="44">
        <v>3.79</v>
      </c>
      <c r="V181" s="18">
        <v>0.17380000000000001</v>
      </c>
      <c r="W181" s="42" t="s">
        <v>34</v>
      </c>
      <c r="X181" s="43"/>
      <c r="Y181" s="43"/>
      <c r="Z181" s="43" t="s">
        <v>8442</v>
      </c>
      <c r="AA181" s="43" t="str">
        <f>VLOOKUP(J181, sku!B:C, 2, FALSE)</f>
        <v>V-Mol 500ml</v>
      </c>
      <c r="AB181" s="45" t="str">
        <f>VLOOKUP(J181, sku!B:BM, 64, FALSE)</f>
        <v>Revenda</v>
      </c>
      <c r="AC181" s="45" t="str">
        <f>LEFT(pedidos[[#This Row],[SKU]],3)</f>
        <v>VX2</v>
      </c>
      <c r="AD181" s="36" t="str" cm="1">
        <f t="array" aca="1" ref="AD181" ca="1">IFERROR(
  INDEX(
    montadora[Montadora],
    MATCH(TRUE,LEFT(#REF!,NÚCARACT(montadora[SKU Parcial]))=montadora[SKU Parcial],0)
  ),
  ""
)</f>
        <v/>
      </c>
    </row>
    <row r="182" spans="1:30" x14ac:dyDescent="0.25">
      <c r="A182" s="42" t="s">
        <v>10031</v>
      </c>
      <c r="B182" s="42">
        <v>22793638331</v>
      </c>
      <c r="C182" s="42"/>
      <c r="D182" s="42"/>
      <c r="E182" s="42"/>
      <c r="F182" s="42" t="s">
        <v>10145</v>
      </c>
      <c r="G182" s="42" t="s">
        <v>11228</v>
      </c>
      <c r="H182" s="12"/>
      <c r="I182" s="42"/>
      <c r="J182" s="42" t="s">
        <v>10169</v>
      </c>
      <c r="K182" s="14">
        <v>45779</v>
      </c>
      <c r="L182" s="12" t="s">
        <v>8443</v>
      </c>
      <c r="M182" s="44">
        <v>21.8</v>
      </c>
      <c r="N182" s="12">
        <v>1</v>
      </c>
      <c r="O182" s="44">
        <v>21.8</v>
      </c>
      <c r="P182" s="44">
        <v>8.84</v>
      </c>
      <c r="Q182" s="44">
        <v>0.73</v>
      </c>
      <c r="R182" s="44">
        <v>8.32</v>
      </c>
      <c r="S182" s="44">
        <v>0</v>
      </c>
      <c r="T182" s="44">
        <v>0</v>
      </c>
      <c r="U182" s="44">
        <v>3.69</v>
      </c>
      <c r="V182" s="18">
        <v>0.16900000000000001</v>
      </c>
      <c r="W182" s="42" t="s">
        <v>34</v>
      </c>
      <c r="X182" s="43"/>
      <c r="Y182" s="43"/>
      <c r="Z182" s="43" t="s">
        <v>8442</v>
      </c>
      <c r="AA182" s="43" t="str">
        <f>VLOOKUP(J182, sku!B:C, 2, FALSE)</f>
        <v>V-Mol 500ml</v>
      </c>
      <c r="AB182" s="45" t="str">
        <f>VLOOKUP(J182, sku!B:BM, 64, FALSE)</f>
        <v>Revenda</v>
      </c>
      <c r="AC182" s="45" t="str">
        <f>LEFT(pedidos[[#This Row],[SKU]],3)</f>
        <v>VX2</v>
      </c>
      <c r="AD182" s="36" t="str" cm="1">
        <f t="array" aca="1" ref="AD182" ca="1">IFERROR(
  INDEX(
    montadora[Montadora],
    MATCH(TRUE,LEFT(J627,NÚCARACT(montadora[SKU Parcial]))=montadora[SKU Parcial],0)
  ),
  ""
)</f>
        <v/>
      </c>
    </row>
    <row r="183" spans="1:30" x14ac:dyDescent="0.25">
      <c r="A183" s="42" t="s">
        <v>10068</v>
      </c>
      <c r="B183" s="42">
        <v>22793638331</v>
      </c>
      <c r="C183" s="42"/>
      <c r="D183" s="42"/>
      <c r="E183" s="42"/>
      <c r="F183" s="42" t="s">
        <v>10145</v>
      </c>
      <c r="G183" s="42" t="s">
        <v>11228</v>
      </c>
      <c r="H183" s="12"/>
      <c r="I183" s="42"/>
      <c r="J183" s="42" t="s">
        <v>10169</v>
      </c>
      <c r="K183" s="14">
        <v>45778</v>
      </c>
      <c r="L183" s="12" t="s">
        <v>8443</v>
      </c>
      <c r="M183" s="44">
        <v>21.8</v>
      </c>
      <c r="N183" s="12">
        <v>1</v>
      </c>
      <c r="O183" s="44">
        <v>21.8</v>
      </c>
      <c r="P183" s="44">
        <v>8.84</v>
      </c>
      <c r="Q183" s="44">
        <v>0.73</v>
      </c>
      <c r="R183" s="44">
        <v>8.32</v>
      </c>
      <c r="S183" s="44">
        <v>0</v>
      </c>
      <c r="T183" s="44">
        <v>0</v>
      </c>
      <c r="U183" s="44">
        <v>3.69</v>
      </c>
      <c r="V183" s="18">
        <v>0.16900000000000001</v>
      </c>
      <c r="W183" s="42" t="s">
        <v>34</v>
      </c>
      <c r="X183" s="43"/>
      <c r="Y183" s="43"/>
      <c r="Z183" s="43" t="s">
        <v>8442</v>
      </c>
      <c r="AA183" s="43" t="str">
        <f>VLOOKUP(J183, sku!B:C, 2, FALSE)</f>
        <v>V-Mol 500ml</v>
      </c>
      <c r="AB183" s="45" t="str">
        <f>VLOOKUP(J183, sku!B:BM, 64, FALSE)</f>
        <v>Revenda</v>
      </c>
      <c r="AC183" s="45" t="str">
        <f>LEFT(pedidos[[#This Row],[SKU]],3)</f>
        <v>VX2</v>
      </c>
      <c r="AD183" s="36" t="str" cm="1">
        <f t="array" aca="1" ref="AD183" ca="1">IFERROR(
  INDEX(
    montadora[Montadora],
    MATCH(TRUE,LEFT(J628,NÚCARACT(montadora[SKU Parcial]))=montadora[SKU Parcial],0)
  ),
  ""
)</f>
        <v/>
      </c>
    </row>
    <row r="184" spans="1:30" x14ac:dyDescent="0.25">
      <c r="A184" s="42" t="s">
        <v>10075</v>
      </c>
      <c r="B184" s="42">
        <v>22793638331</v>
      </c>
      <c r="C184" s="42"/>
      <c r="D184" s="42"/>
      <c r="E184" s="42"/>
      <c r="F184" s="42" t="s">
        <v>10145</v>
      </c>
      <c r="G184" s="42" t="s">
        <v>11228</v>
      </c>
      <c r="H184" s="12"/>
      <c r="I184" s="42"/>
      <c r="J184" s="42" t="s">
        <v>10169</v>
      </c>
      <c r="K184" s="14">
        <v>45778</v>
      </c>
      <c r="L184" s="12" t="s">
        <v>8443</v>
      </c>
      <c r="M184" s="44">
        <v>21.8</v>
      </c>
      <c r="N184" s="12">
        <v>1</v>
      </c>
      <c r="O184" s="44">
        <v>21.8</v>
      </c>
      <c r="P184" s="44">
        <v>8.84</v>
      </c>
      <c r="Q184" s="44">
        <v>0.73</v>
      </c>
      <c r="R184" s="44">
        <v>8.32</v>
      </c>
      <c r="S184" s="44">
        <v>0</v>
      </c>
      <c r="T184" s="44">
        <v>0</v>
      </c>
      <c r="U184" s="44">
        <v>3.69</v>
      </c>
      <c r="V184" s="18">
        <v>0.16900000000000001</v>
      </c>
      <c r="W184" s="42" t="s">
        <v>34</v>
      </c>
      <c r="X184" s="43"/>
      <c r="Y184" s="43"/>
      <c r="Z184" s="43" t="s">
        <v>8442</v>
      </c>
      <c r="AA184" s="43" t="str">
        <f>VLOOKUP(J184, sku!B:C, 2, FALSE)</f>
        <v>V-Mol 500ml</v>
      </c>
      <c r="AB184" s="45" t="str">
        <f>VLOOKUP(J184, sku!B:BM, 64, FALSE)</f>
        <v>Revenda</v>
      </c>
      <c r="AC184" s="45" t="str">
        <f>LEFT(pedidos[[#This Row],[SKU]],3)</f>
        <v>VX2</v>
      </c>
      <c r="AD184" s="36" t="str" cm="1">
        <f t="array" aca="1" ref="AD184" ca="1">IFERROR(
  INDEX(
    montadora[Montadora],
    MATCH(TRUE,LEFT(J629,NÚCARACT(montadora[SKU Parcial]))=montadora[SKU Parcial],0)
  ),
  ""
)</f>
        <v/>
      </c>
    </row>
    <row r="185" spans="1:30" customFormat="1" x14ac:dyDescent="0.25">
      <c r="A185" s="6" t="s">
        <v>3442</v>
      </c>
      <c r="B185" s="6" t="s">
        <v>36</v>
      </c>
      <c r="C185" s="6" t="s">
        <v>1663</v>
      </c>
      <c r="D185" s="6" t="s">
        <v>27</v>
      </c>
      <c r="E185" s="6" t="s">
        <v>3443</v>
      </c>
      <c r="F185" s="6" t="s">
        <v>3444</v>
      </c>
      <c r="G185" s="6" t="s">
        <v>11228</v>
      </c>
      <c r="H185" s="12" t="s">
        <v>47</v>
      </c>
      <c r="I185" s="6" t="s">
        <v>36</v>
      </c>
      <c r="J185" s="6" t="s">
        <v>100</v>
      </c>
      <c r="K185" s="14">
        <v>45827</v>
      </c>
      <c r="L185" s="12" t="s">
        <v>33</v>
      </c>
      <c r="M185" s="25">
        <v>58.8</v>
      </c>
      <c r="N185" s="12">
        <v>1</v>
      </c>
      <c r="O185" s="25">
        <v>74.790000000000006</v>
      </c>
      <c r="P185" s="25">
        <v>8.84</v>
      </c>
      <c r="Q185" s="25">
        <v>2.19</v>
      </c>
      <c r="R185" s="25">
        <v>16.75</v>
      </c>
      <c r="S185" s="25">
        <v>15.99</v>
      </c>
      <c r="T185" s="25">
        <v>0</v>
      </c>
      <c r="U185" s="25">
        <v>31.02</v>
      </c>
      <c r="V185" s="18">
        <v>0</v>
      </c>
      <c r="W185" s="6" t="s">
        <v>34</v>
      </c>
      <c r="X185" s="5">
        <v>115687314148</v>
      </c>
      <c r="Y185" s="5">
        <v>45042026365</v>
      </c>
      <c r="Z185" s="5" t="s">
        <v>7980</v>
      </c>
      <c r="AA185" s="5" t="str">
        <f>VLOOKUP(J185, sku!B:C, 2, FALSE)</f>
        <v>Trava Disco De Freio Bicicleta - Prata</v>
      </c>
      <c r="AB185" s="3" t="str">
        <f>VLOOKUP(J185, sku!B:BM, 64, FALSE)</f>
        <v>Importação</v>
      </c>
      <c r="AC185" s="3" t="str">
        <f>LEFT(pedidos[[#This Row],[SKU]],3)</f>
        <v>ET0</v>
      </c>
      <c r="AD185" s="36" t="str" cm="1">
        <f t="array" aca="1" ref="AD185" ca="1">IFERROR(
  INDEX(
    montadora[Montadora],
    MATCH(TRUE,LEFT(J630,NÚCARACT(montadora[SKU Parcial]))=montadora[SKU Parcial],0)
  ),
  ""
)</f>
        <v/>
      </c>
    </row>
    <row r="186" spans="1:30" customFormat="1" x14ac:dyDescent="0.25">
      <c r="A186" s="6" t="s">
        <v>3445</v>
      </c>
      <c r="B186" s="6" t="s">
        <v>36</v>
      </c>
      <c r="C186" s="6" t="s">
        <v>3446</v>
      </c>
      <c r="D186" s="6" t="s">
        <v>27</v>
      </c>
      <c r="E186" s="6" t="s">
        <v>3443</v>
      </c>
      <c r="F186" s="6" t="s">
        <v>3444</v>
      </c>
      <c r="G186" s="6" t="s">
        <v>11228</v>
      </c>
      <c r="H186" s="12" t="s">
        <v>47</v>
      </c>
      <c r="I186" s="6" t="s">
        <v>36</v>
      </c>
      <c r="J186" s="6" t="s">
        <v>100</v>
      </c>
      <c r="K186" s="14">
        <v>45829</v>
      </c>
      <c r="L186" s="12" t="s">
        <v>33</v>
      </c>
      <c r="M186" s="25">
        <v>58.8</v>
      </c>
      <c r="N186" s="12">
        <v>1</v>
      </c>
      <c r="O186" s="25">
        <v>72.790000000000006</v>
      </c>
      <c r="P186" s="25">
        <v>8.84</v>
      </c>
      <c r="Q186" s="25">
        <v>2.19</v>
      </c>
      <c r="R186" s="25">
        <v>16.75</v>
      </c>
      <c r="S186" s="25">
        <v>13.99</v>
      </c>
      <c r="T186" s="25">
        <v>0</v>
      </c>
      <c r="U186" s="25">
        <v>31.02</v>
      </c>
      <c r="V186" s="18">
        <v>0</v>
      </c>
      <c r="W186" s="6" t="s">
        <v>34</v>
      </c>
      <c r="X186" s="5">
        <v>115956820602</v>
      </c>
      <c r="Y186" s="5">
        <v>45052746960</v>
      </c>
      <c r="Z186" s="5" t="s">
        <v>7980</v>
      </c>
      <c r="AA186" s="5" t="str">
        <f>VLOOKUP(J186, sku!B:C, 2, FALSE)</f>
        <v>Trava Disco De Freio Bicicleta - Prata</v>
      </c>
      <c r="AB186" s="3" t="str">
        <f>VLOOKUP(J186, sku!B:BM, 64, FALSE)</f>
        <v>Importação</v>
      </c>
      <c r="AC186" s="3" t="str">
        <f>LEFT(pedidos[[#This Row],[SKU]],3)</f>
        <v>ET0</v>
      </c>
      <c r="AD186" s="36" t="str" cm="1">
        <f t="array" aca="1" ref="AD186" ca="1">IFERROR(
  INDEX(
    montadora[Montadora],
    MATCH(TRUE,LEFT(#REF!,NÚCARACT(montadora[SKU Parcial]))=montadora[SKU Parcial],0)
  ),
  ""
)</f>
        <v/>
      </c>
    </row>
    <row r="187" spans="1:30" x14ac:dyDescent="0.25">
      <c r="A187" s="42" t="s">
        <v>9235</v>
      </c>
      <c r="B187" s="42">
        <v>22398135048</v>
      </c>
      <c r="C187" s="42"/>
      <c r="D187" s="42"/>
      <c r="E187" s="42"/>
      <c r="F187" s="42" t="s">
        <v>8354</v>
      </c>
      <c r="G187" s="42" t="s">
        <v>11228</v>
      </c>
      <c r="H187" s="12"/>
      <c r="I187" s="42"/>
      <c r="J187" s="42" t="s">
        <v>100</v>
      </c>
      <c r="K187" s="14">
        <v>45807</v>
      </c>
      <c r="L187" s="12" t="s">
        <v>8443</v>
      </c>
      <c r="M187" s="44">
        <v>48.8</v>
      </c>
      <c r="N187" s="12">
        <v>1</v>
      </c>
      <c r="O187" s="44">
        <v>48.8</v>
      </c>
      <c r="P187" s="44">
        <v>8.84</v>
      </c>
      <c r="Q187" s="44">
        <v>1.64</v>
      </c>
      <c r="R187" s="44">
        <v>13.76</v>
      </c>
      <c r="S187" s="44">
        <v>0</v>
      </c>
      <c r="T187" s="44">
        <v>-3.33</v>
      </c>
      <c r="U187" s="44">
        <v>27.89</v>
      </c>
      <c r="V187" s="18">
        <v>0</v>
      </c>
      <c r="W187" s="42" t="s">
        <v>34</v>
      </c>
      <c r="X187" s="43"/>
      <c r="Y187" s="43"/>
      <c r="Z187" s="43" t="s">
        <v>8442</v>
      </c>
      <c r="AA187" s="43" t="str">
        <f>VLOOKUP(J187, sku!B:C, 2, FALSE)</f>
        <v>Trava Disco De Freio Bicicleta - Prata</v>
      </c>
      <c r="AB187" s="45" t="str">
        <f>VLOOKUP(J187, sku!B:BM, 64, FALSE)</f>
        <v>Importação</v>
      </c>
      <c r="AC187" s="45" t="str">
        <f>LEFT(pedidos[[#This Row],[SKU]],3)</f>
        <v>ET0</v>
      </c>
      <c r="AD187" s="36" t="str" cm="1">
        <f t="array" aca="1" ref="AD187" ca="1">IFERROR(
  INDEX(
    montadora[Montadora],
    MATCH(TRUE,LEFT(#REF!,NÚCARACT(montadora[SKU Parcial]))=montadora[SKU Parcial],0)
  ),
  ""
)</f>
        <v/>
      </c>
    </row>
    <row r="188" spans="1:30" x14ac:dyDescent="0.25">
      <c r="A188" s="42" t="s">
        <v>9254</v>
      </c>
      <c r="B188" s="42">
        <v>22398135048</v>
      </c>
      <c r="C188" s="42"/>
      <c r="D188" s="42"/>
      <c r="E188" s="42"/>
      <c r="F188" s="42" t="s">
        <v>8354</v>
      </c>
      <c r="G188" s="42" t="s">
        <v>11228</v>
      </c>
      <c r="H188" s="12"/>
      <c r="I188" s="42"/>
      <c r="J188" s="42" t="s">
        <v>100</v>
      </c>
      <c r="K188" s="14">
        <v>45806</v>
      </c>
      <c r="L188" s="12" t="s">
        <v>8443</v>
      </c>
      <c r="M188" s="44">
        <v>48.8</v>
      </c>
      <c r="N188" s="12">
        <v>1</v>
      </c>
      <c r="O188" s="44">
        <v>48.8</v>
      </c>
      <c r="P188" s="44">
        <v>8.84</v>
      </c>
      <c r="Q188" s="44">
        <v>1.64</v>
      </c>
      <c r="R188" s="44">
        <v>13.76</v>
      </c>
      <c r="S188" s="44">
        <v>0</v>
      </c>
      <c r="T188" s="44">
        <v>0</v>
      </c>
      <c r="U188" s="44">
        <v>24.56</v>
      </c>
      <c r="V188" s="18">
        <v>0</v>
      </c>
      <c r="W188" s="42" t="s">
        <v>34</v>
      </c>
      <c r="X188" s="43"/>
      <c r="Y188" s="43"/>
      <c r="Z188" s="43" t="s">
        <v>8442</v>
      </c>
      <c r="AA188" s="43" t="str">
        <f>VLOOKUP(J188, sku!B:C, 2, FALSE)</f>
        <v>Trava Disco De Freio Bicicleta - Prata</v>
      </c>
      <c r="AB188" s="45" t="str">
        <f>VLOOKUP(J188, sku!B:BM, 64, FALSE)</f>
        <v>Importação</v>
      </c>
      <c r="AC188" s="45" t="str">
        <f>LEFT(pedidos[[#This Row],[SKU]],3)</f>
        <v>ET0</v>
      </c>
      <c r="AD188" s="36" t="str" cm="1">
        <f t="array" aca="1" ref="AD188" ca="1">IFERROR(
  INDEX(
    montadora[Montadora],
    MATCH(TRUE,LEFT(#REF!,NÚCARACT(montadora[SKU Parcial]))=montadora[SKU Parcial],0)
  ),
  ""
)</f>
        <v/>
      </c>
    </row>
    <row r="189" spans="1:30" x14ac:dyDescent="0.25">
      <c r="A189" s="42" t="s">
        <v>9270</v>
      </c>
      <c r="B189" s="42">
        <v>22398135048</v>
      </c>
      <c r="C189" s="42"/>
      <c r="D189" s="42"/>
      <c r="E189" s="42"/>
      <c r="F189" s="42" t="s">
        <v>8354</v>
      </c>
      <c r="G189" s="42" t="s">
        <v>11228</v>
      </c>
      <c r="H189" s="12"/>
      <c r="I189" s="42"/>
      <c r="J189" s="42" t="s">
        <v>100</v>
      </c>
      <c r="K189" s="14">
        <v>45805</v>
      </c>
      <c r="L189" s="12" t="s">
        <v>8443</v>
      </c>
      <c r="M189" s="44">
        <v>48.8</v>
      </c>
      <c r="N189" s="12">
        <v>1</v>
      </c>
      <c r="O189" s="44">
        <v>48.8</v>
      </c>
      <c r="P189" s="44">
        <v>8.84</v>
      </c>
      <c r="Q189" s="44">
        <v>1.64</v>
      </c>
      <c r="R189" s="44">
        <v>13.76</v>
      </c>
      <c r="S189" s="44">
        <v>0</v>
      </c>
      <c r="T189" s="44">
        <v>-1.21</v>
      </c>
      <c r="U189" s="44">
        <v>25.77</v>
      </c>
      <c r="V189" s="18">
        <v>0</v>
      </c>
      <c r="W189" s="42" t="s">
        <v>34</v>
      </c>
      <c r="X189" s="43"/>
      <c r="Y189" s="43"/>
      <c r="Z189" s="43" t="s">
        <v>8442</v>
      </c>
      <c r="AA189" s="43" t="str">
        <f>VLOOKUP(J189, sku!B:C, 2, FALSE)</f>
        <v>Trava Disco De Freio Bicicleta - Prata</v>
      </c>
      <c r="AB189" s="45" t="str">
        <f>VLOOKUP(J189, sku!B:BM, 64, FALSE)</f>
        <v>Importação</v>
      </c>
      <c r="AC189" s="45" t="str">
        <f>LEFT(pedidos[[#This Row],[SKU]],3)</f>
        <v>ET0</v>
      </c>
      <c r="AD189" s="36" t="str" cm="1">
        <f t="array" aca="1" ref="AD189" ca="1">IFERROR(
  INDEX(
    montadora[Montadora],
    MATCH(TRUE,LEFT(#REF!,NÚCARACT(montadora[SKU Parcial]))=montadora[SKU Parcial],0)
  ),
  ""
)</f>
        <v/>
      </c>
    </row>
    <row r="190" spans="1:30" x14ac:dyDescent="0.25">
      <c r="A190" s="42" t="s">
        <v>9282</v>
      </c>
      <c r="B190" s="42">
        <v>22398135048</v>
      </c>
      <c r="C190" s="42"/>
      <c r="D190" s="42"/>
      <c r="E190" s="42"/>
      <c r="F190" s="42" t="s">
        <v>8354</v>
      </c>
      <c r="G190" s="42" t="s">
        <v>11228</v>
      </c>
      <c r="H190" s="12"/>
      <c r="I190" s="42"/>
      <c r="J190" s="42" t="s">
        <v>100</v>
      </c>
      <c r="K190" s="14">
        <v>45804</v>
      </c>
      <c r="L190" s="12" t="s">
        <v>8443</v>
      </c>
      <c r="M190" s="44">
        <v>48.8</v>
      </c>
      <c r="N190" s="12">
        <v>1</v>
      </c>
      <c r="O190" s="44">
        <v>48.8</v>
      </c>
      <c r="P190" s="44">
        <v>8.84</v>
      </c>
      <c r="Q190" s="44">
        <v>1.64</v>
      </c>
      <c r="R190" s="44">
        <v>13.76</v>
      </c>
      <c r="S190" s="44">
        <v>0</v>
      </c>
      <c r="T190" s="44">
        <v>0</v>
      </c>
      <c r="U190" s="44">
        <v>24.56</v>
      </c>
      <c r="V190" s="18">
        <v>0</v>
      </c>
      <c r="W190" s="42" t="s">
        <v>34</v>
      </c>
      <c r="X190" s="43"/>
      <c r="Y190" s="43"/>
      <c r="Z190" s="43" t="s">
        <v>8442</v>
      </c>
      <c r="AA190" s="43" t="str">
        <f>VLOOKUP(J190, sku!B:C, 2, FALSE)</f>
        <v>Trava Disco De Freio Bicicleta - Prata</v>
      </c>
      <c r="AB190" s="45" t="str">
        <f>VLOOKUP(J190, sku!B:BM, 64, FALSE)</f>
        <v>Importação</v>
      </c>
      <c r="AC190" s="45" t="str">
        <f>LEFT(pedidos[[#This Row],[SKU]],3)</f>
        <v>ET0</v>
      </c>
      <c r="AD190" s="36" t="str" cm="1">
        <f t="array" aca="1" ref="AD190" ca="1">IFERROR(
  INDEX(
    montadora[Montadora],
    MATCH(TRUE,LEFT(#REF!,NÚCARACT(montadora[SKU Parcial]))=montadora[SKU Parcial],0)
  ),
  ""
)</f>
        <v/>
      </c>
    </row>
    <row r="191" spans="1:30" x14ac:dyDescent="0.25">
      <c r="A191" s="42" t="s">
        <v>9301</v>
      </c>
      <c r="B191" s="42">
        <v>22398135048</v>
      </c>
      <c r="C191" s="42"/>
      <c r="D191" s="42"/>
      <c r="E191" s="42"/>
      <c r="F191" s="42" t="s">
        <v>8354</v>
      </c>
      <c r="G191" s="42" t="s">
        <v>11228</v>
      </c>
      <c r="H191" s="12"/>
      <c r="I191" s="42"/>
      <c r="J191" s="42" t="s">
        <v>100</v>
      </c>
      <c r="K191" s="14">
        <v>45802</v>
      </c>
      <c r="L191" s="12" t="s">
        <v>8443</v>
      </c>
      <c r="M191" s="44">
        <v>48.8</v>
      </c>
      <c r="N191" s="12">
        <v>1</v>
      </c>
      <c r="O191" s="44">
        <v>48.8</v>
      </c>
      <c r="P191" s="44">
        <v>8.84</v>
      </c>
      <c r="Q191" s="44">
        <v>1.64</v>
      </c>
      <c r="R191" s="44">
        <v>13.76</v>
      </c>
      <c r="S191" s="44">
        <v>0</v>
      </c>
      <c r="T191" s="44">
        <v>0</v>
      </c>
      <c r="U191" s="44">
        <v>24.56</v>
      </c>
      <c r="V191" s="18">
        <v>0</v>
      </c>
      <c r="W191" s="42" t="s">
        <v>34</v>
      </c>
      <c r="X191" s="43"/>
      <c r="Y191" s="43"/>
      <c r="Z191" s="43" t="s">
        <v>8442</v>
      </c>
      <c r="AA191" s="43" t="str">
        <f>VLOOKUP(J191, sku!B:C, 2, FALSE)</f>
        <v>Trava Disco De Freio Bicicleta - Prata</v>
      </c>
      <c r="AB191" s="45" t="str">
        <f>VLOOKUP(J191, sku!B:BM, 64, FALSE)</f>
        <v>Importação</v>
      </c>
      <c r="AC191" s="45" t="str">
        <f>LEFT(pedidos[[#This Row],[SKU]],3)</f>
        <v>ET0</v>
      </c>
      <c r="AD191" s="36" t="str" cm="1">
        <f t="array" aca="1" ref="AD191" ca="1">IFERROR(
  INDEX(
    montadora[Montadora],
    MATCH(TRUE,LEFT(#REF!,NÚCARACT(montadora[SKU Parcial]))=montadora[SKU Parcial],0)
  ),
  ""
)</f>
        <v/>
      </c>
    </row>
    <row r="192" spans="1:30" x14ac:dyDescent="0.25">
      <c r="A192" s="42" t="s">
        <v>9331</v>
      </c>
      <c r="B192" s="42">
        <v>22398135048</v>
      </c>
      <c r="C192" s="42"/>
      <c r="D192" s="42"/>
      <c r="E192" s="42"/>
      <c r="F192" s="42" t="s">
        <v>8354</v>
      </c>
      <c r="G192" s="42" t="s">
        <v>11228</v>
      </c>
      <c r="H192" s="12"/>
      <c r="I192" s="42"/>
      <c r="J192" s="42" t="s">
        <v>100</v>
      </c>
      <c r="K192" s="14">
        <v>45801</v>
      </c>
      <c r="L192" s="12" t="s">
        <v>8443</v>
      </c>
      <c r="M192" s="44">
        <v>48.8</v>
      </c>
      <c r="N192" s="12">
        <v>1</v>
      </c>
      <c r="O192" s="44">
        <v>-9.6199999999999992</v>
      </c>
      <c r="P192" s="44">
        <v>8.84</v>
      </c>
      <c r="Q192" s="44">
        <v>1.64</v>
      </c>
      <c r="R192" s="44">
        <v>0</v>
      </c>
      <c r="S192" s="44">
        <v>0</v>
      </c>
      <c r="T192" s="44">
        <v>-9.6199999999999992</v>
      </c>
      <c r="U192" s="44">
        <v>-20.100000000000001</v>
      </c>
      <c r="V192" s="18">
        <v>0</v>
      </c>
      <c r="W192" s="42" t="s">
        <v>34</v>
      </c>
      <c r="X192" s="43"/>
      <c r="Y192" s="43"/>
      <c r="Z192" s="43" t="s">
        <v>8442</v>
      </c>
      <c r="AA192" s="43" t="str">
        <f>VLOOKUP(J192, sku!B:C, 2, FALSE)</f>
        <v>Trava Disco De Freio Bicicleta - Prata</v>
      </c>
      <c r="AB192" s="45" t="str">
        <f>VLOOKUP(J192, sku!B:BM, 64, FALSE)</f>
        <v>Importação</v>
      </c>
      <c r="AC192" s="45" t="str">
        <f>LEFT(pedidos[[#This Row],[SKU]],3)</f>
        <v>ET0</v>
      </c>
      <c r="AD192" s="36" t="str" cm="1">
        <f t="array" aca="1" ref="AD192" ca="1">IFERROR(
  INDEX(
    montadora[Montadora],
    MATCH(TRUE,LEFT(#REF!,NÚCARACT(montadora[SKU Parcial]))=montadora[SKU Parcial],0)
  ),
  ""
)</f>
        <v/>
      </c>
    </row>
    <row r="193" spans="1:30" x14ac:dyDescent="0.25">
      <c r="A193" s="42" t="s">
        <v>9337</v>
      </c>
      <c r="B193" s="42">
        <v>22998159315</v>
      </c>
      <c r="C193" s="42"/>
      <c r="D193" s="42"/>
      <c r="E193" s="42"/>
      <c r="F193" s="42" t="s">
        <v>8353</v>
      </c>
      <c r="G193" s="42" t="s">
        <v>11228</v>
      </c>
      <c r="H193" s="12"/>
      <c r="I193" s="42"/>
      <c r="J193" s="42" t="s">
        <v>100</v>
      </c>
      <c r="K193" s="14">
        <v>45800</v>
      </c>
      <c r="L193" s="12" t="s">
        <v>8443</v>
      </c>
      <c r="M193" s="44">
        <v>49.8</v>
      </c>
      <c r="N193" s="12">
        <v>1</v>
      </c>
      <c r="O193" s="44">
        <v>49.8</v>
      </c>
      <c r="P193" s="44">
        <v>8.84</v>
      </c>
      <c r="Q193" s="44">
        <v>1.68</v>
      </c>
      <c r="R193" s="44">
        <v>13.96</v>
      </c>
      <c r="S193" s="44">
        <v>0</v>
      </c>
      <c r="T193" s="44">
        <v>0</v>
      </c>
      <c r="U193" s="44">
        <v>25.32</v>
      </c>
      <c r="V193" s="18">
        <v>0</v>
      </c>
      <c r="W193" s="42" t="s">
        <v>34</v>
      </c>
      <c r="X193" s="43"/>
      <c r="Y193" s="43"/>
      <c r="Z193" s="43" t="s">
        <v>8442</v>
      </c>
      <c r="AA193" s="43" t="str">
        <f>VLOOKUP(J193, sku!B:C, 2, FALSE)</f>
        <v>Trava Disco De Freio Bicicleta - Prata</v>
      </c>
      <c r="AB193" s="45" t="str">
        <f>VLOOKUP(J193, sku!B:BM, 64, FALSE)</f>
        <v>Importação</v>
      </c>
      <c r="AC193" s="45" t="str">
        <f>LEFT(pedidos[[#This Row],[SKU]],3)</f>
        <v>ET0</v>
      </c>
      <c r="AD193" s="36" t="str" cm="1">
        <f t="array" aca="1" ref="AD193" ca="1">IFERROR(
  INDEX(
    montadora[Montadora],
    MATCH(TRUE,LEFT(#REF!,NÚCARACT(montadora[SKU Parcial]))=montadora[SKU Parcial],0)
  ),
  ""
)</f>
        <v/>
      </c>
    </row>
    <row r="194" spans="1:30" x14ac:dyDescent="0.25">
      <c r="A194" s="42" t="s">
        <v>9382</v>
      </c>
      <c r="B194" s="42">
        <v>22398135048</v>
      </c>
      <c r="C194" s="42"/>
      <c r="D194" s="42"/>
      <c r="E194" s="42"/>
      <c r="F194" s="42" t="s">
        <v>8354</v>
      </c>
      <c r="G194" s="42" t="s">
        <v>11228</v>
      </c>
      <c r="H194" s="12"/>
      <c r="I194" s="42"/>
      <c r="J194" s="42" t="s">
        <v>100</v>
      </c>
      <c r="K194" s="14">
        <v>45798</v>
      </c>
      <c r="L194" s="12" t="s">
        <v>8443</v>
      </c>
      <c r="M194" s="44">
        <v>48.8</v>
      </c>
      <c r="N194" s="12">
        <v>1</v>
      </c>
      <c r="O194" s="44">
        <v>48.8</v>
      </c>
      <c r="P194" s="44">
        <v>8.84</v>
      </c>
      <c r="Q194" s="44">
        <v>1.64</v>
      </c>
      <c r="R194" s="44">
        <v>13.76</v>
      </c>
      <c r="S194" s="44">
        <v>0</v>
      </c>
      <c r="T194" s="44">
        <v>0</v>
      </c>
      <c r="U194" s="44">
        <v>24.56</v>
      </c>
      <c r="V194" s="18">
        <v>0</v>
      </c>
      <c r="W194" s="42" t="s">
        <v>34</v>
      </c>
      <c r="X194" s="43"/>
      <c r="Y194" s="43"/>
      <c r="Z194" s="43" t="s">
        <v>8442</v>
      </c>
      <c r="AA194" s="43" t="str">
        <f>VLOOKUP(J194, sku!B:C, 2, FALSE)</f>
        <v>Trava Disco De Freio Bicicleta - Prata</v>
      </c>
      <c r="AB194" s="45" t="str">
        <f>VLOOKUP(J194, sku!B:BM, 64, FALSE)</f>
        <v>Importação</v>
      </c>
      <c r="AC194" s="45" t="str">
        <f>LEFT(pedidos[[#This Row],[SKU]],3)</f>
        <v>ET0</v>
      </c>
      <c r="AD194" s="36" t="str" cm="1">
        <f t="array" aca="1" ref="AD194" ca="1">IFERROR(
  INDEX(
    montadora[Montadora],
    MATCH(TRUE,LEFT(#REF!,NÚCARACT(montadora[SKU Parcial]))=montadora[SKU Parcial],0)
  ),
  ""
)</f>
        <v/>
      </c>
    </row>
    <row r="195" spans="1:30" x14ac:dyDescent="0.25">
      <c r="A195" s="42" t="s">
        <v>9428</v>
      </c>
      <c r="B195" s="42">
        <v>22398135048</v>
      </c>
      <c r="C195" s="42"/>
      <c r="D195" s="42"/>
      <c r="E195" s="42"/>
      <c r="F195" s="42" t="s">
        <v>8354</v>
      </c>
      <c r="G195" s="42" t="s">
        <v>11228</v>
      </c>
      <c r="H195" s="12"/>
      <c r="I195" s="42"/>
      <c r="J195" s="42" t="s">
        <v>100</v>
      </c>
      <c r="K195" s="14">
        <v>45796</v>
      </c>
      <c r="L195" s="12" t="s">
        <v>8443</v>
      </c>
      <c r="M195" s="44">
        <v>48.8</v>
      </c>
      <c r="N195" s="12">
        <v>1</v>
      </c>
      <c r="O195" s="44">
        <v>48.8</v>
      </c>
      <c r="P195" s="44">
        <v>8.84</v>
      </c>
      <c r="Q195" s="44">
        <v>1.64</v>
      </c>
      <c r="R195" s="44">
        <v>13.76</v>
      </c>
      <c r="S195" s="44">
        <v>0</v>
      </c>
      <c r="T195" s="44">
        <v>0</v>
      </c>
      <c r="U195" s="44">
        <v>24.56</v>
      </c>
      <c r="V195" s="18">
        <v>0</v>
      </c>
      <c r="W195" s="42" t="s">
        <v>34</v>
      </c>
      <c r="X195" s="43"/>
      <c r="Y195" s="43"/>
      <c r="Z195" s="43" t="s">
        <v>8442</v>
      </c>
      <c r="AA195" s="43" t="str">
        <f>VLOOKUP(J195, sku!B:C, 2, FALSE)</f>
        <v>Trava Disco De Freio Bicicleta - Prata</v>
      </c>
      <c r="AB195" s="45" t="str">
        <f>VLOOKUP(J195, sku!B:BM, 64, FALSE)</f>
        <v>Importação</v>
      </c>
      <c r="AC195" s="45" t="str">
        <f>LEFT(pedidos[[#This Row],[SKU]],3)</f>
        <v>ET0</v>
      </c>
      <c r="AD195" s="36" t="str" cm="1">
        <f t="array" aca="1" ref="AD195" ca="1">IFERROR(
  INDEX(
    montadora[Montadora],
    MATCH(TRUE,LEFT(#REF!,NÚCARACT(montadora[SKU Parcial]))=montadora[SKU Parcial],0)
  ),
  ""
)</f>
        <v/>
      </c>
    </row>
    <row r="196" spans="1:30" x14ac:dyDescent="0.25">
      <c r="A196" s="42" t="s">
        <v>9490</v>
      </c>
      <c r="B196" s="42">
        <v>22398135048</v>
      </c>
      <c r="C196" s="42"/>
      <c r="D196" s="42"/>
      <c r="E196" s="42"/>
      <c r="F196" s="42" t="s">
        <v>8354</v>
      </c>
      <c r="G196" s="42" t="s">
        <v>11228</v>
      </c>
      <c r="H196" s="12"/>
      <c r="I196" s="42"/>
      <c r="J196" s="42" t="s">
        <v>100</v>
      </c>
      <c r="K196" s="14">
        <v>45793</v>
      </c>
      <c r="L196" s="12" t="s">
        <v>8443</v>
      </c>
      <c r="M196" s="44">
        <v>48.8</v>
      </c>
      <c r="N196" s="12">
        <v>1</v>
      </c>
      <c r="O196" s="44">
        <v>48.8</v>
      </c>
      <c r="P196" s="44">
        <v>8.84</v>
      </c>
      <c r="Q196" s="44">
        <v>1.64</v>
      </c>
      <c r="R196" s="44">
        <v>13.76</v>
      </c>
      <c r="S196" s="44">
        <v>0</v>
      </c>
      <c r="T196" s="44">
        <v>0</v>
      </c>
      <c r="U196" s="44">
        <v>24.56</v>
      </c>
      <c r="V196" s="18">
        <v>0</v>
      </c>
      <c r="W196" s="42" t="s">
        <v>34</v>
      </c>
      <c r="X196" s="43"/>
      <c r="Y196" s="43"/>
      <c r="Z196" s="43" t="s">
        <v>8442</v>
      </c>
      <c r="AA196" s="43" t="str">
        <f>VLOOKUP(J196, sku!B:C, 2, FALSE)</f>
        <v>Trava Disco De Freio Bicicleta - Prata</v>
      </c>
      <c r="AB196" s="45" t="str">
        <f>VLOOKUP(J196, sku!B:BM, 64, FALSE)</f>
        <v>Importação</v>
      </c>
      <c r="AC196" s="45" t="str">
        <f>LEFT(pedidos[[#This Row],[SKU]],3)</f>
        <v>ET0</v>
      </c>
      <c r="AD196" s="36" t="str" cm="1">
        <f t="array" aca="1" ref="AD196" ca="1">IFERROR(
  INDEX(
    montadora[Montadora],
    MATCH(TRUE,LEFT(#REF!,NÚCARACT(montadora[SKU Parcial]))=montadora[SKU Parcial],0)
  ),
  ""
)</f>
        <v/>
      </c>
    </row>
    <row r="197" spans="1:30" x14ac:dyDescent="0.25">
      <c r="A197" s="42" t="s">
        <v>10490</v>
      </c>
      <c r="B197" s="42"/>
      <c r="C197" s="42"/>
      <c r="D197" s="42"/>
      <c r="E197" s="42">
        <v>22793638331</v>
      </c>
      <c r="F197" s="42" t="s">
        <v>10145</v>
      </c>
      <c r="G197" s="42" t="s">
        <v>11228</v>
      </c>
      <c r="H197" s="12"/>
      <c r="I197" s="42"/>
      <c r="J197" s="42" t="s">
        <v>10169</v>
      </c>
      <c r="K197" s="14">
        <v>45821</v>
      </c>
      <c r="L197" s="12" t="s">
        <v>8443</v>
      </c>
      <c r="M197" s="44">
        <v>21.8</v>
      </c>
      <c r="N197" s="12">
        <v>1</v>
      </c>
      <c r="O197" s="44">
        <v>21.8</v>
      </c>
      <c r="P197" s="44">
        <v>10.3</v>
      </c>
      <c r="Q197" s="44">
        <v>0.81</v>
      </c>
      <c r="R197" s="44">
        <v>0</v>
      </c>
      <c r="S197" s="44">
        <v>0</v>
      </c>
      <c r="T197" s="44">
        <v>0</v>
      </c>
      <c r="U197" s="44">
        <v>10.69</v>
      </c>
      <c r="V197" s="18">
        <v>0.49030000000000001</v>
      </c>
      <c r="W197" s="42" t="s">
        <v>34</v>
      </c>
      <c r="X197" s="43"/>
      <c r="Y197" s="43"/>
      <c r="Z197" s="43" t="s">
        <v>8442</v>
      </c>
      <c r="AA197" s="43" t="str">
        <f>VLOOKUP(J197, sku!B:C, 2, FALSE)</f>
        <v>V-Mol 500ml</v>
      </c>
      <c r="AB197" s="45" t="str">
        <f>VLOOKUP(J197, sku!B:BM, 64, FALSE)</f>
        <v>Revenda</v>
      </c>
      <c r="AC197" s="45" t="str">
        <f>LEFT(pedidos[[#This Row],[SKU]],3)</f>
        <v>VX2</v>
      </c>
      <c r="AD197" s="36" t="str" cm="1">
        <f t="array" aca="1" ref="AD197" ca="1">IFERROR(
  INDEX(
    montadora[Montadora],
    MATCH(TRUE,LEFT(#REF!,NÚCARACT(montadora[SKU Parcial]))=montadora[SKU Parcial],0)
  ),
  ""
)</f>
        <v/>
      </c>
    </row>
    <row r="198" spans="1:30" x14ac:dyDescent="0.25">
      <c r="A198" s="42" t="s">
        <v>10314</v>
      </c>
      <c r="B198" s="42"/>
      <c r="C198" s="42"/>
      <c r="D198" s="42"/>
      <c r="E198" s="42">
        <v>22793638331</v>
      </c>
      <c r="F198" s="42" t="s">
        <v>10145</v>
      </c>
      <c r="G198" s="42" t="s">
        <v>11228</v>
      </c>
      <c r="H198" s="12"/>
      <c r="I198" s="42"/>
      <c r="J198" s="42" t="s">
        <v>10169</v>
      </c>
      <c r="K198" s="14">
        <v>45830</v>
      </c>
      <c r="L198" s="12" t="s">
        <v>8443</v>
      </c>
      <c r="M198" s="44">
        <v>23.8</v>
      </c>
      <c r="N198" s="12">
        <v>1</v>
      </c>
      <c r="O198" s="44">
        <v>23.8</v>
      </c>
      <c r="P198" s="44">
        <v>10.3</v>
      </c>
      <c r="Q198" s="44">
        <v>0.89</v>
      </c>
      <c r="R198" s="44">
        <v>8.76</v>
      </c>
      <c r="S198" s="44">
        <v>0</v>
      </c>
      <c r="T198" s="44">
        <v>0</v>
      </c>
      <c r="U198" s="44">
        <v>3.85</v>
      </c>
      <c r="V198" s="18">
        <v>0.16200000000000001</v>
      </c>
      <c r="W198" s="42" t="s">
        <v>34</v>
      </c>
      <c r="X198" s="43"/>
      <c r="Y198" s="43"/>
      <c r="Z198" s="43" t="s">
        <v>8442</v>
      </c>
      <c r="AA198" s="43" t="str">
        <f>VLOOKUP(J198, sku!B:C, 2, FALSE)</f>
        <v>V-Mol 500ml</v>
      </c>
      <c r="AB198" s="45" t="str">
        <f>VLOOKUP(J198, sku!B:BM, 64, FALSE)</f>
        <v>Revenda</v>
      </c>
      <c r="AC198" s="45" t="str">
        <f>LEFT(pedidos[[#This Row],[SKU]],3)</f>
        <v>VX2</v>
      </c>
      <c r="AD198" s="36" t="str" cm="1">
        <f t="array" aca="1" ref="AD198" ca="1">IFERROR(
  INDEX(
    montadora[Montadora],
    MATCH(TRUE,LEFT(#REF!,NÚCARACT(montadora[SKU Parcial]))=montadora[SKU Parcial],0)
  ),
  ""
)</f>
        <v/>
      </c>
    </row>
    <row r="199" spans="1:30" x14ac:dyDescent="0.25">
      <c r="A199" s="42" t="s">
        <v>10327</v>
      </c>
      <c r="B199" s="42"/>
      <c r="C199" s="42"/>
      <c r="D199" s="42"/>
      <c r="E199" s="42">
        <v>22793638331</v>
      </c>
      <c r="F199" s="42" t="s">
        <v>10145</v>
      </c>
      <c r="G199" s="42" t="s">
        <v>11228</v>
      </c>
      <c r="H199" s="12"/>
      <c r="I199" s="42"/>
      <c r="J199" s="42" t="s">
        <v>10169</v>
      </c>
      <c r="K199" s="14">
        <v>45829</v>
      </c>
      <c r="L199" s="12" t="s">
        <v>8443</v>
      </c>
      <c r="M199" s="44">
        <v>23.8</v>
      </c>
      <c r="N199" s="12">
        <v>1</v>
      </c>
      <c r="O199" s="44">
        <v>23.8</v>
      </c>
      <c r="P199" s="44">
        <v>10.3</v>
      </c>
      <c r="Q199" s="44">
        <v>0.89</v>
      </c>
      <c r="R199" s="44">
        <v>8.76</v>
      </c>
      <c r="S199" s="44">
        <v>0</v>
      </c>
      <c r="T199" s="44">
        <v>0</v>
      </c>
      <c r="U199" s="44">
        <v>3.85</v>
      </c>
      <c r="V199" s="18">
        <v>0.16200000000000001</v>
      </c>
      <c r="W199" s="42" t="s">
        <v>34</v>
      </c>
      <c r="X199" s="43"/>
      <c r="Y199" s="43"/>
      <c r="Z199" s="43" t="s">
        <v>8442</v>
      </c>
      <c r="AA199" s="43" t="str">
        <f>VLOOKUP(J199, sku!B:C, 2, FALSE)</f>
        <v>V-Mol 500ml</v>
      </c>
      <c r="AB199" s="45" t="str">
        <f>VLOOKUP(J199, sku!B:BM, 64, FALSE)</f>
        <v>Revenda</v>
      </c>
      <c r="AC199" s="45" t="str">
        <f>LEFT(pedidos[[#This Row],[SKU]],3)</f>
        <v>VX2</v>
      </c>
      <c r="AD199" s="36" t="str" cm="1">
        <f t="array" aca="1" ref="AD199" ca="1">IFERROR(
  INDEX(
    montadora[Montadora],
    MATCH(TRUE,LEFT(#REF!,NÚCARACT(montadora[SKU Parcial]))=montadora[SKU Parcial],0)
  ),
  ""
)</f>
        <v/>
      </c>
    </row>
    <row r="200" spans="1:30" x14ac:dyDescent="0.25">
      <c r="A200" s="42" t="s">
        <v>10336</v>
      </c>
      <c r="B200" s="42"/>
      <c r="C200" s="42"/>
      <c r="D200" s="42"/>
      <c r="E200" s="42">
        <v>22793638331</v>
      </c>
      <c r="F200" s="42" t="s">
        <v>10145</v>
      </c>
      <c r="G200" s="42" t="s">
        <v>11228</v>
      </c>
      <c r="H200" s="12"/>
      <c r="I200" s="42"/>
      <c r="J200" s="42" t="s">
        <v>10169</v>
      </c>
      <c r="K200" s="14">
        <v>45828</v>
      </c>
      <c r="L200" s="12" t="s">
        <v>8443</v>
      </c>
      <c r="M200" s="44">
        <v>23.8</v>
      </c>
      <c r="N200" s="12">
        <v>1</v>
      </c>
      <c r="O200" s="44">
        <v>23.8</v>
      </c>
      <c r="P200" s="44">
        <v>10.3</v>
      </c>
      <c r="Q200" s="44">
        <v>0.89</v>
      </c>
      <c r="R200" s="44">
        <v>8.76</v>
      </c>
      <c r="S200" s="44">
        <v>0</v>
      </c>
      <c r="T200" s="44">
        <v>0</v>
      </c>
      <c r="U200" s="44">
        <v>3.85</v>
      </c>
      <c r="V200" s="18">
        <v>0.16200000000000001</v>
      </c>
      <c r="W200" s="42" t="s">
        <v>34</v>
      </c>
      <c r="X200" s="43"/>
      <c r="Y200" s="43"/>
      <c r="Z200" s="43" t="s">
        <v>8442</v>
      </c>
      <c r="AA200" s="43" t="str">
        <f>VLOOKUP(J200, sku!B:C, 2, FALSE)</f>
        <v>V-Mol 500ml</v>
      </c>
      <c r="AB200" s="45" t="str">
        <f>VLOOKUP(J200, sku!B:BM, 64, FALSE)</f>
        <v>Revenda</v>
      </c>
      <c r="AC200" s="45" t="str">
        <f>LEFT(pedidos[[#This Row],[SKU]],3)</f>
        <v>VX2</v>
      </c>
      <c r="AD200" s="36" t="str" cm="1">
        <f t="array" aca="1" ref="AD200" ca="1">IFERROR(
  INDEX(
    montadora[Montadora],
    MATCH(TRUE,LEFT(#REF!,NÚCARACT(montadora[SKU Parcial]))=montadora[SKU Parcial],0)
  ),
  ""
)</f>
        <v/>
      </c>
    </row>
    <row r="201" spans="1:30" x14ac:dyDescent="0.25">
      <c r="A201" s="42" t="s">
        <v>10337</v>
      </c>
      <c r="B201" s="42"/>
      <c r="C201" s="42"/>
      <c r="D201" s="42"/>
      <c r="E201" s="42">
        <v>22793638331</v>
      </c>
      <c r="F201" s="42" t="s">
        <v>10145</v>
      </c>
      <c r="G201" s="42" t="s">
        <v>11228</v>
      </c>
      <c r="H201" s="12"/>
      <c r="I201" s="42"/>
      <c r="J201" s="42" t="s">
        <v>10169</v>
      </c>
      <c r="K201" s="14">
        <v>45828</v>
      </c>
      <c r="L201" s="12" t="s">
        <v>8443</v>
      </c>
      <c r="M201" s="44">
        <v>21.8</v>
      </c>
      <c r="N201" s="12">
        <v>1</v>
      </c>
      <c r="O201" s="44">
        <v>21.8</v>
      </c>
      <c r="P201" s="44">
        <v>10.3</v>
      </c>
      <c r="Q201" s="44">
        <v>0.81</v>
      </c>
      <c r="R201" s="44">
        <v>8.36</v>
      </c>
      <c r="S201" s="44">
        <v>0</v>
      </c>
      <c r="T201" s="44">
        <v>0</v>
      </c>
      <c r="U201" s="44">
        <v>2.33</v>
      </c>
      <c r="V201" s="18">
        <v>0.10680000000000001</v>
      </c>
      <c r="W201" s="42" t="s">
        <v>34</v>
      </c>
      <c r="X201" s="43"/>
      <c r="Y201" s="43"/>
      <c r="Z201" s="43" t="s">
        <v>8442</v>
      </c>
      <c r="AA201" s="43" t="str">
        <f>VLOOKUP(J201, sku!B:C, 2, FALSE)</f>
        <v>V-Mol 500ml</v>
      </c>
      <c r="AB201" s="45" t="str">
        <f>VLOOKUP(J201, sku!B:BM, 64, FALSE)</f>
        <v>Revenda</v>
      </c>
      <c r="AC201" s="45" t="str">
        <f>LEFT(pedidos[[#This Row],[SKU]],3)</f>
        <v>VX2</v>
      </c>
      <c r="AD201" s="36" t="str" cm="1">
        <f t="array" aca="1" ref="AD201" ca="1">IFERROR(
  INDEX(
    montadora[Montadora],
    MATCH(TRUE,LEFT(#REF!,NÚCARACT(montadora[SKU Parcial]))=montadora[SKU Parcial],0)
  ),
  ""
)</f>
        <v/>
      </c>
    </row>
    <row r="202" spans="1:30" x14ac:dyDescent="0.25">
      <c r="A202" s="42" t="s">
        <v>10339</v>
      </c>
      <c r="B202" s="42"/>
      <c r="C202" s="42"/>
      <c r="D202" s="42"/>
      <c r="E202" s="42">
        <v>22793638331</v>
      </c>
      <c r="F202" s="42" t="s">
        <v>10145</v>
      </c>
      <c r="G202" s="42" t="s">
        <v>11228</v>
      </c>
      <c r="H202" s="12"/>
      <c r="I202" s="42"/>
      <c r="J202" s="42" t="s">
        <v>10169</v>
      </c>
      <c r="K202" s="14">
        <v>45828</v>
      </c>
      <c r="L202" s="12" t="s">
        <v>8443</v>
      </c>
      <c r="M202" s="44">
        <v>21.8</v>
      </c>
      <c r="N202" s="12">
        <v>1</v>
      </c>
      <c r="O202" s="44">
        <v>21.8</v>
      </c>
      <c r="P202" s="44">
        <v>10.3</v>
      </c>
      <c r="Q202" s="44">
        <v>0.81</v>
      </c>
      <c r="R202" s="44">
        <v>8.36</v>
      </c>
      <c r="S202" s="44">
        <v>0</v>
      </c>
      <c r="T202" s="44">
        <v>0</v>
      </c>
      <c r="U202" s="44">
        <v>2.33</v>
      </c>
      <c r="V202" s="18">
        <v>0.10680000000000001</v>
      </c>
      <c r="W202" s="42" t="s">
        <v>34</v>
      </c>
      <c r="X202" s="43"/>
      <c r="Y202" s="43"/>
      <c r="Z202" s="43" t="s">
        <v>8442</v>
      </c>
      <c r="AA202" s="43" t="str">
        <f>VLOOKUP(J202, sku!B:C, 2, FALSE)</f>
        <v>V-Mol 500ml</v>
      </c>
      <c r="AB202" s="45" t="str">
        <f>VLOOKUP(J202, sku!B:BM, 64, FALSE)</f>
        <v>Revenda</v>
      </c>
      <c r="AC202" s="45" t="str">
        <f>LEFT(pedidos[[#This Row],[SKU]],3)</f>
        <v>VX2</v>
      </c>
      <c r="AD202" s="36" t="str" cm="1">
        <f t="array" aca="1" ref="AD202" ca="1">IFERROR(
  INDEX(
    montadora[Montadora],
    MATCH(TRUE,LEFT(#REF!,NÚCARACT(montadora[SKU Parcial]))=montadora[SKU Parcial],0)
  ),
  ""
)</f>
        <v/>
      </c>
    </row>
    <row r="203" spans="1:30" x14ac:dyDescent="0.25">
      <c r="A203" s="42" t="s">
        <v>10341</v>
      </c>
      <c r="B203" s="42"/>
      <c r="C203" s="42"/>
      <c r="D203" s="42"/>
      <c r="E203" s="42">
        <v>22793638331</v>
      </c>
      <c r="F203" s="42" t="s">
        <v>10145</v>
      </c>
      <c r="G203" s="42" t="s">
        <v>11228</v>
      </c>
      <c r="H203" s="12"/>
      <c r="I203" s="42"/>
      <c r="J203" s="42" t="s">
        <v>10169</v>
      </c>
      <c r="K203" s="14">
        <v>45828</v>
      </c>
      <c r="L203" s="12" t="s">
        <v>8443</v>
      </c>
      <c r="M203" s="44">
        <v>21.8</v>
      </c>
      <c r="N203" s="12">
        <v>1</v>
      </c>
      <c r="O203" s="44">
        <v>23.24</v>
      </c>
      <c r="P203" s="44">
        <v>10.3</v>
      </c>
      <c r="Q203" s="44">
        <v>0.81</v>
      </c>
      <c r="R203" s="44">
        <v>8.36</v>
      </c>
      <c r="S203" s="44">
        <v>1.44</v>
      </c>
      <c r="T203" s="44">
        <v>0</v>
      </c>
      <c r="U203" s="44">
        <v>2.33</v>
      </c>
      <c r="V203" s="18">
        <v>0.10680000000000001</v>
      </c>
      <c r="W203" s="42" t="s">
        <v>34</v>
      </c>
      <c r="X203" s="43"/>
      <c r="Y203" s="43"/>
      <c r="Z203" s="43" t="s">
        <v>8442</v>
      </c>
      <c r="AA203" s="43" t="str">
        <f>VLOOKUP(J203, sku!B:C, 2, FALSE)</f>
        <v>V-Mol 500ml</v>
      </c>
      <c r="AB203" s="45" t="str">
        <f>VLOOKUP(J203, sku!B:BM, 64, FALSE)</f>
        <v>Revenda</v>
      </c>
      <c r="AC203" s="45" t="str">
        <f>LEFT(pedidos[[#This Row],[SKU]],3)</f>
        <v>VX2</v>
      </c>
      <c r="AD203" s="36" t="str" cm="1">
        <f t="array" aca="1" ref="AD203" ca="1">IFERROR(
  INDEX(
    montadora[Montadora],
    MATCH(TRUE,LEFT(#REF!,NÚCARACT(montadora[SKU Parcial]))=montadora[SKU Parcial],0)
  ),
  ""
)</f>
        <v/>
      </c>
    </row>
    <row r="204" spans="1:30" x14ac:dyDescent="0.25">
      <c r="A204" s="42" t="s">
        <v>10348</v>
      </c>
      <c r="B204" s="42"/>
      <c r="C204" s="42"/>
      <c r="D204" s="42"/>
      <c r="E204" s="42">
        <v>22793638331</v>
      </c>
      <c r="F204" s="42" t="s">
        <v>10145</v>
      </c>
      <c r="G204" s="42" t="s">
        <v>11228</v>
      </c>
      <c r="H204" s="12"/>
      <c r="I204" s="42"/>
      <c r="J204" s="42" t="s">
        <v>10169</v>
      </c>
      <c r="K204" s="14">
        <v>45827</v>
      </c>
      <c r="L204" s="12" t="s">
        <v>8443</v>
      </c>
      <c r="M204" s="44">
        <v>21.8</v>
      </c>
      <c r="N204" s="12">
        <v>1</v>
      </c>
      <c r="O204" s="44">
        <v>21.8</v>
      </c>
      <c r="P204" s="44">
        <v>10.3</v>
      </c>
      <c r="Q204" s="44">
        <v>0.81</v>
      </c>
      <c r="R204" s="44">
        <v>8.36</v>
      </c>
      <c r="S204" s="44">
        <v>0</v>
      </c>
      <c r="T204" s="44">
        <v>0</v>
      </c>
      <c r="U204" s="44">
        <v>2.33</v>
      </c>
      <c r="V204" s="18">
        <v>0.10680000000000001</v>
      </c>
      <c r="W204" s="42" t="s">
        <v>34</v>
      </c>
      <c r="X204" s="43"/>
      <c r="Y204" s="43"/>
      <c r="Z204" s="43" t="s">
        <v>8442</v>
      </c>
      <c r="AA204" s="43" t="str">
        <f>VLOOKUP(J204, sku!B:C, 2, FALSE)</f>
        <v>V-Mol 500ml</v>
      </c>
      <c r="AB204" s="45" t="str">
        <f>VLOOKUP(J204, sku!B:BM, 64, FALSE)</f>
        <v>Revenda</v>
      </c>
      <c r="AC204" s="45" t="str">
        <f>LEFT(pedidos[[#This Row],[SKU]],3)</f>
        <v>VX2</v>
      </c>
      <c r="AD204" s="36" t="str" cm="1">
        <f t="array" aca="1" ref="AD204" ca="1">IFERROR(
  INDEX(
    montadora[Montadora],
    MATCH(TRUE,LEFT(#REF!,NÚCARACT(montadora[SKU Parcial]))=montadora[SKU Parcial],0)
  ),
  ""
)</f>
        <v/>
      </c>
    </row>
    <row r="205" spans="1:30" x14ac:dyDescent="0.25">
      <c r="A205" s="42" t="s">
        <v>10349</v>
      </c>
      <c r="B205" s="42"/>
      <c r="C205" s="42"/>
      <c r="D205" s="42"/>
      <c r="E205" s="42">
        <v>22793638331</v>
      </c>
      <c r="F205" s="42" t="s">
        <v>10145</v>
      </c>
      <c r="G205" s="42" t="s">
        <v>11228</v>
      </c>
      <c r="H205" s="12"/>
      <c r="I205" s="42"/>
      <c r="J205" s="42" t="s">
        <v>10169</v>
      </c>
      <c r="K205" s="14">
        <v>45827</v>
      </c>
      <c r="L205" s="12" t="s">
        <v>8443</v>
      </c>
      <c r="M205" s="44">
        <v>21.8</v>
      </c>
      <c r="N205" s="12">
        <v>1</v>
      </c>
      <c r="O205" s="44">
        <v>13.44</v>
      </c>
      <c r="P205" s="44">
        <v>10.3</v>
      </c>
      <c r="Q205" s="44">
        <v>0.81</v>
      </c>
      <c r="R205" s="44">
        <v>0</v>
      </c>
      <c r="S205" s="44">
        <v>0</v>
      </c>
      <c r="T205" s="44">
        <v>0</v>
      </c>
      <c r="U205" s="44">
        <v>2.33</v>
      </c>
      <c r="V205" s="18">
        <v>0.10680000000000001</v>
      </c>
      <c r="W205" s="42" t="s">
        <v>34</v>
      </c>
      <c r="X205" s="43"/>
      <c r="Y205" s="43"/>
      <c r="Z205" s="43" t="s">
        <v>8442</v>
      </c>
      <c r="AA205" s="43" t="str">
        <f>VLOOKUP(J205, sku!B:C, 2, FALSE)</f>
        <v>V-Mol 500ml</v>
      </c>
      <c r="AB205" s="45" t="str">
        <f>VLOOKUP(J205, sku!B:BM, 64, FALSE)</f>
        <v>Revenda</v>
      </c>
      <c r="AC205" s="45" t="str">
        <f>LEFT(pedidos[[#This Row],[SKU]],3)</f>
        <v>VX2</v>
      </c>
      <c r="AD205" s="36" t="str" cm="1">
        <f t="array" aca="1" ref="AD205" ca="1">IFERROR(
  INDEX(
    montadora[Montadora],
    MATCH(TRUE,LEFT(#REF!,NÚCARACT(montadora[SKU Parcial]))=montadora[SKU Parcial],0)
  ),
  ""
)</f>
        <v/>
      </c>
    </row>
    <row r="206" spans="1:30" x14ac:dyDescent="0.25">
      <c r="A206" s="42" t="s">
        <v>10350</v>
      </c>
      <c r="B206" s="42"/>
      <c r="C206" s="42"/>
      <c r="D206" s="42"/>
      <c r="E206" s="42">
        <v>22793638331</v>
      </c>
      <c r="F206" s="42" t="s">
        <v>10145</v>
      </c>
      <c r="G206" s="42" t="s">
        <v>11228</v>
      </c>
      <c r="H206" s="12"/>
      <c r="I206" s="42"/>
      <c r="J206" s="42" t="s">
        <v>10169</v>
      </c>
      <c r="K206" s="14">
        <v>45827</v>
      </c>
      <c r="L206" s="12" t="s">
        <v>8443</v>
      </c>
      <c r="M206" s="44">
        <v>21.8</v>
      </c>
      <c r="N206" s="12">
        <v>1</v>
      </c>
      <c r="O206" s="44">
        <v>21.8</v>
      </c>
      <c r="P206" s="44">
        <v>10.3</v>
      </c>
      <c r="Q206" s="44">
        <v>0.81</v>
      </c>
      <c r="R206" s="44">
        <v>8.36</v>
      </c>
      <c r="S206" s="44">
        <v>0</v>
      </c>
      <c r="T206" s="44">
        <v>0</v>
      </c>
      <c r="U206" s="44">
        <v>2.33</v>
      </c>
      <c r="V206" s="18">
        <v>0.10680000000000001</v>
      </c>
      <c r="W206" s="42" t="s">
        <v>34</v>
      </c>
      <c r="X206" s="43"/>
      <c r="Y206" s="43"/>
      <c r="Z206" s="43" t="s">
        <v>8442</v>
      </c>
      <c r="AA206" s="43" t="str">
        <f>VLOOKUP(J206, sku!B:C, 2, FALSE)</f>
        <v>V-Mol 500ml</v>
      </c>
      <c r="AB206" s="45" t="str">
        <f>VLOOKUP(J206, sku!B:BM, 64, FALSE)</f>
        <v>Revenda</v>
      </c>
      <c r="AC206" s="45" t="str">
        <f>LEFT(pedidos[[#This Row],[SKU]],3)</f>
        <v>VX2</v>
      </c>
      <c r="AD206" s="36" t="str" cm="1">
        <f t="array" aca="1" ref="AD206" ca="1">IFERROR(
  INDEX(
    montadora[Montadora],
    MATCH(TRUE,LEFT(#REF!,NÚCARACT(montadora[SKU Parcial]))=montadora[SKU Parcial],0)
  ),
  ""
)</f>
        <v/>
      </c>
    </row>
    <row r="207" spans="1:30" x14ac:dyDescent="0.25">
      <c r="A207" s="42" t="s">
        <v>10355</v>
      </c>
      <c r="B207" s="42"/>
      <c r="C207" s="42"/>
      <c r="D207" s="42"/>
      <c r="E207" s="42">
        <v>22793638331</v>
      </c>
      <c r="F207" s="42" t="s">
        <v>10145</v>
      </c>
      <c r="G207" s="42" t="s">
        <v>11228</v>
      </c>
      <c r="H207" s="12"/>
      <c r="I207" s="42"/>
      <c r="J207" s="42" t="s">
        <v>10169</v>
      </c>
      <c r="K207" s="14">
        <v>45827</v>
      </c>
      <c r="L207" s="12" t="s">
        <v>8443</v>
      </c>
      <c r="M207" s="44">
        <v>21.8</v>
      </c>
      <c r="N207" s="12">
        <v>1</v>
      </c>
      <c r="O207" s="44">
        <v>21.8</v>
      </c>
      <c r="P207" s="44">
        <v>10.3</v>
      </c>
      <c r="Q207" s="44">
        <v>0.81</v>
      </c>
      <c r="R207" s="44">
        <v>8.36</v>
      </c>
      <c r="S207" s="44">
        <v>0</v>
      </c>
      <c r="T207" s="44">
        <v>0</v>
      </c>
      <c r="U207" s="44">
        <v>2.33</v>
      </c>
      <c r="V207" s="18">
        <v>0.10680000000000001</v>
      </c>
      <c r="W207" s="42" t="s">
        <v>34</v>
      </c>
      <c r="X207" s="43"/>
      <c r="Y207" s="43"/>
      <c r="Z207" s="43" t="s">
        <v>8442</v>
      </c>
      <c r="AA207" s="43" t="str">
        <f>VLOOKUP(J207, sku!B:C, 2, FALSE)</f>
        <v>V-Mol 500ml</v>
      </c>
      <c r="AB207" s="45" t="str">
        <f>VLOOKUP(J207, sku!B:BM, 64, FALSE)</f>
        <v>Revenda</v>
      </c>
      <c r="AC207" s="45" t="str">
        <f>LEFT(pedidos[[#This Row],[SKU]],3)</f>
        <v>VX2</v>
      </c>
      <c r="AD207" s="36" t="str" cm="1">
        <f t="array" aca="1" ref="AD207" ca="1">IFERROR(
  INDEX(
    montadora[Montadora],
    MATCH(TRUE,LEFT(#REF!,NÚCARACT(montadora[SKU Parcial]))=montadora[SKU Parcial],0)
  ),
  ""
)</f>
        <v/>
      </c>
    </row>
    <row r="208" spans="1:30" x14ac:dyDescent="0.25">
      <c r="A208" s="42" t="s">
        <v>10357</v>
      </c>
      <c r="B208" s="42"/>
      <c r="C208" s="42"/>
      <c r="D208" s="42"/>
      <c r="E208" s="42">
        <v>22793638331</v>
      </c>
      <c r="F208" s="42" t="s">
        <v>10145</v>
      </c>
      <c r="G208" s="42" t="s">
        <v>11228</v>
      </c>
      <c r="H208" s="12"/>
      <c r="I208" s="42"/>
      <c r="J208" s="42" t="s">
        <v>10169</v>
      </c>
      <c r="K208" s="14">
        <v>45827</v>
      </c>
      <c r="L208" s="12" t="s">
        <v>8443</v>
      </c>
      <c r="M208" s="44">
        <v>21.8</v>
      </c>
      <c r="N208" s="12">
        <v>1</v>
      </c>
      <c r="O208" s="44">
        <v>21.8</v>
      </c>
      <c r="P208" s="44">
        <v>10.3</v>
      </c>
      <c r="Q208" s="44">
        <v>0.81</v>
      </c>
      <c r="R208" s="44">
        <v>8.36</v>
      </c>
      <c r="S208" s="44">
        <v>0</v>
      </c>
      <c r="T208" s="44">
        <v>0</v>
      </c>
      <c r="U208" s="44">
        <v>2.33</v>
      </c>
      <c r="V208" s="18">
        <v>0.10680000000000001</v>
      </c>
      <c r="W208" s="42" t="s">
        <v>34</v>
      </c>
      <c r="X208" s="43"/>
      <c r="Y208" s="43"/>
      <c r="Z208" s="43" t="s">
        <v>8442</v>
      </c>
      <c r="AA208" s="43" t="str">
        <f>VLOOKUP(J208, sku!B:C, 2, FALSE)</f>
        <v>V-Mol 500ml</v>
      </c>
      <c r="AB208" s="45" t="str">
        <f>VLOOKUP(J208, sku!B:BM, 64, FALSE)</f>
        <v>Revenda</v>
      </c>
      <c r="AC208" s="45" t="str">
        <f>LEFT(pedidos[[#This Row],[SKU]],3)</f>
        <v>VX2</v>
      </c>
      <c r="AD208" s="36" t="str" cm="1">
        <f t="array" aca="1" ref="AD208" ca="1">IFERROR(
  INDEX(
    montadora[Montadora],
    MATCH(TRUE,LEFT(#REF!,NÚCARACT(montadora[SKU Parcial]))=montadora[SKU Parcial],0)
  ),
  ""
)</f>
        <v/>
      </c>
    </row>
    <row r="209" spans="1:30" x14ac:dyDescent="0.25">
      <c r="A209" s="42" t="s">
        <v>10360</v>
      </c>
      <c r="B209" s="42"/>
      <c r="C209" s="42"/>
      <c r="D209" s="42"/>
      <c r="E209" s="42">
        <v>22793638331</v>
      </c>
      <c r="F209" s="42" t="s">
        <v>10145</v>
      </c>
      <c r="G209" s="42" t="s">
        <v>11228</v>
      </c>
      <c r="H209" s="12"/>
      <c r="I209" s="42"/>
      <c r="J209" s="42" t="s">
        <v>10169</v>
      </c>
      <c r="K209" s="14">
        <v>45827</v>
      </c>
      <c r="L209" s="12" t="s">
        <v>8443</v>
      </c>
      <c r="M209" s="44">
        <v>21.8</v>
      </c>
      <c r="N209" s="12">
        <v>1</v>
      </c>
      <c r="O209" s="44">
        <v>21.8</v>
      </c>
      <c r="P209" s="44">
        <v>10.3</v>
      </c>
      <c r="Q209" s="44">
        <v>0.81</v>
      </c>
      <c r="R209" s="44">
        <v>8.36</v>
      </c>
      <c r="S209" s="44">
        <v>0</v>
      </c>
      <c r="T209" s="44">
        <v>0</v>
      </c>
      <c r="U209" s="44">
        <v>2.33</v>
      </c>
      <c r="V209" s="18">
        <v>0.10680000000000001</v>
      </c>
      <c r="W209" s="42" t="s">
        <v>34</v>
      </c>
      <c r="X209" s="43"/>
      <c r="Y209" s="43"/>
      <c r="Z209" s="43" t="s">
        <v>8442</v>
      </c>
      <c r="AA209" s="43" t="str">
        <f>VLOOKUP(J209, sku!B:C, 2, FALSE)</f>
        <v>V-Mol 500ml</v>
      </c>
      <c r="AB209" s="45" t="str">
        <f>VLOOKUP(J209, sku!B:BM, 64, FALSE)</f>
        <v>Revenda</v>
      </c>
      <c r="AC209" s="45" t="str">
        <f>LEFT(pedidos[[#This Row],[SKU]],3)</f>
        <v>VX2</v>
      </c>
      <c r="AD209" s="36" t="str" cm="1">
        <f t="array" aca="1" ref="AD209" ca="1">IFERROR(
  INDEX(
    montadora[Montadora],
    MATCH(TRUE,LEFT(#REF!,NÚCARACT(montadora[SKU Parcial]))=montadora[SKU Parcial],0)
  ),
  ""
)</f>
        <v/>
      </c>
    </row>
    <row r="210" spans="1:30" x14ac:dyDescent="0.25">
      <c r="A210" s="42" t="s">
        <v>10368</v>
      </c>
      <c r="B210" s="42"/>
      <c r="C210" s="42"/>
      <c r="D210" s="42"/>
      <c r="E210" s="42">
        <v>22793638331</v>
      </c>
      <c r="F210" s="42" t="s">
        <v>10145</v>
      </c>
      <c r="G210" s="42" t="s">
        <v>11228</v>
      </c>
      <c r="H210" s="12"/>
      <c r="I210" s="42"/>
      <c r="J210" s="42" t="s">
        <v>10169</v>
      </c>
      <c r="K210" s="14">
        <v>45827</v>
      </c>
      <c r="L210" s="12" t="s">
        <v>8443</v>
      </c>
      <c r="M210" s="44">
        <v>21.8</v>
      </c>
      <c r="N210" s="12">
        <v>1</v>
      </c>
      <c r="O210" s="44">
        <v>21.8</v>
      </c>
      <c r="P210" s="44">
        <v>10.3</v>
      </c>
      <c r="Q210" s="44">
        <v>0.81</v>
      </c>
      <c r="R210" s="44">
        <v>8.36</v>
      </c>
      <c r="S210" s="44">
        <v>0</v>
      </c>
      <c r="T210" s="44">
        <v>0</v>
      </c>
      <c r="U210" s="44">
        <v>2.33</v>
      </c>
      <c r="V210" s="18">
        <v>0.10680000000000001</v>
      </c>
      <c r="W210" s="42" t="s">
        <v>34</v>
      </c>
      <c r="X210" s="43"/>
      <c r="Y210" s="43"/>
      <c r="Z210" s="43" t="s">
        <v>8442</v>
      </c>
      <c r="AA210" s="43" t="str">
        <f>VLOOKUP(J210, sku!B:C, 2, FALSE)</f>
        <v>V-Mol 500ml</v>
      </c>
      <c r="AB210" s="45" t="str">
        <f>VLOOKUP(J210, sku!B:BM, 64, FALSE)</f>
        <v>Revenda</v>
      </c>
      <c r="AC210" s="45" t="str">
        <f>LEFT(pedidos[[#This Row],[SKU]],3)</f>
        <v>VX2</v>
      </c>
      <c r="AD210" s="36" t="str" cm="1">
        <f t="array" aca="1" ref="AD210" ca="1">IFERROR(
  INDEX(
    montadora[Montadora],
    MATCH(TRUE,LEFT(#REF!,NÚCARACT(montadora[SKU Parcial]))=montadora[SKU Parcial],0)
  ),
  ""
)</f>
        <v/>
      </c>
    </row>
    <row r="211" spans="1:30" x14ac:dyDescent="0.25">
      <c r="A211" s="42" t="s">
        <v>10373</v>
      </c>
      <c r="B211" s="42"/>
      <c r="C211" s="42"/>
      <c r="D211" s="42"/>
      <c r="E211" s="42">
        <v>22793638331</v>
      </c>
      <c r="F211" s="42" t="s">
        <v>10145</v>
      </c>
      <c r="G211" s="42" t="s">
        <v>11228</v>
      </c>
      <c r="H211" s="12"/>
      <c r="I211" s="42"/>
      <c r="J211" s="42" t="s">
        <v>10169</v>
      </c>
      <c r="K211" s="14">
        <v>45826</v>
      </c>
      <c r="L211" s="12" t="s">
        <v>8443</v>
      </c>
      <c r="M211" s="44">
        <v>21.8</v>
      </c>
      <c r="N211" s="12">
        <v>1</v>
      </c>
      <c r="O211" s="44">
        <v>21.8</v>
      </c>
      <c r="P211" s="44">
        <v>10.3</v>
      </c>
      <c r="Q211" s="44">
        <v>0.81</v>
      </c>
      <c r="R211" s="44">
        <v>8.36</v>
      </c>
      <c r="S211" s="44">
        <v>0</v>
      </c>
      <c r="T211" s="44">
        <v>0</v>
      </c>
      <c r="U211" s="44">
        <v>2.33</v>
      </c>
      <c r="V211" s="18">
        <v>0.10680000000000001</v>
      </c>
      <c r="W211" s="42" t="s">
        <v>34</v>
      </c>
      <c r="X211" s="43"/>
      <c r="Y211" s="43"/>
      <c r="Z211" s="43" t="s">
        <v>8442</v>
      </c>
      <c r="AA211" s="43" t="str">
        <f>VLOOKUP(J211, sku!B:C, 2, FALSE)</f>
        <v>V-Mol 500ml</v>
      </c>
      <c r="AB211" s="45" t="str">
        <f>VLOOKUP(J211, sku!B:BM, 64, FALSE)</f>
        <v>Revenda</v>
      </c>
      <c r="AC211" s="45" t="str">
        <f>LEFT(pedidos[[#This Row],[SKU]],3)</f>
        <v>VX2</v>
      </c>
      <c r="AD211" s="36" t="str" cm="1">
        <f t="array" aca="1" ref="AD211" ca="1">IFERROR(
  INDEX(
    montadora[Montadora],
    MATCH(TRUE,LEFT(#REF!,NÚCARACT(montadora[SKU Parcial]))=montadora[SKU Parcial],0)
  ),
  ""
)</f>
        <v/>
      </c>
    </row>
    <row r="212" spans="1:30" x14ac:dyDescent="0.25">
      <c r="A212" s="42" t="s">
        <v>10470</v>
      </c>
      <c r="B212" s="42"/>
      <c r="C212" s="42"/>
      <c r="D212" s="42"/>
      <c r="E212" s="42">
        <v>22793638331</v>
      </c>
      <c r="F212" s="42" t="s">
        <v>10145</v>
      </c>
      <c r="G212" s="42" t="s">
        <v>11228</v>
      </c>
      <c r="H212" s="12"/>
      <c r="I212" s="42"/>
      <c r="J212" s="42" t="s">
        <v>10169</v>
      </c>
      <c r="K212" s="14">
        <v>45823</v>
      </c>
      <c r="L212" s="12" t="s">
        <v>8443</v>
      </c>
      <c r="M212" s="44">
        <v>21.8</v>
      </c>
      <c r="N212" s="12">
        <v>1</v>
      </c>
      <c r="O212" s="44">
        <v>21.8</v>
      </c>
      <c r="P212" s="44">
        <v>10.3</v>
      </c>
      <c r="Q212" s="44">
        <v>0.81</v>
      </c>
      <c r="R212" s="44">
        <v>8.36</v>
      </c>
      <c r="S212" s="44">
        <v>0</v>
      </c>
      <c r="T212" s="44">
        <v>0</v>
      </c>
      <c r="U212" s="44">
        <v>2.33</v>
      </c>
      <c r="V212" s="18">
        <v>0.10680000000000001</v>
      </c>
      <c r="W212" s="42" t="s">
        <v>34</v>
      </c>
      <c r="X212" s="43"/>
      <c r="Y212" s="43"/>
      <c r="Z212" s="43" t="s">
        <v>8442</v>
      </c>
      <c r="AA212" s="43" t="str">
        <f>VLOOKUP(J212, sku!B:C, 2, FALSE)</f>
        <v>V-Mol 500ml</v>
      </c>
      <c r="AB212" s="45" t="str">
        <f>VLOOKUP(J212, sku!B:BM, 64, FALSE)</f>
        <v>Revenda</v>
      </c>
      <c r="AC212" s="45" t="str">
        <f>LEFT(pedidos[[#This Row],[SKU]],3)</f>
        <v>VX2</v>
      </c>
      <c r="AD212" s="36" t="str" cm="1">
        <f t="array" aca="1" ref="AD212" ca="1">IFERROR(
  INDEX(
    montadora[Montadora],
    MATCH(TRUE,LEFT(#REF!,NÚCARACT(montadora[SKU Parcial]))=montadora[SKU Parcial],0)
  ),
  ""
)</f>
        <v/>
      </c>
    </row>
    <row r="213" spans="1:30" x14ac:dyDescent="0.25">
      <c r="A213" s="42" t="s">
        <v>10476</v>
      </c>
      <c r="B213" s="42"/>
      <c r="C213" s="42"/>
      <c r="D213" s="42"/>
      <c r="E213" s="42">
        <v>22793638331</v>
      </c>
      <c r="F213" s="42" t="s">
        <v>10145</v>
      </c>
      <c r="G213" s="42" t="s">
        <v>11228</v>
      </c>
      <c r="H213" s="12"/>
      <c r="I213" s="42"/>
      <c r="J213" s="42" t="s">
        <v>10169</v>
      </c>
      <c r="K213" s="14">
        <v>45822</v>
      </c>
      <c r="L213" s="12" t="s">
        <v>8443</v>
      </c>
      <c r="M213" s="44">
        <v>21.8</v>
      </c>
      <c r="N213" s="12">
        <v>1</v>
      </c>
      <c r="O213" s="44">
        <v>21.8</v>
      </c>
      <c r="P213" s="44">
        <v>10.3</v>
      </c>
      <c r="Q213" s="44">
        <v>0.81</v>
      </c>
      <c r="R213" s="44">
        <v>8.36</v>
      </c>
      <c r="S213" s="44">
        <v>0</v>
      </c>
      <c r="T213" s="44">
        <v>0</v>
      </c>
      <c r="U213" s="44">
        <v>2.33</v>
      </c>
      <c r="V213" s="18">
        <v>0.10680000000000001</v>
      </c>
      <c r="W213" s="42" t="s">
        <v>34</v>
      </c>
      <c r="X213" s="43"/>
      <c r="Y213" s="43"/>
      <c r="Z213" s="43" t="s">
        <v>8442</v>
      </c>
      <c r="AA213" s="43" t="str">
        <f>VLOOKUP(J213, sku!B:C, 2, FALSE)</f>
        <v>V-Mol 500ml</v>
      </c>
      <c r="AB213" s="45" t="str">
        <f>VLOOKUP(J213, sku!B:BM, 64, FALSE)</f>
        <v>Revenda</v>
      </c>
      <c r="AC213" s="45" t="str">
        <f>LEFT(pedidos[[#This Row],[SKU]],3)</f>
        <v>VX2</v>
      </c>
      <c r="AD213" s="36" t="str" cm="1">
        <f t="array" aca="1" ref="AD213" ca="1">IFERROR(
  INDEX(
    montadora[Montadora],
    MATCH(TRUE,LEFT(#REF!,NÚCARACT(montadora[SKU Parcial]))=montadora[SKU Parcial],0)
  ),
  ""
)</f>
        <v/>
      </c>
    </row>
    <row r="214" spans="1:30" x14ac:dyDescent="0.25">
      <c r="A214" s="42" t="s">
        <v>10483</v>
      </c>
      <c r="B214" s="42"/>
      <c r="C214" s="42"/>
      <c r="D214" s="42"/>
      <c r="E214" s="42">
        <v>22793638331</v>
      </c>
      <c r="F214" s="42" t="s">
        <v>10145</v>
      </c>
      <c r="G214" s="42" t="s">
        <v>11228</v>
      </c>
      <c r="H214" s="12"/>
      <c r="I214" s="42"/>
      <c r="J214" s="42" t="s">
        <v>10169</v>
      </c>
      <c r="K214" s="14">
        <v>45822</v>
      </c>
      <c r="L214" s="12" t="s">
        <v>8443</v>
      </c>
      <c r="M214" s="44">
        <v>21.8</v>
      </c>
      <c r="N214" s="12">
        <v>1</v>
      </c>
      <c r="O214" s="44">
        <v>21.8</v>
      </c>
      <c r="P214" s="44">
        <v>10.3</v>
      </c>
      <c r="Q214" s="44">
        <v>0.81</v>
      </c>
      <c r="R214" s="44">
        <v>8.36</v>
      </c>
      <c r="S214" s="44">
        <v>0</v>
      </c>
      <c r="T214" s="44">
        <v>0</v>
      </c>
      <c r="U214" s="44">
        <v>2.33</v>
      </c>
      <c r="V214" s="18">
        <v>0.10680000000000001</v>
      </c>
      <c r="W214" s="42" t="s">
        <v>34</v>
      </c>
      <c r="X214" s="43"/>
      <c r="Y214" s="43"/>
      <c r="Z214" s="43" t="s">
        <v>8442</v>
      </c>
      <c r="AA214" s="43" t="str">
        <f>VLOOKUP(J214, sku!B:C, 2, FALSE)</f>
        <v>V-Mol 500ml</v>
      </c>
      <c r="AB214" s="45" t="str">
        <f>VLOOKUP(J214, sku!B:BM, 64, FALSE)</f>
        <v>Revenda</v>
      </c>
      <c r="AC214" s="45" t="str">
        <f>LEFT(pedidos[[#This Row],[SKU]],3)</f>
        <v>VX2</v>
      </c>
      <c r="AD214" s="36" t="str" cm="1">
        <f t="array" aca="1" ref="AD214" ca="1">IFERROR(
  INDEX(
    montadora[Montadora],
    MATCH(TRUE,LEFT(#REF!,NÚCARACT(montadora[SKU Parcial]))=montadora[SKU Parcial],0)
  ),
  ""
)</f>
        <v/>
      </c>
    </row>
    <row r="215" spans="1:30" x14ac:dyDescent="0.25">
      <c r="A215" s="42" t="s">
        <v>10492</v>
      </c>
      <c r="B215" s="42"/>
      <c r="C215" s="42"/>
      <c r="D215" s="42"/>
      <c r="E215" s="42">
        <v>22793638331</v>
      </c>
      <c r="F215" s="42" t="s">
        <v>10145</v>
      </c>
      <c r="G215" s="42" t="s">
        <v>11228</v>
      </c>
      <c r="H215" s="12"/>
      <c r="I215" s="42"/>
      <c r="J215" s="42" t="s">
        <v>10169</v>
      </c>
      <c r="K215" s="14">
        <v>45821</v>
      </c>
      <c r="L215" s="12" t="s">
        <v>8443</v>
      </c>
      <c r="M215" s="44">
        <v>21.8</v>
      </c>
      <c r="N215" s="12">
        <v>1</v>
      </c>
      <c r="O215" s="44">
        <v>23.24</v>
      </c>
      <c r="P215" s="44">
        <v>10.3</v>
      </c>
      <c r="Q215" s="44">
        <v>0.81</v>
      </c>
      <c r="R215" s="44">
        <v>8.36</v>
      </c>
      <c r="S215" s="44">
        <v>1.44</v>
      </c>
      <c r="T215" s="44">
        <v>0</v>
      </c>
      <c r="U215" s="44">
        <v>2.33</v>
      </c>
      <c r="V215" s="18">
        <v>0.10680000000000001</v>
      </c>
      <c r="W215" s="42" t="s">
        <v>34</v>
      </c>
      <c r="X215" s="43"/>
      <c r="Y215" s="43"/>
      <c r="Z215" s="43" t="s">
        <v>8442</v>
      </c>
      <c r="AA215" s="43" t="str">
        <f>VLOOKUP(J215, sku!B:C, 2, FALSE)</f>
        <v>V-Mol 500ml</v>
      </c>
      <c r="AB215" s="45" t="str">
        <f>VLOOKUP(J215, sku!B:BM, 64, FALSE)</f>
        <v>Revenda</v>
      </c>
      <c r="AC215" s="45" t="str">
        <f>LEFT(pedidos[[#This Row],[SKU]],3)</f>
        <v>VX2</v>
      </c>
      <c r="AD215" s="36" t="str" cm="1">
        <f t="array" aca="1" ref="AD215" ca="1">IFERROR(
  INDEX(
    montadora[Montadora],
    MATCH(TRUE,LEFT(#REF!,NÚCARACT(montadora[SKU Parcial]))=montadora[SKU Parcial],0)
  ),
  ""
)</f>
        <v/>
      </c>
    </row>
    <row r="216" spans="1:30" customFormat="1" x14ac:dyDescent="0.25">
      <c r="A216" s="1" t="s">
        <v>5678</v>
      </c>
      <c r="B216" s="1" t="s">
        <v>36</v>
      </c>
      <c r="C216" s="1" t="s">
        <v>3645</v>
      </c>
      <c r="D216" s="1" t="s">
        <v>709</v>
      </c>
      <c r="E216" s="1" t="s">
        <v>3452</v>
      </c>
      <c r="F216" s="1" t="s">
        <v>3453</v>
      </c>
      <c r="G216" s="6" t="s">
        <v>11227</v>
      </c>
      <c r="H216" s="13" t="s">
        <v>30</v>
      </c>
      <c r="I216" s="1" t="s">
        <v>36</v>
      </c>
      <c r="J216" s="1" t="s">
        <v>5679</v>
      </c>
      <c r="K216" s="15">
        <v>45831</v>
      </c>
      <c r="L216" s="11" t="s">
        <v>11229</v>
      </c>
      <c r="M216" s="26">
        <v>24.9</v>
      </c>
      <c r="N216" s="13">
        <v>1</v>
      </c>
      <c r="O216" s="26">
        <v>24.9</v>
      </c>
      <c r="P216" s="26">
        <v>10.56</v>
      </c>
      <c r="Q216" s="26">
        <v>2.0499999999999998</v>
      </c>
      <c r="R216" s="26">
        <v>9.24</v>
      </c>
      <c r="S216" s="26">
        <v>0</v>
      </c>
      <c r="T216" s="26">
        <v>0</v>
      </c>
      <c r="U216" s="26">
        <v>3.05</v>
      </c>
      <c r="V216" s="17">
        <v>0.1225</v>
      </c>
      <c r="W216" s="1" t="s">
        <v>89</v>
      </c>
      <c r="X216" s="3"/>
      <c r="Y216" s="3"/>
      <c r="Z216" s="5" t="s">
        <v>7980</v>
      </c>
      <c r="AA216" s="5" t="str">
        <f>VLOOKUP(J216, sku!B:C, 2, FALSE)</f>
        <v>12 Chaves Allen M6 32*86mm</v>
      </c>
      <c r="AB216" s="3" t="str">
        <f>VLOOKUP(J216, sku!B:BM, 64, FALSE)</f>
        <v>Importação</v>
      </c>
      <c r="AC216" s="3" t="str">
        <f>LEFT(pedidos[[#This Row],[SKU]],3)</f>
        <v>12E</v>
      </c>
      <c r="AD216" s="36" t="str" cm="1">
        <f t="array" aca="1" ref="AD216" ca="1">IFERROR(
  INDEX(
    montadora[Montadora],
    MATCH(TRUE,LEFT(#REF!,NÚCARACT(montadora[SKU Parcial]))=montadora[SKU Parcial],0)
  ),
  ""
)</f>
        <v/>
      </c>
    </row>
    <row r="217" spans="1:30" customFormat="1" x14ac:dyDescent="0.25">
      <c r="A217" s="1" t="s">
        <v>5801</v>
      </c>
      <c r="B217" s="1" t="s">
        <v>36</v>
      </c>
      <c r="C217" s="1" t="s">
        <v>5802</v>
      </c>
      <c r="D217" s="1" t="s">
        <v>27</v>
      </c>
      <c r="E217" s="1" t="s">
        <v>3452</v>
      </c>
      <c r="F217" s="1" t="s">
        <v>3453</v>
      </c>
      <c r="G217" s="6" t="s">
        <v>11227</v>
      </c>
      <c r="H217" s="13" t="s">
        <v>30</v>
      </c>
      <c r="I217" s="1" t="s">
        <v>36</v>
      </c>
      <c r="J217" s="1" t="s">
        <v>5679</v>
      </c>
      <c r="K217" s="15">
        <v>45828</v>
      </c>
      <c r="L217" s="11" t="s">
        <v>11229</v>
      </c>
      <c r="M217" s="26">
        <v>19.8</v>
      </c>
      <c r="N217" s="13">
        <v>1</v>
      </c>
      <c r="O217" s="26">
        <v>19.8</v>
      </c>
      <c r="P217" s="26">
        <v>10.56</v>
      </c>
      <c r="Q217" s="26">
        <v>1.63</v>
      </c>
      <c r="R217" s="26">
        <v>8.6300000000000008</v>
      </c>
      <c r="S217" s="26">
        <v>0</v>
      </c>
      <c r="T217" s="26">
        <v>0</v>
      </c>
      <c r="U217" s="26">
        <v>-1.02</v>
      </c>
      <c r="V217" s="17">
        <v>-5.1499999999999997E-2</v>
      </c>
      <c r="W217" s="1" t="s">
        <v>89</v>
      </c>
      <c r="X217" s="3"/>
      <c r="Y217" s="3"/>
      <c r="Z217" s="5" t="s">
        <v>7980</v>
      </c>
      <c r="AA217" s="5" t="str">
        <f>VLOOKUP(J217, sku!B:C, 2, FALSE)</f>
        <v>12 Chaves Allen M6 32*86mm</v>
      </c>
      <c r="AB217" s="3" t="str">
        <f>VLOOKUP(J217, sku!B:BM, 64, FALSE)</f>
        <v>Importação</v>
      </c>
      <c r="AC217" s="3" t="str">
        <f>LEFT(pedidos[[#This Row],[SKU]],3)</f>
        <v>12E</v>
      </c>
      <c r="AD217" s="36" t="str" cm="1">
        <f t="array" aca="1" ref="AD217" ca="1">IFERROR(
  INDEX(
    montadora[Montadora],
    MATCH(TRUE,LEFT(#REF!,NÚCARACT(montadora[SKU Parcial]))=montadora[SKU Parcial],0)
  ),
  ""
)</f>
        <v/>
      </c>
    </row>
    <row r="218" spans="1:30" x14ac:dyDescent="0.25">
      <c r="A218" s="42" t="s">
        <v>9943</v>
      </c>
      <c r="B218" s="42">
        <v>23098159310</v>
      </c>
      <c r="C218" s="42"/>
      <c r="D218" s="42"/>
      <c r="E218" s="42"/>
      <c r="F218" s="42" t="s">
        <v>10141</v>
      </c>
      <c r="G218" s="42" t="s">
        <v>11228</v>
      </c>
      <c r="H218" s="12"/>
      <c r="I218" s="42"/>
      <c r="J218" s="42" t="s">
        <v>10166</v>
      </c>
      <c r="K218" s="14">
        <v>45781</v>
      </c>
      <c r="L218" s="12" t="s">
        <v>8443</v>
      </c>
      <c r="M218" s="44">
        <v>22.8</v>
      </c>
      <c r="N218" s="12">
        <v>1</v>
      </c>
      <c r="O218" s="44">
        <v>29.1</v>
      </c>
      <c r="P218" s="44">
        <v>10.94</v>
      </c>
      <c r="Q218" s="44">
        <v>0.77</v>
      </c>
      <c r="R218" s="44">
        <v>8.52</v>
      </c>
      <c r="S218" s="44">
        <v>6.3</v>
      </c>
      <c r="T218" s="44">
        <v>0</v>
      </c>
      <c r="U218" s="44">
        <v>2.34</v>
      </c>
      <c r="V218" s="18">
        <v>0.15010000000000001</v>
      </c>
      <c r="W218" s="42" t="s">
        <v>34</v>
      </c>
      <c r="X218" s="43"/>
      <c r="Y218" s="43"/>
      <c r="Z218" s="43" t="s">
        <v>8442</v>
      </c>
      <c r="AA218" s="43" t="str">
        <f>VLOOKUP(J218, sku!B:C, 2, FALSE)</f>
        <v>Ecoblack 1,5l</v>
      </c>
      <c r="AB218" s="45" t="str">
        <f>VLOOKUP(J218, sku!B:BM, 64, FALSE)</f>
        <v>Revenda</v>
      </c>
      <c r="AC218" s="45" t="str">
        <f>LEFT(pedidos[[#This Row],[SKU]],3)</f>
        <v>VT2</v>
      </c>
      <c r="AD218" s="36" t="str" cm="1">
        <f t="array" aca="1" ref="AD218" ca="1">IFERROR(
  INDEX(
    montadora[Montadora],
    MATCH(TRUE,LEFT(#REF!,NÚCARACT(montadora[SKU Parcial]))=montadora[SKU Parcial],0)
  ),
  ""
)</f>
        <v/>
      </c>
    </row>
    <row r="219" spans="1:30" x14ac:dyDescent="0.25">
      <c r="A219" s="42" t="s">
        <v>9960</v>
      </c>
      <c r="B219" s="42">
        <v>23098159310</v>
      </c>
      <c r="C219" s="42"/>
      <c r="D219" s="42"/>
      <c r="E219" s="42"/>
      <c r="F219" s="42" t="s">
        <v>10141</v>
      </c>
      <c r="G219" s="42" t="s">
        <v>11228</v>
      </c>
      <c r="H219" s="12"/>
      <c r="I219" s="42"/>
      <c r="J219" s="42" t="s">
        <v>10166</v>
      </c>
      <c r="K219" s="14">
        <v>45781</v>
      </c>
      <c r="L219" s="12" t="s">
        <v>8443</v>
      </c>
      <c r="M219" s="44">
        <v>22.8</v>
      </c>
      <c r="N219" s="12">
        <v>1</v>
      </c>
      <c r="O219" s="44">
        <v>22.8</v>
      </c>
      <c r="P219" s="44">
        <v>10.94</v>
      </c>
      <c r="Q219" s="44">
        <v>0.77</v>
      </c>
      <c r="R219" s="44">
        <v>8.52</v>
      </c>
      <c r="S219" s="44">
        <v>0</v>
      </c>
      <c r="T219" s="44">
        <v>0</v>
      </c>
      <c r="U219" s="44">
        <v>2.34</v>
      </c>
      <c r="V219" s="18">
        <v>0.15010000000000001</v>
      </c>
      <c r="W219" s="42" t="s">
        <v>34</v>
      </c>
      <c r="X219" s="43"/>
      <c r="Y219" s="43"/>
      <c r="Z219" s="43" t="s">
        <v>8442</v>
      </c>
      <c r="AA219" s="43" t="str">
        <f>VLOOKUP(J219, sku!B:C, 2, FALSE)</f>
        <v>Ecoblack 1,5l</v>
      </c>
      <c r="AB219" s="45" t="str">
        <f>VLOOKUP(J219, sku!B:BM, 64, FALSE)</f>
        <v>Revenda</v>
      </c>
      <c r="AC219" s="45" t="str">
        <f>LEFT(pedidos[[#This Row],[SKU]],3)</f>
        <v>VT2</v>
      </c>
      <c r="AD219" s="36" t="str" cm="1">
        <f t="array" aca="1" ref="AD219" ca="1">IFERROR(
  INDEX(
    montadora[Montadora],
    MATCH(TRUE,LEFT(#REF!,NÚCARACT(montadora[SKU Parcial]))=montadora[SKU Parcial],0)
  ),
  ""
)</f>
        <v/>
      </c>
    </row>
    <row r="220" spans="1:30" x14ac:dyDescent="0.25">
      <c r="A220" s="42" t="s">
        <v>9976</v>
      </c>
      <c r="B220" s="42">
        <v>23098159310</v>
      </c>
      <c r="C220" s="42"/>
      <c r="D220" s="42"/>
      <c r="E220" s="42"/>
      <c r="F220" s="42" t="s">
        <v>10141</v>
      </c>
      <c r="G220" s="42" t="s">
        <v>11228</v>
      </c>
      <c r="H220" s="12"/>
      <c r="I220" s="42"/>
      <c r="J220" s="42" t="s">
        <v>10166</v>
      </c>
      <c r="K220" s="14">
        <v>45781</v>
      </c>
      <c r="L220" s="12" t="s">
        <v>8443</v>
      </c>
      <c r="M220" s="44">
        <v>22.8</v>
      </c>
      <c r="N220" s="12">
        <v>1</v>
      </c>
      <c r="O220" s="44">
        <v>38.49</v>
      </c>
      <c r="P220" s="44">
        <v>10.94</v>
      </c>
      <c r="Q220" s="44">
        <v>0.77</v>
      </c>
      <c r="R220" s="44">
        <v>8.52</v>
      </c>
      <c r="S220" s="44">
        <v>15.69</v>
      </c>
      <c r="T220" s="44">
        <v>0</v>
      </c>
      <c r="U220" s="44">
        <v>2.34</v>
      </c>
      <c r="V220" s="18">
        <v>8.9700000000000002E-2</v>
      </c>
      <c r="W220" s="42" t="s">
        <v>34</v>
      </c>
      <c r="X220" s="43"/>
      <c r="Y220" s="43"/>
      <c r="Z220" s="43" t="s">
        <v>8442</v>
      </c>
      <c r="AA220" s="43" t="str">
        <f>VLOOKUP(J220, sku!B:C, 2, FALSE)</f>
        <v>Ecoblack 1,5l</v>
      </c>
      <c r="AB220" s="45" t="str">
        <f>VLOOKUP(J220, sku!B:BM, 64, FALSE)</f>
        <v>Revenda</v>
      </c>
      <c r="AC220" s="45" t="str">
        <f>LEFT(pedidos[[#This Row],[SKU]],3)</f>
        <v>VT2</v>
      </c>
      <c r="AD220" s="36" t="str" cm="1">
        <f t="array" aca="1" ref="AD220" ca="1">IFERROR(
  INDEX(
    montadora[Montadora],
    MATCH(TRUE,LEFT(J639,NÚCARACT(montadora[SKU Parcial]))=montadora[SKU Parcial],0)
  ),
  ""
)</f>
        <v/>
      </c>
    </row>
    <row r="221" spans="1:30" x14ac:dyDescent="0.25">
      <c r="A221" s="42" t="s">
        <v>10652</v>
      </c>
      <c r="B221" s="42"/>
      <c r="C221" s="42"/>
      <c r="D221" s="42"/>
      <c r="E221" s="42">
        <v>23798163398</v>
      </c>
      <c r="F221" s="42" t="s">
        <v>10115</v>
      </c>
      <c r="G221" s="42" t="s">
        <v>11228</v>
      </c>
      <c r="H221" s="12"/>
      <c r="I221" s="42"/>
      <c r="J221" s="42" t="s">
        <v>10153</v>
      </c>
      <c r="K221" s="14">
        <v>45811</v>
      </c>
      <c r="L221" s="12" t="s">
        <v>8443</v>
      </c>
      <c r="M221" s="44">
        <v>26.8</v>
      </c>
      <c r="N221" s="12">
        <v>1</v>
      </c>
      <c r="O221" s="44">
        <v>26.8</v>
      </c>
      <c r="P221" s="44">
        <v>12.04</v>
      </c>
      <c r="Q221" s="44">
        <v>1</v>
      </c>
      <c r="R221" s="44">
        <v>9.36</v>
      </c>
      <c r="S221" s="44">
        <v>0</v>
      </c>
      <c r="T221" s="44">
        <v>-3.63</v>
      </c>
      <c r="U221" s="44">
        <v>8.0299999999999994</v>
      </c>
      <c r="V221" s="18">
        <v>0.29970000000000002</v>
      </c>
      <c r="W221" s="42" t="s">
        <v>34</v>
      </c>
      <c r="X221" s="43"/>
      <c r="Y221" s="43"/>
      <c r="Z221" s="43" t="s">
        <v>8442</v>
      </c>
      <c r="AA221" s="43" t="str">
        <f>VLOOKUP(J221, sku!B:C, 2, FALSE)</f>
        <v>V-Lub 500ml</v>
      </c>
      <c r="AB221" s="45" t="str">
        <f>VLOOKUP(J221, sku!B:BM, 64, FALSE)</f>
        <v>Revenda</v>
      </c>
      <c r="AC221" s="45" t="str">
        <f>LEFT(pedidos[[#This Row],[SKU]],3)</f>
        <v>VX2</v>
      </c>
      <c r="AD221" s="36" t="str" cm="1">
        <f t="array" aca="1" ref="AD221" ca="1">IFERROR(
  INDEX(
    montadora[Montadora],
    MATCH(TRUE,LEFT(J641,NÚCARACT(montadora[SKU Parcial]))=montadora[SKU Parcial],0)
  ),
  ""
)</f>
        <v/>
      </c>
    </row>
    <row r="222" spans="1:30" x14ac:dyDescent="0.25">
      <c r="A222" s="42" t="s">
        <v>10000</v>
      </c>
      <c r="B222" s="42">
        <v>23798163398</v>
      </c>
      <c r="C222" s="42"/>
      <c r="D222" s="42"/>
      <c r="E222" s="42"/>
      <c r="F222" s="42" t="s">
        <v>10115</v>
      </c>
      <c r="G222" s="42" t="s">
        <v>11228</v>
      </c>
      <c r="H222" s="12"/>
      <c r="I222" s="42"/>
      <c r="J222" s="42" t="s">
        <v>10153</v>
      </c>
      <c r="K222" s="14">
        <v>45780</v>
      </c>
      <c r="L222" s="12" t="s">
        <v>8443</v>
      </c>
      <c r="M222" s="44">
        <v>23.8</v>
      </c>
      <c r="N222" s="12">
        <v>1</v>
      </c>
      <c r="O222" s="44">
        <v>31.8</v>
      </c>
      <c r="P222" s="44">
        <v>12.04</v>
      </c>
      <c r="Q222" s="44">
        <v>0.8</v>
      </c>
      <c r="R222" s="44">
        <v>8.7200000000000006</v>
      </c>
      <c r="S222" s="44">
        <v>8</v>
      </c>
      <c r="T222" s="44">
        <v>0</v>
      </c>
      <c r="U222" s="44">
        <v>2</v>
      </c>
      <c r="V222" s="18">
        <v>0.27579999999999999</v>
      </c>
      <c r="W222" s="42" t="s">
        <v>34</v>
      </c>
      <c r="X222" s="43"/>
      <c r="Y222" s="43"/>
      <c r="Z222" s="43" t="s">
        <v>8442</v>
      </c>
      <c r="AA222" s="43" t="str">
        <f>VLOOKUP(J222, sku!B:C, 2, FALSE)</f>
        <v>V-Lub 500ml</v>
      </c>
      <c r="AB222" s="45" t="str">
        <f>VLOOKUP(J222, sku!B:BM, 64, FALSE)</f>
        <v>Revenda</v>
      </c>
      <c r="AC222" s="45" t="str">
        <f>LEFT(pedidos[[#This Row],[SKU]],3)</f>
        <v>VX2</v>
      </c>
      <c r="AD222" s="36" t="str" cm="1">
        <f t="array" aca="1" ref="AD222" ca="1">IFERROR(
  INDEX(
    montadora[Montadora],
    MATCH(TRUE,LEFT(J642,NÚCARACT(montadora[SKU Parcial]))=montadora[SKU Parcial],0)
  ),
  ""
)</f>
        <v/>
      </c>
    </row>
    <row r="223" spans="1:30" x14ac:dyDescent="0.25">
      <c r="A223" s="42" t="s">
        <v>10661</v>
      </c>
      <c r="B223" s="42"/>
      <c r="C223" s="42"/>
      <c r="D223" s="42"/>
      <c r="E223" s="42">
        <v>23798163398</v>
      </c>
      <c r="F223" s="42" t="s">
        <v>10115</v>
      </c>
      <c r="G223" s="42" t="s">
        <v>11228</v>
      </c>
      <c r="H223" s="12"/>
      <c r="I223" s="42"/>
      <c r="J223" s="42" t="s">
        <v>10153</v>
      </c>
      <c r="K223" s="14">
        <v>45811</v>
      </c>
      <c r="L223" s="12" t="s">
        <v>8443</v>
      </c>
      <c r="M223" s="44">
        <v>26.8</v>
      </c>
      <c r="N223" s="12">
        <v>1</v>
      </c>
      <c r="O223" s="44">
        <v>26.8</v>
      </c>
      <c r="P223" s="44">
        <v>12.04</v>
      </c>
      <c r="Q223" s="44">
        <v>1</v>
      </c>
      <c r="R223" s="44">
        <v>9.36</v>
      </c>
      <c r="S223" s="44">
        <v>0</v>
      </c>
      <c r="T223" s="44">
        <v>0</v>
      </c>
      <c r="U223" s="44">
        <v>4.4000000000000004</v>
      </c>
      <c r="V223" s="18">
        <v>0.1643</v>
      </c>
      <c r="W223" s="42" t="s">
        <v>34</v>
      </c>
      <c r="X223" s="43"/>
      <c r="Y223" s="43"/>
      <c r="Z223" s="43" t="s">
        <v>8442</v>
      </c>
      <c r="AA223" s="43" t="str">
        <f>VLOOKUP(J223, sku!B:C, 2, FALSE)</f>
        <v>V-Lub 500ml</v>
      </c>
      <c r="AB223" s="45" t="str">
        <f>VLOOKUP(J223, sku!B:BM, 64, FALSE)</f>
        <v>Revenda</v>
      </c>
      <c r="AC223" s="45" t="str">
        <f>LEFT(pedidos[[#This Row],[SKU]],3)</f>
        <v>VX2</v>
      </c>
      <c r="AD223" s="36" t="str" cm="1">
        <f t="array" aca="1" ref="AD223" ca="1">IFERROR(
  INDEX(
    montadora[Montadora],
    MATCH(TRUE,LEFT(J646,NÚCARACT(montadora[SKU Parcial]))=montadora[SKU Parcial],0)
  ),
  ""
)</f>
        <v/>
      </c>
    </row>
    <row r="224" spans="1:30" x14ac:dyDescent="0.25">
      <c r="A224" s="42" t="s">
        <v>10669</v>
      </c>
      <c r="B224" s="42"/>
      <c r="C224" s="42"/>
      <c r="D224" s="42"/>
      <c r="E224" s="42">
        <v>23798163398</v>
      </c>
      <c r="F224" s="42" t="s">
        <v>10115</v>
      </c>
      <c r="G224" s="42" t="s">
        <v>11228</v>
      </c>
      <c r="H224" s="12"/>
      <c r="I224" s="42"/>
      <c r="J224" s="42" t="s">
        <v>10153</v>
      </c>
      <c r="K224" s="14">
        <v>45810</v>
      </c>
      <c r="L224" s="12" t="s">
        <v>8443</v>
      </c>
      <c r="M224" s="44">
        <v>25.8</v>
      </c>
      <c r="N224" s="12">
        <v>1</v>
      </c>
      <c r="O224" s="44">
        <v>25.8</v>
      </c>
      <c r="P224" s="44">
        <v>12.04</v>
      </c>
      <c r="Q224" s="44">
        <v>0.96</v>
      </c>
      <c r="R224" s="44">
        <v>9.16</v>
      </c>
      <c r="S224" s="44">
        <v>0</v>
      </c>
      <c r="T224" s="44">
        <v>0</v>
      </c>
      <c r="U224" s="44">
        <v>3.64</v>
      </c>
      <c r="V224" s="18">
        <v>0.1411</v>
      </c>
      <c r="W224" s="42" t="s">
        <v>34</v>
      </c>
      <c r="X224" s="43"/>
      <c r="Y224" s="43"/>
      <c r="Z224" s="43" t="s">
        <v>8442</v>
      </c>
      <c r="AA224" s="43" t="str">
        <f>VLOOKUP(J224, sku!B:C, 2, FALSE)</f>
        <v>V-Lub 500ml</v>
      </c>
      <c r="AB224" s="45" t="str">
        <f>VLOOKUP(J224, sku!B:BM, 64, FALSE)</f>
        <v>Revenda</v>
      </c>
      <c r="AC224" s="45" t="str">
        <f>LEFT(pedidos[[#This Row],[SKU]],3)</f>
        <v>VX2</v>
      </c>
      <c r="AD224" s="36" t="str" cm="1">
        <f t="array" aca="1" ref="AD224" ca="1">IFERROR(
  INDEX(
    montadora[Montadora],
    MATCH(TRUE,LEFT(J648,NÚCARACT(montadora[SKU Parcial]))=montadora[SKU Parcial],0)
  ),
  ""
)</f>
        <v/>
      </c>
    </row>
    <row r="225" spans="1:30" x14ac:dyDescent="0.25">
      <c r="A225" s="42" t="s">
        <v>9276</v>
      </c>
      <c r="B225" s="42">
        <v>23798163398</v>
      </c>
      <c r="C225" s="42"/>
      <c r="D225" s="42"/>
      <c r="E225" s="42"/>
      <c r="F225" s="42" t="s">
        <v>10115</v>
      </c>
      <c r="G225" s="42" t="s">
        <v>11228</v>
      </c>
      <c r="H225" s="12"/>
      <c r="I225" s="42"/>
      <c r="J225" s="42" t="s">
        <v>10153</v>
      </c>
      <c r="K225" s="14">
        <v>45804</v>
      </c>
      <c r="L225" s="12" t="s">
        <v>8443</v>
      </c>
      <c r="M225" s="44">
        <v>25.8</v>
      </c>
      <c r="N225" s="12">
        <v>1</v>
      </c>
      <c r="O225" s="44">
        <v>25.8</v>
      </c>
      <c r="P225" s="44">
        <v>12.04</v>
      </c>
      <c r="Q225" s="44">
        <v>0.87</v>
      </c>
      <c r="R225" s="44">
        <v>9.16</v>
      </c>
      <c r="S225" s="44">
        <v>0</v>
      </c>
      <c r="T225" s="44">
        <v>0</v>
      </c>
      <c r="U225" s="44">
        <v>3.73</v>
      </c>
      <c r="V225" s="18">
        <v>0</v>
      </c>
      <c r="W225" s="42" t="s">
        <v>34</v>
      </c>
      <c r="X225" s="43"/>
      <c r="Y225" s="43"/>
      <c r="Z225" s="43" t="s">
        <v>8442</v>
      </c>
      <c r="AA225" s="43" t="str">
        <f>VLOOKUP(J225, sku!B:C, 2, FALSE)</f>
        <v>V-Lub 500ml</v>
      </c>
      <c r="AB225" s="45" t="str">
        <f>VLOOKUP(J225, sku!B:BM, 64, FALSE)</f>
        <v>Revenda</v>
      </c>
      <c r="AC225" s="45" t="str">
        <f>LEFT(pedidos[[#This Row],[SKU]],3)</f>
        <v>VX2</v>
      </c>
      <c r="AD225" s="36" t="str" cm="1">
        <f t="array" aca="1" ref="AD225" ca="1">IFERROR(
  INDEX(
    montadora[Montadora],
    MATCH(TRUE,LEFT(J649,NÚCARACT(montadora[SKU Parcial]))=montadora[SKU Parcial],0)
  ),
  ""
)</f>
        <v/>
      </c>
    </row>
    <row r="226" spans="1:30" x14ac:dyDescent="0.25">
      <c r="A226" s="42" t="s">
        <v>9315</v>
      </c>
      <c r="B226" s="42">
        <v>23798163398</v>
      </c>
      <c r="C226" s="42"/>
      <c r="D226" s="42"/>
      <c r="E226" s="42"/>
      <c r="F226" s="42" t="s">
        <v>10115</v>
      </c>
      <c r="G226" s="42" t="s">
        <v>11228</v>
      </c>
      <c r="H226" s="12"/>
      <c r="I226" s="42"/>
      <c r="J226" s="42" t="s">
        <v>10153</v>
      </c>
      <c r="K226" s="14">
        <v>45802</v>
      </c>
      <c r="L226" s="12" t="s">
        <v>8443</v>
      </c>
      <c r="M226" s="44">
        <v>24.8</v>
      </c>
      <c r="N226" s="12">
        <v>1</v>
      </c>
      <c r="O226" s="44">
        <v>24.8</v>
      </c>
      <c r="P226" s="44">
        <v>12.04</v>
      </c>
      <c r="Q226" s="44">
        <v>0.84</v>
      </c>
      <c r="R226" s="44">
        <v>8.9600000000000009</v>
      </c>
      <c r="S226" s="44">
        <v>0</v>
      </c>
      <c r="T226" s="44">
        <v>0</v>
      </c>
      <c r="U226" s="44">
        <v>2.96</v>
      </c>
      <c r="V226" s="18">
        <v>0</v>
      </c>
      <c r="W226" s="42" t="s">
        <v>34</v>
      </c>
      <c r="X226" s="43"/>
      <c r="Y226" s="43"/>
      <c r="Z226" s="43" t="s">
        <v>8442</v>
      </c>
      <c r="AA226" s="43" t="str">
        <f>VLOOKUP(J226, sku!B:C, 2, FALSE)</f>
        <v>V-Lub 500ml</v>
      </c>
      <c r="AB226" s="45" t="str">
        <f>VLOOKUP(J226, sku!B:BM, 64, FALSE)</f>
        <v>Revenda</v>
      </c>
      <c r="AC226" s="45" t="str">
        <f>LEFT(pedidos[[#This Row],[SKU]],3)</f>
        <v>VX2</v>
      </c>
      <c r="AD226" s="36" t="str" cm="1">
        <f t="array" aca="1" ref="AD226" ca="1">IFERROR(
  INDEX(
    montadora[Montadora],
    MATCH(TRUE,LEFT(J650,NÚCARACT(montadora[SKU Parcial]))=montadora[SKU Parcial],0)
  ),
  ""
)</f>
        <v/>
      </c>
    </row>
    <row r="227" spans="1:30" x14ac:dyDescent="0.25">
      <c r="A227" s="42" t="s">
        <v>9573</v>
      </c>
      <c r="B227" s="42">
        <v>23798163398</v>
      </c>
      <c r="C227" s="42"/>
      <c r="D227" s="42"/>
      <c r="E227" s="42"/>
      <c r="F227" s="42" t="s">
        <v>10115</v>
      </c>
      <c r="G227" s="42" t="s">
        <v>11228</v>
      </c>
      <c r="H227" s="12"/>
      <c r="I227" s="42"/>
      <c r="J227" s="42" t="s">
        <v>10153</v>
      </c>
      <c r="K227" s="14">
        <v>45790</v>
      </c>
      <c r="L227" s="12" t="s">
        <v>8443</v>
      </c>
      <c r="M227" s="44">
        <v>24.8</v>
      </c>
      <c r="N227" s="12">
        <v>1</v>
      </c>
      <c r="O227" s="44">
        <v>24.8</v>
      </c>
      <c r="P227" s="44">
        <v>12.04</v>
      </c>
      <c r="Q227" s="44">
        <v>0.84</v>
      </c>
      <c r="R227" s="44">
        <v>0</v>
      </c>
      <c r="S227" s="44">
        <v>0</v>
      </c>
      <c r="T227" s="44">
        <v>0</v>
      </c>
      <c r="U227" s="44">
        <v>11.92</v>
      </c>
      <c r="V227" s="18">
        <v>0</v>
      </c>
      <c r="W227" s="42" t="s">
        <v>34</v>
      </c>
      <c r="X227" s="43"/>
      <c r="Y227" s="43"/>
      <c r="Z227" s="43" t="s">
        <v>8442</v>
      </c>
      <c r="AA227" s="43" t="str">
        <f>VLOOKUP(J227, sku!B:C, 2, FALSE)</f>
        <v>V-Lub 500ml</v>
      </c>
      <c r="AB227" s="45" t="str">
        <f>VLOOKUP(J227, sku!B:BM, 64, FALSE)</f>
        <v>Revenda</v>
      </c>
      <c r="AC227" s="45" t="str">
        <f>LEFT(pedidos[[#This Row],[SKU]],3)</f>
        <v>VX2</v>
      </c>
      <c r="AD227" s="36" t="str" cm="1">
        <f t="array" aca="1" ref="AD227" ca="1">IFERROR(
  INDEX(
    montadora[Montadora],
    MATCH(TRUE,LEFT(J651,NÚCARACT(montadora[SKU Parcial]))=montadora[SKU Parcial],0)
  ),
  ""
)</f>
        <v/>
      </c>
    </row>
    <row r="228" spans="1:30" x14ac:dyDescent="0.25">
      <c r="A228" s="42" t="s">
        <v>8054</v>
      </c>
      <c r="B228" s="42"/>
      <c r="C228" s="42"/>
      <c r="D228" s="42"/>
      <c r="E228" s="42">
        <v>22193525894</v>
      </c>
      <c r="F228" s="42" t="s">
        <v>8355</v>
      </c>
      <c r="G228" s="42" t="s">
        <v>11227</v>
      </c>
      <c r="H228" s="12"/>
      <c r="I228" s="42"/>
      <c r="J228" s="42" t="s">
        <v>8420</v>
      </c>
      <c r="K228" s="14">
        <v>45827</v>
      </c>
      <c r="L228" s="12" t="s">
        <v>8443</v>
      </c>
      <c r="M228" s="44">
        <v>28.8</v>
      </c>
      <c r="N228" s="12">
        <v>1</v>
      </c>
      <c r="O228" s="44">
        <v>28.8</v>
      </c>
      <c r="P228" s="44">
        <v>12.46</v>
      </c>
      <c r="Q228" s="44">
        <v>2.37</v>
      </c>
      <c r="R228" s="44">
        <v>0</v>
      </c>
      <c r="S228" s="44">
        <v>0</v>
      </c>
      <c r="T228" s="44">
        <v>0</v>
      </c>
      <c r="U228" s="44">
        <v>13.97</v>
      </c>
      <c r="V228" s="18">
        <v>0.48509999999999998</v>
      </c>
      <c r="W228" s="42" t="s">
        <v>34</v>
      </c>
      <c r="X228" s="43"/>
      <c r="Y228" s="43"/>
      <c r="Z228" s="43" t="s">
        <v>8442</v>
      </c>
      <c r="AA228" s="43" t="str">
        <f>VLOOKUP(J228, sku!B:C, 2, FALSE)</f>
        <v>Sanitizante Bom Ar 1,5l</v>
      </c>
      <c r="AB228" s="45" t="str">
        <f>VLOOKUP(J228, sku!B:BM, 64, FALSE)</f>
        <v>Revenda</v>
      </c>
      <c r="AC228" s="45" t="str">
        <f>LEFT(pedidos[[#This Row],[SKU]],3)</f>
        <v>VT2</v>
      </c>
      <c r="AD228" s="36" t="str" cm="1">
        <f t="array" aca="1" ref="AD228" ca="1">IFERROR(
  INDEX(
    montadora[Montadora],
    MATCH(TRUE,LEFT(J652,NÚCARACT(montadora[SKU Parcial]))=montadora[SKU Parcial],0)
  ),
  ""
)</f>
        <v/>
      </c>
    </row>
    <row r="229" spans="1:30" x14ac:dyDescent="0.25">
      <c r="A229" s="42" t="s">
        <v>10322</v>
      </c>
      <c r="B229" s="42"/>
      <c r="C229" s="42"/>
      <c r="D229" s="42"/>
      <c r="E229" s="42">
        <v>22993662812</v>
      </c>
      <c r="F229" s="42" t="s">
        <v>8355</v>
      </c>
      <c r="G229" s="42" t="s">
        <v>11228</v>
      </c>
      <c r="H229" s="12"/>
      <c r="I229" s="42"/>
      <c r="J229" s="42" t="s">
        <v>8420</v>
      </c>
      <c r="K229" s="14">
        <v>45829</v>
      </c>
      <c r="L229" s="12" t="s">
        <v>8443</v>
      </c>
      <c r="M229" s="44">
        <v>26.8</v>
      </c>
      <c r="N229" s="12">
        <v>1</v>
      </c>
      <c r="O229" s="44">
        <v>26.8</v>
      </c>
      <c r="P229" s="44">
        <v>12.46</v>
      </c>
      <c r="Q229" s="44">
        <v>1</v>
      </c>
      <c r="R229" s="44">
        <v>9.36</v>
      </c>
      <c r="S229" s="44">
        <v>0</v>
      </c>
      <c r="T229" s="44">
        <v>0</v>
      </c>
      <c r="U229" s="44">
        <v>3.98</v>
      </c>
      <c r="V229" s="18">
        <v>0.14860000000000001</v>
      </c>
      <c r="W229" s="42" t="s">
        <v>34</v>
      </c>
      <c r="X229" s="43"/>
      <c r="Y229" s="43"/>
      <c r="Z229" s="43" t="s">
        <v>8442</v>
      </c>
      <c r="AA229" s="43" t="str">
        <f>VLOOKUP(J229, sku!B:C, 2, FALSE)</f>
        <v>Sanitizante Bom Ar 1,5l</v>
      </c>
      <c r="AB229" s="45" t="str">
        <f>VLOOKUP(J229, sku!B:BM, 64, FALSE)</f>
        <v>Revenda</v>
      </c>
      <c r="AC229" s="45" t="str">
        <f>LEFT(pedidos[[#This Row],[SKU]],3)</f>
        <v>VT2</v>
      </c>
      <c r="AD229" s="36" t="str" cm="1">
        <f t="array" aca="1" ref="AD229" ca="1">IFERROR(
  INDEX(
    montadora[Montadora],
    MATCH(TRUE,LEFT(J653,NÚCARACT(montadora[SKU Parcial]))=montadora[SKU Parcial],0)
  ),
  ""
)</f>
        <v/>
      </c>
    </row>
    <row r="230" spans="1:30" x14ac:dyDescent="0.25">
      <c r="A230" s="42" t="s">
        <v>10338</v>
      </c>
      <c r="B230" s="42"/>
      <c r="C230" s="42"/>
      <c r="D230" s="42"/>
      <c r="E230" s="42">
        <v>22993662812</v>
      </c>
      <c r="F230" s="42" t="s">
        <v>8355</v>
      </c>
      <c r="G230" s="42" t="s">
        <v>11228</v>
      </c>
      <c r="H230" s="12"/>
      <c r="I230" s="42"/>
      <c r="J230" s="42" t="s">
        <v>8420</v>
      </c>
      <c r="K230" s="14">
        <v>45828</v>
      </c>
      <c r="L230" s="12" t="s">
        <v>8443</v>
      </c>
      <c r="M230" s="44">
        <v>26.8</v>
      </c>
      <c r="N230" s="12">
        <v>1</v>
      </c>
      <c r="O230" s="44">
        <v>26.8</v>
      </c>
      <c r="P230" s="44">
        <v>12.46</v>
      </c>
      <c r="Q230" s="44">
        <v>1</v>
      </c>
      <c r="R230" s="44">
        <v>9.36</v>
      </c>
      <c r="S230" s="44">
        <v>0</v>
      </c>
      <c r="T230" s="44">
        <v>0</v>
      </c>
      <c r="U230" s="44">
        <v>3.98</v>
      </c>
      <c r="V230" s="18">
        <v>0.14860000000000001</v>
      </c>
      <c r="W230" s="42" t="s">
        <v>34</v>
      </c>
      <c r="X230" s="43"/>
      <c r="Y230" s="43"/>
      <c r="Z230" s="43" t="s">
        <v>8442</v>
      </c>
      <c r="AA230" s="43" t="str">
        <f>VLOOKUP(J230, sku!B:C, 2, FALSE)</f>
        <v>Sanitizante Bom Ar 1,5l</v>
      </c>
      <c r="AB230" s="45" t="str">
        <f>VLOOKUP(J230, sku!B:BM, 64, FALSE)</f>
        <v>Revenda</v>
      </c>
      <c r="AC230" s="45" t="str">
        <f>LEFT(pedidos[[#This Row],[SKU]],3)</f>
        <v>VT2</v>
      </c>
      <c r="AD230" s="36" t="str" cm="1">
        <f t="array" aca="1" ref="AD230" ca="1">IFERROR(
  INDEX(
    montadora[Montadora],
    MATCH(TRUE,LEFT(J654,NÚCARACT(montadora[SKU Parcial]))=montadora[SKU Parcial],0)
  ),
  ""
)</f>
        <v/>
      </c>
    </row>
    <row r="231" spans="1:30" x14ac:dyDescent="0.25">
      <c r="A231" s="42" t="s">
        <v>10364</v>
      </c>
      <c r="B231" s="42"/>
      <c r="C231" s="42"/>
      <c r="D231" s="42"/>
      <c r="E231" s="42">
        <v>22993662812</v>
      </c>
      <c r="F231" s="42" t="s">
        <v>8355</v>
      </c>
      <c r="G231" s="42" t="s">
        <v>11228</v>
      </c>
      <c r="H231" s="12"/>
      <c r="I231" s="42"/>
      <c r="J231" s="42" t="s">
        <v>8420</v>
      </c>
      <c r="K231" s="14">
        <v>45827</v>
      </c>
      <c r="L231" s="12" t="s">
        <v>8443</v>
      </c>
      <c r="M231" s="44">
        <v>26.8</v>
      </c>
      <c r="N231" s="12">
        <v>1</v>
      </c>
      <c r="O231" s="44">
        <v>26.8</v>
      </c>
      <c r="P231" s="44">
        <v>12.46</v>
      </c>
      <c r="Q231" s="44">
        <v>1</v>
      </c>
      <c r="R231" s="44">
        <v>9.36</v>
      </c>
      <c r="S231" s="44">
        <v>0</v>
      </c>
      <c r="T231" s="44">
        <v>0</v>
      </c>
      <c r="U231" s="44">
        <v>3.98</v>
      </c>
      <c r="V231" s="18">
        <v>0.14860000000000001</v>
      </c>
      <c r="W231" s="42" t="s">
        <v>34</v>
      </c>
      <c r="X231" s="43"/>
      <c r="Y231" s="43"/>
      <c r="Z231" s="43" t="s">
        <v>8442</v>
      </c>
      <c r="AA231" s="43" t="str">
        <f>VLOOKUP(J231, sku!B:C, 2, FALSE)</f>
        <v>Sanitizante Bom Ar 1,5l</v>
      </c>
      <c r="AB231" s="45" t="str">
        <f>VLOOKUP(J231, sku!B:BM, 64, FALSE)</f>
        <v>Revenda</v>
      </c>
      <c r="AC231" s="45" t="str">
        <f>LEFT(pedidos[[#This Row],[SKU]],3)</f>
        <v>VT2</v>
      </c>
      <c r="AD231" s="36" t="str" cm="1">
        <f t="array" aca="1" ref="AD231" ca="1">IFERROR(
  INDEX(
    montadora[Montadora],
    MATCH(TRUE,LEFT(J655,NÚCARACT(montadora[SKU Parcial]))=montadora[SKU Parcial],0)
  ),
  ""
)</f>
        <v/>
      </c>
    </row>
    <row r="232" spans="1:30" x14ac:dyDescent="0.25">
      <c r="A232" s="42" t="s">
        <v>10391</v>
      </c>
      <c r="B232" s="42"/>
      <c r="C232" s="42"/>
      <c r="D232" s="42"/>
      <c r="E232" s="42">
        <v>22993662812</v>
      </c>
      <c r="F232" s="42" t="s">
        <v>8355</v>
      </c>
      <c r="G232" s="42" t="s">
        <v>11228</v>
      </c>
      <c r="H232" s="12"/>
      <c r="I232" s="42"/>
      <c r="J232" s="42" t="s">
        <v>8420</v>
      </c>
      <c r="K232" s="14">
        <v>45825</v>
      </c>
      <c r="L232" s="12" t="s">
        <v>8443</v>
      </c>
      <c r="M232" s="44">
        <v>26.8</v>
      </c>
      <c r="N232" s="12">
        <v>1</v>
      </c>
      <c r="O232" s="44">
        <v>26.8</v>
      </c>
      <c r="P232" s="44">
        <v>12.46</v>
      </c>
      <c r="Q232" s="44">
        <v>1</v>
      </c>
      <c r="R232" s="44">
        <v>9.36</v>
      </c>
      <c r="S232" s="44">
        <v>0</v>
      </c>
      <c r="T232" s="44">
        <v>0</v>
      </c>
      <c r="U232" s="44">
        <v>3.98</v>
      </c>
      <c r="V232" s="18">
        <v>0.14860000000000001</v>
      </c>
      <c r="W232" s="42" t="s">
        <v>34</v>
      </c>
      <c r="X232" s="43"/>
      <c r="Y232" s="43"/>
      <c r="Z232" s="43" t="s">
        <v>8442</v>
      </c>
      <c r="AA232" s="43" t="str">
        <f>VLOOKUP(J232, sku!B:C, 2, FALSE)</f>
        <v>Sanitizante Bom Ar 1,5l</v>
      </c>
      <c r="AB232" s="45" t="str">
        <f>VLOOKUP(J232, sku!B:BM, 64, FALSE)</f>
        <v>Revenda</v>
      </c>
      <c r="AC232" s="45" t="str">
        <f>LEFT(pedidos[[#This Row],[SKU]],3)</f>
        <v>VT2</v>
      </c>
      <c r="AD232" s="36" t="str" cm="1">
        <f t="array" aca="1" ref="AD232" ca="1">IFERROR(
  INDEX(
    montadora[Montadora],
    MATCH(TRUE,LEFT(J656,NÚCARACT(montadora[SKU Parcial]))=montadora[SKU Parcial],0)
  ),
  ""
)</f>
        <v/>
      </c>
    </row>
    <row r="233" spans="1:30" x14ac:dyDescent="0.25">
      <c r="A233" s="42" t="s">
        <v>10393</v>
      </c>
      <c r="B233" s="42"/>
      <c r="C233" s="42"/>
      <c r="D233" s="42"/>
      <c r="E233" s="42">
        <v>22993662812</v>
      </c>
      <c r="F233" s="42" t="s">
        <v>8355</v>
      </c>
      <c r="G233" s="42" t="s">
        <v>11228</v>
      </c>
      <c r="H233" s="12"/>
      <c r="I233" s="42"/>
      <c r="J233" s="42" t="s">
        <v>8420</v>
      </c>
      <c r="K233" s="14">
        <v>45825</v>
      </c>
      <c r="L233" s="12" t="s">
        <v>8443</v>
      </c>
      <c r="M233" s="44">
        <v>26.8</v>
      </c>
      <c r="N233" s="12">
        <v>1</v>
      </c>
      <c r="O233" s="44">
        <v>43.1</v>
      </c>
      <c r="P233" s="44">
        <v>12.46</v>
      </c>
      <c r="Q233" s="44">
        <v>1</v>
      </c>
      <c r="R233" s="44">
        <v>9.36</v>
      </c>
      <c r="S233" s="44">
        <v>16.3</v>
      </c>
      <c r="T233" s="44">
        <v>0</v>
      </c>
      <c r="U233" s="44">
        <v>3.98</v>
      </c>
      <c r="V233" s="18">
        <v>0.14860000000000001</v>
      </c>
      <c r="W233" s="42" t="s">
        <v>34</v>
      </c>
      <c r="X233" s="43"/>
      <c r="Y233" s="43"/>
      <c r="Z233" s="43" t="s">
        <v>8442</v>
      </c>
      <c r="AA233" s="43" t="str">
        <f>VLOOKUP(J233, sku!B:C, 2, FALSE)</f>
        <v>Sanitizante Bom Ar 1,5l</v>
      </c>
      <c r="AB233" s="45" t="str">
        <f>VLOOKUP(J233, sku!B:BM, 64, FALSE)</f>
        <v>Revenda</v>
      </c>
      <c r="AC233" s="45" t="str">
        <f>LEFT(pedidos[[#This Row],[SKU]],3)</f>
        <v>VT2</v>
      </c>
      <c r="AD233" s="36" t="str" cm="1">
        <f t="array" aca="1" ref="AD233" ca="1">IFERROR(
  INDEX(
    montadora[Montadora],
    MATCH(TRUE,LEFT(J657,NÚCARACT(montadora[SKU Parcial]))=montadora[SKU Parcial],0)
  ),
  ""
)</f>
        <v/>
      </c>
    </row>
    <row r="234" spans="1:30" x14ac:dyDescent="0.25">
      <c r="A234" s="42" t="s">
        <v>10412</v>
      </c>
      <c r="B234" s="42"/>
      <c r="C234" s="42"/>
      <c r="D234" s="42"/>
      <c r="E234" s="42">
        <v>22993662812</v>
      </c>
      <c r="F234" s="42" t="s">
        <v>8355</v>
      </c>
      <c r="G234" s="42" t="s">
        <v>11228</v>
      </c>
      <c r="H234" s="12"/>
      <c r="I234" s="42"/>
      <c r="J234" s="42" t="s">
        <v>8420</v>
      </c>
      <c r="K234" s="14">
        <v>45824</v>
      </c>
      <c r="L234" s="12" t="s">
        <v>8443</v>
      </c>
      <c r="M234" s="44">
        <v>26.8</v>
      </c>
      <c r="N234" s="12">
        <v>1</v>
      </c>
      <c r="O234" s="44">
        <v>26.8</v>
      </c>
      <c r="P234" s="44">
        <v>12.46</v>
      </c>
      <c r="Q234" s="44">
        <v>1</v>
      </c>
      <c r="R234" s="44">
        <v>9.36</v>
      </c>
      <c r="S234" s="44">
        <v>0</v>
      </c>
      <c r="T234" s="44">
        <v>0</v>
      </c>
      <c r="U234" s="44">
        <v>3.98</v>
      </c>
      <c r="V234" s="18">
        <v>0.14860000000000001</v>
      </c>
      <c r="W234" s="42" t="s">
        <v>34</v>
      </c>
      <c r="X234" s="43"/>
      <c r="Y234" s="43"/>
      <c r="Z234" s="43" t="s">
        <v>8442</v>
      </c>
      <c r="AA234" s="43" t="str">
        <f>VLOOKUP(J234, sku!B:C, 2, FALSE)</f>
        <v>Sanitizante Bom Ar 1,5l</v>
      </c>
      <c r="AB234" s="45" t="str">
        <f>VLOOKUP(J234, sku!B:BM, 64, FALSE)</f>
        <v>Revenda</v>
      </c>
      <c r="AC234" s="45" t="str">
        <f>LEFT(pedidos[[#This Row],[SKU]],3)</f>
        <v>VT2</v>
      </c>
      <c r="AD234" s="36" t="str" cm="1">
        <f t="array" aca="1" ref="AD234" ca="1">IFERROR(
  INDEX(
    montadora[Montadora],
    MATCH(TRUE,LEFT(J658,NÚCARACT(montadora[SKU Parcial]))=montadora[SKU Parcial],0)
  ),
  ""
)</f>
        <v/>
      </c>
    </row>
    <row r="235" spans="1:30" x14ac:dyDescent="0.25">
      <c r="A235" s="42" t="s">
        <v>10416</v>
      </c>
      <c r="B235" s="42"/>
      <c r="C235" s="42"/>
      <c r="D235" s="42"/>
      <c r="E235" s="42">
        <v>22993662812</v>
      </c>
      <c r="F235" s="42" t="s">
        <v>8355</v>
      </c>
      <c r="G235" s="42" t="s">
        <v>11228</v>
      </c>
      <c r="H235" s="12"/>
      <c r="I235" s="42"/>
      <c r="J235" s="42" t="s">
        <v>8420</v>
      </c>
      <c r="K235" s="14">
        <v>45824</v>
      </c>
      <c r="L235" s="12" t="s">
        <v>8443</v>
      </c>
      <c r="M235" s="44">
        <v>26.8</v>
      </c>
      <c r="N235" s="12">
        <v>1</v>
      </c>
      <c r="O235" s="44">
        <v>26.8</v>
      </c>
      <c r="P235" s="44">
        <v>12.46</v>
      </c>
      <c r="Q235" s="44">
        <v>1</v>
      </c>
      <c r="R235" s="44">
        <v>9.36</v>
      </c>
      <c r="S235" s="44">
        <v>0</v>
      </c>
      <c r="T235" s="44">
        <v>0</v>
      </c>
      <c r="U235" s="44">
        <v>3.98</v>
      </c>
      <c r="V235" s="18">
        <v>0.14860000000000001</v>
      </c>
      <c r="W235" s="42" t="s">
        <v>34</v>
      </c>
      <c r="X235" s="43"/>
      <c r="Y235" s="43"/>
      <c r="Z235" s="43" t="s">
        <v>8442</v>
      </c>
      <c r="AA235" s="43" t="str">
        <f>VLOOKUP(J235, sku!B:C, 2, FALSE)</f>
        <v>Sanitizante Bom Ar 1,5l</v>
      </c>
      <c r="AB235" s="45" t="str">
        <f>VLOOKUP(J235, sku!B:BM, 64, FALSE)</f>
        <v>Revenda</v>
      </c>
      <c r="AC235" s="45" t="str">
        <f>LEFT(pedidos[[#This Row],[SKU]],3)</f>
        <v>VT2</v>
      </c>
      <c r="AD235" s="36" t="str" cm="1">
        <f t="array" aca="1" ref="AD235" ca="1">IFERROR(
  INDEX(
    montadora[Montadora],
    MATCH(TRUE,LEFT(J659,NÚCARACT(montadora[SKU Parcial]))=montadora[SKU Parcial],0)
  ),
  ""
)</f>
        <v/>
      </c>
    </row>
    <row r="236" spans="1:30" x14ac:dyDescent="0.25">
      <c r="A236" s="42" t="s">
        <v>10420</v>
      </c>
      <c r="B236" s="42"/>
      <c r="C236" s="42"/>
      <c r="D236" s="42"/>
      <c r="E236" s="42">
        <v>22993662812</v>
      </c>
      <c r="F236" s="42" t="s">
        <v>8355</v>
      </c>
      <c r="G236" s="42" t="s">
        <v>11228</v>
      </c>
      <c r="H236" s="12"/>
      <c r="I236" s="42"/>
      <c r="J236" s="42" t="s">
        <v>8420</v>
      </c>
      <c r="K236" s="14">
        <v>45824</v>
      </c>
      <c r="L236" s="12" t="s">
        <v>8443</v>
      </c>
      <c r="M236" s="44">
        <v>26.8</v>
      </c>
      <c r="N236" s="12">
        <v>1</v>
      </c>
      <c r="O236" s="44">
        <v>34.799999999999997</v>
      </c>
      <c r="P236" s="44">
        <v>12.46</v>
      </c>
      <c r="Q236" s="44">
        <v>1</v>
      </c>
      <c r="R236" s="44">
        <v>9.36</v>
      </c>
      <c r="S236" s="44">
        <v>8</v>
      </c>
      <c r="T236" s="44">
        <v>0</v>
      </c>
      <c r="U236" s="44">
        <v>3.98</v>
      </c>
      <c r="V236" s="18">
        <v>0.14860000000000001</v>
      </c>
      <c r="W236" s="42" t="s">
        <v>34</v>
      </c>
      <c r="X236" s="43"/>
      <c r="Y236" s="43"/>
      <c r="Z236" s="43" t="s">
        <v>8442</v>
      </c>
      <c r="AA236" s="43" t="str">
        <f>VLOOKUP(J236, sku!B:C, 2, FALSE)</f>
        <v>Sanitizante Bom Ar 1,5l</v>
      </c>
      <c r="AB236" s="45" t="str">
        <f>VLOOKUP(J236, sku!B:BM, 64, FALSE)</f>
        <v>Revenda</v>
      </c>
      <c r="AC236" s="45" t="str">
        <f>LEFT(pedidos[[#This Row],[SKU]],3)</f>
        <v>VT2</v>
      </c>
      <c r="AD236" s="36" t="str" cm="1">
        <f t="array" aca="1" ref="AD236" ca="1">IFERROR(
  INDEX(
    montadora[Montadora],
    MATCH(TRUE,LEFT(J660,NÚCARACT(montadora[SKU Parcial]))=montadora[SKU Parcial],0)
  ),
  ""
)</f>
        <v/>
      </c>
    </row>
    <row r="237" spans="1:30" x14ac:dyDescent="0.25">
      <c r="A237" s="42" t="s">
        <v>10444</v>
      </c>
      <c r="B237" s="42"/>
      <c r="C237" s="42"/>
      <c r="D237" s="42"/>
      <c r="E237" s="42">
        <v>22993662812</v>
      </c>
      <c r="F237" s="42" t="s">
        <v>8355</v>
      </c>
      <c r="G237" s="42" t="s">
        <v>11228</v>
      </c>
      <c r="H237" s="12"/>
      <c r="I237" s="42"/>
      <c r="J237" s="42" t="s">
        <v>8420</v>
      </c>
      <c r="K237" s="14">
        <v>45824</v>
      </c>
      <c r="L237" s="12" t="s">
        <v>8443</v>
      </c>
      <c r="M237" s="44">
        <v>26.8</v>
      </c>
      <c r="N237" s="12">
        <v>1</v>
      </c>
      <c r="O237" s="44">
        <v>34.799999999999997</v>
      </c>
      <c r="P237" s="44">
        <v>12.46</v>
      </c>
      <c r="Q237" s="44">
        <v>1</v>
      </c>
      <c r="R237" s="44">
        <v>9.36</v>
      </c>
      <c r="S237" s="44">
        <v>8</v>
      </c>
      <c r="T237" s="44">
        <v>0</v>
      </c>
      <c r="U237" s="44">
        <v>3.98</v>
      </c>
      <c r="V237" s="18">
        <v>0.14860000000000001</v>
      </c>
      <c r="W237" s="42" t="s">
        <v>34</v>
      </c>
      <c r="X237" s="43"/>
      <c r="Y237" s="43"/>
      <c r="Z237" s="43" t="s">
        <v>8442</v>
      </c>
      <c r="AA237" s="43" t="str">
        <f>VLOOKUP(J237, sku!B:C, 2, FALSE)</f>
        <v>Sanitizante Bom Ar 1,5l</v>
      </c>
      <c r="AB237" s="45" t="str">
        <f>VLOOKUP(J237, sku!B:BM, 64, FALSE)</f>
        <v>Revenda</v>
      </c>
      <c r="AC237" s="45" t="str">
        <f>LEFT(pedidos[[#This Row],[SKU]],3)</f>
        <v>VT2</v>
      </c>
      <c r="AD237" s="36" t="str" cm="1">
        <f t="array" aca="1" ref="AD237" ca="1">IFERROR(
  INDEX(
    montadora[Montadora],
    MATCH(TRUE,LEFT(J661,NÚCARACT(montadora[SKU Parcial]))=montadora[SKU Parcial],0)
  ),
  ""
)</f>
        <v/>
      </c>
    </row>
    <row r="238" spans="1:30" x14ac:dyDescent="0.25">
      <c r="A238" s="42" t="s">
        <v>10463</v>
      </c>
      <c r="B238" s="42"/>
      <c r="C238" s="42"/>
      <c r="D238" s="42"/>
      <c r="E238" s="42">
        <v>22993662812</v>
      </c>
      <c r="F238" s="42" t="s">
        <v>8355</v>
      </c>
      <c r="G238" s="42" t="s">
        <v>11228</v>
      </c>
      <c r="H238" s="12"/>
      <c r="I238" s="42"/>
      <c r="J238" s="42" t="s">
        <v>8420</v>
      </c>
      <c r="K238" s="14">
        <v>45823</v>
      </c>
      <c r="L238" s="12" t="s">
        <v>8443</v>
      </c>
      <c r="M238" s="44">
        <v>26.8</v>
      </c>
      <c r="N238" s="12">
        <v>1</v>
      </c>
      <c r="O238" s="44">
        <v>26.8</v>
      </c>
      <c r="P238" s="44">
        <v>12.46</v>
      </c>
      <c r="Q238" s="44">
        <v>1</v>
      </c>
      <c r="R238" s="44">
        <v>9.36</v>
      </c>
      <c r="S238" s="44">
        <v>0</v>
      </c>
      <c r="T238" s="44">
        <v>0</v>
      </c>
      <c r="U238" s="44">
        <v>3.98</v>
      </c>
      <c r="V238" s="18">
        <v>0.14860000000000001</v>
      </c>
      <c r="W238" s="42" t="s">
        <v>34</v>
      </c>
      <c r="X238" s="43"/>
      <c r="Y238" s="43"/>
      <c r="Z238" s="43" t="s">
        <v>8442</v>
      </c>
      <c r="AA238" s="43" t="str">
        <f>VLOOKUP(J238, sku!B:C, 2, FALSE)</f>
        <v>Sanitizante Bom Ar 1,5l</v>
      </c>
      <c r="AB238" s="45" t="str">
        <f>VLOOKUP(J238, sku!B:BM, 64, FALSE)</f>
        <v>Revenda</v>
      </c>
      <c r="AC238" s="45" t="str">
        <f>LEFT(pedidos[[#This Row],[SKU]],3)</f>
        <v>VT2</v>
      </c>
      <c r="AD238" s="36" t="str" cm="1">
        <f t="array" aca="1" ref="AD238" ca="1">IFERROR(
  INDEX(
    montadora[Montadora],
    MATCH(TRUE,LEFT(J662,NÚCARACT(montadora[SKU Parcial]))=montadora[SKU Parcial],0)
  ),
  ""
)</f>
        <v/>
      </c>
    </row>
    <row r="239" spans="1:30" x14ac:dyDescent="0.25">
      <c r="A239" s="42" t="s">
        <v>10554</v>
      </c>
      <c r="B239" s="42"/>
      <c r="C239" s="42"/>
      <c r="D239" s="42"/>
      <c r="E239" s="42">
        <v>22993662812</v>
      </c>
      <c r="F239" s="42" t="s">
        <v>8355</v>
      </c>
      <c r="G239" s="42" t="s">
        <v>11228</v>
      </c>
      <c r="H239" s="12"/>
      <c r="I239" s="42"/>
      <c r="J239" s="42" t="s">
        <v>8420</v>
      </c>
      <c r="K239" s="14">
        <v>45819</v>
      </c>
      <c r="L239" s="12" t="s">
        <v>8443</v>
      </c>
      <c r="M239" s="44">
        <v>26.8</v>
      </c>
      <c r="N239" s="12">
        <v>1</v>
      </c>
      <c r="O239" s="44">
        <v>26.8</v>
      </c>
      <c r="P239" s="44">
        <v>12.46</v>
      </c>
      <c r="Q239" s="44">
        <v>1</v>
      </c>
      <c r="R239" s="44">
        <v>9.36</v>
      </c>
      <c r="S239" s="44">
        <v>0</v>
      </c>
      <c r="T239" s="44">
        <v>0</v>
      </c>
      <c r="U239" s="44">
        <v>3.98</v>
      </c>
      <c r="V239" s="18">
        <v>0.14860000000000001</v>
      </c>
      <c r="W239" s="42" t="s">
        <v>34</v>
      </c>
      <c r="X239" s="43"/>
      <c r="Y239" s="43"/>
      <c r="Z239" s="43" t="s">
        <v>8442</v>
      </c>
      <c r="AA239" s="43" t="str">
        <f>VLOOKUP(J239, sku!B:C, 2, FALSE)</f>
        <v>Sanitizante Bom Ar 1,5l</v>
      </c>
      <c r="AB239" s="45" t="str">
        <f>VLOOKUP(J239, sku!B:BM, 64, FALSE)</f>
        <v>Revenda</v>
      </c>
      <c r="AC239" s="45" t="str">
        <f>LEFT(pedidos[[#This Row],[SKU]],3)</f>
        <v>VT2</v>
      </c>
      <c r="AD239" s="36" t="str" cm="1">
        <f t="array" aca="1" ref="AD239" ca="1">IFERROR(
  INDEX(
    montadora[Montadora],
    MATCH(TRUE,LEFT(J663,NÚCARACT(montadora[SKU Parcial]))=montadora[SKU Parcial],0)
  ),
  ""
)</f>
        <v/>
      </c>
    </row>
    <row r="240" spans="1:30" x14ac:dyDescent="0.25">
      <c r="A240" s="42" t="s">
        <v>8861</v>
      </c>
      <c r="B240" s="42"/>
      <c r="C240" s="42"/>
      <c r="D240" s="42"/>
      <c r="E240" s="42">
        <v>22193525894</v>
      </c>
      <c r="F240" s="42" t="s">
        <v>8355</v>
      </c>
      <c r="G240" s="42" t="s">
        <v>11227</v>
      </c>
      <c r="H240" s="12"/>
      <c r="I240" s="42"/>
      <c r="J240" s="42" t="s">
        <v>8420</v>
      </c>
      <c r="K240" s="14">
        <v>45808</v>
      </c>
      <c r="L240" s="12" t="s">
        <v>8443</v>
      </c>
      <c r="M240" s="44">
        <v>28.8</v>
      </c>
      <c r="N240" s="12">
        <v>1</v>
      </c>
      <c r="O240" s="44">
        <v>33.869999999999997</v>
      </c>
      <c r="P240" s="44">
        <v>12.46</v>
      </c>
      <c r="Q240" s="44">
        <v>2.19</v>
      </c>
      <c r="R240" s="44">
        <v>10.34</v>
      </c>
      <c r="S240" s="44">
        <v>5.07</v>
      </c>
      <c r="T240" s="44">
        <v>0</v>
      </c>
      <c r="U240" s="44">
        <v>3.81</v>
      </c>
      <c r="V240" s="18">
        <v>0.13220000000000001</v>
      </c>
      <c r="W240" s="42" t="s">
        <v>34</v>
      </c>
      <c r="X240" s="43"/>
      <c r="Y240" s="43"/>
      <c r="Z240" s="43" t="s">
        <v>8442</v>
      </c>
      <c r="AA240" s="43" t="str">
        <f>VLOOKUP(J240, sku!B:C, 2, FALSE)</f>
        <v>Sanitizante Bom Ar 1,5l</v>
      </c>
      <c r="AB240" s="45" t="str">
        <f>VLOOKUP(J240, sku!B:BM, 64, FALSE)</f>
        <v>Revenda</v>
      </c>
      <c r="AC240" s="45" t="str">
        <f>LEFT(pedidos[[#This Row],[SKU]],3)</f>
        <v>VT2</v>
      </c>
      <c r="AD240" s="36" t="str" cm="1">
        <f t="array" aca="1" ref="AD240" ca="1">IFERROR(
  INDEX(
    montadora[Montadora],
    MATCH(TRUE,LEFT(J664,NÚCARACT(montadora[SKU Parcial]))=montadora[SKU Parcial],0)
  ),
  ""
)</f>
        <v/>
      </c>
    </row>
    <row r="241" spans="1:30" x14ac:dyDescent="0.25">
      <c r="A241" s="42" t="s">
        <v>8862</v>
      </c>
      <c r="B241" s="42"/>
      <c r="C241" s="42"/>
      <c r="D241" s="42"/>
      <c r="E241" s="42">
        <v>22193525894</v>
      </c>
      <c r="F241" s="42" t="s">
        <v>8355</v>
      </c>
      <c r="G241" s="42" t="s">
        <v>11227</v>
      </c>
      <c r="H241" s="12"/>
      <c r="I241" s="42"/>
      <c r="J241" s="42" t="s">
        <v>8420</v>
      </c>
      <c r="K241" s="14">
        <v>45795</v>
      </c>
      <c r="L241" s="12" t="s">
        <v>8443</v>
      </c>
      <c r="M241" s="44">
        <v>28.8</v>
      </c>
      <c r="N241" s="12">
        <v>1</v>
      </c>
      <c r="O241" s="44">
        <v>28.8</v>
      </c>
      <c r="P241" s="44">
        <v>12.46</v>
      </c>
      <c r="Q241" s="44">
        <v>2.19</v>
      </c>
      <c r="R241" s="44">
        <v>10.34</v>
      </c>
      <c r="S241" s="44">
        <v>0</v>
      </c>
      <c r="T241" s="44">
        <v>0</v>
      </c>
      <c r="U241" s="44">
        <v>3.81</v>
      </c>
      <c r="V241" s="18">
        <v>0.13220000000000001</v>
      </c>
      <c r="W241" s="42" t="s">
        <v>34</v>
      </c>
      <c r="X241" s="43"/>
      <c r="Y241" s="43"/>
      <c r="Z241" s="43" t="s">
        <v>8442</v>
      </c>
      <c r="AA241" s="43" t="str">
        <f>VLOOKUP(J241, sku!B:C, 2, FALSE)</f>
        <v>Sanitizante Bom Ar 1,5l</v>
      </c>
      <c r="AB241" s="45" t="str">
        <f>VLOOKUP(J241, sku!B:BM, 64, FALSE)</f>
        <v>Revenda</v>
      </c>
      <c r="AC241" s="45" t="str">
        <f>LEFT(pedidos[[#This Row],[SKU]],3)</f>
        <v>VT2</v>
      </c>
      <c r="AD241" s="36" t="str" cm="1">
        <f t="array" aca="1" ref="AD241" ca="1">IFERROR(
  INDEX(
    montadora[Montadora],
    MATCH(TRUE,LEFT(J665,NÚCARACT(montadora[SKU Parcial]))=montadora[SKU Parcial],0)
  ),
  ""
)</f>
        <v/>
      </c>
    </row>
    <row r="242" spans="1:30" x14ac:dyDescent="0.25">
      <c r="A242" s="42" t="s">
        <v>8863</v>
      </c>
      <c r="B242" s="42"/>
      <c r="C242" s="42"/>
      <c r="D242" s="42"/>
      <c r="E242" s="42">
        <v>22193525894</v>
      </c>
      <c r="F242" s="42" t="s">
        <v>8355</v>
      </c>
      <c r="G242" s="42" t="s">
        <v>11227</v>
      </c>
      <c r="H242" s="12"/>
      <c r="I242" s="42"/>
      <c r="J242" s="42" t="s">
        <v>8420</v>
      </c>
      <c r="K242" s="14">
        <v>45794</v>
      </c>
      <c r="L242" s="12" t="s">
        <v>8443</v>
      </c>
      <c r="M242" s="44">
        <v>28.8</v>
      </c>
      <c r="N242" s="12">
        <v>1</v>
      </c>
      <c r="O242" s="44">
        <v>51.45</v>
      </c>
      <c r="P242" s="44">
        <v>12.46</v>
      </c>
      <c r="Q242" s="44">
        <v>2.19</v>
      </c>
      <c r="R242" s="44">
        <v>10.34</v>
      </c>
      <c r="S242" s="44">
        <v>22.65</v>
      </c>
      <c r="T242" s="44">
        <v>0</v>
      </c>
      <c r="U242" s="44">
        <v>3.81</v>
      </c>
      <c r="V242" s="18">
        <v>0.13220000000000001</v>
      </c>
      <c r="W242" s="42" t="s">
        <v>34</v>
      </c>
      <c r="X242" s="43"/>
      <c r="Y242" s="43"/>
      <c r="Z242" s="43" t="s">
        <v>8442</v>
      </c>
      <c r="AA242" s="43" t="str">
        <f>VLOOKUP(J242, sku!B:C, 2, FALSE)</f>
        <v>Sanitizante Bom Ar 1,5l</v>
      </c>
      <c r="AB242" s="45" t="str">
        <f>VLOOKUP(J242, sku!B:BM, 64, FALSE)</f>
        <v>Revenda</v>
      </c>
      <c r="AC242" s="45" t="str">
        <f>LEFT(pedidos[[#This Row],[SKU]],3)</f>
        <v>VT2</v>
      </c>
      <c r="AD242" s="36" t="str" cm="1">
        <f t="array" aca="1" ref="AD242" ca="1">IFERROR(
  INDEX(
    montadora[Montadora],
    MATCH(TRUE,LEFT(J666,NÚCARACT(montadora[SKU Parcial]))=montadora[SKU Parcial],0)
  ),
  ""
)</f>
        <v/>
      </c>
    </row>
    <row r="243" spans="1:30" x14ac:dyDescent="0.25">
      <c r="A243" s="42" t="s">
        <v>8864</v>
      </c>
      <c r="B243" s="42"/>
      <c r="C243" s="42"/>
      <c r="D243" s="42"/>
      <c r="E243" s="42">
        <v>22193525894</v>
      </c>
      <c r="F243" s="42" t="s">
        <v>8355</v>
      </c>
      <c r="G243" s="42" t="s">
        <v>11227</v>
      </c>
      <c r="H243" s="12"/>
      <c r="I243" s="42"/>
      <c r="J243" s="42" t="s">
        <v>8420</v>
      </c>
      <c r="K243" s="14">
        <v>45785</v>
      </c>
      <c r="L243" s="12" t="s">
        <v>8443</v>
      </c>
      <c r="M243" s="44">
        <v>28.8</v>
      </c>
      <c r="N243" s="12">
        <v>1</v>
      </c>
      <c r="O243" s="44">
        <v>28.8</v>
      </c>
      <c r="P243" s="44">
        <v>12.46</v>
      </c>
      <c r="Q243" s="44">
        <v>2.19</v>
      </c>
      <c r="R243" s="44">
        <v>10.34</v>
      </c>
      <c r="S243" s="44">
        <v>0</v>
      </c>
      <c r="T243" s="44">
        <v>0</v>
      </c>
      <c r="U243" s="44">
        <v>3.81</v>
      </c>
      <c r="V243" s="18">
        <v>0.13220000000000001</v>
      </c>
      <c r="W243" s="42" t="s">
        <v>34</v>
      </c>
      <c r="X243" s="43"/>
      <c r="Y243" s="43"/>
      <c r="Z243" s="43" t="s">
        <v>8442</v>
      </c>
      <c r="AA243" s="43" t="str">
        <f>VLOOKUP(J243, sku!B:C, 2, FALSE)</f>
        <v>Sanitizante Bom Ar 1,5l</v>
      </c>
      <c r="AB243" s="45" t="str">
        <f>VLOOKUP(J243, sku!B:BM, 64, FALSE)</f>
        <v>Revenda</v>
      </c>
      <c r="AC243" s="45" t="str">
        <f>LEFT(pedidos[[#This Row],[SKU]],3)</f>
        <v>VT2</v>
      </c>
      <c r="AD243" s="36" t="str" cm="1">
        <f t="array" aca="1" ref="AD243" ca="1">IFERROR(
  INDEX(
    montadora[Montadora],
    MATCH(TRUE,LEFT(J667,NÚCARACT(montadora[SKU Parcial]))=montadora[SKU Parcial],0)
  ),
  ""
)</f>
        <v/>
      </c>
    </row>
    <row r="244" spans="1:30" x14ac:dyDescent="0.25">
      <c r="A244" s="42" t="s">
        <v>8053</v>
      </c>
      <c r="B244" s="42"/>
      <c r="C244" s="42"/>
      <c r="D244" s="42"/>
      <c r="E244" s="42">
        <v>22193525894</v>
      </c>
      <c r="F244" s="42" t="s">
        <v>8355</v>
      </c>
      <c r="G244" s="42" t="s">
        <v>11227</v>
      </c>
      <c r="H244" s="12"/>
      <c r="I244" s="42"/>
      <c r="J244" s="42" t="s">
        <v>8420</v>
      </c>
      <c r="K244" s="14">
        <v>45827</v>
      </c>
      <c r="L244" s="12" t="s">
        <v>8443</v>
      </c>
      <c r="M244" s="44">
        <v>28.8</v>
      </c>
      <c r="N244" s="12">
        <v>1</v>
      </c>
      <c r="O244" s="44">
        <v>37.85</v>
      </c>
      <c r="P244" s="44">
        <v>12.46</v>
      </c>
      <c r="Q244" s="44">
        <v>2.37</v>
      </c>
      <c r="R244" s="44">
        <v>10.34</v>
      </c>
      <c r="S244" s="44">
        <v>9.0500000000000007</v>
      </c>
      <c r="T244" s="44">
        <v>0</v>
      </c>
      <c r="U244" s="44">
        <v>3.63</v>
      </c>
      <c r="V244" s="18">
        <v>0.126</v>
      </c>
      <c r="W244" s="42" t="s">
        <v>34</v>
      </c>
      <c r="X244" s="43"/>
      <c r="Y244" s="43"/>
      <c r="Z244" s="43" t="s">
        <v>8442</v>
      </c>
      <c r="AA244" s="43" t="str">
        <f>VLOOKUP(J244, sku!B:C, 2, FALSE)</f>
        <v>Sanitizante Bom Ar 1,5l</v>
      </c>
      <c r="AB244" s="45" t="str">
        <f>VLOOKUP(J244, sku!B:BM, 64, FALSE)</f>
        <v>Revenda</v>
      </c>
      <c r="AC244" s="45" t="str">
        <f>LEFT(pedidos[[#This Row],[SKU]],3)</f>
        <v>VT2</v>
      </c>
      <c r="AD244" s="36" t="str" cm="1">
        <f t="array" aca="1" ref="AD244" ca="1">IFERROR(
  INDEX(
    montadora[Montadora],
    MATCH(TRUE,LEFT(J668,NÚCARACT(montadora[SKU Parcial]))=montadora[SKU Parcial],0)
  ),
  ""
)</f>
        <v/>
      </c>
    </row>
    <row r="245" spans="1:30" x14ac:dyDescent="0.25">
      <c r="A245" s="42" t="s">
        <v>8055</v>
      </c>
      <c r="B245" s="42"/>
      <c r="C245" s="42"/>
      <c r="D245" s="42"/>
      <c r="E245" s="42">
        <v>22193525894</v>
      </c>
      <c r="F245" s="42" t="s">
        <v>8355</v>
      </c>
      <c r="G245" s="42" t="s">
        <v>11227</v>
      </c>
      <c r="H245" s="12"/>
      <c r="I245" s="42"/>
      <c r="J245" s="42" t="s">
        <v>8420</v>
      </c>
      <c r="K245" s="14">
        <v>45826</v>
      </c>
      <c r="L245" s="12" t="s">
        <v>8443</v>
      </c>
      <c r="M245" s="44">
        <v>28.8</v>
      </c>
      <c r="N245" s="12">
        <v>1</v>
      </c>
      <c r="O245" s="44">
        <v>36.799999999999997</v>
      </c>
      <c r="P245" s="44">
        <v>12.46</v>
      </c>
      <c r="Q245" s="44">
        <v>2.37</v>
      </c>
      <c r="R245" s="44">
        <v>10.34</v>
      </c>
      <c r="S245" s="44">
        <v>8</v>
      </c>
      <c r="T245" s="44">
        <v>0</v>
      </c>
      <c r="U245" s="44">
        <v>3.63</v>
      </c>
      <c r="V245" s="18">
        <v>0.126</v>
      </c>
      <c r="W245" s="42" t="s">
        <v>34</v>
      </c>
      <c r="X245" s="43"/>
      <c r="Y245" s="43"/>
      <c r="Z245" s="43" t="s">
        <v>8442</v>
      </c>
      <c r="AA245" s="43" t="str">
        <f>VLOOKUP(J245, sku!B:C, 2, FALSE)</f>
        <v>Sanitizante Bom Ar 1,5l</v>
      </c>
      <c r="AB245" s="45" t="str">
        <f>VLOOKUP(J245, sku!B:BM, 64, FALSE)</f>
        <v>Revenda</v>
      </c>
      <c r="AC245" s="45" t="str">
        <f>LEFT(pedidos[[#This Row],[SKU]],3)</f>
        <v>VT2</v>
      </c>
      <c r="AD245" s="36" t="str" cm="1">
        <f t="array" aca="1" ref="AD245" ca="1">IFERROR(
  INDEX(
    montadora[Montadora],
    MATCH(TRUE,LEFT(J669,NÚCARACT(montadora[SKU Parcial]))=montadora[SKU Parcial],0)
  ),
  ""
)</f>
        <v/>
      </c>
    </row>
    <row r="246" spans="1:30" x14ac:dyDescent="0.25">
      <c r="A246" s="42" t="s">
        <v>8056</v>
      </c>
      <c r="B246" s="42"/>
      <c r="C246" s="42"/>
      <c r="D246" s="42"/>
      <c r="E246" s="42">
        <v>22193525894</v>
      </c>
      <c r="F246" s="42" t="s">
        <v>8355</v>
      </c>
      <c r="G246" s="42" t="s">
        <v>11227</v>
      </c>
      <c r="H246" s="12"/>
      <c r="I246" s="42"/>
      <c r="J246" s="42" t="s">
        <v>8420</v>
      </c>
      <c r="K246" s="14">
        <v>45820</v>
      </c>
      <c r="L246" s="12" t="s">
        <v>8443</v>
      </c>
      <c r="M246" s="44">
        <v>28.8</v>
      </c>
      <c r="N246" s="12">
        <v>1</v>
      </c>
      <c r="O246" s="44">
        <v>32.67</v>
      </c>
      <c r="P246" s="44">
        <v>12.46</v>
      </c>
      <c r="Q246" s="44">
        <v>2.37</v>
      </c>
      <c r="R246" s="44">
        <v>10.34</v>
      </c>
      <c r="S246" s="44">
        <v>3.87</v>
      </c>
      <c r="T246" s="44">
        <v>0</v>
      </c>
      <c r="U246" s="44">
        <v>3.63</v>
      </c>
      <c r="V246" s="18">
        <v>0.126</v>
      </c>
      <c r="W246" s="42" t="s">
        <v>34</v>
      </c>
      <c r="X246" s="43"/>
      <c r="Y246" s="43"/>
      <c r="Z246" s="43" t="s">
        <v>8442</v>
      </c>
      <c r="AA246" s="43" t="str">
        <f>VLOOKUP(J246, sku!B:C, 2, FALSE)</f>
        <v>Sanitizante Bom Ar 1,5l</v>
      </c>
      <c r="AB246" s="45" t="str">
        <f>VLOOKUP(J246, sku!B:BM, 64, FALSE)</f>
        <v>Revenda</v>
      </c>
      <c r="AC246" s="45" t="str">
        <f>LEFT(pedidos[[#This Row],[SKU]],3)</f>
        <v>VT2</v>
      </c>
      <c r="AD246" s="36" t="str" cm="1">
        <f t="array" aca="1" ref="AD246" ca="1">IFERROR(
  INDEX(
    montadora[Montadora],
    MATCH(TRUE,LEFT(J670,NÚCARACT(montadora[SKU Parcial]))=montadora[SKU Parcial],0)
  ),
  ""
)</f>
        <v/>
      </c>
    </row>
    <row r="247" spans="1:30" x14ac:dyDescent="0.25">
      <c r="A247" s="42" t="s">
        <v>8057</v>
      </c>
      <c r="B247" s="42"/>
      <c r="C247" s="42"/>
      <c r="D247" s="42"/>
      <c r="E247" s="42">
        <v>22193525894</v>
      </c>
      <c r="F247" s="42" t="s">
        <v>8355</v>
      </c>
      <c r="G247" s="42" t="s">
        <v>11227</v>
      </c>
      <c r="H247" s="12"/>
      <c r="I247" s="42"/>
      <c r="J247" s="42" t="s">
        <v>8420</v>
      </c>
      <c r="K247" s="14">
        <v>45812</v>
      </c>
      <c r="L247" s="12" t="s">
        <v>8443</v>
      </c>
      <c r="M247" s="44">
        <v>28.8</v>
      </c>
      <c r="N247" s="12">
        <v>1</v>
      </c>
      <c r="O247" s="44">
        <v>28.8</v>
      </c>
      <c r="P247" s="44">
        <v>12.46</v>
      </c>
      <c r="Q247" s="44">
        <v>2.37</v>
      </c>
      <c r="R247" s="44">
        <v>10.34</v>
      </c>
      <c r="S247" s="44">
        <v>0</v>
      </c>
      <c r="T247" s="44">
        <v>0</v>
      </c>
      <c r="U247" s="44">
        <v>3.63</v>
      </c>
      <c r="V247" s="18">
        <v>0.126</v>
      </c>
      <c r="W247" s="42" t="s">
        <v>34</v>
      </c>
      <c r="X247" s="43"/>
      <c r="Y247" s="43"/>
      <c r="Z247" s="43" t="s">
        <v>8442</v>
      </c>
      <c r="AA247" s="43" t="str">
        <f>VLOOKUP(J247, sku!B:C, 2, FALSE)</f>
        <v>Sanitizante Bom Ar 1,5l</v>
      </c>
      <c r="AB247" s="45" t="str">
        <f>VLOOKUP(J247, sku!B:BM, 64, FALSE)</f>
        <v>Revenda</v>
      </c>
      <c r="AC247" s="45" t="str">
        <f>LEFT(pedidos[[#This Row],[SKU]],3)</f>
        <v>VT2</v>
      </c>
      <c r="AD247" s="36" t="str" cm="1">
        <f t="array" aca="1" ref="AD247" ca="1">IFERROR(
  INDEX(
    montadora[Montadora],
    MATCH(TRUE,LEFT(J671,NÚCARACT(montadora[SKU Parcial]))=montadora[SKU Parcial],0)
  ),
  ""
)</f>
        <v/>
      </c>
    </row>
    <row r="248" spans="1:30" x14ac:dyDescent="0.25">
      <c r="A248" s="42" t="s">
        <v>8058</v>
      </c>
      <c r="B248" s="42"/>
      <c r="C248" s="42"/>
      <c r="D248" s="42"/>
      <c r="E248" s="42">
        <v>22193525894</v>
      </c>
      <c r="F248" s="42" t="s">
        <v>8355</v>
      </c>
      <c r="G248" s="42" t="s">
        <v>11227</v>
      </c>
      <c r="H248" s="12"/>
      <c r="I248" s="42"/>
      <c r="J248" s="42" t="s">
        <v>8420</v>
      </c>
      <c r="K248" s="14">
        <v>45810</v>
      </c>
      <c r="L248" s="12" t="s">
        <v>8443</v>
      </c>
      <c r="M248" s="44">
        <v>28.8</v>
      </c>
      <c r="N248" s="12">
        <v>1</v>
      </c>
      <c r="O248" s="44">
        <v>28.8</v>
      </c>
      <c r="P248" s="44">
        <v>12.46</v>
      </c>
      <c r="Q248" s="44">
        <v>2.37</v>
      </c>
      <c r="R248" s="44">
        <v>10.34</v>
      </c>
      <c r="S248" s="44">
        <v>0</v>
      </c>
      <c r="T248" s="44">
        <v>0</v>
      </c>
      <c r="U248" s="44">
        <v>3.63</v>
      </c>
      <c r="V248" s="18">
        <v>0.126</v>
      </c>
      <c r="W248" s="42" t="s">
        <v>34</v>
      </c>
      <c r="X248" s="43"/>
      <c r="Y248" s="43"/>
      <c r="Z248" s="43" t="s">
        <v>8442</v>
      </c>
      <c r="AA248" s="43" t="str">
        <f>VLOOKUP(J248, sku!B:C, 2, FALSE)</f>
        <v>Sanitizante Bom Ar 1,5l</v>
      </c>
      <c r="AB248" s="45" t="str">
        <f>VLOOKUP(J248, sku!B:BM, 64, FALSE)</f>
        <v>Revenda</v>
      </c>
      <c r="AC248" s="45" t="str">
        <f>LEFT(pedidos[[#This Row],[SKU]],3)</f>
        <v>VT2</v>
      </c>
      <c r="AD248" s="36" t="str" cm="1">
        <f t="array" aca="1" ref="AD248" ca="1">IFERROR(
  INDEX(
    montadora[Montadora],
    MATCH(TRUE,LEFT(J672,NÚCARACT(montadora[SKU Parcial]))=montadora[SKU Parcial],0)
  ),
  ""
)</f>
        <v/>
      </c>
    </row>
    <row r="249" spans="1:30" x14ac:dyDescent="0.25">
      <c r="A249" s="42" t="s">
        <v>8059</v>
      </c>
      <c r="B249" s="42"/>
      <c r="C249" s="42"/>
      <c r="D249" s="42"/>
      <c r="E249" s="42">
        <v>22193525894</v>
      </c>
      <c r="F249" s="42" t="s">
        <v>8355</v>
      </c>
      <c r="G249" s="42" t="s">
        <v>11227</v>
      </c>
      <c r="H249" s="12"/>
      <c r="I249" s="42"/>
      <c r="J249" s="42" t="s">
        <v>8420</v>
      </c>
      <c r="K249" s="14">
        <v>45809</v>
      </c>
      <c r="L249" s="12" t="s">
        <v>8443</v>
      </c>
      <c r="M249" s="44">
        <v>28.8</v>
      </c>
      <c r="N249" s="12">
        <v>1</v>
      </c>
      <c r="O249" s="44">
        <v>28.8</v>
      </c>
      <c r="P249" s="44">
        <v>12.46</v>
      </c>
      <c r="Q249" s="44">
        <v>2.37</v>
      </c>
      <c r="R249" s="44">
        <v>10.34</v>
      </c>
      <c r="S249" s="44">
        <v>0</v>
      </c>
      <c r="T249" s="44">
        <v>0</v>
      </c>
      <c r="U249" s="44">
        <v>3.63</v>
      </c>
      <c r="V249" s="18">
        <v>0.126</v>
      </c>
      <c r="W249" s="42" t="s">
        <v>34</v>
      </c>
      <c r="X249" s="43"/>
      <c r="Y249" s="43"/>
      <c r="Z249" s="43" t="s">
        <v>8442</v>
      </c>
      <c r="AA249" s="43" t="str">
        <f>VLOOKUP(J249, sku!B:C, 2, FALSE)</f>
        <v>Sanitizante Bom Ar 1,5l</v>
      </c>
      <c r="AB249" s="45" t="str">
        <f>VLOOKUP(J249, sku!B:BM, 64, FALSE)</f>
        <v>Revenda</v>
      </c>
      <c r="AC249" s="45" t="str">
        <f>LEFT(pedidos[[#This Row],[SKU]],3)</f>
        <v>VT2</v>
      </c>
      <c r="AD249" s="36" t="str" cm="1">
        <f t="array" aca="1" ref="AD249" ca="1">IFERROR(
  INDEX(
    montadora[Montadora],
    MATCH(TRUE,LEFT(J673,NÚCARACT(montadora[SKU Parcial]))=montadora[SKU Parcial],0)
  ),
  ""
)</f>
        <v/>
      </c>
    </row>
    <row r="250" spans="1:30" x14ac:dyDescent="0.25">
      <c r="A250" s="42" t="s">
        <v>8060</v>
      </c>
      <c r="B250" s="42"/>
      <c r="C250" s="42"/>
      <c r="D250" s="42"/>
      <c r="E250" s="42">
        <v>22193525894</v>
      </c>
      <c r="F250" s="42" t="s">
        <v>8355</v>
      </c>
      <c r="G250" s="42" t="s">
        <v>11227</v>
      </c>
      <c r="H250" s="12"/>
      <c r="I250" s="42"/>
      <c r="J250" s="42" t="s">
        <v>8420</v>
      </c>
      <c r="K250" s="14">
        <v>45809</v>
      </c>
      <c r="L250" s="12" t="s">
        <v>8443</v>
      </c>
      <c r="M250" s="44">
        <v>28.8</v>
      </c>
      <c r="N250" s="12">
        <v>1</v>
      </c>
      <c r="O250" s="44">
        <v>28.8</v>
      </c>
      <c r="P250" s="44">
        <v>12.46</v>
      </c>
      <c r="Q250" s="44">
        <v>2.37</v>
      </c>
      <c r="R250" s="44">
        <v>10.34</v>
      </c>
      <c r="S250" s="44">
        <v>0</v>
      </c>
      <c r="T250" s="44">
        <v>0</v>
      </c>
      <c r="U250" s="44">
        <v>3.63</v>
      </c>
      <c r="V250" s="18">
        <v>0.126</v>
      </c>
      <c r="W250" s="42" t="s">
        <v>34</v>
      </c>
      <c r="X250" s="43"/>
      <c r="Y250" s="43"/>
      <c r="Z250" s="43" t="s">
        <v>8442</v>
      </c>
      <c r="AA250" s="43" t="str">
        <f>VLOOKUP(J250, sku!B:C, 2, FALSE)</f>
        <v>Sanitizante Bom Ar 1,5l</v>
      </c>
      <c r="AB250" s="45" t="str">
        <f>VLOOKUP(J250, sku!B:BM, 64, FALSE)</f>
        <v>Revenda</v>
      </c>
      <c r="AC250" s="45" t="str">
        <f>LEFT(pedidos[[#This Row],[SKU]],3)</f>
        <v>VT2</v>
      </c>
      <c r="AD250" s="36" t="str" cm="1">
        <f t="array" aca="1" ref="AD250" ca="1">IFERROR(
  INDEX(
    montadora[Montadora],
    MATCH(TRUE,LEFT(J674,NÚCARACT(montadora[SKU Parcial]))=montadora[SKU Parcial],0)
  ),
  ""
)</f>
        <v/>
      </c>
    </row>
    <row r="251" spans="1:30" x14ac:dyDescent="0.25">
      <c r="A251" s="42" t="s">
        <v>9999</v>
      </c>
      <c r="B251" s="42">
        <v>22993662812</v>
      </c>
      <c r="C251" s="42"/>
      <c r="D251" s="42"/>
      <c r="E251" s="42"/>
      <c r="F251" s="42" t="s">
        <v>8355</v>
      </c>
      <c r="G251" s="42" t="s">
        <v>11228</v>
      </c>
      <c r="H251" s="12"/>
      <c r="I251" s="42"/>
      <c r="J251" s="42" t="s">
        <v>8420</v>
      </c>
      <c r="K251" s="14">
        <v>45780</v>
      </c>
      <c r="L251" s="12" t="s">
        <v>8443</v>
      </c>
      <c r="M251" s="44">
        <v>26.8</v>
      </c>
      <c r="N251" s="12">
        <v>1</v>
      </c>
      <c r="O251" s="44">
        <v>36.74</v>
      </c>
      <c r="P251" s="44">
        <v>12.46</v>
      </c>
      <c r="Q251" s="44">
        <v>0.9</v>
      </c>
      <c r="R251" s="44">
        <v>9.31</v>
      </c>
      <c r="S251" s="44">
        <v>9.94</v>
      </c>
      <c r="T251" s="44">
        <v>0</v>
      </c>
      <c r="U251" s="44">
        <v>3.86</v>
      </c>
      <c r="V251" s="18">
        <v>6.3399999999999998E-2</v>
      </c>
      <c r="W251" s="42" t="s">
        <v>34</v>
      </c>
      <c r="X251" s="43"/>
      <c r="Y251" s="43"/>
      <c r="Z251" s="43" t="s">
        <v>8442</v>
      </c>
      <c r="AA251" s="43" t="str">
        <f>VLOOKUP(J251, sku!B:C, 2, FALSE)</f>
        <v>Sanitizante Bom Ar 1,5l</v>
      </c>
      <c r="AB251" s="45" t="str">
        <f>VLOOKUP(J251, sku!B:BM, 64, FALSE)</f>
        <v>Revenda</v>
      </c>
      <c r="AC251" s="45" t="str">
        <f>LEFT(pedidos[[#This Row],[SKU]],3)</f>
        <v>VT2</v>
      </c>
      <c r="AD251" s="36" t="str" cm="1">
        <f t="array" aca="1" ref="AD251" ca="1">IFERROR(
  INDEX(
    montadora[Montadora],
    MATCH(TRUE,LEFT(J675,NÚCARACT(montadora[SKU Parcial]))=montadora[SKU Parcial],0)
  ),
  ""
)</f>
        <v/>
      </c>
    </row>
    <row r="252" spans="1:30" x14ac:dyDescent="0.25">
      <c r="A252" s="42" t="s">
        <v>10567</v>
      </c>
      <c r="B252" s="42"/>
      <c r="C252" s="42"/>
      <c r="D252" s="42"/>
      <c r="E252" s="42">
        <v>22298173300</v>
      </c>
      <c r="F252" s="42" t="s">
        <v>8356</v>
      </c>
      <c r="G252" s="42" t="s">
        <v>11228</v>
      </c>
      <c r="H252" s="12"/>
      <c r="I252" s="42"/>
      <c r="J252" s="42" t="s">
        <v>8421</v>
      </c>
      <c r="K252" s="14">
        <v>45818</v>
      </c>
      <c r="L252" s="12" t="s">
        <v>8443</v>
      </c>
      <c r="M252" s="44">
        <v>27.8</v>
      </c>
      <c r="N252" s="12">
        <v>1</v>
      </c>
      <c r="O252" s="44">
        <v>27.8</v>
      </c>
      <c r="P252" s="44">
        <v>12.6</v>
      </c>
      <c r="Q252" s="44">
        <v>1.03</v>
      </c>
      <c r="R252" s="44">
        <v>0</v>
      </c>
      <c r="S252" s="44">
        <v>0</v>
      </c>
      <c r="T252" s="44">
        <v>0</v>
      </c>
      <c r="U252" s="44">
        <v>14.17</v>
      </c>
      <c r="V252" s="18">
        <v>0.50960000000000005</v>
      </c>
      <c r="W252" s="42" t="s">
        <v>34</v>
      </c>
      <c r="X252" s="43"/>
      <c r="Y252" s="43"/>
      <c r="Z252" s="43" t="s">
        <v>8442</v>
      </c>
      <c r="AA252" s="43" t="str">
        <f>VLOOKUP(J252, sku!B:C, 2, FALSE)</f>
        <v>Sanitizante Fresh 1,5l</v>
      </c>
      <c r="AB252" s="45" t="str">
        <f>VLOOKUP(J252, sku!B:BM, 64, FALSE)</f>
        <v>Revenda</v>
      </c>
      <c r="AC252" s="45" t="str">
        <f>LEFT(pedidos[[#This Row],[SKU]],3)</f>
        <v>VT2</v>
      </c>
      <c r="AD252" s="36" t="str" cm="1">
        <f t="array" aca="1" ref="AD252" ca="1">IFERROR(
  INDEX(
    montadora[Montadora],
    MATCH(TRUE,LEFT(J676,NÚCARACT(montadora[SKU Parcial]))=montadora[SKU Parcial],0)
  ),
  ""
)</f>
        <v/>
      </c>
    </row>
    <row r="253" spans="1:30" x14ac:dyDescent="0.25">
      <c r="A253" s="42" t="s">
        <v>10561</v>
      </c>
      <c r="B253" s="42"/>
      <c r="C253" s="42"/>
      <c r="D253" s="42"/>
      <c r="E253" s="42">
        <v>22298173300</v>
      </c>
      <c r="F253" s="42" t="s">
        <v>8356</v>
      </c>
      <c r="G253" s="42" t="s">
        <v>11228</v>
      </c>
      <c r="H253" s="12"/>
      <c r="I253" s="42"/>
      <c r="J253" s="42" t="s">
        <v>8421</v>
      </c>
      <c r="K253" s="14">
        <v>45818</v>
      </c>
      <c r="L253" s="12" t="s">
        <v>8443</v>
      </c>
      <c r="M253" s="44">
        <v>27.8</v>
      </c>
      <c r="N253" s="12">
        <v>1</v>
      </c>
      <c r="O253" s="44">
        <v>27.8</v>
      </c>
      <c r="P253" s="44">
        <v>12.6</v>
      </c>
      <c r="Q253" s="44">
        <v>1.03</v>
      </c>
      <c r="R253" s="44">
        <v>9.56</v>
      </c>
      <c r="S253" s="44">
        <v>0</v>
      </c>
      <c r="T253" s="44">
        <v>0</v>
      </c>
      <c r="U253" s="44">
        <v>4.6100000000000003</v>
      </c>
      <c r="V253" s="18">
        <v>0.16569999999999999</v>
      </c>
      <c r="W253" s="42" t="s">
        <v>34</v>
      </c>
      <c r="X253" s="43"/>
      <c r="Y253" s="43"/>
      <c r="Z253" s="43" t="s">
        <v>8442</v>
      </c>
      <c r="AA253" s="43" t="str">
        <f>VLOOKUP(J253, sku!B:C, 2, FALSE)</f>
        <v>Sanitizante Fresh 1,5l</v>
      </c>
      <c r="AB253" s="45" t="str">
        <f>VLOOKUP(J253, sku!B:BM, 64, FALSE)</f>
        <v>Revenda</v>
      </c>
      <c r="AC253" s="45" t="str">
        <f>LEFT(pedidos[[#This Row],[SKU]],3)</f>
        <v>VT2</v>
      </c>
      <c r="AD253" s="36" t="str" cm="1">
        <f t="array" aca="1" ref="AD253" ca="1">IFERROR(
  INDEX(
    montadora[Montadora],
    MATCH(TRUE,LEFT(J677,NÚCARACT(montadora[SKU Parcial]))=montadora[SKU Parcial],0)
  ),
  ""
)</f>
        <v/>
      </c>
    </row>
    <row r="254" spans="1:30" x14ac:dyDescent="0.25">
      <c r="A254" s="42" t="s">
        <v>10562</v>
      </c>
      <c r="B254" s="42"/>
      <c r="C254" s="42"/>
      <c r="D254" s="42"/>
      <c r="E254" s="42">
        <v>22298173300</v>
      </c>
      <c r="F254" s="42" t="s">
        <v>8356</v>
      </c>
      <c r="G254" s="42" t="s">
        <v>11228</v>
      </c>
      <c r="H254" s="12"/>
      <c r="I254" s="42"/>
      <c r="J254" s="42" t="s">
        <v>8421</v>
      </c>
      <c r="K254" s="14">
        <v>45818</v>
      </c>
      <c r="L254" s="12" t="s">
        <v>8443</v>
      </c>
      <c r="M254" s="44">
        <v>27.8</v>
      </c>
      <c r="N254" s="12">
        <v>1</v>
      </c>
      <c r="O254" s="44">
        <v>27.8</v>
      </c>
      <c r="P254" s="44">
        <v>12.6</v>
      </c>
      <c r="Q254" s="44">
        <v>1.03</v>
      </c>
      <c r="R254" s="44">
        <v>9.56</v>
      </c>
      <c r="S254" s="44">
        <v>0</v>
      </c>
      <c r="T254" s="44">
        <v>0</v>
      </c>
      <c r="U254" s="44">
        <v>4.6100000000000003</v>
      </c>
      <c r="V254" s="18">
        <v>0.16569999999999999</v>
      </c>
      <c r="W254" s="42" t="s">
        <v>34</v>
      </c>
      <c r="X254" s="43"/>
      <c r="Y254" s="43"/>
      <c r="Z254" s="43" t="s">
        <v>8442</v>
      </c>
      <c r="AA254" s="43" t="str">
        <f>VLOOKUP(J254, sku!B:C, 2, FALSE)</f>
        <v>Sanitizante Fresh 1,5l</v>
      </c>
      <c r="AB254" s="45" t="str">
        <f>VLOOKUP(J254, sku!B:BM, 64, FALSE)</f>
        <v>Revenda</v>
      </c>
      <c r="AC254" s="45" t="str">
        <f>LEFT(pedidos[[#This Row],[SKU]],3)</f>
        <v>VT2</v>
      </c>
      <c r="AD254" s="36" t="str" cm="1">
        <f t="array" aca="1" ref="AD254" ca="1">IFERROR(
  INDEX(
    montadora[Montadora],
    MATCH(TRUE,LEFT(J678,NÚCARACT(montadora[SKU Parcial]))=montadora[SKU Parcial],0)
  ),
  ""
)</f>
        <v/>
      </c>
    </row>
    <row r="255" spans="1:30" x14ac:dyDescent="0.25">
      <c r="A255" s="42" t="s">
        <v>10003</v>
      </c>
      <c r="B255" s="42">
        <v>22298173300</v>
      </c>
      <c r="C255" s="42"/>
      <c r="D255" s="42"/>
      <c r="E255" s="42"/>
      <c r="F255" s="42" t="s">
        <v>8356</v>
      </c>
      <c r="G255" s="42" t="s">
        <v>11228</v>
      </c>
      <c r="H255" s="12"/>
      <c r="I255" s="42"/>
      <c r="J255" s="42" t="s">
        <v>8421</v>
      </c>
      <c r="K255" s="14">
        <v>45780</v>
      </c>
      <c r="L255" s="12" t="s">
        <v>8443</v>
      </c>
      <c r="M255" s="44">
        <v>27.8</v>
      </c>
      <c r="N255" s="12">
        <v>1</v>
      </c>
      <c r="O255" s="44">
        <v>34.1</v>
      </c>
      <c r="P255" s="44">
        <v>12.6</v>
      </c>
      <c r="Q255" s="44">
        <v>0.94</v>
      </c>
      <c r="R255" s="44">
        <v>9.51</v>
      </c>
      <c r="S255" s="44">
        <v>6.3</v>
      </c>
      <c r="T255" s="44">
        <v>0</v>
      </c>
      <c r="U255" s="44">
        <v>4.47</v>
      </c>
      <c r="V255" s="18">
        <v>0.16089999999999999</v>
      </c>
      <c r="W255" s="42" t="s">
        <v>34</v>
      </c>
      <c r="X255" s="43"/>
      <c r="Y255" s="43"/>
      <c r="Z255" s="43" t="s">
        <v>8442</v>
      </c>
      <c r="AA255" s="43" t="str">
        <f>VLOOKUP(J255, sku!B:C, 2, FALSE)</f>
        <v>Sanitizante Fresh 1,5l</v>
      </c>
      <c r="AB255" s="45" t="str">
        <f>VLOOKUP(J255, sku!B:BM, 64, FALSE)</f>
        <v>Revenda</v>
      </c>
      <c r="AC255" s="45" t="str">
        <f>LEFT(pedidos[[#This Row],[SKU]],3)</f>
        <v>VT2</v>
      </c>
      <c r="AD255" s="36" t="str" cm="1">
        <f t="array" aca="1" ref="AD255" ca="1">IFERROR(
  INDEX(
    montadora[Montadora],
    MATCH(TRUE,LEFT(J679,NÚCARACT(montadora[SKU Parcial]))=montadora[SKU Parcial],0)
  ),
  ""
)</f>
        <v/>
      </c>
    </row>
    <row r="256" spans="1:30" x14ac:dyDescent="0.25">
      <c r="A256" s="42" t="s">
        <v>8867</v>
      </c>
      <c r="B256" s="42"/>
      <c r="C256" s="42"/>
      <c r="D256" s="42"/>
      <c r="E256" s="42">
        <v>23693505999</v>
      </c>
      <c r="F256" s="42" t="s">
        <v>8356</v>
      </c>
      <c r="G256" s="42" t="s">
        <v>11227</v>
      </c>
      <c r="H256" s="12"/>
      <c r="I256" s="42"/>
      <c r="J256" s="42" t="s">
        <v>8421</v>
      </c>
      <c r="K256" s="14">
        <v>45799</v>
      </c>
      <c r="L256" s="12" t="s">
        <v>8443</v>
      </c>
      <c r="M256" s="44">
        <v>29.8</v>
      </c>
      <c r="N256" s="12">
        <v>1</v>
      </c>
      <c r="O256" s="44">
        <v>29.8</v>
      </c>
      <c r="P256" s="44">
        <v>12.6</v>
      </c>
      <c r="Q256" s="44">
        <v>2.27</v>
      </c>
      <c r="R256" s="44">
        <v>10.56</v>
      </c>
      <c r="S256" s="44">
        <v>0</v>
      </c>
      <c r="T256" s="44">
        <v>0</v>
      </c>
      <c r="U256" s="44">
        <v>4.37</v>
      </c>
      <c r="V256" s="18">
        <v>0.1467</v>
      </c>
      <c r="W256" s="42" t="s">
        <v>34</v>
      </c>
      <c r="X256" s="43"/>
      <c r="Y256" s="43"/>
      <c r="Z256" s="43" t="s">
        <v>8442</v>
      </c>
      <c r="AA256" s="43" t="str">
        <f>VLOOKUP(J256, sku!B:C, 2, FALSE)</f>
        <v>Sanitizante Fresh 1,5l</v>
      </c>
      <c r="AB256" s="45" t="str">
        <f>VLOOKUP(J256, sku!B:BM, 64, FALSE)</f>
        <v>Revenda</v>
      </c>
      <c r="AC256" s="45" t="str">
        <f>LEFT(pedidos[[#This Row],[SKU]],3)</f>
        <v>VT2</v>
      </c>
      <c r="AD256" s="36" t="str" cm="1">
        <f t="array" aca="1" ref="AD256" ca="1">IFERROR(
  INDEX(
    montadora[Montadora],
    MATCH(TRUE,LEFT(J680,NÚCARACT(montadora[SKU Parcial]))=montadora[SKU Parcial],0)
  ),
  ""
)</f>
        <v/>
      </c>
    </row>
    <row r="257" spans="1:30" x14ac:dyDescent="0.25">
      <c r="A257" s="42" t="s">
        <v>8865</v>
      </c>
      <c r="B257" s="42"/>
      <c r="C257" s="42"/>
      <c r="D257" s="42"/>
      <c r="E257" s="42">
        <v>23693505999</v>
      </c>
      <c r="F257" s="42" t="s">
        <v>8356</v>
      </c>
      <c r="G257" s="42" t="s">
        <v>11227</v>
      </c>
      <c r="H257" s="12"/>
      <c r="I257" s="42"/>
      <c r="J257" s="42" t="s">
        <v>8421</v>
      </c>
      <c r="K257" s="14">
        <v>45805</v>
      </c>
      <c r="L257" s="12" t="s">
        <v>8443</v>
      </c>
      <c r="M257" s="44">
        <v>29.8</v>
      </c>
      <c r="N257" s="12">
        <v>1</v>
      </c>
      <c r="O257" s="44">
        <v>32.47</v>
      </c>
      <c r="P257" s="44">
        <v>12.6</v>
      </c>
      <c r="Q257" s="44">
        <v>2.27</v>
      </c>
      <c r="R257" s="44">
        <v>10.65</v>
      </c>
      <c r="S257" s="44">
        <v>2.67</v>
      </c>
      <c r="T257" s="44">
        <v>0</v>
      </c>
      <c r="U257" s="44">
        <v>4.28</v>
      </c>
      <c r="V257" s="18">
        <v>0.14380000000000001</v>
      </c>
      <c r="W257" s="42" t="s">
        <v>34</v>
      </c>
      <c r="X257" s="43"/>
      <c r="Y257" s="43"/>
      <c r="Z257" s="43" t="s">
        <v>8442</v>
      </c>
      <c r="AA257" s="43" t="str">
        <f>VLOOKUP(J257, sku!B:C, 2, FALSE)</f>
        <v>Sanitizante Fresh 1,5l</v>
      </c>
      <c r="AB257" s="45" t="str">
        <f>VLOOKUP(J257, sku!B:BM, 64, FALSE)</f>
        <v>Revenda</v>
      </c>
      <c r="AC257" s="45" t="str">
        <f>LEFT(pedidos[[#This Row],[SKU]],3)</f>
        <v>VT2</v>
      </c>
      <c r="AD257" s="36" t="str" cm="1">
        <f t="array" aca="1" ref="AD257" ca="1">IFERROR(
  INDEX(
    montadora[Montadora],
    MATCH(TRUE,LEFT(J681,NÚCARACT(montadora[SKU Parcial]))=montadora[SKU Parcial],0)
  ),
  ""
)</f>
        <v/>
      </c>
    </row>
    <row r="258" spans="1:30" x14ac:dyDescent="0.25">
      <c r="A258" s="42" t="s">
        <v>8061</v>
      </c>
      <c r="B258" s="42"/>
      <c r="C258" s="42"/>
      <c r="D258" s="42"/>
      <c r="E258" s="42">
        <v>23693505999</v>
      </c>
      <c r="F258" s="42" t="s">
        <v>8356</v>
      </c>
      <c r="G258" s="42" t="s">
        <v>11227</v>
      </c>
      <c r="H258" s="12"/>
      <c r="I258" s="42"/>
      <c r="J258" s="42" t="s">
        <v>8421</v>
      </c>
      <c r="K258" s="14">
        <v>45814</v>
      </c>
      <c r="L258" s="12" t="s">
        <v>8443</v>
      </c>
      <c r="M258" s="44">
        <v>29.8</v>
      </c>
      <c r="N258" s="12">
        <v>1</v>
      </c>
      <c r="O258" s="44">
        <v>29.8</v>
      </c>
      <c r="P258" s="44">
        <v>12.6</v>
      </c>
      <c r="Q258" s="44">
        <v>2.4500000000000002</v>
      </c>
      <c r="R258" s="44">
        <v>10.56</v>
      </c>
      <c r="S258" s="44">
        <v>0</v>
      </c>
      <c r="T258" s="44">
        <v>0</v>
      </c>
      <c r="U258" s="44">
        <v>4.1900000000000004</v>
      </c>
      <c r="V258" s="18">
        <v>0.14050000000000001</v>
      </c>
      <c r="W258" s="42" t="s">
        <v>34</v>
      </c>
      <c r="X258" s="43"/>
      <c r="Y258" s="43"/>
      <c r="Z258" s="43" t="s">
        <v>8442</v>
      </c>
      <c r="AA258" s="43" t="str">
        <f>VLOOKUP(J258, sku!B:C, 2, FALSE)</f>
        <v>Sanitizante Fresh 1,5l</v>
      </c>
      <c r="AB258" s="45" t="str">
        <f>VLOOKUP(J258, sku!B:BM, 64, FALSE)</f>
        <v>Revenda</v>
      </c>
      <c r="AC258" s="45" t="str">
        <f>LEFT(pedidos[[#This Row],[SKU]],3)</f>
        <v>VT2</v>
      </c>
      <c r="AD258" s="36" t="str" cm="1">
        <f t="array" aca="1" ref="AD258" ca="1">IFERROR(
  INDEX(
    montadora[Montadora],
    MATCH(TRUE,LEFT(J682,NÚCARACT(montadora[SKU Parcial]))=montadora[SKU Parcial],0)
  ),
  ""
)</f>
        <v/>
      </c>
    </row>
    <row r="259" spans="1:30" x14ac:dyDescent="0.25">
      <c r="A259" s="42" t="s">
        <v>10050</v>
      </c>
      <c r="B259" s="42">
        <v>22098178414</v>
      </c>
      <c r="C259" s="42"/>
      <c r="D259" s="42"/>
      <c r="E259" s="42"/>
      <c r="F259" s="42" t="s">
        <v>8357</v>
      </c>
      <c r="G259" s="42" t="s">
        <v>11228</v>
      </c>
      <c r="H259" s="12"/>
      <c r="I259" s="42"/>
      <c r="J259" s="42" t="s">
        <v>3181</v>
      </c>
      <c r="K259" s="14">
        <v>45778</v>
      </c>
      <c r="L259" s="12" t="s">
        <v>8443</v>
      </c>
      <c r="M259" s="44">
        <v>24.8</v>
      </c>
      <c r="N259" s="12">
        <v>1</v>
      </c>
      <c r="O259" s="44">
        <v>24.8</v>
      </c>
      <c r="P259" s="44">
        <v>12.6</v>
      </c>
      <c r="Q259" s="44">
        <v>0.84</v>
      </c>
      <c r="R259" s="44">
        <v>8.91</v>
      </c>
      <c r="S259" s="44">
        <v>0</v>
      </c>
      <c r="T259" s="44">
        <v>-1.21</v>
      </c>
      <c r="U259" s="44">
        <v>3.41</v>
      </c>
      <c r="V259" s="18">
        <v>0.13769999999999999</v>
      </c>
      <c r="W259" s="42" t="s">
        <v>34</v>
      </c>
      <c r="X259" s="43"/>
      <c r="Y259" s="43"/>
      <c r="Z259" s="43" t="s">
        <v>8442</v>
      </c>
      <c r="AA259" s="43" t="str">
        <f>VLOOKUP(J259, sku!B:C, 2, FALSE)</f>
        <v>Higicouro 500ml</v>
      </c>
      <c r="AB259" s="45" t="str">
        <f>VLOOKUP(J259, sku!B:BM, 64, FALSE)</f>
        <v>Revenda</v>
      </c>
      <c r="AC259" s="45" t="str">
        <f>LEFT(pedidos[[#This Row],[SKU]],3)</f>
        <v>VX2</v>
      </c>
      <c r="AD259" s="36" t="str" cm="1">
        <f t="array" aca="1" ref="AD259" ca="1">IFERROR(
  INDEX(
    montadora[Montadora],
    MATCH(TRUE,LEFT(J683,NÚCARACT(montadora[SKU Parcial]))=montadora[SKU Parcial],0)
  ),
  ""
)</f>
        <v/>
      </c>
    </row>
    <row r="260" spans="1:30" x14ac:dyDescent="0.25">
      <c r="A260" s="42" t="s">
        <v>8062</v>
      </c>
      <c r="B260" s="42"/>
      <c r="C260" s="42"/>
      <c r="D260" s="42"/>
      <c r="E260" s="42">
        <v>23998031715</v>
      </c>
      <c r="F260" s="42" t="s">
        <v>8357</v>
      </c>
      <c r="G260" s="42" t="s">
        <v>11227</v>
      </c>
      <c r="H260" s="12"/>
      <c r="I260" s="42"/>
      <c r="J260" s="42" t="s">
        <v>3181</v>
      </c>
      <c r="K260" s="14">
        <v>45818</v>
      </c>
      <c r="L260" s="12" t="s">
        <v>8443</v>
      </c>
      <c r="M260" s="44">
        <v>27.8</v>
      </c>
      <c r="N260" s="12">
        <v>1</v>
      </c>
      <c r="O260" s="44">
        <v>27.8</v>
      </c>
      <c r="P260" s="44">
        <v>12.6</v>
      </c>
      <c r="Q260" s="44">
        <v>2.29</v>
      </c>
      <c r="R260" s="44">
        <v>10.119999999999999</v>
      </c>
      <c r="S260" s="44">
        <v>0</v>
      </c>
      <c r="T260" s="44">
        <v>0</v>
      </c>
      <c r="U260" s="44">
        <v>2.79</v>
      </c>
      <c r="V260" s="18">
        <v>0.1004</v>
      </c>
      <c r="W260" s="42" t="s">
        <v>34</v>
      </c>
      <c r="X260" s="43"/>
      <c r="Y260" s="43"/>
      <c r="Z260" s="43" t="s">
        <v>8442</v>
      </c>
      <c r="AA260" s="43" t="str">
        <f>VLOOKUP(J260, sku!B:C, 2, FALSE)</f>
        <v>Higicouro 500ml</v>
      </c>
      <c r="AB260" s="45" t="str">
        <f>VLOOKUP(J260, sku!B:BM, 64, FALSE)</f>
        <v>Revenda</v>
      </c>
      <c r="AC260" s="45" t="str">
        <f>LEFT(pedidos[[#This Row],[SKU]],3)</f>
        <v>VX2</v>
      </c>
      <c r="AD260" s="36" t="str" cm="1">
        <f t="array" aca="1" ref="AD260" ca="1">IFERROR(
  INDEX(
    montadora[Montadora],
    MATCH(TRUE,LEFT(J684,NÚCARACT(montadora[SKU Parcial]))=montadora[SKU Parcial],0)
  ),
  ""
)</f>
        <v/>
      </c>
    </row>
    <row r="261" spans="1:30" x14ac:dyDescent="0.25">
      <c r="A261" s="42" t="s">
        <v>8866</v>
      </c>
      <c r="B261" s="42"/>
      <c r="C261" s="42"/>
      <c r="D261" s="42"/>
      <c r="E261" s="42">
        <v>23998031715</v>
      </c>
      <c r="F261" s="42" t="s">
        <v>8357</v>
      </c>
      <c r="G261" s="42" t="s">
        <v>11227</v>
      </c>
      <c r="H261" s="12"/>
      <c r="I261" s="42"/>
      <c r="J261" s="42" t="s">
        <v>3181</v>
      </c>
      <c r="K261" s="14">
        <v>45805</v>
      </c>
      <c r="L261" s="12" t="s">
        <v>8443</v>
      </c>
      <c r="M261" s="44">
        <v>25.8</v>
      </c>
      <c r="N261" s="12">
        <v>1</v>
      </c>
      <c r="O261" s="44">
        <v>25.8</v>
      </c>
      <c r="P261" s="44">
        <v>12.6</v>
      </c>
      <c r="Q261" s="44">
        <v>1.96</v>
      </c>
      <c r="R261" s="44">
        <v>8.92</v>
      </c>
      <c r="S261" s="44">
        <v>0</v>
      </c>
      <c r="T261" s="44">
        <v>0</v>
      </c>
      <c r="U261" s="44">
        <v>2.3199999999999998</v>
      </c>
      <c r="V261" s="18">
        <v>8.9800000000000005E-2</v>
      </c>
      <c r="W261" s="42" t="s">
        <v>34</v>
      </c>
      <c r="X261" s="43"/>
      <c r="Y261" s="43"/>
      <c r="Z261" s="43" t="s">
        <v>8442</v>
      </c>
      <c r="AA261" s="43" t="str">
        <f>VLOOKUP(J261, sku!B:C, 2, FALSE)</f>
        <v>Higicouro 500ml</v>
      </c>
      <c r="AB261" s="45" t="str">
        <f>VLOOKUP(J261, sku!B:BM, 64, FALSE)</f>
        <v>Revenda</v>
      </c>
      <c r="AC261" s="45" t="str">
        <f>LEFT(pedidos[[#This Row],[SKU]],3)</f>
        <v>VX2</v>
      </c>
      <c r="AD261" s="36" t="str" cm="1">
        <f t="array" aca="1" ref="AD261" ca="1">IFERROR(
  INDEX(
    montadora[Montadora],
    MATCH(TRUE,LEFT(J685,NÚCARACT(montadora[SKU Parcial]))=montadora[SKU Parcial],0)
  ),
  ""
)</f>
        <v/>
      </c>
    </row>
    <row r="262" spans="1:30" x14ac:dyDescent="0.25">
      <c r="A262" s="42" t="s">
        <v>10004</v>
      </c>
      <c r="B262" s="42">
        <v>22098178414</v>
      </c>
      <c r="C262" s="42"/>
      <c r="D262" s="42"/>
      <c r="E262" s="42"/>
      <c r="F262" s="42" t="s">
        <v>8357</v>
      </c>
      <c r="G262" s="42" t="s">
        <v>11228</v>
      </c>
      <c r="H262" s="12"/>
      <c r="I262" s="42"/>
      <c r="J262" s="42" t="s">
        <v>3181</v>
      </c>
      <c r="K262" s="14">
        <v>45779</v>
      </c>
      <c r="L262" s="12" t="s">
        <v>8443</v>
      </c>
      <c r="M262" s="44">
        <v>24.8</v>
      </c>
      <c r="N262" s="12">
        <v>1</v>
      </c>
      <c r="O262" s="44">
        <v>24.8</v>
      </c>
      <c r="P262" s="44">
        <v>12.6</v>
      </c>
      <c r="Q262" s="44">
        <v>0.84</v>
      </c>
      <c r="R262" s="44">
        <v>8.91</v>
      </c>
      <c r="S262" s="44">
        <v>0</v>
      </c>
      <c r="T262" s="44">
        <v>0</v>
      </c>
      <c r="U262" s="44">
        <v>2.2000000000000002</v>
      </c>
      <c r="V262" s="18">
        <v>8.8900000000000007E-2</v>
      </c>
      <c r="W262" s="42" t="s">
        <v>34</v>
      </c>
      <c r="X262" s="43"/>
      <c r="Y262" s="43"/>
      <c r="Z262" s="43" t="s">
        <v>8442</v>
      </c>
      <c r="AA262" s="43" t="str">
        <f>VLOOKUP(J262, sku!B:C, 2, FALSE)</f>
        <v>Higicouro 500ml</v>
      </c>
      <c r="AB262" s="45" t="str">
        <f>VLOOKUP(J262, sku!B:BM, 64, FALSE)</f>
        <v>Revenda</v>
      </c>
      <c r="AC262" s="45" t="str">
        <f>LEFT(pedidos[[#This Row],[SKU]],3)</f>
        <v>VX2</v>
      </c>
      <c r="AD262" s="36" t="str" cm="1">
        <f t="array" aca="1" ref="AD262" ca="1">IFERROR(
  INDEX(
    montadora[Montadora],
    MATCH(TRUE,LEFT(J686,NÚCARACT(montadora[SKU Parcial]))=montadora[SKU Parcial],0)
  ),
  ""
)</f>
        <v/>
      </c>
    </row>
    <row r="263" spans="1:30" x14ac:dyDescent="0.25">
      <c r="A263" s="42" t="s">
        <v>8865</v>
      </c>
      <c r="B263" s="42"/>
      <c r="C263" s="42"/>
      <c r="D263" s="42"/>
      <c r="E263" s="42">
        <v>23998031715</v>
      </c>
      <c r="F263" s="42" t="s">
        <v>8357</v>
      </c>
      <c r="G263" s="42" t="s">
        <v>11227</v>
      </c>
      <c r="H263" s="12"/>
      <c r="I263" s="42"/>
      <c r="J263" s="42" t="s">
        <v>3181</v>
      </c>
      <c r="K263" s="14">
        <v>45805</v>
      </c>
      <c r="L263" s="12" t="s">
        <v>8443</v>
      </c>
      <c r="M263" s="44">
        <v>25.8</v>
      </c>
      <c r="N263" s="12">
        <v>1</v>
      </c>
      <c r="O263" s="44">
        <v>28.47</v>
      </c>
      <c r="P263" s="44">
        <v>12.6</v>
      </c>
      <c r="Q263" s="44">
        <v>1.96</v>
      </c>
      <c r="R263" s="44">
        <v>9.2200000000000006</v>
      </c>
      <c r="S263" s="44">
        <v>2.67</v>
      </c>
      <c r="T263" s="44">
        <v>0</v>
      </c>
      <c r="U263" s="44">
        <v>2.02</v>
      </c>
      <c r="V263" s="18">
        <v>7.8200000000000006E-2</v>
      </c>
      <c r="W263" s="42" t="s">
        <v>34</v>
      </c>
      <c r="X263" s="43"/>
      <c r="Y263" s="43"/>
      <c r="Z263" s="43" t="s">
        <v>8442</v>
      </c>
      <c r="AA263" s="43" t="str">
        <f>VLOOKUP(J263, sku!B:C, 2, FALSE)</f>
        <v>Higicouro 500ml</v>
      </c>
      <c r="AB263" s="45" t="str">
        <f>VLOOKUP(J263, sku!B:BM, 64, FALSE)</f>
        <v>Revenda</v>
      </c>
      <c r="AC263" s="45" t="str">
        <f>LEFT(pedidos[[#This Row],[SKU]],3)</f>
        <v>VX2</v>
      </c>
      <c r="AD263" s="36" t="str" cm="1">
        <f t="array" aca="1" ref="AD263" ca="1">IFERROR(
  INDEX(
    montadora[Montadora],
    MATCH(TRUE,LEFT(J687,NÚCARACT(montadora[SKU Parcial]))=montadora[SKU Parcial],0)
  ),
  ""
)</f>
        <v/>
      </c>
    </row>
    <row r="264" spans="1:30" x14ac:dyDescent="0.25">
      <c r="A264" s="42" t="s">
        <v>8868</v>
      </c>
      <c r="B264" s="42"/>
      <c r="C264" s="42"/>
      <c r="D264" s="42"/>
      <c r="E264" s="42">
        <v>23998031715</v>
      </c>
      <c r="F264" s="42" t="s">
        <v>8357</v>
      </c>
      <c r="G264" s="42" t="s">
        <v>11227</v>
      </c>
      <c r="H264" s="12"/>
      <c r="I264" s="42"/>
      <c r="J264" s="42" t="s">
        <v>3181</v>
      </c>
      <c r="K264" s="14">
        <v>45793</v>
      </c>
      <c r="L264" s="12" t="s">
        <v>8443</v>
      </c>
      <c r="M264" s="44">
        <v>25.8</v>
      </c>
      <c r="N264" s="12">
        <v>1</v>
      </c>
      <c r="O264" s="44">
        <v>25.8</v>
      </c>
      <c r="P264" s="44">
        <v>12.6</v>
      </c>
      <c r="Q264" s="44">
        <v>1.96</v>
      </c>
      <c r="R264" s="44">
        <v>9.68</v>
      </c>
      <c r="S264" s="44">
        <v>0</v>
      </c>
      <c r="T264" s="44">
        <v>0</v>
      </c>
      <c r="U264" s="44">
        <v>1.56</v>
      </c>
      <c r="V264" s="18">
        <v>6.0299999999999999E-2</v>
      </c>
      <c r="W264" s="42" t="s">
        <v>34</v>
      </c>
      <c r="X264" s="43"/>
      <c r="Y264" s="43"/>
      <c r="Z264" s="43" t="s">
        <v>8442</v>
      </c>
      <c r="AA264" s="43" t="str">
        <f>VLOOKUP(J264, sku!B:C, 2, FALSE)</f>
        <v>Higicouro 500ml</v>
      </c>
      <c r="AB264" s="45" t="str">
        <f>VLOOKUP(J264, sku!B:BM, 64, FALSE)</f>
        <v>Revenda</v>
      </c>
      <c r="AC264" s="45" t="str">
        <f>LEFT(pedidos[[#This Row],[SKU]],3)</f>
        <v>VX2</v>
      </c>
      <c r="AD264" s="36" t="str" cm="1">
        <f t="array" aca="1" ref="AD264" ca="1">IFERROR(
  INDEX(
    montadora[Montadora],
    MATCH(TRUE,LEFT(J688,NÚCARACT(montadora[SKU Parcial]))=montadora[SKU Parcial],0)
  ),
  ""
)</f>
        <v/>
      </c>
    </row>
    <row r="265" spans="1:30" x14ac:dyDescent="0.25">
      <c r="A265" s="42" t="s">
        <v>8841</v>
      </c>
      <c r="B265" s="42"/>
      <c r="C265" s="42"/>
      <c r="D265" s="42"/>
      <c r="E265" s="42">
        <v>23998031715</v>
      </c>
      <c r="F265" s="42" t="s">
        <v>8357</v>
      </c>
      <c r="G265" s="42" t="s">
        <v>11227</v>
      </c>
      <c r="H265" s="12"/>
      <c r="I265" s="42"/>
      <c r="J265" s="42" t="s">
        <v>3181</v>
      </c>
      <c r="K265" s="14">
        <v>45806</v>
      </c>
      <c r="L265" s="12" t="s">
        <v>8443</v>
      </c>
      <c r="M265" s="44">
        <v>25.8</v>
      </c>
      <c r="N265" s="12">
        <v>1</v>
      </c>
      <c r="O265" s="44">
        <v>27.8</v>
      </c>
      <c r="P265" s="44">
        <v>12.6</v>
      </c>
      <c r="Q265" s="44">
        <v>1.96</v>
      </c>
      <c r="R265" s="44">
        <v>10.52</v>
      </c>
      <c r="S265" s="44">
        <v>2</v>
      </c>
      <c r="T265" s="44">
        <v>0</v>
      </c>
      <c r="U265" s="44">
        <v>0.72</v>
      </c>
      <c r="V265" s="18">
        <v>2.7799999999999998E-2</v>
      </c>
      <c r="W265" s="42" t="s">
        <v>34</v>
      </c>
      <c r="X265" s="43"/>
      <c r="Y265" s="43"/>
      <c r="Z265" s="43" t="s">
        <v>8442</v>
      </c>
      <c r="AA265" s="43" t="str">
        <f>VLOOKUP(J265, sku!B:C, 2, FALSE)</f>
        <v>Higicouro 500ml</v>
      </c>
      <c r="AB265" s="45" t="str">
        <f>VLOOKUP(J265, sku!B:BM, 64, FALSE)</f>
        <v>Revenda</v>
      </c>
      <c r="AC265" s="45" t="str">
        <f>LEFT(pedidos[[#This Row],[SKU]],3)</f>
        <v>VX2</v>
      </c>
      <c r="AD265" s="36" t="str" cm="1">
        <f t="array" aca="1" ref="AD265" ca="1">IFERROR(
  INDEX(
    montadora[Montadora],
    MATCH(TRUE,LEFT(J689,NÚCARACT(montadora[SKU Parcial]))=montadora[SKU Parcial],0)
  ),
  ""
)</f>
        <v/>
      </c>
    </row>
    <row r="266" spans="1:30" x14ac:dyDescent="0.25">
      <c r="A266" s="42" t="s">
        <v>9256</v>
      </c>
      <c r="B266" s="42">
        <v>22098178414</v>
      </c>
      <c r="C266" s="42"/>
      <c r="D266" s="42"/>
      <c r="E266" s="42"/>
      <c r="F266" s="42" t="s">
        <v>8357</v>
      </c>
      <c r="G266" s="42" t="s">
        <v>11228</v>
      </c>
      <c r="H266" s="12"/>
      <c r="I266" s="42"/>
      <c r="J266" s="42" t="s">
        <v>3181</v>
      </c>
      <c r="K266" s="14">
        <v>45806</v>
      </c>
      <c r="L266" s="12" t="s">
        <v>8443</v>
      </c>
      <c r="M266" s="44">
        <v>24.8</v>
      </c>
      <c r="N266" s="12">
        <v>1</v>
      </c>
      <c r="O266" s="44">
        <v>24.8</v>
      </c>
      <c r="P266" s="44">
        <v>12.6</v>
      </c>
      <c r="Q266" s="44">
        <v>0.84</v>
      </c>
      <c r="R266" s="44">
        <v>8.9600000000000009</v>
      </c>
      <c r="S266" s="44">
        <v>0</v>
      </c>
      <c r="T266" s="44">
        <v>0</v>
      </c>
      <c r="U266" s="44">
        <v>2.4</v>
      </c>
      <c r="V266" s="18">
        <v>0</v>
      </c>
      <c r="W266" s="42" t="s">
        <v>34</v>
      </c>
      <c r="X266" s="43"/>
      <c r="Y266" s="43"/>
      <c r="Z266" s="43" t="s">
        <v>8442</v>
      </c>
      <c r="AA266" s="43" t="str">
        <f>VLOOKUP(J266, sku!B:C, 2, FALSE)</f>
        <v>Higicouro 500ml</v>
      </c>
      <c r="AB266" s="45" t="str">
        <f>VLOOKUP(J266, sku!B:BM, 64, FALSE)</f>
        <v>Revenda</v>
      </c>
      <c r="AC266" s="45" t="str">
        <f>LEFT(pedidos[[#This Row],[SKU]],3)</f>
        <v>VX2</v>
      </c>
      <c r="AD266" s="36" t="str" cm="1">
        <f t="array" aca="1" ref="AD266" ca="1">IFERROR(
  INDEX(
    montadora[Montadora],
    MATCH(TRUE,LEFT(J690,NÚCARACT(montadora[SKU Parcial]))=montadora[SKU Parcial],0)
  ),
  ""
)</f>
        <v/>
      </c>
    </row>
    <row r="267" spans="1:30" x14ac:dyDescent="0.25">
      <c r="A267" s="42" t="s">
        <v>9375</v>
      </c>
      <c r="B267" s="42">
        <v>22098178414</v>
      </c>
      <c r="C267" s="42"/>
      <c r="D267" s="42"/>
      <c r="E267" s="42"/>
      <c r="F267" s="42" t="s">
        <v>8357</v>
      </c>
      <c r="G267" s="42" t="s">
        <v>11228</v>
      </c>
      <c r="H267" s="12"/>
      <c r="I267" s="42"/>
      <c r="J267" s="42" t="s">
        <v>3181</v>
      </c>
      <c r="K267" s="14">
        <v>45798</v>
      </c>
      <c r="L267" s="12" t="s">
        <v>8443</v>
      </c>
      <c r="M267" s="44">
        <v>24.8</v>
      </c>
      <c r="N267" s="12">
        <v>1</v>
      </c>
      <c r="O267" s="44">
        <v>24.8</v>
      </c>
      <c r="P267" s="44">
        <v>12.6</v>
      </c>
      <c r="Q267" s="44">
        <v>0.84</v>
      </c>
      <c r="R267" s="44">
        <v>6.66</v>
      </c>
      <c r="S267" s="44">
        <v>0</v>
      </c>
      <c r="T267" s="44">
        <v>0</v>
      </c>
      <c r="U267" s="44">
        <v>4.7</v>
      </c>
      <c r="V267" s="18">
        <v>0</v>
      </c>
      <c r="W267" s="42" t="s">
        <v>34</v>
      </c>
      <c r="X267" s="43"/>
      <c r="Y267" s="43"/>
      <c r="Z267" s="43" t="s">
        <v>8442</v>
      </c>
      <c r="AA267" s="43" t="str">
        <f>VLOOKUP(J267, sku!B:C, 2, FALSE)</f>
        <v>Higicouro 500ml</v>
      </c>
      <c r="AB267" s="45" t="str">
        <f>VLOOKUP(J267, sku!B:BM, 64, FALSE)</f>
        <v>Revenda</v>
      </c>
      <c r="AC267" s="45" t="str">
        <f>LEFT(pedidos[[#This Row],[SKU]],3)</f>
        <v>VX2</v>
      </c>
      <c r="AD267" s="36" t="str" cm="1">
        <f t="array" aca="1" ref="AD267" ca="1">IFERROR(
  INDEX(
    montadora[Montadora],
    MATCH(TRUE,LEFT(#REF!,NÚCARACT(montadora[SKU Parcial]))=montadora[SKU Parcial],0)
  ),
  ""
)</f>
        <v/>
      </c>
    </row>
    <row r="268" spans="1:30" x14ac:dyDescent="0.25">
      <c r="A268" s="42" t="s">
        <v>9457</v>
      </c>
      <c r="B268" s="42">
        <v>22298173300</v>
      </c>
      <c r="C268" s="42"/>
      <c r="D268" s="42"/>
      <c r="E268" s="42"/>
      <c r="F268" s="42" t="s">
        <v>8356</v>
      </c>
      <c r="G268" s="42" t="s">
        <v>11228</v>
      </c>
      <c r="H268" s="12"/>
      <c r="I268" s="42"/>
      <c r="J268" s="42" t="s">
        <v>8421</v>
      </c>
      <c r="K268" s="14">
        <v>45795</v>
      </c>
      <c r="L268" s="12" t="s">
        <v>8443</v>
      </c>
      <c r="M268" s="44">
        <v>27.8</v>
      </c>
      <c r="N268" s="12">
        <v>1</v>
      </c>
      <c r="O268" s="44">
        <v>27.8</v>
      </c>
      <c r="P268" s="44">
        <v>12.6</v>
      </c>
      <c r="Q268" s="44">
        <v>0.94</v>
      </c>
      <c r="R268" s="44">
        <v>9.56</v>
      </c>
      <c r="S268" s="44">
        <v>0</v>
      </c>
      <c r="T268" s="44">
        <v>0</v>
      </c>
      <c r="U268" s="44">
        <v>4.7</v>
      </c>
      <c r="V268" s="18">
        <v>0</v>
      </c>
      <c r="W268" s="42" t="s">
        <v>34</v>
      </c>
      <c r="X268" s="43"/>
      <c r="Y268" s="43"/>
      <c r="Z268" s="43" t="s">
        <v>8442</v>
      </c>
      <c r="AA268" s="43" t="str">
        <f>VLOOKUP(J268, sku!B:C, 2, FALSE)</f>
        <v>Sanitizante Fresh 1,5l</v>
      </c>
      <c r="AB268" s="45" t="str">
        <f>VLOOKUP(J268, sku!B:BM, 64, FALSE)</f>
        <v>Revenda</v>
      </c>
      <c r="AC268" s="45" t="str">
        <f>LEFT(pedidos[[#This Row],[SKU]],3)</f>
        <v>VT2</v>
      </c>
      <c r="AD268" s="36" t="str" cm="1">
        <f t="array" aca="1" ref="AD268" ca="1">IFERROR(
  INDEX(
    montadora[Montadora],
    MATCH(TRUE,LEFT(#REF!,NÚCARACT(montadora[SKU Parcial]))=montadora[SKU Parcial],0)
  ),
  ""
)</f>
        <v/>
      </c>
    </row>
    <row r="269" spans="1:30" x14ac:dyDescent="0.25">
      <c r="A269" s="42" t="s">
        <v>9475</v>
      </c>
      <c r="B269" s="42">
        <v>22298173300</v>
      </c>
      <c r="C269" s="42"/>
      <c r="D269" s="42"/>
      <c r="E269" s="42"/>
      <c r="F269" s="42" t="s">
        <v>8356</v>
      </c>
      <c r="G269" s="42" t="s">
        <v>11228</v>
      </c>
      <c r="H269" s="12"/>
      <c r="I269" s="42"/>
      <c r="J269" s="42" t="s">
        <v>8421</v>
      </c>
      <c r="K269" s="14">
        <v>45794</v>
      </c>
      <c r="L269" s="12" t="s">
        <v>8443</v>
      </c>
      <c r="M269" s="44">
        <v>27.8</v>
      </c>
      <c r="N269" s="12">
        <v>1</v>
      </c>
      <c r="O269" s="44">
        <v>27.8</v>
      </c>
      <c r="P269" s="44">
        <v>12.6</v>
      </c>
      <c r="Q269" s="44">
        <v>0.94</v>
      </c>
      <c r="R269" s="44">
        <v>9.56</v>
      </c>
      <c r="S269" s="44">
        <v>0</v>
      </c>
      <c r="T269" s="44">
        <v>0</v>
      </c>
      <c r="U269" s="44">
        <v>4.7</v>
      </c>
      <c r="V269" s="18">
        <v>0</v>
      </c>
      <c r="W269" s="42" t="s">
        <v>34</v>
      </c>
      <c r="X269" s="43"/>
      <c r="Y269" s="43"/>
      <c r="Z269" s="43" t="s">
        <v>8442</v>
      </c>
      <c r="AA269" s="43" t="str">
        <f>VLOOKUP(J269, sku!B:C, 2, FALSE)</f>
        <v>Sanitizante Fresh 1,5l</v>
      </c>
      <c r="AB269" s="45" t="str">
        <f>VLOOKUP(J269, sku!B:BM, 64, FALSE)</f>
        <v>Revenda</v>
      </c>
      <c r="AC269" s="45" t="str">
        <f>LEFT(pedidos[[#This Row],[SKU]],3)</f>
        <v>VT2</v>
      </c>
      <c r="AD269" s="36" t="str" cm="1">
        <f t="array" aca="1" ref="AD269" ca="1">IFERROR(
  INDEX(
    montadora[Montadora],
    MATCH(TRUE,LEFT(J691,NÚCARACT(montadora[SKU Parcial]))=montadora[SKU Parcial],0)
  ),
  ""
)</f>
        <v/>
      </c>
    </row>
    <row r="270" spans="1:30" x14ac:dyDescent="0.25">
      <c r="A270" s="42" t="s">
        <v>9495</v>
      </c>
      <c r="B270" s="42">
        <v>22298173300</v>
      </c>
      <c r="C270" s="42"/>
      <c r="D270" s="42"/>
      <c r="E270" s="42"/>
      <c r="F270" s="42" t="s">
        <v>8356</v>
      </c>
      <c r="G270" s="42" t="s">
        <v>11228</v>
      </c>
      <c r="H270" s="12"/>
      <c r="I270" s="42"/>
      <c r="J270" s="42" t="s">
        <v>8421</v>
      </c>
      <c r="K270" s="14">
        <v>45793</v>
      </c>
      <c r="L270" s="12" t="s">
        <v>8443</v>
      </c>
      <c r="M270" s="44">
        <v>27.8</v>
      </c>
      <c r="N270" s="12">
        <v>1</v>
      </c>
      <c r="O270" s="44">
        <v>27.8</v>
      </c>
      <c r="P270" s="44">
        <v>12.6</v>
      </c>
      <c r="Q270" s="44">
        <v>0.94</v>
      </c>
      <c r="R270" s="44">
        <v>9.56</v>
      </c>
      <c r="S270" s="44">
        <v>0</v>
      </c>
      <c r="T270" s="44">
        <v>0</v>
      </c>
      <c r="U270" s="44">
        <v>4.7</v>
      </c>
      <c r="V270" s="18">
        <v>0</v>
      </c>
      <c r="W270" s="42" t="s">
        <v>34</v>
      </c>
      <c r="X270" s="43"/>
      <c r="Y270" s="43"/>
      <c r="Z270" s="43" t="s">
        <v>8442</v>
      </c>
      <c r="AA270" s="43" t="str">
        <f>VLOOKUP(J270, sku!B:C, 2, FALSE)</f>
        <v>Sanitizante Fresh 1,5l</v>
      </c>
      <c r="AB270" s="45" t="str">
        <f>VLOOKUP(J270, sku!B:BM, 64, FALSE)</f>
        <v>Revenda</v>
      </c>
      <c r="AC270" s="45" t="str">
        <f>LEFT(pedidos[[#This Row],[SKU]],3)</f>
        <v>VT2</v>
      </c>
      <c r="AD270" s="36" t="str" cm="1">
        <f t="array" aca="1" ref="AD270" ca="1">IFERROR(
  INDEX(
    montadora[Montadora],
    MATCH(TRUE,LEFT(#REF!,NÚCARACT(montadora[SKU Parcial]))=montadora[SKU Parcial],0)
  ),
  ""
)</f>
        <v/>
      </c>
    </row>
    <row r="271" spans="1:30" x14ac:dyDescent="0.25">
      <c r="A271" s="42" t="s">
        <v>9591</v>
      </c>
      <c r="B271" s="42">
        <v>22298173300</v>
      </c>
      <c r="C271" s="42"/>
      <c r="D271" s="42"/>
      <c r="E271" s="42"/>
      <c r="F271" s="42" t="s">
        <v>8356</v>
      </c>
      <c r="G271" s="42" t="s">
        <v>11228</v>
      </c>
      <c r="H271" s="12"/>
      <c r="I271" s="42"/>
      <c r="J271" s="42" t="s">
        <v>8421</v>
      </c>
      <c r="K271" s="14">
        <v>45790</v>
      </c>
      <c r="L271" s="12" t="s">
        <v>8443</v>
      </c>
      <c r="M271" s="44">
        <v>27.8</v>
      </c>
      <c r="N271" s="12">
        <v>1</v>
      </c>
      <c r="O271" s="44">
        <v>27.8</v>
      </c>
      <c r="P271" s="44">
        <v>12.6</v>
      </c>
      <c r="Q271" s="44">
        <v>0.94</v>
      </c>
      <c r="R271" s="44">
        <v>9.56</v>
      </c>
      <c r="S271" s="44">
        <v>0</v>
      </c>
      <c r="T271" s="44">
        <v>0</v>
      </c>
      <c r="U271" s="44">
        <v>4.7</v>
      </c>
      <c r="V271" s="18">
        <v>0</v>
      </c>
      <c r="W271" s="42" t="s">
        <v>34</v>
      </c>
      <c r="X271" s="43"/>
      <c r="Y271" s="43"/>
      <c r="Z271" s="43" t="s">
        <v>8442</v>
      </c>
      <c r="AA271" s="43" t="str">
        <f>VLOOKUP(J271, sku!B:C, 2, FALSE)</f>
        <v>Sanitizante Fresh 1,5l</v>
      </c>
      <c r="AB271" s="45" t="str">
        <f>VLOOKUP(J271, sku!B:BM, 64, FALSE)</f>
        <v>Revenda</v>
      </c>
      <c r="AC271" s="45" t="str">
        <f>LEFT(pedidos[[#This Row],[SKU]],3)</f>
        <v>VT2</v>
      </c>
      <c r="AD271" s="36" t="str" cm="1">
        <f t="array" aca="1" ref="AD271" ca="1">IFERROR(
  INDEX(
    montadora[Montadora],
    MATCH(TRUE,LEFT(J692,NÚCARACT(montadora[SKU Parcial]))=montadora[SKU Parcial],0)
  ),
  ""
)</f>
        <v/>
      </c>
    </row>
    <row r="272" spans="1:30" x14ac:dyDescent="0.25">
      <c r="A272" s="42" t="s">
        <v>9593</v>
      </c>
      <c r="B272" s="42">
        <v>22098178414</v>
      </c>
      <c r="C272" s="42"/>
      <c r="D272" s="42"/>
      <c r="E272" s="42"/>
      <c r="F272" s="42" t="s">
        <v>8357</v>
      </c>
      <c r="G272" s="42" t="s">
        <v>11228</v>
      </c>
      <c r="H272" s="12"/>
      <c r="I272" s="42"/>
      <c r="J272" s="42" t="s">
        <v>3181</v>
      </c>
      <c r="K272" s="14">
        <v>45790</v>
      </c>
      <c r="L272" s="12" t="s">
        <v>8443</v>
      </c>
      <c r="M272" s="44">
        <v>24.8</v>
      </c>
      <c r="N272" s="12">
        <v>1</v>
      </c>
      <c r="O272" s="44">
        <v>32.04</v>
      </c>
      <c r="P272" s="44">
        <v>12.6</v>
      </c>
      <c r="Q272" s="44">
        <v>0.84</v>
      </c>
      <c r="R272" s="44">
        <v>8.9600000000000009</v>
      </c>
      <c r="S272" s="44">
        <v>7.24</v>
      </c>
      <c r="T272" s="44">
        <v>0</v>
      </c>
      <c r="U272" s="44">
        <v>2.4</v>
      </c>
      <c r="V272" s="18">
        <v>0</v>
      </c>
      <c r="W272" s="42" t="s">
        <v>34</v>
      </c>
      <c r="X272" s="43"/>
      <c r="Y272" s="43"/>
      <c r="Z272" s="43" t="s">
        <v>8442</v>
      </c>
      <c r="AA272" s="43" t="str">
        <f>VLOOKUP(J272, sku!B:C, 2, FALSE)</f>
        <v>Higicouro 500ml</v>
      </c>
      <c r="AB272" s="45" t="str">
        <f>VLOOKUP(J272, sku!B:BM, 64, FALSE)</f>
        <v>Revenda</v>
      </c>
      <c r="AC272" s="45" t="str">
        <f>LEFT(pedidos[[#This Row],[SKU]],3)</f>
        <v>VX2</v>
      </c>
      <c r="AD272" s="36" t="str" cm="1">
        <f t="array" aca="1" ref="AD272" ca="1">IFERROR(
  INDEX(
    montadora[Montadora],
    MATCH(TRUE,LEFT(J693,NÚCARACT(montadora[SKU Parcial]))=montadora[SKU Parcial],0)
  ),
  ""
)</f>
        <v/>
      </c>
    </row>
    <row r="273" spans="1:30" x14ac:dyDescent="0.25">
      <c r="A273" s="42" t="s">
        <v>9687</v>
      </c>
      <c r="B273" s="42">
        <v>22098178414</v>
      </c>
      <c r="C273" s="42"/>
      <c r="D273" s="42"/>
      <c r="E273" s="42"/>
      <c r="F273" s="42" t="s">
        <v>8357</v>
      </c>
      <c r="G273" s="42" t="s">
        <v>11228</v>
      </c>
      <c r="H273" s="12"/>
      <c r="I273" s="42"/>
      <c r="J273" s="42" t="s">
        <v>3181</v>
      </c>
      <c r="K273" s="14">
        <v>45787</v>
      </c>
      <c r="L273" s="12" t="s">
        <v>8443</v>
      </c>
      <c r="M273" s="44">
        <v>24.8</v>
      </c>
      <c r="N273" s="12">
        <v>1</v>
      </c>
      <c r="O273" s="44">
        <v>24.8</v>
      </c>
      <c r="P273" s="44">
        <v>12.6</v>
      </c>
      <c r="Q273" s="44">
        <v>0.84</v>
      </c>
      <c r="R273" s="44">
        <v>8.91</v>
      </c>
      <c r="S273" s="44">
        <v>0</v>
      </c>
      <c r="T273" s="44">
        <v>0</v>
      </c>
      <c r="U273" s="44">
        <v>2.2000000000000002</v>
      </c>
      <c r="V273" s="18">
        <v>0</v>
      </c>
      <c r="W273" s="42" t="s">
        <v>34</v>
      </c>
      <c r="X273" s="43"/>
      <c r="Y273" s="43"/>
      <c r="Z273" s="43" t="s">
        <v>8442</v>
      </c>
      <c r="AA273" s="43" t="str">
        <f>VLOOKUP(J273, sku!B:C, 2, FALSE)</f>
        <v>Higicouro 500ml</v>
      </c>
      <c r="AB273" s="45" t="str">
        <f>VLOOKUP(J273, sku!B:BM, 64, FALSE)</f>
        <v>Revenda</v>
      </c>
      <c r="AC273" s="45" t="str">
        <f>LEFT(pedidos[[#This Row],[SKU]],3)</f>
        <v>VX2</v>
      </c>
      <c r="AD273" s="36" t="str" cm="1">
        <f t="array" aca="1" ref="AD273" ca="1">IFERROR(
  INDEX(
    montadora[Montadora],
    MATCH(TRUE,LEFT(J694,NÚCARACT(montadora[SKU Parcial]))=montadora[SKU Parcial],0)
  ),
  ""
)</f>
        <v/>
      </c>
    </row>
    <row r="274" spans="1:30" x14ac:dyDescent="0.25">
      <c r="A274" s="42" t="s">
        <v>9697</v>
      </c>
      <c r="B274" s="42">
        <v>22298173300</v>
      </c>
      <c r="C274" s="42"/>
      <c r="D274" s="42"/>
      <c r="E274" s="42"/>
      <c r="F274" s="42" t="s">
        <v>8356</v>
      </c>
      <c r="G274" s="42" t="s">
        <v>11228</v>
      </c>
      <c r="H274" s="12"/>
      <c r="I274" s="42"/>
      <c r="J274" s="42" t="s">
        <v>8421</v>
      </c>
      <c r="K274" s="14">
        <v>45786</v>
      </c>
      <c r="L274" s="12" t="s">
        <v>8443</v>
      </c>
      <c r="M274" s="44">
        <v>27.8</v>
      </c>
      <c r="N274" s="12">
        <v>1</v>
      </c>
      <c r="O274" s="44">
        <v>38.630000000000003</v>
      </c>
      <c r="P274" s="44">
        <v>12.6</v>
      </c>
      <c r="Q274" s="44">
        <v>0.94</v>
      </c>
      <c r="R274" s="44">
        <v>9.5</v>
      </c>
      <c r="S274" s="44">
        <v>10.83</v>
      </c>
      <c r="T274" s="44">
        <v>0</v>
      </c>
      <c r="U274" s="44">
        <v>4.4800000000000004</v>
      </c>
      <c r="V274" s="18">
        <v>0</v>
      </c>
      <c r="W274" s="42" t="s">
        <v>34</v>
      </c>
      <c r="X274" s="43"/>
      <c r="Y274" s="43"/>
      <c r="Z274" s="43" t="s">
        <v>8442</v>
      </c>
      <c r="AA274" s="43" t="str">
        <f>VLOOKUP(J274, sku!B:C, 2, FALSE)</f>
        <v>Sanitizante Fresh 1,5l</v>
      </c>
      <c r="AB274" s="45" t="str">
        <f>VLOOKUP(J274, sku!B:BM, 64, FALSE)</f>
        <v>Revenda</v>
      </c>
      <c r="AC274" s="45" t="str">
        <f>LEFT(pedidos[[#This Row],[SKU]],3)</f>
        <v>VT2</v>
      </c>
      <c r="AD274" s="36" t="str" cm="1">
        <f t="array" aca="1" ref="AD274" ca="1">IFERROR(
  INDEX(
    montadora[Montadora],
    MATCH(TRUE,LEFT(#REF!,NÚCARACT(montadora[SKU Parcial]))=montadora[SKU Parcial],0)
  ),
  ""
)</f>
        <v/>
      </c>
    </row>
    <row r="275" spans="1:30" x14ac:dyDescent="0.25">
      <c r="A275" s="42" t="s">
        <v>9700</v>
      </c>
      <c r="B275" s="42">
        <v>22298173300</v>
      </c>
      <c r="C275" s="42"/>
      <c r="D275" s="42"/>
      <c r="E275" s="42"/>
      <c r="F275" s="42" t="s">
        <v>8356</v>
      </c>
      <c r="G275" s="42" t="s">
        <v>11228</v>
      </c>
      <c r="H275" s="12"/>
      <c r="I275" s="42"/>
      <c r="J275" s="42" t="s">
        <v>8421</v>
      </c>
      <c r="K275" s="14">
        <v>45786</v>
      </c>
      <c r="L275" s="12" t="s">
        <v>8443</v>
      </c>
      <c r="M275" s="44">
        <v>27.8</v>
      </c>
      <c r="N275" s="12">
        <v>1</v>
      </c>
      <c r="O275" s="44">
        <v>27.8</v>
      </c>
      <c r="P275" s="44">
        <v>12.6</v>
      </c>
      <c r="Q275" s="44">
        <v>0.94</v>
      </c>
      <c r="R275" s="44">
        <v>9.5</v>
      </c>
      <c r="S275" s="44">
        <v>0</v>
      </c>
      <c r="T275" s="44">
        <v>0</v>
      </c>
      <c r="U275" s="44">
        <v>4.4800000000000004</v>
      </c>
      <c r="V275" s="18">
        <v>0</v>
      </c>
      <c r="W275" s="42" t="s">
        <v>34</v>
      </c>
      <c r="X275" s="43"/>
      <c r="Y275" s="43"/>
      <c r="Z275" s="43" t="s">
        <v>8442</v>
      </c>
      <c r="AA275" s="43" t="str">
        <f>VLOOKUP(J275, sku!B:C, 2, FALSE)</f>
        <v>Sanitizante Fresh 1,5l</v>
      </c>
      <c r="AB275" s="45" t="str">
        <f>VLOOKUP(J275, sku!B:BM, 64, FALSE)</f>
        <v>Revenda</v>
      </c>
      <c r="AC275" s="45" t="str">
        <f>LEFT(pedidos[[#This Row],[SKU]],3)</f>
        <v>VT2</v>
      </c>
      <c r="AD275" s="36" t="str" cm="1">
        <f t="array" aca="1" ref="AD275" ca="1">IFERROR(
  INDEX(
    montadora[Montadora],
    MATCH(TRUE,LEFT(#REF!,NÚCARACT(montadora[SKU Parcial]))=montadora[SKU Parcial],0)
  ),
  ""
)</f>
        <v/>
      </c>
    </row>
    <row r="276" spans="1:30" x14ac:dyDescent="0.25">
      <c r="A276" s="42" t="s">
        <v>9703</v>
      </c>
      <c r="B276" s="42">
        <v>22298173300</v>
      </c>
      <c r="C276" s="42"/>
      <c r="D276" s="42"/>
      <c r="E276" s="42"/>
      <c r="F276" s="42" t="s">
        <v>8356</v>
      </c>
      <c r="G276" s="42" t="s">
        <v>11228</v>
      </c>
      <c r="H276" s="12"/>
      <c r="I276" s="42"/>
      <c r="J276" s="42" t="s">
        <v>8421</v>
      </c>
      <c r="K276" s="14">
        <v>45786</v>
      </c>
      <c r="L276" s="12" t="s">
        <v>8443</v>
      </c>
      <c r="M276" s="44">
        <v>27.8</v>
      </c>
      <c r="N276" s="12">
        <v>1</v>
      </c>
      <c r="O276" s="44">
        <v>29.12</v>
      </c>
      <c r="P276" s="44">
        <v>12.6</v>
      </c>
      <c r="Q276" s="44">
        <v>0.94</v>
      </c>
      <c r="R276" s="44">
        <v>9.3699999999999992</v>
      </c>
      <c r="S276" s="44">
        <v>1.32</v>
      </c>
      <c r="T276" s="44">
        <v>0</v>
      </c>
      <c r="U276" s="44">
        <v>4.6100000000000003</v>
      </c>
      <c r="V276" s="18">
        <v>0</v>
      </c>
      <c r="W276" s="42" t="s">
        <v>34</v>
      </c>
      <c r="X276" s="43"/>
      <c r="Y276" s="43"/>
      <c r="Z276" s="43" t="s">
        <v>8442</v>
      </c>
      <c r="AA276" s="43" t="str">
        <f>VLOOKUP(J276, sku!B:C, 2, FALSE)</f>
        <v>Sanitizante Fresh 1,5l</v>
      </c>
      <c r="AB276" s="45" t="str">
        <f>VLOOKUP(J276, sku!B:BM, 64, FALSE)</f>
        <v>Revenda</v>
      </c>
      <c r="AC276" s="45" t="str">
        <f>LEFT(pedidos[[#This Row],[SKU]],3)</f>
        <v>VT2</v>
      </c>
      <c r="AD276" s="36" t="str" cm="1">
        <f t="array" aca="1" ref="AD276" ca="1">IFERROR(
  INDEX(
    montadora[Montadora],
    MATCH(TRUE,LEFT(J695,NÚCARACT(montadora[SKU Parcial]))=montadora[SKU Parcial],0)
  ),
  ""
)</f>
        <v/>
      </c>
    </row>
    <row r="277" spans="1:30" x14ac:dyDescent="0.25">
      <c r="A277" s="42" t="s">
        <v>9711</v>
      </c>
      <c r="B277" s="42">
        <v>22298173300</v>
      </c>
      <c r="C277" s="42"/>
      <c r="D277" s="42"/>
      <c r="E277" s="42"/>
      <c r="F277" s="42" t="s">
        <v>8356</v>
      </c>
      <c r="G277" s="42" t="s">
        <v>11228</v>
      </c>
      <c r="H277" s="12"/>
      <c r="I277" s="42"/>
      <c r="J277" s="42" t="s">
        <v>8421</v>
      </c>
      <c r="K277" s="14">
        <v>45785</v>
      </c>
      <c r="L277" s="12" t="s">
        <v>8443</v>
      </c>
      <c r="M277" s="44">
        <v>27.8</v>
      </c>
      <c r="N277" s="12">
        <v>1</v>
      </c>
      <c r="O277" s="44">
        <v>27.8</v>
      </c>
      <c r="P277" s="44">
        <v>12.6</v>
      </c>
      <c r="Q277" s="44">
        <v>0.94</v>
      </c>
      <c r="R277" s="44">
        <v>9.51</v>
      </c>
      <c r="S277" s="44">
        <v>0</v>
      </c>
      <c r="T277" s="44">
        <v>0</v>
      </c>
      <c r="U277" s="44">
        <v>4.47</v>
      </c>
      <c r="V277" s="18">
        <v>0</v>
      </c>
      <c r="W277" s="42" t="s">
        <v>34</v>
      </c>
      <c r="X277" s="43"/>
      <c r="Y277" s="43"/>
      <c r="Z277" s="43" t="s">
        <v>8442</v>
      </c>
      <c r="AA277" s="43" t="str">
        <f>VLOOKUP(J277, sku!B:C, 2, FALSE)</f>
        <v>Sanitizante Fresh 1,5l</v>
      </c>
      <c r="AB277" s="45" t="str">
        <f>VLOOKUP(J277, sku!B:BM, 64, FALSE)</f>
        <v>Revenda</v>
      </c>
      <c r="AC277" s="45" t="str">
        <f>LEFT(pedidos[[#This Row],[SKU]],3)</f>
        <v>VT2</v>
      </c>
      <c r="AD277" s="36" t="str" cm="1">
        <f t="array" aca="1" ref="AD277" ca="1">IFERROR(
  INDEX(
    montadora[Montadora],
    MATCH(TRUE,LEFT(J696,NÚCARACT(montadora[SKU Parcial]))=montadora[SKU Parcial],0)
  ),
  ""
)</f>
        <v/>
      </c>
    </row>
    <row r="278" spans="1:30" x14ac:dyDescent="0.25">
      <c r="A278" s="42" t="s">
        <v>9729</v>
      </c>
      <c r="B278" s="42">
        <v>22298173300</v>
      </c>
      <c r="C278" s="42"/>
      <c r="D278" s="42"/>
      <c r="E278" s="42"/>
      <c r="F278" s="42" t="s">
        <v>8356</v>
      </c>
      <c r="G278" s="42" t="s">
        <v>11228</v>
      </c>
      <c r="H278" s="12"/>
      <c r="I278" s="42"/>
      <c r="J278" s="42" t="s">
        <v>8421</v>
      </c>
      <c r="K278" s="14">
        <v>45785</v>
      </c>
      <c r="L278" s="12" t="s">
        <v>8443</v>
      </c>
      <c r="M278" s="44">
        <v>27.8</v>
      </c>
      <c r="N278" s="12">
        <v>1</v>
      </c>
      <c r="O278" s="44">
        <v>27.8</v>
      </c>
      <c r="P278" s="44">
        <v>12.6</v>
      </c>
      <c r="Q278" s="44">
        <v>0.94</v>
      </c>
      <c r="R278" s="44">
        <v>9.51</v>
      </c>
      <c r="S278" s="44">
        <v>0</v>
      </c>
      <c r="T278" s="44">
        <v>0</v>
      </c>
      <c r="U278" s="44">
        <v>4.47</v>
      </c>
      <c r="V278" s="18">
        <v>0</v>
      </c>
      <c r="W278" s="42" t="s">
        <v>34</v>
      </c>
      <c r="X278" s="43"/>
      <c r="Y278" s="43"/>
      <c r="Z278" s="43" t="s">
        <v>8442</v>
      </c>
      <c r="AA278" s="43" t="str">
        <f>VLOOKUP(J278, sku!B:C, 2, FALSE)</f>
        <v>Sanitizante Fresh 1,5l</v>
      </c>
      <c r="AB278" s="45" t="str">
        <f>VLOOKUP(J278, sku!B:BM, 64, FALSE)</f>
        <v>Revenda</v>
      </c>
      <c r="AC278" s="45" t="str">
        <f>LEFT(pedidos[[#This Row],[SKU]],3)</f>
        <v>VT2</v>
      </c>
      <c r="AD278" s="36" t="str" cm="1">
        <f t="array" aca="1" ref="AD278" ca="1">IFERROR(
  INDEX(
    montadora[Montadora],
    MATCH(TRUE,LEFT(#REF!,NÚCARACT(montadora[SKU Parcial]))=montadora[SKU Parcial],0)
  ),
  ""
)</f>
        <v/>
      </c>
    </row>
    <row r="279" spans="1:30" x14ac:dyDescent="0.25">
      <c r="A279" s="42" t="s">
        <v>9762</v>
      </c>
      <c r="B279" s="42">
        <v>22298173300</v>
      </c>
      <c r="C279" s="42"/>
      <c r="D279" s="42"/>
      <c r="E279" s="42"/>
      <c r="F279" s="42" t="s">
        <v>8356</v>
      </c>
      <c r="G279" s="42" t="s">
        <v>11228</v>
      </c>
      <c r="H279" s="12"/>
      <c r="I279" s="42"/>
      <c r="J279" s="42" t="s">
        <v>8421</v>
      </c>
      <c r="K279" s="14">
        <v>45784</v>
      </c>
      <c r="L279" s="12" t="s">
        <v>8443</v>
      </c>
      <c r="M279" s="44">
        <v>27.8</v>
      </c>
      <c r="N279" s="12">
        <v>1</v>
      </c>
      <c r="O279" s="44">
        <v>35.799999999999997</v>
      </c>
      <c r="P279" s="44">
        <v>12.6</v>
      </c>
      <c r="Q279" s="44">
        <v>0.94</v>
      </c>
      <c r="R279" s="44">
        <v>9.51</v>
      </c>
      <c r="S279" s="44">
        <v>8</v>
      </c>
      <c r="T279" s="44">
        <v>0</v>
      </c>
      <c r="U279" s="44">
        <v>4.47</v>
      </c>
      <c r="V279" s="18">
        <v>0</v>
      </c>
      <c r="W279" s="42" t="s">
        <v>34</v>
      </c>
      <c r="X279" s="43"/>
      <c r="Y279" s="43"/>
      <c r="Z279" s="43" t="s">
        <v>8442</v>
      </c>
      <c r="AA279" s="43" t="str">
        <f>VLOOKUP(J279, sku!B:C, 2, FALSE)</f>
        <v>Sanitizante Fresh 1,5l</v>
      </c>
      <c r="AB279" s="45" t="str">
        <f>VLOOKUP(J279, sku!B:BM, 64, FALSE)</f>
        <v>Revenda</v>
      </c>
      <c r="AC279" s="45" t="str">
        <f>LEFT(pedidos[[#This Row],[SKU]],3)</f>
        <v>VT2</v>
      </c>
      <c r="AD279" s="36" t="str" cm="1">
        <f t="array" aca="1" ref="AD279" ca="1">IFERROR(
  INDEX(
    montadora[Montadora],
    MATCH(TRUE,LEFT(#REF!,NÚCARACT(montadora[SKU Parcial]))=montadora[SKU Parcial],0)
  ),
  ""
)</f>
        <v/>
      </c>
    </row>
    <row r="280" spans="1:30" x14ac:dyDescent="0.25">
      <c r="A280" s="42" t="s">
        <v>9890</v>
      </c>
      <c r="B280" s="42">
        <v>22298173300</v>
      </c>
      <c r="C280" s="42"/>
      <c r="D280" s="42"/>
      <c r="E280" s="42"/>
      <c r="F280" s="42" t="s">
        <v>8356</v>
      </c>
      <c r="G280" s="42" t="s">
        <v>11228</v>
      </c>
      <c r="H280" s="12"/>
      <c r="I280" s="42"/>
      <c r="J280" s="42" t="s">
        <v>8421</v>
      </c>
      <c r="K280" s="14">
        <v>45782</v>
      </c>
      <c r="L280" s="12" t="s">
        <v>8443</v>
      </c>
      <c r="M280" s="44">
        <v>27.8</v>
      </c>
      <c r="N280" s="12">
        <v>1</v>
      </c>
      <c r="O280" s="44">
        <v>27.8</v>
      </c>
      <c r="P280" s="44">
        <v>12.6</v>
      </c>
      <c r="Q280" s="44">
        <v>0.94</v>
      </c>
      <c r="R280" s="44">
        <v>9.51</v>
      </c>
      <c r="S280" s="44">
        <v>0</v>
      </c>
      <c r="T280" s="44">
        <v>0</v>
      </c>
      <c r="U280" s="44">
        <v>4.47</v>
      </c>
      <c r="V280" s="18">
        <v>0</v>
      </c>
      <c r="W280" s="42" t="s">
        <v>34</v>
      </c>
      <c r="X280" s="43"/>
      <c r="Y280" s="43"/>
      <c r="Z280" s="43" t="s">
        <v>8442</v>
      </c>
      <c r="AA280" s="43" t="str">
        <f>VLOOKUP(J280, sku!B:C, 2, FALSE)</f>
        <v>Sanitizante Fresh 1,5l</v>
      </c>
      <c r="AB280" s="45" t="str">
        <f>VLOOKUP(J280, sku!B:BM, 64, FALSE)</f>
        <v>Revenda</v>
      </c>
      <c r="AC280" s="45" t="str">
        <f>LEFT(pedidos[[#This Row],[SKU]],3)</f>
        <v>VT2</v>
      </c>
      <c r="AD280" s="36" t="str" cm="1">
        <f t="array" aca="1" ref="AD280" ca="1">IFERROR(
  INDEX(
    montadora[Montadora],
    MATCH(TRUE,LEFT(#REF!,NÚCARACT(montadora[SKU Parcial]))=montadora[SKU Parcial],0)
  ),
  ""
)</f>
        <v/>
      </c>
    </row>
    <row r="281" spans="1:30" x14ac:dyDescent="0.25">
      <c r="A281" s="42" t="s">
        <v>10059</v>
      </c>
      <c r="B281" s="42">
        <v>18399612830</v>
      </c>
      <c r="C281" s="42"/>
      <c r="D281" s="42"/>
      <c r="E281" s="42"/>
      <c r="F281" s="42" t="s">
        <v>10121</v>
      </c>
      <c r="G281" s="42" t="s">
        <v>11228</v>
      </c>
      <c r="H281" s="12"/>
      <c r="I281" s="42"/>
      <c r="J281" s="42" t="s">
        <v>10157</v>
      </c>
      <c r="K281" s="14">
        <v>45778</v>
      </c>
      <c r="L281" s="12" t="s">
        <v>8443</v>
      </c>
      <c r="M281" s="44">
        <v>28.8</v>
      </c>
      <c r="N281" s="12">
        <v>1</v>
      </c>
      <c r="O281" s="44">
        <v>28.8</v>
      </c>
      <c r="P281" s="44">
        <v>12.73</v>
      </c>
      <c r="Q281" s="44">
        <v>0.97</v>
      </c>
      <c r="R281" s="44">
        <v>9.7100000000000009</v>
      </c>
      <c r="S281" s="44">
        <v>0</v>
      </c>
      <c r="T281" s="44">
        <v>0</v>
      </c>
      <c r="U281" s="44">
        <v>5.0999999999999996</v>
      </c>
      <c r="V281" s="18">
        <v>0.17710000000000001</v>
      </c>
      <c r="W281" s="42" t="s">
        <v>34</v>
      </c>
      <c r="X281" s="43"/>
      <c r="Y281" s="43"/>
      <c r="Z281" s="43" t="s">
        <v>8442</v>
      </c>
      <c r="AA281" s="43" t="str">
        <f>VLOOKUP(J281, sku!B:C, 2, FALSE)</f>
        <v>Removex 1,5l</v>
      </c>
      <c r="AB281" s="45" t="str">
        <f>VLOOKUP(J281, sku!B:BM, 64, FALSE)</f>
        <v>Revenda</v>
      </c>
      <c r="AC281" s="45" t="str">
        <f>LEFT(pedidos[[#This Row],[SKU]],3)</f>
        <v>VT2</v>
      </c>
      <c r="AD281" s="36" t="str" cm="1">
        <f t="array" aca="1" ref="AD281" ca="1">IFERROR(
  INDEX(
    montadora[Montadora],
    MATCH(TRUE,LEFT(J697,NÚCARACT(montadora[SKU Parcial]))=montadora[SKU Parcial],0)
  ),
  ""
)</f>
        <v/>
      </c>
    </row>
    <row r="282" spans="1:30" x14ac:dyDescent="0.25">
      <c r="A282" s="42" t="s">
        <v>10052</v>
      </c>
      <c r="B282" s="42">
        <v>18399612830</v>
      </c>
      <c r="C282" s="42"/>
      <c r="D282" s="42"/>
      <c r="E282" s="42"/>
      <c r="F282" s="42" t="s">
        <v>10121</v>
      </c>
      <c r="G282" s="42" t="s">
        <v>11228</v>
      </c>
      <c r="H282" s="12"/>
      <c r="I282" s="42"/>
      <c r="J282" s="42" t="s">
        <v>10157</v>
      </c>
      <c r="K282" s="14">
        <v>45778</v>
      </c>
      <c r="L282" s="12" t="s">
        <v>8443</v>
      </c>
      <c r="M282" s="44">
        <v>28.8</v>
      </c>
      <c r="N282" s="12">
        <v>1</v>
      </c>
      <c r="O282" s="44">
        <v>28.8</v>
      </c>
      <c r="P282" s="44">
        <v>12.73</v>
      </c>
      <c r="Q282" s="44">
        <v>0.97</v>
      </c>
      <c r="R282" s="44">
        <v>9.8000000000000007</v>
      </c>
      <c r="S282" s="44">
        <v>0</v>
      </c>
      <c r="T282" s="44">
        <v>0</v>
      </c>
      <c r="U282" s="44">
        <v>5.0199999999999996</v>
      </c>
      <c r="V282" s="18">
        <v>0.17430000000000001</v>
      </c>
      <c r="W282" s="42" t="s">
        <v>34</v>
      </c>
      <c r="X282" s="43"/>
      <c r="Y282" s="43"/>
      <c r="Z282" s="43" t="s">
        <v>8442</v>
      </c>
      <c r="AA282" s="43" t="str">
        <f>VLOOKUP(J282, sku!B:C, 2, FALSE)</f>
        <v>Removex 1,5l</v>
      </c>
      <c r="AB282" s="45" t="str">
        <f>VLOOKUP(J282, sku!B:BM, 64, FALSE)</f>
        <v>Revenda</v>
      </c>
      <c r="AC282" s="45" t="str">
        <f>LEFT(pedidos[[#This Row],[SKU]],3)</f>
        <v>VT2</v>
      </c>
      <c r="AD282" s="36" t="str" cm="1">
        <f t="array" aca="1" ref="AD282" ca="1">IFERROR(
  INDEX(
    montadora[Montadora],
    MATCH(TRUE,LEFT(J698,NÚCARACT(montadora[SKU Parcial]))=montadora[SKU Parcial],0)
  ),
  ""
)</f>
        <v/>
      </c>
    </row>
    <row r="283" spans="1:30" x14ac:dyDescent="0.25">
      <c r="A283" s="42" t="s">
        <v>9982</v>
      </c>
      <c r="B283" s="42">
        <v>18399612830</v>
      </c>
      <c r="C283" s="42"/>
      <c r="D283" s="42"/>
      <c r="E283" s="42"/>
      <c r="F283" s="42" t="s">
        <v>10121</v>
      </c>
      <c r="G283" s="42" t="s">
        <v>11228</v>
      </c>
      <c r="H283" s="12"/>
      <c r="I283" s="42"/>
      <c r="J283" s="42" t="s">
        <v>10157</v>
      </c>
      <c r="K283" s="14">
        <v>45780</v>
      </c>
      <c r="L283" s="12" t="s">
        <v>8443</v>
      </c>
      <c r="M283" s="44">
        <v>28.8</v>
      </c>
      <c r="N283" s="12">
        <v>1</v>
      </c>
      <c r="O283" s="44">
        <v>28.8</v>
      </c>
      <c r="P283" s="44">
        <v>12.73</v>
      </c>
      <c r="Q283" s="44">
        <v>0.97</v>
      </c>
      <c r="R283" s="44">
        <v>9.7100000000000009</v>
      </c>
      <c r="S283" s="44">
        <v>0</v>
      </c>
      <c r="T283" s="44">
        <v>0</v>
      </c>
      <c r="U283" s="44">
        <v>5.0999999999999996</v>
      </c>
      <c r="V283" s="18">
        <v>0.13200000000000001</v>
      </c>
      <c r="W283" s="42" t="s">
        <v>34</v>
      </c>
      <c r="X283" s="43"/>
      <c r="Y283" s="43"/>
      <c r="Z283" s="43" t="s">
        <v>8442</v>
      </c>
      <c r="AA283" s="43" t="str">
        <f>VLOOKUP(J283, sku!B:C, 2, FALSE)</f>
        <v>Removex 1,5l</v>
      </c>
      <c r="AB283" s="45" t="str">
        <f>VLOOKUP(J283, sku!B:BM, 64, FALSE)</f>
        <v>Revenda</v>
      </c>
      <c r="AC283" s="45" t="str">
        <f>LEFT(pedidos[[#This Row],[SKU]],3)</f>
        <v>VT2</v>
      </c>
      <c r="AD283" s="36" t="str" cm="1">
        <f t="array" aca="1" ref="AD283" ca="1">IFERROR(
  INDEX(
    montadora[Montadora],
    MATCH(TRUE,LEFT(J699,NÚCARACT(montadora[SKU Parcial]))=montadora[SKU Parcial],0)
  ),
  ""
)</f>
        <v/>
      </c>
    </row>
    <row r="284" spans="1:30" x14ac:dyDescent="0.25">
      <c r="A284" s="42" t="s">
        <v>9298</v>
      </c>
      <c r="B284" s="42">
        <v>18399612830</v>
      </c>
      <c r="C284" s="42"/>
      <c r="D284" s="42"/>
      <c r="E284" s="42"/>
      <c r="F284" s="42" t="s">
        <v>10121</v>
      </c>
      <c r="G284" s="42" t="s">
        <v>11228</v>
      </c>
      <c r="H284" s="12"/>
      <c r="I284" s="42"/>
      <c r="J284" s="42" t="s">
        <v>10157</v>
      </c>
      <c r="K284" s="14">
        <v>45803</v>
      </c>
      <c r="L284" s="12" t="s">
        <v>8443</v>
      </c>
      <c r="M284" s="44">
        <v>28.8</v>
      </c>
      <c r="N284" s="12">
        <v>1</v>
      </c>
      <c r="O284" s="44">
        <v>28.8</v>
      </c>
      <c r="P284" s="44">
        <v>12.73</v>
      </c>
      <c r="Q284" s="44">
        <v>0.97</v>
      </c>
      <c r="R284" s="44">
        <v>9.76</v>
      </c>
      <c r="S284" s="44">
        <v>0</v>
      </c>
      <c r="T284" s="44">
        <v>0</v>
      </c>
      <c r="U284" s="44">
        <v>5.34</v>
      </c>
      <c r="V284" s="18">
        <v>0</v>
      </c>
      <c r="W284" s="42" t="s">
        <v>34</v>
      </c>
      <c r="X284" s="43"/>
      <c r="Y284" s="43"/>
      <c r="Z284" s="43" t="s">
        <v>8442</v>
      </c>
      <c r="AA284" s="43" t="str">
        <f>VLOOKUP(J284, sku!B:C, 2, FALSE)</f>
        <v>Removex 1,5l</v>
      </c>
      <c r="AB284" s="45" t="str">
        <f>VLOOKUP(J284, sku!B:BM, 64, FALSE)</f>
        <v>Revenda</v>
      </c>
      <c r="AC284" s="45" t="str">
        <f>LEFT(pedidos[[#This Row],[SKU]],3)</f>
        <v>VT2</v>
      </c>
      <c r="AD284" s="36" t="str" cm="1">
        <f t="array" aca="1" ref="AD284" ca="1">IFERROR(
  INDEX(
    montadora[Montadora],
    MATCH(TRUE,LEFT(J700,NÚCARACT(montadora[SKU Parcial]))=montadora[SKU Parcial],0)
  ),
  ""
)</f>
        <v/>
      </c>
    </row>
    <row r="285" spans="1:30" x14ac:dyDescent="0.25">
      <c r="A285" s="42" t="s">
        <v>9886</v>
      </c>
      <c r="B285" s="42">
        <v>18399612830</v>
      </c>
      <c r="C285" s="42"/>
      <c r="D285" s="42"/>
      <c r="E285" s="42"/>
      <c r="F285" s="42" t="s">
        <v>10121</v>
      </c>
      <c r="G285" s="42" t="s">
        <v>11228</v>
      </c>
      <c r="H285" s="12"/>
      <c r="I285" s="42"/>
      <c r="J285" s="42" t="s">
        <v>10157</v>
      </c>
      <c r="K285" s="14">
        <v>45782</v>
      </c>
      <c r="L285" s="12" t="s">
        <v>8443</v>
      </c>
      <c r="M285" s="44">
        <v>28.8</v>
      </c>
      <c r="N285" s="12">
        <v>1</v>
      </c>
      <c r="O285" s="44">
        <v>35.979999999999997</v>
      </c>
      <c r="P285" s="44">
        <v>12.73</v>
      </c>
      <c r="Q285" s="44">
        <v>0.97</v>
      </c>
      <c r="R285" s="44">
        <v>9.44</v>
      </c>
      <c r="S285" s="44">
        <v>7.18</v>
      </c>
      <c r="T285" s="44">
        <v>0</v>
      </c>
      <c r="U285" s="44">
        <v>5.35</v>
      </c>
      <c r="V285" s="18">
        <v>0</v>
      </c>
      <c r="W285" s="42" t="s">
        <v>34</v>
      </c>
      <c r="X285" s="43"/>
      <c r="Y285" s="43"/>
      <c r="Z285" s="43" t="s">
        <v>8442</v>
      </c>
      <c r="AA285" s="43" t="str">
        <f>VLOOKUP(J285, sku!B:C, 2, FALSE)</f>
        <v>Removex 1,5l</v>
      </c>
      <c r="AB285" s="45" t="str">
        <f>VLOOKUP(J285, sku!B:BM, 64, FALSE)</f>
        <v>Revenda</v>
      </c>
      <c r="AC285" s="45" t="str">
        <f>LEFT(pedidos[[#This Row],[SKU]],3)</f>
        <v>VT2</v>
      </c>
      <c r="AD285" s="36" t="str" cm="1">
        <f t="array" aca="1" ref="AD285" ca="1">IFERROR(
  INDEX(
    montadora[Montadora],
    MATCH(TRUE,LEFT(J701,NÚCARACT(montadora[SKU Parcial]))=montadora[SKU Parcial],0)
  ),
  ""
)</f>
        <v/>
      </c>
    </row>
    <row r="286" spans="1:30" x14ac:dyDescent="0.25">
      <c r="A286" s="42" t="s">
        <v>10242</v>
      </c>
      <c r="B286" s="42"/>
      <c r="C286" s="42"/>
      <c r="D286" s="42"/>
      <c r="E286" s="42">
        <v>18799768158</v>
      </c>
      <c r="F286" s="42" t="s">
        <v>10698</v>
      </c>
      <c r="G286" s="42" t="s">
        <v>11228</v>
      </c>
      <c r="H286" s="12"/>
      <c r="I286" s="42"/>
      <c r="J286" s="42" t="s">
        <v>2941</v>
      </c>
      <c r="K286" s="14">
        <v>45833</v>
      </c>
      <c r="L286" s="12" t="s">
        <v>8443</v>
      </c>
      <c r="M286" s="44">
        <v>34.799999999999997</v>
      </c>
      <c r="N286" s="12">
        <v>1</v>
      </c>
      <c r="O286" s="44">
        <v>34.799999999999997</v>
      </c>
      <c r="P286" s="44">
        <v>12.9</v>
      </c>
      <c r="Q286" s="44">
        <v>1.29</v>
      </c>
      <c r="R286" s="44">
        <v>10.96</v>
      </c>
      <c r="S286" s="44">
        <v>0</v>
      </c>
      <c r="T286" s="44">
        <v>0</v>
      </c>
      <c r="U286" s="44">
        <v>9.65</v>
      </c>
      <c r="V286" s="18">
        <v>0.2772</v>
      </c>
      <c r="W286" s="42" t="s">
        <v>34</v>
      </c>
      <c r="X286" s="43"/>
      <c r="Y286" s="43"/>
      <c r="Z286" s="43" t="s">
        <v>8442</v>
      </c>
      <c r="AA286" s="43" t="str">
        <f>VLOOKUP(J286, sku!B:C, 2, FALSE)</f>
        <v>Chave Allen de Aço de Cabeça, Esférica (9 Peças) Hex Key</v>
      </c>
      <c r="AB286" s="45" t="str">
        <f>VLOOKUP(J286, sku!B:BM, 64, FALSE)</f>
        <v>Importação</v>
      </c>
      <c r="AC286" s="45" t="str">
        <f>LEFT(pedidos[[#This Row],[SKU]],3)</f>
        <v>1K9</v>
      </c>
      <c r="AD286" s="36" t="str" cm="1">
        <f t="array" aca="1" ref="AD286" ca="1">IFERROR(
  INDEX(
    montadora[Montadora],
    MATCH(TRUE,LEFT(J702,NÚCARACT(montadora[SKU Parcial]))=montadora[SKU Parcial],0)
  ),
  ""
)</f>
        <v/>
      </c>
    </row>
    <row r="287" spans="1:30" x14ac:dyDescent="0.25">
      <c r="A287" s="42" t="s">
        <v>10392</v>
      </c>
      <c r="B287" s="42"/>
      <c r="C287" s="42"/>
      <c r="D287" s="42"/>
      <c r="E287" s="42">
        <v>22093763527</v>
      </c>
      <c r="F287" s="42" t="s">
        <v>10104</v>
      </c>
      <c r="G287" s="42" t="s">
        <v>11228</v>
      </c>
      <c r="H287" s="12"/>
      <c r="I287" s="42"/>
      <c r="J287" s="42" t="s">
        <v>2941</v>
      </c>
      <c r="K287" s="14">
        <v>45825</v>
      </c>
      <c r="L287" s="12" t="s">
        <v>8443</v>
      </c>
      <c r="M287" s="44">
        <v>32.799999999999997</v>
      </c>
      <c r="N287" s="12">
        <v>1</v>
      </c>
      <c r="O287" s="44">
        <v>32.799999999999997</v>
      </c>
      <c r="P287" s="44">
        <v>12.9</v>
      </c>
      <c r="Q287" s="44">
        <v>1.22</v>
      </c>
      <c r="R287" s="44">
        <v>10.56</v>
      </c>
      <c r="S287" s="44">
        <v>0</v>
      </c>
      <c r="T287" s="44">
        <v>0</v>
      </c>
      <c r="U287" s="44">
        <v>8.1199999999999992</v>
      </c>
      <c r="V287" s="18">
        <v>0.24759999999999999</v>
      </c>
      <c r="W287" s="42" t="s">
        <v>34</v>
      </c>
      <c r="X287" s="43"/>
      <c r="Y287" s="43"/>
      <c r="Z287" s="43" t="s">
        <v>8442</v>
      </c>
      <c r="AA287" s="43" t="str">
        <f>VLOOKUP(J287, sku!B:C, 2, FALSE)</f>
        <v>Chave Allen de Aço de Cabeça, Esférica (9 Peças) Hex Key</v>
      </c>
      <c r="AB287" s="45" t="str">
        <f>VLOOKUP(J287, sku!B:BM, 64, FALSE)</f>
        <v>Importação</v>
      </c>
      <c r="AC287" s="45" t="str">
        <f>LEFT(pedidos[[#This Row],[SKU]],3)</f>
        <v>1K9</v>
      </c>
      <c r="AD287" s="36" t="str" cm="1">
        <f t="array" aca="1" ref="AD287" ca="1">IFERROR(
  INDEX(
    montadora[Montadora],
    MATCH(TRUE,LEFT(J703,NÚCARACT(montadora[SKU Parcial]))=montadora[SKU Parcial],0)
  ),
  ""
)</f>
        <v/>
      </c>
    </row>
    <row r="288" spans="1:30" x14ac:dyDescent="0.25">
      <c r="A288" s="42" t="s">
        <v>10529</v>
      </c>
      <c r="B288" s="42"/>
      <c r="C288" s="42"/>
      <c r="D288" s="42"/>
      <c r="E288" s="42">
        <v>22093763527</v>
      </c>
      <c r="F288" s="42" t="s">
        <v>10104</v>
      </c>
      <c r="G288" s="42" t="s">
        <v>11228</v>
      </c>
      <c r="H288" s="12"/>
      <c r="I288" s="42"/>
      <c r="J288" s="42" t="s">
        <v>2941</v>
      </c>
      <c r="K288" s="14">
        <v>45820</v>
      </c>
      <c r="L288" s="12" t="s">
        <v>8443</v>
      </c>
      <c r="M288" s="44">
        <v>32.799999999999997</v>
      </c>
      <c r="N288" s="12">
        <v>1</v>
      </c>
      <c r="O288" s="44">
        <v>32.799999999999997</v>
      </c>
      <c r="P288" s="44">
        <v>12.9</v>
      </c>
      <c r="Q288" s="44">
        <v>1.22</v>
      </c>
      <c r="R288" s="44">
        <v>10.56</v>
      </c>
      <c r="S288" s="44">
        <v>0</v>
      </c>
      <c r="T288" s="44">
        <v>0</v>
      </c>
      <c r="U288" s="44">
        <v>8.1199999999999992</v>
      </c>
      <c r="V288" s="18">
        <v>0.24759999999999999</v>
      </c>
      <c r="W288" s="42" t="s">
        <v>34</v>
      </c>
      <c r="X288" s="43"/>
      <c r="Y288" s="43"/>
      <c r="Z288" s="43" t="s">
        <v>8442</v>
      </c>
      <c r="AA288" s="43" t="str">
        <f>VLOOKUP(J288, sku!B:C, 2, FALSE)</f>
        <v>Chave Allen de Aço de Cabeça, Esférica (9 Peças) Hex Key</v>
      </c>
      <c r="AB288" s="45" t="str">
        <f>VLOOKUP(J288, sku!B:BM, 64, FALSE)</f>
        <v>Importação</v>
      </c>
      <c r="AC288" s="45" t="str">
        <f>LEFT(pedidos[[#This Row],[SKU]],3)</f>
        <v>1K9</v>
      </c>
      <c r="AD288" s="36" t="str" cm="1">
        <f t="array" aca="1" ref="AD288" ca="1">IFERROR(
  INDEX(
    montadora[Montadora],
    MATCH(TRUE,LEFT(J704,NÚCARACT(montadora[SKU Parcial]))=montadora[SKU Parcial],0)
  ),
  ""
)</f>
        <v/>
      </c>
    </row>
    <row r="289" spans="1:30" x14ac:dyDescent="0.25">
      <c r="A289" s="42" t="s">
        <v>10535</v>
      </c>
      <c r="B289" s="42"/>
      <c r="C289" s="42"/>
      <c r="D289" s="42"/>
      <c r="E289" s="42">
        <v>22093763527</v>
      </c>
      <c r="F289" s="42" t="s">
        <v>10104</v>
      </c>
      <c r="G289" s="42" t="s">
        <v>11228</v>
      </c>
      <c r="H289" s="12"/>
      <c r="I289" s="42"/>
      <c r="J289" s="42" t="s">
        <v>2941</v>
      </c>
      <c r="K289" s="14">
        <v>45819</v>
      </c>
      <c r="L289" s="12" t="s">
        <v>8443</v>
      </c>
      <c r="M289" s="44">
        <v>32.799999999999997</v>
      </c>
      <c r="N289" s="12">
        <v>1</v>
      </c>
      <c r="O289" s="44">
        <v>32.799999999999997</v>
      </c>
      <c r="P289" s="44">
        <v>12.9</v>
      </c>
      <c r="Q289" s="44">
        <v>1.22</v>
      </c>
      <c r="R289" s="44">
        <v>10.56</v>
      </c>
      <c r="S289" s="44">
        <v>0</v>
      </c>
      <c r="T289" s="44">
        <v>0</v>
      </c>
      <c r="U289" s="44">
        <v>8.1199999999999992</v>
      </c>
      <c r="V289" s="18">
        <v>0.24759999999999999</v>
      </c>
      <c r="W289" s="42" t="s">
        <v>34</v>
      </c>
      <c r="X289" s="43"/>
      <c r="Y289" s="43"/>
      <c r="Z289" s="43" t="s">
        <v>8442</v>
      </c>
      <c r="AA289" s="43" t="str">
        <f>VLOOKUP(J289, sku!B:C, 2, FALSE)</f>
        <v>Chave Allen de Aço de Cabeça, Esférica (9 Peças) Hex Key</v>
      </c>
      <c r="AB289" s="45" t="str">
        <f>VLOOKUP(J289, sku!B:BM, 64, FALSE)</f>
        <v>Importação</v>
      </c>
      <c r="AC289" s="45" t="str">
        <f>LEFT(pedidos[[#This Row],[SKU]],3)</f>
        <v>1K9</v>
      </c>
      <c r="AD289" s="36" t="str" cm="1">
        <f t="array" aca="1" ref="AD289" ca="1">IFERROR(
  INDEX(
    montadora[Montadora],
    MATCH(TRUE,LEFT(J705,NÚCARACT(montadora[SKU Parcial]))=montadora[SKU Parcial],0)
  ),
  ""
)</f>
        <v/>
      </c>
    </row>
    <row r="290" spans="1:30" x14ac:dyDescent="0.25">
      <c r="A290" s="42" t="s">
        <v>10639</v>
      </c>
      <c r="B290" s="42"/>
      <c r="C290" s="42"/>
      <c r="D290" s="42"/>
      <c r="E290" s="42">
        <v>22093763527</v>
      </c>
      <c r="F290" s="42" t="s">
        <v>10104</v>
      </c>
      <c r="G290" s="42" t="s">
        <v>11228</v>
      </c>
      <c r="H290" s="12"/>
      <c r="I290" s="42"/>
      <c r="J290" s="42" t="s">
        <v>2941</v>
      </c>
      <c r="K290" s="14">
        <v>45813</v>
      </c>
      <c r="L290" s="12" t="s">
        <v>8443</v>
      </c>
      <c r="M290" s="44">
        <v>32.799999999999997</v>
      </c>
      <c r="N290" s="12">
        <v>1</v>
      </c>
      <c r="O290" s="44">
        <v>32.799999999999997</v>
      </c>
      <c r="P290" s="44">
        <v>12.9</v>
      </c>
      <c r="Q290" s="44">
        <v>1.22</v>
      </c>
      <c r="R290" s="44">
        <v>10.56</v>
      </c>
      <c r="S290" s="44">
        <v>0</v>
      </c>
      <c r="T290" s="44">
        <v>0</v>
      </c>
      <c r="U290" s="44">
        <v>8.1199999999999992</v>
      </c>
      <c r="V290" s="18">
        <v>0.24759999999999999</v>
      </c>
      <c r="W290" s="42" t="s">
        <v>34</v>
      </c>
      <c r="X290" s="43"/>
      <c r="Y290" s="43"/>
      <c r="Z290" s="43" t="s">
        <v>8442</v>
      </c>
      <c r="AA290" s="43" t="str">
        <f>VLOOKUP(J290, sku!B:C, 2, FALSE)</f>
        <v>Chave Allen de Aço de Cabeça, Esférica (9 Peças) Hex Key</v>
      </c>
      <c r="AB290" s="45" t="str">
        <f>VLOOKUP(J290, sku!B:BM, 64, FALSE)</f>
        <v>Importação</v>
      </c>
      <c r="AC290" s="45" t="str">
        <f>LEFT(pedidos[[#This Row],[SKU]],3)</f>
        <v>1K9</v>
      </c>
      <c r="AD290" s="36" t="str" cm="1">
        <f t="array" aca="1" ref="AD290" ca="1">IFERROR(
  INDEX(
    montadora[Montadora],
    MATCH(TRUE,LEFT(J706,NÚCARACT(montadora[SKU Parcial]))=montadora[SKU Parcial],0)
  ),
  ""
)</f>
        <v/>
      </c>
    </row>
    <row r="291" spans="1:30" x14ac:dyDescent="0.25">
      <c r="A291" s="42" t="s">
        <v>10197</v>
      </c>
      <c r="B291" s="42"/>
      <c r="C291" s="42"/>
      <c r="D291" s="42"/>
      <c r="E291" s="42">
        <v>22093763527</v>
      </c>
      <c r="F291" s="42" t="s">
        <v>10104</v>
      </c>
      <c r="G291" s="42" t="s">
        <v>11228</v>
      </c>
      <c r="H291" s="12"/>
      <c r="I291" s="42"/>
      <c r="J291" s="42" t="s">
        <v>2941</v>
      </c>
      <c r="K291" s="14">
        <v>45837</v>
      </c>
      <c r="L291" s="12" t="s">
        <v>8443</v>
      </c>
      <c r="M291" s="44">
        <v>29.8</v>
      </c>
      <c r="N291" s="12">
        <v>1</v>
      </c>
      <c r="O291" s="44">
        <v>29.8</v>
      </c>
      <c r="P291" s="44">
        <v>12.9</v>
      </c>
      <c r="Q291" s="44">
        <v>1.1100000000000001</v>
      </c>
      <c r="R291" s="44">
        <v>9.9600000000000009</v>
      </c>
      <c r="S291" s="44">
        <v>0</v>
      </c>
      <c r="T291" s="44">
        <v>0</v>
      </c>
      <c r="U291" s="44">
        <v>5.83</v>
      </c>
      <c r="V291" s="18">
        <v>0.19570000000000001</v>
      </c>
      <c r="W291" s="42" t="s">
        <v>34</v>
      </c>
      <c r="X291" s="43"/>
      <c r="Y291" s="43"/>
      <c r="Z291" s="43" t="s">
        <v>8442</v>
      </c>
      <c r="AA291" s="43" t="str">
        <f>VLOOKUP(J291, sku!B:C, 2, FALSE)</f>
        <v>Chave Allen de Aço de Cabeça, Esférica (9 Peças) Hex Key</v>
      </c>
      <c r="AB291" s="45" t="str">
        <f>VLOOKUP(J291, sku!B:BM, 64, FALSE)</f>
        <v>Importação</v>
      </c>
      <c r="AC291" s="45" t="str">
        <f>LEFT(pedidos[[#This Row],[SKU]],3)</f>
        <v>1K9</v>
      </c>
      <c r="AD291" s="36" t="str" cm="1">
        <f t="array" aca="1" ref="AD291" ca="1">IFERROR(
  INDEX(
    montadora[Montadora],
    MATCH(TRUE,LEFT(J709,NÚCARACT(montadora[SKU Parcial]))=montadora[SKU Parcial],0)
  ),
  ""
)</f>
        <v/>
      </c>
    </row>
    <row r="292" spans="1:30" x14ac:dyDescent="0.25">
      <c r="A292" s="42" t="s">
        <v>10017</v>
      </c>
      <c r="B292" s="42">
        <v>22093763527</v>
      </c>
      <c r="C292" s="42"/>
      <c r="D292" s="42"/>
      <c r="E292" s="42"/>
      <c r="F292" s="42" t="s">
        <v>10104</v>
      </c>
      <c r="G292" s="42" t="s">
        <v>11228</v>
      </c>
      <c r="H292" s="12"/>
      <c r="I292" s="42"/>
      <c r="J292" s="42" t="s">
        <v>2941</v>
      </c>
      <c r="K292" s="14">
        <v>45779</v>
      </c>
      <c r="L292" s="12" t="s">
        <v>8443</v>
      </c>
      <c r="M292" s="44">
        <v>27.8</v>
      </c>
      <c r="N292" s="12">
        <v>1</v>
      </c>
      <c r="O292" s="44">
        <v>27.8</v>
      </c>
      <c r="P292" s="44">
        <v>12.9</v>
      </c>
      <c r="Q292" s="44">
        <v>0.94</v>
      </c>
      <c r="R292" s="44">
        <v>9.51</v>
      </c>
      <c r="S292" s="44">
        <v>0</v>
      </c>
      <c r="T292" s="44">
        <v>0</v>
      </c>
      <c r="U292" s="44">
        <v>4.17</v>
      </c>
      <c r="V292" s="18">
        <v>0.15010000000000001</v>
      </c>
      <c r="W292" s="42" t="s">
        <v>34</v>
      </c>
      <c r="X292" s="43"/>
      <c r="Y292" s="43"/>
      <c r="Z292" s="43" t="s">
        <v>8442</v>
      </c>
      <c r="AA292" s="43" t="str">
        <f>VLOOKUP(J292, sku!B:C, 2, FALSE)</f>
        <v>Chave Allen de Aço de Cabeça, Esférica (9 Peças) Hex Key</v>
      </c>
      <c r="AB292" s="45" t="str">
        <f>VLOOKUP(J292, sku!B:BM, 64, FALSE)</f>
        <v>Importação</v>
      </c>
      <c r="AC292" s="45" t="str">
        <f>LEFT(pedidos[[#This Row],[SKU]],3)</f>
        <v>1K9</v>
      </c>
      <c r="AD292" s="36" t="str" cm="1">
        <f t="array" aca="1" ref="AD292" ca="1">IFERROR(
  INDEX(
    montadora[Montadora],
    MATCH(TRUE,LEFT(#REF!,NÚCARACT(montadora[SKU Parcial]))=montadora[SKU Parcial],0)
  ),
  ""
)</f>
        <v/>
      </c>
    </row>
    <row r="293" spans="1:30" x14ac:dyDescent="0.25">
      <c r="A293" s="42" t="s">
        <v>10028</v>
      </c>
      <c r="B293" s="42">
        <v>22093763527</v>
      </c>
      <c r="C293" s="42"/>
      <c r="D293" s="42"/>
      <c r="E293" s="42"/>
      <c r="F293" s="42" t="s">
        <v>10104</v>
      </c>
      <c r="G293" s="42" t="s">
        <v>11228</v>
      </c>
      <c r="H293" s="12"/>
      <c r="I293" s="42"/>
      <c r="J293" s="42" t="s">
        <v>2941</v>
      </c>
      <c r="K293" s="14">
        <v>45779</v>
      </c>
      <c r="L293" s="12" t="s">
        <v>8443</v>
      </c>
      <c r="M293" s="44">
        <v>27.8</v>
      </c>
      <c r="N293" s="12">
        <v>1</v>
      </c>
      <c r="O293" s="44">
        <v>27.8</v>
      </c>
      <c r="P293" s="44">
        <v>12.9</v>
      </c>
      <c r="Q293" s="44">
        <v>0.94</v>
      </c>
      <c r="R293" s="44">
        <v>9.51</v>
      </c>
      <c r="S293" s="44">
        <v>0</v>
      </c>
      <c r="T293" s="44">
        <v>0</v>
      </c>
      <c r="U293" s="44">
        <v>4.17</v>
      </c>
      <c r="V293" s="18">
        <v>0.15010000000000001</v>
      </c>
      <c r="W293" s="42" t="s">
        <v>34</v>
      </c>
      <c r="X293" s="43"/>
      <c r="Y293" s="43"/>
      <c r="Z293" s="43" t="s">
        <v>8442</v>
      </c>
      <c r="AA293" s="43" t="str">
        <f>VLOOKUP(J293, sku!B:C, 2, FALSE)</f>
        <v>Chave Allen de Aço de Cabeça, Esférica (9 Peças) Hex Key</v>
      </c>
      <c r="AB293" s="45" t="str">
        <f>VLOOKUP(J293, sku!B:BM, 64, FALSE)</f>
        <v>Importação</v>
      </c>
      <c r="AC293" s="45" t="str">
        <f>LEFT(pedidos[[#This Row],[SKU]],3)</f>
        <v>1K9</v>
      </c>
      <c r="AD293" s="36" t="str" cm="1">
        <f t="array" aca="1" ref="AD293" ca="1">IFERROR(
  INDEX(
    montadora[Montadora],
    MATCH(TRUE,LEFT(#REF!,NÚCARACT(montadora[SKU Parcial]))=montadora[SKU Parcial],0)
  ),
  ""
)</f>
        <v/>
      </c>
    </row>
    <row r="294" spans="1:30" x14ac:dyDescent="0.25">
      <c r="A294" s="42" t="s">
        <v>10035</v>
      </c>
      <c r="B294" s="42">
        <v>22093763527</v>
      </c>
      <c r="C294" s="42"/>
      <c r="D294" s="42"/>
      <c r="E294" s="42"/>
      <c r="F294" s="42" t="s">
        <v>10104</v>
      </c>
      <c r="G294" s="42" t="s">
        <v>11228</v>
      </c>
      <c r="H294" s="12"/>
      <c r="I294" s="42"/>
      <c r="J294" s="42" t="s">
        <v>2941</v>
      </c>
      <c r="K294" s="14">
        <v>45779</v>
      </c>
      <c r="L294" s="12" t="s">
        <v>8443</v>
      </c>
      <c r="M294" s="44">
        <v>27.8</v>
      </c>
      <c r="N294" s="12">
        <v>1</v>
      </c>
      <c r="O294" s="44">
        <v>27.8</v>
      </c>
      <c r="P294" s="44">
        <v>12.9</v>
      </c>
      <c r="Q294" s="44">
        <v>0.94</v>
      </c>
      <c r="R294" s="44">
        <v>9.51</v>
      </c>
      <c r="S294" s="44">
        <v>0</v>
      </c>
      <c r="T294" s="44">
        <v>0</v>
      </c>
      <c r="U294" s="44">
        <v>4.17</v>
      </c>
      <c r="V294" s="18">
        <v>0.15010000000000001</v>
      </c>
      <c r="W294" s="42" t="s">
        <v>34</v>
      </c>
      <c r="X294" s="43"/>
      <c r="Y294" s="43"/>
      <c r="Z294" s="43" t="s">
        <v>8442</v>
      </c>
      <c r="AA294" s="43" t="str">
        <f>VLOOKUP(J294, sku!B:C, 2, FALSE)</f>
        <v>Chave Allen de Aço de Cabeça, Esférica (9 Peças) Hex Key</v>
      </c>
      <c r="AB294" s="45" t="str">
        <f>VLOOKUP(J294, sku!B:BM, 64, FALSE)</f>
        <v>Importação</v>
      </c>
      <c r="AC294" s="45" t="str">
        <f>LEFT(pedidos[[#This Row],[SKU]],3)</f>
        <v>1K9</v>
      </c>
      <c r="AD294" s="36" t="str" cm="1">
        <f t="array" aca="1" ref="AD294" ca="1">IFERROR(
  INDEX(
    montadora[Montadora],
    MATCH(TRUE,LEFT(#REF!,NÚCARACT(montadora[SKU Parcial]))=montadora[SKU Parcial],0)
  ),
  ""
)</f>
        <v/>
      </c>
    </row>
    <row r="295" spans="1:30" x14ac:dyDescent="0.25">
      <c r="A295" s="42" t="s">
        <v>10036</v>
      </c>
      <c r="B295" s="42">
        <v>22093763527</v>
      </c>
      <c r="C295" s="42"/>
      <c r="D295" s="42"/>
      <c r="E295" s="42"/>
      <c r="F295" s="42" t="s">
        <v>10104</v>
      </c>
      <c r="G295" s="42" t="s">
        <v>11228</v>
      </c>
      <c r="H295" s="12"/>
      <c r="I295" s="42"/>
      <c r="J295" s="42" t="s">
        <v>2941</v>
      </c>
      <c r="K295" s="14">
        <v>45779</v>
      </c>
      <c r="L295" s="12" t="s">
        <v>8443</v>
      </c>
      <c r="M295" s="44">
        <v>27.8</v>
      </c>
      <c r="N295" s="12">
        <v>1</v>
      </c>
      <c r="O295" s="44">
        <v>27.8</v>
      </c>
      <c r="P295" s="44">
        <v>12.9</v>
      </c>
      <c r="Q295" s="44">
        <v>0.94</v>
      </c>
      <c r="R295" s="44">
        <v>9.51</v>
      </c>
      <c r="S295" s="44">
        <v>0</v>
      </c>
      <c r="T295" s="44">
        <v>0</v>
      </c>
      <c r="U295" s="44">
        <v>4.17</v>
      </c>
      <c r="V295" s="18">
        <v>0.15010000000000001</v>
      </c>
      <c r="W295" s="42" t="s">
        <v>34</v>
      </c>
      <c r="X295" s="43"/>
      <c r="Y295" s="43"/>
      <c r="Z295" s="43" t="s">
        <v>8442</v>
      </c>
      <c r="AA295" s="43" t="str">
        <f>VLOOKUP(J295, sku!B:C, 2, FALSE)</f>
        <v>Chave Allen de Aço de Cabeça, Esférica (9 Peças) Hex Key</v>
      </c>
      <c r="AB295" s="45" t="str">
        <f>VLOOKUP(J295, sku!B:BM, 64, FALSE)</f>
        <v>Importação</v>
      </c>
      <c r="AC295" s="45" t="str">
        <f>LEFT(pedidos[[#This Row],[SKU]],3)</f>
        <v>1K9</v>
      </c>
      <c r="AD295" s="36" t="str" cm="1">
        <f t="array" aca="1" ref="AD295" ca="1">IFERROR(
  INDEX(
    montadora[Montadora],
    MATCH(TRUE,LEFT(#REF!,NÚCARACT(montadora[SKU Parcial]))=montadora[SKU Parcial],0)
  ),
  ""
)</f>
        <v/>
      </c>
    </row>
    <row r="296" spans="1:30" x14ac:dyDescent="0.25">
      <c r="A296" s="42" t="s">
        <v>10041</v>
      </c>
      <c r="B296" s="42">
        <v>22093763527</v>
      </c>
      <c r="C296" s="42"/>
      <c r="D296" s="42"/>
      <c r="E296" s="42"/>
      <c r="F296" s="42" t="s">
        <v>10104</v>
      </c>
      <c r="G296" s="42" t="s">
        <v>11228</v>
      </c>
      <c r="H296" s="12"/>
      <c r="I296" s="42"/>
      <c r="J296" s="42" t="s">
        <v>2941</v>
      </c>
      <c r="K296" s="14">
        <v>45779</v>
      </c>
      <c r="L296" s="12" t="s">
        <v>8443</v>
      </c>
      <c r="M296" s="44">
        <v>27.8</v>
      </c>
      <c r="N296" s="12">
        <v>1</v>
      </c>
      <c r="O296" s="44">
        <v>27.8</v>
      </c>
      <c r="P296" s="44">
        <v>12.9</v>
      </c>
      <c r="Q296" s="44">
        <v>0.94</v>
      </c>
      <c r="R296" s="44">
        <v>9.51</v>
      </c>
      <c r="S296" s="44">
        <v>0</v>
      </c>
      <c r="T296" s="44">
        <v>0</v>
      </c>
      <c r="U296" s="44">
        <v>4.17</v>
      </c>
      <c r="V296" s="18">
        <v>0.15010000000000001</v>
      </c>
      <c r="W296" s="42" t="s">
        <v>34</v>
      </c>
      <c r="X296" s="43"/>
      <c r="Y296" s="43"/>
      <c r="Z296" s="43" t="s">
        <v>8442</v>
      </c>
      <c r="AA296" s="43" t="str">
        <f>VLOOKUP(J296, sku!B:C, 2, FALSE)</f>
        <v>Chave Allen de Aço de Cabeça, Esférica (9 Peças) Hex Key</v>
      </c>
      <c r="AB296" s="45" t="str">
        <f>VLOOKUP(J296, sku!B:BM, 64, FALSE)</f>
        <v>Importação</v>
      </c>
      <c r="AC296" s="45" t="str">
        <f>LEFT(pedidos[[#This Row],[SKU]],3)</f>
        <v>1K9</v>
      </c>
      <c r="AD296" s="36" t="str" cm="1">
        <f t="array" aca="1" ref="AD296" ca="1">IFERROR(
  INDEX(
    montadora[Montadora],
    MATCH(TRUE,LEFT(J715,NÚCARACT(montadora[SKU Parcial]))=montadora[SKU Parcial],0)
  ),
  ""
)</f>
        <v/>
      </c>
    </row>
    <row r="297" spans="1:30" x14ac:dyDescent="0.25">
      <c r="A297" s="42" t="s">
        <v>10048</v>
      </c>
      <c r="B297" s="42">
        <v>22093763527</v>
      </c>
      <c r="C297" s="42"/>
      <c r="D297" s="42"/>
      <c r="E297" s="42"/>
      <c r="F297" s="42" t="s">
        <v>10104</v>
      </c>
      <c r="G297" s="42" t="s">
        <v>11228</v>
      </c>
      <c r="H297" s="12"/>
      <c r="I297" s="42"/>
      <c r="J297" s="42" t="s">
        <v>2941</v>
      </c>
      <c r="K297" s="14">
        <v>45778</v>
      </c>
      <c r="L297" s="12" t="s">
        <v>8443</v>
      </c>
      <c r="M297" s="44">
        <v>27.8</v>
      </c>
      <c r="N297" s="12">
        <v>1</v>
      </c>
      <c r="O297" s="44">
        <v>27.8</v>
      </c>
      <c r="P297" s="44">
        <v>12.9</v>
      </c>
      <c r="Q297" s="44">
        <v>0.94</v>
      </c>
      <c r="R297" s="44">
        <v>9.51</v>
      </c>
      <c r="S297" s="44">
        <v>0</v>
      </c>
      <c r="T297" s="44">
        <v>0</v>
      </c>
      <c r="U297" s="44">
        <v>4.17</v>
      </c>
      <c r="V297" s="18">
        <v>0.15010000000000001</v>
      </c>
      <c r="W297" s="42" t="s">
        <v>34</v>
      </c>
      <c r="X297" s="43"/>
      <c r="Y297" s="43"/>
      <c r="Z297" s="43" t="s">
        <v>8442</v>
      </c>
      <c r="AA297" s="43" t="str">
        <f>VLOOKUP(J297, sku!B:C, 2, FALSE)</f>
        <v>Chave Allen de Aço de Cabeça, Esférica (9 Peças) Hex Key</v>
      </c>
      <c r="AB297" s="45" t="str">
        <f>VLOOKUP(J297, sku!B:BM, 64, FALSE)</f>
        <v>Importação</v>
      </c>
      <c r="AC297" s="45" t="str">
        <f>LEFT(pedidos[[#This Row],[SKU]],3)</f>
        <v>1K9</v>
      </c>
      <c r="AD297" s="36" t="str" cm="1">
        <f t="array" aca="1" ref="AD297" ca="1">IFERROR(
  INDEX(
    montadora[Montadora],
    MATCH(TRUE,LEFT(J716,NÚCARACT(montadora[SKU Parcial]))=montadora[SKU Parcial],0)
  ),
  ""
)</f>
        <v/>
      </c>
    </row>
    <row r="298" spans="1:30" x14ac:dyDescent="0.25">
      <c r="A298" s="42" t="s">
        <v>10064</v>
      </c>
      <c r="B298" s="42">
        <v>22093763527</v>
      </c>
      <c r="C298" s="42"/>
      <c r="D298" s="42"/>
      <c r="E298" s="42"/>
      <c r="F298" s="42" t="s">
        <v>10104</v>
      </c>
      <c r="G298" s="42" t="s">
        <v>11228</v>
      </c>
      <c r="H298" s="12"/>
      <c r="I298" s="42"/>
      <c r="J298" s="42" t="s">
        <v>2941</v>
      </c>
      <c r="K298" s="14">
        <v>45778</v>
      </c>
      <c r="L298" s="12" t="s">
        <v>8443</v>
      </c>
      <c r="M298" s="44">
        <v>27.8</v>
      </c>
      <c r="N298" s="12">
        <v>1</v>
      </c>
      <c r="O298" s="44">
        <v>27.8</v>
      </c>
      <c r="P298" s="44">
        <v>12.9</v>
      </c>
      <c r="Q298" s="44">
        <v>0.94</v>
      </c>
      <c r="R298" s="44">
        <v>9.51</v>
      </c>
      <c r="S298" s="44">
        <v>0</v>
      </c>
      <c r="T298" s="44">
        <v>0</v>
      </c>
      <c r="U298" s="44">
        <v>4.17</v>
      </c>
      <c r="V298" s="18">
        <v>0.15010000000000001</v>
      </c>
      <c r="W298" s="42" t="s">
        <v>34</v>
      </c>
      <c r="X298" s="43"/>
      <c r="Y298" s="43"/>
      <c r="Z298" s="43" t="s">
        <v>8442</v>
      </c>
      <c r="AA298" s="43" t="str">
        <f>VLOOKUP(J298, sku!B:C, 2, FALSE)</f>
        <v>Chave Allen de Aço de Cabeça, Esférica (9 Peças) Hex Key</v>
      </c>
      <c r="AB298" s="45" t="str">
        <f>VLOOKUP(J298, sku!B:BM, 64, FALSE)</f>
        <v>Importação</v>
      </c>
      <c r="AC298" s="45" t="str">
        <f>LEFT(pedidos[[#This Row],[SKU]],3)</f>
        <v>1K9</v>
      </c>
      <c r="AD298" s="36" t="str" cm="1">
        <f t="array" aca="1" ref="AD298" ca="1">IFERROR(
  INDEX(
    montadora[Montadora],
    MATCH(TRUE,LEFT(J717,NÚCARACT(montadora[SKU Parcial]))=montadora[SKU Parcial],0)
  ),
  ""
)</f>
        <v/>
      </c>
    </row>
    <row r="299" spans="1:30" x14ac:dyDescent="0.25">
      <c r="A299" s="42" t="s">
        <v>9904</v>
      </c>
      <c r="B299" s="42">
        <v>22093763527</v>
      </c>
      <c r="C299" s="42"/>
      <c r="D299" s="42"/>
      <c r="E299" s="42"/>
      <c r="F299" s="42" t="s">
        <v>10104</v>
      </c>
      <c r="G299" s="42" t="s">
        <v>11228</v>
      </c>
      <c r="H299" s="12"/>
      <c r="I299" s="42"/>
      <c r="J299" s="42" t="s">
        <v>2941</v>
      </c>
      <c r="K299" s="14">
        <v>45782</v>
      </c>
      <c r="L299" s="12" t="s">
        <v>8443</v>
      </c>
      <c r="M299" s="44">
        <v>27.8</v>
      </c>
      <c r="N299" s="12">
        <v>1</v>
      </c>
      <c r="O299" s="44">
        <v>27.8</v>
      </c>
      <c r="P299" s="44">
        <v>12.9</v>
      </c>
      <c r="Q299" s="44">
        <v>0.94</v>
      </c>
      <c r="R299" s="44">
        <v>9.51</v>
      </c>
      <c r="S299" s="44">
        <v>0</v>
      </c>
      <c r="T299" s="44">
        <v>0</v>
      </c>
      <c r="U299" s="44">
        <v>4.17</v>
      </c>
      <c r="V299" s="18">
        <v>0.12039999999999999</v>
      </c>
      <c r="W299" s="42" t="s">
        <v>34</v>
      </c>
      <c r="X299" s="43"/>
      <c r="Y299" s="43"/>
      <c r="Z299" s="43" t="s">
        <v>8442</v>
      </c>
      <c r="AA299" s="43" t="str">
        <f>VLOOKUP(J299, sku!B:C, 2, FALSE)</f>
        <v>Chave Allen de Aço de Cabeça, Esférica (9 Peças) Hex Key</v>
      </c>
      <c r="AB299" s="45" t="str">
        <f>VLOOKUP(J299, sku!B:BM, 64, FALSE)</f>
        <v>Importação</v>
      </c>
      <c r="AC299" s="45" t="str">
        <f>LEFT(pedidos[[#This Row],[SKU]],3)</f>
        <v>1K9</v>
      </c>
      <c r="AD299" s="36" t="str" cm="1">
        <f t="array" aca="1" ref="AD299" ca="1">IFERROR(
  INDEX(
    montadora[Montadora],
    MATCH(TRUE,LEFT(J718,NÚCARACT(montadora[SKU Parcial]))=montadora[SKU Parcial],0)
  ),
  ""
)</f>
        <v/>
      </c>
    </row>
    <row r="300" spans="1:30" x14ac:dyDescent="0.25">
      <c r="A300" s="42" t="s">
        <v>9896</v>
      </c>
      <c r="B300" s="42">
        <v>22093763527</v>
      </c>
      <c r="C300" s="42"/>
      <c r="D300" s="42"/>
      <c r="E300" s="42"/>
      <c r="F300" s="42" t="s">
        <v>10104</v>
      </c>
      <c r="G300" s="42" t="s">
        <v>11228</v>
      </c>
      <c r="H300" s="12"/>
      <c r="I300" s="42"/>
      <c r="J300" s="42" t="s">
        <v>2941</v>
      </c>
      <c r="K300" s="14">
        <v>45782</v>
      </c>
      <c r="L300" s="12" t="s">
        <v>8443</v>
      </c>
      <c r="M300" s="44">
        <v>27.8</v>
      </c>
      <c r="N300" s="12">
        <v>1</v>
      </c>
      <c r="O300" s="44">
        <v>27.8</v>
      </c>
      <c r="P300" s="44">
        <v>12.9</v>
      </c>
      <c r="Q300" s="44">
        <v>0.94</v>
      </c>
      <c r="R300" s="44">
        <v>9.51</v>
      </c>
      <c r="S300" s="44">
        <v>0</v>
      </c>
      <c r="T300" s="44">
        <v>0</v>
      </c>
      <c r="U300" s="44">
        <v>4.17</v>
      </c>
      <c r="V300" s="18">
        <v>0.1104</v>
      </c>
      <c r="W300" s="42" t="s">
        <v>34</v>
      </c>
      <c r="X300" s="43"/>
      <c r="Y300" s="43"/>
      <c r="Z300" s="43" t="s">
        <v>8442</v>
      </c>
      <c r="AA300" s="43" t="str">
        <f>VLOOKUP(J300, sku!B:C, 2, FALSE)</f>
        <v>Chave Allen de Aço de Cabeça, Esférica (9 Peças) Hex Key</v>
      </c>
      <c r="AB300" s="45" t="str">
        <f>VLOOKUP(J300, sku!B:BM, 64, FALSE)</f>
        <v>Importação</v>
      </c>
      <c r="AC300" s="45" t="str">
        <f>LEFT(pedidos[[#This Row],[SKU]],3)</f>
        <v>1K9</v>
      </c>
      <c r="AD300" s="36" t="str" cm="1">
        <f t="array" aca="1" ref="AD300" ca="1">IFERROR(
  INDEX(
    montadora[Montadora],
    MATCH(TRUE,LEFT(J719,NÚCARACT(montadora[SKU Parcial]))=montadora[SKU Parcial],0)
  ),
  ""
)</f>
        <v/>
      </c>
    </row>
    <row r="301" spans="1:30" x14ac:dyDescent="0.25">
      <c r="A301" s="42" t="s">
        <v>9940</v>
      </c>
      <c r="B301" s="42">
        <v>22093763527</v>
      </c>
      <c r="C301" s="42"/>
      <c r="D301" s="42"/>
      <c r="E301" s="42"/>
      <c r="F301" s="42" t="s">
        <v>10104</v>
      </c>
      <c r="G301" s="42" t="s">
        <v>11228</v>
      </c>
      <c r="H301" s="12"/>
      <c r="I301" s="42"/>
      <c r="J301" s="42" t="s">
        <v>2941</v>
      </c>
      <c r="K301" s="14">
        <v>45781</v>
      </c>
      <c r="L301" s="12" t="s">
        <v>8443</v>
      </c>
      <c r="M301" s="44">
        <v>27.8</v>
      </c>
      <c r="N301" s="12">
        <v>1</v>
      </c>
      <c r="O301" s="44">
        <v>27.8</v>
      </c>
      <c r="P301" s="44">
        <v>12.9</v>
      </c>
      <c r="Q301" s="44">
        <v>0.94</v>
      </c>
      <c r="R301" s="44">
        <v>9.51</v>
      </c>
      <c r="S301" s="44">
        <v>0</v>
      </c>
      <c r="T301" s="44">
        <v>0</v>
      </c>
      <c r="U301" s="44">
        <v>4.17</v>
      </c>
      <c r="V301" s="18">
        <v>0.1023</v>
      </c>
      <c r="W301" s="42" t="s">
        <v>34</v>
      </c>
      <c r="X301" s="43"/>
      <c r="Y301" s="43"/>
      <c r="Z301" s="43" t="s">
        <v>8442</v>
      </c>
      <c r="AA301" s="43" t="str">
        <f>VLOOKUP(J301, sku!B:C, 2, FALSE)</f>
        <v>Chave Allen de Aço de Cabeça, Esférica (9 Peças) Hex Key</v>
      </c>
      <c r="AB301" s="45" t="str">
        <f>VLOOKUP(J301, sku!B:BM, 64, FALSE)</f>
        <v>Importação</v>
      </c>
      <c r="AC301" s="45" t="str">
        <f>LEFT(pedidos[[#This Row],[SKU]],3)</f>
        <v>1K9</v>
      </c>
      <c r="AD301" s="36" t="str" cm="1">
        <f t="array" aca="1" ref="AD301" ca="1">IFERROR(
  INDEX(
    montadora[Montadora],
    MATCH(TRUE,LEFT(#REF!,NÚCARACT(montadora[SKU Parcial]))=montadora[SKU Parcial],0)
  ),
  ""
)</f>
        <v/>
      </c>
    </row>
    <row r="302" spans="1:30" x14ac:dyDescent="0.25">
      <c r="A302" s="42" t="s">
        <v>9965</v>
      </c>
      <c r="B302" s="42">
        <v>22093763527</v>
      </c>
      <c r="C302" s="42"/>
      <c r="D302" s="42"/>
      <c r="E302" s="42"/>
      <c r="F302" s="42" t="s">
        <v>10104</v>
      </c>
      <c r="G302" s="42" t="s">
        <v>11228</v>
      </c>
      <c r="H302" s="12"/>
      <c r="I302" s="42"/>
      <c r="J302" s="42" t="s">
        <v>2941</v>
      </c>
      <c r="K302" s="14">
        <v>45781</v>
      </c>
      <c r="L302" s="12" t="s">
        <v>8443</v>
      </c>
      <c r="M302" s="44">
        <v>27.8</v>
      </c>
      <c r="N302" s="12">
        <v>1</v>
      </c>
      <c r="O302" s="44">
        <v>27.8</v>
      </c>
      <c r="P302" s="44">
        <v>12.9</v>
      </c>
      <c r="Q302" s="44">
        <v>0.94</v>
      </c>
      <c r="R302" s="44">
        <v>9.51</v>
      </c>
      <c r="S302" s="44">
        <v>0</v>
      </c>
      <c r="T302" s="44">
        <v>0</v>
      </c>
      <c r="U302" s="44">
        <v>4.17</v>
      </c>
      <c r="V302" s="18">
        <v>8.9700000000000002E-2</v>
      </c>
      <c r="W302" s="42" t="s">
        <v>34</v>
      </c>
      <c r="X302" s="43"/>
      <c r="Y302" s="43"/>
      <c r="Z302" s="43" t="s">
        <v>8442</v>
      </c>
      <c r="AA302" s="43" t="str">
        <f>VLOOKUP(J302, sku!B:C, 2, FALSE)</f>
        <v>Chave Allen de Aço de Cabeça, Esférica (9 Peças) Hex Key</v>
      </c>
      <c r="AB302" s="45" t="str">
        <f>VLOOKUP(J302, sku!B:BM, 64, FALSE)</f>
        <v>Importação</v>
      </c>
      <c r="AC302" s="45" t="str">
        <f>LEFT(pedidos[[#This Row],[SKU]],3)</f>
        <v>1K9</v>
      </c>
      <c r="AD302" s="36" t="str" cm="1">
        <f t="array" aca="1" ref="AD302" ca="1">IFERROR(
  INDEX(
    montadora[Montadora],
    MATCH(TRUE,LEFT(#REF!,NÚCARACT(montadora[SKU Parcial]))=montadora[SKU Parcial],0)
  ),
  ""
)</f>
        <v/>
      </c>
    </row>
    <row r="303" spans="1:30" customFormat="1" x14ac:dyDescent="0.25">
      <c r="A303" s="1" t="s">
        <v>5757</v>
      </c>
      <c r="B303" s="1" t="s">
        <v>36</v>
      </c>
      <c r="C303" s="1" t="s">
        <v>3093</v>
      </c>
      <c r="D303" s="1" t="s">
        <v>191</v>
      </c>
      <c r="E303" s="1" t="s">
        <v>5758</v>
      </c>
      <c r="F303" s="1" t="s">
        <v>2940</v>
      </c>
      <c r="G303" s="6" t="s">
        <v>11227</v>
      </c>
      <c r="H303" s="13" t="s">
        <v>30</v>
      </c>
      <c r="I303" s="1" t="s">
        <v>36</v>
      </c>
      <c r="J303" s="1" t="s">
        <v>2941</v>
      </c>
      <c r="K303" s="15">
        <v>45838</v>
      </c>
      <c r="L303" s="11" t="s">
        <v>11229</v>
      </c>
      <c r="M303" s="26">
        <v>26.9</v>
      </c>
      <c r="N303" s="13">
        <v>1</v>
      </c>
      <c r="O303" s="26">
        <v>26.9</v>
      </c>
      <c r="P303" s="26">
        <v>12.9</v>
      </c>
      <c r="Q303" s="26">
        <v>2.21</v>
      </c>
      <c r="R303" s="26">
        <v>9.48</v>
      </c>
      <c r="S303" s="26">
        <v>0</v>
      </c>
      <c r="T303" s="26">
        <v>0</v>
      </c>
      <c r="U303" s="26">
        <v>2.31</v>
      </c>
      <c r="V303" s="17">
        <v>8.5900000000000004E-2</v>
      </c>
      <c r="W303" s="1" t="s">
        <v>34</v>
      </c>
      <c r="X303" s="3"/>
      <c r="Y303" s="3"/>
      <c r="Z303" s="5" t="s">
        <v>7980</v>
      </c>
      <c r="AA303" s="5" t="str">
        <f>VLOOKUP(J303, sku!B:C, 2, FALSE)</f>
        <v>Chave Allen de Aço de Cabeça, Esférica (9 Peças) Hex Key</v>
      </c>
      <c r="AB303" s="3" t="str">
        <f>VLOOKUP(J303, sku!B:BM, 64, FALSE)</f>
        <v>Importação</v>
      </c>
      <c r="AC303" s="3" t="str">
        <f>LEFT(pedidos[[#This Row],[SKU]],3)</f>
        <v>1K9</v>
      </c>
      <c r="AD303" s="36" t="str" cm="1">
        <f t="array" aca="1" ref="AD303" ca="1">IFERROR(
  INDEX(
    montadora[Montadora],
    MATCH(TRUE,LEFT(#REF!,NÚCARACT(montadora[SKU Parcial]))=montadora[SKU Parcial],0)
  ),
  ""
)</f>
        <v/>
      </c>
    </row>
    <row r="304" spans="1:30" x14ac:dyDescent="0.25">
      <c r="A304" s="42" t="s">
        <v>9222</v>
      </c>
      <c r="B304" s="42">
        <v>22093763527</v>
      </c>
      <c r="C304" s="42"/>
      <c r="D304" s="42"/>
      <c r="E304" s="42"/>
      <c r="F304" s="42" t="s">
        <v>10104</v>
      </c>
      <c r="G304" s="42" t="s">
        <v>11228</v>
      </c>
      <c r="H304" s="12"/>
      <c r="I304" s="42"/>
      <c r="J304" s="42" t="s">
        <v>2941</v>
      </c>
      <c r="K304" s="14">
        <v>45808</v>
      </c>
      <c r="L304" s="12" t="s">
        <v>8443</v>
      </c>
      <c r="M304" s="44">
        <v>32.799999999999997</v>
      </c>
      <c r="N304" s="12">
        <v>1</v>
      </c>
      <c r="O304" s="44">
        <v>32.799999999999997</v>
      </c>
      <c r="P304" s="44">
        <v>12.9</v>
      </c>
      <c r="Q304" s="44">
        <v>1.1100000000000001</v>
      </c>
      <c r="R304" s="44">
        <v>10.56</v>
      </c>
      <c r="S304" s="44">
        <v>0</v>
      </c>
      <c r="T304" s="44">
        <v>0</v>
      </c>
      <c r="U304" s="44">
        <v>8.23</v>
      </c>
      <c r="V304" s="18">
        <v>0</v>
      </c>
      <c r="W304" s="42" t="s">
        <v>34</v>
      </c>
      <c r="X304" s="43"/>
      <c r="Y304" s="43"/>
      <c r="Z304" s="43" t="s">
        <v>8442</v>
      </c>
      <c r="AA304" s="43" t="str">
        <f>VLOOKUP(J304, sku!B:C, 2, FALSE)</f>
        <v>Chave Allen de Aço de Cabeça, Esférica (9 Peças) Hex Key</v>
      </c>
      <c r="AB304" s="45" t="str">
        <f>VLOOKUP(J304, sku!B:BM, 64, FALSE)</f>
        <v>Importação</v>
      </c>
      <c r="AC304" s="45" t="str">
        <f>LEFT(pedidos[[#This Row],[SKU]],3)</f>
        <v>1K9</v>
      </c>
      <c r="AD304" s="36" t="str" cm="1">
        <f t="array" aca="1" ref="AD304" ca="1">IFERROR(
  INDEX(
    montadora[Montadora],
    MATCH(TRUE,LEFT(#REF!,NÚCARACT(montadora[SKU Parcial]))=montadora[SKU Parcial],0)
  ),
  ""
)</f>
        <v/>
      </c>
    </row>
    <row r="305" spans="1:30" x14ac:dyDescent="0.25">
      <c r="A305" s="42" t="s">
        <v>9248</v>
      </c>
      <c r="B305" s="42">
        <v>22093763527</v>
      </c>
      <c r="C305" s="42"/>
      <c r="D305" s="42"/>
      <c r="E305" s="42"/>
      <c r="F305" s="42" t="s">
        <v>10104</v>
      </c>
      <c r="G305" s="42" t="s">
        <v>11228</v>
      </c>
      <c r="H305" s="12"/>
      <c r="I305" s="42"/>
      <c r="J305" s="42" t="s">
        <v>2941</v>
      </c>
      <c r="K305" s="14">
        <v>45806</v>
      </c>
      <c r="L305" s="12" t="s">
        <v>8443</v>
      </c>
      <c r="M305" s="44">
        <v>32.799999999999997</v>
      </c>
      <c r="N305" s="12">
        <v>1</v>
      </c>
      <c r="O305" s="44">
        <v>32.799999999999997</v>
      </c>
      <c r="P305" s="44">
        <v>12.9</v>
      </c>
      <c r="Q305" s="44">
        <v>1.1100000000000001</v>
      </c>
      <c r="R305" s="44">
        <v>10.56</v>
      </c>
      <c r="S305" s="44">
        <v>0</v>
      </c>
      <c r="T305" s="44">
        <v>0</v>
      </c>
      <c r="U305" s="44">
        <v>8.23</v>
      </c>
      <c r="V305" s="18">
        <v>0</v>
      </c>
      <c r="W305" s="42" t="s">
        <v>34</v>
      </c>
      <c r="X305" s="43"/>
      <c r="Y305" s="43"/>
      <c r="Z305" s="43" t="s">
        <v>8442</v>
      </c>
      <c r="AA305" s="43" t="str">
        <f>VLOOKUP(J305, sku!B:C, 2, FALSE)</f>
        <v>Chave Allen de Aço de Cabeça, Esférica (9 Peças) Hex Key</v>
      </c>
      <c r="AB305" s="45" t="str">
        <f>VLOOKUP(J305, sku!B:BM, 64, FALSE)</f>
        <v>Importação</v>
      </c>
      <c r="AC305" s="45" t="str">
        <f>LEFT(pedidos[[#This Row],[SKU]],3)</f>
        <v>1K9</v>
      </c>
      <c r="AD305" s="36" t="str" cm="1">
        <f t="array" aca="1" ref="AD305" ca="1">IFERROR(
  INDEX(
    montadora[Montadora],
    MATCH(TRUE,LEFT(J720,NÚCARACT(montadora[SKU Parcial]))=montadora[SKU Parcial],0)
  ),
  ""
)</f>
        <v/>
      </c>
    </row>
    <row r="306" spans="1:30" x14ac:dyDescent="0.25">
      <c r="A306" s="42" t="s">
        <v>9351</v>
      </c>
      <c r="B306" s="42">
        <v>22093763527</v>
      </c>
      <c r="C306" s="42"/>
      <c r="D306" s="42"/>
      <c r="E306" s="42"/>
      <c r="F306" s="42" t="s">
        <v>10104</v>
      </c>
      <c r="G306" s="42" t="s">
        <v>11228</v>
      </c>
      <c r="H306" s="12"/>
      <c r="I306" s="42"/>
      <c r="J306" s="42" t="s">
        <v>2941</v>
      </c>
      <c r="K306" s="14">
        <v>45799</v>
      </c>
      <c r="L306" s="12" t="s">
        <v>8443</v>
      </c>
      <c r="M306" s="44">
        <v>32.799999999999997</v>
      </c>
      <c r="N306" s="12">
        <v>1</v>
      </c>
      <c r="O306" s="44">
        <v>36.799999999999997</v>
      </c>
      <c r="P306" s="44">
        <v>12.9</v>
      </c>
      <c r="Q306" s="44">
        <v>1.1100000000000001</v>
      </c>
      <c r="R306" s="44">
        <v>10.56</v>
      </c>
      <c r="S306" s="44">
        <v>4</v>
      </c>
      <c r="T306" s="44">
        <v>0</v>
      </c>
      <c r="U306" s="44">
        <v>8.23</v>
      </c>
      <c r="V306" s="18">
        <v>0</v>
      </c>
      <c r="W306" s="42" t="s">
        <v>34</v>
      </c>
      <c r="X306" s="43"/>
      <c r="Y306" s="43"/>
      <c r="Z306" s="43" t="s">
        <v>8442</v>
      </c>
      <c r="AA306" s="43" t="str">
        <f>VLOOKUP(J306, sku!B:C, 2, FALSE)</f>
        <v>Chave Allen de Aço de Cabeça, Esférica (9 Peças) Hex Key</v>
      </c>
      <c r="AB306" s="45" t="str">
        <f>VLOOKUP(J306, sku!B:BM, 64, FALSE)</f>
        <v>Importação</v>
      </c>
      <c r="AC306" s="45" t="str">
        <f>LEFT(pedidos[[#This Row],[SKU]],3)</f>
        <v>1K9</v>
      </c>
      <c r="AD306" s="36" t="str" cm="1">
        <f t="array" aca="1" ref="AD306" ca="1">IFERROR(
  INDEX(
    montadora[Montadora],
    MATCH(TRUE,LEFT(J721,NÚCARACT(montadora[SKU Parcial]))=montadora[SKU Parcial],0)
  ),
  ""
)</f>
        <v/>
      </c>
    </row>
    <row r="307" spans="1:30" x14ac:dyDescent="0.25">
      <c r="A307" s="42" t="s">
        <v>9380</v>
      </c>
      <c r="B307" s="42">
        <v>22093763527</v>
      </c>
      <c r="C307" s="42"/>
      <c r="D307" s="42"/>
      <c r="E307" s="42"/>
      <c r="F307" s="42" t="s">
        <v>10104</v>
      </c>
      <c r="G307" s="42" t="s">
        <v>11228</v>
      </c>
      <c r="H307" s="12"/>
      <c r="I307" s="42"/>
      <c r="J307" s="42" t="s">
        <v>2941</v>
      </c>
      <c r="K307" s="14">
        <v>45798</v>
      </c>
      <c r="L307" s="12" t="s">
        <v>8443</v>
      </c>
      <c r="M307" s="44">
        <v>32.799999999999997</v>
      </c>
      <c r="N307" s="12">
        <v>1</v>
      </c>
      <c r="O307" s="44">
        <v>32.799999999999997</v>
      </c>
      <c r="P307" s="44">
        <v>12.9</v>
      </c>
      <c r="Q307" s="44">
        <v>1.1100000000000001</v>
      </c>
      <c r="R307" s="44">
        <v>10.56</v>
      </c>
      <c r="S307" s="44">
        <v>0</v>
      </c>
      <c r="T307" s="44">
        <v>0</v>
      </c>
      <c r="U307" s="44">
        <v>8.23</v>
      </c>
      <c r="V307" s="18">
        <v>0</v>
      </c>
      <c r="W307" s="42" t="s">
        <v>34</v>
      </c>
      <c r="X307" s="43"/>
      <c r="Y307" s="43"/>
      <c r="Z307" s="43" t="s">
        <v>8442</v>
      </c>
      <c r="AA307" s="43" t="str">
        <f>VLOOKUP(J307, sku!B:C, 2, FALSE)</f>
        <v>Chave Allen de Aço de Cabeça, Esférica (9 Peças) Hex Key</v>
      </c>
      <c r="AB307" s="45" t="str">
        <f>VLOOKUP(J307, sku!B:BM, 64, FALSE)</f>
        <v>Importação</v>
      </c>
      <c r="AC307" s="45" t="str">
        <f>LEFT(pedidos[[#This Row],[SKU]],3)</f>
        <v>1K9</v>
      </c>
      <c r="AD307" s="36" t="str" cm="1">
        <f t="array" aca="1" ref="AD307" ca="1">IFERROR(
  INDEX(
    montadora[Montadora],
    MATCH(TRUE,LEFT(J722,NÚCARACT(montadora[SKU Parcial]))=montadora[SKU Parcial],0)
  ),
  ""
)</f>
        <v/>
      </c>
    </row>
    <row r="308" spans="1:30" x14ac:dyDescent="0.25">
      <c r="A308" s="42" t="s">
        <v>9465</v>
      </c>
      <c r="B308" s="42">
        <v>22093763527</v>
      </c>
      <c r="C308" s="42"/>
      <c r="D308" s="42"/>
      <c r="E308" s="42"/>
      <c r="F308" s="42" t="s">
        <v>10104</v>
      </c>
      <c r="G308" s="42" t="s">
        <v>11228</v>
      </c>
      <c r="H308" s="12"/>
      <c r="I308" s="42"/>
      <c r="J308" s="42" t="s">
        <v>2941</v>
      </c>
      <c r="K308" s="14">
        <v>45794</v>
      </c>
      <c r="L308" s="12" t="s">
        <v>8443</v>
      </c>
      <c r="M308" s="44">
        <v>32.799999999999997</v>
      </c>
      <c r="N308" s="12">
        <v>1</v>
      </c>
      <c r="O308" s="44">
        <v>32.799999999999997</v>
      </c>
      <c r="P308" s="44">
        <v>12.9</v>
      </c>
      <c r="Q308" s="44">
        <v>1.1100000000000001</v>
      </c>
      <c r="R308" s="44">
        <v>10.56</v>
      </c>
      <c r="S308" s="44">
        <v>0</v>
      </c>
      <c r="T308" s="44">
        <v>0</v>
      </c>
      <c r="U308" s="44">
        <v>8.23</v>
      </c>
      <c r="V308" s="18">
        <v>0</v>
      </c>
      <c r="W308" s="42" t="s">
        <v>34</v>
      </c>
      <c r="X308" s="43"/>
      <c r="Y308" s="43"/>
      <c r="Z308" s="43" t="s">
        <v>8442</v>
      </c>
      <c r="AA308" s="43" t="str">
        <f>VLOOKUP(J308, sku!B:C, 2, FALSE)</f>
        <v>Chave Allen de Aço de Cabeça, Esférica (9 Peças) Hex Key</v>
      </c>
      <c r="AB308" s="45" t="str">
        <f>VLOOKUP(J308, sku!B:BM, 64, FALSE)</f>
        <v>Importação</v>
      </c>
      <c r="AC308" s="45" t="str">
        <f>LEFT(pedidos[[#This Row],[SKU]],3)</f>
        <v>1K9</v>
      </c>
      <c r="AD308" s="36" t="str" cm="1">
        <f t="array" aca="1" ref="AD308" ca="1">IFERROR(
  INDEX(
    montadora[Montadora],
    MATCH(TRUE,LEFT(J723,NÚCARACT(montadora[SKU Parcial]))=montadora[SKU Parcial],0)
  ),
  ""
)</f>
        <v/>
      </c>
    </row>
    <row r="309" spans="1:30" x14ac:dyDescent="0.25">
      <c r="A309" s="42" t="s">
        <v>9471</v>
      </c>
      <c r="B309" s="42">
        <v>22093763527</v>
      </c>
      <c r="C309" s="42"/>
      <c r="D309" s="42"/>
      <c r="E309" s="42"/>
      <c r="F309" s="42" t="s">
        <v>10104</v>
      </c>
      <c r="G309" s="42" t="s">
        <v>11228</v>
      </c>
      <c r="H309" s="12"/>
      <c r="I309" s="42"/>
      <c r="J309" s="42" t="s">
        <v>2941</v>
      </c>
      <c r="K309" s="14">
        <v>45794</v>
      </c>
      <c r="L309" s="12" t="s">
        <v>8443</v>
      </c>
      <c r="M309" s="44">
        <v>32.799999999999997</v>
      </c>
      <c r="N309" s="12">
        <v>1</v>
      </c>
      <c r="O309" s="44">
        <v>32.799999999999997</v>
      </c>
      <c r="P309" s="44">
        <v>12.9</v>
      </c>
      <c r="Q309" s="44">
        <v>1.1100000000000001</v>
      </c>
      <c r="R309" s="44">
        <v>10.56</v>
      </c>
      <c r="S309" s="44">
        <v>0</v>
      </c>
      <c r="T309" s="44">
        <v>0</v>
      </c>
      <c r="U309" s="44">
        <v>8.23</v>
      </c>
      <c r="V309" s="18">
        <v>0</v>
      </c>
      <c r="W309" s="42" t="s">
        <v>34</v>
      </c>
      <c r="X309" s="43"/>
      <c r="Y309" s="43"/>
      <c r="Z309" s="43" t="s">
        <v>8442</v>
      </c>
      <c r="AA309" s="43" t="str">
        <f>VLOOKUP(J309, sku!B:C, 2, FALSE)</f>
        <v>Chave Allen de Aço de Cabeça, Esférica (9 Peças) Hex Key</v>
      </c>
      <c r="AB309" s="45" t="str">
        <f>VLOOKUP(J309, sku!B:BM, 64, FALSE)</f>
        <v>Importação</v>
      </c>
      <c r="AC309" s="45" t="str">
        <f>LEFT(pedidos[[#This Row],[SKU]],3)</f>
        <v>1K9</v>
      </c>
      <c r="AD309" s="36" t="str" cm="1">
        <f t="array" aca="1" ref="AD309" ca="1">IFERROR(
  INDEX(
    montadora[Montadora],
    MATCH(TRUE,LEFT(J724,NÚCARACT(montadora[SKU Parcial]))=montadora[SKU Parcial],0)
  ),
  ""
)</f>
        <v/>
      </c>
    </row>
    <row r="310" spans="1:30" x14ac:dyDescent="0.25">
      <c r="A310" s="42" t="s">
        <v>9504</v>
      </c>
      <c r="B310" s="42">
        <v>22093763527</v>
      </c>
      <c r="C310" s="42"/>
      <c r="D310" s="42"/>
      <c r="E310" s="42"/>
      <c r="F310" s="42" t="s">
        <v>10104</v>
      </c>
      <c r="G310" s="42" t="s">
        <v>11228</v>
      </c>
      <c r="H310" s="12"/>
      <c r="I310" s="42"/>
      <c r="J310" s="42" t="s">
        <v>2941</v>
      </c>
      <c r="K310" s="14">
        <v>45793</v>
      </c>
      <c r="L310" s="12" t="s">
        <v>8443</v>
      </c>
      <c r="M310" s="44">
        <v>32.799999999999997</v>
      </c>
      <c r="N310" s="12">
        <v>1</v>
      </c>
      <c r="O310" s="44">
        <v>32.799999999999997</v>
      </c>
      <c r="P310" s="44">
        <v>12.9</v>
      </c>
      <c r="Q310" s="44">
        <v>1.1100000000000001</v>
      </c>
      <c r="R310" s="44">
        <v>10.56</v>
      </c>
      <c r="S310" s="44">
        <v>0</v>
      </c>
      <c r="T310" s="44">
        <v>0</v>
      </c>
      <c r="U310" s="44">
        <v>8.23</v>
      </c>
      <c r="V310" s="18">
        <v>0</v>
      </c>
      <c r="W310" s="42" t="s">
        <v>34</v>
      </c>
      <c r="X310" s="43"/>
      <c r="Y310" s="43"/>
      <c r="Z310" s="43" t="s">
        <v>8442</v>
      </c>
      <c r="AA310" s="43" t="str">
        <f>VLOOKUP(J310, sku!B:C, 2, FALSE)</f>
        <v>Chave Allen de Aço de Cabeça, Esférica (9 Peças) Hex Key</v>
      </c>
      <c r="AB310" s="45" t="str">
        <f>VLOOKUP(J310, sku!B:BM, 64, FALSE)</f>
        <v>Importação</v>
      </c>
      <c r="AC310" s="45" t="str">
        <f>LEFT(pedidos[[#This Row],[SKU]],3)</f>
        <v>1K9</v>
      </c>
      <c r="AD310" s="36" t="str" cm="1">
        <f t="array" aca="1" ref="AD310" ca="1">IFERROR(
  INDEX(
    montadora[Montadora],
    MATCH(TRUE,LEFT(J725,NÚCARACT(montadora[SKU Parcial]))=montadora[SKU Parcial],0)
  ),
  ""
)</f>
        <v/>
      </c>
    </row>
    <row r="311" spans="1:30" x14ac:dyDescent="0.25">
      <c r="A311" s="42" t="s">
        <v>9691</v>
      </c>
      <c r="B311" s="42">
        <v>22093763527</v>
      </c>
      <c r="C311" s="42"/>
      <c r="D311" s="42"/>
      <c r="E311" s="42"/>
      <c r="F311" s="42" t="s">
        <v>10104</v>
      </c>
      <c r="G311" s="42" t="s">
        <v>11228</v>
      </c>
      <c r="H311" s="12"/>
      <c r="I311" s="42"/>
      <c r="J311" s="42" t="s">
        <v>2941</v>
      </c>
      <c r="K311" s="14">
        <v>45787</v>
      </c>
      <c r="L311" s="12" t="s">
        <v>8443</v>
      </c>
      <c r="M311" s="44">
        <v>32.799999999999997</v>
      </c>
      <c r="N311" s="12">
        <v>1</v>
      </c>
      <c r="O311" s="44">
        <v>35.450000000000003</v>
      </c>
      <c r="P311" s="44">
        <v>12.9</v>
      </c>
      <c r="Q311" s="44">
        <v>1.1100000000000001</v>
      </c>
      <c r="R311" s="44">
        <v>10.5</v>
      </c>
      <c r="S311" s="44">
        <v>2.65</v>
      </c>
      <c r="T311" s="44">
        <v>0</v>
      </c>
      <c r="U311" s="44">
        <v>7.96</v>
      </c>
      <c r="V311" s="18">
        <v>0</v>
      </c>
      <c r="W311" s="42" t="s">
        <v>34</v>
      </c>
      <c r="X311" s="43"/>
      <c r="Y311" s="43"/>
      <c r="Z311" s="43" t="s">
        <v>8442</v>
      </c>
      <c r="AA311" s="43" t="str">
        <f>VLOOKUP(J311, sku!B:C, 2, FALSE)</f>
        <v>Chave Allen de Aço de Cabeça, Esférica (9 Peças) Hex Key</v>
      </c>
      <c r="AB311" s="45" t="str">
        <f>VLOOKUP(J311, sku!B:BM, 64, FALSE)</f>
        <v>Importação</v>
      </c>
      <c r="AC311" s="45" t="str">
        <f>LEFT(pedidos[[#This Row],[SKU]],3)</f>
        <v>1K9</v>
      </c>
      <c r="AD311" s="36" t="str" cm="1">
        <f t="array" aca="1" ref="AD311" ca="1">IFERROR(
  INDEX(
    montadora[Montadora],
    MATCH(TRUE,LEFT(J726,NÚCARACT(montadora[SKU Parcial]))=montadora[SKU Parcial],0)
  ),
  ""
)</f>
        <v/>
      </c>
    </row>
    <row r="312" spans="1:30" x14ac:dyDescent="0.25">
      <c r="A312" s="42" t="s">
        <v>9757</v>
      </c>
      <c r="B312" s="42">
        <v>22093763527</v>
      </c>
      <c r="C312" s="42"/>
      <c r="D312" s="42"/>
      <c r="E312" s="42"/>
      <c r="F312" s="42" t="s">
        <v>10104</v>
      </c>
      <c r="G312" s="42" t="s">
        <v>11228</v>
      </c>
      <c r="H312" s="12"/>
      <c r="I312" s="42"/>
      <c r="J312" s="42" t="s">
        <v>2941</v>
      </c>
      <c r="K312" s="14">
        <v>45784</v>
      </c>
      <c r="L312" s="12" t="s">
        <v>8443</v>
      </c>
      <c r="M312" s="44">
        <v>27.8</v>
      </c>
      <c r="N312" s="12">
        <v>1</v>
      </c>
      <c r="O312" s="44">
        <v>27.8</v>
      </c>
      <c r="P312" s="44">
        <v>12.9</v>
      </c>
      <c r="Q312" s="44">
        <v>0.94</v>
      </c>
      <c r="R312" s="44">
        <v>9.51</v>
      </c>
      <c r="S312" s="44">
        <v>0</v>
      </c>
      <c r="T312" s="44">
        <v>0</v>
      </c>
      <c r="U312" s="44">
        <v>4.17</v>
      </c>
      <c r="V312" s="18">
        <v>0</v>
      </c>
      <c r="W312" s="42" t="s">
        <v>34</v>
      </c>
      <c r="X312" s="43"/>
      <c r="Y312" s="43"/>
      <c r="Z312" s="43" t="s">
        <v>8442</v>
      </c>
      <c r="AA312" s="43" t="str">
        <f>VLOOKUP(J312, sku!B:C, 2, FALSE)</f>
        <v>Chave Allen de Aço de Cabeça, Esférica (9 Peças) Hex Key</v>
      </c>
      <c r="AB312" s="45" t="str">
        <f>VLOOKUP(J312, sku!B:BM, 64, FALSE)</f>
        <v>Importação</v>
      </c>
      <c r="AC312" s="45" t="str">
        <f>LEFT(pedidos[[#This Row],[SKU]],3)</f>
        <v>1K9</v>
      </c>
      <c r="AD312" s="36" t="str" cm="1">
        <f t="array" aca="1" ref="AD312" ca="1">IFERROR(
  INDEX(
    montadora[Montadora],
    MATCH(TRUE,LEFT(J727,NÚCARACT(montadora[SKU Parcial]))=montadora[SKU Parcial],0)
  ),
  ""
)</f>
        <v/>
      </c>
    </row>
    <row r="313" spans="1:30" x14ac:dyDescent="0.25">
      <c r="A313" s="42" t="s">
        <v>8869</v>
      </c>
      <c r="B313" s="42"/>
      <c r="C313" s="42"/>
      <c r="D313" s="42"/>
      <c r="E313" s="42">
        <v>22093548394</v>
      </c>
      <c r="F313" s="42" t="s">
        <v>9192</v>
      </c>
      <c r="G313" s="42" t="s">
        <v>11227</v>
      </c>
      <c r="H313" s="12"/>
      <c r="I313" s="42"/>
      <c r="J313" s="42" t="s">
        <v>9209</v>
      </c>
      <c r="K313" s="14">
        <v>45788</v>
      </c>
      <c r="L313" s="12" t="s">
        <v>8443</v>
      </c>
      <c r="M313" s="44">
        <v>43.8</v>
      </c>
      <c r="N313" s="12">
        <v>1</v>
      </c>
      <c r="O313" s="44">
        <v>43.8</v>
      </c>
      <c r="P313" s="44">
        <v>13.21</v>
      </c>
      <c r="Q313" s="44">
        <v>3.33</v>
      </c>
      <c r="R313" s="44">
        <v>13.64</v>
      </c>
      <c r="S313" s="44">
        <v>0</v>
      </c>
      <c r="T313" s="44">
        <v>0</v>
      </c>
      <c r="U313" s="44">
        <v>13.62</v>
      </c>
      <c r="V313" s="18">
        <v>0.31090000000000001</v>
      </c>
      <c r="W313" s="42" t="s">
        <v>34</v>
      </c>
      <c r="X313" s="43"/>
      <c r="Y313" s="43"/>
      <c r="Z313" s="43" t="s">
        <v>8442</v>
      </c>
      <c r="AA313" s="43" t="str">
        <f>VLOOKUP(J313, sku!B:C, 2, FALSE)</f>
        <v>Sintra Fast 500ml</v>
      </c>
      <c r="AB313" s="45" t="str">
        <f>VLOOKUP(J313, sku!B:BM, 64, FALSE)</f>
        <v>Revenda</v>
      </c>
      <c r="AC313" s="45" t="str">
        <f>LEFT(pedidos[[#This Row],[SKU]],3)</f>
        <v>VX2</v>
      </c>
      <c r="AD313" s="36" t="str" cm="1">
        <f t="array" aca="1" ref="AD313" ca="1">IFERROR(
  INDEX(
    montadora[Montadora],
    MATCH(TRUE,LEFT(J728,NÚCARACT(montadora[SKU Parcial]))=montadora[SKU Parcial],0)
  ),
  ""
)</f>
        <v/>
      </c>
    </row>
    <row r="314" spans="1:30" x14ac:dyDescent="0.25">
      <c r="A314" s="42" t="s">
        <v>8876</v>
      </c>
      <c r="B314" s="42"/>
      <c r="C314" s="42"/>
      <c r="D314" s="42"/>
      <c r="E314" s="42">
        <v>22093548394</v>
      </c>
      <c r="F314" s="42" t="s">
        <v>9192</v>
      </c>
      <c r="G314" s="42" t="s">
        <v>11227</v>
      </c>
      <c r="H314" s="12"/>
      <c r="I314" s="42"/>
      <c r="J314" s="42" t="s">
        <v>9209</v>
      </c>
      <c r="K314" s="14">
        <v>45782</v>
      </c>
      <c r="L314" s="12" t="s">
        <v>8443</v>
      </c>
      <c r="M314" s="44">
        <v>26.8</v>
      </c>
      <c r="N314" s="12">
        <v>1</v>
      </c>
      <c r="O314" s="44">
        <v>26.8</v>
      </c>
      <c r="P314" s="44">
        <v>13.21</v>
      </c>
      <c r="Q314" s="44">
        <v>2.04</v>
      </c>
      <c r="R314" s="44">
        <v>9.9</v>
      </c>
      <c r="S314" s="44">
        <v>0</v>
      </c>
      <c r="T314" s="44">
        <v>-1.21</v>
      </c>
      <c r="U314" s="44">
        <v>2.86</v>
      </c>
      <c r="V314" s="18">
        <v>0.1067</v>
      </c>
      <c r="W314" s="42" t="s">
        <v>34</v>
      </c>
      <c r="X314" s="43"/>
      <c r="Y314" s="43"/>
      <c r="Z314" s="43" t="s">
        <v>8442</v>
      </c>
      <c r="AA314" s="43" t="str">
        <f>VLOOKUP(J314, sku!B:C, 2, FALSE)</f>
        <v>Sintra Fast 500ml</v>
      </c>
      <c r="AB314" s="45" t="str">
        <f>VLOOKUP(J314, sku!B:BM, 64, FALSE)</f>
        <v>Revenda</v>
      </c>
      <c r="AC314" s="45" t="str">
        <f>LEFT(pedidos[[#This Row],[SKU]],3)</f>
        <v>VX2</v>
      </c>
      <c r="AD314" s="36" t="str" cm="1">
        <f t="array" aca="1" ref="AD314" ca="1">IFERROR(
  INDEX(
    montadora[Montadora],
    MATCH(TRUE,LEFT(J729,NÚCARACT(montadora[SKU Parcial]))=montadora[SKU Parcial],0)
  ),
  ""
)</f>
        <v/>
      </c>
    </row>
    <row r="315" spans="1:30" x14ac:dyDescent="0.25">
      <c r="A315" s="42" t="s">
        <v>10090</v>
      </c>
      <c r="B315" s="42">
        <v>23098159193</v>
      </c>
      <c r="C315" s="42"/>
      <c r="D315" s="42"/>
      <c r="E315" s="42"/>
      <c r="F315" s="42" t="s">
        <v>9192</v>
      </c>
      <c r="G315" s="42" t="s">
        <v>11228</v>
      </c>
      <c r="H315" s="12"/>
      <c r="I315" s="42"/>
      <c r="J315" s="42" t="s">
        <v>9209</v>
      </c>
      <c r="K315" s="14">
        <v>45778</v>
      </c>
      <c r="L315" s="12" t="s">
        <v>8443</v>
      </c>
      <c r="M315" s="44">
        <v>24.8</v>
      </c>
      <c r="N315" s="12">
        <v>1</v>
      </c>
      <c r="O315" s="44">
        <v>24.8</v>
      </c>
      <c r="P315" s="44">
        <v>13.21</v>
      </c>
      <c r="Q315" s="44">
        <v>0.84</v>
      </c>
      <c r="R315" s="44">
        <v>8.91</v>
      </c>
      <c r="S315" s="44">
        <v>0</v>
      </c>
      <c r="T315" s="44">
        <v>0</v>
      </c>
      <c r="U315" s="44">
        <v>1.59</v>
      </c>
      <c r="V315" s="18">
        <v>6.4299999999999996E-2</v>
      </c>
      <c r="W315" s="42" t="s">
        <v>34</v>
      </c>
      <c r="X315" s="43"/>
      <c r="Y315" s="43"/>
      <c r="Z315" s="43" t="s">
        <v>8442</v>
      </c>
      <c r="AA315" s="43" t="str">
        <f>VLOOKUP(J315, sku!B:C, 2, FALSE)</f>
        <v>Sintra Fast 500ml</v>
      </c>
      <c r="AB315" s="45" t="str">
        <f>VLOOKUP(J315, sku!B:BM, 64, FALSE)</f>
        <v>Revenda</v>
      </c>
      <c r="AC315" s="45" t="str">
        <f>LEFT(pedidos[[#This Row],[SKU]],3)</f>
        <v>VX2</v>
      </c>
      <c r="AD315" s="36" t="str" cm="1">
        <f t="array" aca="1" ref="AD315" ca="1">IFERROR(
  INDEX(
    montadora[Montadora],
    MATCH(TRUE,LEFT(#REF!,NÚCARACT(montadora[SKU Parcial]))=montadora[SKU Parcial],0)
  ),
  ""
)</f>
        <v/>
      </c>
    </row>
    <row r="316" spans="1:30" x14ac:dyDescent="0.25">
      <c r="A316" s="42" t="s">
        <v>8870</v>
      </c>
      <c r="B316" s="42"/>
      <c r="C316" s="42"/>
      <c r="D316" s="42"/>
      <c r="E316" s="42">
        <v>22093548394</v>
      </c>
      <c r="F316" s="42" t="s">
        <v>9192</v>
      </c>
      <c r="G316" s="42" t="s">
        <v>11227</v>
      </c>
      <c r="H316" s="12"/>
      <c r="I316" s="42"/>
      <c r="J316" s="42" t="s">
        <v>9209</v>
      </c>
      <c r="K316" s="14">
        <v>45785</v>
      </c>
      <c r="L316" s="12" t="s">
        <v>8443</v>
      </c>
      <c r="M316" s="44">
        <v>26.8</v>
      </c>
      <c r="N316" s="12">
        <v>1</v>
      </c>
      <c r="O316" s="44">
        <v>26.8</v>
      </c>
      <c r="P316" s="44">
        <v>13.21</v>
      </c>
      <c r="Q316" s="44">
        <v>2.04</v>
      </c>
      <c r="R316" s="44">
        <v>9.9</v>
      </c>
      <c r="S316" s="44">
        <v>0</v>
      </c>
      <c r="T316" s="44">
        <v>0</v>
      </c>
      <c r="U316" s="44">
        <v>1.65</v>
      </c>
      <c r="V316" s="18">
        <v>6.1600000000000002E-2</v>
      </c>
      <c r="W316" s="42" t="s">
        <v>34</v>
      </c>
      <c r="X316" s="43"/>
      <c r="Y316" s="43"/>
      <c r="Z316" s="43" t="s">
        <v>8442</v>
      </c>
      <c r="AA316" s="43" t="str">
        <f>VLOOKUP(J316, sku!B:C, 2, FALSE)</f>
        <v>Sintra Fast 500ml</v>
      </c>
      <c r="AB316" s="45" t="str">
        <f>VLOOKUP(J316, sku!B:BM, 64, FALSE)</f>
        <v>Revenda</v>
      </c>
      <c r="AC316" s="45" t="str">
        <f>LEFT(pedidos[[#This Row],[SKU]],3)</f>
        <v>VX2</v>
      </c>
      <c r="AD316" s="36" t="str" cm="1">
        <f t="array" aca="1" ref="AD316" ca="1">IFERROR(
  INDEX(
    montadora[Montadora],
    MATCH(TRUE,LEFT(J730,NÚCARACT(montadora[SKU Parcial]))=montadora[SKU Parcial],0)
  ),
  ""
)</f>
        <v/>
      </c>
    </row>
    <row r="317" spans="1:30" x14ac:dyDescent="0.25">
      <c r="A317" s="42" t="s">
        <v>8871</v>
      </c>
      <c r="B317" s="42"/>
      <c r="C317" s="42"/>
      <c r="D317" s="42"/>
      <c r="E317" s="42">
        <v>22093548394</v>
      </c>
      <c r="F317" s="42" t="s">
        <v>9192</v>
      </c>
      <c r="G317" s="42" t="s">
        <v>11227</v>
      </c>
      <c r="H317" s="12"/>
      <c r="I317" s="42"/>
      <c r="J317" s="42" t="s">
        <v>9209</v>
      </c>
      <c r="K317" s="14">
        <v>45785</v>
      </c>
      <c r="L317" s="12" t="s">
        <v>8443</v>
      </c>
      <c r="M317" s="44">
        <v>26.8</v>
      </c>
      <c r="N317" s="12">
        <v>1</v>
      </c>
      <c r="O317" s="44">
        <v>29.45</v>
      </c>
      <c r="P317" s="44">
        <v>13.21</v>
      </c>
      <c r="Q317" s="44">
        <v>2.04</v>
      </c>
      <c r="R317" s="44">
        <v>9.9</v>
      </c>
      <c r="S317" s="44">
        <v>2.65</v>
      </c>
      <c r="T317" s="44">
        <v>0</v>
      </c>
      <c r="U317" s="44">
        <v>1.65</v>
      </c>
      <c r="V317" s="18">
        <v>6.1600000000000002E-2</v>
      </c>
      <c r="W317" s="42" t="s">
        <v>34</v>
      </c>
      <c r="X317" s="43"/>
      <c r="Y317" s="43"/>
      <c r="Z317" s="43" t="s">
        <v>8442</v>
      </c>
      <c r="AA317" s="43" t="str">
        <f>VLOOKUP(J317, sku!B:C, 2, FALSE)</f>
        <v>Sintra Fast 500ml</v>
      </c>
      <c r="AB317" s="45" t="str">
        <f>VLOOKUP(J317, sku!B:BM, 64, FALSE)</f>
        <v>Revenda</v>
      </c>
      <c r="AC317" s="45" t="str">
        <f>LEFT(pedidos[[#This Row],[SKU]],3)</f>
        <v>VX2</v>
      </c>
      <c r="AD317" s="36" t="str" cm="1">
        <f t="array" aca="1" ref="AD317" ca="1">IFERROR(
  INDEX(
    montadora[Montadora],
    MATCH(TRUE,LEFT(J731,NÚCARACT(montadora[SKU Parcial]))=montadora[SKU Parcial],0)
  ),
  ""
)</f>
        <v/>
      </c>
    </row>
    <row r="318" spans="1:30" x14ac:dyDescent="0.25">
      <c r="A318" s="42" t="s">
        <v>8872</v>
      </c>
      <c r="B318" s="42"/>
      <c r="C318" s="42"/>
      <c r="D318" s="42"/>
      <c r="E318" s="42">
        <v>22093548394</v>
      </c>
      <c r="F318" s="42" t="s">
        <v>9192</v>
      </c>
      <c r="G318" s="42" t="s">
        <v>11227</v>
      </c>
      <c r="H318" s="12"/>
      <c r="I318" s="42"/>
      <c r="J318" s="42" t="s">
        <v>9209</v>
      </c>
      <c r="K318" s="14">
        <v>45785</v>
      </c>
      <c r="L318" s="12" t="s">
        <v>8443</v>
      </c>
      <c r="M318" s="44">
        <v>26.8</v>
      </c>
      <c r="N318" s="12">
        <v>1</v>
      </c>
      <c r="O318" s="44">
        <v>28.24</v>
      </c>
      <c r="P318" s="44">
        <v>13.21</v>
      </c>
      <c r="Q318" s="44">
        <v>2.04</v>
      </c>
      <c r="R318" s="44">
        <v>9.9</v>
      </c>
      <c r="S318" s="44">
        <v>1.44</v>
      </c>
      <c r="T318" s="44">
        <v>0</v>
      </c>
      <c r="U318" s="44">
        <v>1.65</v>
      </c>
      <c r="V318" s="18">
        <v>6.1600000000000002E-2</v>
      </c>
      <c r="W318" s="42" t="s">
        <v>34</v>
      </c>
      <c r="X318" s="43"/>
      <c r="Y318" s="43"/>
      <c r="Z318" s="43" t="s">
        <v>8442</v>
      </c>
      <c r="AA318" s="43" t="str">
        <f>VLOOKUP(J318, sku!B:C, 2, FALSE)</f>
        <v>Sintra Fast 500ml</v>
      </c>
      <c r="AB318" s="45" t="str">
        <f>VLOOKUP(J318, sku!B:BM, 64, FALSE)</f>
        <v>Revenda</v>
      </c>
      <c r="AC318" s="45" t="str">
        <f>LEFT(pedidos[[#This Row],[SKU]],3)</f>
        <v>VX2</v>
      </c>
      <c r="AD318" s="36" t="str" cm="1">
        <f t="array" aca="1" ref="AD318" ca="1">IFERROR(
  INDEX(
    montadora[Montadora],
    MATCH(TRUE,LEFT(J732,NÚCARACT(montadora[SKU Parcial]))=montadora[SKU Parcial],0)
  ),
  ""
)</f>
        <v/>
      </c>
    </row>
    <row r="319" spans="1:30" x14ac:dyDescent="0.25">
      <c r="A319" s="42" t="s">
        <v>8873</v>
      </c>
      <c r="B319" s="42"/>
      <c r="C319" s="42"/>
      <c r="D319" s="42"/>
      <c r="E319" s="42">
        <v>22093548394</v>
      </c>
      <c r="F319" s="42" t="s">
        <v>9192</v>
      </c>
      <c r="G319" s="42" t="s">
        <v>11227</v>
      </c>
      <c r="H319" s="12"/>
      <c r="I319" s="42"/>
      <c r="J319" s="42" t="s">
        <v>9209</v>
      </c>
      <c r="K319" s="14">
        <v>45784</v>
      </c>
      <c r="L319" s="12" t="s">
        <v>8443</v>
      </c>
      <c r="M319" s="44">
        <v>26.8</v>
      </c>
      <c r="N319" s="12">
        <v>1</v>
      </c>
      <c r="O319" s="44">
        <v>26.8</v>
      </c>
      <c r="P319" s="44">
        <v>13.21</v>
      </c>
      <c r="Q319" s="44">
        <v>2.04</v>
      </c>
      <c r="R319" s="44">
        <v>9.9</v>
      </c>
      <c r="S319" s="44">
        <v>0</v>
      </c>
      <c r="T319" s="44">
        <v>0</v>
      </c>
      <c r="U319" s="44">
        <v>1.65</v>
      </c>
      <c r="V319" s="18">
        <v>6.1600000000000002E-2</v>
      </c>
      <c r="W319" s="42" t="s">
        <v>34</v>
      </c>
      <c r="X319" s="43"/>
      <c r="Y319" s="43"/>
      <c r="Z319" s="43" t="s">
        <v>8442</v>
      </c>
      <c r="AA319" s="43" t="str">
        <f>VLOOKUP(J319, sku!B:C, 2, FALSE)</f>
        <v>Sintra Fast 500ml</v>
      </c>
      <c r="AB319" s="45" t="str">
        <f>VLOOKUP(J319, sku!B:BM, 64, FALSE)</f>
        <v>Revenda</v>
      </c>
      <c r="AC319" s="45" t="str">
        <f>LEFT(pedidos[[#This Row],[SKU]],3)</f>
        <v>VX2</v>
      </c>
      <c r="AD319" s="36" t="str" cm="1">
        <f t="array" aca="1" ref="AD319" ca="1">IFERROR(
  INDEX(
    montadora[Montadora],
    MATCH(TRUE,LEFT(J733,NÚCARACT(montadora[SKU Parcial]))=montadora[SKU Parcial],0)
  ),
  ""
)</f>
        <v/>
      </c>
    </row>
    <row r="320" spans="1:30" x14ac:dyDescent="0.25">
      <c r="A320" s="42" t="s">
        <v>8874</v>
      </c>
      <c r="B320" s="42"/>
      <c r="C320" s="42"/>
      <c r="D320" s="42"/>
      <c r="E320" s="42">
        <v>22093548394</v>
      </c>
      <c r="F320" s="42" t="s">
        <v>9192</v>
      </c>
      <c r="G320" s="42" t="s">
        <v>11227</v>
      </c>
      <c r="H320" s="12"/>
      <c r="I320" s="42"/>
      <c r="J320" s="42" t="s">
        <v>9209</v>
      </c>
      <c r="K320" s="14">
        <v>45784</v>
      </c>
      <c r="L320" s="12" t="s">
        <v>8443</v>
      </c>
      <c r="M320" s="44">
        <v>26.8</v>
      </c>
      <c r="N320" s="12">
        <v>1</v>
      </c>
      <c r="O320" s="44">
        <v>26.8</v>
      </c>
      <c r="P320" s="44">
        <v>13.21</v>
      </c>
      <c r="Q320" s="44">
        <v>2.04</v>
      </c>
      <c r="R320" s="44">
        <v>9.9</v>
      </c>
      <c r="S320" s="44">
        <v>0</v>
      </c>
      <c r="T320" s="44">
        <v>0</v>
      </c>
      <c r="U320" s="44">
        <v>1.65</v>
      </c>
      <c r="V320" s="18">
        <v>6.1600000000000002E-2</v>
      </c>
      <c r="W320" s="42" t="s">
        <v>34</v>
      </c>
      <c r="X320" s="43"/>
      <c r="Y320" s="43"/>
      <c r="Z320" s="43" t="s">
        <v>8442</v>
      </c>
      <c r="AA320" s="43" t="str">
        <f>VLOOKUP(J320, sku!B:C, 2, FALSE)</f>
        <v>Sintra Fast 500ml</v>
      </c>
      <c r="AB320" s="45" t="str">
        <f>VLOOKUP(J320, sku!B:BM, 64, FALSE)</f>
        <v>Revenda</v>
      </c>
      <c r="AC320" s="45" t="str">
        <f>LEFT(pedidos[[#This Row],[SKU]],3)</f>
        <v>VX2</v>
      </c>
      <c r="AD320" s="36" t="str" cm="1">
        <f t="array" aca="1" ref="AD320" ca="1">IFERROR(
  INDEX(
    montadora[Montadora],
    MATCH(TRUE,LEFT(J734,NÚCARACT(montadora[SKU Parcial]))=montadora[SKU Parcial],0)
  ),
  ""
)</f>
        <v/>
      </c>
    </row>
    <row r="321" spans="1:30" x14ac:dyDescent="0.25">
      <c r="A321" s="42" t="s">
        <v>8875</v>
      </c>
      <c r="B321" s="42"/>
      <c r="C321" s="42"/>
      <c r="D321" s="42"/>
      <c r="E321" s="42">
        <v>22093548394</v>
      </c>
      <c r="F321" s="42" t="s">
        <v>9192</v>
      </c>
      <c r="G321" s="42" t="s">
        <v>11227</v>
      </c>
      <c r="H321" s="12"/>
      <c r="I321" s="42"/>
      <c r="J321" s="42" t="s">
        <v>9209</v>
      </c>
      <c r="K321" s="14">
        <v>45784</v>
      </c>
      <c r="L321" s="12" t="s">
        <v>8443</v>
      </c>
      <c r="M321" s="44">
        <v>26.8</v>
      </c>
      <c r="N321" s="12">
        <v>1</v>
      </c>
      <c r="O321" s="44">
        <v>26.8</v>
      </c>
      <c r="P321" s="44">
        <v>13.21</v>
      </c>
      <c r="Q321" s="44">
        <v>2.04</v>
      </c>
      <c r="R321" s="44">
        <v>9.9</v>
      </c>
      <c r="S321" s="44">
        <v>0</v>
      </c>
      <c r="T321" s="44">
        <v>0</v>
      </c>
      <c r="U321" s="44">
        <v>1.65</v>
      </c>
      <c r="V321" s="18">
        <v>6.1600000000000002E-2</v>
      </c>
      <c r="W321" s="42" t="s">
        <v>34</v>
      </c>
      <c r="X321" s="43"/>
      <c r="Y321" s="43"/>
      <c r="Z321" s="43" t="s">
        <v>8442</v>
      </c>
      <c r="AA321" s="43" t="str">
        <f>VLOOKUP(J321, sku!B:C, 2, FALSE)</f>
        <v>Sintra Fast 500ml</v>
      </c>
      <c r="AB321" s="45" t="str">
        <f>VLOOKUP(J321, sku!B:BM, 64, FALSE)</f>
        <v>Revenda</v>
      </c>
      <c r="AC321" s="45" t="str">
        <f>LEFT(pedidos[[#This Row],[SKU]],3)</f>
        <v>VX2</v>
      </c>
      <c r="AD321" s="36" t="str" cm="1">
        <f t="array" aca="1" ref="AD321" ca="1">IFERROR(
  INDEX(
    montadora[Montadora],
    MATCH(TRUE,LEFT(J735,NÚCARACT(montadora[SKU Parcial]))=montadora[SKU Parcial],0)
  ),
  ""
)</f>
        <v/>
      </c>
    </row>
    <row r="322" spans="1:30" x14ac:dyDescent="0.25">
      <c r="A322" s="42" t="s">
        <v>8877</v>
      </c>
      <c r="B322" s="42"/>
      <c r="C322" s="42"/>
      <c r="D322" s="42"/>
      <c r="E322" s="42">
        <v>22093548394</v>
      </c>
      <c r="F322" s="42" t="s">
        <v>9192</v>
      </c>
      <c r="G322" s="42" t="s">
        <v>11227</v>
      </c>
      <c r="H322" s="12"/>
      <c r="I322" s="42"/>
      <c r="J322" s="42" t="s">
        <v>9209</v>
      </c>
      <c r="K322" s="14">
        <v>45782</v>
      </c>
      <c r="L322" s="12" t="s">
        <v>8443</v>
      </c>
      <c r="M322" s="44">
        <v>26.8</v>
      </c>
      <c r="N322" s="12">
        <v>1</v>
      </c>
      <c r="O322" s="44">
        <v>26.8</v>
      </c>
      <c r="P322" s="44">
        <v>13.21</v>
      </c>
      <c r="Q322" s="44">
        <v>2.04</v>
      </c>
      <c r="R322" s="44">
        <v>9.9</v>
      </c>
      <c r="S322" s="44">
        <v>0</v>
      </c>
      <c r="T322" s="44">
        <v>0</v>
      </c>
      <c r="U322" s="44">
        <v>1.65</v>
      </c>
      <c r="V322" s="18">
        <v>6.1600000000000002E-2</v>
      </c>
      <c r="W322" s="42" t="s">
        <v>34</v>
      </c>
      <c r="X322" s="43"/>
      <c r="Y322" s="43"/>
      <c r="Z322" s="43" t="s">
        <v>8442</v>
      </c>
      <c r="AA322" s="43" t="str">
        <f>VLOOKUP(J322, sku!B:C, 2, FALSE)</f>
        <v>Sintra Fast 500ml</v>
      </c>
      <c r="AB322" s="45" t="str">
        <f>VLOOKUP(J322, sku!B:BM, 64, FALSE)</f>
        <v>Revenda</v>
      </c>
      <c r="AC322" s="45" t="str">
        <f>LEFT(pedidos[[#This Row],[SKU]],3)</f>
        <v>VX2</v>
      </c>
      <c r="AD322" s="36" t="str" cm="1">
        <f t="array" aca="1" ref="AD322" ca="1">IFERROR(
  INDEX(
    montadora[Montadora],
    MATCH(TRUE,LEFT(J736,NÚCARACT(montadora[SKU Parcial]))=montadora[SKU Parcial],0)
  ),
  ""
)</f>
        <v/>
      </c>
    </row>
    <row r="323" spans="1:30" x14ac:dyDescent="0.25">
      <c r="A323" s="42" t="s">
        <v>8878</v>
      </c>
      <c r="B323" s="42"/>
      <c r="C323" s="42"/>
      <c r="D323" s="42"/>
      <c r="E323" s="42">
        <v>22093548394</v>
      </c>
      <c r="F323" s="42" t="s">
        <v>9192</v>
      </c>
      <c r="G323" s="42" t="s">
        <v>11227</v>
      </c>
      <c r="H323" s="12"/>
      <c r="I323" s="42"/>
      <c r="J323" s="42" t="s">
        <v>9209</v>
      </c>
      <c r="K323" s="14">
        <v>45781</v>
      </c>
      <c r="L323" s="12" t="s">
        <v>8443</v>
      </c>
      <c r="M323" s="44">
        <v>26.8</v>
      </c>
      <c r="N323" s="12">
        <v>1</v>
      </c>
      <c r="O323" s="44">
        <v>31.61</v>
      </c>
      <c r="P323" s="44">
        <v>13.21</v>
      </c>
      <c r="Q323" s="44">
        <v>2.04</v>
      </c>
      <c r="R323" s="44">
        <v>9.9</v>
      </c>
      <c r="S323" s="44">
        <v>4.8099999999999996</v>
      </c>
      <c r="T323" s="44">
        <v>0</v>
      </c>
      <c r="U323" s="44">
        <v>1.65</v>
      </c>
      <c r="V323" s="18">
        <v>6.1600000000000002E-2</v>
      </c>
      <c r="W323" s="42" t="s">
        <v>34</v>
      </c>
      <c r="X323" s="43"/>
      <c r="Y323" s="43"/>
      <c r="Z323" s="43" t="s">
        <v>8442</v>
      </c>
      <c r="AA323" s="43" t="str">
        <f>VLOOKUP(J323, sku!B:C, 2, FALSE)</f>
        <v>Sintra Fast 500ml</v>
      </c>
      <c r="AB323" s="45" t="str">
        <f>VLOOKUP(J323, sku!B:BM, 64, FALSE)</f>
        <v>Revenda</v>
      </c>
      <c r="AC323" s="45" t="str">
        <f>LEFT(pedidos[[#This Row],[SKU]],3)</f>
        <v>VX2</v>
      </c>
      <c r="AD323" s="36" t="str" cm="1">
        <f t="array" aca="1" ref="AD323" ca="1">IFERROR(
  INDEX(
    montadora[Montadora],
    MATCH(TRUE,LEFT(J737,NÚCARACT(montadora[SKU Parcial]))=montadora[SKU Parcial],0)
  ),
  ""
)</f>
        <v/>
      </c>
    </row>
    <row r="324" spans="1:30" x14ac:dyDescent="0.25">
      <c r="A324" s="42" t="s">
        <v>9640</v>
      </c>
      <c r="B324" s="42">
        <v>23098159193</v>
      </c>
      <c r="C324" s="42"/>
      <c r="D324" s="42"/>
      <c r="E324" s="42"/>
      <c r="F324" s="42" t="s">
        <v>9192</v>
      </c>
      <c r="G324" s="42" t="s">
        <v>11228</v>
      </c>
      <c r="H324" s="12"/>
      <c r="I324" s="42"/>
      <c r="J324" s="42" t="s">
        <v>9209</v>
      </c>
      <c r="K324" s="14">
        <v>45789</v>
      </c>
      <c r="L324" s="12" t="s">
        <v>8443</v>
      </c>
      <c r="M324" s="44">
        <v>42.8</v>
      </c>
      <c r="N324" s="12">
        <v>1</v>
      </c>
      <c r="O324" s="44">
        <v>42.8</v>
      </c>
      <c r="P324" s="44">
        <v>13.21</v>
      </c>
      <c r="Q324" s="44">
        <v>1.44</v>
      </c>
      <c r="R324" s="44">
        <v>13.12</v>
      </c>
      <c r="S324" s="44">
        <v>0</v>
      </c>
      <c r="T324" s="44">
        <v>0</v>
      </c>
      <c r="U324" s="44">
        <v>14.65</v>
      </c>
      <c r="V324" s="18">
        <v>0</v>
      </c>
      <c r="W324" s="42" t="s">
        <v>34</v>
      </c>
      <c r="X324" s="43"/>
      <c r="Y324" s="43"/>
      <c r="Z324" s="43" t="s">
        <v>8442</v>
      </c>
      <c r="AA324" s="43" t="str">
        <f>VLOOKUP(J324, sku!B:C, 2, FALSE)</f>
        <v>Sintra Fast 500ml</v>
      </c>
      <c r="AB324" s="45" t="str">
        <f>VLOOKUP(J324, sku!B:BM, 64, FALSE)</f>
        <v>Revenda</v>
      </c>
      <c r="AC324" s="45" t="str">
        <f>LEFT(pedidos[[#This Row],[SKU]],3)</f>
        <v>VX2</v>
      </c>
      <c r="AD324" s="36" t="str" cm="1">
        <f t="array" aca="1" ref="AD324" ca="1">IFERROR(
  INDEX(
    montadora[Montadora],
    MATCH(TRUE,LEFT(J738,NÚCARACT(montadora[SKU Parcial]))=montadora[SKU Parcial],0)
  ),
  ""
)</f>
        <v/>
      </c>
    </row>
    <row r="325" spans="1:30" x14ac:dyDescent="0.25">
      <c r="A325" s="42" t="s">
        <v>9766</v>
      </c>
      <c r="B325" s="42">
        <v>23098159193</v>
      </c>
      <c r="C325" s="42"/>
      <c r="D325" s="42"/>
      <c r="E325" s="42"/>
      <c r="F325" s="42" t="s">
        <v>9192</v>
      </c>
      <c r="G325" s="42" t="s">
        <v>11228</v>
      </c>
      <c r="H325" s="12"/>
      <c r="I325" s="42"/>
      <c r="J325" s="42" t="s">
        <v>9209</v>
      </c>
      <c r="K325" s="14">
        <v>45784</v>
      </c>
      <c r="L325" s="12" t="s">
        <v>8443</v>
      </c>
      <c r="M325" s="44">
        <v>24.8</v>
      </c>
      <c r="N325" s="12">
        <v>1</v>
      </c>
      <c r="O325" s="44">
        <v>24.8</v>
      </c>
      <c r="P325" s="44">
        <v>13.21</v>
      </c>
      <c r="Q325" s="44">
        <v>0.84</v>
      </c>
      <c r="R325" s="44">
        <v>8.91</v>
      </c>
      <c r="S325" s="44">
        <v>0</v>
      </c>
      <c r="T325" s="44">
        <v>0</v>
      </c>
      <c r="U325" s="44">
        <v>1.59</v>
      </c>
      <c r="V325" s="18">
        <v>0</v>
      </c>
      <c r="W325" s="42" t="s">
        <v>34</v>
      </c>
      <c r="X325" s="43"/>
      <c r="Y325" s="43"/>
      <c r="Z325" s="43" t="s">
        <v>8442</v>
      </c>
      <c r="AA325" s="43" t="str">
        <f>VLOOKUP(J325, sku!B:C, 2, FALSE)</f>
        <v>Sintra Fast 500ml</v>
      </c>
      <c r="AB325" s="45" t="str">
        <f>VLOOKUP(J325, sku!B:BM, 64, FALSE)</f>
        <v>Revenda</v>
      </c>
      <c r="AC325" s="45" t="str">
        <f>LEFT(pedidos[[#This Row],[SKU]],3)</f>
        <v>VX2</v>
      </c>
      <c r="AD325" s="36" t="str" cm="1">
        <f t="array" aca="1" ref="AD325" ca="1">IFERROR(
  INDEX(
    montadora[Montadora],
    MATCH(TRUE,LEFT(J739,NÚCARACT(montadora[SKU Parcial]))=montadora[SKU Parcial],0)
  ),
  ""
)</f>
        <v/>
      </c>
    </row>
    <row r="326" spans="1:30" x14ac:dyDescent="0.25">
      <c r="A326" s="42" t="s">
        <v>9773</v>
      </c>
      <c r="B326" s="42">
        <v>23098159193</v>
      </c>
      <c r="C326" s="42"/>
      <c r="D326" s="42"/>
      <c r="E326" s="42"/>
      <c r="F326" s="42" t="s">
        <v>9192</v>
      </c>
      <c r="G326" s="42" t="s">
        <v>11228</v>
      </c>
      <c r="H326" s="12"/>
      <c r="I326" s="42"/>
      <c r="J326" s="42" t="s">
        <v>9209</v>
      </c>
      <c r="K326" s="14">
        <v>45784</v>
      </c>
      <c r="L326" s="12" t="s">
        <v>8443</v>
      </c>
      <c r="M326" s="44">
        <v>24.8</v>
      </c>
      <c r="N326" s="12">
        <v>1</v>
      </c>
      <c r="O326" s="44">
        <v>24.8</v>
      </c>
      <c r="P326" s="44">
        <v>13.21</v>
      </c>
      <c r="Q326" s="44">
        <v>0.84</v>
      </c>
      <c r="R326" s="44">
        <v>8.91</v>
      </c>
      <c r="S326" s="44">
        <v>0</v>
      </c>
      <c r="T326" s="44">
        <v>0</v>
      </c>
      <c r="U326" s="44">
        <v>1.59</v>
      </c>
      <c r="V326" s="18">
        <v>0</v>
      </c>
      <c r="W326" s="42" t="s">
        <v>34</v>
      </c>
      <c r="X326" s="43"/>
      <c r="Y326" s="43"/>
      <c r="Z326" s="43" t="s">
        <v>8442</v>
      </c>
      <c r="AA326" s="43" t="str">
        <f>VLOOKUP(J326, sku!B:C, 2, FALSE)</f>
        <v>Sintra Fast 500ml</v>
      </c>
      <c r="AB326" s="45" t="str">
        <f>VLOOKUP(J326, sku!B:BM, 64, FALSE)</f>
        <v>Revenda</v>
      </c>
      <c r="AC326" s="45" t="str">
        <f>LEFT(pedidos[[#This Row],[SKU]],3)</f>
        <v>VX2</v>
      </c>
      <c r="AD326" s="36" t="str" cm="1">
        <f t="array" aca="1" ref="AD326" ca="1">IFERROR(
  INDEX(
    montadora[Montadora],
    MATCH(TRUE,LEFT(J740,NÚCARACT(montadora[SKU Parcial]))=montadora[SKU Parcial],0)
  ),
  ""
)</f>
        <v/>
      </c>
    </row>
    <row r="327" spans="1:30" x14ac:dyDescent="0.25">
      <c r="A327" s="42" t="s">
        <v>9774</v>
      </c>
      <c r="B327" s="42">
        <v>23098159193</v>
      </c>
      <c r="C327" s="42"/>
      <c r="D327" s="42"/>
      <c r="E327" s="42"/>
      <c r="F327" s="42" t="s">
        <v>9192</v>
      </c>
      <c r="G327" s="42" t="s">
        <v>11228</v>
      </c>
      <c r="H327" s="12"/>
      <c r="I327" s="42"/>
      <c r="J327" s="42" t="s">
        <v>9209</v>
      </c>
      <c r="K327" s="14">
        <v>45784</v>
      </c>
      <c r="L327" s="12" t="s">
        <v>8443</v>
      </c>
      <c r="M327" s="44">
        <v>24.8</v>
      </c>
      <c r="N327" s="12">
        <v>1</v>
      </c>
      <c r="O327" s="44">
        <v>15.64</v>
      </c>
      <c r="P327" s="44">
        <v>13.21</v>
      </c>
      <c r="Q327" s="44">
        <v>0.84</v>
      </c>
      <c r="R327" s="44">
        <v>0</v>
      </c>
      <c r="S327" s="44">
        <v>0</v>
      </c>
      <c r="T327" s="44">
        <v>0</v>
      </c>
      <c r="U327" s="44">
        <v>1.59</v>
      </c>
      <c r="V327" s="18">
        <v>0</v>
      </c>
      <c r="W327" s="42" t="s">
        <v>34</v>
      </c>
      <c r="X327" s="43"/>
      <c r="Y327" s="43"/>
      <c r="Z327" s="43" t="s">
        <v>8442</v>
      </c>
      <c r="AA327" s="43" t="str">
        <f>VLOOKUP(J327, sku!B:C, 2, FALSE)</f>
        <v>Sintra Fast 500ml</v>
      </c>
      <c r="AB327" s="45" t="str">
        <f>VLOOKUP(J327, sku!B:BM, 64, FALSE)</f>
        <v>Revenda</v>
      </c>
      <c r="AC327" s="45" t="str">
        <f>LEFT(pedidos[[#This Row],[SKU]],3)</f>
        <v>VX2</v>
      </c>
      <c r="AD327" s="36" t="str" cm="1">
        <f t="array" aca="1" ref="AD327" ca="1">IFERROR(
  INDEX(
    montadora[Montadora],
    MATCH(TRUE,LEFT(J741,NÚCARACT(montadora[SKU Parcial]))=montadora[SKU Parcial],0)
  ),
  ""
)</f>
        <v/>
      </c>
    </row>
    <row r="328" spans="1:30" x14ac:dyDescent="0.25">
      <c r="A328" s="42" t="s">
        <v>9783</v>
      </c>
      <c r="B328" s="42">
        <v>23098159193</v>
      </c>
      <c r="C328" s="42"/>
      <c r="D328" s="42"/>
      <c r="E328" s="42"/>
      <c r="F328" s="42" t="s">
        <v>9192</v>
      </c>
      <c r="G328" s="42" t="s">
        <v>11228</v>
      </c>
      <c r="H328" s="12"/>
      <c r="I328" s="42"/>
      <c r="J328" s="42" t="s">
        <v>9209</v>
      </c>
      <c r="K328" s="14">
        <v>45784</v>
      </c>
      <c r="L328" s="12" t="s">
        <v>8443</v>
      </c>
      <c r="M328" s="44">
        <v>24.8</v>
      </c>
      <c r="N328" s="12">
        <v>1</v>
      </c>
      <c r="O328" s="44">
        <v>24.8</v>
      </c>
      <c r="P328" s="44">
        <v>13.21</v>
      </c>
      <c r="Q328" s="44">
        <v>0.84</v>
      </c>
      <c r="R328" s="44">
        <v>8.91</v>
      </c>
      <c r="S328" s="44">
        <v>0</v>
      </c>
      <c r="T328" s="44">
        <v>0</v>
      </c>
      <c r="U328" s="44">
        <v>1.59</v>
      </c>
      <c r="V328" s="18">
        <v>0</v>
      </c>
      <c r="W328" s="42" t="s">
        <v>34</v>
      </c>
      <c r="X328" s="43"/>
      <c r="Y328" s="43"/>
      <c r="Z328" s="43" t="s">
        <v>8442</v>
      </c>
      <c r="AA328" s="43" t="str">
        <f>VLOOKUP(J328, sku!B:C, 2, FALSE)</f>
        <v>Sintra Fast 500ml</v>
      </c>
      <c r="AB328" s="45" t="str">
        <f>VLOOKUP(J328, sku!B:BM, 64, FALSE)</f>
        <v>Revenda</v>
      </c>
      <c r="AC328" s="45" t="str">
        <f>LEFT(pedidos[[#This Row],[SKU]],3)</f>
        <v>VX2</v>
      </c>
      <c r="AD328" s="36" t="str" cm="1">
        <f t="array" aca="1" ref="AD328" ca="1">IFERROR(
  INDEX(
    montadora[Montadora],
    MATCH(TRUE,LEFT(J742,NÚCARACT(montadora[SKU Parcial]))=montadora[SKU Parcial],0)
  ),
  ""
)</f>
        <v/>
      </c>
    </row>
    <row r="329" spans="1:30" x14ac:dyDescent="0.25">
      <c r="A329" s="42" t="s">
        <v>9784</v>
      </c>
      <c r="B329" s="42">
        <v>23098159193</v>
      </c>
      <c r="C329" s="42"/>
      <c r="D329" s="42"/>
      <c r="E329" s="42"/>
      <c r="F329" s="42" t="s">
        <v>9192</v>
      </c>
      <c r="G329" s="42" t="s">
        <v>11228</v>
      </c>
      <c r="H329" s="12"/>
      <c r="I329" s="42"/>
      <c r="J329" s="42" t="s">
        <v>9209</v>
      </c>
      <c r="K329" s="14">
        <v>45784</v>
      </c>
      <c r="L329" s="12" t="s">
        <v>8443</v>
      </c>
      <c r="M329" s="44">
        <v>24.8</v>
      </c>
      <c r="N329" s="12">
        <v>1</v>
      </c>
      <c r="O329" s="44">
        <v>24.8</v>
      </c>
      <c r="P329" s="44">
        <v>13.21</v>
      </c>
      <c r="Q329" s="44">
        <v>0.84</v>
      </c>
      <c r="R329" s="44">
        <v>8.91</v>
      </c>
      <c r="S329" s="44">
        <v>0</v>
      </c>
      <c r="T329" s="44">
        <v>0</v>
      </c>
      <c r="U329" s="44">
        <v>1.59</v>
      </c>
      <c r="V329" s="18">
        <v>0</v>
      </c>
      <c r="W329" s="42" t="s">
        <v>34</v>
      </c>
      <c r="X329" s="43"/>
      <c r="Y329" s="43"/>
      <c r="Z329" s="43" t="s">
        <v>8442</v>
      </c>
      <c r="AA329" s="43" t="str">
        <f>VLOOKUP(J329, sku!B:C, 2, FALSE)</f>
        <v>Sintra Fast 500ml</v>
      </c>
      <c r="AB329" s="45" t="str">
        <f>VLOOKUP(J329, sku!B:BM, 64, FALSE)</f>
        <v>Revenda</v>
      </c>
      <c r="AC329" s="45" t="str">
        <f>LEFT(pedidos[[#This Row],[SKU]],3)</f>
        <v>VX2</v>
      </c>
      <c r="AD329" s="36" t="str" cm="1">
        <f t="array" aca="1" ref="AD329" ca="1">IFERROR(
  INDEX(
    montadora[Montadora],
    MATCH(TRUE,LEFT(J743,NÚCARACT(montadora[SKU Parcial]))=montadora[SKU Parcial],0)
  ),
  ""
)</f>
        <v/>
      </c>
    </row>
    <row r="330" spans="1:30" x14ac:dyDescent="0.25">
      <c r="A330" s="42" t="s">
        <v>9792</v>
      </c>
      <c r="B330" s="42">
        <v>23098159193</v>
      </c>
      <c r="C330" s="42"/>
      <c r="D330" s="42"/>
      <c r="E330" s="42"/>
      <c r="F330" s="42" t="s">
        <v>9192</v>
      </c>
      <c r="G330" s="42" t="s">
        <v>11228</v>
      </c>
      <c r="H330" s="12"/>
      <c r="I330" s="42"/>
      <c r="J330" s="42" t="s">
        <v>9209</v>
      </c>
      <c r="K330" s="14">
        <v>45784</v>
      </c>
      <c r="L330" s="12" t="s">
        <v>8443</v>
      </c>
      <c r="M330" s="44">
        <v>24.8</v>
      </c>
      <c r="N330" s="12">
        <v>1</v>
      </c>
      <c r="O330" s="44">
        <v>24.8</v>
      </c>
      <c r="P330" s="44">
        <v>13.21</v>
      </c>
      <c r="Q330" s="44">
        <v>0.84</v>
      </c>
      <c r="R330" s="44">
        <v>8.91</v>
      </c>
      <c r="S330" s="44">
        <v>0</v>
      </c>
      <c r="T330" s="44">
        <v>0</v>
      </c>
      <c r="U330" s="44">
        <v>1.59</v>
      </c>
      <c r="V330" s="18">
        <v>0</v>
      </c>
      <c r="W330" s="42" t="s">
        <v>34</v>
      </c>
      <c r="X330" s="43"/>
      <c r="Y330" s="43"/>
      <c r="Z330" s="43" t="s">
        <v>8442</v>
      </c>
      <c r="AA330" s="43" t="str">
        <f>VLOOKUP(J330, sku!B:C, 2, FALSE)</f>
        <v>Sintra Fast 500ml</v>
      </c>
      <c r="AB330" s="45" t="str">
        <f>VLOOKUP(J330, sku!B:BM, 64, FALSE)</f>
        <v>Revenda</v>
      </c>
      <c r="AC330" s="45" t="str">
        <f>LEFT(pedidos[[#This Row],[SKU]],3)</f>
        <v>VX2</v>
      </c>
      <c r="AD330" s="36" t="str" cm="1">
        <f t="array" aca="1" ref="AD330" ca="1">IFERROR(
  INDEX(
    montadora[Montadora],
    MATCH(TRUE,LEFT(J744,NÚCARACT(montadora[SKU Parcial]))=montadora[SKU Parcial],0)
  ),
  ""
)</f>
        <v/>
      </c>
    </row>
    <row r="331" spans="1:30" x14ac:dyDescent="0.25">
      <c r="A331" s="42" t="s">
        <v>9794</v>
      </c>
      <c r="B331" s="42">
        <v>23098159193</v>
      </c>
      <c r="C331" s="42"/>
      <c r="D331" s="42"/>
      <c r="E331" s="42"/>
      <c r="F331" s="42" t="s">
        <v>9192</v>
      </c>
      <c r="G331" s="42" t="s">
        <v>11228</v>
      </c>
      <c r="H331" s="12"/>
      <c r="I331" s="42"/>
      <c r="J331" s="42" t="s">
        <v>9209</v>
      </c>
      <c r="K331" s="14">
        <v>45784</v>
      </c>
      <c r="L331" s="12" t="s">
        <v>8443</v>
      </c>
      <c r="M331" s="44">
        <v>24.8</v>
      </c>
      <c r="N331" s="12">
        <v>1</v>
      </c>
      <c r="O331" s="44">
        <v>24.8</v>
      </c>
      <c r="P331" s="44">
        <v>13.21</v>
      </c>
      <c r="Q331" s="44">
        <v>0.84</v>
      </c>
      <c r="R331" s="44">
        <v>8.91</v>
      </c>
      <c r="S331" s="44">
        <v>0</v>
      </c>
      <c r="T331" s="44">
        <v>0</v>
      </c>
      <c r="U331" s="44">
        <v>1.59</v>
      </c>
      <c r="V331" s="18">
        <v>0</v>
      </c>
      <c r="W331" s="42" t="s">
        <v>34</v>
      </c>
      <c r="X331" s="43"/>
      <c r="Y331" s="43"/>
      <c r="Z331" s="43" t="s">
        <v>8442</v>
      </c>
      <c r="AA331" s="43" t="str">
        <f>VLOOKUP(J331, sku!B:C, 2, FALSE)</f>
        <v>Sintra Fast 500ml</v>
      </c>
      <c r="AB331" s="45" t="str">
        <f>VLOOKUP(J331, sku!B:BM, 64, FALSE)</f>
        <v>Revenda</v>
      </c>
      <c r="AC331" s="45" t="str">
        <f>LEFT(pedidos[[#This Row],[SKU]],3)</f>
        <v>VX2</v>
      </c>
      <c r="AD331" s="36" t="str" cm="1">
        <f t="array" aca="1" ref="AD331" ca="1">IFERROR(
  INDEX(
    montadora[Montadora],
    MATCH(TRUE,LEFT(J745,NÚCARACT(montadora[SKU Parcial]))=montadora[SKU Parcial],0)
  ),
  ""
)</f>
        <v/>
      </c>
    </row>
    <row r="332" spans="1:30" customFormat="1" x14ac:dyDescent="0.25">
      <c r="A332" s="1" t="s">
        <v>5649</v>
      </c>
      <c r="B332" s="1" t="s">
        <v>36</v>
      </c>
      <c r="C332" s="1" t="s">
        <v>5650</v>
      </c>
      <c r="D332" s="1" t="s">
        <v>319</v>
      </c>
      <c r="E332" s="1" t="s">
        <v>5651</v>
      </c>
      <c r="F332" s="1" t="s">
        <v>5652</v>
      </c>
      <c r="G332" s="6" t="s">
        <v>11227</v>
      </c>
      <c r="H332" s="13" t="s">
        <v>30</v>
      </c>
      <c r="I332" s="1" t="s">
        <v>36</v>
      </c>
      <c r="J332" s="1" t="s">
        <v>3280</v>
      </c>
      <c r="K332" s="15">
        <v>45811</v>
      </c>
      <c r="L332" s="11" t="s">
        <v>11229</v>
      </c>
      <c r="M332" s="26">
        <v>29.8</v>
      </c>
      <c r="N332" s="13">
        <v>1</v>
      </c>
      <c r="O332" s="26">
        <v>56.79</v>
      </c>
      <c r="P332" s="26">
        <v>13.28</v>
      </c>
      <c r="Q332" s="26">
        <v>2.4500000000000002</v>
      </c>
      <c r="R332" s="26">
        <v>10.08</v>
      </c>
      <c r="S332" s="26">
        <v>26.99</v>
      </c>
      <c r="T332" s="26">
        <v>0</v>
      </c>
      <c r="U332" s="26">
        <v>3.99</v>
      </c>
      <c r="V332" s="17">
        <v>0.13389999999999999</v>
      </c>
      <c r="W332" s="1" t="s">
        <v>34</v>
      </c>
      <c r="X332" s="3"/>
      <c r="Y332" s="3"/>
      <c r="Z332" s="5" t="s">
        <v>7980</v>
      </c>
      <c r="AA332" s="5" t="str">
        <f>VLOOKUP(J332, sku!B:C, 2, FALSE)</f>
        <v>Cadeado Trava De Bicicleta 110 Cm</v>
      </c>
      <c r="AB332" s="3" t="str">
        <f>VLOOKUP(J332, sku!B:BM, 64, FALSE)</f>
        <v>Importação</v>
      </c>
      <c r="AC332" s="3" t="str">
        <f>LEFT(pedidos[[#This Row],[SKU]],3)</f>
        <v>CAD</v>
      </c>
      <c r="AD332" s="36" t="str" cm="1">
        <f t="array" aca="1" ref="AD332" ca="1">IFERROR(
  INDEX(
    montadora[Montadora],
    MATCH(TRUE,LEFT(J747,NÚCARACT(montadora[SKU Parcial]))=montadora[SKU Parcial],0)
  ),
  ""
)</f>
        <v/>
      </c>
    </row>
    <row r="333" spans="1:30" x14ac:dyDescent="0.25">
      <c r="A333" s="42" t="s">
        <v>10555</v>
      </c>
      <c r="B333" s="42"/>
      <c r="C333" s="42"/>
      <c r="D333" s="42"/>
      <c r="E333" s="42">
        <v>22098173357</v>
      </c>
      <c r="F333" s="42" t="s">
        <v>8358</v>
      </c>
      <c r="G333" s="42" t="s">
        <v>11228</v>
      </c>
      <c r="H333" s="12"/>
      <c r="I333" s="42"/>
      <c r="J333" s="42" t="s">
        <v>10728</v>
      </c>
      <c r="K333" s="14">
        <v>45819</v>
      </c>
      <c r="L333" s="12" t="s">
        <v>8443</v>
      </c>
      <c r="M333" s="44">
        <v>25.8</v>
      </c>
      <c r="N333" s="12">
        <v>1</v>
      </c>
      <c r="O333" s="44">
        <v>25.8</v>
      </c>
      <c r="P333" s="44">
        <v>13.28</v>
      </c>
      <c r="Q333" s="44">
        <v>0.96</v>
      </c>
      <c r="R333" s="44">
        <v>9.16</v>
      </c>
      <c r="S333" s="44">
        <v>0</v>
      </c>
      <c r="T333" s="44">
        <v>0</v>
      </c>
      <c r="U333" s="44">
        <v>2.4</v>
      </c>
      <c r="V333" s="18">
        <v>9.2999999999999999E-2</v>
      </c>
      <c r="W333" s="42" t="s">
        <v>34</v>
      </c>
      <c r="X333" s="43"/>
      <c r="Y333" s="43"/>
      <c r="Z333" s="43" t="s">
        <v>8442</v>
      </c>
      <c r="AA333" s="43" t="str">
        <f>VLOOKUP(J333, sku!B:C, 2, FALSE)</f>
        <v>Cadeado Trava De Bicicleta 110 Cm - Preto</v>
      </c>
      <c r="AB333" s="45" t="str">
        <f>VLOOKUP(J333, sku!B:BM, 64, FALSE)</f>
        <v>Importação</v>
      </c>
      <c r="AC333" s="45" t="str">
        <f>LEFT(pedidos[[#This Row],[SKU]],3)</f>
        <v>CAD</v>
      </c>
      <c r="AD333" s="36" t="str" cm="1">
        <f t="array" aca="1" ref="AD333" ca="1">IFERROR(
  INDEX(
    montadora[Montadora],
    MATCH(TRUE,LEFT(J748,NÚCARACT(montadora[SKU Parcial]))=montadora[SKU Parcial],0)
  ),
  ""
)</f>
        <v/>
      </c>
    </row>
    <row r="334" spans="1:30" customFormat="1" x14ac:dyDescent="0.25">
      <c r="A334" s="1" t="s">
        <v>7842</v>
      </c>
      <c r="B334" s="1" t="s">
        <v>36</v>
      </c>
      <c r="C334" s="1" t="s">
        <v>7843</v>
      </c>
      <c r="D334" s="1" t="s">
        <v>27</v>
      </c>
      <c r="E334" s="1" t="s">
        <v>2020</v>
      </c>
      <c r="F334" s="1" t="s">
        <v>1884</v>
      </c>
      <c r="G334" s="6" t="s">
        <v>11227</v>
      </c>
      <c r="H334" s="13" t="s">
        <v>30</v>
      </c>
      <c r="I334" s="1" t="s">
        <v>36</v>
      </c>
      <c r="J334" s="6" t="s">
        <v>1885</v>
      </c>
      <c r="K334" s="15">
        <v>45784</v>
      </c>
      <c r="L334" s="13" t="s">
        <v>33</v>
      </c>
      <c r="M334" s="26">
        <v>22.8</v>
      </c>
      <c r="N334" s="13">
        <v>1</v>
      </c>
      <c r="O334" s="26">
        <v>38.700000000000003</v>
      </c>
      <c r="P334" s="26">
        <v>8.1</v>
      </c>
      <c r="Q334" s="26">
        <v>0</v>
      </c>
      <c r="R334" s="26">
        <v>8.99</v>
      </c>
      <c r="S334" s="26">
        <v>15.9</v>
      </c>
      <c r="T334" s="26">
        <v>0</v>
      </c>
      <c r="U334" s="26">
        <v>3.97</v>
      </c>
      <c r="V334" s="17">
        <v>0.1741</v>
      </c>
      <c r="W334" s="1" t="s">
        <v>34</v>
      </c>
      <c r="X334" s="3"/>
      <c r="Y334" s="3"/>
      <c r="Z334" s="5" t="s">
        <v>7980</v>
      </c>
      <c r="AA334" s="5" t="str">
        <f>VLOOKUP(J334, sku!B:C, 2, FALSE)</f>
        <v>Maçarico 915</v>
      </c>
      <c r="AB334" s="3" t="str">
        <f>VLOOKUP(J334, sku!B:BM, 64, FALSE)</f>
        <v>Importação</v>
      </c>
      <c r="AC334" s="3" t="str">
        <f>LEFT(pedidos[[#This Row],[SKU]],3)</f>
        <v>1MA</v>
      </c>
      <c r="AD334" s="36" t="str" cm="1">
        <f t="array" aca="1" ref="AD334" ca="1">IFERROR(
  INDEX(
    montadora[Montadora],
    MATCH(TRUE,LEFT(J749,NÚCARACT(montadora[SKU Parcial]))=montadora[SKU Parcial],0)
  ),
  ""
)</f>
        <v/>
      </c>
    </row>
    <row r="335" spans="1:30" customFormat="1" x14ac:dyDescent="0.25">
      <c r="A335" s="1" t="s">
        <v>7941</v>
      </c>
      <c r="B335" s="1" t="s">
        <v>36</v>
      </c>
      <c r="C335" s="1" t="s">
        <v>7942</v>
      </c>
      <c r="D335" s="1" t="s">
        <v>420</v>
      </c>
      <c r="E335" s="1" t="s">
        <v>3397</v>
      </c>
      <c r="F335" s="1" t="s">
        <v>3279</v>
      </c>
      <c r="G335" s="6" t="s">
        <v>11227</v>
      </c>
      <c r="H335" s="13" t="s">
        <v>30</v>
      </c>
      <c r="I335" s="1" t="s">
        <v>36</v>
      </c>
      <c r="J335" s="1" t="s">
        <v>3280</v>
      </c>
      <c r="K335" s="15">
        <v>45795</v>
      </c>
      <c r="L335" s="11" t="s">
        <v>11229</v>
      </c>
      <c r="M335" s="26">
        <v>26.8</v>
      </c>
      <c r="N335" s="13">
        <v>1</v>
      </c>
      <c r="O335" s="26">
        <v>52.7</v>
      </c>
      <c r="P335" s="26">
        <v>13.28</v>
      </c>
      <c r="Q335" s="26">
        <v>2.04</v>
      </c>
      <c r="R335" s="26">
        <v>9.4700000000000006</v>
      </c>
      <c r="S335" s="26">
        <v>25.9</v>
      </c>
      <c r="T335" s="26">
        <v>0</v>
      </c>
      <c r="U335" s="26">
        <v>2.0099999999999998</v>
      </c>
      <c r="V335" s="17">
        <v>7.4999999999999997E-2</v>
      </c>
      <c r="W335" s="1" t="s">
        <v>89</v>
      </c>
      <c r="X335" s="3"/>
      <c r="Y335" s="3"/>
      <c r="Z335" s="5" t="s">
        <v>7980</v>
      </c>
      <c r="AA335" s="5" t="str">
        <f>VLOOKUP(J335, sku!B:C, 2, FALSE)</f>
        <v>Cadeado Trava De Bicicleta 110 Cm</v>
      </c>
      <c r="AB335" s="3" t="str">
        <f>VLOOKUP(J335, sku!B:BM, 64, FALSE)</f>
        <v>Importação</v>
      </c>
      <c r="AC335" s="3" t="str">
        <f>LEFT(pedidos[[#This Row],[SKU]],3)</f>
        <v>CAD</v>
      </c>
      <c r="AD335" s="36" t="str" cm="1">
        <f t="array" aca="1" ref="AD335" ca="1">IFERROR(
  INDEX(
    montadora[Montadora],
    MATCH(TRUE,LEFT(J750,NÚCARACT(montadora[SKU Parcial]))=montadora[SKU Parcial],0)
  ),
  ""
)</f>
        <v/>
      </c>
    </row>
    <row r="336" spans="1:30" customFormat="1" x14ac:dyDescent="0.25">
      <c r="A336" s="1" t="s">
        <v>7844</v>
      </c>
      <c r="B336" s="1" t="s">
        <v>36</v>
      </c>
      <c r="C336" s="1" t="s">
        <v>3093</v>
      </c>
      <c r="D336" s="1" t="s">
        <v>27</v>
      </c>
      <c r="E336" s="1" t="s">
        <v>2020</v>
      </c>
      <c r="F336" s="1" t="s">
        <v>1884</v>
      </c>
      <c r="G336" s="6" t="s">
        <v>11227</v>
      </c>
      <c r="H336" s="13" t="s">
        <v>30</v>
      </c>
      <c r="I336" s="1" t="s">
        <v>36</v>
      </c>
      <c r="J336" s="6" t="s">
        <v>1885</v>
      </c>
      <c r="K336" s="15">
        <v>45785</v>
      </c>
      <c r="L336" s="13" t="s">
        <v>33</v>
      </c>
      <c r="M336" s="26">
        <v>22.8</v>
      </c>
      <c r="N336" s="13">
        <v>1</v>
      </c>
      <c r="O336" s="26">
        <v>38.700000000000003</v>
      </c>
      <c r="P336" s="26">
        <v>8.1</v>
      </c>
      <c r="Q336" s="26">
        <v>0</v>
      </c>
      <c r="R336" s="26">
        <v>8.99</v>
      </c>
      <c r="S336" s="26">
        <v>15.9</v>
      </c>
      <c r="T336" s="26">
        <v>0</v>
      </c>
      <c r="U336" s="26">
        <v>3.97</v>
      </c>
      <c r="V336" s="17">
        <v>0.1741</v>
      </c>
      <c r="W336" s="1" t="s">
        <v>34</v>
      </c>
      <c r="X336" s="3"/>
      <c r="Y336" s="3"/>
      <c r="Z336" s="5" t="s">
        <v>7980</v>
      </c>
      <c r="AA336" s="5" t="str">
        <f>VLOOKUP(J336, sku!B:C, 2, FALSE)</f>
        <v>Maçarico 915</v>
      </c>
      <c r="AB336" s="3" t="str">
        <f>VLOOKUP(J336, sku!B:BM, 64, FALSE)</f>
        <v>Importação</v>
      </c>
      <c r="AC336" s="3" t="str">
        <f>LEFT(pedidos[[#This Row],[SKU]],3)</f>
        <v>1MA</v>
      </c>
      <c r="AD336" s="36" t="str" cm="1">
        <f t="array" aca="1" ref="AD336" ca="1">IFERROR(
  INDEX(
    montadora[Montadora],
    MATCH(TRUE,LEFT(J751,NÚCARACT(montadora[SKU Parcial]))=montadora[SKU Parcial],0)
  ),
  ""
)</f>
        <v/>
      </c>
    </row>
    <row r="337" spans="1:30" x14ac:dyDescent="0.25">
      <c r="A337" s="42" t="s">
        <v>8063</v>
      </c>
      <c r="B337" s="42"/>
      <c r="C337" s="42"/>
      <c r="D337" s="42"/>
      <c r="E337" s="42">
        <v>18999362038</v>
      </c>
      <c r="F337" s="42" t="s">
        <v>8358</v>
      </c>
      <c r="G337" s="42" t="s">
        <v>11227</v>
      </c>
      <c r="H337" s="12"/>
      <c r="I337" s="42"/>
      <c r="J337" s="42" t="s">
        <v>8422</v>
      </c>
      <c r="K337" s="14">
        <v>45821</v>
      </c>
      <c r="L337" s="12" t="s">
        <v>8443</v>
      </c>
      <c r="M337" s="44">
        <v>26.8</v>
      </c>
      <c r="N337" s="12">
        <v>1</v>
      </c>
      <c r="O337" s="44">
        <v>26.8</v>
      </c>
      <c r="P337" s="44">
        <v>13.28</v>
      </c>
      <c r="Q337" s="44">
        <v>2.21</v>
      </c>
      <c r="R337" s="44">
        <v>9.9</v>
      </c>
      <c r="S337" s="44">
        <v>0</v>
      </c>
      <c r="T337" s="44">
        <v>0</v>
      </c>
      <c r="U337" s="44">
        <v>1.41</v>
      </c>
      <c r="V337" s="18">
        <v>5.28E-2</v>
      </c>
      <c r="W337" s="42" t="s">
        <v>34</v>
      </c>
      <c r="X337" s="43"/>
      <c r="Y337" s="43"/>
      <c r="Z337" s="43" t="s">
        <v>8442</v>
      </c>
      <c r="AA337" s="43" t="str">
        <f>VLOOKUP(J337, sku!B:C, 2, FALSE)</f>
        <v>Cadeado Trava De Bicicleta 110 Cm - Rosa</v>
      </c>
      <c r="AB337" s="45" t="str">
        <f>VLOOKUP(J337, sku!B:BM, 64, FALSE)</f>
        <v>Importação</v>
      </c>
      <c r="AC337" s="45" t="str">
        <f>LEFT(pedidos[[#This Row],[SKU]],3)</f>
        <v>CAD</v>
      </c>
      <c r="AD337" s="36" t="str" cm="1">
        <f t="array" aca="1" ref="AD337" ca="1">IFERROR(
  INDEX(
    montadora[Montadora],
    MATCH(TRUE,LEFT(J753,NÚCARACT(montadora[SKU Parcial]))=montadora[SKU Parcial],0)
  ),
  ""
)</f>
        <v/>
      </c>
    </row>
    <row r="338" spans="1:30" x14ac:dyDescent="0.25">
      <c r="A338" s="42" t="s">
        <v>8064</v>
      </c>
      <c r="B338" s="42"/>
      <c r="C338" s="42"/>
      <c r="D338" s="42"/>
      <c r="E338" s="42">
        <v>23598045317</v>
      </c>
      <c r="F338" s="42" t="s">
        <v>8359</v>
      </c>
      <c r="G338" s="42" t="s">
        <v>11227</v>
      </c>
      <c r="H338" s="12"/>
      <c r="I338" s="42"/>
      <c r="J338" s="42" t="s">
        <v>8423</v>
      </c>
      <c r="K338" s="14">
        <v>45817</v>
      </c>
      <c r="L338" s="12" t="s">
        <v>8443</v>
      </c>
      <c r="M338" s="44">
        <v>26.8</v>
      </c>
      <c r="N338" s="12">
        <v>1</v>
      </c>
      <c r="O338" s="44">
        <v>26.8</v>
      </c>
      <c r="P338" s="44">
        <v>13.28</v>
      </c>
      <c r="Q338" s="44">
        <v>2.21</v>
      </c>
      <c r="R338" s="44">
        <v>9.9</v>
      </c>
      <c r="S338" s="44">
        <v>0</v>
      </c>
      <c r="T338" s="44">
        <v>0</v>
      </c>
      <c r="U338" s="44">
        <v>1.41</v>
      </c>
      <c r="V338" s="18">
        <v>5.28E-2</v>
      </c>
      <c r="W338" s="42" t="s">
        <v>34</v>
      </c>
      <c r="X338" s="43"/>
      <c r="Y338" s="43"/>
      <c r="Z338" s="43" t="s">
        <v>8442</v>
      </c>
      <c r="AA338" s="43" t="str">
        <f>VLOOKUP(J338, sku!B:C, 2, FALSE)</f>
        <v>Cadeado Trava De Bicicleta 110 Cm - Azul</v>
      </c>
      <c r="AB338" s="45" t="str">
        <f>VLOOKUP(J338, sku!B:BM, 64, FALSE)</f>
        <v>Importação</v>
      </c>
      <c r="AC338" s="45" t="str">
        <f>LEFT(pedidos[[#This Row],[SKU]],3)</f>
        <v>CAD</v>
      </c>
      <c r="AD338" s="36" t="str" cm="1">
        <f t="array" aca="1" ref="AD338" ca="1">IFERROR(
  INDEX(
    montadora[Montadora],
    MATCH(TRUE,LEFT(J754,NÚCARACT(montadora[SKU Parcial]))=montadora[SKU Parcial],0)
  ),
  ""
)</f>
        <v/>
      </c>
    </row>
    <row r="339" spans="1:30" x14ac:dyDescent="0.25">
      <c r="A339" s="42" t="s">
        <v>9358</v>
      </c>
      <c r="B339" s="42">
        <v>22098173357</v>
      </c>
      <c r="C339" s="42"/>
      <c r="D339" s="42"/>
      <c r="E339" s="42"/>
      <c r="F339" s="42" t="s">
        <v>8358</v>
      </c>
      <c r="G339" s="42" t="s">
        <v>11228</v>
      </c>
      <c r="H339" s="12"/>
      <c r="I339" s="42"/>
      <c r="J339" s="42" t="s">
        <v>8423</v>
      </c>
      <c r="K339" s="14">
        <v>45799</v>
      </c>
      <c r="L339" s="12" t="s">
        <v>8443</v>
      </c>
      <c r="M339" s="44">
        <v>24.8</v>
      </c>
      <c r="N339" s="12">
        <v>1</v>
      </c>
      <c r="O339" s="44">
        <v>24.8</v>
      </c>
      <c r="P339" s="44">
        <v>13.28</v>
      </c>
      <c r="Q339" s="44">
        <v>0.84</v>
      </c>
      <c r="R339" s="44">
        <v>8.9600000000000009</v>
      </c>
      <c r="S339" s="44">
        <v>0</v>
      </c>
      <c r="T339" s="44">
        <v>0</v>
      </c>
      <c r="U339" s="44">
        <v>1.72</v>
      </c>
      <c r="V339" s="18">
        <v>0</v>
      </c>
      <c r="W339" s="42" t="s">
        <v>34</v>
      </c>
      <c r="X339" s="43"/>
      <c r="Y339" s="43"/>
      <c r="Z339" s="43" t="s">
        <v>8442</v>
      </c>
      <c r="AA339" s="43" t="str">
        <f>VLOOKUP(J339, sku!B:C, 2, FALSE)</f>
        <v>Cadeado Trava De Bicicleta 110 Cm - Azul</v>
      </c>
      <c r="AB339" s="45" t="str">
        <f>VLOOKUP(J339, sku!B:BM, 64, FALSE)</f>
        <v>Importação</v>
      </c>
      <c r="AC339" s="45" t="str">
        <f>LEFT(pedidos[[#This Row],[SKU]],3)</f>
        <v>CAD</v>
      </c>
      <c r="AD339" s="36" t="str" cm="1">
        <f t="array" aca="1" ref="AD339" ca="1">IFERROR(
  INDEX(
    montadora[Montadora],
    MATCH(TRUE,LEFT(J759,NÚCARACT(montadora[SKU Parcial]))=montadora[SKU Parcial],0)
  ),
  ""
)</f>
        <v/>
      </c>
    </row>
    <row r="340" spans="1:30" x14ac:dyDescent="0.25">
      <c r="A340" s="42" t="s">
        <v>9529</v>
      </c>
      <c r="B340" s="42">
        <v>22098173357</v>
      </c>
      <c r="C340" s="42"/>
      <c r="D340" s="42"/>
      <c r="E340" s="42"/>
      <c r="F340" s="42" t="s">
        <v>8358</v>
      </c>
      <c r="G340" s="42" t="s">
        <v>11228</v>
      </c>
      <c r="H340" s="12"/>
      <c r="I340" s="42"/>
      <c r="J340" s="42" t="s">
        <v>8834</v>
      </c>
      <c r="K340" s="14">
        <v>45792</v>
      </c>
      <c r="L340" s="12" t="s">
        <v>8443</v>
      </c>
      <c r="M340" s="44">
        <v>24.8</v>
      </c>
      <c r="N340" s="12">
        <v>1</v>
      </c>
      <c r="O340" s="44">
        <v>24.8</v>
      </c>
      <c r="P340" s="44">
        <v>13.28</v>
      </c>
      <c r="Q340" s="44">
        <v>0.84</v>
      </c>
      <c r="R340" s="44">
        <v>8.9600000000000009</v>
      </c>
      <c r="S340" s="44">
        <v>0</v>
      </c>
      <c r="T340" s="44">
        <v>0</v>
      </c>
      <c r="U340" s="44">
        <v>1.72</v>
      </c>
      <c r="V340" s="18">
        <v>0</v>
      </c>
      <c r="W340" s="42" t="s">
        <v>34</v>
      </c>
      <c r="X340" s="43"/>
      <c r="Y340" s="43"/>
      <c r="Z340" s="43" t="s">
        <v>8442</v>
      </c>
      <c r="AA340" s="43" t="str">
        <f>VLOOKUP(J340, sku!B:C, 2, FALSE)</f>
        <v>Cadeado Trava De Bicicleta 110 Cm - Verde</v>
      </c>
      <c r="AB340" s="45" t="str">
        <f>VLOOKUP(J340, sku!B:BM, 64, FALSE)</f>
        <v>Importação</v>
      </c>
      <c r="AC340" s="45" t="str">
        <f>LEFT(pedidos[[#This Row],[SKU]],3)</f>
        <v>CAD</v>
      </c>
      <c r="AD340" s="36" t="str" cm="1">
        <f t="array" aca="1" ref="AD340" ca="1">IFERROR(
  INDEX(
    montadora[Montadora],
    MATCH(TRUE,LEFT(J760,NÚCARACT(montadora[SKU Parcial]))=montadora[SKU Parcial],0)
  ),
  ""
)</f>
        <v/>
      </c>
    </row>
    <row r="341" spans="1:30" x14ac:dyDescent="0.25">
      <c r="A341" s="42" t="s">
        <v>9581</v>
      </c>
      <c r="B341" s="42">
        <v>22793655905</v>
      </c>
      <c r="C341" s="42"/>
      <c r="D341" s="42"/>
      <c r="E341" s="42"/>
      <c r="F341" s="42" t="s">
        <v>8359</v>
      </c>
      <c r="G341" s="42" t="s">
        <v>11228</v>
      </c>
      <c r="H341" s="12"/>
      <c r="I341" s="42"/>
      <c r="J341" s="42" t="s">
        <v>8834</v>
      </c>
      <c r="K341" s="14">
        <v>45790</v>
      </c>
      <c r="L341" s="12" t="s">
        <v>8443</v>
      </c>
      <c r="M341" s="44">
        <v>23.8</v>
      </c>
      <c r="N341" s="12">
        <v>1</v>
      </c>
      <c r="O341" s="44">
        <v>29.82</v>
      </c>
      <c r="P341" s="44">
        <v>13.28</v>
      </c>
      <c r="Q341" s="44">
        <v>0.8</v>
      </c>
      <c r="R341" s="44">
        <v>8.76</v>
      </c>
      <c r="S341" s="44">
        <v>6.02</v>
      </c>
      <c r="T341" s="44">
        <v>0</v>
      </c>
      <c r="U341" s="44">
        <v>0.96</v>
      </c>
      <c r="V341" s="18">
        <v>0</v>
      </c>
      <c r="W341" s="42" t="s">
        <v>34</v>
      </c>
      <c r="X341" s="43"/>
      <c r="Y341" s="43"/>
      <c r="Z341" s="43" t="s">
        <v>8442</v>
      </c>
      <c r="AA341" s="43" t="str">
        <f>VLOOKUP(J341, sku!B:C, 2, FALSE)</f>
        <v>Cadeado Trava De Bicicleta 110 Cm - Verde</v>
      </c>
      <c r="AB341" s="45" t="str">
        <f>VLOOKUP(J341, sku!B:BM, 64, FALSE)</f>
        <v>Importação</v>
      </c>
      <c r="AC341" s="45" t="str">
        <f>LEFT(pedidos[[#This Row],[SKU]],3)</f>
        <v>CAD</v>
      </c>
      <c r="AD341" s="36" t="str" cm="1">
        <f t="array" aca="1" ref="AD341" ca="1">IFERROR(
  INDEX(
    montadora[Montadora],
    MATCH(TRUE,LEFT(J761,NÚCARACT(montadora[SKU Parcial]))=montadora[SKU Parcial],0)
  ),
  ""
)</f>
        <v/>
      </c>
    </row>
    <row r="342" spans="1:30" x14ac:dyDescent="0.25">
      <c r="A342" s="42" t="s">
        <v>9623</v>
      </c>
      <c r="B342" s="42">
        <v>22793655905</v>
      </c>
      <c r="C342" s="42"/>
      <c r="D342" s="42"/>
      <c r="E342" s="42"/>
      <c r="F342" s="42" t="s">
        <v>8359</v>
      </c>
      <c r="G342" s="42" t="s">
        <v>11228</v>
      </c>
      <c r="H342" s="12"/>
      <c r="I342" s="42"/>
      <c r="J342" s="42" t="s">
        <v>8834</v>
      </c>
      <c r="K342" s="14">
        <v>45789</v>
      </c>
      <c r="L342" s="12" t="s">
        <v>8443</v>
      </c>
      <c r="M342" s="44">
        <v>23.8</v>
      </c>
      <c r="N342" s="12">
        <v>1</v>
      </c>
      <c r="O342" s="44">
        <v>23.8</v>
      </c>
      <c r="P342" s="44">
        <v>13.28</v>
      </c>
      <c r="Q342" s="44">
        <v>0.8</v>
      </c>
      <c r="R342" s="44">
        <v>8.76</v>
      </c>
      <c r="S342" s="44">
        <v>0</v>
      </c>
      <c r="T342" s="44">
        <v>0</v>
      </c>
      <c r="U342" s="44">
        <v>0.96</v>
      </c>
      <c r="V342" s="18">
        <v>0</v>
      </c>
      <c r="W342" s="42" t="s">
        <v>34</v>
      </c>
      <c r="X342" s="43"/>
      <c r="Y342" s="43"/>
      <c r="Z342" s="43" t="s">
        <v>8442</v>
      </c>
      <c r="AA342" s="43" t="str">
        <f>VLOOKUP(J342, sku!B:C, 2, FALSE)</f>
        <v>Cadeado Trava De Bicicleta 110 Cm - Verde</v>
      </c>
      <c r="AB342" s="45" t="str">
        <f>VLOOKUP(J342, sku!B:BM, 64, FALSE)</f>
        <v>Importação</v>
      </c>
      <c r="AC342" s="45" t="str">
        <f>LEFT(pedidos[[#This Row],[SKU]],3)</f>
        <v>CAD</v>
      </c>
      <c r="AD342" s="36" t="str" cm="1">
        <f t="array" aca="1" ref="AD342" ca="1">IFERROR(
  INDEX(
    montadora[Montadora],
    MATCH(TRUE,LEFT(J762,NÚCARACT(montadora[SKU Parcial]))=montadora[SKU Parcial],0)
  ),
  ""
)</f>
        <v/>
      </c>
    </row>
    <row r="343" spans="1:30" x14ac:dyDescent="0.25">
      <c r="A343" s="42" t="s">
        <v>9665</v>
      </c>
      <c r="B343" s="42">
        <v>22098173357</v>
      </c>
      <c r="C343" s="42"/>
      <c r="D343" s="42"/>
      <c r="E343" s="42"/>
      <c r="F343" s="42" t="s">
        <v>8358</v>
      </c>
      <c r="G343" s="42" t="s">
        <v>11228</v>
      </c>
      <c r="H343" s="12"/>
      <c r="I343" s="42"/>
      <c r="J343" s="42" t="s">
        <v>8423</v>
      </c>
      <c r="K343" s="14">
        <v>45788</v>
      </c>
      <c r="L343" s="12" t="s">
        <v>8443</v>
      </c>
      <c r="M343" s="44">
        <v>24.8</v>
      </c>
      <c r="N343" s="12">
        <v>1</v>
      </c>
      <c r="O343" s="44">
        <v>24.8</v>
      </c>
      <c r="P343" s="44">
        <v>13.28</v>
      </c>
      <c r="Q343" s="44">
        <v>0.84</v>
      </c>
      <c r="R343" s="44">
        <v>8.91</v>
      </c>
      <c r="S343" s="44">
        <v>0</v>
      </c>
      <c r="T343" s="44">
        <v>-1.21</v>
      </c>
      <c r="U343" s="44">
        <v>2.73</v>
      </c>
      <c r="V343" s="18">
        <v>0</v>
      </c>
      <c r="W343" s="42" t="s">
        <v>34</v>
      </c>
      <c r="X343" s="43"/>
      <c r="Y343" s="43"/>
      <c r="Z343" s="43" t="s">
        <v>8442</v>
      </c>
      <c r="AA343" s="43" t="str">
        <f>VLOOKUP(J343, sku!B:C, 2, FALSE)</f>
        <v>Cadeado Trava De Bicicleta 110 Cm - Azul</v>
      </c>
      <c r="AB343" s="45" t="str">
        <f>VLOOKUP(J343, sku!B:BM, 64, FALSE)</f>
        <v>Importação</v>
      </c>
      <c r="AC343" s="45" t="str">
        <f>LEFT(pedidos[[#This Row],[SKU]],3)</f>
        <v>CAD</v>
      </c>
      <c r="AD343" s="36" t="str" cm="1">
        <f t="array" aca="1" ref="AD343" ca="1">IFERROR(
  INDEX(
    montadora[Montadora],
    MATCH(TRUE,LEFT(J763,NÚCARACT(montadora[SKU Parcial]))=montadora[SKU Parcial],0)
  ),
  ""
)</f>
        <v/>
      </c>
    </row>
    <row r="344" spans="1:30" customFormat="1" x14ac:dyDescent="0.25">
      <c r="A344" s="1" t="s">
        <v>5719</v>
      </c>
      <c r="B344" s="1" t="s">
        <v>5720</v>
      </c>
      <c r="C344" s="1" t="s">
        <v>741</v>
      </c>
      <c r="D344" s="1" t="s">
        <v>27</v>
      </c>
      <c r="E344" s="1" t="s">
        <v>5721</v>
      </c>
      <c r="F344" s="1" t="s">
        <v>5722</v>
      </c>
      <c r="G344" s="6" t="s">
        <v>11227</v>
      </c>
      <c r="H344" s="13" t="s">
        <v>30</v>
      </c>
      <c r="I344" s="1" t="s">
        <v>36</v>
      </c>
      <c r="J344" s="1" t="s">
        <v>3181</v>
      </c>
      <c r="K344" s="15">
        <v>45837</v>
      </c>
      <c r="L344" s="11" t="s">
        <v>11229</v>
      </c>
      <c r="M344" s="26">
        <v>29.8</v>
      </c>
      <c r="N344" s="13">
        <v>1</v>
      </c>
      <c r="O344" s="26">
        <v>37.79</v>
      </c>
      <c r="P344" s="26">
        <v>13.56</v>
      </c>
      <c r="Q344" s="26">
        <v>2.4500000000000002</v>
      </c>
      <c r="R344" s="26">
        <v>10.37</v>
      </c>
      <c r="S344" s="26">
        <v>7.99</v>
      </c>
      <c r="T344" s="26">
        <v>0</v>
      </c>
      <c r="U344" s="26">
        <v>3.42</v>
      </c>
      <c r="V344" s="17">
        <v>0.1148</v>
      </c>
      <c r="W344" s="1" t="s">
        <v>34</v>
      </c>
      <c r="X344" s="3"/>
      <c r="Y344" s="3"/>
      <c r="Z344" s="5" t="s">
        <v>7980</v>
      </c>
      <c r="AA344" s="5" t="str">
        <f>VLOOKUP(J344, sku!B:C, 2, FALSE)</f>
        <v>Higicouro 500ml</v>
      </c>
      <c r="AB344" s="3" t="str">
        <f>VLOOKUP(J344, sku!B:BM, 64, FALSE)</f>
        <v>Revenda</v>
      </c>
      <c r="AC344" s="3" t="str">
        <f>LEFT(pedidos[[#This Row],[SKU]],3)</f>
        <v>VX2</v>
      </c>
      <c r="AD344" s="36" t="str" cm="1">
        <f t="array" aca="1" ref="AD344" ca="1">IFERROR(
  INDEX(
    montadora[Montadora],
    MATCH(TRUE,LEFT(J774,NÚCARACT(montadora[SKU Parcial]))=montadora[SKU Parcial],0)
  ),
  ""
)</f>
        <v/>
      </c>
    </row>
    <row r="345" spans="1:30" x14ac:dyDescent="0.25">
      <c r="A345" s="42" t="s">
        <v>8065</v>
      </c>
      <c r="B345" s="42"/>
      <c r="C345" s="42"/>
      <c r="D345" s="42"/>
      <c r="E345" s="42">
        <v>23998031715</v>
      </c>
      <c r="F345" s="42" t="s">
        <v>8357</v>
      </c>
      <c r="G345" s="42" t="s">
        <v>11227</v>
      </c>
      <c r="H345" s="12"/>
      <c r="I345" s="42"/>
      <c r="J345" s="42" t="s">
        <v>3181</v>
      </c>
      <c r="K345" s="14">
        <v>45830</v>
      </c>
      <c r="L345" s="12" t="s">
        <v>8443</v>
      </c>
      <c r="M345" s="44">
        <v>27.8</v>
      </c>
      <c r="N345" s="12">
        <v>1</v>
      </c>
      <c r="O345" s="44">
        <v>27.8</v>
      </c>
      <c r="P345" s="44">
        <v>13.56</v>
      </c>
      <c r="Q345" s="44">
        <v>2.29</v>
      </c>
      <c r="R345" s="44">
        <v>10.119999999999999</v>
      </c>
      <c r="S345" s="44">
        <v>0</v>
      </c>
      <c r="T345" s="44">
        <v>0</v>
      </c>
      <c r="U345" s="44">
        <v>1.83</v>
      </c>
      <c r="V345" s="18">
        <v>6.59E-2</v>
      </c>
      <c r="W345" s="42" t="s">
        <v>34</v>
      </c>
      <c r="X345" s="43"/>
      <c r="Y345" s="43"/>
      <c r="Z345" s="43" t="s">
        <v>8442</v>
      </c>
      <c r="AA345" s="43" t="str">
        <f>VLOOKUP(J345, sku!B:C, 2, FALSE)</f>
        <v>Higicouro 500ml</v>
      </c>
      <c r="AB345" s="45" t="str">
        <f>VLOOKUP(J345, sku!B:BM, 64, FALSE)</f>
        <v>Revenda</v>
      </c>
      <c r="AC345" s="45" t="str">
        <f>LEFT(pedidos[[#This Row],[SKU]],3)</f>
        <v>VX2</v>
      </c>
      <c r="AD345" s="36" t="str" cm="1">
        <f t="array" aca="1" ref="AD345" ca="1">IFERROR(
  INDEX(
    montadora[Montadora],
    MATCH(TRUE,LEFT(J780,NÚCARACT(montadora[SKU Parcial]))=montadora[SKU Parcial],0)
  ),
  ""
)</f>
        <v/>
      </c>
    </row>
    <row r="346" spans="1:30" x14ac:dyDescent="0.25">
      <c r="A346" s="42" t="s">
        <v>10388</v>
      </c>
      <c r="B346" s="42"/>
      <c r="C346" s="42"/>
      <c r="D346" s="42"/>
      <c r="E346" s="42">
        <v>18999592329</v>
      </c>
      <c r="F346" s="42" t="s">
        <v>10128</v>
      </c>
      <c r="G346" s="42" t="s">
        <v>11228</v>
      </c>
      <c r="H346" s="12"/>
      <c r="I346" s="42"/>
      <c r="J346" s="42" t="s">
        <v>3316</v>
      </c>
      <c r="K346" s="14">
        <v>45825</v>
      </c>
      <c r="L346" s="12" t="s">
        <v>8443</v>
      </c>
      <c r="M346" s="44">
        <v>31.9</v>
      </c>
      <c r="N346" s="12">
        <v>1</v>
      </c>
      <c r="O346" s="44">
        <v>31.9</v>
      </c>
      <c r="P346" s="44">
        <v>13.57</v>
      </c>
      <c r="Q346" s="44">
        <v>1.19</v>
      </c>
      <c r="R346" s="44">
        <v>10.45</v>
      </c>
      <c r="S346" s="44">
        <v>0</v>
      </c>
      <c r="T346" s="44">
        <v>0</v>
      </c>
      <c r="U346" s="44">
        <v>6.69</v>
      </c>
      <c r="V346" s="18">
        <v>0.20979999999999999</v>
      </c>
      <c r="W346" s="42" t="s">
        <v>34</v>
      </c>
      <c r="X346" s="43"/>
      <c r="Y346" s="43"/>
      <c r="Z346" s="43" t="s">
        <v>8442</v>
      </c>
      <c r="AA346" s="43" t="str">
        <f>VLOOKUP(J346, sku!B:C, 2, FALSE)</f>
        <v>V-Floc 500ml</v>
      </c>
      <c r="AB346" s="45" t="str">
        <f>VLOOKUP(J346, sku!B:BM, 64, FALSE)</f>
        <v>Revenda</v>
      </c>
      <c r="AC346" s="45" t="str">
        <f>LEFT(pedidos[[#This Row],[SKU]],3)</f>
        <v>VX2</v>
      </c>
      <c r="AD346" s="36" t="str" cm="1">
        <f t="array" aca="1" ref="AD346" ca="1">IFERROR(
  INDEX(
    montadora[Montadora],
    MATCH(TRUE,LEFT(J781,NÚCARACT(montadora[SKU Parcial]))=montadora[SKU Parcial],0)
  ),
  ""
)</f>
        <v/>
      </c>
    </row>
    <row r="347" spans="1:30" x14ac:dyDescent="0.25">
      <c r="A347" s="42" t="s">
        <v>10404</v>
      </c>
      <c r="B347" s="42"/>
      <c r="C347" s="42"/>
      <c r="D347" s="42"/>
      <c r="E347" s="42">
        <v>18399612830</v>
      </c>
      <c r="F347" s="42" t="s">
        <v>10121</v>
      </c>
      <c r="G347" s="42" t="s">
        <v>11228</v>
      </c>
      <c r="H347" s="12"/>
      <c r="I347" s="42"/>
      <c r="J347" s="42" t="s">
        <v>10157</v>
      </c>
      <c r="K347" s="14">
        <v>45825</v>
      </c>
      <c r="L347" s="12" t="s">
        <v>8443</v>
      </c>
      <c r="M347" s="44">
        <v>28.8</v>
      </c>
      <c r="N347" s="12">
        <v>1</v>
      </c>
      <c r="O347" s="44">
        <v>28.8</v>
      </c>
      <c r="P347" s="44">
        <v>13.57</v>
      </c>
      <c r="Q347" s="44">
        <v>1.07</v>
      </c>
      <c r="R347" s="44">
        <v>8.39</v>
      </c>
      <c r="S347" s="44">
        <v>0</v>
      </c>
      <c r="T347" s="44">
        <v>0</v>
      </c>
      <c r="U347" s="44">
        <v>5.77</v>
      </c>
      <c r="V347" s="18">
        <v>0.20030000000000001</v>
      </c>
      <c r="W347" s="42" t="s">
        <v>34</v>
      </c>
      <c r="X347" s="43"/>
      <c r="Y347" s="43"/>
      <c r="Z347" s="43" t="s">
        <v>8442</v>
      </c>
      <c r="AA347" s="43" t="str">
        <f>VLOOKUP(J347, sku!B:C, 2, FALSE)</f>
        <v>Removex 1,5l</v>
      </c>
      <c r="AB347" s="45" t="str">
        <f>VLOOKUP(J347, sku!B:BM, 64, FALSE)</f>
        <v>Revenda</v>
      </c>
      <c r="AC347" s="45" t="str">
        <f>LEFT(pedidos[[#This Row],[SKU]],3)</f>
        <v>VT2</v>
      </c>
      <c r="AD347" s="36" t="str" cm="1">
        <f t="array" aca="1" ref="AD347" ca="1">IFERROR(
  INDEX(
    montadora[Montadora],
    MATCH(TRUE,LEFT(J782,NÚCARACT(montadora[SKU Parcial]))=montadora[SKU Parcial],0)
  ),
  ""
)</f>
        <v/>
      </c>
    </row>
    <row r="348" spans="1:30" x14ac:dyDescent="0.25">
      <c r="A348" s="42" t="s">
        <v>10172</v>
      </c>
      <c r="B348" s="42"/>
      <c r="C348" s="42"/>
      <c r="D348" s="42"/>
      <c r="E348" s="42">
        <v>22593667371</v>
      </c>
      <c r="F348" s="42" t="s">
        <v>8360</v>
      </c>
      <c r="G348" s="42" t="s">
        <v>11228</v>
      </c>
      <c r="H348" s="12"/>
      <c r="I348" s="42"/>
      <c r="J348" s="42" t="s">
        <v>3271</v>
      </c>
      <c r="K348" s="14">
        <v>45838</v>
      </c>
      <c r="L348" s="12" t="s">
        <v>8443</v>
      </c>
      <c r="M348" s="44">
        <v>29.8</v>
      </c>
      <c r="N348" s="12">
        <v>1</v>
      </c>
      <c r="O348" s="44">
        <v>33.799999999999997</v>
      </c>
      <c r="P348" s="44">
        <v>13.57</v>
      </c>
      <c r="Q348" s="44">
        <v>1.1100000000000001</v>
      </c>
      <c r="R348" s="44">
        <v>9.9600000000000009</v>
      </c>
      <c r="S348" s="44">
        <v>4</v>
      </c>
      <c r="T348" s="44">
        <v>0</v>
      </c>
      <c r="U348" s="44">
        <v>5.16</v>
      </c>
      <c r="V348" s="18">
        <v>0.17319999999999999</v>
      </c>
      <c r="W348" s="42" t="s">
        <v>34</v>
      </c>
      <c r="X348" s="43"/>
      <c r="Y348" s="43"/>
      <c r="Z348" s="43" t="s">
        <v>8442</v>
      </c>
      <c r="AA348" s="43" t="str">
        <f>VLOOKUP(J348, sku!B:C, 2, FALSE)</f>
        <v>Sanitizante Frutal 1,5l</v>
      </c>
      <c r="AB348" s="45" t="str">
        <f>VLOOKUP(J348, sku!B:BM, 64, FALSE)</f>
        <v>Revenda</v>
      </c>
      <c r="AC348" s="45" t="str">
        <f>LEFT(pedidos[[#This Row],[SKU]],3)</f>
        <v>VT2</v>
      </c>
      <c r="AD348" s="36" t="str" cm="1">
        <f t="array" aca="1" ref="AD348" ca="1">IFERROR(
  INDEX(
    montadora[Montadora],
    MATCH(TRUE,LEFT(J787,NÚCARACT(montadora[SKU Parcial]))=montadora[SKU Parcial],0)
  ),
  ""
)</f>
        <v/>
      </c>
    </row>
    <row r="349" spans="1:30" x14ac:dyDescent="0.25">
      <c r="A349" s="42" t="s">
        <v>10246</v>
      </c>
      <c r="B349" s="42"/>
      <c r="C349" s="42"/>
      <c r="D349" s="42"/>
      <c r="E349" s="42">
        <v>22593667371</v>
      </c>
      <c r="F349" s="42" t="s">
        <v>8360</v>
      </c>
      <c r="G349" s="42" t="s">
        <v>11228</v>
      </c>
      <c r="H349" s="12"/>
      <c r="I349" s="42"/>
      <c r="J349" s="42" t="s">
        <v>3271</v>
      </c>
      <c r="K349" s="14">
        <v>45833</v>
      </c>
      <c r="L349" s="12" t="s">
        <v>8443</v>
      </c>
      <c r="M349" s="44">
        <v>29.8</v>
      </c>
      <c r="N349" s="12">
        <v>1</v>
      </c>
      <c r="O349" s="44">
        <v>29.8</v>
      </c>
      <c r="P349" s="44">
        <v>13.57</v>
      </c>
      <c r="Q349" s="44">
        <v>1.1100000000000001</v>
      </c>
      <c r="R349" s="44">
        <v>9.9600000000000009</v>
      </c>
      <c r="S349" s="44">
        <v>0</v>
      </c>
      <c r="T349" s="44">
        <v>0</v>
      </c>
      <c r="U349" s="44">
        <v>5.16</v>
      </c>
      <c r="V349" s="18">
        <v>0.17319999999999999</v>
      </c>
      <c r="W349" s="42" t="s">
        <v>34</v>
      </c>
      <c r="X349" s="43"/>
      <c r="Y349" s="43"/>
      <c r="Z349" s="43" t="s">
        <v>8442</v>
      </c>
      <c r="AA349" s="43" t="str">
        <f>VLOOKUP(J349, sku!B:C, 2, FALSE)</f>
        <v>Sanitizante Frutal 1,5l</v>
      </c>
      <c r="AB349" s="45" t="str">
        <f>VLOOKUP(J349, sku!B:BM, 64, FALSE)</f>
        <v>Revenda</v>
      </c>
      <c r="AC349" s="45" t="str">
        <f>LEFT(pedidos[[#This Row],[SKU]],3)</f>
        <v>VT2</v>
      </c>
      <c r="AD349" s="36" t="str" cm="1">
        <f t="array" aca="1" ref="AD349" ca="1">IFERROR(
  INDEX(
    montadora[Montadora],
    MATCH(TRUE,LEFT(J788,NÚCARACT(montadora[SKU Parcial]))=montadora[SKU Parcial],0)
  ),
  ""
)</f>
        <v/>
      </c>
    </row>
    <row r="350" spans="1:30" x14ac:dyDescent="0.25">
      <c r="A350" s="42" t="s">
        <v>10198</v>
      </c>
      <c r="B350" s="42"/>
      <c r="C350" s="42"/>
      <c r="D350" s="42"/>
      <c r="E350" s="42">
        <v>22298173300</v>
      </c>
      <c r="F350" s="42" t="s">
        <v>8356</v>
      </c>
      <c r="G350" s="42" t="s">
        <v>11228</v>
      </c>
      <c r="H350" s="12"/>
      <c r="I350" s="42"/>
      <c r="J350" s="42" t="s">
        <v>8421</v>
      </c>
      <c r="K350" s="14">
        <v>45837</v>
      </c>
      <c r="L350" s="12" t="s">
        <v>8443</v>
      </c>
      <c r="M350" s="44">
        <v>28.8</v>
      </c>
      <c r="N350" s="12">
        <v>1</v>
      </c>
      <c r="O350" s="44">
        <v>28.8</v>
      </c>
      <c r="P350" s="44">
        <v>13.57</v>
      </c>
      <c r="Q350" s="44">
        <v>1.07</v>
      </c>
      <c r="R350" s="44">
        <v>9.76</v>
      </c>
      <c r="S350" s="44">
        <v>0</v>
      </c>
      <c r="T350" s="44">
        <v>0</v>
      </c>
      <c r="U350" s="44">
        <v>4.4000000000000004</v>
      </c>
      <c r="V350" s="18">
        <v>0.1527</v>
      </c>
      <c r="W350" s="42" t="s">
        <v>34</v>
      </c>
      <c r="X350" s="43"/>
      <c r="Y350" s="43"/>
      <c r="Z350" s="43" t="s">
        <v>8442</v>
      </c>
      <c r="AA350" s="43" t="str">
        <f>VLOOKUP(J350, sku!B:C, 2, FALSE)</f>
        <v>Sanitizante Fresh 1,5l</v>
      </c>
      <c r="AB350" s="45" t="str">
        <f>VLOOKUP(J350, sku!B:BM, 64, FALSE)</f>
        <v>Revenda</v>
      </c>
      <c r="AC350" s="45" t="str">
        <f>LEFT(pedidos[[#This Row],[SKU]],3)</f>
        <v>VT2</v>
      </c>
      <c r="AD350" s="36" t="str" cm="1">
        <f t="array" aca="1" ref="AD350" ca="1">IFERROR(
  INDEX(
    montadora[Montadora],
    MATCH(TRUE,LEFT(J802,NÚCARACT(montadora[SKU Parcial]))=montadora[SKU Parcial],0)
  ),
  ""
)</f>
        <v/>
      </c>
    </row>
    <row r="351" spans="1:30" x14ac:dyDescent="0.25">
      <c r="A351" s="42" t="s">
        <v>10202</v>
      </c>
      <c r="B351" s="42"/>
      <c r="C351" s="42"/>
      <c r="D351" s="42"/>
      <c r="E351" s="42">
        <v>22298173300</v>
      </c>
      <c r="F351" s="42" t="s">
        <v>8356</v>
      </c>
      <c r="G351" s="42" t="s">
        <v>11228</v>
      </c>
      <c r="H351" s="12"/>
      <c r="I351" s="42"/>
      <c r="J351" s="42" t="s">
        <v>8421</v>
      </c>
      <c r="K351" s="14">
        <v>45836</v>
      </c>
      <c r="L351" s="12" t="s">
        <v>8443</v>
      </c>
      <c r="M351" s="44">
        <v>28.8</v>
      </c>
      <c r="N351" s="12">
        <v>1</v>
      </c>
      <c r="O351" s="44">
        <v>28.8</v>
      </c>
      <c r="P351" s="44">
        <v>13.57</v>
      </c>
      <c r="Q351" s="44">
        <v>1.07</v>
      </c>
      <c r="R351" s="44">
        <v>9.76</v>
      </c>
      <c r="S351" s="44">
        <v>0</v>
      </c>
      <c r="T351" s="44">
        <v>0</v>
      </c>
      <c r="U351" s="44">
        <v>4.4000000000000004</v>
      </c>
      <c r="V351" s="18">
        <v>0.1527</v>
      </c>
      <c r="W351" s="42" t="s">
        <v>34</v>
      </c>
      <c r="X351" s="43"/>
      <c r="Y351" s="43"/>
      <c r="Z351" s="43" t="s">
        <v>8442</v>
      </c>
      <c r="AA351" s="43" t="str">
        <f>VLOOKUP(J351, sku!B:C, 2, FALSE)</f>
        <v>Sanitizante Fresh 1,5l</v>
      </c>
      <c r="AB351" s="45" t="str">
        <f>VLOOKUP(J351, sku!B:BM, 64, FALSE)</f>
        <v>Revenda</v>
      </c>
      <c r="AC351" s="45" t="str">
        <f>LEFT(pedidos[[#This Row],[SKU]],3)</f>
        <v>VT2</v>
      </c>
      <c r="AD351" s="36" t="str" cm="1">
        <f t="array" aca="1" ref="AD351" ca="1">IFERROR(
  INDEX(
    montadora[Montadora],
    MATCH(TRUE,LEFT(J803,NÚCARACT(montadora[SKU Parcial]))=montadora[SKU Parcial],0)
  ),
  ""
)</f>
        <v/>
      </c>
    </row>
    <row r="352" spans="1:30" x14ac:dyDescent="0.25">
      <c r="A352" s="42" t="s">
        <v>10206</v>
      </c>
      <c r="B352" s="42"/>
      <c r="C352" s="42"/>
      <c r="D352" s="42"/>
      <c r="E352" s="42">
        <v>22298173300</v>
      </c>
      <c r="F352" s="42" t="s">
        <v>8356</v>
      </c>
      <c r="G352" s="42" t="s">
        <v>11228</v>
      </c>
      <c r="H352" s="12"/>
      <c r="I352" s="42"/>
      <c r="J352" s="42" t="s">
        <v>8421</v>
      </c>
      <c r="K352" s="14">
        <v>45836</v>
      </c>
      <c r="L352" s="12" t="s">
        <v>8443</v>
      </c>
      <c r="M352" s="44">
        <v>28.8</v>
      </c>
      <c r="N352" s="12">
        <v>1</v>
      </c>
      <c r="O352" s="44">
        <v>28.8</v>
      </c>
      <c r="P352" s="44">
        <v>13.57</v>
      </c>
      <c r="Q352" s="44">
        <v>1.07</v>
      </c>
      <c r="R352" s="44">
        <v>9.76</v>
      </c>
      <c r="S352" s="44">
        <v>0</v>
      </c>
      <c r="T352" s="44">
        <v>0</v>
      </c>
      <c r="U352" s="44">
        <v>4.4000000000000004</v>
      </c>
      <c r="V352" s="18">
        <v>0.1527</v>
      </c>
      <c r="W352" s="42" t="s">
        <v>34</v>
      </c>
      <c r="X352" s="43"/>
      <c r="Y352" s="43"/>
      <c r="Z352" s="43" t="s">
        <v>8442</v>
      </c>
      <c r="AA352" s="43" t="str">
        <f>VLOOKUP(J352, sku!B:C, 2, FALSE)</f>
        <v>Sanitizante Fresh 1,5l</v>
      </c>
      <c r="AB352" s="45" t="str">
        <f>VLOOKUP(J352, sku!B:BM, 64, FALSE)</f>
        <v>Revenda</v>
      </c>
      <c r="AC352" s="45" t="str">
        <f>LEFT(pedidos[[#This Row],[SKU]],3)</f>
        <v>VT2</v>
      </c>
      <c r="AD352" s="36" t="str" cm="1">
        <f t="array" aca="1" ref="AD352" ca="1">IFERROR(
  INDEX(
    montadora[Montadora],
    MATCH(TRUE,LEFT(J804,NÚCARACT(montadora[SKU Parcial]))=montadora[SKU Parcial],0)
  ),
  ""
)</f>
        <v/>
      </c>
    </row>
    <row r="353" spans="1:30" x14ac:dyDescent="0.25">
      <c r="A353" s="42" t="s">
        <v>10209</v>
      </c>
      <c r="B353" s="42"/>
      <c r="C353" s="42"/>
      <c r="D353" s="42"/>
      <c r="E353" s="42">
        <v>22298173300</v>
      </c>
      <c r="F353" s="42" t="s">
        <v>8356</v>
      </c>
      <c r="G353" s="42" t="s">
        <v>11228</v>
      </c>
      <c r="H353" s="12"/>
      <c r="I353" s="42"/>
      <c r="J353" s="42" t="s">
        <v>8421</v>
      </c>
      <c r="K353" s="14">
        <v>45836</v>
      </c>
      <c r="L353" s="12" t="s">
        <v>8443</v>
      </c>
      <c r="M353" s="44">
        <v>28.8</v>
      </c>
      <c r="N353" s="12">
        <v>1</v>
      </c>
      <c r="O353" s="44">
        <v>31.45</v>
      </c>
      <c r="P353" s="44">
        <v>13.57</v>
      </c>
      <c r="Q353" s="44">
        <v>1.07</v>
      </c>
      <c r="R353" s="44">
        <v>9.76</v>
      </c>
      <c r="S353" s="44">
        <v>2.65</v>
      </c>
      <c r="T353" s="44">
        <v>0</v>
      </c>
      <c r="U353" s="44">
        <v>4.4000000000000004</v>
      </c>
      <c r="V353" s="18">
        <v>0.1527</v>
      </c>
      <c r="W353" s="42" t="s">
        <v>34</v>
      </c>
      <c r="X353" s="43"/>
      <c r="Y353" s="43"/>
      <c r="Z353" s="43" t="s">
        <v>8442</v>
      </c>
      <c r="AA353" s="43" t="str">
        <f>VLOOKUP(J353, sku!B:C, 2, FALSE)</f>
        <v>Sanitizante Fresh 1,5l</v>
      </c>
      <c r="AB353" s="45" t="str">
        <f>VLOOKUP(J353, sku!B:BM, 64, FALSE)</f>
        <v>Revenda</v>
      </c>
      <c r="AC353" s="45" t="str">
        <f>LEFT(pedidos[[#This Row],[SKU]],3)</f>
        <v>VT2</v>
      </c>
      <c r="AD353" s="36" t="str" cm="1">
        <f t="array" aca="1" ref="AD353" ca="1">IFERROR(
  INDEX(
    montadora[Montadora],
    MATCH(TRUE,LEFT(J805,NÚCARACT(montadora[SKU Parcial]))=montadora[SKU Parcial],0)
  ),
  ""
)</f>
        <v/>
      </c>
    </row>
    <row r="354" spans="1:30" x14ac:dyDescent="0.25">
      <c r="A354" s="42" t="s">
        <v>10213</v>
      </c>
      <c r="B354" s="42"/>
      <c r="C354" s="42"/>
      <c r="D354" s="42"/>
      <c r="E354" s="42">
        <v>22298173300</v>
      </c>
      <c r="F354" s="42" t="s">
        <v>8356</v>
      </c>
      <c r="G354" s="42" t="s">
        <v>11228</v>
      </c>
      <c r="H354" s="12"/>
      <c r="I354" s="42"/>
      <c r="J354" s="42" t="s">
        <v>8421</v>
      </c>
      <c r="K354" s="14">
        <v>45836</v>
      </c>
      <c r="L354" s="12" t="s">
        <v>8443</v>
      </c>
      <c r="M354" s="44">
        <v>28.8</v>
      </c>
      <c r="N354" s="12">
        <v>1</v>
      </c>
      <c r="O354" s="44">
        <v>35.1</v>
      </c>
      <c r="P354" s="44">
        <v>13.57</v>
      </c>
      <c r="Q354" s="44">
        <v>1.07</v>
      </c>
      <c r="R354" s="44">
        <v>9.76</v>
      </c>
      <c r="S354" s="44">
        <v>6.3</v>
      </c>
      <c r="T354" s="44">
        <v>0</v>
      </c>
      <c r="U354" s="44">
        <v>4.4000000000000004</v>
      </c>
      <c r="V354" s="18">
        <v>0.1527</v>
      </c>
      <c r="W354" s="42" t="s">
        <v>34</v>
      </c>
      <c r="X354" s="43"/>
      <c r="Y354" s="43"/>
      <c r="Z354" s="43" t="s">
        <v>8442</v>
      </c>
      <c r="AA354" s="43" t="str">
        <f>VLOOKUP(J354, sku!B:C, 2, FALSE)</f>
        <v>Sanitizante Fresh 1,5l</v>
      </c>
      <c r="AB354" s="45" t="str">
        <f>VLOOKUP(J354, sku!B:BM, 64, FALSE)</f>
        <v>Revenda</v>
      </c>
      <c r="AC354" s="45" t="str">
        <f>LEFT(pedidos[[#This Row],[SKU]],3)</f>
        <v>VT2</v>
      </c>
      <c r="AD354" s="36" t="str" cm="1">
        <f t="array" aca="1" ref="AD354" ca="1">IFERROR(
  INDEX(
    montadora[Montadora],
    MATCH(TRUE,LEFT(J806,NÚCARACT(montadora[SKU Parcial]))=montadora[SKU Parcial],0)
  ),
  ""
)</f>
        <v/>
      </c>
    </row>
    <row r="355" spans="1:30" x14ac:dyDescent="0.25">
      <c r="A355" s="42" t="s">
        <v>10221</v>
      </c>
      <c r="B355" s="42"/>
      <c r="C355" s="42"/>
      <c r="D355" s="42"/>
      <c r="E355" s="42">
        <v>22298173300</v>
      </c>
      <c r="F355" s="42" t="s">
        <v>8356</v>
      </c>
      <c r="G355" s="42" t="s">
        <v>11228</v>
      </c>
      <c r="H355" s="12"/>
      <c r="I355" s="42"/>
      <c r="J355" s="42" t="s">
        <v>8421</v>
      </c>
      <c r="K355" s="14">
        <v>45835</v>
      </c>
      <c r="L355" s="12" t="s">
        <v>8443</v>
      </c>
      <c r="M355" s="44">
        <v>28.8</v>
      </c>
      <c r="N355" s="12">
        <v>1</v>
      </c>
      <c r="O355" s="44">
        <v>28.8</v>
      </c>
      <c r="P355" s="44">
        <v>13.57</v>
      </c>
      <c r="Q355" s="44">
        <v>1.07</v>
      </c>
      <c r="R355" s="44">
        <v>9.76</v>
      </c>
      <c r="S355" s="44">
        <v>0</v>
      </c>
      <c r="T355" s="44">
        <v>0</v>
      </c>
      <c r="U355" s="44">
        <v>4.4000000000000004</v>
      </c>
      <c r="V355" s="18">
        <v>0.1527</v>
      </c>
      <c r="W355" s="42" t="s">
        <v>34</v>
      </c>
      <c r="X355" s="43"/>
      <c r="Y355" s="43"/>
      <c r="Z355" s="43" t="s">
        <v>8442</v>
      </c>
      <c r="AA355" s="43" t="str">
        <f>VLOOKUP(J355, sku!B:C, 2, FALSE)</f>
        <v>Sanitizante Fresh 1,5l</v>
      </c>
      <c r="AB355" s="45" t="str">
        <f>VLOOKUP(J355, sku!B:BM, 64, FALSE)</f>
        <v>Revenda</v>
      </c>
      <c r="AC355" s="45" t="str">
        <f>LEFT(pedidos[[#This Row],[SKU]],3)</f>
        <v>VT2</v>
      </c>
      <c r="AD355" s="36" t="str" cm="1">
        <f t="array" aca="1" ref="AD355" ca="1">IFERROR(
  INDEX(
    montadora[Montadora],
    MATCH(TRUE,LEFT(J807,NÚCARACT(montadora[SKU Parcial]))=montadora[SKU Parcial],0)
  ),
  ""
)</f>
        <v/>
      </c>
    </row>
    <row r="356" spans="1:30" x14ac:dyDescent="0.25">
      <c r="A356" s="42" t="s">
        <v>10236</v>
      </c>
      <c r="B356" s="42"/>
      <c r="C356" s="42"/>
      <c r="D356" s="42"/>
      <c r="E356" s="42">
        <v>18399612830</v>
      </c>
      <c r="F356" s="42" t="s">
        <v>10121</v>
      </c>
      <c r="G356" s="42" t="s">
        <v>11228</v>
      </c>
      <c r="H356" s="12"/>
      <c r="I356" s="42"/>
      <c r="J356" s="42" t="s">
        <v>10157</v>
      </c>
      <c r="K356" s="14">
        <v>45834</v>
      </c>
      <c r="L356" s="12" t="s">
        <v>8443</v>
      </c>
      <c r="M356" s="44">
        <v>28.8</v>
      </c>
      <c r="N356" s="12">
        <v>1</v>
      </c>
      <c r="O356" s="44">
        <v>28.8</v>
      </c>
      <c r="P356" s="44">
        <v>13.57</v>
      </c>
      <c r="Q356" s="44">
        <v>1.07</v>
      </c>
      <c r="R356" s="44">
        <v>9.76</v>
      </c>
      <c r="S356" s="44">
        <v>0</v>
      </c>
      <c r="T356" s="44">
        <v>0</v>
      </c>
      <c r="U356" s="44">
        <v>4.4000000000000004</v>
      </c>
      <c r="V356" s="18">
        <v>0.1527</v>
      </c>
      <c r="W356" s="42" t="s">
        <v>34</v>
      </c>
      <c r="X356" s="43"/>
      <c r="Y356" s="43"/>
      <c r="Z356" s="43" t="s">
        <v>8442</v>
      </c>
      <c r="AA356" s="43" t="str">
        <f>VLOOKUP(J356, sku!B:C, 2, FALSE)</f>
        <v>Removex 1,5l</v>
      </c>
      <c r="AB356" s="45" t="str">
        <f>VLOOKUP(J356, sku!B:BM, 64, FALSE)</f>
        <v>Revenda</v>
      </c>
      <c r="AC356" s="45" t="str">
        <f>LEFT(pedidos[[#This Row],[SKU]],3)</f>
        <v>VT2</v>
      </c>
      <c r="AD356" s="36" t="str" cm="1">
        <f t="array" aca="1" ref="AD356" ca="1">IFERROR(
  INDEX(
    montadora[Montadora],
    MATCH(TRUE,LEFT(J808,NÚCARACT(montadora[SKU Parcial]))=montadora[SKU Parcial],0)
  ),
  ""
)</f>
        <v/>
      </c>
    </row>
    <row r="357" spans="1:30" x14ac:dyDescent="0.25">
      <c r="A357" s="42" t="s">
        <v>10263</v>
      </c>
      <c r="B357" s="42"/>
      <c r="C357" s="42"/>
      <c r="D357" s="42"/>
      <c r="E357" s="42">
        <v>18399612830</v>
      </c>
      <c r="F357" s="42" t="s">
        <v>10121</v>
      </c>
      <c r="G357" s="42" t="s">
        <v>11228</v>
      </c>
      <c r="H357" s="12"/>
      <c r="I357" s="42"/>
      <c r="J357" s="42" t="s">
        <v>10157</v>
      </c>
      <c r="K357" s="14">
        <v>45832</v>
      </c>
      <c r="L357" s="12" t="s">
        <v>8443</v>
      </c>
      <c r="M357" s="44">
        <v>28.8</v>
      </c>
      <c r="N357" s="12">
        <v>1</v>
      </c>
      <c r="O357" s="44">
        <v>28.8</v>
      </c>
      <c r="P357" s="44">
        <v>13.57</v>
      </c>
      <c r="Q357" s="44">
        <v>1.07</v>
      </c>
      <c r="R357" s="44">
        <v>9.76</v>
      </c>
      <c r="S357" s="44">
        <v>0</v>
      </c>
      <c r="T357" s="44">
        <v>0</v>
      </c>
      <c r="U357" s="44">
        <v>4.4000000000000004</v>
      </c>
      <c r="V357" s="18">
        <v>0.1527</v>
      </c>
      <c r="W357" s="42" t="s">
        <v>34</v>
      </c>
      <c r="X357" s="43"/>
      <c r="Y357" s="43"/>
      <c r="Z357" s="43" t="s">
        <v>8442</v>
      </c>
      <c r="AA357" s="43" t="str">
        <f>VLOOKUP(J357, sku!B:C, 2, FALSE)</f>
        <v>Removex 1,5l</v>
      </c>
      <c r="AB357" s="45" t="str">
        <f>VLOOKUP(J357, sku!B:BM, 64, FALSE)</f>
        <v>Revenda</v>
      </c>
      <c r="AC357" s="45" t="str">
        <f>LEFT(pedidos[[#This Row],[SKU]],3)</f>
        <v>VT2</v>
      </c>
      <c r="AD357" s="36" t="str" cm="1">
        <f t="array" aca="1" ref="AD357" ca="1">IFERROR(
  INDEX(
    montadora[Montadora],
    MATCH(TRUE,LEFT(J809,NÚCARACT(montadora[SKU Parcial]))=montadora[SKU Parcial],0)
  ),
  ""
)</f>
        <v/>
      </c>
    </row>
    <row r="358" spans="1:30" x14ac:dyDescent="0.25">
      <c r="A358" s="42" t="s">
        <v>10267</v>
      </c>
      <c r="B358" s="42"/>
      <c r="C358" s="42"/>
      <c r="D358" s="42"/>
      <c r="E358" s="42">
        <v>22298173300</v>
      </c>
      <c r="F358" s="42" t="s">
        <v>8356</v>
      </c>
      <c r="G358" s="42" t="s">
        <v>11228</v>
      </c>
      <c r="H358" s="12"/>
      <c r="I358" s="42"/>
      <c r="J358" s="42" t="s">
        <v>8421</v>
      </c>
      <c r="K358" s="14">
        <v>45832</v>
      </c>
      <c r="L358" s="12" t="s">
        <v>8443</v>
      </c>
      <c r="M358" s="44">
        <v>28.8</v>
      </c>
      <c r="N358" s="12">
        <v>1</v>
      </c>
      <c r="O358" s="44">
        <v>28.8</v>
      </c>
      <c r="P358" s="44">
        <v>13.57</v>
      </c>
      <c r="Q358" s="44">
        <v>1.07</v>
      </c>
      <c r="R358" s="44">
        <v>9.76</v>
      </c>
      <c r="S358" s="44">
        <v>0</v>
      </c>
      <c r="T358" s="44">
        <v>0</v>
      </c>
      <c r="U358" s="44">
        <v>4.4000000000000004</v>
      </c>
      <c r="V358" s="18">
        <v>0.1527</v>
      </c>
      <c r="W358" s="42" t="s">
        <v>34</v>
      </c>
      <c r="X358" s="43"/>
      <c r="Y358" s="43"/>
      <c r="Z358" s="43" t="s">
        <v>8442</v>
      </c>
      <c r="AA358" s="43" t="str">
        <f>VLOOKUP(J358, sku!B:C, 2, FALSE)</f>
        <v>Sanitizante Fresh 1,5l</v>
      </c>
      <c r="AB358" s="45" t="str">
        <f>VLOOKUP(J358, sku!B:BM, 64, FALSE)</f>
        <v>Revenda</v>
      </c>
      <c r="AC358" s="45" t="str">
        <f>LEFT(pedidos[[#This Row],[SKU]],3)</f>
        <v>VT2</v>
      </c>
      <c r="AD358" s="36" t="str" cm="1">
        <f t="array" aca="1" ref="AD358" ca="1">IFERROR(
  INDEX(
    montadora[Montadora],
    MATCH(TRUE,LEFT(J810,NÚCARACT(montadora[SKU Parcial]))=montadora[SKU Parcial],0)
  ),
  ""
)</f>
        <v/>
      </c>
    </row>
    <row r="359" spans="1:30" x14ac:dyDescent="0.25">
      <c r="A359" s="42" t="s">
        <v>10269</v>
      </c>
      <c r="B359" s="42"/>
      <c r="C359" s="42"/>
      <c r="D359" s="42"/>
      <c r="E359" s="42">
        <v>18399612830</v>
      </c>
      <c r="F359" s="42" t="s">
        <v>10121</v>
      </c>
      <c r="G359" s="42" t="s">
        <v>11228</v>
      </c>
      <c r="H359" s="12"/>
      <c r="I359" s="42"/>
      <c r="J359" s="42" t="s">
        <v>10157</v>
      </c>
      <c r="K359" s="14">
        <v>45832</v>
      </c>
      <c r="L359" s="12" t="s">
        <v>8443</v>
      </c>
      <c r="M359" s="44">
        <v>28.8</v>
      </c>
      <c r="N359" s="12">
        <v>1</v>
      </c>
      <c r="O359" s="44">
        <v>28.8</v>
      </c>
      <c r="P359" s="44">
        <v>13.57</v>
      </c>
      <c r="Q359" s="44">
        <v>1.07</v>
      </c>
      <c r="R359" s="44">
        <v>9.76</v>
      </c>
      <c r="S359" s="44">
        <v>0</v>
      </c>
      <c r="T359" s="44">
        <v>0</v>
      </c>
      <c r="U359" s="44">
        <v>4.4000000000000004</v>
      </c>
      <c r="V359" s="18">
        <v>0.1527</v>
      </c>
      <c r="W359" s="42" t="s">
        <v>34</v>
      </c>
      <c r="X359" s="43"/>
      <c r="Y359" s="43"/>
      <c r="Z359" s="43" t="s">
        <v>8442</v>
      </c>
      <c r="AA359" s="43" t="str">
        <f>VLOOKUP(J359, sku!B:C, 2, FALSE)</f>
        <v>Removex 1,5l</v>
      </c>
      <c r="AB359" s="45" t="str">
        <f>VLOOKUP(J359, sku!B:BM, 64, FALSE)</f>
        <v>Revenda</v>
      </c>
      <c r="AC359" s="45" t="str">
        <f>LEFT(pedidos[[#This Row],[SKU]],3)</f>
        <v>VT2</v>
      </c>
      <c r="AD359" s="36" t="str" cm="1">
        <f t="array" aca="1" ref="AD359" ca="1">IFERROR(
  INDEX(
    montadora[Montadora],
    MATCH(TRUE,LEFT(J811,NÚCARACT(montadora[SKU Parcial]))=montadora[SKU Parcial],0)
  ),
  ""
)</f>
        <v/>
      </c>
    </row>
    <row r="360" spans="1:30" x14ac:dyDescent="0.25">
      <c r="A360" s="42" t="s">
        <v>10270</v>
      </c>
      <c r="B360" s="42"/>
      <c r="C360" s="42"/>
      <c r="D360" s="42"/>
      <c r="E360" s="42">
        <v>22298173300</v>
      </c>
      <c r="F360" s="42" t="s">
        <v>8356</v>
      </c>
      <c r="G360" s="42" t="s">
        <v>11228</v>
      </c>
      <c r="H360" s="12"/>
      <c r="I360" s="42"/>
      <c r="J360" s="42" t="s">
        <v>8421</v>
      </c>
      <c r="K360" s="14">
        <v>45832</v>
      </c>
      <c r="L360" s="12" t="s">
        <v>8443</v>
      </c>
      <c r="M360" s="44">
        <v>28.8</v>
      </c>
      <c r="N360" s="12">
        <v>1</v>
      </c>
      <c r="O360" s="44">
        <v>34.21</v>
      </c>
      <c r="P360" s="44">
        <v>13.57</v>
      </c>
      <c r="Q360" s="44">
        <v>1.07</v>
      </c>
      <c r="R360" s="44">
        <v>9.76</v>
      </c>
      <c r="S360" s="44">
        <v>5.41</v>
      </c>
      <c r="T360" s="44">
        <v>0</v>
      </c>
      <c r="U360" s="44">
        <v>4.4000000000000004</v>
      </c>
      <c r="V360" s="18">
        <v>0.1527</v>
      </c>
      <c r="W360" s="42" t="s">
        <v>34</v>
      </c>
      <c r="X360" s="43"/>
      <c r="Y360" s="43"/>
      <c r="Z360" s="43" t="s">
        <v>8442</v>
      </c>
      <c r="AA360" s="43" t="str">
        <f>VLOOKUP(J360, sku!B:C, 2, FALSE)</f>
        <v>Sanitizante Fresh 1,5l</v>
      </c>
      <c r="AB360" s="45" t="str">
        <f>VLOOKUP(J360, sku!B:BM, 64, FALSE)</f>
        <v>Revenda</v>
      </c>
      <c r="AC360" s="45" t="str">
        <f>LEFT(pedidos[[#This Row],[SKU]],3)</f>
        <v>VT2</v>
      </c>
      <c r="AD360" s="36" t="str" cm="1">
        <f t="array" aca="1" ref="AD360" ca="1">IFERROR(
  INDEX(
    montadora[Montadora],
    MATCH(TRUE,LEFT(J812,NÚCARACT(montadora[SKU Parcial]))=montadora[SKU Parcial],0)
  ),
  ""
)</f>
        <v/>
      </c>
    </row>
    <row r="361" spans="1:30" x14ac:dyDescent="0.25">
      <c r="A361" s="42" t="s">
        <v>10272</v>
      </c>
      <c r="B361" s="42"/>
      <c r="C361" s="42"/>
      <c r="D361" s="42"/>
      <c r="E361" s="42">
        <v>22298173300</v>
      </c>
      <c r="F361" s="42" t="s">
        <v>8356</v>
      </c>
      <c r="G361" s="42" t="s">
        <v>11228</v>
      </c>
      <c r="H361" s="12"/>
      <c r="I361" s="42"/>
      <c r="J361" s="42" t="s">
        <v>8421</v>
      </c>
      <c r="K361" s="14">
        <v>45832</v>
      </c>
      <c r="L361" s="12" t="s">
        <v>8443</v>
      </c>
      <c r="M361" s="44">
        <v>28.8</v>
      </c>
      <c r="N361" s="12">
        <v>1</v>
      </c>
      <c r="O361" s="44">
        <v>32.67</v>
      </c>
      <c r="P361" s="44">
        <v>13.57</v>
      </c>
      <c r="Q361" s="44">
        <v>1.07</v>
      </c>
      <c r="R361" s="44">
        <v>9.76</v>
      </c>
      <c r="S361" s="44">
        <v>3.87</v>
      </c>
      <c r="T361" s="44">
        <v>0</v>
      </c>
      <c r="U361" s="44">
        <v>4.4000000000000004</v>
      </c>
      <c r="V361" s="18">
        <v>0.1527</v>
      </c>
      <c r="W361" s="42" t="s">
        <v>34</v>
      </c>
      <c r="X361" s="43"/>
      <c r="Y361" s="43"/>
      <c r="Z361" s="43" t="s">
        <v>8442</v>
      </c>
      <c r="AA361" s="43" t="str">
        <f>VLOOKUP(J361, sku!B:C, 2, FALSE)</f>
        <v>Sanitizante Fresh 1,5l</v>
      </c>
      <c r="AB361" s="45" t="str">
        <f>VLOOKUP(J361, sku!B:BM, 64, FALSE)</f>
        <v>Revenda</v>
      </c>
      <c r="AC361" s="45" t="str">
        <f>LEFT(pedidos[[#This Row],[SKU]],3)</f>
        <v>VT2</v>
      </c>
      <c r="AD361" s="36" t="str" cm="1">
        <f t="array" aca="1" ref="AD361" ca="1">IFERROR(
  INDEX(
    montadora[Montadora],
    MATCH(TRUE,LEFT(J813,NÚCARACT(montadora[SKU Parcial]))=montadora[SKU Parcial],0)
  ),
  ""
)</f>
        <v/>
      </c>
    </row>
    <row r="362" spans="1:30" x14ac:dyDescent="0.25">
      <c r="A362" s="42" t="s">
        <v>10288</v>
      </c>
      <c r="B362" s="42"/>
      <c r="C362" s="42"/>
      <c r="D362" s="42"/>
      <c r="E362" s="42">
        <v>22298173300</v>
      </c>
      <c r="F362" s="42" t="s">
        <v>8356</v>
      </c>
      <c r="G362" s="42" t="s">
        <v>11228</v>
      </c>
      <c r="H362" s="12"/>
      <c r="I362" s="42"/>
      <c r="J362" s="42" t="s">
        <v>8421</v>
      </c>
      <c r="K362" s="14">
        <v>45831</v>
      </c>
      <c r="L362" s="12" t="s">
        <v>8443</v>
      </c>
      <c r="M362" s="44">
        <v>28.8</v>
      </c>
      <c r="N362" s="12">
        <v>1</v>
      </c>
      <c r="O362" s="44">
        <v>28.8</v>
      </c>
      <c r="P362" s="44">
        <v>13.57</v>
      </c>
      <c r="Q362" s="44">
        <v>1.07</v>
      </c>
      <c r="R362" s="44">
        <v>9.76</v>
      </c>
      <c r="S362" s="44">
        <v>0</v>
      </c>
      <c r="T362" s="44">
        <v>0</v>
      </c>
      <c r="U362" s="44">
        <v>4.4000000000000004</v>
      </c>
      <c r="V362" s="18">
        <v>0.1527</v>
      </c>
      <c r="W362" s="42" t="s">
        <v>34</v>
      </c>
      <c r="X362" s="43"/>
      <c r="Y362" s="43"/>
      <c r="Z362" s="43" t="s">
        <v>8442</v>
      </c>
      <c r="AA362" s="43" t="str">
        <f>VLOOKUP(J362, sku!B:C, 2, FALSE)</f>
        <v>Sanitizante Fresh 1,5l</v>
      </c>
      <c r="AB362" s="45" t="str">
        <f>VLOOKUP(J362, sku!B:BM, 64, FALSE)</f>
        <v>Revenda</v>
      </c>
      <c r="AC362" s="45" t="str">
        <f>LEFT(pedidos[[#This Row],[SKU]],3)</f>
        <v>VT2</v>
      </c>
      <c r="AD362" s="36" t="str" cm="1">
        <f t="array" aca="1" ref="AD362" ca="1">IFERROR(
  INDEX(
    montadora[Montadora],
    MATCH(TRUE,LEFT(J814,NÚCARACT(montadora[SKU Parcial]))=montadora[SKU Parcial],0)
  ),
  ""
)</f>
        <v/>
      </c>
    </row>
    <row r="363" spans="1:30" x14ac:dyDescent="0.25">
      <c r="A363" s="42" t="s">
        <v>10301</v>
      </c>
      <c r="B363" s="42"/>
      <c r="C363" s="42"/>
      <c r="D363" s="42"/>
      <c r="E363" s="42">
        <v>22298173300</v>
      </c>
      <c r="F363" s="42" t="s">
        <v>8356</v>
      </c>
      <c r="G363" s="42" t="s">
        <v>11228</v>
      </c>
      <c r="H363" s="12"/>
      <c r="I363" s="42"/>
      <c r="J363" s="42" t="s">
        <v>8421</v>
      </c>
      <c r="K363" s="14">
        <v>45830</v>
      </c>
      <c r="L363" s="12" t="s">
        <v>8443</v>
      </c>
      <c r="M363" s="44">
        <v>28.8</v>
      </c>
      <c r="N363" s="12">
        <v>1</v>
      </c>
      <c r="O363" s="44">
        <v>28.8</v>
      </c>
      <c r="P363" s="44">
        <v>13.57</v>
      </c>
      <c r="Q363" s="44">
        <v>1.07</v>
      </c>
      <c r="R363" s="44">
        <v>9.76</v>
      </c>
      <c r="S363" s="44">
        <v>0</v>
      </c>
      <c r="T363" s="44">
        <v>0</v>
      </c>
      <c r="U363" s="44">
        <v>4.4000000000000004</v>
      </c>
      <c r="V363" s="18">
        <v>0.1527</v>
      </c>
      <c r="W363" s="42" t="s">
        <v>34</v>
      </c>
      <c r="X363" s="43"/>
      <c r="Y363" s="43"/>
      <c r="Z363" s="43" t="s">
        <v>8442</v>
      </c>
      <c r="AA363" s="43" t="str">
        <f>VLOOKUP(J363, sku!B:C, 2, FALSE)</f>
        <v>Sanitizante Fresh 1,5l</v>
      </c>
      <c r="AB363" s="45" t="str">
        <f>VLOOKUP(J363, sku!B:BM, 64, FALSE)</f>
        <v>Revenda</v>
      </c>
      <c r="AC363" s="45" t="str">
        <f>LEFT(pedidos[[#This Row],[SKU]],3)</f>
        <v>VT2</v>
      </c>
      <c r="AD363" s="36" t="str" cm="1">
        <f t="array" aca="1" ref="AD363" ca="1">IFERROR(
  INDEX(
    montadora[Montadora],
    MATCH(TRUE,LEFT(J815,NÚCARACT(montadora[SKU Parcial]))=montadora[SKU Parcial],0)
  ),
  ""
)</f>
        <v/>
      </c>
    </row>
    <row r="364" spans="1:30" x14ac:dyDescent="0.25">
      <c r="A364" s="42" t="s">
        <v>10313</v>
      </c>
      <c r="B364" s="42"/>
      <c r="C364" s="42"/>
      <c r="D364" s="42"/>
      <c r="E364" s="42">
        <v>22298173300</v>
      </c>
      <c r="F364" s="42" t="s">
        <v>8356</v>
      </c>
      <c r="G364" s="42" t="s">
        <v>11228</v>
      </c>
      <c r="H364" s="12"/>
      <c r="I364" s="42"/>
      <c r="J364" s="42" t="s">
        <v>8421</v>
      </c>
      <c r="K364" s="14">
        <v>45830</v>
      </c>
      <c r="L364" s="12" t="s">
        <v>8443</v>
      </c>
      <c r="M364" s="44">
        <v>28.8</v>
      </c>
      <c r="N364" s="12">
        <v>1</v>
      </c>
      <c r="O364" s="44">
        <v>28.8</v>
      </c>
      <c r="P364" s="44">
        <v>13.57</v>
      </c>
      <c r="Q364" s="44">
        <v>1.07</v>
      </c>
      <c r="R364" s="44">
        <v>9.76</v>
      </c>
      <c r="S364" s="44">
        <v>0</v>
      </c>
      <c r="T364" s="44">
        <v>0</v>
      </c>
      <c r="U364" s="44">
        <v>4.4000000000000004</v>
      </c>
      <c r="V364" s="18">
        <v>0.1527</v>
      </c>
      <c r="W364" s="42" t="s">
        <v>34</v>
      </c>
      <c r="X364" s="43"/>
      <c r="Y364" s="43"/>
      <c r="Z364" s="43" t="s">
        <v>8442</v>
      </c>
      <c r="AA364" s="43" t="str">
        <f>VLOOKUP(J364, sku!B:C, 2, FALSE)</f>
        <v>Sanitizante Fresh 1,5l</v>
      </c>
      <c r="AB364" s="45" t="str">
        <f>VLOOKUP(J364, sku!B:BM, 64, FALSE)</f>
        <v>Revenda</v>
      </c>
      <c r="AC364" s="45" t="str">
        <f>LEFT(pedidos[[#This Row],[SKU]],3)</f>
        <v>VT2</v>
      </c>
      <c r="AD364" s="36" t="str" cm="1">
        <f t="array" aca="1" ref="AD364" ca="1">IFERROR(
  INDEX(
    montadora[Montadora],
    MATCH(TRUE,LEFT(J816,NÚCARACT(montadora[SKU Parcial]))=montadora[SKU Parcial],0)
  ),
  ""
)</f>
        <v/>
      </c>
    </row>
    <row r="365" spans="1:30" x14ac:dyDescent="0.25">
      <c r="A365" s="42" t="s">
        <v>10335</v>
      </c>
      <c r="B365" s="42"/>
      <c r="C365" s="42"/>
      <c r="D365" s="42"/>
      <c r="E365" s="42">
        <v>18399612830</v>
      </c>
      <c r="F365" s="42" t="s">
        <v>10121</v>
      </c>
      <c r="G365" s="42" t="s">
        <v>11228</v>
      </c>
      <c r="H365" s="12"/>
      <c r="I365" s="42"/>
      <c r="J365" s="42" t="s">
        <v>10157</v>
      </c>
      <c r="K365" s="14">
        <v>45828</v>
      </c>
      <c r="L365" s="12" t="s">
        <v>8443</v>
      </c>
      <c r="M365" s="44">
        <v>28.8</v>
      </c>
      <c r="N365" s="12">
        <v>1</v>
      </c>
      <c r="O365" s="44">
        <v>28.8</v>
      </c>
      <c r="P365" s="44">
        <v>13.57</v>
      </c>
      <c r="Q365" s="44">
        <v>1.07</v>
      </c>
      <c r="R365" s="44">
        <v>9.76</v>
      </c>
      <c r="S365" s="44">
        <v>0</v>
      </c>
      <c r="T365" s="44">
        <v>0</v>
      </c>
      <c r="U365" s="44">
        <v>4.4000000000000004</v>
      </c>
      <c r="V365" s="18">
        <v>0.1527</v>
      </c>
      <c r="W365" s="42" t="s">
        <v>34</v>
      </c>
      <c r="X365" s="43"/>
      <c r="Y365" s="43"/>
      <c r="Z365" s="43" t="s">
        <v>8442</v>
      </c>
      <c r="AA365" s="43" t="str">
        <f>VLOOKUP(J365, sku!B:C, 2, FALSE)</f>
        <v>Removex 1,5l</v>
      </c>
      <c r="AB365" s="45" t="str">
        <f>VLOOKUP(J365, sku!B:BM, 64, FALSE)</f>
        <v>Revenda</v>
      </c>
      <c r="AC365" s="45" t="str">
        <f>LEFT(pedidos[[#This Row],[SKU]],3)</f>
        <v>VT2</v>
      </c>
      <c r="AD365" s="36" t="str" cm="1">
        <f t="array" aca="1" ref="AD365" ca="1">IFERROR(
  INDEX(
    montadora[Montadora],
    MATCH(TRUE,LEFT(J817,NÚCARACT(montadora[SKU Parcial]))=montadora[SKU Parcial],0)
  ),
  ""
)</f>
        <v/>
      </c>
    </row>
    <row r="366" spans="1:30" x14ac:dyDescent="0.25">
      <c r="A366" s="42" t="s">
        <v>10498</v>
      </c>
      <c r="B366" s="42"/>
      <c r="C366" s="42"/>
      <c r="D366" s="42"/>
      <c r="E366" s="42">
        <v>18399612830</v>
      </c>
      <c r="F366" s="42" t="s">
        <v>10121</v>
      </c>
      <c r="G366" s="42" t="s">
        <v>11228</v>
      </c>
      <c r="H366" s="12"/>
      <c r="I366" s="42"/>
      <c r="J366" s="42" t="s">
        <v>10157</v>
      </c>
      <c r="K366" s="14">
        <v>45821</v>
      </c>
      <c r="L366" s="12" t="s">
        <v>8443</v>
      </c>
      <c r="M366" s="44">
        <v>28.8</v>
      </c>
      <c r="N366" s="12">
        <v>1</v>
      </c>
      <c r="O366" s="44">
        <v>28.8</v>
      </c>
      <c r="P366" s="44">
        <v>13.57</v>
      </c>
      <c r="Q366" s="44">
        <v>1.07</v>
      </c>
      <c r="R366" s="44">
        <v>9.76</v>
      </c>
      <c r="S366" s="44">
        <v>0</v>
      </c>
      <c r="T366" s="44">
        <v>0</v>
      </c>
      <c r="U366" s="44">
        <v>4.4000000000000004</v>
      </c>
      <c r="V366" s="18">
        <v>0.1527</v>
      </c>
      <c r="W366" s="42" t="s">
        <v>34</v>
      </c>
      <c r="X366" s="43"/>
      <c r="Y366" s="43"/>
      <c r="Z366" s="43" t="s">
        <v>8442</v>
      </c>
      <c r="AA366" s="43" t="str">
        <f>VLOOKUP(J366, sku!B:C, 2, FALSE)</f>
        <v>Removex 1,5l</v>
      </c>
      <c r="AB366" s="45" t="str">
        <f>VLOOKUP(J366, sku!B:BM, 64, FALSE)</f>
        <v>Revenda</v>
      </c>
      <c r="AC366" s="45" t="str">
        <f>LEFT(pedidos[[#This Row],[SKU]],3)</f>
        <v>VT2</v>
      </c>
      <c r="AD366" s="36" t="str" cm="1">
        <f t="array" aca="1" ref="AD366" ca="1">IFERROR(
  INDEX(
    montadora[Montadora],
    MATCH(TRUE,LEFT(J818,NÚCARACT(montadora[SKU Parcial]))=montadora[SKU Parcial],0)
  ),
  ""
)</f>
        <v/>
      </c>
    </row>
    <row r="367" spans="1:30" x14ac:dyDescent="0.25">
      <c r="A367" s="42" t="s">
        <v>10359</v>
      </c>
      <c r="B367" s="42"/>
      <c r="C367" s="42"/>
      <c r="D367" s="42"/>
      <c r="E367" s="42">
        <v>22298173300</v>
      </c>
      <c r="F367" s="42" t="s">
        <v>8356</v>
      </c>
      <c r="G367" s="42" t="s">
        <v>11228</v>
      </c>
      <c r="H367" s="12"/>
      <c r="I367" s="42"/>
      <c r="J367" s="42" t="s">
        <v>8421</v>
      </c>
      <c r="K367" s="14">
        <v>45827</v>
      </c>
      <c r="L367" s="12" t="s">
        <v>8443</v>
      </c>
      <c r="M367" s="44">
        <v>27.8</v>
      </c>
      <c r="N367" s="12">
        <v>1</v>
      </c>
      <c r="O367" s="44">
        <v>27.8</v>
      </c>
      <c r="P367" s="44">
        <v>13.57</v>
      </c>
      <c r="Q367" s="44">
        <v>1.03</v>
      </c>
      <c r="R367" s="44">
        <v>9.56</v>
      </c>
      <c r="S367" s="44">
        <v>0</v>
      </c>
      <c r="T367" s="44">
        <v>0</v>
      </c>
      <c r="U367" s="44">
        <v>3.64</v>
      </c>
      <c r="V367" s="18">
        <v>0.1308</v>
      </c>
      <c r="W367" s="42" t="s">
        <v>34</v>
      </c>
      <c r="X367" s="43"/>
      <c r="Y367" s="43"/>
      <c r="Z367" s="43" t="s">
        <v>8442</v>
      </c>
      <c r="AA367" s="43" t="str">
        <f>VLOOKUP(J367, sku!B:C, 2, FALSE)</f>
        <v>Sanitizante Fresh 1,5l</v>
      </c>
      <c r="AB367" s="45" t="str">
        <f>VLOOKUP(J367, sku!B:BM, 64, FALSE)</f>
        <v>Revenda</v>
      </c>
      <c r="AC367" s="45" t="str">
        <f>LEFT(pedidos[[#This Row],[SKU]],3)</f>
        <v>VT2</v>
      </c>
      <c r="AD367" s="36" t="str" cm="1">
        <f t="array" aca="1" ref="AD367" ca="1">IFERROR(
  INDEX(
    montadora[Montadora],
    MATCH(TRUE,LEFT(J820,NÚCARACT(montadora[SKU Parcial]))=montadora[SKU Parcial],0)
  ),
  ""
)</f>
        <v/>
      </c>
    </row>
    <row r="368" spans="1:30" x14ac:dyDescent="0.25">
      <c r="A368" s="42" t="s">
        <v>10367</v>
      </c>
      <c r="B368" s="42"/>
      <c r="C368" s="42"/>
      <c r="D368" s="42"/>
      <c r="E368" s="42">
        <v>22593667371</v>
      </c>
      <c r="F368" s="42" t="s">
        <v>8360</v>
      </c>
      <c r="G368" s="42" t="s">
        <v>11228</v>
      </c>
      <c r="H368" s="12"/>
      <c r="I368" s="42"/>
      <c r="J368" s="42" t="s">
        <v>3271</v>
      </c>
      <c r="K368" s="14">
        <v>45827</v>
      </c>
      <c r="L368" s="12" t="s">
        <v>8443</v>
      </c>
      <c r="M368" s="44">
        <v>27.8</v>
      </c>
      <c r="N368" s="12">
        <v>1</v>
      </c>
      <c r="O368" s="44">
        <v>18.239999999999998</v>
      </c>
      <c r="P368" s="44">
        <v>13.57</v>
      </c>
      <c r="Q368" s="44">
        <v>1.03</v>
      </c>
      <c r="R368" s="44">
        <v>0</v>
      </c>
      <c r="S368" s="44">
        <v>0</v>
      </c>
      <c r="T368" s="44">
        <v>0</v>
      </c>
      <c r="U368" s="44">
        <v>3.64</v>
      </c>
      <c r="V368" s="18">
        <v>0.1308</v>
      </c>
      <c r="W368" s="42" t="s">
        <v>34</v>
      </c>
      <c r="X368" s="43"/>
      <c r="Y368" s="43"/>
      <c r="Z368" s="43" t="s">
        <v>8442</v>
      </c>
      <c r="AA368" s="43" t="str">
        <f>VLOOKUP(J368, sku!B:C, 2, FALSE)</f>
        <v>Sanitizante Frutal 1,5l</v>
      </c>
      <c r="AB368" s="45" t="str">
        <f>VLOOKUP(J368, sku!B:BM, 64, FALSE)</f>
        <v>Revenda</v>
      </c>
      <c r="AC368" s="45" t="str">
        <f>LEFT(pedidos[[#This Row],[SKU]],3)</f>
        <v>VT2</v>
      </c>
      <c r="AD368" s="36" t="str" cm="1">
        <f t="array" aca="1" ref="AD368" ca="1">IFERROR(
  INDEX(
    montadora[Montadora],
    MATCH(TRUE,LEFT(J821,NÚCARACT(montadora[SKU Parcial]))=montadora[SKU Parcial],0)
  ),
  ""
)</f>
        <v/>
      </c>
    </row>
    <row r="369" spans="1:30" x14ac:dyDescent="0.25">
      <c r="A369" s="42" t="s">
        <v>10384</v>
      </c>
      <c r="B369" s="42"/>
      <c r="C369" s="42"/>
      <c r="D369" s="42"/>
      <c r="E369" s="42">
        <v>22298173300</v>
      </c>
      <c r="F369" s="42" t="s">
        <v>8356</v>
      </c>
      <c r="G369" s="42" t="s">
        <v>11228</v>
      </c>
      <c r="H369" s="12"/>
      <c r="I369" s="42"/>
      <c r="J369" s="42" t="s">
        <v>8421</v>
      </c>
      <c r="K369" s="14">
        <v>45826</v>
      </c>
      <c r="L369" s="12" t="s">
        <v>8443</v>
      </c>
      <c r="M369" s="44">
        <v>27.8</v>
      </c>
      <c r="N369" s="12">
        <v>1</v>
      </c>
      <c r="O369" s="44">
        <v>27.8</v>
      </c>
      <c r="P369" s="44">
        <v>13.57</v>
      </c>
      <c r="Q369" s="44">
        <v>1.03</v>
      </c>
      <c r="R369" s="44">
        <v>9.56</v>
      </c>
      <c r="S369" s="44">
        <v>0</v>
      </c>
      <c r="T369" s="44">
        <v>0</v>
      </c>
      <c r="U369" s="44">
        <v>3.64</v>
      </c>
      <c r="V369" s="18">
        <v>0.1308</v>
      </c>
      <c r="W369" s="42" t="s">
        <v>34</v>
      </c>
      <c r="X369" s="43"/>
      <c r="Y369" s="43"/>
      <c r="Z369" s="43" t="s">
        <v>8442</v>
      </c>
      <c r="AA369" s="43" t="str">
        <f>VLOOKUP(J369, sku!B:C, 2, FALSE)</f>
        <v>Sanitizante Fresh 1,5l</v>
      </c>
      <c r="AB369" s="45" t="str">
        <f>VLOOKUP(J369, sku!B:BM, 64, FALSE)</f>
        <v>Revenda</v>
      </c>
      <c r="AC369" s="45" t="str">
        <f>LEFT(pedidos[[#This Row],[SKU]],3)</f>
        <v>VT2</v>
      </c>
      <c r="AD369" s="36" t="str" cm="1">
        <f t="array" aca="1" ref="AD369" ca="1">IFERROR(
  INDEX(
    montadora[Montadora],
    MATCH(TRUE,LEFT(J822,NÚCARACT(montadora[SKU Parcial]))=montadora[SKU Parcial],0)
  ),
  ""
)</f>
        <v/>
      </c>
    </row>
    <row r="370" spans="1:30" x14ac:dyDescent="0.25">
      <c r="A370" s="42" t="s">
        <v>10399</v>
      </c>
      <c r="B370" s="42"/>
      <c r="C370" s="42"/>
      <c r="D370" s="42"/>
      <c r="E370" s="42">
        <v>22593667371</v>
      </c>
      <c r="F370" s="42" t="s">
        <v>8360</v>
      </c>
      <c r="G370" s="42" t="s">
        <v>11228</v>
      </c>
      <c r="H370" s="12"/>
      <c r="I370" s="42"/>
      <c r="J370" s="42" t="s">
        <v>3271</v>
      </c>
      <c r="K370" s="14">
        <v>45825</v>
      </c>
      <c r="L370" s="12" t="s">
        <v>8443</v>
      </c>
      <c r="M370" s="44">
        <v>27.8</v>
      </c>
      <c r="N370" s="12">
        <v>1</v>
      </c>
      <c r="O370" s="44">
        <v>27.8</v>
      </c>
      <c r="P370" s="44">
        <v>13.57</v>
      </c>
      <c r="Q370" s="44">
        <v>1.03</v>
      </c>
      <c r="R370" s="44">
        <v>9.56</v>
      </c>
      <c r="S370" s="44">
        <v>0</v>
      </c>
      <c r="T370" s="44">
        <v>0</v>
      </c>
      <c r="U370" s="44">
        <v>3.64</v>
      </c>
      <c r="V370" s="18">
        <v>0.1308</v>
      </c>
      <c r="W370" s="42" t="s">
        <v>34</v>
      </c>
      <c r="X370" s="43"/>
      <c r="Y370" s="43"/>
      <c r="Z370" s="43" t="s">
        <v>8442</v>
      </c>
      <c r="AA370" s="43" t="str">
        <f>VLOOKUP(J370, sku!B:C, 2, FALSE)</f>
        <v>Sanitizante Frutal 1,5l</v>
      </c>
      <c r="AB370" s="45" t="str">
        <f>VLOOKUP(J370, sku!B:BM, 64, FALSE)</f>
        <v>Revenda</v>
      </c>
      <c r="AC370" s="45" t="str">
        <f>LEFT(pedidos[[#This Row],[SKU]],3)</f>
        <v>VT2</v>
      </c>
      <c r="AD370" s="36" t="str" cm="1">
        <f t="array" aca="1" ref="AD370" ca="1">IFERROR(
  INDEX(
    montadora[Montadora],
    MATCH(TRUE,LEFT(J823,NÚCARACT(montadora[SKU Parcial]))=montadora[SKU Parcial],0)
  ),
  ""
)</f>
        <v/>
      </c>
    </row>
    <row r="371" spans="1:30" x14ac:dyDescent="0.25">
      <c r="A371" s="42" t="s">
        <v>10441</v>
      </c>
      <c r="B371" s="42"/>
      <c r="C371" s="42"/>
      <c r="D371" s="42"/>
      <c r="E371" s="42">
        <v>22298173300</v>
      </c>
      <c r="F371" s="42" t="s">
        <v>8356</v>
      </c>
      <c r="G371" s="42" t="s">
        <v>11228</v>
      </c>
      <c r="H371" s="12"/>
      <c r="I371" s="42"/>
      <c r="J371" s="42" t="s">
        <v>8421</v>
      </c>
      <c r="K371" s="14">
        <v>45824</v>
      </c>
      <c r="L371" s="12" t="s">
        <v>8443</v>
      </c>
      <c r="M371" s="44">
        <v>27.8</v>
      </c>
      <c r="N371" s="12">
        <v>1</v>
      </c>
      <c r="O371" s="44">
        <v>27.8</v>
      </c>
      <c r="P371" s="44">
        <v>13.57</v>
      </c>
      <c r="Q371" s="44">
        <v>1.03</v>
      </c>
      <c r="R371" s="44">
        <v>9.56</v>
      </c>
      <c r="S371" s="44">
        <v>0</v>
      </c>
      <c r="T371" s="44">
        <v>0</v>
      </c>
      <c r="U371" s="44">
        <v>3.64</v>
      </c>
      <c r="V371" s="18">
        <v>0.1308</v>
      </c>
      <c r="W371" s="42" t="s">
        <v>34</v>
      </c>
      <c r="X371" s="43"/>
      <c r="Y371" s="43"/>
      <c r="Z371" s="43" t="s">
        <v>8442</v>
      </c>
      <c r="AA371" s="43" t="str">
        <f>VLOOKUP(J371, sku!B:C, 2, FALSE)</f>
        <v>Sanitizante Fresh 1,5l</v>
      </c>
      <c r="AB371" s="45" t="str">
        <f>VLOOKUP(J371, sku!B:BM, 64, FALSE)</f>
        <v>Revenda</v>
      </c>
      <c r="AC371" s="45" t="str">
        <f>LEFT(pedidos[[#This Row],[SKU]],3)</f>
        <v>VT2</v>
      </c>
      <c r="AD371" s="36" t="str" cm="1">
        <f t="array" aca="1" ref="AD371" ca="1">IFERROR(
  INDEX(
    montadora[Montadora],
    MATCH(TRUE,LEFT(J824,NÚCARACT(montadora[SKU Parcial]))=montadora[SKU Parcial],0)
  ),
  ""
)</f>
        <v/>
      </c>
    </row>
    <row r="372" spans="1:30" x14ac:dyDescent="0.25">
      <c r="A372" s="42" t="s">
        <v>10496</v>
      </c>
      <c r="B372" s="42"/>
      <c r="C372" s="42"/>
      <c r="D372" s="42"/>
      <c r="E372" s="42">
        <v>22298173300</v>
      </c>
      <c r="F372" s="42" t="s">
        <v>8356</v>
      </c>
      <c r="G372" s="42" t="s">
        <v>11228</v>
      </c>
      <c r="H372" s="12"/>
      <c r="I372" s="42"/>
      <c r="J372" s="42" t="s">
        <v>8421</v>
      </c>
      <c r="K372" s="14">
        <v>45821</v>
      </c>
      <c r="L372" s="12" t="s">
        <v>8443</v>
      </c>
      <c r="M372" s="44">
        <v>27.8</v>
      </c>
      <c r="N372" s="12">
        <v>1</v>
      </c>
      <c r="O372" s="44">
        <v>27.8</v>
      </c>
      <c r="P372" s="44">
        <v>13.57</v>
      </c>
      <c r="Q372" s="44">
        <v>1.03</v>
      </c>
      <c r="R372" s="44">
        <v>9.56</v>
      </c>
      <c r="S372" s="44">
        <v>0</v>
      </c>
      <c r="T372" s="44">
        <v>0</v>
      </c>
      <c r="U372" s="44">
        <v>3.64</v>
      </c>
      <c r="V372" s="18">
        <v>0.1308</v>
      </c>
      <c r="W372" s="42" t="s">
        <v>34</v>
      </c>
      <c r="X372" s="43"/>
      <c r="Y372" s="43"/>
      <c r="Z372" s="43" t="s">
        <v>8442</v>
      </c>
      <c r="AA372" s="43" t="str">
        <f>VLOOKUP(J372, sku!B:C, 2, FALSE)</f>
        <v>Sanitizante Fresh 1,5l</v>
      </c>
      <c r="AB372" s="45" t="str">
        <f>VLOOKUP(J372, sku!B:BM, 64, FALSE)</f>
        <v>Revenda</v>
      </c>
      <c r="AC372" s="45" t="str">
        <f>LEFT(pedidos[[#This Row],[SKU]],3)</f>
        <v>VT2</v>
      </c>
      <c r="AD372" s="36" t="str" cm="1">
        <f t="array" aca="1" ref="AD372" ca="1">IFERROR(
  INDEX(
    montadora[Montadora],
    MATCH(TRUE,LEFT(J825,NÚCARACT(montadora[SKU Parcial]))=montadora[SKU Parcial],0)
  ),
  ""
)</f>
        <v/>
      </c>
    </row>
    <row r="373" spans="1:30" customFormat="1" x14ac:dyDescent="0.25">
      <c r="A373" s="1" t="s">
        <v>5728</v>
      </c>
      <c r="B373" s="1" t="s">
        <v>5729</v>
      </c>
      <c r="C373" s="1" t="s">
        <v>4651</v>
      </c>
      <c r="D373" s="1" t="s">
        <v>27</v>
      </c>
      <c r="E373" s="1" t="s">
        <v>3314</v>
      </c>
      <c r="F373" s="1" t="s">
        <v>3315</v>
      </c>
      <c r="G373" s="6" t="s">
        <v>11227</v>
      </c>
      <c r="H373" s="13" t="s">
        <v>30</v>
      </c>
      <c r="I373" s="1" t="s">
        <v>36</v>
      </c>
      <c r="J373" s="1" t="s">
        <v>3316</v>
      </c>
      <c r="K373" s="15">
        <v>45835</v>
      </c>
      <c r="L373" s="11" t="s">
        <v>11229</v>
      </c>
      <c r="M373" s="26">
        <v>28.8</v>
      </c>
      <c r="N373" s="13">
        <v>1</v>
      </c>
      <c r="O373" s="26">
        <v>28.8</v>
      </c>
      <c r="P373" s="26">
        <v>13.57</v>
      </c>
      <c r="Q373" s="26">
        <v>2.37</v>
      </c>
      <c r="R373" s="26">
        <v>9.7100000000000009</v>
      </c>
      <c r="S373" s="26">
        <v>0</v>
      </c>
      <c r="T373" s="26">
        <v>0</v>
      </c>
      <c r="U373" s="26">
        <v>3.15</v>
      </c>
      <c r="V373" s="17">
        <v>0.1094</v>
      </c>
      <c r="W373" s="1" t="s">
        <v>34</v>
      </c>
      <c r="X373" s="3"/>
      <c r="Y373" s="3"/>
      <c r="Z373" s="5" t="s">
        <v>7980</v>
      </c>
      <c r="AA373" s="5" t="str">
        <f>VLOOKUP(J373, sku!B:C, 2, FALSE)</f>
        <v>V-Floc 500ml</v>
      </c>
      <c r="AB373" s="3" t="str">
        <f>VLOOKUP(J373, sku!B:BM, 64, FALSE)</f>
        <v>Revenda</v>
      </c>
      <c r="AC373" s="3" t="str">
        <f>LEFT(pedidos[[#This Row],[SKU]],3)</f>
        <v>VX2</v>
      </c>
      <c r="AD373" s="36" t="str" cm="1">
        <f t="array" aca="1" ref="AD373" ca="1">IFERROR(
  INDEX(
    montadora[Montadora],
    MATCH(TRUE,LEFT(J835,NÚCARACT(montadora[SKU Parcial]))=montadora[SKU Parcial],0)
  ),
  ""
)</f>
        <v/>
      </c>
    </row>
    <row r="374" spans="1:30" x14ac:dyDescent="0.25">
      <c r="A374" s="42" t="s">
        <v>10397</v>
      </c>
      <c r="B374" s="42"/>
      <c r="C374" s="42"/>
      <c r="D374" s="42"/>
      <c r="E374" s="42">
        <v>18399612830</v>
      </c>
      <c r="F374" s="42" t="s">
        <v>10121</v>
      </c>
      <c r="G374" s="42" t="s">
        <v>11228</v>
      </c>
      <c r="H374" s="12"/>
      <c r="I374" s="42"/>
      <c r="J374" s="42" t="s">
        <v>10157</v>
      </c>
      <c r="K374" s="14">
        <v>45825</v>
      </c>
      <c r="L374" s="12" t="s">
        <v>8443</v>
      </c>
      <c r="M374" s="44">
        <v>28.8</v>
      </c>
      <c r="N374" s="12">
        <v>1</v>
      </c>
      <c r="O374" s="44">
        <v>28.8</v>
      </c>
      <c r="P374" s="44">
        <v>13.57</v>
      </c>
      <c r="Q374" s="44">
        <v>1.07</v>
      </c>
      <c r="R374" s="44">
        <v>9.76</v>
      </c>
      <c r="S374" s="44">
        <v>0</v>
      </c>
      <c r="T374" s="44">
        <v>0</v>
      </c>
      <c r="U374" s="44">
        <v>3.09</v>
      </c>
      <c r="V374" s="18">
        <v>0.1072</v>
      </c>
      <c r="W374" s="42" t="s">
        <v>34</v>
      </c>
      <c r="X374" s="43"/>
      <c r="Y374" s="43"/>
      <c r="Z374" s="43" t="s">
        <v>8442</v>
      </c>
      <c r="AA374" s="43" t="str">
        <f>VLOOKUP(J374, sku!B:C, 2, FALSE)</f>
        <v>Removex 1,5l</v>
      </c>
      <c r="AB374" s="45" t="str">
        <f>VLOOKUP(J374, sku!B:BM, 64, FALSE)</f>
        <v>Revenda</v>
      </c>
      <c r="AC374" s="45" t="str">
        <f>LEFT(pedidos[[#This Row],[SKU]],3)</f>
        <v>VT2</v>
      </c>
      <c r="AD374" s="36" t="str" cm="1">
        <f t="array" aca="1" ref="AD374" ca="1">IFERROR(
  INDEX(
    montadora[Montadora],
    MATCH(TRUE,LEFT(J838,NÚCARACT(montadora[SKU Parcial]))=montadora[SKU Parcial],0)
  ),
  ""
)</f>
        <v/>
      </c>
    </row>
    <row r="375" spans="1:30" x14ac:dyDescent="0.25">
      <c r="A375" s="42" t="s">
        <v>8066</v>
      </c>
      <c r="B375" s="42"/>
      <c r="C375" s="42"/>
      <c r="D375" s="42"/>
      <c r="E375" s="42">
        <v>23093551465</v>
      </c>
      <c r="F375" s="42" t="s">
        <v>8360</v>
      </c>
      <c r="G375" s="42" t="s">
        <v>11227</v>
      </c>
      <c r="H375" s="12"/>
      <c r="I375" s="42"/>
      <c r="J375" s="42" t="s">
        <v>3271</v>
      </c>
      <c r="K375" s="14">
        <v>45832</v>
      </c>
      <c r="L375" s="12" t="s">
        <v>8443</v>
      </c>
      <c r="M375" s="44">
        <v>28.8</v>
      </c>
      <c r="N375" s="12">
        <v>1</v>
      </c>
      <c r="O375" s="44">
        <v>28.8</v>
      </c>
      <c r="P375" s="44">
        <v>13.57</v>
      </c>
      <c r="Q375" s="44">
        <v>2.37</v>
      </c>
      <c r="R375" s="44">
        <v>10.34</v>
      </c>
      <c r="S375" s="44">
        <v>0</v>
      </c>
      <c r="T375" s="44">
        <v>0</v>
      </c>
      <c r="U375" s="44">
        <v>2.52</v>
      </c>
      <c r="V375" s="18">
        <v>8.7499999999999994E-2</v>
      </c>
      <c r="W375" s="42" t="s">
        <v>34</v>
      </c>
      <c r="X375" s="43"/>
      <c r="Y375" s="43"/>
      <c r="Z375" s="43" t="s">
        <v>8442</v>
      </c>
      <c r="AA375" s="43" t="str">
        <f>VLOOKUP(J375, sku!B:C, 2, FALSE)</f>
        <v>Sanitizante Frutal 1,5l</v>
      </c>
      <c r="AB375" s="45" t="str">
        <f>VLOOKUP(J375, sku!B:BM, 64, FALSE)</f>
        <v>Revenda</v>
      </c>
      <c r="AC375" s="45" t="str">
        <f>LEFT(pedidos[[#This Row],[SKU]],3)</f>
        <v>VT2</v>
      </c>
      <c r="AD375" s="36" t="str" cm="1">
        <f t="array" aca="1" ref="AD375" ca="1">IFERROR(
  INDEX(
    montadora[Montadora],
    MATCH(TRUE,LEFT(J840,NÚCARACT(montadora[SKU Parcial]))=montadora[SKU Parcial],0)
  ),
  ""
)</f>
        <v/>
      </c>
    </row>
    <row r="376" spans="1:30" customFormat="1" x14ac:dyDescent="0.25">
      <c r="A376" s="1" t="s">
        <v>5783</v>
      </c>
      <c r="B376" s="1" t="s">
        <v>5784</v>
      </c>
      <c r="C376" s="1" t="s">
        <v>5785</v>
      </c>
      <c r="D376" s="1" t="s">
        <v>420</v>
      </c>
      <c r="E376" s="1" t="s">
        <v>3314</v>
      </c>
      <c r="F376" s="1" t="s">
        <v>3315</v>
      </c>
      <c r="G376" s="6" t="s">
        <v>11227</v>
      </c>
      <c r="H376" s="13" t="s">
        <v>30</v>
      </c>
      <c r="I376" s="1" t="s">
        <v>36</v>
      </c>
      <c r="J376" s="1" t="s">
        <v>3316</v>
      </c>
      <c r="K376" s="15">
        <v>45834</v>
      </c>
      <c r="L376" s="11" t="s">
        <v>11229</v>
      </c>
      <c r="M376" s="26">
        <v>26.8</v>
      </c>
      <c r="N376" s="13">
        <v>1</v>
      </c>
      <c r="O376" s="26">
        <v>26.8</v>
      </c>
      <c r="P376" s="26">
        <v>13.57</v>
      </c>
      <c r="Q376" s="26">
        <v>2.2000000000000002</v>
      </c>
      <c r="R376" s="26">
        <v>9.4700000000000006</v>
      </c>
      <c r="S376" s="26">
        <v>0</v>
      </c>
      <c r="T376" s="26">
        <v>0</v>
      </c>
      <c r="U376" s="26">
        <v>1.56</v>
      </c>
      <c r="V376" s="17">
        <v>5.8200000000000002E-2</v>
      </c>
      <c r="W376" s="1" t="s">
        <v>89</v>
      </c>
      <c r="X376" s="3"/>
      <c r="Y376" s="3"/>
      <c r="Z376" s="5" t="s">
        <v>7980</v>
      </c>
      <c r="AA376" s="5" t="str">
        <f>VLOOKUP(J376, sku!B:C, 2, FALSE)</f>
        <v>V-Floc 500ml</v>
      </c>
      <c r="AB376" s="3" t="str">
        <f>VLOOKUP(J376, sku!B:BM, 64, FALSE)</f>
        <v>Revenda</v>
      </c>
      <c r="AC376" s="3" t="str">
        <f>LEFT(pedidos[[#This Row],[SKU]],3)</f>
        <v>VX2</v>
      </c>
      <c r="AD376" s="36" t="str" cm="1">
        <f t="array" aca="1" ref="AD376" ca="1">IFERROR(
  INDEX(
    montadora[Montadora],
    MATCH(TRUE,LEFT(J841,NÚCARACT(montadora[SKU Parcial]))=montadora[SKU Parcial],0)
  ),
  ""
)</f>
        <v/>
      </c>
    </row>
    <row r="377" spans="1:30" customFormat="1" x14ac:dyDescent="0.25">
      <c r="A377" s="1" t="s">
        <v>5786</v>
      </c>
      <c r="B377" s="1" t="s">
        <v>36</v>
      </c>
      <c r="C377" s="1" t="s">
        <v>187</v>
      </c>
      <c r="D377" s="1" t="s">
        <v>45</v>
      </c>
      <c r="E377" s="1" t="s">
        <v>3314</v>
      </c>
      <c r="F377" s="1" t="s">
        <v>3315</v>
      </c>
      <c r="G377" s="6" t="s">
        <v>11227</v>
      </c>
      <c r="H377" s="13" t="s">
        <v>30</v>
      </c>
      <c r="I377" s="1" t="s">
        <v>36</v>
      </c>
      <c r="J377" s="1" t="s">
        <v>3316</v>
      </c>
      <c r="K377" s="15">
        <v>45834</v>
      </c>
      <c r="L377" s="11" t="s">
        <v>11229</v>
      </c>
      <c r="M377" s="26">
        <v>26.8</v>
      </c>
      <c r="N377" s="13">
        <v>1</v>
      </c>
      <c r="O377" s="26">
        <v>35.79</v>
      </c>
      <c r="P377" s="26">
        <v>13.57</v>
      </c>
      <c r="Q377" s="26">
        <v>2.2000000000000002</v>
      </c>
      <c r="R377" s="26">
        <v>9.4700000000000006</v>
      </c>
      <c r="S377" s="26">
        <v>8.99</v>
      </c>
      <c r="T377" s="26">
        <v>0</v>
      </c>
      <c r="U377" s="26">
        <v>1.56</v>
      </c>
      <c r="V377" s="17">
        <v>5.8200000000000002E-2</v>
      </c>
      <c r="W377" s="1" t="s">
        <v>34</v>
      </c>
      <c r="X377" s="3"/>
      <c r="Y377" s="3"/>
      <c r="Z377" s="5" t="s">
        <v>7980</v>
      </c>
      <c r="AA377" s="5" t="str">
        <f>VLOOKUP(J377, sku!B:C, 2, FALSE)</f>
        <v>V-Floc 500ml</v>
      </c>
      <c r="AB377" s="3" t="str">
        <f>VLOOKUP(J377, sku!B:BM, 64, FALSE)</f>
        <v>Revenda</v>
      </c>
      <c r="AC377" s="3" t="str">
        <f>LEFT(pedidos[[#This Row],[SKU]],3)</f>
        <v>VX2</v>
      </c>
      <c r="AD377" s="36" t="str" cm="1">
        <f t="array" aca="1" ref="AD377" ca="1">IFERROR(
  INDEX(
    montadora[Montadora],
    MATCH(TRUE,LEFT(J842,NÚCARACT(montadora[SKU Parcial]))=montadora[SKU Parcial],0)
  ),
  ""
)</f>
        <v/>
      </c>
    </row>
    <row r="378" spans="1:30" x14ac:dyDescent="0.25">
      <c r="A378" s="42" t="s">
        <v>10261</v>
      </c>
      <c r="B378" s="42"/>
      <c r="C378" s="42"/>
      <c r="D378" s="42"/>
      <c r="E378" s="42">
        <v>21098008241</v>
      </c>
      <c r="F378" s="42" t="s">
        <v>8361</v>
      </c>
      <c r="G378" s="42" t="s">
        <v>11228</v>
      </c>
      <c r="H378" s="12"/>
      <c r="I378" s="42"/>
      <c r="J378" s="42" t="s">
        <v>3296</v>
      </c>
      <c r="K378" s="14">
        <v>45833</v>
      </c>
      <c r="L378" s="12" t="s">
        <v>8443</v>
      </c>
      <c r="M378" s="44">
        <v>29.8</v>
      </c>
      <c r="N378" s="12">
        <v>1</v>
      </c>
      <c r="O378" s="44">
        <v>29.8</v>
      </c>
      <c r="P378" s="44">
        <v>13.69</v>
      </c>
      <c r="Q378" s="44">
        <v>1.1100000000000001</v>
      </c>
      <c r="R378" s="44">
        <v>9.9600000000000009</v>
      </c>
      <c r="S378" s="44">
        <v>0</v>
      </c>
      <c r="T378" s="44">
        <v>0</v>
      </c>
      <c r="U378" s="44">
        <v>5.04</v>
      </c>
      <c r="V378" s="18">
        <v>0.16919999999999999</v>
      </c>
      <c r="W378" s="42" t="s">
        <v>34</v>
      </c>
      <c r="X378" s="43"/>
      <c r="Y378" s="43"/>
      <c r="Z378" s="43" t="s">
        <v>8442</v>
      </c>
      <c r="AA378" s="43" t="str">
        <f>VLOOKUP(J378, sku!B:C, 2, FALSE)</f>
        <v>Sanitizante Carro Novo 1,5l</v>
      </c>
      <c r="AB378" s="45" t="str">
        <f>VLOOKUP(J378, sku!B:BM, 64, FALSE)</f>
        <v>Revenda</v>
      </c>
      <c r="AC378" s="45" t="str">
        <f>LEFT(pedidos[[#This Row],[SKU]],3)</f>
        <v>VT2</v>
      </c>
      <c r="AD378" s="36" t="str" cm="1">
        <f t="array" aca="1" ref="AD378" ca="1">IFERROR(
  INDEX(
    montadora[Montadora],
    MATCH(TRUE,LEFT(J853,NÚCARACT(montadora[SKU Parcial]))=montadora[SKU Parcial],0)
  ),
  ""
)</f>
        <v/>
      </c>
    </row>
    <row r="379" spans="1:30" x14ac:dyDescent="0.25">
      <c r="A379" s="42" t="s">
        <v>10292</v>
      </c>
      <c r="B379" s="42"/>
      <c r="C379" s="42"/>
      <c r="D379" s="42"/>
      <c r="E379" s="42">
        <v>21098008241</v>
      </c>
      <c r="F379" s="42" t="s">
        <v>8361</v>
      </c>
      <c r="G379" s="42" t="s">
        <v>11228</v>
      </c>
      <c r="H379" s="12"/>
      <c r="I379" s="42"/>
      <c r="J379" s="42" t="s">
        <v>3296</v>
      </c>
      <c r="K379" s="14">
        <v>45831</v>
      </c>
      <c r="L379" s="12" t="s">
        <v>8443</v>
      </c>
      <c r="M379" s="44">
        <v>29.8</v>
      </c>
      <c r="N379" s="12">
        <v>1</v>
      </c>
      <c r="O379" s="44">
        <v>33.799999999999997</v>
      </c>
      <c r="P379" s="44">
        <v>13.69</v>
      </c>
      <c r="Q379" s="44">
        <v>1.1100000000000001</v>
      </c>
      <c r="R379" s="44">
        <v>9.9600000000000009</v>
      </c>
      <c r="S379" s="44">
        <v>4</v>
      </c>
      <c r="T379" s="44">
        <v>0</v>
      </c>
      <c r="U379" s="44">
        <v>5.04</v>
      </c>
      <c r="V379" s="18">
        <v>0.16919999999999999</v>
      </c>
      <c r="W379" s="42" t="s">
        <v>34</v>
      </c>
      <c r="X379" s="43"/>
      <c r="Y379" s="43"/>
      <c r="Z379" s="43" t="s">
        <v>8442</v>
      </c>
      <c r="AA379" s="43" t="str">
        <f>VLOOKUP(J379, sku!B:C, 2, FALSE)</f>
        <v>Sanitizante Carro Novo 1,5l</v>
      </c>
      <c r="AB379" s="45" t="str">
        <f>VLOOKUP(J379, sku!B:BM, 64, FALSE)</f>
        <v>Revenda</v>
      </c>
      <c r="AC379" s="45" t="str">
        <f>LEFT(pedidos[[#This Row],[SKU]],3)</f>
        <v>VT2</v>
      </c>
      <c r="AD379" s="36" t="str" cm="1">
        <f t="array" aca="1" ref="AD379" ca="1">IFERROR(
  INDEX(
    montadora[Montadora],
    MATCH(TRUE,LEFT(J854,NÚCARACT(montadora[SKU Parcial]))=montadora[SKU Parcial],0)
  ),
  ""
)</f>
        <v/>
      </c>
    </row>
    <row r="380" spans="1:30" x14ac:dyDescent="0.25">
      <c r="A380" s="42" t="s">
        <v>10449</v>
      </c>
      <c r="B380" s="42"/>
      <c r="C380" s="42"/>
      <c r="D380" s="42"/>
      <c r="E380" s="42">
        <v>21098008241</v>
      </c>
      <c r="F380" s="42" t="s">
        <v>8361</v>
      </c>
      <c r="G380" s="42" t="s">
        <v>11228</v>
      </c>
      <c r="H380" s="12"/>
      <c r="I380" s="42"/>
      <c r="J380" s="42" t="s">
        <v>3296</v>
      </c>
      <c r="K380" s="14">
        <v>45823</v>
      </c>
      <c r="L380" s="12" t="s">
        <v>8443</v>
      </c>
      <c r="M380" s="44">
        <v>29.8</v>
      </c>
      <c r="N380" s="12">
        <v>1</v>
      </c>
      <c r="O380" s="44">
        <v>29.8</v>
      </c>
      <c r="P380" s="44">
        <v>13.69</v>
      </c>
      <c r="Q380" s="44">
        <v>1.1100000000000001</v>
      </c>
      <c r="R380" s="44">
        <v>9.9600000000000009</v>
      </c>
      <c r="S380" s="44">
        <v>0</v>
      </c>
      <c r="T380" s="44">
        <v>0</v>
      </c>
      <c r="U380" s="44">
        <v>5.04</v>
      </c>
      <c r="V380" s="18">
        <v>0.16919999999999999</v>
      </c>
      <c r="W380" s="42" t="s">
        <v>34</v>
      </c>
      <c r="X380" s="43"/>
      <c r="Y380" s="43"/>
      <c r="Z380" s="43" t="s">
        <v>8442</v>
      </c>
      <c r="AA380" s="43" t="str">
        <f>VLOOKUP(J380, sku!B:C, 2, FALSE)</f>
        <v>Sanitizante Carro Novo 1,5l</v>
      </c>
      <c r="AB380" s="45" t="str">
        <f>VLOOKUP(J380, sku!B:BM, 64, FALSE)</f>
        <v>Revenda</v>
      </c>
      <c r="AC380" s="45" t="str">
        <f>LEFT(pedidos[[#This Row],[SKU]],3)</f>
        <v>VT2</v>
      </c>
      <c r="AD380" s="36" t="str" cm="1">
        <f t="array" aca="1" ref="AD380" ca="1">IFERROR(
  INDEX(
    montadora[Montadora],
    MATCH(TRUE,LEFT(J855,NÚCARACT(montadora[SKU Parcial]))=montadora[SKU Parcial],0)
  ),
  ""
)</f>
        <v/>
      </c>
    </row>
    <row r="381" spans="1:30" x14ac:dyDescent="0.25">
      <c r="A381" s="42" t="s">
        <v>10481</v>
      </c>
      <c r="B381" s="42"/>
      <c r="C381" s="42"/>
      <c r="D381" s="42"/>
      <c r="E381" s="42">
        <v>21098008241</v>
      </c>
      <c r="F381" s="42" t="s">
        <v>8361</v>
      </c>
      <c r="G381" s="42" t="s">
        <v>11228</v>
      </c>
      <c r="H381" s="12"/>
      <c r="I381" s="42"/>
      <c r="J381" s="42" t="s">
        <v>3296</v>
      </c>
      <c r="K381" s="14">
        <v>45822</v>
      </c>
      <c r="L381" s="12" t="s">
        <v>8443</v>
      </c>
      <c r="M381" s="44">
        <v>29.8</v>
      </c>
      <c r="N381" s="12">
        <v>1</v>
      </c>
      <c r="O381" s="44">
        <v>48.25</v>
      </c>
      <c r="P381" s="44">
        <v>13.69</v>
      </c>
      <c r="Q381" s="44">
        <v>1.1100000000000001</v>
      </c>
      <c r="R381" s="44">
        <v>9.9600000000000009</v>
      </c>
      <c r="S381" s="44">
        <v>18.45</v>
      </c>
      <c r="T381" s="44">
        <v>0</v>
      </c>
      <c r="U381" s="44">
        <v>5.04</v>
      </c>
      <c r="V381" s="18">
        <v>0.16919999999999999</v>
      </c>
      <c r="W381" s="42" t="s">
        <v>34</v>
      </c>
      <c r="X381" s="43"/>
      <c r="Y381" s="43"/>
      <c r="Z381" s="43" t="s">
        <v>8442</v>
      </c>
      <c r="AA381" s="43" t="str">
        <f>VLOOKUP(J381, sku!B:C, 2, FALSE)</f>
        <v>Sanitizante Carro Novo 1,5l</v>
      </c>
      <c r="AB381" s="45" t="str">
        <f>VLOOKUP(J381, sku!B:BM, 64, FALSE)</f>
        <v>Revenda</v>
      </c>
      <c r="AC381" s="45" t="str">
        <f>LEFT(pedidos[[#This Row],[SKU]],3)</f>
        <v>VT2</v>
      </c>
      <c r="AD381" s="36" t="str" cm="1">
        <f t="array" aca="1" ref="AD381" ca="1">IFERROR(
  INDEX(
    montadora[Montadora],
    MATCH(TRUE,LEFT(J856,NÚCARACT(montadora[SKU Parcial]))=montadora[SKU Parcial],0)
  ),
  ""
)</f>
        <v/>
      </c>
    </row>
    <row r="382" spans="1:30" x14ac:dyDescent="0.25">
      <c r="A382" s="42" t="s">
        <v>10484</v>
      </c>
      <c r="B382" s="42"/>
      <c r="C382" s="42"/>
      <c r="D382" s="42"/>
      <c r="E382" s="42">
        <v>21098008241</v>
      </c>
      <c r="F382" s="42" t="s">
        <v>8361</v>
      </c>
      <c r="G382" s="42" t="s">
        <v>11228</v>
      </c>
      <c r="H382" s="12"/>
      <c r="I382" s="42"/>
      <c r="J382" s="42" t="s">
        <v>3296</v>
      </c>
      <c r="K382" s="14">
        <v>45822</v>
      </c>
      <c r="L382" s="12" t="s">
        <v>8443</v>
      </c>
      <c r="M382" s="44">
        <v>29.8</v>
      </c>
      <c r="N382" s="12">
        <v>1</v>
      </c>
      <c r="O382" s="44">
        <v>29.8</v>
      </c>
      <c r="P382" s="44">
        <v>13.69</v>
      </c>
      <c r="Q382" s="44">
        <v>1.1100000000000001</v>
      </c>
      <c r="R382" s="44">
        <v>9.9600000000000009</v>
      </c>
      <c r="S382" s="44">
        <v>0</v>
      </c>
      <c r="T382" s="44">
        <v>0</v>
      </c>
      <c r="U382" s="44">
        <v>5.04</v>
      </c>
      <c r="V382" s="18">
        <v>0.16919999999999999</v>
      </c>
      <c r="W382" s="42" t="s">
        <v>34</v>
      </c>
      <c r="X382" s="43"/>
      <c r="Y382" s="43"/>
      <c r="Z382" s="43" t="s">
        <v>8442</v>
      </c>
      <c r="AA382" s="43" t="str">
        <f>VLOOKUP(J382, sku!B:C, 2, FALSE)</f>
        <v>Sanitizante Carro Novo 1,5l</v>
      </c>
      <c r="AB382" s="45" t="str">
        <f>VLOOKUP(J382, sku!B:BM, 64, FALSE)</f>
        <v>Revenda</v>
      </c>
      <c r="AC382" s="45" t="str">
        <f>LEFT(pedidos[[#This Row],[SKU]],3)</f>
        <v>VT2</v>
      </c>
      <c r="AD382" s="36" t="str" cm="1">
        <f t="array" aca="1" ref="AD382" ca="1">IFERROR(
  INDEX(
    montadora[Montadora],
    MATCH(TRUE,LEFT(J857,NÚCARACT(montadora[SKU Parcial]))=montadora[SKU Parcial],0)
  ),
  ""
)</f>
        <v/>
      </c>
    </row>
    <row r="383" spans="1:30" x14ac:dyDescent="0.25">
      <c r="A383" s="42" t="s">
        <v>10495</v>
      </c>
      <c r="B383" s="42"/>
      <c r="C383" s="42"/>
      <c r="D383" s="42"/>
      <c r="E383" s="42">
        <v>21098008241</v>
      </c>
      <c r="F383" s="42" t="s">
        <v>8361</v>
      </c>
      <c r="G383" s="42" t="s">
        <v>11228</v>
      </c>
      <c r="H383" s="12"/>
      <c r="I383" s="42"/>
      <c r="J383" s="42" t="s">
        <v>3296</v>
      </c>
      <c r="K383" s="14">
        <v>45821</v>
      </c>
      <c r="L383" s="12" t="s">
        <v>8443</v>
      </c>
      <c r="M383" s="44">
        <v>29.8</v>
      </c>
      <c r="N383" s="12">
        <v>1</v>
      </c>
      <c r="O383" s="44">
        <v>29.8</v>
      </c>
      <c r="P383" s="44">
        <v>13.69</v>
      </c>
      <c r="Q383" s="44">
        <v>1.1100000000000001</v>
      </c>
      <c r="R383" s="44">
        <v>9.9600000000000009</v>
      </c>
      <c r="S383" s="44">
        <v>0</v>
      </c>
      <c r="T383" s="44">
        <v>0</v>
      </c>
      <c r="U383" s="44">
        <v>5.04</v>
      </c>
      <c r="V383" s="18">
        <v>0.16919999999999999</v>
      </c>
      <c r="W383" s="42" t="s">
        <v>34</v>
      </c>
      <c r="X383" s="43"/>
      <c r="Y383" s="43"/>
      <c r="Z383" s="43" t="s">
        <v>8442</v>
      </c>
      <c r="AA383" s="43" t="str">
        <f>VLOOKUP(J383, sku!B:C, 2, FALSE)</f>
        <v>Sanitizante Carro Novo 1,5l</v>
      </c>
      <c r="AB383" s="45" t="str">
        <f>VLOOKUP(J383, sku!B:BM, 64, FALSE)</f>
        <v>Revenda</v>
      </c>
      <c r="AC383" s="45" t="str">
        <f>LEFT(pedidos[[#This Row],[SKU]],3)</f>
        <v>VT2</v>
      </c>
      <c r="AD383" s="36" t="str" cm="1">
        <f t="array" aca="1" ref="AD383" ca="1">IFERROR(
  INDEX(
    montadora[Montadora],
    MATCH(TRUE,LEFT(J858,NÚCARACT(montadora[SKU Parcial]))=montadora[SKU Parcial],0)
  ),
  ""
)</f>
        <v/>
      </c>
    </row>
    <row r="384" spans="1:30" x14ac:dyDescent="0.25">
      <c r="A384" s="42" t="s">
        <v>10530</v>
      </c>
      <c r="B384" s="42"/>
      <c r="C384" s="42"/>
      <c r="D384" s="42"/>
      <c r="E384" s="42">
        <v>21098008241</v>
      </c>
      <c r="F384" s="42" t="s">
        <v>8361</v>
      </c>
      <c r="G384" s="42" t="s">
        <v>11228</v>
      </c>
      <c r="H384" s="12"/>
      <c r="I384" s="42"/>
      <c r="J384" s="42" t="s">
        <v>3296</v>
      </c>
      <c r="K384" s="14">
        <v>45820</v>
      </c>
      <c r="L384" s="12" t="s">
        <v>8443</v>
      </c>
      <c r="M384" s="44">
        <v>29.8</v>
      </c>
      <c r="N384" s="12">
        <v>1</v>
      </c>
      <c r="O384" s="44">
        <v>29.8</v>
      </c>
      <c r="P384" s="44">
        <v>13.69</v>
      </c>
      <c r="Q384" s="44">
        <v>1.1100000000000001</v>
      </c>
      <c r="R384" s="44">
        <v>9.9600000000000009</v>
      </c>
      <c r="S384" s="44">
        <v>0</v>
      </c>
      <c r="T384" s="44">
        <v>0</v>
      </c>
      <c r="U384" s="44">
        <v>5.04</v>
      </c>
      <c r="V384" s="18">
        <v>0.16919999999999999</v>
      </c>
      <c r="W384" s="42" t="s">
        <v>34</v>
      </c>
      <c r="X384" s="43"/>
      <c r="Y384" s="43"/>
      <c r="Z384" s="43" t="s">
        <v>8442</v>
      </c>
      <c r="AA384" s="43" t="str">
        <f>VLOOKUP(J384, sku!B:C, 2, FALSE)</f>
        <v>Sanitizante Carro Novo 1,5l</v>
      </c>
      <c r="AB384" s="45" t="str">
        <f>VLOOKUP(J384, sku!B:BM, 64, FALSE)</f>
        <v>Revenda</v>
      </c>
      <c r="AC384" s="45" t="str">
        <f>LEFT(pedidos[[#This Row],[SKU]],3)</f>
        <v>VT2</v>
      </c>
      <c r="AD384" s="36" t="str" cm="1">
        <f t="array" aca="1" ref="AD384" ca="1">IFERROR(
  INDEX(
    montadora[Montadora],
    MATCH(TRUE,LEFT(J859,NÚCARACT(montadora[SKU Parcial]))=montadora[SKU Parcial],0)
  ),
  ""
)</f>
        <v/>
      </c>
    </row>
    <row r="385" spans="1:30" x14ac:dyDescent="0.25">
      <c r="A385" s="42" t="s">
        <v>10556</v>
      </c>
      <c r="B385" s="42"/>
      <c r="C385" s="42"/>
      <c r="D385" s="42"/>
      <c r="E385" s="42">
        <v>21098008241</v>
      </c>
      <c r="F385" s="42" t="s">
        <v>8361</v>
      </c>
      <c r="G385" s="42" t="s">
        <v>11228</v>
      </c>
      <c r="H385" s="12"/>
      <c r="I385" s="42"/>
      <c r="J385" s="42" t="s">
        <v>3296</v>
      </c>
      <c r="K385" s="14">
        <v>45819</v>
      </c>
      <c r="L385" s="12" t="s">
        <v>8443</v>
      </c>
      <c r="M385" s="44">
        <v>29.8</v>
      </c>
      <c r="N385" s="12">
        <v>1</v>
      </c>
      <c r="O385" s="44">
        <v>29.8</v>
      </c>
      <c r="P385" s="44">
        <v>13.69</v>
      </c>
      <c r="Q385" s="44">
        <v>1.1100000000000001</v>
      </c>
      <c r="R385" s="44">
        <v>9.9600000000000009</v>
      </c>
      <c r="S385" s="44">
        <v>0</v>
      </c>
      <c r="T385" s="44">
        <v>0</v>
      </c>
      <c r="U385" s="44">
        <v>5.04</v>
      </c>
      <c r="V385" s="18">
        <v>0.16919999999999999</v>
      </c>
      <c r="W385" s="42" t="s">
        <v>34</v>
      </c>
      <c r="X385" s="43"/>
      <c r="Y385" s="43"/>
      <c r="Z385" s="43" t="s">
        <v>8442</v>
      </c>
      <c r="AA385" s="43" t="str">
        <f>VLOOKUP(J385, sku!B:C, 2, FALSE)</f>
        <v>Sanitizante Carro Novo 1,5l</v>
      </c>
      <c r="AB385" s="45" t="str">
        <f>VLOOKUP(J385, sku!B:BM, 64, FALSE)</f>
        <v>Revenda</v>
      </c>
      <c r="AC385" s="45" t="str">
        <f>LEFT(pedidos[[#This Row],[SKU]],3)</f>
        <v>VT2</v>
      </c>
      <c r="AD385" s="36" t="str" cm="1">
        <f t="array" aca="1" ref="AD385" ca="1">IFERROR(
  INDEX(
    montadora[Montadora],
    MATCH(TRUE,LEFT(J860,NÚCARACT(montadora[SKU Parcial]))=montadora[SKU Parcial],0)
  ),
  ""
)</f>
        <v/>
      </c>
    </row>
    <row r="386" spans="1:30" x14ac:dyDescent="0.25">
      <c r="A386" s="42" t="s">
        <v>10558</v>
      </c>
      <c r="B386" s="42"/>
      <c r="C386" s="42"/>
      <c r="D386" s="42"/>
      <c r="E386" s="42">
        <v>21098008241</v>
      </c>
      <c r="F386" s="42" t="s">
        <v>8361</v>
      </c>
      <c r="G386" s="42" t="s">
        <v>11228</v>
      </c>
      <c r="H386" s="12"/>
      <c r="I386" s="42"/>
      <c r="J386" s="42" t="s">
        <v>3296</v>
      </c>
      <c r="K386" s="14">
        <v>45819</v>
      </c>
      <c r="L386" s="12" t="s">
        <v>8443</v>
      </c>
      <c r="M386" s="44">
        <v>29.8</v>
      </c>
      <c r="N386" s="12">
        <v>1</v>
      </c>
      <c r="O386" s="44">
        <v>29.8</v>
      </c>
      <c r="P386" s="44">
        <v>13.69</v>
      </c>
      <c r="Q386" s="44">
        <v>1.1100000000000001</v>
      </c>
      <c r="R386" s="44">
        <v>9.9600000000000009</v>
      </c>
      <c r="S386" s="44">
        <v>0</v>
      </c>
      <c r="T386" s="44">
        <v>0</v>
      </c>
      <c r="U386" s="44">
        <v>5.04</v>
      </c>
      <c r="V386" s="18">
        <v>0.16919999999999999</v>
      </c>
      <c r="W386" s="42" t="s">
        <v>34</v>
      </c>
      <c r="X386" s="43"/>
      <c r="Y386" s="43"/>
      <c r="Z386" s="43" t="s">
        <v>8442</v>
      </c>
      <c r="AA386" s="43" t="str">
        <f>VLOOKUP(J386, sku!B:C, 2, FALSE)</f>
        <v>Sanitizante Carro Novo 1,5l</v>
      </c>
      <c r="AB386" s="45" t="str">
        <f>VLOOKUP(J386, sku!B:BM, 64, FALSE)</f>
        <v>Revenda</v>
      </c>
      <c r="AC386" s="45" t="str">
        <f>LEFT(pedidos[[#This Row],[SKU]],3)</f>
        <v>VT2</v>
      </c>
      <c r="AD386" s="36" t="str" cm="1">
        <f t="array" aca="1" ref="AD386" ca="1">IFERROR(
  INDEX(
    montadora[Montadora],
    MATCH(TRUE,LEFT(J861,NÚCARACT(montadora[SKU Parcial]))=montadora[SKU Parcial],0)
  ),
  ""
)</f>
        <v/>
      </c>
    </row>
    <row r="387" spans="1:30" x14ac:dyDescent="0.25">
      <c r="A387" s="42" t="s">
        <v>9967</v>
      </c>
      <c r="B387" s="42">
        <v>21098008241</v>
      </c>
      <c r="C387" s="42"/>
      <c r="D387" s="42"/>
      <c r="E387" s="42"/>
      <c r="F387" s="42" t="s">
        <v>8361</v>
      </c>
      <c r="G387" s="42" t="s">
        <v>11228</v>
      </c>
      <c r="H387" s="12"/>
      <c r="I387" s="42"/>
      <c r="J387" s="42" t="s">
        <v>3296</v>
      </c>
      <c r="K387" s="14">
        <v>45781</v>
      </c>
      <c r="L387" s="12" t="s">
        <v>8443</v>
      </c>
      <c r="M387" s="44">
        <v>27.8</v>
      </c>
      <c r="N387" s="12">
        <v>1</v>
      </c>
      <c r="O387" s="44">
        <v>32.869999999999997</v>
      </c>
      <c r="P387" s="44">
        <v>13.69</v>
      </c>
      <c r="Q387" s="44">
        <v>0.94</v>
      </c>
      <c r="R387" s="44">
        <v>9.51</v>
      </c>
      <c r="S387" s="44">
        <v>5.07</v>
      </c>
      <c r="T387" s="44">
        <v>0</v>
      </c>
      <c r="U387" s="44">
        <v>3.38</v>
      </c>
      <c r="V387" s="18">
        <v>0.15690000000000001</v>
      </c>
      <c r="W387" s="42" t="s">
        <v>34</v>
      </c>
      <c r="X387" s="43"/>
      <c r="Y387" s="43"/>
      <c r="Z387" s="43" t="s">
        <v>8442</v>
      </c>
      <c r="AA387" s="43" t="str">
        <f>VLOOKUP(J387, sku!B:C, 2, FALSE)</f>
        <v>Sanitizante Carro Novo 1,5l</v>
      </c>
      <c r="AB387" s="45" t="str">
        <f>VLOOKUP(J387, sku!B:BM, 64, FALSE)</f>
        <v>Revenda</v>
      </c>
      <c r="AC387" s="45" t="str">
        <f>LEFT(pedidos[[#This Row],[SKU]],3)</f>
        <v>VT2</v>
      </c>
      <c r="AD387" s="36" t="str" cm="1">
        <f t="array" aca="1" ref="AD387" ca="1">IFERROR(
  INDEX(
    montadora[Montadora],
    MATCH(TRUE,LEFT(J862,NÚCARACT(montadora[SKU Parcial]))=montadora[SKU Parcial],0)
  ),
  ""
)</f>
        <v/>
      </c>
    </row>
    <row r="388" spans="1:30" x14ac:dyDescent="0.25">
      <c r="A388" s="42" t="s">
        <v>8879</v>
      </c>
      <c r="B388" s="42"/>
      <c r="C388" s="42"/>
      <c r="D388" s="42"/>
      <c r="E388" s="42">
        <v>23098002825</v>
      </c>
      <c r="F388" s="42" t="s">
        <v>8361</v>
      </c>
      <c r="G388" s="42" t="s">
        <v>11227</v>
      </c>
      <c r="H388" s="12"/>
      <c r="I388" s="42"/>
      <c r="J388" s="42" t="s">
        <v>3296</v>
      </c>
      <c r="K388" s="14">
        <v>45807</v>
      </c>
      <c r="L388" s="12" t="s">
        <v>8443</v>
      </c>
      <c r="M388" s="44">
        <v>31.8</v>
      </c>
      <c r="N388" s="12">
        <v>1</v>
      </c>
      <c r="O388" s="44">
        <v>36.869999999999997</v>
      </c>
      <c r="P388" s="44">
        <v>13.69</v>
      </c>
      <c r="Q388" s="44">
        <v>2.42</v>
      </c>
      <c r="R388" s="44">
        <v>11</v>
      </c>
      <c r="S388" s="44">
        <v>5.07</v>
      </c>
      <c r="T388" s="44">
        <v>0</v>
      </c>
      <c r="U388" s="44">
        <v>4.6900000000000004</v>
      </c>
      <c r="V388" s="18">
        <v>0.14749999999999999</v>
      </c>
      <c r="W388" s="42" t="s">
        <v>34</v>
      </c>
      <c r="X388" s="43"/>
      <c r="Y388" s="43"/>
      <c r="Z388" s="43" t="s">
        <v>8442</v>
      </c>
      <c r="AA388" s="43" t="str">
        <f>VLOOKUP(J388, sku!B:C, 2, FALSE)</f>
        <v>Sanitizante Carro Novo 1,5l</v>
      </c>
      <c r="AB388" s="45" t="str">
        <f>VLOOKUP(J388, sku!B:BM, 64, FALSE)</f>
        <v>Revenda</v>
      </c>
      <c r="AC388" s="45" t="str">
        <f>LEFT(pedidos[[#This Row],[SKU]],3)</f>
        <v>VT2</v>
      </c>
      <c r="AD388" s="36" t="str" cm="1">
        <f t="array" aca="1" ref="AD388" ca="1">IFERROR(
  INDEX(
    montadora[Montadora],
    MATCH(TRUE,LEFT(J864,NÚCARACT(montadora[SKU Parcial]))=montadora[SKU Parcial],0)
  ),
  ""
)</f>
        <v/>
      </c>
    </row>
    <row r="389" spans="1:30" x14ac:dyDescent="0.25">
      <c r="A389" s="42" t="s">
        <v>8880</v>
      </c>
      <c r="B389" s="42"/>
      <c r="C389" s="42"/>
      <c r="D389" s="42"/>
      <c r="E389" s="42">
        <v>23098002825</v>
      </c>
      <c r="F389" s="42" t="s">
        <v>8361</v>
      </c>
      <c r="G389" s="42" t="s">
        <v>11227</v>
      </c>
      <c r="H389" s="12"/>
      <c r="I389" s="42"/>
      <c r="J389" s="42" t="s">
        <v>3296</v>
      </c>
      <c r="K389" s="14">
        <v>45806</v>
      </c>
      <c r="L389" s="12" t="s">
        <v>8443</v>
      </c>
      <c r="M389" s="44">
        <v>31.8</v>
      </c>
      <c r="N389" s="12">
        <v>1</v>
      </c>
      <c r="O389" s="44">
        <v>31.8</v>
      </c>
      <c r="P389" s="44">
        <v>13.69</v>
      </c>
      <c r="Q389" s="44">
        <v>2.42</v>
      </c>
      <c r="R389" s="44">
        <v>11</v>
      </c>
      <c r="S389" s="44">
        <v>0</v>
      </c>
      <c r="T389" s="44">
        <v>0</v>
      </c>
      <c r="U389" s="44">
        <v>4.6900000000000004</v>
      </c>
      <c r="V389" s="18">
        <v>0.14749999999999999</v>
      </c>
      <c r="W389" s="42" t="s">
        <v>34</v>
      </c>
      <c r="X389" s="43"/>
      <c r="Y389" s="43"/>
      <c r="Z389" s="43" t="s">
        <v>8442</v>
      </c>
      <c r="AA389" s="43" t="str">
        <f>VLOOKUP(J389, sku!B:C, 2, FALSE)</f>
        <v>Sanitizante Carro Novo 1,5l</v>
      </c>
      <c r="AB389" s="45" t="str">
        <f>VLOOKUP(J389, sku!B:BM, 64, FALSE)</f>
        <v>Revenda</v>
      </c>
      <c r="AC389" s="45" t="str">
        <f>LEFT(pedidos[[#This Row],[SKU]],3)</f>
        <v>VT2</v>
      </c>
      <c r="AD389" s="36" t="str" cm="1">
        <f t="array" aca="1" ref="AD389" ca="1">IFERROR(
  INDEX(
    montadora[Montadora],
    MATCH(TRUE,LEFT(J865,NÚCARACT(montadora[SKU Parcial]))=montadora[SKU Parcial],0)
  ),
  ""
)</f>
        <v/>
      </c>
    </row>
    <row r="390" spans="1:30" x14ac:dyDescent="0.25">
      <c r="A390" s="42" t="s">
        <v>8881</v>
      </c>
      <c r="B390" s="42"/>
      <c r="C390" s="42"/>
      <c r="D390" s="42"/>
      <c r="E390" s="42">
        <v>23098002825</v>
      </c>
      <c r="F390" s="42" t="s">
        <v>8361</v>
      </c>
      <c r="G390" s="42" t="s">
        <v>11227</v>
      </c>
      <c r="H390" s="12"/>
      <c r="I390" s="42"/>
      <c r="J390" s="42" t="s">
        <v>3296</v>
      </c>
      <c r="K390" s="14">
        <v>45803</v>
      </c>
      <c r="L390" s="12" t="s">
        <v>8443</v>
      </c>
      <c r="M390" s="44">
        <v>31.8</v>
      </c>
      <c r="N390" s="12">
        <v>1</v>
      </c>
      <c r="O390" s="44">
        <v>31.8</v>
      </c>
      <c r="P390" s="44">
        <v>13.69</v>
      </c>
      <c r="Q390" s="44">
        <v>2.42</v>
      </c>
      <c r="R390" s="44">
        <v>11</v>
      </c>
      <c r="S390" s="44">
        <v>0</v>
      </c>
      <c r="T390" s="44">
        <v>0</v>
      </c>
      <c r="U390" s="44">
        <v>4.6900000000000004</v>
      </c>
      <c r="V390" s="18">
        <v>0.14749999999999999</v>
      </c>
      <c r="W390" s="42" t="s">
        <v>34</v>
      </c>
      <c r="X390" s="43"/>
      <c r="Y390" s="43"/>
      <c r="Z390" s="43" t="s">
        <v>8442</v>
      </c>
      <c r="AA390" s="43" t="str">
        <f>VLOOKUP(J390, sku!B:C, 2, FALSE)</f>
        <v>Sanitizante Carro Novo 1,5l</v>
      </c>
      <c r="AB390" s="45" t="str">
        <f>VLOOKUP(J390, sku!B:BM, 64, FALSE)</f>
        <v>Revenda</v>
      </c>
      <c r="AC390" s="45" t="str">
        <f>LEFT(pedidos[[#This Row],[SKU]],3)</f>
        <v>VT2</v>
      </c>
      <c r="AD390" s="36" t="str" cm="1">
        <f t="array" aca="1" ref="AD390" ca="1">IFERROR(
  INDEX(
    montadora[Montadora],
    MATCH(TRUE,LEFT(#REF!,NÚCARACT(montadora[SKU Parcial]))=montadora[SKU Parcial],0)
  ),
  ""
)</f>
        <v/>
      </c>
    </row>
    <row r="391" spans="1:30" x14ac:dyDescent="0.25">
      <c r="A391" s="42" t="s">
        <v>8882</v>
      </c>
      <c r="B391" s="42"/>
      <c r="C391" s="42"/>
      <c r="D391" s="42"/>
      <c r="E391" s="42">
        <v>23098002825</v>
      </c>
      <c r="F391" s="42" t="s">
        <v>8361</v>
      </c>
      <c r="G391" s="42" t="s">
        <v>11227</v>
      </c>
      <c r="H391" s="12"/>
      <c r="I391" s="42"/>
      <c r="J391" s="42" t="s">
        <v>3296</v>
      </c>
      <c r="K391" s="14">
        <v>45803</v>
      </c>
      <c r="L391" s="12" t="s">
        <v>8443</v>
      </c>
      <c r="M391" s="44">
        <v>31.8</v>
      </c>
      <c r="N391" s="12">
        <v>1</v>
      </c>
      <c r="O391" s="44">
        <v>31.8</v>
      </c>
      <c r="P391" s="44">
        <v>13.69</v>
      </c>
      <c r="Q391" s="44">
        <v>2.42</v>
      </c>
      <c r="R391" s="44">
        <v>11</v>
      </c>
      <c r="S391" s="44">
        <v>0</v>
      </c>
      <c r="T391" s="44">
        <v>0</v>
      </c>
      <c r="U391" s="44">
        <v>4.6900000000000004</v>
      </c>
      <c r="V391" s="18">
        <v>0.14749999999999999</v>
      </c>
      <c r="W391" s="42" t="s">
        <v>34</v>
      </c>
      <c r="X391" s="43"/>
      <c r="Y391" s="43"/>
      <c r="Z391" s="43" t="s">
        <v>8442</v>
      </c>
      <c r="AA391" s="43" t="str">
        <f>VLOOKUP(J391, sku!B:C, 2, FALSE)</f>
        <v>Sanitizante Carro Novo 1,5l</v>
      </c>
      <c r="AB391" s="45" t="str">
        <f>VLOOKUP(J391, sku!B:BM, 64, FALSE)</f>
        <v>Revenda</v>
      </c>
      <c r="AC391" s="45" t="str">
        <f>LEFT(pedidos[[#This Row],[SKU]],3)</f>
        <v>VT2</v>
      </c>
      <c r="AD391" s="36" t="str" cm="1">
        <f t="array" aca="1" ref="AD391" ca="1">IFERROR(
  INDEX(
    montadora[Montadora],
    MATCH(TRUE,LEFT(J866,NÚCARACT(montadora[SKU Parcial]))=montadora[SKU Parcial],0)
  ),
  ""
)</f>
        <v/>
      </c>
    </row>
    <row r="392" spans="1:30" x14ac:dyDescent="0.25">
      <c r="A392" s="42" t="s">
        <v>8883</v>
      </c>
      <c r="B392" s="42"/>
      <c r="C392" s="42"/>
      <c r="D392" s="42"/>
      <c r="E392" s="42">
        <v>23098002825</v>
      </c>
      <c r="F392" s="42" t="s">
        <v>8361</v>
      </c>
      <c r="G392" s="42" t="s">
        <v>11227</v>
      </c>
      <c r="H392" s="12"/>
      <c r="I392" s="42"/>
      <c r="J392" s="42" t="s">
        <v>3296</v>
      </c>
      <c r="K392" s="14">
        <v>45800</v>
      </c>
      <c r="L392" s="12" t="s">
        <v>8443</v>
      </c>
      <c r="M392" s="44">
        <v>31.8</v>
      </c>
      <c r="N392" s="12">
        <v>1</v>
      </c>
      <c r="O392" s="44">
        <v>31.8</v>
      </c>
      <c r="P392" s="44">
        <v>13.69</v>
      </c>
      <c r="Q392" s="44">
        <v>2.42</v>
      </c>
      <c r="R392" s="44">
        <v>11</v>
      </c>
      <c r="S392" s="44">
        <v>0</v>
      </c>
      <c r="T392" s="44">
        <v>0</v>
      </c>
      <c r="U392" s="44">
        <v>4.6900000000000004</v>
      </c>
      <c r="V392" s="18">
        <v>0.14749999999999999</v>
      </c>
      <c r="W392" s="42" t="s">
        <v>34</v>
      </c>
      <c r="X392" s="43"/>
      <c r="Y392" s="43"/>
      <c r="Z392" s="43" t="s">
        <v>8442</v>
      </c>
      <c r="AA392" s="43" t="str">
        <f>VLOOKUP(J392, sku!B:C, 2, FALSE)</f>
        <v>Sanitizante Carro Novo 1,5l</v>
      </c>
      <c r="AB392" s="45" t="str">
        <f>VLOOKUP(J392, sku!B:BM, 64, FALSE)</f>
        <v>Revenda</v>
      </c>
      <c r="AC392" s="45" t="str">
        <f>LEFT(pedidos[[#This Row],[SKU]],3)</f>
        <v>VT2</v>
      </c>
      <c r="AD392" s="36" t="str" cm="1">
        <f t="array" aca="1" ref="AD392" ca="1">IFERROR(
  INDEX(
    montadora[Montadora],
    MATCH(TRUE,LEFT(J867,NÚCARACT(montadora[SKU Parcial]))=montadora[SKU Parcial],0)
  ),
  ""
)</f>
        <v/>
      </c>
    </row>
    <row r="393" spans="1:30" x14ac:dyDescent="0.25">
      <c r="A393" s="42" t="s">
        <v>8884</v>
      </c>
      <c r="B393" s="42"/>
      <c r="C393" s="42"/>
      <c r="D393" s="42"/>
      <c r="E393" s="42">
        <v>23098002825</v>
      </c>
      <c r="F393" s="42" t="s">
        <v>8361</v>
      </c>
      <c r="G393" s="42" t="s">
        <v>11227</v>
      </c>
      <c r="H393" s="12"/>
      <c r="I393" s="42"/>
      <c r="J393" s="42" t="s">
        <v>3296</v>
      </c>
      <c r="K393" s="14">
        <v>45800</v>
      </c>
      <c r="L393" s="12" t="s">
        <v>8443</v>
      </c>
      <c r="M393" s="44">
        <v>31.8</v>
      </c>
      <c r="N393" s="12">
        <v>1</v>
      </c>
      <c r="O393" s="44">
        <v>31.8</v>
      </c>
      <c r="P393" s="44">
        <v>13.69</v>
      </c>
      <c r="Q393" s="44">
        <v>2.42</v>
      </c>
      <c r="R393" s="44">
        <v>11</v>
      </c>
      <c r="S393" s="44">
        <v>0</v>
      </c>
      <c r="T393" s="44">
        <v>0</v>
      </c>
      <c r="U393" s="44">
        <v>4.6900000000000004</v>
      </c>
      <c r="V393" s="18">
        <v>0.14749999999999999</v>
      </c>
      <c r="W393" s="42" t="s">
        <v>34</v>
      </c>
      <c r="X393" s="43"/>
      <c r="Y393" s="43"/>
      <c r="Z393" s="43" t="s">
        <v>8442</v>
      </c>
      <c r="AA393" s="43" t="str">
        <f>VLOOKUP(J393, sku!B:C, 2, FALSE)</f>
        <v>Sanitizante Carro Novo 1,5l</v>
      </c>
      <c r="AB393" s="45" t="str">
        <f>VLOOKUP(J393, sku!B:BM, 64, FALSE)</f>
        <v>Revenda</v>
      </c>
      <c r="AC393" s="45" t="str">
        <f>LEFT(pedidos[[#This Row],[SKU]],3)</f>
        <v>VT2</v>
      </c>
      <c r="AD393" s="36" t="str" cm="1">
        <f t="array" aca="1" ref="AD393" ca="1">IFERROR(
  INDEX(
    montadora[Montadora],
    MATCH(TRUE,LEFT(J868,NÚCARACT(montadora[SKU Parcial]))=montadora[SKU Parcial],0)
  ),
  ""
)</f>
        <v/>
      </c>
    </row>
    <row r="394" spans="1:30" x14ac:dyDescent="0.25">
      <c r="A394" s="42" t="s">
        <v>8067</v>
      </c>
      <c r="B394" s="42"/>
      <c r="C394" s="42"/>
      <c r="D394" s="42"/>
      <c r="E394" s="42">
        <v>23098002825</v>
      </c>
      <c r="F394" s="42" t="s">
        <v>8361</v>
      </c>
      <c r="G394" s="42" t="s">
        <v>11227</v>
      </c>
      <c r="H394" s="12"/>
      <c r="I394" s="42"/>
      <c r="J394" s="42" t="s">
        <v>3296</v>
      </c>
      <c r="K394" s="14">
        <v>45813</v>
      </c>
      <c r="L394" s="12" t="s">
        <v>8443</v>
      </c>
      <c r="M394" s="44">
        <v>31.8</v>
      </c>
      <c r="N394" s="12">
        <v>1</v>
      </c>
      <c r="O394" s="44">
        <v>31.8</v>
      </c>
      <c r="P394" s="44">
        <v>13.69</v>
      </c>
      <c r="Q394" s="44">
        <v>2.62</v>
      </c>
      <c r="R394" s="44">
        <v>11</v>
      </c>
      <c r="S394" s="44">
        <v>0</v>
      </c>
      <c r="T394" s="44">
        <v>0</v>
      </c>
      <c r="U394" s="44">
        <v>4.49</v>
      </c>
      <c r="V394" s="18">
        <v>0.14130000000000001</v>
      </c>
      <c r="W394" s="42" t="s">
        <v>34</v>
      </c>
      <c r="X394" s="43"/>
      <c r="Y394" s="43"/>
      <c r="Z394" s="43" t="s">
        <v>8442</v>
      </c>
      <c r="AA394" s="43" t="str">
        <f>VLOOKUP(J394, sku!B:C, 2, FALSE)</f>
        <v>Sanitizante Carro Novo 1,5l</v>
      </c>
      <c r="AB394" s="45" t="str">
        <f>VLOOKUP(J394, sku!B:BM, 64, FALSE)</f>
        <v>Revenda</v>
      </c>
      <c r="AC394" s="45" t="str">
        <f>LEFT(pedidos[[#This Row],[SKU]],3)</f>
        <v>VT2</v>
      </c>
      <c r="AD394" s="36" t="str" cm="1">
        <f t="array" aca="1" ref="AD394" ca="1">IFERROR(
  INDEX(
    montadora[Montadora],
    MATCH(TRUE,LEFT(J869,NÚCARACT(montadora[SKU Parcial]))=montadora[SKU Parcial],0)
  ),
  ""
)</f>
        <v/>
      </c>
    </row>
    <row r="395" spans="1:30" x14ac:dyDescent="0.25">
      <c r="A395" s="42" t="s">
        <v>9911</v>
      </c>
      <c r="B395" s="42">
        <v>21098008241</v>
      </c>
      <c r="C395" s="42"/>
      <c r="D395" s="42"/>
      <c r="E395" s="42"/>
      <c r="F395" s="42" t="s">
        <v>8361</v>
      </c>
      <c r="G395" s="42" t="s">
        <v>11228</v>
      </c>
      <c r="H395" s="12"/>
      <c r="I395" s="42"/>
      <c r="J395" s="42" t="s">
        <v>3296</v>
      </c>
      <c r="K395" s="14">
        <v>45782</v>
      </c>
      <c r="L395" s="12" t="s">
        <v>8443</v>
      </c>
      <c r="M395" s="44">
        <v>27.8</v>
      </c>
      <c r="N395" s="12">
        <v>1</v>
      </c>
      <c r="O395" s="44">
        <v>27.8</v>
      </c>
      <c r="P395" s="44">
        <v>13.69</v>
      </c>
      <c r="Q395" s="44">
        <v>0.94</v>
      </c>
      <c r="R395" s="44">
        <v>9.51</v>
      </c>
      <c r="S395" s="44">
        <v>0</v>
      </c>
      <c r="T395" s="44">
        <v>0</v>
      </c>
      <c r="U395" s="44">
        <v>3.38</v>
      </c>
      <c r="V395" s="18">
        <v>0.1255</v>
      </c>
      <c r="W395" s="42" t="s">
        <v>34</v>
      </c>
      <c r="X395" s="43"/>
      <c r="Y395" s="43"/>
      <c r="Z395" s="43" t="s">
        <v>8442</v>
      </c>
      <c r="AA395" s="43" t="str">
        <f>VLOOKUP(J395, sku!B:C, 2, FALSE)</f>
        <v>Sanitizante Carro Novo 1,5l</v>
      </c>
      <c r="AB395" s="45" t="str">
        <f>VLOOKUP(J395, sku!B:BM, 64, FALSE)</f>
        <v>Revenda</v>
      </c>
      <c r="AC395" s="45" t="str">
        <f>LEFT(pedidos[[#This Row],[SKU]],3)</f>
        <v>VT2</v>
      </c>
      <c r="AD395" s="36" t="str" cm="1">
        <f t="array" aca="1" ref="AD395" ca="1">IFERROR(
  INDEX(
    montadora[Montadora],
    MATCH(TRUE,LEFT(#REF!,NÚCARACT(montadora[SKU Parcial]))=montadora[SKU Parcial],0)
  ),
  ""
)</f>
        <v/>
      </c>
    </row>
    <row r="396" spans="1:30" x14ac:dyDescent="0.25">
      <c r="A396" s="42" t="s">
        <v>10007</v>
      </c>
      <c r="B396" s="42">
        <v>21098008241</v>
      </c>
      <c r="C396" s="42"/>
      <c r="D396" s="42"/>
      <c r="E396" s="42"/>
      <c r="F396" s="42" t="s">
        <v>8361</v>
      </c>
      <c r="G396" s="42" t="s">
        <v>11228</v>
      </c>
      <c r="H396" s="12"/>
      <c r="I396" s="42"/>
      <c r="J396" s="42" t="s">
        <v>3296</v>
      </c>
      <c r="K396" s="14">
        <v>45779</v>
      </c>
      <c r="L396" s="12" t="s">
        <v>8443</v>
      </c>
      <c r="M396" s="44">
        <v>27.8</v>
      </c>
      <c r="N396" s="12">
        <v>1</v>
      </c>
      <c r="O396" s="44">
        <v>27.8</v>
      </c>
      <c r="P396" s="44">
        <v>13.69</v>
      </c>
      <c r="Q396" s="44">
        <v>0.94</v>
      </c>
      <c r="R396" s="44">
        <v>9.51</v>
      </c>
      <c r="S396" s="44">
        <v>0</v>
      </c>
      <c r="T396" s="44">
        <v>0</v>
      </c>
      <c r="U396" s="44">
        <v>3.38</v>
      </c>
      <c r="V396" s="18">
        <v>0.1217</v>
      </c>
      <c r="W396" s="42" t="s">
        <v>34</v>
      </c>
      <c r="X396" s="43"/>
      <c r="Y396" s="43"/>
      <c r="Z396" s="43" t="s">
        <v>8442</v>
      </c>
      <c r="AA396" s="43" t="str">
        <f>VLOOKUP(J396, sku!B:C, 2, FALSE)</f>
        <v>Sanitizante Carro Novo 1,5l</v>
      </c>
      <c r="AB396" s="45" t="str">
        <f>VLOOKUP(J396, sku!B:BM, 64, FALSE)</f>
        <v>Revenda</v>
      </c>
      <c r="AC396" s="45" t="str">
        <f>LEFT(pedidos[[#This Row],[SKU]],3)</f>
        <v>VT2</v>
      </c>
      <c r="AD396" s="36" t="str" cm="1">
        <f t="array" aca="1" ref="AD396" ca="1">IFERROR(
  INDEX(
    montadora[Montadora],
    MATCH(TRUE,LEFT(#REF!,NÚCARACT(montadora[SKU Parcial]))=montadora[SKU Parcial],0)
  ),
  ""
)</f>
        <v/>
      </c>
    </row>
    <row r="397" spans="1:30" x14ac:dyDescent="0.25">
      <c r="A397" s="42" t="s">
        <v>10057</v>
      </c>
      <c r="B397" s="42">
        <v>21098008241</v>
      </c>
      <c r="C397" s="42"/>
      <c r="D397" s="42"/>
      <c r="E397" s="42"/>
      <c r="F397" s="42" t="s">
        <v>8361</v>
      </c>
      <c r="G397" s="42" t="s">
        <v>11228</v>
      </c>
      <c r="H397" s="12"/>
      <c r="I397" s="42"/>
      <c r="J397" s="42" t="s">
        <v>3296</v>
      </c>
      <c r="K397" s="14">
        <v>45778</v>
      </c>
      <c r="L397" s="12" t="s">
        <v>8443</v>
      </c>
      <c r="M397" s="44">
        <v>27.8</v>
      </c>
      <c r="N397" s="12">
        <v>1</v>
      </c>
      <c r="O397" s="44">
        <v>27.8</v>
      </c>
      <c r="P397" s="44">
        <v>13.69</v>
      </c>
      <c r="Q397" s="44">
        <v>0.94</v>
      </c>
      <c r="R397" s="44">
        <v>9.51</v>
      </c>
      <c r="S397" s="44">
        <v>0</v>
      </c>
      <c r="T397" s="44">
        <v>0</v>
      </c>
      <c r="U397" s="44">
        <v>3.38</v>
      </c>
      <c r="V397" s="18">
        <v>0.1217</v>
      </c>
      <c r="W397" s="42" t="s">
        <v>34</v>
      </c>
      <c r="X397" s="43"/>
      <c r="Y397" s="43"/>
      <c r="Z397" s="43" t="s">
        <v>8442</v>
      </c>
      <c r="AA397" s="43" t="str">
        <f>VLOOKUP(J397, sku!B:C, 2, FALSE)</f>
        <v>Sanitizante Carro Novo 1,5l</v>
      </c>
      <c r="AB397" s="45" t="str">
        <f>VLOOKUP(J397, sku!B:BM, 64, FALSE)</f>
        <v>Revenda</v>
      </c>
      <c r="AC397" s="45" t="str">
        <f>LEFT(pedidos[[#This Row],[SKU]],3)</f>
        <v>VT2</v>
      </c>
      <c r="AD397" s="36" t="str" cm="1">
        <f t="array" aca="1" ref="AD397" ca="1">IFERROR(
  INDEX(
    montadora[Montadora],
    MATCH(TRUE,LEFT(#REF!,NÚCARACT(montadora[SKU Parcial]))=montadora[SKU Parcial],0)
  ),
  ""
)</f>
        <v/>
      </c>
    </row>
    <row r="398" spans="1:30" x14ac:dyDescent="0.25">
      <c r="A398" s="42" t="s">
        <v>10061</v>
      </c>
      <c r="B398" s="42">
        <v>21098008241</v>
      </c>
      <c r="C398" s="42"/>
      <c r="D398" s="42"/>
      <c r="E398" s="42"/>
      <c r="F398" s="42" t="s">
        <v>8361</v>
      </c>
      <c r="G398" s="42" t="s">
        <v>11228</v>
      </c>
      <c r="H398" s="12"/>
      <c r="I398" s="42"/>
      <c r="J398" s="42" t="s">
        <v>3296</v>
      </c>
      <c r="K398" s="14">
        <v>45778</v>
      </c>
      <c r="L398" s="12" t="s">
        <v>8443</v>
      </c>
      <c r="M398" s="44">
        <v>27.8</v>
      </c>
      <c r="N398" s="12">
        <v>1</v>
      </c>
      <c r="O398" s="44">
        <v>27.8</v>
      </c>
      <c r="P398" s="44">
        <v>13.69</v>
      </c>
      <c r="Q398" s="44">
        <v>0.94</v>
      </c>
      <c r="R398" s="44">
        <v>9.51</v>
      </c>
      <c r="S398" s="44">
        <v>0</v>
      </c>
      <c r="T398" s="44">
        <v>0</v>
      </c>
      <c r="U398" s="44">
        <v>3.38</v>
      </c>
      <c r="V398" s="18">
        <v>0.1217</v>
      </c>
      <c r="W398" s="42" t="s">
        <v>34</v>
      </c>
      <c r="X398" s="43"/>
      <c r="Y398" s="43"/>
      <c r="Z398" s="43" t="s">
        <v>8442</v>
      </c>
      <c r="AA398" s="43" t="str">
        <f>VLOOKUP(J398, sku!B:C, 2, FALSE)</f>
        <v>Sanitizante Carro Novo 1,5l</v>
      </c>
      <c r="AB398" s="45" t="str">
        <f>VLOOKUP(J398, sku!B:BM, 64, FALSE)</f>
        <v>Revenda</v>
      </c>
      <c r="AC398" s="45" t="str">
        <f>LEFT(pedidos[[#This Row],[SKU]],3)</f>
        <v>VT2</v>
      </c>
      <c r="AD398" s="36" t="str" cm="1">
        <f t="array" aca="1" ref="AD398" ca="1">IFERROR(
  INDEX(
    montadora[Montadora],
    MATCH(TRUE,LEFT(J870,NÚCARACT(montadora[SKU Parcial]))=montadora[SKU Parcial],0)
  ),
  ""
)</f>
        <v/>
      </c>
    </row>
    <row r="399" spans="1:30" x14ac:dyDescent="0.25">
      <c r="A399" s="42" t="s">
        <v>10070</v>
      </c>
      <c r="B399" s="42">
        <v>21098008241</v>
      </c>
      <c r="C399" s="42"/>
      <c r="D399" s="42"/>
      <c r="E399" s="42"/>
      <c r="F399" s="42" t="s">
        <v>8361</v>
      </c>
      <c r="G399" s="42" t="s">
        <v>11228</v>
      </c>
      <c r="H399" s="12"/>
      <c r="I399" s="42"/>
      <c r="J399" s="42" t="s">
        <v>3296</v>
      </c>
      <c r="K399" s="14">
        <v>45778</v>
      </c>
      <c r="L399" s="12" t="s">
        <v>8443</v>
      </c>
      <c r="M399" s="44">
        <v>27.8</v>
      </c>
      <c r="N399" s="12">
        <v>1</v>
      </c>
      <c r="O399" s="44">
        <v>27.8</v>
      </c>
      <c r="P399" s="44">
        <v>13.69</v>
      </c>
      <c r="Q399" s="44">
        <v>0.94</v>
      </c>
      <c r="R399" s="44">
        <v>9.51</v>
      </c>
      <c r="S399" s="44">
        <v>0</v>
      </c>
      <c r="T399" s="44">
        <v>0</v>
      </c>
      <c r="U399" s="44">
        <v>3.38</v>
      </c>
      <c r="V399" s="18">
        <v>0.1217</v>
      </c>
      <c r="W399" s="42" t="s">
        <v>34</v>
      </c>
      <c r="X399" s="43"/>
      <c r="Y399" s="43"/>
      <c r="Z399" s="43" t="s">
        <v>8442</v>
      </c>
      <c r="AA399" s="43" t="str">
        <f>VLOOKUP(J399, sku!B:C, 2, FALSE)</f>
        <v>Sanitizante Carro Novo 1,5l</v>
      </c>
      <c r="AB399" s="45" t="str">
        <f>VLOOKUP(J399, sku!B:BM, 64, FALSE)</f>
        <v>Revenda</v>
      </c>
      <c r="AC399" s="45" t="str">
        <f>LEFT(pedidos[[#This Row],[SKU]],3)</f>
        <v>VT2</v>
      </c>
      <c r="AD399" s="36" t="str" cm="1">
        <f t="array" aca="1" ref="AD399" ca="1">IFERROR(
  INDEX(
    montadora[Montadora],
    MATCH(TRUE,LEFT(J871,NÚCARACT(montadora[SKU Parcial]))=montadora[SKU Parcial],0)
  ),
  ""
)</f>
        <v/>
      </c>
    </row>
    <row r="400" spans="1:30" customFormat="1" x14ac:dyDescent="0.25">
      <c r="A400" s="1" t="s">
        <v>5731</v>
      </c>
      <c r="B400" s="1" t="s">
        <v>36</v>
      </c>
      <c r="C400" s="1" t="s">
        <v>5732</v>
      </c>
      <c r="D400" s="1" t="s">
        <v>27</v>
      </c>
      <c r="E400" s="1" t="s">
        <v>5733</v>
      </c>
      <c r="F400" s="1" t="s">
        <v>5734</v>
      </c>
      <c r="G400" s="6" t="s">
        <v>11227</v>
      </c>
      <c r="H400" s="13" t="s">
        <v>30</v>
      </c>
      <c r="I400" s="1" t="s">
        <v>36</v>
      </c>
      <c r="J400" s="1" t="s">
        <v>3296</v>
      </c>
      <c r="K400" s="15">
        <v>45832</v>
      </c>
      <c r="L400" s="11" t="s">
        <v>11229</v>
      </c>
      <c r="M400" s="26">
        <v>28.9</v>
      </c>
      <c r="N400" s="13">
        <v>1</v>
      </c>
      <c r="O400" s="26">
        <v>28.9</v>
      </c>
      <c r="P400" s="26">
        <v>13.69</v>
      </c>
      <c r="Q400" s="26">
        <v>2.38</v>
      </c>
      <c r="R400" s="26">
        <v>9.7200000000000006</v>
      </c>
      <c r="S400" s="26">
        <v>0</v>
      </c>
      <c r="T400" s="26">
        <v>0</v>
      </c>
      <c r="U400" s="26">
        <v>3.11</v>
      </c>
      <c r="V400" s="17">
        <v>0.1076</v>
      </c>
      <c r="W400" s="1" t="s">
        <v>89</v>
      </c>
      <c r="X400" s="3"/>
      <c r="Y400" s="3"/>
      <c r="Z400" s="5" t="s">
        <v>7980</v>
      </c>
      <c r="AA400" s="5" t="str">
        <f>VLOOKUP(J400, sku!B:C, 2, FALSE)</f>
        <v>Sanitizante Carro Novo 1,5l</v>
      </c>
      <c r="AB400" s="3" t="str">
        <f>VLOOKUP(J400, sku!B:BM, 64, FALSE)</f>
        <v>Revenda</v>
      </c>
      <c r="AC400" s="3" t="str">
        <f>LEFT(pedidos[[#This Row],[SKU]],3)</f>
        <v>VT2</v>
      </c>
      <c r="AD400" s="36" t="str" cm="1">
        <f t="array" aca="1" ref="AD400" ca="1">IFERROR(
  INDEX(
    montadora[Montadora],
    MATCH(TRUE,LEFT(J876,NÚCARACT(montadora[SKU Parcial]))=montadora[SKU Parcial],0)
  ),
  ""
)</f>
        <v/>
      </c>
    </row>
    <row r="401" spans="1:30" customFormat="1" x14ac:dyDescent="0.25">
      <c r="A401" s="1" t="s">
        <v>5735</v>
      </c>
      <c r="B401" s="1" t="s">
        <v>5736</v>
      </c>
      <c r="C401" s="1" t="s">
        <v>5737</v>
      </c>
      <c r="D401" s="1" t="s">
        <v>188</v>
      </c>
      <c r="E401" s="1" t="s">
        <v>3294</v>
      </c>
      <c r="F401" s="1" t="s">
        <v>3295</v>
      </c>
      <c r="G401" s="6" t="s">
        <v>11227</v>
      </c>
      <c r="H401" s="13" t="s">
        <v>30</v>
      </c>
      <c r="I401" s="1" t="s">
        <v>36</v>
      </c>
      <c r="J401" s="1" t="s">
        <v>3296</v>
      </c>
      <c r="K401" s="15">
        <v>45838</v>
      </c>
      <c r="L401" s="11" t="s">
        <v>11229</v>
      </c>
      <c r="M401" s="26">
        <v>28.9</v>
      </c>
      <c r="N401" s="13">
        <v>1</v>
      </c>
      <c r="O401" s="26">
        <v>28.9</v>
      </c>
      <c r="P401" s="26">
        <v>13.69</v>
      </c>
      <c r="Q401" s="26">
        <v>2.38</v>
      </c>
      <c r="R401" s="26">
        <v>9.7200000000000006</v>
      </c>
      <c r="S401" s="26">
        <v>0</v>
      </c>
      <c r="T401" s="26">
        <v>0</v>
      </c>
      <c r="U401" s="26">
        <v>3.11</v>
      </c>
      <c r="V401" s="17">
        <v>0.1076</v>
      </c>
      <c r="W401" s="1" t="s">
        <v>34</v>
      </c>
      <c r="X401" s="3"/>
      <c r="Y401" s="3"/>
      <c r="Z401" s="5" t="s">
        <v>7980</v>
      </c>
      <c r="AA401" s="5" t="str">
        <f>VLOOKUP(J401, sku!B:C, 2, FALSE)</f>
        <v>Sanitizante Carro Novo 1,5l</v>
      </c>
      <c r="AB401" s="3" t="str">
        <f>VLOOKUP(J401, sku!B:BM, 64, FALSE)</f>
        <v>Revenda</v>
      </c>
      <c r="AC401" s="3" t="str">
        <f>LEFT(pedidos[[#This Row],[SKU]],3)</f>
        <v>VT2</v>
      </c>
      <c r="AD401" s="36" t="str" cm="1">
        <f t="array" aca="1" ref="AD401" ca="1">IFERROR(
  INDEX(
    montadora[Montadora],
    MATCH(TRUE,LEFT(J877,NÚCARACT(montadora[SKU Parcial]))=montadora[SKU Parcial],0)
  ),
  ""
)</f>
        <v/>
      </c>
    </row>
    <row r="402" spans="1:30" x14ac:dyDescent="0.25">
      <c r="A402" s="42" t="s">
        <v>9990</v>
      </c>
      <c r="B402" s="42">
        <v>21098008241</v>
      </c>
      <c r="C402" s="42"/>
      <c r="D402" s="42"/>
      <c r="E402" s="42"/>
      <c r="F402" s="42" t="s">
        <v>8361</v>
      </c>
      <c r="G402" s="42" t="s">
        <v>11228</v>
      </c>
      <c r="H402" s="12"/>
      <c r="I402" s="42"/>
      <c r="J402" s="42" t="s">
        <v>3296</v>
      </c>
      <c r="K402" s="14">
        <v>45780</v>
      </c>
      <c r="L402" s="12" t="s">
        <v>8443</v>
      </c>
      <c r="M402" s="44">
        <v>27.8</v>
      </c>
      <c r="N402" s="12">
        <v>1</v>
      </c>
      <c r="O402" s="44">
        <v>27.8</v>
      </c>
      <c r="P402" s="44">
        <v>13.69</v>
      </c>
      <c r="Q402" s="44">
        <v>0.94</v>
      </c>
      <c r="R402" s="44">
        <v>9.51</v>
      </c>
      <c r="S402" s="44">
        <v>0</v>
      </c>
      <c r="T402" s="44">
        <v>0</v>
      </c>
      <c r="U402" s="44">
        <v>3.38</v>
      </c>
      <c r="V402" s="18">
        <v>8.9499999999999996E-2</v>
      </c>
      <c r="W402" s="42" t="s">
        <v>34</v>
      </c>
      <c r="X402" s="43"/>
      <c r="Y402" s="43"/>
      <c r="Z402" s="43" t="s">
        <v>8442</v>
      </c>
      <c r="AA402" s="43" t="str">
        <f>VLOOKUP(J402, sku!B:C, 2, FALSE)</f>
        <v>Sanitizante Carro Novo 1,5l</v>
      </c>
      <c r="AB402" s="45" t="str">
        <f>VLOOKUP(J402, sku!B:BM, 64, FALSE)</f>
        <v>Revenda</v>
      </c>
      <c r="AC402" s="45" t="str">
        <f>LEFT(pedidos[[#This Row],[SKU]],3)</f>
        <v>VT2</v>
      </c>
      <c r="AD402" s="36" t="str" cm="1">
        <f t="array" aca="1" ref="AD402" ca="1">IFERROR(
  INDEX(
    montadora[Montadora],
    MATCH(TRUE,LEFT(J878,NÚCARACT(montadora[SKU Parcial]))=montadora[SKU Parcial],0)
  ),
  ""
)</f>
        <v/>
      </c>
    </row>
    <row r="403" spans="1:30" x14ac:dyDescent="0.25">
      <c r="A403" s="42" t="s">
        <v>9396</v>
      </c>
      <c r="B403" s="42">
        <v>21098008241</v>
      </c>
      <c r="C403" s="42"/>
      <c r="D403" s="42"/>
      <c r="E403" s="42"/>
      <c r="F403" s="42" t="s">
        <v>8361</v>
      </c>
      <c r="G403" s="42" t="s">
        <v>11228</v>
      </c>
      <c r="H403" s="12"/>
      <c r="I403" s="42"/>
      <c r="J403" s="42" t="s">
        <v>3296</v>
      </c>
      <c r="K403" s="14">
        <v>45797</v>
      </c>
      <c r="L403" s="12" t="s">
        <v>8443</v>
      </c>
      <c r="M403" s="44">
        <v>29.8</v>
      </c>
      <c r="N403" s="12">
        <v>1</v>
      </c>
      <c r="O403" s="44">
        <v>29.8</v>
      </c>
      <c r="P403" s="44">
        <v>13.69</v>
      </c>
      <c r="Q403" s="44">
        <v>1</v>
      </c>
      <c r="R403" s="44">
        <v>9.9600000000000009</v>
      </c>
      <c r="S403" s="44">
        <v>0</v>
      </c>
      <c r="T403" s="44">
        <v>0</v>
      </c>
      <c r="U403" s="44">
        <v>5.15</v>
      </c>
      <c r="V403" s="18">
        <v>0</v>
      </c>
      <c r="W403" s="42" t="s">
        <v>34</v>
      </c>
      <c r="X403" s="43"/>
      <c r="Y403" s="43"/>
      <c r="Z403" s="43" t="s">
        <v>8442</v>
      </c>
      <c r="AA403" s="43" t="str">
        <f>VLOOKUP(J403, sku!B:C, 2, FALSE)</f>
        <v>Sanitizante Carro Novo 1,5l</v>
      </c>
      <c r="AB403" s="45" t="str">
        <f>VLOOKUP(J403, sku!B:BM, 64, FALSE)</f>
        <v>Revenda</v>
      </c>
      <c r="AC403" s="45" t="str">
        <f>LEFT(pedidos[[#This Row],[SKU]],3)</f>
        <v>VT2</v>
      </c>
      <c r="AD403" s="36" t="str" cm="1">
        <f t="array" aca="1" ref="AD403" ca="1">IFERROR(
  INDEX(
    montadora[Montadora],
    MATCH(TRUE,LEFT(J879,NÚCARACT(montadora[SKU Parcial]))=montadora[SKU Parcial],0)
  ),
  ""
)</f>
        <v/>
      </c>
    </row>
    <row r="404" spans="1:30" x14ac:dyDescent="0.25">
      <c r="A404" s="42" t="s">
        <v>9467</v>
      </c>
      <c r="B404" s="42">
        <v>21098008241</v>
      </c>
      <c r="C404" s="42"/>
      <c r="D404" s="42"/>
      <c r="E404" s="42"/>
      <c r="F404" s="42" t="s">
        <v>8361</v>
      </c>
      <c r="G404" s="42" t="s">
        <v>11228</v>
      </c>
      <c r="H404" s="12"/>
      <c r="I404" s="42"/>
      <c r="J404" s="42" t="s">
        <v>3296</v>
      </c>
      <c r="K404" s="14">
        <v>45794</v>
      </c>
      <c r="L404" s="12" t="s">
        <v>8443</v>
      </c>
      <c r="M404" s="44">
        <v>29.8</v>
      </c>
      <c r="N404" s="12">
        <v>1</v>
      </c>
      <c r="O404" s="44">
        <v>29.8</v>
      </c>
      <c r="P404" s="44">
        <v>13.69</v>
      </c>
      <c r="Q404" s="44">
        <v>1</v>
      </c>
      <c r="R404" s="44">
        <v>9.9600000000000009</v>
      </c>
      <c r="S404" s="44">
        <v>0</v>
      </c>
      <c r="T404" s="44">
        <v>0</v>
      </c>
      <c r="U404" s="44">
        <v>5.15</v>
      </c>
      <c r="V404" s="18">
        <v>0</v>
      </c>
      <c r="W404" s="42" t="s">
        <v>34</v>
      </c>
      <c r="X404" s="43"/>
      <c r="Y404" s="43"/>
      <c r="Z404" s="43" t="s">
        <v>8442</v>
      </c>
      <c r="AA404" s="43" t="str">
        <f>VLOOKUP(J404, sku!B:C, 2, FALSE)</f>
        <v>Sanitizante Carro Novo 1,5l</v>
      </c>
      <c r="AB404" s="45" t="str">
        <f>VLOOKUP(J404, sku!B:BM, 64, FALSE)</f>
        <v>Revenda</v>
      </c>
      <c r="AC404" s="45" t="str">
        <f>LEFT(pedidos[[#This Row],[SKU]],3)</f>
        <v>VT2</v>
      </c>
      <c r="AD404" s="36" t="str" cm="1">
        <f t="array" aca="1" ref="AD404" ca="1">IFERROR(
  INDEX(
    montadora[Montadora],
    MATCH(TRUE,LEFT(J880,NÚCARACT(montadora[SKU Parcial]))=montadora[SKU Parcial],0)
  ),
  ""
)</f>
        <v/>
      </c>
    </row>
    <row r="405" spans="1:30" x14ac:dyDescent="0.25">
      <c r="A405" s="42" t="s">
        <v>9472</v>
      </c>
      <c r="B405" s="42">
        <v>21098008241</v>
      </c>
      <c r="C405" s="42"/>
      <c r="D405" s="42"/>
      <c r="E405" s="42"/>
      <c r="F405" s="42" t="s">
        <v>8361</v>
      </c>
      <c r="G405" s="42" t="s">
        <v>11228</v>
      </c>
      <c r="H405" s="12"/>
      <c r="I405" s="42"/>
      <c r="J405" s="42" t="s">
        <v>3296</v>
      </c>
      <c r="K405" s="14">
        <v>45794</v>
      </c>
      <c r="L405" s="12" t="s">
        <v>8443</v>
      </c>
      <c r="M405" s="44">
        <v>29.8</v>
      </c>
      <c r="N405" s="12">
        <v>1</v>
      </c>
      <c r="O405" s="44">
        <v>29.8</v>
      </c>
      <c r="P405" s="44">
        <v>13.69</v>
      </c>
      <c r="Q405" s="44">
        <v>1</v>
      </c>
      <c r="R405" s="44">
        <v>9.9600000000000009</v>
      </c>
      <c r="S405" s="44">
        <v>0</v>
      </c>
      <c r="T405" s="44">
        <v>0</v>
      </c>
      <c r="U405" s="44">
        <v>5.15</v>
      </c>
      <c r="V405" s="18">
        <v>0</v>
      </c>
      <c r="W405" s="42" t="s">
        <v>34</v>
      </c>
      <c r="X405" s="43"/>
      <c r="Y405" s="43"/>
      <c r="Z405" s="43" t="s">
        <v>8442</v>
      </c>
      <c r="AA405" s="43" t="str">
        <f>VLOOKUP(J405, sku!B:C, 2, FALSE)</f>
        <v>Sanitizante Carro Novo 1,5l</v>
      </c>
      <c r="AB405" s="45" t="str">
        <f>VLOOKUP(J405, sku!B:BM, 64, FALSE)</f>
        <v>Revenda</v>
      </c>
      <c r="AC405" s="45" t="str">
        <f>LEFT(pedidos[[#This Row],[SKU]],3)</f>
        <v>VT2</v>
      </c>
      <c r="AD405" s="36" t="str" cm="1">
        <f t="array" aca="1" ref="AD405" ca="1">IFERROR(
  INDEX(
    montadora[Montadora],
    MATCH(TRUE,LEFT(J881,NÚCARACT(montadora[SKU Parcial]))=montadora[SKU Parcial],0)
  ),
  ""
)</f>
        <v/>
      </c>
    </row>
    <row r="406" spans="1:30" x14ac:dyDescent="0.25">
      <c r="A406" s="42" t="s">
        <v>9482</v>
      </c>
      <c r="B406" s="42">
        <v>21098008241</v>
      </c>
      <c r="C406" s="42"/>
      <c r="D406" s="42"/>
      <c r="E406" s="42"/>
      <c r="F406" s="42" t="s">
        <v>8361</v>
      </c>
      <c r="G406" s="42" t="s">
        <v>11228</v>
      </c>
      <c r="H406" s="12"/>
      <c r="I406" s="42"/>
      <c r="J406" s="42" t="s">
        <v>3296</v>
      </c>
      <c r="K406" s="14">
        <v>45794</v>
      </c>
      <c r="L406" s="12" t="s">
        <v>8443</v>
      </c>
      <c r="M406" s="44">
        <v>29.8</v>
      </c>
      <c r="N406" s="12">
        <v>1</v>
      </c>
      <c r="O406" s="44">
        <v>29.8</v>
      </c>
      <c r="P406" s="44">
        <v>13.69</v>
      </c>
      <c r="Q406" s="44">
        <v>1</v>
      </c>
      <c r="R406" s="44">
        <v>9.9600000000000009</v>
      </c>
      <c r="S406" s="44">
        <v>0</v>
      </c>
      <c r="T406" s="44">
        <v>0</v>
      </c>
      <c r="U406" s="44">
        <v>5.15</v>
      </c>
      <c r="V406" s="18">
        <v>0</v>
      </c>
      <c r="W406" s="42" t="s">
        <v>34</v>
      </c>
      <c r="X406" s="43"/>
      <c r="Y406" s="43"/>
      <c r="Z406" s="43" t="s">
        <v>8442</v>
      </c>
      <c r="AA406" s="43" t="str">
        <f>VLOOKUP(J406, sku!B:C, 2, FALSE)</f>
        <v>Sanitizante Carro Novo 1,5l</v>
      </c>
      <c r="AB406" s="45" t="str">
        <f>VLOOKUP(J406, sku!B:BM, 64, FALSE)</f>
        <v>Revenda</v>
      </c>
      <c r="AC406" s="45" t="str">
        <f>LEFT(pedidos[[#This Row],[SKU]],3)</f>
        <v>VT2</v>
      </c>
      <c r="AD406" s="36" t="str" cm="1">
        <f t="array" aca="1" ref="AD406" ca="1">IFERROR(
  INDEX(
    montadora[Montadora],
    MATCH(TRUE,LEFT(J882,NÚCARACT(montadora[SKU Parcial]))=montadora[SKU Parcial],0)
  ),
  ""
)</f>
        <v/>
      </c>
    </row>
    <row r="407" spans="1:30" x14ac:dyDescent="0.25">
      <c r="A407" s="42" t="s">
        <v>9491</v>
      </c>
      <c r="B407" s="42">
        <v>21098008241</v>
      </c>
      <c r="C407" s="42"/>
      <c r="D407" s="42"/>
      <c r="E407" s="42"/>
      <c r="F407" s="42" t="s">
        <v>8361</v>
      </c>
      <c r="G407" s="42" t="s">
        <v>11228</v>
      </c>
      <c r="H407" s="12"/>
      <c r="I407" s="42"/>
      <c r="J407" s="42" t="s">
        <v>3296</v>
      </c>
      <c r="K407" s="14">
        <v>45793</v>
      </c>
      <c r="L407" s="12" t="s">
        <v>8443</v>
      </c>
      <c r="M407" s="44">
        <v>29.8</v>
      </c>
      <c r="N407" s="12">
        <v>1</v>
      </c>
      <c r="O407" s="44">
        <v>29.8</v>
      </c>
      <c r="P407" s="44">
        <v>13.69</v>
      </c>
      <c r="Q407" s="44">
        <v>1</v>
      </c>
      <c r="R407" s="44">
        <v>9.9600000000000009</v>
      </c>
      <c r="S407" s="44">
        <v>0</v>
      </c>
      <c r="T407" s="44">
        <v>0</v>
      </c>
      <c r="U407" s="44">
        <v>5.15</v>
      </c>
      <c r="V407" s="18">
        <v>0</v>
      </c>
      <c r="W407" s="42" t="s">
        <v>34</v>
      </c>
      <c r="X407" s="43"/>
      <c r="Y407" s="43"/>
      <c r="Z407" s="43" t="s">
        <v>8442</v>
      </c>
      <c r="AA407" s="43" t="str">
        <f>VLOOKUP(J407, sku!B:C, 2, FALSE)</f>
        <v>Sanitizante Carro Novo 1,5l</v>
      </c>
      <c r="AB407" s="45" t="str">
        <f>VLOOKUP(J407, sku!B:BM, 64, FALSE)</f>
        <v>Revenda</v>
      </c>
      <c r="AC407" s="45" t="str">
        <f>LEFT(pedidos[[#This Row],[SKU]],3)</f>
        <v>VT2</v>
      </c>
      <c r="AD407" s="36" t="str" cm="1">
        <f t="array" aca="1" ref="AD407" ca="1">IFERROR(
  INDEX(
    montadora[Montadora],
    MATCH(TRUE,LEFT(J883,NÚCARACT(montadora[SKU Parcial]))=montadora[SKU Parcial],0)
  ),
  ""
)</f>
        <v/>
      </c>
    </row>
    <row r="408" spans="1:30" x14ac:dyDescent="0.25">
      <c r="A408" s="42" t="s">
        <v>9535</v>
      </c>
      <c r="B408" s="42">
        <v>21098008241</v>
      </c>
      <c r="C408" s="42"/>
      <c r="D408" s="42"/>
      <c r="E408" s="42"/>
      <c r="F408" s="42" t="s">
        <v>8361</v>
      </c>
      <c r="G408" s="42" t="s">
        <v>11228</v>
      </c>
      <c r="H408" s="12"/>
      <c r="I408" s="42"/>
      <c r="J408" s="42" t="s">
        <v>3296</v>
      </c>
      <c r="K408" s="14">
        <v>45791</v>
      </c>
      <c r="L408" s="12" t="s">
        <v>8443</v>
      </c>
      <c r="M408" s="44">
        <v>29.8</v>
      </c>
      <c r="N408" s="12">
        <v>1</v>
      </c>
      <c r="O408" s="44">
        <v>29.8</v>
      </c>
      <c r="P408" s="44">
        <v>13.69</v>
      </c>
      <c r="Q408" s="44">
        <v>1</v>
      </c>
      <c r="R408" s="44">
        <v>9.9600000000000009</v>
      </c>
      <c r="S408" s="44">
        <v>0</v>
      </c>
      <c r="T408" s="44">
        <v>0</v>
      </c>
      <c r="U408" s="44">
        <v>5.15</v>
      </c>
      <c r="V408" s="18">
        <v>0</v>
      </c>
      <c r="W408" s="42" t="s">
        <v>34</v>
      </c>
      <c r="X408" s="43"/>
      <c r="Y408" s="43"/>
      <c r="Z408" s="43" t="s">
        <v>8442</v>
      </c>
      <c r="AA408" s="43" t="str">
        <f>VLOOKUP(J408, sku!B:C, 2, FALSE)</f>
        <v>Sanitizante Carro Novo 1,5l</v>
      </c>
      <c r="AB408" s="45" t="str">
        <f>VLOOKUP(J408, sku!B:BM, 64, FALSE)</f>
        <v>Revenda</v>
      </c>
      <c r="AC408" s="45" t="str">
        <f>LEFT(pedidos[[#This Row],[SKU]],3)</f>
        <v>VT2</v>
      </c>
      <c r="AD408" s="36" t="str" cm="1">
        <f t="array" aca="1" ref="AD408" ca="1">IFERROR(
  INDEX(
    montadora[Montadora],
    MATCH(TRUE,LEFT(J884,NÚCARACT(montadora[SKU Parcial]))=montadora[SKU Parcial],0)
  ),
  ""
)</f>
        <v/>
      </c>
    </row>
    <row r="409" spans="1:30" x14ac:dyDescent="0.25">
      <c r="A409" s="42" t="s">
        <v>9541</v>
      </c>
      <c r="B409" s="42">
        <v>21098008241</v>
      </c>
      <c r="C409" s="42"/>
      <c r="D409" s="42"/>
      <c r="E409" s="42"/>
      <c r="F409" s="42" t="s">
        <v>8361</v>
      </c>
      <c r="G409" s="42" t="s">
        <v>11228</v>
      </c>
      <c r="H409" s="12"/>
      <c r="I409" s="42"/>
      <c r="J409" s="42" t="s">
        <v>3296</v>
      </c>
      <c r="K409" s="14">
        <v>45791</v>
      </c>
      <c r="L409" s="12" t="s">
        <v>8443</v>
      </c>
      <c r="M409" s="44">
        <v>29.8</v>
      </c>
      <c r="N409" s="12">
        <v>1</v>
      </c>
      <c r="O409" s="44">
        <v>29.8</v>
      </c>
      <c r="P409" s="44">
        <v>13.69</v>
      </c>
      <c r="Q409" s="44">
        <v>1</v>
      </c>
      <c r="R409" s="44">
        <v>9.9600000000000009</v>
      </c>
      <c r="S409" s="44">
        <v>0</v>
      </c>
      <c r="T409" s="44">
        <v>0</v>
      </c>
      <c r="U409" s="44">
        <v>5.15</v>
      </c>
      <c r="V409" s="18">
        <v>0</v>
      </c>
      <c r="W409" s="42" t="s">
        <v>34</v>
      </c>
      <c r="X409" s="43"/>
      <c r="Y409" s="43"/>
      <c r="Z409" s="43" t="s">
        <v>8442</v>
      </c>
      <c r="AA409" s="43" t="str">
        <f>VLOOKUP(J409, sku!B:C, 2, FALSE)</f>
        <v>Sanitizante Carro Novo 1,5l</v>
      </c>
      <c r="AB409" s="45" t="str">
        <f>VLOOKUP(J409, sku!B:BM, 64, FALSE)</f>
        <v>Revenda</v>
      </c>
      <c r="AC409" s="45" t="str">
        <f>LEFT(pedidos[[#This Row],[SKU]],3)</f>
        <v>VT2</v>
      </c>
      <c r="AD409" s="36" t="str" cm="1">
        <f t="array" aca="1" ref="AD409" ca="1">IFERROR(
  INDEX(
    montadora[Montadora],
    MATCH(TRUE,LEFT(J885,NÚCARACT(montadora[SKU Parcial]))=montadora[SKU Parcial],0)
  ),
  ""
)</f>
        <v/>
      </c>
    </row>
    <row r="410" spans="1:30" x14ac:dyDescent="0.25">
      <c r="A410" s="42" t="s">
        <v>9563</v>
      </c>
      <c r="B410" s="42">
        <v>21098008241</v>
      </c>
      <c r="C410" s="42"/>
      <c r="D410" s="42"/>
      <c r="E410" s="42"/>
      <c r="F410" s="42" t="s">
        <v>8361</v>
      </c>
      <c r="G410" s="42" t="s">
        <v>11228</v>
      </c>
      <c r="H410" s="12"/>
      <c r="I410" s="42"/>
      <c r="J410" s="42" t="s">
        <v>3296</v>
      </c>
      <c r="K410" s="14">
        <v>45791</v>
      </c>
      <c r="L410" s="12" t="s">
        <v>8443</v>
      </c>
      <c r="M410" s="44">
        <v>29.8</v>
      </c>
      <c r="N410" s="12">
        <v>1</v>
      </c>
      <c r="O410" s="44">
        <v>29.8</v>
      </c>
      <c r="P410" s="44">
        <v>13.69</v>
      </c>
      <c r="Q410" s="44">
        <v>1</v>
      </c>
      <c r="R410" s="44">
        <v>9.9600000000000009</v>
      </c>
      <c r="S410" s="44">
        <v>0</v>
      </c>
      <c r="T410" s="44">
        <v>0</v>
      </c>
      <c r="U410" s="44">
        <v>5.15</v>
      </c>
      <c r="V410" s="18">
        <v>0</v>
      </c>
      <c r="W410" s="42" t="s">
        <v>34</v>
      </c>
      <c r="X410" s="43"/>
      <c r="Y410" s="43"/>
      <c r="Z410" s="43" t="s">
        <v>8442</v>
      </c>
      <c r="AA410" s="43" t="str">
        <f>VLOOKUP(J410, sku!B:C, 2, FALSE)</f>
        <v>Sanitizante Carro Novo 1,5l</v>
      </c>
      <c r="AB410" s="45" t="str">
        <f>VLOOKUP(J410, sku!B:BM, 64, FALSE)</f>
        <v>Revenda</v>
      </c>
      <c r="AC410" s="45" t="str">
        <f>LEFT(pedidos[[#This Row],[SKU]],3)</f>
        <v>VT2</v>
      </c>
      <c r="AD410" s="36" t="str" cm="1">
        <f t="array" aca="1" ref="AD410" ca="1">IFERROR(
  INDEX(
    montadora[Montadora],
    MATCH(TRUE,LEFT(J886,NÚCARACT(montadora[SKU Parcial]))=montadora[SKU Parcial],0)
  ),
  ""
)</f>
        <v/>
      </c>
    </row>
    <row r="411" spans="1:30" x14ac:dyDescent="0.25">
      <c r="A411" s="42" t="s">
        <v>9577</v>
      </c>
      <c r="B411" s="42">
        <v>21098008241</v>
      </c>
      <c r="C411" s="42"/>
      <c r="D411" s="42"/>
      <c r="E411" s="42"/>
      <c r="F411" s="42" t="s">
        <v>8361</v>
      </c>
      <c r="G411" s="42" t="s">
        <v>11228</v>
      </c>
      <c r="H411" s="12"/>
      <c r="I411" s="42"/>
      <c r="J411" s="42" t="s">
        <v>3296</v>
      </c>
      <c r="K411" s="14">
        <v>45790</v>
      </c>
      <c r="L411" s="12" t="s">
        <v>8443</v>
      </c>
      <c r="M411" s="44">
        <v>29.8</v>
      </c>
      <c r="N411" s="12">
        <v>1</v>
      </c>
      <c r="O411" s="44">
        <v>29.8</v>
      </c>
      <c r="P411" s="44">
        <v>13.69</v>
      </c>
      <c r="Q411" s="44">
        <v>1</v>
      </c>
      <c r="R411" s="44">
        <v>9.9600000000000009</v>
      </c>
      <c r="S411" s="44">
        <v>0</v>
      </c>
      <c r="T411" s="44">
        <v>0</v>
      </c>
      <c r="U411" s="44">
        <v>5.15</v>
      </c>
      <c r="V411" s="18">
        <v>0</v>
      </c>
      <c r="W411" s="42" t="s">
        <v>34</v>
      </c>
      <c r="X411" s="43"/>
      <c r="Y411" s="43"/>
      <c r="Z411" s="43" t="s">
        <v>8442</v>
      </c>
      <c r="AA411" s="43" t="str">
        <f>VLOOKUP(J411, sku!B:C, 2, FALSE)</f>
        <v>Sanitizante Carro Novo 1,5l</v>
      </c>
      <c r="AB411" s="45" t="str">
        <f>VLOOKUP(J411, sku!B:BM, 64, FALSE)</f>
        <v>Revenda</v>
      </c>
      <c r="AC411" s="45" t="str">
        <f>LEFT(pedidos[[#This Row],[SKU]],3)</f>
        <v>VT2</v>
      </c>
      <c r="AD411" s="36" t="str" cm="1">
        <f t="array" aca="1" ref="AD411" ca="1">IFERROR(
  INDEX(
    montadora[Montadora],
    MATCH(TRUE,LEFT(J887,NÚCARACT(montadora[SKU Parcial]))=montadora[SKU Parcial],0)
  ),
  ""
)</f>
        <v/>
      </c>
    </row>
    <row r="412" spans="1:30" x14ac:dyDescent="0.25">
      <c r="A412" s="42" t="s">
        <v>9590</v>
      </c>
      <c r="B412" s="42">
        <v>21098008241</v>
      </c>
      <c r="C412" s="42"/>
      <c r="D412" s="42"/>
      <c r="E412" s="42"/>
      <c r="F412" s="42" t="s">
        <v>8361</v>
      </c>
      <c r="G412" s="42" t="s">
        <v>11228</v>
      </c>
      <c r="H412" s="12"/>
      <c r="I412" s="42"/>
      <c r="J412" s="42" t="s">
        <v>3296</v>
      </c>
      <c r="K412" s="14">
        <v>45790</v>
      </c>
      <c r="L412" s="12" t="s">
        <v>8443</v>
      </c>
      <c r="M412" s="44">
        <v>29.8</v>
      </c>
      <c r="N412" s="12">
        <v>1</v>
      </c>
      <c r="O412" s="44">
        <v>29.8</v>
      </c>
      <c r="P412" s="44">
        <v>13.69</v>
      </c>
      <c r="Q412" s="44">
        <v>1</v>
      </c>
      <c r="R412" s="44">
        <v>9.9600000000000009</v>
      </c>
      <c r="S412" s="44">
        <v>0</v>
      </c>
      <c r="T412" s="44">
        <v>0</v>
      </c>
      <c r="U412" s="44">
        <v>5.15</v>
      </c>
      <c r="V412" s="18">
        <v>0</v>
      </c>
      <c r="W412" s="42" t="s">
        <v>34</v>
      </c>
      <c r="X412" s="43"/>
      <c r="Y412" s="43"/>
      <c r="Z412" s="43" t="s">
        <v>8442</v>
      </c>
      <c r="AA412" s="43" t="str">
        <f>VLOOKUP(J412, sku!B:C, 2, FALSE)</f>
        <v>Sanitizante Carro Novo 1,5l</v>
      </c>
      <c r="AB412" s="45" t="str">
        <f>VLOOKUP(J412, sku!B:BM, 64, FALSE)</f>
        <v>Revenda</v>
      </c>
      <c r="AC412" s="45" t="str">
        <f>LEFT(pedidos[[#This Row],[SKU]],3)</f>
        <v>VT2</v>
      </c>
      <c r="AD412" s="36" t="str" cm="1">
        <f t="array" aca="1" ref="AD412" ca="1">IFERROR(
  INDEX(
    montadora[Montadora],
    MATCH(TRUE,LEFT(J888,NÚCARACT(montadora[SKU Parcial]))=montadora[SKU Parcial],0)
  ),
  ""
)</f>
        <v/>
      </c>
    </row>
    <row r="413" spans="1:30" x14ac:dyDescent="0.25">
      <c r="A413" s="42" t="s">
        <v>9620</v>
      </c>
      <c r="B413" s="42">
        <v>21098008241</v>
      </c>
      <c r="C413" s="42"/>
      <c r="D413" s="42"/>
      <c r="E413" s="42"/>
      <c r="F413" s="42" t="s">
        <v>8361</v>
      </c>
      <c r="G413" s="42" t="s">
        <v>11228</v>
      </c>
      <c r="H413" s="12"/>
      <c r="I413" s="42"/>
      <c r="J413" s="42" t="s">
        <v>3296</v>
      </c>
      <c r="K413" s="14">
        <v>45789</v>
      </c>
      <c r="L413" s="12" t="s">
        <v>8443</v>
      </c>
      <c r="M413" s="44">
        <v>29.8</v>
      </c>
      <c r="N413" s="12">
        <v>1</v>
      </c>
      <c r="O413" s="44">
        <v>29.8</v>
      </c>
      <c r="P413" s="44">
        <v>13.69</v>
      </c>
      <c r="Q413" s="44">
        <v>1</v>
      </c>
      <c r="R413" s="44">
        <v>9.9600000000000009</v>
      </c>
      <c r="S413" s="44">
        <v>0</v>
      </c>
      <c r="T413" s="44">
        <v>0</v>
      </c>
      <c r="U413" s="44">
        <v>5.15</v>
      </c>
      <c r="V413" s="18">
        <v>0</v>
      </c>
      <c r="W413" s="42" t="s">
        <v>34</v>
      </c>
      <c r="X413" s="43"/>
      <c r="Y413" s="43"/>
      <c r="Z413" s="43" t="s">
        <v>8442</v>
      </c>
      <c r="AA413" s="43" t="str">
        <f>VLOOKUP(J413, sku!B:C, 2, FALSE)</f>
        <v>Sanitizante Carro Novo 1,5l</v>
      </c>
      <c r="AB413" s="45" t="str">
        <f>VLOOKUP(J413, sku!B:BM, 64, FALSE)</f>
        <v>Revenda</v>
      </c>
      <c r="AC413" s="45" t="str">
        <f>LEFT(pedidos[[#This Row],[SKU]],3)</f>
        <v>VT2</v>
      </c>
      <c r="AD413" s="36" t="str" cm="1">
        <f t="array" aca="1" ref="AD413" ca="1">IFERROR(
  INDEX(
    montadora[Montadora],
    MATCH(TRUE,LEFT(J889,NÚCARACT(montadora[SKU Parcial]))=montadora[SKU Parcial],0)
  ),
  ""
)</f>
        <v/>
      </c>
    </row>
    <row r="414" spans="1:30" x14ac:dyDescent="0.25">
      <c r="A414" s="42" t="s">
        <v>9626</v>
      </c>
      <c r="B414" s="42">
        <v>21098008241</v>
      </c>
      <c r="C414" s="42"/>
      <c r="D414" s="42"/>
      <c r="E414" s="42"/>
      <c r="F414" s="42" t="s">
        <v>8361</v>
      </c>
      <c r="G414" s="42" t="s">
        <v>11228</v>
      </c>
      <c r="H414" s="12"/>
      <c r="I414" s="42"/>
      <c r="J414" s="42" t="s">
        <v>3296</v>
      </c>
      <c r="K414" s="14">
        <v>45789</v>
      </c>
      <c r="L414" s="12" t="s">
        <v>8443</v>
      </c>
      <c r="M414" s="44">
        <v>29.8</v>
      </c>
      <c r="N414" s="12">
        <v>1</v>
      </c>
      <c r="O414" s="44">
        <v>29.8</v>
      </c>
      <c r="P414" s="44">
        <v>13.69</v>
      </c>
      <c r="Q414" s="44">
        <v>1</v>
      </c>
      <c r="R414" s="44">
        <v>9.9600000000000009</v>
      </c>
      <c r="S414" s="44">
        <v>0</v>
      </c>
      <c r="T414" s="44">
        <v>0</v>
      </c>
      <c r="U414" s="44">
        <v>5.15</v>
      </c>
      <c r="V414" s="18">
        <v>0</v>
      </c>
      <c r="W414" s="42" t="s">
        <v>34</v>
      </c>
      <c r="X414" s="43"/>
      <c r="Y414" s="43"/>
      <c r="Z414" s="43" t="s">
        <v>8442</v>
      </c>
      <c r="AA414" s="43" t="str">
        <f>VLOOKUP(J414, sku!B:C, 2, FALSE)</f>
        <v>Sanitizante Carro Novo 1,5l</v>
      </c>
      <c r="AB414" s="45" t="str">
        <f>VLOOKUP(J414, sku!B:BM, 64, FALSE)</f>
        <v>Revenda</v>
      </c>
      <c r="AC414" s="45" t="str">
        <f>LEFT(pedidos[[#This Row],[SKU]],3)</f>
        <v>VT2</v>
      </c>
      <c r="AD414" s="36" t="str" cm="1">
        <f t="array" aca="1" ref="AD414" ca="1">IFERROR(
  INDEX(
    montadora[Montadora],
    MATCH(TRUE,LEFT(J890,NÚCARACT(montadora[SKU Parcial]))=montadora[SKU Parcial],0)
  ),
  ""
)</f>
        <v/>
      </c>
    </row>
    <row r="415" spans="1:30" x14ac:dyDescent="0.25">
      <c r="A415" s="42" t="s">
        <v>9650</v>
      </c>
      <c r="B415" s="42">
        <v>21098008241</v>
      </c>
      <c r="C415" s="42"/>
      <c r="D415" s="42"/>
      <c r="E415" s="42"/>
      <c r="F415" s="42" t="s">
        <v>8361</v>
      </c>
      <c r="G415" s="42" t="s">
        <v>11228</v>
      </c>
      <c r="H415" s="12"/>
      <c r="I415" s="42"/>
      <c r="J415" s="42" t="s">
        <v>3296</v>
      </c>
      <c r="K415" s="14">
        <v>45788</v>
      </c>
      <c r="L415" s="12" t="s">
        <v>8443</v>
      </c>
      <c r="M415" s="44">
        <v>29.8</v>
      </c>
      <c r="N415" s="12">
        <v>1</v>
      </c>
      <c r="O415" s="44">
        <v>29.8</v>
      </c>
      <c r="P415" s="44">
        <v>13.69</v>
      </c>
      <c r="Q415" s="44">
        <v>1</v>
      </c>
      <c r="R415" s="44">
        <v>9.9</v>
      </c>
      <c r="S415" s="44">
        <v>0</v>
      </c>
      <c r="T415" s="44">
        <v>0</v>
      </c>
      <c r="U415" s="44">
        <v>4.91</v>
      </c>
      <c r="V415" s="18">
        <v>0</v>
      </c>
      <c r="W415" s="42" t="s">
        <v>34</v>
      </c>
      <c r="X415" s="43"/>
      <c r="Y415" s="43"/>
      <c r="Z415" s="43" t="s">
        <v>8442</v>
      </c>
      <c r="AA415" s="43" t="str">
        <f>VLOOKUP(J415, sku!B:C, 2, FALSE)</f>
        <v>Sanitizante Carro Novo 1,5l</v>
      </c>
      <c r="AB415" s="45" t="str">
        <f>VLOOKUP(J415, sku!B:BM, 64, FALSE)</f>
        <v>Revenda</v>
      </c>
      <c r="AC415" s="45" t="str">
        <f>LEFT(pedidos[[#This Row],[SKU]],3)</f>
        <v>VT2</v>
      </c>
      <c r="AD415" s="36" t="str" cm="1">
        <f t="array" aca="1" ref="AD415" ca="1">IFERROR(
  INDEX(
    montadora[Montadora],
    MATCH(TRUE,LEFT(J891,NÚCARACT(montadora[SKU Parcial]))=montadora[SKU Parcial],0)
  ),
  ""
)</f>
        <v/>
      </c>
    </row>
    <row r="416" spans="1:30" x14ac:dyDescent="0.25">
      <c r="A416" s="42" t="s">
        <v>9701</v>
      </c>
      <c r="B416" s="42">
        <v>21098008241</v>
      </c>
      <c r="C416" s="42"/>
      <c r="D416" s="42"/>
      <c r="E416" s="42"/>
      <c r="F416" s="42" t="s">
        <v>8361</v>
      </c>
      <c r="G416" s="42" t="s">
        <v>11228</v>
      </c>
      <c r="H416" s="12"/>
      <c r="I416" s="42"/>
      <c r="J416" s="42" t="s">
        <v>3296</v>
      </c>
      <c r="K416" s="14">
        <v>45786</v>
      </c>
      <c r="L416" s="12" t="s">
        <v>8443</v>
      </c>
      <c r="M416" s="44">
        <v>29.8</v>
      </c>
      <c r="N416" s="12">
        <v>1</v>
      </c>
      <c r="O416" s="44">
        <v>29.8</v>
      </c>
      <c r="P416" s="44">
        <v>13.69</v>
      </c>
      <c r="Q416" s="44">
        <v>1</v>
      </c>
      <c r="R416" s="44">
        <v>9.9</v>
      </c>
      <c r="S416" s="44">
        <v>0</v>
      </c>
      <c r="T416" s="44">
        <v>0</v>
      </c>
      <c r="U416" s="44">
        <v>4.91</v>
      </c>
      <c r="V416" s="18">
        <v>0</v>
      </c>
      <c r="W416" s="42" t="s">
        <v>34</v>
      </c>
      <c r="X416" s="43"/>
      <c r="Y416" s="43"/>
      <c r="Z416" s="43" t="s">
        <v>8442</v>
      </c>
      <c r="AA416" s="43" t="str">
        <f>VLOOKUP(J416, sku!B:C, 2, FALSE)</f>
        <v>Sanitizante Carro Novo 1,5l</v>
      </c>
      <c r="AB416" s="45" t="str">
        <f>VLOOKUP(J416, sku!B:BM, 64, FALSE)</f>
        <v>Revenda</v>
      </c>
      <c r="AC416" s="45" t="str">
        <f>LEFT(pedidos[[#This Row],[SKU]],3)</f>
        <v>VT2</v>
      </c>
      <c r="AD416" s="36" t="str" cm="1">
        <f t="array" aca="1" ref="AD416" ca="1">IFERROR(
  INDEX(
    montadora[Montadora],
    MATCH(TRUE,LEFT(J892,NÚCARACT(montadora[SKU Parcial]))=montadora[SKU Parcial],0)
  ),
  ""
)</f>
        <v/>
      </c>
    </row>
    <row r="417" spans="1:30" x14ac:dyDescent="0.25">
      <c r="A417" s="42" t="s">
        <v>9703</v>
      </c>
      <c r="B417" s="42">
        <v>21098008241</v>
      </c>
      <c r="C417" s="42"/>
      <c r="D417" s="42"/>
      <c r="E417" s="42"/>
      <c r="F417" s="42" t="s">
        <v>8361</v>
      </c>
      <c r="G417" s="42" t="s">
        <v>11228</v>
      </c>
      <c r="H417" s="12"/>
      <c r="I417" s="42"/>
      <c r="J417" s="42" t="s">
        <v>3296</v>
      </c>
      <c r="K417" s="14">
        <v>45786</v>
      </c>
      <c r="L417" s="12" t="s">
        <v>8443</v>
      </c>
      <c r="M417" s="44">
        <v>29.8</v>
      </c>
      <c r="N417" s="12">
        <v>1</v>
      </c>
      <c r="O417" s="44">
        <v>31.12</v>
      </c>
      <c r="P417" s="44">
        <v>13.69</v>
      </c>
      <c r="Q417" s="44">
        <v>1</v>
      </c>
      <c r="R417" s="44">
        <v>10.039999999999999</v>
      </c>
      <c r="S417" s="44">
        <v>1.32</v>
      </c>
      <c r="T417" s="44">
        <v>0</v>
      </c>
      <c r="U417" s="44">
        <v>4.7699999999999996</v>
      </c>
      <c r="V417" s="18">
        <v>0</v>
      </c>
      <c r="W417" s="42" t="s">
        <v>34</v>
      </c>
      <c r="X417" s="43"/>
      <c r="Y417" s="43"/>
      <c r="Z417" s="43" t="s">
        <v>8442</v>
      </c>
      <c r="AA417" s="43" t="str">
        <f>VLOOKUP(J417, sku!B:C, 2, FALSE)</f>
        <v>Sanitizante Carro Novo 1,5l</v>
      </c>
      <c r="AB417" s="45" t="str">
        <f>VLOOKUP(J417, sku!B:BM, 64, FALSE)</f>
        <v>Revenda</v>
      </c>
      <c r="AC417" s="45" t="str">
        <f>LEFT(pedidos[[#This Row],[SKU]],3)</f>
        <v>VT2</v>
      </c>
      <c r="AD417" s="36" t="str" cm="1">
        <f t="array" aca="1" ref="AD417" ca="1">IFERROR(
  INDEX(
    montadora[Montadora],
    MATCH(TRUE,LEFT(J893,NÚCARACT(montadora[SKU Parcial]))=montadora[SKU Parcial],0)
  ),
  ""
)</f>
        <v/>
      </c>
    </row>
    <row r="418" spans="1:30" x14ac:dyDescent="0.25">
      <c r="A418" s="42" t="s">
        <v>9704</v>
      </c>
      <c r="B418" s="42">
        <v>21098008241</v>
      </c>
      <c r="C418" s="42"/>
      <c r="D418" s="42"/>
      <c r="E418" s="42"/>
      <c r="F418" s="42" t="s">
        <v>8361</v>
      </c>
      <c r="G418" s="42" t="s">
        <v>11228</v>
      </c>
      <c r="H418" s="12"/>
      <c r="I418" s="42"/>
      <c r="J418" s="42" t="s">
        <v>3296</v>
      </c>
      <c r="K418" s="14">
        <v>45786</v>
      </c>
      <c r="L418" s="12" t="s">
        <v>8443</v>
      </c>
      <c r="M418" s="44">
        <v>29.8</v>
      </c>
      <c r="N418" s="12">
        <v>1</v>
      </c>
      <c r="O418" s="44">
        <v>29.8</v>
      </c>
      <c r="P418" s="44">
        <v>13.69</v>
      </c>
      <c r="Q418" s="44">
        <v>1</v>
      </c>
      <c r="R418" s="44">
        <v>9.9</v>
      </c>
      <c r="S418" s="44">
        <v>0</v>
      </c>
      <c r="T418" s="44">
        <v>0</v>
      </c>
      <c r="U418" s="44">
        <v>4.91</v>
      </c>
      <c r="V418" s="18">
        <v>0</v>
      </c>
      <c r="W418" s="42" t="s">
        <v>34</v>
      </c>
      <c r="X418" s="43"/>
      <c r="Y418" s="43"/>
      <c r="Z418" s="43" t="s">
        <v>8442</v>
      </c>
      <c r="AA418" s="43" t="str">
        <f>VLOOKUP(J418, sku!B:C, 2, FALSE)</f>
        <v>Sanitizante Carro Novo 1,5l</v>
      </c>
      <c r="AB418" s="45" t="str">
        <f>VLOOKUP(J418, sku!B:BM, 64, FALSE)</f>
        <v>Revenda</v>
      </c>
      <c r="AC418" s="45" t="str">
        <f>LEFT(pedidos[[#This Row],[SKU]],3)</f>
        <v>VT2</v>
      </c>
      <c r="AD418" s="36" t="str" cm="1">
        <f t="array" aca="1" ref="AD418" ca="1">IFERROR(
  INDEX(
    montadora[Montadora],
    MATCH(TRUE,LEFT(J894,NÚCARACT(montadora[SKU Parcial]))=montadora[SKU Parcial],0)
  ),
  ""
)</f>
        <v/>
      </c>
    </row>
    <row r="419" spans="1:30" x14ac:dyDescent="0.25">
      <c r="A419" s="42" t="s">
        <v>9709</v>
      </c>
      <c r="B419" s="42">
        <v>21098008241</v>
      </c>
      <c r="C419" s="42"/>
      <c r="D419" s="42"/>
      <c r="E419" s="42"/>
      <c r="F419" s="42" t="s">
        <v>8361</v>
      </c>
      <c r="G419" s="42" t="s">
        <v>11228</v>
      </c>
      <c r="H419" s="12"/>
      <c r="I419" s="42"/>
      <c r="J419" s="42" t="s">
        <v>3296</v>
      </c>
      <c r="K419" s="14">
        <v>45785</v>
      </c>
      <c r="L419" s="12" t="s">
        <v>8443</v>
      </c>
      <c r="M419" s="44">
        <v>29.8</v>
      </c>
      <c r="N419" s="12">
        <v>1</v>
      </c>
      <c r="O419" s="44">
        <v>29.8</v>
      </c>
      <c r="P419" s="44">
        <v>13.69</v>
      </c>
      <c r="Q419" s="44">
        <v>1</v>
      </c>
      <c r="R419" s="44">
        <v>9.58</v>
      </c>
      <c r="S419" s="44">
        <v>0</v>
      </c>
      <c r="T419" s="44">
        <v>0</v>
      </c>
      <c r="U419" s="44">
        <v>5.2</v>
      </c>
      <c r="V419" s="18">
        <v>0</v>
      </c>
      <c r="W419" s="42" t="s">
        <v>34</v>
      </c>
      <c r="X419" s="43"/>
      <c r="Y419" s="43"/>
      <c r="Z419" s="43" t="s">
        <v>8442</v>
      </c>
      <c r="AA419" s="43" t="str">
        <f>VLOOKUP(J419, sku!B:C, 2, FALSE)</f>
        <v>Sanitizante Carro Novo 1,5l</v>
      </c>
      <c r="AB419" s="45" t="str">
        <f>VLOOKUP(J419, sku!B:BM, 64, FALSE)</f>
        <v>Revenda</v>
      </c>
      <c r="AC419" s="45" t="str">
        <f>LEFT(pedidos[[#This Row],[SKU]],3)</f>
        <v>VT2</v>
      </c>
      <c r="AD419" s="36" t="str" cm="1">
        <f t="array" aca="1" ref="AD419" ca="1">IFERROR(
  INDEX(
    montadora[Montadora],
    MATCH(TRUE,LEFT(J895,NÚCARACT(montadora[SKU Parcial]))=montadora[SKU Parcial],0)
  ),
  ""
)</f>
        <v/>
      </c>
    </row>
    <row r="420" spans="1:30" x14ac:dyDescent="0.25">
      <c r="A420" s="42" t="s">
        <v>9716</v>
      </c>
      <c r="B420" s="42">
        <v>21098008241</v>
      </c>
      <c r="C420" s="42"/>
      <c r="D420" s="42"/>
      <c r="E420" s="42"/>
      <c r="F420" s="42" t="s">
        <v>8361</v>
      </c>
      <c r="G420" s="42" t="s">
        <v>11228</v>
      </c>
      <c r="H420" s="12"/>
      <c r="I420" s="42"/>
      <c r="J420" s="42" t="s">
        <v>3296</v>
      </c>
      <c r="K420" s="14">
        <v>45785</v>
      </c>
      <c r="L420" s="12" t="s">
        <v>8443</v>
      </c>
      <c r="M420" s="44">
        <v>29.8</v>
      </c>
      <c r="N420" s="12">
        <v>1</v>
      </c>
      <c r="O420" s="44">
        <v>29.8</v>
      </c>
      <c r="P420" s="44">
        <v>13.69</v>
      </c>
      <c r="Q420" s="44">
        <v>1</v>
      </c>
      <c r="R420" s="44">
        <v>9.91</v>
      </c>
      <c r="S420" s="44">
        <v>0</v>
      </c>
      <c r="T420" s="44">
        <v>-2.42</v>
      </c>
      <c r="U420" s="44">
        <v>7.32</v>
      </c>
      <c r="V420" s="18">
        <v>0</v>
      </c>
      <c r="W420" s="42" t="s">
        <v>34</v>
      </c>
      <c r="X420" s="43"/>
      <c r="Y420" s="43"/>
      <c r="Z420" s="43" t="s">
        <v>8442</v>
      </c>
      <c r="AA420" s="43" t="str">
        <f>VLOOKUP(J420, sku!B:C, 2, FALSE)</f>
        <v>Sanitizante Carro Novo 1,5l</v>
      </c>
      <c r="AB420" s="45" t="str">
        <f>VLOOKUP(J420, sku!B:BM, 64, FALSE)</f>
        <v>Revenda</v>
      </c>
      <c r="AC420" s="45" t="str">
        <f>LEFT(pedidos[[#This Row],[SKU]],3)</f>
        <v>VT2</v>
      </c>
      <c r="AD420" s="36" t="str" cm="1">
        <f t="array" aca="1" ref="AD420" ca="1">IFERROR(
  INDEX(
    montadora[Montadora],
    MATCH(TRUE,LEFT(J896,NÚCARACT(montadora[SKU Parcial]))=montadora[SKU Parcial],0)
  ),
  ""
)</f>
        <v/>
      </c>
    </row>
    <row r="421" spans="1:30" x14ac:dyDescent="0.25">
      <c r="A421" s="42" t="s">
        <v>9718</v>
      </c>
      <c r="B421" s="42">
        <v>21098008241</v>
      </c>
      <c r="C421" s="42"/>
      <c r="D421" s="42"/>
      <c r="E421" s="42"/>
      <c r="F421" s="42" t="s">
        <v>8361</v>
      </c>
      <c r="G421" s="42" t="s">
        <v>11228</v>
      </c>
      <c r="H421" s="12"/>
      <c r="I421" s="42"/>
      <c r="J421" s="42" t="s">
        <v>3296</v>
      </c>
      <c r="K421" s="14">
        <v>45785</v>
      </c>
      <c r="L421" s="12" t="s">
        <v>8443</v>
      </c>
      <c r="M421" s="44">
        <v>29.8</v>
      </c>
      <c r="N421" s="12">
        <v>1</v>
      </c>
      <c r="O421" s="44">
        <v>29.8</v>
      </c>
      <c r="P421" s="44">
        <v>13.69</v>
      </c>
      <c r="Q421" s="44">
        <v>1</v>
      </c>
      <c r="R421" s="44">
        <v>9.91</v>
      </c>
      <c r="S421" s="44">
        <v>0</v>
      </c>
      <c r="T421" s="44">
        <v>-2.4300000000000002</v>
      </c>
      <c r="U421" s="44">
        <v>7.33</v>
      </c>
      <c r="V421" s="18">
        <v>0</v>
      </c>
      <c r="W421" s="42" t="s">
        <v>34</v>
      </c>
      <c r="X421" s="43"/>
      <c r="Y421" s="43"/>
      <c r="Z421" s="43" t="s">
        <v>8442</v>
      </c>
      <c r="AA421" s="43" t="str">
        <f>VLOOKUP(J421, sku!B:C, 2, FALSE)</f>
        <v>Sanitizante Carro Novo 1,5l</v>
      </c>
      <c r="AB421" s="45" t="str">
        <f>VLOOKUP(J421, sku!B:BM, 64, FALSE)</f>
        <v>Revenda</v>
      </c>
      <c r="AC421" s="45" t="str">
        <f>LEFT(pedidos[[#This Row],[SKU]],3)</f>
        <v>VT2</v>
      </c>
      <c r="AD421" s="36" t="str" cm="1">
        <f t="array" aca="1" ref="AD421" ca="1">IFERROR(
  INDEX(
    montadora[Montadora],
    MATCH(TRUE,LEFT(J897,NÚCARACT(montadora[SKU Parcial]))=montadora[SKU Parcial],0)
  ),
  ""
)</f>
        <v/>
      </c>
    </row>
    <row r="422" spans="1:30" x14ac:dyDescent="0.25">
      <c r="A422" s="42" t="s">
        <v>9720</v>
      </c>
      <c r="B422" s="42">
        <v>21098008241</v>
      </c>
      <c r="C422" s="42"/>
      <c r="D422" s="42"/>
      <c r="E422" s="42"/>
      <c r="F422" s="42" t="s">
        <v>8361</v>
      </c>
      <c r="G422" s="42" t="s">
        <v>11228</v>
      </c>
      <c r="H422" s="12"/>
      <c r="I422" s="42"/>
      <c r="J422" s="42" t="s">
        <v>3296</v>
      </c>
      <c r="K422" s="14">
        <v>45785</v>
      </c>
      <c r="L422" s="12" t="s">
        <v>8443</v>
      </c>
      <c r="M422" s="44">
        <v>28.8</v>
      </c>
      <c r="N422" s="12">
        <v>1</v>
      </c>
      <c r="O422" s="44">
        <v>32.67</v>
      </c>
      <c r="P422" s="44">
        <v>13.69</v>
      </c>
      <c r="Q422" s="44">
        <v>0.97</v>
      </c>
      <c r="R422" s="44">
        <v>9.7100000000000009</v>
      </c>
      <c r="S422" s="44">
        <v>3.87</v>
      </c>
      <c r="T422" s="44">
        <v>0</v>
      </c>
      <c r="U422" s="44">
        <v>4.1399999999999997</v>
      </c>
      <c r="V422" s="18">
        <v>0</v>
      </c>
      <c r="W422" s="42" t="s">
        <v>34</v>
      </c>
      <c r="X422" s="43"/>
      <c r="Y422" s="43"/>
      <c r="Z422" s="43" t="s">
        <v>8442</v>
      </c>
      <c r="AA422" s="43" t="str">
        <f>VLOOKUP(J422, sku!B:C, 2, FALSE)</f>
        <v>Sanitizante Carro Novo 1,5l</v>
      </c>
      <c r="AB422" s="45" t="str">
        <f>VLOOKUP(J422, sku!B:BM, 64, FALSE)</f>
        <v>Revenda</v>
      </c>
      <c r="AC422" s="45" t="str">
        <f>LEFT(pedidos[[#This Row],[SKU]],3)</f>
        <v>VT2</v>
      </c>
      <c r="AD422" s="36" t="str" cm="1">
        <f t="array" aca="1" ref="AD422" ca="1">IFERROR(
  INDEX(
    montadora[Montadora],
    MATCH(TRUE,LEFT(J898,NÚCARACT(montadora[SKU Parcial]))=montadora[SKU Parcial],0)
  ),
  ""
)</f>
        <v/>
      </c>
    </row>
    <row r="423" spans="1:30" x14ac:dyDescent="0.25">
      <c r="A423" s="42" t="s">
        <v>9726</v>
      </c>
      <c r="B423" s="42">
        <v>21098008241</v>
      </c>
      <c r="C423" s="42"/>
      <c r="D423" s="42"/>
      <c r="E423" s="42"/>
      <c r="F423" s="42" t="s">
        <v>8361</v>
      </c>
      <c r="G423" s="42" t="s">
        <v>11228</v>
      </c>
      <c r="H423" s="12"/>
      <c r="I423" s="42"/>
      <c r="J423" s="42" t="s">
        <v>3296</v>
      </c>
      <c r="K423" s="14">
        <v>45785</v>
      </c>
      <c r="L423" s="12" t="s">
        <v>8443</v>
      </c>
      <c r="M423" s="44">
        <v>28.8</v>
      </c>
      <c r="N423" s="12">
        <v>1</v>
      </c>
      <c r="O423" s="44">
        <v>28.8</v>
      </c>
      <c r="P423" s="44">
        <v>13.69</v>
      </c>
      <c r="Q423" s="44">
        <v>0.97</v>
      </c>
      <c r="R423" s="44">
        <v>9.7100000000000009</v>
      </c>
      <c r="S423" s="44">
        <v>0</v>
      </c>
      <c r="T423" s="44">
        <v>0</v>
      </c>
      <c r="U423" s="44">
        <v>4.1399999999999997</v>
      </c>
      <c r="V423" s="18">
        <v>0</v>
      </c>
      <c r="W423" s="42" t="s">
        <v>34</v>
      </c>
      <c r="X423" s="43"/>
      <c r="Y423" s="43"/>
      <c r="Z423" s="43" t="s">
        <v>8442</v>
      </c>
      <c r="AA423" s="43" t="str">
        <f>VLOOKUP(J423, sku!B:C, 2, FALSE)</f>
        <v>Sanitizante Carro Novo 1,5l</v>
      </c>
      <c r="AB423" s="45" t="str">
        <f>VLOOKUP(J423, sku!B:BM, 64, FALSE)</f>
        <v>Revenda</v>
      </c>
      <c r="AC423" s="45" t="str">
        <f>LEFT(pedidos[[#This Row],[SKU]],3)</f>
        <v>VT2</v>
      </c>
      <c r="AD423" s="36" t="str" cm="1">
        <f t="array" aca="1" ref="AD423" ca="1">IFERROR(
  INDEX(
    montadora[Montadora],
    MATCH(TRUE,LEFT(J899,NÚCARACT(montadora[SKU Parcial]))=montadora[SKU Parcial],0)
  ),
  ""
)</f>
        <v/>
      </c>
    </row>
    <row r="424" spans="1:30" x14ac:dyDescent="0.25">
      <c r="A424" s="42" t="s">
        <v>9751</v>
      </c>
      <c r="B424" s="42">
        <v>21098008241</v>
      </c>
      <c r="C424" s="42"/>
      <c r="D424" s="42"/>
      <c r="E424" s="42"/>
      <c r="F424" s="42" t="s">
        <v>8361</v>
      </c>
      <c r="G424" s="42" t="s">
        <v>11228</v>
      </c>
      <c r="H424" s="12"/>
      <c r="I424" s="42"/>
      <c r="J424" s="42" t="s">
        <v>3296</v>
      </c>
      <c r="K424" s="14">
        <v>45784</v>
      </c>
      <c r="L424" s="12" t="s">
        <v>8443</v>
      </c>
      <c r="M424" s="44">
        <v>28.8</v>
      </c>
      <c r="N424" s="12">
        <v>1</v>
      </c>
      <c r="O424" s="44">
        <v>28.8</v>
      </c>
      <c r="P424" s="44">
        <v>13.69</v>
      </c>
      <c r="Q424" s="44">
        <v>0.97</v>
      </c>
      <c r="R424" s="44">
        <v>9.7100000000000009</v>
      </c>
      <c r="S424" s="44">
        <v>0</v>
      </c>
      <c r="T424" s="44">
        <v>0</v>
      </c>
      <c r="U424" s="44">
        <v>4.1399999999999997</v>
      </c>
      <c r="V424" s="18">
        <v>0</v>
      </c>
      <c r="W424" s="42" t="s">
        <v>34</v>
      </c>
      <c r="X424" s="43"/>
      <c r="Y424" s="43"/>
      <c r="Z424" s="43" t="s">
        <v>8442</v>
      </c>
      <c r="AA424" s="43" t="str">
        <f>VLOOKUP(J424, sku!B:C, 2, FALSE)</f>
        <v>Sanitizante Carro Novo 1,5l</v>
      </c>
      <c r="AB424" s="45" t="str">
        <f>VLOOKUP(J424, sku!B:BM, 64, FALSE)</f>
        <v>Revenda</v>
      </c>
      <c r="AC424" s="45" t="str">
        <f>LEFT(pedidos[[#This Row],[SKU]],3)</f>
        <v>VT2</v>
      </c>
      <c r="AD424" s="36" t="str" cm="1">
        <f t="array" aca="1" ref="AD424" ca="1">IFERROR(
  INDEX(
    montadora[Montadora],
    MATCH(TRUE,LEFT(J900,NÚCARACT(montadora[SKU Parcial]))=montadora[SKU Parcial],0)
  ),
  ""
)</f>
        <v/>
      </c>
    </row>
    <row r="425" spans="1:30" x14ac:dyDescent="0.25">
      <c r="A425" s="42" t="s">
        <v>9755</v>
      </c>
      <c r="B425" s="42">
        <v>21098008241</v>
      </c>
      <c r="C425" s="42"/>
      <c r="D425" s="42"/>
      <c r="E425" s="42"/>
      <c r="F425" s="42" t="s">
        <v>8361</v>
      </c>
      <c r="G425" s="42" t="s">
        <v>11228</v>
      </c>
      <c r="H425" s="12"/>
      <c r="I425" s="42"/>
      <c r="J425" s="42" t="s">
        <v>3296</v>
      </c>
      <c r="K425" s="14">
        <v>45784</v>
      </c>
      <c r="L425" s="12" t="s">
        <v>8443</v>
      </c>
      <c r="M425" s="44">
        <v>28.8</v>
      </c>
      <c r="N425" s="12">
        <v>1</v>
      </c>
      <c r="O425" s="44">
        <v>28.8</v>
      </c>
      <c r="P425" s="44">
        <v>13.69</v>
      </c>
      <c r="Q425" s="44">
        <v>0.97</v>
      </c>
      <c r="R425" s="44">
        <v>9.7100000000000009</v>
      </c>
      <c r="S425" s="44">
        <v>0</v>
      </c>
      <c r="T425" s="44">
        <v>0</v>
      </c>
      <c r="U425" s="44">
        <v>4.1399999999999997</v>
      </c>
      <c r="V425" s="18">
        <v>0</v>
      </c>
      <c r="W425" s="42" t="s">
        <v>34</v>
      </c>
      <c r="X425" s="43"/>
      <c r="Y425" s="43"/>
      <c r="Z425" s="43" t="s">
        <v>8442</v>
      </c>
      <c r="AA425" s="43" t="str">
        <f>VLOOKUP(J425, sku!B:C, 2, FALSE)</f>
        <v>Sanitizante Carro Novo 1,5l</v>
      </c>
      <c r="AB425" s="45" t="str">
        <f>VLOOKUP(J425, sku!B:BM, 64, FALSE)</f>
        <v>Revenda</v>
      </c>
      <c r="AC425" s="45" t="str">
        <f>LEFT(pedidos[[#This Row],[SKU]],3)</f>
        <v>VT2</v>
      </c>
      <c r="AD425" s="36" t="str" cm="1">
        <f t="array" aca="1" ref="AD425" ca="1">IFERROR(
  INDEX(
    montadora[Montadora],
    MATCH(TRUE,LEFT(J901,NÚCARACT(montadora[SKU Parcial]))=montadora[SKU Parcial],0)
  ),
  ""
)</f>
        <v/>
      </c>
    </row>
    <row r="426" spans="1:30" x14ac:dyDescent="0.25">
      <c r="A426" s="42" t="s">
        <v>9756</v>
      </c>
      <c r="B426" s="42">
        <v>21098008241</v>
      </c>
      <c r="C426" s="42"/>
      <c r="D426" s="42"/>
      <c r="E426" s="42"/>
      <c r="F426" s="42" t="s">
        <v>8361</v>
      </c>
      <c r="G426" s="42" t="s">
        <v>11228</v>
      </c>
      <c r="H426" s="12"/>
      <c r="I426" s="42"/>
      <c r="J426" s="42" t="s">
        <v>3296</v>
      </c>
      <c r="K426" s="14">
        <v>45784</v>
      </c>
      <c r="L426" s="12" t="s">
        <v>8443</v>
      </c>
      <c r="M426" s="44">
        <v>28.8</v>
      </c>
      <c r="N426" s="12">
        <v>1</v>
      </c>
      <c r="O426" s="44">
        <v>28.8</v>
      </c>
      <c r="P426" s="44">
        <v>13.69</v>
      </c>
      <c r="Q426" s="44">
        <v>0.97</v>
      </c>
      <c r="R426" s="44">
        <v>9.76</v>
      </c>
      <c r="S426" s="44">
        <v>0</v>
      </c>
      <c r="T426" s="44">
        <v>0</v>
      </c>
      <c r="U426" s="44">
        <v>4.38</v>
      </c>
      <c r="V426" s="18">
        <v>0</v>
      </c>
      <c r="W426" s="42" t="s">
        <v>34</v>
      </c>
      <c r="X426" s="43"/>
      <c r="Y426" s="43"/>
      <c r="Z426" s="43" t="s">
        <v>8442</v>
      </c>
      <c r="AA426" s="43" t="str">
        <f>VLOOKUP(J426, sku!B:C, 2, FALSE)</f>
        <v>Sanitizante Carro Novo 1,5l</v>
      </c>
      <c r="AB426" s="45" t="str">
        <f>VLOOKUP(J426, sku!B:BM, 64, FALSE)</f>
        <v>Revenda</v>
      </c>
      <c r="AC426" s="45" t="str">
        <f>LEFT(pedidos[[#This Row],[SKU]],3)</f>
        <v>VT2</v>
      </c>
      <c r="AD426" s="36" t="str" cm="1">
        <f t="array" aca="1" ref="AD426" ca="1">IFERROR(
  INDEX(
    montadora[Montadora],
    MATCH(TRUE,LEFT(J902,NÚCARACT(montadora[SKU Parcial]))=montadora[SKU Parcial],0)
  ),
  ""
)</f>
        <v/>
      </c>
    </row>
    <row r="427" spans="1:30" x14ac:dyDescent="0.25">
      <c r="A427" s="42" t="s">
        <v>9759</v>
      </c>
      <c r="B427" s="42">
        <v>21098008241</v>
      </c>
      <c r="C427" s="42"/>
      <c r="D427" s="42"/>
      <c r="E427" s="42"/>
      <c r="F427" s="42" t="s">
        <v>8361</v>
      </c>
      <c r="G427" s="42" t="s">
        <v>11228</v>
      </c>
      <c r="H427" s="12"/>
      <c r="I427" s="42"/>
      <c r="J427" s="42" t="s">
        <v>3296</v>
      </c>
      <c r="K427" s="14">
        <v>45784</v>
      </c>
      <c r="L427" s="12" t="s">
        <v>8443</v>
      </c>
      <c r="M427" s="44">
        <v>28.8</v>
      </c>
      <c r="N427" s="12">
        <v>1</v>
      </c>
      <c r="O427" s="44">
        <v>28.8</v>
      </c>
      <c r="P427" s="44">
        <v>13.69</v>
      </c>
      <c r="Q427" s="44">
        <v>0.97</v>
      </c>
      <c r="R427" s="44">
        <v>9.7100000000000009</v>
      </c>
      <c r="S427" s="44">
        <v>0</v>
      </c>
      <c r="T427" s="44">
        <v>0</v>
      </c>
      <c r="U427" s="44">
        <v>4.1399999999999997</v>
      </c>
      <c r="V427" s="18">
        <v>0</v>
      </c>
      <c r="W427" s="42" t="s">
        <v>34</v>
      </c>
      <c r="X427" s="43"/>
      <c r="Y427" s="43"/>
      <c r="Z427" s="43" t="s">
        <v>8442</v>
      </c>
      <c r="AA427" s="43" t="str">
        <f>VLOOKUP(J427, sku!B:C, 2, FALSE)</f>
        <v>Sanitizante Carro Novo 1,5l</v>
      </c>
      <c r="AB427" s="45" t="str">
        <f>VLOOKUP(J427, sku!B:BM, 64, FALSE)</f>
        <v>Revenda</v>
      </c>
      <c r="AC427" s="45" t="str">
        <f>LEFT(pedidos[[#This Row],[SKU]],3)</f>
        <v>VT2</v>
      </c>
      <c r="AD427" s="36" t="str" cm="1">
        <f t="array" aca="1" ref="AD427" ca="1">IFERROR(
  INDEX(
    montadora[Montadora],
    MATCH(TRUE,LEFT(J903,NÚCARACT(montadora[SKU Parcial]))=montadora[SKU Parcial],0)
  ),
  ""
)</f>
        <v/>
      </c>
    </row>
    <row r="428" spans="1:30" x14ac:dyDescent="0.25">
      <c r="A428" s="42" t="s">
        <v>9760</v>
      </c>
      <c r="B428" s="42">
        <v>21098008241</v>
      </c>
      <c r="C428" s="42"/>
      <c r="D428" s="42"/>
      <c r="E428" s="42"/>
      <c r="F428" s="42" t="s">
        <v>8361</v>
      </c>
      <c r="G428" s="42" t="s">
        <v>11228</v>
      </c>
      <c r="H428" s="12"/>
      <c r="I428" s="42"/>
      <c r="J428" s="42" t="s">
        <v>3296</v>
      </c>
      <c r="K428" s="14">
        <v>45784</v>
      </c>
      <c r="L428" s="12" t="s">
        <v>8443</v>
      </c>
      <c r="M428" s="44">
        <v>28.8</v>
      </c>
      <c r="N428" s="12">
        <v>1</v>
      </c>
      <c r="O428" s="44">
        <v>36.799999999999997</v>
      </c>
      <c r="P428" s="44">
        <v>13.69</v>
      </c>
      <c r="Q428" s="44">
        <v>0.97</v>
      </c>
      <c r="R428" s="44">
        <v>9.76</v>
      </c>
      <c r="S428" s="44">
        <v>8</v>
      </c>
      <c r="T428" s="44">
        <v>0</v>
      </c>
      <c r="U428" s="44">
        <v>4.38</v>
      </c>
      <c r="V428" s="18">
        <v>0</v>
      </c>
      <c r="W428" s="42" t="s">
        <v>34</v>
      </c>
      <c r="X428" s="43"/>
      <c r="Y428" s="43"/>
      <c r="Z428" s="43" t="s">
        <v>8442</v>
      </c>
      <c r="AA428" s="43" t="str">
        <f>VLOOKUP(J428, sku!B:C, 2, FALSE)</f>
        <v>Sanitizante Carro Novo 1,5l</v>
      </c>
      <c r="AB428" s="45" t="str">
        <f>VLOOKUP(J428, sku!B:BM, 64, FALSE)</f>
        <v>Revenda</v>
      </c>
      <c r="AC428" s="45" t="str">
        <f>LEFT(pedidos[[#This Row],[SKU]],3)</f>
        <v>VT2</v>
      </c>
      <c r="AD428" s="36" t="str" cm="1">
        <f t="array" aca="1" ref="AD428" ca="1">IFERROR(
  INDEX(
    montadora[Montadora],
    MATCH(TRUE,LEFT(J904,NÚCARACT(montadora[SKU Parcial]))=montadora[SKU Parcial],0)
  ),
  ""
)</f>
        <v/>
      </c>
    </row>
    <row r="429" spans="1:30" x14ac:dyDescent="0.25">
      <c r="A429" s="42" t="s">
        <v>9764</v>
      </c>
      <c r="B429" s="42">
        <v>21098008241</v>
      </c>
      <c r="C429" s="42"/>
      <c r="D429" s="42"/>
      <c r="E429" s="42"/>
      <c r="F429" s="42" t="s">
        <v>8361</v>
      </c>
      <c r="G429" s="42" t="s">
        <v>11228</v>
      </c>
      <c r="H429" s="12"/>
      <c r="I429" s="42"/>
      <c r="J429" s="42" t="s">
        <v>3296</v>
      </c>
      <c r="K429" s="14">
        <v>45784</v>
      </c>
      <c r="L429" s="12" t="s">
        <v>8443</v>
      </c>
      <c r="M429" s="44">
        <v>28.8</v>
      </c>
      <c r="N429" s="12">
        <v>1</v>
      </c>
      <c r="O429" s="44">
        <v>28.8</v>
      </c>
      <c r="P429" s="44">
        <v>13.69</v>
      </c>
      <c r="Q429" s="44">
        <v>0.97</v>
      </c>
      <c r="R429" s="44">
        <v>9.7100000000000009</v>
      </c>
      <c r="S429" s="44">
        <v>0</v>
      </c>
      <c r="T429" s="44">
        <v>0</v>
      </c>
      <c r="U429" s="44">
        <v>4.1399999999999997</v>
      </c>
      <c r="V429" s="18">
        <v>0</v>
      </c>
      <c r="W429" s="42" t="s">
        <v>34</v>
      </c>
      <c r="X429" s="43"/>
      <c r="Y429" s="43"/>
      <c r="Z429" s="43" t="s">
        <v>8442</v>
      </c>
      <c r="AA429" s="43" t="str">
        <f>VLOOKUP(J429, sku!B:C, 2, FALSE)</f>
        <v>Sanitizante Carro Novo 1,5l</v>
      </c>
      <c r="AB429" s="45" t="str">
        <f>VLOOKUP(J429, sku!B:BM, 64, FALSE)</f>
        <v>Revenda</v>
      </c>
      <c r="AC429" s="45" t="str">
        <f>LEFT(pedidos[[#This Row],[SKU]],3)</f>
        <v>VT2</v>
      </c>
      <c r="AD429" s="36" t="str" cm="1">
        <f t="array" aca="1" ref="AD429" ca="1">IFERROR(
  INDEX(
    montadora[Montadora],
    MATCH(TRUE,LEFT(J905,NÚCARACT(montadora[SKU Parcial]))=montadora[SKU Parcial],0)
  ),
  ""
)</f>
        <v/>
      </c>
    </row>
    <row r="430" spans="1:30" x14ac:dyDescent="0.25">
      <c r="A430" s="42" t="s">
        <v>9772</v>
      </c>
      <c r="B430" s="42">
        <v>21098008241</v>
      </c>
      <c r="C430" s="42"/>
      <c r="D430" s="42"/>
      <c r="E430" s="42"/>
      <c r="F430" s="42" t="s">
        <v>8361</v>
      </c>
      <c r="G430" s="42" t="s">
        <v>11228</v>
      </c>
      <c r="H430" s="12"/>
      <c r="I430" s="42"/>
      <c r="J430" s="42" t="s">
        <v>3296</v>
      </c>
      <c r="K430" s="14">
        <v>45784</v>
      </c>
      <c r="L430" s="12" t="s">
        <v>8443</v>
      </c>
      <c r="M430" s="44">
        <v>28.8</v>
      </c>
      <c r="N430" s="12">
        <v>1</v>
      </c>
      <c r="O430" s="44">
        <v>37.53</v>
      </c>
      <c r="P430" s="44">
        <v>13.69</v>
      </c>
      <c r="Q430" s="44">
        <v>0.97</v>
      </c>
      <c r="R430" s="44">
        <v>9.7100000000000009</v>
      </c>
      <c r="S430" s="44">
        <v>8.73</v>
      </c>
      <c r="T430" s="44">
        <v>0</v>
      </c>
      <c r="U430" s="44">
        <v>4.1399999999999997</v>
      </c>
      <c r="V430" s="18">
        <v>0</v>
      </c>
      <c r="W430" s="42" t="s">
        <v>34</v>
      </c>
      <c r="X430" s="43"/>
      <c r="Y430" s="43"/>
      <c r="Z430" s="43" t="s">
        <v>8442</v>
      </c>
      <c r="AA430" s="43" t="str">
        <f>VLOOKUP(J430, sku!B:C, 2, FALSE)</f>
        <v>Sanitizante Carro Novo 1,5l</v>
      </c>
      <c r="AB430" s="45" t="str">
        <f>VLOOKUP(J430, sku!B:BM, 64, FALSE)</f>
        <v>Revenda</v>
      </c>
      <c r="AC430" s="45" t="str">
        <f>LEFT(pedidos[[#This Row],[SKU]],3)</f>
        <v>VT2</v>
      </c>
      <c r="AD430" s="36" t="str" cm="1">
        <f t="array" aca="1" ref="AD430" ca="1">IFERROR(
  INDEX(
    montadora[Montadora],
    MATCH(TRUE,LEFT(J906,NÚCARACT(montadora[SKU Parcial]))=montadora[SKU Parcial],0)
  ),
  ""
)</f>
        <v/>
      </c>
    </row>
    <row r="431" spans="1:30" x14ac:dyDescent="0.25">
      <c r="A431" s="42" t="s">
        <v>9782</v>
      </c>
      <c r="B431" s="42">
        <v>21098008241</v>
      </c>
      <c r="C431" s="42"/>
      <c r="D431" s="42"/>
      <c r="E431" s="42"/>
      <c r="F431" s="42" t="s">
        <v>8361</v>
      </c>
      <c r="G431" s="42" t="s">
        <v>11228</v>
      </c>
      <c r="H431" s="12"/>
      <c r="I431" s="42"/>
      <c r="J431" s="42" t="s">
        <v>3296</v>
      </c>
      <c r="K431" s="14">
        <v>45784</v>
      </c>
      <c r="L431" s="12" t="s">
        <v>8443</v>
      </c>
      <c r="M431" s="44">
        <v>28.8</v>
      </c>
      <c r="N431" s="12">
        <v>1</v>
      </c>
      <c r="O431" s="44">
        <v>28.8</v>
      </c>
      <c r="P431" s="44">
        <v>13.69</v>
      </c>
      <c r="Q431" s="44">
        <v>0.97</v>
      </c>
      <c r="R431" s="44">
        <v>9.7100000000000009</v>
      </c>
      <c r="S431" s="44">
        <v>0</v>
      </c>
      <c r="T431" s="44">
        <v>0</v>
      </c>
      <c r="U431" s="44">
        <v>4.1399999999999997</v>
      </c>
      <c r="V431" s="18">
        <v>0</v>
      </c>
      <c r="W431" s="42" t="s">
        <v>34</v>
      </c>
      <c r="X431" s="43"/>
      <c r="Y431" s="43"/>
      <c r="Z431" s="43" t="s">
        <v>8442</v>
      </c>
      <c r="AA431" s="43" t="str">
        <f>VLOOKUP(J431, sku!B:C, 2, FALSE)</f>
        <v>Sanitizante Carro Novo 1,5l</v>
      </c>
      <c r="AB431" s="45" t="str">
        <f>VLOOKUP(J431, sku!B:BM, 64, FALSE)</f>
        <v>Revenda</v>
      </c>
      <c r="AC431" s="45" t="str">
        <f>LEFT(pedidos[[#This Row],[SKU]],3)</f>
        <v>VT2</v>
      </c>
      <c r="AD431" s="36" t="str" cm="1">
        <f t="array" aca="1" ref="AD431" ca="1">IFERROR(
  INDEX(
    montadora[Montadora],
    MATCH(TRUE,LEFT(J907,NÚCARACT(montadora[SKU Parcial]))=montadora[SKU Parcial],0)
  ),
  ""
)</f>
        <v/>
      </c>
    </row>
    <row r="432" spans="1:30" x14ac:dyDescent="0.25">
      <c r="A432" s="42" t="s">
        <v>9786</v>
      </c>
      <c r="B432" s="42">
        <v>21098008241</v>
      </c>
      <c r="C432" s="42"/>
      <c r="D432" s="42"/>
      <c r="E432" s="42"/>
      <c r="F432" s="42" t="s">
        <v>8361</v>
      </c>
      <c r="G432" s="42" t="s">
        <v>11228</v>
      </c>
      <c r="H432" s="12"/>
      <c r="I432" s="42"/>
      <c r="J432" s="42" t="s">
        <v>3296</v>
      </c>
      <c r="K432" s="14">
        <v>45784</v>
      </c>
      <c r="L432" s="12" t="s">
        <v>8443</v>
      </c>
      <c r="M432" s="44">
        <v>28.8</v>
      </c>
      <c r="N432" s="12">
        <v>1</v>
      </c>
      <c r="O432" s="44">
        <v>28.8</v>
      </c>
      <c r="P432" s="44">
        <v>13.69</v>
      </c>
      <c r="Q432" s="44">
        <v>0.97</v>
      </c>
      <c r="R432" s="44">
        <v>9.7100000000000009</v>
      </c>
      <c r="S432" s="44">
        <v>0</v>
      </c>
      <c r="T432" s="44">
        <v>0</v>
      </c>
      <c r="U432" s="44">
        <v>4.1399999999999997</v>
      </c>
      <c r="V432" s="18">
        <v>0</v>
      </c>
      <c r="W432" s="42" t="s">
        <v>34</v>
      </c>
      <c r="X432" s="43"/>
      <c r="Y432" s="43"/>
      <c r="Z432" s="43" t="s">
        <v>8442</v>
      </c>
      <c r="AA432" s="43" t="str">
        <f>VLOOKUP(J432, sku!B:C, 2, FALSE)</f>
        <v>Sanitizante Carro Novo 1,5l</v>
      </c>
      <c r="AB432" s="45" t="str">
        <f>VLOOKUP(J432, sku!B:BM, 64, FALSE)</f>
        <v>Revenda</v>
      </c>
      <c r="AC432" s="45" t="str">
        <f>LEFT(pedidos[[#This Row],[SKU]],3)</f>
        <v>VT2</v>
      </c>
      <c r="AD432" s="36" t="str" cm="1">
        <f t="array" aca="1" ref="AD432" ca="1">IFERROR(
  INDEX(
    montadora[Montadora],
    MATCH(TRUE,LEFT(J908,NÚCARACT(montadora[SKU Parcial]))=montadora[SKU Parcial],0)
  ),
  ""
)</f>
        <v/>
      </c>
    </row>
    <row r="433" spans="1:30" x14ac:dyDescent="0.25">
      <c r="A433" s="42" t="s">
        <v>9798</v>
      </c>
      <c r="B433" s="42">
        <v>21098008241</v>
      </c>
      <c r="C433" s="42"/>
      <c r="D433" s="42"/>
      <c r="E433" s="42"/>
      <c r="F433" s="42" t="s">
        <v>8361</v>
      </c>
      <c r="G433" s="42" t="s">
        <v>11228</v>
      </c>
      <c r="H433" s="12"/>
      <c r="I433" s="42"/>
      <c r="J433" s="42" t="s">
        <v>3296</v>
      </c>
      <c r="K433" s="14">
        <v>45784</v>
      </c>
      <c r="L433" s="12" t="s">
        <v>8443</v>
      </c>
      <c r="M433" s="44">
        <v>27.8</v>
      </c>
      <c r="N433" s="12">
        <v>1</v>
      </c>
      <c r="O433" s="44">
        <v>27.8</v>
      </c>
      <c r="P433" s="44">
        <v>13.69</v>
      </c>
      <c r="Q433" s="44">
        <v>0.94</v>
      </c>
      <c r="R433" s="44">
        <v>9.51</v>
      </c>
      <c r="S433" s="44">
        <v>0</v>
      </c>
      <c r="T433" s="44">
        <v>0</v>
      </c>
      <c r="U433" s="44">
        <v>3.38</v>
      </c>
      <c r="V433" s="18">
        <v>0</v>
      </c>
      <c r="W433" s="42" t="s">
        <v>34</v>
      </c>
      <c r="X433" s="43"/>
      <c r="Y433" s="43"/>
      <c r="Z433" s="43" t="s">
        <v>8442</v>
      </c>
      <c r="AA433" s="43" t="str">
        <f>VLOOKUP(J433, sku!B:C, 2, FALSE)</f>
        <v>Sanitizante Carro Novo 1,5l</v>
      </c>
      <c r="AB433" s="45" t="str">
        <f>VLOOKUP(J433, sku!B:BM, 64, FALSE)</f>
        <v>Revenda</v>
      </c>
      <c r="AC433" s="45" t="str">
        <f>LEFT(pedidos[[#This Row],[SKU]],3)</f>
        <v>VT2</v>
      </c>
      <c r="AD433" s="36" t="str" cm="1">
        <f t="array" aca="1" ref="AD433" ca="1">IFERROR(
  INDEX(
    montadora[Montadora],
    MATCH(TRUE,LEFT(J909,NÚCARACT(montadora[SKU Parcial]))=montadora[SKU Parcial],0)
  ),
  ""
)</f>
        <v/>
      </c>
    </row>
    <row r="434" spans="1:30" x14ac:dyDescent="0.25">
      <c r="A434" s="42" t="s">
        <v>9806</v>
      </c>
      <c r="B434" s="42">
        <v>21098008241</v>
      </c>
      <c r="C434" s="42"/>
      <c r="D434" s="42"/>
      <c r="E434" s="42"/>
      <c r="F434" s="42" t="s">
        <v>8361</v>
      </c>
      <c r="G434" s="42" t="s">
        <v>11228</v>
      </c>
      <c r="H434" s="12"/>
      <c r="I434" s="42"/>
      <c r="J434" s="42" t="s">
        <v>3296</v>
      </c>
      <c r="K434" s="14">
        <v>45784</v>
      </c>
      <c r="L434" s="12" t="s">
        <v>8443</v>
      </c>
      <c r="M434" s="44">
        <v>27.8</v>
      </c>
      <c r="N434" s="12">
        <v>1</v>
      </c>
      <c r="O434" s="44">
        <v>27.8</v>
      </c>
      <c r="P434" s="44">
        <v>13.69</v>
      </c>
      <c r="Q434" s="44">
        <v>0.94</v>
      </c>
      <c r="R434" s="44">
        <v>9.51</v>
      </c>
      <c r="S434" s="44">
        <v>0</v>
      </c>
      <c r="T434" s="44">
        <v>0</v>
      </c>
      <c r="U434" s="44">
        <v>3.38</v>
      </c>
      <c r="V434" s="18">
        <v>0</v>
      </c>
      <c r="W434" s="42" t="s">
        <v>34</v>
      </c>
      <c r="X434" s="43"/>
      <c r="Y434" s="43"/>
      <c r="Z434" s="43" t="s">
        <v>8442</v>
      </c>
      <c r="AA434" s="43" t="str">
        <f>VLOOKUP(J434, sku!B:C, 2, FALSE)</f>
        <v>Sanitizante Carro Novo 1,5l</v>
      </c>
      <c r="AB434" s="45" t="str">
        <f>VLOOKUP(J434, sku!B:BM, 64, FALSE)</f>
        <v>Revenda</v>
      </c>
      <c r="AC434" s="45" t="str">
        <f>LEFT(pedidos[[#This Row],[SKU]],3)</f>
        <v>VT2</v>
      </c>
      <c r="AD434" s="36" t="str" cm="1">
        <f t="array" aca="1" ref="AD434" ca="1">IFERROR(
  INDEX(
    montadora[Montadora],
    MATCH(TRUE,LEFT(J910,NÚCARACT(montadora[SKU Parcial]))=montadora[SKU Parcial],0)
  ),
  ""
)</f>
        <v/>
      </c>
    </row>
    <row r="435" spans="1:30" x14ac:dyDescent="0.25">
      <c r="A435" s="42" t="s">
        <v>9808</v>
      </c>
      <c r="B435" s="42">
        <v>21098008241</v>
      </c>
      <c r="C435" s="42"/>
      <c r="D435" s="42"/>
      <c r="E435" s="42"/>
      <c r="F435" s="42" t="s">
        <v>8361</v>
      </c>
      <c r="G435" s="42" t="s">
        <v>11228</v>
      </c>
      <c r="H435" s="12"/>
      <c r="I435" s="42"/>
      <c r="J435" s="42" t="s">
        <v>3296</v>
      </c>
      <c r="K435" s="14">
        <v>45783</v>
      </c>
      <c r="L435" s="12" t="s">
        <v>8443</v>
      </c>
      <c r="M435" s="44">
        <v>27.8</v>
      </c>
      <c r="N435" s="12">
        <v>1</v>
      </c>
      <c r="O435" s="44">
        <v>27.8</v>
      </c>
      <c r="P435" s="44">
        <v>13.69</v>
      </c>
      <c r="Q435" s="44">
        <v>0.94</v>
      </c>
      <c r="R435" s="44">
        <v>9.56</v>
      </c>
      <c r="S435" s="44">
        <v>0</v>
      </c>
      <c r="T435" s="44">
        <v>0</v>
      </c>
      <c r="U435" s="44">
        <v>3.61</v>
      </c>
      <c r="V435" s="18">
        <v>0</v>
      </c>
      <c r="W435" s="42" t="s">
        <v>34</v>
      </c>
      <c r="X435" s="43"/>
      <c r="Y435" s="43"/>
      <c r="Z435" s="43" t="s">
        <v>8442</v>
      </c>
      <c r="AA435" s="43" t="str">
        <f>VLOOKUP(J435, sku!B:C, 2, FALSE)</f>
        <v>Sanitizante Carro Novo 1,5l</v>
      </c>
      <c r="AB435" s="45" t="str">
        <f>VLOOKUP(J435, sku!B:BM, 64, FALSE)</f>
        <v>Revenda</v>
      </c>
      <c r="AC435" s="45" t="str">
        <f>LEFT(pedidos[[#This Row],[SKU]],3)</f>
        <v>VT2</v>
      </c>
      <c r="AD435" s="36" t="str" cm="1">
        <f t="array" aca="1" ref="AD435" ca="1">IFERROR(
  INDEX(
    montadora[Montadora],
    MATCH(TRUE,LEFT(J911,NÚCARACT(montadora[SKU Parcial]))=montadora[SKU Parcial],0)
  ),
  ""
)</f>
        <v/>
      </c>
    </row>
    <row r="436" spans="1:30" x14ac:dyDescent="0.25">
      <c r="A436" s="42" t="s">
        <v>9810</v>
      </c>
      <c r="B436" s="42">
        <v>21098008241</v>
      </c>
      <c r="C436" s="42"/>
      <c r="D436" s="42"/>
      <c r="E436" s="42"/>
      <c r="F436" s="42" t="s">
        <v>8361</v>
      </c>
      <c r="G436" s="42" t="s">
        <v>11228</v>
      </c>
      <c r="H436" s="12"/>
      <c r="I436" s="42"/>
      <c r="J436" s="42" t="s">
        <v>3296</v>
      </c>
      <c r="K436" s="14">
        <v>45783</v>
      </c>
      <c r="L436" s="12" t="s">
        <v>8443</v>
      </c>
      <c r="M436" s="44">
        <v>27.8</v>
      </c>
      <c r="N436" s="12">
        <v>1</v>
      </c>
      <c r="O436" s="44">
        <v>27.8</v>
      </c>
      <c r="P436" s="44">
        <v>13.69</v>
      </c>
      <c r="Q436" s="44">
        <v>0.94</v>
      </c>
      <c r="R436" s="44">
        <v>9.51</v>
      </c>
      <c r="S436" s="44">
        <v>0</v>
      </c>
      <c r="T436" s="44">
        <v>0</v>
      </c>
      <c r="U436" s="44">
        <v>3.38</v>
      </c>
      <c r="V436" s="18">
        <v>0</v>
      </c>
      <c r="W436" s="42" t="s">
        <v>34</v>
      </c>
      <c r="X436" s="43"/>
      <c r="Y436" s="43"/>
      <c r="Z436" s="43" t="s">
        <v>8442</v>
      </c>
      <c r="AA436" s="43" t="str">
        <f>VLOOKUP(J436, sku!B:C, 2, FALSE)</f>
        <v>Sanitizante Carro Novo 1,5l</v>
      </c>
      <c r="AB436" s="45" t="str">
        <f>VLOOKUP(J436, sku!B:BM, 64, FALSE)</f>
        <v>Revenda</v>
      </c>
      <c r="AC436" s="45" t="str">
        <f>LEFT(pedidos[[#This Row],[SKU]],3)</f>
        <v>VT2</v>
      </c>
      <c r="AD436" s="36" t="str" cm="1">
        <f t="array" aca="1" ref="AD436" ca="1">IFERROR(
  INDEX(
    montadora[Montadora],
    MATCH(TRUE,LEFT(J912,NÚCARACT(montadora[SKU Parcial]))=montadora[SKU Parcial],0)
  ),
  ""
)</f>
        <v/>
      </c>
    </row>
    <row r="437" spans="1:30" x14ac:dyDescent="0.25">
      <c r="A437" s="42" t="s">
        <v>9813</v>
      </c>
      <c r="B437" s="42">
        <v>21098008241</v>
      </c>
      <c r="C437" s="42"/>
      <c r="D437" s="42"/>
      <c r="E437" s="42"/>
      <c r="F437" s="42" t="s">
        <v>8361</v>
      </c>
      <c r="G437" s="42" t="s">
        <v>11228</v>
      </c>
      <c r="H437" s="12"/>
      <c r="I437" s="42"/>
      <c r="J437" s="42" t="s">
        <v>3296</v>
      </c>
      <c r="K437" s="14">
        <v>45783</v>
      </c>
      <c r="L437" s="12" t="s">
        <v>8443</v>
      </c>
      <c r="M437" s="44">
        <v>27.8</v>
      </c>
      <c r="N437" s="12">
        <v>1</v>
      </c>
      <c r="O437" s="44">
        <v>27.8</v>
      </c>
      <c r="P437" s="44">
        <v>13.69</v>
      </c>
      <c r="Q437" s="44">
        <v>0.94</v>
      </c>
      <c r="R437" s="44">
        <v>9.51</v>
      </c>
      <c r="S437" s="44">
        <v>0</v>
      </c>
      <c r="T437" s="44">
        <v>0</v>
      </c>
      <c r="U437" s="44">
        <v>3.38</v>
      </c>
      <c r="V437" s="18">
        <v>0</v>
      </c>
      <c r="W437" s="42" t="s">
        <v>34</v>
      </c>
      <c r="X437" s="43"/>
      <c r="Y437" s="43"/>
      <c r="Z437" s="43" t="s">
        <v>8442</v>
      </c>
      <c r="AA437" s="43" t="str">
        <f>VLOOKUP(J437, sku!B:C, 2, FALSE)</f>
        <v>Sanitizante Carro Novo 1,5l</v>
      </c>
      <c r="AB437" s="45" t="str">
        <f>VLOOKUP(J437, sku!B:BM, 64, FALSE)</f>
        <v>Revenda</v>
      </c>
      <c r="AC437" s="45" t="str">
        <f>LEFT(pedidos[[#This Row],[SKU]],3)</f>
        <v>VT2</v>
      </c>
      <c r="AD437" s="36" t="str" cm="1">
        <f t="array" aca="1" ref="AD437" ca="1">IFERROR(
  INDEX(
    montadora[Montadora],
    MATCH(TRUE,LEFT(J913,NÚCARACT(montadora[SKU Parcial]))=montadora[SKU Parcial],0)
  ),
  ""
)</f>
        <v/>
      </c>
    </row>
    <row r="438" spans="1:30" x14ac:dyDescent="0.25">
      <c r="A438" s="42" t="s">
        <v>9817</v>
      </c>
      <c r="B438" s="42">
        <v>21098008241</v>
      </c>
      <c r="C438" s="42"/>
      <c r="D438" s="42"/>
      <c r="E438" s="42"/>
      <c r="F438" s="42" t="s">
        <v>8361</v>
      </c>
      <c r="G438" s="42" t="s">
        <v>11228</v>
      </c>
      <c r="H438" s="12"/>
      <c r="I438" s="42"/>
      <c r="J438" s="42" t="s">
        <v>3296</v>
      </c>
      <c r="K438" s="14">
        <v>45783</v>
      </c>
      <c r="L438" s="12" t="s">
        <v>8443</v>
      </c>
      <c r="M438" s="44">
        <v>27.8</v>
      </c>
      <c r="N438" s="12">
        <v>1</v>
      </c>
      <c r="O438" s="44">
        <v>38.630000000000003</v>
      </c>
      <c r="P438" s="44">
        <v>13.69</v>
      </c>
      <c r="Q438" s="44">
        <v>0.94</v>
      </c>
      <c r="R438" s="44">
        <v>9.51</v>
      </c>
      <c r="S438" s="44">
        <v>10.83</v>
      </c>
      <c r="T438" s="44">
        <v>0</v>
      </c>
      <c r="U438" s="44">
        <v>3.38</v>
      </c>
      <c r="V438" s="18">
        <v>0</v>
      </c>
      <c r="W438" s="42" t="s">
        <v>34</v>
      </c>
      <c r="X438" s="43"/>
      <c r="Y438" s="43"/>
      <c r="Z438" s="43" t="s">
        <v>8442</v>
      </c>
      <c r="AA438" s="43" t="str">
        <f>VLOOKUP(J438, sku!B:C, 2, FALSE)</f>
        <v>Sanitizante Carro Novo 1,5l</v>
      </c>
      <c r="AB438" s="45" t="str">
        <f>VLOOKUP(J438, sku!B:BM, 64, FALSE)</f>
        <v>Revenda</v>
      </c>
      <c r="AC438" s="45" t="str">
        <f>LEFT(pedidos[[#This Row],[SKU]],3)</f>
        <v>VT2</v>
      </c>
      <c r="AD438" s="36" t="str" cm="1">
        <f t="array" aca="1" ref="AD438" ca="1">IFERROR(
  INDEX(
    montadora[Montadora],
    MATCH(TRUE,LEFT(J914,NÚCARACT(montadora[SKU Parcial]))=montadora[SKU Parcial],0)
  ),
  ""
)</f>
        <v/>
      </c>
    </row>
    <row r="439" spans="1:30" x14ac:dyDescent="0.25">
      <c r="A439" s="42" t="s">
        <v>9825</v>
      </c>
      <c r="B439" s="42">
        <v>21098008241</v>
      </c>
      <c r="C439" s="42"/>
      <c r="D439" s="42"/>
      <c r="E439" s="42"/>
      <c r="F439" s="42" t="s">
        <v>8361</v>
      </c>
      <c r="G439" s="42" t="s">
        <v>11228</v>
      </c>
      <c r="H439" s="12"/>
      <c r="I439" s="42"/>
      <c r="J439" s="42" t="s">
        <v>3296</v>
      </c>
      <c r="K439" s="14">
        <v>45783</v>
      </c>
      <c r="L439" s="12" t="s">
        <v>8443</v>
      </c>
      <c r="M439" s="44">
        <v>27.8</v>
      </c>
      <c r="N439" s="12">
        <v>1</v>
      </c>
      <c r="O439" s="44">
        <v>27.8</v>
      </c>
      <c r="P439" s="44">
        <v>13.69</v>
      </c>
      <c r="Q439" s="44">
        <v>0.94</v>
      </c>
      <c r="R439" s="44">
        <v>9.51</v>
      </c>
      <c r="S439" s="44">
        <v>0</v>
      </c>
      <c r="T439" s="44">
        <v>0</v>
      </c>
      <c r="U439" s="44">
        <v>3.38</v>
      </c>
      <c r="V439" s="18">
        <v>0</v>
      </c>
      <c r="W439" s="42" t="s">
        <v>34</v>
      </c>
      <c r="X439" s="43"/>
      <c r="Y439" s="43"/>
      <c r="Z439" s="43" t="s">
        <v>8442</v>
      </c>
      <c r="AA439" s="43" t="str">
        <f>VLOOKUP(J439, sku!B:C, 2, FALSE)</f>
        <v>Sanitizante Carro Novo 1,5l</v>
      </c>
      <c r="AB439" s="45" t="str">
        <f>VLOOKUP(J439, sku!B:BM, 64, FALSE)</f>
        <v>Revenda</v>
      </c>
      <c r="AC439" s="45" t="str">
        <f>LEFT(pedidos[[#This Row],[SKU]],3)</f>
        <v>VT2</v>
      </c>
      <c r="AD439" s="36" t="str" cm="1">
        <f t="array" aca="1" ref="AD439" ca="1">IFERROR(
  INDEX(
    montadora[Montadora],
    MATCH(TRUE,LEFT(J915,NÚCARACT(montadora[SKU Parcial]))=montadora[SKU Parcial],0)
  ),
  ""
)</f>
        <v/>
      </c>
    </row>
    <row r="440" spans="1:30" x14ac:dyDescent="0.25">
      <c r="A440" s="42" t="s">
        <v>9830</v>
      </c>
      <c r="B440" s="42">
        <v>21098008241</v>
      </c>
      <c r="C440" s="42"/>
      <c r="D440" s="42"/>
      <c r="E440" s="42"/>
      <c r="F440" s="42" t="s">
        <v>8361</v>
      </c>
      <c r="G440" s="42" t="s">
        <v>11228</v>
      </c>
      <c r="H440" s="12"/>
      <c r="I440" s="42"/>
      <c r="J440" s="42" t="s">
        <v>3296</v>
      </c>
      <c r="K440" s="14">
        <v>45783</v>
      </c>
      <c r="L440" s="12" t="s">
        <v>8443</v>
      </c>
      <c r="M440" s="44">
        <v>27.8</v>
      </c>
      <c r="N440" s="12">
        <v>1</v>
      </c>
      <c r="O440" s="44">
        <v>27.8</v>
      </c>
      <c r="P440" s="44">
        <v>13.69</v>
      </c>
      <c r="Q440" s="44">
        <v>0.94</v>
      </c>
      <c r="R440" s="44">
        <v>9.51</v>
      </c>
      <c r="S440" s="44">
        <v>0</v>
      </c>
      <c r="T440" s="44">
        <v>0</v>
      </c>
      <c r="U440" s="44">
        <v>3.38</v>
      </c>
      <c r="V440" s="18">
        <v>0</v>
      </c>
      <c r="W440" s="42" t="s">
        <v>34</v>
      </c>
      <c r="X440" s="43"/>
      <c r="Y440" s="43"/>
      <c r="Z440" s="43" t="s">
        <v>8442</v>
      </c>
      <c r="AA440" s="43" t="str">
        <f>VLOOKUP(J440, sku!B:C, 2, FALSE)</f>
        <v>Sanitizante Carro Novo 1,5l</v>
      </c>
      <c r="AB440" s="45" t="str">
        <f>VLOOKUP(J440, sku!B:BM, 64, FALSE)</f>
        <v>Revenda</v>
      </c>
      <c r="AC440" s="45" t="str">
        <f>LEFT(pedidos[[#This Row],[SKU]],3)</f>
        <v>VT2</v>
      </c>
      <c r="AD440" s="36" t="str" cm="1">
        <f t="array" aca="1" ref="AD440" ca="1">IFERROR(
  INDEX(
    montadora[Montadora],
    MATCH(TRUE,LEFT(J916,NÚCARACT(montadora[SKU Parcial]))=montadora[SKU Parcial],0)
  ),
  ""
)</f>
        <v/>
      </c>
    </row>
    <row r="441" spans="1:30" x14ac:dyDescent="0.25">
      <c r="A441" s="42" t="s">
        <v>9832</v>
      </c>
      <c r="B441" s="42">
        <v>21098008241</v>
      </c>
      <c r="C441" s="42"/>
      <c r="D441" s="42"/>
      <c r="E441" s="42"/>
      <c r="F441" s="42" t="s">
        <v>8361</v>
      </c>
      <c r="G441" s="42" t="s">
        <v>11228</v>
      </c>
      <c r="H441" s="12"/>
      <c r="I441" s="42"/>
      <c r="J441" s="42" t="s">
        <v>3296</v>
      </c>
      <c r="K441" s="14">
        <v>45783</v>
      </c>
      <c r="L441" s="12" t="s">
        <v>8443</v>
      </c>
      <c r="M441" s="44">
        <v>27.8</v>
      </c>
      <c r="N441" s="12">
        <v>1</v>
      </c>
      <c r="O441" s="44">
        <v>27.8</v>
      </c>
      <c r="P441" s="44">
        <v>13.69</v>
      </c>
      <c r="Q441" s="44">
        <v>0.94</v>
      </c>
      <c r="R441" s="44">
        <v>9.51</v>
      </c>
      <c r="S441" s="44">
        <v>0</v>
      </c>
      <c r="T441" s="44">
        <v>0</v>
      </c>
      <c r="U441" s="44">
        <v>3.38</v>
      </c>
      <c r="V441" s="18">
        <v>0</v>
      </c>
      <c r="W441" s="42" t="s">
        <v>34</v>
      </c>
      <c r="X441" s="43"/>
      <c r="Y441" s="43"/>
      <c r="Z441" s="43" t="s">
        <v>8442</v>
      </c>
      <c r="AA441" s="43" t="str">
        <f>VLOOKUP(J441, sku!B:C, 2, FALSE)</f>
        <v>Sanitizante Carro Novo 1,5l</v>
      </c>
      <c r="AB441" s="45" t="str">
        <f>VLOOKUP(J441, sku!B:BM, 64, FALSE)</f>
        <v>Revenda</v>
      </c>
      <c r="AC441" s="45" t="str">
        <f>LEFT(pedidos[[#This Row],[SKU]],3)</f>
        <v>VT2</v>
      </c>
      <c r="AD441" s="36" t="str" cm="1">
        <f t="array" aca="1" ref="AD441" ca="1">IFERROR(
  INDEX(
    montadora[Montadora],
    MATCH(TRUE,LEFT(J917,NÚCARACT(montadora[SKU Parcial]))=montadora[SKU Parcial],0)
  ),
  ""
)</f>
        <v/>
      </c>
    </row>
    <row r="442" spans="1:30" x14ac:dyDescent="0.25">
      <c r="A442" s="42" t="s">
        <v>9838</v>
      </c>
      <c r="B442" s="42">
        <v>21098008241</v>
      </c>
      <c r="C442" s="42"/>
      <c r="D442" s="42"/>
      <c r="E442" s="42"/>
      <c r="F442" s="42" t="s">
        <v>8361</v>
      </c>
      <c r="G442" s="42" t="s">
        <v>11228</v>
      </c>
      <c r="H442" s="12"/>
      <c r="I442" s="42"/>
      <c r="J442" s="42" t="s">
        <v>3296</v>
      </c>
      <c r="K442" s="14">
        <v>45783</v>
      </c>
      <c r="L442" s="12" t="s">
        <v>8443</v>
      </c>
      <c r="M442" s="44">
        <v>27.8</v>
      </c>
      <c r="N442" s="12">
        <v>1</v>
      </c>
      <c r="O442" s="44">
        <v>27.8</v>
      </c>
      <c r="P442" s="44">
        <v>13.69</v>
      </c>
      <c r="Q442" s="44">
        <v>0.94</v>
      </c>
      <c r="R442" s="44">
        <v>9.51</v>
      </c>
      <c r="S442" s="44">
        <v>0</v>
      </c>
      <c r="T442" s="44">
        <v>0</v>
      </c>
      <c r="U442" s="44">
        <v>3.38</v>
      </c>
      <c r="V442" s="18">
        <v>0</v>
      </c>
      <c r="W442" s="42" t="s">
        <v>34</v>
      </c>
      <c r="X442" s="43"/>
      <c r="Y442" s="43"/>
      <c r="Z442" s="43" t="s">
        <v>8442</v>
      </c>
      <c r="AA442" s="43" t="str">
        <f>VLOOKUP(J442, sku!B:C, 2, FALSE)</f>
        <v>Sanitizante Carro Novo 1,5l</v>
      </c>
      <c r="AB442" s="45" t="str">
        <f>VLOOKUP(J442, sku!B:BM, 64, FALSE)</f>
        <v>Revenda</v>
      </c>
      <c r="AC442" s="45" t="str">
        <f>LEFT(pedidos[[#This Row],[SKU]],3)</f>
        <v>VT2</v>
      </c>
      <c r="AD442" s="36" t="str" cm="1">
        <f t="array" aca="1" ref="AD442" ca="1">IFERROR(
  INDEX(
    montadora[Montadora],
    MATCH(TRUE,LEFT(J918,NÚCARACT(montadora[SKU Parcial]))=montadora[SKU Parcial],0)
  ),
  ""
)</f>
        <v/>
      </c>
    </row>
    <row r="443" spans="1:30" x14ac:dyDescent="0.25">
      <c r="A443" s="42" t="s">
        <v>9868</v>
      </c>
      <c r="B443" s="42">
        <v>21098008241</v>
      </c>
      <c r="C443" s="42"/>
      <c r="D443" s="42"/>
      <c r="E443" s="42"/>
      <c r="F443" s="42" t="s">
        <v>8361</v>
      </c>
      <c r="G443" s="42" t="s">
        <v>11228</v>
      </c>
      <c r="H443" s="12"/>
      <c r="I443" s="42"/>
      <c r="J443" s="42" t="s">
        <v>3296</v>
      </c>
      <c r="K443" s="14">
        <v>45782</v>
      </c>
      <c r="L443" s="12" t="s">
        <v>8443</v>
      </c>
      <c r="M443" s="44">
        <v>27.8</v>
      </c>
      <c r="N443" s="12">
        <v>1</v>
      </c>
      <c r="O443" s="44">
        <v>40.17</v>
      </c>
      <c r="P443" s="44">
        <v>13.69</v>
      </c>
      <c r="Q443" s="44">
        <v>0.94</v>
      </c>
      <c r="R443" s="44">
        <v>9.51</v>
      </c>
      <c r="S443" s="44">
        <v>12.37</v>
      </c>
      <c r="T443" s="44">
        <v>0</v>
      </c>
      <c r="U443" s="44">
        <v>3.38</v>
      </c>
      <c r="V443" s="18">
        <v>0</v>
      </c>
      <c r="W443" s="42" t="s">
        <v>34</v>
      </c>
      <c r="X443" s="43"/>
      <c r="Y443" s="43"/>
      <c r="Z443" s="43" t="s">
        <v>8442</v>
      </c>
      <c r="AA443" s="43" t="str">
        <f>VLOOKUP(J443, sku!B:C, 2, FALSE)</f>
        <v>Sanitizante Carro Novo 1,5l</v>
      </c>
      <c r="AB443" s="45" t="str">
        <f>VLOOKUP(J443, sku!B:BM, 64, FALSE)</f>
        <v>Revenda</v>
      </c>
      <c r="AC443" s="45" t="str">
        <f>LEFT(pedidos[[#This Row],[SKU]],3)</f>
        <v>VT2</v>
      </c>
      <c r="AD443" s="36" t="str" cm="1">
        <f t="array" aca="1" ref="AD443" ca="1">IFERROR(
  INDEX(
    montadora[Montadora],
    MATCH(TRUE,LEFT(J919,NÚCARACT(montadora[SKU Parcial]))=montadora[SKU Parcial],0)
  ),
  ""
)</f>
        <v/>
      </c>
    </row>
    <row r="444" spans="1:30" x14ac:dyDescent="0.25">
      <c r="A444" s="42" t="s">
        <v>9876</v>
      </c>
      <c r="B444" s="42">
        <v>21098008241</v>
      </c>
      <c r="C444" s="42"/>
      <c r="D444" s="42"/>
      <c r="E444" s="42"/>
      <c r="F444" s="42" t="s">
        <v>8361</v>
      </c>
      <c r="G444" s="42" t="s">
        <v>11228</v>
      </c>
      <c r="H444" s="12"/>
      <c r="I444" s="42"/>
      <c r="J444" s="42" t="s">
        <v>3296</v>
      </c>
      <c r="K444" s="14">
        <v>45782</v>
      </c>
      <c r="L444" s="12" t="s">
        <v>8443</v>
      </c>
      <c r="M444" s="44">
        <v>27.8</v>
      </c>
      <c r="N444" s="12">
        <v>1</v>
      </c>
      <c r="O444" s="44">
        <v>27.8</v>
      </c>
      <c r="P444" s="44">
        <v>13.69</v>
      </c>
      <c r="Q444" s="44">
        <v>0.94</v>
      </c>
      <c r="R444" s="44">
        <v>9.51</v>
      </c>
      <c r="S444" s="44">
        <v>0</v>
      </c>
      <c r="T444" s="44">
        <v>0</v>
      </c>
      <c r="U444" s="44">
        <v>3.38</v>
      </c>
      <c r="V444" s="18">
        <v>0</v>
      </c>
      <c r="W444" s="42" t="s">
        <v>34</v>
      </c>
      <c r="X444" s="43"/>
      <c r="Y444" s="43"/>
      <c r="Z444" s="43" t="s">
        <v>8442</v>
      </c>
      <c r="AA444" s="43" t="str">
        <f>VLOOKUP(J444, sku!B:C, 2, FALSE)</f>
        <v>Sanitizante Carro Novo 1,5l</v>
      </c>
      <c r="AB444" s="45" t="str">
        <f>VLOOKUP(J444, sku!B:BM, 64, FALSE)</f>
        <v>Revenda</v>
      </c>
      <c r="AC444" s="45" t="str">
        <f>LEFT(pedidos[[#This Row],[SKU]],3)</f>
        <v>VT2</v>
      </c>
      <c r="AD444" s="36" t="str" cm="1">
        <f t="array" aca="1" ref="AD444" ca="1">IFERROR(
  INDEX(
    montadora[Montadora],
    MATCH(TRUE,LEFT(J920,NÚCARACT(montadora[SKU Parcial]))=montadora[SKU Parcial],0)
  ),
  ""
)</f>
        <v/>
      </c>
    </row>
    <row r="445" spans="1:30" x14ac:dyDescent="0.25">
      <c r="A445" s="42" t="s">
        <v>10280</v>
      </c>
      <c r="B445" s="42"/>
      <c r="C445" s="42"/>
      <c r="D445" s="42"/>
      <c r="E445" s="42">
        <v>19199838013</v>
      </c>
      <c r="F445" s="42" t="s">
        <v>10703</v>
      </c>
      <c r="G445" s="42" t="s">
        <v>11228</v>
      </c>
      <c r="H445" s="12"/>
      <c r="I445" s="42"/>
      <c r="J445" s="42" t="s">
        <v>8424</v>
      </c>
      <c r="K445" s="14">
        <v>45832</v>
      </c>
      <c r="L445" s="12" t="s">
        <v>8443</v>
      </c>
      <c r="M445" s="44">
        <v>28.8</v>
      </c>
      <c r="N445" s="12">
        <v>1</v>
      </c>
      <c r="O445" s="44">
        <v>28.8</v>
      </c>
      <c r="P445" s="44">
        <v>13.7</v>
      </c>
      <c r="Q445" s="44">
        <v>1.07</v>
      </c>
      <c r="R445" s="44">
        <v>9.76</v>
      </c>
      <c r="S445" s="44">
        <v>0</v>
      </c>
      <c r="T445" s="44">
        <v>0</v>
      </c>
      <c r="U445" s="44">
        <v>4.2699999999999996</v>
      </c>
      <c r="V445" s="18">
        <v>0.1482</v>
      </c>
      <c r="W445" s="42" t="s">
        <v>34</v>
      </c>
      <c r="X445" s="43"/>
      <c r="Y445" s="43"/>
      <c r="Z445" s="43" t="s">
        <v>8442</v>
      </c>
      <c r="AA445" s="43" t="str">
        <f>VLOOKUP(J445, sku!B:C, 2, FALSE)</f>
        <v>V-Eco Fast 500ml</v>
      </c>
      <c r="AB445" s="45" t="str">
        <f>VLOOKUP(J445, sku!B:BM, 64, FALSE)</f>
        <v>Revenda</v>
      </c>
      <c r="AC445" s="45" t="str">
        <f>LEFT(pedidos[[#This Row],[SKU]],3)</f>
        <v>VX2</v>
      </c>
      <c r="AD445" s="36" t="str" cm="1">
        <f t="array" aca="1" ref="AD445" ca="1">IFERROR(
  INDEX(
    montadora[Montadora],
    MATCH(TRUE,LEFT(J921,NÚCARACT(montadora[SKU Parcial]))=montadora[SKU Parcial],0)
  ),
  ""
)</f>
        <v/>
      </c>
    </row>
    <row r="446" spans="1:30" x14ac:dyDescent="0.25">
      <c r="A446" s="42" t="s">
        <v>8068</v>
      </c>
      <c r="B446" s="42"/>
      <c r="C446" s="42"/>
      <c r="D446" s="42"/>
      <c r="E446" s="42">
        <v>18798266246</v>
      </c>
      <c r="F446" s="42" t="s">
        <v>8362</v>
      </c>
      <c r="G446" s="42" t="s">
        <v>11227</v>
      </c>
      <c r="H446" s="12"/>
      <c r="I446" s="42"/>
      <c r="J446" s="42" t="s">
        <v>8424</v>
      </c>
      <c r="K446" s="14">
        <v>45826</v>
      </c>
      <c r="L446" s="12" t="s">
        <v>8443</v>
      </c>
      <c r="M446" s="44">
        <v>27.8</v>
      </c>
      <c r="N446" s="12">
        <v>1</v>
      </c>
      <c r="O446" s="44">
        <v>27.8</v>
      </c>
      <c r="P446" s="44">
        <v>13.7</v>
      </c>
      <c r="Q446" s="44">
        <v>2.29</v>
      </c>
      <c r="R446" s="44">
        <v>10.119999999999999</v>
      </c>
      <c r="S446" s="44">
        <v>0</v>
      </c>
      <c r="T446" s="44">
        <v>0</v>
      </c>
      <c r="U446" s="44">
        <v>1.69</v>
      </c>
      <c r="V446" s="18">
        <v>6.0900000000000003E-2</v>
      </c>
      <c r="W446" s="42" t="s">
        <v>34</v>
      </c>
      <c r="X446" s="43"/>
      <c r="Y446" s="43"/>
      <c r="Z446" s="43" t="s">
        <v>8442</v>
      </c>
      <c r="AA446" s="43" t="str">
        <f>VLOOKUP(J446, sku!B:C, 2, FALSE)</f>
        <v>V-Eco Fast 500ml</v>
      </c>
      <c r="AB446" s="45" t="str">
        <f>VLOOKUP(J446, sku!B:BM, 64, FALSE)</f>
        <v>Revenda</v>
      </c>
      <c r="AC446" s="45" t="str">
        <f>LEFT(pedidos[[#This Row],[SKU]],3)</f>
        <v>VX2</v>
      </c>
      <c r="AD446" s="36" t="str" cm="1">
        <f t="array" aca="1" ref="AD446" ca="1">IFERROR(
  INDEX(
    montadora[Montadora],
    MATCH(TRUE,LEFT(J922,NÚCARACT(montadora[SKU Parcial]))=montadora[SKU Parcial],0)
  ),
  ""
)</f>
        <v/>
      </c>
    </row>
    <row r="447" spans="1:30" x14ac:dyDescent="0.25">
      <c r="A447" s="42" t="s">
        <v>10016</v>
      </c>
      <c r="B447" s="42">
        <v>23298157751</v>
      </c>
      <c r="C447" s="42"/>
      <c r="D447" s="42"/>
      <c r="E447" s="42"/>
      <c r="F447" s="42" t="s">
        <v>8364</v>
      </c>
      <c r="G447" s="42" t="s">
        <v>11228</v>
      </c>
      <c r="H447" s="12"/>
      <c r="I447" s="42"/>
      <c r="J447" s="42" t="s">
        <v>3012</v>
      </c>
      <c r="K447" s="14">
        <v>45779</v>
      </c>
      <c r="L447" s="12" t="s">
        <v>8443</v>
      </c>
      <c r="M447" s="44">
        <v>29.8</v>
      </c>
      <c r="N447" s="12">
        <v>1</v>
      </c>
      <c r="O447" s="44">
        <v>29.8</v>
      </c>
      <c r="P447" s="44">
        <v>14.3</v>
      </c>
      <c r="Q447" s="44">
        <v>1</v>
      </c>
      <c r="R447" s="44">
        <v>8.7799999999999994</v>
      </c>
      <c r="S447" s="44">
        <v>0</v>
      </c>
      <c r="T447" s="44">
        <v>0</v>
      </c>
      <c r="U447" s="44">
        <v>5.5</v>
      </c>
      <c r="V447" s="18">
        <v>0.1847</v>
      </c>
      <c r="W447" s="42" t="s">
        <v>34</v>
      </c>
      <c r="X447" s="43"/>
      <c r="Y447" s="43"/>
      <c r="Z447" s="43" t="s">
        <v>8442</v>
      </c>
      <c r="AA447" s="43" t="str">
        <f>VLOOKUP(J447, sku!B:C, 2, FALSE)</f>
        <v>Glazy 500ml</v>
      </c>
      <c r="AB447" s="45" t="str">
        <f>VLOOKUP(J447, sku!B:BM, 64, FALSE)</f>
        <v>Revenda</v>
      </c>
      <c r="AC447" s="45" t="str">
        <f>LEFT(pedidos[[#This Row],[SKU]],3)</f>
        <v>VX2</v>
      </c>
      <c r="AD447" s="36" t="str" cm="1">
        <f t="array" aca="1" ref="AD447" ca="1">IFERROR(
  INDEX(
    montadora[Montadora],
    MATCH(TRUE,LEFT(J923,NÚCARACT(montadora[SKU Parcial]))=montadora[SKU Parcial],0)
  ),
  ""
)</f>
        <v/>
      </c>
    </row>
    <row r="448" spans="1:30" x14ac:dyDescent="0.25">
      <c r="A448" s="42" t="s">
        <v>10678</v>
      </c>
      <c r="B448" s="42"/>
      <c r="C448" s="42"/>
      <c r="D448" s="42"/>
      <c r="E448" s="42">
        <v>23298157751</v>
      </c>
      <c r="F448" s="42" t="s">
        <v>8364</v>
      </c>
      <c r="G448" s="42" t="s">
        <v>11228</v>
      </c>
      <c r="H448" s="12"/>
      <c r="I448" s="42"/>
      <c r="J448" s="42" t="s">
        <v>3012</v>
      </c>
      <c r="K448" s="14">
        <v>45810</v>
      </c>
      <c r="L448" s="12" t="s">
        <v>8443</v>
      </c>
      <c r="M448" s="44">
        <v>29.8</v>
      </c>
      <c r="N448" s="12">
        <v>1</v>
      </c>
      <c r="O448" s="44">
        <v>29.8</v>
      </c>
      <c r="P448" s="44">
        <v>14.3</v>
      </c>
      <c r="Q448" s="44">
        <v>1.1100000000000001</v>
      </c>
      <c r="R448" s="44">
        <v>9.9600000000000009</v>
      </c>
      <c r="S448" s="44">
        <v>0</v>
      </c>
      <c r="T448" s="44">
        <v>0</v>
      </c>
      <c r="U448" s="44">
        <v>4.43</v>
      </c>
      <c r="V448" s="18">
        <v>0.1487</v>
      </c>
      <c r="W448" s="42" t="s">
        <v>34</v>
      </c>
      <c r="X448" s="43"/>
      <c r="Y448" s="43"/>
      <c r="Z448" s="43" t="s">
        <v>8442</v>
      </c>
      <c r="AA448" s="43" t="str">
        <f>VLOOKUP(J448, sku!B:C, 2, FALSE)</f>
        <v>Glazy 500ml</v>
      </c>
      <c r="AB448" s="45" t="str">
        <f>VLOOKUP(J448, sku!B:BM, 64, FALSE)</f>
        <v>Revenda</v>
      </c>
      <c r="AC448" s="45" t="str">
        <f>LEFT(pedidos[[#This Row],[SKU]],3)</f>
        <v>VX2</v>
      </c>
      <c r="AD448" s="36" t="str" cm="1">
        <f t="array" aca="1" ref="AD448" ca="1">IFERROR(
  INDEX(
    montadora[Montadora],
    MATCH(TRUE,LEFT(J924,NÚCARACT(montadora[SKU Parcial]))=montadora[SKU Parcial],0)
  ),
  ""
)</f>
        <v/>
      </c>
    </row>
    <row r="449" spans="1:30" x14ac:dyDescent="0.25">
      <c r="A449" s="42" t="s">
        <v>10679</v>
      </c>
      <c r="B449" s="42"/>
      <c r="C449" s="42"/>
      <c r="D449" s="42"/>
      <c r="E449" s="42">
        <v>23298157751</v>
      </c>
      <c r="F449" s="42" t="s">
        <v>8364</v>
      </c>
      <c r="G449" s="42" t="s">
        <v>11228</v>
      </c>
      <c r="H449" s="12"/>
      <c r="I449" s="42"/>
      <c r="J449" s="42" t="s">
        <v>3012</v>
      </c>
      <c r="K449" s="14">
        <v>45810</v>
      </c>
      <c r="L449" s="12" t="s">
        <v>8443</v>
      </c>
      <c r="M449" s="44">
        <v>29.8</v>
      </c>
      <c r="N449" s="12">
        <v>1</v>
      </c>
      <c r="O449" s="44">
        <v>29.8</v>
      </c>
      <c r="P449" s="44">
        <v>14.3</v>
      </c>
      <c r="Q449" s="44">
        <v>1.1100000000000001</v>
      </c>
      <c r="R449" s="44">
        <v>9.9600000000000009</v>
      </c>
      <c r="S449" s="44">
        <v>0</v>
      </c>
      <c r="T449" s="44">
        <v>0</v>
      </c>
      <c r="U449" s="44">
        <v>4.43</v>
      </c>
      <c r="V449" s="18">
        <v>0.1487</v>
      </c>
      <c r="W449" s="42" t="s">
        <v>34</v>
      </c>
      <c r="X449" s="43"/>
      <c r="Y449" s="43"/>
      <c r="Z449" s="43" t="s">
        <v>8442</v>
      </c>
      <c r="AA449" s="43" t="str">
        <f>VLOOKUP(J449, sku!B:C, 2, FALSE)</f>
        <v>Glazy 500ml</v>
      </c>
      <c r="AB449" s="45" t="str">
        <f>VLOOKUP(J449, sku!B:BM, 64, FALSE)</f>
        <v>Revenda</v>
      </c>
      <c r="AC449" s="45" t="str">
        <f>LEFT(pedidos[[#This Row],[SKU]],3)</f>
        <v>VX2</v>
      </c>
      <c r="AD449" s="36" t="str" cm="1">
        <f t="array" aca="1" ref="AD449" ca="1">IFERROR(
  INDEX(
    montadora[Montadora],
    MATCH(TRUE,LEFT(J925,NÚCARACT(montadora[SKU Parcial]))=montadora[SKU Parcial],0)
  ),
  ""
)</f>
        <v/>
      </c>
    </row>
    <row r="450" spans="1:30" x14ac:dyDescent="0.25">
      <c r="A450" s="42" t="s">
        <v>10684</v>
      </c>
      <c r="B450" s="42"/>
      <c r="C450" s="42"/>
      <c r="D450" s="42"/>
      <c r="E450" s="42">
        <v>23298157751</v>
      </c>
      <c r="F450" s="42" t="s">
        <v>8364</v>
      </c>
      <c r="G450" s="42" t="s">
        <v>11228</v>
      </c>
      <c r="H450" s="12"/>
      <c r="I450" s="42"/>
      <c r="J450" s="42" t="s">
        <v>3012</v>
      </c>
      <c r="K450" s="14">
        <v>45809</v>
      </c>
      <c r="L450" s="12" t="s">
        <v>8443</v>
      </c>
      <c r="M450" s="44">
        <v>29.8</v>
      </c>
      <c r="N450" s="12">
        <v>1</v>
      </c>
      <c r="O450" s="44">
        <v>39.42</v>
      </c>
      <c r="P450" s="44">
        <v>14.3</v>
      </c>
      <c r="Q450" s="44">
        <v>1.1100000000000001</v>
      </c>
      <c r="R450" s="44">
        <v>9.9600000000000009</v>
      </c>
      <c r="S450" s="44">
        <v>9.6199999999999992</v>
      </c>
      <c r="T450" s="44">
        <v>0</v>
      </c>
      <c r="U450" s="44">
        <v>4.43</v>
      </c>
      <c r="V450" s="18">
        <v>0.1487</v>
      </c>
      <c r="W450" s="42" t="s">
        <v>34</v>
      </c>
      <c r="X450" s="43"/>
      <c r="Y450" s="43"/>
      <c r="Z450" s="43" t="s">
        <v>8442</v>
      </c>
      <c r="AA450" s="43" t="str">
        <f>VLOOKUP(J450, sku!B:C, 2, FALSE)</f>
        <v>Glazy 500ml</v>
      </c>
      <c r="AB450" s="45" t="str">
        <f>VLOOKUP(J450, sku!B:BM, 64, FALSE)</f>
        <v>Revenda</v>
      </c>
      <c r="AC450" s="45" t="str">
        <f>LEFT(pedidos[[#This Row],[SKU]],3)</f>
        <v>VX2</v>
      </c>
      <c r="AD450" s="36" t="str" cm="1">
        <f t="array" aca="1" ref="AD450" ca="1">IFERROR(
  INDEX(
    montadora[Montadora],
    MATCH(TRUE,LEFT(J926,NÚCARACT(montadora[SKU Parcial]))=montadora[SKU Parcial],0)
  ),
  ""
)</f>
        <v/>
      </c>
    </row>
    <row r="451" spans="1:30" x14ac:dyDescent="0.25">
      <c r="A451" s="42" t="s">
        <v>8885</v>
      </c>
      <c r="B451" s="42"/>
      <c r="C451" s="42"/>
      <c r="D451" s="42"/>
      <c r="E451" s="42">
        <v>23593542225</v>
      </c>
      <c r="F451" s="42" t="s">
        <v>8364</v>
      </c>
      <c r="G451" s="42" t="s">
        <v>11227</v>
      </c>
      <c r="H451" s="12"/>
      <c r="I451" s="42"/>
      <c r="J451" s="42" t="s">
        <v>3012</v>
      </c>
      <c r="K451" s="14">
        <v>45796</v>
      </c>
      <c r="L451" s="12" t="s">
        <v>8443</v>
      </c>
      <c r="M451" s="44">
        <v>31.8</v>
      </c>
      <c r="N451" s="12">
        <v>1</v>
      </c>
      <c r="O451" s="44">
        <v>31.8</v>
      </c>
      <c r="P451" s="44">
        <v>14.3</v>
      </c>
      <c r="Q451" s="44">
        <v>2.42</v>
      </c>
      <c r="R451" s="44">
        <v>10.76</v>
      </c>
      <c r="S451" s="44">
        <v>0</v>
      </c>
      <c r="T451" s="44">
        <v>0</v>
      </c>
      <c r="U451" s="44">
        <v>4.32</v>
      </c>
      <c r="V451" s="18">
        <v>0.13589999999999999</v>
      </c>
      <c r="W451" s="42" t="s">
        <v>34</v>
      </c>
      <c r="X451" s="43"/>
      <c r="Y451" s="43"/>
      <c r="Z451" s="43" t="s">
        <v>8442</v>
      </c>
      <c r="AA451" s="43" t="str">
        <f>VLOOKUP(J451, sku!B:C, 2, FALSE)</f>
        <v>Glazy 500ml</v>
      </c>
      <c r="AB451" s="45" t="str">
        <f>VLOOKUP(J451, sku!B:BM, 64, FALSE)</f>
        <v>Revenda</v>
      </c>
      <c r="AC451" s="45" t="str">
        <f>LEFT(pedidos[[#This Row],[SKU]],3)</f>
        <v>VX2</v>
      </c>
      <c r="AD451" s="36" t="str" cm="1">
        <f t="array" aca="1" ref="AD451" ca="1">IFERROR(
  INDEX(
    montadora[Montadora],
    MATCH(TRUE,LEFT(J927,NÚCARACT(montadora[SKU Parcial]))=montadora[SKU Parcial],0)
  ),
  ""
)</f>
        <v/>
      </c>
    </row>
    <row r="452" spans="1:30" x14ac:dyDescent="0.25">
      <c r="A452" s="42" t="s">
        <v>8886</v>
      </c>
      <c r="B452" s="42"/>
      <c r="C452" s="42"/>
      <c r="D452" s="42"/>
      <c r="E452" s="42">
        <v>23593542225</v>
      </c>
      <c r="F452" s="42" t="s">
        <v>8364</v>
      </c>
      <c r="G452" s="42" t="s">
        <v>11227</v>
      </c>
      <c r="H452" s="12"/>
      <c r="I452" s="42"/>
      <c r="J452" s="42" t="s">
        <v>3012</v>
      </c>
      <c r="K452" s="14">
        <v>45787</v>
      </c>
      <c r="L452" s="12" t="s">
        <v>8443</v>
      </c>
      <c r="M452" s="44">
        <v>31.8</v>
      </c>
      <c r="N452" s="12">
        <v>1</v>
      </c>
      <c r="O452" s="44">
        <v>31.8</v>
      </c>
      <c r="P452" s="44">
        <v>14.3</v>
      </c>
      <c r="Q452" s="44">
        <v>2.42</v>
      </c>
      <c r="R452" s="44">
        <v>11</v>
      </c>
      <c r="S452" s="44">
        <v>0</v>
      </c>
      <c r="T452" s="44">
        <v>0</v>
      </c>
      <c r="U452" s="44">
        <v>4.08</v>
      </c>
      <c r="V452" s="18">
        <v>0.1283</v>
      </c>
      <c r="W452" s="42" t="s">
        <v>34</v>
      </c>
      <c r="X452" s="43"/>
      <c r="Y452" s="43"/>
      <c r="Z452" s="43" t="s">
        <v>8442</v>
      </c>
      <c r="AA452" s="43" t="str">
        <f>VLOOKUP(J452, sku!B:C, 2, FALSE)</f>
        <v>Glazy 500ml</v>
      </c>
      <c r="AB452" s="45" t="str">
        <f>VLOOKUP(J452, sku!B:BM, 64, FALSE)</f>
        <v>Revenda</v>
      </c>
      <c r="AC452" s="45" t="str">
        <f>LEFT(pedidos[[#This Row],[SKU]],3)</f>
        <v>VX2</v>
      </c>
      <c r="AD452" s="36" t="str" cm="1">
        <f t="array" aca="1" ref="AD452" ca="1">IFERROR(
  INDEX(
    montadora[Montadora],
    MATCH(TRUE,LEFT(J928,NÚCARACT(montadora[SKU Parcial]))=montadora[SKU Parcial],0)
  ),
  ""
)</f>
        <v/>
      </c>
    </row>
    <row r="453" spans="1:30" x14ac:dyDescent="0.25">
      <c r="A453" s="42" t="s">
        <v>8865</v>
      </c>
      <c r="B453" s="42"/>
      <c r="C453" s="42"/>
      <c r="D453" s="42"/>
      <c r="E453" s="42">
        <v>23593542225</v>
      </c>
      <c r="F453" s="42" t="s">
        <v>8364</v>
      </c>
      <c r="G453" s="42" t="s">
        <v>11227</v>
      </c>
      <c r="H453" s="12"/>
      <c r="I453" s="42"/>
      <c r="J453" s="42" t="s">
        <v>3012</v>
      </c>
      <c r="K453" s="14">
        <v>45805</v>
      </c>
      <c r="L453" s="12" t="s">
        <v>8443</v>
      </c>
      <c r="M453" s="44">
        <v>31.8</v>
      </c>
      <c r="N453" s="12">
        <v>1</v>
      </c>
      <c r="O453" s="44">
        <v>34.47</v>
      </c>
      <c r="P453" s="44">
        <v>14.3</v>
      </c>
      <c r="Q453" s="44">
        <v>2.42</v>
      </c>
      <c r="R453" s="44">
        <v>11.36</v>
      </c>
      <c r="S453" s="44">
        <v>2.67</v>
      </c>
      <c r="T453" s="44">
        <v>0</v>
      </c>
      <c r="U453" s="44">
        <v>3.72</v>
      </c>
      <c r="V453" s="18">
        <v>0.1169</v>
      </c>
      <c r="W453" s="42" t="s">
        <v>34</v>
      </c>
      <c r="X453" s="43"/>
      <c r="Y453" s="43"/>
      <c r="Z453" s="43" t="s">
        <v>8442</v>
      </c>
      <c r="AA453" s="43" t="str">
        <f>VLOOKUP(J453, sku!B:C, 2, FALSE)</f>
        <v>Glazy 500ml</v>
      </c>
      <c r="AB453" s="45" t="str">
        <f>VLOOKUP(J453, sku!B:BM, 64, FALSE)</f>
        <v>Revenda</v>
      </c>
      <c r="AC453" s="45" t="str">
        <f>LEFT(pedidos[[#This Row],[SKU]],3)</f>
        <v>VX2</v>
      </c>
      <c r="AD453" s="36" t="str" cm="1">
        <f t="array" aca="1" ref="AD453" ca="1">IFERROR(
  INDEX(
    montadora[Montadora],
    MATCH(TRUE,LEFT(J929,NÚCARACT(montadora[SKU Parcial]))=montadora[SKU Parcial],0)
  ),
  ""
)</f>
        <v/>
      </c>
    </row>
    <row r="454" spans="1:30" x14ac:dyDescent="0.25">
      <c r="A454" s="42" t="s">
        <v>9233</v>
      </c>
      <c r="B454" s="42">
        <v>23298157751</v>
      </c>
      <c r="C454" s="42"/>
      <c r="D454" s="42"/>
      <c r="E454" s="42"/>
      <c r="F454" s="42" t="s">
        <v>8364</v>
      </c>
      <c r="G454" s="42" t="s">
        <v>11228</v>
      </c>
      <c r="H454" s="12"/>
      <c r="I454" s="42"/>
      <c r="J454" s="42" t="s">
        <v>3012</v>
      </c>
      <c r="K454" s="14">
        <v>45807</v>
      </c>
      <c r="L454" s="12" t="s">
        <v>8443</v>
      </c>
      <c r="M454" s="44">
        <v>29.8</v>
      </c>
      <c r="N454" s="12">
        <v>1</v>
      </c>
      <c r="O454" s="44">
        <v>31.24</v>
      </c>
      <c r="P454" s="44">
        <v>14.3</v>
      </c>
      <c r="Q454" s="44">
        <v>1</v>
      </c>
      <c r="R454" s="44">
        <v>9.9600000000000009</v>
      </c>
      <c r="S454" s="44">
        <v>1.44</v>
      </c>
      <c r="T454" s="44">
        <v>0</v>
      </c>
      <c r="U454" s="44">
        <v>4.54</v>
      </c>
      <c r="V454" s="18">
        <v>0</v>
      </c>
      <c r="W454" s="42" t="s">
        <v>34</v>
      </c>
      <c r="X454" s="43"/>
      <c r="Y454" s="43"/>
      <c r="Z454" s="43" t="s">
        <v>8442</v>
      </c>
      <c r="AA454" s="43" t="str">
        <f>VLOOKUP(J454, sku!B:C, 2, FALSE)</f>
        <v>Glazy 500ml</v>
      </c>
      <c r="AB454" s="45" t="str">
        <f>VLOOKUP(J454, sku!B:BM, 64, FALSE)</f>
        <v>Revenda</v>
      </c>
      <c r="AC454" s="45" t="str">
        <f>LEFT(pedidos[[#This Row],[SKU]],3)</f>
        <v>VX2</v>
      </c>
      <c r="AD454" s="36" t="str" cm="1">
        <f t="array" aca="1" ref="AD454" ca="1">IFERROR(
  INDEX(
    montadora[Montadora],
    MATCH(TRUE,LEFT(J930,NÚCARACT(montadora[SKU Parcial]))=montadora[SKU Parcial],0)
  ),
  ""
)</f>
        <v/>
      </c>
    </row>
    <row r="455" spans="1:30" x14ac:dyDescent="0.25">
      <c r="A455" s="42" t="s">
        <v>9247</v>
      </c>
      <c r="B455" s="42">
        <v>23298157751</v>
      </c>
      <c r="C455" s="42"/>
      <c r="D455" s="42"/>
      <c r="E455" s="42"/>
      <c r="F455" s="42" t="s">
        <v>8364</v>
      </c>
      <c r="G455" s="42" t="s">
        <v>11228</v>
      </c>
      <c r="H455" s="12"/>
      <c r="I455" s="42"/>
      <c r="J455" s="42" t="s">
        <v>3012</v>
      </c>
      <c r="K455" s="14">
        <v>45806</v>
      </c>
      <c r="L455" s="12" t="s">
        <v>8443</v>
      </c>
      <c r="M455" s="44">
        <v>29.8</v>
      </c>
      <c r="N455" s="12">
        <v>1</v>
      </c>
      <c r="O455" s="44">
        <v>29.8</v>
      </c>
      <c r="P455" s="44">
        <v>14.3</v>
      </c>
      <c r="Q455" s="44">
        <v>1</v>
      </c>
      <c r="R455" s="44">
        <v>9.9600000000000009</v>
      </c>
      <c r="S455" s="44">
        <v>0</v>
      </c>
      <c r="T455" s="44">
        <v>0</v>
      </c>
      <c r="U455" s="44">
        <v>4.54</v>
      </c>
      <c r="V455" s="18">
        <v>0</v>
      </c>
      <c r="W455" s="42" t="s">
        <v>34</v>
      </c>
      <c r="X455" s="43"/>
      <c r="Y455" s="43"/>
      <c r="Z455" s="43" t="s">
        <v>8442</v>
      </c>
      <c r="AA455" s="43" t="str">
        <f>VLOOKUP(J455, sku!B:C, 2, FALSE)</f>
        <v>Glazy 500ml</v>
      </c>
      <c r="AB455" s="45" t="str">
        <f>VLOOKUP(J455, sku!B:BM, 64, FALSE)</f>
        <v>Revenda</v>
      </c>
      <c r="AC455" s="45" t="str">
        <f>LEFT(pedidos[[#This Row],[SKU]],3)</f>
        <v>VX2</v>
      </c>
      <c r="AD455" s="36" t="str" cm="1">
        <f t="array" aca="1" ref="AD455" ca="1">IFERROR(
  INDEX(
    montadora[Montadora],
    MATCH(TRUE,LEFT(J931,NÚCARACT(montadora[SKU Parcial]))=montadora[SKU Parcial],0)
  ),
  ""
)</f>
        <v/>
      </c>
    </row>
    <row r="456" spans="1:30" x14ac:dyDescent="0.25">
      <c r="A456" s="42" t="s">
        <v>9255</v>
      </c>
      <c r="B456" s="42">
        <v>23298157751</v>
      </c>
      <c r="C456" s="42"/>
      <c r="D456" s="42"/>
      <c r="E456" s="42"/>
      <c r="F456" s="42" t="s">
        <v>8364</v>
      </c>
      <c r="G456" s="42" t="s">
        <v>11228</v>
      </c>
      <c r="H456" s="12"/>
      <c r="I456" s="42"/>
      <c r="J456" s="42" t="s">
        <v>3012</v>
      </c>
      <c r="K456" s="14">
        <v>45806</v>
      </c>
      <c r="L456" s="12" t="s">
        <v>8443</v>
      </c>
      <c r="M456" s="44">
        <v>29.8</v>
      </c>
      <c r="N456" s="12">
        <v>1</v>
      </c>
      <c r="O456" s="44">
        <v>29.8</v>
      </c>
      <c r="P456" s="44">
        <v>14.3</v>
      </c>
      <c r="Q456" s="44">
        <v>1</v>
      </c>
      <c r="R456" s="44">
        <v>9.9600000000000009</v>
      </c>
      <c r="S456" s="44">
        <v>0</v>
      </c>
      <c r="T456" s="44">
        <v>0</v>
      </c>
      <c r="U456" s="44">
        <v>4.54</v>
      </c>
      <c r="V456" s="18">
        <v>0</v>
      </c>
      <c r="W456" s="42" t="s">
        <v>34</v>
      </c>
      <c r="X456" s="43"/>
      <c r="Y456" s="43"/>
      <c r="Z456" s="43" t="s">
        <v>8442</v>
      </c>
      <c r="AA456" s="43" t="str">
        <f>VLOOKUP(J456, sku!B:C, 2, FALSE)</f>
        <v>Glazy 500ml</v>
      </c>
      <c r="AB456" s="45" t="str">
        <f>VLOOKUP(J456, sku!B:BM, 64, FALSE)</f>
        <v>Revenda</v>
      </c>
      <c r="AC456" s="45" t="str">
        <f>LEFT(pedidos[[#This Row],[SKU]],3)</f>
        <v>VX2</v>
      </c>
      <c r="AD456" s="36" t="str" cm="1">
        <f t="array" aca="1" ref="AD456" ca="1">IFERROR(
  INDEX(
    montadora[Montadora],
    MATCH(TRUE,LEFT(J932,NÚCARACT(montadora[SKU Parcial]))=montadora[SKU Parcial],0)
  ),
  ""
)</f>
        <v/>
      </c>
    </row>
    <row r="457" spans="1:30" x14ac:dyDescent="0.25">
      <c r="A457" s="42" t="s">
        <v>9284</v>
      </c>
      <c r="B457" s="42">
        <v>23298157751</v>
      </c>
      <c r="C457" s="42"/>
      <c r="D457" s="42"/>
      <c r="E457" s="42"/>
      <c r="F457" s="42" t="s">
        <v>8364</v>
      </c>
      <c r="G457" s="42" t="s">
        <v>11228</v>
      </c>
      <c r="H457" s="12"/>
      <c r="I457" s="42"/>
      <c r="J457" s="42" t="s">
        <v>3012</v>
      </c>
      <c r="K457" s="14">
        <v>45804</v>
      </c>
      <c r="L457" s="12" t="s">
        <v>8443</v>
      </c>
      <c r="M457" s="44">
        <v>29.8</v>
      </c>
      <c r="N457" s="12">
        <v>1</v>
      </c>
      <c r="O457" s="44">
        <v>29.8</v>
      </c>
      <c r="P457" s="44">
        <v>14.3</v>
      </c>
      <c r="Q457" s="44">
        <v>1</v>
      </c>
      <c r="R457" s="44">
        <v>9.9600000000000009</v>
      </c>
      <c r="S457" s="44">
        <v>0</v>
      </c>
      <c r="T457" s="44">
        <v>0</v>
      </c>
      <c r="U457" s="44">
        <v>4.54</v>
      </c>
      <c r="V457" s="18">
        <v>0</v>
      </c>
      <c r="W457" s="42" t="s">
        <v>34</v>
      </c>
      <c r="X457" s="43"/>
      <c r="Y457" s="43"/>
      <c r="Z457" s="43" t="s">
        <v>8442</v>
      </c>
      <c r="AA457" s="43" t="str">
        <f>VLOOKUP(J457, sku!B:C, 2, FALSE)</f>
        <v>Glazy 500ml</v>
      </c>
      <c r="AB457" s="45" t="str">
        <f>VLOOKUP(J457, sku!B:BM, 64, FALSE)</f>
        <v>Revenda</v>
      </c>
      <c r="AC457" s="45" t="str">
        <f>LEFT(pedidos[[#This Row],[SKU]],3)</f>
        <v>VX2</v>
      </c>
      <c r="AD457" s="36" t="str" cm="1">
        <f t="array" aca="1" ref="AD457" ca="1">IFERROR(
  INDEX(
    montadora[Montadora],
    MATCH(TRUE,LEFT(J933,NÚCARACT(montadora[SKU Parcial]))=montadora[SKU Parcial],0)
  ),
  ""
)</f>
        <v/>
      </c>
    </row>
    <row r="458" spans="1:30" x14ac:dyDescent="0.25">
      <c r="A458" s="42" t="s">
        <v>9326</v>
      </c>
      <c r="B458" s="42">
        <v>23298157751</v>
      </c>
      <c r="C458" s="42"/>
      <c r="D458" s="42"/>
      <c r="E458" s="42"/>
      <c r="F458" s="42" t="s">
        <v>8364</v>
      </c>
      <c r="G458" s="42" t="s">
        <v>11228</v>
      </c>
      <c r="H458" s="12"/>
      <c r="I458" s="42"/>
      <c r="J458" s="42" t="s">
        <v>3012</v>
      </c>
      <c r="K458" s="14">
        <v>45801</v>
      </c>
      <c r="L458" s="12" t="s">
        <v>8443</v>
      </c>
      <c r="M458" s="44">
        <v>29.8</v>
      </c>
      <c r="N458" s="12">
        <v>1</v>
      </c>
      <c r="O458" s="44">
        <v>29.8</v>
      </c>
      <c r="P458" s="44">
        <v>14.3</v>
      </c>
      <c r="Q458" s="44">
        <v>1</v>
      </c>
      <c r="R458" s="44">
        <v>9.9600000000000009</v>
      </c>
      <c r="S458" s="44">
        <v>0</v>
      </c>
      <c r="T458" s="44">
        <v>0</v>
      </c>
      <c r="U458" s="44">
        <v>4.54</v>
      </c>
      <c r="V458" s="18">
        <v>0</v>
      </c>
      <c r="W458" s="42" t="s">
        <v>34</v>
      </c>
      <c r="X458" s="43"/>
      <c r="Y458" s="43"/>
      <c r="Z458" s="43" t="s">
        <v>8442</v>
      </c>
      <c r="AA458" s="43" t="str">
        <f>VLOOKUP(J458, sku!B:C, 2, FALSE)</f>
        <v>Glazy 500ml</v>
      </c>
      <c r="AB458" s="45" t="str">
        <f>VLOOKUP(J458, sku!B:BM, 64, FALSE)</f>
        <v>Revenda</v>
      </c>
      <c r="AC458" s="45" t="str">
        <f>LEFT(pedidos[[#This Row],[SKU]],3)</f>
        <v>VX2</v>
      </c>
      <c r="AD458" s="36" t="str" cm="1">
        <f t="array" aca="1" ref="AD458" ca="1">IFERROR(
  INDEX(
    montadora[Montadora],
    MATCH(TRUE,LEFT(J934,NÚCARACT(montadora[SKU Parcial]))=montadora[SKU Parcial],0)
  ),
  ""
)</f>
        <v/>
      </c>
    </row>
    <row r="459" spans="1:30" x14ac:dyDescent="0.25">
      <c r="A459" s="42" t="s">
        <v>9344</v>
      </c>
      <c r="B459" s="42">
        <v>23298157751</v>
      </c>
      <c r="C459" s="42"/>
      <c r="D459" s="42"/>
      <c r="E459" s="42"/>
      <c r="F459" s="42" t="s">
        <v>8364</v>
      </c>
      <c r="G459" s="42" t="s">
        <v>11228</v>
      </c>
      <c r="H459" s="12"/>
      <c r="I459" s="42"/>
      <c r="J459" s="42" t="s">
        <v>3012</v>
      </c>
      <c r="K459" s="14">
        <v>45800</v>
      </c>
      <c r="L459" s="12" t="s">
        <v>8443</v>
      </c>
      <c r="M459" s="44">
        <v>29.8</v>
      </c>
      <c r="N459" s="12">
        <v>1</v>
      </c>
      <c r="O459" s="44">
        <v>29.8</v>
      </c>
      <c r="P459" s="44">
        <v>14.3</v>
      </c>
      <c r="Q459" s="44">
        <v>1</v>
      </c>
      <c r="R459" s="44">
        <v>9.9600000000000009</v>
      </c>
      <c r="S459" s="44">
        <v>0</v>
      </c>
      <c r="T459" s="44">
        <v>0</v>
      </c>
      <c r="U459" s="44">
        <v>4.54</v>
      </c>
      <c r="V459" s="18">
        <v>0</v>
      </c>
      <c r="W459" s="42" t="s">
        <v>34</v>
      </c>
      <c r="X459" s="43"/>
      <c r="Y459" s="43"/>
      <c r="Z459" s="43" t="s">
        <v>8442</v>
      </c>
      <c r="AA459" s="43" t="str">
        <f>VLOOKUP(J459, sku!B:C, 2, FALSE)</f>
        <v>Glazy 500ml</v>
      </c>
      <c r="AB459" s="45" t="str">
        <f>VLOOKUP(J459, sku!B:BM, 64, FALSE)</f>
        <v>Revenda</v>
      </c>
      <c r="AC459" s="45" t="str">
        <f>LEFT(pedidos[[#This Row],[SKU]],3)</f>
        <v>VX2</v>
      </c>
      <c r="AD459" s="36" t="str" cm="1">
        <f t="array" aca="1" ref="AD459" ca="1">IFERROR(
  INDEX(
    montadora[Montadora],
    MATCH(TRUE,LEFT(J935,NÚCARACT(montadora[SKU Parcial]))=montadora[SKU Parcial],0)
  ),
  ""
)</f>
        <v/>
      </c>
    </row>
    <row r="460" spans="1:30" x14ac:dyDescent="0.25">
      <c r="A460" s="42" t="s">
        <v>9348</v>
      </c>
      <c r="B460" s="42">
        <v>23298157751</v>
      </c>
      <c r="C460" s="42"/>
      <c r="D460" s="42"/>
      <c r="E460" s="42"/>
      <c r="F460" s="42" t="s">
        <v>8364</v>
      </c>
      <c r="G460" s="42" t="s">
        <v>11228</v>
      </c>
      <c r="H460" s="12"/>
      <c r="I460" s="42"/>
      <c r="J460" s="42" t="s">
        <v>3012</v>
      </c>
      <c r="K460" s="14">
        <v>45800</v>
      </c>
      <c r="L460" s="12" t="s">
        <v>8443</v>
      </c>
      <c r="M460" s="44">
        <v>29.8</v>
      </c>
      <c r="N460" s="12">
        <v>1</v>
      </c>
      <c r="O460" s="44">
        <v>29.8</v>
      </c>
      <c r="P460" s="44">
        <v>14.3</v>
      </c>
      <c r="Q460" s="44">
        <v>1</v>
      </c>
      <c r="R460" s="44">
        <v>9.9600000000000009</v>
      </c>
      <c r="S460" s="44">
        <v>0</v>
      </c>
      <c r="T460" s="44">
        <v>0</v>
      </c>
      <c r="U460" s="44">
        <v>4.54</v>
      </c>
      <c r="V460" s="18">
        <v>0</v>
      </c>
      <c r="W460" s="42" t="s">
        <v>34</v>
      </c>
      <c r="X460" s="43"/>
      <c r="Y460" s="43"/>
      <c r="Z460" s="43" t="s">
        <v>8442</v>
      </c>
      <c r="AA460" s="43" t="str">
        <f>VLOOKUP(J460, sku!B:C, 2, FALSE)</f>
        <v>Glazy 500ml</v>
      </c>
      <c r="AB460" s="45" t="str">
        <f>VLOOKUP(J460, sku!B:BM, 64, FALSE)</f>
        <v>Revenda</v>
      </c>
      <c r="AC460" s="45" t="str">
        <f>LEFT(pedidos[[#This Row],[SKU]],3)</f>
        <v>VX2</v>
      </c>
      <c r="AD460" s="36" t="str" cm="1">
        <f t="array" aca="1" ref="AD460" ca="1">IFERROR(
  INDEX(
    montadora[Montadora],
    MATCH(TRUE,LEFT(J936,NÚCARACT(montadora[SKU Parcial]))=montadora[SKU Parcial],0)
  ),
  ""
)</f>
        <v/>
      </c>
    </row>
    <row r="461" spans="1:30" x14ac:dyDescent="0.25">
      <c r="A461" s="42" t="s">
        <v>9349</v>
      </c>
      <c r="B461" s="42">
        <v>23298157751</v>
      </c>
      <c r="C461" s="42"/>
      <c r="D461" s="42"/>
      <c r="E461" s="42"/>
      <c r="F461" s="42" t="s">
        <v>8364</v>
      </c>
      <c r="G461" s="42" t="s">
        <v>11228</v>
      </c>
      <c r="H461" s="12"/>
      <c r="I461" s="42"/>
      <c r="J461" s="42" t="s">
        <v>3012</v>
      </c>
      <c r="K461" s="14">
        <v>45800</v>
      </c>
      <c r="L461" s="12" t="s">
        <v>8443</v>
      </c>
      <c r="M461" s="44">
        <v>29.8</v>
      </c>
      <c r="N461" s="12">
        <v>1</v>
      </c>
      <c r="O461" s="44">
        <v>29.8</v>
      </c>
      <c r="P461" s="44">
        <v>14.3</v>
      </c>
      <c r="Q461" s="44">
        <v>1</v>
      </c>
      <c r="R461" s="44">
        <v>9.9600000000000009</v>
      </c>
      <c r="S461" s="44">
        <v>0</v>
      </c>
      <c r="T461" s="44">
        <v>0</v>
      </c>
      <c r="U461" s="44">
        <v>4.54</v>
      </c>
      <c r="V461" s="18">
        <v>0</v>
      </c>
      <c r="W461" s="42" t="s">
        <v>34</v>
      </c>
      <c r="X461" s="43"/>
      <c r="Y461" s="43"/>
      <c r="Z461" s="43" t="s">
        <v>8442</v>
      </c>
      <c r="AA461" s="43" t="str">
        <f>VLOOKUP(J461, sku!B:C, 2, FALSE)</f>
        <v>Glazy 500ml</v>
      </c>
      <c r="AB461" s="45" t="str">
        <f>VLOOKUP(J461, sku!B:BM, 64, FALSE)</f>
        <v>Revenda</v>
      </c>
      <c r="AC461" s="45" t="str">
        <f>LEFT(pedidos[[#This Row],[SKU]],3)</f>
        <v>VX2</v>
      </c>
      <c r="AD461" s="36" t="str" cm="1">
        <f t="array" aca="1" ref="AD461" ca="1">IFERROR(
  INDEX(
    montadora[Montadora],
    MATCH(TRUE,LEFT(J937,NÚCARACT(montadora[SKU Parcial]))=montadora[SKU Parcial],0)
  ),
  ""
)</f>
        <v/>
      </c>
    </row>
    <row r="462" spans="1:30" x14ac:dyDescent="0.25">
      <c r="A462" s="42" t="s">
        <v>9367</v>
      </c>
      <c r="B462" s="42">
        <v>23298157751</v>
      </c>
      <c r="C462" s="42"/>
      <c r="D462" s="42"/>
      <c r="E462" s="42"/>
      <c r="F462" s="42" t="s">
        <v>8364</v>
      </c>
      <c r="G462" s="42" t="s">
        <v>11228</v>
      </c>
      <c r="H462" s="12"/>
      <c r="I462" s="42"/>
      <c r="J462" s="42" t="s">
        <v>3012</v>
      </c>
      <c r="K462" s="14">
        <v>45799</v>
      </c>
      <c r="L462" s="12" t="s">
        <v>8443</v>
      </c>
      <c r="M462" s="44">
        <v>29.8</v>
      </c>
      <c r="N462" s="12">
        <v>1</v>
      </c>
      <c r="O462" s="44">
        <v>29.8</v>
      </c>
      <c r="P462" s="44">
        <v>14.3</v>
      </c>
      <c r="Q462" s="44">
        <v>1</v>
      </c>
      <c r="R462" s="44">
        <v>9.9600000000000009</v>
      </c>
      <c r="S462" s="44">
        <v>0</v>
      </c>
      <c r="T462" s="44">
        <v>0</v>
      </c>
      <c r="U462" s="44">
        <v>4.54</v>
      </c>
      <c r="V462" s="18">
        <v>0</v>
      </c>
      <c r="W462" s="42" t="s">
        <v>34</v>
      </c>
      <c r="X462" s="43"/>
      <c r="Y462" s="43"/>
      <c r="Z462" s="43" t="s">
        <v>8442</v>
      </c>
      <c r="AA462" s="43" t="str">
        <f>VLOOKUP(J462, sku!B:C, 2, FALSE)</f>
        <v>Glazy 500ml</v>
      </c>
      <c r="AB462" s="45" t="str">
        <f>VLOOKUP(J462, sku!B:BM, 64, FALSE)</f>
        <v>Revenda</v>
      </c>
      <c r="AC462" s="45" t="str">
        <f>LEFT(pedidos[[#This Row],[SKU]],3)</f>
        <v>VX2</v>
      </c>
      <c r="AD462" s="36" t="str" cm="1">
        <f t="array" aca="1" ref="AD462" ca="1">IFERROR(
  INDEX(
    montadora[Montadora],
    MATCH(TRUE,LEFT(#REF!,NÚCARACT(montadora[SKU Parcial]))=montadora[SKU Parcial],0)
  ),
  ""
)</f>
        <v/>
      </c>
    </row>
    <row r="463" spans="1:30" x14ac:dyDescent="0.25">
      <c r="A463" s="42" t="s">
        <v>9368</v>
      </c>
      <c r="B463" s="42">
        <v>23298157751</v>
      </c>
      <c r="C463" s="42"/>
      <c r="D463" s="42"/>
      <c r="E463" s="42"/>
      <c r="F463" s="42" t="s">
        <v>8364</v>
      </c>
      <c r="G463" s="42" t="s">
        <v>11228</v>
      </c>
      <c r="H463" s="12"/>
      <c r="I463" s="42"/>
      <c r="J463" s="42" t="s">
        <v>3012</v>
      </c>
      <c r="K463" s="14">
        <v>45799</v>
      </c>
      <c r="L463" s="12" t="s">
        <v>8443</v>
      </c>
      <c r="M463" s="44">
        <v>29.8</v>
      </c>
      <c r="N463" s="12">
        <v>1</v>
      </c>
      <c r="O463" s="44">
        <v>36.42</v>
      </c>
      <c r="P463" s="44">
        <v>14.3</v>
      </c>
      <c r="Q463" s="44">
        <v>1</v>
      </c>
      <c r="R463" s="44">
        <v>9.9600000000000009</v>
      </c>
      <c r="S463" s="44">
        <v>6.62</v>
      </c>
      <c r="T463" s="44">
        <v>0</v>
      </c>
      <c r="U463" s="44">
        <v>4.54</v>
      </c>
      <c r="V463" s="18">
        <v>0</v>
      </c>
      <c r="W463" s="42" t="s">
        <v>34</v>
      </c>
      <c r="X463" s="43"/>
      <c r="Y463" s="43"/>
      <c r="Z463" s="43" t="s">
        <v>8442</v>
      </c>
      <c r="AA463" s="43" t="str">
        <f>VLOOKUP(J463, sku!B:C, 2, FALSE)</f>
        <v>Glazy 500ml</v>
      </c>
      <c r="AB463" s="45" t="str">
        <f>VLOOKUP(J463, sku!B:BM, 64, FALSE)</f>
        <v>Revenda</v>
      </c>
      <c r="AC463" s="45" t="str">
        <f>LEFT(pedidos[[#This Row],[SKU]],3)</f>
        <v>VX2</v>
      </c>
      <c r="AD463" s="36" t="str" cm="1">
        <f t="array" aca="1" ref="AD463" ca="1">IFERROR(
  INDEX(
    montadora[Montadora],
    MATCH(TRUE,LEFT(#REF!,NÚCARACT(montadora[SKU Parcial]))=montadora[SKU Parcial],0)
  ),
  ""
)</f>
        <v/>
      </c>
    </row>
    <row r="464" spans="1:30" x14ac:dyDescent="0.25">
      <c r="A464" s="42" t="s">
        <v>9372</v>
      </c>
      <c r="B464" s="42">
        <v>23298157751</v>
      </c>
      <c r="C464" s="42"/>
      <c r="D464" s="42"/>
      <c r="E464" s="42"/>
      <c r="F464" s="42" t="s">
        <v>8364</v>
      </c>
      <c r="G464" s="42" t="s">
        <v>11228</v>
      </c>
      <c r="H464" s="12"/>
      <c r="I464" s="42"/>
      <c r="J464" s="42" t="s">
        <v>3012</v>
      </c>
      <c r="K464" s="14">
        <v>45798</v>
      </c>
      <c r="L464" s="12" t="s">
        <v>8443</v>
      </c>
      <c r="M464" s="44">
        <v>29.8</v>
      </c>
      <c r="N464" s="12">
        <v>1</v>
      </c>
      <c r="O464" s="44">
        <v>29.8</v>
      </c>
      <c r="P464" s="44">
        <v>14.3</v>
      </c>
      <c r="Q464" s="44">
        <v>1</v>
      </c>
      <c r="R464" s="44">
        <v>9.9600000000000009</v>
      </c>
      <c r="S464" s="44">
        <v>0</v>
      </c>
      <c r="T464" s="44">
        <v>0</v>
      </c>
      <c r="U464" s="44">
        <v>4.54</v>
      </c>
      <c r="V464" s="18">
        <v>0</v>
      </c>
      <c r="W464" s="42" t="s">
        <v>34</v>
      </c>
      <c r="X464" s="43"/>
      <c r="Y464" s="43"/>
      <c r="Z464" s="43" t="s">
        <v>8442</v>
      </c>
      <c r="AA464" s="43" t="str">
        <f>VLOOKUP(J464, sku!B:C, 2, FALSE)</f>
        <v>Glazy 500ml</v>
      </c>
      <c r="AB464" s="45" t="str">
        <f>VLOOKUP(J464, sku!B:BM, 64, FALSE)</f>
        <v>Revenda</v>
      </c>
      <c r="AC464" s="45" t="str">
        <f>LEFT(pedidos[[#This Row],[SKU]],3)</f>
        <v>VX2</v>
      </c>
      <c r="AD464" s="36" t="str" cm="1">
        <f t="array" aca="1" ref="AD464" ca="1">IFERROR(
  INDEX(
    montadora[Montadora],
    MATCH(TRUE,LEFT(#REF!,NÚCARACT(montadora[SKU Parcial]))=montadora[SKU Parcial],0)
  ),
  ""
)</f>
        <v/>
      </c>
    </row>
    <row r="465" spans="1:30" x14ac:dyDescent="0.25">
      <c r="A465" s="42" t="s">
        <v>9374</v>
      </c>
      <c r="B465" s="42">
        <v>23298157751</v>
      </c>
      <c r="C465" s="42"/>
      <c r="D465" s="42"/>
      <c r="E465" s="42"/>
      <c r="F465" s="42" t="s">
        <v>8364</v>
      </c>
      <c r="G465" s="42" t="s">
        <v>11228</v>
      </c>
      <c r="H465" s="12"/>
      <c r="I465" s="42"/>
      <c r="J465" s="42" t="s">
        <v>3012</v>
      </c>
      <c r="K465" s="14">
        <v>45798</v>
      </c>
      <c r="L465" s="12" t="s">
        <v>8443</v>
      </c>
      <c r="M465" s="44">
        <v>29.8</v>
      </c>
      <c r="N465" s="12">
        <v>1</v>
      </c>
      <c r="O465" s="44">
        <v>29.8</v>
      </c>
      <c r="P465" s="44">
        <v>14.3</v>
      </c>
      <c r="Q465" s="44">
        <v>1</v>
      </c>
      <c r="R465" s="44">
        <v>9.9600000000000009</v>
      </c>
      <c r="S465" s="44">
        <v>0</v>
      </c>
      <c r="T465" s="44">
        <v>0</v>
      </c>
      <c r="U465" s="44">
        <v>4.54</v>
      </c>
      <c r="V465" s="18">
        <v>0</v>
      </c>
      <c r="W465" s="42" t="s">
        <v>34</v>
      </c>
      <c r="X465" s="43"/>
      <c r="Y465" s="43"/>
      <c r="Z465" s="43" t="s">
        <v>8442</v>
      </c>
      <c r="AA465" s="43" t="str">
        <f>VLOOKUP(J465, sku!B:C, 2, FALSE)</f>
        <v>Glazy 500ml</v>
      </c>
      <c r="AB465" s="45" t="str">
        <f>VLOOKUP(J465, sku!B:BM, 64, FALSE)</f>
        <v>Revenda</v>
      </c>
      <c r="AC465" s="45" t="str">
        <f>LEFT(pedidos[[#This Row],[SKU]],3)</f>
        <v>VX2</v>
      </c>
      <c r="AD465" s="36" t="str" cm="1">
        <f t="array" aca="1" ref="AD465" ca="1">IFERROR(
  INDEX(
    montadora[Montadora],
    MATCH(TRUE,LEFT(#REF!,NÚCARACT(montadora[SKU Parcial]))=montadora[SKU Parcial],0)
  ),
  ""
)</f>
        <v/>
      </c>
    </row>
    <row r="466" spans="1:30" x14ac:dyDescent="0.25">
      <c r="A466" s="42" t="s">
        <v>9421</v>
      </c>
      <c r="B466" s="42">
        <v>23298157751</v>
      </c>
      <c r="C466" s="42"/>
      <c r="D466" s="42"/>
      <c r="E466" s="42"/>
      <c r="F466" s="42" t="s">
        <v>8364</v>
      </c>
      <c r="G466" s="42" t="s">
        <v>11228</v>
      </c>
      <c r="H466" s="12"/>
      <c r="I466" s="42"/>
      <c r="J466" s="42" t="s">
        <v>3012</v>
      </c>
      <c r="K466" s="14">
        <v>45796</v>
      </c>
      <c r="L466" s="12" t="s">
        <v>8443</v>
      </c>
      <c r="M466" s="44">
        <v>29.8</v>
      </c>
      <c r="N466" s="12">
        <v>1</v>
      </c>
      <c r="O466" s="44">
        <v>29.8</v>
      </c>
      <c r="P466" s="44">
        <v>14.3</v>
      </c>
      <c r="Q466" s="44">
        <v>1</v>
      </c>
      <c r="R466" s="44">
        <v>9.9600000000000009</v>
      </c>
      <c r="S466" s="44">
        <v>0</v>
      </c>
      <c r="T466" s="44">
        <v>0</v>
      </c>
      <c r="U466" s="44">
        <v>4.54</v>
      </c>
      <c r="V466" s="18">
        <v>0</v>
      </c>
      <c r="W466" s="42" t="s">
        <v>34</v>
      </c>
      <c r="X466" s="43"/>
      <c r="Y466" s="43"/>
      <c r="Z466" s="43" t="s">
        <v>8442</v>
      </c>
      <c r="AA466" s="43" t="str">
        <f>VLOOKUP(J466, sku!B:C, 2, FALSE)</f>
        <v>Glazy 500ml</v>
      </c>
      <c r="AB466" s="45" t="str">
        <f>VLOOKUP(J466, sku!B:BM, 64, FALSE)</f>
        <v>Revenda</v>
      </c>
      <c r="AC466" s="45" t="str">
        <f>LEFT(pedidos[[#This Row],[SKU]],3)</f>
        <v>VX2</v>
      </c>
      <c r="AD466" s="36" t="str" cm="1">
        <f t="array" aca="1" ref="AD466" ca="1">IFERROR(
  INDEX(
    montadora[Montadora],
    MATCH(TRUE,LEFT(#REF!,NÚCARACT(montadora[SKU Parcial]))=montadora[SKU Parcial],0)
  ),
  ""
)</f>
        <v/>
      </c>
    </row>
    <row r="467" spans="1:30" x14ac:dyDescent="0.25">
      <c r="A467" s="42" t="s">
        <v>9427</v>
      </c>
      <c r="B467" s="42">
        <v>23298157751</v>
      </c>
      <c r="C467" s="42"/>
      <c r="D467" s="42"/>
      <c r="E467" s="42"/>
      <c r="F467" s="42" t="s">
        <v>8364</v>
      </c>
      <c r="G467" s="42" t="s">
        <v>11228</v>
      </c>
      <c r="H467" s="12"/>
      <c r="I467" s="42"/>
      <c r="J467" s="42" t="s">
        <v>3012</v>
      </c>
      <c r="K467" s="14">
        <v>45796</v>
      </c>
      <c r="L467" s="12" t="s">
        <v>8443</v>
      </c>
      <c r="M467" s="44">
        <v>29.8</v>
      </c>
      <c r="N467" s="12">
        <v>1</v>
      </c>
      <c r="O467" s="44">
        <v>29.8</v>
      </c>
      <c r="P467" s="44">
        <v>14.3</v>
      </c>
      <c r="Q467" s="44">
        <v>1</v>
      </c>
      <c r="R467" s="44">
        <v>9.9600000000000009</v>
      </c>
      <c r="S467" s="44">
        <v>0</v>
      </c>
      <c r="T467" s="44">
        <v>0</v>
      </c>
      <c r="U467" s="44">
        <v>4.54</v>
      </c>
      <c r="V467" s="18">
        <v>0</v>
      </c>
      <c r="W467" s="42" t="s">
        <v>34</v>
      </c>
      <c r="X467" s="43"/>
      <c r="Y467" s="43"/>
      <c r="Z467" s="43" t="s">
        <v>8442</v>
      </c>
      <c r="AA467" s="43" t="str">
        <f>VLOOKUP(J467, sku!B:C, 2, FALSE)</f>
        <v>Glazy 500ml</v>
      </c>
      <c r="AB467" s="45" t="str">
        <f>VLOOKUP(J467, sku!B:BM, 64, FALSE)</f>
        <v>Revenda</v>
      </c>
      <c r="AC467" s="45" t="str">
        <f>LEFT(pedidos[[#This Row],[SKU]],3)</f>
        <v>VX2</v>
      </c>
      <c r="AD467" s="36" t="str" cm="1">
        <f t="array" aca="1" ref="AD467" ca="1">IFERROR(
  INDEX(
    montadora[Montadora],
    MATCH(TRUE,LEFT(J938,NÚCARACT(montadora[SKU Parcial]))=montadora[SKU Parcial],0)
  ),
  ""
)</f>
        <v/>
      </c>
    </row>
    <row r="468" spans="1:30" x14ac:dyDescent="0.25">
      <c r="A468" s="42" t="s">
        <v>9429</v>
      </c>
      <c r="B468" s="42">
        <v>23298157751</v>
      </c>
      <c r="C468" s="42"/>
      <c r="D468" s="42"/>
      <c r="E468" s="42"/>
      <c r="F468" s="42" t="s">
        <v>8364</v>
      </c>
      <c r="G468" s="42" t="s">
        <v>11228</v>
      </c>
      <c r="H468" s="12"/>
      <c r="I468" s="42"/>
      <c r="J468" s="42" t="s">
        <v>3012</v>
      </c>
      <c r="K468" s="14">
        <v>45796</v>
      </c>
      <c r="L468" s="12" t="s">
        <v>8443</v>
      </c>
      <c r="M468" s="44">
        <v>29.8</v>
      </c>
      <c r="N468" s="12">
        <v>1</v>
      </c>
      <c r="O468" s="44">
        <v>29.8</v>
      </c>
      <c r="P468" s="44">
        <v>14.3</v>
      </c>
      <c r="Q468" s="44">
        <v>1</v>
      </c>
      <c r="R468" s="44">
        <v>9.9600000000000009</v>
      </c>
      <c r="S468" s="44">
        <v>0</v>
      </c>
      <c r="T468" s="44">
        <v>0</v>
      </c>
      <c r="U468" s="44">
        <v>4.54</v>
      </c>
      <c r="V468" s="18">
        <v>0</v>
      </c>
      <c r="W468" s="42" t="s">
        <v>34</v>
      </c>
      <c r="X468" s="43"/>
      <c r="Y468" s="43"/>
      <c r="Z468" s="43" t="s">
        <v>8442</v>
      </c>
      <c r="AA468" s="43" t="str">
        <f>VLOOKUP(J468, sku!B:C, 2, FALSE)</f>
        <v>Glazy 500ml</v>
      </c>
      <c r="AB468" s="45" t="str">
        <f>VLOOKUP(J468, sku!B:BM, 64, FALSE)</f>
        <v>Revenda</v>
      </c>
      <c r="AC468" s="45" t="str">
        <f>LEFT(pedidos[[#This Row],[SKU]],3)</f>
        <v>VX2</v>
      </c>
      <c r="AD468" s="36" t="str" cm="1">
        <f t="array" aca="1" ref="AD468" ca="1">IFERROR(
  INDEX(
    montadora[Montadora],
    MATCH(TRUE,LEFT(J939,NÚCARACT(montadora[SKU Parcial]))=montadora[SKU Parcial],0)
  ),
  ""
)</f>
        <v/>
      </c>
    </row>
    <row r="469" spans="1:30" x14ac:dyDescent="0.25">
      <c r="A469" s="42" t="s">
        <v>9444</v>
      </c>
      <c r="B469" s="42">
        <v>23298157751</v>
      </c>
      <c r="C469" s="42"/>
      <c r="D469" s="42"/>
      <c r="E469" s="42"/>
      <c r="F469" s="42" t="s">
        <v>8364</v>
      </c>
      <c r="G469" s="42" t="s">
        <v>11228</v>
      </c>
      <c r="H469" s="12"/>
      <c r="I469" s="42"/>
      <c r="J469" s="42" t="s">
        <v>3012</v>
      </c>
      <c r="K469" s="14">
        <v>45795</v>
      </c>
      <c r="L469" s="12" t="s">
        <v>8443</v>
      </c>
      <c r="M469" s="44">
        <v>29.8</v>
      </c>
      <c r="N469" s="12">
        <v>1</v>
      </c>
      <c r="O469" s="44">
        <v>29.8</v>
      </c>
      <c r="P469" s="44">
        <v>14.3</v>
      </c>
      <c r="Q469" s="44">
        <v>1</v>
      </c>
      <c r="R469" s="44">
        <v>9.9600000000000009</v>
      </c>
      <c r="S469" s="44">
        <v>0</v>
      </c>
      <c r="T469" s="44">
        <v>0</v>
      </c>
      <c r="U469" s="44">
        <v>4.54</v>
      </c>
      <c r="V469" s="18">
        <v>0</v>
      </c>
      <c r="W469" s="42" t="s">
        <v>34</v>
      </c>
      <c r="X469" s="43"/>
      <c r="Y469" s="43"/>
      <c r="Z469" s="43" t="s">
        <v>8442</v>
      </c>
      <c r="AA469" s="43" t="str">
        <f>VLOOKUP(J469, sku!B:C, 2, FALSE)</f>
        <v>Glazy 500ml</v>
      </c>
      <c r="AB469" s="45" t="str">
        <f>VLOOKUP(J469, sku!B:BM, 64, FALSE)</f>
        <v>Revenda</v>
      </c>
      <c r="AC469" s="45" t="str">
        <f>LEFT(pedidos[[#This Row],[SKU]],3)</f>
        <v>VX2</v>
      </c>
      <c r="AD469" s="36" t="str" cm="1">
        <f t="array" aca="1" ref="AD469" ca="1">IFERROR(
  INDEX(
    montadora[Montadora],
    MATCH(TRUE,LEFT(J940,NÚCARACT(montadora[SKU Parcial]))=montadora[SKU Parcial],0)
  ),
  ""
)</f>
        <v/>
      </c>
    </row>
    <row r="470" spans="1:30" x14ac:dyDescent="0.25">
      <c r="A470" s="42" t="s">
        <v>9445</v>
      </c>
      <c r="B470" s="42">
        <v>23298157751</v>
      </c>
      <c r="C470" s="42"/>
      <c r="D470" s="42"/>
      <c r="E470" s="42"/>
      <c r="F470" s="42" t="s">
        <v>8364</v>
      </c>
      <c r="G470" s="42" t="s">
        <v>11228</v>
      </c>
      <c r="H470" s="12"/>
      <c r="I470" s="42"/>
      <c r="J470" s="42" t="s">
        <v>3012</v>
      </c>
      <c r="K470" s="14">
        <v>45795</v>
      </c>
      <c r="L470" s="12" t="s">
        <v>8443</v>
      </c>
      <c r="M470" s="44">
        <v>29.8</v>
      </c>
      <c r="N470" s="12">
        <v>1</v>
      </c>
      <c r="O470" s="44">
        <v>29.8</v>
      </c>
      <c r="P470" s="44">
        <v>14.3</v>
      </c>
      <c r="Q470" s="44">
        <v>1</v>
      </c>
      <c r="R470" s="44">
        <v>9.9600000000000009</v>
      </c>
      <c r="S470" s="44">
        <v>0</v>
      </c>
      <c r="T470" s="44">
        <v>0</v>
      </c>
      <c r="U470" s="44">
        <v>4.54</v>
      </c>
      <c r="V470" s="18">
        <v>0</v>
      </c>
      <c r="W470" s="42" t="s">
        <v>34</v>
      </c>
      <c r="X470" s="43"/>
      <c r="Y470" s="43"/>
      <c r="Z470" s="43" t="s">
        <v>8442</v>
      </c>
      <c r="AA470" s="43" t="str">
        <f>VLOOKUP(J470, sku!B:C, 2, FALSE)</f>
        <v>Glazy 500ml</v>
      </c>
      <c r="AB470" s="45" t="str">
        <f>VLOOKUP(J470, sku!B:BM, 64, FALSE)</f>
        <v>Revenda</v>
      </c>
      <c r="AC470" s="45" t="str">
        <f>LEFT(pedidos[[#This Row],[SKU]],3)</f>
        <v>VX2</v>
      </c>
      <c r="AD470" s="36" t="str" cm="1">
        <f t="array" aca="1" ref="AD470" ca="1">IFERROR(
  INDEX(
    montadora[Montadora],
    MATCH(TRUE,LEFT(J941,NÚCARACT(montadora[SKU Parcial]))=montadora[SKU Parcial],0)
  ),
  ""
)</f>
        <v/>
      </c>
    </row>
    <row r="471" spans="1:30" x14ac:dyDescent="0.25">
      <c r="A471" s="42" t="s">
        <v>10472</v>
      </c>
      <c r="B471" s="42"/>
      <c r="C471" s="42"/>
      <c r="D471" s="42"/>
      <c r="E471" s="42">
        <v>19799592483</v>
      </c>
      <c r="F471" s="42" t="s">
        <v>8363</v>
      </c>
      <c r="G471" s="42" t="s">
        <v>11228</v>
      </c>
      <c r="H471" s="12"/>
      <c r="I471" s="42"/>
      <c r="J471" s="42" t="s">
        <v>8425</v>
      </c>
      <c r="K471" s="14">
        <v>45823</v>
      </c>
      <c r="L471" s="12" t="s">
        <v>8443</v>
      </c>
      <c r="M471" s="44">
        <v>30.8</v>
      </c>
      <c r="N471" s="12">
        <v>1</v>
      </c>
      <c r="O471" s="44">
        <v>30.8</v>
      </c>
      <c r="P471" s="44">
        <v>14.46</v>
      </c>
      <c r="Q471" s="44">
        <v>1.1499999999999999</v>
      </c>
      <c r="R471" s="44">
        <v>10.16</v>
      </c>
      <c r="S471" s="44">
        <v>0</v>
      </c>
      <c r="T471" s="44">
        <v>0</v>
      </c>
      <c r="U471" s="44">
        <v>5.03</v>
      </c>
      <c r="V471" s="18">
        <v>0.16339999999999999</v>
      </c>
      <c r="W471" s="42" t="s">
        <v>34</v>
      </c>
      <c r="X471" s="43"/>
      <c r="Y471" s="43"/>
      <c r="Z471" s="43" t="s">
        <v>8442</v>
      </c>
      <c r="AA471" s="43" t="str">
        <f>VLOOKUP(J471, sku!B:C, 2, FALSE)</f>
        <v>Darker 500ml</v>
      </c>
      <c r="AB471" s="45" t="str">
        <f>VLOOKUP(J471, sku!B:BM, 64, FALSE)</f>
        <v>Revenda</v>
      </c>
      <c r="AC471" s="45" t="str">
        <f>LEFT(pedidos[[#This Row],[SKU]],3)</f>
        <v>VX2</v>
      </c>
      <c r="AD471" s="36" t="str" cm="1">
        <f t="array" aca="1" ref="AD471" ca="1">IFERROR(
  INDEX(
    montadora[Montadora],
    MATCH(TRUE,LEFT(J946,NÚCARACT(montadora[SKU Parcial]))=montadora[SKU Parcial],0)
  ),
  ""
)</f>
        <v/>
      </c>
    </row>
    <row r="472" spans="1:30" x14ac:dyDescent="0.25">
      <c r="A472" s="42" t="s">
        <v>10491</v>
      </c>
      <c r="B472" s="42"/>
      <c r="C472" s="42"/>
      <c r="D472" s="42"/>
      <c r="E472" s="42">
        <v>19799592483</v>
      </c>
      <c r="F472" s="42" t="s">
        <v>8363</v>
      </c>
      <c r="G472" s="42" t="s">
        <v>11228</v>
      </c>
      <c r="H472" s="12"/>
      <c r="I472" s="42"/>
      <c r="J472" s="42" t="s">
        <v>8425</v>
      </c>
      <c r="K472" s="14">
        <v>45821</v>
      </c>
      <c r="L472" s="12" t="s">
        <v>8443</v>
      </c>
      <c r="M472" s="44">
        <v>30.8</v>
      </c>
      <c r="N472" s="12">
        <v>1</v>
      </c>
      <c r="O472" s="44">
        <v>30.8</v>
      </c>
      <c r="P472" s="44">
        <v>14.46</v>
      </c>
      <c r="Q472" s="44">
        <v>1.1499999999999999</v>
      </c>
      <c r="R472" s="44">
        <v>10.16</v>
      </c>
      <c r="S472" s="44">
        <v>0</v>
      </c>
      <c r="T472" s="44">
        <v>0</v>
      </c>
      <c r="U472" s="44">
        <v>5.03</v>
      </c>
      <c r="V472" s="18">
        <v>0.16339999999999999</v>
      </c>
      <c r="W472" s="42" t="s">
        <v>34</v>
      </c>
      <c r="X472" s="43"/>
      <c r="Y472" s="43"/>
      <c r="Z472" s="43" t="s">
        <v>8442</v>
      </c>
      <c r="AA472" s="43" t="str">
        <f>VLOOKUP(J472, sku!B:C, 2, FALSE)</f>
        <v>Darker 500ml</v>
      </c>
      <c r="AB472" s="45" t="str">
        <f>VLOOKUP(J472, sku!B:BM, 64, FALSE)</f>
        <v>Revenda</v>
      </c>
      <c r="AC472" s="45" t="str">
        <f>LEFT(pedidos[[#This Row],[SKU]],3)</f>
        <v>VX2</v>
      </c>
      <c r="AD472" s="36" t="str" cm="1">
        <f t="array" aca="1" ref="AD472" ca="1">IFERROR(
  INDEX(
    montadora[Montadora],
    MATCH(TRUE,LEFT(J947,NÚCARACT(montadora[SKU Parcial]))=montadora[SKU Parcial],0)
  ),
  ""
)</f>
        <v/>
      </c>
    </row>
    <row r="473" spans="1:30" x14ac:dyDescent="0.25">
      <c r="A473" s="42" t="s">
        <v>10504</v>
      </c>
      <c r="B473" s="42"/>
      <c r="C473" s="42"/>
      <c r="D473" s="42"/>
      <c r="E473" s="42">
        <v>19799592483</v>
      </c>
      <c r="F473" s="42" t="s">
        <v>8363</v>
      </c>
      <c r="G473" s="42" t="s">
        <v>11228</v>
      </c>
      <c r="H473" s="12"/>
      <c r="I473" s="42"/>
      <c r="J473" s="42" t="s">
        <v>8425</v>
      </c>
      <c r="K473" s="14">
        <v>45821</v>
      </c>
      <c r="L473" s="12" t="s">
        <v>8443</v>
      </c>
      <c r="M473" s="44">
        <v>30.8</v>
      </c>
      <c r="N473" s="12">
        <v>1</v>
      </c>
      <c r="O473" s="44">
        <v>30.8</v>
      </c>
      <c r="P473" s="44">
        <v>14.46</v>
      </c>
      <c r="Q473" s="44">
        <v>1.1499999999999999</v>
      </c>
      <c r="R473" s="44">
        <v>10.16</v>
      </c>
      <c r="S473" s="44">
        <v>0</v>
      </c>
      <c r="T473" s="44">
        <v>0</v>
      </c>
      <c r="U473" s="44">
        <v>5.03</v>
      </c>
      <c r="V473" s="18">
        <v>0.16339999999999999</v>
      </c>
      <c r="W473" s="42" t="s">
        <v>34</v>
      </c>
      <c r="X473" s="43"/>
      <c r="Y473" s="43"/>
      <c r="Z473" s="43" t="s">
        <v>8442</v>
      </c>
      <c r="AA473" s="43" t="str">
        <f>VLOOKUP(J473, sku!B:C, 2, FALSE)</f>
        <v>Darker 500ml</v>
      </c>
      <c r="AB473" s="45" t="str">
        <f>VLOOKUP(J473, sku!B:BM, 64, FALSE)</f>
        <v>Revenda</v>
      </c>
      <c r="AC473" s="45" t="str">
        <f>LEFT(pedidos[[#This Row],[SKU]],3)</f>
        <v>VX2</v>
      </c>
      <c r="AD473" s="36" t="str" cm="1">
        <f t="array" aca="1" ref="AD473" ca="1">IFERROR(
  INDEX(
    montadora[Montadora],
    MATCH(TRUE,LEFT(J948,NÚCARACT(montadora[SKU Parcial]))=montadora[SKU Parcial],0)
  ),
  ""
)</f>
        <v/>
      </c>
    </row>
    <row r="474" spans="1:30" x14ac:dyDescent="0.25">
      <c r="A474" s="42" t="s">
        <v>9921</v>
      </c>
      <c r="B474" s="42">
        <v>19799592483</v>
      </c>
      <c r="C474" s="42"/>
      <c r="D474" s="42"/>
      <c r="E474" s="42"/>
      <c r="F474" s="42" t="s">
        <v>8363</v>
      </c>
      <c r="G474" s="42" t="s">
        <v>11228</v>
      </c>
      <c r="H474" s="12"/>
      <c r="I474" s="42"/>
      <c r="J474" s="42" t="s">
        <v>8425</v>
      </c>
      <c r="K474" s="14">
        <v>45782</v>
      </c>
      <c r="L474" s="12" t="s">
        <v>8443</v>
      </c>
      <c r="M474" s="44">
        <v>28.8</v>
      </c>
      <c r="N474" s="12">
        <v>1</v>
      </c>
      <c r="O474" s="44">
        <v>28.8</v>
      </c>
      <c r="P474" s="44">
        <v>14.46</v>
      </c>
      <c r="Q474" s="44">
        <v>0.97</v>
      </c>
      <c r="R474" s="44">
        <v>9.76</v>
      </c>
      <c r="S474" s="44">
        <v>0</v>
      </c>
      <c r="T474" s="44">
        <v>0</v>
      </c>
      <c r="U474" s="44">
        <v>3.61</v>
      </c>
      <c r="V474" s="18">
        <v>0.12330000000000001</v>
      </c>
      <c r="W474" s="42" t="s">
        <v>34</v>
      </c>
      <c r="X474" s="43"/>
      <c r="Y474" s="43"/>
      <c r="Z474" s="43" t="s">
        <v>8442</v>
      </c>
      <c r="AA474" s="43" t="str">
        <f>VLOOKUP(J474, sku!B:C, 2, FALSE)</f>
        <v>Darker 500ml</v>
      </c>
      <c r="AB474" s="45" t="str">
        <f>VLOOKUP(J474, sku!B:BM, 64, FALSE)</f>
        <v>Revenda</v>
      </c>
      <c r="AC474" s="45" t="str">
        <f>LEFT(pedidos[[#This Row],[SKU]],3)</f>
        <v>VX2</v>
      </c>
      <c r="AD474" s="36" t="str" cm="1">
        <f t="array" aca="1" ref="AD474" ca="1">IFERROR(
  INDEX(
    montadora[Montadora],
    MATCH(TRUE,LEFT(J949,NÚCARACT(montadora[SKU Parcial]))=montadora[SKU Parcial],0)
  ),
  ""
)</f>
        <v/>
      </c>
    </row>
    <row r="475" spans="1:30" x14ac:dyDescent="0.25">
      <c r="A475" s="42" t="s">
        <v>10033</v>
      </c>
      <c r="B475" s="42">
        <v>19799592483</v>
      </c>
      <c r="C475" s="42"/>
      <c r="D475" s="42"/>
      <c r="E475" s="42"/>
      <c r="F475" s="42" t="s">
        <v>8363</v>
      </c>
      <c r="G475" s="42" t="s">
        <v>11228</v>
      </c>
      <c r="H475" s="12"/>
      <c r="I475" s="42"/>
      <c r="J475" s="42" t="s">
        <v>8425</v>
      </c>
      <c r="K475" s="14">
        <v>45779</v>
      </c>
      <c r="L475" s="12" t="s">
        <v>8443</v>
      </c>
      <c r="M475" s="44">
        <v>28.8</v>
      </c>
      <c r="N475" s="12">
        <v>1</v>
      </c>
      <c r="O475" s="44">
        <v>28.8</v>
      </c>
      <c r="P475" s="44">
        <v>14.46</v>
      </c>
      <c r="Q475" s="44">
        <v>0.97</v>
      </c>
      <c r="R475" s="44">
        <v>9.7100000000000009</v>
      </c>
      <c r="S475" s="44">
        <v>0</v>
      </c>
      <c r="T475" s="44">
        <v>0</v>
      </c>
      <c r="U475" s="44">
        <v>3.37</v>
      </c>
      <c r="V475" s="18">
        <v>0.11700000000000001</v>
      </c>
      <c r="W475" s="42" t="s">
        <v>34</v>
      </c>
      <c r="X475" s="43"/>
      <c r="Y475" s="43"/>
      <c r="Z475" s="43" t="s">
        <v>8442</v>
      </c>
      <c r="AA475" s="43" t="str">
        <f>VLOOKUP(J475, sku!B:C, 2, FALSE)</f>
        <v>Darker 500ml</v>
      </c>
      <c r="AB475" s="45" t="str">
        <f>VLOOKUP(J475, sku!B:BM, 64, FALSE)</f>
        <v>Revenda</v>
      </c>
      <c r="AC475" s="45" t="str">
        <f>LEFT(pedidos[[#This Row],[SKU]],3)</f>
        <v>VX2</v>
      </c>
      <c r="AD475" s="36" t="str" cm="1">
        <f t="array" aca="1" ref="AD475" ca="1">IFERROR(
  INDEX(
    montadora[Montadora],
    MATCH(TRUE,LEFT(J950,NÚCARACT(montadora[SKU Parcial]))=montadora[SKU Parcial],0)
  ),
  ""
)</f>
        <v/>
      </c>
    </row>
    <row r="476" spans="1:30" x14ac:dyDescent="0.25">
      <c r="A476" s="42" t="s">
        <v>10051</v>
      </c>
      <c r="B476" s="42">
        <v>19799592483</v>
      </c>
      <c r="C476" s="42"/>
      <c r="D476" s="42"/>
      <c r="E476" s="42"/>
      <c r="F476" s="42" t="s">
        <v>8363</v>
      </c>
      <c r="G476" s="42" t="s">
        <v>11228</v>
      </c>
      <c r="H476" s="12"/>
      <c r="I476" s="42"/>
      <c r="J476" s="42" t="s">
        <v>8425</v>
      </c>
      <c r="K476" s="14">
        <v>45778</v>
      </c>
      <c r="L476" s="12" t="s">
        <v>8443</v>
      </c>
      <c r="M476" s="44">
        <v>28.8</v>
      </c>
      <c r="N476" s="12">
        <v>1</v>
      </c>
      <c r="O476" s="44">
        <v>28.8</v>
      </c>
      <c r="P476" s="44">
        <v>14.46</v>
      </c>
      <c r="Q476" s="44">
        <v>0.97</v>
      </c>
      <c r="R476" s="44">
        <v>9.7100000000000009</v>
      </c>
      <c r="S476" s="44">
        <v>0</v>
      </c>
      <c r="T476" s="44">
        <v>0</v>
      </c>
      <c r="U476" s="44">
        <v>3.37</v>
      </c>
      <c r="V476" s="18">
        <v>0.11700000000000001</v>
      </c>
      <c r="W476" s="42" t="s">
        <v>34</v>
      </c>
      <c r="X476" s="43"/>
      <c r="Y476" s="43"/>
      <c r="Z476" s="43" t="s">
        <v>8442</v>
      </c>
      <c r="AA476" s="43" t="str">
        <f>VLOOKUP(J476, sku!B:C, 2, FALSE)</f>
        <v>Darker 500ml</v>
      </c>
      <c r="AB476" s="45" t="str">
        <f>VLOOKUP(J476, sku!B:BM, 64, FALSE)</f>
        <v>Revenda</v>
      </c>
      <c r="AC476" s="45" t="str">
        <f>LEFT(pedidos[[#This Row],[SKU]],3)</f>
        <v>VX2</v>
      </c>
      <c r="AD476" s="36" t="str" cm="1">
        <f t="array" aca="1" ref="AD476" ca="1">IFERROR(
  INDEX(
    montadora[Montadora],
    MATCH(TRUE,LEFT(J951,NÚCARACT(montadora[SKU Parcial]))=montadora[SKU Parcial],0)
  ),
  ""
)</f>
        <v/>
      </c>
    </row>
    <row r="477" spans="1:30" x14ac:dyDescent="0.25">
      <c r="A477" s="42" t="s">
        <v>8887</v>
      </c>
      <c r="B477" s="42"/>
      <c r="C477" s="42"/>
      <c r="D477" s="42"/>
      <c r="E477" s="42">
        <v>23593546864</v>
      </c>
      <c r="F477" s="42" t="s">
        <v>8363</v>
      </c>
      <c r="G477" s="42" t="s">
        <v>11227</v>
      </c>
      <c r="H477" s="12"/>
      <c r="I477" s="42"/>
      <c r="J477" s="42" t="s">
        <v>8425</v>
      </c>
      <c r="K477" s="14">
        <v>45804</v>
      </c>
      <c r="L477" s="12" t="s">
        <v>8443</v>
      </c>
      <c r="M477" s="44">
        <v>29.8</v>
      </c>
      <c r="N477" s="12">
        <v>1</v>
      </c>
      <c r="O477" s="44">
        <v>29.8</v>
      </c>
      <c r="P477" s="44">
        <v>14.46</v>
      </c>
      <c r="Q477" s="44">
        <v>2.27</v>
      </c>
      <c r="R477" s="44">
        <v>10.56</v>
      </c>
      <c r="S477" s="44">
        <v>0</v>
      </c>
      <c r="T477" s="44">
        <v>0</v>
      </c>
      <c r="U477" s="44">
        <v>2.5099999999999998</v>
      </c>
      <c r="V477" s="18">
        <v>8.43E-2</v>
      </c>
      <c r="W477" s="42" t="s">
        <v>34</v>
      </c>
      <c r="X477" s="43"/>
      <c r="Y477" s="43"/>
      <c r="Z477" s="43" t="s">
        <v>8442</v>
      </c>
      <c r="AA477" s="43" t="str">
        <f>VLOOKUP(J477, sku!B:C, 2, FALSE)</f>
        <v>Darker 500ml</v>
      </c>
      <c r="AB477" s="45" t="str">
        <f>VLOOKUP(J477, sku!B:BM, 64, FALSE)</f>
        <v>Revenda</v>
      </c>
      <c r="AC477" s="45" t="str">
        <f>LEFT(pedidos[[#This Row],[SKU]],3)</f>
        <v>VX2</v>
      </c>
      <c r="AD477" s="36" t="str" cm="1">
        <f t="array" aca="1" ref="AD477" ca="1">IFERROR(
  INDEX(
    montadora[Montadora],
    MATCH(TRUE,LEFT(J957,NÚCARACT(montadora[SKU Parcial]))=montadora[SKU Parcial],0)
  ),
  ""
)</f>
        <v/>
      </c>
    </row>
    <row r="478" spans="1:30" x14ac:dyDescent="0.25">
      <c r="A478" s="42" t="s">
        <v>8888</v>
      </c>
      <c r="B478" s="42"/>
      <c r="C478" s="42"/>
      <c r="D478" s="42"/>
      <c r="E478" s="42">
        <v>23593546864</v>
      </c>
      <c r="F478" s="42" t="s">
        <v>8363</v>
      </c>
      <c r="G478" s="42" t="s">
        <v>11227</v>
      </c>
      <c r="H478" s="12"/>
      <c r="I478" s="42"/>
      <c r="J478" s="42" t="s">
        <v>8425</v>
      </c>
      <c r="K478" s="14">
        <v>45796</v>
      </c>
      <c r="L478" s="12" t="s">
        <v>8443</v>
      </c>
      <c r="M478" s="44">
        <v>29.8</v>
      </c>
      <c r="N478" s="12">
        <v>1</v>
      </c>
      <c r="O478" s="44">
        <v>29.8</v>
      </c>
      <c r="P478" s="44">
        <v>14.46</v>
      </c>
      <c r="Q478" s="44">
        <v>2.27</v>
      </c>
      <c r="R478" s="44">
        <v>10.56</v>
      </c>
      <c r="S478" s="44">
        <v>0</v>
      </c>
      <c r="T478" s="44">
        <v>0</v>
      </c>
      <c r="U478" s="44">
        <v>2.5099999999999998</v>
      </c>
      <c r="V478" s="18">
        <v>8.43E-2</v>
      </c>
      <c r="W478" s="42" t="s">
        <v>34</v>
      </c>
      <c r="X478" s="43"/>
      <c r="Y478" s="43"/>
      <c r="Z478" s="43" t="s">
        <v>8442</v>
      </c>
      <c r="AA478" s="43" t="str">
        <f>VLOOKUP(J478, sku!B:C, 2, FALSE)</f>
        <v>Darker 500ml</v>
      </c>
      <c r="AB478" s="45" t="str">
        <f>VLOOKUP(J478, sku!B:BM, 64, FALSE)</f>
        <v>Revenda</v>
      </c>
      <c r="AC478" s="45" t="str">
        <f>LEFT(pedidos[[#This Row],[SKU]],3)</f>
        <v>VX2</v>
      </c>
      <c r="AD478" s="36" t="str" cm="1">
        <f t="array" aca="1" ref="AD478" ca="1">IFERROR(
  INDEX(
    montadora[Montadora],
    MATCH(TRUE,LEFT(J958,NÚCARACT(montadora[SKU Parcial]))=montadora[SKU Parcial],0)
  ),
  ""
)</f>
        <v/>
      </c>
    </row>
    <row r="479" spans="1:30" x14ac:dyDescent="0.25">
      <c r="A479" s="42" t="s">
        <v>8069</v>
      </c>
      <c r="B479" s="42"/>
      <c r="C479" s="42"/>
      <c r="D479" s="42"/>
      <c r="E479" s="42">
        <v>23593546864</v>
      </c>
      <c r="F479" s="42" t="s">
        <v>8363</v>
      </c>
      <c r="G479" s="42" t="s">
        <v>11227</v>
      </c>
      <c r="H479" s="12"/>
      <c r="I479" s="42"/>
      <c r="J479" s="42" t="s">
        <v>8425</v>
      </c>
      <c r="K479" s="14">
        <v>45813</v>
      </c>
      <c r="L479" s="12" t="s">
        <v>8443</v>
      </c>
      <c r="M479" s="44">
        <v>29.8</v>
      </c>
      <c r="N479" s="12">
        <v>1</v>
      </c>
      <c r="O479" s="44">
        <v>29.8</v>
      </c>
      <c r="P479" s="44">
        <v>14.46</v>
      </c>
      <c r="Q479" s="44">
        <v>2.4500000000000002</v>
      </c>
      <c r="R479" s="44">
        <v>10.56</v>
      </c>
      <c r="S479" s="44">
        <v>0</v>
      </c>
      <c r="T479" s="44">
        <v>0</v>
      </c>
      <c r="U479" s="44">
        <v>2.33</v>
      </c>
      <c r="V479" s="18">
        <v>7.8100000000000003E-2</v>
      </c>
      <c r="W479" s="42" t="s">
        <v>34</v>
      </c>
      <c r="X479" s="43"/>
      <c r="Y479" s="43"/>
      <c r="Z479" s="43" t="s">
        <v>8442</v>
      </c>
      <c r="AA479" s="43" t="str">
        <f>VLOOKUP(J479, sku!B:C, 2, FALSE)</f>
        <v>Darker 500ml</v>
      </c>
      <c r="AB479" s="45" t="str">
        <f>VLOOKUP(J479, sku!B:BM, 64, FALSE)</f>
        <v>Revenda</v>
      </c>
      <c r="AC479" s="45" t="str">
        <f>LEFT(pedidos[[#This Row],[SKU]],3)</f>
        <v>VX2</v>
      </c>
      <c r="AD479" s="36" t="str" cm="1">
        <f t="array" aca="1" ref="AD479" ca="1">IFERROR(
  INDEX(
    montadora[Montadora],
    MATCH(TRUE,LEFT(#REF!,NÚCARACT(montadora[SKU Parcial]))=montadora[SKU Parcial],0)
  ),
  ""
)</f>
        <v/>
      </c>
    </row>
    <row r="480" spans="1:30" x14ac:dyDescent="0.25">
      <c r="A480" s="42" t="s">
        <v>8070</v>
      </c>
      <c r="B480" s="42"/>
      <c r="C480" s="42"/>
      <c r="D480" s="42"/>
      <c r="E480" s="42">
        <v>23593546864</v>
      </c>
      <c r="F480" s="42" t="s">
        <v>8363</v>
      </c>
      <c r="G480" s="42" t="s">
        <v>11227</v>
      </c>
      <c r="H480" s="12"/>
      <c r="I480" s="42"/>
      <c r="J480" s="42" t="s">
        <v>8425</v>
      </c>
      <c r="K480" s="14">
        <v>45812</v>
      </c>
      <c r="L480" s="12" t="s">
        <v>8443</v>
      </c>
      <c r="M480" s="44">
        <v>29.8</v>
      </c>
      <c r="N480" s="12">
        <v>1</v>
      </c>
      <c r="O480" s="44">
        <v>29.8</v>
      </c>
      <c r="P480" s="44">
        <v>14.46</v>
      </c>
      <c r="Q480" s="44">
        <v>2.4500000000000002</v>
      </c>
      <c r="R480" s="44">
        <v>10.56</v>
      </c>
      <c r="S480" s="44">
        <v>0</v>
      </c>
      <c r="T480" s="44">
        <v>0</v>
      </c>
      <c r="U480" s="44">
        <v>2.33</v>
      </c>
      <c r="V480" s="18">
        <v>7.8100000000000003E-2</v>
      </c>
      <c r="W480" s="42" t="s">
        <v>34</v>
      </c>
      <c r="X480" s="43"/>
      <c r="Y480" s="43"/>
      <c r="Z480" s="43" t="s">
        <v>8442</v>
      </c>
      <c r="AA480" s="43" t="str">
        <f>VLOOKUP(J480, sku!B:C, 2, FALSE)</f>
        <v>Darker 500ml</v>
      </c>
      <c r="AB480" s="45" t="str">
        <f>VLOOKUP(J480, sku!B:BM, 64, FALSE)</f>
        <v>Revenda</v>
      </c>
      <c r="AC480" s="45" t="str">
        <f>LEFT(pedidos[[#This Row],[SKU]],3)</f>
        <v>VX2</v>
      </c>
      <c r="AD480" s="36" t="str" cm="1">
        <f t="array" aca="1" ref="AD480" ca="1">IFERROR(
  INDEX(
    montadora[Montadora],
    MATCH(TRUE,LEFT(#REF!,NÚCARACT(montadora[SKU Parcial]))=montadora[SKU Parcial],0)
  ),
  ""
)</f>
        <v/>
      </c>
    </row>
    <row r="481" spans="1:30" x14ac:dyDescent="0.25">
      <c r="A481" s="42" t="s">
        <v>9300</v>
      </c>
      <c r="B481" s="42">
        <v>19799592483</v>
      </c>
      <c r="C481" s="42"/>
      <c r="D481" s="42"/>
      <c r="E481" s="42"/>
      <c r="F481" s="42" t="s">
        <v>8363</v>
      </c>
      <c r="G481" s="42" t="s">
        <v>11228</v>
      </c>
      <c r="H481" s="12"/>
      <c r="I481" s="42"/>
      <c r="J481" s="42" t="s">
        <v>8425</v>
      </c>
      <c r="K481" s="14">
        <v>45803</v>
      </c>
      <c r="L481" s="12" t="s">
        <v>8443</v>
      </c>
      <c r="M481" s="44">
        <v>30.8</v>
      </c>
      <c r="N481" s="12">
        <v>1</v>
      </c>
      <c r="O481" s="44">
        <v>30.8</v>
      </c>
      <c r="P481" s="44">
        <v>14.46</v>
      </c>
      <c r="Q481" s="44">
        <v>1.04</v>
      </c>
      <c r="R481" s="44">
        <v>10.16</v>
      </c>
      <c r="S481" s="44">
        <v>0</v>
      </c>
      <c r="T481" s="44">
        <v>0</v>
      </c>
      <c r="U481" s="44">
        <v>5.14</v>
      </c>
      <c r="V481" s="18">
        <v>0</v>
      </c>
      <c r="W481" s="42" t="s">
        <v>34</v>
      </c>
      <c r="X481" s="43"/>
      <c r="Y481" s="43"/>
      <c r="Z481" s="43" t="s">
        <v>8442</v>
      </c>
      <c r="AA481" s="43" t="str">
        <f>VLOOKUP(J481, sku!B:C, 2, FALSE)</f>
        <v>Darker 500ml</v>
      </c>
      <c r="AB481" s="45" t="str">
        <f>VLOOKUP(J481, sku!B:BM, 64, FALSE)</f>
        <v>Revenda</v>
      </c>
      <c r="AC481" s="45" t="str">
        <f>LEFT(pedidos[[#This Row],[SKU]],3)</f>
        <v>VX2</v>
      </c>
      <c r="AD481" s="36" t="str" cm="1">
        <f t="array" aca="1" ref="AD481" ca="1">IFERROR(
  INDEX(
    montadora[Montadora],
    MATCH(TRUE,LEFT(#REF!,NÚCARACT(montadora[SKU Parcial]))=montadora[SKU Parcial],0)
  ),
  ""
)</f>
        <v/>
      </c>
    </row>
    <row r="482" spans="1:30" x14ac:dyDescent="0.25">
      <c r="A482" s="42" t="s">
        <v>9303</v>
      </c>
      <c r="B482" s="42">
        <v>19799592483</v>
      </c>
      <c r="C482" s="42"/>
      <c r="D482" s="42"/>
      <c r="E482" s="42"/>
      <c r="F482" s="42" t="s">
        <v>8363</v>
      </c>
      <c r="G482" s="42" t="s">
        <v>11228</v>
      </c>
      <c r="H482" s="12"/>
      <c r="I482" s="42"/>
      <c r="J482" s="42" t="s">
        <v>8425</v>
      </c>
      <c r="K482" s="14">
        <v>45802</v>
      </c>
      <c r="L482" s="12" t="s">
        <v>8443</v>
      </c>
      <c r="M482" s="44">
        <v>30.8</v>
      </c>
      <c r="N482" s="12">
        <v>1</v>
      </c>
      <c r="O482" s="44">
        <v>30.8</v>
      </c>
      <c r="P482" s="44">
        <v>14.46</v>
      </c>
      <c r="Q482" s="44">
        <v>1.04</v>
      </c>
      <c r="R482" s="44">
        <v>10.16</v>
      </c>
      <c r="S482" s="44">
        <v>0</v>
      </c>
      <c r="T482" s="44">
        <v>0</v>
      </c>
      <c r="U482" s="44">
        <v>5.14</v>
      </c>
      <c r="V482" s="18">
        <v>0</v>
      </c>
      <c r="W482" s="42" t="s">
        <v>34</v>
      </c>
      <c r="X482" s="43"/>
      <c r="Y482" s="43"/>
      <c r="Z482" s="43" t="s">
        <v>8442</v>
      </c>
      <c r="AA482" s="43" t="str">
        <f>VLOOKUP(J482, sku!B:C, 2, FALSE)</f>
        <v>Darker 500ml</v>
      </c>
      <c r="AB482" s="45" t="str">
        <f>VLOOKUP(J482, sku!B:BM, 64, FALSE)</f>
        <v>Revenda</v>
      </c>
      <c r="AC482" s="45" t="str">
        <f>LEFT(pedidos[[#This Row],[SKU]],3)</f>
        <v>VX2</v>
      </c>
      <c r="AD482" s="36" t="str" cm="1">
        <f t="array" aca="1" ref="AD482" ca="1">IFERROR(
  INDEX(
    montadora[Montadora],
    MATCH(TRUE,LEFT(#REF!,NÚCARACT(montadora[SKU Parcial]))=montadora[SKU Parcial],0)
  ),
  ""
)</f>
        <v/>
      </c>
    </row>
    <row r="483" spans="1:30" x14ac:dyDescent="0.25">
      <c r="A483" s="42" t="s">
        <v>9314</v>
      </c>
      <c r="B483" s="42">
        <v>19799592483</v>
      </c>
      <c r="C483" s="42"/>
      <c r="D483" s="42"/>
      <c r="E483" s="42"/>
      <c r="F483" s="42" t="s">
        <v>8363</v>
      </c>
      <c r="G483" s="42" t="s">
        <v>11228</v>
      </c>
      <c r="H483" s="12"/>
      <c r="I483" s="42"/>
      <c r="J483" s="42" t="s">
        <v>8425</v>
      </c>
      <c r="K483" s="14">
        <v>45802</v>
      </c>
      <c r="L483" s="12" t="s">
        <v>8443</v>
      </c>
      <c r="M483" s="44">
        <v>30.8</v>
      </c>
      <c r="N483" s="12">
        <v>1</v>
      </c>
      <c r="O483" s="44">
        <v>30.8</v>
      </c>
      <c r="P483" s="44">
        <v>14.46</v>
      </c>
      <c r="Q483" s="44">
        <v>1.04</v>
      </c>
      <c r="R483" s="44">
        <v>8.3800000000000008</v>
      </c>
      <c r="S483" s="44">
        <v>0</v>
      </c>
      <c r="T483" s="44">
        <v>0</v>
      </c>
      <c r="U483" s="44">
        <v>6.92</v>
      </c>
      <c r="V483" s="18">
        <v>0</v>
      </c>
      <c r="W483" s="42" t="s">
        <v>34</v>
      </c>
      <c r="X483" s="43"/>
      <c r="Y483" s="43"/>
      <c r="Z483" s="43" t="s">
        <v>8442</v>
      </c>
      <c r="AA483" s="43" t="str">
        <f>VLOOKUP(J483, sku!B:C, 2, FALSE)</f>
        <v>Darker 500ml</v>
      </c>
      <c r="AB483" s="45" t="str">
        <f>VLOOKUP(J483, sku!B:BM, 64, FALSE)</f>
        <v>Revenda</v>
      </c>
      <c r="AC483" s="45" t="str">
        <f>LEFT(pedidos[[#This Row],[SKU]],3)</f>
        <v>VX2</v>
      </c>
      <c r="AD483" s="36" t="str" cm="1">
        <f t="array" aca="1" ref="AD483" ca="1">IFERROR(
  INDEX(
    montadora[Montadora],
    MATCH(TRUE,LEFT(#REF!,NÚCARACT(montadora[SKU Parcial]))=montadora[SKU Parcial],0)
  ),
  ""
)</f>
        <v/>
      </c>
    </row>
    <row r="484" spans="1:30" x14ac:dyDescent="0.25">
      <c r="A484" s="42" t="s">
        <v>9415</v>
      </c>
      <c r="B484" s="42">
        <v>19799592483</v>
      </c>
      <c r="C484" s="42"/>
      <c r="D484" s="42"/>
      <c r="E484" s="42"/>
      <c r="F484" s="42" t="s">
        <v>8363</v>
      </c>
      <c r="G484" s="42" t="s">
        <v>11228</v>
      </c>
      <c r="H484" s="12"/>
      <c r="I484" s="42"/>
      <c r="J484" s="42" t="s">
        <v>8425</v>
      </c>
      <c r="K484" s="14">
        <v>45796</v>
      </c>
      <c r="L484" s="12" t="s">
        <v>8443</v>
      </c>
      <c r="M484" s="44">
        <v>30.8</v>
      </c>
      <c r="N484" s="12">
        <v>1</v>
      </c>
      <c r="O484" s="44">
        <v>30.8</v>
      </c>
      <c r="P484" s="44">
        <v>14.46</v>
      </c>
      <c r="Q484" s="44">
        <v>1.04</v>
      </c>
      <c r="R484" s="44">
        <v>10.16</v>
      </c>
      <c r="S484" s="44">
        <v>0</v>
      </c>
      <c r="T484" s="44">
        <v>0</v>
      </c>
      <c r="U484" s="44">
        <v>5.14</v>
      </c>
      <c r="V484" s="18">
        <v>0</v>
      </c>
      <c r="W484" s="42" t="s">
        <v>34</v>
      </c>
      <c r="X484" s="43"/>
      <c r="Y484" s="43"/>
      <c r="Z484" s="43" t="s">
        <v>8442</v>
      </c>
      <c r="AA484" s="43" t="str">
        <f>VLOOKUP(J484, sku!B:C, 2, FALSE)</f>
        <v>Darker 500ml</v>
      </c>
      <c r="AB484" s="45" t="str">
        <f>VLOOKUP(J484, sku!B:BM, 64, FALSE)</f>
        <v>Revenda</v>
      </c>
      <c r="AC484" s="45" t="str">
        <f>LEFT(pedidos[[#This Row],[SKU]],3)</f>
        <v>VX2</v>
      </c>
      <c r="AD484" s="36" t="str" cm="1">
        <f t="array" aca="1" ref="AD484" ca="1">IFERROR(
  INDEX(
    montadora[Montadora],
    MATCH(TRUE,LEFT(J959,NÚCARACT(montadora[SKU Parcial]))=montadora[SKU Parcial],0)
  ),
  ""
)</f>
        <v/>
      </c>
    </row>
    <row r="485" spans="1:30" x14ac:dyDescent="0.25">
      <c r="A485" s="42" t="s">
        <v>9423</v>
      </c>
      <c r="B485" s="42">
        <v>19799592483</v>
      </c>
      <c r="C485" s="42"/>
      <c r="D485" s="42"/>
      <c r="E485" s="42"/>
      <c r="F485" s="42" t="s">
        <v>8363</v>
      </c>
      <c r="G485" s="42" t="s">
        <v>11228</v>
      </c>
      <c r="H485" s="12"/>
      <c r="I485" s="42"/>
      <c r="J485" s="42" t="s">
        <v>8425</v>
      </c>
      <c r="K485" s="14">
        <v>45796</v>
      </c>
      <c r="L485" s="12" t="s">
        <v>8443</v>
      </c>
      <c r="M485" s="44">
        <v>28.8</v>
      </c>
      <c r="N485" s="12">
        <v>1</v>
      </c>
      <c r="O485" s="44">
        <v>32.67</v>
      </c>
      <c r="P485" s="44">
        <v>14.46</v>
      </c>
      <c r="Q485" s="44">
        <v>0.97</v>
      </c>
      <c r="R485" s="44">
        <v>9.76</v>
      </c>
      <c r="S485" s="44">
        <v>3.87</v>
      </c>
      <c r="T485" s="44">
        <v>0</v>
      </c>
      <c r="U485" s="44">
        <v>3.61</v>
      </c>
      <c r="V485" s="18">
        <v>0</v>
      </c>
      <c r="W485" s="42" t="s">
        <v>34</v>
      </c>
      <c r="X485" s="43"/>
      <c r="Y485" s="43"/>
      <c r="Z485" s="43" t="s">
        <v>8442</v>
      </c>
      <c r="AA485" s="43" t="str">
        <f>VLOOKUP(J485, sku!B:C, 2, FALSE)</f>
        <v>Darker 500ml</v>
      </c>
      <c r="AB485" s="45" t="str">
        <f>VLOOKUP(J485, sku!B:BM, 64, FALSE)</f>
        <v>Revenda</v>
      </c>
      <c r="AC485" s="45" t="str">
        <f>LEFT(pedidos[[#This Row],[SKU]],3)</f>
        <v>VX2</v>
      </c>
      <c r="AD485" s="36" t="str" cm="1">
        <f t="array" aca="1" ref="AD485" ca="1">IFERROR(
  INDEX(
    montadora[Montadora],
    MATCH(TRUE,LEFT(J960,NÚCARACT(montadora[SKU Parcial]))=montadora[SKU Parcial],0)
  ),
  ""
)</f>
        <v/>
      </c>
    </row>
    <row r="486" spans="1:30" x14ac:dyDescent="0.25">
      <c r="A486" s="42" t="s">
        <v>9425</v>
      </c>
      <c r="B486" s="42">
        <v>19799592483</v>
      </c>
      <c r="C486" s="42"/>
      <c r="D486" s="42"/>
      <c r="E486" s="42"/>
      <c r="F486" s="42" t="s">
        <v>8363</v>
      </c>
      <c r="G486" s="42" t="s">
        <v>11228</v>
      </c>
      <c r="H486" s="12"/>
      <c r="I486" s="42"/>
      <c r="J486" s="42" t="s">
        <v>8425</v>
      </c>
      <c r="K486" s="14">
        <v>45796</v>
      </c>
      <c r="L486" s="12" t="s">
        <v>8443</v>
      </c>
      <c r="M486" s="44">
        <v>28.8</v>
      </c>
      <c r="N486" s="12">
        <v>1</v>
      </c>
      <c r="O486" s="44">
        <v>28.8</v>
      </c>
      <c r="P486" s="44">
        <v>14.46</v>
      </c>
      <c r="Q486" s="44">
        <v>0.97</v>
      </c>
      <c r="R486" s="44">
        <v>9.76</v>
      </c>
      <c r="S486" s="44">
        <v>0</v>
      </c>
      <c r="T486" s="44">
        <v>0</v>
      </c>
      <c r="U486" s="44">
        <v>3.61</v>
      </c>
      <c r="V486" s="18">
        <v>0</v>
      </c>
      <c r="W486" s="42" t="s">
        <v>34</v>
      </c>
      <c r="X486" s="43"/>
      <c r="Y486" s="43"/>
      <c r="Z486" s="43" t="s">
        <v>8442</v>
      </c>
      <c r="AA486" s="43" t="str">
        <f>VLOOKUP(J486, sku!B:C, 2, FALSE)</f>
        <v>Darker 500ml</v>
      </c>
      <c r="AB486" s="45" t="str">
        <f>VLOOKUP(J486, sku!B:BM, 64, FALSE)</f>
        <v>Revenda</v>
      </c>
      <c r="AC486" s="45" t="str">
        <f>LEFT(pedidos[[#This Row],[SKU]],3)</f>
        <v>VX2</v>
      </c>
      <c r="AD486" s="36" t="str" cm="1">
        <f t="array" aca="1" ref="AD486" ca="1">IFERROR(
  INDEX(
    montadora[Montadora],
    MATCH(TRUE,LEFT(#REF!,NÚCARACT(montadora[SKU Parcial]))=montadora[SKU Parcial],0)
  ),
  ""
)</f>
        <v/>
      </c>
    </row>
    <row r="487" spans="1:30" x14ac:dyDescent="0.25">
      <c r="A487" s="42" t="s">
        <v>9431</v>
      </c>
      <c r="B487" s="42">
        <v>19799592483</v>
      </c>
      <c r="C487" s="42"/>
      <c r="D487" s="42"/>
      <c r="E487" s="42"/>
      <c r="F487" s="42" t="s">
        <v>8363</v>
      </c>
      <c r="G487" s="42" t="s">
        <v>11228</v>
      </c>
      <c r="H487" s="12"/>
      <c r="I487" s="42"/>
      <c r="J487" s="42" t="s">
        <v>8425</v>
      </c>
      <c r="K487" s="14">
        <v>45796</v>
      </c>
      <c r="L487" s="12" t="s">
        <v>8443</v>
      </c>
      <c r="M487" s="44">
        <v>28.8</v>
      </c>
      <c r="N487" s="12">
        <v>1</v>
      </c>
      <c r="O487" s="44">
        <v>28.8</v>
      </c>
      <c r="P487" s="44">
        <v>14.46</v>
      </c>
      <c r="Q487" s="44">
        <v>0.97</v>
      </c>
      <c r="R487" s="44">
        <v>9.76</v>
      </c>
      <c r="S487" s="44">
        <v>0</v>
      </c>
      <c r="T487" s="44">
        <v>0</v>
      </c>
      <c r="U487" s="44">
        <v>3.61</v>
      </c>
      <c r="V487" s="18">
        <v>0</v>
      </c>
      <c r="W487" s="42" t="s">
        <v>34</v>
      </c>
      <c r="X487" s="43"/>
      <c r="Y487" s="43"/>
      <c r="Z487" s="43" t="s">
        <v>8442</v>
      </c>
      <c r="AA487" s="43" t="str">
        <f>VLOOKUP(J487, sku!B:C, 2, FALSE)</f>
        <v>Darker 500ml</v>
      </c>
      <c r="AB487" s="45" t="str">
        <f>VLOOKUP(J487, sku!B:BM, 64, FALSE)</f>
        <v>Revenda</v>
      </c>
      <c r="AC487" s="45" t="str">
        <f>LEFT(pedidos[[#This Row],[SKU]],3)</f>
        <v>VX2</v>
      </c>
      <c r="AD487" s="36" t="str" cm="1">
        <f t="array" aca="1" ref="AD487" ca="1">IFERROR(
  INDEX(
    montadora[Montadora],
    MATCH(TRUE,LEFT(J961,NÚCARACT(montadora[SKU Parcial]))=montadora[SKU Parcial],0)
  ),
  ""
)</f>
        <v/>
      </c>
    </row>
    <row r="488" spans="1:30" x14ac:dyDescent="0.25">
      <c r="A488" s="42" t="s">
        <v>9477</v>
      </c>
      <c r="B488" s="42">
        <v>19799592483</v>
      </c>
      <c r="C488" s="42"/>
      <c r="D488" s="42"/>
      <c r="E488" s="42"/>
      <c r="F488" s="42" t="s">
        <v>8363</v>
      </c>
      <c r="G488" s="42" t="s">
        <v>11228</v>
      </c>
      <c r="H488" s="12"/>
      <c r="I488" s="42"/>
      <c r="J488" s="42" t="s">
        <v>8425</v>
      </c>
      <c r="K488" s="14">
        <v>45794</v>
      </c>
      <c r="L488" s="12" t="s">
        <v>8443</v>
      </c>
      <c r="M488" s="44">
        <v>28.8</v>
      </c>
      <c r="N488" s="12">
        <v>1</v>
      </c>
      <c r="O488" s="44">
        <v>28.8</v>
      </c>
      <c r="P488" s="44">
        <v>14.46</v>
      </c>
      <c r="Q488" s="44">
        <v>0.97</v>
      </c>
      <c r="R488" s="44">
        <v>9.76</v>
      </c>
      <c r="S488" s="44">
        <v>0</v>
      </c>
      <c r="T488" s="44">
        <v>0</v>
      </c>
      <c r="U488" s="44">
        <v>3.61</v>
      </c>
      <c r="V488" s="18">
        <v>0</v>
      </c>
      <c r="W488" s="42" t="s">
        <v>34</v>
      </c>
      <c r="X488" s="43"/>
      <c r="Y488" s="43"/>
      <c r="Z488" s="43" t="s">
        <v>8442</v>
      </c>
      <c r="AA488" s="43" t="str">
        <f>VLOOKUP(J488, sku!B:C, 2, FALSE)</f>
        <v>Darker 500ml</v>
      </c>
      <c r="AB488" s="45" t="str">
        <f>VLOOKUP(J488, sku!B:BM, 64, FALSE)</f>
        <v>Revenda</v>
      </c>
      <c r="AC488" s="45" t="str">
        <f>LEFT(pedidos[[#This Row],[SKU]],3)</f>
        <v>VX2</v>
      </c>
      <c r="AD488" s="36" t="str" cm="1">
        <f t="array" aca="1" ref="AD488" ca="1">IFERROR(
  INDEX(
    montadora[Montadora],
    MATCH(TRUE,LEFT(J962,NÚCARACT(montadora[SKU Parcial]))=montadora[SKU Parcial],0)
  ),
  ""
)</f>
        <v/>
      </c>
    </row>
    <row r="489" spans="1:30" x14ac:dyDescent="0.25">
      <c r="A489" s="42" t="s">
        <v>9484</v>
      </c>
      <c r="B489" s="42">
        <v>19799592483</v>
      </c>
      <c r="C489" s="42"/>
      <c r="D489" s="42"/>
      <c r="E489" s="42"/>
      <c r="F489" s="42" t="s">
        <v>8363</v>
      </c>
      <c r="G489" s="42" t="s">
        <v>11228</v>
      </c>
      <c r="H489" s="12"/>
      <c r="I489" s="42"/>
      <c r="J489" s="42" t="s">
        <v>8425</v>
      </c>
      <c r="K489" s="14">
        <v>45794</v>
      </c>
      <c r="L489" s="12" t="s">
        <v>8443</v>
      </c>
      <c r="M489" s="44">
        <v>28.8</v>
      </c>
      <c r="N489" s="12">
        <v>1</v>
      </c>
      <c r="O489" s="44">
        <v>31.45</v>
      </c>
      <c r="P489" s="44">
        <v>14.46</v>
      </c>
      <c r="Q489" s="44">
        <v>0.97</v>
      </c>
      <c r="R489" s="44">
        <v>9.76</v>
      </c>
      <c r="S489" s="44">
        <v>2.65</v>
      </c>
      <c r="T489" s="44">
        <v>0</v>
      </c>
      <c r="U489" s="44">
        <v>3.61</v>
      </c>
      <c r="V489" s="18">
        <v>0</v>
      </c>
      <c r="W489" s="42" t="s">
        <v>34</v>
      </c>
      <c r="X489" s="43"/>
      <c r="Y489" s="43"/>
      <c r="Z489" s="43" t="s">
        <v>8442</v>
      </c>
      <c r="AA489" s="43" t="str">
        <f>VLOOKUP(J489, sku!B:C, 2, FALSE)</f>
        <v>Darker 500ml</v>
      </c>
      <c r="AB489" s="45" t="str">
        <f>VLOOKUP(J489, sku!B:BM, 64, FALSE)</f>
        <v>Revenda</v>
      </c>
      <c r="AC489" s="45" t="str">
        <f>LEFT(pedidos[[#This Row],[SKU]],3)</f>
        <v>VX2</v>
      </c>
      <c r="AD489" s="36" t="str" cm="1">
        <f t="array" aca="1" ref="AD489" ca="1">IFERROR(
  INDEX(
    montadora[Montadora],
    MATCH(TRUE,LEFT(#REF!,NÚCARACT(montadora[SKU Parcial]))=montadora[SKU Parcial],0)
  ),
  ""
)</f>
        <v/>
      </c>
    </row>
    <row r="490" spans="1:30" x14ac:dyDescent="0.25">
      <c r="A490" s="42" t="s">
        <v>9886</v>
      </c>
      <c r="B490" s="42">
        <v>19799592483</v>
      </c>
      <c r="C490" s="42"/>
      <c r="D490" s="42"/>
      <c r="E490" s="42"/>
      <c r="F490" s="42" t="s">
        <v>8363</v>
      </c>
      <c r="G490" s="42" t="s">
        <v>11228</v>
      </c>
      <c r="H490" s="12"/>
      <c r="I490" s="42"/>
      <c r="J490" s="42" t="s">
        <v>8425</v>
      </c>
      <c r="K490" s="14">
        <v>45782</v>
      </c>
      <c r="L490" s="12" t="s">
        <v>8443</v>
      </c>
      <c r="M490" s="44">
        <v>28.8</v>
      </c>
      <c r="N490" s="12">
        <v>1</v>
      </c>
      <c r="O490" s="44">
        <v>35.979999999999997</v>
      </c>
      <c r="P490" s="44">
        <v>14.46</v>
      </c>
      <c r="Q490" s="44">
        <v>0.97</v>
      </c>
      <c r="R490" s="44">
        <v>9.44</v>
      </c>
      <c r="S490" s="44">
        <v>7.18</v>
      </c>
      <c r="T490" s="44">
        <v>0</v>
      </c>
      <c r="U490" s="44">
        <v>3.62</v>
      </c>
      <c r="V490" s="18">
        <v>0</v>
      </c>
      <c r="W490" s="42" t="s">
        <v>34</v>
      </c>
      <c r="X490" s="43"/>
      <c r="Y490" s="43"/>
      <c r="Z490" s="43" t="s">
        <v>8442</v>
      </c>
      <c r="AA490" s="43" t="str">
        <f>VLOOKUP(J490, sku!B:C, 2, FALSE)</f>
        <v>Darker 500ml</v>
      </c>
      <c r="AB490" s="45" t="str">
        <f>VLOOKUP(J490, sku!B:BM, 64, FALSE)</f>
        <v>Revenda</v>
      </c>
      <c r="AC490" s="45" t="str">
        <f>LEFT(pedidos[[#This Row],[SKU]],3)</f>
        <v>VX2</v>
      </c>
      <c r="AD490" s="36" t="str" cm="1">
        <f t="array" aca="1" ref="AD490" ca="1">IFERROR(
  INDEX(
    montadora[Montadora],
    MATCH(TRUE,LEFT(#REF!,NÚCARACT(montadora[SKU Parcial]))=montadora[SKU Parcial],0)
  ),
  ""
)</f>
        <v/>
      </c>
    </row>
    <row r="491" spans="1:30" customFormat="1" x14ac:dyDescent="0.25">
      <c r="A491" s="1" t="s">
        <v>7099</v>
      </c>
      <c r="B491" s="1" t="s">
        <v>36</v>
      </c>
      <c r="C491" s="1" t="s">
        <v>712</v>
      </c>
      <c r="D491" s="1" t="s">
        <v>617</v>
      </c>
      <c r="E491" s="1" t="s">
        <v>3030</v>
      </c>
      <c r="F491" s="1" t="s">
        <v>1608</v>
      </c>
      <c r="G491" s="6" t="s">
        <v>11227</v>
      </c>
      <c r="H491" s="13" t="s">
        <v>30</v>
      </c>
      <c r="I491" s="1" t="s">
        <v>36</v>
      </c>
      <c r="J491" s="1" t="s">
        <v>290</v>
      </c>
      <c r="K491" s="15">
        <v>45778</v>
      </c>
      <c r="L491" s="11" t="s">
        <v>11229</v>
      </c>
      <c r="M491" s="26">
        <v>39.799999999999997</v>
      </c>
      <c r="N491" s="13">
        <v>1</v>
      </c>
      <c r="O491" s="26">
        <v>69.7</v>
      </c>
      <c r="P491" s="26">
        <v>14.61</v>
      </c>
      <c r="Q491" s="26">
        <v>3.03</v>
      </c>
      <c r="R491" s="26">
        <v>11.28</v>
      </c>
      <c r="S491" s="26">
        <v>29.9</v>
      </c>
      <c r="T491" s="26">
        <v>0</v>
      </c>
      <c r="U491" s="26">
        <v>10.88</v>
      </c>
      <c r="V491" s="17">
        <v>0.27339999999999998</v>
      </c>
      <c r="W491" s="1" t="s">
        <v>34</v>
      </c>
      <c r="X491" s="3"/>
      <c r="Y491" s="3"/>
      <c r="Z491" s="5" t="s">
        <v>7980</v>
      </c>
      <c r="AA491" s="5" t="str">
        <f>VLOOKUP(J491, sku!B:C, 2, FALSE)</f>
        <v>Par De Trava Do Quebra Vento Preto (23Cm)</v>
      </c>
      <c r="AB491" s="3" t="str">
        <f>VLOOKUP(J491, sku!B:BM, 64, FALSE)</f>
        <v>Revenda</v>
      </c>
      <c r="AC491" s="3" t="str">
        <f>LEFT(pedidos[[#This Row],[SKU]],3)</f>
        <v>Q-9</v>
      </c>
      <c r="AD491" s="36" t="str" cm="1">
        <f t="array" aca="1" ref="AD491" ca="1">IFERROR(
  INDEX(
    montadora[Montadora],
    MATCH(TRUE,LEFT(#REF!,NÚCARACT(montadora[SKU Parcial]))=montadora[SKU Parcial],0)
  ),
  ""
)</f>
        <v/>
      </c>
    </row>
    <row r="492" spans="1:30" customFormat="1" x14ac:dyDescent="0.25">
      <c r="A492" s="1" t="s">
        <v>7100</v>
      </c>
      <c r="B492" s="1" t="s">
        <v>36</v>
      </c>
      <c r="C492" s="1" t="s">
        <v>7101</v>
      </c>
      <c r="D492" s="1" t="s">
        <v>420</v>
      </c>
      <c r="E492" s="1" t="s">
        <v>3030</v>
      </c>
      <c r="F492" s="1" t="s">
        <v>1608</v>
      </c>
      <c r="G492" s="6" t="s">
        <v>11227</v>
      </c>
      <c r="H492" s="13" t="s">
        <v>30</v>
      </c>
      <c r="I492" s="1" t="s">
        <v>36</v>
      </c>
      <c r="J492" s="1" t="s">
        <v>290</v>
      </c>
      <c r="K492" s="15">
        <v>45779</v>
      </c>
      <c r="L492" s="11" t="s">
        <v>11229</v>
      </c>
      <c r="M492" s="26">
        <v>39.799999999999997</v>
      </c>
      <c r="N492" s="13">
        <v>1</v>
      </c>
      <c r="O492" s="26">
        <v>53.43</v>
      </c>
      <c r="P492" s="26">
        <v>14.61</v>
      </c>
      <c r="Q492" s="26">
        <v>3.03</v>
      </c>
      <c r="R492" s="26">
        <v>11.28</v>
      </c>
      <c r="S492" s="26">
        <v>13.63</v>
      </c>
      <c r="T492" s="26">
        <v>0</v>
      </c>
      <c r="U492" s="26">
        <v>10.88</v>
      </c>
      <c r="V492" s="17">
        <v>0.27339999999999998</v>
      </c>
      <c r="W492" s="1" t="s">
        <v>34</v>
      </c>
      <c r="X492" s="3"/>
      <c r="Y492" s="3"/>
      <c r="Z492" s="5" t="s">
        <v>7980</v>
      </c>
      <c r="AA492" s="5" t="str">
        <f>VLOOKUP(J492, sku!B:C, 2, FALSE)</f>
        <v>Par De Trava Do Quebra Vento Preto (23Cm)</v>
      </c>
      <c r="AB492" s="3" t="str">
        <f>VLOOKUP(J492, sku!B:BM, 64, FALSE)</f>
        <v>Revenda</v>
      </c>
      <c r="AC492" s="3" t="str">
        <f>LEFT(pedidos[[#This Row],[SKU]],3)</f>
        <v>Q-9</v>
      </c>
      <c r="AD492" s="36" t="str" cm="1">
        <f t="array" aca="1" ref="AD492" ca="1">IFERROR(
  INDEX(
    montadora[Montadora],
    MATCH(TRUE,LEFT(J963,NÚCARACT(montadora[SKU Parcial]))=montadora[SKU Parcial],0)
  ),
  ""
)</f>
        <v/>
      </c>
    </row>
    <row r="493" spans="1:30" customFormat="1" x14ac:dyDescent="0.25">
      <c r="A493" s="1" t="s">
        <v>7104</v>
      </c>
      <c r="B493" s="1" t="s">
        <v>7105</v>
      </c>
      <c r="C493" s="1" t="s">
        <v>7106</v>
      </c>
      <c r="D493" s="1" t="s">
        <v>138</v>
      </c>
      <c r="E493" s="1" t="s">
        <v>3030</v>
      </c>
      <c r="F493" s="1" t="s">
        <v>1608</v>
      </c>
      <c r="G493" s="6" t="s">
        <v>11227</v>
      </c>
      <c r="H493" s="13" t="s">
        <v>30</v>
      </c>
      <c r="I493" s="1" t="s">
        <v>36</v>
      </c>
      <c r="J493" s="1" t="s">
        <v>290</v>
      </c>
      <c r="K493" s="15">
        <v>45779</v>
      </c>
      <c r="L493" s="11" t="s">
        <v>11229</v>
      </c>
      <c r="M493" s="26">
        <v>39.799999999999997</v>
      </c>
      <c r="N493" s="13">
        <v>1</v>
      </c>
      <c r="O493" s="26">
        <v>62.7</v>
      </c>
      <c r="P493" s="26">
        <v>14.61</v>
      </c>
      <c r="Q493" s="26">
        <v>3.03</v>
      </c>
      <c r="R493" s="26">
        <v>11.28</v>
      </c>
      <c r="S493" s="26">
        <v>22.9</v>
      </c>
      <c r="T493" s="26">
        <v>0</v>
      </c>
      <c r="U493" s="26">
        <v>10.88</v>
      </c>
      <c r="V493" s="17">
        <v>0.27339999999999998</v>
      </c>
      <c r="W493" s="1" t="s">
        <v>34</v>
      </c>
      <c r="X493" s="3"/>
      <c r="Y493" s="3"/>
      <c r="Z493" s="5" t="s">
        <v>7980</v>
      </c>
      <c r="AA493" s="5" t="str">
        <f>VLOOKUP(J493, sku!B:C, 2, FALSE)</f>
        <v>Par De Trava Do Quebra Vento Preto (23Cm)</v>
      </c>
      <c r="AB493" s="3" t="str">
        <f>VLOOKUP(J493, sku!B:BM, 64, FALSE)</f>
        <v>Revenda</v>
      </c>
      <c r="AC493" s="3" t="str">
        <f>LEFT(pedidos[[#This Row],[SKU]],3)</f>
        <v>Q-9</v>
      </c>
      <c r="AD493" s="36" t="str" cm="1">
        <f t="array" aca="1" ref="AD493" ca="1">IFERROR(
  INDEX(
    montadora[Montadora],
    MATCH(TRUE,LEFT(#REF!,NÚCARACT(montadora[SKU Parcial]))=montadora[SKU Parcial],0)
  ),
  ""
)</f>
        <v/>
      </c>
    </row>
    <row r="494" spans="1:30" customFormat="1" x14ac:dyDescent="0.25">
      <c r="A494" s="1" t="s">
        <v>7107</v>
      </c>
      <c r="B494" s="1" t="s">
        <v>7108</v>
      </c>
      <c r="C494" s="1" t="s">
        <v>5545</v>
      </c>
      <c r="D494" s="1" t="s">
        <v>138</v>
      </c>
      <c r="E494" s="1" t="s">
        <v>3030</v>
      </c>
      <c r="F494" s="1" t="s">
        <v>1608</v>
      </c>
      <c r="G494" s="6" t="s">
        <v>11227</v>
      </c>
      <c r="H494" s="13" t="s">
        <v>30</v>
      </c>
      <c r="I494" s="1" t="s">
        <v>36</v>
      </c>
      <c r="J494" s="1" t="s">
        <v>290</v>
      </c>
      <c r="K494" s="15">
        <v>45781</v>
      </c>
      <c r="L494" s="11" t="s">
        <v>11229</v>
      </c>
      <c r="M494" s="26">
        <v>39.799999999999997</v>
      </c>
      <c r="N494" s="13">
        <v>1</v>
      </c>
      <c r="O494" s="26">
        <v>62.7</v>
      </c>
      <c r="P494" s="26">
        <v>14.61</v>
      </c>
      <c r="Q494" s="26">
        <v>3.03</v>
      </c>
      <c r="R494" s="26">
        <v>11.28</v>
      </c>
      <c r="S494" s="26">
        <v>22.9</v>
      </c>
      <c r="T494" s="26">
        <v>0</v>
      </c>
      <c r="U494" s="26">
        <v>10.88</v>
      </c>
      <c r="V494" s="17">
        <v>0.27339999999999998</v>
      </c>
      <c r="W494" s="1" t="s">
        <v>34</v>
      </c>
      <c r="X494" s="3"/>
      <c r="Y494" s="3"/>
      <c r="Z494" s="5" t="s">
        <v>7980</v>
      </c>
      <c r="AA494" s="5" t="str">
        <f>VLOOKUP(J494, sku!B:C, 2, FALSE)</f>
        <v>Par De Trava Do Quebra Vento Preto (23Cm)</v>
      </c>
      <c r="AB494" s="3" t="str">
        <f>VLOOKUP(J494, sku!B:BM, 64, FALSE)</f>
        <v>Revenda</v>
      </c>
      <c r="AC494" s="3" t="str">
        <f>LEFT(pedidos[[#This Row],[SKU]],3)</f>
        <v>Q-9</v>
      </c>
      <c r="AD494" s="36" t="str" cm="1">
        <f t="array" aca="1" ref="AD494" ca="1">IFERROR(
  INDEX(
    montadora[Montadora],
    MATCH(TRUE,LEFT(J964,NÚCARACT(montadora[SKU Parcial]))=montadora[SKU Parcial],0)
  ),
  ""
)</f>
        <v/>
      </c>
    </row>
    <row r="495" spans="1:30" customFormat="1" x14ac:dyDescent="0.25">
      <c r="A495" s="1" t="s">
        <v>7109</v>
      </c>
      <c r="B495" s="1" t="s">
        <v>36</v>
      </c>
      <c r="C495" s="1" t="s">
        <v>7110</v>
      </c>
      <c r="D495" s="1" t="s">
        <v>97</v>
      </c>
      <c r="E495" s="1" t="s">
        <v>3030</v>
      </c>
      <c r="F495" s="1" t="s">
        <v>1608</v>
      </c>
      <c r="G495" s="6" t="s">
        <v>11227</v>
      </c>
      <c r="H495" s="13" t="s">
        <v>30</v>
      </c>
      <c r="I495" s="1" t="s">
        <v>36</v>
      </c>
      <c r="J495" s="1" t="s">
        <v>290</v>
      </c>
      <c r="K495" s="15">
        <v>45782</v>
      </c>
      <c r="L495" s="11" t="s">
        <v>11229</v>
      </c>
      <c r="M495" s="26">
        <v>39.799999999999997</v>
      </c>
      <c r="N495" s="13">
        <v>1</v>
      </c>
      <c r="O495" s="26">
        <v>72.7</v>
      </c>
      <c r="P495" s="26">
        <v>14.61</v>
      </c>
      <c r="Q495" s="26">
        <v>3.03</v>
      </c>
      <c r="R495" s="26">
        <v>11.28</v>
      </c>
      <c r="S495" s="26">
        <v>32.9</v>
      </c>
      <c r="T495" s="26">
        <v>0</v>
      </c>
      <c r="U495" s="26">
        <v>10.88</v>
      </c>
      <c r="V495" s="17">
        <v>0.27339999999999998</v>
      </c>
      <c r="W495" s="1" t="s">
        <v>34</v>
      </c>
      <c r="X495" s="3"/>
      <c r="Y495" s="3"/>
      <c r="Z495" s="5" t="s">
        <v>7980</v>
      </c>
      <c r="AA495" s="5" t="str">
        <f>VLOOKUP(J495, sku!B:C, 2, FALSE)</f>
        <v>Par De Trava Do Quebra Vento Preto (23Cm)</v>
      </c>
      <c r="AB495" s="3" t="str">
        <f>VLOOKUP(J495, sku!B:BM, 64, FALSE)</f>
        <v>Revenda</v>
      </c>
      <c r="AC495" s="3" t="str">
        <f>LEFT(pedidos[[#This Row],[SKU]],3)</f>
        <v>Q-9</v>
      </c>
      <c r="AD495" s="36" t="str" cm="1">
        <f t="array" aca="1" ref="AD495" ca="1">IFERROR(
  INDEX(
    montadora[Montadora],
    MATCH(TRUE,LEFT(J965,NÚCARACT(montadora[SKU Parcial]))=montadora[SKU Parcial],0)
  ),
  ""
)</f>
        <v/>
      </c>
    </row>
    <row r="496" spans="1:30" customFormat="1" x14ac:dyDescent="0.25">
      <c r="A496" s="1" t="s">
        <v>7111</v>
      </c>
      <c r="B496" s="1" t="s">
        <v>36</v>
      </c>
      <c r="C496" s="1" t="s">
        <v>121</v>
      </c>
      <c r="D496" s="1" t="s">
        <v>138</v>
      </c>
      <c r="E496" s="1" t="s">
        <v>3030</v>
      </c>
      <c r="F496" s="1" t="s">
        <v>1608</v>
      </c>
      <c r="G496" s="6" t="s">
        <v>11227</v>
      </c>
      <c r="H496" s="13" t="s">
        <v>30</v>
      </c>
      <c r="I496" s="1" t="s">
        <v>36</v>
      </c>
      <c r="J496" s="1" t="s">
        <v>290</v>
      </c>
      <c r="K496" s="15">
        <v>45783</v>
      </c>
      <c r="L496" s="11" t="s">
        <v>11229</v>
      </c>
      <c r="M496" s="26">
        <v>39.799999999999997</v>
      </c>
      <c r="N496" s="13">
        <v>1</v>
      </c>
      <c r="O496" s="26">
        <v>61.85</v>
      </c>
      <c r="P496" s="26">
        <v>14.61</v>
      </c>
      <c r="Q496" s="26">
        <v>3.03</v>
      </c>
      <c r="R496" s="26">
        <v>11.28</v>
      </c>
      <c r="S496" s="26">
        <v>22.05</v>
      </c>
      <c r="T496" s="26">
        <v>0</v>
      </c>
      <c r="U496" s="26">
        <v>10.88</v>
      </c>
      <c r="V496" s="17">
        <v>0.27339999999999998</v>
      </c>
      <c r="W496" s="1" t="s">
        <v>34</v>
      </c>
      <c r="X496" s="3"/>
      <c r="Y496" s="3"/>
      <c r="Z496" s="5" t="s">
        <v>7980</v>
      </c>
      <c r="AA496" s="5" t="str">
        <f>VLOOKUP(J496, sku!B:C, 2, FALSE)</f>
        <v>Par De Trava Do Quebra Vento Preto (23Cm)</v>
      </c>
      <c r="AB496" s="3" t="str">
        <f>VLOOKUP(J496, sku!B:BM, 64, FALSE)</f>
        <v>Revenda</v>
      </c>
      <c r="AC496" s="3" t="str">
        <f>LEFT(pedidos[[#This Row],[SKU]],3)</f>
        <v>Q-9</v>
      </c>
      <c r="AD496" s="36" t="str" cm="1">
        <f t="array" aca="1" ref="AD496" ca="1">IFERROR(
  INDEX(
    montadora[Montadora],
    MATCH(TRUE,LEFT(J966,NÚCARACT(montadora[SKU Parcial]))=montadora[SKU Parcial],0)
  ),
  ""
)</f>
        <v/>
      </c>
    </row>
    <row r="497" spans="1:30" customFormat="1" x14ac:dyDescent="0.25">
      <c r="A497" s="1" t="s">
        <v>7112</v>
      </c>
      <c r="B497" s="1" t="s">
        <v>7113</v>
      </c>
      <c r="C497" s="1" t="s">
        <v>7114</v>
      </c>
      <c r="D497" s="1" t="s">
        <v>27</v>
      </c>
      <c r="E497" s="1" t="s">
        <v>3030</v>
      </c>
      <c r="F497" s="1" t="s">
        <v>1608</v>
      </c>
      <c r="G497" s="6" t="s">
        <v>11227</v>
      </c>
      <c r="H497" s="13" t="s">
        <v>30</v>
      </c>
      <c r="I497" s="1" t="s">
        <v>36</v>
      </c>
      <c r="J497" s="1" t="s">
        <v>290</v>
      </c>
      <c r="K497" s="15">
        <v>45783</v>
      </c>
      <c r="L497" s="11" t="s">
        <v>11229</v>
      </c>
      <c r="M497" s="26">
        <v>39.799999999999997</v>
      </c>
      <c r="N497" s="13">
        <v>1</v>
      </c>
      <c r="O497" s="26">
        <v>52.7</v>
      </c>
      <c r="P497" s="26">
        <v>14.61</v>
      </c>
      <c r="Q497" s="26">
        <v>3.03</v>
      </c>
      <c r="R497" s="26">
        <v>11.28</v>
      </c>
      <c r="S497" s="26">
        <v>12.9</v>
      </c>
      <c r="T497" s="26">
        <v>0</v>
      </c>
      <c r="U497" s="26">
        <v>10.88</v>
      </c>
      <c r="V497" s="17">
        <v>0.27339999999999998</v>
      </c>
      <c r="W497" s="1" t="s">
        <v>34</v>
      </c>
      <c r="X497" s="3"/>
      <c r="Y497" s="3"/>
      <c r="Z497" s="5" t="s">
        <v>7980</v>
      </c>
      <c r="AA497" s="5" t="str">
        <f>VLOOKUP(J497, sku!B:C, 2, FALSE)</f>
        <v>Par De Trava Do Quebra Vento Preto (23Cm)</v>
      </c>
      <c r="AB497" s="3" t="str">
        <f>VLOOKUP(J497, sku!B:BM, 64, FALSE)</f>
        <v>Revenda</v>
      </c>
      <c r="AC497" s="3" t="str">
        <f>LEFT(pedidos[[#This Row],[SKU]],3)</f>
        <v>Q-9</v>
      </c>
      <c r="AD497" s="36" t="str" cm="1">
        <f t="array" aca="1" ref="AD497" ca="1">IFERROR(
  INDEX(
    montadora[Montadora],
    MATCH(TRUE,LEFT(J967,NÚCARACT(montadora[SKU Parcial]))=montadora[SKU Parcial],0)
  ),
  ""
)</f>
        <v/>
      </c>
    </row>
    <row r="498" spans="1:30" customFormat="1" x14ac:dyDescent="0.25">
      <c r="A498" s="1" t="s">
        <v>7115</v>
      </c>
      <c r="B498" s="1" t="s">
        <v>36</v>
      </c>
      <c r="C498" s="1" t="s">
        <v>7116</v>
      </c>
      <c r="D498" s="1" t="s">
        <v>319</v>
      </c>
      <c r="E498" s="1" t="s">
        <v>3030</v>
      </c>
      <c r="F498" s="1" t="s">
        <v>1608</v>
      </c>
      <c r="G498" s="6" t="s">
        <v>11227</v>
      </c>
      <c r="H498" s="13" t="s">
        <v>30</v>
      </c>
      <c r="I498" s="1" t="s">
        <v>36</v>
      </c>
      <c r="J498" s="1" t="s">
        <v>290</v>
      </c>
      <c r="K498" s="15">
        <v>45783</v>
      </c>
      <c r="L498" s="11" t="s">
        <v>11229</v>
      </c>
      <c r="M498" s="26">
        <v>39.799999999999997</v>
      </c>
      <c r="N498" s="13">
        <v>1</v>
      </c>
      <c r="O498" s="26">
        <v>57.7</v>
      </c>
      <c r="P498" s="26">
        <v>14.61</v>
      </c>
      <c r="Q498" s="26">
        <v>3.03</v>
      </c>
      <c r="R498" s="26">
        <v>11.28</v>
      </c>
      <c r="S498" s="26">
        <v>17.899999999999999</v>
      </c>
      <c r="T498" s="26">
        <v>0</v>
      </c>
      <c r="U498" s="26">
        <v>10.88</v>
      </c>
      <c r="V498" s="17">
        <v>0.27339999999999998</v>
      </c>
      <c r="W498" s="1" t="s">
        <v>34</v>
      </c>
      <c r="X498" s="3"/>
      <c r="Y498" s="3"/>
      <c r="Z498" s="5" t="s">
        <v>7980</v>
      </c>
      <c r="AA498" s="5" t="str">
        <f>VLOOKUP(J498, sku!B:C, 2, FALSE)</f>
        <v>Par De Trava Do Quebra Vento Preto (23Cm)</v>
      </c>
      <c r="AB498" s="3" t="str">
        <f>VLOOKUP(J498, sku!B:BM, 64, FALSE)</f>
        <v>Revenda</v>
      </c>
      <c r="AC498" s="3" t="str">
        <f>LEFT(pedidos[[#This Row],[SKU]],3)</f>
        <v>Q-9</v>
      </c>
      <c r="AD498" s="36" t="str" cm="1">
        <f t="array" aca="1" ref="AD498" ca="1">IFERROR(
  INDEX(
    montadora[Montadora],
    MATCH(TRUE,LEFT(J968,NÚCARACT(montadora[SKU Parcial]))=montadora[SKU Parcial],0)
  ),
  ""
)</f>
        <v/>
      </c>
    </row>
    <row r="499" spans="1:30" customFormat="1" x14ac:dyDescent="0.25">
      <c r="A499" s="1" t="s">
        <v>7117</v>
      </c>
      <c r="B499" s="1" t="s">
        <v>36</v>
      </c>
      <c r="C499" s="1" t="s">
        <v>7118</v>
      </c>
      <c r="D499" s="1" t="s">
        <v>27</v>
      </c>
      <c r="E499" s="1" t="s">
        <v>3030</v>
      </c>
      <c r="F499" s="1" t="s">
        <v>1608</v>
      </c>
      <c r="G499" s="6" t="s">
        <v>11227</v>
      </c>
      <c r="H499" s="13" t="s">
        <v>30</v>
      </c>
      <c r="I499" s="1" t="s">
        <v>36</v>
      </c>
      <c r="J499" s="1" t="s">
        <v>290</v>
      </c>
      <c r="K499" s="15">
        <v>45784</v>
      </c>
      <c r="L499" s="11" t="s">
        <v>11229</v>
      </c>
      <c r="M499" s="26">
        <v>39.799999999999997</v>
      </c>
      <c r="N499" s="13">
        <v>1</v>
      </c>
      <c r="O499" s="26">
        <v>53.43</v>
      </c>
      <c r="P499" s="26">
        <v>14.61</v>
      </c>
      <c r="Q499" s="26">
        <v>3.03</v>
      </c>
      <c r="R499" s="26">
        <v>11.28</v>
      </c>
      <c r="S499" s="26">
        <v>13.63</v>
      </c>
      <c r="T499" s="26">
        <v>0</v>
      </c>
      <c r="U499" s="26">
        <v>10.88</v>
      </c>
      <c r="V499" s="17">
        <v>0.27339999999999998</v>
      </c>
      <c r="W499" s="1" t="s">
        <v>34</v>
      </c>
      <c r="X499" s="3"/>
      <c r="Y499" s="3"/>
      <c r="Z499" s="5" t="s">
        <v>7980</v>
      </c>
      <c r="AA499" s="5" t="str">
        <f>VLOOKUP(J499, sku!B:C, 2, FALSE)</f>
        <v>Par De Trava Do Quebra Vento Preto (23Cm)</v>
      </c>
      <c r="AB499" s="3" t="str">
        <f>VLOOKUP(J499, sku!B:BM, 64, FALSE)</f>
        <v>Revenda</v>
      </c>
      <c r="AC499" s="3" t="str">
        <f>LEFT(pedidos[[#This Row],[SKU]],3)</f>
        <v>Q-9</v>
      </c>
      <c r="AD499" s="36" t="str" cm="1">
        <f t="array" aca="1" ref="AD499" ca="1">IFERROR(
  INDEX(
    montadora[Montadora],
    MATCH(TRUE,LEFT(J969,NÚCARACT(montadora[SKU Parcial]))=montadora[SKU Parcial],0)
  ),
  ""
)</f>
        <v/>
      </c>
    </row>
    <row r="500" spans="1:30" customFormat="1" x14ac:dyDescent="0.25">
      <c r="A500" s="1" t="s">
        <v>7119</v>
      </c>
      <c r="B500" s="1" t="s">
        <v>36</v>
      </c>
      <c r="C500" s="1" t="s">
        <v>7120</v>
      </c>
      <c r="D500" s="1" t="s">
        <v>27</v>
      </c>
      <c r="E500" s="1" t="s">
        <v>3030</v>
      </c>
      <c r="F500" s="1" t="s">
        <v>1608</v>
      </c>
      <c r="G500" s="6" t="s">
        <v>11227</v>
      </c>
      <c r="H500" s="13" t="s">
        <v>30</v>
      </c>
      <c r="I500" s="1" t="s">
        <v>36</v>
      </c>
      <c r="J500" s="1" t="s">
        <v>290</v>
      </c>
      <c r="K500" s="15">
        <v>45784</v>
      </c>
      <c r="L500" s="11" t="s">
        <v>11229</v>
      </c>
      <c r="M500" s="26">
        <v>39.799999999999997</v>
      </c>
      <c r="N500" s="13">
        <v>1</v>
      </c>
      <c r="O500" s="26">
        <v>53.43</v>
      </c>
      <c r="P500" s="26">
        <v>14.61</v>
      </c>
      <c r="Q500" s="26">
        <v>3.03</v>
      </c>
      <c r="R500" s="26">
        <v>11.28</v>
      </c>
      <c r="S500" s="26">
        <v>13.63</v>
      </c>
      <c r="T500" s="26">
        <v>0</v>
      </c>
      <c r="U500" s="26">
        <v>10.88</v>
      </c>
      <c r="V500" s="17">
        <v>0.27339999999999998</v>
      </c>
      <c r="W500" s="1" t="s">
        <v>34</v>
      </c>
      <c r="X500" s="3"/>
      <c r="Y500" s="3"/>
      <c r="Z500" s="5" t="s">
        <v>7980</v>
      </c>
      <c r="AA500" s="5" t="str">
        <f>VLOOKUP(J500, sku!B:C, 2, FALSE)</f>
        <v>Par De Trava Do Quebra Vento Preto (23Cm)</v>
      </c>
      <c r="AB500" s="3" t="str">
        <f>VLOOKUP(J500, sku!B:BM, 64, FALSE)</f>
        <v>Revenda</v>
      </c>
      <c r="AC500" s="3" t="str">
        <f>LEFT(pedidos[[#This Row],[SKU]],3)</f>
        <v>Q-9</v>
      </c>
      <c r="AD500" s="36" t="str" cm="1">
        <f t="array" aca="1" ref="AD500" ca="1">IFERROR(
  INDEX(
    montadora[Montadora],
    MATCH(TRUE,LEFT(J970,NÚCARACT(montadora[SKU Parcial]))=montadora[SKU Parcial],0)
  ),
  ""
)</f>
        <v/>
      </c>
    </row>
    <row r="501" spans="1:30" customFormat="1" x14ac:dyDescent="0.25">
      <c r="A501" s="1" t="s">
        <v>7121</v>
      </c>
      <c r="B501" s="1" t="s">
        <v>36</v>
      </c>
      <c r="C501" s="1" t="s">
        <v>3765</v>
      </c>
      <c r="D501" s="1" t="s">
        <v>709</v>
      </c>
      <c r="E501" s="1" t="s">
        <v>3030</v>
      </c>
      <c r="F501" s="1" t="s">
        <v>1608</v>
      </c>
      <c r="G501" s="6" t="s">
        <v>11227</v>
      </c>
      <c r="H501" s="13" t="s">
        <v>30</v>
      </c>
      <c r="I501" s="1" t="s">
        <v>36</v>
      </c>
      <c r="J501" s="1" t="s">
        <v>290</v>
      </c>
      <c r="K501" s="15">
        <v>45784</v>
      </c>
      <c r="L501" s="11" t="s">
        <v>11229</v>
      </c>
      <c r="M501" s="26">
        <v>39.799999999999997</v>
      </c>
      <c r="N501" s="13">
        <v>1</v>
      </c>
      <c r="O501" s="26">
        <v>73.38</v>
      </c>
      <c r="P501" s="26">
        <v>14.61</v>
      </c>
      <c r="Q501" s="26">
        <v>3.03</v>
      </c>
      <c r="R501" s="26">
        <v>11.28</v>
      </c>
      <c r="S501" s="26">
        <v>33.58</v>
      </c>
      <c r="T501" s="26">
        <v>0</v>
      </c>
      <c r="U501" s="26">
        <v>10.88</v>
      </c>
      <c r="V501" s="17">
        <v>0.27339999999999998</v>
      </c>
      <c r="W501" s="1" t="s">
        <v>34</v>
      </c>
      <c r="X501" s="3"/>
      <c r="Y501" s="3"/>
      <c r="Z501" s="5" t="s">
        <v>7980</v>
      </c>
      <c r="AA501" s="5" t="str">
        <f>VLOOKUP(J501, sku!B:C, 2, FALSE)</f>
        <v>Par De Trava Do Quebra Vento Preto (23Cm)</v>
      </c>
      <c r="AB501" s="3" t="str">
        <f>VLOOKUP(J501, sku!B:BM, 64, FALSE)</f>
        <v>Revenda</v>
      </c>
      <c r="AC501" s="3" t="str">
        <f>LEFT(pedidos[[#This Row],[SKU]],3)</f>
        <v>Q-9</v>
      </c>
      <c r="AD501" s="36" t="str" cm="1">
        <f t="array" aca="1" ref="AD501" ca="1">IFERROR(
  INDEX(
    montadora[Montadora],
    MATCH(TRUE,LEFT(J971,NÚCARACT(montadora[SKU Parcial]))=montadora[SKU Parcial],0)
  ),
  ""
)</f>
        <v/>
      </c>
    </row>
    <row r="502" spans="1:30" customFormat="1" x14ac:dyDescent="0.25">
      <c r="A502" s="1" t="s">
        <v>7122</v>
      </c>
      <c r="B502" s="1" t="s">
        <v>36</v>
      </c>
      <c r="C502" s="1" t="s">
        <v>7123</v>
      </c>
      <c r="D502" s="1" t="s">
        <v>420</v>
      </c>
      <c r="E502" s="1" t="s">
        <v>3030</v>
      </c>
      <c r="F502" s="1" t="s">
        <v>1608</v>
      </c>
      <c r="G502" s="6" t="s">
        <v>11227</v>
      </c>
      <c r="H502" s="13" t="s">
        <v>30</v>
      </c>
      <c r="I502" s="1" t="s">
        <v>36</v>
      </c>
      <c r="J502" s="1" t="s">
        <v>290</v>
      </c>
      <c r="K502" s="15">
        <v>45785</v>
      </c>
      <c r="L502" s="11" t="s">
        <v>11229</v>
      </c>
      <c r="M502" s="26">
        <v>39.799999999999997</v>
      </c>
      <c r="N502" s="13">
        <v>1</v>
      </c>
      <c r="O502" s="26">
        <v>63.7</v>
      </c>
      <c r="P502" s="26">
        <v>14.61</v>
      </c>
      <c r="Q502" s="26">
        <v>3.03</v>
      </c>
      <c r="R502" s="26">
        <v>11.28</v>
      </c>
      <c r="S502" s="26">
        <v>23.9</v>
      </c>
      <c r="T502" s="26">
        <v>0</v>
      </c>
      <c r="U502" s="26">
        <v>10.88</v>
      </c>
      <c r="V502" s="17">
        <v>0.27339999999999998</v>
      </c>
      <c r="W502" s="1" t="s">
        <v>34</v>
      </c>
      <c r="X502" s="3"/>
      <c r="Y502" s="3"/>
      <c r="Z502" s="5" t="s">
        <v>7980</v>
      </c>
      <c r="AA502" s="5" t="str">
        <f>VLOOKUP(J502, sku!B:C, 2, FALSE)</f>
        <v>Par De Trava Do Quebra Vento Preto (23Cm)</v>
      </c>
      <c r="AB502" s="3" t="str">
        <f>VLOOKUP(J502, sku!B:BM, 64, FALSE)</f>
        <v>Revenda</v>
      </c>
      <c r="AC502" s="3" t="str">
        <f>LEFT(pedidos[[#This Row],[SKU]],3)</f>
        <v>Q-9</v>
      </c>
      <c r="AD502" s="36" t="str" cm="1">
        <f t="array" aca="1" ref="AD502" ca="1">IFERROR(
  INDEX(
    montadora[Montadora],
    MATCH(TRUE,LEFT(J972,NÚCARACT(montadora[SKU Parcial]))=montadora[SKU Parcial],0)
  ),
  ""
)</f>
        <v/>
      </c>
    </row>
    <row r="503" spans="1:30" customFormat="1" x14ac:dyDescent="0.25">
      <c r="A503" s="1" t="s">
        <v>7124</v>
      </c>
      <c r="B503" s="1" t="s">
        <v>36</v>
      </c>
      <c r="C503" s="1" t="s">
        <v>7125</v>
      </c>
      <c r="D503" s="1" t="s">
        <v>319</v>
      </c>
      <c r="E503" s="1" t="s">
        <v>3030</v>
      </c>
      <c r="F503" s="1" t="s">
        <v>1608</v>
      </c>
      <c r="G503" s="6" t="s">
        <v>11227</v>
      </c>
      <c r="H503" s="13" t="s">
        <v>30</v>
      </c>
      <c r="I503" s="1" t="s">
        <v>36</v>
      </c>
      <c r="J503" s="1" t="s">
        <v>290</v>
      </c>
      <c r="K503" s="15">
        <v>45786</v>
      </c>
      <c r="L503" s="13" t="s">
        <v>804</v>
      </c>
      <c r="M503" s="26">
        <v>39.799999999999997</v>
      </c>
      <c r="N503" s="13">
        <v>1</v>
      </c>
      <c r="O503" s="26">
        <v>57.7</v>
      </c>
      <c r="P503" s="26">
        <v>14.61</v>
      </c>
      <c r="Q503" s="26">
        <v>3.03</v>
      </c>
      <c r="R503" s="26">
        <v>11.28</v>
      </c>
      <c r="S503" s="26">
        <v>17.899999999999999</v>
      </c>
      <c r="T503" s="26">
        <v>0</v>
      </c>
      <c r="U503" s="26">
        <v>10.88</v>
      </c>
      <c r="V503" s="17">
        <v>0.27339999999999998</v>
      </c>
      <c r="W503" s="1" t="s">
        <v>34</v>
      </c>
      <c r="X503" s="3"/>
      <c r="Y503" s="3"/>
      <c r="Z503" s="5" t="s">
        <v>7980</v>
      </c>
      <c r="AA503" s="5" t="str">
        <f>VLOOKUP(J503, sku!B:C, 2, FALSE)</f>
        <v>Par De Trava Do Quebra Vento Preto (23Cm)</v>
      </c>
      <c r="AB503" s="3" t="str">
        <f>VLOOKUP(J503, sku!B:BM, 64, FALSE)</f>
        <v>Revenda</v>
      </c>
      <c r="AC503" s="3" t="str">
        <f>LEFT(pedidos[[#This Row],[SKU]],3)</f>
        <v>Q-9</v>
      </c>
      <c r="AD503" s="36" t="str" cm="1">
        <f t="array" aca="1" ref="AD503" ca="1">IFERROR(
  INDEX(
    montadora[Montadora],
    MATCH(TRUE,LEFT(J973,NÚCARACT(montadora[SKU Parcial]))=montadora[SKU Parcial],0)
  ),
  ""
)</f>
        <v/>
      </c>
    </row>
    <row r="504" spans="1:30" customFormat="1" x14ac:dyDescent="0.25">
      <c r="A504" s="1" t="s">
        <v>7126</v>
      </c>
      <c r="B504" s="1" t="s">
        <v>36</v>
      </c>
      <c r="C504" s="1" t="s">
        <v>7127</v>
      </c>
      <c r="D504" s="1" t="s">
        <v>27</v>
      </c>
      <c r="E504" s="1" t="s">
        <v>3030</v>
      </c>
      <c r="F504" s="1" t="s">
        <v>1608</v>
      </c>
      <c r="G504" s="6" t="s">
        <v>11227</v>
      </c>
      <c r="H504" s="13" t="s">
        <v>30</v>
      </c>
      <c r="I504" s="1" t="s">
        <v>36</v>
      </c>
      <c r="J504" s="1" t="s">
        <v>290</v>
      </c>
      <c r="K504" s="15">
        <v>45787</v>
      </c>
      <c r="L504" s="13" t="s">
        <v>804</v>
      </c>
      <c r="M504" s="26">
        <v>39.799999999999997</v>
      </c>
      <c r="N504" s="13">
        <v>1</v>
      </c>
      <c r="O504" s="26">
        <v>49.7</v>
      </c>
      <c r="P504" s="26">
        <v>14.61</v>
      </c>
      <c r="Q504" s="26">
        <v>3.03</v>
      </c>
      <c r="R504" s="26">
        <v>11.28</v>
      </c>
      <c r="S504" s="26">
        <v>9.9</v>
      </c>
      <c r="T504" s="26">
        <v>0</v>
      </c>
      <c r="U504" s="26">
        <v>10.88</v>
      </c>
      <c r="V504" s="17">
        <v>0.27339999999999998</v>
      </c>
      <c r="W504" s="1" t="s">
        <v>34</v>
      </c>
      <c r="X504" s="3"/>
      <c r="Y504" s="3"/>
      <c r="Z504" s="5" t="s">
        <v>7980</v>
      </c>
      <c r="AA504" s="5" t="str">
        <f>VLOOKUP(J504, sku!B:C, 2, FALSE)</f>
        <v>Par De Trava Do Quebra Vento Preto (23Cm)</v>
      </c>
      <c r="AB504" s="3" t="str">
        <f>VLOOKUP(J504, sku!B:BM, 64, FALSE)</f>
        <v>Revenda</v>
      </c>
      <c r="AC504" s="3" t="str">
        <f>LEFT(pedidos[[#This Row],[SKU]],3)</f>
        <v>Q-9</v>
      </c>
      <c r="AD504" s="36" t="str" cm="1">
        <f t="array" aca="1" ref="AD504" ca="1">IFERROR(
  INDEX(
    montadora[Montadora],
    MATCH(TRUE,LEFT(J974,NÚCARACT(montadora[SKU Parcial]))=montadora[SKU Parcial],0)
  ),
  ""
)</f>
        <v/>
      </c>
    </row>
    <row r="505" spans="1:30" customFormat="1" x14ac:dyDescent="0.25">
      <c r="A505" s="1" t="s">
        <v>7128</v>
      </c>
      <c r="B505" s="1" t="s">
        <v>7129</v>
      </c>
      <c r="C505" s="1" t="s">
        <v>1996</v>
      </c>
      <c r="D505" s="1" t="s">
        <v>27</v>
      </c>
      <c r="E505" s="1" t="s">
        <v>3030</v>
      </c>
      <c r="F505" s="1" t="s">
        <v>1608</v>
      </c>
      <c r="G505" s="6" t="s">
        <v>11227</v>
      </c>
      <c r="H505" s="13" t="s">
        <v>30</v>
      </c>
      <c r="I505" s="1" t="s">
        <v>36</v>
      </c>
      <c r="J505" s="1" t="s">
        <v>290</v>
      </c>
      <c r="K505" s="15">
        <v>45787</v>
      </c>
      <c r="L505" s="13" t="s">
        <v>804</v>
      </c>
      <c r="M505" s="26">
        <v>39.799999999999997</v>
      </c>
      <c r="N505" s="13">
        <v>1</v>
      </c>
      <c r="O505" s="26">
        <v>39.799999999999997</v>
      </c>
      <c r="P505" s="26">
        <v>14.61</v>
      </c>
      <c r="Q505" s="26">
        <v>3.03</v>
      </c>
      <c r="R505" s="26">
        <v>11.28</v>
      </c>
      <c r="S505" s="26">
        <v>0</v>
      </c>
      <c r="T505" s="26">
        <v>0</v>
      </c>
      <c r="U505" s="26">
        <v>10.88</v>
      </c>
      <c r="V505" s="17">
        <v>0.27339999999999998</v>
      </c>
      <c r="W505" s="1" t="s">
        <v>34</v>
      </c>
      <c r="X505" s="3"/>
      <c r="Y505" s="3"/>
      <c r="Z505" s="5" t="s">
        <v>7980</v>
      </c>
      <c r="AA505" s="5" t="str">
        <f>VLOOKUP(J505, sku!B:C, 2, FALSE)</f>
        <v>Par De Trava Do Quebra Vento Preto (23Cm)</v>
      </c>
      <c r="AB505" s="3" t="str">
        <f>VLOOKUP(J505, sku!B:BM, 64, FALSE)</f>
        <v>Revenda</v>
      </c>
      <c r="AC505" s="3" t="str">
        <f>LEFT(pedidos[[#This Row],[SKU]],3)</f>
        <v>Q-9</v>
      </c>
      <c r="AD505" s="36" t="str" cm="1">
        <f t="array" aca="1" ref="AD505" ca="1">IFERROR(
  INDEX(
    montadora[Montadora],
    MATCH(TRUE,LEFT(J975,NÚCARACT(montadora[SKU Parcial]))=montadora[SKU Parcial],0)
  ),
  ""
)</f>
        <v/>
      </c>
    </row>
    <row r="506" spans="1:30" customFormat="1" x14ac:dyDescent="0.25">
      <c r="A506" s="1" t="s">
        <v>7130</v>
      </c>
      <c r="B506" s="1" t="s">
        <v>36</v>
      </c>
      <c r="C506" s="1" t="s">
        <v>7131</v>
      </c>
      <c r="D506" s="1" t="s">
        <v>138</v>
      </c>
      <c r="E506" s="1" t="s">
        <v>3030</v>
      </c>
      <c r="F506" s="1" t="s">
        <v>1608</v>
      </c>
      <c r="G506" s="6" t="s">
        <v>11227</v>
      </c>
      <c r="H506" s="13" t="s">
        <v>30</v>
      </c>
      <c r="I506" s="1" t="s">
        <v>36</v>
      </c>
      <c r="J506" s="1" t="s">
        <v>290</v>
      </c>
      <c r="K506" s="15">
        <v>45788</v>
      </c>
      <c r="L506" s="13" t="s">
        <v>804</v>
      </c>
      <c r="M506" s="26">
        <v>39.799999999999997</v>
      </c>
      <c r="N506" s="13">
        <v>1</v>
      </c>
      <c r="O506" s="26">
        <v>56.7</v>
      </c>
      <c r="P506" s="26">
        <v>14.61</v>
      </c>
      <c r="Q506" s="26">
        <v>3.03</v>
      </c>
      <c r="R506" s="26">
        <v>11.28</v>
      </c>
      <c r="S506" s="26">
        <v>16.899999999999999</v>
      </c>
      <c r="T506" s="26">
        <v>0</v>
      </c>
      <c r="U506" s="26">
        <v>10.88</v>
      </c>
      <c r="V506" s="17">
        <v>0.27339999999999998</v>
      </c>
      <c r="W506" s="1" t="s">
        <v>34</v>
      </c>
      <c r="X506" s="3"/>
      <c r="Y506" s="3"/>
      <c r="Z506" s="5" t="s">
        <v>7980</v>
      </c>
      <c r="AA506" s="5" t="str">
        <f>VLOOKUP(J506, sku!B:C, 2, FALSE)</f>
        <v>Par De Trava Do Quebra Vento Preto (23Cm)</v>
      </c>
      <c r="AB506" s="3" t="str">
        <f>VLOOKUP(J506, sku!B:BM, 64, FALSE)</f>
        <v>Revenda</v>
      </c>
      <c r="AC506" s="3" t="str">
        <f>LEFT(pedidos[[#This Row],[SKU]],3)</f>
        <v>Q-9</v>
      </c>
      <c r="AD506" s="36" t="str" cm="1">
        <f t="array" aca="1" ref="AD506" ca="1">IFERROR(
  INDEX(
    montadora[Montadora],
    MATCH(TRUE,LEFT(J976,NÚCARACT(montadora[SKU Parcial]))=montadora[SKU Parcial],0)
  ),
  ""
)</f>
        <v/>
      </c>
    </row>
    <row r="507" spans="1:30" customFormat="1" x14ac:dyDescent="0.25">
      <c r="A507" s="1" t="s">
        <v>7324</v>
      </c>
      <c r="B507" s="1" t="s">
        <v>7325</v>
      </c>
      <c r="C507" s="1" t="s">
        <v>7326</v>
      </c>
      <c r="D507" s="1" t="s">
        <v>420</v>
      </c>
      <c r="E507" s="1" t="s">
        <v>3030</v>
      </c>
      <c r="F507" s="1" t="s">
        <v>1608</v>
      </c>
      <c r="G507" s="6" t="s">
        <v>11227</v>
      </c>
      <c r="H507" s="13" t="s">
        <v>30</v>
      </c>
      <c r="I507" s="1" t="s">
        <v>36</v>
      </c>
      <c r="J507" s="1" t="s">
        <v>290</v>
      </c>
      <c r="K507" s="15">
        <v>45790</v>
      </c>
      <c r="L507" s="13" t="s">
        <v>804</v>
      </c>
      <c r="M507" s="26">
        <v>38.799999999999997</v>
      </c>
      <c r="N507" s="13">
        <v>1</v>
      </c>
      <c r="O507" s="26">
        <v>38.799999999999997</v>
      </c>
      <c r="P507" s="26">
        <v>14.61</v>
      </c>
      <c r="Q507" s="26">
        <v>2.95</v>
      </c>
      <c r="R507" s="26">
        <v>11.16</v>
      </c>
      <c r="S507" s="26">
        <v>0</v>
      </c>
      <c r="T507" s="26">
        <v>0</v>
      </c>
      <c r="U507" s="26">
        <v>10.08</v>
      </c>
      <c r="V507" s="17">
        <v>0.25979999999999998</v>
      </c>
      <c r="W507" s="1" t="s">
        <v>34</v>
      </c>
      <c r="X507" s="3"/>
      <c r="Y507" s="3"/>
      <c r="Z507" s="5" t="s">
        <v>7980</v>
      </c>
      <c r="AA507" s="5" t="str">
        <f>VLOOKUP(J507, sku!B:C, 2, FALSE)</f>
        <v>Par De Trava Do Quebra Vento Preto (23Cm)</v>
      </c>
      <c r="AB507" s="3" t="str">
        <f>VLOOKUP(J507, sku!B:BM, 64, FALSE)</f>
        <v>Revenda</v>
      </c>
      <c r="AC507" s="3" t="str">
        <f>LEFT(pedidos[[#This Row],[SKU]],3)</f>
        <v>Q-9</v>
      </c>
      <c r="AD507" s="36" t="str" cm="1">
        <f t="array" aca="1" ref="AD507" ca="1">IFERROR(
  INDEX(
    montadora[Montadora],
    MATCH(TRUE,LEFT(J977,NÚCARACT(montadora[SKU Parcial]))=montadora[SKU Parcial],0)
  ),
  ""
)</f>
        <v/>
      </c>
    </row>
    <row r="508" spans="1:30" customFormat="1" x14ac:dyDescent="0.25">
      <c r="A508" s="1" t="s">
        <v>7327</v>
      </c>
      <c r="B508" s="1" t="s">
        <v>36</v>
      </c>
      <c r="C508" s="1" t="s">
        <v>374</v>
      </c>
      <c r="D508" s="1" t="s">
        <v>420</v>
      </c>
      <c r="E508" s="1" t="s">
        <v>3030</v>
      </c>
      <c r="F508" s="1" t="s">
        <v>1608</v>
      </c>
      <c r="G508" s="6" t="s">
        <v>11227</v>
      </c>
      <c r="H508" s="13" t="s">
        <v>30</v>
      </c>
      <c r="I508" s="1" t="s">
        <v>36</v>
      </c>
      <c r="J508" s="1" t="s">
        <v>290</v>
      </c>
      <c r="K508" s="15">
        <v>45790</v>
      </c>
      <c r="L508" s="13" t="s">
        <v>804</v>
      </c>
      <c r="M508" s="26">
        <v>38.799999999999997</v>
      </c>
      <c r="N508" s="13">
        <v>1</v>
      </c>
      <c r="O508" s="26">
        <v>50.7</v>
      </c>
      <c r="P508" s="26">
        <v>14.61</v>
      </c>
      <c r="Q508" s="26">
        <v>2.95</v>
      </c>
      <c r="R508" s="26">
        <v>11.16</v>
      </c>
      <c r="S508" s="26">
        <v>11.9</v>
      </c>
      <c r="T508" s="26">
        <v>0</v>
      </c>
      <c r="U508" s="26">
        <v>10.08</v>
      </c>
      <c r="V508" s="17">
        <v>0.25979999999999998</v>
      </c>
      <c r="W508" s="1" t="s">
        <v>34</v>
      </c>
      <c r="X508" s="3"/>
      <c r="Y508" s="3"/>
      <c r="Z508" s="5" t="s">
        <v>7980</v>
      </c>
      <c r="AA508" s="5" t="str">
        <f>VLOOKUP(J508, sku!B:C, 2, FALSE)</f>
        <v>Par De Trava Do Quebra Vento Preto (23Cm)</v>
      </c>
      <c r="AB508" s="3" t="str">
        <f>VLOOKUP(J508, sku!B:BM, 64, FALSE)</f>
        <v>Revenda</v>
      </c>
      <c r="AC508" s="3" t="str">
        <f>LEFT(pedidos[[#This Row],[SKU]],3)</f>
        <v>Q-9</v>
      </c>
      <c r="AD508" s="36" t="str" cm="1">
        <f t="array" aca="1" ref="AD508" ca="1">IFERROR(
  INDEX(
    montadora[Montadora],
    MATCH(TRUE,LEFT(J978,NÚCARACT(montadora[SKU Parcial]))=montadora[SKU Parcial],0)
  ),
  ""
)</f>
        <v/>
      </c>
    </row>
    <row r="509" spans="1:30" customFormat="1" x14ac:dyDescent="0.25">
      <c r="A509" s="1" t="s">
        <v>7328</v>
      </c>
      <c r="B509" s="1" t="s">
        <v>36</v>
      </c>
      <c r="C509" s="1" t="s">
        <v>1123</v>
      </c>
      <c r="D509" s="1" t="s">
        <v>27</v>
      </c>
      <c r="E509" s="1" t="s">
        <v>3030</v>
      </c>
      <c r="F509" s="1" t="s">
        <v>1608</v>
      </c>
      <c r="G509" s="6" t="s">
        <v>11227</v>
      </c>
      <c r="H509" s="13" t="s">
        <v>30</v>
      </c>
      <c r="I509" s="1" t="s">
        <v>36</v>
      </c>
      <c r="J509" s="1" t="s">
        <v>290</v>
      </c>
      <c r="K509" s="15">
        <v>45790</v>
      </c>
      <c r="L509" s="13" t="s">
        <v>804</v>
      </c>
      <c r="M509" s="26">
        <v>38.799999999999997</v>
      </c>
      <c r="N509" s="13">
        <v>1</v>
      </c>
      <c r="O509" s="26">
        <v>38.799999999999997</v>
      </c>
      <c r="P509" s="26">
        <v>14.61</v>
      </c>
      <c r="Q509" s="26">
        <v>2.95</v>
      </c>
      <c r="R509" s="26">
        <v>11.16</v>
      </c>
      <c r="S509" s="26">
        <v>0</v>
      </c>
      <c r="T509" s="26">
        <v>0</v>
      </c>
      <c r="U509" s="26">
        <v>10.08</v>
      </c>
      <c r="V509" s="17">
        <v>0.25979999999999998</v>
      </c>
      <c r="W509" s="1" t="s">
        <v>34</v>
      </c>
      <c r="X509" s="3"/>
      <c r="Y509" s="3"/>
      <c r="Z509" s="5" t="s">
        <v>7980</v>
      </c>
      <c r="AA509" s="5" t="str">
        <f>VLOOKUP(J509, sku!B:C, 2, FALSE)</f>
        <v>Par De Trava Do Quebra Vento Preto (23Cm)</v>
      </c>
      <c r="AB509" s="3" t="str">
        <f>VLOOKUP(J509, sku!B:BM, 64, FALSE)</f>
        <v>Revenda</v>
      </c>
      <c r="AC509" s="3" t="str">
        <f>LEFT(pedidos[[#This Row],[SKU]],3)</f>
        <v>Q-9</v>
      </c>
      <c r="AD509" s="36" t="str" cm="1">
        <f t="array" aca="1" ref="AD509" ca="1">IFERROR(
  INDEX(
    montadora[Montadora],
    MATCH(TRUE,LEFT(#REF!,NÚCARACT(montadora[SKU Parcial]))=montadora[SKU Parcial],0)
  ),
  ""
)</f>
        <v/>
      </c>
    </row>
    <row r="510" spans="1:30" customFormat="1" x14ac:dyDescent="0.25">
      <c r="A510" s="1" t="s">
        <v>7329</v>
      </c>
      <c r="B510" s="1" t="s">
        <v>36</v>
      </c>
      <c r="C510" s="1" t="s">
        <v>7330</v>
      </c>
      <c r="D510" s="1" t="s">
        <v>27</v>
      </c>
      <c r="E510" s="1" t="s">
        <v>3030</v>
      </c>
      <c r="F510" s="1" t="s">
        <v>1608</v>
      </c>
      <c r="G510" s="6" t="s">
        <v>11227</v>
      </c>
      <c r="H510" s="13" t="s">
        <v>30</v>
      </c>
      <c r="I510" s="1" t="s">
        <v>36</v>
      </c>
      <c r="J510" s="1" t="s">
        <v>290</v>
      </c>
      <c r="K510" s="15">
        <v>45790</v>
      </c>
      <c r="L510" s="13" t="s">
        <v>804</v>
      </c>
      <c r="M510" s="26">
        <v>38.799999999999997</v>
      </c>
      <c r="N510" s="13">
        <v>1</v>
      </c>
      <c r="O510" s="26">
        <v>53.7</v>
      </c>
      <c r="P510" s="26">
        <v>14.61</v>
      </c>
      <c r="Q510" s="26">
        <v>2.95</v>
      </c>
      <c r="R510" s="26">
        <v>11.16</v>
      </c>
      <c r="S510" s="26">
        <v>14.9</v>
      </c>
      <c r="T510" s="26">
        <v>0</v>
      </c>
      <c r="U510" s="26">
        <v>10.08</v>
      </c>
      <c r="V510" s="17">
        <v>0.25979999999999998</v>
      </c>
      <c r="W510" s="1" t="s">
        <v>34</v>
      </c>
      <c r="X510" s="3"/>
      <c r="Y510" s="3"/>
      <c r="Z510" s="5" t="s">
        <v>7980</v>
      </c>
      <c r="AA510" s="5" t="str">
        <f>VLOOKUP(J510, sku!B:C, 2, FALSE)</f>
        <v>Par De Trava Do Quebra Vento Preto (23Cm)</v>
      </c>
      <c r="AB510" s="3" t="str">
        <f>VLOOKUP(J510, sku!B:BM, 64, FALSE)</f>
        <v>Revenda</v>
      </c>
      <c r="AC510" s="3" t="str">
        <f>LEFT(pedidos[[#This Row],[SKU]],3)</f>
        <v>Q-9</v>
      </c>
      <c r="AD510" s="36" t="str" cm="1">
        <f t="array" aca="1" ref="AD510" ca="1">IFERROR(
  INDEX(
    montadora[Montadora],
    MATCH(TRUE,LEFT(#REF!,NÚCARACT(montadora[SKU Parcial]))=montadora[SKU Parcial],0)
  ),
  ""
)</f>
        <v/>
      </c>
    </row>
    <row r="511" spans="1:30" customFormat="1" x14ac:dyDescent="0.25">
      <c r="A511" s="1" t="s">
        <v>7331</v>
      </c>
      <c r="B511" s="1" t="s">
        <v>36</v>
      </c>
      <c r="C511" s="1" t="s">
        <v>7332</v>
      </c>
      <c r="D511" s="1" t="s">
        <v>27</v>
      </c>
      <c r="E511" s="1" t="s">
        <v>2723</v>
      </c>
      <c r="F511" s="1" t="s">
        <v>2451</v>
      </c>
      <c r="G511" s="6" t="s">
        <v>11227</v>
      </c>
      <c r="H511" s="13" t="s">
        <v>30</v>
      </c>
      <c r="I511" s="1" t="s">
        <v>36</v>
      </c>
      <c r="J511" s="1" t="s">
        <v>290</v>
      </c>
      <c r="K511" s="15">
        <v>45791</v>
      </c>
      <c r="L511" s="11" t="s">
        <v>11229</v>
      </c>
      <c r="M511" s="26">
        <v>38.799999999999997</v>
      </c>
      <c r="N511" s="13">
        <v>1</v>
      </c>
      <c r="O511" s="26">
        <v>51.7</v>
      </c>
      <c r="P511" s="26">
        <v>14.61</v>
      </c>
      <c r="Q511" s="26">
        <v>2.95</v>
      </c>
      <c r="R511" s="26">
        <v>11.16</v>
      </c>
      <c r="S511" s="26">
        <v>12.9</v>
      </c>
      <c r="T511" s="26">
        <v>0</v>
      </c>
      <c r="U511" s="26">
        <v>10.08</v>
      </c>
      <c r="V511" s="17">
        <v>0.25979999999999998</v>
      </c>
      <c r="W511" s="1" t="s">
        <v>34</v>
      </c>
      <c r="X511" s="3"/>
      <c r="Y511" s="3"/>
      <c r="Z511" s="5" t="s">
        <v>7980</v>
      </c>
      <c r="AA511" s="5" t="str">
        <f>VLOOKUP(J511, sku!B:C, 2, FALSE)</f>
        <v>Par De Trava Do Quebra Vento Preto (23Cm)</v>
      </c>
      <c r="AB511" s="3" t="str">
        <f>VLOOKUP(J511, sku!B:BM, 64, FALSE)</f>
        <v>Revenda</v>
      </c>
      <c r="AC511" s="3" t="str">
        <f>LEFT(pedidos[[#This Row],[SKU]],3)</f>
        <v>Q-9</v>
      </c>
      <c r="AD511" s="36" t="str" cm="1">
        <f t="array" aca="1" ref="AD511" ca="1">IFERROR(
  INDEX(
    montadora[Montadora],
    MATCH(TRUE,LEFT(J979,NÚCARACT(montadora[SKU Parcial]))=montadora[SKU Parcial],0)
  ),
  ""
)</f>
        <v/>
      </c>
    </row>
    <row r="512" spans="1:30" customFormat="1" x14ac:dyDescent="0.25">
      <c r="A512" s="1" t="s">
        <v>7333</v>
      </c>
      <c r="B512" s="1" t="s">
        <v>36</v>
      </c>
      <c r="C512" s="1" t="s">
        <v>829</v>
      </c>
      <c r="D512" s="1" t="s">
        <v>27</v>
      </c>
      <c r="E512" s="1" t="s">
        <v>3030</v>
      </c>
      <c r="F512" s="1" t="s">
        <v>1608</v>
      </c>
      <c r="G512" s="6" t="s">
        <v>11227</v>
      </c>
      <c r="H512" s="13" t="s">
        <v>30</v>
      </c>
      <c r="I512" s="1" t="s">
        <v>36</v>
      </c>
      <c r="J512" s="1" t="s">
        <v>290</v>
      </c>
      <c r="K512" s="15">
        <v>45791</v>
      </c>
      <c r="L512" s="13" t="s">
        <v>804</v>
      </c>
      <c r="M512" s="26">
        <v>38.799999999999997</v>
      </c>
      <c r="N512" s="13">
        <v>1</v>
      </c>
      <c r="O512" s="26">
        <v>50.7</v>
      </c>
      <c r="P512" s="26">
        <v>14.61</v>
      </c>
      <c r="Q512" s="26">
        <v>2.95</v>
      </c>
      <c r="R512" s="26">
        <v>11.16</v>
      </c>
      <c r="S512" s="26">
        <v>11.9</v>
      </c>
      <c r="T512" s="26">
        <v>0</v>
      </c>
      <c r="U512" s="26">
        <v>10.08</v>
      </c>
      <c r="V512" s="17">
        <v>0.25979999999999998</v>
      </c>
      <c r="W512" s="1" t="s">
        <v>34</v>
      </c>
      <c r="X512" s="3"/>
      <c r="Y512" s="3"/>
      <c r="Z512" s="5" t="s">
        <v>7980</v>
      </c>
      <c r="AA512" s="5" t="str">
        <f>VLOOKUP(J512, sku!B:C, 2, FALSE)</f>
        <v>Par De Trava Do Quebra Vento Preto (23Cm)</v>
      </c>
      <c r="AB512" s="3" t="str">
        <f>VLOOKUP(J512, sku!B:BM, 64, FALSE)</f>
        <v>Revenda</v>
      </c>
      <c r="AC512" s="3" t="str">
        <f>LEFT(pedidos[[#This Row],[SKU]],3)</f>
        <v>Q-9</v>
      </c>
      <c r="AD512" s="36" t="str" cm="1">
        <f t="array" aca="1" ref="AD512" ca="1">IFERROR(
  INDEX(
    montadora[Montadora],
    MATCH(TRUE,LEFT(J980,NÚCARACT(montadora[SKU Parcial]))=montadora[SKU Parcial],0)
  ),
  ""
)</f>
        <v/>
      </c>
    </row>
    <row r="513" spans="1:30" customFormat="1" x14ac:dyDescent="0.25">
      <c r="A513" s="1" t="s">
        <v>7334</v>
      </c>
      <c r="B513" s="1" t="s">
        <v>7335</v>
      </c>
      <c r="C513" s="1" t="s">
        <v>7336</v>
      </c>
      <c r="D513" s="1" t="s">
        <v>319</v>
      </c>
      <c r="E513" s="1" t="s">
        <v>3030</v>
      </c>
      <c r="F513" s="1" t="s">
        <v>1608</v>
      </c>
      <c r="G513" s="6" t="s">
        <v>11227</v>
      </c>
      <c r="H513" s="13" t="s">
        <v>30</v>
      </c>
      <c r="I513" s="1" t="s">
        <v>36</v>
      </c>
      <c r="J513" s="1" t="s">
        <v>290</v>
      </c>
      <c r="K513" s="15">
        <v>45792</v>
      </c>
      <c r="L513" s="13" t="s">
        <v>804</v>
      </c>
      <c r="M513" s="26">
        <v>38.799999999999997</v>
      </c>
      <c r="N513" s="13">
        <v>1</v>
      </c>
      <c r="O513" s="26">
        <v>38.799999999999997</v>
      </c>
      <c r="P513" s="26">
        <v>14.61</v>
      </c>
      <c r="Q513" s="26">
        <v>2.95</v>
      </c>
      <c r="R513" s="26">
        <v>11.16</v>
      </c>
      <c r="S513" s="26">
        <v>0</v>
      </c>
      <c r="T513" s="26">
        <v>0</v>
      </c>
      <c r="U513" s="26">
        <v>10.08</v>
      </c>
      <c r="V513" s="17">
        <v>0.25979999999999998</v>
      </c>
      <c r="W513" s="1" t="s">
        <v>34</v>
      </c>
      <c r="X513" s="3"/>
      <c r="Y513" s="3"/>
      <c r="Z513" s="5" t="s">
        <v>7980</v>
      </c>
      <c r="AA513" s="5" t="str">
        <f>VLOOKUP(J513, sku!B:C, 2, FALSE)</f>
        <v>Par De Trava Do Quebra Vento Preto (23Cm)</v>
      </c>
      <c r="AB513" s="3" t="str">
        <f>VLOOKUP(J513, sku!B:BM, 64, FALSE)</f>
        <v>Revenda</v>
      </c>
      <c r="AC513" s="3" t="str">
        <f>LEFT(pedidos[[#This Row],[SKU]],3)</f>
        <v>Q-9</v>
      </c>
      <c r="AD513" s="36" t="str" cm="1">
        <f t="array" aca="1" ref="AD513" ca="1">IFERROR(
  INDEX(
    montadora[Montadora],
    MATCH(TRUE,LEFT(J981,NÚCARACT(montadora[SKU Parcial]))=montadora[SKU Parcial],0)
  ),
  ""
)</f>
        <v/>
      </c>
    </row>
    <row r="514" spans="1:30" customFormat="1" x14ac:dyDescent="0.25">
      <c r="A514" s="1" t="s">
        <v>7337</v>
      </c>
      <c r="B514" s="1" t="s">
        <v>7338</v>
      </c>
      <c r="C514" s="1" t="s">
        <v>7339</v>
      </c>
      <c r="D514" s="1" t="s">
        <v>27</v>
      </c>
      <c r="E514" s="1" t="s">
        <v>3030</v>
      </c>
      <c r="F514" s="1" t="s">
        <v>1608</v>
      </c>
      <c r="G514" s="6" t="s">
        <v>11227</v>
      </c>
      <c r="H514" s="13" t="s">
        <v>30</v>
      </c>
      <c r="I514" s="1" t="s">
        <v>36</v>
      </c>
      <c r="J514" s="1" t="s">
        <v>290</v>
      </c>
      <c r="K514" s="15">
        <v>45792</v>
      </c>
      <c r="L514" s="13" t="s">
        <v>804</v>
      </c>
      <c r="M514" s="26">
        <v>38.799999999999997</v>
      </c>
      <c r="N514" s="13">
        <v>1</v>
      </c>
      <c r="O514" s="26">
        <v>38.799999999999997</v>
      </c>
      <c r="P514" s="26">
        <v>14.61</v>
      </c>
      <c r="Q514" s="26">
        <v>2.95</v>
      </c>
      <c r="R514" s="26">
        <v>11.16</v>
      </c>
      <c r="S514" s="26">
        <v>0</v>
      </c>
      <c r="T514" s="26">
        <v>0</v>
      </c>
      <c r="U514" s="26">
        <v>10.08</v>
      </c>
      <c r="V514" s="17">
        <v>0.25979999999999998</v>
      </c>
      <c r="W514" s="1" t="s">
        <v>34</v>
      </c>
      <c r="X514" s="3"/>
      <c r="Y514" s="3"/>
      <c r="Z514" s="5" t="s">
        <v>7980</v>
      </c>
      <c r="AA514" s="5" t="str">
        <f>VLOOKUP(J514, sku!B:C, 2, FALSE)</f>
        <v>Par De Trava Do Quebra Vento Preto (23Cm)</v>
      </c>
      <c r="AB514" s="3" t="str">
        <f>VLOOKUP(J514, sku!B:BM, 64, FALSE)</f>
        <v>Revenda</v>
      </c>
      <c r="AC514" s="3" t="str">
        <f>LEFT(pedidos[[#This Row],[SKU]],3)</f>
        <v>Q-9</v>
      </c>
      <c r="AD514" s="36" t="str" cm="1">
        <f t="array" aca="1" ref="AD514" ca="1">IFERROR(
  INDEX(
    montadora[Montadora],
    MATCH(TRUE,LEFT(J982,NÚCARACT(montadora[SKU Parcial]))=montadora[SKU Parcial],0)
  ),
  ""
)</f>
        <v/>
      </c>
    </row>
    <row r="515" spans="1:30" x14ac:dyDescent="0.25">
      <c r="A515" s="42" t="s">
        <v>9538</v>
      </c>
      <c r="B515" s="42">
        <v>20298008470</v>
      </c>
      <c r="C515" s="42"/>
      <c r="D515" s="42"/>
      <c r="E515" s="42"/>
      <c r="F515" s="42" t="s">
        <v>10107</v>
      </c>
      <c r="G515" s="42" t="s">
        <v>11228</v>
      </c>
      <c r="H515" s="12"/>
      <c r="I515" s="42"/>
      <c r="J515" s="42" t="s">
        <v>290</v>
      </c>
      <c r="K515" s="14">
        <v>45791</v>
      </c>
      <c r="L515" s="12" t="s">
        <v>8443</v>
      </c>
      <c r="M515" s="44">
        <v>38.799999999999997</v>
      </c>
      <c r="N515" s="12">
        <v>1</v>
      </c>
      <c r="O515" s="44">
        <v>38.799999999999997</v>
      </c>
      <c r="P515" s="44">
        <v>14.61</v>
      </c>
      <c r="Q515" s="44">
        <v>1.31</v>
      </c>
      <c r="R515" s="44">
        <v>11.76</v>
      </c>
      <c r="S515" s="44">
        <v>0</v>
      </c>
      <c r="T515" s="44">
        <v>0</v>
      </c>
      <c r="U515" s="44">
        <v>11.12</v>
      </c>
      <c r="V515" s="18">
        <v>0</v>
      </c>
      <c r="W515" s="42" t="s">
        <v>34</v>
      </c>
      <c r="X515" s="43"/>
      <c r="Y515" s="43"/>
      <c r="Z515" s="43" t="s">
        <v>8442</v>
      </c>
      <c r="AA515" s="43" t="str">
        <f>VLOOKUP(J515, sku!B:C, 2, FALSE)</f>
        <v>Par De Trava Do Quebra Vento Preto (23Cm)</v>
      </c>
      <c r="AB515" s="45" t="str">
        <f>VLOOKUP(J515, sku!B:BM, 64, FALSE)</f>
        <v>Revenda</v>
      </c>
      <c r="AC515" s="45" t="str">
        <f>LEFT(pedidos[[#This Row],[SKU]],3)</f>
        <v>Q-9</v>
      </c>
      <c r="AD515" s="36" t="str" cm="1">
        <f t="array" aca="1" ref="AD515" ca="1">IFERROR(
  INDEX(
    montadora[Montadora],
    MATCH(TRUE,LEFT(J983,NÚCARACT(montadora[SKU Parcial]))=montadora[SKU Parcial],0)
  ),
  ""
)</f>
        <v/>
      </c>
    </row>
    <row r="516" spans="1:30" x14ac:dyDescent="0.25">
      <c r="A516" s="42" t="s">
        <v>9587</v>
      </c>
      <c r="B516" s="42">
        <v>23998118595</v>
      </c>
      <c r="C516" s="42"/>
      <c r="D516" s="42"/>
      <c r="E516" s="42"/>
      <c r="F516" s="42" t="s">
        <v>10106</v>
      </c>
      <c r="G516" s="42" t="s">
        <v>11228</v>
      </c>
      <c r="H516" s="12"/>
      <c r="I516" s="42"/>
      <c r="J516" s="42" t="s">
        <v>290</v>
      </c>
      <c r="K516" s="14">
        <v>45790</v>
      </c>
      <c r="L516" s="12" t="s">
        <v>8443</v>
      </c>
      <c r="M516" s="44">
        <v>38.799999999999997</v>
      </c>
      <c r="N516" s="12">
        <v>1</v>
      </c>
      <c r="O516" s="44">
        <v>38.799999999999997</v>
      </c>
      <c r="P516" s="44">
        <v>14.61</v>
      </c>
      <c r="Q516" s="44">
        <v>1.31</v>
      </c>
      <c r="R516" s="44">
        <v>11.76</v>
      </c>
      <c r="S516" s="44">
        <v>0</v>
      </c>
      <c r="T516" s="44">
        <v>0</v>
      </c>
      <c r="U516" s="44">
        <v>11.12</v>
      </c>
      <c r="V516" s="18">
        <v>0</v>
      </c>
      <c r="W516" s="42" t="s">
        <v>34</v>
      </c>
      <c r="X516" s="43"/>
      <c r="Y516" s="43"/>
      <c r="Z516" s="43" t="s">
        <v>8442</v>
      </c>
      <c r="AA516" s="43" t="str">
        <f>VLOOKUP(J516, sku!B:C, 2, FALSE)</f>
        <v>Par De Trava Do Quebra Vento Preto (23Cm)</v>
      </c>
      <c r="AB516" s="45" t="str">
        <f>VLOOKUP(J516, sku!B:BM, 64, FALSE)</f>
        <v>Revenda</v>
      </c>
      <c r="AC516" s="45" t="str">
        <f>LEFT(pedidos[[#This Row],[SKU]],3)</f>
        <v>Q-9</v>
      </c>
      <c r="AD516" s="36" t="str" cm="1">
        <f t="array" aca="1" ref="AD516" ca="1">IFERROR(
  INDEX(
    montadora[Montadora],
    MATCH(TRUE,LEFT(J984,NÚCARACT(montadora[SKU Parcial]))=montadora[SKU Parcial],0)
  ),
  ""
)</f>
        <v/>
      </c>
    </row>
    <row r="517" spans="1:30" x14ac:dyDescent="0.25">
      <c r="A517" s="42" t="s">
        <v>9742</v>
      </c>
      <c r="B517" s="42">
        <v>23998118595</v>
      </c>
      <c r="C517" s="42"/>
      <c r="D517" s="42"/>
      <c r="E517" s="42"/>
      <c r="F517" s="42" t="s">
        <v>10106</v>
      </c>
      <c r="G517" s="42" t="s">
        <v>11228</v>
      </c>
      <c r="H517" s="12"/>
      <c r="I517" s="42"/>
      <c r="J517" s="42" t="s">
        <v>290</v>
      </c>
      <c r="K517" s="14">
        <v>45784</v>
      </c>
      <c r="L517" s="12" t="s">
        <v>8443</v>
      </c>
      <c r="M517" s="44">
        <v>32.799999999999997</v>
      </c>
      <c r="N517" s="12">
        <v>1</v>
      </c>
      <c r="O517" s="44">
        <v>32.799999999999997</v>
      </c>
      <c r="P517" s="44">
        <v>14.61</v>
      </c>
      <c r="Q517" s="44">
        <v>1.1100000000000001</v>
      </c>
      <c r="R517" s="44">
        <v>10.49</v>
      </c>
      <c r="S517" s="44">
        <v>0</v>
      </c>
      <c r="T517" s="44">
        <v>0</v>
      </c>
      <c r="U517" s="44">
        <v>6.26</v>
      </c>
      <c r="V517" s="18">
        <v>0</v>
      </c>
      <c r="W517" s="42" t="s">
        <v>34</v>
      </c>
      <c r="X517" s="43"/>
      <c r="Y517" s="43"/>
      <c r="Z517" s="43" t="s">
        <v>8442</v>
      </c>
      <c r="AA517" s="43" t="str">
        <f>VLOOKUP(J517, sku!B:C, 2, FALSE)</f>
        <v>Par De Trava Do Quebra Vento Preto (23Cm)</v>
      </c>
      <c r="AB517" s="45" t="str">
        <f>VLOOKUP(J517, sku!B:BM, 64, FALSE)</f>
        <v>Revenda</v>
      </c>
      <c r="AC517" s="45" t="str">
        <f>LEFT(pedidos[[#This Row],[SKU]],3)</f>
        <v>Q-9</v>
      </c>
      <c r="AD517" s="36" t="str" cm="1">
        <f t="array" aca="1" ref="AD517" ca="1">IFERROR(
  INDEX(
    montadora[Montadora],
    MATCH(TRUE,LEFT(J985,NÚCARACT(montadora[SKU Parcial]))=montadora[SKU Parcial],0)
  ),
  ""
)</f>
        <v/>
      </c>
    </row>
    <row r="518" spans="1:30" x14ac:dyDescent="0.25">
      <c r="A518" s="42" t="s">
        <v>9804</v>
      </c>
      <c r="B518" s="42">
        <v>23998118595</v>
      </c>
      <c r="C518" s="42"/>
      <c r="D518" s="42"/>
      <c r="E518" s="42"/>
      <c r="F518" s="42" t="s">
        <v>10106</v>
      </c>
      <c r="G518" s="42" t="s">
        <v>11228</v>
      </c>
      <c r="H518" s="12"/>
      <c r="I518" s="42"/>
      <c r="J518" s="42" t="s">
        <v>290</v>
      </c>
      <c r="K518" s="14">
        <v>45784</v>
      </c>
      <c r="L518" s="12" t="s">
        <v>8443</v>
      </c>
      <c r="M518" s="44">
        <v>32.799999999999997</v>
      </c>
      <c r="N518" s="12">
        <v>1</v>
      </c>
      <c r="O518" s="44">
        <v>32.799999999999997</v>
      </c>
      <c r="P518" s="44">
        <v>14.61</v>
      </c>
      <c r="Q518" s="44">
        <v>1.1100000000000001</v>
      </c>
      <c r="R518" s="44">
        <v>10.49</v>
      </c>
      <c r="S518" s="44">
        <v>0</v>
      </c>
      <c r="T518" s="44">
        <v>0</v>
      </c>
      <c r="U518" s="44">
        <v>6.26</v>
      </c>
      <c r="V518" s="18">
        <v>0</v>
      </c>
      <c r="W518" s="42" t="s">
        <v>34</v>
      </c>
      <c r="X518" s="43"/>
      <c r="Y518" s="43"/>
      <c r="Z518" s="43" t="s">
        <v>8442</v>
      </c>
      <c r="AA518" s="43" t="str">
        <f>VLOOKUP(J518, sku!B:C, 2, FALSE)</f>
        <v>Par De Trava Do Quebra Vento Preto (23Cm)</v>
      </c>
      <c r="AB518" s="45" t="str">
        <f>VLOOKUP(J518, sku!B:BM, 64, FALSE)</f>
        <v>Revenda</v>
      </c>
      <c r="AC518" s="45" t="str">
        <f>LEFT(pedidos[[#This Row],[SKU]],3)</f>
        <v>Q-9</v>
      </c>
      <c r="AD518" s="36" t="str" cm="1">
        <f t="array" aca="1" ref="AD518" ca="1">IFERROR(
  INDEX(
    montadora[Montadora],
    MATCH(TRUE,LEFT(J986,NÚCARACT(montadora[SKU Parcial]))=montadora[SKU Parcial],0)
  ),
  ""
)</f>
        <v/>
      </c>
    </row>
    <row r="519" spans="1:30" x14ac:dyDescent="0.25">
      <c r="A519" s="42" t="s">
        <v>10620</v>
      </c>
      <c r="B519" s="42"/>
      <c r="C519" s="42"/>
      <c r="D519" s="42"/>
      <c r="E519" s="42">
        <v>23098159250</v>
      </c>
      <c r="F519" s="42" t="s">
        <v>9193</v>
      </c>
      <c r="G519" s="42" t="s">
        <v>11228</v>
      </c>
      <c r="H519" s="12"/>
      <c r="I519" s="42"/>
      <c r="J519" s="42" t="s">
        <v>9210</v>
      </c>
      <c r="K519" s="14">
        <v>45814</v>
      </c>
      <c r="L519" s="12" t="s">
        <v>8443</v>
      </c>
      <c r="M519" s="44">
        <v>33.799999999999997</v>
      </c>
      <c r="N519" s="12">
        <v>1</v>
      </c>
      <c r="O519" s="44">
        <v>33.799999999999997</v>
      </c>
      <c r="P519" s="44">
        <v>14.96</v>
      </c>
      <c r="Q519" s="44">
        <v>1.26</v>
      </c>
      <c r="R519" s="44">
        <v>10.76</v>
      </c>
      <c r="S519" s="44">
        <v>0</v>
      </c>
      <c r="T519" s="44">
        <v>0</v>
      </c>
      <c r="U519" s="44">
        <v>6.82</v>
      </c>
      <c r="V519" s="18">
        <v>0.20180000000000001</v>
      </c>
      <c r="W519" s="42" t="s">
        <v>34</v>
      </c>
      <c r="X519" s="43"/>
      <c r="Y519" s="43"/>
      <c r="Z519" s="43" t="s">
        <v>8442</v>
      </c>
      <c r="AA519" s="43" t="str">
        <f>VLOOKUP(J519, sku!B:C, 2, FALSE)</f>
        <v>Spell 500ml</v>
      </c>
      <c r="AB519" s="45" t="str">
        <f>VLOOKUP(J519, sku!B:BM, 64, FALSE)</f>
        <v>Revenda</v>
      </c>
      <c r="AC519" s="45" t="str">
        <f>LEFT(pedidos[[#This Row],[SKU]],3)</f>
        <v>VX2</v>
      </c>
      <c r="AD519" s="36" t="str" cm="1">
        <f t="array" aca="1" ref="AD519" ca="1">IFERROR(
  INDEX(
    montadora[Montadora],
    MATCH(TRUE,LEFT(J990,NÚCARACT(montadora[SKU Parcial]))=montadora[SKU Parcial],0)
  ),
  ""
)</f>
        <v/>
      </c>
    </row>
    <row r="520" spans="1:30" x14ac:dyDescent="0.25">
      <c r="A520" s="42" t="s">
        <v>10657</v>
      </c>
      <c r="B520" s="42"/>
      <c r="C520" s="42"/>
      <c r="D520" s="42"/>
      <c r="E520" s="42">
        <v>23098159250</v>
      </c>
      <c r="F520" s="42" t="s">
        <v>9193</v>
      </c>
      <c r="G520" s="42" t="s">
        <v>11228</v>
      </c>
      <c r="H520" s="12"/>
      <c r="I520" s="42"/>
      <c r="J520" s="42" t="s">
        <v>9210</v>
      </c>
      <c r="K520" s="14">
        <v>45811</v>
      </c>
      <c r="L520" s="12" t="s">
        <v>8443</v>
      </c>
      <c r="M520" s="44">
        <v>33.799999999999997</v>
      </c>
      <c r="N520" s="12">
        <v>1</v>
      </c>
      <c r="O520" s="44">
        <v>33.799999999999997</v>
      </c>
      <c r="P520" s="44">
        <v>14.96</v>
      </c>
      <c r="Q520" s="44">
        <v>1.26</v>
      </c>
      <c r="R520" s="44">
        <v>10.76</v>
      </c>
      <c r="S520" s="44">
        <v>0</v>
      </c>
      <c r="T520" s="44">
        <v>0</v>
      </c>
      <c r="U520" s="44">
        <v>6.82</v>
      </c>
      <c r="V520" s="18">
        <v>0.20180000000000001</v>
      </c>
      <c r="W520" s="42" t="s">
        <v>34</v>
      </c>
      <c r="X520" s="43"/>
      <c r="Y520" s="43"/>
      <c r="Z520" s="43" t="s">
        <v>8442</v>
      </c>
      <c r="AA520" s="43" t="str">
        <f>VLOOKUP(J520, sku!B:C, 2, FALSE)</f>
        <v>Spell 500ml</v>
      </c>
      <c r="AB520" s="45" t="str">
        <f>VLOOKUP(J520, sku!B:BM, 64, FALSE)</f>
        <v>Revenda</v>
      </c>
      <c r="AC520" s="45" t="str">
        <f>LEFT(pedidos[[#This Row],[SKU]],3)</f>
        <v>VX2</v>
      </c>
      <c r="AD520" s="36" t="str" cm="1">
        <f t="array" aca="1" ref="AD520" ca="1">IFERROR(
  INDEX(
    montadora[Montadora],
    MATCH(TRUE,LEFT(J991,NÚCARACT(montadora[SKU Parcial]))=montadora[SKU Parcial],0)
  ),
  ""
)</f>
        <v/>
      </c>
    </row>
    <row r="521" spans="1:30" x14ac:dyDescent="0.25">
      <c r="A521" s="42" t="s">
        <v>10680</v>
      </c>
      <c r="B521" s="42"/>
      <c r="C521" s="42"/>
      <c r="D521" s="42"/>
      <c r="E521" s="42">
        <v>23098159250</v>
      </c>
      <c r="F521" s="42" t="s">
        <v>9193</v>
      </c>
      <c r="G521" s="42" t="s">
        <v>11228</v>
      </c>
      <c r="H521" s="12"/>
      <c r="I521" s="42"/>
      <c r="J521" s="42" t="s">
        <v>9210</v>
      </c>
      <c r="K521" s="14">
        <v>45809</v>
      </c>
      <c r="L521" s="12" t="s">
        <v>8443</v>
      </c>
      <c r="M521" s="44">
        <v>33.799999999999997</v>
      </c>
      <c r="N521" s="12">
        <v>1</v>
      </c>
      <c r="O521" s="44">
        <v>33.799999999999997</v>
      </c>
      <c r="P521" s="44">
        <v>14.96</v>
      </c>
      <c r="Q521" s="44">
        <v>1.26</v>
      </c>
      <c r="R521" s="44">
        <v>10.76</v>
      </c>
      <c r="S521" s="44">
        <v>0</v>
      </c>
      <c r="T521" s="44">
        <v>0</v>
      </c>
      <c r="U521" s="44">
        <v>6.82</v>
      </c>
      <c r="V521" s="18">
        <v>0.20180000000000001</v>
      </c>
      <c r="W521" s="42" t="s">
        <v>34</v>
      </c>
      <c r="X521" s="43"/>
      <c r="Y521" s="43"/>
      <c r="Z521" s="43" t="s">
        <v>8442</v>
      </c>
      <c r="AA521" s="43" t="str">
        <f>VLOOKUP(J521, sku!B:C, 2, FALSE)</f>
        <v>Spell 500ml</v>
      </c>
      <c r="AB521" s="45" t="str">
        <f>VLOOKUP(J521, sku!B:BM, 64, FALSE)</f>
        <v>Revenda</v>
      </c>
      <c r="AC521" s="45" t="str">
        <f>LEFT(pedidos[[#This Row],[SKU]],3)</f>
        <v>VX2</v>
      </c>
      <c r="AD521" s="36" t="str" cm="1">
        <f t="array" aca="1" ref="AD521" ca="1">IFERROR(
  INDEX(
    montadora[Montadora],
    MATCH(TRUE,LEFT(J992,NÚCARACT(montadora[SKU Parcial]))=montadora[SKU Parcial],0)
  ),
  ""
)</f>
        <v/>
      </c>
    </row>
    <row r="522" spans="1:30" x14ac:dyDescent="0.25">
      <c r="A522" s="42" t="s">
        <v>10062</v>
      </c>
      <c r="B522" s="42">
        <v>23098159250</v>
      </c>
      <c r="C522" s="42"/>
      <c r="D522" s="42"/>
      <c r="E522" s="42"/>
      <c r="F522" s="42" t="s">
        <v>9193</v>
      </c>
      <c r="G522" s="42" t="s">
        <v>11228</v>
      </c>
      <c r="H522" s="12"/>
      <c r="I522" s="42"/>
      <c r="J522" s="42" t="s">
        <v>9210</v>
      </c>
      <c r="K522" s="14">
        <v>45778</v>
      </c>
      <c r="L522" s="12" t="s">
        <v>8443</v>
      </c>
      <c r="M522" s="44">
        <v>33.799999999999997</v>
      </c>
      <c r="N522" s="12">
        <v>1</v>
      </c>
      <c r="O522" s="44">
        <v>33.799999999999997</v>
      </c>
      <c r="P522" s="44">
        <v>14.96</v>
      </c>
      <c r="Q522" s="44">
        <v>1.1399999999999999</v>
      </c>
      <c r="R522" s="44">
        <v>10.69</v>
      </c>
      <c r="S522" s="44">
        <v>0</v>
      </c>
      <c r="T522" s="44">
        <v>0</v>
      </c>
      <c r="U522" s="44">
        <v>6.67</v>
      </c>
      <c r="V522" s="18">
        <v>0.19739999999999999</v>
      </c>
      <c r="W522" s="42" t="s">
        <v>34</v>
      </c>
      <c r="X522" s="43"/>
      <c r="Y522" s="43"/>
      <c r="Z522" s="43" t="s">
        <v>8442</v>
      </c>
      <c r="AA522" s="43" t="str">
        <f>VLOOKUP(J522, sku!B:C, 2, FALSE)</f>
        <v>Spell 500ml</v>
      </c>
      <c r="AB522" s="45" t="str">
        <f>VLOOKUP(J522, sku!B:BM, 64, FALSE)</f>
        <v>Revenda</v>
      </c>
      <c r="AC522" s="45" t="str">
        <f>LEFT(pedidos[[#This Row],[SKU]],3)</f>
        <v>VX2</v>
      </c>
      <c r="AD522" s="36" t="str" cm="1">
        <f t="array" aca="1" ref="AD522" ca="1">IFERROR(
  INDEX(
    montadora[Montadora],
    MATCH(TRUE,LEFT(#REF!,NÚCARACT(montadora[SKU Parcial]))=montadora[SKU Parcial],0)
  ),
  ""
)</f>
        <v/>
      </c>
    </row>
    <row r="523" spans="1:30" x14ac:dyDescent="0.25">
      <c r="A523" s="42" t="s">
        <v>8889</v>
      </c>
      <c r="B523" s="42"/>
      <c r="C523" s="42"/>
      <c r="D523" s="42"/>
      <c r="E523" s="42">
        <v>22093578947</v>
      </c>
      <c r="F523" s="42" t="s">
        <v>9193</v>
      </c>
      <c r="G523" s="42" t="s">
        <v>11227</v>
      </c>
      <c r="H523" s="12"/>
      <c r="I523" s="42"/>
      <c r="J523" s="42" t="s">
        <v>9210</v>
      </c>
      <c r="K523" s="14">
        <v>45793</v>
      </c>
      <c r="L523" s="12" t="s">
        <v>8443</v>
      </c>
      <c r="M523" s="44">
        <v>35.799999999999997</v>
      </c>
      <c r="N523" s="12">
        <v>1</v>
      </c>
      <c r="O523" s="44">
        <v>35.799999999999997</v>
      </c>
      <c r="P523" s="44">
        <v>14.96</v>
      </c>
      <c r="Q523" s="44">
        <v>2.72</v>
      </c>
      <c r="R523" s="44">
        <v>11.88</v>
      </c>
      <c r="S523" s="44">
        <v>0</v>
      </c>
      <c r="T523" s="44">
        <v>0</v>
      </c>
      <c r="U523" s="44">
        <v>6.24</v>
      </c>
      <c r="V523" s="18">
        <v>0.17419999999999999</v>
      </c>
      <c r="W523" s="42" t="s">
        <v>34</v>
      </c>
      <c r="X523" s="43"/>
      <c r="Y523" s="43"/>
      <c r="Z523" s="43" t="s">
        <v>8442</v>
      </c>
      <c r="AA523" s="43" t="str">
        <f>VLOOKUP(J523, sku!B:C, 2, FALSE)</f>
        <v>Spell 500ml</v>
      </c>
      <c r="AB523" s="45" t="str">
        <f>VLOOKUP(J523, sku!B:BM, 64, FALSE)</f>
        <v>Revenda</v>
      </c>
      <c r="AC523" s="45" t="str">
        <f>LEFT(pedidos[[#This Row],[SKU]],3)</f>
        <v>VX2</v>
      </c>
      <c r="AD523" s="36" t="str" cm="1">
        <f t="array" aca="1" ref="AD523" ca="1">IFERROR(
  INDEX(
    montadora[Montadora],
    MATCH(TRUE,LEFT(J993,NÚCARACT(montadora[SKU Parcial]))=montadora[SKU Parcial],0)
  ),
  ""
)</f>
        <v/>
      </c>
    </row>
    <row r="524" spans="1:30" x14ac:dyDescent="0.25">
      <c r="A524" s="42" t="s">
        <v>9338</v>
      </c>
      <c r="B524" s="42">
        <v>23098159250</v>
      </c>
      <c r="C524" s="42"/>
      <c r="D524" s="42"/>
      <c r="E524" s="42"/>
      <c r="F524" s="42" t="s">
        <v>9193</v>
      </c>
      <c r="G524" s="42" t="s">
        <v>11228</v>
      </c>
      <c r="H524" s="12"/>
      <c r="I524" s="42"/>
      <c r="J524" s="42" t="s">
        <v>9210</v>
      </c>
      <c r="K524" s="14">
        <v>45800</v>
      </c>
      <c r="L524" s="12" t="s">
        <v>8443</v>
      </c>
      <c r="M524" s="44">
        <v>33.799999999999997</v>
      </c>
      <c r="N524" s="12">
        <v>1</v>
      </c>
      <c r="O524" s="44">
        <v>33.799999999999997</v>
      </c>
      <c r="P524" s="44">
        <v>14.96</v>
      </c>
      <c r="Q524" s="44">
        <v>1.1399999999999999</v>
      </c>
      <c r="R524" s="44">
        <v>10.76</v>
      </c>
      <c r="S524" s="44">
        <v>0</v>
      </c>
      <c r="T524" s="44">
        <v>0</v>
      </c>
      <c r="U524" s="44">
        <v>6.94</v>
      </c>
      <c r="V524" s="18">
        <v>0</v>
      </c>
      <c r="W524" s="42" t="s">
        <v>34</v>
      </c>
      <c r="X524" s="43"/>
      <c r="Y524" s="43"/>
      <c r="Z524" s="43" t="s">
        <v>8442</v>
      </c>
      <c r="AA524" s="43" t="str">
        <f>VLOOKUP(J524, sku!B:C, 2, FALSE)</f>
        <v>Spell 500ml</v>
      </c>
      <c r="AB524" s="45" t="str">
        <f>VLOOKUP(J524, sku!B:BM, 64, FALSE)</f>
        <v>Revenda</v>
      </c>
      <c r="AC524" s="45" t="str">
        <f>LEFT(pedidos[[#This Row],[SKU]],3)</f>
        <v>VX2</v>
      </c>
      <c r="AD524" s="36" t="str" cm="1">
        <f t="array" aca="1" ref="AD524" ca="1">IFERROR(
  INDEX(
    montadora[Montadora],
    MATCH(TRUE,LEFT(J994,NÚCARACT(montadora[SKU Parcial]))=montadora[SKU Parcial],0)
  ),
  ""
)</f>
        <v/>
      </c>
    </row>
    <row r="525" spans="1:30" x14ac:dyDescent="0.25">
      <c r="A525" s="42" t="s">
        <v>9364</v>
      </c>
      <c r="B525" s="42">
        <v>23098159250</v>
      </c>
      <c r="C525" s="42"/>
      <c r="D525" s="42"/>
      <c r="E525" s="42"/>
      <c r="F525" s="42" t="s">
        <v>9193</v>
      </c>
      <c r="G525" s="42" t="s">
        <v>11228</v>
      </c>
      <c r="H525" s="12"/>
      <c r="I525" s="42"/>
      <c r="J525" s="42" t="s">
        <v>9210</v>
      </c>
      <c r="K525" s="14">
        <v>45799</v>
      </c>
      <c r="L525" s="12" t="s">
        <v>8443</v>
      </c>
      <c r="M525" s="44">
        <v>33.799999999999997</v>
      </c>
      <c r="N525" s="12">
        <v>1</v>
      </c>
      <c r="O525" s="44">
        <v>33.799999999999997</v>
      </c>
      <c r="P525" s="44">
        <v>14.96</v>
      </c>
      <c r="Q525" s="44">
        <v>1.1399999999999999</v>
      </c>
      <c r="R525" s="44">
        <v>10.76</v>
      </c>
      <c r="S525" s="44">
        <v>0</v>
      </c>
      <c r="T525" s="44">
        <v>0</v>
      </c>
      <c r="U525" s="44">
        <v>6.94</v>
      </c>
      <c r="V525" s="18">
        <v>0</v>
      </c>
      <c r="W525" s="42" t="s">
        <v>34</v>
      </c>
      <c r="X525" s="43"/>
      <c r="Y525" s="43"/>
      <c r="Z525" s="43" t="s">
        <v>8442</v>
      </c>
      <c r="AA525" s="43" t="str">
        <f>VLOOKUP(J525, sku!B:C, 2, FALSE)</f>
        <v>Spell 500ml</v>
      </c>
      <c r="AB525" s="45" t="str">
        <f>VLOOKUP(J525, sku!B:BM, 64, FALSE)</f>
        <v>Revenda</v>
      </c>
      <c r="AC525" s="45" t="str">
        <f>LEFT(pedidos[[#This Row],[SKU]],3)</f>
        <v>VX2</v>
      </c>
      <c r="AD525" s="36" t="str" cm="1">
        <f t="array" aca="1" ref="AD525" ca="1">IFERROR(
  INDEX(
    montadora[Montadora],
    MATCH(TRUE,LEFT(J995,NÚCARACT(montadora[SKU Parcial]))=montadora[SKU Parcial],0)
  ),
  ""
)</f>
        <v/>
      </c>
    </row>
    <row r="526" spans="1:30" x14ac:dyDescent="0.25">
      <c r="A526" s="42" t="s">
        <v>9392</v>
      </c>
      <c r="B526" s="42">
        <v>23098159250</v>
      </c>
      <c r="C526" s="42"/>
      <c r="D526" s="42"/>
      <c r="E526" s="42"/>
      <c r="F526" s="42" t="s">
        <v>9193</v>
      </c>
      <c r="G526" s="42" t="s">
        <v>11228</v>
      </c>
      <c r="H526" s="12"/>
      <c r="I526" s="42"/>
      <c r="J526" s="42" t="s">
        <v>9210</v>
      </c>
      <c r="K526" s="14">
        <v>45797</v>
      </c>
      <c r="L526" s="12" t="s">
        <v>8443</v>
      </c>
      <c r="M526" s="44">
        <v>33.799999999999997</v>
      </c>
      <c r="N526" s="12">
        <v>1</v>
      </c>
      <c r="O526" s="44">
        <v>33.799999999999997</v>
      </c>
      <c r="P526" s="44">
        <v>14.96</v>
      </c>
      <c r="Q526" s="44">
        <v>1.1399999999999999</v>
      </c>
      <c r="R526" s="44">
        <v>10.76</v>
      </c>
      <c r="S526" s="44">
        <v>0</v>
      </c>
      <c r="T526" s="44">
        <v>0</v>
      </c>
      <c r="U526" s="44">
        <v>6.94</v>
      </c>
      <c r="V526" s="18">
        <v>0</v>
      </c>
      <c r="W526" s="42" t="s">
        <v>34</v>
      </c>
      <c r="X526" s="43"/>
      <c r="Y526" s="43"/>
      <c r="Z526" s="43" t="s">
        <v>8442</v>
      </c>
      <c r="AA526" s="43" t="str">
        <f>VLOOKUP(J526, sku!B:C, 2, FALSE)</f>
        <v>Spell 500ml</v>
      </c>
      <c r="AB526" s="45" t="str">
        <f>VLOOKUP(J526, sku!B:BM, 64, FALSE)</f>
        <v>Revenda</v>
      </c>
      <c r="AC526" s="45" t="str">
        <f>LEFT(pedidos[[#This Row],[SKU]],3)</f>
        <v>VX2</v>
      </c>
      <c r="AD526" s="36" t="str" cm="1">
        <f t="array" aca="1" ref="AD526" ca="1">IFERROR(
  INDEX(
    montadora[Montadora],
    MATCH(TRUE,LEFT(J996,NÚCARACT(montadora[SKU Parcial]))=montadora[SKU Parcial],0)
  ),
  ""
)</f>
        <v/>
      </c>
    </row>
    <row r="527" spans="1:30" x14ac:dyDescent="0.25">
      <c r="A527" s="42" t="s">
        <v>9519</v>
      </c>
      <c r="B527" s="42">
        <v>23098159250</v>
      </c>
      <c r="C527" s="42"/>
      <c r="D527" s="42"/>
      <c r="E527" s="42"/>
      <c r="F527" s="42" t="s">
        <v>9193</v>
      </c>
      <c r="G527" s="42" t="s">
        <v>11228</v>
      </c>
      <c r="H527" s="12"/>
      <c r="I527" s="42"/>
      <c r="J527" s="42" t="s">
        <v>9210</v>
      </c>
      <c r="K527" s="14">
        <v>45792</v>
      </c>
      <c r="L527" s="12" t="s">
        <v>8443</v>
      </c>
      <c r="M527" s="44">
        <v>33.799999999999997</v>
      </c>
      <c r="N527" s="12">
        <v>1</v>
      </c>
      <c r="O527" s="44">
        <v>33.799999999999997</v>
      </c>
      <c r="P527" s="44">
        <v>14.96</v>
      </c>
      <c r="Q527" s="44">
        <v>1.1399999999999999</v>
      </c>
      <c r="R527" s="44">
        <v>10.76</v>
      </c>
      <c r="S527" s="44">
        <v>0</v>
      </c>
      <c r="T527" s="44">
        <v>0</v>
      </c>
      <c r="U527" s="44">
        <v>6.94</v>
      </c>
      <c r="V527" s="18">
        <v>0</v>
      </c>
      <c r="W527" s="42" t="s">
        <v>34</v>
      </c>
      <c r="X527" s="43"/>
      <c r="Y527" s="43"/>
      <c r="Z527" s="43" t="s">
        <v>8442</v>
      </c>
      <c r="AA527" s="43" t="str">
        <f>VLOOKUP(J527, sku!B:C, 2, FALSE)</f>
        <v>Spell 500ml</v>
      </c>
      <c r="AB527" s="45" t="str">
        <f>VLOOKUP(J527, sku!B:BM, 64, FALSE)</f>
        <v>Revenda</v>
      </c>
      <c r="AC527" s="45" t="str">
        <f>LEFT(pedidos[[#This Row],[SKU]],3)</f>
        <v>VX2</v>
      </c>
      <c r="AD527" s="36" t="str" cm="1">
        <f t="array" aca="1" ref="AD527" ca="1">IFERROR(
  INDEX(
    montadora[Montadora],
    MATCH(TRUE,LEFT(J997,NÚCARACT(montadora[SKU Parcial]))=montadora[SKU Parcial],0)
  ),
  ""
)</f>
        <v/>
      </c>
    </row>
    <row r="528" spans="1:30" x14ac:dyDescent="0.25">
      <c r="A528" s="42" t="s">
        <v>9525</v>
      </c>
      <c r="B528" s="42">
        <v>23098159250</v>
      </c>
      <c r="C528" s="42"/>
      <c r="D528" s="42"/>
      <c r="E528" s="42"/>
      <c r="F528" s="42" t="s">
        <v>9193</v>
      </c>
      <c r="G528" s="42" t="s">
        <v>11228</v>
      </c>
      <c r="H528" s="12"/>
      <c r="I528" s="42"/>
      <c r="J528" s="42" t="s">
        <v>9210</v>
      </c>
      <c r="K528" s="14">
        <v>45792</v>
      </c>
      <c r="L528" s="12" t="s">
        <v>8443</v>
      </c>
      <c r="M528" s="44">
        <v>33.799999999999997</v>
      </c>
      <c r="N528" s="12">
        <v>1</v>
      </c>
      <c r="O528" s="44">
        <v>41.8</v>
      </c>
      <c r="P528" s="44">
        <v>14.96</v>
      </c>
      <c r="Q528" s="44">
        <v>1.1399999999999999</v>
      </c>
      <c r="R528" s="44">
        <v>10.76</v>
      </c>
      <c r="S528" s="44">
        <v>8</v>
      </c>
      <c r="T528" s="44">
        <v>0</v>
      </c>
      <c r="U528" s="44">
        <v>6.94</v>
      </c>
      <c r="V528" s="18">
        <v>0</v>
      </c>
      <c r="W528" s="42" t="s">
        <v>34</v>
      </c>
      <c r="X528" s="43"/>
      <c r="Y528" s="43"/>
      <c r="Z528" s="43" t="s">
        <v>8442</v>
      </c>
      <c r="AA528" s="43" t="str">
        <f>VLOOKUP(J528, sku!B:C, 2, FALSE)</f>
        <v>Spell 500ml</v>
      </c>
      <c r="AB528" s="45" t="str">
        <f>VLOOKUP(J528, sku!B:BM, 64, FALSE)</f>
        <v>Revenda</v>
      </c>
      <c r="AC528" s="45" t="str">
        <f>LEFT(pedidos[[#This Row],[SKU]],3)</f>
        <v>VX2</v>
      </c>
      <c r="AD528" s="36" t="str" cm="1">
        <f t="array" aca="1" ref="AD528" ca="1">IFERROR(
  INDEX(
    montadora[Montadora],
    MATCH(TRUE,LEFT(J998,NÚCARACT(montadora[SKU Parcial]))=montadora[SKU Parcial],0)
  ),
  ""
)</f>
        <v/>
      </c>
    </row>
    <row r="529" spans="1:30" x14ac:dyDescent="0.25">
      <c r="A529" s="42" t="s">
        <v>10077</v>
      </c>
      <c r="B529" s="42">
        <v>22093676690</v>
      </c>
      <c r="C529" s="42"/>
      <c r="D529" s="42"/>
      <c r="E529" s="42"/>
      <c r="F529" s="42" t="s">
        <v>8365</v>
      </c>
      <c r="G529" s="42" t="s">
        <v>11228</v>
      </c>
      <c r="H529" s="12"/>
      <c r="I529" s="42"/>
      <c r="J529" s="42" t="s">
        <v>8426</v>
      </c>
      <c r="K529" s="14">
        <v>45778</v>
      </c>
      <c r="L529" s="12" t="s">
        <v>8443</v>
      </c>
      <c r="M529" s="44">
        <v>30.8</v>
      </c>
      <c r="N529" s="12">
        <v>1</v>
      </c>
      <c r="O529" s="44">
        <v>33.47</v>
      </c>
      <c r="P529" s="44">
        <v>14.97</v>
      </c>
      <c r="Q529" s="44">
        <v>1.04</v>
      </c>
      <c r="R529" s="44">
        <v>9.1999999999999993</v>
      </c>
      <c r="S529" s="44">
        <v>2.67</v>
      </c>
      <c r="T529" s="44">
        <v>0</v>
      </c>
      <c r="U529" s="44">
        <v>5.19</v>
      </c>
      <c r="V529" s="18">
        <v>0.16839999999999999</v>
      </c>
      <c r="W529" s="42" t="s">
        <v>34</v>
      </c>
      <c r="X529" s="43"/>
      <c r="Y529" s="43"/>
      <c r="Z529" s="43" t="s">
        <v>8442</v>
      </c>
      <c r="AA529" s="43" t="str">
        <f>VLOOKUP(J529, sku!B:C, 2, FALSE)</f>
        <v>Delet 500ml</v>
      </c>
      <c r="AB529" s="45" t="str">
        <f>VLOOKUP(J529, sku!B:BM, 64, FALSE)</f>
        <v>Revenda</v>
      </c>
      <c r="AC529" s="45" t="str">
        <f>LEFT(pedidos[[#This Row],[SKU]],3)</f>
        <v>VX2</v>
      </c>
      <c r="AD529" s="36" t="str" cm="1">
        <f t="array" aca="1" ref="AD529" ca="1">IFERROR(
  INDEX(
    montadora[Montadora],
    MATCH(TRUE,LEFT(J999,NÚCARACT(montadora[SKU Parcial]))=montadora[SKU Parcial],0)
  ),
  ""
)</f>
        <v/>
      </c>
    </row>
    <row r="530" spans="1:30" x14ac:dyDescent="0.25">
      <c r="A530" s="42" t="s">
        <v>10650</v>
      </c>
      <c r="B530" s="42"/>
      <c r="C530" s="42"/>
      <c r="D530" s="42"/>
      <c r="E530" s="42">
        <v>22093676690</v>
      </c>
      <c r="F530" s="42" t="s">
        <v>8365</v>
      </c>
      <c r="G530" s="42" t="s">
        <v>11228</v>
      </c>
      <c r="H530" s="12"/>
      <c r="I530" s="42"/>
      <c r="J530" s="42" t="s">
        <v>8426</v>
      </c>
      <c r="K530" s="14">
        <v>45812</v>
      </c>
      <c r="L530" s="12" t="s">
        <v>8443</v>
      </c>
      <c r="M530" s="44">
        <v>30.8</v>
      </c>
      <c r="N530" s="12">
        <v>1</v>
      </c>
      <c r="O530" s="44">
        <v>30.8</v>
      </c>
      <c r="P530" s="44">
        <v>14.97</v>
      </c>
      <c r="Q530" s="44">
        <v>1.1499999999999999</v>
      </c>
      <c r="R530" s="44">
        <v>10.16</v>
      </c>
      <c r="S530" s="44">
        <v>0</v>
      </c>
      <c r="T530" s="44">
        <v>0</v>
      </c>
      <c r="U530" s="44">
        <v>4.5199999999999996</v>
      </c>
      <c r="V530" s="18">
        <v>0.1469</v>
      </c>
      <c r="W530" s="42" t="s">
        <v>34</v>
      </c>
      <c r="X530" s="43"/>
      <c r="Y530" s="43"/>
      <c r="Z530" s="43" t="s">
        <v>8442</v>
      </c>
      <c r="AA530" s="43" t="str">
        <f>VLOOKUP(J530, sku!B:C, 2, FALSE)</f>
        <v>Delet 500ml</v>
      </c>
      <c r="AB530" s="45" t="str">
        <f>VLOOKUP(J530, sku!B:BM, 64, FALSE)</f>
        <v>Revenda</v>
      </c>
      <c r="AC530" s="45" t="str">
        <f>LEFT(pedidos[[#This Row],[SKU]],3)</f>
        <v>VX2</v>
      </c>
      <c r="AD530" s="36" t="str" cm="1">
        <f t="array" aca="1" ref="AD530" ca="1">IFERROR(
  INDEX(
    montadora[Montadora],
    MATCH(TRUE,LEFT(J1000,NÚCARACT(montadora[SKU Parcial]))=montadora[SKU Parcial],0)
  ),
  ""
)</f>
        <v/>
      </c>
    </row>
    <row r="531" spans="1:30" x14ac:dyDescent="0.25">
      <c r="A531" s="42" t="s">
        <v>9333</v>
      </c>
      <c r="B531" s="42">
        <v>22093676690</v>
      </c>
      <c r="C531" s="42"/>
      <c r="D531" s="42"/>
      <c r="E531" s="42"/>
      <c r="F531" s="42" t="s">
        <v>8365</v>
      </c>
      <c r="G531" s="42" t="s">
        <v>11228</v>
      </c>
      <c r="H531" s="12"/>
      <c r="I531" s="42"/>
      <c r="J531" s="42" t="s">
        <v>8426</v>
      </c>
      <c r="K531" s="14">
        <v>45801</v>
      </c>
      <c r="L531" s="12" t="s">
        <v>8443</v>
      </c>
      <c r="M531" s="44">
        <v>30.8</v>
      </c>
      <c r="N531" s="12">
        <v>1</v>
      </c>
      <c r="O531" s="44">
        <v>33.450000000000003</v>
      </c>
      <c r="P531" s="44">
        <v>14.97</v>
      </c>
      <c r="Q531" s="44">
        <v>1.04</v>
      </c>
      <c r="R531" s="44">
        <v>10.16</v>
      </c>
      <c r="S531" s="44">
        <v>2.65</v>
      </c>
      <c r="T531" s="44">
        <v>0</v>
      </c>
      <c r="U531" s="44">
        <v>4.63</v>
      </c>
      <c r="V531" s="18">
        <v>0</v>
      </c>
      <c r="W531" s="42" t="s">
        <v>34</v>
      </c>
      <c r="X531" s="43"/>
      <c r="Y531" s="43"/>
      <c r="Z531" s="43" t="s">
        <v>8442</v>
      </c>
      <c r="AA531" s="43" t="str">
        <f>VLOOKUP(J531, sku!B:C, 2, FALSE)</f>
        <v>Delet 500ml</v>
      </c>
      <c r="AB531" s="45" t="str">
        <f>VLOOKUP(J531, sku!B:BM, 64, FALSE)</f>
        <v>Revenda</v>
      </c>
      <c r="AC531" s="45" t="str">
        <f>LEFT(pedidos[[#This Row],[SKU]],3)</f>
        <v>VX2</v>
      </c>
      <c r="AD531" s="36" t="str" cm="1">
        <f t="array" aca="1" ref="AD531" ca="1">IFERROR(
  INDEX(
    montadora[Montadora],
    MATCH(TRUE,LEFT(J1001,NÚCARACT(montadora[SKU Parcial]))=montadora[SKU Parcial],0)
  ),
  ""
)</f>
        <v/>
      </c>
    </row>
    <row r="532" spans="1:30" x14ac:dyDescent="0.25">
      <c r="A532" s="42" t="s">
        <v>9473</v>
      </c>
      <c r="B532" s="42">
        <v>22093676690</v>
      </c>
      <c r="C532" s="42"/>
      <c r="D532" s="42"/>
      <c r="E532" s="42"/>
      <c r="F532" s="42" t="s">
        <v>8365</v>
      </c>
      <c r="G532" s="42" t="s">
        <v>11228</v>
      </c>
      <c r="H532" s="12"/>
      <c r="I532" s="42"/>
      <c r="J532" s="42" t="s">
        <v>8426</v>
      </c>
      <c r="K532" s="14">
        <v>45794</v>
      </c>
      <c r="L532" s="12" t="s">
        <v>8443</v>
      </c>
      <c r="M532" s="44">
        <v>30.8</v>
      </c>
      <c r="N532" s="12">
        <v>1</v>
      </c>
      <c r="O532" s="44">
        <v>30.8</v>
      </c>
      <c r="P532" s="44">
        <v>14.97</v>
      </c>
      <c r="Q532" s="44">
        <v>1.04</v>
      </c>
      <c r="R532" s="44">
        <v>10.16</v>
      </c>
      <c r="S532" s="44">
        <v>0</v>
      </c>
      <c r="T532" s="44">
        <v>0</v>
      </c>
      <c r="U532" s="44">
        <v>4.63</v>
      </c>
      <c r="V532" s="18">
        <v>0</v>
      </c>
      <c r="W532" s="42" t="s">
        <v>34</v>
      </c>
      <c r="X532" s="43"/>
      <c r="Y532" s="43"/>
      <c r="Z532" s="43" t="s">
        <v>8442</v>
      </c>
      <c r="AA532" s="43" t="str">
        <f>VLOOKUP(J532, sku!B:C, 2, FALSE)</f>
        <v>Delet 500ml</v>
      </c>
      <c r="AB532" s="45" t="str">
        <f>VLOOKUP(J532, sku!B:BM, 64, FALSE)</f>
        <v>Revenda</v>
      </c>
      <c r="AC532" s="45" t="str">
        <f>LEFT(pedidos[[#This Row],[SKU]],3)</f>
        <v>VX2</v>
      </c>
      <c r="AD532" s="36" t="str" cm="1">
        <f t="array" aca="1" ref="AD532" ca="1">IFERROR(
  INDEX(
    montadora[Montadora],
    MATCH(TRUE,LEFT(J1002,NÚCARACT(montadora[SKU Parcial]))=montadora[SKU Parcial],0)
  ),
  ""
)</f>
        <v/>
      </c>
    </row>
    <row r="533" spans="1:30" x14ac:dyDescent="0.25">
      <c r="A533" s="42" t="s">
        <v>9556</v>
      </c>
      <c r="B533" s="42">
        <v>22093676690</v>
      </c>
      <c r="C533" s="42"/>
      <c r="D533" s="42"/>
      <c r="E533" s="42"/>
      <c r="F533" s="42" t="s">
        <v>8365</v>
      </c>
      <c r="G533" s="42" t="s">
        <v>11228</v>
      </c>
      <c r="H533" s="12"/>
      <c r="I533" s="42"/>
      <c r="J533" s="42" t="s">
        <v>8426</v>
      </c>
      <c r="K533" s="14">
        <v>45791</v>
      </c>
      <c r="L533" s="12" t="s">
        <v>8443</v>
      </c>
      <c r="M533" s="44">
        <v>30.8</v>
      </c>
      <c r="N533" s="12">
        <v>1</v>
      </c>
      <c r="O533" s="44">
        <v>30.8</v>
      </c>
      <c r="P533" s="44">
        <v>14.97</v>
      </c>
      <c r="Q533" s="44">
        <v>1.04</v>
      </c>
      <c r="R533" s="44">
        <v>10.16</v>
      </c>
      <c r="S533" s="44">
        <v>0</v>
      </c>
      <c r="T533" s="44">
        <v>0</v>
      </c>
      <c r="U533" s="44">
        <v>4.63</v>
      </c>
      <c r="V533" s="18">
        <v>0</v>
      </c>
      <c r="W533" s="42" t="s">
        <v>34</v>
      </c>
      <c r="X533" s="43"/>
      <c r="Y533" s="43"/>
      <c r="Z533" s="43" t="s">
        <v>8442</v>
      </c>
      <c r="AA533" s="43" t="str">
        <f>VLOOKUP(J533, sku!B:C, 2, FALSE)</f>
        <v>Delet 500ml</v>
      </c>
      <c r="AB533" s="45" t="str">
        <f>VLOOKUP(J533, sku!B:BM, 64, FALSE)</f>
        <v>Revenda</v>
      </c>
      <c r="AC533" s="45" t="str">
        <f>LEFT(pedidos[[#This Row],[SKU]],3)</f>
        <v>VX2</v>
      </c>
      <c r="AD533" s="36" t="str" cm="1">
        <f t="array" aca="1" ref="AD533" ca="1">IFERROR(
  INDEX(
    montadora[Montadora],
    MATCH(TRUE,LEFT(J1003,NÚCARACT(montadora[SKU Parcial]))=montadora[SKU Parcial],0)
  ),
  ""
)</f>
        <v/>
      </c>
    </row>
    <row r="534" spans="1:30" x14ac:dyDescent="0.25">
      <c r="A534" s="42" t="s">
        <v>9572</v>
      </c>
      <c r="B534" s="42">
        <v>22093676690</v>
      </c>
      <c r="C534" s="42"/>
      <c r="D534" s="42"/>
      <c r="E534" s="42"/>
      <c r="F534" s="42" t="s">
        <v>8365</v>
      </c>
      <c r="G534" s="42" t="s">
        <v>11228</v>
      </c>
      <c r="H534" s="12"/>
      <c r="I534" s="42"/>
      <c r="J534" s="42" t="s">
        <v>8426</v>
      </c>
      <c r="K534" s="14">
        <v>45790</v>
      </c>
      <c r="L534" s="12" t="s">
        <v>8443</v>
      </c>
      <c r="M534" s="44">
        <v>30.8</v>
      </c>
      <c r="N534" s="12">
        <v>1</v>
      </c>
      <c r="O534" s="44">
        <v>30.8</v>
      </c>
      <c r="P534" s="44">
        <v>14.97</v>
      </c>
      <c r="Q534" s="44">
        <v>1.04</v>
      </c>
      <c r="R534" s="44">
        <v>9.3800000000000008</v>
      </c>
      <c r="S534" s="44">
        <v>0</v>
      </c>
      <c r="T534" s="44">
        <v>0</v>
      </c>
      <c r="U534" s="44">
        <v>5.42</v>
      </c>
      <c r="V534" s="18">
        <v>0</v>
      </c>
      <c r="W534" s="42" t="s">
        <v>34</v>
      </c>
      <c r="X534" s="43"/>
      <c r="Y534" s="43"/>
      <c r="Z534" s="43" t="s">
        <v>8442</v>
      </c>
      <c r="AA534" s="43" t="str">
        <f>VLOOKUP(J534, sku!B:C, 2, FALSE)</f>
        <v>Delet 500ml</v>
      </c>
      <c r="AB534" s="45" t="str">
        <f>VLOOKUP(J534, sku!B:BM, 64, FALSE)</f>
        <v>Revenda</v>
      </c>
      <c r="AC534" s="45" t="str">
        <f>LEFT(pedidos[[#This Row],[SKU]],3)</f>
        <v>VX2</v>
      </c>
      <c r="AD534" s="36" t="str" cm="1">
        <f t="array" aca="1" ref="AD534" ca="1">IFERROR(
  INDEX(
    montadora[Montadora],
    MATCH(TRUE,LEFT(J1004,NÚCARACT(montadora[SKU Parcial]))=montadora[SKU Parcial],0)
  ),
  ""
)</f>
        <v/>
      </c>
    </row>
    <row r="535" spans="1:30" x14ac:dyDescent="0.25">
      <c r="A535" s="42" t="s">
        <v>9640</v>
      </c>
      <c r="B535" s="42">
        <v>22093676690</v>
      </c>
      <c r="C535" s="42"/>
      <c r="D535" s="42"/>
      <c r="E535" s="42"/>
      <c r="F535" s="42" t="s">
        <v>8365</v>
      </c>
      <c r="G535" s="42" t="s">
        <v>11228</v>
      </c>
      <c r="H535" s="12"/>
      <c r="I535" s="42"/>
      <c r="J535" s="42" t="s">
        <v>8426</v>
      </c>
      <c r="K535" s="14">
        <v>45789</v>
      </c>
      <c r="L535" s="12" t="s">
        <v>8443</v>
      </c>
      <c r="M535" s="44">
        <v>30.8</v>
      </c>
      <c r="N535" s="12">
        <v>1</v>
      </c>
      <c r="O535" s="44">
        <v>30.8</v>
      </c>
      <c r="P535" s="44">
        <v>14.97</v>
      </c>
      <c r="Q535" s="44">
        <v>1.04</v>
      </c>
      <c r="R535" s="44">
        <v>9.4499999999999993</v>
      </c>
      <c r="S535" s="44">
        <v>0</v>
      </c>
      <c r="T535" s="44">
        <v>0</v>
      </c>
      <c r="U535" s="44">
        <v>4.9800000000000004</v>
      </c>
      <c r="V535" s="18">
        <v>0</v>
      </c>
      <c r="W535" s="42" t="s">
        <v>34</v>
      </c>
      <c r="X535" s="43"/>
      <c r="Y535" s="43"/>
      <c r="Z535" s="43" t="s">
        <v>8442</v>
      </c>
      <c r="AA535" s="43" t="str">
        <f>VLOOKUP(J535, sku!B:C, 2, FALSE)</f>
        <v>Delet 500ml</v>
      </c>
      <c r="AB535" s="45" t="str">
        <f>VLOOKUP(J535, sku!B:BM, 64, FALSE)</f>
        <v>Revenda</v>
      </c>
      <c r="AC535" s="45" t="str">
        <f>LEFT(pedidos[[#This Row],[SKU]],3)</f>
        <v>VX2</v>
      </c>
      <c r="AD535" s="36" t="str" cm="1">
        <f t="array" aca="1" ref="AD535" ca="1">IFERROR(
  INDEX(
    montadora[Montadora],
    MATCH(TRUE,LEFT(J1005,NÚCARACT(montadora[SKU Parcial]))=montadora[SKU Parcial],0)
  ),
  ""
)</f>
        <v/>
      </c>
    </row>
    <row r="536" spans="1:30" x14ac:dyDescent="0.25">
      <c r="A536" s="42" t="s">
        <v>9748</v>
      </c>
      <c r="B536" s="42">
        <v>22093676690</v>
      </c>
      <c r="C536" s="42"/>
      <c r="D536" s="42"/>
      <c r="E536" s="42"/>
      <c r="F536" s="42" t="s">
        <v>8365</v>
      </c>
      <c r="G536" s="42" t="s">
        <v>11228</v>
      </c>
      <c r="H536" s="12"/>
      <c r="I536" s="42"/>
      <c r="J536" s="42" t="s">
        <v>8426</v>
      </c>
      <c r="K536" s="14">
        <v>45784</v>
      </c>
      <c r="L536" s="12" t="s">
        <v>8443</v>
      </c>
      <c r="M536" s="44">
        <v>30.8</v>
      </c>
      <c r="N536" s="12">
        <v>1</v>
      </c>
      <c r="O536" s="44">
        <v>30.8</v>
      </c>
      <c r="P536" s="44">
        <v>14.97</v>
      </c>
      <c r="Q536" s="44">
        <v>1.04</v>
      </c>
      <c r="R536" s="44">
        <v>10.09</v>
      </c>
      <c r="S536" s="44">
        <v>0</v>
      </c>
      <c r="T536" s="44">
        <v>0</v>
      </c>
      <c r="U536" s="44">
        <v>4.3899999999999997</v>
      </c>
      <c r="V536" s="18">
        <v>0</v>
      </c>
      <c r="W536" s="42" t="s">
        <v>34</v>
      </c>
      <c r="X536" s="43"/>
      <c r="Y536" s="43"/>
      <c r="Z536" s="43" t="s">
        <v>8442</v>
      </c>
      <c r="AA536" s="43" t="str">
        <f>VLOOKUP(J536, sku!B:C, 2, FALSE)</f>
        <v>Delet 500ml</v>
      </c>
      <c r="AB536" s="45" t="str">
        <f>VLOOKUP(J536, sku!B:BM, 64, FALSE)</f>
        <v>Revenda</v>
      </c>
      <c r="AC536" s="45" t="str">
        <f>LEFT(pedidos[[#This Row],[SKU]],3)</f>
        <v>VX2</v>
      </c>
      <c r="AD536" s="36" t="str" cm="1">
        <f t="array" aca="1" ref="AD536" ca="1">IFERROR(
  INDEX(
    montadora[Montadora],
    MATCH(TRUE,LEFT(J1006,NÚCARACT(montadora[SKU Parcial]))=montadora[SKU Parcial],0)
  ),
  ""
)</f>
        <v/>
      </c>
    </row>
    <row r="537" spans="1:30" x14ac:dyDescent="0.25">
      <c r="A537" s="42" t="s">
        <v>8890</v>
      </c>
      <c r="B537" s="42"/>
      <c r="C537" s="42"/>
      <c r="D537" s="42"/>
      <c r="E537" s="42">
        <v>19599549855</v>
      </c>
      <c r="F537" s="42" t="s">
        <v>8350</v>
      </c>
      <c r="G537" s="42" t="s">
        <v>11227</v>
      </c>
      <c r="H537" s="12"/>
      <c r="I537" s="42"/>
      <c r="J537" s="42" t="s">
        <v>703</v>
      </c>
      <c r="K537" s="14">
        <v>45803</v>
      </c>
      <c r="L537" s="12" t="s">
        <v>8443</v>
      </c>
      <c r="M537" s="44">
        <v>35.799999999999997</v>
      </c>
      <c r="N537" s="12">
        <v>2</v>
      </c>
      <c r="O537" s="44">
        <v>71.599999999999994</v>
      </c>
      <c r="P537" s="44">
        <v>15.04</v>
      </c>
      <c r="Q537" s="44">
        <v>5.45</v>
      </c>
      <c r="R537" s="44">
        <v>22.72</v>
      </c>
      <c r="S537" s="44">
        <v>0</v>
      </c>
      <c r="T537" s="44">
        <v>0</v>
      </c>
      <c r="U537" s="44">
        <v>28.4</v>
      </c>
      <c r="V537" s="18">
        <v>0.39660000000000001</v>
      </c>
      <c r="W537" s="42" t="s">
        <v>34</v>
      </c>
      <c r="X537" s="43"/>
      <c r="Y537" s="43"/>
      <c r="Z537" s="43" t="s">
        <v>8442</v>
      </c>
      <c r="AA537" s="43" t="str">
        <f>VLOOKUP(J537, sku!B:C, 2, FALSE)</f>
        <v>Trava Disco De Freio Moto - Preto</v>
      </c>
      <c r="AB537" s="45" t="str">
        <f>VLOOKUP(J537, sku!B:BM, 64, FALSE)</f>
        <v>Importação</v>
      </c>
      <c r="AC537" s="45" t="str">
        <f>LEFT(pedidos[[#This Row],[SKU]],3)</f>
        <v>ET0</v>
      </c>
      <c r="AD537" s="36" t="str" cm="1">
        <f t="array" aca="1" ref="AD537" ca="1">IFERROR(
  INDEX(
    montadora[Montadora],
    MATCH(TRUE,LEFT(J1007,NÚCARACT(montadora[SKU Parcial]))=montadora[SKU Parcial],0)
  ),
  ""
)</f>
        <v/>
      </c>
    </row>
    <row r="538" spans="1:30" x14ac:dyDescent="0.25">
      <c r="A538" s="42" t="s">
        <v>10616</v>
      </c>
      <c r="B538" s="42"/>
      <c r="C538" s="42"/>
      <c r="D538" s="42"/>
      <c r="E538" s="42">
        <v>22293676420</v>
      </c>
      <c r="F538" s="42" t="s">
        <v>8350</v>
      </c>
      <c r="G538" s="42" t="s">
        <v>11228</v>
      </c>
      <c r="H538" s="12"/>
      <c r="I538" s="42"/>
      <c r="J538" s="42" t="s">
        <v>703</v>
      </c>
      <c r="K538" s="14">
        <v>45814</v>
      </c>
      <c r="L538" s="12" t="s">
        <v>8443</v>
      </c>
      <c r="M538" s="44">
        <v>23.9</v>
      </c>
      <c r="N538" s="12">
        <v>2</v>
      </c>
      <c r="O538" s="44">
        <v>47.8</v>
      </c>
      <c r="P538" s="44">
        <v>15.04</v>
      </c>
      <c r="Q538" s="44">
        <v>1.78</v>
      </c>
      <c r="R538" s="44">
        <v>17.559999999999999</v>
      </c>
      <c r="S538" s="44">
        <v>0</v>
      </c>
      <c r="T538" s="44">
        <v>0</v>
      </c>
      <c r="U538" s="44">
        <v>13.42</v>
      </c>
      <c r="V538" s="18">
        <v>0.28079999999999999</v>
      </c>
      <c r="W538" s="42" t="s">
        <v>34</v>
      </c>
      <c r="X538" s="43"/>
      <c r="Y538" s="43"/>
      <c r="Z538" s="43" t="s">
        <v>8442</v>
      </c>
      <c r="AA538" s="43" t="str">
        <f>VLOOKUP(J538, sku!B:C, 2, FALSE)</f>
        <v>Trava Disco De Freio Moto - Preto</v>
      </c>
      <c r="AB538" s="45" t="str">
        <f>VLOOKUP(J538, sku!B:BM, 64, FALSE)</f>
        <v>Importação</v>
      </c>
      <c r="AC538" s="45" t="str">
        <f>LEFT(pedidos[[#This Row],[SKU]],3)</f>
        <v>ET0</v>
      </c>
      <c r="AD538" s="36" t="str" cm="1">
        <f t="array" aca="1" ref="AD538" ca="1">IFERROR(
  INDEX(
    montadora[Montadora],
    MATCH(TRUE,LEFT(J1009,NÚCARACT(montadora[SKU Parcial]))=montadora[SKU Parcial],0)
  ),
  ""
)</f>
        <v/>
      </c>
    </row>
    <row r="539" spans="1:30" x14ac:dyDescent="0.25">
      <c r="A539" s="42" t="s">
        <v>8071</v>
      </c>
      <c r="B539" s="42"/>
      <c r="C539" s="42"/>
      <c r="D539" s="42"/>
      <c r="E539" s="42">
        <v>19599549855</v>
      </c>
      <c r="F539" s="42" t="s">
        <v>8350</v>
      </c>
      <c r="G539" s="42" t="s">
        <v>11227</v>
      </c>
      <c r="H539" s="12"/>
      <c r="I539" s="42"/>
      <c r="J539" s="42" t="s">
        <v>703</v>
      </c>
      <c r="K539" s="14">
        <v>45830</v>
      </c>
      <c r="L539" s="12" t="s">
        <v>8443</v>
      </c>
      <c r="M539" s="44">
        <v>23.8</v>
      </c>
      <c r="N539" s="12">
        <v>2</v>
      </c>
      <c r="O539" s="44">
        <v>47.6</v>
      </c>
      <c r="P539" s="44">
        <v>15.04</v>
      </c>
      <c r="Q539" s="44">
        <v>3.92</v>
      </c>
      <c r="R539" s="44">
        <v>18.47</v>
      </c>
      <c r="S539" s="44">
        <v>0</v>
      </c>
      <c r="T539" s="44">
        <v>0</v>
      </c>
      <c r="U539" s="44">
        <v>10.17</v>
      </c>
      <c r="V539" s="18">
        <v>0.2137</v>
      </c>
      <c r="W539" s="42" t="s">
        <v>34</v>
      </c>
      <c r="X539" s="43"/>
      <c r="Y539" s="43"/>
      <c r="Z539" s="43" t="s">
        <v>8442</v>
      </c>
      <c r="AA539" s="43" t="str">
        <f>VLOOKUP(J539, sku!B:C, 2, FALSE)</f>
        <v>Trava Disco De Freio Moto - Preto</v>
      </c>
      <c r="AB539" s="45" t="str">
        <f>VLOOKUP(J539, sku!B:BM, 64, FALSE)</f>
        <v>Importação</v>
      </c>
      <c r="AC539" s="45" t="str">
        <f>LEFT(pedidos[[#This Row],[SKU]],3)</f>
        <v>ET0</v>
      </c>
      <c r="AD539" s="36" t="str" cm="1">
        <f t="array" aca="1" ref="AD539" ca="1">IFERROR(
  INDEX(
    montadora[Montadora],
    MATCH(TRUE,LEFT(J1010,NÚCARACT(montadora[SKU Parcial]))=montadora[SKU Parcial],0)
  ),
  ""
)</f>
        <v/>
      </c>
    </row>
    <row r="540" spans="1:30" x14ac:dyDescent="0.25">
      <c r="A540" s="42" t="s">
        <v>8072</v>
      </c>
      <c r="B540" s="42"/>
      <c r="C540" s="42"/>
      <c r="D540" s="42"/>
      <c r="E540" s="42">
        <v>19599549855</v>
      </c>
      <c r="F540" s="42" t="s">
        <v>8350</v>
      </c>
      <c r="G540" s="42" t="s">
        <v>11227</v>
      </c>
      <c r="H540" s="12"/>
      <c r="I540" s="42"/>
      <c r="J540" s="42" t="s">
        <v>703</v>
      </c>
      <c r="K540" s="14">
        <v>45828</v>
      </c>
      <c r="L540" s="12" t="s">
        <v>8443</v>
      </c>
      <c r="M540" s="44">
        <v>23.8</v>
      </c>
      <c r="N540" s="12">
        <v>2</v>
      </c>
      <c r="O540" s="44">
        <v>47.6</v>
      </c>
      <c r="P540" s="44">
        <v>15.04</v>
      </c>
      <c r="Q540" s="44">
        <v>3.92</v>
      </c>
      <c r="R540" s="44">
        <v>18.47</v>
      </c>
      <c r="S540" s="44">
        <v>0</v>
      </c>
      <c r="T540" s="44">
        <v>0</v>
      </c>
      <c r="U540" s="44">
        <v>10.17</v>
      </c>
      <c r="V540" s="18">
        <v>0.2137</v>
      </c>
      <c r="W540" s="42" t="s">
        <v>34</v>
      </c>
      <c r="X540" s="43"/>
      <c r="Y540" s="43"/>
      <c r="Z540" s="43" t="s">
        <v>8442</v>
      </c>
      <c r="AA540" s="43" t="str">
        <f>VLOOKUP(J540, sku!B:C, 2, FALSE)</f>
        <v>Trava Disco De Freio Moto - Preto</v>
      </c>
      <c r="AB540" s="45" t="str">
        <f>VLOOKUP(J540, sku!B:BM, 64, FALSE)</f>
        <v>Importação</v>
      </c>
      <c r="AC540" s="45" t="str">
        <f>LEFT(pedidos[[#This Row],[SKU]],3)</f>
        <v>ET0</v>
      </c>
      <c r="AD540" s="36" t="str" cm="1">
        <f t="array" aca="1" ref="AD540" ca="1">IFERROR(
  INDEX(
    montadora[Montadora],
    MATCH(TRUE,LEFT(J1011,NÚCARACT(montadora[SKU Parcial]))=montadora[SKU Parcial],0)
  ),
  ""
)</f>
        <v/>
      </c>
    </row>
    <row r="541" spans="1:30" x14ac:dyDescent="0.25">
      <c r="A541" s="42" t="s">
        <v>10234</v>
      </c>
      <c r="B541" s="42"/>
      <c r="C541" s="42"/>
      <c r="D541" s="42"/>
      <c r="E541" s="42">
        <v>23298157751</v>
      </c>
      <c r="F541" s="42" t="s">
        <v>8364</v>
      </c>
      <c r="G541" s="42" t="s">
        <v>11228</v>
      </c>
      <c r="H541" s="12"/>
      <c r="I541" s="42"/>
      <c r="J541" s="42" t="s">
        <v>3012</v>
      </c>
      <c r="K541" s="14">
        <v>45834</v>
      </c>
      <c r="L541" s="12" t="s">
        <v>8443</v>
      </c>
      <c r="M541" s="44">
        <v>34.799999999999997</v>
      </c>
      <c r="N541" s="12">
        <v>1</v>
      </c>
      <c r="O541" s="44">
        <v>34.799999999999997</v>
      </c>
      <c r="P541" s="44">
        <v>15.76</v>
      </c>
      <c r="Q541" s="44">
        <v>1.29</v>
      </c>
      <c r="R541" s="44">
        <v>10.96</v>
      </c>
      <c r="S541" s="44">
        <v>0</v>
      </c>
      <c r="T541" s="44">
        <v>0</v>
      </c>
      <c r="U541" s="44">
        <v>6.79</v>
      </c>
      <c r="V541" s="18">
        <v>0.19500000000000001</v>
      </c>
      <c r="W541" s="42" t="s">
        <v>34</v>
      </c>
      <c r="X541" s="43"/>
      <c r="Y541" s="43"/>
      <c r="Z541" s="43" t="s">
        <v>8442</v>
      </c>
      <c r="AA541" s="43" t="str">
        <f>VLOOKUP(J541, sku!B:C, 2, FALSE)</f>
        <v>Glazy 500ml</v>
      </c>
      <c r="AB541" s="45" t="str">
        <f>VLOOKUP(J541, sku!B:BM, 64, FALSE)</f>
        <v>Revenda</v>
      </c>
      <c r="AC541" s="45" t="str">
        <f>LEFT(pedidos[[#This Row],[SKU]],3)</f>
        <v>VX2</v>
      </c>
      <c r="AD541" s="36" t="str" cm="1">
        <f t="array" aca="1" ref="AD541" ca="1">IFERROR(
  INDEX(
    montadora[Montadora],
    MATCH(TRUE,LEFT(J1012,NÚCARACT(montadora[SKU Parcial]))=montadora[SKU Parcial],0)
  ),
  ""
)</f>
        <v/>
      </c>
    </row>
    <row r="542" spans="1:30" x14ac:dyDescent="0.25">
      <c r="A542" s="42" t="s">
        <v>10308</v>
      </c>
      <c r="B542" s="42"/>
      <c r="C542" s="42"/>
      <c r="D542" s="42"/>
      <c r="E542" s="42">
        <v>23298157751</v>
      </c>
      <c r="F542" s="42" t="s">
        <v>8364</v>
      </c>
      <c r="G542" s="42" t="s">
        <v>11228</v>
      </c>
      <c r="H542" s="12"/>
      <c r="I542" s="42"/>
      <c r="J542" s="42" t="s">
        <v>3012</v>
      </c>
      <c r="K542" s="14">
        <v>45830</v>
      </c>
      <c r="L542" s="12" t="s">
        <v>8443</v>
      </c>
      <c r="M542" s="44">
        <v>34.799999999999997</v>
      </c>
      <c r="N542" s="12">
        <v>1</v>
      </c>
      <c r="O542" s="44">
        <v>34.799999999999997</v>
      </c>
      <c r="P542" s="44">
        <v>15.76</v>
      </c>
      <c r="Q542" s="44">
        <v>1.29</v>
      </c>
      <c r="R542" s="44">
        <v>10.96</v>
      </c>
      <c r="S542" s="44">
        <v>0</v>
      </c>
      <c r="T542" s="44">
        <v>0</v>
      </c>
      <c r="U542" s="44">
        <v>6.79</v>
      </c>
      <c r="V542" s="18">
        <v>0.19500000000000001</v>
      </c>
      <c r="W542" s="42" t="s">
        <v>34</v>
      </c>
      <c r="X542" s="43"/>
      <c r="Y542" s="43"/>
      <c r="Z542" s="43" t="s">
        <v>8442</v>
      </c>
      <c r="AA542" s="43" t="str">
        <f>VLOOKUP(J542, sku!B:C, 2, FALSE)</f>
        <v>Glazy 500ml</v>
      </c>
      <c r="AB542" s="45" t="str">
        <f>VLOOKUP(J542, sku!B:BM, 64, FALSE)</f>
        <v>Revenda</v>
      </c>
      <c r="AC542" s="45" t="str">
        <f>LEFT(pedidos[[#This Row],[SKU]],3)</f>
        <v>VX2</v>
      </c>
      <c r="AD542" s="36" t="str" cm="1">
        <f t="array" aca="1" ref="AD542" ca="1">IFERROR(
  INDEX(
    montadora[Montadora],
    MATCH(TRUE,LEFT(J1013,NÚCARACT(montadora[SKU Parcial]))=montadora[SKU Parcial],0)
  ),
  ""
)</f>
        <v/>
      </c>
    </row>
    <row r="543" spans="1:30" x14ac:dyDescent="0.25">
      <c r="A543" s="42" t="s">
        <v>10383</v>
      </c>
      <c r="B543" s="42"/>
      <c r="C543" s="42"/>
      <c r="D543" s="42"/>
      <c r="E543" s="42">
        <v>23298157751</v>
      </c>
      <c r="F543" s="42" t="s">
        <v>8364</v>
      </c>
      <c r="G543" s="42" t="s">
        <v>11228</v>
      </c>
      <c r="H543" s="12"/>
      <c r="I543" s="42"/>
      <c r="J543" s="42" t="s">
        <v>3012</v>
      </c>
      <c r="K543" s="14">
        <v>45826</v>
      </c>
      <c r="L543" s="12" t="s">
        <v>8443</v>
      </c>
      <c r="M543" s="44">
        <v>34.799999999999997</v>
      </c>
      <c r="N543" s="12">
        <v>1</v>
      </c>
      <c r="O543" s="44">
        <v>34.799999999999997</v>
      </c>
      <c r="P543" s="44">
        <v>15.76</v>
      </c>
      <c r="Q543" s="44">
        <v>1.29</v>
      </c>
      <c r="R543" s="44">
        <v>10.96</v>
      </c>
      <c r="S543" s="44">
        <v>0</v>
      </c>
      <c r="T543" s="44">
        <v>0</v>
      </c>
      <c r="U543" s="44">
        <v>6.79</v>
      </c>
      <c r="V543" s="18">
        <v>0.19500000000000001</v>
      </c>
      <c r="W543" s="42" t="s">
        <v>34</v>
      </c>
      <c r="X543" s="43"/>
      <c r="Y543" s="43"/>
      <c r="Z543" s="43" t="s">
        <v>8442</v>
      </c>
      <c r="AA543" s="43" t="str">
        <f>VLOOKUP(J543, sku!B:C, 2, FALSE)</f>
        <v>Glazy 500ml</v>
      </c>
      <c r="AB543" s="45" t="str">
        <f>VLOOKUP(J543, sku!B:BM, 64, FALSE)</f>
        <v>Revenda</v>
      </c>
      <c r="AC543" s="45" t="str">
        <f>LEFT(pedidos[[#This Row],[SKU]],3)</f>
        <v>VX2</v>
      </c>
      <c r="AD543" s="36" t="str" cm="1">
        <f t="array" aca="1" ref="AD543" ca="1">IFERROR(
  INDEX(
    montadora[Montadora],
    MATCH(TRUE,LEFT(J1014,NÚCARACT(montadora[SKU Parcial]))=montadora[SKU Parcial],0)
  ),
  ""
)</f>
        <v/>
      </c>
    </row>
    <row r="544" spans="1:30" x14ac:dyDescent="0.25">
      <c r="A544" s="42" t="s">
        <v>10413</v>
      </c>
      <c r="B544" s="42"/>
      <c r="C544" s="42"/>
      <c r="D544" s="42"/>
      <c r="E544" s="42">
        <v>23298157751</v>
      </c>
      <c r="F544" s="42" t="s">
        <v>8364</v>
      </c>
      <c r="G544" s="42" t="s">
        <v>11228</v>
      </c>
      <c r="H544" s="12"/>
      <c r="I544" s="42"/>
      <c r="J544" s="42" t="s">
        <v>3012</v>
      </c>
      <c r="K544" s="14">
        <v>45824</v>
      </c>
      <c r="L544" s="12" t="s">
        <v>8443</v>
      </c>
      <c r="M544" s="44">
        <v>29.8</v>
      </c>
      <c r="N544" s="12">
        <v>1</v>
      </c>
      <c r="O544" s="44">
        <v>29.8</v>
      </c>
      <c r="P544" s="44">
        <v>15.76</v>
      </c>
      <c r="Q544" s="44">
        <v>1.1100000000000001</v>
      </c>
      <c r="R544" s="44">
        <v>9.9600000000000009</v>
      </c>
      <c r="S544" s="44">
        <v>0</v>
      </c>
      <c r="T544" s="44">
        <v>0</v>
      </c>
      <c r="U544" s="44">
        <v>2.97</v>
      </c>
      <c r="V544" s="18">
        <v>9.9699999999999997E-2</v>
      </c>
      <c r="W544" s="42" t="s">
        <v>34</v>
      </c>
      <c r="X544" s="43"/>
      <c r="Y544" s="43"/>
      <c r="Z544" s="43" t="s">
        <v>8442</v>
      </c>
      <c r="AA544" s="43" t="str">
        <f>VLOOKUP(J544, sku!B:C, 2, FALSE)</f>
        <v>Glazy 500ml</v>
      </c>
      <c r="AB544" s="45" t="str">
        <f>VLOOKUP(J544, sku!B:BM, 64, FALSE)</f>
        <v>Revenda</v>
      </c>
      <c r="AC544" s="45" t="str">
        <f>LEFT(pedidos[[#This Row],[SKU]],3)</f>
        <v>VX2</v>
      </c>
      <c r="AD544" s="36" t="str" cm="1">
        <f t="array" aca="1" ref="AD544" ca="1">IFERROR(
  INDEX(
    montadora[Montadora],
    MATCH(TRUE,LEFT(#REF!,NÚCARACT(montadora[SKU Parcial]))=montadora[SKU Parcial],0)
  ),
  ""
)</f>
        <v/>
      </c>
    </row>
    <row r="545" spans="1:30" x14ac:dyDescent="0.25">
      <c r="A545" s="42" t="s">
        <v>10433</v>
      </c>
      <c r="B545" s="42"/>
      <c r="C545" s="42"/>
      <c r="D545" s="42"/>
      <c r="E545" s="42">
        <v>23298157751</v>
      </c>
      <c r="F545" s="42" t="s">
        <v>8364</v>
      </c>
      <c r="G545" s="42" t="s">
        <v>11228</v>
      </c>
      <c r="H545" s="12"/>
      <c r="I545" s="42"/>
      <c r="J545" s="42" t="s">
        <v>3012</v>
      </c>
      <c r="K545" s="14">
        <v>45824</v>
      </c>
      <c r="L545" s="12" t="s">
        <v>8443</v>
      </c>
      <c r="M545" s="44">
        <v>29.8</v>
      </c>
      <c r="N545" s="12">
        <v>1</v>
      </c>
      <c r="O545" s="44">
        <v>29.8</v>
      </c>
      <c r="P545" s="44">
        <v>15.76</v>
      </c>
      <c r="Q545" s="44">
        <v>1.1100000000000001</v>
      </c>
      <c r="R545" s="44">
        <v>9.9600000000000009</v>
      </c>
      <c r="S545" s="44">
        <v>0</v>
      </c>
      <c r="T545" s="44">
        <v>0</v>
      </c>
      <c r="U545" s="44">
        <v>2.97</v>
      </c>
      <c r="V545" s="18">
        <v>9.9699999999999997E-2</v>
      </c>
      <c r="W545" s="42" t="s">
        <v>34</v>
      </c>
      <c r="X545" s="43"/>
      <c r="Y545" s="43"/>
      <c r="Z545" s="43" t="s">
        <v>8442</v>
      </c>
      <c r="AA545" s="43" t="str">
        <f>VLOOKUP(J545, sku!B:C, 2, FALSE)</f>
        <v>Glazy 500ml</v>
      </c>
      <c r="AB545" s="45" t="str">
        <f>VLOOKUP(J545, sku!B:BM, 64, FALSE)</f>
        <v>Revenda</v>
      </c>
      <c r="AC545" s="45" t="str">
        <f>LEFT(pedidos[[#This Row],[SKU]],3)</f>
        <v>VX2</v>
      </c>
      <c r="AD545" s="36" t="str" cm="1">
        <f t="array" aca="1" ref="AD545" ca="1">IFERROR(
  INDEX(
    montadora[Montadora],
    MATCH(TRUE,LEFT(#REF!,NÚCARACT(montadora[SKU Parcial]))=montadora[SKU Parcial],0)
  ),
  ""
)</f>
        <v/>
      </c>
    </row>
    <row r="546" spans="1:30" x14ac:dyDescent="0.25">
      <c r="A546" s="42" t="s">
        <v>10434</v>
      </c>
      <c r="B546" s="42"/>
      <c r="C546" s="42"/>
      <c r="D546" s="42"/>
      <c r="E546" s="42">
        <v>23298157751</v>
      </c>
      <c r="F546" s="42" t="s">
        <v>8364</v>
      </c>
      <c r="G546" s="42" t="s">
        <v>11228</v>
      </c>
      <c r="H546" s="12"/>
      <c r="I546" s="42"/>
      <c r="J546" s="42" t="s">
        <v>3012</v>
      </c>
      <c r="K546" s="14">
        <v>45824</v>
      </c>
      <c r="L546" s="12" t="s">
        <v>8443</v>
      </c>
      <c r="M546" s="44">
        <v>29.8</v>
      </c>
      <c r="N546" s="12">
        <v>1</v>
      </c>
      <c r="O546" s="44">
        <v>29.8</v>
      </c>
      <c r="P546" s="44">
        <v>15.76</v>
      </c>
      <c r="Q546" s="44">
        <v>1.1100000000000001</v>
      </c>
      <c r="R546" s="44">
        <v>9.9600000000000009</v>
      </c>
      <c r="S546" s="44">
        <v>0</v>
      </c>
      <c r="T546" s="44">
        <v>0</v>
      </c>
      <c r="U546" s="44">
        <v>2.97</v>
      </c>
      <c r="V546" s="18">
        <v>9.9699999999999997E-2</v>
      </c>
      <c r="W546" s="42" t="s">
        <v>34</v>
      </c>
      <c r="X546" s="43"/>
      <c r="Y546" s="43"/>
      <c r="Z546" s="43" t="s">
        <v>8442</v>
      </c>
      <c r="AA546" s="43" t="str">
        <f>VLOOKUP(J546, sku!B:C, 2, FALSE)</f>
        <v>Glazy 500ml</v>
      </c>
      <c r="AB546" s="45" t="str">
        <f>VLOOKUP(J546, sku!B:BM, 64, FALSE)</f>
        <v>Revenda</v>
      </c>
      <c r="AC546" s="45" t="str">
        <f>LEFT(pedidos[[#This Row],[SKU]],3)</f>
        <v>VX2</v>
      </c>
      <c r="AD546" s="36" t="str" cm="1">
        <f t="array" aca="1" ref="AD546" ca="1">IFERROR(
  INDEX(
    montadora[Montadora],
    MATCH(TRUE,LEFT(J1016,NÚCARACT(montadora[SKU Parcial]))=montadora[SKU Parcial],0)
  ),
  ""
)</f>
        <v/>
      </c>
    </row>
    <row r="547" spans="1:30" x14ac:dyDescent="0.25">
      <c r="A547" s="42" t="s">
        <v>10455</v>
      </c>
      <c r="B547" s="42"/>
      <c r="C547" s="42"/>
      <c r="D547" s="42"/>
      <c r="E547" s="42">
        <v>23298157751</v>
      </c>
      <c r="F547" s="42" t="s">
        <v>8364</v>
      </c>
      <c r="G547" s="42" t="s">
        <v>11228</v>
      </c>
      <c r="H547" s="12"/>
      <c r="I547" s="42"/>
      <c r="J547" s="42" t="s">
        <v>3012</v>
      </c>
      <c r="K547" s="14">
        <v>45823</v>
      </c>
      <c r="L547" s="12" t="s">
        <v>8443</v>
      </c>
      <c r="M547" s="44">
        <v>29.8</v>
      </c>
      <c r="N547" s="12">
        <v>1</v>
      </c>
      <c r="O547" s="44">
        <v>29.8</v>
      </c>
      <c r="P547" s="44">
        <v>15.76</v>
      </c>
      <c r="Q547" s="44">
        <v>1.1100000000000001</v>
      </c>
      <c r="R547" s="44">
        <v>9.9600000000000009</v>
      </c>
      <c r="S547" s="44">
        <v>0</v>
      </c>
      <c r="T547" s="44">
        <v>0</v>
      </c>
      <c r="U547" s="44">
        <v>2.97</v>
      </c>
      <c r="V547" s="18">
        <v>9.9699999999999997E-2</v>
      </c>
      <c r="W547" s="42" t="s">
        <v>34</v>
      </c>
      <c r="X547" s="43"/>
      <c r="Y547" s="43"/>
      <c r="Z547" s="43" t="s">
        <v>8442</v>
      </c>
      <c r="AA547" s="43" t="str">
        <f>VLOOKUP(J547, sku!B:C, 2, FALSE)</f>
        <v>Glazy 500ml</v>
      </c>
      <c r="AB547" s="45" t="str">
        <f>VLOOKUP(J547, sku!B:BM, 64, FALSE)</f>
        <v>Revenda</v>
      </c>
      <c r="AC547" s="45" t="str">
        <f>LEFT(pedidos[[#This Row],[SKU]],3)</f>
        <v>VX2</v>
      </c>
      <c r="AD547" s="36" t="str" cm="1">
        <f t="array" aca="1" ref="AD547" ca="1">IFERROR(
  INDEX(
    montadora[Montadora],
    MATCH(TRUE,LEFT(J1017,NÚCARACT(montadora[SKU Parcial]))=montadora[SKU Parcial],0)
  ),
  ""
)</f>
        <v/>
      </c>
    </row>
    <row r="548" spans="1:30" x14ac:dyDescent="0.25">
      <c r="A548" s="42" t="s">
        <v>10457</v>
      </c>
      <c r="B548" s="42"/>
      <c r="C548" s="42"/>
      <c r="D548" s="42"/>
      <c r="E548" s="42">
        <v>23298157751</v>
      </c>
      <c r="F548" s="42" t="s">
        <v>8364</v>
      </c>
      <c r="G548" s="42" t="s">
        <v>11228</v>
      </c>
      <c r="H548" s="12"/>
      <c r="I548" s="42"/>
      <c r="J548" s="42" t="s">
        <v>3012</v>
      </c>
      <c r="K548" s="14">
        <v>45823</v>
      </c>
      <c r="L548" s="12" t="s">
        <v>8443</v>
      </c>
      <c r="M548" s="44">
        <v>29.8</v>
      </c>
      <c r="N548" s="12">
        <v>1</v>
      </c>
      <c r="O548" s="44">
        <v>29.8</v>
      </c>
      <c r="P548" s="44">
        <v>15.76</v>
      </c>
      <c r="Q548" s="44">
        <v>1.1100000000000001</v>
      </c>
      <c r="R548" s="44">
        <v>9.9600000000000009</v>
      </c>
      <c r="S548" s="44">
        <v>0</v>
      </c>
      <c r="T548" s="44">
        <v>0</v>
      </c>
      <c r="U548" s="44">
        <v>2.97</v>
      </c>
      <c r="V548" s="18">
        <v>9.9699999999999997E-2</v>
      </c>
      <c r="W548" s="42" t="s">
        <v>34</v>
      </c>
      <c r="X548" s="43"/>
      <c r="Y548" s="43"/>
      <c r="Z548" s="43" t="s">
        <v>8442</v>
      </c>
      <c r="AA548" s="43" t="str">
        <f>VLOOKUP(J548, sku!B:C, 2, FALSE)</f>
        <v>Glazy 500ml</v>
      </c>
      <c r="AB548" s="45" t="str">
        <f>VLOOKUP(J548, sku!B:BM, 64, FALSE)</f>
        <v>Revenda</v>
      </c>
      <c r="AC548" s="45" t="str">
        <f>LEFT(pedidos[[#This Row],[SKU]],3)</f>
        <v>VX2</v>
      </c>
      <c r="AD548" s="36" t="str" cm="1">
        <f t="array" aca="1" ref="AD548" ca="1">IFERROR(
  INDEX(
    montadora[Montadora],
    MATCH(TRUE,LEFT(#REF!,NÚCARACT(montadora[SKU Parcial]))=montadora[SKU Parcial],0)
  ),
  ""
)</f>
        <v/>
      </c>
    </row>
    <row r="549" spans="1:30" x14ac:dyDescent="0.25">
      <c r="A549" s="42" t="s">
        <v>10465</v>
      </c>
      <c r="B549" s="42"/>
      <c r="C549" s="42"/>
      <c r="D549" s="42"/>
      <c r="E549" s="42">
        <v>23298157751</v>
      </c>
      <c r="F549" s="42" t="s">
        <v>8364</v>
      </c>
      <c r="G549" s="42" t="s">
        <v>11228</v>
      </c>
      <c r="H549" s="12"/>
      <c r="I549" s="42"/>
      <c r="J549" s="42" t="s">
        <v>3012</v>
      </c>
      <c r="K549" s="14">
        <v>45823</v>
      </c>
      <c r="L549" s="12" t="s">
        <v>8443</v>
      </c>
      <c r="M549" s="44">
        <v>29.8</v>
      </c>
      <c r="N549" s="12">
        <v>1</v>
      </c>
      <c r="O549" s="44">
        <v>29.8</v>
      </c>
      <c r="P549" s="44">
        <v>15.76</v>
      </c>
      <c r="Q549" s="44">
        <v>1.1100000000000001</v>
      </c>
      <c r="R549" s="44">
        <v>9.9600000000000009</v>
      </c>
      <c r="S549" s="44">
        <v>0</v>
      </c>
      <c r="T549" s="44">
        <v>0</v>
      </c>
      <c r="U549" s="44">
        <v>2.97</v>
      </c>
      <c r="V549" s="18">
        <v>9.9699999999999997E-2</v>
      </c>
      <c r="W549" s="42" t="s">
        <v>34</v>
      </c>
      <c r="X549" s="43"/>
      <c r="Y549" s="43"/>
      <c r="Z549" s="43" t="s">
        <v>8442</v>
      </c>
      <c r="AA549" s="43" t="str">
        <f>VLOOKUP(J549, sku!B:C, 2, FALSE)</f>
        <v>Glazy 500ml</v>
      </c>
      <c r="AB549" s="45" t="str">
        <f>VLOOKUP(J549, sku!B:BM, 64, FALSE)</f>
        <v>Revenda</v>
      </c>
      <c r="AC549" s="45" t="str">
        <f>LEFT(pedidos[[#This Row],[SKU]],3)</f>
        <v>VX2</v>
      </c>
      <c r="AD549" s="36" t="str" cm="1">
        <f t="array" aca="1" ref="AD549" ca="1">IFERROR(
  INDEX(
    montadora[Montadora],
    MATCH(TRUE,LEFT(#REF!,NÚCARACT(montadora[SKU Parcial]))=montadora[SKU Parcial],0)
  ),
  ""
)</f>
        <v/>
      </c>
    </row>
    <row r="550" spans="1:30" x14ac:dyDescent="0.25">
      <c r="A550" s="42" t="s">
        <v>8073</v>
      </c>
      <c r="B550" s="42"/>
      <c r="C550" s="42"/>
      <c r="D550" s="42"/>
      <c r="E550" s="42">
        <v>23593542225</v>
      </c>
      <c r="F550" s="42" t="s">
        <v>8364</v>
      </c>
      <c r="G550" s="42" t="s">
        <v>11227</v>
      </c>
      <c r="H550" s="12"/>
      <c r="I550" s="42"/>
      <c r="J550" s="42" t="s">
        <v>3012</v>
      </c>
      <c r="K550" s="14">
        <v>45827</v>
      </c>
      <c r="L550" s="12" t="s">
        <v>8443</v>
      </c>
      <c r="M550" s="44">
        <v>32.799999999999997</v>
      </c>
      <c r="N550" s="12">
        <v>1</v>
      </c>
      <c r="O550" s="44">
        <v>32.799999999999997</v>
      </c>
      <c r="P550" s="44">
        <v>15.76</v>
      </c>
      <c r="Q550" s="44">
        <v>2.7</v>
      </c>
      <c r="R550" s="44">
        <v>11.22</v>
      </c>
      <c r="S550" s="44">
        <v>0</v>
      </c>
      <c r="T550" s="44">
        <v>0</v>
      </c>
      <c r="U550" s="44">
        <v>3.12</v>
      </c>
      <c r="V550" s="18">
        <v>9.5100000000000004E-2</v>
      </c>
      <c r="W550" s="42" t="s">
        <v>34</v>
      </c>
      <c r="X550" s="43"/>
      <c r="Y550" s="43"/>
      <c r="Z550" s="43" t="s">
        <v>8442</v>
      </c>
      <c r="AA550" s="43" t="str">
        <f>VLOOKUP(J550, sku!B:C, 2, FALSE)</f>
        <v>Glazy 500ml</v>
      </c>
      <c r="AB550" s="45" t="str">
        <f>VLOOKUP(J550, sku!B:BM, 64, FALSE)</f>
        <v>Revenda</v>
      </c>
      <c r="AC550" s="45" t="str">
        <f>LEFT(pedidos[[#This Row],[SKU]],3)</f>
        <v>VX2</v>
      </c>
      <c r="AD550" s="36" t="str" cm="1">
        <f t="array" aca="1" ref="AD550" ca="1">IFERROR(
  INDEX(
    montadora[Montadora],
    MATCH(TRUE,LEFT(#REF!,NÚCARACT(montadora[SKU Parcial]))=montadora[SKU Parcial],0)
  ),
  ""
)</f>
        <v/>
      </c>
    </row>
    <row r="551" spans="1:30" x14ac:dyDescent="0.25">
      <c r="A551" s="42" t="s">
        <v>10296</v>
      </c>
      <c r="B551" s="42"/>
      <c r="C551" s="42"/>
      <c r="D551" s="42"/>
      <c r="E551" s="42">
        <v>23998118595</v>
      </c>
      <c r="F551" s="42" t="s">
        <v>10106</v>
      </c>
      <c r="G551" s="42" t="s">
        <v>11228</v>
      </c>
      <c r="H551" s="12"/>
      <c r="I551" s="42"/>
      <c r="J551" s="42" t="s">
        <v>290</v>
      </c>
      <c r="K551" s="14">
        <v>45831</v>
      </c>
      <c r="L551" s="12" t="s">
        <v>8443</v>
      </c>
      <c r="M551" s="44">
        <v>38.799999999999997</v>
      </c>
      <c r="N551" s="12">
        <v>1</v>
      </c>
      <c r="O551" s="44">
        <v>38.799999999999997</v>
      </c>
      <c r="P551" s="44">
        <v>15.8</v>
      </c>
      <c r="Q551" s="44">
        <v>1.44</v>
      </c>
      <c r="R551" s="44">
        <v>11.76</v>
      </c>
      <c r="S551" s="44">
        <v>0</v>
      </c>
      <c r="T551" s="44">
        <v>-40.99</v>
      </c>
      <c r="U551" s="44">
        <v>50.79</v>
      </c>
      <c r="V551" s="18">
        <v>1.3089</v>
      </c>
      <c r="W551" s="42" t="s">
        <v>34</v>
      </c>
      <c r="X551" s="43"/>
      <c r="Y551" s="43"/>
      <c r="Z551" s="43" t="s">
        <v>8442</v>
      </c>
      <c r="AA551" s="43" t="str">
        <f>VLOOKUP(J551, sku!B:C, 2, FALSE)</f>
        <v>Par De Trava Do Quebra Vento Preto (23Cm)</v>
      </c>
      <c r="AB551" s="45" t="str">
        <f>VLOOKUP(J551, sku!B:BM, 64, FALSE)</f>
        <v>Revenda</v>
      </c>
      <c r="AC551" s="45" t="str">
        <f>LEFT(pedidos[[#This Row],[SKU]],3)</f>
        <v>Q-9</v>
      </c>
      <c r="AD551" s="36" t="str" cm="1">
        <f t="array" aca="1" ref="AD551" ca="1">IFERROR(
  INDEX(
    montadora[Montadora],
    MATCH(TRUE,LEFT(#REF!,NÚCARACT(montadora[SKU Parcial]))=montadora[SKU Parcial],0)
  ),
  ""
)</f>
        <v/>
      </c>
    </row>
    <row r="552" spans="1:30" x14ac:dyDescent="0.25">
      <c r="A552" s="42" t="s">
        <v>10563</v>
      </c>
      <c r="B552" s="42"/>
      <c r="C552" s="42"/>
      <c r="D552" s="42"/>
      <c r="E552" s="42">
        <v>23998118595</v>
      </c>
      <c r="F552" s="42" t="s">
        <v>10106</v>
      </c>
      <c r="G552" s="42" t="s">
        <v>11228</v>
      </c>
      <c r="H552" s="12"/>
      <c r="I552" s="42"/>
      <c r="J552" s="42" t="s">
        <v>290</v>
      </c>
      <c r="K552" s="14">
        <v>45818</v>
      </c>
      <c r="L552" s="12" t="s">
        <v>8443</v>
      </c>
      <c r="M552" s="44">
        <v>38.799999999999997</v>
      </c>
      <c r="N552" s="12">
        <v>1</v>
      </c>
      <c r="O552" s="44">
        <v>38.799999999999997</v>
      </c>
      <c r="P552" s="44">
        <v>15.8</v>
      </c>
      <c r="Q552" s="44">
        <v>1.44</v>
      </c>
      <c r="R552" s="44">
        <v>0</v>
      </c>
      <c r="S552" s="44">
        <v>0</v>
      </c>
      <c r="T552" s="44">
        <v>0</v>
      </c>
      <c r="U552" s="44">
        <v>21.56</v>
      </c>
      <c r="V552" s="18">
        <v>0.55559999999999998</v>
      </c>
      <c r="W552" s="42" t="s">
        <v>34</v>
      </c>
      <c r="X552" s="43"/>
      <c r="Y552" s="43"/>
      <c r="Z552" s="43" t="s">
        <v>8442</v>
      </c>
      <c r="AA552" s="43" t="str">
        <f>VLOOKUP(J552, sku!B:C, 2, FALSE)</f>
        <v>Par De Trava Do Quebra Vento Preto (23Cm)</v>
      </c>
      <c r="AB552" s="45" t="str">
        <f>VLOOKUP(J552, sku!B:BM, 64, FALSE)</f>
        <v>Revenda</v>
      </c>
      <c r="AC552" s="45" t="str">
        <f>LEFT(pedidos[[#This Row],[SKU]],3)</f>
        <v>Q-9</v>
      </c>
      <c r="AD552" s="36" t="str" cm="1">
        <f t="array" aca="1" ref="AD552" ca="1">IFERROR(
  INDEX(
    montadora[Montadora],
    MATCH(TRUE,LEFT(#REF!,NÚCARACT(montadora[SKU Parcial]))=montadora[SKU Parcial],0)
  ),
  ""
)</f>
        <v/>
      </c>
    </row>
    <row r="553" spans="1:30" x14ac:dyDescent="0.25">
      <c r="A553" s="42" t="s">
        <v>10626</v>
      </c>
      <c r="B553" s="42"/>
      <c r="C553" s="42"/>
      <c r="D553" s="42"/>
      <c r="E553" s="42">
        <v>23998118595</v>
      </c>
      <c r="F553" s="42" t="s">
        <v>10106</v>
      </c>
      <c r="G553" s="42" t="s">
        <v>11228</v>
      </c>
      <c r="H553" s="12"/>
      <c r="I553" s="42"/>
      <c r="J553" s="42" t="s">
        <v>290</v>
      </c>
      <c r="K553" s="14">
        <v>45813</v>
      </c>
      <c r="L553" s="12" t="s">
        <v>8443</v>
      </c>
      <c r="M553" s="44">
        <v>38.799999999999997</v>
      </c>
      <c r="N553" s="12">
        <v>1</v>
      </c>
      <c r="O553" s="44">
        <v>38.799999999999997</v>
      </c>
      <c r="P553" s="44">
        <v>15.8</v>
      </c>
      <c r="Q553" s="44">
        <v>1.44</v>
      </c>
      <c r="R553" s="44">
        <v>0</v>
      </c>
      <c r="S553" s="44">
        <v>0</v>
      </c>
      <c r="T553" s="44">
        <v>0</v>
      </c>
      <c r="U553" s="44">
        <v>21.56</v>
      </c>
      <c r="V553" s="18">
        <v>0.55559999999999998</v>
      </c>
      <c r="W553" s="42" t="s">
        <v>34</v>
      </c>
      <c r="X553" s="43"/>
      <c r="Y553" s="43"/>
      <c r="Z553" s="43" t="s">
        <v>8442</v>
      </c>
      <c r="AA553" s="43" t="str">
        <f>VLOOKUP(J553, sku!B:C, 2, FALSE)</f>
        <v>Par De Trava Do Quebra Vento Preto (23Cm)</v>
      </c>
      <c r="AB553" s="45" t="str">
        <f>VLOOKUP(J553, sku!B:BM, 64, FALSE)</f>
        <v>Revenda</v>
      </c>
      <c r="AC553" s="45" t="str">
        <f>LEFT(pedidos[[#This Row],[SKU]],3)</f>
        <v>Q-9</v>
      </c>
      <c r="AD553" s="36" t="str" cm="1">
        <f t="array" aca="1" ref="AD553" ca="1">IFERROR(
  INDEX(
    montadora[Montadora],
    MATCH(TRUE,LEFT(J1018,NÚCARACT(montadora[SKU Parcial]))=montadora[SKU Parcial],0)
  ),
  ""
)</f>
        <v/>
      </c>
    </row>
    <row r="554" spans="1:30" x14ac:dyDescent="0.25">
      <c r="A554" s="42" t="s">
        <v>10694</v>
      </c>
      <c r="B554" s="42"/>
      <c r="C554" s="42"/>
      <c r="D554" s="42"/>
      <c r="E554" s="42">
        <v>23998118595</v>
      </c>
      <c r="F554" s="42" t="s">
        <v>10106</v>
      </c>
      <c r="G554" s="42" t="s">
        <v>11228</v>
      </c>
      <c r="H554" s="12"/>
      <c r="I554" s="42"/>
      <c r="J554" s="42" t="s">
        <v>290</v>
      </c>
      <c r="K554" s="14">
        <v>45809</v>
      </c>
      <c r="L554" s="12" t="s">
        <v>8443</v>
      </c>
      <c r="M554" s="44">
        <v>38.799999999999997</v>
      </c>
      <c r="N554" s="12">
        <v>1</v>
      </c>
      <c r="O554" s="44">
        <v>38.799999999999997</v>
      </c>
      <c r="P554" s="44">
        <v>15.8</v>
      </c>
      <c r="Q554" s="44">
        <v>1.44</v>
      </c>
      <c r="R554" s="44">
        <v>0</v>
      </c>
      <c r="S554" s="44">
        <v>0</v>
      </c>
      <c r="T554" s="44">
        <v>0</v>
      </c>
      <c r="U554" s="44">
        <v>21.56</v>
      </c>
      <c r="V554" s="18">
        <v>0.55559999999999998</v>
      </c>
      <c r="W554" s="42" t="s">
        <v>34</v>
      </c>
      <c r="X554" s="43"/>
      <c r="Y554" s="43"/>
      <c r="Z554" s="43" t="s">
        <v>8442</v>
      </c>
      <c r="AA554" s="43" t="str">
        <f>VLOOKUP(J554, sku!B:C, 2, FALSE)</f>
        <v>Par De Trava Do Quebra Vento Preto (23Cm)</v>
      </c>
      <c r="AB554" s="45" t="str">
        <f>VLOOKUP(J554, sku!B:BM, 64, FALSE)</f>
        <v>Revenda</v>
      </c>
      <c r="AC554" s="45" t="str">
        <f>LEFT(pedidos[[#This Row],[SKU]],3)</f>
        <v>Q-9</v>
      </c>
      <c r="AD554" s="36" t="str" cm="1">
        <f t="array" aca="1" ref="AD554" ca="1">IFERROR(
  INDEX(
    montadora[Montadora],
    MATCH(TRUE,LEFT(J1019,NÚCARACT(montadora[SKU Parcial]))=montadora[SKU Parcial],0)
  ),
  ""
)</f>
        <v/>
      </c>
    </row>
    <row r="555" spans="1:30" x14ac:dyDescent="0.25">
      <c r="A555" s="42" t="s">
        <v>10316</v>
      </c>
      <c r="B555" s="42"/>
      <c r="C555" s="42"/>
      <c r="D555" s="42"/>
      <c r="E555" s="42">
        <v>23998118595</v>
      </c>
      <c r="F555" s="42" t="s">
        <v>10106</v>
      </c>
      <c r="G555" s="42" t="s">
        <v>11228</v>
      </c>
      <c r="H555" s="12"/>
      <c r="I555" s="42"/>
      <c r="J555" s="42" t="s">
        <v>290</v>
      </c>
      <c r="K555" s="14">
        <v>45830</v>
      </c>
      <c r="L555" s="12" t="s">
        <v>8443</v>
      </c>
      <c r="M555" s="44">
        <v>52.8</v>
      </c>
      <c r="N555" s="12">
        <v>1</v>
      </c>
      <c r="O555" s="44">
        <v>52.8</v>
      </c>
      <c r="P555" s="44">
        <v>15.8</v>
      </c>
      <c r="Q555" s="44">
        <v>1.96</v>
      </c>
      <c r="R555" s="44">
        <v>14.56</v>
      </c>
      <c r="S555" s="44">
        <v>0</v>
      </c>
      <c r="T555" s="44">
        <v>0</v>
      </c>
      <c r="U555" s="44">
        <v>20.48</v>
      </c>
      <c r="V555" s="18">
        <v>0.38779999999999998</v>
      </c>
      <c r="W555" s="42" t="s">
        <v>34</v>
      </c>
      <c r="X555" s="43"/>
      <c r="Y555" s="43"/>
      <c r="Z555" s="43" t="s">
        <v>8442</v>
      </c>
      <c r="AA555" s="43" t="str">
        <f>VLOOKUP(J555, sku!B:C, 2, FALSE)</f>
        <v>Par De Trava Do Quebra Vento Preto (23Cm)</v>
      </c>
      <c r="AB555" s="45" t="str">
        <f>VLOOKUP(J555, sku!B:BM, 64, FALSE)</f>
        <v>Revenda</v>
      </c>
      <c r="AC555" s="45" t="str">
        <f>LEFT(pedidos[[#This Row],[SKU]],3)</f>
        <v>Q-9</v>
      </c>
      <c r="AD555" s="36" t="str" cm="1">
        <f t="array" aca="1" ref="AD555" ca="1">IFERROR(
  INDEX(
    montadora[Montadora],
    MATCH(TRUE,LEFT(J1022,NÚCARACT(montadora[SKU Parcial]))=montadora[SKU Parcial],0)
  ),
  ""
)</f>
        <v/>
      </c>
    </row>
    <row r="556" spans="1:30" x14ac:dyDescent="0.25">
      <c r="A556" s="42" t="s">
        <v>10319</v>
      </c>
      <c r="B556" s="42"/>
      <c r="C556" s="42"/>
      <c r="D556" s="42"/>
      <c r="E556" s="42">
        <v>23998118595</v>
      </c>
      <c r="F556" s="42" t="s">
        <v>10106</v>
      </c>
      <c r="G556" s="42" t="s">
        <v>11228</v>
      </c>
      <c r="H556" s="12"/>
      <c r="I556" s="42"/>
      <c r="J556" s="42" t="s">
        <v>290</v>
      </c>
      <c r="K556" s="14">
        <v>45829</v>
      </c>
      <c r="L556" s="12" t="s">
        <v>8443</v>
      </c>
      <c r="M556" s="44">
        <v>52.8</v>
      </c>
      <c r="N556" s="12">
        <v>1</v>
      </c>
      <c r="O556" s="44">
        <v>66.05</v>
      </c>
      <c r="P556" s="44">
        <v>15.8</v>
      </c>
      <c r="Q556" s="44">
        <v>1.96</v>
      </c>
      <c r="R556" s="44">
        <v>14.56</v>
      </c>
      <c r="S556" s="44">
        <v>13.25</v>
      </c>
      <c r="T556" s="44">
        <v>0</v>
      </c>
      <c r="U556" s="44">
        <v>20.48</v>
      </c>
      <c r="V556" s="18">
        <v>0.38779999999999998</v>
      </c>
      <c r="W556" s="42" t="s">
        <v>34</v>
      </c>
      <c r="X556" s="43"/>
      <c r="Y556" s="43"/>
      <c r="Z556" s="43" t="s">
        <v>8442</v>
      </c>
      <c r="AA556" s="43" t="str">
        <f>VLOOKUP(J556, sku!B:C, 2, FALSE)</f>
        <v>Par De Trava Do Quebra Vento Preto (23Cm)</v>
      </c>
      <c r="AB556" s="45" t="str">
        <f>VLOOKUP(J556, sku!B:BM, 64, FALSE)</f>
        <v>Revenda</v>
      </c>
      <c r="AC556" s="45" t="str">
        <f>LEFT(pedidos[[#This Row],[SKU]],3)</f>
        <v>Q-9</v>
      </c>
      <c r="AD556" s="36" t="str" cm="1">
        <f t="array" aca="1" ref="AD556" ca="1">IFERROR(
  INDEX(
    montadora[Montadora],
    MATCH(TRUE,LEFT(J1023,NÚCARACT(montadora[SKU Parcial]))=montadora[SKU Parcial],0)
  ),
  ""
)</f>
        <v/>
      </c>
    </row>
    <row r="557" spans="1:30" x14ac:dyDescent="0.25">
      <c r="A557" s="42" t="s">
        <v>10408</v>
      </c>
      <c r="B557" s="42"/>
      <c r="C557" s="42"/>
      <c r="D557" s="42"/>
      <c r="E557" s="42">
        <v>23998118595</v>
      </c>
      <c r="F557" s="42" t="s">
        <v>10106</v>
      </c>
      <c r="G557" s="42" t="s">
        <v>11228</v>
      </c>
      <c r="H557" s="12"/>
      <c r="I557" s="42"/>
      <c r="J557" s="42" t="s">
        <v>290</v>
      </c>
      <c r="K557" s="14">
        <v>45824</v>
      </c>
      <c r="L557" s="12" t="s">
        <v>8443</v>
      </c>
      <c r="M557" s="44">
        <v>52.8</v>
      </c>
      <c r="N557" s="12">
        <v>1</v>
      </c>
      <c r="O557" s="44">
        <v>86.39</v>
      </c>
      <c r="P557" s="44">
        <v>15.8</v>
      </c>
      <c r="Q557" s="44">
        <v>1.96</v>
      </c>
      <c r="R557" s="44">
        <v>14.56</v>
      </c>
      <c r="S557" s="44">
        <v>33.590000000000003</v>
      </c>
      <c r="T557" s="44">
        <v>0</v>
      </c>
      <c r="U557" s="44">
        <v>20.48</v>
      </c>
      <c r="V557" s="18">
        <v>0.38779999999999998</v>
      </c>
      <c r="W557" s="42" t="s">
        <v>34</v>
      </c>
      <c r="X557" s="43"/>
      <c r="Y557" s="43"/>
      <c r="Z557" s="43" t="s">
        <v>8442</v>
      </c>
      <c r="AA557" s="43" t="str">
        <f>VLOOKUP(J557, sku!B:C, 2, FALSE)</f>
        <v>Par De Trava Do Quebra Vento Preto (23Cm)</v>
      </c>
      <c r="AB557" s="45" t="str">
        <f>VLOOKUP(J557, sku!B:BM, 64, FALSE)</f>
        <v>Revenda</v>
      </c>
      <c r="AC557" s="45" t="str">
        <f>LEFT(pedidos[[#This Row],[SKU]],3)</f>
        <v>Q-9</v>
      </c>
      <c r="AD557" s="36" t="str" cm="1">
        <f t="array" aca="1" ref="AD557" ca="1">IFERROR(
  INDEX(
    montadora[Montadora],
    MATCH(TRUE,LEFT(J1024,NÚCARACT(montadora[SKU Parcial]))=montadora[SKU Parcial],0)
  ),
  ""
)</f>
        <v/>
      </c>
    </row>
    <row r="558" spans="1:30" customFormat="1" x14ac:dyDescent="0.25">
      <c r="A558" s="1" t="s">
        <v>3611</v>
      </c>
      <c r="B558" s="1" t="s">
        <v>3612</v>
      </c>
      <c r="C558" s="1" t="s">
        <v>524</v>
      </c>
      <c r="D558" s="1" t="s">
        <v>658</v>
      </c>
      <c r="E558" s="1" t="s">
        <v>288</v>
      </c>
      <c r="F558" s="1" t="s">
        <v>289</v>
      </c>
      <c r="G558" s="6" t="s">
        <v>11227</v>
      </c>
      <c r="H558" s="13" t="s">
        <v>30</v>
      </c>
      <c r="I558" s="1" t="s">
        <v>36</v>
      </c>
      <c r="J558" s="1" t="s">
        <v>290</v>
      </c>
      <c r="K558" s="15">
        <v>45835</v>
      </c>
      <c r="L558" s="11" t="s">
        <v>11229</v>
      </c>
      <c r="M558" s="26">
        <v>53.9</v>
      </c>
      <c r="N558" s="13">
        <v>1</v>
      </c>
      <c r="O558" s="26">
        <v>53.9</v>
      </c>
      <c r="P558" s="26">
        <v>15.8</v>
      </c>
      <c r="Q558" s="26">
        <v>4.43</v>
      </c>
      <c r="R558" s="26">
        <v>13.22</v>
      </c>
      <c r="S558" s="26">
        <v>0</v>
      </c>
      <c r="T558" s="26">
        <v>0</v>
      </c>
      <c r="U558" s="26">
        <v>20.45</v>
      </c>
      <c r="V558" s="17">
        <v>0.37940000000000002</v>
      </c>
      <c r="W558" s="1" t="s">
        <v>34</v>
      </c>
      <c r="X558" s="3"/>
      <c r="Y558" s="3"/>
      <c r="Z558" s="5" t="s">
        <v>7980</v>
      </c>
      <c r="AA558" s="5" t="str">
        <f>VLOOKUP(J558, sku!B:C, 2, FALSE)</f>
        <v>Par De Trava Do Quebra Vento Preto (23Cm)</v>
      </c>
      <c r="AB558" s="3" t="str">
        <f>VLOOKUP(J558, sku!B:BM, 64, FALSE)</f>
        <v>Revenda</v>
      </c>
      <c r="AC558" s="3" t="str">
        <f>LEFT(pedidos[[#This Row],[SKU]],3)</f>
        <v>Q-9</v>
      </c>
      <c r="AD558" s="36" t="str" cm="1">
        <f t="array" aca="1" ref="AD558" ca="1">IFERROR(
  INDEX(
    montadora[Montadora],
    MATCH(TRUE,LEFT(J1025,NÚCARACT(montadora[SKU Parcial]))=montadora[SKU Parcial],0)
  ),
  ""
)</f>
        <v/>
      </c>
    </row>
    <row r="559" spans="1:30" x14ac:dyDescent="0.25">
      <c r="A559" s="42" t="s">
        <v>10656</v>
      </c>
      <c r="B559" s="42"/>
      <c r="C559" s="42"/>
      <c r="D559" s="42"/>
      <c r="E559" s="42">
        <v>23998118595</v>
      </c>
      <c r="F559" s="42" t="s">
        <v>10106</v>
      </c>
      <c r="G559" s="42" t="s">
        <v>11228</v>
      </c>
      <c r="H559" s="12"/>
      <c r="I559" s="42"/>
      <c r="J559" s="42" t="s">
        <v>290</v>
      </c>
      <c r="K559" s="14">
        <v>45811</v>
      </c>
      <c r="L559" s="12" t="s">
        <v>8443</v>
      </c>
      <c r="M559" s="44">
        <v>38.799999999999997</v>
      </c>
      <c r="N559" s="12">
        <v>1</v>
      </c>
      <c r="O559" s="44">
        <v>38.799999999999997</v>
      </c>
      <c r="P559" s="44">
        <v>15.8</v>
      </c>
      <c r="Q559" s="44">
        <v>1.44</v>
      </c>
      <c r="R559" s="44">
        <v>11.76</v>
      </c>
      <c r="S559" s="44">
        <v>0</v>
      </c>
      <c r="T559" s="44">
        <v>-2.42</v>
      </c>
      <c r="U559" s="44">
        <v>12.22</v>
      </c>
      <c r="V559" s="18">
        <v>0.31490000000000001</v>
      </c>
      <c r="W559" s="42" t="s">
        <v>34</v>
      </c>
      <c r="X559" s="43"/>
      <c r="Y559" s="43"/>
      <c r="Z559" s="43" t="s">
        <v>8442</v>
      </c>
      <c r="AA559" s="43" t="str">
        <f>VLOOKUP(J559, sku!B:C, 2, FALSE)</f>
        <v>Par De Trava Do Quebra Vento Preto (23Cm)</v>
      </c>
      <c r="AB559" s="45" t="str">
        <f>VLOOKUP(J559, sku!B:BM, 64, FALSE)</f>
        <v>Revenda</v>
      </c>
      <c r="AC559" s="45" t="str">
        <f>LEFT(pedidos[[#This Row],[SKU]],3)</f>
        <v>Q-9</v>
      </c>
      <c r="AD559" s="36" t="str" cm="1">
        <f t="array" aca="1" ref="AD559" ca="1">IFERROR(
  INDEX(
    montadora[Montadora],
    MATCH(TRUE,LEFT(J1026,NÚCARACT(montadora[SKU Parcial]))=montadora[SKU Parcial],0)
  ),
  ""
)</f>
        <v/>
      </c>
    </row>
    <row r="560" spans="1:30" customFormat="1" x14ac:dyDescent="0.25">
      <c r="A560" s="1" t="s">
        <v>7157</v>
      </c>
      <c r="B560" s="1" t="s">
        <v>7158</v>
      </c>
      <c r="C560" s="1" t="s">
        <v>7159</v>
      </c>
      <c r="D560" s="1" t="s">
        <v>138</v>
      </c>
      <c r="E560" s="1" t="s">
        <v>3030</v>
      </c>
      <c r="F560" s="1" t="s">
        <v>1608</v>
      </c>
      <c r="G560" s="6" t="s">
        <v>11227</v>
      </c>
      <c r="H560" s="13" t="s">
        <v>30</v>
      </c>
      <c r="I560" s="1" t="s">
        <v>36</v>
      </c>
      <c r="J560" s="1" t="s">
        <v>290</v>
      </c>
      <c r="K560" s="15">
        <v>45797</v>
      </c>
      <c r="L560" s="13" t="s">
        <v>804</v>
      </c>
      <c r="M560" s="26">
        <v>41.8</v>
      </c>
      <c r="N560" s="13">
        <v>1</v>
      </c>
      <c r="O560" s="26">
        <v>41.8</v>
      </c>
      <c r="P560" s="26">
        <v>15.8</v>
      </c>
      <c r="Q560" s="26">
        <v>3.18</v>
      </c>
      <c r="R560" s="26">
        <v>11.52</v>
      </c>
      <c r="S560" s="26">
        <v>0</v>
      </c>
      <c r="T560" s="26">
        <v>0</v>
      </c>
      <c r="U560" s="26">
        <v>11.3</v>
      </c>
      <c r="V560" s="17">
        <v>0.27029999999999998</v>
      </c>
      <c r="W560" s="1" t="s">
        <v>34</v>
      </c>
      <c r="X560" s="3"/>
      <c r="Y560" s="3"/>
      <c r="Z560" s="5" t="s">
        <v>7980</v>
      </c>
      <c r="AA560" s="5" t="str">
        <f>VLOOKUP(J560, sku!B:C, 2, FALSE)</f>
        <v>Par De Trava Do Quebra Vento Preto (23Cm)</v>
      </c>
      <c r="AB560" s="3" t="str">
        <f>VLOOKUP(J560, sku!B:BM, 64, FALSE)</f>
        <v>Revenda</v>
      </c>
      <c r="AC560" s="3" t="str">
        <f>LEFT(pedidos[[#This Row],[SKU]],3)</f>
        <v>Q-9</v>
      </c>
      <c r="AD560" s="36" t="str" cm="1">
        <f t="array" aca="1" ref="AD560" ca="1">IFERROR(
  INDEX(
    montadora[Montadora],
    MATCH(TRUE,LEFT(J1027,NÚCARACT(montadora[SKU Parcial]))=montadora[SKU Parcial],0)
  ),
  ""
)</f>
        <v/>
      </c>
    </row>
    <row r="561" spans="1:30" customFormat="1" x14ac:dyDescent="0.25">
      <c r="A561" s="1" t="s">
        <v>7160</v>
      </c>
      <c r="B561" s="1" t="s">
        <v>36</v>
      </c>
      <c r="C561" s="1" t="s">
        <v>2330</v>
      </c>
      <c r="D561" s="1" t="s">
        <v>420</v>
      </c>
      <c r="E561" s="1" t="s">
        <v>3030</v>
      </c>
      <c r="F561" s="1" t="s">
        <v>1608</v>
      </c>
      <c r="G561" s="6" t="s">
        <v>11227</v>
      </c>
      <c r="H561" s="13" t="s">
        <v>30</v>
      </c>
      <c r="I561" s="1" t="s">
        <v>36</v>
      </c>
      <c r="J561" s="1" t="s">
        <v>290</v>
      </c>
      <c r="K561" s="15">
        <v>45797</v>
      </c>
      <c r="L561" s="13" t="s">
        <v>804</v>
      </c>
      <c r="M561" s="26">
        <v>41.8</v>
      </c>
      <c r="N561" s="13">
        <v>1</v>
      </c>
      <c r="O561" s="26">
        <v>53.7</v>
      </c>
      <c r="P561" s="26">
        <v>15.8</v>
      </c>
      <c r="Q561" s="26">
        <v>3.18</v>
      </c>
      <c r="R561" s="26">
        <v>11.52</v>
      </c>
      <c r="S561" s="26">
        <v>11.9</v>
      </c>
      <c r="T561" s="26">
        <v>0</v>
      </c>
      <c r="U561" s="26">
        <v>11.3</v>
      </c>
      <c r="V561" s="17">
        <v>0.27029999999999998</v>
      </c>
      <c r="W561" s="1" t="s">
        <v>34</v>
      </c>
      <c r="X561" s="3"/>
      <c r="Y561" s="3"/>
      <c r="Z561" s="5" t="s">
        <v>7980</v>
      </c>
      <c r="AA561" s="5" t="str">
        <f>VLOOKUP(J561, sku!B:C, 2, FALSE)</f>
        <v>Par De Trava Do Quebra Vento Preto (23Cm)</v>
      </c>
      <c r="AB561" s="3" t="str">
        <f>VLOOKUP(J561, sku!B:BM, 64, FALSE)</f>
        <v>Revenda</v>
      </c>
      <c r="AC561" s="3" t="str">
        <f>LEFT(pedidos[[#This Row],[SKU]],3)</f>
        <v>Q-9</v>
      </c>
      <c r="AD561" s="36" t="str" cm="1">
        <f t="array" aca="1" ref="AD561" ca="1">IFERROR(
  INDEX(
    montadora[Montadora],
    MATCH(TRUE,LEFT(J1028,NÚCARACT(montadora[SKU Parcial]))=montadora[SKU Parcial],0)
  ),
  ""
)</f>
        <v/>
      </c>
    </row>
    <row r="562" spans="1:30" customFormat="1" x14ac:dyDescent="0.25">
      <c r="A562" s="1" t="s">
        <v>7161</v>
      </c>
      <c r="B562" s="1" t="s">
        <v>36</v>
      </c>
      <c r="C562" s="1" t="s">
        <v>1282</v>
      </c>
      <c r="D562" s="1" t="s">
        <v>27</v>
      </c>
      <c r="E562" s="1" t="s">
        <v>3030</v>
      </c>
      <c r="F562" s="1" t="s">
        <v>1608</v>
      </c>
      <c r="G562" s="6" t="s">
        <v>11227</v>
      </c>
      <c r="H562" s="13" t="s">
        <v>30</v>
      </c>
      <c r="I562" s="1" t="s">
        <v>36</v>
      </c>
      <c r="J562" s="1" t="s">
        <v>290</v>
      </c>
      <c r="K562" s="15">
        <v>45797</v>
      </c>
      <c r="L562" s="13" t="s">
        <v>804</v>
      </c>
      <c r="M562" s="26">
        <v>41.8</v>
      </c>
      <c r="N562" s="13">
        <v>1</v>
      </c>
      <c r="O562" s="26">
        <v>53.7</v>
      </c>
      <c r="P562" s="26">
        <v>15.8</v>
      </c>
      <c r="Q562" s="26">
        <v>3.18</v>
      </c>
      <c r="R562" s="26">
        <v>11.52</v>
      </c>
      <c r="S562" s="26">
        <v>11.9</v>
      </c>
      <c r="T562" s="26">
        <v>0</v>
      </c>
      <c r="U562" s="26">
        <v>11.3</v>
      </c>
      <c r="V562" s="17">
        <v>0.27029999999999998</v>
      </c>
      <c r="W562" s="1" t="s">
        <v>34</v>
      </c>
      <c r="X562" s="3"/>
      <c r="Y562" s="3"/>
      <c r="Z562" s="5" t="s">
        <v>7980</v>
      </c>
      <c r="AA562" s="5" t="str">
        <f>VLOOKUP(J562, sku!B:C, 2, FALSE)</f>
        <v>Par De Trava Do Quebra Vento Preto (23Cm)</v>
      </c>
      <c r="AB562" s="3" t="str">
        <f>VLOOKUP(J562, sku!B:BM, 64, FALSE)</f>
        <v>Revenda</v>
      </c>
      <c r="AC562" s="3" t="str">
        <f>LEFT(pedidos[[#This Row],[SKU]],3)</f>
        <v>Q-9</v>
      </c>
      <c r="AD562" s="36" t="str" cm="1">
        <f t="array" aca="1" ref="AD562" ca="1">IFERROR(
  INDEX(
    montadora[Montadora],
    MATCH(TRUE,LEFT(J1029,NÚCARACT(montadora[SKU Parcial]))=montadora[SKU Parcial],0)
  ),
  ""
)</f>
        <v/>
      </c>
    </row>
    <row r="563" spans="1:30" customFormat="1" x14ac:dyDescent="0.25">
      <c r="A563" s="1" t="s">
        <v>7162</v>
      </c>
      <c r="B563" s="1" t="s">
        <v>7163</v>
      </c>
      <c r="C563" s="1" t="s">
        <v>6479</v>
      </c>
      <c r="D563" s="1" t="s">
        <v>27</v>
      </c>
      <c r="E563" s="1" t="s">
        <v>3030</v>
      </c>
      <c r="F563" s="1" t="s">
        <v>1608</v>
      </c>
      <c r="G563" s="6" t="s">
        <v>11227</v>
      </c>
      <c r="H563" s="13" t="s">
        <v>30</v>
      </c>
      <c r="I563" s="1" t="s">
        <v>36</v>
      </c>
      <c r="J563" s="1" t="s">
        <v>290</v>
      </c>
      <c r="K563" s="15">
        <v>45797</v>
      </c>
      <c r="L563" s="13" t="s">
        <v>804</v>
      </c>
      <c r="M563" s="26">
        <v>41.8</v>
      </c>
      <c r="N563" s="13">
        <v>1</v>
      </c>
      <c r="O563" s="26">
        <v>41.8</v>
      </c>
      <c r="P563" s="26">
        <v>15.8</v>
      </c>
      <c r="Q563" s="26">
        <v>3.18</v>
      </c>
      <c r="R563" s="26">
        <v>11.52</v>
      </c>
      <c r="S563" s="26">
        <v>0</v>
      </c>
      <c r="T563" s="26">
        <v>0</v>
      </c>
      <c r="U563" s="26">
        <v>11.3</v>
      </c>
      <c r="V563" s="17">
        <v>0.27029999999999998</v>
      </c>
      <c r="W563" s="1" t="s">
        <v>34</v>
      </c>
      <c r="X563" s="3"/>
      <c r="Y563" s="3"/>
      <c r="Z563" s="5" t="s">
        <v>7980</v>
      </c>
      <c r="AA563" s="5" t="str">
        <f>VLOOKUP(J563, sku!B:C, 2, FALSE)</f>
        <v>Par De Trava Do Quebra Vento Preto (23Cm)</v>
      </c>
      <c r="AB563" s="3" t="str">
        <f>VLOOKUP(J563, sku!B:BM, 64, FALSE)</f>
        <v>Revenda</v>
      </c>
      <c r="AC563" s="3" t="str">
        <f>LEFT(pedidos[[#This Row],[SKU]],3)</f>
        <v>Q-9</v>
      </c>
      <c r="AD563" s="36" t="str" cm="1">
        <f t="array" aca="1" ref="AD563" ca="1">IFERROR(
  INDEX(
    montadora[Montadora],
    MATCH(TRUE,LEFT(J1030,NÚCARACT(montadora[SKU Parcial]))=montadora[SKU Parcial],0)
  ),
  ""
)</f>
        <v/>
      </c>
    </row>
    <row r="564" spans="1:30" customFormat="1" x14ac:dyDescent="0.25">
      <c r="A564" s="1" t="s">
        <v>7164</v>
      </c>
      <c r="B564" s="1" t="s">
        <v>36</v>
      </c>
      <c r="C564" s="1" t="s">
        <v>387</v>
      </c>
      <c r="D564" s="1" t="s">
        <v>420</v>
      </c>
      <c r="E564" s="1" t="s">
        <v>3030</v>
      </c>
      <c r="F564" s="1" t="s">
        <v>1608</v>
      </c>
      <c r="G564" s="6" t="s">
        <v>11227</v>
      </c>
      <c r="H564" s="13" t="s">
        <v>30</v>
      </c>
      <c r="I564" s="1" t="s">
        <v>36</v>
      </c>
      <c r="J564" s="1" t="s">
        <v>290</v>
      </c>
      <c r="K564" s="15">
        <v>45797</v>
      </c>
      <c r="L564" s="13" t="s">
        <v>804</v>
      </c>
      <c r="M564" s="26">
        <v>41.8</v>
      </c>
      <c r="N564" s="13">
        <v>1</v>
      </c>
      <c r="O564" s="26">
        <v>53.7</v>
      </c>
      <c r="P564" s="26">
        <v>15.8</v>
      </c>
      <c r="Q564" s="26">
        <v>3.18</v>
      </c>
      <c r="R564" s="26">
        <v>11.52</v>
      </c>
      <c r="S564" s="26">
        <v>11.9</v>
      </c>
      <c r="T564" s="26">
        <v>0</v>
      </c>
      <c r="U564" s="26">
        <v>11.3</v>
      </c>
      <c r="V564" s="17">
        <v>0.27029999999999998</v>
      </c>
      <c r="W564" s="1" t="s">
        <v>34</v>
      </c>
      <c r="X564" s="3"/>
      <c r="Y564" s="3"/>
      <c r="Z564" s="5" t="s">
        <v>7980</v>
      </c>
      <c r="AA564" s="5" t="str">
        <f>VLOOKUP(J564, sku!B:C, 2, FALSE)</f>
        <v>Par De Trava Do Quebra Vento Preto (23Cm)</v>
      </c>
      <c r="AB564" s="3" t="str">
        <f>VLOOKUP(J564, sku!B:BM, 64, FALSE)</f>
        <v>Revenda</v>
      </c>
      <c r="AC564" s="3" t="str">
        <f>LEFT(pedidos[[#This Row],[SKU]],3)</f>
        <v>Q-9</v>
      </c>
      <c r="AD564" s="36" t="str" cm="1">
        <f t="array" aca="1" ref="AD564" ca="1">IFERROR(
  INDEX(
    montadora[Montadora],
    MATCH(TRUE,LEFT(J1031,NÚCARACT(montadora[SKU Parcial]))=montadora[SKU Parcial],0)
  ),
  ""
)</f>
        <v/>
      </c>
    </row>
    <row r="565" spans="1:30" customFormat="1" x14ac:dyDescent="0.25">
      <c r="A565" s="1" t="s">
        <v>7165</v>
      </c>
      <c r="B565" s="1" t="s">
        <v>7166</v>
      </c>
      <c r="C565" s="1" t="s">
        <v>7167</v>
      </c>
      <c r="D565" s="1" t="s">
        <v>358</v>
      </c>
      <c r="E565" s="1" t="s">
        <v>3030</v>
      </c>
      <c r="F565" s="1" t="s">
        <v>1608</v>
      </c>
      <c r="G565" s="6" t="s">
        <v>11227</v>
      </c>
      <c r="H565" s="13" t="s">
        <v>30</v>
      </c>
      <c r="I565" s="1" t="s">
        <v>36</v>
      </c>
      <c r="J565" s="1" t="s">
        <v>290</v>
      </c>
      <c r="K565" s="15">
        <v>45797</v>
      </c>
      <c r="L565" s="13" t="s">
        <v>804</v>
      </c>
      <c r="M565" s="26">
        <v>41.8</v>
      </c>
      <c r="N565" s="13">
        <v>1</v>
      </c>
      <c r="O565" s="26">
        <v>41.8</v>
      </c>
      <c r="P565" s="26">
        <v>15.8</v>
      </c>
      <c r="Q565" s="26">
        <v>3.18</v>
      </c>
      <c r="R565" s="26">
        <v>11.52</v>
      </c>
      <c r="S565" s="26">
        <v>0</v>
      </c>
      <c r="T565" s="26">
        <v>0</v>
      </c>
      <c r="U565" s="26">
        <v>11.3</v>
      </c>
      <c r="V565" s="17">
        <v>0.27029999999999998</v>
      </c>
      <c r="W565" s="1" t="s">
        <v>34</v>
      </c>
      <c r="X565" s="3"/>
      <c r="Y565" s="3"/>
      <c r="Z565" s="5" t="s">
        <v>7980</v>
      </c>
      <c r="AA565" s="5" t="str">
        <f>VLOOKUP(J565, sku!B:C, 2, FALSE)</f>
        <v>Par De Trava Do Quebra Vento Preto (23Cm)</v>
      </c>
      <c r="AB565" s="3" t="str">
        <f>VLOOKUP(J565, sku!B:BM, 64, FALSE)</f>
        <v>Revenda</v>
      </c>
      <c r="AC565" s="3" t="str">
        <f>LEFT(pedidos[[#This Row],[SKU]],3)</f>
        <v>Q-9</v>
      </c>
      <c r="AD565" s="36" t="str" cm="1">
        <f t="array" aca="1" ref="AD565" ca="1">IFERROR(
  INDEX(
    montadora[Montadora],
    MATCH(TRUE,LEFT(#REF!,NÚCARACT(montadora[SKU Parcial]))=montadora[SKU Parcial],0)
  ),
  ""
)</f>
        <v/>
      </c>
    </row>
    <row r="566" spans="1:30" customFormat="1" x14ac:dyDescent="0.25">
      <c r="A566" s="1" t="s">
        <v>7168</v>
      </c>
      <c r="B566" s="1" t="s">
        <v>36</v>
      </c>
      <c r="C566" s="1" t="s">
        <v>7169</v>
      </c>
      <c r="D566" s="1" t="s">
        <v>188</v>
      </c>
      <c r="E566" s="1" t="s">
        <v>3030</v>
      </c>
      <c r="F566" s="1" t="s">
        <v>1608</v>
      </c>
      <c r="G566" s="6" t="s">
        <v>11227</v>
      </c>
      <c r="H566" s="13" t="s">
        <v>30</v>
      </c>
      <c r="I566" s="1" t="s">
        <v>36</v>
      </c>
      <c r="J566" s="1" t="s">
        <v>290</v>
      </c>
      <c r="K566" s="15">
        <v>45797</v>
      </c>
      <c r="L566" s="13" t="s">
        <v>804</v>
      </c>
      <c r="M566" s="26">
        <v>41.8</v>
      </c>
      <c r="N566" s="13">
        <v>1</v>
      </c>
      <c r="O566" s="26">
        <v>55.7</v>
      </c>
      <c r="P566" s="26">
        <v>15.8</v>
      </c>
      <c r="Q566" s="26">
        <v>3.18</v>
      </c>
      <c r="R566" s="26">
        <v>11.52</v>
      </c>
      <c r="S566" s="26">
        <v>13.9</v>
      </c>
      <c r="T566" s="26">
        <v>0</v>
      </c>
      <c r="U566" s="26">
        <v>11.3</v>
      </c>
      <c r="V566" s="17">
        <v>0.27029999999999998</v>
      </c>
      <c r="W566" s="1" t="s">
        <v>34</v>
      </c>
      <c r="X566" s="3"/>
      <c r="Y566" s="3"/>
      <c r="Z566" s="5" t="s">
        <v>7980</v>
      </c>
      <c r="AA566" s="5" t="str">
        <f>VLOOKUP(J566, sku!B:C, 2, FALSE)</f>
        <v>Par De Trava Do Quebra Vento Preto (23Cm)</v>
      </c>
      <c r="AB566" s="3" t="str">
        <f>VLOOKUP(J566, sku!B:BM, 64, FALSE)</f>
        <v>Revenda</v>
      </c>
      <c r="AC566" s="3" t="str">
        <f>LEFT(pedidos[[#This Row],[SKU]],3)</f>
        <v>Q-9</v>
      </c>
      <c r="AD566" s="36" t="str" cm="1">
        <f t="array" aca="1" ref="AD566" ca="1">IFERROR(
  INDEX(
    montadora[Montadora],
    MATCH(TRUE,LEFT(#REF!,NÚCARACT(montadora[SKU Parcial]))=montadora[SKU Parcial],0)
  ),
  ""
)</f>
        <v/>
      </c>
    </row>
    <row r="567" spans="1:30" customFormat="1" x14ac:dyDescent="0.25">
      <c r="A567" s="1" t="s">
        <v>7170</v>
      </c>
      <c r="B567" s="1" t="s">
        <v>7171</v>
      </c>
      <c r="C567" s="1" t="s">
        <v>460</v>
      </c>
      <c r="D567" s="1" t="s">
        <v>27</v>
      </c>
      <c r="E567" s="1" t="s">
        <v>3030</v>
      </c>
      <c r="F567" s="1" t="s">
        <v>1608</v>
      </c>
      <c r="G567" s="6" t="s">
        <v>11227</v>
      </c>
      <c r="H567" s="13" t="s">
        <v>30</v>
      </c>
      <c r="I567" s="1" t="s">
        <v>36</v>
      </c>
      <c r="J567" s="1" t="s">
        <v>290</v>
      </c>
      <c r="K567" s="15">
        <v>45798</v>
      </c>
      <c r="L567" s="13" t="s">
        <v>804</v>
      </c>
      <c r="M567" s="26">
        <v>41.8</v>
      </c>
      <c r="N567" s="13">
        <v>1</v>
      </c>
      <c r="O567" s="26">
        <v>41.8</v>
      </c>
      <c r="P567" s="26">
        <v>15.8</v>
      </c>
      <c r="Q567" s="26">
        <v>3.18</v>
      </c>
      <c r="R567" s="26">
        <v>11.52</v>
      </c>
      <c r="S567" s="26">
        <v>0</v>
      </c>
      <c r="T567" s="26">
        <v>0</v>
      </c>
      <c r="U567" s="26">
        <v>11.3</v>
      </c>
      <c r="V567" s="17">
        <v>0.27029999999999998</v>
      </c>
      <c r="W567" s="1" t="s">
        <v>34</v>
      </c>
      <c r="X567" s="3"/>
      <c r="Y567" s="3"/>
      <c r="Z567" s="5" t="s">
        <v>7980</v>
      </c>
      <c r="AA567" s="5" t="str">
        <f>VLOOKUP(J567, sku!B:C, 2, FALSE)</f>
        <v>Par De Trava Do Quebra Vento Preto (23Cm)</v>
      </c>
      <c r="AB567" s="3" t="str">
        <f>VLOOKUP(J567, sku!B:BM, 64, FALSE)</f>
        <v>Revenda</v>
      </c>
      <c r="AC567" s="3" t="str">
        <f>LEFT(pedidos[[#This Row],[SKU]],3)</f>
        <v>Q-9</v>
      </c>
      <c r="AD567" s="36" t="str" cm="1">
        <f t="array" aca="1" ref="AD567" ca="1">IFERROR(
  INDEX(
    montadora[Montadora],
    MATCH(TRUE,LEFT(J1032,NÚCARACT(montadora[SKU Parcial]))=montadora[SKU Parcial],0)
  ),
  ""
)</f>
        <v/>
      </c>
    </row>
    <row r="568" spans="1:30" customFormat="1" x14ac:dyDescent="0.25">
      <c r="A568" s="1" t="s">
        <v>7172</v>
      </c>
      <c r="B568" s="1" t="s">
        <v>7173</v>
      </c>
      <c r="C568" s="1" t="s">
        <v>5554</v>
      </c>
      <c r="D568" s="1" t="s">
        <v>658</v>
      </c>
      <c r="E568" s="1" t="s">
        <v>3030</v>
      </c>
      <c r="F568" s="1" t="s">
        <v>1608</v>
      </c>
      <c r="G568" s="6" t="s">
        <v>11227</v>
      </c>
      <c r="H568" s="13" t="s">
        <v>30</v>
      </c>
      <c r="I568" s="1" t="s">
        <v>36</v>
      </c>
      <c r="J568" s="1" t="s">
        <v>290</v>
      </c>
      <c r="K568" s="15">
        <v>45799</v>
      </c>
      <c r="L568" s="13" t="s">
        <v>804</v>
      </c>
      <c r="M568" s="26">
        <v>41.8</v>
      </c>
      <c r="N568" s="13">
        <v>1</v>
      </c>
      <c r="O568" s="26">
        <v>41.8</v>
      </c>
      <c r="P568" s="26">
        <v>15.8</v>
      </c>
      <c r="Q568" s="26">
        <v>3.18</v>
      </c>
      <c r="R568" s="26">
        <v>11.52</v>
      </c>
      <c r="S568" s="26">
        <v>0</v>
      </c>
      <c r="T568" s="26">
        <v>0</v>
      </c>
      <c r="U568" s="26">
        <v>11.3</v>
      </c>
      <c r="V568" s="17">
        <v>0.27029999999999998</v>
      </c>
      <c r="W568" s="1" t="s">
        <v>34</v>
      </c>
      <c r="X568" s="3"/>
      <c r="Y568" s="3"/>
      <c r="Z568" s="5" t="s">
        <v>7980</v>
      </c>
      <c r="AA568" s="5" t="str">
        <f>VLOOKUP(J568, sku!B:C, 2, FALSE)</f>
        <v>Par De Trava Do Quebra Vento Preto (23Cm)</v>
      </c>
      <c r="AB568" s="3" t="str">
        <f>VLOOKUP(J568, sku!B:BM, 64, FALSE)</f>
        <v>Revenda</v>
      </c>
      <c r="AC568" s="3" t="str">
        <f>LEFT(pedidos[[#This Row],[SKU]],3)</f>
        <v>Q-9</v>
      </c>
      <c r="AD568" s="36" t="str" cm="1">
        <f t="array" aca="1" ref="AD568" ca="1">IFERROR(
  INDEX(
    montadora[Montadora],
    MATCH(TRUE,LEFT(J1033,NÚCARACT(montadora[SKU Parcial]))=montadora[SKU Parcial],0)
  ),
  ""
)</f>
        <v/>
      </c>
    </row>
    <row r="569" spans="1:30" customFormat="1" x14ac:dyDescent="0.25">
      <c r="A569" s="1" t="s">
        <v>7174</v>
      </c>
      <c r="B569" s="1" t="s">
        <v>36</v>
      </c>
      <c r="C569" s="1" t="s">
        <v>7175</v>
      </c>
      <c r="D569" s="1" t="s">
        <v>138</v>
      </c>
      <c r="E569" s="1" t="s">
        <v>3030</v>
      </c>
      <c r="F569" s="1" t="s">
        <v>1608</v>
      </c>
      <c r="G569" s="6" t="s">
        <v>11227</v>
      </c>
      <c r="H569" s="13" t="s">
        <v>30</v>
      </c>
      <c r="I569" s="1" t="s">
        <v>36</v>
      </c>
      <c r="J569" s="1" t="s">
        <v>290</v>
      </c>
      <c r="K569" s="15">
        <v>45800</v>
      </c>
      <c r="L569" s="13" t="s">
        <v>804</v>
      </c>
      <c r="M569" s="26">
        <v>41.8</v>
      </c>
      <c r="N569" s="13">
        <v>1</v>
      </c>
      <c r="O569" s="26">
        <v>62.79</v>
      </c>
      <c r="P569" s="26">
        <v>15.8</v>
      </c>
      <c r="Q569" s="26">
        <v>3.18</v>
      </c>
      <c r="R569" s="26">
        <v>11.52</v>
      </c>
      <c r="S569" s="26">
        <v>20.99</v>
      </c>
      <c r="T569" s="26">
        <v>0</v>
      </c>
      <c r="U569" s="26">
        <v>11.3</v>
      </c>
      <c r="V569" s="17">
        <v>0.27029999999999998</v>
      </c>
      <c r="W569" s="1" t="s">
        <v>34</v>
      </c>
      <c r="X569" s="3"/>
      <c r="Y569" s="3"/>
      <c r="Z569" s="5" t="s">
        <v>7980</v>
      </c>
      <c r="AA569" s="5" t="str">
        <f>VLOOKUP(J569, sku!B:C, 2, FALSE)</f>
        <v>Par De Trava Do Quebra Vento Preto (23Cm)</v>
      </c>
      <c r="AB569" s="3" t="str">
        <f>VLOOKUP(J569, sku!B:BM, 64, FALSE)</f>
        <v>Revenda</v>
      </c>
      <c r="AC569" s="3" t="str">
        <f>LEFT(pedidos[[#This Row],[SKU]],3)</f>
        <v>Q-9</v>
      </c>
      <c r="AD569" s="36" t="str" cm="1">
        <f t="array" aca="1" ref="AD569" ca="1">IFERROR(
  INDEX(
    montadora[Montadora],
    MATCH(TRUE,LEFT(J1034,NÚCARACT(montadora[SKU Parcial]))=montadora[SKU Parcial],0)
  ),
  ""
)</f>
        <v/>
      </c>
    </row>
    <row r="570" spans="1:30" customFormat="1" x14ac:dyDescent="0.25">
      <c r="A570" s="1" t="s">
        <v>7176</v>
      </c>
      <c r="B570" s="1" t="s">
        <v>36</v>
      </c>
      <c r="C570" s="1" t="s">
        <v>537</v>
      </c>
      <c r="D570" s="1" t="s">
        <v>27</v>
      </c>
      <c r="E570" s="1" t="s">
        <v>3030</v>
      </c>
      <c r="F570" s="1" t="s">
        <v>1608</v>
      </c>
      <c r="G570" s="6" t="s">
        <v>11227</v>
      </c>
      <c r="H570" s="13" t="s">
        <v>30</v>
      </c>
      <c r="I570" s="1" t="s">
        <v>36</v>
      </c>
      <c r="J570" s="1" t="s">
        <v>290</v>
      </c>
      <c r="K570" s="15">
        <v>45802</v>
      </c>
      <c r="L570" s="13" t="s">
        <v>33</v>
      </c>
      <c r="M570" s="26">
        <v>41.8</v>
      </c>
      <c r="N570" s="13">
        <v>1</v>
      </c>
      <c r="O570" s="26">
        <v>58.14</v>
      </c>
      <c r="P570" s="26">
        <v>15.8</v>
      </c>
      <c r="Q570" s="26">
        <v>0</v>
      </c>
      <c r="R570" s="26">
        <v>11.52</v>
      </c>
      <c r="S570" s="26">
        <v>16.34</v>
      </c>
      <c r="T570" s="26">
        <v>0</v>
      </c>
      <c r="U570" s="26">
        <v>11.3</v>
      </c>
      <c r="V570" s="17">
        <v>0.27029999999999998</v>
      </c>
      <c r="W570" s="1" t="s">
        <v>34</v>
      </c>
      <c r="X570" s="3"/>
      <c r="Y570" s="3"/>
      <c r="Z570" s="5" t="s">
        <v>7980</v>
      </c>
      <c r="AA570" s="5" t="str">
        <f>VLOOKUP(J570, sku!B:C, 2, FALSE)</f>
        <v>Par De Trava Do Quebra Vento Preto (23Cm)</v>
      </c>
      <c r="AB570" s="3" t="str">
        <f>VLOOKUP(J570, sku!B:BM, 64, FALSE)</f>
        <v>Revenda</v>
      </c>
      <c r="AC570" s="3" t="str">
        <f>LEFT(pedidos[[#This Row],[SKU]],3)</f>
        <v>Q-9</v>
      </c>
      <c r="AD570" s="36" t="str" cm="1">
        <f t="array" aca="1" ref="AD570" ca="1">IFERROR(
  INDEX(
    montadora[Montadora],
    MATCH(TRUE,LEFT(J1035,NÚCARACT(montadora[SKU Parcial]))=montadora[SKU Parcial],0)
  ),
  ""
)</f>
        <v/>
      </c>
    </row>
    <row r="571" spans="1:30" customFormat="1" x14ac:dyDescent="0.25">
      <c r="A571" s="1" t="s">
        <v>7177</v>
      </c>
      <c r="B571" s="1" t="s">
        <v>36</v>
      </c>
      <c r="C571" s="1" t="s">
        <v>7178</v>
      </c>
      <c r="D571" s="1" t="s">
        <v>138</v>
      </c>
      <c r="E571" s="1" t="s">
        <v>3030</v>
      </c>
      <c r="F571" s="1" t="s">
        <v>1608</v>
      </c>
      <c r="G571" s="6" t="s">
        <v>11227</v>
      </c>
      <c r="H571" s="13" t="s">
        <v>30</v>
      </c>
      <c r="I571" s="1" t="s">
        <v>36</v>
      </c>
      <c r="J571" s="1" t="s">
        <v>290</v>
      </c>
      <c r="K571" s="15">
        <v>45803</v>
      </c>
      <c r="L571" s="13" t="s">
        <v>804</v>
      </c>
      <c r="M571" s="26">
        <v>41.8</v>
      </c>
      <c r="N571" s="13">
        <v>1</v>
      </c>
      <c r="O571" s="26">
        <v>55.79</v>
      </c>
      <c r="P571" s="26">
        <v>15.8</v>
      </c>
      <c r="Q571" s="26">
        <v>3.18</v>
      </c>
      <c r="R571" s="26">
        <v>11.52</v>
      </c>
      <c r="S571" s="26">
        <v>13.99</v>
      </c>
      <c r="T571" s="26">
        <v>0</v>
      </c>
      <c r="U571" s="26">
        <v>11.3</v>
      </c>
      <c r="V571" s="17">
        <v>0.27029999999999998</v>
      </c>
      <c r="W571" s="1" t="s">
        <v>34</v>
      </c>
      <c r="X571" s="3"/>
      <c r="Y571" s="3"/>
      <c r="Z571" s="5" t="s">
        <v>7980</v>
      </c>
      <c r="AA571" s="5" t="str">
        <f>VLOOKUP(J571, sku!B:C, 2, FALSE)</f>
        <v>Par De Trava Do Quebra Vento Preto (23Cm)</v>
      </c>
      <c r="AB571" s="3" t="str">
        <f>VLOOKUP(J571, sku!B:BM, 64, FALSE)</f>
        <v>Revenda</v>
      </c>
      <c r="AC571" s="3" t="str">
        <f>LEFT(pedidos[[#This Row],[SKU]],3)</f>
        <v>Q-9</v>
      </c>
      <c r="AD571" s="36" t="str" cm="1">
        <f t="array" aca="1" ref="AD571" ca="1">IFERROR(
  INDEX(
    montadora[Montadora],
    MATCH(TRUE,LEFT(J1036,NÚCARACT(montadora[SKU Parcial]))=montadora[SKU Parcial],0)
  ),
  ""
)</f>
        <v/>
      </c>
    </row>
    <row r="572" spans="1:30" customFormat="1" x14ac:dyDescent="0.25">
      <c r="A572" s="1" t="s">
        <v>7179</v>
      </c>
      <c r="B572" s="1" t="s">
        <v>7180</v>
      </c>
      <c r="C572" s="1" t="s">
        <v>7181</v>
      </c>
      <c r="D572" s="1" t="s">
        <v>319</v>
      </c>
      <c r="E572" s="1" t="s">
        <v>3030</v>
      </c>
      <c r="F572" s="1" t="s">
        <v>1608</v>
      </c>
      <c r="G572" s="6" t="s">
        <v>11227</v>
      </c>
      <c r="H572" s="13" t="s">
        <v>30</v>
      </c>
      <c r="I572" s="1" t="s">
        <v>36</v>
      </c>
      <c r="J572" s="1" t="s">
        <v>290</v>
      </c>
      <c r="K572" s="15">
        <v>45803</v>
      </c>
      <c r="L572" s="13" t="s">
        <v>804</v>
      </c>
      <c r="M572" s="26">
        <v>41.8</v>
      </c>
      <c r="N572" s="13">
        <v>1</v>
      </c>
      <c r="O572" s="26">
        <v>41.8</v>
      </c>
      <c r="P572" s="26">
        <v>15.8</v>
      </c>
      <c r="Q572" s="26">
        <v>3.18</v>
      </c>
      <c r="R572" s="26">
        <v>11.52</v>
      </c>
      <c r="S572" s="26">
        <v>0</v>
      </c>
      <c r="T572" s="26">
        <v>0</v>
      </c>
      <c r="U572" s="26">
        <v>11.3</v>
      </c>
      <c r="V572" s="17">
        <v>0.27029999999999998</v>
      </c>
      <c r="W572" s="1" t="s">
        <v>34</v>
      </c>
      <c r="X572" s="3"/>
      <c r="Y572" s="3"/>
      <c r="Z572" s="5" t="s">
        <v>7980</v>
      </c>
      <c r="AA572" s="5" t="str">
        <f>VLOOKUP(J572, sku!B:C, 2, FALSE)</f>
        <v>Par De Trava Do Quebra Vento Preto (23Cm)</v>
      </c>
      <c r="AB572" s="3" t="str">
        <f>VLOOKUP(J572, sku!B:BM, 64, FALSE)</f>
        <v>Revenda</v>
      </c>
      <c r="AC572" s="3" t="str">
        <f>LEFT(pedidos[[#This Row],[SKU]],3)</f>
        <v>Q-9</v>
      </c>
      <c r="AD572" s="36" t="str" cm="1">
        <f t="array" aca="1" ref="AD572" ca="1">IFERROR(
  INDEX(
    montadora[Montadora],
    MATCH(TRUE,LEFT(J1037,NÚCARACT(montadora[SKU Parcial]))=montadora[SKU Parcial],0)
  ),
  ""
)</f>
        <v/>
      </c>
    </row>
    <row r="573" spans="1:30" customFormat="1" x14ac:dyDescent="0.25">
      <c r="A573" s="1" t="s">
        <v>7182</v>
      </c>
      <c r="B573" s="1" t="s">
        <v>7183</v>
      </c>
      <c r="C573" s="1" t="s">
        <v>520</v>
      </c>
      <c r="D573" s="1" t="s">
        <v>188</v>
      </c>
      <c r="E573" s="1" t="s">
        <v>3030</v>
      </c>
      <c r="F573" s="1" t="s">
        <v>1608</v>
      </c>
      <c r="G573" s="6" t="s">
        <v>11227</v>
      </c>
      <c r="H573" s="13" t="s">
        <v>30</v>
      </c>
      <c r="I573" s="1" t="s">
        <v>36</v>
      </c>
      <c r="J573" s="1" t="s">
        <v>290</v>
      </c>
      <c r="K573" s="15">
        <v>45805</v>
      </c>
      <c r="L573" s="13" t="s">
        <v>804</v>
      </c>
      <c r="M573" s="26">
        <v>41.8</v>
      </c>
      <c r="N573" s="13">
        <v>1</v>
      </c>
      <c r="O573" s="26">
        <v>41.8</v>
      </c>
      <c r="P573" s="26">
        <v>15.8</v>
      </c>
      <c r="Q573" s="26">
        <v>3.18</v>
      </c>
      <c r="R573" s="26">
        <v>11.52</v>
      </c>
      <c r="S573" s="26">
        <v>0</v>
      </c>
      <c r="T573" s="26">
        <v>0</v>
      </c>
      <c r="U573" s="26">
        <v>11.3</v>
      </c>
      <c r="V573" s="17">
        <v>0.27029999999999998</v>
      </c>
      <c r="W573" s="1" t="s">
        <v>34</v>
      </c>
      <c r="X573" s="3"/>
      <c r="Y573" s="3"/>
      <c r="Z573" s="5" t="s">
        <v>7980</v>
      </c>
      <c r="AA573" s="5" t="str">
        <f>VLOOKUP(J573, sku!B:C, 2, FALSE)</f>
        <v>Par De Trava Do Quebra Vento Preto (23Cm)</v>
      </c>
      <c r="AB573" s="3" t="str">
        <f>VLOOKUP(J573, sku!B:BM, 64, FALSE)</f>
        <v>Revenda</v>
      </c>
      <c r="AC573" s="3" t="str">
        <f>LEFT(pedidos[[#This Row],[SKU]],3)</f>
        <v>Q-9</v>
      </c>
      <c r="AD573" s="36" t="str" cm="1">
        <f t="array" aca="1" ref="AD573" ca="1">IFERROR(
  INDEX(
    montadora[Montadora],
    MATCH(TRUE,LEFT(J1038,NÚCARACT(montadora[SKU Parcial]))=montadora[SKU Parcial],0)
  ),
  ""
)</f>
        <v/>
      </c>
    </row>
    <row r="574" spans="1:30" customFormat="1" x14ac:dyDescent="0.25">
      <c r="A574" s="1" t="s">
        <v>7184</v>
      </c>
      <c r="B574" s="1" t="s">
        <v>36</v>
      </c>
      <c r="C574" s="1" t="s">
        <v>2834</v>
      </c>
      <c r="D574" s="1" t="s">
        <v>319</v>
      </c>
      <c r="E574" s="1" t="s">
        <v>3030</v>
      </c>
      <c r="F574" s="1" t="s">
        <v>1608</v>
      </c>
      <c r="G574" s="6" t="s">
        <v>11227</v>
      </c>
      <c r="H574" s="13" t="s">
        <v>30</v>
      </c>
      <c r="I574" s="1" t="s">
        <v>36</v>
      </c>
      <c r="J574" s="1" t="s">
        <v>290</v>
      </c>
      <c r="K574" s="15">
        <v>45806</v>
      </c>
      <c r="L574" s="13" t="s">
        <v>804</v>
      </c>
      <c r="M574" s="26">
        <v>41.8</v>
      </c>
      <c r="N574" s="13">
        <v>1</v>
      </c>
      <c r="O574" s="26">
        <v>59.79</v>
      </c>
      <c r="P574" s="26">
        <v>15.8</v>
      </c>
      <c r="Q574" s="26">
        <v>3.18</v>
      </c>
      <c r="R574" s="26">
        <v>11.52</v>
      </c>
      <c r="S574" s="26">
        <v>17.989999999999998</v>
      </c>
      <c r="T574" s="26">
        <v>0</v>
      </c>
      <c r="U574" s="26">
        <v>11.3</v>
      </c>
      <c r="V574" s="17">
        <v>0.27029999999999998</v>
      </c>
      <c r="W574" s="1" t="s">
        <v>34</v>
      </c>
      <c r="X574" s="3"/>
      <c r="Y574" s="3"/>
      <c r="Z574" s="5" t="s">
        <v>7980</v>
      </c>
      <c r="AA574" s="5" t="str">
        <f>VLOOKUP(J574, sku!B:C, 2, FALSE)</f>
        <v>Par De Trava Do Quebra Vento Preto (23Cm)</v>
      </c>
      <c r="AB574" s="3" t="str">
        <f>VLOOKUP(J574, sku!B:BM, 64, FALSE)</f>
        <v>Revenda</v>
      </c>
      <c r="AC574" s="3" t="str">
        <f>LEFT(pedidos[[#This Row],[SKU]],3)</f>
        <v>Q-9</v>
      </c>
      <c r="AD574" s="36" t="str" cm="1">
        <f t="array" aca="1" ref="AD574" ca="1">IFERROR(
  INDEX(
    montadora[Montadora],
    MATCH(TRUE,LEFT(J1039,NÚCARACT(montadora[SKU Parcial]))=montadora[SKU Parcial],0)
  ),
  ""
)</f>
        <v/>
      </c>
    </row>
    <row r="575" spans="1:30" customFormat="1" x14ac:dyDescent="0.25">
      <c r="A575" s="1" t="s">
        <v>4641</v>
      </c>
      <c r="B575" s="1" t="s">
        <v>36</v>
      </c>
      <c r="C575" s="1" t="s">
        <v>278</v>
      </c>
      <c r="D575" s="1" t="s">
        <v>319</v>
      </c>
      <c r="E575" s="1" t="s">
        <v>3030</v>
      </c>
      <c r="F575" s="1" t="s">
        <v>1608</v>
      </c>
      <c r="G575" s="6" t="s">
        <v>11227</v>
      </c>
      <c r="H575" s="13" t="s">
        <v>30</v>
      </c>
      <c r="I575" s="1" t="s">
        <v>36</v>
      </c>
      <c r="J575" s="1" t="s">
        <v>290</v>
      </c>
      <c r="K575" s="15">
        <v>45813</v>
      </c>
      <c r="L575" s="13" t="s">
        <v>804</v>
      </c>
      <c r="M575" s="26">
        <v>41.8</v>
      </c>
      <c r="N575" s="13">
        <v>1</v>
      </c>
      <c r="O575" s="26">
        <v>56.79</v>
      </c>
      <c r="P575" s="26">
        <v>15.8</v>
      </c>
      <c r="Q575" s="26">
        <v>3.44</v>
      </c>
      <c r="R575" s="26">
        <v>11.52</v>
      </c>
      <c r="S575" s="26">
        <v>14.99</v>
      </c>
      <c r="T575" s="26">
        <v>0</v>
      </c>
      <c r="U575" s="26">
        <v>11.04</v>
      </c>
      <c r="V575" s="17">
        <v>0.2641</v>
      </c>
      <c r="W575" s="1" t="s">
        <v>34</v>
      </c>
      <c r="X575" s="3"/>
      <c r="Y575" s="3"/>
      <c r="Z575" s="5" t="s">
        <v>7980</v>
      </c>
      <c r="AA575" s="5" t="str">
        <f>VLOOKUP(J575, sku!B:C, 2, FALSE)</f>
        <v>Par De Trava Do Quebra Vento Preto (23Cm)</v>
      </c>
      <c r="AB575" s="3" t="str">
        <f>VLOOKUP(J575, sku!B:BM, 64, FALSE)</f>
        <v>Revenda</v>
      </c>
      <c r="AC575" s="3" t="str">
        <f>LEFT(pedidos[[#This Row],[SKU]],3)</f>
        <v>Q-9</v>
      </c>
      <c r="AD575" s="36" t="str" cm="1">
        <f t="array" aca="1" ref="AD575" ca="1">IFERROR(
  INDEX(
    montadora[Montadora],
    MATCH(TRUE,LEFT(J1040,NÚCARACT(montadora[SKU Parcial]))=montadora[SKU Parcial],0)
  ),
  ""
)</f>
        <v/>
      </c>
    </row>
    <row r="576" spans="1:30" customFormat="1" x14ac:dyDescent="0.25">
      <c r="A576" s="1" t="s">
        <v>4642</v>
      </c>
      <c r="B576" s="1" t="s">
        <v>4643</v>
      </c>
      <c r="C576" s="1" t="s">
        <v>159</v>
      </c>
      <c r="D576" s="1" t="s">
        <v>27</v>
      </c>
      <c r="E576" s="1" t="s">
        <v>3030</v>
      </c>
      <c r="F576" s="1" t="s">
        <v>1608</v>
      </c>
      <c r="G576" s="6" t="s">
        <v>11227</v>
      </c>
      <c r="H576" s="13" t="s">
        <v>30</v>
      </c>
      <c r="I576" s="1" t="s">
        <v>36</v>
      </c>
      <c r="J576" s="1" t="s">
        <v>290</v>
      </c>
      <c r="K576" s="15">
        <v>45813</v>
      </c>
      <c r="L576" s="13" t="s">
        <v>804</v>
      </c>
      <c r="M576" s="26">
        <v>41.8</v>
      </c>
      <c r="N576" s="13">
        <v>1</v>
      </c>
      <c r="O576" s="26">
        <v>41.8</v>
      </c>
      <c r="P576" s="26">
        <v>15.8</v>
      </c>
      <c r="Q576" s="26">
        <v>3.44</v>
      </c>
      <c r="R576" s="26">
        <v>11.52</v>
      </c>
      <c r="S576" s="26">
        <v>0</v>
      </c>
      <c r="T576" s="26">
        <v>0</v>
      </c>
      <c r="U576" s="26">
        <v>11.04</v>
      </c>
      <c r="V576" s="17">
        <v>0.2641</v>
      </c>
      <c r="W576" s="1" t="s">
        <v>89</v>
      </c>
      <c r="X576" s="3"/>
      <c r="Y576" s="3"/>
      <c r="Z576" s="5" t="s">
        <v>7980</v>
      </c>
      <c r="AA576" s="5" t="str">
        <f>VLOOKUP(J576, sku!B:C, 2, FALSE)</f>
        <v>Par De Trava Do Quebra Vento Preto (23Cm)</v>
      </c>
      <c r="AB576" s="3" t="str">
        <f>VLOOKUP(J576, sku!B:BM, 64, FALSE)</f>
        <v>Revenda</v>
      </c>
      <c r="AC576" s="3" t="str">
        <f>LEFT(pedidos[[#This Row],[SKU]],3)</f>
        <v>Q-9</v>
      </c>
      <c r="AD576" s="36" t="str" cm="1">
        <f t="array" aca="1" ref="AD576" ca="1">IFERROR(
  INDEX(
    montadora[Montadora],
    MATCH(TRUE,LEFT(J1041,NÚCARACT(montadora[SKU Parcial]))=montadora[SKU Parcial],0)
  ),
  ""
)</f>
        <v/>
      </c>
    </row>
    <row r="577" spans="1:30" customFormat="1" x14ac:dyDescent="0.25">
      <c r="A577" s="1" t="s">
        <v>4644</v>
      </c>
      <c r="B577" s="1" t="s">
        <v>36</v>
      </c>
      <c r="C577" s="1" t="s">
        <v>4645</v>
      </c>
      <c r="D577" s="1" t="s">
        <v>27</v>
      </c>
      <c r="E577" s="1" t="s">
        <v>3030</v>
      </c>
      <c r="F577" s="1" t="s">
        <v>1608</v>
      </c>
      <c r="G577" s="6" t="s">
        <v>11227</v>
      </c>
      <c r="H577" s="13" t="s">
        <v>30</v>
      </c>
      <c r="I577" s="1" t="s">
        <v>36</v>
      </c>
      <c r="J577" s="1" t="s">
        <v>290</v>
      </c>
      <c r="K577" s="15">
        <v>45814</v>
      </c>
      <c r="L577" s="13" t="s">
        <v>804</v>
      </c>
      <c r="M577" s="26">
        <v>41.8</v>
      </c>
      <c r="N577" s="13">
        <v>1</v>
      </c>
      <c r="O577" s="26">
        <v>47.79</v>
      </c>
      <c r="P577" s="26">
        <v>15.8</v>
      </c>
      <c r="Q577" s="26">
        <v>3.44</v>
      </c>
      <c r="R577" s="26">
        <v>11.52</v>
      </c>
      <c r="S577" s="26">
        <v>5.99</v>
      </c>
      <c r="T577" s="26">
        <v>0</v>
      </c>
      <c r="U577" s="26">
        <v>11.04</v>
      </c>
      <c r="V577" s="17">
        <v>0.2641</v>
      </c>
      <c r="W577" s="1" t="s">
        <v>34</v>
      </c>
      <c r="X577" s="3"/>
      <c r="Y577" s="3"/>
      <c r="Z577" s="5" t="s">
        <v>7980</v>
      </c>
      <c r="AA577" s="5" t="str">
        <f>VLOOKUP(J577, sku!B:C, 2, FALSE)</f>
        <v>Par De Trava Do Quebra Vento Preto (23Cm)</v>
      </c>
      <c r="AB577" s="3" t="str">
        <f>VLOOKUP(J577, sku!B:BM, 64, FALSE)</f>
        <v>Revenda</v>
      </c>
      <c r="AC577" s="3" t="str">
        <f>LEFT(pedidos[[#This Row],[SKU]],3)</f>
        <v>Q-9</v>
      </c>
      <c r="AD577" s="36" t="str" cm="1">
        <f t="array" aca="1" ref="AD577" ca="1">IFERROR(
  INDEX(
    montadora[Montadora],
    MATCH(TRUE,LEFT(J1042,NÚCARACT(montadora[SKU Parcial]))=montadora[SKU Parcial],0)
  ),
  ""
)</f>
        <v/>
      </c>
    </row>
    <row r="578" spans="1:30" customFormat="1" x14ac:dyDescent="0.25">
      <c r="A578" s="1" t="s">
        <v>4646</v>
      </c>
      <c r="B578" s="1" t="s">
        <v>36</v>
      </c>
      <c r="C578" s="1" t="s">
        <v>137</v>
      </c>
      <c r="D578" s="1" t="s">
        <v>319</v>
      </c>
      <c r="E578" s="1" t="s">
        <v>3030</v>
      </c>
      <c r="F578" s="1" t="s">
        <v>1608</v>
      </c>
      <c r="G578" s="6" t="s">
        <v>11227</v>
      </c>
      <c r="H578" s="13" t="s">
        <v>30</v>
      </c>
      <c r="I578" s="1" t="s">
        <v>36</v>
      </c>
      <c r="J578" s="1" t="s">
        <v>290</v>
      </c>
      <c r="K578" s="15">
        <v>45816</v>
      </c>
      <c r="L578" s="13" t="s">
        <v>804</v>
      </c>
      <c r="M578" s="26">
        <v>41.8</v>
      </c>
      <c r="N578" s="13">
        <v>1</v>
      </c>
      <c r="O578" s="26">
        <v>51.79</v>
      </c>
      <c r="P578" s="26">
        <v>15.8</v>
      </c>
      <c r="Q578" s="26">
        <v>3.44</v>
      </c>
      <c r="R578" s="26">
        <v>11.52</v>
      </c>
      <c r="S578" s="26">
        <v>9.99</v>
      </c>
      <c r="T578" s="26">
        <v>0</v>
      </c>
      <c r="U578" s="26">
        <v>11.04</v>
      </c>
      <c r="V578" s="17">
        <v>0.2641</v>
      </c>
      <c r="W578" s="1" t="s">
        <v>34</v>
      </c>
      <c r="X578" s="3"/>
      <c r="Y578" s="3"/>
      <c r="Z578" s="5" t="s">
        <v>7980</v>
      </c>
      <c r="AA578" s="5" t="str">
        <f>VLOOKUP(J578, sku!B:C, 2, FALSE)</f>
        <v>Par De Trava Do Quebra Vento Preto (23Cm)</v>
      </c>
      <c r="AB578" s="3" t="str">
        <f>VLOOKUP(J578, sku!B:BM, 64, FALSE)</f>
        <v>Revenda</v>
      </c>
      <c r="AC578" s="3" t="str">
        <f>LEFT(pedidos[[#This Row],[SKU]],3)</f>
        <v>Q-9</v>
      </c>
      <c r="AD578" s="36" t="str" cm="1">
        <f t="array" aca="1" ref="AD578" ca="1">IFERROR(
  INDEX(
    montadora[Montadora],
    MATCH(TRUE,LEFT(J1043,NÚCARACT(montadora[SKU Parcial]))=montadora[SKU Parcial],0)
  ),
  ""
)</f>
        <v/>
      </c>
    </row>
    <row r="579" spans="1:30" customFormat="1" x14ac:dyDescent="0.25">
      <c r="A579" s="1" t="s">
        <v>4647</v>
      </c>
      <c r="B579" s="1" t="s">
        <v>36</v>
      </c>
      <c r="C579" s="1" t="s">
        <v>4648</v>
      </c>
      <c r="D579" s="1" t="s">
        <v>188</v>
      </c>
      <c r="E579" s="1" t="s">
        <v>3030</v>
      </c>
      <c r="F579" s="1" t="s">
        <v>1608</v>
      </c>
      <c r="G579" s="6" t="s">
        <v>11227</v>
      </c>
      <c r="H579" s="13" t="s">
        <v>30</v>
      </c>
      <c r="I579" s="1" t="s">
        <v>36</v>
      </c>
      <c r="J579" s="1" t="s">
        <v>290</v>
      </c>
      <c r="K579" s="15">
        <v>45817</v>
      </c>
      <c r="L579" s="13" t="s">
        <v>804</v>
      </c>
      <c r="M579" s="26">
        <v>41.8</v>
      </c>
      <c r="N579" s="13">
        <v>1</v>
      </c>
      <c r="O579" s="26">
        <v>50.79</v>
      </c>
      <c r="P579" s="26">
        <v>15.8</v>
      </c>
      <c r="Q579" s="26">
        <v>3.44</v>
      </c>
      <c r="R579" s="26">
        <v>11.52</v>
      </c>
      <c r="S579" s="26">
        <v>8.99</v>
      </c>
      <c r="T579" s="26">
        <v>0</v>
      </c>
      <c r="U579" s="26">
        <v>11.04</v>
      </c>
      <c r="V579" s="17">
        <v>0.2641</v>
      </c>
      <c r="W579" s="1" t="s">
        <v>34</v>
      </c>
      <c r="X579" s="3"/>
      <c r="Y579" s="3"/>
      <c r="Z579" s="5" t="s">
        <v>7980</v>
      </c>
      <c r="AA579" s="5" t="str">
        <f>VLOOKUP(J579, sku!B:C, 2, FALSE)</f>
        <v>Par De Trava Do Quebra Vento Preto (23Cm)</v>
      </c>
      <c r="AB579" s="3" t="str">
        <f>VLOOKUP(J579, sku!B:BM, 64, FALSE)</f>
        <v>Revenda</v>
      </c>
      <c r="AC579" s="3" t="str">
        <f>LEFT(pedidos[[#This Row],[SKU]],3)</f>
        <v>Q-9</v>
      </c>
      <c r="AD579" s="36" t="str" cm="1">
        <f t="array" aca="1" ref="AD579" ca="1">IFERROR(
  INDEX(
    montadora[Montadora],
    MATCH(TRUE,LEFT(J1044,NÚCARACT(montadora[SKU Parcial]))=montadora[SKU Parcial],0)
  ),
  ""
)</f>
        <v/>
      </c>
    </row>
    <row r="580" spans="1:30" customFormat="1" x14ac:dyDescent="0.25">
      <c r="A580" s="1" t="s">
        <v>4649</v>
      </c>
      <c r="B580" s="1" t="s">
        <v>4650</v>
      </c>
      <c r="C580" s="1" t="s">
        <v>4651</v>
      </c>
      <c r="D580" s="1" t="s">
        <v>745</v>
      </c>
      <c r="E580" s="1" t="s">
        <v>3030</v>
      </c>
      <c r="F580" s="1" t="s">
        <v>1608</v>
      </c>
      <c r="G580" s="6" t="s">
        <v>11227</v>
      </c>
      <c r="H580" s="13" t="s">
        <v>30</v>
      </c>
      <c r="I580" s="1" t="s">
        <v>36</v>
      </c>
      <c r="J580" s="1" t="s">
        <v>290</v>
      </c>
      <c r="K580" s="15">
        <v>45818</v>
      </c>
      <c r="L580" s="13" t="s">
        <v>804</v>
      </c>
      <c r="M580" s="26">
        <v>41.8</v>
      </c>
      <c r="N580" s="13">
        <v>1</v>
      </c>
      <c r="O580" s="26">
        <v>41.8</v>
      </c>
      <c r="P580" s="26">
        <v>15.8</v>
      </c>
      <c r="Q580" s="26">
        <v>3.44</v>
      </c>
      <c r="R580" s="26">
        <v>11.52</v>
      </c>
      <c r="S580" s="26">
        <v>0</v>
      </c>
      <c r="T580" s="26">
        <v>0</v>
      </c>
      <c r="U580" s="26">
        <v>11.04</v>
      </c>
      <c r="V580" s="17">
        <v>0.2641</v>
      </c>
      <c r="W580" s="1" t="s">
        <v>34</v>
      </c>
      <c r="X580" s="3"/>
      <c r="Y580" s="3"/>
      <c r="Z580" s="5" t="s">
        <v>7980</v>
      </c>
      <c r="AA580" s="5" t="str">
        <f>VLOOKUP(J580, sku!B:C, 2, FALSE)</f>
        <v>Par De Trava Do Quebra Vento Preto (23Cm)</v>
      </c>
      <c r="AB580" s="3" t="str">
        <f>VLOOKUP(J580, sku!B:BM, 64, FALSE)</f>
        <v>Revenda</v>
      </c>
      <c r="AC580" s="3" t="str">
        <f>LEFT(pedidos[[#This Row],[SKU]],3)</f>
        <v>Q-9</v>
      </c>
      <c r="AD580" s="36" t="str" cm="1">
        <f t="array" aca="1" ref="AD580" ca="1">IFERROR(
  INDEX(
    montadora[Montadora],
    MATCH(TRUE,LEFT(J1045,NÚCARACT(montadora[SKU Parcial]))=montadora[SKU Parcial],0)
  ),
  ""
)</f>
        <v/>
      </c>
    </row>
    <row r="581" spans="1:30" customFormat="1" x14ac:dyDescent="0.25">
      <c r="A581" s="1" t="s">
        <v>4652</v>
      </c>
      <c r="B581" s="1" t="s">
        <v>36</v>
      </c>
      <c r="C581" s="1" t="s">
        <v>4653</v>
      </c>
      <c r="D581" s="1" t="s">
        <v>534</v>
      </c>
      <c r="E581" s="1" t="s">
        <v>3030</v>
      </c>
      <c r="F581" s="1" t="s">
        <v>1608</v>
      </c>
      <c r="G581" s="6" t="s">
        <v>11227</v>
      </c>
      <c r="H581" s="13" t="s">
        <v>30</v>
      </c>
      <c r="I581" s="1" t="s">
        <v>36</v>
      </c>
      <c r="J581" s="1" t="s">
        <v>290</v>
      </c>
      <c r="K581" s="15">
        <v>45819</v>
      </c>
      <c r="L581" s="13" t="s">
        <v>804</v>
      </c>
      <c r="M581" s="26">
        <v>41.8</v>
      </c>
      <c r="N581" s="13">
        <v>1</v>
      </c>
      <c r="O581" s="26">
        <v>60.79</v>
      </c>
      <c r="P581" s="26">
        <v>15.8</v>
      </c>
      <c r="Q581" s="26">
        <v>3.44</v>
      </c>
      <c r="R581" s="26">
        <v>11.52</v>
      </c>
      <c r="S581" s="26">
        <v>18.989999999999998</v>
      </c>
      <c r="T581" s="26">
        <v>0</v>
      </c>
      <c r="U581" s="26">
        <v>11.04</v>
      </c>
      <c r="V581" s="17">
        <v>0.2641</v>
      </c>
      <c r="W581" s="1" t="s">
        <v>34</v>
      </c>
      <c r="X581" s="3"/>
      <c r="Y581" s="3"/>
      <c r="Z581" s="5" t="s">
        <v>7980</v>
      </c>
      <c r="AA581" s="5" t="str">
        <f>VLOOKUP(J581, sku!B:C, 2, FALSE)</f>
        <v>Par De Trava Do Quebra Vento Preto (23Cm)</v>
      </c>
      <c r="AB581" s="3" t="str">
        <f>VLOOKUP(J581, sku!B:BM, 64, FALSE)</f>
        <v>Revenda</v>
      </c>
      <c r="AC581" s="3" t="str">
        <f>LEFT(pedidos[[#This Row],[SKU]],3)</f>
        <v>Q-9</v>
      </c>
      <c r="AD581" s="36" t="str" cm="1">
        <f t="array" aca="1" ref="AD581" ca="1">IFERROR(
  INDEX(
    montadora[Montadora],
    MATCH(TRUE,LEFT(J1046,NÚCARACT(montadora[SKU Parcial]))=montadora[SKU Parcial],0)
  ),
  ""
)</f>
        <v/>
      </c>
    </row>
    <row r="582" spans="1:30" customFormat="1" x14ac:dyDescent="0.25">
      <c r="A582" s="1" t="s">
        <v>4654</v>
      </c>
      <c r="B582" s="1" t="s">
        <v>4655</v>
      </c>
      <c r="C582" s="1" t="s">
        <v>4656</v>
      </c>
      <c r="D582" s="1" t="s">
        <v>830</v>
      </c>
      <c r="E582" s="1" t="s">
        <v>3030</v>
      </c>
      <c r="F582" s="1" t="s">
        <v>1608</v>
      </c>
      <c r="G582" s="6" t="s">
        <v>11227</v>
      </c>
      <c r="H582" s="13" t="s">
        <v>30</v>
      </c>
      <c r="I582" s="1" t="s">
        <v>36</v>
      </c>
      <c r="J582" s="1" t="s">
        <v>290</v>
      </c>
      <c r="K582" s="15">
        <v>45819</v>
      </c>
      <c r="L582" s="13" t="s">
        <v>804</v>
      </c>
      <c r="M582" s="26">
        <v>41.8</v>
      </c>
      <c r="N582" s="13">
        <v>1</v>
      </c>
      <c r="O582" s="26">
        <v>41.8</v>
      </c>
      <c r="P582" s="26">
        <v>15.8</v>
      </c>
      <c r="Q582" s="26">
        <v>3.44</v>
      </c>
      <c r="R582" s="26">
        <v>11.52</v>
      </c>
      <c r="S582" s="26">
        <v>0</v>
      </c>
      <c r="T582" s="26">
        <v>0</v>
      </c>
      <c r="U582" s="26">
        <v>11.04</v>
      </c>
      <c r="V582" s="17">
        <v>0.2641</v>
      </c>
      <c r="W582" s="1" t="s">
        <v>34</v>
      </c>
      <c r="X582" s="3"/>
      <c r="Y582" s="3"/>
      <c r="Z582" s="5" t="s">
        <v>7980</v>
      </c>
      <c r="AA582" s="5" t="str">
        <f>VLOOKUP(J582, sku!B:C, 2, FALSE)</f>
        <v>Par De Trava Do Quebra Vento Preto (23Cm)</v>
      </c>
      <c r="AB582" s="3" t="str">
        <f>VLOOKUP(J582, sku!B:BM, 64, FALSE)</f>
        <v>Revenda</v>
      </c>
      <c r="AC582" s="3" t="str">
        <f>LEFT(pedidos[[#This Row],[SKU]],3)</f>
        <v>Q-9</v>
      </c>
      <c r="AD582" s="36" t="str" cm="1">
        <f t="array" aca="1" ref="AD582" ca="1">IFERROR(
  INDEX(
    montadora[Montadora],
    MATCH(TRUE,LEFT(J1047,NÚCARACT(montadora[SKU Parcial]))=montadora[SKU Parcial],0)
  ),
  ""
)</f>
        <v/>
      </c>
    </row>
    <row r="583" spans="1:30" x14ac:dyDescent="0.25">
      <c r="A583" s="42" t="s">
        <v>10201</v>
      </c>
      <c r="B583" s="42"/>
      <c r="C583" s="42"/>
      <c r="D583" s="42"/>
      <c r="E583" s="42">
        <v>20298008470</v>
      </c>
      <c r="F583" s="42" t="s">
        <v>10107</v>
      </c>
      <c r="G583" s="42" t="s">
        <v>11228</v>
      </c>
      <c r="H583" s="12"/>
      <c r="I583" s="42"/>
      <c r="J583" s="42" t="s">
        <v>290</v>
      </c>
      <c r="K583" s="14">
        <v>45837</v>
      </c>
      <c r="L583" s="12" t="s">
        <v>8443</v>
      </c>
      <c r="M583" s="44">
        <v>38.799999999999997</v>
      </c>
      <c r="N583" s="12">
        <v>1</v>
      </c>
      <c r="O583" s="44">
        <v>38.799999999999997</v>
      </c>
      <c r="P583" s="44">
        <v>15.8</v>
      </c>
      <c r="Q583" s="44">
        <v>1.44</v>
      </c>
      <c r="R583" s="44">
        <v>11.76</v>
      </c>
      <c r="S583" s="44">
        <v>0</v>
      </c>
      <c r="T583" s="44">
        <v>0</v>
      </c>
      <c r="U583" s="44">
        <v>9.8000000000000007</v>
      </c>
      <c r="V583" s="18">
        <v>0.2525</v>
      </c>
      <c r="W583" s="42" t="s">
        <v>34</v>
      </c>
      <c r="X583" s="43"/>
      <c r="Y583" s="43"/>
      <c r="Z583" s="43" t="s">
        <v>8442</v>
      </c>
      <c r="AA583" s="43" t="str">
        <f>VLOOKUP(J583, sku!B:C, 2, FALSE)</f>
        <v>Par De Trava Do Quebra Vento Preto (23Cm)</v>
      </c>
      <c r="AB583" s="45" t="str">
        <f>VLOOKUP(J583, sku!B:BM, 64, FALSE)</f>
        <v>Revenda</v>
      </c>
      <c r="AC583" s="45" t="str">
        <f>LEFT(pedidos[[#This Row],[SKU]],3)</f>
        <v>Q-9</v>
      </c>
      <c r="AD583" s="36" t="str" cm="1">
        <f t="array" aca="1" ref="AD583" ca="1">IFERROR(
  INDEX(
    montadora[Montadora],
    MATCH(TRUE,LEFT(#REF!,NÚCARACT(montadora[SKU Parcial]))=montadora[SKU Parcial],0)
  ),
  ""
)</f>
        <v/>
      </c>
    </row>
    <row r="584" spans="1:30" x14ac:dyDescent="0.25">
      <c r="A584" s="42" t="s">
        <v>10254</v>
      </c>
      <c r="B584" s="42"/>
      <c r="C584" s="42"/>
      <c r="D584" s="42"/>
      <c r="E584" s="42">
        <v>23998118595</v>
      </c>
      <c r="F584" s="42" t="s">
        <v>10106</v>
      </c>
      <c r="G584" s="42" t="s">
        <v>11228</v>
      </c>
      <c r="H584" s="12"/>
      <c r="I584" s="42"/>
      <c r="J584" s="42" t="s">
        <v>290</v>
      </c>
      <c r="K584" s="14">
        <v>45833</v>
      </c>
      <c r="L584" s="12" t="s">
        <v>8443</v>
      </c>
      <c r="M584" s="44">
        <v>38.799999999999997</v>
      </c>
      <c r="N584" s="12">
        <v>1</v>
      </c>
      <c r="O584" s="44">
        <v>38.799999999999997</v>
      </c>
      <c r="P584" s="44">
        <v>15.8</v>
      </c>
      <c r="Q584" s="44">
        <v>1.44</v>
      </c>
      <c r="R584" s="44">
        <v>11.76</v>
      </c>
      <c r="S584" s="44">
        <v>0</v>
      </c>
      <c r="T584" s="44">
        <v>0</v>
      </c>
      <c r="U584" s="44">
        <v>9.8000000000000007</v>
      </c>
      <c r="V584" s="18">
        <v>0.2525</v>
      </c>
      <c r="W584" s="42" t="s">
        <v>34</v>
      </c>
      <c r="X584" s="43"/>
      <c r="Y584" s="43"/>
      <c r="Z584" s="43" t="s">
        <v>8442</v>
      </c>
      <c r="AA584" s="43" t="str">
        <f>VLOOKUP(J584, sku!B:C, 2, FALSE)</f>
        <v>Par De Trava Do Quebra Vento Preto (23Cm)</v>
      </c>
      <c r="AB584" s="45" t="str">
        <f>VLOOKUP(J584, sku!B:BM, 64, FALSE)</f>
        <v>Revenda</v>
      </c>
      <c r="AC584" s="45" t="str">
        <f>LEFT(pedidos[[#This Row],[SKU]],3)</f>
        <v>Q-9</v>
      </c>
      <c r="AD584" s="36" t="str" cm="1">
        <f t="array" aca="1" ref="AD584" ca="1">IFERROR(
  INDEX(
    montadora[Montadora],
    MATCH(TRUE,LEFT(#REF!,NÚCARACT(montadora[SKU Parcial]))=montadora[SKU Parcial],0)
  ),
  ""
)</f>
        <v/>
      </c>
    </row>
    <row r="585" spans="1:30" x14ac:dyDescent="0.25">
      <c r="A585" s="42" t="s">
        <v>10311</v>
      </c>
      <c r="B585" s="42"/>
      <c r="C585" s="42"/>
      <c r="D585" s="42"/>
      <c r="E585" s="42">
        <v>20298008470</v>
      </c>
      <c r="F585" s="42" t="s">
        <v>10107</v>
      </c>
      <c r="G585" s="42" t="s">
        <v>11228</v>
      </c>
      <c r="H585" s="12"/>
      <c r="I585" s="42"/>
      <c r="J585" s="42" t="s">
        <v>290</v>
      </c>
      <c r="K585" s="14">
        <v>45830</v>
      </c>
      <c r="L585" s="12" t="s">
        <v>8443</v>
      </c>
      <c r="M585" s="44">
        <v>38.799999999999997</v>
      </c>
      <c r="N585" s="12">
        <v>1</v>
      </c>
      <c r="O585" s="44">
        <v>38.799999999999997</v>
      </c>
      <c r="P585" s="44">
        <v>15.8</v>
      </c>
      <c r="Q585" s="44">
        <v>1.44</v>
      </c>
      <c r="R585" s="44">
        <v>11.76</v>
      </c>
      <c r="S585" s="44">
        <v>0</v>
      </c>
      <c r="T585" s="44">
        <v>0</v>
      </c>
      <c r="U585" s="44">
        <v>9.8000000000000007</v>
      </c>
      <c r="V585" s="18">
        <v>0.2525</v>
      </c>
      <c r="W585" s="42" t="s">
        <v>34</v>
      </c>
      <c r="X585" s="43"/>
      <c r="Y585" s="43"/>
      <c r="Z585" s="43" t="s">
        <v>8442</v>
      </c>
      <c r="AA585" s="43" t="str">
        <f>VLOOKUP(J585, sku!B:C, 2, FALSE)</f>
        <v>Par De Trava Do Quebra Vento Preto (23Cm)</v>
      </c>
      <c r="AB585" s="45" t="str">
        <f>VLOOKUP(J585, sku!B:BM, 64, FALSE)</f>
        <v>Revenda</v>
      </c>
      <c r="AC585" s="45" t="str">
        <f>LEFT(pedidos[[#This Row],[SKU]],3)</f>
        <v>Q-9</v>
      </c>
      <c r="AD585" s="36" t="str" cm="1">
        <f t="array" aca="1" ref="AD585" ca="1">IFERROR(
  INDEX(
    montadora[Montadora],
    MATCH(TRUE,LEFT(#REF!,NÚCARACT(montadora[SKU Parcial]))=montadora[SKU Parcial],0)
  ),
  ""
)</f>
        <v/>
      </c>
    </row>
    <row r="586" spans="1:30" x14ac:dyDescent="0.25">
      <c r="A586" s="42" t="s">
        <v>10333</v>
      </c>
      <c r="B586" s="42"/>
      <c r="C586" s="42"/>
      <c r="D586" s="42"/>
      <c r="E586" s="42">
        <v>20298008470</v>
      </c>
      <c r="F586" s="42" t="s">
        <v>10107</v>
      </c>
      <c r="G586" s="42" t="s">
        <v>11228</v>
      </c>
      <c r="H586" s="12"/>
      <c r="I586" s="42"/>
      <c r="J586" s="42" t="s">
        <v>290</v>
      </c>
      <c r="K586" s="14">
        <v>45828</v>
      </c>
      <c r="L586" s="12" t="s">
        <v>8443</v>
      </c>
      <c r="M586" s="44">
        <v>38.799999999999997</v>
      </c>
      <c r="N586" s="12">
        <v>1</v>
      </c>
      <c r="O586" s="44">
        <v>38.799999999999997</v>
      </c>
      <c r="P586" s="44">
        <v>15.8</v>
      </c>
      <c r="Q586" s="44">
        <v>1.44</v>
      </c>
      <c r="R586" s="44">
        <v>11.76</v>
      </c>
      <c r="S586" s="44">
        <v>0</v>
      </c>
      <c r="T586" s="44">
        <v>0</v>
      </c>
      <c r="U586" s="44">
        <v>9.8000000000000007</v>
      </c>
      <c r="V586" s="18">
        <v>0.2525</v>
      </c>
      <c r="W586" s="42" t="s">
        <v>34</v>
      </c>
      <c r="X586" s="43"/>
      <c r="Y586" s="43"/>
      <c r="Z586" s="43" t="s">
        <v>8442</v>
      </c>
      <c r="AA586" s="43" t="str">
        <f>VLOOKUP(J586, sku!B:C, 2, FALSE)</f>
        <v>Par De Trava Do Quebra Vento Preto (23Cm)</v>
      </c>
      <c r="AB586" s="45" t="str">
        <f>VLOOKUP(J586, sku!B:BM, 64, FALSE)</f>
        <v>Revenda</v>
      </c>
      <c r="AC586" s="45" t="str">
        <f>LEFT(pedidos[[#This Row],[SKU]],3)</f>
        <v>Q-9</v>
      </c>
      <c r="AD586" s="36" t="str" cm="1">
        <f t="array" aca="1" ref="AD586" ca="1">IFERROR(
  INDEX(
    montadora[Montadora],
    MATCH(TRUE,LEFT(#REF!,NÚCARACT(montadora[SKU Parcial]))=montadora[SKU Parcial],0)
  ),
  ""
)</f>
        <v/>
      </c>
    </row>
    <row r="587" spans="1:30" x14ac:dyDescent="0.25">
      <c r="A587" s="42" t="s">
        <v>10363</v>
      </c>
      <c r="B587" s="42"/>
      <c r="C587" s="42"/>
      <c r="D587" s="42"/>
      <c r="E587" s="42">
        <v>23998118595</v>
      </c>
      <c r="F587" s="42" t="s">
        <v>10106</v>
      </c>
      <c r="G587" s="42" t="s">
        <v>11228</v>
      </c>
      <c r="H587" s="12"/>
      <c r="I587" s="42"/>
      <c r="J587" s="42" t="s">
        <v>290</v>
      </c>
      <c r="K587" s="14">
        <v>45827</v>
      </c>
      <c r="L587" s="12" t="s">
        <v>8443</v>
      </c>
      <c r="M587" s="44">
        <v>38.799999999999997</v>
      </c>
      <c r="N587" s="12">
        <v>1</v>
      </c>
      <c r="O587" s="44">
        <v>38.799999999999997</v>
      </c>
      <c r="P587" s="44">
        <v>15.8</v>
      </c>
      <c r="Q587" s="44">
        <v>1.44</v>
      </c>
      <c r="R587" s="44">
        <v>11.76</v>
      </c>
      <c r="S587" s="44">
        <v>0</v>
      </c>
      <c r="T587" s="44">
        <v>0</v>
      </c>
      <c r="U587" s="44">
        <v>9.8000000000000007</v>
      </c>
      <c r="V587" s="18">
        <v>0.2525</v>
      </c>
      <c r="W587" s="42" t="s">
        <v>34</v>
      </c>
      <c r="X587" s="43"/>
      <c r="Y587" s="43"/>
      <c r="Z587" s="43" t="s">
        <v>8442</v>
      </c>
      <c r="AA587" s="43" t="str">
        <f>VLOOKUP(J587, sku!B:C, 2, FALSE)</f>
        <v>Par De Trava Do Quebra Vento Preto (23Cm)</v>
      </c>
      <c r="AB587" s="45" t="str">
        <f>VLOOKUP(J587, sku!B:BM, 64, FALSE)</f>
        <v>Revenda</v>
      </c>
      <c r="AC587" s="45" t="str">
        <f>LEFT(pedidos[[#This Row],[SKU]],3)</f>
        <v>Q-9</v>
      </c>
      <c r="AD587" s="36" t="str" cm="1">
        <f t="array" aca="1" ref="AD587" ca="1">IFERROR(
  INDEX(
    montadora[Montadora],
    MATCH(TRUE,LEFT(#REF!,NÚCARACT(montadora[SKU Parcial]))=montadora[SKU Parcial],0)
  ),
  ""
)</f>
        <v/>
      </c>
    </row>
    <row r="588" spans="1:30" x14ac:dyDescent="0.25">
      <c r="A588" s="42" t="s">
        <v>10400</v>
      </c>
      <c r="B588" s="42"/>
      <c r="C588" s="42"/>
      <c r="D588" s="42"/>
      <c r="E588" s="42">
        <v>23998118595</v>
      </c>
      <c r="F588" s="42" t="s">
        <v>10106</v>
      </c>
      <c r="G588" s="42" t="s">
        <v>11228</v>
      </c>
      <c r="H588" s="12"/>
      <c r="I588" s="42"/>
      <c r="J588" s="42" t="s">
        <v>290</v>
      </c>
      <c r="K588" s="14">
        <v>45825</v>
      </c>
      <c r="L588" s="12" t="s">
        <v>8443</v>
      </c>
      <c r="M588" s="44">
        <v>38.799999999999997</v>
      </c>
      <c r="N588" s="12">
        <v>1</v>
      </c>
      <c r="O588" s="44">
        <v>38.799999999999997</v>
      </c>
      <c r="P588" s="44">
        <v>15.8</v>
      </c>
      <c r="Q588" s="44">
        <v>1.44</v>
      </c>
      <c r="R588" s="44">
        <v>11.76</v>
      </c>
      <c r="S588" s="44">
        <v>0</v>
      </c>
      <c r="T588" s="44">
        <v>0</v>
      </c>
      <c r="U588" s="44">
        <v>9.8000000000000007</v>
      </c>
      <c r="V588" s="18">
        <v>0.2525</v>
      </c>
      <c r="W588" s="42" t="s">
        <v>34</v>
      </c>
      <c r="X588" s="43"/>
      <c r="Y588" s="43"/>
      <c r="Z588" s="43" t="s">
        <v>8442</v>
      </c>
      <c r="AA588" s="43" t="str">
        <f>VLOOKUP(J588, sku!B:C, 2, FALSE)</f>
        <v>Par De Trava Do Quebra Vento Preto (23Cm)</v>
      </c>
      <c r="AB588" s="45" t="str">
        <f>VLOOKUP(J588, sku!B:BM, 64, FALSE)</f>
        <v>Revenda</v>
      </c>
      <c r="AC588" s="45" t="str">
        <f>LEFT(pedidos[[#This Row],[SKU]],3)</f>
        <v>Q-9</v>
      </c>
      <c r="AD588" s="36" t="str" cm="1">
        <f t="array" aca="1" ref="AD588" ca="1">IFERROR(
  INDEX(
    montadora[Montadora],
    MATCH(TRUE,LEFT(#REF!,NÚCARACT(montadora[SKU Parcial]))=montadora[SKU Parcial],0)
  ),
  ""
)</f>
        <v/>
      </c>
    </row>
    <row r="589" spans="1:30" x14ac:dyDescent="0.25">
      <c r="A589" s="42" t="s">
        <v>10407</v>
      </c>
      <c r="B589" s="42"/>
      <c r="C589" s="42"/>
      <c r="D589" s="42"/>
      <c r="E589" s="42">
        <v>20298008470</v>
      </c>
      <c r="F589" s="42" t="s">
        <v>10107</v>
      </c>
      <c r="G589" s="42" t="s">
        <v>11228</v>
      </c>
      <c r="H589" s="12"/>
      <c r="I589" s="42"/>
      <c r="J589" s="42" t="s">
        <v>290</v>
      </c>
      <c r="K589" s="14">
        <v>45825</v>
      </c>
      <c r="L589" s="12" t="s">
        <v>8443</v>
      </c>
      <c r="M589" s="44">
        <v>38.799999999999997</v>
      </c>
      <c r="N589" s="12">
        <v>1</v>
      </c>
      <c r="O589" s="44">
        <v>50.84</v>
      </c>
      <c r="P589" s="44">
        <v>15.8</v>
      </c>
      <c r="Q589" s="44">
        <v>1.44</v>
      </c>
      <c r="R589" s="44">
        <v>11.76</v>
      </c>
      <c r="S589" s="44">
        <v>12.04</v>
      </c>
      <c r="T589" s="44">
        <v>0</v>
      </c>
      <c r="U589" s="44">
        <v>9.8000000000000007</v>
      </c>
      <c r="V589" s="18">
        <v>0.2525</v>
      </c>
      <c r="W589" s="42" t="s">
        <v>34</v>
      </c>
      <c r="X589" s="43"/>
      <c r="Y589" s="43"/>
      <c r="Z589" s="43" t="s">
        <v>8442</v>
      </c>
      <c r="AA589" s="43" t="str">
        <f>VLOOKUP(J589, sku!B:C, 2, FALSE)</f>
        <v>Par De Trava Do Quebra Vento Preto (23Cm)</v>
      </c>
      <c r="AB589" s="45" t="str">
        <f>VLOOKUP(J589, sku!B:BM, 64, FALSE)</f>
        <v>Revenda</v>
      </c>
      <c r="AC589" s="45" t="str">
        <f>LEFT(pedidos[[#This Row],[SKU]],3)</f>
        <v>Q-9</v>
      </c>
      <c r="AD589" s="36" t="str" cm="1">
        <f t="array" aca="1" ref="AD589" ca="1">IFERROR(
  INDEX(
    montadora[Montadora],
    MATCH(TRUE,LEFT(#REF!,NÚCARACT(montadora[SKU Parcial]))=montadora[SKU Parcial],0)
  ),
  ""
)</f>
        <v/>
      </c>
    </row>
    <row r="590" spans="1:30" x14ac:dyDescent="0.25">
      <c r="A590" s="42" t="s">
        <v>10506</v>
      </c>
      <c r="B590" s="42"/>
      <c r="C590" s="42"/>
      <c r="D590" s="42"/>
      <c r="E590" s="42">
        <v>23998118595</v>
      </c>
      <c r="F590" s="42" t="s">
        <v>10106</v>
      </c>
      <c r="G590" s="42" t="s">
        <v>11228</v>
      </c>
      <c r="H590" s="12"/>
      <c r="I590" s="42"/>
      <c r="J590" s="42" t="s">
        <v>290</v>
      </c>
      <c r="K590" s="14">
        <v>45820</v>
      </c>
      <c r="L590" s="12" t="s">
        <v>8443</v>
      </c>
      <c r="M590" s="44">
        <v>38.799999999999997</v>
      </c>
      <c r="N590" s="12">
        <v>1</v>
      </c>
      <c r="O590" s="44">
        <v>38.799999999999997</v>
      </c>
      <c r="P590" s="44">
        <v>15.8</v>
      </c>
      <c r="Q590" s="44">
        <v>1.44</v>
      </c>
      <c r="R590" s="44">
        <v>11.76</v>
      </c>
      <c r="S590" s="44">
        <v>0</v>
      </c>
      <c r="T590" s="44">
        <v>0</v>
      </c>
      <c r="U590" s="44">
        <v>9.8000000000000007</v>
      </c>
      <c r="V590" s="18">
        <v>0.2525</v>
      </c>
      <c r="W590" s="42" t="s">
        <v>34</v>
      </c>
      <c r="X590" s="43"/>
      <c r="Y590" s="43"/>
      <c r="Z590" s="43" t="s">
        <v>8442</v>
      </c>
      <c r="AA590" s="43" t="str">
        <f>VLOOKUP(J590, sku!B:C, 2, FALSE)</f>
        <v>Par De Trava Do Quebra Vento Preto (23Cm)</v>
      </c>
      <c r="AB590" s="45" t="str">
        <f>VLOOKUP(J590, sku!B:BM, 64, FALSE)</f>
        <v>Revenda</v>
      </c>
      <c r="AC590" s="45" t="str">
        <f>LEFT(pedidos[[#This Row],[SKU]],3)</f>
        <v>Q-9</v>
      </c>
      <c r="AD590" s="36" t="str" cm="1">
        <f t="array" aca="1" ref="AD590" ca="1">IFERROR(
  INDEX(
    montadora[Montadora],
    MATCH(TRUE,LEFT(#REF!,NÚCARACT(montadora[SKU Parcial]))=montadora[SKU Parcial],0)
  ),
  ""
)</f>
        <v/>
      </c>
    </row>
    <row r="591" spans="1:30" x14ac:dyDescent="0.25">
      <c r="A591" s="42" t="s">
        <v>10513</v>
      </c>
      <c r="B591" s="42"/>
      <c r="C591" s="42"/>
      <c r="D591" s="42"/>
      <c r="E591" s="42">
        <v>20298008470</v>
      </c>
      <c r="F591" s="42" t="s">
        <v>10107</v>
      </c>
      <c r="G591" s="42" t="s">
        <v>11228</v>
      </c>
      <c r="H591" s="12"/>
      <c r="I591" s="42"/>
      <c r="J591" s="42" t="s">
        <v>290</v>
      </c>
      <c r="K591" s="14">
        <v>45820</v>
      </c>
      <c r="L591" s="12" t="s">
        <v>8443</v>
      </c>
      <c r="M591" s="44">
        <v>38.799999999999997</v>
      </c>
      <c r="N591" s="12">
        <v>1</v>
      </c>
      <c r="O591" s="44">
        <v>48.42</v>
      </c>
      <c r="P591" s="44">
        <v>15.8</v>
      </c>
      <c r="Q591" s="44">
        <v>1.44</v>
      </c>
      <c r="R591" s="44">
        <v>11.76</v>
      </c>
      <c r="S591" s="44">
        <v>9.6199999999999992</v>
      </c>
      <c r="T591" s="44">
        <v>0</v>
      </c>
      <c r="U591" s="44">
        <v>9.8000000000000007</v>
      </c>
      <c r="V591" s="18">
        <v>0.2525</v>
      </c>
      <c r="W591" s="42" t="s">
        <v>34</v>
      </c>
      <c r="X591" s="43"/>
      <c r="Y591" s="43"/>
      <c r="Z591" s="43" t="s">
        <v>8442</v>
      </c>
      <c r="AA591" s="43" t="str">
        <f>VLOOKUP(J591, sku!B:C, 2, FALSE)</f>
        <v>Par De Trava Do Quebra Vento Preto (23Cm)</v>
      </c>
      <c r="AB591" s="45" t="str">
        <f>VLOOKUP(J591, sku!B:BM, 64, FALSE)</f>
        <v>Revenda</v>
      </c>
      <c r="AC591" s="45" t="str">
        <f>LEFT(pedidos[[#This Row],[SKU]],3)</f>
        <v>Q-9</v>
      </c>
      <c r="AD591" s="36" t="str" cm="1">
        <f t="array" aca="1" ref="AD591" ca="1">IFERROR(
  INDEX(
    montadora[Montadora],
    MATCH(TRUE,LEFT(#REF!,NÚCARACT(montadora[SKU Parcial]))=montadora[SKU Parcial],0)
  ),
  ""
)</f>
        <v/>
      </c>
    </row>
    <row r="592" spans="1:30" x14ac:dyDescent="0.25">
      <c r="A592" s="42" t="s">
        <v>10514</v>
      </c>
      <c r="B592" s="42"/>
      <c r="C592" s="42"/>
      <c r="D592" s="42"/>
      <c r="E592" s="42">
        <v>23998118595</v>
      </c>
      <c r="F592" s="42" t="s">
        <v>10106</v>
      </c>
      <c r="G592" s="42" t="s">
        <v>11228</v>
      </c>
      <c r="H592" s="12"/>
      <c r="I592" s="42"/>
      <c r="J592" s="42" t="s">
        <v>290</v>
      </c>
      <c r="K592" s="14">
        <v>45820</v>
      </c>
      <c r="L592" s="12" t="s">
        <v>8443</v>
      </c>
      <c r="M592" s="44">
        <v>38.799999999999997</v>
      </c>
      <c r="N592" s="12">
        <v>1</v>
      </c>
      <c r="O592" s="44">
        <v>38.799999999999997</v>
      </c>
      <c r="P592" s="44">
        <v>15.8</v>
      </c>
      <c r="Q592" s="44">
        <v>1.44</v>
      </c>
      <c r="R592" s="44">
        <v>11.76</v>
      </c>
      <c r="S592" s="44">
        <v>0</v>
      </c>
      <c r="T592" s="44">
        <v>0</v>
      </c>
      <c r="U592" s="44">
        <v>9.8000000000000007</v>
      </c>
      <c r="V592" s="18">
        <v>0.2525</v>
      </c>
      <c r="W592" s="42" t="s">
        <v>34</v>
      </c>
      <c r="X592" s="43"/>
      <c r="Y592" s="43"/>
      <c r="Z592" s="43" t="s">
        <v>8442</v>
      </c>
      <c r="AA592" s="43" t="str">
        <f>VLOOKUP(J592, sku!B:C, 2, FALSE)</f>
        <v>Par De Trava Do Quebra Vento Preto (23Cm)</v>
      </c>
      <c r="AB592" s="45" t="str">
        <f>VLOOKUP(J592, sku!B:BM, 64, FALSE)</f>
        <v>Revenda</v>
      </c>
      <c r="AC592" s="45" t="str">
        <f>LEFT(pedidos[[#This Row],[SKU]],3)</f>
        <v>Q-9</v>
      </c>
      <c r="AD592" s="36" t="str" cm="1">
        <f t="array" aca="1" ref="AD592" ca="1">IFERROR(
  INDEX(
    montadora[Montadora],
    MATCH(TRUE,LEFT(#REF!,NÚCARACT(montadora[SKU Parcial]))=montadora[SKU Parcial],0)
  ),
  ""
)</f>
        <v/>
      </c>
    </row>
    <row r="593" spans="1:30" x14ac:dyDescent="0.25">
      <c r="A593" s="42" t="s">
        <v>10525</v>
      </c>
      <c r="B593" s="42"/>
      <c r="C593" s="42"/>
      <c r="D593" s="42"/>
      <c r="E593" s="42">
        <v>23998118595</v>
      </c>
      <c r="F593" s="42" t="s">
        <v>10106</v>
      </c>
      <c r="G593" s="42" t="s">
        <v>11228</v>
      </c>
      <c r="H593" s="12"/>
      <c r="I593" s="42"/>
      <c r="J593" s="42" t="s">
        <v>290</v>
      </c>
      <c r="K593" s="14">
        <v>45820</v>
      </c>
      <c r="L593" s="12" t="s">
        <v>8443</v>
      </c>
      <c r="M593" s="44">
        <v>38.799999999999997</v>
      </c>
      <c r="N593" s="12">
        <v>1</v>
      </c>
      <c r="O593" s="44">
        <v>38.799999999999997</v>
      </c>
      <c r="P593" s="44">
        <v>15.8</v>
      </c>
      <c r="Q593" s="44">
        <v>1.44</v>
      </c>
      <c r="R593" s="44">
        <v>11.76</v>
      </c>
      <c r="S593" s="44">
        <v>0</v>
      </c>
      <c r="T593" s="44">
        <v>0</v>
      </c>
      <c r="U593" s="44">
        <v>9.8000000000000007</v>
      </c>
      <c r="V593" s="18">
        <v>0.2525</v>
      </c>
      <c r="W593" s="42" t="s">
        <v>34</v>
      </c>
      <c r="X593" s="43"/>
      <c r="Y593" s="43"/>
      <c r="Z593" s="43" t="s">
        <v>8442</v>
      </c>
      <c r="AA593" s="43" t="str">
        <f>VLOOKUP(J593, sku!B:C, 2, FALSE)</f>
        <v>Par De Trava Do Quebra Vento Preto (23Cm)</v>
      </c>
      <c r="AB593" s="45" t="str">
        <f>VLOOKUP(J593, sku!B:BM, 64, FALSE)</f>
        <v>Revenda</v>
      </c>
      <c r="AC593" s="45" t="str">
        <f>LEFT(pedidos[[#This Row],[SKU]],3)</f>
        <v>Q-9</v>
      </c>
      <c r="AD593" s="36" t="str" cm="1">
        <f t="array" aca="1" ref="AD593" ca="1">IFERROR(
  INDEX(
    montadora[Montadora],
    MATCH(TRUE,LEFT(J1062,NÚCARACT(montadora[SKU Parcial]))=montadora[SKU Parcial],0)
  ),
  ""
)</f>
        <v/>
      </c>
    </row>
    <row r="594" spans="1:30" x14ac:dyDescent="0.25">
      <c r="A594" s="42" t="s">
        <v>10544</v>
      </c>
      <c r="B594" s="42"/>
      <c r="C594" s="42"/>
      <c r="D594" s="42"/>
      <c r="E594" s="42">
        <v>20298008470</v>
      </c>
      <c r="F594" s="42" t="s">
        <v>10107</v>
      </c>
      <c r="G594" s="42" t="s">
        <v>11228</v>
      </c>
      <c r="H594" s="12"/>
      <c r="I594" s="42"/>
      <c r="J594" s="42" t="s">
        <v>290</v>
      </c>
      <c r="K594" s="14">
        <v>45819</v>
      </c>
      <c r="L594" s="12" t="s">
        <v>8443</v>
      </c>
      <c r="M594" s="44">
        <v>38.799999999999997</v>
      </c>
      <c r="N594" s="12">
        <v>1</v>
      </c>
      <c r="O594" s="44">
        <v>38.799999999999997</v>
      </c>
      <c r="P594" s="44">
        <v>15.8</v>
      </c>
      <c r="Q594" s="44">
        <v>1.44</v>
      </c>
      <c r="R594" s="44">
        <v>11.76</v>
      </c>
      <c r="S594" s="44">
        <v>0</v>
      </c>
      <c r="T594" s="44">
        <v>0</v>
      </c>
      <c r="U594" s="44">
        <v>9.8000000000000007</v>
      </c>
      <c r="V594" s="18">
        <v>0.2525</v>
      </c>
      <c r="W594" s="42" t="s">
        <v>34</v>
      </c>
      <c r="X594" s="43"/>
      <c r="Y594" s="43"/>
      <c r="Z594" s="43" t="s">
        <v>8442</v>
      </c>
      <c r="AA594" s="43" t="str">
        <f>VLOOKUP(J594, sku!B:C, 2, FALSE)</f>
        <v>Par De Trava Do Quebra Vento Preto (23Cm)</v>
      </c>
      <c r="AB594" s="45" t="str">
        <f>VLOOKUP(J594, sku!B:BM, 64, FALSE)</f>
        <v>Revenda</v>
      </c>
      <c r="AC594" s="45" t="str">
        <f>LEFT(pedidos[[#This Row],[SKU]],3)</f>
        <v>Q-9</v>
      </c>
      <c r="AD594" s="36" t="str" cm="1">
        <f t="array" aca="1" ref="AD594" ca="1">IFERROR(
  INDEX(
    montadora[Montadora],
    MATCH(TRUE,LEFT(#REF!,NÚCARACT(montadora[SKU Parcial]))=montadora[SKU Parcial],0)
  ),
  ""
)</f>
        <v/>
      </c>
    </row>
    <row r="595" spans="1:30" x14ac:dyDescent="0.25">
      <c r="A595" s="42" t="s">
        <v>10565</v>
      </c>
      <c r="B595" s="42"/>
      <c r="C595" s="42"/>
      <c r="D595" s="42"/>
      <c r="E595" s="42">
        <v>23998118595</v>
      </c>
      <c r="F595" s="42" t="s">
        <v>10106</v>
      </c>
      <c r="G595" s="42" t="s">
        <v>11228</v>
      </c>
      <c r="H595" s="12"/>
      <c r="I595" s="42"/>
      <c r="J595" s="42" t="s">
        <v>290</v>
      </c>
      <c r="K595" s="14">
        <v>45818</v>
      </c>
      <c r="L595" s="12" t="s">
        <v>8443</v>
      </c>
      <c r="M595" s="44">
        <v>38.799999999999997</v>
      </c>
      <c r="N595" s="12">
        <v>1</v>
      </c>
      <c r="O595" s="44">
        <v>38.799999999999997</v>
      </c>
      <c r="P595" s="44">
        <v>15.8</v>
      </c>
      <c r="Q595" s="44">
        <v>1.44</v>
      </c>
      <c r="R595" s="44">
        <v>11.76</v>
      </c>
      <c r="S595" s="44">
        <v>0</v>
      </c>
      <c r="T595" s="44">
        <v>0</v>
      </c>
      <c r="U595" s="44">
        <v>9.8000000000000007</v>
      </c>
      <c r="V595" s="18">
        <v>0.2525</v>
      </c>
      <c r="W595" s="42" t="s">
        <v>34</v>
      </c>
      <c r="X595" s="43"/>
      <c r="Y595" s="43"/>
      <c r="Z595" s="43" t="s">
        <v>8442</v>
      </c>
      <c r="AA595" s="43" t="str">
        <f>VLOOKUP(J595, sku!B:C, 2, FALSE)</f>
        <v>Par De Trava Do Quebra Vento Preto (23Cm)</v>
      </c>
      <c r="AB595" s="45" t="str">
        <f>VLOOKUP(J595, sku!B:BM, 64, FALSE)</f>
        <v>Revenda</v>
      </c>
      <c r="AC595" s="45" t="str">
        <f>LEFT(pedidos[[#This Row],[SKU]],3)</f>
        <v>Q-9</v>
      </c>
      <c r="AD595" s="36" t="str" cm="1">
        <f t="array" aca="1" ref="AD595" ca="1">IFERROR(
  INDEX(
    montadora[Montadora],
    MATCH(TRUE,LEFT(#REF!,NÚCARACT(montadora[SKU Parcial]))=montadora[SKU Parcial],0)
  ),
  ""
)</f>
        <v/>
      </c>
    </row>
    <row r="596" spans="1:30" x14ac:dyDescent="0.25">
      <c r="A596" s="42" t="s">
        <v>10574</v>
      </c>
      <c r="B596" s="42"/>
      <c r="C596" s="42"/>
      <c r="D596" s="42"/>
      <c r="E596" s="42">
        <v>20298008470</v>
      </c>
      <c r="F596" s="42" t="s">
        <v>10107</v>
      </c>
      <c r="G596" s="42" t="s">
        <v>11228</v>
      </c>
      <c r="H596" s="12"/>
      <c r="I596" s="42"/>
      <c r="J596" s="42" t="s">
        <v>290</v>
      </c>
      <c r="K596" s="14">
        <v>45818</v>
      </c>
      <c r="L596" s="12" t="s">
        <v>8443</v>
      </c>
      <c r="M596" s="44">
        <v>38.799999999999997</v>
      </c>
      <c r="N596" s="12">
        <v>1</v>
      </c>
      <c r="O596" s="44">
        <v>38.799999999999997</v>
      </c>
      <c r="P596" s="44">
        <v>15.8</v>
      </c>
      <c r="Q596" s="44">
        <v>1.44</v>
      </c>
      <c r="R596" s="44">
        <v>11.76</v>
      </c>
      <c r="S596" s="44">
        <v>0</v>
      </c>
      <c r="T596" s="44">
        <v>0</v>
      </c>
      <c r="U596" s="44">
        <v>9.8000000000000007</v>
      </c>
      <c r="V596" s="18">
        <v>0.2525</v>
      </c>
      <c r="W596" s="42" t="s">
        <v>34</v>
      </c>
      <c r="X596" s="43"/>
      <c r="Y596" s="43"/>
      <c r="Z596" s="43" t="s">
        <v>8442</v>
      </c>
      <c r="AA596" s="43" t="str">
        <f>VLOOKUP(J596, sku!B:C, 2, FALSE)</f>
        <v>Par De Trava Do Quebra Vento Preto (23Cm)</v>
      </c>
      <c r="AB596" s="45" t="str">
        <f>VLOOKUP(J596, sku!B:BM, 64, FALSE)</f>
        <v>Revenda</v>
      </c>
      <c r="AC596" s="45" t="str">
        <f>LEFT(pedidos[[#This Row],[SKU]],3)</f>
        <v>Q-9</v>
      </c>
      <c r="AD596" s="36" t="str" cm="1">
        <f t="array" aca="1" ref="AD596" ca="1">IFERROR(
  INDEX(
    montadora[Montadora],
    MATCH(TRUE,LEFT(#REF!,NÚCARACT(montadora[SKU Parcial]))=montadora[SKU Parcial],0)
  ),
  ""
)</f>
        <v/>
      </c>
    </row>
    <row r="597" spans="1:30" x14ac:dyDescent="0.25">
      <c r="A597" s="42" t="s">
        <v>10579</v>
      </c>
      <c r="B597" s="42"/>
      <c r="C597" s="42"/>
      <c r="D597" s="42"/>
      <c r="E597" s="42">
        <v>23998118595</v>
      </c>
      <c r="F597" s="42" t="s">
        <v>10106</v>
      </c>
      <c r="G597" s="42" t="s">
        <v>11228</v>
      </c>
      <c r="H597" s="12"/>
      <c r="I597" s="42"/>
      <c r="J597" s="42" t="s">
        <v>290</v>
      </c>
      <c r="K597" s="14">
        <v>45817</v>
      </c>
      <c r="L597" s="12" t="s">
        <v>8443</v>
      </c>
      <c r="M597" s="44">
        <v>38.799999999999997</v>
      </c>
      <c r="N597" s="12">
        <v>1</v>
      </c>
      <c r="O597" s="44">
        <v>38.799999999999997</v>
      </c>
      <c r="P597" s="44">
        <v>15.8</v>
      </c>
      <c r="Q597" s="44">
        <v>1.44</v>
      </c>
      <c r="R597" s="44">
        <v>11.76</v>
      </c>
      <c r="S597" s="44">
        <v>0</v>
      </c>
      <c r="T597" s="44">
        <v>0</v>
      </c>
      <c r="U597" s="44">
        <v>9.8000000000000007</v>
      </c>
      <c r="V597" s="18">
        <v>0.2525</v>
      </c>
      <c r="W597" s="42" t="s">
        <v>34</v>
      </c>
      <c r="X597" s="43"/>
      <c r="Y597" s="43"/>
      <c r="Z597" s="43" t="s">
        <v>8442</v>
      </c>
      <c r="AA597" s="43" t="str">
        <f>VLOOKUP(J597, sku!B:C, 2, FALSE)</f>
        <v>Par De Trava Do Quebra Vento Preto (23Cm)</v>
      </c>
      <c r="AB597" s="45" t="str">
        <f>VLOOKUP(J597, sku!B:BM, 64, FALSE)</f>
        <v>Revenda</v>
      </c>
      <c r="AC597" s="45" t="str">
        <f>LEFT(pedidos[[#This Row],[SKU]],3)</f>
        <v>Q-9</v>
      </c>
      <c r="AD597" s="36" t="str" cm="1">
        <f t="array" aca="1" ref="AD597" ca="1">IFERROR(
  INDEX(
    montadora[Montadora],
    MATCH(TRUE,LEFT(#REF!,NÚCARACT(montadora[SKU Parcial]))=montadora[SKU Parcial],0)
  ),
  ""
)</f>
        <v/>
      </c>
    </row>
    <row r="598" spans="1:30" x14ac:dyDescent="0.25">
      <c r="A598" s="42" t="s">
        <v>10594</v>
      </c>
      <c r="B598" s="42"/>
      <c r="C598" s="42"/>
      <c r="D598" s="42"/>
      <c r="E598" s="42">
        <v>23998118595</v>
      </c>
      <c r="F598" s="42" t="s">
        <v>10106</v>
      </c>
      <c r="G598" s="42" t="s">
        <v>11228</v>
      </c>
      <c r="H598" s="12"/>
      <c r="I598" s="42"/>
      <c r="J598" s="42" t="s">
        <v>290</v>
      </c>
      <c r="K598" s="14">
        <v>45816</v>
      </c>
      <c r="L598" s="12" t="s">
        <v>8443</v>
      </c>
      <c r="M598" s="44">
        <v>38.799999999999997</v>
      </c>
      <c r="N598" s="12">
        <v>1</v>
      </c>
      <c r="O598" s="44">
        <v>49.63</v>
      </c>
      <c r="P598" s="44">
        <v>15.8</v>
      </c>
      <c r="Q598" s="44">
        <v>1.44</v>
      </c>
      <c r="R598" s="44">
        <v>11.76</v>
      </c>
      <c r="S598" s="44">
        <v>10.83</v>
      </c>
      <c r="T598" s="44">
        <v>0</v>
      </c>
      <c r="U598" s="44">
        <v>9.8000000000000007</v>
      </c>
      <c r="V598" s="18">
        <v>0.2525</v>
      </c>
      <c r="W598" s="42" t="s">
        <v>34</v>
      </c>
      <c r="X598" s="43"/>
      <c r="Y598" s="43"/>
      <c r="Z598" s="43" t="s">
        <v>8442</v>
      </c>
      <c r="AA598" s="43" t="str">
        <f>VLOOKUP(J598, sku!B:C, 2, FALSE)</f>
        <v>Par De Trava Do Quebra Vento Preto (23Cm)</v>
      </c>
      <c r="AB598" s="45" t="str">
        <f>VLOOKUP(J598, sku!B:BM, 64, FALSE)</f>
        <v>Revenda</v>
      </c>
      <c r="AC598" s="45" t="str">
        <f>LEFT(pedidos[[#This Row],[SKU]],3)</f>
        <v>Q-9</v>
      </c>
      <c r="AD598" s="36" t="str" cm="1">
        <f t="array" aca="1" ref="AD598" ca="1">IFERROR(
  INDEX(
    montadora[Montadora],
    MATCH(TRUE,LEFT(#REF!,NÚCARACT(montadora[SKU Parcial]))=montadora[SKU Parcial],0)
  ),
  ""
)</f>
        <v/>
      </c>
    </row>
    <row r="599" spans="1:30" x14ac:dyDescent="0.25">
      <c r="A599" s="42" t="s">
        <v>10611</v>
      </c>
      <c r="B599" s="42"/>
      <c r="C599" s="42"/>
      <c r="D599" s="42"/>
      <c r="E599" s="42">
        <v>20298008470</v>
      </c>
      <c r="F599" s="42" t="s">
        <v>10107</v>
      </c>
      <c r="G599" s="42" t="s">
        <v>11228</v>
      </c>
      <c r="H599" s="12"/>
      <c r="I599" s="42"/>
      <c r="J599" s="42" t="s">
        <v>290</v>
      </c>
      <c r="K599" s="14">
        <v>45814</v>
      </c>
      <c r="L599" s="12" t="s">
        <v>8443</v>
      </c>
      <c r="M599" s="44">
        <v>38.799999999999997</v>
      </c>
      <c r="N599" s="12">
        <v>1</v>
      </c>
      <c r="O599" s="44">
        <v>63.87</v>
      </c>
      <c r="P599" s="44">
        <v>15.8</v>
      </c>
      <c r="Q599" s="44">
        <v>1.44</v>
      </c>
      <c r="R599" s="44">
        <v>11.76</v>
      </c>
      <c r="S599" s="44">
        <v>25.07</v>
      </c>
      <c r="T599" s="44">
        <v>0</v>
      </c>
      <c r="U599" s="44">
        <v>9.8000000000000007</v>
      </c>
      <c r="V599" s="18">
        <v>0.2525</v>
      </c>
      <c r="W599" s="42" t="s">
        <v>34</v>
      </c>
      <c r="X599" s="43"/>
      <c r="Y599" s="43"/>
      <c r="Z599" s="43" t="s">
        <v>8442</v>
      </c>
      <c r="AA599" s="43" t="str">
        <f>VLOOKUP(J599, sku!B:C, 2, FALSE)</f>
        <v>Par De Trava Do Quebra Vento Preto (23Cm)</v>
      </c>
      <c r="AB599" s="45" t="str">
        <f>VLOOKUP(J599, sku!B:BM, 64, FALSE)</f>
        <v>Revenda</v>
      </c>
      <c r="AC599" s="45" t="str">
        <f>LEFT(pedidos[[#This Row],[SKU]],3)</f>
        <v>Q-9</v>
      </c>
      <c r="AD599" s="36" t="str" cm="1">
        <f t="array" aca="1" ref="AD599" ca="1">IFERROR(
  INDEX(
    montadora[Montadora],
    MATCH(TRUE,LEFT(J1063,NÚCARACT(montadora[SKU Parcial]))=montadora[SKU Parcial],0)
  ),
  ""
)</f>
        <v/>
      </c>
    </row>
    <row r="600" spans="1:30" x14ac:dyDescent="0.25">
      <c r="A600" s="42" t="s">
        <v>10628</v>
      </c>
      <c r="B600" s="42"/>
      <c r="C600" s="42"/>
      <c r="D600" s="42"/>
      <c r="E600" s="42">
        <v>23998118595</v>
      </c>
      <c r="F600" s="42" t="s">
        <v>10106</v>
      </c>
      <c r="G600" s="42" t="s">
        <v>11228</v>
      </c>
      <c r="H600" s="12"/>
      <c r="I600" s="42"/>
      <c r="J600" s="42" t="s">
        <v>290</v>
      </c>
      <c r="K600" s="14">
        <v>45813</v>
      </c>
      <c r="L600" s="12" t="s">
        <v>8443</v>
      </c>
      <c r="M600" s="44">
        <v>38.799999999999997</v>
      </c>
      <c r="N600" s="12">
        <v>1</v>
      </c>
      <c r="O600" s="44">
        <v>38.799999999999997</v>
      </c>
      <c r="P600" s="44">
        <v>15.8</v>
      </c>
      <c r="Q600" s="44">
        <v>1.44</v>
      </c>
      <c r="R600" s="44">
        <v>11.76</v>
      </c>
      <c r="S600" s="44">
        <v>0</v>
      </c>
      <c r="T600" s="44">
        <v>0</v>
      </c>
      <c r="U600" s="44">
        <v>9.8000000000000007</v>
      </c>
      <c r="V600" s="18">
        <v>0.2525</v>
      </c>
      <c r="W600" s="42" t="s">
        <v>34</v>
      </c>
      <c r="X600" s="43"/>
      <c r="Y600" s="43"/>
      <c r="Z600" s="43" t="s">
        <v>8442</v>
      </c>
      <c r="AA600" s="43" t="str">
        <f>VLOOKUP(J600, sku!B:C, 2, FALSE)</f>
        <v>Par De Trava Do Quebra Vento Preto (23Cm)</v>
      </c>
      <c r="AB600" s="45" t="str">
        <f>VLOOKUP(J600, sku!B:BM, 64, FALSE)</f>
        <v>Revenda</v>
      </c>
      <c r="AC600" s="45" t="str">
        <f>LEFT(pedidos[[#This Row],[SKU]],3)</f>
        <v>Q-9</v>
      </c>
      <c r="AD600" s="36" t="str" cm="1">
        <f t="array" aca="1" ref="AD600" ca="1">IFERROR(
  INDEX(
    montadora[Montadora],
    MATCH(TRUE,LEFT(J1064,NÚCARACT(montadora[SKU Parcial]))=montadora[SKU Parcial],0)
  ),
  ""
)</f>
        <v/>
      </c>
    </row>
    <row r="601" spans="1:30" x14ac:dyDescent="0.25">
      <c r="A601" s="42" t="s">
        <v>10643</v>
      </c>
      <c r="B601" s="42"/>
      <c r="C601" s="42"/>
      <c r="D601" s="42"/>
      <c r="E601" s="42">
        <v>20999592075</v>
      </c>
      <c r="F601" s="42" t="s">
        <v>8387</v>
      </c>
      <c r="G601" s="42" t="s">
        <v>11228</v>
      </c>
      <c r="H601" s="12"/>
      <c r="I601" s="42"/>
      <c r="J601" s="42" t="s">
        <v>290</v>
      </c>
      <c r="K601" s="14">
        <v>45812</v>
      </c>
      <c r="L601" s="12" t="s">
        <v>8443</v>
      </c>
      <c r="M601" s="44">
        <v>38.799999999999997</v>
      </c>
      <c r="N601" s="12">
        <v>1</v>
      </c>
      <c r="O601" s="44">
        <v>38.799999999999997</v>
      </c>
      <c r="P601" s="44">
        <v>15.8</v>
      </c>
      <c r="Q601" s="44">
        <v>1.44</v>
      </c>
      <c r="R601" s="44">
        <v>11.76</v>
      </c>
      <c r="S601" s="44">
        <v>0</v>
      </c>
      <c r="T601" s="44">
        <v>0</v>
      </c>
      <c r="U601" s="44">
        <v>9.8000000000000007</v>
      </c>
      <c r="V601" s="18">
        <v>0.2525</v>
      </c>
      <c r="W601" s="42" t="s">
        <v>34</v>
      </c>
      <c r="X601" s="43"/>
      <c r="Y601" s="43"/>
      <c r="Z601" s="43" t="s">
        <v>8442</v>
      </c>
      <c r="AA601" s="43" t="str">
        <f>VLOOKUP(J601, sku!B:C, 2, FALSE)</f>
        <v>Par De Trava Do Quebra Vento Preto (23Cm)</v>
      </c>
      <c r="AB601" s="45" t="str">
        <f>VLOOKUP(J601, sku!B:BM, 64, FALSE)</f>
        <v>Revenda</v>
      </c>
      <c r="AC601" s="45" t="str">
        <f>LEFT(pedidos[[#This Row],[SKU]],3)</f>
        <v>Q-9</v>
      </c>
      <c r="AD601" s="36" t="str" cm="1">
        <f t="array" aca="1" ref="AD601" ca="1">IFERROR(
  INDEX(
    montadora[Montadora],
    MATCH(TRUE,LEFT(J1065,NÚCARACT(montadora[SKU Parcial]))=montadora[SKU Parcial],0)
  ),
  ""
)</f>
        <v/>
      </c>
    </row>
    <row r="602" spans="1:30" x14ac:dyDescent="0.25">
      <c r="A602" s="42" t="s">
        <v>10648</v>
      </c>
      <c r="B602" s="42"/>
      <c r="C602" s="42"/>
      <c r="D602" s="42"/>
      <c r="E602" s="42">
        <v>23998118595</v>
      </c>
      <c r="F602" s="42" t="s">
        <v>10106</v>
      </c>
      <c r="G602" s="42" t="s">
        <v>11228</v>
      </c>
      <c r="H602" s="12"/>
      <c r="I602" s="42"/>
      <c r="J602" s="42" t="s">
        <v>290</v>
      </c>
      <c r="K602" s="14">
        <v>45812</v>
      </c>
      <c r="L602" s="12" t="s">
        <v>8443</v>
      </c>
      <c r="M602" s="44">
        <v>38.799999999999997</v>
      </c>
      <c r="N602" s="12">
        <v>1</v>
      </c>
      <c r="O602" s="44">
        <v>50.84</v>
      </c>
      <c r="P602" s="44">
        <v>15.8</v>
      </c>
      <c r="Q602" s="44">
        <v>1.44</v>
      </c>
      <c r="R602" s="44">
        <v>11.76</v>
      </c>
      <c r="S602" s="44">
        <v>12.04</v>
      </c>
      <c r="T602" s="44">
        <v>0</v>
      </c>
      <c r="U602" s="44">
        <v>9.8000000000000007</v>
      </c>
      <c r="V602" s="18">
        <v>0.2525</v>
      </c>
      <c r="W602" s="42" t="s">
        <v>34</v>
      </c>
      <c r="X602" s="43"/>
      <c r="Y602" s="43"/>
      <c r="Z602" s="43" t="s">
        <v>8442</v>
      </c>
      <c r="AA602" s="43" t="str">
        <f>VLOOKUP(J602, sku!B:C, 2, FALSE)</f>
        <v>Par De Trava Do Quebra Vento Preto (23Cm)</v>
      </c>
      <c r="AB602" s="45" t="str">
        <f>VLOOKUP(J602, sku!B:BM, 64, FALSE)</f>
        <v>Revenda</v>
      </c>
      <c r="AC602" s="45" t="str">
        <f>LEFT(pedidos[[#This Row],[SKU]],3)</f>
        <v>Q-9</v>
      </c>
      <c r="AD602" s="36" t="str" cm="1">
        <f t="array" aca="1" ref="AD602" ca="1">IFERROR(
  INDEX(
    montadora[Montadora],
    MATCH(TRUE,LEFT(#REF!,NÚCARACT(montadora[SKU Parcial]))=montadora[SKU Parcial],0)
  ),
  ""
)</f>
        <v/>
      </c>
    </row>
    <row r="603" spans="1:30" x14ac:dyDescent="0.25">
      <c r="A603" s="42" t="s">
        <v>10649</v>
      </c>
      <c r="B603" s="42"/>
      <c r="C603" s="42"/>
      <c r="D603" s="42"/>
      <c r="E603" s="42">
        <v>23998118595</v>
      </c>
      <c r="F603" s="42" t="s">
        <v>10106</v>
      </c>
      <c r="G603" s="42" t="s">
        <v>11228</v>
      </c>
      <c r="H603" s="12"/>
      <c r="I603" s="42"/>
      <c r="J603" s="42" t="s">
        <v>290</v>
      </c>
      <c r="K603" s="14">
        <v>45812</v>
      </c>
      <c r="L603" s="12" t="s">
        <v>8443</v>
      </c>
      <c r="M603" s="44">
        <v>38.799999999999997</v>
      </c>
      <c r="N603" s="12">
        <v>1</v>
      </c>
      <c r="O603" s="44">
        <v>38.799999999999997</v>
      </c>
      <c r="P603" s="44">
        <v>15.8</v>
      </c>
      <c r="Q603" s="44">
        <v>1.44</v>
      </c>
      <c r="R603" s="44">
        <v>11.76</v>
      </c>
      <c r="S603" s="44">
        <v>0</v>
      </c>
      <c r="T603" s="44">
        <v>0</v>
      </c>
      <c r="U603" s="44">
        <v>9.8000000000000007</v>
      </c>
      <c r="V603" s="18">
        <v>0.2525</v>
      </c>
      <c r="W603" s="42" t="s">
        <v>34</v>
      </c>
      <c r="X603" s="43"/>
      <c r="Y603" s="43"/>
      <c r="Z603" s="43" t="s">
        <v>8442</v>
      </c>
      <c r="AA603" s="43" t="str">
        <f>VLOOKUP(J603, sku!B:C, 2, FALSE)</f>
        <v>Par De Trava Do Quebra Vento Preto (23Cm)</v>
      </c>
      <c r="AB603" s="45" t="str">
        <f>VLOOKUP(J603, sku!B:BM, 64, FALSE)</f>
        <v>Revenda</v>
      </c>
      <c r="AC603" s="45" t="str">
        <f>LEFT(pedidos[[#This Row],[SKU]],3)</f>
        <v>Q-9</v>
      </c>
      <c r="AD603" s="36" t="str" cm="1">
        <f t="array" aca="1" ref="AD603" ca="1">IFERROR(
  INDEX(
    montadora[Montadora],
    MATCH(TRUE,LEFT(#REF!,NÚCARACT(montadora[SKU Parcial]))=montadora[SKU Parcial],0)
  ),
  ""
)</f>
        <v/>
      </c>
    </row>
    <row r="604" spans="1:30" x14ac:dyDescent="0.25">
      <c r="A604" s="42" t="s">
        <v>10655</v>
      </c>
      <c r="B604" s="42"/>
      <c r="C604" s="42"/>
      <c r="D604" s="42"/>
      <c r="E604" s="42">
        <v>23998118595</v>
      </c>
      <c r="F604" s="42" t="s">
        <v>10106</v>
      </c>
      <c r="G604" s="42" t="s">
        <v>11228</v>
      </c>
      <c r="H604" s="12"/>
      <c r="I604" s="42"/>
      <c r="J604" s="42" t="s">
        <v>290</v>
      </c>
      <c r="K604" s="14">
        <v>45811</v>
      </c>
      <c r="L604" s="12" t="s">
        <v>8443</v>
      </c>
      <c r="M604" s="44">
        <v>38.799999999999997</v>
      </c>
      <c r="N604" s="12">
        <v>1</v>
      </c>
      <c r="O604" s="44">
        <v>38.799999999999997</v>
      </c>
      <c r="P604" s="44">
        <v>15.8</v>
      </c>
      <c r="Q604" s="44">
        <v>1.44</v>
      </c>
      <c r="R604" s="44">
        <v>11.76</v>
      </c>
      <c r="S604" s="44">
        <v>0</v>
      </c>
      <c r="T604" s="44">
        <v>0</v>
      </c>
      <c r="U604" s="44">
        <v>9.8000000000000007</v>
      </c>
      <c r="V604" s="18">
        <v>0.2525</v>
      </c>
      <c r="W604" s="42" t="s">
        <v>34</v>
      </c>
      <c r="X604" s="43"/>
      <c r="Y604" s="43"/>
      <c r="Z604" s="43" t="s">
        <v>8442</v>
      </c>
      <c r="AA604" s="43" t="str">
        <f>VLOOKUP(J604, sku!B:C, 2, FALSE)</f>
        <v>Par De Trava Do Quebra Vento Preto (23Cm)</v>
      </c>
      <c r="AB604" s="45" t="str">
        <f>VLOOKUP(J604, sku!B:BM, 64, FALSE)</f>
        <v>Revenda</v>
      </c>
      <c r="AC604" s="45" t="str">
        <f>LEFT(pedidos[[#This Row],[SKU]],3)</f>
        <v>Q-9</v>
      </c>
      <c r="AD604" s="36" t="str" cm="1">
        <f t="array" aca="1" ref="AD604" ca="1">IFERROR(
  INDEX(
    montadora[Montadora],
    MATCH(TRUE,LEFT(#REF!,NÚCARACT(montadora[SKU Parcial]))=montadora[SKU Parcial],0)
  ),
  ""
)</f>
        <v/>
      </c>
    </row>
    <row r="605" spans="1:30" x14ac:dyDescent="0.25">
      <c r="A605" s="42" t="s">
        <v>10662</v>
      </c>
      <c r="B605" s="42"/>
      <c r="C605" s="42"/>
      <c r="D605" s="42"/>
      <c r="E605" s="42">
        <v>23998118595</v>
      </c>
      <c r="F605" s="42" t="s">
        <v>10106</v>
      </c>
      <c r="G605" s="42" t="s">
        <v>11228</v>
      </c>
      <c r="H605" s="12"/>
      <c r="I605" s="42"/>
      <c r="J605" s="42" t="s">
        <v>290</v>
      </c>
      <c r="K605" s="14">
        <v>45811</v>
      </c>
      <c r="L605" s="12" t="s">
        <v>8443</v>
      </c>
      <c r="M605" s="44">
        <v>38.799999999999997</v>
      </c>
      <c r="N605" s="12">
        <v>1</v>
      </c>
      <c r="O605" s="44">
        <v>55.71</v>
      </c>
      <c r="P605" s="44">
        <v>15.8</v>
      </c>
      <c r="Q605" s="44">
        <v>1.44</v>
      </c>
      <c r="R605" s="44">
        <v>11.76</v>
      </c>
      <c r="S605" s="44">
        <v>16.91</v>
      </c>
      <c r="T605" s="44">
        <v>0</v>
      </c>
      <c r="U605" s="44">
        <v>9.8000000000000007</v>
      </c>
      <c r="V605" s="18">
        <v>0.2525</v>
      </c>
      <c r="W605" s="42" t="s">
        <v>34</v>
      </c>
      <c r="X605" s="43"/>
      <c r="Y605" s="43"/>
      <c r="Z605" s="43" t="s">
        <v>8442</v>
      </c>
      <c r="AA605" s="43" t="str">
        <f>VLOOKUP(J605, sku!B:C, 2, FALSE)</f>
        <v>Par De Trava Do Quebra Vento Preto (23Cm)</v>
      </c>
      <c r="AB605" s="45" t="str">
        <f>VLOOKUP(J605, sku!B:BM, 64, FALSE)</f>
        <v>Revenda</v>
      </c>
      <c r="AC605" s="45" t="str">
        <f>LEFT(pedidos[[#This Row],[SKU]],3)</f>
        <v>Q-9</v>
      </c>
      <c r="AD605" s="36" t="str" cm="1">
        <f t="array" aca="1" ref="AD605" ca="1">IFERROR(
  INDEX(
    montadora[Montadora],
    MATCH(TRUE,LEFT(#REF!,NÚCARACT(montadora[SKU Parcial]))=montadora[SKU Parcial],0)
  ),
  ""
)</f>
        <v/>
      </c>
    </row>
    <row r="606" spans="1:30" x14ac:dyDescent="0.25">
      <c r="A606" s="42" t="s">
        <v>10665</v>
      </c>
      <c r="B606" s="42"/>
      <c r="C606" s="42"/>
      <c r="D606" s="42"/>
      <c r="E606" s="42">
        <v>20999592075</v>
      </c>
      <c r="F606" s="42" t="s">
        <v>8387</v>
      </c>
      <c r="G606" s="42" t="s">
        <v>11228</v>
      </c>
      <c r="H606" s="12"/>
      <c r="I606" s="42"/>
      <c r="J606" s="42" t="s">
        <v>290</v>
      </c>
      <c r="K606" s="14">
        <v>45811</v>
      </c>
      <c r="L606" s="12" t="s">
        <v>8443</v>
      </c>
      <c r="M606" s="44">
        <v>38.799999999999997</v>
      </c>
      <c r="N606" s="12">
        <v>1</v>
      </c>
      <c r="O606" s="44">
        <v>38.799999999999997</v>
      </c>
      <c r="P606" s="44">
        <v>15.8</v>
      </c>
      <c r="Q606" s="44">
        <v>1.44</v>
      </c>
      <c r="R606" s="44">
        <v>11.76</v>
      </c>
      <c r="S606" s="44">
        <v>0</v>
      </c>
      <c r="T606" s="44">
        <v>0</v>
      </c>
      <c r="U606" s="44">
        <v>9.8000000000000007</v>
      </c>
      <c r="V606" s="18">
        <v>0.2525</v>
      </c>
      <c r="W606" s="42" t="s">
        <v>34</v>
      </c>
      <c r="X606" s="43"/>
      <c r="Y606" s="43"/>
      <c r="Z606" s="43" t="s">
        <v>8442</v>
      </c>
      <c r="AA606" s="43" t="str">
        <f>VLOOKUP(J606, sku!B:C, 2, FALSE)</f>
        <v>Par De Trava Do Quebra Vento Preto (23Cm)</v>
      </c>
      <c r="AB606" s="45" t="str">
        <f>VLOOKUP(J606, sku!B:BM, 64, FALSE)</f>
        <v>Revenda</v>
      </c>
      <c r="AC606" s="45" t="str">
        <f>LEFT(pedidos[[#This Row],[SKU]],3)</f>
        <v>Q-9</v>
      </c>
      <c r="AD606" s="36" t="str" cm="1">
        <f t="array" aca="1" ref="AD606" ca="1">IFERROR(
  INDEX(
    montadora[Montadora],
    MATCH(TRUE,LEFT(#REF!,NÚCARACT(montadora[SKU Parcial]))=montadora[SKU Parcial],0)
  ),
  ""
)</f>
        <v/>
      </c>
    </row>
    <row r="607" spans="1:30" x14ac:dyDescent="0.25">
      <c r="A607" s="42" t="s">
        <v>10675</v>
      </c>
      <c r="B607" s="42"/>
      <c r="C607" s="42"/>
      <c r="D607" s="42"/>
      <c r="E607" s="42">
        <v>23998118595</v>
      </c>
      <c r="F607" s="42" t="s">
        <v>10106</v>
      </c>
      <c r="G607" s="42" t="s">
        <v>11228</v>
      </c>
      <c r="H607" s="12"/>
      <c r="I607" s="42"/>
      <c r="J607" s="42" t="s">
        <v>290</v>
      </c>
      <c r="K607" s="14">
        <v>45810</v>
      </c>
      <c r="L607" s="12" t="s">
        <v>8443</v>
      </c>
      <c r="M607" s="44">
        <v>38.799999999999997</v>
      </c>
      <c r="N607" s="12">
        <v>1</v>
      </c>
      <c r="O607" s="44">
        <v>38.799999999999997</v>
      </c>
      <c r="P607" s="44">
        <v>15.8</v>
      </c>
      <c r="Q607" s="44">
        <v>1.44</v>
      </c>
      <c r="R607" s="44">
        <v>11.76</v>
      </c>
      <c r="S607" s="44">
        <v>0</v>
      </c>
      <c r="T607" s="44">
        <v>0</v>
      </c>
      <c r="U607" s="44">
        <v>9.8000000000000007</v>
      </c>
      <c r="V607" s="18">
        <v>0.2525</v>
      </c>
      <c r="W607" s="42" t="s">
        <v>34</v>
      </c>
      <c r="X607" s="43"/>
      <c r="Y607" s="43"/>
      <c r="Z607" s="43" t="s">
        <v>8442</v>
      </c>
      <c r="AA607" s="43" t="str">
        <f>VLOOKUP(J607, sku!B:C, 2, FALSE)</f>
        <v>Par De Trava Do Quebra Vento Preto (23Cm)</v>
      </c>
      <c r="AB607" s="45" t="str">
        <f>VLOOKUP(J607, sku!B:BM, 64, FALSE)</f>
        <v>Revenda</v>
      </c>
      <c r="AC607" s="45" t="str">
        <f>LEFT(pedidos[[#This Row],[SKU]],3)</f>
        <v>Q-9</v>
      </c>
      <c r="AD607" s="36" t="str" cm="1">
        <f t="array" aca="1" ref="AD607" ca="1">IFERROR(
  INDEX(
    montadora[Montadora],
    MATCH(TRUE,LEFT(#REF!,NÚCARACT(montadora[SKU Parcial]))=montadora[SKU Parcial],0)
  ),
  ""
)</f>
        <v/>
      </c>
    </row>
    <row r="608" spans="1:30" x14ac:dyDescent="0.25">
      <c r="A608" s="42" t="s">
        <v>10683</v>
      </c>
      <c r="B608" s="42"/>
      <c r="C608" s="42"/>
      <c r="D608" s="42"/>
      <c r="E608" s="42">
        <v>20999592075</v>
      </c>
      <c r="F608" s="42" t="s">
        <v>8387</v>
      </c>
      <c r="G608" s="42" t="s">
        <v>11228</v>
      </c>
      <c r="H608" s="12"/>
      <c r="I608" s="42"/>
      <c r="J608" s="42" t="s">
        <v>290</v>
      </c>
      <c r="K608" s="14">
        <v>45809</v>
      </c>
      <c r="L608" s="12" t="s">
        <v>8443</v>
      </c>
      <c r="M608" s="44">
        <v>38.799999999999997</v>
      </c>
      <c r="N608" s="12">
        <v>1</v>
      </c>
      <c r="O608" s="44">
        <v>38.799999999999997</v>
      </c>
      <c r="P608" s="44">
        <v>15.8</v>
      </c>
      <c r="Q608" s="44">
        <v>1.44</v>
      </c>
      <c r="R608" s="44">
        <v>11.76</v>
      </c>
      <c r="S608" s="44">
        <v>0</v>
      </c>
      <c r="T608" s="44">
        <v>0</v>
      </c>
      <c r="U608" s="44">
        <v>9.8000000000000007</v>
      </c>
      <c r="V608" s="18">
        <v>0.2525</v>
      </c>
      <c r="W608" s="42" t="s">
        <v>34</v>
      </c>
      <c r="X608" s="43"/>
      <c r="Y608" s="43"/>
      <c r="Z608" s="43" t="s">
        <v>8442</v>
      </c>
      <c r="AA608" s="43" t="str">
        <f>VLOOKUP(J608, sku!B:C, 2, FALSE)</f>
        <v>Par De Trava Do Quebra Vento Preto (23Cm)</v>
      </c>
      <c r="AB608" s="45" t="str">
        <f>VLOOKUP(J608, sku!B:BM, 64, FALSE)</f>
        <v>Revenda</v>
      </c>
      <c r="AC608" s="45" t="str">
        <f>LEFT(pedidos[[#This Row],[SKU]],3)</f>
        <v>Q-9</v>
      </c>
      <c r="AD608" s="36" t="str" cm="1">
        <f t="array" aca="1" ref="AD608" ca="1">IFERROR(
  INDEX(
    montadora[Montadora],
    MATCH(TRUE,LEFT(#REF!,NÚCARACT(montadora[SKU Parcial]))=montadora[SKU Parcial],0)
  ),
  ""
)</f>
        <v/>
      </c>
    </row>
    <row r="609" spans="1:30" customFormat="1" x14ac:dyDescent="0.25">
      <c r="A609" s="1" t="s">
        <v>7623</v>
      </c>
      <c r="B609" s="1" t="s">
        <v>36</v>
      </c>
      <c r="C609" s="1" t="s">
        <v>7624</v>
      </c>
      <c r="D609" s="1" t="s">
        <v>1442</v>
      </c>
      <c r="E609" s="1" t="s">
        <v>3030</v>
      </c>
      <c r="F609" s="1" t="s">
        <v>1608</v>
      </c>
      <c r="G609" s="6" t="s">
        <v>11227</v>
      </c>
      <c r="H609" s="13" t="s">
        <v>30</v>
      </c>
      <c r="I609" s="1" t="s">
        <v>36</v>
      </c>
      <c r="J609" s="1" t="s">
        <v>290</v>
      </c>
      <c r="K609" s="15">
        <v>45792</v>
      </c>
      <c r="L609" s="13" t="s">
        <v>804</v>
      </c>
      <c r="M609" s="26">
        <v>38.799999999999997</v>
      </c>
      <c r="N609" s="13">
        <v>1</v>
      </c>
      <c r="O609" s="26">
        <v>65.7</v>
      </c>
      <c r="P609" s="26">
        <v>15.8</v>
      </c>
      <c r="Q609" s="26">
        <v>2.95</v>
      </c>
      <c r="R609" s="26">
        <v>11.16</v>
      </c>
      <c r="S609" s="26">
        <v>26.9</v>
      </c>
      <c r="T609" s="26">
        <v>0</v>
      </c>
      <c r="U609" s="26">
        <v>8.89</v>
      </c>
      <c r="V609" s="17">
        <v>0.2291</v>
      </c>
      <c r="W609" s="1" t="s">
        <v>34</v>
      </c>
      <c r="X609" s="3"/>
      <c r="Y609" s="3"/>
      <c r="Z609" s="5" t="s">
        <v>7980</v>
      </c>
      <c r="AA609" s="5" t="str">
        <f>VLOOKUP(J609, sku!B:C, 2, FALSE)</f>
        <v>Par De Trava Do Quebra Vento Preto (23Cm)</v>
      </c>
      <c r="AB609" s="3" t="str">
        <f>VLOOKUP(J609, sku!B:BM, 64, FALSE)</f>
        <v>Revenda</v>
      </c>
      <c r="AC609" s="3" t="str">
        <f>LEFT(pedidos[[#This Row],[SKU]],3)</f>
        <v>Q-9</v>
      </c>
      <c r="AD609" s="36" t="str" cm="1">
        <f t="array" aca="1" ref="AD609" ca="1">IFERROR(
  INDEX(
    montadora[Montadora],
    MATCH(TRUE,LEFT(J1090,NÚCARACT(montadora[SKU Parcial]))=montadora[SKU Parcial],0)
  ),
  ""
)</f>
        <v/>
      </c>
    </row>
    <row r="610" spans="1:30" customFormat="1" x14ac:dyDescent="0.25">
      <c r="A610" s="1" t="s">
        <v>7625</v>
      </c>
      <c r="B610" s="1" t="s">
        <v>36</v>
      </c>
      <c r="C610" s="1" t="s">
        <v>2266</v>
      </c>
      <c r="D610" s="1" t="s">
        <v>27</v>
      </c>
      <c r="E610" s="1" t="s">
        <v>3030</v>
      </c>
      <c r="F610" s="1" t="s">
        <v>1608</v>
      </c>
      <c r="G610" s="6" t="s">
        <v>11227</v>
      </c>
      <c r="H610" s="13" t="s">
        <v>30</v>
      </c>
      <c r="I610" s="1" t="s">
        <v>36</v>
      </c>
      <c r="J610" s="1" t="s">
        <v>290</v>
      </c>
      <c r="K610" s="15">
        <v>45792</v>
      </c>
      <c r="L610" s="13" t="s">
        <v>804</v>
      </c>
      <c r="M610" s="26">
        <v>38.799999999999997</v>
      </c>
      <c r="N610" s="13">
        <v>1</v>
      </c>
      <c r="O610" s="26">
        <v>50.7</v>
      </c>
      <c r="P610" s="26">
        <v>15.8</v>
      </c>
      <c r="Q610" s="26">
        <v>2.95</v>
      </c>
      <c r="R610" s="26">
        <v>11.16</v>
      </c>
      <c r="S610" s="26">
        <v>11.9</v>
      </c>
      <c r="T610" s="26">
        <v>0</v>
      </c>
      <c r="U610" s="26">
        <v>8.89</v>
      </c>
      <c r="V610" s="17">
        <v>0.2291</v>
      </c>
      <c r="W610" s="1" t="s">
        <v>34</v>
      </c>
      <c r="X610" s="3"/>
      <c r="Y610" s="3"/>
      <c r="Z610" s="5" t="s">
        <v>7980</v>
      </c>
      <c r="AA610" s="5" t="str">
        <f>VLOOKUP(J610, sku!B:C, 2, FALSE)</f>
        <v>Par De Trava Do Quebra Vento Preto (23Cm)</v>
      </c>
      <c r="AB610" s="3" t="str">
        <f>VLOOKUP(J610, sku!B:BM, 64, FALSE)</f>
        <v>Revenda</v>
      </c>
      <c r="AC610" s="3" t="str">
        <f>LEFT(pedidos[[#This Row],[SKU]],3)</f>
        <v>Q-9</v>
      </c>
      <c r="AD610" s="36" t="str" cm="1">
        <f t="array" aca="1" ref="AD610" ca="1">IFERROR(
  INDEX(
    montadora[Montadora],
    MATCH(TRUE,LEFT(J1091,NÚCARACT(montadora[SKU Parcial]))=montadora[SKU Parcial],0)
  ),
  ""
)</f>
        <v/>
      </c>
    </row>
    <row r="611" spans="1:30" customFormat="1" x14ac:dyDescent="0.25">
      <c r="A611" s="1" t="s">
        <v>7626</v>
      </c>
      <c r="B611" s="1" t="s">
        <v>36</v>
      </c>
      <c r="C611" s="1" t="s">
        <v>1320</v>
      </c>
      <c r="D611" s="1" t="s">
        <v>138</v>
      </c>
      <c r="E611" s="1" t="s">
        <v>3030</v>
      </c>
      <c r="F611" s="1" t="s">
        <v>1608</v>
      </c>
      <c r="G611" s="6" t="s">
        <v>11227</v>
      </c>
      <c r="H611" s="13" t="s">
        <v>30</v>
      </c>
      <c r="I611" s="1" t="s">
        <v>36</v>
      </c>
      <c r="J611" s="1" t="s">
        <v>290</v>
      </c>
      <c r="K611" s="15">
        <v>45793</v>
      </c>
      <c r="L611" s="13" t="s">
        <v>804</v>
      </c>
      <c r="M611" s="26">
        <v>38.799999999999997</v>
      </c>
      <c r="N611" s="13">
        <v>1</v>
      </c>
      <c r="O611" s="26">
        <v>38.799999999999997</v>
      </c>
      <c r="P611" s="26">
        <v>15.8</v>
      </c>
      <c r="Q611" s="26">
        <v>2.95</v>
      </c>
      <c r="R611" s="26">
        <v>11.16</v>
      </c>
      <c r="S611" s="26">
        <v>0</v>
      </c>
      <c r="T611" s="26">
        <v>0</v>
      </c>
      <c r="U611" s="26">
        <v>8.89</v>
      </c>
      <c r="V611" s="17">
        <v>0.2291</v>
      </c>
      <c r="W611" s="1" t="s">
        <v>34</v>
      </c>
      <c r="X611" s="3"/>
      <c r="Y611" s="3"/>
      <c r="Z611" s="5" t="s">
        <v>7980</v>
      </c>
      <c r="AA611" s="5" t="str">
        <f>VLOOKUP(J611, sku!B:C, 2, FALSE)</f>
        <v>Par De Trava Do Quebra Vento Preto (23Cm)</v>
      </c>
      <c r="AB611" s="3" t="str">
        <f>VLOOKUP(J611, sku!B:BM, 64, FALSE)</f>
        <v>Revenda</v>
      </c>
      <c r="AC611" s="3" t="str">
        <f>LEFT(pedidos[[#This Row],[SKU]],3)</f>
        <v>Q-9</v>
      </c>
      <c r="AD611" s="36" t="str" cm="1">
        <f t="array" aca="1" ref="AD611" ca="1">IFERROR(
  INDEX(
    montadora[Montadora],
    MATCH(TRUE,LEFT(J1092,NÚCARACT(montadora[SKU Parcial]))=montadora[SKU Parcial],0)
  ),
  ""
)</f>
        <v/>
      </c>
    </row>
    <row r="612" spans="1:30" customFormat="1" x14ac:dyDescent="0.25">
      <c r="A612" s="1" t="s">
        <v>7627</v>
      </c>
      <c r="B612" s="1" t="s">
        <v>36</v>
      </c>
      <c r="C612" s="1" t="s">
        <v>1404</v>
      </c>
      <c r="D612" s="1" t="s">
        <v>38</v>
      </c>
      <c r="E612" s="1" t="s">
        <v>3030</v>
      </c>
      <c r="F612" s="1" t="s">
        <v>1608</v>
      </c>
      <c r="G612" s="6" t="s">
        <v>11227</v>
      </c>
      <c r="H612" s="13" t="s">
        <v>30</v>
      </c>
      <c r="I612" s="1" t="s">
        <v>36</v>
      </c>
      <c r="J612" s="1" t="s">
        <v>290</v>
      </c>
      <c r="K612" s="15">
        <v>45794</v>
      </c>
      <c r="L612" s="13" t="s">
        <v>804</v>
      </c>
      <c r="M612" s="26">
        <v>38.799999999999997</v>
      </c>
      <c r="N612" s="13">
        <v>1</v>
      </c>
      <c r="O612" s="26">
        <v>51.7</v>
      </c>
      <c r="P612" s="26">
        <v>15.8</v>
      </c>
      <c r="Q612" s="26">
        <v>2.95</v>
      </c>
      <c r="R612" s="26">
        <v>11.16</v>
      </c>
      <c r="S612" s="26">
        <v>12.9</v>
      </c>
      <c r="T612" s="26">
        <v>0</v>
      </c>
      <c r="U612" s="26">
        <v>8.89</v>
      </c>
      <c r="V612" s="17">
        <v>0.2291</v>
      </c>
      <c r="W612" s="1" t="s">
        <v>34</v>
      </c>
      <c r="X612" s="3"/>
      <c r="Y612" s="3"/>
      <c r="Z612" s="5" t="s">
        <v>7980</v>
      </c>
      <c r="AA612" s="5" t="str">
        <f>VLOOKUP(J612, sku!B:C, 2, FALSE)</f>
        <v>Par De Trava Do Quebra Vento Preto (23Cm)</v>
      </c>
      <c r="AB612" s="3" t="str">
        <f>VLOOKUP(J612, sku!B:BM, 64, FALSE)</f>
        <v>Revenda</v>
      </c>
      <c r="AC612" s="3" t="str">
        <f>LEFT(pedidos[[#This Row],[SKU]],3)</f>
        <v>Q-9</v>
      </c>
      <c r="AD612" s="36" t="str" cm="1">
        <f t="array" aca="1" ref="AD612" ca="1">IFERROR(
  INDEX(
    montadora[Montadora],
    MATCH(TRUE,LEFT(J1093,NÚCARACT(montadora[SKU Parcial]))=montadora[SKU Parcial],0)
  ),
  ""
)</f>
        <v/>
      </c>
    </row>
    <row r="613" spans="1:30" customFormat="1" x14ac:dyDescent="0.25">
      <c r="A613" s="1" t="s">
        <v>7628</v>
      </c>
      <c r="B613" s="1" t="s">
        <v>7629</v>
      </c>
      <c r="C613" s="1" t="s">
        <v>500</v>
      </c>
      <c r="D613" s="1" t="s">
        <v>27</v>
      </c>
      <c r="E613" s="1" t="s">
        <v>3030</v>
      </c>
      <c r="F613" s="1" t="s">
        <v>1608</v>
      </c>
      <c r="G613" s="6" t="s">
        <v>11227</v>
      </c>
      <c r="H613" s="13" t="s">
        <v>30</v>
      </c>
      <c r="I613" s="1" t="s">
        <v>36</v>
      </c>
      <c r="J613" s="1" t="s">
        <v>290</v>
      </c>
      <c r="K613" s="15">
        <v>45795</v>
      </c>
      <c r="L613" s="13" t="s">
        <v>804</v>
      </c>
      <c r="M613" s="26">
        <v>38.799999999999997</v>
      </c>
      <c r="N613" s="13">
        <v>1</v>
      </c>
      <c r="O613" s="26">
        <v>38.799999999999997</v>
      </c>
      <c r="P613" s="26">
        <v>15.8</v>
      </c>
      <c r="Q613" s="26">
        <v>2.95</v>
      </c>
      <c r="R613" s="26">
        <v>11.16</v>
      </c>
      <c r="S613" s="26">
        <v>0</v>
      </c>
      <c r="T613" s="26">
        <v>0</v>
      </c>
      <c r="U613" s="26">
        <v>8.89</v>
      </c>
      <c r="V613" s="17">
        <v>0.2291</v>
      </c>
      <c r="W613" s="1" t="s">
        <v>34</v>
      </c>
      <c r="X613" s="3"/>
      <c r="Y613" s="3"/>
      <c r="Z613" s="5" t="s">
        <v>7980</v>
      </c>
      <c r="AA613" s="5" t="str">
        <f>VLOOKUP(J613, sku!B:C, 2, FALSE)</f>
        <v>Par De Trava Do Quebra Vento Preto (23Cm)</v>
      </c>
      <c r="AB613" s="3" t="str">
        <f>VLOOKUP(J613, sku!B:BM, 64, FALSE)</f>
        <v>Revenda</v>
      </c>
      <c r="AC613" s="3" t="str">
        <f>LEFT(pedidos[[#This Row],[SKU]],3)</f>
        <v>Q-9</v>
      </c>
      <c r="AD613" s="36" t="str" cm="1">
        <f t="array" aca="1" ref="AD613" ca="1">IFERROR(
  INDEX(
    montadora[Montadora],
    MATCH(TRUE,LEFT(J1094,NÚCARACT(montadora[SKU Parcial]))=montadora[SKU Parcial],0)
  ),
  ""
)</f>
        <v/>
      </c>
    </row>
    <row r="614" spans="1:30" customFormat="1" x14ac:dyDescent="0.25">
      <c r="A614" s="1" t="s">
        <v>7630</v>
      </c>
      <c r="B614" s="1" t="s">
        <v>7631</v>
      </c>
      <c r="C614" s="1" t="s">
        <v>7632</v>
      </c>
      <c r="D614" s="1" t="s">
        <v>45</v>
      </c>
      <c r="E614" s="1" t="s">
        <v>3030</v>
      </c>
      <c r="F614" s="1" t="s">
        <v>1608</v>
      </c>
      <c r="G614" s="6" t="s">
        <v>11227</v>
      </c>
      <c r="H614" s="13" t="s">
        <v>30</v>
      </c>
      <c r="I614" s="1" t="s">
        <v>36</v>
      </c>
      <c r="J614" s="1" t="s">
        <v>290</v>
      </c>
      <c r="K614" s="15">
        <v>45795</v>
      </c>
      <c r="L614" s="13" t="s">
        <v>804</v>
      </c>
      <c r="M614" s="26">
        <v>38.799999999999997</v>
      </c>
      <c r="N614" s="13">
        <v>1</v>
      </c>
      <c r="O614" s="26">
        <v>38.799999999999997</v>
      </c>
      <c r="P614" s="26">
        <v>15.8</v>
      </c>
      <c r="Q614" s="26">
        <v>2.95</v>
      </c>
      <c r="R614" s="26">
        <v>11.16</v>
      </c>
      <c r="S614" s="26">
        <v>0</v>
      </c>
      <c r="T614" s="26">
        <v>0</v>
      </c>
      <c r="U614" s="26">
        <v>8.89</v>
      </c>
      <c r="V614" s="17">
        <v>0.2291</v>
      </c>
      <c r="W614" s="1" t="s">
        <v>34</v>
      </c>
      <c r="X614" s="3"/>
      <c r="Y614" s="3"/>
      <c r="Z614" s="5" t="s">
        <v>7980</v>
      </c>
      <c r="AA614" s="5" t="str">
        <f>VLOOKUP(J614, sku!B:C, 2, FALSE)</f>
        <v>Par De Trava Do Quebra Vento Preto (23Cm)</v>
      </c>
      <c r="AB614" s="3" t="str">
        <f>VLOOKUP(J614, sku!B:BM, 64, FALSE)</f>
        <v>Revenda</v>
      </c>
      <c r="AC614" s="3" t="str">
        <f>LEFT(pedidos[[#This Row],[SKU]],3)</f>
        <v>Q-9</v>
      </c>
      <c r="AD614" s="36" t="str" cm="1">
        <f t="array" aca="1" ref="AD614" ca="1">IFERROR(
  INDEX(
    montadora[Montadora],
    MATCH(TRUE,LEFT(J1095,NÚCARACT(montadora[SKU Parcial]))=montadora[SKU Parcial],0)
  ),
  ""
)</f>
        <v/>
      </c>
    </row>
    <row r="615" spans="1:30" customFormat="1" x14ac:dyDescent="0.25">
      <c r="A615" s="1" t="s">
        <v>7633</v>
      </c>
      <c r="B615" s="1" t="s">
        <v>36</v>
      </c>
      <c r="C615" s="1" t="s">
        <v>7634</v>
      </c>
      <c r="D615" s="1" t="s">
        <v>138</v>
      </c>
      <c r="E615" s="1" t="s">
        <v>3030</v>
      </c>
      <c r="F615" s="1" t="s">
        <v>1608</v>
      </c>
      <c r="G615" s="6" t="s">
        <v>11227</v>
      </c>
      <c r="H615" s="13" t="s">
        <v>30</v>
      </c>
      <c r="I615" s="1" t="s">
        <v>36</v>
      </c>
      <c r="J615" s="1" t="s">
        <v>290</v>
      </c>
      <c r="K615" s="15">
        <v>45795</v>
      </c>
      <c r="L615" s="13" t="s">
        <v>804</v>
      </c>
      <c r="M615" s="26">
        <v>38.799999999999997</v>
      </c>
      <c r="N615" s="13">
        <v>1</v>
      </c>
      <c r="O615" s="26">
        <v>52.7</v>
      </c>
      <c r="P615" s="26">
        <v>15.8</v>
      </c>
      <c r="Q615" s="26">
        <v>2.95</v>
      </c>
      <c r="R615" s="26">
        <v>11.16</v>
      </c>
      <c r="S615" s="26">
        <v>13.9</v>
      </c>
      <c r="T615" s="26">
        <v>0</v>
      </c>
      <c r="U615" s="26">
        <v>8.89</v>
      </c>
      <c r="V615" s="17">
        <v>0.2291</v>
      </c>
      <c r="W615" s="1" t="s">
        <v>34</v>
      </c>
      <c r="X615" s="3"/>
      <c r="Y615" s="3"/>
      <c r="Z615" s="5" t="s">
        <v>7980</v>
      </c>
      <c r="AA615" s="5" t="str">
        <f>VLOOKUP(J615, sku!B:C, 2, FALSE)</f>
        <v>Par De Trava Do Quebra Vento Preto (23Cm)</v>
      </c>
      <c r="AB615" s="3" t="str">
        <f>VLOOKUP(J615, sku!B:BM, 64, FALSE)</f>
        <v>Revenda</v>
      </c>
      <c r="AC615" s="3" t="str">
        <f>LEFT(pedidos[[#This Row],[SKU]],3)</f>
        <v>Q-9</v>
      </c>
      <c r="AD615" s="36" t="str" cm="1">
        <f t="array" aca="1" ref="AD615" ca="1">IFERROR(
  INDEX(
    montadora[Montadora],
    MATCH(TRUE,LEFT(J1096,NÚCARACT(montadora[SKU Parcial]))=montadora[SKU Parcial],0)
  ),
  ""
)</f>
        <v/>
      </c>
    </row>
    <row r="616" spans="1:30" customFormat="1" x14ac:dyDescent="0.25">
      <c r="A616" s="1" t="s">
        <v>7635</v>
      </c>
      <c r="B616" s="1" t="s">
        <v>36</v>
      </c>
      <c r="C616" s="1" t="s">
        <v>7636</v>
      </c>
      <c r="D616" s="1" t="s">
        <v>27</v>
      </c>
      <c r="E616" s="1" t="s">
        <v>3030</v>
      </c>
      <c r="F616" s="1" t="s">
        <v>1608</v>
      </c>
      <c r="G616" s="6" t="s">
        <v>11227</v>
      </c>
      <c r="H616" s="13" t="s">
        <v>30</v>
      </c>
      <c r="I616" s="1" t="s">
        <v>36</v>
      </c>
      <c r="J616" s="1" t="s">
        <v>290</v>
      </c>
      <c r="K616" s="15">
        <v>45795</v>
      </c>
      <c r="L616" s="13" t="s">
        <v>804</v>
      </c>
      <c r="M616" s="26">
        <v>38.799999999999997</v>
      </c>
      <c r="N616" s="13">
        <v>1</v>
      </c>
      <c r="O616" s="26">
        <v>38.799999999999997</v>
      </c>
      <c r="P616" s="26">
        <v>15.8</v>
      </c>
      <c r="Q616" s="26">
        <v>2.95</v>
      </c>
      <c r="R616" s="26">
        <v>11.16</v>
      </c>
      <c r="S616" s="26">
        <v>0</v>
      </c>
      <c r="T616" s="26">
        <v>0</v>
      </c>
      <c r="U616" s="26">
        <v>8.89</v>
      </c>
      <c r="V616" s="17">
        <v>0.2291</v>
      </c>
      <c r="W616" s="1" t="s">
        <v>34</v>
      </c>
      <c r="X616" s="3"/>
      <c r="Y616" s="3"/>
      <c r="Z616" s="5" t="s">
        <v>7980</v>
      </c>
      <c r="AA616" s="5" t="str">
        <f>VLOOKUP(J616, sku!B:C, 2, FALSE)</f>
        <v>Par De Trava Do Quebra Vento Preto (23Cm)</v>
      </c>
      <c r="AB616" s="3" t="str">
        <f>VLOOKUP(J616, sku!B:BM, 64, FALSE)</f>
        <v>Revenda</v>
      </c>
      <c r="AC616" s="3" t="str">
        <f>LEFT(pedidos[[#This Row],[SKU]],3)</f>
        <v>Q-9</v>
      </c>
      <c r="AD616" s="36" t="str" cm="1">
        <f t="array" aca="1" ref="AD616" ca="1">IFERROR(
  INDEX(
    montadora[Montadora],
    MATCH(TRUE,LEFT(J1097,NÚCARACT(montadora[SKU Parcial]))=montadora[SKU Parcial],0)
  ),
  ""
)</f>
        <v/>
      </c>
    </row>
    <row r="617" spans="1:30" customFormat="1" x14ac:dyDescent="0.25">
      <c r="A617" s="1" t="s">
        <v>7637</v>
      </c>
      <c r="B617" s="1" t="s">
        <v>36</v>
      </c>
      <c r="C617" s="1" t="s">
        <v>1282</v>
      </c>
      <c r="D617" s="1" t="s">
        <v>27</v>
      </c>
      <c r="E617" s="1" t="s">
        <v>3030</v>
      </c>
      <c r="F617" s="1" t="s">
        <v>1608</v>
      </c>
      <c r="G617" s="6" t="s">
        <v>11227</v>
      </c>
      <c r="H617" s="13" t="s">
        <v>30</v>
      </c>
      <c r="I617" s="1" t="s">
        <v>36</v>
      </c>
      <c r="J617" s="1" t="s">
        <v>290</v>
      </c>
      <c r="K617" s="15">
        <v>45796</v>
      </c>
      <c r="L617" s="13" t="s">
        <v>33</v>
      </c>
      <c r="M617" s="26">
        <v>38.799999999999997</v>
      </c>
      <c r="N617" s="13">
        <v>1</v>
      </c>
      <c r="O617" s="26">
        <v>55.08</v>
      </c>
      <c r="P617" s="26">
        <v>15.8</v>
      </c>
      <c r="Q617" s="26">
        <v>0</v>
      </c>
      <c r="R617" s="26">
        <v>11.16</v>
      </c>
      <c r="S617" s="26">
        <v>16.28</v>
      </c>
      <c r="T617" s="26">
        <v>0</v>
      </c>
      <c r="U617" s="26">
        <v>8.89</v>
      </c>
      <c r="V617" s="17">
        <v>0.2291</v>
      </c>
      <c r="W617" s="1" t="s">
        <v>34</v>
      </c>
      <c r="X617" s="3"/>
      <c r="Y617" s="3"/>
      <c r="Z617" s="5" t="s">
        <v>7980</v>
      </c>
      <c r="AA617" s="5" t="str">
        <f>VLOOKUP(J617, sku!B:C, 2, FALSE)</f>
        <v>Par De Trava Do Quebra Vento Preto (23Cm)</v>
      </c>
      <c r="AB617" s="3" t="str">
        <f>VLOOKUP(J617, sku!B:BM, 64, FALSE)</f>
        <v>Revenda</v>
      </c>
      <c r="AC617" s="3" t="str">
        <f>LEFT(pedidos[[#This Row],[SKU]],3)</f>
        <v>Q-9</v>
      </c>
      <c r="AD617" s="36" t="str" cm="1">
        <f t="array" aca="1" ref="AD617" ca="1">IFERROR(
  INDEX(
    montadora[Montadora],
    MATCH(TRUE,LEFT(J1098,NÚCARACT(montadora[SKU Parcial]))=montadora[SKU Parcial],0)
  ),
  ""
)</f>
        <v/>
      </c>
    </row>
    <row r="618" spans="1:30" customFormat="1" x14ac:dyDescent="0.25">
      <c r="A618" s="1" t="s">
        <v>7638</v>
      </c>
      <c r="B618" s="1" t="s">
        <v>7639</v>
      </c>
      <c r="C618" s="1" t="s">
        <v>7640</v>
      </c>
      <c r="D618" s="1" t="s">
        <v>420</v>
      </c>
      <c r="E618" s="1" t="s">
        <v>3030</v>
      </c>
      <c r="F618" s="1" t="s">
        <v>1608</v>
      </c>
      <c r="G618" s="6" t="s">
        <v>11227</v>
      </c>
      <c r="H618" s="13" t="s">
        <v>30</v>
      </c>
      <c r="I618" s="1" t="s">
        <v>36</v>
      </c>
      <c r="J618" s="1" t="s">
        <v>290</v>
      </c>
      <c r="K618" s="15">
        <v>45796</v>
      </c>
      <c r="L618" s="13" t="s">
        <v>804</v>
      </c>
      <c r="M618" s="26">
        <v>38.799999999999997</v>
      </c>
      <c r="N618" s="13">
        <v>1</v>
      </c>
      <c r="O618" s="26">
        <v>55.7</v>
      </c>
      <c r="P618" s="26">
        <v>15.8</v>
      </c>
      <c r="Q618" s="26">
        <v>2.95</v>
      </c>
      <c r="R618" s="26">
        <v>11.16</v>
      </c>
      <c r="S618" s="26">
        <v>16.899999999999999</v>
      </c>
      <c r="T618" s="26">
        <v>0</v>
      </c>
      <c r="U618" s="26">
        <v>8.89</v>
      </c>
      <c r="V618" s="17">
        <v>0.2291</v>
      </c>
      <c r="W618" s="1" t="s">
        <v>34</v>
      </c>
      <c r="X618" s="3"/>
      <c r="Y618" s="3"/>
      <c r="Z618" s="5" t="s">
        <v>7980</v>
      </c>
      <c r="AA618" s="5" t="str">
        <f>VLOOKUP(J618, sku!B:C, 2, FALSE)</f>
        <v>Par De Trava Do Quebra Vento Preto (23Cm)</v>
      </c>
      <c r="AB618" s="3" t="str">
        <f>VLOOKUP(J618, sku!B:BM, 64, FALSE)</f>
        <v>Revenda</v>
      </c>
      <c r="AC618" s="3" t="str">
        <f>LEFT(pedidos[[#This Row],[SKU]],3)</f>
        <v>Q-9</v>
      </c>
      <c r="AD618" s="36" t="str" cm="1">
        <f t="array" aca="1" ref="AD618" ca="1">IFERROR(
  INDEX(
    montadora[Montadora],
    MATCH(TRUE,LEFT(J1099,NÚCARACT(montadora[SKU Parcial]))=montadora[SKU Parcial],0)
  ),
  ""
)</f>
        <v/>
      </c>
    </row>
    <row r="619" spans="1:30" customFormat="1" x14ac:dyDescent="0.25">
      <c r="A619" s="1" t="s">
        <v>7641</v>
      </c>
      <c r="B619" s="1" t="s">
        <v>7642</v>
      </c>
      <c r="C619" s="1" t="s">
        <v>7643</v>
      </c>
      <c r="D619" s="1" t="s">
        <v>138</v>
      </c>
      <c r="E619" s="1" t="s">
        <v>3030</v>
      </c>
      <c r="F619" s="1" t="s">
        <v>1608</v>
      </c>
      <c r="G619" s="6" t="s">
        <v>11227</v>
      </c>
      <c r="H619" s="13" t="s">
        <v>30</v>
      </c>
      <c r="I619" s="1" t="s">
        <v>36</v>
      </c>
      <c r="J619" s="1" t="s">
        <v>290</v>
      </c>
      <c r="K619" s="15">
        <v>45796</v>
      </c>
      <c r="L619" s="13" t="s">
        <v>804</v>
      </c>
      <c r="M619" s="26">
        <v>38.799999999999997</v>
      </c>
      <c r="N619" s="13">
        <v>1</v>
      </c>
      <c r="O619" s="26">
        <v>38.799999999999997</v>
      </c>
      <c r="P619" s="26">
        <v>15.8</v>
      </c>
      <c r="Q619" s="26">
        <v>2.95</v>
      </c>
      <c r="R619" s="26">
        <v>11.16</v>
      </c>
      <c r="S619" s="26">
        <v>0</v>
      </c>
      <c r="T619" s="26">
        <v>0</v>
      </c>
      <c r="U619" s="26">
        <v>8.89</v>
      </c>
      <c r="V619" s="17">
        <v>0.2291</v>
      </c>
      <c r="W619" s="1" t="s">
        <v>34</v>
      </c>
      <c r="X619" s="3"/>
      <c r="Y619" s="3"/>
      <c r="Z619" s="5" t="s">
        <v>7980</v>
      </c>
      <c r="AA619" s="5" t="str">
        <f>VLOOKUP(J619, sku!B:C, 2, FALSE)</f>
        <v>Par De Trava Do Quebra Vento Preto (23Cm)</v>
      </c>
      <c r="AB619" s="3" t="str">
        <f>VLOOKUP(J619, sku!B:BM, 64, FALSE)</f>
        <v>Revenda</v>
      </c>
      <c r="AC619" s="3" t="str">
        <f>LEFT(pedidos[[#This Row],[SKU]],3)</f>
        <v>Q-9</v>
      </c>
      <c r="AD619" s="36" t="str" cm="1">
        <f t="array" aca="1" ref="AD619" ca="1">IFERROR(
  INDEX(
    montadora[Montadora],
    MATCH(TRUE,LEFT(J1100,NÚCARACT(montadora[SKU Parcial]))=montadora[SKU Parcial],0)
  ),
  ""
)</f>
        <v/>
      </c>
    </row>
    <row r="620" spans="1:30" customFormat="1" x14ac:dyDescent="0.25">
      <c r="A620" s="1" t="s">
        <v>7644</v>
      </c>
      <c r="B620" s="1" t="s">
        <v>36</v>
      </c>
      <c r="C620" s="1" t="s">
        <v>7636</v>
      </c>
      <c r="D620" s="1" t="s">
        <v>138</v>
      </c>
      <c r="E620" s="1" t="s">
        <v>3030</v>
      </c>
      <c r="F620" s="1" t="s">
        <v>1608</v>
      </c>
      <c r="G620" s="6" t="s">
        <v>11227</v>
      </c>
      <c r="H620" s="13" t="s">
        <v>30</v>
      </c>
      <c r="I620" s="1" t="s">
        <v>36</v>
      </c>
      <c r="J620" s="1" t="s">
        <v>290</v>
      </c>
      <c r="K620" s="15">
        <v>45796</v>
      </c>
      <c r="L620" s="13" t="s">
        <v>804</v>
      </c>
      <c r="M620" s="26">
        <v>38.799999999999997</v>
      </c>
      <c r="N620" s="13">
        <v>1</v>
      </c>
      <c r="O620" s="26">
        <v>55.7</v>
      </c>
      <c r="P620" s="26">
        <v>15.8</v>
      </c>
      <c r="Q620" s="26">
        <v>2.95</v>
      </c>
      <c r="R620" s="26">
        <v>11.16</v>
      </c>
      <c r="S620" s="26">
        <v>16.899999999999999</v>
      </c>
      <c r="T620" s="26">
        <v>0</v>
      </c>
      <c r="U620" s="26">
        <v>8.89</v>
      </c>
      <c r="V620" s="17">
        <v>0.2291</v>
      </c>
      <c r="W620" s="1" t="s">
        <v>34</v>
      </c>
      <c r="X620" s="3"/>
      <c r="Y620" s="3"/>
      <c r="Z620" s="5" t="s">
        <v>7980</v>
      </c>
      <c r="AA620" s="5" t="str">
        <f>VLOOKUP(J620, sku!B:C, 2, FALSE)</f>
        <v>Par De Trava Do Quebra Vento Preto (23Cm)</v>
      </c>
      <c r="AB620" s="3" t="str">
        <f>VLOOKUP(J620, sku!B:BM, 64, FALSE)</f>
        <v>Revenda</v>
      </c>
      <c r="AC620" s="3" t="str">
        <f>LEFT(pedidos[[#This Row],[SKU]],3)</f>
        <v>Q-9</v>
      </c>
      <c r="AD620" s="36" t="str" cm="1">
        <f t="array" aca="1" ref="AD620" ca="1">IFERROR(
  INDEX(
    montadora[Montadora],
    MATCH(TRUE,LEFT(J1101,NÚCARACT(montadora[SKU Parcial]))=montadora[SKU Parcial],0)
  ),
  ""
)</f>
        <v/>
      </c>
    </row>
    <row r="621" spans="1:30" customFormat="1" x14ac:dyDescent="0.25">
      <c r="A621" s="1" t="s">
        <v>7645</v>
      </c>
      <c r="B621" s="1" t="s">
        <v>7646</v>
      </c>
      <c r="C621" s="1" t="s">
        <v>1001</v>
      </c>
      <c r="D621" s="1" t="s">
        <v>45</v>
      </c>
      <c r="E621" s="1" t="s">
        <v>3030</v>
      </c>
      <c r="F621" s="1" t="s">
        <v>1608</v>
      </c>
      <c r="G621" s="6" t="s">
        <v>11227</v>
      </c>
      <c r="H621" s="13" t="s">
        <v>30</v>
      </c>
      <c r="I621" s="1" t="s">
        <v>36</v>
      </c>
      <c r="J621" s="1" t="s">
        <v>290</v>
      </c>
      <c r="K621" s="15">
        <v>45796</v>
      </c>
      <c r="L621" s="13" t="s">
        <v>804</v>
      </c>
      <c r="M621" s="26">
        <v>38.799999999999997</v>
      </c>
      <c r="N621" s="13">
        <v>1</v>
      </c>
      <c r="O621" s="26">
        <v>38.799999999999997</v>
      </c>
      <c r="P621" s="26">
        <v>15.8</v>
      </c>
      <c r="Q621" s="26">
        <v>2.95</v>
      </c>
      <c r="R621" s="26">
        <v>11.16</v>
      </c>
      <c r="S621" s="26">
        <v>0</v>
      </c>
      <c r="T621" s="26">
        <v>0</v>
      </c>
      <c r="U621" s="26">
        <v>8.89</v>
      </c>
      <c r="V621" s="17">
        <v>0.2291</v>
      </c>
      <c r="W621" s="1" t="s">
        <v>34</v>
      </c>
      <c r="X621" s="3"/>
      <c r="Y621" s="3"/>
      <c r="Z621" s="5" t="s">
        <v>7980</v>
      </c>
      <c r="AA621" s="5" t="str">
        <f>VLOOKUP(J621, sku!B:C, 2, FALSE)</f>
        <v>Par De Trava Do Quebra Vento Preto (23Cm)</v>
      </c>
      <c r="AB621" s="3" t="str">
        <f>VLOOKUP(J621, sku!B:BM, 64, FALSE)</f>
        <v>Revenda</v>
      </c>
      <c r="AC621" s="3" t="str">
        <f>LEFT(pedidos[[#This Row],[SKU]],3)</f>
        <v>Q-9</v>
      </c>
      <c r="AD621" s="36" t="str" cm="1">
        <f t="array" aca="1" ref="AD621" ca="1">IFERROR(
  INDEX(
    montadora[Montadora],
    MATCH(TRUE,LEFT(J1102,NÚCARACT(montadora[SKU Parcial]))=montadora[SKU Parcial],0)
  ),
  ""
)</f>
        <v/>
      </c>
    </row>
    <row r="622" spans="1:30" customFormat="1" x14ac:dyDescent="0.25">
      <c r="A622" s="1" t="s">
        <v>7647</v>
      </c>
      <c r="B622" s="1" t="s">
        <v>7648</v>
      </c>
      <c r="C622" s="1" t="s">
        <v>2119</v>
      </c>
      <c r="D622" s="1" t="s">
        <v>27</v>
      </c>
      <c r="E622" s="1" t="s">
        <v>3030</v>
      </c>
      <c r="F622" s="1" t="s">
        <v>1608</v>
      </c>
      <c r="G622" s="6" t="s">
        <v>11227</v>
      </c>
      <c r="H622" s="13" t="s">
        <v>30</v>
      </c>
      <c r="I622" s="1" t="s">
        <v>36</v>
      </c>
      <c r="J622" s="1" t="s">
        <v>290</v>
      </c>
      <c r="K622" s="15">
        <v>45796</v>
      </c>
      <c r="L622" s="13" t="s">
        <v>804</v>
      </c>
      <c r="M622" s="26">
        <v>38.799999999999997</v>
      </c>
      <c r="N622" s="13">
        <v>1</v>
      </c>
      <c r="O622" s="26">
        <v>41.75</v>
      </c>
      <c r="P622" s="26">
        <v>15.8</v>
      </c>
      <c r="Q622" s="26">
        <v>2.95</v>
      </c>
      <c r="R622" s="26">
        <v>11.16</v>
      </c>
      <c r="S622" s="26">
        <v>2.95</v>
      </c>
      <c r="T622" s="26">
        <v>0</v>
      </c>
      <c r="U622" s="26">
        <v>8.89</v>
      </c>
      <c r="V622" s="17">
        <v>0.2291</v>
      </c>
      <c r="W622" s="1" t="s">
        <v>34</v>
      </c>
      <c r="X622" s="3"/>
      <c r="Y622" s="3"/>
      <c r="Z622" s="5" t="s">
        <v>7980</v>
      </c>
      <c r="AA622" s="5" t="str">
        <f>VLOOKUP(J622, sku!B:C, 2, FALSE)</f>
        <v>Par De Trava Do Quebra Vento Preto (23Cm)</v>
      </c>
      <c r="AB622" s="3" t="str">
        <f>VLOOKUP(J622, sku!B:BM, 64, FALSE)</f>
        <v>Revenda</v>
      </c>
      <c r="AC622" s="3" t="str">
        <f>LEFT(pedidos[[#This Row],[SKU]],3)</f>
        <v>Q-9</v>
      </c>
      <c r="AD622" s="36" t="str" cm="1">
        <f t="array" aca="1" ref="AD622" ca="1">IFERROR(
  INDEX(
    montadora[Montadora],
    MATCH(TRUE,LEFT(J1103,NÚCARACT(montadora[SKU Parcial]))=montadora[SKU Parcial],0)
  ),
  ""
)</f>
        <v/>
      </c>
    </row>
    <row r="623" spans="1:30" customFormat="1" x14ac:dyDescent="0.25">
      <c r="A623" s="1" t="s">
        <v>7649</v>
      </c>
      <c r="B623" s="1" t="s">
        <v>7650</v>
      </c>
      <c r="C623" s="1" t="s">
        <v>7651</v>
      </c>
      <c r="D623" s="1" t="s">
        <v>27</v>
      </c>
      <c r="E623" s="1" t="s">
        <v>2723</v>
      </c>
      <c r="F623" s="1" t="s">
        <v>2451</v>
      </c>
      <c r="G623" s="6" t="s">
        <v>11227</v>
      </c>
      <c r="H623" s="13" t="s">
        <v>30</v>
      </c>
      <c r="I623" s="1" t="s">
        <v>36</v>
      </c>
      <c r="J623" s="1" t="s">
        <v>290</v>
      </c>
      <c r="K623" s="15">
        <v>45797</v>
      </c>
      <c r="L623" s="11" t="s">
        <v>11229</v>
      </c>
      <c r="M623" s="26">
        <v>38.799999999999997</v>
      </c>
      <c r="N623" s="13">
        <v>1</v>
      </c>
      <c r="O623" s="26">
        <v>52.7</v>
      </c>
      <c r="P623" s="26">
        <v>15.8</v>
      </c>
      <c r="Q623" s="26">
        <v>2.95</v>
      </c>
      <c r="R623" s="26">
        <v>11.16</v>
      </c>
      <c r="S623" s="26">
        <v>13.9</v>
      </c>
      <c r="T623" s="26">
        <v>0</v>
      </c>
      <c r="U623" s="26">
        <v>8.89</v>
      </c>
      <c r="V623" s="17">
        <v>0.2291</v>
      </c>
      <c r="W623" s="1" t="s">
        <v>34</v>
      </c>
      <c r="X623" s="3"/>
      <c r="Y623" s="3"/>
      <c r="Z623" s="5" t="s">
        <v>7980</v>
      </c>
      <c r="AA623" s="5" t="str">
        <f>VLOOKUP(J623, sku!B:C, 2, FALSE)</f>
        <v>Par De Trava Do Quebra Vento Preto (23Cm)</v>
      </c>
      <c r="AB623" s="3" t="str">
        <f>VLOOKUP(J623, sku!B:BM, 64, FALSE)</f>
        <v>Revenda</v>
      </c>
      <c r="AC623" s="3" t="str">
        <f>LEFT(pedidos[[#This Row],[SKU]],3)</f>
        <v>Q-9</v>
      </c>
      <c r="AD623" s="36" t="str" cm="1">
        <f t="array" aca="1" ref="AD623" ca="1">IFERROR(
  INDEX(
    montadora[Montadora],
    MATCH(TRUE,LEFT(J1104,NÚCARACT(montadora[SKU Parcial]))=montadora[SKU Parcial],0)
  ),
  ""
)</f>
        <v/>
      </c>
    </row>
    <row r="624" spans="1:30" customFormat="1" x14ac:dyDescent="0.25">
      <c r="A624" s="1" t="s">
        <v>7652</v>
      </c>
      <c r="B624" s="1" t="s">
        <v>36</v>
      </c>
      <c r="C624" s="1" t="s">
        <v>212</v>
      </c>
      <c r="D624" s="1" t="s">
        <v>27</v>
      </c>
      <c r="E624" s="1" t="s">
        <v>5180</v>
      </c>
      <c r="F624" s="1" t="s">
        <v>1608</v>
      </c>
      <c r="G624" s="6" t="s">
        <v>11227</v>
      </c>
      <c r="H624" s="13" t="s">
        <v>30</v>
      </c>
      <c r="I624" s="1" t="s">
        <v>36</v>
      </c>
      <c r="J624" s="1" t="s">
        <v>290</v>
      </c>
      <c r="K624" s="15">
        <v>45804</v>
      </c>
      <c r="L624" s="11" t="s">
        <v>11229</v>
      </c>
      <c r="M624" s="26">
        <v>38.799999999999997</v>
      </c>
      <c r="N624" s="13">
        <v>1</v>
      </c>
      <c r="O624" s="26">
        <v>57.79</v>
      </c>
      <c r="P624" s="26">
        <v>15.8</v>
      </c>
      <c r="Q624" s="26">
        <v>2.95</v>
      </c>
      <c r="R624" s="26">
        <v>11.16</v>
      </c>
      <c r="S624" s="26">
        <v>18.989999999999998</v>
      </c>
      <c r="T624" s="26">
        <v>0</v>
      </c>
      <c r="U624" s="26">
        <v>8.89</v>
      </c>
      <c r="V624" s="17">
        <v>0.2291</v>
      </c>
      <c r="W624" s="1" t="s">
        <v>34</v>
      </c>
      <c r="X624" s="3"/>
      <c r="Y624" s="3"/>
      <c r="Z624" s="5" t="s">
        <v>7980</v>
      </c>
      <c r="AA624" s="5" t="str">
        <f>VLOOKUP(J624, sku!B:C, 2, FALSE)</f>
        <v>Par De Trava Do Quebra Vento Preto (23Cm)</v>
      </c>
      <c r="AB624" s="3" t="str">
        <f>VLOOKUP(J624, sku!B:BM, 64, FALSE)</f>
        <v>Revenda</v>
      </c>
      <c r="AC624" s="3" t="str">
        <f>LEFT(pedidos[[#This Row],[SKU]],3)</f>
        <v>Q-9</v>
      </c>
      <c r="AD624" s="36" t="str" cm="1">
        <f t="array" aca="1" ref="AD624" ca="1">IFERROR(
  INDEX(
    montadora[Montadora],
    MATCH(TRUE,LEFT(J1105,NÚCARACT(montadora[SKU Parcial]))=montadora[SKU Parcial],0)
  ),
  ""
)</f>
        <v/>
      </c>
    </row>
    <row r="625" spans="1:30" customFormat="1" x14ac:dyDescent="0.25">
      <c r="A625" s="1" t="s">
        <v>5179</v>
      </c>
      <c r="B625" s="1" t="s">
        <v>36</v>
      </c>
      <c r="C625" s="1" t="s">
        <v>637</v>
      </c>
      <c r="D625" s="1" t="s">
        <v>188</v>
      </c>
      <c r="E625" s="1" t="s">
        <v>5180</v>
      </c>
      <c r="F625" s="1" t="s">
        <v>1608</v>
      </c>
      <c r="G625" s="6" t="s">
        <v>11227</v>
      </c>
      <c r="H625" s="13" t="s">
        <v>30</v>
      </c>
      <c r="I625" s="1" t="s">
        <v>36</v>
      </c>
      <c r="J625" s="1" t="s">
        <v>290</v>
      </c>
      <c r="K625" s="15">
        <v>45815</v>
      </c>
      <c r="L625" s="11" t="s">
        <v>11229</v>
      </c>
      <c r="M625" s="26">
        <v>38.799999999999997</v>
      </c>
      <c r="N625" s="13">
        <v>1</v>
      </c>
      <c r="O625" s="26">
        <v>38.799999999999997</v>
      </c>
      <c r="P625" s="26">
        <v>15.8</v>
      </c>
      <c r="Q625" s="26">
        <v>3.19</v>
      </c>
      <c r="R625" s="26">
        <v>11.16</v>
      </c>
      <c r="S625" s="26">
        <v>0</v>
      </c>
      <c r="T625" s="26">
        <v>0</v>
      </c>
      <c r="U625" s="26">
        <v>8.65</v>
      </c>
      <c r="V625" s="17">
        <v>0.22289999999999999</v>
      </c>
      <c r="W625" s="1" t="s">
        <v>34</v>
      </c>
      <c r="X625" s="3"/>
      <c r="Y625" s="3"/>
      <c r="Z625" s="5" t="s">
        <v>7980</v>
      </c>
      <c r="AA625" s="5" t="str">
        <f>VLOOKUP(J625, sku!B:C, 2, FALSE)</f>
        <v>Par De Trava Do Quebra Vento Preto (23Cm)</v>
      </c>
      <c r="AB625" s="3" t="str">
        <f>VLOOKUP(J625, sku!B:BM, 64, FALSE)</f>
        <v>Revenda</v>
      </c>
      <c r="AC625" s="3" t="str">
        <f>LEFT(pedidos[[#This Row],[SKU]],3)</f>
        <v>Q-9</v>
      </c>
      <c r="AD625" s="36" t="str" cm="1">
        <f t="array" aca="1" ref="AD625" ca="1">IFERROR(
  INDEX(
    montadora[Montadora],
    MATCH(TRUE,LEFT(J1108,NÚCARACT(montadora[SKU Parcial]))=montadora[SKU Parcial],0)
  ),
  ""
)</f>
        <v/>
      </c>
    </row>
    <row r="626" spans="1:30" customFormat="1" x14ac:dyDescent="0.25">
      <c r="A626" s="1" t="s">
        <v>5181</v>
      </c>
      <c r="B626" s="1" t="s">
        <v>5182</v>
      </c>
      <c r="C626" s="1" t="s">
        <v>900</v>
      </c>
      <c r="D626" s="1" t="s">
        <v>191</v>
      </c>
      <c r="E626" s="1" t="s">
        <v>1607</v>
      </c>
      <c r="F626" s="1" t="s">
        <v>1608</v>
      </c>
      <c r="G626" s="6" t="s">
        <v>11227</v>
      </c>
      <c r="H626" s="13" t="s">
        <v>30</v>
      </c>
      <c r="I626" s="1" t="s">
        <v>36</v>
      </c>
      <c r="J626" s="1" t="s">
        <v>290</v>
      </c>
      <c r="K626" s="15">
        <v>45818</v>
      </c>
      <c r="L626" s="11" t="s">
        <v>11229</v>
      </c>
      <c r="M626" s="26">
        <v>38.799999999999997</v>
      </c>
      <c r="N626" s="13">
        <v>1</v>
      </c>
      <c r="O626" s="26">
        <v>38.799999999999997</v>
      </c>
      <c r="P626" s="26">
        <v>15.8</v>
      </c>
      <c r="Q626" s="26">
        <v>3.19</v>
      </c>
      <c r="R626" s="26">
        <v>11.16</v>
      </c>
      <c r="S626" s="26">
        <v>0</v>
      </c>
      <c r="T626" s="26">
        <v>0</v>
      </c>
      <c r="U626" s="26">
        <v>8.65</v>
      </c>
      <c r="V626" s="17">
        <v>0.22289999999999999</v>
      </c>
      <c r="W626" s="1" t="s">
        <v>34</v>
      </c>
      <c r="X626" s="3"/>
      <c r="Y626" s="3"/>
      <c r="Z626" s="5" t="s">
        <v>7980</v>
      </c>
      <c r="AA626" s="5" t="str">
        <f>VLOOKUP(J626, sku!B:C, 2, FALSE)</f>
        <v>Par De Trava Do Quebra Vento Preto (23Cm)</v>
      </c>
      <c r="AB626" s="3" t="str">
        <f>VLOOKUP(J626, sku!B:BM, 64, FALSE)</f>
        <v>Revenda</v>
      </c>
      <c r="AC626" s="3" t="str">
        <f>LEFT(pedidos[[#This Row],[SKU]],3)</f>
        <v>Q-9</v>
      </c>
      <c r="AD626" s="36" t="str" cm="1">
        <f t="array" aca="1" ref="AD626" ca="1">IFERROR(
  INDEX(
    montadora[Montadora],
    MATCH(TRUE,LEFT(J1109,NÚCARACT(montadora[SKU Parcial]))=montadora[SKU Parcial],0)
  ),
  ""
)</f>
        <v/>
      </c>
    </row>
    <row r="627" spans="1:30" customFormat="1" x14ac:dyDescent="0.25">
      <c r="A627" s="1" t="s">
        <v>5351</v>
      </c>
      <c r="B627" s="1" t="s">
        <v>5352</v>
      </c>
      <c r="C627" s="1" t="s">
        <v>1965</v>
      </c>
      <c r="D627" s="1" t="s">
        <v>420</v>
      </c>
      <c r="E627" s="1" t="s">
        <v>2723</v>
      </c>
      <c r="F627" s="1" t="s">
        <v>2451</v>
      </c>
      <c r="G627" s="6" t="s">
        <v>11227</v>
      </c>
      <c r="H627" s="13" t="s">
        <v>30</v>
      </c>
      <c r="I627" s="1" t="s">
        <v>36</v>
      </c>
      <c r="J627" s="1" t="s">
        <v>290</v>
      </c>
      <c r="K627" s="15">
        <v>45824</v>
      </c>
      <c r="L627" s="11" t="s">
        <v>11229</v>
      </c>
      <c r="M627" s="26">
        <v>36.799999999999997</v>
      </c>
      <c r="N627" s="13">
        <v>1</v>
      </c>
      <c r="O627" s="26">
        <v>49.79</v>
      </c>
      <c r="P627" s="26">
        <v>15.8</v>
      </c>
      <c r="Q627" s="26">
        <v>3.02</v>
      </c>
      <c r="R627" s="26">
        <v>10.92</v>
      </c>
      <c r="S627" s="26">
        <v>12.99</v>
      </c>
      <c r="T627" s="26">
        <v>0</v>
      </c>
      <c r="U627" s="26">
        <v>7.06</v>
      </c>
      <c r="V627" s="17">
        <v>0.1918</v>
      </c>
      <c r="W627" s="1" t="s">
        <v>34</v>
      </c>
      <c r="X627" s="3"/>
      <c r="Y627" s="3"/>
      <c r="Z627" s="5" t="s">
        <v>7980</v>
      </c>
      <c r="AA627" s="5" t="str">
        <f>VLOOKUP(J627, sku!B:C, 2, FALSE)</f>
        <v>Par De Trava Do Quebra Vento Preto (23Cm)</v>
      </c>
      <c r="AB627" s="3" t="str">
        <f>VLOOKUP(J627, sku!B:BM, 64, FALSE)</f>
        <v>Revenda</v>
      </c>
      <c r="AC627" s="3" t="str">
        <f>LEFT(pedidos[[#This Row],[SKU]],3)</f>
        <v>Q-9</v>
      </c>
      <c r="AD627" s="36" t="str" cm="1">
        <f t="array" aca="1" ref="AD627" ca="1">IFERROR(
  INDEX(
    montadora[Montadora],
    MATCH(TRUE,LEFT(J1114,NÚCARACT(montadora[SKU Parcial]))=montadora[SKU Parcial],0)
  ),
  ""
)</f>
        <v/>
      </c>
    </row>
    <row r="628" spans="1:30" customFormat="1" x14ac:dyDescent="0.25">
      <c r="A628" s="1" t="s">
        <v>5353</v>
      </c>
      <c r="B628" s="1" t="s">
        <v>5354</v>
      </c>
      <c r="C628" s="1" t="s">
        <v>1477</v>
      </c>
      <c r="D628" s="1" t="s">
        <v>709</v>
      </c>
      <c r="E628" s="1" t="s">
        <v>2723</v>
      </c>
      <c r="F628" s="1" t="s">
        <v>2451</v>
      </c>
      <c r="G628" s="6" t="s">
        <v>11227</v>
      </c>
      <c r="H628" s="13" t="s">
        <v>30</v>
      </c>
      <c r="I628" s="1" t="s">
        <v>36</v>
      </c>
      <c r="J628" s="1" t="s">
        <v>290</v>
      </c>
      <c r="K628" s="15">
        <v>45829</v>
      </c>
      <c r="L628" s="11" t="s">
        <v>11229</v>
      </c>
      <c r="M628" s="26">
        <v>36.799999999999997</v>
      </c>
      <c r="N628" s="13">
        <v>1</v>
      </c>
      <c r="O628" s="26">
        <v>74.790000000000006</v>
      </c>
      <c r="P628" s="26">
        <v>15.8</v>
      </c>
      <c r="Q628" s="26">
        <v>3.02</v>
      </c>
      <c r="R628" s="26">
        <v>10.92</v>
      </c>
      <c r="S628" s="26">
        <v>37.99</v>
      </c>
      <c r="T628" s="26">
        <v>0</v>
      </c>
      <c r="U628" s="26">
        <v>7.06</v>
      </c>
      <c r="V628" s="17">
        <v>0.1918</v>
      </c>
      <c r="W628" s="1" t="s">
        <v>34</v>
      </c>
      <c r="X628" s="3"/>
      <c r="Y628" s="3"/>
      <c r="Z628" s="5" t="s">
        <v>7980</v>
      </c>
      <c r="AA628" s="5" t="str">
        <f>VLOOKUP(J628, sku!B:C, 2, FALSE)</f>
        <v>Par De Trava Do Quebra Vento Preto (23Cm)</v>
      </c>
      <c r="AB628" s="3" t="str">
        <f>VLOOKUP(J628, sku!B:BM, 64, FALSE)</f>
        <v>Revenda</v>
      </c>
      <c r="AC628" s="3" t="str">
        <f>LEFT(pedidos[[#This Row],[SKU]],3)</f>
        <v>Q-9</v>
      </c>
      <c r="AD628" s="36" t="str" cm="1">
        <f t="array" aca="1" ref="AD628" ca="1">IFERROR(
  INDEX(
    montadora[Montadora],
    MATCH(TRUE,LEFT(J1115,NÚCARACT(montadora[SKU Parcial]))=montadora[SKU Parcial],0)
  ),
  ""
)</f>
        <v/>
      </c>
    </row>
    <row r="629" spans="1:30" customFormat="1" x14ac:dyDescent="0.25">
      <c r="A629" s="1" t="s">
        <v>5355</v>
      </c>
      <c r="B629" s="1" t="s">
        <v>5356</v>
      </c>
      <c r="C629" s="1" t="s">
        <v>1098</v>
      </c>
      <c r="D629" s="1" t="s">
        <v>420</v>
      </c>
      <c r="E629" s="1" t="s">
        <v>2723</v>
      </c>
      <c r="F629" s="1" t="s">
        <v>2451</v>
      </c>
      <c r="G629" s="6" t="s">
        <v>11227</v>
      </c>
      <c r="H629" s="13" t="s">
        <v>30</v>
      </c>
      <c r="I629" s="1" t="s">
        <v>36</v>
      </c>
      <c r="J629" s="1" t="s">
        <v>290</v>
      </c>
      <c r="K629" s="15">
        <v>45834</v>
      </c>
      <c r="L629" s="11" t="s">
        <v>11229</v>
      </c>
      <c r="M629" s="26">
        <v>36.799999999999997</v>
      </c>
      <c r="N629" s="13">
        <v>1</v>
      </c>
      <c r="O629" s="26">
        <v>36.799999999999997</v>
      </c>
      <c r="P629" s="26">
        <v>15.8</v>
      </c>
      <c r="Q629" s="26">
        <v>3.02</v>
      </c>
      <c r="R629" s="26">
        <v>10.92</v>
      </c>
      <c r="S629" s="26">
        <v>0</v>
      </c>
      <c r="T629" s="26">
        <v>0</v>
      </c>
      <c r="U629" s="26">
        <v>7.06</v>
      </c>
      <c r="V629" s="17">
        <v>0.1918</v>
      </c>
      <c r="W629" s="1" t="s">
        <v>34</v>
      </c>
      <c r="X629" s="3"/>
      <c r="Y629" s="3"/>
      <c r="Z629" s="5" t="s">
        <v>7980</v>
      </c>
      <c r="AA629" s="5" t="str">
        <f>VLOOKUP(J629, sku!B:C, 2, FALSE)</f>
        <v>Par De Trava Do Quebra Vento Preto (23Cm)</v>
      </c>
      <c r="AB629" s="3" t="str">
        <f>VLOOKUP(J629, sku!B:BM, 64, FALSE)</f>
        <v>Revenda</v>
      </c>
      <c r="AC629" s="3" t="str">
        <f>LEFT(pedidos[[#This Row],[SKU]],3)</f>
        <v>Q-9</v>
      </c>
      <c r="AD629" s="36" t="str" cm="1">
        <f t="array" aca="1" ref="AD629" ca="1">IFERROR(
  INDEX(
    montadora[Montadora],
    MATCH(TRUE,LEFT(J1116,NÚCARACT(montadora[SKU Parcial]))=montadora[SKU Parcial],0)
  ),
  ""
)</f>
        <v/>
      </c>
    </row>
    <row r="630" spans="1:30" x14ac:dyDescent="0.25">
      <c r="A630" s="42" t="s">
        <v>9936</v>
      </c>
      <c r="B630" s="42">
        <v>23998118595</v>
      </c>
      <c r="C630" s="42"/>
      <c r="D630" s="42"/>
      <c r="E630" s="42"/>
      <c r="F630" s="42" t="s">
        <v>10106</v>
      </c>
      <c r="G630" s="42" t="s">
        <v>11228</v>
      </c>
      <c r="H630" s="12"/>
      <c r="I630" s="42"/>
      <c r="J630" s="42" t="s">
        <v>290</v>
      </c>
      <c r="K630" s="14">
        <v>45781</v>
      </c>
      <c r="L630" s="12" t="s">
        <v>8443</v>
      </c>
      <c r="M630" s="44">
        <v>32.799999999999997</v>
      </c>
      <c r="N630" s="12">
        <v>1</v>
      </c>
      <c r="O630" s="44">
        <v>32.799999999999997</v>
      </c>
      <c r="P630" s="44">
        <v>15.8</v>
      </c>
      <c r="Q630" s="44">
        <v>1.1100000000000001</v>
      </c>
      <c r="R630" s="44">
        <v>10.49</v>
      </c>
      <c r="S630" s="44">
        <v>0</v>
      </c>
      <c r="T630" s="44">
        <v>0</v>
      </c>
      <c r="U630" s="44">
        <v>5.07</v>
      </c>
      <c r="V630" s="18">
        <v>0.15010000000000001</v>
      </c>
      <c r="W630" s="42" t="s">
        <v>34</v>
      </c>
      <c r="X630" s="43"/>
      <c r="Y630" s="43"/>
      <c r="Z630" s="43" t="s">
        <v>8442</v>
      </c>
      <c r="AA630" s="43" t="str">
        <f>VLOOKUP(J630, sku!B:C, 2, FALSE)</f>
        <v>Par De Trava Do Quebra Vento Preto (23Cm)</v>
      </c>
      <c r="AB630" s="45" t="str">
        <f>VLOOKUP(J630, sku!B:BM, 64, FALSE)</f>
        <v>Revenda</v>
      </c>
      <c r="AC630" s="45" t="str">
        <f>LEFT(pedidos[[#This Row],[SKU]],3)</f>
        <v>Q-9</v>
      </c>
      <c r="AD630" s="36" t="str" cm="1">
        <f t="array" aca="1" ref="AD630" ca="1">IFERROR(
  INDEX(
    montadora[Montadora],
    MATCH(TRUE,LEFT(J1117,NÚCARACT(montadora[SKU Parcial]))=montadora[SKU Parcial],0)
  ),
  ""
)</f>
        <v/>
      </c>
    </row>
    <row r="631" spans="1:30" customFormat="1" x14ac:dyDescent="0.25">
      <c r="A631" s="1" t="s">
        <v>5546</v>
      </c>
      <c r="B631" s="1" t="s">
        <v>5547</v>
      </c>
      <c r="C631" s="1" t="s">
        <v>1014</v>
      </c>
      <c r="D631" s="1" t="s">
        <v>27</v>
      </c>
      <c r="E631" s="1" t="s">
        <v>3030</v>
      </c>
      <c r="F631" s="1" t="s">
        <v>1608</v>
      </c>
      <c r="G631" s="6" t="s">
        <v>11227</v>
      </c>
      <c r="H631" s="13" t="s">
        <v>30</v>
      </c>
      <c r="I631" s="1" t="s">
        <v>36</v>
      </c>
      <c r="J631" s="1" t="s">
        <v>290</v>
      </c>
      <c r="K631" s="15">
        <v>45819</v>
      </c>
      <c r="L631" s="13" t="s">
        <v>804</v>
      </c>
      <c r="M631" s="26">
        <v>33.799999999999997</v>
      </c>
      <c r="N631" s="13">
        <v>1</v>
      </c>
      <c r="O631" s="26">
        <v>33.799999999999997</v>
      </c>
      <c r="P631" s="26">
        <v>15.8</v>
      </c>
      <c r="Q631" s="26">
        <v>2.78</v>
      </c>
      <c r="R631" s="26">
        <v>10.56</v>
      </c>
      <c r="S631" s="26">
        <v>0</v>
      </c>
      <c r="T631" s="26">
        <v>0</v>
      </c>
      <c r="U631" s="26">
        <v>4.66</v>
      </c>
      <c r="V631" s="17">
        <v>0.13789999999999999</v>
      </c>
      <c r="W631" s="1" t="s">
        <v>34</v>
      </c>
      <c r="X631" s="3"/>
      <c r="Y631" s="3"/>
      <c r="Z631" s="5" t="s">
        <v>7980</v>
      </c>
      <c r="AA631" s="5" t="str">
        <f>VLOOKUP(J631, sku!B:C, 2, FALSE)</f>
        <v>Par De Trava Do Quebra Vento Preto (23Cm)</v>
      </c>
      <c r="AB631" s="3" t="str">
        <f>VLOOKUP(J631, sku!B:BM, 64, FALSE)</f>
        <v>Revenda</v>
      </c>
      <c r="AC631" s="3" t="str">
        <f>LEFT(pedidos[[#This Row],[SKU]],3)</f>
        <v>Q-9</v>
      </c>
      <c r="AD631" s="36" t="str" cm="1">
        <f t="array" aca="1" ref="AD631" ca="1">IFERROR(
  INDEX(
    montadora[Montadora],
    MATCH(TRUE,LEFT(#REF!,NÚCARACT(montadora[SKU Parcial]))=montadora[SKU Parcial],0)
  ),
  ""
)</f>
        <v/>
      </c>
    </row>
    <row r="632" spans="1:30" customFormat="1" x14ac:dyDescent="0.25">
      <c r="A632" s="1" t="s">
        <v>5548</v>
      </c>
      <c r="B632" s="1" t="s">
        <v>5549</v>
      </c>
      <c r="C632" s="1" t="s">
        <v>5550</v>
      </c>
      <c r="D632" s="1" t="s">
        <v>319</v>
      </c>
      <c r="E632" s="1" t="s">
        <v>3030</v>
      </c>
      <c r="F632" s="1" t="s">
        <v>1608</v>
      </c>
      <c r="G632" s="6" t="s">
        <v>11227</v>
      </c>
      <c r="H632" s="13" t="s">
        <v>30</v>
      </c>
      <c r="I632" s="1" t="s">
        <v>36</v>
      </c>
      <c r="J632" s="1" t="s">
        <v>290</v>
      </c>
      <c r="K632" s="15">
        <v>45819</v>
      </c>
      <c r="L632" s="13" t="s">
        <v>804</v>
      </c>
      <c r="M632" s="26">
        <v>33.799999999999997</v>
      </c>
      <c r="N632" s="13">
        <v>1</v>
      </c>
      <c r="O632" s="26">
        <v>33.799999999999997</v>
      </c>
      <c r="P632" s="26">
        <v>15.8</v>
      </c>
      <c r="Q632" s="26">
        <v>2.78</v>
      </c>
      <c r="R632" s="26">
        <v>10.56</v>
      </c>
      <c r="S632" s="26">
        <v>0</v>
      </c>
      <c r="T632" s="26">
        <v>0</v>
      </c>
      <c r="U632" s="26">
        <v>4.66</v>
      </c>
      <c r="V632" s="17">
        <v>0.13789999999999999</v>
      </c>
      <c r="W632" s="1" t="s">
        <v>34</v>
      </c>
      <c r="X632" s="3"/>
      <c r="Y632" s="3"/>
      <c r="Z632" s="5" t="s">
        <v>7980</v>
      </c>
      <c r="AA632" s="5" t="str">
        <f>VLOOKUP(J632, sku!B:C, 2, FALSE)</f>
        <v>Par De Trava Do Quebra Vento Preto (23Cm)</v>
      </c>
      <c r="AB632" s="3" t="str">
        <f>VLOOKUP(J632, sku!B:BM, 64, FALSE)</f>
        <v>Revenda</v>
      </c>
      <c r="AC632" s="3" t="str">
        <f>LEFT(pedidos[[#This Row],[SKU]],3)</f>
        <v>Q-9</v>
      </c>
      <c r="AD632" s="36" t="str" cm="1">
        <f t="array" aca="1" ref="AD632" ca="1">IFERROR(
  INDEX(
    montadora[Montadora],
    MATCH(TRUE,LEFT(#REF!,NÚCARACT(montadora[SKU Parcial]))=montadora[SKU Parcial],0)
  ),
  ""
)</f>
        <v/>
      </c>
    </row>
    <row r="633" spans="1:30" customFormat="1" x14ac:dyDescent="0.25">
      <c r="A633" s="1" t="s">
        <v>5551</v>
      </c>
      <c r="B633" s="1" t="s">
        <v>5552</v>
      </c>
      <c r="C633" s="1" t="s">
        <v>1343</v>
      </c>
      <c r="D633" s="1" t="s">
        <v>45</v>
      </c>
      <c r="E633" s="1" t="s">
        <v>3030</v>
      </c>
      <c r="F633" s="1" t="s">
        <v>1608</v>
      </c>
      <c r="G633" s="6" t="s">
        <v>11227</v>
      </c>
      <c r="H633" s="13" t="s">
        <v>30</v>
      </c>
      <c r="I633" s="1" t="s">
        <v>36</v>
      </c>
      <c r="J633" s="1" t="s">
        <v>290</v>
      </c>
      <c r="K633" s="15">
        <v>45820</v>
      </c>
      <c r="L633" s="13" t="s">
        <v>804</v>
      </c>
      <c r="M633" s="26">
        <v>33.799999999999997</v>
      </c>
      <c r="N633" s="13">
        <v>1</v>
      </c>
      <c r="O633" s="26">
        <v>33.799999999999997</v>
      </c>
      <c r="P633" s="26">
        <v>15.8</v>
      </c>
      <c r="Q633" s="26">
        <v>2.78</v>
      </c>
      <c r="R633" s="26">
        <v>10.56</v>
      </c>
      <c r="S633" s="26">
        <v>0</v>
      </c>
      <c r="T633" s="26">
        <v>0</v>
      </c>
      <c r="U633" s="26">
        <v>4.66</v>
      </c>
      <c r="V633" s="17">
        <v>0.13789999999999999</v>
      </c>
      <c r="W633" s="1" t="s">
        <v>34</v>
      </c>
      <c r="X633" s="3"/>
      <c r="Y633" s="3"/>
      <c r="Z633" s="5" t="s">
        <v>7980</v>
      </c>
      <c r="AA633" s="5" t="str">
        <f>VLOOKUP(J633, sku!B:C, 2, FALSE)</f>
        <v>Par De Trava Do Quebra Vento Preto (23Cm)</v>
      </c>
      <c r="AB633" s="3" t="str">
        <f>VLOOKUP(J633, sku!B:BM, 64, FALSE)</f>
        <v>Revenda</v>
      </c>
      <c r="AC633" s="3" t="str">
        <f>LEFT(pedidos[[#This Row],[SKU]],3)</f>
        <v>Q-9</v>
      </c>
      <c r="AD633" s="36" t="str" cm="1">
        <f t="array" aca="1" ref="AD633" ca="1">IFERROR(
  INDEX(
    montadora[Montadora],
    MATCH(TRUE,LEFT(#REF!,NÚCARACT(montadora[SKU Parcial]))=montadora[SKU Parcial],0)
  ),
  ""
)</f>
        <v/>
      </c>
    </row>
    <row r="634" spans="1:30" customFormat="1" x14ac:dyDescent="0.25">
      <c r="A634" s="1" t="s">
        <v>5553</v>
      </c>
      <c r="B634" s="1" t="s">
        <v>36</v>
      </c>
      <c r="C634" s="1" t="s">
        <v>5554</v>
      </c>
      <c r="D634" s="1" t="s">
        <v>658</v>
      </c>
      <c r="E634" s="1" t="s">
        <v>3030</v>
      </c>
      <c r="F634" s="1" t="s">
        <v>1608</v>
      </c>
      <c r="G634" s="6" t="s">
        <v>11227</v>
      </c>
      <c r="H634" s="13" t="s">
        <v>30</v>
      </c>
      <c r="I634" s="1" t="s">
        <v>36</v>
      </c>
      <c r="J634" s="1" t="s">
        <v>290</v>
      </c>
      <c r="K634" s="15">
        <v>45820</v>
      </c>
      <c r="L634" s="13" t="s">
        <v>804</v>
      </c>
      <c r="M634" s="26">
        <v>33.799999999999997</v>
      </c>
      <c r="N634" s="13">
        <v>1</v>
      </c>
      <c r="O634" s="26">
        <v>41.79</v>
      </c>
      <c r="P634" s="26">
        <v>15.8</v>
      </c>
      <c r="Q634" s="26">
        <v>2.78</v>
      </c>
      <c r="R634" s="26">
        <v>10.56</v>
      </c>
      <c r="S634" s="26">
        <v>7.99</v>
      </c>
      <c r="T634" s="26">
        <v>0</v>
      </c>
      <c r="U634" s="26">
        <v>4.66</v>
      </c>
      <c r="V634" s="17">
        <v>0.13789999999999999</v>
      </c>
      <c r="W634" s="1" t="s">
        <v>34</v>
      </c>
      <c r="X634" s="3"/>
      <c r="Y634" s="3"/>
      <c r="Z634" s="5" t="s">
        <v>7980</v>
      </c>
      <c r="AA634" s="5" t="str">
        <f>VLOOKUP(J634, sku!B:C, 2, FALSE)</f>
        <v>Par De Trava Do Quebra Vento Preto (23Cm)</v>
      </c>
      <c r="AB634" s="3" t="str">
        <f>VLOOKUP(J634, sku!B:BM, 64, FALSE)</f>
        <v>Revenda</v>
      </c>
      <c r="AC634" s="3" t="str">
        <f>LEFT(pedidos[[#This Row],[SKU]],3)</f>
        <v>Q-9</v>
      </c>
      <c r="AD634" s="36" t="str" cm="1">
        <f t="array" aca="1" ref="AD634" ca="1">IFERROR(
  INDEX(
    montadora[Montadora],
    MATCH(TRUE,LEFT(J1152,NÚCARACT(montadora[SKU Parcial]))=montadora[SKU Parcial],0)
  ),
  ""
)</f>
        <v/>
      </c>
    </row>
    <row r="635" spans="1:30" customFormat="1" x14ac:dyDescent="0.25">
      <c r="A635" s="1" t="s">
        <v>5555</v>
      </c>
      <c r="B635" s="1" t="s">
        <v>5556</v>
      </c>
      <c r="C635" s="1" t="s">
        <v>706</v>
      </c>
      <c r="D635" s="1" t="s">
        <v>1042</v>
      </c>
      <c r="E635" s="1" t="s">
        <v>3030</v>
      </c>
      <c r="F635" s="1" t="s">
        <v>1608</v>
      </c>
      <c r="G635" s="6" t="s">
        <v>11227</v>
      </c>
      <c r="H635" s="13" t="s">
        <v>30</v>
      </c>
      <c r="I635" s="1" t="s">
        <v>36</v>
      </c>
      <c r="J635" s="1" t="s">
        <v>290</v>
      </c>
      <c r="K635" s="15">
        <v>45820</v>
      </c>
      <c r="L635" s="13" t="s">
        <v>804</v>
      </c>
      <c r="M635" s="26">
        <v>33.799999999999997</v>
      </c>
      <c r="N635" s="13">
        <v>1</v>
      </c>
      <c r="O635" s="26">
        <v>33.799999999999997</v>
      </c>
      <c r="P635" s="26">
        <v>15.8</v>
      </c>
      <c r="Q635" s="26">
        <v>2.78</v>
      </c>
      <c r="R635" s="26">
        <v>10.56</v>
      </c>
      <c r="S635" s="26">
        <v>0</v>
      </c>
      <c r="T635" s="26">
        <v>0</v>
      </c>
      <c r="U635" s="26">
        <v>4.66</v>
      </c>
      <c r="V635" s="17">
        <v>0.13789999999999999</v>
      </c>
      <c r="W635" s="1" t="s">
        <v>34</v>
      </c>
      <c r="X635" s="3"/>
      <c r="Y635" s="3"/>
      <c r="Z635" s="5" t="s">
        <v>7980</v>
      </c>
      <c r="AA635" s="5" t="str">
        <f>VLOOKUP(J635, sku!B:C, 2, FALSE)</f>
        <v>Par De Trava Do Quebra Vento Preto (23Cm)</v>
      </c>
      <c r="AB635" s="3" t="str">
        <f>VLOOKUP(J635, sku!B:BM, 64, FALSE)</f>
        <v>Revenda</v>
      </c>
      <c r="AC635" s="3" t="str">
        <f>LEFT(pedidos[[#This Row],[SKU]],3)</f>
        <v>Q-9</v>
      </c>
      <c r="AD635" s="36" t="str" cm="1">
        <f t="array" aca="1" ref="AD635" ca="1">IFERROR(
  INDEX(
    montadora[Montadora],
    MATCH(TRUE,LEFT(J1153,NÚCARACT(montadora[SKU Parcial]))=montadora[SKU Parcial],0)
  ),
  ""
)</f>
        <v/>
      </c>
    </row>
    <row r="636" spans="1:30" customFormat="1" x14ac:dyDescent="0.25">
      <c r="A636" s="1" t="s">
        <v>5557</v>
      </c>
      <c r="B636" s="1" t="s">
        <v>5558</v>
      </c>
      <c r="C636" s="1" t="s">
        <v>972</v>
      </c>
      <c r="D636" s="1" t="s">
        <v>188</v>
      </c>
      <c r="E636" s="1" t="s">
        <v>3030</v>
      </c>
      <c r="F636" s="1" t="s">
        <v>1608</v>
      </c>
      <c r="G636" s="6" t="s">
        <v>11227</v>
      </c>
      <c r="H636" s="13" t="s">
        <v>30</v>
      </c>
      <c r="I636" s="1" t="s">
        <v>36</v>
      </c>
      <c r="J636" s="1" t="s">
        <v>290</v>
      </c>
      <c r="K636" s="15">
        <v>45821</v>
      </c>
      <c r="L636" s="13" t="s">
        <v>804</v>
      </c>
      <c r="M636" s="26">
        <v>33.799999999999997</v>
      </c>
      <c r="N636" s="13">
        <v>1</v>
      </c>
      <c r="O636" s="26">
        <v>42.79</v>
      </c>
      <c r="P636" s="26">
        <v>15.8</v>
      </c>
      <c r="Q636" s="26">
        <v>2.78</v>
      </c>
      <c r="R636" s="26">
        <v>10.56</v>
      </c>
      <c r="S636" s="26">
        <v>8.99</v>
      </c>
      <c r="T636" s="26">
        <v>0</v>
      </c>
      <c r="U636" s="26">
        <v>4.66</v>
      </c>
      <c r="V636" s="17">
        <v>0.13789999999999999</v>
      </c>
      <c r="W636" s="1" t="s">
        <v>34</v>
      </c>
      <c r="X636" s="3"/>
      <c r="Y636" s="3"/>
      <c r="Z636" s="5" t="s">
        <v>7980</v>
      </c>
      <c r="AA636" s="5" t="str">
        <f>VLOOKUP(J636, sku!B:C, 2, FALSE)</f>
        <v>Par De Trava Do Quebra Vento Preto (23Cm)</v>
      </c>
      <c r="AB636" s="3" t="str">
        <f>VLOOKUP(J636, sku!B:BM, 64, FALSE)</f>
        <v>Revenda</v>
      </c>
      <c r="AC636" s="3" t="str">
        <f>LEFT(pedidos[[#This Row],[SKU]],3)</f>
        <v>Q-9</v>
      </c>
      <c r="AD636" s="36" t="str" cm="1">
        <f t="array" aca="1" ref="AD636" ca="1">IFERROR(
  INDEX(
    montadora[Montadora],
    MATCH(TRUE,LEFT(J1154,NÚCARACT(montadora[SKU Parcial]))=montadora[SKU Parcial],0)
  ),
  ""
)</f>
        <v/>
      </c>
    </row>
    <row r="637" spans="1:30" customFormat="1" x14ac:dyDescent="0.25">
      <c r="A637" s="1" t="s">
        <v>5559</v>
      </c>
      <c r="B637" s="1" t="s">
        <v>36</v>
      </c>
      <c r="C637" s="1" t="s">
        <v>1860</v>
      </c>
      <c r="D637" s="1" t="s">
        <v>138</v>
      </c>
      <c r="E637" s="1" t="s">
        <v>3030</v>
      </c>
      <c r="F637" s="1" t="s">
        <v>1608</v>
      </c>
      <c r="G637" s="6" t="s">
        <v>11227</v>
      </c>
      <c r="H637" s="13" t="s">
        <v>30</v>
      </c>
      <c r="I637" s="1" t="s">
        <v>36</v>
      </c>
      <c r="J637" s="1" t="s">
        <v>290</v>
      </c>
      <c r="K637" s="15">
        <v>45821</v>
      </c>
      <c r="L637" s="13" t="s">
        <v>804</v>
      </c>
      <c r="M637" s="26">
        <v>33.799999999999997</v>
      </c>
      <c r="N637" s="13">
        <v>1</v>
      </c>
      <c r="O637" s="26">
        <v>33.799999999999997</v>
      </c>
      <c r="P637" s="26">
        <v>15.8</v>
      </c>
      <c r="Q637" s="26">
        <v>2.78</v>
      </c>
      <c r="R637" s="26">
        <v>10.56</v>
      </c>
      <c r="S637" s="26">
        <v>0</v>
      </c>
      <c r="T637" s="26">
        <v>0</v>
      </c>
      <c r="U637" s="26">
        <v>4.66</v>
      </c>
      <c r="V637" s="17">
        <v>0.13789999999999999</v>
      </c>
      <c r="W637" s="1" t="s">
        <v>34</v>
      </c>
      <c r="X637" s="3"/>
      <c r="Y637" s="3"/>
      <c r="Z637" s="5" t="s">
        <v>7980</v>
      </c>
      <c r="AA637" s="5" t="str">
        <f>VLOOKUP(J637, sku!B:C, 2, FALSE)</f>
        <v>Par De Trava Do Quebra Vento Preto (23Cm)</v>
      </c>
      <c r="AB637" s="3" t="str">
        <f>VLOOKUP(J637, sku!B:BM, 64, FALSE)</f>
        <v>Revenda</v>
      </c>
      <c r="AC637" s="3" t="str">
        <f>LEFT(pedidos[[#This Row],[SKU]],3)</f>
        <v>Q-9</v>
      </c>
      <c r="AD637" s="36" t="str" cm="1">
        <f t="array" aca="1" ref="AD637" ca="1">IFERROR(
  INDEX(
    montadora[Montadora],
    MATCH(TRUE,LEFT(J1155,NÚCARACT(montadora[SKU Parcial]))=montadora[SKU Parcial],0)
  ),
  ""
)</f>
        <v/>
      </c>
    </row>
    <row r="638" spans="1:30" customFormat="1" x14ac:dyDescent="0.25">
      <c r="A638" s="1" t="s">
        <v>5560</v>
      </c>
      <c r="B638" s="1" t="s">
        <v>5561</v>
      </c>
      <c r="C638" s="1" t="s">
        <v>579</v>
      </c>
      <c r="D638" s="1" t="s">
        <v>27</v>
      </c>
      <c r="E638" s="1" t="s">
        <v>3030</v>
      </c>
      <c r="F638" s="1" t="s">
        <v>1608</v>
      </c>
      <c r="G638" s="6" t="s">
        <v>11227</v>
      </c>
      <c r="H638" s="13" t="s">
        <v>30</v>
      </c>
      <c r="I638" s="1" t="s">
        <v>36</v>
      </c>
      <c r="J638" s="1" t="s">
        <v>290</v>
      </c>
      <c r="K638" s="15">
        <v>45822</v>
      </c>
      <c r="L638" s="13" t="s">
        <v>804</v>
      </c>
      <c r="M638" s="26">
        <v>33.799999999999997</v>
      </c>
      <c r="N638" s="13">
        <v>1</v>
      </c>
      <c r="O638" s="26">
        <v>33.799999999999997</v>
      </c>
      <c r="P638" s="26">
        <v>15.8</v>
      </c>
      <c r="Q638" s="26">
        <v>2.78</v>
      </c>
      <c r="R638" s="26">
        <v>10.56</v>
      </c>
      <c r="S638" s="26">
        <v>0</v>
      </c>
      <c r="T638" s="26">
        <v>0</v>
      </c>
      <c r="U638" s="26">
        <v>4.66</v>
      </c>
      <c r="V638" s="17">
        <v>0.13789999999999999</v>
      </c>
      <c r="W638" s="1" t="s">
        <v>34</v>
      </c>
      <c r="X638" s="3"/>
      <c r="Y638" s="3"/>
      <c r="Z638" s="5" t="s">
        <v>7980</v>
      </c>
      <c r="AA638" s="5" t="str">
        <f>VLOOKUP(J638, sku!B:C, 2, FALSE)</f>
        <v>Par De Trava Do Quebra Vento Preto (23Cm)</v>
      </c>
      <c r="AB638" s="3" t="str">
        <f>VLOOKUP(J638, sku!B:BM, 64, FALSE)</f>
        <v>Revenda</v>
      </c>
      <c r="AC638" s="3" t="str">
        <f>LEFT(pedidos[[#This Row],[SKU]],3)</f>
        <v>Q-9</v>
      </c>
      <c r="AD638" s="36" t="str" cm="1">
        <f t="array" aca="1" ref="AD638" ca="1">IFERROR(
  INDEX(
    montadora[Montadora],
    MATCH(TRUE,LEFT(J1156,NÚCARACT(montadora[SKU Parcial]))=montadora[SKU Parcial],0)
  ),
  ""
)</f>
        <v/>
      </c>
    </row>
    <row r="639" spans="1:30" customFormat="1" x14ac:dyDescent="0.25">
      <c r="A639" s="1" t="s">
        <v>5562</v>
      </c>
      <c r="B639" s="1" t="s">
        <v>5563</v>
      </c>
      <c r="C639" s="1" t="s">
        <v>783</v>
      </c>
      <c r="D639" s="1" t="s">
        <v>27</v>
      </c>
      <c r="E639" s="1" t="s">
        <v>3030</v>
      </c>
      <c r="F639" s="1" t="s">
        <v>1608</v>
      </c>
      <c r="G639" s="6" t="s">
        <v>11227</v>
      </c>
      <c r="H639" s="13" t="s">
        <v>30</v>
      </c>
      <c r="I639" s="1" t="s">
        <v>36</v>
      </c>
      <c r="J639" s="1" t="s">
        <v>290</v>
      </c>
      <c r="K639" s="15">
        <v>45822</v>
      </c>
      <c r="L639" s="13" t="s">
        <v>804</v>
      </c>
      <c r="M639" s="26">
        <v>33.799999999999997</v>
      </c>
      <c r="N639" s="13">
        <v>1</v>
      </c>
      <c r="O639" s="26">
        <v>33.799999999999997</v>
      </c>
      <c r="P639" s="26">
        <v>15.8</v>
      </c>
      <c r="Q639" s="26">
        <v>2.78</v>
      </c>
      <c r="R639" s="26">
        <v>10.56</v>
      </c>
      <c r="S639" s="26">
        <v>0</v>
      </c>
      <c r="T639" s="26">
        <v>0</v>
      </c>
      <c r="U639" s="26">
        <v>4.66</v>
      </c>
      <c r="V639" s="17">
        <v>0.13789999999999999</v>
      </c>
      <c r="W639" s="1" t="s">
        <v>34</v>
      </c>
      <c r="X639" s="3"/>
      <c r="Y639" s="3"/>
      <c r="Z639" s="5" t="s">
        <v>7980</v>
      </c>
      <c r="AA639" s="5" t="str">
        <f>VLOOKUP(J639, sku!B:C, 2, FALSE)</f>
        <v>Par De Trava Do Quebra Vento Preto (23Cm)</v>
      </c>
      <c r="AB639" s="3" t="str">
        <f>VLOOKUP(J639, sku!B:BM, 64, FALSE)</f>
        <v>Revenda</v>
      </c>
      <c r="AC639" s="3" t="str">
        <f>LEFT(pedidos[[#This Row],[SKU]],3)</f>
        <v>Q-9</v>
      </c>
      <c r="AD639" s="36" t="str" cm="1">
        <f t="array" aca="1" ref="AD639" ca="1">IFERROR(
  INDEX(
    montadora[Montadora],
    MATCH(TRUE,LEFT(J1157,NÚCARACT(montadora[SKU Parcial]))=montadora[SKU Parcial],0)
  ),
  ""
)</f>
        <v/>
      </c>
    </row>
    <row r="640" spans="1:30" customFormat="1" x14ac:dyDescent="0.25">
      <c r="A640" s="1" t="s">
        <v>5564</v>
      </c>
      <c r="B640" s="1" t="s">
        <v>5565</v>
      </c>
      <c r="C640" s="1" t="s">
        <v>5566</v>
      </c>
      <c r="D640" s="1" t="s">
        <v>27</v>
      </c>
      <c r="E640" s="1" t="s">
        <v>3030</v>
      </c>
      <c r="F640" s="1" t="s">
        <v>1608</v>
      </c>
      <c r="G640" s="6" t="s">
        <v>11227</v>
      </c>
      <c r="H640" s="13" t="s">
        <v>30</v>
      </c>
      <c r="I640" s="1" t="s">
        <v>36</v>
      </c>
      <c r="J640" s="1" t="s">
        <v>290</v>
      </c>
      <c r="K640" s="15">
        <v>45822</v>
      </c>
      <c r="L640" s="13" t="s">
        <v>804</v>
      </c>
      <c r="M640" s="26">
        <v>33.799999999999997</v>
      </c>
      <c r="N640" s="13">
        <v>1</v>
      </c>
      <c r="O640" s="26">
        <v>33.799999999999997</v>
      </c>
      <c r="P640" s="26">
        <v>15.8</v>
      </c>
      <c r="Q640" s="26">
        <v>2.78</v>
      </c>
      <c r="R640" s="26">
        <v>10.56</v>
      </c>
      <c r="S640" s="26">
        <v>0</v>
      </c>
      <c r="T640" s="26">
        <v>0</v>
      </c>
      <c r="U640" s="26">
        <v>4.66</v>
      </c>
      <c r="V640" s="17">
        <v>0.13789999999999999</v>
      </c>
      <c r="W640" s="1" t="s">
        <v>34</v>
      </c>
      <c r="X640" s="3"/>
      <c r="Y640" s="3"/>
      <c r="Z640" s="5" t="s">
        <v>7980</v>
      </c>
      <c r="AA640" s="5" t="str">
        <f>VLOOKUP(J640, sku!B:C, 2, FALSE)</f>
        <v>Par De Trava Do Quebra Vento Preto (23Cm)</v>
      </c>
      <c r="AB640" s="3" t="str">
        <f>VLOOKUP(J640, sku!B:BM, 64, FALSE)</f>
        <v>Revenda</v>
      </c>
      <c r="AC640" s="3" t="str">
        <f>LEFT(pedidos[[#This Row],[SKU]],3)</f>
        <v>Q-9</v>
      </c>
      <c r="AD640" s="36" t="str" cm="1">
        <f t="array" aca="1" ref="AD640" ca="1">IFERROR(
  INDEX(
    montadora[Montadora],
    MATCH(TRUE,LEFT(J1158,NÚCARACT(montadora[SKU Parcial]))=montadora[SKU Parcial],0)
  ),
  ""
)</f>
        <v/>
      </c>
    </row>
    <row r="641" spans="1:30" customFormat="1" x14ac:dyDescent="0.25">
      <c r="A641" s="1" t="s">
        <v>5567</v>
      </c>
      <c r="B641" s="1" t="s">
        <v>5568</v>
      </c>
      <c r="C641" s="1" t="s">
        <v>65</v>
      </c>
      <c r="D641" s="1" t="s">
        <v>420</v>
      </c>
      <c r="E641" s="1" t="s">
        <v>3030</v>
      </c>
      <c r="F641" s="1" t="s">
        <v>1608</v>
      </c>
      <c r="G641" s="6" t="s">
        <v>11227</v>
      </c>
      <c r="H641" s="13" t="s">
        <v>30</v>
      </c>
      <c r="I641" s="1" t="s">
        <v>36</v>
      </c>
      <c r="J641" s="1" t="s">
        <v>290</v>
      </c>
      <c r="K641" s="15">
        <v>45823</v>
      </c>
      <c r="L641" s="13" t="s">
        <v>804</v>
      </c>
      <c r="M641" s="26">
        <v>33.799999999999997</v>
      </c>
      <c r="N641" s="13">
        <v>1</v>
      </c>
      <c r="O641" s="26">
        <v>33.799999999999997</v>
      </c>
      <c r="P641" s="26">
        <v>15.8</v>
      </c>
      <c r="Q641" s="26">
        <v>2.78</v>
      </c>
      <c r="R641" s="26">
        <v>10.56</v>
      </c>
      <c r="S641" s="26">
        <v>0</v>
      </c>
      <c r="T641" s="26">
        <v>0</v>
      </c>
      <c r="U641" s="26">
        <v>4.66</v>
      </c>
      <c r="V641" s="17">
        <v>0.13789999999999999</v>
      </c>
      <c r="W641" s="1" t="s">
        <v>89</v>
      </c>
      <c r="X641" s="3"/>
      <c r="Y641" s="3"/>
      <c r="Z641" s="5" t="s">
        <v>7980</v>
      </c>
      <c r="AA641" s="5" t="str">
        <f>VLOOKUP(J641, sku!B:C, 2, FALSE)</f>
        <v>Par De Trava Do Quebra Vento Preto (23Cm)</v>
      </c>
      <c r="AB641" s="3" t="str">
        <f>VLOOKUP(J641, sku!B:BM, 64, FALSE)</f>
        <v>Revenda</v>
      </c>
      <c r="AC641" s="3" t="str">
        <f>LEFT(pedidos[[#This Row],[SKU]],3)</f>
        <v>Q-9</v>
      </c>
      <c r="AD641" s="36" t="str" cm="1">
        <f t="array" aca="1" ref="AD641" ca="1">IFERROR(
  INDEX(
    montadora[Montadora],
    MATCH(TRUE,LEFT(#REF!,NÚCARACT(montadora[SKU Parcial]))=montadora[SKU Parcial],0)
  ),
  ""
)</f>
        <v/>
      </c>
    </row>
    <row r="642" spans="1:30" customFormat="1" x14ac:dyDescent="0.25">
      <c r="A642" s="1" t="s">
        <v>5569</v>
      </c>
      <c r="B642" s="1" t="s">
        <v>5570</v>
      </c>
      <c r="C642" s="1" t="s">
        <v>5571</v>
      </c>
      <c r="D642" s="1" t="s">
        <v>45</v>
      </c>
      <c r="E642" s="1" t="s">
        <v>3030</v>
      </c>
      <c r="F642" s="1" t="s">
        <v>1608</v>
      </c>
      <c r="G642" s="6" t="s">
        <v>11227</v>
      </c>
      <c r="H642" s="13" t="s">
        <v>30</v>
      </c>
      <c r="I642" s="1" t="s">
        <v>36</v>
      </c>
      <c r="J642" s="1" t="s">
        <v>290</v>
      </c>
      <c r="K642" s="15">
        <v>45823</v>
      </c>
      <c r="L642" s="13" t="s">
        <v>804</v>
      </c>
      <c r="M642" s="26">
        <v>33.799999999999997</v>
      </c>
      <c r="N642" s="13">
        <v>1</v>
      </c>
      <c r="O642" s="26">
        <v>33.799999999999997</v>
      </c>
      <c r="P642" s="26">
        <v>15.8</v>
      </c>
      <c r="Q642" s="26">
        <v>2.78</v>
      </c>
      <c r="R642" s="26">
        <v>10.56</v>
      </c>
      <c r="S642" s="26">
        <v>0</v>
      </c>
      <c r="T642" s="26">
        <v>0</v>
      </c>
      <c r="U642" s="26">
        <v>4.66</v>
      </c>
      <c r="V642" s="17">
        <v>0.13789999999999999</v>
      </c>
      <c r="W642" s="1" t="s">
        <v>34</v>
      </c>
      <c r="X642" s="3"/>
      <c r="Y642" s="3"/>
      <c r="Z642" s="5" t="s">
        <v>7980</v>
      </c>
      <c r="AA642" s="5" t="str">
        <f>VLOOKUP(J642, sku!B:C, 2, FALSE)</f>
        <v>Par De Trava Do Quebra Vento Preto (23Cm)</v>
      </c>
      <c r="AB642" s="3" t="str">
        <f>VLOOKUP(J642, sku!B:BM, 64, FALSE)</f>
        <v>Revenda</v>
      </c>
      <c r="AC642" s="3" t="str">
        <f>LEFT(pedidos[[#This Row],[SKU]],3)</f>
        <v>Q-9</v>
      </c>
      <c r="AD642" s="36" t="str" cm="1">
        <f t="array" aca="1" ref="AD642" ca="1">IFERROR(
  INDEX(
    montadora[Montadora],
    MATCH(TRUE,LEFT(J1159,NÚCARACT(montadora[SKU Parcial]))=montadora[SKU Parcial],0)
  ),
  ""
)</f>
        <v/>
      </c>
    </row>
    <row r="643" spans="1:30" customFormat="1" x14ac:dyDescent="0.25">
      <c r="A643" s="1" t="s">
        <v>5572</v>
      </c>
      <c r="B643" s="1" t="s">
        <v>5573</v>
      </c>
      <c r="C643" s="1" t="s">
        <v>5574</v>
      </c>
      <c r="D643" s="1" t="s">
        <v>27</v>
      </c>
      <c r="E643" s="1" t="s">
        <v>3030</v>
      </c>
      <c r="F643" s="1" t="s">
        <v>1608</v>
      </c>
      <c r="G643" s="6" t="s">
        <v>11227</v>
      </c>
      <c r="H643" s="13" t="s">
        <v>30</v>
      </c>
      <c r="I643" s="1" t="s">
        <v>36</v>
      </c>
      <c r="J643" s="1" t="s">
        <v>290</v>
      </c>
      <c r="K643" s="15">
        <v>45823</v>
      </c>
      <c r="L643" s="13" t="s">
        <v>804</v>
      </c>
      <c r="M643" s="26">
        <v>33.799999999999997</v>
      </c>
      <c r="N643" s="13">
        <v>1</v>
      </c>
      <c r="O643" s="26">
        <v>33.799999999999997</v>
      </c>
      <c r="P643" s="26">
        <v>15.8</v>
      </c>
      <c r="Q643" s="26">
        <v>2.78</v>
      </c>
      <c r="R643" s="26">
        <v>10.56</v>
      </c>
      <c r="S643" s="26">
        <v>0</v>
      </c>
      <c r="T643" s="26">
        <v>0</v>
      </c>
      <c r="U643" s="26">
        <v>4.66</v>
      </c>
      <c r="V643" s="17">
        <v>0.13789999999999999</v>
      </c>
      <c r="W643" s="1" t="s">
        <v>34</v>
      </c>
      <c r="X643" s="3"/>
      <c r="Y643" s="3"/>
      <c r="Z643" s="5" t="s">
        <v>7980</v>
      </c>
      <c r="AA643" s="5" t="str">
        <f>VLOOKUP(J643, sku!B:C, 2, FALSE)</f>
        <v>Par De Trava Do Quebra Vento Preto (23Cm)</v>
      </c>
      <c r="AB643" s="3" t="str">
        <f>VLOOKUP(J643, sku!B:BM, 64, FALSE)</f>
        <v>Revenda</v>
      </c>
      <c r="AC643" s="3" t="str">
        <f>LEFT(pedidos[[#This Row],[SKU]],3)</f>
        <v>Q-9</v>
      </c>
      <c r="AD643" s="36" t="str" cm="1">
        <f t="array" aca="1" ref="AD643" ca="1">IFERROR(
  INDEX(
    montadora[Montadora],
    MATCH(TRUE,LEFT(J1160,NÚCARACT(montadora[SKU Parcial]))=montadora[SKU Parcial],0)
  ),
  ""
)</f>
        <v/>
      </c>
    </row>
    <row r="644" spans="1:30" customFormat="1" x14ac:dyDescent="0.25">
      <c r="A644" s="1" t="s">
        <v>5575</v>
      </c>
      <c r="B644" s="1" t="s">
        <v>36</v>
      </c>
      <c r="C644" s="1" t="s">
        <v>783</v>
      </c>
      <c r="D644" s="1" t="s">
        <v>45</v>
      </c>
      <c r="E644" s="1" t="s">
        <v>3030</v>
      </c>
      <c r="F644" s="1" t="s">
        <v>1608</v>
      </c>
      <c r="G644" s="6" t="s">
        <v>11227</v>
      </c>
      <c r="H644" s="13" t="s">
        <v>30</v>
      </c>
      <c r="I644" s="1" t="s">
        <v>36</v>
      </c>
      <c r="J644" s="1" t="s">
        <v>290</v>
      </c>
      <c r="K644" s="15">
        <v>45823</v>
      </c>
      <c r="L644" s="13" t="s">
        <v>804</v>
      </c>
      <c r="M644" s="26">
        <v>33.799999999999997</v>
      </c>
      <c r="N644" s="13">
        <v>1</v>
      </c>
      <c r="O644" s="26">
        <v>33.799999999999997</v>
      </c>
      <c r="P644" s="26">
        <v>15.8</v>
      </c>
      <c r="Q644" s="26">
        <v>2.78</v>
      </c>
      <c r="R644" s="26">
        <v>10.56</v>
      </c>
      <c r="S644" s="26">
        <v>0</v>
      </c>
      <c r="T644" s="26">
        <v>0</v>
      </c>
      <c r="U644" s="26">
        <v>4.66</v>
      </c>
      <c r="V644" s="17">
        <v>0.13789999999999999</v>
      </c>
      <c r="W644" s="1" t="s">
        <v>34</v>
      </c>
      <c r="X644" s="3"/>
      <c r="Y644" s="3"/>
      <c r="Z644" s="5" t="s">
        <v>7980</v>
      </c>
      <c r="AA644" s="5" t="str">
        <f>VLOOKUP(J644, sku!B:C, 2, FALSE)</f>
        <v>Par De Trava Do Quebra Vento Preto (23Cm)</v>
      </c>
      <c r="AB644" s="3" t="str">
        <f>VLOOKUP(J644, sku!B:BM, 64, FALSE)</f>
        <v>Revenda</v>
      </c>
      <c r="AC644" s="3" t="str">
        <f>LEFT(pedidos[[#This Row],[SKU]],3)</f>
        <v>Q-9</v>
      </c>
      <c r="AD644" s="36" t="str" cm="1">
        <f t="array" aca="1" ref="AD644" ca="1">IFERROR(
  INDEX(
    montadora[Montadora],
    MATCH(TRUE,LEFT(J1161,NÚCARACT(montadora[SKU Parcial]))=montadora[SKU Parcial],0)
  ),
  ""
)</f>
        <v/>
      </c>
    </row>
    <row r="645" spans="1:30" customFormat="1" x14ac:dyDescent="0.25">
      <c r="A645" s="1" t="s">
        <v>5576</v>
      </c>
      <c r="B645" s="1" t="s">
        <v>5577</v>
      </c>
      <c r="C645" s="1" t="s">
        <v>5578</v>
      </c>
      <c r="D645" s="1" t="s">
        <v>27</v>
      </c>
      <c r="E645" s="1" t="s">
        <v>3030</v>
      </c>
      <c r="F645" s="1" t="s">
        <v>1608</v>
      </c>
      <c r="G645" s="6" t="s">
        <v>11227</v>
      </c>
      <c r="H645" s="13" t="s">
        <v>30</v>
      </c>
      <c r="I645" s="1" t="s">
        <v>36</v>
      </c>
      <c r="J645" s="1" t="s">
        <v>290</v>
      </c>
      <c r="K645" s="15">
        <v>45823</v>
      </c>
      <c r="L645" s="13" t="s">
        <v>804</v>
      </c>
      <c r="M645" s="26">
        <v>33.799999999999997</v>
      </c>
      <c r="N645" s="13">
        <v>1</v>
      </c>
      <c r="O645" s="26">
        <v>33.799999999999997</v>
      </c>
      <c r="P645" s="26">
        <v>15.8</v>
      </c>
      <c r="Q645" s="26">
        <v>2.78</v>
      </c>
      <c r="R645" s="26">
        <v>10.56</v>
      </c>
      <c r="S645" s="26">
        <v>0</v>
      </c>
      <c r="T645" s="26">
        <v>0</v>
      </c>
      <c r="U645" s="26">
        <v>4.66</v>
      </c>
      <c r="V645" s="17">
        <v>0.13789999999999999</v>
      </c>
      <c r="W645" s="1" t="s">
        <v>34</v>
      </c>
      <c r="X645" s="3"/>
      <c r="Y645" s="3"/>
      <c r="Z645" s="5" t="s">
        <v>7980</v>
      </c>
      <c r="AA645" s="5" t="str">
        <f>VLOOKUP(J645, sku!B:C, 2, FALSE)</f>
        <v>Par De Trava Do Quebra Vento Preto (23Cm)</v>
      </c>
      <c r="AB645" s="3" t="str">
        <f>VLOOKUP(J645, sku!B:BM, 64, FALSE)</f>
        <v>Revenda</v>
      </c>
      <c r="AC645" s="3" t="str">
        <f>LEFT(pedidos[[#This Row],[SKU]],3)</f>
        <v>Q-9</v>
      </c>
      <c r="AD645" s="36" t="str" cm="1">
        <f t="array" aca="1" ref="AD645" ca="1">IFERROR(
  INDEX(
    montadora[Montadora],
    MATCH(TRUE,LEFT(J1162,NÚCARACT(montadora[SKU Parcial]))=montadora[SKU Parcial],0)
  ),
  ""
)</f>
        <v/>
      </c>
    </row>
    <row r="646" spans="1:30" customFormat="1" x14ac:dyDescent="0.25">
      <c r="A646" s="1" t="s">
        <v>5579</v>
      </c>
      <c r="B646" s="1" t="s">
        <v>36</v>
      </c>
      <c r="C646" s="1" t="s">
        <v>5580</v>
      </c>
      <c r="D646" s="1" t="s">
        <v>27</v>
      </c>
      <c r="E646" s="1" t="s">
        <v>3030</v>
      </c>
      <c r="F646" s="1" t="s">
        <v>1608</v>
      </c>
      <c r="G646" s="6" t="s">
        <v>11227</v>
      </c>
      <c r="H646" s="13" t="s">
        <v>30</v>
      </c>
      <c r="I646" s="1" t="s">
        <v>36</v>
      </c>
      <c r="J646" s="1" t="s">
        <v>290</v>
      </c>
      <c r="K646" s="15">
        <v>45824</v>
      </c>
      <c r="L646" s="13" t="s">
        <v>804</v>
      </c>
      <c r="M646" s="26">
        <v>33.799999999999997</v>
      </c>
      <c r="N646" s="13">
        <v>1</v>
      </c>
      <c r="O646" s="26">
        <v>40.79</v>
      </c>
      <c r="P646" s="26">
        <v>15.8</v>
      </c>
      <c r="Q646" s="26">
        <v>2.78</v>
      </c>
      <c r="R646" s="26">
        <v>10.56</v>
      </c>
      <c r="S646" s="26">
        <v>6.99</v>
      </c>
      <c r="T646" s="26">
        <v>0</v>
      </c>
      <c r="U646" s="26">
        <v>4.66</v>
      </c>
      <c r="V646" s="17">
        <v>0.13789999999999999</v>
      </c>
      <c r="W646" s="1" t="s">
        <v>34</v>
      </c>
      <c r="X646" s="3"/>
      <c r="Y646" s="3"/>
      <c r="Z646" s="5" t="s">
        <v>7980</v>
      </c>
      <c r="AA646" s="5" t="str">
        <f>VLOOKUP(J646, sku!B:C, 2, FALSE)</f>
        <v>Par De Trava Do Quebra Vento Preto (23Cm)</v>
      </c>
      <c r="AB646" s="3" t="str">
        <f>VLOOKUP(J646, sku!B:BM, 64, FALSE)</f>
        <v>Revenda</v>
      </c>
      <c r="AC646" s="3" t="str">
        <f>LEFT(pedidos[[#This Row],[SKU]],3)</f>
        <v>Q-9</v>
      </c>
      <c r="AD646" s="36" t="str" cm="1">
        <f t="array" aca="1" ref="AD646" ca="1">IFERROR(
  INDEX(
    montadora[Montadora],
    MATCH(TRUE,LEFT(J1163,NÚCARACT(montadora[SKU Parcial]))=montadora[SKU Parcial],0)
  ),
  ""
)</f>
        <v/>
      </c>
    </row>
    <row r="647" spans="1:30" customFormat="1" x14ac:dyDescent="0.25">
      <c r="A647" s="1" t="s">
        <v>5581</v>
      </c>
      <c r="B647" s="1" t="s">
        <v>36</v>
      </c>
      <c r="C647" s="1" t="s">
        <v>5582</v>
      </c>
      <c r="D647" s="1" t="s">
        <v>27</v>
      </c>
      <c r="E647" s="1" t="s">
        <v>3030</v>
      </c>
      <c r="F647" s="1" t="s">
        <v>1608</v>
      </c>
      <c r="G647" s="6" t="s">
        <v>11227</v>
      </c>
      <c r="H647" s="13" t="s">
        <v>30</v>
      </c>
      <c r="I647" s="1" t="s">
        <v>36</v>
      </c>
      <c r="J647" s="1" t="s">
        <v>290</v>
      </c>
      <c r="K647" s="15">
        <v>45825</v>
      </c>
      <c r="L647" s="13" t="s">
        <v>33</v>
      </c>
      <c r="M647" s="26">
        <v>33.799999999999997</v>
      </c>
      <c r="N647" s="13">
        <v>1</v>
      </c>
      <c r="O647" s="26">
        <v>49.79</v>
      </c>
      <c r="P647" s="26">
        <v>15.8</v>
      </c>
      <c r="Q647" s="27">
        <v>0</v>
      </c>
      <c r="R647" s="26">
        <v>10.56</v>
      </c>
      <c r="S647" s="26">
        <v>15.99</v>
      </c>
      <c r="T647" s="26">
        <v>0</v>
      </c>
      <c r="U647" s="26">
        <v>4.66</v>
      </c>
      <c r="V647" s="17">
        <v>0.13789999999999999</v>
      </c>
      <c r="W647" s="1" t="s">
        <v>34</v>
      </c>
      <c r="X647" s="3"/>
      <c r="Y647" s="3"/>
      <c r="Z647" s="5" t="s">
        <v>7980</v>
      </c>
      <c r="AA647" s="5" t="str">
        <f>VLOOKUP(J647, sku!B:C, 2, FALSE)</f>
        <v>Par De Trava Do Quebra Vento Preto (23Cm)</v>
      </c>
      <c r="AB647" s="3" t="str">
        <f>VLOOKUP(J647, sku!B:BM, 64, FALSE)</f>
        <v>Revenda</v>
      </c>
      <c r="AC647" s="3" t="str">
        <f>LEFT(pedidos[[#This Row],[SKU]],3)</f>
        <v>Q-9</v>
      </c>
      <c r="AD647" s="36" t="str" cm="1">
        <f t="array" aca="1" ref="AD647" ca="1">IFERROR(
  INDEX(
    montadora[Montadora],
    MATCH(TRUE,LEFT(J1164,NÚCARACT(montadora[SKU Parcial]))=montadora[SKU Parcial],0)
  ),
  ""
)</f>
        <v/>
      </c>
    </row>
    <row r="648" spans="1:30" customFormat="1" x14ac:dyDescent="0.25">
      <c r="A648" s="1" t="s">
        <v>5583</v>
      </c>
      <c r="B648" s="1" t="s">
        <v>5584</v>
      </c>
      <c r="C648" s="1" t="s">
        <v>5585</v>
      </c>
      <c r="D648" s="1" t="s">
        <v>27</v>
      </c>
      <c r="E648" s="1" t="s">
        <v>3030</v>
      </c>
      <c r="F648" s="1" t="s">
        <v>1608</v>
      </c>
      <c r="G648" s="6" t="s">
        <v>11227</v>
      </c>
      <c r="H648" s="13" t="s">
        <v>30</v>
      </c>
      <c r="I648" s="1" t="s">
        <v>36</v>
      </c>
      <c r="J648" s="1" t="s">
        <v>290</v>
      </c>
      <c r="K648" s="15">
        <v>45825</v>
      </c>
      <c r="L648" s="13" t="s">
        <v>804</v>
      </c>
      <c r="M648" s="26">
        <v>33.799999999999997</v>
      </c>
      <c r="N648" s="13">
        <v>1</v>
      </c>
      <c r="O648" s="26">
        <v>33.799999999999997</v>
      </c>
      <c r="P648" s="26">
        <v>15.8</v>
      </c>
      <c r="Q648" s="26">
        <v>2.78</v>
      </c>
      <c r="R648" s="26">
        <v>10.56</v>
      </c>
      <c r="S648" s="26">
        <v>0</v>
      </c>
      <c r="T648" s="26">
        <v>0</v>
      </c>
      <c r="U648" s="26">
        <v>4.66</v>
      </c>
      <c r="V648" s="17">
        <v>0.13789999999999999</v>
      </c>
      <c r="W648" s="1" t="s">
        <v>34</v>
      </c>
      <c r="X648" s="3"/>
      <c r="Y648" s="3"/>
      <c r="Z648" s="5" t="s">
        <v>7980</v>
      </c>
      <c r="AA648" s="5" t="str">
        <f>VLOOKUP(J648, sku!B:C, 2, FALSE)</f>
        <v>Par De Trava Do Quebra Vento Preto (23Cm)</v>
      </c>
      <c r="AB648" s="3" t="str">
        <f>VLOOKUP(J648, sku!B:BM, 64, FALSE)</f>
        <v>Revenda</v>
      </c>
      <c r="AC648" s="3" t="str">
        <f>LEFT(pedidos[[#This Row],[SKU]],3)</f>
        <v>Q-9</v>
      </c>
      <c r="AD648" s="36" t="str" cm="1">
        <f t="array" aca="1" ref="AD648" ca="1">IFERROR(
  INDEX(
    montadora[Montadora],
    MATCH(TRUE,LEFT(J1165,NÚCARACT(montadora[SKU Parcial]))=montadora[SKU Parcial],0)
  ),
  ""
)</f>
        <v/>
      </c>
    </row>
    <row r="649" spans="1:30" customFormat="1" x14ac:dyDescent="0.25">
      <c r="A649" s="1" t="s">
        <v>5586</v>
      </c>
      <c r="B649" s="1" t="s">
        <v>5587</v>
      </c>
      <c r="C649" s="1" t="s">
        <v>353</v>
      </c>
      <c r="D649" s="1" t="s">
        <v>420</v>
      </c>
      <c r="E649" s="1" t="s">
        <v>3030</v>
      </c>
      <c r="F649" s="1" t="s">
        <v>1608</v>
      </c>
      <c r="G649" s="6" t="s">
        <v>11227</v>
      </c>
      <c r="H649" s="13" t="s">
        <v>30</v>
      </c>
      <c r="I649" s="1" t="s">
        <v>36</v>
      </c>
      <c r="J649" s="1" t="s">
        <v>290</v>
      </c>
      <c r="K649" s="15">
        <v>45825</v>
      </c>
      <c r="L649" s="13" t="s">
        <v>804</v>
      </c>
      <c r="M649" s="26">
        <v>33.799999999999997</v>
      </c>
      <c r="N649" s="13">
        <v>1</v>
      </c>
      <c r="O649" s="26">
        <v>33.799999999999997</v>
      </c>
      <c r="P649" s="26">
        <v>15.8</v>
      </c>
      <c r="Q649" s="26">
        <v>2.78</v>
      </c>
      <c r="R649" s="26">
        <v>10.56</v>
      </c>
      <c r="S649" s="26">
        <v>0</v>
      </c>
      <c r="T649" s="26">
        <v>0</v>
      </c>
      <c r="U649" s="26">
        <v>4.66</v>
      </c>
      <c r="V649" s="17">
        <v>0.13789999999999999</v>
      </c>
      <c r="W649" s="1" t="s">
        <v>34</v>
      </c>
      <c r="X649" s="3"/>
      <c r="Y649" s="3"/>
      <c r="Z649" s="5" t="s">
        <v>7980</v>
      </c>
      <c r="AA649" s="5" t="str">
        <f>VLOOKUP(J649, sku!B:C, 2, FALSE)</f>
        <v>Par De Trava Do Quebra Vento Preto (23Cm)</v>
      </c>
      <c r="AB649" s="3" t="str">
        <f>VLOOKUP(J649, sku!B:BM, 64, FALSE)</f>
        <v>Revenda</v>
      </c>
      <c r="AC649" s="3" t="str">
        <f>LEFT(pedidos[[#This Row],[SKU]],3)</f>
        <v>Q-9</v>
      </c>
      <c r="AD649" s="36" t="str" cm="1">
        <f t="array" aca="1" ref="AD649" ca="1">IFERROR(
  INDEX(
    montadora[Montadora],
    MATCH(TRUE,LEFT(J1166,NÚCARACT(montadora[SKU Parcial]))=montadora[SKU Parcial],0)
  ),
  ""
)</f>
        <v/>
      </c>
    </row>
    <row r="650" spans="1:30" customFormat="1" x14ac:dyDescent="0.25">
      <c r="A650" s="1" t="s">
        <v>5588</v>
      </c>
      <c r="B650" s="1" t="s">
        <v>36</v>
      </c>
      <c r="C650" s="1" t="s">
        <v>428</v>
      </c>
      <c r="D650" s="1" t="s">
        <v>27</v>
      </c>
      <c r="E650" s="1" t="s">
        <v>3030</v>
      </c>
      <c r="F650" s="1" t="s">
        <v>1608</v>
      </c>
      <c r="G650" s="6" t="s">
        <v>11227</v>
      </c>
      <c r="H650" s="13" t="s">
        <v>30</v>
      </c>
      <c r="I650" s="1" t="s">
        <v>36</v>
      </c>
      <c r="J650" s="1" t="s">
        <v>290</v>
      </c>
      <c r="K650" s="15">
        <v>45825</v>
      </c>
      <c r="L650" s="13" t="s">
        <v>804</v>
      </c>
      <c r="M650" s="26">
        <v>33.799999999999997</v>
      </c>
      <c r="N650" s="13">
        <v>1</v>
      </c>
      <c r="O650" s="26">
        <v>40.79</v>
      </c>
      <c r="P650" s="26">
        <v>15.8</v>
      </c>
      <c r="Q650" s="26">
        <v>2.78</v>
      </c>
      <c r="R650" s="26">
        <v>10.56</v>
      </c>
      <c r="S650" s="26">
        <v>6.99</v>
      </c>
      <c r="T650" s="26">
        <v>0</v>
      </c>
      <c r="U650" s="26">
        <v>4.66</v>
      </c>
      <c r="V650" s="17">
        <v>0.13789999999999999</v>
      </c>
      <c r="W650" s="1" t="s">
        <v>34</v>
      </c>
      <c r="X650" s="3"/>
      <c r="Y650" s="3"/>
      <c r="Z650" s="5" t="s">
        <v>7980</v>
      </c>
      <c r="AA650" s="5" t="str">
        <f>VLOOKUP(J650, sku!B:C, 2, FALSE)</f>
        <v>Par De Trava Do Quebra Vento Preto (23Cm)</v>
      </c>
      <c r="AB650" s="3" t="str">
        <f>VLOOKUP(J650, sku!B:BM, 64, FALSE)</f>
        <v>Revenda</v>
      </c>
      <c r="AC650" s="3" t="str">
        <f>LEFT(pedidos[[#This Row],[SKU]],3)</f>
        <v>Q-9</v>
      </c>
      <c r="AD650" s="36" t="str" cm="1">
        <f t="array" aca="1" ref="AD650" ca="1">IFERROR(
  INDEX(
    montadora[Montadora],
    MATCH(TRUE,LEFT(J1167,NÚCARACT(montadora[SKU Parcial]))=montadora[SKU Parcial],0)
  ),
  ""
)</f>
        <v/>
      </c>
    </row>
    <row r="651" spans="1:30" customFormat="1" x14ac:dyDescent="0.25">
      <c r="A651" s="1" t="s">
        <v>5589</v>
      </c>
      <c r="B651" s="1" t="s">
        <v>5590</v>
      </c>
      <c r="C651" s="1" t="s">
        <v>5591</v>
      </c>
      <c r="D651" s="1" t="s">
        <v>358</v>
      </c>
      <c r="E651" s="1" t="s">
        <v>3030</v>
      </c>
      <c r="F651" s="1" t="s">
        <v>1608</v>
      </c>
      <c r="G651" s="6" t="s">
        <v>11227</v>
      </c>
      <c r="H651" s="13" t="s">
        <v>30</v>
      </c>
      <c r="I651" s="1" t="s">
        <v>36</v>
      </c>
      <c r="J651" s="1" t="s">
        <v>290</v>
      </c>
      <c r="K651" s="15">
        <v>45826</v>
      </c>
      <c r="L651" s="13" t="s">
        <v>804</v>
      </c>
      <c r="M651" s="26">
        <v>33.799999999999997</v>
      </c>
      <c r="N651" s="13">
        <v>1</v>
      </c>
      <c r="O651" s="26">
        <v>33.799999999999997</v>
      </c>
      <c r="P651" s="26">
        <v>15.8</v>
      </c>
      <c r="Q651" s="26">
        <v>2.78</v>
      </c>
      <c r="R651" s="26">
        <v>10.56</v>
      </c>
      <c r="S651" s="26">
        <v>0</v>
      </c>
      <c r="T651" s="26">
        <v>0</v>
      </c>
      <c r="U651" s="26">
        <v>4.66</v>
      </c>
      <c r="V651" s="17">
        <v>0.13789999999999999</v>
      </c>
      <c r="W651" s="1" t="s">
        <v>34</v>
      </c>
      <c r="X651" s="3"/>
      <c r="Y651" s="3"/>
      <c r="Z651" s="5" t="s">
        <v>7980</v>
      </c>
      <c r="AA651" s="5" t="str">
        <f>VLOOKUP(J651, sku!B:C, 2, FALSE)</f>
        <v>Par De Trava Do Quebra Vento Preto (23Cm)</v>
      </c>
      <c r="AB651" s="3" t="str">
        <f>VLOOKUP(J651, sku!B:BM, 64, FALSE)</f>
        <v>Revenda</v>
      </c>
      <c r="AC651" s="3" t="str">
        <f>LEFT(pedidos[[#This Row],[SKU]],3)</f>
        <v>Q-9</v>
      </c>
      <c r="AD651" s="36" t="str" cm="1">
        <f t="array" aca="1" ref="AD651" ca="1">IFERROR(
  INDEX(
    montadora[Montadora],
    MATCH(TRUE,LEFT(J1168,NÚCARACT(montadora[SKU Parcial]))=montadora[SKU Parcial],0)
  ),
  ""
)</f>
        <v/>
      </c>
    </row>
    <row r="652" spans="1:30" customFormat="1" x14ac:dyDescent="0.25">
      <c r="A652" s="1" t="s">
        <v>5592</v>
      </c>
      <c r="B652" s="1" t="s">
        <v>5593</v>
      </c>
      <c r="C652" s="1" t="s">
        <v>5594</v>
      </c>
      <c r="D652" s="1" t="s">
        <v>347</v>
      </c>
      <c r="E652" s="1" t="s">
        <v>3030</v>
      </c>
      <c r="F652" s="1" t="s">
        <v>1608</v>
      </c>
      <c r="G652" s="6" t="s">
        <v>11227</v>
      </c>
      <c r="H652" s="13" t="s">
        <v>30</v>
      </c>
      <c r="I652" s="1" t="s">
        <v>36</v>
      </c>
      <c r="J652" s="1" t="s">
        <v>290</v>
      </c>
      <c r="K652" s="15">
        <v>45826</v>
      </c>
      <c r="L652" s="13" t="s">
        <v>804</v>
      </c>
      <c r="M652" s="26">
        <v>33.799999999999997</v>
      </c>
      <c r="N652" s="13">
        <v>1</v>
      </c>
      <c r="O652" s="26">
        <v>33.799999999999997</v>
      </c>
      <c r="P652" s="26">
        <v>15.8</v>
      </c>
      <c r="Q652" s="26">
        <v>2.78</v>
      </c>
      <c r="R652" s="26">
        <v>10.56</v>
      </c>
      <c r="S652" s="26">
        <v>0</v>
      </c>
      <c r="T652" s="26">
        <v>0</v>
      </c>
      <c r="U652" s="26">
        <v>4.66</v>
      </c>
      <c r="V652" s="17">
        <v>0.13789999999999999</v>
      </c>
      <c r="W652" s="1" t="s">
        <v>34</v>
      </c>
      <c r="X652" s="3"/>
      <c r="Y652" s="3"/>
      <c r="Z652" s="5" t="s">
        <v>7980</v>
      </c>
      <c r="AA652" s="5" t="str">
        <f>VLOOKUP(J652, sku!B:C, 2, FALSE)</f>
        <v>Par De Trava Do Quebra Vento Preto (23Cm)</v>
      </c>
      <c r="AB652" s="3" t="str">
        <f>VLOOKUP(J652, sku!B:BM, 64, FALSE)</f>
        <v>Revenda</v>
      </c>
      <c r="AC652" s="3" t="str">
        <f>LEFT(pedidos[[#This Row],[SKU]],3)</f>
        <v>Q-9</v>
      </c>
      <c r="AD652" s="36" t="str" cm="1">
        <f t="array" aca="1" ref="AD652" ca="1">IFERROR(
  INDEX(
    montadora[Montadora],
    MATCH(TRUE,LEFT(J1169,NÚCARACT(montadora[SKU Parcial]))=montadora[SKU Parcial],0)
  ),
  ""
)</f>
        <v/>
      </c>
    </row>
    <row r="653" spans="1:30" customFormat="1" x14ac:dyDescent="0.25">
      <c r="A653" s="1" t="s">
        <v>5595</v>
      </c>
      <c r="B653" s="1" t="s">
        <v>5596</v>
      </c>
      <c r="C653" s="1" t="s">
        <v>3765</v>
      </c>
      <c r="D653" s="1" t="s">
        <v>27</v>
      </c>
      <c r="E653" s="1" t="s">
        <v>3030</v>
      </c>
      <c r="F653" s="1" t="s">
        <v>1608</v>
      </c>
      <c r="G653" s="6" t="s">
        <v>11227</v>
      </c>
      <c r="H653" s="13" t="s">
        <v>30</v>
      </c>
      <c r="I653" s="1" t="s">
        <v>36</v>
      </c>
      <c r="J653" s="1" t="s">
        <v>290</v>
      </c>
      <c r="K653" s="15">
        <v>45826</v>
      </c>
      <c r="L653" s="13" t="s">
        <v>804</v>
      </c>
      <c r="M653" s="26">
        <v>33.799999999999997</v>
      </c>
      <c r="N653" s="13">
        <v>1</v>
      </c>
      <c r="O653" s="26">
        <v>33.799999999999997</v>
      </c>
      <c r="P653" s="26">
        <v>15.8</v>
      </c>
      <c r="Q653" s="26">
        <v>2.78</v>
      </c>
      <c r="R653" s="26">
        <v>10.56</v>
      </c>
      <c r="S653" s="26">
        <v>0</v>
      </c>
      <c r="T653" s="26">
        <v>0</v>
      </c>
      <c r="U653" s="26">
        <v>4.66</v>
      </c>
      <c r="V653" s="17">
        <v>0.13789999999999999</v>
      </c>
      <c r="W653" s="1" t="s">
        <v>89</v>
      </c>
      <c r="X653" s="3"/>
      <c r="Y653" s="3"/>
      <c r="Z653" s="5" t="s">
        <v>7980</v>
      </c>
      <c r="AA653" s="5" t="str">
        <f>VLOOKUP(J653, sku!B:C, 2, FALSE)</f>
        <v>Par De Trava Do Quebra Vento Preto (23Cm)</v>
      </c>
      <c r="AB653" s="3" t="str">
        <f>VLOOKUP(J653, sku!B:BM, 64, FALSE)</f>
        <v>Revenda</v>
      </c>
      <c r="AC653" s="3" t="str">
        <f>LEFT(pedidos[[#This Row],[SKU]],3)</f>
        <v>Q-9</v>
      </c>
      <c r="AD653" s="36" t="str" cm="1">
        <f t="array" aca="1" ref="AD653" ca="1">IFERROR(
  INDEX(
    montadora[Montadora],
    MATCH(TRUE,LEFT(J1170,NÚCARACT(montadora[SKU Parcial]))=montadora[SKU Parcial],0)
  ),
  ""
)</f>
        <v/>
      </c>
    </row>
    <row r="654" spans="1:30" customFormat="1" x14ac:dyDescent="0.25">
      <c r="A654" s="1" t="s">
        <v>5597</v>
      </c>
      <c r="B654" s="1" t="s">
        <v>5598</v>
      </c>
      <c r="C654" s="1" t="s">
        <v>5599</v>
      </c>
      <c r="D654" s="1" t="s">
        <v>319</v>
      </c>
      <c r="E654" s="1" t="s">
        <v>3030</v>
      </c>
      <c r="F654" s="1" t="s">
        <v>1608</v>
      </c>
      <c r="G654" s="6" t="s">
        <v>11227</v>
      </c>
      <c r="H654" s="13" t="s">
        <v>30</v>
      </c>
      <c r="I654" s="1" t="s">
        <v>36</v>
      </c>
      <c r="J654" s="1" t="s">
        <v>290</v>
      </c>
      <c r="K654" s="15">
        <v>45826</v>
      </c>
      <c r="L654" s="13" t="s">
        <v>804</v>
      </c>
      <c r="M654" s="26">
        <v>33.799999999999997</v>
      </c>
      <c r="N654" s="13">
        <v>1</v>
      </c>
      <c r="O654" s="26">
        <v>33.799999999999997</v>
      </c>
      <c r="P654" s="26">
        <v>15.8</v>
      </c>
      <c r="Q654" s="26">
        <v>2.78</v>
      </c>
      <c r="R654" s="26">
        <v>10.56</v>
      </c>
      <c r="S654" s="26">
        <v>0</v>
      </c>
      <c r="T654" s="26">
        <v>0</v>
      </c>
      <c r="U654" s="26">
        <v>4.66</v>
      </c>
      <c r="V654" s="17">
        <v>0.13789999999999999</v>
      </c>
      <c r="W654" s="1" t="s">
        <v>34</v>
      </c>
      <c r="X654" s="3"/>
      <c r="Y654" s="3"/>
      <c r="Z654" s="5" t="s">
        <v>7980</v>
      </c>
      <c r="AA654" s="5" t="str">
        <f>VLOOKUP(J654, sku!B:C, 2, FALSE)</f>
        <v>Par De Trava Do Quebra Vento Preto (23Cm)</v>
      </c>
      <c r="AB654" s="3" t="str">
        <f>VLOOKUP(J654, sku!B:BM, 64, FALSE)</f>
        <v>Revenda</v>
      </c>
      <c r="AC654" s="3" t="str">
        <f>LEFT(pedidos[[#This Row],[SKU]],3)</f>
        <v>Q-9</v>
      </c>
      <c r="AD654" s="36" t="str" cm="1">
        <f t="array" aca="1" ref="AD654" ca="1">IFERROR(
  INDEX(
    montadora[Montadora],
    MATCH(TRUE,LEFT(J1171,NÚCARACT(montadora[SKU Parcial]))=montadora[SKU Parcial],0)
  ),
  ""
)</f>
        <v/>
      </c>
    </row>
    <row r="655" spans="1:30" customFormat="1" x14ac:dyDescent="0.25">
      <c r="A655" s="1" t="s">
        <v>5600</v>
      </c>
      <c r="B655" s="1" t="s">
        <v>5601</v>
      </c>
      <c r="C655" s="1" t="s">
        <v>5602</v>
      </c>
      <c r="D655" s="1" t="s">
        <v>138</v>
      </c>
      <c r="E655" s="1" t="s">
        <v>3030</v>
      </c>
      <c r="F655" s="1" t="s">
        <v>1608</v>
      </c>
      <c r="G655" s="6" t="s">
        <v>11227</v>
      </c>
      <c r="H655" s="13" t="s">
        <v>30</v>
      </c>
      <c r="I655" s="1" t="s">
        <v>36</v>
      </c>
      <c r="J655" s="1" t="s">
        <v>290</v>
      </c>
      <c r="K655" s="15">
        <v>45826</v>
      </c>
      <c r="L655" s="13" t="s">
        <v>804</v>
      </c>
      <c r="M655" s="26">
        <v>33.799999999999997</v>
      </c>
      <c r="N655" s="13">
        <v>1</v>
      </c>
      <c r="O655" s="26">
        <v>33.799999999999997</v>
      </c>
      <c r="P655" s="26">
        <v>15.8</v>
      </c>
      <c r="Q655" s="26">
        <v>2.78</v>
      </c>
      <c r="R655" s="26">
        <v>10.56</v>
      </c>
      <c r="S655" s="26">
        <v>0</v>
      </c>
      <c r="T655" s="26">
        <v>0</v>
      </c>
      <c r="U655" s="26">
        <v>4.66</v>
      </c>
      <c r="V655" s="17">
        <v>0.13789999999999999</v>
      </c>
      <c r="W655" s="1" t="s">
        <v>89</v>
      </c>
      <c r="X655" s="3"/>
      <c r="Y655" s="3"/>
      <c r="Z655" s="5" t="s">
        <v>7980</v>
      </c>
      <c r="AA655" s="5" t="str">
        <f>VLOOKUP(J655, sku!B:C, 2, FALSE)</f>
        <v>Par De Trava Do Quebra Vento Preto (23Cm)</v>
      </c>
      <c r="AB655" s="3" t="str">
        <f>VLOOKUP(J655, sku!B:BM, 64, FALSE)</f>
        <v>Revenda</v>
      </c>
      <c r="AC655" s="3" t="str">
        <f>LEFT(pedidos[[#This Row],[SKU]],3)</f>
        <v>Q-9</v>
      </c>
      <c r="AD655" s="36" t="str" cm="1">
        <f t="array" aca="1" ref="AD655" ca="1">IFERROR(
  INDEX(
    montadora[Montadora],
    MATCH(TRUE,LEFT(J1172,NÚCARACT(montadora[SKU Parcial]))=montadora[SKU Parcial],0)
  ),
  ""
)</f>
        <v/>
      </c>
    </row>
    <row r="656" spans="1:30" customFormat="1" x14ac:dyDescent="0.25">
      <c r="A656" s="1" t="s">
        <v>5603</v>
      </c>
      <c r="B656" s="1" t="s">
        <v>36</v>
      </c>
      <c r="C656" s="1" t="s">
        <v>5604</v>
      </c>
      <c r="D656" s="1" t="s">
        <v>27</v>
      </c>
      <c r="E656" s="1" t="s">
        <v>3030</v>
      </c>
      <c r="F656" s="1" t="s">
        <v>1608</v>
      </c>
      <c r="G656" s="6" t="s">
        <v>11227</v>
      </c>
      <c r="H656" s="13" t="s">
        <v>30</v>
      </c>
      <c r="I656" s="1" t="s">
        <v>36</v>
      </c>
      <c r="J656" s="1" t="s">
        <v>290</v>
      </c>
      <c r="K656" s="15">
        <v>45826</v>
      </c>
      <c r="L656" s="13" t="s">
        <v>804</v>
      </c>
      <c r="M656" s="26">
        <v>33.799999999999997</v>
      </c>
      <c r="N656" s="13">
        <v>1</v>
      </c>
      <c r="O656" s="26">
        <v>39.79</v>
      </c>
      <c r="P656" s="26">
        <v>15.8</v>
      </c>
      <c r="Q656" s="26">
        <v>2.78</v>
      </c>
      <c r="R656" s="26">
        <v>10.56</v>
      </c>
      <c r="S656" s="26">
        <v>5.99</v>
      </c>
      <c r="T656" s="26">
        <v>0</v>
      </c>
      <c r="U656" s="26">
        <v>4.66</v>
      </c>
      <c r="V656" s="17">
        <v>0.13789999999999999</v>
      </c>
      <c r="W656" s="1" t="s">
        <v>34</v>
      </c>
      <c r="X656" s="3"/>
      <c r="Y656" s="3"/>
      <c r="Z656" s="5" t="s">
        <v>7980</v>
      </c>
      <c r="AA656" s="5" t="str">
        <f>VLOOKUP(J656, sku!B:C, 2, FALSE)</f>
        <v>Par De Trava Do Quebra Vento Preto (23Cm)</v>
      </c>
      <c r="AB656" s="3" t="str">
        <f>VLOOKUP(J656, sku!B:BM, 64, FALSE)</f>
        <v>Revenda</v>
      </c>
      <c r="AC656" s="3" t="str">
        <f>LEFT(pedidos[[#This Row],[SKU]],3)</f>
        <v>Q-9</v>
      </c>
      <c r="AD656" s="36" t="str" cm="1">
        <f t="array" aca="1" ref="AD656" ca="1">IFERROR(
  INDEX(
    montadora[Montadora],
    MATCH(TRUE,LEFT(J1173,NÚCARACT(montadora[SKU Parcial]))=montadora[SKU Parcial],0)
  ),
  ""
)</f>
        <v/>
      </c>
    </row>
    <row r="657" spans="1:30" customFormat="1" x14ac:dyDescent="0.25">
      <c r="A657" s="1" t="s">
        <v>5605</v>
      </c>
      <c r="B657" s="1" t="s">
        <v>5606</v>
      </c>
      <c r="C657" s="1" t="s">
        <v>1098</v>
      </c>
      <c r="D657" s="1" t="s">
        <v>420</v>
      </c>
      <c r="E657" s="1" t="s">
        <v>3030</v>
      </c>
      <c r="F657" s="1" t="s">
        <v>1608</v>
      </c>
      <c r="G657" s="6" t="s">
        <v>11227</v>
      </c>
      <c r="H657" s="13" t="s">
        <v>30</v>
      </c>
      <c r="I657" s="1" t="s">
        <v>36</v>
      </c>
      <c r="J657" s="1" t="s">
        <v>290</v>
      </c>
      <c r="K657" s="15">
        <v>45828</v>
      </c>
      <c r="L657" s="13" t="s">
        <v>804</v>
      </c>
      <c r="M657" s="26">
        <v>33.799999999999997</v>
      </c>
      <c r="N657" s="13">
        <v>1</v>
      </c>
      <c r="O657" s="26">
        <v>33.799999999999997</v>
      </c>
      <c r="P657" s="26">
        <v>15.8</v>
      </c>
      <c r="Q657" s="26">
        <v>2.78</v>
      </c>
      <c r="R657" s="26">
        <v>10.56</v>
      </c>
      <c r="S657" s="26">
        <v>0</v>
      </c>
      <c r="T657" s="26">
        <v>0</v>
      </c>
      <c r="U657" s="26">
        <v>4.66</v>
      </c>
      <c r="V657" s="17">
        <v>0.13789999999999999</v>
      </c>
      <c r="W657" s="1" t="s">
        <v>89</v>
      </c>
      <c r="X657" s="3"/>
      <c r="Y657" s="3"/>
      <c r="Z657" s="5" t="s">
        <v>7980</v>
      </c>
      <c r="AA657" s="5" t="str">
        <f>VLOOKUP(J657, sku!B:C, 2, FALSE)</f>
        <v>Par De Trava Do Quebra Vento Preto (23Cm)</v>
      </c>
      <c r="AB657" s="3" t="str">
        <f>VLOOKUP(J657, sku!B:BM, 64, FALSE)</f>
        <v>Revenda</v>
      </c>
      <c r="AC657" s="3" t="str">
        <f>LEFT(pedidos[[#This Row],[SKU]],3)</f>
        <v>Q-9</v>
      </c>
      <c r="AD657" s="36" t="str" cm="1">
        <f t="array" aca="1" ref="AD657" ca="1">IFERROR(
  INDEX(
    montadora[Montadora],
    MATCH(TRUE,LEFT(J1174,NÚCARACT(montadora[SKU Parcial]))=montadora[SKU Parcial],0)
  ),
  ""
)</f>
        <v/>
      </c>
    </row>
    <row r="658" spans="1:30" customFormat="1" x14ac:dyDescent="0.25">
      <c r="A658" s="1" t="s">
        <v>5607</v>
      </c>
      <c r="B658" s="1" t="s">
        <v>5608</v>
      </c>
      <c r="C658" s="1" t="s">
        <v>5609</v>
      </c>
      <c r="D658" s="1" t="s">
        <v>27</v>
      </c>
      <c r="E658" s="1" t="s">
        <v>3030</v>
      </c>
      <c r="F658" s="1" t="s">
        <v>1608</v>
      </c>
      <c r="G658" s="6" t="s">
        <v>11227</v>
      </c>
      <c r="H658" s="13" t="s">
        <v>30</v>
      </c>
      <c r="I658" s="1" t="s">
        <v>36</v>
      </c>
      <c r="J658" s="1" t="s">
        <v>290</v>
      </c>
      <c r="K658" s="15">
        <v>45828</v>
      </c>
      <c r="L658" s="13" t="s">
        <v>804</v>
      </c>
      <c r="M658" s="26">
        <v>33.799999999999997</v>
      </c>
      <c r="N658" s="13">
        <v>1</v>
      </c>
      <c r="O658" s="26">
        <v>33.799999999999997</v>
      </c>
      <c r="P658" s="26">
        <v>15.8</v>
      </c>
      <c r="Q658" s="26">
        <v>2.78</v>
      </c>
      <c r="R658" s="26">
        <v>10.56</v>
      </c>
      <c r="S658" s="26">
        <v>0</v>
      </c>
      <c r="T658" s="26">
        <v>0</v>
      </c>
      <c r="U658" s="26">
        <v>4.66</v>
      </c>
      <c r="V658" s="17">
        <v>0.13789999999999999</v>
      </c>
      <c r="W658" s="1" t="s">
        <v>34</v>
      </c>
      <c r="X658" s="3"/>
      <c r="Y658" s="3"/>
      <c r="Z658" s="5" t="s">
        <v>7980</v>
      </c>
      <c r="AA658" s="5" t="str">
        <f>VLOOKUP(J658, sku!B:C, 2, FALSE)</f>
        <v>Par De Trava Do Quebra Vento Preto (23Cm)</v>
      </c>
      <c r="AB658" s="3" t="str">
        <f>VLOOKUP(J658, sku!B:BM, 64, FALSE)</f>
        <v>Revenda</v>
      </c>
      <c r="AC658" s="3" t="str">
        <f>LEFT(pedidos[[#This Row],[SKU]],3)</f>
        <v>Q-9</v>
      </c>
      <c r="AD658" s="36" t="str" cm="1">
        <f t="array" aca="1" ref="AD658" ca="1">IFERROR(
  INDEX(
    montadora[Montadora],
    MATCH(TRUE,LEFT(J1175,NÚCARACT(montadora[SKU Parcial]))=montadora[SKU Parcial],0)
  ),
  ""
)</f>
        <v/>
      </c>
    </row>
    <row r="659" spans="1:30" customFormat="1" x14ac:dyDescent="0.25">
      <c r="A659" s="1" t="s">
        <v>5610</v>
      </c>
      <c r="B659" s="1" t="s">
        <v>5611</v>
      </c>
      <c r="C659" s="1" t="s">
        <v>5612</v>
      </c>
      <c r="D659" s="1" t="s">
        <v>358</v>
      </c>
      <c r="E659" s="1" t="s">
        <v>3030</v>
      </c>
      <c r="F659" s="1" t="s">
        <v>1608</v>
      </c>
      <c r="G659" s="6" t="s">
        <v>11227</v>
      </c>
      <c r="H659" s="13" t="s">
        <v>30</v>
      </c>
      <c r="I659" s="1" t="s">
        <v>36</v>
      </c>
      <c r="J659" s="1" t="s">
        <v>290</v>
      </c>
      <c r="K659" s="15">
        <v>45828</v>
      </c>
      <c r="L659" s="13" t="s">
        <v>804</v>
      </c>
      <c r="M659" s="26">
        <v>33.799999999999997</v>
      </c>
      <c r="N659" s="13">
        <v>1</v>
      </c>
      <c r="O659" s="26">
        <v>33.799999999999997</v>
      </c>
      <c r="P659" s="26">
        <v>15.8</v>
      </c>
      <c r="Q659" s="26">
        <v>2.78</v>
      </c>
      <c r="R659" s="26">
        <v>10.56</v>
      </c>
      <c r="S659" s="26">
        <v>0</v>
      </c>
      <c r="T659" s="26">
        <v>0</v>
      </c>
      <c r="U659" s="26">
        <v>4.66</v>
      </c>
      <c r="V659" s="17">
        <v>0.13789999999999999</v>
      </c>
      <c r="W659" s="1" t="s">
        <v>34</v>
      </c>
      <c r="X659" s="3"/>
      <c r="Y659" s="3"/>
      <c r="Z659" s="5" t="s">
        <v>7980</v>
      </c>
      <c r="AA659" s="5" t="str">
        <f>VLOOKUP(J659, sku!B:C, 2, FALSE)</f>
        <v>Par De Trava Do Quebra Vento Preto (23Cm)</v>
      </c>
      <c r="AB659" s="3" t="str">
        <f>VLOOKUP(J659, sku!B:BM, 64, FALSE)</f>
        <v>Revenda</v>
      </c>
      <c r="AC659" s="3" t="str">
        <f>LEFT(pedidos[[#This Row],[SKU]],3)</f>
        <v>Q-9</v>
      </c>
      <c r="AD659" s="36" t="str" cm="1">
        <f t="array" aca="1" ref="AD659" ca="1">IFERROR(
  INDEX(
    montadora[Montadora],
    MATCH(TRUE,LEFT(J1176,NÚCARACT(montadora[SKU Parcial]))=montadora[SKU Parcial],0)
  ),
  ""
)</f>
        <v/>
      </c>
    </row>
    <row r="660" spans="1:30" customFormat="1" x14ac:dyDescent="0.25">
      <c r="A660" s="1" t="s">
        <v>5613</v>
      </c>
      <c r="B660" s="1" t="s">
        <v>5614</v>
      </c>
      <c r="C660" s="1" t="s">
        <v>5615</v>
      </c>
      <c r="D660" s="1" t="s">
        <v>27</v>
      </c>
      <c r="E660" s="1" t="s">
        <v>3030</v>
      </c>
      <c r="F660" s="1" t="s">
        <v>1608</v>
      </c>
      <c r="G660" s="6" t="s">
        <v>11227</v>
      </c>
      <c r="H660" s="13" t="s">
        <v>30</v>
      </c>
      <c r="I660" s="1" t="s">
        <v>36</v>
      </c>
      <c r="J660" s="1" t="s">
        <v>290</v>
      </c>
      <c r="K660" s="15">
        <v>45828</v>
      </c>
      <c r="L660" s="13" t="s">
        <v>804</v>
      </c>
      <c r="M660" s="26">
        <v>33.799999999999997</v>
      </c>
      <c r="N660" s="13">
        <v>1</v>
      </c>
      <c r="O660" s="26">
        <v>33.799999999999997</v>
      </c>
      <c r="P660" s="26">
        <v>15.8</v>
      </c>
      <c r="Q660" s="26">
        <v>2.78</v>
      </c>
      <c r="R660" s="26">
        <v>10.56</v>
      </c>
      <c r="S660" s="26">
        <v>0</v>
      </c>
      <c r="T660" s="26">
        <v>0</v>
      </c>
      <c r="U660" s="26">
        <v>4.66</v>
      </c>
      <c r="V660" s="17">
        <v>0.13789999999999999</v>
      </c>
      <c r="W660" s="1" t="s">
        <v>34</v>
      </c>
      <c r="X660" s="3"/>
      <c r="Y660" s="3"/>
      <c r="Z660" s="5" t="s">
        <v>7980</v>
      </c>
      <c r="AA660" s="5" t="str">
        <f>VLOOKUP(J660, sku!B:C, 2, FALSE)</f>
        <v>Par De Trava Do Quebra Vento Preto (23Cm)</v>
      </c>
      <c r="AB660" s="3" t="str">
        <f>VLOOKUP(J660, sku!B:BM, 64, FALSE)</f>
        <v>Revenda</v>
      </c>
      <c r="AC660" s="3" t="str">
        <f>LEFT(pedidos[[#This Row],[SKU]],3)</f>
        <v>Q-9</v>
      </c>
      <c r="AD660" s="36" t="str" cm="1">
        <f t="array" aca="1" ref="AD660" ca="1">IFERROR(
  INDEX(
    montadora[Montadora],
    MATCH(TRUE,LEFT(J1177,NÚCARACT(montadora[SKU Parcial]))=montadora[SKU Parcial],0)
  ),
  ""
)</f>
        <v/>
      </c>
    </row>
    <row r="661" spans="1:30" customFormat="1" x14ac:dyDescent="0.25">
      <c r="A661" s="1" t="s">
        <v>5619</v>
      </c>
      <c r="B661" s="1" t="s">
        <v>5620</v>
      </c>
      <c r="C661" s="1" t="s">
        <v>5621</v>
      </c>
      <c r="D661" s="1" t="s">
        <v>27</v>
      </c>
      <c r="E661" s="1" t="s">
        <v>3030</v>
      </c>
      <c r="F661" s="1" t="s">
        <v>1608</v>
      </c>
      <c r="G661" s="6" t="s">
        <v>11227</v>
      </c>
      <c r="H661" s="13" t="s">
        <v>30</v>
      </c>
      <c r="I661" s="1" t="s">
        <v>36</v>
      </c>
      <c r="J661" s="1" t="s">
        <v>290</v>
      </c>
      <c r="K661" s="15">
        <v>45828</v>
      </c>
      <c r="L661" s="13" t="s">
        <v>804</v>
      </c>
      <c r="M661" s="26">
        <v>33.799999999999997</v>
      </c>
      <c r="N661" s="13">
        <v>1</v>
      </c>
      <c r="O661" s="26">
        <v>33.799999999999997</v>
      </c>
      <c r="P661" s="26">
        <v>15.8</v>
      </c>
      <c r="Q661" s="26">
        <v>2.78</v>
      </c>
      <c r="R661" s="26">
        <v>10.56</v>
      </c>
      <c r="S661" s="26">
        <v>0</v>
      </c>
      <c r="T661" s="26">
        <v>0</v>
      </c>
      <c r="U661" s="26">
        <v>4.66</v>
      </c>
      <c r="V661" s="17">
        <v>0.13789999999999999</v>
      </c>
      <c r="W661" s="1" t="s">
        <v>34</v>
      </c>
      <c r="X661" s="3"/>
      <c r="Y661" s="3"/>
      <c r="Z661" s="5" t="s">
        <v>7980</v>
      </c>
      <c r="AA661" s="5" t="str">
        <f>VLOOKUP(J661, sku!B:C, 2, FALSE)</f>
        <v>Par De Trava Do Quebra Vento Preto (23Cm)</v>
      </c>
      <c r="AB661" s="3" t="str">
        <f>VLOOKUP(J661, sku!B:BM, 64, FALSE)</f>
        <v>Revenda</v>
      </c>
      <c r="AC661" s="3" t="str">
        <f>LEFT(pedidos[[#This Row],[SKU]],3)</f>
        <v>Q-9</v>
      </c>
      <c r="AD661" s="36" t="str" cm="1">
        <f t="array" aca="1" ref="AD661" ca="1">IFERROR(
  INDEX(
    montadora[Montadora],
    MATCH(TRUE,LEFT(J1178,NÚCARACT(montadora[SKU Parcial]))=montadora[SKU Parcial],0)
  ),
  ""
)</f>
        <v/>
      </c>
    </row>
    <row r="662" spans="1:30" customFormat="1" x14ac:dyDescent="0.25">
      <c r="A662" s="1" t="s">
        <v>5622</v>
      </c>
      <c r="B662" s="1" t="s">
        <v>5623</v>
      </c>
      <c r="C662" s="1" t="s">
        <v>91</v>
      </c>
      <c r="D662" s="1" t="s">
        <v>27</v>
      </c>
      <c r="E662" s="1" t="s">
        <v>3030</v>
      </c>
      <c r="F662" s="1" t="s">
        <v>1608</v>
      </c>
      <c r="G662" s="6" t="s">
        <v>11227</v>
      </c>
      <c r="H662" s="13" t="s">
        <v>30</v>
      </c>
      <c r="I662" s="1" t="s">
        <v>36</v>
      </c>
      <c r="J662" s="1" t="s">
        <v>290</v>
      </c>
      <c r="K662" s="15">
        <v>45829</v>
      </c>
      <c r="L662" s="13" t="s">
        <v>804</v>
      </c>
      <c r="M662" s="26">
        <v>33.799999999999997</v>
      </c>
      <c r="N662" s="13">
        <v>1</v>
      </c>
      <c r="O662" s="26">
        <v>33.799999999999997</v>
      </c>
      <c r="P662" s="26">
        <v>15.8</v>
      </c>
      <c r="Q662" s="26">
        <v>2.78</v>
      </c>
      <c r="R662" s="26">
        <v>10.56</v>
      </c>
      <c r="S662" s="26">
        <v>0</v>
      </c>
      <c r="T662" s="26">
        <v>0</v>
      </c>
      <c r="U662" s="26">
        <v>4.66</v>
      </c>
      <c r="V662" s="17">
        <v>0.13789999999999999</v>
      </c>
      <c r="W662" s="1" t="s">
        <v>34</v>
      </c>
      <c r="X662" s="3"/>
      <c r="Y662" s="3"/>
      <c r="Z662" s="5" t="s">
        <v>7980</v>
      </c>
      <c r="AA662" s="5" t="str">
        <f>VLOOKUP(J662, sku!B:C, 2, FALSE)</f>
        <v>Par De Trava Do Quebra Vento Preto (23Cm)</v>
      </c>
      <c r="AB662" s="3" t="str">
        <f>VLOOKUP(J662, sku!B:BM, 64, FALSE)</f>
        <v>Revenda</v>
      </c>
      <c r="AC662" s="3" t="str">
        <f>LEFT(pedidos[[#This Row],[SKU]],3)</f>
        <v>Q-9</v>
      </c>
      <c r="AD662" s="36" t="str" cm="1">
        <f t="array" aca="1" ref="AD662" ca="1">IFERROR(
  INDEX(
    montadora[Montadora],
    MATCH(TRUE,LEFT(J1179,NÚCARACT(montadora[SKU Parcial]))=montadora[SKU Parcial],0)
  ),
  ""
)</f>
        <v/>
      </c>
    </row>
    <row r="663" spans="1:30" customFormat="1" x14ac:dyDescent="0.25">
      <c r="A663" s="1" t="s">
        <v>5624</v>
      </c>
      <c r="B663" s="1" t="s">
        <v>36</v>
      </c>
      <c r="C663" s="1" t="s">
        <v>1922</v>
      </c>
      <c r="D663" s="1" t="s">
        <v>27</v>
      </c>
      <c r="E663" s="1" t="s">
        <v>3030</v>
      </c>
      <c r="F663" s="1" t="s">
        <v>1608</v>
      </c>
      <c r="G663" s="6" t="s">
        <v>11227</v>
      </c>
      <c r="H663" s="13" t="s">
        <v>30</v>
      </c>
      <c r="I663" s="1" t="s">
        <v>36</v>
      </c>
      <c r="J663" s="1" t="s">
        <v>290</v>
      </c>
      <c r="K663" s="15">
        <v>45835</v>
      </c>
      <c r="L663" s="13" t="s">
        <v>804</v>
      </c>
      <c r="M663" s="26">
        <v>33.799999999999997</v>
      </c>
      <c r="N663" s="13">
        <v>1</v>
      </c>
      <c r="O663" s="26">
        <v>40.79</v>
      </c>
      <c r="P663" s="26">
        <v>15.8</v>
      </c>
      <c r="Q663" s="26">
        <v>2.78</v>
      </c>
      <c r="R663" s="26">
        <v>10.56</v>
      </c>
      <c r="S663" s="26">
        <v>6.99</v>
      </c>
      <c r="T663" s="26">
        <v>0</v>
      </c>
      <c r="U663" s="26">
        <v>4.66</v>
      </c>
      <c r="V663" s="17">
        <v>0.13789999999999999</v>
      </c>
      <c r="W663" s="1" t="s">
        <v>34</v>
      </c>
      <c r="X663" s="3"/>
      <c r="Y663" s="3"/>
      <c r="Z663" s="5" t="s">
        <v>7980</v>
      </c>
      <c r="AA663" s="5" t="str">
        <f>VLOOKUP(J663, sku!B:C, 2, FALSE)</f>
        <v>Par De Trava Do Quebra Vento Preto (23Cm)</v>
      </c>
      <c r="AB663" s="3" t="str">
        <f>VLOOKUP(J663, sku!B:BM, 64, FALSE)</f>
        <v>Revenda</v>
      </c>
      <c r="AC663" s="3" t="str">
        <f>LEFT(pedidos[[#This Row],[SKU]],3)</f>
        <v>Q-9</v>
      </c>
      <c r="AD663" s="36" t="str" cm="1">
        <f t="array" aca="1" ref="AD663" ca="1">IFERROR(
  INDEX(
    montadora[Montadora],
    MATCH(TRUE,LEFT(J1180,NÚCARACT(montadora[SKU Parcial]))=montadora[SKU Parcial],0)
  ),
  ""
)</f>
        <v/>
      </c>
    </row>
    <row r="664" spans="1:30" customFormat="1" x14ac:dyDescent="0.25">
      <c r="A664" s="1" t="s">
        <v>5625</v>
      </c>
      <c r="B664" s="1" t="s">
        <v>36</v>
      </c>
      <c r="C664" s="1" t="s">
        <v>4134</v>
      </c>
      <c r="D664" s="1" t="s">
        <v>138</v>
      </c>
      <c r="E664" s="1" t="s">
        <v>3030</v>
      </c>
      <c r="F664" s="1" t="s">
        <v>1608</v>
      </c>
      <c r="G664" s="6" t="s">
        <v>11227</v>
      </c>
      <c r="H664" s="13" t="s">
        <v>30</v>
      </c>
      <c r="I664" s="1" t="s">
        <v>36</v>
      </c>
      <c r="J664" s="1" t="s">
        <v>290</v>
      </c>
      <c r="K664" s="15">
        <v>45836</v>
      </c>
      <c r="L664" s="13" t="s">
        <v>804</v>
      </c>
      <c r="M664" s="26">
        <v>33.799999999999997</v>
      </c>
      <c r="N664" s="13">
        <v>1</v>
      </c>
      <c r="O664" s="26">
        <v>42.79</v>
      </c>
      <c r="P664" s="26">
        <v>15.8</v>
      </c>
      <c r="Q664" s="26">
        <v>2.78</v>
      </c>
      <c r="R664" s="26">
        <v>10.56</v>
      </c>
      <c r="S664" s="26">
        <v>8.99</v>
      </c>
      <c r="T664" s="26">
        <v>0</v>
      </c>
      <c r="U664" s="26">
        <v>4.66</v>
      </c>
      <c r="V664" s="17">
        <v>0.13789999999999999</v>
      </c>
      <c r="W664" s="1" t="s">
        <v>34</v>
      </c>
      <c r="X664" s="3"/>
      <c r="Y664" s="3"/>
      <c r="Z664" s="5" t="s">
        <v>7980</v>
      </c>
      <c r="AA664" s="5" t="str">
        <f>VLOOKUP(J664, sku!B:C, 2, FALSE)</f>
        <v>Par De Trava Do Quebra Vento Preto (23Cm)</v>
      </c>
      <c r="AB664" s="3" t="str">
        <f>VLOOKUP(J664, sku!B:BM, 64, FALSE)</f>
        <v>Revenda</v>
      </c>
      <c r="AC664" s="3" t="str">
        <f>LEFT(pedidos[[#This Row],[SKU]],3)</f>
        <v>Q-9</v>
      </c>
      <c r="AD664" s="36" t="str" cm="1">
        <f t="array" aca="1" ref="AD664" ca="1">IFERROR(
  INDEX(
    montadora[Montadora],
    MATCH(TRUE,LEFT(J1181,NÚCARACT(montadora[SKU Parcial]))=montadora[SKU Parcial],0)
  ),
  ""
)</f>
        <v/>
      </c>
    </row>
    <row r="665" spans="1:30" customFormat="1" x14ac:dyDescent="0.25">
      <c r="A665" s="1" t="s">
        <v>5626</v>
      </c>
      <c r="B665" s="1" t="s">
        <v>5627</v>
      </c>
      <c r="C665" s="1" t="s">
        <v>5628</v>
      </c>
      <c r="D665" s="1" t="s">
        <v>191</v>
      </c>
      <c r="E665" s="1" t="s">
        <v>3030</v>
      </c>
      <c r="F665" s="1" t="s">
        <v>1608</v>
      </c>
      <c r="G665" s="6" t="s">
        <v>11227</v>
      </c>
      <c r="H665" s="13" t="s">
        <v>30</v>
      </c>
      <c r="I665" s="1" t="s">
        <v>36</v>
      </c>
      <c r="J665" s="1" t="s">
        <v>290</v>
      </c>
      <c r="K665" s="15">
        <v>45837</v>
      </c>
      <c r="L665" s="13" t="s">
        <v>804</v>
      </c>
      <c r="M665" s="26">
        <v>33.799999999999997</v>
      </c>
      <c r="N665" s="13">
        <v>1</v>
      </c>
      <c r="O665" s="26">
        <v>33.799999999999997</v>
      </c>
      <c r="P665" s="26">
        <v>15.8</v>
      </c>
      <c r="Q665" s="26">
        <v>2.78</v>
      </c>
      <c r="R665" s="26">
        <v>10.56</v>
      </c>
      <c r="S665" s="26">
        <v>0</v>
      </c>
      <c r="T665" s="26">
        <v>0</v>
      </c>
      <c r="U665" s="26">
        <v>4.66</v>
      </c>
      <c r="V665" s="17">
        <v>0.13789999999999999</v>
      </c>
      <c r="W665" s="1" t="s">
        <v>34</v>
      </c>
      <c r="X665" s="3"/>
      <c r="Y665" s="3"/>
      <c r="Z665" s="5" t="s">
        <v>7980</v>
      </c>
      <c r="AA665" s="5" t="str">
        <f>VLOOKUP(J665, sku!B:C, 2, FALSE)</f>
        <v>Par De Trava Do Quebra Vento Preto (23Cm)</v>
      </c>
      <c r="AB665" s="3" t="str">
        <f>VLOOKUP(J665, sku!B:BM, 64, FALSE)</f>
        <v>Revenda</v>
      </c>
      <c r="AC665" s="3" t="str">
        <f>LEFT(pedidos[[#This Row],[SKU]],3)</f>
        <v>Q-9</v>
      </c>
      <c r="AD665" s="36" t="str" cm="1">
        <f t="array" aca="1" ref="AD665" ca="1">IFERROR(
  INDEX(
    montadora[Montadora],
    MATCH(TRUE,LEFT(J1182,NÚCARACT(montadora[SKU Parcial]))=montadora[SKU Parcial],0)
  ),
  ""
)</f>
        <v/>
      </c>
    </row>
    <row r="666" spans="1:30" customFormat="1" x14ac:dyDescent="0.25">
      <c r="A666" s="1" t="s">
        <v>5629</v>
      </c>
      <c r="B666" s="1" t="s">
        <v>5630</v>
      </c>
      <c r="C666" s="1" t="s">
        <v>460</v>
      </c>
      <c r="D666" s="1" t="s">
        <v>538</v>
      </c>
      <c r="E666" s="1" t="s">
        <v>3030</v>
      </c>
      <c r="F666" s="1" t="s">
        <v>1608</v>
      </c>
      <c r="G666" s="6" t="s">
        <v>11227</v>
      </c>
      <c r="H666" s="13" t="s">
        <v>30</v>
      </c>
      <c r="I666" s="1" t="s">
        <v>36</v>
      </c>
      <c r="J666" s="1" t="s">
        <v>290</v>
      </c>
      <c r="K666" s="15">
        <v>45838</v>
      </c>
      <c r="L666" s="13" t="s">
        <v>804</v>
      </c>
      <c r="M666" s="26">
        <v>33.799999999999997</v>
      </c>
      <c r="N666" s="13">
        <v>1</v>
      </c>
      <c r="O666" s="26">
        <v>33.799999999999997</v>
      </c>
      <c r="P666" s="26">
        <v>15.8</v>
      </c>
      <c r="Q666" s="26">
        <v>2.78</v>
      </c>
      <c r="R666" s="26">
        <v>10.56</v>
      </c>
      <c r="S666" s="26">
        <v>0</v>
      </c>
      <c r="T666" s="26">
        <v>0</v>
      </c>
      <c r="U666" s="26">
        <v>4.66</v>
      </c>
      <c r="V666" s="17">
        <v>0.13789999999999999</v>
      </c>
      <c r="W666" s="1" t="s">
        <v>34</v>
      </c>
      <c r="X666" s="3"/>
      <c r="Y666" s="3"/>
      <c r="Z666" s="5" t="s">
        <v>7980</v>
      </c>
      <c r="AA666" s="5" t="str">
        <f>VLOOKUP(J666, sku!B:C, 2, FALSE)</f>
        <v>Par De Trava Do Quebra Vento Preto (23Cm)</v>
      </c>
      <c r="AB666" s="3" t="str">
        <f>VLOOKUP(J666, sku!B:BM, 64, FALSE)</f>
        <v>Revenda</v>
      </c>
      <c r="AC666" s="3" t="str">
        <f>LEFT(pedidos[[#This Row],[SKU]],3)</f>
        <v>Q-9</v>
      </c>
      <c r="AD666" s="36" t="str" cm="1">
        <f t="array" aca="1" ref="AD666" ca="1">IFERROR(
  INDEX(
    montadora[Montadora],
    MATCH(TRUE,LEFT(J1183,NÚCARACT(montadora[SKU Parcial]))=montadora[SKU Parcial],0)
  ),
  ""
)</f>
        <v/>
      </c>
    </row>
    <row r="667" spans="1:30" customFormat="1" x14ac:dyDescent="0.25">
      <c r="A667" s="1" t="s">
        <v>5631</v>
      </c>
      <c r="B667" s="1" t="s">
        <v>5632</v>
      </c>
      <c r="C667" s="1" t="s">
        <v>5633</v>
      </c>
      <c r="D667" s="1" t="s">
        <v>38</v>
      </c>
      <c r="E667" s="1" t="s">
        <v>3030</v>
      </c>
      <c r="F667" s="1" t="s">
        <v>1608</v>
      </c>
      <c r="G667" s="6" t="s">
        <v>11227</v>
      </c>
      <c r="H667" s="13" t="s">
        <v>30</v>
      </c>
      <c r="I667" s="1" t="s">
        <v>36</v>
      </c>
      <c r="J667" s="1" t="s">
        <v>290</v>
      </c>
      <c r="K667" s="15">
        <v>45838</v>
      </c>
      <c r="L667" s="13" t="s">
        <v>804</v>
      </c>
      <c r="M667" s="26">
        <v>33.799999999999997</v>
      </c>
      <c r="N667" s="13">
        <v>1</v>
      </c>
      <c r="O667" s="26">
        <v>33.799999999999997</v>
      </c>
      <c r="P667" s="26">
        <v>15.8</v>
      </c>
      <c r="Q667" s="26">
        <v>2.78</v>
      </c>
      <c r="R667" s="26">
        <v>10.56</v>
      </c>
      <c r="S667" s="26">
        <v>0</v>
      </c>
      <c r="T667" s="26">
        <v>0</v>
      </c>
      <c r="U667" s="26">
        <v>4.66</v>
      </c>
      <c r="V667" s="17">
        <v>0.13789999999999999</v>
      </c>
      <c r="W667" s="1" t="s">
        <v>34</v>
      </c>
      <c r="X667" s="3"/>
      <c r="Y667" s="3"/>
      <c r="Z667" s="5" t="s">
        <v>7980</v>
      </c>
      <c r="AA667" s="5" t="str">
        <f>VLOOKUP(J667, sku!B:C, 2, FALSE)</f>
        <v>Par De Trava Do Quebra Vento Preto (23Cm)</v>
      </c>
      <c r="AB667" s="3" t="str">
        <f>VLOOKUP(J667, sku!B:BM, 64, FALSE)</f>
        <v>Revenda</v>
      </c>
      <c r="AC667" s="3" t="str">
        <f>LEFT(pedidos[[#This Row],[SKU]],3)</f>
        <v>Q-9</v>
      </c>
      <c r="AD667" s="36" t="str" cm="1">
        <f t="array" aca="1" ref="AD667" ca="1">IFERROR(
  INDEX(
    montadora[Montadora],
    MATCH(TRUE,LEFT(J1184,NÚCARACT(montadora[SKU Parcial]))=montadora[SKU Parcial],0)
  ),
  ""
)</f>
        <v/>
      </c>
    </row>
    <row r="668" spans="1:30" customFormat="1" x14ac:dyDescent="0.25">
      <c r="A668" s="1" t="s">
        <v>5634</v>
      </c>
      <c r="B668" s="1" t="s">
        <v>36</v>
      </c>
      <c r="C668" s="1" t="s">
        <v>5635</v>
      </c>
      <c r="D668" s="1" t="s">
        <v>27</v>
      </c>
      <c r="E668" s="1" t="s">
        <v>3030</v>
      </c>
      <c r="F668" s="1" t="s">
        <v>1608</v>
      </c>
      <c r="G668" s="6" t="s">
        <v>11227</v>
      </c>
      <c r="H668" s="13" t="s">
        <v>30</v>
      </c>
      <c r="I668" s="1" t="s">
        <v>36</v>
      </c>
      <c r="J668" s="1" t="s">
        <v>290</v>
      </c>
      <c r="K668" s="15">
        <v>45838</v>
      </c>
      <c r="L668" s="13" t="s">
        <v>33</v>
      </c>
      <c r="M668" s="26">
        <v>33.799999999999997</v>
      </c>
      <c r="N668" s="13">
        <v>1</v>
      </c>
      <c r="O668" s="26">
        <v>49.79</v>
      </c>
      <c r="P668" s="26">
        <v>15.8</v>
      </c>
      <c r="Q668" s="27">
        <v>0</v>
      </c>
      <c r="R668" s="26">
        <v>10.56</v>
      </c>
      <c r="S668" s="26">
        <v>15.99</v>
      </c>
      <c r="T668" s="26">
        <v>0</v>
      </c>
      <c r="U668" s="26">
        <v>4.66</v>
      </c>
      <c r="V668" s="17">
        <v>0.13789999999999999</v>
      </c>
      <c r="W668" s="1" t="s">
        <v>34</v>
      </c>
      <c r="X668" s="3"/>
      <c r="Y668" s="3"/>
      <c r="Z668" s="5" t="s">
        <v>7980</v>
      </c>
      <c r="AA668" s="5" t="str">
        <f>VLOOKUP(J668, sku!B:C, 2, FALSE)</f>
        <v>Par De Trava Do Quebra Vento Preto (23Cm)</v>
      </c>
      <c r="AB668" s="3" t="str">
        <f>VLOOKUP(J668, sku!B:BM, 64, FALSE)</f>
        <v>Revenda</v>
      </c>
      <c r="AC668" s="3" t="str">
        <f>LEFT(pedidos[[#This Row],[SKU]],3)</f>
        <v>Q-9</v>
      </c>
      <c r="AD668" s="36" t="str" cm="1">
        <f t="array" aca="1" ref="AD668" ca="1">IFERROR(
  INDEX(
    montadora[Montadora],
    MATCH(TRUE,LEFT(J1185,NÚCARACT(montadora[SKU Parcial]))=montadora[SKU Parcial],0)
  ),
  ""
)</f>
        <v/>
      </c>
    </row>
    <row r="669" spans="1:30" customFormat="1" x14ac:dyDescent="0.25">
      <c r="A669" s="1" t="s">
        <v>5638</v>
      </c>
      <c r="B669" s="1" t="s">
        <v>5639</v>
      </c>
      <c r="C669" s="1" t="s">
        <v>5640</v>
      </c>
      <c r="D669" s="1" t="s">
        <v>347</v>
      </c>
      <c r="E669" s="1" t="s">
        <v>3030</v>
      </c>
      <c r="F669" s="1" t="s">
        <v>1608</v>
      </c>
      <c r="G669" s="6" t="s">
        <v>11227</v>
      </c>
      <c r="H669" s="13" t="s">
        <v>30</v>
      </c>
      <c r="I669" s="1" t="s">
        <v>36</v>
      </c>
      <c r="J669" s="1" t="s">
        <v>290</v>
      </c>
      <c r="K669" s="15">
        <v>45838</v>
      </c>
      <c r="L669" s="13" t="s">
        <v>804</v>
      </c>
      <c r="M669" s="26">
        <v>33.799999999999997</v>
      </c>
      <c r="N669" s="13">
        <v>1</v>
      </c>
      <c r="O669" s="26">
        <v>33.799999999999997</v>
      </c>
      <c r="P669" s="26">
        <v>15.8</v>
      </c>
      <c r="Q669" s="26">
        <v>2.78</v>
      </c>
      <c r="R669" s="26">
        <v>10.56</v>
      </c>
      <c r="S669" s="26">
        <v>0</v>
      </c>
      <c r="T669" s="26">
        <v>0</v>
      </c>
      <c r="U669" s="26">
        <v>4.66</v>
      </c>
      <c r="V669" s="17">
        <v>0.13789999999999999</v>
      </c>
      <c r="W669" s="1" t="s">
        <v>34</v>
      </c>
      <c r="X669" s="3"/>
      <c r="Y669" s="3"/>
      <c r="Z669" s="5" t="s">
        <v>7980</v>
      </c>
      <c r="AA669" s="5" t="str">
        <f>VLOOKUP(J669, sku!B:C, 2, FALSE)</f>
        <v>Par De Trava Do Quebra Vento Preto (23Cm)</v>
      </c>
      <c r="AB669" s="3" t="str">
        <f>VLOOKUP(J669, sku!B:BM, 64, FALSE)</f>
        <v>Revenda</v>
      </c>
      <c r="AC669" s="3" t="str">
        <f>LEFT(pedidos[[#This Row],[SKU]],3)</f>
        <v>Q-9</v>
      </c>
      <c r="AD669" s="36" t="str" cm="1">
        <f t="array" aca="1" ref="AD669" ca="1">IFERROR(
  INDEX(
    montadora[Montadora],
    MATCH(TRUE,LEFT(J1186,NÚCARACT(montadora[SKU Parcial]))=montadora[SKU Parcial],0)
  ),
  ""
)</f>
        <v/>
      </c>
    </row>
    <row r="670" spans="1:30" customFormat="1" x14ac:dyDescent="0.25">
      <c r="A670" s="1" t="s">
        <v>5641</v>
      </c>
      <c r="B670" s="1" t="s">
        <v>36</v>
      </c>
      <c r="C670" s="1" t="s">
        <v>5642</v>
      </c>
      <c r="D670" s="1" t="s">
        <v>534</v>
      </c>
      <c r="E670" s="1" t="s">
        <v>3030</v>
      </c>
      <c r="F670" s="1" t="s">
        <v>1608</v>
      </c>
      <c r="G670" s="6" t="s">
        <v>11227</v>
      </c>
      <c r="H670" s="13" t="s">
        <v>30</v>
      </c>
      <c r="I670" s="1" t="s">
        <v>36</v>
      </c>
      <c r="J670" s="1" t="s">
        <v>290</v>
      </c>
      <c r="K670" s="15">
        <v>45838</v>
      </c>
      <c r="L670" s="13" t="s">
        <v>804</v>
      </c>
      <c r="M670" s="26">
        <v>33.799999999999997</v>
      </c>
      <c r="N670" s="13">
        <v>1</v>
      </c>
      <c r="O670" s="26">
        <v>52.79</v>
      </c>
      <c r="P670" s="26">
        <v>15.8</v>
      </c>
      <c r="Q670" s="26">
        <v>2.78</v>
      </c>
      <c r="R670" s="26">
        <v>10.56</v>
      </c>
      <c r="S670" s="26">
        <v>18.989999999999998</v>
      </c>
      <c r="T670" s="26">
        <v>0</v>
      </c>
      <c r="U670" s="26">
        <v>4.66</v>
      </c>
      <c r="V670" s="17">
        <v>0.13789999999999999</v>
      </c>
      <c r="W670" s="1" t="s">
        <v>34</v>
      </c>
      <c r="X670" s="3"/>
      <c r="Y670" s="3"/>
      <c r="Z670" s="5" t="s">
        <v>7980</v>
      </c>
      <c r="AA670" s="5" t="str">
        <f>VLOOKUP(J670, sku!B:C, 2, FALSE)</f>
        <v>Par De Trava Do Quebra Vento Preto (23Cm)</v>
      </c>
      <c r="AB670" s="3" t="str">
        <f>VLOOKUP(J670, sku!B:BM, 64, FALSE)</f>
        <v>Revenda</v>
      </c>
      <c r="AC670" s="3" t="str">
        <f>LEFT(pedidos[[#This Row],[SKU]],3)</f>
        <v>Q-9</v>
      </c>
      <c r="AD670" s="36" t="str" cm="1">
        <f t="array" aca="1" ref="AD670" ca="1">IFERROR(
  INDEX(
    montadora[Montadora],
    MATCH(TRUE,LEFT(J1187,NÚCARACT(montadora[SKU Parcial]))=montadora[SKU Parcial],0)
  ),
  ""
)</f>
        <v/>
      </c>
    </row>
    <row r="671" spans="1:30" x14ac:dyDescent="0.25">
      <c r="A671" s="42" t="s">
        <v>9981</v>
      </c>
      <c r="B671" s="42">
        <v>23998118595</v>
      </c>
      <c r="C671" s="42"/>
      <c r="D671" s="42"/>
      <c r="E671" s="42"/>
      <c r="F671" s="42" t="s">
        <v>10106</v>
      </c>
      <c r="G671" s="42" t="s">
        <v>11228</v>
      </c>
      <c r="H671" s="12"/>
      <c r="I671" s="42"/>
      <c r="J671" s="42" t="s">
        <v>290</v>
      </c>
      <c r="K671" s="14">
        <v>45780</v>
      </c>
      <c r="L671" s="12" t="s">
        <v>8443</v>
      </c>
      <c r="M671" s="44">
        <v>32.799999999999997</v>
      </c>
      <c r="N671" s="12">
        <v>1</v>
      </c>
      <c r="O671" s="44">
        <v>32.799999999999997</v>
      </c>
      <c r="P671" s="44">
        <v>15.8</v>
      </c>
      <c r="Q671" s="44">
        <v>1.1100000000000001</v>
      </c>
      <c r="R671" s="44">
        <v>10.49</v>
      </c>
      <c r="S671" s="44">
        <v>0</v>
      </c>
      <c r="T671" s="44">
        <v>0</v>
      </c>
      <c r="U671" s="44">
        <v>5.07</v>
      </c>
      <c r="V671" s="18">
        <v>0.1358</v>
      </c>
      <c r="W671" s="42" t="s">
        <v>34</v>
      </c>
      <c r="X671" s="43"/>
      <c r="Y671" s="43"/>
      <c r="Z671" s="43" t="s">
        <v>8442</v>
      </c>
      <c r="AA671" s="43" t="str">
        <f>VLOOKUP(J671, sku!B:C, 2, FALSE)</f>
        <v>Par De Trava Do Quebra Vento Preto (23Cm)</v>
      </c>
      <c r="AB671" s="45" t="str">
        <f>VLOOKUP(J671, sku!B:BM, 64, FALSE)</f>
        <v>Revenda</v>
      </c>
      <c r="AC671" s="45" t="str">
        <f>LEFT(pedidos[[#This Row],[SKU]],3)</f>
        <v>Q-9</v>
      </c>
      <c r="AD671" s="36" t="str" cm="1">
        <f t="array" aca="1" ref="AD671" ca="1">IFERROR(
  INDEX(
    montadora[Montadora],
    MATCH(TRUE,LEFT(J1188,NÚCARACT(montadora[SKU Parcial]))=montadora[SKU Parcial],0)
  ),
  ""
)</f>
        <v/>
      </c>
    </row>
    <row r="672" spans="1:30" x14ac:dyDescent="0.25">
      <c r="A672" s="42" t="s">
        <v>9226</v>
      </c>
      <c r="B672" s="42">
        <v>23998118595</v>
      </c>
      <c r="C672" s="42"/>
      <c r="D672" s="42"/>
      <c r="E672" s="42"/>
      <c r="F672" s="42" t="s">
        <v>10106</v>
      </c>
      <c r="G672" s="42" t="s">
        <v>11228</v>
      </c>
      <c r="H672" s="12"/>
      <c r="I672" s="42"/>
      <c r="J672" s="42" t="s">
        <v>290</v>
      </c>
      <c r="K672" s="14">
        <v>45808</v>
      </c>
      <c r="L672" s="12" t="s">
        <v>8443</v>
      </c>
      <c r="M672" s="44">
        <v>38.799999999999997</v>
      </c>
      <c r="N672" s="12">
        <v>1</v>
      </c>
      <c r="O672" s="44">
        <v>38.799999999999997</v>
      </c>
      <c r="P672" s="44">
        <v>15.8</v>
      </c>
      <c r="Q672" s="44">
        <v>1.31</v>
      </c>
      <c r="R672" s="44">
        <v>11.76</v>
      </c>
      <c r="S672" s="44">
        <v>0</v>
      </c>
      <c r="T672" s="44">
        <v>-1.21</v>
      </c>
      <c r="U672" s="44">
        <v>11.14</v>
      </c>
      <c r="V672" s="18">
        <v>0</v>
      </c>
      <c r="W672" s="42" t="s">
        <v>34</v>
      </c>
      <c r="X672" s="43"/>
      <c r="Y672" s="43"/>
      <c r="Z672" s="43" t="s">
        <v>8442</v>
      </c>
      <c r="AA672" s="43" t="str">
        <f>VLOOKUP(J672, sku!B:C, 2, FALSE)</f>
        <v>Par De Trava Do Quebra Vento Preto (23Cm)</v>
      </c>
      <c r="AB672" s="45" t="str">
        <f>VLOOKUP(J672, sku!B:BM, 64, FALSE)</f>
        <v>Revenda</v>
      </c>
      <c r="AC672" s="45" t="str">
        <f>LEFT(pedidos[[#This Row],[SKU]],3)</f>
        <v>Q-9</v>
      </c>
      <c r="AD672" s="36" t="str" cm="1">
        <f t="array" aca="1" ref="AD672" ca="1">IFERROR(
  INDEX(
    montadora[Montadora],
    MATCH(TRUE,LEFT(J1189,NÚCARACT(montadora[SKU Parcial]))=montadora[SKU Parcial],0)
  ),
  ""
)</f>
        <v/>
      </c>
    </row>
    <row r="673" spans="1:30" x14ac:dyDescent="0.25">
      <c r="A673" s="42" t="s">
        <v>9228</v>
      </c>
      <c r="B673" s="42">
        <v>23998118595</v>
      </c>
      <c r="C673" s="42"/>
      <c r="D673" s="42"/>
      <c r="E673" s="42"/>
      <c r="F673" s="42" t="s">
        <v>10106</v>
      </c>
      <c r="G673" s="42" t="s">
        <v>11228</v>
      </c>
      <c r="H673" s="12"/>
      <c r="I673" s="42"/>
      <c r="J673" s="42" t="s">
        <v>290</v>
      </c>
      <c r="K673" s="14">
        <v>45808</v>
      </c>
      <c r="L673" s="12" t="s">
        <v>8443</v>
      </c>
      <c r="M673" s="44">
        <v>38.799999999999997</v>
      </c>
      <c r="N673" s="12">
        <v>1</v>
      </c>
      <c r="O673" s="44">
        <v>38.799999999999997</v>
      </c>
      <c r="P673" s="44">
        <v>15.8</v>
      </c>
      <c r="Q673" s="44">
        <v>1.31</v>
      </c>
      <c r="R673" s="44">
        <v>11.76</v>
      </c>
      <c r="S673" s="44">
        <v>0</v>
      </c>
      <c r="T673" s="44">
        <v>0</v>
      </c>
      <c r="U673" s="44">
        <v>9.93</v>
      </c>
      <c r="V673" s="18">
        <v>0</v>
      </c>
      <c r="W673" s="42" t="s">
        <v>34</v>
      </c>
      <c r="X673" s="43"/>
      <c r="Y673" s="43"/>
      <c r="Z673" s="43" t="s">
        <v>8442</v>
      </c>
      <c r="AA673" s="43" t="str">
        <f>VLOOKUP(J673, sku!B:C, 2, FALSE)</f>
        <v>Par De Trava Do Quebra Vento Preto (23Cm)</v>
      </c>
      <c r="AB673" s="45" t="str">
        <f>VLOOKUP(J673, sku!B:BM, 64, FALSE)</f>
        <v>Revenda</v>
      </c>
      <c r="AC673" s="45" t="str">
        <f>LEFT(pedidos[[#This Row],[SKU]],3)</f>
        <v>Q-9</v>
      </c>
      <c r="AD673" s="36" t="str" cm="1">
        <f t="array" aca="1" ref="AD673" ca="1">IFERROR(
  INDEX(
    montadora[Montadora],
    MATCH(TRUE,LEFT(J1190,NÚCARACT(montadora[SKU Parcial]))=montadora[SKU Parcial],0)
  ),
  ""
)</f>
        <v/>
      </c>
    </row>
    <row r="674" spans="1:30" x14ac:dyDescent="0.25">
      <c r="A674" s="42" t="s">
        <v>9229</v>
      </c>
      <c r="B674" s="42">
        <v>20298008470</v>
      </c>
      <c r="C674" s="42"/>
      <c r="D674" s="42"/>
      <c r="E674" s="42"/>
      <c r="F674" s="42" t="s">
        <v>10107</v>
      </c>
      <c r="G674" s="42" t="s">
        <v>11228</v>
      </c>
      <c r="H674" s="12"/>
      <c r="I674" s="42"/>
      <c r="J674" s="42" t="s">
        <v>290</v>
      </c>
      <c r="K674" s="14">
        <v>45808</v>
      </c>
      <c r="L674" s="12" t="s">
        <v>8443</v>
      </c>
      <c r="M674" s="44">
        <v>38.799999999999997</v>
      </c>
      <c r="N674" s="12">
        <v>1</v>
      </c>
      <c r="O674" s="44">
        <v>54.49</v>
      </c>
      <c r="P674" s="44">
        <v>15.8</v>
      </c>
      <c r="Q674" s="44">
        <v>1.31</v>
      </c>
      <c r="R674" s="44">
        <v>11.76</v>
      </c>
      <c r="S674" s="44">
        <v>15.69</v>
      </c>
      <c r="T674" s="44">
        <v>0</v>
      </c>
      <c r="U674" s="44">
        <v>9.93</v>
      </c>
      <c r="V674" s="18">
        <v>0</v>
      </c>
      <c r="W674" s="42" t="s">
        <v>34</v>
      </c>
      <c r="X674" s="43"/>
      <c r="Y674" s="43"/>
      <c r="Z674" s="43" t="s">
        <v>8442</v>
      </c>
      <c r="AA674" s="43" t="str">
        <f>VLOOKUP(J674, sku!B:C, 2, FALSE)</f>
        <v>Par De Trava Do Quebra Vento Preto (23Cm)</v>
      </c>
      <c r="AB674" s="45" t="str">
        <f>VLOOKUP(J674, sku!B:BM, 64, FALSE)</f>
        <v>Revenda</v>
      </c>
      <c r="AC674" s="45" t="str">
        <f>LEFT(pedidos[[#This Row],[SKU]],3)</f>
        <v>Q-9</v>
      </c>
      <c r="AD674" s="36" t="str" cm="1">
        <f t="array" aca="1" ref="AD674" ca="1">IFERROR(
  INDEX(
    montadora[Montadora],
    MATCH(TRUE,LEFT(J1191,NÚCARACT(montadora[SKU Parcial]))=montadora[SKU Parcial],0)
  ),
  ""
)</f>
        <v/>
      </c>
    </row>
    <row r="675" spans="1:30" x14ac:dyDescent="0.25">
      <c r="A675" s="42" t="s">
        <v>9236</v>
      </c>
      <c r="B675" s="42">
        <v>23998118595</v>
      </c>
      <c r="C675" s="42"/>
      <c r="D675" s="42"/>
      <c r="E675" s="42"/>
      <c r="F675" s="42" t="s">
        <v>10106</v>
      </c>
      <c r="G675" s="42" t="s">
        <v>11228</v>
      </c>
      <c r="H675" s="12"/>
      <c r="I675" s="42"/>
      <c r="J675" s="42" t="s">
        <v>290</v>
      </c>
      <c r="K675" s="14">
        <v>45807</v>
      </c>
      <c r="L675" s="12" t="s">
        <v>8443</v>
      </c>
      <c r="M675" s="44">
        <v>38.799999999999997</v>
      </c>
      <c r="N675" s="12">
        <v>1</v>
      </c>
      <c r="O675" s="44">
        <v>38.799999999999997</v>
      </c>
      <c r="P675" s="44">
        <v>15.8</v>
      </c>
      <c r="Q675" s="44">
        <v>1.31</v>
      </c>
      <c r="R675" s="44">
        <v>11.76</v>
      </c>
      <c r="S675" s="44">
        <v>0</v>
      </c>
      <c r="T675" s="44">
        <v>-3.66</v>
      </c>
      <c r="U675" s="44">
        <v>13.59</v>
      </c>
      <c r="V675" s="18">
        <v>0</v>
      </c>
      <c r="W675" s="42" t="s">
        <v>34</v>
      </c>
      <c r="X675" s="43"/>
      <c r="Y675" s="43"/>
      <c r="Z675" s="43" t="s">
        <v>8442</v>
      </c>
      <c r="AA675" s="43" t="str">
        <f>VLOOKUP(J675, sku!B:C, 2, FALSE)</f>
        <v>Par De Trava Do Quebra Vento Preto (23Cm)</v>
      </c>
      <c r="AB675" s="45" t="str">
        <f>VLOOKUP(J675, sku!B:BM, 64, FALSE)</f>
        <v>Revenda</v>
      </c>
      <c r="AC675" s="45" t="str">
        <f>LEFT(pedidos[[#This Row],[SKU]],3)</f>
        <v>Q-9</v>
      </c>
      <c r="AD675" s="36" t="str" cm="1">
        <f t="array" aca="1" ref="AD675" ca="1">IFERROR(
  INDEX(
    montadora[Montadora],
    MATCH(TRUE,LEFT(J1192,NÚCARACT(montadora[SKU Parcial]))=montadora[SKU Parcial],0)
  ),
  ""
)</f>
        <v/>
      </c>
    </row>
    <row r="676" spans="1:30" x14ac:dyDescent="0.25">
      <c r="A676" s="42" t="s">
        <v>9237</v>
      </c>
      <c r="B676" s="42">
        <v>23998118595</v>
      </c>
      <c r="C676" s="42"/>
      <c r="D676" s="42"/>
      <c r="E676" s="42"/>
      <c r="F676" s="42" t="s">
        <v>10106</v>
      </c>
      <c r="G676" s="42" t="s">
        <v>11228</v>
      </c>
      <c r="H676" s="12"/>
      <c r="I676" s="42"/>
      <c r="J676" s="42" t="s">
        <v>290</v>
      </c>
      <c r="K676" s="14">
        <v>45807</v>
      </c>
      <c r="L676" s="12" t="s">
        <v>8443</v>
      </c>
      <c r="M676" s="44">
        <v>38.799999999999997</v>
      </c>
      <c r="N676" s="12">
        <v>1</v>
      </c>
      <c r="O676" s="44">
        <v>38.799999999999997</v>
      </c>
      <c r="P676" s="44">
        <v>15.8</v>
      </c>
      <c r="Q676" s="44">
        <v>1.31</v>
      </c>
      <c r="R676" s="44">
        <v>11.76</v>
      </c>
      <c r="S676" s="44">
        <v>0</v>
      </c>
      <c r="T676" s="44">
        <v>0</v>
      </c>
      <c r="U676" s="44">
        <v>9.93</v>
      </c>
      <c r="V676" s="18">
        <v>0</v>
      </c>
      <c r="W676" s="42" t="s">
        <v>34</v>
      </c>
      <c r="X676" s="43"/>
      <c r="Y676" s="43"/>
      <c r="Z676" s="43" t="s">
        <v>8442</v>
      </c>
      <c r="AA676" s="43" t="str">
        <f>VLOOKUP(J676, sku!B:C, 2, FALSE)</f>
        <v>Par De Trava Do Quebra Vento Preto (23Cm)</v>
      </c>
      <c r="AB676" s="45" t="str">
        <f>VLOOKUP(J676, sku!B:BM, 64, FALSE)</f>
        <v>Revenda</v>
      </c>
      <c r="AC676" s="45" t="str">
        <f>LEFT(pedidos[[#This Row],[SKU]],3)</f>
        <v>Q-9</v>
      </c>
      <c r="AD676" s="36" t="str" cm="1">
        <f t="array" aca="1" ref="AD676" ca="1">IFERROR(
  INDEX(
    montadora[Montadora],
    MATCH(TRUE,LEFT(J1193,NÚCARACT(montadora[SKU Parcial]))=montadora[SKU Parcial],0)
  ),
  ""
)</f>
        <v/>
      </c>
    </row>
    <row r="677" spans="1:30" x14ac:dyDescent="0.25">
      <c r="A677" s="42" t="s">
        <v>9245</v>
      </c>
      <c r="B677" s="42">
        <v>20999592075</v>
      </c>
      <c r="C677" s="42"/>
      <c r="D677" s="42"/>
      <c r="E677" s="42"/>
      <c r="F677" s="42" t="s">
        <v>8387</v>
      </c>
      <c r="G677" s="42" t="s">
        <v>11228</v>
      </c>
      <c r="H677" s="12"/>
      <c r="I677" s="42"/>
      <c r="J677" s="42" t="s">
        <v>290</v>
      </c>
      <c r="K677" s="14">
        <v>45806</v>
      </c>
      <c r="L677" s="12" t="s">
        <v>8443</v>
      </c>
      <c r="M677" s="44">
        <v>38.799999999999997</v>
      </c>
      <c r="N677" s="12">
        <v>1</v>
      </c>
      <c r="O677" s="44">
        <v>38.799999999999997</v>
      </c>
      <c r="P677" s="44">
        <v>15.8</v>
      </c>
      <c r="Q677" s="44">
        <v>1.31</v>
      </c>
      <c r="R677" s="44">
        <v>11.76</v>
      </c>
      <c r="S677" s="44">
        <v>0</v>
      </c>
      <c r="T677" s="44">
        <v>0</v>
      </c>
      <c r="U677" s="44">
        <v>9.93</v>
      </c>
      <c r="V677" s="18">
        <v>0</v>
      </c>
      <c r="W677" s="42" t="s">
        <v>34</v>
      </c>
      <c r="X677" s="43"/>
      <c r="Y677" s="43"/>
      <c r="Z677" s="43" t="s">
        <v>8442</v>
      </c>
      <c r="AA677" s="43" t="str">
        <f>VLOOKUP(J677, sku!B:C, 2, FALSE)</f>
        <v>Par De Trava Do Quebra Vento Preto (23Cm)</v>
      </c>
      <c r="AB677" s="45" t="str">
        <f>VLOOKUP(J677, sku!B:BM, 64, FALSE)</f>
        <v>Revenda</v>
      </c>
      <c r="AC677" s="45" t="str">
        <f>LEFT(pedidos[[#This Row],[SKU]],3)</f>
        <v>Q-9</v>
      </c>
      <c r="AD677" s="36" t="str" cm="1">
        <f t="array" aca="1" ref="AD677" ca="1">IFERROR(
  INDEX(
    montadora[Montadora],
    MATCH(TRUE,LEFT(J1194,NÚCARACT(montadora[SKU Parcial]))=montadora[SKU Parcial],0)
  ),
  ""
)</f>
        <v/>
      </c>
    </row>
    <row r="678" spans="1:30" x14ac:dyDescent="0.25">
      <c r="A678" s="42" t="s">
        <v>9250</v>
      </c>
      <c r="B678" s="42">
        <v>23998118595</v>
      </c>
      <c r="C678" s="42"/>
      <c r="D678" s="42"/>
      <c r="E678" s="42"/>
      <c r="F678" s="42" t="s">
        <v>10106</v>
      </c>
      <c r="G678" s="42" t="s">
        <v>11228</v>
      </c>
      <c r="H678" s="12"/>
      <c r="I678" s="42"/>
      <c r="J678" s="42" t="s">
        <v>290</v>
      </c>
      <c r="K678" s="14">
        <v>45806</v>
      </c>
      <c r="L678" s="12" t="s">
        <v>8443</v>
      </c>
      <c r="M678" s="44">
        <v>38.799999999999997</v>
      </c>
      <c r="N678" s="12">
        <v>1</v>
      </c>
      <c r="O678" s="44">
        <v>38.799999999999997</v>
      </c>
      <c r="P678" s="44">
        <v>15.8</v>
      </c>
      <c r="Q678" s="44">
        <v>1.31</v>
      </c>
      <c r="R678" s="44">
        <v>11.76</v>
      </c>
      <c r="S678" s="44">
        <v>0</v>
      </c>
      <c r="T678" s="44">
        <v>0</v>
      </c>
      <c r="U678" s="44">
        <v>9.93</v>
      </c>
      <c r="V678" s="18">
        <v>0</v>
      </c>
      <c r="W678" s="42" t="s">
        <v>34</v>
      </c>
      <c r="X678" s="43"/>
      <c r="Y678" s="43"/>
      <c r="Z678" s="43" t="s">
        <v>8442</v>
      </c>
      <c r="AA678" s="43" t="str">
        <f>VLOOKUP(J678, sku!B:C, 2, FALSE)</f>
        <v>Par De Trava Do Quebra Vento Preto (23Cm)</v>
      </c>
      <c r="AB678" s="45" t="str">
        <f>VLOOKUP(J678, sku!B:BM, 64, FALSE)</f>
        <v>Revenda</v>
      </c>
      <c r="AC678" s="45" t="str">
        <f>LEFT(pedidos[[#This Row],[SKU]],3)</f>
        <v>Q-9</v>
      </c>
      <c r="AD678" s="36" t="str" cm="1">
        <f t="array" aca="1" ref="AD678" ca="1">IFERROR(
  INDEX(
    montadora[Montadora],
    MATCH(TRUE,LEFT(J1195,NÚCARACT(montadora[SKU Parcial]))=montadora[SKU Parcial],0)
  ),
  ""
)</f>
        <v/>
      </c>
    </row>
    <row r="679" spans="1:30" x14ac:dyDescent="0.25">
      <c r="A679" s="42" t="s">
        <v>9251</v>
      </c>
      <c r="B679" s="42">
        <v>23998118595</v>
      </c>
      <c r="C679" s="42"/>
      <c r="D679" s="42"/>
      <c r="E679" s="42"/>
      <c r="F679" s="42" t="s">
        <v>10106</v>
      </c>
      <c r="G679" s="42" t="s">
        <v>11228</v>
      </c>
      <c r="H679" s="12"/>
      <c r="I679" s="42"/>
      <c r="J679" s="42" t="s">
        <v>290</v>
      </c>
      <c r="K679" s="14">
        <v>45806</v>
      </c>
      <c r="L679" s="12" t="s">
        <v>8443</v>
      </c>
      <c r="M679" s="44">
        <v>38.799999999999997</v>
      </c>
      <c r="N679" s="12">
        <v>1</v>
      </c>
      <c r="O679" s="44">
        <v>38.799999999999997</v>
      </c>
      <c r="P679" s="44">
        <v>15.8</v>
      </c>
      <c r="Q679" s="44">
        <v>1.31</v>
      </c>
      <c r="R679" s="44">
        <v>11.76</v>
      </c>
      <c r="S679" s="44">
        <v>0</v>
      </c>
      <c r="T679" s="44">
        <v>-1.21</v>
      </c>
      <c r="U679" s="44">
        <v>11.14</v>
      </c>
      <c r="V679" s="18">
        <v>0</v>
      </c>
      <c r="W679" s="42" t="s">
        <v>34</v>
      </c>
      <c r="X679" s="43"/>
      <c r="Y679" s="43"/>
      <c r="Z679" s="43" t="s">
        <v>8442</v>
      </c>
      <c r="AA679" s="43" t="str">
        <f>VLOOKUP(J679, sku!B:C, 2, FALSE)</f>
        <v>Par De Trava Do Quebra Vento Preto (23Cm)</v>
      </c>
      <c r="AB679" s="45" t="str">
        <f>VLOOKUP(J679, sku!B:BM, 64, FALSE)</f>
        <v>Revenda</v>
      </c>
      <c r="AC679" s="45" t="str">
        <f>LEFT(pedidos[[#This Row],[SKU]],3)</f>
        <v>Q-9</v>
      </c>
      <c r="AD679" s="36" t="str" cm="1">
        <f t="array" aca="1" ref="AD679" ca="1">IFERROR(
  INDEX(
    montadora[Montadora],
    MATCH(TRUE,LEFT(J1196,NÚCARACT(montadora[SKU Parcial]))=montadora[SKU Parcial],0)
  ),
  ""
)</f>
        <v/>
      </c>
    </row>
    <row r="680" spans="1:30" x14ac:dyDescent="0.25">
      <c r="A680" s="42" t="s">
        <v>9274</v>
      </c>
      <c r="B680" s="42">
        <v>23998118595</v>
      </c>
      <c r="C680" s="42"/>
      <c r="D680" s="42"/>
      <c r="E680" s="42"/>
      <c r="F680" s="42" t="s">
        <v>10106</v>
      </c>
      <c r="G680" s="42" t="s">
        <v>11228</v>
      </c>
      <c r="H680" s="12"/>
      <c r="I680" s="42"/>
      <c r="J680" s="42" t="s">
        <v>290</v>
      </c>
      <c r="K680" s="14">
        <v>45804</v>
      </c>
      <c r="L680" s="12" t="s">
        <v>8443</v>
      </c>
      <c r="M680" s="44">
        <v>38.799999999999997</v>
      </c>
      <c r="N680" s="12">
        <v>1</v>
      </c>
      <c r="O680" s="44">
        <v>38.799999999999997</v>
      </c>
      <c r="P680" s="44">
        <v>15.8</v>
      </c>
      <c r="Q680" s="44">
        <v>1.31</v>
      </c>
      <c r="R680" s="44">
        <v>11.76</v>
      </c>
      <c r="S680" s="44">
        <v>0</v>
      </c>
      <c r="T680" s="44">
        <v>0</v>
      </c>
      <c r="U680" s="44">
        <v>9.93</v>
      </c>
      <c r="V680" s="18">
        <v>0</v>
      </c>
      <c r="W680" s="42" t="s">
        <v>34</v>
      </c>
      <c r="X680" s="43"/>
      <c r="Y680" s="43"/>
      <c r="Z680" s="43" t="s">
        <v>8442</v>
      </c>
      <c r="AA680" s="43" t="str">
        <f>VLOOKUP(J680, sku!B:C, 2, FALSE)</f>
        <v>Par De Trava Do Quebra Vento Preto (23Cm)</v>
      </c>
      <c r="AB680" s="45" t="str">
        <f>VLOOKUP(J680, sku!B:BM, 64, FALSE)</f>
        <v>Revenda</v>
      </c>
      <c r="AC680" s="45" t="str">
        <f>LEFT(pedidos[[#This Row],[SKU]],3)</f>
        <v>Q-9</v>
      </c>
      <c r="AD680" s="36" t="str" cm="1">
        <f t="array" aca="1" ref="AD680" ca="1">IFERROR(
  INDEX(
    montadora[Montadora],
    MATCH(TRUE,LEFT(J1197,NÚCARACT(montadora[SKU Parcial]))=montadora[SKU Parcial],0)
  ),
  ""
)</f>
        <v/>
      </c>
    </row>
    <row r="681" spans="1:30" x14ac:dyDescent="0.25">
      <c r="A681" s="42" t="s">
        <v>9286</v>
      </c>
      <c r="B681" s="42">
        <v>23998118595</v>
      </c>
      <c r="C681" s="42"/>
      <c r="D681" s="42"/>
      <c r="E681" s="42"/>
      <c r="F681" s="42" t="s">
        <v>10106</v>
      </c>
      <c r="G681" s="42" t="s">
        <v>11228</v>
      </c>
      <c r="H681" s="12"/>
      <c r="I681" s="42"/>
      <c r="J681" s="42" t="s">
        <v>290</v>
      </c>
      <c r="K681" s="14">
        <v>45804</v>
      </c>
      <c r="L681" s="12" t="s">
        <v>8443</v>
      </c>
      <c r="M681" s="44">
        <v>38.799999999999997</v>
      </c>
      <c r="N681" s="12">
        <v>1</v>
      </c>
      <c r="O681" s="44">
        <v>38.799999999999997</v>
      </c>
      <c r="P681" s="44">
        <v>15.8</v>
      </c>
      <c r="Q681" s="44">
        <v>1.31</v>
      </c>
      <c r="R681" s="44">
        <v>11.76</v>
      </c>
      <c r="S681" s="44">
        <v>0</v>
      </c>
      <c r="T681" s="44">
        <v>0</v>
      </c>
      <c r="U681" s="44">
        <v>9.93</v>
      </c>
      <c r="V681" s="18">
        <v>0</v>
      </c>
      <c r="W681" s="42" t="s">
        <v>34</v>
      </c>
      <c r="X681" s="43"/>
      <c r="Y681" s="43"/>
      <c r="Z681" s="43" t="s">
        <v>8442</v>
      </c>
      <c r="AA681" s="43" t="str">
        <f>VLOOKUP(J681, sku!B:C, 2, FALSE)</f>
        <v>Par De Trava Do Quebra Vento Preto (23Cm)</v>
      </c>
      <c r="AB681" s="45" t="str">
        <f>VLOOKUP(J681, sku!B:BM, 64, FALSE)</f>
        <v>Revenda</v>
      </c>
      <c r="AC681" s="45" t="str">
        <f>LEFT(pedidos[[#This Row],[SKU]],3)</f>
        <v>Q-9</v>
      </c>
      <c r="AD681" s="36" t="str" cm="1">
        <f t="array" aca="1" ref="AD681" ca="1">IFERROR(
  INDEX(
    montadora[Montadora],
    MATCH(TRUE,LEFT(J1198,NÚCARACT(montadora[SKU Parcial]))=montadora[SKU Parcial],0)
  ),
  ""
)</f>
        <v/>
      </c>
    </row>
    <row r="682" spans="1:30" x14ac:dyDescent="0.25">
      <c r="A682" s="42" t="s">
        <v>9362</v>
      </c>
      <c r="B682" s="42">
        <v>23998118595</v>
      </c>
      <c r="C682" s="42"/>
      <c r="D682" s="42"/>
      <c r="E682" s="42"/>
      <c r="F682" s="42" t="s">
        <v>10106</v>
      </c>
      <c r="G682" s="42" t="s">
        <v>11228</v>
      </c>
      <c r="H682" s="12"/>
      <c r="I682" s="42"/>
      <c r="J682" s="42" t="s">
        <v>290</v>
      </c>
      <c r="K682" s="14">
        <v>45799</v>
      </c>
      <c r="L682" s="12" t="s">
        <v>8443</v>
      </c>
      <c r="M682" s="44">
        <v>38.799999999999997</v>
      </c>
      <c r="N682" s="12">
        <v>1</v>
      </c>
      <c r="O682" s="44">
        <v>38.799999999999997</v>
      </c>
      <c r="P682" s="44">
        <v>15.8</v>
      </c>
      <c r="Q682" s="44">
        <v>1.31</v>
      </c>
      <c r="R682" s="44">
        <v>11.76</v>
      </c>
      <c r="S682" s="44">
        <v>0</v>
      </c>
      <c r="T682" s="44">
        <v>0</v>
      </c>
      <c r="U682" s="44">
        <v>9.93</v>
      </c>
      <c r="V682" s="18">
        <v>0</v>
      </c>
      <c r="W682" s="42" t="s">
        <v>34</v>
      </c>
      <c r="X682" s="43"/>
      <c r="Y682" s="43"/>
      <c r="Z682" s="43" t="s">
        <v>8442</v>
      </c>
      <c r="AA682" s="43" t="str">
        <f>VLOOKUP(J682, sku!B:C, 2, FALSE)</f>
        <v>Par De Trava Do Quebra Vento Preto (23Cm)</v>
      </c>
      <c r="AB682" s="45" t="str">
        <f>VLOOKUP(J682, sku!B:BM, 64, FALSE)</f>
        <v>Revenda</v>
      </c>
      <c r="AC682" s="45" t="str">
        <f>LEFT(pedidos[[#This Row],[SKU]],3)</f>
        <v>Q-9</v>
      </c>
      <c r="AD682" s="36" t="str" cm="1">
        <f t="array" aca="1" ref="AD682" ca="1">IFERROR(
  INDEX(
    montadora[Montadora],
    MATCH(TRUE,LEFT(J1199,NÚCARACT(montadora[SKU Parcial]))=montadora[SKU Parcial],0)
  ),
  ""
)</f>
        <v/>
      </c>
    </row>
    <row r="683" spans="1:30" x14ac:dyDescent="0.25">
      <c r="A683" s="42" t="s">
        <v>9399</v>
      </c>
      <c r="B683" s="42">
        <v>23998118595</v>
      </c>
      <c r="C683" s="42"/>
      <c r="D683" s="42"/>
      <c r="E683" s="42"/>
      <c r="F683" s="42" t="s">
        <v>10106</v>
      </c>
      <c r="G683" s="42" t="s">
        <v>11228</v>
      </c>
      <c r="H683" s="12"/>
      <c r="I683" s="42"/>
      <c r="J683" s="42" t="s">
        <v>290</v>
      </c>
      <c r="K683" s="14">
        <v>45797</v>
      </c>
      <c r="L683" s="12" t="s">
        <v>8443</v>
      </c>
      <c r="M683" s="44">
        <v>38.799999999999997</v>
      </c>
      <c r="N683" s="12">
        <v>1</v>
      </c>
      <c r="O683" s="44">
        <v>38.799999999999997</v>
      </c>
      <c r="P683" s="44">
        <v>15.8</v>
      </c>
      <c r="Q683" s="44">
        <v>1.31</v>
      </c>
      <c r="R683" s="44">
        <v>11.76</v>
      </c>
      <c r="S683" s="44">
        <v>0</v>
      </c>
      <c r="T683" s="44">
        <v>0</v>
      </c>
      <c r="U683" s="44">
        <v>9.93</v>
      </c>
      <c r="V683" s="18">
        <v>0</v>
      </c>
      <c r="W683" s="42" t="s">
        <v>34</v>
      </c>
      <c r="X683" s="43"/>
      <c r="Y683" s="43"/>
      <c r="Z683" s="43" t="s">
        <v>8442</v>
      </c>
      <c r="AA683" s="43" t="str">
        <f>VLOOKUP(J683, sku!B:C, 2, FALSE)</f>
        <v>Par De Trava Do Quebra Vento Preto (23Cm)</v>
      </c>
      <c r="AB683" s="45" t="str">
        <f>VLOOKUP(J683, sku!B:BM, 64, FALSE)</f>
        <v>Revenda</v>
      </c>
      <c r="AC683" s="45" t="str">
        <f>LEFT(pedidos[[#This Row],[SKU]],3)</f>
        <v>Q-9</v>
      </c>
      <c r="AD683" s="36" t="str" cm="1">
        <f t="array" aca="1" ref="AD683" ca="1">IFERROR(
  INDEX(
    montadora[Montadora],
    MATCH(TRUE,LEFT(J1200,NÚCARACT(montadora[SKU Parcial]))=montadora[SKU Parcial],0)
  ),
  ""
)</f>
        <v/>
      </c>
    </row>
    <row r="684" spans="1:30" x14ac:dyDescent="0.25">
      <c r="A684" s="42" t="s">
        <v>9410</v>
      </c>
      <c r="B684" s="42">
        <v>20298008470</v>
      </c>
      <c r="C684" s="42"/>
      <c r="D684" s="42"/>
      <c r="E684" s="42"/>
      <c r="F684" s="42" t="s">
        <v>10107</v>
      </c>
      <c r="G684" s="42" t="s">
        <v>11228</v>
      </c>
      <c r="H684" s="12"/>
      <c r="I684" s="42"/>
      <c r="J684" s="42" t="s">
        <v>290</v>
      </c>
      <c r="K684" s="14">
        <v>45796</v>
      </c>
      <c r="L684" s="12" t="s">
        <v>8443</v>
      </c>
      <c r="M684" s="44">
        <v>38.799999999999997</v>
      </c>
      <c r="N684" s="12">
        <v>1</v>
      </c>
      <c r="O684" s="44">
        <v>38.799999999999997</v>
      </c>
      <c r="P684" s="44">
        <v>15.8</v>
      </c>
      <c r="Q684" s="44">
        <v>1.31</v>
      </c>
      <c r="R684" s="44">
        <v>11.76</v>
      </c>
      <c r="S684" s="44">
        <v>0</v>
      </c>
      <c r="T684" s="44">
        <v>0</v>
      </c>
      <c r="U684" s="44">
        <v>9.93</v>
      </c>
      <c r="V684" s="18">
        <v>0</v>
      </c>
      <c r="W684" s="42" t="s">
        <v>34</v>
      </c>
      <c r="X684" s="43"/>
      <c r="Y684" s="43"/>
      <c r="Z684" s="43" t="s">
        <v>8442</v>
      </c>
      <c r="AA684" s="43" t="str">
        <f>VLOOKUP(J684, sku!B:C, 2, FALSE)</f>
        <v>Par De Trava Do Quebra Vento Preto (23Cm)</v>
      </c>
      <c r="AB684" s="45" t="str">
        <f>VLOOKUP(J684, sku!B:BM, 64, FALSE)</f>
        <v>Revenda</v>
      </c>
      <c r="AC684" s="45" t="str">
        <f>LEFT(pedidos[[#This Row],[SKU]],3)</f>
        <v>Q-9</v>
      </c>
      <c r="AD684" s="36" t="str" cm="1">
        <f t="array" aca="1" ref="AD684" ca="1">IFERROR(
  INDEX(
    montadora[Montadora],
    MATCH(TRUE,LEFT(J1201,NÚCARACT(montadora[SKU Parcial]))=montadora[SKU Parcial],0)
  ),
  ""
)</f>
        <v/>
      </c>
    </row>
    <row r="685" spans="1:30" x14ac:dyDescent="0.25">
      <c r="A685" s="42" t="s">
        <v>9476</v>
      </c>
      <c r="B685" s="42">
        <v>23998118595</v>
      </c>
      <c r="C685" s="42"/>
      <c r="D685" s="42"/>
      <c r="E685" s="42"/>
      <c r="F685" s="42" t="s">
        <v>10106</v>
      </c>
      <c r="G685" s="42" t="s">
        <v>11228</v>
      </c>
      <c r="H685" s="12"/>
      <c r="I685" s="42"/>
      <c r="J685" s="42" t="s">
        <v>290</v>
      </c>
      <c r="K685" s="14">
        <v>45794</v>
      </c>
      <c r="L685" s="12" t="s">
        <v>8443</v>
      </c>
      <c r="M685" s="44">
        <v>38.799999999999997</v>
      </c>
      <c r="N685" s="12">
        <v>1</v>
      </c>
      <c r="O685" s="44">
        <v>38.799999999999997</v>
      </c>
      <c r="P685" s="44">
        <v>15.8</v>
      </c>
      <c r="Q685" s="44">
        <v>1.31</v>
      </c>
      <c r="R685" s="44">
        <v>11.76</v>
      </c>
      <c r="S685" s="44">
        <v>0</v>
      </c>
      <c r="T685" s="44">
        <v>0</v>
      </c>
      <c r="U685" s="44">
        <v>9.93</v>
      </c>
      <c r="V685" s="18">
        <v>0</v>
      </c>
      <c r="W685" s="42" t="s">
        <v>34</v>
      </c>
      <c r="X685" s="43"/>
      <c r="Y685" s="43"/>
      <c r="Z685" s="43" t="s">
        <v>8442</v>
      </c>
      <c r="AA685" s="43" t="str">
        <f>VLOOKUP(J685, sku!B:C, 2, FALSE)</f>
        <v>Par De Trava Do Quebra Vento Preto (23Cm)</v>
      </c>
      <c r="AB685" s="45" t="str">
        <f>VLOOKUP(J685, sku!B:BM, 64, FALSE)</f>
        <v>Revenda</v>
      </c>
      <c r="AC685" s="45" t="str">
        <f>LEFT(pedidos[[#This Row],[SKU]],3)</f>
        <v>Q-9</v>
      </c>
      <c r="AD685" s="36" t="str" cm="1">
        <f t="array" aca="1" ref="AD685" ca="1">IFERROR(
  INDEX(
    montadora[Montadora],
    MATCH(TRUE,LEFT(J1202,NÚCARACT(montadora[SKU Parcial]))=montadora[SKU Parcial],0)
  ),
  ""
)</f>
        <v/>
      </c>
    </row>
    <row r="686" spans="1:30" x14ac:dyDescent="0.25">
      <c r="A686" s="42" t="s">
        <v>9488</v>
      </c>
      <c r="B686" s="42">
        <v>23998118595</v>
      </c>
      <c r="C686" s="42"/>
      <c r="D686" s="42"/>
      <c r="E686" s="42"/>
      <c r="F686" s="42" t="s">
        <v>10106</v>
      </c>
      <c r="G686" s="42" t="s">
        <v>11228</v>
      </c>
      <c r="H686" s="12"/>
      <c r="I686" s="42"/>
      <c r="J686" s="42" t="s">
        <v>290</v>
      </c>
      <c r="K686" s="14">
        <v>45793</v>
      </c>
      <c r="L686" s="12" t="s">
        <v>8443</v>
      </c>
      <c r="M686" s="44">
        <v>38.799999999999997</v>
      </c>
      <c r="N686" s="12">
        <v>1</v>
      </c>
      <c r="O686" s="44">
        <v>38.799999999999997</v>
      </c>
      <c r="P686" s="44">
        <v>15.8</v>
      </c>
      <c r="Q686" s="44">
        <v>1.31</v>
      </c>
      <c r="R686" s="44">
        <v>11.76</v>
      </c>
      <c r="S686" s="44">
        <v>0</v>
      </c>
      <c r="T686" s="44">
        <v>0</v>
      </c>
      <c r="U686" s="44">
        <v>9.93</v>
      </c>
      <c r="V686" s="18">
        <v>0</v>
      </c>
      <c r="W686" s="42" t="s">
        <v>34</v>
      </c>
      <c r="X686" s="43"/>
      <c r="Y686" s="43"/>
      <c r="Z686" s="43" t="s">
        <v>8442</v>
      </c>
      <c r="AA686" s="43" t="str">
        <f>VLOOKUP(J686, sku!B:C, 2, FALSE)</f>
        <v>Par De Trava Do Quebra Vento Preto (23Cm)</v>
      </c>
      <c r="AB686" s="45" t="str">
        <f>VLOOKUP(J686, sku!B:BM, 64, FALSE)</f>
        <v>Revenda</v>
      </c>
      <c r="AC686" s="45" t="str">
        <f>LEFT(pedidos[[#This Row],[SKU]],3)</f>
        <v>Q-9</v>
      </c>
      <c r="AD686" s="36" t="str" cm="1">
        <f t="array" aca="1" ref="AD686" ca="1">IFERROR(
  INDEX(
    montadora[Montadora],
    MATCH(TRUE,LEFT(J1203,NÚCARACT(montadora[SKU Parcial]))=montadora[SKU Parcial],0)
  ),
  ""
)</f>
        <v/>
      </c>
    </row>
    <row r="687" spans="1:30" x14ac:dyDescent="0.25">
      <c r="A687" s="42" t="s">
        <v>9508</v>
      </c>
      <c r="B687" s="42">
        <v>23998118595</v>
      </c>
      <c r="C687" s="42"/>
      <c r="D687" s="42"/>
      <c r="E687" s="42"/>
      <c r="F687" s="42" t="s">
        <v>10106</v>
      </c>
      <c r="G687" s="42" t="s">
        <v>11228</v>
      </c>
      <c r="H687" s="12"/>
      <c r="I687" s="42"/>
      <c r="J687" s="42" t="s">
        <v>290</v>
      </c>
      <c r="K687" s="14">
        <v>45793</v>
      </c>
      <c r="L687" s="12" t="s">
        <v>8443</v>
      </c>
      <c r="M687" s="44">
        <v>38.799999999999997</v>
      </c>
      <c r="N687" s="12">
        <v>1</v>
      </c>
      <c r="O687" s="44">
        <v>38.799999999999997</v>
      </c>
      <c r="P687" s="44">
        <v>15.8</v>
      </c>
      <c r="Q687" s="44">
        <v>1.31</v>
      </c>
      <c r="R687" s="44">
        <v>11.76</v>
      </c>
      <c r="S687" s="44">
        <v>0</v>
      </c>
      <c r="T687" s="44">
        <v>0</v>
      </c>
      <c r="U687" s="44">
        <v>9.93</v>
      </c>
      <c r="V687" s="18">
        <v>0</v>
      </c>
      <c r="W687" s="42" t="s">
        <v>34</v>
      </c>
      <c r="X687" s="43"/>
      <c r="Y687" s="43"/>
      <c r="Z687" s="43" t="s">
        <v>8442</v>
      </c>
      <c r="AA687" s="43" t="str">
        <f>VLOOKUP(J687, sku!B:C, 2, FALSE)</f>
        <v>Par De Trava Do Quebra Vento Preto (23Cm)</v>
      </c>
      <c r="AB687" s="45" t="str">
        <f>VLOOKUP(J687, sku!B:BM, 64, FALSE)</f>
        <v>Revenda</v>
      </c>
      <c r="AC687" s="45" t="str">
        <f>LEFT(pedidos[[#This Row],[SKU]],3)</f>
        <v>Q-9</v>
      </c>
      <c r="AD687" s="36" t="str" cm="1">
        <f t="array" aca="1" ref="AD687" ca="1">IFERROR(
  INDEX(
    montadora[Montadora],
    MATCH(TRUE,LEFT(J1204,NÚCARACT(montadora[SKU Parcial]))=montadora[SKU Parcial],0)
  ),
  ""
)</f>
        <v/>
      </c>
    </row>
    <row r="688" spans="1:30" x14ac:dyDescent="0.25">
      <c r="A688" s="42" t="s">
        <v>9511</v>
      </c>
      <c r="B688" s="42">
        <v>23998118595</v>
      </c>
      <c r="C688" s="42"/>
      <c r="D688" s="42"/>
      <c r="E688" s="42"/>
      <c r="F688" s="42" t="s">
        <v>10106</v>
      </c>
      <c r="G688" s="42" t="s">
        <v>11228</v>
      </c>
      <c r="H688" s="12"/>
      <c r="I688" s="42"/>
      <c r="J688" s="42" t="s">
        <v>290</v>
      </c>
      <c r="K688" s="14">
        <v>45793</v>
      </c>
      <c r="L688" s="12" t="s">
        <v>8443</v>
      </c>
      <c r="M688" s="44">
        <v>38.799999999999997</v>
      </c>
      <c r="N688" s="12">
        <v>1</v>
      </c>
      <c r="O688" s="44">
        <v>38.799999999999997</v>
      </c>
      <c r="P688" s="44">
        <v>15.8</v>
      </c>
      <c r="Q688" s="44">
        <v>1.31</v>
      </c>
      <c r="R688" s="44">
        <v>11.76</v>
      </c>
      <c r="S688" s="44">
        <v>0</v>
      </c>
      <c r="T688" s="44">
        <v>0</v>
      </c>
      <c r="U688" s="44">
        <v>9.93</v>
      </c>
      <c r="V688" s="18">
        <v>0</v>
      </c>
      <c r="W688" s="42" t="s">
        <v>34</v>
      </c>
      <c r="X688" s="43"/>
      <c r="Y688" s="43"/>
      <c r="Z688" s="43" t="s">
        <v>8442</v>
      </c>
      <c r="AA688" s="43" t="str">
        <f>VLOOKUP(J688, sku!B:C, 2, FALSE)</f>
        <v>Par De Trava Do Quebra Vento Preto (23Cm)</v>
      </c>
      <c r="AB688" s="45" t="str">
        <f>VLOOKUP(J688, sku!B:BM, 64, FALSE)</f>
        <v>Revenda</v>
      </c>
      <c r="AC688" s="45" t="str">
        <f>LEFT(pedidos[[#This Row],[SKU]],3)</f>
        <v>Q-9</v>
      </c>
      <c r="AD688" s="36" t="str" cm="1">
        <f t="array" aca="1" ref="AD688" ca="1">IFERROR(
  INDEX(
    montadora[Montadora],
    MATCH(TRUE,LEFT(J1205,NÚCARACT(montadora[SKU Parcial]))=montadora[SKU Parcial],0)
  ),
  ""
)</f>
        <v/>
      </c>
    </row>
    <row r="689" spans="1:30" x14ac:dyDescent="0.25">
      <c r="A689" s="42" t="s">
        <v>9763</v>
      </c>
      <c r="B689" s="42">
        <v>23998118595</v>
      </c>
      <c r="C689" s="42"/>
      <c r="D689" s="42"/>
      <c r="E689" s="42"/>
      <c r="F689" s="42" t="s">
        <v>10106</v>
      </c>
      <c r="G689" s="42" t="s">
        <v>11228</v>
      </c>
      <c r="H689" s="12"/>
      <c r="I689" s="42"/>
      <c r="J689" s="42" t="s">
        <v>290</v>
      </c>
      <c r="K689" s="14">
        <v>45784</v>
      </c>
      <c r="L689" s="12" t="s">
        <v>8443</v>
      </c>
      <c r="M689" s="44">
        <v>32.799999999999997</v>
      </c>
      <c r="N689" s="12">
        <v>1</v>
      </c>
      <c r="O689" s="44">
        <v>43.63</v>
      </c>
      <c r="P689" s="44">
        <v>15.8</v>
      </c>
      <c r="Q689" s="44">
        <v>1.1100000000000001</v>
      </c>
      <c r="R689" s="44">
        <v>10.49</v>
      </c>
      <c r="S689" s="44">
        <v>10.83</v>
      </c>
      <c r="T689" s="44">
        <v>0</v>
      </c>
      <c r="U689" s="44">
        <v>5.07</v>
      </c>
      <c r="V689" s="18">
        <v>0</v>
      </c>
      <c r="W689" s="42" t="s">
        <v>34</v>
      </c>
      <c r="X689" s="43"/>
      <c r="Y689" s="43"/>
      <c r="Z689" s="43" t="s">
        <v>8442</v>
      </c>
      <c r="AA689" s="43" t="str">
        <f>VLOOKUP(J689, sku!B:C, 2, FALSE)</f>
        <v>Par De Trava Do Quebra Vento Preto (23Cm)</v>
      </c>
      <c r="AB689" s="45" t="str">
        <f>VLOOKUP(J689, sku!B:BM, 64, FALSE)</f>
        <v>Revenda</v>
      </c>
      <c r="AC689" s="45" t="str">
        <f>LEFT(pedidos[[#This Row],[SKU]],3)</f>
        <v>Q-9</v>
      </c>
      <c r="AD689" s="36" t="str" cm="1">
        <f t="array" aca="1" ref="AD689" ca="1">IFERROR(
  INDEX(
    montadora[Montadora],
    MATCH(TRUE,LEFT(J1206,NÚCARACT(montadora[SKU Parcial]))=montadora[SKU Parcial],0)
  ),
  ""
)</f>
        <v/>
      </c>
    </row>
    <row r="690" spans="1:30" x14ac:dyDescent="0.25">
      <c r="A690" s="42" t="s">
        <v>9826</v>
      </c>
      <c r="B690" s="42">
        <v>23998118595</v>
      </c>
      <c r="C690" s="42"/>
      <c r="D690" s="42"/>
      <c r="E690" s="42"/>
      <c r="F690" s="42" t="s">
        <v>10106</v>
      </c>
      <c r="G690" s="42" t="s">
        <v>11228</v>
      </c>
      <c r="H690" s="12"/>
      <c r="I690" s="42"/>
      <c r="J690" s="42" t="s">
        <v>290</v>
      </c>
      <c r="K690" s="14">
        <v>45783</v>
      </c>
      <c r="L690" s="12" t="s">
        <v>8443</v>
      </c>
      <c r="M690" s="44">
        <v>32.799999999999997</v>
      </c>
      <c r="N690" s="12">
        <v>1</v>
      </c>
      <c r="O690" s="44">
        <v>32.799999999999997</v>
      </c>
      <c r="P690" s="44">
        <v>15.8</v>
      </c>
      <c r="Q690" s="44">
        <v>1.1100000000000001</v>
      </c>
      <c r="R690" s="44">
        <v>10.49</v>
      </c>
      <c r="S690" s="44">
        <v>0</v>
      </c>
      <c r="T690" s="44">
        <v>0</v>
      </c>
      <c r="U690" s="44">
        <v>5.07</v>
      </c>
      <c r="V690" s="18">
        <v>0</v>
      </c>
      <c r="W690" s="42" t="s">
        <v>34</v>
      </c>
      <c r="X690" s="43"/>
      <c r="Y690" s="43"/>
      <c r="Z690" s="43" t="s">
        <v>8442</v>
      </c>
      <c r="AA690" s="43" t="str">
        <f>VLOOKUP(J690, sku!B:C, 2, FALSE)</f>
        <v>Par De Trava Do Quebra Vento Preto (23Cm)</v>
      </c>
      <c r="AB690" s="45" t="str">
        <f>VLOOKUP(J690, sku!B:BM, 64, FALSE)</f>
        <v>Revenda</v>
      </c>
      <c r="AC690" s="45" t="str">
        <f>LEFT(pedidos[[#This Row],[SKU]],3)</f>
        <v>Q-9</v>
      </c>
      <c r="AD690" s="36" t="str" cm="1">
        <f t="array" aca="1" ref="AD690" ca="1">IFERROR(
  INDEX(
    montadora[Montadora],
    MATCH(TRUE,LEFT(J1207,NÚCARACT(montadora[SKU Parcial]))=montadora[SKU Parcial],0)
  ),
  ""
)</f>
        <v/>
      </c>
    </row>
    <row r="691" spans="1:30" x14ac:dyDescent="0.25">
      <c r="A691" s="42" t="s">
        <v>10184</v>
      </c>
      <c r="B691" s="42"/>
      <c r="C691" s="42"/>
      <c r="D691" s="42"/>
      <c r="E691" s="42">
        <v>22093676690</v>
      </c>
      <c r="F691" s="42" t="s">
        <v>8365</v>
      </c>
      <c r="G691" s="42" t="s">
        <v>11228</v>
      </c>
      <c r="H691" s="12"/>
      <c r="I691" s="42"/>
      <c r="J691" s="42" t="s">
        <v>8426</v>
      </c>
      <c r="K691" s="14">
        <v>45838</v>
      </c>
      <c r="L691" s="12" t="s">
        <v>8443</v>
      </c>
      <c r="M691" s="44">
        <v>31.8</v>
      </c>
      <c r="N691" s="12">
        <v>1</v>
      </c>
      <c r="O691" s="44">
        <v>21.44</v>
      </c>
      <c r="P691" s="44">
        <v>16.309999999999999</v>
      </c>
      <c r="Q691" s="44">
        <v>1.18</v>
      </c>
      <c r="R691" s="44">
        <v>0</v>
      </c>
      <c r="S691" s="44">
        <v>0</v>
      </c>
      <c r="T691" s="44">
        <v>0</v>
      </c>
      <c r="U691" s="44">
        <v>3.95</v>
      </c>
      <c r="V691" s="18">
        <v>0.1241</v>
      </c>
      <c r="W691" s="42" t="s">
        <v>34</v>
      </c>
      <c r="X691" s="43"/>
      <c r="Y691" s="43"/>
      <c r="Z691" s="43" t="s">
        <v>8442</v>
      </c>
      <c r="AA691" s="43" t="str">
        <f>VLOOKUP(J691, sku!B:C, 2, FALSE)</f>
        <v>Delet 500ml</v>
      </c>
      <c r="AB691" s="45" t="str">
        <f>VLOOKUP(J691, sku!B:BM, 64, FALSE)</f>
        <v>Revenda</v>
      </c>
      <c r="AC691" s="45" t="str">
        <f>LEFT(pedidos[[#This Row],[SKU]],3)</f>
        <v>VX2</v>
      </c>
      <c r="AD691" s="36" t="str" cm="1">
        <f t="array" aca="1" ref="AD691" ca="1">IFERROR(
  INDEX(
    montadora[Montadora],
    MATCH(TRUE,LEFT(J1210,NÚCARACT(montadora[SKU Parcial]))=montadora[SKU Parcial],0)
  ),
  ""
)</f>
        <v/>
      </c>
    </row>
    <row r="692" spans="1:30" x14ac:dyDescent="0.25">
      <c r="A692" s="42" t="s">
        <v>10388</v>
      </c>
      <c r="B692" s="42"/>
      <c r="C692" s="42"/>
      <c r="D692" s="42"/>
      <c r="E692" s="42">
        <v>22093676690</v>
      </c>
      <c r="F692" s="42" t="s">
        <v>8365</v>
      </c>
      <c r="G692" s="42" t="s">
        <v>11228</v>
      </c>
      <c r="H692" s="12"/>
      <c r="I692" s="42"/>
      <c r="J692" s="42" t="s">
        <v>8426</v>
      </c>
      <c r="K692" s="14">
        <v>45825</v>
      </c>
      <c r="L692" s="12" t="s">
        <v>8443</v>
      </c>
      <c r="M692" s="44">
        <v>30.8</v>
      </c>
      <c r="N692" s="12">
        <v>1</v>
      </c>
      <c r="O692" s="44">
        <v>30.8</v>
      </c>
      <c r="P692" s="44">
        <v>16.309999999999999</v>
      </c>
      <c r="Q692" s="44">
        <v>1.1499999999999999</v>
      </c>
      <c r="R692" s="44">
        <v>10.09</v>
      </c>
      <c r="S692" s="44">
        <v>0</v>
      </c>
      <c r="T692" s="44">
        <v>0</v>
      </c>
      <c r="U692" s="44">
        <v>3.25</v>
      </c>
      <c r="V692" s="18">
        <v>0.1057</v>
      </c>
      <c r="W692" s="42" t="s">
        <v>34</v>
      </c>
      <c r="X692" s="43"/>
      <c r="Y692" s="43"/>
      <c r="Z692" s="43" t="s">
        <v>8442</v>
      </c>
      <c r="AA692" s="43" t="str">
        <f>VLOOKUP(J692, sku!B:C, 2, FALSE)</f>
        <v>Delet 500ml</v>
      </c>
      <c r="AB692" s="45" t="str">
        <f>VLOOKUP(J692, sku!B:BM, 64, FALSE)</f>
        <v>Revenda</v>
      </c>
      <c r="AC692" s="45" t="str">
        <f>LEFT(pedidos[[#This Row],[SKU]],3)</f>
        <v>VX2</v>
      </c>
      <c r="AD692" s="36" t="str" cm="1">
        <f t="array" aca="1" ref="AD692" ca="1">IFERROR(
  INDEX(
    montadora[Montadora],
    MATCH(TRUE,LEFT(J1212,NÚCARACT(montadora[SKU Parcial]))=montadora[SKU Parcial],0)
  ),
  ""
)</f>
        <v/>
      </c>
    </row>
    <row r="693" spans="1:30" x14ac:dyDescent="0.25">
      <c r="A693" s="42" t="s">
        <v>10307</v>
      </c>
      <c r="B693" s="42"/>
      <c r="C693" s="42"/>
      <c r="D693" s="42"/>
      <c r="E693" s="42">
        <v>22093676690</v>
      </c>
      <c r="F693" s="42" t="s">
        <v>8365</v>
      </c>
      <c r="G693" s="42" t="s">
        <v>11228</v>
      </c>
      <c r="H693" s="12"/>
      <c r="I693" s="42"/>
      <c r="J693" s="42" t="s">
        <v>8426</v>
      </c>
      <c r="K693" s="14">
        <v>45830</v>
      </c>
      <c r="L693" s="12" t="s">
        <v>8443</v>
      </c>
      <c r="M693" s="44">
        <v>30.8</v>
      </c>
      <c r="N693" s="12">
        <v>1</v>
      </c>
      <c r="O693" s="44">
        <v>30.8</v>
      </c>
      <c r="P693" s="44">
        <v>16.309999999999999</v>
      </c>
      <c r="Q693" s="44">
        <v>1.1499999999999999</v>
      </c>
      <c r="R693" s="44">
        <v>10.16</v>
      </c>
      <c r="S693" s="44">
        <v>0</v>
      </c>
      <c r="T693" s="44">
        <v>0</v>
      </c>
      <c r="U693" s="44">
        <v>3.18</v>
      </c>
      <c r="V693" s="18">
        <v>0.10340000000000001</v>
      </c>
      <c r="W693" s="42" t="s">
        <v>34</v>
      </c>
      <c r="X693" s="43"/>
      <c r="Y693" s="43"/>
      <c r="Z693" s="43" t="s">
        <v>8442</v>
      </c>
      <c r="AA693" s="43" t="str">
        <f>VLOOKUP(J693, sku!B:C, 2, FALSE)</f>
        <v>Delet 500ml</v>
      </c>
      <c r="AB693" s="45" t="str">
        <f>VLOOKUP(J693, sku!B:BM, 64, FALSE)</f>
        <v>Revenda</v>
      </c>
      <c r="AC693" s="45" t="str">
        <f>LEFT(pedidos[[#This Row],[SKU]],3)</f>
        <v>VX2</v>
      </c>
      <c r="AD693" s="36" t="str" cm="1">
        <f t="array" aca="1" ref="AD693" ca="1">IFERROR(
  INDEX(
    montadora[Montadora],
    MATCH(TRUE,LEFT(J1213,NÚCARACT(montadora[SKU Parcial]))=montadora[SKU Parcial],0)
  ),
  ""
)</f>
        <v/>
      </c>
    </row>
    <row r="694" spans="1:30" x14ac:dyDescent="0.25">
      <c r="A694" s="42" t="s">
        <v>10402</v>
      </c>
      <c r="B694" s="42"/>
      <c r="C694" s="42"/>
      <c r="D694" s="42"/>
      <c r="E694" s="42">
        <v>22093676690</v>
      </c>
      <c r="F694" s="42" t="s">
        <v>8365</v>
      </c>
      <c r="G694" s="42" t="s">
        <v>11228</v>
      </c>
      <c r="H694" s="12"/>
      <c r="I694" s="42"/>
      <c r="J694" s="42" t="s">
        <v>8426</v>
      </c>
      <c r="K694" s="14">
        <v>45825</v>
      </c>
      <c r="L694" s="12" t="s">
        <v>8443</v>
      </c>
      <c r="M694" s="44">
        <v>30.8</v>
      </c>
      <c r="N694" s="12">
        <v>1</v>
      </c>
      <c r="O694" s="44">
        <v>30.8</v>
      </c>
      <c r="P694" s="44">
        <v>16.309999999999999</v>
      </c>
      <c r="Q694" s="44">
        <v>1.1499999999999999</v>
      </c>
      <c r="R694" s="44">
        <v>10.16</v>
      </c>
      <c r="S694" s="44">
        <v>0</v>
      </c>
      <c r="T694" s="44">
        <v>0</v>
      </c>
      <c r="U694" s="44">
        <v>3.18</v>
      </c>
      <c r="V694" s="18">
        <v>0.10340000000000001</v>
      </c>
      <c r="W694" s="42" t="s">
        <v>34</v>
      </c>
      <c r="X694" s="43"/>
      <c r="Y694" s="43"/>
      <c r="Z694" s="43" t="s">
        <v>8442</v>
      </c>
      <c r="AA694" s="43" t="str">
        <f>VLOOKUP(J694, sku!B:C, 2, FALSE)</f>
        <v>Delet 500ml</v>
      </c>
      <c r="AB694" s="45" t="str">
        <f>VLOOKUP(J694, sku!B:BM, 64, FALSE)</f>
        <v>Revenda</v>
      </c>
      <c r="AC694" s="45" t="str">
        <f>LEFT(pedidos[[#This Row],[SKU]],3)</f>
        <v>VX2</v>
      </c>
      <c r="AD694" s="36" t="str" cm="1">
        <f t="array" aca="1" ref="AD694" ca="1">IFERROR(
  INDEX(
    montadora[Montadora],
    MATCH(TRUE,LEFT(J1214,NÚCARACT(montadora[SKU Parcial]))=montadora[SKU Parcial],0)
  ),
  ""
)</f>
        <v/>
      </c>
    </row>
    <row r="695" spans="1:30" x14ac:dyDescent="0.25">
      <c r="A695" s="42" t="s">
        <v>8074</v>
      </c>
      <c r="B695" s="42"/>
      <c r="C695" s="42"/>
      <c r="D695" s="42"/>
      <c r="E695" s="42">
        <v>20397981415</v>
      </c>
      <c r="F695" s="42" t="s">
        <v>8365</v>
      </c>
      <c r="G695" s="42" t="s">
        <v>11227</v>
      </c>
      <c r="H695" s="12"/>
      <c r="I695" s="42"/>
      <c r="J695" s="42" t="s">
        <v>8426</v>
      </c>
      <c r="K695" s="14">
        <v>45833</v>
      </c>
      <c r="L695" s="12" t="s">
        <v>8443</v>
      </c>
      <c r="M695" s="44">
        <v>33.799999999999997</v>
      </c>
      <c r="N695" s="12">
        <v>1</v>
      </c>
      <c r="O695" s="44">
        <v>33.799999999999997</v>
      </c>
      <c r="P695" s="44">
        <v>16.309999999999999</v>
      </c>
      <c r="Q695" s="44">
        <v>2.78</v>
      </c>
      <c r="R695" s="44">
        <v>11.44</v>
      </c>
      <c r="S695" s="44">
        <v>0</v>
      </c>
      <c r="T695" s="44">
        <v>0</v>
      </c>
      <c r="U695" s="44">
        <v>3.27</v>
      </c>
      <c r="V695" s="18">
        <v>9.6699999999999994E-2</v>
      </c>
      <c r="W695" s="42" t="s">
        <v>34</v>
      </c>
      <c r="X695" s="43"/>
      <c r="Y695" s="43"/>
      <c r="Z695" s="43" t="s">
        <v>8442</v>
      </c>
      <c r="AA695" s="43" t="str">
        <f>VLOOKUP(J695, sku!B:C, 2, FALSE)</f>
        <v>Delet 500ml</v>
      </c>
      <c r="AB695" s="45" t="str">
        <f>VLOOKUP(J695, sku!B:BM, 64, FALSE)</f>
        <v>Revenda</v>
      </c>
      <c r="AC695" s="45" t="str">
        <f>LEFT(pedidos[[#This Row],[SKU]],3)</f>
        <v>VX2</v>
      </c>
      <c r="AD695" s="36" t="str" cm="1">
        <f t="array" aca="1" ref="AD695" ca="1">IFERROR(
  INDEX(
    montadora[Montadora],
    MATCH(TRUE,LEFT(J1217,NÚCARACT(montadora[SKU Parcial]))=montadora[SKU Parcial],0)
  ),
  ""
)</f>
        <v/>
      </c>
    </row>
    <row r="696" spans="1:30" x14ac:dyDescent="0.25">
      <c r="A696" s="42" t="s">
        <v>8892</v>
      </c>
      <c r="B696" s="42"/>
      <c r="C696" s="42"/>
      <c r="D696" s="42"/>
      <c r="E696" s="42">
        <v>21599552711</v>
      </c>
      <c r="F696" s="42" t="s">
        <v>8366</v>
      </c>
      <c r="G696" s="42" t="s">
        <v>11227</v>
      </c>
      <c r="H696" s="12"/>
      <c r="I696" s="42"/>
      <c r="J696" s="42" t="s">
        <v>2886</v>
      </c>
      <c r="K696" s="14">
        <v>45792</v>
      </c>
      <c r="L696" s="12" t="s">
        <v>8443</v>
      </c>
      <c r="M696" s="44">
        <v>31.8</v>
      </c>
      <c r="N696" s="12">
        <v>1</v>
      </c>
      <c r="O696" s="44">
        <v>40.25</v>
      </c>
      <c r="P696" s="44">
        <v>16.36</v>
      </c>
      <c r="Q696" s="44">
        <v>2.42</v>
      </c>
      <c r="R696" s="44">
        <v>11</v>
      </c>
      <c r="S696" s="44">
        <v>8.4499999999999993</v>
      </c>
      <c r="T696" s="44">
        <v>-6.96</v>
      </c>
      <c r="U696" s="44">
        <v>8.98</v>
      </c>
      <c r="V696" s="18">
        <v>0.28239999999999998</v>
      </c>
      <c r="W696" s="42" t="s">
        <v>34</v>
      </c>
      <c r="X696" s="43"/>
      <c r="Y696" s="43"/>
      <c r="Z696" s="43" t="s">
        <v>8442</v>
      </c>
      <c r="AA696" s="43" t="str">
        <f>VLOOKUP(J696, sku!B:C, 2, FALSE)</f>
        <v>Rejuvex 400g</v>
      </c>
      <c r="AB696" s="45" t="str">
        <f>VLOOKUP(J696, sku!B:BM, 64, FALSE)</f>
        <v>Revenda</v>
      </c>
      <c r="AC696" s="45" t="str">
        <f>LEFT(pedidos[[#This Row],[SKU]],3)</f>
        <v>VT2</v>
      </c>
      <c r="AD696" s="36" t="str" cm="1">
        <f t="array" aca="1" ref="AD696" ca="1">IFERROR(
  INDEX(
    montadora[Montadora],
    MATCH(TRUE,LEFT(J1218,NÚCARACT(montadora[SKU Parcial]))=montadora[SKU Parcial],0)
  ),
  ""
)</f>
        <v/>
      </c>
    </row>
    <row r="697" spans="1:30" x14ac:dyDescent="0.25">
      <c r="A697" s="42" t="s">
        <v>8075</v>
      </c>
      <c r="B697" s="42"/>
      <c r="C697" s="42"/>
      <c r="D697" s="42"/>
      <c r="E697" s="42">
        <v>21599552711</v>
      </c>
      <c r="F697" s="42" t="s">
        <v>8366</v>
      </c>
      <c r="G697" s="42" t="s">
        <v>11227</v>
      </c>
      <c r="H697" s="12"/>
      <c r="I697" s="42"/>
      <c r="J697" s="42" t="s">
        <v>2886</v>
      </c>
      <c r="K697" s="14">
        <v>45831</v>
      </c>
      <c r="L697" s="12" t="s">
        <v>8443</v>
      </c>
      <c r="M697" s="44">
        <v>33.799999999999997</v>
      </c>
      <c r="N697" s="12">
        <v>1</v>
      </c>
      <c r="O697" s="44">
        <v>38.869999999999997</v>
      </c>
      <c r="P697" s="44">
        <v>16.36</v>
      </c>
      <c r="Q697" s="44">
        <v>2.78</v>
      </c>
      <c r="R697" s="44">
        <v>11.44</v>
      </c>
      <c r="S697" s="44">
        <v>5.07</v>
      </c>
      <c r="T697" s="44">
        <v>0</v>
      </c>
      <c r="U697" s="44">
        <v>3.22</v>
      </c>
      <c r="V697" s="18">
        <v>9.5200000000000007E-2</v>
      </c>
      <c r="W697" s="42" t="s">
        <v>34</v>
      </c>
      <c r="X697" s="43"/>
      <c r="Y697" s="43"/>
      <c r="Z697" s="43" t="s">
        <v>8442</v>
      </c>
      <c r="AA697" s="43" t="str">
        <f>VLOOKUP(J697, sku!B:C, 2, FALSE)</f>
        <v>Rejuvex 400g</v>
      </c>
      <c r="AB697" s="45" t="str">
        <f>VLOOKUP(J697, sku!B:BM, 64, FALSE)</f>
        <v>Revenda</v>
      </c>
      <c r="AC697" s="45" t="str">
        <f>LEFT(pedidos[[#This Row],[SKU]],3)</f>
        <v>VT2</v>
      </c>
      <c r="AD697" s="36" t="str" cm="1">
        <f t="array" aca="1" ref="AD697" ca="1">IFERROR(
  INDEX(
    montadora[Montadora],
    MATCH(TRUE,LEFT(J1222,NÚCARACT(montadora[SKU Parcial]))=montadora[SKU Parcial],0)
  ),
  ""
)</f>
        <v/>
      </c>
    </row>
    <row r="698" spans="1:30" x14ac:dyDescent="0.25">
      <c r="A698" s="42" t="s">
        <v>8076</v>
      </c>
      <c r="B698" s="42"/>
      <c r="C698" s="42"/>
      <c r="D698" s="42"/>
      <c r="E698" s="42">
        <v>21599552711</v>
      </c>
      <c r="F698" s="42" t="s">
        <v>8366</v>
      </c>
      <c r="G698" s="42" t="s">
        <v>11227</v>
      </c>
      <c r="H698" s="12"/>
      <c r="I698" s="42"/>
      <c r="J698" s="42" t="s">
        <v>2886</v>
      </c>
      <c r="K698" s="14">
        <v>45830</v>
      </c>
      <c r="L698" s="12" t="s">
        <v>8443</v>
      </c>
      <c r="M698" s="44">
        <v>32.799999999999997</v>
      </c>
      <c r="N698" s="12">
        <v>1</v>
      </c>
      <c r="O698" s="44">
        <v>32.799999999999997</v>
      </c>
      <c r="P698" s="44">
        <v>16.36</v>
      </c>
      <c r="Q698" s="44">
        <v>2.7</v>
      </c>
      <c r="R698" s="44">
        <v>11.22</v>
      </c>
      <c r="S698" s="44">
        <v>0</v>
      </c>
      <c r="T698" s="44">
        <v>0</v>
      </c>
      <c r="U698" s="44">
        <v>2.52</v>
      </c>
      <c r="V698" s="18">
        <v>7.6799999999999993E-2</v>
      </c>
      <c r="W698" s="42" t="s">
        <v>34</v>
      </c>
      <c r="X698" s="43"/>
      <c r="Y698" s="43"/>
      <c r="Z698" s="43" t="s">
        <v>8442</v>
      </c>
      <c r="AA698" s="43" t="str">
        <f>VLOOKUP(J698, sku!B:C, 2, FALSE)</f>
        <v>Rejuvex 400g</v>
      </c>
      <c r="AB698" s="45" t="str">
        <f>VLOOKUP(J698, sku!B:BM, 64, FALSE)</f>
        <v>Revenda</v>
      </c>
      <c r="AC698" s="45" t="str">
        <f>LEFT(pedidos[[#This Row],[SKU]],3)</f>
        <v>VT2</v>
      </c>
      <c r="AD698" s="36" t="str" cm="1">
        <f t="array" aca="1" ref="AD698" ca="1">IFERROR(
  INDEX(
    montadora[Montadora],
    MATCH(TRUE,LEFT(J1223,NÚCARACT(montadora[SKU Parcial]))=montadora[SKU Parcial],0)
  ),
  ""
)</f>
        <v/>
      </c>
    </row>
    <row r="699" spans="1:30" x14ac:dyDescent="0.25">
      <c r="A699" s="42" t="s">
        <v>8901</v>
      </c>
      <c r="B699" s="42"/>
      <c r="C699" s="42"/>
      <c r="D699" s="42"/>
      <c r="E699" s="42">
        <v>21599552711</v>
      </c>
      <c r="F699" s="42" t="s">
        <v>8366</v>
      </c>
      <c r="G699" s="42" t="s">
        <v>11227</v>
      </c>
      <c r="H699" s="12"/>
      <c r="I699" s="42"/>
      <c r="J699" s="42" t="s">
        <v>2886</v>
      </c>
      <c r="K699" s="14">
        <v>45784</v>
      </c>
      <c r="L699" s="12" t="s">
        <v>8443</v>
      </c>
      <c r="M699" s="44">
        <v>31.8</v>
      </c>
      <c r="N699" s="12">
        <v>1</v>
      </c>
      <c r="O699" s="44">
        <v>31.8</v>
      </c>
      <c r="P699" s="44">
        <v>16.36</v>
      </c>
      <c r="Q699" s="44">
        <v>2.42</v>
      </c>
      <c r="R699" s="44">
        <v>10.76</v>
      </c>
      <c r="S699" s="44">
        <v>0</v>
      </c>
      <c r="T699" s="44">
        <v>0</v>
      </c>
      <c r="U699" s="44">
        <v>2.2599999999999998</v>
      </c>
      <c r="V699" s="18">
        <v>7.1099999999999997E-2</v>
      </c>
      <c r="W699" s="42" t="s">
        <v>34</v>
      </c>
      <c r="X699" s="43"/>
      <c r="Y699" s="43"/>
      <c r="Z699" s="43" t="s">
        <v>8442</v>
      </c>
      <c r="AA699" s="43" t="str">
        <f>VLOOKUP(J699, sku!B:C, 2, FALSE)</f>
        <v>Rejuvex 400g</v>
      </c>
      <c r="AB699" s="45" t="str">
        <f>VLOOKUP(J699, sku!B:BM, 64, FALSE)</f>
        <v>Revenda</v>
      </c>
      <c r="AC699" s="45" t="str">
        <f>LEFT(pedidos[[#This Row],[SKU]],3)</f>
        <v>VT2</v>
      </c>
      <c r="AD699" s="36" t="str" cm="1">
        <f t="array" aca="1" ref="AD699" ca="1">IFERROR(
  INDEX(
    montadora[Montadora],
    MATCH(TRUE,LEFT(J1224,NÚCARACT(montadora[SKU Parcial]))=montadora[SKU Parcial],0)
  ),
  ""
)</f>
        <v/>
      </c>
    </row>
    <row r="700" spans="1:30" x14ac:dyDescent="0.25">
      <c r="A700" s="42" t="s">
        <v>8891</v>
      </c>
      <c r="B700" s="42"/>
      <c r="C700" s="42"/>
      <c r="D700" s="42"/>
      <c r="E700" s="42">
        <v>21599552711</v>
      </c>
      <c r="F700" s="42" t="s">
        <v>8366</v>
      </c>
      <c r="G700" s="42" t="s">
        <v>11227</v>
      </c>
      <c r="H700" s="12"/>
      <c r="I700" s="42"/>
      <c r="J700" s="42" t="s">
        <v>2886</v>
      </c>
      <c r="K700" s="14">
        <v>45794</v>
      </c>
      <c r="L700" s="12" t="s">
        <v>8443</v>
      </c>
      <c r="M700" s="44">
        <v>31.8</v>
      </c>
      <c r="N700" s="12">
        <v>1</v>
      </c>
      <c r="O700" s="44">
        <v>31.8</v>
      </c>
      <c r="P700" s="44">
        <v>16.36</v>
      </c>
      <c r="Q700" s="44">
        <v>2.42</v>
      </c>
      <c r="R700" s="44">
        <v>11</v>
      </c>
      <c r="S700" s="44">
        <v>0</v>
      </c>
      <c r="T700" s="44">
        <v>0</v>
      </c>
      <c r="U700" s="44">
        <v>2.02</v>
      </c>
      <c r="V700" s="18">
        <v>6.3500000000000001E-2</v>
      </c>
      <c r="W700" s="42" t="s">
        <v>34</v>
      </c>
      <c r="X700" s="43"/>
      <c r="Y700" s="43"/>
      <c r="Z700" s="43" t="s">
        <v>8442</v>
      </c>
      <c r="AA700" s="43" t="str">
        <f>VLOOKUP(J700, sku!B:C, 2, FALSE)</f>
        <v>Rejuvex 400g</v>
      </c>
      <c r="AB700" s="45" t="str">
        <f>VLOOKUP(J700, sku!B:BM, 64, FALSE)</f>
        <v>Revenda</v>
      </c>
      <c r="AC700" s="45" t="str">
        <f>LEFT(pedidos[[#This Row],[SKU]],3)</f>
        <v>VT2</v>
      </c>
      <c r="AD700" s="36" t="str" cm="1">
        <f t="array" aca="1" ref="AD700" ca="1">IFERROR(
  INDEX(
    montadora[Montadora],
    MATCH(TRUE,LEFT(J1225,NÚCARACT(montadora[SKU Parcial]))=montadora[SKU Parcial],0)
  ),
  ""
)</f>
        <v/>
      </c>
    </row>
    <row r="701" spans="1:30" x14ac:dyDescent="0.25">
      <c r="A701" s="42" t="s">
        <v>8893</v>
      </c>
      <c r="B701" s="42"/>
      <c r="C701" s="42"/>
      <c r="D701" s="42"/>
      <c r="E701" s="42">
        <v>21599552711</v>
      </c>
      <c r="F701" s="42" t="s">
        <v>8366</v>
      </c>
      <c r="G701" s="42" t="s">
        <v>11227</v>
      </c>
      <c r="H701" s="12"/>
      <c r="I701" s="42"/>
      <c r="J701" s="42" t="s">
        <v>2886</v>
      </c>
      <c r="K701" s="14">
        <v>45792</v>
      </c>
      <c r="L701" s="12" t="s">
        <v>8443</v>
      </c>
      <c r="M701" s="44">
        <v>31.8</v>
      </c>
      <c r="N701" s="12">
        <v>1</v>
      </c>
      <c r="O701" s="44">
        <v>33.24</v>
      </c>
      <c r="P701" s="44">
        <v>16.36</v>
      </c>
      <c r="Q701" s="44">
        <v>2.42</v>
      </c>
      <c r="R701" s="44">
        <v>11</v>
      </c>
      <c r="S701" s="44">
        <v>1.44</v>
      </c>
      <c r="T701" s="44">
        <v>0</v>
      </c>
      <c r="U701" s="44">
        <v>2.02</v>
      </c>
      <c r="V701" s="18">
        <v>6.3500000000000001E-2</v>
      </c>
      <c r="W701" s="42" t="s">
        <v>34</v>
      </c>
      <c r="X701" s="43"/>
      <c r="Y701" s="43"/>
      <c r="Z701" s="43" t="s">
        <v>8442</v>
      </c>
      <c r="AA701" s="43" t="str">
        <f>VLOOKUP(J701, sku!B:C, 2, FALSE)</f>
        <v>Rejuvex 400g</v>
      </c>
      <c r="AB701" s="45" t="str">
        <f>VLOOKUP(J701, sku!B:BM, 64, FALSE)</f>
        <v>Revenda</v>
      </c>
      <c r="AC701" s="45" t="str">
        <f>LEFT(pedidos[[#This Row],[SKU]],3)</f>
        <v>VT2</v>
      </c>
      <c r="AD701" s="36" t="str" cm="1">
        <f t="array" aca="1" ref="AD701" ca="1">IFERROR(
  INDEX(
    montadora[Montadora],
    MATCH(TRUE,LEFT(J1226,NÚCARACT(montadora[SKU Parcial]))=montadora[SKU Parcial],0)
  ),
  ""
)</f>
        <v/>
      </c>
    </row>
    <row r="702" spans="1:30" x14ac:dyDescent="0.25">
      <c r="A702" s="42" t="s">
        <v>8895</v>
      </c>
      <c r="B702" s="42"/>
      <c r="C702" s="42"/>
      <c r="D702" s="42"/>
      <c r="E702" s="42">
        <v>21599552711</v>
      </c>
      <c r="F702" s="42" t="s">
        <v>8366</v>
      </c>
      <c r="G702" s="42" t="s">
        <v>11227</v>
      </c>
      <c r="H702" s="12"/>
      <c r="I702" s="42"/>
      <c r="J702" s="42" t="s">
        <v>2886</v>
      </c>
      <c r="K702" s="14">
        <v>45788</v>
      </c>
      <c r="L702" s="12" t="s">
        <v>8443</v>
      </c>
      <c r="M702" s="44">
        <v>31.8</v>
      </c>
      <c r="N702" s="12">
        <v>1</v>
      </c>
      <c r="O702" s="44">
        <v>31.8</v>
      </c>
      <c r="P702" s="44">
        <v>16.36</v>
      </c>
      <c r="Q702" s="44">
        <v>2.42</v>
      </c>
      <c r="R702" s="44">
        <v>11</v>
      </c>
      <c r="S702" s="44">
        <v>0</v>
      </c>
      <c r="T702" s="44">
        <v>0</v>
      </c>
      <c r="U702" s="44">
        <v>2.02</v>
      </c>
      <c r="V702" s="18">
        <v>6.3500000000000001E-2</v>
      </c>
      <c r="W702" s="42" t="s">
        <v>34</v>
      </c>
      <c r="X702" s="43"/>
      <c r="Y702" s="43"/>
      <c r="Z702" s="43" t="s">
        <v>8442</v>
      </c>
      <c r="AA702" s="43" t="str">
        <f>VLOOKUP(J702, sku!B:C, 2, FALSE)</f>
        <v>Rejuvex 400g</v>
      </c>
      <c r="AB702" s="45" t="str">
        <f>VLOOKUP(J702, sku!B:BM, 64, FALSE)</f>
        <v>Revenda</v>
      </c>
      <c r="AC702" s="45" t="str">
        <f>LEFT(pedidos[[#This Row],[SKU]],3)</f>
        <v>VT2</v>
      </c>
      <c r="AD702" s="36" t="str" cm="1">
        <f t="array" aca="1" ref="AD702" ca="1">IFERROR(
  INDEX(
    montadora[Montadora],
    MATCH(TRUE,LEFT(J1227,NÚCARACT(montadora[SKU Parcial]))=montadora[SKU Parcial],0)
  ),
  ""
)</f>
        <v/>
      </c>
    </row>
    <row r="703" spans="1:30" x14ac:dyDescent="0.25">
      <c r="A703" s="42" t="s">
        <v>8897</v>
      </c>
      <c r="B703" s="42"/>
      <c r="C703" s="42"/>
      <c r="D703" s="42"/>
      <c r="E703" s="42">
        <v>21599552711</v>
      </c>
      <c r="F703" s="42" t="s">
        <v>8366</v>
      </c>
      <c r="G703" s="42" t="s">
        <v>11227</v>
      </c>
      <c r="H703" s="12"/>
      <c r="I703" s="42"/>
      <c r="J703" s="42" t="s">
        <v>2886</v>
      </c>
      <c r="K703" s="14">
        <v>45787</v>
      </c>
      <c r="L703" s="12" t="s">
        <v>8443</v>
      </c>
      <c r="M703" s="44">
        <v>31.8</v>
      </c>
      <c r="N703" s="12">
        <v>1</v>
      </c>
      <c r="O703" s="44">
        <v>31.8</v>
      </c>
      <c r="P703" s="44">
        <v>16.36</v>
      </c>
      <c r="Q703" s="44">
        <v>2.42</v>
      </c>
      <c r="R703" s="44">
        <v>11</v>
      </c>
      <c r="S703" s="44">
        <v>0</v>
      </c>
      <c r="T703" s="44">
        <v>0</v>
      </c>
      <c r="U703" s="44">
        <v>2.02</v>
      </c>
      <c r="V703" s="18">
        <v>6.3500000000000001E-2</v>
      </c>
      <c r="W703" s="42" t="s">
        <v>34</v>
      </c>
      <c r="X703" s="43"/>
      <c r="Y703" s="43"/>
      <c r="Z703" s="43" t="s">
        <v>8442</v>
      </c>
      <c r="AA703" s="43" t="str">
        <f>VLOOKUP(J703, sku!B:C, 2, FALSE)</f>
        <v>Rejuvex 400g</v>
      </c>
      <c r="AB703" s="45" t="str">
        <f>VLOOKUP(J703, sku!B:BM, 64, FALSE)</f>
        <v>Revenda</v>
      </c>
      <c r="AC703" s="45" t="str">
        <f>LEFT(pedidos[[#This Row],[SKU]],3)</f>
        <v>VT2</v>
      </c>
      <c r="AD703" s="36" t="str" cm="1">
        <f t="array" aca="1" ref="AD703" ca="1">IFERROR(
  INDEX(
    montadora[Montadora],
    MATCH(TRUE,LEFT(J1228,NÚCARACT(montadora[SKU Parcial]))=montadora[SKU Parcial],0)
  ),
  ""
)</f>
        <v/>
      </c>
    </row>
    <row r="704" spans="1:30" x14ac:dyDescent="0.25">
      <c r="A704" s="42" t="s">
        <v>8898</v>
      </c>
      <c r="B704" s="42"/>
      <c r="C704" s="42"/>
      <c r="D704" s="42"/>
      <c r="E704" s="42">
        <v>21599552711</v>
      </c>
      <c r="F704" s="42" t="s">
        <v>8366</v>
      </c>
      <c r="G704" s="42" t="s">
        <v>11227</v>
      </c>
      <c r="H704" s="12"/>
      <c r="I704" s="42"/>
      <c r="J704" s="42" t="s">
        <v>2886</v>
      </c>
      <c r="K704" s="14">
        <v>45785</v>
      </c>
      <c r="L704" s="12" t="s">
        <v>8443</v>
      </c>
      <c r="M704" s="44">
        <v>31.8</v>
      </c>
      <c r="N704" s="12">
        <v>1</v>
      </c>
      <c r="O704" s="44">
        <v>31.8</v>
      </c>
      <c r="P704" s="44">
        <v>16.36</v>
      </c>
      <c r="Q704" s="44">
        <v>2.42</v>
      </c>
      <c r="R704" s="44">
        <v>11</v>
      </c>
      <c r="S704" s="44">
        <v>0</v>
      </c>
      <c r="T704" s="44">
        <v>0</v>
      </c>
      <c r="U704" s="44">
        <v>2.02</v>
      </c>
      <c r="V704" s="18">
        <v>6.3500000000000001E-2</v>
      </c>
      <c r="W704" s="42" t="s">
        <v>34</v>
      </c>
      <c r="X704" s="43"/>
      <c r="Y704" s="43"/>
      <c r="Z704" s="43" t="s">
        <v>8442</v>
      </c>
      <c r="AA704" s="43" t="str">
        <f>VLOOKUP(J704, sku!B:C, 2, FALSE)</f>
        <v>Rejuvex 400g</v>
      </c>
      <c r="AB704" s="45" t="str">
        <f>VLOOKUP(J704, sku!B:BM, 64, FALSE)</f>
        <v>Revenda</v>
      </c>
      <c r="AC704" s="45" t="str">
        <f>LEFT(pedidos[[#This Row],[SKU]],3)</f>
        <v>VT2</v>
      </c>
      <c r="AD704" s="36" t="str" cm="1">
        <f t="array" aca="1" ref="AD704" ca="1">IFERROR(
  INDEX(
    montadora[Montadora],
    MATCH(TRUE,LEFT(J1229,NÚCARACT(montadora[SKU Parcial]))=montadora[SKU Parcial],0)
  ),
  ""
)</f>
        <v/>
      </c>
    </row>
    <row r="705" spans="1:30" x14ac:dyDescent="0.25">
      <c r="A705" s="42" t="s">
        <v>8899</v>
      </c>
      <c r="B705" s="42"/>
      <c r="C705" s="42"/>
      <c r="D705" s="42"/>
      <c r="E705" s="42">
        <v>21599552711</v>
      </c>
      <c r="F705" s="42" t="s">
        <v>8366</v>
      </c>
      <c r="G705" s="42" t="s">
        <v>11227</v>
      </c>
      <c r="H705" s="12"/>
      <c r="I705" s="42"/>
      <c r="J705" s="42" t="s">
        <v>2886</v>
      </c>
      <c r="K705" s="14">
        <v>45784</v>
      </c>
      <c r="L705" s="12" t="s">
        <v>8443</v>
      </c>
      <c r="M705" s="44">
        <v>31.8</v>
      </c>
      <c r="N705" s="12">
        <v>1</v>
      </c>
      <c r="O705" s="44">
        <v>31.8</v>
      </c>
      <c r="P705" s="44">
        <v>16.36</v>
      </c>
      <c r="Q705" s="44">
        <v>2.42</v>
      </c>
      <c r="R705" s="44">
        <v>11</v>
      </c>
      <c r="S705" s="44">
        <v>0</v>
      </c>
      <c r="T705" s="44">
        <v>0</v>
      </c>
      <c r="U705" s="44">
        <v>2.02</v>
      </c>
      <c r="V705" s="18">
        <v>6.3500000000000001E-2</v>
      </c>
      <c r="W705" s="42" t="s">
        <v>34</v>
      </c>
      <c r="X705" s="43"/>
      <c r="Y705" s="43"/>
      <c r="Z705" s="43" t="s">
        <v>8442</v>
      </c>
      <c r="AA705" s="43" t="str">
        <f>VLOOKUP(J705, sku!B:C, 2, FALSE)</f>
        <v>Rejuvex 400g</v>
      </c>
      <c r="AB705" s="45" t="str">
        <f>VLOOKUP(J705, sku!B:BM, 64, FALSE)</f>
        <v>Revenda</v>
      </c>
      <c r="AC705" s="45" t="str">
        <f>LEFT(pedidos[[#This Row],[SKU]],3)</f>
        <v>VT2</v>
      </c>
      <c r="AD705" s="36" t="str" cm="1">
        <f t="array" aca="1" ref="AD705" ca="1">IFERROR(
  INDEX(
    montadora[Montadora],
    MATCH(TRUE,LEFT(J1230,NÚCARACT(montadora[SKU Parcial]))=montadora[SKU Parcial],0)
  ),
  ""
)</f>
        <v/>
      </c>
    </row>
    <row r="706" spans="1:30" x14ac:dyDescent="0.25">
      <c r="A706" s="42" t="s">
        <v>8900</v>
      </c>
      <c r="B706" s="42"/>
      <c r="C706" s="42"/>
      <c r="D706" s="42"/>
      <c r="E706" s="42">
        <v>21599552711</v>
      </c>
      <c r="F706" s="42" t="s">
        <v>8366</v>
      </c>
      <c r="G706" s="42" t="s">
        <v>11227</v>
      </c>
      <c r="H706" s="12"/>
      <c r="I706" s="42"/>
      <c r="J706" s="42" t="s">
        <v>2886</v>
      </c>
      <c r="K706" s="14">
        <v>45784</v>
      </c>
      <c r="L706" s="12" t="s">
        <v>8443</v>
      </c>
      <c r="M706" s="44">
        <v>31.8</v>
      </c>
      <c r="N706" s="12">
        <v>1</v>
      </c>
      <c r="O706" s="44">
        <v>31.8</v>
      </c>
      <c r="P706" s="44">
        <v>16.36</v>
      </c>
      <c r="Q706" s="44">
        <v>2.42</v>
      </c>
      <c r="R706" s="44">
        <v>11</v>
      </c>
      <c r="S706" s="44">
        <v>0</v>
      </c>
      <c r="T706" s="44">
        <v>0</v>
      </c>
      <c r="U706" s="44">
        <v>2.02</v>
      </c>
      <c r="V706" s="18">
        <v>6.3500000000000001E-2</v>
      </c>
      <c r="W706" s="42" t="s">
        <v>34</v>
      </c>
      <c r="X706" s="43"/>
      <c r="Y706" s="43"/>
      <c r="Z706" s="43" t="s">
        <v>8442</v>
      </c>
      <c r="AA706" s="43" t="str">
        <f>VLOOKUP(J706, sku!B:C, 2, FALSE)</f>
        <v>Rejuvex 400g</v>
      </c>
      <c r="AB706" s="45" t="str">
        <f>VLOOKUP(J706, sku!B:BM, 64, FALSE)</f>
        <v>Revenda</v>
      </c>
      <c r="AC706" s="45" t="str">
        <f>LEFT(pedidos[[#This Row],[SKU]],3)</f>
        <v>VT2</v>
      </c>
      <c r="AD706" s="36" t="str" cm="1">
        <f t="array" aca="1" ref="AD706" ca="1">IFERROR(
  INDEX(
    montadora[Montadora],
    MATCH(TRUE,LEFT(J1231,NÚCARACT(montadora[SKU Parcial]))=montadora[SKU Parcial],0)
  ),
  ""
)</f>
        <v/>
      </c>
    </row>
    <row r="707" spans="1:30" x14ac:dyDescent="0.25">
      <c r="A707" s="42" t="s">
        <v>8902</v>
      </c>
      <c r="B707" s="42"/>
      <c r="C707" s="42"/>
      <c r="D707" s="42"/>
      <c r="E707" s="42">
        <v>21599552711</v>
      </c>
      <c r="F707" s="42" t="s">
        <v>8366</v>
      </c>
      <c r="G707" s="42" t="s">
        <v>11227</v>
      </c>
      <c r="H707" s="12"/>
      <c r="I707" s="42"/>
      <c r="J707" s="42" t="s">
        <v>2886</v>
      </c>
      <c r="K707" s="14">
        <v>45782</v>
      </c>
      <c r="L707" s="12" t="s">
        <v>8443</v>
      </c>
      <c r="M707" s="44">
        <v>31.8</v>
      </c>
      <c r="N707" s="12">
        <v>1</v>
      </c>
      <c r="O707" s="44">
        <v>31.8</v>
      </c>
      <c r="P707" s="44">
        <v>16.36</v>
      </c>
      <c r="Q707" s="44">
        <v>2.42</v>
      </c>
      <c r="R707" s="44">
        <v>11</v>
      </c>
      <c r="S707" s="44">
        <v>0</v>
      </c>
      <c r="T707" s="44">
        <v>0</v>
      </c>
      <c r="U707" s="44">
        <v>2.02</v>
      </c>
      <c r="V707" s="18">
        <v>6.3500000000000001E-2</v>
      </c>
      <c r="W707" s="42" t="s">
        <v>34</v>
      </c>
      <c r="X707" s="43"/>
      <c r="Y707" s="43"/>
      <c r="Z707" s="43" t="s">
        <v>8442</v>
      </c>
      <c r="AA707" s="43" t="str">
        <f>VLOOKUP(J707, sku!B:C, 2, FALSE)</f>
        <v>Rejuvex 400g</v>
      </c>
      <c r="AB707" s="45" t="str">
        <f>VLOOKUP(J707, sku!B:BM, 64, FALSE)</f>
        <v>Revenda</v>
      </c>
      <c r="AC707" s="45" t="str">
        <f>LEFT(pedidos[[#This Row],[SKU]],3)</f>
        <v>VT2</v>
      </c>
      <c r="AD707" s="36" t="str" cm="1">
        <f t="array" aca="1" ref="AD707" ca="1">IFERROR(
  INDEX(
    montadora[Montadora],
    MATCH(TRUE,LEFT(J1232,NÚCARACT(montadora[SKU Parcial]))=montadora[SKU Parcial],0)
  ),
  ""
)</f>
        <v/>
      </c>
    </row>
    <row r="708" spans="1:30" x14ac:dyDescent="0.25">
      <c r="A708" s="42" t="s">
        <v>8077</v>
      </c>
      <c r="B708" s="42"/>
      <c r="C708" s="42"/>
      <c r="D708" s="42"/>
      <c r="E708" s="42">
        <v>21599552711</v>
      </c>
      <c r="F708" s="42" t="s">
        <v>8366</v>
      </c>
      <c r="G708" s="42" t="s">
        <v>11227</v>
      </c>
      <c r="H708" s="12"/>
      <c r="I708" s="42"/>
      <c r="J708" s="42" t="s">
        <v>2886</v>
      </c>
      <c r="K708" s="14">
        <v>45827</v>
      </c>
      <c r="L708" s="12" t="s">
        <v>8443</v>
      </c>
      <c r="M708" s="44">
        <v>31.8</v>
      </c>
      <c r="N708" s="12">
        <v>1</v>
      </c>
      <c r="O708" s="44">
        <v>31.8</v>
      </c>
      <c r="P708" s="44">
        <v>16.36</v>
      </c>
      <c r="Q708" s="44">
        <v>2.62</v>
      </c>
      <c r="R708" s="44">
        <v>11</v>
      </c>
      <c r="S708" s="44">
        <v>0</v>
      </c>
      <c r="T708" s="44">
        <v>0</v>
      </c>
      <c r="U708" s="44">
        <v>1.82</v>
      </c>
      <c r="V708" s="18">
        <v>5.7299999999999997E-2</v>
      </c>
      <c r="W708" s="42" t="s">
        <v>34</v>
      </c>
      <c r="X708" s="43"/>
      <c r="Y708" s="43"/>
      <c r="Z708" s="43" t="s">
        <v>8442</v>
      </c>
      <c r="AA708" s="43" t="str">
        <f>VLOOKUP(J708, sku!B:C, 2, FALSE)</f>
        <v>Rejuvex 400g</v>
      </c>
      <c r="AB708" s="45" t="str">
        <f>VLOOKUP(J708, sku!B:BM, 64, FALSE)</f>
        <v>Revenda</v>
      </c>
      <c r="AC708" s="45" t="str">
        <f>LEFT(pedidos[[#This Row],[SKU]],3)</f>
        <v>VT2</v>
      </c>
      <c r="AD708" s="36" t="str" cm="1">
        <f t="array" aca="1" ref="AD708" ca="1">IFERROR(
  INDEX(
    montadora[Montadora],
    MATCH(TRUE,LEFT(J1233,NÚCARACT(montadora[SKU Parcial]))=montadora[SKU Parcial],0)
  ),
  ""
)</f>
        <v/>
      </c>
    </row>
    <row r="709" spans="1:30" x14ac:dyDescent="0.25">
      <c r="A709" s="42" t="s">
        <v>8078</v>
      </c>
      <c r="B709" s="42"/>
      <c r="C709" s="42"/>
      <c r="D709" s="42"/>
      <c r="E709" s="42">
        <v>21599552711</v>
      </c>
      <c r="F709" s="42" t="s">
        <v>8366</v>
      </c>
      <c r="G709" s="42" t="s">
        <v>11227</v>
      </c>
      <c r="H709" s="12"/>
      <c r="I709" s="42"/>
      <c r="J709" s="42" t="s">
        <v>2886</v>
      </c>
      <c r="K709" s="14">
        <v>45825</v>
      </c>
      <c r="L709" s="12" t="s">
        <v>8443</v>
      </c>
      <c r="M709" s="44">
        <v>31.8</v>
      </c>
      <c r="N709" s="12">
        <v>1</v>
      </c>
      <c r="O709" s="44">
        <v>31.8</v>
      </c>
      <c r="P709" s="44">
        <v>16.36</v>
      </c>
      <c r="Q709" s="44">
        <v>2.62</v>
      </c>
      <c r="R709" s="44">
        <v>11</v>
      </c>
      <c r="S709" s="44">
        <v>0</v>
      </c>
      <c r="T709" s="44">
        <v>0</v>
      </c>
      <c r="U709" s="44">
        <v>1.82</v>
      </c>
      <c r="V709" s="18">
        <v>5.7299999999999997E-2</v>
      </c>
      <c r="W709" s="42" t="s">
        <v>34</v>
      </c>
      <c r="X709" s="43"/>
      <c r="Y709" s="43"/>
      <c r="Z709" s="43" t="s">
        <v>8442</v>
      </c>
      <c r="AA709" s="43" t="str">
        <f>VLOOKUP(J709, sku!B:C, 2, FALSE)</f>
        <v>Rejuvex 400g</v>
      </c>
      <c r="AB709" s="45" t="str">
        <f>VLOOKUP(J709, sku!B:BM, 64, FALSE)</f>
        <v>Revenda</v>
      </c>
      <c r="AC709" s="45" t="str">
        <f>LEFT(pedidos[[#This Row],[SKU]],3)</f>
        <v>VT2</v>
      </c>
      <c r="AD709" s="36" t="str" cm="1">
        <f t="array" aca="1" ref="AD709" ca="1">IFERROR(
  INDEX(
    montadora[Montadora],
    MATCH(TRUE,LEFT(J1234,NÚCARACT(montadora[SKU Parcial]))=montadora[SKU Parcial],0)
  ),
  ""
)</f>
        <v/>
      </c>
    </row>
    <row r="710" spans="1:30" x14ac:dyDescent="0.25">
      <c r="A710" s="42" t="s">
        <v>8079</v>
      </c>
      <c r="B710" s="42"/>
      <c r="C710" s="42"/>
      <c r="D710" s="42"/>
      <c r="E710" s="42">
        <v>21599552711</v>
      </c>
      <c r="F710" s="42" t="s">
        <v>8366</v>
      </c>
      <c r="G710" s="42" t="s">
        <v>11227</v>
      </c>
      <c r="H710" s="12"/>
      <c r="I710" s="42"/>
      <c r="J710" s="42" t="s">
        <v>2886</v>
      </c>
      <c r="K710" s="14">
        <v>45825</v>
      </c>
      <c r="L710" s="12" t="s">
        <v>8443</v>
      </c>
      <c r="M710" s="44">
        <v>31.8</v>
      </c>
      <c r="N710" s="12">
        <v>1</v>
      </c>
      <c r="O710" s="44">
        <v>39.799999999999997</v>
      </c>
      <c r="P710" s="44">
        <v>16.36</v>
      </c>
      <c r="Q710" s="44">
        <v>2.62</v>
      </c>
      <c r="R710" s="44">
        <v>11</v>
      </c>
      <c r="S710" s="44">
        <v>8</v>
      </c>
      <c r="T710" s="44">
        <v>0</v>
      </c>
      <c r="U710" s="44">
        <v>1.82</v>
      </c>
      <c r="V710" s="18">
        <v>5.7299999999999997E-2</v>
      </c>
      <c r="W710" s="42" t="s">
        <v>34</v>
      </c>
      <c r="X710" s="43"/>
      <c r="Y710" s="43"/>
      <c r="Z710" s="43" t="s">
        <v>8442</v>
      </c>
      <c r="AA710" s="43" t="str">
        <f>VLOOKUP(J710, sku!B:C, 2, FALSE)</f>
        <v>Rejuvex 400g</v>
      </c>
      <c r="AB710" s="45" t="str">
        <f>VLOOKUP(J710, sku!B:BM, 64, FALSE)</f>
        <v>Revenda</v>
      </c>
      <c r="AC710" s="45" t="str">
        <f>LEFT(pedidos[[#This Row],[SKU]],3)</f>
        <v>VT2</v>
      </c>
      <c r="AD710" s="36" t="str" cm="1">
        <f t="array" aca="1" ref="AD710" ca="1">IFERROR(
  INDEX(
    montadora[Montadora],
    MATCH(TRUE,LEFT(J1235,NÚCARACT(montadora[SKU Parcial]))=montadora[SKU Parcial],0)
  ),
  ""
)</f>
        <v/>
      </c>
    </row>
    <row r="711" spans="1:30" x14ac:dyDescent="0.25">
      <c r="A711" s="42" t="s">
        <v>8080</v>
      </c>
      <c r="B711" s="42"/>
      <c r="C711" s="42"/>
      <c r="D711" s="42"/>
      <c r="E711" s="42">
        <v>21599552711</v>
      </c>
      <c r="F711" s="42" t="s">
        <v>8366</v>
      </c>
      <c r="G711" s="42" t="s">
        <v>11227</v>
      </c>
      <c r="H711" s="12"/>
      <c r="I711" s="42"/>
      <c r="J711" s="42" t="s">
        <v>2886</v>
      </c>
      <c r="K711" s="14">
        <v>45823</v>
      </c>
      <c r="L711" s="12" t="s">
        <v>8443</v>
      </c>
      <c r="M711" s="44">
        <v>31.8</v>
      </c>
      <c r="N711" s="12">
        <v>1</v>
      </c>
      <c r="O711" s="44">
        <v>31.8</v>
      </c>
      <c r="P711" s="44">
        <v>16.36</v>
      </c>
      <c r="Q711" s="44">
        <v>2.62</v>
      </c>
      <c r="R711" s="44">
        <v>11</v>
      </c>
      <c r="S711" s="44">
        <v>0</v>
      </c>
      <c r="T711" s="44">
        <v>0</v>
      </c>
      <c r="U711" s="44">
        <v>1.82</v>
      </c>
      <c r="V711" s="18">
        <v>5.7299999999999997E-2</v>
      </c>
      <c r="W711" s="42" t="s">
        <v>34</v>
      </c>
      <c r="X711" s="43"/>
      <c r="Y711" s="43"/>
      <c r="Z711" s="43" t="s">
        <v>8442</v>
      </c>
      <c r="AA711" s="43" t="str">
        <f>VLOOKUP(J711, sku!B:C, 2, FALSE)</f>
        <v>Rejuvex 400g</v>
      </c>
      <c r="AB711" s="45" t="str">
        <f>VLOOKUP(J711, sku!B:BM, 64, FALSE)</f>
        <v>Revenda</v>
      </c>
      <c r="AC711" s="45" t="str">
        <f>LEFT(pedidos[[#This Row],[SKU]],3)</f>
        <v>VT2</v>
      </c>
      <c r="AD711" s="36" t="str" cm="1">
        <f t="array" aca="1" ref="AD711" ca="1">IFERROR(
  INDEX(
    montadora[Montadora],
    MATCH(TRUE,LEFT(J1236,NÚCARACT(montadora[SKU Parcial]))=montadora[SKU Parcial],0)
  ),
  ""
)</f>
        <v/>
      </c>
    </row>
    <row r="712" spans="1:30" x14ac:dyDescent="0.25">
      <c r="A712" s="42" t="s">
        <v>8894</v>
      </c>
      <c r="B712" s="42"/>
      <c r="C712" s="42"/>
      <c r="D712" s="42"/>
      <c r="E712" s="42">
        <v>21599552711</v>
      </c>
      <c r="F712" s="42" t="s">
        <v>8366</v>
      </c>
      <c r="G712" s="42" t="s">
        <v>11227</v>
      </c>
      <c r="H712" s="12"/>
      <c r="I712" s="42"/>
      <c r="J712" s="42" t="s">
        <v>2886</v>
      </c>
      <c r="K712" s="14">
        <v>45790</v>
      </c>
      <c r="L712" s="12" t="s">
        <v>8443</v>
      </c>
      <c r="M712" s="44">
        <v>31.8</v>
      </c>
      <c r="N712" s="12">
        <v>1</v>
      </c>
      <c r="O712" s="44">
        <v>31.8</v>
      </c>
      <c r="P712" s="44">
        <v>16.36</v>
      </c>
      <c r="Q712" s="44">
        <v>2.42</v>
      </c>
      <c r="R712" s="44">
        <v>10.85</v>
      </c>
      <c r="S712" s="44">
        <v>0</v>
      </c>
      <c r="T712" s="44">
        <v>0</v>
      </c>
      <c r="U712" s="44">
        <v>1.53</v>
      </c>
      <c r="V712" s="18">
        <v>4.8099999999999997E-2</v>
      </c>
      <c r="W712" s="42" t="s">
        <v>34</v>
      </c>
      <c r="X712" s="43"/>
      <c r="Y712" s="43"/>
      <c r="Z712" s="43" t="s">
        <v>8442</v>
      </c>
      <c r="AA712" s="43" t="str">
        <f>VLOOKUP(J712, sku!B:C, 2, FALSE)</f>
        <v>Rejuvex 400g</v>
      </c>
      <c r="AB712" s="45" t="str">
        <f>VLOOKUP(J712, sku!B:BM, 64, FALSE)</f>
        <v>Revenda</v>
      </c>
      <c r="AC712" s="45" t="str">
        <f>LEFT(pedidos[[#This Row],[SKU]],3)</f>
        <v>VT2</v>
      </c>
      <c r="AD712" s="36" t="str" cm="1">
        <f t="array" aca="1" ref="AD712" ca="1">IFERROR(
  INDEX(
    montadora[Montadora],
    MATCH(TRUE,LEFT(J1237,NÚCARACT(montadora[SKU Parcial]))=montadora[SKU Parcial],0)
  ),
  ""
)</f>
        <v/>
      </c>
    </row>
    <row r="713" spans="1:30" x14ac:dyDescent="0.25">
      <c r="A713" s="42" t="s">
        <v>8896</v>
      </c>
      <c r="B713" s="42"/>
      <c r="C713" s="42"/>
      <c r="D713" s="42"/>
      <c r="E713" s="42">
        <v>21599552711</v>
      </c>
      <c r="F713" s="42" t="s">
        <v>8366</v>
      </c>
      <c r="G713" s="42" t="s">
        <v>11227</v>
      </c>
      <c r="H713" s="12"/>
      <c r="I713" s="42"/>
      <c r="J713" s="42" t="s">
        <v>2886</v>
      </c>
      <c r="K713" s="14">
        <v>45787</v>
      </c>
      <c r="L713" s="12" t="s">
        <v>8443</v>
      </c>
      <c r="M713" s="44">
        <v>31.8</v>
      </c>
      <c r="N713" s="12">
        <v>1</v>
      </c>
      <c r="O713" s="44">
        <v>31.8</v>
      </c>
      <c r="P713" s="44">
        <v>16.36</v>
      </c>
      <c r="Q713" s="44">
        <v>2.42</v>
      </c>
      <c r="R713" s="44">
        <v>10.85</v>
      </c>
      <c r="S713" s="44">
        <v>0</v>
      </c>
      <c r="T713" s="44">
        <v>0</v>
      </c>
      <c r="U713" s="44">
        <v>1.53</v>
      </c>
      <c r="V713" s="18">
        <v>4.8099999999999997E-2</v>
      </c>
      <c r="W713" s="42" t="s">
        <v>34</v>
      </c>
      <c r="X713" s="43"/>
      <c r="Y713" s="43"/>
      <c r="Z713" s="43" t="s">
        <v>8442</v>
      </c>
      <c r="AA713" s="43" t="str">
        <f>VLOOKUP(J713, sku!B:C, 2, FALSE)</f>
        <v>Rejuvex 400g</v>
      </c>
      <c r="AB713" s="45" t="str">
        <f>VLOOKUP(J713, sku!B:BM, 64, FALSE)</f>
        <v>Revenda</v>
      </c>
      <c r="AC713" s="45" t="str">
        <f>LEFT(pedidos[[#This Row],[SKU]],3)</f>
        <v>VT2</v>
      </c>
      <c r="AD713" s="36" t="str" cm="1">
        <f t="array" aca="1" ref="AD713" ca="1">IFERROR(
  INDEX(
    montadora[Montadora],
    MATCH(TRUE,LEFT(J1238,NÚCARACT(montadora[SKU Parcial]))=montadora[SKU Parcial],0)
  ),
  ""
)</f>
        <v/>
      </c>
    </row>
    <row r="714" spans="1:30" x14ac:dyDescent="0.25">
      <c r="A714" s="42" t="s">
        <v>9409</v>
      </c>
      <c r="B714" s="42">
        <v>23993647085</v>
      </c>
      <c r="C714" s="42"/>
      <c r="D714" s="42"/>
      <c r="E714" s="42"/>
      <c r="F714" s="42" t="s">
        <v>8366</v>
      </c>
      <c r="G714" s="42" t="s">
        <v>11228</v>
      </c>
      <c r="H714" s="19"/>
      <c r="I714" s="42"/>
      <c r="J714" s="42" t="s">
        <v>2886</v>
      </c>
      <c r="K714" s="21">
        <v>45796</v>
      </c>
      <c r="L714" s="12" t="s">
        <v>8443</v>
      </c>
      <c r="M714" s="44">
        <v>36.799999999999997</v>
      </c>
      <c r="N714" s="19">
        <v>1</v>
      </c>
      <c r="O714" s="44">
        <v>36.799999999999997</v>
      </c>
      <c r="P714" s="44">
        <v>16.36</v>
      </c>
      <c r="Q714" s="44">
        <v>1.24</v>
      </c>
      <c r="R714" s="44">
        <v>11.36</v>
      </c>
      <c r="S714" s="44">
        <v>0</v>
      </c>
      <c r="T714" s="44">
        <v>0</v>
      </c>
      <c r="U714" s="44">
        <v>7.84</v>
      </c>
      <c r="V714" s="23">
        <v>0</v>
      </c>
      <c r="W714" s="42" t="s">
        <v>34</v>
      </c>
      <c r="X714" s="43"/>
      <c r="Y714" s="43"/>
      <c r="Z714" s="43" t="s">
        <v>8442</v>
      </c>
      <c r="AA714" s="43" t="str">
        <f>VLOOKUP(J714, sku!B:C, 2, FALSE)</f>
        <v>Rejuvex 400g</v>
      </c>
      <c r="AB714" s="45" t="str">
        <f>VLOOKUP(J714, sku!B:BM, 64, FALSE)</f>
        <v>Revenda</v>
      </c>
      <c r="AC714" s="45" t="str">
        <f>LEFT(pedidos[[#This Row],[SKU]],3)</f>
        <v>VT2</v>
      </c>
      <c r="AD714" s="36" t="str" cm="1">
        <f t="array" aca="1" ref="AD714" ca="1">IFERROR(
  INDEX(
    montadora[Montadora],
    MATCH(TRUE,LEFT(J1240,NÚCARACT(montadora[SKU Parcial]))=montadora[SKU Parcial],0)
  ),
  ""
)</f>
        <v/>
      </c>
    </row>
    <row r="715" spans="1:30" customFormat="1" x14ac:dyDescent="0.25">
      <c r="A715" s="1" t="s">
        <v>3852</v>
      </c>
      <c r="B715" s="1" t="s">
        <v>3853</v>
      </c>
      <c r="C715" s="1" t="s">
        <v>3854</v>
      </c>
      <c r="D715" s="1" t="s">
        <v>27</v>
      </c>
      <c r="E715" s="1" t="s">
        <v>270</v>
      </c>
      <c r="F715" s="1" t="s">
        <v>271</v>
      </c>
      <c r="G715" s="6" t="s">
        <v>11227</v>
      </c>
      <c r="H715" s="20" t="s">
        <v>47</v>
      </c>
      <c r="I715" s="1" t="s">
        <v>36</v>
      </c>
      <c r="J715" s="1" t="s">
        <v>272</v>
      </c>
      <c r="K715" s="22">
        <v>45817</v>
      </c>
      <c r="L715" s="11" t="s">
        <v>11229</v>
      </c>
      <c r="M715" s="26">
        <v>58.8</v>
      </c>
      <c r="N715" s="20">
        <v>1</v>
      </c>
      <c r="O715" s="26">
        <v>58.8</v>
      </c>
      <c r="P715" s="26">
        <v>16.79</v>
      </c>
      <c r="Q715" s="26">
        <v>4.83</v>
      </c>
      <c r="R715" s="26">
        <v>16.75</v>
      </c>
      <c r="S715" s="26">
        <v>0</v>
      </c>
      <c r="T715" s="26">
        <v>0</v>
      </c>
      <c r="U715" s="26">
        <v>20.43</v>
      </c>
      <c r="V715" s="24">
        <v>0.34739999999999999</v>
      </c>
      <c r="W715" s="1" t="s">
        <v>34</v>
      </c>
      <c r="X715" s="3"/>
      <c r="Y715" s="3"/>
      <c r="Z715" s="5" t="s">
        <v>7980</v>
      </c>
      <c r="AA715" s="5" t="str">
        <f>VLOOKUP(J715, sku!B:C, 2, FALSE)</f>
        <v>1 Maçarico 915 + 2 Refis de Gás</v>
      </c>
      <c r="AB715" s="3" t="str">
        <f>VLOOKUP(J715, sku!B:BM, 64, FALSE)</f>
        <v>Revenda</v>
      </c>
      <c r="AC715" s="3" t="str">
        <f>LEFT(pedidos[[#This Row],[SKU]],3)</f>
        <v>1MA</v>
      </c>
      <c r="AD715" s="36" t="str" cm="1">
        <f t="array" aca="1" ref="AD715" ca="1">IFERROR(
  INDEX(
    montadora[Montadora],
    MATCH(TRUE,LEFT(J1245,NÚCARACT(montadora[SKU Parcial]))=montadora[SKU Parcial],0)
  ),
  ""
)</f>
        <v/>
      </c>
    </row>
    <row r="716" spans="1:30" customFormat="1" x14ac:dyDescent="0.25">
      <c r="A716" s="1" t="s">
        <v>3855</v>
      </c>
      <c r="B716" s="1" t="s">
        <v>36</v>
      </c>
      <c r="C716" s="1" t="s">
        <v>3420</v>
      </c>
      <c r="D716" s="1" t="s">
        <v>27</v>
      </c>
      <c r="E716" s="1" t="s">
        <v>270</v>
      </c>
      <c r="F716" s="1" t="s">
        <v>271</v>
      </c>
      <c r="G716" s="6" t="s">
        <v>11227</v>
      </c>
      <c r="H716" s="20" t="s">
        <v>47</v>
      </c>
      <c r="I716" s="1" t="s">
        <v>36</v>
      </c>
      <c r="J716" s="1" t="s">
        <v>272</v>
      </c>
      <c r="K716" s="22">
        <v>45818</v>
      </c>
      <c r="L716" s="13" t="s">
        <v>33</v>
      </c>
      <c r="M716" s="26">
        <v>58.8</v>
      </c>
      <c r="N716" s="20">
        <v>1</v>
      </c>
      <c r="O716" s="26">
        <v>74.790000000000006</v>
      </c>
      <c r="P716" s="26">
        <v>16.79</v>
      </c>
      <c r="Q716" s="27">
        <v>0</v>
      </c>
      <c r="R716" s="26">
        <v>16.75</v>
      </c>
      <c r="S716" s="26">
        <v>15.99</v>
      </c>
      <c r="T716" s="26">
        <v>0</v>
      </c>
      <c r="U716" s="26">
        <v>20.43</v>
      </c>
      <c r="V716" s="24">
        <v>0.34739999999999999</v>
      </c>
      <c r="W716" s="1" t="s">
        <v>34</v>
      </c>
      <c r="X716" s="3"/>
      <c r="Y716" s="3"/>
      <c r="Z716" s="5" t="s">
        <v>7980</v>
      </c>
      <c r="AA716" s="5" t="str">
        <f>VLOOKUP(J716, sku!B:C, 2, FALSE)</f>
        <v>1 Maçarico 915 + 2 Refis de Gás</v>
      </c>
      <c r="AB716" s="3" t="str">
        <f>VLOOKUP(J716, sku!B:BM, 64, FALSE)</f>
        <v>Revenda</v>
      </c>
      <c r="AC716" s="3" t="str">
        <f>LEFT(pedidos[[#This Row],[SKU]],3)</f>
        <v>1MA</v>
      </c>
      <c r="AD716" s="36" t="str" cm="1">
        <f t="array" aca="1" ref="AD716" ca="1">IFERROR(
  INDEX(
    montadora[Montadora],
    MATCH(TRUE,LEFT(J1246,NÚCARACT(montadora[SKU Parcial]))=montadora[SKU Parcial],0)
  ),
  ""
)</f>
        <v/>
      </c>
    </row>
    <row r="717" spans="1:30" customFormat="1" x14ac:dyDescent="0.25">
      <c r="A717" s="1" t="s">
        <v>3859</v>
      </c>
      <c r="B717" s="1" t="s">
        <v>3860</v>
      </c>
      <c r="C717" s="1" t="s">
        <v>708</v>
      </c>
      <c r="D717" s="1" t="s">
        <v>188</v>
      </c>
      <c r="E717" s="1" t="s">
        <v>270</v>
      </c>
      <c r="F717" s="1" t="s">
        <v>271</v>
      </c>
      <c r="G717" s="6" t="s">
        <v>11227</v>
      </c>
      <c r="H717" s="20" t="s">
        <v>47</v>
      </c>
      <c r="I717" s="1" t="s">
        <v>36</v>
      </c>
      <c r="J717" s="1" t="s">
        <v>272</v>
      </c>
      <c r="K717" s="22">
        <v>45821</v>
      </c>
      <c r="L717" s="11" t="s">
        <v>11229</v>
      </c>
      <c r="M717" s="26">
        <v>58.8</v>
      </c>
      <c r="N717" s="20">
        <v>1</v>
      </c>
      <c r="O717" s="26">
        <v>58.8</v>
      </c>
      <c r="P717" s="26">
        <v>16.79</v>
      </c>
      <c r="Q717" s="26">
        <v>4.83</v>
      </c>
      <c r="R717" s="26">
        <v>16.75</v>
      </c>
      <c r="S717" s="26">
        <v>0</v>
      </c>
      <c r="T717" s="26">
        <v>0</v>
      </c>
      <c r="U717" s="26">
        <v>20.43</v>
      </c>
      <c r="V717" s="24">
        <v>0.34739999999999999</v>
      </c>
      <c r="W717" s="1" t="s">
        <v>34</v>
      </c>
      <c r="X717" s="3"/>
      <c r="Y717" s="3"/>
      <c r="Z717" s="5" t="s">
        <v>7980</v>
      </c>
      <c r="AA717" s="5" t="str">
        <f>VLOOKUP(J717, sku!B:C, 2, FALSE)</f>
        <v>1 Maçarico 915 + 2 Refis de Gás</v>
      </c>
      <c r="AB717" s="3" t="str">
        <f>VLOOKUP(J717, sku!B:BM, 64, FALSE)</f>
        <v>Revenda</v>
      </c>
      <c r="AC717" s="3" t="str">
        <f>LEFT(pedidos[[#This Row],[SKU]],3)</f>
        <v>1MA</v>
      </c>
      <c r="AD717" s="36" t="str" cm="1">
        <f t="array" aca="1" ref="AD717" ca="1">IFERROR(
  INDEX(
    montadora[Montadora],
    MATCH(TRUE,LEFT(#REF!,NÚCARACT(montadora[SKU Parcial]))=montadora[SKU Parcial],0)
  ),
  ""
)</f>
        <v/>
      </c>
    </row>
    <row r="718" spans="1:30" customFormat="1" x14ac:dyDescent="0.25">
      <c r="A718" s="1" t="s">
        <v>3861</v>
      </c>
      <c r="B718" s="1" t="s">
        <v>3862</v>
      </c>
      <c r="C718" s="1" t="s">
        <v>3863</v>
      </c>
      <c r="D718" s="1" t="s">
        <v>45</v>
      </c>
      <c r="E718" s="1" t="s">
        <v>270</v>
      </c>
      <c r="F718" s="1" t="s">
        <v>271</v>
      </c>
      <c r="G718" s="6" t="s">
        <v>11227</v>
      </c>
      <c r="H718" s="20" t="s">
        <v>47</v>
      </c>
      <c r="I718" s="1" t="s">
        <v>36</v>
      </c>
      <c r="J718" s="1" t="s">
        <v>272</v>
      </c>
      <c r="K718" s="22">
        <v>45827</v>
      </c>
      <c r="L718" s="11" t="s">
        <v>11229</v>
      </c>
      <c r="M718" s="26">
        <v>58.8</v>
      </c>
      <c r="N718" s="20">
        <v>1</v>
      </c>
      <c r="O718" s="26">
        <v>67.790000000000006</v>
      </c>
      <c r="P718" s="26">
        <v>16.79</v>
      </c>
      <c r="Q718" s="26">
        <v>4.83</v>
      </c>
      <c r="R718" s="26">
        <v>16.75</v>
      </c>
      <c r="S718" s="26">
        <v>8.99</v>
      </c>
      <c r="T718" s="26">
        <v>0</v>
      </c>
      <c r="U718" s="26">
        <v>20.43</v>
      </c>
      <c r="V718" s="24">
        <v>0.34739999999999999</v>
      </c>
      <c r="W718" s="1" t="s">
        <v>34</v>
      </c>
      <c r="X718" s="3"/>
      <c r="Y718" s="3"/>
      <c r="Z718" s="5" t="s">
        <v>7980</v>
      </c>
      <c r="AA718" s="5" t="str">
        <f>VLOOKUP(J718, sku!B:C, 2, FALSE)</f>
        <v>1 Maçarico 915 + 2 Refis de Gás</v>
      </c>
      <c r="AB718" s="3" t="str">
        <f>VLOOKUP(J718, sku!B:BM, 64, FALSE)</f>
        <v>Revenda</v>
      </c>
      <c r="AC718" s="3" t="str">
        <f>LEFT(pedidos[[#This Row],[SKU]],3)</f>
        <v>1MA</v>
      </c>
      <c r="AD718" s="36" t="str" cm="1">
        <f t="array" aca="1" ref="AD718" ca="1">IFERROR(
  INDEX(
    montadora[Montadora],
    MATCH(TRUE,LEFT(#REF!,NÚCARACT(montadora[SKU Parcial]))=montadora[SKU Parcial],0)
  ),
  ""
)</f>
        <v/>
      </c>
    </row>
    <row r="719" spans="1:30" customFormat="1" x14ac:dyDescent="0.25">
      <c r="A719" s="1" t="s">
        <v>3864</v>
      </c>
      <c r="B719" s="1" t="s">
        <v>36</v>
      </c>
      <c r="C719" s="1" t="s">
        <v>3420</v>
      </c>
      <c r="D719" s="1" t="s">
        <v>45</v>
      </c>
      <c r="E719" s="1" t="s">
        <v>270</v>
      </c>
      <c r="F719" s="1" t="s">
        <v>271</v>
      </c>
      <c r="G719" s="6" t="s">
        <v>11227</v>
      </c>
      <c r="H719" s="20" t="s">
        <v>47</v>
      </c>
      <c r="I719" s="1" t="s">
        <v>36</v>
      </c>
      <c r="J719" s="1" t="s">
        <v>272</v>
      </c>
      <c r="K719" s="22">
        <v>45832</v>
      </c>
      <c r="L719" s="11" t="s">
        <v>11229</v>
      </c>
      <c r="M719" s="26">
        <v>58.8</v>
      </c>
      <c r="N719" s="20">
        <v>1</v>
      </c>
      <c r="O719" s="26">
        <v>71.790000000000006</v>
      </c>
      <c r="P719" s="26">
        <v>16.79</v>
      </c>
      <c r="Q719" s="26">
        <v>4.83</v>
      </c>
      <c r="R719" s="26">
        <v>16.75</v>
      </c>
      <c r="S719" s="26">
        <v>12.99</v>
      </c>
      <c r="T719" s="26">
        <v>0</v>
      </c>
      <c r="U719" s="26">
        <v>20.43</v>
      </c>
      <c r="V719" s="24">
        <v>0.34739999999999999</v>
      </c>
      <c r="W719" s="1" t="s">
        <v>34</v>
      </c>
      <c r="X719" s="3"/>
      <c r="Y719" s="3"/>
      <c r="Z719" s="5" t="s">
        <v>7980</v>
      </c>
      <c r="AA719" s="5" t="str">
        <f>VLOOKUP(J719, sku!B:C, 2, FALSE)</f>
        <v>1 Maçarico 915 + 2 Refis de Gás</v>
      </c>
      <c r="AB719" s="3" t="str">
        <f>VLOOKUP(J719, sku!B:BM, 64, FALSE)</f>
        <v>Revenda</v>
      </c>
      <c r="AC719" s="3" t="str">
        <f>LEFT(pedidos[[#This Row],[SKU]],3)</f>
        <v>1MA</v>
      </c>
      <c r="AD719" s="36" t="str" cm="1">
        <f t="array" aca="1" ref="AD719" ca="1">IFERROR(
  INDEX(
    montadora[Montadora],
    MATCH(TRUE,LEFT(#REF!,NÚCARACT(montadora[SKU Parcial]))=montadora[SKU Parcial],0)
  ),
  ""
)</f>
        <v/>
      </c>
    </row>
    <row r="720" spans="1:30" customFormat="1" x14ac:dyDescent="0.25">
      <c r="A720" s="1" t="s">
        <v>5237</v>
      </c>
      <c r="B720" s="1" t="s">
        <v>5238</v>
      </c>
      <c r="C720" s="1" t="s">
        <v>5239</v>
      </c>
      <c r="D720" s="1" t="s">
        <v>27</v>
      </c>
      <c r="E720" s="1" t="s">
        <v>2562</v>
      </c>
      <c r="F720" s="1" t="s">
        <v>2533</v>
      </c>
      <c r="G720" s="6" t="s">
        <v>11227</v>
      </c>
      <c r="H720" s="2" t="s">
        <v>30</v>
      </c>
      <c r="I720" s="1" t="s">
        <v>36</v>
      </c>
      <c r="J720" s="1" t="s">
        <v>2534</v>
      </c>
      <c r="K720" s="4">
        <v>45826</v>
      </c>
      <c r="L720" s="13" t="s">
        <v>33</v>
      </c>
      <c r="M720" s="26">
        <v>39.799999999999997</v>
      </c>
      <c r="N720" s="2">
        <v>1</v>
      </c>
      <c r="O720" s="26">
        <v>55.79</v>
      </c>
      <c r="P720" s="26">
        <v>16.79</v>
      </c>
      <c r="Q720" s="27">
        <v>0</v>
      </c>
      <c r="R720" s="26">
        <v>11.28</v>
      </c>
      <c r="S720" s="26">
        <v>15.99</v>
      </c>
      <c r="T720" s="26">
        <v>0</v>
      </c>
      <c r="U720" s="26">
        <v>8.4600000000000009</v>
      </c>
      <c r="V720" s="10">
        <v>0.21260000000000001</v>
      </c>
      <c r="W720" s="1" t="s">
        <v>34</v>
      </c>
      <c r="X720" s="3"/>
      <c r="Y720" s="3"/>
      <c r="Z720" s="5" t="s">
        <v>7980</v>
      </c>
      <c r="AA720" s="5" t="str">
        <f>VLOOKUP(J720, sku!B:C, 2, FALSE)</f>
        <v>Kit Maçarico Culinário Cozinha + 1 Gás Refil Ntk</v>
      </c>
      <c r="AB720" s="3" t="str">
        <f>VLOOKUP(J720, sku!B:BM, 64, FALSE)</f>
        <v>Importação</v>
      </c>
      <c r="AC720" s="3" t="str">
        <f>LEFT(pedidos[[#This Row],[SKU]],3)</f>
        <v>1MA</v>
      </c>
      <c r="AD720" s="36" t="str" cm="1">
        <f t="array" aca="1" ref="AD720" ca="1">IFERROR(
  INDEX(
    montadora[Montadora],
    MATCH(TRUE,LEFT(J1247,NÚCARACT(montadora[SKU Parcial]))=montadora[SKU Parcial],0)
  ),
  ""
)</f>
        <v/>
      </c>
    </row>
    <row r="721" spans="1:30" customFormat="1" x14ac:dyDescent="0.25">
      <c r="A721" s="1" t="s">
        <v>5240</v>
      </c>
      <c r="B721" s="1" t="s">
        <v>36</v>
      </c>
      <c r="C721" s="1" t="s">
        <v>5241</v>
      </c>
      <c r="D721" s="1" t="s">
        <v>27</v>
      </c>
      <c r="E721" s="1" t="s">
        <v>2562</v>
      </c>
      <c r="F721" s="1" t="s">
        <v>2533</v>
      </c>
      <c r="G721" s="6" t="s">
        <v>11227</v>
      </c>
      <c r="H721" s="2" t="s">
        <v>30</v>
      </c>
      <c r="I721" s="1" t="s">
        <v>36</v>
      </c>
      <c r="J721" s="1" t="s">
        <v>2534</v>
      </c>
      <c r="K721" s="4">
        <v>45834</v>
      </c>
      <c r="L721" s="20" t="s">
        <v>33</v>
      </c>
      <c r="M721" s="26">
        <v>39.799999999999997</v>
      </c>
      <c r="N721" s="2">
        <v>1</v>
      </c>
      <c r="O721" s="26">
        <v>55.79</v>
      </c>
      <c r="P721" s="26">
        <v>16.79</v>
      </c>
      <c r="Q721" s="27">
        <v>0</v>
      </c>
      <c r="R721" s="26">
        <v>11.28</v>
      </c>
      <c r="S721" s="26">
        <v>15.99</v>
      </c>
      <c r="T721" s="26">
        <v>0</v>
      </c>
      <c r="U721" s="26">
        <v>8.4600000000000009</v>
      </c>
      <c r="V721" s="10">
        <v>0.21260000000000001</v>
      </c>
      <c r="W721" s="1" t="s">
        <v>34</v>
      </c>
      <c r="X721" s="3"/>
      <c r="Y721" s="3"/>
      <c r="Z721" s="5" t="s">
        <v>7980</v>
      </c>
      <c r="AA721" s="5" t="str">
        <f>VLOOKUP(J721, sku!B:C, 2, FALSE)</f>
        <v>Kit Maçarico Culinário Cozinha + 1 Gás Refil Ntk</v>
      </c>
      <c r="AB721" s="3" t="str">
        <f>VLOOKUP(J721, sku!B:BM, 64, FALSE)</f>
        <v>Importação</v>
      </c>
      <c r="AC721" s="3" t="str">
        <f>LEFT(pedidos[[#This Row],[SKU]],3)</f>
        <v>1MA</v>
      </c>
      <c r="AD721" s="36" t="str" cm="1">
        <f t="array" aca="1" ref="AD721" ca="1">IFERROR(
  INDEX(
    montadora[Montadora],
    MATCH(TRUE,LEFT(J1248,NÚCARACT(montadora[SKU Parcial]))=montadora[SKU Parcial],0)
  ),
  ""
)</f>
        <v/>
      </c>
    </row>
    <row r="722" spans="1:30" x14ac:dyDescent="0.25">
      <c r="A722" s="42" t="s">
        <v>10286</v>
      </c>
      <c r="B722" s="42"/>
      <c r="C722" s="42"/>
      <c r="D722" s="42"/>
      <c r="E722" s="42">
        <v>23193660557</v>
      </c>
      <c r="F722" s="42" t="s">
        <v>8367</v>
      </c>
      <c r="G722" s="42" t="s">
        <v>11228</v>
      </c>
      <c r="H722" s="19"/>
      <c r="I722" s="42"/>
      <c r="J722" s="42" t="s">
        <v>5524</v>
      </c>
      <c r="K722" s="21">
        <v>45831</v>
      </c>
      <c r="L722" s="12" t="s">
        <v>8443</v>
      </c>
      <c r="M722" s="44">
        <v>34.9</v>
      </c>
      <c r="N722" s="19">
        <v>1</v>
      </c>
      <c r="O722" s="44">
        <v>34.9</v>
      </c>
      <c r="P722" s="44">
        <v>16.89</v>
      </c>
      <c r="Q722" s="44">
        <v>1.3</v>
      </c>
      <c r="R722" s="44">
        <v>0</v>
      </c>
      <c r="S722" s="44">
        <v>0</v>
      </c>
      <c r="T722" s="44">
        <v>0</v>
      </c>
      <c r="U722" s="44">
        <v>16.71</v>
      </c>
      <c r="V722" s="23">
        <v>0.4788</v>
      </c>
      <c r="W722" s="42" t="s">
        <v>34</v>
      </c>
      <c r="X722" s="43"/>
      <c r="Y722" s="43"/>
      <c r="Z722" s="43" t="s">
        <v>8442</v>
      </c>
      <c r="AA722" s="43" t="str">
        <f>VLOOKUP(J722, sku!B:C, 2, FALSE)</f>
        <v>Impact 1,5l</v>
      </c>
      <c r="AB722" s="45" t="str">
        <f>VLOOKUP(J722, sku!B:BM, 64, FALSE)</f>
        <v>Revenda</v>
      </c>
      <c r="AC722" s="45" t="str">
        <f>LEFT(pedidos[[#This Row],[SKU]],3)</f>
        <v>VX2</v>
      </c>
      <c r="AD722" s="36" t="str" cm="1">
        <f t="array" aca="1" ref="AD722" ca="1">IFERROR(
  INDEX(
    montadora[Montadora],
    MATCH(TRUE,LEFT(J1249,NÚCARACT(montadora[SKU Parcial]))=montadora[SKU Parcial],0)
  ),
  ""
)</f>
        <v/>
      </c>
    </row>
    <row r="723" spans="1:30" x14ac:dyDescent="0.25">
      <c r="A723" s="42" t="s">
        <v>10187</v>
      </c>
      <c r="B723" s="42"/>
      <c r="C723" s="42"/>
      <c r="D723" s="42"/>
      <c r="E723" s="42">
        <v>23193660557</v>
      </c>
      <c r="F723" s="42" t="s">
        <v>8367</v>
      </c>
      <c r="G723" s="42" t="s">
        <v>11228</v>
      </c>
      <c r="H723" s="7"/>
      <c r="I723" s="42"/>
      <c r="J723" s="42" t="s">
        <v>5524</v>
      </c>
      <c r="K723" s="8">
        <v>45837</v>
      </c>
      <c r="L723" s="19" t="s">
        <v>8443</v>
      </c>
      <c r="M723" s="44">
        <v>34.9</v>
      </c>
      <c r="N723" s="7">
        <v>1</v>
      </c>
      <c r="O723" s="44">
        <v>38.770000000000003</v>
      </c>
      <c r="P723" s="44">
        <v>16.89</v>
      </c>
      <c r="Q723" s="44">
        <v>1.3</v>
      </c>
      <c r="R723" s="44">
        <v>10.98</v>
      </c>
      <c r="S723" s="44">
        <v>3.87</v>
      </c>
      <c r="T723" s="44">
        <v>0</v>
      </c>
      <c r="U723" s="44">
        <v>5.73</v>
      </c>
      <c r="V723" s="9">
        <v>0.16420000000000001</v>
      </c>
      <c r="W723" s="42" t="s">
        <v>34</v>
      </c>
      <c r="X723" s="43"/>
      <c r="Y723" s="43"/>
      <c r="Z723" s="43" t="s">
        <v>8442</v>
      </c>
      <c r="AA723" s="43" t="str">
        <f>VLOOKUP(J723, sku!B:C, 2, FALSE)</f>
        <v>Impact 1,5l</v>
      </c>
      <c r="AB723" s="45" t="str">
        <f>VLOOKUP(J723, sku!B:BM, 64, FALSE)</f>
        <v>Revenda</v>
      </c>
      <c r="AC723" s="45" t="str">
        <f>LEFT(pedidos[[#This Row],[SKU]],3)</f>
        <v>VX2</v>
      </c>
      <c r="AD723" s="36" t="str" cm="1">
        <f t="array" aca="1" ref="AD723" ca="1">IFERROR(
  INDEX(
    montadora[Montadora],
    MATCH(TRUE,LEFT(J1250,NÚCARACT(montadora[SKU Parcial]))=montadora[SKU Parcial],0)
  ),
  ""
)</f>
        <v/>
      </c>
    </row>
    <row r="724" spans="1:30" x14ac:dyDescent="0.25">
      <c r="A724" s="42" t="s">
        <v>10219</v>
      </c>
      <c r="B724" s="42"/>
      <c r="C724" s="42"/>
      <c r="D724" s="42"/>
      <c r="E724" s="42">
        <v>23193660557</v>
      </c>
      <c r="F724" s="42" t="s">
        <v>8367</v>
      </c>
      <c r="G724" s="42" t="s">
        <v>11228</v>
      </c>
      <c r="H724" s="7"/>
      <c r="I724" s="42"/>
      <c r="J724" s="42" t="s">
        <v>5524</v>
      </c>
      <c r="K724" s="8">
        <v>45835</v>
      </c>
      <c r="L724" s="19" t="s">
        <v>8443</v>
      </c>
      <c r="M724" s="44">
        <v>34.9</v>
      </c>
      <c r="N724" s="7">
        <v>1</v>
      </c>
      <c r="O724" s="44">
        <v>42.41</v>
      </c>
      <c r="P724" s="44">
        <v>16.89</v>
      </c>
      <c r="Q724" s="44">
        <v>1.3</v>
      </c>
      <c r="R724" s="44">
        <v>10.98</v>
      </c>
      <c r="S724" s="44">
        <v>7.51</v>
      </c>
      <c r="T724" s="44">
        <v>0</v>
      </c>
      <c r="U724" s="44">
        <v>5.73</v>
      </c>
      <c r="V724" s="9">
        <v>0.16420000000000001</v>
      </c>
      <c r="W724" s="42" t="s">
        <v>34</v>
      </c>
      <c r="X724" s="43"/>
      <c r="Y724" s="43"/>
      <c r="Z724" s="43" t="s">
        <v>8442</v>
      </c>
      <c r="AA724" s="43" t="str">
        <f>VLOOKUP(J724, sku!B:C, 2, FALSE)</f>
        <v>Impact 1,5l</v>
      </c>
      <c r="AB724" s="45" t="str">
        <f>VLOOKUP(J724, sku!B:BM, 64, FALSE)</f>
        <v>Revenda</v>
      </c>
      <c r="AC724" s="45" t="str">
        <f>LEFT(pedidos[[#This Row],[SKU]],3)</f>
        <v>VX2</v>
      </c>
      <c r="AD724" s="36" t="str" cm="1">
        <f t="array" aca="1" ref="AD724" ca="1">IFERROR(
  INDEX(
    montadora[Montadora],
    MATCH(TRUE,LEFT(J1251,NÚCARACT(montadora[SKU Parcial]))=montadora[SKU Parcial],0)
  ),
  ""
)</f>
        <v/>
      </c>
    </row>
    <row r="725" spans="1:30" x14ac:dyDescent="0.25">
      <c r="A725" s="42" t="s">
        <v>10284</v>
      </c>
      <c r="B725" s="42"/>
      <c r="C725" s="42"/>
      <c r="D725" s="42"/>
      <c r="E725" s="42">
        <v>23193660557</v>
      </c>
      <c r="F725" s="42" t="s">
        <v>8367</v>
      </c>
      <c r="G725" s="42" t="s">
        <v>11228</v>
      </c>
      <c r="H725" s="7"/>
      <c r="I725" s="42"/>
      <c r="J725" s="42" t="s">
        <v>5524</v>
      </c>
      <c r="K725" s="8">
        <v>45832</v>
      </c>
      <c r="L725" s="12" t="s">
        <v>8443</v>
      </c>
      <c r="M725" s="44">
        <v>34.9</v>
      </c>
      <c r="N725" s="7">
        <v>1</v>
      </c>
      <c r="O725" s="44">
        <v>34.9</v>
      </c>
      <c r="P725" s="44">
        <v>16.89</v>
      </c>
      <c r="Q725" s="44">
        <v>1.3</v>
      </c>
      <c r="R725" s="44">
        <v>10.98</v>
      </c>
      <c r="S725" s="44">
        <v>0</v>
      </c>
      <c r="T725" s="44">
        <v>0</v>
      </c>
      <c r="U725" s="44">
        <v>5.73</v>
      </c>
      <c r="V725" s="9">
        <v>0.16420000000000001</v>
      </c>
      <c r="W725" s="42" t="s">
        <v>34</v>
      </c>
      <c r="X725" s="43"/>
      <c r="Y725" s="43"/>
      <c r="Z725" s="43" t="s">
        <v>8442</v>
      </c>
      <c r="AA725" s="43" t="str">
        <f>VLOOKUP(J725, sku!B:C, 2, FALSE)</f>
        <v>Impact 1,5l</v>
      </c>
      <c r="AB725" s="45" t="str">
        <f>VLOOKUP(J725, sku!B:BM, 64, FALSE)</f>
        <v>Revenda</v>
      </c>
      <c r="AC725" s="45" t="str">
        <f>LEFT(pedidos[[#This Row],[SKU]],3)</f>
        <v>VX2</v>
      </c>
      <c r="AD725" s="36" t="str" cm="1">
        <f t="array" aca="1" ref="AD725" ca="1">IFERROR(
  INDEX(
    montadora[Montadora],
    MATCH(TRUE,LEFT(J1252,NÚCARACT(montadora[SKU Parcial]))=montadora[SKU Parcial],0)
  ),
  ""
)</f>
        <v/>
      </c>
    </row>
    <row r="726" spans="1:30" x14ac:dyDescent="0.25">
      <c r="A726" s="42" t="s">
        <v>10291</v>
      </c>
      <c r="B726" s="42"/>
      <c r="C726" s="42"/>
      <c r="D726" s="42"/>
      <c r="E726" s="42">
        <v>23193660557</v>
      </c>
      <c r="F726" s="42" t="s">
        <v>8367</v>
      </c>
      <c r="G726" s="42" t="s">
        <v>11228</v>
      </c>
      <c r="H726" s="7"/>
      <c r="I726" s="42"/>
      <c r="J726" s="42" t="s">
        <v>5524</v>
      </c>
      <c r="K726" s="8">
        <v>45831</v>
      </c>
      <c r="L726" s="12" t="s">
        <v>8443</v>
      </c>
      <c r="M726" s="44">
        <v>34.9</v>
      </c>
      <c r="N726" s="7">
        <v>1</v>
      </c>
      <c r="O726" s="44">
        <v>42.9</v>
      </c>
      <c r="P726" s="44">
        <v>16.89</v>
      </c>
      <c r="Q726" s="44">
        <v>1.3</v>
      </c>
      <c r="R726" s="44">
        <v>10.98</v>
      </c>
      <c r="S726" s="44">
        <v>8</v>
      </c>
      <c r="T726" s="44">
        <v>0</v>
      </c>
      <c r="U726" s="44">
        <v>5.73</v>
      </c>
      <c r="V726" s="9">
        <v>0.16420000000000001</v>
      </c>
      <c r="W726" s="42" t="s">
        <v>34</v>
      </c>
      <c r="X726" s="43"/>
      <c r="Y726" s="43"/>
      <c r="Z726" s="43" t="s">
        <v>8442</v>
      </c>
      <c r="AA726" s="43" t="str">
        <f>VLOOKUP(J726, sku!B:C, 2, FALSE)</f>
        <v>Impact 1,5l</v>
      </c>
      <c r="AB726" s="45" t="str">
        <f>VLOOKUP(J726, sku!B:BM, 64, FALSE)</f>
        <v>Revenda</v>
      </c>
      <c r="AC726" s="45" t="str">
        <f>LEFT(pedidos[[#This Row],[SKU]],3)</f>
        <v>VX2</v>
      </c>
      <c r="AD726" s="36" t="str" cm="1">
        <f t="array" aca="1" ref="AD726" ca="1">IFERROR(
  INDEX(
    montadora[Montadora],
    MATCH(TRUE,LEFT(J1253,NÚCARACT(montadora[SKU Parcial]))=montadora[SKU Parcial],0)
  ),
  ""
)</f>
        <v/>
      </c>
    </row>
    <row r="727" spans="1:30" x14ac:dyDescent="0.25">
      <c r="A727" s="42" t="s">
        <v>10366</v>
      </c>
      <c r="B727" s="42"/>
      <c r="C727" s="42"/>
      <c r="D727" s="42"/>
      <c r="E727" s="42">
        <v>23193660557</v>
      </c>
      <c r="F727" s="42" t="s">
        <v>8367</v>
      </c>
      <c r="G727" s="42" t="s">
        <v>11228</v>
      </c>
      <c r="H727" s="7"/>
      <c r="I727" s="42"/>
      <c r="J727" s="42" t="s">
        <v>5524</v>
      </c>
      <c r="K727" s="8">
        <v>45827</v>
      </c>
      <c r="L727" s="12" t="s">
        <v>8443</v>
      </c>
      <c r="M727" s="44">
        <v>34.9</v>
      </c>
      <c r="N727" s="7">
        <v>1</v>
      </c>
      <c r="O727" s="44">
        <v>38.770000000000003</v>
      </c>
      <c r="P727" s="44">
        <v>16.89</v>
      </c>
      <c r="Q727" s="44">
        <v>1.3</v>
      </c>
      <c r="R727" s="44">
        <v>10.98</v>
      </c>
      <c r="S727" s="44">
        <v>3.87</v>
      </c>
      <c r="T727" s="44">
        <v>0</v>
      </c>
      <c r="U727" s="44">
        <v>5.73</v>
      </c>
      <c r="V727" s="9">
        <v>0.16420000000000001</v>
      </c>
      <c r="W727" s="42" t="s">
        <v>34</v>
      </c>
      <c r="X727" s="43"/>
      <c r="Y727" s="43"/>
      <c r="Z727" s="43" t="s">
        <v>8442</v>
      </c>
      <c r="AA727" s="43" t="str">
        <f>VLOOKUP(J727, sku!B:C, 2, FALSE)</f>
        <v>Impact 1,5l</v>
      </c>
      <c r="AB727" s="45" t="str">
        <f>VLOOKUP(J727, sku!B:BM, 64, FALSE)</f>
        <v>Revenda</v>
      </c>
      <c r="AC727" s="45" t="str">
        <f>LEFT(pedidos[[#This Row],[SKU]],3)</f>
        <v>VX2</v>
      </c>
      <c r="AD727" s="36" t="str" cm="1">
        <f t="array" aca="1" ref="AD727" ca="1">IFERROR(
  INDEX(
    montadora[Montadora],
    MATCH(TRUE,LEFT(J1254,NÚCARACT(montadora[SKU Parcial]))=montadora[SKU Parcial],0)
  ),
  ""
)</f>
        <v/>
      </c>
    </row>
    <row r="728" spans="1:30" x14ac:dyDescent="0.25">
      <c r="A728" s="42" t="s">
        <v>9935</v>
      </c>
      <c r="B728" s="42">
        <v>23193660557</v>
      </c>
      <c r="C728" s="42"/>
      <c r="D728" s="42"/>
      <c r="E728" s="42"/>
      <c r="F728" s="42" t="s">
        <v>8367</v>
      </c>
      <c r="G728" s="42" t="s">
        <v>11228</v>
      </c>
      <c r="H728" s="7"/>
      <c r="I728" s="42"/>
      <c r="J728" s="42" t="s">
        <v>5524</v>
      </c>
      <c r="K728" s="8">
        <v>45781</v>
      </c>
      <c r="L728" s="12" t="s">
        <v>8443</v>
      </c>
      <c r="M728" s="44">
        <v>34.9</v>
      </c>
      <c r="N728" s="7">
        <v>1</v>
      </c>
      <c r="O728" s="44">
        <v>34.9</v>
      </c>
      <c r="P728" s="44">
        <v>16.89</v>
      </c>
      <c r="Q728" s="44">
        <v>1.18</v>
      </c>
      <c r="R728" s="44">
        <v>10.91</v>
      </c>
      <c r="S728" s="44">
        <v>0</v>
      </c>
      <c r="T728" s="44">
        <v>0</v>
      </c>
      <c r="U728" s="44">
        <v>5.57</v>
      </c>
      <c r="V728" s="9">
        <v>0.14510000000000001</v>
      </c>
      <c r="W728" s="42" t="s">
        <v>34</v>
      </c>
      <c r="X728" s="43"/>
      <c r="Y728" s="43"/>
      <c r="Z728" s="43" t="s">
        <v>8442</v>
      </c>
      <c r="AA728" s="43" t="str">
        <f>VLOOKUP(J728, sku!B:C, 2, FALSE)</f>
        <v>Impact 1,5l</v>
      </c>
      <c r="AB728" s="45" t="str">
        <f>VLOOKUP(J728, sku!B:BM, 64, FALSE)</f>
        <v>Revenda</v>
      </c>
      <c r="AC728" s="45" t="str">
        <f>LEFT(pedidos[[#This Row],[SKU]],3)</f>
        <v>VX2</v>
      </c>
      <c r="AD728" s="36" t="str" cm="1">
        <f t="array" aca="1" ref="AD728" ca="1">IFERROR(
  INDEX(
    montadora[Montadora],
    MATCH(TRUE,LEFT(#REF!,NÚCARACT(montadora[SKU Parcial]))=montadora[SKU Parcial],0)
  ),
  ""
)</f>
        <v/>
      </c>
    </row>
    <row r="729" spans="1:30" customFormat="1" x14ac:dyDescent="0.25">
      <c r="A729" s="1" t="s">
        <v>5521</v>
      </c>
      <c r="B729" s="1" t="s">
        <v>36</v>
      </c>
      <c r="C729" s="1" t="s">
        <v>589</v>
      </c>
      <c r="D729" s="1" t="s">
        <v>27</v>
      </c>
      <c r="E729" s="1" t="s">
        <v>5522</v>
      </c>
      <c r="F729" s="1" t="s">
        <v>5523</v>
      </c>
      <c r="G729" s="6" t="s">
        <v>11227</v>
      </c>
      <c r="H729" s="2" t="s">
        <v>30</v>
      </c>
      <c r="I729" s="1" t="s">
        <v>36</v>
      </c>
      <c r="J729" s="1" t="s">
        <v>5524</v>
      </c>
      <c r="K729" s="4">
        <v>45827</v>
      </c>
      <c r="L729" s="11" t="s">
        <v>11229</v>
      </c>
      <c r="M729" s="26">
        <v>35.799999999999997</v>
      </c>
      <c r="N729" s="2">
        <v>1</v>
      </c>
      <c r="O729" s="26">
        <v>35.799999999999997</v>
      </c>
      <c r="P729" s="26">
        <v>16.89</v>
      </c>
      <c r="Q729" s="26">
        <v>2.94</v>
      </c>
      <c r="R729" s="26">
        <v>10.8</v>
      </c>
      <c r="S729" s="26">
        <v>0</v>
      </c>
      <c r="T729" s="26">
        <v>0</v>
      </c>
      <c r="U729" s="26">
        <v>5.17</v>
      </c>
      <c r="V729" s="10">
        <v>0.1444</v>
      </c>
      <c r="W729" s="1" t="s">
        <v>34</v>
      </c>
      <c r="X729" s="3"/>
      <c r="Y729" s="3"/>
      <c r="Z729" s="5" t="s">
        <v>7980</v>
      </c>
      <c r="AA729" s="5" t="str">
        <f>VLOOKUP(J729, sku!B:C, 2, FALSE)</f>
        <v>Impact 1,5l</v>
      </c>
      <c r="AB729" s="3" t="str">
        <f>VLOOKUP(J729, sku!B:BM, 64, FALSE)</f>
        <v>Revenda</v>
      </c>
      <c r="AC729" s="3" t="str">
        <f>LEFT(pedidos[[#This Row],[SKU]],3)</f>
        <v>VX2</v>
      </c>
      <c r="AD729" s="36" t="str" cm="1">
        <f t="array" aca="1" ref="AD729" ca="1">IFERROR(
  INDEX(
    montadora[Montadora],
    MATCH(TRUE,LEFT(#REF!,NÚCARACT(montadora[SKU Parcial]))=montadora[SKU Parcial],0)
  ),
  ""
)</f>
        <v/>
      </c>
    </row>
    <row r="730" spans="1:30" x14ac:dyDescent="0.25">
      <c r="A730" s="42" t="s">
        <v>9407</v>
      </c>
      <c r="B730" s="42">
        <v>23193660557</v>
      </c>
      <c r="C730" s="42"/>
      <c r="D730" s="42"/>
      <c r="E730" s="42"/>
      <c r="F730" s="42" t="s">
        <v>8367</v>
      </c>
      <c r="G730" s="42" t="s">
        <v>11228</v>
      </c>
      <c r="H730" s="19"/>
      <c r="I730" s="42"/>
      <c r="J730" s="42" t="s">
        <v>5524</v>
      </c>
      <c r="K730" s="21">
        <v>45796</v>
      </c>
      <c r="L730" s="12" t="s">
        <v>8443</v>
      </c>
      <c r="M730" s="44">
        <v>34.9</v>
      </c>
      <c r="N730" s="19">
        <v>1</v>
      </c>
      <c r="O730" s="44">
        <v>34.9</v>
      </c>
      <c r="P730" s="44">
        <v>16.89</v>
      </c>
      <c r="Q730" s="44">
        <v>1.18</v>
      </c>
      <c r="R730" s="44">
        <v>10.98</v>
      </c>
      <c r="S730" s="44">
        <v>0</v>
      </c>
      <c r="T730" s="44">
        <v>0</v>
      </c>
      <c r="U730" s="44">
        <v>5.85</v>
      </c>
      <c r="V730" s="23">
        <v>0</v>
      </c>
      <c r="W730" s="42" t="s">
        <v>34</v>
      </c>
      <c r="X730" s="43"/>
      <c r="Y730" s="43"/>
      <c r="Z730" s="43" t="s">
        <v>8442</v>
      </c>
      <c r="AA730" s="43" t="str">
        <f>VLOOKUP(J730, sku!B:C, 2, FALSE)</f>
        <v>Impact 1,5l</v>
      </c>
      <c r="AB730" s="45" t="str">
        <f>VLOOKUP(J730, sku!B:BM, 64, FALSE)</f>
        <v>Revenda</v>
      </c>
      <c r="AC730" s="45" t="str">
        <f>LEFT(pedidos[[#This Row],[SKU]],3)</f>
        <v>VX2</v>
      </c>
      <c r="AD730" s="36" t="str" cm="1">
        <f t="array" aca="1" ref="AD730" ca="1">IFERROR(
  INDEX(
    montadora[Montadora],
    MATCH(TRUE,LEFT(J1255,NÚCARACT(montadora[SKU Parcial]))=montadora[SKU Parcial],0)
  ),
  ""
)</f>
        <v/>
      </c>
    </row>
    <row r="731" spans="1:30" x14ac:dyDescent="0.25">
      <c r="A731" s="42" t="s">
        <v>9524</v>
      </c>
      <c r="B731" s="42">
        <v>23193660557</v>
      </c>
      <c r="C731" s="42"/>
      <c r="D731" s="42"/>
      <c r="E731" s="42"/>
      <c r="F731" s="42" t="s">
        <v>8367</v>
      </c>
      <c r="G731" s="42" t="s">
        <v>11228</v>
      </c>
      <c r="H731" s="19"/>
      <c r="I731" s="42"/>
      <c r="J731" s="42" t="s">
        <v>5524</v>
      </c>
      <c r="K731" s="21">
        <v>45792</v>
      </c>
      <c r="L731" s="12" t="s">
        <v>8443</v>
      </c>
      <c r="M731" s="44">
        <v>34.9</v>
      </c>
      <c r="N731" s="19">
        <v>1</v>
      </c>
      <c r="O731" s="44">
        <v>34.9</v>
      </c>
      <c r="P731" s="44">
        <v>16.89</v>
      </c>
      <c r="Q731" s="44">
        <v>1.18</v>
      </c>
      <c r="R731" s="44">
        <v>10.98</v>
      </c>
      <c r="S731" s="44">
        <v>0</v>
      </c>
      <c r="T731" s="44">
        <v>0</v>
      </c>
      <c r="U731" s="44">
        <v>5.85</v>
      </c>
      <c r="V731" s="23">
        <v>0</v>
      </c>
      <c r="W731" s="42" t="s">
        <v>34</v>
      </c>
      <c r="X731" s="43"/>
      <c r="Y731" s="43"/>
      <c r="Z731" s="43" t="s">
        <v>8442</v>
      </c>
      <c r="AA731" s="43" t="str">
        <f>VLOOKUP(J731, sku!B:C, 2, FALSE)</f>
        <v>Impact 1,5l</v>
      </c>
      <c r="AB731" s="45" t="str">
        <f>VLOOKUP(J731, sku!B:BM, 64, FALSE)</f>
        <v>Revenda</v>
      </c>
      <c r="AC731" s="45" t="str">
        <f>LEFT(pedidos[[#This Row],[SKU]],3)</f>
        <v>VX2</v>
      </c>
      <c r="AD731" s="36" t="str" cm="1">
        <f t="array" aca="1" ref="AD731" ca="1">IFERROR(
  INDEX(
    montadora[Montadora],
    MATCH(TRUE,LEFT(#REF!,NÚCARACT(montadora[SKU Parcial]))=montadora[SKU Parcial],0)
  ),
  ""
)</f>
        <v/>
      </c>
    </row>
    <row r="732" spans="1:30" x14ac:dyDescent="0.25">
      <c r="A732" s="42" t="s">
        <v>9550</v>
      </c>
      <c r="B732" s="42">
        <v>23193660557</v>
      </c>
      <c r="C732" s="42"/>
      <c r="D732" s="42"/>
      <c r="E732" s="42"/>
      <c r="F732" s="42" t="s">
        <v>8367</v>
      </c>
      <c r="G732" s="42" t="s">
        <v>11228</v>
      </c>
      <c r="H732" s="19"/>
      <c r="I732" s="42"/>
      <c r="J732" s="42" t="s">
        <v>5524</v>
      </c>
      <c r="K732" s="21">
        <v>45791</v>
      </c>
      <c r="L732" s="12" t="s">
        <v>8443</v>
      </c>
      <c r="M732" s="44">
        <v>34.9</v>
      </c>
      <c r="N732" s="19">
        <v>1</v>
      </c>
      <c r="O732" s="44">
        <v>34.9</v>
      </c>
      <c r="P732" s="44">
        <v>16.89</v>
      </c>
      <c r="Q732" s="44">
        <v>1.18</v>
      </c>
      <c r="R732" s="44">
        <v>10.98</v>
      </c>
      <c r="S732" s="44">
        <v>0</v>
      </c>
      <c r="T732" s="44">
        <v>0</v>
      </c>
      <c r="U732" s="44">
        <v>5.85</v>
      </c>
      <c r="V732" s="23">
        <v>0</v>
      </c>
      <c r="W732" s="42" t="s">
        <v>34</v>
      </c>
      <c r="X732" s="43"/>
      <c r="Y732" s="43"/>
      <c r="Z732" s="43" t="s">
        <v>8442</v>
      </c>
      <c r="AA732" s="43" t="str">
        <f>VLOOKUP(J732, sku!B:C, 2, FALSE)</f>
        <v>Impact 1,5l</v>
      </c>
      <c r="AB732" s="45" t="str">
        <f>VLOOKUP(J732, sku!B:BM, 64, FALSE)</f>
        <v>Revenda</v>
      </c>
      <c r="AC732" s="45" t="str">
        <f>LEFT(pedidos[[#This Row],[SKU]],3)</f>
        <v>VX2</v>
      </c>
      <c r="AD732" s="36" t="str" cm="1">
        <f t="array" aca="1" ref="AD732" ca="1">IFERROR(
  INDEX(
    montadora[Montadora],
    MATCH(TRUE,LEFT(#REF!,NÚCARACT(montadora[SKU Parcial]))=montadora[SKU Parcial],0)
  ),
  ""
)</f>
        <v/>
      </c>
    </row>
    <row r="733" spans="1:30" x14ac:dyDescent="0.25">
      <c r="A733" s="42" t="s">
        <v>9559</v>
      </c>
      <c r="B733" s="42">
        <v>23193660557</v>
      </c>
      <c r="C733" s="42"/>
      <c r="D733" s="42"/>
      <c r="E733" s="42"/>
      <c r="F733" s="42" t="s">
        <v>8367</v>
      </c>
      <c r="G733" s="42" t="s">
        <v>11228</v>
      </c>
      <c r="H733" s="19"/>
      <c r="I733" s="42"/>
      <c r="J733" s="42" t="s">
        <v>5524</v>
      </c>
      <c r="K733" s="21">
        <v>45791</v>
      </c>
      <c r="L733" s="12" t="s">
        <v>8443</v>
      </c>
      <c r="M733" s="44">
        <v>34.9</v>
      </c>
      <c r="N733" s="19">
        <v>1</v>
      </c>
      <c r="O733" s="44">
        <v>38.9</v>
      </c>
      <c r="P733" s="44">
        <v>16.89</v>
      </c>
      <c r="Q733" s="44">
        <v>1.18</v>
      </c>
      <c r="R733" s="44">
        <v>10.98</v>
      </c>
      <c r="S733" s="44">
        <v>4</v>
      </c>
      <c r="T733" s="44">
        <v>0</v>
      </c>
      <c r="U733" s="44">
        <v>5.85</v>
      </c>
      <c r="V733" s="23">
        <v>0</v>
      </c>
      <c r="W733" s="42" t="s">
        <v>34</v>
      </c>
      <c r="X733" s="43"/>
      <c r="Y733" s="43"/>
      <c r="Z733" s="43" t="s">
        <v>8442</v>
      </c>
      <c r="AA733" s="43" t="str">
        <f>VLOOKUP(J733, sku!B:C, 2, FALSE)</f>
        <v>Impact 1,5l</v>
      </c>
      <c r="AB733" s="45" t="str">
        <f>VLOOKUP(J733, sku!B:BM, 64, FALSE)</f>
        <v>Revenda</v>
      </c>
      <c r="AC733" s="45" t="str">
        <f>LEFT(pedidos[[#This Row],[SKU]],3)</f>
        <v>VX2</v>
      </c>
      <c r="AD733" s="36" t="str" cm="1">
        <f t="array" aca="1" ref="AD733" ca="1">IFERROR(
  INDEX(
    montadora[Montadora],
    MATCH(TRUE,LEFT(#REF!,NÚCARACT(montadora[SKU Parcial]))=montadora[SKU Parcial],0)
  ),
  ""
)</f>
        <v/>
      </c>
    </row>
    <row r="734" spans="1:30" x14ac:dyDescent="0.25">
      <c r="A734" s="42" t="s">
        <v>9568</v>
      </c>
      <c r="B734" s="42">
        <v>23193660557</v>
      </c>
      <c r="C734" s="42"/>
      <c r="D734" s="42"/>
      <c r="E734" s="42"/>
      <c r="F734" s="42" t="s">
        <v>8367</v>
      </c>
      <c r="G734" s="42" t="s">
        <v>11228</v>
      </c>
      <c r="H734" s="19"/>
      <c r="I734" s="42"/>
      <c r="J734" s="42" t="s">
        <v>5524</v>
      </c>
      <c r="K734" s="21">
        <v>45790</v>
      </c>
      <c r="L734" s="12" t="s">
        <v>8443</v>
      </c>
      <c r="M734" s="44">
        <v>34.9</v>
      </c>
      <c r="N734" s="19">
        <v>1</v>
      </c>
      <c r="O734" s="44">
        <v>42.9</v>
      </c>
      <c r="P734" s="44">
        <v>16.89</v>
      </c>
      <c r="Q734" s="44">
        <v>1.18</v>
      </c>
      <c r="R734" s="44">
        <v>10.98</v>
      </c>
      <c r="S734" s="44">
        <v>8</v>
      </c>
      <c r="T734" s="44">
        <v>0</v>
      </c>
      <c r="U734" s="44">
        <v>5.85</v>
      </c>
      <c r="V734" s="23">
        <v>0</v>
      </c>
      <c r="W734" s="42" t="s">
        <v>34</v>
      </c>
      <c r="X734" s="43"/>
      <c r="Y734" s="43"/>
      <c r="Z734" s="43" t="s">
        <v>8442</v>
      </c>
      <c r="AA734" s="43" t="str">
        <f>VLOOKUP(J734, sku!B:C, 2, FALSE)</f>
        <v>Impact 1,5l</v>
      </c>
      <c r="AB734" s="45" t="str">
        <f>VLOOKUP(J734, sku!B:BM, 64, FALSE)</f>
        <v>Revenda</v>
      </c>
      <c r="AC734" s="45" t="str">
        <f>LEFT(pedidos[[#This Row],[SKU]],3)</f>
        <v>VX2</v>
      </c>
      <c r="AD734" s="36" t="str" cm="1">
        <f t="array" aca="1" ref="AD734" ca="1">IFERROR(
  INDEX(
    montadora[Montadora],
    MATCH(TRUE,LEFT(J1256,NÚCARACT(montadora[SKU Parcial]))=montadora[SKU Parcial],0)
  ),
  ""
)</f>
        <v/>
      </c>
    </row>
    <row r="735" spans="1:30" x14ac:dyDescent="0.25">
      <c r="A735" s="42" t="s">
        <v>9571</v>
      </c>
      <c r="B735" s="42">
        <v>23193660557</v>
      </c>
      <c r="C735" s="42"/>
      <c r="D735" s="42"/>
      <c r="E735" s="42"/>
      <c r="F735" s="42" t="s">
        <v>8367</v>
      </c>
      <c r="G735" s="42" t="s">
        <v>11228</v>
      </c>
      <c r="H735" s="19"/>
      <c r="I735" s="42"/>
      <c r="J735" s="42" t="s">
        <v>5524</v>
      </c>
      <c r="K735" s="21">
        <v>45790</v>
      </c>
      <c r="L735" s="12" t="s">
        <v>8443</v>
      </c>
      <c r="M735" s="44">
        <v>34.9</v>
      </c>
      <c r="N735" s="19">
        <v>1</v>
      </c>
      <c r="O735" s="44">
        <v>34.9</v>
      </c>
      <c r="P735" s="44">
        <v>16.89</v>
      </c>
      <c r="Q735" s="44">
        <v>1.18</v>
      </c>
      <c r="R735" s="44">
        <v>10.98</v>
      </c>
      <c r="S735" s="44">
        <v>0</v>
      </c>
      <c r="T735" s="44">
        <v>0</v>
      </c>
      <c r="U735" s="44">
        <v>5.85</v>
      </c>
      <c r="V735" s="23">
        <v>0</v>
      </c>
      <c r="W735" s="42" t="s">
        <v>34</v>
      </c>
      <c r="X735" s="43"/>
      <c r="Y735" s="43"/>
      <c r="Z735" s="43" t="s">
        <v>8442</v>
      </c>
      <c r="AA735" s="43" t="str">
        <f>VLOOKUP(J735, sku!B:C, 2, FALSE)</f>
        <v>Impact 1,5l</v>
      </c>
      <c r="AB735" s="45" t="str">
        <f>VLOOKUP(J735, sku!B:BM, 64, FALSE)</f>
        <v>Revenda</v>
      </c>
      <c r="AC735" s="45" t="str">
        <f>LEFT(pedidos[[#This Row],[SKU]],3)</f>
        <v>VX2</v>
      </c>
      <c r="AD735" s="36" t="str" cm="1">
        <f t="array" aca="1" ref="AD735" ca="1">IFERROR(
  INDEX(
    montadora[Montadora],
    MATCH(TRUE,LEFT(J1257,NÚCARACT(montadora[SKU Parcial]))=montadora[SKU Parcial],0)
  ),
  ""
)</f>
        <v/>
      </c>
    </row>
    <row r="736" spans="1:30" x14ac:dyDescent="0.25">
      <c r="A736" s="42" t="s">
        <v>9574</v>
      </c>
      <c r="B736" s="42">
        <v>23193660557</v>
      </c>
      <c r="C736" s="42"/>
      <c r="D736" s="42"/>
      <c r="E736" s="42"/>
      <c r="F736" s="42" t="s">
        <v>8367</v>
      </c>
      <c r="G736" s="42" t="s">
        <v>11228</v>
      </c>
      <c r="H736" s="19"/>
      <c r="I736" s="42"/>
      <c r="J736" s="42" t="s">
        <v>5524</v>
      </c>
      <c r="K736" s="21">
        <v>45790</v>
      </c>
      <c r="L736" s="19" t="s">
        <v>8443</v>
      </c>
      <c r="M736" s="44">
        <v>34.9</v>
      </c>
      <c r="N736" s="19">
        <v>1</v>
      </c>
      <c r="O736" s="44">
        <v>34.9</v>
      </c>
      <c r="P736" s="44">
        <v>16.89</v>
      </c>
      <c r="Q736" s="44">
        <v>1.18</v>
      </c>
      <c r="R736" s="44">
        <v>10.98</v>
      </c>
      <c r="S736" s="44">
        <v>0</v>
      </c>
      <c r="T736" s="44">
        <v>0</v>
      </c>
      <c r="U736" s="44">
        <v>5.85</v>
      </c>
      <c r="V736" s="23">
        <v>0</v>
      </c>
      <c r="W736" s="42" t="s">
        <v>34</v>
      </c>
      <c r="X736" s="43"/>
      <c r="Y736" s="43"/>
      <c r="Z736" s="43" t="s">
        <v>8442</v>
      </c>
      <c r="AA736" s="43" t="str">
        <f>VLOOKUP(J736, sku!B:C, 2, FALSE)</f>
        <v>Impact 1,5l</v>
      </c>
      <c r="AB736" s="45" t="str">
        <f>VLOOKUP(J736, sku!B:BM, 64, FALSE)</f>
        <v>Revenda</v>
      </c>
      <c r="AC736" s="45" t="str">
        <f>LEFT(pedidos[[#This Row],[SKU]],3)</f>
        <v>VX2</v>
      </c>
      <c r="AD736" s="36" t="str" cm="1">
        <f t="array" aca="1" ref="AD736" ca="1">IFERROR(
  INDEX(
    montadora[Montadora],
    MATCH(TRUE,LEFT(J1258,NÚCARACT(montadora[SKU Parcial]))=montadora[SKU Parcial],0)
  ),
  ""
)</f>
        <v/>
      </c>
    </row>
    <row r="737" spans="1:30" x14ac:dyDescent="0.25">
      <c r="A737" s="42" t="s">
        <v>9582</v>
      </c>
      <c r="B737" s="42">
        <v>23193660557</v>
      </c>
      <c r="C737" s="42"/>
      <c r="D737" s="42"/>
      <c r="E737" s="42"/>
      <c r="F737" s="42" t="s">
        <v>8367</v>
      </c>
      <c r="G737" s="42" t="s">
        <v>11228</v>
      </c>
      <c r="H737" s="19"/>
      <c r="I737" s="42"/>
      <c r="J737" s="42" t="s">
        <v>5524</v>
      </c>
      <c r="K737" s="21">
        <v>45790</v>
      </c>
      <c r="L737" s="12" t="s">
        <v>8443</v>
      </c>
      <c r="M737" s="44">
        <v>34.9</v>
      </c>
      <c r="N737" s="19">
        <v>1</v>
      </c>
      <c r="O737" s="44">
        <v>34.9</v>
      </c>
      <c r="P737" s="44">
        <v>16.89</v>
      </c>
      <c r="Q737" s="44">
        <v>1.18</v>
      </c>
      <c r="R737" s="44">
        <v>10.98</v>
      </c>
      <c r="S737" s="44">
        <v>0</v>
      </c>
      <c r="T737" s="44">
        <v>0</v>
      </c>
      <c r="U737" s="44">
        <v>5.85</v>
      </c>
      <c r="V737" s="23">
        <v>0</v>
      </c>
      <c r="W737" s="42" t="s">
        <v>34</v>
      </c>
      <c r="X737" s="43"/>
      <c r="Y737" s="43"/>
      <c r="Z737" s="43" t="s">
        <v>8442</v>
      </c>
      <c r="AA737" s="43" t="str">
        <f>VLOOKUP(J737, sku!B:C, 2, FALSE)</f>
        <v>Impact 1,5l</v>
      </c>
      <c r="AB737" s="45" t="str">
        <f>VLOOKUP(J737, sku!B:BM, 64, FALSE)</f>
        <v>Revenda</v>
      </c>
      <c r="AC737" s="45" t="str">
        <f>LEFT(pedidos[[#This Row],[SKU]],3)</f>
        <v>VX2</v>
      </c>
      <c r="AD737" s="36" t="str" cm="1">
        <f t="array" aca="1" ref="AD737" ca="1">IFERROR(
  INDEX(
    montadora[Montadora],
    MATCH(TRUE,LEFT(J1259,NÚCARACT(montadora[SKU Parcial]))=montadora[SKU Parcial],0)
  ),
  ""
)</f>
        <v/>
      </c>
    </row>
    <row r="738" spans="1:30" x14ac:dyDescent="0.25">
      <c r="A738" s="42" t="s">
        <v>9588</v>
      </c>
      <c r="B738" s="42">
        <v>23193660557</v>
      </c>
      <c r="C738" s="42"/>
      <c r="D738" s="42"/>
      <c r="E738" s="42"/>
      <c r="F738" s="42" t="s">
        <v>8367</v>
      </c>
      <c r="G738" s="42" t="s">
        <v>11228</v>
      </c>
      <c r="H738" s="19"/>
      <c r="I738" s="42"/>
      <c r="J738" s="42" t="s">
        <v>5524</v>
      </c>
      <c r="K738" s="21">
        <v>45790</v>
      </c>
      <c r="L738" s="12" t="s">
        <v>8443</v>
      </c>
      <c r="M738" s="44">
        <v>34.9</v>
      </c>
      <c r="N738" s="19">
        <v>1</v>
      </c>
      <c r="O738" s="44">
        <v>34.9</v>
      </c>
      <c r="P738" s="44">
        <v>16.89</v>
      </c>
      <c r="Q738" s="44">
        <v>1.18</v>
      </c>
      <c r="R738" s="44">
        <v>10.98</v>
      </c>
      <c r="S738" s="44">
        <v>0</v>
      </c>
      <c r="T738" s="44">
        <v>0</v>
      </c>
      <c r="U738" s="44">
        <v>5.85</v>
      </c>
      <c r="V738" s="23">
        <v>0</v>
      </c>
      <c r="W738" s="42" t="s">
        <v>34</v>
      </c>
      <c r="X738" s="43"/>
      <c r="Y738" s="43"/>
      <c r="Z738" s="43" t="s">
        <v>8442</v>
      </c>
      <c r="AA738" s="43" t="str">
        <f>VLOOKUP(J738, sku!B:C, 2, FALSE)</f>
        <v>Impact 1,5l</v>
      </c>
      <c r="AB738" s="45" t="str">
        <f>VLOOKUP(J738, sku!B:BM, 64, FALSE)</f>
        <v>Revenda</v>
      </c>
      <c r="AC738" s="45" t="str">
        <f>LEFT(pedidos[[#This Row],[SKU]],3)</f>
        <v>VX2</v>
      </c>
      <c r="AD738" s="36" t="str" cm="1">
        <f t="array" aca="1" ref="AD738" ca="1">IFERROR(
  INDEX(
    montadora[Montadora],
    MATCH(TRUE,LEFT(J1260,NÚCARACT(montadora[SKU Parcial]))=montadora[SKU Parcial],0)
  ),
  ""
)</f>
        <v/>
      </c>
    </row>
    <row r="739" spans="1:30" x14ac:dyDescent="0.25">
      <c r="A739" s="42" t="s">
        <v>9604</v>
      </c>
      <c r="B739" s="42">
        <v>23193660557</v>
      </c>
      <c r="C739" s="42"/>
      <c r="D739" s="42"/>
      <c r="E739" s="42"/>
      <c r="F739" s="42" t="s">
        <v>8367</v>
      </c>
      <c r="G739" s="42" t="s">
        <v>11228</v>
      </c>
      <c r="H739" s="19"/>
      <c r="I739" s="42"/>
      <c r="J739" s="42" t="s">
        <v>5524</v>
      </c>
      <c r="K739" s="21">
        <v>45789</v>
      </c>
      <c r="L739" s="19" t="s">
        <v>8443</v>
      </c>
      <c r="M739" s="44">
        <v>34.9</v>
      </c>
      <c r="N739" s="19">
        <v>1</v>
      </c>
      <c r="O739" s="44">
        <v>34.9</v>
      </c>
      <c r="P739" s="44">
        <v>16.89</v>
      </c>
      <c r="Q739" s="44">
        <v>1.18</v>
      </c>
      <c r="R739" s="44">
        <v>10.98</v>
      </c>
      <c r="S739" s="44">
        <v>0</v>
      </c>
      <c r="T739" s="44">
        <v>0</v>
      </c>
      <c r="U739" s="44">
        <v>5.85</v>
      </c>
      <c r="V739" s="23">
        <v>0</v>
      </c>
      <c r="W739" s="42" t="s">
        <v>34</v>
      </c>
      <c r="X739" s="43"/>
      <c r="Y739" s="43"/>
      <c r="Z739" s="43" t="s">
        <v>8442</v>
      </c>
      <c r="AA739" s="43" t="str">
        <f>VLOOKUP(J739, sku!B:C, 2, FALSE)</f>
        <v>Impact 1,5l</v>
      </c>
      <c r="AB739" s="45" t="str">
        <f>VLOOKUP(J739, sku!B:BM, 64, FALSE)</f>
        <v>Revenda</v>
      </c>
      <c r="AC739" s="45" t="str">
        <f>LEFT(pedidos[[#This Row],[SKU]],3)</f>
        <v>VX2</v>
      </c>
      <c r="AD739" s="36" t="str" cm="1">
        <f t="array" aca="1" ref="AD739" ca="1">IFERROR(
  INDEX(
    montadora[Montadora],
    MATCH(TRUE,LEFT(J1261,NÚCARACT(montadora[SKU Parcial]))=montadora[SKU Parcial],0)
  ),
  ""
)</f>
        <v/>
      </c>
    </row>
    <row r="740" spans="1:30" x14ac:dyDescent="0.25">
      <c r="A740" s="42" t="s">
        <v>9628</v>
      </c>
      <c r="B740" s="42">
        <v>23193660557</v>
      </c>
      <c r="C740" s="42"/>
      <c r="D740" s="42"/>
      <c r="E740" s="42"/>
      <c r="F740" s="42" t="s">
        <v>8367</v>
      </c>
      <c r="G740" s="42" t="s">
        <v>11228</v>
      </c>
      <c r="H740" s="19"/>
      <c r="I740" s="42"/>
      <c r="J740" s="42" t="s">
        <v>5524</v>
      </c>
      <c r="K740" s="21">
        <v>45789</v>
      </c>
      <c r="L740" s="19" t="s">
        <v>8443</v>
      </c>
      <c r="M740" s="44">
        <v>34.9</v>
      </c>
      <c r="N740" s="19">
        <v>1</v>
      </c>
      <c r="O740" s="44">
        <v>34.9</v>
      </c>
      <c r="P740" s="44">
        <v>16.89</v>
      </c>
      <c r="Q740" s="44">
        <v>1.18</v>
      </c>
      <c r="R740" s="44">
        <v>10.98</v>
      </c>
      <c r="S740" s="44">
        <v>0</v>
      </c>
      <c r="T740" s="44">
        <v>0</v>
      </c>
      <c r="U740" s="44">
        <v>5.85</v>
      </c>
      <c r="V740" s="23">
        <v>0</v>
      </c>
      <c r="W740" s="42" t="s">
        <v>34</v>
      </c>
      <c r="X740" s="43"/>
      <c r="Y740" s="43"/>
      <c r="Z740" s="43" t="s">
        <v>8442</v>
      </c>
      <c r="AA740" s="43" t="str">
        <f>VLOOKUP(J740, sku!B:C, 2, FALSE)</f>
        <v>Impact 1,5l</v>
      </c>
      <c r="AB740" s="45" t="str">
        <f>VLOOKUP(J740, sku!B:BM, 64, FALSE)</f>
        <v>Revenda</v>
      </c>
      <c r="AC740" s="45" t="str">
        <f>LEFT(pedidos[[#This Row],[SKU]],3)</f>
        <v>VX2</v>
      </c>
      <c r="AD740" s="36" t="str" cm="1">
        <f t="array" aca="1" ref="AD740" ca="1">IFERROR(
  INDEX(
    montadora[Montadora],
    MATCH(TRUE,LEFT(J1262,NÚCARACT(montadora[SKU Parcial]))=montadora[SKU Parcial],0)
  ),
  ""
)</f>
        <v/>
      </c>
    </row>
    <row r="741" spans="1:30" x14ac:dyDescent="0.25">
      <c r="A741" s="42" t="s">
        <v>9637</v>
      </c>
      <c r="B741" s="42">
        <v>23193660557</v>
      </c>
      <c r="C741" s="42"/>
      <c r="D741" s="42"/>
      <c r="E741" s="42"/>
      <c r="F741" s="42" t="s">
        <v>8367</v>
      </c>
      <c r="G741" s="42" t="s">
        <v>11228</v>
      </c>
      <c r="H741" s="19"/>
      <c r="I741" s="42"/>
      <c r="J741" s="42" t="s">
        <v>5524</v>
      </c>
      <c r="K741" s="21">
        <v>45789</v>
      </c>
      <c r="L741" s="19" t="s">
        <v>8443</v>
      </c>
      <c r="M741" s="44">
        <v>34.9</v>
      </c>
      <c r="N741" s="19">
        <v>1</v>
      </c>
      <c r="O741" s="44">
        <v>34.9</v>
      </c>
      <c r="P741" s="44">
        <v>16.89</v>
      </c>
      <c r="Q741" s="44">
        <v>1.18</v>
      </c>
      <c r="R741" s="44">
        <v>10.98</v>
      </c>
      <c r="S741" s="44">
        <v>0</v>
      </c>
      <c r="T741" s="44">
        <v>0</v>
      </c>
      <c r="U741" s="44">
        <v>5.85</v>
      </c>
      <c r="V741" s="23">
        <v>0</v>
      </c>
      <c r="W741" s="42" t="s">
        <v>34</v>
      </c>
      <c r="X741" s="43"/>
      <c r="Y741" s="43"/>
      <c r="Z741" s="43" t="s">
        <v>8442</v>
      </c>
      <c r="AA741" s="43" t="str">
        <f>VLOOKUP(J741, sku!B:C, 2, FALSE)</f>
        <v>Impact 1,5l</v>
      </c>
      <c r="AB741" s="45" t="str">
        <f>VLOOKUP(J741, sku!B:BM, 64, FALSE)</f>
        <v>Revenda</v>
      </c>
      <c r="AC741" s="45" t="str">
        <f>LEFT(pedidos[[#This Row],[SKU]],3)</f>
        <v>VX2</v>
      </c>
      <c r="AD741" s="36" t="str" cm="1">
        <f t="array" aca="1" ref="AD741" ca="1">IFERROR(
  INDEX(
    montadora[Montadora],
    MATCH(TRUE,LEFT(J1263,NÚCARACT(montadora[SKU Parcial]))=montadora[SKU Parcial],0)
  ),
  ""
)</f>
        <v/>
      </c>
    </row>
    <row r="742" spans="1:30" x14ac:dyDescent="0.25">
      <c r="A742" s="42" t="s">
        <v>9693</v>
      </c>
      <c r="B742" s="42">
        <v>23193660557</v>
      </c>
      <c r="C742" s="42"/>
      <c r="D742" s="42"/>
      <c r="E742" s="42"/>
      <c r="F742" s="42" t="s">
        <v>8367</v>
      </c>
      <c r="G742" s="42" t="s">
        <v>11228</v>
      </c>
      <c r="H742" s="19"/>
      <c r="I742" s="42"/>
      <c r="J742" s="42" t="s">
        <v>5524</v>
      </c>
      <c r="K742" s="21">
        <v>45786</v>
      </c>
      <c r="L742" s="19" t="s">
        <v>8443</v>
      </c>
      <c r="M742" s="44">
        <v>34.9</v>
      </c>
      <c r="N742" s="19">
        <v>1</v>
      </c>
      <c r="O742" s="44">
        <v>34.9</v>
      </c>
      <c r="P742" s="44">
        <v>16.89</v>
      </c>
      <c r="Q742" s="44">
        <v>1.18</v>
      </c>
      <c r="R742" s="44">
        <v>10.91</v>
      </c>
      <c r="S742" s="44">
        <v>0</v>
      </c>
      <c r="T742" s="44">
        <v>0</v>
      </c>
      <c r="U742" s="44">
        <v>5.57</v>
      </c>
      <c r="V742" s="23">
        <v>0</v>
      </c>
      <c r="W742" s="42" t="s">
        <v>34</v>
      </c>
      <c r="X742" s="43"/>
      <c r="Y742" s="43"/>
      <c r="Z742" s="43" t="s">
        <v>8442</v>
      </c>
      <c r="AA742" s="43" t="str">
        <f>VLOOKUP(J742, sku!B:C, 2, FALSE)</f>
        <v>Impact 1,5l</v>
      </c>
      <c r="AB742" s="45" t="str">
        <f>VLOOKUP(J742, sku!B:BM, 64, FALSE)</f>
        <v>Revenda</v>
      </c>
      <c r="AC742" s="45" t="str">
        <f>LEFT(pedidos[[#This Row],[SKU]],3)</f>
        <v>VX2</v>
      </c>
      <c r="AD742" s="36" t="str" cm="1">
        <f t="array" aca="1" ref="AD742" ca="1">IFERROR(
  INDEX(
    montadora[Montadora],
    MATCH(TRUE,LEFT(J1264,NÚCARACT(montadora[SKU Parcial]))=montadora[SKU Parcial],0)
  ),
  ""
)</f>
        <v/>
      </c>
    </row>
    <row r="743" spans="1:30" x14ac:dyDescent="0.25">
      <c r="A743" s="42" t="s">
        <v>9709</v>
      </c>
      <c r="B743" s="42">
        <v>23193660557</v>
      </c>
      <c r="C743" s="42"/>
      <c r="D743" s="42"/>
      <c r="E743" s="42"/>
      <c r="F743" s="42" t="s">
        <v>8367</v>
      </c>
      <c r="G743" s="42" t="s">
        <v>11228</v>
      </c>
      <c r="H743" s="19"/>
      <c r="I743" s="42"/>
      <c r="J743" s="42" t="s">
        <v>5524</v>
      </c>
      <c r="K743" s="21">
        <v>45785</v>
      </c>
      <c r="L743" s="19" t="s">
        <v>8443</v>
      </c>
      <c r="M743" s="44">
        <v>34.9</v>
      </c>
      <c r="N743" s="19">
        <v>1</v>
      </c>
      <c r="O743" s="44">
        <v>34.9</v>
      </c>
      <c r="P743" s="44">
        <v>16.89</v>
      </c>
      <c r="Q743" s="44">
        <v>1.18</v>
      </c>
      <c r="R743" s="44">
        <v>11.23</v>
      </c>
      <c r="S743" s="44">
        <v>0</v>
      </c>
      <c r="T743" s="44">
        <v>0</v>
      </c>
      <c r="U743" s="44">
        <v>5.28</v>
      </c>
      <c r="V743" s="23">
        <v>0</v>
      </c>
      <c r="W743" s="42" t="s">
        <v>34</v>
      </c>
      <c r="X743" s="43"/>
      <c r="Y743" s="43"/>
      <c r="Z743" s="43" t="s">
        <v>8442</v>
      </c>
      <c r="AA743" s="43" t="str">
        <f>VLOOKUP(J743, sku!B:C, 2, FALSE)</f>
        <v>Impact 1,5l</v>
      </c>
      <c r="AB743" s="45" t="str">
        <f>VLOOKUP(J743, sku!B:BM, 64, FALSE)</f>
        <v>Revenda</v>
      </c>
      <c r="AC743" s="45" t="str">
        <f>LEFT(pedidos[[#This Row],[SKU]],3)</f>
        <v>VX2</v>
      </c>
      <c r="AD743" s="36" t="str" cm="1">
        <f t="array" aca="1" ref="AD743" ca="1">IFERROR(
  INDEX(
    montadora[Montadora],
    MATCH(TRUE,LEFT(J1265,NÚCARACT(montadora[SKU Parcial]))=montadora[SKU Parcial],0)
  ),
  ""
)</f>
        <v/>
      </c>
    </row>
    <row r="744" spans="1:30" x14ac:dyDescent="0.25">
      <c r="A744" s="42" t="s">
        <v>9875</v>
      </c>
      <c r="B744" s="42">
        <v>23193660557</v>
      </c>
      <c r="C744" s="42"/>
      <c r="D744" s="42"/>
      <c r="E744" s="42"/>
      <c r="F744" s="42" t="s">
        <v>8367</v>
      </c>
      <c r="G744" s="42" t="s">
        <v>11228</v>
      </c>
      <c r="H744" s="19"/>
      <c r="I744" s="42"/>
      <c r="J744" s="42" t="s">
        <v>5524</v>
      </c>
      <c r="K744" s="21">
        <v>45782</v>
      </c>
      <c r="L744" s="19" t="s">
        <v>8443</v>
      </c>
      <c r="M744" s="44">
        <v>34.9</v>
      </c>
      <c r="N744" s="19">
        <v>1</v>
      </c>
      <c r="O744" s="44">
        <v>34.9</v>
      </c>
      <c r="P744" s="44">
        <v>16.89</v>
      </c>
      <c r="Q744" s="44">
        <v>1.18</v>
      </c>
      <c r="R744" s="44">
        <v>10.91</v>
      </c>
      <c r="S744" s="44">
        <v>0</v>
      </c>
      <c r="T744" s="44">
        <v>0</v>
      </c>
      <c r="U744" s="44">
        <v>5.57</v>
      </c>
      <c r="V744" s="23">
        <v>0</v>
      </c>
      <c r="W744" s="42" t="s">
        <v>34</v>
      </c>
      <c r="X744" s="43"/>
      <c r="Y744" s="43"/>
      <c r="Z744" s="43" t="s">
        <v>8442</v>
      </c>
      <c r="AA744" s="43" t="str">
        <f>VLOOKUP(J744, sku!B:C, 2, FALSE)</f>
        <v>Impact 1,5l</v>
      </c>
      <c r="AB744" s="45" t="str">
        <f>VLOOKUP(J744, sku!B:BM, 64, FALSE)</f>
        <v>Revenda</v>
      </c>
      <c r="AC744" s="45" t="str">
        <f>LEFT(pedidos[[#This Row],[SKU]],3)</f>
        <v>VX2</v>
      </c>
      <c r="AD744" s="36" t="str" cm="1">
        <f t="array" aca="1" ref="AD744" ca="1">IFERROR(
  INDEX(
    montadora[Montadora],
    MATCH(TRUE,LEFT(J1266,NÚCARACT(montadora[SKU Parcial]))=montadora[SKU Parcial],0)
  ),
  ""
)</f>
        <v/>
      </c>
    </row>
    <row r="745" spans="1:30" x14ac:dyDescent="0.25">
      <c r="A745" s="42" t="s">
        <v>9886</v>
      </c>
      <c r="B745" s="42">
        <v>23193660557</v>
      </c>
      <c r="C745" s="42"/>
      <c r="D745" s="42"/>
      <c r="E745" s="42"/>
      <c r="F745" s="42" t="s">
        <v>8367</v>
      </c>
      <c r="G745" s="42" t="s">
        <v>11228</v>
      </c>
      <c r="H745" s="19"/>
      <c r="I745" s="42"/>
      <c r="J745" s="42" t="s">
        <v>5524</v>
      </c>
      <c r="K745" s="21">
        <v>45782</v>
      </c>
      <c r="L745" s="19" t="s">
        <v>8443</v>
      </c>
      <c r="M745" s="44">
        <v>34.9</v>
      </c>
      <c r="N745" s="19">
        <v>1</v>
      </c>
      <c r="O745" s="44">
        <v>42.08</v>
      </c>
      <c r="P745" s="44">
        <v>16.89</v>
      </c>
      <c r="Q745" s="44">
        <v>1.18</v>
      </c>
      <c r="R745" s="44">
        <v>11.44</v>
      </c>
      <c r="S745" s="44">
        <v>7.18</v>
      </c>
      <c r="T745" s="44">
        <v>0</v>
      </c>
      <c r="U745" s="44">
        <v>5.09</v>
      </c>
      <c r="V745" s="23">
        <v>0</v>
      </c>
      <c r="W745" s="42" t="s">
        <v>34</v>
      </c>
      <c r="X745" s="43"/>
      <c r="Y745" s="43"/>
      <c r="Z745" s="43" t="s">
        <v>8442</v>
      </c>
      <c r="AA745" s="43" t="str">
        <f>VLOOKUP(J745, sku!B:C, 2, FALSE)</f>
        <v>Impact 1,5l</v>
      </c>
      <c r="AB745" s="45" t="str">
        <f>VLOOKUP(J745, sku!B:BM, 64, FALSE)</f>
        <v>Revenda</v>
      </c>
      <c r="AC745" s="45" t="str">
        <f>LEFT(pedidos[[#This Row],[SKU]],3)</f>
        <v>VX2</v>
      </c>
      <c r="AD745" s="36" t="str" cm="1">
        <f t="array" aca="1" ref="AD745" ca="1">IFERROR(
  INDEX(
    montadora[Montadora],
    MATCH(TRUE,LEFT(J1267,NÚCARACT(montadora[SKU Parcial]))=montadora[SKU Parcial],0)
  ),
  ""
)</f>
        <v/>
      </c>
    </row>
    <row r="746" spans="1:30" x14ac:dyDescent="0.25">
      <c r="A746" s="42" t="s">
        <v>10103</v>
      </c>
      <c r="B746" s="42">
        <v>23498158308</v>
      </c>
      <c r="C746" s="42"/>
      <c r="D746" s="42"/>
      <c r="E746" s="42"/>
      <c r="F746" s="42" t="s">
        <v>8384</v>
      </c>
      <c r="G746" s="42" t="s">
        <v>11228</v>
      </c>
      <c r="H746" s="19"/>
      <c r="I746" s="42"/>
      <c r="J746" s="42" t="s">
        <v>8434</v>
      </c>
      <c r="K746" s="21">
        <v>45778</v>
      </c>
      <c r="L746" s="19" t="s">
        <v>8443</v>
      </c>
      <c r="M746" s="44">
        <v>33.799999999999997</v>
      </c>
      <c r="N746" s="19">
        <v>1</v>
      </c>
      <c r="O746" s="44">
        <v>35.24</v>
      </c>
      <c r="P746" s="44">
        <v>17.170000000000002</v>
      </c>
      <c r="Q746" s="44">
        <v>1.1399999999999999</v>
      </c>
      <c r="R746" s="44">
        <v>10.69</v>
      </c>
      <c r="S746" s="44">
        <v>1.44</v>
      </c>
      <c r="T746" s="44">
        <v>-4.8600000000000003</v>
      </c>
      <c r="U746" s="44">
        <v>9.32</v>
      </c>
      <c r="V746" s="23">
        <v>0.27579999999999999</v>
      </c>
      <c r="W746" s="42" t="s">
        <v>34</v>
      </c>
      <c r="X746" s="43"/>
      <c r="Y746" s="43"/>
      <c r="Z746" s="43" t="s">
        <v>8442</v>
      </c>
      <c r="AA746" s="43" t="str">
        <f>VLOOKUP(J746, sku!B:C, 2, FALSE)</f>
        <v>Sintra Pro 1,5l</v>
      </c>
      <c r="AB746" s="45" t="str">
        <f>VLOOKUP(J746, sku!B:BM, 64, FALSE)</f>
        <v>Revenda</v>
      </c>
      <c r="AC746" s="45" t="str">
        <f>LEFT(pedidos[[#This Row],[SKU]],3)</f>
        <v>VX2</v>
      </c>
      <c r="AD746" s="36" t="str" cm="1">
        <f t="array" aca="1" ref="AD746" ca="1">IFERROR(
  INDEX(
    montadora[Montadora],
    MATCH(TRUE,LEFT(#REF!,NÚCARACT(montadora[SKU Parcial]))=montadora[SKU Parcial],0)
  ),
  ""
)</f>
        <v/>
      </c>
    </row>
    <row r="747" spans="1:30" x14ac:dyDescent="0.25">
      <c r="A747" s="42" t="s">
        <v>10570</v>
      </c>
      <c r="B747" s="42"/>
      <c r="C747" s="42"/>
      <c r="D747" s="42"/>
      <c r="E747" s="42">
        <v>23498158308</v>
      </c>
      <c r="F747" s="42" t="s">
        <v>8384</v>
      </c>
      <c r="G747" s="42" t="s">
        <v>11228</v>
      </c>
      <c r="H747" s="7"/>
      <c r="I747" s="42"/>
      <c r="J747" s="42" t="s">
        <v>8434</v>
      </c>
      <c r="K747" s="8">
        <v>45818</v>
      </c>
      <c r="L747" s="12" t="s">
        <v>8443</v>
      </c>
      <c r="M747" s="44">
        <v>39.799999999999997</v>
      </c>
      <c r="N747" s="7">
        <v>1</v>
      </c>
      <c r="O747" s="44">
        <v>39.799999999999997</v>
      </c>
      <c r="P747" s="44">
        <v>17.170000000000002</v>
      </c>
      <c r="Q747" s="44">
        <v>1.48</v>
      </c>
      <c r="R747" s="44">
        <v>11.96</v>
      </c>
      <c r="S747" s="44">
        <v>0</v>
      </c>
      <c r="T747" s="44">
        <v>0</v>
      </c>
      <c r="U747" s="44">
        <v>9.19</v>
      </c>
      <c r="V747" s="9">
        <v>0.23089999999999999</v>
      </c>
      <c r="W747" s="42" t="s">
        <v>34</v>
      </c>
      <c r="X747" s="43"/>
      <c r="Y747" s="43"/>
      <c r="Z747" s="43" t="s">
        <v>8442</v>
      </c>
      <c r="AA747" s="43" t="str">
        <f>VLOOKUP(J747, sku!B:C, 2, FALSE)</f>
        <v>Sintra Pro 1,5l</v>
      </c>
      <c r="AB747" s="45" t="str">
        <f>VLOOKUP(J747, sku!B:BM, 64, FALSE)</f>
        <v>Revenda</v>
      </c>
      <c r="AC747" s="45" t="str">
        <f>LEFT(pedidos[[#This Row],[SKU]],3)</f>
        <v>VX2</v>
      </c>
      <c r="AD747" s="36" t="str" cm="1">
        <f t="array" aca="1" ref="AD747" ca="1">IFERROR(
  INDEX(
    montadora[Montadora],
    MATCH(TRUE,LEFT(#REF!,NÚCARACT(montadora[SKU Parcial]))=montadora[SKU Parcial],0)
  ),
  ""
)</f>
        <v/>
      </c>
    </row>
    <row r="748" spans="1:30" x14ac:dyDescent="0.25">
      <c r="A748" s="42" t="s">
        <v>10100</v>
      </c>
      <c r="B748" s="42">
        <v>23498158308</v>
      </c>
      <c r="C748" s="42"/>
      <c r="D748" s="42"/>
      <c r="E748" s="42"/>
      <c r="F748" s="42" t="s">
        <v>8384</v>
      </c>
      <c r="G748" s="42" t="s">
        <v>11228</v>
      </c>
      <c r="H748" s="19"/>
      <c r="I748" s="42"/>
      <c r="J748" s="42" t="s">
        <v>8434</v>
      </c>
      <c r="K748" s="21">
        <v>45778</v>
      </c>
      <c r="L748" s="12" t="s">
        <v>8443</v>
      </c>
      <c r="M748" s="44">
        <v>33.799999999999997</v>
      </c>
      <c r="N748" s="19">
        <v>1</v>
      </c>
      <c r="O748" s="44">
        <v>33.799999999999997</v>
      </c>
      <c r="P748" s="44">
        <v>17.170000000000002</v>
      </c>
      <c r="Q748" s="44">
        <v>1.1399999999999999</v>
      </c>
      <c r="R748" s="44">
        <v>10.69</v>
      </c>
      <c r="S748" s="44">
        <v>0</v>
      </c>
      <c r="T748" s="44">
        <v>-2.44</v>
      </c>
      <c r="U748" s="44">
        <v>6.9</v>
      </c>
      <c r="V748" s="23">
        <v>0.20419999999999999</v>
      </c>
      <c r="W748" s="42" t="s">
        <v>34</v>
      </c>
      <c r="X748" s="43"/>
      <c r="Y748" s="43"/>
      <c r="Z748" s="43" t="s">
        <v>8442</v>
      </c>
      <c r="AA748" s="43" t="str">
        <f>VLOOKUP(J748, sku!B:C, 2, FALSE)</f>
        <v>Sintra Pro 1,5l</v>
      </c>
      <c r="AB748" s="45" t="str">
        <f>VLOOKUP(J748, sku!B:BM, 64, FALSE)</f>
        <v>Revenda</v>
      </c>
      <c r="AC748" s="45" t="str">
        <f>LEFT(pedidos[[#This Row],[SKU]],3)</f>
        <v>VX2</v>
      </c>
      <c r="AD748" s="36" t="str" cm="1">
        <f t="array" aca="1" ref="AD748" ca="1">IFERROR(
  INDEX(
    montadora[Montadora],
    MATCH(TRUE,LEFT(#REF!,NÚCARACT(montadora[SKU Parcial]))=montadora[SKU Parcial],0)
  ),
  ""
)</f>
        <v/>
      </c>
    </row>
    <row r="749" spans="1:30" x14ac:dyDescent="0.25">
      <c r="A749" s="42" t="s">
        <v>10056</v>
      </c>
      <c r="B749" s="42">
        <v>23498158308</v>
      </c>
      <c r="C749" s="42"/>
      <c r="D749" s="42"/>
      <c r="E749" s="42"/>
      <c r="F749" s="42" t="s">
        <v>8384</v>
      </c>
      <c r="G749" s="42" t="s">
        <v>11228</v>
      </c>
      <c r="H749" s="19"/>
      <c r="I749" s="42"/>
      <c r="J749" s="42" t="s">
        <v>8434</v>
      </c>
      <c r="K749" s="21">
        <v>45778</v>
      </c>
      <c r="L749" s="19" t="s">
        <v>8443</v>
      </c>
      <c r="M749" s="44">
        <v>33.799999999999997</v>
      </c>
      <c r="N749" s="19">
        <v>1</v>
      </c>
      <c r="O749" s="44">
        <v>33.799999999999997</v>
      </c>
      <c r="P749" s="44">
        <v>17.170000000000002</v>
      </c>
      <c r="Q749" s="44">
        <v>1.1399999999999999</v>
      </c>
      <c r="R749" s="44">
        <v>10.69</v>
      </c>
      <c r="S749" s="44">
        <v>0</v>
      </c>
      <c r="T749" s="44">
        <v>-2.42</v>
      </c>
      <c r="U749" s="44">
        <v>6.88</v>
      </c>
      <c r="V749" s="23">
        <v>0.2036</v>
      </c>
      <c r="W749" s="42" t="s">
        <v>34</v>
      </c>
      <c r="X749" s="43"/>
      <c r="Y749" s="43"/>
      <c r="Z749" s="43" t="s">
        <v>8442</v>
      </c>
      <c r="AA749" s="43" t="str">
        <f>VLOOKUP(J749, sku!B:C, 2, FALSE)</f>
        <v>Sintra Pro 1,5l</v>
      </c>
      <c r="AB749" s="45" t="str">
        <f>VLOOKUP(J749, sku!B:BM, 64, FALSE)</f>
        <v>Revenda</v>
      </c>
      <c r="AC749" s="45" t="str">
        <f>LEFT(pedidos[[#This Row],[SKU]],3)</f>
        <v>VX2</v>
      </c>
      <c r="AD749" s="36" t="str" cm="1">
        <f t="array" aca="1" ref="AD749" ca="1">IFERROR(
  INDEX(
    montadora[Montadora],
    MATCH(TRUE,LEFT(#REF!,NÚCARACT(montadora[SKU Parcial]))=montadora[SKU Parcial],0)
  ),
  ""
)</f>
        <v/>
      </c>
    </row>
    <row r="750" spans="1:30" x14ac:dyDescent="0.25">
      <c r="A750" s="42" t="s">
        <v>8904</v>
      </c>
      <c r="B750" s="42"/>
      <c r="C750" s="42"/>
      <c r="D750" s="42"/>
      <c r="E750" s="42">
        <v>19397989303</v>
      </c>
      <c r="F750" s="42" t="s">
        <v>8384</v>
      </c>
      <c r="G750" s="42" t="s">
        <v>11227</v>
      </c>
      <c r="H750" s="7"/>
      <c r="I750" s="42"/>
      <c r="J750" s="42" t="s">
        <v>8434</v>
      </c>
      <c r="K750" s="8">
        <v>45790</v>
      </c>
      <c r="L750" s="12" t="s">
        <v>8443</v>
      </c>
      <c r="M750" s="44">
        <v>38.799999999999997</v>
      </c>
      <c r="N750" s="7">
        <v>1</v>
      </c>
      <c r="O750" s="44">
        <v>38.799999999999997</v>
      </c>
      <c r="P750" s="44">
        <v>17.170000000000002</v>
      </c>
      <c r="Q750" s="44">
        <v>2.95</v>
      </c>
      <c r="R750" s="44">
        <v>11.27</v>
      </c>
      <c r="S750" s="44">
        <v>0</v>
      </c>
      <c r="T750" s="44">
        <v>0</v>
      </c>
      <c r="U750" s="44">
        <v>7.41</v>
      </c>
      <c r="V750" s="9">
        <v>0.19089999999999999</v>
      </c>
      <c r="W750" s="42" t="s">
        <v>34</v>
      </c>
      <c r="X750" s="43"/>
      <c r="Y750" s="43"/>
      <c r="Z750" s="43" t="s">
        <v>8442</v>
      </c>
      <c r="AA750" s="43" t="str">
        <f>VLOOKUP(J750, sku!B:C, 2, FALSE)</f>
        <v>Sintra Pro 1,5l</v>
      </c>
      <c r="AB750" s="45" t="str">
        <f>VLOOKUP(J750, sku!B:BM, 64, FALSE)</f>
        <v>Revenda</v>
      </c>
      <c r="AC750" s="45" t="str">
        <f>LEFT(pedidos[[#This Row],[SKU]],3)</f>
        <v>VX2</v>
      </c>
      <c r="AD750" s="36" t="str" cm="1">
        <f t="array" aca="1" ref="AD750" ca="1">IFERROR(
  INDEX(
    montadora[Montadora],
    MATCH(TRUE,LEFT(#REF!,NÚCARACT(montadora[SKU Parcial]))=montadora[SKU Parcial],0)
  ),
  ""
)</f>
        <v/>
      </c>
    </row>
    <row r="751" spans="1:30" x14ac:dyDescent="0.25">
      <c r="A751" s="42" t="s">
        <v>8903</v>
      </c>
      <c r="B751" s="42"/>
      <c r="C751" s="42"/>
      <c r="D751" s="42"/>
      <c r="E751" s="42">
        <v>19397989303</v>
      </c>
      <c r="F751" s="42" t="s">
        <v>8384</v>
      </c>
      <c r="G751" s="42" t="s">
        <v>11227</v>
      </c>
      <c r="H751" s="7"/>
      <c r="I751" s="42"/>
      <c r="J751" s="42" t="s">
        <v>8434</v>
      </c>
      <c r="K751" s="8">
        <v>45791</v>
      </c>
      <c r="L751" s="12" t="s">
        <v>8443</v>
      </c>
      <c r="M751" s="44">
        <v>38.799999999999997</v>
      </c>
      <c r="N751" s="7">
        <v>1</v>
      </c>
      <c r="O751" s="44">
        <v>38.799999999999997</v>
      </c>
      <c r="P751" s="44">
        <v>17.170000000000002</v>
      </c>
      <c r="Q751" s="44">
        <v>2.95</v>
      </c>
      <c r="R751" s="44">
        <v>12.54</v>
      </c>
      <c r="S751" s="44">
        <v>0</v>
      </c>
      <c r="T751" s="44">
        <v>0</v>
      </c>
      <c r="U751" s="44">
        <v>6.14</v>
      </c>
      <c r="V751" s="9">
        <v>0.15820000000000001</v>
      </c>
      <c r="W751" s="42" t="s">
        <v>34</v>
      </c>
      <c r="X751" s="43"/>
      <c r="Y751" s="43"/>
      <c r="Z751" s="43" t="s">
        <v>8442</v>
      </c>
      <c r="AA751" s="43" t="str">
        <f>VLOOKUP(J751, sku!B:C, 2, FALSE)</f>
        <v>Sintra Pro 1,5l</v>
      </c>
      <c r="AB751" s="45" t="str">
        <f>VLOOKUP(J751, sku!B:BM, 64, FALSE)</f>
        <v>Revenda</v>
      </c>
      <c r="AC751" s="45" t="str">
        <f>LEFT(pedidos[[#This Row],[SKU]],3)</f>
        <v>VX2</v>
      </c>
      <c r="AD751" s="36" t="str" cm="1">
        <f t="array" aca="1" ref="AD751" ca="1">IFERROR(
  INDEX(
    montadora[Montadora],
    MATCH(TRUE,LEFT(#REF!,NÚCARACT(montadora[SKU Parcial]))=montadora[SKU Parcial],0)
  ),
  ""
)</f>
        <v/>
      </c>
    </row>
    <row r="752" spans="1:30" x14ac:dyDescent="0.25">
      <c r="A752" s="42" t="s">
        <v>10082</v>
      </c>
      <c r="B752" s="42">
        <v>23498158308</v>
      </c>
      <c r="C752" s="42"/>
      <c r="D752" s="42"/>
      <c r="E752" s="42"/>
      <c r="F752" s="42" t="s">
        <v>8384</v>
      </c>
      <c r="G752" s="42" t="s">
        <v>11228</v>
      </c>
      <c r="H752" s="19"/>
      <c r="I752" s="42"/>
      <c r="J752" s="42" t="s">
        <v>8434</v>
      </c>
      <c r="K752" s="21">
        <v>45778</v>
      </c>
      <c r="L752" s="12" t="s">
        <v>8443</v>
      </c>
      <c r="M752" s="44">
        <v>33.799999999999997</v>
      </c>
      <c r="N752" s="19">
        <v>1</v>
      </c>
      <c r="O752" s="44">
        <v>33.799999999999997</v>
      </c>
      <c r="P752" s="44">
        <v>17.170000000000002</v>
      </c>
      <c r="Q752" s="44">
        <v>1.1399999999999999</v>
      </c>
      <c r="R752" s="44">
        <v>10.76</v>
      </c>
      <c r="S752" s="44">
        <v>0</v>
      </c>
      <c r="T752" s="44">
        <v>0</v>
      </c>
      <c r="U752" s="44">
        <v>4.7300000000000004</v>
      </c>
      <c r="V752" s="23">
        <v>0.14000000000000001</v>
      </c>
      <c r="W752" s="42" t="s">
        <v>34</v>
      </c>
      <c r="X752" s="43"/>
      <c r="Y752" s="43"/>
      <c r="Z752" s="43" t="s">
        <v>8442</v>
      </c>
      <c r="AA752" s="43" t="str">
        <f>VLOOKUP(J752, sku!B:C, 2, FALSE)</f>
        <v>Sintra Pro 1,5l</v>
      </c>
      <c r="AB752" s="45" t="str">
        <f>VLOOKUP(J752, sku!B:BM, 64, FALSE)</f>
        <v>Revenda</v>
      </c>
      <c r="AC752" s="45" t="str">
        <f>LEFT(pedidos[[#This Row],[SKU]],3)</f>
        <v>VX2</v>
      </c>
      <c r="AD752" s="36" t="str" cm="1">
        <f t="array" aca="1" ref="AD752" ca="1">IFERROR(
  INDEX(
    montadora[Montadora],
    MATCH(TRUE,LEFT(#REF!,NÚCARACT(montadora[SKU Parcial]))=montadora[SKU Parcial],0)
  ),
  ""
)</f>
        <v/>
      </c>
    </row>
    <row r="753" spans="1:30" x14ac:dyDescent="0.25">
      <c r="A753" s="42" t="s">
        <v>10006</v>
      </c>
      <c r="B753" s="42">
        <v>23498158308</v>
      </c>
      <c r="C753" s="42"/>
      <c r="D753" s="42"/>
      <c r="E753" s="42"/>
      <c r="F753" s="42" t="s">
        <v>8384</v>
      </c>
      <c r="G753" s="42" t="s">
        <v>11228</v>
      </c>
      <c r="H753" s="19"/>
      <c r="I753" s="42"/>
      <c r="J753" s="42" t="s">
        <v>8434</v>
      </c>
      <c r="K753" s="21">
        <v>45779</v>
      </c>
      <c r="L753" s="12" t="s">
        <v>8443</v>
      </c>
      <c r="M753" s="44">
        <v>33.799999999999997</v>
      </c>
      <c r="N753" s="19">
        <v>1</v>
      </c>
      <c r="O753" s="44">
        <v>33.799999999999997</v>
      </c>
      <c r="P753" s="44">
        <v>17.170000000000002</v>
      </c>
      <c r="Q753" s="44">
        <v>1.1399999999999999</v>
      </c>
      <c r="R753" s="44">
        <v>10.69</v>
      </c>
      <c r="S753" s="44">
        <v>0</v>
      </c>
      <c r="T753" s="44">
        <v>0</v>
      </c>
      <c r="U753" s="44">
        <v>4.46</v>
      </c>
      <c r="V753" s="23">
        <v>0.13200000000000001</v>
      </c>
      <c r="W753" s="42" t="s">
        <v>34</v>
      </c>
      <c r="X753" s="43"/>
      <c r="Y753" s="43"/>
      <c r="Z753" s="43" t="s">
        <v>8442</v>
      </c>
      <c r="AA753" s="43" t="str">
        <f>VLOOKUP(J753, sku!B:C, 2, FALSE)</f>
        <v>Sintra Pro 1,5l</v>
      </c>
      <c r="AB753" s="45" t="str">
        <f>VLOOKUP(J753, sku!B:BM, 64, FALSE)</f>
        <v>Revenda</v>
      </c>
      <c r="AC753" s="45" t="str">
        <f>LEFT(pedidos[[#This Row],[SKU]],3)</f>
        <v>VX2</v>
      </c>
      <c r="AD753" s="36" t="str" cm="1">
        <f t="array" aca="1" ref="AD753" ca="1">IFERROR(
  INDEX(
    montadora[Montadora],
    MATCH(TRUE,LEFT(#REF!,NÚCARACT(montadora[SKU Parcial]))=montadora[SKU Parcial],0)
  ),
  ""
)</f>
        <v/>
      </c>
    </row>
    <row r="754" spans="1:30" x14ac:dyDescent="0.25">
      <c r="A754" s="42" t="s">
        <v>10074</v>
      </c>
      <c r="B754" s="42">
        <v>23498158308</v>
      </c>
      <c r="C754" s="42"/>
      <c r="D754" s="42"/>
      <c r="E754" s="42"/>
      <c r="F754" s="42" t="s">
        <v>8384</v>
      </c>
      <c r="G754" s="42" t="s">
        <v>11228</v>
      </c>
      <c r="H754" s="19"/>
      <c r="I754" s="42"/>
      <c r="J754" s="42" t="s">
        <v>8434</v>
      </c>
      <c r="K754" s="21">
        <v>45778</v>
      </c>
      <c r="L754" s="12" t="s">
        <v>8443</v>
      </c>
      <c r="M754" s="44">
        <v>33.799999999999997</v>
      </c>
      <c r="N754" s="19">
        <v>1</v>
      </c>
      <c r="O754" s="44">
        <v>33.799999999999997</v>
      </c>
      <c r="P754" s="44">
        <v>17.170000000000002</v>
      </c>
      <c r="Q754" s="44">
        <v>1.1399999999999999</v>
      </c>
      <c r="R754" s="44">
        <v>10.69</v>
      </c>
      <c r="S754" s="44">
        <v>0</v>
      </c>
      <c r="T754" s="44">
        <v>0</v>
      </c>
      <c r="U754" s="44">
        <v>4.46</v>
      </c>
      <c r="V754" s="23">
        <v>0.13200000000000001</v>
      </c>
      <c r="W754" s="42" t="s">
        <v>34</v>
      </c>
      <c r="X754" s="43"/>
      <c r="Y754" s="43"/>
      <c r="Z754" s="43" t="s">
        <v>8442</v>
      </c>
      <c r="AA754" s="43" t="str">
        <f>VLOOKUP(J754, sku!B:C, 2, FALSE)</f>
        <v>Sintra Pro 1,5l</v>
      </c>
      <c r="AB754" s="45" t="str">
        <f>VLOOKUP(J754, sku!B:BM, 64, FALSE)</f>
        <v>Revenda</v>
      </c>
      <c r="AC754" s="45" t="str">
        <f>LEFT(pedidos[[#This Row],[SKU]],3)</f>
        <v>VX2</v>
      </c>
      <c r="AD754" s="36" t="str" cm="1">
        <f t="array" aca="1" ref="AD754" ca="1">IFERROR(
  INDEX(
    montadora[Montadora],
    MATCH(TRUE,LEFT(#REF!,NÚCARACT(montadora[SKU Parcial]))=montadora[SKU Parcial],0)
  ),
  ""
)</f>
        <v/>
      </c>
    </row>
    <row r="755" spans="1:30" x14ac:dyDescent="0.25">
      <c r="A755" s="42" t="s">
        <v>10080</v>
      </c>
      <c r="B755" s="42">
        <v>23498158308</v>
      </c>
      <c r="C755" s="42"/>
      <c r="D755" s="42"/>
      <c r="E755" s="42"/>
      <c r="F755" s="42" t="s">
        <v>8384</v>
      </c>
      <c r="G755" s="42" t="s">
        <v>11228</v>
      </c>
      <c r="H755" s="19"/>
      <c r="I755" s="42"/>
      <c r="J755" s="42" t="s">
        <v>8434</v>
      </c>
      <c r="K755" s="21">
        <v>45778</v>
      </c>
      <c r="L755" s="12" t="s">
        <v>8443</v>
      </c>
      <c r="M755" s="44">
        <v>33.799999999999997</v>
      </c>
      <c r="N755" s="19">
        <v>1</v>
      </c>
      <c r="O755" s="44">
        <v>33.799999999999997</v>
      </c>
      <c r="P755" s="44">
        <v>17.170000000000002</v>
      </c>
      <c r="Q755" s="44">
        <v>1.1399999999999999</v>
      </c>
      <c r="R755" s="44">
        <v>10.69</v>
      </c>
      <c r="S755" s="44">
        <v>0</v>
      </c>
      <c r="T755" s="44">
        <v>0</v>
      </c>
      <c r="U755" s="44">
        <v>4.46</v>
      </c>
      <c r="V755" s="23">
        <v>0.13200000000000001</v>
      </c>
      <c r="W755" s="42" t="s">
        <v>34</v>
      </c>
      <c r="X755" s="43"/>
      <c r="Y755" s="43"/>
      <c r="Z755" s="43" t="s">
        <v>8442</v>
      </c>
      <c r="AA755" s="43" t="str">
        <f>VLOOKUP(J755, sku!B:C, 2, FALSE)</f>
        <v>Sintra Pro 1,5l</v>
      </c>
      <c r="AB755" s="45" t="str">
        <f>VLOOKUP(J755, sku!B:BM, 64, FALSE)</f>
        <v>Revenda</v>
      </c>
      <c r="AC755" s="45" t="str">
        <f>LEFT(pedidos[[#This Row],[SKU]],3)</f>
        <v>VX2</v>
      </c>
      <c r="AD755" s="36" t="str" cm="1">
        <f t="array" aca="1" ref="AD755" ca="1">IFERROR(
  INDEX(
    montadora[Montadora],
    MATCH(TRUE,LEFT(#REF!,NÚCARACT(montadora[SKU Parcial]))=montadora[SKU Parcial],0)
  ),
  ""
)</f>
        <v/>
      </c>
    </row>
    <row r="756" spans="1:30" x14ac:dyDescent="0.25">
      <c r="A756" s="42" t="s">
        <v>10085</v>
      </c>
      <c r="B756" s="42">
        <v>23498158308</v>
      </c>
      <c r="C756" s="42"/>
      <c r="D756" s="42"/>
      <c r="E756" s="42"/>
      <c r="F756" s="42" t="s">
        <v>8384</v>
      </c>
      <c r="G756" s="42" t="s">
        <v>11228</v>
      </c>
      <c r="H756" s="19"/>
      <c r="I756" s="42"/>
      <c r="J756" s="42" t="s">
        <v>8434</v>
      </c>
      <c r="K756" s="21">
        <v>45778</v>
      </c>
      <c r="L756" s="12" t="s">
        <v>8443</v>
      </c>
      <c r="M756" s="44">
        <v>33.799999999999997</v>
      </c>
      <c r="N756" s="19">
        <v>1</v>
      </c>
      <c r="O756" s="44">
        <v>33.799999999999997</v>
      </c>
      <c r="P756" s="44">
        <v>17.170000000000002</v>
      </c>
      <c r="Q756" s="44">
        <v>1.1399999999999999</v>
      </c>
      <c r="R756" s="44">
        <v>10.69</v>
      </c>
      <c r="S756" s="44">
        <v>0</v>
      </c>
      <c r="T756" s="44">
        <v>0</v>
      </c>
      <c r="U756" s="44">
        <v>4.46</v>
      </c>
      <c r="V756" s="23">
        <v>0.13200000000000001</v>
      </c>
      <c r="W756" s="42" t="s">
        <v>34</v>
      </c>
      <c r="X756" s="43"/>
      <c r="Y756" s="43"/>
      <c r="Z756" s="43" t="s">
        <v>8442</v>
      </c>
      <c r="AA756" s="43" t="str">
        <f>VLOOKUP(J756, sku!B:C, 2, FALSE)</f>
        <v>Sintra Pro 1,5l</v>
      </c>
      <c r="AB756" s="45" t="str">
        <f>VLOOKUP(J756, sku!B:BM, 64, FALSE)</f>
        <v>Revenda</v>
      </c>
      <c r="AC756" s="45" t="str">
        <f>LEFT(pedidos[[#This Row],[SKU]],3)</f>
        <v>VX2</v>
      </c>
      <c r="AD756" s="36" t="str" cm="1">
        <f t="array" aca="1" ref="AD756" ca="1">IFERROR(
  INDEX(
    montadora[Montadora],
    MATCH(TRUE,LEFT(#REF!,NÚCARACT(montadora[SKU Parcial]))=montadora[SKU Parcial],0)
  ),
  ""
)</f>
        <v/>
      </c>
    </row>
    <row r="757" spans="1:30" x14ac:dyDescent="0.25">
      <c r="A757" s="42" t="s">
        <v>10086</v>
      </c>
      <c r="B757" s="42">
        <v>23498158308</v>
      </c>
      <c r="C757" s="42"/>
      <c r="D757" s="42"/>
      <c r="E757" s="42"/>
      <c r="F757" s="42" t="s">
        <v>8384</v>
      </c>
      <c r="G757" s="42" t="s">
        <v>11228</v>
      </c>
      <c r="H757" s="19"/>
      <c r="I757" s="42"/>
      <c r="J757" s="42" t="s">
        <v>8434</v>
      </c>
      <c r="K757" s="21">
        <v>45778</v>
      </c>
      <c r="L757" s="12" t="s">
        <v>8443</v>
      </c>
      <c r="M757" s="44">
        <v>33.799999999999997</v>
      </c>
      <c r="N757" s="19">
        <v>1</v>
      </c>
      <c r="O757" s="44">
        <v>33.799999999999997</v>
      </c>
      <c r="P757" s="44">
        <v>17.170000000000002</v>
      </c>
      <c r="Q757" s="44">
        <v>1.1399999999999999</v>
      </c>
      <c r="R757" s="44">
        <v>10.69</v>
      </c>
      <c r="S757" s="44">
        <v>0</v>
      </c>
      <c r="T757" s="44">
        <v>0</v>
      </c>
      <c r="U757" s="44">
        <v>4.46</v>
      </c>
      <c r="V757" s="23">
        <v>0.13200000000000001</v>
      </c>
      <c r="W757" s="42" t="s">
        <v>34</v>
      </c>
      <c r="X757" s="43"/>
      <c r="Y757" s="43"/>
      <c r="Z757" s="43" t="s">
        <v>8442</v>
      </c>
      <c r="AA757" s="43" t="str">
        <f>VLOOKUP(J757, sku!B:C, 2, FALSE)</f>
        <v>Sintra Pro 1,5l</v>
      </c>
      <c r="AB757" s="45" t="str">
        <f>VLOOKUP(J757, sku!B:BM, 64, FALSE)</f>
        <v>Revenda</v>
      </c>
      <c r="AC757" s="45" t="str">
        <f>LEFT(pedidos[[#This Row],[SKU]],3)</f>
        <v>VX2</v>
      </c>
      <c r="AD757" s="36" t="str" cm="1">
        <f t="array" aca="1" ref="AD757" ca="1">IFERROR(
  INDEX(
    montadora[Montadora],
    MATCH(TRUE,LEFT(#REF!,NÚCARACT(montadora[SKU Parcial]))=montadora[SKU Parcial],0)
  ),
  ""
)</f>
        <v/>
      </c>
    </row>
    <row r="758" spans="1:30" x14ac:dyDescent="0.25">
      <c r="A758" s="42" t="s">
        <v>8905</v>
      </c>
      <c r="B758" s="42"/>
      <c r="C758" s="42"/>
      <c r="D758" s="42"/>
      <c r="E758" s="42">
        <v>19397989303</v>
      </c>
      <c r="F758" s="42" t="s">
        <v>8384</v>
      </c>
      <c r="G758" s="42" t="s">
        <v>11227</v>
      </c>
      <c r="H758" s="7"/>
      <c r="I758" s="42"/>
      <c r="J758" s="42" t="s">
        <v>8434</v>
      </c>
      <c r="K758" s="8">
        <v>45784</v>
      </c>
      <c r="L758" s="12" t="s">
        <v>8443</v>
      </c>
      <c r="M758" s="44">
        <v>35.799999999999997</v>
      </c>
      <c r="N758" s="7">
        <v>1</v>
      </c>
      <c r="O758" s="44">
        <v>35.799999999999997</v>
      </c>
      <c r="P758" s="44">
        <v>17.170000000000002</v>
      </c>
      <c r="Q758" s="44">
        <v>2.72</v>
      </c>
      <c r="R758" s="44">
        <v>11.88</v>
      </c>
      <c r="S758" s="44">
        <v>0</v>
      </c>
      <c r="T758" s="44">
        <v>0</v>
      </c>
      <c r="U758" s="44">
        <v>4.03</v>
      </c>
      <c r="V758" s="9">
        <v>0.1124</v>
      </c>
      <c r="W758" s="42" t="s">
        <v>34</v>
      </c>
      <c r="X758" s="43"/>
      <c r="Y758" s="43"/>
      <c r="Z758" s="43" t="s">
        <v>8442</v>
      </c>
      <c r="AA758" s="43" t="str">
        <f>VLOOKUP(J758, sku!B:C, 2, FALSE)</f>
        <v>Sintra Pro 1,5l</v>
      </c>
      <c r="AB758" s="45" t="str">
        <f>VLOOKUP(J758, sku!B:BM, 64, FALSE)</f>
        <v>Revenda</v>
      </c>
      <c r="AC758" s="45" t="str">
        <f>LEFT(pedidos[[#This Row],[SKU]],3)</f>
        <v>VX2</v>
      </c>
      <c r="AD758" s="36" t="str" cm="1">
        <f t="array" aca="1" ref="AD758" ca="1">IFERROR(
  INDEX(
    montadora[Montadora],
    MATCH(TRUE,LEFT(#REF!,NÚCARACT(montadora[SKU Parcial]))=montadora[SKU Parcial],0)
  ),
  ""
)</f>
        <v/>
      </c>
    </row>
    <row r="759" spans="1:30" x14ac:dyDescent="0.25">
      <c r="A759" s="42" t="s">
        <v>8906</v>
      </c>
      <c r="B759" s="42"/>
      <c r="C759" s="42"/>
      <c r="D759" s="42"/>
      <c r="E759" s="42">
        <v>19397989303</v>
      </c>
      <c r="F759" s="42" t="s">
        <v>8384</v>
      </c>
      <c r="G759" s="42" t="s">
        <v>11227</v>
      </c>
      <c r="H759" s="7"/>
      <c r="I759" s="42"/>
      <c r="J759" s="42" t="s">
        <v>8434</v>
      </c>
      <c r="K759" s="8">
        <v>45784</v>
      </c>
      <c r="L759" s="12" t="s">
        <v>8443</v>
      </c>
      <c r="M759" s="44">
        <v>35.799999999999997</v>
      </c>
      <c r="N759" s="7">
        <v>1</v>
      </c>
      <c r="O759" s="44">
        <v>35.799999999999997</v>
      </c>
      <c r="P759" s="44">
        <v>17.170000000000002</v>
      </c>
      <c r="Q759" s="44">
        <v>2.72</v>
      </c>
      <c r="R759" s="44">
        <v>11.88</v>
      </c>
      <c r="S759" s="44">
        <v>0</v>
      </c>
      <c r="T759" s="44">
        <v>0</v>
      </c>
      <c r="U759" s="44">
        <v>4.03</v>
      </c>
      <c r="V759" s="9">
        <v>0.1124</v>
      </c>
      <c r="W759" s="42" t="s">
        <v>34</v>
      </c>
      <c r="X759" s="43"/>
      <c r="Y759" s="43"/>
      <c r="Z759" s="43" t="s">
        <v>8442</v>
      </c>
      <c r="AA759" s="43" t="str">
        <f>VLOOKUP(J759, sku!B:C, 2, FALSE)</f>
        <v>Sintra Pro 1,5l</v>
      </c>
      <c r="AB759" s="45" t="str">
        <f>VLOOKUP(J759, sku!B:BM, 64, FALSE)</f>
        <v>Revenda</v>
      </c>
      <c r="AC759" s="45" t="str">
        <f>LEFT(pedidos[[#This Row],[SKU]],3)</f>
        <v>VX2</v>
      </c>
      <c r="AD759" s="36" t="str" cm="1">
        <f t="array" aca="1" ref="AD759" ca="1">IFERROR(
  INDEX(
    montadora[Montadora],
    MATCH(TRUE,LEFT(#REF!,NÚCARACT(montadora[SKU Parcial]))=montadora[SKU Parcial],0)
  ),
  ""
)</f>
        <v/>
      </c>
    </row>
    <row r="760" spans="1:30" x14ac:dyDescent="0.25">
      <c r="A760" s="42" t="s">
        <v>8907</v>
      </c>
      <c r="B760" s="42"/>
      <c r="C760" s="42"/>
      <c r="D760" s="42"/>
      <c r="E760" s="42">
        <v>19397989303</v>
      </c>
      <c r="F760" s="42" t="s">
        <v>8384</v>
      </c>
      <c r="G760" s="42" t="s">
        <v>11227</v>
      </c>
      <c r="H760" s="7"/>
      <c r="I760" s="42"/>
      <c r="J760" s="42" t="s">
        <v>8434</v>
      </c>
      <c r="K760" s="8">
        <v>45784</v>
      </c>
      <c r="L760" s="12" t="s">
        <v>8443</v>
      </c>
      <c r="M760" s="44">
        <v>35.799999999999997</v>
      </c>
      <c r="N760" s="7">
        <v>1</v>
      </c>
      <c r="O760" s="44">
        <v>35.799999999999997</v>
      </c>
      <c r="P760" s="44">
        <v>17.170000000000002</v>
      </c>
      <c r="Q760" s="44">
        <v>2.72</v>
      </c>
      <c r="R760" s="44">
        <v>11.88</v>
      </c>
      <c r="S760" s="44">
        <v>0</v>
      </c>
      <c r="T760" s="44">
        <v>0</v>
      </c>
      <c r="U760" s="44">
        <v>4.03</v>
      </c>
      <c r="V760" s="9">
        <v>0.1124</v>
      </c>
      <c r="W760" s="42" t="s">
        <v>34</v>
      </c>
      <c r="X760" s="43"/>
      <c r="Y760" s="43"/>
      <c r="Z760" s="43" t="s">
        <v>8442</v>
      </c>
      <c r="AA760" s="43" t="str">
        <f>VLOOKUP(J760, sku!B:C, 2, FALSE)</f>
        <v>Sintra Pro 1,5l</v>
      </c>
      <c r="AB760" s="45" t="str">
        <f>VLOOKUP(J760, sku!B:BM, 64, FALSE)</f>
        <v>Revenda</v>
      </c>
      <c r="AC760" s="45" t="str">
        <f>LEFT(pedidos[[#This Row],[SKU]],3)</f>
        <v>VX2</v>
      </c>
      <c r="AD760" s="36" t="str" cm="1">
        <f t="array" aca="1" ref="AD760" ca="1">IFERROR(
  INDEX(
    montadora[Montadora],
    MATCH(TRUE,LEFT(#REF!,NÚCARACT(montadora[SKU Parcial]))=montadora[SKU Parcial],0)
  ),
  ""
)</f>
        <v/>
      </c>
    </row>
    <row r="761" spans="1:30" x14ac:dyDescent="0.25">
      <c r="A761" s="42" t="s">
        <v>8909</v>
      </c>
      <c r="B761" s="42"/>
      <c r="C761" s="42"/>
      <c r="D761" s="42"/>
      <c r="E761" s="42">
        <v>19397989303</v>
      </c>
      <c r="F761" s="42" t="s">
        <v>8384</v>
      </c>
      <c r="G761" s="42" t="s">
        <v>11227</v>
      </c>
      <c r="H761" s="7"/>
      <c r="I761" s="42"/>
      <c r="J761" s="42" t="s">
        <v>8434</v>
      </c>
      <c r="K761" s="8">
        <v>45783</v>
      </c>
      <c r="L761" s="12" t="s">
        <v>8443</v>
      </c>
      <c r="M761" s="44">
        <v>35.799999999999997</v>
      </c>
      <c r="N761" s="7">
        <v>1</v>
      </c>
      <c r="O761" s="44">
        <v>35.799999999999997</v>
      </c>
      <c r="P761" s="44">
        <v>17.170000000000002</v>
      </c>
      <c r="Q761" s="44">
        <v>2.72</v>
      </c>
      <c r="R761" s="44">
        <v>11.88</v>
      </c>
      <c r="S761" s="44">
        <v>0</v>
      </c>
      <c r="T761" s="44">
        <v>0</v>
      </c>
      <c r="U761" s="44">
        <v>4.03</v>
      </c>
      <c r="V761" s="9">
        <v>0.1124</v>
      </c>
      <c r="W761" s="42" t="s">
        <v>34</v>
      </c>
      <c r="X761" s="43"/>
      <c r="Y761" s="43"/>
      <c r="Z761" s="43" t="s">
        <v>8442</v>
      </c>
      <c r="AA761" s="43" t="str">
        <f>VLOOKUP(J761, sku!B:C, 2, FALSE)</f>
        <v>Sintra Pro 1,5l</v>
      </c>
      <c r="AB761" s="45" t="str">
        <f>VLOOKUP(J761, sku!B:BM, 64, FALSE)</f>
        <v>Revenda</v>
      </c>
      <c r="AC761" s="45" t="str">
        <f>LEFT(pedidos[[#This Row],[SKU]],3)</f>
        <v>VX2</v>
      </c>
      <c r="AD761" s="36" t="str" cm="1">
        <f t="array" aca="1" ref="AD761" ca="1">IFERROR(
  INDEX(
    montadora[Montadora],
    MATCH(TRUE,LEFT(#REF!,NÚCARACT(montadora[SKU Parcial]))=montadora[SKU Parcial],0)
  ),
  ""
)</f>
        <v/>
      </c>
    </row>
    <row r="762" spans="1:30" x14ac:dyDescent="0.25">
      <c r="A762" s="42" t="s">
        <v>8901</v>
      </c>
      <c r="B762" s="42"/>
      <c r="C762" s="42"/>
      <c r="D762" s="42"/>
      <c r="E762" s="42">
        <v>19397989303</v>
      </c>
      <c r="F762" s="42" t="s">
        <v>8384</v>
      </c>
      <c r="G762" s="42" t="s">
        <v>11227</v>
      </c>
      <c r="H762" s="7"/>
      <c r="I762" s="42"/>
      <c r="J762" s="42" t="s">
        <v>8434</v>
      </c>
      <c r="K762" s="8">
        <v>45784</v>
      </c>
      <c r="L762" s="12" t="s">
        <v>8443</v>
      </c>
      <c r="M762" s="44">
        <v>35.799999999999997</v>
      </c>
      <c r="N762" s="7">
        <v>1</v>
      </c>
      <c r="O762" s="44">
        <v>35.799999999999997</v>
      </c>
      <c r="P762" s="44">
        <v>17.170000000000002</v>
      </c>
      <c r="Q762" s="44">
        <v>2.72</v>
      </c>
      <c r="R762" s="44">
        <v>12.11</v>
      </c>
      <c r="S762" s="44">
        <v>0</v>
      </c>
      <c r="T762" s="44">
        <v>0</v>
      </c>
      <c r="U762" s="44">
        <v>3.79</v>
      </c>
      <c r="V762" s="9">
        <v>0.106</v>
      </c>
      <c r="W762" s="42" t="s">
        <v>34</v>
      </c>
      <c r="X762" s="43"/>
      <c r="Y762" s="43"/>
      <c r="Z762" s="43" t="s">
        <v>8442</v>
      </c>
      <c r="AA762" s="43" t="str">
        <f>VLOOKUP(J762, sku!B:C, 2, FALSE)</f>
        <v>Sintra Pro 1,5l</v>
      </c>
      <c r="AB762" s="45" t="str">
        <f>VLOOKUP(J762, sku!B:BM, 64, FALSE)</f>
        <v>Revenda</v>
      </c>
      <c r="AC762" s="45" t="str">
        <f>LEFT(pedidos[[#This Row],[SKU]],3)</f>
        <v>VX2</v>
      </c>
      <c r="AD762" s="36" t="str" cm="1">
        <f t="array" aca="1" ref="AD762" ca="1">IFERROR(
  INDEX(
    montadora[Montadora],
    MATCH(TRUE,LEFT(#REF!,NÚCARACT(montadora[SKU Parcial]))=montadora[SKU Parcial],0)
  ),
  ""
)</f>
        <v/>
      </c>
    </row>
    <row r="763" spans="1:30" x14ac:dyDescent="0.25">
      <c r="A763" s="42" t="s">
        <v>8908</v>
      </c>
      <c r="B763" s="42"/>
      <c r="C763" s="42"/>
      <c r="D763" s="42"/>
      <c r="E763" s="42">
        <v>19397989303</v>
      </c>
      <c r="F763" s="42" t="s">
        <v>8384</v>
      </c>
      <c r="G763" s="42" t="s">
        <v>11227</v>
      </c>
      <c r="H763" s="7"/>
      <c r="I763" s="42"/>
      <c r="J763" s="42" t="s">
        <v>8434</v>
      </c>
      <c r="K763" s="8">
        <v>45783</v>
      </c>
      <c r="L763" s="12" t="s">
        <v>8443</v>
      </c>
      <c r="M763" s="44">
        <v>35.799999999999997</v>
      </c>
      <c r="N763" s="7">
        <v>1</v>
      </c>
      <c r="O763" s="44">
        <v>39.67</v>
      </c>
      <c r="P763" s="44">
        <v>17.170000000000002</v>
      </c>
      <c r="Q763" s="44">
        <v>2.72</v>
      </c>
      <c r="R763" s="44">
        <v>11.72</v>
      </c>
      <c r="S763" s="44">
        <v>3.87</v>
      </c>
      <c r="T763" s="44">
        <v>0</v>
      </c>
      <c r="U763" s="44">
        <v>3.47</v>
      </c>
      <c r="V763" s="9">
        <v>9.6799999999999997E-2</v>
      </c>
      <c r="W763" s="42" t="s">
        <v>34</v>
      </c>
      <c r="X763" s="43"/>
      <c r="Y763" s="43"/>
      <c r="Z763" s="43" t="s">
        <v>8442</v>
      </c>
      <c r="AA763" s="43" t="str">
        <f>VLOOKUP(J763, sku!B:C, 2, FALSE)</f>
        <v>Sintra Pro 1,5l</v>
      </c>
      <c r="AB763" s="45" t="str">
        <f>VLOOKUP(J763, sku!B:BM, 64, FALSE)</f>
        <v>Revenda</v>
      </c>
      <c r="AC763" s="45" t="str">
        <f>LEFT(pedidos[[#This Row],[SKU]],3)</f>
        <v>VX2</v>
      </c>
      <c r="AD763" s="36" t="str" cm="1">
        <f t="array" aca="1" ref="AD763" ca="1">IFERROR(
  INDEX(
    montadora[Montadora],
    MATCH(TRUE,LEFT(#REF!,NÚCARACT(montadora[SKU Parcial]))=montadora[SKU Parcial],0)
  ),
  ""
)</f>
        <v/>
      </c>
    </row>
    <row r="764" spans="1:30" x14ac:dyDescent="0.25">
      <c r="A764" s="42" t="s">
        <v>9534</v>
      </c>
      <c r="B764" s="42">
        <v>23498158308</v>
      </c>
      <c r="C764" s="42"/>
      <c r="D764" s="42"/>
      <c r="E764" s="42"/>
      <c r="F764" s="42" t="s">
        <v>8384</v>
      </c>
      <c r="G764" s="42" t="s">
        <v>11228</v>
      </c>
      <c r="H764" s="19"/>
      <c r="I764" s="42"/>
      <c r="J764" s="42" t="s">
        <v>8434</v>
      </c>
      <c r="K764" s="21">
        <v>45791</v>
      </c>
      <c r="L764" s="12" t="s">
        <v>8443</v>
      </c>
      <c r="M764" s="44">
        <v>39.799999999999997</v>
      </c>
      <c r="N764" s="19">
        <v>1</v>
      </c>
      <c r="O764" s="44">
        <v>41.24</v>
      </c>
      <c r="P764" s="44">
        <v>17.170000000000002</v>
      </c>
      <c r="Q764" s="44">
        <v>1.34</v>
      </c>
      <c r="R764" s="44">
        <v>11.96</v>
      </c>
      <c r="S764" s="44">
        <v>1.44</v>
      </c>
      <c r="T764" s="44">
        <v>0</v>
      </c>
      <c r="U764" s="44">
        <v>9.33</v>
      </c>
      <c r="V764" s="23">
        <v>0</v>
      </c>
      <c r="W764" s="42" t="s">
        <v>34</v>
      </c>
      <c r="X764" s="43"/>
      <c r="Y764" s="43"/>
      <c r="Z764" s="43" t="s">
        <v>8442</v>
      </c>
      <c r="AA764" s="43" t="str">
        <f>VLOOKUP(J764, sku!B:C, 2, FALSE)</f>
        <v>Sintra Pro 1,5l</v>
      </c>
      <c r="AB764" s="45" t="str">
        <f>VLOOKUP(J764, sku!B:BM, 64, FALSE)</f>
        <v>Revenda</v>
      </c>
      <c r="AC764" s="45" t="str">
        <f>LEFT(pedidos[[#This Row],[SKU]],3)</f>
        <v>VX2</v>
      </c>
      <c r="AD764" s="36" t="str" cm="1">
        <f t="array" aca="1" ref="AD764" ca="1">IFERROR(
  INDEX(
    montadora[Montadora],
    MATCH(TRUE,LEFT(#REF!,NÚCARACT(montadora[SKU Parcial]))=montadora[SKU Parcial],0)
  ),
  ""
)</f>
        <v/>
      </c>
    </row>
    <row r="765" spans="1:30" x14ac:dyDescent="0.25">
      <c r="A765" s="42" t="s">
        <v>9565</v>
      </c>
      <c r="B765" s="42">
        <v>23498158308</v>
      </c>
      <c r="C765" s="42"/>
      <c r="D765" s="42"/>
      <c r="E765" s="42"/>
      <c r="F765" s="42" t="s">
        <v>8384</v>
      </c>
      <c r="G765" s="42" t="s">
        <v>11228</v>
      </c>
      <c r="H765" s="19"/>
      <c r="I765" s="42"/>
      <c r="J765" s="42" t="s">
        <v>8434</v>
      </c>
      <c r="K765" s="21">
        <v>45791</v>
      </c>
      <c r="L765" s="12" t="s">
        <v>8443</v>
      </c>
      <c r="M765" s="44">
        <v>37.799999999999997</v>
      </c>
      <c r="N765" s="19">
        <v>1</v>
      </c>
      <c r="O765" s="44">
        <v>37.799999999999997</v>
      </c>
      <c r="P765" s="44">
        <v>17.170000000000002</v>
      </c>
      <c r="Q765" s="44">
        <v>1.27</v>
      </c>
      <c r="R765" s="44">
        <v>11.56</v>
      </c>
      <c r="S765" s="44">
        <v>0</v>
      </c>
      <c r="T765" s="44">
        <v>0</v>
      </c>
      <c r="U765" s="44">
        <v>7.8</v>
      </c>
      <c r="V765" s="23">
        <v>0</v>
      </c>
      <c r="W765" s="42" t="s">
        <v>34</v>
      </c>
      <c r="X765" s="43"/>
      <c r="Y765" s="43"/>
      <c r="Z765" s="43" t="s">
        <v>8442</v>
      </c>
      <c r="AA765" s="43" t="str">
        <f>VLOOKUP(J765, sku!B:C, 2, FALSE)</f>
        <v>Sintra Pro 1,5l</v>
      </c>
      <c r="AB765" s="45" t="str">
        <f>VLOOKUP(J765, sku!B:BM, 64, FALSE)</f>
        <v>Revenda</v>
      </c>
      <c r="AC765" s="45" t="str">
        <f>LEFT(pedidos[[#This Row],[SKU]],3)</f>
        <v>VX2</v>
      </c>
      <c r="AD765" s="36" t="str" cm="1">
        <f t="array" aca="1" ref="AD765" ca="1">IFERROR(
  INDEX(
    montadora[Montadora],
    MATCH(TRUE,LEFT(#REF!,NÚCARACT(montadora[SKU Parcial]))=montadora[SKU Parcial],0)
  ),
  ""
)</f>
        <v/>
      </c>
    </row>
    <row r="766" spans="1:30" x14ac:dyDescent="0.25">
      <c r="A766" s="42" t="s">
        <v>9566</v>
      </c>
      <c r="B766" s="42">
        <v>23498158308</v>
      </c>
      <c r="C766" s="42"/>
      <c r="D766" s="42"/>
      <c r="E766" s="42"/>
      <c r="F766" s="42" t="s">
        <v>8384</v>
      </c>
      <c r="G766" s="42" t="s">
        <v>11228</v>
      </c>
      <c r="H766" s="19"/>
      <c r="I766" s="42"/>
      <c r="J766" s="42" t="s">
        <v>8434</v>
      </c>
      <c r="K766" s="21">
        <v>45791</v>
      </c>
      <c r="L766" s="12" t="s">
        <v>8443</v>
      </c>
      <c r="M766" s="44">
        <v>37.799999999999997</v>
      </c>
      <c r="N766" s="19">
        <v>1</v>
      </c>
      <c r="O766" s="44">
        <v>37.799999999999997</v>
      </c>
      <c r="P766" s="44">
        <v>17.170000000000002</v>
      </c>
      <c r="Q766" s="44">
        <v>1.27</v>
      </c>
      <c r="R766" s="44">
        <v>11.56</v>
      </c>
      <c r="S766" s="44">
        <v>0</v>
      </c>
      <c r="T766" s="44">
        <v>0</v>
      </c>
      <c r="U766" s="44">
        <v>7.8</v>
      </c>
      <c r="V766" s="23">
        <v>0</v>
      </c>
      <c r="W766" s="42" t="s">
        <v>34</v>
      </c>
      <c r="X766" s="43"/>
      <c r="Y766" s="43"/>
      <c r="Z766" s="43" t="s">
        <v>8442</v>
      </c>
      <c r="AA766" s="43" t="str">
        <f>VLOOKUP(J766, sku!B:C, 2, FALSE)</f>
        <v>Sintra Pro 1,5l</v>
      </c>
      <c r="AB766" s="45" t="str">
        <f>VLOOKUP(J766, sku!B:BM, 64, FALSE)</f>
        <v>Revenda</v>
      </c>
      <c r="AC766" s="45" t="str">
        <f>LEFT(pedidos[[#This Row],[SKU]],3)</f>
        <v>VX2</v>
      </c>
      <c r="AD766" s="36" t="str" cm="1">
        <f t="array" aca="1" ref="AD766" ca="1">IFERROR(
  INDEX(
    montadora[Montadora],
    MATCH(TRUE,LEFT(#REF!,NÚCARACT(montadora[SKU Parcial]))=montadora[SKU Parcial],0)
  ),
  ""
)</f>
        <v/>
      </c>
    </row>
    <row r="767" spans="1:30" x14ac:dyDescent="0.25">
      <c r="A767" s="42" t="s">
        <v>9579</v>
      </c>
      <c r="B767" s="42">
        <v>23498158308</v>
      </c>
      <c r="C767" s="42"/>
      <c r="D767" s="42"/>
      <c r="E767" s="42"/>
      <c r="F767" s="42" t="s">
        <v>8384</v>
      </c>
      <c r="G767" s="42" t="s">
        <v>11228</v>
      </c>
      <c r="H767" s="19"/>
      <c r="I767" s="42"/>
      <c r="J767" s="42" t="s">
        <v>8434</v>
      </c>
      <c r="K767" s="21">
        <v>45790</v>
      </c>
      <c r="L767" s="12" t="s">
        <v>8443</v>
      </c>
      <c r="M767" s="44">
        <v>37.799999999999997</v>
      </c>
      <c r="N767" s="19">
        <v>1</v>
      </c>
      <c r="O767" s="44">
        <v>47.42</v>
      </c>
      <c r="P767" s="44">
        <v>17.170000000000002</v>
      </c>
      <c r="Q767" s="44">
        <v>1.27</v>
      </c>
      <c r="R767" s="44">
        <v>11.56</v>
      </c>
      <c r="S767" s="44">
        <v>9.6199999999999992</v>
      </c>
      <c r="T767" s="44">
        <v>-1.21</v>
      </c>
      <c r="U767" s="44">
        <v>9.01</v>
      </c>
      <c r="V767" s="23">
        <v>0</v>
      </c>
      <c r="W767" s="42" t="s">
        <v>34</v>
      </c>
      <c r="X767" s="43"/>
      <c r="Y767" s="43"/>
      <c r="Z767" s="43" t="s">
        <v>8442</v>
      </c>
      <c r="AA767" s="43" t="str">
        <f>VLOOKUP(J767, sku!B:C, 2, FALSE)</f>
        <v>Sintra Pro 1,5l</v>
      </c>
      <c r="AB767" s="45" t="str">
        <f>VLOOKUP(J767, sku!B:BM, 64, FALSE)</f>
        <v>Revenda</v>
      </c>
      <c r="AC767" s="45" t="str">
        <f>LEFT(pedidos[[#This Row],[SKU]],3)</f>
        <v>VX2</v>
      </c>
      <c r="AD767" s="36" t="str" cm="1">
        <f t="array" aca="1" ref="AD767" ca="1">IFERROR(
  INDEX(
    montadora[Montadora],
    MATCH(TRUE,LEFT(#REF!,NÚCARACT(montadora[SKU Parcial]))=montadora[SKU Parcial],0)
  ),
  ""
)</f>
        <v/>
      </c>
    </row>
    <row r="768" spans="1:30" x14ac:dyDescent="0.25">
      <c r="A768" s="42" t="s">
        <v>9596</v>
      </c>
      <c r="B768" s="42">
        <v>23498158308</v>
      </c>
      <c r="C768" s="42"/>
      <c r="D768" s="42"/>
      <c r="E768" s="42"/>
      <c r="F768" s="42" t="s">
        <v>8384</v>
      </c>
      <c r="G768" s="42" t="s">
        <v>11228</v>
      </c>
      <c r="H768" s="19"/>
      <c r="I768" s="42"/>
      <c r="J768" s="42" t="s">
        <v>8434</v>
      </c>
      <c r="K768" s="21">
        <v>45790</v>
      </c>
      <c r="L768" s="12" t="s">
        <v>8443</v>
      </c>
      <c r="M768" s="44">
        <v>37.799999999999997</v>
      </c>
      <c r="N768" s="19">
        <v>1</v>
      </c>
      <c r="O768" s="44">
        <v>37.799999999999997</v>
      </c>
      <c r="P768" s="44">
        <v>17.170000000000002</v>
      </c>
      <c r="Q768" s="44">
        <v>1.27</v>
      </c>
      <c r="R768" s="44">
        <v>11.56</v>
      </c>
      <c r="S768" s="44">
        <v>0</v>
      </c>
      <c r="T768" s="44">
        <v>0</v>
      </c>
      <c r="U768" s="44">
        <v>7.8</v>
      </c>
      <c r="V768" s="23">
        <v>0</v>
      </c>
      <c r="W768" s="42" t="s">
        <v>34</v>
      </c>
      <c r="X768" s="43"/>
      <c r="Y768" s="43"/>
      <c r="Z768" s="43" t="s">
        <v>8442</v>
      </c>
      <c r="AA768" s="43" t="str">
        <f>VLOOKUP(J768, sku!B:C, 2, FALSE)</f>
        <v>Sintra Pro 1,5l</v>
      </c>
      <c r="AB768" s="45" t="str">
        <f>VLOOKUP(J768, sku!B:BM, 64, FALSE)</f>
        <v>Revenda</v>
      </c>
      <c r="AC768" s="45" t="str">
        <f>LEFT(pedidos[[#This Row],[SKU]],3)</f>
        <v>VX2</v>
      </c>
      <c r="AD768" s="36" t="str" cm="1">
        <f t="array" aca="1" ref="AD768" ca="1">IFERROR(
  INDEX(
    montadora[Montadora],
    MATCH(TRUE,LEFT(#REF!,NÚCARACT(montadora[SKU Parcial]))=montadora[SKU Parcial],0)
  ),
  ""
)</f>
        <v/>
      </c>
    </row>
    <row r="769" spans="1:30" x14ac:dyDescent="0.25">
      <c r="A769" s="42" t="s">
        <v>9602</v>
      </c>
      <c r="B769" s="42">
        <v>23498158308</v>
      </c>
      <c r="C769" s="42"/>
      <c r="D769" s="42"/>
      <c r="E769" s="42"/>
      <c r="F769" s="42" t="s">
        <v>8384</v>
      </c>
      <c r="G769" s="42" t="s">
        <v>11228</v>
      </c>
      <c r="H769" s="19"/>
      <c r="I769" s="42"/>
      <c r="J769" s="42" t="s">
        <v>8434</v>
      </c>
      <c r="K769" s="21">
        <v>45789</v>
      </c>
      <c r="L769" s="12" t="s">
        <v>8443</v>
      </c>
      <c r="M769" s="44">
        <v>37.799999999999997</v>
      </c>
      <c r="N769" s="19">
        <v>1</v>
      </c>
      <c r="O769" s="44">
        <v>37.799999999999997</v>
      </c>
      <c r="P769" s="44">
        <v>17.170000000000002</v>
      </c>
      <c r="Q769" s="44">
        <v>1.27</v>
      </c>
      <c r="R769" s="44">
        <v>11.56</v>
      </c>
      <c r="S769" s="44">
        <v>0</v>
      </c>
      <c r="T769" s="44">
        <v>0</v>
      </c>
      <c r="U769" s="44">
        <v>7.8</v>
      </c>
      <c r="V769" s="23">
        <v>0</v>
      </c>
      <c r="W769" s="42" t="s">
        <v>34</v>
      </c>
      <c r="X769" s="43"/>
      <c r="Y769" s="43"/>
      <c r="Z769" s="43" t="s">
        <v>8442</v>
      </c>
      <c r="AA769" s="43" t="str">
        <f>VLOOKUP(J769, sku!B:C, 2, FALSE)</f>
        <v>Sintra Pro 1,5l</v>
      </c>
      <c r="AB769" s="45" t="str">
        <f>VLOOKUP(J769, sku!B:BM, 64, FALSE)</f>
        <v>Revenda</v>
      </c>
      <c r="AC769" s="45" t="str">
        <f>LEFT(pedidos[[#This Row],[SKU]],3)</f>
        <v>VX2</v>
      </c>
      <c r="AD769" s="36" t="str" cm="1">
        <f t="array" aca="1" ref="AD769" ca="1">IFERROR(
  INDEX(
    montadora[Montadora],
    MATCH(TRUE,LEFT(J1268,NÚCARACT(montadora[SKU Parcial]))=montadora[SKU Parcial],0)
  ),
  ""
)</f>
        <v/>
      </c>
    </row>
    <row r="770" spans="1:30" x14ac:dyDescent="0.25">
      <c r="A770" s="42" t="s">
        <v>9617</v>
      </c>
      <c r="B770" s="42">
        <v>23498158308</v>
      </c>
      <c r="C770" s="42"/>
      <c r="D770" s="42"/>
      <c r="E770" s="42"/>
      <c r="F770" s="42" t="s">
        <v>8384</v>
      </c>
      <c r="G770" s="42" t="s">
        <v>11228</v>
      </c>
      <c r="H770" s="19"/>
      <c r="I770" s="42"/>
      <c r="J770" s="42" t="s">
        <v>8434</v>
      </c>
      <c r="K770" s="21">
        <v>45789</v>
      </c>
      <c r="L770" s="12" t="s">
        <v>8443</v>
      </c>
      <c r="M770" s="44">
        <v>37.799999999999997</v>
      </c>
      <c r="N770" s="19">
        <v>1</v>
      </c>
      <c r="O770" s="44">
        <v>37.799999999999997</v>
      </c>
      <c r="P770" s="44">
        <v>17.170000000000002</v>
      </c>
      <c r="Q770" s="44">
        <v>1.27</v>
      </c>
      <c r="R770" s="44">
        <v>11.56</v>
      </c>
      <c r="S770" s="44">
        <v>0</v>
      </c>
      <c r="T770" s="44">
        <v>0</v>
      </c>
      <c r="U770" s="44">
        <v>7.8</v>
      </c>
      <c r="V770" s="23">
        <v>0</v>
      </c>
      <c r="W770" s="42" t="s">
        <v>34</v>
      </c>
      <c r="X770" s="43"/>
      <c r="Y770" s="43"/>
      <c r="Z770" s="43" t="s">
        <v>8442</v>
      </c>
      <c r="AA770" s="43" t="str">
        <f>VLOOKUP(J770, sku!B:C, 2, FALSE)</f>
        <v>Sintra Pro 1,5l</v>
      </c>
      <c r="AB770" s="45" t="str">
        <f>VLOOKUP(J770, sku!B:BM, 64, FALSE)</f>
        <v>Revenda</v>
      </c>
      <c r="AC770" s="45" t="str">
        <f>LEFT(pedidos[[#This Row],[SKU]],3)</f>
        <v>VX2</v>
      </c>
      <c r="AD770" s="36" t="str" cm="1">
        <f t="array" aca="1" ref="AD770" ca="1">IFERROR(
  INDEX(
    montadora[Montadora],
    MATCH(TRUE,LEFT(J1269,NÚCARACT(montadora[SKU Parcial]))=montadora[SKU Parcial],0)
  ),
  ""
)</f>
        <v/>
      </c>
    </row>
    <row r="771" spans="1:30" x14ac:dyDescent="0.25">
      <c r="A771" s="42" t="s">
        <v>9630</v>
      </c>
      <c r="B771" s="42">
        <v>23498158308</v>
      </c>
      <c r="C771" s="42"/>
      <c r="D771" s="42"/>
      <c r="E771" s="42"/>
      <c r="F771" s="42" t="s">
        <v>8384</v>
      </c>
      <c r="G771" s="42" t="s">
        <v>11228</v>
      </c>
      <c r="H771" s="19"/>
      <c r="I771" s="42"/>
      <c r="J771" s="42" t="s">
        <v>8434</v>
      </c>
      <c r="K771" s="21">
        <v>45789</v>
      </c>
      <c r="L771" s="12" t="s">
        <v>8443</v>
      </c>
      <c r="M771" s="44">
        <v>37.799999999999997</v>
      </c>
      <c r="N771" s="19">
        <v>1</v>
      </c>
      <c r="O771" s="44">
        <v>39.24</v>
      </c>
      <c r="P771" s="44">
        <v>17.170000000000002</v>
      </c>
      <c r="Q771" s="44">
        <v>1.27</v>
      </c>
      <c r="R771" s="44">
        <v>11.56</v>
      </c>
      <c r="S771" s="44">
        <v>1.44</v>
      </c>
      <c r="T771" s="44">
        <v>0</v>
      </c>
      <c r="U771" s="44">
        <v>7.8</v>
      </c>
      <c r="V771" s="23">
        <v>0</v>
      </c>
      <c r="W771" s="42" t="s">
        <v>34</v>
      </c>
      <c r="X771" s="43"/>
      <c r="Y771" s="43"/>
      <c r="Z771" s="43" t="s">
        <v>8442</v>
      </c>
      <c r="AA771" s="43" t="str">
        <f>VLOOKUP(J771, sku!B:C, 2, FALSE)</f>
        <v>Sintra Pro 1,5l</v>
      </c>
      <c r="AB771" s="45" t="str">
        <f>VLOOKUP(J771, sku!B:BM, 64, FALSE)</f>
        <v>Revenda</v>
      </c>
      <c r="AC771" s="45" t="str">
        <f>LEFT(pedidos[[#This Row],[SKU]],3)</f>
        <v>VX2</v>
      </c>
      <c r="AD771" s="36" t="str" cm="1">
        <f t="array" aca="1" ref="AD771" ca="1">IFERROR(
  INDEX(
    montadora[Montadora],
    MATCH(TRUE,LEFT(J1270,NÚCARACT(montadora[SKU Parcial]))=montadora[SKU Parcial],0)
  ),
  ""
)</f>
        <v/>
      </c>
    </row>
    <row r="772" spans="1:30" x14ac:dyDescent="0.25">
      <c r="A772" s="42" t="s">
        <v>9631</v>
      </c>
      <c r="B772" s="42">
        <v>23498158308</v>
      </c>
      <c r="C772" s="42"/>
      <c r="D772" s="42"/>
      <c r="E772" s="42"/>
      <c r="F772" s="42" t="s">
        <v>8384</v>
      </c>
      <c r="G772" s="42" t="s">
        <v>11228</v>
      </c>
      <c r="H772" s="19"/>
      <c r="I772" s="42"/>
      <c r="J772" s="42" t="s">
        <v>8434</v>
      </c>
      <c r="K772" s="21">
        <v>45789</v>
      </c>
      <c r="L772" s="12" t="s">
        <v>8443</v>
      </c>
      <c r="M772" s="44">
        <v>37.799999999999997</v>
      </c>
      <c r="N772" s="19">
        <v>1</v>
      </c>
      <c r="O772" s="44">
        <v>45.8</v>
      </c>
      <c r="P772" s="44">
        <v>17.170000000000002</v>
      </c>
      <c r="Q772" s="44">
        <v>1.27</v>
      </c>
      <c r="R772" s="44">
        <v>11.56</v>
      </c>
      <c r="S772" s="44">
        <v>8</v>
      </c>
      <c r="T772" s="44">
        <v>0</v>
      </c>
      <c r="U772" s="44">
        <v>7.8</v>
      </c>
      <c r="V772" s="23">
        <v>0</v>
      </c>
      <c r="W772" s="42" t="s">
        <v>34</v>
      </c>
      <c r="X772" s="43"/>
      <c r="Y772" s="43"/>
      <c r="Z772" s="43" t="s">
        <v>8442</v>
      </c>
      <c r="AA772" s="43" t="str">
        <f>VLOOKUP(J772, sku!B:C, 2, FALSE)</f>
        <v>Sintra Pro 1,5l</v>
      </c>
      <c r="AB772" s="45" t="str">
        <f>VLOOKUP(J772, sku!B:BM, 64, FALSE)</f>
        <v>Revenda</v>
      </c>
      <c r="AC772" s="45" t="str">
        <f>LEFT(pedidos[[#This Row],[SKU]],3)</f>
        <v>VX2</v>
      </c>
      <c r="AD772" s="36" t="str" cm="1">
        <f t="array" aca="1" ref="AD772" ca="1">IFERROR(
  INDEX(
    montadora[Montadora],
    MATCH(TRUE,LEFT(J1271,NÚCARACT(montadora[SKU Parcial]))=montadora[SKU Parcial],0)
  ),
  ""
)</f>
        <v/>
      </c>
    </row>
    <row r="773" spans="1:30" x14ac:dyDescent="0.25">
      <c r="A773" s="42" t="s">
        <v>9639</v>
      </c>
      <c r="B773" s="42">
        <v>23498158308</v>
      </c>
      <c r="C773" s="42"/>
      <c r="D773" s="42"/>
      <c r="E773" s="42"/>
      <c r="F773" s="42" t="s">
        <v>8384</v>
      </c>
      <c r="G773" s="42" t="s">
        <v>11228</v>
      </c>
      <c r="H773" s="19"/>
      <c r="I773" s="42"/>
      <c r="J773" s="42" t="s">
        <v>8434</v>
      </c>
      <c r="K773" s="21">
        <v>45789</v>
      </c>
      <c r="L773" s="12" t="s">
        <v>8443</v>
      </c>
      <c r="M773" s="44">
        <v>37.799999999999997</v>
      </c>
      <c r="N773" s="19">
        <v>1</v>
      </c>
      <c r="O773" s="44">
        <v>37.799999999999997</v>
      </c>
      <c r="P773" s="44">
        <v>17.170000000000002</v>
      </c>
      <c r="Q773" s="44">
        <v>1.27</v>
      </c>
      <c r="R773" s="44">
        <v>11.48</v>
      </c>
      <c r="S773" s="44">
        <v>0</v>
      </c>
      <c r="T773" s="44">
        <v>0</v>
      </c>
      <c r="U773" s="44">
        <v>7.5</v>
      </c>
      <c r="V773" s="23">
        <v>0</v>
      </c>
      <c r="W773" s="42" t="s">
        <v>34</v>
      </c>
      <c r="X773" s="43"/>
      <c r="Y773" s="43"/>
      <c r="Z773" s="43" t="s">
        <v>8442</v>
      </c>
      <c r="AA773" s="43" t="str">
        <f>VLOOKUP(J773, sku!B:C, 2, FALSE)</f>
        <v>Sintra Pro 1,5l</v>
      </c>
      <c r="AB773" s="45" t="str">
        <f>VLOOKUP(J773, sku!B:BM, 64, FALSE)</f>
        <v>Revenda</v>
      </c>
      <c r="AC773" s="45" t="str">
        <f>LEFT(pedidos[[#This Row],[SKU]],3)</f>
        <v>VX2</v>
      </c>
      <c r="AD773" s="36" t="str" cm="1">
        <f t="array" aca="1" ref="AD773" ca="1">IFERROR(
  INDEX(
    montadora[Montadora],
    MATCH(TRUE,LEFT(J1272,NÚCARACT(montadora[SKU Parcial]))=montadora[SKU Parcial],0)
  ),
  ""
)</f>
        <v/>
      </c>
    </row>
    <row r="774" spans="1:30" x14ac:dyDescent="0.25">
      <c r="A774" s="42" t="s">
        <v>9661</v>
      </c>
      <c r="B774" s="42">
        <v>23498158308</v>
      </c>
      <c r="C774" s="42"/>
      <c r="D774" s="42"/>
      <c r="E774" s="42"/>
      <c r="F774" s="42" t="s">
        <v>8384</v>
      </c>
      <c r="G774" s="42" t="s">
        <v>11228</v>
      </c>
      <c r="H774" s="19"/>
      <c r="I774" s="42"/>
      <c r="J774" s="42" t="s">
        <v>8434</v>
      </c>
      <c r="K774" s="21">
        <v>45788</v>
      </c>
      <c r="L774" s="12" t="s">
        <v>8443</v>
      </c>
      <c r="M774" s="44">
        <v>37.799999999999997</v>
      </c>
      <c r="N774" s="19">
        <v>1</v>
      </c>
      <c r="O774" s="44">
        <v>37.799999999999997</v>
      </c>
      <c r="P774" s="44">
        <v>17.170000000000002</v>
      </c>
      <c r="Q774" s="44">
        <v>1.27</v>
      </c>
      <c r="R774" s="44">
        <v>11.48</v>
      </c>
      <c r="S774" s="44">
        <v>0</v>
      </c>
      <c r="T774" s="44">
        <v>0</v>
      </c>
      <c r="U774" s="44">
        <v>7.5</v>
      </c>
      <c r="V774" s="23">
        <v>0</v>
      </c>
      <c r="W774" s="42" t="s">
        <v>34</v>
      </c>
      <c r="X774" s="43"/>
      <c r="Y774" s="43"/>
      <c r="Z774" s="43" t="s">
        <v>8442</v>
      </c>
      <c r="AA774" s="43" t="str">
        <f>VLOOKUP(J774, sku!B:C, 2, FALSE)</f>
        <v>Sintra Pro 1,5l</v>
      </c>
      <c r="AB774" s="45" t="str">
        <f>VLOOKUP(J774, sku!B:BM, 64, FALSE)</f>
        <v>Revenda</v>
      </c>
      <c r="AC774" s="45" t="str">
        <f>LEFT(pedidos[[#This Row],[SKU]],3)</f>
        <v>VX2</v>
      </c>
      <c r="AD774" s="36" t="str" cm="1">
        <f t="array" aca="1" ref="AD774" ca="1">IFERROR(
  INDEX(
    montadora[Montadora],
    MATCH(TRUE,LEFT(J1273,NÚCARACT(montadora[SKU Parcial]))=montadora[SKU Parcial],0)
  ),
  ""
)</f>
        <v/>
      </c>
    </row>
    <row r="775" spans="1:30" x14ac:dyDescent="0.25">
      <c r="A775" s="42" t="s">
        <v>9677</v>
      </c>
      <c r="B775" s="42">
        <v>23498158308</v>
      </c>
      <c r="C775" s="42"/>
      <c r="D775" s="42"/>
      <c r="E775" s="42"/>
      <c r="F775" s="42" t="s">
        <v>8384</v>
      </c>
      <c r="G775" s="42" t="s">
        <v>11228</v>
      </c>
      <c r="H775" s="19"/>
      <c r="I775" s="42"/>
      <c r="J775" s="42" t="s">
        <v>8434</v>
      </c>
      <c r="K775" s="21">
        <v>45787</v>
      </c>
      <c r="L775" s="12" t="s">
        <v>8443</v>
      </c>
      <c r="M775" s="44">
        <v>37.799999999999997</v>
      </c>
      <c r="N775" s="19">
        <v>1</v>
      </c>
      <c r="O775" s="44">
        <v>37.799999999999997</v>
      </c>
      <c r="P775" s="44">
        <v>17.170000000000002</v>
      </c>
      <c r="Q775" s="44">
        <v>1.27</v>
      </c>
      <c r="R775" s="44">
        <v>0</v>
      </c>
      <c r="S775" s="44">
        <v>0</v>
      </c>
      <c r="T775" s="44">
        <v>0</v>
      </c>
      <c r="U775" s="44">
        <v>19.36</v>
      </c>
      <c r="V775" s="23">
        <v>0</v>
      </c>
      <c r="W775" s="42" t="s">
        <v>34</v>
      </c>
      <c r="X775" s="43"/>
      <c r="Y775" s="43"/>
      <c r="Z775" s="43" t="s">
        <v>8442</v>
      </c>
      <c r="AA775" s="43" t="str">
        <f>VLOOKUP(J775, sku!B:C, 2, FALSE)</f>
        <v>Sintra Pro 1,5l</v>
      </c>
      <c r="AB775" s="45" t="str">
        <f>VLOOKUP(J775, sku!B:BM, 64, FALSE)</f>
        <v>Revenda</v>
      </c>
      <c r="AC775" s="45" t="str">
        <f>LEFT(pedidos[[#This Row],[SKU]],3)</f>
        <v>VX2</v>
      </c>
      <c r="AD775" s="36" t="str" cm="1">
        <f t="array" aca="1" ref="AD775" ca="1">IFERROR(
  INDEX(
    montadora[Montadora],
    MATCH(TRUE,LEFT(J1274,NÚCARACT(montadora[SKU Parcial]))=montadora[SKU Parcial],0)
  ),
  ""
)</f>
        <v/>
      </c>
    </row>
    <row r="776" spans="1:30" x14ac:dyDescent="0.25">
      <c r="A776" s="42" t="s">
        <v>9695</v>
      </c>
      <c r="B776" s="42">
        <v>23498158308</v>
      </c>
      <c r="C776" s="42"/>
      <c r="D776" s="42"/>
      <c r="E776" s="42"/>
      <c r="F776" s="42" t="s">
        <v>8384</v>
      </c>
      <c r="G776" s="42" t="s">
        <v>11228</v>
      </c>
      <c r="H776" s="19"/>
      <c r="I776" s="42"/>
      <c r="J776" s="42" t="s">
        <v>8434</v>
      </c>
      <c r="K776" s="21">
        <v>45786</v>
      </c>
      <c r="L776" s="12" t="s">
        <v>8443</v>
      </c>
      <c r="M776" s="44">
        <v>37.799999999999997</v>
      </c>
      <c r="N776" s="19">
        <v>1</v>
      </c>
      <c r="O776" s="44">
        <v>47.42</v>
      </c>
      <c r="P776" s="44">
        <v>17.170000000000002</v>
      </c>
      <c r="Q776" s="44">
        <v>1.27</v>
      </c>
      <c r="R776" s="44">
        <v>11.48</v>
      </c>
      <c r="S776" s="44">
        <v>9.6199999999999992</v>
      </c>
      <c r="T776" s="44">
        <v>0</v>
      </c>
      <c r="U776" s="44">
        <v>7.5</v>
      </c>
      <c r="V776" s="23">
        <v>0</v>
      </c>
      <c r="W776" s="42" t="s">
        <v>34</v>
      </c>
      <c r="X776" s="43"/>
      <c r="Y776" s="43"/>
      <c r="Z776" s="43" t="s">
        <v>8442</v>
      </c>
      <c r="AA776" s="43" t="str">
        <f>VLOOKUP(J776, sku!B:C, 2, FALSE)</f>
        <v>Sintra Pro 1,5l</v>
      </c>
      <c r="AB776" s="45" t="str">
        <f>VLOOKUP(J776, sku!B:BM, 64, FALSE)</f>
        <v>Revenda</v>
      </c>
      <c r="AC776" s="45" t="str">
        <f>LEFT(pedidos[[#This Row],[SKU]],3)</f>
        <v>VX2</v>
      </c>
      <c r="AD776" s="36" t="str" cm="1">
        <f t="array" aca="1" ref="AD776" ca="1">IFERROR(
  INDEX(
    montadora[Montadora],
    MATCH(TRUE,LEFT(J1275,NÚCARACT(montadora[SKU Parcial]))=montadora[SKU Parcial],0)
  ),
  ""
)</f>
        <v/>
      </c>
    </row>
    <row r="777" spans="1:30" x14ac:dyDescent="0.25">
      <c r="A777" s="42" t="s">
        <v>9706</v>
      </c>
      <c r="B777" s="42">
        <v>23498158308</v>
      </c>
      <c r="C777" s="42"/>
      <c r="D777" s="42"/>
      <c r="E777" s="42"/>
      <c r="F777" s="42" t="s">
        <v>8384</v>
      </c>
      <c r="G777" s="42" t="s">
        <v>11228</v>
      </c>
      <c r="H777" s="19"/>
      <c r="I777" s="42"/>
      <c r="J777" s="42" t="s">
        <v>8434</v>
      </c>
      <c r="K777" s="21">
        <v>45785</v>
      </c>
      <c r="L777" s="12" t="s">
        <v>8443</v>
      </c>
      <c r="M777" s="44">
        <v>37.799999999999997</v>
      </c>
      <c r="N777" s="19">
        <v>1</v>
      </c>
      <c r="O777" s="44">
        <v>45.8</v>
      </c>
      <c r="P777" s="44">
        <v>17.170000000000002</v>
      </c>
      <c r="Q777" s="44">
        <v>1.27</v>
      </c>
      <c r="R777" s="44">
        <v>11.48</v>
      </c>
      <c r="S777" s="44">
        <v>8</v>
      </c>
      <c r="T777" s="44">
        <v>0</v>
      </c>
      <c r="U777" s="44">
        <v>7.5</v>
      </c>
      <c r="V777" s="23">
        <v>0</v>
      </c>
      <c r="W777" s="42" t="s">
        <v>34</v>
      </c>
      <c r="X777" s="43"/>
      <c r="Y777" s="43"/>
      <c r="Z777" s="43" t="s">
        <v>8442</v>
      </c>
      <c r="AA777" s="43" t="str">
        <f>VLOOKUP(J777, sku!B:C, 2, FALSE)</f>
        <v>Sintra Pro 1,5l</v>
      </c>
      <c r="AB777" s="45" t="str">
        <f>VLOOKUP(J777, sku!B:BM, 64, FALSE)</f>
        <v>Revenda</v>
      </c>
      <c r="AC777" s="45" t="str">
        <f>LEFT(pedidos[[#This Row],[SKU]],3)</f>
        <v>VX2</v>
      </c>
      <c r="AD777" s="36" t="str" cm="1">
        <f t="array" aca="1" ref="AD777" ca="1">IFERROR(
  INDEX(
    montadora[Montadora],
    MATCH(TRUE,LEFT(J1276,NÚCARACT(montadora[SKU Parcial]))=montadora[SKU Parcial],0)
  ),
  ""
)</f>
        <v/>
      </c>
    </row>
    <row r="778" spans="1:30" x14ac:dyDescent="0.25">
      <c r="A778" s="42" t="s">
        <v>9732</v>
      </c>
      <c r="B778" s="42">
        <v>23498158308</v>
      </c>
      <c r="C778" s="42"/>
      <c r="D778" s="42"/>
      <c r="E778" s="42"/>
      <c r="F778" s="42" t="s">
        <v>8384</v>
      </c>
      <c r="G778" s="42" t="s">
        <v>11228</v>
      </c>
      <c r="H778" s="19"/>
      <c r="I778" s="42"/>
      <c r="J778" s="42" t="s">
        <v>8434</v>
      </c>
      <c r="K778" s="21">
        <v>45785</v>
      </c>
      <c r="L778" s="12" t="s">
        <v>8443</v>
      </c>
      <c r="M778" s="44">
        <v>33.799999999999997</v>
      </c>
      <c r="N778" s="19">
        <v>1</v>
      </c>
      <c r="O778" s="44">
        <v>33.799999999999997</v>
      </c>
      <c r="P778" s="44">
        <v>17.170000000000002</v>
      </c>
      <c r="Q778" s="44">
        <v>1.1399999999999999</v>
      </c>
      <c r="R778" s="44">
        <v>10.69</v>
      </c>
      <c r="S778" s="44">
        <v>0</v>
      </c>
      <c r="T778" s="44">
        <v>0</v>
      </c>
      <c r="U778" s="44">
        <v>4.46</v>
      </c>
      <c r="V778" s="23">
        <v>0</v>
      </c>
      <c r="W778" s="42" t="s">
        <v>34</v>
      </c>
      <c r="X778" s="43"/>
      <c r="Y778" s="43"/>
      <c r="Z778" s="43" t="s">
        <v>8442</v>
      </c>
      <c r="AA778" s="43" t="str">
        <f>VLOOKUP(J778, sku!B:C, 2, FALSE)</f>
        <v>Sintra Pro 1,5l</v>
      </c>
      <c r="AB778" s="45" t="str">
        <f>VLOOKUP(J778, sku!B:BM, 64, FALSE)</f>
        <v>Revenda</v>
      </c>
      <c r="AC778" s="45" t="str">
        <f>LEFT(pedidos[[#This Row],[SKU]],3)</f>
        <v>VX2</v>
      </c>
      <c r="AD778" s="36" t="str" cm="1">
        <f t="array" aca="1" ref="AD778" ca="1">IFERROR(
  INDEX(
    montadora[Montadora],
    MATCH(TRUE,LEFT(J1277,NÚCARACT(montadora[SKU Parcial]))=montadora[SKU Parcial],0)
  ),
  ""
)</f>
        <v/>
      </c>
    </row>
    <row r="779" spans="1:30" x14ac:dyDescent="0.25">
      <c r="A779" s="42" t="s">
        <v>9734</v>
      </c>
      <c r="B779" s="42">
        <v>23498158308</v>
      </c>
      <c r="C779" s="42"/>
      <c r="D779" s="42"/>
      <c r="E779" s="42"/>
      <c r="F779" s="42" t="s">
        <v>8384</v>
      </c>
      <c r="G779" s="42" t="s">
        <v>11228</v>
      </c>
      <c r="H779" s="19"/>
      <c r="I779" s="42"/>
      <c r="J779" s="42" t="s">
        <v>8434</v>
      </c>
      <c r="K779" s="21">
        <v>45785</v>
      </c>
      <c r="L779" s="19" t="s">
        <v>8443</v>
      </c>
      <c r="M779" s="44">
        <v>33.799999999999997</v>
      </c>
      <c r="N779" s="19">
        <v>1</v>
      </c>
      <c r="O779" s="44">
        <v>35.24</v>
      </c>
      <c r="P779" s="44">
        <v>17.170000000000002</v>
      </c>
      <c r="Q779" s="44">
        <v>1.1399999999999999</v>
      </c>
      <c r="R779" s="44">
        <v>10.69</v>
      </c>
      <c r="S779" s="44">
        <v>1.44</v>
      </c>
      <c r="T779" s="44">
        <v>0</v>
      </c>
      <c r="U779" s="44">
        <v>4.46</v>
      </c>
      <c r="V779" s="23">
        <v>0</v>
      </c>
      <c r="W779" s="42" t="s">
        <v>34</v>
      </c>
      <c r="X779" s="43"/>
      <c r="Y779" s="43"/>
      <c r="Z779" s="43" t="s">
        <v>8442</v>
      </c>
      <c r="AA779" s="43" t="str">
        <f>VLOOKUP(J779, sku!B:C, 2, FALSE)</f>
        <v>Sintra Pro 1,5l</v>
      </c>
      <c r="AB779" s="45" t="str">
        <f>VLOOKUP(J779, sku!B:BM, 64, FALSE)</f>
        <v>Revenda</v>
      </c>
      <c r="AC779" s="45" t="str">
        <f>LEFT(pedidos[[#This Row],[SKU]],3)</f>
        <v>VX2</v>
      </c>
      <c r="AD779" s="36" t="str" cm="1">
        <f t="array" aca="1" ref="AD779" ca="1">IFERROR(
  INDEX(
    montadora[Montadora],
    MATCH(TRUE,LEFT(J1278,NÚCARACT(montadora[SKU Parcial]))=montadora[SKU Parcial],0)
  ),
  ""
)</f>
        <v/>
      </c>
    </row>
    <row r="780" spans="1:30" x14ac:dyDescent="0.25">
      <c r="A780" s="42" t="s">
        <v>9736</v>
      </c>
      <c r="B780" s="42">
        <v>23498158308</v>
      </c>
      <c r="C780" s="42"/>
      <c r="D780" s="42"/>
      <c r="E780" s="42"/>
      <c r="F780" s="42" t="s">
        <v>8384</v>
      </c>
      <c r="G780" s="42" t="s">
        <v>11228</v>
      </c>
      <c r="H780" s="19"/>
      <c r="I780" s="42"/>
      <c r="J780" s="42" t="s">
        <v>8434</v>
      </c>
      <c r="K780" s="21">
        <v>45785</v>
      </c>
      <c r="L780" s="12" t="s">
        <v>8443</v>
      </c>
      <c r="M780" s="44">
        <v>33.799999999999997</v>
      </c>
      <c r="N780" s="19">
        <v>1</v>
      </c>
      <c r="O780" s="44">
        <v>33.799999999999997</v>
      </c>
      <c r="P780" s="44">
        <v>17.170000000000002</v>
      </c>
      <c r="Q780" s="44">
        <v>1.1399999999999999</v>
      </c>
      <c r="R780" s="44">
        <v>10.69</v>
      </c>
      <c r="S780" s="44">
        <v>0</v>
      </c>
      <c r="T780" s="44">
        <v>0</v>
      </c>
      <c r="U780" s="44">
        <v>4.46</v>
      </c>
      <c r="V780" s="23">
        <v>0</v>
      </c>
      <c r="W780" s="42" t="s">
        <v>34</v>
      </c>
      <c r="X780" s="43"/>
      <c r="Y780" s="43"/>
      <c r="Z780" s="43" t="s">
        <v>8442</v>
      </c>
      <c r="AA780" s="43" t="str">
        <f>VLOOKUP(J780, sku!B:C, 2, FALSE)</f>
        <v>Sintra Pro 1,5l</v>
      </c>
      <c r="AB780" s="45" t="str">
        <f>VLOOKUP(J780, sku!B:BM, 64, FALSE)</f>
        <v>Revenda</v>
      </c>
      <c r="AC780" s="45" t="str">
        <f>LEFT(pedidos[[#This Row],[SKU]],3)</f>
        <v>VX2</v>
      </c>
      <c r="AD780" s="36" t="str" cm="1">
        <f t="array" aca="1" ref="AD780" ca="1">IFERROR(
  INDEX(
    montadora[Montadora],
    MATCH(TRUE,LEFT(J1279,NÚCARACT(montadora[SKU Parcial]))=montadora[SKU Parcial],0)
  ),
  ""
)</f>
        <v/>
      </c>
    </row>
    <row r="781" spans="1:30" x14ac:dyDescent="0.25">
      <c r="A781" s="42" t="s">
        <v>9737</v>
      </c>
      <c r="B781" s="42">
        <v>23498158308</v>
      </c>
      <c r="C781" s="42"/>
      <c r="D781" s="42"/>
      <c r="E781" s="42"/>
      <c r="F781" s="42" t="s">
        <v>8384</v>
      </c>
      <c r="G781" s="42" t="s">
        <v>11228</v>
      </c>
      <c r="H781" s="19"/>
      <c r="I781" s="42"/>
      <c r="J781" s="42" t="s">
        <v>8434</v>
      </c>
      <c r="K781" s="21">
        <v>45785</v>
      </c>
      <c r="L781" s="12" t="s">
        <v>8443</v>
      </c>
      <c r="M781" s="44">
        <v>33.799999999999997</v>
      </c>
      <c r="N781" s="19">
        <v>1</v>
      </c>
      <c r="O781" s="44">
        <v>33.799999999999997</v>
      </c>
      <c r="P781" s="44">
        <v>17.170000000000002</v>
      </c>
      <c r="Q781" s="44">
        <v>1.1399999999999999</v>
      </c>
      <c r="R781" s="44">
        <v>10.69</v>
      </c>
      <c r="S781" s="44">
        <v>0</v>
      </c>
      <c r="T781" s="44">
        <v>0</v>
      </c>
      <c r="U781" s="44">
        <v>4.46</v>
      </c>
      <c r="V781" s="23">
        <v>0</v>
      </c>
      <c r="W781" s="42" t="s">
        <v>34</v>
      </c>
      <c r="X781" s="43"/>
      <c r="Y781" s="43"/>
      <c r="Z781" s="43" t="s">
        <v>8442</v>
      </c>
      <c r="AA781" s="43" t="str">
        <f>VLOOKUP(J781, sku!B:C, 2, FALSE)</f>
        <v>Sintra Pro 1,5l</v>
      </c>
      <c r="AB781" s="45" t="str">
        <f>VLOOKUP(J781, sku!B:BM, 64, FALSE)</f>
        <v>Revenda</v>
      </c>
      <c r="AC781" s="45" t="str">
        <f>LEFT(pedidos[[#This Row],[SKU]],3)</f>
        <v>VX2</v>
      </c>
      <c r="AD781" s="36" t="str" cm="1">
        <f t="array" aca="1" ref="AD781" ca="1">IFERROR(
  INDEX(
    montadora[Montadora],
    MATCH(TRUE,LEFT(J1280,NÚCARACT(montadora[SKU Parcial]))=montadora[SKU Parcial],0)
  ),
  ""
)</f>
        <v/>
      </c>
    </row>
    <row r="782" spans="1:30" x14ac:dyDescent="0.25">
      <c r="A782" s="42" t="s">
        <v>9738</v>
      </c>
      <c r="B782" s="42">
        <v>23498158308</v>
      </c>
      <c r="C782" s="42"/>
      <c r="D782" s="42"/>
      <c r="E782" s="42"/>
      <c r="F782" s="42" t="s">
        <v>8384</v>
      </c>
      <c r="G782" s="42" t="s">
        <v>11228</v>
      </c>
      <c r="H782" s="19"/>
      <c r="I782" s="42"/>
      <c r="J782" s="42" t="s">
        <v>8434</v>
      </c>
      <c r="K782" s="21">
        <v>45785</v>
      </c>
      <c r="L782" s="12" t="s">
        <v>8443</v>
      </c>
      <c r="M782" s="44">
        <v>33.799999999999997</v>
      </c>
      <c r="N782" s="19">
        <v>1</v>
      </c>
      <c r="O782" s="44">
        <v>33.799999999999997</v>
      </c>
      <c r="P782" s="44">
        <v>17.170000000000002</v>
      </c>
      <c r="Q782" s="44">
        <v>1.1399999999999999</v>
      </c>
      <c r="R782" s="44">
        <v>10.69</v>
      </c>
      <c r="S782" s="44">
        <v>0</v>
      </c>
      <c r="T782" s="44">
        <v>0</v>
      </c>
      <c r="U782" s="44">
        <v>4.46</v>
      </c>
      <c r="V782" s="23">
        <v>0</v>
      </c>
      <c r="W782" s="42" t="s">
        <v>34</v>
      </c>
      <c r="X782" s="43"/>
      <c r="Y782" s="43"/>
      <c r="Z782" s="43" t="s">
        <v>8442</v>
      </c>
      <c r="AA782" s="43" t="str">
        <f>VLOOKUP(J782, sku!B:C, 2, FALSE)</f>
        <v>Sintra Pro 1,5l</v>
      </c>
      <c r="AB782" s="45" t="str">
        <f>VLOOKUP(J782, sku!B:BM, 64, FALSE)</f>
        <v>Revenda</v>
      </c>
      <c r="AC782" s="45" t="str">
        <f>LEFT(pedidos[[#This Row],[SKU]],3)</f>
        <v>VX2</v>
      </c>
      <c r="AD782" s="36" t="str" cm="1">
        <f t="array" aca="1" ref="AD782" ca="1">IFERROR(
  INDEX(
    montadora[Montadora],
    MATCH(TRUE,LEFT(J1281,NÚCARACT(montadora[SKU Parcial]))=montadora[SKU Parcial],0)
  ),
  ""
)</f>
        <v/>
      </c>
    </row>
    <row r="783" spans="1:30" x14ac:dyDescent="0.25">
      <c r="A783" s="42" t="s">
        <v>9741</v>
      </c>
      <c r="B783" s="42">
        <v>23498158308</v>
      </c>
      <c r="C783" s="42"/>
      <c r="D783" s="42"/>
      <c r="E783" s="42"/>
      <c r="F783" s="42" t="s">
        <v>8384</v>
      </c>
      <c r="G783" s="42" t="s">
        <v>11228</v>
      </c>
      <c r="H783" s="19"/>
      <c r="I783" s="42"/>
      <c r="J783" s="42" t="s">
        <v>8434</v>
      </c>
      <c r="K783" s="21">
        <v>45784</v>
      </c>
      <c r="L783" s="19" t="s">
        <v>8443</v>
      </c>
      <c r="M783" s="44">
        <v>33.799999999999997</v>
      </c>
      <c r="N783" s="19">
        <v>1</v>
      </c>
      <c r="O783" s="44">
        <v>33.799999999999997</v>
      </c>
      <c r="P783" s="44">
        <v>17.170000000000002</v>
      </c>
      <c r="Q783" s="44">
        <v>1.1399999999999999</v>
      </c>
      <c r="R783" s="44">
        <v>11.83</v>
      </c>
      <c r="S783" s="44">
        <v>0</v>
      </c>
      <c r="T783" s="44">
        <v>0</v>
      </c>
      <c r="U783" s="44">
        <v>3.4</v>
      </c>
      <c r="V783" s="23">
        <v>0</v>
      </c>
      <c r="W783" s="42" t="s">
        <v>34</v>
      </c>
      <c r="X783" s="43"/>
      <c r="Y783" s="43"/>
      <c r="Z783" s="43" t="s">
        <v>8442</v>
      </c>
      <c r="AA783" s="43" t="str">
        <f>VLOOKUP(J783, sku!B:C, 2, FALSE)</f>
        <v>Sintra Pro 1,5l</v>
      </c>
      <c r="AB783" s="45" t="str">
        <f>VLOOKUP(J783, sku!B:BM, 64, FALSE)</f>
        <v>Revenda</v>
      </c>
      <c r="AC783" s="45" t="str">
        <f>LEFT(pedidos[[#This Row],[SKU]],3)</f>
        <v>VX2</v>
      </c>
      <c r="AD783" s="36" t="str" cm="1">
        <f t="array" aca="1" ref="AD783" ca="1">IFERROR(
  INDEX(
    montadora[Montadora],
    MATCH(TRUE,LEFT(J1282,NÚCARACT(montadora[SKU Parcial]))=montadora[SKU Parcial],0)
  ),
  ""
)</f>
        <v/>
      </c>
    </row>
    <row r="784" spans="1:30" x14ac:dyDescent="0.25">
      <c r="A784" s="42" t="s">
        <v>9743</v>
      </c>
      <c r="B784" s="42">
        <v>23498158308</v>
      </c>
      <c r="C784" s="42"/>
      <c r="D784" s="42"/>
      <c r="E784" s="42"/>
      <c r="F784" s="42" t="s">
        <v>8384</v>
      </c>
      <c r="G784" s="42" t="s">
        <v>11228</v>
      </c>
      <c r="H784" s="19"/>
      <c r="I784" s="42"/>
      <c r="J784" s="42" t="s">
        <v>8434</v>
      </c>
      <c r="K784" s="21">
        <v>45784</v>
      </c>
      <c r="L784" s="19" t="s">
        <v>8443</v>
      </c>
      <c r="M784" s="44">
        <v>33.799999999999997</v>
      </c>
      <c r="N784" s="19">
        <v>1</v>
      </c>
      <c r="O784" s="44">
        <v>33.799999999999997</v>
      </c>
      <c r="P784" s="44">
        <v>17.170000000000002</v>
      </c>
      <c r="Q784" s="44">
        <v>1.1399999999999999</v>
      </c>
      <c r="R784" s="44">
        <v>10.69</v>
      </c>
      <c r="S784" s="44">
        <v>0</v>
      </c>
      <c r="T784" s="44">
        <v>0</v>
      </c>
      <c r="U784" s="44">
        <v>4.46</v>
      </c>
      <c r="V784" s="23">
        <v>0</v>
      </c>
      <c r="W784" s="42" t="s">
        <v>34</v>
      </c>
      <c r="X784" s="43"/>
      <c r="Y784" s="43"/>
      <c r="Z784" s="43" t="s">
        <v>8442</v>
      </c>
      <c r="AA784" s="43" t="str">
        <f>VLOOKUP(J784, sku!B:C, 2, FALSE)</f>
        <v>Sintra Pro 1,5l</v>
      </c>
      <c r="AB784" s="45" t="str">
        <f>VLOOKUP(J784, sku!B:BM, 64, FALSE)</f>
        <v>Revenda</v>
      </c>
      <c r="AC784" s="45" t="str">
        <f>LEFT(pedidos[[#This Row],[SKU]],3)</f>
        <v>VX2</v>
      </c>
      <c r="AD784" s="36" t="str" cm="1">
        <f t="array" aca="1" ref="AD784" ca="1">IFERROR(
  INDEX(
    montadora[Montadora],
    MATCH(TRUE,LEFT(J1283,NÚCARACT(montadora[SKU Parcial]))=montadora[SKU Parcial],0)
  ),
  ""
)</f>
        <v/>
      </c>
    </row>
    <row r="785" spans="1:30" x14ac:dyDescent="0.25">
      <c r="A785" s="42" t="s">
        <v>9744</v>
      </c>
      <c r="B785" s="42">
        <v>23498158308</v>
      </c>
      <c r="C785" s="42"/>
      <c r="D785" s="42"/>
      <c r="E785" s="42"/>
      <c r="F785" s="42" t="s">
        <v>8384</v>
      </c>
      <c r="G785" s="42" t="s">
        <v>11228</v>
      </c>
      <c r="H785" s="19"/>
      <c r="I785" s="42"/>
      <c r="J785" s="42" t="s">
        <v>8434</v>
      </c>
      <c r="K785" s="21">
        <v>45784</v>
      </c>
      <c r="L785" s="19" t="s">
        <v>8443</v>
      </c>
      <c r="M785" s="44">
        <v>33.799999999999997</v>
      </c>
      <c r="N785" s="19">
        <v>1</v>
      </c>
      <c r="O785" s="44">
        <v>33.799999999999997</v>
      </c>
      <c r="P785" s="44">
        <v>17.170000000000002</v>
      </c>
      <c r="Q785" s="44">
        <v>1.1399999999999999</v>
      </c>
      <c r="R785" s="44">
        <v>10.69</v>
      </c>
      <c r="S785" s="44">
        <v>0</v>
      </c>
      <c r="T785" s="44">
        <v>0</v>
      </c>
      <c r="U785" s="44">
        <v>4.46</v>
      </c>
      <c r="V785" s="23">
        <v>0</v>
      </c>
      <c r="W785" s="42" t="s">
        <v>34</v>
      </c>
      <c r="X785" s="43"/>
      <c r="Y785" s="43"/>
      <c r="Z785" s="43" t="s">
        <v>8442</v>
      </c>
      <c r="AA785" s="43" t="str">
        <f>VLOOKUP(J785, sku!B:C, 2, FALSE)</f>
        <v>Sintra Pro 1,5l</v>
      </c>
      <c r="AB785" s="45" t="str">
        <f>VLOOKUP(J785, sku!B:BM, 64, FALSE)</f>
        <v>Revenda</v>
      </c>
      <c r="AC785" s="45" t="str">
        <f>LEFT(pedidos[[#This Row],[SKU]],3)</f>
        <v>VX2</v>
      </c>
      <c r="AD785" s="36" t="str" cm="1">
        <f t="array" aca="1" ref="AD785" ca="1">IFERROR(
  INDEX(
    montadora[Montadora],
    MATCH(TRUE,LEFT(J1284,NÚCARACT(montadora[SKU Parcial]))=montadora[SKU Parcial],0)
  ),
  ""
)</f>
        <v/>
      </c>
    </row>
    <row r="786" spans="1:30" x14ac:dyDescent="0.25">
      <c r="A786" s="42" t="s">
        <v>9745</v>
      </c>
      <c r="B786" s="42">
        <v>23498158308</v>
      </c>
      <c r="C786" s="42"/>
      <c r="D786" s="42"/>
      <c r="E786" s="42"/>
      <c r="F786" s="42" t="s">
        <v>8384</v>
      </c>
      <c r="G786" s="42" t="s">
        <v>11228</v>
      </c>
      <c r="H786" s="19"/>
      <c r="I786" s="42"/>
      <c r="J786" s="42" t="s">
        <v>8434</v>
      </c>
      <c r="K786" s="21">
        <v>45784</v>
      </c>
      <c r="L786" s="19" t="s">
        <v>8443</v>
      </c>
      <c r="M786" s="44">
        <v>33.799999999999997</v>
      </c>
      <c r="N786" s="19">
        <v>1</v>
      </c>
      <c r="O786" s="44">
        <v>33.799999999999997</v>
      </c>
      <c r="P786" s="44">
        <v>17.170000000000002</v>
      </c>
      <c r="Q786" s="44">
        <v>1.1399999999999999</v>
      </c>
      <c r="R786" s="44">
        <v>10.69</v>
      </c>
      <c r="S786" s="44">
        <v>0</v>
      </c>
      <c r="T786" s="44">
        <v>0</v>
      </c>
      <c r="U786" s="44">
        <v>4.46</v>
      </c>
      <c r="V786" s="23">
        <v>0</v>
      </c>
      <c r="W786" s="42" t="s">
        <v>34</v>
      </c>
      <c r="X786" s="43"/>
      <c r="Y786" s="43"/>
      <c r="Z786" s="43" t="s">
        <v>8442</v>
      </c>
      <c r="AA786" s="43" t="str">
        <f>VLOOKUP(J786, sku!B:C, 2, FALSE)</f>
        <v>Sintra Pro 1,5l</v>
      </c>
      <c r="AB786" s="45" t="str">
        <f>VLOOKUP(J786, sku!B:BM, 64, FALSE)</f>
        <v>Revenda</v>
      </c>
      <c r="AC786" s="45" t="str">
        <f>LEFT(pedidos[[#This Row],[SKU]],3)</f>
        <v>VX2</v>
      </c>
      <c r="AD786" s="36" t="str" cm="1">
        <f t="array" aca="1" ref="AD786" ca="1">IFERROR(
  INDEX(
    montadora[Montadora],
    MATCH(TRUE,LEFT(#REF!,NÚCARACT(montadora[SKU Parcial]))=montadora[SKU Parcial],0)
  ),
  ""
)</f>
        <v/>
      </c>
    </row>
    <row r="787" spans="1:30" x14ac:dyDescent="0.25">
      <c r="A787" s="42" t="s">
        <v>9746</v>
      </c>
      <c r="B787" s="42">
        <v>23498158308</v>
      </c>
      <c r="C787" s="42"/>
      <c r="D787" s="42"/>
      <c r="E787" s="42"/>
      <c r="F787" s="42" t="s">
        <v>8384</v>
      </c>
      <c r="G787" s="42" t="s">
        <v>11228</v>
      </c>
      <c r="H787" s="19"/>
      <c r="I787" s="42"/>
      <c r="J787" s="42" t="s">
        <v>8434</v>
      </c>
      <c r="K787" s="21">
        <v>45784</v>
      </c>
      <c r="L787" s="19" t="s">
        <v>8443</v>
      </c>
      <c r="M787" s="44">
        <v>33.799999999999997</v>
      </c>
      <c r="N787" s="19">
        <v>1</v>
      </c>
      <c r="O787" s="44">
        <v>47.05</v>
      </c>
      <c r="P787" s="44">
        <v>17.170000000000002</v>
      </c>
      <c r="Q787" s="44">
        <v>1.1399999999999999</v>
      </c>
      <c r="R787" s="44">
        <v>10.69</v>
      </c>
      <c r="S787" s="44">
        <v>13.25</v>
      </c>
      <c r="T787" s="44">
        <v>0</v>
      </c>
      <c r="U787" s="44">
        <v>4.46</v>
      </c>
      <c r="V787" s="23">
        <v>0</v>
      </c>
      <c r="W787" s="42" t="s">
        <v>34</v>
      </c>
      <c r="X787" s="43"/>
      <c r="Y787" s="43"/>
      <c r="Z787" s="43" t="s">
        <v>8442</v>
      </c>
      <c r="AA787" s="43" t="str">
        <f>VLOOKUP(J787, sku!B:C, 2, FALSE)</f>
        <v>Sintra Pro 1,5l</v>
      </c>
      <c r="AB787" s="45" t="str">
        <f>VLOOKUP(J787, sku!B:BM, 64, FALSE)</f>
        <v>Revenda</v>
      </c>
      <c r="AC787" s="45" t="str">
        <f>LEFT(pedidos[[#This Row],[SKU]],3)</f>
        <v>VX2</v>
      </c>
      <c r="AD787" s="36" t="str" cm="1">
        <f t="array" aca="1" ref="AD787" ca="1">IFERROR(
  INDEX(
    montadora[Montadora],
    MATCH(TRUE,LEFT(#REF!,NÚCARACT(montadora[SKU Parcial]))=montadora[SKU Parcial],0)
  ),
  ""
)</f>
        <v/>
      </c>
    </row>
    <row r="788" spans="1:30" x14ac:dyDescent="0.25">
      <c r="A788" s="42" t="s">
        <v>9747</v>
      </c>
      <c r="B788" s="42">
        <v>23498158308</v>
      </c>
      <c r="C788" s="42"/>
      <c r="D788" s="42"/>
      <c r="E788" s="42"/>
      <c r="F788" s="42" t="s">
        <v>8384</v>
      </c>
      <c r="G788" s="42" t="s">
        <v>11228</v>
      </c>
      <c r="H788" s="19"/>
      <c r="I788" s="42"/>
      <c r="J788" s="42" t="s">
        <v>8434</v>
      </c>
      <c r="K788" s="21">
        <v>45784</v>
      </c>
      <c r="L788" s="19" t="s">
        <v>8443</v>
      </c>
      <c r="M788" s="44">
        <v>33.799999999999997</v>
      </c>
      <c r="N788" s="19">
        <v>1</v>
      </c>
      <c r="O788" s="44">
        <v>33.799999999999997</v>
      </c>
      <c r="P788" s="44">
        <v>17.170000000000002</v>
      </c>
      <c r="Q788" s="44">
        <v>1.1399999999999999</v>
      </c>
      <c r="R788" s="44">
        <v>10.69</v>
      </c>
      <c r="S788" s="44">
        <v>0</v>
      </c>
      <c r="T788" s="44">
        <v>0</v>
      </c>
      <c r="U788" s="44">
        <v>4.46</v>
      </c>
      <c r="V788" s="23">
        <v>0</v>
      </c>
      <c r="W788" s="42" t="s">
        <v>34</v>
      </c>
      <c r="X788" s="43"/>
      <c r="Y788" s="43"/>
      <c r="Z788" s="43" t="s">
        <v>8442</v>
      </c>
      <c r="AA788" s="43" t="str">
        <f>VLOOKUP(J788, sku!B:C, 2, FALSE)</f>
        <v>Sintra Pro 1,5l</v>
      </c>
      <c r="AB788" s="45" t="str">
        <f>VLOOKUP(J788, sku!B:BM, 64, FALSE)</f>
        <v>Revenda</v>
      </c>
      <c r="AC788" s="45" t="str">
        <f>LEFT(pedidos[[#This Row],[SKU]],3)</f>
        <v>VX2</v>
      </c>
      <c r="AD788" s="36" t="str" cm="1">
        <f t="array" aca="1" ref="AD788" ca="1">IFERROR(
  INDEX(
    montadora[Montadora],
    MATCH(TRUE,LEFT(#REF!,NÚCARACT(montadora[SKU Parcial]))=montadora[SKU Parcial],0)
  ),
  ""
)</f>
        <v/>
      </c>
    </row>
    <row r="789" spans="1:30" x14ac:dyDescent="0.25">
      <c r="A789" s="42" t="s">
        <v>9749</v>
      </c>
      <c r="B789" s="42">
        <v>23498158308</v>
      </c>
      <c r="C789" s="42"/>
      <c r="D789" s="42"/>
      <c r="E789" s="42"/>
      <c r="F789" s="42" t="s">
        <v>8384</v>
      </c>
      <c r="G789" s="42" t="s">
        <v>11228</v>
      </c>
      <c r="H789" s="19"/>
      <c r="I789" s="42"/>
      <c r="J789" s="42" t="s">
        <v>8434</v>
      </c>
      <c r="K789" s="21">
        <v>45784</v>
      </c>
      <c r="L789" s="19" t="s">
        <v>8443</v>
      </c>
      <c r="M789" s="44">
        <v>33.799999999999997</v>
      </c>
      <c r="N789" s="19">
        <v>1</v>
      </c>
      <c r="O789" s="44">
        <v>33.799999999999997</v>
      </c>
      <c r="P789" s="44">
        <v>17.170000000000002</v>
      </c>
      <c r="Q789" s="44">
        <v>1.1399999999999999</v>
      </c>
      <c r="R789" s="44">
        <v>10.69</v>
      </c>
      <c r="S789" s="44">
        <v>0</v>
      </c>
      <c r="T789" s="44">
        <v>0</v>
      </c>
      <c r="U789" s="44">
        <v>4.46</v>
      </c>
      <c r="V789" s="23">
        <v>0</v>
      </c>
      <c r="W789" s="42" t="s">
        <v>34</v>
      </c>
      <c r="X789" s="43"/>
      <c r="Y789" s="43"/>
      <c r="Z789" s="43" t="s">
        <v>8442</v>
      </c>
      <c r="AA789" s="43" t="str">
        <f>VLOOKUP(J789, sku!B:C, 2, FALSE)</f>
        <v>Sintra Pro 1,5l</v>
      </c>
      <c r="AB789" s="45" t="str">
        <f>VLOOKUP(J789, sku!B:BM, 64, FALSE)</f>
        <v>Revenda</v>
      </c>
      <c r="AC789" s="45" t="str">
        <f>LEFT(pedidos[[#This Row],[SKU]],3)</f>
        <v>VX2</v>
      </c>
      <c r="AD789" s="36" t="str" cm="1">
        <f t="array" aca="1" ref="AD789" ca="1">IFERROR(
  INDEX(
    montadora[Montadora],
    MATCH(TRUE,LEFT(#REF!,NÚCARACT(montadora[SKU Parcial]))=montadora[SKU Parcial],0)
  ),
  ""
)</f>
        <v/>
      </c>
    </row>
    <row r="790" spans="1:30" x14ac:dyDescent="0.25">
      <c r="A790" s="42" t="s">
        <v>9753</v>
      </c>
      <c r="B790" s="42">
        <v>23498158308</v>
      </c>
      <c r="C790" s="42"/>
      <c r="D790" s="42"/>
      <c r="E790" s="42"/>
      <c r="F790" s="42" t="s">
        <v>8384</v>
      </c>
      <c r="G790" s="42" t="s">
        <v>11228</v>
      </c>
      <c r="H790" s="19"/>
      <c r="I790" s="42"/>
      <c r="J790" s="42" t="s">
        <v>8434</v>
      </c>
      <c r="K790" s="21">
        <v>45784</v>
      </c>
      <c r="L790" s="19" t="s">
        <v>8443</v>
      </c>
      <c r="M790" s="44">
        <v>33.799999999999997</v>
      </c>
      <c r="N790" s="19">
        <v>1</v>
      </c>
      <c r="O790" s="44">
        <v>36.450000000000003</v>
      </c>
      <c r="P790" s="44">
        <v>17.170000000000002</v>
      </c>
      <c r="Q790" s="44">
        <v>1.1399999999999999</v>
      </c>
      <c r="R790" s="44">
        <v>10.69</v>
      </c>
      <c r="S790" s="44">
        <v>2.65</v>
      </c>
      <c r="T790" s="44">
        <v>0</v>
      </c>
      <c r="U790" s="44">
        <v>4.46</v>
      </c>
      <c r="V790" s="23">
        <v>0</v>
      </c>
      <c r="W790" s="42" t="s">
        <v>34</v>
      </c>
      <c r="X790" s="43"/>
      <c r="Y790" s="43"/>
      <c r="Z790" s="43" t="s">
        <v>8442</v>
      </c>
      <c r="AA790" s="43" t="str">
        <f>VLOOKUP(J790, sku!B:C, 2, FALSE)</f>
        <v>Sintra Pro 1,5l</v>
      </c>
      <c r="AB790" s="45" t="str">
        <f>VLOOKUP(J790, sku!B:BM, 64, FALSE)</f>
        <v>Revenda</v>
      </c>
      <c r="AC790" s="45" t="str">
        <f>LEFT(pedidos[[#This Row],[SKU]],3)</f>
        <v>VX2</v>
      </c>
      <c r="AD790" s="36" t="str" cm="1">
        <f t="array" aca="1" ref="AD790" ca="1">IFERROR(
  INDEX(
    montadora[Montadora],
    MATCH(TRUE,LEFT(#REF!,NÚCARACT(montadora[SKU Parcial]))=montadora[SKU Parcial],0)
  ),
  ""
)</f>
        <v/>
      </c>
    </row>
    <row r="791" spans="1:30" x14ac:dyDescent="0.25">
      <c r="A791" s="42" t="s">
        <v>9758</v>
      </c>
      <c r="B791" s="42">
        <v>23498158308</v>
      </c>
      <c r="C791" s="42"/>
      <c r="D791" s="42"/>
      <c r="E791" s="42"/>
      <c r="F791" s="42" t="s">
        <v>8384</v>
      </c>
      <c r="G791" s="42" t="s">
        <v>11228</v>
      </c>
      <c r="H791" s="19"/>
      <c r="I791" s="42"/>
      <c r="J791" s="42" t="s">
        <v>8434</v>
      </c>
      <c r="K791" s="21">
        <v>45784</v>
      </c>
      <c r="L791" s="19" t="s">
        <v>8443</v>
      </c>
      <c r="M791" s="44">
        <v>33.799999999999997</v>
      </c>
      <c r="N791" s="19">
        <v>1</v>
      </c>
      <c r="O791" s="44">
        <v>33.799999999999997</v>
      </c>
      <c r="P791" s="44">
        <v>17.170000000000002</v>
      </c>
      <c r="Q791" s="44">
        <v>1.1399999999999999</v>
      </c>
      <c r="R791" s="44">
        <v>10.69</v>
      </c>
      <c r="S791" s="44">
        <v>0</v>
      </c>
      <c r="T791" s="44">
        <v>0</v>
      </c>
      <c r="U791" s="44">
        <v>4.46</v>
      </c>
      <c r="V791" s="23">
        <v>0</v>
      </c>
      <c r="W791" s="42" t="s">
        <v>34</v>
      </c>
      <c r="X791" s="43"/>
      <c r="Y791" s="43"/>
      <c r="Z791" s="43" t="s">
        <v>8442</v>
      </c>
      <c r="AA791" s="43" t="str">
        <f>VLOOKUP(J791, sku!B:C, 2, FALSE)</f>
        <v>Sintra Pro 1,5l</v>
      </c>
      <c r="AB791" s="45" t="str">
        <f>VLOOKUP(J791, sku!B:BM, 64, FALSE)</f>
        <v>Revenda</v>
      </c>
      <c r="AC791" s="45" t="str">
        <f>LEFT(pedidos[[#This Row],[SKU]],3)</f>
        <v>VX2</v>
      </c>
      <c r="AD791" s="36" t="str" cm="1">
        <f t="array" aca="1" ref="AD791" ca="1">IFERROR(
  INDEX(
    montadora[Montadora],
    MATCH(TRUE,LEFT(#REF!,NÚCARACT(montadora[SKU Parcial]))=montadora[SKU Parcial],0)
  ),
  ""
)</f>
        <v/>
      </c>
    </row>
    <row r="792" spans="1:30" x14ac:dyDescent="0.25">
      <c r="A792" s="42" t="s">
        <v>9765</v>
      </c>
      <c r="B792" s="42">
        <v>23498158308</v>
      </c>
      <c r="C792" s="42"/>
      <c r="D792" s="42"/>
      <c r="E792" s="42"/>
      <c r="F792" s="42" t="s">
        <v>8384</v>
      </c>
      <c r="G792" s="42" t="s">
        <v>11228</v>
      </c>
      <c r="H792" s="19"/>
      <c r="I792" s="42"/>
      <c r="J792" s="42" t="s">
        <v>8434</v>
      </c>
      <c r="K792" s="21">
        <v>45784</v>
      </c>
      <c r="L792" s="19" t="s">
        <v>8443</v>
      </c>
      <c r="M792" s="44">
        <v>33.799999999999997</v>
      </c>
      <c r="N792" s="19">
        <v>1</v>
      </c>
      <c r="O792" s="44">
        <v>23.04</v>
      </c>
      <c r="P792" s="44">
        <v>17.170000000000002</v>
      </c>
      <c r="Q792" s="44">
        <v>1.1399999999999999</v>
      </c>
      <c r="R792" s="44">
        <v>0</v>
      </c>
      <c r="S792" s="44">
        <v>0</v>
      </c>
      <c r="T792" s="44">
        <v>0</v>
      </c>
      <c r="U792" s="44">
        <v>4.7300000000000004</v>
      </c>
      <c r="V792" s="23">
        <v>0</v>
      </c>
      <c r="W792" s="42" t="s">
        <v>34</v>
      </c>
      <c r="X792" s="43"/>
      <c r="Y792" s="43"/>
      <c r="Z792" s="43" t="s">
        <v>8442</v>
      </c>
      <c r="AA792" s="43" t="str">
        <f>VLOOKUP(J792, sku!B:C, 2, FALSE)</f>
        <v>Sintra Pro 1,5l</v>
      </c>
      <c r="AB792" s="45" t="str">
        <f>VLOOKUP(J792, sku!B:BM, 64, FALSE)</f>
        <v>Revenda</v>
      </c>
      <c r="AC792" s="45" t="str">
        <f>LEFT(pedidos[[#This Row],[SKU]],3)</f>
        <v>VX2</v>
      </c>
      <c r="AD792" s="36" t="str" cm="1">
        <f t="array" aca="1" ref="AD792" ca="1">IFERROR(
  INDEX(
    montadora[Montadora],
    MATCH(TRUE,LEFT(#REF!,NÚCARACT(montadora[SKU Parcial]))=montadora[SKU Parcial],0)
  ),
  ""
)</f>
        <v/>
      </c>
    </row>
    <row r="793" spans="1:30" x14ac:dyDescent="0.25">
      <c r="A793" s="42" t="s">
        <v>9776</v>
      </c>
      <c r="B793" s="42">
        <v>23498158308</v>
      </c>
      <c r="C793" s="42"/>
      <c r="D793" s="42"/>
      <c r="E793" s="42"/>
      <c r="F793" s="42" t="s">
        <v>8384</v>
      </c>
      <c r="G793" s="42" t="s">
        <v>11228</v>
      </c>
      <c r="H793" s="19"/>
      <c r="I793" s="42"/>
      <c r="J793" s="42" t="s">
        <v>8434</v>
      </c>
      <c r="K793" s="21">
        <v>45784</v>
      </c>
      <c r="L793" s="19" t="s">
        <v>8443</v>
      </c>
      <c r="M793" s="44">
        <v>33.799999999999997</v>
      </c>
      <c r="N793" s="19">
        <v>1</v>
      </c>
      <c r="O793" s="44">
        <v>33.799999999999997</v>
      </c>
      <c r="P793" s="44">
        <v>17.170000000000002</v>
      </c>
      <c r="Q793" s="44">
        <v>1.1399999999999999</v>
      </c>
      <c r="R793" s="44">
        <v>10.69</v>
      </c>
      <c r="S793" s="44">
        <v>0</v>
      </c>
      <c r="T793" s="44">
        <v>0</v>
      </c>
      <c r="U793" s="44">
        <v>4.46</v>
      </c>
      <c r="V793" s="23">
        <v>0</v>
      </c>
      <c r="W793" s="42" t="s">
        <v>34</v>
      </c>
      <c r="X793" s="43"/>
      <c r="Y793" s="43"/>
      <c r="Z793" s="43" t="s">
        <v>8442</v>
      </c>
      <c r="AA793" s="43" t="str">
        <f>VLOOKUP(J793, sku!B:C, 2, FALSE)</f>
        <v>Sintra Pro 1,5l</v>
      </c>
      <c r="AB793" s="45" t="str">
        <f>VLOOKUP(J793, sku!B:BM, 64, FALSE)</f>
        <v>Revenda</v>
      </c>
      <c r="AC793" s="45" t="str">
        <f>LEFT(pedidos[[#This Row],[SKU]],3)</f>
        <v>VX2</v>
      </c>
      <c r="AD793" s="36" t="str" cm="1">
        <f t="array" aca="1" ref="AD793" ca="1">IFERROR(
  INDEX(
    montadora[Montadora],
    MATCH(TRUE,LEFT(J1285,NÚCARACT(montadora[SKU Parcial]))=montadora[SKU Parcial],0)
  ),
  ""
)</f>
        <v/>
      </c>
    </row>
    <row r="794" spans="1:30" x14ac:dyDescent="0.25">
      <c r="A794" s="42" t="s">
        <v>9778</v>
      </c>
      <c r="B794" s="42">
        <v>23498158308</v>
      </c>
      <c r="C794" s="42"/>
      <c r="D794" s="42"/>
      <c r="E794" s="42"/>
      <c r="F794" s="42" t="s">
        <v>8384</v>
      </c>
      <c r="G794" s="42" t="s">
        <v>11228</v>
      </c>
      <c r="H794" s="19"/>
      <c r="I794" s="42"/>
      <c r="J794" s="42" t="s">
        <v>8434</v>
      </c>
      <c r="K794" s="21">
        <v>45784</v>
      </c>
      <c r="L794" s="19" t="s">
        <v>8443</v>
      </c>
      <c r="M794" s="44">
        <v>33.799999999999997</v>
      </c>
      <c r="N794" s="19">
        <v>1</v>
      </c>
      <c r="O794" s="44">
        <v>33.799999999999997</v>
      </c>
      <c r="P794" s="44">
        <v>17.170000000000002</v>
      </c>
      <c r="Q794" s="44">
        <v>1.1399999999999999</v>
      </c>
      <c r="R794" s="44">
        <v>10.69</v>
      </c>
      <c r="S794" s="44">
        <v>0</v>
      </c>
      <c r="T794" s="44">
        <v>-1.21</v>
      </c>
      <c r="U794" s="44">
        <v>5.67</v>
      </c>
      <c r="V794" s="23">
        <v>0</v>
      </c>
      <c r="W794" s="42" t="s">
        <v>34</v>
      </c>
      <c r="X794" s="43"/>
      <c r="Y794" s="43"/>
      <c r="Z794" s="43" t="s">
        <v>8442</v>
      </c>
      <c r="AA794" s="43" t="str">
        <f>VLOOKUP(J794, sku!B:C, 2, FALSE)</f>
        <v>Sintra Pro 1,5l</v>
      </c>
      <c r="AB794" s="45" t="str">
        <f>VLOOKUP(J794, sku!B:BM, 64, FALSE)</f>
        <v>Revenda</v>
      </c>
      <c r="AC794" s="45" t="str">
        <f>LEFT(pedidos[[#This Row],[SKU]],3)</f>
        <v>VX2</v>
      </c>
      <c r="AD794" s="36" t="str" cm="1">
        <f t="array" aca="1" ref="AD794" ca="1">IFERROR(
  INDEX(
    montadora[Montadora],
    MATCH(TRUE,LEFT(J1286,NÚCARACT(montadora[SKU Parcial]))=montadora[SKU Parcial],0)
  ),
  ""
)</f>
        <v/>
      </c>
    </row>
    <row r="795" spans="1:30" x14ac:dyDescent="0.25">
      <c r="A795" s="42" t="s">
        <v>9787</v>
      </c>
      <c r="B795" s="42">
        <v>23498158308</v>
      </c>
      <c r="C795" s="42"/>
      <c r="D795" s="42"/>
      <c r="E795" s="42"/>
      <c r="F795" s="42" t="s">
        <v>8384</v>
      </c>
      <c r="G795" s="42" t="s">
        <v>11228</v>
      </c>
      <c r="H795" s="19"/>
      <c r="I795" s="42"/>
      <c r="J795" s="42" t="s">
        <v>8434</v>
      </c>
      <c r="K795" s="21">
        <v>45784</v>
      </c>
      <c r="L795" s="19" t="s">
        <v>8443</v>
      </c>
      <c r="M795" s="44">
        <v>33.799999999999997</v>
      </c>
      <c r="N795" s="19">
        <v>1</v>
      </c>
      <c r="O795" s="44">
        <v>33.799999999999997</v>
      </c>
      <c r="P795" s="44">
        <v>17.170000000000002</v>
      </c>
      <c r="Q795" s="44">
        <v>1.1399999999999999</v>
      </c>
      <c r="R795" s="44">
        <v>10.69</v>
      </c>
      <c r="S795" s="44">
        <v>0</v>
      </c>
      <c r="T795" s="44">
        <v>0</v>
      </c>
      <c r="U795" s="44">
        <v>4.46</v>
      </c>
      <c r="V795" s="23">
        <v>0</v>
      </c>
      <c r="W795" s="42" t="s">
        <v>34</v>
      </c>
      <c r="X795" s="43"/>
      <c r="Y795" s="43"/>
      <c r="Z795" s="43" t="s">
        <v>8442</v>
      </c>
      <c r="AA795" s="43" t="str">
        <f>VLOOKUP(J795, sku!B:C, 2, FALSE)</f>
        <v>Sintra Pro 1,5l</v>
      </c>
      <c r="AB795" s="45" t="str">
        <f>VLOOKUP(J795, sku!B:BM, 64, FALSE)</f>
        <v>Revenda</v>
      </c>
      <c r="AC795" s="45" t="str">
        <f>LEFT(pedidos[[#This Row],[SKU]],3)</f>
        <v>VX2</v>
      </c>
      <c r="AD795" s="36" t="str" cm="1">
        <f t="array" aca="1" ref="AD795" ca="1">IFERROR(
  INDEX(
    montadora[Montadora],
    MATCH(TRUE,LEFT(#REF!,NÚCARACT(montadora[SKU Parcial]))=montadora[SKU Parcial],0)
  ),
  ""
)</f>
        <v/>
      </c>
    </row>
    <row r="796" spans="1:30" x14ac:dyDescent="0.25">
      <c r="A796" s="42" t="s">
        <v>9788</v>
      </c>
      <c r="B796" s="42">
        <v>23498158308</v>
      </c>
      <c r="C796" s="42"/>
      <c r="D796" s="42"/>
      <c r="E796" s="42"/>
      <c r="F796" s="42" t="s">
        <v>8384</v>
      </c>
      <c r="G796" s="42" t="s">
        <v>11228</v>
      </c>
      <c r="H796" s="19"/>
      <c r="I796" s="42"/>
      <c r="J796" s="42" t="s">
        <v>8434</v>
      </c>
      <c r="K796" s="21">
        <v>45784</v>
      </c>
      <c r="L796" s="12" t="s">
        <v>8443</v>
      </c>
      <c r="M796" s="44">
        <v>33.799999999999997</v>
      </c>
      <c r="N796" s="19">
        <v>1</v>
      </c>
      <c r="O796" s="44">
        <v>33.799999999999997</v>
      </c>
      <c r="P796" s="44">
        <v>17.170000000000002</v>
      </c>
      <c r="Q796" s="44">
        <v>1.1399999999999999</v>
      </c>
      <c r="R796" s="44">
        <v>10.69</v>
      </c>
      <c r="S796" s="44">
        <v>0</v>
      </c>
      <c r="T796" s="44">
        <v>0</v>
      </c>
      <c r="U796" s="44">
        <v>4.46</v>
      </c>
      <c r="V796" s="23">
        <v>0</v>
      </c>
      <c r="W796" s="42" t="s">
        <v>34</v>
      </c>
      <c r="X796" s="43"/>
      <c r="Y796" s="43"/>
      <c r="Z796" s="43" t="s">
        <v>8442</v>
      </c>
      <c r="AA796" s="43" t="str">
        <f>VLOOKUP(J796, sku!B:C, 2, FALSE)</f>
        <v>Sintra Pro 1,5l</v>
      </c>
      <c r="AB796" s="45" t="str">
        <f>VLOOKUP(J796, sku!B:BM, 64, FALSE)</f>
        <v>Revenda</v>
      </c>
      <c r="AC796" s="45" t="str">
        <f>LEFT(pedidos[[#This Row],[SKU]],3)</f>
        <v>VX2</v>
      </c>
      <c r="AD796" s="36" t="str" cm="1">
        <f t="array" aca="1" ref="AD796" ca="1">IFERROR(
  INDEX(
    montadora[Montadora],
    MATCH(TRUE,LEFT(#REF!,NÚCARACT(montadora[SKU Parcial]))=montadora[SKU Parcial],0)
  ),
  ""
)</f>
        <v/>
      </c>
    </row>
    <row r="797" spans="1:30" x14ac:dyDescent="0.25">
      <c r="A797" s="42" t="s">
        <v>8910</v>
      </c>
      <c r="B797" s="42"/>
      <c r="C797" s="42"/>
      <c r="D797" s="42"/>
      <c r="E797" s="42">
        <v>19397989303</v>
      </c>
      <c r="F797" s="42" t="s">
        <v>8384</v>
      </c>
      <c r="G797" s="42" t="s">
        <v>11227</v>
      </c>
      <c r="H797" s="19"/>
      <c r="I797" s="42"/>
      <c r="J797" s="42" t="s">
        <v>8434</v>
      </c>
      <c r="K797" s="21">
        <v>45782</v>
      </c>
      <c r="L797" s="12" t="s">
        <v>8443</v>
      </c>
      <c r="M797" s="44">
        <v>35.799999999999997</v>
      </c>
      <c r="N797" s="19">
        <v>1</v>
      </c>
      <c r="O797" s="44">
        <v>-12.04</v>
      </c>
      <c r="P797" s="44">
        <v>17.170000000000002</v>
      </c>
      <c r="Q797" s="44">
        <v>2.72</v>
      </c>
      <c r="R797" s="44">
        <v>0</v>
      </c>
      <c r="S797" s="44">
        <v>0</v>
      </c>
      <c r="T797" s="44">
        <v>-12.04</v>
      </c>
      <c r="U797" s="44">
        <v>-31.93</v>
      </c>
      <c r="V797" s="23">
        <v>-0.89200000000000002</v>
      </c>
      <c r="W797" s="42" t="s">
        <v>34</v>
      </c>
      <c r="X797" s="43"/>
      <c r="Y797" s="43"/>
      <c r="Z797" s="43" t="s">
        <v>8442</v>
      </c>
      <c r="AA797" s="43" t="str">
        <f>VLOOKUP(J797, sku!B:C, 2, FALSE)</f>
        <v>Sintra Pro 1,5l</v>
      </c>
      <c r="AB797" s="45" t="str">
        <f>VLOOKUP(J797, sku!B:BM, 64, FALSE)</f>
        <v>Revenda</v>
      </c>
      <c r="AC797" s="45" t="str">
        <f>LEFT(pedidos[[#This Row],[SKU]],3)</f>
        <v>VX2</v>
      </c>
      <c r="AD797" s="36" t="str" cm="1">
        <f t="array" aca="1" ref="AD797" ca="1">IFERROR(
  INDEX(
    montadora[Montadora],
    MATCH(TRUE,LEFT(J1287,NÚCARACT(montadora[SKU Parcial]))=montadora[SKU Parcial],0)
  ),
  ""
)</f>
        <v/>
      </c>
    </row>
    <row r="798" spans="1:30" x14ac:dyDescent="0.25">
      <c r="A798" s="42" t="s">
        <v>10597</v>
      </c>
      <c r="B798" s="42"/>
      <c r="C798" s="42"/>
      <c r="D798" s="42"/>
      <c r="E798" s="42">
        <v>22998159315</v>
      </c>
      <c r="F798" s="42" t="s">
        <v>8353</v>
      </c>
      <c r="G798" s="42" t="s">
        <v>11228</v>
      </c>
      <c r="H798" s="19"/>
      <c r="I798" s="42"/>
      <c r="J798" s="42" t="s">
        <v>100</v>
      </c>
      <c r="K798" s="21">
        <v>45816</v>
      </c>
      <c r="L798" s="12" t="s">
        <v>8443</v>
      </c>
      <c r="M798" s="44">
        <v>49.8</v>
      </c>
      <c r="N798" s="19">
        <v>2</v>
      </c>
      <c r="O798" s="44">
        <v>121.04</v>
      </c>
      <c r="P798" s="44">
        <v>17.68</v>
      </c>
      <c r="Q798" s="44">
        <v>3.71</v>
      </c>
      <c r="R798" s="44">
        <v>27.92</v>
      </c>
      <c r="S798" s="44">
        <v>21.44</v>
      </c>
      <c r="T798" s="44">
        <v>0</v>
      </c>
      <c r="U798" s="44">
        <v>50.29</v>
      </c>
      <c r="V798" s="23">
        <v>0.505</v>
      </c>
      <c r="W798" s="42" t="s">
        <v>34</v>
      </c>
      <c r="X798" s="43"/>
      <c r="Y798" s="43"/>
      <c r="Z798" s="43" t="s">
        <v>8442</v>
      </c>
      <c r="AA798" s="43" t="str">
        <f>VLOOKUP(J798, sku!B:C, 2, FALSE)</f>
        <v>Trava Disco De Freio Bicicleta - Prata</v>
      </c>
      <c r="AB798" s="45" t="str">
        <f>VLOOKUP(J798, sku!B:BM, 64, FALSE)</f>
        <v>Importação</v>
      </c>
      <c r="AC798" s="45" t="str">
        <f>LEFT(pedidos[[#This Row],[SKU]],3)</f>
        <v>ET0</v>
      </c>
      <c r="AD798" s="36" t="str" cm="1">
        <f t="array" aca="1" ref="AD798" ca="1">IFERROR(
  INDEX(
    montadora[Montadora],
    MATCH(TRUE,LEFT(#REF!,NÚCARACT(montadora[SKU Parcial]))=montadora[SKU Parcial],0)
  ),
  ""
)</f>
        <v/>
      </c>
    </row>
    <row r="799" spans="1:30" x14ac:dyDescent="0.25">
      <c r="A799" s="42" t="s">
        <v>10232</v>
      </c>
      <c r="B799" s="42"/>
      <c r="C799" s="42"/>
      <c r="D799" s="42"/>
      <c r="E799" s="42">
        <v>22398135048</v>
      </c>
      <c r="F799" s="42" t="s">
        <v>8354</v>
      </c>
      <c r="G799" s="42" t="s">
        <v>11228</v>
      </c>
      <c r="H799" s="19"/>
      <c r="I799" s="42"/>
      <c r="J799" s="42" t="s">
        <v>100</v>
      </c>
      <c r="K799" s="21">
        <v>45834</v>
      </c>
      <c r="L799" s="12" t="s">
        <v>8443</v>
      </c>
      <c r="M799" s="44">
        <v>47.8</v>
      </c>
      <c r="N799" s="19">
        <v>2</v>
      </c>
      <c r="O799" s="44">
        <v>95.6</v>
      </c>
      <c r="P799" s="44">
        <v>17.68</v>
      </c>
      <c r="Q799" s="44">
        <v>3.56</v>
      </c>
      <c r="R799" s="44">
        <v>27.12</v>
      </c>
      <c r="S799" s="44">
        <v>0</v>
      </c>
      <c r="T799" s="44">
        <v>0</v>
      </c>
      <c r="U799" s="44">
        <v>47.24</v>
      </c>
      <c r="V799" s="23">
        <v>0.49419999999999997</v>
      </c>
      <c r="W799" s="42" t="s">
        <v>34</v>
      </c>
      <c r="X799" s="43"/>
      <c r="Y799" s="43"/>
      <c r="Z799" s="43" t="s">
        <v>8442</v>
      </c>
      <c r="AA799" s="43" t="str">
        <f>VLOOKUP(J799, sku!B:C, 2, FALSE)</f>
        <v>Trava Disco De Freio Bicicleta - Prata</v>
      </c>
      <c r="AB799" s="45" t="str">
        <f>VLOOKUP(J799, sku!B:BM, 64, FALSE)</f>
        <v>Importação</v>
      </c>
      <c r="AC799" s="45" t="str">
        <f>LEFT(pedidos[[#This Row],[SKU]],3)</f>
        <v>ET0</v>
      </c>
      <c r="AD799" s="36" t="str" cm="1">
        <f t="array" aca="1" ref="AD799" ca="1">IFERROR(
  INDEX(
    montadora[Montadora],
    MATCH(TRUE,LEFT(J1289,NÚCARACT(montadora[SKU Parcial]))=montadora[SKU Parcial],0)
  ),
  ""
)</f>
        <v/>
      </c>
    </row>
    <row r="800" spans="1:30" x14ac:dyDescent="0.25">
      <c r="A800" s="42" t="s">
        <v>8081</v>
      </c>
      <c r="B800" s="42"/>
      <c r="C800" s="42"/>
      <c r="D800" s="42"/>
      <c r="E800" s="42">
        <v>21299544379</v>
      </c>
      <c r="F800" s="42" t="s">
        <v>8353</v>
      </c>
      <c r="G800" s="42" t="s">
        <v>11227</v>
      </c>
      <c r="H800" s="19"/>
      <c r="I800" s="42"/>
      <c r="J800" s="42" t="s">
        <v>100</v>
      </c>
      <c r="K800" s="21">
        <v>45823</v>
      </c>
      <c r="L800" s="12" t="s">
        <v>8443</v>
      </c>
      <c r="M800" s="44">
        <v>47.8</v>
      </c>
      <c r="N800" s="19">
        <v>2</v>
      </c>
      <c r="O800" s="44">
        <v>102.84</v>
      </c>
      <c r="P800" s="44">
        <v>17.68</v>
      </c>
      <c r="Q800" s="44">
        <v>7.87</v>
      </c>
      <c r="R800" s="44">
        <v>29.03</v>
      </c>
      <c r="S800" s="44">
        <v>7.24</v>
      </c>
      <c r="T800" s="44">
        <v>0</v>
      </c>
      <c r="U800" s="44">
        <v>41.02</v>
      </c>
      <c r="V800" s="23">
        <v>0.42909999999999998</v>
      </c>
      <c r="W800" s="42" t="s">
        <v>34</v>
      </c>
      <c r="X800" s="43"/>
      <c r="Y800" s="43"/>
      <c r="Z800" s="43" t="s">
        <v>8442</v>
      </c>
      <c r="AA800" s="43" t="str">
        <f>VLOOKUP(J800, sku!B:C, 2, FALSE)</f>
        <v>Trava Disco De Freio Bicicleta - Prata</v>
      </c>
      <c r="AB800" s="45" t="str">
        <f>VLOOKUP(J800, sku!B:BM, 64, FALSE)</f>
        <v>Importação</v>
      </c>
      <c r="AC800" s="45" t="str">
        <f>LEFT(pedidos[[#This Row],[SKU]],3)</f>
        <v>ET0</v>
      </c>
      <c r="AD800" s="36" t="str" cm="1">
        <f t="array" aca="1" ref="AD800" ca="1">IFERROR(
  INDEX(
    montadora[Montadora],
    MATCH(TRUE,LEFT(J1292,NÚCARACT(montadora[SKU Parcial]))=montadora[SKU Parcial],0)
  ),
  ""
)</f>
        <v/>
      </c>
    </row>
    <row r="801" spans="1:30" x14ac:dyDescent="0.25">
      <c r="A801" s="42" t="s">
        <v>9400</v>
      </c>
      <c r="B801" s="42">
        <v>18999592329</v>
      </c>
      <c r="C801" s="42"/>
      <c r="D801" s="42"/>
      <c r="E801" s="42"/>
      <c r="F801" s="42" t="s">
        <v>10128</v>
      </c>
      <c r="G801" s="42" t="s">
        <v>11228</v>
      </c>
      <c r="H801" s="19"/>
      <c r="I801" s="42"/>
      <c r="J801" s="42" t="s">
        <v>3316</v>
      </c>
      <c r="K801" s="21">
        <v>45797</v>
      </c>
      <c r="L801" s="12" t="s">
        <v>8443</v>
      </c>
      <c r="M801" s="44">
        <v>31.9</v>
      </c>
      <c r="N801" s="19">
        <v>1</v>
      </c>
      <c r="O801" s="44">
        <v>34.81</v>
      </c>
      <c r="P801" s="44">
        <v>17.75</v>
      </c>
      <c r="Q801" s="44">
        <v>1.08</v>
      </c>
      <c r="R801" s="44">
        <v>9.64</v>
      </c>
      <c r="S801" s="44">
        <v>2.91</v>
      </c>
      <c r="T801" s="44">
        <v>0</v>
      </c>
      <c r="U801" s="44">
        <v>3.44</v>
      </c>
      <c r="V801" s="23">
        <v>0</v>
      </c>
      <c r="W801" s="42" t="s">
        <v>34</v>
      </c>
      <c r="X801" s="43"/>
      <c r="Y801" s="43"/>
      <c r="Z801" s="43" t="s">
        <v>8442</v>
      </c>
      <c r="AA801" s="43" t="str">
        <f>VLOOKUP(J801, sku!B:C, 2, FALSE)</f>
        <v>V-Floc 500ml</v>
      </c>
      <c r="AB801" s="45" t="str">
        <f>VLOOKUP(J801, sku!B:BM, 64, FALSE)</f>
        <v>Revenda</v>
      </c>
      <c r="AC801" s="45" t="str">
        <f>LEFT(pedidos[[#This Row],[SKU]],3)</f>
        <v>VX2</v>
      </c>
      <c r="AD801" s="36" t="str" cm="1">
        <f t="array" aca="1" ref="AD801" ca="1">IFERROR(
  INDEX(
    montadora[Montadora],
    MATCH(TRUE,LEFT(J1294,NÚCARACT(montadora[SKU Parcial]))=montadora[SKU Parcial],0)
  ),
  ""
)</f>
        <v/>
      </c>
    </row>
    <row r="802" spans="1:30" x14ac:dyDescent="0.25">
      <c r="A802" s="42" t="s">
        <v>9939</v>
      </c>
      <c r="B802" s="42">
        <v>23093662722</v>
      </c>
      <c r="C802" s="42"/>
      <c r="D802" s="42"/>
      <c r="E802" s="42"/>
      <c r="F802" s="42" t="s">
        <v>9194</v>
      </c>
      <c r="G802" s="42" t="s">
        <v>11228</v>
      </c>
      <c r="H802" s="19"/>
      <c r="I802" s="42"/>
      <c r="J802" s="42" t="s">
        <v>7849</v>
      </c>
      <c r="K802" s="21">
        <v>45781</v>
      </c>
      <c r="L802" s="19" t="s">
        <v>8443</v>
      </c>
      <c r="M802" s="44">
        <v>36.799999999999997</v>
      </c>
      <c r="N802" s="19">
        <v>1</v>
      </c>
      <c r="O802" s="44">
        <v>36.799999999999997</v>
      </c>
      <c r="P802" s="44">
        <v>17.77</v>
      </c>
      <c r="Q802" s="44">
        <v>1.24</v>
      </c>
      <c r="R802" s="44">
        <v>11.28</v>
      </c>
      <c r="S802" s="44">
        <v>0</v>
      </c>
      <c r="T802" s="44">
        <v>0</v>
      </c>
      <c r="U802" s="44">
        <v>6.14</v>
      </c>
      <c r="V802" s="23">
        <v>0.34549999999999997</v>
      </c>
      <c r="W802" s="42" t="s">
        <v>34</v>
      </c>
      <c r="X802" s="43"/>
      <c r="Y802" s="43"/>
      <c r="Z802" s="43" t="s">
        <v>8442</v>
      </c>
      <c r="AA802" s="43" t="str">
        <f>VLOOKUP(J802, sku!B:C, 2, FALSE)</f>
        <v>Extractus 1,5l</v>
      </c>
      <c r="AB802" s="45" t="str">
        <f>VLOOKUP(J802, sku!B:BM, 64, FALSE)</f>
        <v>Revenda</v>
      </c>
      <c r="AC802" s="45" t="str">
        <f>LEFT(pedidos[[#This Row],[SKU]],3)</f>
        <v>VX2</v>
      </c>
      <c r="AD802" s="36" t="str" cm="1">
        <f t="array" aca="1" ref="AD802" ca="1">IFERROR(
  INDEX(
    montadora[Montadora],
    MATCH(TRUE,LEFT(J1295,NÚCARACT(montadora[SKU Parcial]))=montadora[SKU Parcial],0)
  ),
  ""
)</f>
        <v/>
      </c>
    </row>
    <row r="803" spans="1:30" x14ac:dyDescent="0.25">
      <c r="A803" s="42" t="s">
        <v>10354</v>
      </c>
      <c r="B803" s="42"/>
      <c r="C803" s="42"/>
      <c r="D803" s="42"/>
      <c r="E803" s="42">
        <v>23093662722</v>
      </c>
      <c r="F803" s="42" t="s">
        <v>9194</v>
      </c>
      <c r="G803" s="42" t="s">
        <v>11228</v>
      </c>
      <c r="H803" s="7"/>
      <c r="I803" s="42"/>
      <c r="J803" s="42" t="s">
        <v>7849</v>
      </c>
      <c r="K803" s="8">
        <v>45827</v>
      </c>
      <c r="L803" s="7" t="s">
        <v>8443</v>
      </c>
      <c r="M803" s="44">
        <v>36.799999999999997</v>
      </c>
      <c r="N803" s="7">
        <v>1</v>
      </c>
      <c r="O803" s="44">
        <v>36.799999999999997</v>
      </c>
      <c r="P803" s="44">
        <v>17.77</v>
      </c>
      <c r="Q803" s="44">
        <v>1.37</v>
      </c>
      <c r="R803" s="44">
        <v>11.36</v>
      </c>
      <c r="S803" s="44">
        <v>0</v>
      </c>
      <c r="T803" s="44">
        <v>0</v>
      </c>
      <c r="U803" s="44">
        <v>6.3</v>
      </c>
      <c r="V803" s="9">
        <v>0.17119999999999999</v>
      </c>
      <c r="W803" s="42" t="s">
        <v>34</v>
      </c>
      <c r="X803" s="43"/>
      <c r="Y803" s="43"/>
      <c r="Z803" s="43" t="s">
        <v>8442</v>
      </c>
      <c r="AA803" s="43" t="str">
        <f>VLOOKUP(J803, sku!B:C, 2, FALSE)</f>
        <v>Extractus 1,5l</v>
      </c>
      <c r="AB803" s="45" t="str">
        <f>VLOOKUP(J803, sku!B:BM, 64, FALSE)</f>
        <v>Revenda</v>
      </c>
      <c r="AC803" s="45" t="str">
        <f>LEFT(pedidos[[#This Row],[SKU]],3)</f>
        <v>VX2</v>
      </c>
      <c r="AD803" s="36" t="str" cm="1">
        <f t="array" aca="1" ref="AD803" ca="1">IFERROR(
  INDEX(
    montadora[Montadora],
    MATCH(TRUE,LEFT(J1296,NÚCARACT(montadora[SKU Parcial]))=montadora[SKU Parcial],0)
  ),
  ""
)</f>
        <v/>
      </c>
    </row>
    <row r="804" spans="1:30" x14ac:dyDescent="0.25">
      <c r="A804" s="42" t="s">
        <v>10365</v>
      </c>
      <c r="B804" s="42"/>
      <c r="C804" s="42"/>
      <c r="D804" s="42"/>
      <c r="E804" s="42">
        <v>23093662722</v>
      </c>
      <c r="F804" s="42" t="s">
        <v>9194</v>
      </c>
      <c r="G804" s="42" t="s">
        <v>11228</v>
      </c>
      <c r="H804" s="7"/>
      <c r="I804" s="42"/>
      <c r="J804" s="42" t="s">
        <v>7849</v>
      </c>
      <c r="K804" s="8">
        <v>45827</v>
      </c>
      <c r="L804" s="7" t="s">
        <v>8443</v>
      </c>
      <c r="M804" s="44">
        <v>36.799999999999997</v>
      </c>
      <c r="N804" s="7">
        <v>1</v>
      </c>
      <c r="O804" s="44">
        <v>25.44</v>
      </c>
      <c r="P804" s="44">
        <v>17.77</v>
      </c>
      <c r="Q804" s="44">
        <v>1.37</v>
      </c>
      <c r="R804" s="44">
        <v>0</v>
      </c>
      <c r="S804" s="44">
        <v>0</v>
      </c>
      <c r="T804" s="44">
        <v>0</v>
      </c>
      <c r="U804" s="44">
        <v>6.3</v>
      </c>
      <c r="V804" s="9">
        <v>0.17119999999999999</v>
      </c>
      <c r="W804" s="42" t="s">
        <v>34</v>
      </c>
      <c r="X804" s="43"/>
      <c r="Y804" s="43"/>
      <c r="Z804" s="43" t="s">
        <v>8442</v>
      </c>
      <c r="AA804" s="43" t="str">
        <f>VLOOKUP(J804, sku!B:C, 2, FALSE)</f>
        <v>Extractus 1,5l</v>
      </c>
      <c r="AB804" s="45" t="str">
        <f>VLOOKUP(J804, sku!B:BM, 64, FALSE)</f>
        <v>Revenda</v>
      </c>
      <c r="AC804" s="45" t="str">
        <f>LEFT(pedidos[[#This Row],[SKU]],3)</f>
        <v>VX2</v>
      </c>
      <c r="AD804" s="36" t="str" cm="1">
        <f t="array" aca="1" ref="AD804" ca="1">IFERROR(
  INDEX(
    montadora[Montadora],
    MATCH(TRUE,LEFT(J1297,NÚCARACT(montadora[SKU Parcial]))=montadora[SKU Parcial],0)
  ),
  ""
)</f>
        <v/>
      </c>
    </row>
    <row r="805" spans="1:30" x14ac:dyDescent="0.25">
      <c r="A805" s="42" t="s">
        <v>10386</v>
      </c>
      <c r="B805" s="42"/>
      <c r="C805" s="42"/>
      <c r="D805" s="42"/>
      <c r="E805" s="42">
        <v>23093662722</v>
      </c>
      <c r="F805" s="42" t="s">
        <v>9194</v>
      </c>
      <c r="G805" s="42" t="s">
        <v>11228</v>
      </c>
      <c r="H805" s="7"/>
      <c r="I805" s="42"/>
      <c r="J805" s="42" t="s">
        <v>7849</v>
      </c>
      <c r="K805" s="8">
        <v>45826</v>
      </c>
      <c r="L805" s="7" t="s">
        <v>8443</v>
      </c>
      <c r="M805" s="44">
        <v>36.799999999999997</v>
      </c>
      <c r="N805" s="7">
        <v>1</v>
      </c>
      <c r="O805" s="44">
        <v>44.64</v>
      </c>
      <c r="P805" s="44">
        <v>17.77</v>
      </c>
      <c r="Q805" s="44">
        <v>1.37</v>
      </c>
      <c r="R805" s="44">
        <v>11.36</v>
      </c>
      <c r="S805" s="44">
        <v>7.84</v>
      </c>
      <c r="T805" s="44">
        <v>0</v>
      </c>
      <c r="U805" s="44">
        <v>6.3</v>
      </c>
      <c r="V805" s="9">
        <v>0.17119999999999999</v>
      </c>
      <c r="W805" s="42" t="s">
        <v>34</v>
      </c>
      <c r="X805" s="43"/>
      <c r="Y805" s="43"/>
      <c r="Z805" s="43" t="s">
        <v>8442</v>
      </c>
      <c r="AA805" s="43" t="str">
        <f>VLOOKUP(J805, sku!B:C, 2, FALSE)</f>
        <v>Extractus 1,5l</v>
      </c>
      <c r="AB805" s="45" t="str">
        <f>VLOOKUP(J805, sku!B:BM, 64, FALSE)</f>
        <v>Revenda</v>
      </c>
      <c r="AC805" s="45" t="str">
        <f>LEFT(pedidos[[#This Row],[SKU]],3)</f>
        <v>VX2</v>
      </c>
      <c r="AD805" s="36" t="str" cm="1">
        <f t="array" aca="1" ref="AD805" ca="1">IFERROR(
  INDEX(
    montadora[Montadora],
    MATCH(TRUE,LEFT(J1298,NÚCARACT(montadora[SKU Parcial]))=montadora[SKU Parcial],0)
  ),
  ""
)</f>
        <v/>
      </c>
    </row>
    <row r="806" spans="1:30" x14ac:dyDescent="0.25">
      <c r="A806" s="42" t="s">
        <v>10394</v>
      </c>
      <c r="B806" s="42"/>
      <c r="C806" s="42"/>
      <c r="D806" s="42"/>
      <c r="E806" s="42">
        <v>23093662722</v>
      </c>
      <c r="F806" s="42" t="s">
        <v>9194</v>
      </c>
      <c r="G806" s="42" t="s">
        <v>11228</v>
      </c>
      <c r="H806" s="7"/>
      <c r="I806" s="42"/>
      <c r="J806" s="42" t="s">
        <v>7849</v>
      </c>
      <c r="K806" s="8">
        <v>45825</v>
      </c>
      <c r="L806" s="12" t="s">
        <v>8443</v>
      </c>
      <c r="M806" s="44">
        <v>36.799999999999997</v>
      </c>
      <c r="N806" s="7">
        <v>1</v>
      </c>
      <c r="O806" s="44">
        <v>36.799999999999997</v>
      </c>
      <c r="P806" s="44">
        <v>17.77</v>
      </c>
      <c r="Q806" s="44">
        <v>1.37</v>
      </c>
      <c r="R806" s="44">
        <v>11.36</v>
      </c>
      <c r="S806" s="44">
        <v>0</v>
      </c>
      <c r="T806" s="44">
        <v>0</v>
      </c>
      <c r="U806" s="44">
        <v>6.3</v>
      </c>
      <c r="V806" s="9">
        <v>0.17119999999999999</v>
      </c>
      <c r="W806" s="42" t="s">
        <v>34</v>
      </c>
      <c r="X806" s="43"/>
      <c r="Y806" s="43"/>
      <c r="Z806" s="43" t="s">
        <v>8442</v>
      </c>
      <c r="AA806" s="43" t="str">
        <f>VLOOKUP(J806, sku!B:C, 2, FALSE)</f>
        <v>Extractus 1,5l</v>
      </c>
      <c r="AB806" s="45" t="str">
        <f>VLOOKUP(J806, sku!B:BM, 64, FALSE)</f>
        <v>Revenda</v>
      </c>
      <c r="AC806" s="45" t="str">
        <f>LEFT(pedidos[[#This Row],[SKU]],3)</f>
        <v>VX2</v>
      </c>
      <c r="AD806" s="36" t="str" cm="1">
        <f t="array" aca="1" ref="AD806" ca="1">IFERROR(
  INDEX(
    montadora[Montadora],
    MATCH(TRUE,LEFT(J1299,NÚCARACT(montadora[SKU Parcial]))=montadora[SKU Parcial],0)
  ),
  ""
)</f>
        <v/>
      </c>
    </row>
    <row r="807" spans="1:30" x14ac:dyDescent="0.25">
      <c r="A807" s="42" t="s">
        <v>10427</v>
      </c>
      <c r="B807" s="42"/>
      <c r="C807" s="42"/>
      <c r="D807" s="42"/>
      <c r="E807" s="42">
        <v>23093662722</v>
      </c>
      <c r="F807" s="42" t="s">
        <v>9194</v>
      </c>
      <c r="G807" s="42" t="s">
        <v>11228</v>
      </c>
      <c r="H807" s="7"/>
      <c r="I807" s="42"/>
      <c r="J807" s="42" t="s">
        <v>7849</v>
      </c>
      <c r="K807" s="8">
        <v>45824</v>
      </c>
      <c r="L807" s="7" t="s">
        <v>8443</v>
      </c>
      <c r="M807" s="44">
        <v>36.799999999999997</v>
      </c>
      <c r="N807" s="7">
        <v>1</v>
      </c>
      <c r="O807" s="44">
        <v>36.799999999999997</v>
      </c>
      <c r="P807" s="44">
        <v>17.77</v>
      </c>
      <c r="Q807" s="44">
        <v>1.37</v>
      </c>
      <c r="R807" s="44">
        <v>11.36</v>
      </c>
      <c r="S807" s="44">
        <v>0</v>
      </c>
      <c r="T807" s="44">
        <v>0</v>
      </c>
      <c r="U807" s="44">
        <v>6.3</v>
      </c>
      <c r="V807" s="9">
        <v>0.17119999999999999</v>
      </c>
      <c r="W807" s="42" t="s">
        <v>34</v>
      </c>
      <c r="X807" s="43"/>
      <c r="Y807" s="43"/>
      <c r="Z807" s="43" t="s">
        <v>8442</v>
      </c>
      <c r="AA807" s="43" t="str">
        <f>VLOOKUP(J807, sku!B:C, 2, FALSE)</f>
        <v>Extractus 1,5l</v>
      </c>
      <c r="AB807" s="45" t="str">
        <f>VLOOKUP(J807, sku!B:BM, 64, FALSE)</f>
        <v>Revenda</v>
      </c>
      <c r="AC807" s="45" t="str">
        <f>LEFT(pedidos[[#This Row],[SKU]],3)</f>
        <v>VX2</v>
      </c>
      <c r="AD807" s="36" t="str" cm="1">
        <f t="array" aca="1" ref="AD807" ca="1">IFERROR(
  INDEX(
    montadora[Montadora],
    MATCH(TRUE,LEFT(J1300,NÚCARACT(montadora[SKU Parcial]))=montadora[SKU Parcial],0)
  ),
  ""
)</f>
        <v/>
      </c>
    </row>
    <row r="808" spans="1:30" x14ac:dyDescent="0.25">
      <c r="A808" s="42" t="s">
        <v>10445</v>
      </c>
      <c r="B808" s="42"/>
      <c r="C808" s="42"/>
      <c r="D808" s="42"/>
      <c r="E808" s="42">
        <v>23093662722</v>
      </c>
      <c r="F808" s="42" t="s">
        <v>9194</v>
      </c>
      <c r="G808" s="42" t="s">
        <v>11228</v>
      </c>
      <c r="H808" s="7"/>
      <c r="I808" s="42"/>
      <c r="J808" s="42" t="s">
        <v>7849</v>
      </c>
      <c r="K808" s="8">
        <v>45824</v>
      </c>
      <c r="L808" s="12" t="s">
        <v>8443</v>
      </c>
      <c r="M808" s="44">
        <v>36.799999999999997</v>
      </c>
      <c r="N808" s="7">
        <v>1</v>
      </c>
      <c r="O808" s="44">
        <v>36.799999999999997</v>
      </c>
      <c r="P808" s="44">
        <v>17.77</v>
      </c>
      <c r="Q808" s="44">
        <v>1.37</v>
      </c>
      <c r="R808" s="44">
        <v>11.36</v>
      </c>
      <c r="S808" s="44">
        <v>0</v>
      </c>
      <c r="T808" s="44">
        <v>0</v>
      </c>
      <c r="U808" s="44">
        <v>6.3</v>
      </c>
      <c r="V808" s="9">
        <v>0.17119999999999999</v>
      </c>
      <c r="W808" s="42" t="s">
        <v>34</v>
      </c>
      <c r="X808" s="43"/>
      <c r="Y808" s="43"/>
      <c r="Z808" s="43" t="s">
        <v>8442</v>
      </c>
      <c r="AA808" s="43" t="str">
        <f>VLOOKUP(J808, sku!B:C, 2, FALSE)</f>
        <v>Extractus 1,5l</v>
      </c>
      <c r="AB808" s="45" t="str">
        <f>VLOOKUP(J808, sku!B:BM, 64, FALSE)</f>
        <v>Revenda</v>
      </c>
      <c r="AC808" s="45" t="str">
        <f>LEFT(pedidos[[#This Row],[SKU]],3)</f>
        <v>VX2</v>
      </c>
      <c r="AD808" s="36" t="str" cm="1">
        <f t="array" aca="1" ref="AD808" ca="1">IFERROR(
  INDEX(
    montadora[Montadora],
    MATCH(TRUE,LEFT(J1301,NÚCARACT(montadora[SKU Parcial]))=montadora[SKU Parcial],0)
  ),
  ""
)</f>
        <v/>
      </c>
    </row>
    <row r="809" spans="1:30" x14ac:dyDescent="0.25">
      <c r="A809" s="42" t="s">
        <v>10536</v>
      </c>
      <c r="B809" s="42"/>
      <c r="C809" s="42"/>
      <c r="D809" s="42"/>
      <c r="E809" s="42">
        <v>23093662722</v>
      </c>
      <c r="F809" s="42" t="s">
        <v>9194</v>
      </c>
      <c r="G809" s="42" t="s">
        <v>11228</v>
      </c>
      <c r="H809" s="7"/>
      <c r="I809" s="42"/>
      <c r="J809" s="42" t="s">
        <v>7849</v>
      </c>
      <c r="K809" s="8">
        <v>45819</v>
      </c>
      <c r="L809" s="7" t="s">
        <v>8443</v>
      </c>
      <c r="M809" s="44">
        <v>36.799999999999997</v>
      </c>
      <c r="N809" s="7">
        <v>1</v>
      </c>
      <c r="O809" s="44">
        <v>36.799999999999997</v>
      </c>
      <c r="P809" s="44">
        <v>17.77</v>
      </c>
      <c r="Q809" s="44">
        <v>1.37</v>
      </c>
      <c r="R809" s="44">
        <v>11.36</v>
      </c>
      <c r="S809" s="44">
        <v>0</v>
      </c>
      <c r="T809" s="44">
        <v>0</v>
      </c>
      <c r="U809" s="44">
        <v>6.3</v>
      </c>
      <c r="V809" s="9">
        <v>0.17119999999999999</v>
      </c>
      <c r="W809" s="42" t="s">
        <v>34</v>
      </c>
      <c r="X809" s="43"/>
      <c r="Y809" s="43"/>
      <c r="Z809" s="43" t="s">
        <v>8442</v>
      </c>
      <c r="AA809" s="43" t="str">
        <f>VLOOKUP(J809, sku!B:C, 2, FALSE)</f>
        <v>Extractus 1,5l</v>
      </c>
      <c r="AB809" s="45" t="str">
        <f>VLOOKUP(J809, sku!B:BM, 64, FALSE)</f>
        <v>Revenda</v>
      </c>
      <c r="AC809" s="45" t="str">
        <f>LEFT(pedidos[[#This Row],[SKU]],3)</f>
        <v>VX2</v>
      </c>
      <c r="AD809" s="36" t="str" cm="1">
        <f t="array" aca="1" ref="AD809" ca="1">IFERROR(
  INDEX(
    montadora[Montadora],
    MATCH(TRUE,LEFT(J1302,NÚCARACT(montadora[SKU Parcial]))=montadora[SKU Parcial],0)
  ),
  ""
)</f>
        <v/>
      </c>
    </row>
    <row r="810" spans="1:30" customFormat="1" x14ac:dyDescent="0.25">
      <c r="A810" s="1" t="s">
        <v>7845</v>
      </c>
      <c r="B810" s="1" t="s">
        <v>36</v>
      </c>
      <c r="C810" s="1" t="s">
        <v>7846</v>
      </c>
      <c r="D810" s="1" t="s">
        <v>420</v>
      </c>
      <c r="E810" s="1" t="s">
        <v>7847</v>
      </c>
      <c r="F810" s="1" t="s">
        <v>7848</v>
      </c>
      <c r="G810" s="6" t="s">
        <v>11227</v>
      </c>
      <c r="H810" s="2" t="s">
        <v>30</v>
      </c>
      <c r="I810" s="1" t="s">
        <v>36</v>
      </c>
      <c r="J810" s="1" t="s">
        <v>7849</v>
      </c>
      <c r="K810" s="4">
        <v>45798</v>
      </c>
      <c r="L810" s="11" t="s">
        <v>11229</v>
      </c>
      <c r="M810" s="26">
        <v>38.799999999999997</v>
      </c>
      <c r="N810" s="2">
        <v>1</v>
      </c>
      <c r="O810" s="26">
        <v>59.7</v>
      </c>
      <c r="P810" s="26">
        <v>17.77</v>
      </c>
      <c r="Q810" s="26">
        <v>2.95</v>
      </c>
      <c r="R810" s="26">
        <v>11.54</v>
      </c>
      <c r="S810" s="26">
        <v>20.9</v>
      </c>
      <c r="T810" s="26">
        <v>0</v>
      </c>
      <c r="U810" s="26">
        <v>6.54</v>
      </c>
      <c r="V810" s="10">
        <v>0.1686</v>
      </c>
      <c r="W810" s="1" t="s">
        <v>34</v>
      </c>
      <c r="X810" s="3"/>
      <c r="Y810" s="3"/>
      <c r="Z810" s="5" t="s">
        <v>7980</v>
      </c>
      <c r="AA810" s="5" t="str">
        <f>VLOOKUP(J810, sku!B:C, 2, FALSE)</f>
        <v>Extractus 1,5l</v>
      </c>
      <c r="AB810" s="3" t="str">
        <f>VLOOKUP(J810, sku!B:BM, 64, FALSE)</f>
        <v>Revenda</v>
      </c>
      <c r="AC810" s="3" t="str">
        <f>LEFT(pedidos[[#This Row],[SKU]],3)</f>
        <v>VX2</v>
      </c>
      <c r="AD810" s="36" t="str" cm="1">
        <f t="array" aca="1" ref="AD810" ca="1">IFERROR(
  INDEX(
    montadora[Montadora],
    MATCH(TRUE,LEFT(J1303,NÚCARACT(montadora[SKU Parcial]))=montadora[SKU Parcial],0)
  ),
  ""
)</f>
        <v/>
      </c>
    </row>
    <row r="811" spans="1:30" x14ac:dyDescent="0.25">
      <c r="A811" s="42" t="s">
        <v>10067</v>
      </c>
      <c r="B811" s="42">
        <v>23093662722</v>
      </c>
      <c r="C811" s="42"/>
      <c r="D811" s="42"/>
      <c r="E811" s="42"/>
      <c r="F811" s="42" t="s">
        <v>9194</v>
      </c>
      <c r="G811" s="42" t="s">
        <v>11228</v>
      </c>
      <c r="H811" s="19"/>
      <c r="I811" s="42"/>
      <c r="J811" s="42" t="s">
        <v>7849</v>
      </c>
      <c r="K811" s="21">
        <v>45778</v>
      </c>
      <c r="L811" s="12" t="s">
        <v>8443</v>
      </c>
      <c r="M811" s="44">
        <v>36.799999999999997</v>
      </c>
      <c r="N811" s="19">
        <v>1</v>
      </c>
      <c r="O811" s="44">
        <v>36.799999999999997</v>
      </c>
      <c r="P811" s="44">
        <v>17.77</v>
      </c>
      <c r="Q811" s="44">
        <v>1.24</v>
      </c>
      <c r="R811" s="44">
        <v>11.28</v>
      </c>
      <c r="S811" s="44">
        <v>0</v>
      </c>
      <c r="T811" s="44">
        <v>0</v>
      </c>
      <c r="U811" s="44">
        <v>6.14</v>
      </c>
      <c r="V811" s="23">
        <v>0.1668</v>
      </c>
      <c r="W811" s="42" t="s">
        <v>34</v>
      </c>
      <c r="X811" s="43"/>
      <c r="Y811" s="43"/>
      <c r="Z811" s="43" t="s">
        <v>8442</v>
      </c>
      <c r="AA811" s="43" t="str">
        <f>VLOOKUP(J811, sku!B:C, 2, FALSE)</f>
        <v>Extractus 1,5l</v>
      </c>
      <c r="AB811" s="45" t="str">
        <f>VLOOKUP(J811, sku!B:BM, 64, FALSE)</f>
        <v>Revenda</v>
      </c>
      <c r="AC811" s="45" t="str">
        <f>LEFT(pedidos[[#This Row],[SKU]],3)</f>
        <v>VX2</v>
      </c>
      <c r="AD811" s="36" t="str" cm="1">
        <f t="array" aca="1" ref="AD811" ca="1">IFERROR(
  INDEX(
    montadora[Montadora],
    MATCH(TRUE,LEFT(J1304,NÚCARACT(montadora[SKU Parcial]))=montadora[SKU Parcial],0)
  ),
  ""
)</f>
        <v/>
      </c>
    </row>
    <row r="812" spans="1:30" x14ac:dyDescent="0.25">
      <c r="A812" s="42" t="s">
        <v>9912</v>
      </c>
      <c r="B812" s="42">
        <v>23093662722</v>
      </c>
      <c r="C812" s="42"/>
      <c r="D812" s="42"/>
      <c r="E812" s="42"/>
      <c r="F812" s="42" t="s">
        <v>9194</v>
      </c>
      <c r="G812" s="42" t="s">
        <v>11228</v>
      </c>
      <c r="H812" s="7"/>
      <c r="I812" s="42"/>
      <c r="J812" s="42" t="s">
        <v>7849</v>
      </c>
      <c r="K812" s="8">
        <v>45782</v>
      </c>
      <c r="L812" s="12" t="s">
        <v>8443</v>
      </c>
      <c r="M812" s="44">
        <v>36.799999999999997</v>
      </c>
      <c r="N812" s="7">
        <v>1</v>
      </c>
      <c r="O812" s="44">
        <v>36.799999999999997</v>
      </c>
      <c r="P812" s="44">
        <v>17.77</v>
      </c>
      <c r="Q812" s="44">
        <v>1.24</v>
      </c>
      <c r="R812" s="44">
        <v>11.28</v>
      </c>
      <c r="S812" s="44">
        <v>0</v>
      </c>
      <c r="T812" s="44">
        <v>0</v>
      </c>
      <c r="U812" s="44">
        <v>6.14</v>
      </c>
      <c r="V812" s="9">
        <v>0.15010000000000001</v>
      </c>
      <c r="W812" s="42" t="s">
        <v>34</v>
      </c>
      <c r="X812" s="43"/>
      <c r="Y812" s="43"/>
      <c r="Z812" s="43" t="s">
        <v>8442</v>
      </c>
      <c r="AA812" s="43" t="str">
        <f>VLOOKUP(J812, sku!B:C, 2, FALSE)</f>
        <v>Extractus 1,5l</v>
      </c>
      <c r="AB812" s="45" t="str">
        <f>VLOOKUP(J812, sku!B:BM, 64, FALSE)</f>
        <v>Revenda</v>
      </c>
      <c r="AC812" s="45" t="str">
        <f>LEFT(pedidos[[#This Row],[SKU]],3)</f>
        <v>VX2</v>
      </c>
      <c r="AD812" s="36" t="str" cm="1">
        <f t="array" aca="1" ref="AD812" ca="1">IFERROR(
  INDEX(
    montadora[Montadora],
    MATCH(TRUE,LEFT(J1305,NÚCARACT(montadora[SKU Parcial]))=montadora[SKU Parcial],0)
  ),
  ""
)</f>
        <v/>
      </c>
    </row>
    <row r="813" spans="1:30" x14ac:dyDescent="0.25">
      <c r="A813" s="42" t="s">
        <v>8911</v>
      </c>
      <c r="B813" s="42"/>
      <c r="C813" s="42"/>
      <c r="D813" s="42"/>
      <c r="E813" s="42">
        <v>21597981224</v>
      </c>
      <c r="F813" s="42" t="s">
        <v>9194</v>
      </c>
      <c r="G813" s="42" t="s">
        <v>11227</v>
      </c>
      <c r="H813" s="7"/>
      <c r="I813" s="42"/>
      <c r="J813" s="42" t="s">
        <v>7849</v>
      </c>
      <c r="K813" s="8">
        <v>45801</v>
      </c>
      <c r="L813" s="12" t="s">
        <v>8443</v>
      </c>
      <c r="M813" s="44">
        <v>37.799999999999997</v>
      </c>
      <c r="N813" s="7">
        <v>1</v>
      </c>
      <c r="O813" s="44">
        <v>37.799999999999997</v>
      </c>
      <c r="P813" s="44">
        <v>17.77</v>
      </c>
      <c r="Q813" s="44">
        <v>2.88</v>
      </c>
      <c r="R813" s="44">
        <v>12.32</v>
      </c>
      <c r="S813" s="44">
        <v>0</v>
      </c>
      <c r="T813" s="44">
        <v>0</v>
      </c>
      <c r="U813" s="44">
        <v>4.83</v>
      </c>
      <c r="V813" s="9">
        <v>0.12790000000000001</v>
      </c>
      <c r="W813" s="42" t="s">
        <v>34</v>
      </c>
      <c r="X813" s="43"/>
      <c r="Y813" s="43"/>
      <c r="Z813" s="43" t="s">
        <v>8442</v>
      </c>
      <c r="AA813" s="43" t="str">
        <f>VLOOKUP(J813, sku!B:C, 2, FALSE)</f>
        <v>Extractus 1,5l</v>
      </c>
      <c r="AB813" s="45" t="str">
        <f>VLOOKUP(J813, sku!B:BM, 64, FALSE)</f>
        <v>Revenda</v>
      </c>
      <c r="AC813" s="45" t="str">
        <f>LEFT(pedidos[[#This Row],[SKU]],3)</f>
        <v>VX2</v>
      </c>
      <c r="AD813" s="36" t="str" cm="1">
        <f t="array" aca="1" ref="AD813" ca="1">IFERROR(
  INDEX(
    montadora[Montadora],
    MATCH(TRUE,LEFT(J1306,NÚCARACT(montadora[SKU Parcial]))=montadora[SKU Parcial],0)
  ),
  ""
)</f>
        <v/>
      </c>
    </row>
    <row r="814" spans="1:30" x14ac:dyDescent="0.25">
      <c r="A814" s="42" t="s">
        <v>8912</v>
      </c>
      <c r="B814" s="42"/>
      <c r="C814" s="42"/>
      <c r="D814" s="42"/>
      <c r="E814" s="42">
        <v>21597981224</v>
      </c>
      <c r="F814" s="42" t="s">
        <v>9194</v>
      </c>
      <c r="G814" s="42" t="s">
        <v>11227</v>
      </c>
      <c r="H814" s="7"/>
      <c r="I814" s="42"/>
      <c r="J814" s="42" t="s">
        <v>7849</v>
      </c>
      <c r="K814" s="8">
        <v>45800</v>
      </c>
      <c r="L814" s="19" t="s">
        <v>8443</v>
      </c>
      <c r="M814" s="44">
        <v>37.799999999999997</v>
      </c>
      <c r="N814" s="7">
        <v>1</v>
      </c>
      <c r="O814" s="44">
        <v>37.799999999999997</v>
      </c>
      <c r="P814" s="44">
        <v>17.77</v>
      </c>
      <c r="Q814" s="44">
        <v>2.88</v>
      </c>
      <c r="R814" s="44">
        <v>12.32</v>
      </c>
      <c r="S814" s="44">
        <v>0</v>
      </c>
      <c r="T814" s="44">
        <v>0</v>
      </c>
      <c r="U814" s="44">
        <v>4.83</v>
      </c>
      <c r="V814" s="9">
        <v>0.12790000000000001</v>
      </c>
      <c r="W814" s="42" t="s">
        <v>34</v>
      </c>
      <c r="X814" s="43"/>
      <c r="Y814" s="43"/>
      <c r="Z814" s="43" t="s">
        <v>8442</v>
      </c>
      <c r="AA814" s="43" t="str">
        <f>VLOOKUP(J814, sku!B:C, 2, FALSE)</f>
        <v>Extractus 1,5l</v>
      </c>
      <c r="AB814" s="45" t="str">
        <f>VLOOKUP(J814, sku!B:BM, 64, FALSE)</f>
        <v>Revenda</v>
      </c>
      <c r="AC814" s="45" t="str">
        <f>LEFT(pedidos[[#This Row],[SKU]],3)</f>
        <v>VX2</v>
      </c>
      <c r="AD814" s="36" t="str" cm="1">
        <f t="array" aca="1" ref="AD814" ca="1">IFERROR(
  INDEX(
    montadora[Montadora],
    MATCH(TRUE,LEFT(J1307,NÚCARACT(montadora[SKU Parcial]))=montadora[SKU Parcial],0)
  ),
  ""
)</f>
        <v/>
      </c>
    </row>
    <row r="815" spans="1:30" x14ac:dyDescent="0.25">
      <c r="A815" s="42" t="s">
        <v>9458</v>
      </c>
      <c r="B815" s="42">
        <v>23093662722</v>
      </c>
      <c r="C815" s="42"/>
      <c r="D815" s="42"/>
      <c r="E815" s="42"/>
      <c r="F815" s="42" t="s">
        <v>9194</v>
      </c>
      <c r="G815" s="42" t="s">
        <v>11228</v>
      </c>
      <c r="H815" s="19"/>
      <c r="I815" s="42"/>
      <c r="J815" s="42" t="s">
        <v>7849</v>
      </c>
      <c r="K815" s="21">
        <v>45794</v>
      </c>
      <c r="L815" s="12" t="s">
        <v>8443</v>
      </c>
      <c r="M815" s="44">
        <v>36.799999999999997</v>
      </c>
      <c r="N815" s="19">
        <v>1</v>
      </c>
      <c r="O815" s="44">
        <v>36.799999999999997</v>
      </c>
      <c r="P815" s="44">
        <v>17.77</v>
      </c>
      <c r="Q815" s="44">
        <v>1.24</v>
      </c>
      <c r="R815" s="44">
        <v>11.36</v>
      </c>
      <c r="S815" s="44">
        <v>0</v>
      </c>
      <c r="T815" s="44">
        <v>0</v>
      </c>
      <c r="U815" s="44">
        <v>6.43</v>
      </c>
      <c r="V815" s="23">
        <v>0</v>
      </c>
      <c r="W815" s="42" t="s">
        <v>34</v>
      </c>
      <c r="X815" s="43"/>
      <c r="Y815" s="43"/>
      <c r="Z815" s="43" t="s">
        <v>8442</v>
      </c>
      <c r="AA815" s="43" t="str">
        <f>VLOOKUP(J815, sku!B:C, 2, FALSE)</f>
        <v>Extractus 1,5l</v>
      </c>
      <c r="AB815" s="45" t="str">
        <f>VLOOKUP(J815, sku!B:BM, 64, FALSE)</f>
        <v>Revenda</v>
      </c>
      <c r="AC815" s="45" t="str">
        <f>LEFT(pedidos[[#This Row],[SKU]],3)</f>
        <v>VX2</v>
      </c>
      <c r="AD815" s="36" t="str" cm="1">
        <f t="array" aca="1" ref="AD815" ca="1">IFERROR(
  INDEX(
    montadora[Montadora],
    MATCH(TRUE,LEFT(J1308,NÚCARACT(montadora[SKU Parcial]))=montadora[SKU Parcial],0)
  ),
  ""
)</f>
        <v/>
      </c>
    </row>
    <row r="816" spans="1:30" x14ac:dyDescent="0.25">
      <c r="A816" s="42" t="s">
        <v>9459</v>
      </c>
      <c r="B816" s="42">
        <v>23093662722</v>
      </c>
      <c r="C816" s="42"/>
      <c r="D816" s="42"/>
      <c r="E816" s="42"/>
      <c r="F816" s="42" t="s">
        <v>9194</v>
      </c>
      <c r="G816" s="42" t="s">
        <v>11228</v>
      </c>
      <c r="H816" s="19"/>
      <c r="I816" s="42"/>
      <c r="J816" s="42" t="s">
        <v>7849</v>
      </c>
      <c r="K816" s="21">
        <v>45794</v>
      </c>
      <c r="L816" s="12" t="s">
        <v>8443</v>
      </c>
      <c r="M816" s="44">
        <v>36.799999999999997</v>
      </c>
      <c r="N816" s="19">
        <v>1</v>
      </c>
      <c r="O816" s="44">
        <v>36.799999999999997</v>
      </c>
      <c r="P816" s="44">
        <v>17.77</v>
      </c>
      <c r="Q816" s="44">
        <v>1.24</v>
      </c>
      <c r="R816" s="44">
        <v>11.36</v>
      </c>
      <c r="S816" s="44">
        <v>0</v>
      </c>
      <c r="T816" s="44">
        <v>0</v>
      </c>
      <c r="U816" s="44">
        <v>6.43</v>
      </c>
      <c r="V816" s="23">
        <v>0</v>
      </c>
      <c r="W816" s="42" t="s">
        <v>34</v>
      </c>
      <c r="X816" s="43"/>
      <c r="Y816" s="43"/>
      <c r="Z816" s="43" t="s">
        <v>8442</v>
      </c>
      <c r="AA816" s="43" t="str">
        <f>VLOOKUP(J816, sku!B:C, 2, FALSE)</f>
        <v>Extractus 1,5l</v>
      </c>
      <c r="AB816" s="45" t="str">
        <f>VLOOKUP(J816, sku!B:BM, 64, FALSE)</f>
        <v>Revenda</v>
      </c>
      <c r="AC816" s="45" t="str">
        <f>LEFT(pedidos[[#This Row],[SKU]],3)</f>
        <v>VX2</v>
      </c>
      <c r="AD816" s="36" t="str" cm="1">
        <f t="array" aca="1" ref="AD816" ca="1">IFERROR(
  INDEX(
    montadora[Montadora],
    MATCH(TRUE,LEFT(J1309,NÚCARACT(montadora[SKU Parcial]))=montadora[SKU Parcial],0)
  ),
  ""
)</f>
        <v/>
      </c>
    </row>
    <row r="817" spans="1:30" x14ac:dyDescent="0.25">
      <c r="A817" s="42" t="s">
        <v>9849</v>
      </c>
      <c r="B817" s="42">
        <v>23093662722</v>
      </c>
      <c r="C817" s="42"/>
      <c r="D817" s="42"/>
      <c r="E817" s="42"/>
      <c r="F817" s="42" t="s">
        <v>9194</v>
      </c>
      <c r="G817" s="42" t="s">
        <v>11228</v>
      </c>
      <c r="H817" s="19"/>
      <c r="I817" s="42"/>
      <c r="J817" s="42" t="s">
        <v>7849</v>
      </c>
      <c r="K817" s="21">
        <v>45783</v>
      </c>
      <c r="L817" s="12" t="s">
        <v>8443</v>
      </c>
      <c r="M817" s="44">
        <v>36.799999999999997</v>
      </c>
      <c r="N817" s="19">
        <v>1</v>
      </c>
      <c r="O817" s="44">
        <v>44.8</v>
      </c>
      <c r="P817" s="44">
        <v>17.77</v>
      </c>
      <c r="Q817" s="44">
        <v>1.24</v>
      </c>
      <c r="R817" s="44">
        <v>11.28</v>
      </c>
      <c r="S817" s="44">
        <v>8</v>
      </c>
      <c r="T817" s="44">
        <v>0</v>
      </c>
      <c r="U817" s="44">
        <v>6.14</v>
      </c>
      <c r="V817" s="23">
        <v>0</v>
      </c>
      <c r="W817" s="42" t="s">
        <v>34</v>
      </c>
      <c r="X817" s="43"/>
      <c r="Y817" s="43"/>
      <c r="Z817" s="43" t="s">
        <v>8442</v>
      </c>
      <c r="AA817" s="43" t="str">
        <f>VLOOKUP(J817, sku!B:C, 2, FALSE)</f>
        <v>Extractus 1,5l</v>
      </c>
      <c r="AB817" s="45" t="str">
        <f>VLOOKUP(J817, sku!B:BM, 64, FALSE)</f>
        <v>Revenda</v>
      </c>
      <c r="AC817" s="45" t="str">
        <f>LEFT(pedidos[[#This Row],[SKU]],3)</f>
        <v>VX2</v>
      </c>
      <c r="AD817" s="36" t="str" cm="1">
        <f t="array" aca="1" ref="AD817" ca="1">IFERROR(
  INDEX(
    montadora[Montadora],
    MATCH(TRUE,LEFT(J1310,NÚCARACT(montadora[SKU Parcial]))=montadora[SKU Parcial],0)
  ),
  ""
)</f>
        <v/>
      </c>
    </row>
    <row r="818" spans="1:30" x14ac:dyDescent="0.25">
      <c r="A818" s="42" t="s">
        <v>9853</v>
      </c>
      <c r="B818" s="42">
        <v>23093662722</v>
      </c>
      <c r="C818" s="42"/>
      <c r="D818" s="42"/>
      <c r="E818" s="42"/>
      <c r="F818" s="42" t="s">
        <v>9194</v>
      </c>
      <c r="G818" s="42" t="s">
        <v>11228</v>
      </c>
      <c r="H818" s="19"/>
      <c r="I818" s="42"/>
      <c r="J818" s="42" t="s">
        <v>7849</v>
      </c>
      <c r="K818" s="21">
        <v>45782</v>
      </c>
      <c r="L818" s="12" t="s">
        <v>8443</v>
      </c>
      <c r="M818" s="44">
        <v>36.799999999999997</v>
      </c>
      <c r="N818" s="19">
        <v>1</v>
      </c>
      <c r="O818" s="44">
        <v>36.799999999999997</v>
      </c>
      <c r="P818" s="44">
        <v>17.77</v>
      </c>
      <c r="Q818" s="44">
        <v>1.24</v>
      </c>
      <c r="R818" s="44">
        <v>11.28</v>
      </c>
      <c r="S818" s="44">
        <v>0</v>
      </c>
      <c r="T818" s="44">
        <v>0</v>
      </c>
      <c r="U818" s="44">
        <v>6.14</v>
      </c>
      <c r="V818" s="23">
        <v>0</v>
      </c>
      <c r="W818" s="42" t="s">
        <v>34</v>
      </c>
      <c r="X818" s="43"/>
      <c r="Y818" s="43"/>
      <c r="Z818" s="43" t="s">
        <v>8442</v>
      </c>
      <c r="AA818" s="43" t="str">
        <f>VLOOKUP(J818, sku!B:C, 2, FALSE)</f>
        <v>Extractus 1,5l</v>
      </c>
      <c r="AB818" s="45" t="str">
        <f>VLOOKUP(J818, sku!B:BM, 64, FALSE)</f>
        <v>Revenda</v>
      </c>
      <c r="AC818" s="45" t="str">
        <f>LEFT(pedidos[[#This Row],[SKU]],3)</f>
        <v>VX2</v>
      </c>
      <c r="AD818" s="36" t="str" cm="1">
        <f t="array" aca="1" ref="AD818" ca="1">IFERROR(
  INDEX(
    montadora[Montadora],
    MATCH(TRUE,LEFT(J1311,NÚCARACT(montadora[SKU Parcial]))=montadora[SKU Parcial],0)
  ),
  ""
)</f>
        <v/>
      </c>
    </row>
    <row r="819" spans="1:30" x14ac:dyDescent="0.25">
      <c r="A819" s="42" t="s">
        <v>9856</v>
      </c>
      <c r="B819" s="42">
        <v>23093662722</v>
      </c>
      <c r="C819" s="42"/>
      <c r="D819" s="42"/>
      <c r="E819" s="42"/>
      <c r="F819" s="42" t="s">
        <v>9194</v>
      </c>
      <c r="G819" s="42" t="s">
        <v>11228</v>
      </c>
      <c r="H819" s="19"/>
      <c r="I819" s="42"/>
      <c r="J819" s="42" t="s">
        <v>7849</v>
      </c>
      <c r="K819" s="21">
        <v>45782</v>
      </c>
      <c r="L819" s="12" t="s">
        <v>8443</v>
      </c>
      <c r="M819" s="44">
        <v>36.799999999999997</v>
      </c>
      <c r="N819" s="19">
        <v>1</v>
      </c>
      <c r="O819" s="44">
        <v>36.799999999999997</v>
      </c>
      <c r="P819" s="44">
        <v>17.77</v>
      </c>
      <c r="Q819" s="44">
        <v>1.24</v>
      </c>
      <c r="R819" s="44">
        <v>11.28</v>
      </c>
      <c r="S819" s="44">
        <v>0</v>
      </c>
      <c r="T819" s="44">
        <v>0</v>
      </c>
      <c r="U819" s="44">
        <v>6.14</v>
      </c>
      <c r="V819" s="23">
        <v>0</v>
      </c>
      <c r="W819" s="42" t="s">
        <v>34</v>
      </c>
      <c r="X819" s="43"/>
      <c r="Y819" s="43"/>
      <c r="Z819" s="43" t="s">
        <v>8442</v>
      </c>
      <c r="AA819" s="43" t="str">
        <f>VLOOKUP(J819, sku!B:C, 2, FALSE)</f>
        <v>Extractus 1,5l</v>
      </c>
      <c r="AB819" s="45" t="str">
        <f>VLOOKUP(J819, sku!B:BM, 64, FALSE)</f>
        <v>Revenda</v>
      </c>
      <c r="AC819" s="45" t="str">
        <f>LEFT(pedidos[[#This Row],[SKU]],3)</f>
        <v>VX2</v>
      </c>
      <c r="AD819" s="36" t="str" cm="1">
        <f t="array" aca="1" ref="AD819" ca="1">IFERROR(
  INDEX(
    montadora[Montadora],
    MATCH(TRUE,LEFT(#REF!,NÚCARACT(montadora[SKU Parcial]))=montadora[SKU Parcial],0)
  ),
  ""
)</f>
        <v/>
      </c>
    </row>
    <row r="820" spans="1:30" x14ac:dyDescent="0.25">
      <c r="A820" s="42" t="s">
        <v>9866</v>
      </c>
      <c r="B820" s="42">
        <v>23093662722</v>
      </c>
      <c r="C820" s="42"/>
      <c r="D820" s="42"/>
      <c r="E820" s="42"/>
      <c r="F820" s="42" t="s">
        <v>9194</v>
      </c>
      <c r="G820" s="42" t="s">
        <v>11228</v>
      </c>
      <c r="H820" s="19"/>
      <c r="I820" s="42"/>
      <c r="J820" s="42" t="s">
        <v>7849</v>
      </c>
      <c r="K820" s="21">
        <v>45782</v>
      </c>
      <c r="L820" s="12" t="s">
        <v>8443</v>
      </c>
      <c r="M820" s="44">
        <v>36.799999999999997</v>
      </c>
      <c r="N820" s="19">
        <v>1</v>
      </c>
      <c r="O820" s="44">
        <v>54.31</v>
      </c>
      <c r="P820" s="44">
        <v>17.77</v>
      </c>
      <c r="Q820" s="44">
        <v>1.24</v>
      </c>
      <c r="R820" s="44">
        <v>11.28</v>
      </c>
      <c r="S820" s="44">
        <v>17.510000000000002</v>
      </c>
      <c r="T820" s="44">
        <v>0</v>
      </c>
      <c r="U820" s="44">
        <v>6.14</v>
      </c>
      <c r="V820" s="23">
        <v>0</v>
      </c>
      <c r="W820" s="42" t="s">
        <v>34</v>
      </c>
      <c r="X820" s="43"/>
      <c r="Y820" s="43"/>
      <c r="Z820" s="43" t="s">
        <v>8442</v>
      </c>
      <c r="AA820" s="43" t="str">
        <f>VLOOKUP(J820, sku!B:C, 2, FALSE)</f>
        <v>Extractus 1,5l</v>
      </c>
      <c r="AB820" s="45" t="str">
        <f>VLOOKUP(J820, sku!B:BM, 64, FALSE)</f>
        <v>Revenda</v>
      </c>
      <c r="AC820" s="45" t="str">
        <f>LEFT(pedidos[[#This Row],[SKU]],3)</f>
        <v>VX2</v>
      </c>
      <c r="AD820" s="36" t="str" cm="1">
        <f t="array" aca="1" ref="AD820" ca="1">IFERROR(
  INDEX(
    montadora[Montadora],
    MATCH(TRUE,LEFT(J1312,NÚCARACT(montadora[SKU Parcial]))=montadora[SKU Parcial],0)
  ),
  ""
)</f>
        <v/>
      </c>
    </row>
    <row r="821" spans="1:30" x14ac:dyDescent="0.25">
      <c r="A821" s="42" t="s">
        <v>9888</v>
      </c>
      <c r="B821" s="42">
        <v>23093662722</v>
      </c>
      <c r="C821" s="42"/>
      <c r="D821" s="42"/>
      <c r="E821" s="42"/>
      <c r="F821" s="42" t="s">
        <v>9194</v>
      </c>
      <c r="G821" s="42" t="s">
        <v>11228</v>
      </c>
      <c r="H821" s="19"/>
      <c r="I821" s="42"/>
      <c r="J821" s="42" t="s">
        <v>7849</v>
      </c>
      <c r="K821" s="21">
        <v>45782</v>
      </c>
      <c r="L821" s="12" t="s">
        <v>8443</v>
      </c>
      <c r="M821" s="44">
        <v>36.799999999999997</v>
      </c>
      <c r="N821" s="19">
        <v>1</v>
      </c>
      <c r="O821" s="44">
        <v>36.799999999999997</v>
      </c>
      <c r="P821" s="44">
        <v>17.77</v>
      </c>
      <c r="Q821" s="44">
        <v>1.24</v>
      </c>
      <c r="R821" s="44">
        <v>11.28</v>
      </c>
      <c r="S821" s="44">
        <v>0</v>
      </c>
      <c r="T821" s="44">
        <v>0</v>
      </c>
      <c r="U821" s="44">
        <v>6.14</v>
      </c>
      <c r="V821" s="23">
        <v>0</v>
      </c>
      <c r="W821" s="42" t="s">
        <v>34</v>
      </c>
      <c r="X821" s="43"/>
      <c r="Y821" s="43"/>
      <c r="Z821" s="43" t="s">
        <v>8442</v>
      </c>
      <c r="AA821" s="43" t="str">
        <f>VLOOKUP(J821, sku!B:C, 2, FALSE)</f>
        <v>Extractus 1,5l</v>
      </c>
      <c r="AB821" s="45" t="str">
        <f>VLOOKUP(J821, sku!B:BM, 64, FALSE)</f>
        <v>Revenda</v>
      </c>
      <c r="AC821" s="45" t="str">
        <f>LEFT(pedidos[[#This Row],[SKU]],3)</f>
        <v>VX2</v>
      </c>
      <c r="AD821" s="36" t="str" cm="1">
        <f t="array" aca="1" ref="AD821" ca="1">IFERROR(
  INDEX(
    montadora[Montadora],
    MATCH(TRUE,LEFT(J1313,NÚCARACT(montadora[SKU Parcial]))=montadora[SKU Parcial],0)
  ),
  ""
)</f>
        <v/>
      </c>
    </row>
    <row r="822" spans="1:30" x14ac:dyDescent="0.25">
      <c r="A822" s="42" t="s">
        <v>9996</v>
      </c>
      <c r="B822" s="42">
        <v>22393916353</v>
      </c>
      <c r="C822" s="42"/>
      <c r="D822" s="42"/>
      <c r="E822" s="42"/>
      <c r="F822" s="42" t="s">
        <v>8369</v>
      </c>
      <c r="G822" s="42" t="s">
        <v>11228</v>
      </c>
      <c r="H822" s="7"/>
      <c r="I822" s="42"/>
      <c r="J822" s="42" t="s">
        <v>8428</v>
      </c>
      <c r="K822" s="8">
        <v>45780</v>
      </c>
      <c r="L822" s="12" t="s">
        <v>8443</v>
      </c>
      <c r="M822" s="44">
        <v>32.799999999999997</v>
      </c>
      <c r="N822" s="7">
        <v>1</v>
      </c>
      <c r="O822" s="44">
        <v>32.799999999999997</v>
      </c>
      <c r="P822" s="44">
        <v>18.059999999999999</v>
      </c>
      <c r="Q822" s="44">
        <v>1.1100000000000001</v>
      </c>
      <c r="R822" s="44">
        <v>10.49</v>
      </c>
      <c r="S822" s="44">
        <v>0</v>
      </c>
      <c r="T822" s="44">
        <v>-1.22</v>
      </c>
      <c r="U822" s="44">
        <v>4.03</v>
      </c>
      <c r="V822" s="9">
        <v>0.26629999999999998</v>
      </c>
      <c r="W822" s="42" t="s">
        <v>34</v>
      </c>
      <c r="X822" s="43"/>
      <c r="Y822" s="43"/>
      <c r="Z822" s="43" t="s">
        <v>8442</v>
      </c>
      <c r="AA822" s="43" t="str">
        <f>VLOOKUP(J822, sku!B:C, 2, FALSE)</f>
        <v>Prizm 500ML</v>
      </c>
      <c r="AB822" s="45" t="str">
        <f>VLOOKUP(J822, sku!B:BM, 64, FALSE)</f>
        <v>Revenda</v>
      </c>
      <c r="AC822" s="45" t="str">
        <f>LEFT(pedidos[[#This Row],[SKU]],3)</f>
        <v>VX2</v>
      </c>
      <c r="AD822" s="36" t="str" cm="1">
        <f t="array" aca="1" ref="AD822" ca="1">IFERROR(
  INDEX(
    montadora[Montadora],
    MATCH(TRUE,LEFT(J1314,NÚCARACT(montadora[SKU Parcial]))=montadora[SKU Parcial],0)
  ),
  ""
)</f>
        <v/>
      </c>
    </row>
    <row r="823" spans="1:30" x14ac:dyDescent="0.25">
      <c r="A823" s="42" t="s">
        <v>9907</v>
      </c>
      <c r="B823" s="42">
        <v>22393916353</v>
      </c>
      <c r="C823" s="42"/>
      <c r="D823" s="42"/>
      <c r="E823" s="42"/>
      <c r="F823" s="42" t="s">
        <v>8369</v>
      </c>
      <c r="G823" s="42" t="s">
        <v>11228</v>
      </c>
      <c r="H823" s="7"/>
      <c r="I823" s="42"/>
      <c r="J823" s="42" t="s">
        <v>8428</v>
      </c>
      <c r="K823" s="8">
        <v>45782</v>
      </c>
      <c r="L823" s="12" t="s">
        <v>8443</v>
      </c>
      <c r="M823" s="44">
        <v>32.799999999999997</v>
      </c>
      <c r="N823" s="7">
        <v>1</v>
      </c>
      <c r="O823" s="44">
        <v>32.799999999999997</v>
      </c>
      <c r="P823" s="44">
        <v>18.059999999999999</v>
      </c>
      <c r="Q823" s="44">
        <v>1.1100000000000001</v>
      </c>
      <c r="R823" s="44">
        <v>10.49</v>
      </c>
      <c r="S823" s="44">
        <v>0</v>
      </c>
      <c r="T823" s="44">
        <v>0</v>
      </c>
      <c r="U823" s="44">
        <v>2.81</v>
      </c>
      <c r="V823" s="9">
        <v>0.2165</v>
      </c>
      <c r="W823" s="42" t="s">
        <v>34</v>
      </c>
      <c r="X823" s="43"/>
      <c r="Y823" s="43"/>
      <c r="Z823" s="43" t="s">
        <v>8442</v>
      </c>
      <c r="AA823" s="43" t="str">
        <f>VLOOKUP(J823, sku!B:C, 2, FALSE)</f>
        <v>Prizm 500ML</v>
      </c>
      <c r="AB823" s="45" t="str">
        <f>VLOOKUP(J823, sku!B:BM, 64, FALSE)</f>
        <v>Revenda</v>
      </c>
      <c r="AC823" s="45" t="str">
        <f>LEFT(pedidos[[#This Row],[SKU]],3)</f>
        <v>VX2</v>
      </c>
      <c r="AD823" s="36" t="str" cm="1">
        <f t="array" aca="1" ref="AD823" ca="1">IFERROR(
  INDEX(
    montadora[Montadora],
    MATCH(TRUE,LEFT(#REF!,NÚCARACT(montadora[SKU Parcial]))=montadora[SKU Parcial],0)
  ),
  ""
)</f>
        <v/>
      </c>
    </row>
    <row r="824" spans="1:30" x14ac:dyDescent="0.25">
      <c r="A824" s="42" t="s">
        <v>9997</v>
      </c>
      <c r="B824" s="42">
        <v>22393916353</v>
      </c>
      <c r="C824" s="42"/>
      <c r="D824" s="42"/>
      <c r="E824" s="42"/>
      <c r="F824" s="42" t="s">
        <v>8369</v>
      </c>
      <c r="G824" s="42" t="s">
        <v>11228</v>
      </c>
      <c r="H824" s="7"/>
      <c r="I824" s="42"/>
      <c r="J824" s="42" t="s">
        <v>8428</v>
      </c>
      <c r="K824" s="8">
        <v>45780</v>
      </c>
      <c r="L824" s="19" t="s">
        <v>8443</v>
      </c>
      <c r="M824" s="44">
        <v>32.799999999999997</v>
      </c>
      <c r="N824" s="7">
        <v>1</v>
      </c>
      <c r="O824" s="44">
        <v>32.799999999999997</v>
      </c>
      <c r="P824" s="44">
        <v>18.059999999999999</v>
      </c>
      <c r="Q824" s="44">
        <v>1.1100000000000001</v>
      </c>
      <c r="R824" s="44">
        <v>10.49</v>
      </c>
      <c r="S824" s="44">
        <v>0</v>
      </c>
      <c r="T824" s="44">
        <v>-1.21</v>
      </c>
      <c r="U824" s="44">
        <v>4.0199999999999996</v>
      </c>
      <c r="V824" s="9">
        <v>0.20419999999999999</v>
      </c>
      <c r="W824" s="42" t="s">
        <v>34</v>
      </c>
      <c r="X824" s="43"/>
      <c r="Y824" s="43"/>
      <c r="Z824" s="43" t="s">
        <v>8442</v>
      </c>
      <c r="AA824" s="43" t="str">
        <f>VLOOKUP(J824, sku!B:C, 2, FALSE)</f>
        <v>Prizm 500ML</v>
      </c>
      <c r="AB824" s="45" t="str">
        <f>VLOOKUP(J824, sku!B:BM, 64, FALSE)</f>
        <v>Revenda</v>
      </c>
      <c r="AC824" s="45" t="str">
        <f>LEFT(pedidos[[#This Row],[SKU]],3)</f>
        <v>VX2</v>
      </c>
      <c r="AD824" s="36" t="str" cm="1">
        <f t="array" aca="1" ref="AD824" ca="1">IFERROR(
  INDEX(
    montadora[Montadora],
    MATCH(TRUE,LEFT(#REF!,NÚCARACT(montadora[SKU Parcial]))=montadora[SKU Parcial],0)
  ),
  ""
)</f>
        <v/>
      </c>
    </row>
    <row r="825" spans="1:30" x14ac:dyDescent="0.25">
      <c r="A825" s="42" t="s">
        <v>9958</v>
      </c>
      <c r="B825" s="42">
        <v>23593916889</v>
      </c>
      <c r="C825" s="42"/>
      <c r="D825" s="42"/>
      <c r="E825" s="42"/>
      <c r="F825" s="42" t="s">
        <v>10138</v>
      </c>
      <c r="G825" s="42" t="s">
        <v>11228</v>
      </c>
      <c r="H825" s="7"/>
      <c r="I825" s="42"/>
      <c r="J825" s="42" t="s">
        <v>8427</v>
      </c>
      <c r="K825" s="8">
        <v>45781</v>
      </c>
      <c r="L825" s="12" t="s">
        <v>8443</v>
      </c>
      <c r="M825" s="44">
        <v>36.799999999999997</v>
      </c>
      <c r="N825" s="7">
        <v>1</v>
      </c>
      <c r="O825" s="44">
        <v>36.799999999999997</v>
      </c>
      <c r="P825" s="44">
        <v>18.059999999999999</v>
      </c>
      <c r="Q825" s="44">
        <v>1.24</v>
      </c>
      <c r="R825" s="44">
        <v>11.28</v>
      </c>
      <c r="S825" s="44">
        <v>0</v>
      </c>
      <c r="T825" s="44">
        <v>0</v>
      </c>
      <c r="U825" s="44">
        <v>5.85</v>
      </c>
      <c r="V825" s="9">
        <v>0.19739999999999999</v>
      </c>
      <c r="W825" s="42" t="s">
        <v>34</v>
      </c>
      <c r="X825" s="43"/>
      <c r="Y825" s="43"/>
      <c r="Z825" s="43" t="s">
        <v>8442</v>
      </c>
      <c r="AA825" s="43" t="str">
        <f>VLOOKUP(J825, sku!B:C, 2, FALSE)</f>
        <v>Vertex 1,5L</v>
      </c>
      <c r="AB825" s="45" t="str">
        <f>VLOOKUP(J825, sku!B:BM, 64, FALSE)</f>
        <v>Revenda</v>
      </c>
      <c r="AC825" s="45" t="str">
        <f>LEFT(pedidos[[#This Row],[SKU]],3)</f>
        <v>VX2</v>
      </c>
      <c r="AD825" s="36" t="str" cm="1">
        <f t="array" aca="1" ref="AD825" ca="1">IFERROR(
  INDEX(
    montadora[Montadora],
    MATCH(TRUE,LEFT(#REF!,NÚCARACT(montadora[SKU Parcial]))=montadora[SKU Parcial],0)
  ),
  ""
)</f>
        <v/>
      </c>
    </row>
    <row r="826" spans="1:30" x14ac:dyDescent="0.25">
      <c r="A826" s="42" t="s">
        <v>10566</v>
      </c>
      <c r="B826" s="42"/>
      <c r="C826" s="42"/>
      <c r="D826" s="42"/>
      <c r="E826" s="42">
        <v>23593916889</v>
      </c>
      <c r="F826" s="42" t="s">
        <v>10138</v>
      </c>
      <c r="G826" s="42" t="s">
        <v>11228</v>
      </c>
      <c r="H826" s="7"/>
      <c r="I826" s="42"/>
      <c r="J826" s="42" t="s">
        <v>8427</v>
      </c>
      <c r="K826" s="8">
        <v>45818</v>
      </c>
      <c r="L826" s="12" t="s">
        <v>8443</v>
      </c>
      <c r="M826" s="44">
        <v>36.799999999999997</v>
      </c>
      <c r="N826" s="7">
        <v>1</v>
      </c>
      <c r="O826" s="44">
        <v>36.799999999999997</v>
      </c>
      <c r="P826" s="44">
        <v>18.059999999999999</v>
      </c>
      <c r="Q826" s="44">
        <v>1.37</v>
      </c>
      <c r="R826" s="44">
        <v>11.36</v>
      </c>
      <c r="S826" s="44">
        <v>0</v>
      </c>
      <c r="T826" s="44">
        <v>0</v>
      </c>
      <c r="U826" s="44">
        <v>6.01</v>
      </c>
      <c r="V826" s="9">
        <v>0.1633</v>
      </c>
      <c r="W826" s="42" t="s">
        <v>34</v>
      </c>
      <c r="X826" s="43"/>
      <c r="Y826" s="43"/>
      <c r="Z826" s="43" t="s">
        <v>8442</v>
      </c>
      <c r="AA826" s="43" t="str">
        <f>VLOOKUP(J826, sku!B:C, 2, FALSE)</f>
        <v>Vertex 1,5L</v>
      </c>
      <c r="AB826" s="45" t="str">
        <f>VLOOKUP(J826, sku!B:BM, 64, FALSE)</f>
        <v>Revenda</v>
      </c>
      <c r="AC826" s="45" t="str">
        <f>LEFT(pedidos[[#This Row],[SKU]],3)</f>
        <v>VX2</v>
      </c>
      <c r="AD826" s="36" t="str" cm="1">
        <f t="array" aca="1" ref="AD826" ca="1">IFERROR(
  INDEX(
    montadora[Montadora],
    MATCH(TRUE,LEFT(J1315,NÚCARACT(montadora[SKU Parcial]))=montadora[SKU Parcial],0)
  ),
  ""
)</f>
        <v/>
      </c>
    </row>
    <row r="827" spans="1:30" x14ac:dyDescent="0.25">
      <c r="A827" s="42" t="s">
        <v>10038</v>
      </c>
      <c r="B827" s="42">
        <v>23593916889</v>
      </c>
      <c r="C827" s="42"/>
      <c r="D827" s="42"/>
      <c r="E827" s="42"/>
      <c r="F827" s="42" t="s">
        <v>10138</v>
      </c>
      <c r="G827" s="42" t="s">
        <v>11228</v>
      </c>
      <c r="H827" s="19"/>
      <c r="I827" s="42"/>
      <c r="J827" s="42" t="s">
        <v>8427</v>
      </c>
      <c r="K827" s="21">
        <v>45779</v>
      </c>
      <c r="L827" s="12" t="s">
        <v>8443</v>
      </c>
      <c r="M827" s="44">
        <v>36.799999999999997</v>
      </c>
      <c r="N827" s="19">
        <v>1</v>
      </c>
      <c r="O827" s="44">
        <v>38.24</v>
      </c>
      <c r="P827" s="44">
        <v>18.059999999999999</v>
      </c>
      <c r="Q827" s="44">
        <v>1.24</v>
      </c>
      <c r="R827" s="44">
        <v>11.28</v>
      </c>
      <c r="S827" s="44">
        <v>1.44</v>
      </c>
      <c r="T827" s="44">
        <v>0</v>
      </c>
      <c r="U827" s="44">
        <v>5.85</v>
      </c>
      <c r="V827" s="23">
        <v>0.159</v>
      </c>
      <c r="W827" s="42" t="s">
        <v>34</v>
      </c>
      <c r="X827" s="43"/>
      <c r="Y827" s="43"/>
      <c r="Z827" s="43" t="s">
        <v>8442</v>
      </c>
      <c r="AA827" s="43" t="str">
        <f>VLOOKUP(J827, sku!B:C, 2, FALSE)</f>
        <v>Vertex 1,5L</v>
      </c>
      <c r="AB827" s="45" t="str">
        <f>VLOOKUP(J827, sku!B:BM, 64, FALSE)</f>
        <v>Revenda</v>
      </c>
      <c r="AC827" s="45" t="str">
        <f>LEFT(pedidos[[#This Row],[SKU]],3)</f>
        <v>VX2</v>
      </c>
      <c r="AD827" s="36" t="str" cm="1">
        <f t="array" aca="1" ref="AD827" ca="1">IFERROR(
  INDEX(
    montadora[Montadora],
    MATCH(TRUE,LEFT(J1316,NÚCARACT(montadora[SKU Parcial]))=montadora[SKU Parcial],0)
  ),
  ""
)</f>
        <v/>
      </c>
    </row>
    <row r="828" spans="1:30" x14ac:dyDescent="0.25">
      <c r="A828" s="42" t="s">
        <v>10049</v>
      </c>
      <c r="B828" s="42">
        <v>23593916889</v>
      </c>
      <c r="C828" s="42"/>
      <c r="D828" s="42"/>
      <c r="E828" s="42"/>
      <c r="F828" s="42" t="s">
        <v>10138</v>
      </c>
      <c r="G828" s="42" t="s">
        <v>11228</v>
      </c>
      <c r="H828" s="19"/>
      <c r="I828" s="42"/>
      <c r="J828" s="42" t="s">
        <v>8427</v>
      </c>
      <c r="K828" s="21">
        <v>45778</v>
      </c>
      <c r="L828" s="12" t="s">
        <v>8443</v>
      </c>
      <c r="M828" s="44">
        <v>36.799999999999997</v>
      </c>
      <c r="N828" s="19">
        <v>1</v>
      </c>
      <c r="O828" s="44">
        <v>36.799999999999997</v>
      </c>
      <c r="P828" s="44">
        <v>18.059999999999999</v>
      </c>
      <c r="Q828" s="44">
        <v>1.24</v>
      </c>
      <c r="R828" s="44">
        <v>11.28</v>
      </c>
      <c r="S828" s="44">
        <v>0</v>
      </c>
      <c r="T828" s="44">
        <v>0</v>
      </c>
      <c r="U828" s="44">
        <v>5.85</v>
      </c>
      <c r="V828" s="23">
        <v>0.159</v>
      </c>
      <c r="W828" s="42" t="s">
        <v>34</v>
      </c>
      <c r="X828" s="43"/>
      <c r="Y828" s="43"/>
      <c r="Z828" s="43" t="s">
        <v>8442</v>
      </c>
      <c r="AA828" s="43" t="str">
        <f>VLOOKUP(J828, sku!B:C, 2, FALSE)</f>
        <v>Vertex 1,5L</v>
      </c>
      <c r="AB828" s="45" t="str">
        <f>VLOOKUP(J828, sku!B:BM, 64, FALSE)</f>
        <v>Revenda</v>
      </c>
      <c r="AC828" s="45" t="str">
        <f>LEFT(pedidos[[#This Row],[SKU]],3)</f>
        <v>VX2</v>
      </c>
      <c r="AD828" s="36" t="str" cm="1">
        <f t="array" aca="1" ref="AD828" ca="1">IFERROR(
  INDEX(
    montadora[Montadora],
    MATCH(TRUE,LEFT(J1317,NÚCARACT(montadora[SKU Parcial]))=montadora[SKU Parcial],0)
  ),
  ""
)</f>
        <v/>
      </c>
    </row>
    <row r="829" spans="1:30" x14ac:dyDescent="0.25">
      <c r="A829" s="42" t="s">
        <v>10060</v>
      </c>
      <c r="B829" s="42">
        <v>23593916889</v>
      </c>
      <c r="C829" s="42"/>
      <c r="D829" s="42"/>
      <c r="E829" s="42"/>
      <c r="F829" s="42" t="s">
        <v>10138</v>
      </c>
      <c r="G829" s="42" t="s">
        <v>11228</v>
      </c>
      <c r="H829" s="19"/>
      <c r="I829" s="42"/>
      <c r="J829" s="42" t="s">
        <v>8427</v>
      </c>
      <c r="K829" s="21">
        <v>45778</v>
      </c>
      <c r="L829" s="12" t="s">
        <v>8443</v>
      </c>
      <c r="M829" s="44">
        <v>36.799999999999997</v>
      </c>
      <c r="N829" s="19">
        <v>1</v>
      </c>
      <c r="O829" s="44">
        <v>36.799999999999997</v>
      </c>
      <c r="P829" s="44">
        <v>18.059999999999999</v>
      </c>
      <c r="Q829" s="44">
        <v>1.24</v>
      </c>
      <c r="R829" s="44">
        <v>11.28</v>
      </c>
      <c r="S829" s="44">
        <v>0</v>
      </c>
      <c r="T829" s="44">
        <v>0</v>
      </c>
      <c r="U829" s="44">
        <v>5.85</v>
      </c>
      <c r="V829" s="23">
        <v>0.159</v>
      </c>
      <c r="W829" s="42" t="s">
        <v>34</v>
      </c>
      <c r="X829" s="43"/>
      <c r="Y829" s="43"/>
      <c r="Z829" s="43" t="s">
        <v>8442</v>
      </c>
      <c r="AA829" s="43" t="str">
        <f>VLOOKUP(J829, sku!B:C, 2, FALSE)</f>
        <v>Vertex 1,5L</v>
      </c>
      <c r="AB829" s="45" t="str">
        <f>VLOOKUP(J829, sku!B:BM, 64, FALSE)</f>
        <v>Revenda</v>
      </c>
      <c r="AC829" s="45" t="str">
        <f>LEFT(pedidos[[#This Row],[SKU]],3)</f>
        <v>VX2</v>
      </c>
      <c r="AD829" s="36" t="str" cm="1">
        <f t="array" aca="1" ref="AD829" ca="1">IFERROR(
  INDEX(
    montadora[Montadora],
    MATCH(TRUE,LEFT(J1318,NÚCARACT(montadora[SKU Parcial]))=montadora[SKU Parcial],0)
  ),
  ""
)</f>
        <v/>
      </c>
    </row>
    <row r="830" spans="1:30" x14ac:dyDescent="0.25">
      <c r="A830" s="42" t="s">
        <v>9971</v>
      </c>
      <c r="B830" s="42">
        <v>22393916353</v>
      </c>
      <c r="C830" s="42"/>
      <c r="D830" s="42"/>
      <c r="E830" s="42"/>
      <c r="F830" s="42" t="s">
        <v>8369</v>
      </c>
      <c r="G830" s="42" t="s">
        <v>11228</v>
      </c>
      <c r="H830" s="7"/>
      <c r="I830" s="42"/>
      <c r="J830" s="42" t="s">
        <v>8428</v>
      </c>
      <c r="K830" s="8">
        <v>45781</v>
      </c>
      <c r="L830" s="7" t="s">
        <v>8443</v>
      </c>
      <c r="M830" s="44">
        <v>32.799999999999997</v>
      </c>
      <c r="N830" s="7">
        <v>1</v>
      </c>
      <c r="O830" s="44">
        <v>32.799999999999997</v>
      </c>
      <c r="P830" s="44">
        <v>18.059999999999999</v>
      </c>
      <c r="Q830" s="44">
        <v>1.1100000000000001</v>
      </c>
      <c r="R830" s="44">
        <v>10.49</v>
      </c>
      <c r="S830" s="44">
        <v>0</v>
      </c>
      <c r="T830" s="44">
        <v>0</v>
      </c>
      <c r="U830" s="44">
        <v>2.81</v>
      </c>
      <c r="V830" s="9">
        <v>0.14979999999999999</v>
      </c>
      <c r="W830" s="42" t="s">
        <v>34</v>
      </c>
      <c r="X830" s="43"/>
      <c r="Y830" s="43"/>
      <c r="Z830" s="43" t="s">
        <v>8442</v>
      </c>
      <c r="AA830" s="43" t="str">
        <f>VLOOKUP(J830, sku!B:C, 2, FALSE)</f>
        <v>Prizm 500ML</v>
      </c>
      <c r="AB830" s="45" t="str">
        <f>VLOOKUP(J830, sku!B:BM, 64, FALSE)</f>
        <v>Revenda</v>
      </c>
      <c r="AC830" s="45" t="str">
        <f>LEFT(pedidos[[#This Row],[SKU]],3)</f>
        <v>VX2</v>
      </c>
      <c r="AD830" s="36" t="str" cm="1">
        <f t="array" aca="1" ref="AD830" ca="1">IFERROR(
  INDEX(
    montadora[Montadora],
    MATCH(TRUE,LEFT(J1319,NÚCARACT(montadora[SKU Parcial]))=montadora[SKU Parcial],0)
  ),
  ""
)</f>
        <v/>
      </c>
    </row>
    <row r="831" spans="1:30" x14ac:dyDescent="0.25">
      <c r="A831" s="42" t="s">
        <v>9979</v>
      </c>
      <c r="B831" s="42">
        <v>22393916353</v>
      </c>
      <c r="C831" s="42"/>
      <c r="D831" s="42"/>
      <c r="E831" s="42"/>
      <c r="F831" s="42" t="s">
        <v>8369</v>
      </c>
      <c r="G831" s="42" t="s">
        <v>11228</v>
      </c>
      <c r="H831" s="7"/>
      <c r="I831" s="42"/>
      <c r="J831" s="42" t="s">
        <v>8428</v>
      </c>
      <c r="K831" s="8">
        <v>45780</v>
      </c>
      <c r="L831" s="19" t="s">
        <v>8443</v>
      </c>
      <c r="M831" s="44">
        <v>32.799999999999997</v>
      </c>
      <c r="N831" s="7">
        <v>1</v>
      </c>
      <c r="O831" s="44">
        <v>32.799999999999997</v>
      </c>
      <c r="P831" s="44">
        <v>18.059999999999999</v>
      </c>
      <c r="Q831" s="44">
        <v>1.1100000000000001</v>
      </c>
      <c r="R831" s="44">
        <v>10.49</v>
      </c>
      <c r="S831" s="44">
        <v>0</v>
      </c>
      <c r="T831" s="44">
        <v>0</v>
      </c>
      <c r="U831" s="44">
        <v>2.81</v>
      </c>
      <c r="V831" s="9">
        <v>0.14000000000000001</v>
      </c>
      <c r="W831" s="42" t="s">
        <v>34</v>
      </c>
      <c r="X831" s="43"/>
      <c r="Y831" s="43"/>
      <c r="Z831" s="43" t="s">
        <v>8442</v>
      </c>
      <c r="AA831" s="43" t="str">
        <f>VLOOKUP(J831, sku!B:C, 2, FALSE)</f>
        <v>Prizm 500ML</v>
      </c>
      <c r="AB831" s="45" t="str">
        <f>VLOOKUP(J831, sku!B:BM, 64, FALSE)</f>
        <v>Revenda</v>
      </c>
      <c r="AC831" s="45" t="str">
        <f>LEFT(pedidos[[#This Row],[SKU]],3)</f>
        <v>VX2</v>
      </c>
      <c r="AD831" s="36" t="str" cm="1">
        <f t="array" aca="1" ref="AD831" ca="1">IFERROR(
  INDEX(
    montadora[Montadora],
    MATCH(TRUE,LEFT(#REF!,NÚCARACT(montadora[SKU Parcial]))=montadora[SKU Parcial],0)
  ),
  ""
)</f>
        <v/>
      </c>
    </row>
    <row r="832" spans="1:30" x14ac:dyDescent="0.25">
      <c r="A832" s="42" t="s">
        <v>8913</v>
      </c>
      <c r="B832" s="42"/>
      <c r="C832" s="42"/>
      <c r="D832" s="42"/>
      <c r="E832" s="42">
        <v>23598398049</v>
      </c>
      <c r="F832" s="42" t="s">
        <v>8368</v>
      </c>
      <c r="G832" s="42" t="s">
        <v>11227</v>
      </c>
      <c r="H832" s="7"/>
      <c r="I832" s="42"/>
      <c r="J832" s="42" t="s">
        <v>8427</v>
      </c>
      <c r="K832" s="8">
        <v>45783</v>
      </c>
      <c r="L832" s="19" t="s">
        <v>8443</v>
      </c>
      <c r="M832" s="44">
        <v>38.799999999999997</v>
      </c>
      <c r="N832" s="7">
        <v>1</v>
      </c>
      <c r="O832" s="44">
        <v>38.799999999999997</v>
      </c>
      <c r="P832" s="44">
        <v>18.059999999999999</v>
      </c>
      <c r="Q832" s="44">
        <v>2.95</v>
      </c>
      <c r="R832" s="44">
        <v>12.54</v>
      </c>
      <c r="S832" s="44">
        <v>0</v>
      </c>
      <c r="T832" s="44">
        <v>0</v>
      </c>
      <c r="U832" s="44">
        <v>5.25</v>
      </c>
      <c r="V832" s="9">
        <v>0.13519999999999999</v>
      </c>
      <c r="W832" s="42" t="s">
        <v>34</v>
      </c>
      <c r="X832" s="43"/>
      <c r="Y832" s="43"/>
      <c r="Z832" s="43" t="s">
        <v>8442</v>
      </c>
      <c r="AA832" s="43" t="str">
        <f>VLOOKUP(J832, sku!B:C, 2, FALSE)</f>
        <v>Vertex 1,5L</v>
      </c>
      <c r="AB832" s="45" t="str">
        <f>VLOOKUP(J832, sku!B:BM, 64, FALSE)</f>
        <v>Revenda</v>
      </c>
      <c r="AC832" s="45" t="str">
        <f>LEFT(pedidos[[#This Row],[SKU]],3)</f>
        <v>VX2</v>
      </c>
      <c r="AD832" s="36" t="str" cm="1">
        <f t="array" aca="1" ref="AD832" ca="1">IFERROR(
  INDEX(
    montadora[Montadora],
    MATCH(TRUE,LEFT(#REF!,NÚCARACT(montadora[SKU Parcial]))=montadora[SKU Parcial],0)
  ),
  ""
)</f>
        <v/>
      </c>
    </row>
    <row r="833" spans="1:30" x14ac:dyDescent="0.25">
      <c r="A833" s="42" t="s">
        <v>9900</v>
      </c>
      <c r="B833" s="42">
        <v>23593916889</v>
      </c>
      <c r="C833" s="42"/>
      <c r="D833" s="42"/>
      <c r="E833" s="42"/>
      <c r="F833" s="42" t="s">
        <v>10138</v>
      </c>
      <c r="G833" s="42" t="s">
        <v>11228</v>
      </c>
      <c r="H833" s="7"/>
      <c r="I833" s="42"/>
      <c r="J833" s="42" t="s">
        <v>8427</v>
      </c>
      <c r="K833" s="8">
        <v>45782</v>
      </c>
      <c r="L833" s="19" t="s">
        <v>8443</v>
      </c>
      <c r="M833" s="44">
        <v>36.799999999999997</v>
      </c>
      <c r="N833" s="7">
        <v>1</v>
      </c>
      <c r="O833" s="44">
        <v>36.799999999999997</v>
      </c>
      <c r="P833" s="44">
        <v>18.059999999999999</v>
      </c>
      <c r="Q833" s="44">
        <v>1.24</v>
      </c>
      <c r="R833" s="44">
        <v>11.28</v>
      </c>
      <c r="S833" s="44">
        <v>0</v>
      </c>
      <c r="T833" s="44">
        <v>0</v>
      </c>
      <c r="U833" s="44">
        <v>5.85</v>
      </c>
      <c r="V833" s="9">
        <v>0.13200000000000001</v>
      </c>
      <c r="W833" s="42" t="s">
        <v>34</v>
      </c>
      <c r="X833" s="43"/>
      <c r="Y833" s="43"/>
      <c r="Z833" s="43" t="s">
        <v>8442</v>
      </c>
      <c r="AA833" s="43" t="str">
        <f>VLOOKUP(J833, sku!B:C, 2, FALSE)</f>
        <v>Vertex 1,5L</v>
      </c>
      <c r="AB833" s="45" t="str">
        <f>VLOOKUP(J833, sku!B:BM, 64, FALSE)</f>
        <v>Revenda</v>
      </c>
      <c r="AC833" s="45" t="str">
        <f>LEFT(pedidos[[#This Row],[SKU]],3)</f>
        <v>VX2</v>
      </c>
      <c r="AD833" s="36" t="str" cm="1">
        <f t="array" aca="1" ref="AD833" ca="1">IFERROR(
  INDEX(
    montadora[Montadora],
    MATCH(TRUE,LEFT(J1320,NÚCARACT(montadora[SKU Parcial]))=montadora[SKU Parcial],0)
  ),
  ""
)</f>
        <v/>
      </c>
    </row>
    <row r="834" spans="1:30" x14ac:dyDescent="0.25">
      <c r="A834" s="42" t="s">
        <v>9983</v>
      </c>
      <c r="B834" s="42">
        <v>23593916889</v>
      </c>
      <c r="C834" s="42"/>
      <c r="D834" s="42"/>
      <c r="E834" s="42"/>
      <c r="F834" s="42" t="s">
        <v>10138</v>
      </c>
      <c r="G834" s="42" t="s">
        <v>11228</v>
      </c>
      <c r="H834" s="7"/>
      <c r="I834" s="42"/>
      <c r="J834" s="42" t="s">
        <v>8427</v>
      </c>
      <c r="K834" s="8">
        <v>45780</v>
      </c>
      <c r="L834" s="19" t="s">
        <v>8443</v>
      </c>
      <c r="M834" s="44">
        <v>36.799999999999997</v>
      </c>
      <c r="N834" s="7">
        <v>1</v>
      </c>
      <c r="O834" s="44">
        <v>36.799999999999997</v>
      </c>
      <c r="P834" s="44">
        <v>18.059999999999999</v>
      </c>
      <c r="Q834" s="44">
        <v>1.24</v>
      </c>
      <c r="R834" s="44">
        <v>11.28</v>
      </c>
      <c r="S834" s="44">
        <v>0</v>
      </c>
      <c r="T834" s="44">
        <v>0</v>
      </c>
      <c r="U834" s="44">
        <v>5.85</v>
      </c>
      <c r="V834" s="9">
        <v>0.13200000000000001</v>
      </c>
      <c r="W834" s="42" t="s">
        <v>34</v>
      </c>
      <c r="X834" s="43"/>
      <c r="Y834" s="43"/>
      <c r="Z834" s="43" t="s">
        <v>8442</v>
      </c>
      <c r="AA834" s="43" t="str">
        <f>VLOOKUP(J834, sku!B:C, 2, FALSE)</f>
        <v>Vertex 1,5L</v>
      </c>
      <c r="AB834" s="45" t="str">
        <f>VLOOKUP(J834, sku!B:BM, 64, FALSE)</f>
        <v>Revenda</v>
      </c>
      <c r="AC834" s="45" t="str">
        <f>LEFT(pedidos[[#This Row],[SKU]],3)</f>
        <v>VX2</v>
      </c>
      <c r="AD834" s="36" t="str" cm="1">
        <f t="array" aca="1" ref="AD834" ca="1">IFERROR(
  INDEX(
    montadora[Montadora],
    MATCH(TRUE,LEFT(#REF!,NÚCARACT(montadora[SKU Parcial]))=montadora[SKU Parcial],0)
  ),
  ""
)</f>
        <v/>
      </c>
    </row>
    <row r="835" spans="1:30" x14ac:dyDescent="0.25">
      <c r="A835" s="42" t="s">
        <v>8082</v>
      </c>
      <c r="B835" s="42"/>
      <c r="C835" s="42"/>
      <c r="D835" s="42"/>
      <c r="E835" s="42">
        <v>23598398049</v>
      </c>
      <c r="F835" s="42" t="s">
        <v>8368</v>
      </c>
      <c r="G835" s="42" t="s">
        <v>11227</v>
      </c>
      <c r="H835" s="7"/>
      <c r="I835" s="42"/>
      <c r="J835" s="42" t="s">
        <v>8427</v>
      </c>
      <c r="K835" s="8">
        <v>45818</v>
      </c>
      <c r="L835" s="7" t="s">
        <v>8443</v>
      </c>
      <c r="M835" s="44">
        <v>38.799999999999997</v>
      </c>
      <c r="N835" s="7">
        <v>1</v>
      </c>
      <c r="O835" s="44">
        <v>38.799999999999997</v>
      </c>
      <c r="P835" s="44">
        <v>18.059999999999999</v>
      </c>
      <c r="Q835" s="44">
        <v>3.19</v>
      </c>
      <c r="R835" s="44">
        <v>12.54</v>
      </c>
      <c r="S835" s="44">
        <v>0</v>
      </c>
      <c r="T835" s="44">
        <v>0</v>
      </c>
      <c r="U835" s="44">
        <v>5.01</v>
      </c>
      <c r="V835" s="9">
        <v>0.129</v>
      </c>
      <c r="W835" s="42" t="s">
        <v>34</v>
      </c>
      <c r="X835" s="43"/>
      <c r="Y835" s="43"/>
      <c r="Z835" s="43" t="s">
        <v>8442</v>
      </c>
      <c r="AA835" s="43" t="str">
        <f>VLOOKUP(J835, sku!B:C, 2, FALSE)</f>
        <v>Vertex 1,5L</v>
      </c>
      <c r="AB835" s="45" t="str">
        <f>VLOOKUP(J835, sku!B:BM, 64, FALSE)</f>
        <v>Revenda</v>
      </c>
      <c r="AC835" s="45" t="str">
        <f>LEFT(pedidos[[#This Row],[SKU]],3)</f>
        <v>VX2</v>
      </c>
      <c r="AD835" s="36" t="str" cm="1">
        <f t="array" aca="1" ref="AD835" ca="1">IFERROR(
  INDEX(
    montadora[Montadora],
    MATCH(TRUE,LEFT(J1321,NÚCARACT(montadora[SKU Parcial]))=montadora[SKU Parcial],0)
  ),
  ""
)</f>
        <v/>
      </c>
    </row>
    <row r="836" spans="1:30" x14ac:dyDescent="0.25">
      <c r="A836" s="42" t="s">
        <v>10026</v>
      </c>
      <c r="B836" s="42">
        <v>22393916353</v>
      </c>
      <c r="C836" s="42"/>
      <c r="D836" s="42"/>
      <c r="E836" s="42"/>
      <c r="F836" s="42" t="s">
        <v>8369</v>
      </c>
      <c r="G836" s="42" t="s">
        <v>11228</v>
      </c>
      <c r="H836" s="19"/>
      <c r="I836" s="42"/>
      <c r="J836" s="42" t="s">
        <v>8428</v>
      </c>
      <c r="K836" s="21">
        <v>45779</v>
      </c>
      <c r="L836" s="19" t="s">
        <v>8443</v>
      </c>
      <c r="M836" s="44">
        <v>32.799999999999997</v>
      </c>
      <c r="N836" s="19">
        <v>1</v>
      </c>
      <c r="O836" s="44">
        <v>32.799999999999997</v>
      </c>
      <c r="P836" s="44">
        <v>18.059999999999999</v>
      </c>
      <c r="Q836" s="44">
        <v>1.1100000000000001</v>
      </c>
      <c r="R836" s="44">
        <v>10.49</v>
      </c>
      <c r="S836" s="44">
        <v>0</v>
      </c>
      <c r="T836" s="44">
        <v>-1.23</v>
      </c>
      <c r="U836" s="44">
        <v>4.04</v>
      </c>
      <c r="V836" s="23">
        <v>0.12330000000000001</v>
      </c>
      <c r="W836" s="42" t="s">
        <v>34</v>
      </c>
      <c r="X836" s="43"/>
      <c r="Y836" s="43"/>
      <c r="Z836" s="43" t="s">
        <v>8442</v>
      </c>
      <c r="AA836" s="43" t="str">
        <f>VLOOKUP(J836, sku!B:C, 2, FALSE)</f>
        <v>Prizm 500ML</v>
      </c>
      <c r="AB836" s="45" t="str">
        <f>VLOOKUP(J836, sku!B:BM, 64, FALSE)</f>
        <v>Revenda</v>
      </c>
      <c r="AC836" s="45" t="str">
        <f>LEFT(pedidos[[#This Row],[SKU]],3)</f>
        <v>VX2</v>
      </c>
      <c r="AD836" s="36" t="str" cm="1">
        <f t="array" aca="1" ref="AD836" ca="1">IFERROR(
  INDEX(
    montadora[Montadora],
    MATCH(TRUE,LEFT(#REF!,NÚCARACT(montadora[SKU Parcial]))=montadora[SKU Parcial],0)
  ),
  ""
)</f>
        <v/>
      </c>
    </row>
    <row r="837" spans="1:30" x14ac:dyDescent="0.25">
      <c r="A837" s="42" t="s">
        <v>10095</v>
      </c>
      <c r="B837" s="42">
        <v>22393916353</v>
      </c>
      <c r="C837" s="42"/>
      <c r="D837" s="42"/>
      <c r="E837" s="42"/>
      <c r="F837" s="42" t="s">
        <v>8369</v>
      </c>
      <c r="G837" s="42" t="s">
        <v>11228</v>
      </c>
      <c r="H837" s="19"/>
      <c r="I837" s="42"/>
      <c r="J837" s="42" t="s">
        <v>8428</v>
      </c>
      <c r="K837" s="21">
        <v>45778</v>
      </c>
      <c r="L837" s="12" t="s">
        <v>8443</v>
      </c>
      <c r="M837" s="44">
        <v>32.799999999999997</v>
      </c>
      <c r="N837" s="19">
        <v>1</v>
      </c>
      <c r="O837" s="44">
        <v>32.799999999999997</v>
      </c>
      <c r="P837" s="44">
        <v>18.059999999999999</v>
      </c>
      <c r="Q837" s="44">
        <v>1.1100000000000001</v>
      </c>
      <c r="R837" s="44">
        <v>10.49</v>
      </c>
      <c r="S837" s="44">
        <v>0</v>
      </c>
      <c r="T837" s="44">
        <v>-1.21</v>
      </c>
      <c r="U837" s="44">
        <v>4.0199999999999996</v>
      </c>
      <c r="V837" s="23">
        <v>0.1227</v>
      </c>
      <c r="W837" s="42" t="s">
        <v>34</v>
      </c>
      <c r="X837" s="43"/>
      <c r="Y837" s="43"/>
      <c r="Z837" s="43" t="s">
        <v>8442</v>
      </c>
      <c r="AA837" s="43" t="str">
        <f>VLOOKUP(J837, sku!B:C, 2, FALSE)</f>
        <v>Prizm 500ML</v>
      </c>
      <c r="AB837" s="45" t="str">
        <f>VLOOKUP(J837, sku!B:BM, 64, FALSE)</f>
        <v>Revenda</v>
      </c>
      <c r="AC837" s="45" t="str">
        <f>LEFT(pedidos[[#This Row],[SKU]],3)</f>
        <v>VX2</v>
      </c>
      <c r="AD837" s="36" t="str" cm="1">
        <f t="array" aca="1" ref="AD837" ca="1">IFERROR(
  INDEX(
    montadora[Montadora],
    MATCH(TRUE,LEFT(#REF!,NÚCARACT(montadora[SKU Parcial]))=montadora[SKU Parcial],0)
  ),
  ""
)</f>
        <v/>
      </c>
    </row>
    <row r="838" spans="1:30" x14ac:dyDescent="0.25">
      <c r="A838" s="42" t="s">
        <v>9962</v>
      </c>
      <c r="B838" s="42">
        <v>22393916353</v>
      </c>
      <c r="C838" s="42"/>
      <c r="D838" s="42"/>
      <c r="E838" s="42"/>
      <c r="F838" s="42" t="s">
        <v>8369</v>
      </c>
      <c r="G838" s="42" t="s">
        <v>11228</v>
      </c>
      <c r="H838" s="7"/>
      <c r="I838" s="42"/>
      <c r="J838" s="42" t="s">
        <v>8428</v>
      </c>
      <c r="K838" s="8">
        <v>45781</v>
      </c>
      <c r="L838" s="19" t="s">
        <v>8443</v>
      </c>
      <c r="M838" s="44">
        <v>32.799999999999997</v>
      </c>
      <c r="N838" s="7">
        <v>1</v>
      </c>
      <c r="O838" s="44">
        <v>32.799999999999997</v>
      </c>
      <c r="P838" s="44">
        <v>18.059999999999999</v>
      </c>
      <c r="Q838" s="44">
        <v>1.1100000000000001</v>
      </c>
      <c r="R838" s="44">
        <v>10.49</v>
      </c>
      <c r="S838" s="44">
        <v>0</v>
      </c>
      <c r="T838" s="44">
        <v>0</v>
      </c>
      <c r="U838" s="44">
        <v>2.81</v>
      </c>
      <c r="V838" s="9">
        <v>0.1226</v>
      </c>
      <c r="W838" s="42" t="s">
        <v>34</v>
      </c>
      <c r="X838" s="43"/>
      <c r="Y838" s="43"/>
      <c r="Z838" s="43" t="s">
        <v>8442</v>
      </c>
      <c r="AA838" s="43" t="str">
        <f>VLOOKUP(J838, sku!B:C, 2, FALSE)</f>
        <v>Prizm 500ML</v>
      </c>
      <c r="AB838" s="45" t="str">
        <f>VLOOKUP(J838, sku!B:BM, 64, FALSE)</f>
        <v>Revenda</v>
      </c>
      <c r="AC838" s="45" t="str">
        <f>LEFT(pedidos[[#This Row],[SKU]],3)</f>
        <v>VX2</v>
      </c>
      <c r="AD838" s="36" t="str" cm="1">
        <f t="array" aca="1" ref="AD838" ca="1">IFERROR(
  INDEX(
    montadora[Montadora],
    MATCH(TRUE,LEFT(#REF!,NÚCARACT(montadora[SKU Parcial]))=montadora[SKU Parcial],0)
  ),
  ""
)</f>
        <v/>
      </c>
    </row>
    <row r="839" spans="1:30" x14ac:dyDescent="0.25">
      <c r="A839" s="42" t="s">
        <v>9950</v>
      </c>
      <c r="B839" s="42">
        <v>23593916889</v>
      </c>
      <c r="C839" s="42"/>
      <c r="D839" s="42"/>
      <c r="E839" s="42"/>
      <c r="F839" s="42" t="s">
        <v>10138</v>
      </c>
      <c r="G839" s="42" t="s">
        <v>11228</v>
      </c>
      <c r="H839" s="7"/>
      <c r="I839" s="42"/>
      <c r="J839" s="42" t="s">
        <v>8427</v>
      </c>
      <c r="K839" s="8">
        <v>45781</v>
      </c>
      <c r="L839" s="12" t="s">
        <v>8443</v>
      </c>
      <c r="M839" s="44">
        <v>36.799999999999997</v>
      </c>
      <c r="N839" s="7">
        <v>1</v>
      </c>
      <c r="O839" s="44">
        <v>47.96</v>
      </c>
      <c r="P839" s="44">
        <v>18.059999999999999</v>
      </c>
      <c r="Q839" s="44">
        <v>1.24</v>
      </c>
      <c r="R839" s="44">
        <v>11.28</v>
      </c>
      <c r="S839" s="44">
        <v>11.16</v>
      </c>
      <c r="T839" s="44">
        <v>0</v>
      </c>
      <c r="U839" s="44">
        <v>5.85</v>
      </c>
      <c r="V839" s="9">
        <v>0.1195</v>
      </c>
      <c r="W839" s="42" t="s">
        <v>34</v>
      </c>
      <c r="X839" s="43"/>
      <c r="Y839" s="43"/>
      <c r="Z839" s="43" t="s">
        <v>8442</v>
      </c>
      <c r="AA839" s="43" t="str">
        <f>VLOOKUP(J839, sku!B:C, 2, FALSE)</f>
        <v>Vertex 1,5L</v>
      </c>
      <c r="AB839" s="45" t="str">
        <f>VLOOKUP(J839, sku!B:BM, 64, FALSE)</f>
        <v>Revenda</v>
      </c>
      <c r="AC839" s="45" t="str">
        <f>LEFT(pedidos[[#This Row],[SKU]],3)</f>
        <v>VX2</v>
      </c>
      <c r="AD839" s="36" t="str" cm="1">
        <f t="array" aca="1" ref="AD839" ca="1">IFERROR(
  INDEX(
    montadora[Montadora],
    MATCH(TRUE,LEFT(#REF!,NÚCARACT(montadora[SKU Parcial]))=montadora[SKU Parcial],0)
  ),
  ""
)</f>
        <v/>
      </c>
    </row>
    <row r="840" spans="1:30" x14ac:dyDescent="0.25">
      <c r="A840" s="42" t="s">
        <v>8083</v>
      </c>
      <c r="B840" s="42"/>
      <c r="C840" s="42"/>
      <c r="D840" s="42"/>
      <c r="E840" s="42">
        <v>20999711764</v>
      </c>
      <c r="F840" s="42" t="s">
        <v>8369</v>
      </c>
      <c r="G840" s="42" t="s">
        <v>11227</v>
      </c>
      <c r="H840" s="7"/>
      <c r="I840" s="42"/>
      <c r="J840" s="42" t="s">
        <v>8428</v>
      </c>
      <c r="K840" s="8">
        <v>45825</v>
      </c>
      <c r="L840" s="12" t="s">
        <v>8443</v>
      </c>
      <c r="M840" s="44">
        <v>37.799999999999997</v>
      </c>
      <c r="N840" s="7">
        <v>1</v>
      </c>
      <c r="O840" s="44">
        <v>37.799999999999997</v>
      </c>
      <c r="P840" s="44">
        <v>18.059999999999999</v>
      </c>
      <c r="Q840" s="44">
        <v>3.11</v>
      </c>
      <c r="R840" s="44">
        <v>12.42</v>
      </c>
      <c r="S840" s="44">
        <v>0</v>
      </c>
      <c r="T840" s="44">
        <v>0</v>
      </c>
      <c r="U840" s="44">
        <v>4.21</v>
      </c>
      <c r="V840" s="9">
        <v>0.11119999999999999</v>
      </c>
      <c r="W840" s="42" t="s">
        <v>34</v>
      </c>
      <c r="X840" s="43"/>
      <c r="Y840" s="43"/>
      <c r="Z840" s="43" t="s">
        <v>8442</v>
      </c>
      <c r="AA840" s="43" t="str">
        <f>VLOOKUP(J840, sku!B:C, 2, FALSE)</f>
        <v>Prizm 500ML</v>
      </c>
      <c r="AB840" s="45" t="str">
        <f>VLOOKUP(J840, sku!B:BM, 64, FALSE)</f>
        <v>Revenda</v>
      </c>
      <c r="AC840" s="45" t="str">
        <f>LEFT(pedidos[[#This Row],[SKU]],3)</f>
        <v>VX2</v>
      </c>
      <c r="AD840" s="36" t="str" cm="1">
        <f t="array" aca="1" ref="AD840" ca="1">IFERROR(
  INDEX(
    montadora[Montadora],
    MATCH(TRUE,LEFT(J1322,NÚCARACT(montadora[SKU Parcial]))=montadora[SKU Parcial],0)
  ),
  ""
)</f>
        <v/>
      </c>
    </row>
    <row r="841" spans="1:30" x14ac:dyDescent="0.25">
      <c r="A841" s="42" t="s">
        <v>9905</v>
      </c>
      <c r="B841" s="42">
        <v>22393916353</v>
      </c>
      <c r="C841" s="42"/>
      <c r="D841" s="42"/>
      <c r="E841" s="42"/>
      <c r="F841" s="42" t="s">
        <v>8369</v>
      </c>
      <c r="G841" s="42" t="s">
        <v>11228</v>
      </c>
      <c r="H841" s="19"/>
      <c r="I841" s="42"/>
      <c r="J841" s="42" t="s">
        <v>8428</v>
      </c>
      <c r="K841" s="21">
        <v>45782</v>
      </c>
      <c r="L841" s="12" t="s">
        <v>8443</v>
      </c>
      <c r="M841" s="44">
        <v>32.799999999999997</v>
      </c>
      <c r="N841" s="19">
        <v>1</v>
      </c>
      <c r="O841" s="44">
        <v>34.24</v>
      </c>
      <c r="P841" s="44">
        <v>18.059999999999999</v>
      </c>
      <c r="Q841" s="44">
        <v>1.1100000000000001</v>
      </c>
      <c r="R841" s="44">
        <v>10.49</v>
      </c>
      <c r="S841" s="44">
        <v>1.44</v>
      </c>
      <c r="T841" s="44">
        <v>0</v>
      </c>
      <c r="U841" s="44">
        <v>2.81</v>
      </c>
      <c r="V841" s="23">
        <v>7.1199999999999999E-2</v>
      </c>
      <c r="W841" s="42" t="s">
        <v>34</v>
      </c>
      <c r="X841" s="43"/>
      <c r="Y841" s="43"/>
      <c r="Z841" s="43" t="s">
        <v>8442</v>
      </c>
      <c r="AA841" s="43" t="str">
        <f>VLOOKUP(J841, sku!B:C, 2, FALSE)</f>
        <v>Prizm 500ML</v>
      </c>
      <c r="AB841" s="45" t="str">
        <f>VLOOKUP(J841, sku!B:BM, 64, FALSE)</f>
        <v>Revenda</v>
      </c>
      <c r="AC841" s="45" t="str">
        <f>LEFT(pedidos[[#This Row],[SKU]],3)</f>
        <v>VX2</v>
      </c>
      <c r="AD841" s="36" t="str" cm="1">
        <f t="array" aca="1" ref="AD841" ca="1">IFERROR(
  INDEX(
    montadora[Montadora],
    MATCH(TRUE,LEFT(J1323,NÚCARACT(montadora[SKU Parcial]))=montadora[SKU Parcial],0)
  ),
  ""
)</f>
        <v/>
      </c>
    </row>
    <row r="842" spans="1:30" x14ac:dyDescent="0.25">
      <c r="A842" s="42" t="s">
        <v>9279</v>
      </c>
      <c r="B842" s="42">
        <v>22393916353</v>
      </c>
      <c r="C842" s="42"/>
      <c r="D842" s="42"/>
      <c r="E842" s="42"/>
      <c r="F842" s="42" t="s">
        <v>8369</v>
      </c>
      <c r="G842" s="42" t="s">
        <v>11228</v>
      </c>
      <c r="H842" s="19"/>
      <c r="I842" s="42"/>
      <c r="J842" s="42" t="s">
        <v>8428</v>
      </c>
      <c r="K842" s="21">
        <v>45804</v>
      </c>
      <c r="L842" s="12" t="s">
        <v>8443</v>
      </c>
      <c r="M842" s="44">
        <v>35.799999999999997</v>
      </c>
      <c r="N842" s="19">
        <v>1</v>
      </c>
      <c r="O842" s="44">
        <v>45.42</v>
      </c>
      <c r="P842" s="44">
        <v>18.059999999999999</v>
      </c>
      <c r="Q842" s="44">
        <v>1.21</v>
      </c>
      <c r="R842" s="44">
        <v>11.16</v>
      </c>
      <c r="S842" s="44">
        <v>9.6199999999999992</v>
      </c>
      <c r="T842" s="44">
        <v>0</v>
      </c>
      <c r="U842" s="44">
        <v>5.37</v>
      </c>
      <c r="V842" s="23">
        <v>0</v>
      </c>
      <c r="W842" s="42" t="s">
        <v>34</v>
      </c>
      <c r="X842" s="43"/>
      <c r="Y842" s="43"/>
      <c r="Z842" s="43" t="s">
        <v>8442</v>
      </c>
      <c r="AA842" s="43" t="str">
        <f>VLOOKUP(J842, sku!B:C, 2, FALSE)</f>
        <v>Prizm 500ML</v>
      </c>
      <c r="AB842" s="45" t="str">
        <f>VLOOKUP(J842, sku!B:BM, 64, FALSE)</f>
        <v>Revenda</v>
      </c>
      <c r="AC842" s="45" t="str">
        <f>LEFT(pedidos[[#This Row],[SKU]],3)</f>
        <v>VX2</v>
      </c>
      <c r="AD842" s="36" t="str" cm="1">
        <f t="array" aca="1" ref="AD842" ca="1">IFERROR(
  INDEX(
    montadora[Montadora],
    MATCH(TRUE,LEFT(J1324,NÚCARACT(montadora[SKU Parcial]))=montadora[SKU Parcial],0)
  ),
  ""
)</f>
        <v/>
      </c>
    </row>
    <row r="843" spans="1:30" x14ac:dyDescent="0.25">
      <c r="A843" s="42" t="s">
        <v>9376</v>
      </c>
      <c r="B843" s="42">
        <v>22393916353</v>
      </c>
      <c r="C843" s="42"/>
      <c r="D843" s="42"/>
      <c r="E843" s="42"/>
      <c r="F843" s="42" t="s">
        <v>8369</v>
      </c>
      <c r="G843" s="42" t="s">
        <v>11228</v>
      </c>
      <c r="H843" s="19"/>
      <c r="I843" s="42"/>
      <c r="J843" s="42" t="s">
        <v>8428</v>
      </c>
      <c r="K843" s="21">
        <v>45798</v>
      </c>
      <c r="L843" s="12" t="s">
        <v>8443</v>
      </c>
      <c r="M843" s="44">
        <v>35.799999999999997</v>
      </c>
      <c r="N843" s="19">
        <v>1</v>
      </c>
      <c r="O843" s="44">
        <v>35.799999999999997</v>
      </c>
      <c r="P843" s="44">
        <v>18.059999999999999</v>
      </c>
      <c r="Q843" s="44">
        <v>1.21</v>
      </c>
      <c r="R843" s="44">
        <v>11.16</v>
      </c>
      <c r="S843" s="44">
        <v>0</v>
      </c>
      <c r="T843" s="44">
        <v>0</v>
      </c>
      <c r="U843" s="44">
        <v>5.37</v>
      </c>
      <c r="V843" s="23">
        <v>0</v>
      </c>
      <c r="W843" s="42" t="s">
        <v>34</v>
      </c>
      <c r="X843" s="43"/>
      <c r="Y843" s="43"/>
      <c r="Z843" s="43" t="s">
        <v>8442</v>
      </c>
      <c r="AA843" s="43" t="str">
        <f>VLOOKUP(J843, sku!B:C, 2, FALSE)</f>
        <v>Prizm 500ML</v>
      </c>
      <c r="AB843" s="45" t="str">
        <f>VLOOKUP(J843, sku!B:BM, 64, FALSE)</f>
        <v>Revenda</v>
      </c>
      <c r="AC843" s="45" t="str">
        <f>LEFT(pedidos[[#This Row],[SKU]],3)</f>
        <v>VX2</v>
      </c>
      <c r="AD843" s="36" t="str" cm="1">
        <f t="array" aca="1" ref="AD843" ca="1">IFERROR(
  INDEX(
    montadora[Montadora],
    MATCH(TRUE,LEFT(#REF!,NÚCARACT(montadora[SKU Parcial]))=montadora[SKU Parcial],0)
  ),
  ""
)</f>
        <v/>
      </c>
    </row>
    <row r="844" spans="1:30" x14ac:dyDescent="0.25">
      <c r="A844" s="42" t="s">
        <v>9417</v>
      </c>
      <c r="B844" s="42">
        <v>22393916353</v>
      </c>
      <c r="C844" s="42"/>
      <c r="D844" s="42"/>
      <c r="E844" s="42"/>
      <c r="F844" s="42" t="s">
        <v>8369</v>
      </c>
      <c r="G844" s="42" t="s">
        <v>11228</v>
      </c>
      <c r="H844" s="19"/>
      <c r="I844" s="42"/>
      <c r="J844" s="42" t="s">
        <v>8428</v>
      </c>
      <c r="K844" s="21">
        <v>45796</v>
      </c>
      <c r="L844" s="12" t="s">
        <v>8443</v>
      </c>
      <c r="M844" s="44">
        <v>35.799999999999997</v>
      </c>
      <c r="N844" s="19">
        <v>1</v>
      </c>
      <c r="O844" s="44">
        <v>35.799999999999997</v>
      </c>
      <c r="P844" s="44">
        <v>18.059999999999999</v>
      </c>
      <c r="Q844" s="44">
        <v>1.21</v>
      </c>
      <c r="R844" s="44">
        <v>11.16</v>
      </c>
      <c r="S844" s="44">
        <v>0</v>
      </c>
      <c r="T844" s="44">
        <v>0</v>
      </c>
      <c r="U844" s="44">
        <v>5.37</v>
      </c>
      <c r="V844" s="23">
        <v>0</v>
      </c>
      <c r="W844" s="42" t="s">
        <v>34</v>
      </c>
      <c r="X844" s="43"/>
      <c r="Y844" s="43"/>
      <c r="Z844" s="43" t="s">
        <v>8442</v>
      </c>
      <c r="AA844" s="43" t="str">
        <f>VLOOKUP(J844, sku!B:C, 2, FALSE)</f>
        <v>Prizm 500ML</v>
      </c>
      <c r="AB844" s="45" t="str">
        <f>VLOOKUP(J844, sku!B:BM, 64, FALSE)</f>
        <v>Revenda</v>
      </c>
      <c r="AC844" s="45" t="str">
        <f>LEFT(pedidos[[#This Row],[SKU]],3)</f>
        <v>VX2</v>
      </c>
      <c r="AD844" s="36" t="str" cm="1">
        <f t="array" aca="1" ref="AD844" ca="1">IFERROR(
  INDEX(
    montadora[Montadora],
    MATCH(TRUE,LEFT(J1325,NÚCARACT(montadora[SKU Parcial]))=montadora[SKU Parcial],0)
  ),
  ""
)</f>
        <v/>
      </c>
    </row>
    <row r="845" spans="1:30" x14ac:dyDescent="0.25">
      <c r="A845" s="42" t="s">
        <v>9466</v>
      </c>
      <c r="B845" s="42">
        <v>22393916353</v>
      </c>
      <c r="C845" s="42"/>
      <c r="D845" s="42"/>
      <c r="E845" s="42"/>
      <c r="F845" s="42" t="s">
        <v>8369</v>
      </c>
      <c r="G845" s="42" t="s">
        <v>11228</v>
      </c>
      <c r="H845" s="19"/>
      <c r="I845" s="42"/>
      <c r="J845" s="42" t="s">
        <v>8428</v>
      </c>
      <c r="K845" s="21">
        <v>45794</v>
      </c>
      <c r="L845" s="19" t="s">
        <v>8443</v>
      </c>
      <c r="M845" s="44">
        <v>35.799999999999997</v>
      </c>
      <c r="N845" s="19">
        <v>1</v>
      </c>
      <c r="O845" s="44">
        <v>38.450000000000003</v>
      </c>
      <c r="P845" s="44">
        <v>18.059999999999999</v>
      </c>
      <c r="Q845" s="44">
        <v>1.21</v>
      </c>
      <c r="R845" s="44">
        <v>11.16</v>
      </c>
      <c r="S845" s="44">
        <v>2.65</v>
      </c>
      <c r="T845" s="44">
        <v>0</v>
      </c>
      <c r="U845" s="44">
        <v>5.37</v>
      </c>
      <c r="V845" s="23">
        <v>0</v>
      </c>
      <c r="W845" s="42" t="s">
        <v>34</v>
      </c>
      <c r="X845" s="43"/>
      <c r="Y845" s="43"/>
      <c r="Z845" s="43" t="s">
        <v>8442</v>
      </c>
      <c r="AA845" s="43" t="str">
        <f>VLOOKUP(J845, sku!B:C, 2, FALSE)</f>
        <v>Prizm 500ML</v>
      </c>
      <c r="AB845" s="45" t="str">
        <f>VLOOKUP(J845, sku!B:BM, 64, FALSE)</f>
        <v>Revenda</v>
      </c>
      <c r="AC845" s="45" t="str">
        <f>LEFT(pedidos[[#This Row],[SKU]],3)</f>
        <v>VX2</v>
      </c>
      <c r="AD845" s="36" t="str" cm="1">
        <f t="array" aca="1" ref="AD845" ca="1">IFERROR(
  INDEX(
    montadora[Montadora],
    MATCH(TRUE,LEFT(J1326,NÚCARACT(montadora[SKU Parcial]))=montadora[SKU Parcial],0)
  ),
  ""
)</f>
        <v/>
      </c>
    </row>
    <row r="846" spans="1:30" x14ac:dyDescent="0.25">
      <c r="A846" s="42" t="s">
        <v>9474</v>
      </c>
      <c r="B846" s="42">
        <v>22393916353</v>
      </c>
      <c r="C846" s="42"/>
      <c r="D846" s="42"/>
      <c r="E846" s="42"/>
      <c r="F846" s="42" t="s">
        <v>8369</v>
      </c>
      <c r="G846" s="42" t="s">
        <v>11228</v>
      </c>
      <c r="H846" s="19"/>
      <c r="I846" s="42"/>
      <c r="J846" s="42" t="s">
        <v>8428</v>
      </c>
      <c r="K846" s="21">
        <v>45794</v>
      </c>
      <c r="L846" s="19" t="s">
        <v>8443</v>
      </c>
      <c r="M846" s="44">
        <v>35.799999999999997</v>
      </c>
      <c r="N846" s="19">
        <v>1</v>
      </c>
      <c r="O846" s="44">
        <v>35.799999999999997</v>
      </c>
      <c r="P846" s="44">
        <v>18.059999999999999</v>
      </c>
      <c r="Q846" s="44">
        <v>1.21</v>
      </c>
      <c r="R846" s="44">
        <v>11.16</v>
      </c>
      <c r="S846" s="44">
        <v>0</v>
      </c>
      <c r="T846" s="44">
        <v>0</v>
      </c>
      <c r="U846" s="44">
        <v>5.37</v>
      </c>
      <c r="V846" s="23">
        <v>0</v>
      </c>
      <c r="W846" s="42" t="s">
        <v>34</v>
      </c>
      <c r="X846" s="43"/>
      <c r="Y846" s="43"/>
      <c r="Z846" s="43" t="s">
        <v>8442</v>
      </c>
      <c r="AA846" s="43" t="str">
        <f>VLOOKUP(J846, sku!B:C, 2, FALSE)</f>
        <v>Prizm 500ML</v>
      </c>
      <c r="AB846" s="45" t="str">
        <f>VLOOKUP(J846, sku!B:BM, 64, FALSE)</f>
        <v>Revenda</v>
      </c>
      <c r="AC846" s="45" t="str">
        <f>LEFT(pedidos[[#This Row],[SKU]],3)</f>
        <v>VX2</v>
      </c>
      <c r="AD846" s="36" t="str" cm="1">
        <f t="array" aca="1" ref="AD846" ca="1">IFERROR(
  INDEX(
    montadora[Montadora],
    MATCH(TRUE,LEFT(J1327,NÚCARACT(montadora[SKU Parcial]))=montadora[SKU Parcial],0)
  ),
  ""
)</f>
        <v/>
      </c>
    </row>
    <row r="847" spans="1:30" x14ac:dyDescent="0.25">
      <c r="A847" s="42" t="s">
        <v>9610</v>
      </c>
      <c r="B847" s="42">
        <v>22393916353</v>
      </c>
      <c r="C847" s="42"/>
      <c r="D847" s="42"/>
      <c r="E847" s="42"/>
      <c r="F847" s="42" t="s">
        <v>8369</v>
      </c>
      <c r="G847" s="42" t="s">
        <v>11228</v>
      </c>
      <c r="H847" s="19"/>
      <c r="I847" s="42"/>
      <c r="J847" s="42" t="s">
        <v>8428</v>
      </c>
      <c r="K847" s="21">
        <v>45789</v>
      </c>
      <c r="L847" s="12" t="s">
        <v>8443</v>
      </c>
      <c r="M847" s="44">
        <v>35.799999999999997</v>
      </c>
      <c r="N847" s="19">
        <v>1</v>
      </c>
      <c r="O847" s="44">
        <v>35.799999999999997</v>
      </c>
      <c r="P847" s="44">
        <v>18.059999999999999</v>
      </c>
      <c r="Q847" s="44">
        <v>1.21</v>
      </c>
      <c r="R847" s="44">
        <v>11.16</v>
      </c>
      <c r="S847" s="44">
        <v>0</v>
      </c>
      <c r="T847" s="44">
        <v>0</v>
      </c>
      <c r="U847" s="44">
        <v>5.37</v>
      </c>
      <c r="V847" s="23">
        <v>0</v>
      </c>
      <c r="W847" s="42" t="s">
        <v>34</v>
      </c>
      <c r="X847" s="43"/>
      <c r="Y847" s="43"/>
      <c r="Z847" s="43" t="s">
        <v>8442</v>
      </c>
      <c r="AA847" s="43" t="str">
        <f>VLOOKUP(J847, sku!B:C, 2, FALSE)</f>
        <v>Prizm 500ML</v>
      </c>
      <c r="AB847" s="45" t="str">
        <f>VLOOKUP(J847, sku!B:BM, 64, FALSE)</f>
        <v>Revenda</v>
      </c>
      <c r="AC847" s="45" t="str">
        <f>LEFT(pedidos[[#This Row],[SKU]],3)</f>
        <v>VX2</v>
      </c>
      <c r="AD847" s="36" t="str" cm="1">
        <f t="array" aca="1" ref="AD847" ca="1">IFERROR(
  INDEX(
    montadora[Montadora],
    MATCH(TRUE,LEFT(J1328,NÚCARACT(montadora[SKU Parcial]))=montadora[SKU Parcial],0)
  ),
  ""
)</f>
        <v/>
      </c>
    </row>
    <row r="848" spans="1:30" x14ac:dyDescent="0.25">
      <c r="A848" s="42" t="s">
        <v>9669</v>
      </c>
      <c r="B848" s="42">
        <v>22393916353</v>
      </c>
      <c r="C848" s="42"/>
      <c r="D848" s="42"/>
      <c r="E848" s="42"/>
      <c r="F848" s="42" t="s">
        <v>8369</v>
      </c>
      <c r="G848" s="42" t="s">
        <v>11228</v>
      </c>
      <c r="H848" s="19"/>
      <c r="I848" s="42"/>
      <c r="J848" s="42" t="s">
        <v>8428</v>
      </c>
      <c r="K848" s="21">
        <v>45788</v>
      </c>
      <c r="L848" s="12" t="s">
        <v>8443</v>
      </c>
      <c r="M848" s="44">
        <v>35.799999999999997</v>
      </c>
      <c r="N848" s="19">
        <v>1</v>
      </c>
      <c r="O848" s="44">
        <v>35.799999999999997</v>
      </c>
      <c r="P848" s="44">
        <v>18.059999999999999</v>
      </c>
      <c r="Q848" s="44">
        <v>1.21</v>
      </c>
      <c r="R848" s="44">
        <v>10.93</v>
      </c>
      <c r="S848" s="44">
        <v>0</v>
      </c>
      <c r="T848" s="44">
        <v>0</v>
      </c>
      <c r="U848" s="44">
        <v>5.23</v>
      </c>
      <c r="V848" s="23">
        <v>0</v>
      </c>
      <c r="W848" s="42" t="s">
        <v>34</v>
      </c>
      <c r="X848" s="43"/>
      <c r="Y848" s="43"/>
      <c r="Z848" s="43" t="s">
        <v>8442</v>
      </c>
      <c r="AA848" s="43" t="str">
        <f>VLOOKUP(J848, sku!B:C, 2, FALSE)</f>
        <v>Prizm 500ML</v>
      </c>
      <c r="AB848" s="45" t="str">
        <f>VLOOKUP(J848, sku!B:BM, 64, FALSE)</f>
        <v>Revenda</v>
      </c>
      <c r="AC848" s="45" t="str">
        <f>LEFT(pedidos[[#This Row],[SKU]],3)</f>
        <v>VX2</v>
      </c>
      <c r="AD848" s="36" t="str" cm="1">
        <f t="array" aca="1" ref="AD848" ca="1">IFERROR(
  INDEX(
    montadora[Montadora],
    MATCH(TRUE,LEFT(J1329,NÚCARACT(montadora[SKU Parcial]))=montadora[SKU Parcial],0)
  ),
  ""
)</f>
        <v/>
      </c>
    </row>
    <row r="849" spans="1:30" x14ac:dyDescent="0.25">
      <c r="A849" s="42" t="s">
        <v>9848</v>
      </c>
      <c r="B849" s="42">
        <v>23593916889</v>
      </c>
      <c r="C849" s="42"/>
      <c r="D849" s="42"/>
      <c r="E849" s="42"/>
      <c r="F849" s="42" t="s">
        <v>10138</v>
      </c>
      <c r="G849" s="42" t="s">
        <v>11228</v>
      </c>
      <c r="H849" s="19"/>
      <c r="I849" s="42"/>
      <c r="J849" s="42" t="s">
        <v>8427</v>
      </c>
      <c r="K849" s="21">
        <v>45783</v>
      </c>
      <c r="L849" s="12" t="s">
        <v>8443</v>
      </c>
      <c r="M849" s="44">
        <v>36.799999999999997</v>
      </c>
      <c r="N849" s="19">
        <v>1</v>
      </c>
      <c r="O849" s="44">
        <v>48.84</v>
      </c>
      <c r="P849" s="44">
        <v>18.059999999999999</v>
      </c>
      <c r="Q849" s="44">
        <v>1.24</v>
      </c>
      <c r="R849" s="44">
        <v>11.28</v>
      </c>
      <c r="S849" s="44">
        <v>12.04</v>
      </c>
      <c r="T849" s="44">
        <v>0</v>
      </c>
      <c r="U849" s="44">
        <v>5.85</v>
      </c>
      <c r="V849" s="23">
        <v>0</v>
      </c>
      <c r="W849" s="42" t="s">
        <v>34</v>
      </c>
      <c r="X849" s="43"/>
      <c r="Y849" s="43"/>
      <c r="Z849" s="43" t="s">
        <v>8442</v>
      </c>
      <c r="AA849" s="43" t="str">
        <f>VLOOKUP(J849, sku!B:C, 2, FALSE)</f>
        <v>Vertex 1,5L</v>
      </c>
      <c r="AB849" s="45" t="str">
        <f>VLOOKUP(J849, sku!B:BM, 64, FALSE)</f>
        <v>Revenda</v>
      </c>
      <c r="AC849" s="45" t="str">
        <f>LEFT(pedidos[[#This Row],[SKU]],3)</f>
        <v>VX2</v>
      </c>
      <c r="AD849" s="36" t="str" cm="1">
        <f t="array" aca="1" ref="AD849" ca="1">IFERROR(
  INDEX(
    montadora[Montadora],
    MATCH(TRUE,LEFT(J1330,NÚCARACT(montadora[SKU Parcial]))=montadora[SKU Parcial],0)
  ),
  ""
)</f>
        <v/>
      </c>
    </row>
    <row r="850" spans="1:30" x14ac:dyDescent="0.25">
      <c r="A850" s="42" t="s">
        <v>9984</v>
      </c>
      <c r="B850" s="42">
        <v>23993637483</v>
      </c>
      <c r="C850" s="42"/>
      <c r="D850" s="42"/>
      <c r="E850" s="42"/>
      <c r="F850" s="42" t="s">
        <v>10111</v>
      </c>
      <c r="G850" s="42" t="s">
        <v>11228</v>
      </c>
      <c r="H850" s="7"/>
      <c r="I850" s="42"/>
      <c r="J850" s="42" t="s">
        <v>10150</v>
      </c>
      <c r="K850" s="8">
        <v>45780</v>
      </c>
      <c r="L850" s="19" t="s">
        <v>8443</v>
      </c>
      <c r="M850" s="44">
        <v>33.799999999999997</v>
      </c>
      <c r="N850" s="7">
        <v>1</v>
      </c>
      <c r="O850" s="44">
        <v>33.799999999999997</v>
      </c>
      <c r="P850" s="44">
        <v>18.100000000000001</v>
      </c>
      <c r="Q850" s="44">
        <v>1.1399999999999999</v>
      </c>
      <c r="R850" s="44">
        <v>10.69</v>
      </c>
      <c r="S850" s="44">
        <v>0</v>
      </c>
      <c r="T850" s="44">
        <v>0</v>
      </c>
      <c r="U850" s="44">
        <v>3.53</v>
      </c>
      <c r="V850" s="9">
        <v>0.20649999999999999</v>
      </c>
      <c r="W850" s="42" t="s">
        <v>34</v>
      </c>
      <c r="X850" s="43"/>
      <c r="Y850" s="43"/>
      <c r="Z850" s="43" t="s">
        <v>8442</v>
      </c>
      <c r="AA850" s="43" t="str">
        <f>VLOOKUP(J850, sku!B:C, 2, FALSE)</f>
        <v>Rejuvex Black 400g</v>
      </c>
      <c r="AB850" s="45" t="str">
        <f>VLOOKUP(J850, sku!B:BM, 64, FALSE)</f>
        <v>Revenda</v>
      </c>
      <c r="AC850" s="45" t="str">
        <f>LEFT(pedidos[[#This Row],[SKU]],3)</f>
        <v>VT2</v>
      </c>
      <c r="AD850" s="36" t="str" cm="1">
        <f t="array" aca="1" ref="AD850" ca="1">IFERROR(
  INDEX(
    montadora[Montadora],
    MATCH(TRUE,LEFT(J1331,NÚCARACT(montadora[SKU Parcial]))=montadora[SKU Parcial],0)
  ),
  ""
)</f>
        <v/>
      </c>
    </row>
    <row r="851" spans="1:30" x14ac:dyDescent="0.25">
      <c r="A851" s="42" t="s">
        <v>10170</v>
      </c>
      <c r="B851" s="42"/>
      <c r="C851" s="42"/>
      <c r="D851" s="42"/>
      <c r="E851" s="42">
        <v>23993637483</v>
      </c>
      <c r="F851" s="42" t="s">
        <v>10111</v>
      </c>
      <c r="G851" s="42" t="s">
        <v>11228</v>
      </c>
      <c r="H851" s="7"/>
      <c r="I851" s="42"/>
      <c r="J851" s="42" t="s">
        <v>10150</v>
      </c>
      <c r="K851" s="8">
        <v>45838</v>
      </c>
      <c r="L851" s="7" t="s">
        <v>8443</v>
      </c>
      <c r="M851" s="44">
        <v>35.799999999999997</v>
      </c>
      <c r="N851" s="7">
        <v>1</v>
      </c>
      <c r="O851" s="44">
        <v>39.799999999999997</v>
      </c>
      <c r="P851" s="44">
        <v>18.100000000000001</v>
      </c>
      <c r="Q851" s="44">
        <v>1.33</v>
      </c>
      <c r="R851" s="44">
        <v>11.16</v>
      </c>
      <c r="S851" s="44">
        <v>4</v>
      </c>
      <c r="T851" s="44">
        <v>0</v>
      </c>
      <c r="U851" s="44">
        <v>5.21</v>
      </c>
      <c r="V851" s="9">
        <v>0.14549999999999999</v>
      </c>
      <c r="W851" s="42" t="s">
        <v>34</v>
      </c>
      <c r="X851" s="43"/>
      <c r="Y851" s="43"/>
      <c r="Z851" s="43" t="s">
        <v>8442</v>
      </c>
      <c r="AA851" s="43" t="str">
        <f>VLOOKUP(J851, sku!B:C, 2, FALSE)</f>
        <v>Rejuvex Black 400g</v>
      </c>
      <c r="AB851" s="45" t="str">
        <f>VLOOKUP(J851, sku!B:BM, 64, FALSE)</f>
        <v>Revenda</v>
      </c>
      <c r="AC851" s="45" t="str">
        <f>LEFT(pedidos[[#This Row],[SKU]],3)</f>
        <v>VT2</v>
      </c>
      <c r="AD851" s="36" t="str" cm="1">
        <f t="array" aca="1" ref="AD851" ca="1">IFERROR(
  INDEX(
    montadora[Montadora],
    MATCH(TRUE,LEFT(#REF!,NÚCARACT(montadora[SKU Parcial]))=montadora[SKU Parcial],0)
  ),
  ""
)</f>
        <v/>
      </c>
    </row>
    <row r="852" spans="1:30" x14ac:dyDescent="0.25">
      <c r="A852" s="42" t="s">
        <v>10443</v>
      </c>
      <c r="B852" s="42"/>
      <c r="C852" s="42"/>
      <c r="D852" s="42"/>
      <c r="E852" s="42">
        <v>23993637483</v>
      </c>
      <c r="F852" s="42" t="s">
        <v>10111</v>
      </c>
      <c r="G852" s="42" t="s">
        <v>11228</v>
      </c>
      <c r="H852" s="7"/>
      <c r="I852" s="42"/>
      <c r="J852" s="42" t="s">
        <v>10150</v>
      </c>
      <c r="K852" s="8">
        <v>45824</v>
      </c>
      <c r="L852" s="7" t="s">
        <v>8443</v>
      </c>
      <c r="M852" s="44">
        <v>35.799999999999997</v>
      </c>
      <c r="N852" s="7">
        <v>1</v>
      </c>
      <c r="O852" s="44">
        <v>35.799999999999997</v>
      </c>
      <c r="P852" s="44">
        <v>18.100000000000001</v>
      </c>
      <c r="Q852" s="44">
        <v>1.33</v>
      </c>
      <c r="R852" s="44">
        <v>11.16</v>
      </c>
      <c r="S852" s="44">
        <v>0</v>
      </c>
      <c r="T852" s="44">
        <v>0</v>
      </c>
      <c r="U852" s="44">
        <v>5.21</v>
      </c>
      <c r="V852" s="9">
        <v>0.14549999999999999</v>
      </c>
      <c r="W852" s="42" t="s">
        <v>34</v>
      </c>
      <c r="X852" s="43"/>
      <c r="Y852" s="43"/>
      <c r="Z852" s="43" t="s">
        <v>8442</v>
      </c>
      <c r="AA852" s="43" t="str">
        <f>VLOOKUP(J852, sku!B:C, 2, FALSE)</f>
        <v>Rejuvex Black 400g</v>
      </c>
      <c r="AB852" s="45" t="str">
        <f>VLOOKUP(J852, sku!B:BM, 64, FALSE)</f>
        <v>Revenda</v>
      </c>
      <c r="AC852" s="45" t="str">
        <f>LEFT(pedidos[[#This Row],[SKU]],3)</f>
        <v>VT2</v>
      </c>
      <c r="AD852" s="36" t="str" cm="1">
        <f t="array" aca="1" ref="AD852" ca="1">IFERROR(
  INDEX(
    montadora[Montadora],
    MATCH(TRUE,LEFT(#REF!,NÚCARACT(montadora[SKU Parcial]))=montadora[SKU Parcial],0)
  ),
  ""
)</f>
        <v/>
      </c>
    </row>
    <row r="853" spans="1:30" x14ac:dyDescent="0.25">
      <c r="A853" s="42" t="s">
        <v>10034</v>
      </c>
      <c r="B853" s="42">
        <v>23993637483</v>
      </c>
      <c r="C853" s="42"/>
      <c r="D853" s="42"/>
      <c r="E853" s="42"/>
      <c r="F853" s="42" t="s">
        <v>10111</v>
      </c>
      <c r="G853" s="42" t="s">
        <v>11228</v>
      </c>
      <c r="H853" s="19"/>
      <c r="I853" s="42"/>
      <c r="J853" s="42" t="s">
        <v>10150</v>
      </c>
      <c r="K853" s="21">
        <v>45779</v>
      </c>
      <c r="L853" s="12" t="s">
        <v>8443</v>
      </c>
      <c r="M853" s="44">
        <v>33.799999999999997</v>
      </c>
      <c r="N853" s="19">
        <v>1</v>
      </c>
      <c r="O853" s="44">
        <v>33.799999999999997</v>
      </c>
      <c r="P853" s="44">
        <v>18.100000000000001</v>
      </c>
      <c r="Q853" s="44">
        <v>1.1399999999999999</v>
      </c>
      <c r="R853" s="44">
        <v>10.69</v>
      </c>
      <c r="S853" s="44">
        <v>0</v>
      </c>
      <c r="T853" s="44">
        <v>0</v>
      </c>
      <c r="U853" s="44">
        <v>3.53</v>
      </c>
      <c r="V853" s="23">
        <v>0.1045</v>
      </c>
      <c r="W853" s="42" t="s">
        <v>34</v>
      </c>
      <c r="X853" s="43"/>
      <c r="Y853" s="43"/>
      <c r="Z853" s="43" t="s">
        <v>8442</v>
      </c>
      <c r="AA853" s="43" t="str">
        <f>VLOOKUP(J853, sku!B:C, 2, FALSE)</f>
        <v>Rejuvex Black 400g</v>
      </c>
      <c r="AB853" s="45" t="str">
        <f>VLOOKUP(J853, sku!B:BM, 64, FALSE)</f>
        <v>Revenda</v>
      </c>
      <c r="AC853" s="45" t="str">
        <f>LEFT(pedidos[[#This Row],[SKU]],3)</f>
        <v>VT2</v>
      </c>
      <c r="AD853" s="36" t="str" cm="1">
        <f t="array" aca="1" ref="AD853" ca="1">IFERROR(
  INDEX(
    montadora[Montadora],
    MATCH(TRUE,LEFT(#REF!,NÚCARACT(montadora[SKU Parcial]))=montadora[SKU Parcial],0)
  ),
  ""
)</f>
        <v/>
      </c>
    </row>
    <row r="854" spans="1:30" x14ac:dyDescent="0.25">
      <c r="A854" s="42" t="s">
        <v>9260</v>
      </c>
      <c r="B854" s="42">
        <v>23993637483</v>
      </c>
      <c r="C854" s="42"/>
      <c r="D854" s="42"/>
      <c r="E854" s="42"/>
      <c r="F854" s="42" t="s">
        <v>10111</v>
      </c>
      <c r="G854" s="42" t="s">
        <v>11228</v>
      </c>
      <c r="H854" s="19"/>
      <c r="I854" s="42"/>
      <c r="J854" s="42" t="s">
        <v>10150</v>
      </c>
      <c r="K854" s="21">
        <v>45805</v>
      </c>
      <c r="L854" s="12" t="s">
        <v>8443</v>
      </c>
      <c r="M854" s="44">
        <v>35.799999999999997</v>
      </c>
      <c r="N854" s="19">
        <v>1</v>
      </c>
      <c r="O854" s="44">
        <v>35.799999999999997</v>
      </c>
      <c r="P854" s="44">
        <v>18.100000000000001</v>
      </c>
      <c r="Q854" s="44">
        <v>1.21</v>
      </c>
      <c r="R854" s="44">
        <v>11.16</v>
      </c>
      <c r="S854" s="44">
        <v>0</v>
      </c>
      <c r="T854" s="44">
        <v>0</v>
      </c>
      <c r="U854" s="44">
        <v>5.33</v>
      </c>
      <c r="V854" s="23">
        <v>0</v>
      </c>
      <c r="W854" s="42" t="s">
        <v>34</v>
      </c>
      <c r="X854" s="43"/>
      <c r="Y854" s="43"/>
      <c r="Z854" s="43" t="s">
        <v>8442</v>
      </c>
      <c r="AA854" s="43" t="str">
        <f>VLOOKUP(J854, sku!B:C, 2, FALSE)</f>
        <v>Rejuvex Black 400g</v>
      </c>
      <c r="AB854" s="45" t="str">
        <f>VLOOKUP(J854, sku!B:BM, 64, FALSE)</f>
        <v>Revenda</v>
      </c>
      <c r="AC854" s="45" t="str">
        <f>LEFT(pedidos[[#This Row],[SKU]],3)</f>
        <v>VT2</v>
      </c>
      <c r="AD854" s="36" t="str" cm="1">
        <f t="array" aca="1" ref="AD854" ca="1">IFERROR(
  INDEX(
    montadora[Montadora],
    MATCH(TRUE,LEFT(#REF!,NÚCARACT(montadora[SKU Parcial]))=montadora[SKU Parcial],0)
  ),
  ""
)</f>
        <v/>
      </c>
    </row>
    <row r="855" spans="1:30" x14ac:dyDescent="0.25">
      <c r="A855" s="42" t="s">
        <v>9278</v>
      </c>
      <c r="B855" s="42">
        <v>23993637483</v>
      </c>
      <c r="C855" s="42"/>
      <c r="D855" s="42"/>
      <c r="E855" s="42"/>
      <c r="F855" s="42" t="s">
        <v>10111</v>
      </c>
      <c r="G855" s="42" t="s">
        <v>11228</v>
      </c>
      <c r="H855" s="19"/>
      <c r="I855" s="42"/>
      <c r="J855" s="42" t="s">
        <v>10150</v>
      </c>
      <c r="K855" s="21">
        <v>45804</v>
      </c>
      <c r="L855" s="19" t="s">
        <v>8443</v>
      </c>
      <c r="M855" s="44">
        <v>35.799999999999997</v>
      </c>
      <c r="N855" s="19">
        <v>1</v>
      </c>
      <c r="O855" s="44">
        <v>35.799999999999997</v>
      </c>
      <c r="P855" s="44">
        <v>18.100000000000001</v>
      </c>
      <c r="Q855" s="44">
        <v>1.21</v>
      </c>
      <c r="R855" s="44">
        <v>11.16</v>
      </c>
      <c r="S855" s="44">
        <v>0</v>
      </c>
      <c r="T855" s="44">
        <v>0</v>
      </c>
      <c r="U855" s="44">
        <v>5.33</v>
      </c>
      <c r="V855" s="23">
        <v>0</v>
      </c>
      <c r="W855" s="42" t="s">
        <v>34</v>
      </c>
      <c r="X855" s="43"/>
      <c r="Y855" s="43"/>
      <c r="Z855" s="43" t="s">
        <v>8442</v>
      </c>
      <c r="AA855" s="43" t="str">
        <f>VLOOKUP(J855, sku!B:C, 2, FALSE)</f>
        <v>Rejuvex Black 400g</v>
      </c>
      <c r="AB855" s="45" t="str">
        <f>VLOOKUP(J855, sku!B:BM, 64, FALSE)</f>
        <v>Revenda</v>
      </c>
      <c r="AC855" s="45" t="str">
        <f>LEFT(pedidos[[#This Row],[SKU]],3)</f>
        <v>VT2</v>
      </c>
      <c r="AD855" s="36" t="str" cm="1">
        <f t="array" aca="1" ref="AD855" ca="1">IFERROR(
  INDEX(
    montadora[Montadora],
    MATCH(TRUE,LEFT(J1333,NÚCARACT(montadora[SKU Parcial]))=montadora[SKU Parcial],0)
  ),
  ""
)</f>
        <v/>
      </c>
    </row>
    <row r="856" spans="1:30" x14ac:dyDescent="0.25">
      <c r="A856" s="42" t="s">
        <v>9387</v>
      </c>
      <c r="B856" s="42">
        <v>23993637483</v>
      </c>
      <c r="C856" s="42"/>
      <c r="D856" s="42"/>
      <c r="E856" s="42"/>
      <c r="F856" s="42" t="s">
        <v>10111</v>
      </c>
      <c r="G856" s="42" t="s">
        <v>11228</v>
      </c>
      <c r="H856" s="19"/>
      <c r="I856" s="42"/>
      <c r="J856" s="42" t="s">
        <v>10150</v>
      </c>
      <c r="K856" s="21">
        <v>45798</v>
      </c>
      <c r="L856" s="19" t="s">
        <v>8443</v>
      </c>
      <c r="M856" s="44">
        <v>35.799999999999997</v>
      </c>
      <c r="N856" s="19">
        <v>1</v>
      </c>
      <c r="O856" s="44">
        <v>35.799999999999997</v>
      </c>
      <c r="P856" s="44">
        <v>18.100000000000001</v>
      </c>
      <c r="Q856" s="44">
        <v>1.21</v>
      </c>
      <c r="R856" s="44">
        <v>11.16</v>
      </c>
      <c r="S856" s="44">
        <v>0</v>
      </c>
      <c r="T856" s="44">
        <v>0</v>
      </c>
      <c r="U856" s="44">
        <v>5.33</v>
      </c>
      <c r="V856" s="23">
        <v>0</v>
      </c>
      <c r="W856" s="42" t="s">
        <v>34</v>
      </c>
      <c r="X856" s="43"/>
      <c r="Y856" s="43"/>
      <c r="Z856" s="43" t="s">
        <v>8442</v>
      </c>
      <c r="AA856" s="43" t="str">
        <f>VLOOKUP(J856, sku!B:C, 2, FALSE)</f>
        <v>Rejuvex Black 400g</v>
      </c>
      <c r="AB856" s="45" t="str">
        <f>VLOOKUP(J856, sku!B:BM, 64, FALSE)</f>
        <v>Revenda</v>
      </c>
      <c r="AC856" s="45" t="str">
        <f>LEFT(pedidos[[#This Row],[SKU]],3)</f>
        <v>VT2</v>
      </c>
      <c r="AD856" s="36" t="str" cm="1">
        <f t="array" aca="1" ref="AD856" ca="1">IFERROR(
  INDEX(
    montadora[Montadora],
    MATCH(TRUE,LEFT(J1334,NÚCARACT(montadora[SKU Parcial]))=montadora[SKU Parcial],0)
  ),
  ""
)</f>
        <v/>
      </c>
    </row>
    <row r="857" spans="1:30" x14ac:dyDescent="0.25">
      <c r="A857" s="42" t="s">
        <v>9408</v>
      </c>
      <c r="B857" s="42">
        <v>23993637483</v>
      </c>
      <c r="C857" s="42"/>
      <c r="D857" s="42"/>
      <c r="E857" s="42"/>
      <c r="F857" s="42" t="s">
        <v>10111</v>
      </c>
      <c r="G857" s="42" t="s">
        <v>11228</v>
      </c>
      <c r="H857" s="19"/>
      <c r="I857" s="42"/>
      <c r="J857" s="42" t="s">
        <v>10150</v>
      </c>
      <c r="K857" s="21">
        <v>45796</v>
      </c>
      <c r="L857" s="19" t="s">
        <v>8443</v>
      </c>
      <c r="M857" s="44">
        <v>35.799999999999997</v>
      </c>
      <c r="N857" s="19">
        <v>1</v>
      </c>
      <c r="O857" s="44">
        <v>35.799999999999997</v>
      </c>
      <c r="P857" s="44">
        <v>18.100000000000001</v>
      </c>
      <c r="Q857" s="44">
        <v>1.21</v>
      </c>
      <c r="R857" s="44">
        <v>11.16</v>
      </c>
      <c r="S857" s="44">
        <v>0</v>
      </c>
      <c r="T857" s="44">
        <v>0</v>
      </c>
      <c r="U857" s="44">
        <v>5.33</v>
      </c>
      <c r="V857" s="23">
        <v>0</v>
      </c>
      <c r="W857" s="42" t="s">
        <v>34</v>
      </c>
      <c r="X857" s="43"/>
      <c r="Y857" s="43"/>
      <c r="Z857" s="43" t="s">
        <v>8442</v>
      </c>
      <c r="AA857" s="43" t="str">
        <f>VLOOKUP(J857, sku!B:C, 2, FALSE)</f>
        <v>Rejuvex Black 400g</v>
      </c>
      <c r="AB857" s="45" t="str">
        <f>VLOOKUP(J857, sku!B:BM, 64, FALSE)</f>
        <v>Revenda</v>
      </c>
      <c r="AC857" s="45" t="str">
        <f>LEFT(pedidos[[#This Row],[SKU]],3)</f>
        <v>VT2</v>
      </c>
      <c r="AD857" s="36" t="str" cm="1">
        <f t="array" aca="1" ref="AD857" ca="1">IFERROR(
  INDEX(
    montadora[Montadora],
    MATCH(TRUE,LEFT(J1335,NÚCARACT(montadora[SKU Parcial]))=montadora[SKU Parcial],0)
  ),
  ""
)</f>
        <v/>
      </c>
    </row>
    <row r="858" spans="1:30" x14ac:dyDescent="0.25">
      <c r="A858" s="42" t="s">
        <v>9430</v>
      </c>
      <c r="B858" s="42">
        <v>23993637483</v>
      </c>
      <c r="C858" s="42"/>
      <c r="D858" s="42"/>
      <c r="E858" s="42"/>
      <c r="F858" s="42" t="s">
        <v>10111</v>
      </c>
      <c r="G858" s="42" t="s">
        <v>11228</v>
      </c>
      <c r="H858" s="19"/>
      <c r="I858" s="42"/>
      <c r="J858" s="42" t="s">
        <v>10150</v>
      </c>
      <c r="K858" s="21">
        <v>45796</v>
      </c>
      <c r="L858" s="19" t="s">
        <v>8443</v>
      </c>
      <c r="M858" s="44">
        <v>33.799999999999997</v>
      </c>
      <c r="N858" s="19">
        <v>1</v>
      </c>
      <c r="O858" s="44">
        <v>33.799999999999997</v>
      </c>
      <c r="P858" s="44">
        <v>18.100000000000001</v>
      </c>
      <c r="Q858" s="44">
        <v>1.1399999999999999</v>
      </c>
      <c r="R858" s="44">
        <v>10.76</v>
      </c>
      <c r="S858" s="44">
        <v>0</v>
      </c>
      <c r="T858" s="44">
        <v>0</v>
      </c>
      <c r="U858" s="44">
        <v>3.8</v>
      </c>
      <c r="V858" s="23">
        <v>0</v>
      </c>
      <c r="W858" s="42" t="s">
        <v>34</v>
      </c>
      <c r="X858" s="43"/>
      <c r="Y858" s="43"/>
      <c r="Z858" s="43" t="s">
        <v>8442</v>
      </c>
      <c r="AA858" s="43" t="str">
        <f>VLOOKUP(J858, sku!B:C, 2, FALSE)</f>
        <v>Rejuvex Black 400g</v>
      </c>
      <c r="AB858" s="45" t="str">
        <f>VLOOKUP(J858, sku!B:BM, 64, FALSE)</f>
        <v>Revenda</v>
      </c>
      <c r="AC858" s="45" t="str">
        <f>LEFT(pedidos[[#This Row],[SKU]],3)</f>
        <v>VT2</v>
      </c>
      <c r="AD858" s="36" t="str" cm="1">
        <f t="array" aca="1" ref="AD858" ca="1">IFERROR(
  INDEX(
    montadora[Montadora],
    MATCH(TRUE,LEFT(J1336,NÚCARACT(montadora[SKU Parcial]))=montadora[SKU Parcial],0)
  ),
  ""
)</f>
        <v/>
      </c>
    </row>
    <row r="859" spans="1:30" x14ac:dyDescent="0.25">
      <c r="A859" s="42" t="s">
        <v>9438</v>
      </c>
      <c r="B859" s="42">
        <v>23993637483</v>
      </c>
      <c r="C859" s="42"/>
      <c r="D859" s="42"/>
      <c r="E859" s="42"/>
      <c r="F859" s="42" t="s">
        <v>10111</v>
      </c>
      <c r="G859" s="42" t="s">
        <v>11228</v>
      </c>
      <c r="H859" s="19"/>
      <c r="I859" s="42"/>
      <c r="J859" s="42" t="s">
        <v>10150</v>
      </c>
      <c r="K859" s="21">
        <v>45796</v>
      </c>
      <c r="L859" s="19" t="s">
        <v>8443</v>
      </c>
      <c r="M859" s="44">
        <v>33.799999999999997</v>
      </c>
      <c r="N859" s="19">
        <v>1</v>
      </c>
      <c r="O859" s="44">
        <v>33.799999999999997</v>
      </c>
      <c r="P859" s="44">
        <v>18.100000000000001</v>
      </c>
      <c r="Q859" s="44">
        <v>1.1399999999999999</v>
      </c>
      <c r="R859" s="44">
        <v>10.76</v>
      </c>
      <c r="S859" s="44">
        <v>0</v>
      </c>
      <c r="T859" s="44">
        <v>0</v>
      </c>
      <c r="U859" s="44">
        <v>3.8</v>
      </c>
      <c r="V859" s="23">
        <v>0</v>
      </c>
      <c r="W859" s="42" t="s">
        <v>34</v>
      </c>
      <c r="X859" s="43"/>
      <c r="Y859" s="43"/>
      <c r="Z859" s="43" t="s">
        <v>8442</v>
      </c>
      <c r="AA859" s="43" t="str">
        <f>VLOOKUP(J859, sku!B:C, 2, FALSE)</f>
        <v>Rejuvex Black 400g</v>
      </c>
      <c r="AB859" s="45" t="str">
        <f>VLOOKUP(J859, sku!B:BM, 64, FALSE)</f>
        <v>Revenda</v>
      </c>
      <c r="AC859" s="45" t="str">
        <f>LEFT(pedidos[[#This Row],[SKU]],3)</f>
        <v>VT2</v>
      </c>
      <c r="AD859" s="36" t="str" cm="1">
        <f t="array" aca="1" ref="AD859" ca="1">IFERROR(
  INDEX(
    montadora[Montadora],
    MATCH(TRUE,LEFT(J1337,NÚCARACT(montadora[SKU Parcial]))=montadora[SKU Parcial],0)
  ),
  ""
)</f>
        <v/>
      </c>
    </row>
    <row r="860" spans="1:30" x14ac:dyDescent="0.25">
      <c r="A860" s="42" t="s">
        <v>9561</v>
      </c>
      <c r="B860" s="42">
        <v>23993637483</v>
      </c>
      <c r="C860" s="42"/>
      <c r="D860" s="42"/>
      <c r="E860" s="42"/>
      <c r="F860" s="42" t="s">
        <v>10111</v>
      </c>
      <c r="G860" s="42" t="s">
        <v>11228</v>
      </c>
      <c r="H860" s="19"/>
      <c r="I860" s="42"/>
      <c r="J860" s="42" t="s">
        <v>10150</v>
      </c>
      <c r="K860" s="21">
        <v>45791</v>
      </c>
      <c r="L860" s="19" t="s">
        <v>8443</v>
      </c>
      <c r="M860" s="44">
        <v>33.799999999999997</v>
      </c>
      <c r="N860" s="19">
        <v>1</v>
      </c>
      <c r="O860" s="44">
        <v>33.799999999999997</v>
      </c>
      <c r="P860" s="44">
        <v>18.100000000000001</v>
      </c>
      <c r="Q860" s="44">
        <v>1.1399999999999999</v>
      </c>
      <c r="R860" s="44">
        <v>10.76</v>
      </c>
      <c r="S860" s="44">
        <v>0</v>
      </c>
      <c r="T860" s="44">
        <v>0</v>
      </c>
      <c r="U860" s="44">
        <v>3.8</v>
      </c>
      <c r="V860" s="23">
        <v>0</v>
      </c>
      <c r="W860" s="42" t="s">
        <v>34</v>
      </c>
      <c r="X860" s="43"/>
      <c r="Y860" s="43"/>
      <c r="Z860" s="43" t="s">
        <v>8442</v>
      </c>
      <c r="AA860" s="43" t="str">
        <f>VLOOKUP(J860, sku!B:C, 2, FALSE)</f>
        <v>Rejuvex Black 400g</v>
      </c>
      <c r="AB860" s="45" t="str">
        <f>VLOOKUP(J860, sku!B:BM, 64, FALSE)</f>
        <v>Revenda</v>
      </c>
      <c r="AC860" s="45" t="str">
        <f>LEFT(pedidos[[#This Row],[SKU]],3)</f>
        <v>VT2</v>
      </c>
      <c r="AD860" s="36" t="str" cm="1">
        <f t="array" aca="1" ref="AD860" ca="1">IFERROR(
  INDEX(
    montadora[Montadora],
    MATCH(TRUE,LEFT(J1338,NÚCARACT(montadora[SKU Parcial]))=montadora[SKU Parcial],0)
  ),
  ""
)</f>
        <v/>
      </c>
    </row>
    <row r="861" spans="1:30" x14ac:dyDescent="0.25">
      <c r="A861" s="42" t="s">
        <v>9589</v>
      </c>
      <c r="B861" s="42">
        <v>23993637483</v>
      </c>
      <c r="C861" s="42"/>
      <c r="D861" s="42"/>
      <c r="E861" s="42"/>
      <c r="F861" s="42" t="s">
        <v>10111</v>
      </c>
      <c r="G861" s="42" t="s">
        <v>11228</v>
      </c>
      <c r="H861" s="19"/>
      <c r="I861" s="42"/>
      <c r="J861" s="42" t="s">
        <v>10150</v>
      </c>
      <c r="K861" s="21">
        <v>45790</v>
      </c>
      <c r="L861" s="19" t="s">
        <v>8443</v>
      </c>
      <c r="M861" s="44">
        <v>33.799999999999997</v>
      </c>
      <c r="N861" s="19">
        <v>1</v>
      </c>
      <c r="O861" s="44">
        <v>33.799999999999997</v>
      </c>
      <c r="P861" s="44">
        <v>18.100000000000001</v>
      </c>
      <c r="Q861" s="44">
        <v>1.1399999999999999</v>
      </c>
      <c r="R861" s="44">
        <v>10.76</v>
      </c>
      <c r="S861" s="44">
        <v>0</v>
      </c>
      <c r="T861" s="44">
        <v>0</v>
      </c>
      <c r="U861" s="44">
        <v>3.8</v>
      </c>
      <c r="V861" s="23">
        <v>0</v>
      </c>
      <c r="W861" s="42" t="s">
        <v>34</v>
      </c>
      <c r="X861" s="43"/>
      <c r="Y861" s="43"/>
      <c r="Z861" s="43" t="s">
        <v>8442</v>
      </c>
      <c r="AA861" s="43" t="str">
        <f>VLOOKUP(J861, sku!B:C, 2, FALSE)</f>
        <v>Rejuvex Black 400g</v>
      </c>
      <c r="AB861" s="45" t="str">
        <f>VLOOKUP(J861, sku!B:BM, 64, FALSE)</f>
        <v>Revenda</v>
      </c>
      <c r="AC861" s="45" t="str">
        <f>LEFT(pedidos[[#This Row],[SKU]],3)</f>
        <v>VT2</v>
      </c>
      <c r="AD861" s="36" t="str" cm="1">
        <f t="array" aca="1" ref="AD861" ca="1">IFERROR(
  INDEX(
    montadora[Montadora],
    MATCH(TRUE,LEFT(#REF!,NÚCARACT(montadora[SKU Parcial]))=montadora[SKU Parcial],0)
  ),
  ""
)</f>
        <v/>
      </c>
    </row>
    <row r="862" spans="1:30" x14ac:dyDescent="0.25">
      <c r="A862" s="42" t="s">
        <v>9672</v>
      </c>
      <c r="B862" s="42">
        <v>23993637483</v>
      </c>
      <c r="C862" s="42"/>
      <c r="D862" s="42"/>
      <c r="E862" s="42"/>
      <c r="F862" s="42" t="s">
        <v>10111</v>
      </c>
      <c r="G862" s="42" t="s">
        <v>11228</v>
      </c>
      <c r="H862" s="19"/>
      <c r="I862" s="42"/>
      <c r="J862" s="42" t="s">
        <v>10150</v>
      </c>
      <c r="K862" s="21">
        <v>45788</v>
      </c>
      <c r="L862" s="19" t="s">
        <v>8443</v>
      </c>
      <c r="M862" s="44">
        <v>33.799999999999997</v>
      </c>
      <c r="N862" s="19">
        <v>1</v>
      </c>
      <c r="O862" s="44">
        <v>33.799999999999997</v>
      </c>
      <c r="P862" s="44">
        <v>18.100000000000001</v>
      </c>
      <c r="Q862" s="44">
        <v>1.1399999999999999</v>
      </c>
      <c r="R862" s="44">
        <v>10.69</v>
      </c>
      <c r="S862" s="44">
        <v>0</v>
      </c>
      <c r="T862" s="44">
        <v>0</v>
      </c>
      <c r="U862" s="44">
        <v>3.53</v>
      </c>
      <c r="V862" s="23">
        <v>0</v>
      </c>
      <c r="W862" s="42" t="s">
        <v>34</v>
      </c>
      <c r="X862" s="43"/>
      <c r="Y862" s="43"/>
      <c r="Z862" s="43" t="s">
        <v>8442</v>
      </c>
      <c r="AA862" s="43" t="str">
        <f>VLOOKUP(J862, sku!B:C, 2, FALSE)</f>
        <v>Rejuvex Black 400g</v>
      </c>
      <c r="AB862" s="45" t="str">
        <f>VLOOKUP(J862, sku!B:BM, 64, FALSE)</f>
        <v>Revenda</v>
      </c>
      <c r="AC862" s="45" t="str">
        <f>LEFT(pedidos[[#This Row],[SKU]],3)</f>
        <v>VT2</v>
      </c>
      <c r="AD862" s="36" t="str" cm="1">
        <f t="array" aca="1" ref="AD862" ca="1">IFERROR(
  INDEX(
    montadora[Montadora],
    MATCH(TRUE,LEFT(#REF!,NÚCARACT(montadora[SKU Parcial]))=montadora[SKU Parcial],0)
  ),
  ""
)</f>
        <v/>
      </c>
    </row>
    <row r="863" spans="1:30" x14ac:dyDescent="0.25">
      <c r="A863" s="42" t="s">
        <v>9809</v>
      </c>
      <c r="B863" s="42">
        <v>23993637483</v>
      </c>
      <c r="C863" s="42"/>
      <c r="D863" s="42"/>
      <c r="E863" s="42"/>
      <c r="F863" s="42" t="s">
        <v>10111</v>
      </c>
      <c r="G863" s="42" t="s">
        <v>11228</v>
      </c>
      <c r="H863" s="19"/>
      <c r="I863" s="42"/>
      <c r="J863" s="42" t="s">
        <v>10150</v>
      </c>
      <c r="K863" s="21">
        <v>45783</v>
      </c>
      <c r="L863" s="12" t="s">
        <v>8443</v>
      </c>
      <c r="M863" s="44">
        <v>33.799999999999997</v>
      </c>
      <c r="N863" s="19">
        <v>1</v>
      </c>
      <c r="O863" s="44">
        <v>33.799999999999997</v>
      </c>
      <c r="P863" s="44">
        <v>18.100000000000001</v>
      </c>
      <c r="Q863" s="44">
        <v>1.1399999999999999</v>
      </c>
      <c r="R863" s="44">
        <v>10.69</v>
      </c>
      <c r="S863" s="44">
        <v>0</v>
      </c>
      <c r="T863" s="44">
        <v>0</v>
      </c>
      <c r="U863" s="44">
        <v>3.53</v>
      </c>
      <c r="V863" s="23">
        <v>0</v>
      </c>
      <c r="W863" s="42" t="s">
        <v>34</v>
      </c>
      <c r="X863" s="43"/>
      <c r="Y863" s="43"/>
      <c r="Z863" s="43" t="s">
        <v>8442</v>
      </c>
      <c r="AA863" s="43" t="str">
        <f>VLOOKUP(J863, sku!B:C, 2, FALSE)</f>
        <v>Rejuvex Black 400g</v>
      </c>
      <c r="AB863" s="45" t="str">
        <f>VLOOKUP(J863, sku!B:BM, 64, FALSE)</f>
        <v>Revenda</v>
      </c>
      <c r="AC863" s="45" t="str">
        <f>LEFT(pedidos[[#This Row],[SKU]],3)</f>
        <v>VT2</v>
      </c>
      <c r="AD863" s="36" t="str" cm="1">
        <f t="array" aca="1" ref="AD863" ca="1">IFERROR(
  INDEX(
    montadora[Montadora],
    MATCH(TRUE,LEFT(J1339,NÚCARACT(montadora[SKU Parcial]))=montadora[SKU Parcial],0)
  ),
  ""
)</f>
        <v/>
      </c>
    </row>
    <row r="864" spans="1:30" x14ac:dyDescent="0.25">
      <c r="A864" s="42" t="s">
        <v>8084</v>
      </c>
      <c r="B864" s="42"/>
      <c r="C864" s="42"/>
      <c r="D864" s="42"/>
      <c r="E864" s="42">
        <v>20597982506</v>
      </c>
      <c r="F864" s="42" t="s">
        <v>8370</v>
      </c>
      <c r="G864" s="42" t="s">
        <v>11227</v>
      </c>
      <c r="H864" s="19"/>
      <c r="I864" s="42"/>
      <c r="J864" s="42" t="s">
        <v>2485</v>
      </c>
      <c r="K864" s="21">
        <v>45827</v>
      </c>
      <c r="L864" s="12" t="s">
        <v>8443</v>
      </c>
      <c r="M864" s="44">
        <v>41.8</v>
      </c>
      <c r="N864" s="19">
        <v>1</v>
      </c>
      <c r="O864" s="44">
        <v>41.8</v>
      </c>
      <c r="P864" s="44">
        <v>18.34</v>
      </c>
      <c r="Q864" s="44">
        <v>3.44</v>
      </c>
      <c r="R864" s="44">
        <v>0</v>
      </c>
      <c r="S864" s="44">
        <v>0</v>
      </c>
      <c r="T864" s="44">
        <v>0</v>
      </c>
      <c r="U864" s="44">
        <v>20.02</v>
      </c>
      <c r="V864" s="23">
        <v>0.47889999999999999</v>
      </c>
      <c r="W864" s="42" t="s">
        <v>34</v>
      </c>
      <c r="X864" s="43"/>
      <c r="Y864" s="43"/>
      <c r="Z864" s="43" t="s">
        <v>8442</v>
      </c>
      <c r="AA864" s="43" t="str">
        <f>VLOOKUP(J864, sku!B:C, 2, FALSE)</f>
        <v>V-Mol 1,5l</v>
      </c>
      <c r="AB864" s="45" t="str">
        <f>VLOOKUP(J864, sku!B:BM, 64, FALSE)</f>
        <v>Revenda</v>
      </c>
      <c r="AC864" s="45" t="str">
        <f>LEFT(pedidos[[#This Row],[SKU]],3)</f>
        <v>VX2</v>
      </c>
      <c r="AD864" s="36" t="str" cm="1">
        <f t="array" aca="1" ref="AD864" ca="1">IFERROR(
  INDEX(
    montadora[Montadora],
    MATCH(TRUE,LEFT(J1340,NÚCARACT(montadora[SKU Parcial]))=montadora[SKU Parcial],0)
  ),
  ""
)</f>
        <v/>
      </c>
    </row>
    <row r="865" spans="1:30" x14ac:dyDescent="0.25">
      <c r="A865" s="42" t="s">
        <v>10663</v>
      </c>
      <c r="B865" s="42"/>
      <c r="C865" s="42"/>
      <c r="D865" s="42"/>
      <c r="E865" s="42">
        <v>19398019970</v>
      </c>
      <c r="F865" s="42" t="s">
        <v>8370</v>
      </c>
      <c r="G865" s="42" t="s">
        <v>11228</v>
      </c>
      <c r="H865" s="7"/>
      <c r="I865" s="42"/>
      <c r="J865" s="42" t="s">
        <v>2485</v>
      </c>
      <c r="K865" s="8">
        <v>45811</v>
      </c>
      <c r="L865" s="12" t="s">
        <v>8443</v>
      </c>
      <c r="M865" s="44">
        <v>39.799999999999997</v>
      </c>
      <c r="N865" s="7">
        <v>1</v>
      </c>
      <c r="O865" s="44">
        <v>39.799999999999997</v>
      </c>
      <c r="P865" s="44">
        <v>18.34</v>
      </c>
      <c r="Q865" s="44">
        <v>1.48</v>
      </c>
      <c r="R865" s="44">
        <v>11.96</v>
      </c>
      <c r="S865" s="44">
        <v>0</v>
      </c>
      <c r="T865" s="44">
        <v>-3.65</v>
      </c>
      <c r="U865" s="44">
        <v>11.67</v>
      </c>
      <c r="V865" s="9">
        <v>0.29320000000000002</v>
      </c>
      <c r="W865" s="42" t="s">
        <v>34</v>
      </c>
      <c r="X865" s="43"/>
      <c r="Y865" s="43"/>
      <c r="Z865" s="43" t="s">
        <v>8442</v>
      </c>
      <c r="AA865" s="43" t="str">
        <f>VLOOKUP(J865, sku!B:C, 2, FALSE)</f>
        <v>V-Mol 1,5l</v>
      </c>
      <c r="AB865" s="45" t="str">
        <f>VLOOKUP(J865, sku!B:BM, 64, FALSE)</f>
        <v>Revenda</v>
      </c>
      <c r="AC865" s="45" t="str">
        <f>LEFT(pedidos[[#This Row],[SKU]],3)</f>
        <v>VX2</v>
      </c>
      <c r="AD865" s="36" t="str" cm="1">
        <f t="array" aca="1" ref="AD865" ca="1">IFERROR(
  INDEX(
    montadora[Montadora],
    MATCH(TRUE,LEFT(J1341,NÚCARACT(montadora[SKU Parcial]))=montadora[SKU Parcial],0)
  ),
  ""
)</f>
        <v/>
      </c>
    </row>
    <row r="866" spans="1:30" x14ac:dyDescent="0.25">
      <c r="A866" s="42" t="s">
        <v>10326</v>
      </c>
      <c r="B866" s="42"/>
      <c r="C866" s="42"/>
      <c r="D866" s="42"/>
      <c r="E866" s="42">
        <v>19398019970</v>
      </c>
      <c r="F866" s="42" t="s">
        <v>8370</v>
      </c>
      <c r="G866" s="42" t="s">
        <v>11228</v>
      </c>
      <c r="H866" s="7"/>
      <c r="I866" s="42"/>
      <c r="J866" s="42" t="s">
        <v>2485</v>
      </c>
      <c r="K866" s="8">
        <v>45829</v>
      </c>
      <c r="L866" s="12" t="s">
        <v>8443</v>
      </c>
      <c r="M866" s="44">
        <v>39.799999999999997</v>
      </c>
      <c r="N866" s="7">
        <v>1</v>
      </c>
      <c r="O866" s="44">
        <v>43.67</v>
      </c>
      <c r="P866" s="44">
        <v>18.34</v>
      </c>
      <c r="Q866" s="44">
        <v>1.48</v>
      </c>
      <c r="R866" s="44">
        <v>11.96</v>
      </c>
      <c r="S866" s="44">
        <v>3.87</v>
      </c>
      <c r="T866" s="44">
        <v>0</v>
      </c>
      <c r="U866" s="44">
        <v>8.02</v>
      </c>
      <c r="V866" s="9">
        <v>0.20150000000000001</v>
      </c>
      <c r="W866" s="42" t="s">
        <v>34</v>
      </c>
      <c r="X866" s="43"/>
      <c r="Y866" s="43"/>
      <c r="Z866" s="43" t="s">
        <v>8442</v>
      </c>
      <c r="AA866" s="43" t="str">
        <f>VLOOKUP(J866, sku!B:C, 2, FALSE)</f>
        <v>V-Mol 1,5l</v>
      </c>
      <c r="AB866" s="45" t="str">
        <f>VLOOKUP(J866, sku!B:BM, 64, FALSE)</f>
        <v>Revenda</v>
      </c>
      <c r="AC866" s="45" t="str">
        <f>LEFT(pedidos[[#This Row],[SKU]],3)</f>
        <v>VX2</v>
      </c>
      <c r="AD866" s="36" t="str" cm="1">
        <f t="array" aca="1" ref="AD866" ca="1">IFERROR(
  INDEX(
    montadora[Montadora],
    MATCH(TRUE,LEFT(J1343,NÚCARACT(montadora[SKU Parcial]))=montadora[SKU Parcial],0)
  ),
  ""
)</f>
        <v/>
      </c>
    </row>
    <row r="867" spans="1:30" x14ac:dyDescent="0.25">
      <c r="A867" s="42" t="s">
        <v>10078</v>
      </c>
      <c r="B867" s="42">
        <v>19398019970</v>
      </c>
      <c r="C867" s="42"/>
      <c r="D867" s="42"/>
      <c r="E867" s="42"/>
      <c r="F867" s="42" t="s">
        <v>8370</v>
      </c>
      <c r="G867" s="42" t="s">
        <v>11228</v>
      </c>
      <c r="H867" s="19"/>
      <c r="I867" s="42"/>
      <c r="J867" s="42" t="s">
        <v>2485</v>
      </c>
      <c r="K867" s="21">
        <v>45778</v>
      </c>
      <c r="L867" s="12" t="s">
        <v>8443</v>
      </c>
      <c r="M867" s="44">
        <v>39.799999999999997</v>
      </c>
      <c r="N867" s="19">
        <v>1</v>
      </c>
      <c r="O867" s="44">
        <v>39.799999999999997</v>
      </c>
      <c r="P867" s="44">
        <v>18.34</v>
      </c>
      <c r="Q867" s="44">
        <v>1.34</v>
      </c>
      <c r="R867" s="44">
        <v>11.88</v>
      </c>
      <c r="S867" s="44">
        <v>0</v>
      </c>
      <c r="T867" s="44">
        <v>0</v>
      </c>
      <c r="U867" s="44">
        <v>7.85</v>
      </c>
      <c r="V867" s="23">
        <v>0.19719999999999999</v>
      </c>
      <c r="W867" s="42" t="s">
        <v>34</v>
      </c>
      <c r="X867" s="43"/>
      <c r="Y867" s="43"/>
      <c r="Z867" s="43" t="s">
        <v>8442</v>
      </c>
      <c r="AA867" s="43" t="str">
        <f>VLOOKUP(J867, sku!B:C, 2, FALSE)</f>
        <v>V-Mol 1,5l</v>
      </c>
      <c r="AB867" s="45" t="str">
        <f>VLOOKUP(J867, sku!B:BM, 64, FALSE)</f>
        <v>Revenda</v>
      </c>
      <c r="AC867" s="45" t="str">
        <f>LEFT(pedidos[[#This Row],[SKU]],3)</f>
        <v>VX2</v>
      </c>
      <c r="AD867" s="36" t="str" cm="1">
        <f t="array" aca="1" ref="AD867" ca="1">IFERROR(
  INDEX(
    montadora[Montadora],
    MATCH(TRUE,LEFT(J1344,NÚCARACT(montadora[SKU Parcial]))=montadora[SKU Parcial],0)
  ),
  ""
)</f>
        <v/>
      </c>
    </row>
    <row r="868" spans="1:30" x14ac:dyDescent="0.25">
      <c r="A868" s="42" t="s">
        <v>8914</v>
      </c>
      <c r="B868" s="42"/>
      <c r="C868" s="42"/>
      <c r="D868" s="42"/>
      <c r="E868" s="42">
        <v>20597982506</v>
      </c>
      <c r="F868" s="42" t="s">
        <v>8370</v>
      </c>
      <c r="G868" s="42" t="s">
        <v>11227</v>
      </c>
      <c r="H868" s="7"/>
      <c r="I868" s="42"/>
      <c r="J868" s="42" t="s">
        <v>2485</v>
      </c>
      <c r="K868" s="8">
        <v>45791</v>
      </c>
      <c r="L868" s="12" t="s">
        <v>8443</v>
      </c>
      <c r="M868" s="44">
        <v>41.8</v>
      </c>
      <c r="N868" s="7">
        <v>1</v>
      </c>
      <c r="O868" s="44">
        <v>45.8</v>
      </c>
      <c r="P868" s="44">
        <v>18.34</v>
      </c>
      <c r="Q868" s="44">
        <v>3.18</v>
      </c>
      <c r="R868" s="44">
        <v>13.2</v>
      </c>
      <c r="S868" s="44">
        <v>4</v>
      </c>
      <c r="T868" s="44">
        <v>0</v>
      </c>
      <c r="U868" s="44">
        <v>7.08</v>
      </c>
      <c r="V868" s="9">
        <v>0.1694</v>
      </c>
      <c r="W868" s="42" t="s">
        <v>34</v>
      </c>
      <c r="X868" s="43"/>
      <c r="Y868" s="43"/>
      <c r="Z868" s="43" t="s">
        <v>8442</v>
      </c>
      <c r="AA868" s="43" t="str">
        <f>VLOOKUP(J868, sku!B:C, 2, FALSE)</f>
        <v>V-Mol 1,5l</v>
      </c>
      <c r="AB868" s="45" t="str">
        <f>VLOOKUP(J868, sku!B:BM, 64, FALSE)</f>
        <v>Revenda</v>
      </c>
      <c r="AC868" s="45" t="str">
        <f>LEFT(pedidos[[#This Row],[SKU]],3)</f>
        <v>VX2</v>
      </c>
      <c r="AD868" s="36" t="str" cm="1">
        <f t="array" aca="1" ref="AD868" ca="1">IFERROR(
  INDEX(
    montadora[Montadora],
    MATCH(TRUE,LEFT(J1345,NÚCARACT(montadora[SKU Parcial]))=montadora[SKU Parcial],0)
  ),
  ""
)</f>
        <v/>
      </c>
    </row>
    <row r="869" spans="1:30" x14ac:dyDescent="0.25">
      <c r="A869" s="42" t="s">
        <v>8085</v>
      </c>
      <c r="B869" s="42"/>
      <c r="C869" s="42"/>
      <c r="D869" s="42"/>
      <c r="E869" s="42">
        <v>20597982506</v>
      </c>
      <c r="F869" s="42" t="s">
        <v>8370</v>
      </c>
      <c r="G869" s="42" t="s">
        <v>11227</v>
      </c>
      <c r="H869" s="7"/>
      <c r="I869" s="42"/>
      <c r="J869" s="42" t="s">
        <v>2485</v>
      </c>
      <c r="K869" s="8">
        <v>45818</v>
      </c>
      <c r="L869" s="12" t="s">
        <v>8443</v>
      </c>
      <c r="M869" s="44">
        <v>41.8</v>
      </c>
      <c r="N869" s="7">
        <v>1</v>
      </c>
      <c r="O869" s="44">
        <v>41.8</v>
      </c>
      <c r="P869" s="44">
        <v>18.34</v>
      </c>
      <c r="Q869" s="44">
        <v>3.44</v>
      </c>
      <c r="R869" s="44">
        <v>13.2</v>
      </c>
      <c r="S869" s="44">
        <v>0</v>
      </c>
      <c r="T869" s="44">
        <v>0</v>
      </c>
      <c r="U869" s="44">
        <v>6.82</v>
      </c>
      <c r="V869" s="9">
        <v>0.16320000000000001</v>
      </c>
      <c r="W869" s="42" t="s">
        <v>34</v>
      </c>
      <c r="X869" s="43"/>
      <c r="Y869" s="43"/>
      <c r="Z869" s="43" t="s">
        <v>8442</v>
      </c>
      <c r="AA869" s="43" t="str">
        <f>VLOOKUP(J869, sku!B:C, 2, FALSE)</f>
        <v>V-Mol 1,5l</v>
      </c>
      <c r="AB869" s="45" t="str">
        <f>VLOOKUP(J869, sku!B:BM, 64, FALSE)</f>
        <v>Revenda</v>
      </c>
      <c r="AC869" s="45" t="str">
        <f>LEFT(pedidos[[#This Row],[SKU]],3)</f>
        <v>VX2</v>
      </c>
      <c r="AD869" s="36" t="str" cm="1">
        <f t="array" aca="1" ref="AD869" ca="1">IFERROR(
  INDEX(
    montadora[Montadora],
    MATCH(TRUE,LEFT(#REF!,NÚCARACT(montadora[SKU Parcial]))=montadora[SKU Parcial],0)
  ),
  ""
)</f>
        <v/>
      </c>
    </row>
    <row r="870" spans="1:30" x14ac:dyDescent="0.25">
      <c r="A870" s="42" t="s">
        <v>9320</v>
      </c>
      <c r="B870" s="42">
        <v>19398019970</v>
      </c>
      <c r="C870" s="42"/>
      <c r="D870" s="42"/>
      <c r="E870" s="42"/>
      <c r="F870" s="42" t="s">
        <v>8370</v>
      </c>
      <c r="G870" s="42" t="s">
        <v>11228</v>
      </c>
      <c r="H870" s="19"/>
      <c r="I870" s="42"/>
      <c r="J870" s="42" t="s">
        <v>2485</v>
      </c>
      <c r="K870" s="21">
        <v>45801</v>
      </c>
      <c r="L870" s="12" t="s">
        <v>8443</v>
      </c>
      <c r="M870" s="44">
        <v>39.799999999999997</v>
      </c>
      <c r="N870" s="19">
        <v>1</v>
      </c>
      <c r="O870" s="44">
        <v>39.799999999999997</v>
      </c>
      <c r="P870" s="44">
        <v>18.34</v>
      </c>
      <c r="Q870" s="44">
        <v>1.34</v>
      </c>
      <c r="R870" s="44">
        <v>11.96</v>
      </c>
      <c r="S870" s="44">
        <v>0</v>
      </c>
      <c r="T870" s="44">
        <v>0</v>
      </c>
      <c r="U870" s="44">
        <v>8.16</v>
      </c>
      <c r="V870" s="23">
        <v>0</v>
      </c>
      <c r="W870" s="42" t="s">
        <v>34</v>
      </c>
      <c r="X870" s="43"/>
      <c r="Y870" s="43"/>
      <c r="Z870" s="43" t="s">
        <v>8442</v>
      </c>
      <c r="AA870" s="43" t="str">
        <f>VLOOKUP(J870, sku!B:C, 2, FALSE)</f>
        <v>V-Mol 1,5l</v>
      </c>
      <c r="AB870" s="45" t="str">
        <f>VLOOKUP(J870, sku!B:BM, 64, FALSE)</f>
        <v>Revenda</v>
      </c>
      <c r="AC870" s="45" t="str">
        <f>LEFT(pedidos[[#This Row],[SKU]],3)</f>
        <v>VX2</v>
      </c>
      <c r="AD870" s="36" t="str" cm="1">
        <f t="array" aca="1" ref="AD870" ca="1">IFERROR(
  INDEX(
    montadora[Montadora],
    MATCH(TRUE,LEFT(#REF!,NÚCARACT(montadora[SKU Parcial]))=montadora[SKU Parcial],0)
  ),
  ""
)</f>
        <v/>
      </c>
    </row>
    <row r="871" spans="1:30" x14ac:dyDescent="0.25">
      <c r="A871" s="42" t="s">
        <v>9389</v>
      </c>
      <c r="B871" s="42">
        <v>19398019970</v>
      </c>
      <c r="C871" s="42"/>
      <c r="D871" s="42"/>
      <c r="E871" s="42"/>
      <c r="F871" s="42" t="s">
        <v>8370</v>
      </c>
      <c r="G871" s="42" t="s">
        <v>11228</v>
      </c>
      <c r="H871" s="19"/>
      <c r="I871" s="42"/>
      <c r="J871" s="42" t="s">
        <v>2485</v>
      </c>
      <c r="K871" s="21">
        <v>45797</v>
      </c>
      <c r="L871" s="12" t="s">
        <v>8443</v>
      </c>
      <c r="M871" s="44">
        <v>39.799999999999997</v>
      </c>
      <c r="N871" s="19">
        <v>1</v>
      </c>
      <c r="O871" s="44">
        <v>39.799999999999997</v>
      </c>
      <c r="P871" s="44">
        <v>18.34</v>
      </c>
      <c r="Q871" s="44">
        <v>1.34</v>
      </c>
      <c r="R871" s="44">
        <v>11.96</v>
      </c>
      <c r="S871" s="44">
        <v>0</v>
      </c>
      <c r="T871" s="44">
        <v>0</v>
      </c>
      <c r="U871" s="44">
        <v>8.16</v>
      </c>
      <c r="V871" s="23">
        <v>0</v>
      </c>
      <c r="W871" s="42" t="s">
        <v>34</v>
      </c>
      <c r="X871" s="43"/>
      <c r="Y871" s="43"/>
      <c r="Z871" s="43" t="s">
        <v>8442</v>
      </c>
      <c r="AA871" s="43" t="str">
        <f>VLOOKUP(J871, sku!B:C, 2, FALSE)</f>
        <v>V-Mol 1,5l</v>
      </c>
      <c r="AB871" s="45" t="str">
        <f>VLOOKUP(J871, sku!B:BM, 64, FALSE)</f>
        <v>Revenda</v>
      </c>
      <c r="AC871" s="45" t="str">
        <f>LEFT(pedidos[[#This Row],[SKU]],3)</f>
        <v>VX2</v>
      </c>
      <c r="AD871" s="36" t="str" cm="1">
        <f t="array" aca="1" ref="AD871" ca="1">IFERROR(
  INDEX(
    montadora[Montadora],
    MATCH(TRUE,LEFT(#REF!,NÚCARACT(montadora[SKU Parcial]))=montadora[SKU Parcial],0)
  ),
  ""
)</f>
        <v/>
      </c>
    </row>
    <row r="872" spans="1:30" x14ac:dyDescent="0.25">
      <c r="A872" s="42" t="s">
        <v>9858</v>
      </c>
      <c r="B872" s="42">
        <v>19398019970</v>
      </c>
      <c r="C872" s="42"/>
      <c r="D872" s="42"/>
      <c r="E872" s="42"/>
      <c r="F872" s="42" t="s">
        <v>8370</v>
      </c>
      <c r="G872" s="42" t="s">
        <v>11228</v>
      </c>
      <c r="H872" s="19"/>
      <c r="I872" s="42"/>
      <c r="J872" s="42" t="s">
        <v>2485</v>
      </c>
      <c r="K872" s="21">
        <v>45782</v>
      </c>
      <c r="L872" s="12" t="s">
        <v>8443</v>
      </c>
      <c r="M872" s="44">
        <v>39.799999999999997</v>
      </c>
      <c r="N872" s="19">
        <v>1</v>
      </c>
      <c r="O872" s="44">
        <v>39.799999999999997</v>
      </c>
      <c r="P872" s="44">
        <v>18.34</v>
      </c>
      <c r="Q872" s="44">
        <v>1.34</v>
      </c>
      <c r="R872" s="44">
        <v>12.27</v>
      </c>
      <c r="S872" s="44">
        <v>0</v>
      </c>
      <c r="T872" s="44">
        <v>0</v>
      </c>
      <c r="U872" s="44">
        <v>7.48</v>
      </c>
      <c r="V872" s="23">
        <v>0</v>
      </c>
      <c r="W872" s="42" t="s">
        <v>34</v>
      </c>
      <c r="X872" s="43"/>
      <c r="Y872" s="43"/>
      <c r="Z872" s="43" t="s">
        <v>8442</v>
      </c>
      <c r="AA872" s="43" t="str">
        <f>VLOOKUP(J872, sku!B:C, 2, FALSE)</f>
        <v>V-Mol 1,5l</v>
      </c>
      <c r="AB872" s="45" t="str">
        <f>VLOOKUP(J872, sku!B:BM, 64, FALSE)</f>
        <v>Revenda</v>
      </c>
      <c r="AC872" s="45" t="str">
        <f>LEFT(pedidos[[#This Row],[SKU]],3)</f>
        <v>VX2</v>
      </c>
      <c r="AD872" s="36" t="str" cm="1">
        <f t="array" aca="1" ref="AD872" ca="1">IFERROR(
  INDEX(
    montadora[Montadora],
    MATCH(TRUE,LEFT(#REF!,NÚCARACT(montadora[SKU Parcial]))=montadora[SKU Parcial],0)
  ),
  ""
)</f>
        <v/>
      </c>
    </row>
    <row r="873" spans="1:30" x14ac:dyDescent="0.25">
      <c r="A873" s="42" t="s">
        <v>9874</v>
      </c>
      <c r="B873" s="42">
        <v>19998018473</v>
      </c>
      <c r="C873" s="42"/>
      <c r="D873" s="42"/>
      <c r="E873" s="42"/>
      <c r="F873" s="42" t="s">
        <v>8370</v>
      </c>
      <c r="G873" s="42" t="s">
        <v>11228</v>
      </c>
      <c r="H873" s="19"/>
      <c r="I873" s="42"/>
      <c r="J873" s="42" t="s">
        <v>2485</v>
      </c>
      <c r="K873" s="21">
        <v>45782</v>
      </c>
      <c r="L873" s="12" t="s">
        <v>8443</v>
      </c>
      <c r="M873" s="44">
        <v>41.8</v>
      </c>
      <c r="N873" s="19">
        <v>1</v>
      </c>
      <c r="O873" s="44">
        <v>41.8</v>
      </c>
      <c r="P873" s="44">
        <v>18.34</v>
      </c>
      <c r="Q873" s="44">
        <v>1.41</v>
      </c>
      <c r="R873" s="44">
        <v>12.27</v>
      </c>
      <c r="S873" s="44">
        <v>0</v>
      </c>
      <c r="T873" s="44">
        <v>0</v>
      </c>
      <c r="U873" s="44">
        <v>9.36</v>
      </c>
      <c r="V873" s="23">
        <v>0</v>
      </c>
      <c r="W873" s="42" t="s">
        <v>34</v>
      </c>
      <c r="X873" s="43"/>
      <c r="Y873" s="43"/>
      <c r="Z873" s="43" t="s">
        <v>8442</v>
      </c>
      <c r="AA873" s="43" t="str">
        <f>VLOOKUP(J873, sku!B:C, 2, FALSE)</f>
        <v>V-Mol 1,5l</v>
      </c>
      <c r="AB873" s="45" t="str">
        <f>VLOOKUP(J873, sku!B:BM, 64, FALSE)</f>
        <v>Revenda</v>
      </c>
      <c r="AC873" s="45" t="str">
        <f>LEFT(pedidos[[#This Row],[SKU]],3)</f>
        <v>VX2</v>
      </c>
      <c r="AD873" s="36" t="str" cm="1">
        <f t="array" aca="1" ref="AD873" ca="1">IFERROR(
  INDEX(
    montadora[Montadora],
    MATCH(TRUE,LEFT(J1348,NÚCARACT(montadora[SKU Parcial]))=montadora[SKU Parcial],0)
  ),
  ""
)</f>
        <v/>
      </c>
    </row>
    <row r="874" spans="1:30" x14ac:dyDescent="0.25">
      <c r="A874" s="42" t="s">
        <v>9887</v>
      </c>
      <c r="B874" s="42">
        <v>19398019970</v>
      </c>
      <c r="C874" s="42"/>
      <c r="D874" s="42"/>
      <c r="E874" s="42"/>
      <c r="F874" s="42" t="s">
        <v>8370</v>
      </c>
      <c r="G874" s="42" t="s">
        <v>11228</v>
      </c>
      <c r="H874" s="19"/>
      <c r="I874" s="42"/>
      <c r="J874" s="42" t="s">
        <v>2485</v>
      </c>
      <c r="K874" s="21">
        <v>45782</v>
      </c>
      <c r="L874" s="19" t="s">
        <v>8443</v>
      </c>
      <c r="M874" s="44">
        <v>39.799999999999997</v>
      </c>
      <c r="N874" s="19">
        <v>1</v>
      </c>
      <c r="O874" s="44">
        <v>40.93</v>
      </c>
      <c r="P874" s="44">
        <v>18.34</v>
      </c>
      <c r="Q874" s="44">
        <v>1.34</v>
      </c>
      <c r="R874" s="44">
        <v>11.39</v>
      </c>
      <c r="S874" s="44">
        <v>1.1299999999999999</v>
      </c>
      <c r="T874" s="44">
        <v>0</v>
      </c>
      <c r="U874" s="44">
        <v>8.27</v>
      </c>
      <c r="V874" s="23">
        <v>0</v>
      </c>
      <c r="W874" s="42" t="s">
        <v>34</v>
      </c>
      <c r="X874" s="43"/>
      <c r="Y874" s="43"/>
      <c r="Z874" s="43" t="s">
        <v>8442</v>
      </c>
      <c r="AA874" s="43" t="str">
        <f>VLOOKUP(J874, sku!B:C, 2, FALSE)</f>
        <v>V-Mol 1,5l</v>
      </c>
      <c r="AB874" s="45" t="str">
        <f>VLOOKUP(J874, sku!B:BM, 64, FALSE)</f>
        <v>Revenda</v>
      </c>
      <c r="AC874" s="45" t="str">
        <f>LEFT(pedidos[[#This Row],[SKU]],3)</f>
        <v>VX2</v>
      </c>
      <c r="AD874" s="36" t="str" cm="1">
        <f t="array" aca="1" ref="AD874" ca="1">IFERROR(
  INDEX(
    montadora[Montadora],
    MATCH(TRUE,LEFT(J1349,NÚCARACT(montadora[SKU Parcial]))=montadora[SKU Parcial],0)
  ),
  ""
)</f>
        <v/>
      </c>
    </row>
    <row r="875" spans="1:30" x14ac:dyDescent="0.25">
      <c r="A875" s="42" t="s">
        <v>9991</v>
      </c>
      <c r="B875" s="42">
        <v>23998396768</v>
      </c>
      <c r="C875" s="42"/>
      <c r="D875" s="42"/>
      <c r="E875" s="42"/>
      <c r="F875" s="42" t="s">
        <v>9195</v>
      </c>
      <c r="G875" s="42" t="s">
        <v>11228</v>
      </c>
      <c r="H875" s="19"/>
      <c r="I875" s="42"/>
      <c r="J875" s="42" t="s">
        <v>3078</v>
      </c>
      <c r="K875" s="21">
        <v>45780</v>
      </c>
      <c r="L875" s="12" t="s">
        <v>8443</v>
      </c>
      <c r="M875" s="44">
        <v>32.799999999999997</v>
      </c>
      <c r="N875" s="19">
        <v>1</v>
      </c>
      <c r="O875" s="44">
        <v>32.799999999999997</v>
      </c>
      <c r="P875" s="44">
        <v>18.54</v>
      </c>
      <c r="Q875" s="44">
        <v>1.1100000000000001</v>
      </c>
      <c r="R875" s="44">
        <v>10.49</v>
      </c>
      <c r="S875" s="44">
        <v>0</v>
      </c>
      <c r="T875" s="44">
        <v>0</v>
      </c>
      <c r="U875" s="44">
        <v>2.33</v>
      </c>
      <c r="V875" s="23">
        <v>0.33900000000000002</v>
      </c>
      <c r="W875" s="42" t="s">
        <v>34</v>
      </c>
      <c r="X875" s="43"/>
      <c r="Y875" s="43"/>
      <c r="Z875" s="43" t="s">
        <v>8442</v>
      </c>
      <c r="AA875" s="43" t="str">
        <f>VLOOKUP(J875, sku!B:C, 2, FALSE)</f>
        <v>Intense 500ML</v>
      </c>
      <c r="AB875" s="45" t="str">
        <f>VLOOKUP(J875, sku!B:BM, 64, FALSE)</f>
        <v>Revenda</v>
      </c>
      <c r="AC875" s="45" t="str">
        <f>LEFT(pedidos[[#This Row],[SKU]],3)</f>
        <v>VX2</v>
      </c>
      <c r="AD875" s="36" t="str" cm="1">
        <f t="array" aca="1" ref="AD875" ca="1">IFERROR(
  INDEX(
    montadora[Montadora],
    MATCH(TRUE,LEFT(#REF!,NÚCARACT(montadora[SKU Parcial]))=montadora[SKU Parcial],0)
  ),
  ""
)</f>
        <v/>
      </c>
    </row>
    <row r="876" spans="1:30" x14ac:dyDescent="0.25">
      <c r="A876" s="42" t="s">
        <v>9920</v>
      </c>
      <c r="B876" s="42">
        <v>23998396768</v>
      </c>
      <c r="C876" s="42"/>
      <c r="D876" s="42"/>
      <c r="E876" s="42"/>
      <c r="F876" s="42" t="s">
        <v>9195</v>
      </c>
      <c r="G876" s="42" t="s">
        <v>11228</v>
      </c>
      <c r="H876" s="7"/>
      <c r="I876" s="42"/>
      <c r="J876" s="42" t="s">
        <v>3078</v>
      </c>
      <c r="K876" s="8">
        <v>45782</v>
      </c>
      <c r="L876" s="12" t="s">
        <v>8443</v>
      </c>
      <c r="M876" s="44">
        <v>32.799999999999997</v>
      </c>
      <c r="N876" s="7">
        <v>1</v>
      </c>
      <c r="O876" s="44">
        <v>32.799999999999997</v>
      </c>
      <c r="P876" s="44">
        <v>18.54</v>
      </c>
      <c r="Q876" s="44">
        <v>1.1100000000000001</v>
      </c>
      <c r="R876" s="44">
        <v>10.49</v>
      </c>
      <c r="S876" s="44">
        <v>0</v>
      </c>
      <c r="T876" s="44">
        <v>0</v>
      </c>
      <c r="U876" s="44">
        <v>2.33</v>
      </c>
      <c r="V876" s="9">
        <v>0.21790000000000001</v>
      </c>
      <c r="W876" s="42" t="s">
        <v>34</v>
      </c>
      <c r="X876" s="43"/>
      <c r="Y876" s="43"/>
      <c r="Z876" s="43" t="s">
        <v>8442</v>
      </c>
      <c r="AA876" s="43" t="str">
        <f>VLOOKUP(J876, sku!B:C, 2, FALSE)</f>
        <v>Intense 500ML</v>
      </c>
      <c r="AB876" s="45" t="str">
        <f>VLOOKUP(J876, sku!B:BM, 64, FALSE)</f>
        <v>Revenda</v>
      </c>
      <c r="AC876" s="45" t="str">
        <f>LEFT(pedidos[[#This Row],[SKU]],3)</f>
        <v>VX2</v>
      </c>
      <c r="AD876" s="36" t="str" cm="1">
        <f t="array" aca="1" ref="AD876" ca="1">IFERROR(
  INDEX(
    montadora[Montadora],
    MATCH(TRUE,LEFT(J1350,NÚCARACT(montadora[SKU Parcial]))=montadora[SKU Parcial],0)
  ),
  ""
)</f>
        <v/>
      </c>
    </row>
    <row r="877" spans="1:30" x14ac:dyDescent="0.25">
      <c r="A877" s="42" t="s">
        <v>9961</v>
      </c>
      <c r="B877" s="42">
        <v>23998396768</v>
      </c>
      <c r="C877" s="42"/>
      <c r="D877" s="42"/>
      <c r="E877" s="42"/>
      <c r="F877" s="42" t="s">
        <v>9195</v>
      </c>
      <c r="G877" s="42" t="s">
        <v>11228</v>
      </c>
      <c r="H877" s="7"/>
      <c r="I877" s="42"/>
      <c r="J877" s="42" t="s">
        <v>3078</v>
      </c>
      <c r="K877" s="8">
        <v>45781</v>
      </c>
      <c r="L877" s="12" t="s">
        <v>8443</v>
      </c>
      <c r="M877" s="44">
        <v>32.799999999999997</v>
      </c>
      <c r="N877" s="7">
        <v>1</v>
      </c>
      <c r="O877" s="44">
        <v>32.799999999999997</v>
      </c>
      <c r="P877" s="44">
        <v>18.54</v>
      </c>
      <c r="Q877" s="44">
        <v>1.1100000000000001</v>
      </c>
      <c r="R877" s="44">
        <v>10.49</v>
      </c>
      <c r="S877" s="44">
        <v>0</v>
      </c>
      <c r="T877" s="44">
        <v>0</v>
      </c>
      <c r="U877" s="44">
        <v>2.33</v>
      </c>
      <c r="V877" s="9">
        <v>0.20649999999999999</v>
      </c>
      <c r="W877" s="42" t="s">
        <v>34</v>
      </c>
      <c r="X877" s="43"/>
      <c r="Y877" s="43"/>
      <c r="Z877" s="43" t="s">
        <v>8442</v>
      </c>
      <c r="AA877" s="43" t="str">
        <f>VLOOKUP(J877, sku!B:C, 2, FALSE)</f>
        <v>Intense 500ML</v>
      </c>
      <c r="AB877" s="45" t="str">
        <f>VLOOKUP(J877, sku!B:BM, 64, FALSE)</f>
        <v>Revenda</v>
      </c>
      <c r="AC877" s="45" t="str">
        <f>LEFT(pedidos[[#This Row],[SKU]],3)</f>
        <v>VX2</v>
      </c>
      <c r="AD877" s="36" t="str" cm="1">
        <f t="array" aca="1" ref="AD877" ca="1">IFERROR(
  INDEX(
    montadora[Montadora],
    MATCH(TRUE,LEFT(J1351,NÚCARACT(montadora[SKU Parcial]))=montadora[SKU Parcial],0)
  ),
  ""
)</f>
        <v/>
      </c>
    </row>
    <row r="878" spans="1:30" x14ac:dyDescent="0.25">
      <c r="A878" s="42" t="s">
        <v>9989</v>
      </c>
      <c r="B878" s="42">
        <v>23998396768</v>
      </c>
      <c r="C878" s="42"/>
      <c r="D878" s="42"/>
      <c r="E878" s="42"/>
      <c r="F878" s="42" t="s">
        <v>9195</v>
      </c>
      <c r="G878" s="42" t="s">
        <v>11228</v>
      </c>
      <c r="H878" s="7"/>
      <c r="I878" s="42"/>
      <c r="J878" s="42" t="s">
        <v>3078</v>
      </c>
      <c r="K878" s="8">
        <v>45780</v>
      </c>
      <c r="L878" s="12" t="s">
        <v>8443</v>
      </c>
      <c r="M878" s="44">
        <v>32.799999999999997</v>
      </c>
      <c r="N878" s="7">
        <v>1</v>
      </c>
      <c r="O878" s="44">
        <v>32.799999999999997</v>
      </c>
      <c r="P878" s="44">
        <v>18.54</v>
      </c>
      <c r="Q878" s="44">
        <v>1.1100000000000001</v>
      </c>
      <c r="R878" s="44">
        <v>10.49</v>
      </c>
      <c r="S878" s="44">
        <v>0</v>
      </c>
      <c r="T878" s="44">
        <v>-1.22</v>
      </c>
      <c r="U878" s="44">
        <v>3.55</v>
      </c>
      <c r="V878" s="9">
        <v>0.20649999999999999</v>
      </c>
      <c r="W878" s="42" t="s">
        <v>34</v>
      </c>
      <c r="X878" s="43"/>
      <c r="Y878" s="43"/>
      <c r="Z878" s="43" t="s">
        <v>8442</v>
      </c>
      <c r="AA878" s="43" t="str">
        <f>VLOOKUP(J878, sku!B:C, 2, FALSE)</f>
        <v>Intense 500ML</v>
      </c>
      <c r="AB878" s="45" t="str">
        <f>VLOOKUP(J878, sku!B:BM, 64, FALSE)</f>
        <v>Revenda</v>
      </c>
      <c r="AC878" s="45" t="str">
        <f>LEFT(pedidos[[#This Row],[SKU]],3)</f>
        <v>VX2</v>
      </c>
      <c r="AD878" s="36" t="str" cm="1">
        <f t="array" aca="1" ref="AD878" ca="1">IFERROR(
  INDEX(
    montadora[Montadora],
    MATCH(TRUE,LEFT(J1352,NÚCARACT(montadora[SKU Parcial]))=montadora[SKU Parcial],0)
  ),
  ""
)</f>
        <v/>
      </c>
    </row>
    <row r="879" spans="1:30" x14ac:dyDescent="0.25">
      <c r="A879" s="42" t="s">
        <v>9952</v>
      </c>
      <c r="B879" s="42">
        <v>23998396768</v>
      </c>
      <c r="C879" s="42"/>
      <c r="D879" s="42"/>
      <c r="E879" s="42"/>
      <c r="F879" s="42" t="s">
        <v>9195</v>
      </c>
      <c r="G879" s="42" t="s">
        <v>11228</v>
      </c>
      <c r="H879" s="7"/>
      <c r="I879" s="42"/>
      <c r="J879" s="42" t="s">
        <v>3078</v>
      </c>
      <c r="K879" s="8">
        <v>45781</v>
      </c>
      <c r="L879" s="12" t="s">
        <v>8443</v>
      </c>
      <c r="M879" s="44">
        <v>32.799999999999997</v>
      </c>
      <c r="N879" s="7">
        <v>1</v>
      </c>
      <c r="O879" s="44">
        <v>32.799999999999997</v>
      </c>
      <c r="P879" s="44">
        <v>18.54</v>
      </c>
      <c r="Q879" s="44">
        <v>1.1100000000000001</v>
      </c>
      <c r="R879" s="44">
        <v>10.49</v>
      </c>
      <c r="S879" s="44">
        <v>0</v>
      </c>
      <c r="T879" s="44">
        <v>-1.21</v>
      </c>
      <c r="U879" s="44">
        <v>3.54</v>
      </c>
      <c r="V879" s="9">
        <v>0.2036</v>
      </c>
      <c r="W879" s="42" t="s">
        <v>34</v>
      </c>
      <c r="X879" s="43"/>
      <c r="Y879" s="43"/>
      <c r="Z879" s="43" t="s">
        <v>8442</v>
      </c>
      <c r="AA879" s="43" t="str">
        <f>VLOOKUP(J879, sku!B:C, 2, FALSE)</f>
        <v>Intense 500ML</v>
      </c>
      <c r="AB879" s="45" t="str">
        <f>VLOOKUP(J879, sku!B:BM, 64, FALSE)</f>
        <v>Revenda</v>
      </c>
      <c r="AC879" s="45" t="str">
        <f>LEFT(pedidos[[#This Row],[SKU]],3)</f>
        <v>VX2</v>
      </c>
      <c r="AD879" s="36" t="str" cm="1">
        <f t="array" aca="1" ref="AD879" ca="1">IFERROR(
  INDEX(
    montadora[Montadora],
    MATCH(TRUE,LEFT(#REF!,NÚCARACT(montadora[SKU Parcial]))=montadora[SKU Parcial],0)
  ),
  ""
)</f>
        <v/>
      </c>
    </row>
    <row r="880" spans="1:30" x14ac:dyDescent="0.25">
      <c r="A880" s="42" t="s">
        <v>9972</v>
      </c>
      <c r="B880" s="42">
        <v>23998396768</v>
      </c>
      <c r="C880" s="42"/>
      <c r="D880" s="42"/>
      <c r="E880" s="42"/>
      <c r="F880" s="42" t="s">
        <v>9195</v>
      </c>
      <c r="G880" s="42" t="s">
        <v>11228</v>
      </c>
      <c r="H880" s="7"/>
      <c r="I880" s="42"/>
      <c r="J880" s="42" t="s">
        <v>3078</v>
      </c>
      <c r="K880" s="8">
        <v>45781</v>
      </c>
      <c r="L880" s="12" t="s">
        <v>8443</v>
      </c>
      <c r="M880" s="44">
        <v>32.799999999999997</v>
      </c>
      <c r="N880" s="7">
        <v>1</v>
      </c>
      <c r="O880" s="44">
        <v>32.799999999999997</v>
      </c>
      <c r="P880" s="44">
        <v>18.54</v>
      </c>
      <c r="Q880" s="44">
        <v>1.1100000000000001</v>
      </c>
      <c r="R880" s="44">
        <v>10.49</v>
      </c>
      <c r="S880" s="44">
        <v>0</v>
      </c>
      <c r="T880" s="44">
        <v>-1.23</v>
      </c>
      <c r="U880" s="44">
        <v>3.56</v>
      </c>
      <c r="V880" s="9">
        <v>0.1784</v>
      </c>
      <c r="W880" s="42" t="s">
        <v>34</v>
      </c>
      <c r="X880" s="43"/>
      <c r="Y880" s="43"/>
      <c r="Z880" s="43" t="s">
        <v>8442</v>
      </c>
      <c r="AA880" s="43" t="str">
        <f>VLOOKUP(J880, sku!B:C, 2, FALSE)</f>
        <v>Intense 500ML</v>
      </c>
      <c r="AB880" s="45" t="str">
        <f>VLOOKUP(J880, sku!B:BM, 64, FALSE)</f>
        <v>Revenda</v>
      </c>
      <c r="AC880" s="45" t="str">
        <f>LEFT(pedidos[[#This Row],[SKU]],3)</f>
        <v>VX2</v>
      </c>
      <c r="AD880" s="36" t="str" cm="1">
        <f t="array" aca="1" ref="AD880" ca="1">IFERROR(
  INDEX(
    montadora[Montadora],
    MATCH(TRUE,LEFT(#REF!,NÚCARACT(montadora[SKU Parcial]))=montadora[SKU Parcial],0)
  ),
  ""
)</f>
        <v/>
      </c>
    </row>
    <row r="881" spans="1:30" x14ac:dyDescent="0.25">
      <c r="A881" s="42" t="s">
        <v>9970</v>
      </c>
      <c r="B881" s="42">
        <v>23998396768</v>
      </c>
      <c r="C881" s="42"/>
      <c r="D881" s="42"/>
      <c r="E881" s="42"/>
      <c r="F881" s="42" t="s">
        <v>9195</v>
      </c>
      <c r="G881" s="42" t="s">
        <v>11228</v>
      </c>
      <c r="H881" s="7"/>
      <c r="I881" s="42"/>
      <c r="J881" s="42" t="s">
        <v>3078</v>
      </c>
      <c r="K881" s="8">
        <v>45781</v>
      </c>
      <c r="L881" s="12" t="s">
        <v>8443</v>
      </c>
      <c r="M881" s="44">
        <v>32.799999999999997</v>
      </c>
      <c r="N881" s="7">
        <v>1</v>
      </c>
      <c r="O881" s="44">
        <v>32.799999999999997</v>
      </c>
      <c r="P881" s="44">
        <v>18.54</v>
      </c>
      <c r="Q881" s="44">
        <v>1.1100000000000001</v>
      </c>
      <c r="R881" s="44">
        <v>9.8800000000000008</v>
      </c>
      <c r="S881" s="44">
        <v>0</v>
      </c>
      <c r="T881" s="44">
        <v>0</v>
      </c>
      <c r="U881" s="44">
        <v>2.89</v>
      </c>
      <c r="V881" s="9">
        <v>0.16900000000000001</v>
      </c>
      <c r="W881" s="42" t="s">
        <v>34</v>
      </c>
      <c r="X881" s="43"/>
      <c r="Y881" s="43"/>
      <c r="Z881" s="43" t="s">
        <v>8442</v>
      </c>
      <c r="AA881" s="43" t="str">
        <f>VLOOKUP(J881, sku!B:C, 2, FALSE)</f>
        <v>Intense 500ML</v>
      </c>
      <c r="AB881" s="45" t="str">
        <f>VLOOKUP(J881, sku!B:BM, 64, FALSE)</f>
        <v>Revenda</v>
      </c>
      <c r="AC881" s="45" t="str">
        <f>LEFT(pedidos[[#This Row],[SKU]],3)</f>
        <v>VX2</v>
      </c>
      <c r="AD881" s="36" t="str" cm="1">
        <f t="array" aca="1" ref="AD881" ca="1">IFERROR(
  INDEX(
    montadora[Montadora],
    MATCH(TRUE,LEFT(#REF!,NÚCARACT(montadora[SKU Parcial]))=montadora[SKU Parcial],0)
  ),
  ""
)</f>
        <v/>
      </c>
    </row>
    <row r="882" spans="1:30" x14ac:dyDescent="0.25">
      <c r="A882" s="42" t="s">
        <v>9963</v>
      </c>
      <c r="B882" s="42">
        <v>23998396768</v>
      </c>
      <c r="C882" s="42"/>
      <c r="D882" s="42"/>
      <c r="E882" s="42"/>
      <c r="F882" s="42" t="s">
        <v>9195</v>
      </c>
      <c r="G882" s="42" t="s">
        <v>11228</v>
      </c>
      <c r="H882" s="7"/>
      <c r="I882" s="42"/>
      <c r="J882" s="42" t="s">
        <v>3078</v>
      </c>
      <c r="K882" s="8">
        <v>45781</v>
      </c>
      <c r="L882" s="12" t="s">
        <v>8443</v>
      </c>
      <c r="M882" s="44">
        <v>32.799999999999997</v>
      </c>
      <c r="N882" s="7">
        <v>1</v>
      </c>
      <c r="O882" s="44">
        <v>32.799999999999997</v>
      </c>
      <c r="P882" s="44">
        <v>18.54</v>
      </c>
      <c r="Q882" s="44">
        <v>1.1100000000000001</v>
      </c>
      <c r="R882" s="44">
        <v>10.49</v>
      </c>
      <c r="S882" s="44">
        <v>0</v>
      </c>
      <c r="T882" s="44">
        <v>-2.44</v>
      </c>
      <c r="U882" s="44">
        <v>4.7699999999999996</v>
      </c>
      <c r="V882" s="9">
        <v>0.1668</v>
      </c>
      <c r="W882" s="42" t="s">
        <v>34</v>
      </c>
      <c r="X882" s="43"/>
      <c r="Y882" s="43"/>
      <c r="Z882" s="43" t="s">
        <v>8442</v>
      </c>
      <c r="AA882" s="43" t="str">
        <f>VLOOKUP(J882, sku!B:C, 2, FALSE)</f>
        <v>Intense 500ML</v>
      </c>
      <c r="AB882" s="45" t="str">
        <f>VLOOKUP(J882, sku!B:BM, 64, FALSE)</f>
        <v>Revenda</v>
      </c>
      <c r="AC882" s="45" t="str">
        <f>LEFT(pedidos[[#This Row],[SKU]],3)</f>
        <v>VX2</v>
      </c>
      <c r="AD882" s="36" t="str" cm="1">
        <f t="array" aca="1" ref="AD882" ca="1">IFERROR(
  INDEX(
    montadora[Montadora],
    MATCH(TRUE,LEFT(J1353,NÚCARACT(montadora[SKU Parcial]))=montadora[SKU Parcial],0)
  ),
  ""
)</f>
        <v/>
      </c>
    </row>
    <row r="883" spans="1:30" x14ac:dyDescent="0.25">
      <c r="A883" s="42" t="s">
        <v>10682</v>
      </c>
      <c r="B883" s="42"/>
      <c r="C883" s="42"/>
      <c r="D883" s="42"/>
      <c r="E883" s="42">
        <v>23398406476</v>
      </c>
      <c r="F883" s="42" t="s">
        <v>8373</v>
      </c>
      <c r="G883" s="42" t="s">
        <v>11228</v>
      </c>
      <c r="H883" s="7"/>
      <c r="I883" s="42"/>
      <c r="J883" s="42" t="s">
        <v>8430</v>
      </c>
      <c r="K883" s="8">
        <v>45809</v>
      </c>
      <c r="L883" s="12" t="s">
        <v>8443</v>
      </c>
      <c r="M883" s="44">
        <v>37.799999999999997</v>
      </c>
      <c r="N883" s="7">
        <v>1</v>
      </c>
      <c r="O883" s="44">
        <v>37.799999999999997</v>
      </c>
      <c r="P883" s="44">
        <v>18.54</v>
      </c>
      <c r="Q883" s="44">
        <v>1.41</v>
      </c>
      <c r="R883" s="44">
        <v>11.56</v>
      </c>
      <c r="S883" s="44">
        <v>0</v>
      </c>
      <c r="T883" s="44">
        <v>0</v>
      </c>
      <c r="U883" s="44">
        <v>6.29</v>
      </c>
      <c r="V883" s="9">
        <v>0.16650000000000001</v>
      </c>
      <c r="W883" s="42" t="s">
        <v>34</v>
      </c>
      <c r="X883" s="43"/>
      <c r="Y883" s="43"/>
      <c r="Z883" s="43" t="s">
        <v>8442</v>
      </c>
      <c r="AA883" s="43" t="str">
        <f>VLOOKUP(J883, sku!B:C, 2, FALSE)</f>
        <v>Hydrox Fast 500ML</v>
      </c>
      <c r="AB883" s="45" t="str">
        <f>VLOOKUP(J883, sku!B:BM, 64, FALSE)</f>
        <v>Revenda</v>
      </c>
      <c r="AC883" s="45" t="str">
        <f>LEFT(pedidos[[#This Row],[SKU]],3)</f>
        <v>VX2</v>
      </c>
      <c r="AD883" s="36" t="str" cm="1">
        <f t="array" aca="1" ref="AD883" ca="1">IFERROR(
  INDEX(
    montadora[Montadora],
    MATCH(TRUE,LEFT(J1354,NÚCARACT(montadora[SKU Parcial]))=montadora[SKU Parcial],0)
  ),
  ""
)</f>
        <v/>
      </c>
    </row>
    <row r="884" spans="1:30" x14ac:dyDescent="0.25">
      <c r="A884" s="42" t="s">
        <v>9951</v>
      </c>
      <c r="B884" s="42">
        <v>23998396768</v>
      </c>
      <c r="C884" s="42"/>
      <c r="D884" s="42"/>
      <c r="E884" s="42"/>
      <c r="F884" s="42" t="s">
        <v>9195</v>
      </c>
      <c r="G884" s="42" t="s">
        <v>11228</v>
      </c>
      <c r="H884" s="7"/>
      <c r="I884" s="42"/>
      <c r="J884" s="42" t="s">
        <v>3078</v>
      </c>
      <c r="K884" s="8">
        <v>45781</v>
      </c>
      <c r="L884" s="12" t="s">
        <v>8443</v>
      </c>
      <c r="M884" s="44">
        <v>32.799999999999997</v>
      </c>
      <c r="N884" s="7">
        <v>1</v>
      </c>
      <c r="O884" s="44">
        <v>43.63</v>
      </c>
      <c r="P884" s="44">
        <v>18.54</v>
      </c>
      <c r="Q884" s="44">
        <v>1.1100000000000001</v>
      </c>
      <c r="R884" s="44">
        <v>10.49</v>
      </c>
      <c r="S884" s="44">
        <v>10.83</v>
      </c>
      <c r="T884" s="44">
        <v>-2.42</v>
      </c>
      <c r="U884" s="44">
        <v>4.75</v>
      </c>
      <c r="V884" s="9">
        <v>0.14979999999999999</v>
      </c>
      <c r="W884" s="42" t="s">
        <v>34</v>
      </c>
      <c r="X884" s="43"/>
      <c r="Y884" s="43"/>
      <c r="Z884" s="43" t="s">
        <v>8442</v>
      </c>
      <c r="AA884" s="43" t="str">
        <f>VLOOKUP(J884, sku!B:C, 2, FALSE)</f>
        <v>Intense 500ML</v>
      </c>
      <c r="AB884" s="45" t="str">
        <f>VLOOKUP(J884, sku!B:BM, 64, FALSE)</f>
        <v>Revenda</v>
      </c>
      <c r="AC884" s="45" t="str">
        <f>LEFT(pedidos[[#This Row],[SKU]],3)</f>
        <v>VX2</v>
      </c>
      <c r="AD884" s="36" t="str" cm="1">
        <f t="array" aca="1" ref="AD884" ca="1">IFERROR(
  INDEX(
    montadora[Montadora],
    MATCH(TRUE,LEFT(J1355,NÚCARACT(montadora[SKU Parcial]))=montadora[SKU Parcial],0)
  ),
  ""
)</f>
        <v/>
      </c>
    </row>
    <row r="885" spans="1:30" x14ac:dyDescent="0.25">
      <c r="A885" s="42" t="s">
        <v>9978</v>
      </c>
      <c r="B885" s="42">
        <v>23998396768</v>
      </c>
      <c r="C885" s="42"/>
      <c r="D885" s="42"/>
      <c r="E885" s="42"/>
      <c r="F885" s="42" t="s">
        <v>9195</v>
      </c>
      <c r="G885" s="42" t="s">
        <v>11228</v>
      </c>
      <c r="H885" s="7"/>
      <c r="I885" s="42"/>
      <c r="J885" s="42" t="s">
        <v>3078</v>
      </c>
      <c r="K885" s="8">
        <v>45781</v>
      </c>
      <c r="L885" s="12" t="s">
        <v>8443</v>
      </c>
      <c r="M885" s="44">
        <v>32.799999999999997</v>
      </c>
      <c r="N885" s="7">
        <v>1</v>
      </c>
      <c r="O885" s="44">
        <v>42.42</v>
      </c>
      <c r="P885" s="44">
        <v>18.54</v>
      </c>
      <c r="Q885" s="44">
        <v>1.1100000000000001</v>
      </c>
      <c r="R885" s="44">
        <v>10.49</v>
      </c>
      <c r="S885" s="44">
        <v>9.6199999999999992</v>
      </c>
      <c r="T885" s="44">
        <v>0</v>
      </c>
      <c r="U885" s="44">
        <v>2.33</v>
      </c>
      <c r="V885" s="9">
        <v>0.14510000000000001</v>
      </c>
      <c r="W885" s="42" t="s">
        <v>34</v>
      </c>
      <c r="X885" s="43"/>
      <c r="Y885" s="43"/>
      <c r="Z885" s="43" t="s">
        <v>8442</v>
      </c>
      <c r="AA885" s="43" t="str">
        <f>VLOOKUP(J885, sku!B:C, 2, FALSE)</f>
        <v>Intense 500ML</v>
      </c>
      <c r="AB885" s="45" t="str">
        <f>VLOOKUP(J885, sku!B:BM, 64, FALSE)</f>
        <v>Revenda</v>
      </c>
      <c r="AC885" s="45" t="str">
        <f>LEFT(pedidos[[#This Row],[SKU]],3)</f>
        <v>VX2</v>
      </c>
      <c r="AD885" s="36" t="str" cm="1">
        <f t="array" aca="1" ref="AD885" ca="1">IFERROR(
  INDEX(
    montadora[Montadora],
    MATCH(TRUE,LEFT(J1356,NÚCARACT(montadora[SKU Parcial]))=montadora[SKU Parcial],0)
  ),
  ""
)</f>
        <v/>
      </c>
    </row>
    <row r="886" spans="1:30" x14ac:dyDescent="0.25">
      <c r="A886" s="42" t="s">
        <v>9919</v>
      </c>
      <c r="B886" s="42">
        <v>23998396768</v>
      </c>
      <c r="C886" s="42"/>
      <c r="D886" s="42"/>
      <c r="E886" s="42"/>
      <c r="F886" s="42" t="s">
        <v>9195</v>
      </c>
      <c r="G886" s="42" t="s">
        <v>11228</v>
      </c>
      <c r="H886" s="7"/>
      <c r="I886" s="42"/>
      <c r="J886" s="42" t="s">
        <v>3078</v>
      </c>
      <c r="K886" s="8">
        <v>45782</v>
      </c>
      <c r="L886" s="12" t="s">
        <v>8443</v>
      </c>
      <c r="M886" s="44">
        <v>32.799999999999997</v>
      </c>
      <c r="N886" s="7">
        <v>1</v>
      </c>
      <c r="O886" s="44">
        <v>32.799999999999997</v>
      </c>
      <c r="P886" s="44">
        <v>18.54</v>
      </c>
      <c r="Q886" s="44">
        <v>1.1100000000000001</v>
      </c>
      <c r="R886" s="44">
        <v>10.49</v>
      </c>
      <c r="S886" s="44">
        <v>0</v>
      </c>
      <c r="T886" s="44">
        <v>0</v>
      </c>
      <c r="U886" s="44">
        <v>2.33</v>
      </c>
      <c r="V886" s="9">
        <v>0.1275</v>
      </c>
      <c r="W886" s="42" t="s">
        <v>34</v>
      </c>
      <c r="X886" s="43"/>
      <c r="Y886" s="43"/>
      <c r="Z886" s="43" t="s">
        <v>8442</v>
      </c>
      <c r="AA886" s="43" t="str">
        <f>VLOOKUP(J886, sku!B:C, 2, FALSE)</f>
        <v>Intense 500ML</v>
      </c>
      <c r="AB886" s="45" t="str">
        <f>VLOOKUP(J886, sku!B:BM, 64, FALSE)</f>
        <v>Revenda</v>
      </c>
      <c r="AC886" s="45" t="str">
        <f>LEFT(pedidos[[#This Row],[SKU]],3)</f>
        <v>VX2</v>
      </c>
      <c r="AD886" s="36" t="str" cm="1">
        <f t="array" aca="1" ref="AD886" ca="1">IFERROR(
  INDEX(
    montadora[Montadora],
    MATCH(TRUE,LEFT(J1357,NÚCARACT(montadora[SKU Parcial]))=montadora[SKU Parcial],0)
  ),
  ""
)</f>
        <v/>
      </c>
    </row>
    <row r="887" spans="1:30" x14ac:dyDescent="0.25">
      <c r="A887" s="42" t="s">
        <v>9901</v>
      </c>
      <c r="B887" s="42">
        <v>23998396768</v>
      </c>
      <c r="C887" s="42"/>
      <c r="D887" s="42"/>
      <c r="E887" s="42"/>
      <c r="F887" s="42" t="s">
        <v>9195</v>
      </c>
      <c r="G887" s="42" t="s">
        <v>11228</v>
      </c>
      <c r="H887" s="7"/>
      <c r="I887" s="42"/>
      <c r="J887" s="42" t="s">
        <v>3078</v>
      </c>
      <c r="K887" s="8">
        <v>45782</v>
      </c>
      <c r="L887" s="12" t="s">
        <v>8443</v>
      </c>
      <c r="M887" s="44">
        <v>32.799999999999997</v>
      </c>
      <c r="N887" s="7">
        <v>1</v>
      </c>
      <c r="O887" s="44">
        <v>32.799999999999997</v>
      </c>
      <c r="P887" s="44">
        <v>18.54</v>
      </c>
      <c r="Q887" s="44">
        <v>1.1100000000000001</v>
      </c>
      <c r="R887" s="44">
        <v>10.49</v>
      </c>
      <c r="S887" s="44">
        <v>0</v>
      </c>
      <c r="T887" s="44">
        <v>0</v>
      </c>
      <c r="U887" s="44">
        <v>2.33</v>
      </c>
      <c r="V887" s="9">
        <v>0.1217</v>
      </c>
      <c r="W887" s="42" t="s">
        <v>34</v>
      </c>
      <c r="X887" s="43"/>
      <c r="Y887" s="43"/>
      <c r="Z887" s="43" t="s">
        <v>8442</v>
      </c>
      <c r="AA887" s="43" t="str">
        <f>VLOOKUP(J887, sku!B:C, 2, FALSE)</f>
        <v>Intense 500ML</v>
      </c>
      <c r="AB887" s="45" t="str">
        <f>VLOOKUP(J887, sku!B:BM, 64, FALSE)</f>
        <v>Revenda</v>
      </c>
      <c r="AC887" s="45" t="str">
        <f>LEFT(pedidos[[#This Row],[SKU]],3)</f>
        <v>VX2</v>
      </c>
      <c r="AD887" s="36" t="str" cm="1">
        <f t="array" aca="1" ref="AD887" ca="1">IFERROR(
  INDEX(
    montadora[Montadora],
    MATCH(TRUE,LEFT(J1358,NÚCARACT(montadora[SKU Parcial]))=montadora[SKU Parcial],0)
  ),
  ""
)</f>
        <v/>
      </c>
    </row>
    <row r="888" spans="1:30" x14ac:dyDescent="0.25">
      <c r="A888" s="42" t="s">
        <v>9957</v>
      </c>
      <c r="B888" s="42">
        <v>23998396768</v>
      </c>
      <c r="C888" s="42"/>
      <c r="D888" s="42"/>
      <c r="E888" s="42"/>
      <c r="F888" s="42" t="s">
        <v>9195</v>
      </c>
      <c r="G888" s="42" t="s">
        <v>11228</v>
      </c>
      <c r="H888" s="7"/>
      <c r="I888" s="42"/>
      <c r="J888" s="42" t="s">
        <v>3078</v>
      </c>
      <c r="K888" s="8">
        <v>45781</v>
      </c>
      <c r="L888" s="12" t="s">
        <v>8443</v>
      </c>
      <c r="M888" s="44">
        <v>32.799999999999997</v>
      </c>
      <c r="N888" s="7">
        <v>1</v>
      </c>
      <c r="O888" s="44">
        <v>32.799999999999997</v>
      </c>
      <c r="P888" s="44">
        <v>18.54</v>
      </c>
      <c r="Q888" s="44">
        <v>1.1100000000000001</v>
      </c>
      <c r="R888" s="44">
        <v>10.49</v>
      </c>
      <c r="S888" s="44">
        <v>0</v>
      </c>
      <c r="T888" s="44">
        <v>-1.21</v>
      </c>
      <c r="U888" s="44">
        <v>3.54</v>
      </c>
      <c r="V888" s="9">
        <v>0.1217</v>
      </c>
      <c r="W888" s="42" t="s">
        <v>34</v>
      </c>
      <c r="X888" s="43"/>
      <c r="Y888" s="43"/>
      <c r="Z888" s="43" t="s">
        <v>8442</v>
      </c>
      <c r="AA888" s="43" t="str">
        <f>VLOOKUP(J888, sku!B:C, 2, FALSE)</f>
        <v>Intense 500ML</v>
      </c>
      <c r="AB888" s="45" t="str">
        <f>VLOOKUP(J888, sku!B:BM, 64, FALSE)</f>
        <v>Revenda</v>
      </c>
      <c r="AC888" s="45" t="str">
        <f>LEFT(pedidos[[#This Row],[SKU]],3)</f>
        <v>VX2</v>
      </c>
      <c r="AD888" s="36" t="str" cm="1">
        <f t="array" aca="1" ref="AD888" ca="1">IFERROR(
  INDEX(
    montadora[Montadora],
    MATCH(TRUE,LEFT(J1359,NÚCARACT(montadora[SKU Parcial]))=montadora[SKU Parcial],0)
  ),
  ""
)</f>
        <v/>
      </c>
    </row>
    <row r="889" spans="1:30" x14ac:dyDescent="0.25">
      <c r="A889" s="42" t="s">
        <v>8927</v>
      </c>
      <c r="B889" s="42"/>
      <c r="C889" s="42"/>
      <c r="D889" s="42"/>
      <c r="E889" s="42">
        <v>23093930699</v>
      </c>
      <c r="F889" s="42" t="s">
        <v>8373</v>
      </c>
      <c r="G889" s="42" t="s">
        <v>11227</v>
      </c>
      <c r="H889" s="7"/>
      <c r="I889" s="42"/>
      <c r="J889" s="42" t="s">
        <v>8430</v>
      </c>
      <c r="K889" s="8">
        <v>45785</v>
      </c>
      <c r="L889" s="12" t="s">
        <v>8443</v>
      </c>
      <c r="M889" s="44">
        <v>35.799999999999997</v>
      </c>
      <c r="N889" s="7">
        <v>1</v>
      </c>
      <c r="O889" s="44">
        <v>35.799999999999997</v>
      </c>
      <c r="P889" s="44">
        <v>18.54</v>
      </c>
      <c r="Q889" s="44">
        <v>2.72</v>
      </c>
      <c r="R889" s="44">
        <v>10.19</v>
      </c>
      <c r="S889" s="44">
        <v>0</v>
      </c>
      <c r="T889" s="44">
        <v>0</v>
      </c>
      <c r="U889" s="44">
        <v>4.34</v>
      </c>
      <c r="V889" s="9">
        <v>0.12130000000000001</v>
      </c>
      <c r="W889" s="42" t="s">
        <v>34</v>
      </c>
      <c r="X889" s="43"/>
      <c r="Y889" s="43"/>
      <c r="Z889" s="43" t="s">
        <v>8442</v>
      </c>
      <c r="AA889" s="43" t="str">
        <f>VLOOKUP(J889, sku!B:C, 2, FALSE)</f>
        <v>Hydrox Fast 500ML</v>
      </c>
      <c r="AB889" s="45" t="str">
        <f>VLOOKUP(J889, sku!B:BM, 64, FALSE)</f>
        <v>Revenda</v>
      </c>
      <c r="AC889" s="45" t="str">
        <f>LEFT(pedidos[[#This Row],[SKU]],3)</f>
        <v>VX2</v>
      </c>
      <c r="AD889" s="36" t="str" cm="1">
        <f t="array" aca="1" ref="AD889" ca="1">IFERROR(
  INDEX(
    montadora[Montadora],
    MATCH(TRUE,LEFT(J1360,NÚCARACT(montadora[SKU Parcial]))=montadora[SKU Parcial],0)
  ),
  ""
)</f>
        <v/>
      </c>
    </row>
    <row r="890" spans="1:30" x14ac:dyDescent="0.25">
      <c r="A890" s="42" t="s">
        <v>9974</v>
      </c>
      <c r="B890" s="42">
        <v>23998396768</v>
      </c>
      <c r="C890" s="42"/>
      <c r="D890" s="42"/>
      <c r="E890" s="42"/>
      <c r="F890" s="42" t="s">
        <v>9195</v>
      </c>
      <c r="G890" s="42" t="s">
        <v>11228</v>
      </c>
      <c r="H890" s="7"/>
      <c r="I890" s="42"/>
      <c r="J890" s="42" t="s">
        <v>3078</v>
      </c>
      <c r="K890" s="8">
        <v>45781</v>
      </c>
      <c r="L890" s="12" t="s">
        <v>8443</v>
      </c>
      <c r="M890" s="44">
        <v>32.799999999999997</v>
      </c>
      <c r="N890" s="7">
        <v>1</v>
      </c>
      <c r="O890" s="44">
        <v>32.799999999999997</v>
      </c>
      <c r="P890" s="44">
        <v>18.54</v>
      </c>
      <c r="Q890" s="44">
        <v>1.1100000000000001</v>
      </c>
      <c r="R890" s="44">
        <v>10.49</v>
      </c>
      <c r="S890" s="44">
        <v>0</v>
      </c>
      <c r="T890" s="44">
        <v>-1.21</v>
      </c>
      <c r="U890" s="44">
        <v>3.54</v>
      </c>
      <c r="V890" s="9">
        <v>0.1168</v>
      </c>
      <c r="W890" s="42" t="s">
        <v>34</v>
      </c>
      <c r="X890" s="43"/>
      <c r="Y890" s="43"/>
      <c r="Z890" s="43" t="s">
        <v>8442</v>
      </c>
      <c r="AA890" s="43" t="str">
        <f>VLOOKUP(J890, sku!B:C, 2, FALSE)</f>
        <v>Intense 500ML</v>
      </c>
      <c r="AB890" s="45" t="str">
        <f>VLOOKUP(J890, sku!B:BM, 64, FALSE)</f>
        <v>Revenda</v>
      </c>
      <c r="AC890" s="45" t="str">
        <f>LEFT(pedidos[[#This Row],[SKU]],3)</f>
        <v>VX2</v>
      </c>
      <c r="AD890" s="36" t="str" cm="1">
        <f t="array" aca="1" ref="AD890" ca="1">IFERROR(
  INDEX(
    montadora[Montadora],
    MATCH(TRUE,LEFT(J1361,NÚCARACT(montadora[SKU Parcial]))=montadora[SKU Parcial],0)
  ),
  ""
)</f>
        <v/>
      </c>
    </row>
    <row r="891" spans="1:30" x14ac:dyDescent="0.25">
      <c r="A891" s="42" t="s">
        <v>9925</v>
      </c>
      <c r="B891" s="42">
        <v>23998396768</v>
      </c>
      <c r="C891" s="42"/>
      <c r="D891" s="42"/>
      <c r="E891" s="42"/>
      <c r="F891" s="42" t="s">
        <v>9195</v>
      </c>
      <c r="G891" s="42" t="s">
        <v>11228</v>
      </c>
      <c r="H891" s="7"/>
      <c r="I891" s="42"/>
      <c r="J891" s="42" t="s">
        <v>3078</v>
      </c>
      <c r="K891" s="8">
        <v>45782</v>
      </c>
      <c r="L891" s="12" t="s">
        <v>8443</v>
      </c>
      <c r="M891" s="44">
        <v>32.799999999999997</v>
      </c>
      <c r="N891" s="7">
        <v>1</v>
      </c>
      <c r="O891" s="44">
        <v>32.799999999999997</v>
      </c>
      <c r="P891" s="44">
        <v>18.54</v>
      </c>
      <c r="Q891" s="44">
        <v>1.1100000000000001</v>
      </c>
      <c r="R891" s="44">
        <v>10.49</v>
      </c>
      <c r="S891" s="44">
        <v>0</v>
      </c>
      <c r="T891" s="44">
        <v>-1.21</v>
      </c>
      <c r="U891" s="44">
        <v>3.54</v>
      </c>
      <c r="V891" s="9">
        <v>0.11459999999999999</v>
      </c>
      <c r="W891" s="42" t="s">
        <v>34</v>
      </c>
      <c r="X891" s="43"/>
      <c r="Y891" s="43"/>
      <c r="Z891" s="43" t="s">
        <v>8442</v>
      </c>
      <c r="AA891" s="43" t="str">
        <f>VLOOKUP(J891, sku!B:C, 2, FALSE)</f>
        <v>Intense 500ML</v>
      </c>
      <c r="AB891" s="45" t="str">
        <f>VLOOKUP(J891, sku!B:BM, 64, FALSE)</f>
        <v>Revenda</v>
      </c>
      <c r="AC891" s="45" t="str">
        <f>LEFT(pedidos[[#This Row],[SKU]],3)</f>
        <v>VX2</v>
      </c>
      <c r="AD891" s="36" t="str" cm="1">
        <f t="array" aca="1" ref="AD891" ca="1">IFERROR(
  INDEX(
    montadora[Montadora],
    MATCH(TRUE,LEFT(J1362,NÚCARACT(montadora[SKU Parcial]))=montadora[SKU Parcial],0)
  ),
  ""
)</f>
        <v/>
      </c>
    </row>
    <row r="892" spans="1:30" x14ac:dyDescent="0.25">
      <c r="A892" s="42" t="s">
        <v>10039</v>
      </c>
      <c r="B892" s="42">
        <v>23998396768</v>
      </c>
      <c r="C892" s="42"/>
      <c r="D892" s="42"/>
      <c r="E892" s="42"/>
      <c r="F892" s="42" t="s">
        <v>9195</v>
      </c>
      <c r="G892" s="42" t="s">
        <v>11228</v>
      </c>
      <c r="H892" s="19"/>
      <c r="I892" s="42"/>
      <c r="J892" s="42" t="s">
        <v>3078</v>
      </c>
      <c r="K892" s="21">
        <v>45779</v>
      </c>
      <c r="L892" s="12" t="s">
        <v>8443</v>
      </c>
      <c r="M892" s="44">
        <v>32.799999999999997</v>
      </c>
      <c r="N892" s="19">
        <v>1</v>
      </c>
      <c r="O892" s="44">
        <v>32.799999999999997</v>
      </c>
      <c r="P892" s="44">
        <v>18.54</v>
      </c>
      <c r="Q892" s="44">
        <v>1.1100000000000001</v>
      </c>
      <c r="R892" s="44">
        <v>10.49</v>
      </c>
      <c r="S892" s="44">
        <v>0</v>
      </c>
      <c r="T892" s="44">
        <v>-1.21</v>
      </c>
      <c r="U892" s="44">
        <v>3.54</v>
      </c>
      <c r="V892" s="23">
        <v>0.1081</v>
      </c>
      <c r="W892" s="42" t="s">
        <v>34</v>
      </c>
      <c r="X892" s="43"/>
      <c r="Y892" s="43"/>
      <c r="Z892" s="43" t="s">
        <v>8442</v>
      </c>
      <c r="AA892" s="43" t="str">
        <f>VLOOKUP(J892, sku!B:C, 2, FALSE)</f>
        <v>Intense 500ML</v>
      </c>
      <c r="AB892" s="45" t="str">
        <f>VLOOKUP(J892, sku!B:BM, 64, FALSE)</f>
        <v>Revenda</v>
      </c>
      <c r="AC892" s="45" t="str">
        <f>LEFT(pedidos[[#This Row],[SKU]],3)</f>
        <v>VX2</v>
      </c>
      <c r="AD892" s="36" t="str" cm="1">
        <f t="array" aca="1" ref="AD892" ca="1">IFERROR(
  INDEX(
    montadora[Montadora],
    MATCH(TRUE,LEFT(J1363,NÚCARACT(montadora[SKU Parcial]))=montadora[SKU Parcial],0)
  ),
  ""
)</f>
        <v/>
      </c>
    </row>
    <row r="893" spans="1:30" x14ac:dyDescent="0.25">
      <c r="A893" s="42" t="s">
        <v>9929</v>
      </c>
      <c r="B893" s="42">
        <v>23998396768</v>
      </c>
      <c r="C893" s="42"/>
      <c r="D893" s="42"/>
      <c r="E893" s="42"/>
      <c r="F893" s="42" t="s">
        <v>9195</v>
      </c>
      <c r="G893" s="42" t="s">
        <v>11228</v>
      </c>
      <c r="H893" s="7"/>
      <c r="I893" s="42"/>
      <c r="J893" s="42" t="s">
        <v>3078</v>
      </c>
      <c r="K893" s="8">
        <v>45782</v>
      </c>
      <c r="L893" s="12" t="s">
        <v>8443</v>
      </c>
      <c r="M893" s="44">
        <v>32.799999999999997</v>
      </c>
      <c r="N893" s="7">
        <v>1</v>
      </c>
      <c r="O893" s="44">
        <v>32.799999999999997</v>
      </c>
      <c r="P893" s="44">
        <v>18.54</v>
      </c>
      <c r="Q893" s="44">
        <v>1.1100000000000001</v>
      </c>
      <c r="R893" s="44">
        <v>10.49</v>
      </c>
      <c r="S893" s="44">
        <v>0</v>
      </c>
      <c r="T893" s="44">
        <v>0</v>
      </c>
      <c r="U893" s="44">
        <v>2.33</v>
      </c>
      <c r="V893" s="9">
        <v>0.1045</v>
      </c>
      <c r="W893" s="42" t="s">
        <v>34</v>
      </c>
      <c r="X893" s="43"/>
      <c r="Y893" s="43"/>
      <c r="Z893" s="43" t="s">
        <v>8442</v>
      </c>
      <c r="AA893" s="43" t="str">
        <f>VLOOKUP(J893, sku!B:C, 2, FALSE)</f>
        <v>Intense 500ML</v>
      </c>
      <c r="AB893" s="45" t="str">
        <f>VLOOKUP(J893, sku!B:BM, 64, FALSE)</f>
        <v>Revenda</v>
      </c>
      <c r="AC893" s="45" t="str">
        <f>LEFT(pedidos[[#This Row],[SKU]],3)</f>
        <v>VX2</v>
      </c>
      <c r="AD893" s="36" t="str" cm="1">
        <f t="array" aca="1" ref="AD893" ca="1">IFERROR(
  INDEX(
    montadora[Montadora],
    MATCH(TRUE,LEFT(J1364,NÚCARACT(montadora[SKU Parcial]))=montadora[SKU Parcial],0)
  ),
  ""
)</f>
        <v/>
      </c>
    </row>
    <row r="894" spans="1:30" x14ac:dyDescent="0.25">
      <c r="A894" s="42" t="s">
        <v>9917</v>
      </c>
      <c r="B894" s="42">
        <v>23998396768</v>
      </c>
      <c r="C894" s="42"/>
      <c r="D894" s="42"/>
      <c r="E894" s="42"/>
      <c r="F894" s="42" t="s">
        <v>9195</v>
      </c>
      <c r="G894" s="42" t="s">
        <v>11228</v>
      </c>
      <c r="H894" s="7"/>
      <c r="I894" s="42"/>
      <c r="J894" s="42" t="s">
        <v>3078</v>
      </c>
      <c r="K894" s="8">
        <v>45782</v>
      </c>
      <c r="L894" s="12" t="s">
        <v>8443</v>
      </c>
      <c r="M894" s="44">
        <v>32.799999999999997</v>
      </c>
      <c r="N894" s="7">
        <v>1</v>
      </c>
      <c r="O894" s="44">
        <v>34.24</v>
      </c>
      <c r="P894" s="44">
        <v>18.54</v>
      </c>
      <c r="Q894" s="44">
        <v>1.1100000000000001</v>
      </c>
      <c r="R894" s="44">
        <v>10.49</v>
      </c>
      <c r="S894" s="44">
        <v>1.44</v>
      </c>
      <c r="T894" s="44">
        <v>0</v>
      </c>
      <c r="U894" s="44">
        <v>2.33</v>
      </c>
      <c r="V894" s="9">
        <v>0.10249999999999999</v>
      </c>
      <c r="W894" s="42" t="s">
        <v>34</v>
      </c>
      <c r="X894" s="43"/>
      <c r="Y894" s="43"/>
      <c r="Z894" s="43" t="s">
        <v>8442</v>
      </c>
      <c r="AA894" s="43" t="str">
        <f>VLOOKUP(J894, sku!B:C, 2, FALSE)</f>
        <v>Intense 500ML</v>
      </c>
      <c r="AB894" s="45" t="str">
        <f>VLOOKUP(J894, sku!B:BM, 64, FALSE)</f>
        <v>Revenda</v>
      </c>
      <c r="AC894" s="45" t="str">
        <f>LEFT(pedidos[[#This Row],[SKU]],3)</f>
        <v>VX2</v>
      </c>
      <c r="AD894" s="36" t="str" cm="1">
        <f t="array" aca="1" ref="AD894" ca="1">IFERROR(
  INDEX(
    montadora[Montadora],
    MATCH(TRUE,LEFT(J1365,NÚCARACT(montadora[SKU Parcial]))=montadora[SKU Parcial],0)
  ),
  ""
)</f>
        <v/>
      </c>
    </row>
    <row r="895" spans="1:30" x14ac:dyDescent="0.25">
      <c r="A895" s="42" t="s">
        <v>9938</v>
      </c>
      <c r="B895" s="42">
        <v>23998396768</v>
      </c>
      <c r="C895" s="42"/>
      <c r="D895" s="42"/>
      <c r="E895" s="42"/>
      <c r="F895" s="42" t="s">
        <v>9195</v>
      </c>
      <c r="G895" s="42" t="s">
        <v>11228</v>
      </c>
      <c r="H895" s="7"/>
      <c r="I895" s="42"/>
      <c r="J895" s="42" t="s">
        <v>3078</v>
      </c>
      <c r="K895" s="8">
        <v>45781</v>
      </c>
      <c r="L895" s="12" t="s">
        <v>8443</v>
      </c>
      <c r="M895" s="44">
        <v>32.799999999999997</v>
      </c>
      <c r="N895" s="7">
        <v>1</v>
      </c>
      <c r="O895" s="44">
        <v>49.71</v>
      </c>
      <c r="P895" s="44">
        <v>18.54</v>
      </c>
      <c r="Q895" s="44">
        <v>1.1100000000000001</v>
      </c>
      <c r="R895" s="44">
        <v>10.49</v>
      </c>
      <c r="S895" s="44">
        <v>16.91</v>
      </c>
      <c r="T895" s="44">
        <v>0</v>
      </c>
      <c r="U895" s="44">
        <v>2.33</v>
      </c>
      <c r="V895" s="9">
        <v>0.10249999999999999</v>
      </c>
      <c r="W895" s="42" t="s">
        <v>34</v>
      </c>
      <c r="X895" s="43"/>
      <c r="Y895" s="43"/>
      <c r="Z895" s="43" t="s">
        <v>8442</v>
      </c>
      <c r="AA895" s="43" t="str">
        <f>VLOOKUP(J895, sku!B:C, 2, FALSE)</f>
        <v>Intense 500ML</v>
      </c>
      <c r="AB895" s="45" t="str">
        <f>VLOOKUP(J895, sku!B:BM, 64, FALSE)</f>
        <v>Revenda</v>
      </c>
      <c r="AC895" s="45" t="str">
        <f>LEFT(pedidos[[#This Row],[SKU]],3)</f>
        <v>VX2</v>
      </c>
      <c r="AD895" s="36" t="str" cm="1">
        <f t="array" aca="1" ref="AD895" ca="1">IFERROR(
  INDEX(
    montadora[Montadora],
    MATCH(TRUE,LEFT(J1366,NÚCARACT(montadora[SKU Parcial]))=montadora[SKU Parcial],0)
  ),
  ""
)</f>
        <v/>
      </c>
    </row>
    <row r="896" spans="1:30" x14ac:dyDescent="0.25">
      <c r="A896" s="42" t="s">
        <v>9916</v>
      </c>
      <c r="B896" s="42">
        <v>23998396768</v>
      </c>
      <c r="C896" s="42"/>
      <c r="D896" s="42"/>
      <c r="E896" s="42"/>
      <c r="F896" s="42" t="s">
        <v>9195</v>
      </c>
      <c r="G896" s="42" t="s">
        <v>11228</v>
      </c>
      <c r="H896" s="7"/>
      <c r="I896" s="42"/>
      <c r="J896" s="42" t="s">
        <v>3078</v>
      </c>
      <c r="K896" s="8">
        <v>45782</v>
      </c>
      <c r="L896" s="12" t="s">
        <v>8443</v>
      </c>
      <c r="M896" s="44">
        <v>32.799999999999997</v>
      </c>
      <c r="N896" s="7">
        <v>1</v>
      </c>
      <c r="O896" s="44">
        <v>32.799999999999997</v>
      </c>
      <c r="P896" s="44">
        <v>18.54</v>
      </c>
      <c r="Q896" s="44">
        <v>1.1100000000000001</v>
      </c>
      <c r="R896" s="44">
        <v>10.49</v>
      </c>
      <c r="S896" s="44">
        <v>0</v>
      </c>
      <c r="T896" s="44">
        <v>-1.21</v>
      </c>
      <c r="U896" s="44">
        <v>3.54</v>
      </c>
      <c r="V896" s="9">
        <v>9.2399999999999996E-2</v>
      </c>
      <c r="W896" s="42" t="s">
        <v>34</v>
      </c>
      <c r="X896" s="43"/>
      <c r="Y896" s="43"/>
      <c r="Z896" s="43" t="s">
        <v>8442</v>
      </c>
      <c r="AA896" s="43" t="str">
        <f>VLOOKUP(J896, sku!B:C, 2, FALSE)</f>
        <v>Intense 500ML</v>
      </c>
      <c r="AB896" s="45" t="str">
        <f>VLOOKUP(J896, sku!B:BM, 64, FALSE)</f>
        <v>Revenda</v>
      </c>
      <c r="AC896" s="45" t="str">
        <f>LEFT(pedidos[[#This Row],[SKU]],3)</f>
        <v>VX2</v>
      </c>
      <c r="AD896" s="36" t="str" cm="1">
        <f t="array" aca="1" ref="AD896" ca="1">IFERROR(
  INDEX(
    montadora[Montadora],
    MATCH(TRUE,LEFT(J1367,NÚCARACT(montadora[SKU Parcial]))=montadora[SKU Parcial],0)
  ),
  ""
)</f>
        <v/>
      </c>
    </row>
    <row r="897" spans="1:30" x14ac:dyDescent="0.25">
      <c r="A897" s="42" t="s">
        <v>8925</v>
      </c>
      <c r="B897" s="42"/>
      <c r="C897" s="42"/>
      <c r="D897" s="42"/>
      <c r="E897" s="42">
        <v>23893388949</v>
      </c>
      <c r="F897" s="42" t="s">
        <v>9195</v>
      </c>
      <c r="G897" s="42" t="s">
        <v>11227</v>
      </c>
      <c r="H897" s="7"/>
      <c r="I897" s="42"/>
      <c r="J897" s="42" t="s">
        <v>3078</v>
      </c>
      <c r="K897" s="8">
        <v>45789</v>
      </c>
      <c r="L897" s="19" t="s">
        <v>8443</v>
      </c>
      <c r="M897" s="44">
        <v>36.799999999999997</v>
      </c>
      <c r="N897" s="7">
        <v>1</v>
      </c>
      <c r="O897" s="44">
        <v>36.799999999999997</v>
      </c>
      <c r="P897" s="44">
        <v>18.54</v>
      </c>
      <c r="Q897" s="44">
        <v>2.8</v>
      </c>
      <c r="R897" s="44">
        <v>12.1</v>
      </c>
      <c r="S897" s="44">
        <v>0</v>
      </c>
      <c r="T897" s="44">
        <v>0</v>
      </c>
      <c r="U897" s="44">
        <v>3.36</v>
      </c>
      <c r="V897" s="9">
        <v>9.1300000000000006E-2</v>
      </c>
      <c r="W897" s="42" t="s">
        <v>34</v>
      </c>
      <c r="X897" s="43"/>
      <c r="Y897" s="43"/>
      <c r="Z897" s="43" t="s">
        <v>8442</v>
      </c>
      <c r="AA897" s="43" t="str">
        <f>VLOOKUP(J897, sku!B:C, 2, FALSE)</f>
        <v>Intense 500ML</v>
      </c>
      <c r="AB897" s="45" t="str">
        <f>VLOOKUP(J897, sku!B:BM, 64, FALSE)</f>
        <v>Revenda</v>
      </c>
      <c r="AC897" s="45" t="str">
        <f>LEFT(pedidos[[#This Row],[SKU]],3)</f>
        <v>VX2</v>
      </c>
      <c r="AD897" s="36" t="str" cm="1">
        <f t="array" aca="1" ref="AD897" ca="1">IFERROR(
  INDEX(
    montadora[Montadora],
    MATCH(TRUE,LEFT(J1368,NÚCARACT(montadora[SKU Parcial]))=montadora[SKU Parcial],0)
  ),
  ""
)</f>
        <v/>
      </c>
    </row>
    <row r="898" spans="1:30" x14ac:dyDescent="0.25">
      <c r="A898" s="42" t="s">
        <v>8926</v>
      </c>
      <c r="B898" s="42"/>
      <c r="C898" s="42"/>
      <c r="D898" s="42"/>
      <c r="E898" s="42">
        <v>23893388949</v>
      </c>
      <c r="F898" s="42" t="s">
        <v>9195</v>
      </c>
      <c r="G898" s="42" t="s">
        <v>11227</v>
      </c>
      <c r="H898" s="7"/>
      <c r="I898" s="42"/>
      <c r="J898" s="42" t="s">
        <v>3078</v>
      </c>
      <c r="K898" s="8">
        <v>45786</v>
      </c>
      <c r="L898" s="12" t="s">
        <v>8443</v>
      </c>
      <c r="M898" s="44">
        <v>36.799999999999997</v>
      </c>
      <c r="N898" s="7">
        <v>1</v>
      </c>
      <c r="O898" s="44">
        <v>36.799999999999997</v>
      </c>
      <c r="P898" s="44">
        <v>18.54</v>
      </c>
      <c r="Q898" s="44">
        <v>2.8</v>
      </c>
      <c r="R898" s="44">
        <v>12.1</v>
      </c>
      <c r="S898" s="44">
        <v>0</v>
      </c>
      <c r="T898" s="44">
        <v>0</v>
      </c>
      <c r="U898" s="44">
        <v>3.36</v>
      </c>
      <c r="V898" s="9">
        <v>9.1300000000000006E-2</v>
      </c>
      <c r="W898" s="42" t="s">
        <v>34</v>
      </c>
      <c r="X898" s="43"/>
      <c r="Y898" s="43"/>
      <c r="Z898" s="43" t="s">
        <v>8442</v>
      </c>
      <c r="AA898" s="43" t="str">
        <f>VLOOKUP(J898, sku!B:C, 2, FALSE)</f>
        <v>Intense 500ML</v>
      </c>
      <c r="AB898" s="45" t="str">
        <f>VLOOKUP(J898, sku!B:BM, 64, FALSE)</f>
        <v>Revenda</v>
      </c>
      <c r="AC898" s="45" t="str">
        <f>LEFT(pedidos[[#This Row],[SKU]],3)</f>
        <v>VX2</v>
      </c>
      <c r="AD898" s="36" t="str" cm="1">
        <f t="array" aca="1" ref="AD898" ca="1">IFERROR(
  INDEX(
    montadora[Montadora],
    MATCH(TRUE,LEFT(J1369,NÚCARACT(montadora[SKU Parcial]))=montadora[SKU Parcial],0)
  ),
  ""
)</f>
        <v/>
      </c>
    </row>
    <row r="899" spans="1:30" x14ac:dyDescent="0.25">
      <c r="A899" s="42" t="s">
        <v>9903</v>
      </c>
      <c r="B899" s="42">
        <v>23998396768</v>
      </c>
      <c r="C899" s="42"/>
      <c r="D899" s="42"/>
      <c r="E899" s="42"/>
      <c r="F899" s="42" t="s">
        <v>9195</v>
      </c>
      <c r="G899" s="42" t="s">
        <v>11228</v>
      </c>
      <c r="H899" s="7"/>
      <c r="I899" s="42"/>
      <c r="J899" s="42" t="s">
        <v>3078</v>
      </c>
      <c r="K899" s="8">
        <v>45782</v>
      </c>
      <c r="L899" s="12" t="s">
        <v>8443</v>
      </c>
      <c r="M899" s="44">
        <v>32.799999999999997</v>
      </c>
      <c r="N899" s="7">
        <v>1</v>
      </c>
      <c r="O899" s="44">
        <v>32.799999999999997</v>
      </c>
      <c r="P899" s="44">
        <v>18.54</v>
      </c>
      <c r="Q899" s="44">
        <v>1.1100000000000001</v>
      </c>
      <c r="R899" s="44">
        <v>10.49</v>
      </c>
      <c r="S899" s="44">
        <v>0</v>
      </c>
      <c r="T899" s="44">
        <v>0</v>
      </c>
      <c r="U899" s="44">
        <v>2.33</v>
      </c>
      <c r="V899" s="9">
        <v>8.9700000000000002E-2</v>
      </c>
      <c r="W899" s="42" t="s">
        <v>34</v>
      </c>
      <c r="X899" s="43"/>
      <c r="Y899" s="43"/>
      <c r="Z899" s="43" t="s">
        <v>8442</v>
      </c>
      <c r="AA899" s="43" t="str">
        <f>VLOOKUP(J899, sku!B:C, 2, FALSE)</f>
        <v>Intense 500ML</v>
      </c>
      <c r="AB899" s="45" t="str">
        <f>VLOOKUP(J899, sku!B:BM, 64, FALSE)</f>
        <v>Revenda</v>
      </c>
      <c r="AC899" s="45" t="str">
        <f>LEFT(pedidos[[#This Row],[SKU]],3)</f>
        <v>VX2</v>
      </c>
      <c r="AD899" s="36" t="str" cm="1">
        <f t="array" aca="1" ref="AD899" ca="1">IFERROR(
  INDEX(
    montadora[Montadora],
    MATCH(TRUE,LEFT(J1370,NÚCARACT(montadora[SKU Parcial]))=montadora[SKU Parcial],0)
  ),
  ""
)</f>
        <v/>
      </c>
    </row>
    <row r="900" spans="1:30" x14ac:dyDescent="0.25">
      <c r="A900" s="42" t="s">
        <v>9969</v>
      </c>
      <c r="B900" s="42">
        <v>23998396768</v>
      </c>
      <c r="C900" s="42"/>
      <c r="D900" s="42"/>
      <c r="E900" s="42"/>
      <c r="F900" s="42" t="s">
        <v>9195</v>
      </c>
      <c r="G900" s="42" t="s">
        <v>11228</v>
      </c>
      <c r="H900" s="7"/>
      <c r="I900" s="42"/>
      <c r="J900" s="42" t="s">
        <v>3078</v>
      </c>
      <c r="K900" s="8">
        <v>45781</v>
      </c>
      <c r="L900" s="12" t="s">
        <v>8443</v>
      </c>
      <c r="M900" s="44">
        <v>32.799999999999997</v>
      </c>
      <c r="N900" s="7">
        <v>1</v>
      </c>
      <c r="O900" s="44">
        <v>32.799999999999997</v>
      </c>
      <c r="P900" s="44">
        <v>18.54</v>
      </c>
      <c r="Q900" s="44">
        <v>1.1100000000000001</v>
      </c>
      <c r="R900" s="44">
        <v>10.49</v>
      </c>
      <c r="S900" s="44">
        <v>0</v>
      </c>
      <c r="T900" s="44">
        <v>0</v>
      </c>
      <c r="U900" s="44">
        <v>2.33</v>
      </c>
      <c r="V900" s="9">
        <v>8.9700000000000002E-2</v>
      </c>
      <c r="W900" s="42" t="s">
        <v>34</v>
      </c>
      <c r="X900" s="43"/>
      <c r="Y900" s="43"/>
      <c r="Z900" s="43" t="s">
        <v>8442</v>
      </c>
      <c r="AA900" s="43" t="str">
        <f>VLOOKUP(J900, sku!B:C, 2, FALSE)</f>
        <v>Intense 500ML</v>
      </c>
      <c r="AB900" s="45" t="str">
        <f>VLOOKUP(J900, sku!B:BM, 64, FALSE)</f>
        <v>Revenda</v>
      </c>
      <c r="AC900" s="45" t="str">
        <f>LEFT(pedidos[[#This Row],[SKU]],3)</f>
        <v>VX2</v>
      </c>
      <c r="AD900" s="36" t="str" cm="1">
        <f t="array" aca="1" ref="AD900" ca="1">IFERROR(
  INDEX(
    montadora[Montadora],
    MATCH(TRUE,LEFT(#REF!,NÚCARACT(montadora[SKU Parcial]))=montadora[SKU Parcial],0)
  ),
  ""
)</f>
        <v/>
      </c>
    </row>
    <row r="901" spans="1:30" x14ac:dyDescent="0.25">
      <c r="A901" s="42" t="s">
        <v>9988</v>
      </c>
      <c r="B901" s="42">
        <v>23998396768</v>
      </c>
      <c r="C901" s="42"/>
      <c r="D901" s="42"/>
      <c r="E901" s="42"/>
      <c r="F901" s="42" t="s">
        <v>9195</v>
      </c>
      <c r="G901" s="42" t="s">
        <v>11228</v>
      </c>
      <c r="H901" s="7"/>
      <c r="I901" s="42"/>
      <c r="J901" s="42" t="s">
        <v>3078</v>
      </c>
      <c r="K901" s="8">
        <v>45780</v>
      </c>
      <c r="L901" s="12" t="s">
        <v>8443</v>
      </c>
      <c r="M901" s="44">
        <v>32.799999999999997</v>
      </c>
      <c r="N901" s="7">
        <v>1</v>
      </c>
      <c r="O901" s="44">
        <v>37.61</v>
      </c>
      <c r="P901" s="44">
        <v>18.54</v>
      </c>
      <c r="Q901" s="44">
        <v>1.1100000000000001</v>
      </c>
      <c r="R901" s="44">
        <v>10.56</v>
      </c>
      <c r="S901" s="44">
        <v>4.8099999999999996</v>
      </c>
      <c r="T901" s="44">
        <v>0</v>
      </c>
      <c r="U901" s="44">
        <v>2.59</v>
      </c>
      <c r="V901" s="9">
        <v>8.9700000000000002E-2</v>
      </c>
      <c r="W901" s="42" t="s">
        <v>34</v>
      </c>
      <c r="X901" s="43"/>
      <c r="Y901" s="43"/>
      <c r="Z901" s="43" t="s">
        <v>8442</v>
      </c>
      <c r="AA901" s="43" t="str">
        <f>VLOOKUP(J901, sku!B:C, 2, FALSE)</f>
        <v>Intense 500ML</v>
      </c>
      <c r="AB901" s="45" t="str">
        <f>VLOOKUP(J901, sku!B:BM, 64, FALSE)</f>
        <v>Revenda</v>
      </c>
      <c r="AC901" s="45" t="str">
        <f>LEFT(pedidos[[#This Row],[SKU]],3)</f>
        <v>VX2</v>
      </c>
      <c r="AD901" s="36" t="str" cm="1">
        <f t="array" aca="1" ref="AD901" ca="1">IFERROR(
  INDEX(
    montadora[Montadora],
    MATCH(TRUE,LEFT(J1371,NÚCARACT(montadora[SKU Parcial]))=montadora[SKU Parcial],0)
  ),
  ""
)</f>
        <v/>
      </c>
    </row>
    <row r="902" spans="1:30" x14ac:dyDescent="0.25">
      <c r="A902" s="42" t="s">
        <v>8915</v>
      </c>
      <c r="B902" s="42"/>
      <c r="C902" s="42"/>
      <c r="D902" s="42"/>
      <c r="E902" s="42">
        <v>23093930699</v>
      </c>
      <c r="F902" s="42" t="s">
        <v>8373</v>
      </c>
      <c r="G902" s="42" t="s">
        <v>11227</v>
      </c>
      <c r="H902" s="19"/>
      <c r="I902" s="42"/>
      <c r="J902" s="42" t="s">
        <v>8430</v>
      </c>
      <c r="K902" s="21">
        <v>45802</v>
      </c>
      <c r="L902" s="12" t="s">
        <v>8443</v>
      </c>
      <c r="M902" s="44">
        <v>35.799999999999997</v>
      </c>
      <c r="N902" s="19">
        <v>1</v>
      </c>
      <c r="O902" s="44">
        <v>35.799999999999997</v>
      </c>
      <c r="P902" s="44">
        <v>18.54</v>
      </c>
      <c r="Q902" s="44">
        <v>2.72</v>
      </c>
      <c r="R902" s="44">
        <v>11.88</v>
      </c>
      <c r="S902" s="44">
        <v>0</v>
      </c>
      <c r="T902" s="44">
        <v>0</v>
      </c>
      <c r="U902" s="44">
        <v>2.66</v>
      </c>
      <c r="V902" s="23">
        <v>7.4200000000000002E-2</v>
      </c>
      <c r="W902" s="42" t="s">
        <v>34</v>
      </c>
      <c r="X902" s="43"/>
      <c r="Y902" s="43"/>
      <c r="Z902" s="43" t="s">
        <v>8442</v>
      </c>
      <c r="AA902" s="43" t="str">
        <f>VLOOKUP(J902, sku!B:C, 2, FALSE)</f>
        <v>Hydrox Fast 500ML</v>
      </c>
      <c r="AB902" s="45" t="str">
        <f>VLOOKUP(J902, sku!B:BM, 64, FALSE)</f>
        <v>Revenda</v>
      </c>
      <c r="AC902" s="45" t="str">
        <f>LEFT(pedidos[[#This Row],[SKU]],3)</f>
        <v>VX2</v>
      </c>
      <c r="AD902" s="36" t="str" cm="1">
        <f t="array" aca="1" ref="AD902" ca="1">IFERROR(
  INDEX(
    montadora[Montadora],
    MATCH(TRUE,LEFT(J1372,NÚCARACT(montadora[SKU Parcial]))=montadora[SKU Parcial],0)
  ),
  ""
)</f>
        <v/>
      </c>
    </row>
    <row r="903" spans="1:30" x14ac:dyDescent="0.25">
      <c r="A903" s="42" t="s">
        <v>8916</v>
      </c>
      <c r="B903" s="42"/>
      <c r="C903" s="42"/>
      <c r="D903" s="42"/>
      <c r="E903" s="42">
        <v>23093930699</v>
      </c>
      <c r="F903" s="42" t="s">
        <v>8373</v>
      </c>
      <c r="G903" s="42" t="s">
        <v>11227</v>
      </c>
      <c r="H903" s="19"/>
      <c r="I903" s="42"/>
      <c r="J903" s="42" t="s">
        <v>8430</v>
      </c>
      <c r="K903" s="21">
        <v>45802</v>
      </c>
      <c r="L903" s="12" t="s">
        <v>8443</v>
      </c>
      <c r="M903" s="44">
        <v>35.799999999999997</v>
      </c>
      <c r="N903" s="19">
        <v>1</v>
      </c>
      <c r="O903" s="44">
        <v>35.799999999999997</v>
      </c>
      <c r="P903" s="44">
        <v>18.54</v>
      </c>
      <c r="Q903" s="44">
        <v>2.72</v>
      </c>
      <c r="R903" s="44">
        <v>11.88</v>
      </c>
      <c r="S903" s="44">
        <v>0</v>
      </c>
      <c r="T903" s="44">
        <v>0</v>
      </c>
      <c r="U903" s="44">
        <v>2.66</v>
      </c>
      <c r="V903" s="23">
        <v>7.4200000000000002E-2</v>
      </c>
      <c r="W903" s="42" t="s">
        <v>34</v>
      </c>
      <c r="X903" s="43"/>
      <c r="Y903" s="43"/>
      <c r="Z903" s="43" t="s">
        <v>8442</v>
      </c>
      <c r="AA903" s="43" t="str">
        <f>VLOOKUP(J903, sku!B:C, 2, FALSE)</f>
        <v>Hydrox Fast 500ML</v>
      </c>
      <c r="AB903" s="45" t="str">
        <f>VLOOKUP(J903, sku!B:BM, 64, FALSE)</f>
        <v>Revenda</v>
      </c>
      <c r="AC903" s="45" t="str">
        <f>LEFT(pedidos[[#This Row],[SKU]],3)</f>
        <v>VX2</v>
      </c>
      <c r="AD903" s="36" t="str" cm="1">
        <f t="array" aca="1" ref="AD903" ca="1">IFERROR(
  INDEX(
    montadora[Montadora],
    MATCH(TRUE,LEFT(J1373,NÚCARACT(montadora[SKU Parcial]))=montadora[SKU Parcial],0)
  ),
  ""
)</f>
        <v/>
      </c>
    </row>
    <row r="904" spans="1:30" x14ac:dyDescent="0.25">
      <c r="A904" s="42" t="s">
        <v>8917</v>
      </c>
      <c r="B904" s="42"/>
      <c r="C904" s="42"/>
      <c r="D904" s="42"/>
      <c r="E904" s="42">
        <v>23093930699</v>
      </c>
      <c r="F904" s="42" t="s">
        <v>8373</v>
      </c>
      <c r="G904" s="42" t="s">
        <v>11227</v>
      </c>
      <c r="H904" s="19"/>
      <c r="I904" s="42"/>
      <c r="J904" s="42" t="s">
        <v>8430</v>
      </c>
      <c r="K904" s="21">
        <v>45799</v>
      </c>
      <c r="L904" s="12" t="s">
        <v>8443</v>
      </c>
      <c r="M904" s="44">
        <v>35.799999999999997</v>
      </c>
      <c r="N904" s="19">
        <v>1</v>
      </c>
      <c r="O904" s="44">
        <v>35.799999999999997</v>
      </c>
      <c r="P904" s="44">
        <v>18.54</v>
      </c>
      <c r="Q904" s="44">
        <v>2.72</v>
      </c>
      <c r="R904" s="44">
        <v>11.88</v>
      </c>
      <c r="S904" s="44">
        <v>0</v>
      </c>
      <c r="T904" s="44">
        <v>0</v>
      </c>
      <c r="U904" s="44">
        <v>2.66</v>
      </c>
      <c r="V904" s="23">
        <v>7.4200000000000002E-2</v>
      </c>
      <c r="W904" s="42" t="s">
        <v>34</v>
      </c>
      <c r="X904" s="43"/>
      <c r="Y904" s="43"/>
      <c r="Z904" s="43" t="s">
        <v>8442</v>
      </c>
      <c r="AA904" s="43" t="str">
        <f>VLOOKUP(J904, sku!B:C, 2, FALSE)</f>
        <v>Hydrox Fast 500ML</v>
      </c>
      <c r="AB904" s="45" t="str">
        <f>VLOOKUP(J904, sku!B:BM, 64, FALSE)</f>
        <v>Revenda</v>
      </c>
      <c r="AC904" s="45" t="str">
        <f>LEFT(pedidos[[#This Row],[SKU]],3)</f>
        <v>VX2</v>
      </c>
      <c r="AD904" s="36" t="str" cm="1">
        <f t="array" aca="1" ref="AD904" ca="1">IFERROR(
  INDEX(
    montadora[Montadora],
    MATCH(TRUE,LEFT(J1374,NÚCARACT(montadora[SKU Parcial]))=montadora[SKU Parcial],0)
  ),
  ""
)</f>
        <v/>
      </c>
    </row>
    <row r="905" spans="1:30" x14ac:dyDescent="0.25">
      <c r="A905" s="42" t="s">
        <v>8918</v>
      </c>
      <c r="B905" s="42"/>
      <c r="C905" s="42"/>
      <c r="D905" s="42"/>
      <c r="E905" s="42">
        <v>23093930699</v>
      </c>
      <c r="F905" s="42" t="s">
        <v>8373</v>
      </c>
      <c r="G905" s="42" t="s">
        <v>11227</v>
      </c>
      <c r="H905" s="19"/>
      <c r="I905" s="42"/>
      <c r="J905" s="42" t="s">
        <v>8430</v>
      </c>
      <c r="K905" s="21">
        <v>45799</v>
      </c>
      <c r="L905" s="12" t="s">
        <v>8443</v>
      </c>
      <c r="M905" s="44">
        <v>35.799999999999997</v>
      </c>
      <c r="N905" s="19">
        <v>1</v>
      </c>
      <c r="O905" s="44">
        <v>35.799999999999997</v>
      </c>
      <c r="P905" s="44">
        <v>18.54</v>
      </c>
      <c r="Q905" s="44">
        <v>2.72</v>
      </c>
      <c r="R905" s="44">
        <v>11.88</v>
      </c>
      <c r="S905" s="44">
        <v>0</v>
      </c>
      <c r="T905" s="44">
        <v>0</v>
      </c>
      <c r="U905" s="44">
        <v>2.66</v>
      </c>
      <c r="V905" s="23">
        <v>7.4200000000000002E-2</v>
      </c>
      <c r="W905" s="42" t="s">
        <v>34</v>
      </c>
      <c r="X905" s="43"/>
      <c r="Y905" s="43"/>
      <c r="Z905" s="43" t="s">
        <v>8442</v>
      </c>
      <c r="AA905" s="43" t="str">
        <f>VLOOKUP(J905, sku!B:C, 2, FALSE)</f>
        <v>Hydrox Fast 500ML</v>
      </c>
      <c r="AB905" s="45" t="str">
        <f>VLOOKUP(J905, sku!B:BM, 64, FALSE)</f>
        <v>Revenda</v>
      </c>
      <c r="AC905" s="45" t="str">
        <f>LEFT(pedidos[[#This Row],[SKU]],3)</f>
        <v>VX2</v>
      </c>
      <c r="AD905" s="36" t="str" cm="1">
        <f t="array" aca="1" ref="AD905" ca="1">IFERROR(
  INDEX(
    montadora[Montadora],
    MATCH(TRUE,LEFT(J1375,NÚCARACT(montadora[SKU Parcial]))=montadora[SKU Parcial],0)
  ),
  ""
)</f>
        <v/>
      </c>
    </row>
    <row r="906" spans="1:30" x14ac:dyDescent="0.25">
      <c r="A906" s="42" t="s">
        <v>8919</v>
      </c>
      <c r="B906" s="42"/>
      <c r="C906" s="42"/>
      <c r="D906" s="42"/>
      <c r="E906" s="42">
        <v>23093930699</v>
      </c>
      <c r="F906" s="42" t="s">
        <v>8373</v>
      </c>
      <c r="G906" s="42" t="s">
        <v>11227</v>
      </c>
      <c r="H906" s="19"/>
      <c r="I906" s="42"/>
      <c r="J906" s="42" t="s">
        <v>8430</v>
      </c>
      <c r="K906" s="21">
        <v>45796</v>
      </c>
      <c r="L906" s="12" t="s">
        <v>8443</v>
      </c>
      <c r="M906" s="44">
        <v>35.799999999999997</v>
      </c>
      <c r="N906" s="19">
        <v>1</v>
      </c>
      <c r="O906" s="44">
        <v>35.799999999999997</v>
      </c>
      <c r="P906" s="44">
        <v>18.54</v>
      </c>
      <c r="Q906" s="44">
        <v>2.72</v>
      </c>
      <c r="R906" s="44">
        <v>11.88</v>
      </c>
      <c r="S906" s="44">
        <v>0</v>
      </c>
      <c r="T906" s="44">
        <v>0</v>
      </c>
      <c r="U906" s="44">
        <v>2.66</v>
      </c>
      <c r="V906" s="23">
        <v>7.4200000000000002E-2</v>
      </c>
      <c r="W906" s="42" t="s">
        <v>34</v>
      </c>
      <c r="X906" s="43"/>
      <c r="Y906" s="43"/>
      <c r="Z906" s="43" t="s">
        <v>8442</v>
      </c>
      <c r="AA906" s="43" t="str">
        <f>VLOOKUP(J906, sku!B:C, 2, FALSE)</f>
        <v>Hydrox Fast 500ML</v>
      </c>
      <c r="AB906" s="45" t="str">
        <f>VLOOKUP(J906, sku!B:BM, 64, FALSE)</f>
        <v>Revenda</v>
      </c>
      <c r="AC906" s="45" t="str">
        <f>LEFT(pedidos[[#This Row],[SKU]],3)</f>
        <v>VX2</v>
      </c>
      <c r="AD906" s="36" t="str" cm="1">
        <f t="array" aca="1" ref="AD906" ca="1">IFERROR(
  INDEX(
    montadora[Montadora],
    MATCH(TRUE,LEFT(J1376,NÚCARACT(montadora[SKU Parcial]))=montadora[SKU Parcial],0)
  ),
  ""
)</f>
        <v/>
      </c>
    </row>
    <row r="907" spans="1:30" x14ac:dyDescent="0.25">
      <c r="A907" s="42" t="s">
        <v>8920</v>
      </c>
      <c r="B907" s="42"/>
      <c r="C907" s="42"/>
      <c r="D907" s="42"/>
      <c r="E907" s="42">
        <v>23093930699</v>
      </c>
      <c r="F907" s="42" t="s">
        <v>8373</v>
      </c>
      <c r="G907" s="42" t="s">
        <v>11227</v>
      </c>
      <c r="H907" s="19"/>
      <c r="I907" s="42"/>
      <c r="J907" s="42" t="s">
        <v>8430</v>
      </c>
      <c r="K907" s="21">
        <v>45792</v>
      </c>
      <c r="L907" s="12" t="s">
        <v>8443</v>
      </c>
      <c r="M907" s="44">
        <v>35.799999999999997</v>
      </c>
      <c r="N907" s="19">
        <v>1</v>
      </c>
      <c r="O907" s="44">
        <v>35.799999999999997</v>
      </c>
      <c r="P907" s="44">
        <v>18.54</v>
      </c>
      <c r="Q907" s="44">
        <v>2.72</v>
      </c>
      <c r="R907" s="44">
        <v>11.88</v>
      </c>
      <c r="S907" s="44">
        <v>0</v>
      </c>
      <c r="T907" s="44">
        <v>0</v>
      </c>
      <c r="U907" s="44">
        <v>2.66</v>
      </c>
      <c r="V907" s="23">
        <v>7.4200000000000002E-2</v>
      </c>
      <c r="W907" s="42" t="s">
        <v>34</v>
      </c>
      <c r="X907" s="43"/>
      <c r="Y907" s="43"/>
      <c r="Z907" s="43" t="s">
        <v>8442</v>
      </c>
      <c r="AA907" s="43" t="str">
        <f>VLOOKUP(J907, sku!B:C, 2, FALSE)</f>
        <v>Hydrox Fast 500ML</v>
      </c>
      <c r="AB907" s="45" t="str">
        <f>VLOOKUP(J907, sku!B:BM, 64, FALSE)</f>
        <v>Revenda</v>
      </c>
      <c r="AC907" s="45" t="str">
        <f>LEFT(pedidos[[#This Row],[SKU]],3)</f>
        <v>VX2</v>
      </c>
      <c r="AD907" s="36" t="str" cm="1">
        <f t="array" aca="1" ref="AD907" ca="1">IFERROR(
  INDEX(
    montadora[Montadora],
    MATCH(TRUE,LEFT(J1377,NÚCARACT(montadora[SKU Parcial]))=montadora[SKU Parcial],0)
  ),
  ""
)</f>
        <v/>
      </c>
    </row>
    <row r="908" spans="1:30" x14ac:dyDescent="0.25">
      <c r="A908" s="42" t="s">
        <v>8921</v>
      </c>
      <c r="B908" s="42"/>
      <c r="C908" s="42"/>
      <c r="D908" s="42"/>
      <c r="E908" s="42">
        <v>23093930699</v>
      </c>
      <c r="F908" s="42" t="s">
        <v>8373</v>
      </c>
      <c r="G908" s="42" t="s">
        <v>11227</v>
      </c>
      <c r="H908" s="19"/>
      <c r="I908" s="42"/>
      <c r="J908" s="42" t="s">
        <v>8430</v>
      </c>
      <c r="K908" s="21">
        <v>45791</v>
      </c>
      <c r="L908" s="12" t="s">
        <v>8443</v>
      </c>
      <c r="M908" s="44">
        <v>35.799999999999997</v>
      </c>
      <c r="N908" s="19">
        <v>1</v>
      </c>
      <c r="O908" s="44">
        <v>42.1</v>
      </c>
      <c r="P908" s="44">
        <v>18.54</v>
      </c>
      <c r="Q908" s="44">
        <v>2.72</v>
      </c>
      <c r="R908" s="44">
        <v>11.88</v>
      </c>
      <c r="S908" s="44">
        <v>6.3</v>
      </c>
      <c r="T908" s="44">
        <v>0</v>
      </c>
      <c r="U908" s="44">
        <v>2.66</v>
      </c>
      <c r="V908" s="23">
        <v>7.4200000000000002E-2</v>
      </c>
      <c r="W908" s="42" t="s">
        <v>34</v>
      </c>
      <c r="X908" s="43"/>
      <c r="Y908" s="43"/>
      <c r="Z908" s="43" t="s">
        <v>8442</v>
      </c>
      <c r="AA908" s="43" t="str">
        <f>VLOOKUP(J908, sku!B:C, 2, FALSE)</f>
        <v>Hydrox Fast 500ML</v>
      </c>
      <c r="AB908" s="45" t="str">
        <f>VLOOKUP(J908, sku!B:BM, 64, FALSE)</f>
        <v>Revenda</v>
      </c>
      <c r="AC908" s="45" t="str">
        <f>LEFT(pedidos[[#This Row],[SKU]],3)</f>
        <v>VX2</v>
      </c>
      <c r="AD908" s="36" t="str" cm="1">
        <f t="array" aca="1" ref="AD908" ca="1">IFERROR(
  INDEX(
    montadora[Montadora],
    MATCH(TRUE,LEFT(J1378,NÚCARACT(montadora[SKU Parcial]))=montadora[SKU Parcial],0)
  ),
  ""
)</f>
        <v/>
      </c>
    </row>
    <row r="909" spans="1:30" x14ac:dyDescent="0.25">
      <c r="A909" s="42" t="s">
        <v>8922</v>
      </c>
      <c r="B909" s="42"/>
      <c r="C909" s="42"/>
      <c r="D909" s="42"/>
      <c r="E909" s="42">
        <v>23093930699</v>
      </c>
      <c r="F909" s="42" t="s">
        <v>8373</v>
      </c>
      <c r="G909" s="42" t="s">
        <v>11227</v>
      </c>
      <c r="H909" s="19"/>
      <c r="I909" s="42"/>
      <c r="J909" s="42" t="s">
        <v>8430</v>
      </c>
      <c r="K909" s="21">
        <v>45790</v>
      </c>
      <c r="L909" s="12" t="s">
        <v>8443</v>
      </c>
      <c r="M909" s="44">
        <v>35.799999999999997</v>
      </c>
      <c r="N909" s="19">
        <v>1</v>
      </c>
      <c r="O909" s="44">
        <v>35.799999999999997</v>
      </c>
      <c r="P909" s="44">
        <v>18.54</v>
      </c>
      <c r="Q909" s="44">
        <v>2.72</v>
      </c>
      <c r="R909" s="44">
        <v>11.88</v>
      </c>
      <c r="S909" s="44">
        <v>0</v>
      </c>
      <c r="T909" s="44">
        <v>0</v>
      </c>
      <c r="U909" s="44">
        <v>2.66</v>
      </c>
      <c r="V909" s="23">
        <v>7.4200000000000002E-2</v>
      </c>
      <c r="W909" s="42" t="s">
        <v>34</v>
      </c>
      <c r="X909" s="43"/>
      <c r="Y909" s="43"/>
      <c r="Z909" s="43" t="s">
        <v>8442</v>
      </c>
      <c r="AA909" s="43" t="str">
        <f>VLOOKUP(J909, sku!B:C, 2, FALSE)</f>
        <v>Hydrox Fast 500ML</v>
      </c>
      <c r="AB909" s="45" t="str">
        <f>VLOOKUP(J909, sku!B:BM, 64, FALSE)</f>
        <v>Revenda</v>
      </c>
      <c r="AC909" s="45" t="str">
        <f>LEFT(pedidos[[#This Row],[SKU]],3)</f>
        <v>VX2</v>
      </c>
      <c r="AD909" s="36" t="str" cm="1">
        <f t="array" aca="1" ref="AD909" ca="1">IFERROR(
  INDEX(
    montadora[Montadora],
    MATCH(TRUE,LEFT(J1379,NÚCARACT(montadora[SKU Parcial]))=montadora[SKU Parcial],0)
  ),
  ""
)</f>
        <v/>
      </c>
    </row>
    <row r="910" spans="1:30" x14ac:dyDescent="0.25">
      <c r="A910" s="42" t="s">
        <v>8923</v>
      </c>
      <c r="B910" s="42"/>
      <c r="C910" s="42"/>
      <c r="D910" s="42"/>
      <c r="E910" s="42">
        <v>23093930699</v>
      </c>
      <c r="F910" s="42" t="s">
        <v>8373</v>
      </c>
      <c r="G910" s="42" t="s">
        <v>11227</v>
      </c>
      <c r="H910" s="19"/>
      <c r="I910" s="42"/>
      <c r="J910" s="42" t="s">
        <v>8430</v>
      </c>
      <c r="K910" s="21">
        <v>45789</v>
      </c>
      <c r="L910" s="12" t="s">
        <v>8443</v>
      </c>
      <c r="M910" s="44">
        <v>35.799999999999997</v>
      </c>
      <c r="N910" s="19">
        <v>1</v>
      </c>
      <c r="O910" s="44">
        <v>35.799999999999997</v>
      </c>
      <c r="P910" s="44">
        <v>18.54</v>
      </c>
      <c r="Q910" s="44">
        <v>2.72</v>
      </c>
      <c r="R910" s="44">
        <v>11.88</v>
      </c>
      <c r="S910" s="44">
        <v>0</v>
      </c>
      <c r="T910" s="44">
        <v>0</v>
      </c>
      <c r="U910" s="44">
        <v>2.66</v>
      </c>
      <c r="V910" s="23">
        <v>7.4200000000000002E-2</v>
      </c>
      <c r="W910" s="42" t="s">
        <v>34</v>
      </c>
      <c r="X910" s="43"/>
      <c r="Y910" s="43"/>
      <c r="Z910" s="43" t="s">
        <v>8442</v>
      </c>
      <c r="AA910" s="43" t="str">
        <f>VLOOKUP(J910, sku!B:C, 2, FALSE)</f>
        <v>Hydrox Fast 500ML</v>
      </c>
      <c r="AB910" s="45" t="str">
        <f>VLOOKUP(J910, sku!B:BM, 64, FALSE)</f>
        <v>Revenda</v>
      </c>
      <c r="AC910" s="45" t="str">
        <f>LEFT(pedidos[[#This Row],[SKU]],3)</f>
        <v>VX2</v>
      </c>
      <c r="AD910" s="36" t="str" cm="1">
        <f t="array" aca="1" ref="AD910" ca="1">IFERROR(
  INDEX(
    montadora[Montadora],
    MATCH(TRUE,LEFT(J1380,NÚCARACT(montadora[SKU Parcial]))=montadora[SKU Parcial],0)
  ),
  ""
)</f>
        <v/>
      </c>
    </row>
    <row r="911" spans="1:30" x14ac:dyDescent="0.25">
      <c r="A911" s="42" t="s">
        <v>8924</v>
      </c>
      <c r="B911" s="42"/>
      <c r="C911" s="42"/>
      <c r="D911" s="42"/>
      <c r="E911" s="42">
        <v>23093930699</v>
      </c>
      <c r="F911" s="42" t="s">
        <v>8373</v>
      </c>
      <c r="G911" s="42" t="s">
        <v>11227</v>
      </c>
      <c r="H911" s="19"/>
      <c r="I911" s="42"/>
      <c r="J911" s="42" t="s">
        <v>8430</v>
      </c>
      <c r="K911" s="21">
        <v>45789</v>
      </c>
      <c r="L911" s="12" t="s">
        <v>8443</v>
      </c>
      <c r="M911" s="44">
        <v>35.799999999999997</v>
      </c>
      <c r="N911" s="19">
        <v>1</v>
      </c>
      <c r="O911" s="44">
        <v>35.799999999999997</v>
      </c>
      <c r="P911" s="44">
        <v>18.54</v>
      </c>
      <c r="Q911" s="44">
        <v>2.72</v>
      </c>
      <c r="R911" s="44">
        <v>11.88</v>
      </c>
      <c r="S911" s="44">
        <v>0</v>
      </c>
      <c r="T911" s="44">
        <v>0</v>
      </c>
      <c r="U911" s="44">
        <v>2.66</v>
      </c>
      <c r="V911" s="23">
        <v>7.4200000000000002E-2</v>
      </c>
      <c r="W911" s="42" t="s">
        <v>34</v>
      </c>
      <c r="X911" s="43"/>
      <c r="Y911" s="43"/>
      <c r="Z911" s="43" t="s">
        <v>8442</v>
      </c>
      <c r="AA911" s="43" t="str">
        <f>VLOOKUP(J911, sku!B:C, 2, FALSE)</f>
        <v>Hydrox Fast 500ML</v>
      </c>
      <c r="AB911" s="45" t="str">
        <f>VLOOKUP(J911, sku!B:BM, 64, FALSE)</f>
        <v>Revenda</v>
      </c>
      <c r="AC911" s="45" t="str">
        <f>LEFT(pedidos[[#This Row],[SKU]],3)</f>
        <v>VX2</v>
      </c>
      <c r="AD911" s="36" t="str" cm="1">
        <f t="array" aca="1" ref="AD911" ca="1">IFERROR(
  INDEX(
    montadora[Montadora],
    MATCH(TRUE,LEFT(J1381,NÚCARACT(montadora[SKU Parcial]))=montadora[SKU Parcial],0)
  ),
  ""
)</f>
        <v/>
      </c>
    </row>
    <row r="912" spans="1:30" x14ac:dyDescent="0.25">
      <c r="A912" s="42" t="s">
        <v>10011</v>
      </c>
      <c r="B912" s="42">
        <v>23998396768</v>
      </c>
      <c r="C912" s="42"/>
      <c r="D912" s="42"/>
      <c r="E912" s="42"/>
      <c r="F912" s="42" t="s">
        <v>9195</v>
      </c>
      <c r="G912" s="42" t="s">
        <v>11228</v>
      </c>
      <c r="H912" s="19"/>
      <c r="I912" s="42"/>
      <c r="J912" s="42" t="s">
        <v>3078</v>
      </c>
      <c r="K912" s="21">
        <v>45779</v>
      </c>
      <c r="L912" s="12" t="s">
        <v>8443</v>
      </c>
      <c r="M912" s="44">
        <v>32.799999999999997</v>
      </c>
      <c r="N912" s="19">
        <v>1</v>
      </c>
      <c r="O912" s="44">
        <v>32.799999999999997</v>
      </c>
      <c r="P912" s="44">
        <v>18.54</v>
      </c>
      <c r="Q912" s="44">
        <v>1.1100000000000001</v>
      </c>
      <c r="R912" s="44">
        <v>10.49</v>
      </c>
      <c r="S912" s="44">
        <v>0</v>
      </c>
      <c r="T912" s="44">
        <v>0</v>
      </c>
      <c r="U912" s="44">
        <v>2.33</v>
      </c>
      <c r="V912" s="23">
        <v>7.1199999999999999E-2</v>
      </c>
      <c r="W912" s="42" t="s">
        <v>34</v>
      </c>
      <c r="X912" s="43"/>
      <c r="Y912" s="43"/>
      <c r="Z912" s="43" t="s">
        <v>8442</v>
      </c>
      <c r="AA912" s="43" t="str">
        <f>VLOOKUP(J912, sku!B:C, 2, FALSE)</f>
        <v>Intense 500ML</v>
      </c>
      <c r="AB912" s="45" t="str">
        <f>VLOOKUP(J912, sku!B:BM, 64, FALSE)</f>
        <v>Revenda</v>
      </c>
      <c r="AC912" s="45" t="str">
        <f>LEFT(pedidos[[#This Row],[SKU]],3)</f>
        <v>VX2</v>
      </c>
      <c r="AD912" s="36" t="str" cm="1">
        <f t="array" aca="1" ref="AD912" ca="1">IFERROR(
  INDEX(
    montadora[Montadora],
    MATCH(TRUE,LEFT(J1382,NÚCARACT(montadora[SKU Parcial]))=montadora[SKU Parcial],0)
  ),
  ""
)</f>
        <v/>
      </c>
    </row>
    <row r="913" spans="1:30" x14ac:dyDescent="0.25">
      <c r="A913" s="42" t="s">
        <v>10053</v>
      </c>
      <c r="B913" s="42">
        <v>23998396768</v>
      </c>
      <c r="C913" s="42"/>
      <c r="D913" s="42"/>
      <c r="E913" s="42"/>
      <c r="F913" s="42" t="s">
        <v>9195</v>
      </c>
      <c r="G913" s="42" t="s">
        <v>11228</v>
      </c>
      <c r="H913" s="19"/>
      <c r="I913" s="42"/>
      <c r="J913" s="42" t="s">
        <v>3078</v>
      </c>
      <c r="K913" s="21">
        <v>45778</v>
      </c>
      <c r="L913" s="12" t="s">
        <v>8443</v>
      </c>
      <c r="M913" s="44">
        <v>32.799999999999997</v>
      </c>
      <c r="N913" s="19">
        <v>1</v>
      </c>
      <c r="O913" s="44">
        <v>32.799999999999997</v>
      </c>
      <c r="P913" s="44">
        <v>18.54</v>
      </c>
      <c r="Q913" s="44">
        <v>1.1100000000000001</v>
      </c>
      <c r="R913" s="44">
        <v>10.49</v>
      </c>
      <c r="S913" s="44">
        <v>0</v>
      </c>
      <c r="T913" s="44">
        <v>0</v>
      </c>
      <c r="U913" s="44">
        <v>2.33</v>
      </c>
      <c r="V913" s="23">
        <v>7.1199999999999999E-2</v>
      </c>
      <c r="W913" s="42" t="s">
        <v>34</v>
      </c>
      <c r="X913" s="43"/>
      <c r="Y913" s="43"/>
      <c r="Z913" s="43" t="s">
        <v>8442</v>
      </c>
      <c r="AA913" s="43" t="str">
        <f>VLOOKUP(J913, sku!B:C, 2, FALSE)</f>
        <v>Intense 500ML</v>
      </c>
      <c r="AB913" s="45" t="str">
        <f>VLOOKUP(J913, sku!B:BM, 64, FALSE)</f>
        <v>Revenda</v>
      </c>
      <c r="AC913" s="45" t="str">
        <f>LEFT(pedidos[[#This Row],[SKU]],3)</f>
        <v>VX2</v>
      </c>
      <c r="AD913" s="36" t="str" cm="1">
        <f t="array" aca="1" ref="AD913" ca="1">IFERROR(
  INDEX(
    montadora[Montadora],
    MATCH(TRUE,LEFT(J1383,NÚCARACT(montadora[SKU Parcial]))=montadora[SKU Parcial],0)
  ),
  ""
)</f>
        <v/>
      </c>
    </row>
    <row r="914" spans="1:30" x14ac:dyDescent="0.25">
      <c r="A914" s="42" t="s">
        <v>9949</v>
      </c>
      <c r="B914" s="42">
        <v>23998396768</v>
      </c>
      <c r="C914" s="42"/>
      <c r="D914" s="42"/>
      <c r="E914" s="42"/>
      <c r="F914" s="42" t="s">
        <v>9195</v>
      </c>
      <c r="G914" s="42" t="s">
        <v>11228</v>
      </c>
      <c r="H914" s="19"/>
      <c r="I914" s="42"/>
      <c r="J914" s="42" t="s">
        <v>3078</v>
      </c>
      <c r="K914" s="21">
        <v>45781</v>
      </c>
      <c r="L914" s="12" t="s">
        <v>8443</v>
      </c>
      <c r="M914" s="44">
        <v>32.799999999999997</v>
      </c>
      <c r="N914" s="19">
        <v>1</v>
      </c>
      <c r="O914" s="44">
        <v>32.799999999999997</v>
      </c>
      <c r="P914" s="44">
        <v>18.54</v>
      </c>
      <c r="Q914" s="44">
        <v>1.1100000000000001</v>
      </c>
      <c r="R914" s="44">
        <v>10.49</v>
      </c>
      <c r="S914" s="44">
        <v>0</v>
      </c>
      <c r="T914" s="44">
        <v>0</v>
      </c>
      <c r="U914" s="44">
        <v>2.33</v>
      </c>
      <c r="V914" s="23">
        <v>7.1199999999999999E-2</v>
      </c>
      <c r="W914" s="42" t="s">
        <v>34</v>
      </c>
      <c r="X914" s="43"/>
      <c r="Y914" s="43"/>
      <c r="Z914" s="43" t="s">
        <v>8442</v>
      </c>
      <c r="AA914" s="43" t="str">
        <f>VLOOKUP(J914, sku!B:C, 2, FALSE)</f>
        <v>Intense 500ML</v>
      </c>
      <c r="AB914" s="45" t="str">
        <f>VLOOKUP(J914, sku!B:BM, 64, FALSE)</f>
        <v>Revenda</v>
      </c>
      <c r="AC914" s="45" t="str">
        <f>LEFT(pedidos[[#This Row],[SKU]],3)</f>
        <v>VX2</v>
      </c>
      <c r="AD914" s="36" t="str" cm="1">
        <f t="array" aca="1" ref="AD914" ca="1">IFERROR(
  INDEX(
    montadora[Montadora],
    MATCH(TRUE,LEFT(J1384,NÚCARACT(montadora[SKU Parcial]))=montadora[SKU Parcial],0)
  ),
  ""
)</f>
        <v/>
      </c>
    </row>
    <row r="915" spans="1:30" x14ac:dyDescent="0.25">
      <c r="A915" s="42" t="s">
        <v>8885</v>
      </c>
      <c r="B915" s="42"/>
      <c r="C915" s="42"/>
      <c r="D915" s="42"/>
      <c r="E915" s="42">
        <v>23093930699</v>
      </c>
      <c r="F915" s="42" t="s">
        <v>8373</v>
      </c>
      <c r="G915" s="42" t="s">
        <v>11227</v>
      </c>
      <c r="H915" s="19"/>
      <c r="I915" s="42"/>
      <c r="J915" s="42" t="s">
        <v>8430</v>
      </c>
      <c r="K915" s="21">
        <v>45796</v>
      </c>
      <c r="L915" s="12" t="s">
        <v>8443</v>
      </c>
      <c r="M915" s="44">
        <v>35.799999999999997</v>
      </c>
      <c r="N915" s="19">
        <v>1</v>
      </c>
      <c r="O915" s="44">
        <v>35.799999999999997</v>
      </c>
      <c r="P915" s="44">
        <v>18.54</v>
      </c>
      <c r="Q915" s="44">
        <v>2.72</v>
      </c>
      <c r="R915" s="44">
        <v>12.11</v>
      </c>
      <c r="S915" s="44">
        <v>0</v>
      </c>
      <c r="T915" s="44">
        <v>0</v>
      </c>
      <c r="U915" s="44">
        <v>2.42</v>
      </c>
      <c r="V915" s="23">
        <v>6.7699999999999996E-2</v>
      </c>
      <c r="W915" s="42" t="s">
        <v>34</v>
      </c>
      <c r="X915" s="43"/>
      <c r="Y915" s="43"/>
      <c r="Z915" s="43" t="s">
        <v>8442</v>
      </c>
      <c r="AA915" s="43" t="str">
        <f>VLOOKUP(J915, sku!B:C, 2, FALSE)</f>
        <v>Hydrox Fast 500ML</v>
      </c>
      <c r="AB915" s="45" t="str">
        <f>VLOOKUP(J915, sku!B:BM, 64, FALSE)</f>
        <v>Revenda</v>
      </c>
      <c r="AC915" s="45" t="str">
        <f>LEFT(pedidos[[#This Row],[SKU]],3)</f>
        <v>VX2</v>
      </c>
      <c r="AD915" s="36" t="str" cm="1">
        <f t="array" aca="1" ref="AD915" ca="1">IFERROR(
  INDEX(
    montadora[Montadora],
    MATCH(TRUE,LEFT(#REF!,NÚCARACT(montadora[SKU Parcial]))=montadora[SKU Parcial],0)
  ),
  ""
)</f>
        <v/>
      </c>
    </row>
    <row r="916" spans="1:30" x14ac:dyDescent="0.25">
      <c r="A916" s="42" t="s">
        <v>9259</v>
      </c>
      <c r="B916" s="42">
        <v>23398406476</v>
      </c>
      <c r="C916" s="42"/>
      <c r="D916" s="42"/>
      <c r="E916" s="42"/>
      <c r="F916" s="42" t="s">
        <v>8373</v>
      </c>
      <c r="G916" s="42" t="s">
        <v>11228</v>
      </c>
      <c r="H916" s="19"/>
      <c r="I916" s="42"/>
      <c r="J916" s="42" t="s">
        <v>8430</v>
      </c>
      <c r="K916" s="21">
        <v>45806</v>
      </c>
      <c r="L916" s="12" t="s">
        <v>8443</v>
      </c>
      <c r="M916" s="44">
        <v>37.799999999999997</v>
      </c>
      <c r="N916" s="19">
        <v>1</v>
      </c>
      <c r="O916" s="44">
        <v>37.799999999999997</v>
      </c>
      <c r="P916" s="44">
        <v>18.54</v>
      </c>
      <c r="Q916" s="44">
        <v>1.27</v>
      </c>
      <c r="R916" s="44">
        <v>11.56</v>
      </c>
      <c r="S916" s="44">
        <v>0</v>
      </c>
      <c r="T916" s="44">
        <v>0</v>
      </c>
      <c r="U916" s="44">
        <v>6.43</v>
      </c>
      <c r="V916" s="23">
        <v>0</v>
      </c>
      <c r="W916" s="42" t="s">
        <v>34</v>
      </c>
      <c r="X916" s="43"/>
      <c r="Y916" s="43"/>
      <c r="Z916" s="43" t="s">
        <v>8442</v>
      </c>
      <c r="AA916" s="43" t="str">
        <f>VLOOKUP(J916, sku!B:C, 2, FALSE)</f>
        <v>Hydrox Fast 500ML</v>
      </c>
      <c r="AB916" s="45" t="str">
        <f>VLOOKUP(J916, sku!B:BM, 64, FALSE)</f>
        <v>Revenda</v>
      </c>
      <c r="AC916" s="45" t="str">
        <f>LEFT(pedidos[[#This Row],[SKU]],3)</f>
        <v>VX2</v>
      </c>
      <c r="AD916" s="36" t="str" cm="1">
        <f t="array" aca="1" ref="AD916" ca="1">IFERROR(
  INDEX(
    montadora[Montadora],
    MATCH(TRUE,LEFT(J1385,NÚCARACT(montadora[SKU Parcial]))=montadora[SKU Parcial],0)
  ),
  ""
)</f>
        <v/>
      </c>
    </row>
    <row r="917" spans="1:30" x14ac:dyDescent="0.25">
      <c r="A917" s="42" t="s">
        <v>9669</v>
      </c>
      <c r="B917" s="42">
        <v>23998396768</v>
      </c>
      <c r="C917" s="42"/>
      <c r="D917" s="42"/>
      <c r="E917" s="42"/>
      <c r="F917" s="42" t="s">
        <v>9195</v>
      </c>
      <c r="G917" s="42" t="s">
        <v>11228</v>
      </c>
      <c r="H917" s="19"/>
      <c r="I917" s="42"/>
      <c r="J917" s="42" t="s">
        <v>3078</v>
      </c>
      <c r="K917" s="21">
        <v>45788</v>
      </c>
      <c r="L917" s="19" t="s">
        <v>8443</v>
      </c>
      <c r="M917" s="44">
        <v>38.799999999999997</v>
      </c>
      <c r="N917" s="19">
        <v>1</v>
      </c>
      <c r="O917" s="44">
        <v>38.799999999999997</v>
      </c>
      <c r="P917" s="44">
        <v>18.54</v>
      </c>
      <c r="Q917" s="44">
        <v>1.31</v>
      </c>
      <c r="R917" s="44">
        <v>11.84</v>
      </c>
      <c r="S917" s="44">
        <v>0</v>
      </c>
      <c r="T917" s="44">
        <v>0</v>
      </c>
      <c r="U917" s="44">
        <v>6.73</v>
      </c>
      <c r="V917" s="23">
        <v>0</v>
      </c>
      <c r="W917" s="42" t="s">
        <v>34</v>
      </c>
      <c r="X917" s="43"/>
      <c r="Y917" s="43"/>
      <c r="Z917" s="43" t="s">
        <v>8442</v>
      </c>
      <c r="AA917" s="43" t="str">
        <f>VLOOKUP(J917, sku!B:C, 2, FALSE)</f>
        <v>Intense 500ML</v>
      </c>
      <c r="AB917" s="45" t="str">
        <f>VLOOKUP(J917, sku!B:BM, 64, FALSE)</f>
        <v>Revenda</v>
      </c>
      <c r="AC917" s="45" t="str">
        <f>LEFT(pedidos[[#This Row],[SKU]],3)</f>
        <v>VX2</v>
      </c>
      <c r="AD917" s="36" t="str" cm="1">
        <f t="array" aca="1" ref="AD917" ca="1">IFERROR(
  INDEX(
    montadora[Montadora],
    MATCH(TRUE,LEFT(J1386,NÚCARACT(montadora[SKU Parcial]))=montadora[SKU Parcial],0)
  ),
  ""
)</f>
        <v/>
      </c>
    </row>
    <row r="918" spans="1:30" x14ac:dyDescent="0.25">
      <c r="A918" s="42" t="s">
        <v>9679</v>
      </c>
      <c r="B918" s="42">
        <v>23998396768</v>
      </c>
      <c r="C918" s="42"/>
      <c r="D918" s="42"/>
      <c r="E918" s="42"/>
      <c r="F918" s="42" t="s">
        <v>9195</v>
      </c>
      <c r="G918" s="42" t="s">
        <v>11228</v>
      </c>
      <c r="H918" s="19"/>
      <c r="I918" s="42"/>
      <c r="J918" s="42" t="s">
        <v>3078</v>
      </c>
      <c r="K918" s="21">
        <v>45787</v>
      </c>
      <c r="L918" s="19" t="s">
        <v>8443</v>
      </c>
      <c r="M918" s="44">
        <v>38.799999999999997</v>
      </c>
      <c r="N918" s="19">
        <v>1</v>
      </c>
      <c r="O918" s="44">
        <v>49.63</v>
      </c>
      <c r="P918" s="44">
        <v>18.54</v>
      </c>
      <c r="Q918" s="44">
        <v>1.31</v>
      </c>
      <c r="R918" s="44">
        <v>11.69</v>
      </c>
      <c r="S918" s="44">
        <v>10.83</v>
      </c>
      <c r="T918" s="44">
        <v>0</v>
      </c>
      <c r="U918" s="44">
        <v>6.87</v>
      </c>
      <c r="V918" s="23">
        <v>0</v>
      </c>
      <c r="W918" s="42" t="s">
        <v>34</v>
      </c>
      <c r="X918" s="43"/>
      <c r="Y918" s="43"/>
      <c r="Z918" s="43" t="s">
        <v>8442</v>
      </c>
      <c r="AA918" s="43" t="str">
        <f>VLOOKUP(J918, sku!B:C, 2, FALSE)</f>
        <v>Intense 500ML</v>
      </c>
      <c r="AB918" s="45" t="str">
        <f>VLOOKUP(J918, sku!B:BM, 64, FALSE)</f>
        <v>Revenda</v>
      </c>
      <c r="AC918" s="45" t="str">
        <f>LEFT(pedidos[[#This Row],[SKU]],3)</f>
        <v>VX2</v>
      </c>
      <c r="AD918" s="36" t="str" cm="1">
        <f t="array" aca="1" ref="AD918" ca="1">IFERROR(
  INDEX(
    montadora[Montadora],
    MATCH(TRUE,LEFT(#REF!,NÚCARACT(montadora[SKU Parcial]))=montadora[SKU Parcial],0)
  ),
  ""
)</f>
        <v/>
      </c>
    </row>
    <row r="919" spans="1:30" x14ac:dyDescent="0.25">
      <c r="A919" s="42" t="s">
        <v>9710</v>
      </c>
      <c r="B919" s="42">
        <v>23398406476</v>
      </c>
      <c r="C919" s="42"/>
      <c r="D919" s="42"/>
      <c r="E919" s="42"/>
      <c r="F919" s="42" t="s">
        <v>8373</v>
      </c>
      <c r="G919" s="42" t="s">
        <v>11228</v>
      </c>
      <c r="H919" s="19"/>
      <c r="I919" s="42"/>
      <c r="J919" s="42" t="s">
        <v>8430</v>
      </c>
      <c r="K919" s="21">
        <v>45785</v>
      </c>
      <c r="L919" s="12" t="s">
        <v>8443</v>
      </c>
      <c r="M919" s="44">
        <v>34.799999999999997</v>
      </c>
      <c r="N919" s="19">
        <v>1</v>
      </c>
      <c r="O919" s="44">
        <v>34.799999999999997</v>
      </c>
      <c r="P919" s="44">
        <v>18.54</v>
      </c>
      <c r="Q919" s="44">
        <v>1.17</v>
      </c>
      <c r="R919" s="44">
        <v>10.89</v>
      </c>
      <c r="S919" s="44">
        <v>0</v>
      </c>
      <c r="T919" s="44">
        <v>-1.21</v>
      </c>
      <c r="U919" s="44">
        <v>5.0599999999999996</v>
      </c>
      <c r="V919" s="23">
        <v>0</v>
      </c>
      <c r="W919" s="42" t="s">
        <v>34</v>
      </c>
      <c r="X919" s="43"/>
      <c r="Y919" s="43"/>
      <c r="Z919" s="43" t="s">
        <v>8442</v>
      </c>
      <c r="AA919" s="43" t="str">
        <f>VLOOKUP(J919, sku!B:C, 2, FALSE)</f>
        <v>Hydrox Fast 500ML</v>
      </c>
      <c r="AB919" s="45" t="str">
        <f>VLOOKUP(J919, sku!B:BM, 64, FALSE)</f>
        <v>Revenda</v>
      </c>
      <c r="AC919" s="45" t="str">
        <f>LEFT(pedidos[[#This Row],[SKU]],3)</f>
        <v>VX2</v>
      </c>
      <c r="AD919" s="36" t="str" cm="1">
        <f t="array" aca="1" ref="AD919" ca="1">IFERROR(
  INDEX(
    montadora[Montadora],
    MATCH(TRUE,LEFT(J1387,NÚCARACT(montadora[SKU Parcial]))=montadora[SKU Parcial],0)
  ),
  ""
)</f>
        <v/>
      </c>
    </row>
    <row r="920" spans="1:30" x14ac:dyDescent="0.25">
      <c r="A920" s="42" t="s">
        <v>9723</v>
      </c>
      <c r="B920" s="42">
        <v>23398406476</v>
      </c>
      <c r="C920" s="42"/>
      <c r="D920" s="42"/>
      <c r="E920" s="42"/>
      <c r="F920" s="42" t="s">
        <v>8373</v>
      </c>
      <c r="G920" s="42" t="s">
        <v>11228</v>
      </c>
      <c r="H920" s="19"/>
      <c r="I920" s="42"/>
      <c r="J920" s="42" t="s">
        <v>8430</v>
      </c>
      <c r="K920" s="21">
        <v>45785</v>
      </c>
      <c r="L920" s="12" t="s">
        <v>8443</v>
      </c>
      <c r="M920" s="44">
        <v>34.799999999999997</v>
      </c>
      <c r="N920" s="19">
        <v>1</v>
      </c>
      <c r="O920" s="44">
        <v>45.63</v>
      </c>
      <c r="P920" s="44">
        <v>18.54</v>
      </c>
      <c r="Q920" s="44">
        <v>1.17</v>
      </c>
      <c r="R920" s="44">
        <v>10.89</v>
      </c>
      <c r="S920" s="44">
        <v>10.83</v>
      </c>
      <c r="T920" s="44">
        <v>0</v>
      </c>
      <c r="U920" s="44">
        <v>3.85</v>
      </c>
      <c r="V920" s="23">
        <v>0</v>
      </c>
      <c r="W920" s="42" t="s">
        <v>34</v>
      </c>
      <c r="X920" s="43"/>
      <c r="Y920" s="43"/>
      <c r="Z920" s="43" t="s">
        <v>8442</v>
      </c>
      <c r="AA920" s="43" t="str">
        <f>VLOOKUP(J920, sku!B:C, 2, FALSE)</f>
        <v>Hydrox Fast 500ML</v>
      </c>
      <c r="AB920" s="45" t="str">
        <f>VLOOKUP(J920, sku!B:BM, 64, FALSE)</f>
        <v>Revenda</v>
      </c>
      <c r="AC920" s="45" t="str">
        <f>LEFT(pedidos[[#This Row],[SKU]],3)</f>
        <v>VX2</v>
      </c>
      <c r="AD920" s="36" t="str" cm="1">
        <f t="array" aca="1" ref="AD920" ca="1">IFERROR(
  INDEX(
    montadora[Montadora],
    MATCH(TRUE,LEFT(J1388,NÚCARACT(montadora[SKU Parcial]))=montadora[SKU Parcial],0)
  ),
  ""
)</f>
        <v/>
      </c>
    </row>
    <row r="921" spans="1:30" x14ac:dyDescent="0.25">
      <c r="A921" s="42" t="s">
        <v>9724</v>
      </c>
      <c r="B921" s="42">
        <v>23398406476</v>
      </c>
      <c r="C921" s="42"/>
      <c r="D921" s="42"/>
      <c r="E921" s="42"/>
      <c r="F921" s="42" t="s">
        <v>8373</v>
      </c>
      <c r="G921" s="42" t="s">
        <v>11228</v>
      </c>
      <c r="H921" s="19"/>
      <c r="I921" s="42"/>
      <c r="J921" s="42" t="s">
        <v>8430</v>
      </c>
      <c r="K921" s="21">
        <v>45785</v>
      </c>
      <c r="L921" s="12" t="s">
        <v>8443</v>
      </c>
      <c r="M921" s="44">
        <v>34.799999999999997</v>
      </c>
      <c r="N921" s="19">
        <v>1</v>
      </c>
      <c r="O921" s="44">
        <v>34.799999999999997</v>
      </c>
      <c r="P921" s="44">
        <v>18.54</v>
      </c>
      <c r="Q921" s="44">
        <v>1.17</v>
      </c>
      <c r="R921" s="44">
        <v>10.89</v>
      </c>
      <c r="S921" s="44">
        <v>0</v>
      </c>
      <c r="T921" s="44">
        <v>0</v>
      </c>
      <c r="U921" s="44">
        <v>3.85</v>
      </c>
      <c r="V921" s="23">
        <v>0</v>
      </c>
      <c r="W921" s="42" t="s">
        <v>34</v>
      </c>
      <c r="X921" s="43"/>
      <c r="Y921" s="43"/>
      <c r="Z921" s="43" t="s">
        <v>8442</v>
      </c>
      <c r="AA921" s="43" t="str">
        <f>VLOOKUP(J921, sku!B:C, 2, FALSE)</f>
        <v>Hydrox Fast 500ML</v>
      </c>
      <c r="AB921" s="45" t="str">
        <f>VLOOKUP(J921, sku!B:BM, 64, FALSE)</f>
        <v>Revenda</v>
      </c>
      <c r="AC921" s="45" t="str">
        <f>LEFT(pedidos[[#This Row],[SKU]],3)</f>
        <v>VX2</v>
      </c>
      <c r="AD921" s="36" t="str" cm="1">
        <f t="array" aca="1" ref="AD921" ca="1">IFERROR(
  INDEX(
    montadora[Montadora],
    MATCH(TRUE,LEFT(J1389,NÚCARACT(montadora[SKU Parcial]))=montadora[SKU Parcial],0)
  ),
  ""
)</f>
        <v/>
      </c>
    </row>
    <row r="922" spans="1:30" x14ac:dyDescent="0.25">
      <c r="A922" s="42" t="s">
        <v>9725</v>
      </c>
      <c r="B922" s="42">
        <v>23398406476</v>
      </c>
      <c r="C922" s="42"/>
      <c r="D922" s="42"/>
      <c r="E922" s="42"/>
      <c r="F922" s="42" t="s">
        <v>8373</v>
      </c>
      <c r="G922" s="42" t="s">
        <v>11228</v>
      </c>
      <c r="H922" s="19"/>
      <c r="I922" s="42"/>
      <c r="J922" s="42" t="s">
        <v>8430</v>
      </c>
      <c r="K922" s="21">
        <v>45785</v>
      </c>
      <c r="L922" s="12" t="s">
        <v>8443</v>
      </c>
      <c r="M922" s="44">
        <v>34.799999999999997</v>
      </c>
      <c r="N922" s="19">
        <v>1</v>
      </c>
      <c r="O922" s="44">
        <v>34.799999999999997</v>
      </c>
      <c r="P922" s="44">
        <v>18.54</v>
      </c>
      <c r="Q922" s="44">
        <v>1.17</v>
      </c>
      <c r="R922" s="44">
        <v>10.89</v>
      </c>
      <c r="S922" s="44">
        <v>0</v>
      </c>
      <c r="T922" s="44">
        <v>-1.21</v>
      </c>
      <c r="U922" s="44">
        <v>5.0599999999999996</v>
      </c>
      <c r="V922" s="23">
        <v>0</v>
      </c>
      <c r="W922" s="42" t="s">
        <v>34</v>
      </c>
      <c r="X922" s="43"/>
      <c r="Y922" s="43"/>
      <c r="Z922" s="43" t="s">
        <v>8442</v>
      </c>
      <c r="AA922" s="43" t="str">
        <f>VLOOKUP(J922, sku!B:C, 2, FALSE)</f>
        <v>Hydrox Fast 500ML</v>
      </c>
      <c r="AB922" s="45" t="str">
        <f>VLOOKUP(J922, sku!B:BM, 64, FALSE)</f>
        <v>Revenda</v>
      </c>
      <c r="AC922" s="45" t="str">
        <f>LEFT(pedidos[[#This Row],[SKU]],3)</f>
        <v>VX2</v>
      </c>
      <c r="AD922" s="36" t="str" cm="1">
        <f t="array" aca="1" ref="AD922" ca="1">IFERROR(
  INDEX(
    montadora[Montadora],
    MATCH(TRUE,LEFT(J1390,NÚCARACT(montadora[SKU Parcial]))=montadora[SKU Parcial],0)
  ),
  ""
)</f>
        <v/>
      </c>
    </row>
    <row r="923" spans="1:30" x14ac:dyDescent="0.25">
      <c r="A923" s="42" t="s">
        <v>9733</v>
      </c>
      <c r="B923" s="42">
        <v>23998396768</v>
      </c>
      <c r="C923" s="42"/>
      <c r="D923" s="42"/>
      <c r="E923" s="42"/>
      <c r="F923" s="42" t="s">
        <v>9195</v>
      </c>
      <c r="G923" s="42" t="s">
        <v>11228</v>
      </c>
      <c r="H923" s="19"/>
      <c r="I923" s="42"/>
      <c r="J923" s="42" t="s">
        <v>3078</v>
      </c>
      <c r="K923" s="21">
        <v>45785</v>
      </c>
      <c r="L923" s="12" t="s">
        <v>8443</v>
      </c>
      <c r="M923" s="44">
        <v>38.799999999999997</v>
      </c>
      <c r="N923" s="19">
        <v>1</v>
      </c>
      <c r="O923" s="44">
        <v>38.799999999999997</v>
      </c>
      <c r="P923" s="44">
        <v>18.54</v>
      </c>
      <c r="Q923" s="44">
        <v>1.31</v>
      </c>
      <c r="R923" s="44">
        <v>11.68</v>
      </c>
      <c r="S923" s="44">
        <v>0</v>
      </c>
      <c r="T923" s="44">
        <v>0</v>
      </c>
      <c r="U923" s="44">
        <v>6.88</v>
      </c>
      <c r="V923" s="23">
        <v>0</v>
      </c>
      <c r="W923" s="42" t="s">
        <v>34</v>
      </c>
      <c r="X923" s="43"/>
      <c r="Y923" s="43"/>
      <c r="Z923" s="43" t="s">
        <v>8442</v>
      </c>
      <c r="AA923" s="43" t="str">
        <f>VLOOKUP(J923, sku!B:C, 2, FALSE)</f>
        <v>Intense 500ML</v>
      </c>
      <c r="AB923" s="45" t="str">
        <f>VLOOKUP(J923, sku!B:BM, 64, FALSE)</f>
        <v>Revenda</v>
      </c>
      <c r="AC923" s="45" t="str">
        <f>LEFT(pedidos[[#This Row],[SKU]],3)</f>
        <v>VX2</v>
      </c>
      <c r="AD923" s="36" t="str" cm="1">
        <f t="array" aca="1" ref="AD923" ca="1">IFERROR(
  INDEX(
    montadora[Montadora],
    MATCH(TRUE,LEFT(J1391,NÚCARACT(montadora[SKU Parcial]))=montadora[SKU Parcial],0)
  ),
  ""
)</f>
        <v/>
      </c>
    </row>
    <row r="924" spans="1:30" x14ac:dyDescent="0.25">
      <c r="A924" s="42" t="s">
        <v>9750</v>
      </c>
      <c r="B924" s="42">
        <v>23398406476</v>
      </c>
      <c r="C924" s="42"/>
      <c r="D924" s="42"/>
      <c r="E924" s="42"/>
      <c r="F924" s="42" t="s">
        <v>8373</v>
      </c>
      <c r="G924" s="42" t="s">
        <v>11228</v>
      </c>
      <c r="H924" s="19"/>
      <c r="I924" s="42"/>
      <c r="J924" s="42" t="s">
        <v>8430</v>
      </c>
      <c r="K924" s="21">
        <v>45784</v>
      </c>
      <c r="L924" s="12" t="s">
        <v>8443</v>
      </c>
      <c r="M924" s="44">
        <v>34.799999999999997</v>
      </c>
      <c r="N924" s="19">
        <v>1</v>
      </c>
      <c r="O924" s="44">
        <v>34.799999999999997</v>
      </c>
      <c r="P924" s="44">
        <v>18.54</v>
      </c>
      <c r="Q924" s="44">
        <v>1.17</v>
      </c>
      <c r="R924" s="44">
        <v>10.96</v>
      </c>
      <c r="S924" s="44">
        <v>0</v>
      </c>
      <c r="T924" s="44">
        <v>0</v>
      </c>
      <c r="U924" s="44">
        <v>4.13</v>
      </c>
      <c r="V924" s="23">
        <v>0</v>
      </c>
      <c r="W924" s="42" t="s">
        <v>34</v>
      </c>
      <c r="X924" s="43"/>
      <c r="Y924" s="43"/>
      <c r="Z924" s="43" t="s">
        <v>8442</v>
      </c>
      <c r="AA924" s="43" t="str">
        <f>VLOOKUP(J924, sku!B:C, 2, FALSE)</f>
        <v>Hydrox Fast 500ML</v>
      </c>
      <c r="AB924" s="45" t="str">
        <f>VLOOKUP(J924, sku!B:BM, 64, FALSE)</f>
        <v>Revenda</v>
      </c>
      <c r="AC924" s="45" t="str">
        <f>LEFT(pedidos[[#This Row],[SKU]],3)</f>
        <v>VX2</v>
      </c>
      <c r="AD924" s="36" t="str" cm="1">
        <f t="array" aca="1" ref="AD924" ca="1">IFERROR(
  INDEX(
    montadora[Montadora],
    MATCH(TRUE,LEFT(J1392,NÚCARACT(montadora[SKU Parcial]))=montadora[SKU Parcial],0)
  ),
  ""
)</f>
        <v/>
      </c>
    </row>
    <row r="925" spans="1:30" x14ac:dyDescent="0.25">
      <c r="A925" s="42" t="s">
        <v>9821</v>
      </c>
      <c r="B925" s="42">
        <v>23998396768</v>
      </c>
      <c r="C925" s="42"/>
      <c r="D925" s="42"/>
      <c r="E925" s="42"/>
      <c r="F925" s="42" t="s">
        <v>9195</v>
      </c>
      <c r="G925" s="42" t="s">
        <v>11228</v>
      </c>
      <c r="H925" s="19"/>
      <c r="I925" s="42"/>
      <c r="J925" s="42" t="s">
        <v>3078</v>
      </c>
      <c r="K925" s="21">
        <v>45783</v>
      </c>
      <c r="L925" s="12" t="s">
        <v>8443</v>
      </c>
      <c r="M925" s="44">
        <v>38.799999999999997</v>
      </c>
      <c r="N925" s="19">
        <v>1</v>
      </c>
      <c r="O925" s="44">
        <v>38.799999999999997</v>
      </c>
      <c r="P925" s="44">
        <v>18.54</v>
      </c>
      <c r="Q925" s="44">
        <v>1.31</v>
      </c>
      <c r="R925" s="44">
        <v>11.68</v>
      </c>
      <c r="S925" s="44">
        <v>0</v>
      </c>
      <c r="T925" s="44">
        <v>0</v>
      </c>
      <c r="U925" s="44">
        <v>6.88</v>
      </c>
      <c r="V925" s="23">
        <v>0</v>
      </c>
      <c r="W925" s="42" t="s">
        <v>34</v>
      </c>
      <c r="X925" s="43"/>
      <c r="Y925" s="43"/>
      <c r="Z925" s="43" t="s">
        <v>8442</v>
      </c>
      <c r="AA925" s="43" t="str">
        <f>VLOOKUP(J925, sku!B:C, 2, FALSE)</f>
        <v>Intense 500ML</v>
      </c>
      <c r="AB925" s="45" t="str">
        <f>VLOOKUP(J925, sku!B:BM, 64, FALSE)</f>
        <v>Revenda</v>
      </c>
      <c r="AC925" s="45" t="str">
        <f>LEFT(pedidos[[#This Row],[SKU]],3)</f>
        <v>VX2</v>
      </c>
      <c r="AD925" s="36" t="str" cm="1">
        <f t="array" aca="1" ref="AD925" ca="1">IFERROR(
  INDEX(
    montadora[Montadora],
    MATCH(TRUE,LEFT(#REF!,NÚCARACT(montadora[SKU Parcial]))=montadora[SKU Parcial],0)
  ),
  ""
)</f>
        <v/>
      </c>
    </row>
    <row r="926" spans="1:30" x14ac:dyDescent="0.25">
      <c r="A926" s="42" t="s">
        <v>9844</v>
      </c>
      <c r="B926" s="42">
        <v>23998396768</v>
      </c>
      <c r="C926" s="42"/>
      <c r="D926" s="42"/>
      <c r="E926" s="42"/>
      <c r="F926" s="42" t="s">
        <v>9195</v>
      </c>
      <c r="G926" s="42" t="s">
        <v>11228</v>
      </c>
      <c r="H926" s="19"/>
      <c r="I926" s="42"/>
      <c r="J926" s="42" t="s">
        <v>3078</v>
      </c>
      <c r="K926" s="21">
        <v>45783</v>
      </c>
      <c r="L926" s="12" t="s">
        <v>8443</v>
      </c>
      <c r="M926" s="44">
        <v>32.799999999999997</v>
      </c>
      <c r="N926" s="19">
        <v>1</v>
      </c>
      <c r="O926" s="44">
        <v>32.799999999999997</v>
      </c>
      <c r="P926" s="44">
        <v>18.54</v>
      </c>
      <c r="Q926" s="44">
        <v>1.1100000000000001</v>
      </c>
      <c r="R926" s="44">
        <v>10.49</v>
      </c>
      <c r="S926" s="44">
        <v>0</v>
      </c>
      <c r="T926" s="44">
        <v>0</v>
      </c>
      <c r="U926" s="44">
        <v>2.33</v>
      </c>
      <c r="V926" s="23">
        <v>0</v>
      </c>
      <c r="W926" s="42" t="s">
        <v>34</v>
      </c>
      <c r="X926" s="43"/>
      <c r="Y926" s="43"/>
      <c r="Z926" s="43" t="s">
        <v>8442</v>
      </c>
      <c r="AA926" s="43" t="str">
        <f>VLOOKUP(J926, sku!B:C, 2, FALSE)</f>
        <v>Intense 500ML</v>
      </c>
      <c r="AB926" s="45" t="str">
        <f>VLOOKUP(J926, sku!B:BM, 64, FALSE)</f>
        <v>Revenda</v>
      </c>
      <c r="AC926" s="45" t="str">
        <f>LEFT(pedidos[[#This Row],[SKU]],3)</f>
        <v>VX2</v>
      </c>
      <c r="AD926" s="36" t="str" cm="1">
        <f t="array" aca="1" ref="AD926" ca="1">IFERROR(
  INDEX(
    montadora[Montadora],
    MATCH(TRUE,LEFT(#REF!,NÚCARACT(montadora[SKU Parcial]))=montadora[SKU Parcial],0)
  ),
  ""
)</f>
        <v/>
      </c>
    </row>
    <row r="927" spans="1:30" x14ac:dyDescent="0.25">
      <c r="A927" s="42" t="s">
        <v>9847</v>
      </c>
      <c r="B927" s="42">
        <v>23998396768</v>
      </c>
      <c r="C927" s="42"/>
      <c r="D927" s="42"/>
      <c r="E927" s="42"/>
      <c r="F927" s="42" t="s">
        <v>9195</v>
      </c>
      <c r="G927" s="42" t="s">
        <v>11228</v>
      </c>
      <c r="H927" s="19"/>
      <c r="I927" s="42"/>
      <c r="J927" s="42" t="s">
        <v>3078</v>
      </c>
      <c r="K927" s="21">
        <v>45783</v>
      </c>
      <c r="L927" s="12" t="s">
        <v>8443</v>
      </c>
      <c r="M927" s="44">
        <v>32.799999999999997</v>
      </c>
      <c r="N927" s="19">
        <v>1</v>
      </c>
      <c r="O927" s="44">
        <v>32.799999999999997</v>
      </c>
      <c r="P927" s="44">
        <v>18.54</v>
      </c>
      <c r="Q927" s="44">
        <v>1.1100000000000001</v>
      </c>
      <c r="R927" s="44">
        <v>10.49</v>
      </c>
      <c r="S927" s="44">
        <v>0</v>
      </c>
      <c r="T927" s="44">
        <v>-2.44</v>
      </c>
      <c r="U927" s="44">
        <v>4.7699999999999996</v>
      </c>
      <c r="V927" s="23">
        <v>0</v>
      </c>
      <c r="W927" s="42" t="s">
        <v>34</v>
      </c>
      <c r="X927" s="43"/>
      <c r="Y927" s="43"/>
      <c r="Z927" s="43" t="s">
        <v>8442</v>
      </c>
      <c r="AA927" s="43" t="str">
        <f>VLOOKUP(J927, sku!B:C, 2, FALSE)</f>
        <v>Intense 500ML</v>
      </c>
      <c r="AB927" s="45" t="str">
        <f>VLOOKUP(J927, sku!B:BM, 64, FALSE)</f>
        <v>Revenda</v>
      </c>
      <c r="AC927" s="45" t="str">
        <f>LEFT(pedidos[[#This Row],[SKU]],3)</f>
        <v>VX2</v>
      </c>
      <c r="AD927" s="36" t="str" cm="1">
        <f t="array" aca="1" ref="AD927" ca="1">IFERROR(
  INDEX(
    montadora[Montadora],
    MATCH(TRUE,LEFT(#REF!,NÚCARACT(montadora[SKU Parcial]))=montadora[SKU Parcial],0)
  ),
  ""
)</f>
        <v/>
      </c>
    </row>
    <row r="928" spans="1:30" x14ac:dyDescent="0.25">
      <c r="A928" s="42" t="s">
        <v>9857</v>
      </c>
      <c r="B928" s="42">
        <v>23998396768</v>
      </c>
      <c r="C928" s="42"/>
      <c r="D928" s="42"/>
      <c r="E928" s="42"/>
      <c r="F928" s="42" t="s">
        <v>9195</v>
      </c>
      <c r="G928" s="42" t="s">
        <v>11228</v>
      </c>
      <c r="H928" s="19"/>
      <c r="I928" s="42"/>
      <c r="J928" s="42" t="s">
        <v>3078</v>
      </c>
      <c r="K928" s="21">
        <v>45782</v>
      </c>
      <c r="L928" s="12" t="s">
        <v>8443</v>
      </c>
      <c r="M928" s="44">
        <v>32.799999999999997</v>
      </c>
      <c r="N928" s="19">
        <v>1</v>
      </c>
      <c r="O928" s="44">
        <v>32.799999999999997</v>
      </c>
      <c r="P928" s="44">
        <v>18.54</v>
      </c>
      <c r="Q928" s="44">
        <v>1.1100000000000001</v>
      </c>
      <c r="R928" s="44">
        <v>10.49</v>
      </c>
      <c r="S928" s="44">
        <v>0</v>
      </c>
      <c r="T928" s="44">
        <v>0</v>
      </c>
      <c r="U928" s="44">
        <v>2.33</v>
      </c>
      <c r="V928" s="23">
        <v>0</v>
      </c>
      <c r="W928" s="42" t="s">
        <v>34</v>
      </c>
      <c r="X928" s="43"/>
      <c r="Y928" s="43"/>
      <c r="Z928" s="43" t="s">
        <v>8442</v>
      </c>
      <c r="AA928" s="43" t="str">
        <f>VLOOKUP(J928, sku!B:C, 2, FALSE)</f>
        <v>Intense 500ML</v>
      </c>
      <c r="AB928" s="45" t="str">
        <f>VLOOKUP(J928, sku!B:BM, 64, FALSE)</f>
        <v>Revenda</v>
      </c>
      <c r="AC928" s="45" t="str">
        <f>LEFT(pedidos[[#This Row],[SKU]],3)</f>
        <v>VX2</v>
      </c>
      <c r="AD928" s="36" t="str" cm="1">
        <f t="array" aca="1" ref="AD928" ca="1">IFERROR(
  INDEX(
    montadora[Montadora],
    MATCH(TRUE,LEFT(#REF!,NÚCARACT(montadora[SKU Parcial]))=montadora[SKU Parcial],0)
  ),
  ""
)</f>
        <v/>
      </c>
    </row>
    <row r="929" spans="1:30" x14ac:dyDescent="0.25">
      <c r="A929" s="42" t="s">
        <v>9858</v>
      </c>
      <c r="B929" s="42">
        <v>23998396768</v>
      </c>
      <c r="C929" s="42"/>
      <c r="D929" s="42"/>
      <c r="E929" s="42"/>
      <c r="F929" s="42" t="s">
        <v>9195</v>
      </c>
      <c r="G929" s="42" t="s">
        <v>11228</v>
      </c>
      <c r="H929" s="19"/>
      <c r="I929" s="42"/>
      <c r="J929" s="42" t="s">
        <v>3078</v>
      </c>
      <c r="K929" s="21">
        <v>45782</v>
      </c>
      <c r="L929" s="12" t="s">
        <v>8443</v>
      </c>
      <c r="M929" s="44">
        <v>32.799999999999997</v>
      </c>
      <c r="N929" s="19">
        <v>1</v>
      </c>
      <c r="O929" s="44">
        <v>32.799999999999997</v>
      </c>
      <c r="P929" s="44">
        <v>18.54</v>
      </c>
      <c r="Q929" s="44">
        <v>1.1100000000000001</v>
      </c>
      <c r="R929" s="44">
        <v>10.11</v>
      </c>
      <c r="S929" s="44">
        <v>0</v>
      </c>
      <c r="T929" s="44">
        <v>0</v>
      </c>
      <c r="U929" s="44">
        <v>2.68</v>
      </c>
      <c r="V929" s="23">
        <v>0</v>
      </c>
      <c r="W929" s="42" t="s">
        <v>34</v>
      </c>
      <c r="X929" s="43"/>
      <c r="Y929" s="43"/>
      <c r="Z929" s="43" t="s">
        <v>8442</v>
      </c>
      <c r="AA929" s="43" t="str">
        <f>VLOOKUP(J929, sku!B:C, 2, FALSE)</f>
        <v>Intense 500ML</v>
      </c>
      <c r="AB929" s="45" t="str">
        <f>VLOOKUP(J929, sku!B:BM, 64, FALSE)</f>
        <v>Revenda</v>
      </c>
      <c r="AC929" s="45" t="str">
        <f>LEFT(pedidos[[#This Row],[SKU]],3)</f>
        <v>VX2</v>
      </c>
      <c r="AD929" s="36" t="str" cm="1">
        <f t="array" aca="1" ref="AD929" ca="1">IFERROR(
  INDEX(
    montadora[Montadora],
    MATCH(TRUE,LEFT(#REF!,NÚCARACT(montadora[SKU Parcial]))=montadora[SKU Parcial],0)
  ),
  ""
)</f>
        <v/>
      </c>
    </row>
    <row r="930" spans="1:30" x14ac:dyDescent="0.25">
      <c r="A930" s="42" t="s">
        <v>9860</v>
      </c>
      <c r="B930" s="42">
        <v>23998396768</v>
      </c>
      <c r="C930" s="42"/>
      <c r="D930" s="42"/>
      <c r="E930" s="42"/>
      <c r="F930" s="42" t="s">
        <v>9195</v>
      </c>
      <c r="G930" s="42" t="s">
        <v>11228</v>
      </c>
      <c r="H930" s="19"/>
      <c r="I930" s="42"/>
      <c r="J930" s="42" t="s">
        <v>3078</v>
      </c>
      <c r="K930" s="21">
        <v>45782</v>
      </c>
      <c r="L930" s="12" t="s">
        <v>8443</v>
      </c>
      <c r="M930" s="44">
        <v>32.799999999999997</v>
      </c>
      <c r="N930" s="19">
        <v>1</v>
      </c>
      <c r="O930" s="44">
        <v>32.799999999999997</v>
      </c>
      <c r="P930" s="44">
        <v>18.54</v>
      </c>
      <c r="Q930" s="44">
        <v>1.1100000000000001</v>
      </c>
      <c r="R930" s="44">
        <v>10.49</v>
      </c>
      <c r="S930" s="44">
        <v>0</v>
      </c>
      <c r="T930" s="44">
        <v>0</v>
      </c>
      <c r="U930" s="44">
        <v>2.33</v>
      </c>
      <c r="V930" s="23">
        <v>0</v>
      </c>
      <c r="W930" s="42" t="s">
        <v>34</v>
      </c>
      <c r="X930" s="43"/>
      <c r="Y930" s="43"/>
      <c r="Z930" s="43" t="s">
        <v>8442</v>
      </c>
      <c r="AA930" s="43" t="str">
        <f>VLOOKUP(J930, sku!B:C, 2, FALSE)</f>
        <v>Intense 500ML</v>
      </c>
      <c r="AB930" s="45" t="str">
        <f>VLOOKUP(J930, sku!B:BM, 64, FALSE)</f>
        <v>Revenda</v>
      </c>
      <c r="AC930" s="45" t="str">
        <f>LEFT(pedidos[[#This Row],[SKU]],3)</f>
        <v>VX2</v>
      </c>
      <c r="AD930" s="36" t="str" cm="1">
        <f t="array" aca="1" ref="AD930" ca="1">IFERROR(
  INDEX(
    montadora[Montadora],
    MATCH(TRUE,LEFT(#REF!,NÚCARACT(montadora[SKU Parcial]))=montadora[SKU Parcial],0)
  ),
  ""
)</f>
        <v/>
      </c>
    </row>
    <row r="931" spans="1:30" x14ac:dyDescent="0.25">
      <c r="A931" s="42" t="s">
        <v>9864</v>
      </c>
      <c r="B931" s="42">
        <v>23998396768</v>
      </c>
      <c r="C931" s="42"/>
      <c r="D931" s="42"/>
      <c r="E931" s="42"/>
      <c r="F931" s="42" t="s">
        <v>9195</v>
      </c>
      <c r="G931" s="42" t="s">
        <v>11228</v>
      </c>
      <c r="H931" s="19"/>
      <c r="I931" s="42"/>
      <c r="J931" s="42" t="s">
        <v>3078</v>
      </c>
      <c r="K931" s="21">
        <v>45782</v>
      </c>
      <c r="L931" s="19" t="s">
        <v>8443</v>
      </c>
      <c r="M931" s="44">
        <v>32.799999999999997</v>
      </c>
      <c r="N931" s="19">
        <v>1</v>
      </c>
      <c r="O931" s="44">
        <v>32.799999999999997</v>
      </c>
      <c r="P931" s="44">
        <v>18.54</v>
      </c>
      <c r="Q931" s="44">
        <v>1.1100000000000001</v>
      </c>
      <c r="R931" s="44">
        <v>10.49</v>
      </c>
      <c r="S931" s="44">
        <v>0</v>
      </c>
      <c r="T931" s="44">
        <v>0</v>
      </c>
      <c r="U931" s="44">
        <v>2.33</v>
      </c>
      <c r="V931" s="23">
        <v>0</v>
      </c>
      <c r="W931" s="42" t="s">
        <v>34</v>
      </c>
      <c r="X931" s="43"/>
      <c r="Y931" s="43"/>
      <c r="Z931" s="43" t="s">
        <v>8442</v>
      </c>
      <c r="AA931" s="43" t="str">
        <f>VLOOKUP(J931, sku!B:C, 2, FALSE)</f>
        <v>Intense 500ML</v>
      </c>
      <c r="AB931" s="45" t="str">
        <f>VLOOKUP(J931, sku!B:BM, 64, FALSE)</f>
        <v>Revenda</v>
      </c>
      <c r="AC931" s="45" t="str">
        <f>LEFT(pedidos[[#This Row],[SKU]],3)</f>
        <v>VX2</v>
      </c>
      <c r="AD931" s="36" t="str" cm="1">
        <f t="array" aca="1" ref="AD931" ca="1">IFERROR(
  INDEX(
    montadora[Montadora],
    MATCH(TRUE,LEFT(#REF!,NÚCARACT(montadora[SKU Parcial]))=montadora[SKU Parcial],0)
  ),
  ""
)</f>
        <v/>
      </c>
    </row>
    <row r="932" spans="1:30" x14ac:dyDescent="0.25">
      <c r="A932" s="42" t="s">
        <v>9870</v>
      </c>
      <c r="B932" s="42">
        <v>23998396768</v>
      </c>
      <c r="C932" s="42"/>
      <c r="D932" s="42"/>
      <c r="E932" s="42"/>
      <c r="F932" s="42" t="s">
        <v>9195</v>
      </c>
      <c r="G932" s="42" t="s">
        <v>11228</v>
      </c>
      <c r="H932" s="19"/>
      <c r="I932" s="42"/>
      <c r="J932" s="42" t="s">
        <v>3078</v>
      </c>
      <c r="K932" s="21">
        <v>45782</v>
      </c>
      <c r="L932" s="19" t="s">
        <v>8443</v>
      </c>
      <c r="M932" s="44">
        <v>32.799999999999997</v>
      </c>
      <c r="N932" s="19">
        <v>1</v>
      </c>
      <c r="O932" s="44">
        <v>32.799999999999997</v>
      </c>
      <c r="P932" s="44">
        <v>18.54</v>
      </c>
      <c r="Q932" s="44">
        <v>1.1100000000000001</v>
      </c>
      <c r="R932" s="44">
        <v>10.49</v>
      </c>
      <c r="S932" s="44">
        <v>0</v>
      </c>
      <c r="T932" s="44">
        <v>0</v>
      </c>
      <c r="U932" s="44">
        <v>2.33</v>
      </c>
      <c r="V932" s="23">
        <v>0</v>
      </c>
      <c r="W932" s="42" t="s">
        <v>34</v>
      </c>
      <c r="X932" s="43"/>
      <c r="Y932" s="43"/>
      <c r="Z932" s="43" t="s">
        <v>8442</v>
      </c>
      <c r="AA932" s="43" t="str">
        <f>VLOOKUP(J932, sku!B:C, 2, FALSE)</f>
        <v>Intense 500ML</v>
      </c>
      <c r="AB932" s="45" t="str">
        <f>VLOOKUP(J932, sku!B:BM, 64, FALSE)</f>
        <v>Revenda</v>
      </c>
      <c r="AC932" s="45" t="str">
        <f>LEFT(pedidos[[#This Row],[SKU]],3)</f>
        <v>VX2</v>
      </c>
      <c r="AD932" s="36" t="str" cm="1">
        <f t="array" aca="1" ref="AD932" ca="1">IFERROR(
  INDEX(
    montadora[Montadora],
    MATCH(TRUE,LEFT(#REF!,NÚCARACT(montadora[SKU Parcial]))=montadora[SKU Parcial],0)
  ),
  ""
)</f>
        <v/>
      </c>
    </row>
    <row r="933" spans="1:30" x14ac:dyDescent="0.25">
      <c r="A933" s="42" t="s">
        <v>9877</v>
      </c>
      <c r="B933" s="42">
        <v>23998396768</v>
      </c>
      <c r="C933" s="42"/>
      <c r="D933" s="42"/>
      <c r="E933" s="42"/>
      <c r="F933" s="42" t="s">
        <v>9195</v>
      </c>
      <c r="G933" s="42" t="s">
        <v>11228</v>
      </c>
      <c r="H933" s="19"/>
      <c r="I933" s="42"/>
      <c r="J933" s="42" t="s">
        <v>3078</v>
      </c>
      <c r="K933" s="21">
        <v>45782</v>
      </c>
      <c r="L933" s="12" t="s">
        <v>8443</v>
      </c>
      <c r="M933" s="44">
        <v>32.799999999999997</v>
      </c>
      <c r="N933" s="19">
        <v>1</v>
      </c>
      <c r="O933" s="44">
        <v>32.799999999999997</v>
      </c>
      <c r="P933" s="44">
        <v>18.54</v>
      </c>
      <c r="Q933" s="44">
        <v>1.1100000000000001</v>
      </c>
      <c r="R933" s="44">
        <v>10.49</v>
      </c>
      <c r="S933" s="44">
        <v>0</v>
      </c>
      <c r="T933" s="44">
        <v>0</v>
      </c>
      <c r="U933" s="44">
        <v>2.33</v>
      </c>
      <c r="V933" s="23">
        <v>0</v>
      </c>
      <c r="W933" s="42" t="s">
        <v>34</v>
      </c>
      <c r="X933" s="43"/>
      <c r="Y933" s="43"/>
      <c r="Z933" s="43" t="s">
        <v>8442</v>
      </c>
      <c r="AA933" s="43" t="str">
        <f>VLOOKUP(J933, sku!B:C, 2, FALSE)</f>
        <v>Intense 500ML</v>
      </c>
      <c r="AB933" s="45" t="str">
        <f>VLOOKUP(J933, sku!B:BM, 64, FALSE)</f>
        <v>Revenda</v>
      </c>
      <c r="AC933" s="45" t="str">
        <f>LEFT(pedidos[[#This Row],[SKU]],3)</f>
        <v>VX2</v>
      </c>
      <c r="AD933" s="36" t="str" cm="1">
        <f t="array" aca="1" ref="AD933" ca="1">IFERROR(
  INDEX(
    montadora[Montadora],
    MATCH(TRUE,LEFT(#REF!,NÚCARACT(montadora[SKU Parcial]))=montadora[SKU Parcial],0)
  ),
  ""
)</f>
        <v/>
      </c>
    </row>
    <row r="934" spans="1:30" x14ac:dyDescent="0.25">
      <c r="A934" s="42" t="s">
        <v>9880</v>
      </c>
      <c r="B934" s="42">
        <v>23998396768</v>
      </c>
      <c r="C934" s="42"/>
      <c r="D934" s="42"/>
      <c r="E934" s="42"/>
      <c r="F934" s="42" t="s">
        <v>9195</v>
      </c>
      <c r="G934" s="42" t="s">
        <v>11228</v>
      </c>
      <c r="H934" s="19"/>
      <c r="I934" s="42"/>
      <c r="J934" s="42" t="s">
        <v>3078</v>
      </c>
      <c r="K934" s="21">
        <v>45782</v>
      </c>
      <c r="L934" s="12" t="s">
        <v>8443</v>
      </c>
      <c r="M934" s="44">
        <v>32.799999999999997</v>
      </c>
      <c r="N934" s="19">
        <v>1</v>
      </c>
      <c r="O934" s="44">
        <v>32.799999999999997</v>
      </c>
      <c r="P934" s="44">
        <v>18.54</v>
      </c>
      <c r="Q934" s="44">
        <v>1.1100000000000001</v>
      </c>
      <c r="R934" s="44">
        <v>10.49</v>
      </c>
      <c r="S934" s="44">
        <v>0</v>
      </c>
      <c r="T934" s="44">
        <v>-1.21</v>
      </c>
      <c r="U934" s="44">
        <v>3.54</v>
      </c>
      <c r="V934" s="23">
        <v>0</v>
      </c>
      <c r="W934" s="42" t="s">
        <v>34</v>
      </c>
      <c r="X934" s="43"/>
      <c r="Y934" s="43"/>
      <c r="Z934" s="43" t="s">
        <v>8442</v>
      </c>
      <c r="AA934" s="43" t="str">
        <f>VLOOKUP(J934, sku!B:C, 2, FALSE)</f>
        <v>Intense 500ML</v>
      </c>
      <c r="AB934" s="45" t="str">
        <f>VLOOKUP(J934, sku!B:BM, 64, FALSE)</f>
        <v>Revenda</v>
      </c>
      <c r="AC934" s="45" t="str">
        <f>LEFT(pedidos[[#This Row],[SKU]],3)</f>
        <v>VX2</v>
      </c>
      <c r="AD934" s="36" t="str" cm="1">
        <f t="array" aca="1" ref="AD934" ca="1">IFERROR(
  INDEX(
    montadora[Montadora],
    MATCH(TRUE,LEFT(#REF!,NÚCARACT(montadora[SKU Parcial]))=montadora[SKU Parcial],0)
  ),
  ""
)</f>
        <v/>
      </c>
    </row>
    <row r="935" spans="1:30" x14ac:dyDescent="0.25">
      <c r="A935" s="42" t="s">
        <v>9882</v>
      </c>
      <c r="B935" s="42">
        <v>23398406476</v>
      </c>
      <c r="C935" s="42"/>
      <c r="D935" s="42"/>
      <c r="E935" s="42"/>
      <c r="F935" s="42" t="s">
        <v>8373</v>
      </c>
      <c r="G935" s="42" t="s">
        <v>11228</v>
      </c>
      <c r="H935" s="19"/>
      <c r="I935" s="42"/>
      <c r="J935" s="42" t="s">
        <v>8430</v>
      </c>
      <c r="K935" s="21">
        <v>45782</v>
      </c>
      <c r="L935" s="19" t="s">
        <v>8443</v>
      </c>
      <c r="M935" s="44">
        <v>34.799999999999997</v>
      </c>
      <c r="N935" s="19">
        <v>1</v>
      </c>
      <c r="O935" s="44">
        <v>34.799999999999997</v>
      </c>
      <c r="P935" s="44">
        <v>18.54</v>
      </c>
      <c r="Q935" s="44">
        <v>1.17</v>
      </c>
      <c r="R935" s="44">
        <v>10.89</v>
      </c>
      <c r="S935" s="44">
        <v>0</v>
      </c>
      <c r="T935" s="44">
        <v>0</v>
      </c>
      <c r="U935" s="44">
        <v>3.85</v>
      </c>
      <c r="V935" s="23">
        <v>0</v>
      </c>
      <c r="W935" s="42" t="s">
        <v>34</v>
      </c>
      <c r="X935" s="43"/>
      <c r="Y935" s="43"/>
      <c r="Z935" s="43" t="s">
        <v>8442</v>
      </c>
      <c r="AA935" s="43" t="str">
        <f>VLOOKUP(J935, sku!B:C, 2, FALSE)</f>
        <v>Hydrox Fast 500ML</v>
      </c>
      <c r="AB935" s="45" t="str">
        <f>VLOOKUP(J935, sku!B:BM, 64, FALSE)</f>
        <v>Revenda</v>
      </c>
      <c r="AC935" s="45" t="str">
        <f>LEFT(pedidos[[#This Row],[SKU]],3)</f>
        <v>VX2</v>
      </c>
      <c r="AD935" s="36" t="str" cm="1">
        <f t="array" aca="1" ref="AD935" ca="1">IFERROR(
  INDEX(
    montadora[Montadora],
    MATCH(TRUE,LEFT(#REF!,NÚCARACT(montadora[SKU Parcial]))=montadora[SKU Parcial],0)
  ),
  ""
)</f>
        <v/>
      </c>
    </row>
    <row r="936" spans="1:30" x14ac:dyDescent="0.25">
      <c r="A936" s="42" t="s">
        <v>9885</v>
      </c>
      <c r="B936" s="42">
        <v>23998396768</v>
      </c>
      <c r="C936" s="42"/>
      <c r="D936" s="42"/>
      <c r="E936" s="42"/>
      <c r="F936" s="42" t="s">
        <v>9195</v>
      </c>
      <c r="G936" s="42" t="s">
        <v>11228</v>
      </c>
      <c r="H936" s="19"/>
      <c r="I936" s="42"/>
      <c r="J936" s="42" t="s">
        <v>3078</v>
      </c>
      <c r="K936" s="21">
        <v>45782</v>
      </c>
      <c r="L936" s="12" t="s">
        <v>8443</v>
      </c>
      <c r="M936" s="44">
        <v>32.799999999999997</v>
      </c>
      <c r="N936" s="19">
        <v>1</v>
      </c>
      <c r="O936" s="44">
        <v>32.799999999999997</v>
      </c>
      <c r="P936" s="44">
        <v>18.54</v>
      </c>
      <c r="Q936" s="44">
        <v>1.1100000000000001</v>
      </c>
      <c r="R936" s="44">
        <v>10.49</v>
      </c>
      <c r="S936" s="44">
        <v>0</v>
      </c>
      <c r="T936" s="44">
        <v>0</v>
      </c>
      <c r="U936" s="44">
        <v>2.33</v>
      </c>
      <c r="V936" s="23">
        <v>0</v>
      </c>
      <c r="W936" s="42" t="s">
        <v>34</v>
      </c>
      <c r="X936" s="43"/>
      <c r="Y936" s="43"/>
      <c r="Z936" s="43" t="s">
        <v>8442</v>
      </c>
      <c r="AA936" s="43" t="str">
        <f>VLOOKUP(J936, sku!B:C, 2, FALSE)</f>
        <v>Intense 500ML</v>
      </c>
      <c r="AB936" s="45" t="str">
        <f>VLOOKUP(J936, sku!B:BM, 64, FALSE)</f>
        <v>Revenda</v>
      </c>
      <c r="AC936" s="45" t="str">
        <f>LEFT(pedidos[[#This Row],[SKU]],3)</f>
        <v>VX2</v>
      </c>
      <c r="AD936" s="36" t="str" cm="1">
        <f t="array" aca="1" ref="AD936" ca="1">IFERROR(
  INDEX(
    montadora[Montadora],
    MATCH(TRUE,LEFT(#REF!,NÚCARACT(montadora[SKU Parcial]))=montadora[SKU Parcial],0)
  ),
  ""
)</f>
        <v/>
      </c>
    </row>
    <row r="937" spans="1:30" x14ac:dyDescent="0.25">
      <c r="A937" s="42" t="s">
        <v>9891</v>
      </c>
      <c r="B937" s="42">
        <v>23998396768</v>
      </c>
      <c r="C937" s="42"/>
      <c r="D937" s="42"/>
      <c r="E937" s="42"/>
      <c r="F937" s="42" t="s">
        <v>9195</v>
      </c>
      <c r="G937" s="42" t="s">
        <v>11228</v>
      </c>
      <c r="H937" s="19"/>
      <c r="I937" s="42"/>
      <c r="J937" s="42" t="s">
        <v>3078</v>
      </c>
      <c r="K937" s="21">
        <v>45782</v>
      </c>
      <c r="L937" s="12" t="s">
        <v>8443</v>
      </c>
      <c r="M937" s="44">
        <v>32.799999999999997</v>
      </c>
      <c r="N937" s="19">
        <v>1</v>
      </c>
      <c r="O937" s="44">
        <v>32.799999999999997</v>
      </c>
      <c r="P937" s="44">
        <v>18.54</v>
      </c>
      <c r="Q937" s="44">
        <v>1.1100000000000001</v>
      </c>
      <c r="R937" s="44">
        <v>10.49</v>
      </c>
      <c r="S937" s="44">
        <v>0</v>
      </c>
      <c r="T937" s="44">
        <v>0</v>
      </c>
      <c r="U937" s="44">
        <v>2.33</v>
      </c>
      <c r="V937" s="23">
        <v>0</v>
      </c>
      <c r="W937" s="42" t="s">
        <v>34</v>
      </c>
      <c r="X937" s="43"/>
      <c r="Y937" s="43"/>
      <c r="Z937" s="43" t="s">
        <v>8442</v>
      </c>
      <c r="AA937" s="43" t="str">
        <f>VLOOKUP(J937, sku!B:C, 2, FALSE)</f>
        <v>Intense 500ML</v>
      </c>
      <c r="AB937" s="45" t="str">
        <f>VLOOKUP(J937, sku!B:BM, 64, FALSE)</f>
        <v>Revenda</v>
      </c>
      <c r="AC937" s="45" t="str">
        <f>LEFT(pedidos[[#This Row],[SKU]],3)</f>
        <v>VX2</v>
      </c>
      <c r="AD937" s="36" t="str" cm="1">
        <f t="array" aca="1" ref="AD937" ca="1">IFERROR(
  INDEX(
    montadora[Montadora],
    MATCH(TRUE,LEFT(#REF!,NÚCARACT(montadora[SKU Parcial]))=montadora[SKU Parcial],0)
  ),
  ""
)</f>
        <v/>
      </c>
    </row>
    <row r="938" spans="1:30" customFormat="1" x14ac:dyDescent="0.25">
      <c r="A938" s="1" t="s">
        <v>7614</v>
      </c>
      <c r="B938" s="1" t="s">
        <v>36</v>
      </c>
      <c r="C938" s="1" t="s">
        <v>121</v>
      </c>
      <c r="D938" s="1" t="s">
        <v>420</v>
      </c>
      <c r="E938" s="1" t="s">
        <v>2391</v>
      </c>
      <c r="F938" s="1" t="s">
        <v>2392</v>
      </c>
      <c r="G938" s="6" t="s">
        <v>11227</v>
      </c>
      <c r="H938" s="2" t="s">
        <v>30</v>
      </c>
      <c r="I938" s="1" t="s">
        <v>36</v>
      </c>
      <c r="J938" s="1" t="s">
        <v>2393</v>
      </c>
      <c r="K938" s="4">
        <v>45800</v>
      </c>
      <c r="L938" s="13" t="s">
        <v>804</v>
      </c>
      <c r="M938" s="26">
        <v>43.8</v>
      </c>
      <c r="N938" s="2">
        <v>1</v>
      </c>
      <c r="O938" s="26">
        <v>55.79</v>
      </c>
      <c r="P938" s="26">
        <v>18.57</v>
      </c>
      <c r="Q938" s="26">
        <v>3.33</v>
      </c>
      <c r="R938" s="26">
        <v>11.76</v>
      </c>
      <c r="S938" s="26">
        <v>11.99</v>
      </c>
      <c r="T938" s="26">
        <v>0</v>
      </c>
      <c r="U938" s="26">
        <v>10.14</v>
      </c>
      <c r="V938" s="10">
        <v>0.23150000000000001</v>
      </c>
      <c r="W938" s="1" t="s">
        <v>89</v>
      </c>
      <c r="X938" s="3"/>
      <c r="Y938" s="3"/>
      <c r="Z938" s="5" t="s">
        <v>7980</v>
      </c>
      <c r="AA938" s="5" t="str">
        <f>VLOOKUP(J938, sku!B:C, 2, FALSE)</f>
        <v>Trava Manete Moto E Bicicleta de Plástico</v>
      </c>
      <c r="AB938" s="3" t="str">
        <f>VLOOKUP(J938, sku!B:BM, 64, FALSE)</f>
        <v>Importação</v>
      </c>
      <c r="AC938" s="3" t="str">
        <f>LEFT(pedidos[[#This Row],[SKU]],3)</f>
        <v>ET0</v>
      </c>
      <c r="AD938" s="36" t="str" cm="1">
        <f t="array" aca="1" ref="AD938" ca="1">IFERROR(
  INDEX(
    montadora[Montadora],
    MATCH(TRUE,LEFT(J1393,NÚCARACT(montadora[SKU Parcial]))=montadora[SKU Parcial],0)
  ),
  ""
)</f>
        <v/>
      </c>
    </row>
    <row r="939" spans="1:30" customFormat="1" x14ac:dyDescent="0.25">
      <c r="A939" s="1" t="s">
        <v>5156</v>
      </c>
      <c r="B939" s="1" t="s">
        <v>36</v>
      </c>
      <c r="C939" s="1" t="s">
        <v>5157</v>
      </c>
      <c r="D939" s="1" t="s">
        <v>138</v>
      </c>
      <c r="E939" s="1" t="s">
        <v>2391</v>
      </c>
      <c r="F939" s="1" t="s">
        <v>2392</v>
      </c>
      <c r="G939" s="6" t="s">
        <v>11227</v>
      </c>
      <c r="H939" s="2" t="s">
        <v>30</v>
      </c>
      <c r="I939" s="1" t="s">
        <v>36</v>
      </c>
      <c r="J939" s="1" t="s">
        <v>2393</v>
      </c>
      <c r="K939" s="4">
        <v>45812</v>
      </c>
      <c r="L939" s="13" t="s">
        <v>804</v>
      </c>
      <c r="M939" s="26">
        <v>43.8</v>
      </c>
      <c r="N939" s="2">
        <v>1</v>
      </c>
      <c r="O939" s="26">
        <v>65.790000000000006</v>
      </c>
      <c r="P939" s="26">
        <v>18.57</v>
      </c>
      <c r="Q939" s="26">
        <v>3.6</v>
      </c>
      <c r="R939" s="26">
        <v>11.76</v>
      </c>
      <c r="S939" s="26">
        <v>21.99</v>
      </c>
      <c r="T939" s="26">
        <v>0</v>
      </c>
      <c r="U939" s="26">
        <v>9.8699999999999992</v>
      </c>
      <c r="V939" s="10">
        <v>0.2253</v>
      </c>
      <c r="W939" s="1" t="s">
        <v>34</v>
      </c>
      <c r="X939" s="3"/>
      <c r="Y939" s="3"/>
      <c r="Z939" s="5" t="s">
        <v>7980</v>
      </c>
      <c r="AA939" s="5" t="str">
        <f>VLOOKUP(J939, sku!B:C, 2, FALSE)</f>
        <v>Trava Manete Moto E Bicicleta de Plástico</v>
      </c>
      <c r="AB939" s="3" t="str">
        <f>VLOOKUP(J939, sku!B:BM, 64, FALSE)</f>
        <v>Importação</v>
      </c>
      <c r="AC939" s="3" t="str">
        <f>LEFT(pedidos[[#This Row],[SKU]],3)</f>
        <v>ET0</v>
      </c>
      <c r="AD939" s="36" t="str" cm="1">
        <f t="array" aca="1" ref="AD939" ca="1">IFERROR(
  INDEX(
    montadora[Montadora],
    MATCH(TRUE,LEFT(#REF!,NÚCARACT(montadora[SKU Parcial]))=montadora[SKU Parcial],0)
  ),
  ""
)</f>
        <v/>
      </c>
    </row>
    <row r="940" spans="1:30" customFormat="1" x14ac:dyDescent="0.25">
      <c r="A940" s="1" t="s">
        <v>5158</v>
      </c>
      <c r="B940" s="1" t="s">
        <v>5159</v>
      </c>
      <c r="C940" s="1" t="s">
        <v>5160</v>
      </c>
      <c r="D940" s="1" t="s">
        <v>27</v>
      </c>
      <c r="E940" s="1" t="s">
        <v>2391</v>
      </c>
      <c r="F940" s="1" t="s">
        <v>2392</v>
      </c>
      <c r="G940" s="6" t="s">
        <v>11227</v>
      </c>
      <c r="H940" s="2" t="s">
        <v>30</v>
      </c>
      <c r="I940" s="1" t="s">
        <v>36</v>
      </c>
      <c r="J940" s="1" t="s">
        <v>2393</v>
      </c>
      <c r="K940" s="4">
        <v>45817</v>
      </c>
      <c r="L940" s="13" t="s">
        <v>804</v>
      </c>
      <c r="M940" s="26">
        <v>43.8</v>
      </c>
      <c r="N940" s="2">
        <v>1</v>
      </c>
      <c r="O940" s="26">
        <v>43.8</v>
      </c>
      <c r="P940" s="26">
        <v>18.57</v>
      </c>
      <c r="Q940" s="26">
        <v>3.6</v>
      </c>
      <c r="R940" s="26">
        <v>11.76</v>
      </c>
      <c r="S940" s="26">
        <v>0</v>
      </c>
      <c r="T940" s="26">
        <v>0</v>
      </c>
      <c r="U940" s="26">
        <v>9.8699999999999992</v>
      </c>
      <c r="V940" s="10">
        <v>0.2253</v>
      </c>
      <c r="W940" s="1" t="s">
        <v>34</v>
      </c>
      <c r="X940" s="3"/>
      <c r="Y940" s="3"/>
      <c r="Z940" s="5" t="s">
        <v>7980</v>
      </c>
      <c r="AA940" s="5" t="str">
        <f>VLOOKUP(J940, sku!B:C, 2, FALSE)</f>
        <v>Trava Manete Moto E Bicicleta de Plástico</v>
      </c>
      <c r="AB940" s="3" t="str">
        <f>VLOOKUP(J940, sku!B:BM, 64, FALSE)</f>
        <v>Importação</v>
      </c>
      <c r="AC940" s="3" t="str">
        <f>LEFT(pedidos[[#This Row],[SKU]],3)</f>
        <v>ET0</v>
      </c>
      <c r="AD940" s="36" t="str" cm="1">
        <f t="array" aca="1" ref="AD940" ca="1">IFERROR(
  INDEX(
    montadora[Montadora],
    MATCH(TRUE,LEFT(J1394,NÚCARACT(montadora[SKU Parcial]))=montadora[SKU Parcial],0)
  ),
  ""
)</f>
        <v/>
      </c>
    </row>
    <row r="941" spans="1:30" customFormat="1" x14ac:dyDescent="0.25">
      <c r="A941" s="1" t="s">
        <v>5161</v>
      </c>
      <c r="B941" s="1" t="s">
        <v>5162</v>
      </c>
      <c r="C941" s="1" t="s">
        <v>5163</v>
      </c>
      <c r="D941" s="1" t="s">
        <v>27</v>
      </c>
      <c r="E941" s="1" t="s">
        <v>2391</v>
      </c>
      <c r="F941" s="1" t="s">
        <v>2392</v>
      </c>
      <c r="G941" s="6" t="s">
        <v>11227</v>
      </c>
      <c r="H941" s="2" t="s">
        <v>30</v>
      </c>
      <c r="I941" s="1" t="s">
        <v>36</v>
      </c>
      <c r="J941" s="1" t="s">
        <v>2393</v>
      </c>
      <c r="K941" s="4">
        <v>45821</v>
      </c>
      <c r="L941" s="13" t="s">
        <v>804</v>
      </c>
      <c r="M941" s="26">
        <v>43.8</v>
      </c>
      <c r="N941" s="2">
        <v>1</v>
      </c>
      <c r="O941" s="26">
        <v>47.3</v>
      </c>
      <c r="P941" s="26">
        <v>18.57</v>
      </c>
      <c r="Q941" s="26">
        <v>3.6</v>
      </c>
      <c r="R941" s="26">
        <v>11.76</v>
      </c>
      <c r="S941" s="26">
        <v>3.5</v>
      </c>
      <c r="T941" s="26">
        <v>0</v>
      </c>
      <c r="U941" s="26">
        <v>9.8699999999999992</v>
      </c>
      <c r="V941" s="10">
        <v>0.2253</v>
      </c>
      <c r="W941" s="1" t="s">
        <v>34</v>
      </c>
      <c r="X941" s="3"/>
      <c r="Y941" s="3"/>
      <c r="Z941" s="5" t="s">
        <v>7980</v>
      </c>
      <c r="AA941" s="5" t="str">
        <f>VLOOKUP(J941, sku!B:C, 2, FALSE)</f>
        <v>Trava Manete Moto E Bicicleta de Plástico</v>
      </c>
      <c r="AB941" s="3" t="str">
        <f>VLOOKUP(J941, sku!B:BM, 64, FALSE)</f>
        <v>Importação</v>
      </c>
      <c r="AC941" s="3" t="str">
        <f>LEFT(pedidos[[#This Row],[SKU]],3)</f>
        <v>ET0</v>
      </c>
      <c r="AD941" s="36" t="str" cm="1">
        <f t="array" aca="1" ref="AD941" ca="1">IFERROR(
  INDEX(
    montadora[Montadora],
    MATCH(TRUE,LEFT(J1395,NÚCARACT(montadora[SKU Parcial]))=montadora[SKU Parcial],0)
  ),
  ""
)</f>
        <v/>
      </c>
    </row>
    <row r="942" spans="1:30" customFormat="1" x14ac:dyDescent="0.25">
      <c r="A942" s="1" t="s">
        <v>5164</v>
      </c>
      <c r="B942" s="1" t="s">
        <v>36</v>
      </c>
      <c r="C942" s="1" t="s">
        <v>5165</v>
      </c>
      <c r="D942" s="1" t="s">
        <v>27</v>
      </c>
      <c r="E942" s="1" t="s">
        <v>2391</v>
      </c>
      <c r="F942" s="1" t="s">
        <v>2392</v>
      </c>
      <c r="G942" s="6" t="s">
        <v>11227</v>
      </c>
      <c r="H942" s="2" t="s">
        <v>30</v>
      </c>
      <c r="I942" s="1" t="s">
        <v>36</v>
      </c>
      <c r="J942" s="1" t="s">
        <v>2393</v>
      </c>
      <c r="K942" s="4">
        <v>45822</v>
      </c>
      <c r="L942" s="13" t="s">
        <v>804</v>
      </c>
      <c r="M942" s="26">
        <v>43.8</v>
      </c>
      <c r="N942" s="2">
        <v>1</v>
      </c>
      <c r="O942" s="26">
        <v>50.79</v>
      </c>
      <c r="P942" s="26">
        <v>18.57</v>
      </c>
      <c r="Q942" s="26">
        <v>3.6</v>
      </c>
      <c r="R942" s="26">
        <v>11.76</v>
      </c>
      <c r="S942" s="26">
        <v>6.99</v>
      </c>
      <c r="T942" s="26">
        <v>0</v>
      </c>
      <c r="U942" s="26">
        <v>9.8699999999999992</v>
      </c>
      <c r="V942" s="10">
        <v>0.2253</v>
      </c>
      <c r="W942" s="1" t="s">
        <v>34</v>
      </c>
      <c r="X942" s="3"/>
      <c r="Y942" s="3"/>
      <c r="Z942" s="5" t="s">
        <v>7980</v>
      </c>
      <c r="AA942" s="5" t="str">
        <f>VLOOKUP(J942, sku!B:C, 2, FALSE)</f>
        <v>Trava Manete Moto E Bicicleta de Plástico</v>
      </c>
      <c r="AB942" s="3" t="str">
        <f>VLOOKUP(J942, sku!B:BM, 64, FALSE)</f>
        <v>Importação</v>
      </c>
      <c r="AC942" s="3" t="str">
        <f>LEFT(pedidos[[#This Row],[SKU]],3)</f>
        <v>ET0</v>
      </c>
      <c r="AD942" s="36" t="str" cm="1">
        <f t="array" aca="1" ref="AD942" ca="1">IFERROR(
  INDEX(
    montadora[Montadora],
    MATCH(TRUE,LEFT(#REF!,NÚCARACT(montadora[SKU Parcial]))=montadora[SKU Parcial],0)
  ),
  ""
)</f>
        <v/>
      </c>
    </row>
    <row r="943" spans="1:30" customFormat="1" x14ac:dyDescent="0.25">
      <c r="A943" s="1" t="s">
        <v>5166</v>
      </c>
      <c r="B943" s="1" t="s">
        <v>5167</v>
      </c>
      <c r="C943" s="1" t="s">
        <v>428</v>
      </c>
      <c r="D943" s="1" t="s">
        <v>27</v>
      </c>
      <c r="E943" s="1" t="s">
        <v>2391</v>
      </c>
      <c r="F943" s="1" t="s">
        <v>2392</v>
      </c>
      <c r="G943" s="6" t="s">
        <v>11227</v>
      </c>
      <c r="H943" s="2" t="s">
        <v>30</v>
      </c>
      <c r="I943" s="1" t="s">
        <v>36</v>
      </c>
      <c r="J943" s="1" t="s">
        <v>2393</v>
      </c>
      <c r="K943" s="4">
        <v>45831</v>
      </c>
      <c r="L943" s="13" t="s">
        <v>804</v>
      </c>
      <c r="M943" s="26">
        <v>43.8</v>
      </c>
      <c r="N943" s="2">
        <v>1</v>
      </c>
      <c r="O943" s="26">
        <v>43.8</v>
      </c>
      <c r="P943" s="26">
        <v>18.57</v>
      </c>
      <c r="Q943" s="26">
        <v>3.6</v>
      </c>
      <c r="R943" s="26">
        <v>11.76</v>
      </c>
      <c r="S943" s="26">
        <v>0</v>
      </c>
      <c r="T943" s="26">
        <v>0</v>
      </c>
      <c r="U943" s="26">
        <v>9.8699999999999992</v>
      </c>
      <c r="V943" s="10">
        <v>0.2253</v>
      </c>
      <c r="W943" s="1" t="s">
        <v>34</v>
      </c>
      <c r="X943" s="3"/>
      <c r="Y943" s="3"/>
      <c r="Z943" s="5" t="s">
        <v>7980</v>
      </c>
      <c r="AA943" s="5" t="str">
        <f>VLOOKUP(J943, sku!B:C, 2, FALSE)</f>
        <v>Trava Manete Moto E Bicicleta de Plástico</v>
      </c>
      <c r="AB943" s="3" t="str">
        <f>VLOOKUP(J943, sku!B:BM, 64, FALSE)</f>
        <v>Importação</v>
      </c>
      <c r="AC943" s="3" t="str">
        <f>LEFT(pedidos[[#This Row],[SKU]],3)</f>
        <v>ET0</v>
      </c>
      <c r="AD943" s="36" t="str" cm="1">
        <f t="array" aca="1" ref="AD943" ca="1">IFERROR(
  INDEX(
    montadora[Montadora],
    MATCH(TRUE,LEFT(#REF!,NÚCARACT(montadora[SKU Parcial]))=montadora[SKU Parcial],0)
  ),
  ""
)</f>
        <v/>
      </c>
    </row>
    <row r="944" spans="1:30" customFormat="1" x14ac:dyDescent="0.25">
      <c r="A944" s="1" t="s">
        <v>5168</v>
      </c>
      <c r="B944" s="1" t="s">
        <v>36</v>
      </c>
      <c r="C944" s="1" t="s">
        <v>199</v>
      </c>
      <c r="D944" s="1" t="s">
        <v>27</v>
      </c>
      <c r="E944" s="1" t="s">
        <v>2391</v>
      </c>
      <c r="F944" s="1" t="s">
        <v>2392</v>
      </c>
      <c r="G944" s="6" t="s">
        <v>11227</v>
      </c>
      <c r="H944" s="2" t="s">
        <v>30</v>
      </c>
      <c r="I944" s="1" t="s">
        <v>31</v>
      </c>
      <c r="J944" s="1" t="s">
        <v>2393</v>
      </c>
      <c r="K944" s="4">
        <v>45833</v>
      </c>
      <c r="L944" s="13" t="s">
        <v>804</v>
      </c>
      <c r="M944" s="26">
        <v>43.8</v>
      </c>
      <c r="N944" s="2">
        <v>1</v>
      </c>
      <c r="O944" s="26">
        <v>48.79</v>
      </c>
      <c r="P944" s="26">
        <v>18.57</v>
      </c>
      <c r="Q944" s="26">
        <v>3.6</v>
      </c>
      <c r="R944" s="26">
        <v>11.76</v>
      </c>
      <c r="S944" s="26">
        <v>4.99</v>
      </c>
      <c r="T944" s="26">
        <v>0</v>
      </c>
      <c r="U944" s="26">
        <v>9.8699999999999992</v>
      </c>
      <c r="V944" s="10">
        <v>0.2253</v>
      </c>
      <c r="W944" s="1" t="s">
        <v>34</v>
      </c>
      <c r="X944" s="3"/>
      <c r="Y944" s="3"/>
      <c r="Z944" s="5" t="s">
        <v>7980</v>
      </c>
      <c r="AA944" s="5" t="str">
        <f>VLOOKUP(J944, sku!B:C, 2, FALSE)</f>
        <v>Trava Manete Moto E Bicicleta de Plástico</v>
      </c>
      <c r="AB944" s="3" t="str">
        <f>VLOOKUP(J944, sku!B:BM, 64, FALSE)</f>
        <v>Importação</v>
      </c>
      <c r="AC944" s="3" t="str">
        <f>LEFT(pedidos[[#This Row],[SKU]],3)</f>
        <v>ET0</v>
      </c>
      <c r="AD944" s="36" t="str" cm="1">
        <f t="array" aca="1" ref="AD944" ca="1">IFERROR(
  INDEX(
    montadora[Montadora],
    MATCH(TRUE,LEFT(J1396,NÚCARACT(montadora[SKU Parcial]))=montadora[SKU Parcial],0)
  ),
  ""
)</f>
        <v/>
      </c>
    </row>
    <row r="945" spans="1:30" customFormat="1" x14ac:dyDescent="0.25">
      <c r="A945" s="1" t="s">
        <v>5169</v>
      </c>
      <c r="B945" s="1" t="s">
        <v>36</v>
      </c>
      <c r="C945" s="1" t="s">
        <v>5170</v>
      </c>
      <c r="D945" s="1" t="s">
        <v>27</v>
      </c>
      <c r="E945" s="1" t="s">
        <v>2391</v>
      </c>
      <c r="F945" s="1" t="s">
        <v>2392</v>
      </c>
      <c r="G945" s="6" t="s">
        <v>11227</v>
      </c>
      <c r="H945" s="2" t="s">
        <v>30</v>
      </c>
      <c r="I945" s="1" t="s">
        <v>31</v>
      </c>
      <c r="J945" s="1" t="s">
        <v>2393</v>
      </c>
      <c r="K945" s="4">
        <v>45835</v>
      </c>
      <c r="L945" s="13" t="s">
        <v>804</v>
      </c>
      <c r="M945" s="26">
        <v>43.8</v>
      </c>
      <c r="N945" s="2">
        <v>1</v>
      </c>
      <c r="O945" s="26">
        <v>53.79</v>
      </c>
      <c r="P945" s="26">
        <v>18.57</v>
      </c>
      <c r="Q945" s="26">
        <v>3.6</v>
      </c>
      <c r="R945" s="26">
        <v>11.76</v>
      </c>
      <c r="S945" s="26">
        <v>9.99</v>
      </c>
      <c r="T945" s="26">
        <v>0</v>
      </c>
      <c r="U945" s="26">
        <v>9.8699999999999992</v>
      </c>
      <c r="V945" s="10">
        <v>0.2253</v>
      </c>
      <c r="W945" s="1" t="s">
        <v>34</v>
      </c>
      <c r="X945" s="3"/>
      <c r="Y945" s="3"/>
      <c r="Z945" s="5" t="s">
        <v>7980</v>
      </c>
      <c r="AA945" s="5" t="str">
        <f>VLOOKUP(J945, sku!B:C, 2, FALSE)</f>
        <v>Trava Manete Moto E Bicicleta de Plástico</v>
      </c>
      <c r="AB945" s="3" t="str">
        <f>VLOOKUP(J945, sku!B:BM, 64, FALSE)</f>
        <v>Importação</v>
      </c>
      <c r="AC945" s="3" t="str">
        <f>LEFT(pedidos[[#This Row],[SKU]],3)</f>
        <v>ET0</v>
      </c>
      <c r="AD945" s="36" t="str" cm="1">
        <f t="array" aca="1" ref="AD945" ca="1">IFERROR(
  INDEX(
    montadora[Montadora],
    MATCH(TRUE,LEFT(J1397,NÚCARACT(montadora[SKU Parcial]))=montadora[SKU Parcial],0)
  ),
  ""
)</f>
        <v/>
      </c>
    </row>
    <row r="946" spans="1:30" customFormat="1" x14ac:dyDescent="0.25">
      <c r="A946" s="1" t="s">
        <v>5171</v>
      </c>
      <c r="B946" s="1" t="s">
        <v>5172</v>
      </c>
      <c r="C946" s="1" t="s">
        <v>5173</v>
      </c>
      <c r="D946" s="1" t="s">
        <v>191</v>
      </c>
      <c r="E946" s="1" t="s">
        <v>2391</v>
      </c>
      <c r="F946" s="1" t="s">
        <v>2392</v>
      </c>
      <c r="G946" s="6" t="s">
        <v>11227</v>
      </c>
      <c r="H946" s="2" t="s">
        <v>30</v>
      </c>
      <c r="I946" s="1" t="s">
        <v>31</v>
      </c>
      <c r="J946" s="1" t="s">
        <v>2393</v>
      </c>
      <c r="K946" s="4">
        <v>45835</v>
      </c>
      <c r="L946" s="13" t="s">
        <v>804</v>
      </c>
      <c r="M946" s="26">
        <v>43.8</v>
      </c>
      <c r="N946" s="2">
        <v>1</v>
      </c>
      <c r="O946" s="26">
        <v>43.8</v>
      </c>
      <c r="P946" s="26">
        <v>18.57</v>
      </c>
      <c r="Q946" s="26">
        <v>3.6</v>
      </c>
      <c r="R946" s="26">
        <v>11.76</v>
      </c>
      <c r="S946" s="26">
        <v>0</v>
      </c>
      <c r="T946" s="26">
        <v>0</v>
      </c>
      <c r="U946" s="26">
        <v>9.8699999999999992</v>
      </c>
      <c r="V946" s="10">
        <v>0.2253</v>
      </c>
      <c r="W946" s="1" t="s">
        <v>34</v>
      </c>
      <c r="X946" s="3"/>
      <c r="Y946" s="3"/>
      <c r="Z946" s="5" t="s">
        <v>7980</v>
      </c>
      <c r="AA946" s="5" t="str">
        <f>VLOOKUP(J946, sku!B:C, 2, FALSE)</f>
        <v>Trava Manete Moto E Bicicleta de Plástico</v>
      </c>
      <c r="AB946" s="3" t="str">
        <f>VLOOKUP(J946, sku!B:BM, 64, FALSE)</f>
        <v>Importação</v>
      </c>
      <c r="AC946" s="3" t="str">
        <f>LEFT(pedidos[[#This Row],[SKU]],3)</f>
        <v>ET0</v>
      </c>
      <c r="AD946" s="36" t="str" cm="1">
        <f t="array" aca="1" ref="AD946" ca="1">IFERROR(
  INDEX(
    montadora[Montadora],
    MATCH(TRUE,LEFT(#REF!,NÚCARACT(montadora[SKU Parcial]))=montadora[SKU Parcial],0)
  ),
  ""
)</f>
        <v/>
      </c>
    </row>
    <row r="947" spans="1:30" customFormat="1" x14ac:dyDescent="0.25">
      <c r="A947" s="1" t="s">
        <v>5174</v>
      </c>
      <c r="B947" s="1" t="s">
        <v>5175</v>
      </c>
      <c r="C947" s="1" t="s">
        <v>5176</v>
      </c>
      <c r="D947" s="1" t="s">
        <v>745</v>
      </c>
      <c r="E947" s="1" t="s">
        <v>2391</v>
      </c>
      <c r="F947" s="1" t="s">
        <v>2392</v>
      </c>
      <c r="G947" s="6" t="s">
        <v>11227</v>
      </c>
      <c r="H947" s="2" t="s">
        <v>30</v>
      </c>
      <c r="I947" s="1" t="s">
        <v>31</v>
      </c>
      <c r="J947" s="1" t="s">
        <v>2393</v>
      </c>
      <c r="K947" s="4">
        <v>45837</v>
      </c>
      <c r="L947" s="13" t="s">
        <v>804</v>
      </c>
      <c r="M947" s="26">
        <v>43.8</v>
      </c>
      <c r="N947" s="2">
        <v>1</v>
      </c>
      <c r="O947" s="26">
        <v>43.8</v>
      </c>
      <c r="P947" s="26">
        <v>18.57</v>
      </c>
      <c r="Q947" s="26">
        <v>3.6</v>
      </c>
      <c r="R947" s="26">
        <v>11.76</v>
      </c>
      <c r="S947" s="26">
        <v>0</v>
      </c>
      <c r="T947" s="26">
        <v>0</v>
      </c>
      <c r="U947" s="26">
        <v>9.8699999999999992</v>
      </c>
      <c r="V947" s="10">
        <v>0.2253</v>
      </c>
      <c r="W947" s="1" t="s">
        <v>34</v>
      </c>
      <c r="X947" s="3"/>
      <c r="Y947" s="3"/>
      <c r="Z947" s="5" t="s">
        <v>7980</v>
      </c>
      <c r="AA947" s="5" t="str">
        <f>VLOOKUP(J947, sku!B:C, 2, FALSE)</f>
        <v>Trava Manete Moto E Bicicleta de Plástico</v>
      </c>
      <c r="AB947" s="3" t="str">
        <f>VLOOKUP(J947, sku!B:BM, 64, FALSE)</f>
        <v>Importação</v>
      </c>
      <c r="AC947" s="3" t="str">
        <f>LEFT(pedidos[[#This Row],[SKU]],3)</f>
        <v>ET0</v>
      </c>
      <c r="AD947" s="36" t="str" cm="1">
        <f t="array" aca="1" ref="AD947" ca="1">IFERROR(
  INDEX(
    montadora[Montadora],
    MATCH(TRUE,LEFT(#REF!,NÚCARACT(montadora[SKU Parcial]))=montadora[SKU Parcial],0)
  ),
  ""
)</f>
        <v/>
      </c>
    </row>
    <row r="948" spans="1:30" customFormat="1" x14ac:dyDescent="0.25">
      <c r="A948" s="1" t="s">
        <v>5177</v>
      </c>
      <c r="B948" s="1" t="s">
        <v>5178</v>
      </c>
      <c r="C948" s="1" t="s">
        <v>524</v>
      </c>
      <c r="D948" s="1" t="s">
        <v>138</v>
      </c>
      <c r="E948" s="1" t="s">
        <v>2391</v>
      </c>
      <c r="F948" s="1" t="s">
        <v>2392</v>
      </c>
      <c r="G948" s="6" t="s">
        <v>11227</v>
      </c>
      <c r="H948" s="2" t="s">
        <v>30</v>
      </c>
      <c r="I948" s="1" t="s">
        <v>31</v>
      </c>
      <c r="J948" s="1" t="s">
        <v>2393</v>
      </c>
      <c r="K948" s="4">
        <v>45838</v>
      </c>
      <c r="L948" s="13" t="s">
        <v>804</v>
      </c>
      <c r="M948" s="26">
        <v>43.8</v>
      </c>
      <c r="N948" s="2">
        <v>1</v>
      </c>
      <c r="O948" s="26">
        <v>43.8</v>
      </c>
      <c r="P948" s="26">
        <v>18.57</v>
      </c>
      <c r="Q948" s="26">
        <v>3.6</v>
      </c>
      <c r="R948" s="26">
        <v>11.76</v>
      </c>
      <c r="S948" s="26">
        <v>0</v>
      </c>
      <c r="T948" s="26">
        <v>0</v>
      </c>
      <c r="U948" s="26">
        <v>9.8699999999999992</v>
      </c>
      <c r="V948" s="10">
        <v>0.2253</v>
      </c>
      <c r="W948" s="1" t="s">
        <v>34</v>
      </c>
      <c r="X948" s="3"/>
      <c r="Y948" s="3"/>
      <c r="Z948" s="5" t="s">
        <v>7980</v>
      </c>
      <c r="AA948" s="5" t="str">
        <f>VLOOKUP(J948, sku!B:C, 2, FALSE)</f>
        <v>Trava Manete Moto E Bicicleta de Plástico</v>
      </c>
      <c r="AB948" s="3" t="str">
        <f>VLOOKUP(J948, sku!B:BM, 64, FALSE)</f>
        <v>Importação</v>
      </c>
      <c r="AC948" s="3" t="str">
        <f>LEFT(pedidos[[#This Row],[SKU]],3)</f>
        <v>ET0</v>
      </c>
      <c r="AD948" s="36" t="str" cm="1">
        <f t="array" aca="1" ref="AD948" ca="1">IFERROR(
  INDEX(
    montadora[Montadora],
    MATCH(TRUE,LEFT(#REF!,NÚCARACT(montadora[SKU Parcial]))=montadora[SKU Parcial],0)
  ),
  ""
)</f>
        <v/>
      </c>
    </row>
    <row r="949" spans="1:30" x14ac:dyDescent="0.25">
      <c r="A949" s="42" t="s">
        <v>9986</v>
      </c>
      <c r="B949" s="42">
        <v>21699598847</v>
      </c>
      <c r="C949" s="42"/>
      <c r="D949" s="42"/>
      <c r="E949" s="42"/>
      <c r="F949" s="42" t="s">
        <v>10120</v>
      </c>
      <c r="G949" s="42" t="s">
        <v>11228</v>
      </c>
      <c r="H949" s="7"/>
      <c r="I949" s="42"/>
      <c r="J949" s="42" t="s">
        <v>2393</v>
      </c>
      <c r="K949" s="8">
        <v>45780</v>
      </c>
      <c r="L949" s="12" t="s">
        <v>8443</v>
      </c>
      <c r="M949" s="44">
        <v>36.799999999999997</v>
      </c>
      <c r="N949" s="7">
        <v>1</v>
      </c>
      <c r="O949" s="44">
        <v>36.799999999999997</v>
      </c>
      <c r="P949" s="44">
        <v>18.57</v>
      </c>
      <c r="Q949" s="44">
        <v>1.24</v>
      </c>
      <c r="R949" s="44">
        <v>11.28</v>
      </c>
      <c r="S949" s="44">
        <v>0</v>
      </c>
      <c r="T949" s="44">
        <v>0</v>
      </c>
      <c r="U949" s="44">
        <v>5.34</v>
      </c>
      <c r="V949" s="9">
        <v>0.1888</v>
      </c>
      <c r="W949" s="42" t="s">
        <v>34</v>
      </c>
      <c r="X949" s="43"/>
      <c r="Y949" s="43"/>
      <c r="Z949" s="43" t="s">
        <v>8442</v>
      </c>
      <c r="AA949" s="43" t="str">
        <f>VLOOKUP(J949, sku!B:C, 2, FALSE)</f>
        <v>Trava Manete Moto E Bicicleta de Plástico</v>
      </c>
      <c r="AB949" s="45" t="str">
        <f>VLOOKUP(J949, sku!B:BM, 64, FALSE)</f>
        <v>Importação</v>
      </c>
      <c r="AC949" s="45" t="str">
        <f>LEFT(pedidos[[#This Row],[SKU]],3)</f>
        <v>ET0</v>
      </c>
      <c r="AD949" s="36" t="str" cm="1">
        <f t="array" aca="1" ref="AD949" ca="1">IFERROR(
  INDEX(
    montadora[Montadora],
    MATCH(TRUE,LEFT(J1398,NÚCARACT(montadora[SKU Parcial]))=montadora[SKU Parcial],0)
  ),
  ""
)</f>
        <v/>
      </c>
    </row>
    <row r="950" spans="1:30" customFormat="1" x14ac:dyDescent="0.25">
      <c r="A950" s="1" t="s">
        <v>7823</v>
      </c>
      <c r="B950" s="1" t="s">
        <v>36</v>
      </c>
      <c r="C950" s="1" t="s">
        <v>7824</v>
      </c>
      <c r="D950" s="1" t="s">
        <v>97</v>
      </c>
      <c r="E950" s="1" t="s">
        <v>2391</v>
      </c>
      <c r="F950" s="1" t="s">
        <v>2392</v>
      </c>
      <c r="G950" s="6" t="s">
        <v>11227</v>
      </c>
      <c r="H950" s="2" t="s">
        <v>30</v>
      </c>
      <c r="I950" s="1" t="s">
        <v>36</v>
      </c>
      <c r="J950" s="1" t="s">
        <v>2393</v>
      </c>
      <c r="K950" s="4">
        <v>45789</v>
      </c>
      <c r="L950" s="13" t="s">
        <v>804</v>
      </c>
      <c r="M950" s="26">
        <v>39.9</v>
      </c>
      <c r="N950" s="2">
        <v>1</v>
      </c>
      <c r="O950" s="26">
        <v>74.8</v>
      </c>
      <c r="P950" s="26">
        <v>18.57</v>
      </c>
      <c r="Q950" s="26">
        <v>3.04</v>
      </c>
      <c r="R950" s="26">
        <v>11.29</v>
      </c>
      <c r="S950" s="26">
        <v>34.9</v>
      </c>
      <c r="T950" s="26">
        <v>0</v>
      </c>
      <c r="U950" s="26">
        <v>7</v>
      </c>
      <c r="V950" s="10">
        <v>0.1754</v>
      </c>
      <c r="W950" s="1" t="s">
        <v>34</v>
      </c>
      <c r="X950" s="3"/>
      <c r="Y950" s="3"/>
      <c r="Z950" s="5" t="s">
        <v>7980</v>
      </c>
      <c r="AA950" s="5" t="str">
        <f>VLOOKUP(J950, sku!B:C, 2, FALSE)</f>
        <v>Trava Manete Moto E Bicicleta de Plástico</v>
      </c>
      <c r="AB950" s="3" t="str">
        <f>VLOOKUP(J950, sku!B:BM, 64, FALSE)</f>
        <v>Importação</v>
      </c>
      <c r="AC950" s="3" t="str">
        <f>LEFT(pedidos[[#This Row],[SKU]],3)</f>
        <v>ET0</v>
      </c>
      <c r="AD950" s="36" t="str" cm="1">
        <f t="array" aca="1" ref="AD950" ca="1">IFERROR(
  INDEX(
    montadora[Montadora],
    MATCH(TRUE,LEFT(J1399,NÚCARACT(montadora[SKU Parcial]))=montadora[SKU Parcial],0)
  ),
  ""
)</f>
        <v/>
      </c>
    </row>
    <row r="951" spans="1:30" customFormat="1" x14ac:dyDescent="0.25">
      <c r="A951" s="1" t="s">
        <v>7825</v>
      </c>
      <c r="B951" s="1" t="s">
        <v>36</v>
      </c>
      <c r="C951" s="1" t="s">
        <v>346</v>
      </c>
      <c r="D951" s="1" t="s">
        <v>27</v>
      </c>
      <c r="E951" s="1" t="s">
        <v>2391</v>
      </c>
      <c r="F951" s="1" t="s">
        <v>2392</v>
      </c>
      <c r="G951" s="6" t="s">
        <v>11227</v>
      </c>
      <c r="H951" s="2" t="s">
        <v>30</v>
      </c>
      <c r="I951" s="1" t="s">
        <v>36</v>
      </c>
      <c r="J951" s="1" t="s">
        <v>2393</v>
      </c>
      <c r="K951" s="4">
        <v>45789</v>
      </c>
      <c r="L951" s="13" t="s">
        <v>804</v>
      </c>
      <c r="M951" s="26">
        <v>39.9</v>
      </c>
      <c r="N951" s="2">
        <v>1</v>
      </c>
      <c r="O951" s="26">
        <v>39.9</v>
      </c>
      <c r="P951" s="26">
        <v>18.57</v>
      </c>
      <c r="Q951" s="26">
        <v>3.04</v>
      </c>
      <c r="R951" s="26">
        <v>11.29</v>
      </c>
      <c r="S951" s="26">
        <v>0</v>
      </c>
      <c r="T951" s="26">
        <v>0</v>
      </c>
      <c r="U951" s="26">
        <v>7</v>
      </c>
      <c r="V951" s="10">
        <v>0.1754</v>
      </c>
      <c r="W951" s="1" t="s">
        <v>34</v>
      </c>
      <c r="X951" s="3"/>
      <c r="Y951" s="3"/>
      <c r="Z951" s="5" t="s">
        <v>7980</v>
      </c>
      <c r="AA951" s="5" t="str">
        <f>VLOOKUP(J951, sku!B:C, 2, FALSE)</f>
        <v>Trava Manete Moto E Bicicleta de Plástico</v>
      </c>
      <c r="AB951" s="3" t="str">
        <f>VLOOKUP(J951, sku!B:BM, 64, FALSE)</f>
        <v>Importação</v>
      </c>
      <c r="AC951" s="3" t="str">
        <f>LEFT(pedidos[[#This Row],[SKU]],3)</f>
        <v>ET0</v>
      </c>
      <c r="AD951" s="36" t="str" cm="1">
        <f t="array" aca="1" ref="AD951" ca="1">IFERROR(
  INDEX(
    montadora[Montadora],
    MATCH(TRUE,LEFT(J1400,NÚCARACT(montadora[SKU Parcial]))=montadora[SKU Parcial],0)
  ),
  ""
)</f>
        <v/>
      </c>
    </row>
    <row r="952" spans="1:30" customFormat="1" x14ac:dyDescent="0.25">
      <c r="A952" s="1" t="s">
        <v>7826</v>
      </c>
      <c r="B952" s="1" t="s">
        <v>36</v>
      </c>
      <c r="C952" s="1" t="s">
        <v>1853</v>
      </c>
      <c r="D952" s="1" t="s">
        <v>45</v>
      </c>
      <c r="E952" s="1" t="s">
        <v>2391</v>
      </c>
      <c r="F952" s="1" t="s">
        <v>2392</v>
      </c>
      <c r="G952" s="6" t="s">
        <v>11227</v>
      </c>
      <c r="H952" s="2" t="s">
        <v>30</v>
      </c>
      <c r="I952" s="1" t="s">
        <v>36</v>
      </c>
      <c r="J952" s="1" t="s">
        <v>2393</v>
      </c>
      <c r="K952" s="4">
        <v>45789</v>
      </c>
      <c r="L952" s="13" t="s">
        <v>804</v>
      </c>
      <c r="M952" s="26">
        <v>39.9</v>
      </c>
      <c r="N952" s="2">
        <v>1</v>
      </c>
      <c r="O952" s="26">
        <v>54.8</v>
      </c>
      <c r="P952" s="26">
        <v>18.57</v>
      </c>
      <c r="Q952" s="26">
        <v>3.04</v>
      </c>
      <c r="R952" s="26">
        <v>11.29</v>
      </c>
      <c r="S952" s="26">
        <v>14.9</v>
      </c>
      <c r="T952" s="26">
        <v>0</v>
      </c>
      <c r="U952" s="26">
        <v>7</v>
      </c>
      <c r="V952" s="10">
        <v>0.1754</v>
      </c>
      <c r="W952" s="1" t="s">
        <v>34</v>
      </c>
      <c r="X952" s="3"/>
      <c r="Y952" s="3"/>
      <c r="Z952" s="5" t="s">
        <v>7980</v>
      </c>
      <c r="AA952" s="5" t="str">
        <f>VLOOKUP(J952, sku!B:C, 2, FALSE)</f>
        <v>Trava Manete Moto E Bicicleta de Plástico</v>
      </c>
      <c r="AB952" s="3" t="str">
        <f>VLOOKUP(J952, sku!B:BM, 64, FALSE)</f>
        <v>Importação</v>
      </c>
      <c r="AC952" s="3" t="str">
        <f>LEFT(pedidos[[#This Row],[SKU]],3)</f>
        <v>ET0</v>
      </c>
      <c r="AD952" s="36" t="str" cm="1">
        <f t="array" aca="1" ref="AD952" ca="1">IFERROR(
  INDEX(
    montadora[Montadora],
    MATCH(TRUE,LEFT(J1401,NÚCARACT(montadora[SKU Parcial]))=montadora[SKU Parcial],0)
  ),
  ""
)</f>
        <v/>
      </c>
    </row>
    <row r="953" spans="1:30" customFormat="1" x14ac:dyDescent="0.25">
      <c r="A953" s="1" t="s">
        <v>7827</v>
      </c>
      <c r="B953" s="1" t="s">
        <v>7828</v>
      </c>
      <c r="C953" s="1" t="s">
        <v>7829</v>
      </c>
      <c r="D953" s="1" t="s">
        <v>27</v>
      </c>
      <c r="E953" s="1" t="s">
        <v>2391</v>
      </c>
      <c r="F953" s="1" t="s">
        <v>2392</v>
      </c>
      <c r="G953" s="6" t="s">
        <v>11227</v>
      </c>
      <c r="H953" s="2" t="s">
        <v>30</v>
      </c>
      <c r="I953" s="1" t="s">
        <v>36</v>
      </c>
      <c r="J953" s="1" t="s">
        <v>2393</v>
      </c>
      <c r="K953" s="4">
        <v>45790</v>
      </c>
      <c r="L953" s="13" t="s">
        <v>804</v>
      </c>
      <c r="M953" s="26">
        <v>39.9</v>
      </c>
      <c r="N953" s="2">
        <v>1</v>
      </c>
      <c r="O953" s="26">
        <v>39.9</v>
      </c>
      <c r="P953" s="26">
        <v>18.57</v>
      </c>
      <c r="Q953" s="26">
        <v>3.04</v>
      </c>
      <c r="R953" s="26">
        <v>11.29</v>
      </c>
      <c r="S953" s="26">
        <v>0</v>
      </c>
      <c r="T953" s="26">
        <v>0</v>
      </c>
      <c r="U953" s="26">
        <v>7</v>
      </c>
      <c r="V953" s="10">
        <v>0.1754</v>
      </c>
      <c r="W953" s="1" t="s">
        <v>34</v>
      </c>
      <c r="X953" s="3"/>
      <c r="Y953" s="3"/>
      <c r="Z953" s="5" t="s">
        <v>7980</v>
      </c>
      <c r="AA953" s="5" t="str">
        <f>VLOOKUP(J953, sku!B:C, 2, FALSE)</f>
        <v>Trava Manete Moto E Bicicleta de Plástico</v>
      </c>
      <c r="AB953" s="3" t="str">
        <f>VLOOKUP(J953, sku!B:BM, 64, FALSE)</f>
        <v>Importação</v>
      </c>
      <c r="AC953" s="3" t="str">
        <f>LEFT(pedidos[[#This Row],[SKU]],3)</f>
        <v>ET0</v>
      </c>
      <c r="AD953" s="36" t="str" cm="1">
        <f t="array" aca="1" ref="AD953" ca="1">IFERROR(
  INDEX(
    montadora[Montadora],
    MATCH(TRUE,LEFT(J1402,NÚCARACT(montadora[SKU Parcial]))=montadora[SKU Parcial],0)
  ),
  ""
)</f>
        <v/>
      </c>
    </row>
    <row r="954" spans="1:30" customFormat="1" x14ac:dyDescent="0.25">
      <c r="A954" s="1" t="s">
        <v>7830</v>
      </c>
      <c r="B954" s="1" t="s">
        <v>7831</v>
      </c>
      <c r="C954" s="1" t="s">
        <v>7832</v>
      </c>
      <c r="D954" s="1" t="s">
        <v>27</v>
      </c>
      <c r="E954" s="1" t="s">
        <v>2391</v>
      </c>
      <c r="F954" s="1" t="s">
        <v>2392</v>
      </c>
      <c r="G954" s="6" t="s">
        <v>11227</v>
      </c>
      <c r="H954" s="2" t="s">
        <v>30</v>
      </c>
      <c r="I954" s="1" t="s">
        <v>36</v>
      </c>
      <c r="J954" s="1" t="s">
        <v>2393</v>
      </c>
      <c r="K954" s="4">
        <v>45792</v>
      </c>
      <c r="L954" s="13" t="s">
        <v>804</v>
      </c>
      <c r="M954" s="26">
        <v>39.9</v>
      </c>
      <c r="N954" s="2">
        <v>1</v>
      </c>
      <c r="O954" s="26">
        <v>39.9</v>
      </c>
      <c r="P954" s="26">
        <v>18.57</v>
      </c>
      <c r="Q954" s="26">
        <v>3.04</v>
      </c>
      <c r="R954" s="26">
        <v>11.29</v>
      </c>
      <c r="S954" s="26">
        <v>0</v>
      </c>
      <c r="T954" s="26">
        <v>0</v>
      </c>
      <c r="U954" s="26">
        <v>7</v>
      </c>
      <c r="V954" s="10">
        <v>0.1754</v>
      </c>
      <c r="W954" s="1" t="s">
        <v>34</v>
      </c>
      <c r="X954" s="3"/>
      <c r="Y954" s="3"/>
      <c r="Z954" s="5" t="s">
        <v>7980</v>
      </c>
      <c r="AA954" s="5" t="str">
        <f>VLOOKUP(J954, sku!B:C, 2, FALSE)</f>
        <v>Trava Manete Moto E Bicicleta de Plástico</v>
      </c>
      <c r="AB954" s="3" t="str">
        <f>VLOOKUP(J954, sku!B:BM, 64, FALSE)</f>
        <v>Importação</v>
      </c>
      <c r="AC954" s="3" t="str">
        <f>LEFT(pedidos[[#This Row],[SKU]],3)</f>
        <v>ET0</v>
      </c>
      <c r="AD954" s="36" t="str" cm="1">
        <f t="array" aca="1" ref="AD954" ca="1">IFERROR(
  INDEX(
    montadora[Montadora],
    MATCH(TRUE,LEFT(J1403,NÚCARACT(montadora[SKU Parcial]))=montadora[SKU Parcial],0)
  ),
  ""
)</f>
        <v/>
      </c>
    </row>
    <row r="955" spans="1:30" customFormat="1" x14ac:dyDescent="0.25">
      <c r="A955" s="1" t="s">
        <v>7833</v>
      </c>
      <c r="B955" s="1" t="s">
        <v>36</v>
      </c>
      <c r="C955" s="1" t="s">
        <v>7834</v>
      </c>
      <c r="D955" s="1" t="s">
        <v>27</v>
      </c>
      <c r="E955" s="1" t="s">
        <v>2391</v>
      </c>
      <c r="F955" s="1" t="s">
        <v>2392</v>
      </c>
      <c r="G955" s="6" t="s">
        <v>11227</v>
      </c>
      <c r="H955" s="2" t="s">
        <v>30</v>
      </c>
      <c r="I955" s="1" t="s">
        <v>36</v>
      </c>
      <c r="J955" s="1" t="s">
        <v>2393</v>
      </c>
      <c r="K955" s="4">
        <v>45796</v>
      </c>
      <c r="L955" s="13" t="s">
        <v>804</v>
      </c>
      <c r="M955" s="26">
        <v>39.9</v>
      </c>
      <c r="N955" s="2">
        <v>1</v>
      </c>
      <c r="O955" s="26">
        <v>39.9</v>
      </c>
      <c r="P955" s="26">
        <v>18.57</v>
      </c>
      <c r="Q955" s="26">
        <v>3.04</v>
      </c>
      <c r="R955" s="26">
        <v>11.29</v>
      </c>
      <c r="S955" s="26">
        <v>0</v>
      </c>
      <c r="T955" s="26">
        <v>0</v>
      </c>
      <c r="U955" s="26">
        <v>7</v>
      </c>
      <c r="V955" s="10">
        <v>0.1754</v>
      </c>
      <c r="W955" s="1" t="s">
        <v>34</v>
      </c>
      <c r="X955" s="3"/>
      <c r="Y955" s="3"/>
      <c r="Z955" s="5" t="s">
        <v>7980</v>
      </c>
      <c r="AA955" s="5" t="str">
        <f>VLOOKUP(J955, sku!B:C, 2, FALSE)</f>
        <v>Trava Manete Moto E Bicicleta de Plástico</v>
      </c>
      <c r="AB955" s="3" t="str">
        <f>VLOOKUP(J955, sku!B:BM, 64, FALSE)</f>
        <v>Importação</v>
      </c>
      <c r="AC955" s="3" t="str">
        <f>LEFT(pedidos[[#This Row],[SKU]],3)</f>
        <v>ET0</v>
      </c>
      <c r="AD955" s="36" t="str" cm="1">
        <f t="array" aca="1" ref="AD955" ca="1">IFERROR(
  INDEX(
    montadora[Montadora],
    MATCH(TRUE,LEFT(J1404,NÚCARACT(montadora[SKU Parcial]))=montadora[SKU Parcial],0)
  ),
  ""
)</f>
        <v/>
      </c>
    </row>
    <row r="956" spans="1:30" x14ac:dyDescent="0.25">
      <c r="A956" s="42" t="s">
        <v>10252</v>
      </c>
      <c r="B956" s="42"/>
      <c r="C956" s="42"/>
      <c r="D956" s="42"/>
      <c r="E956" s="42">
        <v>22398135042</v>
      </c>
      <c r="F956" s="42" t="s">
        <v>8371</v>
      </c>
      <c r="G956" s="42" t="s">
        <v>11228</v>
      </c>
      <c r="H956" s="7"/>
      <c r="I956" s="42"/>
      <c r="J956" s="42" t="s">
        <v>2393</v>
      </c>
      <c r="K956" s="8">
        <v>45833</v>
      </c>
      <c r="L956" s="12" t="s">
        <v>8443</v>
      </c>
      <c r="M956" s="44">
        <v>35.799999999999997</v>
      </c>
      <c r="N956" s="7">
        <v>1</v>
      </c>
      <c r="O956" s="44">
        <v>35.799999999999997</v>
      </c>
      <c r="P956" s="44">
        <v>18.57</v>
      </c>
      <c r="Q956" s="44">
        <v>1.33</v>
      </c>
      <c r="R956" s="44">
        <v>10.59</v>
      </c>
      <c r="S956" s="44">
        <v>0</v>
      </c>
      <c r="T956" s="44">
        <v>0</v>
      </c>
      <c r="U956" s="44">
        <v>5.31</v>
      </c>
      <c r="V956" s="9">
        <v>0.1484</v>
      </c>
      <c r="W956" s="42" t="s">
        <v>34</v>
      </c>
      <c r="X956" s="43"/>
      <c r="Y956" s="43"/>
      <c r="Z956" s="43" t="s">
        <v>8442</v>
      </c>
      <c r="AA956" s="43" t="str">
        <f>VLOOKUP(J956, sku!B:C, 2, FALSE)</f>
        <v>Trava Manete Moto E Bicicleta de Plástico</v>
      </c>
      <c r="AB956" s="45" t="str">
        <f>VLOOKUP(J956, sku!B:BM, 64, FALSE)</f>
        <v>Importação</v>
      </c>
      <c r="AC956" s="45" t="str">
        <f>LEFT(pedidos[[#This Row],[SKU]],3)</f>
        <v>ET0</v>
      </c>
      <c r="AD956" s="36" t="str" cm="1">
        <f t="array" aca="1" ref="AD956" ca="1">IFERROR(
  INDEX(
    montadora[Montadora],
    MATCH(TRUE,LEFT(J1405,NÚCARACT(montadora[SKU Parcial]))=montadora[SKU Parcial],0)
  ),
  ""
)</f>
        <v/>
      </c>
    </row>
    <row r="957" spans="1:30" x14ac:dyDescent="0.25">
      <c r="A957" s="42" t="s">
        <v>10040</v>
      </c>
      <c r="B957" s="42">
        <v>21699598847</v>
      </c>
      <c r="C957" s="42"/>
      <c r="D957" s="42"/>
      <c r="E957" s="42"/>
      <c r="F957" s="42" t="s">
        <v>10120</v>
      </c>
      <c r="G957" s="42" t="s">
        <v>11228</v>
      </c>
      <c r="H957" s="19"/>
      <c r="I957" s="42"/>
      <c r="J957" s="42" t="s">
        <v>2393</v>
      </c>
      <c r="K957" s="21">
        <v>45779</v>
      </c>
      <c r="L957" s="12" t="s">
        <v>8443</v>
      </c>
      <c r="M957" s="44">
        <v>36.799999999999997</v>
      </c>
      <c r="N957" s="19">
        <v>1</v>
      </c>
      <c r="O957" s="44">
        <v>36.799999999999997</v>
      </c>
      <c r="P957" s="44">
        <v>18.57</v>
      </c>
      <c r="Q957" s="44">
        <v>1.24</v>
      </c>
      <c r="R957" s="44">
        <v>11.28</v>
      </c>
      <c r="S957" s="44">
        <v>0</v>
      </c>
      <c r="T957" s="44">
        <v>0</v>
      </c>
      <c r="U957" s="44">
        <v>5.34</v>
      </c>
      <c r="V957" s="23">
        <v>0.14510000000000001</v>
      </c>
      <c r="W957" s="42" t="s">
        <v>34</v>
      </c>
      <c r="X957" s="43"/>
      <c r="Y957" s="43"/>
      <c r="Z957" s="43" t="s">
        <v>8442</v>
      </c>
      <c r="AA957" s="43" t="str">
        <f>VLOOKUP(J957, sku!B:C, 2, FALSE)</f>
        <v>Trava Manete Moto E Bicicleta de Plástico</v>
      </c>
      <c r="AB957" s="45" t="str">
        <f>VLOOKUP(J957, sku!B:BM, 64, FALSE)</f>
        <v>Importação</v>
      </c>
      <c r="AC957" s="45" t="str">
        <f>LEFT(pedidos[[#This Row],[SKU]],3)</f>
        <v>ET0</v>
      </c>
      <c r="AD957" s="36" t="str" cm="1">
        <f t="array" aca="1" ref="AD957" ca="1">IFERROR(
  INDEX(
    montadora[Montadora],
    MATCH(TRUE,LEFT(J1406,NÚCARACT(montadora[SKU Parcial]))=montadora[SKU Parcial],0)
  ),
  ""
)</f>
        <v/>
      </c>
    </row>
    <row r="958" spans="1:30" x14ac:dyDescent="0.25">
      <c r="A958" s="42" t="s">
        <v>10081</v>
      </c>
      <c r="B958" s="42">
        <v>21699598847</v>
      </c>
      <c r="C958" s="42"/>
      <c r="D958" s="42"/>
      <c r="E958" s="42"/>
      <c r="F958" s="42" t="s">
        <v>10120</v>
      </c>
      <c r="G958" s="42" t="s">
        <v>11228</v>
      </c>
      <c r="H958" s="19"/>
      <c r="I958" s="42"/>
      <c r="J958" s="42" t="s">
        <v>2393</v>
      </c>
      <c r="K958" s="21">
        <v>45778</v>
      </c>
      <c r="L958" s="12" t="s">
        <v>8443</v>
      </c>
      <c r="M958" s="44">
        <v>36.799999999999997</v>
      </c>
      <c r="N958" s="19">
        <v>1</v>
      </c>
      <c r="O958" s="44">
        <v>36.799999999999997</v>
      </c>
      <c r="P958" s="44">
        <v>18.57</v>
      </c>
      <c r="Q958" s="44">
        <v>1.24</v>
      </c>
      <c r="R958" s="44">
        <v>11.28</v>
      </c>
      <c r="S958" s="44">
        <v>0</v>
      </c>
      <c r="T958" s="44">
        <v>0</v>
      </c>
      <c r="U958" s="44">
        <v>5.34</v>
      </c>
      <c r="V958" s="23">
        <v>0.14510000000000001</v>
      </c>
      <c r="W958" s="42" t="s">
        <v>34</v>
      </c>
      <c r="X958" s="43"/>
      <c r="Y958" s="43"/>
      <c r="Z958" s="43" t="s">
        <v>8442</v>
      </c>
      <c r="AA958" s="43" t="str">
        <f>VLOOKUP(J958, sku!B:C, 2, FALSE)</f>
        <v>Trava Manete Moto E Bicicleta de Plástico</v>
      </c>
      <c r="AB958" s="45" t="str">
        <f>VLOOKUP(J958, sku!B:BM, 64, FALSE)</f>
        <v>Importação</v>
      </c>
      <c r="AC958" s="45" t="str">
        <f>LEFT(pedidos[[#This Row],[SKU]],3)</f>
        <v>ET0</v>
      </c>
      <c r="AD958" s="36" t="str" cm="1">
        <f t="array" aca="1" ref="AD958" ca="1">IFERROR(
  INDEX(
    montadora[Montadora],
    MATCH(TRUE,LEFT(J1407,NÚCARACT(montadora[SKU Parcial]))=montadora[SKU Parcial],0)
  ),
  ""
)</f>
        <v/>
      </c>
    </row>
    <row r="959" spans="1:30" x14ac:dyDescent="0.25">
      <c r="A959" s="42" t="s">
        <v>10460</v>
      </c>
      <c r="B959" s="42"/>
      <c r="C959" s="42"/>
      <c r="D959" s="42"/>
      <c r="E959" s="42">
        <v>21699598847</v>
      </c>
      <c r="F959" s="42" t="s">
        <v>10120</v>
      </c>
      <c r="G959" s="42" t="s">
        <v>11228</v>
      </c>
      <c r="H959" s="7"/>
      <c r="I959" s="42"/>
      <c r="J959" s="42" t="s">
        <v>2393</v>
      </c>
      <c r="K959" s="8">
        <v>45823</v>
      </c>
      <c r="L959" s="12" t="s">
        <v>8443</v>
      </c>
      <c r="M959" s="44">
        <v>35.799999999999997</v>
      </c>
      <c r="N959" s="7">
        <v>1</v>
      </c>
      <c r="O959" s="44">
        <v>44.19</v>
      </c>
      <c r="P959" s="44">
        <v>18.57</v>
      </c>
      <c r="Q959" s="44">
        <v>1.33</v>
      </c>
      <c r="R959" s="44">
        <v>11.16</v>
      </c>
      <c r="S959" s="44">
        <v>8.39</v>
      </c>
      <c r="T959" s="44">
        <v>0</v>
      </c>
      <c r="U959" s="44">
        <v>4.74</v>
      </c>
      <c r="V959" s="9">
        <v>0.13239999999999999</v>
      </c>
      <c r="W959" s="42" t="s">
        <v>34</v>
      </c>
      <c r="X959" s="43"/>
      <c r="Y959" s="43"/>
      <c r="Z959" s="43" t="s">
        <v>8442</v>
      </c>
      <c r="AA959" s="43" t="str">
        <f>VLOOKUP(J959, sku!B:C, 2, FALSE)</f>
        <v>Trava Manete Moto E Bicicleta de Plástico</v>
      </c>
      <c r="AB959" s="45" t="str">
        <f>VLOOKUP(J959, sku!B:BM, 64, FALSE)</f>
        <v>Importação</v>
      </c>
      <c r="AC959" s="45" t="str">
        <f>LEFT(pedidos[[#This Row],[SKU]],3)</f>
        <v>ET0</v>
      </c>
      <c r="AD959" s="36" t="str" cm="1">
        <f t="array" aca="1" ref="AD959" ca="1">IFERROR(
  INDEX(
    montadora[Montadora],
    MATCH(TRUE,LEFT(J1413,NÚCARACT(montadora[SKU Parcial]))=montadora[SKU Parcial],0)
  ),
  ""
)</f>
        <v/>
      </c>
    </row>
    <row r="960" spans="1:30" x14ac:dyDescent="0.25">
      <c r="A960" s="42" t="s">
        <v>10560</v>
      </c>
      <c r="B960" s="42"/>
      <c r="C960" s="42"/>
      <c r="D960" s="42"/>
      <c r="E960" s="42">
        <v>22398135042</v>
      </c>
      <c r="F960" s="42" t="s">
        <v>8371</v>
      </c>
      <c r="G960" s="42" t="s">
        <v>11228</v>
      </c>
      <c r="H960" s="7"/>
      <c r="I960" s="42"/>
      <c r="J960" s="42" t="s">
        <v>2393</v>
      </c>
      <c r="K960" s="8">
        <v>45818</v>
      </c>
      <c r="L960" s="12" t="s">
        <v>8443</v>
      </c>
      <c r="M960" s="44">
        <v>35.799999999999997</v>
      </c>
      <c r="N960" s="7">
        <v>1</v>
      </c>
      <c r="O960" s="44">
        <v>35.799999999999997</v>
      </c>
      <c r="P960" s="44">
        <v>18.57</v>
      </c>
      <c r="Q960" s="44">
        <v>1.33</v>
      </c>
      <c r="R960" s="44">
        <v>11.16</v>
      </c>
      <c r="S960" s="44">
        <v>0</v>
      </c>
      <c r="T960" s="44">
        <v>0</v>
      </c>
      <c r="U960" s="44">
        <v>4.74</v>
      </c>
      <c r="V960" s="9">
        <v>0.13239999999999999</v>
      </c>
      <c r="W960" s="42" t="s">
        <v>34</v>
      </c>
      <c r="X960" s="43"/>
      <c r="Y960" s="43"/>
      <c r="Z960" s="43" t="s">
        <v>8442</v>
      </c>
      <c r="AA960" s="43" t="str">
        <f>VLOOKUP(J960, sku!B:C, 2, FALSE)</f>
        <v>Trava Manete Moto E Bicicleta de Plástico</v>
      </c>
      <c r="AB960" s="45" t="str">
        <f>VLOOKUP(J960, sku!B:BM, 64, FALSE)</f>
        <v>Importação</v>
      </c>
      <c r="AC960" s="45" t="str">
        <f>LEFT(pedidos[[#This Row],[SKU]],3)</f>
        <v>ET0</v>
      </c>
      <c r="AD960" s="36" t="str" cm="1">
        <f t="array" aca="1" ref="AD960" ca="1">IFERROR(
  INDEX(
    montadora[Montadora],
    MATCH(TRUE,LEFT(J1414,NÚCARACT(montadora[SKU Parcial]))=montadora[SKU Parcial],0)
  ),
  ""
)</f>
        <v/>
      </c>
    </row>
    <row r="961" spans="1:30" x14ac:dyDescent="0.25">
      <c r="A961" s="42" t="s">
        <v>8928</v>
      </c>
      <c r="B961" s="42"/>
      <c r="C961" s="42"/>
      <c r="D961" s="42"/>
      <c r="E961" s="42">
        <v>19299495773</v>
      </c>
      <c r="F961" s="42" t="s">
        <v>8371</v>
      </c>
      <c r="G961" s="42" t="s">
        <v>11227</v>
      </c>
      <c r="H961" s="7"/>
      <c r="I961" s="42"/>
      <c r="J961" s="42" t="s">
        <v>2393</v>
      </c>
      <c r="K961" s="8">
        <v>45797</v>
      </c>
      <c r="L961" s="19" t="s">
        <v>8443</v>
      </c>
      <c r="M961" s="44">
        <v>37.799999999999997</v>
      </c>
      <c r="N961" s="7">
        <v>1</v>
      </c>
      <c r="O961" s="44">
        <v>45.8</v>
      </c>
      <c r="P961" s="44">
        <v>18.57</v>
      </c>
      <c r="Q961" s="44">
        <v>2.88</v>
      </c>
      <c r="R961" s="44">
        <v>12.32</v>
      </c>
      <c r="S961" s="44">
        <v>8</v>
      </c>
      <c r="T961" s="44">
        <v>0</v>
      </c>
      <c r="U961" s="44">
        <v>4.03</v>
      </c>
      <c r="V961" s="9">
        <v>0.1067</v>
      </c>
      <c r="W961" s="42" t="s">
        <v>34</v>
      </c>
      <c r="X961" s="43"/>
      <c r="Y961" s="43"/>
      <c r="Z961" s="43" t="s">
        <v>8442</v>
      </c>
      <c r="AA961" s="43" t="str">
        <f>VLOOKUP(J961, sku!B:C, 2, FALSE)</f>
        <v>Trava Manete Moto E Bicicleta de Plástico</v>
      </c>
      <c r="AB961" s="45" t="str">
        <f>VLOOKUP(J961, sku!B:BM, 64, FALSE)</f>
        <v>Importação</v>
      </c>
      <c r="AC961" s="45" t="str">
        <f>LEFT(pedidos[[#This Row],[SKU]],3)</f>
        <v>ET0</v>
      </c>
      <c r="AD961" s="36" t="str" cm="1">
        <f t="array" aca="1" ref="AD961" ca="1">IFERROR(
  INDEX(
    montadora[Montadora],
    MATCH(TRUE,LEFT(J1416,NÚCARACT(montadora[SKU Parcial]))=montadora[SKU Parcial],0)
  ),
  ""
)</f>
        <v/>
      </c>
    </row>
    <row r="962" spans="1:30" x14ac:dyDescent="0.25">
      <c r="A962" s="42" t="s">
        <v>8086</v>
      </c>
      <c r="B962" s="42"/>
      <c r="C962" s="42"/>
      <c r="D962" s="42"/>
      <c r="E962" s="42">
        <v>19299495773</v>
      </c>
      <c r="F962" s="42" t="s">
        <v>8371</v>
      </c>
      <c r="G962" s="42" t="s">
        <v>11227</v>
      </c>
      <c r="H962" s="7"/>
      <c r="I962" s="42"/>
      <c r="J962" s="42" t="s">
        <v>2393</v>
      </c>
      <c r="K962" s="8">
        <v>45810</v>
      </c>
      <c r="L962" s="7" t="s">
        <v>8443</v>
      </c>
      <c r="M962" s="44">
        <v>37.799999999999997</v>
      </c>
      <c r="N962" s="7">
        <v>1</v>
      </c>
      <c r="O962" s="44">
        <v>37.799999999999997</v>
      </c>
      <c r="P962" s="44">
        <v>18.57</v>
      </c>
      <c r="Q962" s="44">
        <v>3.11</v>
      </c>
      <c r="R962" s="44">
        <v>12.32</v>
      </c>
      <c r="S962" s="44">
        <v>0</v>
      </c>
      <c r="T962" s="44">
        <v>0</v>
      </c>
      <c r="U962" s="44">
        <v>3.8</v>
      </c>
      <c r="V962" s="9">
        <v>0.10050000000000001</v>
      </c>
      <c r="W962" s="42" t="s">
        <v>34</v>
      </c>
      <c r="X962" s="43"/>
      <c r="Y962" s="43"/>
      <c r="Z962" s="43" t="s">
        <v>8442</v>
      </c>
      <c r="AA962" s="43" t="str">
        <f>VLOOKUP(J962, sku!B:C, 2, FALSE)</f>
        <v>Trava Manete Moto E Bicicleta de Plástico</v>
      </c>
      <c r="AB962" s="45" t="str">
        <f>VLOOKUP(J962, sku!B:BM, 64, FALSE)</f>
        <v>Importação</v>
      </c>
      <c r="AC962" s="45" t="str">
        <f>LEFT(pedidos[[#This Row],[SKU]],3)</f>
        <v>ET0</v>
      </c>
      <c r="AD962" s="36" t="str" cm="1">
        <f t="array" aca="1" ref="AD962" ca="1">IFERROR(
  INDEX(
    montadora[Montadora],
    MATCH(TRUE,LEFT(J1417,NÚCARACT(montadora[SKU Parcial]))=montadora[SKU Parcial],0)
  ),
  ""
)</f>
        <v/>
      </c>
    </row>
    <row r="963" spans="1:30" x14ac:dyDescent="0.25">
      <c r="A963" s="42" t="s">
        <v>9968</v>
      </c>
      <c r="B963" s="42">
        <v>21699598847</v>
      </c>
      <c r="C963" s="42"/>
      <c r="D963" s="42"/>
      <c r="E963" s="42"/>
      <c r="F963" s="42" t="s">
        <v>10120</v>
      </c>
      <c r="G963" s="42" t="s">
        <v>11228</v>
      </c>
      <c r="H963" s="7"/>
      <c r="I963" s="42"/>
      <c r="J963" s="42" t="s">
        <v>2393</v>
      </c>
      <c r="K963" s="8">
        <v>45781</v>
      </c>
      <c r="L963" s="7" t="s">
        <v>8443</v>
      </c>
      <c r="M963" s="44">
        <v>36.799999999999997</v>
      </c>
      <c r="N963" s="7">
        <v>1</v>
      </c>
      <c r="O963" s="44">
        <v>44.8</v>
      </c>
      <c r="P963" s="44">
        <v>18.57</v>
      </c>
      <c r="Q963" s="44">
        <v>1.24</v>
      </c>
      <c r="R963" s="44">
        <v>11.28</v>
      </c>
      <c r="S963" s="44">
        <v>8</v>
      </c>
      <c r="T963" s="44">
        <v>0</v>
      </c>
      <c r="U963" s="44">
        <v>5.34</v>
      </c>
      <c r="V963" s="9">
        <v>8.9700000000000002E-2</v>
      </c>
      <c r="W963" s="42" t="s">
        <v>34</v>
      </c>
      <c r="X963" s="43"/>
      <c r="Y963" s="43"/>
      <c r="Z963" s="43" t="s">
        <v>8442</v>
      </c>
      <c r="AA963" s="43" t="str">
        <f>VLOOKUP(J963, sku!B:C, 2, FALSE)</f>
        <v>Trava Manete Moto E Bicicleta de Plástico</v>
      </c>
      <c r="AB963" s="45" t="str">
        <f>VLOOKUP(J963, sku!B:BM, 64, FALSE)</f>
        <v>Importação</v>
      </c>
      <c r="AC963" s="45" t="str">
        <f>LEFT(pedidos[[#This Row],[SKU]],3)</f>
        <v>ET0</v>
      </c>
      <c r="AD963" s="36" t="str" cm="1">
        <f t="array" aca="1" ref="AD963" ca="1">IFERROR(
  INDEX(
    montadora[Montadora],
    MATCH(TRUE,LEFT(J1421,NÚCARACT(montadora[SKU Parcial]))=montadora[SKU Parcial],0)
  ),
  ""
)</f>
        <v/>
      </c>
    </row>
    <row r="964" spans="1:30" x14ac:dyDescent="0.25">
      <c r="A964" s="42" t="s">
        <v>8087</v>
      </c>
      <c r="B964" s="42"/>
      <c r="C964" s="42"/>
      <c r="D964" s="42"/>
      <c r="E964" s="42">
        <v>19299495773</v>
      </c>
      <c r="F964" s="42" t="s">
        <v>8371</v>
      </c>
      <c r="G964" s="42" t="s">
        <v>11227</v>
      </c>
      <c r="H964" s="19"/>
      <c r="I964" s="42"/>
      <c r="J964" s="42" t="s">
        <v>2393</v>
      </c>
      <c r="K964" s="21">
        <v>45838</v>
      </c>
      <c r="L964" s="19" t="s">
        <v>8443</v>
      </c>
      <c r="M964" s="44">
        <v>36.799999999999997</v>
      </c>
      <c r="N964" s="19">
        <v>1</v>
      </c>
      <c r="O964" s="44">
        <v>36.799999999999997</v>
      </c>
      <c r="P964" s="44">
        <v>18.57</v>
      </c>
      <c r="Q964" s="44">
        <v>3.03</v>
      </c>
      <c r="R964" s="44">
        <v>12.1</v>
      </c>
      <c r="S964" s="44">
        <v>0</v>
      </c>
      <c r="T964" s="44">
        <v>0</v>
      </c>
      <c r="U964" s="44">
        <v>3.1</v>
      </c>
      <c r="V964" s="23">
        <v>8.43E-2</v>
      </c>
      <c r="W964" s="42" t="s">
        <v>34</v>
      </c>
      <c r="X964" s="43"/>
      <c r="Y964" s="43"/>
      <c r="Z964" s="43" t="s">
        <v>8442</v>
      </c>
      <c r="AA964" s="43" t="str">
        <f>VLOOKUP(J964, sku!B:C, 2, FALSE)</f>
        <v>Trava Manete Moto E Bicicleta de Plástico</v>
      </c>
      <c r="AB964" s="45" t="str">
        <f>VLOOKUP(J964, sku!B:BM, 64, FALSE)</f>
        <v>Importação</v>
      </c>
      <c r="AC964" s="45" t="str">
        <f>LEFT(pedidos[[#This Row],[SKU]],3)</f>
        <v>ET0</v>
      </c>
      <c r="AD964" s="36" t="str" cm="1">
        <f t="array" aca="1" ref="AD964" ca="1">IFERROR(
  INDEX(
    montadora[Montadora],
    MATCH(TRUE,LEFT(J1423,NÚCARACT(montadora[SKU Parcial]))=montadora[SKU Parcial],0)
  ),
  ""
)</f>
        <v/>
      </c>
    </row>
    <row r="965" spans="1:30" x14ac:dyDescent="0.25">
      <c r="A965" s="42" t="s">
        <v>8088</v>
      </c>
      <c r="B965" s="42"/>
      <c r="C965" s="42"/>
      <c r="D965" s="42"/>
      <c r="E965" s="42">
        <v>19299495773</v>
      </c>
      <c r="F965" s="42" t="s">
        <v>8371</v>
      </c>
      <c r="G965" s="42" t="s">
        <v>11227</v>
      </c>
      <c r="H965" s="19"/>
      <c r="I965" s="42"/>
      <c r="J965" s="42" t="s">
        <v>2393</v>
      </c>
      <c r="K965" s="21">
        <v>45830</v>
      </c>
      <c r="L965" s="19" t="s">
        <v>8443</v>
      </c>
      <c r="M965" s="44">
        <v>36.799999999999997</v>
      </c>
      <c r="N965" s="19">
        <v>1</v>
      </c>
      <c r="O965" s="44">
        <v>36.799999999999997</v>
      </c>
      <c r="P965" s="44">
        <v>18.57</v>
      </c>
      <c r="Q965" s="44">
        <v>3.03</v>
      </c>
      <c r="R965" s="44">
        <v>12.1</v>
      </c>
      <c r="S965" s="44">
        <v>0</v>
      </c>
      <c r="T965" s="44">
        <v>0</v>
      </c>
      <c r="U965" s="44">
        <v>3.1</v>
      </c>
      <c r="V965" s="23">
        <v>8.43E-2</v>
      </c>
      <c r="W965" s="42" t="s">
        <v>34</v>
      </c>
      <c r="X965" s="43"/>
      <c r="Y965" s="43"/>
      <c r="Z965" s="43" t="s">
        <v>8442</v>
      </c>
      <c r="AA965" s="43" t="str">
        <f>VLOOKUP(J965, sku!B:C, 2, FALSE)</f>
        <v>Trava Manete Moto E Bicicleta de Plástico</v>
      </c>
      <c r="AB965" s="45" t="str">
        <f>VLOOKUP(J965, sku!B:BM, 64, FALSE)</f>
        <v>Importação</v>
      </c>
      <c r="AC965" s="45" t="str">
        <f>LEFT(pedidos[[#This Row],[SKU]],3)</f>
        <v>ET0</v>
      </c>
      <c r="AD965" s="36" t="str" cm="1">
        <f t="array" aca="1" ref="AD965" ca="1">IFERROR(
  INDEX(
    montadora[Montadora],
    MATCH(TRUE,LEFT(J1424,NÚCARACT(montadora[SKU Parcial]))=montadora[SKU Parcial],0)
  ),
  ""
)</f>
        <v/>
      </c>
    </row>
    <row r="966" spans="1:30" x14ac:dyDescent="0.25">
      <c r="A966" s="42" t="s">
        <v>8037</v>
      </c>
      <c r="B966" s="42"/>
      <c r="C966" s="42"/>
      <c r="D966" s="42"/>
      <c r="E966" s="42">
        <v>19299495773</v>
      </c>
      <c r="F966" s="42" t="s">
        <v>8371</v>
      </c>
      <c r="G966" s="42" t="s">
        <v>11227</v>
      </c>
      <c r="H966" s="19"/>
      <c r="I966" s="42"/>
      <c r="J966" s="42" t="s">
        <v>2393</v>
      </c>
      <c r="K966" s="21">
        <v>45824</v>
      </c>
      <c r="L966" s="12" t="s">
        <v>8443</v>
      </c>
      <c r="M966" s="44">
        <v>36.799999999999997</v>
      </c>
      <c r="N966" s="19">
        <v>1</v>
      </c>
      <c r="O966" s="44">
        <v>36.799999999999997</v>
      </c>
      <c r="P966" s="44">
        <v>18.57</v>
      </c>
      <c r="Q966" s="44">
        <v>3.03</v>
      </c>
      <c r="R966" s="44">
        <v>12.95</v>
      </c>
      <c r="S966" s="44">
        <v>0</v>
      </c>
      <c r="T966" s="44">
        <v>0</v>
      </c>
      <c r="U966" s="44">
        <v>2.25</v>
      </c>
      <c r="V966" s="23">
        <v>6.1100000000000002E-2</v>
      </c>
      <c r="W966" s="42" t="s">
        <v>34</v>
      </c>
      <c r="X966" s="43"/>
      <c r="Y966" s="43"/>
      <c r="Z966" s="43" t="s">
        <v>8442</v>
      </c>
      <c r="AA966" s="43" t="str">
        <f>VLOOKUP(J966, sku!B:C, 2, FALSE)</f>
        <v>Trava Manete Moto E Bicicleta de Plástico</v>
      </c>
      <c r="AB966" s="45" t="str">
        <f>VLOOKUP(J966, sku!B:BM, 64, FALSE)</f>
        <v>Importação</v>
      </c>
      <c r="AC966" s="45" t="str">
        <f>LEFT(pedidos[[#This Row],[SKU]],3)</f>
        <v>ET0</v>
      </c>
      <c r="AD966" s="36" t="str" cm="1">
        <f t="array" aca="1" ref="AD966" ca="1">IFERROR(
  INDEX(
    montadora[Montadora],
    MATCH(TRUE,LEFT(J1425,NÚCARACT(montadora[SKU Parcial]))=montadora[SKU Parcial],0)
  ),
  ""
)</f>
        <v/>
      </c>
    </row>
    <row r="967" spans="1:30" x14ac:dyDescent="0.25">
      <c r="A967" s="42" t="s">
        <v>9265</v>
      </c>
      <c r="B967" s="42">
        <v>22398135042</v>
      </c>
      <c r="C967" s="42"/>
      <c r="D967" s="42"/>
      <c r="E967" s="42"/>
      <c r="F967" s="42" t="s">
        <v>8371</v>
      </c>
      <c r="G967" s="42" t="s">
        <v>11228</v>
      </c>
      <c r="H967" s="19"/>
      <c r="I967" s="42"/>
      <c r="J967" s="42" t="s">
        <v>2393</v>
      </c>
      <c r="K967" s="21">
        <v>45805</v>
      </c>
      <c r="L967" s="12" t="s">
        <v>8443</v>
      </c>
      <c r="M967" s="44">
        <v>35.799999999999997</v>
      </c>
      <c r="N967" s="19">
        <v>1</v>
      </c>
      <c r="O967" s="44">
        <v>45.42</v>
      </c>
      <c r="P967" s="44">
        <v>18.57</v>
      </c>
      <c r="Q967" s="44">
        <v>1.21</v>
      </c>
      <c r="R967" s="44">
        <v>11.16</v>
      </c>
      <c r="S967" s="44">
        <v>9.6199999999999992</v>
      </c>
      <c r="T967" s="44">
        <v>0</v>
      </c>
      <c r="U967" s="44">
        <v>4.8600000000000003</v>
      </c>
      <c r="V967" s="23">
        <v>0</v>
      </c>
      <c r="W967" s="42" t="s">
        <v>34</v>
      </c>
      <c r="X967" s="43"/>
      <c r="Y967" s="43"/>
      <c r="Z967" s="43" t="s">
        <v>8442</v>
      </c>
      <c r="AA967" s="43" t="str">
        <f>VLOOKUP(J967, sku!B:C, 2, FALSE)</f>
        <v>Trava Manete Moto E Bicicleta de Plástico</v>
      </c>
      <c r="AB967" s="45" t="str">
        <f>VLOOKUP(J967, sku!B:BM, 64, FALSE)</f>
        <v>Importação</v>
      </c>
      <c r="AC967" s="45" t="str">
        <f>LEFT(pedidos[[#This Row],[SKU]],3)</f>
        <v>ET0</v>
      </c>
      <c r="AD967" s="36" t="str" cm="1">
        <f t="array" aca="1" ref="AD967" ca="1">IFERROR(
  INDEX(
    montadora[Montadora],
    MATCH(TRUE,LEFT(J1426,NÚCARACT(montadora[SKU Parcial]))=montadora[SKU Parcial],0)
  ),
  ""
)</f>
        <v/>
      </c>
    </row>
    <row r="968" spans="1:30" x14ac:dyDescent="0.25">
      <c r="A968" s="42" t="s">
        <v>9295</v>
      </c>
      <c r="B968" s="42">
        <v>22398135042</v>
      </c>
      <c r="C968" s="42"/>
      <c r="D968" s="42"/>
      <c r="E968" s="42"/>
      <c r="F968" s="42" t="s">
        <v>8371</v>
      </c>
      <c r="G968" s="42" t="s">
        <v>11228</v>
      </c>
      <c r="H968" s="19"/>
      <c r="I968" s="42"/>
      <c r="J968" s="42" t="s">
        <v>2393</v>
      </c>
      <c r="K968" s="21">
        <v>45803</v>
      </c>
      <c r="L968" s="12" t="s">
        <v>8443</v>
      </c>
      <c r="M968" s="44">
        <v>35.799999999999997</v>
      </c>
      <c r="N968" s="19">
        <v>1</v>
      </c>
      <c r="O968" s="44">
        <v>43.8</v>
      </c>
      <c r="P968" s="44">
        <v>18.57</v>
      </c>
      <c r="Q968" s="44">
        <v>1.21</v>
      </c>
      <c r="R968" s="44">
        <v>11.16</v>
      </c>
      <c r="S968" s="44">
        <v>8</v>
      </c>
      <c r="T968" s="44">
        <v>0</v>
      </c>
      <c r="U968" s="44">
        <v>4.8600000000000003</v>
      </c>
      <c r="V968" s="23">
        <v>0</v>
      </c>
      <c r="W968" s="42" t="s">
        <v>34</v>
      </c>
      <c r="X968" s="43"/>
      <c r="Y968" s="43"/>
      <c r="Z968" s="43" t="s">
        <v>8442</v>
      </c>
      <c r="AA968" s="43" t="str">
        <f>VLOOKUP(J968, sku!B:C, 2, FALSE)</f>
        <v>Trava Manete Moto E Bicicleta de Plástico</v>
      </c>
      <c r="AB968" s="45" t="str">
        <f>VLOOKUP(J968, sku!B:BM, 64, FALSE)</f>
        <v>Importação</v>
      </c>
      <c r="AC968" s="45" t="str">
        <f>LEFT(pedidos[[#This Row],[SKU]],3)</f>
        <v>ET0</v>
      </c>
      <c r="AD968" s="36" t="str" cm="1">
        <f t="array" aca="1" ref="AD968" ca="1">IFERROR(
  INDEX(
    montadora[Montadora],
    MATCH(TRUE,LEFT(J1427,NÚCARACT(montadora[SKU Parcial]))=montadora[SKU Parcial],0)
  ),
  ""
)</f>
        <v/>
      </c>
    </row>
    <row r="969" spans="1:30" x14ac:dyDescent="0.25">
      <c r="A969" s="42" t="s">
        <v>9365</v>
      </c>
      <c r="B969" s="42">
        <v>22398135042</v>
      </c>
      <c r="C969" s="42"/>
      <c r="D969" s="42"/>
      <c r="E969" s="42"/>
      <c r="F969" s="42" t="s">
        <v>8371</v>
      </c>
      <c r="G969" s="42" t="s">
        <v>11228</v>
      </c>
      <c r="H969" s="19"/>
      <c r="I969" s="42"/>
      <c r="J969" s="42" t="s">
        <v>2393</v>
      </c>
      <c r="K969" s="21">
        <v>45799</v>
      </c>
      <c r="L969" s="12" t="s">
        <v>8443</v>
      </c>
      <c r="M969" s="44">
        <v>35.799999999999997</v>
      </c>
      <c r="N969" s="19">
        <v>1</v>
      </c>
      <c r="O969" s="44">
        <v>35.799999999999997</v>
      </c>
      <c r="P969" s="44">
        <v>18.57</v>
      </c>
      <c r="Q969" s="44">
        <v>1.21</v>
      </c>
      <c r="R969" s="44">
        <v>0</v>
      </c>
      <c r="S969" s="44">
        <v>0</v>
      </c>
      <c r="T969" s="44">
        <v>0</v>
      </c>
      <c r="U969" s="44">
        <v>16.02</v>
      </c>
      <c r="V969" s="23">
        <v>0</v>
      </c>
      <c r="W969" s="42" t="s">
        <v>34</v>
      </c>
      <c r="X969" s="43"/>
      <c r="Y969" s="43"/>
      <c r="Z969" s="43" t="s">
        <v>8442</v>
      </c>
      <c r="AA969" s="43" t="str">
        <f>VLOOKUP(J969, sku!B:C, 2, FALSE)</f>
        <v>Trava Manete Moto E Bicicleta de Plástico</v>
      </c>
      <c r="AB969" s="45" t="str">
        <f>VLOOKUP(J969, sku!B:BM, 64, FALSE)</f>
        <v>Importação</v>
      </c>
      <c r="AC969" s="45" t="str">
        <f>LEFT(pedidos[[#This Row],[SKU]],3)</f>
        <v>ET0</v>
      </c>
      <c r="AD969" s="36" t="str" cm="1">
        <f t="array" aca="1" ref="AD969" ca="1">IFERROR(
  INDEX(
    montadora[Montadora],
    MATCH(TRUE,LEFT(J1428,NÚCARACT(montadora[SKU Parcial]))=montadora[SKU Parcial],0)
  ),
  ""
)</f>
        <v/>
      </c>
    </row>
    <row r="970" spans="1:30" x14ac:dyDescent="0.25">
      <c r="A970" s="42" t="s">
        <v>9422</v>
      </c>
      <c r="B970" s="42">
        <v>22398135042</v>
      </c>
      <c r="C970" s="42"/>
      <c r="D970" s="42"/>
      <c r="E970" s="42"/>
      <c r="F970" s="42" t="s">
        <v>8371</v>
      </c>
      <c r="G970" s="42" t="s">
        <v>11228</v>
      </c>
      <c r="H970" s="19"/>
      <c r="I970" s="42"/>
      <c r="J970" s="42" t="s">
        <v>2393</v>
      </c>
      <c r="K970" s="21">
        <v>45796</v>
      </c>
      <c r="L970" s="12" t="s">
        <v>8443</v>
      </c>
      <c r="M970" s="44">
        <v>35.799999999999997</v>
      </c>
      <c r="N970" s="19">
        <v>1</v>
      </c>
      <c r="O970" s="44">
        <v>35.799999999999997</v>
      </c>
      <c r="P970" s="44">
        <v>18.57</v>
      </c>
      <c r="Q970" s="44">
        <v>1.21</v>
      </c>
      <c r="R970" s="44">
        <v>11.16</v>
      </c>
      <c r="S970" s="44">
        <v>0</v>
      </c>
      <c r="T970" s="44">
        <v>0</v>
      </c>
      <c r="U970" s="44">
        <v>4.8600000000000003</v>
      </c>
      <c r="V970" s="23">
        <v>0</v>
      </c>
      <c r="W970" s="42" t="s">
        <v>34</v>
      </c>
      <c r="X970" s="43"/>
      <c r="Y970" s="43"/>
      <c r="Z970" s="43" t="s">
        <v>8442</v>
      </c>
      <c r="AA970" s="43" t="str">
        <f>VLOOKUP(J970, sku!B:C, 2, FALSE)</f>
        <v>Trava Manete Moto E Bicicleta de Plástico</v>
      </c>
      <c r="AB970" s="45" t="str">
        <f>VLOOKUP(J970, sku!B:BM, 64, FALSE)</f>
        <v>Importação</v>
      </c>
      <c r="AC970" s="45" t="str">
        <f>LEFT(pedidos[[#This Row],[SKU]],3)</f>
        <v>ET0</v>
      </c>
      <c r="AD970" s="36" t="str" cm="1">
        <f t="array" aca="1" ref="AD970" ca="1">IFERROR(
  INDEX(
    montadora[Montadora],
    MATCH(TRUE,LEFT(J1429,NÚCARACT(montadora[SKU Parcial]))=montadora[SKU Parcial],0)
  ),
  ""
)</f>
        <v/>
      </c>
    </row>
    <row r="971" spans="1:30" x14ac:dyDescent="0.25">
      <c r="A971" s="42" t="s">
        <v>9503</v>
      </c>
      <c r="B971" s="42">
        <v>22398135042</v>
      </c>
      <c r="C971" s="42"/>
      <c r="D971" s="42"/>
      <c r="E971" s="42"/>
      <c r="F971" s="42" t="s">
        <v>8371</v>
      </c>
      <c r="G971" s="42" t="s">
        <v>11228</v>
      </c>
      <c r="H971" s="19"/>
      <c r="I971" s="42"/>
      <c r="J971" s="42" t="s">
        <v>2393</v>
      </c>
      <c r="K971" s="21">
        <v>45793</v>
      </c>
      <c r="L971" s="12" t="s">
        <v>8443</v>
      </c>
      <c r="M971" s="44">
        <v>35.799999999999997</v>
      </c>
      <c r="N971" s="19">
        <v>1</v>
      </c>
      <c r="O971" s="44">
        <v>47.84</v>
      </c>
      <c r="P971" s="44">
        <v>18.57</v>
      </c>
      <c r="Q971" s="44">
        <v>1.21</v>
      </c>
      <c r="R971" s="44">
        <v>11.16</v>
      </c>
      <c r="S971" s="44">
        <v>12.04</v>
      </c>
      <c r="T971" s="44">
        <v>0</v>
      </c>
      <c r="U971" s="44">
        <v>4.8600000000000003</v>
      </c>
      <c r="V971" s="23">
        <v>0</v>
      </c>
      <c r="W971" s="42" t="s">
        <v>34</v>
      </c>
      <c r="X971" s="43"/>
      <c r="Y971" s="43"/>
      <c r="Z971" s="43" t="s">
        <v>8442</v>
      </c>
      <c r="AA971" s="43" t="str">
        <f>VLOOKUP(J971, sku!B:C, 2, FALSE)</f>
        <v>Trava Manete Moto E Bicicleta de Plástico</v>
      </c>
      <c r="AB971" s="45" t="str">
        <f>VLOOKUP(J971, sku!B:BM, 64, FALSE)</f>
        <v>Importação</v>
      </c>
      <c r="AC971" s="45" t="str">
        <f>LEFT(pedidos[[#This Row],[SKU]],3)</f>
        <v>ET0</v>
      </c>
      <c r="AD971" s="36" t="str" cm="1">
        <f t="array" aca="1" ref="AD971" ca="1">IFERROR(
  INDEX(
    montadora[Montadora],
    MATCH(TRUE,LEFT(J1430,NÚCARACT(montadora[SKU Parcial]))=montadora[SKU Parcial],0)
  ),
  ""
)</f>
        <v/>
      </c>
    </row>
    <row r="972" spans="1:30" x14ac:dyDescent="0.25">
      <c r="A972" s="42" t="s">
        <v>9662</v>
      </c>
      <c r="B972" s="42">
        <v>22398135042</v>
      </c>
      <c r="C972" s="42"/>
      <c r="D972" s="42"/>
      <c r="E972" s="42"/>
      <c r="F972" s="42" t="s">
        <v>8371</v>
      </c>
      <c r="G972" s="42" t="s">
        <v>11228</v>
      </c>
      <c r="H972" s="19"/>
      <c r="I972" s="42"/>
      <c r="J972" s="42" t="s">
        <v>2393</v>
      </c>
      <c r="K972" s="21">
        <v>45788</v>
      </c>
      <c r="L972" s="12" t="s">
        <v>8443</v>
      </c>
      <c r="M972" s="44">
        <v>35.799999999999997</v>
      </c>
      <c r="N972" s="19">
        <v>1</v>
      </c>
      <c r="O972" s="44">
        <v>37.24</v>
      </c>
      <c r="P972" s="44">
        <v>18.57</v>
      </c>
      <c r="Q972" s="44">
        <v>1.21</v>
      </c>
      <c r="R972" s="44">
        <v>11.09</v>
      </c>
      <c r="S972" s="44">
        <v>1.44</v>
      </c>
      <c r="T972" s="44">
        <v>0</v>
      </c>
      <c r="U972" s="44">
        <v>4.57</v>
      </c>
      <c r="V972" s="23">
        <v>0</v>
      </c>
      <c r="W972" s="42" t="s">
        <v>34</v>
      </c>
      <c r="X972" s="43"/>
      <c r="Y972" s="43"/>
      <c r="Z972" s="43" t="s">
        <v>8442</v>
      </c>
      <c r="AA972" s="43" t="str">
        <f>VLOOKUP(J972, sku!B:C, 2, FALSE)</f>
        <v>Trava Manete Moto E Bicicleta de Plástico</v>
      </c>
      <c r="AB972" s="45" t="str">
        <f>VLOOKUP(J972, sku!B:BM, 64, FALSE)</f>
        <v>Importação</v>
      </c>
      <c r="AC972" s="45" t="str">
        <f>LEFT(pedidos[[#This Row],[SKU]],3)</f>
        <v>ET0</v>
      </c>
      <c r="AD972" s="36" t="str" cm="1">
        <f t="array" aca="1" ref="AD972" ca="1">IFERROR(
  INDEX(
    montadora[Montadora],
    MATCH(TRUE,LEFT(J1431,NÚCARACT(montadora[SKU Parcial]))=montadora[SKU Parcial],0)
  ),
  ""
)</f>
        <v/>
      </c>
    </row>
    <row r="973" spans="1:30" x14ac:dyDescent="0.25">
      <c r="A973" s="42" t="s">
        <v>9690</v>
      </c>
      <c r="B973" s="42">
        <v>21699598847</v>
      </c>
      <c r="C973" s="42"/>
      <c r="D973" s="42"/>
      <c r="E973" s="42"/>
      <c r="F973" s="42" t="s">
        <v>10120</v>
      </c>
      <c r="G973" s="42" t="s">
        <v>11228</v>
      </c>
      <c r="H973" s="19"/>
      <c r="I973" s="42"/>
      <c r="J973" s="42" t="s">
        <v>2393</v>
      </c>
      <c r="K973" s="21">
        <v>45787</v>
      </c>
      <c r="L973" s="12" t="s">
        <v>8443</v>
      </c>
      <c r="M973" s="44">
        <v>36.799999999999997</v>
      </c>
      <c r="N973" s="19">
        <v>1</v>
      </c>
      <c r="O973" s="44">
        <v>44.8</v>
      </c>
      <c r="P973" s="44">
        <v>18.57</v>
      </c>
      <c r="Q973" s="44">
        <v>1.24</v>
      </c>
      <c r="R973" s="44">
        <v>11.29</v>
      </c>
      <c r="S973" s="44">
        <v>8</v>
      </c>
      <c r="T973" s="44">
        <v>0</v>
      </c>
      <c r="U973" s="44">
        <v>5.33</v>
      </c>
      <c r="V973" s="23">
        <v>0</v>
      </c>
      <c r="W973" s="42" t="s">
        <v>34</v>
      </c>
      <c r="X973" s="43"/>
      <c r="Y973" s="43"/>
      <c r="Z973" s="43" t="s">
        <v>8442</v>
      </c>
      <c r="AA973" s="43" t="str">
        <f>VLOOKUP(J973, sku!B:C, 2, FALSE)</f>
        <v>Trava Manete Moto E Bicicleta de Plástico</v>
      </c>
      <c r="AB973" s="45" t="str">
        <f>VLOOKUP(J973, sku!B:BM, 64, FALSE)</f>
        <v>Importação</v>
      </c>
      <c r="AC973" s="45" t="str">
        <f>LEFT(pedidos[[#This Row],[SKU]],3)</f>
        <v>ET0</v>
      </c>
      <c r="AD973" s="36" t="str" cm="1">
        <f t="array" aca="1" ref="AD973" ca="1">IFERROR(
  INDEX(
    montadora[Montadora],
    MATCH(TRUE,LEFT(J1432,NÚCARACT(montadora[SKU Parcial]))=montadora[SKU Parcial],0)
  ),
  ""
)</f>
        <v/>
      </c>
    </row>
    <row r="974" spans="1:30" x14ac:dyDescent="0.25">
      <c r="A974" s="42" t="s">
        <v>9699</v>
      </c>
      <c r="B974" s="42">
        <v>22398135042</v>
      </c>
      <c r="C974" s="42"/>
      <c r="D974" s="42"/>
      <c r="E974" s="42"/>
      <c r="F974" s="42" t="s">
        <v>8371</v>
      </c>
      <c r="G974" s="42" t="s">
        <v>11228</v>
      </c>
      <c r="H974" s="19"/>
      <c r="I974" s="42"/>
      <c r="J974" s="42" t="s">
        <v>2393</v>
      </c>
      <c r="K974" s="21">
        <v>45786</v>
      </c>
      <c r="L974" s="12" t="s">
        <v>8443</v>
      </c>
      <c r="M974" s="44">
        <v>35.799999999999997</v>
      </c>
      <c r="N974" s="19">
        <v>1</v>
      </c>
      <c r="O974" s="44">
        <v>35.799999999999997</v>
      </c>
      <c r="P974" s="44">
        <v>18.57</v>
      </c>
      <c r="Q974" s="44">
        <v>1.21</v>
      </c>
      <c r="R974" s="44">
        <v>11.09</v>
      </c>
      <c r="S974" s="44">
        <v>0</v>
      </c>
      <c r="T974" s="44">
        <v>0</v>
      </c>
      <c r="U974" s="44">
        <v>4.57</v>
      </c>
      <c r="V974" s="23">
        <v>0</v>
      </c>
      <c r="W974" s="42" t="s">
        <v>34</v>
      </c>
      <c r="X974" s="43"/>
      <c r="Y974" s="43"/>
      <c r="Z974" s="43" t="s">
        <v>8442</v>
      </c>
      <c r="AA974" s="43" t="str">
        <f>VLOOKUP(J974, sku!B:C, 2, FALSE)</f>
        <v>Trava Manete Moto E Bicicleta de Plástico</v>
      </c>
      <c r="AB974" s="45" t="str">
        <f>VLOOKUP(J974, sku!B:BM, 64, FALSE)</f>
        <v>Importação</v>
      </c>
      <c r="AC974" s="45" t="str">
        <f>LEFT(pedidos[[#This Row],[SKU]],3)</f>
        <v>ET0</v>
      </c>
      <c r="AD974" s="36" t="str" cm="1">
        <f t="array" aca="1" ref="AD974" ca="1">IFERROR(
  INDEX(
    montadora[Montadora],
    MATCH(TRUE,LEFT(J1433,NÚCARACT(montadora[SKU Parcial]))=montadora[SKU Parcial],0)
  ),
  ""
)</f>
        <v/>
      </c>
    </row>
    <row r="975" spans="1:30" x14ac:dyDescent="0.25">
      <c r="A975" s="42" t="s">
        <v>9785</v>
      </c>
      <c r="B975" s="42">
        <v>22398135042</v>
      </c>
      <c r="C975" s="42"/>
      <c r="D975" s="42"/>
      <c r="E975" s="42"/>
      <c r="F975" s="42" t="s">
        <v>8371</v>
      </c>
      <c r="G975" s="42" t="s">
        <v>11228</v>
      </c>
      <c r="H975" s="19"/>
      <c r="I975" s="42"/>
      <c r="J975" s="42" t="s">
        <v>2393</v>
      </c>
      <c r="K975" s="21">
        <v>45784</v>
      </c>
      <c r="L975" s="12" t="s">
        <v>8443</v>
      </c>
      <c r="M975" s="44">
        <v>35.799999999999997</v>
      </c>
      <c r="N975" s="19">
        <v>1</v>
      </c>
      <c r="O975" s="44">
        <v>35.799999999999997</v>
      </c>
      <c r="P975" s="44">
        <v>18.57</v>
      </c>
      <c r="Q975" s="44">
        <v>1.21</v>
      </c>
      <c r="R975" s="44">
        <v>11.08</v>
      </c>
      <c r="S975" s="44">
        <v>0</v>
      </c>
      <c r="T975" s="44">
        <v>0</v>
      </c>
      <c r="U975" s="44">
        <v>4.58</v>
      </c>
      <c r="V975" s="23">
        <v>0</v>
      </c>
      <c r="W975" s="42" t="s">
        <v>34</v>
      </c>
      <c r="X975" s="43"/>
      <c r="Y975" s="43"/>
      <c r="Z975" s="43" t="s">
        <v>8442</v>
      </c>
      <c r="AA975" s="43" t="str">
        <f>VLOOKUP(J975, sku!B:C, 2, FALSE)</f>
        <v>Trava Manete Moto E Bicicleta de Plástico</v>
      </c>
      <c r="AB975" s="45" t="str">
        <f>VLOOKUP(J975, sku!B:BM, 64, FALSE)</f>
        <v>Importação</v>
      </c>
      <c r="AC975" s="45" t="str">
        <f>LEFT(pedidos[[#This Row],[SKU]],3)</f>
        <v>ET0</v>
      </c>
      <c r="AD975" s="36" t="str" cm="1">
        <f t="array" aca="1" ref="AD975" ca="1">IFERROR(
  INDEX(
    montadora[Montadora],
    MATCH(TRUE,LEFT(J1434,NÚCARACT(montadora[SKU Parcial]))=montadora[SKU Parcial],0)
  ),
  ""
)</f>
        <v/>
      </c>
    </row>
    <row r="976" spans="1:30" x14ac:dyDescent="0.25">
      <c r="A976" s="42" t="s">
        <v>9805</v>
      </c>
      <c r="B976" s="42">
        <v>22398135042</v>
      </c>
      <c r="C976" s="42"/>
      <c r="D976" s="42"/>
      <c r="E976" s="42"/>
      <c r="F976" s="42" t="s">
        <v>8371</v>
      </c>
      <c r="G976" s="42" t="s">
        <v>11228</v>
      </c>
      <c r="H976" s="19"/>
      <c r="I976" s="42"/>
      <c r="J976" s="42" t="s">
        <v>2393</v>
      </c>
      <c r="K976" s="21">
        <v>45784</v>
      </c>
      <c r="L976" s="12" t="s">
        <v>8443</v>
      </c>
      <c r="M976" s="44">
        <v>35.799999999999997</v>
      </c>
      <c r="N976" s="19">
        <v>1</v>
      </c>
      <c r="O976" s="44">
        <v>35.799999999999997</v>
      </c>
      <c r="P976" s="44">
        <v>18.57</v>
      </c>
      <c r="Q976" s="44">
        <v>1.21</v>
      </c>
      <c r="R976" s="44">
        <v>11.08</v>
      </c>
      <c r="S976" s="44">
        <v>0</v>
      </c>
      <c r="T976" s="44">
        <v>0</v>
      </c>
      <c r="U976" s="44">
        <v>4.58</v>
      </c>
      <c r="V976" s="23">
        <v>0</v>
      </c>
      <c r="W976" s="42" t="s">
        <v>34</v>
      </c>
      <c r="X976" s="43"/>
      <c r="Y976" s="43"/>
      <c r="Z976" s="43" t="s">
        <v>8442</v>
      </c>
      <c r="AA976" s="43" t="str">
        <f>VLOOKUP(J976, sku!B:C, 2, FALSE)</f>
        <v>Trava Manete Moto E Bicicleta de Plástico</v>
      </c>
      <c r="AB976" s="45" t="str">
        <f>VLOOKUP(J976, sku!B:BM, 64, FALSE)</f>
        <v>Importação</v>
      </c>
      <c r="AC976" s="45" t="str">
        <f>LEFT(pedidos[[#This Row],[SKU]],3)</f>
        <v>ET0</v>
      </c>
      <c r="AD976" s="36" t="str" cm="1">
        <f t="array" aca="1" ref="AD976" ca="1">IFERROR(
  INDEX(
    montadora[Montadora],
    MATCH(TRUE,LEFT(J1435,NÚCARACT(montadora[SKU Parcial]))=montadora[SKU Parcial],0)
  ),
  ""
)</f>
        <v/>
      </c>
    </row>
    <row r="977" spans="1:30" x14ac:dyDescent="0.25">
      <c r="A977" s="42" t="s">
        <v>9842</v>
      </c>
      <c r="B977" s="42">
        <v>22398135042</v>
      </c>
      <c r="C977" s="42"/>
      <c r="D977" s="42"/>
      <c r="E977" s="42"/>
      <c r="F977" s="42" t="s">
        <v>8371</v>
      </c>
      <c r="G977" s="42" t="s">
        <v>11228</v>
      </c>
      <c r="H977" s="19"/>
      <c r="I977" s="42"/>
      <c r="J977" s="42" t="s">
        <v>2393</v>
      </c>
      <c r="K977" s="21">
        <v>45783</v>
      </c>
      <c r="L977" s="12" t="s">
        <v>8443</v>
      </c>
      <c r="M977" s="44">
        <v>35.799999999999997</v>
      </c>
      <c r="N977" s="19">
        <v>1</v>
      </c>
      <c r="O977" s="44">
        <v>35.799999999999997</v>
      </c>
      <c r="P977" s="44">
        <v>18.57</v>
      </c>
      <c r="Q977" s="44">
        <v>1.21</v>
      </c>
      <c r="R977" s="44">
        <v>11.08</v>
      </c>
      <c r="S977" s="44">
        <v>0</v>
      </c>
      <c r="T977" s="44">
        <v>0</v>
      </c>
      <c r="U977" s="44">
        <v>4.58</v>
      </c>
      <c r="V977" s="23">
        <v>0</v>
      </c>
      <c r="W977" s="42" t="s">
        <v>34</v>
      </c>
      <c r="X977" s="43"/>
      <c r="Y977" s="43"/>
      <c r="Z977" s="43" t="s">
        <v>8442</v>
      </c>
      <c r="AA977" s="43" t="str">
        <f>VLOOKUP(J977, sku!B:C, 2, FALSE)</f>
        <v>Trava Manete Moto E Bicicleta de Plástico</v>
      </c>
      <c r="AB977" s="45" t="str">
        <f>VLOOKUP(J977, sku!B:BM, 64, FALSE)</f>
        <v>Importação</v>
      </c>
      <c r="AC977" s="45" t="str">
        <f>LEFT(pedidos[[#This Row],[SKU]],3)</f>
        <v>ET0</v>
      </c>
      <c r="AD977" s="36" t="str" cm="1">
        <f t="array" aca="1" ref="AD977" ca="1">IFERROR(
  INDEX(
    montadora[Montadora],
    MATCH(TRUE,LEFT(J1436,NÚCARACT(montadora[SKU Parcial]))=montadora[SKU Parcial],0)
  ),
  ""
)</f>
        <v/>
      </c>
    </row>
    <row r="978" spans="1:30" x14ac:dyDescent="0.25">
      <c r="A978" s="42" t="s">
        <v>9854</v>
      </c>
      <c r="B978" s="42">
        <v>21699598847</v>
      </c>
      <c r="C978" s="42"/>
      <c r="D978" s="42"/>
      <c r="E978" s="42"/>
      <c r="F978" s="42" t="s">
        <v>10120</v>
      </c>
      <c r="G978" s="42" t="s">
        <v>11228</v>
      </c>
      <c r="H978" s="19"/>
      <c r="I978" s="42"/>
      <c r="J978" s="42" t="s">
        <v>2393</v>
      </c>
      <c r="K978" s="21">
        <v>45782</v>
      </c>
      <c r="L978" s="12" t="s">
        <v>8443</v>
      </c>
      <c r="M978" s="44">
        <v>36.799999999999997</v>
      </c>
      <c r="N978" s="19">
        <v>1</v>
      </c>
      <c r="O978" s="44">
        <v>36.799999999999997</v>
      </c>
      <c r="P978" s="44">
        <v>18.57</v>
      </c>
      <c r="Q978" s="44">
        <v>1.24</v>
      </c>
      <c r="R978" s="44">
        <v>11.28</v>
      </c>
      <c r="S978" s="44">
        <v>0</v>
      </c>
      <c r="T978" s="44">
        <v>0</v>
      </c>
      <c r="U978" s="44">
        <v>5.34</v>
      </c>
      <c r="V978" s="23">
        <v>0</v>
      </c>
      <c r="W978" s="42" t="s">
        <v>34</v>
      </c>
      <c r="X978" s="43"/>
      <c r="Y978" s="43"/>
      <c r="Z978" s="43" t="s">
        <v>8442</v>
      </c>
      <c r="AA978" s="43" t="str">
        <f>VLOOKUP(J978, sku!B:C, 2, FALSE)</f>
        <v>Trava Manete Moto E Bicicleta de Plástico</v>
      </c>
      <c r="AB978" s="45" t="str">
        <f>VLOOKUP(J978, sku!B:BM, 64, FALSE)</f>
        <v>Importação</v>
      </c>
      <c r="AC978" s="45" t="str">
        <f>LEFT(pedidos[[#This Row],[SKU]],3)</f>
        <v>ET0</v>
      </c>
      <c r="AD978" s="36" t="str" cm="1">
        <f t="array" aca="1" ref="AD978" ca="1">IFERROR(
  INDEX(
    montadora[Montadora],
    MATCH(TRUE,LEFT(J1437,NÚCARACT(montadora[SKU Parcial]))=montadora[SKU Parcial],0)
  ),
  ""
)</f>
        <v/>
      </c>
    </row>
    <row r="979" spans="1:30" x14ac:dyDescent="0.25">
      <c r="A979" s="42" t="s">
        <v>10283</v>
      </c>
      <c r="B979" s="42"/>
      <c r="C979" s="42"/>
      <c r="D979" s="42"/>
      <c r="E979" s="42">
        <v>23593916889</v>
      </c>
      <c r="F979" s="42" t="s">
        <v>10138</v>
      </c>
      <c r="G979" s="42" t="s">
        <v>11228</v>
      </c>
      <c r="H979" s="7"/>
      <c r="I979" s="42"/>
      <c r="J979" s="42" t="s">
        <v>8427</v>
      </c>
      <c r="K979" s="8">
        <v>45832</v>
      </c>
      <c r="L979" s="12" t="s">
        <v>8443</v>
      </c>
      <c r="M979" s="44">
        <v>36.799999999999997</v>
      </c>
      <c r="N979" s="7">
        <v>1</v>
      </c>
      <c r="O979" s="44">
        <v>36.799999999999997</v>
      </c>
      <c r="P979" s="44">
        <v>18.649999999999999</v>
      </c>
      <c r="Q979" s="44">
        <v>1.37</v>
      </c>
      <c r="R979" s="44">
        <v>11.36</v>
      </c>
      <c r="S979" s="44">
        <v>0</v>
      </c>
      <c r="T979" s="44">
        <v>0</v>
      </c>
      <c r="U979" s="44">
        <v>5.42</v>
      </c>
      <c r="V979" s="9">
        <v>0.14729999999999999</v>
      </c>
      <c r="W979" s="42" t="s">
        <v>34</v>
      </c>
      <c r="X979" s="43"/>
      <c r="Y979" s="43"/>
      <c r="Z979" s="43" t="s">
        <v>8442</v>
      </c>
      <c r="AA979" s="43" t="str">
        <f>VLOOKUP(J979, sku!B:C, 2, FALSE)</f>
        <v>Vertex 1,5L</v>
      </c>
      <c r="AB979" s="45" t="str">
        <f>VLOOKUP(J979, sku!B:BM, 64, FALSE)</f>
        <v>Revenda</v>
      </c>
      <c r="AC979" s="45" t="str">
        <f>LEFT(pedidos[[#This Row],[SKU]],3)</f>
        <v>VX2</v>
      </c>
      <c r="AD979" s="36" t="str" cm="1">
        <f t="array" aca="1" ref="AD979" ca="1">IFERROR(
  INDEX(
    montadora[Montadora],
    MATCH(TRUE,LEFT(J1440,NÚCARACT(montadora[SKU Parcial]))=montadora[SKU Parcial],0)
  ),
  ""
)</f>
        <v/>
      </c>
    </row>
    <row r="980" spans="1:30" x14ac:dyDescent="0.25">
      <c r="A980" s="42" t="s">
        <v>10521</v>
      </c>
      <c r="B980" s="42"/>
      <c r="C980" s="42"/>
      <c r="D980" s="42"/>
      <c r="E980" s="42">
        <v>21999581575</v>
      </c>
      <c r="F980" s="42" t="s">
        <v>8372</v>
      </c>
      <c r="G980" s="42" t="s">
        <v>11228</v>
      </c>
      <c r="H980" s="7"/>
      <c r="I980" s="42"/>
      <c r="J980" s="42" t="s">
        <v>8429</v>
      </c>
      <c r="K980" s="8">
        <v>45820</v>
      </c>
      <c r="L980" s="12" t="s">
        <v>8443</v>
      </c>
      <c r="M980" s="44">
        <v>36.799999999999997</v>
      </c>
      <c r="N980" s="7">
        <v>1</v>
      </c>
      <c r="O980" s="44">
        <v>36.799999999999997</v>
      </c>
      <c r="P980" s="44">
        <v>19.25</v>
      </c>
      <c r="Q980" s="44">
        <v>1.37</v>
      </c>
      <c r="R980" s="44">
        <v>10.54</v>
      </c>
      <c r="S980" s="44">
        <v>0</v>
      </c>
      <c r="T980" s="44">
        <v>0</v>
      </c>
      <c r="U980" s="44">
        <v>5.64</v>
      </c>
      <c r="V980" s="9">
        <v>0.15329999999999999</v>
      </c>
      <c r="W980" s="42" t="s">
        <v>34</v>
      </c>
      <c r="X980" s="43"/>
      <c r="Y980" s="43"/>
      <c r="Z980" s="43" t="s">
        <v>8442</v>
      </c>
      <c r="AA980" s="43" t="str">
        <f>VLOOKUP(J980, sku!B:C, 2, FALSE)</f>
        <v>Bactran 1,5l</v>
      </c>
      <c r="AB980" s="45" t="str">
        <f>VLOOKUP(J980, sku!B:BM, 64, FALSE)</f>
        <v>Revenda</v>
      </c>
      <c r="AC980" s="45" t="str">
        <f>LEFT(pedidos[[#This Row],[SKU]],3)</f>
        <v>VX2</v>
      </c>
      <c r="AD980" s="36" t="str" cm="1">
        <f t="array" aca="1" ref="AD980" ca="1">IFERROR(
  INDEX(
    montadora[Montadora],
    MATCH(TRUE,LEFT(J1441,NÚCARACT(montadora[SKU Parcial]))=montadora[SKU Parcial],0)
  ),
  ""
)</f>
        <v/>
      </c>
    </row>
    <row r="981" spans="1:30" x14ac:dyDescent="0.25">
      <c r="A981" s="42" t="s">
        <v>8929</v>
      </c>
      <c r="B981" s="42"/>
      <c r="C981" s="42"/>
      <c r="D981" s="42"/>
      <c r="E981" s="42">
        <v>19299555165</v>
      </c>
      <c r="F981" s="42" t="s">
        <v>8372</v>
      </c>
      <c r="G981" s="42" t="s">
        <v>11227</v>
      </c>
      <c r="H981" s="7"/>
      <c r="I981" s="42"/>
      <c r="J981" s="42" t="s">
        <v>8429</v>
      </c>
      <c r="K981" s="8">
        <v>45807</v>
      </c>
      <c r="L981" s="12" t="s">
        <v>8443</v>
      </c>
      <c r="M981" s="44">
        <v>39.799999999999997</v>
      </c>
      <c r="N981" s="7">
        <v>1</v>
      </c>
      <c r="O981" s="44">
        <v>39.799999999999997</v>
      </c>
      <c r="P981" s="44">
        <v>19.25</v>
      </c>
      <c r="Q981" s="44">
        <v>3.03</v>
      </c>
      <c r="R981" s="44">
        <v>12.76</v>
      </c>
      <c r="S981" s="44">
        <v>0</v>
      </c>
      <c r="T981" s="44">
        <v>0</v>
      </c>
      <c r="U981" s="44">
        <v>4.76</v>
      </c>
      <c r="V981" s="9">
        <v>0.1196</v>
      </c>
      <c r="W981" s="42" t="s">
        <v>34</v>
      </c>
      <c r="X981" s="43"/>
      <c r="Y981" s="43"/>
      <c r="Z981" s="43" t="s">
        <v>8442</v>
      </c>
      <c r="AA981" s="43" t="str">
        <f>VLOOKUP(J981, sku!B:C, 2, FALSE)</f>
        <v>Bactran 1,5l</v>
      </c>
      <c r="AB981" s="45" t="str">
        <f>VLOOKUP(J981, sku!B:BM, 64, FALSE)</f>
        <v>Revenda</v>
      </c>
      <c r="AC981" s="45" t="str">
        <f>LEFT(pedidos[[#This Row],[SKU]],3)</f>
        <v>VX2</v>
      </c>
      <c r="AD981" s="36" t="str" cm="1">
        <f t="array" aca="1" ref="AD981" ca="1">IFERROR(
  INDEX(
    montadora[Montadora],
    MATCH(TRUE,LEFT(#REF!,NÚCARACT(montadora[SKU Parcial]))=montadora[SKU Parcial],0)
  ),
  ""
)</f>
        <v/>
      </c>
    </row>
    <row r="982" spans="1:30" x14ac:dyDescent="0.25">
      <c r="A982" s="42" t="s">
        <v>8930</v>
      </c>
      <c r="B982" s="42"/>
      <c r="C982" s="42"/>
      <c r="D982" s="42"/>
      <c r="E982" s="42">
        <v>19299555165</v>
      </c>
      <c r="F982" s="42" t="s">
        <v>8372</v>
      </c>
      <c r="G982" s="42" t="s">
        <v>11227</v>
      </c>
      <c r="H982" s="7"/>
      <c r="I982" s="42"/>
      <c r="J982" s="42" t="s">
        <v>8429</v>
      </c>
      <c r="K982" s="8">
        <v>45802</v>
      </c>
      <c r="L982" s="12" t="s">
        <v>8443</v>
      </c>
      <c r="M982" s="44">
        <v>39.799999999999997</v>
      </c>
      <c r="N982" s="7">
        <v>1</v>
      </c>
      <c r="O982" s="44">
        <v>39.799999999999997</v>
      </c>
      <c r="P982" s="44">
        <v>19.25</v>
      </c>
      <c r="Q982" s="44">
        <v>3.03</v>
      </c>
      <c r="R982" s="44">
        <v>12.76</v>
      </c>
      <c r="S982" s="44">
        <v>0</v>
      </c>
      <c r="T982" s="44">
        <v>0</v>
      </c>
      <c r="U982" s="44">
        <v>4.76</v>
      </c>
      <c r="V982" s="9">
        <v>0.1196</v>
      </c>
      <c r="W982" s="42" t="s">
        <v>34</v>
      </c>
      <c r="X982" s="43"/>
      <c r="Y982" s="43"/>
      <c r="Z982" s="43" t="s">
        <v>8442</v>
      </c>
      <c r="AA982" s="43" t="str">
        <f>VLOOKUP(J982, sku!B:C, 2, FALSE)</f>
        <v>Bactran 1,5l</v>
      </c>
      <c r="AB982" s="45" t="str">
        <f>VLOOKUP(J982, sku!B:BM, 64, FALSE)</f>
        <v>Revenda</v>
      </c>
      <c r="AC982" s="45" t="str">
        <f>LEFT(pedidos[[#This Row],[SKU]],3)</f>
        <v>VX2</v>
      </c>
      <c r="AD982" s="36" t="str" cm="1">
        <f t="array" aca="1" ref="AD982" ca="1">IFERROR(
  INDEX(
    montadora[Montadora],
    MATCH(TRUE,LEFT(#REF!,NÚCARACT(montadora[SKU Parcial]))=montadora[SKU Parcial],0)
  ),
  ""
)</f>
        <v/>
      </c>
    </row>
    <row r="983" spans="1:30" x14ac:dyDescent="0.25">
      <c r="A983" s="42" t="s">
        <v>8931</v>
      </c>
      <c r="B983" s="42"/>
      <c r="C983" s="42"/>
      <c r="D983" s="42"/>
      <c r="E983" s="42">
        <v>19299555165</v>
      </c>
      <c r="F983" s="42" t="s">
        <v>8372</v>
      </c>
      <c r="G983" s="42" t="s">
        <v>11227</v>
      </c>
      <c r="H983" s="7"/>
      <c r="I983" s="42"/>
      <c r="J983" s="42" t="s">
        <v>8429</v>
      </c>
      <c r="K983" s="8">
        <v>45796</v>
      </c>
      <c r="L983" s="12" t="s">
        <v>8443</v>
      </c>
      <c r="M983" s="44">
        <v>39.799999999999997</v>
      </c>
      <c r="N983" s="7">
        <v>1</v>
      </c>
      <c r="O983" s="44">
        <v>39.799999999999997</v>
      </c>
      <c r="P983" s="44">
        <v>19.25</v>
      </c>
      <c r="Q983" s="44">
        <v>3.03</v>
      </c>
      <c r="R983" s="44">
        <v>12.76</v>
      </c>
      <c r="S983" s="44">
        <v>0</v>
      </c>
      <c r="T983" s="44">
        <v>0</v>
      </c>
      <c r="U983" s="44">
        <v>4.76</v>
      </c>
      <c r="V983" s="9">
        <v>0.1196</v>
      </c>
      <c r="W983" s="42" t="s">
        <v>34</v>
      </c>
      <c r="X983" s="43"/>
      <c r="Y983" s="43"/>
      <c r="Z983" s="43" t="s">
        <v>8442</v>
      </c>
      <c r="AA983" s="43" t="str">
        <f>VLOOKUP(J983, sku!B:C, 2, FALSE)</f>
        <v>Bactran 1,5l</v>
      </c>
      <c r="AB983" s="45" t="str">
        <f>VLOOKUP(J983, sku!B:BM, 64, FALSE)</f>
        <v>Revenda</v>
      </c>
      <c r="AC983" s="45" t="str">
        <f>LEFT(pedidos[[#This Row],[SKU]],3)</f>
        <v>VX2</v>
      </c>
      <c r="AD983" s="36" t="str" cm="1">
        <f t="array" aca="1" ref="AD983" ca="1">IFERROR(
  INDEX(
    montadora[Montadora],
    MATCH(TRUE,LEFT(J1442,NÚCARACT(montadora[SKU Parcial]))=montadora[SKU Parcial],0)
  ),
  ""
)</f>
        <v/>
      </c>
    </row>
    <row r="984" spans="1:30" x14ac:dyDescent="0.25">
      <c r="A984" s="42" t="s">
        <v>8932</v>
      </c>
      <c r="B984" s="42"/>
      <c r="C984" s="42"/>
      <c r="D984" s="42"/>
      <c r="E984" s="42">
        <v>19299555165</v>
      </c>
      <c r="F984" s="42" t="s">
        <v>8372</v>
      </c>
      <c r="G984" s="42" t="s">
        <v>11227</v>
      </c>
      <c r="H984" s="7"/>
      <c r="I984" s="42"/>
      <c r="J984" s="42" t="s">
        <v>8429</v>
      </c>
      <c r="K984" s="8">
        <v>45790</v>
      </c>
      <c r="L984" s="12" t="s">
        <v>8443</v>
      </c>
      <c r="M984" s="44">
        <v>39.799999999999997</v>
      </c>
      <c r="N984" s="7">
        <v>1</v>
      </c>
      <c r="O984" s="44">
        <v>39.799999999999997</v>
      </c>
      <c r="P984" s="44">
        <v>19.25</v>
      </c>
      <c r="Q984" s="44">
        <v>3.03</v>
      </c>
      <c r="R984" s="44">
        <v>12.76</v>
      </c>
      <c r="S984" s="44">
        <v>0</v>
      </c>
      <c r="T984" s="44">
        <v>0</v>
      </c>
      <c r="U984" s="44">
        <v>4.76</v>
      </c>
      <c r="V984" s="9">
        <v>0.1196</v>
      </c>
      <c r="W984" s="42" t="s">
        <v>34</v>
      </c>
      <c r="X984" s="43"/>
      <c r="Y984" s="43"/>
      <c r="Z984" s="43" t="s">
        <v>8442</v>
      </c>
      <c r="AA984" s="43" t="str">
        <f>VLOOKUP(J984, sku!B:C, 2, FALSE)</f>
        <v>Bactran 1,5l</v>
      </c>
      <c r="AB984" s="45" t="str">
        <f>VLOOKUP(J984, sku!B:BM, 64, FALSE)</f>
        <v>Revenda</v>
      </c>
      <c r="AC984" s="45" t="str">
        <f>LEFT(pedidos[[#This Row],[SKU]],3)</f>
        <v>VX2</v>
      </c>
      <c r="AD984" s="36" t="str" cm="1">
        <f t="array" aca="1" ref="AD984" ca="1">IFERROR(
  INDEX(
    montadora[Montadora],
    MATCH(TRUE,LEFT(J1443,NÚCARACT(montadora[SKU Parcial]))=montadora[SKU Parcial],0)
  ),
  ""
)</f>
        <v/>
      </c>
    </row>
    <row r="985" spans="1:30" x14ac:dyDescent="0.25">
      <c r="A985" s="42" t="s">
        <v>8933</v>
      </c>
      <c r="B985" s="42"/>
      <c r="C985" s="42"/>
      <c r="D985" s="42"/>
      <c r="E985" s="42">
        <v>19299555165</v>
      </c>
      <c r="F985" s="42" t="s">
        <v>8372</v>
      </c>
      <c r="G985" s="42" t="s">
        <v>11227</v>
      </c>
      <c r="H985" s="7"/>
      <c r="I985" s="42"/>
      <c r="J985" s="42" t="s">
        <v>8429</v>
      </c>
      <c r="K985" s="8">
        <v>45790</v>
      </c>
      <c r="L985" s="12" t="s">
        <v>8443</v>
      </c>
      <c r="M985" s="44">
        <v>39.799999999999997</v>
      </c>
      <c r="N985" s="7">
        <v>1</v>
      </c>
      <c r="O985" s="44">
        <v>39.799999999999997</v>
      </c>
      <c r="P985" s="44">
        <v>19.25</v>
      </c>
      <c r="Q985" s="44">
        <v>3.03</v>
      </c>
      <c r="R985" s="44">
        <v>12.76</v>
      </c>
      <c r="S985" s="44">
        <v>0</v>
      </c>
      <c r="T985" s="44">
        <v>0</v>
      </c>
      <c r="U985" s="44">
        <v>4.76</v>
      </c>
      <c r="V985" s="9">
        <v>0.1196</v>
      </c>
      <c r="W985" s="42" t="s">
        <v>34</v>
      </c>
      <c r="X985" s="43"/>
      <c r="Y985" s="43"/>
      <c r="Z985" s="43" t="s">
        <v>8442</v>
      </c>
      <c r="AA985" s="43" t="str">
        <f>VLOOKUP(J985, sku!B:C, 2, FALSE)</f>
        <v>Bactran 1,5l</v>
      </c>
      <c r="AB985" s="45" t="str">
        <f>VLOOKUP(J985, sku!B:BM, 64, FALSE)</f>
        <v>Revenda</v>
      </c>
      <c r="AC985" s="45" t="str">
        <f>LEFT(pedidos[[#This Row],[SKU]],3)</f>
        <v>VX2</v>
      </c>
      <c r="AD985" s="36" t="str" cm="1">
        <f t="array" aca="1" ref="AD985" ca="1">IFERROR(
  INDEX(
    montadora[Montadora],
    MATCH(TRUE,LEFT(J1444,NÚCARACT(montadora[SKU Parcial]))=montadora[SKU Parcial],0)
  ),
  ""
)</f>
        <v/>
      </c>
    </row>
    <row r="986" spans="1:30" x14ac:dyDescent="0.25">
      <c r="A986" s="42" t="s">
        <v>8934</v>
      </c>
      <c r="B986" s="42"/>
      <c r="C986" s="42"/>
      <c r="D986" s="42"/>
      <c r="E986" s="42">
        <v>19299555165</v>
      </c>
      <c r="F986" s="42" t="s">
        <v>8372</v>
      </c>
      <c r="G986" s="42" t="s">
        <v>11227</v>
      </c>
      <c r="H986" s="7"/>
      <c r="I986" s="42"/>
      <c r="J986" s="42" t="s">
        <v>8429</v>
      </c>
      <c r="K986" s="8">
        <v>45785</v>
      </c>
      <c r="L986" s="12" t="s">
        <v>8443</v>
      </c>
      <c r="M986" s="44">
        <v>39.799999999999997</v>
      </c>
      <c r="N986" s="7">
        <v>1</v>
      </c>
      <c r="O986" s="44">
        <v>39.799999999999997</v>
      </c>
      <c r="P986" s="44">
        <v>19.25</v>
      </c>
      <c r="Q986" s="44">
        <v>3.03</v>
      </c>
      <c r="R986" s="44">
        <v>12.76</v>
      </c>
      <c r="S986" s="44">
        <v>0</v>
      </c>
      <c r="T986" s="44">
        <v>0</v>
      </c>
      <c r="U986" s="44">
        <v>4.76</v>
      </c>
      <c r="V986" s="9">
        <v>0.1196</v>
      </c>
      <c r="W986" s="42" t="s">
        <v>34</v>
      </c>
      <c r="X986" s="43"/>
      <c r="Y986" s="43"/>
      <c r="Z986" s="43" t="s">
        <v>8442</v>
      </c>
      <c r="AA986" s="43" t="str">
        <f>VLOOKUP(J986, sku!B:C, 2, FALSE)</f>
        <v>Bactran 1,5l</v>
      </c>
      <c r="AB986" s="45" t="str">
        <f>VLOOKUP(J986, sku!B:BM, 64, FALSE)</f>
        <v>Revenda</v>
      </c>
      <c r="AC986" s="45" t="str">
        <f>LEFT(pedidos[[#This Row],[SKU]],3)</f>
        <v>VX2</v>
      </c>
      <c r="AD986" s="36" t="str" cm="1">
        <f t="array" aca="1" ref="AD986" ca="1">IFERROR(
  INDEX(
    montadora[Montadora],
    MATCH(TRUE,LEFT(J1445,NÚCARACT(montadora[SKU Parcial]))=montadora[SKU Parcial],0)
  ),
  ""
)</f>
        <v/>
      </c>
    </row>
    <row r="987" spans="1:30" x14ac:dyDescent="0.25">
      <c r="A987" s="42" t="s">
        <v>8089</v>
      </c>
      <c r="B987" s="42"/>
      <c r="C987" s="42"/>
      <c r="D987" s="42"/>
      <c r="E987" s="42">
        <v>19299555165</v>
      </c>
      <c r="F987" s="42" t="s">
        <v>8372</v>
      </c>
      <c r="G987" s="42" t="s">
        <v>11227</v>
      </c>
      <c r="H987" s="7"/>
      <c r="I987" s="42"/>
      <c r="J987" s="42" t="s">
        <v>8429</v>
      </c>
      <c r="K987" s="8">
        <v>45811</v>
      </c>
      <c r="L987" s="12" t="s">
        <v>8443</v>
      </c>
      <c r="M987" s="44">
        <v>39.799999999999997</v>
      </c>
      <c r="N987" s="7">
        <v>1</v>
      </c>
      <c r="O987" s="44">
        <v>39.799999999999997</v>
      </c>
      <c r="P987" s="44">
        <v>19.25</v>
      </c>
      <c r="Q987" s="44">
        <v>3.28</v>
      </c>
      <c r="R987" s="44">
        <v>12.76</v>
      </c>
      <c r="S987" s="44">
        <v>0</v>
      </c>
      <c r="T987" s="44">
        <v>0</v>
      </c>
      <c r="U987" s="44">
        <v>4.51</v>
      </c>
      <c r="V987" s="9">
        <v>0.1134</v>
      </c>
      <c r="W987" s="42" t="s">
        <v>34</v>
      </c>
      <c r="X987" s="43"/>
      <c r="Y987" s="43"/>
      <c r="Z987" s="43" t="s">
        <v>8442</v>
      </c>
      <c r="AA987" s="43" t="str">
        <f>VLOOKUP(J987, sku!B:C, 2, FALSE)</f>
        <v>Bactran 1,5l</v>
      </c>
      <c r="AB987" s="45" t="str">
        <f>VLOOKUP(J987, sku!B:BM, 64, FALSE)</f>
        <v>Revenda</v>
      </c>
      <c r="AC987" s="45" t="str">
        <f>LEFT(pedidos[[#This Row],[SKU]],3)</f>
        <v>VX2</v>
      </c>
      <c r="AD987" s="36" t="str" cm="1">
        <f t="array" aca="1" ref="AD987" ca="1">IFERROR(
  INDEX(
    montadora[Montadora],
    MATCH(TRUE,LEFT(J1446,NÚCARACT(montadora[SKU Parcial]))=montadora[SKU Parcial],0)
  ),
  ""
)</f>
        <v/>
      </c>
    </row>
    <row r="988" spans="1:30" x14ac:dyDescent="0.25">
      <c r="A988" s="42" t="s">
        <v>8083</v>
      </c>
      <c r="B988" s="42"/>
      <c r="C988" s="42"/>
      <c r="D988" s="42"/>
      <c r="E988" s="42">
        <v>23093930699</v>
      </c>
      <c r="F988" s="42" t="s">
        <v>8373</v>
      </c>
      <c r="G988" s="42" t="s">
        <v>11227</v>
      </c>
      <c r="H988" s="19"/>
      <c r="I988" s="42"/>
      <c r="J988" s="42" t="s">
        <v>8430</v>
      </c>
      <c r="K988" s="21">
        <v>45825</v>
      </c>
      <c r="L988" s="12" t="s">
        <v>8443</v>
      </c>
      <c r="M988" s="44">
        <v>35.799999999999997</v>
      </c>
      <c r="N988" s="19">
        <v>1</v>
      </c>
      <c r="O988" s="44">
        <v>35.799999999999997</v>
      </c>
      <c r="P988" s="44">
        <v>19.559999999999999</v>
      </c>
      <c r="Q988" s="44">
        <v>2.95</v>
      </c>
      <c r="R988" s="44">
        <v>11.77</v>
      </c>
      <c r="S988" s="44">
        <v>0</v>
      </c>
      <c r="T988" s="44">
        <v>0</v>
      </c>
      <c r="U988" s="44">
        <v>1.53</v>
      </c>
      <c r="V988" s="23">
        <v>4.2700000000000002E-2</v>
      </c>
      <c r="W988" s="42" t="s">
        <v>34</v>
      </c>
      <c r="X988" s="43"/>
      <c r="Y988" s="43"/>
      <c r="Z988" s="43" t="s">
        <v>8442</v>
      </c>
      <c r="AA988" s="43" t="str">
        <f>VLOOKUP(J988, sku!B:C, 2, FALSE)</f>
        <v>Hydrox Fast 500ML</v>
      </c>
      <c r="AB988" s="45" t="str">
        <f>VLOOKUP(J988, sku!B:BM, 64, FALSE)</f>
        <v>Revenda</v>
      </c>
      <c r="AC988" s="45" t="str">
        <f>LEFT(pedidos[[#This Row],[SKU]],3)</f>
        <v>VX2</v>
      </c>
      <c r="AD988" s="36" t="str" cm="1">
        <f t="array" aca="1" ref="AD988" ca="1">IFERROR(
  INDEX(
    montadora[Montadora],
    MATCH(TRUE,LEFT(#REF!,NÚCARACT(montadora[SKU Parcial]))=montadora[SKU Parcial],0)
  ),
  ""
)</f>
        <v/>
      </c>
    </row>
    <row r="989" spans="1:30" x14ac:dyDescent="0.25">
      <c r="A989" s="42" t="s">
        <v>8090</v>
      </c>
      <c r="B989" s="42"/>
      <c r="C989" s="42"/>
      <c r="D989" s="42"/>
      <c r="E989" s="42">
        <v>23093930699</v>
      </c>
      <c r="F989" s="42" t="s">
        <v>8373</v>
      </c>
      <c r="G989" s="42" t="s">
        <v>11227</v>
      </c>
      <c r="H989" s="19"/>
      <c r="I989" s="42"/>
      <c r="J989" s="42" t="s">
        <v>8430</v>
      </c>
      <c r="K989" s="21">
        <v>45828</v>
      </c>
      <c r="L989" s="12" t="s">
        <v>8443</v>
      </c>
      <c r="M989" s="44">
        <v>35.799999999999997</v>
      </c>
      <c r="N989" s="19">
        <v>1</v>
      </c>
      <c r="O989" s="44">
        <v>35.799999999999997</v>
      </c>
      <c r="P989" s="44">
        <v>19.559999999999999</v>
      </c>
      <c r="Q989" s="44">
        <v>2.95</v>
      </c>
      <c r="R989" s="44">
        <v>11.88</v>
      </c>
      <c r="S989" s="44">
        <v>0</v>
      </c>
      <c r="T989" s="44">
        <v>0</v>
      </c>
      <c r="U989" s="44">
        <v>1.41</v>
      </c>
      <c r="V989" s="23">
        <v>3.95E-2</v>
      </c>
      <c r="W989" s="42" t="s">
        <v>34</v>
      </c>
      <c r="X989" s="43"/>
      <c r="Y989" s="43"/>
      <c r="Z989" s="43" t="s">
        <v>8442</v>
      </c>
      <c r="AA989" s="43" t="str">
        <f>VLOOKUP(J989, sku!B:C, 2, FALSE)</f>
        <v>Hydrox Fast 500ML</v>
      </c>
      <c r="AB989" s="45" t="str">
        <f>VLOOKUP(J989, sku!B:BM, 64, FALSE)</f>
        <v>Revenda</v>
      </c>
      <c r="AC989" s="45" t="str">
        <f>LEFT(pedidos[[#This Row],[SKU]],3)</f>
        <v>VX2</v>
      </c>
      <c r="AD989" s="36" t="str" cm="1">
        <f t="array" aca="1" ref="AD989" ca="1">IFERROR(
  INDEX(
    montadora[Montadora],
    MATCH(TRUE,LEFT(#REF!,NÚCARACT(montadora[SKU Parcial]))=montadora[SKU Parcial],0)
  ),
  ""
)</f>
        <v/>
      </c>
    </row>
    <row r="990" spans="1:30" x14ac:dyDescent="0.25">
      <c r="A990" s="42" t="s">
        <v>8091</v>
      </c>
      <c r="B990" s="42"/>
      <c r="C990" s="42"/>
      <c r="D990" s="42"/>
      <c r="E990" s="42">
        <v>23093930699</v>
      </c>
      <c r="F990" s="42" t="s">
        <v>8373</v>
      </c>
      <c r="G990" s="42" t="s">
        <v>11227</v>
      </c>
      <c r="H990" s="19"/>
      <c r="I990" s="42"/>
      <c r="J990" s="42" t="s">
        <v>8430</v>
      </c>
      <c r="K990" s="21">
        <v>45825</v>
      </c>
      <c r="L990" s="12" t="s">
        <v>8443</v>
      </c>
      <c r="M990" s="44">
        <v>35.799999999999997</v>
      </c>
      <c r="N990" s="19">
        <v>1</v>
      </c>
      <c r="O990" s="44">
        <v>35.799999999999997</v>
      </c>
      <c r="P990" s="44">
        <v>19.559999999999999</v>
      </c>
      <c r="Q990" s="44">
        <v>2.95</v>
      </c>
      <c r="R990" s="44">
        <v>11.88</v>
      </c>
      <c r="S990" s="44">
        <v>0</v>
      </c>
      <c r="T990" s="44">
        <v>0</v>
      </c>
      <c r="U990" s="44">
        <v>1.41</v>
      </c>
      <c r="V990" s="23">
        <v>3.95E-2</v>
      </c>
      <c r="W990" s="42" t="s">
        <v>34</v>
      </c>
      <c r="X990" s="43"/>
      <c r="Y990" s="43"/>
      <c r="Z990" s="43" t="s">
        <v>8442</v>
      </c>
      <c r="AA990" s="43" t="str">
        <f>VLOOKUP(J990, sku!B:C, 2, FALSE)</f>
        <v>Hydrox Fast 500ML</v>
      </c>
      <c r="AB990" s="45" t="str">
        <f>VLOOKUP(J990, sku!B:BM, 64, FALSE)</f>
        <v>Revenda</v>
      </c>
      <c r="AC990" s="45" t="str">
        <f>LEFT(pedidos[[#This Row],[SKU]],3)</f>
        <v>VX2</v>
      </c>
      <c r="AD990" s="36" t="str" cm="1">
        <f t="array" aca="1" ref="AD990" ca="1">IFERROR(
  INDEX(
    montadora[Montadora],
    MATCH(TRUE,LEFT(#REF!,NÚCARACT(montadora[SKU Parcial]))=montadora[SKU Parcial],0)
  ),
  ""
)</f>
        <v/>
      </c>
    </row>
    <row r="991" spans="1:30" x14ac:dyDescent="0.25">
      <c r="A991" s="42" t="s">
        <v>8092</v>
      </c>
      <c r="B991" s="42"/>
      <c r="C991" s="42"/>
      <c r="D991" s="42"/>
      <c r="E991" s="42">
        <v>23093930699</v>
      </c>
      <c r="F991" s="42" t="s">
        <v>8373</v>
      </c>
      <c r="G991" s="42" t="s">
        <v>11227</v>
      </c>
      <c r="H991" s="19"/>
      <c r="I991" s="42"/>
      <c r="J991" s="42" t="s">
        <v>8430</v>
      </c>
      <c r="K991" s="21">
        <v>45823</v>
      </c>
      <c r="L991" s="12" t="s">
        <v>8443</v>
      </c>
      <c r="M991" s="44">
        <v>35.799999999999997</v>
      </c>
      <c r="N991" s="19">
        <v>1</v>
      </c>
      <c r="O991" s="44">
        <v>35.799999999999997</v>
      </c>
      <c r="P991" s="44">
        <v>19.559999999999999</v>
      </c>
      <c r="Q991" s="44">
        <v>2.95</v>
      </c>
      <c r="R991" s="44">
        <v>11.88</v>
      </c>
      <c r="S991" s="44">
        <v>0</v>
      </c>
      <c r="T991" s="44">
        <v>0</v>
      </c>
      <c r="U991" s="44">
        <v>1.41</v>
      </c>
      <c r="V991" s="23">
        <v>3.95E-2</v>
      </c>
      <c r="W991" s="42" t="s">
        <v>34</v>
      </c>
      <c r="X991" s="43"/>
      <c r="Y991" s="43"/>
      <c r="Z991" s="43" t="s">
        <v>8442</v>
      </c>
      <c r="AA991" s="43" t="str">
        <f>VLOOKUP(J991, sku!B:C, 2, FALSE)</f>
        <v>Hydrox Fast 500ML</v>
      </c>
      <c r="AB991" s="45" t="str">
        <f>VLOOKUP(J991, sku!B:BM, 64, FALSE)</f>
        <v>Revenda</v>
      </c>
      <c r="AC991" s="45" t="str">
        <f>LEFT(pedidos[[#This Row],[SKU]],3)</f>
        <v>VX2</v>
      </c>
      <c r="AD991" s="36" t="str" cm="1">
        <f t="array" aca="1" ref="AD991" ca="1">IFERROR(
  INDEX(
    montadora[Montadora],
    MATCH(TRUE,LEFT(#REF!,NÚCARACT(montadora[SKU Parcial]))=montadora[SKU Parcial],0)
  ),
  ""
)</f>
        <v/>
      </c>
    </row>
    <row r="992" spans="1:30" x14ac:dyDescent="0.25">
      <c r="A992" s="42" t="s">
        <v>8093</v>
      </c>
      <c r="B992" s="42"/>
      <c r="C992" s="42"/>
      <c r="D992" s="42"/>
      <c r="E992" s="42">
        <v>23093930699</v>
      </c>
      <c r="F992" s="42" t="s">
        <v>8373</v>
      </c>
      <c r="G992" s="42" t="s">
        <v>11227</v>
      </c>
      <c r="H992" s="19"/>
      <c r="I992" s="42"/>
      <c r="J992" s="42" t="s">
        <v>8430</v>
      </c>
      <c r="K992" s="21">
        <v>45823</v>
      </c>
      <c r="L992" s="12" t="s">
        <v>8443</v>
      </c>
      <c r="M992" s="44">
        <v>35.799999999999997</v>
      </c>
      <c r="N992" s="19">
        <v>1</v>
      </c>
      <c r="O992" s="44">
        <v>35.799999999999997</v>
      </c>
      <c r="P992" s="44">
        <v>19.559999999999999</v>
      </c>
      <c r="Q992" s="44">
        <v>2.95</v>
      </c>
      <c r="R992" s="44">
        <v>11.88</v>
      </c>
      <c r="S992" s="44">
        <v>0</v>
      </c>
      <c r="T992" s="44">
        <v>0</v>
      </c>
      <c r="U992" s="44">
        <v>1.41</v>
      </c>
      <c r="V992" s="23">
        <v>3.95E-2</v>
      </c>
      <c r="W992" s="42" t="s">
        <v>34</v>
      </c>
      <c r="X992" s="43"/>
      <c r="Y992" s="43"/>
      <c r="Z992" s="43" t="s">
        <v>8442</v>
      </c>
      <c r="AA992" s="43" t="str">
        <f>VLOOKUP(J992, sku!B:C, 2, FALSE)</f>
        <v>Hydrox Fast 500ML</v>
      </c>
      <c r="AB992" s="45" t="str">
        <f>VLOOKUP(J992, sku!B:BM, 64, FALSE)</f>
        <v>Revenda</v>
      </c>
      <c r="AC992" s="45" t="str">
        <f>LEFT(pedidos[[#This Row],[SKU]],3)</f>
        <v>VX2</v>
      </c>
      <c r="AD992" s="36" t="str" cm="1">
        <f t="array" aca="1" ref="AD992" ca="1">IFERROR(
  INDEX(
    montadora[Montadora],
    MATCH(TRUE,LEFT(#REF!,NÚCARACT(montadora[SKU Parcial]))=montadora[SKU Parcial],0)
  ),
  ""
)</f>
        <v/>
      </c>
    </row>
    <row r="993" spans="1:30" x14ac:dyDescent="0.25">
      <c r="A993" s="42" t="s">
        <v>8936</v>
      </c>
      <c r="B993" s="42"/>
      <c r="C993" s="42"/>
      <c r="D993" s="42"/>
      <c r="E993" s="42">
        <v>22293424720</v>
      </c>
      <c r="F993" s="42" t="s">
        <v>8380</v>
      </c>
      <c r="G993" s="42" t="s">
        <v>11227</v>
      </c>
      <c r="H993" s="7"/>
      <c r="I993" s="42"/>
      <c r="J993" s="42" t="s">
        <v>886</v>
      </c>
      <c r="K993" s="8">
        <v>45790</v>
      </c>
      <c r="L993" s="12" t="s">
        <v>8443</v>
      </c>
      <c r="M993" s="44">
        <v>52.8</v>
      </c>
      <c r="N993" s="7">
        <v>1</v>
      </c>
      <c r="O993" s="44">
        <v>52.8</v>
      </c>
      <c r="P993" s="44">
        <v>19.89</v>
      </c>
      <c r="Q993" s="44">
        <v>4.0199999999999996</v>
      </c>
      <c r="R993" s="44">
        <v>15.62</v>
      </c>
      <c r="S993" s="44">
        <v>0</v>
      </c>
      <c r="T993" s="44">
        <v>0</v>
      </c>
      <c r="U993" s="44">
        <v>13.27</v>
      </c>
      <c r="V993" s="9">
        <v>0.25140000000000001</v>
      </c>
      <c r="W993" s="42" t="s">
        <v>34</v>
      </c>
      <c r="X993" s="43"/>
      <c r="Y993" s="43"/>
      <c r="Z993" s="43" t="s">
        <v>8442</v>
      </c>
      <c r="AA993" s="43" t="str">
        <f>VLOOKUP(J993, sku!B:C, 2, FALSE)</f>
        <v>Trava Manete Moto E Bicicleta de Alumínio</v>
      </c>
      <c r="AB993" s="45" t="str">
        <f>VLOOKUP(J993, sku!B:BM, 64, FALSE)</f>
        <v>Importação</v>
      </c>
      <c r="AC993" s="45" t="str">
        <f>LEFT(pedidos[[#This Row],[SKU]],3)</f>
        <v>ET0</v>
      </c>
      <c r="AD993" s="36" t="str" cm="1">
        <f t="array" aca="1" ref="AD993" ca="1">IFERROR(
  INDEX(
    montadora[Montadora],
    MATCH(TRUE,LEFT(#REF!,NÚCARACT(montadora[SKU Parcial]))=montadora[SKU Parcial],0)
  ),
  ""
)</f>
        <v/>
      </c>
    </row>
    <row r="994" spans="1:30" x14ac:dyDescent="0.25">
      <c r="A994" s="42" t="s">
        <v>8935</v>
      </c>
      <c r="B994" s="42"/>
      <c r="C994" s="42"/>
      <c r="D994" s="42"/>
      <c r="E994" s="42">
        <v>22293424720</v>
      </c>
      <c r="F994" s="42" t="s">
        <v>8380</v>
      </c>
      <c r="G994" s="42" t="s">
        <v>11227</v>
      </c>
      <c r="H994" s="7"/>
      <c r="I994" s="42"/>
      <c r="J994" s="42" t="s">
        <v>886</v>
      </c>
      <c r="K994" s="8">
        <v>45792</v>
      </c>
      <c r="L994" s="12" t="s">
        <v>8443</v>
      </c>
      <c r="M994" s="44">
        <v>51.8</v>
      </c>
      <c r="N994" s="7">
        <v>1</v>
      </c>
      <c r="O994" s="44">
        <v>58.42</v>
      </c>
      <c r="P994" s="44">
        <v>19.89</v>
      </c>
      <c r="Q994" s="44">
        <v>3.94</v>
      </c>
      <c r="R994" s="44">
        <v>15.4</v>
      </c>
      <c r="S994" s="44">
        <v>6.62</v>
      </c>
      <c r="T994" s="44">
        <v>0</v>
      </c>
      <c r="U994" s="44">
        <v>12.57</v>
      </c>
      <c r="V994" s="9">
        <v>0.24260000000000001</v>
      </c>
      <c r="W994" s="42" t="s">
        <v>34</v>
      </c>
      <c r="X994" s="43"/>
      <c r="Y994" s="43"/>
      <c r="Z994" s="43" t="s">
        <v>8442</v>
      </c>
      <c r="AA994" s="43" t="str">
        <f>VLOOKUP(J994, sku!B:C, 2, FALSE)</f>
        <v>Trava Manete Moto E Bicicleta de Alumínio</v>
      </c>
      <c r="AB994" s="45" t="str">
        <f>VLOOKUP(J994, sku!B:BM, 64, FALSE)</f>
        <v>Importação</v>
      </c>
      <c r="AC994" s="45" t="str">
        <f>LEFT(pedidos[[#This Row],[SKU]],3)</f>
        <v>ET0</v>
      </c>
      <c r="AD994" s="36" t="str" cm="1">
        <f t="array" aca="1" ref="AD994" ca="1">IFERROR(
  INDEX(
    montadora[Montadora],
    MATCH(TRUE,LEFT(#REF!,NÚCARACT(montadora[SKU Parcial]))=montadora[SKU Parcial],0)
  ),
  ""
)</f>
        <v/>
      </c>
    </row>
    <row r="995" spans="1:30" x14ac:dyDescent="0.25">
      <c r="A995" s="42" t="s">
        <v>8937</v>
      </c>
      <c r="B995" s="42"/>
      <c r="C995" s="42"/>
      <c r="D995" s="42"/>
      <c r="E995" s="42">
        <v>22293424720</v>
      </c>
      <c r="F995" s="42" t="s">
        <v>8380</v>
      </c>
      <c r="G995" s="42" t="s">
        <v>11227</v>
      </c>
      <c r="H995" s="7"/>
      <c r="I995" s="42"/>
      <c r="J995" s="42" t="s">
        <v>886</v>
      </c>
      <c r="K995" s="8">
        <v>45790</v>
      </c>
      <c r="L995" s="12" t="s">
        <v>8443</v>
      </c>
      <c r="M995" s="44">
        <v>48.8</v>
      </c>
      <c r="N995" s="7">
        <v>1</v>
      </c>
      <c r="O995" s="44">
        <v>48.8</v>
      </c>
      <c r="P995" s="44">
        <v>19.89</v>
      </c>
      <c r="Q995" s="44">
        <v>3.71</v>
      </c>
      <c r="R995" s="44">
        <v>14.74</v>
      </c>
      <c r="S995" s="44">
        <v>0</v>
      </c>
      <c r="T995" s="44">
        <v>0</v>
      </c>
      <c r="U995" s="44">
        <v>10.46</v>
      </c>
      <c r="V995" s="9">
        <v>0.21429999999999999</v>
      </c>
      <c r="W995" s="42" t="s">
        <v>34</v>
      </c>
      <c r="X995" s="43"/>
      <c r="Y995" s="43"/>
      <c r="Z995" s="43" t="s">
        <v>8442</v>
      </c>
      <c r="AA995" s="43" t="str">
        <f>VLOOKUP(J995, sku!B:C, 2, FALSE)</f>
        <v>Trava Manete Moto E Bicicleta de Alumínio</v>
      </c>
      <c r="AB995" s="45" t="str">
        <f>VLOOKUP(J995, sku!B:BM, 64, FALSE)</f>
        <v>Importação</v>
      </c>
      <c r="AC995" s="45" t="str">
        <f>LEFT(pedidos[[#This Row],[SKU]],3)</f>
        <v>ET0</v>
      </c>
      <c r="AD995" s="36" t="str" cm="1">
        <f t="array" aca="1" ref="AD995" ca="1">IFERROR(
  INDEX(
    montadora[Montadora],
    MATCH(TRUE,LEFT(#REF!,NÚCARACT(montadora[SKU Parcial]))=montadora[SKU Parcial],0)
  ),
  ""
)</f>
        <v/>
      </c>
    </row>
    <row r="996" spans="1:30" x14ac:dyDescent="0.25">
      <c r="A996" s="42" t="s">
        <v>8938</v>
      </c>
      <c r="B996" s="42"/>
      <c r="C996" s="42"/>
      <c r="D996" s="42"/>
      <c r="E996" s="42">
        <v>22293424720</v>
      </c>
      <c r="F996" s="42" t="s">
        <v>8380</v>
      </c>
      <c r="G996" s="42" t="s">
        <v>11227</v>
      </c>
      <c r="H996" s="7"/>
      <c r="I996" s="42"/>
      <c r="J996" s="42" t="s">
        <v>886</v>
      </c>
      <c r="K996" s="8">
        <v>45789</v>
      </c>
      <c r="L996" s="7" t="s">
        <v>8443</v>
      </c>
      <c r="M996" s="44">
        <v>48.8</v>
      </c>
      <c r="N996" s="7">
        <v>1</v>
      </c>
      <c r="O996" s="44">
        <v>48.8</v>
      </c>
      <c r="P996" s="44">
        <v>19.89</v>
      </c>
      <c r="Q996" s="44">
        <v>3.71</v>
      </c>
      <c r="R996" s="44">
        <v>14.74</v>
      </c>
      <c r="S996" s="44">
        <v>0</v>
      </c>
      <c r="T996" s="44">
        <v>0</v>
      </c>
      <c r="U996" s="44">
        <v>10.46</v>
      </c>
      <c r="V996" s="9">
        <v>0.21429999999999999</v>
      </c>
      <c r="W996" s="42" t="s">
        <v>34</v>
      </c>
      <c r="X996" s="43"/>
      <c r="Y996" s="43"/>
      <c r="Z996" s="43" t="s">
        <v>8442</v>
      </c>
      <c r="AA996" s="43" t="str">
        <f>VLOOKUP(J996, sku!B:C, 2, FALSE)</f>
        <v>Trava Manete Moto E Bicicleta de Alumínio</v>
      </c>
      <c r="AB996" s="45" t="str">
        <f>VLOOKUP(J996, sku!B:BM, 64, FALSE)</f>
        <v>Importação</v>
      </c>
      <c r="AC996" s="45" t="str">
        <f>LEFT(pedidos[[#This Row],[SKU]],3)</f>
        <v>ET0</v>
      </c>
      <c r="AD996" s="36" t="str" cm="1">
        <f t="array" aca="1" ref="AD996" ca="1">IFERROR(
  INDEX(
    montadora[Montadora],
    MATCH(TRUE,LEFT(#REF!,NÚCARACT(montadora[SKU Parcial]))=montadora[SKU Parcial],0)
  ),
  ""
)</f>
        <v/>
      </c>
    </row>
    <row r="997" spans="1:30" x14ac:dyDescent="0.25">
      <c r="A997" s="42" t="s">
        <v>8939</v>
      </c>
      <c r="B997" s="42"/>
      <c r="C997" s="42"/>
      <c r="D997" s="42"/>
      <c r="E997" s="42">
        <v>22293424720</v>
      </c>
      <c r="F997" s="42" t="s">
        <v>8380</v>
      </c>
      <c r="G997" s="42" t="s">
        <v>11227</v>
      </c>
      <c r="H997" s="7"/>
      <c r="I997" s="42"/>
      <c r="J997" s="42" t="s">
        <v>886</v>
      </c>
      <c r="K997" s="8">
        <v>45789</v>
      </c>
      <c r="L997" s="12" t="s">
        <v>8443</v>
      </c>
      <c r="M997" s="44">
        <v>48.8</v>
      </c>
      <c r="N997" s="7">
        <v>1</v>
      </c>
      <c r="O997" s="44">
        <v>48.8</v>
      </c>
      <c r="P997" s="44">
        <v>19.89</v>
      </c>
      <c r="Q997" s="44">
        <v>3.71</v>
      </c>
      <c r="R997" s="44">
        <v>14.74</v>
      </c>
      <c r="S997" s="44">
        <v>0</v>
      </c>
      <c r="T997" s="44">
        <v>0</v>
      </c>
      <c r="U997" s="44">
        <v>10.46</v>
      </c>
      <c r="V997" s="9">
        <v>0.21429999999999999</v>
      </c>
      <c r="W997" s="42" t="s">
        <v>34</v>
      </c>
      <c r="X997" s="43"/>
      <c r="Y997" s="43"/>
      <c r="Z997" s="43" t="s">
        <v>8442</v>
      </c>
      <c r="AA997" s="43" t="str">
        <f>VLOOKUP(J997, sku!B:C, 2, FALSE)</f>
        <v>Trava Manete Moto E Bicicleta de Alumínio</v>
      </c>
      <c r="AB997" s="45" t="str">
        <f>VLOOKUP(J997, sku!B:BM, 64, FALSE)</f>
        <v>Importação</v>
      </c>
      <c r="AC997" s="45" t="str">
        <f>LEFT(pedidos[[#This Row],[SKU]],3)</f>
        <v>ET0</v>
      </c>
      <c r="AD997" s="36" t="str" cm="1">
        <f t="array" aca="1" ref="AD997" ca="1">IFERROR(
  INDEX(
    montadora[Montadora],
    MATCH(TRUE,LEFT(#REF!,NÚCARACT(montadora[SKU Parcial]))=montadora[SKU Parcial],0)
  ),
  ""
)</f>
        <v/>
      </c>
    </row>
    <row r="998" spans="1:30" x14ac:dyDescent="0.25">
      <c r="A998" s="42" t="s">
        <v>8940</v>
      </c>
      <c r="B998" s="42"/>
      <c r="C998" s="42"/>
      <c r="D998" s="42"/>
      <c r="E998" s="42">
        <v>22293424720</v>
      </c>
      <c r="F998" s="42" t="s">
        <v>8380</v>
      </c>
      <c r="G998" s="42" t="s">
        <v>11227</v>
      </c>
      <c r="H998" s="7"/>
      <c r="I998" s="42"/>
      <c r="J998" s="42" t="s">
        <v>886</v>
      </c>
      <c r="K998" s="8">
        <v>45789</v>
      </c>
      <c r="L998" s="7" t="s">
        <v>8443</v>
      </c>
      <c r="M998" s="44">
        <v>48.8</v>
      </c>
      <c r="N998" s="7">
        <v>1</v>
      </c>
      <c r="O998" s="44">
        <v>48.8</v>
      </c>
      <c r="P998" s="44">
        <v>19.89</v>
      </c>
      <c r="Q998" s="44">
        <v>3.71</v>
      </c>
      <c r="R998" s="44">
        <v>14.74</v>
      </c>
      <c r="S998" s="44">
        <v>0</v>
      </c>
      <c r="T998" s="44">
        <v>0</v>
      </c>
      <c r="U998" s="44">
        <v>10.46</v>
      </c>
      <c r="V998" s="9">
        <v>0.21429999999999999</v>
      </c>
      <c r="W998" s="42" t="s">
        <v>34</v>
      </c>
      <c r="X998" s="43"/>
      <c r="Y998" s="43"/>
      <c r="Z998" s="43" t="s">
        <v>8442</v>
      </c>
      <c r="AA998" s="43" t="str">
        <f>VLOOKUP(J998, sku!B:C, 2, FALSE)</f>
        <v>Trava Manete Moto E Bicicleta de Alumínio</v>
      </c>
      <c r="AB998" s="45" t="str">
        <f>VLOOKUP(J998, sku!B:BM, 64, FALSE)</f>
        <v>Importação</v>
      </c>
      <c r="AC998" s="45" t="str">
        <f>LEFT(pedidos[[#This Row],[SKU]],3)</f>
        <v>ET0</v>
      </c>
      <c r="AD998" s="36" t="str" cm="1">
        <f t="array" aca="1" ref="AD998" ca="1">IFERROR(
  INDEX(
    montadora[Montadora],
    MATCH(TRUE,LEFT(#REF!,NÚCARACT(montadora[SKU Parcial]))=montadora[SKU Parcial],0)
  ),
  ""
)</f>
        <v/>
      </c>
    </row>
    <row r="999" spans="1:30" x14ac:dyDescent="0.25">
      <c r="A999" s="42" t="s">
        <v>8941</v>
      </c>
      <c r="B999" s="42"/>
      <c r="C999" s="42"/>
      <c r="D999" s="42"/>
      <c r="E999" s="42">
        <v>22293424720</v>
      </c>
      <c r="F999" s="42" t="s">
        <v>8380</v>
      </c>
      <c r="G999" s="42" t="s">
        <v>11227</v>
      </c>
      <c r="H999" s="7"/>
      <c r="I999" s="42"/>
      <c r="J999" s="42" t="s">
        <v>886</v>
      </c>
      <c r="K999" s="8">
        <v>45789</v>
      </c>
      <c r="L999" s="7" t="s">
        <v>8443</v>
      </c>
      <c r="M999" s="44">
        <v>48.8</v>
      </c>
      <c r="N999" s="7">
        <v>1</v>
      </c>
      <c r="O999" s="44">
        <v>48.8</v>
      </c>
      <c r="P999" s="44">
        <v>19.89</v>
      </c>
      <c r="Q999" s="44">
        <v>3.71</v>
      </c>
      <c r="R999" s="44">
        <v>14.74</v>
      </c>
      <c r="S999" s="44">
        <v>0</v>
      </c>
      <c r="T999" s="44">
        <v>0</v>
      </c>
      <c r="U999" s="44">
        <v>10.46</v>
      </c>
      <c r="V999" s="9">
        <v>0.21429999999999999</v>
      </c>
      <c r="W999" s="42" t="s">
        <v>34</v>
      </c>
      <c r="X999" s="43"/>
      <c r="Y999" s="43"/>
      <c r="Z999" s="43" t="s">
        <v>8442</v>
      </c>
      <c r="AA999" s="43" t="str">
        <f>VLOOKUP(J999, sku!B:C, 2, FALSE)</f>
        <v>Trava Manete Moto E Bicicleta de Alumínio</v>
      </c>
      <c r="AB999" s="45" t="str">
        <f>VLOOKUP(J999, sku!B:BM, 64, FALSE)</f>
        <v>Importação</v>
      </c>
      <c r="AC999" s="45" t="str">
        <f>LEFT(pedidos[[#This Row],[SKU]],3)</f>
        <v>ET0</v>
      </c>
      <c r="AD999" s="36" t="str" cm="1">
        <f t="array" aca="1" ref="AD999" ca="1">IFERROR(
  INDEX(
    montadora[Montadora],
    MATCH(TRUE,LEFT(#REF!,NÚCARACT(montadora[SKU Parcial]))=montadora[SKU Parcial],0)
  ),
  ""
)</f>
        <v/>
      </c>
    </row>
    <row r="1000" spans="1:30" x14ac:dyDescent="0.25">
      <c r="A1000" s="42" t="s">
        <v>8942</v>
      </c>
      <c r="B1000" s="42"/>
      <c r="C1000" s="42"/>
      <c r="D1000" s="42"/>
      <c r="E1000" s="42">
        <v>22293424720</v>
      </c>
      <c r="F1000" s="42" t="s">
        <v>8380</v>
      </c>
      <c r="G1000" s="42" t="s">
        <v>11227</v>
      </c>
      <c r="H1000" s="7"/>
      <c r="I1000" s="42"/>
      <c r="J1000" s="42" t="s">
        <v>886</v>
      </c>
      <c r="K1000" s="8">
        <v>45788</v>
      </c>
      <c r="L1000" s="7" t="s">
        <v>8443</v>
      </c>
      <c r="M1000" s="44">
        <v>48.8</v>
      </c>
      <c r="N1000" s="7">
        <v>1</v>
      </c>
      <c r="O1000" s="44">
        <v>48.8</v>
      </c>
      <c r="P1000" s="44">
        <v>19.89</v>
      </c>
      <c r="Q1000" s="44">
        <v>3.71</v>
      </c>
      <c r="R1000" s="44">
        <v>14.74</v>
      </c>
      <c r="S1000" s="44">
        <v>0</v>
      </c>
      <c r="T1000" s="44">
        <v>0</v>
      </c>
      <c r="U1000" s="44">
        <v>10.46</v>
      </c>
      <c r="V1000" s="9">
        <v>0.21429999999999999</v>
      </c>
      <c r="W1000" s="42" t="s">
        <v>34</v>
      </c>
      <c r="X1000" s="43"/>
      <c r="Y1000" s="43"/>
      <c r="Z1000" s="43" t="s">
        <v>8442</v>
      </c>
      <c r="AA1000" s="43" t="str">
        <f>VLOOKUP(J1000, sku!B:C, 2, FALSE)</f>
        <v>Trava Manete Moto E Bicicleta de Alumínio</v>
      </c>
      <c r="AB1000" s="45" t="str">
        <f>VLOOKUP(J1000, sku!B:BM, 64, FALSE)</f>
        <v>Importação</v>
      </c>
      <c r="AC1000" s="45" t="str">
        <f>LEFT(pedidos[[#This Row],[SKU]],3)</f>
        <v>ET0</v>
      </c>
      <c r="AD1000" s="36" t="str" cm="1">
        <f t="array" aca="1" ref="AD1000" ca="1">IFERROR(
  INDEX(
    montadora[Montadora],
    MATCH(TRUE,LEFT(#REF!,NÚCARACT(montadora[SKU Parcial]))=montadora[SKU Parcial],0)
  ),
  ""
)</f>
        <v/>
      </c>
    </row>
    <row r="1001" spans="1:30" x14ac:dyDescent="0.25">
      <c r="A1001" s="42" t="s">
        <v>8943</v>
      </c>
      <c r="B1001" s="42"/>
      <c r="C1001" s="42"/>
      <c r="D1001" s="42"/>
      <c r="E1001" s="42">
        <v>22293424720</v>
      </c>
      <c r="F1001" s="42" t="s">
        <v>8380</v>
      </c>
      <c r="G1001" s="42" t="s">
        <v>11227</v>
      </c>
      <c r="H1001" s="7"/>
      <c r="I1001" s="42"/>
      <c r="J1001" s="42" t="s">
        <v>886</v>
      </c>
      <c r="K1001" s="8">
        <v>45788</v>
      </c>
      <c r="L1001" s="7" t="s">
        <v>8443</v>
      </c>
      <c r="M1001" s="44">
        <v>48.8</v>
      </c>
      <c r="N1001" s="7">
        <v>1</v>
      </c>
      <c r="O1001" s="44">
        <v>48.8</v>
      </c>
      <c r="P1001" s="44">
        <v>19.89</v>
      </c>
      <c r="Q1001" s="44">
        <v>3.71</v>
      </c>
      <c r="R1001" s="44">
        <v>14.74</v>
      </c>
      <c r="S1001" s="44">
        <v>0</v>
      </c>
      <c r="T1001" s="44">
        <v>0</v>
      </c>
      <c r="U1001" s="44">
        <v>10.46</v>
      </c>
      <c r="V1001" s="9">
        <v>0.21429999999999999</v>
      </c>
      <c r="W1001" s="42" t="s">
        <v>34</v>
      </c>
      <c r="X1001" s="43"/>
      <c r="Y1001" s="43"/>
      <c r="Z1001" s="43" t="s">
        <v>8442</v>
      </c>
      <c r="AA1001" s="43" t="str">
        <f>VLOOKUP(J1001, sku!B:C, 2, FALSE)</f>
        <v>Trava Manete Moto E Bicicleta de Alumínio</v>
      </c>
      <c r="AB1001" s="45" t="str">
        <f>VLOOKUP(J1001, sku!B:BM, 64, FALSE)</f>
        <v>Importação</v>
      </c>
      <c r="AC1001" s="45" t="str">
        <f>LEFT(pedidos[[#This Row],[SKU]],3)</f>
        <v>ET0</v>
      </c>
      <c r="AD1001" s="36" t="str" cm="1">
        <f t="array" aca="1" ref="AD1001" ca="1">IFERROR(
  INDEX(
    montadora[Montadora],
    MATCH(TRUE,LEFT(#REF!,NÚCARACT(montadora[SKU Parcial]))=montadora[SKU Parcial],0)
  ),
  ""
)</f>
        <v/>
      </c>
    </row>
    <row r="1002" spans="1:30" x14ac:dyDescent="0.25">
      <c r="A1002" s="42" t="s">
        <v>8944</v>
      </c>
      <c r="B1002" s="42"/>
      <c r="C1002" s="42"/>
      <c r="D1002" s="42"/>
      <c r="E1002" s="42">
        <v>22293424720</v>
      </c>
      <c r="F1002" s="42" t="s">
        <v>8380</v>
      </c>
      <c r="G1002" s="42" t="s">
        <v>11227</v>
      </c>
      <c r="H1002" s="7"/>
      <c r="I1002" s="42"/>
      <c r="J1002" s="42" t="s">
        <v>886</v>
      </c>
      <c r="K1002" s="8">
        <v>45788</v>
      </c>
      <c r="L1002" s="12" t="s">
        <v>8443</v>
      </c>
      <c r="M1002" s="44">
        <v>48.8</v>
      </c>
      <c r="N1002" s="7">
        <v>1</v>
      </c>
      <c r="O1002" s="44">
        <v>53.87</v>
      </c>
      <c r="P1002" s="44">
        <v>19.89</v>
      </c>
      <c r="Q1002" s="44">
        <v>3.71</v>
      </c>
      <c r="R1002" s="44">
        <v>14.74</v>
      </c>
      <c r="S1002" s="44">
        <v>5.07</v>
      </c>
      <c r="T1002" s="44">
        <v>0</v>
      </c>
      <c r="U1002" s="44">
        <v>10.46</v>
      </c>
      <c r="V1002" s="9">
        <v>0.21429999999999999</v>
      </c>
      <c r="W1002" s="42" t="s">
        <v>34</v>
      </c>
      <c r="X1002" s="43"/>
      <c r="Y1002" s="43"/>
      <c r="Z1002" s="43" t="s">
        <v>8442</v>
      </c>
      <c r="AA1002" s="43" t="str">
        <f>VLOOKUP(J1002, sku!B:C, 2, FALSE)</f>
        <v>Trava Manete Moto E Bicicleta de Alumínio</v>
      </c>
      <c r="AB1002" s="45" t="str">
        <f>VLOOKUP(J1002, sku!B:BM, 64, FALSE)</f>
        <v>Importação</v>
      </c>
      <c r="AC1002" s="45" t="str">
        <f>LEFT(pedidos[[#This Row],[SKU]],3)</f>
        <v>ET0</v>
      </c>
      <c r="AD1002" s="36" t="str" cm="1">
        <f t="array" aca="1" ref="AD1002" ca="1">IFERROR(
  INDEX(
    montadora[Montadora],
    MATCH(TRUE,LEFT(J1447,NÚCARACT(montadora[SKU Parcial]))=montadora[SKU Parcial],0)
  ),
  ""
)</f>
        <v/>
      </c>
    </row>
    <row r="1003" spans="1:30" x14ac:dyDescent="0.25">
      <c r="A1003" s="42" t="s">
        <v>8945</v>
      </c>
      <c r="B1003" s="42"/>
      <c r="C1003" s="42"/>
      <c r="D1003" s="42"/>
      <c r="E1003" s="42">
        <v>22293424720</v>
      </c>
      <c r="F1003" s="42" t="s">
        <v>8380</v>
      </c>
      <c r="G1003" s="42" t="s">
        <v>11227</v>
      </c>
      <c r="H1003" s="7"/>
      <c r="I1003" s="42"/>
      <c r="J1003" s="42" t="s">
        <v>886</v>
      </c>
      <c r="K1003" s="8">
        <v>45787</v>
      </c>
      <c r="L1003" s="12" t="s">
        <v>8443</v>
      </c>
      <c r="M1003" s="44">
        <v>48.8</v>
      </c>
      <c r="N1003" s="7">
        <v>1</v>
      </c>
      <c r="O1003" s="44">
        <v>48.8</v>
      </c>
      <c r="P1003" s="44">
        <v>19.89</v>
      </c>
      <c r="Q1003" s="44">
        <v>3.71</v>
      </c>
      <c r="R1003" s="44">
        <v>14.74</v>
      </c>
      <c r="S1003" s="44">
        <v>0</v>
      </c>
      <c r="T1003" s="44">
        <v>0</v>
      </c>
      <c r="U1003" s="44">
        <v>10.46</v>
      </c>
      <c r="V1003" s="9">
        <v>0.21429999999999999</v>
      </c>
      <c r="W1003" s="42" t="s">
        <v>34</v>
      </c>
      <c r="X1003" s="43"/>
      <c r="Y1003" s="43"/>
      <c r="Z1003" s="43" t="s">
        <v>8442</v>
      </c>
      <c r="AA1003" s="43" t="str">
        <f>VLOOKUP(J1003, sku!B:C, 2, FALSE)</f>
        <v>Trava Manete Moto E Bicicleta de Alumínio</v>
      </c>
      <c r="AB1003" s="45" t="str">
        <f>VLOOKUP(J1003, sku!B:BM, 64, FALSE)</f>
        <v>Importação</v>
      </c>
      <c r="AC1003" s="45" t="str">
        <f>LEFT(pedidos[[#This Row],[SKU]],3)</f>
        <v>ET0</v>
      </c>
      <c r="AD1003" s="36" t="str" cm="1">
        <f t="array" aca="1" ref="AD1003" ca="1">IFERROR(
  INDEX(
    montadora[Montadora],
    MATCH(TRUE,LEFT(J1448,NÚCARACT(montadora[SKU Parcial]))=montadora[SKU Parcial],0)
  ),
  ""
)</f>
        <v/>
      </c>
    </row>
    <row r="1004" spans="1:30" x14ac:dyDescent="0.25">
      <c r="A1004" s="42" t="s">
        <v>8946</v>
      </c>
      <c r="B1004" s="42"/>
      <c r="C1004" s="42"/>
      <c r="D1004" s="42"/>
      <c r="E1004" s="42">
        <v>22293424720</v>
      </c>
      <c r="F1004" s="42" t="s">
        <v>8380</v>
      </c>
      <c r="G1004" s="42" t="s">
        <v>11227</v>
      </c>
      <c r="H1004" s="7"/>
      <c r="I1004" s="42"/>
      <c r="J1004" s="42" t="s">
        <v>886</v>
      </c>
      <c r="K1004" s="8">
        <v>45786</v>
      </c>
      <c r="L1004" s="7" t="s">
        <v>8443</v>
      </c>
      <c r="M1004" s="44">
        <v>48.8</v>
      </c>
      <c r="N1004" s="7">
        <v>1</v>
      </c>
      <c r="O1004" s="44">
        <v>58.42</v>
      </c>
      <c r="P1004" s="44">
        <v>19.89</v>
      </c>
      <c r="Q1004" s="44">
        <v>3.71</v>
      </c>
      <c r="R1004" s="44">
        <v>14.74</v>
      </c>
      <c r="S1004" s="44">
        <v>9.6199999999999992</v>
      </c>
      <c r="T1004" s="44">
        <v>0</v>
      </c>
      <c r="U1004" s="44">
        <v>10.46</v>
      </c>
      <c r="V1004" s="9">
        <v>0.21429999999999999</v>
      </c>
      <c r="W1004" s="42" t="s">
        <v>34</v>
      </c>
      <c r="X1004" s="43"/>
      <c r="Y1004" s="43"/>
      <c r="Z1004" s="43" t="s">
        <v>8442</v>
      </c>
      <c r="AA1004" s="43" t="str">
        <f>VLOOKUP(J1004, sku!B:C, 2, FALSE)</f>
        <v>Trava Manete Moto E Bicicleta de Alumínio</v>
      </c>
      <c r="AB1004" s="45" t="str">
        <f>VLOOKUP(J1004, sku!B:BM, 64, FALSE)</f>
        <v>Importação</v>
      </c>
      <c r="AC1004" s="45" t="str">
        <f>LEFT(pedidos[[#This Row],[SKU]],3)</f>
        <v>ET0</v>
      </c>
      <c r="AD1004" s="36" t="str" cm="1">
        <f t="array" aca="1" ref="AD1004" ca="1">IFERROR(
  INDEX(
    montadora[Montadora],
    MATCH(TRUE,LEFT(J1449,NÚCARACT(montadora[SKU Parcial]))=montadora[SKU Parcial],0)
  ),
  ""
)</f>
        <v/>
      </c>
    </row>
    <row r="1005" spans="1:30" x14ac:dyDescent="0.25">
      <c r="A1005" s="42" t="s">
        <v>8947</v>
      </c>
      <c r="B1005" s="42"/>
      <c r="C1005" s="42"/>
      <c r="D1005" s="42"/>
      <c r="E1005" s="42">
        <v>22293424720</v>
      </c>
      <c r="F1005" s="42" t="s">
        <v>8380</v>
      </c>
      <c r="G1005" s="42" t="s">
        <v>11227</v>
      </c>
      <c r="H1005" s="7"/>
      <c r="I1005" s="42"/>
      <c r="J1005" s="42" t="s">
        <v>886</v>
      </c>
      <c r="K1005" s="8">
        <v>45784</v>
      </c>
      <c r="L1005" s="12" t="s">
        <v>8443</v>
      </c>
      <c r="M1005" s="44">
        <v>48.8</v>
      </c>
      <c r="N1005" s="7">
        <v>1</v>
      </c>
      <c r="O1005" s="44">
        <v>48.8</v>
      </c>
      <c r="P1005" s="44">
        <v>19.89</v>
      </c>
      <c r="Q1005" s="44">
        <v>3.71</v>
      </c>
      <c r="R1005" s="44">
        <v>14.74</v>
      </c>
      <c r="S1005" s="44">
        <v>0</v>
      </c>
      <c r="T1005" s="44">
        <v>0</v>
      </c>
      <c r="U1005" s="44">
        <v>10.46</v>
      </c>
      <c r="V1005" s="9">
        <v>0.21429999999999999</v>
      </c>
      <c r="W1005" s="42" t="s">
        <v>34</v>
      </c>
      <c r="X1005" s="43"/>
      <c r="Y1005" s="43"/>
      <c r="Z1005" s="43" t="s">
        <v>8442</v>
      </c>
      <c r="AA1005" s="43" t="str">
        <f>VLOOKUP(J1005, sku!B:C, 2, FALSE)</f>
        <v>Trava Manete Moto E Bicicleta de Alumínio</v>
      </c>
      <c r="AB1005" s="45" t="str">
        <f>VLOOKUP(J1005, sku!B:BM, 64, FALSE)</f>
        <v>Importação</v>
      </c>
      <c r="AC1005" s="45" t="str">
        <f>LEFT(pedidos[[#This Row],[SKU]],3)</f>
        <v>ET0</v>
      </c>
      <c r="AD1005" s="36" t="str" cm="1">
        <f t="array" aca="1" ref="AD1005" ca="1">IFERROR(
  INDEX(
    montadora[Montadora],
    MATCH(TRUE,LEFT(J1450,NÚCARACT(montadora[SKU Parcial]))=montadora[SKU Parcial],0)
  ),
  ""
)</f>
        <v/>
      </c>
    </row>
    <row r="1006" spans="1:30" x14ac:dyDescent="0.25">
      <c r="A1006" s="42" t="s">
        <v>8948</v>
      </c>
      <c r="B1006" s="42"/>
      <c r="C1006" s="42"/>
      <c r="D1006" s="42"/>
      <c r="E1006" s="42">
        <v>22293424720</v>
      </c>
      <c r="F1006" s="42" t="s">
        <v>8380</v>
      </c>
      <c r="G1006" s="42" t="s">
        <v>11227</v>
      </c>
      <c r="H1006" s="7"/>
      <c r="I1006" s="42"/>
      <c r="J1006" s="42" t="s">
        <v>886</v>
      </c>
      <c r="K1006" s="8">
        <v>45784</v>
      </c>
      <c r="L1006" s="7" t="s">
        <v>8443</v>
      </c>
      <c r="M1006" s="44">
        <v>48.8</v>
      </c>
      <c r="N1006" s="7">
        <v>1</v>
      </c>
      <c r="O1006" s="44">
        <v>48.8</v>
      </c>
      <c r="P1006" s="44">
        <v>19.89</v>
      </c>
      <c r="Q1006" s="44">
        <v>3.71</v>
      </c>
      <c r="R1006" s="44">
        <v>14.74</v>
      </c>
      <c r="S1006" s="44">
        <v>0</v>
      </c>
      <c r="T1006" s="44">
        <v>0</v>
      </c>
      <c r="U1006" s="44">
        <v>10.46</v>
      </c>
      <c r="V1006" s="9">
        <v>0.21429999999999999</v>
      </c>
      <c r="W1006" s="42" t="s">
        <v>34</v>
      </c>
      <c r="X1006" s="43"/>
      <c r="Y1006" s="43"/>
      <c r="Z1006" s="43" t="s">
        <v>8442</v>
      </c>
      <c r="AA1006" s="43" t="str">
        <f>VLOOKUP(J1006, sku!B:C, 2, FALSE)</f>
        <v>Trava Manete Moto E Bicicleta de Alumínio</v>
      </c>
      <c r="AB1006" s="45" t="str">
        <f>VLOOKUP(J1006, sku!B:BM, 64, FALSE)</f>
        <v>Importação</v>
      </c>
      <c r="AC1006" s="45" t="str">
        <f>LEFT(pedidos[[#This Row],[SKU]],3)</f>
        <v>ET0</v>
      </c>
      <c r="AD1006" s="36" t="str" cm="1">
        <f t="array" aca="1" ref="AD1006" ca="1">IFERROR(
  INDEX(
    montadora[Montadora],
    MATCH(TRUE,LEFT(#REF!,NÚCARACT(montadora[SKU Parcial]))=montadora[SKU Parcial],0)
  ),
  ""
)</f>
        <v/>
      </c>
    </row>
    <row r="1007" spans="1:30" x14ac:dyDescent="0.25">
      <c r="A1007" s="42" t="s">
        <v>8949</v>
      </c>
      <c r="B1007" s="42"/>
      <c r="C1007" s="42"/>
      <c r="D1007" s="42"/>
      <c r="E1007" s="42">
        <v>22293424720</v>
      </c>
      <c r="F1007" s="42" t="s">
        <v>8380</v>
      </c>
      <c r="G1007" s="42" t="s">
        <v>11227</v>
      </c>
      <c r="H1007" s="7"/>
      <c r="I1007" s="42"/>
      <c r="J1007" s="42" t="s">
        <v>886</v>
      </c>
      <c r="K1007" s="8">
        <v>45784</v>
      </c>
      <c r="L1007" s="7" t="s">
        <v>8443</v>
      </c>
      <c r="M1007" s="44">
        <v>48.8</v>
      </c>
      <c r="N1007" s="7">
        <v>1</v>
      </c>
      <c r="O1007" s="44">
        <v>48.8</v>
      </c>
      <c r="P1007" s="44">
        <v>19.89</v>
      </c>
      <c r="Q1007" s="44">
        <v>3.71</v>
      </c>
      <c r="R1007" s="44">
        <v>14.74</v>
      </c>
      <c r="S1007" s="44">
        <v>0</v>
      </c>
      <c r="T1007" s="44">
        <v>0</v>
      </c>
      <c r="U1007" s="44">
        <v>10.46</v>
      </c>
      <c r="V1007" s="9">
        <v>0.21429999999999999</v>
      </c>
      <c r="W1007" s="42" t="s">
        <v>34</v>
      </c>
      <c r="X1007" s="43"/>
      <c r="Y1007" s="43"/>
      <c r="Z1007" s="43" t="s">
        <v>8442</v>
      </c>
      <c r="AA1007" s="43" t="str">
        <f>VLOOKUP(J1007, sku!B:C, 2, FALSE)</f>
        <v>Trava Manete Moto E Bicicleta de Alumínio</v>
      </c>
      <c r="AB1007" s="45" t="str">
        <f>VLOOKUP(J1007, sku!B:BM, 64, FALSE)</f>
        <v>Importação</v>
      </c>
      <c r="AC1007" s="45" t="str">
        <f>LEFT(pedidos[[#This Row],[SKU]],3)</f>
        <v>ET0</v>
      </c>
      <c r="AD1007" s="36" t="str" cm="1">
        <f t="array" aca="1" ref="AD1007" ca="1">IFERROR(
  INDEX(
    montadora[Montadora],
    MATCH(TRUE,LEFT(#REF!,NÚCARACT(montadora[SKU Parcial]))=montadora[SKU Parcial],0)
  ),
  ""
)</f>
        <v/>
      </c>
    </row>
    <row r="1008" spans="1:30" x14ac:dyDescent="0.25">
      <c r="A1008" s="42" t="s">
        <v>8950</v>
      </c>
      <c r="B1008" s="42"/>
      <c r="C1008" s="42"/>
      <c r="D1008" s="42"/>
      <c r="E1008" s="42">
        <v>22293424720</v>
      </c>
      <c r="F1008" s="42" t="s">
        <v>8380</v>
      </c>
      <c r="G1008" s="42" t="s">
        <v>11227</v>
      </c>
      <c r="H1008" s="7"/>
      <c r="I1008" s="42"/>
      <c r="J1008" s="42" t="s">
        <v>886</v>
      </c>
      <c r="K1008" s="8">
        <v>45783</v>
      </c>
      <c r="L1008" s="12" t="s">
        <v>8443</v>
      </c>
      <c r="M1008" s="44">
        <v>48.8</v>
      </c>
      <c r="N1008" s="7">
        <v>1</v>
      </c>
      <c r="O1008" s="44">
        <v>48.8</v>
      </c>
      <c r="P1008" s="44">
        <v>19.89</v>
      </c>
      <c r="Q1008" s="44">
        <v>3.71</v>
      </c>
      <c r="R1008" s="44">
        <v>14.74</v>
      </c>
      <c r="S1008" s="44">
        <v>0</v>
      </c>
      <c r="T1008" s="44">
        <v>0</v>
      </c>
      <c r="U1008" s="44">
        <v>10.46</v>
      </c>
      <c r="V1008" s="9">
        <v>0.21429999999999999</v>
      </c>
      <c r="W1008" s="42" t="s">
        <v>34</v>
      </c>
      <c r="X1008" s="43"/>
      <c r="Y1008" s="43"/>
      <c r="Z1008" s="43" t="s">
        <v>8442</v>
      </c>
      <c r="AA1008" s="43" t="str">
        <f>VLOOKUP(J1008, sku!B:C, 2, FALSE)</f>
        <v>Trava Manete Moto E Bicicleta de Alumínio</v>
      </c>
      <c r="AB1008" s="45" t="str">
        <f>VLOOKUP(J1008, sku!B:BM, 64, FALSE)</f>
        <v>Importação</v>
      </c>
      <c r="AC1008" s="45" t="str">
        <f>LEFT(pedidos[[#This Row],[SKU]],3)</f>
        <v>ET0</v>
      </c>
      <c r="AD1008" s="36" t="str" cm="1">
        <f t="array" aca="1" ref="AD1008" ca="1">IFERROR(
  INDEX(
    montadora[Montadora],
    MATCH(TRUE,LEFT(#REF!,NÚCARACT(montadora[SKU Parcial]))=montadora[SKU Parcial],0)
  ),
  ""
)</f>
        <v/>
      </c>
    </row>
    <row r="1009" spans="1:30" x14ac:dyDescent="0.25">
      <c r="A1009" s="42" t="s">
        <v>8951</v>
      </c>
      <c r="B1009" s="42"/>
      <c r="C1009" s="42"/>
      <c r="D1009" s="42"/>
      <c r="E1009" s="42">
        <v>22293424720</v>
      </c>
      <c r="F1009" s="42" t="s">
        <v>8380</v>
      </c>
      <c r="G1009" s="42" t="s">
        <v>11227</v>
      </c>
      <c r="H1009" s="7"/>
      <c r="I1009" s="42"/>
      <c r="J1009" s="42" t="s">
        <v>886</v>
      </c>
      <c r="K1009" s="8">
        <v>45783</v>
      </c>
      <c r="L1009" s="12" t="s">
        <v>8443</v>
      </c>
      <c r="M1009" s="44">
        <v>48.8</v>
      </c>
      <c r="N1009" s="7">
        <v>1</v>
      </c>
      <c r="O1009" s="44">
        <v>48.8</v>
      </c>
      <c r="P1009" s="44">
        <v>19.89</v>
      </c>
      <c r="Q1009" s="44">
        <v>3.71</v>
      </c>
      <c r="R1009" s="44">
        <v>14.74</v>
      </c>
      <c r="S1009" s="44">
        <v>0</v>
      </c>
      <c r="T1009" s="44">
        <v>0</v>
      </c>
      <c r="U1009" s="44">
        <v>10.46</v>
      </c>
      <c r="V1009" s="9">
        <v>0.21429999999999999</v>
      </c>
      <c r="W1009" s="42" t="s">
        <v>34</v>
      </c>
      <c r="X1009" s="43"/>
      <c r="Y1009" s="43"/>
      <c r="Z1009" s="43" t="s">
        <v>8442</v>
      </c>
      <c r="AA1009" s="43" t="str">
        <f>VLOOKUP(J1009, sku!B:C, 2, FALSE)</f>
        <v>Trava Manete Moto E Bicicleta de Alumínio</v>
      </c>
      <c r="AB1009" s="45" t="str">
        <f>VLOOKUP(J1009, sku!B:BM, 64, FALSE)</f>
        <v>Importação</v>
      </c>
      <c r="AC1009" s="45" t="str">
        <f>LEFT(pedidos[[#This Row],[SKU]],3)</f>
        <v>ET0</v>
      </c>
      <c r="AD1009" s="36" t="str" cm="1">
        <f t="array" aca="1" ref="AD1009" ca="1">IFERROR(
  INDEX(
    montadora[Montadora],
    MATCH(TRUE,LEFT(#REF!,NÚCARACT(montadora[SKU Parcial]))=montadora[SKU Parcial],0)
  ),
  ""
)</f>
        <v/>
      </c>
    </row>
    <row r="1010" spans="1:30" x14ac:dyDescent="0.25">
      <c r="A1010" s="42" t="s">
        <v>8952</v>
      </c>
      <c r="B1010" s="42"/>
      <c r="C1010" s="42"/>
      <c r="D1010" s="42"/>
      <c r="E1010" s="42">
        <v>22293424720</v>
      </c>
      <c r="F1010" s="42" t="s">
        <v>8380</v>
      </c>
      <c r="G1010" s="42" t="s">
        <v>11227</v>
      </c>
      <c r="H1010" s="7"/>
      <c r="I1010" s="42"/>
      <c r="J1010" s="42" t="s">
        <v>886</v>
      </c>
      <c r="K1010" s="8">
        <v>45782</v>
      </c>
      <c r="L1010" s="12" t="s">
        <v>8443</v>
      </c>
      <c r="M1010" s="44">
        <v>48.8</v>
      </c>
      <c r="N1010" s="7">
        <v>1</v>
      </c>
      <c r="O1010" s="44">
        <v>48.8</v>
      </c>
      <c r="P1010" s="44">
        <v>19.89</v>
      </c>
      <c r="Q1010" s="44">
        <v>3.71</v>
      </c>
      <c r="R1010" s="44">
        <v>14.74</v>
      </c>
      <c r="S1010" s="44">
        <v>0</v>
      </c>
      <c r="T1010" s="44">
        <v>0</v>
      </c>
      <c r="U1010" s="44">
        <v>10.46</v>
      </c>
      <c r="V1010" s="9">
        <v>0.21429999999999999</v>
      </c>
      <c r="W1010" s="42" t="s">
        <v>34</v>
      </c>
      <c r="X1010" s="43"/>
      <c r="Y1010" s="43"/>
      <c r="Z1010" s="43" t="s">
        <v>8442</v>
      </c>
      <c r="AA1010" s="43" t="str">
        <f>VLOOKUP(J1010, sku!B:C, 2, FALSE)</f>
        <v>Trava Manete Moto E Bicicleta de Alumínio</v>
      </c>
      <c r="AB1010" s="45" t="str">
        <f>VLOOKUP(J1010, sku!B:BM, 64, FALSE)</f>
        <v>Importação</v>
      </c>
      <c r="AC1010" s="45" t="str">
        <f>LEFT(pedidos[[#This Row],[SKU]],3)</f>
        <v>ET0</v>
      </c>
      <c r="AD1010" s="36" t="str" cm="1">
        <f t="array" aca="1" ref="AD1010" ca="1">IFERROR(
  INDEX(
    montadora[Montadora],
    MATCH(TRUE,LEFT(#REF!,NÚCARACT(montadora[SKU Parcial]))=montadora[SKU Parcial],0)
  ),
  ""
)</f>
        <v/>
      </c>
    </row>
    <row r="1011" spans="1:30" x14ac:dyDescent="0.25">
      <c r="A1011" s="42" t="s">
        <v>8953</v>
      </c>
      <c r="B1011" s="42"/>
      <c r="C1011" s="42"/>
      <c r="D1011" s="42"/>
      <c r="E1011" s="42">
        <v>22293424720</v>
      </c>
      <c r="F1011" s="42" t="s">
        <v>8380</v>
      </c>
      <c r="G1011" s="42" t="s">
        <v>11227</v>
      </c>
      <c r="H1011" s="7"/>
      <c r="I1011" s="42"/>
      <c r="J1011" s="42" t="s">
        <v>886</v>
      </c>
      <c r="K1011" s="8">
        <v>45781</v>
      </c>
      <c r="L1011" s="12" t="s">
        <v>8443</v>
      </c>
      <c r="M1011" s="44">
        <v>48.8</v>
      </c>
      <c r="N1011" s="7">
        <v>1</v>
      </c>
      <c r="O1011" s="44">
        <v>48.8</v>
      </c>
      <c r="P1011" s="44">
        <v>19.89</v>
      </c>
      <c r="Q1011" s="44">
        <v>3.71</v>
      </c>
      <c r="R1011" s="44">
        <v>14.74</v>
      </c>
      <c r="S1011" s="44">
        <v>0</v>
      </c>
      <c r="T1011" s="44">
        <v>0</v>
      </c>
      <c r="U1011" s="44">
        <v>10.46</v>
      </c>
      <c r="V1011" s="9">
        <v>0.21429999999999999</v>
      </c>
      <c r="W1011" s="42" t="s">
        <v>34</v>
      </c>
      <c r="X1011" s="43"/>
      <c r="Y1011" s="43"/>
      <c r="Z1011" s="43" t="s">
        <v>8442</v>
      </c>
      <c r="AA1011" s="43" t="str">
        <f>VLOOKUP(J1011, sku!B:C, 2, FALSE)</f>
        <v>Trava Manete Moto E Bicicleta de Alumínio</v>
      </c>
      <c r="AB1011" s="45" t="str">
        <f>VLOOKUP(J1011, sku!B:BM, 64, FALSE)</f>
        <v>Importação</v>
      </c>
      <c r="AC1011" s="45" t="str">
        <f>LEFT(pedidos[[#This Row],[SKU]],3)</f>
        <v>ET0</v>
      </c>
      <c r="AD1011" s="36" t="str" cm="1">
        <f t="array" aca="1" ref="AD1011" ca="1">IFERROR(
  INDEX(
    montadora[Montadora],
    MATCH(TRUE,LEFT(J1451,NÚCARACT(montadora[SKU Parcial]))=montadora[SKU Parcial],0)
  ),
  ""
)</f>
        <v/>
      </c>
    </row>
    <row r="1012" spans="1:30" x14ac:dyDescent="0.25">
      <c r="A1012" s="42" t="s">
        <v>8954</v>
      </c>
      <c r="B1012" s="42"/>
      <c r="C1012" s="42"/>
      <c r="D1012" s="42"/>
      <c r="E1012" s="42">
        <v>22293424720</v>
      </c>
      <c r="F1012" s="42" t="s">
        <v>8380</v>
      </c>
      <c r="G1012" s="42" t="s">
        <v>11227</v>
      </c>
      <c r="H1012" s="7"/>
      <c r="I1012" s="42"/>
      <c r="J1012" s="42" t="s">
        <v>886</v>
      </c>
      <c r="K1012" s="8">
        <v>45781</v>
      </c>
      <c r="L1012" s="7" t="s">
        <v>8443</v>
      </c>
      <c r="M1012" s="44">
        <v>48.8</v>
      </c>
      <c r="N1012" s="7">
        <v>1</v>
      </c>
      <c r="O1012" s="44">
        <v>55.98</v>
      </c>
      <c r="P1012" s="44">
        <v>19.89</v>
      </c>
      <c r="Q1012" s="44">
        <v>3.71</v>
      </c>
      <c r="R1012" s="44">
        <v>14.74</v>
      </c>
      <c r="S1012" s="44">
        <v>7.18</v>
      </c>
      <c r="T1012" s="44">
        <v>0</v>
      </c>
      <c r="U1012" s="44">
        <v>10.46</v>
      </c>
      <c r="V1012" s="9">
        <v>0.21429999999999999</v>
      </c>
      <c r="W1012" s="42" t="s">
        <v>34</v>
      </c>
      <c r="X1012" s="43"/>
      <c r="Y1012" s="43"/>
      <c r="Z1012" s="43" t="s">
        <v>8442</v>
      </c>
      <c r="AA1012" s="43" t="str">
        <f>VLOOKUP(J1012, sku!B:C, 2, FALSE)</f>
        <v>Trava Manete Moto E Bicicleta de Alumínio</v>
      </c>
      <c r="AB1012" s="45" t="str">
        <f>VLOOKUP(J1012, sku!B:BM, 64, FALSE)</f>
        <v>Importação</v>
      </c>
      <c r="AC1012" s="45" t="str">
        <f>LEFT(pedidos[[#This Row],[SKU]],3)</f>
        <v>ET0</v>
      </c>
      <c r="AD1012" s="36" t="str" cm="1">
        <f t="array" aca="1" ref="AD1012" ca="1">IFERROR(
  INDEX(
    montadora[Montadora],
    MATCH(TRUE,LEFT(J1452,NÚCARACT(montadora[SKU Parcial]))=montadora[SKU Parcial],0)
  ),
  ""
)</f>
        <v/>
      </c>
    </row>
    <row r="1013" spans="1:30" x14ac:dyDescent="0.25">
      <c r="A1013" s="42" t="s">
        <v>8955</v>
      </c>
      <c r="B1013" s="42"/>
      <c r="C1013" s="42"/>
      <c r="D1013" s="42"/>
      <c r="E1013" s="42">
        <v>22293424720</v>
      </c>
      <c r="F1013" s="42" t="s">
        <v>8380</v>
      </c>
      <c r="G1013" s="42" t="s">
        <v>11227</v>
      </c>
      <c r="H1013" s="7"/>
      <c r="I1013" s="42"/>
      <c r="J1013" s="42" t="s">
        <v>886</v>
      </c>
      <c r="K1013" s="8">
        <v>45780</v>
      </c>
      <c r="L1013" s="12" t="s">
        <v>8443</v>
      </c>
      <c r="M1013" s="44">
        <v>48.8</v>
      </c>
      <c r="N1013" s="7">
        <v>1</v>
      </c>
      <c r="O1013" s="44">
        <v>48.8</v>
      </c>
      <c r="P1013" s="44">
        <v>19.89</v>
      </c>
      <c r="Q1013" s="44">
        <v>3.71</v>
      </c>
      <c r="R1013" s="44">
        <v>14.74</v>
      </c>
      <c r="S1013" s="44">
        <v>0</v>
      </c>
      <c r="T1013" s="44">
        <v>0</v>
      </c>
      <c r="U1013" s="44">
        <v>10.46</v>
      </c>
      <c r="V1013" s="9">
        <v>0.21429999999999999</v>
      </c>
      <c r="W1013" s="42" t="s">
        <v>34</v>
      </c>
      <c r="X1013" s="43"/>
      <c r="Y1013" s="43"/>
      <c r="Z1013" s="43" t="s">
        <v>8442</v>
      </c>
      <c r="AA1013" s="43" t="str">
        <f>VLOOKUP(J1013, sku!B:C, 2, FALSE)</f>
        <v>Trava Manete Moto E Bicicleta de Alumínio</v>
      </c>
      <c r="AB1013" s="45" t="str">
        <f>VLOOKUP(J1013, sku!B:BM, 64, FALSE)</f>
        <v>Importação</v>
      </c>
      <c r="AC1013" s="45" t="str">
        <f>LEFT(pedidos[[#This Row],[SKU]],3)</f>
        <v>ET0</v>
      </c>
      <c r="AD1013" s="36" t="str" cm="1">
        <f t="array" aca="1" ref="AD1013" ca="1">IFERROR(
  INDEX(
    montadora[Montadora],
    MATCH(TRUE,LEFT(J1453,NÚCARACT(montadora[SKU Parcial]))=montadora[SKU Parcial],0)
  ),
  ""
)</f>
        <v/>
      </c>
    </row>
    <row r="1014" spans="1:30" x14ac:dyDescent="0.25">
      <c r="A1014" s="42" t="s">
        <v>8956</v>
      </c>
      <c r="B1014" s="42"/>
      <c r="C1014" s="42"/>
      <c r="D1014" s="42"/>
      <c r="E1014" s="42">
        <v>22293424720</v>
      </c>
      <c r="F1014" s="42" t="s">
        <v>8380</v>
      </c>
      <c r="G1014" s="42" t="s">
        <v>11227</v>
      </c>
      <c r="H1014" s="7"/>
      <c r="I1014" s="42"/>
      <c r="J1014" s="42" t="s">
        <v>886</v>
      </c>
      <c r="K1014" s="8">
        <v>45778</v>
      </c>
      <c r="L1014" s="7" t="s">
        <v>8443</v>
      </c>
      <c r="M1014" s="44">
        <v>48.8</v>
      </c>
      <c r="N1014" s="7">
        <v>1</v>
      </c>
      <c r="O1014" s="44">
        <v>48.8</v>
      </c>
      <c r="P1014" s="44">
        <v>19.89</v>
      </c>
      <c r="Q1014" s="44">
        <v>3.71</v>
      </c>
      <c r="R1014" s="44">
        <v>14.74</v>
      </c>
      <c r="S1014" s="44">
        <v>0</v>
      </c>
      <c r="T1014" s="44">
        <v>0</v>
      </c>
      <c r="U1014" s="44">
        <v>10.46</v>
      </c>
      <c r="V1014" s="9">
        <v>0.21429999999999999</v>
      </c>
      <c r="W1014" s="42" t="s">
        <v>34</v>
      </c>
      <c r="X1014" s="43"/>
      <c r="Y1014" s="43"/>
      <c r="Z1014" s="43" t="s">
        <v>8442</v>
      </c>
      <c r="AA1014" s="43" t="str">
        <f>VLOOKUP(J1014, sku!B:C, 2, FALSE)</f>
        <v>Trava Manete Moto E Bicicleta de Alumínio</v>
      </c>
      <c r="AB1014" s="45" t="str">
        <f>VLOOKUP(J1014, sku!B:BM, 64, FALSE)</f>
        <v>Importação</v>
      </c>
      <c r="AC1014" s="45" t="str">
        <f>LEFT(pedidos[[#This Row],[SKU]],3)</f>
        <v>ET0</v>
      </c>
      <c r="AD1014" s="36" t="str" cm="1">
        <f t="array" aca="1" ref="AD1014" ca="1">IFERROR(
  INDEX(
    montadora[Montadora],
    MATCH(TRUE,LEFT(J1454,NÚCARACT(montadora[SKU Parcial]))=montadora[SKU Parcial],0)
  ),
  ""
)</f>
        <v/>
      </c>
    </row>
    <row r="1015" spans="1:30" x14ac:dyDescent="0.25">
      <c r="A1015" s="42" t="s">
        <v>8958</v>
      </c>
      <c r="B1015" s="42"/>
      <c r="C1015" s="42"/>
      <c r="D1015" s="42"/>
      <c r="E1015" s="42">
        <v>23693542104</v>
      </c>
      <c r="F1015" s="42" t="s">
        <v>8374</v>
      </c>
      <c r="G1015" s="42" t="s">
        <v>11227</v>
      </c>
      <c r="H1015" s="19"/>
      <c r="I1015" s="42"/>
      <c r="J1015" s="42" t="s">
        <v>2843</v>
      </c>
      <c r="K1015" s="21">
        <v>45803</v>
      </c>
      <c r="L1015" s="12" t="s">
        <v>8443</v>
      </c>
      <c r="M1015" s="44">
        <v>37.799999999999997</v>
      </c>
      <c r="N1015" s="19">
        <v>1</v>
      </c>
      <c r="O1015" s="44">
        <v>37.799999999999997</v>
      </c>
      <c r="P1015" s="44">
        <v>20.11</v>
      </c>
      <c r="Q1015" s="44">
        <v>2.88</v>
      </c>
      <c r="R1015" s="44">
        <v>0</v>
      </c>
      <c r="S1015" s="44">
        <v>0</v>
      </c>
      <c r="T1015" s="44">
        <v>0</v>
      </c>
      <c r="U1015" s="44">
        <v>14.81</v>
      </c>
      <c r="V1015" s="23">
        <v>0.39190000000000003</v>
      </c>
      <c r="W1015" s="42" t="s">
        <v>34</v>
      </c>
      <c r="X1015" s="43"/>
      <c r="Y1015" s="43"/>
      <c r="Z1015" s="43" t="s">
        <v>8442</v>
      </c>
      <c r="AA1015" s="43" t="str">
        <f>VLOOKUP(J1015, sku!B:C, 2, FALSE)</f>
        <v>Hidracouro 500ml</v>
      </c>
      <c r="AB1015" s="45" t="str">
        <f>VLOOKUP(J1015, sku!B:BM, 64, FALSE)</f>
        <v>Revenda</v>
      </c>
      <c r="AC1015" s="45" t="str">
        <f>LEFT(pedidos[[#This Row],[SKU]],3)</f>
        <v>VX2</v>
      </c>
      <c r="AD1015" s="36" t="str" cm="1">
        <f t="array" aca="1" ref="AD1015" ca="1">IFERROR(
  INDEX(
    montadora[Montadora],
    MATCH(TRUE,LEFT(#REF!,NÚCARACT(montadora[SKU Parcial]))=montadora[SKU Parcial],0)
  ),
  ""
)</f>
        <v/>
      </c>
    </row>
    <row r="1016" spans="1:30" x14ac:dyDescent="0.25">
      <c r="A1016" s="42" t="s">
        <v>9954</v>
      </c>
      <c r="B1016" s="42">
        <v>19599592853</v>
      </c>
      <c r="C1016" s="42"/>
      <c r="D1016" s="42"/>
      <c r="E1016" s="42"/>
      <c r="F1016" s="42" t="s">
        <v>8374</v>
      </c>
      <c r="G1016" s="42" t="s">
        <v>11228</v>
      </c>
      <c r="H1016" s="7"/>
      <c r="I1016" s="42"/>
      <c r="J1016" s="42" t="s">
        <v>2843</v>
      </c>
      <c r="K1016" s="8">
        <v>45781</v>
      </c>
      <c r="L1016" s="12" t="s">
        <v>8443</v>
      </c>
      <c r="M1016" s="44">
        <v>34.700000000000003</v>
      </c>
      <c r="N1016" s="7">
        <v>1</v>
      </c>
      <c r="O1016" s="44">
        <v>34.700000000000003</v>
      </c>
      <c r="P1016" s="44">
        <v>20.11</v>
      </c>
      <c r="Q1016" s="44">
        <v>1.17</v>
      </c>
      <c r="R1016" s="44">
        <v>10.87</v>
      </c>
      <c r="S1016" s="44">
        <v>0</v>
      </c>
      <c r="T1016" s="44">
        <v>0</v>
      </c>
      <c r="U1016" s="44">
        <v>2.2000000000000002</v>
      </c>
      <c r="V1016" s="9">
        <v>0.1565</v>
      </c>
      <c r="W1016" s="42" t="s">
        <v>34</v>
      </c>
      <c r="X1016" s="43"/>
      <c r="Y1016" s="43"/>
      <c r="Z1016" s="43" t="s">
        <v>8442</v>
      </c>
      <c r="AA1016" s="43" t="str">
        <f>VLOOKUP(J1016, sku!B:C, 2, FALSE)</f>
        <v>Hidracouro 500ml</v>
      </c>
      <c r="AB1016" s="45" t="str">
        <f>VLOOKUP(J1016, sku!B:BM, 64, FALSE)</f>
        <v>Revenda</v>
      </c>
      <c r="AC1016" s="45" t="str">
        <f>LEFT(pedidos[[#This Row],[SKU]],3)</f>
        <v>VX2</v>
      </c>
      <c r="AD1016" s="36" t="str" cm="1">
        <f t="array" aca="1" ref="AD1016" ca="1">IFERROR(
  INDEX(
    montadora[Montadora],
    MATCH(TRUE,LEFT(J1455,NÚCARACT(montadora[SKU Parcial]))=montadora[SKU Parcial],0)
  ),
  ""
)</f>
        <v/>
      </c>
    </row>
    <row r="1017" spans="1:30" x14ac:dyDescent="0.25">
      <c r="A1017" s="42" t="s">
        <v>9966</v>
      </c>
      <c r="B1017" s="42">
        <v>19599592853</v>
      </c>
      <c r="C1017" s="42"/>
      <c r="D1017" s="42"/>
      <c r="E1017" s="42"/>
      <c r="F1017" s="42" t="s">
        <v>8374</v>
      </c>
      <c r="G1017" s="42" t="s">
        <v>11228</v>
      </c>
      <c r="H1017" s="7"/>
      <c r="I1017" s="42"/>
      <c r="J1017" s="42" t="s">
        <v>2843</v>
      </c>
      <c r="K1017" s="8">
        <v>45781</v>
      </c>
      <c r="L1017" s="7" t="s">
        <v>8443</v>
      </c>
      <c r="M1017" s="44">
        <v>34.700000000000003</v>
      </c>
      <c r="N1017" s="7">
        <v>1</v>
      </c>
      <c r="O1017" s="44">
        <v>34.700000000000003</v>
      </c>
      <c r="P1017" s="44">
        <v>20.11</v>
      </c>
      <c r="Q1017" s="44">
        <v>1.17</v>
      </c>
      <c r="R1017" s="44">
        <v>10.87</v>
      </c>
      <c r="S1017" s="44">
        <v>0</v>
      </c>
      <c r="T1017" s="44">
        <v>0</v>
      </c>
      <c r="U1017" s="44">
        <v>2.2000000000000002</v>
      </c>
      <c r="V1017" s="9">
        <v>0.1217</v>
      </c>
      <c r="W1017" s="42" t="s">
        <v>34</v>
      </c>
      <c r="X1017" s="43"/>
      <c r="Y1017" s="43"/>
      <c r="Z1017" s="43" t="s">
        <v>8442</v>
      </c>
      <c r="AA1017" s="43" t="str">
        <f>VLOOKUP(J1017, sku!B:C, 2, FALSE)</f>
        <v>Hidracouro 500ml</v>
      </c>
      <c r="AB1017" s="45" t="str">
        <f>VLOOKUP(J1017, sku!B:BM, 64, FALSE)</f>
        <v>Revenda</v>
      </c>
      <c r="AC1017" s="45" t="str">
        <f>LEFT(pedidos[[#This Row],[SKU]],3)</f>
        <v>VX2</v>
      </c>
      <c r="AD1017" s="36" t="str" cm="1">
        <f t="array" aca="1" ref="AD1017" ca="1">IFERROR(
  INDEX(
    montadora[Montadora],
    MATCH(TRUE,LEFT(J1456,NÚCARACT(montadora[SKU Parcial]))=montadora[SKU Parcial],0)
  ),
  ""
)</f>
        <v/>
      </c>
    </row>
    <row r="1018" spans="1:30" x14ac:dyDescent="0.25">
      <c r="A1018" s="42" t="s">
        <v>8957</v>
      </c>
      <c r="B1018" s="42"/>
      <c r="C1018" s="42"/>
      <c r="D1018" s="42"/>
      <c r="E1018" s="42">
        <v>23693542104</v>
      </c>
      <c r="F1018" s="42" t="s">
        <v>8374</v>
      </c>
      <c r="G1018" s="42" t="s">
        <v>11227</v>
      </c>
      <c r="H1018" s="19"/>
      <c r="I1018" s="42"/>
      <c r="J1018" s="42" t="s">
        <v>2843</v>
      </c>
      <c r="K1018" s="21">
        <v>45804</v>
      </c>
      <c r="L1018" s="19" t="s">
        <v>8443</v>
      </c>
      <c r="M1018" s="44">
        <v>37.799999999999997</v>
      </c>
      <c r="N1018" s="19">
        <v>1</v>
      </c>
      <c r="O1018" s="44">
        <v>37.799999999999997</v>
      </c>
      <c r="P1018" s="44">
        <v>20.11</v>
      </c>
      <c r="Q1018" s="44">
        <v>2.88</v>
      </c>
      <c r="R1018" s="44">
        <v>12.32</v>
      </c>
      <c r="S1018" s="44">
        <v>0</v>
      </c>
      <c r="T1018" s="44">
        <v>0</v>
      </c>
      <c r="U1018" s="44">
        <v>2.4900000000000002</v>
      </c>
      <c r="V1018" s="23">
        <v>6.6000000000000003E-2</v>
      </c>
      <c r="W1018" s="42" t="s">
        <v>34</v>
      </c>
      <c r="X1018" s="43"/>
      <c r="Y1018" s="43"/>
      <c r="Z1018" s="43" t="s">
        <v>8442</v>
      </c>
      <c r="AA1018" s="43" t="str">
        <f>VLOOKUP(J1018, sku!B:C, 2, FALSE)</f>
        <v>Hidracouro 500ml</v>
      </c>
      <c r="AB1018" s="45" t="str">
        <f>VLOOKUP(J1018, sku!B:BM, 64, FALSE)</f>
        <v>Revenda</v>
      </c>
      <c r="AC1018" s="45" t="str">
        <f>LEFT(pedidos[[#This Row],[SKU]],3)</f>
        <v>VX2</v>
      </c>
      <c r="AD1018" s="36" t="str" cm="1">
        <f t="array" aca="1" ref="AD1018" ca="1">IFERROR(
  INDEX(
    montadora[Montadora],
    MATCH(TRUE,LEFT(J1463,NÚCARACT(montadora[SKU Parcial]))=montadora[SKU Parcial],0)
  ),
  ""
)</f>
        <v/>
      </c>
    </row>
    <row r="1019" spans="1:30" x14ac:dyDescent="0.25">
      <c r="A1019" s="42" t="s">
        <v>8959</v>
      </c>
      <c r="B1019" s="42"/>
      <c r="C1019" s="42"/>
      <c r="D1019" s="42"/>
      <c r="E1019" s="42">
        <v>23693542104</v>
      </c>
      <c r="F1019" s="42" t="s">
        <v>8374</v>
      </c>
      <c r="G1019" s="42" t="s">
        <v>11227</v>
      </c>
      <c r="H1019" s="19"/>
      <c r="I1019" s="42"/>
      <c r="J1019" s="42" t="s">
        <v>2843</v>
      </c>
      <c r="K1019" s="21">
        <v>45800</v>
      </c>
      <c r="L1019" s="19" t="s">
        <v>8443</v>
      </c>
      <c r="M1019" s="44">
        <v>37.799999999999997</v>
      </c>
      <c r="N1019" s="19">
        <v>1</v>
      </c>
      <c r="O1019" s="44">
        <v>45.8</v>
      </c>
      <c r="P1019" s="44">
        <v>20.11</v>
      </c>
      <c r="Q1019" s="44">
        <v>2.88</v>
      </c>
      <c r="R1019" s="44">
        <v>12.32</v>
      </c>
      <c r="S1019" s="44">
        <v>8</v>
      </c>
      <c r="T1019" s="44">
        <v>0</v>
      </c>
      <c r="U1019" s="44">
        <v>2.4900000000000002</v>
      </c>
      <c r="V1019" s="23">
        <v>6.6000000000000003E-2</v>
      </c>
      <c r="W1019" s="42" t="s">
        <v>34</v>
      </c>
      <c r="X1019" s="43"/>
      <c r="Y1019" s="43"/>
      <c r="Z1019" s="43" t="s">
        <v>8442</v>
      </c>
      <c r="AA1019" s="43" t="str">
        <f>VLOOKUP(J1019, sku!B:C, 2, FALSE)</f>
        <v>Hidracouro 500ml</v>
      </c>
      <c r="AB1019" s="45" t="str">
        <f>VLOOKUP(J1019, sku!B:BM, 64, FALSE)</f>
        <v>Revenda</v>
      </c>
      <c r="AC1019" s="45" t="str">
        <f>LEFT(pedidos[[#This Row],[SKU]],3)</f>
        <v>VX2</v>
      </c>
      <c r="AD1019" s="36" t="str" cm="1">
        <f t="array" aca="1" ref="AD1019" ca="1">IFERROR(
  INDEX(
    montadora[Montadora],
    MATCH(TRUE,LEFT(J1464,NÚCARACT(montadora[SKU Parcial]))=montadora[SKU Parcial],0)
  ),
  ""
)</f>
        <v/>
      </c>
    </row>
    <row r="1020" spans="1:30" x14ac:dyDescent="0.25">
      <c r="A1020" s="42" t="s">
        <v>8960</v>
      </c>
      <c r="B1020" s="42"/>
      <c r="C1020" s="42"/>
      <c r="D1020" s="42"/>
      <c r="E1020" s="42">
        <v>23693542104</v>
      </c>
      <c r="F1020" s="42" t="s">
        <v>8374</v>
      </c>
      <c r="G1020" s="42" t="s">
        <v>11227</v>
      </c>
      <c r="H1020" s="19"/>
      <c r="I1020" s="42"/>
      <c r="J1020" s="42" t="s">
        <v>2843</v>
      </c>
      <c r="K1020" s="21">
        <v>45798</v>
      </c>
      <c r="L1020" s="19" t="s">
        <v>8443</v>
      </c>
      <c r="M1020" s="44">
        <v>37.799999999999997</v>
      </c>
      <c r="N1020" s="19">
        <v>1</v>
      </c>
      <c r="O1020" s="44">
        <v>37.799999999999997</v>
      </c>
      <c r="P1020" s="44">
        <v>20.11</v>
      </c>
      <c r="Q1020" s="44">
        <v>2.88</v>
      </c>
      <c r="R1020" s="44">
        <v>12.32</v>
      </c>
      <c r="S1020" s="44">
        <v>0</v>
      </c>
      <c r="T1020" s="44">
        <v>0</v>
      </c>
      <c r="U1020" s="44">
        <v>2.4900000000000002</v>
      </c>
      <c r="V1020" s="23">
        <v>6.6000000000000003E-2</v>
      </c>
      <c r="W1020" s="42" t="s">
        <v>34</v>
      </c>
      <c r="X1020" s="43"/>
      <c r="Y1020" s="43"/>
      <c r="Z1020" s="43" t="s">
        <v>8442</v>
      </c>
      <c r="AA1020" s="43" t="str">
        <f>VLOOKUP(J1020, sku!B:C, 2, FALSE)</f>
        <v>Hidracouro 500ml</v>
      </c>
      <c r="AB1020" s="45" t="str">
        <f>VLOOKUP(J1020, sku!B:BM, 64, FALSE)</f>
        <v>Revenda</v>
      </c>
      <c r="AC1020" s="45" t="str">
        <f>LEFT(pedidos[[#This Row],[SKU]],3)</f>
        <v>VX2</v>
      </c>
      <c r="AD1020" s="36" t="str" cm="1">
        <f t="array" aca="1" ref="AD1020" ca="1">IFERROR(
  INDEX(
    montadora[Montadora],
    MATCH(TRUE,LEFT(J1465,NÚCARACT(montadora[SKU Parcial]))=montadora[SKU Parcial],0)
  ),
  ""
)</f>
        <v/>
      </c>
    </row>
    <row r="1021" spans="1:30" x14ac:dyDescent="0.25">
      <c r="A1021" s="42" t="s">
        <v>8961</v>
      </c>
      <c r="B1021" s="42"/>
      <c r="C1021" s="42"/>
      <c r="D1021" s="42"/>
      <c r="E1021" s="42">
        <v>23693542104</v>
      </c>
      <c r="F1021" s="42" t="s">
        <v>8374</v>
      </c>
      <c r="G1021" s="42" t="s">
        <v>11227</v>
      </c>
      <c r="H1021" s="19"/>
      <c r="I1021" s="42"/>
      <c r="J1021" s="42" t="s">
        <v>2843</v>
      </c>
      <c r="K1021" s="21">
        <v>45787</v>
      </c>
      <c r="L1021" s="19" t="s">
        <v>8443</v>
      </c>
      <c r="M1021" s="44">
        <v>37.799999999999997</v>
      </c>
      <c r="N1021" s="19">
        <v>1</v>
      </c>
      <c r="O1021" s="44">
        <v>37.799999999999997</v>
      </c>
      <c r="P1021" s="44">
        <v>20.11</v>
      </c>
      <c r="Q1021" s="44">
        <v>2.88</v>
      </c>
      <c r="R1021" s="44">
        <v>12.32</v>
      </c>
      <c r="S1021" s="44">
        <v>0</v>
      </c>
      <c r="T1021" s="44">
        <v>0</v>
      </c>
      <c r="U1021" s="44">
        <v>2.4900000000000002</v>
      </c>
      <c r="V1021" s="23">
        <v>6.6000000000000003E-2</v>
      </c>
      <c r="W1021" s="42" t="s">
        <v>34</v>
      </c>
      <c r="X1021" s="43"/>
      <c r="Y1021" s="43"/>
      <c r="Z1021" s="43" t="s">
        <v>8442</v>
      </c>
      <c r="AA1021" s="43" t="str">
        <f>VLOOKUP(J1021, sku!B:C, 2, FALSE)</f>
        <v>Hidracouro 500ml</v>
      </c>
      <c r="AB1021" s="45" t="str">
        <f>VLOOKUP(J1021, sku!B:BM, 64, FALSE)</f>
        <v>Revenda</v>
      </c>
      <c r="AC1021" s="45" t="str">
        <f>LEFT(pedidos[[#This Row],[SKU]],3)</f>
        <v>VX2</v>
      </c>
      <c r="AD1021" s="36" t="str" cm="1">
        <f t="array" aca="1" ref="AD1021" ca="1">IFERROR(
  INDEX(
    montadora[Montadora],
    MATCH(TRUE,LEFT(J1466,NÚCARACT(montadora[SKU Parcial]))=montadora[SKU Parcial],0)
  ),
  ""
)</f>
        <v/>
      </c>
    </row>
    <row r="1022" spans="1:30" x14ac:dyDescent="0.25">
      <c r="A1022" s="42" t="s">
        <v>10018</v>
      </c>
      <c r="B1022" s="42">
        <v>19599592853</v>
      </c>
      <c r="C1022" s="42"/>
      <c r="D1022" s="42"/>
      <c r="E1022" s="42"/>
      <c r="F1022" s="42" t="s">
        <v>8374</v>
      </c>
      <c r="G1022" s="42" t="s">
        <v>11228</v>
      </c>
      <c r="H1022" s="19"/>
      <c r="I1022" s="42"/>
      <c r="J1022" s="42" t="s">
        <v>2843</v>
      </c>
      <c r="K1022" s="21">
        <v>45779</v>
      </c>
      <c r="L1022" s="19" t="s">
        <v>8443</v>
      </c>
      <c r="M1022" s="44">
        <v>34.700000000000003</v>
      </c>
      <c r="N1022" s="19">
        <v>1</v>
      </c>
      <c r="O1022" s="44">
        <v>34.700000000000003</v>
      </c>
      <c r="P1022" s="44">
        <v>20.11</v>
      </c>
      <c r="Q1022" s="44">
        <v>1.17</v>
      </c>
      <c r="R1022" s="44">
        <v>10.87</v>
      </c>
      <c r="S1022" s="44">
        <v>0</v>
      </c>
      <c r="T1022" s="44">
        <v>0</v>
      </c>
      <c r="U1022" s="44">
        <v>2.2000000000000002</v>
      </c>
      <c r="V1022" s="23">
        <v>6.3399999999999998E-2</v>
      </c>
      <c r="W1022" s="42" t="s">
        <v>34</v>
      </c>
      <c r="X1022" s="43"/>
      <c r="Y1022" s="43"/>
      <c r="Z1022" s="43" t="s">
        <v>8442</v>
      </c>
      <c r="AA1022" s="43" t="str">
        <f>VLOOKUP(J1022, sku!B:C, 2, FALSE)</f>
        <v>Hidracouro 500ml</v>
      </c>
      <c r="AB1022" s="45" t="str">
        <f>VLOOKUP(J1022, sku!B:BM, 64, FALSE)</f>
        <v>Revenda</v>
      </c>
      <c r="AC1022" s="45" t="str">
        <f>LEFT(pedidos[[#This Row],[SKU]],3)</f>
        <v>VX2</v>
      </c>
      <c r="AD1022" s="36" t="str" cm="1">
        <f t="array" aca="1" ref="AD1022" ca="1">IFERROR(
  INDEX(
    montadora[Montadora],
    MATCH(TRUE,LEFT(J1467,NÚCARACT(montadora[SKU Parcial]))=montadora[SKU Parcial],0)
  ),
  ""
)</f>
        <v/>
      </c>
    </row>
    <row r="1023" spans="1:30" x14ac:dyDescent="0.25">
      <c r="A1023" s="42" t="s">
        <v>10102</v>
      </c>
      <c r="B1023" s="42">
        <v>19599592853</v>
      </c>
      <c r="C1023" s="42"/>
      <c r="D1023" s="42"/>
      <c r="E1023" s="42"/>
      <c r="F1023" s="42" t="s">
        <v>8374</v>
      </c>
      <c r="G1023" s="42" t="s">
        <v>11228</v>
      </c>
      <c r="H1023" s="19"/>
      <c r="I1023" s="42"/>
      <c r="J1023" s="42" t="s">
        <v>2843</v>
      </c>
      <c r="K1023" s="21">
        <v>45778</v>
      </c>
      <c r="L1023" s="12" t="s">
        <v>8443</v>
      </c>
      <c r="M1023" s="44">
        <v>34.700000000000003</v>
      </c>
      <c r="N1023" s="19">
        <v>1</v>
      </c>
      <c r="O1023" s="44">
        <v>34.700000000000003</v>
      </c>
      <c r="P1023" s="44">
        <v>20.11</v>
      </c>
      <c r="Q1023" s="44">
        <v>1.17</v>
      </c>
      <c r="R1023" s="44">
        <v>10.87</v>
      </c>
      <c r="S1023" s="44">
        <v>0</v>
      </c>
      <c r="T1023" s="44">
        <v>0</v>
      </c>
      <c r="U1023" s="44">
        <v>2.2000000000000002</v>
      </c>
      <c r="V1023" s="23">
        <v>6.3399999999999998E-2</v>
      </c>
      <c r="W1023" s="42" t="s">
        <v>34</v>
      </c>
      <c r="X1023" s="43"/>
      <c r="Y1023" s="43"/>
      <c r="Z1023" s="43" t="s">
        <v>8442</v>
      </c>
      <c r="AA1023" s="43" t="str">
        <f>VLOOKUP(J1023, sku!B:C, 2, FALSE)</f>
        <v>Hidracouro 500ml</v>
      </c>
      <c r="AB1023" s="45" t="str">
        <f>VLOOKUP(J1023, sku!B:BM, 64, FALSE)</f>
        <v>Revenda</v>
      </c>
      <c r="AC1023" s="45" t="str">
        <f>LEFT(pedidos[[#This Row],[SKU]],3)</f>
        <v>VX2</v>
      </c>
      <c r="AD1023" s="36" t="str" cm="1">
        <f t="array" aca="1" ref="AD1023" ca="1">IFERROR(
  INDEX(
    montadora[Montadora],
    MATCH(TRUE,LEFT(J1468,NÚCARACT(montadora[SKU Parcial]))=montadora[SKU Parcial],0)
  ),
  ""
)</f>
        <v/>
      </c>
    </row>
    <row r="1024" spans="1:30" x14ac:dyDescent="0.25">
      <c r="A1024" s="42" t="s">
        <v>8094</v>
      </c>
      <c r="B1024" s="42"/>
      <c r="C1024" s="42"/>
      <c r="D1024" s="42"/>
      <c r="E1024" s="42">
        <v>23693542104</v>
      </c>
      <c r="F1024" s="42" t="s">
        <v>8374</v>
      </c>
      <c r="G1024" s="42" t="s">
        <v>11227</v>
      </c>
      <c r="H1024" s="19"/>
      <c r="I1024" s="42"/>
      <c r="J1024" s="42" t="s">
        <v>2843</v>
      </c>
      <c r="K1024" s="21">
        <v>45832</v>
      </c>
      <c r="L1024" s="12" t="s">
        <v>8443</v>
      </c>
      <c r="M1024" s="44">
        <v>37.799999999999997</v>
      </c>
      <c r="N1024" s="19">
        <v>1</v>
      </c>
      <c r="O1024" s="44">
        <v>39.24</v>
      </c>
      <c r="P1024" s="44">
        <v>20.11</v>
      </c>
      <c r="Q1024" s="44">
        <v>3.11</v>
      </c>
      <c r="R1024" s="44">
        <v>12.32</v>
      </c>
      <c r="S1024" s="44">
        <v>1.44</v>
      </c>
      <c r="T1024" s="44">
        <v>0</v>
      </c>
      <c r="U1024" s="44">
        <v>2.2599999999999998</v>
      </c>
      <c r="V1024" s="23">
        <v>5.9799999999999999E-2</v>
      </c>
      <c r="W1024" s="42" t="s">
        <v>34</v>
      </c>
      <c r="X1024" s="43"/>
      <c r="Y1024" s="43"/>
      <c r="Z1024" s="43" t="s">
        <v>8442</v>
      </c>
      <c r="AA1024" s="43" t="str">
        <f>VLOOKUP(J1024, sku!B:C, 2, FALSE)</f>
        <v>Hidracouro 500ml</v>
      </c>
      <c r="AB1024" s="45" t="str">
        <f>VLOOKUP(J1024, sku!B:BM, 64, FALSE)</f>
        <v>Revenda</v>
      </c>
      <c r="AC1024" s="45" t="str">
        <f>LEFT(pedidos[[#This Row],[SKU]],3)</f>
        <v>VX2</v>
      </c>
      <c r="AD1024" s="36" t="str" cm="1">
        <f t="array" aca="1" ref="AD1024" ca="1">IFERROR(
  INDEX(
    montadora[Montadora],
    MATCH(TRUE,LEFT(J1469,NÚCARACT(montadora[SKU Parcial]))=montadora[SKU Parcial],0)
  ),
  ""
)</f>
        <v/>
      </c>
    </row>
    <row r="1025" spans="1:30" x14ac:dyDescent="0.25">
      <c r="A1025" s="42" t="s">
        <v>8095</v>
      </c>
      <c r="B1025" s="42"/>
      <c r="C1025" s="42"/>
      <c r="D1025" s="42"/>
      <c r="E1025" s="42">
        <v>23693542104</v>
      </c>
      <c r="F1025" s="42" t="s">
        <v>8374</v>
      </c>
      <c r="G1025" s="42" t="s">
        <v>11227</v>
      </c>
      <c r="H1025" s="19"/>
      <c r="I1025" s="42"/>
      <c r="J1025" s="42" t="s">
        <v>2843</v>
      </c>
      <c r="K1025" s="21">
        <v>45832</v>
      </c>
      <c r="L1025" s="12" t="s">
        <v>8443</v>
      </c>
      <c r="M1025" s="44">
        <v>37.799999999999997</v>
      </c>
      <c r="N1025" s="19">
        <v>1</v>
      </c>
      <c r="O1025" s="44">
        <v>39.24</v>
      </c>
      <c r="P1025" s="44">
        <v>20.11</v>
      </c>
      <c r="Q1025" s="44">
        <v>3.11</v>
      </c>
      <c r="R1025" s="44">
        <v>12.32</v>
      </c>
      <c r="S1025" s="44">
        <v>1.44</v>
      </c>
      <c r="T1025" s="44">
        <v>0</v>
      </c>
      <c r="U1025" s="44">
        <v>2.2599999999999998</v>
      </c>
      <c r="V1025" s="23">
        <v>5.9799999999999999E-2</v>
      </c>
      <c r="W1025" s="42" t="s">
        <v>34</v>
      </c>
      <c r="X1025" s="43"/>
      <c r="Y1025" s="43"/>
      <c r="Z1025" s="43" t="s">
        <v>8442</v>
      </c>
      <c r="AA1025" s="43" t="str">
        <f>VLOOKUP(J1025, sku!B:C, 2, FALSE)</f>
        <v>Hidracouro 500ml</v>
      </c>
      <c r="AB1025" s="45" t="str">
        <f>VLOOKUP(J1025, sku!B:BM, 64, FALSE)</f>
        <v>Revenda</v>
      </c>
      <c r="AC1025" s="45" t="str">
        <f>LEFT(pedidos[[#This Row],[SKU]],3)</f>
        <v>VX2</v>
      </c>
      <c r="AD1025" s="36" t="str" cm="1">
        <f t="array" aca="1" ref="AD1025" ca="1">IFERROR(
  INDEX(
    montadora[Montadora],
    MATCH(TRUE,LEFT(J1470,NÚCARACT(montadora[SKU Parcial]))=montadora[SKU Parcial],0)
  ),
  ""
)</f>
        <v/>
      </c>
    </row>
    <row r="1026" spans="1:30" x14ac:dyDescent="0.25">
      <c r="A1026" s="42" t="s">
        <v>8866</v>
      </c>
      <c r="B1026" s="42"/>
      <c r="C1026" s="42"/>
      <c r="D1026" s="42"/>
      <c r="E1026" s="42">
        <v>23693542104</v>
      </c>
      <c r="F1026" s="42" t="s">
        <v>8374</v>
      </c>
      <c r="G1026" s="42" t="s">
        <v>11227</v>
      </c>
      <c r="H1026" s="19"/>
      <c r="I1026" s="42"/>
      <c r="J1026" s="42" t="s">
        <v>2843</v>
      </c>
      <c r="K1026" s="21">
        <v>45805</v>
      </c>
      <c r="L1026" s="12" t="s">
        <v>8443</v>
      </c>
      <c r="M1026" s="44">
        <v>37.799999999999997</v>
      </c>
      <c r="N1026" s="19">
        <v>1</v>
      </c>
      <c r="O1026" s="44">
        <v>37.799999999999997</v>
      </c>
      <c r="P1026" s="44">
        <v>20.11</v>
      </c>
      <c r="Q1026" s="44">
        <v>2.88</v>
      </c>
      <c r="R1026" s="44">
        <v>13.07</v>
      </c>
      <c r="S1026" s="44">
        <v>0</v>
      </c>
      <c r="T1026" s="44">
        <v>0</v>
      </c>
      <c r="U1026" s="44">
        <v>1.74</v>
      </c>
      <c r="V1026" s="23">
        <v>4.6100000000000002E-2</v>
      </c>
      <c r="W1026" s="42" t="s">
        <v>34</v>
      </c>
      <c r="X1026" s="43"/>
      <c r="Y1026" s="43"/>
      <c r="Z1026" s="43" t="s">
        <v>8442</v>
      </c>
      <c r="AA1026" s="43" t="str">
        <f>VLOOKUP(J1026, sku!B:C, 2, FALSE)</f>
        <v>Hidracouro 500ml</v>
      </c>
      <c r="AB1026" s="45" t="str">
        <f>VLOOKUP(J1026, sku!B:BM, 64, FALSE)</f>
        <v>Revenda</v>
      </c>
      <c r="AC1026" s="45" t="str">
        <f>LEFT(pedidos[[#This Row],[SKU]],3)</f>
        <v>VX2</v>
      </c>
      <c r="AD1026" s="36" t="str" cm="1">
        <f t="array" aca="1" ref="AD1026" ca="1">IFERROR(
  INDEX(
    montadora[Montadora],
    MATCH(TRUE,LEFT(J1471,NÚCARACT(montadora[SKU Parcial]))=montadora[SKU Parcial],0)
  ),
  ""
)</f>
        <v/>
      </c>
    </row>
    <row r="1027" spans="1:30" x14ac:dyDescent="0.25">
      <c r="A1027" s="42" t="s">
        <v>10190</v>
      </c>
      <c r="B1027" s="42"/>
      <c r="C1027" s="42"/>
      <c r="D1027" s="42"/>
      <c r="E1027" s="42">
        <v>20199576091</v>
      </c>
      <c r="F1027" s="42" t="s">
        <v>8375</v>
      </c>
      <c r="G1027" s="42" t="s">
        <v>11228</v>
      </c>
      <c r="H1027" s="7"/>
      <c r="I1027" s="42"/>
      <c r="J1027" s="42" t="s">
        <v>8431</v>
      </c>
      <c r="K1027" s="8">
        <v>45837</v>
      </c>
      <c r="L1027" s="19" t="s">
        <v>8443</v>
      </c>
      <c r="M1027" s="44">
        <v>41.8</v>
      </c>
      <c r="N1027" s="7">
        <v>1</v>
      </c>
      <c r="O1027" s="44">
        <v>41.8</v>
      </c>
      <c r="P1027" s="44">
        <v>20.3</v>
      </c>
      <c r="Q1027" s="44">
        <v>1.55</v>
      </c>
      <c r="R1027" s="44">
        <v>12.36</v>
      </c>
      <c r="S1027" s="44">
        <v>0</v>
      </c>
      <c r="T1027" s="44">
        <v>0</v>
      </c>
      <c r="U1027" s="44">
        <v>7.59</v>
      </c>
      <c r="V1027" s="9">
        <v>0.18149999999999999</v>
      </c>
      <c r="W1027" s="42" t="s">
        <v>34</v>
      </c>
      <c r="X1027" s="43"/>
      <c r="Y1027" s="43"/>
      <c r="Z1027" s="43" t="s">
        <v>8442</v>
      </c>
      <c r="AA1027" s="43" t="str">
        <f>VLOOKUP(J1027, sku!B:C, 2, FALSE)</f>
        <v>V10 - Corte Verniz Asiático 500ml</v>
      </c>
      <c r="AB1027" s="45" t="str">
        <f>VLOOKUP(J1027, sku!B:BM, 64, FALSE)</f>
        <v>Revenda</v>
      </c>
      <c r="AC1027" s="45" t="str">
        <f>LEFT(pedidos[[#This Row],[SKU]],3)</f>
        <v>VX2</v>
      </c>
      <c r="AD1027" s="36" t="str" cm="1">
        <f t="array" aca="1" ref="AD1027" ca="1">IFERROR(
  INDEX(
    montadora[Montadora],
    MATCH(TRUE,LEFT(J1473,NÚCARACT(montadora[SKU Parcial]))=montadora[SKU Parcial],0)
  ),
  ""
)</f>
        <v/>
      </c>
    </row>
    <row r="1028" spans="1:30" x14ac:dyDescent="0.25">
      <c r="A1028" s="42" t="s">
        <v>10345</v>
      </c>
      <c r="B1028" s="42"/>
      <c r="C1028" s="42"/>
      <c r="D1028" s="42"/>
      <c r="E1028" s="42">
        <v>20199576091</v>
      </c>
      <c r="F1028" s="42" t="s">
        <v>8375</v>
      </c>
      <c r="G1028" s="42" t="s">
        <v>11228</v>
      </c>
      <c r="H1028" s="7"/>
      <c r="I1028" s="42"/>
      <c r="J1028" s="42" t="s">
        <v>8431</v>
      </c>
      <c r="K1028" s="8">
        <v>45828</v>
      </c>
      <c r="L1028" s="7" t="s">
        <v>8443</v>
      </c>
      <c r="M1028" s="44">
        <v>41.8</v>
      </c>
      <c r="N1028" s="7">
        <v>1</v>
      </c>
      <c r="O1028" s="44">
        <v>45.8</v>
      </c>
      <c r="P1028" s="44">
        <v>20.3</v>
      </c>
      <c r="Q1028" s="44">
        <v>1.55</v>
      </c>
      <c r="R1028" s="44">
        <v>12.36</v>
      </c>
      <c r="S1028" s="44">
        <v>4</v>
      </c>
      <c r="T1028" s="44">
        <v>0</v>
      </c>
      <c r="U1028" s="44">
        <v>7.59</v>
      </c>
      <c r="V1028" s="9">
        <v>0.18149999999999999</v>
      </c>
      <c r="W1028" s="42" t="s">
        <v>34</v>
      </c>
      <c r="X1028" s="43"/>
      <c r="Y1028" s="43"/>
      <c r="Z1028" s="43" t="s">
        <v>8442</v>
      </c>
      <c r="AA1028" s="43" t="str">
        <f>VLOOKUP(J1028, sku!B:C, 2, FALSE)</f>
        <v>V10 - Corte Verniz Asiático 500ml</v>
      </c>
      <c r="AB1028" s="45" t="str">
        <f>VLOOKUP(J1028, sku!B:BM, 64, FALSE)</f>
        <v>Revenda</v>
      </c>
      <c r="AC1028" s="45" t="str">
        <f>LEFT(pedidos[[#This Row],[SKU]],3)</f>
        <v>VX2</v>
      </c>
      <c r="AD1028" s="36" t="str" cm="1">
        <f t="array" aca="1" ref="AD1028" ca="1">IFERROR(
  INDEX(
    montadora[Montadora],
    MATCH(TRUE,LEFT(J1474,NÚCARACT(montadora[SKU Parcial]))=montadora[SKU Parcial],0)
  ),
  ""
)</f>
        <v/>
      </c>
    </row>
    <row r="1029" spans="1:30" x14ac:dyDescent="0.25">
      <c r="A1029" s="42" t="s">
        <v>10569</v>
      </c>
      <c r="B1029" s="42"/>
      <c r="C1029" s="42"/>
      <c r="D1029" s="42"/>
      <c r="E1029" s="42">
        <v>20199576091</v>
      </c>
      <c r="F1029" s="42" t="s">
        <v>8375</v>
      </c>
      <c r="G1029" s="42" t="s">
        <v>11228</v>
      </c>
      <c r="H1029" s="7"/>
      <c r="I1029" s="42"/>
      <c r="J1029" s="42" t="s">
        <v>8431</v>
      </c>
      <c r="K1029" s="8">
        <v>45818</v>
      </c>
      <c r="L1029" s="12" t="s">
        <v>8443</v>
      </c>
      <c r="M1029" s="44">
        <v>41.8</v>
      </c>
      <c r="N1029" s="7">
        <v>1</v>
      </c>
      <c r="O1029" s="44">
        <v>41.8</v>
      </c>
      <c r="P1029" s="44">
        <v>20.3</v>
      </c>
      <c r="Q1029" s="44">
        <v>1.55</v>
      </c>
      <c r="R1029" s="44">
        <v>12.36</v>
      </c>
      <c r="S1029" s="44">
        <v>0</v>
      </c>
      <c r="T1029" s="44">
        <v>0</v>
      </c>
      <c r="U1029" s="44">
        <v>7.59</v>
      </c>
      <c r="V1029" s="9">
        <v>0.18149999999999999</v>
      </c>
      <c r="W1029" s="42" t="s">
        <v>34</v>
      </c>
      <c r="X1029" s="43"/>
      <c r="Y1029" s="43"/>
      <c r="Z1029" s="43" t="s">
        <v>8442</v>
      </c>
      <c r="AA1029" s="43" t="str">
        <f>VLOOKUP(J1029, sku!B:C, 2, FALSE)</f>
        <v>V10 - Corte Verniz Asiático 500ml</v>
      </c>
      <c r="AB1029" s="45" t="str">
        <f>VLOOKUP(J1029, sku!B:BM, 64, FALSE)</f>
        <v>Revenda</v>
      </c>
      <c r="AC1029" s="45" t="str">
        <f>LEFT(pedidos[[#This Row],[SKU]],3)</f>
        <v>VX2</v>
      </c>
      <c r="AD1029" s="36" t="str" cm="1">
        <f t="array" aca="1" ref="AD1029" ca="1">IFERROR(
  INDEX(
    montadora[Montadora],
    MATCH(TRUE,LEFT(J1475,NÚCARACT(montadora[SKU Parcial]))=montadora[SKU Parcial],0)
  ),
  ""
)</f>
        <v/>
      </c>
    </row>
    <row r="1030" spans="1:30" x14ac:dyDescent="0.25">
      <c r="A1030" s="42" t="s">
        <v>10629</v>
      </c>
      <c r="B1030" s="42"/>
      <c r="C1030" s="42"/>
      <c r="D1030" s="42"/>
      <c r="E1030" s="42">
        <v>20199576091</v>
      </c>
      <c r="F1030" s="42" t="s">
        <v>8375</v>
      </c>
      <c r="G1030" s="42" t="s">
        <v>11228</v>
      </c>
      <c r="H1030" s="7"/>
      <c r="I1030" s="42"/>
      <c r="J1030" s="42" t="s">
        <v>8431</v>
      </c>
      <c r="K1030" s="8">
        <v>45813</v>
      </c>
      <c r="L1030" s="12" t="s">
        <v>8443</v>
      </c>
      <c r="M1030" s="44">
        <v>41.8</v>
      </c>
      <c r="N1030" s="7">
        <v>1</v>
      </c>
      <c r="O1030" s="44">
        <v>41.8</v>
      </c>
      <c r="P1030" s="44">
        <v>20.3</v>
      </c>
      <c r="Q1030" s="44">
        <v>1.55</v>
      </c>
      <c r="R1030" s="44">
        <v>12.36</v>
      </c>
      <c r="S1030" s="44">
        <v>0</v>
      </c>
      <c r="T1030" s="44">
        <v>0</v>
      </c>
      <c r="U1030" s="44">
        <v>7.59</v>
      </c>
      <c r="V1030" s="9">
        <v>0.18149999999999999</v>
      </c>
      <c r="W1030" s="42" t="s">
        <v>34</v>
      </c>
      <c r="X1030" s="43"/>
      <c r="Y1030" s="43"/>
      <c r="Z1030" s="43" t="s">
        <v>8442</v>
      </c>
      <c r="AA1030" s="43" t="str">
        <f>VLOOKUP(J1030, sku!B:C, 2, FALSE)</f>
        <v>V10 - Corte Verniz Asiático 500ml</v>
      </c>
      <c r="AB1030" s="45" t="str">
        <f>VLOOKUP(J1030, sku!B:BM, 64, FALSE)</f>
        <v>Revenda</v>
      </c>
      <c r="AC1030" s="45" t="str">
        <f>LEFT(pedidos[[#This Row],[SKU]],3)</f>
        <v>VX2</v>
      </c>
      <c r="AD1030" s="36" t="str" cm="1">
        <f t="array" aca="1" ref="AD1030" ca="1">IFERROR(
  INDEX(
    montadora[Montadora],
    MATCH(TRUE,LEFT(J1476,NÚCARACT(montadora[SKU Parcial]))=montadora[SKU Parcial],0)
  ),
  ""
)</f>
        <v/>
      </c>
    </row>
    <row r="1031" spans="1:30" x14ac:dyDescent="0.25">
      <c r="A1031" s="42" t="s">
        <v>10664</v>
      </c>
      <c r="B1031" s="42"/>
      <c r="C1031" s="42"/>
      <c r="D1031" s="42"/>
      <c r="E1031" s="42">
        <v>20199576091</v>
      </c>
      <c r="F1031" s="42" t="s">
        <v>8375</v>
      </c>
      <c r="G1031" s="42" t="s">
        <v>11228</v>
      </c>
      <c r="H1031" s="7"/>
      <c r="I1031" s="42"/>
      <c r="J1031" s="42" t="s">
        <v>8431</v>
      </c>
      <c r="K1031" s="8">
        <v>45811</v>
      </c>
      <c r="L1031" s="12" t="s">
        <v>8443</v>
      </c>
      <c r="M1031" s="44">
        <v>41.8</v>
      </c>
      <c r="N1031" s="7">
        <v>1</v>
      </c>
      <c r="O1031" s="44">
        <v>41.8</v>
      </c>
      <c r="P1031" s="44">
        <v>20.3</v>
      </c>
      <c r="Q1031" s="44">
        <v>1.55</v>
      </c>
      <c r="R1031" s="44">
        <v>12.36</v>
      </c>
      <c r="S1031" s="44">
        <v>0</v>
      </c>
      <c r="T1031" s="44">
        <v>0</v>
      </c>
      <c r="U1031" s="44">
        <v>7.59</v>
      </c>
      <c r="V1031" s="9">
        <v>0.18149999999999999</v>
      </c>
      <c r="W1031" s="42" t="s">
        <v>34</v>
      </c>
      <c r="X1031" s="43"/>
      <c r="Y1031" s="43"/>
      <c r="Z1031" s="43" t="s">
        <v>8442</v>
      </c>
      <c r="AA1031" s="43" t="str">
        <f>VLOOKUP(J1031, sku!B:C, 2, FALSE)</f>
        <v>V10 - Corte Verniz Asiático 500ml</v>
      </c>
      <c r="AB1031" s="45" t="str">
        <f>VLOOKUP(J1031, sku!B:BM, 64, FALSE)</f>
        <v>Revenda</v>
      </c>
      <c r="AC1031" s="45" t="str">
        <f>LEFT(pedidos[[#This Row],[SKU]],3)</f>
        <v>VX2</v>
      </c>
      <c r="AD1031" s="36" t="str" cm="1">
        <f t="array" aca="1" ref="AD1031" ca="1">IFERROR(
  INDEX(
    montadora[Montadora],
    MATCH(TRUE,LEFT(J1477,NÚCARACT(montadora[SKU Parcial]))=montadora[SKU Parcial],0)
  ),
  ""
)</f>
        <v/>
      </c>
    </row>
    <row r="1032" spans="1:30" x14ac:dyDescent="0.25">
      <c r="A1032" s="42" t="s">
        <v>8962</v>
      </c>
      <c r="B1032" s="42"/>
      <c r="C1032" s="42"/>
      <c r="D1032" s="42"/>
      <c r="E1032" s="42">
        <v>22898056098</v>
      </c>
      <c r="F1032" s="42" t="s">
        <v>8375</v>
      </c>
      <c r="G1032" s="42" t="s">
        <v>11227</v>
      </c>
      <c r="H1032" s="19"/>
      <c r="I1032" s="42"/>
      <c r="J1032" s="42" t="s">
        <v>8431</v>
      </c>
      <c r="K1032" s="21">
        <v>45788</v>
      </c>
      <c r="L1032" s="12" t="s">
        <v>8443</v>
      </c>
      <c r="M1032" s="44">
        <v>38.799999999999997</v>
      </c>
      <c r="N1032" s="19">
        <v>1</v>
      </c>
      <c r="O1032" s="44">
        <v>38.799999999999997</v>
      </c>
      <c r="P1032" s="44">
        <v>20.3</v>
      </c>
      <c r="Q1032" s="44">
        <v>2.95</v>
      </c>
      <c r="R1032" s="44">
        <v>12.54</v>
      </c>
      <c r="S1032" s="44">
        <v>0</v>
      </c>
      <c r="T1032" s="44">
        <v>0</v>
      </c>
      <c r="U1032" s="44">
        <v>3.01</v>
      </c>
      <c r="V1032" s="23">
        <v>7.7499999999999999E-2</v>
      </c>
      <c r="W1032" s="42" t="s">
        <v>34</v>
      </c>
      <c r="X1032" s="43"/>
      <c r="Y1032" s="43"/>
      <c r="Z1032" s="43" t="s">
        <v>8442</v>
      </c>
      <c r="AA1032" s="43" t="str">
        <f>VLOOKUP(J1032, sku!B:C, 2, FALSE)</f>
        <v>V10 - Corte Verniz Asiático 500ml</v>
      </c>
      <c r="AB1032" s="45" t="str">
        <f>VLOOKUP(J1032, sku!B:BM, 64, FALSE)</f>
        <v>Revenda</v>
      </c>
      <c r="AC1032" s="45" t="str">
        <f>LEFT(pedidos[[#This Row],[SKU]],3)</f>
        <v>VX2</v>
      </c>
      <c r="AD1032" s="36" t="str" cm="1">
        <f t="array" aca="1" ref="AD1032" ca="1">IFERROR(
  INDEX(
    montadora[Montadora],
    MATCH(TRUE,LEFT(#REF!,NÚCARACT(montadora[SKU Parcial]))=montadora[SKU Parcial],0)
  ),
  ""
)</f>
        <v/>
      </c>
    </row>
    <row r="1033" spans="1:30" x14ac:dyDescent="0.25">
      <c r="A1033" s="42" t="s">
        <v>10089</v>
      </c>
      <c r="B1033" s="42">
        <v>23293926942</v>
      </c>
      <c r="C1033" s="42"/>
      <c r="D1033" s="42"/>
      <c r="E1033" s="42"/>
      <c r="F1033" s="42" t="s">
        <v>9196</v>
      </c>
      <c r="G1033" s="42" t="s">
        <v>11228</v>
      </c>
      <c r="H1033" s="19"/>
      <c r="I1033" s="42"/>
      <c r="J1033" s="42" t="s">
        <v>9211</v>
      </c>
      <c r="K1033" s="21">
        <v>45778</v>
      </c>
      <c r="L1033" s="12" t="s">
        <v>8443</v>
      </c>
      <c r="M1033" s="44">
        <v>36.799999999999997</v>
      </c>
      <c r="N1033" s="19">
        <v>1</v>
      </c>
      <c r="O1033" s="44">
        <v>36.799999999999997</v>
      </c>
      <c r="P1033" s="44">
        <v>20.61</v>
      </c>
      <c r="Q1033" s="44">
        <v>1.24</v>
      </c>
      <c r="R1033" s="44">
        <v>11.28</v>
      </c>
      <c r="S1033" s="44">
        <v>0</v>
      </c>
      <c r="T1033" s="44">
        <v>-3.65</v>
      </c>
      <c r="U1033" s="44">
        <v>6.95</v>
      </c>
      <c r="V1033" s="23">
        <v>0.1888</v>
      </c>
      <c r="W1033" s="42" t="s">
        <v>34</v>
      </c>
      <c r="X1033" s="43"/>
      <c r="Y1033" s="43"/>
      <c r="Z1033" s="43" t="s">
        <v>8442</v>
      </c>
      <c r="AA1033" s="43" t="str">
        <f>VLOOKUP(J1033, sku!B:C, 2, FALSE)</f>
        <v>Verniz De Motor Aerosol 400ML</v>
      </c>
      <c r="AB1033" s="45" t="str">
        <f>VLOOKUP(J1033, sku!B:BM, 64, FALSE)</f>
        <v>Revenda</v>
      </c>
      <c r="AC1033" s="45" t="str">
        <f>LEFT(pedidos[[#This Row],[SKU]],3)</f>
        <v>VX2</v>
      </c>
      <c r="AD1033" s="36" t="str" cm="1">
        <f t="array" aca="1" ref="AD1033" ca="1">IFERROR(
  INDEX(
    montadora[Montadora],
    MATCH(TRUE,LEFT(#REF!,NÚCARACT(montadora[SKU Parcial]))=montadora[SKU Parcial],0)
  ),
  ""
)</f>
        <v/>
      </c>
    </row>
    <row r="1034" spans="1:30" x14ac:dyDescent="0.25">
      <c r="A1034" s="42" t="s">
        <v>10009</v>
      </c>
      <c r="B1034" s="42">
        <v>23293926942</v>
      </c>
      <c r="C1034" s="42"/>
      <c r="D1034" s="42"/>
      <c r="E1034" s="42"/>
      <c r="F1034" s="42" t="s">
        <v>9196</v>
      </c>
      <c r="G1034" s="42" t="s">
        <v>11228</v>
      </c>
      <c r="H1034" s="19"/>
      <c r="I1034" s="42"/>
      <c r="J1034" s="42" t="s">
        <v>9211</v>
      </c>
      <c r="K1034" s="21">
        <v>45779</v>
      </c>
      <c r="L1034" s="12" t="s">
        <v>8443</v>
      </c>
      <c r="M1034" s="44">
        <v>36.799999999999997</v>
      </c>
      <c r="N1034" s="19">
        <v>1</v>
      </c>
      <c r="O1034" s="44">
        <v>36.799999999999997</v>
      </c>
      <c r="P1034" s="44">
        <v>20.61</v>
      </c>
      <c r="Q1034" s="44">
        <v>1.24</v>
      </c>
      <c r="R1034" s="44">
        <v>11.28</v>
      </c>
      <c r="S1034" s="44">
        <v>0</v>
      </c>
      <c r="T1034" s="44">
        <v>0</v>
      </c>
      <c r="U1034" s="44">
        <v>3.3</v>
      </c>
      <c r="V1034" s="23">
        <v>8.9700000000000002E-2</v>
      </c>
      <c r="W1034" s="42" t="s">
        <v>34</v>
      </c>
      <c r="X1034" s="43"/>
      <c r="Y1034" s="43"/>
      <c r="Z1034" s="43" t="s">
        <v>8442</v>
      </c>
      <c r="AA1034" s="43" t="str">
        <f>VLOOKUP(J1034, sku!B:C, 2, FALSE)</f>
        <v>Verniz De Motor Aerosol 400ML</v>
      </c>
      <c r="AB1034" s="45" t="str">
        <f>VLOOKUP(J1034, sku!B:BM, 64, FALSE)</f>
        <v>Revenda</v>
      </c>
      <c r="AC1034" s="45" t="str">
        <f>LEFT(pedidos[[#This Row],[SKU]],3)</f>
        <v>VX2</v>
      </c>
      <c r="AD1034" s="36" t="str" cm="1">
        <f t="array" aca="1" ref="AD1034" ca="1">IFERROR(
  INDEX(
    montadora[Montadora],
    MATCH(TRUE,LEFT(#REF!,NÚCARACT(montadora[SKU Parcial]))=montadora[SKU Parcial],0)
  ),
  ""
)</f>
        <v/>
      </c>
    </row>
    <row r="1035" spans="1:30" x14ac:dyDescent="0.25">
      <c r="A1035" s="42" t="s">
        <v>10019</v>
      </c>
      <c r="B1035" s="42">
        <v>23293926942</v>
      </c>
      <c r="C1035" s="42"/>
      <c r="D1035" s="42"/>
      <c r="E1035" s="42"/>
      <c r="F1035" s="42" t="s">
        <v>9196</v>
      </c>
      <c r="G1035" s="42" t="s">
        <v>11228</v>
      </c>
      <c r="H1035" s="19"/>
      <c r="I1035" s="42"/>
      <c r="J1035" s="42" t="s">
        <v>9211</v>
      </c>
      <c r="K1035" s="21">
        <v>45779</v>
      </c>
      <c r="L1035" s="12" t="s">
        <v>8443</v>
      </c>
      <c r="M1035" s="44">
        <v>36.799999999999997</v>
      </c>
      <c r="N1035" s="19">
        <v>1</v>
      </c>
      <c r="O1035" s="44">
        <v>36.799999999999997</v>
      </c>
      <c r="P1035" s="44">
        <v>20.61</v>
      </c>
      <c r="Q1035" s="44">
        <v>1.24</v>
      </c>
      <c r="R1035" s="44">
        <v>11.28</v>
      </c>
      <c r="S1035" s="44">
        <v>0</v>
      </c>
      <c r="T1035" s="44">
        <v>0</v>
      </c>
      <c r="U1035" s="44">
        <v>3.3</v>
      </c>
      <c r="V1035" s="23">
        <v>8.9700000000000002E-2</v>
      </c>
      <c r="W1035" s="42" t="s">
        <v>34</v>
      </c>
      <c r="X1035" s="43"/>
      <c r="Y1035" s="43"/>
      <c r="Z1035" s="43" t="s">
        <v>8442</v>
      </c>
      <c r="AA1035" s="43" t="str">
        <f>VLOOKUP(J1035, sku!B:C, 2, FALSE)</f>
        <v>Verniz De Motor Aerosol 400ML</v>
      </c>
      <c r="AB1035" s="45" t="str">
        <f>VLOOKUP(J1035, sku!B:BM, 64, FALSE)</f>
        <v>Revenda</v>
      </c>
      <c r="AC1035" s="45" t="str">
        <f>LEFT(pedidos[[#This Row],[SKU]],3)</f>
        <v>VX2</v>
      </c>
      <c r="AD1035" s="36" t="str" cm="1">
        <f t="array" aca="1" ref="AD1035" ca="1">IFERROR(
  INDEX(
    montadora[Montadora],
    MATCH(TRUE,LEFT(#REF!,NÚCARACT(montadora[SKU Parcial]))=montadora[SKU Parcial],0)
  ),
  ""
)</f>
        <v/>
      </c>
    </row>
    <row r="1036" spans="1:30" x14ac:dyDescent="0.25">
      <c r="A1036" s="42" t="s">
        <v>10069</v>
      </c>
      <c r="B1036" s="42">
        <v>23293926942</v>
      </c>
      <c r="C1036" s="42"/>
      <c r="D1036" s="42"/>
      <c r="E1036" s="42"/>
      <c r="F1036" s="42" t="s">
        <v>9196</v>
      </c>
      <c r="G1036" s="42" t="s">
        <v>11228</v>
      </c>
      <c r="H1036" s="19"/>
      <c r="I1036" s="42"/>
      <c r="J1036" s="42" t="s">
        <v>9211</v>
      </c>
      <c r="K1036" s="21">
        <v>45778</v>
      </c>
      <c r="L1036" s="12" t="s">
        <v>8443</v>
      </c>
      <c r="M1036" s="44">
        <v>36.799999999999997</v>
      </c>
      <c r="N1036" s="19">
        <v>1</v>
      </c>
      <c r="O1036" s="44">
        <v>36.799999999999997</v>
      </c>
      <c r="P1036" s="44">
        <v>20.61</v>
      </c>
      <c r="Q1036" s="44">
        <v>1.24</v>
      </c>
      <c r="R1036" s="44">
        <v>11.28</v>
      </c>
      <c r="S1036" s="44">
        <v>0</v>
      </c>
      <c r="T1036" s="44">
        <v>0</v>
      </c>
      <c r="U1036" s="44">
        <v>3.3</v>
      </c>
      <c r="V1036" s="23">
        <v>8.9700000000000002E-2</v>
      </c>
      <c r="W1036" s="42" t="s">
        <v>34</v>
      </c>
      <c r="X1036" s="43"/>
      <c r="Y1036" s="43"/>
      <c r="Z1036" s="43" t="s">
        <v>8442</v>
      </c>
      <c r="AA1036" s="43" t="str">
        <f>VLOOKUP(J1036, sku!B:C, 2, FALSE)</f>
        <v>Verniz De Motor Aerosol 400ML</v>
      </c>
      <c r="AB1036" s="45" t="str">
        <f>VLOOKUP(J1036, sku!B:BM, 64, FALSE)</f>
        <v>Revenda</v>
      </c>
      <c r="AC1036" s="45" t="str">
        <f>LEFT(pedidos[[#This Row],[SKU]],3)</f>
        <v>VX2</v>
      </c>
      <c r="AD1036" s="36" t="str" cm="1">
        <f t="array" aca="1" ref="AD1036" ca="1">IFERROR(
  INDEX(
    montadora[Montadora],
    MATCH(TRUE,LEFT(#REF!,NÚCARACT(montadora[SKU Parcial]))=montadora[SKU Parcial],0)
  ),
  ""
)</f>
        <v/>
      </c>
    </row>
    <row r="1037" spans="1:30" x14ac:dyDescent="0.25">
      <c r="A1037" s="42" t="s">
        <v>10072</v>
      </c>
      <c r="B1037" s="42">
        <v>23293926942</v>
      </c>
      <c r="C1037" s="42"/>
      <c r="D1037" s="42"/>
      <c r="E1037" s="42"/>
      <c r="F1037" s="42" t="s">
        <v>9196</v>
      </c>
      <c r="G1037" s="42" t="s">
        <v>11228</v>
      </c>
      <c r="H1037" s="19"/>
      <c r="I1037" s="42"/>
      <c r="J1037" s="42" t="s">
        <v>9211</v>
      </c>
      <c r="K1037" s="21">
        <v>45778</v>
      </c>
      <c r="L1037" s="12" t="s">
        <v>8443</v>
      </c>
      <c r="M1037" s="44">
        <v>36.799999999999997</v>
      </c>
      <c r="N1037" s="19">
        <v>1</v>
      </c>
      <c r="O1037" s="44">
        <v>36.799999999999997</v>
      </c>
      <c r="P1037" s="44">
        <v>20.61</v>
      </c>
      <c r="Q1037" s="44">
        <v>1.24</v>
      </c>
      <c r="R1037" s="44">
        <v>11.28</v>
      </c>
      <c r="S1037" s="44">
        <v>0</v>
      </c>
      <c r="T1037" s="44">
        <v>0</v>
      </c>
      <c r="U1037" s="44">
        <v>3.3</v>
      </c>
      <c r="V1037" s="23">
        <v>8.9700000000000002E-2</v>
      </c>
      <c r="W1037" s="42" t="s">
        <v>34</v>
      </c>
      <c r="X1037" s="43"/>
      <c r="Y1037" s="43"/>
      <c r="Z1037" s="43" t="s">
        <v>8442</v>
      </c>
      <c r="AA1037" s="43" t="str">
        <f>VLOOKUP(J1037, sku!B:C, 2, FALSE)</f>
        <v>Verniz De Motor Aerosol 400ML</v>
      </c>
      <c r="AB1037" s="45" t="str">
        <f>VLOOKUP(J1037, sku!B:BM, 64, FALSE)</f>
        <v>Revenda</v>
      </c>
      <c r="AC1037" s="45" t="str">
        <f>LEFT(pedidos[[#This Row],[SKU]],3)</f>
        <v>VX2</v>
      </c>
      <c r="AD1037" s="36" t="str" cm="1">
        <f t="array" aca="1" ref="AD1037" ca="1">IFERROR(
  INDEX(
    montadora[Montadora],
    MATCH(TRUE,LEFT(#REF!,NÚCARACT(montadora[SKU Parcial]))=montadora[SKU Parcial],0)
  ),
  ""
)</f>
        <v/>
      </c>
    </row>
    <row r="1038" spans="1:30" x14ac:dyDescent="0.25">
      <c r="A1038" s="42" t="s">
        <v>10073</v>
      </c>
      <c r="B1038" s="42">
        <v>23293926942</v>
      </c>
      <c r="C1038" s="42"/>
      <c r="D1038" s="42"/>
      <c r="E1038" s="42"/>
      <c r="F1038" s="42" t="s">
        <v>9196</v>
      </c>
      <c r="G1038" s="42" t="s">
        <v>11228</v>
      </c>
      <c r="H1038" s="19"/>
      <c r="I1038" s="42"/>
      <c r="J1038" s="42" t="s">
        <v>9211</v>
      </c>
      <c r="K1038" s="21">
        <v>45778</v>
      </c>
      <c r="L1038" s="12" t="s">
        <v>8443</v>
      </c>
      <c r="M1038" s="44">
        <v>36.799999999999997</v>
      </c>
      <c r="N1038" s="19">
        <v>1</v>
      </c>
      <c r="O1038" s="44">
        <v>36.799999999999997</v>
      </c>
      <c r="P1038" s="44">
        <v>20.61</v>
      </c>
      <c r="Q1038" s="44">
        <v>1.24</v>
      </c>
      <c r="R1038" s="44">
        <v>11.28</v>
      </c>
      <c r="S1038" s="44">
        <v>0</v>
      </c>
      <c r="T1038" s="44">
        <v>0</v>
      </c>
      <c r="U1038" s="44">
        <v>3.3</v>
      </c>
      <c r="V1038" s="23">
        <v>8.9700000000000002E-2</v>
      </c>
      <c r="W1038" s="42" t="s">
        <v>34</v>
      </c>
      <c r="X1038" s="43"/>
      <c r="Y1038" s="43"/>
      <c r="Z1038" s="43" t="s">
        <v>8442</v>
      </c>
      <c r="AA1038" s="43" t="str">
        <f>VLOOKUP(J1038, sku!B:C, 2, FALSE)</f>
        <v>Verniz De Motor Aerosol 400ML</v>
      </c>
      <c r="AB1038" s="45" t="str">
        <f>VLOOKUP(J1038, sku!B:BM, 64, FALSE)</f>
        <v>Revenda</v>
      </c>
      <c r="AC1038" s="45" t="str">
        <f>LEFT(pedidos[[#This Row],[SKU]],3)</f>
        <v>VX2</v>
      </c>
      <c r="AD1038" s="36" t="str" cm="1">
        <f t="array" aca="1" ref="AD1038" ca="1">IFERROR(
  INDEX(
    montadora[Montadora],
    MATCH(TRUE,LEFT(#REF!,NÚCARACT(montadora[SKU Parcial]))=montadora[SKU Parcial],0)
  ),
  ""
)</f>
        <v/>
      </c>
    </row>
    <row r="1039" spans="1:30" x14ac:dyDescent="0.25">
      <c r="A1039" s="42" t="s">
        <v>10079</v>
      </c>
      <c r="B1039" s="42">
        <v>23293926942</v>
      </c>
      <c r="C1039" s="42"/>
      <c r="D1039" s="42"/>
      <c r="E1039" s="42"/>
      <c r="F1039" s="42" t="s">
        <v>9196</v>
      </c>
      <c r="G1039" s="42" t="s">
        <v>11228</v>
      </c>
      <c r="H1039" s="19"/>
      <c r="I1039" s="42"/>
      <c r="J1039" s="42" t="s">
        <v>9211</v>
      </c>
      <c r="K1039" s="21">
        <v>45778</v>
      </c>
      <c r="L1039" s="19" t="s">
        <v>8443</v>
      </c>
      <c r="M1039" s="44">
        <v>36.799999999999997</v>
      </c>
      <c r="N1039" s="19">
        <v>1</v>
      </c>
      <c r="O1039" s="44">
        <v>44.8</v>
      </c>
      <c r="P1039" s="44">
        <v>20.61</v>
      </c>
      <c r="Q1039" s="44">
        <v>1.24</v>
      </c>
      <c r="R1039" s="44">
        <v>11.28</v>
      </c>
      <c r="S1039" s="44">
        <v>8</v>
      </c>
      <c r="T1039" s="44">
        <v>0</v>
      </c>
      <c r="U1039" s="44">
        <v>3.3</v>
      </c>
      <c r="V1039" s="23">
        <v>8.9700000000000002E-2</v>
      </c>
      <c r="W1039" s="42" t="s">
        <v>34</v>
      </c>
      <c r="X1039" s="43"/>
      <c r="Y1039" s="43"/>
      <c r="Z1039" s="43" t="s">
        <v>8442</v>
      </c>
      <c r="AA1039" s="43" t="str">
        <f>VLOOKUP(J1039, sku!B:C, 2, FALSE)</f>
        <v>Verniz De Motor Aerosol 400ML</v>
      </c>
      <c r="AB1039" s="45" t="str">
        <f>VLOOKUP(J1039, sku!B:BM, 64, FALSE)</f>
        <v>Revenda</v>
      </c>
      <c r="AC1039" s="45" t="str">
        <f>LEFT(pedidos[[#This Row],[SKU]],3)</f>
        <v>VX2</v>
      </c>
      <c r="AD1039" s="36" t="str" cm="1">
        <f t="array" aca="1" ref="AD1039" ca="1">IFERROR(
  INDEX(
    montadora[Montadora],
    MATCH(TRUE,LEFT(#REF!,NÚCARACT(montadora[SKU Parcial]))=montadora[SKU Parcial],0)
  ),
  ""
)</f>
        <v/>
      </c>
    </row>
    <row r="1040" spans="1:30" x14ac:dyDescent="0.25">
      <c r="A1040" s="42" t="s">
        <v>10091</v>
      </c>
      <c r="B1040" s="42">
        <v>23293926942</v>
      </c>
      <c r="C1040" s="42"/>
      <c r="D1040" s="42"/>
      <c r="E1040" s="42"/>
      <c r="F1040" s="42" t="s">
        <v>9196</v>
      </c>
      <c r="G1040" s="42" t="s">
        <v>11228</v>
      </c>
      <c r="H1040" s="19"/>
      <c r="I1040" s="42"/>
      <c r="J1040" s="42" t="s">
        <v>9211</v>
      </c>
      <c r="K1040" s="21">
        <v>45778</v>
      </c>
      <c r="L1040" s="19" t="s">
        <v>8443</v>
      </c>
      <c r="M1040" s="44">
        <v>36.799999999999997</v>
      </c>
      <c r="N1040" s="19">
        <v>1</v>
      </c>
      <c r="O1040" s="44">
        <v>36.799999999999997</v>
      </c>
      <c r="P1040" s="44">
        <v>20.61</v>
      </c>
      <c r="Q1040" s="44">
        <v>1.24</v>
      </c>
      <c r="R1040" s="44">
        <v>11.28</v>
      </c>
      <c r="S1040" s="44">
        <v>0</v>
      </c>
      <c r="T1040" s="44">
        <v>0</v>
      </c>
      <c r="U1040" s="44">
        <v>3.3</v>
      </c>
      <c r="V1040" s="23">
        <v>8.9700000000000002E-2</v>
      </c>
      <c r="W1040" s="42" t="s">
        <v>34</v>
      </c>
      <c r="X1040" s="43"/>
      <c r="Y1040" s="43"/>
      <c r="Z1040" s="43" t="s">
        <v>8442</v>
      </c>
      <c r="AA1040" s="43" t="str">
        <f>VLOOKUP(J1040, sku!B:C, 2, FALSE)</f>
        <v>Verniz De Motor Aerosol 400ML</v>
      </c>
      <c r="AB1040" s="45" t="str">
        <f>VLOOKUP(J1040, sku!B:BM, 64, FALSE)</f>
        <v>Revenda</v>
      </c>
      <c r="AC1040" s="45" t="str">
        <f>LEFT(pedidos[[#This Row],[SKU]],3)</f>
        <v>VX2</v>
      </c>
      <c r="AD1040" s="36" t="str" cm="1">
        <f t="array" aca="1" ref="AD1040" ca="1">IFERROR(
  INDEX(
    montadora[Montadora],
    MATCH(TRUE,LEFT(#REF!,NÚCARACT(montadora[SKU Parcial]))=montadora[SKU Parcial],0)
  ),
  ""
)</f>
        <v/>
      </c>
    </row>
    <row r="1041" spans="1:30" x14ac:dyDescent="0.25">
      <c r="A1041" s="42" t="s">
        <v>10096</v>
      </c>
      <c r="B1041" s="42">
        <v>23293926942</v>
      </c>
      <c r="C1041" s="42"/>
      <c r="D1041" s="42"/>
      <c r="E1041" s="42"/>
      <c r="F1041" s="42" t="s">
        <v>9196</v>
      </c>
      <c r="G1041" s="42" t="s">
        <v>11228</v>
      </c>
      <c r="H1041" s="19"/>
      <c r="I1041" s="42"/>
      <c r="J1041" s="42" t="s">
        <v>9211</v>
      </c>
      <c r="K1041" s="21">
        <v>45778</v>
      </c>
      <c r="L1041" s="19" t="s">
        <v>8443</v>
      </c>
      <c r="M1041" s="44">
        <v>36.799999999999997</v>
      </c>
      <c r="N1041" s="19">
        <v>1</v>
      </c>
      <c r="O1041" s="44">
        <v>36.799999999999997</v>
      </c>
      <c r="P1041" s="44">
        <v>20.61</v>
      </c>
      <c r="Q1041" s="44">
        <v>1.24</v>
      </c>
      <c r="R1041" s="44">
        <v>11.28</v>
      </c>
      <c r="S1041" s="44">
        <v>0</v>
      </c>
      <c r="T1041" s="44">
        <v>0</v>
      </c>
      <c r="U1041" s="44">
        <v>3.3</v>
      </c>
      <c r="V1041" s="23">
        <v>8.9700000000000002E-2</v>
      </c>
      <c r="W1041" s="42" t="s">
        <v>34</v>
      </c>
      <c r="X1041" s="43"/>
      <c r="Y1041" s="43"/>
      <c r="Z1041" s="43" t="s">
        <v>8442</v>
      </c>
      <c r="AA1041" s="43" t="str">
        <f>VLOOKUP(J1041, sku!B:C, 2, FALSE)</f>
        <v>Verniz De Motor Aerosol 400ML</v>
      </c>
      <c r="AB1041" s="45" t="str">
        <f>VLOOKUP(J1041, sku!B:BM, 64, FALSE)</f>
        <v>Revenda</v>
      </c>
      <c r="AC1041" s="45" t="str">
        <f>LEFT(pedidos[[#This Row],[SKU]],3)</f>
        <v>VX2</v>
      </c>
      <c r="AD1041" s="36" t="str" cm="1">
        <f t="array" aca="1" ref="AD1041" ca="1">IFERROR(
  INDEX(
    montadora[Montadora],
    MATCH(TRUE,LEFT(#REF!,NÚCARACT(montadora[SKU Parcial]))=montadora[SKU Parcial],0)
  ),
  ""
)</f>
        <v/>
      </c>
    </row>
    <row r="1042" spans="1:30" x14ac:dyDescent="0.25">
      <c r="A1042" s="42" t="s">
        <v>8963</v>
      </c>
      <c r="B1042" s="42"/>
      <c r="C1042" s="42"/>
      <c r="D1042" s="42"/>
      <c r="E1042" s="42">
        <v>23293926908</v>
      </c>
      <c r="F1042" s="42" t="s">
        <v>9196</v>
      </c>
      <c r="G1042" s="42" t="s">
        <v>11227</v>
      </c>
      <c r="H1042" s="19"/>
      <c r="I1042" s="42"/>
      <c r="J1042" s="42" t="s">
        <v>9211</v>
      </c>
      <c r="K1042" s="21">
        <v>45780</v>
      </c>
      <c r="L1042" s="19" t="s">
        <v>8443</v>
      </c>
      <c r="M1042" s="44">
        <v>37.4</v>
      </c>
      <c r="N1042" s="19">
        <v>1</v>
      </c>
      <c r="O1042" s="44">
        <v>37.4</v>
      </c>
      <c r="P1042" s="44">
        <v>20.61</v>
      </c>
      <c r="Q1042" s="44">
        <v>2.85</v>
      </c>
      <c r="R1042" s="44">
        <v>12.23</v>
      </c>
      <c r="S1042" s="44">
        <v>0</v>
      </c>
      <c r="T1042" s="44">
        <v>0</v>
      </c>
      <c r="U1042" s="44">
        <v>1.71</v>
      </c>
      <c r="V1042" s="23">
        <v>4.58E-2</v>
      </c>
      <c r="W1042" s="42" t="s">
        <v>34</v>
      </c>
      <c r="X1042" s="43"/>
      <c r="Y1042" s="43"/>
      <c r="Z1042" s="43" t="s">
        <v>8442</v>
      </c>
      <c r="AA1042" s="43" t="str">
        <f>VLOOKUP(J1042, sku!B:C, 2, FALSE)</f>
        <v>Verniz De Motor Aerosol 400ML</v>
      </c>
      <c r="AB1042" s="45" t="str">
        <f>VLOOKUP(J1042, sku!B:BM, 64, FALSE)</f>
        <v>Revenda</v>
      </c>
      <c r="AC1042" s="45" t="str">
        <f>LEFT(pedidos[[#This Row],[SKU]],3)</f>
        <v>VX2</v>
      </c>
      <c r="AD1042" s="36" t="str" cm="1">
        <f t="array" aca="1" ref="AD1042" ca="1">IFERROR(
  INDEX(
    montadora[Montadora],
    MATCH(TRUE,LEFT(#REF!,NÚCARACT(montadora[SKU Parcial]))=montadora[SKU Parcial],0)
  ),
  ""
)</f>
        <v/>
      </c>
    </row>
    <row r="1043" spans="1:30" x14ac:dyDescent="0.25">
      <c r="A1043" s="42" t="s">
        <v>8964</v>
      </c>
      <c r="B1043" s="42"/>
      <c r="C1043" s="42"/>
      <c r="D1043" s="42"/>
      <c r="E1043" s="42">
        <v>23293926908</v>
      </c>
      <c r="F1043" s="42" t="s">
        <v>9196</v>
      </c>
      <c r="G1043" s="42" t="s">
        <v>11227</v>
      </c>
      <c r="H1043" s="19"/>
      <c r="I1043" s="42"/>
      <c r="J1043" s="42" t="s">
        <v>9211</v>
      </c>
      <c r="K1043" s="21">
        <v>45780</v>
      </c>
      <c r="L1043" s="19" t="s">
        <v>8443</v>
      </c>
      <c r="M1043" s="44">
        <v>37.4</v>
      </c>
      <c r="N1043" s="19">
        <v>1</v>
      </c>
      <c r="O1043" s="44">
        <v>49.44</v>
      </c>
      <c r="P1043" s="44">
        <v>20.61</v>
      </c>
      <c r="Q1043" s="44">
        <v>2.85</v>
      </c>
      <c r="R1043" s="44">
        <v>12.23</v>
      </c>
      <c r="S1043" s="44">
        <v>12.04</v>
      </c>
      <c r="T1043" s="44">
        <v>0</v>
      </c>
      <c r="U1043" s="44">
        <v>1.71</v>
      </c>
      <c r="V1043" s="23">
        <v>4.58E-2</v>
      </c>
      <c r="W1043" s="42" t="s">
        <v>34</v>
      </c>
      <c r="X1043" s="43"/>
      <c r="Y1043" s="43"/>
      <c r="Z1043" s="43" t="s">
        <v>8442</v>
      </c>
      <c r="AA1043" s="43" t="str">
        <f>VLOOKUP(J1043, sku!B:C, 2, FALSE)</f>
        <v>Verniz De Motor Aerosol 400ML</v>
      </c>
      <c r="AB1043" s="45" t="str">
        <f>VLOOKUP(J1043, sku!B:BM, 64, FALSE)</f>
        <v>Revenda</v>
      </c>
      <c r="AC1043" s="45" t="str">
        <f>LEFT(pedidos[[#This Row],[SKU]],3)</f>
        <v>VX2</v>
      </c>
      <c r="AD1043" s="36" t="str" cm="1">
        <f t="array" aca="1" ref="AD1043" ca="1">IFERROR(
  INDEX(
    montadora[Montadora],
    MATCH(TRUE,LEFT(#REF!,NÚCARACT(montadora[SKU Parcial]))=montadora[SKU Parcial],0)
  ),
  ""
)</f>
        <v/>
      </c>
    </row>
    <row r="1044" spans="1:30" x14ac:dyDescent="0.25">
      <c r="A1044" s="42" t="s">
        <v>8965</v>
      </c>
      <c r="B1044" s="42"/>
      <c r="C1044" s="42"/>
      <c r="D1044" s="42"/>
      <c r="E1044" s="42">
        <v>23293926908</v>
      </c>
      <c r="F1044" s="42" t="s">
        <v>9196</v>
      </c>
      <c r="G1044" s="42" t="s">
        <v>11227</v>
      </c>
      <c r="H1044" s="19"/>
      <c r="I1044" s="42"/>
      <c r="J1044" s="42" t="s">
        <v>9211</v>
      </c>
      <c r="K1044" s="21">
        <v>45780</v>
      </c>
      <c r="L1044" s="19" t="s">
        <v>8443</v>
      </c>
      <c r="M1044" s="44">
        <v>37.4</v>
      </c>
      <c r="N1044" s="19">
        <v>1</v>
      </c>
      <c r="O1044" s="44">
        <v>37.4</v>
      </c>
      <c r="P1044" s="44">
        <v>20.61</v>
      </c>
      <c r="Q1044" s="44">
        <v>2.85</v>
      </c>
      <c r="R1044" s="44">
        <v>12.23</v>
      </c>
      <c r="S1044" s="44">
        <v>0</v>
      </c>
      <c r="T1044" s="44">
        <v>0</v>
      </c>
      <c r="U1044" s="44">
        <v>1.71</v>
      </c>
      <c r="V1044" s="23">
        <v>4.58E-2</v>
      </c>
      <c r="W1044" s="42" t="s">
        <v>34</v>
      </c>
      <c r="X1044" s="43"/>
      <c r="Y1044" s="43"/>
      <c r="Z1044" s="43" t="s">
        <v>8442</v>
      </c>
      <c r="AA1044" s="43" t="str">
        <f>VLOOKUP(J1044, sku!B:C, 2, FALSE)</f>
        <v>Verniz De Motor Aerosol 400ML</v>
      </c>
      <c r="AB1044" s="45" t="str">
        <f>VLOOKUP(J1044, sku!B:BM, 64, FALSE)</f>
        <v>Revenda</v>
      </c>
      <c r="AC1044" s="45" t="str">
        <f>LEFT(pedidos[[#This Row],[SKU]],3)</f>
        <v>VX2</v>
      </c>
      <c r="AD1044" s="36" t="str" cm="1">
        <f t="array" aca="1" ref="AD1044" ca="1">IFERROR(
  INDEX(
    montadora[Montadora],
    MATCH(TRUE,LEFT(J1479,NÚCARACT(montadora[SKU Parcial]))=montadora[SKU Parcial],0)
  ),
  ""
)</f>
        <v/>
      </c>
    </row>
    <row r="1045" spans="1:30" x14ac:dyDescent="0.25">
      <c r="A1045" s="42" t="s">
        <v>8966</v>
      </c>
      <c r="B1045" s="42"/>
      <c r="C1045" s="42"/>
      <c r="D1045" s="42"/>
      <c r="E1045" s="42">
        <v>23293926908</v>
      </c>
      <c r="F1045" s="42" t="s">
        <v>9196</v>
      </c>
      <c r="G1045" s="42" t="s">
        <v>11227</v>
      </c>
      <c r="H1045" s="19"/>
      <c r="I1045" s="42"/>
      <c r="J1045" s="42" t="s">
        <v>9211</v>
      </c>
      <c r="K1045" s="21">
        <v>45779</v>
      </c>
      <c r="L1045" s="19" t="s">
        <v>8443</v>
      </c>
      <c r="M1045" s="44">
        <v>37.4</v>
      </c>
      <c r="N1045" s="19">
        <v>1</v>
      </c>
      <c r="O1045" s="44">
        <v>37.4</v>
      </c>
      <c r="P1045" s="44">
        <v>20.61</v>
      </c>
      <c r="Q1045" s="44">
        <v>2.85</v>
      </c>
      <c r="R1045" s="44">
        <v>12.23</v>
      </c>
      <c r="S1045" s="44">
        <v>0</v>
      </c>
      <c r="T1045" s="44">
        <v>0</v>
      </c>
      <c r="U1045" s="44">
        <v>1.71</v>
      </c>
      <c r="V1045" s="23">
        <v>4.58E-2</v>
      </c>
      <c r="W1045" s="42" t="s">
        <v>34</v>
      </c>
      <c r="X1045" s="43"/>
      <c r="Y1045" s="43"/>
      <c r="Z1045" s="43" t="s">
        <v>8442</v>
      </c>
      <c r="AA1045" s="43" t="str">
        <f>VLOOKUP(J1045, sku!B:C, 2, FALSE)</f>
        <v>Verniz De Motor Aerosol 400ML</v>
      </c>
      <c r="AB1045" s="45" t="str">
        <f>VLOOKUP(J1045, sku!B:BM, 64, FALSE)</f>
        <v>Revenda</v>
      </c>
      <c r="AC1045" s="45" t="str">
        <f>LEFT(pedidos[[#This Row],[SKU]],3)</f>
        <v>VX2</v>
      </c>
      <c r="AD1045" s="36" t="str" cm="1">
        <f t="array" aca="1" ref="AD1045" ca="1">IFERROR(
  INDEX(
    montadora[Montadora],
    MATCH(TRUE,LEFT(J1480,NÚCARACT(montadora[SKU Parcial]))=montadora[SKU Parcial],0)
  ),
  ""
)</f>
        <v/>
      </c>
    </row>
    <row r="1046" spans="1:30" x14ac:dyDescent="0.25">
      <c r="A1046" s="42" t="s">
        <v>8967</v>
      </c>
      <c r="B1046" s="42"/>
      <c r="C1046" s="42"/>
      <c r="D1046" s="42"/>
      <c r="E1046" s="42">
        <v>23293926908</v>
      </c>
      <c r="F1046" s="42" t="s">
        <v>9196</v>
      </c>
      <c r="G1046" s="42" t="s">
        <v>11227</v>
      </c>
      <c r="H1046" s="19"/>
      <c r="I1046" s="42"/>
      <c r="J1046" s="42" t="s">
        <v>9211</v>
      </c>
      <c r="K1046" s="21">
        <v>45779</v>
      </c>
      <c r="L1046" s="19" t="s">
        <v>8443</v>
      </c>
      <c r="M1046" s="44">
        <v>37.4</v>
      </c>
      <c r="N1046" s="19">
        <v>1</v>
      </c>
      <c r="O1046" s="44">
        <v>37.4</v>
      </c>
      <c r="P1046" s="44">
        <v>20.61</v>
      </c>
      <c r="Q1046" s="44">
        <v>2.85</v>
      </c>
      <c r="R1046" s="44">
        <v>12.23</v>
      </c>
      <c r="S1046" s="44">
        <v>0</v>
      </c>
      <c r="T1046" s="44">
        <v>0</v>
      </c>
      <c r="U1046" s="44">
        <v>1.71</v>
      </c>
      <c r="V1046" s="23">
        <v>4.58E-2</v>
      </c>
      <c r="W1046" s="42" t="s">
        <v>34</v>
      </c>
      <c r="X1046" s="43"/>
      <c r="Y1046" s="43"/>
      <c r="Z1046" s="43" t="s">
        <v>8442</v>
      </c>
      <c r="AA1046" s="43" t="str">
        <f>VLOOKUP(J1046, sku!B:C, 2, FALSE)</f>
        <v>Verniz De Motor Aerosol 400ML</v>
      </c>
      <c r="AB1046" s="45" t="str">
        <f>VLOOKUP(J1046, sku!B:BM, 64, FALSE)</f>
        <v>Revenda</v>
      </c>
      <c r="AC1046" s="45" t="str">
        <f>LEFT(pedidos[[#This Row],[SKU]],3)</f>
        <v>VX2</v>
      </c>
      <c r="AD1046" s="36" t="str" cm="1">
        <f t="array" aca="1" ref="AD1046" ca="1">IFERROR(
  INDEX(
    montadora[Montadora],
    MATCH(TRUE,LEFT(J1481,NÚCARACT(montadora[SKU Parcial]))=montadora[SKU Parcial],0)
  ),
  ""
)</f>
        <v/>
      </c>
    </row>
    <row r="1047" spans="1:30" x14ac:dyDescent="0.25">
      <c r="A1047" s="42" t="s">
        <v>9400</v>
      </c>
      <c r="B1047" s="42">
        <v>23293926942</v>
      </c>
      <c r="C1047" s="42"/>
      <c r="D1047" s="42"/>
      <c r="E1047" s="42"/>
      <c r="F1047" s="42" t="s">
        <v>9196</v>
      </c>
      <c r="G1047" s="42" t="s">
        <v>11228</v>
      </c>
      <c r="H1047" s="19"/>
      <c r="I1047" s="42"/>
      <c r="J1047" s="42" t="s">
        <v>9211</v>
      </c>
      <c r="K1047" s="21">
        <v>45797</v>
      </c>
      <c r="L1047" s="19" t="s">
        <v>8443</v>
      </c>
      <c r="M1047" s="44">
        <v>38.799999999999997</v>
      </c>
      <c r="N1047" s="19">
        <v>1</v>
      </c>
      <c r="O1047" s="44">
        <v>41.71</v>
      </c>
      <c r="P1047" s="44">
        <v>20.61</v>
      </c>
      <c r="Q1047" s="44">
        <v>1.31</v>
      </c>
      <c r="R1047" s="44">
        <v>11.72</v>
      </c>
      <c r="S1047" s="44">
        <v>2.91</v>
      </c>
      <c r="T1047" s="44">
        <v>0</v>
      </c>
      <c r="U1047" s="44">
        <v>5.16</v>
      </c>
      <c r="V1047" s="23">
        <v>0</v>
      </c>
      <c r="W1047" s="42" t="s">
        <v>34</v>
      </c>
      <c r="X1047" s="43"/>
      <c r="Y1047" s="43"/>
      <c r="Z1047" s="43" t="s">
        <v>8442</v>
      </c>
      <c r="AA1047" s="43" t="str">
        <f>VLOOKUP(J1047, sku!B:C, 2, FALSE)</f>
        <v>Verniz De Motor Aerosol 400ML</v>
      </c>
      <c r="AB1047" s="45" t="str">
        <f>VLOOKUP(J1047, sku!B:BM, 64, FALSE)</f>
        <v>Revenda</v>
      </c>
      <c r="AC1047" s="45" t="str">
        <f>LEFT(pedidos[[#This Row],[SKU]],3)</f>
        <v>VX2</v>
      </c>
      <c r="AD1047" s="36" t="str" cm="1">
        <f t="array" aca="1" ref="AD1047" ca="1">IFERROR(
  INDEX(
    montadora[Montadora],
    MATCH(TRUE,LEFT(#REF!,NÚCARACT(montadora[SKU Parcial]))=montadora[SKU Parcial],0)
  ),
  ""
)</f>
        <v/>
      </c>
    </row>
    <row r="1048" spans="1:30" x14ac:dyDescent="0.25">
      <c r="A1048" s="42" t="s">
        <v>10430</v>
      </c>
      <c r="B1048" s="42"/>
      <c r="C1048" s="42"/>
      <c r="D1048" s="42"/>
      <c r="E1048" s="42">
        <v>21999581575</v>
      </c>
      <c r="F1048" s="42" t="s">
        <v>8372</v>
      </c>
      <c r="G1048" s="42" t="s">
        <v>11228</v>
      </c>
      <c r="H1048" s="19"/>
      <c r="I1048" s="42"/>
      <c r="J1048" s="42" t="s">
        <v>8429</v>
      </c>
      <c r="K1048" s="21">
        <v>45824</v>
      </c>
      <c r="L1048" s="19" t="s">
        <v>8443</v>
      </c>
      <c r="M1048" s="44">
        <v>36.799999999999997</v>
      </c>
      <c r="N1048" s="19">
        <v>1</v>
      </c>
      <c r="O1048" s="44">
        <v>36.799999999999997</v>
      </c>
      <c r="P1048" s="44">
        <v>21.22</v>
      </c>
      <c r="Q1048" s="44">
        <v>1.37</v>
      </c>
      <c r="R1048" s="44">
        <v>11.36</v>
      </c>
      <c r="S1048" s="44">
        <v>0</v>
      </c>
      <c r="T1048" s="44">
        <v>0</v>
      </c>
      <c r="U1048" s="44">
        <v>2.85</v>
      </c>
      <c r="V1048" s="23">
        <v>7.7499999999999999E-2</v>
      </c>
      <c r="W1048" s="42" t="s">
        <v>34</v>
      </c>
      <c r="X1048" s="43"/>
      <c r="Y1048" s="43"/>
      <c r="Z1048" s="43" t="s">
        <v>8442</v>
      </c>
      <c r="AA1048" s="43" t="str">
        <f>VLOOKUP(J1048, sku!B:C, 2, FALSE)</f>
        <v>Bactran 1,5l</v>
      </c>
      <c r="AB1048" s="45" t="str">
        <f>VLOOKUP(J1048, sku!B:BM, 64, FALSE)</f>
        <v>Revenda</v>
      </c>
      <c r="AC1048" s="45" t="str">
        <f>LEFT(pedidos[[#This Row],[SKU]],3)</f>
        <v>VX2</v>
      </c>
      <c r="AD1048" s="36" t="str" cm="1">
        <f t="array" aca="1" ref="AD1048" ca="1">IFERROR(
  INDEX(
    montadora[Montadora],
    MATCH(TRUE,LEFT(J1482,NÚCARACT(montadora[SKU Parcial]))=montadora[SKU Parcial],0)
  ),
  ""
)</f>
        <v/>
      </c>
    </row>
    <row r="1049" spans="1:30" x14ac:dyDescent="0.25">
      <c r="A1049" s="42" t="s">
        <v>10464</v>
      </c>
      <c r="B1049" s="42"/>
      <c r="C1049" s="42"/>
      <c r="D1049" s="42"/>
      <c r="E1049" s="42">
        <v>21999581575</v>
      </c>
      <c r="F1049" s="42" t="s">
        <v>8372</v>
      </c>
      <c r="G1049" s="42" t="s">
        <v>11228</v>
      </c>
      <c r="H1049" s="19"/>
      <c r="I1049" s="42"/>
      <c r="J1049" s="42" t="s">
        <v>8429</v>
      </c>
      <c r="K1049" s="21">
        <v>45823</v>
      </c>
      <c r="L1049" s="19" t="s">
        <v>8443</v>
      </c>
      <c r="M1049" s="44">
        <v>36.799999999999997</v>
      </c>
      <c r="N1049" s="19">
        <v>1</v>
      </c>
      <c r="O1049" s="44">
        <v>36.799999999999997</v>
      </c>
      <c r="P1049" s="44">
        <v>21.22</v>
      </c>
      <c r="Q1049" s="44">
        <v>1.37</v>
      </c>
      <c r="R1049" s="44">
        <v>11.36</v>
      </c>
      <c r="S1049" s="44">
        <v>0</v>
      </c>
      <c r="T1049" s="44">
        <v>0</v>
      </c>
      <c r="U1049" s="44">
        <v>2.85</v>
      </c>
      <c r="V1049" s="23">
        <v>7.7499999999999999E-2</v>
      </c>
      <c r="W1049" s="42" t="s">
        <v>34</v>
      </c>
      <c r="X1049" s="43"/>
      <c r="Y1049" s="43"/>
      <c r="Z1049" s="43" t="s">
        <v>8442</v>
      </c>
      <c r="AA1049" s="43" t="str">
        <f>VLOOKUP(J1049, sku!B:C, 2, FALSE)</f>
        <v>Bactran 1,5l</v>
      </c>
      <c r="AB1049" s="45" t="str">
        <f>VLOOKUP(J1049, sku!B:BM, 64, FALSE)</f>
        <v>Revenda</v>
      </c>
      <c r="AC1049" s="45" t="str">
        <f>LEFT(pedidos[[#This Row],[SKU]],3)</f>
        <v>VX2</v>
      </c>
      <c r="AD1049" s="36" t="str" cm="1">
        <f t="array" aca="1" ref="AD1049" ca="1">IFERROR(
  INDEX(
    montadora[Montadora],
    MATCH(TRUE,LEFT(J1483,NÚCARACT(montadora[SKU Parcial]))=montadora[SKU Parcial],0)
  ),
  ""
)</f>
        <v/>
      </c>
    </row>
    <row r="1050" spans="1:30" x14ac:dyDescent="0.25">
      <c r="A1050" s="42" t="s">
        <v>10500</v>
      </c>
      <c r="B1050" s="42"/>
      <c r="C1050" s="42"/>
      <c r="D1050" s="42"/>
      <c r="E1050" s="42">
        <v>21999581575</v>
      </c>
      <c r="F1050" s="42" t="s">
        <v>8372</v>
      </c>
      <c r="G1050" s="42" t="s">
        <v>11228</v>
      </c>
      <c r="H1050" s="19"/>
      <c r="I1050" s="42"/>
      <c r="J1050" s="42" t="s">
        <v>8429</v>
      </c>
      <c r="K1050" s="21">
        <v>45821</v>
      </c>
      <c r="L1050" s="12" t="s">
        <v>8443</v>
      </c>
      <c r="M1050" s="44">
        <v>36.799999999999997</v>
      </c>
      <c r="N1050" s="19">
        <v>1</v>
      </c>
      <c r="O1050" s="44">
        <v>36.799999999999997</v>
      </c>
      <c r="P1050" s="44">
        <v>21.22</v>
      </c>
      <c r="Q1050" s="44">
        <v>1.37</v>
      </c>
      <c r="R1050" s="44">
        <v>11.36</v>
      </c>
      <c r="S1050" s="44">
        <v>0</v>
      </c>
      <c r="T1050" s="44">
        <v>0</v>
      </c>
      <c r="U1050" s="44">
        <v>2.85</v>
      </c>
      <c r="V1050" s="23">
        <v>7.7499999999999999E-2</v>
      </c>
      <c r="W1050" s="42" t="s">
        <v>34</v>
      </c>
      <c r="X1050" s="43"/>
      <c r="Y1050" s="43"/>
      <c r="Z1050" s="43" t="s">
        <v>8442</v>
      </c>
      <c r="AA1050" s="43" t="str">
        <f>VLOOKUP(J1050, sku!B:C, 2, FALSE)</f>
        <v>Bactran 1,5l</v>
      </c>
      <c r="AB1050" s="45" t="str">
        <f>VLOOKUP(J1050, sku!B:BM, 64, FALSE)</f>
        <v>Revenda</v>
      </c>
      <c r="AC1050" s="45" t="str">
        <f>LEFT(pedidos[[#This Row],[SKU]],3)</f>
        <v>VX2</v>
      </c>
      <c r="AD1050" s="36" t="str" cm="1">
        <f t="array" aca="1" ref="AD1050" ca="1">IFERROR(
  INDEX(
    montadora[Montadora],
    MATCH(TRUE,LEFT(J1484,NÚCARACT(montadora[SKU Parcial]))=montadora[SKU Parcial],0)
  ),
  ""
)</f>
        <v/>
      </c>
    </row>
    <row r="1051" spans="1:30" x14ac:dyDescent="0.25">
      <c r="A1051" s="42" t="s">
        <v>8096</v>
      </c>
      <c r="B1051" s="42"/>
      <c r="C1051" s="42"/>
      <c r="D1051" s="42"/>
      <c r="E1051" s="42">
        <v>19299555165</v>
      </c>
      <c r="F1051" s="42" t="s">
        <v>8372</v>
      </c>
      <c r="G1051" s="42" t="s">
        <v>11227</v>
      </c>
      <c r="H1051" s="19"/>
      <c r="I1051" s="42"/>
      <c r="J1051" s="42" t="s">
        <v>8429</v>
      </c>
      <c r="K1051" s="21">
        <v>45824</v>
      </c>
      <c r="L1051" s="12" t="s">
        <v>8443</v>
      </c>
      <c r="M1051" s="44">
        <v>39.799999999999997</v>
      </c>
      <c r="N1051" s="19">
        <v>1</v>
      </c>
      <c r="O1051" s="44">
        <v>44.87</v>
      </c>
      <c r="P1051" s="44">
        <v>21.22</v>
      </c>
      <c r="Q1051" s="44">
        <v>3.28</v>
      </c>
      <c r="R1051" s="44">
        <v>12.76</v>
      </c>
      <c r="S1051" s="44">
        <v>5.07</v>
      </c>
      <c r="T1051" s="44">
        <v>0</v>
      </c>
      <c r="U1051" s="44">
        <v>2.54</v>
      </c>
      <c r="V1051" s="23">
        <v>6.3899999999999998E-2</v>
      </c>
      <c r="W1051" s="42" t="s">
        <v>34</v>
      </c>
      <c r="X1051" s="43"/>
      <c r="Y1051" s="43"/>
      <c r="Z1051" s="43" t="s">
        <v>8442</v>
      </c>
      <c r="AA1051" s="43" t="str">
        <f>VLOOKUP(J1051, sku!B:C, 2, FALSE)</f>
        <v>Bactran 1,5l</v>
      </c>
      <c r="AB1051" s="45" t="str">
        <f>VLOOKUP(J1051, sku!B:BM, 64, FALSE)</f>
        <v>Revenda</v>
      </c>
      <c r="AC1051" s="45" t="str">
        <f>LEFT(pedidos[[#This Row],[SKU]],3)</f>
        <v>VX2</v>
      </c>
      <c r="AD1051" s="36" t="str" cm="1">
        <f t="array" aca="1" ref="AD1051" ca="1">IFERROR(
  INDEX(
    montadora[Montadora],
    MATCH(TRUE,LEFT(J1485,NÚCARACT(montadora[SKU Parcial]))=montadora[SKU Parcial],0)
  ),
  ""
)</f>
        <v/>
      </c>
    </row>
    <row r="1052" spans="1:30" x14ac:dyDescent="0.25">
      <c r="A1052" s="42" t="s">
        <v>8971</v>
      </c>
      <c r="B1052" s="42"/>
      <c r="C1052" s="42"/>
      <c r="D1052" s="42"/>
      <c r="E1052" s="42">
        <v>22797364129</v>
      </c>
      <c r="F1052" s="42" t="s">
        <v>8376</v>
      </c>
      <c r="G1052" s="42" t="s">
        <v>11227</v>
      </c>
      <c r="H1052" s="19"/>
      <c r="I1052" s="42"/>
      <c r="J1052" s="42" t="s">
        <v>304</v>
      </c>
      <c r="K1052" s="21">
        <v>45801</v>
      </c>
      <c r="L1052" s="12" t="s">
        <v>8443</v>
      </c>
      <c r="M1052" s="44">
        <v>59.8</v>
      </c>
      <c r="N1052" s="19">
        <v>1</v>
      </c>
      <c r="O1052" s="44">
        <v>59.8</v>
      </c>
      <c r="P1052" s="44">
        <v>21.45</v>
      </c>
      <c r="Q1052" s="44">
        <v>4.55</v>
      </c>
      <c r="R1052" s="44">
        <v>0</v>
      </c>
      <c r="S1052" s="44">
        <v>0</v>
      </c>
      <c r="T1052" s="44">
        <v>0</v>
      </c>
      <c r="U1052" s="44">
        <v>33.799999999999997</v>
      </c>
      <c r="V1052" s="23">
        <v>0.56520000000000004</v>
      </c>
      <c r="W1052" s="42" t="s">
        <v>34</v>
      </c>
      <c r="X1052" s="43"/>
      <c r="Y1052" s="43"/>
      <c r="Z1052" s="43" t="s">
        <v>8442</v>
      </c>
      <c r="AA1052" s="43" t="str">
        <f>VLOOKUP(J1052, sku!B:C, 2, FALSE)</f>
        <v>Corrente de Moto Antifurto 150cm - Preto</v>
      </c>
      <c r="AB1052" s="45" t="str">
        <f>VLOOKUP(J1052, sku!B:BM, 64, FALSE)</f>
        <v>Importação</v>
      </c>
      <c r="AC1052" s="45" t="str">
        <f>LEFT(pedidos[[#This Row],[SKU]],3)</f>
        <v>XR0</v>
      </c>
      <c r="AD1052" s="36" t="str" cm="1">
        <f t="array" aca="1" ref="AD1052" ca="1">IFERROR(
  INDEX(
    montadora[Montadora],
    MATCH(TRUE,LEFT(J1486,NÚCARACT(montadora[SKU Parcial]))=montadora[SKU Parcial],0)
  ),
  ""
)</f>
        <v/>
      </c>
    </row>
    <row r="1053" spans="1:30" x14ac:dyDescent="0.25">
      <c r="A1053" s="42" t="s">
        <v>8974</v>
      </c>
      <c r="B1053" s="42"/>
      <c r="C1053" s="42"/>
      <c r="D1053" s="42"/>
      <c r="E1053" s="42">
        <v>22797364129</v>
      </c>
      <c r="F1053" s="42" t="s">
        <v>8376</v>
      </c>
      <c r="G1053" s="42" t="s">
        <v>11227</v>
      </c>
      <c r="H1053" s="19"/>
      <c r="I1053" s="42"/>
      <c r="J1053" s="42" t="s">
        <v>304</v>
      </c>
      <c r="K1053" s="21">
        <v>45796</v>
      </c>
      <c r="L1053" s="12" t="s">
        <v>8443</v>
      </c>
      <c r="M1053" s="44">
        <v>59.8</v>
      </c>
      <c r="N1053" s="19">
        <v>1</v>
      </c>
      <c r="O1053" s="44">
        <v>59.8</v>
      </c>
      <c r="P1053" s="44">
        <v>21.45</v>
      </c>
      <c r="Q1053" s="44">
        <v>4.55</v>
      </c>
      <c r="R1053" s="44">
        <v>0</v>
      </c>
      <c r="S1053" s="44">
        <v>0</v>
      </c>
      <c r="T1053" s="44">
        <v>0</v>
      </c>
      <c r="U1053" s="44">
        <v>33.799999999999997</v>
      </c>
      <c r="V1053" s="23">
        <v>0.56520000000000004</v>
      </c>
      <c r="W1053" s="42" t="s">
        <v>34</v>
      </c>
      <c r="X1053" s="43"/>
      <c r="Y1053" s="43"/>
      <c r="Z1053" s="43" t="s">
        <v>8442</v>
      </c>
      <c r="AA1053" s="43" t="str">
        <f>VLOOKUP(J1053, sku!B:C, 2, FALSE)</f>
        <v>Corrente de Moto Antifurto 150cm - Preto</v>
      </c>
      <c r="AB1053" s="45" t="str">
        <f>VLOOKUP(J1053, sku!B:BM, 64, FALSE)</f>
        <v>Importação</v>
      </c>
      <c r="AC1053" s="45" t="str">
        <f>LEFT(pedidos[[#This Row],[SKU]],3)</f>
        <v>XR0</v>
      </c>
      <c r="AD1053" s="36" t="str" cm="1">
        <f t="array" aca="1" ref="AD1053" ca="1">IFERROR(
  INDEX(
    montadora[Montadora],
    MATCH(TRUE,LEFT(J1487,NÚCARACT(montadora[SKU Parcial]))=montadora[SKU Parcial],0)
  ),
  ""
)</f>
        <v/>
      </c>
    </row>
    <row r="1054" spans="1:30" customFormat="1" x14ac:dyDescent="0.25">
      <c r="A1054" s="1" t="s">
        <v>5985</v>
      </c>
      <c r="B1054" s="1" t="s">
        <v>36</v>
      </c>
      <c r="C1054" s="1" t="s">
        <v>1862</v>
      </c>
      <c r="D1054" s="1" t="s">
        <v>27</v>
      </c>
      <c r="E1054" s="1" t="s">
        <v>1178</v>
      </c>
      <c r="F1054" s="1" t="s">
        <v>1179</v>
      </c>
      <c r="G1054" s="6" t="s">
        <v>11227</v>
      </c>
      <c r="H1054" s="20" t="s">
        <v>30</v>
      </c>
      <c r="I1054" s="1" t="s">
        <v>36</v>
      </c>
      <c r="J1054" s="1" t="s">
        <v>304</v>
      </c>
      <c r="K1054" s="22">
        <v>45793</v>
      </c>
      <c r="L1054" s="13" t="s">
        <v>804</v>
      </c>
      <c r="M1054" s="26">
        <v>66.2</v>
      </c>
      <c r="N1054" s="20">
        <v>1</v>
      </c>
      <c r="O1054" s="26">
        <v>82.1</v>
      </c>
      <c r="P1054" s="26">
        <v>21.45</v>
      </c>
      <c r="Q1054" s="26">
        <v>5.04</v>
      </c>
      <c r="R1054" s="26">
        <v>14.69</v>
      </c>
      <c r="S1054" s="26">
        <v>15.9</v>
      </c>
      <c r="T1054" s="26">
        <v>0</v>
      </c>
      <c r="U1054" s="26">
        <v>25.02</v>
      </c>
      <c r="V1054" s="24">
        <v>0.378</v>
      </c>
      <c r="W1054" s="1" t="s">
        <v>34</v>
      </c>
      <c r="X1054" s="3"/>
      <c r="Y1054" s="3"/>
      <c r="Z1054" s="5" t="s">
        <v>7980</v>
      </c>
      <c r="AA1054" s="5" t="str">
        <f>VLOOKUP(J1054, sku!B:C, 2, FALSE)</f>
        <v>Corrente de Moto Antifurto 150cm - Preto</v>
      </c>
      <c r="AB1054" s="3" t="str">
        <f>VLOOKUP(J1054, sku!B:BM, 64, FALSE)</f>
        <v>Importação</v>
      </c>
      <c r="AC1054" s="3" t="str">
        <f>LEFT(pedidos[[#This Row],[SKU]],3)</f>
        <v>XR0</v>
      </c>
      <c r="AD1054" s="36" t="str" cm="1">
        <f t="array" aca="1" ref="AD1054" ca="1">IFERROR(
  INDEX(
    montadora[Montadora],
    MATCH(TRUE,LEFT(J1489,NÚCARACT(montadora[SKU Parcial]))=montadora[SKU Parcial],0)
  ),
  ""
)</f>
        <v/>
      </c>
    </row>
    <row r="1055" spans="1:30" customFormat="1" x14ac:dyDescent="0.25">
      <c r="A1055" s="1" t="s">
        <v>5986</v>
      </c>
      <c r="B1055" s="1" t="s">
        <v>5987</v>
      </c>
      <c r="C1055" s="1" t="s">
        <v>5988</v>
      </c>
      <c r="D1055" s="1" t="s">
        <v>27</v>
      </c>
      <c r="E1055" s="1" t="s">
        <v>1178</v>
      </c>
      <c r="F1055" s="1" t="s">
        <v>1179</v>
      </c>
      <c r="G1055" s="6" t="s">
        <v>11227</v>
      </c>
      <c r="H1055" s="20" t="s">
        <v>30</v>
      </c>
      <c r="I1055" s="1" t="s">
        <v>36</v>
      </c>
      <c r="J1055" s="1" t="s">
        <v>304</v>
      </c>
      <c r="K1055" s="22">
        <v>45802</v>
      </c>
      <c r="L1055" s="13" t="s">
        <v>804</v>
      </c>
      <c r="M1055" s="26">
        <v>66.2</v>
      </c>
      <c r="N1055" s="20">
        <v>1</v>
      </c>
      <c r="O1055" s="26">
        <v>66.2</v>
      </c>
      <c r="P1055" s="26">
        <v>21.45</v>
      </c>
      <c r="Q1055" s="26">
        <v>5.04</v>
      </c>
      <c r="R1055" s="26">
        <v>14.69</v>
      </c>
      <c r="S1055" s="26">
        <v>0</v>
      </c>
      <c r="T1055" s="26">
        <v>0</v>
      </c>
      <c r="U1055" s="26">
        <v>25.02</v>
      </c>
      <c r="V1055" s="24">
        <v>0.378</v>
      </c>
      <c r="W1055" s="1" t="s">
        <v>34</v>
      </c>
      <c r="X1055" s="3"/>
      <c r="Y1055" s="3"/>
      <c r="Z1055" s="5" t="s">
        <v>7980</v>
      </c>
      <c r="AA1055" s="5" t="str">
        <f>VLOOKUP(J1055, sku!B:C, 2, FALSE)</f>
        <v>Corrente de Moto Antifurto 150cm - Preto</v>
      </c>
      <c r="AB1055" s="3" t="str">
        <f>VLOOKUP(J1055, sku!B:BM, 64, FALSE)</f>
        <v>Importação</v>
      </c>
      <c r="AC1055" s="3" t="str">
        <f>LEFT(pedidos[[#This Row],[SKU]],3)</f>
        <v>XR0</v>
      </c>
      <c r="AD1055" s="36" t="str" cm="1">
        <f t="array" aca="1" ref="AD1055" ca="1">IFERROR(
  INDEX(
    montadora[Montadora],
    MATCH(TRUE,LEFT(J1490,NÚCARACT(montadora[SKU Parcial]))=montadora[SKU Parcial],0)
  ),
  ""
)</f>
        <v/>
      </c>
    </row>
    <row r="1056" spans="1:30" customFormat="1" x14ac:dyDescent="0.25">
      <c r="A1056" s="1" t="s">
        <v>3619</v>
      </c>
      <c r="B1056" s="1" t="s">
        <v>3620</v>
      </c>
      <c r="C1056" s="1" t="s">
        <v>3621</v>
      </c>
      <c r="D1056" s="1" t="s">
        <v>27</v>
      </c>
      <c r="E1056" s="1" t="s">
        <v>1178</v>
      </c>
      <c r="F1056" s="1" t="s">
        <v>1179</v>
      </c>
      <c r="G1056" s="6" t="s">
        <v>11227</v>
      </c>
      <c r="H1056" s="20" t="s">
        <v>30</v>
      </c>
      <c r="I1056" s="1" t="s">
        <v>36</v>
      </c>
      <c r="J1056" s="1" t="s">
        <v>304</v>
      </c>
      <c r="K1056" s="22">
        <v>45822</v>
      </c>
      <c r="L1056" s="13" t="s">
        <v>804</v>
      </c>
      <c r="M1056" s="26">
        <v>66.2</v>
      </c>
      <c r="N1056" s="20">
        <v>1</v>
      </c>
      <c r="O1056" s="26">
        <v>66.2</v>
      </c>
      <c r="P1056" s="26">
        <v>21.45</v>
      </c>
      <c r="Q1056" s="26">
        <v>5.44</v>
      </c>
      <c r="R1056" s="26">
        <v>14.69</v>
      </c>
      <c r="S1056" s="26">
        <v>0</v>
      </c>
      <c r="T1056" s="26">
        <v>0</v>
      </c>
      <c r="U1056" s="26">
        <v>24.62</v>
      </c>
      <c r="V1056" s="24">
        <v>0.37190000000000001</v>
      </c>
      <c r="W1056" s="1" t="s">
        <v>34</v>
      </c>
      <c r="X1056" s="3"/>
      <c r="Y1056" s="3"/>
      <c r="Z1056" s="5" t="s">
        <v>7980</v>
      </c>
      <c r="AA1056" s="5" t="str">
        <f>VLOOKUP(J1056, sku!B:C, 2, FALSE)</f>
        <v>Corrente de Moto Antifurto 150cm - Preto</v>
      </c>
      <c r="AB1056" s="3" t="str">
        <f>VLOOKUP(J1056, sku!B:BM, 64, FALSE)</f>
        <v>Importação</v>
      </c>
      <c r="AC1056" s="3" t="str">
        <f>LEFT(pedidos[[#This Row],[SKU]],3)</f>
        <v>XR0</v>
      </c>
      <c r="AD1056" s="36" t="str" cm="1">
        <f t="array" aca="1" ref="AD1056" ca="1">IFERROR(
  INDEX(
    montadora[Montadora],
    MATCH(TRUE,LEFT(J1492,NÚCARACT(montadora[SKU Parcial]))=montadora[SKU Parcial],0)
  ),
  ""
)</f>
        <v/>
      </c>
    </row>
    <row r="1057" spans="1:30" x14ac:dyDescent="0.25">
      <c r="A1057" s="42" t="s">
        <v>8975</v>
      </c>
      <c r="B1057" s="42"/>
      <c r="C1057" s="42"/>
      <c r="D1057" s="42"/>
      <c r="E1057" s="42">
        <v>22797364129</v>
      </c>
      <c r="F1057" s="42" t="s">
        <v>8376</v>
      </c>
      <c r="G1057" s="42" t="s">
        <v>11227</v>
      </c>
      <c r="H1057" s="19"/>
      <c r="I1057" s="42"/>
      <c r="J1057" s="42" t="s">
        <v>304</v>
      </c>
      <c r="K1057" s="21">
        <v>45783</v>
      </c>
      <c r="L1057" s="12" t="s">
        <v>8443</v>
      </c>
      <c r="M1057" s="44">
        <v>75.900000000000006</v>
      </c>
      <c r="N1057" s="19">
        <v>1</v>
      </c>
      <c r="O1057" s="44">
        <v>86.73</v>
      </c>
      <c r="P1057" s="44">
        <v>21.45</v>
      </c>
      <c r="Q1057" s="44">
        <v>5.78</v>
      </c>
      <c r="R1057" s="44">
        <v>20.7</v>
      </c>
      <c r="S1057" s="44">
        <v>10.83</v>
      </c>
      <c r="T1057" s="44">
        <v>0</v>
      </c>
      <c r="U1057" s="44">
        <v>27.97</v>
      </c>
      <c r="V1057" s="23">
        <v>0.36859999999999998</v>
      </c>
      <c r="W1057" s="42" t="s">
        <v>34</v>
      </c>
      <c r="X1057" s="43"/>
      <c r="Y1057" s="43"/>
      <c r="Z1057" s="43" t="s">
        <v>8442</v>
      </c>
      <c r="AA1057" s="43" t="str">
        <f>VLOOKUP(J1057, sku!B:C, 2, FALSE)</f>
        <v>Corrente de Moto Antifurto 150cm - Preto</v>
      </c>
      <c r="AB1057" s="45" t="str">
        <f>VLOOKUP(J1057, sku!B:BM, 64, FALSE)</f>
        <v>Importação</v>
      </c>
      <c r="AC1057" s="45" t="str">
        <f>LEFT(pedidos[[#This Row],[SKU]],3)</f>
        <v>XR0</v>
      </c>
      <c r="AD1057" s="36" t="str" cm="1">
        <f t="array" aca="1" ref="AD1057" ca="1">IFERROR(
  INDEX(
    montadora[Montadora],
    MATCH(TRUE,LEFT(J1493,NÚCARACT(montadora[SKU Parcial]))=montadora[SKU Parcial],0)
  ),
  ""
)</f>
        <v/>
      </c>
    </row>
    <row r="1058" spans="1:30" customFormat="1" x14ac:dyDescent="0.25">
      <c r="A1058" s="1" t="s">
        <v>6248</v>
      </c>
      <c r="B1058" s="1" t="s">
        <v>36</v>
      </c>
      <c r="C1058" s="1" t="s">
        <v>121</v>
      </c>
      <c r="D1058" s="1" t="s">
        <v>27</v>
      </c>
      <c r="E1058" s="1" t="s">
        <v>302</v>
      </c>
      <c r="F1058" s="1" t="s">
        <v>303</v>
      </c>
      <c r="G1058" s="6" t="s">
        <v>11227</v>
      </c>
      <c r="H1058" s="20" t="s">
        <v>30</v>
      </c>
      <c r="I1058" s="1" t="s">
        <v>36</v>
      </c>
      <c r="J1058" s="1" t="s">
        <v>304</v>
      </c>
      <c r="K1058" s="22">
        <v>45796</v>
      </c>
      <c r="L1058" s="13" t="s">
        <v>33</v>
      </c>
      <c r="M1058" s="26">
        <v>61.2</v>
      </c>
      <c r="N1058" s="20">
        <v>1</v>
      </c>
      <c r="O1058" s="26">
        <v>77.45</v>
      </c>
      <c r="P1058" s="26">
        <v>21.45</v>
      </c>
      <c r="Q1058" s="26">
        <v>0</v>
      </c>
      <c r="R1058" s="26">
        <v>14.09</v>
      </c>
      <c r="S1058" s="26">
        <v>16.25</v>
      </c>
      <c r="T1058" s="26">
        <v>0</v>
      </c>
      <c r="U1058" s="26">
        <v>21</v>
      </c>
      <c r="V1058" s="24">
        <v>0.34310000000000002</v>
      </c>
      <c r="W1058" s="1" t="s">
        <v>34</v>
      </c>
      <c r="X1058" s="3"/>
      <c r="Y1058" s="3"/>
      <c r="Z1058" s="5" t="s">
        <v>7980</v>
      </c>
      <c r="AA1058" s="5" t="str">
        <f>VLOOKUP(J1058, sku!B:C, 2, FALSE)</f>
        <v>Corrente de Moto Antifurto 150cm - Preto</v>
      </c>
      <c r="AB1058" s="3" t="str">
        <f>VLOOKUP(J1058, sku!B:BM, 64, FALSE)</f>
        <v>Importação</v>
      </c>
      <c r="AC1058" s="3" t="str">
        <f>LEFT(pedidos[[#This Row],[SKU]],3)</f>
        <v>XR0</v>
      </c>
      <c r="AD1058" s="36" t="str" cm="1">
        <f t="array" aca="1" ref="AD1058" ca="1">IFERROR(
  INDEX(
    montadora[Montadora],
    MATCH(TRUE,LEFT(J1495,NÚCARACT(montadora[SKU Parcial]))=montadora[SKU Parcial],0)
  ),
  ""
)</f>
        <v/>
      </c>
    </row>
    <row r="1059" spans="1:30" x14ac:dyDescent="0.25">
      <c r="A1059" s="42" t="s">
        <v>10001</v>
      </c>
      <c r="B1059" s="42">
        <v>21599592011</v>
      </c>
      <c r="C1059" s="42"/>
      <c r="D1059" s="42"/>
      <c r="E1059" s="42"/>
      <c r="F1059" s="42" t="s">
        <v>8376</v>
      </c>
      <c r="G1059" s="42" t="s">
        <v>11228</v>
      </c>
      <c r="H1059" s="19"/>
      <c r="I1059" s="42"/>
      <c r="J1059" s="42" t="s">
        <v>304</v>
      </c>
      <c r="K1059" s="21">
        <v>45780</v>
      </c>
      <c r="L1059" s="19" t="s">
        <v>8443</v>
      </c>
      <c r="M1059" s="44">
        <v>57.8</v>
      </c>
      <c r="N1059" s="19">
        <v>1</v>
      </c>
      <c r="O1059" s="44">
        <v>57.8</v>
      </c>
      <c r="P1059" s="44">
        <v>21.45</v>
      </c>
      <c r="Q1059" s="44">
        <v>1.95</v>
      </c>
      <c r="R1059" s="44">
        <v>15.44</v>
      </c>
      <c r="S1059" s="44">
        <v>0</v>
      </c>
      <c r="T1059" s="44">
        <v>-1.21</v>
      </c>
      <c r="U1059" s="44">
        <v>19.59</v>
      </c>
      <c r="V1059" s="23">
        <v>0.33900000000000002</v>
      </c>
      <c r="W1059" s="42" t="s">
        <v>34</v>
      </c>
      <c r="X1059" s="43"/>
      <c r="Y1059" s="43"/>
      <c r="Z1059" s="43" t="s">
        <v>8442</v>
      </c>
      <c r="AA1059" s="43" t="str">
        <f>VLOOKUP(J1059, sku!B:C, 2, FALSE)</f>
        <v>Corrente de Moto Antifurto 150cm - Preto</v>
      </c>
      <c r="AB1059" s="45" t="str">
        <f>VLOOKUP(J1059, sku!B:BM, 64, FALSE)</f>
        <v>Importação</v>
      </c>
      <c r="AC1059" s="45" t="str">
        <f>LEFT(pedidos[[#This Row],[SKU]],3)</f>
        <v>XR0</v>
      </c>
      <c r="AD1059" s="36" t="str" cm="1">
        <f t="array" aca="1" ref="AD1059" ca="1">IFERROR(
  INDEX(
    montadora[Montadora],
    MATCH(TRUE,LEFT(J1496,NÚCARACT(montadora[SKU Parcial]))=montadora[SKU Parcial],0)
  ),
  ""
)</f>
        <v/>
      </c>
    </row>
    <row r="1060" spans="1:30" x14ac:dyDescent="0.25">
      <c r="A1060" s="42" t="s">
        <v>10063</v>
      </c>
      <c r="B1060" s="42">
        <v>21599592011</v>
      </c>
      <c r="C1060" s="42"/>
      <c r="D1060" s="42"/>
      <c r="E1060" s="42"/>
      <c r="F1060" s="42" t="s">
        <v>8376</v>
      </c>
      <c r="G1060" s="42" t="s">
        <v>11228</v>
      </c>
      <c r="H1060" s="19"/>
      <c r="I1060" s="42"/>
      <c r="J1060" s="42" t="s">
        <v>304</v>
      </c>
      <c r="K1060" s="21">
        <v>45778</v>
      </c>
      <c r="L1060" s="19" t="s">
        <v>8443</v>
      </c>
      <c r="M1060" s="44">
        <v>57.8</v>
      </c>
      <c r="N1060" s="19">
        <v>1</v>
      </c>
      <c r="O1060" s="44">
        <v>57.8</v>
      </c>
      <c r="P1060" s="44">
        <v>21.45</v>
      </c>
      <c r="Q1060" s="44">
        <v>1.95</v>
      </c>
      <c r="R1060" s="44">
        <v>15.44</v>
      </c>
      <c r="S1060" s="44">
        <v>0</v>
      </c>
      <c r="T1060" s="44">
        <v>-1.21</v>
      </c>
      <c r="U1060" s="44">
        <v>19.59</v>
      </c>
      <c r="V1060" s="23">
        <v>0.33900000000000002</v>
      </c>
      <c r="W1060" s="42" t="s">
        <v>34</v>
      </c>
      <c r="X1060" s="43"/>
      <c r="Y1060" s="43"/>
      <c r="Z1060" s="43" t="s">
        <v>8442</v>
      </c>
      <c r="AA1060" s="43" t="str">
        <f>VLOOKUP(J1060, sku!B:C, 2, FALSE)</f>
        <v>Corrente de Moto Antifurto 150cm - Preto</v>
      </c>
      <c r="AB1060" s="45" t="str">
        <f>VLOOKUP(J1060, sku!B:BM, 64, FALSE)</f>
        <v>Importação</v>
      </c>
      <c r="AC1060" s="45" t="str">
        <f>LEFT(pedidos[[#This Row],[SKU]],3)</f>
        <v>XR0</v>
      </c>
      <c r="AD1060" s="36" t="str" cm="1">
        <f t="array" aca="1" ref="AD1060" ca="1">IFERROR(
  INDEX(
    montadora[Montadora],
    MATCH(TRUE,LEFT(J1497,NÚCARACT(montadora[SKU Parcial]))=montadora[SKU Parcial],0)
  ),
  ""
)</f>
        <v/>
      </c>
    </row>
    <row r="1061" spans="1:30" x14ac:dyDescent="0.25">
      <c r="A1061" s="42" t="s">
        <v>10094</v>
      </c>
      <c r="B1061" s="42">
        <v>21599592011</v>
      </c>
      <c r="C1061" s="42"/>
      <c r="D1061" s="42"/>
      <c r="E1061" s="42"/>
      <c r="F1061" s="42" t="s">
        <v>8376</v>
      </c>
      <c r="G1061" s="42" t="s">
        <v>11228</v>
      </c>
      <c r="H1061" s="19"/>
      <c r="I1061" s="42"/>
      <c r="J1061" s="42" t="s">
        <v>304</v>
      </c>
      <c r="K1061" s="21">
        <v>45778</v>
      </c>
      <c r="L1061" s="19" t="s">
        <v>8443</v>
      </c>
      <c r="M1061" s="44">
        <v>57.8</v>
      </c>
      <c r="N1061" s="19">
        <v>1</v>
      </c>
      <c r="O1061" s="44">
        <v>57.8</v>
      </c>
      <c r="P1061" s="44">
        <v>21.45</v>
      </c>
      <c r="Q1061" s="44">
        <v>1.95</v>
      </c>
      <c r="R1061" s="44">
        <v>15.44</v>
      </c>
      <c r="S1061" s="44">
        <v>0</v>
      </c>
      <c r="T1061" s="44">
        <v>-1.21</v>
      </c>
      <c r="U1061" s="44">
        <v>19.59</v>
      </c>
      <c r="V1061" s="23">
        <v>0.33900000000000002</v>
      </c>
      <c r="W1061" s="42" t="s">
        <v>34</v>
      </c>
      <c r="X1061" s="43"/>
      <c r="Y1061" s="43"/>
      <c r="Z1061" s="43" t="s">
        <v>8442</v>
      </c>
      <c r="AA1061" s="43" t="str">
        <f>VLOOKUP(J1061, sku!B:C, 2, FALSE)</f>
        <v>Corrente de Moto Antifurto 150cm - Preto</v>
      </c>
      <c r="AB1061" s="45" t="str">
        <f>VLOOKUP(J1061, sku!B:BM, 64, FALSE)</f>
        <v>Importação</v>
      </c>
      <c r="AC1061" s="45" t="str">
        <f>LEFT(pedidos[[#This Row],[SKU]],3)</f>
        <v>XR0</v>
      </c>
      <c r="AD1061" s="36" t="str" cm="1">
        <f t="array" aca="1" ref="AD1061" ca="1">IFERROR(
  INDEX(
    montadora[Montadora],
    MATCH(TRUE,LEFT(J1498,NÚCARACT(montadora[SKU Parcial]))=montadora[SKU Parcial],0)
  ),
  ""
)</f>
        <v/>
      </c>
    </row>
    <row r="1062" spans="1:30" x14ac:dyDescent="0.25">
      <c r="A1062" s="42" t="s">
        <v>8973</v>
      </c>
      <c r="B1062" s="42"/>
      <c r="C1062" s="42"/>
      <c r="D1062" s="42"/>
      <c r="E1062" s="42">
        <v>22797364129</v>
      </c>
      <c r="F1062" s="42" t="s">
        <v>8376</v>
      </c>
      <c r="G1062" s="42" t="s">
        <v>11227</v>
      </c>
      <c r="H1062" s="7"/>
      <c r="I1062" s="42"/>
      <c r="J1062" s="42" t="s">
        <v>304</v>
      </c>
      <c r="K1062" s="8">
        <v>45799</v>
      </c>
      <c r="L1062" s="12" t="s">
        <v>8443</v>
      </c>
      <c r="M1062" s="44">
        <v>59.8</v>
      </c>
      <c r="N1062" s="7">
        <v>1</v>
      </c>
      <c r="O1062" s="44">
        <v>59.8</v>
      </c>
      <c r="P1062" s="44">
        <v>21.45</v>
      </c>
      <c r="Q1062" s="44">
        <v>4.55</v>
      </c>
      <c r="R1062" s="44">
        <v>17.16</v>
      </c>
      <c r="S1062" s="44">
        <v>0</v>
      </c>
      <c r="T1062" s="44">
        <v>-1.21</v>
      </c>
      <c r="U1062" s="44">
        <v>17.850000000000001</v>
      </c>
      <c r="V1062" s="9">
        <v>0.29849999999999999</v>
      </c>
      <c r="W1062" s="42" t="s">
        <v>34</v>
      </c>
      <c r="X1062" s="43"/>
      <c r="Y1062" s="43"/>
      <c r="Z1062" s="43" t="s">
        <v>8442</v>
      </c>
      <c r="AA1062" s="43" t="str">
        <f>VLOOKUP(J1062, sku!B:C, 2, FALSE)</f>
        <v>Corrente de Moto Antifurto 150cm - Preto</v>
      </c>
      <c r="AB1062" s="45" t="str">
        <f>VLOOKUP(J1062, sku!B:BM, 64, FALSE)</f>
        <v>Importação</v>
      </c>
      <c r="AC1062" s="45" t="str">
        <f>LEFT(pedidos[[#This Row],[SKU]],3)</f>
        <v>XR0</v>
      </c>
      <c r="AD1062" s="36" t="str" cm="1">
        <f t="array" aca="1" ref="AD1062" ca="1">IFERROR(
  INDEX(
    montadora[Montadora],
    MATCH(TRUE,LEFT(J1516,NÚCARACT(montadora[SKU Parcial]))=montadora[SKU Parcial],0)
  ),
  ""
)</f>
        <v/>
      </c>
    </row>
    <row r="1063" spans="1:30" x14ac:dyDescent="0.25">
      <c r="A1063" s="42" t="s">
        <v>8970</v>
      </c>
      <c r="B1063" s="42"/>
      <c r="C1063" s="42"/>
      <c r="D1063" s="42"/>
      <c r="E1063" s="42">
        <v>22797364129</v>
      </c>
      <c r="F1063" s="42" t="s">
        <v>8376</v>
      </c>
      <c r="G1063" s="42" t="s">
        <v>11227</v>
      </c>
      <c r="H1063" s="7"/>
      <c r="I1063" s="42"/>
      <c r="J1063" s="42" t="s">
        <v>304</v>
      </c>
      <c r="K1063" s="8">
        <v>45803</v>
      </c>
      <c r="L1063" s="12" t="s">
        <v>8443</v>
      </c>
      <c r="M1063" s="44">
        <v>59.8</v>
      </c>
      <c r="N1063" s="7">
        <v>1</v>
      </c>
      <c r="O1063" s="44">
        <v>59.8</v>
      </c>
      <c r="P1063" s="44">
        <v>21.45</v>
      </c>
      <c r="Q1063" s="44">
        <v>4.55</v>
      </c>
      <c r="R1063" s="44">
        <v>17.16</v>
      </c>
      <c r="S1063" s="44">
        <v>0</v>
      </c>
      <c r="T1063" s="44">
        <v>0</v>
      </c>
      <c r="U1063" s="44">
        <v>16.64</v>
      </c>
      <c r="V1063" s="9">
        <v>0.2782</v>
      </c>
      <c r="W1063" s="42" t="s">
        <v>34</v>
      </c>
      <c r="X1063" s="43"/>
      <c r="Y1063" s="43"/>
      <c r="Z1063" s="43" t="s">
        <v>8442</v>
      </c>
      <c r="AA1063" s="43" t="str">
        <f>VLOOKUP(J1063, sku!B:C, 2, FALSE)</f>
        <v>Corrente de Moto Antifurto 150cm - Preto</v>
      </c>
      <c r="AB1063" s="45" t="str">
        <f>VLOOKUP(J1063, sku!B:BM, 64, FALSE)</f>
        <v>Importação</v>
      </c>
      <c r="AC1063" s="45" t="str">
        <f>LEFT(pedidos[[#This Row],[SKU]],3)</f>
        <v>XR0</v>
      </c>
      <c r="AD1063" s="36" t="str" cm="1">
        <f t="array" aca="1" ref="AD1063" ca="1">IFERROR(
  INDEX(
    montadora[Montadora],
    MATCH(TRUE,LEFT(J1522,NÚCARACT(montadora[SKU Parcial]))=montadora[SKU Parcial],0)
  ),
  ""
)</f>
        <v/>
      </c>
    </row>
    <row r="1064" spans="1:30" x14ac:dyDescent="0.25">
      <c r="A1064" s="42" t="s">
        <v>8972</v>
      </c>
      <c r="B1064" s="42"/>
      <c r="C1064" s="42"/>
      <c r="D1064" s="42"/>
      <c r="E1064" s="42">
        <v>22797364129</v>
      </c>
      <c r="F1064" s="42" t="s">
        <v>8376</v>
      </c>
      <c r="G1064" s="42" t="s">
        <v>11227</v>
      </c>
      <c r="H1064" s="7"/>
      <c r="I1064" s="42"/>
      <c r="J1064" s="42" t="s">
        <v>304</v>
      </c>
      <c r="K1064" s="8">
        <v>45800</v>
      </c>
      <c r="L1064" s="12" t="s">
        <v>8443</v>
      </c>
      <c r="M1064" s="44">
        <v>59.8</v>
      </c>
      <c r="N1064" s="7">
        <v>1</v>
      </c>
      <c r="O1064" s="44">
        <v>59.8</v>
      </c>
      <c r="P1064" s="44">
        <v>21.45</v>
      </c>
      <c r="Q1064" s="44">
        <v>4.55</v>
      </c>
      <c r="R1064" s="44">
        <v>17.16</v>
      </c>
      <c r="S1064" s="44">
        <v>0</v>
      </c>
      <c r="T1064" s="44">
        <v>0</v>
      </c>
      <c r="U1064" s="44">
        <v>16.64</v>
      </c>
      <c r="V1064" s="9">
        <v>0.2782</v>
      </c>
      <c r="W1064" s="42" t="s">
        <v>34</v>
      </c>
      <c r="X1064" s="43"/>
      <c r="Y1064" s="43"/>
      <c r="Z1064" s="43" t="s">
        <v>8442</v>
      </c>
      <c r="AA1064" s="43" t="str">
        <f>VLOOKUP(J1064, sku!B:C, 2, FALSE)</f>
        <v>Corrente de Moto Antifurto 150cm - Preto</v>
      </c>
      <c r="AB1064" s="45" t="str">
        <f>VLOOKUP(J1064, sku!B:BM, 64, FALSE)</f>
        <v>Importação</v>
      </c>
      <c r="AC1064" s="45" t="str">
        <f>LEFT(pedidos[[#This Row],[SKU]],3)</f>
        <v>XR0</v>
      </c>
      <c r="AD1064" s="36" t="str" cm="1">
        <f t="array" aca="1" ref="AD1064" ca="1">IFERROR(
  INDEX(
    montadora[Montadora],
    MATCH(TRUE,LEFT(J1523,NÚCARACT(montadora[SKU Parcial]))=montadora[SKU Parcial],0)
  ),
  ""
)</f>
        <v/>
      </c>
    </row>
    <row r="1065" spans="1:30" x14ac:dyDescent="0.25">
      <c r="A1065" s="42" t="s">
        <v>8968</v>
      </c>
      <c r="B1065" s="42"/>
      <c r="C1065" s="42"/>
      <c r="D1065" s="42"/>
      <c r="E1065" s="42">
        <v>22797364129</v>
      </c>
      <c r="F1065" s="42" t="s">
        <v>8376</v>
      </c>
      <c r="G1065" s="42" t="s">
        <v>11227</v>
      </c>
      <c r="H1065" s="7"/>
      <c r="I1065" s="42"/>
      <c r="J1065" s="42" t="s">
        <v>304</v>
      </c>
      <c r="K1065" s="8">
        <v>45808</v>
      </c>
      <c r="L1065" s="12" t="s">
        <v>8443</v>
      </c>
      <c r="M1065" s="44">
        <v>59.8</v>
      </c>
      <c r="N1065" s="7">
        <v>1</v>
      </c>
      <c r="O1065" s="44">
        <v>65.22</v>
      </c>
      <c r="P1065" s="44">
        <v>21.45</v>
      </c>
      <c r="Q1065" s="44">
        <v>4.55</v>
      </c>
      <c r="R1065" s="44">
        <v>17.16</v>
      </c>
      <c r="S1065" s="44">
        <v>5.42</v>
      </c>
      <c r="T1065" s="44">
        <v>0.01</v>
      </c>
      <c r="U1065" s="44">
        <v>16.63</v>
      </c>
      <c r="V1065" s="9">
        <v>0.27810000000000001</v>
      </c>
      <c r="W1065" s="42" t="s">
        <v>34</v>
      </c>
      <c r="X1065" s="43"/>
      <c r="Y1065" s="43"/>
      <c r="Z1065" s="43" t="s">
        <v>8442</v>
      </c>
      <c r="AA1065" s="43" t="str">
        <f>VLOOKUP(J1065, sku!B:C, 2, FALSE)</f>
        <v>Corrente de Moto Antifurto 150cm - Preto</v>
      </c>
      <c r="AB1065" s="45" t="str">
        <f>VLOOKUP(J1065, sku!B:BM, 64, FALSE)</f>
        <v>Importação</v>
      </c>
      <c r="AC1065" s="45" t="str">
        <f>LEFT(pedidos[[#This Row],[SKU]],3)</f>
        <v>XR0</v>
      </c>
      <c r="AD1065" s="36" t="str" cm="1">
        <f t="array" aca="1" ref="AD1065" ca="1">IFERROR(
  INDEX(
    montadora[Montadora],
    MATCH(TRUE,LEFT(J1524,NÚCARACT(montadora[SKU Parcial]))=montadora[SKU Parcial],0)
  ),
  ""
)</f>
        <v/>
      </c>
    </row>
    <row r="1066" spans="1:30" x14ac:dyDescent="0.25">
      <c r="A1066" s="42" t="s">
        <v>8097</v>
      </c>
      <c r="B1066" s="42"/>
      <c r="C1066" s="42"/>
      <c r="D1066" s="42"/>
      <c r="E1066" s="42">
        <v>22797364129</v>
      </c>
      <c r="F1066" s="42" t="s">
        <v>8376</v>
      </c>
      <c r="G1066" s="42" t="s">
        <v>11227</v>
      </c>
      <c r="H1066" s="7"/>
      <c r="I1066" s="42"/>
      <c r="J1066" s="42" t="s">
        <v>304</v>
      </c>
      <c r="K1066" s="8">
        <v>45816</v>
      </c>
      <c r="L1066" s="19" t="s">
        <v>8443</v>
      </c>
      <c r="M1066" s="44">
        <v>59.8</v>
      </c>
      <c r="N1066" s="7">
        <v>1</v>
      </c>
      <c r="O1066" s="44">
        <v>59.8</v>
      </c>
      <c r="P1066" s="44">
        <v>21.45</v>
      </c>
      <c r="Q1066" s="44">
        <v>4.92</v>
      </c>
      <c r="R1066" s="44">
        <v>17.16</v>
      </c>
      <c r="S1066" s="44">
        <v>0</v>
      </c>
      <c r="T1066" s="44">
        <v>0</v>
      </c>
      <c r="U1066" s="44">
        <v>16.27</v>
      </c>
      <c r="V1066" s="9">
        <v>0.27200000000000002</v>
      </c>
      <c r="W1066" s="42" t="s">
        <v>34</v>
      </c>
      <c r="X1066" s="43"/>
      <c r="Y1066" s="43"/>
      <c r="Z1066" s="43" t="s">
        <v>8442</v>
      </c>
      <c r="AA1066" s="43" t="str">
        <f>VLOOKUP(J1066, sku!B:C, 2, FALSE)</f>
        <v>Corrente de Moto Antifurto 150cm - Preto</v>
      </c>
      <c r="AB1066" s="45" t="str">
        <f>VLOOKUP(J1066, sku!B:BM, 64, FALSE)</f>
        <v>Importação</v>
      </c>
      <c r="AC1066" s="45" t="str">
        <f>LEFT(pedidos[[#This Row],[SKU]],3)</f>
        <v>XR0</v>
      </c>
      <c r="AD1066" s="36" t="str" cm="1">
        <f t="array" aca="1" ref="AD1066" ca="1">IFERROR(
  INDEX(
    montadora[Montadora],
    MATCH(TRUE,LEFT(J1532,NÚCARACT(montadora[SKU Parcial]))=montadora[SKU Parcial],0)
  ),
  ""
)</f>
        <v/>
      </c>
    </row>
    <row r="1067" spans="1:30" x14ac:dyDescent="0.25">
      <c r="A1067" s="42" t="s">
        <v>8098</v>
      </c>
      <c r="B1067" s="42"/>
      <c r="C1067" s="42"/>
      <c r="D1067" s="42"/>
      <c r="E1067" s="42">
        <v>22797364129</v>
      </c>
      <c r="F1067" s="42" t="s">
        <v>8376</v>
      </c>
      <c r="G1067" s="42" t="s">
        <v>11227</v>
      </c>
      <c r="H1067" s="7"/>
      <c r="I1067" s="42"/>
      <c r="J1067" s="42" t="s">
        <v>304</v>
      </c>
      <c r="K1067" s="8">
        <v>45816</v>
      </c>
      <c r="L1067" s="19" t="s">
        <v>8443</v>
      </c>
      <c r="M1067" s="44">
        <v>59.8</v>
      </c>
      <c r="N1067" s="7">
        <v>1</v>
      </c>
      <c r="O1067" s="44">
        <v>59.8</v>
      </c>
      <c r="P1067" s="44">
        <v>21.45</v>
      </c>
      <c r="Q1067" s="44">
        <v>4.92</v>
      </c>
      <c r="R1067" s="44">
        <v>17.16</v>
      </c>
      <c r="S1067" s="44">
        <v>0</v>
      </c>
      <c r="T1067" s="44">
        <v>0</v>
      </c>
      <c r="U1067" s="44">
        <v>16.27</v>
      </c>
      <c r="V1067" s="9">
        <v>0.27200000000000002</v>
      </c>
      <c r="W1067" s="42" t="s">
        <v>34</v>
      </c>
      <c r="X1067" s="43"/>
      <c r="Y1067" s="43"/>
      <c r="Z1067" s="43" t="s">
        <v>8442</v>
      </c>
      <c r="AA1067" s="43" t="str">
        <f>VLOOKUP(J1067, sku!B:C, 2, FALSE)</f>
        <v>Corrente de Moto Antifurto 150cm - Preto</v>
      </c>
      <c r="AB1067" s="45" t="str">
        <f>VLOOKUP(J1067, sku!B:BM, 64, FALSE)</f>
        <v>Importação</v>
      </c>
      <c r="AC1067" s="45" t="str">
        <f>LEFT(pedidos[[#This Row],[SKU]],3)</f>
        <v>XR0</v>
      </c>
      <c r="AD1067" s="36" t="str" cm="1">
        <f t="array" aca="1" ref="AD1067" ca="1">IFERROR(
  INDEX(
    montadora[Montadora],
    MATCH(TRUE,LEFT(J1533,NÚCARACT(montadora[SKU Parcial]))=montadora[SKU Parcial],0)
  ),
  ""
)</f>
        <v/>
      </c>
    </row>
    <row r="1068" spans="1:30" x14ac:dyDescent="0.25">
      <c r="A1068" s="42" t="s">
        <v>8099</v>
      </c>
      <c r="B1068" s="42"/>
      <c r="C1068" s="42"/>
      <c r="D1068" s="42"/>
      <c r="E1068" s="42">
        <v>22797364129</v>
      </c>
      <c r="F1068" s="42" t="s">
        <v>8376</v>
      </c>
      <c r="G1068" s="42" t="s">
        <v>11227</v>
      </c>
      <c r="H1068" s="7"/>
      <c r="I1068" s="42"/>
      <c r="J1068" s="42" t="s">
        <v>304</v>
      </c>
      <c r="K1068" s="8">
        <v>45816</v>
      </c>
      <c r="L1068" s="19" t="s">
        <v>8443</v>
      </c>
      <c r="M1068" s="44">
        <v>59.8</v>
      </c>
      <c r="N1068" s="7">
        <v>1</v>
      </c>
      <c r="O1068" s="44">
        <v>59.8</v>
      </c>
      <c r="P1068" s="44">
        <v>21.45</v>
      </c>
      <c r="Q1068" s="44">
        <v>4.92</v>
      </c>
      <c r="R1068" s="44">
        <v>17.16</v>
      </c>
      <c r="S1068" s="44">
        <v>0</v>
      </c>
      <c r="T1068" s="44">
        <v>0</v>
      </c>
      <c r="U1068" s="44">
        <v>16.27</v>
      </c>
      <c r="V1068" s="9">
        <v>0.27200000000000002</v>
      </c>
      <c r="W1068" s="42" t="s">
        <v>34</v>
      </c>
      <c r="X1068" s="43"/>
      <c r="Y1068" s="43"/>
      <c r="Z1068" s="43" t="s">
        <v>8442</v>
      </c>
      <c r="AA1068" s="43" t="str">
        <f>VLOOKUP(J1068, sku!B:C, 2, FALSE)</f>
        <v>Corrente de Moto Antifurto 150cm - Preto</v>
      </c>
      <c r="AB1068" s="45" t="str">
        <f>VLOOKUP(J1068, sku!B:BM, 64, FALSE)</f>
        <v>Importação</v>
      </c>
      <c r="AC1068" s="45" t="str">
        <f>LEFT(pedidos[[#This Row],[SKU]],3)</f>
        <v>XR0</v>
      </c>
      <c r="AD1068" s="36" t="str" cm="1">
        <f t="array" aca="1" ref="AD1068" ca="1">IFERROR(
  INDEX(
    montadora[Montadora],
    MATCH(TRUE,LEFT(J1534,NÚCARACT(montadora[SKU Parcial]))=montadora[SKU Parcial],0)
  ),
  ""
)</f>
        <v/>
      </c>
    </row>
    <row r="1069" spans="1:30" x14ac:dyDescent="0.25">
      <c r="A1069" s="42" t="s">
        <v>8100</v>
      </c>
      <c r="B1069" s="42"/>
      <c r="C1069" s="42"/>
      <c r="D1069" s="42"/>
      <c r="E1069" s="42">
        <v>22797364129</v>
      </c>
      <c r="F1069" s="42" t="s">
        <v>8376</v>
      </c>
      <c r="G1069" s="42" t="s">
        <v>11227</v>
      </c>
      <c r="H1069" s="7"/>
      <c r="I1069" s="42"/>
      <c r="J1069" s="42" t="s">
        <v>304</v>
      </c>
      <c r="K1069" s="8">
        <v>45813</v>
      </c>
      <c r="L1069" s="19" t="s">
        <v>8443</v>
      </c>
      <c r="M1069" s="44">
        <v>59.8</v>
      </c>
      <c r="N1069" s="7">
        <v>1</v>
      </c>
      <c r="O1069" s="44">
        <v>59.8</v>
      </c>
      <c r="P1069" s="44">
        <v>21.45</v>
      </c>
      <c r="Q1069" s="44">
        <v>4.92</v>
      </c>
      <c r="R1069" s="44">
        <v>17.16</v>
      </c>
      <c r="S1069" s="44">
        <v>0</v>
      </c>
      <c r="T1069" s="44">
        <v>0</v>
      </c>
      <c r="U1069" s="44">
        <v>16.27</v>
      </c>
      <c r="V1069" s="9">
        <v>0.27200000000000002</v>
      </c>
      <c r="W1069" s="42" t="s">
        <v>34</v>
      </c>
      <c r="X1069" s="43"/>
      <c r="Y1069" s="43"/>
      <c r="Z1069" s="43" t="s">
        <v>8442</v>
      </c>
      <c r="AA1069" s="43" t="str">
        <f>VLOOKUP(J1069, sku!B:C, 2, FALSE)</f>
        <v>Corrente de Moto Antifurto 150cm - Preto</v>
      </c>
      <c r="AB1069" s="45" t="str">
        <f>VLOOKUP(J1069, sku!B:BM, 64, FALSE)</f>
        <v>Importação</v>
      </c>
      <c r="AC1069" s="45" t="str">
        <f>LEFT(pedidos[[#This Row],[SKU]],3)</f>
        <v>XR0</v>
      </c>
      <c r="AD1069" s="36" t="str" cm="1">
        <f t="array" aca="1" ref="AD1069" ca="1">IFERROR(
  INDEX(
    montadora[Montadora],
    MATCH(TRUE,LEFT(J1535,NÚCARACT(montadora[SKU Parcial]))=montadora[SKU Parcial],0)
  ),
  ""
)</f>
        <v/>
      </c>
    </row>
    <row r="1070" spans="1:30" x14ac:dyDescent="0.25">
      <c r="A1070" s="42" t="s">
        <v>8101</v>
      </c>
      <c r="B1070" s="42"/>
      <c r="C1070" s="42"/>
      <c r="D1070" s="42"/>
      <c r="E1070" s="42">
        <v>22797364129</v>
      </c>
      <c r="F1070" s="42" t="s">
        <v>8376</v>
      </c>
      <c r="G1070" s="42" t="s">
        <v>11227</v>
      </c>
      <c r="H1070" s="7"/>
      <c r="I1070" s="42"/>
      <c r="J1070" s="42" t="s">
        <v>304</v>
      </c>
      <c r="K1070" s="8">
        <v>45813</v>
      </c>
      <c r="L1070" s="19" t="s">
        <v>8443</v>
      </c>
      <c r="M1070" s="44">
        <v>59.8</v>
      </c>
      <c r="N1070" s="7">
        <v>1</v>
      </c>
      <c r="O1070" s="44">
        <v>59.8</v>
      </c>
      <c r="P1070" s="44">
        <v>21.45</v>
      </c>
      <c r="Q1070" s="44">
        <v>4.92</v>
      </c>
      <c r="R1070" s="44">
        <v>17.16</v>
      </c>
      <c r="S1070" s="44">
        <v>0</v>
      </c>
      <c r="T1070" s="44">
        <v>0</v>
      </c>
      <c r="U1070" s="44">
        <v>16.27</v>
      </c>
      <c r="V1070" s="9">
        <v>0.27200000000000002</v>
      </c>
      <c r="W1070" s="42" t="s">
        <v>34</v>
      </c>
      <c r="X1070" s="43"/>
      <c r="Y1070" s="43"/>
      <c r="Z1070" s="43" t="s">
        <v>8442</v>
      </c>
      <c r="AA1070" s="43" t="str">
        <f>VLOOKUP(J1070, sku!B:C, 2, FALSE)</f>
        <v>Corrente de Moto Antifurto 150cm - Preto</v>
      </c>
      <c r="AB1070" s="45" t="str">
        <f>VLOOKUP(J1070, sku!B:BM, 64, FALSE)</f>
        <v>Importação</v>
      </c>
      <c r="AC1070" s="45" t="str">
        <f>LEFT(pedidos[[#This Row],[SKU]],3)</f>
        <v>XR0</v>
      </c>
      <c r="AD1070" s="36" t="str" cm="1">
        <f t="array" aca="1" ref="AD1070" ca="1">IFERROR(
  INDEX(
    montadora[Montadora],
    MATCH(TRUE,LEFT(J1536,NÚCARACT(montadora[SKU Parcial]))=montadora[SKU Parcial],0)
  ),
  ""
)</f>
        <v/>
      </c>
    </row>
    <row r="1071" spans="1:30" customFormat="1" x14ac:dyDescent="0.25">
      <c r="A1071" s="6" t="s">
        <v>4385</v>
      </c>
      <c r="B1071" s="6" t="s">
        <v>36</v>
      </c>
      <c r="C1071" s="6" t="s">
        <v>4386</v>
      </c>
      <c r="D1071" s="6" t="s">
        <v>27</v>
      </c>
      <c r="E1071" s="6" t="s">
        <v>4387</v>
      </c>
      <c r="F1071" s="6" t="s">
        <v>303</v>
      </c>
      <c r="G1071" s="6" t="s">
        <v>11228</v>
      </c>
      <c r="H1071" s="19" t="s">
        <v>30</v>
      </c>
      <c r="I1071" s="6" t="s">
        <v>36</v>
      </c>
      <c r="J1071" s="6" t="s">
        <v>304</v>
      </c>
      <c r="K1071" s="21">
        <v>45817</v>
      </c>
      <c r="L1071" s="12" t="s">
        <v>33</v>
      </c>
      <c r="M1071" s="25">
        <v>51.5</v>
      </c>
      <c r="N1071" s="19">
        <v>1</v>
      </c>
      <c r="O1071" s="25">
        <v>67.489999999999995</v>
      </c>
      <c r="P1071" s="25">
        <v>21.45</v>
      </c>
      <c r="Q1071" s="25">
        <v>1.92</v>
      </c>
      <c r="R1071" s="25">
        <v>12.93</v>
      </c>
      <c r="S1071" s="25">
        <v>15.99</v>
      </c>
      <c r="T1071" s="25">
        <v>0</v>
      </c>
      <c r="U1071" s="25">
        <v>15.2</v>
      </c>
      <c r="V1071" s="23">
        <v>0</v>
      </c>
      <c r="W1071" s="6" t="s">
        <v>34</v>
      </c>
      <c r="X1071" s="5">
        <v>113993733199</v>
      </c>
      <c r="Y1071" s="5">
        <v>44987667266</v>
      </c>
      <c r="Z1071" s="5" t="s">
        <v>7980</v>
      </c>
      <c r="AA1071" s="5" t="str">
        <f>VLOOKUP(J1071, sku!B:C, 2, FALSE)</f>
        <v>Corrente de Moto Antifurto 150cm - Preto</v>
      </c>
      <c r="AB1071" s="3" t="str">
        <f>VLOOKUP(J1071, sku!B:BM, 64, FALSE)</f>
        <v>Importação</v>
      </c>
      <c r="AC1071" s="3" t="str">
        <f>LEFT(pedidos[[#This Row],[SKU]],3)</f>
        <v>XR0</v>
      </c>
      <c r="AD1071" s="36" t="str" cm="1">
        <f t="array" aca="1" ref="AD1071" ca="1">IFERROR(
  INDEX(
    montadora[Montadora],
    MATCH(TRUE,LEFT(J1537,NÚCARACT(montadora[SKU Parcial]))=montadora[SKU Parcial],0)
  ),
  ""
)</f>
        <v/>
      </c>
    </row>
    <row r="1072" spans="1:30" customFormat="1" x14ac:dyDescent="0.25">
      <c r="A1072" s="6" t="s">
        <v>4388</v>
      </c>
      <c r="B1072" s="6" t="s">
        <v>36</v>
      </c>
      <c r="C1072" s="6" t="s">
        <v>933</v>
      </c>
      <c r="D1072" s="6" t="s">
        <v>27</v>
      </c>
      <c r="E1072" s="6" t="s">
        <v>4387</v>
      </c>
      <c r="F1072" s="6" t="s">
        <v>303</v>
      </c>
      <c r="G1072" s="6" t="s">
        <v>11228</v>
      </c>
      <c r="H1072" s="19" t="s">
        <v>30</v>
      </c>
      <c r="I1072" s="6" t="s">
        <v>36</v>
      </c>
      <c r="J1072" s="6" t="s">
        <v>304</v>
      </c>
      <c r="K1072" s="21">
        <v>45838</v>
      </c>
      <c r="L1072" s="12" t="s">
        <v>33</v>
      </c>
      <c r="M1072" s="25">
        <v>51.5</v>
      </c>
      <c r="N1072" s="19">
        <v>1</v>
      </c>
      <c r="O1072" s="25">
        <v>67.489999999999995</v>
      </c>
      <c r="P1072" s="25">
        <v>21.45</v>
      </c>
      <c r="Q1072" s="25">
        <v>1.92</v>
      </c>
      <c r="R1072" s="25">
        <v>12.93</v>
      </c>
      <c r="S1072" s="25">
        <v>15.99</v>
      </c>
      <c r="T1072" s="25">
        <v>0</v>
      </c>
      <c r="U1072" s="25">
        <v>15.2</v>
      </c>
      <c r="V1072" s="23">
        <v>0</v>
      </c>
      <c r="W1072" s="6" t="s">
        <v>89</v>
      </c>
      <c r="X1072" s="5">
        <v>116396496357</v>
      </c>
      <c r="Y1072" s="5">
        <v>45095221176</v>
      </c>
      <c r="Z1072" s="5" t="s">
        <v>7980</v>
      </c>
      <c r="AA1072" s="5" t="str">
        <f>VLOOKUP(J1072, sku!B:C, 2, FALSE)</f>
        <v>Corrente de Moto Antifurto 150cm - Preto</v>
      </c>
      <c r="AB1072" s="3" t="str">
        <f>VLOOKUP(J1072, sku!B:BM, 64, FALSE)</f>
        <v>Importação</v>
      </c>
      <c r="AC1072" s="3" t="str">
        <f>LEFT(pedidos[[#This Row],[SKU]],3)</f>
        <v>XR0</v>
      </c>
      <c r="AD1072" s="36" t="str" cm="1">
        <f t="array" aca="1" ref="AD1072" ca="1">IFERROR(
  INDEX(
    montadora[Montadora],
    MATCH(TRUE,LEFT(J1538,NÚCARACT(montadora[SKU Parcial]))=montadora[SKU Parcial],0)
  ),
  ""
)</f>
        <v/>
      </c>
    </row>
    <row r="1073" spans="1:30" x14ac:dyDescent="0.25">
      <c r="A1073" s="42" t="s">
        <v>8969</v>
      </c>
      <c r="B1073" s="42"/>
      <c r="C1073" s="42"/>
      <c r="D1073" s="42"/>
      <c r="E1073" s="42">
        <v>22797364129</v>
      </c>
      <c r="F1073" s="42" t="s">
        <v>8376</v>
      </c>
      <c r="G1073" s="42" t="s">
        <v>11227</v>
      </c>
      <c r="H1073" s="19"/>
      <c r="I1073" s="42"/>
      <c r="J1073" s="42" t="s">
        <v>304</v>
      </c>
      <c r="K1073" s="21">
        <v>45805</v>
      </c>
      <c r="L1073" s="12" t="s">
        <v>8443</v>
      </c>
      <c r="M1073" s="44">
        <v>59.8</v>
      </c>
      <c r="N1073" s="19">
        <v>1</v>
      </c>
      <c r="O1073" s="44">
        <v>-8.39</v>
      </c>
      <c r="P1073" s="44">
        <v>21.45</v>
      </c>
      <c r="Q1073" s="44">
        <v>4.55</v>
      </c>
      <c r="R1073" s="44">
        <v>0</v>
      </c>
      <c r="S1073" s="44">
        <v>0</v>
      </c>
      <c r="T1073" s="44">
        <v>-8.39</v>
      </c>
      <c r="U1073" s="44">
        <v>-34.39</v>
      </c>
      <c r="V1073" s="23">
        <v>-0.57509999999999994</v>
      </c>
      <c r="W1073" s="42" t="s">
        <v>34</v>
      </c>
      <c r="X1073" s="43"/>
      <c r="Y1073" s="43"/>
      <c r="Z1073" s="43" t="s">
        <v>8442</v>
      </c>
      <c r="AA1073" s="43" t="str">
        <f>VLOOKUP(J1073, sku!B:C, 2, FALSE)</f>
        <v>Corrente de Moto Antifurto 150cm - Preto</v>
      </c>
      <c r="AB1073" s="45" t="str">
        <f>VLOOKUP(J1073, sku!B:BM, 64, FALSE)</f>
        <v>Importação</v>
      </c>
      <c r="AC1073" s="45" t="str">
        <f>LEFT(pedidos[[#This Row],[SKU]],3)</f>
        <v>XR0</v>
      </c>
      <c r="AD1073" s="36" t="str" cm="1">
        <f t="array" aca="1" ref="AD1073" ca="1">IFERROR(
  INDEX(
    montadora[Montadora],
    MATCH(TRUE,LEFT(J1539,NÚCARACT(montadora[SKU Parcial]))=montadora[SKU Parcial],0)
  ),
  ""
)</f>
        <v/>
      </c>
    </row>
    <row r="1074" spans="1:30" x14ac:dyDescent="0.25">
      <c r="A1074" s="42" t="s">
        <v>8102</v>
      </c>
      <c r="B1074" s="42"/>
      <c r="C1074" s="42"/>
      <c r="D1074" s="42"/>
      <c r="E1074" s="42">
        <v>22797364129</v>
      </c>
      <c r="F1074" s="42" t="s">
        <v>8376</v>
      </c>
      <c r="G1074" s="42" t="s">
        <v>11227</v>
      </c>
      <c r="H1074" s="19"/>
      <c r="I1074" s="42"/>
      <c r="J1074" s="42" t="s">
        <v>304</v>
      </c>
      <c r="K1074" s="21">
        <v>45810</v>
      </c>
      <c r="L1074" s="12" t="s">
        <v>8443</v>
      </c>
      <c r="M1074" s="44">
        <v>59.8</v>
      </c>
      <c r="N1074" s="19">
        <v>1</v>
      </c>
      <c r="O1074" s="44">
        <v>-9.6199999999999992</v>
      </c>
      <c r="P1074" s="44">
        <v>21.45</v>
      </c>
      <c r="Q1074" s="44">
        <v>4.92</v>
      </c>
      <c r="R1074" s="44">
        <v>0</v>
      </c>
      <c r="S1074" s="44">
        <v>0</v>
      </c>
      <c r="T1074" s="44">
        <v>-9.6199999999999992</v>
      </c>
      <c r="U1074" s="44">
        <v>-35.99</v>
      </c>
      <c r="V1074" s="23">
        <v>-0.60189999999999999</v>
      </c>
      <c r="W1074" s="42" t="s">
        <v>34</v>
      </c>
      <c r="X1074" s="43"/>
      <c r="Y1074" s="43"/>
      <c r="Z1074" s="43" t="s">
        <v>8442</v>
      </c>
      <c r="AA1074" s="43" t="str">
        <f>VLOOKUP(J1074, sku!B:C, 2, FALSE)</f>
        <v>Corrente de Moto Antifurto 150cm - Preto</v>
      </c>
      <c r="AB1074" s="45" t="str">
        <f>VLOOKUP(J1074, sku!B:BM, 64, FALSE)</f>
        <v>Importação</v>
      </c>
      <c r="AC1074" s="45" t="str">
        <f>LEFT(pedidos[[#This Row],[SKU]],3)</f>
        <v>XR0</v>
      </c>
      <c r="AD1074" s="36" t="str" cm="1">
        <f t="array" aca="1" ref="AD1074" ca="1">IFERROR(
  INDEX(
    montadora[Montadora],
    MATCH(TRUE,LEFT(J1540,NÚCARACT(montadora[SKU Parcial]))=montadora[SKU Parcial],0)
  ),
  ""
)</f>
        <v/>
      </c>
    </row>
    <row r="1075" spans="1:30" x14ac:dyDescent="0.25">
      <c r="A1075" s="42" t="s">
        <v>9964</v>
      </c>
      <c r="B1075" s="42">
        <v>23393660571</v>
      </c>
      <c r="C1075" s="42"/>
      <c r="D1075" s="42"/>
      <c r="E1075" s="42"/>
      <c r="F1075" s="42" t="s">
        <v>9197</v>
      </c>
      <c r="G1075" s="42" t="s">
        <v>11228</v>
      </c>
      <c r="H1075" s="7"/>
      <c r="I1075" s="42"/>
      <c r="J1075" s="42" t="s">
        <v>9212</v>
      </c>
      <c r="K1075" s="8">
        <v>45781</v>
      </c>
      <c r="L1075" s="12" t="s">
        <v>8443</v>
      </c>
      <c r="M1075" s="44">
        <v>38.799999999999997</v>
      </c>
      <c r="N1075" s="7">
        <v>1</v>
      </c>
      <c r="O1075" s="44">
        <v>38.799999999999997</v>
      </c>
      <c r="P1075" s="44">
        <v>21.46</v>
      </c>
      <c r="Q1075" s="44">
        <v>1.31</v>
      </c>
      <c r="R1075" s="44">
        <v>11.68</v>
      </c>
      <c r="S1075" s="44">
        <v>0</v>
      </c>
      <c r="T1075" s="44">
        <v>0</v>
      </c>
      <c r="U1075" s="44">
        <v>3.96</v>
      </c>
      <c r="V1075" s="9">
        <v>0.16900000000000001</v>
      </c>
      <c r="W1075" s="42" t="s">
        <v>34</v>
      </c>
      <c r="X1075" s="43"/>
      <c r="Y1075" s="43"/>
      <c r="Z1075" s="43" t="s">
        <v>8442</v>
      </c>
      <c r="AA1075" s="43" t="str">
        <f>VLOOKUP(J1075, sku!B:C, 2, FALSE)</f>
        <v>Flexus 500ml</v>
      </c>
      <c r="AB1075" s="45" t="str">
        <f>VLOOKUP(J1075, sku!B:BM, 64, FALSE)</f>
        <v>Revenda</v>
      </c>
      <c r="AC1075" s="45" t="str">
        <f>LEFT(pedidos[[#This Row],[SKU]],3)</f>
        <v>VX3</v>
      </c>
      <c r="AD1075" s="36" t="str" cm="1">
        <f t="array" aca="1" ref="AD1075" ca="1">IFERROR(
  INDEX(
    montadora[Montadora],
    MATCH(TRUE,LEFT(J1541,NÚCARACT(montadora[SKU Parcial]))=montadora[SKU Parcial],0)
  ),
  ""
)</f>
        <v/>
      </c>
    </row>
    <row r="1076" spans="1:30" x14ac:dyDescent="0.25">
      <c r="A1076" s="42" t="s">
        <v>9973</v>
      </c>
      <c r="B1076" s="42">
        <v>23393660571</v>
      </c>
      <c r="C1076" s="42"/>
      <c r="D1076" s="42"/>
      <c r="E1076" s="42"/>
      <c r="F1076" s="42" t="s">
        <v>9197</v>
      </c>
      <c r="G1076" s="42" t="s">
        <v>11228</v>
      </c>
      <c r="H1076" s="7"/>
      <c r="I1076" s="42"/>
      <c r="J1076" s="42" t="s">
        <v>9212</v>
      </c>
      <c r="K1076" s="8">
        <v>45781</v>
      </c>
      <c r="L1076" s="12" t="s">
        <v>8443</v>
      </c>
      <c r="M1076" s="44">
        <v>38.799999999999997</v>
      </c>
      <c r="N1076" s="7">
        <v>1</v>
      </c>
      <c r="O1076" s="44">
        <v>38.799999999999997</v>
      </c>
      <c r="P1076" s="44">
        <v>21.46</v>
      </c>
      <c r="Q1076" s="44">
        <v>1.31</v>
      </c>
      <c r="R1076" s="44">
        <v>11.68</v>
      </c>
      <c r="S1076" s="44">
        <v>0</v>
      </c>
      <c r="T1076" s="44">
        <v>0</v>
      </c>
      <c r="U1076" s="44">
        <v>3.96</v>
      </c>
      <c r="V1076" s="9">
        <v>0.16839999999999999</v>
      </c>
      <c r="W1076" s="42" t="s">
        <v>34</v>
      </c>
      <c r="X1076" s="43"/>
      <c r="Y1076" s="43"/>
      <c r="Z1076" s="43" t="s">
        <v>8442</v>
      </c>
      <c r="AA1076" s="43" t="str">
        <f>VLOOKUP(J1076, sku!B:C, 2, FALSE)</f>
        <v>Flexus 500ml</v>
      </c>
      <c r="AB1076" s="45" t="str">
        <f>VLOOKUP(J1076, sku!B:BM, 64, FALSE)</f>
        <v>Revenda</v>
      </c>
      <c r="AC1076" s="45" t="str">
        <f>LEFT(pedidos[[#This Row],[SKU]],3)</f>
        <v>VX3</v>
      </c>
      <c r="AD1076" s="36" t="str" cm="1">
        <f t="array" aca="1" ref="AD1076" ca="1">IFERROR(
  INDEX(
    montadora[Montadora],
    MATCH(TRUE,LEFT(J1542,NÚCARACT(montadora[SKU Parcial]))=montadora[SKU Parcial],0)
  ),
  ""
)</f>
        <v/>
      </c>
    </row>
    <row r="1077" spans="1:30" x14ac:dyDescent="0.25">
      <c r="A1077" s="42" t="s">
        <v>9956</v>
      </c>
      <c r="B1077" s="42">
        <v>23393660571</v>
      </c>
      <c r="C1077" s="42"/>
      <c r="D1077" s="42"/>
      <c r="E1077" s="42"/>
      <c r="F1077" s="42" t="s">
        <v>9197</v>
      </c>
      <c r="G1077" s="42" t="s">
        <v>11228</v>
      </c>
      <c r="H1077" s="7"/>
      <c r="I1077" s="42"/>
      <c r="J1077" s="42" t="s">
        <v>9212</v>
      </c>
      <c r="K1077" s="8">
        <v>45781</v>
      </c>
      <c r="L1077" s="12" t="s">
        <v>8443</v>
      </c>
      <c r="M1077" s="44">
        <v>38.799999999999997</v>
      </c>
      <c r="N1077" s="7">
        <v>1</v>
      </c>
      <c r="O1077" s="44">
        <v>38.799999999999997</v>
      </c>
      <c r="P1077" s="44">
        <v>21.46</v>
      </c>
      <c r="Q1077" s="44">
        <v>1.31</v>
      </c>
      <c r="R1077" s="44">
        <v>11.68</v>
      </c>
      <c r="S1077" s="44">
        <v>0</v>
      </c>
      <c r="T1077" s="44">
        <v>0</v>
      </c>
      <c r="U1077" s="44">
        <v>3.96</v>
      </c>
      <c r="V1077" s="9">
        <v>0.159</v>
      </c>
      <c r="W1077" s="42" t="s">
        <v>34</v>
      </c>
      <c r="X1077" s="43"/>
      <c r="Y1077" s="43"/>
      <c r="Z1077" s="43" t="s">
        <v>8442</v>
      </c>
      <c r="AA1077" s="43" t="str">
        <f>VLOOKUP(J1077, sku!B:C, 2, FALSE)</f>
        <v>Flexus 500ml</v>
      </c>
      <c r="AB1077" s="45" t="str">
        <f>VLOOKUP(J1077, sku!B:BM, 64, FALSE)</f>
        <v>Revenda</v>
      </c>
      <c r="AC1077" s="45" t="str">
        <f>LEFT(pedidos[[#This Row],[SKU]],3)</f>
        <v>VX3</v>
      </c>
      <c r="AD1077" s="36" t="str" cm="1">
        <f t="array" aca="1" ref="AD1077" ca="1">IFERROR(
  INDEX(
    montadora[Montadora],
    MATCH(TRUE,LEFT(J1543,NÚCARACT(montadora[SKU Parcial]))=montadora[SKU Parcial],0)
  ),
  ""
)</f>
        <v/>
      </c>
    </row>
    <row r="1078" spans="1:30" x14ac:dyDescent="0.25">
      <c r="A1078" s="42" t="s">
        <v>8978</v>
      </c>
      <c r="B1078" s="42"/>
      <c r="C1078" s="42"/>
      <c r="D1078" s="42"/>
      <c r="E1078" s="42">
        <v>23298038794</v>
      </c>
      <c r="F1078" s="42" t="s">
        <v>9197</v>
      </c>
      <c r="G1078" s="42" t="s">
        <v>11227</v>
      </c>
      <c r="H1078" s="7"/>
      <c r="I1078" s="42"/>
      <c r="J1078" s="42" t="s">
        <v>9212</v>
      </c>
      <c r="K1078" s="8">
        <v>45792</v>
      </c>
      <c r="L1078" s="12" t="s">
        <v>8443</v>
      </c>
      <c r="M1078" s="44">
        <v>39.200000000000003</v>
      </c>
      <c r="N1078" s="7">
        <v>1</v>
      </c>
      <c r="O1078" s="44">
        <v>39.200000000000003</v>
      </c>
      <c r="P1078" s="44">
        <v>21.46</v>
      </c>
      <c r="Q1078" s="44">
        <v>2.98</v>
      </c>
      <c r="R1078" s="44">
        <v>12.62</v>
      </c>
      <c r="S1078" s="44">
        <v>0</v>
      </c>
      <c r="T1078" s="44">
        <v>-2.44</v>
      </c>
      <c r="U1078" s="44">
        <v>4.58</v>
      </c>
      <c r="V1078" s="9">
        <v>0.1168</v>
      </c>
      <c r="W1078" s="42" t="s">
        <v>34</v>
      </c>
      <c r="X1078" s="43"/>
      <c r="Y1078" s="43"/>
      <c r="Z1078" s="43" t="s">
        <v>8442</v>
      </c>
      <c r="AA1078" s="43" t="str">
        <f>VLOOKUP(J1078, sku!B:C, 2, FALSE)</f>
        <v>Flexus 500ml</v>
      </c>
      <c r="AB1078" s="45" t="str">
        <f>VLOOKUP(J1078, sku!B:BM, 64, FALSE)</f>
        <v>Revenda</v>
      </c>
      <c r="AC1078" s="45" t="str">
        <f>LEFT(pedidos[[#This Row],[SKU]],3)</f>
        <v>VX3</v>
      </c>
      <c r="AD1078" s="36" t="str" cm="1">
        <f t="array" aca="1" ref="AD1078" ca="1">IFERROR(
  INDEX(
    montadora[Montadora],
    MATCH(TRUE,LEFT(J1544,NÚCARACT(montadora[SKU Parcial]))=montadora[SKU Parcial],0)
  ),
  ""
)</f>
        <v/>
      </c>
    </row>
    <row r="1079" spans="1:30" x14ac:dyDescent="0.25">
      <c r="A1079" s="42" t="s">
        <v>9934</v>
      </c>
      <c r="B1079" s="42">
        <v>23393660571</v>
      </c>
      <c r="C1079" s="42"/>
      <c r="D1079" s="42"/>
      <c r="E1079" s="42"/>
      <c r="F1079" s="42" t="s">
        <v>9197</v>
      </c>
      <c r="G1079" s="42" t="s">
        <v>11228</v>
      </c>
      <c r="H1079" s="7"/>
      <c r="I1079" s="42"/>
      <c r="J1079" s="42" t="s">
        <v>9212</v>
      </c>
      <c r="K1079" s="8">
        <v>45781</v>
      </c>
      <c r="L1079" s="12" t="s">
        <v>8443</v>
      </c>
      <c r="M1079" s="44">
        <v>38.799999999999997</v>
      </c>
      <c r="N1079" s="7">
        <v>1</v>
      </c>
      <c r="O1079" s="44">
        <v>38.799999999999997</v>
      </c>
      <c r="P1079" s="44">
        <v>21.46</v>
      </c>
      <c r="Q1079" s="44">
        <v>1.31</v>
      </c>
      <c r="R1079" s="44">
        <v>11.68</v>
      </c>
      <c r="S1079" s="44">
        <v>0</v>
      </c>
      <c r="T1079" s="44">
        <v>0</v>
      </c>
      <c r="U1079" s="44">
        <v>3.96</v>
      </c>
      <c r="V1079" s="9">
        <v>0.1081</v>
      </c>
      <c r="W1079" s="42" t="s">
        <v>34</v>
      </c>
      <c r="X1079" s="43"/>
      <c r="Y1079" s="43"/>
      <c r="Z1079" s="43" t="s">
        <v>8442</v>
      </c>
      <c r="AA1079" s="43" t="str">
        <f>VLOOKUP(J1079, sku!B:C, 2, FALSE)</f>
        <v>Flexus 500ml</v>
      </c>
      <c r="AB1079" s="45" t="str">
        <f>VLOOKUP(J1079, sku!B:BM, 64, FALSE)</f>
        <v>Revenda</v>
      </c>
      <c r="AC1079" s="45" t="str">
        <f>LEFT(pedidos[[#This Row],[SKU]],3)</f>
        <v>VX3</v>
      </c>
      <c r="AD1079" s="36" t="str" cm="1">
        <f t="array" aca="1" ref="AD1079" ca="1">IFERROR(
  INDEX(
    montadora[Montadora],
    MATCH(TRUE,LEFT(J1545,NÚCARACT(montadora[SKU Parcial]))=montadora[SKU Parcial],0)
  ),
  ""
)</f>
        <v/>
      </c>
    </row>
    <row r="1080" spans="1:30" x14ac:dyDescent="0.25">
      <c r="A1080" s="42" t="s">
        <v>10008</v>
      </c>
      <c r="B1080" s="42">
        <v>23393660571</v>
      </c>
      <c r="C1080" s="42"/>
      <c r="D1080" s="42"/>
      <c r="E1080" s="42"/>
      <c r="F1080" s="42" t="s">
        <v>9197</v>
      </c>
      <c r="G1080" s="42" t="s">
        <v>11228</v>
      </c>
      <c r="H1080" s="19"/>
      <c r="I1080" s="42"/>
      <c r="J1080" s="42" t="s">
        <v>9212</v>
      </c>
      <c r="K1080" s="21">
        <v>45779</v>
      </c>
      <c r="L1080" s="12" t="s">
        <v>8443</v>
      </c>
      <c r="M1080" s="44">
        <v>38.799999999999997</v>
      </c>
      <c r="N1080" s="19">
        <v>1</v>
      </c>
      <c r="O1080" s="44">
        <v>38.799999999999997</v>
      </c>
      <c r="P1080" s="44">
        <v>21.46</v>
      </c>
      <c r="Q1080" s="44">
        <v>1.31</v>
      </c>
      <c r="R1080" s="44">
        <v>11.68</v>
      </c>
      <c r="S1080" s="44">
        <v>0</v>
      </c>
      <c r="T1080" s="44">
        <v>0</v>
      </c>
      <c r="U1080" s="44">
        <v>3.96</v>
      </c>
      <c r="V1080" s="23">
        <v>0.1021</v>
      </c>
      <c r="W1080" s="42" t="s">
        <v>34</v>
      </c>
      <c r="X1080" s="43"/>
      <c r="Y1080" s="43"/>
      <c r="Z1080" s="43" t="s">
        <v>8442</v>
      </c>
      <c r="AA1080" s="43" t="str">
        <f>VLOOKUP(J1080, sku!B:C, 2, FALSE)</f>
        <v>Flexus 500ml</v>
      </c>
      <c r="AB1080" s="45" t="str">
        <f>VLOOKUP(J1080, sku!B:BM, 64, FALSE)</f>
        <v>Revenda</v>
      </c>
      <c r="AC1080" s="45" t="str">
        <f>LEFT(pedidos[[#This Row],[SKU]],3)</f>
        <v>VX3</v>
      </c>
      <c r="AD1080" s="36" t="str" cm="1">
        <f t="array" aca="1" ref="AD1080" ca="1">IFERROR(
  INDEX(
    montadora[Montadora],
    MATCH(TRUE,LEFT(J1546,NÚCARACT(montadora[SKU Parcial]))=montadora[SKU Parcial],0)
  ),
  ""
)</f>
        <v/>
      </c>
    </row>
    <row r="1081" spans="1:30" x14ac:dyDescent="0.25">
      <c r="A1081" s="42" t="s">
        <v>9902</v>
      </c>
      <c r="B1081" s="42">
        <v>23393660571</v>
      </c>
      <c r="C1081" s="42"/>
      <c r="D1081" s="42"/>
      <c r="E1081" s="42"/>
      <c r="F1081" s="42" t="s">
        <v>9197</v>
      </c>
      <c r="G1081" s="42" t="s">
        <v>11228</v>
      </c>
      <c r="H1081" s="7"/>
      <c r="I1081" s="42"/>
      <c r="J1081" s="42" t="s">
        <v>9212</v>
      </c>
      <c r="K1081" s="8">
        <v>45782</v>
      </c>
      <c r="L1081" s="7" t="s">
        <v>8443</v>
      </c>
      <c r="M1081" s="44">
        <v>38.799999999999997</v>
      </c>
      <c r="N1081" s="7">
        <v>1</v>
      </c>
      <c r="O1081" s="44">
        <v>38.799999999999997</v>
      </c>
      <c r="P1081" s="44">
        <v>21.46</v>
      </c>
      <c r="Q1081" s="44">
        <v>1.31</v>
      </c>
      <c r="R1081" s="44">
        <v>11.68</v>
      </c>
      <c r="S1081" s="44">
        <v>0</v>
      </c>
      <c r="T1081" s="44">
        <v>0</v>
      </c>
      <c r="U1081" s="44">
        <v>3.96</v>
      </c>
      <c r="V1081" s="9">
        <v>0.1021</v>
      </c>
      <c r="W1081" s="42" t="s">
        <v>34</v>
      </c>
      <c r="X1081" s="43"/>
      <c r="Y1081" s="43"/>
      <c r="Z1081" s="43" t="s">
        <v>8442</v>
      </c>
      <c r="AA1081" s="43" t="str">
        <f>VLOOKUP(J1081, sku!B:C, 2, FALSE)</f>
        <v>Flexus 500ml</v>
      </c>
      <c r="AB1081" s="45" t="str">
        <f>VLOOKUP(J1081, sku!B:BM, 64, FALSE)</f>
        <v>Revenda</v>
      </c>
      <c r="AC1081" s="45" t="str">
        <f>LEFT(pedidos[[#This Row],[SKU]],3)</f>
        <v>VX3</v>
      </c>
      <c r="AD1081" s="36" t="str" cm="1">
        <f t="array" aca="1" ref="AD1081" ca="1">IFERROR(
  INDEX(
    montadora[Montadora],
    MATCH(TRUE,LEFT(J1547,NÚCARACT(montadora[SKU Parcial]))=montadora[SKU Parcial],0)
  ),
  ""
)</f>
        <v/>
      </c>
    </row>
    <row r="1082" spans="1:30" x14ac:dyDescent="0.25">
      <c r="A1082" s="42" t="s">
        <v>9913</v>
      </c>
      <c r="B1082" s="42">
        <v>23393660571</v>
      </c>
      <c r="C1082" s="42"/>
      <c r="D1082" s="42"/>
      <c r="E1082" s="42"/>
      <c r="F1082" s="42" t="s">
        <v>9197</v>
      </c>
      <c r="G1082" s="42" t="s">
        <v>11228</v>
      </c>
      <c r="H1082" s="19"/>
      <c r="I1082" s="42"/>
      <c r="J1082" s="42" t="s">
        <v>9212</v>
      </c>
      <c r="K1082" s="21">
        <v>45782</v>
      </c>
      <c r="L1082" s="19" t="s">
        <v>8443</v>
      </c>
      <c r="M1082" s="44">
        <v>38.799999999999997</v>
      </c>
      <c r="N1082" s="19">
        <v>1</v>
      </c>
      <c r="O1082" s="44">
        <v>38.799999999999997</v>
      </c>
      <c r="P1082" s="44">
        <v>21.46</v>
      </c>
      <c r="Q1082" s="44">
        <v>1.31</v>
      </c>
      <c r="R1082" s="44">
        <v>11.68</v>
      </c>
      <c r="S1082" s="44">
        <v>0</v>
      </c>
      <c r="T1082" s="44">
        <v>0</v>
      </c>
      <c r="U1082" s="44">
        <v>3.96</v>
      </c>
      <c r="V1082" s="23">
        <v>6.3399999999999998E-2</v>
      </c>
      <c r="W1082" s="42" t="s">
        <v>34</v>
      </c>
      <c r="X1082" s="43"/>
      <c r="Y1082" s="43"/>
      <c r="Z1082" s="43" t="s">
        <v>8442</v>
      </c>
      <c r="AA1082" s="43" t="str">
        <f>VLOOKUP(J1082, sku!B:C, 2, FALSE)</f>
        <v>Flexus 500ml</v>
      </c>
      <c r="AB1082" s="45" t="str">
        <f>VLOOKUP(J1082, sku!B:BM, 64, FALSE)</f>
        <v>Revenda</v>
      </c>
      <c r="AC1082" s="45" t="str">
        <f>LEFT(pedidos[[#This Row],[SKU]],3)</f>
        <v>VX3</v>
      </c>
      <c r="AD1082" s="36" t="str" cm="1">
        <f t="array" aca="1" ref="AD1082" ca="1">IFERROR(
  INDEX(
    montadora[Montadora],
    MATCH(TRUE,LEFT(J1548,NÚCARACT(montadora[SKU Parcial]))=montadora[SKU Parcial],0)
  ),
  ""
)</f>
        <v/>
      </c>
    </row>
    <row r="1083" spans="1:30" x14ac:dyDescent="0.25">
      <c r="A1083" s="42" t="s">
        <v>8976</v>
      </c>
      <c r="B1083" s="42"/>
      <c r="C1083" s="42"/>
      <c r="D1083" s="42"/>
      <c r="E1083" s="42">
        <v>23298038794</v>
      </c>
      <c r="F1083" s="42" t="s">
        <v>9197</v>
      </c>
      <c r="G1083" s="42" t="s">
        <v>11227</v>
      </c>
      <c r="H1083" s="19"/>
      <c r="I1083" s="42"/>
      <c r="J1083" s="42" t="s">
        <v>9212</v>
      </c>
      <c r="K1083" s="21">
        <v>45798</v>
      </c>
      <c r="L1083" s="19" t="s">
        <v>8443</v>
      </c>
      <c r="M1083" s="44">
        <v>39.200000000000003</v>
      </c>
      <c r="N1083" s="19">
        <v>1</v>
      </c>
      <c r="O1083" s="44">
        <v>39.200000000000003</v>
      </c>
      <c r="P1083" s="44">
        <v>21.46</v>
      </c>
      <c r="Q1083" s="44">
        <v>2.98</v>
      </c>
      <c r="R1083" s="44">
        <v>12.62</v>
      </c>
      <c r="S1083" s="44">
        <v>0</v>
      </c>
      <c r="T1083" s="44">
        <v>0</v>
      </c>
      <c r="U1083" s="44">
        <v>2.14</v>
      </c>
      <c r="V1083" s="23">
        <v>5.45E-2</v>
      </c>
      <c r="W1083" s="42" t="s">
        <v>34</v>
      </c>
      <c r="X1083" s="43"/>
      <c r="Y1083" s="43"/>
      <c r="Z1083" s="43" t="s">
        <v>8442</v>
      </c>
      <c r="AA1083" s="43" t="str">
        <f>VLOOKUP(J1083, sku!B:C, 2, FALSE)</f>
        <v>Flexus 500ml</v>
      </c>
      <c r="AB1083" s="45" t="str">
        <f>VLOOKUP(J1083, sku!B:BM, 64, FALSE)</f>
        <v>Revenda</v>
      </c>
      <c r="AC1083" s="45" t="str">
        <f>LEFT(pedidos[[#This Row],[SKU]],3)</f>
        <v>VX3</v>
      </c>
      <c r="AD1083" s="36" t="str" cm="1">
        <f t="array" aca="1" ref="AD1083" ca="1">IFERROR(
  INDEX(
    montadora[Montadora],
    MATCH(TRUE,LEFT(J1549,NÚCARACT(montadora[SKU Parcial]))=montadora[SKU Parcial],0)
  ),
  ""
)</f>
        <v/>
      </c>
    </row>
    <row r="1084" spans="1:30" x14ac:dyDescent="0.25">
      <c r="A1084" s="42" t="s">
        <v>8977</v>
      </c>
      <c r="B1084" s="42"/>
      <c r="C1084" s="42"/>
      <c r="D1084" s="42"/>
      <c r="E1084" s="42">
        <v>23298038794</v>
      </c>
      <c r="F1084" s="42" t="s">
        <v>9197</v>
      </c>
      <c r="G1084" s="42" t="s">
        <v>11227</v>
      </c>
      <c r="H1084" s="19"/>
      <c r="I1084" s="42"/>
      <c r="J1084" s="42" t="s">
        <v>9212</v>
      </c>
      <c r="K1084" s="21">
        <v>45796</v>
      </c>
      <c r="L1084" s="19" t="s">
        <v>8443</v>
      </c>
      <c r="M1084" s="44">
        <v>39.200000000000003</v>
      </c>
      <c r="N1084" s="19">
        <v>1</v>
      </c>
      <c r="O1084" s="44">
        <v>39.200000000000003</v>
      </c>
      <c r="P1084" s="44">
        <v>21.46</v>
      </c>
      <c r="Q1084" s="44">
        <v>2.98</v>
      </c>
      <c r="R1084" s="44">
        <v>12.62</v>
      </c>
      <c r="S1084" s="44">
        <v>0</v>
      </c>
      <c r="T1084" s="44">
        <v>0</v>
      </c>
      <c r="U1084" s="44">
        <v>2.14</v>
      </c>
      <c r="V1084" s="23">
        <v>5.45E-2</v>
      </c>
      <c r="W1084" s="42" t="s">
        <v>34</v>
      </c>
      <c r="X1084" s="43"/>
      <c r="Y1084" s="43"/>
      <c r="Z1084" s="43" t="s">
        <v>8442</v>
      </c>
      <c r="AA1084" s="43" t="str">
        <f>VLOOKUP(J1084, sku!B:C, 2, FALSE)</f>
        <v>Flexus 500ml</v>
      </c>
      <c r="AB1084" s="45" t="str">
        <f>VLOOKUP(J1084, sku!B:BM, 64, FALSE)</f>
        <v>Revenda</v>
      </c>
      <c r="AC1084" s="45" t="str">
        <f>LEFT(pedidos[[#This Row],[SKU]],3)</f>
        <v>VX3</v>
      </c>
      <c r="AD1084" s="36" t="str" cm="1">
        <f t="array" aca="1" ref="AD1084" ca="1">IFERROR(
  INDEX(
    montadora[Montadora],
    MATCH(TRUE,LEFT(J1550,NÚCARACT(montadora[SKU Parcial]))=montadora[SKU Parcial],0)
  ),
  ""
)</f>
        <v/>
      </c>
    </row>
    <row r="1085" spans="1:30" x14ac:dyDescent="0.25">
      <c r="A1085" s="42" t="s">
        <v>9554</v>
      </c>
      <c r="B1085" s="42">
        <v>23393660571</v>
      </c>
      <c r="C1085" s="42"/>
      <c r="D1085" s="42"/>
      <c r="E1085" s="42"/>
      <c r="F1085" s="42" t="s">
        <v>9197</v>
      </c>
      <c r="G1085" s="42" t="s">
        <v>11228</v>
      </c>
      <c r="H1085" s="19"/>
      <c r="I1085" s="42"/>
      <c r="J1085" s="42" t="s">
        <v>9212</v>
      </c>
      <c r="K1085" s="21">
        <v>45791</v>
      </c>
      <c r="L1085" s="19" t="s">
        <v>8443</v>
      </c>
      <c r="M1085" s="44">
        <v>38.799999999999997</v>
      </c>
      <c r="N1085" s="19">
        <v>1</v>
      </c>
      <c r="O1085" s="44">
        <v>38.799999999999997</v>
      </c>
      <c r="P1085" s="44">
        <v>21.46</v>
      </c>
      <c r="Q1085" s="44">
        <v>1.31</v>
      </c>
      <c r="R1085" s="44">
        <v>11.76</v>
      </c>
      <c r="S1085" s="44">
        <v>0</v>
      </c>
      <c r="T1085" s="44">
        <v>0</v>
      </c>
      <c r="U1085" s="44">
        <v>4.2699999999999996</v>
      </c>
      <c r="V1085" s="23">
        <v>0</v>
      </c>
      <c r="W1085" s="42" t="s">
        <v>34</v>
      </c>
      <c r="X1085" s="43"/>
      <c r="Y1085" s="43"/>
      <c r="Z1085" s="43" t="s">
        <v>8442</v>
      </c>
      <c r="AA1085" s="43" t="str">
        <f>VLOOKUP(J1085, sku!B:C, 2, FALSE)</f>
        <v>Flexus 500ml</v>
      </c>
      <c r="AB1085" s="45" t="str">
        <f>VLOOKUP(J1085, sku!B:BM, 64, FALSE)</f>
        <v>Revenda</v>
      </c>
      <c r="AC1085" s="45" t="str">
        <f>LEFT(pedidos[[#This Row],[SKU]],3)</f>
        <v>VX3</v>
      </c>
      <c r="AD1085" s="36" t="str" cm="1">
        <f t="array" aca="1" ref="AD1085" ca="1">IFERROR(
  INDEX(
    montadora[Montadora],
    MATCH(TRUE,LEFT(J1551,NÚCARACT(montadora[SKU Parcial]))=montadora[SKU Parcial],0)
  ),
  ""
)</f>
        <v/>
      </c>
    </row>
    <row r="1086" spans="1:30" x14ac:dyDescent="0.25">
      <c r="A1086" s="42" t="s">
        <v>9600</v>
      </c>
      <c r="B1086" s="42">
        <v>23393660571</v>
      </c>
      <c r="C1086" s="42"/>
      <c r="D1086" s="42"/>
      <c r="E1086" s="42"/>
      <c r="F1086" s="42" t="s">
        <v>9197</v>
      </c>
      <c r="G1086" s="42" t="s">
        <v>11228</v>
      </c>
      <c r="H1086" s="19"/>
      <c r="I1086" s="42"/>
      <c r="J1086" s="42" t="s">
        <v>9212</v>
      </c>
      <c r="K1086" s="21">
        <v>45789</v>
      </c>
      <c r="L1086" s="19" t="s">
        <v>8443</v>
      </c>
      <c r="M1086" s="44">
        <v>38.799999999999997</v>
      </c>
      <c r="N1086" s="19">
        <v>1</v>
      </c>
      <c r="O1086" s="44">
        <v>38.799999999999997</v>
      </c>
      <c r="P1086" s="44">
        <v>21.46</v>
      </c>
      <c r="Q1086" s="44">
        <v>1.31</v>
      </c>
      <c r="R1086" s="44">
        <v>11.76</v>
      </c>
      <c r="S1086" s="44">
        <v>0</v>
      </c>
      <c r="T1086" s="44">
        <v>0</v>
      </c>
      <c r="U1086" s="44">
        <v>4.2699999999999996</v>
      </c>
      <c r="V1086" s="23">
        <v>0</v>
      </c>
      <c r="W1086" s="42" t="s">
        <v>34</v>
      </c>
      <c r="X1086" s="43"/>
      <c r="Y1086" s="43"/>
      <c r="Z1086" s="43" t="s">
        <v>8442</v>
      </c>
      <c r="AA1086" s="43" t="str">
        <f>VLOOKUP(J1086, sku!B:C, 2, FALSE)</f>
        <v>Flexus 500ml</v>
      </c>
      <c r="AB1086" s="45" t="str">
        <f>VLOOKUP(J1086, sku!B:BM, 64, FALSE)</f>
        <v>Revenda</v>
      </c>
      <c r="AC1086" s="45" t="str">
        <f>LEFT(pedidos[[#This Row],[SKU]],3)</f>
        <v>VX3</v>
      </c>
      <c r="AD1086" s="36" t="str" cm="1">
        <f t="array" aca="1" ref="AD1086" ca="1">IFERROR(
  INDEX(
    montadora[Montadora],
    MATCH(TRUE,LEFT(J1552,NÚCARACT(montadora[SKU Parcial]))=montadora[SKU Parcial],0)
  ),
  ""
)</f>
        <v/>
      </c>
    </row>
    <row r="1087" spans="1:30" x14ac:dyDescent="0.25">
      <c r="A1087" s="42" t="s">
        <v>9721</v>
      </c>
      <c r="B1087" s="42">
        <v>23393660571</v>
      </c>
      <c r="C1087" s="42"/>
      <c r="D1087" s="42"/>
      <c r="E1087" s="42"/>
      <c r="F1087" s="42" t="s">
        <v>9197</v>
      </c>
      <c r="G1087" s="42" t="s">
        <v>11228</v>
      </c>
      <c r="H1087" s="19"/>
      <c r="I1087" s="42"/>
      <c r="J1087" s="42" t="s">
        <v>9212</v>
      </c>
      <c r="K1087" s="21">
        <v>45785</v>
      </c>
      <c r="L1087" s="19" t="s">
        <v>8443</v>
      </c>
      <c r="M1087" s="44">
        <v>38.799999999999997</v>
      </c>
      <c r="N1087" s="19">
        <v>1</v>
      </c>
      <c r="O1087" s="44">
        <v>38.799999999999997</v>
      </c>
      <c r="P1087" s="44">
        <v>21.46</v>
      </c>
      <c r="Q1087" s="44">
        <v>1.31</v>
      </c>
      <c r="R1087" s="44">
        <v>11.68</v>
      </c>
      <c r="S1087" s="44">
        <v>0</v>
      </c>
      <c r="T1087" s="44">
        <v>0</v>
      </c>
      <c r="U1087" s="44">
        <v>3.96</v>
      </c>
      <c r="V1087" s="23">
        <v>0</v>
      </c>
      <c r="W1087" s="42" t="s">
        <v>34</v>
      </c>
      <c r="X1087" s="43"/>
      <c r="Y1087" s="43"/>
      <c r="Z1087" s="43" t="s">
        <v>8442</v>
      </c>
      <c r="AA1087" s="43" t="str">
        <f>VLOOKUP(J1087, sku!B:C, 2, FALSE)</f>
        <v>Flexus 500ml</v>
      </c>
      <c r="AB1087" s="45" t="str">
        <f>VLOOKUP(J1087, sku!B:BM, 64, FALSE)</f>
        <v>Revenda</v>
      </c>
      <c r="AC1087" s="45" t="str">
        <f>LEFT(pedidos[[#This Row],[SKU]],3)</f>
        <v>VX3</v>
      </c>
      <c r="AD1087" s="36" t="str" cm="1">
        <f t="array" aca="1" ref="AD1087" ca="1">IFERROR(
  INDEX(
    montadora[Montadora],
    MATCH(TRUE,LEFT(J1553,NÚCARACT(montadora[SKU Parcial]))=montadora[SKU Parcial],0)
  ),
  ""
)</f>
        <v/>
      </c>
    </row>
    <row r="1088" spans="1:30" x14ac:dyDescent="0.25">
      <c r="A1088" s="42" t="s">
        <v>9754</v>
      </c>
      <c r="B1088" s="42">
        <v>23393660571</v>
      </c>
      <c r="C1088" s="42"/>
      <c r="D1088" s="42"/>
      <c r="E1088" s="42"/>
      <c r="F1088" s="42" t="s">
        <v>9197</v>
      </c>
      <c r="G1088" s="42" t="s">
        <v>11228</v>
      </c>
      <c r="H1088" s="19"/>
      <c r="I1088" s="42"/>
      <c r="J1088" s="42" t="s">
        <v>9212</v>
      </c>
      <c r="K1088" s="21">
        <v>45784</v>
      </c>
      <c r="L1088" s="19" t="s">
        <v>8443</v>
      </c>
      <c r="M1088" s="44">
        <v>38.799999999999997</v>
      </c>
      <c r="N1088" s="19">
        <v>1</v>
      </c>
      <c r="O1088" s="44">
        <v>40.24</v>
      </c>
      <c r="P1088" s="44">
        <v>21.46</v>
      </c>
      <c r="Q1088" s="44">
        <v>1.31</v>
      </c>
      <c r="R1088" s="44">
        <v>11.68</v>
      </c>
      <c r="S1088" s="44">
        <v>1.44</v>
      </c>
      <c r="T1088" s="44">
        <v>0</v>
      </c>
      <c r="U1088" s="44">
        <v>3.96</v>
      </c>
      <c r="V1088" s="23">
        <v>0</v>
      </c>
      <c r="W1088" s="42" t="s">
        <v>34</v>
      </c>
      <c r="X1088" s="43"/>
      <c r="Y1088" s="43"/>
      <c r="Z1088" s="43" t="s">
        <v>8442</v>
      </c>
      <c r="AA1088" s="43" t="str">
        <f>VLOOKUP(J1088, sku!B:C, 2, FALSE)</f>
        <v>Flexus 500ml</v>
      </c>
      <c r="AB1088" s="45" t="str">
        <f>VLOOKUP(J1088, sku!B:BM, 64, FALSE)</f>
        <v>Revenda</v>
      </c>
      <c r="AC1088" s="45" t="str">
        <f>LEFT(pedidos[[#This Row],[SKU]],3)</f>
        <v>VX3</v>
      </c>
      <c r="AD1088" s="36" t="str" cm="1">
        <f t="array" aca="1" ref="AD1088" ca="1">IFERROR(
  INDEX(
    montadora[Montadora],
    MATCH(TRUE,LEFT(J1554,NÚCARACT(montadora[SKU Parcial]))=montadora[SKU Parcial],0)
  ),
  ""
)</f>
        <v/>
      </c>
    </row>
    <row r="1089" spans="1:30" x14ac:dyDescent="0.25">
      <c r="A1089" s="42" t="s">
        <v>9893</v>
      </c>
      <c r="B1089" s="42">
        <v>23393660571</v>
      </c>
      <c r="C1089" s="42"/>
      <c r="D1089" s="42"/>
      <c r="E1089" s="42"/>
      <c r="F1089" s="42" t="s">
        <v>9197</v>
      </c>
      <c r="G1089" s="42" t="s">
        <v>11228</v>
      </c>
      <c r="H1089" s="19"/>
      <c r="I1089" s="42"/>
      <c r="J1089" s="42" t="s">
        <v>9212</v>
      </c>
      <c r="K1089" s="21">
        <v>45782</v>
      </c>
      <c r="L1089" s="12" t="s">
        <v>8443</v>
      </c>
      <c r="M1089" s="44">
        <v>38.799999999999997</v>
      </c>
      <c r="N1089" s="19">
        <v>1</v>
      </c>
      <c r="O1089" s="44">
        <v>38.799999999999997</v>
      </c>
      <c r="P1089" s="44">
        <v>21.46</v>
      </c>
      <c r="Q1089" s="44">
        <v>1.31</v>
      </c>
      <c r="R1089" s="44">
        <v>11.07</v>
      </c>
      <c r="S1089" s="44">
        <v>0</v>
      </c>
      <c r="T1089" s="44">
        <v>0</v>
      </c>
      <c r="U1089" s="44">
        <v>4.5</v>
      </c>
      <c r="V1089" s="23">
        <v>0</v>
      </c>
      <c r="W1089" s="42" t="s">
        <v>34</v>
      </c>
      <c r="X1089" s="43"/>
      <c r="Y1089" s="43"/>
      <c r="Z1089" s="43" t="s">
        <v>8442</v>
      </c>
      <c r="AA1089" s="43" t="str">
        <f>VLOOKUP(J1089, sku!B:C, 2, FALSE)</f>
        <v>Flexus 500ml</v>
      </c>
      <c r="AB1089" s="45" t="str">
        <f>VLOOKUP(J1089, sku!B:BM, 64, FALSE)</f>
        <v>Revenda</v>
      </c>
      <c r="AC1089" s="45" t="str">
        <f>LEFT(pedidos[[#This Row],[SKU]],3)</f>
        <v>VX3</v>
      </c>
      <c r="AD1089" s="36" t="str" cm="1">
        <f t="array" aca="1" ref="AD1089" ca="1">IFERROR(
  INDEX(
    montadora[Montadora],
    MATCH(TRUE,LEFT(#REF!,NÚCARACT(montadora[SKU Parcial]))=montadora[SKU Parcial],0)
  ),
  ""
)</f>
        <v/>
      </c>
    </row>
    <row r="1090" spans="1:30" x14ac:dyDescent="0.25">
      <c r="A1090" s="42" t="s">
        <v>9942</v>
      </c>
      <c r="B1090" s="42">
        <v>22993662667</v>
      </c>
      <c r="C1090" s="42"/>
      <c r="D1090" s="42"/>
      <c r="E1090" s="42"/>
      <c r="F1090" s="42" t="s">
        <v>8377</v>
      </c>
      <c r="G1090" s="42" t="s">
        <v>11228</v>
      </c>
      <c r="H1090" s="7"/>
      <c r="I1090" s="42"/>
      <c r="J1090" s="42" t="s">
        <v>8432</v>
      </c>
      <c r="K1090" s="8">
        <v>45781</v>
      </c>
      <c r="L1090" s="12" t="s">
        <v>8443</v>
      </c>
      <c r="M1090" s="44">
        <v>41.8</v>
      </c>
      <c r="N1090" s="7">
        <v>1</v>
      </c>
      <c r="O1090" s="44">
        <v>41.8</v>
      </c>
      <c r="P1090" s="44">
        <v>21.89</v>
      </c>
      <c r="Q1090" s="44">
        <v>1.41</v>
      </c>
      <c r="R1090" s="44">
        <v>12.27</v>
      </c>
      <c r="S1090" s="44">
        <v>0</v>
      </c>
      <c r="T1090" s="44">
        <v>0</v>
      </c>
      <c r="U1090" s="44">
        <v>5.81</v>
      </c>
      <c r="V1090" s="9">
        <v>0.1565</v>
      </c>
      <c r="W1090" s="42" t="s">
        <v>34</v>
      </c>
      <c r="X1090" s="43"/>
      <c r="Y1090" s="43"/>
      <c r="Z1090" s="43" t="s">
        <v>8442</v>
      </c>
      <c r="AA1090" s="43" t="str">
        <f>VLOOKUP(J1090, sku!B:C, 2, FALSE)</f>
        <v>Glazox 500ml Zacs</v>
      </c>
      <c r="AB1090" s="45" t="str">
        <f>VLOOKUP(J1090, sku!B:BM, 64, FALSE)</f>
        <v>Revenda</v>
      </c>
      <c r="AC1090" s="45" t="str">
        <f>LEFT(pedidos[[#This Row],[SKU]],3)</f>
        <v>VX2</v>
      </c>
      <c r="AD1090" s="36" t="str" cm="1">
        <f t="array" aca="1" ref="AD1090" ca="1">IFERROR(
  INDEX(
    montadora[Montadora],
    MATCH(TRUE,LEFT(#REF!,NÚCARACT(montadora[SKU Parcial]))=montadora[SKU Parcial],0)
  ),
  ""
)</f>
        <v/>
      </c>
    </row>
    <row r="1091" spans="1:30" x14ac:dyDescent="0.25">
      <c r="A1091" s="42" t="s">
        <v>8979</v>
      </c>
      <c r="B1091" s="42"/>
      <c r="C1091" s="42"/>
      <c r="D1091" s="42"/>
      <c r="E1091" s="42">
        <v>22298058193</v>
      </c>
      <c r="F1091" s="42" t="s">
        <v>8377</v>
      </c>
      <c r="G1091" s="42" t="s">
        <v>11227</v>
      </c>
      <c r="H1091" s="7"/>
      <c r="I1091" s="42"/>
      <c r="J1091" s="42" t="s">
        <v>8432</v>
      </c>
      <c r="K1091" s="8">
        <v>45791</v>
      </c>
      <c r="L1091" s="12" t="s">
        <v>8443</v>
      </c>
      <c r="M1091" s="44">
        <v>43.8</v>
      </c>
      <c r="N1091" s="7">
        <v>1</v>
      </c>
      <c r="O1091" s="44">
        <v>45.24</v>
      </c>
      <c r="P1091" s="44">
        <v>21.89</v>
      </c>
      <c r="Q1091" s="44">
        <v>3.33</v>
      </c>
      <c r="R1091" s="44">
        <v>13.64</v>
      </c>
      <c r="S1091" s="44">
        <v>1.44</v>
      </c>
      <c r="T1091" s="44">
        <v>0</v>
      </c>
      <c r="U1091" s="44">
        <v>4.9400000000000004</v>
      </c>
      <c r="V1091" s="9">
        <v>0.11269999999999999</v>
      </c>
      <c r="W1091" s="42" t="s">
        <v>34</v>
      </c>
      <c r="X1091" s="43"/>
      <c r="Y1091" s="43"/>
      <c r="Z1091" s="43" t="s">
        <v>8442</v>
      </c>
      <c r="AA1091" s="43" t="str">
        <f>VLOOKUP(J1091, sku!B:C, 2, FALSE)</f>
        <v>Glazox 500ml Zacs</v>
      </c>
      <c r="AB1091" s="45" t="str">
        <f>VLOOKUP(J1091, sku!B:BM, 64, FALSE)</f>
        <v>Revenda</v>
      </c>
      <c r="AC1091" s="45" t="str">
        <f>LEFT(pedidos[[#This Row],[SKU]],3)</f>
        <v>VX2</v>
      </c>
      <c r="AD1091" s="36" t="str" cm="1">
        <f t="array" aca="1" ref="AD1091" ca="1">IFERROR(
  INDEX(
    montadora[Montadora],
    MATCH(TRUE,LEFT(J1555,NÚCARACT(montadora[SKU Parcial]))=montadora[SKU Parcial],0)
  ),
  ""
)</f>
        <v/>
      </c>
    </row>
    <row r="1092" spans="1:30" x14ac:dyDescent="0.25">
      <c r="A1092" s="42" t="s">
        <v>8980</v>
      </c>
      <c r="B1092" s="42"/>
      <c r="C1092" s="42"/>
      <c r="D1092" s="42"/>
      <c r="E1092" s="42">
        <v>22298058193</v>
      </c>
      <c r="F1092" s="42" t="s">
        <v>8377</v>
      </c>
      <c r="G1092" s="42" t="s">
        <v>11227</v>
      </c>
      <c r="H1092" s="7"/>
      <c r="I1092" s="42"/>
      <c r="J1092" s="42" t="s">
        <v>8432</v>
      </c>
      <c r="K1092" s="8">
        <v>45791</v>
      </c>
      <c r="L1092" s="12" t="s">
        <v>8443</v>
      </c>
      <c r="M1092" s="44">
        <v>43.8</v>
      </c>
      <c r="N1092" s="7">
        <v>1</v>
      </c>
      <c r="O1092" s="44">
        <v>45.24</v>
      </c>
      <c r="P1092" s="44">
        <v>21.89</v>
      </c>
      <c r="Q1092" s="44">
        <v>3.33</v>
      </c>
      <c r="R1092" s="44">
        <v>13.64</v>
      </c>
      <c r="S1092" s="44">
        <v>1.44</v>
      </c>
      <c r="T1092" s="44">
        <v>0</v>
      </c>
      <c r="U1092" s="44">
        <v>4.9400000000000004</v>
      </c>
      <c r="V1092" s="9">
        <v>0.11269999999999999</v>
      </c>
      <c r="W1092" s="42" t="s">
        <v>34</v>
      </c>
      <c r="X1092" s="43"/>
      <c r="Y1092" s="43"/>
      <c r="Z1092" s="43" t="s">
        <v>8442</v>
      </c>
      <c r="AA1092" s="43" t="str">
        <f>VLOOKUP(J1092, sku!B:C, 2, FALSE)</f>
        <v>Glazox 500ml Zacs</v>
      </c>
      <c r="AB1092" s="45" t="str">
        <f>VLOOKUP(J1092, sku!B:BM, 64, FALSE)</f>
        <v>Revenda</v>
      </c>
      <c r="AC1092" s="45" t="str">
        <f>LEFT(pedidos[[#This Row],[SKU]],3)</f>
        <v>VX2</v>
      </c>
      <c r="AD1092" s="36" t="str" cm="1">
        <f t="array" aca="1" ref="AD1092" ca="1">IFERROR(
  INDEX(
    montadora[Montadora],
    MATCH(TRUE,LEFT(J1556,NÚCARACT(montadora[SKU Parcial]))=montadora[SKU Parcial],0)
  ),
  ""
)</f>
        <v/>
      </c>
    </row>
    <row r="1093" spans="1:30" x14ac:dyDescent="0.25">
      <c r="A1093" s="42" t="s">
        <v>8981</v>
      </c>
      <c r="B1093" s="42"/>
      <c r="C1093" s="42"/>
      <c r="D1093" s="42"/>
      <c r="E1093" s="42">
        <v>22298058193</v>
      </c>
      <c r="F1093" s="42" t="s">
        <v>8377</v>
      </c>
      <c r="G1093" s="42" t="s">
        <v>11227</v>
      </c>
      <c r="H1093" s="7"/>
      <c r="I1093" s="42"/>
      <c r="J1093" s="42" t="s">
        <v>8432</v>
      </c>
      <c r="K1093" s="8">
        <v>45791</v>
      </c>
      <c r="L1093" s="12" t="s">
        <v>8443</v>
      </c>
      <c r="M1093" s="44">
        <v>43.8</v>
      </c>
      <c r="N1093" s="7">
        <v>1</v>
      </c>
      <c r="O1093" s="44">
        <v>30.16</v>
      </c>
      <c r="P1093" s="44">
        <v>21.89</v>
      </c>
      <c r="Q1093" s="44">
        <v>3.33</v>
      </c>
      <c r="R1093" s="44">
        <v>0</v>
      </c>
      <c r="S1093" s="44">
        <v>0</v>
      </c>
      <c r="T1093" s="44">
        <v>0</v>
      </c>
      <c r="U1093" s="44">
        <v>4.9400000000000004</v>
      </c>
      <c r="V1093" s="9">
        <v>0.11269999999999999</v>
      </c>
      <c r="W1093" s="42" t="s">
        <v>34</v>
      </c>
      <c r="X1093" s="43"/>
      <c r="Y1093" s="43"/>
      <c r="Z1093" s="43" t="s">
        <v>8442</v>
      </c>
      <c r="AA1093" s="43" t="str">
        <f>VLOOKUP(J1093, sku!B:C, 2, FALSE)</f>
        <v>Glazox 500ml Zacs</v>
      </c>
      <c r="AB1093" s="45" t="str">
        <f>VLOOKUP(J1093, sku!B:BM, 64, FALSE)</f>
        <v>Revenda</v>
      </c>
      <c r="AC1093" s="45" t="str">
        <f>LEFT(pedidos[[#This Row],[SKU]],3)</f>
        <v>VX2</v>
      </c>
      <c r="AD1093" s="36" t="str" cm="1">
        <f t="array" aca="1" ref="AD1093" ca="1">IFERROR(
  INDEX(
    montadora[Montadora],
    MATCH(TRUE,LEFT(J1557,NÚCARACT(montadora[SKU Parcial]))=montadora[SKU Parcial],0)
  ),
  ""
)</f>
        <v/>
      </c>
    </row>
    <row r="1094" spans="1:30" x14ac:dyDescent="0.25">
      <c r="A1094" s="42" t="s">
        <v>8982</v>
      </c>
      <c r="B1094" s="42"/>
      <c r="C1094" s="42"/>
      <c r="D1094" s="42"/>
      <c r="E1094" s="42">
        <v>22298058193</v>
      </c>
      <c r="F1094" s="42" t="s">
        <v>8377</v>
      </c>
      <c r="G1094" s="42" t="s">
        <v>11227</v>
      </c>
      <c r="H1094" s="7"/>
      <c r="I1094" s="42"/>
      <c r="J1094" s="42" t="s">
        <v>8432</v>
      </c>
      <c r="K1094" s="8">
        <v>45791</v>
      </c>
      <c r="L1094" s="12" t="s">
        <v>8443</v>
      </c>
      <c r="M1094" s="44">
        <v>43.8</v>
      </c>
      <c r="N1094" s="7">
        <v>1</v>
      </c>
      <c r="O1094" s="44">
        <v>43.8</v>
      </c>
      <c r="P1094" s="44">
        <v>21.89</v>
      </c>
      <c r="Q1094" s="44">
        <v>3.33</v>
      </c>
      <c r="R1094" s="44">
        <v>13.64</v>
      </c>
      <c r="S1094" s="44">
        <v>0</v>
      </c>
      <c r="T1094" s="44">
        <v>0</v>
      </c>
      <c r="U1094" s="44">
        <v>4.9400000000000004</v>
      </c>
      <c r="V1094" s="9">
        <v>0.11269999999999999</v>
      </c>
      <c r="W1094" s="42" t="s">
        <v>34</v>
      </c>
      <c r="X1094" s="43"/>
      <c r="Y1094" s="43"/>
      <c r="Z1094" s="43" t="s">
        <v>8442</v>
      </c>
      <c r="AA1094" s="43" t="str">
        <f>VLOOKUP(J1094, sku!B:C, 2, FALSE)</f>
        <v>Glazox 500ml Zacs</v>
      </c>
      <c r="AB1094" s="45" t="str">
        <f>VLOOKUP(J1094, sku!B:BM, 64, FALSE)</f>
        <v>Revenda</v>
      </c>
      <c r="AC1094" s="45" t="str">
        <f>LEFT(pedidos[[#This Row],[SKU]],3)</f>
        <v>VX2</v>
      </c>
      <c r="AD1094" s="36" t="str" cm="1">
        <f t="array" aca="1" ref="AD1094" ca="1">IFERROR(
  INDEX(
    montadora[Montadora],
    MATCH(TRUE,LEFT(J1558,NÚCARACT(montadora[SKU Parcial]))=montadora[SKU Parcial],0)
  ),
  ""
)</f>
        <v/>
      </c>
    </row>
    <row r="1095" spans="1:30" x14ac:dyDescent="0.25">
      <c r="A1095" s="42" t="s">
        <v>8983</v>
      </c>
      <c r="B1095" s="42"/>
      <c r="C1095" s="42"/>
      <c r="D1095" s="42"/>
      <c r="E1095" s="42">
        <v>22298058193</v>
      </c>
      <c r="F1095" s="42" t="s">
        <v>8377</v>
      </c>
      <c r="G1095" s="42" t="s">
        <v>11227</v>
      </c>
      <c r="H1095" s="7"/>
      <c r="I1095" s="42"/>
      <c r="J1095" s="42" t="s">
        <v>8432</v>
      </c>
      <c r="K1095" s="8">
        <v>45791</v>
      </c>
      <c r="L1095" s="12" t="s">
        <v>8443</v>
      </c>
      <c r="M1095" s="44">
        <v>43.8</v>
      </c>
      <c r="N1095" s="7">
        <v>1</v>
      </c>
      <c r="O1095" s="44">
        <v>43.8</v>
      </c>
      <c r="P1095" s="44">
        <v>21.89</v>
      </c>
      <c r="Q1095" s="44">
        <v>3.33</v>
      </c>
      <c r="R1095" s="44">
        <v>13.64</v>
      </c>
      <c r="S1095" s="44">
        <v>0</v>
      </c>
      <c r="T1095" s="44">
        <v>0</v>
      </c>
      <c r="U1095" s="44">
        <v>4.9400000000000004</v>
      </c>
      <c r="V1095" s="9">
        <v>0.11269999999999999</v>
      </c>
      <c r="W1095" s="42" t="s">
        <v>34</v>
      </c>
      <c r="X1095" s="43"/>
      <c r="Y1095" s="43"/>
      <c r="Z1095" s="43" t="s">
        <v>8442</v>
      </c>
      <c r="AA1095" s="43" t="str">
        <f>VLOOKUP(J1095, sku!B:C, 2, FALSE)</f>
        <v>Glazox 500ml Zacs</v>
      </c>
      <c r="AB1095" s="45" t="str">
        <f>VLOOKUP(J1095, sku!B:BM, 64, FALSE)</f>
        <v>Revenda</v>
      </c>
      <c r="AC1095" s="45" t="str">
        <f>LEFT(pedidos[[#This Row],[SKU]],3)</f>
        <v>VX2</v>
      </c>
      <c r="AD1095" s="36" t="str" cm="1">
        <f t="array" aca="1" ref="AD1095" ca="1">IFERROR(
  INDEX(
    montadora[Montadora],
    MATCH(TRUE,LEFT(#REF!,NÚCARACT(montadora[SKU Parcial]))=montadora[SKU Parcial],0)
  ),
  ""
)</f>
        <v/>
      </c>
    </row>
    <row r="1096" spans="1:30" x14ac:dyDescent="0.25">
      <c r="A1096" s="42" t="s">
        <v>8984</v>
      </c>
      <c r="B1096" s="42"/>
      <c r="C1096" s="42"/>
      <c r="D1096" s="42"/>
      <c r="E1096" s="42">
        <v>22298058193</v>
      </c>
      <c r="F1096" s="42" t="s">
        <v>8377</v>
      </c>
      <c r="G1096" s="42" t="s">
        <v>11227</v>
      </c>
      <c r="H1096" s="7"/>
      <c r="I1096" s="42"/>
      <c r="J1096" s="42" t="s">
        <v>8432</v>
      </c>
      <c r="K1096" s="8">
        <v>45786</v>
      </c>
      <c r="L1096" s="12" t="s">
        <v>8443</v>
      </c>
      <c r="M1096" s="44">
        <v>43.8</v>
      </c>
      <c r="N1096" s="7">
        <v>1</v>
      </c>
      <c r="O1096" s="44">
        <v>43.8</v>
      </c>
      <c r="P1096" s="44">
        <v>21.89</v>
      </c>
      <c r="Q1096" s="44">
        <v>3.33</v>
      </c>
      <c r="R1096" s="44">
        <v>13.64</v>
      </c>
      <c r="S1096" s="44">
        <v>0</v>
      </c>
      <c r="T1096" s="44">
        <v>0</v>
      </c>
      <c r="U1096" s="44">
        <v>4.9400000000000004</v>
      </c>
      <c r="V1096" s="9">
        <v>0.11269999999999999</v>
      </c>
      <c r="W1096" s="42" t="s">
        <v>34</v>
      </c>
      <c r="X1096" s="43"/>
      <c r="Y1096" s="43"/>
      <c r="Z1096" s="43" t="s">
        <v>8442</v>
      </c>
      <c r="AA1096" s="43" t="str">
        <f>VLOOKUP(J1096, sku!B:C, 2, FALSE)</f>
        <v>Glazox 500ml Zacs</v>
      </c>
      <c r="AB1096" s="45" t="str">
        <f>VLOOKUP(J1096, sku!B:BM, 64, FALSE)</f>
        <v>Revenda</v>
      </c>
      <c r="AC1096" s="45" t="str">
        <f>LEFT(pedidos[[#This Row],[SKU]],3)</f>
        <v>VX2</v>
      </c>
      <c r="AD1096" s="36" t="str" cm="1">
        <f t="array" aca="1" ref="AD1096" ca="1">IFERROR(
  INDEX(
    montadora[Montadora],
    MATCH(TRUE,LEFT(#REF!,NÚCARACT(montadora[SKU Parcial]))=montadora[SKU Parcial],0)
  ),
  ""
)</f>
        <v/>
      </c>
    </row>
    <row r="1097" spans="1:30" x14ac:dyDescent="0.25">
      <c r="A1097" s="42" t="s">
        <v>8103</v>
      </c>
      <c r="B1097" s="42"/>
      <c r="C1097" s="42"/>
      <c r="D1097" s="42"/>
      <c r="E1097" s="42">
        <v>22298058193</v>
      </c>
      <c r="F1097" s="42" t="s">
        <v>8377</v>
      </c>
      <c r="G1097" s="42" t="s">
        <v>11227</v>
      </c>
      <c r="H1097" s="7"/>
      <c r="I1097" s="42"/>
      <c r="J1097" s="42" t="s">
        <v>8432</v>
      </c>
      <c r="K1097" s="8">
        <v>45824</v>
      </c>
      <c r="L1097" s="12" t="s">
        <v>8443</v>
      </c>
      <c r="M1097" s="44">
        <v>43.8</v>
      </c>
      <c r="N1097" s="7">
        <v>1</v>
      </c>
      <c r="O1097" s="44">
        <v>45.24</v>
      </c>
      <c r="P1097" s="44">
        <v>21.89</v>
      </c>
      <c r="Q1097" s="44">
        <v>3.6</v>
      </c>
      <c r="R1097" s="44">
        <v>13.64</v>
      </c>
      <c r="S1097" s="44">
        <v>1.44</v>
      </c>
      <c r="T1097" s="44">
        <v>0</v>
      </c>
      <c r="U1097" s="44">
        <v>4.67</v>
      </c>
      <c r="V1097" s="9">
        <v>0.1065</v>
      </c>
      <c r="W1097" s="42" t="s">
        <v>34</v>
      </c>
      <c r="X1097" s="43"/>
      <c r="Y1097" s="43"/>
      <c r="Z1097" s="43" t="s">
        <v>8442</v>
      </c>
      <c r="AA1097" s="43" t="str">
        <f>VLOOKUP(J1097, sku!B:C, 2, FALSE)</f>
        <v>Glazox 500ml Zacs</v>
      </c>
      <c r="AB1097" s="45" t="str">
        <f>VLOOKUP(J1097, sku!B:BM, 64, FALSE)</f>
        <v>Revenda</v>
      </c>
      <c r="AC1097" s="45" t="str">
        <f>LEFT(pedidos[[#This Row],[SKU]],3)</f>
        <v>VX2</v>
      </c>
      <c r="AD1097" s="36" t="str" cm="1">
        <f t="array" aca="1" ref="AD1097" ca="1">IFERROR(
  INDEX(
    montadora[Montadora],
    MATCH(TRUE,LEFT(#REF!,NÚCARACT(montadora[SKU Parcial]))=montadora[SKU Parcial],0)
  ),
  ""
)</f>
        <v/>
      </c>
    </row>
    <row r="1098" spans="1:30" x14ac:dyDescent="0.25">
      <c r="A1098" s="42" t="s">
        <v>8104</v>
      </c>
      <c r="B1098" s="42"/>
      <c r="C1098" s="42"/>
      <c r="D1098" s="42"/>
      <c r="E1098" s="42">
        <v>22298058193</v>
      </c>
      <c r="F1098" s="42" t="s">
        <v>8377</v>
      </c>
      <c r="G1098" s="42" t="s">
        <v>11227</v>
      </c>
      <c r="H1098" s="7"/>
      <c r="I1098" s="42"/>
      <c r="J1098" s="42" t="s">
        <v>8432</v>
      </c>
      <c r="K1098" s="8">
        <v>45823</v>
      </c>
      <c r="L1098" s="12" t="s">
        <v>8443</v>
      </c>
      <c r="M1098" s="44">
        <v>43.8</v>
      </c>
      <c r="N1098" s="7">
        <v>1</v>
      </c>
      <c r="O1098" s="44">
        <v>43.8</v>
      </c>
      <c r="P1098" s="44">
        <v>21.89</v>
      </c>
      <c r="Q1098" s="44">
        <v>3.6</v>
      </c>
      <c r="R1098" s="44">
        <v>13.64</v>
      </c>
      <c r="S1098" s="44">
        <v>0</v>
      </c>
      <c r="T1098" s="44">
        <v>0</v>
      </c>
      <c r="U1098" s="44">
        <v>4.67</v>
      </c>
      <c r="V1098" s="9">
        <v>0.1065</v>
      </c>
      <c r="W1098" s="42" t="s">
        <v>34</v>
      </c>
      <c r="X1098" s="43"/>
      <c r="Y1098" s="43"/>
      <c r="Z1098" s="43" t="s">
        <v>8442</v>
      </c>
      <c r="AA1098" s="43" t="str">
        <f>VLOOKUP(J1098, sku!B:C, 2, FALSE)</f>
        <v>Glazox 500ml Zacs</v>
      </c>
      <c r="AB1098" s="45" t="str">
        <f>VLOOKUP(J1098, sku!B:BM, 64, FALSE)</f>
        <v>Revenda</v>
      </c>
      <c r="AC1098" s="45" t="str">
        <f>LEFT(pedidos[[#This Row],[SKU]],3)</f>
        <v>VX2</v>
      </c>
      <c r="AD1098" s="36" t="str" cm="1">
        <f t="array" aca="1" ref="AD1098" ca="1">IFERROR(
  INDEX(
    montadora[Montadora],
    MATCH(TRUE,LEFT(#REF!,NÚCARACT(montadora[SKU Parcial]))=montadora[SKU Parcial],0)
  ),
  ""
)</f>
        <v/>
      </c>
    </row>
    <row r="1099" spans="1:30" x14ac:dyDescent="0.25">
      <c r="A1099" s="42" t="s">
        <v>8105</v>
      </c>
      <c r="B1099" s="42"/>
      <c r="C1099" s="42"/>
      <c r="D1099" s="42"/>
      <c r="E1099" s="42">
        <v>22298058193</v>
      </c>
      <c r="F1099" s="42" t="s">
        <v>8377</v>
      </c>
      <c r="G1099" s="42" t="s">
        <v>11227</v>
      </c>
      <c r="H1099" s="7"/>
      <c r="I1099" s="42"/>
      <c r="J1099" s="42" t="s">
        <v>8432</v>
      </c>
      <c r="K1099" s="8">
        <v>45818</v>
      </c>
      <c r="L1099" s="12" t="s">
        <v>8443</v>
      </c>
      <c r="M1099" s="44">
        <v>43.8</v>
      </c>
      <c r="N1099" s="7">
        <v>1</v>
      </c>
      <c r="O1099" s="44">
        <v>43.8</v>
      </c>
      <c r="P1099" s="44">
        <v>21.89</v>
      </c>
      <c r="Q1099" s="44">
        <v>3.6</v>
      </c>
      <c r="R1099" s="44">
        <v>13.64</v>
      </c>
      <c r="S1099" s="44">
        <v>0</v>
      </c>
      <c r="T1099" s="44">
        <v>0</v>
      </c>
      <c r="U1099" s="44">
        <v>4.67</v>
      </c>
      <c r="V1099" s="9">
        <v>0.1065</v>
      </c>
      <c r="W1099" s="42" t="s">
        <v>34</v>
      </c>
      <c r="X1099" s="43"/>
      <c r="Y1099" s="43"/>
      <c r="Z1099" s="43" t="s">
        <v>8442</v>
      </c>
      <c r="AA1099" s="43" t="str">
        <f>VLOOKUP(J1099, sku!B:C, 2, FALSE)</f>
        <v>Glazox 500ml Zacs</v>
      </c>
      <c r="AB1099" s="45" t="str">
        <f>VLOOKUP(J1099, sku!B:BM, 64, FALSE)</f>
        <v>Revenda</v>
      </c>
      <c r="AC1099" s="45" t="str">
        <f>LEFT(pedidos[[#This Row],[SKU]],3)</f>
        <v>VX2</v>
      </c>
      <c r="AD1099" s="36" t="str" cm="1">
        <f t="array" aca="1" ref="AD1099" ca="1">IFERROR(
  INDEX(
    montadora[Montadora],
    MATCH(TRUE,LEFT(#REF!,NÚCARACT(montadora[SKU Parcial]))=montadora[SKU Parcial],0)
  ),
  ""
)</f>
        <v/>
      </c>
    </row>
    <row r="1100" spans="1:30" x14ac:dyDescent="0.25">
      <c r="A1100" s="42" t="s">
        <v>8106</v>
      </c>
      <c r="B1100" s="42"/>
      <c r="C1100" s="42"/>
      <c r="D1100" s="42"/>
      <c r="E1100" s="42">
        <v>22298058193</v>
      </c>
      <c r="F1100" s="42" t="s">
        <v>8377</v>
      </c>
      <c r="G1100" s="42" t="s">
        <v>11227</v>
      </c>
      <c r="H1100" s="7"/>
      <c r="I1100" s="42"/>
      <c r="J1100" s="42" t="s">
        <v>8432</v>
      </c>
      <c r="K1100" s="8">
        <v>45818</v>
      </c>
      <c r="L1100" s="12" t="s">
        <v>8443</v>
      </c>
      <c r="M1100" s="44">
        <v>43.8</v>
      </c>
      <c r="N1100" s="7">
        <v>1</v>
      </c>
      <c r="O1100" s="44">
        <v>43.8</v>
      </c>
      <c r="P1100" s="44">
        <v>21.89</v>
      </c>
      <c r="Q1100" s="44">
        <v>3.6</v>
      </c>
      <c r="R1100" s="44">
        <v>13.64</v>
      </c>
      <c r="S1100" s="44">
        <v>0</v>
      </c>
      <c r="T1100" s="44">
        <v>0</v>
      </c>
      <c r="U1100" s="44">
        <v>4.67</v>
      </c>
      <c r="V1100" s="9">
        <v>0.1065</v>
      </c>
      <c r="W1100" s="42" t="s">
        <v>34</v>
      </c>
      <c r="X1100" s="43"/>
      <c r="Y1100" s="43"/>
      <c r="Z1100" s="43" t="s">
        <v>8442</v>
      </c>
      <c r="AA1100" s="43" t="str">
        <f>VLOOKUP(J1100, sku!B:C, 2, FALSE)</f>
        <v>Glazox 500ml Zacs</v>
      </c>
      <c r="AB1100" s="45" t="str">
        <f>VLOOKUP(J1100, sku!B:BM, 64, FALSE)</f>
        <v>Revenda</v>
      </c>
      <c r="AC1100" s="45" t="str">
        <f>LEFT(pedidos[[#This Row],[SKU]],3)</f>
        <v>VX2</v>
      </c>
      <c r="AD1100" s="36" t="str" cm="1">
        <f t="array" aca="1" ref="AD1100" ca="1">IFERROR(
  INDEX(
    montadora[Montadora],
    MATCH(TRUE,LEFT(#REF!,NÚCARACT(montadora[SKU Parcial]))=montadora[SKU Parcial],0)
  ),
  ""
)</f>
        <v/>
      </c>
    </row>
    <row r="1101" spans="1:30" x14ac:dyDescent="0.25">
      <c r="A1101" s="42" t="s">
        <v>9448</v>
      </c>
      <c r="B1101" s="42">
        <v>22993662667</v>
      </c>
      <c r="C1101" s="42"/>
      <c r="D1101" s="42"/>
      <c r="E1101" s="42"/>
      <c r="F1101" s="42" t="s">
        <v>8377</v>
      </c>
      <c r="G1101" s="42" t="s">
        <v>11228</v>
      </c>
      <c r="H1101" s="19"/>
      <c r="I1101" s="42"/>
      <c r="J1101" s="42" t="s">
        <v>8432</v>
      </c>
      <c r="K1101" s="21">
        <v>45795</v>
      </c>
      <c r="L1101" s="12" t="s">
        <v>8443</v>
      </c>
      <c r="M1101" s="44">
        <v>44.8</v>
      </c>
      <c r="N1101" s="19">
        <v>1</v>
      </c>
      <c r="O1101" s="44">
        <v>44.8</v>
      </c>
      <c r="P1101" s="44">
        <v>21.89</v>
      </c>
      <c r="Q1101" s="44">
        <v>1.51</v>
      </c>
      <c r="R1101" s="44">
        <v>12.96</v>
      </c>
      <c r="S1101" s="44">
        <v>0</v>
      </c>
      <c r="T1101" s="44">
        <v>0</v>
      </c>
      <c r="U1101" s="44">
        <v>8.44</v>
      </c>
      <c r="V1101" s="23">
        <v>0</v>
      </c>
      <c r="W1101" s="42" t="s">
        <v>34</v>
      </c>
      <c r="X1101" s="43"/>
      <c r="Y1101" s="43"/>
      <c r="Z1101" s="43" t="s">
        <v>8442</v>
      </c>
      <c r="AA1101" s="43" t="str">
        <f>VLOOKUP(J1101, sku!B:C, 2, FALSE)</f>
        <v>Glazox 500ml Zacs</v>
      </c>
      <c r="AB1101" s="45" t="str">
        <f>VLOOKUP(J1101, sku!B:BM, 64, FALSE)</f>
        <v>Revenda</v>
      </c>
      <c r="AC1101" s="45" t="str">
        <f>LEFT(pedidos[[#This Row],[SKU]],3)</f>
        <v>VX2</v>
      </c>
      <c r="AD1101" s="36" t="str" cm="1">
        <f t="array" aca="1" ref="AD1101" ca="1">IFERROR(
  INDEX(
    montadora[Montadora],
    MATCH(TRUE,LEFT(#REF!,NÚCARACT(montadora[SKU Parcial]))=montadora[SKU Parcial],0)
  ),
  ""
)</f>
        <v/>
      </c>
    </row>
    <row r="1102" spans="1:30" x14ac:dyDescent="0.25">
      <c r="A1102" s="42" t="s">
        <v>9449</v>
      </c>
      <c r="B1102" s="42">
        <v>22993662667</v>
      </c>
      <c r="C1102" s="42"/>
      <c r="D1102" s="42"/>
      <c r="E1102" s="42"/>
      <c r="F1102" s="42" t="s">
        <v>8377</v>
      </c>
      <c r="G1102" s="42" t="s">
        <v>11228</v>
      </c>
      <c r="H1102" s="19"/>
      <c r="I1102" s="42"/>
      <c r="J1102" s="42" t="s">
        <v>8432</v>
      </c>
      <c r="K1102" s="21">
        <v>45795</v>
      </c>
      <c r="L1102" s="12" t="s">
        <v>8443</v>
      </c>
      <c r="M1102" s="44">
        <v>44.8</v>
      </c>
      <c r="N1102" s="19">
        <v>1</v>
      </c>
      <c r="O1102" s="44">
        <v>44.8</v>
      </c>
      <c r="P1102" s="44">
        <v>21.89</v>
      </c>
      <c r="Q1102" s="44">
        <v>1.51</v>
      </c>
      <c r="R1102" s="44">
        <v>12.96</v>
      </c>
      <c r="S1102" s="44">
        <v>0</v>
      </c>
      <c r="T1102" s="44">
        <v>0</v>
      </c>
      <c r="U1102" s="44">
        <v>8.44</v>
      </c>
      <c r="V1102" s="23">
        <v>0</v>
      </c>
      <c r="W1102" s="42" t="s">
        <v>34</v>
      </c>
      <c r="X1102" s="43"/>
      <c r="Y1102" s="43"/>
      <c r="Z1102" s="43" t="s">
        <v>8442</v>
      </c>
      <c r="AA1102" s="43" t="str">
        <f>VLOOKUP(J1102, sku!B:C, 2, FALSE)</f>
        <v>Glazox 500ml Zacs</v>
      </c>
      <c r="AB1102" s="45" t="str">
        <f>VLOOKUP(J1102, sku!B:BM, 64, FALSE)</f>
        <v>Revenda</v>
      </c>
      <c r="AC1102" s="45" t="str">
        <f>LEFT(pedidos[[#This Row],[SKU]],3)</f>
        <v>VX2</v>
      </c>
      <c r="AD1102" s="36" t="str" cm="1">
        <f t="array" aca="1" ref="AD1102" ca="1">IFERROR(
  INDEX(
    montadora[Montadora],
    MATCH(TRUE,LEFT(J1559,NÚCARACT(montadora[SKU Parcial]))=montadora[SKU Parcial],0)
  ),
  ""
)</f>
        <v/>
      </c>
    </row>
    <row r="1103" spans="1:30" x14ac:dyDescent="0.25">
      <c r="A1103" s="42" t="s">
        <v>9468</v>
      </c>
      <c r="B1103" s="42">
        <v>22993662667</v>
      </c>
      <c r="C1103" s="42"/>
      <c r="D1103" s="42"/>
      <c r="E1103" s="42"/>
      <c r="F1103" s="42" t="s">
        <v>8377</v>
      </c>
      <c r="G1103" s="42" t="s">
        <v>11228</v>
      </c>
      <c r="H1103" s="19"/>
      <c r="I1103" s="42"/>
      <c r="J1103" s="42" t="s">
        <v>8432</v>
      </c>
      <c r="K1103" s="21">
        <v>45794</v>
      </c>
      <c r="L1103" s="12" t="s">
        <v>8443</v>
      </c>
      <c r="M1103" s="44">
        <v>44.8</v>
      </c>
      <c r="N1103" s="19">
        <v>1</v>
      </c>
      <c r="O1103" s="44">
        <v>44.8</v>
      </c>
      <c r="P1103" s="44">
        <v>21.89</v>
      </c>
      <c r="Q1103" s="44">
        <v>1.51</v>
      </c>
      <c r="R1103" s="44">
        <v>12.96</v>
      </c>
      <c r="S1103" s="44">
        <v>0</v>
      </c>
      <c r="T1103" s="44">
        <v>0</v>
      </c>
      <c r="U1103" s="44">
        <v>8.44</v>
      </c>
      <c r="V1103" s="23">
        <v>0</v>
      </c>
      <c r="W1103" s="42" t="s">
        <v>34</v>
      </c>
      <c r="X1103" s="43"/>
      <c r="Y1103" s="43"/>
      <c r="Z1103" s="43" t="s">
        <v>8442</v>
      </c>
      <c r="AA1103" s="43" t="str">
        <f>VLOOKUP(J1103, sku!B:C, 2, FALSE)</f>
        <v>Glazox 500ml Zacs</v>
      </c>
      <c r="AB1103" s="45" t="str">
        <f>VLOOKUP(J1103, sku!B:BM, 64, FALSE)</f>
        <v>Revenda</v>
      </c>
      <c r="AC1103" s="45" t="str">
        <f>LEFT(pedidos[[#This Row],[SKU]],3)</f>
        <v>VX2</v>
      </c>
      <c r="AD1103" s="36" t="str" cm="1">
        <f t="array" aca="1" ref="AD1103" ca="1">IFERROR(
  INDEX(
    montadora[Montadora],
    MATCH(TRUE,LEFT(#REF!,NÚCARACT(montadora[SKU Parcial]))=montadora[SKU Parcial],0)
  ),
  ""
)</f>
        <v/>
      </c>
    </row>
    <row r="1104" spans="1:30" x14ac:dyDescent="0.25">
      <c r="A1104" s="42" t="s">
        <v>9500</v>
      </c>
      <c r="B1104" s="42">
        <v>22993662667</v>
      </c>
      <c r="C1104" s="42"/>
      <c r="D1104" s="42"/>
      <c r="E1104" s="42"/>
      <c r="F1104" s="42" t="s">
        <v>8377</v>
      </c>
      <c r="G1104" s="42" t="s">
        <v>11228</v>
      </c>
      <c r="H1104" s="19"/>
      <c r="I1104" s="42"/>
      <c r="J1104" s="42" t="s">
        <v>8432</v>
      </c>
      <c r="K1104" s="21">
        <v>45793</v>
      </c>
      <c r="L1104" s="12" t="s">
        <v>8443</v>
      </c>
      <c r="M1104" s="44">
        <v>44.8</v>
      </c>
      <c r="N1104" s="19">
        <v>1</v>
      </c>
      <c r="O1104" s="44">
        <v>44.8</v>
      </c>
      <c r="P1104" s="44">
        <v>21.89</v>
      </c>
      <c r="Q1104" s="44">
        <v>1.51</v>
      </c>
      <c r="R1104" s="44">
        <v>12.96</v>
      </c>
      <c r="S1104" s="44">
        <v>0</v>
      </c>
      <c r="T1104" s="44">
        <v>0</v>
      </c>
      <c r="U1104" s="44">
        <v>8.44</v>
      </c>
      <c r="V1104" s="23">
        <v>0</v>
      </c>
      <c r="W1104" s="42" t="s">
        <v>34</v>
      </c>
      <c r="X1104" s="43"/>
      <c r="Y1104" s="43"/>
      <c r="Z1104" s="43" t="s">
        <v>8442</v>
      </c>
      <c r="AA1104" s="43" t="str">
        <f>VLOOKUP(J1104, sku!B:C, 2, FALSE)</f>
        <v>Glazox 500ml Zacs</v>
      </c>
      <c r="AB1104" s="45" t="str">
        <f>VLOOKUP(J1104, sku!B:BM, 64, FALSE)</f>
        <v>Revenda</v>
      </c>
      <c r="AC1104" s="45" t="str">
        <f>LEFT(pedidos[[#This Row],[SKU]],3)</f>
        <v>VX2</v>
      </c>
      <c r="AD1104" s="36" t="str" cm="1">
        <f t="array" aca="1" ref="AD1104" ca="1">IFERROR(
  INDEX(
    montadora[Montadora],
    MATCH(TRUE,LEFT(J1560,NÚCARACT(montadora[SKU Parcial]))=montadora[SKU Parcial],0)
  ),
  ""
)</f>
        <v/>
      </c>
    </row>
    <row r="1105" spans="1:30" x14ac:dyDescent="0.25">
      <c r="A1105" s="42" t="s">
        <v>9501</v>
      </c>
      <c r="B1105" s="42">
        <v>22993662667</v>
      </c>
      <c r="C1105" s="42"/>
      <c r="D1105" s="42"/>
      <c r="E1105" s="42"/>
      <c r="F1105" s="42" t="s">
        <v>8377</v>
      </c>
      <c r="G1105" s="42" t="s">
        <v>11228</v>
      </c>
      <c r="H1105" s="19"/>
      <c r="I1105" s="42"/>
      <c r="J1105" s="42" t="s">
        <v>8432</v>
      </c>
      <c r="K1105" s="21">
        <v>45793</v>
      </c>
      <c r="L1105" s="12" t="s">
        <v>8443</v>
      </c>
      <c r="M1105" s="44">
        <v>44.8</v>
      </c>
      <c r="N1105" s="19">
        <v>1</v>
      </c>
      <c r="O1105" s="44">
        <v>44.8</v>
      </c>
      <c r="P1105" s="44">
        <v>21.89</v>
      </c>
      <c r="Q1105" s="44">
        <v>1.51</v>
      </c>
      <c r="R1105" s="44">
        <v>12.92</v>
      </c>
      <c r="S1105" s="44">
        <v>0</v>
      </c>
      <c r="T1105" s="44">
        <v>0</v>
      </c>
      <c r="U1105" s="44">
        <v>8.48</v>
      </c>
      <c r="V1105" s="23">
        <v>0</v>
      </c>
      <c r="W1105" s="42" t="s">
        <v>34</v>
      </c>
      <c r="X1105" s="43"/>
      <c r="Y1105" s="43"/>
      <c r="Z1105" s="43" t="s">
        <v>8442</v>
      </c>
      <c r="AA1105" s="43" t="str">
        <f>VLOOKUP(J1105, sku!B:C, 2, FALSE)</f>
        <v>Glazox 500ml Zacs</v>
      </c>
      <c r="AB1105" s="45" t="str">
        <f>VLOOKUP(J1105, sku!B:BM, 64, FALSE)</f>
        <v>Revenda</v>
      </c>
      <c r="AC1105" s="45" t="str">
        <f>LEFT(pedidos[[#This Row],[SKU]],3)</f>
        <v>VX2</v>
      </c>
      <c r="AD1105" s="36" t="str" cm="1">
        <f t="array" aca="1" ref="AD1105" ca="1">IFERROR(
  INDEX(
    montadora[Montadora],
    MATCH(TRUE,LEFT(J1561,NÚCARACT(montadora[SKU Parcial]))=montadora[SKU Parcial],0)
  ),
  ""
)</f>
        <v/>
      </c>
    </row>
    <row r="1106" spans="1:30" x14ac:dyDescent="0.25">
      <c r="A1106" s="42" t="s">
        <v>9523</v>
      </c>
      <c r="B1106" s="42">
        <v>22993662667</v>
      </c>
      <c r="C1106" s="42"/>
      <c r="D1106" s="42"/>
      <c r="E1106" s="42"/>
      <c r="F1106" s="42" t="s">
        <v>8377</v>
      </c>
      <c r="G1106" s="42" t="s">
        <v>11228</v>
      </c>
      <c r="H1106" s="19"/>
      <c r="I1106" s="42"/>
      <c r="J1106" s="42" t="s">
        <v>8432</v>
      </c>
      <c r="K1106" s="21">
        <v>45792</v>
      </c>
      <c r="L1106" s="12" t="s">
        <v>8443</v>
      </c>
      <c r="M1106" s="44">
        <v>44.8</v>
      </c>
      <c r="N1106" s="19">
        <v>1</v>
      </c>
      <c r="O1106" s="44">
        <v>44.8</v>
      </c>
      <c r="P1106" s="44">
        <v>21.89</v>
      </c>
      <c r="Q1106" s="44">
        <v>1.51</v>
      </c>
      <c r="R1106" s="44">
        <v>12.96</v>
      </c>
      <c r="S1106" s="44">
        <v>0</v>
      </c>
      <c r="T1106" s="44">
        <v>0</v>
      </c>
      <c r="U1106" s="44">
        <v>8.44</v>
      </c>
      <c r="V1106" s="23">
        <v>0</v>
      </c>
      <c r="W1106" s="42" t="s">
        <v>34</v>
      </c>
      <c r="X1106" s="43"/>
      <c r="Y1106" s="43"/>
      <c r="Z1106" s="43" t="s">
        <v>8442</v>
      </c>
      <c r="AA1106" s="43" t="str">
        <f>VLOOKUP(J1106, sku!B:C, 2, FALSE)</f>
        <v>Glazox 500ml Zacs</v>
      </c>
      <c r="AB1106" s="45" t="str">
        <f>VLOOKUP(J1106, sku!B:BM, 64, FALSE)</f>
        <v>Revenda</v>
      </c>
      <c r="AC1106" s="45" t="str">
        <f>LEFT(pedidos[[#This Row],[SKU]],3)</f>
        <v>VX2</v>
      </c>
      <c r="AD1106" s="36" t="str" cm="1">
        <f t="array" aca="1" ref="AD1106" ca="1">IFERROR(
  INDEX(
    montadora[Montadora],
    MATCH(TRUE,LEFT(J1562,NÚCARACT(montadora[SKU Parcial]))=montadora[SKU Parcial],0)
  ),
  ""
)</f>
        <v/>
      </c>
    </row>
    <row r="1107" spans="1:30" x14ac:dyDescent="0.25">
      <c r="A1107" s="42" t="s">
        <v>9544</v>
      </c>
      <c r="B1107" s="42">
        <v>22993662667</v>
      </c>
      <c r="C1107" s="42"/>
      <c r="D1107" s="42"/>
      <c r="E1107" s="42"/>
      <c r="F1107" s="42" t="s">
        <v>8377</v>
      </c>
      <c r="G1107" s="42" t="s">
        <v>11228</v>
      </c>
      <c r="H1107" s="19"/>
      <c r="I1107" s="42"/>
      <c r="J1107" s="42" t="s">
        <v>8432</v>
      </c>
      <c r="K1107" s="21">
        <v>45791</v>
      </c>
      <c r="L1107" s="12" t="s">
        <v>8443</v>
      </c>
      <c r="M1107" s="44">
        <v>44.8</v>
      </c>
      <c r="N1107" s="19">
        <v>1</v>
      </c>
      <c r="O1107" s="44">
        <v>44.8</v>
      </c>
      <c r="P1107" s="44">
        <v>21.89</v>
      </c>
      <c r="Q1107" s="44">
        <v>1.51</v>
      </c>
      <c r="R1107" s="44">
        <v>12.96</v>
      </c>
      <c r="S1107" s="44">
        <v>0</v>
      </c>
      <c r="T1107" s="44">
        <v>0</v>
      </c>
      <c r="U1107" s="44">
        <v>8.44</v>
      </c>
      <c r="V1107" s="23">
        <v>0</v>
      </c>
      <c r="W1107" s="42" t="s">
        <v>34</v>
      </c>
      <c r="X1107" s="43"/>
      <c r="Y1107" s="43"/>
      <c r="Z1107" s="43" t="s">
        <v>8442</v>
      </c>
      <c r="AA1107" s="43" t="str">
        <f>VLOOKUP(J1107, sku!B:C, 2, FALSE)</f>
        <v>Glazox 500ml Zacs</v>
      </c>
      <c r="AB1107" s="45" t="str">
        <f>VLOOKUP(J1107, sku!B:BM, 64, FALSE)</f>
        <v>Revenda</v>
      </c>
      <c r="AC1107" s="45" t="str">
        <f>LEFT(pedidos[[#This Row],[SKU]],3)</f>
        <v>VX2</v>
      </c>
      <c r="AD1107" s="36" t="str" cm="1">
        <f t="array" aca="1" ref="AD1107" ca="1">IFERROR(
  INDEX(
    montadora[Montadora],
    MATCH(TRUE,LEFT(J1563,NÚCARACT(montadora[SKU Parcial]))=montadora[SKU Parcial],0)
  ),
  ""
)</f>
        <v/>
      </c>
    </row>
    <row r="1108" spans="1:30" x14ac:dyDescent="0.25">
      <c r="A1108" s="42" t="s">
        <v>9570</v>
      </c>
      <c r="B1108" s="42">
        <v>22993662667</v>
      </c>
      <c r="C1108" s="42"/>
      <c r="D1108" s="42"/>
      <c r="E1108" s="42"/>
      <c r="F1108" s="42" t="s">
        <v>8377</v>
      </c>
      <c r="G1108" s="42" t="s">
        <v>11228</v>
      </c>
      <c r="H1108" s="19"/>
      <c r="I1108" s="42"/>
      <c r="J1108" s="42" t="s">
        <v>8432</v>
      </c>
      <c r="K1108" s="21">
        <v>45790</v>
      </c>
      <c r="L1108" s="12" t="s">
        <v>8443</v>
      </c>
      <c r="M1108" s="44">
        <v>44.8</v>
      </c>
      <c r="N1108" s="19">
        <v>1</v>
      </c>
      <c r="O1108" s="44">
        <v>44.8</v>
      </c>
      <c r="P1108" s="44">
        <v>21.89</v>
      </c>
      <c r="Q1108" s="44">
        <v>1.51</v>
      </c>
      <c r="R1108" s="44">
        <v>12.96</v>
      </c>
      <c r="S1108" s="44">
        <v>0</v>
      </c>
      <c r="T1108" s="44">
        <v>0</v>
      </c>
      <c r="U1108" s="44">
        <v>8.44</v>
      </c>
      <c r="V1108" s="23">
        <v>0</v>
      </c>
      <c r="W1108" s="42" t="s">
        <v>34</v>
      </c>
      <c r="X1108" s="43"/>
      <c r="Y1108" s="43"/>
      <c r="Z1108" s="43" t="s">
        <v>8442</v>
      </c>
      <c r="AA1108" s="43" t="str">
        <f>VLOOKUP(J1108, sku!B:C, 2, FALSE)</f>
        <v>Glazox 500ml Zacs</v>
      </c>
      <c r="AB1108" s="45" t="str">
        <f>VLOOKUP(J1108, sku!B:BM, 64, FALSE)</f>
        <v>Revenda</v>
      </c>
      <c r="AC1108" s="45" t="str">
        <f>LEFT(pedidos[[#This Row],[SKU]],3)</f>
        <v>VX2</v>
      </c>
      <c r="AD1108" s="36" t="str" cm="1">
        <f t="array" aca="1" ref="AD1108" ca="1">IFERROR(
  INDEX(
    montadora[Montadora],
    MATCH(TRUE,LEFT(#REF!,NÚCARACT(montadora[SKU Parcial]))=montadora[SKU Parcial],0)
  ),
  ""
)</f>
        <v/>
      </c>
    </row>
    <row r="1109" spans="1:30" x14ac:dyDescent="0.25">
      <c r="A1109" s="42" t="s">
        <v>9594</v>
      </c>
      <c r="B1109" s="42">
        <v>22993662667</v>
      </c>
      <c r="C1109" s="42"/>
      <c r="D1109" s="42"/>
      <c r="E1109" s="42"/>
      <c r="F1109" s="42" t="s">
        <v>8377</v>
      </c>
      <c r="G1109" s="42" t="s">
        <v>11228</v>
      </c>
      <c r="H1109" s="19"/>
      <c r="I1109" s="42"/>
      <c r="J1109" s="42" t="s">
        <v>8432</v>
      </c>
      <c r="K1109" s="21">
        <v>45790</v>
      </c>
      <c r="L1109" s="12" t="s">
        <v>8443</v>
      </c>
      <c r="M1109" s="44">
        <v>41.8</v>
      </c>
      <c r="N1109" s="19">
        <v>1</v>
      </c>
      <c r="O1109" s="44">
        <v>41.8</v>
      </c>
      <c r="P1109" s="44">
        <v>21.89</v>
      </c>
      <c r="Q1109" s="44">
        <v>1.41</v>
      </c>
      <c r="R1109" s="44">
        <v>12.36</v>
      </c>
      <c r="S1109" s="44">
        <v>0</v>
      </c>
      <c r="T1109" s="44">
        <v>0</v>
      </c>
      <c r="U1109" s="44">
        <v>6.14</v>
      </c>
      <c r="V1109" s="23">
        <v>0</v>
      </c>
      <c r="W1109" s="42" t="s">
        <v>34</v>
      </c>
      <c r="X1109" s="43"/>
      <c r="Y1109" s="43"/>
      <c r="Z1109" s="43" t="s">
        <v>8442</v>
      </c>
      <c r="AA1109" s="43" t="str">
        <f>VLOOKUP(J1109, sku!B:C, 2, FALSE)</f>
        <v>Glazox 500ml Zacs</v>
      </c>
      <c r="AB1109" s="45" t="str">
        <f>VLOOKUP(J1109, sku!B:BM, 64, FALSE)</f>
        <v>Revenda</v>
      </c>
      <c r="AC1109" s="45" t="str">
        <f>LEFT(pedidos[[#This Row],[SKU]],3)</f>
        <v>VX2</v>
      </c>
      <c r="AD1109" s="36" t="str" cm="1">
        <f t="array" aca="1" ref="AD1109" ca="1">IFERROR(
  INDEX(
    montadora[Montadora],
    MATCH(TRUE,LEFT(J1564,NÚCARACT(montadora[SKU Parcial]))=montadora[SKU Parcial],0)
  ),
  ""
)</f>
        <v/>
      </c>
    </row>
    <row r="1110" spans="1:30" x14ac:dyDescent="0.25">
      <c r="A1110" s="42" t="s">
        <v>9599</v>
      </c>
      <c r="B1110" s="42">
        <v>22993662667</v>
      </c>
      <c r="C1110" s="42"/>
      <c r="D1110" s="42"/>
      <c r="E1110" s="42"/>
      <c r="F1110" s="42" t="s">
        <v>8377</v>
      </c>
      <c r="G1110" s="42" t="s">
        <v>11228</v>
      </c>
      <c r="H1110" s="19"/>
      <c r="I1110" s="42"/>
      <c r="J1110" s="42" t="s">
        <v>8432</v>
      </c>
      <c r="K1110" s="21">
        <v>45789</v>
      </c>
      <c r="L1110" s="12" t="s">
        <v>8443</v>
      </c>
      <c r="M1110" s="44">
        <v>41.8</v>
      </c>
      <c r="N1110" s="19">
        <v>1</v>
      </c>
      <c r="O1110" s="44">
        <v>41.8</v>
      </c>
      <c r="P1110" s="44">
        <v>21.89</v>
      </c>
      <c r="Q1110" s="44">
        <v>1.41</v>
      </c>
      <c r="R1110" s="44">
        <v>12.36</v>
      </c>
      <c r="S1110" s="44">
        <v>0</v>
      </c>
      <c r="T1110" s="44">
        <v>0</v>
      </c>
      <c r="U1110" s="44">
        <v>6.14</v>
      </c>
      <c r="V1110" s="23">
        <v>0</v>
      </c>
      <c r="W1110" s="42" t="s">
        <v>34</v>
      </c>
      <c r="X1110" s="43"/>
      <c r="Y1110" s="43"/>
      <c r="Z1110" s="43" t="s">
        <v>8442</v>
      </c>
      <c r="AA1110" s="43" t="str">
        <f>VLOOKUP(J1110, sku!B:C, 2, FALSE)</f>
        <v>Glazox 500ml Zacs</v>
      </c>
      <c r="AB1110" s="45" t="str">
        <f>VLOOKUP(J1110, sku!B:BM, 64, FALSE)</f>
        <v>Revenda</v>
      </c>
      <c r="AC1110" s="45" t="str">
        <f>LEFT(pedidos[[#This Row],[SKU]],3)</f>
        <v>VX2</v>
      </c>
      <c r="AD1110" s="36" t="str" cm="1">
        <f t="array" aca="1" ref="AD1110" ca="1">IFERROR(
  INDEX(
    montadora[Montadora],
    MATCH(TRUE,LEFT(J1565,NÚCARACT(montadora[SKU Parcial]))=montadora[SKU Parcial],0)
  ),
  ""
)</f>
        <v/>
      </c>
    </row>
    <row r="1111" spans="1:30" x14ac:dyDescent="0.25">
      <c r="A1111" s="42" t="s">
        <v>9613</v>
      </c>
      <c r="B1111" s="42">
        <v>22993662667</v>
      </c>
      <c r="C1111" s="42"/>
      <c r="D1111" s="42"/>
      <c r="E1111" s="42"/>
      <c r="F1111" s="42" t="s">
        <v>8377</v>
      </c>
      <c r="G1111" s="42" t="s">
        <v>11228</v>
      </c>
      <c r="H1111" s="19"/>
      <c r="I1111" s="42"/>
      <c r="J1111" s="42" t="s">
        <v>8432</v>
      </c>
      <c r="K1111" s="21">
        <v>45789</v>
      </c>
      <c r="L1111" s="19" t="s">
        <v>8443</v>
      </c>
      <c r="M1111" s="44">
        <v>41.8</v>
      </c>
      <c r="N1111" s="19">
        <v>1</v>
      </c>
      <c r="O1111" s="44">
        <v>41.8</v>
      </c>
      <c r="P1111" s="44">
        <v>21.89</v>
      </c>
      <c r="Q1111" s="44">
        <v>1.41</v>
      </c>
      <c r="R1111" s="44">
        <v>12.36</v>
      </c>
      <c r="S1111" s="44">
        <v>0</v>
      </c>
      <c r="T1111" s="44">
        <v>0</v>
      </c>
      <c r="U1111" s="44">
        <v>6.14</v>
      </c>
      <c r="V1111" s="23">
        <v>0</v>
      </c>
      <c r="W1111" s="42" t="s">
        <v>34</v>
      </c>
      <c r="X1111" s="43"/>
      <c r="Y1111" s="43"/>
      <c r="Z1111" s="43" t="s">
        <v>8442</v>
      </c>
      <c r="AA1111" s="43" t="str">
        <f>VLOOKUP(J1111, sku!B:C, 2, FALSE)</f>
        <v>Glazox 500ml Zacs</v>
      </c>
      <c r="AB1111" s="45" t="str">
        <f>VLOOKUP(J1111, sku!B:BM, 64, FALSE)</f>
        <v>Revenda</v>
      </c>
      <c r="AC1111" s="45" t="str">
        <f>LEFT(pedidos[[#This Row],[SKU]],3)</f>
        <v>VX2</v>
      </c>
      <c r="AD1111" s="36" t="str" cm="1">
        <f t="array" aca="1" ref="AD1111" ca="1">IFERROR(
  INDEX(
    montadora[Montadora],
    MATCH(TRUE,LEFT(J1566,NÚCARACT(montadora[SKU Parcial]))=montadora[SKU Parcial],0)
  ),
  ""
)</f>
        <v/>
      </c>
    </row>
    <row r="1112" spans="1:30" x14ac:dyDescent="0.25">
      <c r="A1112" s="42" t="s">
        <v>9619</v>
      </c>
      <c r="B1112" s="42">
        <v>22993662667</v>
      </c>
      <c r="C1112" s="42"/>
      <c r="D1112" s="42"/>
      <c r="E1112" s="42"/>
      <c r="F1112" s="42" t="s">
        <v>8377</v>
      </c>
      <c r="G1112" s="42" t="s">
        <v>11228</v>
      </c>
      <c r="H1112" s="19"/>
      <c r="I1112" s="42"/>
      <c r="J1112" s="42" t="s">
        <v>8432</v>
      </c>
      <c r="K1112" s="21">
        <v>45789</v>
      </c>
      <c r="L1112" s="12" t="s">
        <v>8443</v>
      </c>
      <c r="M1112" s="44">
        <v>41.8</v>
      </c>
      <c r="N1112" s="19">
        <v>1</v>
      </c>
      <c r="O1112" s="44">
        <v>41.8</v>
      </c>
      <c r="P1112" s="44">
        <v>21.89</v>
      </c>
      <c r="Q1112" s="44">
        <v>1.41</v>
      </c>
      <c r="R1112" s="44">
        <v>12.36</v>
      </c>
      <c r="S1112" s="44">
        <v>0</v>
      </c>
      <c r="T1112" s="44">
        <v>0</v>
      </c>
      <c r="U1112" s="44">
        <v>6.14</v>
      </c>
      <c r="V1112" s="23">
        <v>0</v>
      </c>
      <c r="W1112" s="42" t="s">
        <v>34</v>
      </c>
      <c r="X1112" s="43"/>
      <c r="Y1112" s="43"/>
      <c r="Z1112" s="43" t="s">
        <v>8442</v>
      </c>
      <c r="AA1112" s="43" t="str">
        <f>VLOOKUP(J1112, sku!B:C, 2, FALSE)</f>
        <v>Glazox 500ml Zacs</v>
      </c>
      <c r="AB1112" s="45" t="str">
        <f>VLOOKUP(J1112, sku!B:BM, 64, FALSE)</f>
        <v>Revenda</v>
      </c>
      <c r="AC1112" s="45" t="str">
        <f>LEFT(pedidos[[#This Row],[SKU]],3)</f>
        <v>VX2</v>
      </c>
      <c r="AD1112" s="36" t="str" cm="1">
        <f t="array" aca="1" ref="AD1112" ca="1">IFERROR(
  INDEX(
    montadora[Montadora],
    MATCH(TRUE,LEFT(J1567,NÚCARACT(montadora[SKU Parcial]))=montadora[SKU Parcial],0)
  ),
  ""
)</f>
        <v/>
      </c>
    </row>
    <row r="1113" spans="1:30" x14ac:dyDescent="0.25">
      <c r="A1113" s="42" t="s">
        <v>9622</v>
      </c>
      <c r="B1113" s="42">
        <v>22993662667</v>
      </c>
      <c r="C1113" s="42"/>
      <c r="D1113" s="42"/>
      <c r="E1113" s="42"/>
      <c r="F1113" s="42" t="s">
        <v>8377</v>
      </c>
      <c r="G1113" s="42" t="s">
        <v>11228</v>
      </c>
      <c r="H1113" s="19"/>
      <c r="I1113" s="42"/>
      <c r="J1113" s="42" t="s">
        <v>8432</v>
      </c>
      <c r="K1113" s="21">
        <v>45789</v>
      </c>
      <c r="L1113" s="12" t="s">
        <v>8443</v>
      </c>
      <c r="M1113" s="44">
        <v>41.8</v>
      </c>
      <c r="N1113" s="19">
        <v>1</v>
      </c>
      <c r="O1113" s="44">
        <v>52.63</v>
      </c>
      <c r="P1113" s="44">
        <v>21.89</v>
      </c>
      <c r="Q1113" s="44">
        <v>1.41</v>
      </c>
      <c r="R1113" s="44">
        <v>12.36</v>
      </c>
      <c r="S1113" s="44">
        <v>10.83</v>
      </c>
      <c r="T1113" s="44">
        <v>0</v>
      </c>
      <c r="U1113" s="44">
        <v>6.14</v>
      </c>
      <c r="V1113" s="23">
        <v>0</v>
      </c>
      <c r="W1113" s="42" t="s">
        <v>34</v>
      </c>
      <c r="X1113" s="43"/>
      <c r="Y1113" s="43"/>
      <c r="Z1113" s="43" t="s">
        <v>8442</v>
      </c>
      <c r="AA1113" s="43" t="str">
        <f>VLOOKUP(J1113, sku!B:C, 2, FALSE)</f>
        <v>Glazox 500ml Zacs</v>
      </c>
      <c r="AB1113" s="45" t="str">
        <f>VLOOKUP(J1113, sku!B:BM, 64, FALSE)</f>
        <v>Revenda</v>
      </c>
      <c r="AC1113" s="45" t="str">
        <f>LEFT(pedidos[[#This Row],[SKU]],3)</f>
        <v>VX2</v>
      </c>
      <c r="AD1113" s="36" t="str" cm="1">
        <f t="array" aca="1" ref="AD1113" ca="1">IFERROR(
  INDEX(
    montadora[Montadora],
    MATCH(TRUE,LEFT(J1568,NÚCARACT(montadora[SKU Parcial]))=montadora[SKU Parcial],0)
  ),
  ""
)</f>
        <v/>
      </c>
    </row>
    <row r="1114" spans="1:30" x14ac:dyDescent="0.25">
      <c r="A1114" s="42" t="s">
        <v>9632</v>
      </c>
      <c r="B1114" s="42">
        <v>22993662667</v>
      </c>
      <c r="C1114" s="42"/>
      <c r="D1114" s="42"/>
      <c r="E1114" s="42"/>
      <c r="F1114" s="42" t="s">
        <v>8377</v>
      </c>
      <c r="G1114" s="42" t="s">
        <v>11228</v>
      </c>
      <c r="H1114" s="19"/>
      <c r="I1114" s="42"/>
      <c r="J1114" s="42" t="s">
        <v>8432</v>
      </c>
      <c r="K1114" s="21">
        <v>45789</v>
      </c>
      <c r="L1114" s="12" t="s">
        <v>8443</v>
      </c>
      <c r="M1114" s="44">
        <v>41.8</v>
      </c>
      <c r="N1114" s="19">
        <v>1</v>
      </c>
      <c r="O1114" s="44">
        <v>41.8</v>
      </c>
      <c r="P1114" s="44">
        <v>21.89</v>
      </c>
      <c r="Q1114" s="44">
        <v>1.41</v>
      </c>
      <c r="R1114" s="44">
        <v>12.36</v>
      </c>
      <c r="S1114" s="44">
        <v>0</v>
      </c>
      <c r="T1114" s="44">
        <v>0</v>
      </c>
      <c r="U1114" s="44">
        <v>6.14</v>
      </c>
      <c r="V1114" s="23">
        <v>0</v>
      </c>
      <c r="W1114" s="42" t="s">
        <v>34</v>
      </c>
      <c r="X1114" s="43"/>
      <c r="Y1114" s="43"/>
      <c r="Z1114" s="43" t="s">
        <v>8442</v>
      </c>
      <c r="AA1114" s="43" t="str">
        <f>VLOOKUP(J1114, sku!B:C, 2, FALSE)</f>
        <v>Glazox 500ml Zacs</v>
      </c>
      <c r="AB1114" s="45" t="str">
        <f>VLOOKUP(J1114, sku!B:BM, 64, FALSE)</f>
        <v>Revenda</v>
      </c>
      <c r="AC1114" s="45" t="str">
        <f>LEFT(pedidos[[#This Row],[SKU]],3)</f>
        <v>VX2</v>
      </c>
      <c r="AD1114" s="36" t="str" cm="1">
        <f t="array" aca="1" ref="AD1114" ca="1">IFERROR(
  INDEX(
    montadora[Montadora],
    MATCH(TRUE,LEFT(#REF!,NÚCARACT(montadora[SKU Parcial]))=montadora[SKU Parcial],0)
  ),
  ""
)</f>
        <v/>
      </c>
    </row>
    <row r="1115" spans="1:30" x14ac:dyDescent="0.25">
      <c r="A1115" s="42" t="s">
        <v>9652</v>
      </c>
      <c r="B1115" s="42">
        <v>22993662667</v>
      </c>
      <c r="C1115" s="42"/>
      <c r="D1115" s="42"/>
      <c r="E1115" s="42"/>
      <c r="F1115" s="42" t="s">
        <v>8377</v>
      </c>
      <c r="G1115" s="42" t="s">
        <v>11228</v>
      </c>
      <c r="H1115" s="19"/>
      <c r="I1115" s="42"/>
      <c r="J1115" s="42" t="s">
        <v>8432</v>
      </c>
      <c r="K1115" s="21">
        <v>45788</v>
      </c>
      <c r="L1115" s="12" t="s">
        <v>8443</v>
      </c>
      <c r="M1115" s="44">
        <v>41.8</v>
      </c>
      <c r="N1115" s="19">
        <v>1</v>
      </c>
      <c r="O1115" s="44">
        <v>41.8</v>
      </c>
      <c r="P1115" s="44">
        <v>21.89</v>
      </c>
      <c r="Q1115" s="44">
        <v>1.41</v>
      </c>
      <c r="R1115" s="44">
        <v>12.28</v>
      </c>
      <c r="S1115" s="44">
        <v>0</v>
      </c>
      <c r="T1115" s="44">
        <v>0</v>
      </c>
      <c r="U1115" s="44">
        <v>5.8</v>
      </c>
      <c r="V1115" s="23">
        <v>0</v>
      </c>
      <c r="W1115" s="42" t="s">
        <v>34</v>
      </c>
      <c r="X1115" s="43"/>
      <c r="Y1115" s="43"/>
      <c r="Z1115" s="43" t="s">
        <v>8442</v>
      </c>
      <c r="AA1115" s="43" t="str">
        <f>VLOOKUP(J1115, sku!B:C, 2, FALSE)</f>
        <v>Glazox 500ml Zacs</v>
      </c>
      <c r="AB1115" s="45" t="str">
        <f>VLOOKUP(J1115, sku!B:BM, 64, FALSE)</f>
        <v>Revenda</v>
      </c>
      <c r="AC1115" s="45" t="str">
        <f>LEFT(pedidos[[#This Row],[SKU]],3)</f>
        <v>VX2</v>
      </c>
      <c r="AD1115" s="36" t="str" cm="1">
        <f t="array" aca="1" ref="AD1115" ca="1">IFERROR(
  INDEX(
    montadora[Montadora],
    MATCH(TRUE,LEFT(J1569,NÚCARACT(montadora[SKU Parcial]))=montadora[SKU Parcial],0)
  ),
  ""
)</f>
        <v/>
      </c>
    </row>
    <row r="1116" spans="1:30" x14ac:dyDescent="0.25">
      <c r="A1116" s="42" t="s">
        <v>9653</v>
      </c>
      <c r="B1116" s="42">
        <v>22993662667</v>
      </c>
      <c r="C1116" s="42"/>
      <c r="D1116" s="42"/>
      <c r="E1116" s="42"/>
      <c r="F1116" s="42" t="s">
        <v>8377</v>
      </c>
      <c r="G1116" s="42" t="s">
        <v>11228</v>
      </c>
      <c r="H1116" s="19"/>
      <c r="I1116" s="42"/>
      <c r="J1116" s="42" t="s">
        <v>8432</v>
      </c>
      <c r="K1116" s="21">
        <v>45788</v>
      </c>
      <c r="L1116" s="12" t="s">
        <v>8443</v>
      </c>
      <c r="M1116" s="44">
        <v>41.8</v>
      </c>
      <c r="N1116" s="19">
        <v>1</v>
      </c>
      <c r="O1116" s="44">
        <v>41.8</v>
      </c>
      <c r="P1116" s="44">
        <v>21.89</v>
      </c>
      <c r="Q1116" s="44">
        <v>1.41</v>
      </c>
      <c r="R1116" s="44">
        <v>12.28</v>
      </c>
      <c r="S1116" s="44">
        <v>0</v>
      </c>
      <c r="T1116" s="44">
        <v>0</v>
      </c>
      <c r="U1116" s="44">
        <v>5.8</v>
      </c>
      <c r="V1116" s="23">
        <v>0</v>
      </c>
      <c r="W1116" s="42" t="s">
        <v>34</v>
      </c>
      <c r="X1116" s="43"/>
      <c r="Y1116" s="43"/>
      <c r="Z1116" s="43" t="s">
        <v>8442</v>
      </c>
      <c r="AA1116" s="43" t="str">
        <f>VLOOKUP(J1116, sku!B:C, 2, FALSE)</f>
        <v>Glazox 500ml Zacs</v>
      </c>
      <c r="AB1116" s="45" t="str">
        <f>VLOOKUP(J1116, sku!B:BM, 64, FALSE)</f>
        <v>Revenda</v>
      </c>
      <c r="AC1116" s="45" t="str">
        <f>LEFT(pedidos[[#This Row],[SKU]],3)</f>
        <v>VX2</v>
      </c>
      <c r="AD1116" s="36" t="str" cm="1">
        <f t="array" aca="1" ref="AD1116" ca="1">IFERROR(
  INDEX(
    montadora[Montadora],
    MATCH(TRUE,LEFT(#REF!,NÚCARACT(montadora[SKU Parcial]))=montadora[SKU Parcial],0)
  ),
  ""
)</f>
        <v/>
      </c>
    </row>
    <row r="1117" spans="1:30" x14ac:dyDescent="0.25">
      <c r="A1117" s="42" t="s">
        <v>9654</v>
      </c>
      <c r="B1117" s="42">
        <v>22993662667</v>
      </c>
      <c r="C1117" s="42"/>
      <c r="D1117" s="42"/>
      <c r="E1117" s="42"/>
      <c r="F1117" s="42" t="s">
        <v>8377</v>
      </c>
      <c r="G1117" s="42" t="s">
        <v>11228</v>
      </c>
      <c r="H1117" s="19"/>
      <c r="I1117" s="42"/>
      <c r="J1117" s="42" t="s">
        <v>8432</v>
      </c>
      <c r="K1117" s="21">
        <v>45788</v>
      </c>
      <c r="L1117" s="12" t="s">
        <v>8443</v>
      </c>
      <c r="M1117" s="44">
        <v>41.8</v>
      </c>
      <c r="N1117" s="19">
        <v>1</v>
      </c>
      <c r="O1117" s="44">
        <v>41.8</v>
      </c>
      <c r="P1117" s="44">
        <v>21.89</v>
      </c>
      <c r="Q1117" s="44">
        <v>1.41</v>
      </c>
      <c r="R1117" s="44">
        <v>12.28</v>
      </c>
      <c r="S1117" s="44">
        <v>0</v>
      </c>
      <c r="T1117" s="44">
        <v>0</v>
      </c>
      <c r="U1117" s="44">
        <v>5.8</v>
      </c>
      <c r="V1117" s="23">
        <v>0</v>
      </c>
      <c r="W1117" s="42" t="s">
        <v>34</v>
      </c>
      <c r="X1117" s="43"/>
      <c r="Y1117" s="43"/>
      <c r="Z1117" s="43" t="s">
        <v>8442</v>
      </c>
      <c r="AA1117" s="43" t="str">
        <f>VLOOKUP(J1117, sku!B:C, 2, FALSE)</f>
        <v>Glazox 500ml Zacs</v>
      </c>
      <c r="AB1117" s="45" t="str">
        <f>VLOOKUP(J1117, sku!B:BM, 64, FALSE)</f>
        <v>Revenda</v>
      </c>
      <c r="AC1117" s="45" t="str">
        <f>LEFT(pedidos[[#This Row],[SKU]],3)</f>
        <v>VX2</v>
      </c>
      <c r="AD1117" s="36" t="str" cm="1">
        <f t="array" aca="1" ref="AD1117" ca="1">IFERROR(
  INDEX(
    montadora[Montadora],
    MATCH(TRUE,LEFT(J1570,NÚCARACT(montadora[SKU Parcial]))=montadora[SKU Parcial],0)
  ),
  ""
)</f>
        <v/>
      </c>
    </row>
    <row r="1118" spans="1:30" x14ac:dyDescent="0.25">
      <c r="A1118" s="42" t="s">
        <v>9660</v>
      </c>
      <c r="B1118" s="42">
        <v>22993662667</v>
      </c>
      <c r="C1118" s="42"/>
      <c r="D1118" s="42"/>
      <c r="E1118" s="42"/>
      <c r="F1118" s="42" t="s">
        <v>8377</v>
      </c>
      <c r="G1118" s="42" t="s">
        <v>11228</v>
      </c>
      <c r="H1118" s="19"/>
      <c r="I1118" s="42"/>
      <c r="J1118" s="42" t="s">
        <v>8432</v>
      </c>
      <c r="K1118" s="21">
        <v>45788</v>
      </c>
      <c r="L1118" s="12" t="s">
        <v>8443</v>
      </c>
      <c r="M1118" s="44">
        <v>41.8</v>
      </c>
      <c r="N1118" s="19">
        <v>1</v>
      </c>
      <c r="O1118" s="44">
        <v>41.8</v>
      </c>
      <c r="P1118" s="44">
        <v>21.89</v>
      </c>
      <c r="Q1118" s="44">
        <v>1.41</v>
      </c>
      <c r="R1118" s="44">
        <v>12.28</v>
      </c>
      <c r="S1118" s="44">
        <v>0</v>
      </c>
      <c r="T1118" s="44">
        <v>0</v>
      </c>
      <c r="U1118" s="44">
        <v>5.8</v>
      </c>
      <c r="V1118" s="23">
        <v>0</v>
      </c>
      <c r="W1118" s="42" t="s">
        <v>34</v>
      </c>
      <c r="X1118" s="43"/>
      <c r="Y1118" s="43"/>
      <c r="Z1118" s="43" t="s">
        <v>8442</v>
      </c>
      <c r="AA1118" s="43" t="str">
        <f>VLOOKUP(J1118, sku!B:C, 2, FALSE)</f>
        <v>Glazox 500ml Zacs</v>
      </c>
      <c r="AB1118" s="45" t="str">
        <f>VLOOKUP(J1118, sku!B:BM, 64, FALSE)</f>
        <v>Revenda</v>
      </c>
      <c r="AC1118" s="45" t="str">
        <f>LEFT(pedidos[[#This Row],[SKU]],3)</f>
        <v>VX2</v>
      </c>
      <c r="AD1118" s="36" t="str" cm="1">
        <f t="array" aca="1" ref="AD1118" ca="1">IFERROR(
  INDEX(
    montadora[Montadora],
    MATCH(TRUE,LEFT(J1571,NÚCARACT(montadora[SKU Parcial]))=montadora[SKU Parcial],0)
  ),
  ""
)</f>
        <v/>
      </c>
    </row>
    <row r="1119" spans="1:30" x14ac:dyDescent="0.25">
      <c r="A1119" s="42" t="s">
        <v>9895</v>
      </c>
      <c r="B1119" s="42">
        <v>23593661651</v>
      </c>
      <c r="C1119" s="42"/>
      <c r="D1119" s="42"/>
      <c r="E1119" s="42"/>
      <c r="F1119" s="42" t="s">
        <v>10117</v>
      </c>
      <c r="G1119" s="42" t="s">
        <v>11228</v>
      </c>
      <c r="H1119" s="19"/>
      <c r="I1119" s="42"/>
      <c r="J1119" s="42" t="s">
        <v>10155</v>
      </c>
      <c r="K1119" s="21">
        <v>45782</v>
      </c>
      <c r="L1119" s="12" t="s">
        <v>8443</v>
      </c>
      <c r="M1119" s="44">
        <v>41.4</v>
      </c>
      <c r="N1119" s="19">
        <v>1</v>
      </c>
      <c r="O1119" s="44">
        <v>41.4</v>
      </c>
      <c r="P1119" s="44">
        <v>22.4</v>
      </c>
      <c r="Q1119" s="44">
        <v>1.4</v>
      </c>
      <c r="R1119" s="44">
        <v>12.2</v>
      </c>
      <c r="S1119" s="44">
        <v>0</v>
      </c>
      <c r="T1119" s="44">
        <v>0</v>
      </c>
      <c r="U1119" s="44">
        <v>4.9800000000000004</v>
      </c>
      <c r="V1119" s="23">
        <v>0.33900000000000002</v>
      </c>
      <c r="W1119" s="42" t="s">
        <v>34</v>
      </c>
      <c r="X1119" s="43"/>
      <c r="Y1119" s="43"/>
      <c r="Z1119" s="43" t="s">
        <v>8442</v>
      </c>
      <c r="AA1119" s="43" t="str">
        <f>VLOOKUP(J1119, sku!B:C, 2, FALSE)</f>
        <v>Native Spray Wax 500ml</v>
      </c>
      <c r="AB1119" s="45" t="str">
        <f>VLOOKUP(J1119, sku!B:BM, 64, FALSE)</f>
        <v>Revenda</v>
      </c>
      <c r="AC1119" s="45" t="str">
        <f>LEFT(pedidos[[#This Row],[SKU]],3)</f>
        <v>VX2</v>
      </c>
      <c r="AD1119" s="36" t="str" cm="1">
        <f t="array" aca="1" ref="AD1119" ca="1">IFERROR(
  INDEX(
    montadora[Montadora],
    MATCH(TRUE,LEFT(#REF!,NÚCARACT(montadora[SKU Parcial]))=montadora[SKU Parcial],0)
  ),
  ""
)</f>
        <v/>
      </c>
    </row>
    <row r="1120" spans="1:30" x14ac:dyDescent="0.25">
      <c r="A1120" s="42" t="s">
        <v>9922</v>
      </c>
      <c r="B1120" s="42">
        <v>23593661651</v>
      </c>
      <c r="C1120" s="42"/>
      <c r="D1120" s="42"/>
      <c r="E1120" s="42"/>
      <c r="F1120" s="42" t="s">
        <v>10117</v>
      </c>
      <c r="G1120" s="42" t="s">
        <v>11228</v>
      </c>
      <c r="H1120" s="7"/>
      <c r="I1120" s="42"/>
      <c r="J1120" s="42" t="s">
        <v>10155</v>
      </c>
      <c r="K1120" s="8">
        <v>45782</v>
      </c>
      <c r="L1120" s="12" t="s">
        <v>8443</v>
      </c>
      <c r="M1120" s="44">
        <v>41.4</v>
      </c>
      <c r="N1120" s="7">
        <v>1</v>
      </c>
      <c r="O1120" s="44">
        <v>41.4</v>
      </c>
      <c r="P1120" s="44">
        <v>22.4</v>
      </c>
      <c r="Q1120" s="44">
        <v>1.4</v>
      </c>
      <c r="R1120" s="44">
        <v>12.2</v>
      </c>
      <c r="S1120" s="44">
        <v>0</v>
      </c>
      <c r="T1120" s="44">
        <v>0</v>
      </c>
      <c r="U1120" s="44">
        <v>4.9800000000000004</v>
      </c>
      <c r="V1120" s="9">
        <v>0.20649999999999999</v>
      </c>
      <c r="W1120" s="42" t="s">
        <v>34</v>
      </c>
      <c r="X1120" s="43"/>
      <c r="Y1120" s="43"/>
      <c r="Z1120" s="43" t="s">
        <v>8442</v>
      </c>
      <c r="AA1120" s="43" t="str">
        <f>VLOOKUP(J1120, sku!B:C, 2, FALSE)</f>
        <v>Native Spray Wax 500ml</v>
      </c>
      <c r="AB1120" s="45" t="str">
        <f>VLOOKUP(J1120, sku!B:BM, 64, FALSE)</f>
        <v>Revenda</v>
      </c>
      <c r="AC1120" s="45" t="str">
        <f>LEFT(pedidos[[#This Row],[SKU]],3)</f>
        <v>VX2</v>
      </c>
      <c r="AD1120" s="36" t="str" cm="1">
        <f t="array" aca="1" ref="AD1120" ca="1">IFERROR(
  INDEX(
    montadora[Montadora],
    MATCH(TRUE,LEFT(#REF!,NÚCARACT(montadora[SKU Parcial]))=montadora[SKU Parcial],0)
  ),
  ""
)</f>
        <v/>
      </c>
    </row>
    <row r="1121" spans="1:30" x14ac:dyDescent="0.25">
      <c r="A1121" s="42" t="s">
        <v>9910</v>
      </c>
      <c r="B1121" s="42">
        <v>23593661651</v>
      </c>
      <c r="C1121" s="42"/>
      <c r="D1121" s="42"/>
      <c r="E1121" s="42"/>
      <c r="F1121" s="42" t="s">
        <v>10117</v>
      </c>
      <c r="G1121" s="42" t="s">
        <v>11228</v>
      </c>
      <c r="H1121" s="7"/>
      <c r="I1121" s="42"/>
      <c r="J1121" s="42" t="s">
        <v>10155</v>
      </c>
      <c r="K1121" s="8">
        <v>45782</v>
      </c>
      <c r="L1121" s="12" t="s">
        <v>8443</v>
      </c>
      <c r="M1121" s="44">
        <v>41.4</v>
      </c>
      <c r="N1121" s="7">
        <v>1</v>
      </c>
      <c r="O1121" s="44">
        <v>41.4</v>
      </c>
      <c r="P1121" s="44">
        <v>22.4</v>
      </c>
      <c r="Q1121" s="44">
        <v>1.4</v>
      </c>
      <c r="R1121" s="44">
        <v>12.2</v>
      </c>
      <c r="S1121" s="44">
        <v>0</v>
      </c>
      <c r="T1121" s="44">
        <v>0</v>
      </c>
      <c r="U1121" s="44">
        <v>4.9800000000000004</v>
      </c>
      <c r="V1121" s="9">
        <v>0.1847</v>
      </c>
      <c r="W1121" s="42" t="s">
        <v>34</v>
      </c>
      <c r="X1121" s="43"/>
      <c r="Y1121" s="43"/>
      <c r="Z1121" s="43" t="s">
        <v>8442</v>
      </c>
      <c r="AA1121" s="43" t="str">
        <f>VLOOKUP(J1121, sku!B:C, 2, FALSE)</f>
        <v>Native Spray Wax 500ml</v>
      </c>
      <c r="AB1121" s="45" t="str">
        <f>VLOOKUP(J1121, sku!B:BM, 64, FALSE)</f>
        <v>Revenda</v>
      </c>
      <c r="AC1121" s="45" t="str">
        <f>LEFT(pedidos[[#This Row],[SKU]],3)</f>
        <v>VX2</v>
      </c>
      <c r="AD1121" s="36" t="str" cm="1">
        <f t="array" aca="1" ref="AD1121" ca="1">IFERROR(
  INDEX(
    montadora[Montadora],
    MATCH(TRUE,LEFT(#REF!,NÚCARACT(montadora[SKU Parcial]))=montadora[SKU Parcial],0)
  ),
  ""
)</f>
        <v/>
      </c>
    </row>
    <row r="1122" spans="1:30" x14ac:dyDescent="0.25">
      <c r="A1122" s="42" t="s">
        <v>9941</v>
      </c>
      <c r="B1122" s="42">
        <v>23593661651</v>
      </c>
      <c r="C1122" s="42"/>
      <c r="D1122" s="42"/>
      <c r="E1122" s="42"/>
      <c r="F1122" s="42" t="s">
        <v>10117</v>
      </c>
      <c r="G1122" s="42" t="s">
        <v>11228</v>
      </c>
      <c r="H1122" s="7"/>
      <c r="I1122" s="42"/>
      <c r="J1122" s="42" t="s">
        <v>10155</v>
      </c>
      <c r="K1122" s="8">
        <v>45781</v>
      </c>
      <c r="L1122" s="7" t="s">
        <v>8443</v>
      </c>
      <c r="M1122" s="44">
        <v>41.4</v>
      </c>
      <c r="N1122" s="7">
        <v>1</v>
      </c>
      <c r="O1122" s="44">
        <v>46.21</v>
      </c>
      <c r="P1122" s="44">
        <v>22.4</v>
      </c>
      <c r="Q1122" s="44">
        <v>1.4</v>
      </c>
      <c r="R1122" s="44">
        <v>12.2</v>
      </c>
      <c r="S1122" s="44">
        <v>4.8099999999999996</v>
      </c>
      <c r="T1122" s="44">
        <v>0</v>
      </c>
      <c r="U1122" s="44">
        <v>4.9800000000000004</v>
      </c>
      <c r="V1122" s="9">
        <v>0.14979999999999999</v>
      </c>
      <c r="W1122" s="42" t="s">
        <v>34</v>
      </c>
      <c r="X1122" s="43"/>
      <c r="Y1122" s="43"/>
      <c r="Z1122" s="43" t="s">
        <v>8442</v>
      </c>
      <c r="AA1122" s="43" t="str">
        <f>VLOOKUP(J1122, sku!B:C, 2, FALSE)</f>
        <v>Native Spray Wax 500ml</v>
      </c>
      <c r="AB1122" s="45" t="str">
        <f>VLOOKUP(J1122, sku!B:BM, 64, FALSE)</f>
        <v>Revenda</v>
      </c>
      <c r="AC1122" s="45" t="str">
        <f>LEFT(pedidos[[#This Row],[SKU]],3)</f>
        <v>VX2</v>
      </c>
      <c r="AD1122" s="36" t="str" cm="1">
        <f t="array" aca="1" ref="AD1122" ca="1">IFERROR(
  INDEX(
    montadora[Montadora],
    MATCH(TRUE,LEFT(J1572,NÚCARACT(montadora[SKU Parcial]))=montadora[SKU Parcial],0)
  ),
  ""
)</f>
        <v/>
      </c>
    </row>
    <row r="1123" spans="1:30" x14ac:dyDescent="0.25">
      <c r="A1123" s="42" t="s">
        <v>10016</v>
      </c>
      <c r="B1123" s="42">
        <v>23593661651</v>
      </c>
      <c r="C1123" s="42"/>
      <c r="D1123" s="42"/>
      <c r="E1123" s="42"/>
      <c r="F1123" s="42" t="s">
        <v>10117</v>
      </c>
      <c r="G1123" s="42" t="s">
        <v>11228</v>
      </c>
      <c r="H1123" s="19"/>
      <c r="I1123" s="42"/>
      <c r="J1123" s="42" t="s">
        <v>10155</v>
      </c>
      <c r="K1123" s="21">
        <v>45779</v>
      </c>
      <c r="L1123" s="19" t="s">
        <v>8443</v>
      </c>
      <c r="M1123" s="44">
        <v>41.4</v>
      </c>
      <c r="N1123" s="19">
        <v>1</v>
      </c>
      <c r="O1123" s="44">
        <v>41.4</v>
      </c>
      <c r="P1123" s="44">
        <v>22.4</v>
      </c>
      <c r="Q1123" s="44">
        <v>1.4</v>
      </c>
      <c r="R1123" s="44">
        <v>12.2</v>
      </c>
      <c r="S1123" s="44">
        <v>0</v>
      </c>
      <c r="T1123" s="44">
        <v>0</v>
      </c>
      <c r="U1123" s="44">
        <v>5.19</v>
      </c>
      <c r="V1123" s="23">
        <v>0.1255</v>
      </c>
      <c r="W1123" s="42" t="s">
        <v>34</v>
      </c>
      <c r="X1123" s="43"/>
      <c r="Y1123" s="43"/>
      <c r="Z1123" s="43" t="s">
        <v>8442</v>
      </c>
      <c r="AA1123" s="43" t="str">
        <f>VLOOKUP(J1123, sku!B:C, 2, FALSE)</f>
        <v>Native Spray Wax 500ml</v>
      </c>
      <c r="AB1123" s="45" t="str">
        <f>VLOOKUP(J1123, sku!B:BM, 64, FALSE)</f>
        <v>Revenda</v>
      </c>
      <c r="AC1123" s="45" t="str">
        <f>LEFT(pedidos[[#This Row],[SKU]],3)</f>
        <v>VX2</v>
      </c>
      <c r="AD1123" s="36" t="str" cm="1">
        <f t="array" aca="1" ref="AD1123" ca="1">IFERROR(
  INDEX(
    montadora[Montadora],
    MATCH(TRUE,LEFT(J1573,NÚCARACT(montadora[SKU Parcial]))=montadora[SKU Parcial],0)
  ),
  ""
)</f>
        <v/>
      </c>
    </row>
    <row r="1124" spans="1:30" x14ac:dyDescent="0.25">
      <c r="A1124" s="42" t="s">
        <v>10010</v>
      </c>
      <c r="B1124" s="42">
        <v>23593661651</v>
      </c>
      <c r="C1124" s="42"/>
      <c r="D1124" s="42"/>
      <c r="E1124" s="42"/>
      <c r="F1124" s="42" t="s">
        <v>10117</v>
      </c>
      <c r="G1124" s="42" t="s">
        <v>11228</v>
      </c>
      <c r="H1124" s="19"/>
      <c r="I1124" s="42"/>
      <c r="J1124" s="42" t="s">
        <v>10155</v>
      </c>
      <c r="K1124" s="21">
        <v>45779</v>
      </c>
      <c r="L1124" s="19" t="s">
        <v>8443</v>
      </c>
      <c r="M1124" s="44">
        <v>41.4</v>
      </c>
      <c r="N1124" s="19">
        <v>1</v>
      </c>
      <c r="O1124" s="44">
        <v>41.4</v>
      </c>
      <c r="P1124" s="44">
        <v>22.4</v>
      </c>
      <c r="Q1124" s="44">
        <v>1.4</v>
      </c>
      <c r="R1124" s="44">
        <v>12.2</v>
      </c>
      <c r="S1124" s="44">
        <v>0</v>
      </c>
      <c r="T1124" s="44">
        <v>0</v>
      </c>
      <c r="U1124" s="44">
        <v>4.9800000000000004</v>
      </c>
      <c r="V1124" s="23">
        <v>0.12039999999999999</v>
      </c>
      <c r="W1124" s="42" t="s">
        <v>34</v>
      </c>
      <c r="X1124" s="43"/>
      <c r="Y1124" s="43"/>
      <c r="Z1124" s="43" t="s">
        <v>8442</v>
      </c>
      <c r="AA1124" s="43" t="str">
        <f>VLOOKUP(J1124, sku!B:C, 2, FALSE)</f>
        <v>Native Spray Wax 500ml</v>
      </c>
      <c r="AB1124" s="45" t="str">
        <f>VLOOKUP(J1124, sku!B:BM, 64, FALSE)</f>
        <v>Revenda</v>
      </c>
      <c r="AC1124" s="45" t="str">
        <f>LEFT(pedidos[[#This Row],[SKU]],3)</f>
        <v>VX2</v>
      </c>
      <c r="AD1124" s="36" t="str" cm="1">
        <f t="array" aca="1" ref="AD1124" ca="1">IFERROR(
  INDEX(
    montadora[Montadora],
    MATCH(TRUE,LEFT(J1574,NÚCARACT(montadora[SKU Parcial]))=montadora[SKU Parcial],0)
  ),
  ""
)</f>
        <v/>
      </c>
    </row>
    <row r="1125" spans="1:30" x14ac:dyDescent="0.25">
      <c r="A1125" s="42" t="s">
        <v>10098</v>
      </c>
      <c r="B1125" s="42">
        <v>23593661651</v>
      </c>
      <c r="C1125" s="42"/>
      <c r="D1125" s="42"/>
      <c r="E1125" s="42"/>
      <c r="F1125" s="42" t="s">
        <v>10117</v>
      </c>
      <c r="G1125" s="42" t="s">
        <v>11228</v>
      </c>
      <c r="H1125" s="19"/>
      <c r="I1125" s="42"/>
      <c r="J1125" s="42" t="s">
        <v>10155</v>
      </c>
      <c r="K1125" s="21">
        <v>45778</v>
      </c>
      <c r="L1125" s="19" t="s">
        <v>8443</v>
      </c>
      <c r="M1125" s="44">
        <v>41.4</v>
      </c>
      <c r="N1125" s="19">
        <v>1</v>
      </c>
      <c r="O1125" s="44">
        <v>41.4</v>
      </c>
      <c r="P1125" s="44">
        <v>22.4</v>
      </c>
      <c r="Q1125" s="44">
        <v>1.4</v>
      </c>
      <c r="R1125" s="44">
        <v>12.2</v>
      </c>
      <c r="S1125" s="44">
        <v>0</v>
      </c>
      <c r="T1125" s="44">
        <v>0</v>
      </c>
      <c r="U1125" s="44">
        <v>4.9800000000000004</v>
      </c>
      <c r="V1125" s="23">
        <v>0.12039999999999999</v>
      </c>
      <c r="W1125" s="42" t="s">
        <v>34</v>
      </c>
      <c r="X1125" s="43"/>
      <c r="Y1125" s="43"/>
      <c r="Z1125" s="43" t="s">
        <v>8442</v>
      </c>
      <c r="AA1125" s="43" t="str">
        <f>VLOOKUP(J1125, sku!B:C, 2, FALSE)</f>
        <v>Native Spray Wax 500ml</v>
      </c>
      <c r="AB1125" s="45" t="str">
        <f>VLOOKUP(J1125, sku!B:BM, 64, FALSE)</f>
        <v>Revenda</v>
      </c>
      <c r="AC1125" s="45" t="str">
        <f>LEFT(pedidos[[#This Row],[SKU]],3)</f>
        <v>VX2</v>
      </c>
      <c r="AD1125" s="36" t="str" cm="1">
        <f t="array" aca="1" ref="AD1125" ca="1">IFERROR(
  INDEX(
    montadora[Montadora],
    MATCH(TRUE,LEFT(J1575,NÚCARACT(montadora[SKU Parcial]))=montadora[SKU Parcial],0)
  ),
  ""
)</f>
        <v/>
      </c>
    </row>
    <row r="1126" spans="1:30" x14ac:dyDescent="0.25">
      <c r="A1126" s="42" t="s">
        <v>10077</v>
      </c>
      <c r="B1126" s="42">
        <v>23593661651</v>
      </c>
      <c r="C1126" s="42"/>
      <c r="D1126" s="42"/>
      <c r="E1126" s="42"/>
      <c r="F1126" s="42" t="s">
        <v>10117</v>
      </c>
      <c r="G1126" s="42" t="s">
        <v>11228</v>
      </c>
      <c r="H1126" s="19"/>
      <c r="I1126" s="42"/>
      <c r="J1126" s="42" t="s">
        <v>10155</v>
      </c>
      <c r="K1126" s="21">
        <v>45778</v>
      </c>
      <c r="L1126" s="19" t="s">
        <v>8443</v>
      </c>
      <c r="M1126" s="44">
        <v>41.4</v>
      </c>
      <c r="N1126" s="19">
        <v>1</v>
      </c>
      <c r="O1126" s="44">
        <v>44.07</v>
      </c>
      <c r="P1126" s="44">
        <v>22.4</v>
      </c>
      <c r="Q1126" s="44">
        <v>1.4</v>
      </c>
      <c r="R1126" s="44">
        <v>12.37</v>
      </c>
      <c r="S1126" s="44">
        <v>2.67</v>
      </c>
      <c r="T1126" s="44">
        <v>0</v>
      </c>
      <c r="U1126" s="44">
        <v>4.83</v>
      </c>
      <c r="V1126" s="23">
        <v>0.1168</v>
      </c>
      <c r="W1126" s="42" t="s">
        <v>34</v>
      </c>
      <c r="X1126" s="43"/>
      <c r="Y1126" s="43"/>
      <c r="Z1126" s="43" t="s">
        <v>8442</v>
      </c>
      <c r="AA1126" s="43" t="str">
        <f>VLOOKUP(J1126, sku!B:C, 2, FALSE)</f>
        <v>Native Spray Wax 500ml</v>
      </c>
      <c r="AB1126" s="45" t="str">
        <f>VLOOKUP(J1126, sku!B:BM, 64, FALSE)</f>
        <v>Revenda</v>
      </c>
      <c r="AC1126" s="45" t="str">
        <f>LEFT(pedidos[[#This Row],[SKU]],3)</f>
        <v>VX2</v>
      </c>
      <c r="AD1126" s="36" t="str" cm="1">
        <f t="array" aca="1" ref="AD1126" ca="1">IFERROR(
  INDEX(
    montadora[Montadora],
    MATCH(TRUE,LEFT(J1576,NÚCARACT(montadora[SKU Parcial]))=montadora[SKU Parcial],0)
  ),
  ""
)</f>
        <v/>
      </c>
    </row>
    <row r="1127" spans="1:30" x14ac:dyDescent="0.25">
      <c r="A1127" s="42" t="s">
        <v>9914</v>
      </c>
      <c r="B1127" s="42">
        <v>23593661651</v>
      </c>
      <c r="C1127" s="42"/>
      <c r="D1127" s="42"/>
      <c r="E1127" s="42"/>
      <c r="F1127" s="42" t="s">
        <v>10117</v>
      </c>
      <c r="G1127" s="42" t="s">
        <v>11228</v>
      </c>
      <c r="H1127" s="7"/>
      <c r="I1127" s="42"/>
      <c r="J1127" s="42" t="s">
        <v>10155</v>
      </c>
      <c r="K1127" s="8">
        <v>45782</v>
      </c>
      <c r="L1127" s="7" t="s">
        <v>8443</v>
      </c>
      <c r="M1127" s="44">
        <v>41.4</v>
      </c>
      <c r="N1127" s="7">
        <v>1</v>
      </c>
      <c r="O1127" s="44">
        <v>41.4</v>
      </c>
      <c r="P1127" s="44">
        <v>22.4</v>
      </c>
      <c r="Q1127" s="44">
        <v>1.4</v>
      </c>
      <c r="R1127" s="44">
        <v>12.2</v>
      </c>
      <c r="S1127" s="44">
        <v>0</v>
      </c>
      <c r="T1127" s="44">
        <v>-1.21</v>
      </c>
      <c r="U1127" s="44">
        <v>6.19</v>
      </c>
      <c r="V1127" s="9">
        <v>8.9700000000000002E-2</v>
      </c>
      <c r="W1127" s="42" t="s">
        <v>34</v>
      </c>
      <c r="X1127" s="43"/>
      <c r="Y1127" s="43"/>
      <c r="Z1127" s="43" t="s">
        <v>8442</v>
      </c>
      <c r="AA1127" s="43" t="str">
        <f>VLOOKUP(J1127, sku!B:C, 2, FALSE)</f>
        <v>Native Spray Wax 500ml</v>
      </c>
      <c r="AB1127" s="45" t="str">
        <f>VLOOKUP(J1127, sku!B:BM, 64, FALSE)</f>
        <v>Revenda</v>
      </c>
      <c r="AC1127" s="45" t="str">
        <f>LEFT(pedidos[[#This Row],[SKU]],3)</f>
        <v>VX2</v>
      </c>
      <c r="AD1127" s="36" t="str" cm="1">
        <f t="array" aca="1" ref="AD1127" ca="1">IFERROR(
  INDEX(
    montadora[Montadora],
    MATCH(TRUE,LEFT(J1577,NÚCARACT(montadora[SKU Parcial]))=montadora[SKU Parcial],0)
  ),
  ""
)</f>
        <v/>
      </c>
    </row>
    <row r="1128" spans="1:30" x14ac:dyDescent="0.25">
      <c r="A1128" s="42" t="s">
        <v>9288</v>
      </c>
      <c r="B1128" s="42">
        <v>23593661651</v>
      </c>
      <c r="C1128" s="42"/>
      <c r="D1128" s="42"/>
      <c r="E1128" s="42"/>
      <c r="F1128" s="42" t="s">
        <v>10117</v>
      </c>
      <c r="G1128" s="42" t="s">
        <v>11228</v>
      </c>
      <c r="H1128" s="19"/>
      <c r="I1128" s="42"/>
      <c r="J1128" s="42" t="s">
        <v>10155</v>
      </c>
      <c r="K1128" s="21">
        <v>45804</v>
      </c>
      <c r="L1128" s="19" t="s">
        <v>8443</v>
      </c>
      <c r="M1128" s="44">
        <v>48.4</v>
      </c>
      <c r="N1128" s="19">
        <v>1</v>
      </c>
      <c r="O1128" s="44">
        <v>48.4</v>
      </c>
      <c r="P1128" s="44">
        <v>22.4</v>
      </c>
      <c r="Q1128" s="44">
        <v>1.63</v>
      </c>
      <c r="R1128" s="44">
        <v>13.68</v>
      </c>
      <c r="S1128" s="44">
        <v>0</v>
      </c>
      <c r="T1128" s="44">
        <v>0</v>
      </c>
      <c r="U1128" s="44">
        <v>10.69</v>
      </c>
      <c r="V1128" s="23">
        <v>0</v>
      </c>
      <c r="W1128" s="42" t="s">
        <v>34</v>
      </c>
      <c r="X1128" s="43"/>
      <c r="Y1128" s="43"/>
      <c r="Z1128" s="43" t="s">
        <v>8442</v>
      </c>
      <c r="AA1128" s="43" t="str">
        <f>VLOOKUP(J1128, sku!B:C, 2, FALSE)</f>
        <v>Native Spray Wax 500ml</v>
      </c>
      <c r="AB1128" s="45" t="str">
        <f>VLOOKUP(J1128, sku!B:BM, 64, FALSE)</f>
        <v>Revenda</v>
      </c>
      <c r="AC1128" s="45" t="str">
        <f>LEFT(pedidos[[#This Row],[SKU]],3)</f>
        <v>VX2</v>
      </c>
      <c r="AD1128" s="36" t="str" cm="1">
        <f t="array" aca="1" ref="AD1128" ca="1">IFERROR(
  INDEX(
    montadora[Montadora],
    MATCH(TRUE,LEFT(J1578,NÚCARACT(montadora[SKU Parcial]))=montadora[SKU Parcial],0)
  ),
  ""
)</f>
        <v/>
      </c>
    </row>
    <row r="1129" spans="1:30" x14ac:dyDescent="0.25">
      <c r="A1129" s="42" t="s">
        <v>9307</v>
      </c>
      <c r="B1129" s="42">
        <v>23593661651</v>
      </c>
      <c r="C1129" s="42"/>
      <c r="D1129" s="42"/>
      <c r="E1129" s="42"/>
      <c r="F1129" s="42" t="s">
        <v>10117</v>
      </c>
      <c r="G1129" s="42" t="s">
        <v>11228</v>
      </c>
      <c r="H1129" s="19"/>
      <c r="I1129" s="42"/>
      <c r="J1129" s="42" t="s">
        <v>10155</v>
      </c>
      <c r="K1129" s="21">
        <v>45802</v>
      </c>
      <c r="L1129" s="19" t="s">
        <v>8443</v>
      </c>
      <c r="M1129" s="44">
        <v>48.4</v>
      </c>
      <c r="N1129" s="19">
        <v>1</v>
      </c>
      <c r="O1129" s="44">
        <v>55.02</v>
      </c>
      <c r="P1129" s="44">
        <v>22.4</v>
      </c>
      <c r="Q1129" s="44">
        <v>1.63</v>
      </c>
      <c r="R1129" s="44">
        <v>13.68</v>
      </c>
      <c r="S1129" s="44">
        <v>6.62</v>
      </c>
      <c r="T1129" s="44">
        <v>0</v>
      </c>
      <c r="U1129" s="44">
        <v>10.69</v>
      </c>
      <c r="V1129" s="23">
        <v>0</v>
      </c>
      <c r="W1129" s="42" t="s">
        <v>34</v>
      </c>
      <c r="X1129" s="43"/>
      <c r="Y1129" s="43"/>
      <c r="Z1129" s="43" t="s">
        <v>8442</v>
      </c>
      <c r="AA1129" s="43" t="str">
        <f>VLOOKUP(J1129, sku!B:C, 2, FALSE)</f>
        <v>Native Spray Wax 500ml</v>
      </c>
      <c r="AB1129" s="45" t="str">
        <f>VLOOKUP(J1129, sku!B:BM, 64, FALSE)</f>
        <v>Revenda</v>
      </c>
      <c r="AC1129" s="45" t="str">
        <f>LEFT(pedidos[[#This Row],[SKU]],3)</f>
        <v>VX2</v>
      </c>
      <c r="AD1129" s="36" t="str" cm="1">
        <f t="array" aca="1" ref="AD1129" ca="1">IFERROR(
  INDEX(
    montadora[Montadora],
    MATCH(TRUE,LEFT(J1579,NÚCARACT(montadora[SKU Parcial]))=montadora[SKU Parcial],0)
  ),
  ""
)</f>
        <v/>
      </c>
    </row>
    <row r="1130" spans="1:30" x14ac:dyDescent="0.25">
      <c r="A1130" s="42" t="s">
        <v>9714</v>
      </c>
      <c r="B1130" s="42">
        <v>23593661651</v>
      </c>
      <c r="C1130" s="42"/>
      <c r="D1130" s="42"/>
      <c r="E1130" s="42"/>
      <c r="F1130" s="42" t="s">
        <v>10117</v>
      </c>
      <c r="G1130" s="42" t="s">
        <v>11228</v>
      </c>
      <c r="H1130" s="19"/>
      <c r="I1130" s="42"/>
      <c r="J1130" s="42" t="s">
        <v>10155</v>
      </c>
      <c r="K1130" s="21">
        <v>45785</v>
      </c>
      <c r="L1130" s="19" t="s">
        <v>8443</v>
      </c>
      <c r="M1130" s="44">
        <v>48.4</v>
      </c>
      <c r="N1130" s="19">
        <v>1</v>
      </c>
      <c r="O1130" s="44">
        <v>48.4</v>
      </c>
      <c r="P1130" s="44">
        <v>22.4</v>
      </c>
      <c r="Q1130" s="44">
        <v>1.63</v>
      </c>
      <c r="R1130" s="44">
        <v>13.58</v>
      </c>
      <c r="S1130" s="44">
        <v>0</v>
      </c>
      <c r="T1130" s="44">
        <v>0</v>
      </c>
      <c r="U1130" s="44">
        <v>10.3</v>
      </c>
      <c r="V1130" s="23">
        <v>0</v>
      </c>
      <c r="W1130" s="42" t="s">
        <v>34</v>
      </c>
      <c r="X1130" s="43"/>
      <c r="Y1130" s="43"/>
      <c r="Z1130" s="43" t="s">
        <v>8442</v>
      </c>
      <c r="AA1130" s="43" t="str">
        <f>VLOOKUP(J1130, sku!B:C, 2, FALSE)</f>
        <v>Native Spray Wax 500ml</v>
      </c>
      <c r="AB1130" s="45" t="str">
        <f>VLOOKUP(J1130, sku!B:BM, 64, FALSE)</f>
        <v>Revenda</v>
      </c>
      <c r="AC1130" s="45" t="str">
        <f>LEFT(pedidos[[#This Row],[SKU]],3)</f>
        <v>VX2</v>
      </c>
      <c r="AD1130" s="36" t="str" cm="1">
        <f t="array" aca="1" ref="AD1130" ca="1">IFERROR(
  INDEX(
    montadora[Montadora],
    MATCH(TRUE,LEFT(J1580,NÚCARACT(montadora[SKU Parcial]))=montadora[SKU Parcial],0)
  ),
  ""
)</f>
        <v/>
      </c>
    </row>
    <row r="1131" spans="1:30" x14ac:dyDescent="0.25">
      <c r="A1131" s="42" t="s">
        <v>9768</v>
      </c>
      <c r="B1131" s="42">
        <v>23593661651</v>
      </c>
      <c r="C1131" s="42"/>
      <c r="D1131" s="42"/>
      <c r="E1131" s="42"/>
      <c r="F1131" s="42" t="s">
        <v>10117</v>
      </c>
      <c r="G1131" s="42" t="s">
        <v>11228</v>
      </c>
      <c r="H1131" s="19"/>
      <c r="I1131" s="42"/>
      <c r="J1131" s="42" t="s">
        <v>10155</v>
      </c>
      <c r="K1131" s="21">
        <v>45784</v>
      </c>
      <c r="L1131" s="19" t="s">
        <v>8443</v>
      </c>
      <c r="M1131" s="44">
        <v>41.4</v>
      </c>
      <c r="N1131" s="19">
        <v>1</v>
      </c>
      <c r="O1131" s="44">
        <v>41.4</v>
      </c>
      <c r="P1131" s="44">
        <v>22.4</v>
      </c>
      <c r="Q1131" s="44">
        <v>1.4</v>
      </c>
      <c r="R1131" s="44">
        <v>12.2</v>
      </c>
      <c r="S1131" s="44">
        <v>0</v>
      </c>
      <c r="T1131" s="44">
        <v>0</v>
      </c>
      <c r="U1131" s="44">
        <v>4.9800000000000004</v>
      </c>
      <c r="V1131" s="23">
        <v>0</v>
      </c>
      <c r="W1131" s="42" t="s">
        <v>34</v>
      </c>
      <c r="X1131" s="43"/>
      <c r="Y1131" s="43"/>
      <c r="Z1131" s="43" t="s">
        <v>8442</v>
      </c>
      <c r="AA1131" s="43" t="str">
        <f>VLOOKUP(J1131, sku!B:C, 2, FALSE)</f>
        <v>Native Spray Wax 500ml</v>
      </c>
      <c r="AB1131" s="45" t="str">
        <f>VLOOKUP(J1131, sku!B:BM, 64, FALSE)</f>
        <v>Revenda</v>
      </c>
      <c r="AC1131" s="45" t="str">
        <f>LEFT(pedidos[[#This Row],[SKU]],3)</f>
        <v>VX2</v>
      </c>
      <c r="AD1131" s="36" t="str" cm="1">
        <f t="array" aca="1" ref="AD1131" ca="1">IFERROR(
  INDEX(
    montadora[Montadora],
    MATCH(TRUE,LEFT(J1581,NÚCARACT(montadora[SKU Parcial]))=montadora[SKU Parcial],0)
  ),
  ""
)</f>
        <v/>
      </c>
    </row>
    <row r="1132" spans="1:30" x14ac:dyDescent="0.25">
      <c r="A1132" s="42" t="s">
        <v>9789</v>
      </c>
      <c r="B1132" s="42">
        <v>23593661651</v>
      </c>
      <c r="C1132" s="42"/>
      <c r="D1132" s="42"/>
      <c r="E1132" s="42"/>
      <c r="F1132" s="42" t="s">
        <v>10117</v>
      </c>
      <c r="G1132" s="42" t="s">
        <v>11228</v>
      </c>
      <c r="H1132" s="19"/>
      <c r="I1132" s="42"/>
      <c r="J1132" s="42" t="s">
        <v>10155</v>
      </c>
      <c r="K1132" s="21">
        <v>45784</v>
      </c>
      <c r="L1132" s="19" t="s">
        <v>8443</v>
      </c>
      <c r="M1132" s="44">
        <v>41.4</v>
      </c>
      <c r="N1132" s="19">
        <v>1</v>
      </c>
      <c r="O1132" s="44">
        <v>41.4</v>
      </c>
      <c r="P1132" s="44">
        <v>22.4</v>
      </c>
      <c r="Q1132" s="44">
        <v>1.4</v>
      </c>
      <c r="R1132" s="44">
        <v>12.2</v>
      </c>
      <c r="S1132" s="44">
        <v>0</v>
      </c>
      <c r="T1132" s="44">
        <v>0</v>
      </c>
      <c r="U1132" s="44">
        <v>4.9800000000000004</v>
      </c>
      <c r="V1132" s="23">
        <v>0</v>
      </c>
      <c r="W1132" s="42" t="s">
        <v>34</v>
      </c>
      <c r="X1132" s="43"/>
      <c r="Y1132" s="43"/>
      <c r="Z1132" s="43" t="s">
        <v>8442</v>
      </c>
      <c r="AA1132" s="43" t="str">
        <f>VLOOKUP(J1132, sku!B:C, 2, FALSE)</f>
        <v>Native Spray Wax 500ml</v>
      </c>
      <c r="AB1132" s="45" t="str">
        <f>VLOOKUP(J1132, sku!B:BM, 64, FALSE)</f>
        <v>Revenda</v>
      </c>
      <c r="AC1132" s="45" t="str">
        <f>LEFT(pedidos[[#This Row],[SKU]],3)</f>
        <v>VX2</v>
      </c>
      <c r="AD1132" s="36" t="str" cm="1">
        <f t="array" aca="1" ref="AD1132" ca="1">IFERROR(
  INDEX(
    montadora[Montadora],
    MATCH(TRUE,LEFT(J1582,NÚCARACT(montadora[SKU Parcial]))=montadora[SKU Parcial],0)
  ),
  ""
)</f>
        <v/>
      </c>
    </row>
    <row r="1133" spans="1:30" x14ac:dyDescent="0.25">
      <c r="A1133" s="42" t="s">
        <v>9801</v>
      </c>
      <c r="B1133" s="42">
        <v>23593661651</v>
      </c>
      <c r="C1133" s="42"/>
      <c r="D1133" s="42"/>
      <c r="E1133" s="42"/>
      <c r="F1133" s="42" t="s">
        <v>10117</v>
      </c>
      <c r="G1133" s="42" t="s">
        <v>11228</v>
      </c>
      <c r="H1133" s="19"/>
      <c r="I1133" s="42"/>
      <c r="J1133" s="42" t="s">
        <v>10155</v>
      </c>
      <c r="K1133" s="21">
        <v>45784</v>
      </c>
      <c r="L1133" s="19" t="s">
        <v>8443</v>
      </c>
      <c r="M1133" s="44">
        <v>41.4</v>
      </c>
      <c r="N1133" s="19">
        <v>1</v>
      </c>
      <c r="O1133" s="44">
        <v>41.4</v>
      </c>
      <c r="P1133" s="44">
        <v>22.4</v>
      </c>
      <c r="Q1133" s="44">
        <v>1.4</v>
      </c>
      <c r="R1133" s="44">
        <v>12.2</v>
      </c>
      <c r="S1133" s="44">
        <v>0</v>
      </c>
      <c r="T1133" s="44">
        <v>0</v>
      </c>
      <c r="U1133" s="44">
        <v>4.9800000000000004</v>
      </c>
      <c r="V1133" s="23">
        <v>0</v>
      </c>
      <c r="W1133" s="42" t="s">
        <v>34</v>
      </c>
      <c r="X1133" s="43"/>
      <c r="Y1133" s="43"/>
      <c r="Z1133" s="43" t="s">
        <v>8442</v>
      </c>
      <c r="AA1133" s="43" t="str">
        <f>VLOOKUP(J1133, sku!B:C, 2, FALSE)</f>
        <v>Native Spray Wax 500ml</v>
      </c>
      <c r="AB1133" s="45" t="str">
        <f>VLOOKUP(J1133, sku!B:BM, 64, FALSE)</f>
        <v>Revenda</v>
      </c>
      <c r="AC1133" s="45" t="str">
        <f>LEFT(pedidos[[#This Row],[SKU]],3)</f>
        <v>VX2</v>
      </c>
      <c r="AD1133" s="36" t="str" cm="1">
        <f t="array" aca="1" ref="AD1133" ca="1">IFERROR(
  INDEX(
    montadora[Montadora],
    MATCH(TRUE,LEFT(J1583,NÚCARACT(montadora[SKU Parcial]))=montadora[SKU Parcial],0)
  ),
  ""
)</f>
        <v/>
      </c>
    </row>
    <row r="1134" spans="1:30" x14ac:dyDescent="0.25">
      <c r="A1134" s="42" t="s">
        <v>9816</v>
      </c>
      <c r="B1134" s="42">
        <v>23593661651</v>
      </c>
      <c r="C1134" s="42"/>
      <c r="D1134" s="42"/>
      <c r="E1134" s="42"/>
      <c r="F1134" s="42" t="s">
        <v>10117</v>
      </c>
      <c r="G1134" s="42" t="s">
        <v>11228</v>
      </c>
      <c r="H1134" s="19"/>
      <c r="I1134" s="42"/>
      <c r="J1134" s="42" t="s">
        <v>10155</v>
      </c>
      <c r="K1134" s="21">
        <v>45783</v>
      </c>
      <c r="L1134" s="19" t="s">
        <v>8443</v>
      </c>
      <c r="M1134" s="44">
        <v>41.4</v>
      </c>
      <c r="N1134" s="19">
        <v>1</v>
      </c>
      <c r="O1134" s="44">
        <v>41.4</v>
      </c>
      <c r="P1134" s="44">
        <v>22.4</v>
      </c>
      <c r="Q1134" s="44">
        <v>1.4</v>
      </c>
      <c r="R1134" s="44">
        <v>12.2</v>
      </c>
      <c r="S1134" s="44">
        <v>0</v>
      </c>
      <c r="T1134" s="44">
        <v>0</v>
      </c>
      <c r="U1134" s="44">
        <v>4.9800000000000004</v>
      </c>
      <c r="V1134" s="23">
        <v>0</v>
      </c>
      <c r="W1134" s="42" t="s">
        <v>34</v>
      </c>
      <c r="X1134" s="43"/>
      <c r="Y1134" s="43"/>
      <c r="Z1134" s="43" t="s">
        <v>8442</v>
      </c>
      <c r="AA1134" s="43" t="str">
        <f>VLOOKUP(J1134, sku!B:C, 2, FALSE)</f>
        <v>Native Spray Wax 500ml</v>
      </c>
      <c r="AB1134" s="45" t="str">
        <f>VLOOKUP(J1134, sku!B:BM, 64, FALSE)</f>
        <v>Revenda</v>
      </c>
      <c r="AC1134" s="45" t="str">
        <f>LEFT(pedidos[[#This Row],[SKU]],3)</f>
        <v>VX2</v>
      </c>
      <c r="AD1134" s="36" t="str" cm="1">
        <f t="array" aca="1" ref="AD1134" ca="1">IFERROR(
  INDEX(
    montadora[Montadora],
    MATCH(TRUE,LEFT(J1584,NÚCARACT(montadora[SKU Parcial]))=montadora[SKU Parcial],0)
  ),
  ""
)</f>
        <v/>
      </c>
    </row>
    <row r="1135" spans="1:30" x14ac:dyDescent="0.25">
      <c r="A1135" s="42" t="s">
        <v>9833</v>
      </c>
      <c r="B1135" s="42">
        <v>23593661651</v>
      </c>
      <c r="C1135" s="42"/>
      <c r="D1135" s="42"/>
      <c r="E1135" s="42"/>
      <c r="F1135" s="42" t="s">
        <v>10117</v>
      </c>
      <c r="G1135" s="42" t="s">
        <v>11228</v>
      </c>
      <c r="H1135" s="19"/>
      <c r="I1135" s="42"/>
      <c r="J1135" s="42" t="s">
        <v>10155</v>
      </c>
      <c r="K1135" s="21">
        <v>45783</v>
      </c>
      <c r="L1135" s="19" t="s">
        <v>8443</v>
      </c>
      <c r="M1135" s="44">
        <v>41.4</v>
      </c>
      <c r="N1135" s="19">
        <v>1</v>
      </c>
      <c r="O1135" s="44">
        <v>41.4</v>
      </c>
      <c r="P1135" s="44">
        <v>22.4</v>
      </c>
      <c r="Q1135" s="44">
        <v>1.4</v>
      </c>
      <c r="R1135" s="44">
        <v>12.2</v>
      </c>
      <c r="S1135" s="44">
        <v>0</v>
      </c>
      <c r="T1135" s="44">
        <v>0</v>
      </c>
      <c r="U1135" s="44">
        <v>4.9800000000000004</v>
      </c>
      <c r="V1135" s="23">
        <v>0</v>
      </c>
      <c r="W1135" s="42" t="s">
        <v>34</v>
      </c>
      <c r="X1135" s="43"/>
      <c r="Y1135" s="43"/>
      <c r="Z1135" s="43" t="s">
        <v>8442</v>
      </c>
      <c r="AA1135" s="43" t="str">
        <f>VLOOKUP(J1135, sku!B:C, 2, FALSE)</f>
        <v>Native Spray Wax 500ml</v>
      </c>
      <c r="AB1135" s="45" t="str">
        <f>VLOOKUP(J1135, sku!B:BM, 64, FALSE)</f>
        <v>Revenda</v>
      </c>
      <c r="AC1135" s="45" t="str">
        <f>LEFT(pedidos[[#This Row],[SKU]],3)</f>
        <v>VX2</v>
      </c>
      <c r="AD1135" s="36" t="str" cm="1">
        <f t="array" aca="1" ref="AD1135" ca="1">IFERROR(
  INDEX(
    montadora[Montadora],
    MATCH(TRUE,LEFT(J1585,NÚCARACT(montadora[SKU Parcial]))=montadora[SKU Parcial],0)
  ),
  ""
)</f>
        <v/>
      </c>
    </row>
    <row r="1136" spans="1:30" x14ac:dyDescent="0.25">
      <c r="A1136" s="42" t="s">
        <v>9846</v>
      </c>
      <c r="B1136" s="42">
        <v>23593661651</v>
      </c>
      <c r="C1136" s="42"/>
      <c r="D1136" s="42"/>
      <c r="E1136" s="42"/>
      <c r="F1136" s="42" t="s">
        <v>10117</v>
      </c>
      <c r="G1136" s="42" t="s">
        <v>11228</v>
      </c>
      <c r="H1136" s="19"/>
      <c r="I1136" s="42"/>
      <c r="J1136" s="42" t="s">
        <v>10155</v>
      </c>
      <c r="K1136" s="21">
        <v>45783</v>
      </c>
      <c r="L1136" s="19" t="s">
        <v>8443</v>
      </c>
      <c r="M1136" s="44">
        <v>41.4</v>
      </c>
      <c r="N1136" s="19">
        <v>1</v>
      </c>
      <c r="O1136" s="44">
        <v>41.4</v>
      </c>
      <c r="P1136" s="44">
        <v>22.4</v>
      </c>
      <c r="Q1136" s="44">
        <v>1.4</v>
      </c>
      <c r="R1136" s="44">
        <v>12.2</v>
      </c>
      <c r="S1136" s="44">
        <v>0</v>
      </c>
      <c r="T1136" s="44">
        <v>0</v>
      </c>
      <c r="U1136" s="44">
        <v>4.9800000000000004</v>
      </c>
      <c r="V1136" s="23">
        <v>0</v>
      </c>
      <c r="W1136" s="42" t="s">
        <v>34</v>
      </c>
      <c r="X1136" s="43"/>
      <c r="Y1136" s="43"/>
      <c r="Z1136" s="43" t="s">
        <v>8442</v>
      </c>
      <c r="AA1136" s="43" t="str">
        <f>VLOOKUP(J1136, sku!B:C, 2, FALSE)</f>
        <v>Native Spray Wax 500ml</v>
      </c>
      <c r="AB1136" s="45" t="str">
        <f>VLOOKUP(J1136, sku!B:BM, 64, FALSE)</f>
        <v>Revenda</v>
      </c>
      <c r="AC1136" s="45" t="str">
        <f>LEFT(pedidos[[#This Row],[SKU]],3)</f>
        <v>VX2</v>
      </c>
      <c r="AD1136" s="36" t="str" cm="1">
        <f t="array" aca="1" ref="AD1136" ca="1">IFERROR(
  INDEX(
    montadora[Montadora],
    MATCH(TRUE,LEFT(J1586,NÚCARACT(montadora[SKU Parcial]))=montadora[SKU Parcial],0)
  ),
  ""
)</f>
        <v/>
      </c>
    </row>
    <row r="1137" spans="1:30" x14ac:dyDescent="0.25">
      <c r="A1137" s="42" t="s">
        <v>10518</v>
      </c>
      <c r="B1137" s="42"/>
      <c r="C1137" s="42"/>
      <c r="D1137" s="42"/>
      <c r="E1137" s="42">
        <v>19299592888</v>
      </c>
      <c r="F1137" s="42" t="s">
        <v>8385</v>
      </c>
      <c r="G1137" s="42" t="s">
        <v>11228</v>
      </c>
      <c r="H1137" s="7"/>
      <c r="I1137" s="42"/>
      <c r="J1137" s="42" t="s">
        <v>3286</v>
      </c>
      <c r="K1137" s="8">
        <v>45820</v>
      </c>
      <c r="L1137" s="19" t="s">
        <v>8443</v>
      </c>
      <c r="M1137" s="44">
        <v>46.8</v>
      </c>
      <c r="N1137" s="7">
        <v>1</v>
      </c>
      <c r="O1137" s="44">
        <v>46.8</v>
      </c>
      <c r="P1137" s="44">
        <v>22.49</v>
      </c>
      <c r="Q1137" s="44">
        <v>1.74</v>
      </c>
      <c r="R1137" s="44">
        <v>13.36</v>
      </c>
      <c r="S1137" s="44">
        <v>0</v>
      </c>
      <c r="T1137" s="44">
        <v>0</v>
      </c>
      <c r="U1137" s="44">
        <v>9.2100000000000009</v>
      </c>
      <c r="V1137" s="9">
        <v>0.1968</v>
      </c>
      <c r="W1137" s="42" t="s">
        <v>34</v>
      </c>
      <c r="X1137" s="43"/>
      <c r="Y1137" s="43"/>
      <c r="Z1137" s="43" t="s">
        <v>8442</v>
      </c>
      <c r="AA1137" s="43" t="str">
        <f>VLOOKUP(J1137, sku!B:C, 2, FALSE)</f>
        <v>V-Floc 1,5l</v>
      </c>
      <c r="AB1137" s="45" t="str">
        <f>VLOOKUP(J1137, sku!B:BM, 64, FALSE)</f>
        <v>Revenda</v>
      </c>
      <c r="AC1137" s="45" t="str">
        <f>LEFT(pedidos[[#This Row],[SKU]],3)</f>
        <v>VX2</v>
      </c>
      <c r="AD1137" s="36" t="str" cm="1">
        <f t="array" aca="1" ref="AD1137" ca="1">IFERROR(
  INDEX(
    montadora[Montadora],
    MATCH(TRUE,LEFT(J1587,NÚCARACT(montadora[SKU Parcial]))=montadora[SKU Parcial],0)
  ),
  ""
)</f>
        <v/>
      </c>
    </row>
    <row r="1138" spans="1:30" x14ac:dyDescent="0.25">
      <c r="A1138" s="42" t="s">
        <v>10534</v>
      </c>
      <c r="B1138" s="42"/>
      <c r="C1138" s="42"/>
      <c r="D1138" s="42"/>
      <c r="E1138" s="42">
        <v>19299592888</v>
      </c>
      <c r="F1138" s="42" t="s">
        <v>8385</v>
      </c>
      <c r="G1138" s="42" t="s">
        <v>11228</v>
      </c>
      <c r="H1138" s="7"/>
      <c r="I1138" s="42"/>
      <c r="J1138" s="42" t="s">
        <v>3286</v>
      </c>
      <c r="K1138" s="8">
        <v>45820</v>
      </c>
      <c r="L1138" s="19" t="s">
        <v>8443</v>
      </c>
      <c r="M1138" s="44">
        <v>46.8</v>
      </c>
      <c r="N1138" s="7">
        <v>1</v>
      </c>
      <c r="O1138" s="44">
        <v>46.8</v>
      </c>
      <c r="P1138" s="44">
        <v>22.49</v>
      </c>
      <c r="Q1138" s="44">
        <v>1.74</v>
      </c>
      <c r="R1138" s="44">
        <v>13.36</v>
      </c>
      <c r="S1138" s="44">
        <v>0</v>
      </c>
      <c r="T1138" s="44">
        <v>0</v>
      </c>
      <c r="U1138" s="44">
        <v>9.2100000000000009</v>
      </c>
      <c r="V1138" s="9">
        <v>0.1968</v>
      </c>
      <c r="W1138" s="42" t="s">
        <v>34</v>
      </c>
      <c r="X1138" s="43"/>
      <c r="Y1138" s="43"/>
      <c r="Z1138" s="43" t="s">
        <v>8442</v>
      </c>
      <c r="AA1138" s="43" t="str">
        <f>VLOOKUP(J1138, sku!B:C, 2, FALSE)</f>
        <v>V-Floc 1,5l</v>
      </c>
      <c r="AB1138" s="45" t="str">
        <f>VLOOKUP(J1138, sku!B:BM, 64, FALSE)</f>
        <v>Revenda</v>
      </c>
      <c r="AC1138" s="45" t="str">
        <f>LEFT(pedidos[[#This Row],[SKU]],3)</f>
        <v>VX2</v>
      </c>
      <c r="AD1138" s="36" t="str" cm="1">
        <f t="array" aca="1" ref="AD1138" ca="1">IFERROR(
  INDEX(
    montadora[Montadora],
    MATCH(TRUE,LEFT(J1588,NÚCARACT(montadora[SKU Parcial]))=montadora[SKU Parcial],0)
  ),
  ""
)</f>
        <v/>
      </c>
    </row>
    <row r="1139" spans="1:30" x14ac:dyDescent="0.25">
      <c r="A1139" s="42" t="s">
        <v>10539</v>
      </c>
      <c r="B1139" s="42"/>
      <c r="C1139" s="42"/>
      <c r="D1139" s="42"/>
      <c r="E1139" s="42">
        <v>19299592888</v>
      </c>
      <c r="F1139" s="42" t="s">
        <v>8385</v>
      </c>
      <c r="G1139" s="42" t="s">
        <v>11228</v>
      </c>
      <c r="H1139" s="7"/>
      <c r="I1139" s="42"/>
      <c r="J1139" s="42" t="s">
        <v>3286</v>
      </c>
      <c r="K1139" s="8">
        <v>45819</v>
      </c>
      <c r="L1139" s="19" t="s">
        <v>8443</v>
      </c>
      <c r="M1139" s="44">
        <v>46.8</v>
      </c>
      <c r="N1139" s="7">
        <v>1</v>
      </c>
      <c r="O1139" s="44">
        <v>46.8</v>
      </c>
      <c r="P1139" s="44">
        <v>22.49</v>
      </c>
      <c r="Q1139" s="44">
        <v>1.74</v>
      </c>
      <c r="R1139" s="44">
        <v>13.36</v>
      </c>
      <c r="S1139" s="44">
        <v>0</v>
      </c>
      <c r="T1139" s="44">
        <v>0</v>
      </c>
      <c r="U1139" s="44">
        <v>9.2100000000000009</v>
      </c>
      <c r="V1139" s="9">
        <v>0.1968</v>
      </c>
      <c r="W1139" s="42" t="s">
        <v>34</v>
      </c>
      <c r="X1139" s="43"/>
      <c r="Y1139" s="43"/>
      <c r="Z1139" s="43" t="s">
        <v>8442</v>
      </c>
      <c r="AA1139" s="43" t="str">
        <f>VLOOKUP(J1139, sku!B:C, 2, FALSE)</f>
        <v>V-Floc 1,5l</v>
      </c>
      <c r="AB1139" s="45" t="str">
        <f>VLOOKUP(J1139, sku!B:BM, 64, FALSE)</f>
        <v>Revenda</v>
      </c>
      <c r="AC1139" s="45" t="str">
        <f>LEFT(pedidos[[#This Row],[SKU]],3)</f>
        <v>VX2</v>
      </c>
      <c r="AD1139" s="36" t="str" cm="1">
        <f t="array" aca="1" ref="AD1139" ca="1">IFERROR(
  INDEX(
    montadora[Montadora],
    MATCH(TRUE,LEFT(J1589,NÚCARACT(montadora[SKU Parcial]))=montadora[SKU Parcial],0)
  ),
  ""
)</f>
        <v/>
      </c>
    </row>
    <row r="1140" spans="1:30" x14ac:dyDescent="0.25">
      <c r="A1140" s="42" t="s">
        <v>8904</v>
      </c>
      <c r="B1140" s="42"/>
      <c r="C1140" s="42"/>
      <c r="D1140" s="42"/>
      <c r="E1140" s="42">
        <v>23698012622</v>
      </c>
      <c r="F1140" s="42" t="s">
        <v>8385</v>
      </c>
      <c r="G1140" s="42" t="s">
        <v>11227</v>
      </c>
      <c r="H1140" s="7"/>
      <c r="I1140" s="42"/>
      <c r="J1140" s="42" t="s">
        <v>3286</v>
      </c>
      <c r="K1140" s="8">
        <v>45790</v>
      </c>
      <c r="L1140" s="7" t="s">
        <v>8443</v>
      </c>
      <c r="M1140" s="44">
        <v>49.8</v>
      </c>
      <c r="N1140" s="7">
        <v>1</v>
      </c>
      <c r="O1140" s="44">
        <v>49.8</v>
      </c>
      <c r="P1140" s="44">
        <v>22.49</v>
      </c>
      <c r="Q1140" s="44">
        <v>3.79</v>
      </c>
      <c r="R1140" s="44">
        <v>14.46</v>
      </c>
      <c r="S1140" s="44">
        <v>0</v>
      </c>
      <c r="T1140" s="44">
        <v>0</v>
      </c>
      <c r="U1140" s="44">
        <v>9.06</v>
      </c>
      <c r="V1140" s="9">
        <v>0.18190000000000001</v>
      </c>
      <c r="W1140" s="42" t="s">
        <v>34</v>
      </c>
      <c r="X1140" s="43"/>
      <c r="Y1140" s="43"/>
      <c r="Z1140" s="43" t="s">
        <v>8442</v>
      </c>
      <c r="AA1140" s="43" t="str">
        <f>VLOOKUP(J1140, sku!B:C, 2, FALSE)</f>
        <v>V-Floc 1,5l</v>
      </c>
      <c r="AB1140" s="45" t="str">
        <f>VLOOKUP(J1140, sku!B:BM, 64, FALSE)</f>
        <v>Revenda</v>
      </c>
      <c r="AC1140" s="45" t="str">
        <f>LEFT(pedidos[[#This Row],[SKU]],3)</f>
        <v>VX2</v>
      </c>
      <c r="AD1140" s="36" t="str" cm="1">
        <f t="array" aca="1" ref="AD1140" ca="1">IFERROR(
  INDEX(
    montadora[Montadora],
    MATCH(TRUE,LEFT(J1590,NÚCARACT(montadora[SKU Parcial]))=montadora[SKU Parcial],0)
  ),
  ""
)</f>
        <v/>
      </c>
    </row>
    <row r="1141" spans="1:30" x14ac:dyDescent="0.25">
      <c r="A1141" s="42" t="s">
        <v>10077</v>
      </c>
      <c r="B1141" s="42">
        <v>19299592888</v>
      </c>
      <c r="C1141" s="42"/>
      <c r="D1141" s="42"/>
      <c r="E1141" s="42"/>
      <c r="F1141" s="42" t="s">
        <v>8385</v>
      </c>
      <c r="G1141" s="42" t="s">
        <v>11228</v>
      </c>
      <c r="H1141" s="19"/>
      <c r="I1141" s="42"/>
      <c r="J1141" s="42" t="s">
        <v>3286</v>
      </c>
      <c r="K1141" s="21">
        <v>45778</v>
      </c>
      <c r="L1141" s="19" t="s">
        <v>8443</v>
      </c>
      <c r="M1141" s="44">
        <v>46.8</v>
      </c>
      <c r="N1141" s="19">
        <v>1</v>
      </c>
      <c r="O1141" s="44">
        <v>49.47</v>
      </c>
      <c r="P1141" s="44">
        <v>22.49</v>
      </c>
      <c r="Q1141" s="44">
        <v>1.58</v>
      </c>
      <c r="R1141" s="44">
        <v>13.99</v>
      </c>
      <c r="S1141" s="44">
        <v>2.67</v>
      </c>
      <c r="T1141" s="44">
        <v>0</v>
      </c>
      <c r="U1141" s="44">
        <v>8.35</v>
      </c>
      <c r="V1141" s="23">
        <v>0.1784</v>
      </c>
      <c r="W1141" s="42" t="s">
        <v>34</v>
      </c>
      <c r="X1141" s="43"/>
      <c r="Y1141" s="43"/>
      <c r="Z1141" s="43" t="s">
        <v>8442</v>
      </c>
      <c r="AA1141" s="43" t="str">
        <f>VLOOKUP(J1141, sku!B:C, 2, FALSE)</f>
        <v>V-Floc 1,5l</v>
      </c>
      <c r="AB1141" s="45" t="str">
        <f>VLOOKUP(J1141, sku!B:BM, 64, FALSE)</f>
        <v>Revenda</v>
      </c>
      <c r="AC1141" s="45" t="str">
        <f>LEFT(pedidos[[#This Row],[SKU]],3)</f>
        <v>VX2</v>
      </c>
      <c r="AD1141" s="36" t="str" cm="1">
        <f t="array" aca="1" ref="AD1141" ca="1">IFERROR(
  INDEX(
    montadora[Montadora],
    MATCH(TRUE,LEFT(J1591,NÚCARACT(montadora[SKU Parcial]))=montadora[SKU Parcial],0)
  ),
  ""
)</f>
        <v/>
      </c>
    </row>
    <row r="1142" spans="1:30" x14ac:dyDescent="0.25">
      <c r="A1142" s="42" t="s">
        <v>8985</v>
      </c>
      <c r="B1142" s="42"/>
      <c r="C1142" s="42"/>
      <c r="D1142" s="42"/>
      <c r="E1142" s="42">
        <v>23698012622</v>
      </c>
      <c r="F1142" s="42" t="s">
        <v>8385</v>
      </c>
      <c r="G1142" s="42" t="s">
        <v>11227</v>
      </c>
      <c r="H1142" s="7"/>
      <c r="I1142" s="42"/>
      <c r="J1142" s="42" t="s">
        <v>3286</v>
      </c>
      <c r="K1142" s="8">
        <v>45791</v>
      </c>
      <c r="L1142" s="19" t="s">
        <v>8443</v>
      </c>
      <c r="M1142" s="44">
        <v>49.8</v>
      </c>
      <c r="N1142" s="7">
        <v>1</v>
      </c>
      <c r="O1142" s="44">
        <v>49.8</v>
      </c>
      <c r="P1142" s="44">
        <v>22.49</v>
      </c>
      <c r="Q1142" s="44">
        <v>3.79</v>
      </c>
      <c r="R1142" s="44">
        <v>14.96</v>
      </c>
      <c r="S1142" s="44">
        <v>0</v>
      </c>
      <c r="T1142" s="44">
        <v>0</v>
      </c>
      <c r="U1142" s="44">
        <v>8.56</v>
      </c>
      <c r="V1142" s="9">
        <v>0.1719</v>
      </c>
      <c r="W1142" s="42" t="s">
        <v>34</v>
      </c>
      <c r="X1142" s="43"/>
      <c r="Y1142" s="43"/>
      <c r="Z1142" s="43" t="s">
        <v>8442</v>
      </c>
      <c r="AA1142" s="43" t="str">
        <f>VLOOKUP(J1142, sku!B:C, 2, FALSE)</f>
        <v>V-Floc 1,5l</v>
      </c>
      <c r="AB1142" s="45" t="str">
        <f>VLOOKUP(J1142, sku!B:BM, 64, FALSE)</f>
        <v>Revenda</v>
      </c>
      <c r="AC1142" s="45" t="str">
        <f>LEFT(pedidos[[#This Row],[SKU]],3)</f>
        <v>VX2</v>
      </c>
      <c r="AD1142" s="36" t="str" cm="1">
        <f t="array" aca="1" ref="AD1142" ca="1">IFERROR(
  INDEX(
    montadora[Montadora],
    MATCH(TRUE,LEFT(J1592,NÚCARACT(montadora[SKU Parcial]))=montadora[SKU Parcial],0)
  ),
  ""
)</f>
        <v/>
      </c>
    </row>
    <row r="1143" spans="1:30" x14ac:dyDescent="0.25">
      <c r="A1143" s="42" t="s">
        <v>8986</v>
      </c>
      <c r="B1143" s="42"/>
      <c r="C1143" s="42"/>
      <c r="D1143" s="42"/>
      <c r="E1143" s="42">
        <v>23698012622</v>
      </c>
      <c r="F1143" s="42" t="s">
        <v>8385</v>
      </c>
      <c r="G1143" s="42" t="s">
        <v>11227</v>
      </c>
      <c r="H1143" s="7"/>
      <c r="I1143" s="42"/>
      <c r="J1143" s="42" t="s">
        <v>3286</v>
      </c>
      <c r="K1143" s="8">
        <v>45791</v>
      </c>
      <c r="L1143" s="19" t="s">
        <v>8443</v>
      </c>
      <c r="M1143" s="44">
        <v>49.8</v>
      </c>
      <c r="N1143" s="7">
        <v>1</v>
      </c>
      <c r="O1143" s="44">
        <v>49.8</v>
      </c>
      <c r="P1143" s="44">
        <v>22.49</v>
      </c>
      <c r="Q1143" s="44">
        <v>3.79</v>
      </c>
      <c r="R1143" s="44">
        <v>14.96</v>
      </c>
      <c r="S1143" s="44">
        <v>0</v>
      </c>
      <c r="T1143" s="44">
        <v>0</v>
      </c>
      <c r="U1143" s="44">
        <v>8.56</v>
      </c>
      <c r="V1143" s="9">
        <v>0.1719</v>
      </c>
      <c r="W1143" s="42" t="s">
        <v>34</v>
      </c>
      <c r="X1143" s="43"/>
      <c r="Y1143" s="43"/>
      <c r="Z1143" s="43" t="s">
        <v>8442</v>
      </c>
      <c r="AA1143" s="43" t="str">
        <f>VLOOKUP(J1143, sku!B:C, 2, FALSE)</f>
        <v>V-Floc 1,5l</v>
      </c>
      <c r="AB1143" s="45" t="str">
        <f>VLOOKUP(J1143, sku!B:BM, 64, FALSE)</f>
        <v>Revenda</v>
      </c>
      <c r="AC1143" s="45" t="str">
        <f>LEFT(pedidos[[#This Row],[SKU]],3)</f>
        <v>VX2</v>
      </c>
      <c r="AD1143" s="36" t="str" cm="1">
        <f t="array" aca="1" ref="AD1143" ca="1">IFERROR(
  INDEX(
    montadora[Montadora],
    MATCH(TRUE,LEFT(J1593,NÚCARACT(montadora[SKU Parcial]))=montadora[SKU Parcial],0)
  ),
  ""
)</f>
        <v/>
      </c>
    </row>
    <row r="1144" spans="1:30" x14ac:dyDescent="0.25">
      <c r="A1144" s="42" t="s">
        <v>8987</v>
      </c>
      <c r="B1144" s="42"/>
      <c r="C1144" s="42"/>
      <c r="D1144" s="42"/>
      <c r="E1144" s="42">
        <v>23698012622</v>
      </c>
      <c r="F1144" s="42" t="s">
        <v>8385</v>
      </c>
      <c r="G1144" s="42" t="s">
        <v>11227</v>
      </c>
      <c r="H1144" s="7"/>
      <c r="I1144" s="42"/>
      <c r="J1144" s="42" t="s">
        <v>3286</v>
      </c>
      <c r="K1144" s="8">
        <v>45790</v>
      </c>
      <c r="L1144" s="19" t="s">
        <v>8443</v>
      </c>
      <c r="M1144" s="44">
        <v>49.8</v>
      </c>
      <c r="N1144" s="7">
        <v>1</v>
      </c>
      <c r="O1144" s="44">
        <v>49.8</v>
      </c>
      <c r="P1144" s="44">
        <v>22.49</v>
      </c>
      <c r="Q1144" s="44">
        <v>3.79</v>
      </c>
      <c r="R1144" s="44">
        <v>14.96</v>
      </c>
      <c r="S1144" s="44">
        <v>0</v>
      </c>
      <c r="T1144" s="44">
        <v>0</v>
      </c>
      <c r="U1144" s="44">
        <v>8.56</v>
      </c>
      <c r="V1144" s="9">
        <v>0.1719</v>
      </c>
      <c r="W1144" s="42" t="s">
        <v>34</v>
      </c>
      <c r="X1144" s="43"/>
      <c r="Y1144" s="43"/>
      <c r="Z1144" s="43" t="s">
        <v>8442</v>
      </c>
      <c r="AA1144" s="43" t="str">
        <f>VLOOKUP(J1144, sku!B:C, 2, FALSE)</f>
        <v>V-Floc 1,5l</v>
      </c>
      <c r="AB1144" s="45" t="str">
        <f>VLOOKUP(J1144, sku!B:BM, 64, FALSE)</f>
        <v>Revenda</v>
      </c>
      <c r="AC1144" s="45" t="str">
        <f>LEFT(pedidos[[#This Row],[SKU]],3)</f>
        <v>VX2</v>
      </c>
      <c r="AD1144" s="36" t="str" cm="1">
        <f t="array" aca="1" ref="AD1144" ca="1">IFERROR(
  INDEX(
    montadora[Montadora],
    MATCH(TRUE,LEFT(J1594,NÚCARACT(montadora[SKU Parcial]))=montadora[SKU Parcial],0)
  ),
  ""
)</f>
        <v/>
      </c>
    </row>
    <row r="1145" spans="1:30" x14ac:dyDescent="0.25">
      <c r="A1145" s="42" t="s">
        <v>8988</v>
      </c>
      <c r="B1145" s="42"/>
      <c r="C1145" s="42"/>
      <c r="D1145" s="42"/>
      <c r="E1145" s="42">
        <v>23698012622</v>
      </c>
      <c r="F1145" s="42" t="s">
        <v>8385</v>
      </c>
      <c r="G1145" s="42" t="s">
        <v>11227</v>
      </c>
      <c r="H1145" s="7"/>
      <c r="I1145" s="42"/>
      <c r="J1145" s="42" t="s">
        <v>3286</v>
      </c>
      <c r="K1145" s="8">
        <v>45788</v>
      </c>
      <c r="L1145" s="19" t="s">
        <v>8443</v>
      </c>
      <c r="M1145" s="44">
        <v>49.8</v>
      </c>
      <c r="N1145" s="7">
        <v>1</v>
      </c>
      <c r="O1145" s="44">
        <v>49.8</v>
      </c>
      <c r="P1145" s="44">
        <v>22.49</v>
      </c>
      <c r="Q1145" s="44">
        <v>3.79</v>
      </c>
      <c r="R1145" s="44">
        <v>14.96</v>
      </c>
      <c r="S1145" s="44">
        <v>0</v>
      </c>
      <c r="T1145" s="44">
        <v>0</v>
      </c>
      <c r="U1145" s="44">
        <v>8.56</v>
      </c>
      <c r="V1145" s="9">
        <v>0.1719</v>
      </c>
      <c r="W1145" s="42" t="s">
        <v>34</v>
      </c>
      <c r="X1145" s="43"/>
      <c r="Y1145" s="43"/>
      <c r="Z1145" s="43" t="s">
        <v>8442</v>
      </c>
      <c r="AA1145" s="43" t="str">
        <f>VLOOKUP(J1145, sku!B:C, 2, FALSE)</f>
        <v>V-Floc 1,5l</v>
      </c>
      <c r="AB1145" s="45" t="str">
        <f>VLOOKUP(J1145, sku!B:BM, 64, FALSE)</f>
        <v>Revenda</v>
      </c>
      <c r="AC1145" s="45" t="str">
        <f>LEFT(pedidos[[#This Row],[SKU]],3)</f>
        <v>VX2</v>
      </c>
      <c r="AD1145" s="36" t="str" cm="1">
        <f t="array" aca="1" ref="AD1145" ca="1">IFERROR(
  INDEX(
    montadora[Montadora],
    MATCH(TRUE,LEFT(J1595,NÚCARACT(montadora[SKU Parcial]))=montadora[SKU Parcial],0)
  ),
  ""
)</f>
        <v/>
      </c>
    </row>
    <row r="1146" spans="1:30" x14ac:dyDescent="0.25">
      <c r="A1146" s="42" t="s">
        <v>8989</v>
      </c>
      <c r="B1146" s="42"/>
      <c r="C1146" s="42"/>
      <c r="D1146" s="42"/>
      <c r="E1146" s="42">
        <v>23698012622</v>
      </c>
      <c r="F1146" s="42" t="s">
        <v>8385</v>
      </c>
      <c r="G1146" s="42" t="s">
        <v>11227</v>
      </c>
      <c r="H1146" s="7"/>
      <c r="I1146" s="42"/>
      <c r="J1146" s="42" t="s">
        <v>3286</v>
      </c>
      <c r="K1146" s="8">
        <v>45785</v>
      </c>
      <c r="L1146" s="19" t="s">
        <v>8443</v>
      </c>
      <c r="M1146" s="44">
        <v>49.8</v>
      </c>
      <c r="N1146" s="7">
        <v>1</v>
      </c>
      <c r="O1146" s="44">
        <v>49.8</v>
      </c>
      <c r="P1146" s="44">
        <v>22.49</v>
      </c>
      <c r="Q1146" s="44">
        <v>3.79</v>
      </c>
      <c r="R1146" s="44">
        <v>14.96</v>
      </c>
      <c r="S1146" s="44">
        <v>0</v>
      </c>
      <c r="T1146" s="44">
        <v>0</v>
      </c>
      <c r="U1146" s="44">
        <v>8.56</v>
      </c>
      <c r="V1146" s="9">
        <v>0.1719</v>
      </c>
      <c r="W1146" s="42" t="s">
        <v>34</v>
      </c>
      <c r="X1146" s="43"/>
      <c r="Y1146" s="43"/>
      <c r="Z1146" s="43" t="s">
        <v>8442</v>
      </c>
      <c r="AA1146" s="43" t="str">
        <f>VLOOKUP(J1146, sku!B:C, 2, FALSE)</f>
        <v>V-Floc 1,5l</v>
      </c>
      <c r="AB1146" s="45" t="str">
        <f>VLOOKUP(J1146, sku!B:BM, 64, FALSE)</f>
        <v>Revenda</v>
      </c>
      <c r="AC1146" s="45" t="str">
        <f>LEFT(pedidos[[#This Row],[SKU]],3)</f>
        <v>VX2</v>
      </c>
      <c r="AD1146" s="36" t="str" cm="1">
        <f t="array" aca="1" ref="AD1146" ca="1">IFERROR(
  INDEX(
    montadora[Montadora],
    MATCH(TRUE,LEFT(J1596,NÚCARACT(montadora[SKU Parcial]))=montadora[SKU Parcial],0)
  ),
  ""
)</f>
        <v/>
      </c>
    </row>
    <row r="1147" spans="1:30" x14ac:dyDescent="0.25">
      <c r="A1147" s="42" t="s">
        <v>8990</v>
      </c>
      <c r="B1147" s="42"/>
      <c r="C1147" s="42"/>
      <c r="D1147" s="42"/>
      <c r="E1147" s="42">
        <v>23698012622</v>
      </c>
      <c r="F1147" s="42" t="s">
        <v>8385</v>
      </c>
      <c r="G1147" s="42" t="s">
        <v>11227</v>
      </c>
      <c r="H1147" s="7"/>
      <c r="I1147" s="42"/>
      <c r="J1147" s="42" t="s">
        <v>3286</v>
      </c>
      <c r="K1147" s="8">
        <v>45785</v>
      </c>
      <c r="L1147" s="19" t="s">
        <v>8443</v>
      </c>
      <c r="M1147" s="44">
        <v>49.8</v>
      </c>
      <c r="N1147" s="7">
        <v>1</v>
      </c>
      <c r="O1147" s="44">
        <v>49.8</v>
      </c>
      <c r="P1147" s="44">
        <v>22.49</v>
      </c>
      <c r="Q1147" s="44">
        <v>3.79</v>
      </c>
      <c r="R1147" s="44">
        <v>14.96</v>
      </c>
      <c r="S1147" s="44">
        <v>0</v>
      </c>
      <c r="T1147" s="44">
        <v>0</v>
      </c>
      <c r="U1147" s="44">
        <v>8.56</v>
      </c>
      <c r="V1147" s="9">
        <v>0.1719</v>
      </c>
      <c r="W1147" s="42" t="s">
        <v>34</v>
      </c>
      <c r="X1147" s="43"/>
      <c r="Y1147" s="43"/>
      <c r="Z1147" s="43" t="s">
        <v>8442</v>
      </c>
      <c r="AA1147" s="43" t="str">
        <f>VLOOKUP(J1147, sku!B:C, 2, FALSE)</f>
        <v>V-Floc 1,5l</v>
      </c>
      <c r="AB1147" s="45" t="str">
        <f>VLOOKUP(J1147, sku!B:BM, 64, FALSE)</f>
        <v>Revenda</v>
      </c>
      <c r="AC1147" s="45" t="str">
        <f>LEFT(pedidos[[#This Row],[SKU]],3)</f>
        <v>VX2</v>
      </c>
      <c r="AD1147" s="36" t="str" cm="1">
        <f t="array" aca="1" ref="AD1147" ca="1">IFERROR(
  INDEX(
    montadora[Montadora],
    MATCH(TRUE,LEFT(J1597,NÚCARACT(montadora[SKU Parcial]))=montadora[SKU Parcial],0)
  ),
  ""
)</f>
        <v/>
      </c>
    </row>
    <row r="1148" spans="1:30" x14ac:dyDescent="0.25">
      <c r="A1148" s="42" t="s">
        <v>9752</v>
      </c>
      <c r="B1148" s="42">
        <v>19299592888</v>
      </c>
      <c r="C1148" s="42"/>
      <c r="D1148" s="42"/>
      <c r="E1148" s="42"/>
      <c r="F1148" s="42" t="s">
        <v>8385</v>
      </c>
      <c r="G1148" s="42" t="s">
        <v>11228</v>
      </c>
      <c r="H1148" s="19"/>
      <c r="I1148" s="42"/>
      <c r="J1148" s="42" t="s">
        <v>3286</v>
      </c>
      <c r="K1148" s="21">
        <v>45784</v>
      </c>
      <c r="L1148" s="19" t="s">
        <v>8443</v>
      </c>
      <c r="M1148" s="44">
        <v>46.8</v>
      </c>
      <c r="N1148" s="19">
        <v>1</v>
      </c>
      <c r="O1148" s="44">
        <v>46.8</v>
      </c>
      <c r="P1148" s="44">
        <v>22.49</v>
      </c>
      <c r="Q1148" s="44">
        <v>1.58</v>
      </c>
      <c r="R1148" s="44">
        <v>13.26</v>
      </c>
      <c r="S1148" s="44">
        <v>0</v>
      </c>
      <c r="T1148" s="44">
        <v>0</v>
      </c>
      <c r="U1148" s="44">
        <v>9</v>
      </c>
      <c r="V1148" s="23">
        <v>0</v>
      </c>
      <c r="W1148" s="42" t="s">
        <v>34</v>
      </c>
      <c r="X1148" s="43"/>
      <c r="Y1148" s="43"/>
      <c r="Z1148" s="43" t="s">
        <v>8442</v>
      </c>
      <c r="AA1148" s="43" t="str">
        <f>VLOOKUP(J1148, sku!B:C, 2, FALSE)</f>
        <v>V-Floc 1,5l</v>
      </c>
      <c r="AB1148" s="45" t="str">
        <f>VLOOKUP(J1148, sku!B:BM, 64, FALSE)</f>
        <v>Revenda</v>
      </c>
      <c r="AC1148" s="45" t="str">
        <f>LEFT(pedidos[[#This Row],[SKU]],3)</f>
        <v>VX2</v>
      </c>
      <c r="AD1148" s="36" t="str" cm="1">
        <f t="array" aca="1" ref="AD1148" ca="1">IFERROR(
  INDEX(
    montadora[Montadora],
    MATCH(TRUE,LEFT(J1598,NÚCARACT(montadora[SKU Parcial]))=montadora[SKU Parcial],0)
  ),
  ""
)</f>
        <v/>
      </c>
    </row>
    <row r="1149" spans="1:30" x14ac:dyDescent="0.25">
      <c r="A1149" s="42" t="s">
        <v>9802</v>
      </c>
      <c r="B1149" s="42">
        <v>19299592888</v>
      </c>
      <c r="C1149" s="42"/>
      <c r="D1149" s="42"/>
      <c r="E1149" s="42"/>
      <c r="F1149" s="42" t="s">
        <v>8385</v>
      </c>
      <c r="G1149" s="42" t="s">
        <v>11228</v>
      </c>
      <c r="H1149" s="19"/>
      <c r="I1149" s="42"/>
      <c r="J1149" s="42" t="s">
        <v>3286</v>
      </c>
      <c r="K1149" s="21">
        <v>45784</v>
      </c>
      <c r="L1149" s="19" t="s">
        <v>8443</v>
      </c>
      <c r="M1149" s="44">
        <v>46.8</v>
      </c>
      <c r="N1149" s="19">
        <v>1</v>
      </c>
      <c r="O1149" s="44">
        <v>46.8</v>
      </c>
      <c r="P1149" s="44">
        <v>22.49</v>
      </c>
      <c r="Q1149" s="44">
        <v>1.58</v>
      </c>
      <c r="R1149" s="44">
        <v>13.36</v>
      </c>
      <c r="S1149" s="44">
        <v>0</v>
      </c>
      <c r="T1149" s="44">
        <v>0</v>
      </c>
      <c r="U1149" s="44">
        <v>8.92</v>
      </c>
      <c r="V1149" s="23">
        <v>0</v>
      </c>
      <c r="W1149" s="42" t="s">
        <v>34</v>
      </c>
      <c r="X1149" s="43"/>
      <c r="Y1149" s="43"/>
      <c r="Z1149" s="43" t="s">
        <v>8442</v>
      </c>
      <c r="AA1149" s="43" t="str">
        <f>VLOOKUP(J1149, sku!B:C, 2, FALSE)</f>
        <v>V-Floc 1,5l</v>
      </c>
      <c r="AB1149" s="45" t="str">
        <f>VLOOKUP(J1149, sku!B:BM, 64, FALSE)</f>
        <v>Revenda</v>
      </c>
      <c r="AC1149" s="45" t="str">
        <f>LEFT(pedidos[[#This Row],[SKU]],3)</f>
        <v>VX2</v>
      </c>
      <c r="AD1149" s="36" t="str" cm="1">
        <f t="array" aca="1" ref="AD1149" ca="1">IFERROR(
  INDEX(
    montadora[Montadora],
    MATCH(TRUE,LEFT(J1599,NÚCARACT(montadora[SKU Parcial]))=montadora[SKU Parcial],0)
  ),
  ""
)</f>
        <v/>
      </c>
    </row>
    <row r="1150" spans="1:30" x14ac:dyDescent="0.25">
      <c r="A1150" s="42" t="s">
        <v>9855</v>
      </c>
      <c r="B1150" s="42">
        <v>19299592888</v>
      </c>
      <c r="C1150" s="42"/>
      <c r="D1150" s="42"/>
      <c r="E1150" s="42"/>
      <c r="F1150" s="42" t="s">
        <v>8385</v>
      </c>
      <c r="G1150" s="42" t="s">
        <v>11228</v>
      </c>
      <c r="H1150" s="19"/>
      <c r="I1150" s="42"/>
      <c r="J1150" s="42" t="s">
        <v>3286</v>
      </c>
      <c r="K1150" s="21">
        <v>45782</v>
      </c>
      <c r="L1150" s="19" t="s">
        <v>8443</v>
      </c>
      <c r="M1150" s="44">
        <v>46.8</v>
      </c>
      <c r="N1150" s="19">
        <v>1</v>
      </c>
      <c r="O1150" s="44">
        <v>46.8</v>
      </c>
      <c r="P1150" s="44">
        <v>22.49</v>
      </c>
      <c r="Q1150" s="44">
        <v>1.58</v>
      </c>
      <c r="R1150" s="44">
        <v>13.26</v>
      </c>
      <c r="S1150" s="44">
        <v>0</v>
      </c>
      <c r="T1150" s="44">
        <v>0</v>
      </c>
      <c r="U1150" s="44">
        <v>9</v>
      </c>
      <c r="V1150" s="23">
        <v>0</v>
      </c>
      <c r="W1150" s="42" t="s">
        <v>34</v>
      </c>
      <c r="X1150" s="43"/>
      <c r="Y1150" s="43"/>
      <c r="Z1150" s="43" t="s">
        <v>8442</v>
      </c>
      <c r="AA1150" s="43" t="str">
        <f>VLOOKUP(J1150, sku!B:C, 2, FALSE)</f>
        <v>V-Floc 1,5l</v>
      </c>
      <c r="AB1150" s="45" t="str">
        <f>VLOOKUP(J1150, sku!B:BM, 64, FALSE)</f>
        <v>Revenda</v>
      </c>
      <c r="AC1150" s="45" t="str">
        <f>LEFT(pedidos[[#This Row],[SKU]],3)</f>
        <v>VX2</v>
      </c>
      <c r="AD1150" s="36" t="str" cm="1">
        <f t="array" aca="1" ref="AD1150" ca="1">IFERROR(
  INDEX(
    montadora[Montadora],
    MATCH(TRUE,LEFT(J1600,NÚCARACT(montadora[SKU Parcial]))=montadora[SKU Parcial],0)
  ),
  ""
)</f>
        <v/>
      </c>
    </row>
    <row r="1151" spans="1:30" x14ac:dyDescent="0.25">
      <c r="A1151" s="42" t="s">
        <v>9879</v>
      </c>
      <c r="B1151" s="42">
        <v>19299592888</v>
      </c>
      <c r="C1151" s="42"/>
      <c r="D1151" s="42"/>
      <c r="E1151" s="42"/>
      <c r="F1151" s="42" t="s">
        <v>8385</v>
      </c>
      <c r="G1151" s="42" t="s">
        <v>11228</v>
      </c>
      <c r="H1151" s="19"/>
      <c r="I1151" s="42"/>
      <c r="J1151" s="42" t="s">
        <v>3286</v>
      </c>
      <c r="K1151" s="21">
        <v>45782</v>
      </c>
      <c r="L1151" s="19" t="s">
        <v>8443</v>
      </c>
      <c r="M1151" s="44">
        <v>46.8</v>
      </c>
      <c r="N1151" s="19">
        <v>1</v>
      </c>
      <c r="O1151" s="44">
        <v>46.8</v>
      </c>
      <c r="P1151" s="44">
        <v>22.49</v>
      </c>
      <c r="Q1151" s="44">
        <v>1.58</v>
      </c>
      <c r="R1151" s="44">
        <v>13.26</v>
      </c>
      <c r="S1151" s="44">
        <v>0</v>
      </c>
      <c r="T1151" s="44">
        <v>0</v>
      </c>
      <c r="U1151" s="44">
        <v>9</v>
      </c>
      <c r="V1151" s="23">
        <v>0</v>
      </c>
      <c r="W1151" s="42" t="s">
        <v>34</v>
      </c>
      <c r="X1151" s="43"/>
      <c r="Y1151" s="43"/>
      <c r="Z1151" s="43" t="s">
        <v>8442</v>
      </c>
      <c r="AA1151" s="43" t="str">
        <f>VLOOKUP(J1151, sku!B:C, 2, FALSE)</f>
        <v>V-Floc 1,5l</v>
      </c>
      <c r="AB1151" s="45" t="str">
        <f>VLOOKUP(J1151, sku!B:BM, 64, FALSE)</f>
        <v>Revenda</v>
      </c>
      <c r="AC1151" s="45" t="str">
        <f>LEFT(pedidos[[#This Row],[SKU]],3)</f>
        <v>VX2</v>
      </c>
      <c r="AD1151" s="36" t="str" cm="1">
        <f t="array" aca="1" ref="AD1151" ca="1">IFERROR(
  INDEX(
    montadora[Montadora],
    MATCH(TRUE,LEFT(J1601,NÚCARACT(montadora[SKU Parcial]))=montadora[SKU Parcial],0)
  ),
  ""
)</f>
        <v/>
      </c>
    </row>
    <row r="1152" spans="1:30" x14ac:dyDescent="0.25">
      <c r="A1152" s="42" t="s">
        <v>8107</v>
      </c>
      <c r="B1152" s="42"/>
      <c r="C1152" s="42"/>
      <c r="D1152" s="42"/>
      <c r="E1152" s="42">
        <v>19598036986</v>
      </c>
      <c r="F1152" s="42" t="s">
        <v>8378</v>
      </c>
      <c r="G1152" s="42" t="s">
        <v>11227</v>
      </c>
      <c r="H1152" s="7"/>
      <c r="I1152" s="42"/>
      <c r="J1152" s="42" t="s">
        <v>2655</v>
      </c>
      <c r="K1152" s="8">
        <v>45838</v>
      </c>
      <c r="L1152" s="12" t="s">
        <v>8443</v>
      </c>
      <c r="M1152" s="44">
        <v>48.8</v>
      </c>
      <c r="N1152" s="7">
        <v>1</v>
      </c>
      <c r="O1152" s="44">
        <v>52.8</v>
      </c>
      <c r="P1152" s="44">
        <v>22.59</v>
      </c>
      <c r="Q1152" s="44">
        <v>4.0199999999999996</v>
      </c>
      <c r="R1152" s="44">
        <v>14.74</v>
      </c>
      <c r="S1152" s="44">
        <v>4</v>
      </c>
      <c r="T1152" s="44">
        <v>0</v>
      </c>
      <c r="U1152" s="44">
        <v>7.45</v>
      </c>
      <c r="V1152" s="9">
        <v>0.1527</v>
      </c>
      <c r="W1152" s="42" t="s">
        <v>34</v>
      </c>
      <c r="X1152" s="43"/>
      <c r="Y1152" s="43"/>
      <c r="Z1152" s="43" t="s">
        <v>8442</v>
      </c>
      <c r="AA1152" s="43" t="str">
        <f>VLOOKUP(J1152, sku!B:C, 2, FALSE)</f>
        <v>Durax Aerossol 400ml</v>
      </c>
      <c r="AB1152" s="45" t="str">
        <f>VLOOKUP(J1152, sku!B:BM, 64, FALSE)</f>
        <v>Revenda</v>
      </c>
      <c r="AC1152" s="45" t="str">
        <f>LEFT(pedidos[[#This Row],[SKU]],3)</f>
        <v>VX2</v>
      </c>
      <c r="AD1152" s="36" t="str" cm="1">
        <f t="array" aca="1" ref="AD1152" ca="1">IFERROR(
  INDEX(
    montadora[Montadora],
    MATCH(TRUE,LEFT(J1608,NÚCARACT(montadora[SKU Parcial]))=montadora[SKU Parcial],0)
  ),
  ""
)</f>
        <v/>
      </c>
    </row>
    <row r="1153" spans="1:30" customFormat="1" x14ac:dyDescent="0.25">
      <c r="A1153" s="1" t="s">
        <v>5516</v>
      </c>
      <c r="B1153" s="1" t="s">
        <v>36</v>
      </c>
      <c r="C1153" s="1" t="s">
        <v>5517</v>
      </c>
      <c r="D1153" s="1" t="s">
        <v>27</v>
      </c>
      <c r="E1153" s="1" t="s">
        <v>2982</v>
      </c>
      <c r="F1153" s="1" t="s">
        <v>2654</v>
      </c>
      <c r="G1153" s="6" t="s">
        <v>11227</v>
      </c>
      <c r="H1153" s="2" t="s">
        <v>30</v>
      </c>
      <c r="I1153" s="1" t="s">
        <v>36</v>
      </c>
      <c r="J1153" s="1" t="s">
        <v>2655</v>
      </c>
      <c r="K1153" s="4">
        <v>45835</v>
      </c>
      <c r="L1153" s="11" t="s">
        <v>11229</v>
      </c>
      <c r="M1153" s="26">
        <v>44.8</v>
      </c>
      <c r="N1153" s="2">
        <v>1</v>
      </c>
      <c r="O1153" s="26">
        <v>44.8</v>
      </c>
      <c r="P1153" s="26">
        <v>22.59</v>
      </c>
      <c r="Q1153" s="26">
        <v>3.68</v>
      </c>
      <c r="R1153" s="26">
        <v>11.88</v>
      </c>
      <c r="S1153" s="26">
        <v>0</v>
      </c>
      <c r="T1153" s="26">
        <v>0</v>
      </c>
      <c r="U1153" s="26">
        <v>6.65</v>
      </c>
      <c r="V1153" s="10">
        <v>0.1484</v>
      </c>
      <c r="W1153" s="1" t="s">
        <v>34</v>
      </c>
      <c r="X1153" s="3"/>
      <c r="Y1153" s="3"/>
      <c r="Z1153" s="5" t="s">
        <v>7980</v>
      </c>
      <c r="AA1153" s="5" t="str">
        <f>VLOOKUP(J1153, sku!B:C, 2, FALSE)</f>
        <v>Durax Aerossol 400ml</v>
      </c>
      <c r="AB1153" s="3" t="str">
        <f>VLOOKUP(J1153, sku!B:BM, 64, FALSE)</f>
        <v>Revenda</v>
      </c>
      <c r="AC1153" s="3" t="str">
        <f>LEFT(pedidos[[#This Row],[SKU]],3)</f>
        <v>VX2</v>
      </c>
      <c r="AD1153" s="36" t="str" cm="1">
        <f t="array" aca="1" ref="AD1153" ca="1">IFERROR(
  INDEX(
    montadora[Montadora],
    MATCH(TRUE,LEFT(J1609,NÚCARACT(montadora[SKU Parcial]))=montadora[SKU Parcial],0)
  ),
  ""
)</f>
        <v/>
      </c>
    </row>
    <row r="1154" spans="1:30" customFormat="1" x14ac:dyDescent="0.25">
      <c r="A1154" s="1" t="s">
        <v>5518</v>
      </c>
      <c r="B1154" s="1" t="s">
        <v>5519</v>
      </c>
      <c r="C1154" s="1" t="s">
        <v>706</v>
      </c>
      <c r="D1154" s="1" t="s">
        <v>830</v>
      </c>
      <c r="E1154" s="1" t="s">
        <v>2982</v>
      </c>
      <c r="F1154" s="1" t="s">
        <v>2654</v>
      </c>
      <c r="G1154" s="6" t="s">
        <v>11227</v>
      </c>
      <c r="H1154" s="2" t="s">
        <v>30</v>
      </c>
      <c r="I1154" s="1" t="s">
        <v>36</v>
      </c>
      <c r="J1154" s="1" t="s">
        <v>2655</v>
      </c>
      <c r="K1154" s="4">
        <v>45835</v>
      </c>
      <c r="L1154" s="11" t="s">
        <v>11229</v>
      </c>
      <c r="M1154" s="26">
        <v>44.8</v>
      </c>
      <c r="N1154" s="2">
        <v>1</v>
      </c>
      <c r="O1154" s="26">
        <v>44.8</v>
      </c>
      <c r="P1154" s="26">
        <v>22.59</v>
      </c>
      <c r="Q1154" s="26">
        <v>3.68</v>
      </c>
      <c r="R1154" s="26">
        <v>11.88</v>
      </c>
      <c r="S1154" s="26">
        <v>0</v>
      </c>
      <c r="T1154" s="26">
        <v>0</v>
      </c>
      <c r="U1154" s="26">
        <v>6.65</v>
      </c>
      <c r="V1154" s="10">
        <v>0.1484</v>
      </c>
      <c r="W1154" s="1" t="s">
        <v>34</v>
      </c>
      <c r="X1154" s="3"/>
      <c r="Y1154" s="3"/>
      <c r="Z1154" s="5" t="s">
        <v>7980</v>
      </c>
      <c r="AA1154" s="5" t="str">
        <f>VLOOKUP(J1154, sku!B:C, 2, FALSE)</f>
        <v>Durax Aerossol 400ml</v>
      </c>
      <c r="AB1154" s="3" t="str">
        <f>VLOOKUP(J1154, sku!B:BM, 64, FALSE)</f>
        <v>Revenda</v>
      </c>
      <c r="AC1154" s="3" t="str">
        <f>LEFT(pedidos[[#This Row],[SKU]],3)</f>
        <v>VX2</v>
      </c>
      <c r="AD1154" s="36" t="str" cm="1">
        <f t="array" aca="1" ref="AD1154" ca="1">IFERROR(
  INDEX(
    montadora[Montadora],
    MATCH(TRUE,LEFT(J1610,NÚCARACT(montadora[SKU Parcial]))=montadora[SKU Parcial],0)
  ),
  ""
)</f>
        <v/>
      </c>
    </row>
    <row r="1155" spans="1:30" customFormat="1" x14ac:dyDescent="0.25">
      <c r="A1155" s="1" t="s">
        <v>5520</v>
      </c>
      <c r="B1155" s="1" t="s">
        <v>36</v>
      </c>
      <c r="C1155" s="1" t="s">
        <v>1543</v>
      </c>
      <c r="D1155" s="1" t="s">
        <v>27</v>
      </c>
      <c r="E1155" s="1" t="s">
        <v>2982</v>
      </c>
      <c r="F1155" s="1" t="s">
        <v>2654</v>
      </c>
      <c r="G1155" s="6" t="s">
        <v>11227</v>
      </c>
      <c r="H1155" s="2" t="s">
        <v>30</v>
      </c>
      <c r="I1155" s="1" t="s">
        <v>36</v>
      </c>
      <c r="J1155" s="1" t="s">
        <v>2655</v>
      </c>
      <c r="K1155" s="4">
        <v>45838</v>
      </c>
      <c r="L1155" s="11" t="s">
        <v>11229</v>
      </c>
      <c r="M1155" s="26">
        <v>44.8</v>
      </c>
      <c r="N1155" s="2">
        <v>1</v>
      </c>
      <c r="O1155" s="26">
        <v>51.79</v>
      </c>
      <c r="P1155" s="26">
        <v>22.59</v>
      </c>
      <c r="Q1155" s="26">
        <v>3.68</v>
      </c>
      <c r="R1155" s="26">
        <v>11.88</v>
      </c>
      <c r="S1155" s="26">
        <v>6.99</v>
      </c>
      <c r="T1155" s="26">
        <v>0</v>
      </c>
      <c r="U1155" s="26">
        <v>6.65</v>
      </c>
      <c r="V1155" s="10">
        <v>0.1484</v>
      </c>
      <c r="W1155" s="1" t="s">
        <v>34</v>
      </c>
      <c r="X1155" s="3"/>
      <c r="Y1155" s="3"/>
      <c r="Z1155" s="5" t="s">
        <v>7980</v>
      </c>
      <c r="AA1155" s="5" t="str">
        <f>VLOOKUP(J1155, sku!B:C, 2, FALSE)</f>
        <v>Durax Aerossol 400ml</v>
      </c>
      <c r="AB1155" s="3" t="str">
        <f>VLOOKUP(J1155, sku!B:BM, 64, FALSE)</f>
        <v>Revenda</v>
      </c>
      <c r="AC1155" s="3" t="str">
        <f>LEFT(pedidos[[#This Row],[SKU]],3)</f>
        <v>VX2</v>
      </c>
      <c r="AD1155" s="36" t="str" cm="1">
        <f t="array" aca="1" ref="AD1155" ca="1">IFERROR(
  INDEX(
    montadora[Montadora],
    MATCH(TRUE,LEFT(#REF!,NÚCARACT(montadora[SKU Parcial]))=montadora[SKU Parcial],0)
  ),
  ""
)</f>
        <v/>
      </c>
    </row>
    <row r="1156" spans="1:30" customFormat="1" x14ac:dyDescent="0.25">
      <c r="A1156" s="1" t="s">
        <v>5653</v>
      </c>
      <c r="B1156" s="1" t="s">
        <v>5654</v>
      </c>
      <c r="C1156" s="1" t="s">
        <v>706</v>
      </c>
      <c r="D1156" s="1" t="s">
        <v>45</v>
      </c>
      <c r="E1156" s="1" t="s">
        <v>2982</v>
      </c>
      <c r="F1156" s="1" t="s">
        <v>2654</v>
      </c>
      <c r="G1156" s="6" t="s">
        <v>11227</v>
      </c>
      <c r="H1156" s="2" t="s">
        <v>30</v>
      </c>
      <c r="I1156" s="1" t="s">
        <v>36</v>
      </c>
      <c r="J1156" s="1" t="s">
        <v>2655</v>
      </c>
      <c r="K1156" s="4">
        <v>45831</v>
      </c>
      <c r="L1156" s="11" t="s">
        <v>11229</v>
      </c>
      <c r="M1156" s="26">
        <v>43.8</v>
      </c>
      <c r="N1156" s="2">
        <v>1</v>
      </c>
      <c r="O1156" s="26">
        <v>43.8</v>
      </c>
      <c r="P1156" s="26">
        <v>22.59</v>
      </c>
      <c r="Q1156" s="26">
        <v>3.6</v>
      </c>
      <c r="R1156" s="26">
        <v>11.76</v>
      </c>
      <c r="S1156" s="26">
        <v>0</v>
      </c>
      <c r="T1156" s="26">
        <v>0</v>
      </c>
      <c r="U1156" s="26">
        <v>5.85</v>
      </c>
      <c r="V1156" s="10">
        <v>0.1336</v>
      </c>
      <c r="W1156" s="1" t="s">
        <v>34</v>
      </c>
      <c r="X1156" s="3"/>
      <c r="Y1156" s="3"/>
      <c r="Z1156" s="5" t="s">
        <v>7980</v>
      </c>
      <c r="AA1156" s="5" t="str">
        <f>VLOOKUP(J1156, sku!B:C, 2, FALSE)</f>
        <v>Durax Aerossol 400ml</v>
      </c>
      <c r="AB1156" s="3" t="str">
        <f>VLOOKUP(J1156, sku!B:BM, 64, FALSE)</f>
        <v>Revenda</v>
      </c>
      <c r="AC1156" s="3" t="str">
        <f>LEFT(pedidos[[#This Row],[SKU]],3)</f>
        <v>VX2</v>
      </c>
      <c r="AD1156" s="36" t="str" cm="1">
        <f t="array" aca="1" ref="AD1156" ca="1">IFERROR(
  INDEX(
    montadora[Montadora],
    MATCH(TRUE,LEFT(#REF!,NÚCARACT(montadora[SKU Parcial]))=montadora[SKU Parcial],0)
  ),
  ""
)</f>
        <v/>
      </c>
    </row>
    <row r="1157" spans="1:30" customFormat="1" x14ac:dyDescent="0.25">
      <c r="A1157" s="1" t="s">
        <v>5655</v>
      </c>
      <c r="B1157" s="1" t="s">
        <v>5656</v>
      </c>
      <c r="C1157" s="1" t="s">
        <v>1204</v>
      </c>
      <c r="D1157" s="1" t="s">
        <v>27</v>
      </c>
      <c r="E1157" s="1" t="s">
        <v>2982</v>
      </c>
      <c r="F1157" s="1" t="s">
        <v>2654</v>
      </c>
      <c r="G1157" s="6" t="s">
        <v>11227</v>
      </c>
      <c r="H1157" s="2" t="s">
        <v>30</v>
      </c>
      <c r="I1157" s="1" t="s">
        <v>36</v>
      </c>
      <c r="J1157" s="1" t="s">
        <v>2655</v>
      </c>
      <c r="K1157" s="4">
        <v>45833</v>
      </c>
      <c r="L1157" s="11" t="s">
        <v>11229</v>
      </c>
      <c r="M1157" s="26">
        <v>43.8</v>
      </c>
      <c r="N1157" s="2">
        <v>1</v>
      </c>
      <c r="O1157" s="26">
        <v>43.8</v>
      </c>
      <c r="P1157" s="26">
        <v>22.59</v>
      </c>
      <c r="Q1157" s="26">
        <v>3.6</v>
      </c>
      <c r="R1157" s="26">
        <v>11.76</v>
      </c>
      <c r="S1157" s="26">
        <v>0</v>
      </c>
      <c r="T1157" s="26">
        <v>0</v>
      </c>
      <c r="U1157" s="26">
        <v>5.85</v>
      </c>
      <c r="V1157" s="10">
        <v>0.1336</v>
      </c>
      <c r="W1157" s="1" t="s">
        <v>34</v>
      </c>
      <c r="X1157" s="3"/>
      <c r="Y1157" s="3"/>
      <c r="Z1157" s="5" t="s">
        <v>7980</v>
      </c>
      <c r="AA1157" s="5" t="str">
        <f>VLOOKUP(J1157, sku!B:C, 2, FALSE)</f>
        <v>Durax Aerossol 400ml</v>
      </c>
      <c r="AB1157" s="3" t="str">
        <f>VLOOKUP(J1157, sku!B:BM, 64, FALSE)</f>
        <v>Revenda</v>
      </c>
      <c r="AC1157" s="3" t="str">
        <f>LEFT(pedidos[[#This Row],[SKU]],3)</f>
        <v>VX2</v>
      </c>
      <c r="AD1157" s="36" t="str" cm="1">
        <f t="array" aca="1" ref="AD1157" ca="1">IFERROR(
  INDEX(
    montadora[Montadora],
    MATCH(TRUE,LEFT(J1611,NÚCARACT(montadora[SKU Parcial]))=montadora[SKU Parcial],0)
  ),
  ""
)</f>
        <v/>
      </c>
    </row>
    <row r="1158" spans="1:30" customFormat="1" x14ac:dyDescent="0.25">
      <c r="A1158" s="1" t="s">
        <v>5657</v>
      </c>
      <c r="B1158" s="1" t="s">
        <v>5658</v>
      </c>
      <c r="C1158" s="1" t="s">
        <v>5659</v>
      </c>
      <c r="D1158" s="1" t="s">
        <v>27</v>
      </c>
      <c r="E1158" s="1" t="s">
        <v>2982</v>
      </c>
      <c r="F1158" s="1" t="s">
        <v>2654</v>
      </c>
      <c r="G1158" s="6" t="s">
        <v>11227</v>
      </c>
      <c r="H1158" s="2" t="s">
        <v>30</v>
      </c>
      <c r="I1158" s="1" t="s">
        <v>36</v>
      </c>
      <c r="J1158" s="1" t="s">
        <v>2655</v>
      </c>
      <c r="K1158" s="4">
        <v>45835</v>
      </c>
      <c r="L1158" s="11" t="s">
        <v>11229</v>
      </c>
      <c r="M1158" s="26">
        <v>43.8</v>
      </c>
      <c r="N1158" s="2">
        <v>1</v>
      </c>
      <c r="O1158" s="26">
        <v>43.8</v>
      </c>
      <c r="P1158" s="26">
        <v>22.59</v>
      </c>
      <c r="Q1158" s="26">
        <v>3.6</v>
      </c>
      <c r="R1158" s="26">
        <v>11.76</v>
      </c>
      <c r="S1158" s="26">
        <v>0</v>
      </c>
      <c r="T1158" s="26">
        <v>0</v>
      </c>
      <c r="U1158" s="26">
        <v>5.85</v>
      </c>
      <c r="V1158" s="10">
        <v>0.1336</v>
      </c>
      <c r="W1158" s="1" t="s">
        <v>34</v>
      </c>
      <c r="X1158" s="3"/>
      <c r="Y1158" s="3"/>
      <c r="Z1158" s="5" t="s">
        <v>7980</v>
      </c>
      <c r="AA1158" s="5" t="str">
        <f>VLOOKUP(J1158, sku!B:C, 2, FALSE)</f>
        <v>Durax Aerossol 400ml</v>
      </c>
      <c r="AB1158" s="3" t="str">
        <f>VLOOKUP(J1158, sku!B:BM, 64, FALSE)</f>
        <v>Revenda</v>
      </c>
      <c r="AC1158" s="3" t="str">
        <f>LEFT(pedidos[[#This Row],[SKU]],3)</f>
        <v>VX2</v>
      </c>
      <c r="AD1158" s="36" t="str" cm="1">
        <f t="array" aca="1" ref="AD1158" ca="1">IFERROR(
  INDEX(
    montadora[Montadora],
    MATCH(TRUE,LEFT(J1612,NÚCARACT(montadora[SKU Parcial]))=montadora[SKU Parcial],0)
  ),
  ""
)</f>
        <v/>
      </c>
    </row>
    <row r="1159" spans="1:30" customFormat="1" x14ac:dyDescent="0.25">
      <c r="A1159" s="1" t="s">
        <v>5701</v>
      </c>
      <c r="B1159" s="1" t="s">
        <v>36</v>
      </c>
      <c r="C1159" s="1" t="s">
        <v>5702</v>
      </c>
      <c r="D1159" s="1" t="s">
        <v>319</v>
      </c>
      <c r="E1159" s="1" t="s">
        <v>2982</v>
      </c>
      <c r="F1159" s="1" t="s">
        <v>2654</v>
      </c>
      <c r="G1159" s="6" t="s">
        <v>11227</v>
      </c>
      <c r="H1159" s="2" t="s">
        <v>30</v>
      </c>
      <c r="I1159" s="1" t="s">
        <v>36</v>
      </c>
      <c r="J1159" s="1" t="s">
        <v>2655</v>
      </c>
      <c r="K1159" s="4">
        <v>45828</v>
      </c>
      <c r="L1159" s="11" t="s">
        <v>11229</v>
      </c>
      <c r="M1159" s="26">
        <v>42.9</v>
      </c>
      <c r="N1159" s="2">
        <v>1</v>
      </c>
      <c r="O1159" s="26">
        <v>42.9</v>
      </c>
      <c r="P1159" s="26">
        <v>22.59</v>
      </c>
      <c r="Q1159" s="26">
        <v>3.53</v>
      </c>
      <c r="R1159" s="26">
        <v>11.65</v>
      </c>
      <c r="S1159" s="26">
        <v>0</v>
      </c>
      <c r="T1159" s="26">
        <v>0</v>
      </c>
      <c r="U1159" s="26">
        <v>5.13</v>
      </c>
      <c r="V1159" s="10">
        <v>0.1196</v>
      </c>
      <c r="W1159" s="1" t="s">
        <v>34</v>
      </c>
      <c r="X1159" s="3"/>
      <c r="Y1159" s="3"/>
      <c r="Z1159" s="5" t="s">
        <v>7980</v>
      </c>
      <c r="AA1159" s="5" t="str">
        <f>VLOOKUP(J1159, sku!B:C, 2, FALSE)</f>
        <v>Durax Aerossol 400ml</v>
      </c>
      <c r="AB1159" s="3" t="str">
        <f>VLOOKUP(J1159, sku!B:BM, 64, FALSE)</f>
        <v>Revenda</v>
      </c>
      <c r="AC1159" s="3" t="str">
        <f>LEFT(pedidos[[#This Row],[SKU]],3)</f>
        <v>VX2</v>
      </c>
      <c r="AD1159" s="36" t="str" cm="1">
        <f t="array" aca="1" ref="AD1159" ca="1">IFERROR(
  INDEX(
    montadora[Montadora],
    MATCH(TRUE,LEFT(J1614,NÚCARACT(montadora[SKU Parcial]))=montadora[SKU Parcial],0)
  ),
  ""
)</f>
        <v/>
      </c>
    </row>
    <row r="1160" spans="1:30" customFormat="1" x14ac:dyDescent="0.25">
      <c r="A1160" s="1" t="s">
        <v>5703</v>
      </c>
      <c r="B1160" s="1" t="s">
        <v>5704</v>
      </c>
      <c r="C1160" s="1" t="s">
        <v>126</v>
      </c>
      <c r="D1160" s="1" t="s">
        <v>27</v>
      </c>
      <c r="E1160" s="1" t="s">
        <v>2982</v>
      </c>
      <c r="F1160" s="1" t="s">
        <v>2654</v>
      </c>
      <c r="G1160" s="6" t="s">
        <v>11227</v>
      </c>
      <c r="H1160" s="2" t="s">
        <v>30</v>
      </c>
      <c r="I1160" s="1" t="s">
        <v>36</v>
      </c>
      <c r="J1160" s="1" t="s">
        <v>2655</v>
      </c>
      <c r="K1160" s="4">
        <v>45828</v>
      </c>
      <c r="L1160" s="11" t="s">
        <v>11229</v>
      </c>
      <c r="M1160" s="26">
        <v>42.9</v>
      </c>
      <c r="N1160" s="2">
        <v>1</v>
      </c>
      <c r="O1160" s="26">
        <v>49.89</v>
      </c>
      <c r="P1160" s="26">
        <v>22.59</v>
      </c>
      <c r="Q1160" s="26">
        <v>3.53</v>
      </c>
      <c r="R1160" s="26">
        <v>11.65</v>
      </c>
      <c r="S1160" s="26">
        <v>6.99</v>
      </c>
      <c r="T1160" s="26">
        <v>0</v>
      </c>
      <c r="U1160" s="26">
        <v>5.13</v>
      </c>
      <c r="V1160" s="10">
        <v>0.1196</v>
      </c>
      <c r="W1160" s="1" t="s">
        <v>34</v>
      </c>
      <c r="X1160" s="3"/>
      <c r="Y1160" s="3"/>
      <c r="Z1160" s="5" t="s">
        <v>7980</v>
      </c>
      <c r="AA1160" s="5" t="str">
        <f>VLOOKUP(J1160, sku!B:C, 2, FALSE)</f>
        <v>Durax Aerossol 400ml</v>
      </c>
      <c r="AB1160" s="3" t="str">
        <f>VLOOKUP(J1160, sku!B:BM, 64, FALSE)</f>
        <v>Revenda</v>
      </c>
      <c r="AC1160" s="3" t="str">
        <f>LEFT(pedidos[[#This Row],[SKU]],3)</f>
        <v>VX2</v>
      </c>
      <c r="AD1160" s="36" t="str" cm="1">
        <f t="array" aca="1" ref="AD1160" ca="1">IFERROR(
  INDEX(
    montadora[Montadora],
    MATCH(TRUE,LEFT(J1615,NÚCARACT(montadora[SKU Parcial]))=montadora[SKU Parcial],0)
  ),
  ""
)</f>
        <v/>
      </c>
    </row>
    <row r="1161" spans="1:30" customFormat="1" x14ac:dyDescent="0.25">
      <c r="A1161" s="1" t="s">
        <v>5705</v>
      </c>
      <c r="B1161" s="1" t="s">
        <v>36</v>
      </c>
      <c r="C1161" s="1" t="s">
        <v>5706</v>
      </c>
      <c r="D1161" s="1" t="s">
        <v>420</v>
      </c>
      <c r="E1161" s="1" t="s">
        <v>2982</v>
      </c>
      <c r="F1161" s="1" t="s">
        <v>2654</v>
      </c>
      <c r="G1161" s="6" t="s">
        <v>11227</v>
      </c>
      <c r="H1161" s="2" t="s">
        <v>30</v>
      </c>
      <c r="I1161" s="1" t="s">
        <v>36</v>
      </c>
      <c r="J1161" s="1" t="s">
        <v>2655</v>
      </c>
      <c r="K1161" s="4">
        <v>45828</v>
      </c>
      <c r="L1161" s="11" t="s">
        <v>11229</v>
      </c>
      <c r="M1161" s="26">
        <v>42.9</v>
      </c>
      <c r="N1161" s="2">
        <v>1</v>
      </c>
      <c r="O1161" s="26">
        <v>56.89</v>
      </c>
      <c r="P1161" s="26">
        <v>22.59</v>
      </c>
      <c r="Q1161" s="26">
        <v>3.53</v>
      </c>
      <c r="R1161" s="26">
        <v>11.65</v>
      </c>
      <c r="S1161" s="26">
        <v>13.99</v>
      </c>
      <c r="T1161" s="26">
        <v>0</v>
      </c>
      <c r="U1161" s="26">
        <v>5.13</v>
      </c>
      <c r="V1161" s="10">
        <v>0.1196</v>
      </c>
      <c r="W1161" s="1" t="s">
        <v>34</v>
      </c>
      <c r="X1161" s="3"/>
      <c r="Y1161" s="3"/>
      <c r="Z1161" s="5" t="s">
        <v>7980</v>
      </c>
      <c r="AA1161" s="5" t="str">
        <f>VLOOKUP(J1161, sku!B:C, 2, FALSE)</f>
        <v>Durax Aerossol 400ml</v>
      </c>
      <c r="AB1161" s="3" t="str">
        <f>VLOOKUP(J1161, sku!B:BM, 64, FALSE)</f>
        <v>Revenda</v>
      </c>
      <c r="AC1161" s="3" t="str">
        <f>LEFT(pedidos[[#This Row],[SKU]],3)</f>
        <v>VX2</v>
      </c>
      <c r="AD1161" s="36" t="str" cm="1">
        <f t="array" aca="1" ref="AD1161" ca="1">IFERROR(
  INDEX(
    montadora[Montadora],
    MATCH(TRUE,LEFT(J1616,NÚCARACT(montadora[SKU Parcial]))=montadora[SKU Parcial],0)
  ),
  ""
)</f>
        <v/>
      </c>
    </row>
    <row r="1162" spans="1:30" customFormat="1" x14ac:dyDescent="0.25">
      <c r="A1162" s="1" t="s">
        <v>5707</v>
      </c>
      <c r="B1162" s="1" t="s">
        <v>5708</v>
      </c>
      <c r="C1162" s="1" t="s">
        <v>426</v>
      </c>
      <c r="D1162" s="1" t="s">
        <v>534</v>
      </c>
      <c r="E1162" s="1" t="s">
        <v>2982</v>
      </c>
      <c r="F1162" s="1" t="s">
        <v>2654</v>
      </c>
      <c r="G1162" s="6" t="s">
        <v>11227</v>
      </c>
      <c r="H1162" s="2" t="s">
        <v>30</v>
      </c>
      <c r="I1162" s="1" t="s">
        <v>36</v>
      </c>
      <c r="J1162" s="1" t="s">
        <v>2655</v>
      </c>
      <c r="K1162" s="4">
        <v>45828</v>
      </c>
      <c r="L1162" s="11" t="s">
        <v>11229</v>
      </c>
      <c r="M1162" s="26">
        <v>42.9</v>
      </c>
      <c r="N1162" s="2">
        <v>1</v>
      </c>
      <c r="O1162" s="26">
        <v>42.9</v>
      </c>
      <c r="P1162" s="26">
        <v>22.59</v>
      </c>
      <c r="Q1162" s="26">
        <v>3.53</v>
      </c>
      <c r="R1162" s="26">
        <v>11.65</v>
      </c>
      <c r="S1162" s="26">
        <v>0</v>
      </c>
      <c r="T1162" s="26">
        <v>0</v>
      </c>
      <c r="U1162" s="26">
        <v>5.13</v>
      </c>
      <c r="V1162" s="10">
        <v>0.1196</v>
      </c>
      <c r="W1162" s="1" t="s">
        <v>34</v>
      </c>
      <c r="X1162" s="3"/>
      <c r="Y1162" s="3"/>
      <c r="Z1162" s="5" t="s">
        <v>7980</v>
      </c>
      <c r="AA1162" s="5" t="str">
        <f>VLOOKUP(J1162, sku!B:C, 2, FALSE)</f>
        <v>Durax Aerossol 400ml</v>
      </c>
      <c r="AB1162" s="3" t="str">
        <f>VLOOKUP(J1162, sku!B:BM, 64, FALSE)</f>
        <v>Revenda</v>
      </c>
      <c r="AC1162" s="3" t="str">
        <f>LEFT(pedidos[[#This Row],[SKU]],3)</f>
        <v>VX2</v>
      </c>
      <c r="AD1162" s="36" t="str" cm="1">
        <f t="array" aca="1" ref="AD1162" ca="1">IFERROR(
  INDEX(
    montadora[Montadora],
    MATCH(TRUE,LEFT(J1617,NÚCARACT(montadora[SKU Parcial]))=montadora[SKU Parcial],0)
  ),
  ""
)</f>
        <v/>
      </c>
    </row>
    <row r="1163" spans="1:30" customFormat="1" x14ac:dyDescent="0.25">
      <c r="A1163" s="1" t="s">
        <v>5709</v>
      </c>
      <c r="B1163" s="1" t="s">
        <v>5710</v>
      </c>
      <c r="C1163" s="1" t="s">
        <v>5711</v>
      </c>
      <c r="D1163" s="1" t="s">
        <v>27</v>
      </c>
      <c r="E1163" s="1" t="s">
        <v>2982</v>
      </c>
      <c r="F1163" s="1" t="s">
        <v>2654</v>
      </c>
      <c r="G1163" s="6" t="s">
        <v>11227</v>
      </c>
      <c r="H1163" s="2" t="s">
        <v>30</v>
      </c>
      <c r="I1163" s="1" t="s">
        <v>36</v>
      </c>
      <c r="J1163" s="1" t="s">
        <v>2655</v>
      </c>
      <c r="K1163" s="4">
        <v>45828</v>
      </c>
      <c r="L1163" s="11" t="s">
        <v>11229</v>
      </c>
      <c r="M1163" s="26">
        <v>42.9</v>
      </c>
      <c r="N1163" s="2">
        <v>1</v>
      </c>
      <c r="O1163" s="26">
        <v>49.89</v>
      </c>
      <c r="P1163" s="26">
        <v>22.59</v>
      </c>
      <c r="Q1163" s="26">
        <v>3.53</v>
      </c>
      <c r="R1163" s="26">
        <v>11.65</v>
      </c>
      <c r="S1163" s="26">
        <v>6.99</v>
      </c>
      <c r="T1163" s="26">
        <v>0</v>
      </c>
      <c r="U1163" s="26">
        <v>5.13</v>
      </c>
      <c r="V1163" s="10">
        <v>0.1196</v>
      </c>
      <c r="W1163" s="1" t="s">
        <v>34</v>
      </c>
      <c r="X1163" s="3"/>
      <c r="Y1163" s="3"/>
      <c r="Z1163" s="5" t="s">
        <v>7980</v>
      </c>
      <c r="AA1163" s="5" t="str">
        <f>VLOOKUP(J1163, sku!B:C, 2, FALSE)</f>
        <v>Durax Aerossol 400ml</v>
      </c>
      <c r="AB1163" s="3" t="str">
        <f>VLOOKUP(J1163, sku!B:BM, 64, FALSE)</f>
        <v>Revenda</v>
      </c>
      <c r="AC1163" s="3" t="str">
        <f>LEFT(pedidos[[#This Row],[SKU]],3)</f>
        <v>VX2</v>
      </c>
      <c r="AD1163" s="36" t="str" cm="1">
        <f t="array" aca="1" ref="AD1163" ca="1">IFERROR(
  INDEX(
    montadora[Montadora],
    MATCH(TRUE,LEFT(J1618,NÚCARACT(montadora[SKU Parcial]))=montadora[SKU Parcial],0)
  ),
  ""
)</f>
        <v/>
      </c>
    </row>
    <row r="1164" spans="1:30" customFormat="1" x14ac:dyDescent="0.25">
      <c r="A1164" s="1" t="s">
        <v>5723</v>
      </c>
      <c r="B1164" s="1" t="s">
        <v>5724</v>
      </c>
      <c r="C1164" s="1" t="s">
        <v>5725</v>
      </c>
      <c r="D1164" s="1" t="s">
        <v>534</v>
      </c>
      <c r="E1164" s="1" t="s">
        <v>2653</v>
      </c>
      <c r="F1164" s="1" t="s">
        <v>2654</v>
      </c>
      <c r="G1164" s="6" t="s">
        <v>11227</v>
      </c>
      <c r="H1164" s="2" t="s">
        <v>47</v>
      </c>
      <c r="I1164" s="1" t="s">
        <v>36</v>
      </c>
      <c r="J1164" s="1" t="s">
        <v>2655</v>
      </c>
      <c r="K1164" s="4">
        <v>45833</v>
      </c>
      <c r="L1164" s="11" t="s">
        <v>11229</v>
      </c>
      <c r="M1164" s="26">
        <v>45.8</v>
      </c>
      <c r="N1164" s="2">
        <v>1</v>
      </c>
      <c r="O1164" s="26">
        <v>45.8</v>
      </c>
      <c r="P1164" s="26">
        <v>22.59</v>
      </c>
      <c r="Q1164" s="26">
        <v>3.76</v>
      </c>
      <c r="R1164" s="26">
        <v>14.29</v>
      </c>
      <c r="S1164" s="26">
        <v>0</v>
      </c>
      <c r="T1164" s="26">
        <v>0</v>
      </c>
      <c r="U1164" s="26">
        <v>5.16</v>
      </c>
      <c r="V1164" s="10">
        <v>0.11269999999999999</v>
      </c>
      <c r="W1164" s="1" t="s">
        <v>34</v>
      </c>
      <c r="X1164" s="3"/>
      <c r="Y1164" s="3"/>
      <c r="Z1164" s="5" t="s">
        <v>7980</v>
      </c>
      <c r="AA1164" s="5" t="str">
        <f>VLOOKUP(J1164, sku!B:C, 2, FALSE)</f>
        <v>Durax Aerossol 400ml</v>
      </c>
      <c r="AB1164" s="3" t="str">
        <f>VLOOKUP(J1164, sku!B:BM, 64, FALSE)</f>
        <v>Revenda</v>
      </c>
      <c r="AC1164" s="3" t="str">
        <f>LEFT(pedidos[[#This Row],[SKU]],3)</f>
        <v>VX2</v>
      </c>
      <c r="AD1164" s="36" t="str" cm="1">
        <f t="array" aca="1" ref="AD1164" ca="1">IFERROR(
  INDEX(
    montadora[Montadora],
    MATCH(TRUE,LEFT(J1619,NÚCARACT(montadora[SKU Parcial]))=montadora[SKU Parcial],0)
  ),
  ""
)</f>
        <v/>
      </c>
    </row>
    <row r="1165" spans="1:30" customFormat="1" x14ac:dyDescent="0.25">
      <c r="A1165" s="1" t="s">
        <v>5726</v>
      </c>
      <c r="B1165" s="1" t="s">
        <v>5727</v>
      </c>
      <c r="C1165" s="1" t="s">
        <v>2739</v>
      </c>
      <c r="D1165" s="1" t="s">
        <v>27</v>
      </c>
      <c r="E1165" s="1" t="s">
        <v>2653</v>
      </c>
      <c r="F1165" s="1" t="s">
        <v>2654</v>
      </c>
      <c r="G1165" s="6" t="s">
        <v>11227</v>
      </c>
      <c r="H1165" s="2" t="s">
        <v>47</v>
      </c>
      <c r="I1165" s="1" t="s">
        <v>36</v>
      </c>
      <c r="J1165" s="1" t="s">
        <v>2655</v>
      </c>
      <c r="K1165" s="4">
        <v>45834</v>
      </c>
      <c r="L1165" s="13" t="s">
        <v>33</v>
      </c>
      <c r="M1165" s="26">
        <v>45.8</v>
      </c>
      <c r="N1165" s="2">
        <v>1</v>
      </c>
      <c r="O1165" s="26">
        <v>59.79</v>
      </c>
      <c r="P1165" s="26">
        <v>22.59</v>
      </c>
      <c r="Q1165" s="27">
        <v>0</v>
      </c>
      <c r="R1165" s="26">
        <v>14.29</v>
      </c>
      <c r="S1165" s="26">
        <v>13.99</v>
      </c>
      <c r="T1165" s="26">
        <v>0</v>
      </c>
      <c r="U1165" s="26">
        <v>5.16</v>
      </c>
      <c r="V1165" s="10">
        <v>0.11269999999999999</v>
      </c>
      <c r="W1165" s="1" t="s">
        <v>34</v>
      </c>
      <c r="X1165" s="3"/>
      <c r="Y1165" s="3"/>
      <c r="Z1165" s="5" t="s">
        <v>7980</v>
      </c>
      <c r="AA1165" s="5" t="str">
        <f>VLOOKUP(J1165, sku!B:C, 2, FALSE)</f>
        <v>Durax Aerossol 400ml</v>
      </c>
      <c r="AB1165" s="3" t="str">
        <f>VLOOKUP(J1165, sku!B:BM, 64, FALSE)</f>
        <v>Revenda</v>
      </c>
      <c r="AC1165" s="3" t="str">
        <f>LEFT(pedidos[[#This Row],[SKU]],3)</f>
        <v>VX2</v>
      </c>
      <c r="AD1165" s="36" t="str" cm="1">
        <f t="array" aca="1" ref="AD1165" ca="1">IFERROR(
  INDEX(
    montadora[Montadora],
    MATCH(TRUE,LEFT(J1620,NÚCARACT(montadora[SKU Parcial]))=montadora[SKU Parcial],0)
  ),
  ""
)</f>
        <v/>
      </c>
    </row>
    <row r="1166" spans="1:30" x14ac:dyDescent="0.25">
      <c r="A1166" s="42" t="s">
        <v>9325</v>
      </c>
      <c r="B1166" s="42">
        <v>22393733174</v>
      </c>
      <c r="C1166" s="42"/>
      <c r="D1166" s="42"/>
      <c r="E1166" s="42"/>
      <c r="F1166" s="42" t="s">
        <v>8378</v>
      </c>
      <c r="G1166" s="42" t="s">
        <v>11228</v>
      </c>
      <c r="H1166" s="19"/>
      <c r="I1166" s="42"/>
      <c r="J1166" s="42" t="s">
        <v>2655</v>
      </c>
      <c r="K1166" s="21">
        <v>45801</v>
      </c>
      <c r="L1166" s="12" t="s">
        <v>8443</v>
      </c>
      <c r="M1166" s="44">
        <v>47.8</v>
      </c>
      <c r="N1166" s="19">
        <v>1</v>
      </c>
      <c r="O1166" s="44">
        <v>47.8</v>
      </c>
      <c r="P1166" s="44">
        <v>22.59</v>
      </c>
      <c r="Q1166" s="44">
        <v>1.61</v>
      </c>
      <c r="R1166" s="44">
        <v>13.56</v>
      </c>
      <c r="S1166" s="44">
        <v>0</v>
      </c>
      <c r="T1166" s="44">
        <v>0</v>
      </c>
      <c r="U1166" s="44">
        <v>10.039999999999999</v>
      </c>
      <c r="V1166" s="23">
        <v>0</v>
      </c>
      <c r="W1166" s="42" t="s">
        <v>34</v>
      </c>
      <c r="X1166" s="43"/>
      <c r="Y1166" s="43"/>
      <c r="Z1166" s="43" t="s">
        <v>8442</v>
      </c>
      <c r="AA1166" s="43" t="str">
        <f>VLOOKUP(J1166, sku!B:C, 2, FALSE)</f>
        <v>Durax Aerossol 400ml</v>
      </c>
      <c r="AB1166" s="45" t="str">
        <f>VLOOKUP(J1166, sku!B:BM, 64, FALSE)</f>
        <v>Revenda</v>
      </c>
      <c r="AC1166" s="45" t="str">
        <f>LEFT(pedidos[[#This Row],[SKU]],3)</f>
        <v>VX2</v>
      </c>
      <c r="AD1166" s="36" t="str" cm="1">
        <f t="array" aca="1" ref="AD1166" ca="1">IFERROR(
  INDEX(
    montadora[Montadora],
    MATCH(TRUE,LEFT(#REF!,NÚCARACT(montadora[SKU Parcial]))=montadora[SKU Parcial],0)
  ),
  ""
)</f>
        <v/>
      </c>
    </row>
    <row r="1167" spans="1:30" x14ac:dyDescent="0.25">
      <c r="A1167" s="42" t="s">
        <v>9346</v>
      </c>
      <c r="B1167" s="42">
        <v>22393733174</v>
      </c>
      <c r="C1167" s="42"/>
      <c r="D1167" s="42"/>
      <c r="E1167" s="42"/>
      <c r="F1167" s="42" t="s">
        <v>8378</v>
      </c>
      <c r="G1167" s="42" t="s">
        <v>11228</v>
      </c>
      <c r="H1167" s="19"/>
      <c r="I1167" s="42"/>
      <c r="J1167" s="42" t="s">
        <v>2655</v>
      </c>
      <c r="K1167" s="21">
        <v>45800</v>
      </c>
      <c r="L1167" s="12" t="s">
        <v>8443</v>
      </c>
      <c r="M1167" s="44">
        <v>47.8</v>
      </c>
      <c r="N1167" s="19">
        <v>1</v>
      </c>
      <c r="O1167" s="44">
        <v>47.8</v>
      </c>
      <c r="P1167" s="44">
        <v>22.59</v>
      </c>
      <c r="Q1167" s="44">
        <v>1.61</v>
      </c>
      <c r="R1167" s="44">
        <v>13.56</v>
      </c>
      <c r="S1167" s="44">
        <v>0</v>
      </c>
      <c r="T1167" s="44">
        <v>0</v>
      </c>
      <c r="U1167" s="44">
        <v>10.039999999999999</v>
      </c>
      <c r="V1167" s="23">
        <v>0</v>
      </c>
      <c r="W1167" s="42" t="s">
        <v>34</v>
      </c>
      <c r="X1167" s="43"/>
      <c r="Y1167" s="43"/>
      <c r="Z1167" s="43" t="s">
        <v>8442</v>
      </c>
      <c r="AA1167" s="43" t="str">
        <f>VLOOKUP(J1167, sku!B:C, 2, FALSE)</f>
        <v>Durax Aerossol 400ml</v>
      </c>
      <c r="AB1167" s="45" t="str">
        <f>VLOOKUP(J1167, sku!B:BM, 64, FALSE)</f>
        <v>Revenda</v>
      </c>
      <c r="AC1167" s="45" t="str">
        <f>LEFT(pedidos[[#This Row],[SKU]],3)</f>
        <v>VX2</v>
      </c>
      <c r="AD1167" s="36" t="str" cm="1">
        <f t="array" aca="1" ref="AD1167" ca="1">IFERROR(
  INDEX(
    montadora[Montadora],
    MATCH(TRUE,LEFT(J1621,NÚCARACT(montadora[SKU Parcial]))=montadora[SKU Parcial],0)
  ),
  ""
)</f>
        <v/>
      </c>
    </row>
    <row r="1168" spans="1:30" x14ac:dyDescent="0.25">
      <c r="A1168" s="42" t="s">
        <v>9366</v>
      </c>
      <c r="B1168" s="42">
        <v>22393733174</v>
      </c>
      <c r="C1168" s="42"/>
      <c r="D1168" s="42"/>
      <c r="E1168" s="42"/>
      <c r="F1168" s="42" t="s">
        <v>8378</v>
      </c>
      <c r="G1168" s="42" t="s">
        <v>11228</v>
      </c>
      <c r="H1168" s="19"/>
      <c r="I1168" s="42"/>
      <c r="J1168" s="42" t="s">
        <v>2655</v>
      </c>
      <c r="K1168" s="21">
        <v>45799</v>
      </c>
      <c r="L1168" s="12" t="s">
        <v>8443</v>
      </c>
      <c r="M1168" s="44">
        <v>47.8</v>
      </c>
      <c r="N1168" s="19">
        <v>1</v>
      </c>
      <c r="O1168" s="44">
        <v>47.8</v>
      </c>
      <c r="P1168" s="44">
        <v>22.59</v>
      </c>
      <c r="Q1168" s="44">
        <v>1.61</v>
      </c>
      <c r="R1168" s="44">
        <v>13.56</v>
      </c>
      <c r="S1168" s="44">
        <v>0</v>
      </c>
      <c r="T1168" s="44">
        <v>0</v>
      </c>
      <c r="U1168" s="44">
        <v>10.039999999999999</v>
      </c>
      <c r="V1168" s="23">
        <v>0</v>
      </c>
      <c r="W1168" s="42" t="s">
        <v>34</v>
      </c>
      <c r="X1168" s="43"/>
      <c r="Y1168" s="43"/>
      <c r="Z1168" s="43" t="s">
        <v>8442</v>
      </c>
      <c r="AA1168" s="43" t="str">
        <f>VLOOKUP(J1168, sku!B:C, 2, FALSE)</f>
        <v>Durax Aerossol 400ml</v>
      </c>
      <c r="AB1168" s="45" t="str">
        <f>VLOOKUP(J1168, sku!B:BM, 64, FALSE)</f>
        <v>Revenda</v>
      </c>
      <c r="AC1168" s="45" t="str">
        <f>LEFT(pedidos[[#This Row],[SKU]],3)</f>
        <v>VX2</v>
      </c>
      <c r="AD1168" s="36" t="str" cm="1">
        <f t="array" aca="1" ref="AD1168" ca="1">IFERROR(
  INDEX(
    montadora[Montadora],
    MATCH(TRUE,LEFT(#REF!,NÚCARACT(montadora[SKU Parcial]))=montadora[SKU Parcial],0)
  ),
  ""
)</f>
        <v/>
      </c>
    </row>
    <row r="1169" spans="1:30" x14ac:dyDescent="0.25">
      <c r="A1169" s="42" t="s">
        <v>9777</v>
      </c>
      <c r="B1169" s="42">
        <v>22393733174</v>
      </c>
      <c r="C1169" s="42"/>
      <c r="D1169" s="42"/>
      <c r="E1169" s="42"/>
      <c r="F1169" s="42" t="s">
        <v>8378</v>
      </c>
      <c r="G1169" s="42" t="s">
        <v>11228</v>
      </c>
      <c r="H1169" s="19"/>
      <c r="I1169" s="42"/>
      <c r="J1169" s="42" t="s">
        <v>2655</v>
      </c>
      <c r="K1169" s="21">
        <v>45784</v>
      </c>
      <c r="L1169" s="12" t="s">
        <v>8443</v>
      </c>
      <c r="M1169" s="44">
        <v>47.8</v>
      </c>
      <c r="N1169" s="19">
        <v>1</v>
      </c>
      <c r="O1169" s="44">
        <v>47.8</v>
      </c>
      <c r="P1169" s="44">
        <v>22.59</v>
      </c>
      <c r="Q1169" s="44">
        <v>1.61</v>
      </c>
      <c r="R1169" s="44">
        <v>13.46</v>
      </c>
      <c r="S1169" s="44">
        <v>0</v>
      </c>
      <c r="T1169" s="44">
        <v>0</v>
      </c>
      <c r="U1169" s="44">
        <v>9.66</v>
      </c>
      <c r="V1169" s="23">
        <v>0</v>
      </c>
      <c r="W1169" s="42" t="s">
        <v>34</v>
      </c>
      <c r="X1169" s="43"/>
      <c r="Y1169" s="43"/>
      <c r="Z1169" s="43" t="s">
        <v>8442</v>
      </c>
      <c r="AA1169" s="43" t="str">
        <f>VLOOKUP(J1169, sku!B:C, 2, FALSE)</f>
        <v>Durax Aerossol 400ml</v>
      </c>
      <c r="AB1169" s="45" t="str">
        <f>VLOOKUP(J1169, sku!B:BM, 64, FALSE)</f>
        <v>Revenda</v>
      </c>
      <c r="AC1169" s="45" t="str">
        <f>LEFT(pedidos[[#This Row],[SKU]],3)</f>
        <v>VX2</v>
      </c>
      <c r="AD1169" s="36" t="str" cm="1">
        <f t="array" aca="1" ref="AD1169" ca="1">IFERROR(
  INDEX(
    montadora[Montadora],
    MATCH(TRUE,LEFT(#REF!,NÚCARACT(montadora[SKU Parcial]))=montadora[SKU Parcial],0)
  ),
  ""
)</f>
        <v/>
      </c>
    </row>
    <row r="1170" spans="1:30" x14ac:dyDescent="0.25">
      <c r="A1170" s="42" t="s">
        <v>10405</v>
      </c>
      <c r="B1170" s="42"/>
      <c r="C1170" s="42"/>
      <c r="D1170" s="42"/>
      <c r="E1170" s="42">
        <v>23598153310</v>
      </c>
      <c r="F1170" s="42" t="s">
        <v>10706</v>
      </c>
      <c r="G1170" s="42" t="s">
        <v>11228</v>
      </c>
      <c r="H1170" s="19"/>
      <c r="I1170" s="42"/>
      <c r="J1170" s="42" t="s">
        <v>10723</v>
      </c>
      <c r="K1170" s="21">
        <v>45825</v>
      </c>
      <c r="L1170" s="12" t="s">
        <v>8443</v>
      </c>
      <c r="M1170" s="44">
        <v>37.799999999999997</v>
      </c>
      <c r="N1170" s="19">
        <v>1</v>
      </c>
      <c r="O1170" s="44">
        <v>41.99</v>
      </c>
      <c r="P1170" s="44">
        <v>22.97</v>
      </c>
      <c r="Q1170" s="44">
        <v>1.41</v>
      </c>
      <c r="R1170" s="44">
        <v>11.56</v>
      </c>
      <c r="S1170" s="44">
        <v>4.1900000000000004</v>
      </c>
      <c r="T1170" s="44">
        <v>0</v>
      </c>
      <c r="U1170" s="44">
        <v>1.86</v>
      </c>
      <c r="V1170" s="23">
        <v>4.9299999999999997E-2</v>
      </c>
      <c r="W1170" s="42" t="s">
        <v>34</v>
      </c>
      <c r="X1170" s="43"/>
      <c r="Y1170" s="43"/>
      <c r="Z1170" s="43" t="s">
        <v>8442</v>
      </c>
      <c r="AA1170" s="43" t="str">
        <f>VLOOKUP(J1170, sku!B:C, 2, FALSE)</f>
        <v>Escova Aplicadora de Cerdas Macias 6cm x 7cm</v>
      </c>
      <c r="AB1170" s="45" t="str">
        <f>VLOOKUP(J1170, sku!B:BM, 64, FALSE)</f>
        <v>Revenda</v>
      </c>
      <c r="AC1170" s="45" t="str">
        <f>LEFT(pedidos[[#This Row],[SKU]],3)</f>
        <v>VX2</v>
      </c>
      <c r="AD1170" s="36" t="str" cm="1">
        <f t="array" aca="1" ref="AD1170" ca="1">IFERROR(
  INDEX(
    montadora[Montadora],
    MATCH(TRUE,LEFT(#REF!,NÚCARACT(montadora[SKU Parcial]))=montadora[SKU Parcial],0)
  ),
  ""
)</f>
        <v/>
      </c>
    </row>
    <row r="1171" spans="1:30" x14ac:dyDescent="0.25">
      <c r="A1171" s="42" t="s">
        <v>10415</v>
      </c>
      <c r="B1171" s="42"/>
      <c r="C1171" s="42"/>
      <c r="D1171" s="42"/>
      <c r="E1171" s="42">
        <v>23598153310</v>
      </c>
      <c r="F1171" s="42" t="s">
        <v>10706</v>
      </c>
      <c r="G1171" s="42" t="s">
        <v>11228</v>
      </c>
      <c r="H1171" s="19"/>
      <c r="I1171" s="42"/>
      <c r="J1171" s="42" t="s">
        <v>10723</v>
      </c>
      <c r="K1171" s="21">
        <v>45824</v>
      </c>
      <c r="L1171" s="12" t="s">
        <v>8443</v>
      </c>
      <c r="M1171" s="44">
        <v>37.799999999999997</v>
      </c>
      <c r="N1171" s="19">
        <v>1</v>
      </c>
      <c r="O1171" s="44">
        <v>37.799999999999997</v>
      </c>
      <c r="P1171" s="44">
        <v>22.97</v>
      </c>
      <c r="Q1171" s="44">
        <v>1.41</v>
      </c>
      <c r="R1171" s="44">
        <v>11.56</v>
      </c>
      <c r="S1171" s="44">
        <v>0</v>
      </c>
      <c r="T1171" s="44">
        <v>0</v>
      </c>
      <c r="U1171" s="44">
        <v>1.86</v>
      </c>
      <c r="V1171" s="23">
        <v>4.9299999999999997E-2</v>
      </c>
      <c r="W1171" s="42" t="s">
        <v>34</v>
      </c>
      <c r="X1171" s="43"/>
      <c r="Y1171" s="43"/>
      <c r="Z1171" s="43" t="s">
        <v>8442</v>
      </c>
      <c r="AA1171" s="43" t="str">
        <f>VLOOKUP(J1171, sku!B:C, 2, FALSE)</f>
        <v>Escova Aplicadora de Cerdas Macias 6cm x 7cm</v>
      </c>
      <c r="AB1171" s="45" t="str">
        <f>VLOOKUP(J1171, sku!B:BM, 64, FALSE)</f>
        <v>Revenda</v>
      </c>
      <c r="AC1171" s="45" t="str">
        <f>LEFT(pedidos[[#This Row],[SKU]],3)</f>
        <v>VX2</v>
      </c>
      <c r="AD1171" s="36" t="str" cm="1">
        <f t="array" aca="1" ref="AD1171" ca="1">IFERROR(
  INDEX(
    montadora[Montadora],
    MATCH(TRUE,LEFT(J1622,NÚCARACT(montadora[SKU Parcial]))=montadora[SKU Parcial],0)
  ),
  ""
)</f>
        <v/>
      </c>
    </row>
    <row r="1172" spans="1:30" x14ac:dyDescent="0.25">
      <c r="A1172" s="42" t="s">
        <v>10658</v>
      </c>
      <c r="B1172" s="42"/>
      <c r="C1172" s="42"/>
      <c r="D1172" s="42"/>
      <c r="E1172" s="42">
        <v>20998129220</v>
      </c>
      <c r="F1172" s="42" t="s">
        <v>10114</v>
      </c>
      <c r="G1172" s="42" t="s">
        <v>11228</v>
      </c>
      <c r="H1172" s="7"/>
      <c r="I1172" s="42"/>
      <c r="J1172" s="42" t="s">
        <v>10152</v>
      </c>
      <c r="K1172" s="8">
        <v>45811</v>
      </c>
      <c r="L1172" s="12" t="s">
        <v>8443</v>
      </c>
      <c r="M1172" s="44">
        <v>45.8</v>
      </c>
      <c r="N1172" s="7">
        <v>1</v>
      </c>
      <c r="O1172" s="44">
        <v>45.8</v>
      </c>
      <c r="P1172" s="44">
        <v>23.19</v>
      </c>
      <c r="Q1172" s="44">
        <v>1.7</v>
      </c>
      <c r="R1172" s="44">
        <v>13.16</v>
      </c>
      <c r="S1172" s="44">
        <v>0</v>
      </c>
      <c r="T1172" s="44">
        <v>-1.21</v>
      </c>
      <c r="U1172" s="44">
        <v>8.9600000000000009</v>
      </c>
      <c r="V1172" s="9">
        <v>0.1956</v>
      </c>
      <c r="W1172" s="42" t="s">
        <v>34</v>
      </c>
      <c r="X1172" s="43"/>
      <c r="Y1172" s="43"/>
      <c r="Z1172" s="43" t="s">
        <v>8442</v>
      </c>
      <c r="AA1172" s="43" t="str">
        <f>VLOOKUP(J1172, sku!B:C, 2, FALSE)</f>
        <v>Restaurax Aerossol 400ML</v>
      </c>
      <c r="AB1172" s="45" t="str">
        <f>VLOOKUP(J1172, sku!B:BM, 64, FALSE)</f>
        <v>Revenda</v>
      </c>
      <c r="AC1172" s="45" t="str">
        <f>LEFT(pedidos[[#This Row],[SKU]],3)</f>
        <v>VX2</v>
      </c>
      <c r="AD1172" s="36" t="str" cm="1">
        <f t="array" aca="1" ref="AD1172" ca="1">IFERROR(
  INDEX(
    montadora[Montadora],
    MATCH(TRUE,LEFT(J1623,NÚCARACT(montadora[SKU Parcial]))=montadora[SKU Parcial],0)
  ),
  ""
)</f>
        <v/>
      </c>
    </row>
    <row r="1173" spans="1:30" x14ac:dyDescent="0.25">
      <c r="A1173" s="42" t="s">
        <v>10635</v>
      </c>
      <c r="B1173" s="42"/>
      <c r="C1173" s="42"/>
      <c r="D1173" s="42"/>
      <c r="E1173" s="42">
        <v>20998129220</v>
      </c>
      <c r="F1173" s="42" t="s">
        <v>10114</v>
      </c>
      <c r="G1173" s="42" t="s">
        <v>11228</v>
      </c>
      <c r="H1173" s="7"/>
      <c r="I1173" s="42"/>
      <c r="J1173" s="42" t="s">
        <v>10152</v>
      </c>
      <c r="K1173" s="8">
        <v>45813</v>
      </c>
      <c r="L1173" s="12" t="s">
        <v>8443</v>
      </c>
      <c r="M1173" s="44">
        <v>45.8</v>
      </c>
      <c r="N1173" s="7">
        <v>1</v>
      </c>
      <c r="O1173" s="44">
        <v>45.8</v>
      </c>
      <c r="P1173" s="44">
        <v>23.19</v>
      </c>
      <c r="Q1173" s="44">
        <v>1.7</v>
      </c>
      <c r="R1173" s="44">
        <v>13.16</v>
      </c>
      <c r="S1173" s="44">
        <v>0</v>
      </c>
      <c r="T1173" s="44">
        <v>0</v>
      </c>
      <c r="U1173" s="44">
        <v>7.75</v>
      </c>
      <c r="V1173" s="9">
        <v>0.1691</v>
      </c>
      <c r="W1173" s="42" t="s">
        <v>34</v>
      </c>
      <c r="X1173" s="43"/>
      <c r="Y1173" s="43"/>
      <c r="Z1173" s="43" t="s">
        <v>8442</v>
      </c>
      <c r="AA1173" s="43" t="str">
        <f>VLOOKUP(J1173, sku!B:C, 2, FALSE)</f>
        <v>Restaurax Aerossol 400ML</v>
      </c>
      <c r="AB1173" s="45" t="str">
        <f>VLOOKUP(J1173, sku!B:BM, 64, FALSE)</f>
        <v>Revenda</v>
      </c>
      <c r="AC1173" s="45" t="str">
        <f>LEFT(pedidos[[#This Row],[SKU]],3)</f>
        <v>VX2</v>
      </c>
      <c r="AD1173" s="36" t="str" cm="1">
        <f t="array" aca="1" ref="AD1173" ca="1">IFERROR(
  INDEX(
    montadora[Montadora],
    MATCH(TRUE,LEFT(J1624,NÚCARACT(montadora[SKU Parcial]))=montadora[SKU Parcial],0)
  ),
  ""
)</f>
        <v/>
      </c>
    </row>
    <row r="1174" spans="1:30" x14ac:dyDescent="0.25">
      <c r="A1174" s="42" t="s">
        <v>10686</v>
      </c>
      <c r="B1174" s="42"/>
      <c r="C1174" s="42"/>
      <c r="D1174" s="42"/>
      <c r="E1174" s="42">
        <v>20998129220</v>
      </c>
      <c r="F1174" s="42" t="s">
        <v>10114</v>
      </c>
      <c r="G1174" s="42" t="s">
        <v>11228</v>
      </c>
      <c r="H1174" s="7"/>
      <c r="I1174" s="42"/>
      <c r="J1174" s="42" t="s">
        <v>10152</v>
      </c>
      <c r="K1174" s="8">
        <v>45809</v>
      </c>
      <c r="L1174" s="12" t="s">
        <v>8443</v>
      </c>
      <c r="M1174" s="44">
        <v>45.8</v>
      </c>
      <c r="N1174" s="7">
        <v>1</v>
      </c>
      <c r="O1174" s="44">
        <v>45.8</v>
      </c>
      <c r="P1174" s="44">
        <v>23.19</v>
      </c>
      <c r="Q1174" s="44">
        <v>1.7</v>
      </c>
      <c r="R1174" s="44">
        <v>13.16</v>
      </c>
      <c r="S1174" s="44">
        <v>0</v>
      </c>
      <c r="T1174" s="44">
        <v>0</v>
      </c>
      <c r="U1174" s="44">
        <v>7.75</v>
      </c>
      <c r="V1174" s="9">
        <v>0.1691</v>
      </c>
      <c r="W1174" s="42" t="s">
        <v>34</v>
      </c>
      <c r="X1174" s="43"/>
      <c r="Y1174" s="43"/>
      <c r="Z1174" s="43" t="s">
        <v>8442</v>
      </c>
      <c r="AA1174" s="43" t="str">
        <f>VLOOKUP(J1174, sku!B:C, 2, FALSE)</f>
        <v>Restaurax Aerossol 400ML</v>
      </c>
      <c r="AB1174" s="45" t="str">
        <f>VLOOKUP(J1174, sku!B:BM, 64, FALSE)</f>
        <v>Revenda</v>
      </c>
      <c r="AC1174" s="45" t="str">
        <f>LEFT(pedidos[[#This Row],[SKU]],3)</f>
        <v>VX2</v>
      </c>
      <c r="AD1174" s="36" t="str" cm="1">
        <f t="array" aca="1" ref="AD1174" ca="1">IFERROR(
  INDEX(
    montadora[Montadora],
    MATCH(TRUE,LEFT(#REF!,NÚCARACT(montadora[SKU Parcial]))=montadora[SKU Parcial],0)
  ),
  ""
)</f>
        <v/>
      </c>
    </row>
    <row r="1175" spans="1:30" x14ac:dyDescent="0.25">
      <c r="A1175" s="42" t="s">
        <v>9275</v>
      </c>
      <c r="B1175" s="42">
        <v>20998129220</v>
      </c>
      <c r="C1175" s="42"/>
      <c r="D1175" s="42"/>
      <c r="E1175" s="42"/>
      <c r="F1175" s="42" t="s">
        <v>10114</v>
      </c>
      <c r="G1175" s="42" t="s">
        <v>11228</v>
      </c>
      <c r="H1175" s="19"/>
      <c r="I1175" s="42"/>
      <c r="J1175" s="42" t="s">
        <v>10152</v>
      </c>
      <c r="K1175" s="21">
        <v>45804</v>
      </c>
      <c r="L1175" s="12" t="s">
        <v>8443</v>
      </c>
      <c r="M1175" s="44">
        <v>45.8</v>
      </c>
      <c r="N1175" s="19">
        <v>1</v>
      </c>
      <c r="O1175" s="44">
        <v>56.63</v>
      </c>
      <c r="P1175" s="44">
        <v>23.19</v>
      </c>
      <c r="Q1175" s="44">
        <v>1.54</v>
      </c>
      <c r="R1175" s="44">
        <v>13.16</v>
      </c>
      <c r="S1175" s="44">
        <v>10.83</v>
      </c>
      <c r="T1175" s="44">
        <v>0</v>
      </c>
      <c r="U1175" s="44">
        <v>7.91</v>
      </c>
      <c r="V1175" s="23">
        <v>0</v>
      </c>
      <c r="W1175" s="42" t="s">
        <v>34</v>
      </c>
      <c r="X1175" s="43"/>
      <c r="Y1175" s="43"/>
      <c r="Z1175" s="43" t="s">
        <v>8442</v>
      </c>
      <c r="AA1175" s="43" t="str">
        <f>VLOOKUP(J1175, sku!B:C, 2, FALSE)</f>
        <v>Restaurax Aerossol 400ML</v>
      </c>
      <c r="AB1175" s="45" t="str">
        <f>VLOOKUP(J1175, sku!B:BM, 64, FALSE)</f>
        <v>Revenda</v>
      </c>
      <c r="AC1175" s="45" t="str">
        <f>LEFT(pedidos[[#This Row],[SKU]],3)</f>
        <v>VX2</v>
      </c>
      <c r="AD1175" s="36" t="str" cm="1">
        <f t="array" aca="1" ref="AD1175" ca="1">IFERROR(
  INDEX(
    montadora[Montadora],
    MATCH(TRUE,LEFT(#REF!,NÚCARACT(montadora[SKU Parcial]))=montadora[SKU Parcial],0)
  ),
  ""
)</f>
        <v/>
      </c>
    </row>
    <row r="1176" spans="1:30" x14ac:dyDescent="0.25">
      <c r="A1176" s="42" t="s">
        <v>9402</v>
      </c>
      <c r="B1176" s="42">
        <v>20998129220</v>
      </c>
      <c r="C1176" s="42"/>
      <c r="D1176" s="42"/>
      <c r="E1176" s="42"/>
      <c r="F1176" s="42" t="s">
        <v>10114</v>
      </c>
      <c r="G1176" s="42" t="s">
        <v>11228</v>
      </c>
      <c r="H1176" s="19"/>
      <c r="I1176" s="42"/>
      <c r="J1176" s="42" t="s">
        <v>10152</v>
      </c>
      <c r="K1176" s="21">
        <v>45796</v>
      </c>
      <c r="L1176" s="12" t="s">
        <v>8443</v>
      </c>
      <c r="M1176" s="44">
        <v>45.8</v>
      </c>
      <c r="N1176" s="19">
        <v>1</v>
      </c>
      <c r="O1176" s="44">
        <v>45.8</v>
      </c>
      <c r="P1176" s="44">
        <v>23.19</v>
      </c>
      <c r="Q1176" s="44">
        <v>1.54</v>
      </c>
      <c r="R1176" s="44">
        <v>13.16</v>
      </c>
      <c r="S1176" s="44">
        <v>0</v>
      </c>
      <c r="T1176" s="44">
        <v>0</v>
      </c>
      <c r="U1176" s="44">
        <v>7.91</v>
      </c>
      <c r="V1176" s="23">
        <v>0</v>
      </c>
      <c r="W1176" s="42" t="s">
        <v>34</v>
      </c>
      <c r="X1176" s="43"/>
      <c r="Y1176" s="43"/>
      <c r="Z1176" s="43" t="s">
        <v>8442</v>
      </c>
      <c r="AA1176" s="43" t="str">
        <f>VLOOKUP(J1176, sku!B:C, 2, FALSE)</f>
        <v>Restaurax Aerossol 400ML</v>
      </c>
      <c r="AB1176" s="45" t="str">
        <f>VLOOKUP(J1176, sku!B:BM, 64, FALSE)</f>
        <v>Revenda</v>
      </c>
      <c r="AC1176" s="45" t="str">
        <f>LEFT(pedidos[[#This Row],[SKU]],3)</f>
        <v>VX2</v>
      </c>
      <c r="AD1176" s="36" t="str" cm="1">
        <f t="array" aca="1" ref="AD1176" ca="1">IFERROR(
  INDEX(
    montadora[Montadora],
    MATCH(TRUE,LEFT(#REF!,NÚCARACT(montadora[SKU Parcial]))=montadora[SKU Parcial],0)
  ),
  ""
)</f>
        <v/>
      </c>
    </row>
    <row r="1177" spans="1:30" x14ac:dyDescent="0.25">
      <c r="A1177" s="42" t="s">
        <v>9843</v>
      </c>
      <c r="B1177" s="42">
        <v>20998129220</v>
      </c>
      <c r="C1177" s="42"/>
      <c r="D1177" s="42"/>
      <c r="E1177" s="42"/>
      <c r="F1177" s="42" t="s">
        <v>10114</v>
      </c>
      <c r="G1177" s="42" t="s">
        <v>11228</v>
      </c>
      <c r="H1177" s="19"/>
      <c r="I1177" s="42"/>
      <c r="J1177" s="42" t="s">
        <v>10152</v>
      </c>
      <c r="K1177" s="21">
        <v>45783</v>
      </c>
      <c r="L1177" s="12" t="s">
        <v>8443</v>
      </c>
      <c r="M1177" s="44">
        <v>45.8</v>
      </c>
      <c r="N1177" s="19">
        <v>1</v>
      </c>
      <c r="O1177" s="44">
        <v>45.8</v>
      </c>
      <c r="P1177" s="44">
        <v>23.19</v>
      </c>
      <c r="Q1177" s="44">
        <v>1.54</v>
      </c>
      <c r="R1177" s="44">
        <v>13.06</v>
      </c>
      <c r="S1177" s="44">
        <v>0</v>
      </c>
      <c r="T1177" s="44">
        <v>0</v>
      </c>
      <c r="U1177" s="44">
        <v>7.55</v>
      </c>
      <c r="V1177" s="23">
        <v>0</v>
      </c>
      <c r="W1177" s="42" t="s">
        <v>34</v>
      </c>
      <c r="X1177" s="43"/>
      <c r="Y1177" s="43"/>
      <c r="Z1177" s="43" t="s">
        <v>8442</v>
      </c>
      <c r="AA1177" s="43" t="str">
        <f>VLOOKUP(J1177, sku!B:C, 2, FALSE)</f>
        <v>Restaurax Aerossol 400ML</v>
      </c>
      <c r="AB1177" s="45" t="str">
        <f>VLOOKUP(J1177, sku!B:BM, 64, FALSE)</f>
        <v>Revenda</v>
      </c>
      <c r="AC1177" s="45" t="str">
        <f>LEFT(pedidos[[#This Row],[SKU]],3)</f>
        <v>VX2</v>
      </c>
      <c r="AD1177" s="36" t="str" cm="1">
        <f t="array" aca="1" ref="AD1177" ca="1">IFERROR(
  INDEX(
    montadora[Montadora],
    MATCH(TRUE,LEFT(#REF!,NÚCARACT(montadora[SKU Parcial]))=montadora[SKU Parcial],0)
  ),
  ""
)</f>
        <v/>
      </c>
    </row>
    <row r="1178" spans="1:30" customFormat="1" x14ac:dyDescent="0.25">
      <c r="A1178" s="1" t="s">
        <v>5485</v>
      </c>
      <c r="B1178" s="1" t="s">
        <v>5486</v>
      </c>
      <c r="C1178" s="1" t="s">
        <v>5487</v>
      </c>
      <c r="D1178" s="1" t="s">
        <v>830</v>
      </c>
      <c r="E1178" s="1" t="s">
        <v>5488</v>
      </c>
      <c r="F1178" s="1" t="s">
        <v>5489</v>
      </c>
      <c r="G1178" s="6" t="s">
        <v>11227</v>
      </c>
      <c r="H1178" s="2" t="s">
        <v>30</v>
      </c>
      <c r="I1178" s="1" t="s">
        <v>36</v>
      </c>
      <c r="J1178" s="1" t="s">
        <v>5490</v>
      </c>
      <c r="K1178" s="4">
        <v>45830</v>
      </c>
      <c r="L1178" s="11" t="s">
        <v>11229</v>
      </c>
      <c r="M1178" s="26">
        <v>46.8</v>
      </c>
      <c r="N1178" s="2">
        <v>1</v>
      </c>
      <c r="O1178" s="26">
        <v>79.790000000000006</v>
      </c>
      <c r="P1178" s="26">
        <v>23.36</v>
      </c>
      <c r="Q1178" s="26">
        <v>3.85</v>
      </c>
      <c r="R1178" s="26">
        <v>12.12</v>
      </c>
      <c r="S1178" s="26">
        <v>32.99</v>
      </c>
      <c r="T1178" s="26">
        <v>0</v>
      </c>
      <c r="U1178" s="26">
        <v>7.47</v>
      </c>
      <c r="V1178" s="10">
        <v>0.15959999999999999</v>
      </c>
      <c r="W1178" s="1" t="s">
        <v>34</v>
      </c>
      <c r="X1178" s="3"/>
      <c r="Y1178" s="3"/>
      <c r="Z1178" s="5" t="s">
        <v>7980</v>
      </c>
      <c r="AA1178" s="5" t="str">
        <f>VLOOKUP(J1178, sku!B:C, 2, FALSE)</f>
        <v>V20 - Refino Verniz Asiático 500ml</v>
      </c>
      <c r="AB1178" s="3" t="str">
        <f>VLOOKUP(J1178, sku!B:BM, 64, FALSE)</f>
        <v>Revenda</v>
      </c>
      <c r="AC1178" s="3" t="str">
        <f>LEFT(pedidos[[#This Row],[SKU]],3)</f>
        <v>VX2</v>
      </c>
      <c r="AD1178" s="36" t="str" cm="1">
        <f t="array" aca="1" ref="AD1178" ca="1">IFERROR(
  INDEX(
    montadora[Montadora],
    MATCH(TRUE,LEFT(J1625,NÚCARACT(montadora[SKU Parcial]))=montadora[SKU Parcial],0)
  ),
  ""
)</f>
        <v/>
      </c>
    </row>
    <row r="1179" spans="1:30" x14ac:dyDescent="0.25">
      <c r="A1179" s="42" t="s">
        <v>10343</v>
      </c>
      <c r="B1179" s="42"/>
      <c r="C1179" s="42"/>
      <c r="D1179" s="42"/>
      <c r="E1179" s="42">
        <v>22798149847</v>
      </c>
      <c r="F1179" s="42" t="s">
        <v>8379</v>
      </c>
      <c r="G1179" s="42" t="s">
        <v>11228</v>
      </c>
      <c r="H1179" s="19"/>
      <c r="I1179" s="42"/>
      <c r="J1179" s="42" t="s">
        <v>5490</v>
      </c>
      <c r="K1179" s="21">
        <v>45828</v>
      </c>
      <c r="L1179" s="12" t="s">
        <v>8443</v>
      </c>
      <c r="M1179" s="44">
        <v>39.5</v>
      </c>
      <c r="N1179" s="19">
        <v>1</v>
      </c>
      <c r="O1179" s="44">
        <v>43.5</v>
      </c>
      <c r="P1179" s="44">
        <v>23.36</v>
      </c>
      <c r="Q1179" s="44">
        <v>1.47</v>
      </c>
      <c r="R1179" s="44">
        <v>11.9</v>
      </c>
      <c r="S1179" s="44">
        <v>4</v>
      </c>
      <c r="T1179" s="44">
        <v>0</v>
      </c>
      <c r="U1179" s="44">
        <v>2.77</v>
      </c>
      <c r="V1179" s="23">
        <v>7.0099999999999996E-2</v>
      </c>
      <c r="W1179" s="42" t="s">
        <v>34</v>
      </c>
      <c r="X1179" s="43"/>
      <c r="Y1179" s="43"/>
      <c r="Z1179" s="43" t="s">
        <v>8442</v>
      </c>
      <c r="AA1179" s="43" t="str">
        <f>VLOOKUP(J1179, sku!B:C, 2, FALSE)</f>
        <v>V20 - Refino Verniz Asiático 500ml</v>
      </c>
      <c r="AB1179" s="45" t="str">
        <f>VLOOKUP(J1179, sku!B:BM, 64, FALSE)</f>
        <v>Revenda</v>
      </c>
      <c r="AC1179" s="45" t="str">
        <f>LEFT(pedidos[[#This Row],[SKU]],3)</f>
        <v>VX2</v>
      </c>
      <c r="AD1179" s="36" t="str" cm="1">
        <f t="array" aca="1" ref="AD1179" ca="1">IFERROR(
  INDEX(
    montadora[Montadora],
    MATCH(TRUE,LEFT(#REF!,NÚCARACT(montadora[SKU Parcial]))=montadora[SKU Parcial],0)
  ),
  ""
)</f>
        <v/>
      </c>
    </row>
    <row r="1180" spans="1:30" x14ac:dyDescent="0.25">
      <c r="A1180" s="42" t="s">
        <v>10473</v>
      </c>
      <c r="B1180" s="42"/>
      <c r="C1180" s="42"/>
      <c r="D1180" s="42"/>
      <c r="E1180" s="42">
        <v>22798149847</v>
      </c>
      <c r="F1180" s="42" t="s">
        <v>8379</v>
      </c>
      <c r="G1180" s="42" t="s">
        <v>11228</v>
      </c>
      <c r="H1180" s="19"/>
      <c r="I1180" s="42"/>
      <c r="J1180" s="42" t="s">
        <v>5490</v>
      </c>
      <c r="K1180" s="21">
        <v>45823</v>
      </c>
      <c r="L1180" s="12" t="s">
        <v>8443</v>
      </c>
      <c r="M1180" s="44">
        <v>39.5</v>
      </c>
      <c r="N1180" s="19">
        <v>1</v>
      </c>
      <c r="O1180" s="44">
        <v>39.5</v>
      </c>
      <c r="P1180" s="44">
        <v>23.36</v>
      </c>
      <c r="Q1180" s="44">
        <v>1.47</v>
      </c>
      <c r="R1180" s="44">
        <v>11.9</v>
      </c>
      <c r="S1180" s="44">
        <v>0</v>
      </c>
      <c r="T1180" s="44">
        <v>0</v>
      </c>
      <c r="U1180" s="44">
        <v>2.77</v>
      </c>
      <c r="V1180" s="23">
        <v>7.0099999999999996E-2</v>
      </c>
      <c r="W1180" s="42" t="s">
        <v>34</v>
      </c>
      <c r="X1180" s="43"/>
      <c r="Y1180" s="43"/>
      <c r="Z1180" s="43" t="s">
        <v>8442</v>
      </c>
      <c r="AA1180" s="43" t="str">
        <f>VLOOKUP(J1180, sku!B:C, 2, FALSE)</f>
        <v>V20 - Refino Verniz Asiático 500ml</v>
      </c>
      <c r="AB1180" s="45" t="str">
        <f>VLOOKUP(J1180, sku!B:BM, 64, FALSE)</f>
        <v>Revenda</v>
      </c>
      <c r="AC1180" s="45" t="str">
        <f>LEFT(pedidos[[#This Row],[SKU]],3)</f>
        <v>VX2</v>
      </c>
      <c r="AD1180" s="36" t="str" cm="1">
        <f t="array" aca="1" ref="AD1180" ca="1">IFERROR(
  INDEX(
    montadora[Montadora],
    MATCH(TRUE,LEFT(#REF!,NÚCARACT(montadora[SKU Parcial]))=montadora[SKU Parcial],0)
  ),
  ""
)</f>
        <v/>
      </c>
    </row>
    <row r="1181" spans="1:30" x14ac:dyDescent="0.25">
      <c r="A1181" s="42" t="s">
        <v>8108</v>
      </c>
      <c r="B1181" s="42"/>
      <c r="C1181" s="42"/>
      <c r="D1181" s="42"/>
      <c r="E1181" s="42">
        <v>22698056322</v>
      </c>
      <c r="F1181" s="42" t="s">
        <v>8379</v>
      </c>
      <c r="G1181" s="42" t="s">
        <v>11227</v>
      </c>
      <c r="H1181" s="19"/>
      <c r="I1181" s="42"/>
      <c r="J1181" s="42" t="s">
        <v>5490</v>
      </c>
      <c r="K1181" s="21">
        <v>45837</v>
      </c>
      <c r="L1181" s="19" t="s">
        <v>8443</v>
      </c>
      <c r="M1181" s="44">
        <v>42.8</v>
      </c>
      <c r="N1181" s="19">
        <v>1</v>
      </c>
      <c r="O1181" s="44">
        <v>50.8</v>
      </c>
      <c r="P1181" s="44">
        <v>23.36</v>
      </c>
      <c r="Q1181" s="44">
        <v>3.52</v>
      </c>
      <c r="R1181" s="44">
        <v>13.42</v>
      </c>
      <c r="S1181" s="44">
        <v>8</v>
      </c>
      <c r="T1181" s="44">
        <v>0</v>
      </c>
      <c r="U1181" s="44">
        <v>2.5</v>
      </c>
      <c r="V1181" s="23">
        <v>5.8400000000000001E-2</v>
      </c>
      <c r="W1181" s="42" t="s">
        <v>34</v>
      </c>
      <c r="X1181" s="43"/>
      <c r="Y1181" s="43"/>
      <c r="Z1181" s="43" t="s">
        <v>8442</v>
      </c>
      <c r="AA1181" s="43" t="str">
        <f>VLOOKUP(J1181, sku!B:C, 2, FALSE)</f>
        <v>V20 - Refino Verniz Asiático 500ml</v>
      </c>
      <c r="AB1181" s="45" t="str">
        <f>VLOOKUP(J1181, sku!B:BM, 64, FALSE)</f>
        <v>Revenda</v>
      </c>
      <c r="AC1181" s="45" t="str">
        <f>LEFT(pedidos[[#This Row],[SKU]],3)</f>
        <v>VX2</v>
      </c>
      <c r="AD1181" s="36" t="str" cm="1">
        <f t="array" aca="1" ref="AD1181" ca="1">IFERROR(
  INDEX(
    montadora[Montadora],
    MATCH(TRUE,LEFT(#REF!,NÚCARACT(montadora[SKU Parcial]))=montadora[SKU Parcial],0)
  ),
  ""
)</f>
        <v/>
      </c>
    </row>
    <row r="1182" spans="1:30" x14ac:dyDescent="0.25">
      <c r="A1182" s="42" t="s">
        <v>10502</v>
      </c>
      <c r="B1182" s="42"/>
      <c r="C1182" s="42"/>
      <c r="D1182" s="42"/>
      <c r="E1182" s="42">
        <v>19099586849</v>
      </c>
      <c r="F1182" s="42" t="s">
        <v>9198</v>
      </c>
      <c r="G1182" s="42" t="s">
        <v>11228</v>
      </c>
      <c r="H1182" s="7"/>
      <c r="I1182" s="42"/>
      <c r="J1182" s="42" t="s">
        <v>9213</v>
      </c>
      <c r="K1182" s="8">
        <v>45821</v>
      </c>
      <c r="L1182" s="19" t="s">
        <v>8443</v>
      </c>
      <c r="M1182" s="44">
        <v>41.8</v>
      </c>
      <c r="N1182" s="7">
        <v>1</v>
      </c>
      <c r="O1182" s="44">
        <v>41.8</v>
      </c>
      <c r="P1182" s="44">
        <v>23.59</v>
      </c>
      <c r="Q1182" s="44">
        <v>1.55</v>
      </c>
      <c r="R1182" s="44">
        <v>12.36</v>
      </c>
      <c r="S1182" s="44">
        <v>0</v>
      </c>
      <c r="T1182" s="44">
        <v>0</v>
      </c>
      <c r="U1182" s="44">
        <v>4.3</v>
      </c>
      <c r="V1182" s="9">
        <v>0.1028</v>
      </c>
      <c r="W1182" s="42" t="s">
        <v>34</v>
      </c>
      <c r="X1182" s="43"/>
      <c r="Y1182" s="43"/>
      <c r="Z1182" s="43" t="s">
        <v>8442</v>
      </c>
      <c r="AA1182" s="43" t="str">
        <f>VLOOKUP(J1182, sku!B:C, 2, FALSE)</f>
        <v>Delet 1,5l</v>
      </c>
      <c r="AB1182" s="45" t="str">
        <f>VLOOKUP(J1182, sku!B:BM, 64, FALSE)</f>
        <v>Revenda</v>
      </c>
      <c r="AC1182" s="45" t="str">
        <f>LEFT(pedidos[[#This Row],[SKU]],3)</f>
        <v>VX2</v>
      </c>
      <c r="AD1182" s="36" t="str" cm="1">
        <f t="array" aca="1" ref="AD1182" ca="1">IFERROR(
  INDEX(
    montadora[Montadora],
    MATCH(TRUE,LEFT(#REF!,NÚCARACT(montadora[SKU Parcial]))=montadora[SKU Parcial],0)
  ),
  ""
)</f>
        <v/>
      </c>
    </row>
    <row r="1183" spans="1:30" x14ac:dyDescent="0.25">
      <c r="A1183" s="42" t="s">
        <v>10537</v>
      </c>
      <c r="B1183" s="42"/>
      <c r="C1183" s="42"/>
      <c r="D1183" s="42"/>
      <c r="E1183" s="42">
        <v>19099586849</v>
      </c>
      <c r="F1183" s="42" t="s">
        <v>9198</v>
      </c>
      <c r="G1183" s="42" t="s">
        <v>11228</v>
      </c>
      <c r="H1183" s="7"/>
      <c r="I1183" s="42"/>
      <c r="J1183" s="42" t="s">
        <v>9213</v>
      </c>
      <c r="K1183" s="8">
        <v>45819</v>
      </c>
      <c r="L1183" s="19" t="s">
        <v>8443</v>
      </c>
      <c r="M1183" s="44">
        <v>41.8</v>
      </c>
      <c r="N1183" s="7">
        <v>1</v>
      </c>
      <c r="O1183" s="44">
        <v>41.8</v>
      </c>
      <c r="P1183" s="44">
        <v>23.59</v>
      </c>
      <c r="Q1183" s="44">
        <v>1.55</v>
      </c>
      <c r="R1183" s="44">
        <v>12.36</v>
      </c>
      <c r="S1183" s="44">
        <v>0</v>
      </c>
      <c r="T1183" s="44">
        <v>0</v>
      </c>
      <c r="U1183" s="44">
        <v>4.3</v>
      </c>
      <c r="V1183" s="9">
        <v>0.1028</v>
      </c>
      <c r="W1183" s="42" t="s">
        <v>34</v>
      </c>
      <c r="X1183" s="43"/>
      <c r="Y1183" s="43"/>
      <c r="Z1183" s="43" t="s">
        <v>8442</v>
      </c>
      <c r="AA1183" s="43" t="str">
        <f>VLOOKUP(J1183, sku!B:C, 2, FALSE)</f>
        <v>Delet 1,5l</v>
      </c>
      <c r="AB1183" s="45" t="str">
        <f>VLOOKUP(J1183, sku!B:BM, 64, FALSE)</f>
        <v>Revenda</v>
      </c>
      <c r="AC1183" s="45" t="str">
        <f>LEFT(pedidos[[#This Row],[SKU]],3)</f>
        <v>VX2</v>
      </c>
      <c r="AD1183" s="36" t="str" cm="1">
        <f t="array" aca="1" ref="AD1183" ca="1">IFERROR(
  INDEX(
    montadora[Montadora],
    MATCH(TRUE,LEFT(J1626,NÚCARACT(montadora[SKU Parcial]))=montadora[SKU Parcial],0)
  ),
  ""
)</f>
        <v/>
      </c>
    </row>
    <row r="1184" spans="1:30" x14ac:dyDescent="0.25">
      <c r="A1184" s="42" t="s">
        <v>8991</v>
      </c>
      <c r="B1184" s="42"/>
      <c r="C1184" s="42"/>
      <c r="D1184" s="42"/>
      <c r="E1184" s="42">
        <v>20299550638</v>
      </c>
      <c r="F1184" s="42" t="s">
        <v>9198</v>
      </c>
      <c r="G1184" s="42" t="s">
        <v>11227</v>
      </c>
      <c r="H1184" s="19"/>
      <c r="I1184" s="42"/>
      <c r="J1184" s="42" t="s">
        <v>9213</v>
      </c>
      <c r="K1184" s="21">
        <v>45793</v>
      </c>
      <c r="L1184" s="19" t="s">
        <v>8443</v>
      </c>
      <c r="M1184" s="44">
        <v>43.8</v>
      </c>
      <c r="N1184" s="19">
        <v>1</v>
      </c>
      <c r="O1184" s="44">
        <v>43.8</v>
      </c>
      <c r="P1184" s="44">
        <v>23.59</v>
      </c>
      <c r="Q1184" s="44">
        <v>3.33</v>
      </c>
      <c r="R1184" s="44">
        <v>13.64</v>
      </c>
      <c r="S1184" s="44">
        <v>0</v>
      </c>
      <c r="T1184" s="44">
        <v>0</v>
      </c>
      <c r="U1184" s="44">
        <v>3.24</v>
      </c>
      <c r="V1184" s="23">
        <v>7.3899999999999993E-2</v>
      </c>
      <c r="W1184" s="42" t="s">
        <v>34</v>
      </c>
      <c r="X1184" s="43"/>
      <c r="Y1184" s="43"/>
      <c r="Z1184" s="43" t="s">
        <v>8442</v>
      </c>
      <c r="AA1184" s="43" t="str">
        <f>VLOOKUP(J1184, sku!B:C, 2, FALSE)</f>
        <v>Delet 1,5l</v>
      </c>
      <c r="AB1184" s="45" t="str">
        <f>VLOOKUP(J1184, sku!B:BM, 64, FALSE)</f>
        <v>Revenda</v>
      </c>
      <c r="AC1184" s="45" t="str">
        <f>LEFT(pedidos[[#This Row],[SKU]],3)</f>
        <v>VX2</v>
      </c>
      <c r="AD1184" s="36" t="str" cm="1">
        <f t="array" aca="1" ref="AD1184" ca="1">IFERROR(
  INDEX(
    montadora[Montadora],
    MATCH(TRUE,LEFT(J1627,NÚCARACT(montadora[SKU Parcial]))=montadora[SKU Parcial],0)
  ),
  ""
)</f>
        <v/>
      </c>
    </row>
    <row r="1185" spans="1:30" x14ac:dyDescent="0.25">
      <c r="A1185" s="42" t="s">
        <v>9439</v>
      </c>
      <c r="B1185" s="42">
        <v>22793660271</v>
      </c>
      <c r="C1185" s="42"/>
      <c r="D1185" s="42"/>
      <c r="E1185" s="42"/>
      <c r="F1185" s="42" t="s">
        <v>9198</v>
      </c>
      <c r="G1185" s="42" t="s">
        <v>11228</v>
      </c>
      <c r="H1185" s="19"/>
      <c r="I1185" s="42"/>
      <c r="J1185" s="42" t="s">
        <v>9213</v>
      </c>
      <c r="K1185" s="21">
        <v>45796</v>
      </c>
      <c r="L1185" s="19" t="s">
        <v>8443</v>
      </c>
      <c r="M1185" s="44">
        <v>42.8</v>
      </c>
      <c r="N1185" s="19">
        <v>1</v>
      </c>
      <c r="O1185" s="44">
        <v>42.8</v>
      </c>
      <c r="P1185" s="44">
        <v>23.59</v>
      </c>
      <c r="Q1185" s="44">
        <v>1.44</v>
      </c>
      <c r="R1185" s="44">
        <v>12.56</v>
      </c>
      <c r="S1185" s="44">
        <v>0</v>
      </c>
      <c r="T1185" s="44">
        <v>0</v>
      </c>
      <c r="U1185" s="44">
        <v>5.21</v>
      </c>
      <c r="V1185" s="23">
        <v>0</v>
      </c>
      <c r="W1185" s="42" t="s">
        <v>34</v>
      </c>
      <c r="X1185" s="43"/>
      <c r="Y1185" s="43"/>
      <c r="Z1185" s="43" t="s">
        <v>8442</v>
      </c>
      <c r="AA1185" s="43" t="str">
        <f>VLOOKUP(J1185, sku!B:C, 2, FALSE)</f>
        <v>Delet 1,5l</v>
      </c>
      <c r="AB1185" s="45" t="str">
        <f>VLOOKUP(J1185, sku!B:BM, 64, FALSE)</f>
        <v>Revenda</v>
      </c>
      <c r="AC1185" s="45" t="str">
        <f>LEFT(pedidos[[#This Row],[SKU]],3)</f>
        <v>VX2</v>
      </c>
      <c r="AD1185" s="36" t="str" cm="1">
        <f t="array" aca="1" ref="AD1185" ca="1">IFERROR(
  INDEX(
    montadora[Montadora],
    MATCH(TRUE,LEFT(J1628,NÚCARACT(montadora[SKU Parcial]))=montadora[SKU Parcial],0)
  ),
  ""
)</f>
        <v/>
      </c>
    </row>
    <row r="1186" spans="1:30" x14ac:dyDescent="0.25">
      <c r="A1186" s="42" t="s">
        <v>9453</v>
      </c>
      <c r="B1186" s="42">
        <v>22793660271</v>
      </c>
      <c r="C1186" s="42"/>
      <c r="D1186" s="42"/>
      <c r="E1186" s="42"/>
      <c r="F1186" s="42" t="s">
        <v>9198</v>
      </c>
      <c r="G1186" s="42" t="s">
        <v>11228</v>
      </c>
      <c r="H1186" s="19"/>
      <c r="I1186" s="42"/>
      <c r="J1186" s="42" t="s">
        <v>9213</v>
      </c>
      <c r="K1186" s="21">
        <v>45795</v>
      </c>
      <c r="L1186" s="19" t="s">
        <v>8443</v>
      </c>
      <c r="M1186" s="44">
        <v>42.8</v>
      </c>
      <c r="N1186" s="19">
        <v>1</v>
      </c>
      <c r="O1186" s="44">
        <v>53.63</v>
      </c>
      <c r="P1186" s="44">
        <v>23.59</v>
      </c>
      <c r="Q1186" s="44">
        <v>1.44</v>
      </c>
      <c r="R1186" s="44">
        <v>12.56</v>
      </c>
      <c r="S1186" s="44">
        <v>10.83</v>
      </c>
      <c r="T1186" s="44">
        <v>0</v>
      </c>
      <c r="U1186" s="44">
        <v>5.21</v>
      </c>
      <c r="V1186" s="23">
        <v>0</v>
      </c>
      <c r="W1186" s="42" t="s">
        <v>34</v>
      </c>
      <c r="X1186" s="43"/>
      <c r="Y1186" s="43"/>
      <c r="Z1186" s="43" t="s">
        <v>8442</v>
      </c>
      <c r="AA1186" s="43" t="str">
        <f>VLOOKUP(J1186, sku!B:C, 2, FALSE)</f>
        <v>Delet 1,5l</v>
      </c>
      <c r="AB1186" s="45" t="str">
        <f>VLOOKUP(J1186, sku!B:BM, 64, FALSE)</f>
        <v>Revenda</v>
      </c>
      <c r="AC1186" s="45" t="str">
        <f>LEFT(pedidos[[#This Row],[SKU]],3)</f>
        <v>VX2</v>
      </c>
      <c r="AD1186" s="36" t="str" cm="1">
        <f t="array" aca="1" ref="AD1186" ca="1">IFERROR(
  INDEX(
    montadora[Montadora],
    MATCH(TRUE,LEFT(J1629,NÚCARACT(montadora[SKU Parcial]))=montadora[SKU Parcial],0)
  ),
  ""
)</f>
        <v/>
      </c>
    </row>
    <row r="1187" spans="1:30" x14ac:dyDescent="0.25">
      <c r="A1187" s="42" t="s">
        <v>9530</v>
      </c>
      <c r="B1187" s="42">
        <v>19099586849</v>
      </c>
      <c r="C1187" s="42"/>
      <c r="D1187" s="42"/>
      <c r="E1187" s="42"/>
      <c r="F1187" s="42" t="s">
        <v>9198</v>
      </c>
      <c r="G1187" s="42" t="s">
        <v>11228</v>
      </c>
      <c r="H1187" s="19"/>
      <c r="I1187" s="42"/>
      <c r="J1187" s="42" t="s">
        <v>9213</v>
      </c>
      <c r="K1187" s="21">
        <v>45792</v>
      </c>
      <c r="L1187" s="19" t="s">
        <v>8443</v>
      </c>
      <c r="M1187" s="44">
        <v>41.8</v>
      </c>
      <c r="N1187" s="19">
        <v>1</v>
      </c>
      <c r="O1187" s="44">
        <v>41.8</v>
      </c>
      <c r="P1187" s="44">
        <v>23.59</v>
      </c>
      <c r="Q1187" s="44">
        <v>1.41</v>
      </c>
      <c r="R1187" s="44">
        <v>12.36</v>
      </c>
      <c r="S1187" s="44">
        <v>0</v>
      </c>
      <c r="T1187" s="44">
        <v>0</v>
      </c>
      <c r="U1187" s="44">
        <v>4.4400000000000004</v>
      </c>
      <c r="V1187" s="23">
        <v>0</v>
      </c>
      <c r="W1187" s="42" t="s">
        <v>34</v>
      </c>
      <c r="X1187" s="43"/>
      <c r="Y1187" s="43"/>
      <c r="Z1187" s="43" t="s">
        <v>8442</v>
      </c>
      <c r="AA1187" s="43" t="str">
        <f>VLOOKUP(J1187, sku!B:C, 2, FALSE)</f>
        <v>Delet 1,5l</v>
      </c>
      <c r="AB1187" s="45" t="str">
        <f>VLOOKUP(J1187, sku!B:BM, 64, FALSE)</f>
        <v>Revenda</v>
      </c>
      <c r="AC1187" s="45" t="str">
        <f>LEFT(pedidos[[#This Row],[SKU]],3)</f>
        <v>VX2</v>
      </c>
      <c r="AD1187" s="36" t="str" cm="1">
        <f t="array" aca="1" ref="AD1187" ca="1">IFERROR(
  INDEX(
    montadora[Montadora],
    MATCH(TRUE,LEFT(#REF!,NÚCARACT(montadora[SKU Parcial]))=montadora[SKU Parcial],0)
  ),
  ""
)</f>
        <v/>
      </c>
    </row>
    <row r="1188" spans="1:30" x14ac:dyDescent="0.25">
      <c r="A1188" s="42" t="s">
        <v>9537</v>
      </c>
      <c r="B1188" s="42">
        <v>19099586849</v>
      </c>
      <c r="C1188" s="42"/>
      <c r="D1188" s="42"/>
      <c r="E1188" s="42"/>
      <c r="F1188" s="42" t="s">
        <v>9198</v>
      </c>
      <c r="G1188" s="42" t="s">
        <v>11228</v>
      </c>
      <c r="H1188" s="19"/>
      <c r="I1188" s="42"/>
      <c r="J1188" s="42" t="s">
        <v>9213</v>
      </c>
      <c r="K1188" s="21">
        <v>45791</v>
      </c>
      <c r="L1188" s="19" t="s">
        <v>8443</v>
      </c>
      <c r="M1188" s="44">
        <v>41.8</v>
      </c>
      <c r="N1188" s="19">
        <v>1</v>
      </c>
      <c r="O1188" s="44">
        <v>41.8</v>
      </c>
      <c r="P1188" s="44">
        <v>23.59</v>
      </c>
      <c r="Q1188" s="44">
        <v>1.41</v>
      </c>
      <c r="R1188" s="44">
        <v>12.36</v>
      </c>
      <c r="S1188" s="44">
        <v>0</v>
      </c>
      <c r="T1188" s="44">
        <v>0</v>
      </c>
      <c r="U1188" s="44">
        <v>4.4400000000000004</v>
      </c>
      <c r="V1188" s="23">
        <v>0</v>
      </c>
      <c r="W1188" s="42" t="s">
        <v>34</v>
      </c>
      <c r="X1188" s="43"/>
      <c r="Y1188" s="43"/>
      <c r="Z1188" s="43" t="s">
        <v>8442</v>
      </c>
      <c r="AA1188" s="43" t="str">
        <f>VLOOKUP(J1188, sku!B:C, 2, FALSE)</f>
        <v>Delet 1,5l</v>
      </c>
      <c r="AB1188" s="45" t="str">
        <f>VLOOKUP(J1188, sku!B:BM, 64, FALSE)</f>
        <v>Revenda</v>
      </c>
      <c r="AC1188" s="45" t="str">
        <f>LEFT(pedidos[[#This Row],[SKU]],3)</f>
        <v>VX2</v>
      </c>
      <c r="AD1188" s="36" t="str" cm="1">
        <f t="array" aca="1" ref="AD1188" ca="1">IFERROR(
  INDEX(
    montadora[Montadora],
    MATCH(TRUE,LEFT(#REF!,NÚCARACT(montadora[SKU Parcial]))=montadora[SKU Parcial],0)
  ),
  ""
)</f>
        <v/>
      </c>
    </row>
    <row r="1189" spans="1:30" x14ac:dyDescent="0.25">
      <c r="A1189" s="42" t="s">
        <v>9823</v>
      </c>
      <c r="B1189" s="42">
        <v>19099586849</v>
      </c>
      <c r="C1189" s="42"/>
      <c r="D1189" s="42"/>
      <c r="E1189" s="42"/>
      <c r="F1189" s="42" t="s">
        <v>9198</v>
      </c>
      <c r="G1189" s="42" t="s">
        <v>11228</v>
      </c>
      <c r="H1189" s="19"/>
      <c r="I1189" s="42"/>
      <c r="J1189" s="42" t="s">
        <v>9213</v>
      </c>
      <c r="K1189" s="21">
        <v>45783</v>
      </c>
      <c r="L1189" s="19" t="s">
        <v>8443</v>
      </c>
      <c r="M1189" s="44">
        <v>41.8</v>
      </c>
      <c r="N1189" s="19">
        <v>1</v>
      </c>
      <c r="O1189" s="44">
        <v>41.8</v>
      </c>
      <c r="P1189" s="44">
        <v>23.59</v>
      </c>
      <c r="Q1189" s="44">
        <v>1.41</v>
      </c>
      <c r="R1189" s="44">
        <v>12.27</v>
      </c>
      <c r="S1189" s="44">
        <v>0</v>
      </c>
      <c r="T1189" s="44">
        <v>0</v>
      </c>
      <c r="U1189" s="44">
        <v>4.1100000000000003</v>
      </c>
      <c r="V1189" s="23">
        <v>0</v>
      </c>
      <c r="W1189" s="42" t="s">
        <v>34</v>
      </c>
      <c r="X1189" s="43"/>
      <c r="Y1189" s="43"/>
      <c r="Z1189" s="43" t="s">
        <v>8442</v>
      </c>
      <c r="AA1189" s="43" t="str">
        <f>VLOOKUP(J1189, sku!B:C, 2, FALSE)</f>
        <v>Delet 1,5l</v>
      </c>
      <c r="AB1189" s="45" t="str">
        <f>VLOOKUP(J1189, sku!B:BM, 64, FALSE)</f>
        <v>Revenda</v>
      </c>
      <c r="AC1189" s="45" t="str">
        <f>LEFT(pedidos[[#This Row],[SKU]],3)</f>
        <v>VX2</v>
      </c>
      <c r="AD1189" s="36" t="str" cm="1">
        <f t="array" aca="1" ref="AD1189" ca="1">IFERROR(
  INDEX(
    montadora[Montadora],
    MATCH(TRUE,LEFT(#REF!,NÚCARACT(montadora[SKU Parcial]))=montadora[SKU Parcial],0)
  ),
  ""
)</f>
        <v/>
      </c>
    </row>
    <row r="1190" spans="1:30" x14ac:dyDescent="0.25">
      <c r="A1190" s="42" t="s">
        <v>9859</v>
      </c>
      <c r="B1190" s="42">
        <v>19099586849</v>
      </c>
      <c r="C1190" s="42"/>
      <c r="D1190" s="42"/>
      <c r="E1190" s="42"/>
      <c r="F1190" s="42" t="s">
        <v>9198</v>
      </c>
      <c r="G1190" s="42" t="s">
        <v>11228</v>
      </c>
      <c r="H1190" s="19"/>
      <c r="I1190" s="42"/>
      <c r="J1190" s="42" t="s">
        <v>9213</v>
      </c>
      <c r="K1190" s="21">
        <v>45782</v>
      </c>
      <c r="L1190" s="12" t="s">
        <v>8443</v>
      </c>
      <c r="M1190" s="44">
        <v>41.8</v>
      </c>
      <c r="N1190" s="19">
        <v>1</v>
      </c>
      <c r="O1190" s="44">
        <v>41.8</v>
      </c>
      <c r="P1190" s="44">
        <v>23.59</v>
      </c>
      <c r="Q1190" s="44">
        <v>1.41</v>
      </c>
      <c r="R1190" s="44">
        <v>12.27</v>
      </c>
      <c r="S1190" s="44">
        <v>0</v>
      </c>
      <c r="T1190" s="44">
        <v>0</v>
      </c>
      <c r="U1190" s="44">
        <v>4.1100000000000003</v>
      </c>
      <c r="V1190" s="23">
        <v>0</v>
      </c>
      <c r="W1190" s="42" t="s">
        <v>34</v>
      </c>
      <c r="X1190" s="43"/>
      <c r="Y1190" s="43"/>
      <c r="Z1190" s="43" t="s">
        <v>8442</v>
      </c>
      <c r="AA1190" s="43" t="str">
        <f>VLOOKUP(J1190, sku!B:C, 2, FALSE)</f>
        <v>Delet 1,5l</v>
      </c>
      <c r="AB1190" s="45" t="str">
        <f>VLOOKUP(J1190, sku!B:BM, 64, FALSE)</f>
        <v>Revenda</v>
      </c>
      <c r="AC1190" s="45" t="str">
        <f>LEFT(pedidos[[#This Row],[SKU]],3)</f>
        <v>VX2</v>
      </c>
      <c r="AD1190" s="36" t="str" cm="1">
        <f t="array" aca="1" ref="AD1190" ca="1">IFERROR(
  INDEX(
    montadora[Montadora],
    MATCH(TRUE,LEFT(#REF!,NÚCARACT(montadora[SKU Parcial]))=montadora[SKU Parcial],0)
  ),
  ""
)</f>
        <v/>
      </c>
    </row>
    <row r="1191" spans="1:30" x14ac:dyDescent="0.25">
      <c r="A1191" s="42" t="s">
        <v>9869</v>
      </c>
      <c r="B1191" s="42">
        <v>19099586849</v>
      </c>
      <c r="C1191" s="42"/>
      <c r="D1191" s="42"/>
      <c r="E1191" s="42"/>
      <c r="F1191" s="42" t="s">
        <v>9198</v>
      </c>
      <c r="G1191" s="42" t="s">
        <v>11228</v>
      </c>
      <c r="H1191" s="19"/>
      <c r="I1191" s="42"/>
      <c r="J1191" s="42" t="s">
        <v>9213</v>
      </c>
      <c r="K1191" s="21">
        <v>45782</v>
      </c>
      <c r="L1191" s="12" t="s">
        <v>8443</v>
      </c>
      <c r="M1191" s="44">
        <v>41.8</v>
      </c>
      <c r="N1191" s="19">
        <v>1</v>
      </c>
      <c r="O1191" s="44">
        <v>41.8</v>
      </c>
      <c r="P1191" s="44">
        <v>23.59</v>
      </c>
      <c r="Q1191" s="44">
        <v>1.41</v>
      </c>
      <c r="R1191" s="44">
        <v>12.27</v>
      </c>
      <c r="S1191" s="44">
        <v>0</v>
      </c>
      <c r="T1191" s="44">
        <v>0</v>
      </c>
      <c r="U1191" s="44">
        <v>4.1100000000000003</v>
      </c>
      <c r="V1191" s="23">
        <v>0</v>
      </c>
      <c r="W1191" s="42" t="s">
        <v>34</v>
      </c>
      <c r="X1191" s="43"/>
      <c r="Y1191" s="43"/>
      <c r="Z1191" s="43" t="s">
        <v>8442</v>
      </c>
      <c r="AA1191" s="43" t="str">
        <f>VLOOKUP(J1191, sku!B:C, 2, FALSE)</f>
        <v>Delet 1,5l</v>
      </c>
      <c r="AB1191" s="45" t="str">
        <f>VLOOKUP(J1191, sku!B:BM, 64, FALSE)</f>
        <v>Revenda</v>
      </c>
      <c r="AC1191" s="45" t="str">
        <f>LEFT(pedidos[[#This Row],[SKU]],3)</f>
        <v>VX2</v>
      </c>
      <c r="AD1191" s="36" t="str" cm="1">
        <f t="array" aca="1" ref="AD1191" ca="1">IFERROR(
  INDEX(
    montadora[Montadora],
    MATCH(TRUE,LEFT(#REF!,NÚCARACT(montadora[SKU Parcial]))=montadora[SKU Parcial],0)
  ),
  ""
)</f>
        <v/>
      </c>
    </row>
    <row r="1192" spans="1:30" x14ac:dyDescent="0.25">
      <c r="A1192" s="42" t="s">
        <v>9872</v>
      </c>
      <c r="B1192" s="42">
        <v>19099586849</v>
      </c>
      <c r="C1192" s="42"/>
      <c r="D1192" s="42"/>
      <c r="E1192" s="42"/>
      <c r="F1192" s="42" t="s">
        <v>9198</v>
      </c>
      <c r="G1192" s="42" t="s">
        <v>11228</v>
      </c>
      <c r="H1192" s="19"/>
      <c r="I1192" s="42"/>
      <c r="J1192" s="42" t="s">
        <v>9213</v>
      </c>
      <c r="K1192" s="21">
        <v>45782</v>
      </c>
      <c r="L1192" s="12" t="s">
        <v>8443</v>
      </c>
      <c r="M1192" s="44">
        <v>41.8</v>
      </c>
      <c r="N1192" s="19">
        <v>1</v>
      </c>
      <c r="O1192" s="44">
        <v>41.8</v>
      </c>
      <c r="P1192" s="44">
        <v>23.59</v>
      </c>
      <c r="Q1192" s="44">
        <v>1.41</v>
      </c>
      <c r="R1192" s="44">
        <v>12.27</v>
      </c>
      <c r="S1192" s="44">
        <v>0</v>
      </c>
      <c r="T1192" s="44">
        <v>0</v>
      </c>
      <c r="U1192" s="44">
        <v>4.1100000000000003</v>
      </c>
      <c r="V1192" s="23">
        <v>0</v>
      </c>
      <c r="W1192" s="42" t="s">
        <v>34</v>
      </c>
      <c r="X1192" s="43"/>
      <c r="Y1192" s="43"/>
      <c r="Z1192" s="43" t="s">
        <v>8442</v>
      </c>
      <c r="AA1192" s="43" t="str">
        <f>VLOOKUP(J1192, sku!B:C, 2, FALSE)</f>
        <v>Delet 1,5l</v>
      </c>
      <c r="AB1192" s="45" t="str">
        <f>VLOOKUP(J1192, sku!B:BM, 64, FALSE)</f>
        <v>Revenda</v>
      </c>
      <c r="AC1192" s="45" t="str">
        <f>LEFT(pedidos[[#This Row],[SKU]],3)</f>
        <v>VX2</v>
      </c>
      <c r="AD1192" s="36" t="str" cm="1">
        <f t="array" aca="1" ref="AD1192" ca="1">IFERROR(
  INDEX(
    montadora[Montadora],
    MATCH(TRUE,LEFT(#REF!,NÚCARACT(montadora[SKU Parcial]))=montadora[SKU Parcial],0)
  ),
  ""
)</f>
        <v/>
      </c>
    </row>
    <row r="1193" spans="1:30" x14ac:dyDescent="0.25">
      <c r="A1193" s="42" t="s">
        <v>9887</v>
      </c>
      <c r="B1193" s="42">
        <v>22793660271</v>
      </c>
      <c r="C1193" s="42"/>
      <c r="D1193" s="42"/>
      <c r="E1193" s="42"/>
      <c r="F1193" s="42" t="s">
        <v>9198</v>
      </c>
      <c r="G1193" s="42" t="s">
        <v>11228</v>
      </c>
      <c r="H1193" s="19"/>
      <c r="I1193" s="42"/>
      <c r="J1193" s="42" t="s">
        <v>9213</v>
      </c>
      <c r="K1193" s="21">
        <v>45782</v>
      </c>
      <c r="L1193" s="12" t="s">
        <v>8443</v>
      </c>
      <c r="M1193" s="44">
        <v>42.8</v>
      </c>
      <c r="N1193" s="19">
        <v>1</v>
      </c>
      <c r="O1193" s="44">
        <v>43.93</v>
      </c>
      <c r="P1193" s="44">
        <v>23.59</v>
      </c>
      <c r="Q1193" s="44">
        <v>1.44</v>
      </c>
      <c r="R1193" s="44">
        <v>12.25</v>
      </c>
      <c r="S1193" s="44">
        <v>1.1299999999999999</v>
      </c>
      <c r="T1193" s="44">
        <v>0</v>
      </c>
      <c r="U1193" s="44">
        <v>5.0599999999999996</v>
      </c>
      <c r="V1193" s="23">
        <v>0</v>
      </c>
      <c r="W1193" s="42" t="s">
        <v>34</v>
      </c>
      <c r="X1193" s="43"/>
      <c r="Y1193" s="43"/>
      <c r="Z1193" s="43" t="s">
        <v>8442</v>
      </c>
      <c r="AA1193" s="43" t="str">
        <f>VLOOKUP(J1193, sku!B:C, 2, FALSE)</f>
        <v>Delet 1,5l</v>
      </c>
      <c r="AB1193" s="45" t="str">
        <f>VLOOKUP(J1193, sku!B:BM, 64, FALSE)</f>
        <v>Revenda</v>
      </c>
      <c r="AC1193" s="45" t="str">
        <f>LEFT(pedidos[[#This Row],[SKU]],3)</f>
        <v>VX2</v>
      </c>
      <c r="AD1193" s="36" t="str" cm="1">
        <f t="array" aca="1" ref="AD1193" ca="1">IFERROR(
  INDEX(
    montadora[Montadora],
    MATCH(TRUE,LEFT(#REF!,NÚCARACT(montadora[SKU Parcial]))=montadora[SKU Parcial],0)
  ),
  ""
)</f>
        <v/>
      </c>
    </row>
    <row r="1194" spans="1:30" x14ac:dyDescent="0.25">
      <c r="A1194" s="42" t="s">
        <v>10403</v>
      </c>
      <c r="B1194" s="42"/>
      <c r="C1194" s="42"/>
      <c r="D1194" s="42"/>
      <c r="E1194" s="42">
        <v>23098220800</v>
      </c>
      <c r="F1194" s="42" t="s">
        <v>10119</v>
      </c>
      <c r="G1194" s="42" t="s">
        <v>11228</v>
      </c>
      <c r="H1194" s="7"/>
      <c r="I1194" s="42"/>
      <c r="J1194" s="42" t="s">
        <v>10156</v>
      </c>
      <c r="K1194" s="8">
        <v>45825</v>
      </c>
      <c r="L1194" s="12" t="s">
        <v>8443</v>
      </c>
      <c r="M1194" s="44">
        <v>45.8</v>
      </c>
      <c r="N1194" s="7">
        <v>1</v>
      </c>
      <c r="O1194" s="44">
        <v>45.8</v>
      </c>
      <c r="P1194" s="44">
        <v>23.98</v>
      </c>
      <c r="Q1194" s="44">
        <v>1.7</v>
      </c>
      <c r="R1194" s="44">
        <v>13.16</v>
      </c>
      <c r="S1194" s="44">
        <v>0</v>
      </c>
      <c r="T1194" s="44">
        <v>0</v>
      </c>
      <c r="U1194" s="44">
        <v>6.96</v>
      </c>
      <c r="V1194" s="9">
        <v>0.15190000000000001</v>
      </c>
      <c r="W1194" s="42" t="s">
        <v>34</v>
      </c>
      <c r="X1194" s="43"/>
      <c r="Y1194" s="43"/>
      <c r="Z1194" s="43" t="s">
        <v>8442</v>
      </c>
      <c r="AA1194" s="43" t="str">
        <f>VLOOKUP(J1194, sku!B:C, 2, FALSE)</f>
        <v>Focus 240ml</v>
      </c>
      <c r="AB1194" s="45" t="str">
        <f>VLOOKUP(J1194, sku!B:BM, 64, FALSE)</f>
        <v>Revenda</v>
      </c>
      <c r="AC1194" s="45" t="str">
        <f>LEFT(pedidos[[#This Row],[SKU]],3)</f>
        <v>VX3</v>
      </c>
      <c r="AD1194" s="36" t="str" cm="1">
        <f t="array" aca="1" ref="AD1194" ca="1">IFERROR(
  INDEX(
    montadora[Montadora],
    MATCH(TRUE,LEFT(#REF!,NÚCARACT(montadora[SKU Parcial]))=montadora[SKU Parcial],0)
  ),
  ""
)</f>
        <v/>
      </c>
    </row>
    <row r="1195" spans="1:30" x14ac:dyDescent="0.25">
      <c r="A1195" s="42" t="s">
        <v>10482</v>
      </c>
      <c r="B1195" s="42"/>
      <c r="C1195" s="42"/>
      <c r="D1195" s="42"/>
      <c r="E1195" s="42">
        <v>23098220800</v>
      </c>
      <c r="F1195" s="42" t="s">
        <v>10119</v>
      </c>
      <c r="G1195" s="42" t="s">
        <v>11228</v>
      </c>
      <c r="H1195" s="7"/>
      <c r="I1195" s="42"/>
      <c r="J1195" s="42" t="s">
        <v>10156</v>
      </c>
      <c r="K1195" s="8">
        <v>45822</v>
      </c>
      <c r="L1195" s="12" t="s">
        <v>8443</v>
      </c>
      <c r="M1195" s="44">
        <v>45.8</v>
      </c>
      <c r="N1195" s="7">
        <v>1</v>
      </c>
      <c r="O1195" s="44">
        <v>45.8</v>
      </c>
      <c r="P1195" s="44">
        <v>23.98</v>
      </c>
      <c r="Q1195" s="44">
        <v>1.7</v>
      </c>
      <c r="R1195" s="44">
        <v>13.16</v>
      </c>
      <c r="S1195" s="44">
        <v>0</v>
      </c>
      <c r="T1195" s="44">
        <v>0</v>
      </c>
      <c r="U1195" s="44">
        <v>6.96</v>
      </c>
      <c r="V1195" s="9">
        <v>0.15190000000000001</v>
      </c>
      <c r="W1195" s="42" t="s">
        <v>34</v>
      </c>
      <c r="X1195" s="43"/>
      <c r="Y1195" s="43"/>
      <c r="Z1195" s="43" t="s">
        <v>8442</v>
      </c>
      <c r="AA1195" s="43" t="str">
        <f>VLOOKUP(J1195, sku!B:C, 2, FALSE)</f>
        <v>Focus 240ml</v>
      </c>
      <c r="AB1195" s="45" t="str">
        <f>VLOOKUP(J1195, sku!B:BM, 64, FALSE)</f>
        <v>Revenda</v>
      </c>
      <c r="AC1195" s="45" t="str">
        <f>LEFT(pedidos[[#This Row],[SKU]],3)</f>
        <v>VX3</v>
      </c>
      <c r="AD1195" s="36" t="str" cm="1">
        <f t="array" aca="1" ref="AD1195" ca="1">IFERROR(
  INDEX(
    montadora[Montadora],
    MATCH(TRUE,LEFT(#REF!,NÚCARACT(montadora[SKU Parcial]))=montadora[SKU Parcial],0)
  ),
  ""
)</f>
        <v/>
      </c>
    </row>
    <row r="1196" spans="1:30" x14ac:dyDescent="0.25">
      <c r="A1196" s="42" t="s">
        <v>10523</v>
      </c>
      <c r="B1196" s="42"/>
      <c r="C1196" s="42"/>
      <c r="D1196" s="42"/>
      <c r="E1196" s="42">
        <v>23098220800</v>
      </c>
      <c r="F1196" s="42" t="s">
        <v>10119</v>
      </c>
      <c r="G1196" s="42" t="s">
        <v>11228</v>
      </c>
      <c r="H1196" s="7"/>
      <c r="I1196" s="42"/>
      <c r="J1196" s="42" t="s">
        <v>10156</v>
      </c>
      <c r="K1196" s="8">
        <v>45820</v>
      </c>
      <c r="L1196" s="12" t="s">
        <v>8443</v>
      </c>
      <c r="M1196" s="44">
        <v>45.8</v>
      </c>
      <c r="N1196" s="7">
        <v>1</v>
      </c>
      <c r="O1196" s="44">
        <v>45.8</v>
      </c>
      <c r="P1196" s="44">
        <v>23.98</v>
      </c>
      <c r="Q1196" s="44">
        <v>1.7</v>
      </c>
      <c r="R1196" s="44">
        <v>13.16</v>
      </c>
      <c r="S1196" s="44">
        <v>0</v>
      </c>
      <c r="T1196" s="44">
        <v>0</v>
      </c>
      <c r="U1196" s="44">
        <v>6.96</v>
      </c>
      <c r="V1196" s="9">
        <v>0.15190000000000001</v>
      </c>
      <c r="W1196" s="42" t="s">
        <v>34</v>
      </c>
      <c r="X1196" s="43"/>
      <c r="Y1196" s="43"/>
      <c r="Z1196" s="43" t="s">
        <v>8442</v>
      </c>
      <c r="AA1196" s="43" t="str">
        <f>VLOOKUP(J1196, sku!B:C, 2, FALSE)</f>
        <v>Focus 240ml</v>
      </c>
      <c r="AB1196" s="45" t="str">
        <f>VLOOKUP(J1196, sku!B:BM, 64, FALSE)</f>
        <v>Revenda</v>
      </c>
      <c r="AC1196" s="45" t="str">
        <f>LEFT(pedidos[[#This Row],[SKU]],3)</f>
        <v>VX3</v>
      </c>
      <c r="AD1196" s="36" t="str" cm="1">
        <f t="array" aca="1" ref="AD1196" ca="1">IFERROR(
  INDEX(
    montadora[Montadora],
    MATCH(TRUE,LEFT(J1630,NÚCARACT(montadora[SKU Parcial]))=montadora[SKU Parcial],0)
  ),
  ""
)</f>
        <v/>
      </c>
    </row>
    <row r="1197" spans="1:30" x14ac:dyDescent="0.25">
      <c r="A1197" s="42" t="s">
        <v>10543</v>
      </c>
      <c r="B1197" s="42"/>
      <c r="C1197" s="42"/>
      <c r="D1197" s="42"/>
      <c r="E1197" s="42">
        <v>23098220800</v>
      </c>
      <c r="F1197" s="42" t="s">
        <v>10119</v>
      </c>
      <c r="G1197" s="42" t="s">
        <v>11228</v>
      </c>
      <c r="H1197" s="7"/>
      <c r="I1197" s="42"/>
      <c r="J1197" s="42" t="s">
        <v>10156</v>
      </c>
      <c r="K1197" s="8">
        <v>45819</v>
      </c>
      <c r="L1197" s="12" t="s">
        <v>8443</v>
      </c>
      <c r="M1197" s="44">
        <v>45.8</v>
      </c>
      <c r="N1197" s="7">
        <v>1</v>
      </c>
      <c r="O1197" s="44">
        <v>45.8</v>
      </c>
      <c r="P1197" s="44">
        <v>23.98</v>
      </c>
      <c r="Q1197" s="44">
        <v>1.7</v>
      </c>
      <c r="R1197" s="44">
        <v>13.16</v>
      </c>
      <c r="S1197" s="44">
        <v>0</v>
      </c>
      <c r="T1197" s="44">
        <v>0</v>
      </c>
      <c r="U1197" s="44">
        <v>6.96</v>
      </c>
      <c r="V1197" s="9">
        <v>0.15190000000000001</v>
      </c>
      <c r="W1197" s="42" t="s">
        <v>34</v>
      </c>
      <c r="X1197" s="43"/>
      <c r="Y1197" s="43"/>
      <c r="Z1197" s="43" t="s">
        <v>8442</v>
      </c>
      <c r="AA1197" s="43" t="str">
        <f>VLOOKUP(J1197, sku!B:C, 2, FALSE)</f>
        <v>Focus 240ml</v>
      </c>
      <c r="AB1197" s="45" t="str">
        <f>VLOOKUP(J1197, sku!B:BM, 64, FALSE)</f>
        <v>Revenda</v>
      </c>
      <c r="AC1197" s="45" t="str">
        <f>LEFT(pedidos[[#This Row],[SKU]],3)</f>
        <v>VX3</v>
      </c>
      <c r="AD1197" s="36" t="str" cm="1">
        <f t="array" aca="1" ref="AD1197" ca="1">IFERROR(
  INDEX(
    montadora[Montadora],
    MATCH(TRUE,LEFT(J1631,NÚCARACT(montadora[SKU Parcial]))=montadora[SKU Parcial],0)
  ),
  ""
)</f>
        <v/>
      </c>
    </row>
    <row r="1198" spans="1:30" x14ac:dyDescent="0.25">
      <c r="A1198" s="42" t="s">
        <v>10642</v>
      </c>
      <c r="B1198" s="42"/>
      <c r="C1198" s="42"/>
      <c r="D1198" s="42"/>
      <c r="E1198" s="42">
        <v>23098220800</v>
      </c>
      <c r="F1198" s="42" t="s">
        <v>10119</v>
      </c>
      <c r="G1198" s="42" t="s">
        <v>11228</v>
      </c>
      <c r="H1198" s="7"/>
      <c r="I1198" s="42"/>
      <c r="J1198" s="42" t="s">
        <v>10156</v>
      </c>
      <c r="K1198" s="8">
        <v>45812</v>
      </c>
      <c r="L1198" s="12" t="s">
        <v>8443</v>
      </c>
      <c r="M1198" s="44">
        <v>45.8</v>
      </c>
      <c r="N1198" s="7">
        <v>1</v>
      </c>
      <c r="O1198" s="44">
        <v>45.8</v>
      </c>
      <c r="P1198" s="44">
        <v>23.98</v>
      </c>
      <c r="Q1198" s="44">
        <v>1.7</v>
      </c>
      <c r="R1198" s="44">
        <v>13.16</v>
      </c>
      <c r="S1198" s="44">
        <v>0</v>
      </c>
      <c r="T1198" s="44">
        <v>0</v>
      </c>
      <c r="U1198" s="44">
        <v>6.96</v>
      </c>
      <c r="V1198" s="9">
        <v>0.15190000000000001</v>
      </c>
      <c r="W1198" s="42" t="s">
        <v>34</v>
      </c>
      <c r="X1198" s="43"/>
      <c r="Y1198" s="43"/>
      <c r="Z1198" s="43" t="s">
        <v>8442</v>
      </c>
      <c r="AA1198" s="43" t="str">
        <f>VLOOKUP(J1198, sku!B:C, 2, FALSE)</f>
        <v>Focus 240ml</v>
      </c>
      <c r="AB1198" s="45" t="str">
        <f>VLOOKUP(J1198, sku!B:BM, 64, FALSE)</f>
        <v>Revenda</v>
      </c>
      <c r="AC1198" s="45" t="str">
        <f>LEFT(pedidos[[#This Row],[SKU]],3)</f>
        <v>VX3</v>
      </c>
      <c r="AD1198" s="36" t="str" cm="1">
        <f t="array" aca="1" ref="AD1198" ca="1">IFERROR(
  INDEX(
    montadora[Montadora],
    MATCH(TRUE,LEFT(#REF!,NÚCARACT(montadora[SKU Parcial]))=montadora[SKU Parcial],0)
  ),
  ""
)</f>
        <v/>
      </c>
    </row>
    <row r="1199" spans="1:30" x14ac:dyDescent="0.25">
      <c r="A1199" s="42" t="s">
        <v>10645</v>
      </c>
      <c r="B1199" s="42"/>
      <c r="C1199" s="42"/>
      <c r="D1199" s="42"/>
      <c r="E1199" s="42">
        <v>23098220800</v>
      </c>
      <c r="F1199" s="42" t="s">
        <v>10119</v>
      </c>
      <c r="G1199" s="42" t="s">
        <v>11228</v>
      </c>
      <c r="H1199" s="7"/>
      <c r="I1199" s="42"/>
      <c r="J1199" s="42" t="s">
        <v>10156</v>
      </c>
      <c r="K1199" s="8">
        <v>45812</v>
      </c>
      <c r="L1199" s="12" t="s">
        <v>8443</v>
      </c>
      <c r="M1199" s="44">
        <v>45.8</v>
      </c>
      <c r="N1199" s="7">
        <v>1</v>
      </c>
      <c r="O1199" s="44">
        <v>45.8</v>
      </c>
      <c r="P1199" s="44">
        <v>23.98</v>
      </c>
      <c r="Q1199" s="44">
        <v>1.7</v>
      </c>
      <c r="R1199" s="44">
        <v>13.16</v>
      </c>
      <c r="S1199" s="44">
        <v>0</v>
      </c>
      <c r="T1199" s="44">
        <v>0</v>
      </c>
      <c r="U1199" s="44">
        <v>6.96</v>
      </c>
      <c r="V1199" s="9">
        <v>0.15190000000000001</v>
      </c>
      <c r="W1199" s="42" t="s">
        <v>34</v>
      </c>
      <c r="X1199" s="43"/>
      <c r="Y1199" s="43"/>
      <c r="Z1199" s="43" t="s">
        <v>8442</v>
      </c>
      <c r="AA1199" s="43" t="str">
        <f>VLOOKUP(J1199, sku!B:C, 2, FALSE)</f>
        <v>Focus 240ml</v>
      </c>
      <c r="AB1199" s="45" t="str">
        <f>VLOOKUP(J1199, sku!B:BM, 64, FALSE)</f>
        <v>Revenda</v>
      </c>
      <c r="AC1199" s="45" t="str">
        <f>LEFT(pedidos[[#This Row],[SKU]],3)</f>
        <v>VX3</v>
      </c>
      <c r="AD1199" s="36" t="str" cm="1">
        <f t="array" aca="1" ref="AD1199" ca="1">IFERROR(
  INDEX(
    montadora[Montadora],
    MATCH(TRUE,LEFT(#REF!,NÚCARACT(montadora[SKU Parcial]))=montadora[SKU Parcial],0)
  ),
  ""
)</f>
        <v/>
      </c>
    </row>
    <row r="1200" spans="1:30" x14ac:dyDescent="0.25">
      <c r="A1200" s="42" t="s">
        <v>10024</v>
      </c>
      <c r="B1200" s="42">
        <v>23098220800</v>
      </c>
      <c r="C1200" s="42"/>
      <c r="D1200" s="42"/>
      <c r="E1200" s="42"/>
      <c r="F1200" s="42" t="s">
        <v>10119</v>
      </c>
      <c r="G1200" s="42" t="s">
        <v>11228</v>
      </c>
      <c r="H1200" s="19"/>
      <c r="I1200" s="42"/>
      <c r="J1200" s="42" t="s">
        <v>10156</v>
      </c>
      <c r="K1200" s="21">
        <v>45779</v>
      </c>
      <c r="L1200" s="12" t="s">
        <v>8443</v>
      </c>
      <c r="M1200" s="44">
        <v>43.8</v>
      </c>
      <c r="N1200" s="19">
        <v>1</v>
      </c>
      <c r="O1200" s="44">
        <v>43.8</v>
      </c>
      <c r="P1200" s="44">
        <v>23.98</v>
      </c>
      <c r="Q1200" s="44">
        <v>1.48</v>
      </c>
      <c r="R1200" s="44">
        <v>12.76</v>
      </c>
      <c r="S1200" s="44">
        <v>0</v>
      </c>
      <c r="T1200" s="44">
        <v>0</v>
      </c>
      <c r="U1200" s="44">
        <v>5.58</v>
      </c>
      <c r="V1200" s="23">
        <v>0.1275</v>
      </c>
      <c r="W1200" s="42" t="s">
        <v>34</v>
      </c>
      <c r="X1200" s="43"/>
      <c r="Y1200" s="43"/>
      <c r="Z1200" s="43" t="s">
        <v>8442</v>
      </c>
      <c r="AA1200" s="43" t="str">
        <f>VLOOKUP(J1200, sku!B:C, 2, FALSE)</f>
        <v>Focus 240ml</v>
      </c>
      <c r="AB1200" s="45" t="str">
        <f>VLOOKUP(J1200, sku!B:BM, 64, FALSE)</f>
        <v>Revenda</v>
      </c>
      <c r="AC1200" s="45" t="str">
        <f>LEFT(pedidos[[#This Row],[SKU]],3)</f>
        <v>VX3</v>
      </c>
      <c r="AD1200" s="36" t="str" cm="1">
        <f t="array" aca="1" ref="AD1200" ca="1">IFERROR(
  INDEX(
    montadora[Montadora],
    MATCH(TRUE,LEFT(J1632,NÚCARACT(montadora[SKU Parcial]))=montadora[SKU Parcial],0)
  ),
  ""
)</f>
        <v/>
      </c>
    </row>
    <row r="1201" spans="1:30" x14ac:dyDescent="0.25">
      <c r="A1201" s="42" t="s">
        <v>10054</v>
      </c>
      <c r="B1201" s="42">
        <v>23098220800</v>
      </c>
      <c r="C1201" s="42"/>
      <c r="D1201" s="42"/>
      <c r="E1201" s="42"/>
      <c r="F1201" s="42" t="s">
        <v>10119</v>
      </c>
      <c r="G1201" s="42" t="s">
        <v>11228</v>
      </c>
      <c r="H1201" s="19"/>
      <c r="I1201" s="42"/>
      <c r="J1201" s="42" t="s">
        <v>10156</v>
      </c>
      <c r="K1201" s="21">
        <v>45778</v>
      </c>
      <c r="L1201" s="12" t="s">
        <v>8443</v>
      </c>
      <c r="M1201" s="44">
        <v>43.8</v>
      </c>
      <c r="N1201" s="19">
        <v>1</v>
      </c>
      <c r="O1201" s="44">
        <v>43.8</v>
      </c>
      <c r="P1201" s="44">
        <v>23.98</v>
      </c>
      <c r="Q1201" s="44">
        <v>1.48</v>
      </c>
      <c r="R1201" s="44">
        <v>12.67</v>
      </c>
      <c r="S1201" s="44">
        <v>0</v>
      </c>
      <c r="T1201" s="44">
        <v>0</v>
      </c>
      <c r="U1201" s="44">
        <v>5.23</v>
      </c>
      <c r="V1201" s="23">
        <v>0.1195</v>
      </c>
      <c r="W1201" s="42" t="s">
        <v>34</v>
      </c>
      <c r="X1201" s="43"/>
      <c r="Y1201" s="43"/>
      <c r="Z1201" s="43" t="s">
        <v>8442</v>
      </c>
      <c r="AA1201" s="43" t="str">
        <f>VLOOKUP(J1201, sku!B:C, 2, FALSE)</f>
        <v>Focus 240ml</v>
      </c>
      <c r="AB1201" s="45" t="str">
        <f>VLOOKUP(J1201, sku!B:BM, 64, FALSE)</f>
        <v>Revenda</v>
      </c>
      <c r="AC1201" s="45" t="str">
        <f>LEFT(pedidos[[#This Row],[SKU]],3)</f>
        <v>VX3</v>
      </c>
      <c r="AD1201" s="36" t="str" cm="1">
        <f t="array" aca="1" ref="AD1201" ca="1">IFERROR(
  INDEX(
    montadora[Montadora],
    MATCH(TRUE,LEFT(#REF!,NÚCARACT(montadora[SKU Parcial]))=montadora[SKU Parcial],0)
  ),
  ""
)</f>
        <v/>
      </c>
    </row>
    <row r="1202" spans="1:30" x14ac:dyDescent="0.25">
      <c r="A1202" s="42" t="s">
        <v>9314</v>
      </c>
      <c r="B1202" s="42">
        <v>23098220800</v>
      </c>
      <c r="C1202" s="42"/>
      <c r="D1202" s="42"/>
      <c r="E1202" s="42"/>
      <c r="F1202" s="42" t="s">
        <v>10119</v>
      </c>
      <c r="G1202" s="42" t="s">
        <v>11228</v>
      </c>
      <c r="H1202" s="19"/>
      <c r="I1202" s="42"/>
      <c r="J1202" s="42" t="s">
        <v>10156</v>
      </c>
      <c r="K1202" s="21">
        <v>45802</v>
      </c>
      <c r="L1202" s="12" t="s">
        <v>8443</v>
      </c>
      <c r="M1202" s="44">
        <v>45.8</v>
      </c>
      <c r="N1202" s="19">
        <v>1</v>
      </c>
      <c r="O1202" s="44">
        <v>45.8</v>
      </c>
      <c r="P1202" s="44">
        <v>23.98</v>
      </c>
      <c r="Q1202" s="44">
        <v>1.54</v>
      </c>
      <c r="R1202" s="44">
        <v>12.46</v>
      </c>
      <c r="S1202" s="44">
        <v>0</v>
      </c>
      <c r="T1202" s="44">
        <v>0</v>
      </c>
      <c r="U1202" s="44">
        <v>7.82</v>
      </c>
      <c r="V1202" s="23">
        <v>0</v>
      </c>
      <c r="W1202" s="42" t="s">
        <v>34</v>
      </c>
      <c r="X1202" s="43"/>
      <c r="Y1202" s="43"/>
      <c r="Z1202" s="43" t="s">
        <v>8442</v>
      </c>
      <c r="AA1202" s="43" t="str">
        <f>VLOOKUP(J1202, sku!B:C, 2, FALSE)</f>
        <v>Focus 240ml</v>
      </c>
      <c r="AB1202" s="45" t="str">
        <f>VLOOKUP(J1202, sku!B:BM, 64, FALSE)</f>
        <v>Revenda</v>
      </c>
      <c r="AC1202" s="45" t="str">
        <f>LEFT(pedidos[[#This Row],[SKU]],3)</f>
        <v>VX3</v>
      </c>
      <c r="AD1202" s="36" t="str" cm="1">
        <f t="array" aca="1" ref="AD1202" ca="1">IFERROR(
  INDEX(
    montadora[Montadora],
    MATCH(TRUE,LEFT(#REF!,NÚCARACT(montadora[SKU Parcial]))=montadora[SKU Parcial],0)
  ),
  ""
)</f>
        <v/>
      </c>
    </row>
    <row r="1203" spans="1:30" x14ac:dyDescent="0.25">
      <c r="A1203" s="42" t="s">
        <v>9394</v>
      </c>
      <c r="B1203" s="42">
        <v>23098220800</v>
      </c>
      <c r="C1203" s="42"/>
      <c r="D1203" s="42"/>
      <c r="E1203" s="42"/>
      <c r="F1203" s="42" t="s">
        <v>10119</v>
      </c>
      <c r="G1203" s="42" t="s">
        <v>11228</v>
      </c>
      <c r="H1203" s="19"/>
      <c r="I1203" s="42"/>
      <c r="J1203" s="42" t="s">
        <v>10156</v>
      </c>
      <c r="K1203" s="21">
        <v>45797</v>
      </c>
      <c r="L1203" s="12" t="s">
        <v>8443</v>
      </c>
      <c r="M1203" s="44">
        <v>45.8</v>
      </c>
      <c r="N1203" s="19">
        <v>1</v>
      </c>
      <c r="O1203" s="44">
        <v>45.8</v>
      </c>
      <c r="P1203" s="44">
        <v>23.98</v>
      </c>
      <c r="Q1203" s="44">
        <v>1.54</v>
      </c>
      <c r="R1203" s="44">
        <v>13.16</v>
      </c>
      <c r="S1203" s="44">
        <v>0</v>
      </c>
      <c r="T1203" s="44">
        <v>0</v>
      </c>
      <c r="U1203" s="44">
        <v>7.12</v>
      </c>
      <c r="V1203" s="23">
        <v>0</v>
      </c>
      <c r="W1203" s="42" t="s">
        <v>34</v>
      </c>
      <c r="X1203" s="43"/>
      <c r="Y1203" s="43"/>
      <c r="Z1203" s="43" t="s">
        <v>8442</v>
      </c>
      <c r="AA1203" s="43" t="str">
        <f>VLOOKUP(J1203, sku!B:C, 2, FALSE)</f>
        <v>Focus 240ml</v>
      </c>
      <c r="AB1203" s="45" t="str">
        <f>VLOOKUP(J1203, sku!B:BM, 64, FALSE)</f>
        <v>Revenda</v>
      </c>
      <c r="AC1203" s="45" t="str">
        <f>LEFT(pedidos[[#This Row],[SKU]],3)</f>
        <v>VX3</v>
      </c>
      <c r="AD1203" s="36" t="str" cm="1">
        <f t="array" aca="1" ref="AD1203" ca="1">IFERROR(
  INDEX(
    montadora[Montadora],
    MATCH(TRUE,LEFT(#REF!,NÚCARACT(montadora[SKU Parcial]))=montadora[SKU Parcial],0)
  ),
  ""
)</f>
        <v/>
      </c>
    </row>
    <row r="1204" spans="1:30" x14ac:dyDescent="0.25">
      <c r="A1204" s="42" t="s">
        <v>9404</v>
      </c>
      <c r="B1204" s="42">
        <v>23098220800</v>
      </c>
      <c r="C1204" s="42"/>
      <c r="D1204" s="42"/>
      <c r="E1204" s="42"/>
      <c r="F1204" s="42" t="s">
        <v>10119</v>
      </c>
      <c r="G1204" s="42" t="s">
        <v>11228</v>
      </c>
      <c r="H1204" s="19"/>
      <c r="I1204" s="42"/>
      <c r="J1204" s="42" t="s">
        <v>10156</v>
      </c>
      <c r="K1204" s="21">
        <v>45796</v>
      </c>
      <c r="L1204" s="12" t="s">
        <v>8443</v>
      </c>
      <c r="M1204" s="44">
        <v>45.8</v>
      </c>
      <c r="N1204" s="19">
        <v>1</v>
      </c>
      <c r="O1204" s="44">
        <v>45.8</v>
      </c>
      <c r="P1204" s="44">
        <v>23.98</v>
      </c>
      <c r="Q1204" s="44">
        <v>1.54</v>
      </c>
      <c r="R1204" s="44">
        <v>13.16</v>
      </c>
      <c r="S1204" s="44">
        <v>0</v>
      </c>
      <c r="T1204" s="44">
        <v>0</v>
      </c>
      <c r="U1204" s="44">
        <v>7.12</v>
      </c>
      <c r="V1204" s="23">
        <v>0</v>
      </c>
      <c r="W1204" s="42" t="s">
        <v>34</v>
      </c>
      <c r="X1204" s="43"/>
      <c r="Y1204" s="43"/>
      <c r="Z1204" s="43" t="s">
        <v>8442</v>
      </c>
      <c r="AA1204" s="43" t="str">
        <f>VLOOKUP(J1204, sku!B:C, 2, FALSE)</f>
        <v>Focus 240ml</v>
      </c>
      <c r="AB1204" s="45" t="str">
        <f>VLOOKUP(J1204, sku!B:BM, 64, FALSE)</f>
        <v>Revenda</v>
      </c>
      <c r="AC1204" s="45" t="str">
        <f>LEFT(pedidos[[#This Row],[SKU]],3)</f>
        <v>VX3</v>
      </c>
      <c r="AD1204" s="36" t="str" cm="1">
        <f t="array" aca="1" ref="AD1204" ca="1">IFERROR(
  INDEX(
    montadora[Montadora],
    MATCH(TRUE,LEFT(#REF!,NÚCARACT(montadora[SKU Parcial]))=montadora[SKU Parcial],0)
  ),
  ""
)</f>
        <v/>
      </c>
    </row>
    <row r="1205" spans="1:30" x14ac:dyDescent="0.25">
      <c r="A1205" s="42" t="s">
        <v>9451</v>
      </c>
      <c r="B1205" s="42">
        <v>23098220800</v>
      </c>
      <c r="C1205" s="42"/>
      <c r="D1205" s="42"/>
      <c r="E1205" s="42"/>
      <c r="F1205" s="42" t="s">
        <v>10119</v>
      </c>
      <c r="G1205" s="42" t="s">
        <v>11228</v>
      </c>
      <c r="H1205" s="19"/>
      <c r="I1205" s="42"/>
      <c r="J1205" s="42" t="s">
        <v>10156</v>
      </c>
      <c r="K1205" s="21">
        <v>45795</v>
      </c>
      <c r="L1205" s="12" t="s">
        <v>8443</v>
      </c>
      <c r="M1205" s="44">
        <v>45.8</v>
      </c>
      <c r="N1205" s="19">
        <v>1</v>
      </c>
      <c r="O1205" s="44">
        <v>52.1</v>
      </c>
      <c r="P1205" s="44">
        <v>23.98</v>
      </c>
      <c r="Q1205" s="44">
        <v>1.54</v>
      </c>
      <c r="R1205" s="44">
        <v>13.16</v>
      </c>
      <c r="S1205" s="44">
        <v>6.3</v>
      </c>
      <c r="T1205" s="44">
        <v>0</v>
      </c>
      <c r="U1205" s="44">
        <v>7.12</v>
      </c>
      <c r="V1205" s="23">
        <v>0</v>
      </c>
      <c r="W1205" s="42" t="s">
        <v>34</v>
      </c>
      <c r="X1205" s="43"/>
      <c r="Y1205" s="43"/>
      <c r="Z1205" s="43" t="s">
        <v>8442</v>
      </c>
      <c r="AA1205" s="43" t="str">
        <f>VLOOKUP(J1205, sku!B:C, 2, FALSE)</f>
        <v>Focus 240ml</v>
      </c>
      <c r="AB1205" s="45" t="str">
        <f>VLOOKUP(J1205, sku!B:BM, 64, FALSE)</f>
        <v>Revenda</v>
      </c>
      <c r="AC1205" s="45" t="str">
        <f>LEFT(pedidos[[#This Row],[SKU]],3)</f>
        <v>VX3</v>
      </c>
      <c r="AD1205" s="36" t="str" cm="1">
        <f t="array" aca="1" ref="AD1205" ca="1">IFERROR(
  INDEX(
    montadora[Montadora],
    MATCH(TRUE,LEFT(#REF!,NÚCARACT(montadora[SKU Parcial]))=montadora[SKU Parcial],0)
  ),
  ""
)</f>
        <v/>
      </c>
    </row>
    <row r="1206" spans="1:30" x14ac:dyDescent="0.25">
      <c r="A1206" s="42" t="s">
        <v>9478</v>
      </c>
      <c r="B1206" s="42">
        <v>23098220800</v>
      </c>
      <c r="C1206" s="42"/>
      <c r="D1206" s="42"/>
      <c r="E1206" s="42"/>
      <c r="F1206" s="42" t="s">
        <v>10119</v>
      </c>
      <c r="G1206" s="42" t="s">
        <v>11228</v>
      </c>
      <c r="H1206" s="19"/>
      <c r="I1206" s="42"/>
      <c r="J1206" s="42" t="s">
        <v>10156</v>
      </c>
      <c r="K1206" s="21">
        <v>45794</v>
      </c>
      <c r="L1206" s="12" t="s">
        <v>8443</v>
      </c>
      <c r="M1206" s="44">
        <v>45.8</v>
      </c>
      <c r="N1206" s="19">
        <v>1</v>
      </c>
      <c r="O1206" s="44">
        <v>45.8</v>
      </c>
      <c r="P1206" s="44">
        <v>23.98</v>
      </c>
      <c r="Q1206" s="44">
        <v>1.54</v>
      </c>
      <c r="R1206" s="44">
        <v>13.16</v>
      </c>
      <c r="S1206" s="44">
        <v>0</v>
      </c>
      <c r="T1206" s="44">
        <v>0</v>
      </c>
      <c r="U1206" s="44">
        <v>7.12</v>
      </c>
      <c r="V1206" s="23">
        <v>0</v>
      </c>
      <c r="W1206" s="42" t="s">
        <v>34</v>
      </c>
      <c r="X1206" s="43"/>
      <c r="Y1206" s="43"/>
      <c r="Z1206" s="43" t="s">
        <v>8442</v>
      </c>
      <c r="AA1206" s="43" t="str">
        <f>VLOOKUP(J1206, sku!B:C, 2, FALSE)</f>
        <v>Focus 240ml</v>
      </c>
      <c r="AB1206" s="45" t="str">
        <f>VLOOKUP(J1206, sku!B:BM, 64, FALSE)</f>
        <v>Revenda</v>
      </c>
      <c r="AC1206" s="45" t="str">
        <f>LEFT(pedidos[[#This Row],[SKU]],3)</f>
        <v>VX3</v>
      </c>
      <c r="AD1206" s="36" t="str" cm="1">
        <f t="array" aca="1" ref="AD1206" ca="1">IFERROR(
  INDEX(
    montadora[Montadora],
    MATCH(TRUE,LEFT(#REF!,NÚCARACT(montadora[SKU Parcial]))=montadora[SKU Parcial],0)
  ),
  ""
)</f>
        <v/>
      </c>
    </row>
    <row r="1207" spans="1:30" x14ac:dyDescent="0.25">
      <c r="A1207" s="42" t="s">
        <v>9479</v>
      </c>
      <c r="B1207" s="42">
        <v>23098220800</v>
      </c>
      <c r="C1207" s="42"/>
      <c r="D1207" s="42"/>
      <c r="E1207" s="42"/>
      <c r="F1207" s="42" t="s">
        <v>10119</v>
      </c>
      <c r="G1207" s="42" t="s">
        <v>11228</v>
      </c>
      <c r="H1207" s="19"/>
      <c r="I1207" s="42"/>
      <c r="J1207" s="42" t="s">
        <v>10156</v>
      </c>
      <c r="K1207" s="21">
        <v>45794</v>
      </c>
      <c r="L1207" s="12" t="s">
        <v>8443</v>
      </c>
      <c r="M1207" s="44">
        <v>45.8</v>
      </c>
      <c r="N1207" s="19">
        <v>1</v>
      </c>
      <c r="O1207" s="44">
        <v>45.8</v>
      </c>
      <c r="P1207" s="44">
        <v>23.98</v>
      </c>
      <c r="Q1207" s="44">
        <v>1.54</v>
      </c>
      <c r="R1207" s="44">
        <v>13.16</v>
      </c>
      <c r="S1207" s="44">
        <v>0</v>
      </c>
      <c r="T1207" s="44">
        <v>0</v>
      </c>
      <c r="U1207" s="44">
        <v>7.12</v>
      </c>
      <c r="V1207" s="23">
        <v>0</v>
      </c>
      <c r="W1207" s="42" t="s">
        <v>34</v>
      </c>
      <c r="X1207" s="43"/>
      <c r="Y1207" s="43"/>
      <c r="Z1207" s="43" t="s">
        <v>8442</v>
      </c>
      <c r="AA1207" s="43" t="str">
        <f>VLOOKUP(J1207, sku!B:C, 2, FALSE)</f>
        <v>Focus 240ml</v>
      </c>
      <c r="AB1207" s="45" t="str">
        <f>VLOOKUP(J1207, sku!B:BM, 64, FALSE)</f>
        <v>Revenda</v>
      </c>
      <c r="AC1207" s="45" t="str">
        <f>LEFT(pedidos[[#This Row],[SKU]],3)</f>
        <v>VX3</v>
      </c>
      <c r="AD1207" s="36" t="str" cm="1">
        <f t="array" aca="1" ref="AD1207" ca="1">IFERROR(
  INDEX(
    montadora[Montadora],
    MATCH(TRUE,LEFT(#REF!,NÚCARACT(montadora[SKU Parcial]))=montadora[SKU Parcial],0)
  ),
  ""
)</f>
        <v/>
      </c>
    </row>
    <row r="1208" spans="1:30" x14ac:dyDescent="0.25">
      <c r="A1208" s="42" t="s">
        <v>9501</v>
      </c>
      <c r="B1208" s="42">
        <v>23098220800</v>
      </c>
      <c r="C1208" s="42"/>
      <c r="D1208" s="42"/>
      <c r="E1208" s="42"/>
      <c r="F1208" s="42" t="s">
        <v>10119</v>
      </c>
      <c r="G1208" s="42" t="s">
        <v>11228</v>
      </c>
      <c r="H1208" s="19"/>
      <c r="I1208" s="42"/>
      <c r="J1208" s="42" t="s">
        <v>10156</v>
      </c>
      <c r="K1208" s="21">
        <v>45793</v>
      </c>
      <c r="L1208" s="12" t="s">
        <v>8443</v>
      </c>
      <c r="M1208" s="44">
        <v>45.8</v>
      </c>
      <c r="N1208" s="19">
        <v>1</v>
      </c>
      <c r="O1208" s="44">
        <v>45.8</v>
      </c>
      <c r="P1208" s="44">
        <v>23.98</v>
      </c>
      <c r="Q1208" s="44">
        <v>1.54</v>
      </c>
      <c r="R1208" s="44">
        <v>13.2</v>
      </c>
      <c r="S1208" s="44">
        <v>0</v>
      </c>
      <c r="T1208" s="44">
        <v>0</v>
      </c>
      <c r="U1208" s="44">
        <v>7.07</v>
      </c>
      <c r="V1208" s="23">
        <v>0</v>
      </c>
      <c r="W1208" s="42" t="s">
        <v>34</v>
      </c>
      <c r="X1208" s="43"/>
      <c r="Y1208" s="43"/>
      <c r="Z1208" s="43" t="s">
        <v>8442</v>
      </c>
      <c r="AA1208" s="43" t="str">
        <f>VLOOKUP(J1208, sku!B:C, 2, FALSE)</f>
        <v>Focus 240ml</v>
      </c>
      <c r="AB1208" s="45" t="str">
        <f>VLOOKUP(J1208, sku!B:BM, 64, FALSE)</f>
        <v>Revenda</v>
      </c>
      <c r="AC1208" s="45" t="str">
        <f>LEFT(pedidos[[#This Row],[SKU]],3)</f>
        <v>VX3</v>
      </c>
      <c r="AD1208" s="36" t="str" cm="1">
        <f t="array" aca="1" ref="AD1208" ca="1">IFERROR(
  INDEX(
    montadora[Montadora],
    MATCH(TRUE,LEFT(#REF!,NÚCARACT(montadora[SKU Parcial]))=montadora[SKU Parcial],0)
  ),
  ""
)</f>
        <v/>
      </c>
    </row>
    <row r="1209" spans="1:30" x14ac:dyDescent="0.25">
      <c r="A1209" s="42" t="s">
        <v>9507</v>
      </c>
      <c r="B1209" s="42">
        <v>23098220800</v>
      </c>
      <c r="C1209" s="42"/>
      <c r="D1209" s="42"/>
      <c r="E1209" s="42"/>
      <c r="F1209" s="42" t="s">
        <v>10119</v>
      </c>
      <c r="G1209" s="42" t="s">
        <v>11228</v>
      </c>
      <c r="H1209" s="19"/>
      <c r="I1209" s="42"/>
      <c r="J1209" s="42" t="s">
        <v>10156</v>
      </c>
      <c r="K1209" s="21">
        <v>45793</v>
      </c>
      <c r="L1209" s="12" t="s">
        <v>8443</v>
      </c>
      <c r="M1209" s="44">
        <v>45.8</v>
      </c>
      <c r="N1209" s="19">
        <v>1</v>
      </c>
      <c r="O1209" s="44">
        <v>45.8</v>
      </c>
      <c r="P1209" s="44">
        <v>23.98</v>
      </c>
      <c r="Q1209" s="44">
        <v>1.54</v>
      </c>
      <c r="R1209" s="44">
        <v>13.16</v>
      </c>
      <c r="S1209" s="44">
        <v>0</v>
      </c>
      <c r="T1209" s="44">
        <v>0</v>
      </c>
      <c r="U1209" s="44">
        <v>7.12</v>
      </c>
      <c r="V1209" s="23">
        <v>0</v>
      </c>
      <c r="W1209" s="42" t="s">
        <v>34</v>
      </c>
      <c r="X1209" s="43"/>
      <c r="Y1209" s="43"/>
      <c r="Z1209" s="43" t="s">
        <v>8442</v>
      </c>
      <c r="AA1209" s="43" t="str">
        <f>VLOOKUP(J1209, sku!B:C, 2, FALSE)</f>
        <v>Focus 240ml</v>
      </c>
      <c r="AB1209" s="45" t="str">
        <f>VLOOKUP(J1209, sku!B:BM, 64, FALSE)</f>
        <v>Revenda</v>
      </c>
      <c r="AC1209" s="45" t="str">
        <f>LEFT(pedidos[[#This Row],[SKU]],3)</f>
        <v>VX3</v>
      </c>
      <c r="AD1209" s="36" t="str" cm="1">
        <f t="array" aca="1" ref="AD1209" ca="1">IFERROR(
  INDEX(
    montadora[Montadora],
    MATCH(TRUE,LEFT(#REF!,NÚCARACT(montadora[SKU Parcial]))=montadora[SKU Parcial],0)
  ),
  ""
)</f>
        <v/>
      </c>
    </row>
    <row r="1210" spans="1:30" x14ac:dyDescent="0.25">
      <c r="A1210" s="42" t="s">
        <v>9521</v>
      </c>
      <c r="B1210" s="42">
        <v>23098220800</v>
      </c>
      <c r="C1210" s="42"/>
      <c r="D1210" s="42"/>
      <c r="E1210" s="42"/>
      <c r="F1210" s="42" t="s">
        <v>10119</v>
      </c>
      <c r="G1210" s="42" t="s">
        <v>11228</v>
      </c>
      <c r="H1210" s="19"/>
      <c r="I1210" s="42"/>
      <c r="J1210" s="42" t="s">
        <v>10156</v>
      </c>
      <c r="K1210" s="21">
        <v>45792</v>
      </c>
      <c r="L1210" s="12" t="s">
        <v>8443</v>
      </c>
      <c r="M1210" s="44">
        <v>45.8</v>
      </c>
      <c r="N1210" s="19">
        <v>1</v>
      </c>
      <c r="O1210" s="44">
        <v>45.8</v>
      </c>
      <c r="P1210" s="44">
        <v>23.98</v>
      </c>
      <c r="Q1210" s="44">
        <v>1.54</v>
      </c>
      <c r="R1210" s="44">
        <v>13.16</v>
      </c>
      <c r="S1210" s="44">
        <v>0</v>
      </c>
      <c r="T1210" s="44">
        <v>0</v>
      </c>
      <c r="U1210" s="44">
        <v>7.12</v>
      </c>
      <c r="V1210" s="23">
        <v>0</v>
      </c>
      <c r="W1210" s="42" t="s">
        <v>34</v>
      </c>
      <c r="X1210" s="43"/>
      <c r="Y1210" s="43"/>
      <c r="Z1210" s="43" t="s">
        <v>8442</v>
      </c>
      <c r="AA1210" s="43" t="str">
        <f>VLOOKUP(J1210, sku!B:C, 2, FALSE)</f>
        <v>Focus 240ml</v>
      </c>
      <c r="AB1210" s="45" t="str">
        <f>VLOOKUP(J1210, sku!B:BM, 64, FALSE)</f>
        <v>Revenda</v>
      </c>
      <c r="AC1210" s="45" t="str">
        <f>LEFT(pedidos[[#This Row],[SKU]],3)</f>
        <v>VX3</v>
      </c>
      <c r="AD1210" s="36" t="str" cm="1">
        <f t="array" aca="1" ref="AD1210" ca="1">IFERROR(
  INDEX(
    montadora[Montadora],
    MATCH(TRUE,LEFT(#REF!,NÚCARACT(montadora[SKU Parcial]))=montadora[SKU Parcial],0)
  ),
  ""
)</f>
        <v/>
      </c>
    </row>
    <row r="1211" spans="1:30" x14ac:dyDescent="0.25">
      <c r="A1211" s="42" t="s">
        <v>9528</v>
      </c>
      <c r="B1211" s="42">
        <v>23098220800</v>
      </c>
      <c r="C1211" s="42"/>
      <c r="D1211" s="42"/>
      <c r="E1211" s="42"/>
      <c r="F1211" s="42" t="s">
        <v>10119</v>
      </c>
      <c r="G1211" s="42" t="s">
        <v>11228</v>
      </c>
      <c r="H1211" s="19"/>
      <c r="I1211" s="42"/>
      <c r="J1211" s="42" t="s">
        <v>10156</v>
      </c>
      <c r="K1211" s="21">
        <v>45792</v>
      </c>
      <c r="L1211" s="12" t="s">
        <v>8443</v>
      </c>
      <c r="M1211" s="44">
        <v>45.8</v>
      </c>
      <c r="N1211" s="19">
        <v>1</v>
      </c>
      <c r="O1211" s="44">
        <v>45.8</v>
      </c>
      <c r="P1211" s="44">
        <v>23.98</v>
      </c>
      <c r="Q1211" s="44">
        <v>1.54</v>
      </c>
      <c r="R1211" s="44">
        <v>13.16</v>
      </c>
      <c r="S1211" s="44">
        <v>0</v>
      </c>
      <c r="T1211" s="44">
        <v>0</v>
      </c>
      <c r="U1211" s="44">
        <v>7.12</v>
      </c>
      <c r="V1211" s="23">
        <v>0</v>
      </c>
      <c r="W1211" s="42" t="s">
        <v>34</v>
      </c>
      <c r="X1211" s="43"/>
      <c r="Y1211" s="43"/>
      <c r="Z1211" s="43" t="s">
        <v>8442</v>
      </c>
      <c r="AA1211" s="43" t="str">
        <f>VLOOKUP(J1211, sku!B:C, 2, FALSE)</f>
        <v>Focus 240ml</v>
      </c>
      <c r="AB1211" s="45" t="str">
        <f>VLOOKUP(J1211, sku!B:BM, 64, FALSE)</f>
        <v>Revenda</v>
      </c>
      <c r="AC1211" s="45" t="str">
        <f>LEFT(pedidos[[#This Row],[SKU]],3)</f>
        <v>VX3</v>
      </c>
      <c r="AD1211" s="36" t="str" cm="1">
        <f t="array" aca="1" ref="AD1211" ca="1">IFERROR(
  INDEX(
    montadora[Montadora],
    MATCH(TRUE,LEFT(#REF!,NÚCARACT(montadora[SKU Parcial]))=montadora[SKU Parcial],0)
  ),
  ""
)</f>
        <v/>
      </c>
    </row>
    <row r="1212" spans="1:30" x14ac:dyDescent="0.25">
      <c r="A1212" s="42" t="s">
        <v>9536</v>
      </c>
      <c r="B1212" s="42">
        <v>23098220800</v>
      </c>
      <c r="C1212" s="42"/>
      <c r="D1212" s="42"/>
      <c r="E1212" s="42"/>
      <c r="F1212" s="42" t="s">
        <v>10119</v>
      </c>
      <c r="G1212" s="42" t="s">
        <v>11228</v>
      </c>
      <c r="H1212" s="19"/>
      <c r="I1212" s="42"/>
      <c r="J1212" s="42" t="s">
        <v>10156</v>
      </c>
      <c r="K1212" s="21">
        <v>45791</v>
      </c>
      <c r="L1212" s="12" t="s">
        <v>8443</v>
      </c>
      <c r="M1212" s="44">
        <v>45.8</v>
      </c>
      <c r="N1212" s="19">
        <v>1</v>
      </c>
      <c r="O1212" s="44">
        <v>45.8</v>
      </c>
      <c r="P1212" s="44">
        <v>23.98</v>
      </c>
      <c r="Q1212" s="44">
        <v>1.54</v>
      </c>
      <c r="R1212" s="44">
        <v>13.16</v>
      </c>
      <c r="S1212" s="44">
        <v>0</v>
      </c>
      <c r="T1212" s="44">
        <v>0</v>
      </c>
      <c r="U1212" s="44">
        <v>7.12</v>
      </c>
      <c r="V1212" s="23">
        <v>0</v>
      </c>
      <c r="W1212" s="42" t="s">
        <v>34</v>
      </c>
      <c r="X1212" s="43"/>
      <c r="Y1212" s="43"/>
      <c r="Z1212" s="43" t="s">
        <v>8442</v>
      </c>
      <c r="AA1212" s="43" t="str">
        <f>VLOOKUP(J1212, sku!B:C, 2, FALSE)</f>
        <v>Focus 240ml</v>
      </c>
      <c r="AB1212" s="45" t="str">
        <f>VLOOKUP(J1212, sku!B:BM, 64, FALSE)</f>
        <v>Revenda</v>
      </c>
      <c r="AC1212" s="45" t="str">
        <f>LEFT(pedidos[[#This Row],[SKU]],3)</f>
        <v>VX3</v>
      </c>
      <c r="AD1212" s="36" t="str" cm="1">
        <f t="array" aca="1" ref="AD1212" ca="1">IFERROR(
  INDEX(
    montadora[Montadora],
    MATCH(TRUE,LEFT(#REF!,NÚCARACT(montadora[SKU Parcial]))=montadora[SKU Parcial],0)
  ),
  ""
)</f>
        <v/>
      </c>
    </row>
    <row r="1213" spans="1:30" x14ac:dyDescent="0.25">
      <c r="A1213" s="42" t="s">
        <v>9567</v>
      </c>
      <c r="B1213" s="42">
        <v>23098220800</v>
      </c>
      <c r="C1213" s="42"/>
      <c r="D1213" s="42"/>
      <c r="E1213" s="42"/>
      <c r="F1213" s="42" t="s">
        <v>10119</v>
      </c>
      <c r="G1213" s="42" t="s">
        <v>11228</v>
      </c>
      <c r="H1213" s="19"/>
      <c r="I1213" s="42"/>
      <c r="J1213" s="42" t="s">
        <v>10156</v>
      </c>
      <c r="K1213" s="21">
        <v>45790</v>
      </c>
      <c r="L1213" s="12" t="s">
        <v>8443</v>
      </c>
      <c r="M1213" s="44">
        <v>45.8</v>
      </c>
      <c r="N1213" s="19">
        <v>1</v>
      </c>
      <c r="O1213" s="44">
        <v>45.8</v>
      </c>
      <c r="P1213" s="44">
        <v>23.98</v>
      </c>
      <c r="Q1213" s="44">
        <v>1.54</v>
      </c>
      <c r="R1213" s="44">
        <v>15.11</v>
      </c>
      <c r="S1213" s="44">
        <v>0</v>
      </c>
      <c r="T1213" s="44">
        <v>0</v>
      </c>
      <c r="U1213" s="44">
        <v>5.17</v>
      </c>
      <c r="V1213" s="23">
        <v>0</v>
      </c>
      <c r="W1213" s="42" t="s">
        <v>34</v>
      </c>
      <c r="X1213" s="43"/>
      <c r="Y1213" s="43"/>
      <c r="Z1213" s="43" t="s">
        <v>8442</v>
      </c>
      <c r="AA1213" s="43" t="str">
        <f>VLOOKUP(J1213, sku!B:C, 2, FALSE)</f>
        <v>Focus 240ml</v>
      </c>
      <c r="AB1213" s="45" t="str">
        <f>VLOOKUP(J1213, sku!B:BM, 64, FALSE)</f>
        <v>Revenda</v>
      </c>
      <c r="AC1213" s="45" t="str">
        <f>LEFT(pedidos[[#This Row],[SKU]],3)</f>
        <v>VX3</v>
      </c>
      <c r="AD1213" s="36" t="str" cm="1">
        <f t="array" aca="1" ref="AD1213" ca="1">IFERROR(
  INDEX(
    montadora[Montadora],
    MATCH(TRUE,LEFT(#REF!,NÚCARACT(montadora[SKU Parcial]))=montadora[SKU Parcial],0)
  ),
  ""
)</f>
        <v/>
      </c>
    </row>
    <row r="1214" spans="1:30" x14ac:dyDescent="0.25">
      <c r="A1214" s="42" t="s">
        <v>9572</v>
      </c>
      <c r="B1214" s="42">
        <v>23098220800</v>
      </c>
      <c r="C1214" s="42"/>
      <c r="D1214" s="42"/>
      <c r="E1214" s="42"/>
      <c r="F1214" s="42" t="s">
        <v>10119</v>
      </c>
      <c r="G1214" s="42" t="s">
        <v>11228</v>
      </c>
      <c r="H1214" s="19"/>
      <c r="I1214" s="42"/>
      <c r="J1214" s="42" t="s">
        <v>10156</v>
      </c>
      <c r="K1214" s="21">
        <v>45790</v>
      </c>
      <c r="L1214" s="12" t="s">
        <v>8443</v>
      </c>
      <c r="M1214" s="44">
        <v>45.8</v>
      </c>
      <c r="N1214" s="19">
        <v>1</v>
      </c>
      <c r="O1214" s="44">
        <v>45.8</v>
      </c>
      <c r="P1214" s="44">
        <v>23.98</v>
      </c>
      <c r="Q1214" s="44">
        <v>1.54</v>
      </c>
      <c r="R1214" s="44">
        <v>13.94</v>
      </c>
      <c r="S1214" s="44">
        <v>0</v>
      </c>
      <c r="T1214" s="44">
        <v>0</v>
      </c>
      <c r="U1214" s="44">
        <v>6.33</v>
      </c>
      <c r="V1214" s="23">
        <v>0</v>
      </c>
      <c r="W1214" s="42" t="s">
        <v>34</v>
      </c>
      <c r="X1214" s="43"/>
      <c r="Y1214" s="43"/>
      <c r="Z1214" s="43" t="s">
        <v>8442</v>
      </c>
      <c r="AA1214" s="43" t="str">
        <f>VLOOKUP(J1214, sku!B:C, 2, FALSE)</f>
        <v>Focus 240ml</v>
      </c>
      <c r="AB1214" s="45" t="str">
        <f>VLOOKUP(J1214, sku!B:BM, 64, FALSE)</f>
        <v>Revenda</v>
      </c>
      <c r="AC1214" s="45" t="str">
        <f>LEFT(pedidos[[#This Row],[SKU]],3)</f>
        <v>VX3</v>
      </c>
      <c r="AD1214" s="36" t="str" cm="1">
        <f t="array" aca="1" ref="AD1214" ca="1">IFERROR(
  INDEX(
    montadora[Montadora],
    MATCH(TRUE,LEFT(#REF!,NÚCARACT(montadora[SKU Parcial]))=montadora[SKU Parcial],0)
  ),
  ""
)</f>
        <v/>
      </c>
    </row>
    <row r="1215" spans="1:30" x14ac:dyDescent="0.25">
      <c r="A1215" s="42" t="s">
        <v>9576</v>
      </c>
      <c r="B1215" s="42">
        <v>23098220800</v>
      </c>
      <c r="C1215" s="42"/>
      <c r="D1215" s="42"/>
      <c r="E1215" s="42"/>
      <c r="F1215" s="42" t="s">
        <v>10119</v>
      </c>
      <c r="G1215" s="42" t="s">
        <v>11228</v>
      </c>
      <c r="H1215" s="19"/>
      <c r="I1215" s="42"/>
      <c r="J1215" s="42" t="s">
        <v>10156</v>
      </c>
      <c r="K1215" s="21">
        <v>45790</v>
      </c>
      <c r="L1215" s="12" t="s">
        <v>8443</v>
      </c>
      <c r="M1215" s="44">
        <v>45.8</v>
      </c>
      <c r="N1215" s="19">
        <v>1</v>
      </c>
      <c r="O1215" s="44">
        <v>45.8</v>
      </c>
      <c r="P1215" s="44">
        <v>23.98</v>
      </c>
      <c r="Q1215" s="44">
        <v>1.54</v>
      </c>
      <c r="R1215" s="44">
        <v>13.16</v>
      </c>
      <c r="S1215" s="44">
        <v>0</v>
      </c>
      <c r="T1215" s="44">
        <v>0</v>
      </c>
      <c r="U1215" s="44">
        <v>7.12</v>
      </c>
      <c r="V1215" s="23">
        <v>0</v>
      </c>
      <c r="W1215" s="42" t="s">
        <v>34</v>
      </c>
      <c r="X1215" s="43"/>
      <c r="Y1215" s="43"/>
      <c r="Z1215" s="43" t="s">
        <v>8442</v>
      </c>
      <c r="AA1215" s="43" t="str">
        <f>VLOOKUP(J1215, sku!B:C, 2, FALSE)</f>
        <v>Focus 240ml</v>
      </c>
      <c r="AB1215" s="45" t="str">
        <f>VLOOKUP(J1215, sku!B:BM, 64, FALSE)</f>
        <v>Revenda</v>
      </c>
      <c r="AC1215" s="45" t="str">
        <f>LEFT(pedidos[[#This Row],[SKU]],3)</f>
        <v>VX3</v>
      </c>
      <c r="AD1215" s="36" t="str" cm="1">
        <f t="array" aca="1" ref="AD1215" ca="1">IFERROR(
  INDEX(
    montadora[Montadora],
    MATCH(TRUE,LEFT(#REF!,NÚCARACT(montadora[SKU Parcial]))=montadora[SKU Parcial],0)
  ),
  ""
)</f>
        <v/>
      </c>
    </row>
    <row r="1216" spans="1:30" x14ac:dyDescent="0.25">
      <c r="A1216" s="42" t="s">
        <v>9595</v>
      </c>
      <c r="B1216" s="42">
        <v>23098220800</v>
      </c>
      <c r="C1216" s="42"/>
      <c r="D1216" s="42"/>
      <c r="E1216" s="42"/>
      <c r="F1216" s="42" t="s">
        <v>10119</v>
      </c>
      <c r="G1216" s="42" t="s">
        <v>11228</v>
      </c>
      <c r="H1216" s="19"/>
      <c r="I1216" s="42"/>
      <c r="J1216" s="42" t="s">
        <v>10156</v>
      </c>
      <c r="K1216" s="21">
        <v>45790</v>
      </c>
      <c r="L1216" s="12" t="s">
        <v>8443</v>
      </c>
      <c r="M1216" s="44">
        <v>43.8</v>
      </c>
      <c r="N1216" s="19">
        <v>1</v>
      </c>
      <c r="O1216" s="44">
        <v>43.8</v>
      </c>
      <c r="P1216" s="44">
        <v>23.98</v>
      </c>
      <c r="Q1216" s="44">
        <v>1.48</v>
      </c>
      <c r="R1216" s="44">
        <v>12.76</v>
      </c>
      <c r="S1216" s="44">
        <v>0</v>
      </c>
      <c r="T1216" s="44">
        <v>0</v>
      </c>
      <c r="U1216" s="44">
        <v>5.58</v>
      </c>
      <c r="V1216" s="23">
        <v>0</v>
      </c>
      <c r="W1216" s="42" t="s">
        <v>34</v>
      </c>
      <c r="X1216" s="43"/>
      <c r="Y1216" s="43"/>
      <c r="Z1216" s="43" t="s">
        <v>8442</v>
      </c>
      <c r="AA1216" s="43" t="str">
        <f>VLOOKUP(J1216, sku!B:C, 2, FALSE)</f>
        <v>Focus 240ml</v>
      </c>
      <c r="AB1216" s="45" t="str">
        <f>VLOOKUP(J1216, sku!B:BM, 64, FALSE)</f>
        <v>Revenda</v>
      </c>
      <c r="AC1216" s="45" t="str">
        <f>LEFT(pedidos[[#This Row],[SKU]],3)</f>
        <v>VX3</v>
      </c>
      <c r="AD1216" s="36" t="str" cm="1">
        <f t="array" aca="1" ref="AD1216" ca="1">IFERROR(
  INDEX(
    montadora[Montadora],
    MATCH(TRUE,LEFT(#REF!,NÚCARACT(montadora[SKU Parcial]))=montadora[SKU Parcial],0)
  ),
  ""
)</f>
        <v/>
      </c>
    </row>
    <row r="1217" spans="1:30" x14ac:dyDescent="0.25">
      <c r="A1217" s="42" t="s">
        <v>9603</v>
      </c>
      <c r="B1217" s="42">
        <v>23098220800</v>
      </c>
      <c r="C1217" s="42"/>
      <c r="D1217" s="42"/>
      <c r="E1217" s="42"/>
      <c r="F1217" s="42" t="s">
        <v>10119</v>
      </c>
      <c r="G1217" s="42" t="s">
        <v>11228</v>
      </c>
      <c r="H1217" s="19"/>
      <c r="I1217" s="42"/>
      <c r="J1217" s="42" t="s">
        <v>10156</v>
      </c>
      <c r="K1217" s="21">
        <v>45789</v>
      </c>
      <c r="L1217" s="12" t="s">
        <v>8443</v>
      </c>
      <c r="M1217" s="44">
        <v>43.8</v>
      </c>
      <c r="N1217" s="19">
        <v>1</v>
      </c>
      <c r="O1217" s="44">
        <v>52.19</v>
      </c>
      <c r="P1217" s="44">
        <v>23.98</v>
      </c>
      <c r="Q1217" s="44">
        <v>1.48</v>
      </c>
      <c r="R1217" s="44">
        <v>12.76</v>
      </c>
      <c r="S1217" s="44">
        <v>8.39</v>
      </c>
      <c r="T1217" s="44">
        <v>0</v>
      </c>
      <c r="U1217" s="44">
        <v>5.58</v>
      </c>
      <c r="V1217" s="23">
        <v>0</v>
      </c>
      <c r="W1217" s="42" t="s">
        <v>34</v>
      </c>
      <c r="X1217" s="43"/>
      <c r="Y1217" s="43"/>
      <c r="Z1217" s="43" t="s">
        <v>8442</v>
      </c>
      <c r="AA1217" s="43" t="str">
        <f>VLOOKUP(J1217, sku!B:C, 2, FALSE)</f>
        <v>Focus 240ml</v>
      </c>
      <c r="AB1217" s="45" t="str">
        <f>VLOOKUP(J1217, sku!B:BM, 64, FALSE)</f>
        <v>Revenda</v>
      </c>
      <c r="AC1217" s="45" t="str">
        <f>LEFT(pedidos[[#This Row],[SKU]],3)</f>
        <v>VX3</v>
      </c>
      <c r="AD1217" s="36" t="str" cm="1">
        <f t="array" aca="1" ref="AD1217" ca="1">IFERROR(
  INDEX(
    montadora[Montadora],
    MATCH(TRUE,LEFT(#REF!,NÚCARACT(montadora[SKU Parcial]))=montadora[SKU Parcial],0)
  ),
  ""
)</f>
        <v/>
      </c>
    </row>
    <row r="1218" spans="1:30" x14ac:dyDescent="0.25">
      <c r="A1218" s="42" t="s">
        <v>9607</v>
      </c>
      <c r="B1218" s="42">
        <v>23098220800</v>
      </c>
      <c r="C1218" s="42"/>
      <c r="D1218" s="42"/>
      <c r="E1218" s="42"/>
      <c r="F1218" s="42" t="s">
        <v>10119</v>
      </c>
      <c r="G1218" s="42" t="s">
        <v>11228</v>
      </c>
      <c r="H1218" s="19"/>
      <c r="I1218" s="42"/>
      <c r="J1218" s="42" t="s">
        <v>10156</v>
      </c>
      <c r="K1218" s="21">
        <v>45789</v>
      </c>
      <c r="L1218" s="12" t="s">
        <v>8443</v>
      </c>
      <c r="M1218" s="44">
        <v>43.8</v>
      </c>
      <c r="N1218" s="19">
        <v>1</v>
      </c>
      <c r="O1218" s="44">
        <v>43.8</v>
      </c>
      <c r="P1218" s="44">
        <v>23.98</v>
      </c>
      <c r="Q1218" s="44">
        <v>1.48</v>
      </c>
      <c r="R1218" s="44">
        <v>12.76</v>
      </c>
      <c r="S1218" s="44">
        <v>0</v>
      </c>
      <c r="T1218" s="44">
        <v>0</v>
      </c>
      <c r="U1218" s="44">
        <v>5.58</v>
      </c>
      <c r="V1218" s="23">
        <v>0</v>
      </c>
      <c r="W1218" s="42" t="s">
        <v>34</v>
      </c>
      <c r="X1218" s="43"/>
      <c r="Y1218" s="43"/>
      <c r="Z1218" s="43" t="s">
        <v>8442</v>
      </c>
      <c r="AA1218" s="43" t="str">
        <f>VLOOKUP(J1218, sku!B:C, 2, FALSE)</f>
        <v>Focus 240ml</v>
      </c>
      <c r="AB1218" s="45" t="str">
        <f>VLOOKUP(J1218, sku!B:BM, 64, FALSE)</f>
        <v>Revenda</v>
      </c>
      <c r="AC1218" s="45" t="str">
        <f>LEFT(pedidos[[#This Row],[SKU]],3)</f>
        <v>VX3</v>
      </c>
      <c r="AD1218" s="36" t="str" cm="1">
        <f t="array" aca="1" ref="AD1218" ca="1">IFERROR(
  INDEX(
    montadora[Montadora],
    MATCH(TRUE,LEFT(#REF!,NÚCARACT(montadora[SKU Parcial]))=montadora[SKU Parcial],0)
  ),
  ""
)</f>
        <v/>
      </c>
    </row>
    <row r="1219" spans="1:30" x14ac:dyDescent="0.25">
      <c r="A1219" s="42" t="s">
        <v>9615</v>
      </c>
      <c r="B1219" s="42">
        <v>23098220800</v>
      </c>
      <c r="C1219" s="42"/>
      <c r="D1219" s="42"/>
      <c r="E1219" s="42"/>
      <c r="F1219" s="42" t="s">
        <v>10119</v>
      </c>
      <c r="G1219" s="42" t="s">
        <v>11228</v>
      </c>
      <c r="H1219" s="19"/>
      <c r="I1219" s="42"/>
      <c r="J1219" s="42" t="s">
        <v>10156</v>
      </c>
      <c r="K1219" s="21">
        <v>45789</v>
      </c>
      <c r="L1219" s="12" t="s">
        <v>8443</v>
      </c>
      <c r="M1219" s="44">
        <v>43.8</v>
      </c>
      <c r="N1219" s="19">
        <v>1</v>
      </c>
      <c r="O1219" s="44">
        <v>43.8</v>
      </c>
      <c r="P1219" s="44">
        <v>23.98</v>
      </c>
      <c r="Q1219" s="44">
        <v>1.48</v>
      </c>
      <c r="R1219" s="44">
        <v>12.76</v>
      </c>
      <c r="S1219" s="44">
        <v>0</v>
      </c>
      <c r="T1219" s="44">
        <v>0</v>
      </c>
      <c r="U1219" s="44">
        <v>5.58</v>
      </c>
      <c r="V1219" s="23">
        <v>0</v>
      </c>
      <c r="W1219" s="42" t="s">
        <v>34</v>
      </c>
      <c r="X1219" s="43"/>
      <c r="Y1219" s="43"/>
      <c r="Z1219" s="43" t="s">
        <v>8442</v>
      </c>
      <c r="AA1219" s="43" t="str">
        <f>VLOOKUP(J1219, sku!B:C, 2, FALSE)</f>
        <v>Focus 240ml</v>
      </c>
      <c r="AB1219" s="45" t="str">
        <f>VLOOKUP(J1219, sku!B:BM, 64, FALSE)</f>
        <v>Revenda</v>
      </c>
      <c r="AC1219" s="45" t="str">
        <f>LEFT(pedidos[[#This Row],[SKU]],3)</f>
        <v>VX3</v>
      </c>
      <c r="AD1219" s="36" t="str" cm="1">
        <f t="array" aca="1" ref="AD1219" ca="1">IFERROR(
  INDEX(
    montadora[Montadora],
    MATCH(TRUE,LEFT(J1633,NÚCARACT(montadora[SKU Parcial]))=montadora[SKU Parcial],0)
  ),
  ""
)</f>
        <v/>
      </c>
    </row>
    <row r="1220" spans="1:30" x14ac:dyDescent="0.25">
      <c r="A1220" s="42" t="s">
        <v>9624</v>
      </c>
      <c r="B1220" s="42">
        <v>23098220800</v>
      </c>
      <c r="C1220" s="42"/>
      <c r="D1220" s="42"/>
      <c r="E1220" s="42"/>
      <c r="F1220" s="42" t="s">
        <v>10119</v>
      </c>
      <c r="G1220" s="42" t="s">
        <v>11228</v>
      </c>
      <c r="H1220" s="19"/>
      <c r="I1220" s="42"/>
      <c r="J1220" s="42" t="s">
        <v>10156</v>
      </c>
      <c r="K1220" s="21">
        <v>45789</v>
      </c>
      <c r="L1220" s="12" t="s">
        <v>8443</v>
      </c>
      <c r="M1220" s="44">
        <v>43.8</v>
      </c>
      <c r="N1220" s="19">
        <v>1</v>
      </c>
      <c r="O1220" s="44">
        <v>43.8</v>
      </c>
      <c r="P1220" s="44">
        <v>23.98</v>
      </c>
      <c r="Q1220" s="44">
        <v>1.48</v>
      </c>
      <c r="R1220" s="44">
        <v>12.76</v>
      </c>
      <c r="S1220" s="44">
        <v>0</v>
      </c>
      <c r="T1220" s="44">
        <v>0</v>
      </c>
      <c r="U1220" s="44">
        <v>5.58</v>
      </c>
      <c r="V1220" s="23">
        <v>0</v>
      </c>
      <c r="W1220" s="42" t="s">
        <v>34</v>
      </c>
      <c r="X1220" s="43"/>
      <c r="Y1220" s="43"/>
      <c r="Z1220" s="43" t="s">
        <v>8442</v>
      </c>
      <c r="AA1220" s="43" t="str">
        <f>VLOOKUP(J1220, sku!B:C, 2, FALSE)</f>
        <v>Focus 240ml</v>
      </c>
      <c r="AB1220" s="45" t="str">
        <f>VLOOKUP(J1220, sku!B:BM, 64, FALSE)</f>
        <v>Revenda</v>
      </c>
      <c r="AC1220" s="45" t="str">
        <f>LEFT(pedidos[[#This Row],[SKU]],3)</f>
        <v>VX3</v>
      </c>
      <c r="AD1220" s="36" t="str" cm="1">
        <f t="array" aca="1" ref="AD1220" ca="1">IFERROR(
  INDEX(
    montadora[Montadora],
    MATCH(TRUE,LEFT(J1634,NÚCARACT(montadora[SKU Parcial]))=montadora[SKU Parcial],0)
  ),
  ""
)</f>
        <v/>
      </c>
    </row>
    <row r="1221" spans="1:30" x14ac:dyDescent="0.25">
      <c r="A1221" s="42" t="s">
        <v>9638</v>
      </c>
      <c r="B1221" s="42">
        <v>23098220800</v>
      </c>
      <c r="C1221" s="42"/>
      <c r="D1221" s="42"/>
      <c r="E1221" s="42"/>
      <c r="F1221" s="42" t="s">
        <v>10119</v>
      </c>
      <c r="G1221" s="42" t="s">
        <v>11228</v>
      </c>
      <c r="H1221" s="19"/>
      <c r="I1221" s="42"/>
      <c r="J1221" s="42" t="s">
        <v>10156</v>
      </c>
      <c r="K1221" s="21">
        <v>45789</v>
      </c>
      <c r="L1221" s="12" t="s">
        <v>8443</v>
      </c>
      <c r="M1221" s="44">
        <v>43.8</v>
      </c>
      <c r="N1221" s="19">
        <v>1</v>
      </c>
      <c r="O1221" s="44">
        <v>43.8</v>
      </c>
      <c r="P1221" s="44">
        <v>23.98</v>
      </c>
      <c r="Q1221" s="44">
        <v>1.48</v>
      </c>
      <c r="R1221" s="44">
        <v>12.67</v>
      </c>
      <c r="S1221" s="44">
        <v>0</v>
      </c>
      <c r="T1221" s="44">
        <v>0</v>
      </c>
      <c r="U1221" s="44">
        <v>5.23</v>
      </c>
      <c r="V1221" s="23">
        <v>0</v>
      </c>
      <c r="W1221" s="42" t="s">
        <v>34</v>
      </c>
      <c r="X1221" s="43"/>
      <c r="Y1221" s="43"/>
      <c r="Z1221" s="43" t="s">
        <v>8442</v>
      </c>
      <c r="AA1221" s="43" t="str">
        <f>VLOOKUP(J1221, sku!B:C, 2, FALSE)</f>
        <v>Focus 240ml</v>
      </c>
      <c r="AB1221" s="45" t="str">
        <f>VLOOKUP(J1221, sku!B:BM, 64, FALSE)</f>
        <v>Revenda</v>
      </c>
      <c r="AC1221" s="45" t="str">
        <f>LEFT(pedidos[[#This Row],[SKU]],3)</f>
        <v>VX3</v>
      </c>
      <c r="AD1221" s="36" t="str" cm="1">
        <f t="array" aca="1" ref="AD1221" ca="1">IFERROR(
  INDEX(
    montadora[Montadora],
    MATCH(TRUE,LEFT(J1635,NÚCARACT(montadora[SKU Parcial]))=montadora[SKU Parcial],0)
  ),
  ""
)</f>
        <v/>
      </c>
    </row>
    <row r="1222" spans="1:30" x14ac:dyDescent="0.25">
      <c r="A1222" s="42" t="s">
        <v>9641</v>
      </c>
      <c r="B1222" s="42">
        <v>23098220800</v>
      </c>
      <c r="C1222" s="42"/>
      <c r="D1222" s="42"/>
      <c r="E1222" s="42"/>
      <c r="F1222" s="42" t="s">
        <v>10119</v>
      </c>
      <c r="G1222" s="42" t="s">
        <v>11228</v>
      </c>
      <c r="H1222" s="19"/>
      <c r="I1222" s="42"/>
      <c r="J1222" s="42" t="s">
        <v>10156</v>
      </c>
      <c r="K1222" s="21">
        <v>45789</v>
      </c>
      <c r="L1222" s="12" t="s">
        <v>8443</v>
      </c>
      <c r="M1222" s="44">
        <v>43.8</v>
      </c>
      <c r="N1222" s="19">
        <v>1</v>
      </c>
      <c r="O1222" s="44">
        <v>43.8</v>
      </c>
      <c r="P1222" s="44">
        <v>23.98</v>
      </c>
      <c r="Q1222" s="44">
        <v>1.48</v>
      </c>
      <c r="R1222" s="44">
        <v>12.67</v>
      </c>
      <c r="S1222" s="44">
        <v>0</v>
      </c>
      <c r="T1222" s="44">
        <v>0</v>
      </c>
      <c r="U1222" s="44">
        <v>5.23</v>
      </c>
      <c r="V1222" s="23">
        <v>0</v>
      </c>
      <c r="W1222" s="42" t="s">
        <v>34</v>
      </c>
      <c r="X1222" s="43"/>
      <c r="Y1222" s="43"/>
      <c r="Z1222" s="43" t="s">
        <v>8442</v>
      </c>
      <c r="AA1222" s="43" t="str">
        <f>VLOOKUP(J1222, sku!B:C, 2, FALSE)</f>
        <v>Focus 240ml</v>
      </c>
      <c r="AB1222" s="45" t="str">
        <f>VLOOKUP(J1222, sku!B:BM, 64, FALSE)</f>
        <v>Revenda</v>
      </c>
      <c r="AC1222" s="45" t="str">
        <f>LEFT(pedidos[[#This Row],[SKU]],3)</f>
        <v>VX3</v>
      </c>
      <c r="AD1222" s="36" t="str" cm="1">
        <f t="array" aca="1" ref="AD1222" ca="1">IFERROR(
  INDEX(
    montadora[Montadora],
    MATCH(TRUE,LEFT(J1636,NÚCARACT(montadora[SKU Parcial]))=montadora[SKU Parcial],0)
  ),
  ""
)</f>
        <v/>
      </c>
    </row>
    <row r="1223" spans="1:30" x14ac:dyDescent="0.25">
      <c r="A1223" s="42" t="s">
        <v>9649</v>
      </c>
      <c r="B1223" s="42">
        <v>23098220800</v>
      </c>
      <c r="C1223" s="42"/>
      <c r="D1223" s="42"/>
      <c r="E1223" s="42"/>
      <c r="F1223" s="42" t="s">
        <v>10119</v>
      </c>
      <c r="G1223" s="42" t="s">
        <v>11228</v>
      </c>
      <c r="H1223" s="19"/>
      <c r="I1223" s="42"/>
      <c r="J1223" s="42" t="s">
        <v>10156</v>
      </c>
      <c r="K1223" s="21">
        <v>45788</v>
      </c>
      <c r="L1223" s="12" t="s">
        <v>8443</v>
      </c>
      <c r="M1223" s="44">
        <v>43.8</v>
      </c>
      <c r="N1223" s="19">
        <v>1</v>
      </c>
      <c r="O1223" s="44">
        <v>43.8</v>
      </c>
      <c r="P1223" s="44">
        <v>23.98</v>
      </c>
      <c r="Q1223" s="44">
        <v>1.48</v>
      </c>
      <c r="R1223" s="44">
        <v>12.67</v>
      </c>
      <c r="S1223" s="44">
        <v>0</v>
      </c>
      <c r="T1223" s="44">
        <v>0</v>
      </c>
      <c r="U1223" s="44">
        <v>5.23</v>
      </c>
      <c r="V1223" s="23">
        <v>0</v>
      </c>
      <c r="W1223" s="42" t="s">
        <v>34</v>
      </c>
      <c r="X1223" s="43"/>
      <c r="Y1223" s="43"/>
      <c r="Z1223" s="43" t="s">
        <v>8442</v>
      </c>
      <c r="AA1223" s="43" t="str">
        <f>VLOOKUP(J1223, sku!B:C, 2, FALSE)</f>
        <v>Focus 240ml</v>
      </c>
      <c r="AB1223" s="45" t="str">
        <f>VLOOKUP(J1223, sku!B:BM, 64, FALSE)</f>
        <v>Revenda</v>
      </c>
      <c r="AC1223" s="45" t="str">
        <f>LEFT(pedidos[[#This Row],[SKU]],3)</f>
        <v>VX3</v>
      </c>
      <c r="AD1223" s="36" t="str" cm="1">
        <f t="array" aca="1" ref="AD1223" ca="1">IFERROR(
  INDEX(
    montadora[Montadora],
    MATCH(TRUE,LEFT(J1637,NÚCARACT(montadora[SKU Parcial]))=montadora[SKU Parcial],0)
  ),
  ""
)</f>
        <v/>
      </c>
    </row>
    <row r="1224" spans="1:30" x14ac:dyDescent="0.25">
      <c r="A1224" s="42" t="s">
        <v>9657</v>
      </c>
      <c r="B1224" s="42">
        <v>23098220800</v>
      </c>
      <c r="C1224" s="42"/>
      <c r="D1224" s="42"/>
      <c r="E1224" s="42"/>
      <c r="F1224" s="42" t="s">
        <v>10119</v>
      </c>
      <c r="G1224" s="42" t="s">
        <v>11228</v>
      </c>
      <c r="H1224" s="19"/>
      <c r="I1224" s="42"/>
      <c r="J1224" s="42" t="s">
        <v>10156</v>
      </c>
      <c r="K1224" s="21">
        <v>45788</v>
      </c>
      <c r="L1224" s="12" t="s">
        <v>8443</v>
      </c>
      <c r="M1224" s="44">
        <v>43.8</v>
      </c>
      <c r="N1224" s="19">
        <v>1</v>
      </c>
      <c r="O1224" s="44">
        <v>48.61</v>
      </c>
      <c r="P1224" s="44">
        <v>23.98</v>
      </c>
      <c r="Q1224" s="44">
        <v>1.48</v>
      </c>
      <c r="R1224" s="44">
        <v>12.67</v>
      </c>
      <c r="S1224" s="44">
        <v>4.8099999999999996</v>
      </c>
      <c r="T1224" s="44">
        <v>0</v>
      </c>
      <c r="U1224" s="44">
        <v>5.23</v>
      </c>
      <c r="V1224" s="23">
        <v>0</v>
      </c>
      <c r="W1224" s="42" t="s">
        <v>34</v>
      </c>
      <c r="X1224" s="43"/>
      <c r="Y1224" s="43"/>
      <c r="Z1224" s="43" t="s">
        <v>8442</v>
      </c>
      <c r="AA1224" s="43" t="str">
        <f>VLOOKUP(J1224, sku!B:C, 2, FALSE)</f>
        <v>Focus 240ml</v>
      </c>
      <c r="AB1224" s="45" t="str">
        <f>VLOOKUP(J1224, sku!B:BM, 64, FALSE)</f>
        <v>Revenda</v>
      </c>
      <c r="AC1224" s="45" t="str">
        <f>LEFT(pedidos[[#This Row],[SKU]],3)</f>
        <v>VX3</v>
      </c>
      <c r="AD1224" s="36" t="str" cm="1">
        <f t="array" aca="1" ref="AD1224" ca="1">IFERROR(
  INDEX(
    montadora[Montadora],
    MATCH(TRUE,LEFT(J1638,NÚCARACT(montadora[SKU Parcial]))=montadora[SKU Parcial],0)
  ),
  ""
)</f>
        <v/>
      </c>
    </row>
    <row r="1225" spans="1:30" x14ac:dyDescent="0.25">
      <c r="A1225" s="42" t="s">
        <v>9663</v>
      </c>
      <c r="B1225" s="42">
        <v>23098220800</v>
      </c>
      <c r="C1225" s="42"/>
      <c r="D1225" s="42"/>
      <c r="E1225" s="42"/>
      <c r="F1225" s="42" t="s">
        <v>10119</v>
      </c>
      <c r="G1225" s="42" t="s">
        <v>11228</v>
      </c>
      <c r="H1225" s="19"/>
      <c r="I1225" s="42"/>
      <c r="J1225" s="42" t="s">
        <v>10156</v>
      </c>
      <c r="K1225" s="21">
        <v>45788</v>
      </c>
      <c r="L1225" s="12" t="s">
        <v>8443</v>
      </c>
      <c r="M1225" s="44">
        <v>43.8</v>
      </c>
      <c r="N1225" s="19">
        <v>1</v>
      </c>
      <c r="O1225" s="44">
        <v>43.8</v>
      </c>
      <c r="P1225" s="44">
        <v>23.98</v>
      </c>
      <c r="Q1225" s="44">
        <v>1.48</v>
      </c>
      <c r="R1225" s="44">
        <v>12.67</v>
      </c>
      <c r="S1225" s="44">
        <v>0</v>
      </c>
      <c r="T1225" s="44">
        <v>0</v>
      </c>
      <c r="U1225" s="44">
        <v>5.23</v>
      </c>
      <c r="V1225" s="23">
        <v>0</v>
      </c>
      <c r="W1225" s="42" t="s">
        <v>34</v>
      </c>
      <c r="X1225" s="43"/>
      <c r="Y1225" s="43"/>
      <c r="Z1225" s="43" t="s">
        <v>8442</v>
      </c>
      <c r="AA1225" s="43" t="str">
        <f>VLOOKUP(J1225, sku!B:C, 2, FALSE)</f>
        <v>Focus 240ml</v>
      </c>
      <c r="AB1225" s="45" t="str">
        <f>VLOOKUP(J1225, sku!B:BM, 64, FALSE)</f>
        <v>Revenda</v>
      </c>
      <c r="AC1225" s="45" t="str">
        <f>LEFT(pedidos[[#This Row],[SKU]],3)</f>
        <v>VX3</v>
      </c>
      <c r="AD1225" s="36" t="str" cm="1">
        <f t="array" aca="1" ref="AD1225" ca="1">IFERROR(
  INDEX(
    montadora[Montadora],
    MATCH(TRUE,LEFT(J1639,NÚCARACT(montadora[SKU Parcial]))=montadora[SKU Parcial],0)
  ),
  ""
)</f>
        <v/>
      </c>
    </row>
    <row r="1226" spans="1:30" x14ac:dyDescent="0.25">
      <c r="A1226" s="42" t="s">
        <v>9707</v>
      </c>
      <c r="B1226" s="42">
        <v>23098220800</v>
      </c>
      <c r="C1226" s="42"/>
      <c r="D1226" s="42"/>
      <c r="E1226" s="42"/>
      <c r="F1226" s="42" t="s">
        <v>10119</v>
      </c>
      <c r="G1226" s="42" t="s">
        <v>11228</v>
      </c>
      <c r="H1226" s="19"/>
      <c r="I1226" s="42"/>
      <c r="J1226" s="42" t="s">
        <v>10156</v>
      </c>
      <c r="K1226" s="21">
        <v>45785</v>
      </c>
      <c r="L1226" s="12" t="s">
        <v>8443</v>
      </c>
      <c r="M1226" s="44">
        <v>43.8</v>
      </c>
      <c r="N1226" s="19">
        <v>1</v>
      </c>
      <c r="O1226" s="44">
        <v>43.8</v>
      </c>
      <c r="P1226" s="44">
        <v>23.98</v>
      </c>
      <c r="Q1226" s="44">
        <v>1.48</v>
      </c>
      <c r="R1226" s="44">
        <v>12.67</v>
      </c>
      <c r="S1226" s="44">
        <v>0</v>
      </c>
      <c r="T1226" s="44">
        <v>0</v>
      </c>
      <c r="U1226" s="44">
        <v>5.23</v>
      </c>
      <c r="V1226" s="23">
        <v>0</v>
      </c>
      <c r="W1226" s="42" t="s">
        <v>34</v>
      </c>
      <c r="X1226" s="43"/>
      <c r="Y1226" s="43"/>
      <c r="Z1226" s="43" t="s">
        <v>8442</v>
      </c>
      <c r="AA1226" s="43" t="str">
        <f>VLOOKUP(J1226, sku!B:C, 2, FALSE)</f>
        <v>Focus 240ml</v>
      </c>
      <c r="AB1226" s="45" t="str">
        <f>VLOOKUP(J1226, sku!B:BM, 64, FALSE)</f>
        <v>Revenda</v>
      </c>
      <c r="AC1226" s="45" t="str">
        <f>LEFT(pedidos[[#This Row],[SKU]],3)</f>
        <v>VX3</v>
      </c>
      <c r="AD1226" s="36" t="str" cm="1">
        <f t="array" aca="1" ref="AD1226" ca="1">IFERROR(
  INDEX(
    montadora[Montadora],
    MATCH(TRUE,LEFT(J1640,NÚCARACT(montadora[SKU Parcial]))=montadora[SKU Parcial],0)
  ),
  ""
)</f>
        <v/>
      </c>
    </row>
    <row r="1227" spans="1:30" x14ac:dyDescent="0.25">
      <c r="A1227" s="42" t="s">
        <v>9727</v>
      </c>
      <c r="B1227" s="42">
        <v>23098220800</v>
      </c>
      <c r="C1227" s="42"/>
      <c r="D1227" s="42"/>
      <c r="E1227" s="42"/>
      <c r="F1227" s="42" t="s">
        <v>10119</v>
      </c>
      <c r="G1227" s="42" t="s">
        <v>11228</v>
      </c>
      <c r="H1227" s="19"/>
      <c r="I1227" s="42"/>
      <c r="J1227" s="42" t="s">
        <v>10156</v>
      </c>
      <c r="K1227" s="21">
        <v>45785</v>
      </c>
      <c r="L1227" s="12" t="s">
        <v>8443</v>
      </c>
      <c r="M1227" s="44">
        <v>43.8</v>
      </c>
      <c r="N1227" s="19">
        <v>1</v>
      </c>
      <c r="O1227" s="44">
        <v>43.8</v>
      </c>
      <c r="P1227" s="44">
        <v>23.98</v>
      </c>
      <c r="Q1227" s="44">
        <v>1.48</v>
      </c>
      <c r="R1227" s="44">
        <v>12.67</v>
      </c>
      <c r="S1227" s="44">
        <v>0</v>
      </c>
      <c r="T1227" s="44">
        <v>0</v>
      </c>
      <c r="U1227" s="44">
        <v>5.23</v>
      </c>
      <c r="V1227" s="23">
        <v>0</v>
      </c>
      <c r="W1227" s="42" t="s">
        <v>34</v>
      </c>
      <c r="X1227" s="43"/>
      <c r="Y1227" s="43"/>
      <c r="Z1227" s="43" t="s">
        <v>8442</v>
      </c>
      <c r="AA1227" s="43" t="str">
        <f>VLOOKUP(J1227, sku!B:C, 2, FALSE)</f>
        <v>Focus 240ml</v>
      </c>
      <c r="AB1227" s="45" t="str">
        <f>VLOOKUP(J1227, sku!B:BM, 64, FALSE)</f>
        <v>Revenda</v>
      </c>
      <c r="AC1227" s="45" t="str">
        <f>LEFT(pedidos[[#This Row],[SKU]],3)</f>
        <v>VX3</v>
      </c>
      <c r="AD1227" s="36" t="str" cm="1">
        <f t="array" aca="1" ref="AD1227" ca="1">IFERROR(
  INDEX(
    montadora[Montadora],
    MATCH(TRUE,LEFT(J1641,NÚCARACT(montadora[SKU Parcial]))=montadora[SKU Parcial],0)
  ),
  ""
)</f>
        <v/>
      </c>
    </row>
    <row r="1228" spans="1:30" x14ac:dyDescent="0.25">
      <c r="A1228" s="42" t="s">
        <v>9739</v>
      </c>
      <c r="B1228" s="42">
        <v>23098220800</v>
      </c>
      <c r="C1228" s="42"/>
      <c r="D1228" s="42"/>
      <c r="E1228" s="42"/>
      <c r="F1228" s="42" t="s">
        <v>10119</v>
      </c>
      <c r="G1228" s="42" t="s">
        <v>11228</v>
      </c>
      <c r="H1228" s="19"/>
      <c r="I1228" s="42"/>
      <c r="J1228" s="42" t="s">
        <v>10156</v>
      </c>
      <c r="K1228" s="21">
        <v>45784</v>
      </c>
      <c r="L1228" s="12" t="s">
        <v>8443</v>
      </c>
      <c r="M1228" s="44">
        <v>43.8</v>
      </c>
      <c r="N1228" s="19">
        <v>1</v>
      </c>
      <c r="O1228" s="44">
        <v>43.8</v>
      </c>
      <c r="P1228" s="44">
        <v>23.98</v>
      </c>
      <c r="Q1228" s="44">
        <v>1.48</v>
      </c>
      <c r="R1228" s="44">
        <v>12.67</v>
      </c>
      <c r="S1228" s="44">
        <v>0</v>
      </c>
      <c r="T1228" s="44">
        <v>0</v>
      </c>
      <c r="U1228" s="44">
        <v>5.23</v>
      </c>
      <c r="V1228" s="23">
        <v>0</v>
      </c>
      <c r="W1228" s="42" t="s">
        <v>34</v>
      </c>
      <c r="X1228" s="43"/>
      <c r="Y1228" s="43"/>
      <c r="Z1228" s="43" t="s">
        <v>8442</v>
      </c>
      <c r="AA1228" s="43" t="str">
        <f>VLOOKUP(J1228, sku!B:C, 2, FALSE)</f>
        <v>Focus 240ml</v>
      </c>
      <c r="AB1228" s="45" t="str">
        <f>VLOOKUP(J1228, sku!B:BM, 64, FALSE)</f>
        <v>Revenda</v>
      </c>
      <c r="AC1228" s="45" t="str">
        <f>LEFT(pedidos[[#This Row],[SKU]],3)</f>
        <v>VX3</v>
      </c>
      <c r="AD1228" s="36" t="str" cm="1">
        <f t="array" aca="1" ref="AD1228" ca="1">IFERROR(
  INDEX(
    montadora[Montadora],
    MATCH(TRUE,LEFT(J1642,NÚCARACT(montadora[SKU Parcial]))=montadora[SKU Parcial],0)
  ),
  ""
)</f>
        <v/>
      </c>
    </row>
    <row r="1229" spans="1:30" x14ac:dyDescent="0.25">
      <c r="A1229" s="42" t="s">
        <v>9836</v>
      </c>
      <c r="B1229" s="42">
        <v>23098220800</v>
      </c>
      <c r="C1229" s="42"/>
      <c r="D1229" s="42"/>
      <c r="E1229" s="42"/>
      <c r="F1229" s="42" t="s">
        <v>10119</v>
      </c>
      <c r="G1229" s="42" t="s">
        <v>11228</v>
      </c>
      <c r="H1229" s="19"/>
      <c r="I1229" s="42"/>
      <c r="J1229" s="42" t="s">
        <v>10156</v>
      </c>
      <c r="K1229" s="21">
        <v>45783</v>
      </c>
      <c r="L1229" s="12" t="s">
        <v>8443</v>
      </c>
      <c r="M1229" s="44">
        <v>43.8</v>
      </c>
      <c r="N1229" s="19">
        <v>1</v>
      </c>
      <c r="O1229" s="44">
        <v>43.8</v>
      </c>
      <c r="P1229" s="44">
        <v>23.98</v>
      </c>
      <c r="Q1229" s="44">
        <v>1.48</v>
      </c>
      <c r="R1229" s="44">
        <v>12.67</v>
      </c>
      <c r="S1229" s="44">
        <v>0</v>
      </c>
      <c r="T1229" s="44">
        <v>0</v>
      </c>
      <c r="U1229" s="44">
        <v>5.23</v>
      </c>
      <c r="V1229" s="23">
        <v>0</v>
      </c>
      <c r="W1229" s="42" t="s">
        <v>34</v>
      </c>
      <c r="X1229" s="43"/>
      <c r="Y1229" s="43"/>
      <c r="Z1229" s="43" t="s">
        <v>8442</v>
      </c>
      <c r="AA1229" s="43" t="str">
        <f>VLOOKUP(J1229, sku!B:C, 2, FALSE)</f>
        <v>Focus 240ml</v>
      </c>
      <c r="AB1229" s="45" t="str">
        <f>VLOOKUP(J1229, sku!B:BM, 64, FALSE)</f>
        <v>Revenda</v>
      </c>
      <c r="AC1229" s="45" t="str">
        <f>LEFT(pedidos[[#This Row],[SKU]],3)</f>
        <v>VX3</v>
      </c>
      <c r="AD1229" s="36" t="str" cm="1">
        <f t="array" aca="1" ref="AD1229" ca="1">IFERROR(
  INDEX(
    montadora[Montadora],
    MATCH(TRUE,LEFT(J1643,NÚCARACT(montadora[SKU Parcial]))=montadora[SKU Parcial],0)
  ),
  ""
)</f>
        <v/>
      </c>
    </row>
    <row r="1230" spans="1:30" x14ac:dyDescent="0.25">
      <c r="A1230" s="42" t="s">
        <v>9839</v>
      </c>
      <c r="B1230" s="42">
        <v>23098220800</v>
      </c>
      <c r="C1230" s="42"/>
      <c r="D1230" s="42"/>
      <c r="E1230" s="42"/>
      <c r="F1230" s="42" t="s">
        <v>10119</v>
      </c>
      <c r="G1230" s="42" t="s">
        <v>11228</v>
      </c>
      <c r="H1230" s="19"/>
      <c r="I1230" s="42"/>
      <c r="J1230" s="42" t="s">
        <v>10156</v>
      </c>
      <c r="K1230" s="21">
        <v>45783</v>
      </c>
      <c r="L1230" s="12" t="s">
        <v>8443</v>
      </c>
      <c r="M1230" s="44">
        <v>43.8</v>
      </c>
      <c r="N1230" s="19">
        <v>1</v>
      </c>
      <c r="O1230" s="44">
        <v>43.8</v>
      </c>
      <c r="P1230" s="44">
        <v>23.98</v>
      </c>
      <c r="Q1230" s="44">
        <v>1.48</v>
      </c>
      <c r="R1230" s="44">
        <v>12.67</v>
      </c>
      <c r="S1230" s="44">
        <v>0</v>
      </c>
      <c r="T1230" s="44">
        <v>0</v>
      </c>
      <c r="U1230" s="44">
        <v>5.23</v>
      </c>
      <c r="V1230" s="23">
        <v>0</v>
      </c>
      <c r="W1230" s="42" t="s">
        <v>34</v>
      </c>
      <c r="X1230" s="43"/>
      <c r="Y1230" s="43"/>
      <c r="Z1230" s="43" t="s">
        <v>8442</v>
      </c>
      <c r="AA1230" s="43" t="str">
        <f>VLOOKUP(J1230, sku!B:C, 2, FALSE)</f>
        <v>Focus 240ml</v>
      </c>
      <c r="AB1230" s="45" t="str">
        <f>VLOOKUP(J1230, sku!B:BM, 64, FALSE)</f>
        <v>Revenda</v>
      </c>
      <c r="AC1230" s="45" t="str">
        <f>LEFT(pedidos[[#This Row],[SKU]],3)</f>
        <v>VX3</v>
      </c>
      <c r="AD1230" s="36" t="str" cm="1">
        <f t="array" aca="1" ref="AD1230" ca="1">IFERROR(
  INDEX(
    montadora[Montadora],
    MATCH(TRUE,LEFT(J1644,NÚCARACT(montadora[SKU Parcial]))=montadora[SKU Parcial],0)
  ),
  ""
)</f>
        <v/>
      </c>
    </row>
    <row r="1231" spans="1:30" x14ac:dyDescent="0.25">
      <c r="A1231" s="42" t="s">
        <v>10519</v>
      </c>
      <c r="B1231" s="42"/>
      <c r="C1231" s="42"/>
      <c r="D1231" s="42"/>
      <c r="E1231" s="42">
        <v>23493661636</v>
      </c>
      <c r="F1231" s="42" t="s">
        <v>8386</v>
      </c>
      <c r="G1231" s="42" t="s">
        <v>11228</v>
      </c>
      <c r="H1231" s="7"/>
      <c r="I1231" s="42"/>
      <c r="J1231" s="42" t="s">
        <v>6308</v>
      </c>
      <c r="K1231" s="8">
        <v>45820</v>
      </c>
      <c r="L1231" s="12" t="s">
        <v>8443</v>
      </c>
      <c r="M1231" s="44">
        <v>46.8</v>
      </c>
      <c r="N1231" s="7">
        <v>1</v>
      </c>
      <c r="O1231" s="44">
        <v>46.8</v>
      </c>
      <c r="P1231" s="44">
        <v>24.15</v>
      </c>
      <c r="Q1231" s="44">
        <v>1.74</v>
      </c>
      <c r="R1231" s="44">
        <v>13.36</v>
      </c>
      <c r="S1231" s="44">
        <v>0</v>
      </c>
      <c r="T1231" s="44">
        <v>0</v>
      </c>
      <c r="U1231" s="44">
        <v>7.55</v>
      </c>
      <c r="V1231" s="9">
        <v>0.1613</v>
      </c>
      <c r="W1231" s="42" t="s">
        <v>34</v>
      </c>
      <c r="X1231" s="43"/>
      <c r="Y1231" s="43"/>
      <c r="Z1231" s="43" t="s">
        <v>8442</v>
      </c>
      <c r="AA1231" s="43" t="str">
        <f>VLOOKUP(J1231, sku!B:C, 2, FALSE)</f>
        <v>Blend Spray Black 500ml</v>
      </c>
      <c r="AB1231" s="45" t="str">
        <f>VLOOKUP(J1231, sku!B:BM, 64, FALSE)</f>
        <v>Revenda</v>
      </c>
      <c r="AC1231" s="45" t="str">
        <f>LEFT(pedidos[[#This Row],[SKU]],3)</f>
        <v>VX2</v>
      </c>
      <c r="AD1231" s="36" t="str" cm="1">
        <f t="array" aca="1" ref="AD1231" ca="1">IFERROR(
  INDEX(
    montadora[Montadora],
    MATCH(TRUE,LEFT(#REF!,NÚCARACT(montadora[SKU Parcial]))=montadora[SKU Parcial],0)
  ),
  ""
)</f>
        <v/>
      </c>
    </row>
    <row r="1232" spans="1:30" x14ac:dyDescent="0.25">
      <c r="A1232" s="42" t="s">
        <v>10685</v>
      </c>
      <c r="B1232" s="42"/>
      <c r="C1232" s="42"/>
      <c r="D1232" s="42"/>
      <c r="E1232" s="42">
        <v>23493661636</v>
      </c>
      <c r="F1232" s="42" t="s">
        <v>8386</v>
      </c>
      <c r="G1232" s="42" t="s">
        <v>11228</v>
      </c>
      <c r="H1232" s="7"/>
      <c r="I1232" s="42"/>
      <c r="J1232" s="42" t="s">
        <v>6308</v>
      </c>
      <c r="K1232" s="8">
        <v>45809</v>
      </c>
      <c r="L1232" s="12" t="s">
        <v>8443</v>
      </c>
      <c r="M1232" s="44">
        <v>46.8</v>
      </c>
      <c r="N1232" s="7">
        <v>1</v>
      </c>
      <c r="O1232" s="44">
        <v>46.8</v>
      </c>
      <c r="P1232" s="44">
        <v>24.15</v>
      </c>
      <c r="Q1232" s="44">
        <v>1.74</v>
      </c>
      <c r="R1232" s="44">
        <v>13.36</v>
      </c>
      <c r="S1232" s="44">
        <v>0</v>
      </c>
      <c r="T1232" s="44">
        <v>0</v>
      </c>
      <c r="U1232" s="44">
        <v>7.55</v>
      </c>
      <c r="V1232" s="9">
        <v>0.1613</v>
      </c>
      <c r="W1232" s="42" t="s">
        <v>34</v>
      </c>
      <c r="X1232" s="43"/>
      <c r="Y1232" s="43"/>
      <c r="Z1232" s="43" t="s">
        <v>8442</v>
      </c>
      <c r="AA1232" s="43" t="str">
        <f>VLOOKUP(J1232, sku!B:C, 2, FALSE)</f>
        <v>Blend Spray Black 500ml</v>
      </c>
      <c r="AB1232" s="45" t="str">
        <f>VLOOKUP(J1232, sku!B:BM, 64, FALSE)</f>
        <v>Revenda</v>
      </c>
      <c r="AC1232" s="45" t="str">
        <f>LEFT(pedidos[[#This Row],[SKU]],3)</f>
        <v>VX2</v>
      </c>
      <c r="AD1232" s="36" t="str" cm="1">
        <f t="array" aca="1" ref="AD1232" ca="1">IFERROR(
  INDEX(
    montadora[Montadora],
    MATCH(TRUE,LEFT(#REF!,NÚCARACT(montadora[SKU Parcial]))=montadora[SKU Parcial],0)
  ),
  ""
)</f>
        <v/>
      </c>
    </row>
    <row r="1233" spans="1:30" x14ac:dyDescent="0.25">
      <c r="A1233" s="42" t="s">
        <v>10071</v>
      </c>
      <c r="B1233" s="42">
        <v>23493661636</v>
      </c>
      <c r="C1233" s="42"/>
      <c r="D1233" s="42"/>
      <c r="E1233" s="42"/>
      <c r="F1233" s="42" t="s">
        <v>8386</v>
      </c>
      <c r="G1233" s="42" t="s">
        <v>11228</v>
      </c>
      <c r="H1233" s="19"/>
      <c r="I1233" s="42"/>
      <c r="J1233" s="42" t="s">
        <v>6308</v>
      </c>
      <c r="K1233" s="21">
        <v>45778</v>
      </c>
      <c r="L1233" s="12" t="s">
        <v>8443</v>
      </c>
      <c r="M1233" s="44">
        <v>46.8</v>
      </c>
      <c r="N1233" s="19">
        <v>1</v>
      </c>
      <c r="O1233" s="44">
        <v>48.24</v>
      </c>
      <c r="P1233" s="44">
        <v>24.15</v>
      </c>
      <c r="Q1233" s="44">
        <v>1.58</v>
      </c>
      <c r="R1233" s="44">
        <v>13.26</v>
      </c>
      <c r="S1233" s="44">
        <v>1.44</v>
      </c>
      <c r="T1233" s="44">
        <v>0</v>
      </c>
      <c r="U1233" s="44">
        <v>7.34</v>
      </c>
      <c r="V1233" s="23">
        <v>0.15690000000000001</v>
      </c>
      <c r="W1233" s="42" t="s">
        <v>34</v>
      </c>
      <c r="X1233" s="43"/>
      <c r="Y1233" s="43"/>
      <c r="Z1233" s="43" t="s">
        <v>8442</v>
      </c>
      <c r="AA1233" s="43" t="str">
        <f>VLOOKUP(J1233, sku!B:C, 2, FALSE)</f>
        <v>Blend Spray Black 500ml</v>
      </c>
      <c r="AB1233" s="45" t="str">
        <f>VLOOKUP(J1233, sku!B:BM, 64, FALSE)</f>
        <v>Revenda</v>
      </c>
      <c r="AC1233" s="45" t="str">
        <f>LEFT(pedidos[[#This Row],[SKU]],3)</f>
        <v>VX2</v>
      </c>
      <c r="AD1233" s="36" t="str" cm="1">
        <f t="array" aca="1" ref="AD1233" ca="1">IFERROR(
  INDEX(
    montadora[Montadora],
    MATCH(TRUE,LEFT(#REF!,NÚCARACT(montadora[SKU Parcial]))=montadora[SKU Parcial],0)
  ),
  ""
)</f>
        <v/>
      </c>
    </row>
    <row r="1234" spans="1:30" customFormat="1" x14ac:dyDescent="0.25">
      <c r="A1234" s="6" t="s">
        <v>6305</v>
      </c>
      <c r="B1234" s="6" t="s">
        <v>36</v>
      </c>
      <c r="C1234" s="6" t="s">
        <v>2230</v>
      </c>
      <c r="D1234" s="6" t="s">
        <v>617</v>
      </c>
      <c r="E1234" s="6" t="s">
        <v>6306</v>
      </c>
      <c r="F1234" s="6" t="s">
        <v>6307</v>
      </c>
      <c r="G1234" s="6" t="s">
        <v>11228</v>
      </c>
      <c r="H1234" s="19" t="s">
        <v>30</v>
      </c>
      <c r="I1234" s="6" t="s">
        <v>36</v>
      </c>
      <c r="J1234" s="6" t="s">
        <v>6308</v>
      </c>
      <c r="K1234" s="21">
        <v>45784</v>
      </c>
      <c r="L1234" s="20" t="s">
        <v>142</v>
      </c>
      <c r="M1234" s="25">
        <v>59.8</v>
      </c>
      <c r="N1234" s="19">
        <v>1</v>
      </c>
      <c r="O1234" s="25">
        <v>59.8</v>
      </c>
      <c r="P1234" s="25">
        <v>24.15</v>
      </c>
      <c r="Q1234" s="25">
        <v>2.02</v>
      </c>
      <c r="R1234" s="25">
        <v>13.93</v>
      </c>
      <c r="S1234" s="25">
        <v>0</v>
      </c>
      <c r="T1234" s="25">
        <v>0</v>
      </c>
      <c r="U1234" s="25">
        <v>19.7</v>
      </c>
      <c r="V1234" s="23">
        <v>0</v>
      </c>
      <c r="W1234" s="6" t="s">
        <v>34</v>
      </c>
      <c r="X1234" s="5">
        <v>110791566166</v>
      </c>
      <c r="Y1234" s="5">
        <v>44834002012</v>
      </c>
      <c r="Z1234" s="5" t="s">
        <v>7980</v>
      </c>
      <c r="AA1234" s="5" t="str">
        <f>VLOOKUP(J1234, sku!B:C, 2, FALSE)</f>
        <v>Blend Spray Black 500ml</v>
      </c>
      <c r="AB1234" s="3" t="str">
        <f>VLOOKUP(J1234, sku!B:BM, 64, FALSE)</f>
        <v>Revenda</v>
      </c>
      <c r="AC1234" s="3" t="str">
        <f>LEFT(pedidos[[#This Row],[SKU]],3)</f>
        <v>VX2</v>
      </c>
      <c r="AD1234" s="36" t="str" cm="1">
        <f t="array" aca="1" ref="AD1234" ca="1">IFERROR(
  INDEX(
    montadora[Montadora],
    MATCH(TRUE,LEFT(#REF!,NÚCARACT(montadora[SKU Parcial]))=montadora[SKU Parcial],0)
  ),
  ""
)</f>
        <v/>
      </c>
    </row>
    <row r="1235" spans="1:30" x14ac:dyDescent="0.25">
      <c r="A1235" s="42" t="s">
        <v>9246</v>
      </c>
      <c r="B1235" s="42">
        <v>23493661636</v>
      </c>
      <c r="C1235" s="42"/>
      <c r="D1235" s="42"/>
      <c r="E1235" s="42"/>
      <c r="F1235" s="42" t="s">
        <v>8386</v>
      </c>
      <c r="G1235" s="42" t="s">
        <v>11228</v>
      </c>
      <c r="H1235" s="19"/>
      <c r="I1235" s="42"/>
      <c r="J1235" s="42" t="s">
        <v>6308</v>
      </c>
      <c r="K1235" s="21">
        <v>45806</v>
      </c>
      <c r="L1235" s="19" t="s">
        <v>8443</v>
      </c>
      <c r="M1235" s="44">
        <v>46.8</v>
      </c>
      <c r="N1235" s="19">
        <v>1</v>
      </c>
      <c r="O1235" s="44">
        <v>46.8</v>
      </c>
      <c r="P1235" s="44">
        <v>24.15</v>
      </c>
      <c r="Q1235" s="44">
        <v>1.58</v>
      </c>
      <c r="R1235" s="44">
        <v>13.36</v>
      </c>
      <c r="S1235" s="44">
        <v>0</v>
      </c>
      <c r="T1235" s="44">
        <v>0</v>
      </c>
      <c r="U1235" s="44">
        <v>7.71</v>
      </c>
      <c r="V1235" s="23">
        <v>0</v>
      </c>
      <c r="W1235" s="42" t="s">
        <v>34</v>
      </c>
      <c r="X1235" s="43"/>
      <c r="Y1235" s="43"/>
      <c r="Z1235" s="43" t="s">
        <v>8442</v>
      </c>
      <c r="AA1235" s="43" t="str">
        <f>VLOOKUP(J1235, sku!B:C, 2, FALSE)</f>
        <v>Blend Spray Black 500ml</v>
      </c>
      <c r="AB1235" s="45" t="str">
        <f>VLOOKUP(J1235, sku!B:BM, 64, FALSE)</f>
        <v>Revenda</v>
      </c>
      <c r="AC1235" s="45" t="str">
        <f>LEFT(pedidos[[#This Row],[SKU]],3)</f>
        <v>VX2</v>
      </c>
      <c r="AD1235" s="36" t="str" cm="1">
        <f t="array" aca="1" ref="AD1235" ca="1">IFERROR(
  INDEX(
    montadora[Montadora],
    MATCH(TRUE,LEFT(J1645,NÚCARACT(montadora[SKU Parcial]))=montadora[SKU Parcial],0)
  ),
  ""
)</f>
        <v/>
      </c>
    </row>
    <row r="1236" spans="1:30" x14ac:dyDescent="0.25">
      <c r="A1236" s="42" t="s">
        <v>9305</v>
      </c>
      <c r="B1236" s="42">
        <v>23493661636</v>
      </c>
      <c r="C1236" s="42"/>
      <c r="D1236" s="42"/>
      <c r="E1236" s="42"/>
      <c r="F1236" s="42" t="s">
        <v>8386</v>
      </c>
      <c r="G1236" s="42" t="s">
        <v>11228</v>
      </c>
      <c r="H1236" s="19"/>
      <c r="I1236" s="42"/>
      <c r="J1236" s="42" t="s">
        <v>6308</v>
      </c>
      <c r="K1236" s="21">
        <v>45802</v>
      </c>
      <c r="L1236" s="19" t="s">
        <v>8443</v>
      </c>
      <c r="M1236" s="44">
        <v>46.8</v>
      </c>
      <c r="N1236" s="19">
        <v>1</v>
      </c>
      <c r="O1236" s="44">
        <v>46.8</v>
      </c>
      <c r="P1236" s="44">
        <v>24.15</v>
      </c>
      <c r="Q1236" s="44">
        <v>1.58</v>
      </c>
      <c r="R1236" s="44">
        <v>13.36</v>
      </c>
      <c r="S1236" s="44">
        <v>0</v>
      </c>
      <c r="T1236" s="44">
        <v>0</v>
      </c>
      <c r="U1236" s="44">
        <v>7.71</v>
      </c>
      <c r="V1236" s="23">
        <v>0</v>
      </c>
      <c r="W1236" s="42" t="s">
        <v>34</v>
      </c>
      <c r="X1236" s="43"/>
      <c r="Y1236" s="43"/>
      <c r="Z1236" s="43" t="s">
        <v>8442</v>
      </c>
      <c r="AA1236" s="43" t="str">
        <f>VLOOKUP(J1236, sku!B:C, 2, FALSE)</f>
        <v>Blend Spray Black 500ml</v>
      </c>
      <c r="AB1236" s="45" t="str">
        <f>VLOOKUP(J1236, sku!B:BM, 64, FALSE)</f>
        <v>Revenda</v>
      </c>
      <c r="AC1236" s="45" t="str">
        <f>LEFT(pedidos[[#This Row],[SKU]],3)</f>
        <v>VX2</v>
      </c>
      <c r="AD1236" s="36" t="str" cm="1">
        <f t="array" aca="1" ref="AD1236" ca="1">IFERROR(
  INDEX(
    montadora[Montadora],
    MATCH(TRUE,LEFT(J1646,NÚCARACT(montadora[SKU Parcial]))=montadora[SKU Parcial],0)
  ),
  ""
)</f>
        <v/>
      </c>
    </row>
    <row r="1237" spans="1:30" x14ac:dyDescent="0.25">
      <c r="A1237" s="42" t="s">
        <v>9311</v>
      </c>
      <c r="B1237" s="42">
        <v>23493661636</v>
      </c>
      <c r="C1237" s="42"/>
      <c r="D1237" s="42"/>
      <c r="E1237" s="42"/>
      <c r="F1237" s="42" t="s">
        <v>8386</v>
      </c>
      <c r="G1237" s="42" t="s">
        <v>11228</v>
      </c>
      <c r="H1237" s="19"/>
      <c r="I1237" s="42"/>
      <c r="J1237" s="42" t="s">
        <v>6308</v>
      </c>
      <c r="K1237" s="21">
        <v>45802</v>
      </c>
      <c r="L1237" s="19" t="s">
        <v>8443</v>
      </c>
      <c r="M1237" s="44">
        <v>46.8</v>
      </c>
      <c r="N1237" s="19">
        <v>1</v>
      </c>
      <c r="O1237" s="44">
        <v>46.8</v>
      </c>
      <c r="P1237" s="44">
        <v>24.15</v>
      </c>
      <c r="Q1237" s="44">
        <v>1.58</v>
      </c>
      <c r="R1237" s="44">
        <v>13.36</v>
      </c>
      <c r="S1237" s="44">
        <v>0</v>
      </c>
      <c r="T1237" s="44">
        <v>0</v>
      </c>
      <c r="U1237" s="44">
        <v>7.71</v>
      </c>
      <c r="V1237" s="23">
        <v>0</v>
      </c>
      <c r="W1237" s="42" t="s">
        <v>34</v>
      </c>
      <c r="X1237" s="43"/>
      <c r="Y1237" s="43"/>
      <c r="Z1237" s="43" t="s">
        <v>8442</v>
      </c>
      <c r="AA1237" s="43" t="str">
        <f>VLOOKUP(J1237, sku!B:C, 2, FALSE)</f>
        <v>Blend Spray Black 500ml</v>
      </c>
      <c r="AB1237" s="45" t="str">
        <f>VLOOKUP(J1237, sku!B:BM, 64, FALSE)</f>
        <v>Revenda</v>
      </c>
      <c r="AC1237" s="45" t="str">
        <f>LEFT(pedidos[[#This Row],[SKU]],3)</f>
        <v>VX2</v>
      </c>
      <c r="AD1237" s="36" t="str" cm="1">
        <f t="array" aca="1" ref="AD1237" ca="1">IFERROR(
  INDEX(
    montadora[Montadora],
    MATCH(TRUE,LEFT(J1647,NÚCARACT(montadora[SKU Parcial]))=montadora[SKU Parcial],0)
  ),
  ""
)</f>
        <v/>
      </c>
    </row>
    <row r="1238" spans="1:30" x14ac:dyDescent="0.25">
      <c r="A1238" s="42" t="s">
        <v>9321</v>
      </c>
      <c r="B1238" s="42">
        <v>23493661636</v>
      </c>
      <c r="C1238" s="42"/>
      <c r="D1238" s="42"/>
      <c r="E1238" s="42"/>
      <c r="F1238" s="42" t="s">
        <v>8386</v>
      </c>
      <c r="G1238" s="42" t="s">
        <v>11228</v>
      </c>
      <c r="H1238" s="19"/>
      <c r="I1238" s="42"/>
      <c r="J1238" s="42" t="s">
        <v>6308</v>
      </c>
      <c r="K1238" s="21">
        <v>45801</v>
      </c>
      <c r="L1238" s="19" t="s">
        <v>8443</v>
      </c>
      <c r="M1238" s="44">
        <v>46.8</v>
      </c>
      <c r="N1238" s="19">
        <v>1</v>
      </c>
      <c r="O1238" s="44">
        <v>46.8</v>
      </c>
      <c r="P1238" s="44">
        <v>24.15</v>
      </c>
      <c r="Q1238" s="44">
        <v>1.58</v>
      </c>
      <c r="R1238" s="44">
        <v>13.36</v>
      </c>
      <c r="S1238" s="44">
        <v>0</v>
      </c>
      <c r="T1238" s="44">
        <v>0</v>
      </c>
      <c r="U1238" s="44">
        <v>7.71</v>
      </c>
      <c r="V1238" s="23">
        <v>0</v>
      </c>
      <c r="W1238" s="42" t="s">
        <v>34</v>
      </c>
      <c r="X1238" s="43"/>
      <c r="Y1238" s="43"/>
      <c r="Z1238" s="43" t="s">
        <v>8442</v>
      </c>
      <c r="AA1238" s="43" t="str">
        <f>VLOOKUP(J1238, sku!B:C, 2, FALSE)</f>
        <v>Blend Spray Black 500ml</v>
      </c>
      <c r="AB1238" s="45" t="str">
        <f>VLOOKUP(J1238, sku!B:BM, 64, FALSE)</f>
        <v>Revenda</v>
      </c>
      <c r="AC1238" s="45" t="str">
        <f>LEFT(pedidos[[#This Row],[SKU]],3)</f>
        <v>VX2</v>
      </c>
      <c r="AD1238" s="36" t="str" cm="1">
        <f t="array" aca="1" ref="AD1238" ca="1">IFERROR(
  INDEX(
    montadora[Montadora],
    MATCH(TRUE,LEFT(#REF!,NÚCARACT(montadora[SKU Parcial]))=montadora[SKU Parcial],0)
  ),
  ""
)</f>
        <v/>
      </c>
    </row>
    <row r="1239" spans="1:30" x14ac:dyDescent="0.25">
      <c r="A1239" s="42" t="s">
        <v>9359</v>
      </c>
      <c r="B1239" s="42">
        <v>23493661636</v>
      </c>
      <c r="C1239" s="42"/>
      <c r="D1239" s="42"/>
      <c r="E1239" s="42"/>
      <c r="F1239" s="42" t="s">
        <v>8386</v>
      </c>
      <c r="G1239" s="42" t="s">
        <v>11228</v>
      </c>
      <c r="H1239" s="19"/>
      <c r="I1239" s="42"/>
      <c r="J1239" s="42" t="s">
        <v>6308</v>
      </c>
      <c r="K1239" s="21">
        <v>45799</v>
      </c>
      <c r="L1239" s="12" t="s">
        <v>8443</v>
      </c>
      <c r="M1239" s="44">
        <v>46.8</v>
      </c>
      <c r="N1239" s="19">
        <v>1</v>
      </c>
      <c r="O1239" s="44">
        <v>46.8</v>
      </c>
      <c r="P1239" s="44">
        <v>24.15</v>
      </c>
      <c r="Q1239" s="44">
        <v>1.58</v>
      </c>
      <c r="R1239" s="44">
        <v>13.36</v>
      </c>
      <c r="S1239" s="44">
        <v>0</v>
      </c>
      <c r="T1239" s="44">
        <v>0</v>
      </c>
      <c r="U1239" s="44">
        <v>7.71</v>
      </c>
      <c r="V1239" s="23">
        <v>0</v>
      </c>
      <c r="W1239" s="42" t="s">
        <v>34</v>
      </c>
      <c r="X1239" s="43"/>
      <c r="Y1239" s="43"/>
      <c r="Z1239" s="43" t="s">
        <v>8442</v>
      </c>
      <c r="AA1239" s="43" t="str">
        <f>VLOOKUP(J1239, sku!B:C, 2, FALSE)</f>
        <v>Blend Spray Black 500ml</v>
      </c>
      <c r="AB1239" s="45" t="str">
        <f>VLOOKUP(J1239, sku!B:BM, 64, FALSE)</f>
        <v>Revenda</v>
      </c>
      <c r="AC1239" s="45" t="str">
        <f>LEFT(pedidos[[#This Row],[SKU]],3)</f>
        <v>VX2</v>
      </c>
      <c r="AD1239" s="36" t="str" cm="1">
        <f t="array" aca="1" ref="AD1239" ca="1">IFERROR(
  INDEX(
    montadora[Montadora],
    MATCH(TRUE,LEFT(#REF!,NÚCARACT(montadora[SKU Parcial]))=montadora[SKU Parcial],0)
  ),
  ""
)</f>
        <v/>
      </c>
    </row>
    <row r="1240" spans="1:30" x14ac:dyDescent="0.25">
      <c r="A1240" s="42" t="s">
        <v>9400</v>
      </c>
      <c r="B1240" s="42">
        <v>23493661636</v>
      </c>
      <c r="C1240" s="42"/>
      <c r="D1240" s="42"/>
      <c r="E1240" s="42"/>
      <c r="F1240" s="42" t="s">
        <v>8386</v>
      </c>
      <c r="G1240" s="42" t="s">
        <v>11228</v>
      </c>
      <c r="H1240" s="19"/>
      <c r="I1240" s="42"/>
      <c r="J1240" s="42" t="s">
        <v>6308</v>
      </c>
      <c r="K1240" s="21">
        <v>45797</v>
      </c>
      <c r="L1240" s="12" t="s">
        <v>8443</v>
      </c>
      <c r="M1240" s="44">
        <v>46.8</v>
      </c>
      <c r="N1240" s="19">
        <v>1</v>
      </c>
      <c r="O1240" s="44">
        <v>49.71</v>
      </c>
      <c r="P1240" s="44">
        <v>24.15</v>
      </c>
      <c r="Q1240" s="44">
        <v>1.58</v>
      </c>
      <c r="R1240" s="44">
        <v>14.14</v>
      </c>
      <c r="S1240" s="44">
        <v>2.91</v>
      </c>
      <c r="T1240" s="44">
        <v>0</v>
      </c>
      <c r="U1240" s="44">
        <v>6.93</v>
      </c>
      <c r="V1240" s="23">
        <v>0</v>
      </c>
      <c r="W1240" s="42" t="s">
        <v>34</v>
      </c>
      <c r="X1240" s="43"/>
      <c r="Y1240" s="43"/>
      <c r="Z1240" s="43" t="s">
        <v>8442</v>
      </c>
      <c r="AA1240" s="43" t="str">
        <f>VLOOKUP(J1240, sku!B:C, 2, FALSE)</f>
        <v>Blend Spray Black 500ml</v>
      </c>
      <c r="AB1240" s="45" t="str">
        <f>VLOOKUP(J1240, sku!B:BM, 64, FALSE)</f>
        <v>Revenda</v>
      </c>
      <c r="AC1240" s="45" t="str">
        <f>LEFT(pedidos[[#This Row],[SKU]],3)</f>
        <v>VX2</v>
      </c>
      <c r="AD1240" s="36" t="str" cm="1">
        <f t="array" aca="1" ref="AD1240" ca="1">IFERROR(
  INDEX(
    montadora[Montadora],
    MATCH(TRUE,LEFT(#REF!,NÚCARACT(montadora[SKU Parcial]))=montadora[SKU Parcial],0)
  ),
  ""
)</f>
        <v/>
      </c>
    </row>
    <row r="1241" spans="1:30" x14ac:dyDescent="0.25">
      <c r="A1241" s="42" t="s">
        <v>9435</v>
      </c>
      <c r="B1241" s="42">
        <v>23493661636</v>
      </c>
      <c r="C1241" s="42"/>
      <c r="D1241" s="42"/>
      <c r="E1241" s="42"/>
      <c r="F1241" s="42" t="s">
        <v>8386</v>
      </c>
      <c r="G1241" s="42" t="s">
        <v>11228</v>
      </c>
      <c r="H1241" s="19"/>
      <c r="I1241" s="42"/>
      <c r="J1241" s="42" t="s">
        <v>6308</v>
      </c>
      <c r="K1241" s="21">
        <v>45796</v>
      </c>
      <c r="L1241" s="12" t="s">
        <v>8443</v>
      </c>
      <c r="M1241" s="44">
        <v>46.8</v>
      </c>
      <c r="N1241" s="19">
        <v>1</v>
      </c>
      <c r="O1241" s="44">
        <v>46.8</v>
      </c>
      <c r="P1241" s="44">
        <v>24.15</v>
      </c>
      <c r="Q1241" s="44">
        <v>1.58</v>
      </c>
      <c r="R1241" s="44">
        <v>12.91</v>
      </c>
      <c r="S1241" s="44">
        <v>0</v>
      </c>
      <c r="T1241" s="44">
        <v>0</v>
      </c>
      <c r="U1241" s="44">
        <v>8.17</v>
      </c>
      <c r="V1241" s="23">
        <v>0</v>
      </c>
      <c r="W1241" s="42" t="s">
        <v>34</v>
      </c>
      <c r="X1241" s="43"/>
      <c r="Y1241" s="43"/>
      <c r="Z1241" s="43" t="s">
        <v>8442</v>
      </c>
      <c r="AA1241" s="43" t="str">
        <f>VLOOKUP(J1241, sku!B:C, 2, FALSE)</f>
        <v>Blend Spray Black 500ml</v>
      </c>
      <c r="AB1241" s="45" t="str">
        <f>VLOOKUP(J1241, sku!B:BM, 64, FALSE)</f>
        <v>Revenda</v>
      </c>
      <c r="AC1241" s="45" t="str">
        <f>LEFT(pedidos[[#This Row],[SKU]],3)</f>
        <v>VX2</v>
      </c>
      <c r="AD1241" s="36" t="str" cm="1">
        <f t="array" aca="1" ref="AD1241" ca="1">IFERROR(
  INDEX(
    montadora[Montadora],
    MATCH(TRUE,LEFT(#REF!,NÚCARACT(montadora[SKU Parcial]))=montadora[SKU Parcial],0)
  ),
  ""
)</f>
        <v/>
      </c>
    </row>
    <row r="1242" spans="1:30" x14ac:dyDescent="0.25">
      <c r="A1242" s="42" t="s">
        <v>9686</v>
      </c>
      <c r="B1242" s="42">
        <v>23493661636</v>
      </c>
      <c r="C1242" s="42"/>
      <c r="D1242" s="42"/>
      <c r="E1242" s="42"/>
      <c r="F1242" s="42" t="s">
        <v>8386</v>
      </c>
      <c r="G1242" s="42" t="s">
        <v>11228</v>
      </c>
      <c r="H1242" s="19"/>
      <c r="I1242" s="42"/>
      <c r="J1242" s="42" t="s">
        <v>6308</v>
      </c>
      <c r="K1242" s="21">
        <v>45787</v>
      </c>
      <c r="L1242" s="12" t="s">
        <v>8443</v>
      </c>
      <c r="M1242" s="44">
        <v>46.8</v>
      </c>
      <c r="N1242" s="19">
        <v>1</v>
      </c>
      <c r="O1242" s="44">
        <v>46.8</v>
      </c>
      <c r="P1242" s="44">
        <v>24.15</v>
      </c>
      <c r="Q1242" s="44">
        <v>1.58</v>
      </c>
      <c r="R1242" s="44">
        <v>13.26</v>
      </c>
      <c r="S1242" s="44">
        <v>0</v>
      </c>
      <c r="T1242" s="44">
        <v>0</v>
      </c>
      <c r="U1242" s="44">
        <v>7.34</v>
      </c>
      <c r="V1242" s="23">
        <v>0</v>
      </c>
      <c r="W1242" s="42" t="s">
        <v>34</v>
      </c>
      <c r="X1242" s="43"/>
      <c r="Y1242" s="43"/>
      <c r="Z1242" s="43" t="s">
        <v>8442</v>
      </c>
      <c r="AA1242" s="43" t="str">
        <f>VLOOKUP(J1242, sku!B:C, 2, FALSE)</f>
        <v>Blend Spray Black 500ml</v>
      </c>
      <c r="AB1242" s="45" t="str">
        <f>VLOOKUP(J1242, sku!B:BM, 64, FALSE)</f>
        <v>Revenda</v>
      </c>
      <c r="AC1242" s="45" t="str">
        <f>LEFT(pedidos[[#This Row],[SKU]],3)</f>
        <v>VX2</v>
      </c>
      <c r="AD1242" s="36" t="str" cm="1">
        <f t="array" aca="1" ref="AD1242" ca="1">IFERROR(
  INDEX(
    montadora[Montadora],
    MATCH(TRUE,LEFT(#REF!,NÚCARACT(montadora[SKU Parcial]))=montadora[SKU Parcial],0)
  ),
  ""
)</f>
        <v/>
      </c>
    </row>
    <row r="1243" spans="1:30" customFormat="1" x14ac:dyDescent="0.25">
      <c r="A1243" s="1" t="s">
        <v>5992</v>
      </c>
      <c r="B1243" s="1" t="s">
        <v>36</v>
      </c>
      <c r="C1243" s="1" t="s">
        <v>5993</v>
      </c>
      <c r="D1243" s="1" t="s">
        <v>27</v>
      </c>
      <c r="E1243" s="1" t="s">
        <v>884</v>
      </c>
      <c r="F1243" s="1" t="s">
        <v>885</v>
      </c>
      <c r="G1243" s="6" t="s">
        <v>11227</v>
      </c>
      <c r="H1243" s="20" t="s">
        <v>30</v>
      </c>
      <c r="I1243" s="1" t="s">
        <v>36</v>
      </c>
      <c r="J1243" s="1" t="s">
        <v>886</v>
      </c>
      <c r="K1243" s="22">
        <v>45796</v>
      </c>
      <c r="L1243" s="13" t="s">
        <v>804</v>
      </c>
      <c r="M1243" s="26">
        <v>72.8</v>
      </c>
      <c r="N1243" s="20">
        <v>1</v>
      </c>
      <c r="O1243" s="26">
        <v>85.7</v>
      </c>
      <c r="P1243" s="26">
        <v>24.45</v>
      </c>
      <c r="Q1243" s="26">
        <v>5.54</v>
      </c>
      <c r="R1243" s="26">
        <v>15.49</v>
      </c>
      <c r="S1243" s="26">
        <v>12.9</v>
      </c>
      <c r="T1243" s="26">
        <v>0</v>
      </c>
      <c r="U1243" s="26">
        <v>27.32</v>
      </c>
      <c r="V1243" s="24">
        <v>0.37530000000000002</v>
      </c>
      <c r="W1243" s="1" t="s">
        <v>89</v>
      </c>
      <c r="X1243" s="3"/>
      <c r="Y1243" s="3"/>
      <c r="Z1243" s="5" t="s">
        <v>7980</v>
      </c>
      <c r="AA1243" s="5" t="str">
        <f>VLOOKUP(J1243, sku!B:C, 2, FALSE)</f>
        <v>Trava Manete Moto E Bicicleta de Alumínio</v>
      </c>
      <c r="AB1243" s="3" t="str">
        <f>VLOOKUP(J1243, sku!B:BM, 64, FALSE)</f>
        <v>Importação</v>
      </c>
      <c r="AC1243" s="3" t="str">
        <f>LEFT(pedidos[[#This Row],[SKU]],3)</f>
        <v>ET0</v>
      </c>
      <c r="AD1243" s="36" t="str" cm="1">
        <f t="array" aca="1" ref="AD1243" ca="1">IFERROR(
  INDEX(
    montadora[Montadora],
    MATCH(TRUE,LEFT(J1648,NÚCARACT(montadora[SKU Parcial]))=montadora[SKU Parcial],0)
  ),
  ""
)</f>
        <v/>
      </c>
    </row>
    <row r="1244" spans="1:30" customFormat="1" x14ac:dyDescent="0.25">
      <c r="A1244" s="1" t="s">
        <v>5994</v>
      </c>
      <c r="B1244" s="1" t="s">
        <v>36</v>
      </c>
      <c r="C1244" s="1" t="s">
        <v>5993</v>
      </c>
      <c r="D1244" s="1" t="s">
        <v>27</v>
      </c>
      <c r="E1244" s="1" t="s">
        <v>884</v>
      </c>
      <c r="F1244" s="1" t="s">
        <v>885</v>
      </c>
      <c r="G1244" s="6" t="s">
        <v>11227</v>
      </c>
      <c r="H1244" s="20" t="s">
        <v>30</v>
      </c>
      <c r="I1244" s="1" t="s">
        <v>36</v>
      </c>
      <c r="J1244" s="1" t="s">
        <v>886</v>
      </c>
      <c r="K1244" s="22">
        <v>45796</v>
      </c>
      <c r="L1244" s="13" t="s">
        <v>804</v>
      </c>
      <c r="M1244" s="26">
        <v>72.8</v>
      </c>
      <c r="N1244" s="20">
        <v>1</v>
      </c>
      <c r="O1244" s="26">
        <v>86.7</v>
      </c>
      <c r="P1244" s="26">
        <v>24.45</v>
      </c>
      <c r="Q1244" s="26">
        <v>5.54</v>
      </c>
      <c r="R1244" s="26">
        <v>15.49</v>
      </c>
      <c r="S1244" s="26">
        <v>13.9</v>
      </c>
      <c r="T1244" s="26">
        <v>0</v>
      </c>
      <c r="U1244" s="26">
        <v>27.32</v>
      </c>
      <c r="V1244" s="24">
        <v>0.37530000000000002</v>
      </c>
      <c r="W1244" s="1" t="s">
        <v>34</v>
      </c>
      <c r="X1244" s="3"/>
      <c r="Y1244" s="3"/>
      <c r="Z1244" s="5" t="s">
        <v>7980</v>
      </c>
      <c r="AA1244" s="5" t="str">
        <f>VLOOKUP(J1244, sku!B:C, 2, FALSE)</f>
        <v>Trava Manete Moto E Bicicleta de Alumínio</v>
      </c>
      <c r="AB1244" s="3" t="str">
        <f>VLOOKUP(J1244, sku!B:BM, 64, FALSE)</f>
        <v>Importação</v>
      </c>
      <c r="AC1244" s="3" t="str">
        <f>LEFT(pedidos[[#This Row],[SKU]],3)</f>
        <v>ET0</v>
      </c>
      <c r="AD1244" s="36" t="str" cm="1">
        <f t="array" aca="1" ref="AD1244" ca="1">IFERROR(
  INDEX(
    montadora[Montadora],
    MATCH(TRUE,LEFT(J1649,NÚCARACT(montadora[SKU Parcial]))=montadora[SKU Parcial],0)
  ),
  ""
)</f>
        <v/>
      </c>
    </row>
    <row r="1245" spans="1:30" customFormat="1" x14ac:dyDescent="0.25">
      <c r="A1245" s="1" t="s">
        <v>3877</v>
      </c>
      <c r="B1245" s="1" t="s">
        <v>3878</v>
      </c>
      <c r="C1245" s="1" t="s">
        <v>3879</v>
      </c>
      <c r="D1245" s="1" t="s">
        <v>27</v>
      </c>
      <c r="E1245" s="1" t="s">
        <v>884</v>
      </c>
      <c r="F1245" s="1" t="s">
        <v>885</v>
      </c>
      <c r="G1245" s="6" t="s">
        <v>11227</v>
      </c>
      <c r="H1245" s="20" t="s">
        <v>30</v>
      </c>
      <c r="I1245" s="1" t="s">
        <v>36</v>
      </c>
      <c r="J1245" s="1" t="s">
        <v>886</v>
      </c>
      <c r="K1245" s="22">
        <v>45821</v>
      </c>
      <c r="L1245" s="13" t="s">
        <v>804</v>
      </c>
      <c r="M1245" s="26">
        <v>68.8</v>
      </c>
      <c r="N1245" s="20">
        <v>1</v>
      </c>
      <c r="O1245" s="26">
        <v>68.8</v>
      </c>
      <c r="P1245" s="26">
        <v>24.45</v>
      </c>
      <c r="Q1245" s="26">
        <v>5.66</v>
      </c>
      <c r="R1245" s="26">
        <v>15.01</v>
      </c>
      <c r="S1245" s="26">
        <v>0</v>
      </c>
      <c r="T1245" s="26">
        <v>0</v>
      </c>
      <c r="U1245" s="26">
        <v>23.68</v>
      </c>
      <c r="V1245" s="24">
        <v>0.34420000000000001</v>
      </c>
      <c r="W1245" s="1" t="s">
        <v>34</v>
      </c>
      <c r="X1245" s="3"/>
      <c r="Y1245" s="3"/>
      <c r="Z1245" s="5" t="s">
        <v>7980</v>
      </c>
      <c r="AA1245" s="5" t="str">
        <f>VLOOKUP(J1245, sku!B:C, 2, FALSE)</f>
        <v>Trava Manete Moto E Bicicleta de Alumínio</v>
      </c>
      <c r="AB1245" s="3" t="str">
        <f>VLOOKUP(J1245, sku!B:BM, 64, FALSE)</f>
        <v>Importação</v>
      </c>
      <c r="AC1245" s="3" t="str">
        <f>LEFT(pedidos[[#This Row],[SKU]],3)</f>
        <v>ET0</v>
      </c>
      <c r="AD1245" s="36" t="str" cm="1">
        <f t="array" aca="1" ref="AD1245" ca="1">IFERROR(
  INDEX(
    montadora[Montadora],
    MATCH(TRUE,LEFT(J1652,NÚCARACT(montadora[SKU Parcial]))=montadora[SKU Parcial],0)
  ),
  ""
)</f>
        <v/>
      </c>
    </row>
    <row r="1246" spans="1:30" customFormat="1" x14ac:dyDescent="0.25">
      <c r="A1246" s="1" t="s">
        <v>3880</v>
      </c>
      <c r="B1246" s="1" t="s">
        <v>3881</v>
      </c>
      <c r="C1246" s="1" t="s">
        <v>603</v>
      </c>
      <c r="D1246" s="1" t="s">
        <v>138</v>
      </c>
      <c r="E1246" s="1" t="s">
        <v>884</v>
      </c>
      <c r="F1246" s="1" t="s">
        <v>885</v>
      </c>
      <c r="G1246" s="6" t="s">
        <v>11227</v>
      </c>
      <c r="H1246" s="20" t="s">
        <v>30</v>
      </c>
      <c r="I1246" s="1" t="s">
        <v>36</v>
      </c>
      <c r="J1246" s="1" t="s">
        <v>886</v>
      </c>
      <c r="K1246" s="22">
        <v>45824</v>
      </c>
      <c r="L1246" s="13" t="s">
        <v>804</v>
      </c>
      <c r="M1246" s="26">
        <v>68.8</v>
      </c>
      <c r="N1246" s="20">
        <v>1</v>
      </c>
      <c r="O1246" s="26">
        <v>68.8</v>
      </c>
      <c r="P1246" s="26">
        <v>24.45</v>
      </c>
      <c r="Q1246" s="26">
        <v>5.66</v>
      </c>
      <c r="R1246" s="26">
        <v>15.01</v>
      </c>
      <c r="S1246" s="26">
        <v>0</v>
      </c>
      <c r="T1246" s="26">
        <v>0</v>
      </c>
      <c r="U1246" s="26">
        <v>23.68</v>
      </c>
      <c r="V1246" s="24">
        <v>0.34420000000000001</v>
      </c>
      <c r="W1246" s="1" t="s">
        <v>34</v>
      </c>
      <c r="X1246" s="3"/>
      <c r="Y1246" s="3"/>
      <c r="Z1246" s="5" t="s">
        <v>7980</v>
      </c>
      <c r="AA1246" s="5" t="str">
        <f>VLOOKUP(J1246, sku!B:C, 2, FALSE)</f>
        <v>Trava Manete Moto E Bicicleta de Alumínio</v>
      </c>
      <c r="AB1246" s="3" t="str">
        <f>VLOOKUP(J1246, sku!B:BM, 64, FALSE)</f>
        <v>Importação</v>
      </c>
      <c r="AC1246" s="3" t="str">
        <f>LEFT(pedidos[[#This Row],[SKU]],3)</f>
        <v>ET0</v>
      </c>
      <c r="AD1246" s="36" t="str" cm="1">
        <f t="array" aca="1" ref="AD1246" ca="1">IFERROR(
  INDEX(
    montadora[Montadora],
    MATCH(TRUE,LEFT(J1653,NÚCARACT(montadora[SKU Parcial]))=montadora[SKU Parcial],0)
  ),
  ""
)</f>
        <v/>
      </c>
    </row>
    <row r="1247" spans="1:30" customFormat="1" x14ac:dyDescent="0.25">
      <c r="A1247" s="1" t="s">
        <v>4600</v>
      </c>
      <c r="B1247" s="1" t="s">
        <v>4601</v>
      </c>
      <c r="C1247" s="1" t="s">
        <v>3854</v>
      </c>
      <c r="D1247" s="1" t="s">
        <v>138</v>
      </c>
      <c r="E1247" s="1" t="s">
        <v>884</v>
      </c>
      <c r="F1247" s="1" t="s">
        <v>885</v>
      </c>
      <c r="G1247" s="6" t="s">
        <v>11227</v>
      </c>
      <c r="H1247" s="2" t="s">
        <v>30</v>
      </c>
      <c r="I1247" s="1" t="s">
        <v>31</v>
      </c>
      <c r="J1247" s="1" t="s">
        <v>886</v>
      </c>
      <c r="K1247" s="4">
        <v>45827</v>
      </c>
      <c r="L1247" s="13" t="s">
        <v>804</v>
      </c>
      <c r="M1247" s="26">
        <v>58.8</v>
      </c>
      <c r="N1247" s="2">
        <v>1</v>
      </c>
      <c r="O1247" s="26">
        <v>58.8</v>
      </c>
      <c r="P1247" s="26">
        <v>24.45</v>
      </c>
      <c r="Q1247" s="26">
        <v>4.83</v>
      </c>
      <c r="R1247" s="26">
        <v>13.81</v>
      </c>
      <c r="S1247" s="26">
        <v>0</v>
      </c>
      <c r="T1247" s="26">
        <v>0</v>
      </c>
      <c r="U1247" s="26">
        <v>15.71</v>
      </c>
      <c r="V1247" s="10">
        <v>0.26719999999999999</v>
      </c>
      <c r="W1247" s="1" t="s">
        <v>34</v>
      </c>
      <c r="X1247" s="3"/>
      <c r="Y1247" s="3"/>
      <c r="Z1247" s="5" t="s">
        <v>7980</v>
      </c>
      <c r="AA1247" s="5" t="str">
        <f>VLOOKUP(J1247, sku!B:C, 2, FALSE)</f>
        <v>Trava Manete Moto E Bicicleta de Alumínio</v>
      </c>
      <c r="AB1247" s="3" t="str">
        <f>VLOOKUP(J1247, sku!B:BM, 64, FALSE)</f>
        <v>Importação</v>
      </c>
      <c r="AC1247" s="3" t="str">
        <f>LEFT(pedidos[[#This Row],[SKU]],3)</f>
        <v>ET0</v>
      </c>
      <c r="AD1247" s="36" t="str" cm="1">
        <f t="array" aca="1" ref="AD1247" ca="1">IFERROR(
  INDEX(
    montadora[Montadora],
    MATCH(TRUE,LEFT(J1660,NÚCARACT(montadora[SKU Parcial]))=montadora[SKU Parcial],0)
  ),
  ""
)</f>
        <v/>
      </c>
    </row>
    <row r="1248" spans="1:30" customFormat="1" x14ac:dyDescent="0.25">
      <c r="A1248" s="1" t="s">
        <v>4602</v>
      </c>
      <c r="B1248" s="1" t="s">
        <v>4603</v>
      </c>
      <c r="C1248" s="1" t="s">
        <v>117</v>
      </c>
      <c r="D1248" s="1" t="s">
        <v>27</v>
      </c>
      <c r="E1248" s="1" t="s">
        <v>884</v>
      </c>
      <c r="F1248" s="1" t="s">
        <v>885</v>
      </c>
      <c r="G1248" s="6" t="s">
        <v>11227</v>
      </c>
      <c r="H1248" s="2" t="s">
        <v>30</v>
      </c>
      <c r="I1248" s="1" t="s">
        <v>31</v>
      </c>
      <c r="J1248" s="1" t="s">
        <v>886</v>
      </c>
      <c r="K1248" s="4">
        <v>45827</v>
      </c>
      <c r="L1248" s="13" t="s">
        <v>804</v>
      </c>
      <c r="M1248" s="26">
        <v>58.8</v>
      </c>
      <c r="N1248" s="2">
        <v>1</v>
      </c>
      <c r="O1248" s="26">
        <v>58.8</v>
      </c>
      <c r="P1248" s="26">
        <v>24.45</v>
      </c>
      <c r="Q1248" s="26">
        <v>4.83</v>
      </c>
      <c r="R1248" s="26">
        <v>13.81</v>
      </c>
      <c r="S1248" s="26">
        <v>0</v>
      </c>
      <c r="T1248" s="26">
        <v>0</v>
      </c>
      <c r="U1248" s="26">
        <v>15.71</v>
      </c>
      <c r="V1248" s="10">
        <v>0.26719999999999999</v>
      </c>
      <c r="W1248" s="1" t="s">
        <v>34</v>
      </c>
      <c r="X1248" s="3"/>
      <c r="Y1248" s="3"/>
      <c r="Z1248" s="5" t="s">
        <v>7980</v>
      </c>
      <c r="AA1248" s="5" t="str">
        <f>VLOOKUP(J1248, sku!B:C, 2, FALSE)</f>
        <v>Trava Manete Moto E Bicicleta de Alumínio</v>
      </c>
      <c r="AB1248" s="3" t="str">
        <f>VLOOKUP(J1248, sku!B:BM, 64, FALSE)</f>
        <v>Importação</v>
      </c>
      <c r="AC1248" s="3" t="str">
        <f>LEFT(pedidos[[#This Row],[SKU]],3)</f>
        <v>ET0</v>
      </c>
      <c r="AD1248" s="36" t="str" cm="1">
        <f t="array" aca="1" ref="AD1248" ca="1">IFERROR(
  INDEX(
    montadora[Montadora],
    MATCH(TRUE,LEFT(J1661,NÚCARACT(montadora[SKU Parcial]))=montadora[SKU Parcial],0)
  ),
  ""
)</f>
        <v/>
      </c>
    </row>
    <row r="1249" spans="1:30" customFormat="1" x14ac:dyDescent="0.25">
      <c r="A1249" s="1" t="s">
        <v>4604</v>
      </c>
      <c r="B1249" s="1" t="s">
        <v>4605</v>
      </c>
      <c r="C1249" s="1" t="s">
        <v>603</v>
      </c>
      <c r="D1249" s="1" t="s">
        <v>27</v>
      </c>
      <c r="E1249" s="1" t="s">
        <v>884</v>
      </c>
      <c r="F1249" s="1" t="s">
        <v>885</v>
      </c>
      <c r="G1249" s="6" t="s">
        <v>11227</v>
      </c>
      <c r="H1249" s="2" t="s">
        <v>30</v>
      </c>
      <c r="I1249" s="1" t="s">
        <v>31</v>
      </c>
      <c r="J1249" s="1" t="s">
        <v>886</v>
      </c>
      <c r="K1249" s="4">
        <v>45827</v>
      </c>
      <c r="L1249" s="13" t="s">
        <v>804</v>
      </c>
      <c r="M1249" s="26">
        <v>58.8</v>
      </c>
      <c r="N1249" s="2">
        <v>1</v>
      </c>
      <c r="O1249" s="26">
        <v>58.8</v>
      </c>
      <c r="P1249" s="26">
        <v>24.45</v>
      </c>
      <c r="Q1249" s="26">
        <v>4.83</v>
      </c>
      <c r="R1249" s="26">
        <v>13.81</v>
      </c>
      <c r="S1249" s="26">
        <v>0</v>
      </c>
      <c r="T1249" s="26">
        <v>0</v>
      </c>
      <c r="U1249" s="26">
        <v>15.71</v>
      </c>
      <c r="V1249" s="10">
        <v>0.26719999999999999</v>
      </c>
      <c r="W1249" s="1" t="s">
        <v>34</v>
      </c>
      <c r="X1249" s="3"/>
      <c r="Y1249" s="3"/>
      <c r="Z1249" s="5" t="s">
        <v>7980</v>
      </c>
      <c r="AA1249" s="5" t="str">
        <f>VLOOKUP(J1249, sku!B:C, 2, FALSE)</f>
        <v>Trava Manete Moto E Bicicleta de Alumínio</v>
      </c>
      <c r="AB1249" s="3" t="str">
        <f>VLOOKUP(J1249, sku!B:BM, 64, FALSE)</f>
        <v>Importação</v>
      </c>
      <c r="AC1249" s="3" t="str">
        <f>LEFT(pedidos[[#This Row],[SKU]],3)</f>
        <v>ET0</v>
      </c>
      <c r="AD1249" s="36" t="str" cm="1">
        <f t="array" aca="1" ref="AD1249" ca="1">IFERROR(
  INDEX(
    montadora[Montadora],
    MATCH(TRUE,LEFT(J1662,NÚCARACT(montadora[SKU Parcial]))=montadora[SKU Parcial],0)
  ),
  ""
)</f>
        <v/>
      </c>
    </row>
    <row r="1250" spans="1:30" customFormat="1" x14ac:dyDescent="0.25">
      <c r="A1250" s="1" t="s">
        <v>4606</v>
      </c>
      <c r="B1250" s="1" t="s">
        <v>36</v>
      </c>
      <c r="C1250" s="1" t="s">
        <v>4607</v>
      </c>
      <c r="D1250" s="1" t="s">
        <v>685</v>
      </c>
      <c r="E1250" s="1" t="s">
        <v>884</v>
      </c>
      <c r="F1250" s="1" t="s">
        <v>885</v>
      </c>
      <c r="G1250" s="6" t="s">
        <v>11227</v>
      </c>
      <c r="H1250" s="2" t="s">
        <v>30</v>
      </c>
      <c r="I1250" s="1" t="s">
        <v>31</v>
      </c>
      <c r="J1250" s="1" t="s">
        <v>886</v>
      </c>
      <c r="K1250" s="4">
        <v>45827</v>
      </c>
      <c r="L1250" s="13" t="s">
        <v>804</v>
      </c>
      <c r="M1250" s="26">
        <v>58.8</v>
      </c>
      <c r="N1250" s="2">
        <v>1</v>
      </c>
      <c r="O1250" s="26">
        <v>58.8</v>
      </c>
      <c r="P1250" s="26">
        <v>24.45</v>
      </c>
      <c r="Q1250" s="26">
        <v>4.83</v>
      </c>
      <c r="R1250" s="26">
        <v>13.81</v>
      </c>
      <c r="S1250" s="26">
        <v>0</v>
      </c>
      <c r="T1250" s="26">
        <v>0</v>
      </c>
      <c r="U1250" s="26">
        <v>15.71</v>
      </c>
      <c r="V1250" s="10">
        <v>0.26719999999999999</v>
      </c>
      <c r="W1250" s="1" t="s">
        <v>34</v>
      </c>
      <c r="X1250" s="3"/>
      <c r="Y1250" s="3"/>
      <c r="Z1250" s="5" t="s">
        <v>7980</v>
      </c>
      <c r="AA1250" s="5" t="str">
        <f>VLOOKUP(J1250, sku!B:C, 2, FALSE)</f>
        <v>Trava Manete Moto E Bicicleta de Alumínio</v>
      </c>
      <c r="AB1250" s="3" t="str">
        <f>VLOOKUP(J1250, sku!B:BM, 64, FALSE)</f>
        <v>Importação</v>
      </c>
      <c r="AC1250" s="3" t="str">
        <f>LEFT(pedidos[[#This Row],[SKU]],3)</f>
        <v>ET0</v>
      </c>
      <c r="AD1250" s="36" t="str" cm="1">
        <f t="array" aca="1" ref="AD1250" ca="1">IFERROR(
  INDEX(
    montadora[Montadora],
    MATCH(TRUE,LEFT(J1663,NÚCARACT(montadora[SKU Parcial]))=montadora[SKU Parcial],0)
  ),
  ""
)</f>
        <v/>
      </c>
    </row>
    <row r="1251" spans="1:30" customFormat="1" x14ac:dyDescent="0.25">
      <c r="A1251" s="1" t="s">
        <v>4608</v>
      </c>
      <c r="B1251" s="1" t="s">
        <v>36</v>
      </c>
      <c r="C1251" s="1" t="s">
        <v>712</v>
      </c>
      <c r="D1251" s="1" t="s">
        <v>658</v>
      </c>
      <c r="E1251" s="1" t="s">
        <v>884</v>
      </c>
      <c r="F1251" s="1" t="s">
        <v>885</v>
      </c>
      <c r="G1251" s="6" t="s">
        <v>11227</v>
      </c>
      <c r="H1251" s="2" t="s">
        <v>30</v>
      </c>
      <c r="I1251" s="1" t="s">
        <v>31</v>
      </c>
      <c r="J1251" s="1" t="s">
        <v>886</v>
      </c>
      <c r="K1251" s="4">
        <v>45828</v>
      </c>
      <c r="L1251" s="13" t="s">
        <v>804</v>
      </c>
      <c r="M1251" s="26">
        <v>58.8</v>
      </c>
      <c r="N1251" s="2">
        <v>1</v>
      </c>
      <c r="O1251" s="26">
        <v>58.8</v>
      </c>
      <c r="P1251" s="26">
        <v>24.45</v>
      </c>
      <c r="Q1251" s="26">
        <v>4.83</v>
      </c>
      <c r="R1251" s="26">
        <v>13.81</v>
      </c>
      <c r="S1251" s="26">
        <v>0</v>
      </c>
      <c r="T1251" s="26">
        <v>0</v>
      </c>
      <c r="U1251" s="26">
        <v>15.71</v>
      </c>
      <c r="V1251" s="10">
        <v>0.26719999999999999</v>
      </c>
      <c r="W1251" s="1" t="s">
        <v>34</v>
      </c>
      <c r="X1251" s="3"/>
      <c r="Y1251" s="3"/>
      <c r="Z1251" s="5" t="s">
        <v>7980</v>
      </c>
      <c r="AA1251" s="5" t="str">
        <f>VLOOKUP(J1251, sku!B:C, 2, FALSE)</f>
        <v>Trava Manete Moto E Bicicleta de Alumínio</v>
      </c>
      <c r="AB1251" s="3" t="str">
        <f>VLOOKUP(J1251, sku!B:BM, 64, FALSE)</f>
        <v>Importação</v>
      </c>
      <c r="AC1251" s="3" t="str">
        <f>LEFT(pedidos[[#This Row],[SKU]],3)</f>
        <v>ET0</v>
      </c>
      <c r="AD1251" s="36" t="str" cm="1">
        <f t="array" aca="1" ref="AD1251" ca="1">IFERROR(
  INDEX(
    montadora[Montadora],
    MATCH(TRUE,LEFT(J1664,NÚCARACT(montadora[SKU Parcial]))=montadora[SKU Parcial],0)
  ),
  ""
)</f>
        <v/>
      </c>
    </row>
    <row r="1252" spans="1:30" customFormat="1" x14ac:dyDescent="0.25">
      <c r="A1252" s="1" t="s">
        <v>4609</v>
      </c>
      <c r="B1252" s="1" t="s">
        <v>4610</v>
      </c>
      <c r="C1252" s="1" t="s">
        <v>278</v>
      </c>
      <c r="D1252" s="1" t="s">
        <v>138</v>
      </c>
      <c r="E1252" s="1" t="s">
        <v>884</v>
      </c>
      <c r="F1252" s="1" t="s">
        <v>885</v>
      </c>
      <c r="G1252" s="6" t="s">
        <v>11227</v>
      </c>
      <c r="H1252" s="2" t="s">
        <v>30</v>
      </c>
      <c r="I1252" s="1" t="s">
        <v>31</v>
      </c>
      <c r="J1252" s="1" t="s">
        <v>886</v>
      </c>
      <c r="K1252" s="4">
        <v>45829</v>
      </c>
      <c r="L1252" s="13" t="s">
        <v>804</v>
      </c>
      <c r="M1252" s="26">
        <v>58.8</v>
      </c>
      <c r="N1252" s="2">
        <v>1</v>
      </c>
      <c r="O1252" s="26">
        <v>58.8</v>
      </c>
      <c r="P1252" s="26">
        <v>24.45</v>
      </c>
      <c r="Q1252" s="26">
        <v>4.83</v>
      </c>
      <c r="R1252" s="26">
        <v>13.81</v>
      </c>
      <c r="S1252" s="26">
        <v>0</v>
      </c>
      <c r="T1252" s="26">
        <v>0</v>
      </c>
      <c r="U1252" s="26">
        <v>15.71</v>
      </c>
      <c r="V1252" s="10">
        <v>0.26719999999999999</v>
      </c>
      <c r="W1252" s="1" t="s">
        <v>34</v>
      </c>
      <c r="X1252" s="3"/>
      <c r="Y1252" s="3"/>
      <c r="Z1252" s="5" t="s">
        <v>7980</v>
      </c>
      <c r="AA1252" s="5" t="str">
        <f>VLOOKUP(J1252, sku!B:C, 2, FALSE)</f>
        <v>Trava Manete Moto E Bicicleta de Alumínio</v>
      </c>
      <c r="AB1252" s="3" t="str">
        <f>VLOOKUP(J1252, sku!B:BM, 64, FALSE)</f>
        <v>Importação</v>
      </c>
      <c r="AC1252" s="3" t="str">
        <f>LEFT(pedidos[[#This Row],[SKU]],3)</f>
        <v>ET0</v>
      </c>
      <c r="AD1252" s="36" t="str" cm="1">
        <f t="array" aca="1" ref="AD1252" ca="1">IFERROR(
  INDEX(
    montadora[Montadora],
    MATCH(TRUE,LEFT(J1665,NÚCARACT(montadora[SKU Parcial]))=montadora[SKU Parcial],0)
  ),
  ""
)</f>
        <v/>
      </c>
    </row>
    <row r="1253" spans="1:30" customFormat="1" x14ac:dyDescent="0.25">
      <c r="A1253" s="1" t="s">
        <v>4611</v>
      </c>
      <c r="B1253" s="1" t="s">
        <v>36</v>
      </c>
      <c r="C1253" s="1" t="s">
        <v>4612</v>
      </c>
      <c r="D1253" s="1" t="s">
        <v>138</v>
      </c>
      <c r="E1253" s="1" t="s">
        <v>884</v>
      </c>
      <c r="F1253" s="1" t="s">
        <v>885</v>
      </c>
      <c r="G1253" s="6" t="s">
        <v>11227</v>
      </c>
      <c r="H1253" s="2" t="s">
        <v>30</v>
      </c>
      <c r="I1253" s="1" t="s">
        <v>31</v>
      </c>
      <c r="J1253" s="1" t="s">
        <v>886</v>
      </c>
      <c r="K1253" s="4">
        <v>45830</v>
      </c>
      <c r="L1253" s="13" t="s">
        <v>804</v>
      </c>
      <c r="M1253" s="26">
        <v>58.8</v>
      </c>
      <c r="N1253" s="2">
        <v>1</v>
      </c>
      <c r="O1253" s="26">
        <v>58.8</v>
      </c>
      <c r="P1253" s="26">
        <v>24.45</v>
      </c>
      <c r="Q1253" s="26">
        <v>4.83</v>
      </c>
      <c r="R1253" s="26">
        <v>13.81</v>
      </c>
      <c r="S1253" s="26">
        <v>0</v>
      </c>
      <c r="T1253" s="26">
        <v>0</v>
      </c>
      <c r="U1253" s="26">
        <v>15.71</v>
      </c>
      <c r="V1253" s="10">
        <v>0.26719999999999999</v>
      </c>
      <c r="W1253" s="1" t="s">
        <v>34</v>
      </c>
      <c r="X1253" s="3"/>
      <c r="Y1253" s="3"/>
      <c r="Z1253" s="5" t="s">
        <v>7980</v>
      </c>
      <c r="AA1253" s="5" t="str">
        <f>VLOOKUP(J1253, sku!B:C, 2, FALSE)</f>
        <v>Trava Manete Moto E Bicicleta de Alumínio</v>
      </c>
      <c r="AB1253" s="3" t="str">
        <f>VLOOKUP(J1253, sku!B:BM, 64, FALSE)</f>
        <v>Importação</v>
      </c>
      <c r="AC1253" s="3" t="str">
        <f>LEFT(pedidos[[#This Row],[SKU]],3)</f>
        <v>ET0</v>
      </c>
      <c r="AD1253" s="36" t="str" cm="1">
        <f t="array" aca="1" ref="AD1253" ca="1">IFERROR(
  INDEX(
    montadora[Montadora],
    MATCH(TRUE,LEFT(J1666,NÚCARACT(montadora[SKU Parcial]))=montadora[SKU Parcial],0)
  ),
  ""
)</f>
        <v/>
      </c>
    </row>
    <row r="1254" spans="1:30" customFormat="1" x14ac:dyDescent="0.25">
      <c r="A1254" s="1" t="s">
        <v>4613</v>
      </c>
      <c r="B1254" s="1" t="s">
        <v>4614</v>
      </c>
      <c r="C1254" s="1" t="s">
        <v>4615</v>
      </c>
      <c r="D1254" s="1" t="s">
        <v>319</v>
      </c>
      <c r="E1254" s="1" t="s">
        <v>884</v>
      </c>
      <c r="F1254" s="1" t="s">
        <v>885</v>
      </c>
      <c r="G1254" s="6" t="s">
        <v>11227</v>
      </c>
      <c r="H1254" s="2" t="s">
        <v>30</v>
      </c>
      <c r="I1254" s="1" t="s">
        <v>31</v>
      </c>
      <c r="J1254" s="1" t="s">
        <v>886</v>
      </c>
      <c r="K1254" s="4">
        <v>45837</v>
      </c>
      <c r="L1254" s="13" t="s">
        <v>804</v>
      </c>
      <c r="M1254" s="26">
        <v>58.8</v>
      </c>
      <c r="N1254" s="2">
        <v>1</v>
      </c>
      <c r="O1254" s="26">
        <v>58.8</v>
      </c>
      <c r="P1254" s="26">
        <v>24.45</v>
      </c>
      <c r="Q1254" s="26">
        <v>4.83</v>
      </c>
      <c r="R1254" s="26">
        <v>13.81</v>
      </c>
      <c r="S1254" s="26">
        <v>0</v>
      </c>
      <c r="T1254" s="26">
        <v>0</v>
      </c>
      <c r="U1254" s="26">
        <v>15.71</v>
      </c>
      <c r="V1254" s="10">
        <v>0.26719999999999999</v>
      </c>
      <c r="W1254" s="1" t="s">
        <v>34</v>
      </c>
      <c r="X1254" s="3"/>
      <c r="Y1254" s="3"/>
      <c r="Z1254" s="5" t="s">
        <v>7980</v>
      </c>
      <c r="AA1254" s="5" t="str">
        <f>VLOOKUP(J1254, sku!B:C, 2, FALSE)</f>
        <v>Trava Manete Moto E Bicicleta de Alumínio</v>
      </c>
      <c r="AB1254" s="3" t="str">
        <f>VLOOKUP(J1254, sku!B:BM, 64, FALSE)</f>
        <v>Importação</v>
      </c>
      <c r="AC1254" s="3" t="str">
        <f>LEFT(pedidos[[#This Row],[SKU]],3)</f>
        <v>ET0</v>
      </c>
      <c r="AD1254" s="36" t="str" cm="1">
        <f t="array" aca="1" ref="AD1254" ca="1">IFERROR(
  INDEX(
    montadora[Montadora],
    MATCH(TRUE,LEFT(J1667,NÚCARACT(montadora[SKU Parcial]))=montadora[SKU Parcial],0)
  ),
  ""
)</f>
        <v/>
      </c>
    </row>
    <row r="1255" spans="1:30" x14ac:dyDescent="0.25">
      <c r="A1255" s="42" t="s">
        <v>10532</v>
      </c>
      <c r="B1255" s="42"/>
      <c r="C1255" s="42"/>
      <c r="D1255" s="42"/>
      <c r="E1255" s="42">
        <v>20698018812</v>
      </c>
      <c r="F1255" s="42" t="s">
        <v>8381</v>
      </c>
      <c r="G1255" s="42" t="s">
        <v>11228</v>
      </c>
      <c r="H1255" s="7"/>
      <c r="I1255" s="42"/>
      <c r="J1255" s="42" t="s">
        <v>886</v>
      </c>
      <c r="K1255" s="8">
        <v>45820</v>
      </c>
      <c r="L1255" s="12" t="s">
        <v>8443</v>
      </c>
      <c r="M1255" s="44">
        <v>51.8</v>
      </c>
      <c r="N1255" s="7">
        <v>1</v>
      </c>
      <c r="O1255" s="44">
        <v>51.8</v>
      </c>
      <c r="P1255" s="44">
        <v>24.45</v>
      </c>
      <c r="Q1255" s="44">
        <v>1.93</v>
      </c>
      <c r="R1255" s="44">
        <v>14.36</v>
      </c>
      <c r="S1255" s="44">
        <v>0</v>
      </c>
      <c r="T1255" s="44">
        <v>0</v>
      </c>
      <c r="U1255" s="44">
        <v>11.06</v>
      </c>
      <c r="V1255" s="9">
        <v>0.21360000000000001</v>
      </c>
      <c r="W1255" s="42" t="s">
        <v>34</v>
      </c>
      <c r="X1255" s="43"/>
      <c r="Y1255" s="43"/>
      <c r="Z1255" s="43" t="s">
        <v>8442</v>
      </c>
      <c r="AA1255" s="43" t="str">
        <f>VLOOKUP(J1255, sku!B:C, 2, FALSE)</f>
        <v>Trava Manete Moto E Bicicleta de Alumínio</v>
      </c>
      <c r="AB1255" s="45" t="str">
        <f>VLOOKUP(J1255, sku!B:BM, 64, FALSE)</f>
        <v>Importação</v>
      </c>
      <c r="AC1255" s="45" t="str">
        <f>LEFT(pedidos[[#This Row],[SKU]],3)</f>
        <v>ET0</v>
      </c>
      <c r="AD1255" s="36" t="str" cm="1">
        <f t="array" aca="1" ref="AD1255" ca="1">IFERROR(
  INDEX(
    montadora[Montadora],
    MATCH(TRUE,LEFT(#REF!,NÚCARACT(montadora[SKU Parcial]))=montadora[SKU Parcial],0)
  ),
  ""
)</f>
        <v/>
      </c>
    </row>
    <row r="1256" spans="1:30" x14ac:dyDescent="0.25">
      <c r="A1256" s="42" t="s">
        <v>10252</v>
      </c>
      <c r="B1256" s="42"/>
      <c r="C1256" s="42"/>
      <c r="D1256" s="42"/>
      <c r="E1256" s="42">
        <v>18599689222</v>
      </c>
      <c r="F1256" s="42" t="s">
        <v>10699</v>
      </c>
      <c r="G1256" s="42" t="s">
        <v>11228</v>
      </c>
      <c r="H1256" s="7"/>
      <c r="I1256" s="42"/>
      <c r="J1256" s="42" t="s">
        <v>8433</v>
      </c>
      <c r="K1256" s="8">
        <v>45833</v>
      </c>
      <c r="L1256" s="12" t="s">
        <v>8443</v>
      </c>
      <c r="M1256" s="44">
        <v>47.8</v>
      </c>
      <c r="N1256" s="7">
        <v>1</v>
      </c>
      <c r="O1256" s="44">
        <v>47.8</v>
      </c>
      <c r="P1256" s="44">
        <v>24.45</v>
      </c>
      <c r="Q1256" s="44">
        <v>1.78</v>
      </c>
      <c r="R1256" s="44">
        <v>14.13</v>
      </c>
      <c r="S1256" s="44">
        <v>0</v>
      </c>
      <c r="T1256" s="44">
        <v>0</v>
      </c>
      <c r="U1256" s="44">
        <v>7.44</v>
      </c>
      <c r="V1256" s="9">
        <v>0.15559999999999999</v>
      </c>
      <c r="W1256" s="42" t="s">
        <v>34</v>
      </c>
      <c r="X1256" s="43"/>
      <c r="Y1256" s="43"/>
      <c r="Z1256" s="43" t="s">
        <v>8442</v>
      </c>
      <c r="AA1256" s="43" t="str">
        <f>VLOOKUP(J1256, sku!B:C, 2, FALSE)</f>
        <v>Trava Manete Moto E Bicicleta de Plástico - Vermelho</v>
      </c>
      <c r="AB1256" s="45" t="str">
        <f>VLOOKUP(J1256, sku!B:BM, 64, FALSE)</f>
        <v>Importação</v>
      </c>
      <c r="AC1256" s="45" t="str">
        <f>LEFT(pedidos[[#This Row],[SKU]],3)</f>
        <v>ET0</v>
      </c>
      <c r="AD1256" s="36" t="str" cm="1">
        <f t="array" aca="1" ref="AD1256" ca="1">IFERROR(
  INDEX(
    montadora[Montadora],
    MATCH(TRUE,LEFT(J1670,NÚCARACT(montadora[SKU Parcial]))=montadora[SKU Parcial],0)
  ),
  ""
)</f>
        <v/>
      </c>
    </row>
    <row r="1257" spans="1:30" x14ac:dyDescent="0.25">
      <c r="A1257" s="42" t="s">
        <v>8992</v>
      </c>
      <c r="B1257" s="42"/>
      <c r="C1257" s="42"/>
      <c r="D1257" s="42"/>
      <c r="E1257" s="42">
        <v>22293424720</v>
      </c>
      <c r="F1257" s="42" t="s">
        <v>8380</v>
      </c>
      <c r="G1257" s="42" t="s">
        <v>11227</v>
      </c>
      <c r="H1257" s="7"/>
      <c r="I1257" s="42"/>
      <c r="J1257" s="42" t="s">
        <v>886</v>
      </c>
      <c r="K1257" s="8">
        <v>45803</v>
      </c>
      <c r="L1257" s="12" t="s">
        <v>8443</v>
      </c>
      <c r="M1257" s="44">
        <v>51.8</v>
      </c>
      <c r="N1257" s="7">
        <v>1</v>
      </c>
      <c r="O1257" s="44">
        <v>65.05</v>
      </c>
      <c r="P1257" s="44">
        <v>24.45</v>
      </c>
      <c r="Q1257" s="44">
        <v>3.94</v>
      </c>
      <c r="R1257" s="44">
        <v>15.4</v>
      </c>
      <c r="S1257" s="44">
        <v>13.25</v>
      </c>
      <c r="T1257" s="44">
        <v>0</v>
      </c>
      <c r="U1257" s="44">
        <v>8.01</v>
      </c>
      <c r="V1257" s="9">
        <v>0.15459999999999999</v>
      </c>
      <c r="W1257" s="42" t="s">
        <v>34</v>
      </c>
      <c r="X1257" s="43"/>
      <c r="Y1257" s="43"/>
      <c r="Z1257" s="43" t="s">
        <v>8442</v>
      </c>
      <c r="AA1257" s="43" t="str">
        <f>VLOOKUP(J1257, sku!B:C, 2, FALSE)</f>
        <v>Trava Manete Moto E Bicicleta de Alumínio</v>
      </c>
      <c r="AB1257" s="45" t="str">
        <f>VLOOKUP(J1257, sku!B:BM, 64, FALSE)</f>
        <v>Importação</v>
      </c>
      <c r="AC1257" s="45" t="str">
        <f>LEFT(pedidos[[#This Row],[SKU]],3)</f>
        <v>ET0</v>
      </c>
      <c r="AD1257" s="36" t="str" cm="1">
        <f t="array" aca="1" ref="AD1257" ca="1">IFERROR(
  INDEX(
    montadora[Montadora],
    MATCH(TRUE,LEFT(#REF!,NÚCARACT(montadora[SKU Parcial]))=montadora[SKU Parcial],0)
  ),
  ""
)</f>
        <v/>
      </c>
    </row>
    <row r="1258" spans="1:30" x14ac:dyDescent="0.25">
      <c r="A1258" s="42" t="s">
        <v>8995</v>
      </c>
      <c r="B1258" s="42"/>
      <c r="C1258" s="42"/>
      <c r="D1258" s="42"/>
      <c r="E1258" s="42">
        <v>22293424720</v>
      </c>
      <c r="F1258" s="42" t="s">
        <v>8380</v>
      </c>
      <c r="G1258" s="42" t="s">
        <v>11227</v>
      </c>
      <c r="H1258" s="7"/>
      <c r="I1258" s="42"/>
      <c r="J1258" s="42" t="s">
        <v>886</v>
      </c>
      <c r="K1258" s="8">
        <v>45799</v>
      </c>
      <c r="L1258" s="12" t="s">
        <v>8443</v>
      </c>
      <c r="M1258" s="44">
        <v>51.8</v>
      </c>
      <c r="N1258" s="7">
        <v>1</v>
      </c>
      <c r="O1258" s="44">
        <v>51.8</v>
      </c>
      <c r="P1258" s="44">
        <v>24.45</v>
      </c>
      <c r="Q1258" s="44">
        <v>3.94</v>
      </c>
      <c r="R1258" s="44">
        <v>15.4</v>
      </c>
      <c r="S1258" s="44">
        <v>0</v>
      </c>
      <c r="T1258" s="44">
        <v>0</v>
      </c>
      <c r="U1258" s="44">
        <v>8.01</v>
      </c>
      <c r="V1258" s="9">
        <v>0.15459999999999999</v>
      </c>
      <c r="W1258" s="42" t="s">
        <v>34</v>
      </c>
      <c r="X1258" s="43"/>
      <c r="Y1258" s="43"/>
      <c r="Z1258" s="43" t="s">
        <v>8442</v>
      </c>
      <c r="AA1258" s="43" t="str">
        <f>VLOOKUP(J1258, sku!B:C, 2, FALSE)</f>
        <v>Trava Manete Moto E Bicicleta de Alumínio</v>
      </c>
      <c r="AB1258" s="45" t="str">
        <f>VLOOKUP(J1258, sku!B:BM, 64, FALSE)</f>
        <v>Importação</v>
      </c>
      <c r="AC1258" s="45" t="str">
        <f>LEFT(pedidos[[#This Row],[SKU]],3)</f>
        <v>ET0</v>
      </c>
      <c r="AD1258" s="36" t="str" cm="1">
        <f t="array" aca="1" ref="AD1258" ca="1">IFERROR(
  INDEX(
    montadora[Montadora],
    MATCH(TRUE,LEFT(J1671,NÚCARACT(montadora[SKU Parcial]))=montadora[SKU Parcial],0)
  ),
  ""
)</f>
        <v/>
      </c>
    </row>
    <row r="1259" spans="1:30" x14ac:dyDescent="0.25">
      <c r="A1259" s="42" t="s">
        <v>8997</v>
      </c>
      <c r="B1259" s="42"/>
      <c r="C1259" s="42"/>
      <c r="D1259" s="42"/>
      <c r="E1259" s="42">
        <v>22293424720</v>
      </c>
      <c r="F1259" s="42" t="s">
        <v>8380</v>
      </c>
      <c r="G1259" s="42" t="s">
        <v>11227</v>
      </c>
      <c r="H1259" s="7"/>
      <c r="I1259" s="42"/>
      <c r="J1259" s="42" t="s">
        <v>886</v>
      </c>
      <c r="K1259" s="8">
        <v>45798</v>
      </c>
      <c r="L1259" s="12" t="s">
        <v>8443</v>
      </c>
      <c r="M1259" s="44">
        <v>51.8</v>
      </c>
      <c r="N1259" s="7">
        <v>1</v>
      </c>
      <c r="O1259" s="44">
        <v>51.8</v>
      </c>
      <c r="P1259" s="44">
        <v>24.45</v>
      </c>
      <c r="Q1259" s="44">
        <v>3.94</v>
      </c>
      <c r="R1259" s="44">
        <v>15.4</v>
      </c>
      <c r="S1259" s="44">
        <v>0</v>
      </c>
      <c r="T1259" s="44">
        <v>0</v>
      </c>
      <c r="U1259" s="44">
        <v>8.01</v>
      </c>
      <c r="V1259" s="9">
        <v>0.15459999999999999</v>
      </c>
      <c r="W1259" s="42" t="s">
        <v>34</v>
      </c>
      <c r="X1259" s="43"/>
      <c r="Y1259" s="43"/>
      <c r="Z1259" s="43" t="s">
        <v>8442</v>
      </c>
      <c r="AA1259" s="43" t="str">
        <f>VLOOKUP(J1259, sku!B:C, 2, FALSE)</f>
        <v>Trava Manete Moto E Bicicleta de Alumínio</v>
      </c>
      <c r="AB1259" s="45" t="str">
        <f>VLOOKUP(J1259, sku!B:BM, 64, FALSE)</f>
        <v>Importação</v>
      </c>
      <c r="AC1259" s="45" t="str">
        <f>LEFT(pedidos[[#This Row],[SKU]],3)</f>
        <v>ET0</v>
      </c>
      <c r="AD1259" s="36" t="str" cm="1">
        <f t="array" aca="1" ref="AD1259" ca="1">IFERROR(
  INDEX(
    montadora[Montadora],
    MATCH(TRUE,LEFT(J1672,NÚCARACT(montadora[SKU Parcial]))=montadora[SKU Parcial],0)
  ),
  ""
)</f>
        <v/>
      </c>
    </row>
    <row r="1260" spans="1:30" x14ac:dyDescent="0.25">
      <c r="A1260" s="42" t="s">
        <v>8999</v>
      </c>
      <c r="B1260" s="42"/>
      <c r="C1260" s="42"/>
      <c r="D1260" s="42"/>
      <c r="E1260" s="42">
        <v>22293424720</v>
      </c>
      <c r="F1260" s="42" t="s">
        <v>8380</v>
      </c>
      <c r="G1260" s="42" t="s">
        <v>11227</v>
      </c>
      <c r="H1260" s="7"/>
      <c r="I1260" s="42"/>
      <c r="J1260" s="42" t="s">
        <v>886</v>
      </c>
      <c r="K1260" s="8">
        <v>45798</v>
      </c>
      <c r="L1260" s="12" t="s">
        <v>8443</v>
      </c>
      <c r="M1260" s="44">
        <v>51.8</v>
      </c>
      <c r="N1260" s="7">
        <v>1</v>
      </c>
      <c r="O1260" s="44">
        <v>51.8</v>
      </c>
      <c r="P1260" s="44">
        <v>24.45</v>
      </c>
      <c r="Q1260" s="44">
        <v>3.94</v>
      </c>
      <c r="R1260" s="44">
        <v>15.4</v>
      </c>
      <c r="S1260" s="44">
        <v>0</v>
      </c>
      <c r="T1260" s="44">
        <v>0</v>
      </c>
      <c r="U1260" s="44">
        <v>8.01</v>
      </c>
      <c r="V1260" s="9">
        <v>0.15459999999999999</v>
      </c>
      <c r="W1260" s="42" t="s">
        <v>34</v>
      </c>
      <c r="X1260" s="43"/>
      <c r="Y1260" s="43"/>
      <c r="Z1260" s="43" t="s">
        <v>8442</v>
      </c>
      <c r="AA1260" s="43" t="str">
        <f>VLOOKUP(J1260, sku!B:C, 2, FALSE)</f>
        <v>Trava Manete Moto E Bicicleta de Alumínio</v>
      </c>
      <c r="AB1260" s="45" t="str">
        <f>VLOOKUP(J1260, sku!B:BM, 64, FALSE)</f>
        <v>Importação</v>
      </c>
      <c r="AC1260" s="45" t="str">
        <f>LEFT(pedidos[[#This Row],[SKU]],3)</f>
        <v>ET0</v>
      </c>
      <c r="AD1260" s="36" t="str" cm="1">
        <f t="array" aca="1" ref="AD1260" ca="1">IFERROR(
  INDEX(
    montadora[Montadora],
    MATCH(TRUE,LEFT(J1673,NÚCARACT(montadora[SKU Parcial]))=montadora[SKU Parcial],0)
  ),
  ""
)</f>
        <v/>
      </c>
    </row>
    <row r="1261" spans="1:30" x14ac:dyDescent="0.25">
      <c r="A1261" s="42" t="s">
        <v>9000</v>
      </c>
      <c r="B1261" s="42"/>
      <c r="C1261" s="42"/>
      <c r="D1261" s="42"/>
      <c r="E1261" s="42">
        <v>22293424720</v>
      </c>
      <c r="F1261" s="42" t="s">
        <v>8380</v>
      </c>
      <c r="G1261" s="42" t="s">
        <v>11227</v>
      </c>
      <c r="H1261" s="7"/>
      <c r="I1261" s="42"/>
      <c r="J1261" s="42" t="s">
        <v>886</v>
      </c>
      <c r="K1261" s="8">
        <v>45797</v>
      </c>
      <c r="L1261" s="12" t="s">
        <v>8443</v>
      </c>
      <c r="M1261" s="44">
        <v>51.8</v>
      </c>
      <c r="N1261" s="7">
        <v>1</v>
      </c>
      <c r="O1261" s="44">
        <v>51.8</v>
      </c>
      <c r="P1261" s="44">
        <v>24.45</v>
      </c>
      <c r="Q1261" s="44">
        <v>3.94</v>
      </c>
      <c r="R1261" s="44">
        <v>15.4</v>
      </c>
      <c r="S1261" s="44">
        <v>0</v>
      </c>
      <c r="T1261" s="44">
        <v>0</v>
      </c>
      <c r="U1261" s="44">
        <v>8.01</v>
      </c>
      <c r="V1261" s="9">
        <v>0.15459999999999999</v>
      </c>
      <c r="W1261" s="42" t="s">
        <v>34</v>
      </c>
      <c r="X1261" s="43"/>
      <c r="Y1261" s="43"/>
      <c r="Z1261" s="43" t="s">
        <v>8442</v>
      </c>
      <c r="AA1261" s="43" t="str">
        <f>VLOOKUP(J1261, sku!B:C, 2, FALSE)</f>
        <v>Trava Manete Moto E Bicicleta de Alumínio</v>
      </c>
      <c r="AB1261" s="45" t="str">
        <f>VLOOKUP(J1261, sku!B:BM, 64, FALSE)</f>
        <v>Importação</v>
      </c>
      <c r="AC1261" s="45" t="str">
        <f>LEFT(pedidos[[#This Row],[SKU]],3)</f>
        <v>ET0</v>
      </c>
      <c r="AD1261" s="36" t="str" cm="1">
        <f t="array" aca="1" ref="AD1261" ca="1">IFERROR(
  INDEX(
    montadora[Montadora],
    MATCH(TRUE,LEFT(J1674,NÚCARACT(montadora[SKU Parcial]))=montadora[SKU Parcial],0)
  ),
  ""
)</f>
        <v/>
      </c>
    </row>
    <row r="1262" spans="1:30" x14ac:dyDescent="0.25">
      <c r="A1262" s="42" t="s">
        <v>9002</v>
      </c>
      <c r="B1262" s="42"/>
      <c r="C1262" s="42"/>
      <c r="D1262" s="42"/>
      <c r="E1262" s="42">
        <v>22293424720</v>
      </c>
      <c r="F1262" s="42" t="s">
        <v>8380</v>
      </c>
      <c r="G1262" s="42" t="s">
        <v>11227</v>
      </c>
      <c r="H1262" s="7"/>
      <c r="I1262" s="42"/>
      <c r="J1262" s="42" t="s">
        <v>8433</v>
      </c>
      <c r="K1262" s="8">
        <v>45796</v>
      </c>
      <c r="L1262" s="12" t="s">
        <v>8443</v>
      </c>
      <c r="M1262" s="44">
        <v>51.8</v>
      </c>
      <c r="N1262" s="7">
        <v>1</v>
      </c>
      <c r="O1262" s="44">
        <v>51.8</v>
      </c>
      <c r="P1262" s="44">
        <v>24.45</v>
      </c>
      <c r="Q1262" s="44">
        <v>3.94</v>
      </c>
      <c r="R1262" s="44">
        <v>15.4</v>
      </c>
      <c r="S1262" s="44">
        <v>0</v>
      </c>
      <c r="T1262" s="44">
        <v>0</v>
      </c>
      <c r="U1262" s="44">
        <v>8.01</v>
      </c>
      <c r="V1262" s="9">
        <v>0.15459999999999999</v>
      </c>
      <c r="W1262" s="42" t="s">
        <v>34</v>
      </c>
      <c r="X1262" s="43"/>
      <c r="Y1262" s="43"/>
      <c r="Z1262" s="43" t="s">
        <v>8442</v>
      </c>
      <c r="AA1262" s="43" t="str">
        <f>VLOOKUP(J1262, sku!B:C, 2, FALSE)</f>
        <v>Trava Manete Moto E Bicicleta de Plástico - Vermelho</v>
      </c>
      <c r="AB1262" s="45" t="str">
        <f>VLOOKUP(J1262, sku!B:BM, 64, FALSE)</f>
        <v>Importação</v>
      </c>
      <c r="AC1262" s="45" t="str">
        <f>LEFT(pedidos[[#This Row],[SKU]],3)</f>
        <v>ET0</v>
      </c>
      <c r="AD1262" s="36" t="str" cm="1">
        <f t="array" aca="1" ref="AD1262" ca="1">IFERROR(
  INDEX(
    montadora[Montadora],
    MATCH(TRUE,LEFT(#REF!,NÚCARACT(montadora[SKU Parcial]))=montadora[SKU Parcial],0)
  ),
  ""
)</f>
        <v/>
      </c>
    </row>
    <row r="1263" spans="1:30" x14ac:dyDescent="0.25">
      <c r="A1263" s="42" t="s">
        <v>9003</v>
      </c>
      <c r="B1263" s="42"/>
      <c r="C1263" s="42"/>
      <c r="D1263" s="42"/>
      <c r="E1263" s="42">
        <v>22293424720</v>
      </c>
      <c r="F1263" s="42" t="s">
        <v>8380</v>
      </c>
      <c r="G1263" s="42" t="s">
        <v>11227</v>
      </c>
      <c r="H1263" s="7"/>
      <c r="I1263" s="42"/>
      <c r="J1263" s="42" t="s">
        <v>8433</v>
      </c>
      <c r="K1263" s="8">
        <v>45795</v>
      </c>
      <c r="L1263" s="12" t="s">
        <v>8443</v>
      </c>
      <c r="M1263" s="44">
        <v>51.8</v>
      </c>
      <c r="N1263" s="7">
        <v>1</v>
      </c>
      <c r="O1263" s="44">
        <v>59.8</v>
      </c>
      <c r="P1263" s="44">
        <v>24.45</v>
      </c>
      <c r="Q1263" s="44">
        <v>3.94</v>
      </c>
      <c r="R1263" s="44">
        <v>15.4</v>
      </c>
      <c r="S1263" s="44">
        <v>8</v>
      </c>
      <c r="T1263" s="44">
        <v>0</v>
      </c>
      <c r="U1263" s="44">
        <v>8.01</v>
      </c>
      <c r="V1263" s="9">
        <v>0.15459999999999999</v>
      </c>
      <c r="W1263" s="42" t="s">
        <v>34</v>
      </c>
      <c r="X1263" s="43"/>
      <c r="Y1263" s="43"/>
      <c r="Z1263" s="43" t="s">
        <v>8442</v>
      </c>
      <c r="AA1263" s="43" t="str">
        <f>VLOOKUP(J1263, sku!B:C, 2, FALSE)</f>
        <v>Trava Manete Moto E Bicicleta de Plástico - Vermelho</v>
      </c>
      <c r="AB1263" s="45" t="str">
        <f>VLOOKUP(J1263, sku!B:BM, 64, FALSE)</f>
        <v>Importação</v>
      </c>
      <c r="AC1263" s="45" t="str">
        <f>LEFT(pedidos[[#This Row],[SKU]],3)</f>
        <v>ET0</v>
      </c>
      <c r="AD1263" s="36" t="str" cm="1">
        <f t="array" aca="1" ref="AD1263" ca="1">IFERROR(
  INDEX(
    montadora[Montadora],
    MATCH(TRUE,LEFT(J1675,NÚCARACT(montadora[SKU Parcial]))=montadora[SKU Parcial],0)
  ),
  ""
)</f>
        <v/>
      </c>
    </row>
    <row r="1264" spans="1:30" x14ac:dyDescent="0.25">
      <c r="A1264" s="42" t="s">
        <v>9005</v>
      </c>
      <c r="B1264" s="42"/>
      <c r="C1264" s="42"/>
      <c r="D1264" s="42"/>
      <c r="E1264" s="42">
        <v>22293424720</v>
      </c>
      <c r="F1264" s="42" t="s">
        <v>8380</v>
      </c>
      <c r="G1264" s="42" t="s">
        <v>11227</v>
      </c>
      <c r="H1264" s="7"/>
      <c r="I1264" s="42"/>
      <c r="J1264" s="42" t="s">
        <v>886</v>
      </c>
      <c r="K1264" s="8">
        <v>45794</v>
      </c>
      <c r="L1264" s="12" t="s">
        <v>8443</v>
      </c>
      <c r="M1264" s="44">
        <v>51.8</v>
      </c>
      <c r="N1264" s="7">
        <v>1</v>
      </c>
      <c r="O1264" s="44">
        <v>51.8</v>
      </c>
      <c r="P1264" s="44">
        <v>24.45</v>
      </c>
      <c r="Q1264" s="44">
        <v>3.94</v>
      </c>
      <c r="R1264" s="44">
        <v>15.4</v>
      </c>
      <c r="S1264" s="44">
        <v>0</v>
      </c>
      <c r="T1264" s="44">
        <v>0</v>
      </c>
      <c r="U1264" s="44">
        <v>8.01</v>
      </c>
      <c r="V1264" s="9">
        <v>0.15459999999999999</v>
      </c>
      <c r="W1264" s="42" t="s">
        <v>34</v>
      </c>
      <c r="X1264" s="43"/>
      <c r="Y1264" s="43"/>
      <c r="Z1264" s="43" t="s">
        <v>8442</v>
      </c>
      <c r="AA1264" s="43" t="str">
        <f>VLOOKUP(J1264, sku!B:C, 2, FALSE)</f>
        <v>Trava Manete Moto E Bicicleta de Alumínio</v>
      </c>
      <c r="AB1264" s="45" t="str">
        <f>VLOOKUP(J1264, sku!B:BM, 64, FALSE)</f>
        <v>Importação</v>
      </c>
      <c r="AC1264" s="45" t="str">
        <f>LEFT(pedidos[[#This Row],[SKU]],3)</f>
        <v>ET0</v>
      </c>
      <c r="AD1264" s="36" t="str" cm="1">
        <f t="array" aca="1" ref="AD1264" ca="1">IFERROR(
  INDEX(
    montadora[Montadora],
    MATCH(TRUE,LEFT(J1676,NÚCARACT(montadora[SKU Parcial]))=montadora[SKU Parcial],0)
  ),
  ""
)</f>
        <v/>
      </c>
    </row>
    <row r="1265" spans="1:30" x14ac:dyDescent="0.25">
      <c r="A1265" s="42" t="s">
        <v>8109</v>
      </c>
      <c r="B1265" s="42"/>
      <c r="C1265" s="42"/>
      <c r="D1265" s="42"/>
      <c r="E1265" s="42">
        <v>22293424720</v>
      </c>
      <c r="F1265" s="42" t="s">
        <v>8380</v>
      </c>
      <c r="G1265" s="42" t="s">
        <v>11227</v>
      </c>
      <c r="H1265" s="7"/>
      <c r="I1265" s="42"/>
      <c r="J1265" s="42" t="s">
        <v>886</v>
      </c>
      <c r="K1265" s="8">
        <v>45820</v>
      </c>
      <c r="L1265" s="12" t="s">
        <v>8443</v>
      </c>
      <c r="M1265" s="44">
        <v>51.8</v>
      </c>
      <c r="N1265" s="7">
        <v>1</v>
      </c>
      <c r="O1265" s="44">
        <v>51.8</v>
      </c>
      <c r="P1265" s="44">
        <v>24.45</v>
      </c>
      <c r="Q1265" s="44">
        <v>4.26</v>
      </c>
      <c r="R1265" s="44">
        <v>15.4</v>
      </c>
      <c r="S1265" s="44">
        <v>0</v>
      </c>
      <c r="T1265" s="44">
        <v>0</v>
      </c>
      <c r="U1265" s="44">
        <v>7.69</v>
      </c>
      <c r="V1265" s="9">
        <v>0.1484</v>
      </c>
      <c r="W1265" s="42" t="s">
        <v>34</v>
      </c>
      <c r="X1265" s="43"/>
      <c r="Y1265" s="43"/>
      <c r="Z1265" s="43" t="s">
        <v>8442</v>
      </c>
      <c r="AA1265" s="43" t="str">
        <f>VLOOKUP(J1265, sku!B:C, 2, FALSE)</f>
        <v>Trava Manete Moto E Bicicleta de Alumínio</v>
      </c>
      <c r="AB1265" s="45" t="str">
        <f>VLOOKUP(J1265, sku!B:BM, 64, FALSE)</f>
        <v>Importação</v>
      </c>
      <c r="AC1265" s="45" t="str">
        <f>LEFT(pedidos[[#This Row],[SKU]],3)</f>
        <v>ET0</v>
      </c>
      <c r="AD1265" s="36" t="str" cm="1">
        <f t="array" aca="1" ref="AD1265" ca="1">IFERROR(
  INDEX(
    montadora[Montadora],
    MATCH(TRUE,LEFT(#REF!,NÚCARACT(montadora[SKU Parcial]))=montadora[SKU Parcial],0)
  ),
  ""
)</f>
        <v/>
      </c>
    </row>
    <row r="1266" spans="1:30" x14ac:dyDescent="0.25">
      <c r="A1266" s="42" t="s">
        <v>8110</v>
      </c>
      <c r="B1266" s="42"/>
      <c r="C1266" s="42"/>
      <c r="D1266" s="42"/>
      <c r="E1266" s="42">
        <v>22293424720</v>
      </c>
      <c r="F1266" s="42" t="s">
        <v>8380</v>
      </c>
      <c r="G1266" s="42" t="s">
        <v>11227</v>
      </c>
      <c r="H1266" s="7"/>
      <c r="I1266" s="42"/>
      <c r="J1266" s="42" t="s">
        <v>886</v>
      </c>
      <c r="K1266" s="8">
        <v>45818</v>
      </c>
      <c r="L1266" s="12" t="s">
        <v>8443</v>
      </c>
      <c r="M1266" s="44">
        <v>51.8</v>
      </c>
      <c r="N1266" s="7">
        <v>1</v>
      </c>
      <c r="O1266" s="44">
        <v>51.8</v>
      </c>
      <c r="P1266" s="44">
        <v>24.45</v>
      </c>
      <c r="Q1266" s="44">
        <v>4.26</v>
      </c>
      <c r="R1266" s="44">
        <v>15.4</v>
      </c>
      <c r="S1266" s="44">
        <v>0</v>
      </c>
      <c r="T1266" s="44">
        <v>0</v>
      </c>
      <c r="U1266" s="44">
        <v>7.69</v>
      </c>
      <c r="V1266" s="9">
        <v>0.1484</v>
      </c>
      <c r="W1266" s="42" t="s">
        <v>34</v>
      </c>
      <c r="X1266" s="43"/>
      <c r="Y1266" s="43"/>
      <c r="Z1266" s="43" t="s">
        <v>8442</v>
      </c>
      <c r="AA1266" s="43" t="str">
        <f>VLOOKUP(J1266, sku!B:C, 2, FALSE)</f>
        <v>Trava Manete Moto E Bicicleta de Alumínio</v>
      </c>
      <c r="AB1266" s="45" t="str">
        <f>VLOOKUP(J1266, sku!B:BM, 64, FALSE)</f>
        <v>Importação</v>
      </c>
      <c r="AC1266" s="45" t="str">
        <f>LEFT(pedidos[[#This Row],[SKU]],3)</f>
        <v>ET0</v>
      </c>
      <c r="AD1266" s="36" t="str" cm="1">
        <f t="array" aca="1" ref="AD1266" ca="1">IFERROR(
  INDEX(
    montadora[Montadora],
    MATCH(TRUE,LEFT(#REF!,NÚCARACT(montadora[SKU Parcial]))=montadora[SKU Parcial],0)
  ),
  ""
)</f>
        <v/>
      </c>
    </row>
    <row r="1267" spans="1:30" x14ac:dyDescent="0.25">
      <c r="A1267" s="42" t="s">
        <v>8890</v>
      </c>
      <c r="B1267" s="42"/>
      <c r="C1267" s="42"/>
      <c r="D1267" s="42"/>
      <c r="E1267" s="42">
        <v>22293424720</v>
      </c>
      <c r="F1267" s="42" t="s">
        <v>8380</v>
      </c>
      <c r="G1267" s="42" t="s">
        <v>11227</v>
      </c>
      <c r="H1267" s="7"/>
      <c r="I1267" s="42"/>
      <c r="J1267" s="42" t="s">
        <v>886</v>
      </c>
      <c r="K1267" s="8">
        <v>45803</v>
      </c>
      <c r="L1267" s="12" t="s">
        <v>8443</v>
      </c>
      <c r="M1267" s="44">
        <v>51.8</v>
      </c>
      <c r="N1267" s="7">
        <v>1</v>
      </c>
      <c r="O1267" s="44">
        <v>51.8</v>
      </c>
      <c r="P1267" s="44">
        <v>24.45</v>
      </c>
      <c r="Q1267" s="44">
        <v>3.94</v>
      </c>
      <c r="R1267" s="44">
        <v>16.43</v>
      </c>
      <c r="S1267" s="44">
        <v>0</v>
      </c>
      <c r="T1267" s="44">
        <v>0</v>
      </c>
      <c r="U1267" s="44">
        <v>6.97</v>
      </c>
      <c r="V1267" s="9">
        <v>0.1346</v>
      </c>
      <c r="W1267" s="42" t="s">
        <v>34</v>
      </c>
      <c r="X1267" s="43"/>
      <c r="Y1267" s="43"/>
      <c r="Z1267" s="43" t="s">
        <v>8442</v>
      </c>
      <c r="AA1267" s="43" t="str">
        <f>VLOOKUP(J1267, sku!B:C, 2, FALSE)</f>
        <v>Trava Manete Moto E Bicicleta de Alumínio</v>
      </c>
      <c r="AB1267" s="45" t="str">
        <f>VLOOKUP(J1267, sku!B:BM, 64, FALSE)</f>
        <v>Importação</v>
      </c>
      <c r="AC1267" s="45" t="str">
        <f>LEFT(pedidos[[#This Row],[SKU]],3)</f>
        <v>ET0</v>
      </c>
      <c r="AD1267" s="36" t="str" cm="1">
        <f t="array" aca="1" ref="AD1267" ca="1">IFERROR(
  INDEX(
    montadora[Montadora],
    MATCH(TRUE,LEFT(#REF!,NÚCARACT(montadora[SKU Parcial]))=montadora[SKU Parcial],0)
  ),
  ""
)</f>
        <v/>
      </c>
    </row>
    <row r="1268" spans="1:30" x14ac:dyDescent="0.25">
      <c r="A1268" s="42" t="s">
        <v>8111</v>
      </c>
      <c r="B1268" s="42"/>
      <c r="C1268" s="42"/>
      <c r="D1268" s="42"/>
      <c r="E1268" s="42">
        <v>22998010236</v>
      </c>
      <c r="F1268" s="42" t="s">
        <v>8381</v>
      </c>
      <c r="G1268" s="42" t="s">
        <v>11227</v>
      </c>
      <c r="H1268" s="7"/>
      <c r="I1268" s="42"/>
      <c r="J1268" s="42" t="s">
        <v>886</v>
      </c>
      <c r="K1268" s="8">
        <v>45837</v>
      </c>
      <c r="L1268" s="12" t="s">
        <v>8443</v>
      </c>
      <c r="M1268" s="44">
        <v>49.8</v>
      </c>
      <c r="N1268" s="7">
        <v>1</v>
      </c>
      <c r="O1268" s="44">
        <v>49.8</v>
      </c>
      <c r="P1268" s="44">
        <v>24.45</v>
      </c>
      <c r="Q1268" s="44">
        <v>4.0999999999999996</v>
      </c>
      <c r="R1268" s="44">
        <v>14.96</v>
      </c>
      <c r="S1268" s="44">
        <v>0</v>
      </c>
      <c r="T1268" s="44">
        <v>0</v>
      </c>
      <c r="U1268" s="44">
        <v>6.29</v>
      </c>
      <c r="V1268" s="9">
        <v>0.1263</v>
      </c>
      <c r="W1268" s="42" t="s">
        <v>34</v>
      </c>
      <c r="X1268" s="43"/>
      <c r="Y1268" s="43"/>
      <c r="Z1268" s="43" t="s">
        <v>8442</v>
      </c>
      <c r="AA1268" s="43" t="str">
        <f>VLOOKUP(J1268, sku!B:C, 2, FALSE)</f>
        <v>Trava Manete Moto E Bicicleta de Alumínio</v>
      </c>
      <c r="AB1268" s="45" t="str">
        <f>VLOOKUP(J1268, sku!B:BM, 64, FALSE)</f>
        <v>Importação</v>
      </c>
      <c r="AC1268" s="45" t="str">
        <f>LEFT(pedidos[[#This Row],[SKU]],3)</f>
        <v>ET0</v>
      </c>
      <c r="AD1268" s="36" t="str" cm="1">
        <f t="array" aca="1" ref="AD1268" ca="1">IFERROR(
  INDEX(
    montadora[Montadora],
    MATCH(TRUE,LEFT(#REF!,NÚCARACT(montadora[SKU Parcial]))=montadora[SKU Parcial],0)
  ),
  ""
)</f>
        <v/>
      </c>
    </row>
    <row r="1269" spans="1:30" x14ac:dyDescent="0.25">
      <c r="A1269" s="42" t="s">
        <v>8112</v>
      </c>
      <c r="B1269" s="42"/>
      <c r="C1269" s="42"/>
      <c r="D1269" s="42"/>
      <c r="E1269" s="42">
        <v>22293424720</v>
      </c>
      <c r="F1269" s="42" t="s">
        <v>8380</v>
      </c>
      <c r="G1269" s="42" t="s">
        <v>11227</v>
      </c>
      <c r="H1269" s="7"/>
      <c r="I1269" s="42"/>
      <c r="J1269" s="42" t="s">
        <v>886</v>
      </c>
      <c r="K1269" s="8">
        <v>45834</v>
      </c>
      <c r="L1269" s="19" t="s">
        <v>8443</v>
      </c>
      <c r="M1269" s="44">
        <v>49.8</v>
      </c>
      <c r="N1269" s="7">
        <v>1</v>
      </c>
      <c r="O1269" s="44">
        <v>68.25</v>
      </c>
      <c r="P1269" s="44">
        <v>24.45</v>
      </c>
      <c r="Q1269" s="44">
        <v>4.0999999999999996</v>
      </c>
      <c r="R1269" s="44">
        <v>14.96</v>
      </c>
      <c r="S1269" s="44">
        <v>18.45</v>
      </c>
      <c r="T1269" s="44">
        <v>0</v>
      </c>
      <c r="U1269" s="44">
        <v>6.29</v>
      </c>
      <c r="V1269" s="9">
        <v>0.1263</v>
      </c>
      <c r="W1269" s="42" t="s">
        <v>34</v>
      </c>
      <c r="X1269" s="43"/>
      <c r="Y1269" s="43"/>
      <c r="Z1269" s="43" t="s">
        <v>8442</v>
      </c>
      <c r="AA1269" s="43" t="str">
        <f>VLOOKUP(J1269, sku!B:C, 2, FALSE)</f>
        <v>Trava Manete Moto E Bicicleta de Alumínio</v>
      </c>
      <c r="AB1269" s="45" t="str">
        <f>VLOOKUP(J1269, sku!B:BM, 64, FALSE)</f>
        <v>Importação</v>
      </c>
      <c r="AC1269" s="45" t="str">
        <f>LEFT(pedidos[[#This Row],[SKU]],3)</f>
        <v>ET0</v>
      </c>
      <c r="AD1269" s="36" t="str" cm="1">
        <f t="array" aca="1" ref="AD1269" ca="1">IFERROR(
  INDEX(
    montadora[Montadora],
    MATCH(TRUE,LEFT(#REF!,NÚCARACT(montadora[SKU Parcial]))=montadora[SKU Parcial],0)
  ),
  ""
)</f>
        <v/>
      </c>
    </row>
    <row r="1270" spans="1:30" x14ac:dyDescent="0.25">
      <c r="A1270" s="42" t="s">
        <v>8113</v>
      </c>
      <c r="B1270" s="42"/>
      <c r="C1270" s="42"/>
      <c r="D1270" s="42"/>
      <c r="E1270" s="42">
        <v>22293424720</v>
      </c>
      <c r="F1270" s="42" t="s">
        <v>8380</v>
      </c>
      <c r="G1270" s="42" t="s">
        <v>11227</v>
      </c>
      <c r="H1270" s="7"/>
      <c r="I1270" s="42"/>
      <c r="J1270" s="42" t="s">
        <v>8433</v>
      </c>
      <c r="K1270" s="8">
        <v>45829</v>
      </c>
      <c r="L1270" s="19" t="s">
        <v>8443</v>
      </c>
      <c r="M1270" s="44">
        <v>49.8</v>
      </c>
      <c r="N1270" s="7">
        <v>1</v>
      </c>
      <c r="O1270" s="44">
        <v>49.8</v>
      </c>
      <c r="P1270" s="44">
        <v>24.45</v>
      </c>
      <c r="Q1270" s="44">
        <v>4.0999999999999996</v>
      </c>
      <c r="R1270" s="44">
        <v>14.96</v>
      </c>
      <c r="S1270" s="44">
        <v>0</v>
      </c>
      <c r="T1270" s="44">
        <v>0</v>
      </c>
      <c r="U1270" s="44">
        <v>6.29</v>
      </c>
      <c r="V1270" s="9">
        <v>0.1263</v>
      </c>
      <c r="W1270" s="42" t="s">
        <v>34</v>
      </c>
      <c r="X1270" s="43"/>
      <c r="Y1270" s="43"/>
      <c r="Z1270" s="43" t="s">
        <v>8442</v>
      </c>
      <c r="AA1270" s="43" t="str">
        <f>VLOOKUP(J1270, sku!B:C, 2, FALSE)</f>
        <v>Trava Manete Moto E Bicicleta de Plástico - Vermelho</v>
      </c>
      <c r="AB1270" s="45" t="str">
        <f>VLOOKUP(J1270, sku!B:BM, 64, FALSE)</f>
        <v>Importação</v>
      </c>
      <c r="AC1270" s="45" t="str">
        <f>LEFT(pedidos[[#This Row],[SKU]],3)</f>
        <v>ET0</v>
      </c>
      <c r="AD1270" s="36" t="str" cm="1">
        <f t="array" aca="1" ref="AD1270" ca="1">IFERROR(
  INDEX(
    montadora[Montadora],
    MATCH(TRUE,LEFT(#REF!,NÚCARACT(montadora[SKU Parcial]))=montadora[SKU Parcial],0)
  ),
  ""
)</f>
        <v/>
      </c>
    </row>
    <row r="1271" spans="1:30" x14ac:dyDescent="0.25">
      <c r="A1271" s="42" t="s">
        <v>8114</v>
      </c>
      <c r="B1271" s="42"/>
      <c r="C1271" s="42"/>
      <c r="D1271" s="42"/>
      <c r="E1271" s="42">
        <v>22293424720</v>
      </c>
      <c r="F1271" s="42" t="s">
        <v>8380</v>
      </c>
      <c r="G1271" s="42" t="s">
        <v>11227</v>
      </c>
      <c r="H1271" s="7"/>
      <c r="I1271" s="42"/>
      <c r="J1271" s="42" t="s">
        <v>886</v>
      </c>
      <c r="K1271" s="8">
        <v>45828</v>
      </c>
      <c r="L1271" s="19" t="s">
        <v>8443</v>
      </c>
      <c r="M1271" s="44">
        <v>49.8</v>
      </c>
      <c r="N1271" s="7">
        <v>1</v>
      </c>
      <c r="O1271" s="44">
        <v>57.8</v>
      </c>
      <c r="P1271" s="44">
        <v>24.45</v>
      </c>
      <c r="Q1271" s="44">
        <v>4.0999999999999996</v>
      </c>
      <c r="R1271" s="44">
        <v>14.96</v>
      </c>
      <c r="S1271" s="44">
        <v>8</v>
      </c>
      <c r="T1271" s="44">
        <v>0</v>
      </c>
      <c r="U1271" s="44">
        <v>6.29</v>
      </c>
      <c r="V1271" s="9">
        <v>0.1263</v>
      </c>
      <c r="W1271" s="42" t="s">
        <v>34</v>
      </c>
      <c r="X1271" s="43"/>
      <c r="Y1271" s="43"/>
      <c r="Z1271" s="43" t="s">
        <v>8442</v>
      </c>
      <c r="AA1271" s="43" t="str">
        <f>VLOOKUP(J1271, sku!B:C, 2, FALSE)</f>
        <v>Trava Manete Moto E Bicicleta de Alumínio</v>
      </c>
      <c r="AB1271" s="45" t="str">
        <f>VLOOKUP(J1271, sku!B:BM, 64, FALSE)</f>
        <v>Importação</v>
      </c>
      <c r="AC1271" s="45" t="str">
        <f>LEFT(pedidos[[#This Row],[SKU]],3)</f>
        <v>ET0</v>
      </c>
      <c r="AD1271" s="36" t="str" cm="1">
        <f t="array" aca="1" ref="AD1271" ca="1">IFERROR(
  INDEX(
    montadora[Montadora],
    MATCH(TRUE,LEFT(#REF!,NÚCARACT(montadora[SKU Parcial]))=montadora[SKU Parcial],0)
  ),
  ""
)</f>
        <v/>
      </c>
    </row>
    <row r="1272" spans="1:30" x14ac:dyDescent="0.25">
      <c r="A1272" s="42" t="s">
        <v>8115</v>
      </c>
      <c r="B1272" s="42"/>
      <c r="C1272" s="42"/>
      <c r="D1272" s="42"/>
      <c r="E1272" s="42">
        <v>22293424720</v>
      </c>
      <c r="F1272" s="42" t="s">
        <v>8380</v>
      </c>
      <c r="G1272" s="42" t="s">
        <v>11227</v>
      </c>
      <c r="H1272" s="7"/>
      <c r="I1272" s="42"/>
      <c r="J1272" s="42" t="s">
        <v>886</v>
      </c>
      <c r="K1272" s="8">
        <v>45828</v>
      </c>
      <c r="L1272" s="12" t="s">
        <v>8443</v>
      </c>
      <c r="M1272" s="44">
        <v>49.8</v>
      </c>
      <c r="N1272" s="7">
        <v>1</v>
      </c>
      <c r="O1272" s="44">
        <v>49.8</v>
      </c>
      <c r="P1272" s="44">
        <v>24.45</v>
      </c>
      <c r="Q1272" s="44">
        <v>4.0999999999999996</v>
      </c>
      <c r="R1272" s="44">
        <v>14.96</v>
      </c>
      <c r="S1272" s="44">
        <v>0</v>
      </c>
      <c r="T1272" s="44">
        <v>0</v>
      </c>
      <c r="U1272" s="44">
        <v>6.29</v>
      </c>
      <c r="V1272" s="9">
        <v>0.1263</v>
      </c>
      <c r="W1272" s="42" t="s">
        <v>34</v>
      </c>
      <c r="X1272" s="43"/>
      <c r="Y1272" s="43"/>
      <c r="Z1272" s="43" t="s">
        <v>8442</v>
      </c>
      <c r="AA1272" s="43" t="str">
        <f>VLOOKUP(J1272, sku!B:C, 2, FALSE)</f>
        <v>Trava Manete Moto E Bicicleta de Alumínio</v>
      </c>
      <c r="AB1272" s="45" t="str">
        <f>VLOOKUP(J1272, sku!B:BM, 64, FALSE)</f>
        <v>Importação</v>
      </c>
      <c r="AC1272" s="45" t="str">
        <f>LEFT(pedidos[[#This Row],[SKU]],3)</f>
        <v>ET0</v>
      </c>
      <c r="AD1272" s="36" t="str" cm="1">
        <f t="array" aca="1" ref="AD1272" ca="1">IFERROR(
  INDEX(
    montadora[Montadora],
    MATCH(TRUE,LEFT(#REF!,NÚCARACT(montadora[SKU Parcial]))=montadora[SKU Parcial],0)
  ),
  ""
)</f>
        <v/>
      </c>
    </row>
    <row r="1273" spans="1:30" x14ac:dyDescent="0.25">
      <c r="A1273" s="42" t="s">
        <v>8116</v>
      </c>
      <c r="B1273" s="42"/>
      <c r="C1273" s="42"/>
      <c r="D1273" s="42"/>
      <c r="E1273" s="42">
        <v>22293424720</v>
      </c>
      <c r="F1273" s="42" t="s">
        <v>8380</v>
      </c>
      <c r="G1273" s="42" t="s">
        <v>11227</v>
      </c>
      <c r="H1273" s="7"/>
      <c r="I1273" s="42"/>
      <c r="J1273" s="42" t="s">
        <v>886</v>
      </c>
      <c r="K1273" s="8">
        <v>45827</v>
      </c>
      <c r="L1273" s="12" t="s">
        <v>8443</v>
      </c>
      <c r="M1273" s="44">
        <v>49.8</v>
      </c>
      <c r="N1273" s="7">
        <v>1</v>
      </c>
      <c r="O1273" s="44">
        <v>49.8</v>
      </c>
      <c r="P1273" s="44">
        <v>24.45</v>
      </c>
      <c r="Q1273" s="44">
        <v>4.0999999999999996</v>
      </c>
      <c r="R1273" s="44">
        <v>14.96</v>
      </c>
      <c r="S1273" s="44">
        <v>0</v>
      </c>
      <c r="T1273" s="44">
        <v>0</v>
      </c>
      <c r="U1273" s="44">
        <v>6.29</v>
      </c>
      <c r="V1273" s="9">
        <v>0.1263</v>
      </c>
      <c r="W1273" s="42" t="s">
        <v>34</v>
      </c>
      <c r="X1273" s="43"/>
      <c r="Y1273" s="43"/>
      <c r="Z1273" s="43" t="s">
        <v>8442</v>
      </c>
      <c r="AA1273" s="43" t="str">
        <f>VLOOKUP(J1273, sku!B:C, 2, FALSE)</f>
        <v>Trava Manete Moto E Bicicleta de Alumínio</v>
      </c>
      <c r="AB1273" s="45" t="str">
        <f>VLOOKUP(J1273, sku!B:BM, 64, FALSE)</f>
        <v>Importação</v>
      </c>
      <c r="AC1273" s="45" t="str">
        <f>LEFT(pedidos[[#This Row],[SKU]],3)</f>
        <v>ET0</v>
      </c>
      <c r="AD1273" s="36" t="str" cm="1">
        <f t="array" aca="1" ref="AD1273" ca="1">IFERROR(
  INDEX(
    montadora[Montadora],
    MATCH(TRUE,LEFT(#REF!,NÚCARACT(montadora[SKU Parcial]))=montadora[SKU Parcial],0)
  ),
  ""
)</f>
        <v/>
      </c>
    </row>
    <row r="1274" spans="1:30" x14ac:dyDescent="0.25">
      <c r="A1274" s="42" t="s">
        <v>8117</v>
      </c>
      <c r="B1274" s="42"/>
      <c r="C1274" s="42"/>
      <c r="D1274" s="42"/>
      <c r="E1274" s="42">
        <v>22293424720</v>
      </c>
      <c r="F1274" s="42" t="s">
        <v>8380</v>
      </c>
      <c r="G1274" s="42" t="s">
        <v>11227</v>
      </c>
      <c r="H1274" s="7"/>
      <c r="I1274" s="42"/>
      <c r="J1274" s="42" t="s">
        <v>886</v>
      </c>
      <c r="K1274" s="8">
        <v>45827</v>
      </c>
      <c r="L1274" s="19" t="s">
        <v>8443</v>
      </c>
      <c r="M1274" s="44">
        <v>49.8</v>
      </c>
      <c r="N1274" s="7">
        <v>1</v>
      </c>
      <c r="O1274" s="44">
        <v>49.8</v>
      </c>
      <c r="P1274" s="44">
        <v>24.45</v>
      </c>
      <c r="Q1274" s="44">
        <v>4.0999999999999996</v>
      </c>
      <c r="R1274" s="44">
        <v>14.96</v>
      </c>
      <c r="S1274" s="44">
        <v>0</v>
      </c>
      <c r="T1274" s="44">
        <v>0</v>
      </c>
      <c r="U1274" s="44">
        <v>6.29</v>
      </c>
      <c r="V1274" s="9">
        <v>0.1263</v>
      </c>
      <c r="W1274" s="42" t="s">
        <v>34</v>
      </c>
      <c r="X1274" s="43"/>
      <c r="Y1274" s="43"/>
      <c r="Z1274" s="43" t="s">
        <v>8442</v>
      </c>
      <c r="AA1274" s="43" t="str">
        <f>VLOOKUP(J1274, sku!B:C, 2, FALSE)</f>
        <v>Trava Manete Moto E Bicicleta de Alumínio</v>
      </c>
      <c r="AB1274" s="45" t="str">
        <f>VLOOKUP(J1274, sku!B:BM, 64, FALSE)</f>
        <v>Importação</v>
      </c>
      <c r="AC1274" s="45" t="str">
        <f>LEFT(pedidos[[#This Row],[SKU]],3)</f>
        <v>ET0</v>
      </c>
      <c r="AD1274" s="36" t="str" cm="1">
        <f t="array" aca="1" ref="AD1274" ca="1">IFERROR(
  INDEX(
    montadora[Montadora],
    MATCH(TRUE,LEFT(#REF!,NÚCARACT(montadora[SKU Parcial]))=montadora[SKU Parcial],0)
  ),
  ""
)</f>
        <v/>
      </c>
    </row>
    <row r="1275" spans="1:30" x14ac:dyDescent="0.25">
      <c r="A1275" s="42" t="s">
        <v>8118</v>
      </c>
      <c r="B1275" s="42"/>
      <c r="C1275" s="42"/>
      <c r="D1275" s="42"/>
      <c r="E1275" s="42">
        <v>22293424720</v>
      </c>
      <c r="F1275" s="42" t="s">
        <v>8380</v>
      </c>
      <c r="G1275" s="42" t="s">
        <v>11227</v>
      </c>
      <c r="H1275" s="7"/>
      <c r="I1275" s="42"/>
      <c r="J1275" s="42" t="s">
        <v>886</v>
      </c>
      <c r="K1275" s="8">
        <v>45826</v>
      </c>
      <c r="L1275" s="12" t="s">
        <v>8443</v>
      </c>
      <c r="M1275" s="44">
        <v>49.8</v>
      </c>
      <c r="N1275" s="7">
        <v>1</v>
      </c>
      <c r="O1275" s="44">
        <v>49.8</v>
      </c>
      <c r="P1275" s="44">
        <v>24.45</v>
      </c>
      <c r="Q1275" s="44">
        <v>4.0999999999999996</v>
      </c>
      <c r="R1275" s="44">
        <v>14.96</v>
      </c>
      <c r="S1275" s="44">
        <v>0</v>
      </c>
      <c r="T1275" s="44">
        <v>0</v>
      </c>
      <c r="U1275" s="44">
        <v>6.29</v>
      </c>
      <c r="V1275" s="9">
        <v>0.1263</v>
      </c>
      <c r="W1275" s="42" t="s">
        <v>34</v>
      </c>
      <c r="X1275" s="43"/>
      <c r="Y1275" s="43"/>
      <c r="Z1275" s="43" t="s">
        <v>8442</v>
      </c>
      <c r="AA1275" s="43" t="str">
        <f>VLOOKUP(J1275, sku!B:C, 2, FALSE)</f>
        <v>Trava Manete Moto E Bicicleta de Alumínio</v>
      </c>
      <c r="AB1275" s="45" t="str">
        <f>VLOOKUP(J1275, sku!B:BM, 64, FALSE)</f>
        <v>Importação</v>
      </c>
      <c r="AC1275" s="45" t="str">
        <f>LEFT(pedidos[[#This Row],[SKU]],3)</f>
        <v>ET0</v>
      </c>
      <c r="AD1275" s="36" t="str" cm="1">
        <f t="array" aca="1" ref="AD1275" ca="1">IFERROR(
  INDEX(
    montadora[Montadora],
    MATCH(TRUE,LEFT(#REF!,NÚCARACT(montadora[SKU Parcial]))=montadora[SKU Parcial],0)
  ),
  ""
)</f>
        <v/>
      </c>
    </row>
    <row r="1276" spans="1:30" x14ac:dyDescent="0.25">
      <c r="A1276" s="42" t="s">
        <v>8119</v>
      </c>
      <c r="B1276" s="42"/>
      <c r="C1276" s="42"/>
      <c r="D1276" s="42"/>
      <c r="E1276" s="42">
        <v>22293424720</v>
      </c>
      <c r="F1276" s="42" t="s">
        <v>8380</v>
      </c>
      <c r="G1276" s="42" t="s">
        <v>11227</v>
      </c>
      <c r="H1276" s="7"/>
      <c r="I1276" s="42"/>
      <c r="J1276" s="42" t="s">
        <v>886</v>
      </c>
      <c r="K1276" s="8">
        <v>45826</v>
      </c>
      <c r="L1276" s="12" t="s">
        <v>8443</v>
      </c>
      <c r="M1276" s="44">
        <v>49.8</v>
      </c>
      <c r="N1276" s="7">
        <v>1</v>
      </c>
      <c r="O1276" s="44">
        <v>49.8</v>
      </c>
      <c r="P1276" s="44">
        <v>24.45</v>
      </c>
      <c r="Q1276" s="44">
        <v>4.0999999999999996</v>
      </c>
      <c r="R1276" s="44">
        <v>14.96</v>
      </c>
      <c r="S1276" s="44">
        <v>0</v>
      </c>
      <c r="T1276" s="44">
        <v>0</v>
      </c>
      <c r="U1276" s="44">
        <v>6.29</v>
      </c>
      <c r="V1276" s="9">
        <v>0.1263</v>
      </c>
      <c r="W1276" s="42" t="s">
        <v>34</v>
      </c>
      <c r="X1276" s="43"/>
      <c r="Y1276" s="43"/>
      <c r="Z1276" s="43" t="s">
        <v>8442</v>
      </c>
      <c r="AA1276" s="43" t="str">
        <f>VLOOKUP(J1276, sku!B:C, 2, FALSE)</f>
        <v>Trava Manete Moto E Bicicleta de Alumínio</v>
      </c>
      <c r="AB1276" s="45" t="str">
        <f>VLOOKUP(J1276, sku!B:BM, 64, FALSE)</f>
        <v>Importação</v>
      </c>
      <c r="AC1276" s="45" t="str">
        <f>LEFT(pedidos[[#This Row],[SKU]],3)</f>
        <v>ET0</v>
      </c>
      <c r="AD1276" s="36" t="str" cm="1">
        <f t="array" aca="1" ref="AD1276" ca="1">IFERROR(
  INDEX(
    montadora[Montadora],
    MATCH(TRUE,LEFT(#REF!,NÚCARACT(montadora[SKU Parcial]))=montadora[SKU Parcial],0)
  ),
  ""
)</f>
        <v/>
      </c>
    </row>
    <row r="1277" spans="1:30" x14ac:dyDescent="0.25">
      <c r="A1277" s="42" t="s">
        <v>8120</v>
      </c>
      <c r="B1277" s="42"/>
      <c r="C1277" s="42"/>
      <c r="D1277" s="42"/>
      <c r="E1277" s="42">
        <v>22998010236</v>
      </c>
      <c r="F1277" s="42" t="s">
        <v>8381</v>
      </c>
      <c r="G1277" s="42" t="s">
        <v>11227</v>
      </c>
      <c r="H1277" s="7"/>
      <c r="I1277" s="42"/>
      <c r="J1277" s="42" t="s">
        <v>886</v>
      </c>
      <c r="K1277" s="8">
        <v>45825</v>
      </c>
      <c r="L1277" s="12" t="s">
        <v>8443</v>
      </c>
      <c r="M1277" s="44">
        <v>49.8</v>
      </c>
      <c r="N1277" s="7">
        <v>1</v>
      </c>
      <c r="O1277" s="44">
        <v>49.8</v>
      </c>
      <c r="P1277" s="44">
        <v>24.45</v>
      </c>
      <c r="Q1277" s="44">
        <v>4.0999999999999996</v>
      </c>
      <c r="R1277" s="44">
        <v>14.96</v>
      </c>
      <c r="S1277" s="44">
        <v>0</v>
      </c>
      <c r="T1277" s="44">
        <v>0</v>
      </c>
      <c r="U1277" s="44">
        <v>6.29</v>
      </c>
      <c r="V1277" s="9">
        <v>0.1263</v>
      </c>
      <c r="W1277" s="42" t="s">
        <v>34</v>
      </c>
      <c r="X1277" s="43"/>
      <c r="Y1277" s="43"/>
      <c r="Z1277" s="43" t="s">
        <v>8442</v>
      </c>
      <c r="AA1277" s="43" t="str">
        <f>VLOOKUP(J1277, sku!B:C, 2, FALSE)</f>
        <v>Trava Manete Moto E Bicicleta de Alumínio</v>
      </c>
      <c r="AB1277" s="45" t="str">
        <f>VLOOKUP(J1277, sku!B:BM, 64, FALSE)</f>
        <v>Importação</v>
      </c>
      <c r="AC1277" s="45" t="str">
        <f>LEFT(pedidos[[#This Row],[SKU]],3)</f>
        <v>ET0</v>
      </c>
      <c r="AD1277" s="36" t="str" cm="1">
        <f t="array" aca="1" ref="AD1277" ca="1">IFERROR(
  INDEX(
    montadora[Montadora],
    MATCH(TRUE,LEFT(#REF!,NÚCARACT(montadora[SKU Parcial]))=montadora[SKU Parcial],0)
  ),
  ""
)</f>
        <v/>
      </c>
    </row>
    <row r="1278" spans="1:30" x14ac:dyDescent="0.25">
      <c r="A1278" s="42" t="s">
        <v>8993</v>
      </c>
      <c r="B1278" s="42"/>
      <c r="C1278" s="42"/>
      <c r="D1278" s="42"/>
      <c r="E1278" s="42">
        <v>22998010236</v>
      </c>
      <c r="F1278" s="42" t="s">
        <v>8381</v>
      </c>
      <c r="G1278" s="42" t="s">
        <v>11227</v>
      </c>
      <c r="H1278" s="7"/>
      <c r="I1278" s="42"/>
      <c r="J1278" s="42" t="s">
        <v>886</v>
      </c>
      <c r="K1278" s="8">
        <v>45801</v>
      </c>
      <c r="L1278" s="12" t="s">
        <v>8443</v>
      </c>
      <c r="M1278" s="44">
        <v>48.8</v>
      </c>
      <c r="N1278" s="7">
        <v>1</v>
      </c>
      <c r="O1278" s="44">
        <v>56.8</v>
      </c>
      <c r="P1278" s="44">
        <v>24.45</v>
      </c>
      <c r="Q1278" s="44">
        <v>3.71</v>
      </c>
      <c r="R1278" s="44">
        <v>14.74</v>
      </c>
      <c r="S1278" s="44">
        <v>8</v>
      </c>
      <c r="T1278" s="44">
        <v>0</v>
      </c>
      <c r="U1278" s="44">
        <v>5.9</v>
      </c>
      <c r="V1278" s="9">
        <v>0.1208</v>
      </c>
      <c r="W1278" s="42" t="s">
        <v>34</v>
      </c>
      <c r="X1278" s="43"/>
      <c r="Y1278" s="43"/>
      <c r="Z1278" s="43" t="s">
        <v>8442</v>
      </c>
      <c r="AA1278" s="43" t="str">
        <f>VLOOKUP(J1278, sku!B:C, 2, FALSE)</f>
        <v>Trava Manete Moto E Bicicleta de Alumínio</v>
      </c>
      <c r="AB1278" s="45" t="str">
        <f>VLOOKUP(J1278, sku!B:BM, 64, FALSE)</f>
        <v>Importação</v>
      </c>
      <c r="AC1278" s="45" t="str">
        <f>LEFT(pedidos[[#This Row],[SKU]],3)</f>
        <v>ET0</v>
      </c>
      <c r="AD1278" s="36" t="str" cm="1">
        <f t="array" aca="1" ref="AD1278" ca="1">IFERROR(
  INDEX(
    montadora[Montadora],
    MATCH(TRUE,LEFT(J1686,NÚCARACT(montadora[SKU Parcial]))=montadora[SKU Parcial],0)
  ),
  ""
)</f>
        <v/>
      </c>
    </row>
    <row r="1279" spans="1:30" x14ac:dyDescent="0.25">
      <c r="A1279" s="42" t="s">
        <v>8994</v>
      </c>
      <c r="B1279" s="42"/>
      <c r="C1279" s="42"/>
      <c r="D1279" s="42"/>
      <c r="E1279" s="42">
        <v>22998010236</v>
      </c>
      <c r="F1279" s="42" t="s">
        <v>8381</v>
      </c>
      <c r="G1279" s="42" t="s">
        <v>11227</v>
      </c>
      <c r="H1279" s="7"/>
      <c r="I1279" s="42"/>
      <c r="J1279" s="42" t="s">
        <v>886</v>
      </c>
      <c r="K1279" s="8">
        <v>45799</v>
      </c>
      <c r="L1279" s="12" t="s">
        <v>8443</v>
      </c>
      <c r="M1279" s="44">
        <v>48.8</v>
      </c>
      <c r="N1279" s="7">
        <v>1</v>
      </c>
      <c r="O1279" s="44">
        <v>48.8</v>
      </c>
      <c r="P1279" s="44">
        <v>24.45</v>
      </c>
      <c r="Q1279" s="44">
        <v>3.71</v>
      </c>
      <c r="R1279" s="44">
        <v>14.74</v>
      </c>
      <c r="S1279" s="44">
        <v>0</v>
      </c>
      <c r="T1279" s="44">
        <v>0</v>
      </c>
      <c r="U1279" s="44">
        <v>5.9</v>
      </c>
      <c r="V1279" s="9">
        <v>0.1208</v>
      </c>
      <c r="W1279" s="42" t="s">
        <v>34</v>
      </c>
      <c r="X1279" s="43"/>
      <c r="Y1279" s="43"/>
      <c r="Z1279" s="43" t="s">
        <v>8442</v>
      </c>
      <c r="AA1279" s="43" t="str">
        <f>VLOOKUP(J1279, sku!B:C, 2, FALSE)</f>
        <v>Trava Manete Moto E Bicicleta de Alumínio</v>
      </c>
      <c r="AB1279" s="45" t="str">
        <f>VLOOKUP(J1279, sku!B:BM, 64, FALSE)</f>
        <v>Importação</v>
      </c>
      <c r="AC1279" s="45" t="str">
        <f>LEFT(pedidos[[#This Row],[SKU]],3)</f>
        <v>ET0</v>
      </c>
      <c r="AD1279" s="36" t="str" cm="1">
        <f t="array" aca="1" ref="AD1279" ca="1">IFERROR(
  INDEX(
    montadora[Montadora],
    MATCH(TRUE,LEFT(J1687,NÚCARACT(montadora[SKU Parcial]))=montadora[SKU Parcial],0)
  ),
  ""
)</f>
        <v/>
      </c>
    </row>
    <row r="1280" spans="1:30" x14ac:dyDescent="0.25">
      <c r="A1280" s="42" t="s">
        <v>8996</v>
      </c>
      <c r="B1280" s="42"/>
      <c r="C1280" s="42"/>
      <c r="D1280" s="42"/>
      <c r="E1280" s="42">
        <v>22998010236</v>
      </c>
      <c r="F1280" s="42" t="s">
        <v>8381</v>
      </c>
      <c r="G1280" s="42" t="s">
        <v>11227</v>
      </c>
      <c r="H1280" s="7"/>
      <c r="I1280" s="42"/>
      <c r="J1280" s="42" t="s">
        <v>8433</v>
      </c>
      <c r="K1280" s="8">
        <v>45798</v>
      </c>
      <c r="L1280" s="12" t="s">
        <v>8443</v>
      </c>
      <c r="M1280" s="44">
        <v>48.8</v>
      </c>
      <c r="N1280" s="7">
        <v>1</v>
      </c>
      <c r="O1280" s="44">
        <v>48.8</v>
      </c>
      <c r="P1280" s="44">
        <v>24.45</v>
      </c>
      <c r="Q1280" s="44">
        <v>3.71</v>
      </c>
      <c r="R1280" s="44">
        <v>14.74</v>
      </c>
      <c r="S1280" s="44">
        <v>0</v>
      </c>
      <c r="T1280" s="44">
        <v>0</v>
      </c>
      <c r="U1280" s="44">
        <v>5.9</v>
      </c>
      <c r="V1280" s="9">
        <v>0.1208</v>
      </c>
      <c r="W1280" s="42" t="s">
        <v>34</v>
      </c>
      <c r="X1280" s="43"/>
      <c r="Y1280" s="43"/>
      <c r="Z1280" s="43" t="s">
        <v>8442</v>
      </c>
      <c r="AA1280" s="43" t="str">
        <f>VLOOKUP(J1280, sku!B:C, 2, FALSE)</f>
        <v>Trava Manete Moto E Bicicleta de Plástico - Vermelho</v>
      </c>
      <c r="AB1280" s="45" t="str">
        <f>VLOOKUP(J1280, sku!B:BM, 64, FALSE)</f>
        <v>Importação</v>
      </c>
      <c r="AC1280" s="45" t="str">
        <f>LEFT(pedidos[[#This Row],[SKU]],3)</f>
        <v>ET0</v>
      </c>
      <c r="AD1280" s="36" t="str" cm="1">
        <f t="array" aca="1" ref="AD1280" ca="1">IFERROR(
  INDEX(
    montadora[Montadora],
    MATCH(TRUE,LEFT(J1688,NÚCARACT(montadora[SKU Parcial]))=montadora[SKU Parcial],0)
  ),
  ""
)</f>
        <v/>
      </c>
    </row>
    <row r="1281" spans="1:30" x14ac:dyDescent="0.25">
      <c r="A1281" s="42" t="s">
        <v>8998</v>
      </c>
      <c r="B1281" s="42"/>
      <c r="C1281" s="42"/>
      <c r="D1281" s="42"/>
      <c r="E1281" s="42">
        <v>22998010236</v>
      </c>
      <c r="F1281" s="42" t="s">
        <v>8381</v>
      </c>
      <c r="G1281" s="42" t="s">
        <v>11227</v>
      </c>
      <c r="H1281" s="7"/>
      <c r="I1281" s="42"/>
      <c r="J1281" s="42" t="s">
        <v>886</v>
      </c>
      <c r="K1281" s="8">
        <v>45798</v>
      </c>
      <c r="L1281" s="12" t="s">
        <v>8443</v>
      </c>
      <c r="M1281" s="44">
        <v>48.8</v>
      </c>
      <c r="N1281" s="7">
        <v>1</v>
      </c>
      <c r="O1281" s="44">
        <v>48.8</v>
      </c>
      <c r="P1281" s="44">
        <v>24.45</v>
      </c>
      <c r="Q1281" s="44">
        <v>3.71</v>
      </c>
      <c r="R1281" s="44">
        <v>14.74</v>
      </c>
      <c r="S1281" s="44">
        <v>0</v>
      </c>
      <c r="T1281" s="44">
        <v>0</v>
      </c>
      <c r="U1281" s="44">
        <v>5.9</v>
      </c>
      <c r="V1281" s="9">
        <v>0.1208</v>
      </c>
      <c r="W1281" s="42" t="s">
        <v>34</v>
      </c>
      <c r="X1281" s="43"/>
      <c r="Y1281" s="43"/>
      <c r="Z1281" s="43" t="s">
        <v>8442</v>
      </c>
      <c r="AA1281" s="43" t="str">
        <f>VLOOKUP(J1281, sku!B:C, 2, FALSE)</f>
        <v>Trava Manete Moto E Bicicleta de Alumínio</v>
      </c>
      <c r="AB1281" s="45" t="str">
        <f>VLOOKUP(J1281, sku!B:BM, 64, FALSE)</f>
        <v>Importação</v>
      </c>
      <c r="AC1281" s="45" t="str">
        <f>LEFT(pedidos[[#This Row],[SKU]],3)</f>
        <v>ET0</v>
      </c>
      <c r="AD1281" s="36" t="str" cm="1">
        <f t="array" aca="1" ref="AD1281" ca="1">IFERROR(
  INDEX(
    montadora[Montadora],
    MATCH(TRUE,LEFT(J1689,NÚCARACT(montadora[SKU Parcial]))=montadora[SKU Parcial],0)
  ),
  ""
)</f>
        <v/>
      </c>
    </row>
    <row r="1282" spans="1:30" x14ac:dyDescent="0.25">
      <c r="A1282" s="42" t="s">
        <v>9001</v>
      </c>
      <c r="B1282" s="42"/>
      <c r="C1282" s="42"/>
      <c r="D1282" s="42"/>
      <c r="E1282" s="42">
        <v>22998010236</v>
      </c>
      <c r="F1282" s="42" t="s">
        <v>8381</v>
      </c>
      <c r="G1282" s="42" t="s">
        <v>11227</v>
      </c>
      <c r="H1282" s="7"/>
      <c r="I1282" s="42"/>
      <c r="J1282" s="42" t="s">
        <v>886</v>
      </c>
      <c r="K1282" s="8">
        <v>45796</v>
      </c>
      <c r="L1282" s="12" t="s">
        <v>8443</v>
      </c>
      <c r="M1282" s="44">
        <v>48.8</v>
      </c>
      <c r="N1282" s="7">
        <v>1</v>
      </c>
      <c r="O1282" s="44">
        <v>48.8</v>
      </c>
      <c r="P1282" s="44">
        <v>24.45</v>
      </c>
      <c r="Q1282" s="44">
        <v>3.71</v>
      </c>
      <c r="R1282" s="44">
        <v>14.74</v>
      </c>
      <c r="S1282" s="44">
        <v>0</v>
      </c>
      <c r="T1282" s="44">
        <v>0</v>
      </c>
      <c r="U1282" s="44">
        <v>5.9</v>
      </c>
      <c r="V1282" s="9">
        <v>0.1208</v>
      </c>
      <c r="W1282" s="42" t="s">
        <v>34</v>
      </c>
      <c r="X1282" s="43"/>
      <c r="Y1282" s="43"/>
      <c r="Z1282" s="43" t="s">
        <v>8442</v>
      </c>
      <c r="AA1282" s="43" t="str">
        <f>VLOOKUP(J1282, sku!B:C, 2, FALSE)</f>
        <v>Trava Manete Moto E Bicicleta de Alumínio</v>
      </c>
      <c r="AB1282" s="45" t="str">
        <f>VLOOKUP(J1282, sku!B:BM, 64, FALSE)</f>
        <v>Importação</v>
      </c>
      <c r="AC1282" s="45" t="str">
        <f>LEFT(pedidos[[#This Row],[SKU]],3)</f>
        <v>ET0</v>
      </c>
      <c r="AD1282" s="36" t="str" cm="1">
        <f t="array" aca="1" ref="AD1282" ca="1">IFERROR(
  INDEX(
    montadora[Montadora],
    MATCH(TRUE,LEFT(J1690,NÚCARACT(montadora[SKU Parcial]))=montadora[SKU Parcial],0)
  ),
  ""
)</f>
        <v/>
      </c>
    </row>
    <row r="1283" spans="1:30" x14ac:dyDescent="0.25">
      <c r="A1283" s="42" t="s">
        <v>9004</v>
      </c>
      <c r="B1283" s="42"/>
      <c r="C1283" s="42"/>
      <c r="D1283" s="42"/>
      <c r="E1283" s="42">
        <v>22998010236</v>
      </c>
      <c r="F1283" s="42" t="s">
        <v>8381</v>
      </c>
      <c r="G1283" s="42" t="s">
        <v>11227</v>
      </c>
      <c r="H1283" s="7"/>
      <c r="I1283" s="42"/>
      <c r="J1283" s="42" t="s">
        <v>8433</v>
      </c>
      <c r="K1283" s="8">
        <v>45795</v>
      </c>
      <c r="L1283" s="19" t="s">
        <v>8443</v>
      </c>
      <c r="M1283" s="44">
        <v>48.8</v>
      </c>
      <c r="N1283" s="7">
        <v>1</v>
      </c>
      <c r="O1283" s="44">
        <v>48.8</v>
      </c>
      <c r="P1283" s="44">
        <v>24.45</v>
      </c>
      <c r="Q1283" s="44">
        <v>3.71</v>
      </c>
      <c r="R1283" s="44">
        <v>14.74</v>
      </c>
      <c r="S1283" s="44">
        <v>0</v>
      </c>
      <c r="T1283" s="44">
        <v>0</v>
      </c>
      <c r="U1283" s="44">
        <v>5.9</v>
      </c>
      <c r="V1283" s="9">
        <v>0.1208</v>
      </c>
      <c r="W1283" s="42" t="s">
        <v>34</v>
      </c>
      <c r="X1283" s="43"/>
      <c r="Y1283" s="43"/>
      <c r="Z1283" s="43" t="s">
        <v>8442</v>
      </c>
      <c r="AA1283" s="43" t="str">
        <f>VLOOKUP(J1283, sku!B:C, 2, FALSE)</f>
        <v>Trava Manete Moto E Bicicleta de Plástico - Vermelho</v>
      </c>
      <c r="AB1283" s="45" t="str">
        <f>VLOOKUP(J1283, sku!B:BM, 64, FALSE)</f>
        <v>Importação</v>
      </c>
      <c r="AC1283" s="45" t="str">
        <f>LEFT(pedidos[[#This Row],[SKU]],3)</f>
        <v>ET0</v>
      </c>
      <c r="AD1283" s="36" t="str" cm="1">
        <f t="array" aca="1" ref="AD1283" ca="1">IFERROR(
  INDEX(
    montadora[Montadora],
    MATCH(TRUE,LEFT(J1691,NÚCARACT(montadora[SKU Parcial]))=montadora[SKU Parcial],0)
  ),
  ""
)</f>
        <v/>
      </c>
    </row>
    <row r="1284" spans="1:30" x14ac:dyDescent="0.25">
      <c r="A1284" s="42" t="s">
        <v>9006</v>
      </c>
      <c r="B1284" s="42"/>
      <c r="C1284" s="42"/>
      <c r="D1284" s="42"/>
      <c r="E1284" s="42">
        <v>22998010236</v>
      </c>
      <c r="F1284" s="42" t="s">
        <v>8381</v>
      </c>
      <c r="G1284" s="42" t="s">
        <v>11227</v>
      </c>
      <c r="H1284" s="7"/>
      <c r="I1284" s="42"/>
      <c r="J1284" s="42" t="s">
        <v>886</v>
      </c>
      <c r="K1284" s="8">
        <v>45792</v>
      </c>
      <c r="L1284" s="19" t="s">
        <v>8443</v>
      </c>
      <c r="M1284" s="44">
        <v>48.8</v>
      </c>
      <c r="N1284" s="7">
        <v>1</v>
      </c>
      <c r="O1284" s="44">
        <v>67.25</v>
      </c>
      <c r="P1284" s="44">
        <v>24.45</v>
      </c>
      <c r="Q1284" s="44">
        <v>3.71</v>
      </c>
      <c r="R1284" s="44">
        <v>14.74</v>
      </c>
      <c r="S1284" s="44">
        <v>18.45</v>
      </c>
      <c r="T1284" s="44">
        <v>0</v>
      </c>
      <c r="U1284" s="44">
        <v>5.9</v>
      </c>
      <c r="V1284" s="9">
        <v>0.1208</v>
      </c>
      <c r="W1284" s="42" t="s">
        <v>34</v>
      </c>
      <c r="X1284" s="43"/>
      <c r="Y1284" s="43"/>
      <c r="Z1284" s="43" t="s">
        <v>8442</v>
      </c>
      <c r="AA1284" s="43" t="str">
        <f>VLOOKUP(J1284, sku!B:C, 2, FALSE)</f>
        <v>Trava Manete Moto E Bicicleta de Alumínio</v>
      </c>
      <c r="AB1284" s="45" t="str">
        <f>VLOOKUP(J1284, sku!B:BM, 64, FALSE)</f>
        <v>Importação</v>
      </c>
      <c r="AC1284" s="45" t="str">
        <f>LEFT(pedidos[[#This Row],[SKU]],3)</f>
        <v>ET0</v>
      </c>
      <c r="AD1284" s="36" t="str" cm="1">
        <f t="array" aca="1" ref="AD1284" ca="1">IFERROR(
  INDEX(
    montadora[Montadora],
    MATCH(TRUE,LEFT(J1692,NÚCARACT(montadora[SKU Parcial]))=montadora[SKU Parcial],0)
  ),
  ""
)</f>
        <v/>
      </c>
    </row>
    <row r="1285" spans="1:30" x14ac:dyDescent="0.25">
      <c r="A1285" s="42" t="s">
        <v>8121</v>
      </c>
      <c r="B1285" s="42"/>
      <c r="C1285" s="42"/>
      <c r="D1285" s="42"/>
      <c r="E1285" s="42">
        <v>22998010236</v>
      </c>
      <c r="F1285" s="42" t="s">
        <v>8381</v>
      </c>
      <c r="G1285" s="42" t="s">
        <v>11227</v>
      </c>
      <c r="H1285" s="7"/>
      <c r="I1285" s="42"/>
      <c r="J1285" s="42" t="s">
        <v>886</v>
      </c>
      <c r="K1285" s="8">
        <v>45816</v>
      </c>
      <c r="L1285" s="12" t="s">
        <v>8443</v>
      </c>
      <c r="M1285" s="44">
        <v>48.8</v>
      </c>
      <c r="N1285" s="7">
        <v>1</v>
      </c>
      <c r="O1285" s="44">
        <v>48.8</v>
      </c>
      <c r="P1285" s="44">
        <v>24.45</v>
      </c>
      <c r="Q1285" s="44">
        <v>4.0199999999999996</v>
      </c>
      <c r="R1285" s="44">
        <v>14.74</v>
      </c>
      <c r="S1285" s="44">
        <v>0</v>
      </c>
      <c r="T1285" s="44">
        <v>0</v>
      </c>
      <c r="U1285" s="44">
        <v>5.59</v>
      </c>
      <c r="V1285" s="9">
        <v>0.11459999999999999</v>
      </c>
      <c r="W1285" s="42" t="s">
        <v>34</v>
      </c>
      <c r="X1285" s="43"/>
      <c r="Y1285" s="43"/>
      <c r="Z1285" s="43" t="s">
        <v>8442</v>
      </c>
      <c r="AA1285" s="43" t="str">
        <f>VLOOKUP(J1285, sku!B:C, 2, FALSE)</f>
        <v>Trava Manete Moto E Bicicleta de Alumínio</v>
      </c>
      <c r="AB1285" s="45" t="str">
        <f>VLOOKUP(J1285, sku!B:BM, 64, FALSE)</f>
        <v>Importação</v>
      </c>
      <c r="AC1285" s="45" t="str">
        <f>LEFT(pedidos[[#This Row],[SKU]],3)</f>
        <v>ET0</v>
      </c>
      <c r="AD1285" s="36" t="str" cm="1">
        <f t="array" aca="1" ref="AD1285" ca="1">IFERROR(
  INDEX(
    montadora[Montadora],
    MATCH(TRUE,LEFT(J1700,NÚCARACT(montadora[SKU Parcial]))=montadora[SKU Parcial],0)
  ),
  ""
)</f>
        <v/>
      </c>
    </row>
    <row r="1286" spans="1:30" x14ac:dyDescent="0.25">
      <c r="A1286" s="42" t="s">
        <v>8122</v>
      </c>
      <c r="B1286" s="42"/>
      <c r="C1286" s="42"/>
      <c r="D1286" s="42"/>
      <c r="E1286" s="42">
        <v>22998010236</v>
      </c>
      <c r="F1286" s="42" t="s">
        <v>8381</v>
      </c>
      <c r="G1286" s="42" t="s">
        <v>11227</v>
      </c>
      <c r="H1286" s="7"/>
      <c r="I1286" s="42"/>
      <c r="J1286" s="42" t="s">
        <v>886</v>
      </c>
      <c r="K1286" s="8">
        <v>45814</v>
      </c>
      <c r="L1286" s="12" t="s">
        <v>8443</v>
      </c>
      <c r="M1286" s="44">
        <v>48.8</v>
      </c>
      <c r="N1286" s="7">
        <v>1</v>
      </c>
      <c r="O1286" s="44">
        <v>56.8</v>
      </c>
      <c r="P1286" s="44">
        <v>24.45</v>
      </c>
      <c r="Q1286" s="44">
        <v>4.0199999999999996</v>
      </c>
      <c r="R1286" s="44">
        <v>14.74</v>
      </c>
      <c r="S1286" s="44">
        <v>8</v>
      </c>
      <c r="T1286" s="44">
        <v>0</v>
      </c>
      <c r="U1286" s="44">
        <v>5.59</v>
      </c>
      <c r="V1286" s="9">
        <v>0.11459999999999999</v>
      </c>
      <c r="W1286" s="42" t="s">
        <v>34</v>
      </c>
      <c r="X1286" s="43"/>
      <c r="Y1286" s="43"/>
      <c r="Z1286" s="43" t="s">
        <v>8442</v>
      </c>
      <c r="AA1286" s="43" t="str">
        <f>VLOOKUP(J1286, sku!B:C, 2, FALSE)</f>
        <v>Trava Manete Moto E Bicicleta de Alumínio</v>
      </c>
      <c r="AB1286" s="45" t="str">
        <f>VLOOKUP(J1286, sku!B:BM, 64, FALSE)</f>
        <v>Importação</v>
      </c>
      <c r="AC1286" s="45" t="str">
        <f>LEFT(pedidos[[#This Row],[SKU]],3)</f>
        <v>ET0</v>
      </c>
      <c r="AD1286" s="36" t="str" cm="1">
        <f t="array" aca="1" ref="AD1286" ca="1">IFERROR(
  INDEX(
    montadora[Montadora],
    MATCH(TRUE,LEFT(J1701,NÚCARACT(montadora[SKU Parcial]))=montadora[SKU Parcial],0)
  ),
  ""
)</f>
        <v/>
      </c>
    </row>
    <row r="1287" spans="1:30" x14ac:dyDescent="0.25">
      <c r="A1287" s="42" t="s">
        <v>8015</v>
      </c>
      <c r="B1287" s="42"/>
      <c r="C1287" s="42"/>
      <c r="D1287" s="42"/>
      <c r="E1287" s="42">
        <v>22293424720</v>
      </c>
      <c r="F1287" s="42" t="s">
        <v>8380</v>
      </c>
      <c r="G1287" s="42" t="s">
        <v>11227</v>
      </c>
      <c r="H1287" s="7"/>
      <c r="I1287" s="42"/>
      <c r="J1287" s="42" t="s">
        <v>886</v>
      </c>
      <c r="K1287" s="8">
        <v>45831</v>
      </c>
      <c r="L1287" s="12" t="s">
        <v>8443</v>
      </c>
      <c r="M1287" s="44">
        <v>49.8</v>
      </c>
      <c r="N1287" s="7">
        <v>1</v>
      </c>
      <c r="O1287" s="44">
        <v>49.8</v>
      </c>
      <c r="P1287" s="44">
        <v>24.45</v>
      </c>
      <c r="Q1287" s="44">
        <v>4.0999999999999996</v>
      </c>
      <c r="R1287" s="44">
        <v>16.37</v>
      </c>
      <c r="S1287" s="44">
        <v>0</v>
      </c>
      <c r="T1287" s="44">
        <v>0</v>
      </c>
      <c r="U1287" s="44">
        <v>4.88</v>
      </c>
      <c r="V1287" s="9">
        <v>9.8100000000000007E-2</v>
      </c>
      <c r="W1287" s="42" t="s">
        <v>34</v>
      </c>
      <c r="X1287" s="43"/>
      <c r="Y1287" s="43"/>
      <c r="Z1287" s="43" t="s">
        <v>8442</v>
      </c>
      <c r="AA1287" s="43" t="str">
        <f>VLOOKUP(J1287, sku!B:C, 2, FALSE)</f>
        <v>Trava Manete Moto E Bicicleta de Alumínio</v>
      </c>
      <c r="AB1287" s="45" t="str">
        <f>VLOOKUP(J1287, sku!B:BM, 64, FALSE)</f>
        <v>Importação</v>
      </c>
      <c r="AC1287" s="45" t="str">
        <f>LEFT(pedidos[[#This Row],[SKU]],3)</f>
        <v>ET0</v>
      </c>
      <c r="AD1287" s="36" t="str" cm="1">
        <f t="array" aca="1" ref="AD1287" ca="1">IFERROR(
  INDEX(
    montadora[Montadora],
    MATCH(TRUE,LEFT(J1704,NÚCARACT(montadora[SKU Parcial]))=montadora[SKU Parcial],0)
  ),
  ""
)</f>
        <v/>
      </c>
    </row>
    <row r="1288" spans="1:30" x14ac:dyDescent="0.25">
      <c r="A1288" s="42" t="s">
        <v>8025</v>
      </c>
      <c r="B1288" s="42"/>
      <c r="C1288" s="42"/>
      <c r="D1288" s="42"/>
      <c r="E1288" s="42">
        <v>22998010236</v>
      </c>
      <c r="F1288" s="42" t="s">
        <v>8381</v>
      </c>
      <c r="G1288" s="42" t="s">
        <v>11227</v>
      </c>
      <c r="H1288" s="7"/>
      <c r="I1288" s="42"/>
      <c r="J1288" s="42" t="s">
        <v>886</v>
      </c>
      <c r="K1288" s="8">
        <v>45826</v>
      </c>
      <c r="L1288" s="12" t="s">
        <v>8443</v>
      </c>
      <c r="M1288" s="44">
        <v>49.8</v>
      </c>
      <c r="N1288" s="7">
        <v>1</v>
      </c>
      <c r="O1288" s="44">
        <v>49.8</v>
      </c>
      <c r="P1288" s="44">
        <v>24.45</v>
      </c>
      <c r="Q1288" s="44">
        <v>4.0999999999999996</v>
      </c>
      <c r="R1288" s="44">
        <v>16.37</v>
      </c>
      <c r="S1288" s="44">
        <v>0</v>
      </c>
      <c r="T1288" s="44">
        <v>0</v>
      </c>
      <c r="U1288" s="44">
        <v>4.88</v>
      </c>
      <c r="V1288" s="9">
        <v>9.8100000000000007E-2</v>
      </c>
      <c r="W1288" s="42" t="s">
        <v>34</v>
      </c>
      <c r="X1288" s="43"/>
      <c r="Y1288" s="43"/>
      <c r="Z1288" s="43" t="s">
        <v>8442</v>
      </c>
      <c r="AA1288" s="43" t="str">
        <f>VLOOKUP(J1288, sku!B:C, 2, FALSE)</f>
        <v>Trava Manete Moto E Bicicleta de Alumínio</v>
      </c>
      <c r="AB1288" s="45" t="str">
        <f>VLOOKUP(J1288, sku!B:BM, 64, FALSE)</f>
        <v>Importação</v>
      </c>
      <c r="AC1288" s="45" t="str">
        <f>LEFT(pedidos[[#This Row],[SKU]],3)</f>
        <v>ET0</v>
      </c>
      <c r="AD1288" s="36" t="str" cm="1">
        <f t="array" aca="1" ref="AD1288" ca="1">IFERROR(
  INDEX(
    montadora[Montadora],
    MATCH(TRUE,LEFT(J1705,NÚCARACT(montadora[SKU Parcial]))=montadora[SKU Parcial],0)
  ),
  ""
)</f>
        <v/>
      </c>
    </row>
    <row r="1289" spans="1:30" x14ac:dyDescent="0.25">
      <c r="A1289" s="42" t="s">
        <v>9397</v>
      </c>
      <c r="B1289" s="42">
        <v>22994014023</v>
      </c>
      <c r="C1289" s="42"/>
      <c r="D1289" s="42"/>
      <c r="E1289" s="42"/>
      <c r="F1289" s="42" t="s">
        <v>10127</v>
      </c>
      <c r="G1289" s="42" t="s">
        <v>11228</v>
      </c>
      <c r="H1289" s="19"/>
      <c r="I1289" s="42"/>
      <c r="J1289" s="42" t="s">
        <v>886</v>
      </c>
      <c r="K1289" s="21">
        <v>45797</v>
      </c>
      <c r="L1289" s="12" t="s">
        <v>8443</v>
      </c>
      <c r="M1289" s="44">
        <v>49.8</v>
      </c>
      <c r="N1289" s="19">
        <v>1</v>
      </c>
      <c r="O1289" s="44">
        <v>49.8</v>
      </c>
      <c r="P1289" s="44">
        <v>24.45</v>
      </c>
      <c r="Q1289" s="44">
        <v>1.68</v>
      </c>
      <c r="R1289" s="44">
        <v>13.96</v>
      </c>
      <c r="S1289" s="44">
        <v>0</v>
      </c>
      <c r="T1289" s="44">
        <v>0</v>
      </c>
      <c r="U1289" s="44">
        <v>9.7100000000000009</v>
      </c>
      <c r="V1289" s="23">
        <v>0</v>
      </c>
      <c r="W1289" s="42" t="s">
        <v>34</v>
      </c>
      <c r="X1289" s="43"/>
      <c r="Y1289" s="43"/>
      <c r="Z1289" s="43" t="s">
        <v>8442</v>
      </c>
      <c r="AA1289" s="43" t="str">
        <f>VLOOKUP(J1289, sku!B:C, 2, FALSE)</f>
        <v>Trava Manete Moto E Bicicleta de Alumínio</v>
      </c>
      <c r="AB1289" s="45" t="str">
        <f>VLOOKUP(J1289, sku!B:BM, 64, FALSE)</f>
        <v>Importação</v>
      </c>
      <c r="AC1289" s="45" t="str">
        <f>LEFT(pedidos[[#This Row],[SKU]],3)</f>
        <v>ET0</v>
      </c>
      <c r="AD1289" s="36" t="str" cm="1">
        <f t="array" aca="1" ref="AD1289" ca="1">IFERROR(
  INDEX(
    montadora[Montadora],
    MATCH(TRUE,LEFT(J1707,NÚCARACT(montadora[SKU Parcial]))=montadora[SKU Parcial],0)
  ),
  ""
)</f>
        <v/>
      </c>
    </row>
    <row r="1290" spans="1:30" x14ac:dyDescent="0.25">
      <c r="A1290" s="42" t="s">
        <v>9533</v>
      </c>
      <c r="B1290" s="42">
        <v>20698018812</v>
      </c>
      <c r="C1290" s="42"/>
      <c r="D1290" s="42"/>
      <c r="E1290" s="42"/>
      <c r="F1290" s="42" t="s">
        <v>8381</v>
      </c>
      <c r="G1290" s="42" t="s">
        <v>11228</v>
      </c>
      <c r="H1290" s="19"/>
      <c r="I1290" s="42"/>
      <c r="J1290" s="42" t="s">
        <v>886</v>
      </c>
      <c r="K1290" s="21">
        <v>45792</v>
      </c>
      <c r="L1290" s="12" t="s">
        <v>8443</v>
      </c>
      <c r="M1290" s="44">
        <v>51.8</v>
      </c>
      <c r="N1290" s="19">
        <v>1</v>
      </c>
      <c r="O1290" s="44">
        <v>51.8</v>
      </c>
      <c r="P1290" s="44">
        <v>24.45</v>
      </c>
      <c r="Q1290" s="44">
        <v>1.75</v>
      </c>
      <c r="R1290" s="44">
        <v>14.36</v>
      </c>
      <c r="S1290" s="44">
        <v>0</v>
      </c>
      <c r="T1290" s="44">
        <v>0</v>
      </c>
      <c r="U1290" s="44">
        <v>11.24</v>
      </c>
      <c r="V1290" s="23">
        <v>0</v>
      </c>
      <c r="W1290" s="42" t="s">
        <v>34</v>
      </c>
      <c r="X1290" s="43"/>
      <c r="Y1290" s="43"/>
      <c r="Z1290" s="43" t="s">
        <v>8442</v>
      </c>
      <c r="AA1290" s="43" t="str">
        <f>VLOOKUP(J1290, sku!B:C, 2, FALSE)</f>
        <v>Trava Manete Moto E Bicicleta de Alumínio</v>
      </c>
      <c r="AB1290" s="45" t="str">
        <f>VLOOKUP(J1290, sku!B:BM, 64, FALSE)</f>
        <v>Importação</v>
      </c>
      <c r="AC1290" s="45" t="str">
        <f>LEFT(pedidos[[#This Row],[SKU]],3)</f>
        <v>ET0</v>
      </c>
      <c r="AD1290" s="36" t="str" cm="1">
        <f t="array" aca="1" ref="AD1290" ca="1">IFERROR(
  INDEX(
    montadora[Montadora],
    MATCH(TRUE,LEFT(J1708,NÚCARACT(montadora[SKU Parcial]))=montadora[SKU Parcial],0)
  ),
  ""
)</f>
        <v/>
      </c>
    </row>
    <row r="1291" spans="1:30" x14ac:dyDescent="0.25">
      <c r="A1291" s="42" t="s">
        <v>10176</v>
      </c>
      <c r="B1291" s="42"/>
      <c r="C1291" s="42"/>
      <c r="D1291" s="42"/>
      <c r="E1291" s="42">
        <v>23593660519</v>
      </c>
      <c r="F1291" s="42" t="s">
        <v>10695</v>
      </c>
      <c r="G1291" s="42" t="s">
        <v>11228</v>
      </c>
      <c r="H1291" s="7"/>
      <c r="I1291" s="42"/>
      <c r="J1291" s="42" t="s">
        <v>10718</v>
      </c>
      <c r="K1291" s="8">
        <v>45838</v>
      </c>
      <c r="L1291" s="12" t="s">
        <v>8443</v>
      </c>
      <c r="M1291" s="44">
        <v>44.8</v>
      </c>
      <c r="N1291" s="7">
        <v>1</v>
      </c>
      <c r="O1291" s="44">
        <v>44.8</v>
      </c>
      <c r="P1291" s="44">
        <v>25</v>
      </c>
      <c r="Q1291" s="44">
        <v>1.67</v>
      </c>
      <c r="R1291" s="44">
        <v>12.96</v>
      </c>
      <c r="S1291" s="44">
        <v>0</v>
      </c>
      <c r="T1291" s="44">
        <v>0</v>
      </c>
      <c r="U1291" s="44">
        <v>5.17</v>
      </c>
      <c r="V1291" s="9">
        <v>0.11550000000000001</v>
      </c>
      <c r="W1291" s="42" t="s">
        <v>34</v>
      </c>
      <c r="X1291" s="43"/>
      <c r="Y1291" s="43"/>
      <c r="Z1291" s="43" t="s">
        <v>8442</v>
      </c>
      <c r="AA1291" s="43" t="str">
        <f>VLOOKUP(J1291, sku!B:C, 2, FALSE)</f>
        <v>V30 - Lustro Verniz Asiático 500ml</v>
      </c>
      <c r="AB1291" s="45" t="str">
        <f>VLOOKUP(J1291, sku!B:BM, 64, FALSE)</f>
        <v>Revenda</v>
      </c>
      <c r="AC1291" s="45" t="str">
        <f>LEFT(pedidos[[#This Row],[SKU]],3)</f>
        <v>VX2</v>
      </c>
      <c r="AD1291" s="36" t="str" cm="1">
        <f t="array" aca="1" ref="AD1291" ca="1">IFERROR(
  INDEX(
    montadora[Montadora],
    MATCH(TRUE,LEFT(J1709,NÚCARACT(montadora[SKU Parcial]))=montadora[SKU Parcial],0)
  ),
  ""
)</f>
        <v/>
      </c>
    </row>
    <row r="1292" spans="1:30" x14ac:dyDescent="0.25">
      <c r="A1292" s="42" t="s">
        <v>10181</v>
      </c>
      <c r="B1292" s="42"/>
      <c r="C1292" s="42"/>
      <c r="D1292" s="42"/>
      <c r="E1292" s="42">
        <v>23593660519</v>
      </c>
      <c r="F1292" s="42" t="s">
        <v>10695</v>
      </c>
      <c r="G1292" s="42" t="s">
        <v>11228</v>
      </c>
      <c r="H1292" s="7"/>
      <c r="I1292" s="42"/>
      <c r="J1292" s="42" t="s">
        <v>10718</v>
      </c>
      <c r="K1292" s="8">
        <v>45838</v>
      </c>
      <c r="L1292" s="12" t="s">
        <v>8443</v>
      </c>
      <c r="M1292" s="44">
        <v>44.8</v>
      </c>
      <c r="N1292" s="7">
        <v>1</v>
      </c>
      <c r="O1292" s="44">
        <v>44.8</v>
      </c>
      <c r="P1292" s="44">
        <v>25</v>
      </c>
      <c r="Q1292" s="44">
        <v>1.67</v>
      </c>
      <c r="R1292" s="44">
        <v>12.96</v>
      </c>
      <c r="S1292" s="44">
        <v>0</v>
      </c>
      <c r="T1292" s="44">
        <v>0</v>
      </c>
      <c r="U1292" s="44">
        <v>5.17</v>
      </c>
      <c r="V1292" s="9">
        <v>0.11550000000000001</v>
      </c>
      <c r="W1292" s="42" t="s">
        <v>34</v>
      </c>
      <c r="X1292" s="43"/>
      <c r="Y1292" s="43"/>
      <c r="Z1292" s="43" t="s">
        <v>8442</v>
      </c>
      <c r="AA1292" s="43" t="str">
        <f>VLOOKUP(J1292, sku!B:C, 2, FALSE)</f>
        <v>V30 - Lustro Verniz Asiático 500ml</v>
      </c>
      <c r="AB1292" s="45" t="str">
        <f>VLOOKUP(J1292, sku!B:BM, 64, FALSE)</f>
        <v>Revenda</v>
      </c>
      <c r="AC1292" s="45" t="str">
        <f>LEFT(pedidos[[#This Row],[SKU]],3)</f>
        <v>VX2</v>
      </c>
      <c r="AD1292" s="36" t="str" cm="1">
        <f t="array" aca="1" ref="AD1292" ca="1">IFERROR(
  INDEX(
    montadora[Montadora],
    MATCH(TRUE,LEFT(J1710,NÚCARACT(montadora[SKU Parcial]))=montadora[SKU Parcial],0)
  ),
  ""
)</f>
        <v/>
      </c>
    </row>
    <row r="1293" spans="1:30" x14ac:dyDescent="0.25">
      <c r="A1293" s="42" t="s">
        <v>9909</v>
      </c>
      <c r="B1293" s="42">
        <v>23598158289</v>
      </c>
      <c r="C1293" s="42"/>
      <c r="D1293" s="42"/>
      <c r="E1293" s="42"/>
      <c r="F1293" s="42" t="s">
        <v>9199</v>
      </c>
      <c r="G1293" s="42" t="s">
        <v>11228</v>
      </c>
      <c r="H1293" s="7"/>
      <c r="I1293" s="42"/>
      <c r="J1293" s="42" t="s">
        <v>6742</v>
      </c>
      <c r="K1293" s="8">
        <v>45782</v>
      </c>
      <c r="L1293" s="12" t="s">
        <v>8443</v>
      </c>
      <c r="M1293" s="44">
        <v>44.8</v>
      </c>
      <c r="N1293" s="7">
        <v>1</v>
      </c>
      <c r="O1293" s="44">
        <v>44.8</v>
      </c>
      <c r="P1293" s="44">
        <v>25.39</v>
      </c>
      <c r="Q1293" s="44">
        <v>1.51</v>
      </c>
      <c r="R1293" s="44">
        <v>12.87</v>
      </c>
      <c r="S1293" s="44">
        <v>0</v>
      </c>
      <c r="T1293" s="44">
        <v>0</v>
      </c>
      <c r="U1293" s="44">
        <v>4.58</v>
      </c>
      <c r="V1293" s="9">
        <v>0.1507</v>
      </c>
      <c r="W1293" s="42" t="s">
        <v>34</v>
      </c>
      <c r="X1293" s="43"/>
      <c r="Y1293" s="43"/>
      <c r="Z1293" s="43" t="s">
        <v>8442</v>
      </c>
      <c r="AA1293" s="43" t="str">
        <f>VLOOKUP(J1293, sku!B:C, 2, FALSE)</f>
        <v>Blend Spray 500ml</v>
      </c>
      <c r="AB1293" s="45" t="str">
        <f>VLOOKUP(J1293, sku!B:BM, 64, FALSE)</f>
        <v>Revenda</v>
      </c>
      <c r="AC1293" s="45" t="str">
        <f>LEFT(pedidos[[#This Row],[SKU]],3)</f>
        <v>VX2</v>
      </c>
      <c r="AD1293" s="36" t="str" cm="1">
        <f t="array" aca="1" ref="AD1293" ca="1">IFERROR(
  INDEX(
    montadora[Montadora],
    MATCH(TRUE,LEFT(J1711,NÚCARACT(montadora[SKU Parcial]))=montadora[SKU Parcial],0)
  ),
  ""
)</f>
        <v/>
      </c>
    </row>
    <row r="1294" spans="1:30" x14ac:dyDescent="0.25">
      <c r="A1294" s="42" t="s">
        <v>9931</v>
      </c>
      <c r="B1294" s="42">
        <v>23598158289</v>
      </c>
      <c r="C1294" s="42"/>
      <c r="D1294" s="42"/>
      <c r="E1294" s="42"/>
      <c r="F1294" s="42" t="s">
        <v>9199</v>
      </c>
      <c r="G1294" s="42" t="s">
        <v>11228</v>
      </c>
      <c r="H1294" s="7"/>
      <c r="I1294" s="42"/>
      <c r="J1294" s="42" t="s">
        <v>6742</v>
      </c>
      <c r="K1294" s="8">
        <v>45782</v>
      </c>
      <c r="L1294" s="12" t="s">
        <v>8443</v>
      </c>
      <c r="M1294" s="44">
        <v>44.8</v>
      </c>
      <c r="N1294" s="7">
        <v>1</v>
      </c>
      <c r="O1294" s="44">
        <v>44.8</v>
      </c>
      <c r="P1294" s="44">
        <v>25.39</v>
      </c>
      <c r="Q1294" s="44">
        <v>1.51</v>
      </c>
      <c r="R1294" s="44">
        <v>12.87</v>
      </c>
      <c r="S1294" s="44">
        <v>0</v>
      </c>
      <c r="T1294" s="44">
        <v>0</v>
      </c>
      <c r="U1294" s="44">
        <v>4.58</v>
      </c>
      <c r="V1294" s="9">
        <v>0.15010000000000001</v>
      </c>
      <c r="W1294" s="42" t="s">
        <v>34</v>
      </c>
      <c r="X1294" s="43"/>
      <c r="Y1294" s="43"/>
      <c r="Z1294" s="43" t="s">
        <v>8442</v>
      </c>
      <c r="AA1294" s="43" t="str">
        <f>VLOOKUP(J1294, sku!B:C, 2, FALSE)</f>
        <v>Blend Spray 500ml</v>
      </c>
      <c r="AB1294" s="45" t="str">
        <f>VLOOKUP(J1294, sku!B:BM, 64, FALSE)</f>
        <v>Revenda</v>
      </c>
      <c r="AC1294" s="45" t="str">
        <f>LEFT(pedidos[[#This Row],[SKU]],3)</f>
        <v>VX2</v>
      </c>
      <c r="AD1294" s="36" t="str" cm="1">
        <f t="array" aca="1" ref="AD1294" ca="1">IFERROR(
  INDEX(
    montadora[Montadora],
    MATCH(TRUE,LEFT(J1712,NÚCARACT(montadora[SKU Parcial]))=montadora[SKU Parcial],0)
  ),
  ""
)</f>
        <v/>
      </c>
    </row>
    <row r="1295" spans="1:30" x14ac:dyDescent="0.25">
      <c r="A1295" s="42" t="s">
        <v>9970</v>
      </c>
      <c r="B1295" s="42">
        <v>23598158289</v>
      </c>
      <c r="C1295" s="42"/>
      <c r="D1295" s="42"/>
      <c r="E1295" s="42"/>
      <c r="F1295" s="42" t="s">
        <v>9199</v>
      </c>
      <c r="G1295" s="42" t="s">
        <v>11228</v>
      </c>
      <c r="H1295" s="7"/>
      <c r="I1295" s="42"/>
      <c r="J1295" s="42" t="s">
        <v>6742</v>
      </c>
      <c r="K1295" s="8">
        <v>45781</v>
      </c>
      <c r="L1295" s="12" t="s">
        <v>8443</v>
      </c>
      <c r="M1295" s="44">
        <v>44.8</v>
      </c>
      <c r="N1295" s="7">
        <v>1</v>
      </c>
      <c r="O1295" s="44">
        <v>44.8</v>
      </c>
      <c r="P1295" s="44">
        <v>25.39</v>
      </c>
      <c r="Q1295" s="44">
        <v>1.51</v>
      </c>
      <c r="R1295" s="44">
        <v>13.49</v>
      </c>
      <c r="S1295" s="44">
        <v>0</v>
      </c>
      <c r="T1295" s="44">
        <v>0</v>
      </c>
      <c r="U1295" s="44">
        <v>4.0199999999999996</v>
      </c>
      <c r="V1295" s="9">
        <v>0.13200000000000001</v>
      </c>
      <c r="W1295" s="42" t="s">
        <v>34</v>
      </c>
      <c r="X1295" s="43"/>
      <c r="Y1295" s="43"/>
      <c r="Z1295" s="43" t="s">
        <v>8442</v>
      </c>
      <c r="AA1295" s="43" t="str">
        <f>VLOOKUP(J1295, sku!B:C, 2, FALSE)</f>
        <v>Blend Spray 500ml</v>
      </c>
      <c r="AB1295" s="45" t="str">
        <f>VLOOKUP(J1295, sku!B:BM, 64, FALSE)</f>
        <v>Revenda</v>
      </c>
      <c r="AC1295" s="45" t="str">
        <f>LEFT(pedidos[[#This Row],[SKU]],3)</f>
        <v>VX2</v>
      </c>
      <c r="AD1295" s="36" t="str" cm="1">
        <f t="array" aca="1" ref="AD1295" ca="1">IFERROR(
  INDEX(
    montadora[Montadora],
    MATCH(TRUE,LEFT(J1713,NÚCARACT(montadora[SKU Parcial]))=montadora[SKU Parcial],0)
  ),
  ""
)</f>
        <v/>
      </c>
    </row>
    <row r="1296" spans="1:30" x14ac:dyDescent="0.25">
      <c r="A1296" s="42" t="s">
        <v>9899</v>
      </c>
      <c r="B1296" s="42">
        <v>23598158289</v>
      </c>
      <c r="C1296" s="42"/>
      <c r="D1296" s="42"/>
      <c r="E1296" s="42"/>
      <c r="F1296" s="42" t="s">
        <v>9199</v>
      </c>
      <c r="G1296" s="42" t="s">
        <v>11228</v>
      </c>
      <c r="H1296" s="7"/>
      <c r="I1296" s="42"/>
      <c r="J1296" s="42" t="s">
        <v>6742</v>
      </c>
      <c r="K1296" s="8">
        <v>45782</v>
      </c>
      <c r="L1296" s="12" t="s">
        <v>8443</v>
      </c>
      <c r="M1296" s="44">
        <v>44.8</v>
      </c>
      <c r="N1296" s="7">
        <v>1</v>
      </c>
      <c r="O1296" s="44">
        <v>44.8</v>
      </c>
      <c r="P1296" s="44">
        <v>25.39</v>
      </c>
      <c r="Q1296" s="44">
        <v>1.51</v>
      </c>
      <c r="R1296" s="44">
        <v>12.87</v>
      </c>
      <c r="S1296" s="44">
        <v>0</v>
      </c>
      <c r="T1296" s="44">
        <v>0</v>
      </c>
      <c r="U1296" s="44">
        <v>4.58</v>
      </c>
      <c r="V1296" s="9">
        <v>0.12670000000000001</v>
      </c>
      <c r="W1296" s="42" t="s">
        <v>34</v>
      </c>
      <c r="X1296" s="43"/>
      <c r="Y1296" s="43"/>
      <c r="Z1296" s="43" t="s">
        <v>8442</v>
      </c>
      <c r="AA1296" s="43" t="str">
        <f>VLOOKUP(J1296, sku!B:C, 2, FALSE)</f>
        <v>Blend Spray 500ml</v>
      </c>
      <c r="AB1296" s="45" t="str">
        <f>VLOOKUP(J1296, sku!B:BM, 64, FALSE)</f>
        <v>Revenda</v>
      </c>
      <c r="AC1296" s="45" t="str">
        <f>LEFT(pedidos[[#This Row],[SKU]],3)</f>
        <v>VX2</v>
      </c>
      <c r="AD1296" s="36" t="str" cm="1">
        <f t="array" aca="1" ref="AD1296" ca="1">IFERROR(
  INDEX(
    montadora[Montadora],
    MATCH(TRUE,LEFT(J1714,NÚCARACT(montadora[SKU Parcial]))=montadora[SKU Parcial],0)
  ),
  ""
)</f>
        <v/>
      </c>
    </row>
    <row r="1297" spans="1:30" x14ac:dyDescent="0.25">
      <c r="A1297" s="42" t="s">
        <v>9918</v>
      </c>
      <c r="B1297" s="42">
        <v>19499597502</v>
      </c>
      <c r="C1297" s="42"/>
      <c r="D1297" s="42"/>
      <c r="E1297" s="42"/>
      <c r="F1297" s="42" t="s">
        <v>9199</v>
      </c>
      <c r="G1297" s="42" t="s">
        <v>11228</v>
      </c>
      <c r="H1297" s="7"/>
      <c r="I1297" s="42"/>
      <c r="J1297" s="42" t="s">
        <v>6742</v>
      </c>
      <c r="K1297" s="8">
        <v>45782</v>
      </c>
      <c r="L1297" s="12" t="s">
        <v>8443</v>
      </c>
      <c r="M1297" s="44">
        <v>47.8</v>
      </c>
      <c r="N1297" s="7">
        <v>1</v>
      </c>
      <c r="O1297" s="44">
        <v>47.8</v>
      </c>
      <c r="P1297" s="44">
        <v>25.39</v>
      </c>
      <c r="Q1297" s="44">
        <v>1.61</v>
      </c>
      <c r="R1297" s="44">
        <v>13.46</v>
      </c>
      <c r="S1297" s="44">
        <v>0</v>
      </c>
      <c r="T1297" s="44">
        <v>0</v>
      </c>
      <c r="U1297" s="44">
        <v>6.86</v>
      </c>
      <c r="V1297" s="9">
        <v>0.12670000000000001</v>
      </c>
      <c r="W1297" s="42" t="s">
        <v>34</v>
      </c>
      <c r="X1297" s="43"/>
      <c r="Y1297" s="43"/>
      <c r="Z1297" s="43" t="s">
        <v>8442</v>
      </c>
      <c r="AA1297" s="43" t="str">
        <f>VLOOKUP(J1297, sku!B:C, 2, FALSE)</f>
        <v>Blend Spray 500ml</v>
      </c>
      <c r="AB1297" s="45" t="str">
        <f>VLOOKUP(J1297, sku!B:BM, 64, FALSE)</f>
        <v>Revenda</v>
      </c>
      <c r="AC1297" s="45" t="str">
        <f>LEFT(pedidos[[#This Row],[SKU]],3)</f>
        <v>VX2</v>
      </c>
      <c r="AD1297" s="36" t="str" cm="1">
        <f t="array" aca="1" ref="AD1297" ca="1">IFERROR(
  INDEX(
    montadora[Montadora],
    MATCH(TRUE,LEFT(J1715,NÚCARACT(montadora[SKU Parcial]))=montadora[SKU Parcial],0)
  ),
  ""
)</f>
        <v/>
      </c>
    </row>
    <row r="1298" spans="1:30" x14ac:dyDescent="0.25">
      <c r="A1298" s="42" t="s">
        <v>9898</v>
      </c>
      <c r="B1298" s="42">
        <v>23598158289</v>
      </c>
      <c r="C1298" s="42"/>
      <c r="D1298" s="42"/>
      <c r="E1298" s="42"/>
      <c r="F1298" s="42" t="s">
        <v>9199</v>
      </c>
      <c r="G1298" s="42" t="s">
        <v>11228</v>
      </c>
      <c r="H1298" s="7"/>
      <c r="I1298" s="42"/>
      <c r="J1298" s="42" t="s">
        <v>6742</v>
      </c>
      <c r="K1298" s="8">
        <v>45782</v>
      </c>
      <c r="L1298" s="12" t="s">
        <v>8443</v>
      </c>
      <c r="M1298" s="44">
        <v>44.8</v>
      </c>
      <c r="N1298" s="7">
        <v>1</v>
      </c>
      <c r="O1298" s="44">
        <v>44.8</v>
      </c>
      <c r="P1298" s="44">
        <v>25.39</v>
      </c>
      <c r="Q1298" s="44">
        <v>1.51</v>
      </c>
      <c r="R1298" s="44">
        <v>12.87</v>
      </c>
      <c r="S1298" s="44">
        <v>0</v>
      </c>
      <c r="T1298" s="44">
        <v>0</v>
      </c>
      <c r="U1298" s="44">
        <v>4.58</v>
      </c>
      <c r="V1298" s="9">
        <v>8.8900000000000007E-2</v>
      </c>
      <c r="W1298" s="42" t="s">
        <v>34</v>
      </c>
      <c r="X1298" s="43"/>
      <c r="Y1298" s="43"/>
      <c r="Z1298" s="43" t="s">
        <v>8442</v>
      </c>
      <c r="AA1298" s="43" t="str">
        <f>VLOOKUP(J1298, sku!B:C, 2, FALSE)</f>
        <v>Blend Spray 500ml</v>
      </c>
      <c r="AB1298" s="45" t="str">
        <f>VLOOKUP(J1298, sku!B:BM, 64, FALSE)</f>
        <v>Revenda</v>
      </c>
      <c r="AC1298" s="45" t="str">
        <f>LEFT(pedidos[[#This Row],[SKU]],3)</f>
        <v>VX2</v>
      </c>
      <c r="AD1298" s="36" t="str" cm="1">
        <f t="array" aca="1" ref="AD1298" ca="1">IFERROR(
  INDEX(
    montadora[Montadora],
    MATCH(TRUE,LEFT(J1716,NÚCARACT(montadora[SKU Parcial]))=montadora[SKU Parcial],0)
  ),
  ""
)</f>
        <v/>
      </c>
    </row>
    <row r="1299" spans="1:30" x14ac:dyDescent="0.25">
      <c r="A1299" s="42" t="s">
        <v>9007</v>
      </c>
      <c r="B1299" s="42"/>
      <c r="C1299" s="42"/>
      <c r="D1299" s="42"/>
      <c r="E1299" s="42">
        <v>22493546281</v>
      </c>
      <c r="F1299" s="42" t="s">
        <v>9199</v>
      </c>
      <c r="G1299" s="42" t="s">
        <v>11227</v>
      </c>
      <c r="H1299" s="19"/>
      <c r="I1299" s="42"/>
      <c r="J1299" s="42" t="s">
        <v>6742</v>
      </c>
      <c r="K1299" s="21">
        <v>45789</v>
      </c>
      <c r="L1299" s="19" t="s">
        <v>8443</v>
      </c>
      <c r="M1299" s="44">
        <v>46.8</v>
      </c>
      <c r="N1299" s="19">
        <v>1</v>
      </c>
      <c r="O1299" s="44">
        <v>46.8</v>
      </c>
      <c r="P1299" s="44">
        <v>25.39</v>
      </c>
      <c r="Q1299" s="44">
        <v>3.56</v>
      </c>
      <c r="R1299" s="44">
        <v>14.3</v>
      </c>
      <c r="S1299" s="44">
        <v>0</v>
      </c>
      <c r="T1299" s="44">
        <v>0</v>
      </c>
      <c r="U1299" s="44">
        <v>3.55</v>
      </c>
      <c r="V1299" s="23">
        <v>7.5800000000000006E-2</v>
      </c>
      <c r="W1299" s="42" t="s">
        <v>34</v>
      </c>
      <c r="X1299" s="43"/>
      <c r="Y1299" s="43"/>
      <c r="Z1299" s="43" t="s">
        <v>8442</v>
      </c>
      <c r="AA1299" s="43" t="str">
        <f>VLOOKUP(J1299, sku!B:C, 2, FALSE)</f>
        <v>Blend Spray 500ml</v>
      </c>
      <c r="AB1299" s="45" t="str">
        <f>VLOOKUP(J1299, sku!B:BM, 64, FALSE)</f>
        <v>Revenda</v>
      </c>
      <c r="AC1299" s="45" t="str">
        <f>LEFT(pedidos[[#This Row],[SKU]],3)</f>
        <v>VX2</v>
      </c>
      <c r="AD1299" s="36" t="str" cm="1">
        <f t="array" aca="1" ref="AD1299" ca="1">IFERROR(
  INDEX(
    montadora[Montadora],
    MATCH(TRUE,LEFT(J1717,NÚCARACT(montadora[SKU Parcial]))=montadora[SKU Parcial],0)
  ),
  ""
)</f>
        <v/>
      </c>
    </row>
    <row r="1300" spans="1:30" customFormat="1" x14ac:dyDescent="0.25">
      <c r="A1300" s="6" t="s">
        <v>6738</v>
      </c>
      <c r="B1300" s="6" t="s">
        <v>36</v>
      </c>
      <c r="C1300" s="6" t="s">
        <v>6739</v>
      </c>
      <c r="D1300" s="6" t="s">
        <v>191</v>
      </c>
      <c r="E1300" s="6" t="s">
        <v>6740</v>
      </c>
      <c r="F1300" s="6" t="s">
        <v>6741</v>
      </c>
      <c r="G1300" s="6" t="s">
        <v>11228</v>
      </c>
      <c r="H1300" s="19" t="s">
        <v>30</v>
      </c>
      <c r="I1300" s="6" t="s">
        <v>36</v>
      </c>
      <c r="J1300" s="6" t="s">
        <v>6742</v>
      </c>
      <c r="K1300" s="21">
        <v>45788</v>
      </c>
      <c r="L1300" s="13" t="s">
        <v>142</v>
      </c>
      <c r="M1300" s="25">
        <v>60</v>
      </c>
      <c r="N1300" s="19">
        <v>1</v>
      </c>
      <c r="O1300" s="25">
        <v>60</v>
      </c>
      <c r="P1300" s="25">
        <v>25.39</v>
      </c>
      <c r="Q1300" s="25">
        <v>2.02</v>
      </c>
      <c r="R1300" s="25">
        <v>13.95</v>
      </c>
      <c r="S1300" s="25">
        <v>0</v>
      </c>
      <c r="T1300" s="25">
        <v>0</v>
      </c>
      <c r="U1300" s="25">
        <v>18.64</v>
      </c>
      <c r="V1300" s="23">
        <v>0</v>
      </c>
      <c r="W1300" s="6" t="s">
        <v>34</v>
      </c>
      <c r="X1300" s="5">
        <v>111283468532</v>
      </c>
      <c r="Y1300" s="5">
        <v>44849556288</v>
      </c>
      <c r="Z1300" s="5" t="s">
        <v>7980</v>
      </c>
      <c r="AA1300" s="5" t="str">
        <f>VLOOKUP(J1300, sku!B:C, 2, FALSE)</f>
        <v>Blend Spray 500ml</v>
      </c>
      <c r="AB1300" s="3" t="str">
        <f>VLOOKUP(J1300, sku!B:BM, 64, FALSE)</f>
        <v>Revenda</v>
      </c>
      <c r="AC1300" s="3" t="str">
        <f>LEFT(pedidos[[#This Row],[SKU]],3)</f>
        <v>VX2</v>
      </c>
      <c r="AD1300" s="36" t="str" cm="1">
        <f t="array" aca="1" ref="AD1300" ca="1">IFERROR(
  INDEX(
    montadora[Montadora],
    MATCH(TRUE,LEFT(J1718,NÚCARACT(montadora[SKU Parcial]))=montadora[SKU Parcial],0)
  ),
  ""
)</f>
        <v/>
      </c>
    </row>
    <row r="1301" spans="1:30" customFormat="1" x14ac:dyDescent="0.25">
      <c r="A1301" s="6" t="s">
        <v>6743</v>
      </c>
      <c r="B1301" s="6" t="s">
        <v>36</v>
      </c>
      <c r="C1301" s="6" t="s">
        <v>36</v>
      </c>
      <c r="D1301" s="6" t="s">
        <v>319</v>
      </c>
      <c r="E1301" s="6" t="s">
        <v>6740</v>
      </c>
      <c r="F1301" s="6" t="s">
        <v>6741</v>
      </c>
      <c r="G1301" s="6" t="s">
        <v>11228</v>
      </c>
      <c r="H1301" s="19" t="s">
        <v>30</v>
      </c>
      <c r="I1301" s="6" t="s">
        <v>36</v>
      </c>
      <c r="J1301" s="6" t="s">
        <v>6742</v>
      </c>
      <c r="K1301" s="21">
        <v>45785</v>
      </c>
      <c r="L1301" s="13" t="s">
        <v>142</v>
      </c>
      <c r="M1301" s="25">
        <v>60</v>
      </c>
      <c r="N1301" s="19">
        <v>1</v>
      </c>
      <c r="O1301" s="25">
        <v>60</v>
      </c>
      <c r="P1301" s="25">
        <v>25.39</v>
      </c>
      <c r="Q1301" s="25">
        <v>2.02</v>
      </c>
      <c r="R1301" s="25">
        <v>13.95</v>
      </c>
      <c r="S1301" s="25">
        <v>0</v>
      </c>
      <c r="T1301" s="25">
        <v>0</v>
      </c>
      <c r="U1301" s="25">
        <v>18.64</v>
      </c>
      <c r="V1301" s="23">
        <v>0</v>
      </c>
      <c r="W1301" s="6" t="s">
        <v>89</v>
      </c>
      <c r="X1301" s="5">
        <v>110412382959</v>
      </c>
      <c r="Y1301" s="5">
        <v>44834481703</v>
      </c>
      <c r="Z1301" s="5" t="s">
        <v>7980</v>
      </c>
      <c r="AA1301" s="5" t="str">
        <f>VLOOKUP(J1301, sku!B:C, 2, FALSE)</f>
        <v>Blend Spray 500ml</v>
      </c>
      <c r="AB1301" s="3" t="str">
        <f>VLOOKUP(J1301, sku!B:BM, 64, FALSE)</f>
        <v>Revenda</v>
      </c>
      <c r="AC1301" s="3" t="str">
        <f>LEFT(pedidos[[#This Row],[SKU]],3)</f>
        <v>VX2</v>
      </c>
      <c r="AD1301" s="36" t="str" cm="1">
        <f t="array" aca="1" ref="AD1301" ca="1">IFERROR(
  INDEX(
    montadora[Montadora],
    MATCH(TRUE,LEFT(J1719,NÚCARACT(montadora[SKU Parcial]))=montadora[SKU Parcial],0)
  ),
  ""
)</f>
        <v/>
      </c>
    </row>
    <row r="1302" spans="1:30" customFormat="1" x14ac:dyDescent="0.25">
      <c r="A1302" s="6" t="s">
        <v>6744</v>
      </c>
      <c r="B1302" s="6" t="s">
        <v>36</v>
      </c>
      <c r="C1302" s="6" t="s">
        <v>925</v>
      </c>
      <c r="D1302" s="6" t="s">
        <v>45</v>
      </c>
      <c r="E1302" s="6" t="s">
        <v>6740</v>
      </c>
      <c r="F1302" s="6" t="s">
        <v>6741</v>
      </c>
      <c r="G1302" s="6" t="s">
        <v>11228</v>
      </c>
      <c r="H1302" s="19" t="s">
        <v>30</v>
      </c>
      <c r="I1302" s="6" t="s">
        <v>36</v>
      </c>
      <c r="J1302" s="6" t="s">
        <v>6742</v>
      </c>
      <c r="K1302" s="21">
        <v>45785</v>
      </c>
      <c r="L1302" s="13" t="s">
        <v>142</v>
      </c>
      <c r="M1302" s="25">
        <v>60</v>
      </c>
      <c r="N1302" s="19">
        <v>1</v>
      </c>
      <c r="O1302" s="25">
        <v>60</v>
      </c>
      <c r="P1302" s="25">
        <v>25.39</v>
      </c>
      <c r="Q1302" s="25">
        <v>2.02</v>
      </c>
      <c r="R1302" s="25">
        <v>13.95</v>
      </c>
      <c r="S1302" s="25">
        <v>0</v>
      </c>
      <c r="T1302" s="25">
        <v>0</v>
      </c>
      <c r="U1302" s="25">
        <v>18.64</v>
      </c>
      <c r="V1302" s="23">
        <v>0</v>
      </c>
      <c r="W1302" s="6" t="s">
        <v>34</v>
      </c>
      <c r="X1302" s="5">
        <v>110347153593</v>
      </c>
      <c r="Y1302" s="5">
        <v>44834052809</v>
      </c>
      <c r="Z1302" s="5" t="s">
        <v>7980</v>
      </c>
      <c r="AA1302" s="5" t="str">
        <f>VLOOKUP(J1302, sku!B:C, 2, FALSE)</f>
        <v>Blend Spray 500ml</v>
      </c>
      <c r="AB1302" s="3" t="str">
        <f>VLOOKUP(J1302, sku!B:BM, 64, FALSE)</f>
        <v>Revenda</v>
      </c>
      <c r="AC1302" s="3" t="str">
        <f>LEFT(pedidos[[#This Row],[SKU]],3)</f>
        <v>VX2</v>
      </c>
      <c r="AD1302" s="36" t="str" cm="1">
        <f t="array" aca="1" ref="AD1302" ca="1">IFERROR(
  INDEX(
    montadora[Montadora],
    MATCH(TRUE,LEFT(J1720,NÚCARACT(montadora[SKU Parcial]))=montadora[SKU Parcial],0)
  ),
  ""
)</f>
        <v/>
      </c>
    </row>
    <row r="1303" spans="1:30" customFormat="1" x14ac:dyDescent="0.25">
      <c r="A1303" s="6" t="s">
        <v>6745</v>
      </c>
      <c r="B1303" s="6" t="s">
        <v>36</v>
      </c>
      <c r="C1303" s="6" t="s">
        <v>6746</v>
      </c>
      <c r="D1303" s="6" t="s">
        <v>27</v>
      </c>
      <c r="E1303" s="6" t="s">
        <v>6740</v>
      </c>
      <c r="F1303" s="6" t="s">
        <v>6741</v>
      </c>
      <c r="G1303" s="6" t="s">
        <v>11228</v>
      </c>
      <c r="H1303" s="19" t="s">
        <v>30</v>
      </c>
      <c r="I1303" s="6" t="s">
        <v>36</v>
      </c>
      <c r="J1303" s="6" t="s">
        <v>6742</v>
      </c>
      <c r="K1303" s="21">
        <v>45783</v>
      </c>
      <c r="L1303" s="20" t="s">
        <v>142</v>
      </c>
      <c r="M1303" s="25">
        <v>60</v>
      </c>
      <c r="N1303" s="19">
        <v>1</v>
      </c>
      <c r="O1303" s="25">
        <v>60</v>
      </c>
      <c r="P1303" s="25">
        <v>25.39</v>
      </c>
      <c r="Q1303" s="25">
        <v>2.02</v>
      </c>
      <c r="R1303" s="25">
        <v>13.95</v>
      </c>
      <c r="S1303" s="25">
        <v>0</v>
      </c>
      <c r="T1303" s="25">
        <v>0</v>
      </c>
      <c r="U1303" s="25">
        <v>18.64</v>
      </c>
      <c r="V1303" s="23">
        <v>0</v>
      </c>
      <c r="W1303" s="6" t="s">
        <v>34</v>
      </c>
      <c r="X1303" s="5">
        <v>110143345485</v>
      </c>
      <c r="Y1303" s="5">
        <v>44825052762</v>
      </c>
      <c r="Z1303" s="5" t="s">
        <v>7980</v>
      </c>
      <c r="AA1303" s="5" t="str">
        <f>VLOOKUP(J1303, sku!B:C, 2, FALSE)</f>
        <v>Blend Spray 500ml</v>
      </c>
      <c r="AB1303" s="3" t="str">
        <f>VLOOKUP(J1303, sku!B:BM, 64, FALSE)</f>
        <v>Revenda</v>
      </c>
      <c r="AC1303" s="3" t="str">
        <f>LEFT(pedidos[[#This Row],[SKU]],3)</f>
        <v>VX2</v>
      </c>
      <c r="AD1303" s="36" t="str" cm="1">
        <f t="array" aca="1" ref="AD1303" ca="1">IFERROR(
  INDEX(
    montadora[Montadora],
    MATCH(TRUE,LEFT(J1721,NÚCARACT(montadora[SKU Parcial]))=montadora[SKU Parcial],0)
  ),
  ""
)</f>
        <v/>
      </c>
    </row>
    <row r="1304" spans="1:30" x14ac:dyDescent="0.25">
      <c r="A1304" s="42" t="s">
        <v>9505</v>
      </c>
      <c r="B1304" s="42">
        <v>23598158289</v>
      </c>
      <c r="C1304" s="42"/>
      <c r="D1304" s="42"/>
      <c r="E1304" s="42"/>
      <c r="F1304" s="42" t="s">
        <v>9199</v>
      </c>
      <c r="G1304" s="42" t="s">
        <v>11228</v>
      </c>
      <c r="H1304" s="19"/>
      <c r="I1304" s="42"/>
      <c r="J1304" s="42" t="s">
        <v>6742</v>
      </c>
      <c r="K1304" s="21">
        <v>45793</v>
      </c>
      <c r="L1304" s="19" t="s">
        <v>8443</v>
      </c>
      <c r="M1304" s="44">
        <v>44.8</v>
      </c>
      <c r="N1304" s="19">
        <v>1</v>
      </c>
      <c r="O1304" s="44">
        <v>44.8</v>
      </c>
      <c r="P1304" s="44">
        <v>25.39</v>
      </c>
      <c r="Q1304" s="44">
        <v>1.51</v>
      </c>
      <c r="R1304" s="44">
        <v>12.96</v>
      </c>
      <c r="S1304" s="44">
        <v>0</v>
      </c>
      <c r="T1304" s="44">
        <v>0</v>
      </c>
      <c r="U1304" s="44">
        <v>4.9400000000000004</v>
      </c>
      <c r="V1304" s="23">
        <v>0</v>
      </c>
      <c r="W1304" s="42" t="s">
        <v>34</v>
      </c>
      <c r="X1304" s="43"/>
      <c r="Y1304" s="43"/>
      <c r="Z1304" s="43" t="s">
        <v>8442</v>
      </c>
      <c r="AA1304" s="43" t="str">
        <f>VLOOKUP(J1304, sku!B:C, 2, FALSE)</f>
        <v>Blend Spray 500ml</v>
      </c>
      <c r="AB1304" s="45" t="str">
        <f>VLOOKUP(J1304, sku!B:BM, 64, FALSE)</f>
        <v>Revenda</v>
      </c>
      <c r="AC1304" s="45" t="str">
        <f>LEFT(pedidos[[#This Row],[SKU]],3)</f>
        <v>VX2</v>
      </c>
      <c r="AD1304" s="36" t="str" cm="1">
        <f t="array" aca="1" ref="AD1304" ca="1">IFERROR(
  INDEX(
    montadora[Montadora],
    MATCH(TRUE,LEFT(J1722,NÚCARACT(montadora[SKU Parcial]))=montadora[SKU Parcial],0)
  ),
  ""
)</f>
        <v/>
      </c>
    </row>
    <row r="1305" spans="1:30" x14ac:dyDescent="0.25">
      <c r="A1305" s="42" t="s">
        <v>9509</v>
      </c>
      <c r="B1305" s="42">
        <v>23598158289</v>
      </c>
      <c r="C1305" s="42"/>
      <c r="D1305" s="42"/>
      <c r="E1305" s="42"/>
      <c r="F1305" s="42" t="s">
        <v>9199</v>
      </c>
      <c r="G1305" s="42" t="s">
        <v>11228</v>
      </c>
      <c r="H1305" s="19"/>
      <c r="I1305" s="42"/>
      <c r="J1305" s="42" t="s">
        <v>6742</v>
      </c>
      <c r="K1305" s="21">
        <v>45793</v>
      </c>
      <c r="L1305" s="19" t="s">
        <v>8443</v>
      </c>
      <c r="M1305" s="44">
        <v>44.8</v>
      </c>
      <c r="N1305" s="19">
        <v>1</v>
      </c>
      <c r="O1305" s="44">
        <v>44.8</v>
      </c>
      <c r="P1305" s="44">
        <v>25.39</v>
      </c>
      <c r="Q1305" s="44">
        <v>1.51</v>
      </c>
      <c r="R1305" s="44">
        <v>12.96</v>
      </c>
      <c r="S1305" s="44">
        <v>0</v>
      </c>
      <c r="T1305" s="44">
        <v>0</v>
      </c>
      <c r="U1305" s="44">
        <v>4.9400000000000004</v>
      </c>
      <c r="V1305" s="23">
        <v>0</v>
      </c>
      <c r="W1305" s="42" t="s">
        <v>34</v>
      </c>
      <c r="X1305" s="43"/>
      <c r="Y1305" s="43"/>
      <c r="Z1305" s="43" t="s">
        <v>8442</v>
      </c>
      <c r="AA1305" s="43" t="str">
        <f>VLOOKUP(J1305, sku!B:C, 2, FALSE)</f>
        <v>Blend Spray 500ml</v>
      </c>
      <c r="AB1305" s="45" t="str">
        <f>VLOOKUP(J1305, sku!B:BM, 64, FALSE)</f>
        <v>Revenda</v>
      </c>
      <c r="AC1305" s="45" t="str">
        <f>LEFT(pedidos[[#This Row],[SKU]],3)</f>
        <v>VX2</v>
      </c>
      <c r="AD1305" s="36" t="str" cm="1">
        <f t="array" aca="1" ref="AD1305" ca="1">IFERROR(
  INDEX(
    montadora[Montadora],
    MATCH(TRUE,LEFT(J1723,NÚCARACT(montadora[SKU Parcial]))=montadora[SKU Parcial],0)
  ),
  ""
)</f>
        <v/>
      </c>
    </row>
    <row r="1306" spans="1:30" x14ac:dyDescent="0.25">
      <c r="A1306" s="42" t="s">
        <v>9555</v>
      </c>
      <c r="B1306" s="42">
        <v>19499597502</v>
      </c>
      <c r="C1306" s="42"/>
      <c r="D1306" s="42"/>
      <c r="E1306" s="42"/>
      <c r="F1306" s="42" t="s">
        <v>9199</v>
      </c>
      <c r="G1306" s="42" t="s">
        <v>11228</v>
      </c>
      <c r="H1306" s="19"/>
      <c r="I1306" s="42"/>
      <c r="J1306" s="42" t="s">
        <v>6742</v>
      </c>
      <c r="K1306" s="21">
        <v>45791</v>
      </c>
      <c r="L1306" s="19" t="s">
        <v>8443</v>
      </c>
      <c r="M1306" s="44">
        <v>47.8</v>
      </c>
      <c r="N1306" s="19">
        <v>1</v>
      </c>
      <c r="O1306" s="44">
        <v>47.8</v>
      </c>
      <c r="P1306" s="44">
        <v>25.39</v>
      </c>
      <c r="Q1306" s="44">
        <v>1.61</v>
      </c>
      <c r="R1306" s="44">
        <v>13.56</v>
      </c>
      <c r="S1306" s="44">
        <v>0</v>
      </c>
      <c r="T1306" s="44">
        <v>0</v>
      </c>
      <c r="U1306" s="44">
        <v>7.24</v>
      </c>
      <c r="V1306" s="23">
        <v>0</v>
      </c>
      <c r="W1306" s="42" t="s">
        <v>34</v>
      </c>
      <c r="X1306" s="43"/>
      <c r="Y1306" s="43"/>
      <c r="Z1306" s="43" t="s">
        <v>8442</v>
      </c>
      <c r="AA1306" s="43" t="str">
        <f>VLOOKUP(J1306, sku!B:C, 2, FALSE)</f>
        <v>Blend Spray 500ml</v>
      </c>
      <c r="AB1306" s="45" t="str">
        <f>VLOOKUP(J1306, sku!B:BM, 64, FALSE)</f>
        <v>Revenda</v>
      </c>
      <c r="AC1306" s="45" t="str">
        <f>LEFT(pedidos[[#This Row],[SKU]],3)</f>
        <v>VX2</v>
      </c>
      <c r="AD1306" s="36" t="str" cm="1">
        <f t="array" aca="1" ref="AD1306" ca="1">IFERROR(
  INDEX(
    montadora[Montadora],
    MATCH(TRUE,LEFT(J1724,NÚCARACT(montadora[SKU Parcial]))=montadora[SKU Parcial],0)
  ),
  ""
)</f>
        <v/>
      </c>
    </row>
    <row r="1307" spans="1:30" x14ac:dyDescent="0.25">
      <c r="A1307" s="42" t="s">
        <v>9708</v>
      </c>
      <c r="B1307" s="42">
        <v>23598158289</v>
      </c>
      <c r="C1307" s="42"/>
      <c r="D1307" s="42"/>
      <c r="E1307" s="42"/>
      <c r="F1307" s="42" t="s">
        <v>9199</v>
      </c>
      <c r="G1307" s="42" t="s">
        <v>11228</v>
      </c>
      <c r="H1307" s="19"/>
      <c r="I1307" s="42"/>
      <c r="J1307" s="42" t="s">
        <v>6742</v>
      </c>
      <c r="K1307" s="21">
        <v>45785</v>
      </c>
      <c r="L1307" s="19" t="s">
        <v>8443</v>
      </c>
      <c r="M1307" s="44">
        <v>44.8</v>
      </c>
      <c r="N1307" s="19">
        <v>1</v>
      </c>
      <c r="O1307" s="44">
        <v>44.8</v>
      </c>
      <c r="P1307" s="44">
        <v>25.39</v>
      </c>
      <c r="Q1307" s="44">
        <v>1.51</v>
      </c>
      <c r="R1307" s="44">
        <v>12.87</v>
      </c>
      <c r="S1307" s="44">
        <v>0</v>
      </c>
      <c r="T1307" s="44">
        <v>0</v>
      </c>
      <c r="U1307" s="44">
        <v>4.58</v>
      </c>
      <c r="V1307" s="23">
        <v>0</v>
      </c>
      <c r="W1307" s="42" t="s">
        <v>34</v>
      </c>
      <c r="X1307" s="43"/>
      <c r="Y1307" s="43"/>
      <c r="Z1307" s="43" t="s">
        <v>8442</v>
      </c>
      <c r="AA1307" s="43" t="str">
        <f>VLOOKUP(J1307, sku!B:C, 2, FALSE)</f>
        <v>Blend Spray 500ml</v>
      </c>
      <c r="AB1307" s="45" t="str">
        <f>VLOOKUP(J1307, sku!B:BM, 64, FALSE)</f>
        <v>Revenda</v>
      </c>
      <c r="AC1307" s="45" t="str">
        <f>LEFT(pedidos[[#This Row],[SKU]],3)</f>
        <v>VX2</v>
      </c>
      <c r="AD1307" s="36" t="str" cm="1">
        <f t="array" aca="1" ref="AD1307" ca="1">IFERROR(
  INDEX(
    montadora[Montadora],
    MATCH(TRUE,LEFT(J1725,NÚCARACT(montadora[SKU Parcial]))=montadora[SKU Parcial],0)
  ),
  ""
)</f>
        <v/>
      </c>
    </row>
    <row r="1308" spans="1:30" x14ac:dyDescent="0.25">
      <c r="A1308" s="42" t="s">
        <v>9781</v>
      </c>
      <c r="B1308" s="42">
        <v>23598158289</v>
      </c>
      <c r="C1308" s="42"/>
      <c r="D1308" s="42"/>
      <c r="E1308" s="42"/>
      <c r="F1308" s="42" t="s">
        <v>9199</v>
      </c>
      <c r="G1308" s="42" t="s">
        <v>11228</v>
      </c>
      <c r="H1308" s="19"/>
      <c r="I1308" s="42"/>
      <c r="J1308" s="42" t="s">
        <v>6742</v>
      </c>
      <c r="K1308" s="21">
        <v>45784</v>
      </c>
      <c r="L1308" s="19" t="s">
        <v>8443</v>
      </c>
      <c r="M1308" s="44">
        <v>44.8</v>
      </c>
      <c r="N1308" s="19">
        <v>1</v>
      </c>
      <c r="O1308" s="44">
        <v>44.8</v>
      </c>
      <c r="P1308" s="44">
        <v>25.39</v>
      </c>
      <c r="Q1308" s="44">
        <v>1.51</v>
      </c>
      <c r="R1308" s="44">
        <v>12.87</v>
      </c>
      <c r="S1308" s="44">
        <v>0</v>
      </c>
      <c r="T1308" s="44">
        <v>0</v>
      </c>
      <c r="U1308" s="44">
        <v>4.58</v>
      </c>
      <c r="V1308" s="23">
        <v>0</v>
      </c>
      <c r="W1308" s="42" t="s">
        <v>34</v>
      </c>
      <c r="X1308" s="43"/>
      <c r="Y1308" s="43"/>
      <c r="Z1308" s="43" t="s">
        <v>8442</v>
      </c>
      <c r="AA1308" s="43" t="str">
        <f>VLOOKUP(J1308, sku!B:C, 2, FALSE)</f>
        <v>Blend Spray 500ml</v>
      </c>
      <c r="AB1308" s="45" t="str">
        <f>VLOOKUP(J1308, sku!B:BM, 64, FALSE)</f>
        <v>Revenda</v>
      </c>
      <c r="AC1308" s="45" t="str">
        <f>LEFT(pedidos[[#This Row],[SKU]],3)</f>
        <v>VX2</v>
      </c>
      <c r="AD1308" s="36" t="str" cm="1">
        <f t="array" aca="1" ref="AD1308" ca="1">IFERROR(
  INDEX(
    montadora[Montadora],
    MATCH(TRUE,LEFT(J1726,NÚCARACT(montadora[SKU Parcial]))=montadora[SKU Parcial],0)
  ),
  ""
)</f>
        <v/>
      </c>
    </row>
    <row r="1309" spans="1:30" x14ac:dyDescent="0.25">
      <c r="A1309" s="42" t="s">
        <v>9800</v>
      </c>
      <c r="B1309" s="42">
        <v>23598158289</v>
      </c>
      <c r="C1309" s="42"/>
      <c r="D1309" s="42"/>
      <c r="E1309" s="42"/>
      <c r="F1309" s="42" t="s">
        <v>9199</v>
      </c>
      <c r="G1309" s="42" t="s">
        <v>11228</v>
      </c>
      <c r="H1309" s="19"/>
      <c r="I1309" s="42"/>
      <c r="J1309" s="42" t="s">
        <v>6742</v>
      </c>
      <c r="K1309" s="21">
        <v>45784</v>
      </c>
      <c r="L1309" s="12" t="s">
        <v>8443</v>
      </c>
      <c r="M1309" s="44">
        <v>44.8</v>
      </c>
      <c r="N1309" s="19">
        <v>1</v>
      </c>
      <c r="O1309" s="44">
        <v>44.8</v>
      </c>
      <c r="P1309" s="44">
        <v>25.39</v>
      </c>
      <c r="Q1309" s="44">
        <v>1.51</v>
      </c>
      <c r="R1309" s="44">
        <v>12.87</v>
      </c>
      <c r="S1309" s="44">
        <v>0</v>
      </c>
      <c r="T1309" s="44">
        <v>-2.42</v>
      </c>
      <c r="U1309" s="44">
        <v>7</v>
      </c>
      <c r="V1309" s="23">
        <v>0</v>
      </c>
      <c r="W1309" s="42" t="s">
        <v>34</v>
      </c>
      <c r="X1309" s="43"/>
      <c r="Y1309" s="43"/>
      <c r="Z1309" s="43" t="s">
        <v>8442</v>
      </c>
      <c r="AA1309" s="43" t="str">
        <f>VLOOKUP(J1309, sku!B:C, 2, FALSE)</f>
        <v>Blend Spray 500ml</v>
      </c>
      <c r="AB1309" s="45" t="str">
        <f>VLOOKUP(J1309, sku!B:BM, 64, FALSE)</f>
        <v>Revenda</v>
      </c>
      <c r="AC1309" s="45" t="str">
        <f>LEFT(pedidos[[#This Row],[SKU]],3)</f>
        <v>VX2</v>
      </c>
      <c r="AD1309" s="36" t="str" cm="1">
        <f t="array" aca="1" ref="AD1309" ca="1">IFERROR(
  INDEX(
    montadora[Montadora],
    MATCH(TRUE,LEFT(J1727,NÚCARACT(montadora[SKU Parcial]))=montadora[SKU Parcial],0)
  ),
  ""
)</f>
        <v/>
      </c>
    </row>
    <row r="1310" spans="1:30" x14ac:dyDescent="0.25">
      <c r="A1310" s="42" t="s">
        <v>9827</v>
      </c>
      <c r="B1310" s="42">
        <v>23598158289</v>
      </c>
      <c r="C1310" s="42"/>
      <c r="D1310" s="42"/>
      <c r="E1310" s="42"/>
      <c r="F1310" s="42" t="s">
        <v>9199</v>
      </c>
      <c r="G1310" s="42" t="s">
        <v>11228</v>
      </c>
      <c r="H1310" s="19"/>
      <c r="I1310" s="42"/>
      <c r="J1310" s="42" t="s">
        <v>6742</v>
      </c>
      <c r="K1310" s="21">
        <v>45783</v>
      </c>
      <c r="L1310" s="12" t="s">
        <v>8443</v>
      </c>
      <c r="M1310" s="44">
        <v>44.8</v>
      </c>
      <c r="N1310" s="19">
        <v>1</v>
      </c>
      <c r="O1310" s="44">
        <v>44.8</v>
      </c>
      <c r="P1310" s="44">
        <v>25.39</v>
      </c>
      <c r="Q1310" s="44">
        <v>1.51</v>
      </c>
      <c r="R1310" s="44">
        <v>12.87</v>
      </c>
      <c r="S1310" s="44">
        <v>0</v>
      </c>
      <c r="T1310" s="44">
        <v>0</v>
      </c>
      <c r="U1310" s="44">
        <v>4.58</v>
      </c>
      <c r="V1310" s="23">
        <v>0</v>
      </c>
      <c r="W1310" s="42" t="s">
        <v>34</v>
      </c>
      <c r="X1310" s="43"/>
      <c r="Y1310" s="43"/>
      <c r="Z1310" s="43" t="s">
        <v>8442</v>
      </c>
      <c r="AA1310" s="43" t="str">
        <f>VLOOKUP(J1310, sku!B:C, 2, FALSE)</f>
        <v>Blend Spray 500ml</v>
      </c>
      <c r="AB1310" s="45" t="str">
        <f>VLOOKUP(J1310, sku!B:BM, 64, FALSE)</f>
        <v>Revenda</v>
      </c>
      <c r="AC1310" s="45" t="str">
        <f>LEFT(pedidos[[#This Row],[SKU]],3)</f>
        <v>VX2</v>
      </c>
      <c r="AD1310" s="36" t="str" cm="1">
        <f t="array" aca="1" ref="AD1310" ca="1">IFERROR(
  INDEX(
    montadora[Montadora],
    MATCH(TRUE,LEFT(J1728,NÚCARACT(montadora[SKU Parcial]))=montadora[SKU Parcial],0)
  ),
  ""
)</f>
        <v/>
      </c>
    </row>
    <row r="1311" spans="1:30" x14ac:dyDescent="0.25">
      <c r="A1311" s="42" t="s">
        <v>9887</v>
      </c>
      <c r="B1311" s="42">
        <v>23598158289</v>
      </c>
      <c r="C1311" s="42"/>
      <c r="D1311" s="42"/>
      <c r="E1311" s="42"/>
      <c r="F1311" s="42" t="s">
        <v>9199</v>
      </c>
      <c r="G1311" s="42" t="s">
        <v>11228</v>
      </c>
      <c r="H1311" s="19"/>
      <c r="I1311" s="42"/>
      <c r="J1311" s="42" t="s">
        <v>6742</v>
      </c>
      <c r="K1311" s="21">
        <v>45782</v>
      </c>
      <c r="L1311" s="12" t="s">
        <v>8443</v>
      </c>
      <c r="M1311" s="44">
        <v>44.8</v>
      </c>
      <c r="N1311" s="19">
        <v>1</v>
      </c>
      <c r="O1311" s="44">
        <v>45.93</v>
      </c>
      <c r="P1311" s="44">
        <v>25.39</v>
      </c>
      <c r="Q1311" s="44">
        <v>1.51</v>
      </c>
      <c r="R1311" s="44">
        <v>12.82</v>
      </c>
      <c r="S1311" s="44">
        <v>1.1299999999999999</v>
      </c>
      <c r="T1311" s="44">
        <v>0</v>
      </c>
      <c r="U1311" s="44">
        <v>4.62</v>
      </c>
      <c r="V1311" s="23">
        <v>0</v>
      </c>
      <c r="W1311" s="42" t="s">
        <v>34</v>
      </c>
      <c r="X1311" s="43"/>
      <c r="Y1311" s="43"/>
      <c r="Z1311" s="43" t="s">
        <v>8442</v>
      </c>
      <c r="AA1311" s="43" t="str">
        <f>VLOOKUP(J1311, sku!B:C, 2, FALSE)</f>
        <v>Blend Spray 500ml</v>
      </c>
      <c r="AB1311" s="45" t="str">
        <f>VLOOKUP(J1311, sku!B:BM, 64, FALSE)</f>
        <v>Revenda</v>
      </c>
      <c r="AC1311" s="45" t="str">
        <f>LEFT(pedidos[[#This Row],[SKU]],3)</f>
        <v>VX2</v>
      </c>
      <c r="AD1311" s="36" t="str" cm="1">
        <f t="array" aca="1" ref="AD1311" ca="1">IFERROR(
  INDEX(
    montadora[Montadora],
    MATCH(TRUE,LEFT(J1729,NÚCARACT(montadora[SKU Parcial]))=montadora[SKU Parcial],0)
  ),
  ""
)</f>
        <v/>
      </c>
    </row>
    <row r="1312" spans="1:30" x14ac:dyDescent="0.25">
      <c r="A1312" s="42" t="s">
        <v>10052</v>
      </c>
      <c r="B1312" s="42">
        <v>22093763527</v>
      </c>
      <c r="C1312" s="42"/>
      <c r="D1312" s="42"/>
      <c r="E1312" s="42"/>
      <c r="F1312" s="42" t="s">
        <v>10104</v>
      </c>
      <c r="G1312" s="42" t="s">
        <v>11228</v>
      </c>
      <c r="H1312" s="19"/>
      <c r="I1312" s="42"/>
      <c r="J1312" s="42" t="s">
        <v>2941</v>
      </c>
      <c r="K1312" s="21">
        <v>45778</v>
      </c>
      <c r="L1312" s="12" t="s">
        <v>8443</v>
      </c>
      <c r="M1312" s="44">
        <v>27.8</v>
      </c>
      <c r="N1312" s="19">
        <v>2</v>
      </c>
      <c r="O1312" s="44">
        <v>55.6</v>
      </c>
      <c r="P1312" s="44">
        <v>25.8</v>
      </c>
      <c r="Q1312" s="44">
        <v>1.87</v>
      </c>
      <c r="R1312" s="44">
        <v>18.91</v>
      </c>
      <c r="S1312" s="44">
        <v>0</v>
      </c>
      <c r="T1312" s="44">
        <v>0</v>
      </c>
      <c r="U1312" s="44">
        <v>8.4499999999999993</v>
      </c>
      <c r="V1312" s="23">
        <v>0.15190000000000001</v>
      </c>
      <c r="W1312" s="42" t="s">
        <v>34</v>
      </c>
      <c r="X1312" s="43"/>
      <c r="Y1312" s="43"/>
      <c r="Z1312" s="43" t="s">
        <v>8442</v>
      </c>
      <c r="AA1312" s="43" t="str">
        <f>VLOOKUP(J1312, sku!B:C, 2, FALSE)</f>
        <v>Chave Allen de Aço de Cabeça, Esférica (9 Peças) Hex Key</v>
      </c>
      <c r="AB1312" s="45" t="str">
        <f>VLOOKUP(J1312, sku!B:BM, 64, FALSE)</f>
        <v>Importação</v>
      </c>
      <c r="AC1312" s="45" t="str">
        <f>LEFT(pedidos[[#This Row],[SKU]],3)</f>
        <v>1K9</v>
      </c>
      <c r="AD1312" s="36" t="str" cm="1">
        <f t="array" aca="1" ref="AD1312" ca="1">IFERROR(
  INDEX(
    montadora[Montadora],
    MATCH(TRUE,LEFT(J1731,NÚCARACT(montadora[SKU Parcial]))=montadora[SKU Parcial],0)
  ),
  ""
)</f>
        <v/>
      </c>
    </row>
    <row r="1313" spans="1:30" customFormat="1" x14ac:dyDescent="0.25">
      <c r="A1313" s="1" t="s">
        <v>7893</v>
      </c>
      <c r="B1313" s="1" t="s">
        <v>36</v>
      </c>
      <c r="C1313" s="1" t="s">
        <v>7894</v>
      </c>
      <c r="D1313" s="1" t="s">
        <v>138</v>
      </c>
      <c r="E1313" s="1" t="s">
        <v>3415</v>
      </c>
      <c r="F1313" s="1" t="s">
        <v>3416</v>
      </c>
      <c r="G1313" s="6" t="s">
        <v>11227</v>
      </c>
      <c r="H1313" s="2" t="s">
        <v>30</v>
      </c>
      <c r="I1313" s="1" t="s">
        <v>36</v>
      </c>
      <c r="J1313" s="1" t="s">
        <v>3417</v>
      </c>
      <c r="K1313" s="4">
        <v>45782</v>
      </c>
      <c r="L1313" s="13" t="s">
        <v>804</v>
      </c>
      <c r="M1313" s="26">
        <v>48.8</v>
      </c>
      <c r="N1313" s="2">
        <v>1</v>
      </c>
      <c r="O1313" s="26">
        <v>48.8</v>
      </c>
      <c r="P1313" s="26">
        <v>25.85</v>
      </c>
      <c r="Q1313" s="26">
        <v>3.71</v>
      </c>
      <c r="R1313" s="26">
        <v>12.11</v>
      </c>
      <c r="S1313" s="26">
        <v>0</v>
      </c>
      <c r="T1313" s="26">
        <v>0</v>
      </c>
      <c r="U1313" s="26">
        <v>7.13</v>
      </c>
      <c r="V1313" s="10">
        <v>0.14610000000000001</v>
      </c>
      <c r="W1313" s="1" t="s">
        <v>34</v>
      </c>
      <c r="X1313" s="3"/>
      <c r="Y1313" s="3"/>
      <c r="Z1313" s="5" t="s">
        <v>7980</v>
      </c>
      <c r="AA1313" s="5" t="str">
        <f>VLOOKUP(J1313, sku!B:C, 2, FALSE)</f>
        <v>Mini Fogareiro Sem Mangueira - Elétrica</v>
      </c>
      <c r="AB1313" s="3" t="str">
        <f>VLOOKUP(J1313, sku!B:BM, 64, FALSE)</f>
        <v>Importação</v>
      </c>
      <c r="AC1313" s="3" t="str">
        <f>LEFT(pedidos[[#This Row],[SKU]],3)</f>
        <v>1MI</v>
      </c>
      <c r="AD1313" s="36" t="str" cm="1">
        <f t="array" aca="1" ref="AD1313" ca="1">IFERROR(
  INDEX(
    montadora[Montadora],
    MATCH(TRUE,LEFT(J1732,NÚCARACT(montadora[SKU Parcial]))=montadora[SKU Parcial],0)
  ),
  ""
)</f>
        <v/>
      </c>
    </row>
    <row r="1314" spans="1:30" customFormat="1" x14ac:dyDescent="0.25">
      <c r="A1314" s="1" t="s">
        <v>5532</v>
      </c>
      <c r="B1314" s="1" t="s">
        <v>36</v>
      </c>
      <c r="C1314" s="1" t="s">
        <v>5533</v>
      </c>
      <c r="D1314" s="1" t="s">
        <v>27</v>
      </c>
      <c r="E1314" s="1" t="s">
        <v>3415</v>
      </c>
      <c r="F1314" s="1" t="s">
        <v>3416</v>
      </c>
      <c r="G1314" s="6" t="s">
        <v>11227</v>
      </c>
      <c r="H1314" s="2" t="s">
        <v>30</v>
      </c>
      <c r="I1314" s="1" t="s">
        <v>36</v>
      </c>
      <c r="J1314" s="1" t="s">
        <v>3417</v>
      </c>
      <c r="K1314" s="4">
        <v>45817</v>
      </c>
      <c r="L1314" s="13" t="s">
        <v>804</v>
      </c>
      <c r="M1314" s="26">
        <v>48.8</v>
      </c>
      <c r="N1314" s="2">
        <v>1</v>
      </c>
      <c r="O1314" s="26">
        <v>55.79</v>
      </c>
      <c r="P1314" s="26">
        <v>25.85</v>
      </c>
      <c r="Q1314" s="26">
        <v>4.01</v>
      </c>
      <c r="R1314" s="26">
        <v>12.11</v>
      </c>
      <c r="S1314" s="26">
        <v>6.99</v>
      </c>
      <c r="T1314" s="26">
        <v>0</v>
      </c>
      <c r="U1314" s="26">
        <v>6.83</v>
      </c>
      <c r="V1314" s="10">
        <v>0.14000000000000001</v>
      </c>
      <c r="W1314" s="1" t="s">
        <v>34</v>
      </c>
      <c r="X1314" s="3"/>
      <c r="Y1314" s="3"/>
      <c r="Z1314" s="5" t="s">
        <v>7980</v>
      </c>
      <c r="AA1314" s="5" t="str">
        <f>VLOOKUP(J1314, sku!B:C, 2, FALSE)</f>
        <v>Mini Fogareiro Sem Mangueira - Elétrica</v>
      </c>
      <c r="AB1314" s="3" t="str">
        <f>VLOOKUP(J1314, sku!B:BM, 64, FALSE)</f>
        <v>Importação</v>
      </c>
      <c r="AC1314" s="3" t="str">
        <f>LEFT(pedidos[[#This Row],[SKU]],3)</f>
        <v>1MI</v>
      </c>
      <c r="AD1314" s="36" t="str" cm="1">
        <f t="array" aca="1" ref="AD1314" ca="1">IFERROR(
  INDEX(
    montadora[Montadora],
    MATCH(TRUE,LEFT(J1733,NÚCARACT(montadora[SKU Parcial]))=montadora[SKU Parcial],0)
  ),
  ""
)</f>
        <v/>
      </c>
    </row>
    <row r="1315" spans="1:30" customFormat="1" x14ac:dyDescent="0.25">
      <c r="A1315" s="1" t="s">
        <v>5780</v>
      </c>
      <c r="B1315" s="1" t="s">
        <v>5781</v>
      </c>
      <c r="C1315" s="1" t="s">
        <v>5782</v>
      </c>
      <c r="D1315" s="1" t="s">
        <v>191</v>
      </c>
      <c r="E1315" s="1" t="s">
        <v>3415</v>
      </c>
      <c r="F1315" s="1" t="s">
        <v>3416</v>
      </c>
      <c r="G1315" s="6" t="s">
        <v>11227</v>
      </c>
      <c r="H1315" s="20" t="s">
        <v>30</v>
      </c>
      <c r="I1315" s="1" t="s">
        <v>36</v>
      </c>
      <c r="J1315" s="1" t="s">
        <v>3417</v>
      </c>
      <c r="K1315" s="22">
        <v>45825</v>
      </c>
      <c r="L1315" s="13" t="s">
        <v>804</v>
      </c>
      <c r="M1315" s="26">
        <v>43.8</v>
      </c>
      <c r="N1315" s="20">
        <v>1</v>
      </c>
      <c r="O1315" s="26">
        <v>43.8</v>
      </c>
      <c r="P1315" s="26">
        <v>25.85</v>
      </c>
      <c r="Q1315" s="26">
        <v>3.6</v>
      </c>
      <c r="R1315" s="26">
        <v>11.54</v>
      </c>
      <c r="S1315" s="26">
        <v>0</v>
      </c>
      <c r="T1315" s="26">
        <v>0</v>
      </c>
      <c r="U1315" s="26">
        <v>2.81</v>
      </c>
      <c r="V1315" s="24">
        <v>6.4199999999999993E-2</v>
      </c>
      <c r="W1315" s="1" t="s">
        <v>34</v>
      </c>
      <c r="X1315" s="3"/>
      <c r="Y1315" s="3"/>
      <c r="Z1315" s="5" t="s">
        <v>7980</v>
      </c>
      <c r="AA1315" s="5" t="str">
        <f>VLOOKUP(J1315, sku!B:C, 2, FALSE)</f>
        <v>Mini Fogareiro Sem Mangueira - Elétrica</v>
      </c>
      <c r="AB1315" s="3" t="str">
        <f>VLOOKUP(J1315, sku!B:BM, 64, FALSE)</f>
        <v>Importação</v>
      </c>
      <c r="AC1315" s="3" t="str">
        <f>LEFT(pedidos[[#This Row],[SKU]],3)</f>
        <v>1MI</v>
      </c>
      <c r="AD1315" s="36" t="str" cm="1">
        <f t="array" aca="1" ref="AD1315" ca="1">IFERROR(
  INDEX(
    montadora[Montadora],
    MATCH(TRUE,LEFT(J1737,NÚCARACT(montadora[SKU Parcial]))=montadora[SKU Parcial],0)
  ),
  ""
)</f>
        <v/>
      </c>
    </row>
    <row r="1316" spans="1:30" x14ac:dyDescent="0.25">
      <c r="A1316" s="42" t="s">
        <v>9629</v>
      </c>
      <c r="B1316" s="42">
        <v>23698187645</v>
      </c>
      <c r="C1316" s="42"/>
      <c r="D1316" s="42"/>
      <c r="E1316" s="42"/>
      <c r="F1316" s="42" t="s">
        <v>10135</v>
      </c>
      <c r="G1316" s="42" t="s">
        <v>11228</v>
      </c>
      <c r="H1316" s="19"/>
      <c r="I1316" s="42"/>
      <c r="J1316" s="42" t="s">
        <v>3417</v>
      </c>
      <c r="K1316" s="21">
        <v>45789</v>
      </c>
      <c r="L1316" s="12" t="s">
        <v>8443</v>
      </c>
      <c r="M1316" s="44">
        <v>42.8</v>
      </c>
      <c r="N1316" s="19">
        <v>1</v>
      </c>
      <c r="O1316" s="44">
        <v>42.8</v>
      </c>
      <c r="P1316" s="44">
        <v>25.85</v>
      </c>
      <c r="Q1316" s="44">
        <v>1.44</v>
      </c>
      <c r="R1316" s="44">
        <v>0</v>
      </c>
      <c r="S1316" s="44">
        <v>0</v>
      </c>
      <c r="T1316" s="44">
        <v>0</v>
      </c>
      <c r="U1316" s="44">
        <v>15.51</v>
      </c>
      <c r="V1316" s="23">
        <v>0</v>
      </c>
      <c r="W1316" s="42" t="s">
        <v>34</v>
      </c>
      <c r="X1316" s="43"/>
      <c r="Y1316" s="43"/>
      <c r="Z1316" s="43" t="s">
        <v>8442</v>
      </c>
      <c r="AA1316" s="43" t="str">
        <f>VLOOKUP(J1316, sku!B:C, 2, FALSE)</f>
        <v>Mini Fogareiro Sem Mangueira - Elétrica</v>
      </c>
      <c r="AB1316" s="45" t="str">
        <f>VLOOKUP(J1316, sku!B:BM, 64, FALSE)</f>
        <v>Importação</v>
      </c>
      <c r="AC1316" s="45" t="str">
        <f>LEFT(pedidos[[#This Row],[SKU]],3)</f>
        <v>1MI</v>
      </c>
      <c r="AD1316" s="36" t="str" cm="1">
        <f t="array" aca="1" ref="AD1316" ca="1">IFERROR(
  INDEX(
    montadora[Montadora],
    MATCH(TRUE,LEFT(J1738,NÚCARACT(montadora[SKU Parcial]))=montadora[SKU Parcial],0)
  ),
  ""
)</f>
        <v/>
      </c>
    </row>
    <row r="1317" spans="1:30" x14ac:dyDescent="0.25">
      <c r="A1317" s="42" t="s">
        <v>9667</v>
      </c>
      <c r="B1317" s="42">
        <v>23698187645</v>
      </c>
      <c r="C1317" s="42"/>
      <c r="D1317" s="42"/>
      <c r="E1317" s="42"/>
      <c r="F1317" s="42" t="s">
        <v>10135</v>
      </c>
      <c r="G1317" s="42" t="s">
        <v>11228</v>
      </c>
      <c r="H1317" s="19"/>
      <c r="I1317" s="42"/>
      <c r="J1317" s="42" t="s">
        <v>3417</v>
      </c>
      <c r="K1317" s="21">
        <v>45788</v>
      </c>
      <c r="L1317" s="12" t="s">
        <v>8443</v>
      </c>
      <c r="M1317" s="44">
        <v>42.8</v>
      </c>
      <c r="N1317" s="19">
        <v>1</v>
      </c>
      <c r="O1317" s="44">
        <v>42.8</v>
      </c>
      <c r="P1317" s="44">
        <v>25.85</v>
      </c>
      <c r="Q1317" s="44">
        <v>1.44</v>
      </c>
      <c r="R1317" s="44">
        <v>12.48</v>
      </c>
      <c r="S1317" s="44">
        <v>0</v>
      </c>
      <c r="T1317" s="44">
        <v>0</v>
      </c>
      <c r="U1317" s="44">
        <v>2.6</v>
      </c>
      <c r="V1317" s="23">
        <v>0</v>
      </c>
      <c r="W1317" s="42" t="s">
        <v>34</v>
      </c>
      <c r="X1317" s="43"/>
      <c r="Y1317" s="43"/>
      <c r="Z1317" s="43" t="s">
        <v>8442</v>
      </c>
      <c r="AA1317" s="43" t="str">
        <f>VLOOKUP(J1317, sku!B:C, 2, FALSE)</f>
        <v>Mini Fogareiro Sem Mangueira - Elétrica</v>
      </c>
      <c r="AB1317" s="45" t="str">
        <f>VLOOKUP(J1317, sku!B:BM, 64, FALSE)</f>
        <v>Importação</v>
      </c>
      <c r="AC1317" s="45" t="str">
        <f>LEFT(pedidos[[#This Row],[SKU]],3)</f>
        <v>1MI</v>
      </c>
      <c r="AD1317" s="36" t="str" cm="1">
        <f t="array" aca="1" ref="AD1317" ca="1">IFERROR(
  INDEX(
    montadora[Montadora],
    MATCH(TRUE,LEFT(#REF!,NÚCARACT(montadora[SKU Parcial]))=montadora[SKU Parcial],0)
  ),
  ""
)</f>
        <v/>
      </c>
    </row>
    <row r="1318" spans="1:30" x14ac:dyDescent="0.25">
      <c r="A1318" s="42" t="s">
        <v>9862</v>
      </c>
      <c r="B1318" s="42">
        <v>23698187645</v>
      </c>
      <c r="C1318" s="42"/>
      <c r="D1318" s="42"/>
      <c r="E1318" s="42"/>
      <c r="F1318" s="42" t="s">
        <v>10135</v>
      </c>
      <c r="G1318" s="42" t="s">
        <v>11228</v>
      </c>
      <c r="H1318" s="19"/>
      <c r="I1318" s="42"/>
      <c r="J1318" s="42" t="s">
        <v>3417</v>
      </c>
      <c r="K1318" s="21">
        <v>45782</v>
      </c>
      <c r="L1318" s="12" t="s">
        <v>8443</v>
      </c>
      <c r="M1318" s="44">
        <v>42.8</v>
      </c>
      <c r="N1318" s="19">
        <v>1</v>
      </c>
      <c r="O1318" s="44">
        <v>42.8</v>
      </c>
      <c r="P1318" s="44">
        <v>25.85</v>
      </c>
      <c r="Q1318" s="44">
        <v>1.44</v>
      </c>
      <c r="R1318" s="44">
        <v>12.47</v>
      </c>
      <c r="S1318" s="44">
        <v>0</v>
      </c>
      <c r="T1318" s="44">
        <v>0</v>
      </c>
      <c r="U1318" s="44">
        <v>2.61</v>
      </c>
      <c r="V1318" s="23">
        <v>0</v>
      </c>
      <c r="W1318" s="42" t="s">
        <v>34</v>
      </c>
      <c r="X1318" s="43"/>
      <c r="Y1318" s="43"/>
      <c r="Z1318" s="43" t="s">
        <v>8442</v>
      </c>
      <c r="AA1318" s="43" t="str">
        <f>VLOOKUP(J1318, sku!B:C, 2, FALSE)</f>
        <v>Mini Fogareiro Sem Mangueira - Elétrica</v>
      </c>
      <c r="AB1318" s="45" t="str">
        <f>VLOOKUP(J1318, sku!B:BM, 64, FALSE)</f>
        <v>Importação</v>
      </c>
      <c r="AC1318" s="45" t="str">
        <f>LEFT(pedidos[[#This Row],[SKU]],3)</f>
        <v>1MI</v>
      </c>
      <c r="AD1318" s="36" t="str" cm="1">
        <f t="array" aca="1" ref="AD1318" ca="1">IFERROR(
  INDEX(
    montadora[Montadora],
    MATCH(TRUE,LEFT(J1739,NÚCARACT(montadora[SKU Parcial]))=montadora[SKU Parcial],0)
  ),
  ""
)</f>
        <v/>
      </c>
    </row>
    <row r="1319" spans="1:30" customFormat="1" x14ac:dyDescent="0.25">
      <c r="A1319" s="1" t="s">
        <v>5798</v>
      </c>
      <c r="B1319" s="1" t="s">
        <v>5799</v>
      </c>
      <c r="C1319" s="1" t="s">
        <v>5800</v>
      </c>
      <c r="D1319" s="1" t="s">
        <v>319</v>
      </c>
      <c r="E1319" s="1" t="s">
        <v>3415</v>
      </c>
      <c r="F1319" s="1" t="s">
        <v>3416</v>
      </c>
      <c r="G1319" s="6" t="s">
        <v>11227</v>
      </c>
      <c r="H1319" s="20" t="s">
        <v>30</v>
      </c>
      <c r="I1319" s="1" t="s">
        <v>36</v>
      </c>
      <c r="J1319" s="1" t="s">
        <v>3417</v>
      </c>
      <c r="K1319" s="22">
        <v>45824</v>
      </c>
      <c r="L1319" s="13" t="s">
        <v>804</v>
      </c>
      <c r="M1319" s="26">
        <v>38.799999999999997</v>
      </c>
      <c r="N1319" s="20">
        <v>1</v>
      </c>
      <c r="O1319" s="26">
        <v>38.799999999999997</v>
      </c>
      <c r="P1319" s="26">
        <v>25.85</v>
      </c>
      <c r="Q1319" s="26">
        <v>3.19</v>
      </c>
      <c r="R1319" s="26">
        <v>10.96</v>
      </c>
      <c r="S1319" s="26">
        <v>0</v>
      </c>
      <c r="T1319" s="26">
        <v>0</v>
      </c>
      <c r="U1319" s="26">
        <v>-1.2</v>
      </c>
      <c r="V1319" s="24">
        <v>-3.09E-2</v>
      </c>
      <c r="W1319" s="1" t="s">
        <v>34</v>
      </c>
      <c r="X1319" s="3"/>
      <c r="Y1319" s="3"/>
      <c r="Z1319" s="5" t="s">
        <v>7980</v>
      </c>
      <c r="AA1319" s="5" t="str">
        <f>VLOOKUP(J1319, sku!B:C, 2, FALSE)</f>
        <v>Mini Fogareiro Sem Mangueira - Elétrica</v>
      </c>
      <c r="AB1319" s="3" t="str">
        <f>VLOOKUP(J1319, sku!B:BM, 64, FALSE)</f>
        <v>Importação</v>
      </c>
      <c r="AC1319" s="3" t="str">
        <f>LEFT(pedidos[[#This Row],[SKU]],3)</f>
        <v>1MI</v>
      </c>
      <c r="AD1319" s="36" t="str" cm="1">
        <f t="array" aca="1" ref="AD1319" ca="1">IFERROR(
  INDEX(
    montadora[Montadora],
    MATCH(TRUE,LEFT(J1740,NÚCARACT(montadora[SKU Parcial]))=montadora[SKU Parcial],0)
  ),
  ""
)</f>
        <v/>
      </c>
    </row>
    <row r="1320" spans="1:30" customFormat="1" x14ac:dyDescent="0.25">
      <c r="A1320" s="1" t="s">
        <v>7954</v>
      </c>
      <c r="B1320" s="1" t="s">
        <v>36</v>
      </c>
      <c r="C1320" s="1" t="s">
        <v>7955</v>
      </c>
      <c r="D1320" s="1" t="s">
        <v>27</v>
      </c>
      <c r="E1320" s="1" t="s">
        <v>5790</v>
      </c>
      <c r="F1320" s="1" t="s">
        <v>5791</v>
      </c>
      <c r="G1320" s="6" t="s">
        <v>11227</v>
      </c>
      <c r="H1320" s="20" t="s">
        <v>30</v>
      </c>
      <c r="I1320" s="1" t="s">
        <v>36</v>
      </c>
      <c r="J1320" s="1" t="s">
        <v>5792</v>
      </c>
      <c r="K1320" s="22">
        <v>45784</v>
      </c>
      <c r="L1320" s="20" t="s">
        <v>33</v>
      </c>
      <c r="M1320" s="26">
        <v>43.44</v>
      </c>
      <c r="N1320" s="20">
        <v>1</v>
      </c>
      <c r="O1320" s="26">
        <v>59.69</v>
      </c>
      <c r="P1320" s="26">
        <v>25.86</v>
      </c>
      <c r="Q1320" s="26">
        <v>0</v>
      </c>
      <c r="R1320" s="26">
        <v>11.71</v>
      </c>
      <c r="S1320" s="26">
        <v>16.25</v>
      </c>
      <c r="T1320" s="26">
        <v>0</v>
      </c>
      <c r="U1320" s="26">
        <v>2.56</v>
      </c>
      <c r="V1320" s="24">
        <v>5.8900000000000001E-2</v>
      </c>
      <c r="W1320" s="1" t="s">
        <v>34</v>
      </c>
      <c r="X1320" s="3"/>
      <c r="Y1320" s="3"/>
      <c r="Z1320" s="5" t="s">
        <v>7980</v>
      </c>
      <c r="AA1320" s="5" t="str">
        <f>VLOOKUP(J1320, sku!B:C, 2, FALSE)</f>
        <v>Corrente Antifurto 100 Cm Azul</v>
      </c>
      <c r="AB1320" s="3" t="str">
        <f>VLOOKUP(J1320, sku!B:BM, 64, FALSE)</f>
        <v>Importação</v>
      </c>
      <c r="AC1320" s="3" t="str">
        <f>LEFT(pedidos[[#This Row],[SKU]],3)</f>
        <v>XR0</v>
      </c>
      <c r="AD1320" s="36" t="str" cm="1">
        <f t="array" aca="1" ref="AD1320" ca="1">IFERROR(
  INDEX(
    montadora[Montadora],
    MATCH(TRUE,LEFT(#REF!,NÚCARACT(montadora[SKU Parcial]))=montadora[SKU Parcial],0)
  ),
  ""
)</f>
        <v/>
      </c>
    </row>
    <row r="1321" spans="1:30" customFormat="1" x14ac:dyDescent="0.25">
      <c r="A1321" s="1" t="s">
        <v>7957</v>
      </c>
      <c r="B1321" s="1" t="s">
        <v>36</v>
      </c>
      <c r="C1321" s="1" t="s">
        <v>7958</v>
      </c>
      <c r="D1321" s="1" t="s">
        <v>27</v>
      </c>
      <c r="E1321" s="1" t="s">
        <v>5790</v>
      </c>
      <c r="F1321" s="1" t="s">
        <v>5791</v>
      </c>
      <c r="G1321" s="6" t="s">
        <v>11227</v>
      </c>
      <c r="H1321" s="20" t="s">
        <v>30</v>
      </c>
      <c r="I1321" s="1" t="s">
        <v>36</v>
      </c>
      <c r="J1321" s="1" t="s">
        <v>5792</v>
      </c>
      <c r="K1321" s="22">
        <v>45789</v>
      </c>
      <c r="L1321" s="20" t="s">
        <v>33</v>
      </c>
      <c r="M1321" s="26">
        <v>43.44</v>
      </c>
      <c r="N1321" s="20">
        <v>1</v>
      </c>
      <c r="O1321" s="26">
        <v>59.69</v>
      </c>
      <c r="P1321" s="26">
        <v>25.86</v>
      </c>
      <c r="Q1321" s="26">
        <v>0</v>
      </c>
      <c r="R1321" s="26">
        <v>11.71</v>
      </c>
      <c r="S1321" s="26">
        <v>16.25</v>
      </c>
      <c r="T1321" s="26">
        <v>0</v>
      </c>
      <c r="U1321" s="26">
        <v>2.56</v>
      </c>
      <c r="V1321" s="24">
        <v>5.8900000000000001E-2</v>
      </c>
      <c r="W1321" s="1" t="s">
        <v>34</v>
      </c>
      <c r="X1321" s="3"/>
      <c r="Y1321" s="3"/>
      <c r="Z1321" s="5" t="s">
        <v>7980</v>
      </c>
      <c r="AA1321" s="5" t="str">
        <f>VLOOKUP(J1321, sku!B:C, 2, FALSE)</f>
        <v>Corrente Antifurto 100 Cm Azul</v>
      </c>
      <c r="AB1321" s="3" t="str">
        <f>VLOOKUP(J1321, sku!B:BM, 64, FALSE)</f>
        <v>Importação</v>
      </c>
      <c r="AC1321" s="3" t="str">
        <f>LEFT(pedidos[[#This Row],[SKU]],3)</f>
        <v>XR0</v>
      </c>
      <c r="AD1321" s="36" t="str" cm="1">
        <f t="array" aca="1" ref="AD1321" ca="1">IFERROR(
  INDEX(
    montadora[Montadora],
    MATCH(TRUE,LEFT(#REF!,NÚCARACT(montadora[SKU Parcial]))=montadora[SKU Parcial],0)
  ),
  ""
)</f>
        <v/>
      </c>
    </row>
    <row r="1322" spans="1:30" x14ac:dyDescent="0.25">
      <c r="A1322" s="42" t="s">
        <v>8038</v>
      </c>
      <c r="B1322" s="42"/>
      <c r="C1322" s="42"/>
      <c r="D1322" s="42"/>
      <c r="E1322" s="42">
        <v>20997632059</v>
      </c>
      <c r="F1322" s="42" t="s">
        <v>8352</v>
      </c>
      <c r="G1322" s="42" t="s">
        <v>11227</v>
      </c>
      <c r="H1322" s="19"/>
      <c r="I1322" s="42"/>
      <c r="J1322" s="42" t="s">
        <v>1885</v>
      </c>
      <c r="K1322" s="21">
        <v>45836</v>
      </c>
      <c r="L1322" s="12" t="s">
        <v>8443</v>
      </c>
      <c r="M1322" s="44">
        <v>19.8</v>
      </c>
      <c r="N1322" s="19">
        <v>1</v>
      </c>
      <c r="O1322" s="44">
        <v>19.8</v>
      </c>
      <c r="P1322" s="44">
        <v>8.1</v>
      </c>
      <c r="Q1322" s="44">
        <v>1.63</v>
      </c>
      <c r="R1322" s="44">
        <v>8.36</v>
      </c>
      <c r="S1322" s="44">
        <v>0</v>
      </c>
      <c r="T1322" s="44">
        <v>0</v>
      </c>
      <c r="U1322" s="44">
        <v>1.71</v>
      </c>
      <c r="V1322" s="23">
        <v>8.6400000000000005E-2</v>
      </c>
      <c r="W1322" s="42" t="s">
        <v>34</v>
      </c>
      <c r="X1322" s="43"/>
      <c r="Y1322" s="43"/>
      <c r="Z1322" s="43" t="s">
        <v>8442</v>
      </c>
      <c r="AA1322" s="43" t="str">
        <f>VLOOKUP(J1322, sku!B:C, 2, FALSE)</f>
        <v>Maçarico 915</v>
      </c>
      <c r="AB1322" s="45" t="str">
        <f>VLOOKUP(J1322, sku!B:BM, 64, FALSE)</f>
        <v>Importação</v>
      </c>
      <c r="AC1322" s="45" t="str">
        <f>LEFT(pedidos[[#This Row],[SKU]],3)</f>
        <v>1MA</v>
      </c>
      <c r="AD1322" s="36" t="str" cm="1">
        <f t="array" aca="1" ref="AD1322" ca="1">IFERROR(
  INDEX(
    montadora[Montadora],
    MATCH(TRUE,LEFT(J1745,NÚCARACT(montadora[SKU Parcial]))=montadora[SKU Parcial],0)
  ),
  ""
)</f>
        <v/>
      </c>
    </row>
    <row r="1323" spans="1:30" x14ac:dyDescent="0.25">
      <c r="A1323" s="42" t="s">
        <v>9532</v>
      </c>
      <c r="B1323" s="42">
        <v>23098159344</v>
      </c>
      <c r="C1323" s="42"/>
      <c r="D1323" s="42"/>
      <c r="E1323" s="42"/>
      <c r="F1323" s="42" t="s">
        <v>8352</v>
      </c>
      <c r="G1323" s="42" t="s">
        <v>11228</v>
      </c>
      <c r="H1323" s="19"/>
      <c r="I1323" s="42"/>
      <c r="J1323" s="42" t="s">
        <v>1885</v>
      </c>
      <c r="K1323" s="21">
        <v>45792</v>
      </c>
      <c r="L1323" s="12" t="s">
        <v>8443</v>
      </c>
      <c r="M1323" s="44">
        <v>18.899999999999999</v>
      </c>
      <c r="N1323" s="19">
        <v>1</v>
      </c>
      <c r="O1323" s="44">
        <v>30.94</v>
      </c>
      <c r="P1323" s="44">
        <v>8.1</v>
      </c>
      <c r="Q1323" s="44">
        <v>0.64</v>
      </c>
      <c r="R1323" s="44">
        <v>7.78</v>
      </c>
      <c r="S1323" s="44">
        <v>12.04</v>
      </c>
      <c r="T1323" s="44">
        <v>0</v>
      </c>
      <c r="U1323" s="44">
        <v>2.38</v>
      </c>
      <c r="V1323" s="23">
        <v>0</v>
      </c>
      <c r="W1323" s="42" t="s">
        <v>34</v>
      </c>
      <c r="X1323" s="43"/>
      <c r="Y1323" s="43"/>
      <c r="Z1323" s="43" t="s">
        <v>8442</v>
      </c>
      <c r="AA1323" s="43" t="str">
        <f>VLOOKUP(J1323, sku!B:C, 2, FALSE)</f>
        <v>Maçarico 915</v>
      </c>
      <c r="AB1323" s="45" t="str">
        <f>VLOOKUP(J1323, sku!B:BM, 64, FALSE)</f>
        <v>Importação</v>
      </c>
      <c r="AC1323" s="45" t="str">
        <f>LEFT(pedidos[[#This Row],[SKU]],3)</f>
        <v>1MA</v>
      </c>
      <c r="AD1323" s="36" t="str" cm="1">
        <f t="array" aca="1" ref="AD1323" ca="1">IFERROR(
  INDEX(
    montadora[Montadora],
    MATCH(TRUE,LEFT(J1746,NÚCARACT(montadora[SKU Parcial]))=montadora[SKU Parcial],0)
  ),
  ""
)</f>
        <v/>
      </c>
    </row>
    <row r="1324" spans="1:30" customFormat="1" x14ac:dyDescent="0.25">
      <c r="A1324" s="1" t="s">
        <v>5789</v>
      </c>
      <c r="B1324" s="1" t="s">
        <v>36</v>
      </c>
      <c r="C1324" s="1" t="s">
        <v>2330</v>
      </c>
      <c r="D1324" s="1" t="s">
        <v>27</v>
      </c>
      <c r="E1324" s="1" t="s">
        <v>5790</v>
      </c>
      <c r="F1324" s="1" t="s">
        <v>5791</v>
      </c>
      <c r="G1324" s="6" t="s">
        <v>11227</v>
      </c>
      <c r="H1324" s="20" t="s">
        <v>30</v>
      </c>
      <c r="I1324" s="1" t="s">
        <v>36</v>
      </c>
      <c r="J1324" s="1" t="s">
        <v>5792</v>
      </c>
      <c r="K1324" s="22">
        <v>45816</v>
      </c>
      <c r="L1324" s="11" t="s">
        <v>11229</v>
      </c>
      <c r="M1324" s="26">
        <v>43.44</v>
      </c>
      <c r="N1324" s="20">
        <v>1</v>
      </c>
      <c r="O1324" s="26">
        <v>43.44</v>
      </c>
      <c r="P1324" s="26">
        <v>25.86</v>
      </c>
      <c r="Q1324" s="26">
        <v>3.57</v>
      </c>
      <c r="R1324" s="26">
        <v>11.71</v>
      </c>
      <c r="S1324" s="26">
        <v>0</v>
      </c>
      <c r="T1324" s="26">
        <v>0</v>
      </c>
      <c r="U1324" s="26">
        <v>2.2999999999999998</v>
      </c>
      <c r="V1324" s="24">
        <v>5.2999999999999999E-2</v>
      </c>
      <c r="W1324" s="1" t="s">
        <v>34</v>
      </c>
      <c r="X1324" s="3"/>
      <c r="Y1324" s="3"/>
      <c r="Z1324" s="5" t="s">
        <v>7980</v>
      </c>
      <c r="AA1324" s="5" t="str">
        <f>VLOOKUP(J1324, sku!B:C, 2, FALSE)</f>
        <v>Corrente Antifurto 100 Cm Azul</v>
      </c>
      <c r="AB1324" s="3" t="str">
        <f>VLOOKUP(J1324, sku!B:BM, 64, FALSE)</f>
        <v>Importação</v>
      </c>
      <c r="AC1324" s="3" t="str">
        <f>LEFT(pedidos[[#This Row],[SKU]],3)</f>
        <v>XR0</v>
      </c>
      <c r="AD1324" s="36" t="str" cm="1">
        <f t="array" aca="1" ref="AD1324" ca="1">IFERROR(
  INDEX(
    montadora[Montadora],
    MATCH(TRUE,LEFT(#REF!,NÚCARACT(montadora[SKU Parcial]))=montadora[SKU Parcial],0)
  ),
  ""
)</f>
        <v/>
      </c>
    </row>
    <row r="1325" spans="1:30" x14ac:dyDescent="0.25">
      <c r="A1325" s="42" t="s">
        <v>9635</v>
      </c>
      <c r="B1325" s="42">
        <v>23098159344</v>
      </c>
      <c r="C1325" s="42"/>
      <c r="D1325" s="42"/>
      <c r="E1325" s="42"/>
      <c r="F1325" s="42" t="s">
        <v>8352</v>
      </c>
      <c r="G1325" s="42" t="s">
        <v>11228</v>
      </c>
      <c r="H1325" s="19"/>
      <c r="I1325" s="42"/>
      <c r="J1325" s="42" t="s">
        <v>1885</v>
      </c>
      <c r="K1325" s="21">
        <v>45789</v>
      </c>
      <c r="L1325" s="19" t="s">
        <v>8443</v>
      </c>
      <c r="M1325" s="44">
        <v>21.8</v>
      </c>
      <c r="N1325" s="19">
        <v>1</v>
      </c>
      <c r="O1325" s="44">
        <v>25.8</v>
      </c>
      <c r="P1325" s="44">
        <v>8.1</v>
      </c>
      <c r="Q1325" s="44">
        <v>0.73</v>
      </c>
      <c r="R1325" s="44">
        <v>8.36</v>
      </c>
      <c r="S1325" s="44">
        <v>4</v>
      </c>
      <c r="T1325" s="44">
        <v>0</v>
      </c>
      <c r="U1325" s="44">
        <v>4.6100000000000003</v>
      </c>
      <c r="V1325" s="23">
        <v>0</v>
      </c>
      <c r="W1325" s="42" t="s">
        <v>34</v>
      </c>
      <c r="X1325" s="43"/>
      <c r="Y1325" s="43"/>
      <c r="Z1325" s="43" t="s">
        <v>8442</v>
      </c>
      <c r="AA1325" s="43" t="str">
        <f>VLOOKUP(J1325, sku!B:C, 2, FALSE)</f>
        <v>Maçarico 915</v>
      </c>
      <c r="AB1325" s="45" t="str">
        <f>VLOOKUP(J1325, sku!B:BM, 64, FALSE)</f>
        <v>Importação</v>
      </c>
      <c r="AC1325" s="45" t="str">
        <f>LEFT(pedidos[[#This Row],[SKU]],3)</f>
        <v>1MA</v>
      </c>
      <c r="AD1325" s="36" t="str" cm="1">
        <f t="array" aca="1" ref="AD1325" ca="1">IFERROR(
  INDEX(
    montadora[Montadora],
    MATCH(TRUE,LEFT(J1747,NÚCARACT(montadora[SKU Parcial]))=montadora[SKU Parcial],0)
  ),
  ""
)</f>
        <v/>
      </c>
    </row>
    <row r="1326" spans="1:30" x14ac:dyDescent="0.25">
      <c r="A1326" s="42" t="s">
        <v>9852</v>
      </c>
      <c r="B1326" s="42">
        <v>23098159344</v>
      </c>
      <c r="C1326" s="42"/>
      <c r="D1326" s="42"/>
      <c r="E1326" s="42"/>
      <c r="F1326" s="42" t="s">
        <v>8352</v>
      </c>
      <c r="G1326" s="42" t="s">
        <v>11228</v>
      </c>
      <c r="H1326" s="19"/>
      <c r="I1326" s="42"/>
      <c r="J1326" s="42" t="s">
        <v>1885</v>
      </c>
      <c r="K1326" s="21">
        <v>45782</v>
      </c>
      <c r="L1326" s="12" t="s">
        <v>8443</v>
      </c>
      <c r="M1326" s="44">
        <v>21.8</v>
      </c>
      <c r="N1326" s="19">
        <v>1</v>
      </c>
      <c r="O1326" s="44">
        <v>21.8</v>
      </c>
      <c r="P1326" s="44">
        <v>8.1</v>
      </c>
      <c r="Q1326" s="44">
        <v>0.73</v>
      </c>
      <c r="R1326" s="44">
        <v>8.32</v>
      </c>
      <c r="S1326" s="44">
        <v>0</v>
      </c>
      <c r="T1326" s="44">
        <v>0</v>
      </c>
      <c r="U1326" s="44">
        <v>4.43</v>
      </c>
      <c r="V1326" s="23">
        <v>0</v>
      </c>
      <c r="W1326" s="42" t="s">
        <v>34</v>
      </c>
      <c r="X1326" s="43"/>
      <c r="Y1326" s="43"/>
      <c r="Z1326" s="43" t="s">
        <v>8442</v>
      </c>
      <c r="AA1326" s="43" t="str">
        <f>VLOOKUP(J1326, sku!B:C, 2, FALSE)</f>
        <v>Maçarico 915</v>
      </c>
      <c r="AB1326" s="45" t="str">
        <f>VLOOKUP(J1326, sku!B:BM, 64, FALSE)</f>
        <v>Importação</v>
      </c>
      <c r="AC1326" s="45" t="str">
        <f>LEFT(pedidos[[#This Row],[SKU]],3)</f>
        <v>1MA</v>
      </c>
      <c r="AD1326" s="36" t="str" cm="1">
        <f t="array" aca="1" ref="AD1326" ca="1">IFERROR(
  INDEX(
    montadora[Montadora],
    MATCH(TRUE,LEFT(J1748,NÚCARACT(montadora[SKU Parcial]))=montadora[SKU Parcial],0)
  ),
  ""
)</f>
        <v/>
      </c>
    </row>
    <row r="1327" spans="1:30" customFormat="1" x14ac:dyDescent="0.25">
      <c r="A1327" s="1" t="s">
        <v>7978</v>
      </c>
      <c r="B1327" s="1" t="s">
        <v>6073</v>
      </c>
      <c r="C1327" s="1" t="s">
        <v>199</v>
      </c>
      <c r="D1327" s="1" t="s">
        <v>319</v>
      </c>
      <c r="E1327" s="1" t="s">
        <v>1993</v>
      </c>
      <c r="F1327" s="1" t="s">
        <v>1884</v>
      </c>
      <c r="G1327" s="6" t="s">
        <v>11227</v>
      </c>
      <c r="H1327" s="20" t="s">
        <v>47</v>
      </c>
      <c r="I1327" s="1" t="s">
        <v>36</v>
      </c>
      <c r="J1327" s="6" t="s">
        <v>1885</v>
      </c>
      <c r="K1327" s="22">
        <v>45791</v>
      </c>
      <c r="L1327" s="11" t="s">
        <v>11229</v>
      </c>
      <c r="M1327" s="26">
        <v>26.8</v>
      </c>
      <c r="N1327" s="20">
        <v>1</v>
      </c>
      <c r="O1327" s="26">
        <v>26.8</v>
      </c>
      <c r="P1327" s="26">
        <v>8.1</v>
      </c>
      <c r="Q1327" s="26">
        <v>2.04</v>
      </c>
      <c r="R1327" s="26">
        <v>10.81</v>
      </c>
      <c r="S1327" s="26">
        <v>0</v>
      </c>
      <c r="T1327" s="26">
        <v>12.48</v>
      </c>
      <c r="U1327" s="26">
        <v>-6.63</v>
      </c>
      <c r="V1327" s="24">
        <v>-0.24740000000000001</v>
      </c>
      <c r="W1327" s="1" t="s">
        <v>34</v>
      </c>
      <c r="X1327" s="3"/>
      <c r="Y1327" s="3"/>
      <c r="Z1327" s="5" t="s">
        <v>7980</v>
      </c>
      <c r="AA1327" s="5" t="str">
        <f>VLOOKUP(J1327, sku!B:C, 2, FALSE)</f>
        <v>Maçarico 915</v>
      </c>
      <c r="AB1327" s="3" t="str">
        <f>VLOOKUP(J1327, sku!B:BM, 64, FALSE)</f>
        <v>Importação</v>
      </c>
      <c r="AC1327" s="3" t="str">
        <f>LEFT(pedidos[[#This Row],[SKU]],3)</f>
        <v>1MA</v>
      </c>
      <c r="AD1327" s="36" t="str" cm="1">
        <f t="array" aca="1" ref="AD1327" ca="1">IFERROR(
  INDEX(
    montadora[Montadora],
    MATCH(TRUE,LEFT(J1749,NÚCARACT(montadora[SKU Parcial]))=montadora[SKU Parcial],0)
  ),
  ""
)</f>
        <v/>
      </c>
    </row>
    <row r="1328" spans="1:30" customFormat="1" x14ac:dyDescent="0.25">
      <c r="A1328" s="6" t="s">
        <v>5740</v>
      </c>
      <c r="B1328" s="6" t="s">
        <v>5741</v>
      </c>
      <c r="C1328" s="6" t="s">
        <v>3894</v>
      </c>
      <c r="D1328" s="6" t="s">
        <v>27</v>
      </c>
      <c r="E1328" s="6" t="s">
        <v>3222</v>
      </c>
      <c r="F1328" s="6" t="s">
        <v>3223</v>
      </c>
      <c r="G1328" s="6" t="s">
        <v>11228</v>
      </c>
      <c r="H1328" s="19" t="s">
        <v>30</v>
      </c>
      <c r="I1328" s="6" t="s">
        <v>36</v>
      </c>
      <c r="J1328" s="6" t="s">
        <v>5742</v>
      </c>
      <c r="K1328" s="21">
        <v>45820</v>
      </c>
      <c r="L1328" s="12" t="s">
        <v>33</v>
      </c>
      <c r="M1328" s="25">
        <v>42.9</v>
      </c>
      <c r="N1328" s="19">
        <v>1</v>
      </c>
      <c r="O1328" s="25">
        <v>58.89</v>
      </c>
      <c r="P1328" s="25">
        <v>25.86</v>
      </c>
      <c r="Q1328" s="25">
        <v>1.6</v>
      </c>
      <c r="R1328" s="25">
        <v>11.65</v>
      </c>
      <c r="S1328" s="25">
        <v>15.99</v>
      </c>
      <c r="T1328" s="25">
        <v>0</v>
      </c>
      <c r="U1328" s="25">
        <v>3.79</v>
      </c>
      <c r="V1328" s="23">
        <v>0</v>
      </c>
      <c r="W1328" s="6" t="s">
        <v>89</v>
      </c>
      <c r="X1328" s="5">
        <v>114364974649</v>
      </c>
      <c r="Y1328" s="5">
        <v>45005948977</v>
      </c>
      <c r="Z1328" s="5" t="s">
        <v>7980</v>
      </c>
      <c r="AA1328" s="5" t="str">
        <f>VLOOKUP(J1328, sku!B:C, 2, FALSE)</f>
        <v>Corrente de Moto Antifurto 100cm - Preto</v>
      </c>
      <c r="AB1328" s="3" t="str">
        <f>VLOOKUP(J1328, sku!B:BM, 64, FALSE)</f>
        <v>Importação</v>
      </c>
      <c r="AC1328" s="3" t="str">
        <f>LEFT(pedidos[[#This Row],[SKU]],3)</f>
        <v>XR0</v>
      </c>
      <c r="AD1328" s="36" t="str" cm="1">
        <f t="array" aca="1" ref="AD1328" ca="1">IFERROR(
  INDEX(
    montadora[Montadora],
    MATCH(TRUE,LEFT(J1750,NÚCARACT(montadora[SKU Parcial]))=montadora[SKU Parcial],0)
  ),
  ""
)</f>
        <v/>
      </c>
    </row>
    <row r="1329" spans="1:30" customFormat="1" x14ac:dyDescent="0.25">
      <c r="A1329" s="6" t="s">
        <v>5743</v>
      </c>
      <c r="B1329" s="6" t="s">
        <v>36</v>
      </c>
      <c r="C1329" s="6" t="s">
        <v>5744</v>
      </c>
      <c r="D1329" s="6" t="s">
        <v>27</v>
      </c>
      <c r="E1329" s="6" t="s">
        <v>3222</v>
      </c>
      <c r="F1329" s="6" t="s">
        <v>3223</v>
      </c>
      <c r="G1329" s="6" t="s">
        <v>11228</v>
      </c>
      <c r="H1329" s="19" t="s">
        <v>30</v>
      </c>
      <c r="I1329" s="6" t="s">
        <v>36</v>
      </c>
      <c r="J1329" s="6" t="s">
        <v>5745</v>
      </c>
      <c r="K1329" s="21">
        <v>45823</v>
      </c>
      <c r="L1329" s="12" t="s">
        <v>33</v>
      </c>
      <c r="M1329" s="25">
        <v>42.9</v>
      </c>
      <c r="N1329" s="19">
        <v>1</v>
      </c>
      <c r="O1329" s="25">
        <v>58.89</v>
      </c>
      <c r="P1329" s="25">
        <v>25.86</v>
      </c>
      <c r="Q1329" s="25">
        <v>1.6</v>
      </c>
      <c r="R1329" s="25">
        <v>11.65</v>
      </c>
      <c r="S1329" s="25">
        <v>15.99</v>
      </c>
      <c r="T1329" s="25">
        <v>0</v>
      </c>
      <c r="U1329" s="25">
        <v>3.79</v>
      </c>
      <c r="V1329" s="23">
        <v>0</v>
      </c>
      <c r="W1329" s="6" t="s">
        <v>34</v>
      </c>
      <c r="X1329" s="5">
        <v>115200139788</v>
      </c>
      <c r="Y1329" s="5">
        <v>45019946760</v>
      </c>
      <c r="Z1329" s="5" t="s">
        <v>7980</v>
      </c>
      <c r="AA1329" s="5" t="str">
        <f>VLOOKUP(J1329, sku!B:C, 2, FALSE)</f>
        <v>Corrente de Moto Antifurto 100cm - Vermelho</v>
      </c>
      <c r="AB1329" s="3" t="str">
        <f>VLOOKUP(J1329, sku!B:BM, 64, FALSE)</f>
        <v>Importação</v>
      </c>
      <c r="AC1329" s="3" t="str">
        <f>LEFT(pedidos[[#This Row],[SKU]],3)</f>
        <v>XR0</v>
      </c>
      <c r="AD1329" s="36" t="str" cm="1">
        <f t="array" aca="1" ref="AD1329" ca="1">IFERROR(
  INDEX(
    montadora[Montadora],
    MATCH(TRUE,LEFT(J1751,NÚCARACT(montadora[SKU Parcial]))=montadora[SKU Parcial],0)
  ),
  ""
)</f>
        <v/>
      </c>
    </row>
    <row r="1330" spans="1:30" customFormat="1" x14ac:dyDescent="0.25">
      <c r="A1330" s="6" t="s">
        <v>5746</v>
      </c>
      <c r="B1330" s="6" t="s">
        <v>36</v>
      </c>
      <c r="C1330" s="6" t="s">
        <v>1204</v>
      </c>
      <c r="D1330" s="6" t="s">
        <v>27</v>
      </c>
      <c r="E1330" s="6" t="s">
        <v>3222</v>
      </c>
      <c r="F1330" s="6" t="s">
        <v>3223</v>
      </c>
      <c r="G1330" s="6" t="s">
        <v>11228</v>
      </c>
      <c r="H1330" s="19" t="s">
        <v>30</v>
      </c>
      <c r="I1330" s="6" t="s">
        <v>36</v>
      </c>
      <c r="J1330" s="6" t="s">
        <v>5745</v>
      </c>
      <c r="K1330" s="21">
        <v>45831</v>
      </c>
      <c r="L1330" s="12" t="s">
        <v>33</v>
      </c>
      <c r="M1330" s="25">
        <v>42.9</v>
      </c>
      <c r="N1330" s="19">
        <v>1</v>
      </c>
      <c r="O1330" s="25">
        <v>58.89</v>
      </c>
      <c r="P1330" s="25">
        <v>25.86</v>
      </c>
      <c r="Q1330" s="25">
        <v>1.6</v>
      </c>
      <c r="R1330" s="25">
        <v>11.65</v>
      </c>
      <c r="S1330" s="25">
        <v>15.99</v>
      </c>
      <c r="T1330" s="25">
        <v>0</v>
      </c>
      <c r="U1330" s="25">
        <v>3.79</v>
      </c>
      <c r="V1330" s="23">
        <v>0</v>
      </c>
      <c r="W1330" s="6" t="s">
        <v>34</v>
      </c>
      <c r="X1330" s="5">
        <v>116067852618</v>
      </c>
      <c r="Y1330" s="5">
        <v>45057527634</v>
      </c>
      <c r="Z1330" s="5" t="s">
        <v>7980</v>
      </c>
      <c r="AA1330" s="5" t="str">
        <f>VLOOKUP(J1330, sku!B:C, 2, FALSE)</f>
        <v>Corrente de Moto Antifurto 100cm - Vermelho</v>
      </c>
      <c r="AB1330" s="3" t="str">
        <f>VLOOKUP(J1330, sku!B:BM, 64, FALSE)</f>
        <v>Importação</v>
      </c>
      <c r="AC1330" s="3" t="str">
        <f>LEFT(pedidos[[#This Row],[SKU]],3)</f>
        <v>XR0</v>
      </c>
      <c r="AD1330" s="36" t="str" cm="1">
        <f t="array" aca="1" ref="AD1330" ca="1">IFERROR(
  INDEX(
    montadora[Montadora],
    MATCH(TRUE,LEFT(J1752,NÚCARACT(montadora[SKU Parcial]))=montadora[SKU Parcial],0)
  ),
  ""
)</f>
        <v/>
      </c>
    </row>
    <row r="1331" spans="1:30" customFormat="1" x14ac:dyDescent="0.25">
      <c r="A1331" s="6" t="s">
        <v>5747</v>
      </c>
      <c r="B1331" s="6" t="s">
        <v>36</v>
      </c>
      <c r="C1331" s="6" t="s">
        <v>5748</v>
      </c>
      <c r="D1331" s="6" t="s">
        <v>27</v>
      </c>
      <c r="E1331" s="6" t="s">
        <v>3222</v>
      </c>
      <c r="F1331" s="6" t="s">
        <v>3223</v>
      </c>
      <c r="G1331" s="6" t="s">
        <v>11228</v>
      </c>
      <c r="H1331" s="19" t="s">
        <v>30</v>
      </c>
      <c r="I1331" s="6" t="s">
        <v>36</v>
      </c>
      <c r="J1331" s="6" t="s">
        <v>5742</v>
      </c>
      <c r="K1331" s="21">
        <v>45832</v>
      </c>
      <c r="L1331" s="12" t="s">
        <v>33</v>
      </c>
      <c r="M1331" s="25">
        <v>42.9</v>
      </c>
      <c r="N1331" s="19">
        <v>1</v>
      </c>
      <c r="O1331" s="25">
        <v>58.89</v>
      </c>
      <c r="P1331" s="25">
        <v>25.86</v>
      </c>
      <c r="Q1331" s="25">
        <v>1.6</v>
      </c>
      <c r="R1331" s="25">
        <v>11.65</v>
      </c>
      <c r="S1331" s="25">
        <v>15.99</v>
      </c>
      <c r="T1331" s="25">
        <v>0</v>
      </c>
      <c r="U1331" s="25">
        <v>3.79</v>
      </c>
      <c r="V1331" s="23">
        <v>0</v>
      </c>
      <c r="W1331" s="6" t="s">
        <v>34</v>
      </c>
      <c r="X1331" s="5" t="s">
        <v>11225</v>
      </c>
      <c r="Y1331" s="5">
        <v>45062739338</v>
      </c>
      <c r="Z1331" s="5" t="s">
        <v>7980</v>
      </c>
      <c r="AA1331" s="5" t="str">
        <f>VLOOKUP(J1331, sku!B:C, 2, FALSE)</f>
        <v>Corrente de Moto Antifurto 100cm - Preto</v>
      </c>
      <c r="AB1331" s="3" t="str">
        <f>VLOOKUP(J1331, sku!B:BM, 64, FALSE)</f>
        <v>Importação</v>
      </c>
      <c r="AC1331" s="3" t="str">
        <f>LEFT(pedidos[[#This Row],[SKU]],3)</f>
        <v>XR0</v>
      </c>
      <c r="AD1331" s="36" t="str" cm="1">
        <f t="array" aca="1" ref="AD1331" ca="1">IFERROR(
  INDEX(
    montadora[Montadora],
    MATCH(TRUE,LEFT(J1753,NÚCARACT(montadora[SKU Parcial]))=montadora[SKU Parcial],0)
  ),
  ""
)</f>
        <v/>
      </c>
    </row>
    <row r="1332" spans="1:30" customFormat="1" x14ac:dyDescent="0.25">
      <c r="A1332" s="6" t="s">
        <v>5749</v>
      </c>
      <c r="B1332" s="6" t="s">
        <v>36</v>
      </c>
      <c r="C1332" s="6" t="s">
        <v>159</v>
      </c>
      <c r="D1332" s="6" t="s">
        <v>27</v>
      </c>
      <c r="E1332" s="6" t="s">
        <v>3222</v>
      </c>
      <c r="F1332" s="6" t="s">
        <v>3223</v>
      </c>
      <c r="G1332" s="6" t="s">
        <v>11228</v>
      </c>
      <c r="H1332" s="19" t="s">
        <v>30</v>
      </c>
      <c r="I1332" s="6" t="s">
        <v>36</v>
      </c>
      <c r="J1332" s="6" t="s">
        <v>5742</v>
      </c>
      <c r="K1332" s="21">
        <v>45832</v>
      </c>
      <c r="L1332" s="12" t="s">
        <v>33</v>
      </c>
      <c r="M1332" s="25">
        <v>42.9</v>
      </c>
      <c r="N1332" s="19">
        <v>1</v>
      </c>
      <c r="O1332" s="25">
        <v>58.89</v>
      </c>
      <c r="P1332" s="25">
        <v>25.86</v>
      </c>
      <c r="Q1332" s="25">
        <v>1.6</v>
      </c>
      <c r="R1332" s="25">
        <v>11.65</v>
      </c>
      <c r="S1332" s="25">
        <v>15.99</v>
      </c>
      <c r="T1332" s="25">
        <v>0</v>
      </c>
      <c r="U1332" s="25">
        <v>3.79</v>
      </c>
      <c r="V1332" s="23">
        <v>0</v>
      </c>
      <c r="W1332" s="6" t="s">
        <v>34</v>
      </c>
      <c r="X1332" s="5">
        <v>116182309448</v>
      </c>
      <c r="Y1332" s="5">
        <v>45063323286</v>
      </c>
      <c r="Z1332" s="5" t="s">
        <v>7980</v>
      </c>
      <c r="AA1332" s="5" t="str">
        <f>VLOOKUP(J1332, sku!B:C, 2, FALSE)</f>
        <v>Corrente de Moto Antifurto 100cm - Preto</v>
      </c>
      <c r="AB1332" s="3" t="str">
        <f>VLOOKUP(J1332, sku!B:BM, 64, FALSE)</f>
        <v>Importação</v>
      </c>
      <c r="AC1332" s="3" t="str">
        <f>LEFT(pedidos[[#This Row],[SKU]],3)</f>
        <v>XR0</v>
      </c>
      <c r="AD1332" s="36" t="str" cm="1">
        <f t="array" aca="1" ref="AD1332" ca="1">IFERROR(
  INDEX(
    montadora[Montadora],
    MATCH(TRUE,LEFT(J1754,NÚCARACT(montadora[SKU Parcial]))=montadora[SKU Parcial],0)
  ),
  ""
)</f>
        <v/>
      </c>
    </row>
    <row r="1333" spans="1:30" customFormat="1" x14ac:dyDescent="0.25">
      <c r="A1333" s="1" t="s">
        <v>6837</v>
      </c>
      <c r="B1333" s="1" t="s">
        <v>6838</v>
      </c>
      <c r="C1333" s="1" t="s">
        <v>6839</v>
      </c>
      <c r="D1333" s="1" t="s">
        <v>358</v>
      </c>
      <c r="E1333" s="1" t="s">
        <v>1154</v>
      </c>
      <c r="F1333" s="1" t="s">
        <v>1155</v>
      </c>
      <c r="G1333" s="6" t="s">
        <v>11227</v>
      </c>
      <c r="H1333" s="2" t="s">
        <v>30</v>
      </c>
      <c r="I1333" s="1" t="s">
        <v>36</v>
      </c>
      <c r="J1333" s="1" t="s">
        <v>1156</v>
      </c>
      <c r="K1333" s="4">
        <v>45789</v>
      </c>
      <c r="L1333" s="13" t="s">
        <v>804</v>
      </c>
      <c r="M1333" s="26">
        <v>64.349999999999994</v>
      </c>
      <c r="N1333" s="2">
        <v>1</v>
      </c>
      <c r="O1333" s="26">
        <v>72.3</v>
      </c>
      <c r="P1333" s="26">
        <v>26.08</v>
      </c>
      <c r="Q1333" s="26">
        <v>4.9000000000000004</v>
      </c>
      <c r="R1333" s="26">
        <v>14.15</v>
      </c>
      <c r="S1333" s="26">
        <v>7.95</v>
      </c>
      <c r="T1333" s="26">
        <v>0</v>
      </c>
      <c r="U1333" s="26">
        <v>19.22</v>
      </c>
      <c r="V1333" s="10">
        <v>0.29870000000000002</v>
      </c>
      <c r="W1333" s="1" t="s">
        <v>34</v>
      </c>
      <c r="X1333" s="3"/>
      <c r="Y1333" s="3"/>
      <c r="Z1333" s="5" t="s">
        <v>7980</v>
      </c>
      <c r="AA1333" s="5" t="str">
        <f>VLOOKUP(J1333, sku!B:C, 2, FALSE)</f>
        <v>Trava Antifurto Moto Bicicleta Roda/Quadro</v>
      </c>
      <c r="AB1333" s="3" t="str">
        <f>VLOOKUP(J1333, sku!B:BM, 64, FALSE)</f>
        <v>Importação</v>
      </c>
      <c r="AC1333" s="3" t="str">
        <f>LEFT(pedidos[[#This Row],[SKU]],3)</f>
        <v>ET0</v>
      </c>
      <c r="AD1333" s="36" t="str" cm="1">
        <f t="array" aca="1" ref="AD1333" ca="1">IFERROR(
  INDEX(
    montadora[Montadora],
    MATCH(TRUE,LEFT(J1759,NÚCARACT(montadora[SKU Parcial]))=montadora[SKU Parcial],0)
  ),
  ""
)</f>
        <v/>
      </c>
    </row>
    <row r="1334" spans="1:30" customFormat="1" x14ac:dyDescent="0.25">
      <c r="A1334" s="1" t="s">
        <v>6840</v>
      </c>
      <c r="B1334" s="1" t="s">
        <v>6841</v>
      </c>
      <c r="C1334" s="1" t="s">
        <v>137</v>
      </c>
      <c r="D1334" s="1" t="s">
        <v>420</v>
      </c>
      <c r="E1334" s="1" t="s">
        <v>1154</v>
      </c>
      <c r="F1334" s="1" t="s">
        <v>1155</v>
      </c>
      <c r="G1334" s="6" t="s">
        <v>11227</v>
      </c>
      <c r="H1334" s="2" t="s">
        <v>30</v>
      </c>
      <c r="I1334" s="1" t="s">
        <v>36</v>
      </c>
      <c r="J1334" s="1" t="s">
        <v>1156</v>
      </c>
      <c r="K1334" s="4">
        <v>45796</v>
      </c>
      <c r="L1334" s="13" t="s">
        <v>804</v>
      </c>
      <c r="M1334" s="26">
        <v>64.349999999999994</v>
      </c>
      <c r="N1334" s="2">
        <v>1</v>
      </c>
      <c r="O1334" s="26">
        <v>64.349999999999994</v>
      </c>
      <c r="P1334" s="26">
        <v>26.08</v>
      </c>
      <c r="Q1334" s="26">
        <v>4.9000000000000004</v>
      </c>
      <c r="R1334" s="26">
        <v>14.15</v>
      </c>
      <c r="S1334" s="26">
        <v>0</v>
      </c>
      <c r="T1334" s="26">
        <v>0</v>
      </c>
      <c r="U1334" s="26">
        <v>19.22</v>
      </c>
      <c r="V1334" s="10">
        <v>0.29870000000000002</v>
      </c>
      <c r="W1334" s="1" t="s">
        <v>89</v>
      </c>
      <c r="X1334" s="3"/>
      <c r="Y1334" s="3"/>
      <c r="Z1334" s="5" t="s">
        <v>7980</v>
      </c>
      <c r="AA1334" s="5" t="str">
        <f>VLOOKUP(J1334, sku!B:C, 2, FALSE)</f>
        <v>Trava Antifurto Moto Bicicleta Roda/Quadro</v>
      </c>
      <c r="AB1334" s="3" t="str">
        <f>VLOOKUP(J1334, sku!B:BM, 64, FALSE)</f>
        <v>Importação</v>
      </c>
      <c r="AC1334" s="3" t="str">
        <f>LEFT(pedidos[[#This Row],[SKU]],3)</f>
        <v>ET0</v>
      </c>
      <c r="AD1334" s="36" t="str" cm="1">
        <f t="array" aca="1" ref="AD1334" ca="1">IFERROR(
  INDEX(
    montadora[Montadora],
    MATCH(TRUE,LEFT(J1760,NÚCARACT(montadora[SKU Parcial]))=montadora[SKU Parcial],0)
  ),
  ""
)</f>
        <v/>
      </c>
    </row>
    <row r="1335" spans="1:30" customFormat="1" x14ac:dyDescent="0.25">
      <c r="A1335" s="1" t="s">
        <v>4399</v>
      </c>
      <c r="B1335" s="1" t="s">
        <v>36</v>
      </c>
      <c r="C1335" s="1" t="s">
        <v>4400</v>
      </c>
      <c r="D1335" s="1" t="s">
        <v>420</v>
      </c>
      <c r="E1335" s="1" t="s">
        <v>1154</v>
      </c>
      <c r="F1335" s="1" t="s">
        <v>1155</v>
      </c>
      <c r="G1335" s="6" t="s">
        <v>11227</v>
      </c>
      <c r="H1335" s="2" t="s">
        <v>30</v>
      </c>
      <c r="I1335" s="1" t="s">
        <v>36</v>
      </c>
      <c r="J1335" s="1" t="s">
        <v>1156</v>
      </c>
      <c r="K1335" s="4">
        <v>45814</v>
      </c>
      <c r="L1335" s="13" t="s">
        <v>804</v>
      </c>
      <c r="M1335" s="26">
        <v>64.349999999999994</v>
      </c>
      <c r="N1335" s="2">
        <v>1</v>
      </c>
      <c r="O1335" s="26">
        <v>71.34</v>
      </c>
      <c r="P1335" s="26">
        <v>26.08</v>
      </c>
      <c r="Q1335" s="26">
        <v>5.29</v>
      </c>
      <c r="R1335" s="26">
        <v>14.15</v>
      </c>
      <c r="S1335" s="26">
        <v>6.99</v>
      </c>
      <c r="T1335" s="26">
        <v>0</v>
      </c>
      <c r="U1335" s="26">
        <v>18.829999999999998</v>
      </c>
      <c r="V1335" s="10">
        <v>0.29260000000000003</v>
      </c>
      <c r="W1335" s="1" t="s">
        <v>34</v>
      </c>
      <c r="X1335" s="3"/>
      <c r="Y1335" s="3"/>
      <c r="Z1335" s="5" t="s">
        <v>7980</v>
      </c>
      <c r="AA1335" s="5" t="str">
        <f>VLOOKUP(J1335, sku!B:C, 2, FALSE)</f>
        <v>Trava Antifurto Moto Bicicleta Roda/Quadro</v>
      </c>
      <c r="AB1335" s="3" t="str">
        <f>VLOOKUP(J1335, sku!B:BM, 64, FALSE)</f>
        <v>Importação</v>
      </c>
      <c r="AC1335" s="3" t="str">
        <f>LEFT(pedidos[[#This Row],[SKU]],3)</f>
        <v>ET0</v>
      </c>
      <c r="AD1335" s="36" t="str" cm="1">
        <f t="array" aca="1" ref="AD1335" ca="1">IFERROR(
  INDEX(
    montadora[Montadora],
    MATCH(TRUE,LEFT(J1761,NÚCARACT(montadora[SKU Parcial]))=montadora[SKU Parcial],0)
  ),
  ""
)</f>
        <v/>
      </c>
    </row>
    <row r="1336" spans="1:30" customFormat="1" x14ac:dyDescent="0.25">
      <c r="A1336" s="1" t="s">
        <v>4401</v>
      </c>
      <c r="B1336" s="1" t="s">
        <v>4402</v>
      </c>
      <c r="C1336" s="1" t="s">
        <v>4403</v>
      </c>
      <c r="D1336" s="1" t="s">
        <v>420</v>
      </c>
      <c r="E1336" s="1" t="s">
        <v>1154</v>
      </c>
      <c r="F1336" s="1" t="s">
        <v>1155</v>
      </c>
      <c r="G1336" s="6" t="s">
        <v>11227</v>
      </c>
      <c r="H1336" s="2" t="s">
        <v>30</v>
      </c>
      <c r="I1336" s="1" t="s">
        <v>36</v>
      </c>
      <c r="J1336" s="1" t="s">
        <v>1156</v>
      </c>
      <c r="K1336" s="4">
        <v>45826</v>
      </c>
      <c r="L1336" s="13" t="s">
        <v>804</v>
      </c>
      <c r="M1336" s="26">
        <v>64.349999999999994</v>
      </c>
      <c r="N1336" s="2">
        <v>1</v>
      </c>
      <c r="O1336" s="26">
        <v>64.349999999999994</v>
      </c>
      <c r="P1336" s="26">
        <v>26.08</v>
      </c>
      <c r="Q1336" s="26">
        <v>5.29</v>
      </c>
      <c r="R1336" s="26">
        <v>14.15</v>
      </c>
      <c r="S1336" s="26">
        <v>0</v>
      </c>
      <c r="T1336" s="26">
        <v>0</v>
      </c>
      <c r="U1336" s="26">
        <v>18.829999999999998</v>
      </c>
      <c r="V1336" s="10">
        <v>0.29260000000000003</v>
      </c>
      <c r="W1336" s="1" t="s">
        <v>34</v>
      </c>
      <c r="X1336" s="3"/>
      <c r="Y1336" s="3"/>
      <c r="Z1336" s="5" t="s">
        <v>7980</v>
      </c>
      <c r="AA1336" s="5" t="str">
        <f>VLOOKUP(J1336, sku!B:C, 2, FALSE)</f>
        <v>Trava Antifurto Moto Bicicleta Roda/Quadro</v>
      </c>
      <c r="AB1336" s="3" t="str">
        <f>VLOOKUP(J1336, sku!B:BM, 64, FALSE)</f>
        <v>Importação</v>
      </c>
      <c r="AC1336" s="3" t="str">
        <f>LEFT(pedidos[[#This Row],[SKU]],3)</f>
        <v>ET0</v>
      </c>
      <c r="AD1336" s="36" t="str" cm="1">
        <f t="array" aca="1" ref="AD1336" ca="1">IFERROR(
  INDEX(
    montadora[Montadora],
    MATCH(TRUE,LEFT(J1762,NÚCARACT(montadora[SKU Parcial]))=montadora[SKU Parcial],0)
  ),
  ""
)</f>
        <v/>
      </c>
    </row>
    <row r="1337" spans="1:30" x14ac:dyDescent="0.25">
      <c r="A1337" s="42" t="s">
        <v>10304</v>
      </c>
      <c r="B1337" s="42"/>
      <c r="C1337" s="42"/>
      <c r="D1337" s="42"/>
      <c r="E1337" s="42">
        <v>19198012217</v>
      </c>
      <c r="F1337" s="42" t="s">
        <v>8383</v>
      </c>
      <c r="G1337" s="42" t="s">
        <v>11228</v>
      </c>
      <c r="H1337" s="7"/>
      <c r="I1337" s="42"/>
      <c r="J1337" s="42" t="s">
        <v>1156</v>
      </c>
      <c r="K1337" s="8">
        <v>45830</v>
      </c>
      <c r="L1337" s="12" t="s">
        <v>8443</v>
      </c>
      <c r="M1337" s="44">
        <v>49.8</v>
      </c>
      <c r="N1337" s="7">
        <v>1</v>
      </c>
      <c r="O1337" s="44">
        <v>57.8</v>
      </c>
      <c r="P1337" s="44">
        <v>26.08</v>
      </c>
      <c r="Q1337" s="44">
        <v>1.85</v>
      </c>
      <c r="R1337" s="44">
        <v>13.96</v>
      </c>
      <c r="S1337" s="44">
        <v>8</v>
      </c>
      <c r="T1337" s="44">
        <v>0</v>
      </c>
      <c r="U1337" s="44">
        <v>7.91</v>
      </c>
      <c r="V1337" s="9">
        <v>0.1588</v>
      </c>
      <c r="W1337" s="42" t="s">
        <v>34</v>
      </c>
      <c r="X1337" s="43"/>
      <c r="Y1337" s="43"/>
      <c r="Z1337" s="43" t="s">
        <v>8442</v>
      </c>
      <c r="AA1337" s="43" t="str">
        <f>VLOOKUP(J1337, sku!B:C, 2, FALSE)</f>
        <v>Trava Antifurto Moto Bicicleta Roda/Quadro</v>
      </c>
      <c r="AB1337" s="45" t="str">
        <f>VLOOKUP(J1337, sku!B:BM, 64, FALSE)</f>
        <v>Importação</v>
      </c>
      <c r="AC1337" s="45" t="str">
        <f>LEFT(pedidos[[#This Row],[SKU]],3)</f>
        <v>ET0</v>
      </c>
      <c r="AD1337" s="36" t="str" cm="1">
        <f t="array" aca="1" ref="AD1337" ca="1">IFERROR(
  INDEX(
    montadora[Montadora],
    MATCH(TRUE,LEFT(J1763,NÚCARACT(montadora[SKU Parcial]))=montadora[SKU Parcial],0)
  ),
  ""
)</f>
        <v/>
      </c>
    </row>
    <row r="1338" spans="1:30" x14ac:dyDescent="0.25">
      <c r="A1338" s="42" t="s">
        <v>10613</v>
      </c>
      <c r="B1338" s="42"/>
      <c r="C1338" s="42"/>
      <c r="D1338" s="42"/>
      <c r="E1338" s="42">
        <v>19198012217</v>
      </c>
      <c r="F1338" s="42" t="s">
        <v>8383</v>
      </c>
      <c r="G1338" s="42" t="s">
        <v>11228</v>
      </c>
      <c r="H1338" s="7"/>
      <c r="I1338" s="42"/>
      <c r="J1338" s="42" t="s">
        <v>1156</v>
      </c>
      <c r="K1338" s="8">
        <v>45814</v>
      </c>
      <c r="L1338" s="12" t="s">
        <v>8443</v>
      </c>
      <c r="M1338" s="44">
        <v>49.8</v>
      </c>
      <c r="N1338" s="7">
        <v>1</v>
      </c>
      <c r="O1338" s="44">
        <v>59.42</v>
      </c>
      <c r="P1338" s="44">
        <v>26.08</v>
      </c>
      <c r="Q1338" s="44">
        <v>1.85</v>
      </c>
      <c r="R1338" s="44">
        <v>13.96</v>
      </c>
      <c r="S1338" s="44">
        <v>9.6199999999999992</v>
      </c>
      <c r="T1338" s="44">
        <v>0</v>
      </c>
      <c r="U1338" s="44">
        <v>7.91</v>
      </c>
      <c r="V1338" s="9">
        <v>0.1588</v>
      </c>
      <c r="W1338" s="42" t="s">
        <v>34</v>
      </c>
      <c r="X1338" s="43"/>
      <c r="Y1338" s="43"/>
      <c r="Z1338" s="43" t="s">
        <v>8442</v>
      </c>
      <c r="AA1338" s="43" t="str">
        <f>VLOOKUP(J1338, sku!B:C, 2, FALSE)</f>
        <v>Trava Antifurto Moto Bicicleta Roda/Quadro</v>
      </c>
      <c r="AB1338" s="45" t="str">
        <f>VLOOKUP(J1338, sku!B:BM, 64, FALSE)</f>
        <v>Importação</v>
      </c>
      <c r="AC1338" s="45" t="str">
        <f>LEFT(pedidos[[#This Row],[SKU]],3)</f>
        <v>ET0</v>
      </c>
      <c r="AD1338" s="36" t="str" cm="1">
        <f t="array" aca="1" ref="AD1338" ca="1">IFERROR(
  INDEX(
    montadora[Montadora],
    MATCH(TRUE,LEFT(J1764,NÚCARACT(montadora[SKU Parcial]))=montadora[SKU Parcial],0)
  ),
  ""
)</f>
        <v/>
      </c>
    </row>
    <row r="1339" spans="1:30" x14ac:dyDescent="0.25">
      <c r="A1339" s="42" t="s">
        <v>10212</v>
      </c>
      <c r="B1339" s="42"/>
      <c r="C1339" s="42"/>
      <c r="D1339" s="42"/>
      <c r="E1339" s="42">
        <v>22198177662</v>
      </c>
      <c r="F1339" s="42" t="s">
        <v>8382</v>
      </c>
      <c r="G1339" s="42" t="s">
        <v>11228</v>
      </c>
      <c r="H1339" s="7"/>
      <c r="I1339" s="42"/>
      <c r="J1339" s="42" t="s">
        <v>1156</v>
      </c>
      <c r="K1339" s="8">
        <v>45836</v>
      </c>
      <c r="L1339" s="12" t="s">
        <v>8443</v>
      </c>
      <c r="M1339" s="44">
        <v>48.8</v>
      </c>
      <c r="N1339" s="7">
        <v>1</v>
      </c>
      <c r="O1339" s="44">
        <v>52.99</v>
      </c>
      <c r="P1339" s="44">
        <v>26.08</v>
      </c>
      <c r="Q1339" s="44">
        <v>1.82</v>
      </c>
      <c r="R1339" s="44">
        <v>13.76</v>
      </c>
      <c r="S1339" s="44">
        <v>4.1900000000000004</v>
      </c>
      <c r="T1339" s="44">
        <v>0</v>
      </c>
      <c r="U1339" s="44">
        <v>7.14</v>
      </c>
      <c r="V1339" s="9">
        <v>0.1464</v>
      </c>
      <c r="W1339" s="42" t="s">
        <v>34</v>
      </c>
      <c r="X1339" s="43"/>
      <c r="Y1339" s="43"/>
      <c r="Z1339" s="43" t="s">
        <v>8442</v>
      </c>
      <c r="AA1339" s="43" t="str">
        <f>VLOOKUP(J1339, sku!B:C, 2, FALSE)</f>
        <v>Trava Antifurto Moto Bicicleta Roda/Quadro</v>
      </c>
      <c r="AB1339" s="45" t="str">
        <f>VLOOKUP(J1339, sku!B:BM, 64, FALSE)</f>
        <v>Importação</v>
      </c>
      <c r="AC1339" s="45" t="str">
        <f>LEFT(pedidos[[#This Row],[SKU]],3)</f>
        <v>ET0</v>
      </c>
      <c r="AD1339" s="36" t="str" cm="1">
        <f t="array" aca="1" ref="AD1339" ca="1">IFERROR(
  INDEX(
    montadora[Montadora],
    MATCH(TRUE,LEFT(J1767,NÚCARACT(montadora[SKU Parcial]))=montadora[SKU Parcial],0)
  ),
  ""
)</f>
        <v/>
      </c>
    </row>
    <row r="1340" spans="1:30" x14ac:dyDescent="0.25">
      <c r="A1340" s="42" t="s">
        <v>10233</v>
      </c>
      <c r="B1340" s="42"/>
      <c r="C1340" s="42"/>
      <c r="D1340" s="42"/>
      <c r="E1340" s="42">
        <v>22198177662</v>
      </c>
      <c r="F1340" s="42" t="s">
        <v>8382</v>
      </c>
      <c r="G1340" s="42" t="s">
        <v>11228</v>
      </c>
      <c r="H1340" s="7"/>
      <c r="I1340" s="42"/>
      <c r="J1340" s="42" t="s">
        <v>1156</v>
      </c>
      <c r="K1340" s="8">
        <v>45834</v>
      </c>
      <c r="L1340" s="12" t="s">
        <v>8443</v>
      </c>
      <c r="M1340" s="44">
        <v>48.8</v>
      </c>
      <c r="N1340" s="7">
        <v>1</v>
      </c>
      <c r="O1340" s="44">
        <v>48.8</v>
      </c>
      <c r="P1340" s="44">
        <v>26.08</v>
      </c>
      <c r="Q1340" s="44">
        <v>1.82</v>
      </c>
      <c r="R1340" s="44">
        <v>13.76</v>
      </c>
      <c r="S1340" s="44">
        <v>0</v>
      </c>
      <c r="T1340" s="44">
        <v>0</v>
      </c>
      <c r="U1340" s="44">
        <v>7.14</v>
      </c>
      <c r="V1340" s="9">
        <v>0.1464</v>
      </c>
      <c r="W1340" s="42" t="s">
        <v>34</v>
      </c>
      <c r="X1340" s="43"/>
      <c r="Y1340" s="43"/>
      <c r="Z1340" s="43" t="s">
        <v>8442</v>
      </c>
      <c r="AA1340" s="43" t="str">
        <f>VLOOKUP(J1340, sku!B:C, 2, FALSE)</f>
        <v>Trava Antifurto Moto Bicicleta Roda/Quadro</v>
      </c>
      <c r="AB1340" s="45" t="str">
        <f>VLOOKUP(J1340, sku!B:BM, 64, FALSE)</f>
        <v>Importação</v>
      </c>
      <c r="AC1340" s="45" t="str">
        <f>LEFT(pedidos[[#This Row],[SKU]],3)</f>
        <v>ET0</v>
      </c>
      <c r="AD1340" s="36" t="str" cm="1">
        <f t="array" aca="1" ref="AD1340" ca="1">IFERROR(
  INDEX(
    montadora[Montadora],
    MATCH(TRUE,LEFT(J1768,NÚCARACT(montadora[SKU Parcial]))=montadora[SKU Parcial],0)
  ),
  ""
)</f>
        <v/>
      </c>
    </row>
    <row r="1341" spans="1:30" x14ac:dyDescent="0.25">
      <c r="A1341" s="42" t="s">
        <v>10273</v>
      </c>
      <c r="B1341" s="42"/>
      <c r="C1341" s="42"/>
      <c r="D1341" s="42"/>
      <c r="E1341" s="42">
        <v>22198177662</v>
      </c>
      <c r="F1341" s="42" t="s">
        <v>8382</v>
      </c>
      <c r="G1341" s="42" t="s">
        <v>11228</v>
      </c>
      <c r="H1341" s="7"/>
      <c r="I1341" s="42"/>
      <c r="J1341" s="42" t="s">
        <v>1156</v>
      </c>
      <c r="K1341" s="8">
        <v>45832</v>
      </c>
      <c r="L1341" s="12" t="s">
        <v>8443</v>
      </c>
      <c r="M1341" s="44">
        <v>48.8</v>
      </c>
      <c r="N1341" s="7">
        <v>1</v>
      </c>
      <c r="O1341" s="44">
        <v>48.8</v>
      </c>
      <c r="P1341" s="44">
        <v>26.08</v>
      </c>
      <c r="Q1341" s="44">
        <v>1.82</v>
      </c>
      <c r="R1341" s="44">
        <v>13.76</v>
      </c>
      <c r="S1341" s="44">
        <v>0</v>
      </c>
      <c r="T1341" s="44">
        <v>0</v>
      </c>
      <c r="U1341" s="44">
        <v>7.14</v>
      </c>
      <c r="V1341" s="9">
        <v>0.1464</v>
      </c>
      <c r="W1341" s="42" t="s">
        <v>34</v>
      </c>
      <c r="X1341" s="43"/>
      <c r="Y1341" s="43"/>
      <c r="Z1341" s="43" t="s">
        <v>8442</v>
      </c>
      <c r="AA1341" s="43" t="str">
        <f>VLOOKUP(J1341, sku!B:C, 2, FALSE)</f>
        <v>Trava Antifurto Moto Bicicleta Roda/Quadro</v>
      </c>
      <c r="AB1341" s="45" t="str">
        <f>VLOOKUP(J1341, sku!B:BM, 64, FALSE)</f>
        <v>Importação</v>
      </c>
      <c r="AC1341" s="45" t="str">
        <f>LEFT(pedidos[[#This Row],[SKU]],3)</f>
        <v>ET0</v>
      </c>
      <c r="AD1341" s="36" t="str" cm="1">
        <f t="array" aca="1" ref="AD1341" ca="1">IFERROR(
  INDEX(
    montadora[Montadora],
    MATCH(TRUE,LEFT(J1769,NÚCARACT(montadora[SKU Parcial]))=montadora[SKU Parcial],0)
  ),
  ""
)</f>
        <v/>
      </c>
    </row>
    <row r="1342" spans="1:30" x14ac:dyDescent="0.25">
      <c r="A1342" s="42" t="s">
        <v>10344</v>
      </c>
      <c r="B1342" s="42"/>
      <c r="C1342" s="42"/>
      <c r="D1342" s="42"/>
      <c r="E1342" s="42">
        <v>22198177662</v>
      </c>
      <c r="F1342" s="42" t="s">
        <v>8382</v>
      </c>
      <c r="G1342" s="42" t="s">
        <v>11228</v>
      </c>
      <c r="H1342" s="7"/>
      <c r="I1342" s="42"/>
      <c r="J1342" s="42" t="s">
        <v>1156</v>
      </c>
      <c r="K1342" s="8">
        <v>45828</v>
      </c>
      <c r="L1342" s="12" t="s">
        <v>8443</v>
      </c>
      <c r="M1342" s="44">
        <v>48.8</v>
      </c>
      <c r="N1342" s="7">
        <v>1</v>
      </c>
      <c r="O1342" s="44">
        <v>48.8</v>
      </c>
      <c r="P1342" s="44">
        <v>26.08</v>
      </c>
      <c r="Q1342" s="44">
        <v>1.82</v>
      </c>
      <c r="R1342" s="44">
        <v>13.76</v>
      </c>
      <c r="S1342" s="44">
        <v>0</v>
      </c>
      <c r="T1342" s="44">
        <v>0</v>
      </c>
      <c r="U1342" s="44">
        <v>7.14</v>
      </c>
      <c r="V1342" s="9">
        <v>0.1464</v>
      </c>
      <c r="W1342" s="42" t="s">
        <v>34</v>
      </c>
      <c r="X1342" s="43"/>
      <c r="Y1342" s="43"/>
      <c r="Z1342" s="43" t="s">
        <v>8442</v>
      </c>
      <c r="AA1342" s="43" t="str">
        <f>VLOOKUP(J1342, sku!B:C, 2, FALSE)</f>
        <v>Trava Antifurto Moto Bicicleta Roda/Quadro</v>
      </c>
      <c r="AB1342" s="45" t="str">
        <f>VLOOKUP(J1342, sku!B:BM, 64, FALSE)</f>
        <v>Importação</v>
      </c>
      <c r="AC1342" s="45" t="str">
        <f>LEFT(pedidos[[#This Row],[SKU]],3)</f>
        <v>ET0</v>
      </c>
      <c r="AD1342" s="36" t="str" cm="1">
        <f t="array" aca="1" ref="AD1342" ca="1">IFERROR(
  INDEX(
    montadora[Montadora],
    MATCH(TRUE,LEFT(J1770,NÚCARACT(montadora[SKU Parcial]))=montadora[SKU Parcial],0)
  ),
  ""
)</f>
        <v/>
      </c>
    </row>
    <row r="1343" spans="1:30" x14ac:dyDescent="0.25">
      <c r="A1343" s="42" t="s">
        <v>10390</v>
      </c>
      <c r="B1343" s="42"/>
      <c r="C1343" s="42"/>
      <c r="D1343" s="42"/>
      <c r="E1343" s="42">
        <v>22198177662</v>
      </c>
      <c r="F1343" s="42" t="s">
        <v>8382</v>
      </c>
      <c r="G1343" s="42" t="s">
        <v>11228</v>
      </c>
      <c r="H1343" s="7"/>
      <c r="I1343" s="42"/>
      <c r="J1343" s="42" t="s">
        <v>1156</v>
      </c>
      <c r="K1343" s="8">
        <v>45825</v>
      </c>
      <c r="L1343" s="12" t="s">
        <v>8443</v>
      </c>
      <c r="M1343" s="44">
        <v>48.8</v>
      </c>
      <c r="N1343" s="7">
        <v>1</v>
      </c>
      <c r="O1343" s="44">
        <v>48.8</v>
      </c>
      <c r="P1343" s="44">
        <v>26.08</v>
      </c>
      <c r="Q1343" s="44">
        <v>1.82</v>
      </c>
      <c r="R1343" s="44">
        <v>13.76</v>
      </c>
      <c r="S1343" s="44">
        <v>0</v>
      </c>
      <c r="T1343" s="44">
        <v>0</v>
      </c>
      <c r="U1343" s="44">
        <v>7.14</v>
      </c>
      <c r="V1343" s="9">
        <v>0.1464</v>
      </c>
      <c r="W1343" s="42" t="s">
        <v>34</v>
      </c>
      <c r="X1343" s="43"/>
      <c r="Y1343" s="43"/>
      <c r="Z1343" s="43" t="s">
        <v>8442</v>
      </c>
      <c r="AA1343" s="43" t="str">
        <f>VLOOKUP(J1343, sku!B:C, 2, FALSE)</f>
        <v>Trava Antifurto Moto Bicicleta Roda/Quadro</v>
      </c>
      <c r="AB1343" s="45" t="str">
        <f>VLOOKUP(J1343, sku!B:BM, 64, FALSE)</f>
        <v>Importação</v>
      </c>
      <c r="AC1343" s="45" t="str">
        <f>LEFT(pedidos[[#This Row],[SKU]],3)</f>
        <v>ET0</v>
      </c>
      <c r="AD1343" s="36" t="str" cm="1">
        <f t="array" aca="1" ref="AD1343" ca="1">IFERROR(
  INDEX(
    montadora[Montadora],
    MATCH(TRUE,LEFT(J1771,NÚCARACT(montadora[SKU Parcial]))=montadora[SKU Parcial],0)
  ),
  ""
)</f>
        <v/>
      </c>
    </row>
    <row r="1344" spans="1:30" x14ac:dyDescent="0.25">
      <c r="A1344" s="42" t="s">
        <v>10509</v>
      </c>
      <c r="B1344" s="42"/>
      <c r="C1344" s="42"/>
      <c r="D1344" s="42"/>
      <c r="E1344" s="42">
        <v>22198177662</v>
      </c>
      <c r="F1344" s="42" t="s">
        <v>8382</v>
      </c>
      <c r="G1344" s="42" t="s">
        <v>11228</v>
      </c>
      <c r="H1344" s="7"/>
      <c r="I1344" s="42"/>
      <c r="J1344" s="42" t="s">
        <v>1156</v>
      </c>
      <c r="K1344" s="8">
        <v>45820</v>
      </c>
      <c r="L1344" s="12" t="s">
        <v>8443</v>
      </c>
      <c r="M1344" s="44">
        <v>48.8</v>
      </c>
      <c r="N1344" s="7">
        <v>1</v>
      </c>
      <c r="O1344" s="44">
        <v>48.8</v>
      </c>
      <c r="P1344" s="44">
        <v>26.08</v>
      </c>
      <c r="Q1344" s="44">
        <v>1.82</v>
      </c>
      <c r="R1344" s="44">
        <v>13.76</v>
      </c>
      <c r="S1344" s="44">
        <v>0</v>
      </c>
      <c r="T1344" s="44">
        <v>0</v>
      </c>
      <c r="U1344" s="44">
        <v>7.14</v>
      </c>
      <c r="V1344" s="9">
        <v>0.1464</v>
      </c>
      <c r="W1344" s="42" t="s">
        <v>34</v>
      </c>
      <c r="X1344" s="43"/>
      <c r="Y1344" s="43"/>
      <c r="Z1344" s="43" t="s">
        <v>8442</v>
      </c>
      <c r="AA1344" s="43" t="str">
        <f>VLOOKUP(J1344, sku!B:C, 2, FALSE)</f>
        <v>Trava Antifurto Moto Bicicleta Roda/Quadro</v>
      </c>
      <c r="AB1344" s="45" t="str">
        <f>VLOOKUP(J1344, sku!B:BM, 64, FALSE)</f>
        <v>Importação</v>
      </c>
      <c r="AC1344" s="45" t="str">
        <f>LEFT(pedidos[[#This Row],[SKU]],3)</f>
        <v>ET0</v>
      </c>
      <c r="AD1344" s="36" t="str" cm="1">
        <f t="array" aca="1" ref="AD1344" ca="1">IFERROR(
  INDEX(
    montadora[Montadora],
    MATCH(TRUE,LEFT(#REF!,NÚCARACT(montadora[SKU Parcial]))=montadora[SKU Parcial],0)
  ),
  ""
)</f>
        <v/>
      </c>
    </row>
    <row r="1345" spans="1:30" x14ac:dyDescent="0.25">
      <c r="A1345" s="42" t="s">
        <v>10619</v>
      </c>
      <c r="B1345" s="42"/>
      <c r="C1345" s="42"/>
      <c r="D1345" s="42"/>
      <c r="E1345" s="42">
        <v>22198177662</v>
      </c>
      <c r="F1345" s="42" t="s">
        <v>8382</v>
      </c>
      <c r="G1345" s="42" t="s">
        <v>11228</v>
      </c>
      <c r="H1345" s="7"/>
      <c r="I1345" s="42"/>
      <c r="J1345" s="42" t="s">
        <v>1156</v>
      </c>
      <c r="K1345" s="8">
        <v>45814</v>
      </c>
      <c r="L1345" s="12" t="s">
        <v>8443</v>
      </c>
      <c r="M1345" s="44">
        <v>48.8</v>
      </c>
      <c r="N1345" s="7">
        <v>1</v>
      </c>
      <c r="O1345" s="44">
        <v>48.8</v>
      </c>
      <c r="P1345" s="44">
        <v>26.08</v>
      </c>
      <c r="Q1345" s="44">
        <v>1.82</v>
      </c>
      <c r="R1345" s="44">
        <v>13.76</v>
      </c>
      <c r="S1345" s="44">
        <v>0</v>
      </c>
      <c r="T1345" s="44">
        <v>0</v>
      </c>
      <c r="U1345" s="44">
        <v>7.14</v>
      </c>
      <c r="V1345" s="9">
        <v>0.1464</v>
      </c>
      <c r="W1345" s="42" t="s">
        <v>34</v>
      </c>
      <c r="X1345" s="43"/>
      <c r="Y1345" s="43"/>
      <c r="Z1345" s="43" t="s">
        <v>8442</v>
      </c>
      <c r="AA1345" s="43" t="str">
        <f>VLOOKUP(J1345, sku!B:C, 2, FALSE)</f>
        <v>Trava Antifurto Moto Bicicleta Roda/Quadro</v>
      </c>
      <c r="AB1345" s="45" t="str">
        <f>VLOOKUP(J1345, sku!B:BM, 64, FALSE)</f>
        <v>Importação</v>
      </c>
      <c r="AC1345" s="45" t="str">
        <f>LEFT(pedidos[[#This Row],[SKU]],3)</f>
        <v>ET0</v>
      </c>
      <c r="AD1345" s="36" t="str" cm="1">
        <f t="array" aca="1" ref="AD1345" ca="1">IFERROR(
  INDEX(
    montadora[Montadora],
    MATCH(TRUE,LEFT(J1772,NÚCARACT(montadora[SKU Parcial]))=montadora[SKU Parcial],0)
  ),
  ""
)</f>
        <v/>
      </c>
    </row>
    <row r="1346" spans="1:30" x14ac:dyDescent="0.25">
      <c r="A1346" s="42" t="s">
        <v>9953</v>
      </c>
      <c r="B1346" s="42">
        <v>22198177662</v>
      </c>
      <c r="C1346" s="42"/>
      <c r="D1346" s="42"/>
      <c r="E1346" s="42"/>
      <c r="F1346" s="42" t="s">
        <v>8382</v>
      </c>
      <c r="G1346" s="42" t="s">
        <v>11228</v>
      </c>
      <c r="H1346" s="7"/>
      <c r="I1346" s="42"/>
      <c r="J1346" s="42" t="s">
        <v>1156</v>
      </c>
      <c r="K1346" s="8">
        <v>45781</v>
      </c>
      <c r="L1346" s="12" t="s">
        <v>8443</v>
      </c>
      <c r="M1346" s="44">
        <v>44.8</v>
      </c>
      <c r="N1346" s="7">
        <v>1</v>
      </c>
      <c r="O1346" s="44">
        <v>44.8</v>
      </c>
      <c r="P1346" s="44">
        <v>26.08</v>
      </c>
      <c r="Q1346" s="44">
        <v>1.51</v>
      </c>
      <c r="R1346" s="44">
        <v>12.87</v>
      </c>
      <c r="S1346" s="44">
        <v>0</v>
      </c>
      <c r="T1346" s="44">
        <v>0</v>
      </c>
      <c r="U1346" s="44">
        <v>3.89</v>
      </c>
      <c r="V1346" s="9">
        <v>0.1217</v>
      </c>
      <c r="W1346" s="42" t="s">
        <v>34</v>
      </c>
      <c r="X1346" s="43"/>
      <c r="Y1346" s="43"/>
      <c r="Z1346" s="43" t="s">
        <v>8442</v>
      </c>
      <c r="AA1346" s="43" t="str">
        <f>VLOOKUP(J1346, sku!B:C, 2, FALSE)</f>
        <v>Trava Antifurto Moto Bicicleta Roda/Quadro</v>
      </c>
      <c r="AB1346" s="45" t="str">
        <f>VLOOKUP(J1346, sku!B:BM, 64, FALSE)</f>
        <v>Importação</v>
      </c>
      <c r="AC1346" s="45" t="str">
        <f>LEFT(pedidos[[#This Row],[SKU]],3)</f>
        <v>ET0</v>
      </c>
      <c r="AD1346" s="36" t="str" cm="1">
        <f t="array" aca="1" ref="AD1346" ca="1">IFERROR(
  INDEX(
    montadora[Montadora],
    MATCH(TRUE,LEFT(J1773,NÚCARACT(montadora[SKU Parcial]))=montadora[SKU Parcial],0)
  ),
  ""
)</f>
        <v/>
      </c>
    </row>
    <row r="1347" spans="1:30" x14ac:dyDescent="0.25">
      <c r="A1347" s="42" t="s">
        <v>10193</v>
      </c>
      <c r="B1347" s="42"/>
      <c r="C1347" s="42"/>
      <c r="D1347" s="42"/>
      <c r="E1347" s="42">
        <v>22198177662</v>
      </c>
      <c r="F1347" s="42" t="s">
        <v>8382</v>
      </c>
      <c r="G1347" s="42" t="s">
        <v>11228</v>
      </c>
      <c r="H1347" s="7"/>
      <c r="I1347" s="42"/>
      <c r="J1347" s="42" t="s">
        <v>1156</v>
      </c>
      <c r="K1347" s="8">
        <v>45837</v>
      </c>
      <c r="L1347" s="12" t="s">
        <v>8443</v>
      </c>
      <c r="M1347" s="44">
        <v>48.8</v>
      </c>
      <c r="N1347" s="7">
        <v>1</v>
      </c>
      <c r="O1347" s="44">
        <v>48.8</v>
      </c>
      <c r="P1347" s="44">
        <v>26.08</v>
      </c>
      <c r="Q1347" s="44">
        <v>1.82</v>
      </c>
      <c r="R1347" s="44">
        <v>13.76</v>
      </c>
      <c r="S1347" s="44">
        <v>0</v>
      </c>
      <c r="T1347" s="44">
        <v>0</v>
      </c>
      <c r="U1347" s="44">
        <v>5.1100000000000003</v>
      </c>
      <c r="V1347" s="9">
        <v>0.1048</v>
      </c>
      <c r="W1347" s="42" t="s">
        <v>34</v>
      </c>
      <c r="X1347" s="43"/>
      <c r="Y1347" s="43"/>
      <c r="Z1347" s="43" t="s">
        <v>8442</v>
      </c>
      <c r="AA1347" s="43" t="str">
        <f>VLOOKUP(J1347, sku!B:C, 2, FALSE)</f>
        <v>Trava Antifurto Moto Bicicleta Roda/Quadro</v>
      </c>
      <c r="AB1347" s="45" t="str">
        <f>VLOOKUP(J1347, sku!B:BM, 64, FALSE)</f>
        <v>Importação</v>
      </c>
      <c r="AC1347" s="45" t="str">
        <f>LEFT(pedidos[[#This Row],[SKU]],3)</f>
        <v>ET0</v>
      </c>
      <c r="AD1347" s="36" t="str" cm="1">
        <f t="array" aca="1" ref="AD1347" ca="1">IFERROR(
  INDEX(
    montadora[Montadora],
    MATCH(TRUE,LEFT(J1774,NÚCARACT(montadora[SKU Parcial]))=montadora[SKU Parcial],0)
  ),
  ""
)</f>
        <v/>
      </c>
    </row>
    <row r="1348" spans="1:30" x14ac:dyDescent="0.25">
      <c r="A1348" s="42" t="s">
        <v>9008</v>
      </c>
      <c r="B1348" s="42"/>
      <c r="C1348" s="42"/>
      <c r="D1348" s="42"/>
      <c r="E1348" s="42">
        <v>21199568173</v>
      </c>
      <c r="F1348" s="42" t="s">
        <v>8382</v>
      </c>
      <c r="G1348" s="42" t="s">
        <v>11227</v>
      </c>
      <c r="H1348" s="7"/>
      <c r="I1348" s="42"/>
      <c r="J1348" s="42" t="s">
        <v>1156</v>
      </c>
      <c r="K1348" s="8">
        <v>45799</v>
      </c>
      <c r="L1348" s="12" t="s">
        <v>8443</v>
      </c>
      <c r="M1348" s="44">
        <v>49.8</v>
      </c>
      <c r="N1348" s="7">
        <v>1</v>
      </c>
      <c r="O1348" s="44">
        <v>49.8</v>
      </c>
      <c r="P1348" s="44">
        <v>26.08</v>
      </c>
      <c r="Q1348" s="44">
        <v>3.79</v>
      </c>
      <c r="R1348" s="44">
        <v>14.96</v>
      </c>
      <c r="S1348" s="44">
        <v>0</v>
      </c>
      <c r="T1348" s="44">
        <v>0</v>
      </c>
      <c r="U1348" s="44">
        <v>4.97</v>
      </c>
      <c r="V1348" s="9">
        <v>9.98E-2</v>
      </c>
      <c r="W1348" s="42" t="s">
        <v>34</v>
      </c>
      <c r="X1348" s="43"/>
      <c r="Y1348" s="43"/>
      <c r="Z1348" s="43" t="s">
        <v>8442</v>
      </c>
      <c r="AA1348" s="43" t="str">
        <f>VLOOKUP(J1348, sku!B:C, 2, FALSE)</f>
        <v>Trava Antifurto Moto Bicicleta Roda/Quadro</v>
      </c>
      <c r="AB1348" s="45" t="str">
        <f>VLOOKUP(J1348, sku!B:BM, 64, FALSE)</f>
        <v>Importação</v>
      </c>
      <c r="AC1348" s="45" t="str">
        <f>LEFT(pedidos[[#This Row],[SKU]],3)</f>
        <v>ET0</v>
      </c>
      <c r="AD1348" s="36" t="str" cm="1">
        <f t="array" aca="1" ref="AD1348" ca="1">IFERROR(
  INDEX(
    montadora[Montadora],
    MATCH(TRUE,LEFT(#REF!,NÚCARACT(montadora[SKU Parcial]))=montadora[SKU Parcial],0)
  ),
  ""
)</f>
        <v/>
      </c>
    </row>
    <row r="1349" spans="1:30" x14ac:dyDescent="0.25">
      <c r="A1349" s="42" t="s">
        <v>9009</v>
      </c>
      <c r="B1349" s="42"/>
      <c r="C1349" s="42"/>
      <c r="D1349" s="42"/>
      <c r="E1349" s="42">
        <v>21199568173</v>
      </c>
      <c r="F1349" s="42" t="s">
        <v>8382</v>
      </c>
      <c r="G1349" s="42" t="s">
        <v>11227</v>
      </c>
      <c r="H1349" s="7"/>
      <c r="I1349" s="42"/>
      <c r="J1349" s="42" t="s">
        <v>1156</v>
      </c>
      <c r="K1349" s="8">
        <v>45796</v>
      </c>
      <c r="L1349" s="19" t="s">
        <v>8443</v>
      </c>
      <c r="M1349" s="44">
        <v>49.8</v>
      </c>
      <c r="N1349" s="7">
        <v>1</v>
      </c>
      <c r="O1349" s="44">
        <v>49.8</v>
      </c>
      <c r="P1349" s="44">
        <v>26.08</v>
      </c>
      <c r="Q1349" s="44">
        <v>3.79</v>
      </c>
      <c r="R1349" s="44">
        <v>14.96</v>
      </c>
      <c r="S1349" s="44">
        <v>0</v>
      </c>
      <c r="T1349" s="44">
        <v>0</v>
      </c>
      <c r="U1349" s="44">
        <v>4.97</v>
      </c>
      <c r="V1349" s="9">
        <v>9.98E-2</v>
      </c>
      <c r="W1349" s="42" t="s">
        <v>34</v>
      </c>
      <c r="X1349" s="43"/>
      <c r="Y1349" s="43"/>
      <c r="Z1349" s="43" t="s">
        <v>8442</v>
      </c>
      <c r="AA1349" s="43" t="str">
        <f>VLOOKUP(J1349, sku!B:C, 2, FALSE)</f>
        <v>Trava Antifurto Moto Bicicleta Roda/Quadro</v>
      </c>
      <c r="AB1349" s="45" t="str">
        <f>VLOOKUP(J1349, sku!B:BM, 64, FALSE)</f>
        <v>Importação</v>
      </c>
      <c r="AC1349" s="45" t="str">
        <f>LEFT(pedidos[[#This Row],[SKU]],3)</f>
        <v>ET0</v>
      </c>
      <c r="AD1349" s="36" t="str" cm="1">
        <f t="array" aca="1" ref="AD1349" ca="1">IFERROR(
  INDEX(
    montadora[Montadora],
    MATCH(TRUE,LEFT(#REF!,NÚCARACT(montadora[SKU Parcial]))=montadora[SKU Parcial],0)
  ),
  ""
)</f>
        <v/>
      </c>
    </row>
    <row r="1350" spans="1:30" x14ac:dyDescent="0.25">
      <c r="A1350" s="42" t="s">
        <v>8123</v>
      </c>
      <c r="B1350" s="42"/>
      <c r="C1350" s="42"/>
      <c r="D1350" s="42"/>
      <c r="E1350" s="42">
        <v>21199568173</v>
      </c>
      <c r="F1350" s="42" t="s">
        <v>8382</v>
      </c>
      <c r="G1350" s="42" t="s">
        <v>11227</v>
      </c>
      <c r="H1350" s="7"/>
      <c r="I1350" s="42"/>
      <c r="J1350" s="42" t="s">
        <v>1156</v>
      </c>
      <c r="K1350" s="8">
        <v>45827</v>
      </c>
      <c r="L1350" s="12" t="s">
        <v>8443</v>
      </c>
      <c r="M1350" s="44">
        <v>49.8</v>
      </c>
      <c r="N1350" s="7">
        <v>1</v>
      </c>
      <c r="O1350" s="44">
        <v>49.8</v>
      </c>
      <c r="P1350" s="44">
        <v>26.08</v>
      </c>
      <c r="Q1350" s="44">
        <v>4.0999999999999996</v>
      </c>
      <c r="R1350" s="44">
        <v>14.96</v>
      </c>
      <c r="S1350" s="44">
        <v>0</v>
      </c>
      <c r="T1350" s="44">
        <v>0</v>
      </c>
      <c r="U1350" s="44">
        <v>4.66</v>
      </c>
      <c r="V1350" s="9">
        <v>9.3600000000000003E-2</v>
      </c>
      <c r="W1350" s="42" t="s">
        <v>34</v>
      </c>
      <c r="X1350" s="43"/>
      <c r="Y1350" s="43"/>
      <c r="Z1350" s="43" t="s">
        <v>8442</v>
      </c>
      <c r="AA1350" s="43" t="str">
        <f>VLOOKUP(J1350, sku!B:C, 2, FALSE)</f>
        <v>Trava Antifurto Moto Bicicleta Roda/Quadro</v>
      </c>
      <c r="AB1350" s="45" t="str">
        <f>VLOOKUP(J1350, sku!B:BM, 64, FALSE)</f>
        <v>Importação</v>
      </c>
      <c r="AC1350" s="45" t="str">
        <f>LEFT(pedidos[[#This Row],[SKU]],3)</f>
        <v>ET0</v>
      </c>
      <c r="AD1350" s="36" t="str" cm="1">
        <f t="array" aca="1" ref="AD1350" ca="1">IFERROR(
  INDEX(
    montadora[Montadora],
    MATCH(TRUE,LEFT(#REF!,NÚCARACT(montadora[SKU Parcial]))=montadora[SKU Parcial],0)
  ),
  ""
)</f>
        <v/>
      </c>
    </row>
    <row r="1351" spans="1:30" x14ac:dyDescent="0.25">
      <c r="A1351" s="42" t="s">
        <v>8124</v>
      </c>
      <c r="B1351" s="42"/>
      <c r="C1351" s="42"/>
      <c r="D1351" s="42"/>
      <c r="E1351" s="42">
        <v>21199568173</v>
      </c>
      <c r="F1351" s="42" t="s">
        <v>8382</v>
      </c>
      <c r="G1351" s="42" t="s">
        <v>11227</v>
      </c>
      <c r="H1351" s="7"/>
      <c r="I1351" s="42"/>
      <c r="J1351" s="42" t="s">
        <v>1156</v>
      </c>
      <c r="K1351" s="8">
        <v>45812</v>
      </c>
      <c r="L1351" s="12" t="s">
        <v>8443</v>
      </c>
      <c r="M1351" s="44">
        <v>49.8</v>
      </c>
      <c r="N1351" s="7">
        <v>1</v>
      </c>
      <c r="O1351" s="44">
        <v>49.8</v>
      </c>
      <c r="P1351" s="44">
        <v>26.08</v>
      </c>
      <c r="Q1351" s="44">
        <v>4.0999999999999996</v>
      </c>
      <c r="R1351" s="44">
        <v>14.96</v>
      </c>
      <c r="S1351" s="44">
        <v>0</v>
      </c>
      <c r="T1351" s="44">
        <v>0</v>
      </c>
      <c r="U1351" s="44">
        <v>4.66</v>
      </c>
      <c r="V1351" s="9">
        <v>9.3600000000000003E-2</v>
      </c>
      <c r="W1351" s="42" t="s">
        <v>34</v>
      </c>
      <c r="X1351" s="43"/>
      <c r="Y1351" s="43"/>
      <c r="Z1351" s="43" t="s">
        <v>8442</v>
      </c>
      <c r="AA1351" s="43" t="str">
        <f>VLOOKUP(J1351, sku!B:C, 2, FALSE)</f>
        <v>Trava Antifurto Moto Bicicleta Roda/Quadro</v>
      </c>
      <c r="AB1351" s="45" t="str">
        <f>VLOOKUP(J1351, sku!B:BM, 64, FALSE)</f>
        <v>Importação</v>
      </c>
      <c r="AC1351" s="45" t="str">
        <f>LEFT(pedidos[[#This Row],[SKU]],3)</f>
        <v>ET0</v>
      </c>
      <c r="AD1351" s="36" t="str" cm="1">
        <f t="array" aca="1" ref="AD1351" ca="1">IFERROR(
  INDEX(
    montadora[Montadora],
    MATCH(TRUE,LEFT(#REF!,NÚCARACT(montadora[SKU Parcial]))=montadora[SKU Parcial],0)
  ),
  ""
)</f>
        <v/>
      </c>
    </row>
    <row r="1352" spans="1:30" x14ac:dyDescent="0.25">
      <c r="A1352" s="42" t="s">
        <v>9010</v>
      </c>
      <c r="B1352" s="42"/>
      <c r="C1352" s="42"/>
      <c r="D1352" s="42"/>
      <c r="E1352" s="42">
        <v>21199568173</v>
      </c>
      <c r="F1352" s="42" t="s">
        <v>8382</v>
      </c>
      <c r="G1352" s="42" t="s">
        <v>11227</v>
      </c>
      <c r="H1352" s="7"/>
      <c r="I1352" s="42"/>
      <c r="J1352" s="42" t="s">
        <v>1156</v>
      </c>
      <c r="K1352" s="8">
        <v>45787</v>
      </c>
      <c r="L1352" s="19" t="s">
        <v>8443</v>
      </c>
      <c r="M1352" s="44">
        <v>48.9</v>
      </c>
      <c r="N1352" s="7">
        <v>1</v>
      </c>
      <c r="O1352" s="44">
        <v>48.9</v>
      </c>
      <c r="P1352" s="44">
        <v>26.08</v>
      </c>
      <c r="Q1352" s="44">
        <v>3.72</v>
      </c>
      <c r="R1352" s="44">
        <v>14.76</v>
      </c>
      <c r="S1352" s="44">
        <v>0</v>
      </c>
      <c r="T1352" s="44">
        <v>0</v>
      </c>
      <c r="U1352" s="44">
        <v>4.34</v>
      </c>
      <c r="V1352" s="9">
        <v>8.8700000000000001E-2</v>
      </c>
      <c r="W1352" s="42" t="s">
        <v>34</v>
      </c>
      <c r="X1352" s="43"/>
      <c r="Y1352" s="43"/>
      <c r="Z1352" s="43" t="s">
        <v>8442</v>
      </c>
      <c r="AA1352" s="43" t="str">
        <f>VLOOKUP(J1352, sku!B:C, 2, FALSE)</f>
        <v>Trava Antifurto Moto Bicicleta Roda/Quadro</v>
      </c>
      <c r="AB1352" s="45" t="str">
        <f>VLOOKUP(J1352, sku!B:BM, 64, FALSE)</f>
        <v>Importação</v>
      </c>
      <c r="AC1352" s="45" t="str">
        <f>LEFT(pedidos[[#This Row],[SKU]],3)</f>
        <v>ET0</v>
      </c>
      <c r="AD1352" s="36" t="str" cm="1">
        <f t="array" aca="1" ref="AD1352" ca="1">IFERROR(
  INDEX(
    montadora[Montadora],
    MATCH(TRUE,LEFT(#REF!,NÚCARACT(montadora[SKU Parcial]))=montadora[SKU Parcial],0)
  ),
  ""
)</f>
        <v/>
      </c>
    </row>
    <row r="1353" spans="1:30" x14ac:dyDescent="0.25">
      <c r="A1353" s="42" t="s">
        <v>8125</v>
      </c>
      <c r="B1353" s="42"/>
      <c r="C1353" s="42"/>
      <c r="D1353" s="42"/>
      <c r="E1353" s="42">
        <v>19599499464</v>
      </c>
      <c r="F1353" s="42" t="s">
        <v>8383</v>
      </c>
      <c r="G1353" s="42" t="s">
        <v>11227</v>
      </c>
      <c r="H1353" s="19"/>
      <c r="I1353" s="42"/>
      <c r="J1353" s="42" t="s">
        <v>1156</v>
      </c>
      <c r="K1353" s="21">
        <v>45831</v>
      </c>
      <c r="L1353" s="12" t="s">
        <v>8443</v>
      </c>
      <c r="M1353" s="44">
        <v>48.8</v>
      </c>
      <c r="N1353" s="19">
        <v>1</v>
      </c>
      <c r="O1353" s="44">
        <v>48.8</v>
      </c>
      <c r="P1353" s="44">
        <v>26.08</v>
      </c>
      <c r="Q1353" s="44">
        <v>4.0199999999999996</v>
      </c>
      <c r="R1353" s="44">
        <v>14.74</v>
      </c>
      <c r="S1353" s="44">
        <v>0</v>
      </c>
      <c r="T1353" s="44">
        <v>0</v>
      </c>
      <c r="U1353" s="44">
        <v>3.96</v>
      </c>
      <c r="V1353" s="23">
        <v>8.1199999999999994E-2</v>
      </c>
      <c r="W1353" s="42" t="s">
        <v>34</v>
      </c>
      <c r="X1353" s="43"/>
      <c r="Y1353" s="43"/>
      <c r="Z1353" s="43" t="s">
        <v>8442</v>
      </c>
      <c r="AA1353" s="43" t="str">
        <f>VLOOKUP(J1353, sku!B:C, 2, FALSE)</f>
        <v>Trava Antifurto Moto Bicicleta Roda/Quadro</v>
      </c>
      <c r="AB1353" s="45" t="str">
        <f>VLOOKUP(J1353, sku!B:BM, 64, FALSE)</f>
        <v>Importação</v>
      </c>
      <c r="AC1353" s="45" t="str">
        <f>LEFT(pedidos[[#This Row],[SKU]],3)</f>
        <v>ET0</v>
      </c>
      <c r="AD1353" s="36" t="str" cm="1">
        <f t="array" aca="1" ref="AD1353" ca="1">IFERROR(
  INDEX(
    montadora[Montadora],
    MATCH(TRUE,LEFT(#REF!,NÚCARACT(montadora[SKU Parcial]))=montadora[SKU Parcial],0)
  ),
  ""
)</f>
        <v/>
      </c>
    </row>
    <row r="1354" spans="1:30" x14ac:dyDescent="0.25">
      <c r="A1354" s="42" t="s">
        <v>8126</v>
      </c>
      <c r="B1354" s="42"/>
      <c r="C1354" s="42"/>
      <c r="D1354" s="42"/>
      <c r="E1354" s="42">
        <v>19599499464</v>
      </c>
      <c r="F1354" s="42" t="s">
        <v>8383</v>
      </c>
      <c r="G1354" s="42" t="s">
        <v>11227</v>
      </c>
      <c r="H1354" s="19"/>
      <c r="I1354" s="42"/>
      <c r="J1354" s="42" t="s">
        <v>1156</v>
      </c>
      <c r="K1354" s="21">
        <v>45819</v>
      </c>
      <c r="L1354" s="12" t="s">
        <v>8443</v>
      </c>
      <c r="M1354" s="44">
        <v>48.8</v>
      </c>
      <c r="N1354" s="19">
        <v>1</v>
      </c>
      <c r="O1354" s="44">
        <v>60.84</v>
      </c>
      <c r="P1354" s="44">
        <v>26.08</v>
      </c>
      <c r="Q1354" s="44">
        <v>4.0199999999999996</v>
      </c>
      <c r="R1354" s="44">
        <v>14.74</v>
      </c>
      <c r="S1354" s="44">
        <v>12.04</v>
      </c>
      <c r="T1354" s="44">
        <v>0</v>
      </c>
      <c r="U1354" s="44">
        <v>3.96</v>
      </c>
      <c r="V1354" s="23">
        <v>8.1199999999999994E-2</v>
      </c>
      <c r="W1354" s="42" t="s">
        <v>34</v>
      </c>
      <c r="X1354" s="43"/>
      <c r="Y1354" s="43"/>
      <c r="Z1354" s="43" t="s">
        <v>8442</v>
      </c>
      <c r="AA1354" s="43" t="str">
        <f>VLOOKUP(J1354, sku!B:C, 2, FALSE)</f>
        <v>Trava Antifurto Moto Bicicleta Roda/Quadro</v>
      </c>
      <c r="AB1354" s="45" t="str">
        <f>VLOOKUP(J1354, sku!B:BM, 64, FALSE)</f>
        <v>Importação</v>
      </c>
      <c r="AC1354" s="45" t="str">
        <f>LEFT(pedidos[[#This Row],[SKU]],3)</f>
        <v>ET0</v>
      </c>
      <c r="AD1354" s="36" t="str" cm="1">
        <f t="array" aca="1" ref="AD1354" ca="1">IFERROR(
  INDEX(
    montadora[Montadora],
    MATCH(TRUE,LEFT(#REF!,NÚCARACT(montadora[SKU Parcial]))=montadora[SKU Parcial],0)
  ),
  ""
)</f>
        <v/>
      </c>
    </row>
    <row r="1355" spans="1:30" x14ac:dyDescent="0.25">
      <c r="A1355" s="42" t="s">
        <v>9261</v>
      </c>
      <c r="B1355" s="42">
        <v>22198177662</v>
      </c>
      <c r="C1355" s="42"/>
      <c r="D1355" s="42"/>
      <c r="E1355" s="42"/>
      <c r="F1355" s="42" t="s">
        <v>8382</v>
      </c>
      <c r="G1355" s="42" t="s">
        <v>11228</v>
      </c>
      <c r="H1355" s="19"/>
      <c r="I1355" s="42"/>
      <c r="J1355" s="42" t="s">
        <v>1156</v>
      </c>
      <c r="K1355" s="21">
        <v>45805</v>
      </c>
      <c r="L1355" s="12" t="s">
        <v>8443</v>
      </c>
      <c r="M1355" s="44">
        <v>48.8</v>
      </c>
      <c r="N1355" s="19">
        <v>1</v>
      </c>
      <c r="O1355" s="44">
        <v>48.8</v>
      </c>
      <c r="P1355" s="44">
        <v>26.08</v>
      </c>
      <c r="Q1355" s="44">
        <v>1.64</v>
      </c>
      <c r="R1355" s="44">
        <v>13.76</v>
      </c>
      <c r="S1355" s="44">
        <v>0</v>
      </c>
      <c r="T1355" s="44">
        <v>0</v>
      </c>
      <c r="U1355" s="44">
        <v>7.32</v>
      </c>
      <c r="V1355" s="23">
        <v>0</v>
      </c>
      <c r="W1355" s="42" t="s">
        <v>34</v>
      </c>
      <c r="X1355" s="43"/>
      <c r="Y1355" s="43"/>
      <c r="Z1355" s="43" t="s">
        <v>8442</v>
      </c>
      <c r="AA1355" s="43" t="str">
        <f>VLOOKUP(J1355, sku!B:C, 2, FALSE)</f>
        <v>Trava Antifurto Moto Bicicleta Roda/Quadro</v>
      </c>
      <c r="AB1355" s="45" t="str">
        <f>VLOOKUP(J1355, sku!B:BM, 64, FALSE)</f>
        <v>Importação</v>
      </c>
      <c r="AC1355" s="45" t="str">
        <f>LEFT(pedidos[[#This Row],[SKU]],3)</f>
        <v>ET0</v>
      </c>
      <c r="AD1355" s="36" t="str" cm="1">
        <f t="array" aca="1" ref="AD1355" ca="1">IFERROR(
  INDEX(
    montadora[Montadora],
    MATCH(TRUE,LEFT(#REF!,NÚCARACT(montadora[SKU Parcial]))=montadora[SKU Parcial],0)
  ),
  ""
)</f>
        <v/>
      </c>
    </row>
    <row r="1356" spans="1:30" x14ac:dyDescent="0.25">
      <c r="A1356" s="42" t="s">
        <v>9369</v>
      </c>
      <c r="B1356" s="42">
        <v>22198177662</v>
      </c>
      <c r="C1356" s="42"/>
      <c r="D1356" s="42"/>
      <c r="E1356" s="42"/>
      <c r="F1356" s="42" t="s">
        <v>8382</v>
      </c>
      <c r="G1356" s="42" t="s">
        <v>11228</v>
      </c>
      <c r="H1356" s="19"/>
      <c r="I1356" s="42"/>
      <c r="J1356" s="42" t="s">
        <v>1156</v>
      </c>
      <c r="K1356" s="21">
        <v>45798</v>
      </c>
      <c r="L1356" s="19" t="s">
        <v>8443</v>
      </c>
      <c r="M1356" s="44">
        <v>48.8</v>
      </c>
      <c r="N1356" s="19">
        <v>1</v>
      </c>
      <c r="O1356" s="44">
        <v>48.8</v>
      </c>
      <c r="P1356" s="44">
        <v>26.08</v>
      </c>
      <c r="Q1356" s="44">
        <v>1.64</v>
      </c>
      <c r="R1356" s="44">
        <v>13.76</v>
      </c>
      <c r="S1356" s="44">
        <v>0</v>
      </c>
      <c r="T1356" s="44">
        <v>0</v>
      </c>
      <c r="U1356" s="44">
        <v>7.32</v>
      </c>
      <c r="V1356" s="23">
        <v>0</v>
      </c>
      <c r="W1356" s="42" t="s">
        <v>34</v>
      </c>
      <c r="X1356" s="43"/>
      <c r="Y1356" s="43"/>
      <c r="Z1356" s="43" t="s">
        <v>8442</v>
      </c>
      <c r="AA1356" s="43" t="str">
        <f>VLOOKUP(J1356, sku!B:C, 2, FALSE)</f>
        <v>Trava Antifurto Moto Bicicleta Roda/Quadro</v>
      </c>
      <c r="AB1356" s="45" t="str">
        <f>VLOOKUP(J1356, sku!B:BM, 64, FALSE)</f>
        <v>Importação</v>
      </c>
      <c r="AC1356" s="45" t="str">
        <f>LEFT(pedidos[[#This Row],[SKU]],3)</f>
        <v>ET0</v>
      </c>
      <c r="AD1356" s="36" t="str" cm="1">
        <f t="array" aca="1" ref="AD1356" ca="1">IFERROR(
  INDEX(
    montadora[Montadora],
    MATCH(TRUE,LEFT(#REF!,NÚCARACT(montadora[SKU Parcial]))=montadora[SKU Parcial],0)
  ),
  ""
)</f>
        <v/>
      </c>
    </row>
    <row r="1357" spans="1:30" x14ac:dyDescent="0.25">
      <c r="A1357" s="42" t="s">
        <v>9391</v>
      </c>
      <c r="B1357" s="42">
        <v>22198177662</v>
      </c>
      <c r="C1357" s="42"/>
      <c r="D1357" s="42"/>
      <c r="E1357" s="42"/>
      <c r="F1357" s="42" t="s">
        <v>8382</v>
      </c>
      <c r="G1357" s="42" t="s">
        <v>11228</v>
      </c>
      <c r="H1357" s="19"/>
      <c r="I1357" s="42"/>
      <c r="J1357" s="42" t="s">
        <v>1156</v>
      </c>
      <c r="K1357" s="21">
        <v>45797</v>
      </c>
      <c r="L1357" s="19" t="s">
        <v>8443</v>
      </c>
      <c r="M1357" s="44">
        <v>48.8</v>
      </c>
      <c r="N1357" s="19">
        <v>1</v>
      </c>
      <c r="O1357" s="44">
        <v>48.8</v>
      </c>
      <c r="P1357" s="44">
        <v>26.08</v>
      </c>
      <c r="Q1357" s="44">
        <v>1.64</v>
      </c>
      <c r="R1357" s="44">
        <v>13.76</v>
      </c>
      <c r="S1357" s="44">
        <v>0</v>
      </c>
      <c r="T1357" s="44">
        <v>0</v>
      </c>
      <c r="U1357" s="44">
        <v>7.32</v>
      </c>
      <c r="V1357" s="23">
        <v>0</v>
      </c>
      <c r="W1357" s="42" t="s">
        <v>34</v>
      </c>
      <c r="X1357" s="43"/>
      <c r="Y1357" s="43"/>
      <c r="Z1357" s="43" t="s">
        <v>8442</v>
      </c>
      <c r="AA1357" s="43" t="str">
        <f>VLOOKUP(J1357, sku!B:C, 2, FALSE)</f>
        <v>Trava Antifurto Moto Bicicleta Roda/Quadro</v>
      </c>
      <c r="AB1357" s="45" t="str">
        <f>VLOOKUP(J1357, sku!B:BM, 64, FALSE)</f>
        <v>Importação</v>
      </c>
      <c r="AC1357" s="45" t="str">
        <f>LEFT(pedidos[[#This Row],[SKU]],3)</f>
        <v>ET0</v>
      </c>
      <c r="AD1357" s="36" t="str" cm="1">
        <f t="array" aca="1" ref="AD1357" ca="1">IFERROR(
  INDEX(
    montadora[Montadora],
    MATCH(TRUE,LEFT(#REF!,NÚCARACT(montadora[SKU Parcial]))=montadora[SKU Parcial],0)
  ),
  ""
)</f>
        <v/>
      </c>
    </row>
    <row r="1358" spans="1:30" x14ac:dyDescent="0.25">
      <c r="A1358" s="42" t="s">
        <v>9405</v>
      </c>
      <c r="B1358" s="42">
        <v>22198177662</v>
      </c>
      <c r="C1358" s="42"/>
      <c r="D1358" s="42"/>
      <c r="E1358" s="42"/>
      <c r="F1358" s="42" t="s">
        <v>8382</v>
      </c>
      <c r="G1358" s="42" t="s">
        <v>11228</v>
      </c>
      <c r="H1358" s="19"/>
      <c r="I1358" s="42"/>
      <c r="J1358" s="42" t="s">
        <v>1156</v>
      </c>
      <c r="K1358" s="21">
        <v>45796</v>
      </c>
      <c r="L1358" s="19" t="s">
        <v>8443</v>
      </c>
      <c r="M1358" s="44">
        <v>48.8</v>
      </c>
      <c r="N1358" s="19">
        <v>1</v>
      </c>
      <c r="O1358" s="44">
        <v>48.8</v>
      </c>
      <c r="P1358" s="44">
        <v>26.08</v>
      </c>
      <c r="Q1358" s="44">
        <v>1.64</v>
      </c>
      <c r="R1358" s="44">
        <v>13.76</v>
      </c>
      <c r="S1358" s="44">
        <v>0</v>
      </c>
      <c r="T1358" s="44">
        <v>0</v>
      </c>
      <c r="U1358" s="44">
        <v>7.32</v>
      </c>
      <c r="V1358" s="23">
        <v>0</v>
      </c>
      <c r="W1358" s="42" t="s">
        <v>34</v>
      </c>
      <c r="X1358" s="43"/>
      <c r="Y1358" s="43"/>
      <c r="Z1358" s="43" t="s">
        <v>8442</v>
      </c>
      <c r="AA1358" s="43" t="str">
        <f>VLOOKUP(J1358, sku!B:C, 2, FALSE)</f>
        <v>Trava Antifurto Moto Bicicleta Roda/Quadro</v>
      </c>
      <c r="AB1358" s="45" t="str">
        <f>VLOOKUP(J1358, sku!B:BM, 64, FALSE)</f>
        <v>Importação</v>
      </c>
      <c r="AC1358" s="45" t="str">
        <f>LEFT(pedidos[[#This Row],[SKU]],3)</f>
        <v>ET0</v>
      </c>
      <c r="AD1358" s="36" t="str" cm="1">
        <f t="array" aca="1" ref="AD1358" ca="1">IFERROR(
  INDEX(
    montadora[Montadora],
    MATCH(TRUE,LEFT(#REF!,NÚCARACT(montadora[SKU Parcial]))=montadora[SKU Parcial],0)
  ),
  ""
)</f>
        <v/>
      </c>
    </row>
    <row r="1359" spans="1:30" x14ac:dyDescent="0.25">
      <c r="A1359" s="42" t="s">
        <v>9483</v>
      </c>
      <c r="B1359" s="42">
        <v>19198012217</v>
      </c>
      <c r="C1359" s="42"/>
      <c r="D1359" s="42"/>
      <c r="E1359" s="42"/>
      <c r="F1359" s="42" t="s">
        <v>8383</v>
      </c>
      <c r="G1359" s="42" t="s">
        <v>11228</v>
      </c>
      <c r="H1359" s="19"/>
      <c r="I1359" s="42"/>
      <c r="J1359" s="42" t="s">
        <v>1156</v>
      </c>
      <c r="K1359" s="21">
        <v>45794</v>
      </c>
      <c r="L1359" s="19" t="s">
        <v>8443</v>
      </c>
      <c r="M1359" s="44">
        <v>49.8</v>
      </c>
      <c r="N1359" s="19">
        <v>1</v>
      </c>
      <c r="O1359" s="44">
        <v>49.8</v>
      </c>
      <c r="P1359" s="44">
        <v>26.08</v>
      </c>
      <c r="Q1359" s="44">
        <v>1.68</v>
      </c>
      <c r="R1359" s="44">
        <v>13.96</v>
      </c>
      <c r="S1359" s="44">
        <v>0</v>
      </c>
      <c r="T1359" s="44">
        <v>0</v>
      </c>
      <c r="U1359" s="44">
        <v>8.08</v>
      </c>
      <c r="V1359" s="23">
        <v>0</v>
      </c>
      <c r="W1359" s="42" t="s">
        <v>34</v>
      </c>
      <c r="X1359" s="43"/>
      <c r="Y1359" s="43"/>
      <c r="Z1359" s="43" t="s">
        <v>8442</v>
      </c>
      <c r="AA1359" s="43" t="str">
        <f>VLOOKUP(J1359, sku!B:C, 2, FALSE)</f>
        <v>Trava Antifurto Moto Bicicleta Roda/Quadro</v>
      </c>
      <c r="AB1359" s="45" t="str">
        <f>VLOOKUP(J1359, sku!B:BM, 64, FALSE)</f>
        <v>Importação</v>
      </c>
      <c r="AC1359" s="45" t="str">
        <f>LEFT(pedidos[[#This Row],[SKU]],3)</f>
        <v>ET0</v>
      </c>
      <c r="AD1359" s="36" t="str" cm="1">
        <f t="array" aca="1" ref="AD1359" ca="1">IFERROR(
  INDEX(
    montadora[Montadora],
    MATCH(TRUE,LEFT(#REF!,NÚCARACT(montadora[SKU Parcial]))=montadora[SKU Parcial],0)
  ),
  ""
)</f>
        <v/>
      </c>
    </row>
    <row r="1360" spans="1:30" x14ac:dyDescent="0.25">
      <c r="A1360" s="42" t="s">
        <v>9489</v>
      </c>
      <c r="B1360" s="42">
        <v>22198177662</v>
      </c>
      <c r="C1360" s="42"/>
      <c r="D1360" s="42"/>
      <c r="E1360" s="42"/>
      <c r="F1360" s="42" t="s">
        <v>8382</v>
      </c>
      <c r="G1360" s="42" t="s">
        <v>11228</v>
      </c>
      <c r="H1360" s="19"/>
      <c r="I1360" s="42"/>
      <c r="J1360" s="42" t="s">
        <v>1156</v>
      </c>
      <c r="K1360" s="21">
        <v>45793</v>
      </c>
      <c r="L1360" s="12" t="s">
        <v>8443</v>
      </c>
      <c r="M1360" s="44">
        <v>44.8</v>
      </c>
      <c r="N1360" s="19">
        <v>1</v>
      </c>
      <c r="O1360" s="44">
        <v>44.8</v>
      </c>
      <c r="P1360" s="44">
        <v>26.08</v>
      </c>
      <c r="Q1360" s="44">
        <v>1.51</v>
      </c>
      <c r="R1360" s="44">
        <v>12.96</v>
      </c>
      <c r="S1360" s="44">
        <v>0</v>
      </c>
      <c r="T1360" s="44">
        <v>0</v>
      </c>
      <c r="U1360" s="44">
        <v>4.25</v>
      </c>
      <c r="V1360" s="23">
        <v>0</v>
      </c>
      <c r="W1360" s="42" t="s">
        <v>34</v>
      </c>
      <c r="X1360" s="43"/>
      <c r="Y1360" s="43"/>
      <c r="Z1360" s="43" t="s">
        <v>8442</v>
      </c>
      <c r="AA1360" s="43" t="str">
        <f>VLOOKUP(J1360, sku!B:C, 2, FALSE)</f>
        <v>Trava Antifurto Moto Bicicleta Roda/Quadro</v>
      </c>
      <c r="AB1360" s="45" t="str">
        <f>VLOOKUP(J1360, sku!B:BM, 64, FALSE)</f>
        <v>Importação</v>
      </c>
      <c r="AC1360" s="45" t="str">
        <f>LEFT(pedidos[[#This Row],[SKU]],3)</f>
        <v>ET0</v>
      </c>
      <c r="AD1360" s="36" t="str" cm="1">
        <f t="array" aca="1" ref="AD1360" ca="1">IFERROR(
  INDEX(
    montadora[Montadora],
    MATCH(TRUE,LEFT(#REF!,NÚCARACT(montadora[SKU Parcial]))=montadora[SKU Parcial],0)
  ),
  ""
)</f>
        <v/>
      </c>
    </row>
    <row r="1361" spans="1:30" x14ac:dyDescent="0.25">
      <c r="A1361" s="42" t="s">
        <v>9526</v>
      </c>
      <c r="B1361" s="42">
        <v>22198177662</v>
      </c>
      <c r="C1361" s="42"/>
      <c r="D1361" s="42"/>
      <c r="E1361" s="42"/>
      <c r="F1361" s="42" t="s">
        <v>8382</v>
      </c>
      <c r="G1361" s="42" t="s">
        <v>11228</v>
      </c>
      <c r="H1361" s="19"/>
      <c r="I1361" s="42"/>
      <c r="J1361" s="42" t="s">
        <v>1156</v>
      </c>
      <c r="K1361" s="21">
        <v>45792</v>
      </c>
      <c r="L1361" s="12" t="s">
        <v>8443</v>
      </c>
      <c r="M1361" s="44">
        <v>44.8</v>
      </c>
      <c r="N1361" s="19">
        <v>1</v>
      </c>
      <c r="O1361" s="44">
        <v>52.8</v>
      </c>
      <c r="P1361" s="44">
        <v>26.08</v>
      </c>
      <c r="Q1361" s="44">
        <v>1.51</v>
      </c>
      <c r="R1361" s="44">
        <v>12.96</v>
      </c>
      <c r="S1361" s="44">
        <v>8</v>
      </c>
      <c r="T1361" s="44">
        <v>0</v>
      </c>
      <c r="U1361" s="44">
        <v>4.25</v>
      </c>
      <c r="V1361" s="23">
        <v>0</v>
      </c>
      <c r="W1361" s="42" t="s">
        <v>34</v>
      </c>
      <c r="X1361" s="43"/>
      <c r="Y1361" s="43"/>
      <c r="Z1361" s="43" t="s">
        <v>8442</v>
      </c>
      <c r="AA1361" s="43" t="str">
        <f>VLOOKUP(J1361, sku!B:C, 2, FALSE)</f>
        <v>Trava Antifurto Moto Bicicleta Roda/Quadro</v>
      </c>
      <c r="AB1361" s="45" t="str">
        <f>VLOOKUP(J1361, sku!B:BM, 64, FALSE)</f>
        <v>Importação</v>
      </c>
      <c r="AC1361" s="45" t="str">
        <f>LEFT(pedidos[[#This Row],[SKU]],3)</f>
        <v>ET0</v>
      </c>
      <c r="AD1361" s="36" t="str" cm="1">
        <f t="array" aca="1" ref="AD1361" ca="1">IFERROR(
  INDEX(
    montadora[Montadora],
    MATCH(TRUE,LEFT(#REF!,NÚCARACT(montadora[SKU Parcial]))=montadora[SKU Parcial],0)
  ),
  ""
)</f>
        <v/>
      </c>
    </row>
    <row r="1362" spans="1:30" x14ac:dyDescent="0.25">
      <c r="A1362" s="42" t="s">
        <v>9545</v>
      </c>
      <c r="B1362" s="42">
        <v>22198177662</v>
      </c>
      <c r="C1362" s="42"/>
      <c r="D1362" s="42"/>
      <c r="E1362" s="42"/>
      <c r="F1362" s="42" t="s">
        <v>8382</v>
      </c>
      <c r="G1362" s="42" t="s">
        <v>11228</v>
      </c>
      <c r="H1362" s="19"/>
      <c r="I1362" s="42"/>
      <c r="J1362" s="42" t="s">
        <v>1156</v>
      </c>
      <c r="K1362" s="21">
        <v>45791</v>
      </c>
      <c r="L1362" s="12" t="s">
        <v>8443</v>
      </c>
      <c r="M1362" s="44">
        <v>44.8</v>
      </c>
      <c r="N1362" s="19">
        <v>1</v>
      </c>
      <c r="O1362" s="44">
        <v>44.8</v>
      </c>
      <c r="P1362" s="44">
        <v>26.08</v>
      </c>
      <c r="Q1362" s="44">
        <v>1.51</v>
      </c>
      <c r="R1362" s="44">
        <v>12.96</v>
      </c>
      <c r="S1362" s="44">
        <v>0</v>
      </c>
      <c r="T1362" s="44">
        <v>0</v>
      </c>
      <c r="U1362" s="44">
        <v>4.25</v>
      </c>
      <c r="V1362" s="23">
        <v>0</v>
      </c>
      <c r="W1362" s="42" t="s">
        <v>34</v>
      </c>
      <c r="X1362" s="43"/>
      <c r="Y1362" s="43"/>
      <c r="Z1362" s="43" t="s">
        <v>8442</v>
      </c>
      <c r="AA1362" s="43" t="str">
        <f>VLOOKUP(J1362, sku!B:C, 2, FALSE)</f>
        <v>Trava Antifurto Moto Bicicleta Roda/Quadro</v>
      </c>
      <c r="AB1362" s="45" t="str">
        <f>VLOOKUP(J1362, sku!B:BM, 64, FALSE)</f>
        <v>Importação</v>
      </c>
      <c r="AC1362" s="45" t="str">
        <f>LEFT(pedidos[[#This Row],[SKU]],3)</f>
        <v>ET0</v>
      </c>
      <c r="AD1362" s="36" t="str" cm="1">
        <f t="array" aca="1" ref="AD1362" ca="1">IFERROR(
  INDEX(
    montadora[Montadora],
    MATCH(TRUE,LEFT(#REF!,NÚCARACT(montadora[SKU Parcial]))=montadora[SKU Parcial],0)
  ),
  ""
)</f>
        <v/>
      </c>
    </row>
    <row r="1363" spans="1:30" x14ac:dyDescent="0.25">
      <c r="A1363" s="42" t="s">
        <v>9678</v>
      </c>
      <c r="B1363" s="42">
        <v>22198177662</v>
      </c>
      <c r="C1363" s="42"/>
      <c r="D1363" s="42"/>
      <c r="E1363" s="42"/>
      <c r="F1363" s="42" t="s">
        <v>8382</v>
      </c>
      <c r="G1363" s="42" t="s">
        <v>11228</v>
      </c>
      <c r="H1363" s="19"/>
      <c r="I1363" s="42"/>
      <c r="J1363" s="42" t="s">
        <v>1156</v>
      </c>
      <c r="K1363" s="21">
        <v>45787</v>
      </c>
      <c r="L1363" s="12" t="s">
        <v>8443</v>
      </c>
      <c r="M1363" s="44">
        <v>44.8</v>
      </c>
      <c r="N1363" s="19">
        <v>1</v>
      </c>
      <c r="O1363" s="44">
        <v>48.8</v>
      </c>
      <c r="P1363" s="44">
        <v>26.08</v>
      </c>
      <c r="Q1363" s="44">
        <v>1.51</v>
      </c>
      <c r="R1363" s="44">
        <v>12.87</v>
      </c>
      <c r="S1363" s="44">
        <v>4</v>
      </c>
      <c r="T1363" s="44">
        <v>0</v>
      </c>
      <c r="U1363" s="44">
        <v>3.89</v>
      </c>
      <c r="V1363" s="23">
        <v>0</v>
      </c>
      <c r="W1363" s="42" t="s">
        <v>34</v>
      </c>
      <c r="X1363" s="43"/>
      <c r="Y1363" s="43"/>
      <c r="Z1363" s="43" t="s">
        <v>8442</v>
      </c>
      <c r="AA1363" s="43" t="str">
        <f>VLOOKUP(J1363, sku!B:C, 2, FALSE)</f>
        <v>Trava Antifurto Moto Bicicleta Roda/Quadro</v>
      </c>
      <c r="AB1363" s="45" t="str">
        <f>VLOOKUP(J1363, sku!B:BM, 64, FALSE)</f>
        <v>Importação</v>
      </c>
      <c r="AC1363" s="45" t="str">
        <f>LEFT(pedidos[[#This Row],[SKU]],3)</f>
        <v>ET0</v>
      </c>
      <c r="AD1363" s="36" t="str" cm="1">
        <f t="array" aca="1" ref="AD1363" ca="1">IFERROR(
  INDEX(
    montadora[Montadora],
    MATCH(TRUE,LEFT(#REF!,NÚCARACT(montadora[SKU Parcial]))=montadora[SKU Parcial],0)
  ),
  ""
)</f>
        <v/>
      </c>
    </row>
    <row r="1364" spans="1:30" x14ac:dyDescent="0.25">
      <c r="A1364" s="42" t="s">
        <v>9731</v>
      </c>
      <c r="B1364" s="42">
        <v>22198177662</v>
      </c>
      <c r="C1364" s="42"/>
      <c r="D1364" s="42"/>
      <c r="E1364" s="42"/>
      <c r="F1364" s="42" t="s">
        <v>8382</v>
      </c>
      <c r="G1364" s="42" t="s">
        <v>11228</v>
      </c>
      <c r="H1364" s="19"/>
      <c r="I1364" s="42"/>
      <c r="J1364" s="42" t="s">
        <v>1156</v>
      </c>
      <c r="K1364" s="21">
        <v>45785</v>
      </c>
      <c r="L1364" s="12" t="s">
        <v>8443</v>
      </c>
      <c r="M1364" s="44">
        <v>44.8</v>
      </c>
      <c r="N1364" s="19">
        <v>1</v>
      </c>
      <c r="O1364" s="44">
        <v>44.8</v>
      </c>
      <c r="P1364" s="44">
        <v>26.08</v>
      </c>
      <c r="Q1364" s="44">
        <v>1.51</v>
      </c>
      <c r="R1364" s="44">
        <v>12.87</v>
      </c>
      <c r="S1364" s="44">
        <v>0</v>
      </c>
      <c r="T1364" s="44">
        <v>0</v>
      </c>
      <c r="U1364" s="44">
        <v>3.89</v>
      </c>
      <c r="V1364" s="23">
        <v>0</v>
      </c>
      <c r="W1364" s="42" t="s">
        <v>34</v>
      </c>
      <c r="X1364" s="43"/>
      <c r="Y1364" s="43"/>
      <c r="Z1364" s="43" t="s">
        <v>8442</v>
      </c>
      <c r="AA1364" s="43" t="str">
        <f>VLOOKUP(J1364, sku!B:C, 2, FALSE)</f>
        <v>Trava Antifurto Moto Bicicleta Roda/Quadro</v>
      </c>
      <c r="AB1364" s="45" t="str">
        <f>VLOOKUP(J1364, sku!B:BM, 64, FALSE)</f>
        <v>Importação</v>
      </c>
      <c r="AC1364" s="45" t="str">
        <f>LEFT(pedidos[[#This Row],[SKU]],3)</f>
        <v>ET0</v>
      </c>
      <c r="AD1364" s="36" t="str" cm="1">
        <f t="array" aca="1" ref="AD1364" ca="1">IFERROR(
  INDEX(
    montadora[Montadora],
    MATCH(TRUE,LEFT(#REF!,NÚCARACT(montadora[SKU Parcial]))=montadora[SKU Parcial],0)
  ),
  ""
)</f>
        <v/>
      </c>
    </row>
    <row r="1365" spans="1:30" x14ac:dyDescent="0.25">
      <c r="A1365" s="42" t="s">
        <v>9791</v>
      </c>
      <c r="B1365" s="42">
        <v>22198177662</v>
      </c>
      <c r="C1365" s="42"/>
      <c r="D1365" s="42"/>
      <c r="E1365" s="42"/>
      <c r="F1365" s="42" t="s">
        <v>8382</v>
      </c>
      <c r="G1365" s="42" t="s">
        <v>11228</v>
      </c>
      <c r="H1365" s="19"/>
      <c r="I1365" s="42"/>
      <c r="J1365" s="42" t="s">
        <v>1156</v>
      </c>
      <c r="K1365" s="21">
        <v>45784</v>
      </c>
      <c r="L1365" s="12" t="s">
        <v>8443</v>
      </c>
      <c r="M1365" s="44">
        <v>44.8</v>
      </c>
      <c r="N1365" s="19">
        <v>1</v>
      </c>
      <c r="O1365" s="44">
        <v>56.84</v>
      </c>
      <c r="P1365" s="44">
        <v>26.08</v>
      </c>
      <c r="Q1365" s="44">
        <v>1.51</v>
      </c>
      <c r="R1365" s="44">
        <v>12.87</v>
      </c>
      <c r="S1365" s="44">
        <v>12.04</v>
      </c>
      <c r="T1365" s="44">
        <v>0</v>
      </c>
      <c r="U1365" s="44">
        <v>3.89</v>
      </c>
      <c r="V1365" s="23">
        <v>0</v>
      </c>
      <c r="W1365" s="42" t="s">
        <v>34</v>
      </c>
      <c r="X1365" s="43"/>
      <c r="Y1365" s="43"/>
      <c r="Z1365" s="43" t="s">
        <v>8442</v>
      </c>
      <c r="AA1365" s="43" t="str">
        <f>VLOOKUP(J1365, sku!B:C, 2, FALSE)</f>
        <v>Trava Antifurto Moto Bicicleta Roda/Quadro</v>
      </c>
      <c r="AB1365" s="45" t="str">
        <f>VLOOKUP(J1365, sku!B:BM, 64, FALSE)</f>
        <v>Importação</v>
      </c>
      <c r="AC1365" s="45" t="str">
        <f>LEFT(pedidos[[#This Row],[SKU]],3)</f>
        <v>ET0</v>
      </c>
      <c r="AD1365" s="36" t="str" cm="1">
        <f t="array" aca="1" ref="AD1365" ca="1">IFERROR(
  INDEX(
    montadora[Montadora],
    MATCH(TRUE,LEFT(#REF!,NÚCARACT(montadora[SKU Parcial]))=montadora[SKU Parcial],0)
  ),
  ""
)</f>
        <v/>
      </c>
    </row>
    <row r="1366" spans="1:30" x14ac:dyDescent="0.25">
      <c r="A1366" s="42" t="s">
        <v>9799</v>
      </c>
      <c r="B1366" s="42">
        <v>22198177662</v>
      </c>
      <c r="C1366" s="42"/>
      <c r="D1366" s="42"/>
      <c r="E1366" s="42"/>
      <c r="F1366" s="42" t="s">
        <v>8382</v>
      </c>
      <c r="G1366" s="42" t="s">
        <v>11228</v>
      </c>
      <c r="H1366" s="19"/>
      <c r="I1366" s="42"/>
      <c r="J1366" s="42" t="s">
        <v>1156</v>
      </c>
      <c r="K1366" s="21">
        <v>45784</v>
      </c>
      <c r="L1366" s="12" t="s">
        <v>8443</v>
      </c>
      <c r="M1366" s="44">
        <v>44.8</v>
      </c>
      <c r="N1366" s="19">
        <v>1</v>
      </c>
      <c r="O1366" s="44">
        <v>44.8</v>
      </c>
      <c r="P1366" s="44">
        <v>26.08</v>
      </c>
      <c r="Q1366" s="44">
        <v>1.51</v>
      </c>
      <c r="R1366" s="44">
        <v>12.87</v>
      </c>
      <c r="S1366" s="44">
        <v>0</v>
      </c>
      <c r="T1366" s="44">
        <v>0</v>
      </c>
      <c r="U1366" s="44">
        <v>3.89</v>
      </c>
      <c r="V1366" s="23">
        <v>0</v>
      </c>
      <c r="W1366" s="42" t="s">
        <v>34</v>
      </c>
      <c r="X1366" s="43"/>
      <c r="Y1366" s="43"/>
      <c r="Z1366" s="43" t="s">
        <v>8442</v>
      </c>
      <c r="AA1366" s="43" t="str">
        <f>VLOOKUP(J1366, sku!B:C, 2, FALSE)</f>
        <v>Trava Antifurto Moto Bicicleta Roda/Quadro</v>
      </c>
      <c r="AB1366" s="45" t="str">
        <f>VLOOKUP(J1366, sku!B:BM, 64, FALSE)</f>
        <v>Importação</v>
      </c>
      <c r="AC1366" s="45" t="str">
        <f>LEFT(pedidos[[#This Row],[SKU]],3)</f>
        <v>ET0</v>
      </c>
      <c r="AD1366" s="36" t="str" cm="1">
        <f t="array" aca="1" ref="AD1366" ca="1">IFERROR(
  INDEX(
    montadora[Montadora],
    MATCH(TRUE,LEFT(#REF!,NÚCARACT(montadora[SKU Parcial]))=montadora[SKU Parcial],0)
  ),
  ""
)</f>
        <v/>
      </c>
    </row>
    <row r="1367" spans="1:30" x14ac:dyDescent="0.25">
      <c r="A1367" s="42" t="s">
        <v>9818</v>
      </c>
      <c r="B1367" s="42">
        <v>22198177662</v>
      </c>
      <c r="C1367" s="42"/>
      <c r="D1367" s="42"/>
      <c r="E1367" s="42"/>
      <c r="F1367" s="42" t="s">
        <v>8382</v>
      </c>
      <c r="G1367" s="42" t="s">
        <v>11228</v>
      </c>
      <c r="H1367" s="19"/>
      <c r="I1367" s="42"/>
      <c r="J1367" s="42" t="s">
        <v>1156</v>
      </c>
      <c r="K1367" s="21">
        <v>45783</v>
      </c>
      <c r="L1367" s="12" t="s">
        <v>8443</v>
      </c>
      <c r="M1367" s="44">
        <v>44.8</v>
      </c>
      <c r="N1367" s="19">
        <v>1</v>
      </c>
      <c r="O1367" s="44">
        <v>44.8</v>
      </c>
      <c r="P1367" s="44">
        <v>26.08</v>
      </c>
      <c r="Q1367" s="44">
        <v>1.51</v>
      </c>
      <c r="R1367" s="44">
        <v>12.87</v>
      </c>
      <c r="S1367" s="44">
        <v>0</v>
      </c>
      <c r="T1367" s="44">
        <v>0</v>
      </c>
      <c r="U1367" s="44">
        <v>3.89</v>
      </c>
      <c r="V1367" s="23">
        <v>0</v>
      </c>
      <c r="W1367" s="42" t="s">
        <v>34</v>
      </c>
      <c r="X1367" s="43"/>
      <c r="Y1367" s="43"/>
      <c r="Z1367" s="43" t="s">
        <v>8442</v>
      </c>
      <c r="AA1367" s="43" t="str">
        <f>VLOOKUP(J1367, sku!B:C, 2, FALSE)</f>
        <v>Trava Antifurto Moto Bicicleta Roda/Quadro</v>
      </c>
      <c r="AB1367" s="45" t="str">
        <f>VLOOKUP(J1367, sku!B:BM, 64, FALSE)</f>
        <v>Importação</v>
      </c>
      <c r="AC1367" s="45" t="str">
        <f>LEFT(pedidos[[#This Row],[SKU]],3)</f>
        <v>ET0</v>
      </c>
      <c r="AD1367" s="36" t="str" cm="1">
        <f t="array" aca="1" ref="AD1367" ca="1">IFERROR(
  INDEX(
    montadora[Montadora],
    MATCH(TRUE,LEFT(#REF!,NÚCARACT(montadora[SKU Parcial]))=montadora[SKU Parcial],0)
  ),
  ""
)</f>
        <v/>
      </c>
    </row>
    <row r="1368" spans="1:30" x14ac:dyDescent="0.25">
      <c r="A1368" s="42" t="s">
        <v>9850</v>
      </c>
      <c r="B1368" s="42">
        <v>22198177662</v>
      </c>
      <c r="C1368" s="42"/>
      <c r="D1368" s="42"/>
      <c r="E1368" s="42"/>
      <c r="F1368" s="42" t="s">
        <v>8382</v>
      </c>
      <c r="G1368" s="42" t="s">
        <v>11228</v>
      </c>
      <c r="H1368" s="19"/>
      <c r="I1368" s="42"/>
      <c r="J1368" s="42" t="s">
        <v>1156</v>
      </c>
      <c r="K1368" s="21">
        <v>45782</v>
      </c>
      <c r="L1368" s="19" t="s">
        <v>8443</v>
      </c>
      <c r="M1368" s="44">
        <v>44.8</v>
      </c>
      <c r="N1368" s="19">
        <v>1</v>
      </c>
      <c r="O1368" s="44">
        <v>44.8</v>
      </c>
      <c r="P1368" s="44">
        <v>26.08</v>
      </c>
      <c r="Q1368" s="44">
        <v>1.51</v>
      </c>
      <c r="R1368" s="44">
        <v>12.87</v>
      </c>
      <c r="S1368" s="44">
        <v>0</v>
      </c>
      <c r="T1368" s="44">
        <v>0</v>
      </c>
      <c r="U1368" s="44">
        <v>3.89</v>
      </c>
      <c r="V1368" s="23">
        <v>0</v>
      </c>
      <c r="W1368" s="42" t="s">
        <v>34</v>
      </c>
      <c r="X1368" s="43"/>
      <c r="Y1368" s="43"/>
      <c r="Z1368" s="43" t="s">
        <v>8442</v>
      </c>
      <c r="AA1368" s="43" t="str">
        <f>VLOOKUP(J1368, sku!B:C, 2, FALSE)</f>
        <v>Trava Antifurto Moto Bicicleta Roda/Quadro</v>
      </c>
      <c r="AB1368" s="45" t="str">
        <f>VLOOKUP(J1368, sku!B:BM, 64, FALSE)</f>
        <v>Importação</v>
      </c>
      <c r="AC1368" s="45" t="str">
        <f>LEFT(pedidos[[#This Row],[SKU]],3)</f>
        <v>ET0</v>
      </c>
      <c r="AD1368" s="36" t="str" cm="1">
        <f t="array" aca="1" ref="AD1368" ca="1">IFERROR(
  INDEX(
    montadora[Montadora],
    MATCH(TRUE,LEFT(#REF!,NÚCARACT(montadora[SKU Parcial]))=montadora[SKU Parcial],0)
  ),
  ""
)</f>
        <v/>
      </c>
    </row>
    <row r="1369" spans="1:30" x14ac:dyDescent="0.25">
      <c r="A1369" s="42" t="s">
        <v>9878</v>
      </c>
      <c r="B1369" s="42">
        <v>22198177662</v>
      </c>
      <c r="C1369" s="42"/>
      <c r="D1369" s="42"/>
      <c r="E1369" s="42"/>
      <c r="F1369" s="42" t="s">
        <v>8382</v>
      </c>
      <c r="G1369" s="42" t="s">
        <v>11228</v>
      </c>
      <c r="H1369" s="19"/>
      <c r="I1369" s="42"/>
      <c r="J1369" s="42" t="s">
        <v>1156</v>
      </c>
      <c r="K1369" s="21">
        <v>45782</v>
      </c>
      <c r="L1369" s="12" t="s">
        <v>8443</v>
      </c>
      <c r="M1369" s="44">
        <v>44.8</v>
      </c>
      <c r="N1369" s="19">
        <v>1</v>
      </c>
      <c r="O1369" s="44">
        <v>44.8</v>
      </c>
      <c r="P1369" s="44">
        <v>26.08</v>
      </c>
      <c r="Q1369" s="44">
        <v>1.51</v>
      </c>
      <c r="R1369" s="44">
        <v>12.87</v>
      </c>
      <c r="S1369" s="44">
        <v>0</v>
      </c>
      <c r="T1369" s="44">
        <v>0</v>
      </c>
      <c r="U1369" s="44">
        <v>3.89</v>
      </c>
      <c r="V1369" s="23">
        <v>0</v>
      </c>
      <c r="W1369" s="42" t="s">
        <v>34</v>
      </c>
      <c r="X1369" s="43"/>
      <c r="Y1369" s="43"/>
      <c r="Z1369" s="43" t="s">
        <v>8442</v>
      </c>
      <c r="AA1369" s="43" t="str">
        <f>VLOOKUP(J1369, sku!B:C, 2, FALSE)</f>
        <v>Trava Antifurto Moto Bicicleta Roda/Quadro</v>
      </c>
      <c r="AB1369" s="45" t="str">
        <f>VLOOKUP(J1369, sku!B:BM, 64, FALSE)</f>
        <v>Importação</v>
      </c>
      <c r="AC1369" s="45" t="str">
        <f>LEFT(pedidos[[#This Row],[SKU]],3)</f>
        <v>ET0</v>
      </c>
      <c r="AD1369" s="36" t="str" cm="1">
        <f t="array" aca="1" ref="AD1369" ca="1">IFERROR(
  INDEX(
    montadora[Montadora],
    MATCH(TRUE,LEFT(#REF!,NÚCARACT(montadora[SKU Parcial]))=montadora[SKU Parcial],0)
  ),
  ""
)</f>
        <v/>
      </c>
    </row>
    <row r="1370" spans="1:30" x14ac:dyDescent="0.25">
      <c r="A1370" s="42" t="s">
        <v>10505</v>
      </c>
      <c r="B1370" s="42"/>
      <c r="C1370" s="42"/>
      <c r="D1370" s="42"/>
      <c r="E1370" s="42">
        <v>22393665430</v>
      </c>
      <c r="F1370" s="42" t="s">
        <v>10126</v>
      </c>
      <c r="G1370" s="42" t="s">
        <v>11228</v>
      </c>
      <c r="H1370" s="7"/>
      <c r="I1370" s="42"/>
      <c r="J1370" s="42" t="s">
        <v>10161</v>
      </c>
      <c r="K1370" s="8">
        <v>45821</v>
      </c>
      <c r="L1370" s="12" t="s">
        <v>8443</v>
      </c>
      <c r="M1370" s="44">
        <v>49.8</v>
      </c>
      <c r="N1370" s="7">
        <v>1</v>
      </c>
      <c r="O1370" s="44">
        <v>57.8</v>
      </c>
      <c r="P1370" s="44">
        <v>26.35</v>
      </c>
      <c r="Q1370" s="44">
        <v>1.85</v>
      </c>
      <c r="R1370" s="44">
        <v>13.96</v>
      </c>
      <c r="S1370" s="44">
        <v>8</v>
      </c>
      <c r="T1370" s="44">
        <v>0</v>
      </c>
      <c r="U1370" s="44">
        <v>7.64</v>
      </c>
      <c r="V1370" s="9">
        <v>0.15340000000000001</v>
      </c>
      <c r="W1370" s="42" t="s">
        <v>34</v>
      </c>
      <c r="X1370" s="43"/>
      <c r="Y1370" s="43"/>
      <c r="Z1370" s="43" t="s">
        <v>8442</v>
      </c>
      <c r="AA1370" s="43" t="str">
        <f>VLOOKUP(J1370, sku!B:C, 2, FALSE)</f>
        <v>Darker 1,5l</v>
      </c>
      <c r="AB1370" s="45" t="str">
        <f>VLOOKUP(J1370, sku!B:BM, 64, FALSE)</f>
        <v>Revenda</v>
      </c>
      <c r="AC1370" s="45" t="str">
        <f>LEFT(pedidos[[#This Row],[SKU]],3)</f>
        <v>VT2</v>
      </c>
      <c r="AD1370" s="36" t="str" cm="1">
        <f t="array" aca="1" ref="AD1370" ca="1">IFERROR(
  INDEX(
    montadora[Montadora],
    MATCH(TRUE,LEFT(#REF!,NÚCARACT(montadora[SKU Parcial]))=montadora[SKU Parcial],0)
  ),
  ""
)</f>
        <v/>
      </c>
    </row>
    <row r="1371" spans="1:30" x14ac:dyDescent="0.25">
      <c r="A1371" s="42" t="s">
        <v>10369</v>
      </c>
      <c r="B1371" s="42"/>
      <c r="C1371" s="42"/>
      <c r="D1371" s="42"/>
      <c r="E1371" s="42">
        <v>23093660429</v>
      </c>
      <c r="F1371" s="42" t="s">
        <v>10136</v>
      </c>
      <c r="G1371" s="42" t="s">
        <v>11228</v>
      </c>
      <c r="H1371" s="7"/>
      <c r="I1371" s="42"/>
      <c r="J1371" s="42" t="s">
        <v>10162</v>
      </c>
      <c r="K1371" s="8">
        <v>45827</v>
      </c>
      <c r="L1371" s="12" t="s">
        <v>8443</v>
      </c>
      <c r="M1371" s="44">
        <v>47.8</v>
      </c>
      <c r="N1371" s="7">
        <v>1</v>
      </c>
      <c r="O1371" s="44">
        <v>47.8</v>
      </c>
      <c r="P1371" s="44">
        <v>26.35</v>
      </c>
      <c r="Q1371" s="44">
        <v>1.78</v>
      </c>
      <c r="R1371" s="44">
        <v>13.56</v>
      </c>
      <c r="S1371" s="44">
        <v>0</v>
      </c>
      <c r="T1371" s="44">
        <v>0</v>
      </c>
      <c r="U1371" s="44">
        <v>6.11</v>
      </c>
      <c r="V1371" s="9">
        <v>0.12790000000000001</v>
      </c>
      <c r="W1371" s="42" t="s">
        <v>34</v>
      </c>
      <c r="X1371" s="43"/>
      <c r="Y1371" s="43"/>
      <c r="Z1371" s="43" t="s">
        <v>8442</v>
      </c>
      <c r="AA1371" s="43" t="str">
        <f>VLOOKUP(J1371, sku!B:C, 2, FALSE)</f>
        <v>SIO2-Pro 500ml</v>
      </c>
      <c r="AB1371" s="45" t="str">
        <f>VLOOKUP(J1371, sku!B:BM, 64, FALSE)</f>
        <v>Revenda</v>
      </c>
      <c r="AC1371" s="45" t="str">
        <f>LEFT(pedidos[[#This Row],[SKU]],3)</f>
        <v>VX2</v>
      </c>
      <c r="AD1371" s="36" t="str" cm="1">
        <f t="array" aca="1" ref="AD1371" ca="1">IFERROR(
  INDEX(
    montadora[Montadora],
    MATCH(TRUE,LEFT(#REF!,NÚCARACT(montadora[SKU Parcial]))=montadora[SKU Parcial],0)
  ),
  ""
)</f>
        <v/>
      </c>
    </row>
    <row r="1372" spans="1:30" x14ac:dyDescent="0.25">
      <c r="A1372" s="42" t="s">
        <v>10454</v>
      </c>
      <c r="B1372" s="42"/>
      <c r="C1372" s="42"/>
      <c r="D1372" s="42"/>
      <c r="E1372" s="42">
        <v>23093660429</v>
      </c>
      <c r="F1372" s="42" t="s">
        <v>10136</v>
      </c>
      <c r="G1372" s="42" t="s">
        <v>11228</v>
      </c>
      <c r="H1372" s="7"/>
      <c r="I1372" s="42"/>
      <c r="J1372" s="42" t="s">
        <v>10162</v>
      </c>
      <c r="K1372" s="8">
        <v>45823</v>
      </c>
      <c r="L1372" s="12" t="s">
        <v>8443</v>
      </c>
      <c r="M1372" s="44">
        <v>47.8</v>
      </c>
      <c r="N1372" s="7">
        <v>1</v>
      </c>
      <c r="O1372" s="44">
        <v>47.8</v>
      </c>
      <c r="P1372" s="44">
        <v>26.35</v>
      </c>
      <c r="Q1372" s="44">
        <v>1.78</v>
      </c>
      <c r="R1372" s="44">
        <v>13.56</v>
      </c>
      <c r="S1372" s="44">
        <v>0</v>
      </c>
      <c r="T1372" s="44">
        <v>0</v>
      </c>
      <c r="U1372" s="44">
        <v>6.11</v>
      </c>
      <c r="V1372" s="9">
        <v>0.12790000000000001</v>
      </c>
      <c r="W1372" s="42" t="s">
        <v>34</v>
      </c>
      <c r="X1372" s="43"/>
      <c r="Y1372" s="43"/>
      <c r="Z1372" s="43" t="s">
        <v>8442</v>
      </c>
      <c r="AA1372" s="43" t="str">
        <f>VLOOKUP(J1372, sku!B:C, 2, FALSE)</f>
        <v>SIO2-Pro 500ml</v>
      </c>
      <c r="AB1372" s="45" t="str">
        <f>VLOOKUP(J1372, sku!B:BM, 64, FALSE)</f>
        <v>Revenda</v>
      </c>
      <c r="AC1372" s="45" t="str">
        <f>LEFT(pedidos[[#This Row],[SKU]],3)</f>
        <v>VX2</v>
      </c>
      <c r="AD1372" s="36" t="str" cm="1">
        <f t="array" aca="1" ref="AD1372" ca="1">IFERROR(
  INDEX(
    montadora[Montadora],
    MATCH(TRUE,LEFT(#REF!,NÚCARACT(montadora[SKU Parcial]))=montadora[SKU Parcial],0)
  ),
  ""
)</f>
        <v/>
      </c>
    </row>
    <row r="1373" spans="1:30" x14ac:dyDescent="0.25">
      <c r="A1373" s="42" t="s">
        <v>10503</v>
      </c>
      <c r="B1373" s="42"/>
      <c r="C1373" s="42"/>
      <c r="D1373" s="42"/>
      <c r="E1373" s="42">
        <v>23093660429</v>
      </c>
      <c r="F1373" s="42" t="s">
        <v>10136</v>
      </c>
      <c r="G1373" s="42" t="s">
        <v>11228</v>
      </c>
      <c r="H1373" s="7"/>
      <c r="I1373" s="42"/>
      <c r="J1373" s="42" t="s">
        <v>10162</v>
      </c>
      <c r="K1373" s="8">
        <v>45821</v>
      </c>
      <c r="L1373" s="7" t="s">
        <v>8443</v>
      </c>
      <c r="M1373" s="44">
        <v>47.8</v>
      </c>
      <c r="N1373" s="7">
        <v>1</v>
      </c>
      <c r="O1373" s="44">
        <v>47.8</v>
      </c>
      <c r="P1373" s="44">
        <v>26.35</v>
      </c>
      <c r="Q1373" s="44">
        <v>1.78</v>
      </c>
      <c r="R1373" s="44">
        <v>13.56</v>
      </c>
      <c r="S1373" s="44">
        <v>0</v>
      </c>
      <c r="T1373" s="44">
        <v>0</v>
      </c>
      <c r="U1373" s="44">
        <v>6.11</v>
      </c>
      <c r="V1373" s="9">
        <v>0.12790000000000001</v>
      </c>
      <c r="W1373" s="42" t="s">
        <v>34</v>
      </c>
      <c r="X1373" s="43"/>
      <c r="Y1373" s="43"/>
      <c r="Z1373" s="43" t="s">
        <v>8442</v>
      </c>
      <c r="AA1373" s="43" t="str">
        <f>VLOOKUP(J1373, sku!B:C, 2, FALSE)</f>
        <v>SIO2-Pro 500ml</v>
      </c>
      <c r="AB1373" s="45" t="str">
        <f>VLOOKUP(J1373, sku!B:BM, 64, FALSE)</f>
        <v>Revenda</v>
      </c>
      <c r="AC1373" s="45" t="str">
        <f>LEFT(pedidos[[#This Row],[SKU]],3)</f>
        <v>VX2</v>
      </c>
      <c r="AD1373" s="36" t="str" cm="1">
        <f t="array" aca="1" ref="AD1373" ca="1">IFERROR(
  INDEX(
    montadora[Montadora],
    MATCH(TRUE,LEFT(#REF!,NÚCARACT(montadora[SKU Parcial]))=montadora[SKU Parcial],0)
  ),
  ""
)</f>
        <v/>
      </c>
    </row>
    <row r="1374" spans="1:30" x14ac:dyDescent="0.25">
      <c r="A1374" s="42" t="s">
        <v>10568</v>
      </c>
      <c r="B1374" s="42"/>
      <c r="C1374" s="42"/>
      <c r="D1374" s="42"/>
      <c r="E1374" s="42">
        <v>23093660429</v>
      </c>
      <c r="F1374" s="42" t="s">
        <v>10136</v>
      </c>
      <c r="G1374" s="42" t="s">
        <v>11228</v>
      </c>
      <c r="H1374" s="7"/>
      <c r="I1374" s="42"/>
      <c r="J1374" s="42" t="s">
        <v>10162</v>
      </c>
      <c r="K1374" s="8">
        <v>45818</v>
      </c>
      <c r="L1374" s="19" t="s">
        <v>8443</v>
      </c>
      <c r="M1374" s="44">
        <v>47.8</v>
      </c>
      <c r="N1374" s="7">
        <v>1</v>
      </c>
      <c r="O1374" s="44">
        <v>47.8</v>
      </c>
      <c r="P1374" s="44">
        <v>26.35</v>
      </c>
      <c r="Q1374" s="44">
        <v>1.78</v>
      </c>
      <c r="R1374" s="44">
        <v>13.56</v>
      </c>
      <c r="S1374" s="44">
        <v>0</v>
      </c>
      <c r="T1374" s="44">
        <v>0</v>
      </c>
      <c r="U1374" s="44">
        <v>6.11</v>
      </c>
      <c r="V1374" s="9">
        <v>0.12790000000000001</v>
      </c>
      <c r="W1374" s="42" t="s">
        <v>34</v>
      </c>
      <c r="X1374" s="43"/>
      <c r="Y1374" s="43"/>
      <c r="Z1374" s="43" t="s">
        <v>8442</v>
      </c>
      <c r="AA1374" s="43" t="str">
        <f>VLOOKUP(J1374, sku!B:C, 2, FALSE)</f>
        <v>SIO2-Pro 500ml</v>
      </c>
      <c r="AB1374" s="45" t="str">
        <f>VLOOKUP(J1374, sku!B:BM, 64, FALSE)</f>
        <v>Revenda</v>
      </c>
      <c r="AC1374" s="45" t="str">
        <f>LEFT(pedidos[[#This Row],[SKU]],3)</f>
        <v>VX2</v>
      </c>
      <c r="AD1374" s="36" t="str" cm="1">
        <f t="array" aca="1" ref="AD1374" ca="1">IFERROR(
  INDEX(
    montadora[Montadora],
    MATCH(TRUE,LEFT(#REF!,NÚCARACT(montadora[SKU Parcial]))=montadora[SKU Parcial],0)
  ),
  ""
)</f>
        <v/>
      </c>
    </row>
    <row r="1375" spans="1:30" x14ac:dyDescent="0.25">
      <c r="A1375" s="42" t="s">
        <v>9379</v>
      </c>
      <c r="B1375" s="42">
        <v>22393665430</v>
      </c>
      <c r="C1375" s="42"/>
      <c r="D1375" s="42"/>
      <c r="E1375" s="42"/>
      <c r="F1375" s="42" t="s">
        <v>10126</v>
      </c>
      <c r="G1375" s="42" t="s">
        <v>11228</v>
      </c>
      <c r="H1375" s="19"/>
      <c r="I1375" s="42"/>
      <c r="J1375" s="42" t="s">
        <v>10161</v>
      </c>
      <c r="K1375" s="21">
        <v>45798</v>
      </c>
      <c r="L1375" s="19" t="s">
        <v>8443</v>
      </c>
      <c r="M1375" s="44">
        <v>49.8</v>
      </c>
      <c r="N1375" s="19">
        <v>1</v>
      </c>
      <c r="O1375" s="44">
        <v>49.8</v>
      </c>
      <c r="P1375" s="44">
        <v>26.35</v>
      </c>
      <c r="Q1375" s="44">
        <v>1.68</v>
      </c>
      <c r="R1375" s="44">
        <v>13.96</v>
      </c>
      <c r="S1375" s="44">
        <v>0</v>
      </c>
      <c r="T1375" s="44">
        <v>0</v>
      </c>
      <c r="U1375" s="44">
        <v>7.81</v>
      </c>
      <c r="V1375" s="23">
        <v>0</v>
      </c>
      <c r="W1375" s="42" t="s">
        <v>34</v>
      </c>
      <c r="X1375" s="43"/>
      <c r="Y1375" s="43"/>
      <c r="Z1375" s="43" t="s">
        <v>8442</v>
      </c>
      <c r="AA1375" s="43" t="str">
        <f>VLOOKUP(J1375, sku!B:C, 2, FALSE)</f>
        <v>Darker 1,5l</v>
      </c>
      <c r="AB1375" s="45" t="str">
        <f>VLOOKUP(J1375, sku!B:BM, 64, FALSE)</f>
        <v>Revenda</v>
      </c>
      <c r="AC1375" s="45" t="str">
        <f>LEFT(pedidos[[#This Row],[SKU]],3)</f>
        <v>VT2</v>
      </c>
      <c r="AD1375" s="36" t="str" cm="1">
        <f t="array" aca="1" ref="AD1375" ca="1">IFERROR(
  INDEX(
    montadora[Montadora],
    MATCH(TRUE,LEFT(#REF!,NÚCARACT(montadora[SKU Parcial]))=montadora[SKU Parcial],0)
  ),
  ""
)</f>
        <v/>
      </c>
    </row>
    <row r="1376" spans="1:30" x14ac:dyDescent="0.25">
      <c r="A1376" s="42" t="s">
        <v>9645</v>
      </c>
      <c r="B1376" s="42">
        <v>22393665430</v>
      </c>
      <c r="C1376" s="42"/>
      <c r="D1376" s="42"/>
      <c r="E1376" s="42"/>
      <c r="F1376" s="42" t="s">
        <v>10126</v>
      </c>
      <c r="G1376" s="42" t="s">
        <v>11228</v>
      </c>
      <c r="H1376" s="19"/>
      <c r="I1376" s="42"/>
      <c r="J1376" s="42" t="s">
        <v>10161</v>
      </c>
      <c r="K1376" s="21">
        <v>45788</v>
      </c>
      <c r="L1376" s="19" t="s">
        <v>8443</v>
      </c>
      <c r="M1376" s="44">
        <v>49.8</v>
      </c>
      <c r="N1376" s="19">
        <v>1</v>
      </c>
      <c r="O1376" s="44">
        <v>49.8</v>
      </c>
      <c r="P1376" s="44">
        <v>26.35</v>
      </c>
      <c r="Q1376" s="44">
        <v>1.68</v>
      </c>
      <c r="R1376" s="44">
        <v>13.96</v>
      </c>
      <c r="S1376" s="44">
        <v>0</v>
      </c>
      <c r="T1376" s="44">
        <v>0</v>
      </c>
      <c r="U1376" s="44">
        <v>7.81</v>
      </c>
      <c r="V1376" s="23">
        <v>0</v>
      </c>
      <c r="W1376" s="42" t="s">
        <v>34</v>
      </c>
      <c r="X1376" s="43"/>
      <c r="Y1376" s="43"/>
      <c r="Z1376" s="43" t="s">
        <v>8442</v>
      </c>
      <c r="AA1376" s="43" t="str">
        <f>VLOOKUP(J1376, sku!B:C, 2, FALSE)</f>
        <v>Darker 1,5l</v>
      </c>
      <c r="AB1376" s="45" t="str">
        <f>VLOOKUP(J1376, sku!B:BM, 64, FALSE)</f>
        <v>Revenda</v>
      </c>
      <c r="AC1376" s="45" t="str">
        <f>LEFT(pedidos[[#This Row],[SKU]],3)</f>
        <v>VT2</v>
      </c>
      <c r="AD1376" s="36" t="str" cm="1">
        <f t="array" aca="1" ref="AD1376" ca="1">IFERROR(
  INDEX(
    montadora[Montadora],
    MATCH(TRUE,LEFT(#REF!,NÚCARACT(montadora[SKU Parcial]))=montadora[SKU Parcial],0)
  ),
  ""
)</f>
        <v/>
      </c>
    </row>
    <row r="1377" spans="1:30" x14ac:dyDescent="0.25">
      <c r="A1377" s="42" t="s">
        <v>9659</v>
      </c>
      <c r="B1377" s="42">
        <v>23093660429</v>
      </c>
      <c r="C1377" s="42"/>
      <c r="D1377" s="42"/>
      <c r="E1377" s="42"/>
      <c r="F1377" s="42" t="s">
        <v>10136</v>
      </c>
      <c r="G1377" s="42" t="s">
        <v>11228</v>
      </c>
      <c r="H1377" s="19"/>
      <c r="I1377" s="42"/>
      <c r="J1377" s="42" t="s">
        <v>10162</v>
      </c>
      <c r="K1377" s="21">
        <v>45788</v>
      </c>
      <c r="L1377" s="19" t="s">
        <v>8443</v>
      </c>
      <c r="M1377" s="44">
        <v>47.8</v>
      </c>
      <c r="N1377" s="19">
        <v>1</v>
      </c>
      <c r="O1377" s="44">
        <v>47.8</v>
      </c>
      <c r="P1377" s="44">
        <v>26.35</v>
      </c>
      <c r="Q1377" s="44">
        <v>1.61</v>
      </c>
      <c r="R1377" s="44">
        <v>13.46</v>
      </c>
      <c r="S1377" s="44">
        <v>0</v>
      </c>
      <c r="T1377" s="44">
        <v>0</v>
      </c>
      <c r="U1377" s="44">
        <v>5.9</v>
      </c>
      <c r="V1377" s="23">
        <v>0</v>
      </c>
      <c r="W1377" s="42" t="s">
        <v>34</v>
      </c>
      <c r="X1377" s="43"/>
      <c r="Y1377" s="43"/>
      <c r="Z1377" s="43" t="s">
        <v>8442</v>
      </c>
      <c r="AA1377" s="43" t="str">
        <f>VLOOKUP(J1377, sku!B:C, 2, FALSE)</f>
        <v>SIO2-Pro 500ml</v>
      </c>
      <c r="AB1377" s="45" t="str">
        <f>VLOOKUP(J1377, sku!B:BM, 64, FALSE)</f>
        <v>Revenda</v>
      </c>
      <c r="AC1377" s="45" t="str">
        <f>LEFT(pedidos[[#This Row],[SKU]],3)</f>
        <v>VX2</v>
      </c>
      <c r="AD1377" s="36" t="str" cm="1">
        <f t="array" aca="1" ref="AD1377" ca="1">IFERROR(
  INDEX(
    montadora[Montadora],
    MATCH(TRUE,LEFT(#REF!,NÚCARACT(montadora[SKU Parcial]))=montadora[SKU Parcial],0)
  ),
  ""
)</f>
        <v/>
      </c>
    </row>
    <row r="1378" spans="1:30" x14ac:dyDescent="0.25">
      <c r="A1378" s="42" t="s">
        <v>9719</v>
      </c>
      <c r="B1378" s="42">
        <v>22393665430</v>
      </c>
      <c r="C1378" s="42"/>
      <c r="D1378" s="42"/>
      <c r="E1378" s="42"/>
      <c r="F1378" s="42" t="s">
        <v>10126</v>
      </c>
      <c r="G1378" s="42" t="s">
        <v>11228</v>
      </c>
      <c r="H1378" s="19"/>
      <c r="I1378" s="42"/>
      <c r="J1378" s="42" t="s">
        <v>10161</v>
      </c>
      <c r="K1378" s="21">
        <v>45785</v>
      </c>
      <c r="L1378" s="19" t="s">
        <v>8443</v>
      </c>
      <c r="M1378" s="44">
        <v>44.8</v>
      </c>
      <c r="N1378" s="19">
        <v>1</v>
      </c>
      <c r="O1378" s="44">
        <v>44.8</v>
      </c>
      <c r="P1378" s="44">
        <v>26.35</v>
      </c>
      <c r="Q1378" s="44">
        <v>1.51</v>
      </c>
      <c r="R1378" s="44">
        <v>12.87</v>
      </c>
      <c r="S1378" s="44">
        <v>0</v>
      </c>
      <c r="T1378" s="44">
        <v>0</v>
      </c>
      <c r="U1378" s="44">
        <v>3.62</v>
      </c>
      <c r="V1378" s="23">
        <v>0</v>
      </c>
      <c r="W1378" s="42" t="s">
        <v>34</v>
      </c>
      <c r="X1378" s="43"/>
      <c r="Y1378" s="43"/>
      <c r="Z1378" s="43" t="s">
        <v>8442</v>
      </c>
      <c r="AA1378" s="43" t="str">
        <f>VLOOKUP(J1378, sku!B:C, 2, FALSE)</f>
        <v>Darker 1,5l</v>
      </c>
      <c r="AB1378" s="45" t="str">
        <f>VLOOKUP(J1378, sku!B:BM, 64, FALSE)</f>
        <v>Revenda</v>
      </c>
      <c r="AC1378" s="45" t="str">
        <f>LEFT(pedidos[[#This Row],[SKU]],3)</f>
        <v>VT2</v>
      </c>
      <c r="AD1378" s="36" t="str" cm="1">
        <f t="array" aca="1" ref="AD1378" ca="1">IFERROR(
  INDEX(
    montadora[Montadora],
    MATCH(TRUE,LEFT(J1776,NÚCARACT(montadora[SKU Parcial]))=montadora[SKU Parcial],0)
  ),
  ""
)</f>
        <v/>
      </c>
    </row>
    <row r="1379" spans="1:30" x14ac:dyDescent="0.25">
      <c r="A1379" s="42" t="s">
        <v>9795</v>
      </c>
      <c r="B1379" s="42">
        <v>23093660429</v>
      </c>
      <c r="C1379" s="42"/>
      <c r="D1379" s="42"/>
      <c r="E1379" s="42"/>
      <c r="F1379" s="42" t="s">
        <v>10136</v>
      </c>
      <c r="G1379" s="42" t="s">
        <v>11228</v>
      </c>
      <c r="H1379" s="19"/>
      <c r="I1379" s="42"/>
      <c r="J1379" s="42" t="s">
        <v>10162</v>
      </c>
      <c r="K1379" s="21">
        <v>45784</v>
      </c>
      <c r="L1379" s="19" t="s">
        <v>8443</v>
      </c>
      <c r="M1379" s="44">
        <v>43.8</v>
      </c>
      <c r="N1379" s="19">
        <v>1</v>
      </c>
      <c r="O1379" s="44">
        <v>43.8</v>
      </c>
      <c r="P1379" s="44">
        <v>26.35</v>
      </c>
      <c r="Q1379" s="44">
        <v>1.48</v>
      </c>
      <c r="R1379" s="44">
        <v>12.67</v>
      </c>
      <c r="S1379" s="44">
        <v>0</v>
      </c>
      <c r="T1379" s="44">
        <v>0</v>
      </c>
      <c r="U1379" s="44">
        <v>2.86</v>
      </c>
      <c r="V1379" s="23">
        <v>0</v>
      </c>
      <c r="W1379" s="42" t="s">
        <v>34</v>
      </c>
      <c r="X1379" s="43"/>
      <c r="Y1379" s="43"/>
      <c r="Z1379" s="43" t="s">
        <v>8442</v>
      </c>
      <c r="AA1379" s="43" t="str">
        <f>VLOOKUP(J1379, sku!B:C, 2, FALSE)</f>
        <v>SIO2-Pro 500ml</v>
      </c>
      <c r="AB1379" s="45" t="str">
        <f>VLOOKUP(J1379, sku!B:BM, 64, FALSE)</f>
        <v>Revenda</v>
      </c>
      <c r="AC1379" s="45" t="str">
        <f>LEFT(pedidos[[#This Row],[SKU]],3)</f>
        <v>VX2</v>
      </c>
      <c r="AD1379" s="36" t="str" cm="1">
        <f t="array" aca="1" ref="AD1379" ca="1">IFERROR(
  INDEX(
    montadora[Montadora],
    MATCH(TRUE,LEFT(J1777,NÚCARACT(montadora[SKU Parcial]))=montadora[SKU Parcial],0)
  ),
  ""
)</f>
        <v/>
      </c>
    </row>
    <row r="1380" spans="1:30" x14ac:dyDescent="0.25">
      <c r="A1380" s="42" t="s">
        <v>9802</v>
      </c>
      <c r="B1380" s="42">
        <v>22393665430</v>
      </c>
      <c r="C1380" s="42"/>
      <c r="D1380" s="42"/>
      <c r="E1380" s="42"/>
      <c r="F1380" s="42" t="s">
        <v>10126</v>
      </c>
      <c r="G1380" s="42" t="s">
        <v>11228</v>
      </c>
      <c r="H1380" s="19"/>
      <c r="I1380" s="42"/>
      <c r="J1380" s="42" t="s">
        <v>10161</v>
      </c>
      <c r="K1380" s="21">
        <v>45784</v>
      </c>
      <c r="L1380" s="19" t="s">
        <v>8443</v>
      </c>
      <c r="M1380" s="44">
        <v>44.8</v>
      </c>
      <c r="N1380" s="19">
        <v>1</v>
      </c>
      <c r="O1380" s="44">
        <v>44.8</v>
      </c>
      <c r="P1380" s="44">
        <v>26.35</v>
      </c>
      <c r="Q1380" s="44">
        <v>1.51</v>
      </c>
      <c r="R1380" s="44">
        <v>12.78</v>
      </c>
      <c r="S1380" s="44">
        <v>0</v>
      </c>
      <c r="T1380" s="44">
        <v>0</v>
      </c>
      <c r="U1380" s="44">
        <v>3.7</v>
      </c>
      <c r="V1380" s="23">
        <v>0</v>
      </c>
      <c r="W1380" s="42" t="s">
        <v>34</v>
      </c>
      <c r="X1380" s="43"/>
      <c r="Y1380" s="43"/>
      <c r="Z1380" s="43" t="s">
        <v>8442</v>
      </c>
      <c r="AA1380" s="43" t="str">
        <f>VLOOKUP(J1380, sku!B:C, 2, FALSE)</f>
        <v>Darker 1,5l</v>
      </c>
      <c r="AB1380" s="45" t="str">
        <f>VLOOKUP(J1380, sku!B:BM, 64, FALSE)</f>
        <v>Revenda</v>
      </c>
      <c r="AC1380" s="45" t="str">
        <f>LEFT(pedidos[[#This Row],[SKU]],3)</f>
        <v>VT2</v>
      </c>
      <c r="AD1380" s="36" t="str" cm="1">
        <f t="array" aca="1" ref="AD1380" ca="1">IFERROR(
  INDEX(
    montadora[Montadora],
    MATCH(TRUE,LEFT(J1778,NÚCARACT(montadora[SKU Parcial]))=montadora[SKU Parcial],0)
  ),
  ""
)</f>
        <v/>
      </c>
    </row>
    <row r="1381" spans="1:30" x14ac:dyDescent="0.25">
      <c r="A1381" s="42" t="s">
        <v>9811</v>
      </c>
      <c r="B1381" s="42">
        <v>23093660429</v>
      </c>
      <c r="C1381" s="42"/>
      <c r="D1381" s="42"/>
      <c r="E1381" s="42"/>
      <c r="F1381" s="42" t="s">
        <v>10136</v>
      </c>
      <c r="G1381" s="42" t="s">
        <v>11228</v>
      </c>
      <c r="H1381" s="19"/>
      <c r="I1381" s="42"/>
      <c r="J1381" s="42" t="s">
        <v>10162</v>
      </c>
      <c r="K1381" s="21">
        <v>45783</v>
      </c>
      <c r="L1381" s="19" t="s">
        <v>8443</v>
      </c>
      <c r="M1381" s="44">
        <v>43.8</v>
      </c>
      <c r="N1381" s="19">
        <v>1</v>
      </c>
      <c r="O1381" s="44">
        <v>43.8</v>
      </c>
      <c r="P1381" s="44">
        <v>26.35</v>
      </c>
      <c r="Q1381" s="44">
        <v>1.48</v>
      </c>
      <c r="R1381" s="44">
        <v>12.67</v>
      </c>
      <c r="S1381" s="44">
        <v>0</v>
      </c>
      <c r="T1381" s="44">
        <v>0</v>
      </c>
      <c r="U1381" s="44">
        <v>2.86</v>
      </c>
      <c r="V1381" s="23">
        <v>0</v>
      </c>
      <c r="W1381" s="42" t="s">
        <v>34</v>
      </c>
      <c r="X1381" s="43"/>
      <c r="Y1381" s="43"/>
      <c r="Z1381" s="43" t="s">
        <v>8442</v>
      </c>
      <c r="AA1381" s="43" t="str">
        <f>VLOOKUP(J1381, sku!B:C, 2, FALSE)</f>
        <v>SIO2-Pro 500ml</v>
      </c>
      <c r="AB1381" s="45" t="str">
        <f>VLOOKUP(J1381, sku!B:BM, 64, FALSE)</f>
        <v>Revenda</v>
      </c>
      <c r="AC1381" s="45" t="str">
        <f>LEFT(pedidos[[#This Row],[SKU]],3)</f>
        <v>VX2</v>
      </c>
      <c r="AD1381" s="36" t="str" cm="1">
        <f t="array" aca="1" ref="AD1381" ca="1">IFERROR(
  INDEX(
    montadora[Montadora],
    MATCH(TRUE,LEFT(J1779,NÚCARACT(montadora[SKU Parcial]))=montadora[SKU Parcial],0)
  ),
  ""
)</f>
        <v/>
      </c>
    </row>
    <row r="1382" spans="1:30" x14ac:dyDescent="0.25">
      <c r="A1382" s="42" t="s">
        <v>9881</v>
      </c>
      <c r="B1382" s="42">
        <v>23093660429</v>
      </c>
      <c r="C1382" s="42"/>
      <c r="D1382" s="42"/>
      <c r="E1382" s="42"/>
      <c r="F1382" s="42" t="s">
        <v>10136</v>
      </c>
      <c r="G1382" s="42" t="s">
        <v>11228</v>
      </c>
      <c r="H1382" s="19"/>
      <c r="I1382" s="42"/>
      <c r="J1382" s="42" t="s">
        <v>10162</v>
      </c>
      <c r="K1382" s="21">
        <v>45782</v>
      </c>
      <c r="L1382" s="19" t="s">
        <v>8443</v>
      </c>
      <c r="M1382" s="44">
        <v>43.8</v>
      </c>
      <c r="N1382" s="19">
        <v>1</v>
      </c>
      <c r="O1382" s="44">
        <v>43.8</v>
      </c>
      <c r="P1382" s="44">
        <v>26.35</v>
      </c>
      <c r="Q1382" s="44">
        <v>1.48</v>
      </c>
      <c r="R1382" s="44">
        <v>12.67</v>
      </c>
      <c r="S1382" s="44">
        <v>0</v>
      </c>
      <c r="T1382" s="44">
        <v>0</v>
      </c>
      <c r="U1382" s="44">
        <v>2.86</v>
      </c>
      <c r="V1382" s="23">
        <v>0</v>
      </c>
      <c r="W1382" s="42" t="s">
        <v>34</v>
      </c>
      <c r="X1382" s="43"/>
      <c r="Y1382" s="43"/>
      <c r="Z1382" s="43" t="s">
        <v>8442</v>
      </c>
      <c r="AA1382" s="43" t="str">
        <f>VLOOKUP(J1382, sku!B:C, 2, FALSE)</f>
        <v>SIO2-Pro 500ml</v>
      </c>
      <c r="AB1382" s="45" t="str">
        <f>VLOOKUP(J1382, sku!B:BM, 64, FALSE)</f>
        <v>Revenda</v>
      </c>
      <c r="AC1382" s="45" t="str">
        <f>LEFT(pedidos[[#This Row],[SKU]],3)</f>
        <v>VX2</v>
      </c>
      <c r="AD1382" s="36" t="str" cm="1">
        <f t="array" aca="1" ref="AD1382" ca="1">IFERROR(
  INDEX(
    montadora[Montadora],
    MATCH(TRUE,LEFT(J1780,NÚCARACT(montadora[SKU Parcial]))=montadora[SKU Parcial],0)
  ),
  ""
)</f>
        <v/>
      </c>
    </row>
    <row r="1383" spans="1:30" x14ac:dyDescent="0.25">
      <c r="A1383" s="42" t="s">
        <v>9775</v>
      </c>
      <c r="B1383" s="42">
        <v>23098159193</v>
      </c>
      <c r="C1383" s="42"/>
      <c r="D1383" s="42"/>
      <c r="E1383" s="42"/>
      <c r="F1383" s="42" t="s">
        <v>9192</v>
      </c>
      <c r="G1383" s="42" t="s">
        <v>11228</v>
      </c>
      <c r="H1383" s="19"/>
      <c r="I1383" s="42"/>
      <c r="J1383" s="42" t="s">
        <v>9209</v>
      </c>
      <c r="K1383" s="21">
        <v>45784</v>
      </c>
      <c r="L1383" s="19" t="s">
        <v>8443</v>
      </c>
      <c r="M1383" s="44">
        <v>24.8</v>
      </c>
      <c r="N1383" s="19">
        <v>2</v>
      </c>
      <c r="O1383" s="44">
        <v>49.6</v>
      </c>
      <c r="P1383" s="44">
        <v>26.42</v>
      </c>
      <c r="Q1383" s="44">
        <v>1.67</v>
      </c>
      <c r="R1383" s="44">
        <v>8.9</v>
      </c>
      <c r="S1383" s="44">
        <v>0</v>
      </c>
      <c r="T1383" s="44">
        <v>0</v>
      </c>
      <c r="U1383" s="44">
        <v>12.36</v>
      </c>
      <c r="V1383" s="23">
        <v>0</v>
      </c>
      <c r="W1383" s="42" t="s">
        <v>34</v>
      </c>
      <c r="X1383" s="43"/>
      <c r="Y1383" s="43"/>
      <c r="Z1383" s="43" t="s">
        <v>8442</v>
      </c>
      <c r="AA1383" s="43" t="str">
        <f>VLOOKUP(J1383, sku!B:C, 2, FALSE)</f>
        <v>Sintra Fast 500ml</v>
      </c>
      <c r="AB1383" s="45" t="str">
        <f>VLOOKUP(J1383, sku!B:BM, 64, FALSE)</f>
        <v>Revenda</v>
      </c>
      <c r="AC1383" s="45" t="str">
        <f>LEFT(pedidos[[#This Row],[SKU]],3)</f>
        <v>VX2</v>
      </c>
      <c r="AD1383" s="36" t="str" cm="1">
        <f t="array" aca="1" ref="AD1383" ca="1">IFERROR(
  INDEX(
    montadora[Montadora],
    MATCH(TRUE,LEFT(J1781,NÚCARACT(montadora[SKU Parcial]))=montadora[SKU Parcial],0)
  ),
  ""
)</f>
        <v/>
      </c>
    </row>
    <row r="1384" spans="1:30" x14ac:dyDescent="0.25">
      <c r="A1384" s="42" t="s">
        <v>10448</v>
      </c>
      <c r="B1384" s="42"/>
      <c r="C1384" s="42"/>
      <c r="D1384" s="42"/>
      <c r="E1384" s="42">
        <v>22798152935</v>
      </c>
      <c r="F1384" s="42" t="s">
        <v>10710</v>
      </c>
      <c r="G1384" s="42" t="s">
        <v>11228</v>
      </c>
      <c r="H1384" s="7"/>
      <c r="I1384" s="42"/>
      <c r="J1384" s="42" t="s">
        <v>10726</v>
      </c>
      <c r="K1384" s="8">
        <v>45823</v>
      </c>
      <c r="L1384" s="7" t="s">
        <v>8443</v>
      </c>
      <c r="M1384" s="44">
        <v>45.8</v>
      </c>
      <c r="N1384" s="7">
        <v>1</v>
      </c>
      <c r="O1384" s="44">
        <v>55.42</v>
      </c>
      <c r="P1384" s="44">
        <v>26.67</v>
      </c>
      <c r="Q1384" s="44">
        <v>1.7</v>
      </c>
      <c r="R1384" s="44">
        <v>13.16</v>
      </c>
      <c r="S1384" s="44">
        <v>9.6199999999999992</v>
      </c>
      <c r="T1384" s="44">
        <v>0</v>
      </c>
      <c r="U1384" s="44">
        <v>4.2699999999999996</v>
      </c>
      <c r="V1384" s="9">
        <v>9.3200000000000005E-2</v>
      </c>
      <c r="W1384" s="42" t="s">
        <v>34</v>
      </c>
      <c r="X1384" s="43"/>
      <c r="Y1384" s="43"/>
      <c r="Z1384" s="43" t="s">
        <v>8442</v>
      </c>
      <c r="AA1384" s="43" t="str">
        <f>VLOOKUP(J1384, sku!B:C, 2, FALSE)</f>
        <v>Makker 500ml</v>
      </c>
      <c r="AB1384" s="45" t="str">
        <f>VLOOKUP(J1384, sku!B:BM, 64, FALSE)</f>
        <v>Revenda</v>
      </c>
      <c r="AC1384" s="45" t="str">
        <f>LEFT(pedidos[[#This Row],[SKU]],3)</f>
        <v>VX2</v>
      </c>
      <c r="AD1384" s="36" t="str" cm="1">
        <f t="array" aca="1" ref="AD1384" ca="1">IFERROR(
  INDEX(
    montadora[Montadora],
    MATCH(TRUE,LEFT(J1782,NÚCARACT(montadora[SKU Parcial]))=montadora[SKU Parcial],0)
  ),
  ""
)</f>
        <v/>
      </c>
    </row>
    <row r="1385" spans="1:30" x14ac:dyDescent="0.25">
      <c r="A1385" s="42" t="s">
        <v>10379</v>
      </c>
      <c r="B1385" s="42"/>
      <c r="C1385" s="42"/>
      <c r="D1385" s="42"/>
      <c r="E1385" s="42">
        <v>23498158308</v>
      </c>
      <c r="F1385" s="42" t="s">
        <v>8384</v>
      </c>
      <c r="G1385" s="42" t="s">
        <v>11228</v>
      </c>
      <c r="H1385" s="7"/>
      <c r="I1385" s="42"/>
      <c r="J1385" s="42" t="s">
        <v>8434</v>
      </c>
      <c r="K1385" s="8">
        <v>45826</v>
      </c>
      <c r="L1385" s="19" t="s">
        <v>8443</v>
      </c>
      <c r="M1385" s="44">
        <v>45.8</v>
      </c>
      <c r="N1385" s="7">
        <v>1</v>
      </c>
      <c r="O1385" s="44">
        <v>45.8</v>
      </c>
      <c r="P1385" s="44">
        <v>26.84</v>
      </c>
      <c r="Q1385" s="44">
        <v>1.7</v>
      </c>
      <c r="R1385" s="44">
        <v>13.16</v>
      </c>
      <c r="S1385" s="44">
        <v>0</v>
      </c>
      <c r="T1385" s="44">
        <v>0</v>
      </c>
      <c r="U1385" s="44">
        <v>4.0999999999999996</v>
      </c>
      <c r="V1385" s="9">
        <v>8.9399999999999993E-2</v>
      </c>
      <c r="W1385" s="42" t="s">
        <v>34</v>
      </c>
      <c r="X1385" s="43"/>
      <c r="Y1385" s="43"/>
      <c r="Z1385" s="43" t="s">
        <v>8442</v>
      </c>
      <c r="AA1385" s="43" t="str">
        <f>VLOOKUP(J1385, sku!B:C, 2, FALSE)</f>
        <v>Sintra Pro 1,5l</v>
      </c>
      <c r="AB1385" s="45" t="str">
        <f>VLOOKUP(J1385, sku!B:BM, 64, FALSE)</f>
        <v>Revenda</v>
      </c>
      <c r="AC1385" s="45" t="str">
        <f>LEFT(pedidos[[#This Row],[SKU]],3)</f>
        <v>VX2</v>
      </c>
      <c r="AD1385" s="36" t="str" cm="1">
        <f t="array" aca="1" ref="AD1385" ca="1">IFERROR(
  INDEX(
    montadora[Montadora],
    MATCH(TRUE,LEFT(J1784,NÚCARACT(montadora[SKU Parcial]))=montadora[SKU Parcial],0)
  ),
  ""
)</f>
        <v/>
      </c>
    </row>
    <row r="1386" spans="1:30" x14ac:dyDescent="0.25">
      <c r="A1386" s="42" t="s">
        <v>10396</v>
      </c>
      <c r="B1386" s="42"/>
      <c r="C1386" s="42"/>
      <c r="D1386" s="42"/>
      <c r="E1386" s="42">
        <v>23498158308</v>
      </c>
      <c r="F1386" s="42" t="s">
        <v>8384</v>
      </c>
      <c r="G1386" s="42" t="s">
        <v>11228</v>
      </c>
      <c r="H1386" s="7"/>
      <c r="I1386" s="42"/>
      <c r="J1386" s="42" t="s">
        <v>8434</v>
      </c>
      <c r="K1386" s="8">
        <v>45825</v>
      </c>
      <c r="L1386" s="19" t="s">
        <v>8443</v>
      </c>
      <c r="M1386" s="44">
        <v>45.8</v>
      </c>
      <c r="N1386" s="7">
        <v>1</v>
      </c>
      <c r="O1386" s="44">
        <v>45.8</v>
      </c>
      <c r="P1386" s="44">
        <v>26.84</v>
      </c>
      <c r="Q1386" s="44">
        <v>1.7</v>
      </c>
      <c r="R1386" s="44">
        <v>13.16</v>
      </c>
      <c r="S1386" s="44">
        <v>0</v>
      </c>
      <c r="T1386" s="44">
        <v>0</v>
      </c>
      <c r="U1386" s="44">
        <v>4.0999999999999996</v>
      </c>
      <c r="V1386" s="9">
        <v>8.9399999999999993E-2</v>
      </c>
      <c r="W1386" s="42" t="s">
        <v>34</v>
      </c>
      <c r="X1386" s="43"/>
      <c r="Y1386" s="43"/>
      <c r="Z1386" s="43" t="s">
        <v>8442</v>
      </c>
      <c r="AA1386" s="43" t="str">
        <f>VLOOKUP(J1386, sku!B:C, 2, FALSE)</f>
        <v>Sintra Pro 1,5l</v>
      </c>
      <c r="AB1386" s="45" t="str">
        <f>VLOOKUP(J1386, sku!B:BM, 64, FALSE)</f>
        <v>Revenda</v>
      </c>
      <c r="AC1386" s="45" t="str">
        <f>LEFT(pedidos[[#This Row],[SKU]],3)</f>
        <v>VX2</v>
      </c>
      <c r="AD1386" s="36" t="str" cm="1">
        <f t="array" aca="1" ref="AD1386" ca="1">IFERROR(
  INDEX(
    montadora[Montadora],
    MATCH(TRUE,LEFT(J1785,NÚCARACT(montadora[SKU Parcial]))=montadora[SKU Parcial],0)
  ),
  ""
)</f>
        <v/>
      </c>
    </row>
    <row r="1387" spans="1:30" x14ac:dyDescent="0.25">
      <c r="A1387" s="42" t="s">
        <v>8127</v>
      </c>
      <c r="B1387" s="42"/>
      <c r="C1387" s="42"/>
      <c r="D1387" s="42"/>
      <c r="E1387" s="42">
        <v>19397989303</v>
      </c>
      <c r="F1387" s="42" t="s">
        <v>8384</v>
      </c>
      <c r="G1387" s="42" t="s">
        <v>11227</v>
      </c>
      <c r="H1387" s="19"/>
      <c r="I1387" s="42"/>
      <c r="J1387" s="42" t="s">
        <v>8434</v>
      </c>
      <c r="K1387" s="21">
        <v>45824</v>
      </c>
      <c r="L1387" s="19" t="s">
        <v>8443</v>
      </c>
      <c r="M1387" s="44">
        <v>38.799999999999997</v>
      </c>
      <c r="N1387" s="19">
        <v>1</v>
      </c>
      <c r="O1387" s="44">
        <v>38.799999999999997</v>
      </c>
      <c r="P1387" s="44">
        <v>26.84</v>
      </c>
      <c r="Q1387" s="44">
        <v>3.19</v>
      </c>
      <c r="R1387" s="44">
        <v>11.31</v>
      </c>
      <c r="S1387" s="44">
        <v>0</v>
      </c>
      <c r="T1387" s="44">
        <v>0</v>
      </c>
      <c r="U1387" s="44">
        <v>-2.5499999999999998</v>
      </c>
      <c r="V1387" s="23">
        <v>-6.5600000000000006E-2</v>
      </c>
      <c r="W1387" s="42" t="s">
        <v>34</v>
      </c>
      <c r="X1387" s="43"/>
      <c r="Y1387" s="43"/>
      <c r="Z1387" s="43" t="s">
        <v>8442</v>
      </c>
      <c r="AA1387" s="43" t="str">
        <f>VLOOKUP(J1387, sku!B:C, 2, FALSE)</f>
        <v>Sintra Pro 1,5l</v>
      </c>
      <c r="AB1387" s="45" t="str">
        <f>VLOOKUP(J1387, sku!B:BM, 64, FALSE)</f>
        <v>Revenda</v>
      </c>
      <c r="AC1387" s="45" t="str">
        <f>LEFT(pedidos[[#This Row],[SKU]],3)</f>
        <v>VX2</v>
      </c>
      <c r="AD1387" s="36" t="str" cm="1">
        <f t="array" aca="1" ref="AD1387" ca="1">IFERROR(
  INDEX(
    montadora[Montadora],
    MATCH(TRUE,LEFT(J1787,NÚCARACT(montadora[SKU Parcial]))=montadora[SKU Parcial],0)
  ),
  ""
)</f>
        <v/>
      </c>
    </row>
    <row r="1388" spans="1:30" x14ac:dyDescent="0.25">
      <c r="A1388" s="42" t="s">
        <v>8128</v>
      </c>
      <c r="B1388" s="42"/>
      <c r="C1388" s="42"/>
      <c r="D1388" s="42"/>
      <c r="E1388" s="42">
        <v>19397989303</v>
      </c>
      <c r="F1388" s="42" t="s">
        <v>8384</v>
      </c>
      <c r="G1388" s="42" t="s">
        <v>11227</v>
      </c>
      <c r="H1388" s="19"/>
      <c r="I1388" s="42"/>
      <c r="J1388" s="42" t="s">
        <v>8434</v>
      </c>
      <c r="K1388" s="21">
        <v>45824</v>
      </c>
      <c r="L1388" s="19" t="s">
        <v>8443</v>
      </c>
      <c r="M1388" s="44">
        <v>38.799999999999997</v>
      </c>
      <c r="N1388" s="19">
        <v>1</v>
      </c>
      <c r="O1388" s="44">
        <v>38.799999999999997</v>
      </c>
      <c r="P1388" s="44">
        <v>26.84</v>
      </c>
      <c r="Q1388" s="44">
        <v>3.19</v>
      </c>
      <c r="R1388" s="44">
        <v>12.54</v>
      </c>
      <c r="S1388" s="44">
        <v>0</v>
      </c>
      <c r="T1388" s="44">
        <v>0</v>
      </c>
      <c r="U1388" s="44">
        <v>-3.77</v>
      </c>
      <c r="V1388" s="23">
        <v>-9.7199999999999995E-2</v>
      </c>
      <c r="W1388" s="42" t="s">
        <v>34</v>
      </c>
      <c r="X1388" s="43"/>
      <c r="Y1388" s="43"/>
      <c r="Z1388" s="43" t="s">
        <v>8442</v>
      </c>
      <c r="AA1388" s="43" t="str">
        <f>VLOOKUP(J1388, sku!B:C, 2, FALSE)</f>
        <v>Sintra Pro 1,5l</v>
      </c>
      <c r="AB1388" s="45" t="str">
        <f>VLOOKUP(J1388, sku!B:BM, 64, FALSE)</f>
        <v>Revenda</v>
      </c>
      <c r="AC1388" s="45" t="str">
        <f>LEFT(pedidos[[#This Row],[SKU]],3)</f>
        <v>VX2</v>
      </c>
      <c r="AD1388" s="36" t="str" cm="1">
        <f t="array" aca="1" ref="AD1388" ca="1">IFERROR(
  INDEX(
    montadora[Montadora],
    MATCH(TRUE,LEFT(J1788,NÚCARACT(montadora[SKU Parcial]))=montadora[SKU Parcial],0)
  ),
  ""
)</f>
        <v/>
      </c>
    </row>
    <row r="1389" spans="1:30" x14ac:dyDescent="0.25">
      <c r="A1389" s="42" t="s">
        <v>8129</v>
      </c>
      <c r="B1389" s="42"/>
      <c r="C1389" s="42"/>
      <c r="D1389" s="42"/>
      <c r="E1389" s="42">
        <v>19397989303</v>
      </c>
      <c r="F1389" s="42" t="s">
        <v>8384</v>
      </c>
      <c r="G1389" s="42" t="s">
        <v>11227</v>
      </c>
      <c r="H1389" s="19"/>
      <c r="I1389" s="42"/>
      <c r="J1389" s="42" t="s">
        <v>8434</v>
      </c>
      <c r="K1389" s="21">
        <v>45824</v>
      </c>
      <c r="L1389" s="19" t="s">
        <v>8443</v>
      </c>
      <c r="M1389" s="44">
        <v>38.799999999999997</v>
      </c>
      <c r="N1389" s="19">
        <v>1</v>
      </c>
      <c r="O1389" s="44">
        <v>38.799999999999997</v>
      </c>
      <c r="P1389" s="44">
        <v>26.84</v>
      </c>
      <c r="Q1389" s="44">
        <v>3.19</v>
      </c>
      <c r="R1389" s="44">
        <v>12.54</v>
      </c>
      <c r="S1389" s="44">
        <v>0</v>
      </c>
      <c r="T1389" s="44">
        <v>0</v>
      </c>
      <c r="U1389" s="44">
        <v>-3.77</v>
      </c>
      <c r="V1389" s="23">
        <v>-9.7199999999999995E-2</v>
      </c>
      <c r="W1389" s="42" t="s">
        <v>34</v>
      </c>
      <c r="X1389" s="43"/>
      <c r="Y1389" s="43"/>
      <c r="Z1389" s="43" t="s">
        <v>8442</v>
      </c>
      <c r="AA1389" s="43" t="str">
        <f>VLOOKUP(J1389, sku!B:C, 2, FALSE)</f>
        <v>Sintra Pro 1,5l</v>
      </c>
      <c r="AB1389" s="45" t="str">
        <f>VLOOKUP(J1389, sku!B:BM, 64, FALSE)</f>
        <v>Revenda</v>
      </c>
      <c r="AC1389" s="45" t="str">
        <f>LEFT(pedidos[[#This Row],[SKU]],3)</f>
        <v>VX2</v>
      </c>
      <c r="AD1389" s="36" t="str" cm="1">
        <f t="array" aca="1" ref="AD1389" ca="1">IFERROR(
  INDEX(
    montadora[Montadora],
    MATCH(TRUE,LEFT(J1789,NÚCARACT(montadora[SKU Parcial]))=montadora[SKU Parcial],0)
  ),
  ""
)</f>
        <v/>
      </c>
    </row>
    <row r="1390" spans="1:30" x14ac:dyDescent="0.25">
      <c r="A1390" s="42" t="s">
        <v>8130</v>
      </c>
      <c r="B1390" s="42"/>
      <c r="C1390" s="42"/>
      <c r="D1390" s="42"/>
      <c r="E1390" s="42">
        <v>19397989303</v>
      </c>
      <c r="F1390" s="42" t="s">
        <v>8384</v>
      </c>
      <c r="G1390" s="42" t="s">
        <v>11227</v>
      </c>
      <c r="H1390" s="19"/>
      <c r="I1390" s="42"/>
      <c r="J1390" s="42" t="s">
        <v>8434</v>
      </c>
      <c r="K1390" s="21">
        <v>45824</v>
      </c>
      <c r="L1390" s="19" t="s">
        <v>8443</v>
      </c>
      <c r="M1390" s="44">
        <v>38.799999999999997</v>
      </c>
      <c r="N1390" s="19">
        <v>1</v>
      </c>
      <c r="O1390" s="44">
        <v>38.799999999999997</v>
      </c>
      <c r="P1390" s="44">
        <v>26.84</v>
      </c>
      <c r="Q1390" s="44">
        <v>3.19</v>
      </c>
      <c r="R1390" s="44">
        <v>12.54</v>
      </c>
      <c r="S1390" s="44">
        <v>0</v>
      </c>
      <c r="T1390" s="44">
        <v>0</v>
      </c>
      <c r="U1390" s="44">
        <v>-3.77</v>
      </c>
      <c r="V1390" s="23">
        <v>-9.7199999999999995E-2</v>
      </c>
      <c r="W1390" s="42" t="s">
        <v>34</v>
      </c>
      <c r="X1390" s="43"/>
      <c r="Y1390" s="43"/>
      <c r="Z1390" s="43" t="s">
        <v>8442</v>
      </c>
      <c r="AA1390" s="43" t="str">
        <f>VLOOKUP(J1390, sku!B:C, 2, FALSE)</f>
        <v>Sintra Pro 1,5l</v>
      </c>
      <c r="AB1390" s="45" t="str">
        <f>VLOOKUP(J1390, sku!B:BM, 64, FALSE)</f>
        <v>Revenda</v>
      </c>
      <c r="AC1390" s="45" t="str">
        <f>LEFT(pedidos[[#This Row],[SKU]],3)</f>
        <v>VX2</v>
      </c>
      <c r="AD1390" s="36" t="str" cm="1">
        <f t="array" aca="1" ref="AD1390" ca="1">IFERROR(
  INDEX(
    montadora[Montadora],
    MATCH(TRUE,LEFT(J1790,NÚCARACT(montadora[SKU Parcial]))=montadora[SKU Parcial],0)
  ),
  ""
)</f>
        <v/>
      </c>
    </row>
    <row r="1391" spans="1:30" x14ac:dyDescent="0.25">
      <c r="A1391" s="42" t="s">
        <v>8131</v>
      </c>
      <c r="B1391" s="42"/>
      <c r="C1391" s="42"/>
      <c r="D1391" s="42"/>
      <c r="E1391" s="42">
        <v>19397989303</v>
      </c>
      <c r="F1391" s="42" t="s">
        <v>8384</v>
      </c>
      <c r="G1391" s="42" t="s">
        <v>11227</v>
      </c>
      <c r="H1391" s="19"/>
      <c r="I1391" s="42"/>
      <c r="J1391" s="42" t="s">
        <v>8434</v>
      </c>
      <c r="K1391" s="21">
        <v>45823</v>
      </c>
      <c r="L1391" s="19" t="s">
        <v>8443</v>
      </c>
      <c r="M1391" s="44">
        <v>38.799999999999997</v>
      </c>
      <c r="N1391" s="19">
        <v>1</v>
      </c>
      <c r="O1391" s="44">
        <v>38.799999999999997</v>
      </c>
      <c r="P1391" s="44">
        <v>26.84</v>
      </c>
      <c r="Q1391" s="44">
        <v>3.19</v>
      </c>
      <c r="R1391" s="44">
        <v>12.54</v>
      </c>
      <c r="S1391" s="44">
        <v>0</v>
      </c>
      <c r="T1391" s="44">
        <v>0</v>
      </c>
      <c r="U1391" s="44">
        <v>-3.77</v>
      </c>
      <c r="V1391" s="23">
        <v>-9.7199999999999995E-2</v>
      </c>
      <c r="W1391" s="42" t="s">
        <v>34</v>
      </c>
      <c r="X1391" s="43"/>
      <c r="Y1391" s="43"/>
      <c r="Z1391" s="43" t="s">
        <v>8442</v>
      </c>
      <c r="AA1391" s="43" t="str">
        <f>VLOOKUP(J1391, sku!B:C, 2, FALSE)</f>
        <v>Sintra Pro 1,5l</v>
      </c>
      <c r="AB1391" s="45" t="str">
        <f>VLOOKUP(J1391, sku!B:BM, 64, FALSE)</f>
        <v>Revenda</v>
      </c>
      <c r="AC1391" s="45" t="str">
        <f>LEFT(pedidos[[#This Row],[SKU]],3)</f>
        <v>VX2</v>
      </c>
      <c r="AD1391" s="36" t="str" cm="1">
        <f t="array" aca="1" ref="AD1391" ca="1">IFERROR(
  INDEX(
    montadora[Montadora],
    MATCH(TRUE,LEFT(J1791,NÚCARACT(montadora[SKU Parcial]))=montadora[SKU Parcial],0)
  ),
  ""
)</f>
        <v/>
      </c>
    </row>
    <row r="1392" spans="1:30" x14ac:dyDescent="0.25">
      <c r="A1392" s="42" t="s">
        <v>8132</v>
      </c>
      <c r="B1392" s="42"/>
      <c r="C1392" s="42"/>
      <c r="D1392" s="42"/>
      <c r="E1392" s="42">
        <v>19397989303</v>
      </c>
      <c r="F1392" s="42" t="s">
        <v>8384</v>
      </c>
      <c r="G1392" s="42" t="s">
        <v>11227</v>
      </c>
      <c r="H1392" s="19"/>
      <c r="I1392" s="42"/>
      <c r="J1392" s="42" t="s">
        <v>8434</v>
      </c>
      <c r="K1392" s="21">
        <v>45823</v>
      </c>
      <c r="L1392" s="19" t="s">
        <v>8443</v>
      </c>
      <c r="M1392" s="44">
        <v>38.799999999999997</v>
      </c>
      <c r="N1392" s="19">
        <v>1</v>
      </c>
      <c r="O1392" s="44">
        <v>38.799999999999997</v>
      </c>
      <c r="P1392" s="44">
        <v>26.84</v>
      </c>
      <c r="Q1392" s="44">
        <v>3.19</v>
      </c>
      <c r="R1392" s="44">
        <v>12.54</v>
      </c>
      <c r="S1392" s="44">
        <v>0</v>
      </c>
      <c r="T1392" s="44">
        <v>0</v>
      </c>
      <c r="U1392" s="44">
        <v>-3.77</v>
      </c>
      <c r="V1392" s="23">
        <v>-9.7199999999999995E-2</v>
      </c>
      <c r="W1392" s="42" t="s">
        <v>34</v>
      </c>
      <c r="X1392" s="43"/>
      <c r="Y1392" s="43"/>
      <c r="Z1392" s="43" t="s">
        <v>8442</v>
      </c>
      <c r="AA1392" s="43" t="str">
        <f>VLOOKUP(J1392, sku!B:C, 2, FALSE)</f>
        <v>Sintra Pro 1,5l</v>
      </c>
      <c r="AB1392" s="45" t="str">
        <f>VLOOKUP(J1392, sku!B:BM, 64, FALSE)</f>
        <v>Revenda</v>
      </c>
      <c r="AC1392" s="45" t="str">
        <f>LEFT(pedidos[[#This Row],[SKU]],3)</f>
        <v>VX2</v>
      </c>
      <c r="AD1392" s="36" t="str" cm="1">
        <f t="array" aca="1" ref="AD1392" ca="1">IFERROR(
  INDEX(
    montadora[Montadora],
    MATCH(TRUE,LEFT(J1792,NÚCARACT(montadora[SKU Parcial]))=montadora[SKU Parcial],0)
  ),
  ""
)</f>
        <v/>
      </c>
    </row>
    <row r="1393" spans="1:30" x14ac:dyDescent="0.25">
      <c r="A1393" s="42" t="s">
        <v>10268</v>
      </c>
      <c r="B1393" s="42"/>
      <c r="C1393" s="42"/>
      <c r="D1393" s="42"/>
      <c r="E1393" s="42">
        <v>19299592888</v>
      </c>
      <c r="F1393" s="42" t="s">
        <v>8385</v>
      </c>
      <c r="G1393" s="42" t="s">
        <v>11228</v>
      </c>
      <c r="H1393" s="7"/>
      <c r="I1393" s="42"/>
      <c r="J1393" s="42" t="s">
        <v>3286</v>
      </c>
      <c r="K1393" s="8">
        <v>45832</v>
      </c>
      <c r="L1393" s="19" t="s">
        <v>8443</v>
      </c>
      <c r="M1393" s="44">
        <v>47.8</v>
      </c>
      <c r="N1393" s="7">
        <v>1</v>
      </c>
      <c r="O1393" s="44">
        <v>47.8</v>
      </c>
      <c r="P1393" s="44">
        <v>26.9</v>
      </c>
      <c r="Q1393" s="44">
        <v>1.78</v>
      </c>
      <c r="R1393" s="44">
        <v>13.56</v>
      </c>
      <c r="S1393" s="44">
        <v>0</v>
      </c>
      <c r="T1393" s="44">
        <v>0</v>
      </c>
      <c r="U1393" s="44">
        <v>5.56</v>
      </c>
      <c r="V1393" s="9">
        <v>0.1164</v>
      </c>
      <c r="W1393" s="42" t="s">
        <v>34</v>
      </c>
      <c r="X1393" s="43"/>
      <c r="Y1393" s="43"/>
      <c r="Z1393" s="43" t="s">
        <v>8442</v>
      </c>
      <c r="AA1393" s="43" t="str">
        <f>VLOOKUP(J1393, sku!B:C, 2, FALSE)</f>
        <v>V-Floc 1,5l</v>
      </c>
      <c r="AB1393" s="45" t="str">
        <f>VLOOKUP(J1393, sku!B:BM, 64, FALSE)</f>
        <v>Revenda</v>
      </c>
      <c r="AC1393" s="45" t="str">
        <f>LEFT(pedidos[[#This Row],[SKU]],3)</f>
        <v>VX2</v>
      </c>
      <c r="AD1393" s="36" t="str" cm="1">
        <f t="array" aca="1" ref="AD1393" ca="1">IFERROR(
  INDEX(
    montadora[Montadora],
    MATCH(TRUE,LEFT(J1811,NÚCARACT(montadora[SKU Parcial]))=montadora[SKU Parcial],0)
  ),
  ""
)</f>
        <v/>
      </c>
    </row>
    <row r="1394" spans="1:30" x14ac:dyDescent="0.25">
      <c r="A1394" s="42" t="s">
        <v>10401</v>
      </c>
      <c r="B1394" s="42"/>
      <c r="C1394" s="42"/>
      <c r="D1394" s="42"/>
      <c r="E1394" s="42">
        <v>19299592888</v>
      </c>
      <c r="F1394" s="42" t="s">
        <v>8385</v>
      </c>
      <c r="G1394" s="42" t="s">
        <v>11228</v>
      </c>
      <c r="H1394" s="7"/>
      <c r="I1394" s="42"/>
      <c r="J1394" s="42" t="s">
        <v>3286</v>
      </c>
      <c r="K1394" s="8">
        <v>45825</v>
      </c>
      <c r="L1394" s="12" t="s">
        <v>8443</v>
      </c>
      <c r="M1394" s="44">
        <v>46.8</v>
      </c>
      <c r="N1394" s="7">
        <v>1</v>
      </c>
      <c r="O1394" s="44">
        <v>46.8</v>
      </c>
      <c r="P1394" s="44">
        <v>26.9</v>
      </c>
      <c r="Q1394" s="44">
        <v>1.74</v>
      </c>
      <c r="R1394" s="44">
        <v>13.36</v>
      </c>
      <c r="S1394" s="44">
        <v>0</v>
      </c>
      <c r="T1394" s="44">
        <v>0</v>
      </c>
      <c r="U1394" s="44">
        <v>4.8</v>
      </c>
      <c r="V1394" s="9">
        <v>0.10249999999999999</v>
      </c>
      <c r="W1394" s="42" t="s">
        <v>34</v>
      </c>
      <c r="X1394" s="43"/>
      <c r="Y1394" s="43"/>
      <c r="Z1394" s="43" t="s">
        <v>8442</v>
      </c>
      <c r="AA1394" s="43" t="str">
        <f>VLOOKUP(J1394, sku!B:C, 2, FALSE)</f>
        <v>V-Floc 1,5l</v>
      </c>
      <c r="AB1394" s="45" t="str">
        <f>VLOOKUP(J1394, sku!B:BM, 64, FALSE)</f>
        <v>Revenda</v>
      </c>
      <c r="AC1394" s="45" t="str">
        <f>LEFT(pedidos[[#This Row],[SKU]],3)</f>
        <v>VX2</v>
      </c>
      <c r="AD1394" s="36" t="str" cm="1">
        <f t="array" aca="1" ref="AD1394" ca="1">IFERROR(
  INDEX(
    montadora[Montadora],
    MATCH(TRUE,LEFT(#REF!,NÚCARACT(montadora[SKU Parcial]))=montadora[SKU Parcial],0)
  ),
  ""
)</f>
        <v/>
      </c>
    </row>
    <row r="1395" spans="1:30" x14ac:dyDescent="0.25">
      <c r="A1395" s="42" t="s">
        <v>10447</v>
      </c>
      <c r="B1395" s="42"/>
      <c r="C1395" s="42"/>
      <c r="D1395" s="42"/>
      <c r="E1395" s="42">
        <v>19299592888</v>
      </c>
      <c r="F1395" s="42" t="s">
        <v>8385</v>
      </c>
      <c r="G1395" s="42" t="s">
        <v>11228</v>
      </c>
      <c r="H1395" s="7"/>
      <c r="I1395" s="42"/>
      <c r="J1395" s="42" t="s">
        <v>3286</v>
      </c>
      <c r="K1395" s="8">
        <v>45824</v>
      </c>
      <c r="L1395" s="12" t="s">
        <v>8443</v>
      </c>
      <c r="M1395" s="44">
        <v>46.8</v>
      </c>
      <c r="N1395" s="7">
        <v>1</v>
      </c>
      <c r="O1395" s="44">
        <v>50.67</v>
      </c>
      <c r="P1395" s="44">
        <v>26.9</v>
      </c>
      <c r="Q1395" s="44">
        <v>1.74</v>
      </c>
      <c r="R1395" s="44">
        <v>13.36</v>
      </c>
      <c r="S1395" s="44">
        <v>3.87</v>
      </c>
      <c r="T1395" s="44">
        <v>0</v>
      </c>
      <c r="U1395" s="44">
        <v>4.8</v>
      </c>
      <c r="V1395" s="9">
        <v>0.10249999999999999</v>
      </c>
      <c r="W1395" s="42" t="s">
        <v>34</v>
      </c>
      <c r="X1395" s="43"/>
      <c r="Y1395" s="43"/>
      <c r="Z1395" s="43" t="s">
        <v>8442</v>
      </c>
      <c r="AA1395" s="43" t="str">
        <f>VLOOKUP(J1395, sku!B:C, 2, FALSE)</f>
        <v>V-Floc 1,5l</v>
      </c>
      <c r="AB1395" s="45" t="str">
        <f>VLOOKUP(J1395, sku!B:BM, 64, FALSE)</f>
        <v>Revenda</v>
      </c>
      <c r="AC1395" s="45" t="str">
        <f>LEFT(pedidos[[#This Row],[SKU]],3)</f>
        <v>VX2</v>
      </c>
      <c r="AD1395" s="36" t="str" cm="1">
        <f t="array" aca="1" ref="AD1395" ca="1">IFERROR(
  INDEX(
    montadora[Montadora],
    MATCH(TRUE,LEFT(#REF!,NÚCARACT(montadora[SKU Parcial]))=montadora[SKU Parcial],0)
  ),
  ""
)</f>
        <v/>
      </c>
    </row>
    <row r="1396" spans="1:30" x14ac:dyDescent="0.25">
      <c r="A1396" s="42" t="s">
        <v>8133</v>
      </c>
      <c r="B1396" s="42"/>
      <c r="C1396" s="42"/>
      <c r="D1396" s="42"/>
      <c r="E1396" s="42">
        <v>23698012622</v>
      </c>
      <c r="F1396" s="42" t="s">
        <v>8385</v>
      </c>
      <c r="G1396" s="42" t="s">
        <v>11227</v>
      </c>
      <c r="H1396" s="19"/>
      <c r="I1396" s="42"/>
      <c r="J1396" s="42" t="s">
        <v>3286</v>
      </c>
      <c r="K1396" s="21">
        <v>45825</v>
      </c>
      <c r="L1396" s="12" t="s">
        <v>8443</v>
      </c>
      <c r="M1396" s="44">
        <v>49.8</v>
      </c>
      <c r="N1396" s="19">
        <v>1</v>
      </c>
      <c r="O1396" s="44">
        <v>57.8</v>
      </c>
      <c r="P1396" s="44">
        <v>26.9</v>
      </c>
      <c r="Q1396" s="44">
        <v>4.0999999999999996</v>
      </c>
      <c r="R1396" s="44">
        <v>14.96</v>
      </c>
      <c r="S1396" s="44">
        <v>8</v>
      </c>
      <c r="T1396" s="44">
        <v>0</v>
      </c>
      <c r="U1396" s="44">
        <v>3.84</v>
      </c>
      <c r="V1396" s="23">
        <v>7.7100000000000002E-2</v>
      </c>
      <c r="W1396" s="42" t="s">
        <v>34</v>
      </c>
      <c r="X1396" s="43"/>
      <c r="Y1396" s="43"/>
      <c r="Z1396" s="43" t="s">
        <v>8442</v>
      </c>
      <c r="AA1396" s="43" t="str">
        <f>VLOOKUP(J1396, sku!B:C, 2, FALSE)</f>
        <v>V-Floc 1,5l</v>
      </c>
      <c r="AB1396" s="45" t="str">
        <f>VLOOKUP(J1396, sku!B:BM, 64, FALSE)</f>
        <v>Revenda</v>
      </c>
      <c r="AC1396" s="45" t="str">
        <f>LEFT(pedidos[[#This Row],[SKU]],3)</f>
        <v>VX2</v>
      </c>
      <c r="AD1396" s="36" t="str" cm="1">
        <f t="array" aca="1" ref="AD1396" ca="1">IFERROR(
  INDEX(
    montadora[Montadora],
    MATCH(TRUE,LEFT(#REF!,NÚCARACT(montadora[SKU Parcial]))=montadora[SKU Parcial],0)
  ),
  ""
)</f>
        <v/>
      </c>
    </row>
    <row r="1397" spans="1:30" x14ac:dyDescent="0.25">
      <c r="A1397" s="42" t="s">
        <v>8134</v>
      </c>
      <c r="B1397" s="42"/>
      <c r="C1397" s="42"/>
      <c r="D1397" s="42"/>
      <c r="E1397" s="42">
        <v>23698012622</v>
      </c>
      <c r="F1397" s="42" t="s">
        <v>8385</v>
      </c>
      <c r="G1397" s="42" t="s">
        <v>11227</v>
      </c>
      <c r="H1397" s="19"/>
      <c r="I1397" s="42"/>
      <c r="J1397" s="42" t="s">
        <v>3286</v>
      </c>
      <c r="K1397" s="21">
        <v>45823</v>
      </c>
      <c r="L1397" s="12" t="s">
        <v>8443</v>
      </c>
      <c r="M1397" s="44">
        <v>49.8</v>
      </c>
      <c r="N1397" s="19">
        <v>1</v>
      </c>
      <c r="O1397" s="44">
        <v>49.8</v>
      </c>
      <c r="P1397" s="44">
        <v>26.9</v>
      </c>
      <c r="Q1397" s="44">
        <v>4.0999999999999996</v>
      </c>
      <c r="R1397" s="44">
        <v>14.96</v>
      </c>
      <c r="S1397" s="44">
        <v>0</v>
      </c>
      <c r="T1397" s="44">
        <v>0</v>
      </c>
      <c r="U1397" s="44">
        <v>3.84</v>
      </c>
      <c r="V1397" s="23">
        <v>7.7100000000000002E-2</v>
      </c>
      <c r="W1397" s="42" t="s">
        <v>34</v>
      </c>
      <c r="X1397" s="43"/>
      <c r="Y1397" s="43"/>
      <c r="Z1397" s="43" t="s">
        <v>8442</v>
      </c>
      <c r="AA1397" s="43" t="str">
        <f>VLOOKUP(J1397, sku!B:C, 2, FALSE)</f>
        <v>V-Floc 1,5l</v>
      </c>
      <c r="AB1397" s="45" t="str">
        <f>VLOOKUP(J1397, sku!B:BM, 64, FALSE)</f>
        <v>Revenda</v>
      </c>
      <c r="AC1397" s="45" t="str">
        <f>LEFT(pedidos[[#This Row],[SKU]],3)</f>
        <v>VX2</v>
      </c>
      <c r="AD1397" s="36" t="str" cm="1">
        <f t="array" aca="1" ref="AD1397" ca="1">IFERROR(
  INDEX(
    montadora[Montadora],
    MATCH(TRUE,LEFT(#REF!,NÚCARACT(montadora[SKU Parcial]))=montadora[SKU Parcial],0)
  ),
  ""
)</f>
        <v/>
      </c>
    </row>
    <row r="1398" spans="1:30" x14ac:dyDescent="0.25">
      <c r="A1398" s="42" t="s">
        <v>10196</v>
      </c>
      <c r="B1398" s="42"/>
      <c r="C1398" s="42"/>
      <c r="D1398" s="42"/>
      <c r="E1398" s="42">
        <v>23493661636</v>
      </c>
      <c r="F1398" s="42" t="s">
        <v>8386</v>
      </c>
      <c r="G1398" s="42" t="s">
        <v>11228</v>
      </c>
      <c r="H1398" s="7"/>
      <c r="I1398" s="42"/>
      <c r="J1398" s="42" t="s">
        <v>6308</v>
      </c>
      <c r="K1398" s="8">
        <v>45837</v>
      </c>
      <c r="L1398" s="12" t="s">
        <v>8443</v>
      </c>
      <c r="M1398" s="44">
        <v>49.8</v>
      </c>
      <c r="N1398" s="7">
        <v>1</v>
      </c>
      <c r="O1398" s="44">
        <v>49.8</v>
      </c>
      <c r="P1398" s="44">
        <v>27.19</v>
      </c>
      <c r="Q1398" s="44">
        <v>1.85</v>
      </c>
      <c r="R1398" s="44">
        <v>13.96</v>
      </c>
      <c r="S1398" s="44">
        <v>0</v>
      </c>
      <c r="T1398" s="44">
        <v>0</v>
      </c>
      <c r="U1398" s="44">
        <v>6.8</v>
      </c>
      <c r="V1398" s="9">
        <v>0.13650000000000001</v>
      </c>
      <c r="W1398" s="42" t="s">
        <v>34</v>
      </c>
      <c r="X1398" s="43"/>
      <c r="Y1398" s="43"/>
      <c r="Z1398" s="43" t="s">
        <v>8442</v>
      </c>
      <c r="AA1398" s="43" t="str">
        <f>VLOOKUP(J1398, sku!B:C, 2, FALSE)</f>
        <v>Blend Spray Black 500ml</v>
      </c>
      <c r="AB1398" s="45" t="str">
        <f>VLOOKUP(J1398, sku!B:BM, 64, FALSE)</f>
        <v>Revenda</v>
      </c>
      <c r="AC1398" s="45" t="str">
        <f>LEFT(pedidos[[#This Row],[SKU]],3)</f>
        <v>VX2</v>
      </c>
      <c r="AD1398" s="36" t="str" cm="1">
        <f t="array" aca="1" ref="AD1398" ca="1">IFERROR(
  INDEX(
    montadora[Montadora],
    MATCH(TRUE,LEFT(#REF!,NÚCARACT(montadora[SKU Parcial]))=montadora[SKU Parcial],0)
  ),
  ""
)</f>
        <v/>
      </c>
    </row>
    <row r="1399" spans="1:30" x14ac:dyDescent="0.25">
      <c r="A1399" s="42" t="s">
        <v>10262</v>
      </c>
      <c r="B1399" s="42"/>
      <c r="C1399" s="42"/>
      <c r="D1399" s="42"/>
      <c r="E1399" s="42">
        <v>23493661636</v>
      </c>
      <c r="F1399" s="42" t="s">
        <v>8386</v>
      </c>
      <c r="G1399" s="42" t="s">
        <v>11228</v>
      </c>
      <c r="H1399" s="7"/>
      <c r="I1399" s="42"/>
      <c r="J1399" s="42" t="s">
        <v>6308</v>
      </c>
      <c r="K1399" s="8">
        <v>45833</v>
      </c>
      <c r="L1399" s="12" t="s">
        <v>8443</v>
      </c>
      <c r="M1399" s="44">
        <v>49.8</v>
      </c>
      <c r="N1399" s="7">
        <v>1</v>
      </c>
      <c r="O1399" s="44">
        <v>49.8</v>
      </c>
      <c r="P1399" s="44">
        <v>27.19</v>
      </c>
      <c r="Q1399" s="44">
        <v>1.85</v>
      </c>
      <c r="R1399" s="44">
        <v>13.96</v>
      </c>
      <c r="S1399" s="44">
        <v>0</v>
      </c>
      <c r="T1399" s="44">
        <v>0</v>
      </c>
      <c r="U1399" s="44">
        <v>6.8</v>
      </c>
      <c r="V1399" s="9">
        <v>0.13650000000000001</v>
      </c>
      <c r="W1399" s="42" t="s">
        <v>34</v>
      </c>
      <c r="X1399" s="43"/>
      <c r="Y1399" s="43"/>
      <c r="Z1399" s="43" t="s">
        <v>8442</v>
      </c>
      <c r="AA1399" s="43" t="str">
        <f>VLOOKUP(J1399, sku!B:C, 2, FALSE)</f>
        <v>Blend Spray Black 500ml</v>
      </c>
      <c r="AB1399" s="45" t="str">
        <f>VLOOKUP(J1399, sku!B:BM, 64, FALSE)</f>
        <v>Revenda</v>
      </c>
      <c r="AC1399" s="45" t="str">
        <f>LEFT(pedidos[[#This Row],[SKU]],3)</f>
        <v>VX2</v>
      </c>
      <c r="AD1399" s="36" t="str" cm="1">
        <f t="array" aca="1" ref="AD1399" ca="1">IFERROR(
  INDEX(
    montadora[Montadora],
    MATCH(TRUE,LEFT(#REF!,NÚCARACT(montadora[SKU Parcial]))=montadora[SKU Parcial],0)
  ),
  ""
)</f>
        <v/>
      </c>
    </row>
    <row r="1400" spans="1:30" x14ac:dyDescent="0.25">
      <c r="A1400" s="42" t="s">
        <v>10334</v>
      </c>
      <c r="B1400" s="42"/>
      <c r="C1400" s="42"/>
      <c r="D1400" s="42"/>
      <c r="E1400" s="42">
        <v>23493661636</v>
      </c>
      <c r="F1400" s="42" t="s">
        <v>8386</v>
      </c>
      <c r="G1400" s="42" t="s">
        <v>11228</v>
      </c>
      <c r="H1400" s="7"/>
      <c r="I1400" s="42"/>
      <c r="J1400" s="42" t="s">
        <v>6308</v>
      </c>
      <c r="K1400" s="8">
        <v>45828</v>
      </c>
      <c r="L1400" s="12" t="s">
        <v>8443</v>
      </c>
      <c r="M1400" s="44">
        <v>49.8</v>
      </c>
      <c r="N1400" s="7">
        <v>1</v>
      </c>
      <c r="O1400" s="44">
        <v>54.61</v>
      </c>
      <c r="P1400" s="44">
        <v>27.19</v>
      </c>
      <c r="Q1400" s="44">
        <v>1.85</v>
      </c>
      <c r="R1400" s="44">
        <v>13.96</v>
      </c>
      <c r="S1400" s="44">
        <v>4.8099999999999996</v>
      </c>
      <c r="T1400" s="44">
        <v>0</v>
      </c>
      <c r="U1400" s="44">
        <v>6.8</v>
      </c>
      <c r="V1400" s="9">
        <v>0.13650000000000001</v>
      </c>
      <c r="W1400" s="42" t="s">
        <v>34</v>
      </c>
      <c r="X1400" s="43"/>
      <c r="Y1400" s="43"/>
      <c r="Z1400" s="43" t="s">
        <v>8442</v>
      </c>
      <c r="AA1400" s="43" t="str">
        <f>VLOOKUP(J1400, sku!B:C, 2, FALSE)</f>
        <v>Blend Spray Black 500ml</v>
      </c>
      <c r="AB1400" s="45" t="str">
        <f>VLOOKUP(J1400, sku!B:BM, 64, FALSE)</f>
        <v>Revenda</v>
      </c>
      <c r="AC1400" s="45" t="str">
        <f>LEFT(pedidos[[#This Row],[SKU]],3)</f>
        <v>VX2</v>
      </c>
      <c r="AD1400" s="36" t="str" cm="1">
        <f t="array" aca="1" ref="AD1400" ca="1">IFERROR(
  INDEX(
    montadora[Montadora],
    MATCH(TRUE,LEFT(#REF!,NÚCARACT(montadora[SKU Parcial]))=montadora[SKU Parcial],0)
  ),
  ""
)</f>
        <v/>
      </c>
    </row>
    <row r="1401" spans="1:30" x14ac:dyDescent="0.25">
      <c r="A1401" s="42" t="s">
        <v>10351</v>
      </c>
      <c r="B1401" s="42"/>
      <c r="C1401" s="42"/>
      <c r="D1401" s="42"/>
      <c r="E1401" s="42">
        <v>23493661636</v>
      </c>
      <c r="F1401" s="42" t="s">
        <v>8386</v>
      </c>
      <c r="G1401" s="42" t="s">
        <v>11228</v>
      </c>
      <c r="H1401" s="7"/>
      <c r="I1401" s="42"/>
      <c r="J1401" s="42" t="s">
        <v>6308</v>
      </c>
      <c r="K1401" s="8">
        <v>45827</v>
      </c>
      <c r="L1401" s="12" t="s">
        <v>8443</v>
      </c>
      <c r="M1401" s="44">
        <v>47.8</v>
      </c>
      <c r="N1401" s="7">
        <v>1</v>
      </c>
      <c r="O1401" s="44">
        <v>49.24</v>
      </c>
      <c r="P1401" s="44">
        <v>27.19</v>
      </c>
      <c r="Q1401" s="44">
        <v>1.78</v>
      </c>
      <c r="R1401" s="44">
        <v>13.56</v>
      </c>
      <c r="S1401" s="44">
        <v>1.44</v>
      </c>
      <c r="T1401" s="44">
        <v>0</v>
      </c>
      <c r="U1401" s="44">
        <v>5.27</v>
      </c>
      <c r="V1401" s="9">
        <v>0.1103</v>
      </c>
      <c r="W1401" s="42" t="s">
        <v>34</v>
      </c>
      <c r="X1401" s="43"/>
      <c r="Y1401" s="43"/>
      <c r="Z1401" s="43" t="s">
        <v>8442</v>
      </c>
      <c r="AA1401" s="43" t="str">
        <f>VLOOKUP(J1401, sku!B:C, 2, FALSE)</f>
        <v>Blend Spray Black 500ml</v>
      </c>
      <c r="AB1401" s="45" t="str">
        <f>VLOOKUP(J1401, sku!B:BM, 64, FALSE)</f>
        <v>Revenda</v>
      </c>
      <c r="AC1401" s="45" t="str">
        <f>LEFT(pedidos[[#This Row],[SKU]],3)</f>
        <v>VX2</v>
      </c>
      <c r="AD1401" s="36" t="str" cm="1">
        <f t="array" aca="1" ref="AD1401" ca="1">IFERROR(
  INDEX(
    montadora[Montadora],
    MATCH(TRUE,LEFT(#REF!,NÚCARACT(montadora[SKU Parcial]))=montadora[SKU Parcial],0)
  ),
  ""
)</f>
        <v/>
      </c>
    </row>
    <row r="1402" spans="1:30" x14ac:dyDescent="0.25">
      <c r="A1402" s="42" t="s">
        <v>10356</v>
      </c>
      <c r="B1402" s="42"/>
      <c r="C1402" s="42"/>
      <c r="D1402" s="42"/>
      <c r="E1402" s="42">
        <v>23493661636</v>
      </c>
      <c r="F1402" s="42" t="s">
        <v>8386</v>
      </c>
      <c r="G1402" s="42" t="s">
        <v>11228</v>
      </c>
      <c r="H1402" s="7"/>
      <c r="I1402" s="42"/>
      <c r="J1402" s="42" t="s">
        <v>6308</v>
      </c>
      <c r="K1402" s="8">
        <v>45827</v>
      </c>
      <c r="L1402" s="12" t="s">
        <v>8443</v>
      </c>
      <c r="M1402" s="44">
        <v>47.8</v>
      </c>
      <c r="N1402" s="7">
        <v>1</v>
      </c>
      <c r="O1402" s="44">
        <v>55.8</v>
      </c>
      <c r="P1402" s="44">
        <v>27.19</v>
      </c>
      <c r="Q1402" s="44">
        <v>1.78</v>
      </c>
      <c r="R1402" s="44">
        <v>13.56</v>
      </c>
      <c r="S1402" s="44">
        <v>8</v>
      </c>
      <c r="T1402" s="44">
        <v>0</v>
      </c>
      <c r="U1402" s="44">
        <v>5.27</v>
      </c>
      <c r="V1402" s="9">
        <v>0.1103</v>
      </c>
      <c r="W1402" s="42" t="s">
        <v>34</v>
      </c>
      <c r="X1402" s="43"/>
      <c r="Y1402" s="43"/>
      <c r="Z1402" s="43" t="s">
        <v>8442</v>
      </c>
      <c r="AA1402" s="43" t="str">
        <f>VLOOKUP(J1402, sku!B:C, 2, FALSE)</f>
        <v>Blend Spray Black 500ml</v>
      </c>
      <c r="AB1402" s="45" t="str">
        <f>VLOOKUP(J1402, sku!B:BM, 64, FALSE)</f>
        <v>Revenda</v>
      </c>
      <c r="AC1402" s="45" t="str">
        <f>LEFT(pedidos[[#This Row],[SKU]],3)</f>
        <v>VX2</v>
      </c>
      <c r="AD1402" s="36" t="str" cm="1">
        <f t="array" aca="1" ref="AD1402" ca="1">IFERROR(
  INDEX(
    montadora[Montadora],
    MATCH(TRUE,LEFT(#REF!,NÚCARACT(montadora[SKU Parcial]))=montadora[SKU Parcial],0)
  ),
  ""
)</f>
        <v/>
      </c>
    </row>
    <row r="1403" spans="1:30" x14ac:dyDescent="0.25">
      <c r="A1403" s="42" t="s">
        <v>10374</v>
      </c>
      <c r="B1403" s="42"/>
      <c r="C1403" s="42"/>
      <c r="D1403" s="42"/>
      <c r="E1403" s="42">
        <v>23493661636</v>
      </c>
      <c r="F1403" s="42" t="s">
        <v>8386</v>
      </c>
      <c r="G1403" s="42" t="s">
        <v>11228</v>
      </c>
      <c r="H1403" s="7"/>
      <c r="I1403" s="42"/>
      <c r="J1403" s="42" t="s">
        <v>6308</v>
      </c>
      <c r="K1403" s="8">
        <v>45826</v>
      </c>
      <c r="L1403" s="12" t="s">
        <v>8443</v>
      </c>
      <c r="M1403" s="44">
        <v>46.8</v>
      </c>
      <c r="N1403" s="7">
        <v>1</v>
      </c>
      <c r="O1403" s="44">
        <v>46.8</v>
      </c>
      <c r="P1403" s="44">
        <v>27.19</v>
      </c>
      <c r="Q1403" s="44">
        <v>1.74</v>
      </c>
      <c r="R1403" s="44">
        <v>13.36</v>
      </c>
      <c r="S1403" s="44">
        <v>0</v>
      </c>
      <c r="T1403" s="44">
        <v>0</v>
      </c>
      <c r="U1403" s="44">
        <v>4.51</v>
      </c>
      <c r="V1403" s="9">
        <v>9.64E-2</v>
      </c>
      <c r="W1403" s="42" t="s">
        <v>34</v>
      </c>
      <c r="X1403" s="43"/>
      <c r="Y1403" s="43"/>
      <c r="Z1403" s="43" t="s">
        <v>8442</v>
      </c>
      <c r="AA1403" s="43" t="str">
        <f>VLOOKUP(J1403, sku!B:C, 2, FALSE)</f>
        <v>Blend Spray Black 500ml</v>
      </c>
      <c r="AB1403" s="45" t="str">
        <f>VLOOKUP(J1403, sku!B:BM, 64, FALSE)</f>
        <v>Revenda</v>
      </c>
      <c r="AC1403" s="45" t="str">
        <f>LEFT(pedidos[[#This Row],[SKU]],3)</f>
        <v>VX2</v>
      </c>
      <c r="AD1403" s="36" t="str" cm="1">
        <f t="array" aca="1" ref="AD1403" ca="1">IFERROR(
  INDEX(
    montadora[Montadora],
    MATCH(TRUE,LEFT(#REF!,NÚCARACT(montadora[SKU Parcial]))=montadora[SKU Parcial],0)
  ),
  ""
)</f>
        <v/>
      </c>
    </row>
    <row r="1404" spans="1:30" x14ac:dyDescent="0.25">
      <c r="A1404" s="42" t="s">
        <v>10377</v>
      </c>
      <c r="B1404" s="42"/>
      <c r="C1404" s="42"/>
      <c r="D1404" s="42"/>
      <c r="E1404" s="42">
        <v>23493661636</v>
      </c>
      <c r="F1404" s="42" t="s">
        <v>8386</v>
      </c>
      <c r="G1404" s="42" t="s">
        <v>11228</v>
      </c>
      <c r="H1404" s="7"/>
      <c r="I1404" s="42"/>
      <c r="J1404" s="42" t="s">
        <v>6308</v>
      </c>
      <c r="K1404" s="8">
        <v>45826</v>
      </c>
      <c r="L1404" s="12" t="s">
        <v>8443</v>
      </c>
      <c r="M1404" s="44">
        <v>46.8</v>
      </c>
      <c r="N1404" s="7">
        <v>1</v>
      </c>
      <c r="O1404" s="44">
        <v>46.8</v>
      </c>
      <c r="P1404" s="44">
        <v>27.19</v>
      </c>
      <c r="Q1404" s="44">
        <v>1.74</v>
      </c>
      <c r="R1404" s="44">
        <v>13.36</v>
      </c>
      <c r="S1404" s="44">
        <v>0</v>
      </c>
      <c r="T1404" s="44">
        <v>0</v>
      </c>
      <c r="U1404" s="44">
        <v>4.51</v>
      </c>
      <c r="V1404" s="9">
        <v>9.64E-2</v>
      </c>
      <c r="W1404" s="42" t="s">
        <v>34</v>
      </c>
      <c r="X1404" s="43"/>
      <c r="Y1404" s="43"/>
      <c r="Z1404" s="43" t="s">
        <v>8442</v>
      </c>
      <c r="AA1404" s="43" t="str">
        <f>VLOOKUP(J1404, sku!B:C, 2, FALSE)</f>
        <v>Blend Spray Black 500ml</v>
      </c>
      <c r="AB1404" s="45" t="str">
        <f>VLOOKUP(J1404, sku!B:BM, 64, FALSE)</f>
        <v>Revenda</v>
      </c>
      <c r="AC1404" s="45" t="str">
        <f>LEFT(pedidos[[#This Row],[SKU]],3)</f>
        <v>VX2</v>
      </c>
      <c r="AD1404" s="36" t="str" cm="1">
        <f t="array" aca="1" ref="AD1404" ca="1">IFERROR(
  INDEX(
    montadora[Montadora],
    MATCH(TRUE,LEFT(#REF!,NÚCARACT(montadora[SKU Parcial]))=montadora[SKU Parcial],0)
  ),
  ""
)</f>
        <v/>
      </c>
    </row>
    <row r="1405" spans="1:30" x14ac:dyDescent="0.25">
      <c r="A1405" s="42" t="s">
        <v>10474</v>
      </c>
      <c r="B1405" s="42"/>
      <c r="C1405" s="42"/>
      <c r="D1405" s="42"/>
      <c r="E1405" s="42">
        <v>23493661636</v>
      </c>
      <c r="F1405" s="42" t="s">
        <v>8386</v>
      </c>
      <c r="G1405" s="42" t="s">
        <v>11228</v>
      </c>
      <c r="H1405" s="7"/>
      <c r="I1405" s="42"/>
      <c r="J1405" s="42" t="s">
        <v>6308</v>
      </c>
      <c r="K1405" s="8">
        <v>45822</v>
      </c>
      <c r="L1405" s="12" t="s">
        <v>8443</v>
      </c>
      <c r="M1405" s="44">
        <v>46.8</v>
      </c>
      <c r="N1405" s="7">
        <v>1</v>
      </c>
      <c r="O1405" s="44">
        <v>46.8</v>
      </c>
      <c r="P1405" s="44">
        <v>27.19</v>
      </c>
      <c r="Q1405" s="44">
        <v>1.74</v>
      </c>
      <c r="R1405" s="44">
        <v>13.36</v>
      </c>
      <c r="S1405" s="44">
        <v>0</v>
      </c>
      <c r="T1405" s="44">
        <v>0</v>
      </c>
      <c r="U1405" s="44">
        <v>4.51</v>
      </c>
      <c r="V1405" s="9">
        <v>9.64E-2</v>
      </c>
      <c r="W1405" s="42" t="s">
        <v>34</v>
      </c>
      <c r="X1405" s="43"/>
      <c r="Y1405" s="43"/>
      <c r="Z1405" s="43" t="s">
        <v>8442</v>
      </c>
      <c r="AA1405" s="43" t="str">
        <f>VLOOKUP(J1405, sku!B:C, 2, FALSE)</f>
        <v>Blend Spray Black 500ml</v>
      </c>
      <c r="AB1405" s="45" t="str">
        <f>VLOOKUP(J1405, sku!B:BM, 64, FALSE)</f>
        <v>Revenda</v>
      </c>
      <c r="AC1405" s="45" t="str">
        <f>LEFT(pedidos[[#This Row],[SKU]],3)</f>
        <v>VX2</v>
      </c>
      <c r="AD1405" s="36" t="str" cm="1">
        <f t="array" aca="1" ref="AD1405" ca="1">IFERROR(
  INDEX(
    montadora[Montadora],
    MATCH(TRUE,LEFT(#REF!,NÚCARACT(montadora[SKU Parcial]))=montadora[SKU Parcial],0)
  ),
  ""
)</f>
        <v/>
      </c>
    </row>
    <row r="1406" spans="1:30" x14ac:dyDescent="0.25">
      <c r="A1406" s="42" t="s">
        <v>8135</v>
      </c>
      <c r="B1406" s="42"/>
      <c r="C1406" s="42"/>
      <c r="D1406" s="42"/>
      <c r="E1406" s="42">
        <v>23698033151</v>
      </c>
      <c r="F1406" s="42" t="s">
        <v>8386</v>
      </c>
      <c r="G1406" s="42" t="s">
        <v>11227</v>
      </c>
      <c r="H1406" s="7"/>
      <c r="I1406" s="42"/>
      <c r="J1406" s="42" t="s">
        <v>6308</v>
      </c>
      <c r="K1406" s="8">
        <v>45837</v>
      </c>
      <c r="L1406" s="12" t="s">
        <v>8443</v>
      </c>
      <c r="M1406" s="44">
        <v>51.7</v>
      </c>
      <c r="N1406" s="7">
        <v>1</v>
      </c>
      <c r="O1406" s="44">
        <v>61.32</v>
      </c>
      <c r="P1406" s="44">
        <v>27.19</v>
      </c>
      <c r="Q1406" s="44">
        <v>4.25</v>
      </c>
      <c r="R1406" s="44">
        <v>15.37</v>
      </c>
      <c r="S1406" s="44">
        <v>9.6199999999999992</v>
      </c>
      <c r="T1406" s="44">
        <v>0</v>
      </c>
      <c r="U1406" s="44">
        <v>4.8899999999999997</v>
      </c>
      <c r="V1406" s="9">
        <v>9.4500000000000001E-2</v>
      </c>
      <c r="W1406" s="42" t="s">
        <v>34</v>
      </c>
      <c r="X1406" s="43"/>
      <c r="Y1406" s="43"/>
      <c r="Z1406" s="43" t="s">
        <v>8442</v>
      </c>
      <c r="AA1406" s="43" t="str">
        <f>VLOOKUP(J1406, sku!B:C, 2, FALSE)</f>
        <v>Blend Spray Black 500ml</v>
      </c>
      <c r="AB1406" s="45" t="str">
        <f>VLOOKUP(J1406, sku!B:BM, 64, FALSE)</f>
        <v>Revenda</v>
      </c>
      <c r="AC1406" s="45" t="str">
        <f>LEFT(pedidos[[#This Row],[SKU]],3)</f>
        <v>VX2</v>
      </c>
      <c r="AD1406" s="36" t="str" cm="1">
        <f t="array" aca="1" ref="AD1406" ca="1">IFERROR(
  INDEX(
    montadora[Montadora],
    MATCH(TRUE,LEFT(#REF!,NÚCARACT(montadora[SKU Parcial]))=montadora[SKU Parcial],0)
  ),
  ""
)</f>
        <v/>
      </c>
    </row>
    <row r="1407" spans="1:30" x14ac:dyDescent="0.25">
      <c r="A1407" s="42" t="s">
        <v>8136</v>
      </c>
      <c r="B1407" s="42"/>
      <c r="C1407" s="42"/>
      <c r="D1407" s="42"/>
      <c r="E1407" s="42">
        <v>23698033151</v>
      </c>
      <c r="F1407" s="42" t="s">
        <v>8386</v>
      </c>
      <c r="G1407" s="42" t="s">
        <v>11227</v>
      </c>
      <c r="H1407" s="7"/>
      <c r="I1407" s="42"/>
      <c r="J1407" s="42" t="s">
        <v>6308</v>
      </c>
      <c r="K1407" s="8">
        <v>45831</v>
      </c>
      <c r="L1407" s="12" t="s">
        <v>8443</v>
      </c>
      <c r="M1407" s="44">
        <v>51.7</v>
      </c>
      <c r="N1407" s="7">
        <v>1</v>
      </c>
      <c r="O1407" s="44">
        <v>51.7</v>
      </c>
      <c r="P1407" s="44">
        <v>27.19</v>
      </c>
      <c r="Q1407" s="44">
        <v>4.25</v>
      </c>
      <c r="R1407" s="44">
        <v>15.37</v>
      </c>
      <c r="S1407" s="44">
        <v>0</v>
      </c>
      <c r="T1407" s="44">
        <v>0</v>
      </c>
      <c r="U1407" s="44">
        <v>4.8899999999999997</v>
      </c>
      <c r="V1407" s="9">
        <v>9.4500000000000001E-2</v>
      </c>
      <c r="W1407" s="42" t="s">
        <v>34</v>
      </c>
      <c r="X1407" s="43"/>
      <c r="Y1407" s="43"/>
      <c r="Z1407" s="43" t="s">
        <v>8442</v>
      </c>
      <c r="AA1407" s="43" t="str">
        <f>VLOOKUP(J1407, sku!B:C, 2, FALSE)</f>
        <v>Blend Spray Black 500ml</v>
      </c>
      <c r="AB1407" s="45" t="str">
        <f>VLOOKUP(J1407, sku!B:BM, 64, FALSE)</f>
        <v>Revenda</v>
      </c>
      <c r="AC1407" s="45" t="str">
        <f>LEFT(pedidos[[#This Row],[SKU]],3)</f>
        <v>VX2</v>
      </c>
      <c r="AD1407" s="36" t="str" cm="1">
        <f t="array" aca="1" ref="AD1407" ca="1">IFERROR(
  INDEX(
    montadora[Montadora],
    MATCH(TRUE,LEFT(#REF!,NÚCARACT(montadora[SKU Parcial]))=montadora[SKU Parcial],0)
  ),
  ""
)</f>
        <v/>
      </c>
    </row>
    <row r="1408" spans="1:30" x14ac:dyDescent="0.25">
      <c r="A1408" s="42" t="s">
        <v>9019</v>
      </c>
      <c r="B1408" s="42"/>
      <c r="C1408" s="42"/>
      <c r="D1408" s="42"/>
      <c r="E1408" s="42">
        <v>19797987993</v>
      </c>
      <c r="F1408" s="42" t="s">
        <v>9200</v>
      </c>
      <c r="G1408" s="42" t="s">
        <v>11227</v>
      </c>
      <c r="H1408" s="7"/>
      <c r="I1408" s="42"/>
      <c r="J1408" s="42" t="s">
        <v>2992</v>
      </c>
      <c r="K1408" s="8">
        <v>45781</v>
      </c>
      <c r="L1408" s="19" t="s">
        <v>8443</v>
      </c>
      <c r="M1408" s="44">
        <v>49.8</v>
      </c>
      <c r="N1408" s="7">
        <v>1</v>
      </c>
      <c r="O1408" s="44">
        <v>49.8</v>
      </c>
      <c r="P1408" s="44">
        <v>27.35</v>
      </c>
      <c r="Q1408" s="44">
        <v>3.79</v>
      </c>
      <c r="R1408" s="44">
        <v>14.96</v>
      </c>
      <c r="S1408" s="44">
        <v>0</v>
      </c>
      <c r="T1408" s="44">
        <v>-2.42</v>
      </c>
      <c r="U1408" s="44">
        <v>6.12</v>
      </c>
      <c r="V1408" s="9">
        <v>0.1229</v>
      </c>
      <c r="W1408" s="42" t="s">
        <v>34</v>
      </c>
      <c r="X1408" s="43"/>
      <c r="Y1408" s="43"/>
      <c r="Z1408" s="43" t="s">
        <v>8442</v>
      </c>
      <c r="AA1408" s="43" t="str">
        <f>VLOOKUP(J1408, sku!B:C, 2, FALSE)</f>
        <v>Restaurax 500ml</v>
      </c>
      <c r="AB1408" s="45" t="str">
        <f>VLOOKUP(J1408, sku!B:BM, 64, FALSE)</f>
        <v>Revenda</v>
      </c>
      <c r="AC1408" s="45" t="str">
        <f>LEFT(pedidos[[#This Row],[SKU]],3)</f>
        <v>VX2</v>
      </c>
      <c r="AD1408" s="36" t="str" cm="1">
        <f t="array" aca="1" ref="AD1408" ca="1">IFERROR(
  INDEX(
    montadora[Montadora],
    MATCH(TRUE,LEFT(#REF!,NÚCARACT(montadora[SKU Parcial]))=montadora[SKU Parcial],0)
  ),
  ""
)</f>
        <v/>
      </c>
    </row>
    <row r="1409" spans="1:30" x14ac:dyDescent="0.25">
      <c r="A1409" s="42" t="s">
        <v>10022</v>
      </c>
      <c r="B1409" s="42">
        <v>18198083982</v>
      </c>
      <c r="C1409" s="42"/>
      <c r="D1409" s="42"/>
      <c r="E1409" s="42"/>
      <c r="F1409" s="42" t="s">
        <v>9200</v>
      </c>
      <c r="G1409" s="42" t="s">
        <v>11228</v>
      </c>
      <c r="H1409" s="19"/>
      <c r="I1409" s="42"/>
      <c r="J1409" s="42" t="s">
        <v>2992</v>
      </c>
      <c r="K1409" s="21">
        <v>45779</v>
      </c>
      <c r="L1409" s="12" t="s">
        <v>8443</v>
      </c>
      <c r="M1409" s="44">
        <v>47.8</v>
      </c>
      <c r="N1409" s="19">
        <v>1</v>
      </c>
      <c r="O1409" s="44">
        <v>55.8</v>
      </c>
      <c r="P1409" s="44">
        <v>27.35</v>
      </c>
      <c r="Q1409" s="44">
        <v>1.61</v>
      </c>
      <c r="R1409" s="44">
        <v>13.46</v>
      </c>
      <c r="S1409" s="44">
        <v>8</v>
      </c>
      <c r="T1409" s="44">
        <v>0</v>
      </c>
      <c r="U1409" s="44">
        <v>4.9000000000000004</v>
      </c>
      <c r="V1409" s="23">
        <v>0.10249999999999999</v>
      </c>
      <c r="W1409" s="42" t="s">
        <v>34</v>
      </c>
      <c r="X1409" s="43"/>
      <c r="Y1409" s="43"/>
      <c r="Z1409" s="43" t="s">
        <v>8442</v>
      </c>
      <c r="AA1409" s="43" t="str">
        <f>VLOOKUP(J1409, sku!B:C, 2, FALSE)</f>
        <v>Restaurax 500ml</v>
      </c>
      <c r="AB1409" s="45" t="str">
        <f>VLOOKUP(J1409, sku!B:BM, 64, FALSE)</f>
        <v>Revenda</v>
      </c>
      <c r="AC1409" s="45" t="str">
        <f>LEFT(pedidos[[#This Row],[SKU]],3)</f>
        <v>VX2</v>
      </c>
      <c r="AD1409" s="36" t="str" cm="1">
        <f t="array" aca="1" ref="AD1409" ca="1">IFERROR(
  INDEX(
    montadora[Montadora],
    MATCH(TRUE,LEFT(#REF!,NÚCARACT(montadora[SKU Parcial]))=montadora[SKU Parcial],0)
  ),
  ""
)</f>
        <v/>
      </c>
    </row>
    <row r="1410" spans="1:30" x14ac:dyDescent="0.25">
      <c r="A1410" s="42" t="s">
        <v>10043</v>
      </c>
      <c r="B1410" s="42">
        <v>18198083982</v>
      </c>
      <c r="C1410" s="42"/>
      <c r="D1410" s="42"/>
      <c r="E1410" s="42"/>
      <c r="F1410" s="42" t="s">
        <v>9200</v>
      </c>
      <c r="G1410" s="42" t="s">
        <v>11228</v>
      </c>
      <c r="H1410" s="19"/>
      <c r="I1410" s="42"/>
      <c r="J1410" s="42" t="s">
        <v>2992</v>
      </c>
      <c r="K1410" s="21">
        <v>45779</v>
      </c>
      <c r="L1410" s="12" t="s">
        <v>8443</v>
      </c>
      <c r="M1410" s="44">
        <v>47.8</v>
      </c>
      <c r="N1410" s="19">
        <v>1</v>
      </c>
      <c r="O1410" s="44">
        <v>47.8</v>
      </c>
      <c r="P1410" s="44">
        <v>27.35</v>
      </c>
      <c r="Q1410" s="44">
        <v>1.61</v>
      </c>
      <c r="R1410" s="44">
        <v>13.46</v>
      </c>
      <c r="S1410" s="44">
        <v>0</v>
      </c>
      <c r="T1410" s="44">
        <v>0</v>
      </c>
      <c r="U1410" s="44">
        <v>4.9000000000000004</v>
      </c>
      <c r="V1410" s="23">
        <v>0.10249999999999999</v>
      </c>
      <c r="W1410" s="42" t="s">
        <v>34</v>
      </c>
      <c r="X1410" s="43"/>
      <c r="Y1410" s="43"/>
      <c r="Z1410" s="43" t="s">
        <v>8442</v>
      </c>
      <c r="AA1410" s="43" t="str">
        <f>VLOOKUP(J1410, sku!B:C, 2, FALSE)</f>
        <v>Restaurax 500ml</v>
      </c>
      <c r="AB1410" s="45" t="str">
        <f>VLOOKUP(J1410, sku!B:BM, 64, FALSE)</f>
        <v>Revenda</v>
      </c>
      <c r="AC1410" s="45" t="str">
        <f>LEFT(pedidos[[#This Row],[SKU]],3)</f>
        <v>VX2</v>
      </c>
      <c r="AD1410" s="36" t="str" cm="1">
        <f t="array" aca="1" ref="AD1410" ca="1">IFERROR(
  INDEX(
    montadora[Montadora],
    MATCH(TRUE,LEFT(#REF!,NÚCARACT(montadora[SKU Parcial]))=montadora[SKU Parcial],0)
  ),
  ""
)</f>
        <v/>
      </c>
    </row>
    <row r="1411" spans="1:30" x14ac:dyDescent="0.25">
      <c r="A1411" s="42" t="s">
        <v>10083</v>
      </c>
      <c r="B1411" s="42">
        <v>18198083982</v>
      </c>
      <c r="C1411" s="42"/>
      <c r="D1411" s="42"/>
      <c r="E1411" s="42"/>
      <c r="F1411" s="42" t="s">
        <v>9200</v>
      </c>
      <c r="G1411" s="42" t="s">
        <v>11228</v>
      </c>
      <c r="H1411" s="19"/>
      <c r="I1411" s="42"/>
      <c r="J1411" s="42" t="s">
        <v>2992</v>
      </c>
      <c r="K1411" s="21">
        <v>45778</v>
      </c>
      <c r="L1411" s="12" t="s">
        <v>8443</v>
      </c>
      <c r="M1411" s="44">
        <v>47.8</v>
      </c>
      <c r="N1411" s="19">
        <v>1</v>
      </c>
      <c r="O1411" s="44">
        <v>47.8</v>
      </c>
      <c r="P1411" s="44">
        <v>27.35</v>
      </c>
      <c r="Q1411" s="44">
        <v>1.61</v>
      </c>
      <c r="R1411" s="44">
        <v>13.46</v>
      </c>
      <c r="S1411" s="44">
        <v>0</v>
      </c>
      <c r="T1411" s="44">
        <v>0</v>
      </c>
      <c r="U1411" s="44">
        <v>4.9000000000000004</v>
      </c>
      <c r="V1411" s="23">
        <v>0.10249999999999999</v>
      </c>
      <c r="W1411" s="42" t="s">
        <v>34</v>
      </c>
      <c r="X1411" s="43"/>
      <c r="Y1411" s="43"/>
      <c r="Z1411" s="43" t="s">
        <v>8442</v>
      </c>
      <c r="AA1411" s="43" t="str">
        <f>VLOOKUP(J1411, sku!B:C, 2, FALSE)</f>
        <v>Restaurax 500ml</v>
      </c>
      <c r="AB1411" s="45" t="str">
        <f>VLOOKUP(J1411, sku!B:BM, 64, FALSE)</f>
        <v>Revenda</v>
      </c>
      <c r="AC1411" s="45" t="str">
        <f>LEFT(pedidos[[#This Row],[SKU]],3)</f>
        <v>VX2</v>
      </c>
      <c r="AD1411" s="36" t="str" cm="1">
        <f t="array" aca="1" ref="AD1411" ca="1">IFERROR(
  INDEX(
    montadora[Montadora],
    MATCH(TRUE,LEFT(#REF!,NÚCARACT(montadora[SKU Parcial]))=montadora[SKU Parcial],0)
  ),
  ""
)</f>
        <v/>
      </c>
    </row>
    <row r="1412" spans="1:30" x14ac:dyDescent="0.25">
      <c r="A1412" s="42" t="s">
        <v>9985</v>
      </c>
      <c r="B1412" s="42">
        <v>18198083982</v>
      </c>
      <c r="C1412" s="42"/>
      <c r="D1412" s="42"/>
      <c r="E1412" s="42"/>
      <c r="F1412" s="42" t="s">
        <v>9200</v>
      </c>
      <c r="G1412" s="42" t="s">
        <v>11228</v>
      </c>
      <c r="H1412" s="7"/>
      <c r="I1412" s="42"/>
      <c r="J1412" s="42" t="s">
        <v>2992</v>
      </c>
      <c r="K1412" s="8">
        <v>45780</v>
      </c>
      <c r="L1412" s="12" t="s">
        <v>8443</v>
      </c>
      <c r="M1412" s="44">
        <v>47.8</v>
      </c>
      <c r="N1412" s="7">
        <v>1</v>
      </c>
      <c r="O1412" s="44">
        <v>47.8</v>
      </c>
      <c r="P1412" s="44">
        <v>27.35</v>
      </c>
      <c r="Q1412" s="44">
        <v>1.61</v>
      </c>
      <c r="R1412" s="44">
        <v>13.46</v>
      </c>
      <c r="S1412" s="44">
        <v>0</v>
      </c>
      <c r="T1412" s="44">
        <v>0</v>
      </c>
      <c r="U1412" s="44">
        <v>4.9000000000000004</v>
      </c>
      <c r="V1412" s="9">
        <v>9.5000000000000001E-2</v>
      </c>
      <c r="W1412" s="42" t="s">
        <v>34</v>
      </c>
      <c r="X1412" s="43"/>
      <c r="Y1412" s="43"/>
      <c r="Z1412" s="43" t="s">
        <v>8442</v>
      </c>
      <c r="AA1412" s="43" t="str">
        <f>VLOOKUP(J1412, sku!B:C, 2, FALSE)</f>
        <v>Restaurax 500ml</v>
      </c>
      <c r="AB1412" s="45" t="str">
        <f>VLOOKUP(J1412, sku!B:BM, 64, FALSE)</f>
        <v>Revenda</v>
      </c>
      <c r="AC1412" s="45" t="str">
        <f>LEFT(pedidos[[#This Row],[SKU]],3)</f>
        <v>VX2</v>
      </c>
      <c r="AD1412" s="36" t="str" cm="1">
        <f t="array" aca="1" ref="AD1412" ca="1">IFERROR(
  INDEX(
    montadora[Montadora],
    MATCH(TRUE,LEFT(#REF!,NÚCARACT(montadora[SKU Parcial]))=montadora[SKU Parcial],0)
  ),
  ""
)</f>
        <v/>
      </c>
    </row>
    <row r="1413" spans="1:30" x14ac:dyDescent="0.25">
      <c r="A1413" s="42" t="s">
        <v>9011</v>
      </c>
      <c r="B1413" s="42"/>
      <c r="C1413" s="42"/>
      <c r="D1413" s="42"/>
      <c r="E1413" s="42">
        <v>19797987993</v>
      </c>
      <c r="F1413" s="42" t="s">
        <v>9200</v>
      </c>
      <c r="G1413" s="42" t="s">
        <v>11227</v>
      </c>
      <c r="H1413" s="19"/>
      <c r="I1413" s="42"/>
      <c r="J1413" s="42" t="s">
        <v>2992</v>
      </c>
      <c r="K1413" s="21">
        <v>45784</v>
      </c>
      <c r="L1413" s="19" t="s">
        <v>8443</v>
      </c>
      <c r="M1413" s="44">
        <v>49.8</v>
      </c>
      <c r="N1413" s="19">
        <v>1</v>
      </c>
      <c r="O1413" s="44">
        <v>49.8</v>
      </c>
      <c r="P1413" s="44">
        <v>27.35</v>
      </c>
      <c r="Q1413" s="44">
        <v>3.79</v>
      </c>
      <c r="R1413" s="44">
        <v>14.96</v>
      </c>
      <c r="S1413" s="44">
        <v>0</v>
      </c>
      <c r="T1413" s="44">
        <v>0</v>
      </c>
      <c r="U1413" s="44">
        <v>3.7</v>
      </c>
      <c r="V1413" s="23">
        <v>7.4300000000000005E-2</v>
      </c>
      <c r="W1413" s="42" t="s">
        <v>34</v>
      </c>
      <c r="X1413" s="43"/>
      <c r="Y1413" s="43"/>
      <c r="Z1413" s="43" t="s">
        <v>8442</v>
      </c>
      <c r="AA1413" s="43" t="str">
        <f>VLOOKUP(J1413, sku!B:C, 2, FALSE)</f>
        <v>Restaurax 500ml</v>
      </c>
      <c r="AB1413" s="45" t="str">
        <f>VLOOKUP(J1413, sku!B:BM, 64, FALSE)</f>
        <v>Revenda</v>
      </c>
      <c r="AC1413" s="45" t="str">
        <f>LEFT(pedidos[[#This Row],[SKU]],3)</f>
        <v>VX2</v>
      </c>
      <c r="AD1413" s="36" t="str" cm="1">
        <f t="array" aca="1" ref="AD1413" ca="1">IFERROR(
  INDEX(
    montadora[Montadora],
    MATCH(TRUE,LEFT(#REF!,NÚCARACT(montadora[SKU Parcial]))=montadora[SKU Parcial],0)
  ),
  ""
)</f>
        <v/>
      </c>
    </row>
    <row r="1414" spans="1:30" x14ac:dyDescent="0.25">
      <c r="A1414" s="42" t="s">
        <v>9012</v>
      </c>
      <c r="B1414" s="42"/>
      <c r="C1414" s="42"/>
      <c r="D1414" s="42"/>
      <c r="E1414" s="42">
        <v>19797987993</v>
      </c>
      <c r="F1414" s="42" t="s">
        <v>9200</v>
      </c>
      <c r="G1414" s="42" t="s">
        <v>11227</v>
      </c>
      <c r="H1414" s="19"/>
      <c r="I1414" s="42"/>
      <c r="J1414" s="42" t="s">
        <v>2992</v>
      </c>
      <c r="K1414" s="21">
        <v>45784</v>
      </c>
      <c r="L1414" s="12" t="s">
        <v>8443</v>
      </c>
      <c r="M1414" s="44">
        <v>49.8</v>
      </c>
      <c r="N1414" s="19">
        <v>1</v>
      </c>
      <c r="O1414" s="44">
        <v>49.8</v>
      </c>
      <c r="P1414" s="44">
        <v>27.35</v>
      </c>
      <c r="Q1414" s="44">
        <v>3.79</v>
      </c>
      <c r="R1414" s="44">
        <v>14.96</v>
      </c>
      <c r="S1414" s="44">
        <v>0</v>
      </c>
      <c r="T1414" s="44">
        <v>0</v>
      </c>
      <c r="U1414" s="44">
        <v>3.7</v>
      </c>
      <c r="V1414" s="23">
        <v>7.4300000000000005E-2</v>
      </c>
      <c r="W1414" s="42" t="s">
        <v>34</v>
      </c>
      <c r="X1414" s="43"/>
      <c r="Y1414" s="43"/>
      <c r="Z1414" s="43" t="s">
        <v>8442</v>
      </c>
      <c r="AA1414" s="43" t="str">
        <f>VLOOKUP(J1414, sku!B:C, 2, FALSE)</f>
        <v>Restaurax 500ml</v>
      </c>
      <c r="AB1414" s="45" t="str">
        <f>VLOOKUP(J1414, sku!B:BM, 64, FALSE)</f>
        <v>Revenda</v>
      </c>
      <c r="AC1414" s="45" t="str">
        <f>LEFT(pedidos[[#This Row],[SKU]],3)</f>
        <v>VX2</v>
      </c>
      <c r="AD1414" s="36" t="str" cm="1">
        <f t="array" aca="1" ref="AD1414" ca="1">IFERROR(
  INDEX(
    montadora[Montadora],
    MATCH(TRUE,LEFT(#REF!,NÚCARACT(montadora[SKU Parcial]))=montadora[SKU Parcial],0)
  ),
  ""
)</f>
        <v/>
      </c>
    </row>
    <row r="1415" spans="1:30" x14ac:dyDescent="0.25">
      <c r="A1415" s="42" t="s">
        <v>9013</v>
      </c>
      <c r="B1415" s="42"/>
      <c r="C1415" s="42"/>
      <c r="D1415" s="42"/>
      <c r="E1415" s="42">
        <v>19797987993</v>
      </c>
      <c r="F1415" s="42" t="s">
        <v>9200</v>
      </c>
      <c r="G1415" s="42" t="s">
        <v>11227</v>
      </c>
      <c r="H1415" s="19"/>
      <c r="I1415" s="42"/>
      <c r="J1415" s="42" t="s">
        <v>2992</v>
      </c>
      <c r="K1415" s="21">
        <v>45784</v>
      </c>
      <c r="L1415" s="12" t="s">
        <v>8443</v>
      </c>
      <c r="M1415" s="44">
        <v>49.8</v>
      </c>
      <c r="N1415" s="19">
        <v>1</v>
      </c>
      <c r="O1415" s="44">
        <v>49.8</v>
      </c>
      <c r="P1415" s="44">
        <v>27.35</v>
      </c>
      <c r="Q1415" s="44">
        <v>3.79</v>
      </c>
      <c r="R1415" s="44">
        <v>14.96</v>
      </c>
      <c r="S1415" s="44">
        <v>0</v>
      </c>
      <c r="T1415" s="44">
        <v>0</v>
      </c>
      <c r="U1415" s="44">
        <v>3.7</v>
      </c>
      <c r="V1415" s="23">
        <v>7.4300000000000005E-2</v>
      </c>
      <c r="W1415" s="42" t="s">
        <v>34</v>
      </c>
      <c r="X1415" s="43"/>
      <c r="Y1415" s="43"/>
      <c r="Z1415" s="43" t="s">
        <v>8442</v>
      </c>
      <c r="AA1415" s="43" t="str">
        <f>VLOOKUP(J1415, sku!B:C, 2, FALSE)</f>
        <v>Restaurax 500ml</v>
      </c>
      <c r="AB1415" s="45" t="str">
        <f>VLOOKUP(J1415, sku!B:BM, 64, FALSE)</f>
        <v>Revenda</v>
      </c>
      <c r="AC1415" s="45" t="str">
        <f>LEFT(pedidos[[#This Row],[SKU]],3)</f>
        <v>VX2</v>
      </c>
      <c r="AD1415" s="36" t="str" cm="1">
        <f t="array" aca="1" ref="AD1415" ca="1">IFERROR(
  INDEX(
    montadora[Montadora],
    MATCH(TRUE,LEFT(#REF!,NÚCARACT(montadora[SKU Parcial]))=montadora[SKU Parcial],0)
  ),
  ""
)</f>
        <v/>
      </c>
    </row>
    <row r="1416" spans="1:30" x14ac:dyDescent="0.25">
      <c r="A1416" s="42" t="s">
        <v>9014</v>
      </c>
      <c r="B1416" s="42"/>
      <c r="C1416" s="42"/>
      <c r="D1416" s="42"/>
      <c r="E1416" s="42">
        <v>19797987993</v>
      </c>
      <c r="F1416" s="42" t="s">
        <v>9200</v>
      </c>
      <c r="G1416" s="42" t="s">
        <v>11227</v>
      </c>
      <c r="H1416" s="19"/>
      <c r="I1416" s="42"/>
      <c r="J1416" s="42" t="s">
        <v>2992</v>
      </c>
      <c r="K1416" s="21">
        <v>45784</v>
      </c>
      <c r="L1416" s="12" t="s">
        <v>8443</v>
      </c>
      <c r="M1416" s="44">
        <v>49.8</v>
      </c>
      <c r="N1416" s="19">
        <v>1</v>
      </c>
      <c r="O1416" s="44">
        <v>49.8</v>
      </c>
      <c r="P1416" s="44">
        <v>27.35</v>
      </c>
      <c r="Q1416" s="44">
        <v>3.79</v>
      </c>
      <c r="R1416" s="44">
        <v>14.96</v>
      </c>
      <c r="S1416" s="44">
        <v>0</v>
      </c>
      <c r="T1416" s="44">
        <v>0</v>
      </c>
      <c r="U1416" s="44">
        <v>3.7</v>
      </c>
      <c r="V1416" s="23">
        <v>7.4300000000000005E-2</v>
      </c>
      <c r="W1416" s="42" t="s">
        <v>34</v>
      </c>
      <c r="X1416" s="43"/>
      <c r="Y1416" s="43"/>
      <c r="Z1416" s="43" t="s">
        <v>8442</v>
      </c>
      <c r="AA1416" s="43" t="str">
        <f>VLOOKUP(J1416, sku!B:C, 2, FALSE)</f>
        <v>Restaurax 500ml</v>
      </c>
      <c r="AB1416" s="45" t="str">
        <f>VLOOKUP(J1416, sku!B:BM, 64, FALSE)</f>
        <v>Revenda</v>
      </c>
      <c r="AC1416" s="45" t="str">
        <f>LEFT(pedidos[[#This Row],[SKU]],3)</f>
        <v>VX2</v>
      </c>
      <c r="AD1416" s="36" t="str" cm="1">
        <f t="array" aca="1" ref="AD1416" ca="1">IFERROR(
  INDEX(
    montadora[Montadora],
    MATCH(TRUE,LEFT(#REF!,NÚCARACT(montadora[SKU Parcial]))=montadora[SKU Parcial],0)
  ),
  ""
)</f>
        <v/>
      </c>
    </row>
    <row r="1417" spans="1:30" x14ac:dyDescent="0.25">
      <c r="A1417" s="42" t="s">
        <v>9015</v>
      </c>
      <c r="B1417" s="42"/>
      <c r="C1417" s="42"/>
      <c r="D1417" s="42"/>
      <c r="E1417" s="42">
        <v>19797987993</v>
      </c>
      <c r="F1417" s="42" t="s">
        <v>9200</v>
      </c>
      <c r="G1417" s="42" t="s">
        <v>11227</v>
      </c>
      <c r="H1417" s="19"/>
      <c r="I1417" s="42"/>
      <c r="J1417" s="42" t="s">
        <v>2992</v>
      </c>
      <c r="K1417" s="21">
        <v>45784</v>
      </c>
      <c r="L1417" s="12" t="s">
        <v>8443</v>
      </c>
      <c r="M1417" s="44">
        <v>49.8</v>
      </c>
      <c r="N1417" s="19">
        <v>1</v>
      </c>
      <c r="O1417" s="44">
        <v>51.24</v>
      </c>
      <c r="P1417" s="44">
        <v>27.35</v>
      </c>
      <c r="Q1417" s="44">
        <v>3.79</v>
      </c>
      <c r="R1417" s="44">
        <v>14.96</v>
      </c>
      <c r="S1417" s="44">
        <v>1.44</v>
      </c>
      <c r="T1417" s="44">
        <v>0</v>
      </c>
      <c r="U1417" s="44">
        <v>3.7</v>
      </c>
      <c r="V1417" s="23">
        <v>7.4300000000000005E-2</v>
      </c>
      <c r="W1417" s="42" t="s">
        <v>34</v>
      </c>
      <c r="X1417" s="43"/>
      <c r="Y1417" s="43"/>
      <c r="Z1417" s="43" t="s">
        <v>8442</v>
      </c>
      <c r="AA1417" s="43" t="str">
        <f>VLOOKUP(J1417, sku!B:C, 2, FALSE)</f>
        <v>Restaurax 500ml</v>
      </c>
      <c r="AB1417" s="45" t="str">
        <f>VLOOKUP(J1417, sku!B:BM, 64, FALSE)</f>
        <v>Revenda</v>
      </c>
      <c r="AC1417" s="45" t="str">
        <f>LEFT(pedidos[[#This Row],[SKU]],3)</f>
        <v>VX2</v>
      </c>
      <c r="AD1417" s="36" t="str" cm="1">
        <f t="array" aca="1" ref="AD1417" ca="1">IFERROR(
  INDEX(
    montadora[Montadora],
    MATCH(TRUE,LEFT(#REF!,NÚCARACT(montadora[SKU Parcial]))=montadora[SKU Parcial],0)
  ),
  ""
)</f>
        <v/>
      </c>
    </row>
    <row r="1418" spans="1:30" x14ac:dyDescent="0.25">
      <c r="A1418" s="42" t="s">
        <v>9016</v>
      </c>
      <c r="B1418" s="42"/>
      <c r="C1418" s="42"/>
      <c r="D1418" s="42"/>
      <c r="E1418" s="42">
        <v>19797987993</v>
      </c>
      <c r="F1418" s="42" t="s">
        <v>9200</v>
      </c>
      <c r="G1418" s="42" t="s">
        <v>11227</v>
      </c>
      <c r="H1418" s="19"/>
      <c r="I1418" s="42"/>
      <c r="J1418" s="42" t="s">
        <v>2992</v>
      </c>
      <c r="K1418" s="21">
        <v>45782</v>
      </c>
      <c r="L1418" s="12" t="s">
        <v>8443</v>
      </c>
      <c r="M1418" s="44">
        <v>49.8</v>
      </c>
      <c r="N1418" s="19">
        <v>1</v>
      </c>
      <c r="O1418" s="44">
        <v>49.8</v>
      </c>
      <c r="P1418" s="44">
        <v>27.35</v>
      </c>
      <c r="Q1418" s="44">
        <v>3.79</v>
      </c>
      <c r="R1418" s="44">
        <v>14.96</v>
      </c>
      <c r="S1418" s="44">
        <v>0</v>
      </c>
      <c r="T1418" s="44">
        <v>0</v>
      </c>
      <c r="U1418" s="44">
        <v>3.7</v>
      </c>
      <c r="V1418" s="23">
        <v>7.4300000000000005E-2</v>
      </c>
      <c r="W1418" s="42" t="s">
        <v>34</v>
      </c>
      <c r="X1418" s="43"/>
      <c r="Y1418" s="43"/>
      <c r="Z1418" s="43" t="s">
        <v>8442</v>
      </c>
      <c r="AA1418" s="43" t="str">
        <f>VLOOKUP(J1418, sku!B:C, 2, FALSE)</f>
        <v>Restaurax 500ml</v>
      </c>
      <c r="AB1418" s="45" t="str">
        <f>VLOOKUP(J1418, sku!B:BM, 64, FALSE)</f>
        <v>Revenda</v>
      </c>
      <c r="AC1418" s="45" t="str">
        <f>LEFT(pedidos[[#This Row],[SKU]],3)</f>
        <v>VX2</v>
      </c>
      <c r="AD1418" s="36" t="str" cm="1">
        <f t="array" aca="1" ref="AD1418" ca="1">IFERROR(
  INDEX(
    montadora[Montadora],
    MATCH(TRUE,LEFT(#REF!,NÚCARACT(montadora[SKU Parcial]))=montadora[SKU Parcial],0)
  ),
  ""
)</f>
        <v/>
      </c>
    </row>
    <row r="1419" spans="1:30" x14ac:dyDescent="0.25">
      <c r="A1419" s="42" t="s">
        <v>9017</v>
      </c>
      <c r="B1419" s="42"/>
      <c r="C1419" s="42"/>
      <c r="D1419" s="42"/>
      <c r="E1419" s="42">
        <v>19797987993</v>
      </c>
      <c r="F1419" s="42" t="s">
        <v>9200</v>
      </c>
      <c r="G1419" s="42" t="s">
        <v>11227</v>
      </c>
      <c r="H1419" s="19"/>
      <c r="I1419" s="42"/>
      <c r="J1419" s="42" t="s">
        <v>2992</v>
      </c>
      <c r="K1419" s="21">
        <v>45782</v>
      </c>
      <c r="L1419" s="19" t="s">
        <v>8443</v>
      </c>
      <c r="M1419" s="44">
        <v>49.8</v>
      </c>
      <c r="N1419" s="19">
        <v>1</v>
      </c>
      <c r="O1419" s="44">
        <v>51.24</v>
      </c>
      <c r="P1419" s="44">
        <v>27.35</v>
      </c>
      <c r="Q1419" s="44">
        <v>3.79</v>
      </c>
      <c r="R1419" s="44">
        <v>14.96</v>
      </c>
      <c r="S1419" s="44">
        <v>1.44</v>
      </c>
      <c r="T1419" s="44">
        <v>0</v>
      </c>
      <c r="U1419" s="44">
        <v>3.7</v>
      </c>
      <c r="V1419" s="23">
        <v>7.4300000000000005E-2</v>
      </c>
      <c r="W1419" s="42" t="s">
        <v>34</v>
      </c>
      <c r="X1419" s="43"/>
      <c r="Y1419" s="43"/>
      <c r="Z1419" s="43" t="s">
        <v>8442</v>
      </c>
      <c r="AA1419" s="43" t="str">
        <f>VLOOKUP(J1419, sku!B:C, 2, FALSE)</f>
        <v>Restaurax 500ml</v>
      </c>
      <c r="AB1419" s="45" t="str">
        <f>VLOOKUP(J1419, sku!B:BM, 64, FALSE)</f>
        <v>Revenda</v>
      </c>
      <c r="AC1419" s="45" t="str">
        <f>LEFT(pedidos[[#This Row],[SKU]],3)</f>
        <v>VX2</v>
      </c>
      <c r="AD1419" s="36" t="str" cm="1">
        <f t="array" aca="1" ref="AD1419" ca="1">IFERROR(
  INDEX(
    montadora[Montadora],
    MATCH(TRUE,LEFT(#REF!,NÚCARACT(montadora[SKU Parcial]))=montadora[SKU Parcial],0)
  ),
  ""
)</f>
        <v/>
      </c>
    </row>
    <row r="1420" spans="1:30" x14ac:dyDescent="0.25">
      <c r="A1420" s="42" t="s">
        <v>9018</v>
      </c>
      <c r="B1420" s="42"/>
      <c r="C1420" s="42"/>
      <c r="D1420" s="42"/>
      <c r="E1420" s="42">
        <v>19797987993</v>
      </c>
      <c r="F1420" s="42" t="s">
        <v>9200</v>
      </c>
      <c r="G1420" s="42" t="s">
        <v>11227</v>
      </c>
      <c r="H1420" s="19"/>
      <c r="I1420" s="42"/>
      <c r="J1420" s="42" t="s">
        <v>2992</v>
      </c>
      <c r="K1420" s="21">
        <v>45781</v>
      </c>
      <c r="L1420" s="19" t="s">
        <v>8443</v>
      </c>
      <c r="M1420" s="44">
        <v>49.8</v>
      </c>
      <c r="N1420" s="19">
        <v>1</v>
      </c>
      <c r="O1420" s="44">
        <v>49.8</v>
      </c>
      <c r="P1420" s="44">
        <v>27.35</v>
      </c>
      <c r="Q1420" s="44">
        <v>3.79</v>
      </c>
      <c r="R1420" s="44">
        <v>14.96</v>
      </c>
      <c r="S1420" s="44">
        <v>0</v>
      </c>
      <c r="T1420" s="44">
        <v>0</v>
      </c>
      <c r="U1420" s="44">
        <v>3.7</v>
      </c>
      <c r="V1420" s="23">
        <v>7.4300000000000005E-2</v>
      </c>
      <c r="W1420" s="42" t="s">
        <v>34</v>
      </c>
      <c r="X1420" s="43"/>
      <c r="Y1420" s="43"/>
      <c r="Z1420" s="43" t="s">
        <v>8442</v>
      </c>
      <c r="AA1420" s="43" t="str">
        <f>VLOOKUP(J1420, sku!B:C, 2, FALSE)</f>
        <v>Restaurax 500ml</v>
      </c>
      <c r="AB1420" s="45" t="str">
        <f>VLOOKUP(J1420, sku!B:BM, 64, FALSE)</f>
        <v>Revenda</v>
      </c>
      <c r="AC1420" s="45" t="str">
        <f>LEFT(pedidos[[#This Row],[SKU]],3)</f>
        <v>VX2</v>
      </c>
      <c r="AD1420" s="36" t="str" cm="1">
        <f t="array" aca="1" ref="AD1420" ca="1">IFERROR(
  INDEX(
    montadora[Montadora],
    MATCH(TRUE,LEFT(#REF!,NÚCARACT(montadora[SKU Parcial]))=montadora[SKU Parcial],0)
  ),
  ""
)</f>
        <v/>
      </c>
    </row>
    <row r="1421" spans="1:30" x14ac:dyDescent="0.25">
      <c r="A1421" s="42" t="s">
        <v>9020</v>
      </c>
      <c r="B1421" s="42"/>
      <c r="C1421" s="42"/>
      <c r="D1421" s="42"/>
      <c r="E1421" s="42">
        <v>19797987993</v>
      </c>
      <c r="F1421" s="42" t="s">
        <v>9200</v>
      </c>
      <c r="G1421" s="42" t="s">
        <v>11227</v>
      </c>
      <c r="H1421" s="19"/>
      <c r="I1421" s="42"/>
      <c r="J1421" s="42" t="s">
        <v>2992</v>
      </c>
      <c r="K1421" s="21">
        <v>45781</v>
      </c>
      <c r="L1421" s="19" t="s">
        <v>8443</v>
      </c>
      <c r="M1421" s="44">
        <v>49.8</v>
      </c>
      <c r="N1421" s="19">
        <v>1</v>
      </c>
      <c r="O1421" s="44">
        <v>49.8</v>
      </c>
      <c r="P1421" s="44">
        <v>27.35</v>
      </c>
      <c r="Q1421" s="44">
        <v>3.79</v>
      </c>
      <c r="R1421" s="44">
        <v>14.96</v>
      </c>
      <c r="S1421" s="44">
        <v>0</v>
      </c>
      <c r="T1421" s="44">
        <v>0</v>
      </c>
      <c r="U1421" s="44">
        <v>3.7</v>
      </c>
      <c r="V1421" s="23">
        <v>7.4300000000000005E-2</v>
      </c>
      <c r="W1421" s="42" t="s">
        <v>34</v>
      </c>
      <c r="X1421" s="43"/>
      <c r="Y1421" s="43"/>
      <c r="Z1421" s="43" t="s">
        <v>8442</v>
      </c>
      <c r="AA1421" s="43" t="str">
        <f>VLOOKUP(J1421, sku!B:C, 2, FALSE)</f>
        <v>Restaurax 500ml</v>
      </c>
      <c r="AB1421" s="45" t="str">
        <f>VLOOKUP(J1421, sku!B:BM, 64, FALSE)</f>
        <v>Revenda</v>
      </c>
      <c r="AC1421" s="45" t="str">
        <f>LEFT(pedidos[[#This Row],[SKU]],3)</f>
        <v>VX2</v>
      </c>
      <c r="AD1421" s="36" t="str" cm="1">
        <f t="array" aca="1" ref="AD1421" ca="1">IFERROR(
  INDEX(
    montadora[Montadora],
    MATCH(TRUE,LEFT(#REF!,NÚCARACT(montadora[SKU Parcial]))=montadora[SKU Parcial],0)
  ),
  ""
)</f>
        <v/>
      </c>
    </row>
    <row r="1422" spans="1:30" x14ac:dyDescent="0.25">
      <c r="A1422" s="42" t="s">
        <v>9022</v>
      </c>
      <c r="B1422" s="42"/>
      <c r="C1422" s="42"/>
      <c r="D1422" s="42"/>
      <c r="E1422" s="42">
        <v>19797987993</v>
      </c>
      <c r="F1422" s="42" t="s">
        <v>9200</v>
      </c>
      <c r="G1422" s="42" t="s">
        <v>11227</v>
      </c>
      <c r="H1422" s="19"/>
      <c r="I1422" s="42"/>
      <c r="J1422" s="42" t="s">
        <v>2992</v>
      </c>
      <c r="K1422" s="21">
        <v>45779</v>
      </c>
      <c r="L1422" s="19" t="s">
        <v>8443</v>
      </c>
      <c r="M1422" s="44">
        <v>49.8</v>
      </c>
      <c r="N1422" s="19">
        <v>1</v>
      </c>
      <c r="O1422" s="44">
        <v>49.8</v>
      </c>
      <c r="P1422" s="44">
        <v>27.35</v>
      </c>
      <c r="Q1422" s="44">
        <v>3.79</v>
      </c>
      <c r="R1422" s="44">
        <v>14.96</v>
      </c>
      <c r="S1422" s="44">
        <v>0</v>
      </c>
      <c r="T1422" s="44">
        <v>0</v>
      </c>
      <c r="U1422" s="44">
        <v>3.7</v>
      </c>
      <c r="V1422" s="23">
        <v>7.4300000000000005E-2</v>
      </c>
      <c r="W1422" s="42" t="s">
        <v>34</v>
      </c>
      <c r="X1422" s="43"/>
      <c r="Y1422" s="43"/>
      <c r="Z1422" s="43" t="s">
        <v>8442</v>
      </c>
      <c r="AA1422" s="43" t="str">
        <f>VLOOKUP(J1422, sku!B:C, 2, FALSE)</f>
        <v>Restaurax 500ml</v>
      </c>
      <c r="AB1422" s="45" t="str">
        <f>VLOOKUP(J1422, sku!B:BM, 64, FALSE)</f>
        <v>Revenda</v>
      </c>
      <c r="AC1422" s="45" t="str">
        <f>LEFT(pedidos[[#This Row],[SKU]],3)</f>
        <v>VX2</v>
      </c>
      <c r="AD1422" s="36" t="str" cm="1">
        <f t="array" aca="1" ref="AD1422" ca="1">IFERROR(
  INDEX(
    montadora[Montadora],
    MATCH(TRUE,LEFT(#REF!,NÚCARACT(montadora[SKU Parcial]))=montadora[SKU Parcial],0)
  ),
  ""
)</f>
        <v/>
      </c>
    </row>
    <row r="1423" spans="1:30" x14ac:dyDescent="0.25">
      <c r="A1423" s="42" t="s">
        <v>9023</v>
      </c>
      <c r="B1423" s="42"/>
      <c r="C1423" s="42"/>
      <c r="D1423" s="42"/>
      <c r="E1423" s="42">
        <v>19797987993</v>
      </c>
      <c r="F1423" s="42" t="s">
        <v>9200</v>
      </c>
      <c r="G1423" s="42" t="s">
        <v>11227</v>
      </c>
      <c r="H1423" s="19"/>
      <c r="I1423" s="42"/>
      <c r="J1423" s="42" t="s">
        <v>2992</v>
      </c>
      <c r="K1423" s="21">
        <v>45778</v>
      </c>
      <c r="L1423" s="12" t="s">
        <v>8443</v>
      </c>
      <c r="M1423" s="44">
        <v>49.8</v>
      </c>
      <c r="N1423" s="19">
        <v>1</v>
      </c>
      <c r="O1423" s="44">
        <v>49.8</v>
      </c>
      <c r="P1423" s="44">
        <v>27.35</v>
      </c>
      <c r="Q1423" s="44">
        <v>3.79</v>
      </c>
      <c r="R1423" s="44">
        <v>14.96</v>
      </c>
      <c r="S1423" s="44">
        <v>0</v>
      </c>
      <c r="T1423" s="44">
        <v>0</v>
      </c>
      <c r="U1423" s="44">
        <v>3.7</v>
      </c>
      <c r="V1423" s="23">
        <v>7.4300000000000005E-2</v>
      </c>
      <c r="W1423" s="42" t="s">
        <v>34</v>
      </c>
      <c r="X1423" s="43"/>
      <c r="Y1423" s="43"/>
      <c r="Z1423" s="43" t="s">
        <v>8442</v>
      </c>
      <c r="AA1423" s="43" t="str">
        <f>VLOOKUP(J1423, sku!B:C, 2, FALSE)</f>
        <v>Restaurax 500ml</v>
      </c>
      <c r="AB1423" s="45" t="str">
        <f>VLOOKUP(J1423, sku!B:BM, 64, FALSE)</f>
        <v>Revenda</v>
      </c>
      <c r="AC1423" s="45" t="str">
        <f>LEFT(pedidos[[#This Row],[SKU]],3)</f>
        <v>VX2</v>
      </c>
      <c r="AD1423" s="36" t="str" cm="1">
        <f t="array" aca="1" ref="AD1423" ca="1">IFERROR(
  INDEX(
    montadora[Montadora],
    MATCH(TRUE,LEFT(#REF!,NÚCARACT(montadora[SKU Parcial]))=montadora[SKU Parcial],0)
  ),
  ""
)</f>
        <v/>
      </c>
    </row>
    <row r="1424" spans="1:30" x14ac:dyDescent="0.25">
      <c r="A1424" s="42" t="s">
        <v>9024</v>
      </c>
      <c r="B1424" s="42"/>
      <c r="C1424" s="42"/>
      <c r="D1424" s="42"/>
      <c r="E1424" s="42">
        <v>19797987993</v>
      </c>
      <c r="F1424" s="42" t="s">
        <v>9200</v>
      </c>
      <c r="G1424" s="42" t="s">
        <v>11227</v>
      </c>
      <c r="H1424" s="19"/>
      <c r="I1424" s="42"/>
      <c r="J1424" s="42" t="s">
        <v>2992</v>
      </c>
      <c r="K1424" s="21">
        <v>45778</v>
      </c>
      <c r="L1424" s="12" t="s">
        <v>8443</v>
      </c>
      <c r="M1424" s="44">
        <v>49.8</v>
      </c>
      <c r="N1424" s="19">
        <v>1</v>
      </c>
      <c r="O1424" s="44">
        <v>49.8</v>
      </c>
      <c r="P1424" s="44">
        <v>27.35</v>
      </c>
      <c r="Q1424" s="44">
        <v>3.79</v>
      </c>
      <c r="R1424" s="44">
        <v>14.96</v>
      </c>
      <c r="S1424" s="44">
        <v>0</v>
      </c>
      <c r="T1424" s="44">
        <v>0</v>
      </c>
      <c r="U1424" s="44">
        <v>3.7</v>
      </c>
      <c r="V1424" s="23">
        <v>7.4300000000000005E-2</v>
      </c>
      <c r="W1424" s="42" t="s">
        <v>34</v>
      </c>
      <c r="X1424" s="43"/>
      <c r="Y1424" s="43"/>
      <c r="Z1424" s="43" t="s">
        <v>8442</v>
      </c>
      <c r="AA1424" s="43" t="str">
        <f>VLOOKUP(J1424, sku!B:C, 2, FALSE)</f>
        <v>Restaurax 500ml</v>
      </c>
      <c r="AB1424" s="45" t="str">
        <f>VLOOKUP(J1424, sku!B:BM, 64, FALSE)</f>
        <v>Revenda</v>
      </c>
      <c r="AC1424" s="45" t="str">
        <f>LEFT(pedidos[[#This Row],[SKU]],3)</f>
        <v>VX2</v>
      </c>
      <c r="AD1424" s="36" t="str" cm="1">
        <f t="array" aca="1" ref="AD1424" ca="1">IFERROR(
  INDEX(
    montadora[Montadora],
    MATCH(TRUE,LEFT(#REF!,NÚCARACT(montadora[SKU Parcial]))=montadora[SKU Parcial],0)
  ),
  ""
)</f>
        <v/>
      </c>
    </row>
    <row r="1425" spans="1:30" x14ac:dyDescent="0.25">
      <c r="A1425" s="42" t="s">
        <v>9021</v>
      </c>
      <c r="B1425" s="42"/>
      <c r="C1425" s="42"/>
      <c r="D1425" s="42"/>
      <c r="E1425" s="42">
        <v>19797987993</v>
      </c>
      <c r="F1425" s="42" t="s">
        <v>9200</v>
      </c>
      <c r="G1425" s="42" t="s">
        <v>11227</v>
      </c>
      <c r="H1425" s="19"/>
      <c r="I1425" s="42"/>
      <c r="J1425" s="42" t="s">
        <v>2992</v>
      </c>
      <c r="K1425" s="21">
        <v>45780</v>
      </c>
      <c r="L1425" s="19" t="s">
        <v>8443</v>
      </c>
      <c r="M1425" s="44">
        <v>49.8</v>
      </c>
      <c r="N1425" s="19">
        <v>1</v>
      </c>
      <c r="O1425" s="44">
        <v>57.31</v>
      </c>
      <c r="P1425" s="44">
        <v>27.35</v>
      </c>
      <c r="Q1425" s="44">
        <v>3.79</v>
      </c>
      <c r="R1425" s="44">
        <v>14.74</v>
      </c>
      <c r="S1425" s="44">
        <v>7.51</v>
      </c>
      <c r="T1425" s="44">
        <v>0</v>
      </c>
      <c r="U1425" s="44">
        <v>2.92</v>
      </c>
      <c r="V1425" s="23">
        <v>5.8599999999999999E-2</v>
      </c>
      <c r="W1425" s="42" t="s">
        <v>34</v>
      </c>
      <c r="X1425" s="43"/>
      <c r="Y1425" s="43"/>
      <c r="Z1425" s="43" t="s">
        <v>8442</v>
      </c>
      <c r="AA1425" s="43" t="str">
        <f>VLOOKUP(J1425, sku!B:C, 2, FALSE)</f>
        <v>Restaurax 500ml</v>
      </c>
      <c r="AB1425" s="45" t="str">
        <f>VLOOKUP(J1425, sku!B:BM, 64, FALSE)</f>
        <v>Revenda</v>
      </c>
      <c r="AC1425" s="45" t="str">
        <f>LEFT(pedidos[[#This Row],[SKU]],3)</f>
        <v>VX2</v>
      </c>
      <c r="AD1425" s="36" t="str" cm="1">
        <f t="array" aca="1" ref="AD1425" ca="1">IFERROR(
  INDEX(
    montadora[Montadora],
    MATCH(TRUE,LEFT(#REF!,NÚCARACT(montadora[SKU Parcial]))=montadora[SKU Parcial],0)
  ),
  ""
)</f>
        <v/>
      </c>
    </row>
    <row r="1426" spans="1:30" x14ac:dyDescent="0.25">
      <c r="A1426" s="42" t="s">
        <v>9560</v>
      </c>
      <c r="B1426" s="42">
        <v>18198083982</v>
      </c>
      <c r="C1426" s="42"/>
      <c r="D1426" s="42"/>
      <c r="E1426" s="42"/>
      <c r="F1426" s="42" t="s">
        <v>9200</v>
      </c>
      <c r="G1426" s="42" t="s">
        <v>11228</v>
      </c>
      <c r="H1426" s="19"/>
      <c r="I1426" s="42"/>
      <c r="J1426" s="42" t="s">
        <v>2992</v>
      </c>
      <c r="K1426" s="21">
        <v>45791</v>
      </c>
      <c r="L1426" s="12" t="s">
        <v>8443</v>
      </c>
      <c r="M1426" s="44">
        <v>62.7</v>
      </c>
      <c r="N1426" s="19">
        <v>1</v>
      </c>
      <c r="O1426" s="44">
        <v>70.7</v>
      </c>
      <c r="P1426" s="44">
        <v>27.35</v>
      </c>
      <c r="Q1426" s="44">
        <v>2.11</v>
      </c>
      <c r="R1426" s="44">
        <v>16.54</v>
      </c>
      <c r="S1426" s="44">
        <v>8</v>
      </c>
      <c r="T1426" s="44">
        <v>0</v>
      </c>
      <c r="U1426" s="44">
        <v>16.7</v>
      </c>
      <c r="V1426" s="23">
        <v>0</v>
      </c>
      <c r="W1426" s="42" t="s">
        <v>34</v>
      </c>
      <c r="X1426" s="43"/>
      <c r="Y1426" s="43"/>
      <c r="Z1426" s="43" t="s">
        <v>8442</v>
      </c>
      <c r="AA1426" s="43" t="str">
        <f>VLOOKUP(J1426, sku!B:C, 2, FALSE)</f>
        <v>Restaurax 500ml</v>
      </c>
      <c r="AB1426" s="45" t="str">
        <f>VLOOKUP(J1426, sku!B:BM, 64, FALSE)</f>
        <v>Revenda</v>
      </c>
      <c r="AC1426" s="45" t="str">
        <f>LEFT(pedidos[[#This Row],[SKU]],3)</f>
        <v>VX2</v>
      </c>
      <c r="AD1426" s="36" t="str" cm="1">
        <f t="array" aca="1" ref="AD1426" ca="1">IFERROR(
  INDEX(
    montadora[Montadora],
    MATCH(TRUE,LEFT(#REF!,NÚCARACT(montadora[SKU Parcial]))=montadora[SKU Parcial],0)
  ),
  ""
)</f>
        <v/>
      </c>
    </row>
    <row r="1427" spans="1:30" customFormat="1" x14ac:dyDescent="0.25">
      <c r="A1427" s="1" t="s">
        <v>6761</v>
      </c>
      <c r="B1427" s="1" t="s">
        <v>6762</v>
      </c>
      <c r="C1427" s="1" t="s">
        <v>712</v>
      </c>
      <c r="D1427" s="1" t="s">
        <v>27</v>
      </c>
      <c r="E1427" s="1" t="s">
        <v>1673</v>
      </c>
      <c r="F1427" s="1" t="s">
        <v>1674</v>
      </c>
      <c r="G1427" s="6" t="s">
        <v>11227</v>
      </c>
      <c r="H1427" s="2" t="s">
        <v>30</v>
      </c>
      <c r="I1427" s="1" t="s">
        <v>36</v>
      </c>
      <c r="J1427" s="1" t="s">
        <v>1675</v>
      </c>
      <c r="K1427" s="4">
        <v>45789</v>
      </c>
      <c r="L1427" s="13" t="s">
        <v>804</v>
      </c>
      <c r="M1427" s="26">
        <v>68.8</v>
      </c>
      <c r="N1427" s="2">
        <v>1</v>
      </c>
      <c r="O1427" s="26">
        <v>68.8</v>
      </c>
      <c r="P1427" s="26">
        <v>27.45</v>
      </c>
      <c r="Q1427" s="26">
        <v>5.24</v>
      </c>
      <c r="R1427" s="26">
        <v>15.01</v>
      </c>
      <c r="S1427" s="26">
        <v>0</v>
      </c>
      <c r="T1427" s="26">
        <v>0</v>
      </c>
      <c r="U1427" s="26">
        <v>21.1</v>
      </c>
      <c r="V1427" s="10">
        <v>0.30669999999999997</v>
      </c>
      <c r="W1427" s="1" t="s">
        <v>89</v>
      </c>
      <c r="X1427" s="3"/>
      <c r="Y1427" s="3"/>
      <c r="Z1427" s="5" t="s">
        <v>7980</v>
      </c>
      <c r="AA1427" s="5" t="str">
        <f>VLOOKUP(J1427, sku!B:C, 2, FALSE)</f>
        <v>Par De Trava Do Quebra Vento Cromado (23Cm)</v>
      </c>
      <c r="AB1427" s="3" t="str">
        <f>VLOOKUP(J1427, sku!B:BM, 64, FALSE)</f>
        <v>Revenda</v>
      </c>
      <c r="AC1427" s="3" t="str">
        <f>LEFT(pedidos[[#This Row],[SKU]],3)</f>
        <v>Q-9</v>
      </c>
      <c r="AD1427" s="36" t="str" cm="1">
        <f t="array" aca="1" ref="AD1427" ca="1">IFERROR(
  INDEX(
    montadora[Montadora],
    MATCH(TRUE,LEFT(#REF!,NÚCARACT(montadora[SKU Parcial]))=montadora[SKU Parcial],0)
  ),
  ""
)</f>
        <v/>
      </c>
    </row>
    <row r="1428" spans="1:30" customFormat="1" x14ac:dyDescent="0.25">
      <c r="A1428" s="1" t="s">
        <v>6763</v>
      </c>
      <c r="B1428" s="1" t="s">
        <v>6764</v>
      </c>
      <c r="C1428" s="1" t="s">
        <v>6765</v>
      </c>
      <c r="D1428" s="1" t="s">
        <v>191</v>
      </c>
      <c r="E1428" s="1" t="s">
        <v>1673</v>
      </c>
      <c r="F1428" s="1" t="s">
        <v>1674</v>
      </c>
      <c r="G1428" s="6" t="s">
        <v>11227</v>
      </c>
      <c r="H1428" s="2" t="s">
        <v>30</v>
      </c>
      <c r="I1428" s="1" t="s">
        <v>36</v>
      </c>
      <c r="J1428" s="1" t="s">
        <v>1675</v>
      </c>
      <c r="K1428" s="4">
        <v>45789</v>
      </c>
      <c r="L1428" s="13" t="s">
        <v>804</v>
      </c>
      <c r="M1428" s="26">
        <v>68.8</v>
      </c>
      <c r="N1428" s="2">
        <v>1</v>
      </c>
      <c r="O1428" s="26">
        <v>68.8</v>
      </c>
      <c r="P1428" s="26">
        <v>27.45</v>
      </c>
      <c r="Q1428" s="26">
        <v>5.24</v>
      </c>
      <c r="R1428" s="26">
        <v>15.01</v>
      </c>
      <c r="S1428" s="26">
        <v>0</v>
      </c>
      <c r="T1428" s="26">
        <v>0</v>
      </c>
      <c r="U1428" s="26">
        <v>21.1</v>
      </c>
      <c r="V1428" s="10">
        <v>0.30669999999999997</v>
      </c>
      <c r="W1428" s="1" t="s">
        <v>34</v>
      </c>
      <c r="X1428" s="3"/>
      <c r="Y1428" s="3"/>
      <c r="Z1428" s="5" t="s">
        <v>7980</v>
      </c>
      <c r="AA1428" s="5" t="str">
        <f>VLOOKUP(J1428, sku!B:C, 2, FALSE)</f>
        <v>Par De Trava Do Quebra Vento Cromado (23Cm)</v>
      </c>
      <c r="AB1428" s="3" t="str">
        <f>VLOOKUP(J1428, sku!B:BM, 64, FALSE)</f>
        <v>Revenda</v>
      </c>
      <c r="AC1428" s="3" t="str">
        <f>LEFT(pedidos[[#This Row],[SKU]],3)</f>
        <v>Q-9</v>
      </c>
      <c r="AD1428" s="36" t="str" cm="1">
        <f t="array" aca="1" ref="AD1428" ca="1">IFERROR(
  INDEX(
    montadora[Montadora],
    MATCH(TRUE,LEFT(#REF!,NÚCARACT(montadora[SKU Parcial]))=montadora[SKU Parcial],0)
  ),
  ""
)</f>
        <v/>
      </c>
    </row>
    <row r="1429" spans="1:30" customFormat="1" x14ac:dyDescent="0.25">
      <c r="A1429" s="1" t="s">
        <v>6766</v>
      </c>
      <c r="B1429" s="1" t="s">
        <v>36</v>
      </c>
      <c r="C1429" s="1" t="s">
        <v>121</v>
      </c>
      <c r="D1429" s="1" t="s">
        <v>138</v>
      </c>
      <c r="E1429" s="1" t="s">
        <v>1673</v>
      </c>
      <c r="F1429" s="1" t="s">
        <v>1674</v>
      </c>
      <c r="G1429" s="6" t="s">
        <v>11227</v>
      </c>
      <c r="H1429" s="2" t="s">
        <v>30</v>
      </c>
      <c r="I1429" s="1" t="s">
        <v>36</v>
      </c>
      <c r="J1429" s="1" t="s">
        <v>1675</v>
      </c>
      <c r="K1429" s="4">
        <v>45790</v>
      </c>
      <c r="L1429" s="13" t="s">
        <v>804</v>
      </c>
      <c r="M1429" s="26">
        <v>68.8</v>
      </c>
      <c r="N1429" s="2">
        <v>1</v>
      </c>
      <c r="O1429" s="26">
        <v>68.8</v>
      </c>
      <c r="P1429" s="26">
        <v>27.45</v>
      </c>
      <c r="Q1429" s="26">
        <v>5.24</v>
      </c>
      <c r="R1429" s="26">
        <v>15.01</v>
      </c>
      <c r="S1429" s="26">
        <v>0</v>
      </c>
      <c r="T1429" s="26">
        <v>0</v>
      </c>
      <c r="U1429" s="26">
        <v>21.1</v>
      </c>
      <c r="V1429" s="10">
        <v>0.30669999999999997</v>
      </c>
      <c r="W1429" s="1" t="s">
        <v>34</v>
      </c>
      <c r="X1429" s="3"/>
      <c r="Y1429" s="3"/>
      <c r="Z1429" s="5" t="s">
        <v>7980</v>
      </c>
      <c r="AA1429" s="5" t="str">
        <f>VLOOKUP(J1429, sku!B:C, 2, FALSE)</f>
        <v>Par De Trava Do Quebra Vento Cromado (23Cm)</v>
      </c>
      <c r="AB1429" s="3" t="str">
        <f>VLOOKUP(J1429, sku!B:BM, 64, FALSE)</f>
        <v>Revenda</v>
      </c>
      <c r="AC1429" s="3" t="str">
        <f>LEFT(pedidos[[#This Row],[SKU]],3)</f>
        <v>Q-9</v>
      </c>
      <c r="AD1429" s="36" t="str" cm="1">
        <f t="array" aca="1" ref="AD1429" ca="1">IFERROR(
  INDEX(
    montadora[Montadora],
    MATCH(TRUE,LEFT(#REF!,NÚCARACT(montadora[SKU Parcial]))=montadora[SKU Parcial],0)
  ),
  ""
)</f>
        <v/>
      </c>
    </row>
    <row r="1430" spans="1:30" customFormat="1" x14ac:dyDescent="0.25">
      <c r="A1430" s="1" t="s">
        <v>6767</v>
      </c>
      <c r="B1430" s="1" t="s">
        <v>6768</v>
      </c>
      <c r="C1430" s="1" t="s">
        <v>1404</v>
      </c>
      <c r="D1430" s="1" t="s">
        <v>38</v>
      </c>
      <c r="E1430" s="1" t="s">
        <v>1673</v>
      </c>
      <c r="F1430" s="1" t="s">
        <v>1674</v>
      </c>
      <c r="G1430" s="6" t="s">
        <v>11227</v>
      </c>
      <c r="H1430" s="2" t="s">
        <v>30</v>
      </c>
      <c r="I1430" s="1" t="s">
        <v>36</v>
      </c>
      <c r="J1430" s="1" t="s">
        <v>1675</v>
      </c>
      <c r="K1430" s="4">
        <v>45792</v>
      </c>
      <c r="L1430" s="13" t="s">
        <v>804</v>
      </c>
      <c r="M1430" s="26">
        <v>68.8</v>
      </c>
      <c r="N1430" s="2">
        <v>1</v>
      </c>
      <c r="O1430" s="26">
        <v>68.8</v>
      </c>
      <c r="P1430" s="26">
        <v>27.45</v>
      </c>
      <c r="Q1430" s="26">
        <v>5.24</v>
      </c>
      <c r="R1430" s="26">
        <v>15.01</v>
      </c>
      <c r="S1430" s="26">
        <v>0</v>
      </c>
      <c r="T1430" s="26">
        <v>0</v>
      </c>
      <c r="U1430" s="26">
        <v>21.1</v>
      </c>
      <c r="V1430" s="10">
        <v>0.30669999999999997</v>
      </c>
      <c r="W1430" s="1" t="s">
        <v>34</v>
      </c>
      <c r="X1430" s="3"/>
      <c r="Y1430" s="3"/>
      <c r="Z1430" s="5" t="s">
        <v>7980</v>
      </c>
      <c r="AA1430" s="5" t="str">
        <f>VLOOKUP(J1430, sku!B:C, 2, FALSE)</f>
        <v>Par De Trava Do Quebra Vento Cromado (23Cm)</v>
      </c>
      <c r="AB1430" s="3" t="str">
        <f>VLOOKUP(J1430, sku!B:BM, 64, FALSE)</f>
        <v>Revenda</v>
      </c>
      <c r="AC1430" s="3" t="str">
        <f>LEFT(pedidos[[#This Row],[SKU]],3)</f>
        <v>Q-9</v>
      </c>
      <c r="AD1430" s="36" t="str" cm="1">
        <f t="array" aca="1" ref="AD1430" ca="1">IFERROR(
  INDEX(
    montadora[Montadora],
    MATCH(TRUE,LEFT(#REF!,NÚCARACT(montadora[SKU Parcial]))=montadora[SKU Parcial],0)
  ),
  ""
)</f>
        <v/>
      </c>
    </row>
    <row r="1431" spans="1:30" customFormat="1" x14ac:dyDescent="0.25">
      <c r="A1431" s="1" t="s">
        <v>6769</v>
      </c>
      <c r="B1431" s="1" t="s">
        <v>36</v>
      </c>
      <c r="C1431" s="1" t="s">
        <v>6770</v>
      </c>
      <c r="D1431" s="1" t="s">
        <v>191</v>
      </c>
      <c r="E1431" s="1" t="s">
        <v>1673</v>
      </c>
      <c r="F1431" s="1" t="s">
        <v>1674</v>
      </c>
      <c r="G1431" s="6" t="s">
        <v>11227</v>
      </c>
      <c r="H1431" s="2" t="s">
        <v>30</v>
      </c>
      <c r="I1431" s="1" t="s">
        <v>36</v>
      </c>
      <c r="J1431" s="1" t="s">
        <v>1675</v>
      </c>
      <c r="K1431" s="4">
        <v>45796</v>
      </c>
      <c r="L1431" s="13" t="s">
        <v>804</v>
      </c>
      <c r="M1431" s="26">
        <v>68.8</v>
      </c>
      <c r="N1431" s="2">
        <v>1</v>
      </c>
      <c r="O1431" s="26">
        <v>79.7</v>
      </c>
      <c r="P1431" s="26">
        <v>27.45</v>
      </c>
      <c r="Q1431" s="26">
        <v>5.24</v>
      </c>
      <c r="R1431" s="26">
        <v>15.01</v>
      </c>
      <c r="S1431" s="26">
        <v>10.9</v>
      </c>
      <c r="T1431" s="26">
        <v>0</v>
      </c>
      <c r="U1431" s="26">
        <v>21.1</v>
      </c>
      <c r="V1431" s="10">
        <v>0.30669999999999997</v>
      </c>
      <c r="W1431" s="1" t="s">
        <v>34</v>
      </c>
      <c r="X1431" s="3"/>
      <c r="Y1431" s="3"/>
      <c r="Z1431" s="5" t="s">
        <v>7980</v>
      </c>
      <c r="AA1431" s="5" t="str">
        <f>VLOOKUP(J1431, sku!B:C, 2, FALSE)</f>
        <v>Par De Trava Do Quebra Vento Cromado (23Cm)</v>
      </c>
      <c r="AB1431" s="3" t="str">
        <f>VLOOKUP(J1431, sku!B:BM, 64, FALSE)</f>
        <v>Revenda</v>
      </c>
      <c r="AC1431" s="3" t="str">
        <f>LEFT(pedidos[[#This Row],[SKU]],3)</f>
        <v>Q-9</v>
      </c>
      <c r="AD1431" s="36" t="str" cm="1">
        <f t="array" aca="1" ref="AD1431" ca="1">IFERROR(
  INDEX(
    montadora[Montadora],
    MATCH(TRUE,LEFT(#REF!,NÚCARACT(montadora[SKU Parcial]))=montadora[SKU Parcial],0)
  ),
  ""
)</f>
        <v/>
      </c>
    </row>
    <row r="1432" spans="1:30" customFormat="1" x14ac:dyDescent="0.25">
      <c r="A1432" s="1" t="s">
        <v>6771</v>
      </c>
      <c r="B1432" s="1" t="s">
        <v>6772</v>
      </c>
      <c r="C1432" s="1" t="s">
        <v>6773</v>
      </c>
      <c r="D1432" s="1" t="s">
        <v>138</v>
      </c>
      <c r="E1432" s="1" t="s">
        <v>1677</v>
      </c>
      <c r="F1432" s="1" t="s">
        <v>1674</v>
      </c>
      <c r="G1432" s="6" t="s">
        <v>11227</v>
      </c>
      <c r="H1432" s="2" t="s">
        <v>30</v>
      </c>
      <c r="I1432" s="1" t="s">
        <v>36</v>
      </c>
      <c r="J1432" s="1" t="s">
        <v>1675</v>
      </c>
      <c r="K1432" s="4">
        <v>45797</v>
      </c>
      <c r="L1432" s="11" t="s">
        <v>11229</v>
      </c>
      <c r="M1432" s="26">
        <v>68.8</v>
      </c>
      <c r="N1432" s="2">
        <v>1</v>
      </c>
      <c r="O1432" s="26">
        <v>91.7</v>
      </c>
      <c r="P1432" s="26">
        <v>27.45</v>
      </c>
      <c r="Q1432" s="26">
        <v>5.24</v>
      </c>
      <c r="R1432" s="26">
        <v>15.01</v>
      </c>
      <c r="S1432" s="26">
        <v>22.9</v>
      </c>
      <c r="T1432" s="26">
        <v>0</v>
      </c>
      <c r="U1432" s="26">
        <v>21.1</v>
      </c>
      <c r="V1432" s="10">
        <v>0.30669999999999997</v>
      </c>
      <c r="W1432" s="1" t="s">
        <v>34</v>
      </c>
      <c r="X1432" s="3"/>
      <c r="Y1432" s="3"/>
      <c r="Z1432" s="5" t="s">
        <v>7980</v>
      </c>
      <c r="AA1432" s="5" t="str">
        <f>VLOOKUP(J1432, sku!B:C, 2, FALSE)</f>
        <v>Par De Trava Do Quebra Vento Cromado (23Cm)</v>
      </c>
      <c r="AB1432" s="3" t="str">
        <f>VLOOKUP(J1432, sku!B:BM, 64, FALSE)</f>
        <v>Revenda</v>
      </c>
      <c r="AC1432" s="3" t="str">
        <f>LEFT(pedidos[[#This Row],[SKU]],3)</f>
        <v>Q-9</v>
      </c>
      <c r="AD1432" s="36" t="str" cm="1">
        <f t="array" aca="1" ref="AD1432" ca="1">IFERROR(
  INDEX(
    montadora[Montadora],
    MATCH(TRUE,LEFT(#REF!,NÚCARACT(montadora[SKU Parcial]))=montadora[SKU Parcial],0)
  ),
  ""
)</f>
        <v/>
      </c>
    </row>
    <row r="1433" spans="1:30" customFormat="1" x14ac:dyDescent="0.25">
      <c r="A1433" s="1" t="s">
        <v>6774</v>
      </c>
      <c r="B1433" s="1" t="s">
        <v>36</v>
      </c>
      <c r="C1433" s="1" t="s">
        <v>4247</v>
      </c>
      <c r="D1433" s="1" t="s">
        <v>319</v>
      </c>
      <c r="E1433" s="1" t="s">
        <v>1673</v>
      </c>
      <c r="F1433" s="1" t="s">
        <v>1674</v>
      </c>
      <c r="G1433" s="6" t="s">
        <v>11227</v>
      </c>
      <c r="H1433" s="2" t="s">
        <v>30</v>
      </c>
      <c r="I1433" s="1" t="s">
        <v>36</v>
      </c>
      <c r="J1433" s="1" t="s">
        <v>1675</v>
      </c>
      <c r="K1433" s="4">
        <v>45798</v>
      </c>
      <c r="L1433" s="13" t="s">
        <v>804</v>
      </c>
      <c r="M1433" s="26">
        <v>68.8</v>
      </c>
      <c r="N1433" s="2">
        <v>1</v>
      </c>
      <c r="O1433" s="26">
        <v>68.8</v>
      </c>
      <c r="P1433" s="26">
        <v>27.45</v>
      </c>
      <c r="Q1433" s="26">
        <v>5.24</v>
      </c>
      <c r="R1433" s="26">
        <v>15.01</v>
      </c>
      <c r="S1433" s="26">
        <v>0</v>
      </c>
      <c r="T1433" s="26">
        <v>0</v>
      </c>
      <c r="U1433" s="26">
        <v>21.1</v>
      </c>
      <c r="V1433" s="10">
        <v>0.30669999999999997</v>
      </c>
      <c r="W1433" s="1" t="s">
        <v>34</v>
      </c>
      <c r="X1433" s="3"/>
      <c r="Y1433" s="3"/>
      <c r="Z1433" s="5" t="s">
        <v>7980</v>
      </c>
      <c r="AA1433" s="5" t="str">
        <f>VLOOKUP(J1433, sku!B:C, 2, FALSE)</f>
        <v>Par De Trava Do Quebra Vento Cromado (23Cm)</v>
      </c>
      <c r="AB1433" s="3" t="str">
        <f>VLOOKUP(J1433, sku!B:BM, 64, FALSE)</f>
        <v>Revenda</v>
      </c>
      <c r="AC1433" s="3" t="str">
        <f>LEFT(pedidos[[#This Row],[SKU]],3)</f>
        <v>Q-9</v>
      </c>
      <c r="AD1433" s="36" t="str" cm="1">
        <f t="array" aca="1" ref="AD1433" ca="1">IFERROR(
  INDEX(
    montadora[Montadora],
    MATCH(TRUE,LEFT(#REF!,NÚCARACT(montadora[SKU Parcial]))=montadora[SKU Parcial],0)
  ),
  ""
)</f>
        <v/>
      </c>
    </row>
    <row r="1434" spans="1:30" customFormat="1" x14ac:dyDescent="0.25">
      <c r="A1434" s="1" t="s">
        <v>6775</v>
      </c>
      <c r="B1434" s="1" t="s">
        <v>36</v>
      </c>
      <c r="C1434" s="1" t="s">
        <v>6776</v>
      </c>
      <c r="D1434" s="1" t="s">
        <v>420</v>
      </c>
      <c r="E1434" s="1" t="s">
        <v>1677</v>
      </c>
      <c r="F1434" s="1" t="s">
        <v>1674</v>
      </c>
      <c r="G1434" s="6" t="s">
        <v>11227</v>
      </c>
      <c r="H1434" s="2" t="s">
        <v>30</v>
      </c>
      <c r="I1434" s="1" t="s">
        <v>36</v>
      </c>
      <c r="J1434" s="1" t="s">
        <v>1675</v>
      </c>
      <c r="K1434" s="4">
        <v>45799</v>
      </c>
      <c r="L1434" s="11" t="s">
        <v>11229</v>
      </c>
      <c r="M1434" s="26">
        <v>68.8</v>
      </c>
      <c r="N1434" s="2">
        <v>1</v>
      </c>
      <c r="O1434" s="26">
        <v>92.7</v>
      </c>
      <c r="P1434" s="26">
        <v>27.45</v>
      </c>
      <c r="Q1434" s="26">
        <v>5.24</v>
      </c>
      <c r="R1434" s="26">
        <v>15.01</v>
      </c>
      <c r="S1434" s="26">
        <v>23.9</v>
      </c>
      <c r="T1434" s="26">
        <v>0</v>
      </c>
      <c r="U1434" s="26">
        <v>21.1</v>
      </c>
      <c r="V1434" s="10">
        <v>0.30669999999999997</v>
      </c>
      <c r="W1434" s="1" t="s">
        <v>34</v>
      </c>
      <c r="X1434" s="3"/>
      <c r="Y1434" s="3"/>
      <c r="Z1434" s="5" t="s">
        <v>7980</v>
      </c>
      <c r="AA1434" s="5" t="str">
        <f>VLOOKUP(J1434, sku!B:C, 2, FALSE)</f>
        <v>Par De Trava Do Quebra Vento Cromado (23Cm)</v>
      </c>
      <c r="AB1434" s="3" t="str">
        <f>VLOOKUP(J1434, sku!B:BM, 64, FALSE)</f>
        <v>Revenda</v>
      </c>
      <c r="AC1434" s="3" t="str">
        <f>LEFT(pedidos[[#This Row],[SKU]],3)</f>
        <v>Q-9</v>
      </c>
      <c r="AD1434" s="36" t="str" cm="1">
        <f t="array" aca="1" ref="AD1434" ca="1">IFERROR(
  INDEX(
    montadora[Montadora],
    MATCH(TRUE,LEFT(#REF!,NÚCARACT(montadora[SKU Parcial]))=montadora[SKU Parcial],0)
  ),
  ""
)</f>
        <v/>
      </c>
    </row>
    <row r="1435" spans="1:30" customFormat="1" x14ac:dyDescent="0.25">
      <c r="A1435" s="1" t="s">
        <v>6777</v>
      </c>
      <c r="B1435" s="1" t="s">
        <v>36</v>
      </c>
      <c r="C1435" s="1" t="s">
        <v>6778</v>
      </c>
      <c r="D1435" s="1" t="s">
        <v>188</v>
      </c>
      <c r="E1435" s="1" t="s">
        <v>1673</v>
      </c>
      <c r="F1435" s="1" t="s">
        <v>1674</v>
      </c>
      <c r="G1435" s="6" t="s">
        <v>11227</v>
      </c>
      <c r="H1435" s="2" t="s">
        <v>30</v>
      </c>
      <c r="I1435" s="1" t="s">
        <v>36</v>
      </c>
      <c r="J1435" s="1" t="s">
        <v>1675</v>
      </c>
      <c r="K1435" s="4">
        <v>45800</v>
      </c>
      <c r="L1435" s="13" t="s">
        <v>804</v>
      </c>
      <c r="M1435" s="26">
        <v>68.8</v>
      </c>
      <c r="N1435" s="2">
        <v>1</v>
      </c>
      <c r="O1435" s="26">
        <v>82.79</v>
      </c>
      <c r="P1435" s="26">
        <v>27.45</v>
      </c>
      <c r="Q1435" s="26">
        <v>5.24</v>
      </c>
      <c r="R1435" s="26">
        <v>15.01</v>
      </c>
      <c r="S1435" s="26">
        <v>13.99</v>
      </c>
      <c r="T1435" s="26">
        <v>0</v>
      </c>
      <c r="U1435" s="26">
        <v>21.1</v>
      </c>
      <c r="V1435" s="10">
        <v>0.30669999999999997</v>
      </c>
      <c r="W1435" s="1" t="s">
        <v>34</v>
      </c>
      <c r="X1435" s="3"/>
      <c r="Y1435" s="3"/>
      <c r="Z1435" s="5" t="s">
        <v>7980</v>
      </c>
      <c r="AA1435" s="5" t="str">
        <f>VLOOKUP(J1435, sku!B:C, 2, FALSE)</f>
        <v>Par De Trava Do Quebra Vento Cromado (23Cm)</v>
      </c>
      <c r="AB1435" s="3" t="str">
        <f>VLOOKUP(J1435, sku!B:BM, 64, FALSE)</f>
        <v>Revenda</v>
      </c>
      <c r="AC1435" s="3" t="str">
        <f>LEFT(pedidos[[#This Row],[SKU]],3)</f>
        <v>Q-9</v>
      </c>
      <c r="AD1435" s="36" t="str" cm="1">
        <f t="array" aca="1" ref="AD1435" ca="1">IFERROR(
  INDEX(
    montadora[Montadora],
    MATCH(TRUE,LEFT(#REF!,NÚCARACT(montadora[SKU Parcial]))=montadora[SKU Parcial],0)
  ),
  ""
)</f>
        <v/>
      </c>
    </row>
    <row r="1436" spans="1:30" customFormat="1" x14ac:dyDescent="0.25">
      <c r="A1436" s="1" t="s">
        <v>6779</v>
      </c>
      <c r="B1436" s="1" t="s">
        <v>36</v>
      </c>
      <c r="C1436" s="1" t="s">
        <v>6780</v>
      </c>
      <c r="D1436" s="1" t="s">
        <v>188</v>
      </c>
      <c r="E1436" s="1" t="s">
        <v>1673</v>
      </c>
      <c r="F1436" s="1" t="s">
        <v>1674</v>
      </c>
      <c r="G1436" s="6" t="s">
        <v>11227</v>
      </c>
      <c r="H1436" s="2" t="s">
        <v>30</v>
      </c>
      <c r="I1436" s="1" t="s">
        <v>36</v>
      </c>
      <c r="J1436" s="1" t="s">
        <v>1675</v>
      </c>
      <c r="K1436" s="4">
        <v>45806</v>
      </c>
      <c r="L1436" s="13" t="s">
        <v>804</v>
      </c>
      <c r="M1436" s="26">
        <v>68.8</v>
      </c>
      <c r="N1436" s="2">
        <v>1</v>
      </c>
      <c r="O1436" s="26">
        <v>68.8</v>
      </c>
      <c r="P1436" s="26">
        <v>27.45</v>
      </c>
      <c r="Q1436" s="26">
        <v>5.24</v>
      </c>
      <c r="R1436" s="26">
        <v>15.01</v>
      </c>
      <c r="S1436" s="26">
        <v>0</v>
      </c>
      <c r="T1436" s="26">
        <v>0</v>
      </c>
      <c r="U1436" s="26">
        <v>21.1</v>
      </c>
      <c r="V1436" s="10">
        <v>0.30669999999999997</v>
      </c>
      <c r="W1436" s="1" t="s">
        <v>34</v>
      </c>
      <c r="X1436" s="3"/>
      <c r="Y1436" s="3"/>
      <c r="Z1436" s="5" t="s">
        <v>7980</v>
      </c>
      <c r="AA1436" s="5" t="str">
        <f>VLOOKUP(J1436, sku!B:C, 2, FALSE)</f>
        <v>Par De Trava Do Quebra Vento Cromado (23Cm)</v>
      </c>
      <c r="AB1436" s="3" t="str">
        <f>VLOOKUP(J1436, sku!B:BM, 64, FALSE)</f>
        <v>Revenda</v>
      </c>
      <c r="AC1436" s="3" t="str">
        <f>LEFT(pedidos[[#This Row],[SKU]],3)</f>
        <v>Q-9</v>
      </c>
      <c r="AD1436" s="36" t="str" cm="1">
        <f t="array" aca="1" ref="AD1436" ca="1">IFERROR(
  INDEX(
    montadora[Montadora],
    MATCH(TRUE,LEFT(#REF!,NÚCARACT(montadora[SKU Parcial]))=montadora[SKU Parcial],0)
  ),
  ""
)</f>
        <v/>
      </c>
    </row>
    <row r="1437" spans="1:30" customFormat="1" x14ac:dyDescent="0.25">
      <c r="A1437" s="1" t="s">
        <v>6781</v>
      </c>
      <c r="B1437" s="1" t="s">
        <v>6782</v>
      </c>
      <c r="C1437" s="1" t="s">
        <v>5198</v>
      </c>
      <c r="D1437" s="1" t="s">
        <v>617</v>
      </c>
      <c r="E1437" s="1" t="s">
        <v>1673</v>
      </c>
      <c r="F1437" s="1" t="s">
        <v>1674</v>
      </c>
      <c r="G1437" s="6" t="s">
        <v>11227</v>
      </c>
      <c r="H1437" s="2" t="s">
        <v>30</v>
      </c>
      <c r="I1437" s="1" t="s">
        <v>36</v>
      </c>
      <c r="J1437" s="1" t="s">
        <v>1675</v>
      </c>
      <c r="K1437" s="4">
        <v>45808</v>
      </c>
      <c r="L1437" s="13" t="s">
        <v>804</v>
      </c>
      <c r="M1437" s="26">
        <v>68.8</v>
      </c>
      <c r="N1437" s="2">
        <v>1</v>
      </c>
      <c r="O1437" s="26">
        <v>68.8</v>
      </c>
      <c r="P1437" s="26">
        <v>27.45</v>
      </c>
      <c r="Q1437" s="26">
        <v>5.24</v>
      </c>
      <c r="R1437" s="26">
        <v>15.01</v>
      </c>
      <c r="S1437" s="26">
        <v>0</v>
      </c>
      <c r="T1437" s="26">
        <v>0</v>
      </c>
      <c r="U1437" s="26">
        <v>21.1</v>
      </c>
      <c r="V1437" s="10">
        <v>0.30669999999999997</v>
      </c>
      <c r="W1437" s="1" t="s">
        <v>34</v>
      </c>
      <c r="X1437" s="3"/>
      <c r="Y1437" s="3"/>
      <c r="Z1437" s="5" t="s">
        <v>7980</v>
      </c>
      <c r="AA1437" s="5" t="str">
        <f>VLOOKUP(J1437, sku!B:C, 2, FALSE)</f>
        <v>Par De Trava Do Quebra Vento Cromado (23Cm)</v>
      </c>
      <c r="AB1437" s="3" t="str">
        <f>VLOOKUP(J1437, sku!B:BM, 64, FALSE)</f>
        <v>Revenda</v>
      </c>
      <c r="AC1437" s="3" t="str">
        <f>LEFT(pedidos[[#This Row],[SKU]],3)</f>
        <v>Q-9</v>
      </c>
      <c r="AD1437" s="36" t="str" cm="1">
        <f t="array" aca="1" ref="AD1437" ca="1">IFERROR(
  INDEX(
    montadora[Montadora],
    MATCH(TRUE,LEFT(#REF!,NÚCARACT(montadora[SKU Parcial]))=montadora[SKU Parcial],0)
  ),
  ""
)</f>
        <v/>
      </c>
    </row>
    <row r="1438" spans="1:30" customFormat="1" x14ac:dyDescent="0.25">
      <c r="A1438" s="1" t="s">
        <v>4358</v>
      </c>
      <c r="B1438" s="1" t="s">
        <v>36</v>
      </c>
      <c r="C1438" s="1" t="s">
        <v>4359</v>
      </c>
      <c r="D1438" s="1" t="s">
        <v>27</v>
      </c>
      <c r="E1438" s="1" t="s">
        <v>1677</v>
      </c>
      <c r="F1438" s="1" t="s">
        <v>1674</v>
      </c>
      <c r="G1438" s="6" t="s">
        <v>11227</v>
      </c>
      <c r="H1438" s="2" t="s">
        <v>30</v>
      </c>
      <c r="I1438" s="1" t="s">
        <v>36</v>
      </c>
      <c r="J1438" s="1" t="s">
        <v>1675</v>
      </c>
      <c r="K1438" s="4">
        <v>45810</v>
      </c>
      <c r="L1438" s="13" t="s">
        <v>33</v>
      </c>
      <c r="M1438" s="26">
        <v>68.8</v>
      </c>
      <c r="N1438" s="2">
        <v>1</v>
      </c>
      <c r="O1438" s="26">
        <v>85.14</v>
      </c>
      <c r="P1438" s="26">
        <v>27.45</v>
      </c>
      <c r="Q1438" s="27">
        <v>0</v>
      </c>
      <c r="R1438" s="26">
        <v>15.01</v>
      </c>
      <c r="S1438" s="26">
        <v>16.34</v>
      </c>
      <c r="T1438" s="26">
        <v>0</v>
      </c>
      <c r="U1438" s="26">
        <v>20.68</v>
      </c>
      <c r="V1438" s="10">
        <v>0.30059999999999998</v>
      </c>
      <c r="W1438" s="1" t="s">
        <v>34</v>
      </c>
      <c r="X1438" s="3"/>
      <c r="Y1438" s="3"/>
      <c r="Z1438" s="5" t="s">
        <v>7980</v>
      </c>
      <c r="AA1438" s="5" t="str">
        <f>VLOOKUP(J1438, sku!B:C, 2, FALSE)</f>
        <v>Par De Trava Do Quebra Vento Cromado (23Cm)</v>
      </c>
      <c r="AB1438" s="3" t="str">
        <f>VLOOKUP(J1438, sku!B:BM, 64, FALSE)</f>
        <v>Revenda</v>
      </c>
      <c r="AC1438" s="3" t="str">
        <f>LEFT(pedidos[[#This Row],[SKU]],3)</f>
        <v>Q-9</v>
      </c>
      <c r="AD1438" s="36" t="str" cm="1">
        <f t="array" aca="1" ref="AD1438" ca="1">IFERROR(
  INDEX(
    montadora[Montadora],
    MATCH(TRUE,LEFT(#REF!,NÚCARACT(montadora[SKU Parcial]))=montadora[SKU Parcial],0)
  ),
  ""
)</f>
        <v/>
      </c>
    </row>
    <row r="1439" spans="1:30" x14ac:dyDescent="0.25">
      <c r="A1439" s="42" t="s">
        <v>10677</v>
      </c>
      <c r="B1439" s="42"/>
      <c r="C1439" s="42"/>
      <c r="D1439" s="42"/>
      <c r="E1439" s="42">
        <v>23098159344</v>
      </c>
      <c r="F1439" s="42" t="s">
        <v>8352</v>
      </c>
      <c r="G1439" s="42" t="s">
        <v>11228</v>
      </c>
      <c r="H1439" s="19"/>
      <c r="I1439" s="42"/>
      <c r="J1439" s="42" t="s">
        <v>1885</v>
      </c>
      <c r="K1439" s="21">
        <v>45810</v>
      </c>
      <c r="L1439" s="12" t="s">
        <v>8443</v>
      </c>
      <c r="M1439" s="44">
        <v>18.899999999999999</v>
      </c>
      <c r="N1439" s="19">
        <v>2</v>
      </c>
      <c r="O1439" s="44">
        <v>37.799999999999997</v>
      </c>
      <c r="P1439" s="44">
        <v>16.2</v>
      </c>
      <c r="Q1439" s="44">
        <v>1.41</v>
      </c>
      <c r="R1439" s="44">
        <v>15.56</v>
      </c>
      <c r="S1439" s="44">
        <v>0</v>
      </c>
      <c r="T1439" s="44">
        <v>0</v>
      </c>
      <c r="U1439" s="44">
        <v>4.63</v>
      </c>
      <c r="V1439" s="23">
        <v>0.1226</v>
      </c>
      <c r="W1439" s="42" t="s">
        <v>34</v>
      </c>
      <c r="X1439" s="43"/>
      <c r="Y1439" s="43"/>
      <c r="Z1439" s="43" t="s">
        <v>8442</v>
      </c>
      <c r="AA1439" s="43" t="str">
        <f>VLOOKUP(J1439, sku!B:C, 2, FALSE)</f>
        <v>Maçarico 915</v>
      </c>
      <c r="AB1439" s="45" t="str">
        <f>VLOOKUP(J1439, sku!B:BM, 64, FALSE)</f>
        <v>Importação</v>
      </c>
      <c r="AC1439" s="45" t="str">
        <f>LEFT(pedidos[[#This Row],[SKU]],3)</f>
        <v>1MA</v>
      </c>
      <c r="AD1439" s="36" t="str" cm="1">
        <f t="array" aca="1" ref="AD1439" ca="1">IFERROR(
  INDEX(
    montadora[Montadora],
    MATCH(TRUE,LEFT(#REF!,NÚCARACT(montadora[SKU Parcial]))=montadora[SKU Parcial],0)
  ),
  ""
)</f>
        <v/>
      </c>
    </row>
    <row r="1440" spans="1:30" customFormat="1" x14ac:dyDescent="0.25">
      <c r="A1440" s="1" t="s">
        <v>4362</v>
      </c>
      <c r="B1440" s="1" t="s">
        <v>36</v>
      </c>
      <c r="C1440" s="1" t="s">
        <v>4363</v>
      </c>
      <c r="D1440" s="1" t="s">
        <v>138</v>
      </c>
      <c r="E1440" s="1" t="s">
        <v>1673</v>
      </c>
      <c r="F1440" s="1" t="s">
        <v>1674</v>
      </c>
      <c r="G1440" s="6" t="s">
        <v>11227</v>
      </c>
      <c r="H1440" s="2" t="s">
        <v>30</v>
      </c>
      <c r="I1440" s="1" t="s">
        <v>36</v>
      </c>
      <c r="J1440" s="1" t="s">
        <v>1675</v>
      </c>
      <c r="K1440" s="4">
        <v>45818</v>
      </c>
      <c r="L1440" s="20" t="s">
        <v>804</v>
      </c>
      <c r="M1440" s="26">
        <v>68.8</v>
      </c>
      <c r="N1440" s="2">
        <v>1</v>
      </c>
      <c r="O1440" s="26">
        <v>75.790000000000006</v>
      </c>
      <c r="P1440" s="26">
        <v>27.45</v>
      </c>
      <c r="Q1440" s="26">
        <v>5.66</v>
      </c>
      <c r="R1440" s="26">
        <v>15.01</v>
      </c>
      <c r="S1440" s="26">
        <v>6.99</v>
      </c>
      <c r="T1440" s="26">
        <v>0</v>
      </c>
      <c r="U1440" s="26">
        <v>20.68</v>
      </c>
      <c r="V1440" s="10">
        <v>0.30059999999999998</v>
      </c>
      <c r="W1440" s="1" t="s">
        <v>34</v>
      </c>
      <c r="X1440" s="3"/>
      <c r="Y1440" s="3"/>
      <c r="Z1440" s="5" t="s">
        <v>7980</v>
      </c>
      <c r="AA1440" s="5" t="str">
        <f>VLOOKUP(J1440, sku!B:C, 2, FALSE)</f>
        <v>Par De Trava Do Quebra Vento Cromado (23Cm)</v>
      </c>
      <c r="AB1440" s="3" t="str">
        <f>VLOOKUP(J1440, sku!B:BM, 64, FALSE)</f>
        <v>Revenda</v>
      </c>
      <c r="AC1440" s="3" t="str">
        <f>LEFT(pedidos[[#This Row],[SKU]],3)</f>
        <v>Q-9</v>
      </c>
      <c r="AD1440" s="36" t="str" cm="1">
        <f t="array" aca="1" ref="AD1440" ca="1">IFERROR(
  INDEX(
    montadora[Montadora],
    MATCH(TRUE,LEFT(#REF!,NÚCARACT(montadora[SKU Parcial]))=montadora[SKU Parcial],0)
  ),
  ""
)</f>
        <v/>
      </c>
    </row>
    <row r="1441" spans="1:30" customFormat="1" x14ac:dyDescent="0.25">
      <c r="A1441" s="1" t="s">
        <v>4364</v>
      </c>
      <c r="B1441" s="1" t="s">
        <v>36</v>
      </c>
      <c r="C1441" s="1" t="s">
        <v>4365</v>
      </c>
      <c r="D1441" s="1" t="s">
        <v>27</v>
      </c>
      <c r="E1441" s="1" t="s">
        <v>1673</v>
      </c>
      <c r="F1441" s="1" t="s">
        <v>1674</v>
      </c>
      <c r="G1441" s="6" t="s">
        <v>11227</v>
      </c>
      <c r="H1441" s="2" t="s">
        <v>30</v>
      </c>
      <c r="I1441" s="1" t="s">
        <v>36</v>
      </c>
      <c r="J1441" s="1" t="s">
        <v>1675</v>
      </c>
      <c r="K1441" s="4">
        <v>45819</v>
      </c>
      <c r="L1441" s="20" t="s">
        <v>804</v>
      </c>
      <c r="M1441" s="26">
        <v>68.8</v>
      </c>
      <c r="N1441" s="2">
        <v>1</v>
      </c>
      <c r="O1441" s="26">
        <v>78.790000000000006</v>
      </c>
      <c r="P1441" s="26">
        <v>27.45</v>
      </c>
      <c r="Q1441" s="26">
        <v>5.66</v>
      </c>
      <c r="R1441" s="26">
        <v>15.01</v>
      </c>
      <c r="S1441" s="26">
        <v>9.99</v>
      </c>
      <c r="T1441" s="26">
        <v>0</v>
      </c>
      <c r="U1441" s="26">
        <v>20.68</v>
      </c>
      <c r="V1441" s="10">
        <v>0.30059999999999998</v>
      </c>
      <c r="W1441" s="1" t="s">
        <v>34</v>
      </c>
      <c r="X1441" s="3"/>
      <c r="Y1441" s="3"/>
      <c r="Z1441" s="5" t="s">
        <v>7980</v>
      </c>
      <c r="AA1441" s="5" t="str">
        <f>VLOOKUP(J1441, sku!B:C, 2, FALSE)</f>
        <v>Par De Trava Do Quebra Vento Cromado (23Cm)</v>
      </c>
      <c r="AB1441" s="3" t="str">
        <f>VLOOKUP(J1441, sku!B:BM, 64, FALSE)</f>
        <v>Revenda</v>
      </c>
      <c r="AC1441" s="3" t="str">
        <f>LEFT(pedidos[[#This Row],[SKU]],3)</f>
        <v>Q-9</v>
      </c>
      <c r="AD1441" s="36" t="str" cm="1">
        <f t="array" aca="1" ref="AD1441" ca="1">IFERROR(
  INDEX(
    montadora[Montadora],
    MATCH(TRUE,LEFT(#REF!,NÚCARACT(montadora[SKU Parcial]))=montadora[SKU Parcial],0)
  ),
  ""
)</f>
        <v/>
      </c>
    </row>
    <row r="1442" spans="1:30" x14ac:dyDescent="0.25">
      <c r="A1442" s="42" t="s">
        <v>10222</v>
      </c>
      <c r="B1442" s="42"/>
      <c r="C1442" s="42"/>
      <c r="D1442" s="42"/>
      <c r="E1442" s="42">
        <v>20999592075</v>
      </c>
      <c r="F1442" s="42" t="s">
        <v>8387</v>
      </c>
      <c r="G1442" s="42" t="s">
        <v>11228</v>
      </c>
      <c r="H1442" s="7"/>
      <c r="I1442" s="42"/>
      <c r="J1442" s="42" t="s">
        <v>1675</v>
      </c>
      <c r="K1442" s="8">
        <v>45835</v>
      </c>
      <c r="L1442" s="12" t="s">
        <v>8443</v>
      </c>
      <c r="M1442" s="44">
        <v>59.8</v>
      </c>
      <c r="N1442" s="7">
        <v>1</v>
      </c>
      <c r="O1442" s="44">
        <v>59.8</v>
      </c>
      <c r="P1442" s="44">
        <v>27.45</v>
      </c>
      <c r="Q1442" s="44">
        <v>2.2200000000000002</v>
      </c>
      <c r="R1442" s="44">
        <v>15.96</v>
      </c>
      <c r="S1442" s="44">
        <v>0</v>
      </c>
      <c r="T1442" s="44">
        <v>0</v>
      </c>
      <c r="U1442" s="44">
        <v>14.17</v>
      </c>
      <c r="V1442" s="9">
        <v>0.2369</v>
      </c>
      <c r="W1442" s="42" t="s">
        <v>34</v>
      </c>
      <c r="X1442" s="43"/>
      <c r="Y1442" s="43"/>
      <c r="Z1442" s="43" t="s">
        <v>8442</v>
      </c>
      <c r="AA1442" s="43" t="str">
        <f>VLOOKUP(J1442, sku!B:C, 2, FALSE)</f>
        <v>Par De Trava Do Quebra Vento Cromado (23Cm)</v>
      </c>
      <c r="AB1442" s="45" t="str">
        <f>VLOOKUP(J1442, sku!B:BM, 64, FALSE)</f>
        <v>Revenda</v>
      </c>
      <c r="AC1442" s="45" t="str">
        <f>LEFT(pedidos[[#This Row],[SKU]],3)</f>
        <v>Q-9</v>
      </c>
      <c r="AD1442" s="36" t="str" cm="1">
        <f t="array" aca="1" ref="AD1442" ca="1">IFERROR(
  INDEX(
    montadora[Montadora],
    MATCH(TRUE,LEFT(#REF!,NÚCARACT(montadora[SKU Parcial]))=montadora[SKU Parcial],0)
  ),
  ""
)</f>
        <v/>
      </c>
    </row>
    <row r="1443" spans="1:30" x14ac:dyDescent="0.25">
      <c r="A1443" s="42" t="s">
        <v>10552</v>
      </c>
      <c r="B1443" s="42"/>
      <c r="C1443" s="42"/>
      <c r="D1443" s="42"/>
      <c r="E1443" s="42">
        <v>23998118595</v>
      </c>
      <c r="F1443" s="42" t="s">
        <v>10106</v>
      </c>
      <c r="G1443" s="42" t="s">
        <v>11228</v>
      </c>
      <c r="H1443" s="7"/>
      <c r="I1443" s="42"/>
      <c r="J1443" s="42" t="s">
        <v>1675</v>
      </c>
      <c r="K1443" s="8">
        <v>45819</v>
      </c>
      <c r="L1443" s="12" t="s">
        <v>8443</v>
      </c>
      <c r="M1443" s="44">
        <v>59.8</v>
      </c>
      <c r="N1443" s="7">
        <v>1</v>
      </c>
      <c r="O1443" s="44">
        <v>69.42</v>
      </c>
      <c r="P1443" s="44">
        <v>27.45</v>
      </c>
      <c r="Q1443" s="44">
        <v>2.2200000000000002</v>
      </c>
      <c r="R1443" s="44">
        <v>15.96</v>
      </c>
      <c r="S1443" s="44">
        <v>9.6199999999999992</v>
      </c>
      <c r="T1443" s="44">
        <v>0</v>
      </c>
      <c r="U1443" s="44">
        <v>14.17</v>
      </c>
      <c r="V1443" s="9">
        <v>0.2369</v>
      </c>
      <c r="W1443" s="42" t="s">
        <v>34</v>
      </c>
      <c r="X1443" s="43"/>
      <c r="Y1443" s="43"/>
      <c r="Z1443" s="43" t="s">
        <v>8442</v>
      </c>
      <c r="AA1443" s="43" t="str">
        <f>VLOOKUP(J1443, sku!B:C, 2, FALSE)</f>
        <v>Par De Trava Do Quebra Vento Cromado (23Cm)</v>
      </c>
      <c r="AB1443" s="45" t="str">
        <f>VLOOKUP(J1443, sku!B:BM, 64, FALSE)</f>
        <v>Revenda</v>
      </c>
      <c r="AC1443" s="45" t="str">
        <f>LEFT(pedidos[[#This Row],[SKU]],3)</f>
        <v>Q-9</v>
      </c>
      <c r="AD1443" s="36" t="str" cm="1">
        <f t="array" aca="1" ref="AD1443" ca="1">IFERROR(
  INDEX(
    montadora[Montadora],
    MATCH(TRUE,LEFT(#REF!,NÚCARACT(montadora[SKU Parcial]))=montadora[SKU Parcial],0)
  ),
  ""
)</f>
        <v/>
      </c>
    </row>
    <row r="1444" spans="1:30" x14ac:dyDescent="0.25">
      <c r="A1444" s="42" t="s">
        <v>10602</v>
      </c>
      <c r="B1444" s="42"/>
      <c r="C1444" s="42"/>
      <c r="D1444" s="42"/>
      <c r="E1444" s="42">
        <v>23998118595</v>
      </c>
      <c r="F1444" s="42" t="s">
        <v>10106</v>
      </c>
      <c r="G1444" s="42" t="s">
        <v>11228</v>
      </c>
      <c r="H1444" s="7"/>
      <c r="I1444" s="42"/>
      <c r="J1444" s="42" t="s">
        <v>1675</v>
      </c>
      <c r="K1444" s="8">
        <v>45815</v>
      </c>
      <c r="L1444" s="12" t="s">
        <v>8443</v>
      </c>
      <c r="M1444" s="44">
        <v>59.8</v>
      </c>
      <c r="N1444" s="7">
        <v>1</v>
      </c>
      <c r="O1444" s="44">
        <v>59.8</v>
      </c>
      <c r="P1444" s="44">
        <v>27.45</v>
      </c>
      <c r="Q1444" s="44">
        <v>2.2200000000000002</v>
      </c>
      <c r="R1444" s="44">
        <v>15.96</v>
      </c>
      <c r="S1444" s="44">
        <v>0</v>
      </c>
      <c r="T1444" s="44">
        <v>0</v>
      </c>
      <c r="U1444" s="44">
        <v>14.17</v>
      </c>
      <c r="V1444" s="9">
        <v>0.2369</v>
      </c>
      <c r="W1444" s="42" t="s">
        <v>34</v>
      </c>
      <c r="X1444" s="43"/>
      <c r="Y1444" s="43"/>
      <c r="Z1444" s="43" t="s">
        <v>8442</v>
      </c>
      <c r="AA1444" s="43" t="str">
        <f>VLOOKUP(J1444, sku!B:C, 2, FALSE)</f>
        <v>Par De Trava Do Quebra Vento Cromado (23Cm)</v>
      </c>
      <c r="AB1444" s="45" t="str">
        <f>VLOOKUP(J1444, sku!B:BM, 64, FALSE)</f>
        <v>Revenda</v>
      </c>
      <c r="AC1444" s="45" t="str">
        <f>LEFT(pedidos[[#This Row],[SKU]],3)</f>
        <v>Q-9</v>
      </c>
      <c r="AD1444" s="36" t="str" cm="1">
        <f t="array" aca="1" ref="AD1444" ca="1">IFERROR(
  INDEX(
    montadora[Montadora],
    MATCH(TRUE,LEFT(J1812,NÚCARACT(montadora[SKU Parcial]))=montadora[SKU Parcial],0)
  ),
  ""
)</f>
        <v/>
      </c>
    </row>
    <row r="1445" spans="1:30" x14ac:dyDescent="0.25">
      <c r="A1445" s="42" t="s">
        <v>10654</v>
      </c>
      <c r="B1445" s="42"/>
      <c r="C1445" s="42"/>
      <c r="D1445" s="42"/>
      <c r="E1445" s="42">
        <v>23998118595</v>
      </c>
      <c r="F1445" s="42" t="s">
        <v>10106</v>
      </c>
      <c r="G1445" s="42" t="s">
        <v>11228</v>
      </c>
      <c r="H1445" s="7"/>
      <c r="I1445" s="42"/>
      <c r="J1445" s="42" t="s">
        <v>1675</v>
      </c>
      <c r="K1445" s="8">
        <v>45811</v>
      </c>
      <c r="L1445" s="12" t="s">
        <v>8443</v>
      </c>
      <c r="M1445" s="44">
        <v>59.8</v>
      </c>
      <c r="N1445" s="7">
        <v>1</v>
      </c>
      <c r="O1445" s="44">
        <v>65.22</v>
      </c>
      <c r="P1445" s="44">
        <v>27.45</v>
      </c>
      <c r="Q1445" s="44">
        <v>2.2200000000000002</v>
      </c>
      <c r="R1445" s="44">
        <v>15.96</v>
      </c>
      <c r="S1445" s="44">
        <v>5.42</v>
      </c>
      <c r="T1445" s="44">
        <v>0.01</v>
      </c>
      <c r="U1445" s="44">
        <v>14.16</v>
      </c>
      <c r="V1445" s="9">
        <v>0.23669999999999999</v>
      </c>
      <c r="W1445" s="42" t="s">
        <v>34</v>
      </c>
      <c r="X1445" s="43"/>
      <c r="Y1445" s="43"/>
      <c r="Z1445" s="43" t="s">
        <v>8442</v>
      </c>
      <c r="AA1445" s="43" t="str">
        <f>VLOOKUP(J1445, sku!B:C, 2, FALSE)</f>
        <v>Par De Trava Do Quebra Vento Cromado (23Cm)</v>
      </c>
      <c r="AB1445" s="45" t="str">
        <f>VLOOKUP(J1445, sku!B:BM, 64, FALSE)</f>
        <v>Revenda</v>
      </c>
      <c r="AC1445" s="45" t="str">
        <f>LEFT(pedidos[[#This Row],[SKU]],3)</f>
        <v>Q-9</v>
      </c>
      <c r="AD1445" s="36" t="str" cm="1">
        <f t="array" aca="1" ref="AD1445" ca="1">IFERROR(
  INDEX(
    montadora[Montadora],
    MATCH(TRUE,LEFT(J1813,NÚCARACT(montadora[SKU Parcial]))=montadora[SKU Parcial],0)
  ),
  ""
)</f>
        <v/>
      </c>
    </row>
    <row r="1446" spans="1:30" customFormat="1" x14ac:dyDescent="0.25">
      <c r="A1446" s="1" t="s">
        <v>7612</v>
      </c>
      <c r="B1446" s="1" t="s">
        <v>7613</v>
      </c>
      <c r="C1446" s="1" t="s">
        <v>4729</v>
      </c>
      <c r="D1446" s="1" t="s">
        <v>420</v>
      </c>
      <c r="E1446" s="1" t="s">
        <v>1677</v>
      </c>
      <c r="F1446" s="1" t="s">
        <v>1674</v>
      </c>
      <c r="G1446" s="6" t="s">
        <v>11227</v>
      </c>
      <c r="H1446" s="2" t="s">
        <v>30</v>
      </c>
      <c r="I1446" s="1" t="s">
        <v>36</v>
      </c>
      <c r="J1446" s="1" t="s">
        <v>1675</v>
      </c>
      <c r="K1446" s="4">
        <v>45782</v>
      </c>
      <c r="L1446" s="11" t="s">
        <v>11229</v>
      </c>
      <c r="M1446" s="26">
        <v>59.8</v>
      </c>
      <c r="N1446" s="2">
        <v>1</v>
      </c>
      <c r="O1446" s="26">
        <v>93.84</v>
      </c>
      <c r="P1446" s="26">
        <v>27.45</v>
      </c>
      <c r="Q1446" s="26">
        <v>4.55</v>
      </c>
      <c r="R1446" s="26">
        <v>13.93</v>
      </c>
      <c r="S1446" s="26">
        <v>34.04</v>
      </c>
      <c r="T1446" s="26">
        <v>0</v>
      </c>
      <c r="U1446" s="26">
        <v>13.87</v>
      </c>
      <c r="V1446" s="10">
        <v>0.2319</v>
      </c>
      <c r="W1446" s="1" t="s">
        <v>34</v>
      </c>
      <c r="X1446" s="3"/>
      <c r="Y1446" s="3"/>
      <c r="Z1446" s="5" t="s">
        <v>7980</v>
      </c>
      <c r="AA1446" s="5" t="str">
        <f>VLOOKUP(J1446, sku!B:C, 2, FALSE)</f>
        <v>Par De Trava Do Quebra Vento Cromado (23Cm)</v>
      </c>
      <c r="AB1446" s="3" t="str">
        <f>VLOOKUP(J1446, sku!B:BM, 64, FALSE)</f>
        <v>Revenda</v>
      </c>
      <c r="AC1446" s="3" t="str">
        <f>LEFT(pedidos[[#This Row],[SKU]],3)</f>
        <v>Q-9</v>
      </c>
      <c r="AD1446" s="36" t="str" cm="1">
        <f t="array" aca="1" ref="AD1446" ca="1">IFERROR(
  INDEX(
    montadora[Montadora],
    MATCH(TRUE,LEFT(J1814,NÚCARACT(montadora[SKU Parcial]))=montadora[SKU Parcial],0)
  ),
  ""
)</f>
        <v/>
      </c>
    </row>
    <row r="1447" spans="1:30" customFormat="1" x14ac:dyDescent="0.25">
      <c r="A1447" s="1" t="s">
        <v>7723</v>
      </c>
      <c r="B1447" s="1" t="s">
        <v>7724</v>
      </c>
      <c r="C1447" s="1" t="s">
        <v>1672</v>
      </c>
      <c r="D1447" s="1" t="s">
        <v>45</v>
      </c>
      <c r="E1447" s="1" t="s">
        <v>1673</v>
      </c>
      <c r="F1447" s="1" t="s">
        <v>1674</v>
      </c>
      <c r="G1447" s="6" t="s">
        <v>11227</v>
      </c>
      <c r="H1447" s="2" t="s">
        <v>30</v>
      </c>
      <c r="I1447" s="1" t="s">
        <v>36</v>
      </c>
      <c r="J1447" s="1" t="s">
        <v>1675</v>
      </c>
      <c r="K1447" s="4">
        <v>45785</v>
      </c>
      <c r="L1447" s="13" t="s">
        <v>804</v>
      </c>
      <c r="M1447" s="26">
        <v>79.8</v>
      </c>
      <c r="N1447" s="2">
        <v>1</v>
      </c>
      <c r="O1447" s="26">
        <v>79.8</v>
      </c>
      <c r="P1447" s="26">
        <v>27.45</v>
      </c>
      <c r="Q1447" s="26">
        <v>6.07</v>
      </c>
      <c r="R1447" s="26">
        <v>9.58</v>
      </c>
      <c r="S1447" s="26">
        <v>0</v>
      </c>
      <c r="T1447" s="26">
        <v>19.95</v>
      </c>
      <c r="U1447" s="26">
        <v>16.75</v>
      </c>
      <c r="V1447" s="10">
        <v>0.2099</v>
      </c>
      <c r="W1447" s="1" t="s">
        <v>34</v>
      </c>
      <c r="X1447" s="3"/>
      <c r="Y1447" s="3"/>
      <c r="Z1447" s="5" t="s">
        <v>7980</v>
      </c>
      <c r="AA1447" s="5" t="str">
        <f>VLOOKUP(J1447, sku!B:C, 2, FALSE)</f>
        <v>Par De Trava Do Quebra Vento Cromado (23Cm)</v>
      </c>
      <c r="AB1447" s="3" t="str">
        <f>VLOOKUP(J1447, sku!B:BM, 64, FALSE)</f>
        <v>Revenda</v>
      </c>
      <c r="AC1447" s="3" t="str">
        <f>LEFT(pedidos[[#This Row],[SKU]],3)</f>
        <v>Q-9</v>
      </c>
      <c r="AD1447" s="36" t="str" cm="1">
        <f t="array" aca="1" ref="AD1447" ca="1">IFERROR(
  INDEX(
    montadora[Montadora],
    MATCH(TRUE,LEFT(J1831,NÚCARACT(montadora[SKU Parcial]))=montadora[SKU Parcial],0)
  ),
  ""
)</f>
        <v/>
      </c>
    </row>
    <row r="1448" spans="1:30" customFormat="1" x14ac:dyDescent="0.25">
      <c r="A1448" s="1" t="s">
        <v>7725</v>
      </c>
      <c r="B1448" s="1" t="s">
        <v>36</v>
      </c>
      <c r="C1448" s="1" t="s">
        <v>7726</v>
      </c>
      <c r="D1448" s="1" t="s">
        <v>27</v>
      </c>
      <c r="E1448" s="1" t="s">
        <v>1673</v>
      </c>
      <c r="F1448" s="1" t="s">
        <v>1674</v>
      </c>
      <c r="G1448" s="6" t="s">
        <v>11227</v>
      </c>
      <c r="H1448" s="2" t="s">
        <v>30</v>
      </c>
      <c r="I1448" s="1" t="s">
        <v>36</v>
      </c>
      <c r="J1448" s="1" t="s">
        <v>1675</v>
      </c>
      <c r="K1448" s="4">
        <v>45787</v>
      </c>
      <c r="L1448" s="13" t="s">
        <v>804</v>
      </c>
      <c r="M1448" s="26">
        <v>79.8</v>
      </c>
      <c r="N1448" s="2">
        <v>1</v>
      </c>
      <c r="O1448" s="26">
        <v>79.8</v>
      </c>
      <c r="P1448" s="26">
        <v>27.45</v>
      </c>
      <c r="Q1448" s="26">
        <v>6.07</v>
      </c>
      <c r="R1448" s="26">
        <v>9.58</v>
      </c>
      <c r="S1448" s="26">
        <v>0</v>
      </c>
      <c r="T1448" s="26">
        <v>19.95</v>
      </c>
      <c r="U1448" s="26">
        <v>16.75</v>
      </c>
      <c r="V1448" s="10">
        <v>0.2099</v>
      </c>
      <c r="W1448" s="1" t="s">
        <v>89</v>
      </c>
      <c r="X1448" s="3"/>
      <c r="Y1448" s="3"/>
      <c r="Z1448" s="5" t="s">
        <v>7980</v>
      </c>
      <c r="AA1448" s="5" t="str">
        <f>VLOOKUP(J1448, sku!B:C, 2, FALSE)</f>
        <v>Par De Trava Do Quebra Vento Cromado (23Cm)</v>
      </c>
      <c r="AB1448" s="3" t="str">
        <f>VLOOKUP(J1448, sku!B:BM, 64, FALSE)</f>
        <v>Revenda</v>
      </c>
      <c r="AC1448" s="3" t="str">
        <f>LEFT(pedidos[[#This Row],[SKU]],3)</f>
        <v>Q-9</v>
      </c>
      <c r="AD1448" s="36" t="str" cm="1">
        <f t="array" aca="1" ref="AD1448" ca="1">IFERROR(
  INDEX(
    montadora[Montadora],
    MATCH(TRUE,LEFT(J1832,NÚCARACT(montadora[SKU Parcial]))=montadora[SKU Parcial],0)
  ),
  ""
)</f>
        <v/>
      </c>
    </row>
    <row r="1449" spans="1:30" x14ac:dyDescent="0.25">
      <c r="A1449" s="42" t="s">
        <v>8137</v>
      </c>
      <c r="B1449" s="42"/>
      <c r="C1449" s="42"/>
      <c r="D1449" s="42"/>
      <c r="E1449" s="42">
        <v>22993248906</v>
      </c>
      <c r="F1449" s="42" t="s">
        <v>8387</v>
      </c>
      <c r="G1449" s="42" t="s">
        <v>11227</v>
      </c>
      <c r="H1449" s="7"/>
      <c r="I1449" s="42"/>
      <c r="J1449" s="42" t="s">
        <v>1675</v>
      </c>
      <c r="K1449" s="8">
        <v>45816</v>
      </c>
      <c r="L1449" s="12" t="s">
        <v>8443</v>
      </c>
      <c r="M1449" s="44">
        <v>63.8</v>
      </c>
      <c r="N1449" s="7">
        <v>1</v>
      </c>
      <c r="O1449" s="44">
        <v>63.8</v>
      </c>
      <c r="P1449" s="44">
        <v>27.45</v>
      </c>
      <c r="Q1449" s="44">
        <v>5.25</v>
      </c>
      <c r="R1449" s="44">
        <v>18.04</v>
      </c>
      <c r="S1449" s="44">
        <v>0</v>
      </c>
      <c r="T1449" s="44">
        <v>0</v>
      </c>
      <c r="U1449" s="44">
        <v>13.06</v>
      </c>
      <c r="V1449" s="9">
        <v>0.20469999999999999</v>
      </c>
      <c r="W1449" s="42" t="s">
        <v>34</v>
      </c>
      <c r="X1449" s="43"/>
      <c r="Y1449" s="43"/>
      <c r="Z1449" s="43" t="s">
        <v>8442</v>
      </c>
      <c r="AA1449" s="43" t="str">
        <f>VLOOKUP(J1449, sku!B:C, 2, FALSE)</f>
        <v>Par De Trava Do Quebra Vento Cromado (23Cm)</v>
      </c>
      <c r="AB1449" s="45" t="str">
        <f>VLOOKUP(J1449, sku!B:BM, 64, FALSE)</f>
        <v>Revenda</v>
      </c>
      <c r="AC1449" s="45" t="str">
        <f>LEFT(pedidos[[#This Row],[SKU]],3)</f>
        <v>Q-9</v>
      </c>
      <c r="AD1449" s="36" t="str" cm="1">
        <f t="array" aca="1" ref="AD1449" ca="1">IFERROR(
  INDEX(
    montadora[Montadora],
    MATCH(TRUE,LEFT(J1833,NÚCARACT(montadora[SKU Parcial]))=montadora[SKU Parcial],0)
  ),
  ""
)</f>
        <v/>
      </c>
    </row>
    <row r="1450" spans="1:30" x14ac:dyDescent="0.25">
      <c r="A1450" s="42" t="s">
        <v>8138</v>
      </c>
      <c r="B1450" s="42"/>
      <c r="C1450" s="42"/>
      <c r="D1450" s="42"/>
      <c r="E1450" s="42">
        <v>22697750130</v>
      </c>
      <c r="F1450" s="42" t="s">
        <v>8387</v>
      </c>
      <c r="G1450" s="42" t="s">
        <v>11227</v>
      </c>
      <c r="H1450" s="7"/>
      <c r="I1450" s="42"/>
      <c r="J1450" s="42" t="s">
        <v>1675</v>
      </c>
      <c r="K1450" s="8">
        <v>45810</v>
      </c>
      <c r="L1450" s="12" t="s">
        <v>8443</v>
      </c>
      <c r="M1450" s="44">
        <v>63.8</v>
      </c>
      <c r="N1450" s="7">
        <v>1</v>
      </c>
      <c r="O1450" s="44">
        <v>63.8</v>
      </c>
      <c r="P1450" s="44">
        <v>27.45</v>
      </c>
      <c r="Q1450" s="44">
        <v>5.25</v>
      </c>
      <c r="R1450" s="44">
        <v>18.04</v>
      </c>
      <c r="S1450" s="44">
        <v>0</v>
      </c>
      <c r="T1450" s="44">
        <v>0</v>
      </c>
      <c r="U1450" s="44">
        <v>13.06</v>
      </c>
      <c r="V1450" s="9">
        <v>0.20469999999999999</v>
      </c>
      <c r="W1450" s="42" t="s">
        <v>34</v>
      </c>
      <c r="X1450" s="43"/>
      <c r="Y1450" s="43"/>
      <c r="Z1450" s="43" t="s">
        <v>8442</v>
      </c>
      <c r="AA1450" s="43" t="str">
        <f>VLOOKUP(J1450, sku!B:C, 2, FALSE)</f>
        <v>Par De Trava Do Quebra Vento Cromado (23Cm)</v>
      </c>
      <c r="AB1450" s="45" t="str">
        <f>VLOOKUP(J1450, sku!B:BM, 64, FALSE)</f>
        <v>Revenda</v>
      </c>
      <c r="AC1450" s="45" t="str">
        <f>LEFT(pedidos[[#This Row],[SKU]],3)</f>
        <v>Q-9</v>
      </c>
      <c r="AD1450" s="36" t="str" cm="1">
        <f t="array" aca="1" ref="AD1450" ca="1">IFERROR(
  INDEX(
    montadora[Montadora],
    MATCH(TRUE,LEFT(J1834,NÚCARACT(montadora[SKU Parcial]))=montadora[SKU Parcial],0)
  ),
  ""
)</f>
        <v/>
      </c>
    </row>
    <row r="1451" spans="1:30" x14ac:dyDescent="0.25">
      <c r="A1451" s="42" t="s">
        <v>10180</v>
      </c>
      <c r="B1451" s="42"/>
      <c r="C1451" s="42"/>
      <c r="D1451" s="42"/>
      <c r="E1451" s="42">
        <v>23998118595</v>
      </c>
      <c r="F1451" s="42" t="s">
        <v>10106</v>
      </c>
      <c r="G1451" s="42" t="s">
        <v>11228</v>
      </c>
      <c r="H1451" s="7"/>
      <c r="I1451" s="42"/>
      <c r="J1451" s="42" t="s">
        <v>1675</v>
      </c>
      <c r="K1451" s="8">
        <v>45838</v>
      </c>
      <c r="L1451" s="12" t="s">
        <v>8443</v>
      </c>
      <c r="M1451" s="44">
        <v>52.8</v>
      </c>
      <c r="N1451" s="7">
        <v>1</v>
      </c>
      <c r="O1451" s="44">
        <v>59.98</v>
      </c>
      <c r="P1451" s="44">
        <v>27.45</v>
      </c>
      <c r="Q1451" s="44">
        <v>1.96</v>
      </c>
      <c r="R1451" s="44">
        <v>14.56</v>
      </c>
      <c r="S1451" s="44">
        <v>7.18</v>
      </c>
      <c r="T1451" s="44">
        <v>0</v>
      </c>
      <c r="U1451" s="44">
        <v>8.83</v>
      </c>
      <c r="V1451" s="9">
        <v>0.16719999999999999</v>
      </c>
      <c r="W1451" s="42" t="s">
        <v>34</v>
      </c>
      <c r="X1451" s="43"/>
      <c r="Y1451" s="43"/>
      <c r="Z1451" s="43" t="s">
        <v>8442</v>
      </c>
      <c r="AA1451" s="43" t="str">
        <f>VLOOKUP(J1451, sku!B:C, 2, FALSE)</f>
        <v>Par De Trava Do Quebra Vento Cromado (23Cm)</v>
      </c>
      <c r="AB1451" s="45" t="str">
        <f>VLOOKUP(J1451, sku!B:BM, 64, FALSE)</f>
        <v>Revenda</v>
      </c>
      <c r="AC1451" s="45" t="str">
        <f>LEFT(pedidos[[#This Row],[SKU]],3)</f>
        <v>Q-9</v>
      </c>
      <c r="AD1451" s="36" t="str" cm="1">
        <f t="array" aca="1" ref="AD1451" ca="1">IFERROR(
  INDEX(
    montadora[Montadora],
    MATCH(TRUE,LEFT(J1840,NÚCARACT(montadora[SKU Parcial]))=montadora[SKU Parcial],0)
  ),
  ""
)</f>
        <v/>
      </c>
    </row>
    <row r="1452" spans="1:30" x14ac:dyDescent="0.25">
      <c r="A1452" s="42" t="s">
        <v>10203</v>
      </c>
      <c r="B1452" s="42"/>
      <c r="C1452" s="42"/>
      <c r="D1452" s="42"/>
      <c r="E1452" s="42">
        <v>23998118595</v>
      </c>
      <c r="F1452" s="42" t="s">
        <v>10106</v>
      </c>
      <c r="G1452" s="42" t="s">
        <v>11228</v>
      </c>
      <c r="H1452" s="7"/>
      <c r="I1452" s="42"/>
      <c r="J1452" s="42" t="s">
        <v>1675</v>
      </c>
      <c r="K1452" s="8">
        <v>45836</v>
      </c>
      <c r="L1452" s="12" t="s">
        <v>8443</v>
      </c>
      <c r="M1452" s="44">
        <v>52.8</v>
      </c>
      <c r="N1452" s="7">
        <v>1</v>
      </c>
      <c r="O1452" s="44">
        <v>52.8</v>
      </c>
      <c r="P1452" s="44">
        <v>27.45</v>
      </c>
      <c r="Q1452" s="44">
        <v>1.96</v>
      </c>
      <c r="R1452" s="44">
        <v>14.56</v>
      </c>
      <c r="S1452" s="44">
        <v>0</v>
      </c>
      <c r="T1452" s="44">
        <v>0</v>
      </c>
      <c r="U1452" s="44">
        <v>8.83</v>
      </c>
      <c r="V1452" s="9">
        <v>0.16719999999999999</v>
      </c>
      <c r="W1452" s="42" t="s">
        <v>34</v>
      </c>
      <c r="X1452" s="43"/>
      <c r="Y1452" s="43"/>
      <c r="Z1452" s="43" t="s">
        <v>8442</v>
      </c>
      <c r="AA1452" s="43" t="str">
        <f>VLOOKUP(J1452, sku!B:C, 2, FALSE)</f>
        <v>Par De Trava Do Quebra Vento Cromado (23Cm)</v>
      </c>
      <c r="AB1452" s="45" t="str">
        <f>VLOOKUP(J1452, sku!B:BM, 64, FALSE)</f>
        <v>Revenda</v>
      </c>
      <c r="AC1452" s="45" t="str">
        <f>LEFT(pedidos[[#This Row],[SKU]],3)</f>
        <v>Q-9</v>
      </c>
      <c r="AD1452" s="36" t="str" cm="1">
        <f t="array" aca="1" ref="AD1452" ca="1">IFERROR(
  INDEX(
    montadora[Montadora],
    MATCH(TRUE,LEFT(J1841,NÚCARACT(montadora[SKU Parcial]))=montadora[SKU Parcial],0)
  ),
  ""
)</f>
        <v/>
      </c>
    </row>
    <row r="1453" spans="1:30" x14ac:dyDescent="0.25">
      <c r="A1453" s="42" t="s">
        <v>10249</v>
      </c>
      <c r="B1453" s="42"/>
      <c r="C1453" s="42"/>
      <c r="D1453" s="42"/>
      <c r="E1453" s="42">
        <v>23998118595</v>
      </c>
      <c r="F1453" s="42" t="s">
        <v>10106</v>
      </c>
      <c r="G1453" s="42" t="s">
        <v>11228</v>
      </c>
      <c r="H1453" s="7"/>
      <c r="I1453" s="42"/>
      <c r="J1453" s="42" t="s">
        <v>1675</v>
      </c>
      <c r="K1453" s="8">
        <v>45833</v>
      </c>
      <c r="L1453" s="12" t="s">
        <v>8443</v>
      </c>
      <c r="M1453" s="44">
        <v>52.8</v>
      </c>
      <c r="N1453" s="7">
        <v>1</v>
      </c>
      <c r="O1453" s="44">
        <v>60.8</v>
      </c>
      <c r="P1453" s="44">
        <v>27.45</v>
      </c>
      <c r="Q1453" s="44">
        <v>1.96</v>
      </c>
      <c r="R1453" s="44">
        <v>14.56</v>
      </c>
      <c r="S1453" s="44">
        <v>8</v>
      </c>
      <c r="T1453" s="44">
        <v>0</v>
      </c>
      <c r="U1453" s="44">
        <v>8.83</v>
      </c>
      <c r="V1453" s="9">
        <v>0.16719999999999999</v>
      </c>
      <c r="W1453" s="42" t="s">
        <v>34</v>
      </c>
      <c r="X1453" s="43"/>
      <c r="Y1453" s="43"/>
      <c r="Z1453" s="43" t="s">
        <v>8442</v>
      </c>
      <c r="AA1453" s="43" t="str">
        <f>VLOOKUP(J1453, sku!B:C, 2, FALSE)</f>
        <v>Par De Trava Do Quebra Vento Cromado (23Cm)</v>
      </c>
      <c r="AB1453" s="45" t="str">
        <f>VLOOKUP(J1453, sku!B:BM, 64, FALSE)</f>
        <v>Revenda</v>
      </c>
      <c r="AC1453" s="45" t="str">
        <f>LEFT(pedidos[[#This Row],[SKU]],3)</f>
        <v>Q-9</v>
      </c>
      <c r="AD1453" s="36" t="str" cm="1">
        <f t="array" aca="1" ref="AD1453" ca="1">IFERROR(
  INDEX(
    montadora[Montadora],
    MATCH(TRUE,LEFT(J1842,NÚCARACT(montadora[SKU Parcial]))=montadora[SKU Parcial],0)
  ),
  ""
)</f>
        <v/>
      </c>
    </row>
    <row r="1454" spans="1:30" x14ac:dyDescent="0.25">
      <c r="A1454" s="42" t="s">
        <v>10411</v>
      </c>
      <c r="B1454" s="42"/>
      <c r="C1454" s="42"/>
      <c r="D1454" s="42"/>
      <c r="E1454" s="42">
        <v>23998118595</v>
      </c>
      <c r="F1454" s="42" t="s">
        <v>10106</v>
      </c>
      <c r="G1454" s="42" t="s">
        <v>11228</v>
      </c>
      <c r="H1454" s="7"/>
      <c r="I1454" s="42"/>
      <c r="J1454" s="42" t="s">
        <v>1675</v>
      </c>
      <c r="K1454" s="8">
        <v>45824</v>
      </c>
      <c r="L1454" s="12" t="s">
        <v>8443</v>
      </c>
      <c r="M1454" s="44">
        <v>52.8</v>
      </c>
      <c r="N1454" s="7">
        <v>1</v>
      </c>
      <c r="O1454" s="44">
        <v>52.8</v>
      </c>
      <c r="P1454" s="44">
        <v>27.45</v>
      </c>
      <c r="Q1454" s="44">
        <v>1.96</v>
      </c>
      <c r="R1454" s="44">
        <v>14.56</v>
      </c>
      <c r="S1454" s="44">
        <v>0</v>
      </c>
      <c r="T1454" s="44">
        <v>0</v>
      </c>
      <c r="U1454" s="44">
        <v>8.83</v>
      </c>
      <c r="V1454" s="9">
        <v>0.16719999999999999</v>
      </c>
      <c r="W1454" s="42" t="s">
        <v>34</v>
      </c>
      <c r="X1454" s="43"/>
      <c r="Y1454" s="43"/>
      <c r="Z1454" s="43" t="s">
        <v>8442</v>
      </c>
      <c r="AA1454" s="43" t="str">
        <f>VLOOKUP(J1454, sku!B:C, 2, FALSE)</f>
        <v>Par De Trava Do Quebra Vento Cromado (23Cm)</v>
      </c>
      <c r="AB1454" s="45" t="str">
        <f>VLOOKUP(J1454, sku!B:BM, 64, FALSE)</f>
        <v>Revenda</v>
      </c>
      <c r="AC1454" s="45" t="str">
        <f>LEFT(pedidos[[#This Row],[SKU]],3)</f>
        <v>Q-9</v>
      </c>
      <c r="AD1454" s="36" t="str" cm="1">
        <f t="array" aca="1" ref="AD1454" ca="1">IFERROR(
  INDEX(
    montadora[Montadora],
    MATCH(TRUE,LEFT(J1843,NÚCARACT(montadora[SKU Parcial]))=montadora[SKU Parcial],0)
  ),
  ""
)</f>
        <v/>
      </c>
    </row>
    <row r="1455" spans="1:30" customFormat="1" x14ac:dyDescent="0.25">
      <c r="A1455" s="1" t="s">
        <v>5496</v>
      </c>
      <c r="B1455" s="1" t="s">
        <v>5497</v>
      </c>
      <c r="C1455" s="1" t="s">
        <v>5498</v>
      </c>
      <c r="D1455" s="1" t="s">
        <v>27</v>
      </c>
      <c r="E1455" s="1" t="s">
        <v>1677</v>
      </c>
      <c r="F1455" s="1" t="s">
        <v>1674</v>
      </c>
      <c r="G1455" s="6" t="s">
        <v>11227</v>
      </c>
      <c r="H1455" s="2" t="s">
        <v>30</v>
      </c>
      <c r="I1455" s="1" t="s">
        <v>36</v>
      </c>
      <c r="J1455" s="1" t="s">
        <v>1675</v>
      </c>
      <c r="K1455" s="4">
        <v>45826</v>
      </c>
      <c r="L1455" s="11" t="s">
        <v>11229</v>
      </c>
      <c r="M1455" s="26">
        <v>52.8</v>
      </c>
      <c r="N1455" s="2">
        <v>1</v>
      </c>
      <c r="O1455" s="26">
        <v>52.8</v>
      </c>
      <c r="P1455" s="26">
        <v>27.45</v>
      </c>
      <c r="Q1455" s="26">
        <v>4.34</v>
      </c>
      <c r="R1455" s="26">
        <v>13.09</v>
      </c>
      <c r="S1455" s="26">
        <v>0</v>
      </c>
      <c r="T1455" s="26">
        <v>0</v>
      </c>
      <c r="U1455" s="26">
        <v>7.92</v>
      </c>
      <c r="V1455" s="10">
        <v>0.15</v>
      </c>
      <c r="W1455" s="1" t="s">
        <v>34</v>
      </c>
      <c r="X1455" s="3"/>
      <c r="Y1455" s="3"/>
      <c r="Z1455" s="5" t="s">
        <v>7980</v>
      </c>
      <c r="AA1455" s="5" t="str">
        <f>VLOOKUP(J1455, sku!B:C, 2, FALSE)</f>
        <v>Par De Trava Do Quebra Vento Cromado (23Cm)</v>
      </c>
      <c r="AB1455" s="3" t="str">
        <f>VLOOKUP(J1455, sku!B:BM, 64, FALSE)</f>
        <v>Revenda</v>
      </c>
      <c r="AC1455" s="3" t="str">
        <f>LEFT(pedidos[[#This Row],[SKU]],3)</f>
        <v>Q-9</v>
      </c>
      <c r="AD1455" s="36" t="str" cm="1">
        <f t="array" aca="1" ref="AD1455" ca="1">IFERROR(
  INDEX(
    montadora[Montadora],
    MATCH(TRUE,LEFT(J1848,NÚCARACT(montadora[SKU Parcial]))=montadora[SKU Parcial],0)
  ),
  ""
)</f>
        <v/>
      </c>
    </row>
    <row r="1456" spans="1:30" customFormat="1" x14ac:dyDescent="0.25">
      <c r="A1456" s="1" t="s">
        <v>5499</v>
      </c>
      <c r="B1456" s="1" t="s">
        <v>5500</v>
      </c>
      <c r="C1456" s="1" t="s">
        <v>1035</v>
      </c>
      <c r="D1456" s="1" t="s">
        <v>534</v>
      </c>
      <c r="E1456" s="1" t="s">
        <v>1673</v>
      </c>
      <c r="F1456" s="1" t="s">
        <v>1674</v>
      </c>
      <c r="G1456" s="6" t="s">
        <v>11227</v>
      </c>
      <c r="H1456" s="2" t="s">
        <v>30</v>
      </c>
      <c r="I1456" s="1" t="s">
        <v>36</v>
      </c>
      <c r="J1456" s="1" t="s">
        <v>1675</v>
      </c>
      <c r="K1456" s="4">
        <v>45826</v>
      </c>
      <c r="L1456" s="13" t="s">
        <v>804</v>
      </c>
      <c r="M1456" s="26">
        <v>52.8</v>
      </c>
      <c r="N1456" s="2">
        <v>1</v>
      </c>
      <c r="O1456" s="26">
        <v>52.8</v>
      </c>
      <c r="P1456" s="26">
        <v>27.45</v>
      </c>
      <c r="Q1456" s="26">
        <v>4.34</v>
      </c>
      <c r="R1456" s="26">
        <v>13.09</v>
      </c>
      <c r="S1456" s="26">
        <v>0</v>
      </c>
      <c r="T1456" s="26">
        <v>0</v>
      </c>
      <c r="U1456" s="26">
        <v>7.92</v>
      </c>
      <c r="V1456" s="10">
        <v>0.15</v>
      </c>
      <c r="W1456" s="1" t="s">
        <v>34</v>
      </c>
      <c r="X1456" s="3"/>
      <c r="Y1456" s="3"/>
      <c r="Z1456" s="5" t="s">
        <v>7980</v>
      </c>
      <c r="AA1456" s="5" t="str">
        <f>VLOOKUP(J1456, sku!B:C, 2, FALSE)</f>
        <v>Par De Trava Do Quebra Vento Cromado (23Cm)</v>
      </c>
      <c r="AB1456" s="3" t="str">
        <f>VLOOKUP(J1456, sku!B:BM, 64, FALSE)</f>
        <v>Revenda</v>
      </c>
      <c r="AC1456" s="3" t="str">
        <f>LEFT(pedidos[[#This Row],[SKU]],3)</f>
        <v>Q-9</v>
      </c>
      <c r="AD1456" s="36" t="str" cm="1">
        <f t="array" aca="1" ref="AD1456" ca="1">IFERROR(
  INDEX(
    montadora[Montadora],
    MATCH(TRUE,LEFT(J1849,NÚCARACT(montadora[SKU Parcial]))=montadora[SKU Parcial],0)
  ),
  ""
)</f>
        <v/>
      </c>
    </row>
    <row r="1457" spans="1:30" customFormat="1" x14ac:dyDescent="0.25">
      <c r="A1457" s="1" t="s">
        <v>5501</v>
      </c>
      <c r="B1457" s="1" t="s">
        <v>36</v>
      </c>
      <c r="C1457" s="1" t="s">
        <v>5502</v>
      </c>
      <c r="D1457" s="1" t="s">
        <v>950</v>
      </c>
      <c r="E1457" s="1" t="s">
        <v>1677</v>
      </c>
      <c r="F1457" s="1" t="s">
        <v>1674</v>
      </c>
      <c r="G1457" s="6" t="s">
        <v>11227</v>
      </c>
      <c r="H1457" s="2" t="s">
        <v>30</v>
      </c>
      <c r="I1457" s="1" t="s">
        <v>36</v>
      </c>
      <c r="J1457" s="1" t="s">
        <v>1675</v>
      </c>
      <c r="K1457" s="4">
        <v>45829</v>
      </c>
      <c r="L1457" s="11" t="s">
        <v>11229</v>
      </c>
      <c r="M1457" s="26">
        <v>52.8</v>
      </c>
      <c r="N1457" s="2">
        <v>1</v>
      </c>
      <c r="O1457" s="26">
        <v>52.8</v>
      </c>
      <c r="P1457" s="26">
        <v>27.45</v>
      </c>
      <c r="Q1457" s="26">
        <v>4.34</v>
      </c>
      <c r="R1457" s="26">
        <v>13.09</v>
      </c>
      <c r="S1457" s="26">
        <v>0</v>
      </c>
      <c r="T1457" s="26">
        <v>0</v>
      </c>
      <c r="U1457" s="26">
        <v>7.92</v>
      </c>
      <c r="V1457" s="10">
        <v>0.15</v>
      </c>
      <c r="W1457" s="1" t="s">
        <v>34</v>
      </c>
      <c r="X1457" s="3"/>
      <c r="Y1457" s="3"/>
      <c r="Z1457" s="5" t="s">
        <v>7980</v>
      </c>
      <c r="AA1457" s="5" t="str">
        <f>VLOOKUP(J1457, sku!B:C, 2, FALSE)</f>
        <v>Par De Trava Do Quebra Vento Cromado (23Cm)</v>
      </c>
      <c r="AB1457" s="3" t="str">
        <f>VLOOKUP(J1457, sku!B:BM, 64, FALSE)</f>
        <v>Revenda</v>
      </c>
      <c r="AC1457" s="3" t="str">
        <f>LEFT(pedidos[[#This Row],[SKU]],3)</f>
        <v>Q-9</v>
      </c>
      <c r="AD1457" s="36" t="str" cm="1">
        <f t="array" aca="1" ref="AD1457" ca="1">IFERROR(
  INDEX(
    montadora[Montadora],
    MATCH(TRUE,LEFT(J1850,NÚCARACT(montadora[SKU Parcial]))=montadora[SKU Parcial],0)
  ),
  ""
)</f>
        <v/>
      </c>
    </row>
    <row r="1458" spans="1:30" customFormat="1" x14ac:dyDescent="0.25">
      <c r="A1458" s="1" t="s">
        <v>6981</v>
      </c>
      <c r="B1458" s="1" t="s">
        <v>6982</v>
      </c>
      <c r="C1458" s="1" t="s">
        <v>6983</v>
      </c>
      <c r="D1458" s="1" t="s">
        <v>191</v>
      </c>
      <c r="E1458" s="1" t="s">
        <v>1989</v>
      </c>
      <c r="F1458" s="1" t="s">
        <v>1990</v>
      </c>
      <c r="G1458" s="6" t="s">
        <v>11227</v>
      </c>
      <c r="H1458" s="2" t="s">
        <v>30</v>
      </c>
      <c r="I1458" s="1" t="s">
        <v>31</v>
      </c>
      <c r="J1458" s="1" t="s">
        <v>1991</v>
      </c>
      <c r="K1458" s="4">
        <v>45806</v>
      </c>
      <c r="L1458" s="11" t="s">
        <v>11229</v>
      </c>
      <c r="M1458" s="26">
        <v>301.60000000000002</v>
      </c>
      <c r="N1458" s="2">
        <v>1</v>
      </c>
      <c r="O1458" s="26">
        <v>301.60000000000002</v>
      </c>
      <c r="P1458" s="26">
        <v>135.47999999999999</v>
      </c>
      <c r="Q1458" s="26">
        <v>22.95</v>
      </c>
      <c r="R1458" s="26">
        <v>34.68</v>
      </c>
      <c r="S1458" s="26">
        <v>0</v>
      </c>
      <c r="T1458" s="26">
        <v>23.45</v>
      </c>
      <c r="U1458" s="26">
        <v>85.04</v>
      </c>
      <c r="V1458" s="10">
        <v>0.28199999999999997</v>
      </c>
      <c r="W1458" s="1" t="s">
        <v>34</v>
      </c>
      <c r="X1458" s="3"/>
      <c r="Y1458" s="3"/>
      <c r="Z1458" s="5" t="s">
        <v>7980</v>
      </c>
      <c r="AA1458" s="5" t="str">
        <f>VLOOKUP(J1458, sku!B:C, 2, FALSE)</f>
        <v>1 Aquecedor Camping + 1 Maçarico 915 + 3 Refis de Gás</v>
      </c>
      <c r="AB1458" s="3" t="str">
        <f>VLOOKUP(J1458, sku!B:BM, 64, FALSE)</f>
        <v>Importação</v>
      </c>
      <c r="AC1458" s="3" t="str">
        <f>LEFT(pedidos[[#This Row],[SKU]],3)</f>
        <v>1XA</v>
      </c>
      <c r="AD1458" s="36" t="str" cm="1">
        <f t="array" aca="1" ref="AD1458" ca="1">IFERROR(
  INDEX(
    montadora[Montadora],
    MATCH(TRUE,LEFT(J1851,NÚCARACT(montadora[SKU Parcial]))=montadora[SKU Parcial],0)
  ),
  ""
)</f>
        <v/>
      </c>
    </row>
    <row r="1459" spans="1:30" customFormat="1" x14ac:dyDescent="0.25">
      <c r="A1459" s="1" t="s">
        <v>5504</v>
      </c>
      <c r="B1459" s="1" t="s">
        <v>36</v>
      </c>
      <c r="C1459" s="1" t="s">
        <v>5505</v>
      </c>
      <c r="D1459" s="1" t="s">
        <v>27</v>
      </c>
      <c r="E1459" s="1" t="s">
        <v>1677</v>
      </c>
      <c r="F1459" s="1" t="s">
        <v>1674</v>
      </c>
      <c r="G1459" s="6" t="s">
        <v>11227</v>
      </c>
      <c r="H1459" s="2" t="s">
        <v>30</v>
      </c>
      <c r="I1459" s="1" t="s">
        <v>36</v>
      </c>
      <c r="J1459" s="1" t="s">
        <v>1675</v>
      </c>
      <c r="K1459" s="4">
        <v>45834</v>
      </c>
      <c r="L1459" s="11" t="s">
        <v>11229</v>
      </c>
      <c r="M1459" s="26">
        <v>52.8</v>
      </c>
      <c r="N1459" s="2">
        <v>1</v>
      </c>
      <c r="O1459" s="26">
        <v>59.79</v>
      </c>
      <c r="P1459" s="26">
        <v>27.45</v>
      </c>
      <c r="Q1459" s="26">
        <v>4.34</v>
      </c>
      <c r="R1459" s="26">
        <v>13.09</v>
      </c>
      <c r="S1459" s="26">
        <v>6.99</v>
      </c>
      <c r="T1459" s="26">
        <v>0</v>
      </c>
      <c r="U1459" s="26">
        <v>7.92</v>
      </c>
      <c r="V1459" s="10">
        <v>0.15</v>
      </c>
      <c r="W1459" s="1" t="s">
        <v>89</v>
      </c>
      <c r="X1459" s="3"/>
      <c r="Y1459" s="3"/>
      <c r="Z1459" s="5" t="s">
        <v>7980</v>
      </c>
      <c r="AA1459" s="5" t="str">
        <f>VLOOKUP(J1459, sku!B:C, 2, FALSE)</f>
        <v>Par De Trava Do Quebra Vento Cromado (23Cm)</v>
      </c>
      <c r="AB1459" s="3" t="str">
        <f>VLOOKUP(J1459, sku!B:BM, 64, FALSE)</f>
        <v>Revenda</v>
      </c>
      <c r="AC1459" s="3" t="str">
        <f>LEFT(pedidos[[#This Row],[SKU]],3)</f>
        <v>Q-9</v>
      </c>
      <c r="AD1459" s="36" t="str" cm="1">
        <f t="array" aca="1" ref="AD1459" ca="1">IFERROR(
  INDEX(
    montadora[Montadora],
    MATCH(TRUE,LEFT(J1852,NÚCARACT(montadora[SKU Parcial]))=montadora[SKU Parcial],0)
  ),
  ""
)</f>
        <v/>
      </c>
    </row>
    <row r="1460" spans="1:30" customFormat="1" x14ac:dyDescent="0.25">
      <c r="A1460" s="1" t="s">
        <v>5506</v>
      </c>
      <c r="B1460" s="1" t="s">
        <v>5507</v>
      </c>
      <c r="C1460" s="1" t="s">
        <v>5508</v>
      </c>
      <c r="D1460" s="1" t="s">
        <v>45</v>
      </c>
      <c r="E1460" s="1" t="s">
        <v>1673</v>
      </c>
      <c r="F1460" s="1" t="s">
        <v>1674</v>
      </c>
      <c r="G1460" s="6" t="s">
        <v>11227</v>
      </c>
      <c r="H1460" s="2" t="s">
        <v>30</v>
      </c>
      <c r="I1460" s="1" t="s">
        <v>36</v>
      </c>
      <c r="J1460" s="1" t="s">
        <v>1675</v>
      </c>
      <c r="K1460" s="4">
        <v>45835</v>
      </c>
      <c r="L1460" s="13" t="s">
        <v>804</v>
      </c>
      <c r="M1460" s="26">
        <v>52.8</v>
      </c>
      <c r="N1460" s="2">
        <v>1</v>
      </c>
      <c r="O1460" s="26">
        <v>52.8</v>
      </c>
      <c r="P1460" s="26">
        <v>27.45</v>
      </c>
      <c r="Q1460" s="26">
        <v>4.34</v>
      </c>
      <c r="R1460" s="26">
        <v>13.09</v>
      </c>
      <c r="S1460" s="26">
        <v>0</v>
      </c>
      <c r="T1460" s="26">
        <v>0</v>
      </c>
      <c r="U1460" s="26">
        <v>7.92</v>
      </c>
      <c r="V1460" s="10">
        <v>0.15</v>
      </c>
      <c r="W1460" s="1" t="s">
        <v>34</v>
      </c>
      <c r="X1460" s="3"/>
      <c r="Y1460" s="3"/>
      <c r="Z1460" s="5" t="s">
        <v>7980</v>
      </c>
      <c r="AA1460" s="5" t="str">
        <f>VLOOKUP(J1460, sku!B:C, 2, FALSE)</f>
        <v>Par De Trava Do Quebra Vento Cromado (23Cm)</v>
      </c>
      <c r="AB1460" s="3" t="str">
        <f>VLOOKUP(J1460, sku!B:BM, 64, FALSE)</f>
        <v>Revenda</v>
      </c>
      <c r="AC1460" s="3" t="str">
        <f>LEFT(pedidos[[#This Row],[SKU]],3)</f>
        <v>Q-9</v>
      </c>
      <c r="AD1460" s="36" t="str" cm="1">
        <f t="array" aca="1" ref="AD1460" ca="1">IFERROR(
  INDEX(
    montadora[Montadora],
    MATCH(TRUE,LEFT(J1853,NÚCARACT(montadora[SKU Parcial]))=montadora[SKU Parcial],0)
  ),
  ""
)</f>
        <v/>
      </c>
    </row>
    <row r="1461" spans="1:30" customFormat="1" x14ac:dyDescent="0.25">
      <c r="A1461" s="1" t="s">
        <v>5509</v>
      </c>
      <c r="B1461" s="1" t="s">
        <v>5510</v>
      </c>
      <c r="C1461" s="1" t="s">
        <v>342</v>
      </c>
      <c r="D1461" s="1" t="s">
        <v>191</v>
      </c>
      <c r="E1461" s="1" t="s">
        <v>1673</v>
      </c>
      <c r="F1461" s="1" t="s">
        <v>1674</v>
      </c>
      <c r="G1461" s="6" t="s">
        <v>11227</v>
      </c>
      <c r="H1461" s="2" t="s">
        <v>30</v>
      </c>
      <c r="I1461" s="1" t="s">
        <v>36</v>
      </c>
      <c r="J1461" s="1" t="s">
        <v>1675</v>
      </c>
      <c r="K1461" s="4">
        <v>45835</v>
      </c>
      <c r="L1461" s="13" t="s">
        <v>804</v>
      </c>
      <c r="M1461" s="26">
        <v>52.8</v>
      </c>
      <c r="N1461" s="2">
        <v>1</v>
      </c>
      <c r="O1461" s="26">
        <v>52.8</v>
      </c>
      <c r="P1461" s="26">
        <v>27.45</v>
      </c>
      <c r="Q1461" s="26">
        <v>4.34</v>
      </c>
      <c r="R1461" s="26">
        <v>13.09</v>
      </c>
      <c r="S1461" s="26">
        <v>0</v>
      </c>
      <c r="T1461" s="26">
        <v>0</v>
      </c>
      <c r="U1461" s="26">
        <v>7.92</v>
      </c>
      <c r="V1461" s="10">
        <v>0.15</v>
      </c>
      <c r="W1461" s="1" t="s">
        <v>34</v>
      </c>
      <c r="X1461" s="3"/>
      <c r="Y1461" s="3"/>
      <c r="Z1461" s="5" t="s">
        <v>7980</v>
      </c>
      <c r="AA1461" s="5" t="str">
        <f>VLOOKUP(J1461, sku!B:C, 2, FALSE)</f>
        <v>Par De Trava Do Quebra Vento Cromado (23Cm)</v>
      </c>
      <c r="AB1461" s="3" t="str">
        <f>VLOOKUP(J1461, sku!B:BM, 64, FALSE)</f>
        <v>Revenda</v>
      </c>
      <c r="AC1461" s="3" t="str">
        <f>LEFT(pedidos[[#This Row],[SKU]],3)</f>
        <v>Q-9</v>
      </c>
      <c r="AD1461" s="36" t="str" cm="1">
        <f t="array" aca="1" ref="AD1461" ca="1">IFERROR(
  INDEX(
    montadora[Montadora],
    MATCH(TRUE,LEFT(J1854,NÚCARACT(montadora[SKU Parcial]))=montadora[SKU Parcial],0)
  ),
  ""
)</f>
        <v/>
      </c>
    </row>
    <row r="1462" spans="1:30" customFormat="1" x14ac:dyDescent="0.25">
      <c r="A1462" s="1" t="s">
        <v>5511</v>
      </c>
      <c r="B1462" s="1" t="s">
        <v>36</v>
      </c>
      <c r="C1462" s="1" t="s">
        <v>5512</v>
      </c>
      <c r="D1462" s="1" t="s">
        <v>97</v>
      </c>
      <c r="E1462" s="1" t="s">
        <v>1673</v>
      </c>
      <c r="F1462" s="1" t="s">
        <v>1674</v>
      </c>
      <c r="G1462" s="6" t="s">
        <v>11227</v>
      </c>
      <c r="H1462" s="2" t="s">
        <v>30</v>
      </c>
      <c r="I1462" s="1" t="s">
        <v>36</v>
      </c>
      <c r="J1462" s="1" t="s">
        <v>1675</v>
      </c>
      <c r="K1462" s="4">
        <v>45837</v>
      </c>
      <c r="L1462" s="13" t="s">
        <v>804</v>
      </c>
      <c r="M1462" s="26">
        <v>52.8</v>
      </c>
      <c r="N1462" s="2">
        <v>1</v>
      </c>
      <c r="O1462" s="26">
        <v>52.8</v>
      </c>
      <c r="P1462" s="26">
        <v>27.45</v>
      </c>
      <c r="Q1462" s="26">
        <v>4.34</v>
      </c>
      <c r="R1462" s="26">
        <v>13.09</v>
      </c>
      <c r="S1462" s="26">
        <v>0</v>
      </c>
      <c r="T1462" s="26">
        <v>0</v>
      </c>
      <c r="U1462" s="26">
        <v>7.92</v>
      </c>
      <c r="V1462" s="10">
        <v>0.15</v>
      </c>
      <c r="W1462" s="1" t="s">
        <v>34</v>
      </c>
      <c r="X1462" s="3"/>
      <c r="Y1462" s="3"/>
      <c r="Z1462" s="5" t="s">
        <v>7980</v>
      </c>
      <c r="AA1462" s="5" t="str">
        <f>VLOOKUP(J1462, sku!B:C, 2, FALSE)</f>
        <v>Par De Trava Do Quebra Vento Cromado (23Cm)</v>
      </c>
      <c r="AB1462" s="3" t="str">
        <f>VLOOKUP(J1462, sku!B:BM, 64, FALSE)</f>
        <v>Revenda</v>
      </c>
      <c r="AC1462" s="3" t="str">
        <f>LEFT(pedidos[[#This Row],[SKU]],3)</f>
        <v>Q-9</v>
      </c>
      <c r="AD1462" s="36" t="str" cm="1">
        <f t="array" aca="1" ref="AD1462" ca="1">IFERROR(
  INDEX(
    montadora[Montadora],
    MATCH(TRUE,LEFT(J1855,NÚCARACT(montadora[SKU Parcial]))=montadora[SKU Parcial],0)
  ),
  ""
)</f>
        <v/>
      </c>
    </row>
    <row r="1463" spans="1:30" customFormat="1" x14ac:dyDescent="0.25">
      <c r="A1463" s="1" t="s">
        <v>5513</v>
      </c>
      <c r="B1463" s="1" t="s">
        <v>36</v>
      </c>
      <c r="C1463" s="1" t="s">
        <v>5514</v>
      </c>
      <c r="D1463" s="1" t="s">
        <v>658</v>
      </c>
      <c r="E1463" s="1" t="s">
        <v>1673</v>
      </c>
      <c r="F1463" s="1" t="s">
        <v>1674</v>
      </c>
      <c r="G1463" s="6" t="s">
        <v>11227</v>
      </c>
      <c r="H1463" s="2" t="s">
        <v>30</v>
      </c>
      <c r="I1463" s="1" t="s">
        <v>36</v>
      </c>
      <c r="J1463" s="1" t="s">
        <v>1675</v>
      </c>
      <c r="K1463" s="4">
        <v>45838</v>
      </c>
      <c r="L1463" s="13" t="s">
        <v>804</v>
      </c>
      <c r="M1463" s="26">
        <v>52.8</v>
      </c>
      <c r="N1463" s="2">
        <v>1</v>
      </c>
      <c r="O1463" s="26">
        <v>52.8</v>
      </c>
      <c r="P1463" s="26">
        <v>27.45</v>
      </c>
      <c r="Q1463" s="26">
        <v>4.34</v>
      </c>
      <c r="R1463" s="26">
        <v>13.09</v>
      </c>
      <c r="S1463" s="26">
        <v>0</v>
      </c>
      <c r="T1463" s="26">
        <v>0</v>
      </c>
      <c r="U1463" s="26">
        <v>7.92</v>
      </c>
      <c r="V1463" s="10">
        <v>0.15</v>
      </c>
      <c r="W1463" s="1" t="s">
        <v>34</v>
      </c>
      <c r="X1463" s="3"/>
      <c r="Y1463" s="3"/>
      <c r="Z1463" s="5" t="s">
        <v>7980</v>
      </c>
      <c r="AA1463" s="5" t="str">
        <f>VLOOKUP(J1463, sku!B:C, 2, FALSE)</f>
        <v>Par De Trava Do Quebra Vento Cromado (23Cm)</v>
      </c>
      <c r="AB1463" s="3" t="str">
        <f>VLOOKUP(J1463, sku!B:BM, 64, FALSE)</f>
        <v>Revenda</v>
      </c>
      <c r="AC1463" s="3" t="str">
        <f>LEFT(pedidos[[#This Row],[SKU]],3)</f>
        <v>Q-9</v>
      </c>
      <c r="AD1463" s="36" t="str" cm="1">
        <f t="array" aca="1" ref="AD1463" ca="1">IFERROR(
  INDEX(
    montadora[Montadora],
    MATCH(TRUE,LEFT(J1856,NÚCARACT(montadora[SKU Parcial]))=montadora[SKU Parcial],0)
  ),
  ""
)</f>
        <v/>
      </c>
    </row>
    <row r="1464" spans="1:30" customFormat="1" x14ac:dyDescent="0.25">
      <c r="A1464" s="1" t="s">
        <v>5712</v>
      </c>
      <c r="B1464" s="1" t="s">
        <v>5713</v>
      </c>
      <c r="C1464" s="1" t="s">
        <v>5714</v>
      </c>
      <c r="D1464" s="1" t="s">
        <v>27</v>
      </c>
      <c r="E1464" s="1" t="s">
        <v>1673</v>
      </c>
      <c r="F1464" s="1" t="s">
        <v>1674</v>
      </c>
      <c r="G1464" s="6" t="s">
        <v>11227</v>
      </c>
      <c r="H1464" s="2" t="s">
        <v>30</v>
      </c>
      <c r="I1464" s="1" t="s">
        <v>36</v>
      </c>
      <c r="J1464" s="1" t="s">
        <v>1675</v>
      </c>
      <c r="K1464" s="4">
        <v>45820</v>
      </c>
      <c r="L1464" s="13" t="s">
        <v>804</v>
      </c>
      <c r="M1464" s="26">
        <v>49.8</v>
      </c>
      <c r="N1464" s="2">
        <v>1</v>
      </c>
      <c r="O1464" s="26">
        <v>49.8</v>
      </c>
      <c r="P1464" s="26">
        <v>27.45</v>
      </c>
      <c r="Q1464" s="26">
        <v>4.09</v>
      </c>
      <c r="R1464" s="26">
        <v>12.48</v>
      </c>
      <c r="S1464" s="26">
        <v>0</v>
      </c>
      <c r="T1464" s="26">
        <v>0</v>
      </c>
      <c r="U1464" s="26">
        <v>5.78</v>
      </c>
      <c r="V1464" s="10">
        <v>0.11609999999999999</v>
      </c>
      <c r="W1464" s="1" t="s">
        <v>34</v>
      </c>
      <c r="X1464" s="3"/>
      <c r="Y1464" s="3"/>
      <c r="Z1464" s="5" t="s">
        <v>7980</v>
      </c>
      <c r="AA1464" s="5" t="str">
        <f>VLOOKUP(J1464, sku!B:C, 2, FALSE)</f>
        <v>Par De Trava Do Quebra Vento Cromado (23Cm)</v>
      </c>
      <c r="AB1464" s="3" t="str">
        <f>VLOOKUP(J1464, sku!B:BM, 64, FALSE)</f>
        <v>Revenda</v>
      </c>
      <c r="AC1464" s="3" t="str">
        <f>LEFT(pedidos[[#This Row],[SKU]],3)</f>
        <v>Q-9</v>
      </c>
      <c r="AD1464" s="36" t="str" cm="1">
        <f t="array" aca="1" ref="AD1464" ca="1">IFERROR(
  INDEX(
    montadora[Montadora],
    MATCH(TRUE,LEFT(J1857,NÚCARACT(montadora[SKU Parcial]))=montadora[SKU Parcial],0)
  ),
  ""
)</f>
        <v/>
      </c>
    </row>
    <row r="1465" spans="1:30" customFormat="1" x14ac:dyDescent="0.25">
      <c r="A1465" s="1" t="s">
        <v>5715</v>
      </c>
      <c r="B1465" s="1" t="s">
        <v>36</v>
      </c>
      <c r="C1465" s="1" t="s">
        <v>637</v>
      </c>
      <c r="D1465" s="1" t="s">
        <v>27</v>
      </c>
      <c r="E1465" s="1" t="s">
        <v>1673</v>
      </c>
      <c r="F1465" s="1" t="s">
        <v>1674</v>
      </c>
      <c r="G1465" s="6" t="s">
        <v>11227</v>
      </c>
      <c r="H1465" s="2" t="s">
        <v>30</v>
      </c>
      <c r="I1465" s="1" t="s">
        <v>36</v>
      </c>
      <c r="J1465" s="1" t="s">
        <v>1675</v>
      </c>
      <c r="K1465" s="4">
        <v>45821</v>
      </c>
      <c r="L1465" s="13" t="s">
        <v>804</v>
      </c>
      <c r="M1465" s="26">
        <v>49.8</v>
      </c>
      <c r="N1465" s="2">
        <v>1</v>
      </c>
      <c r="O1465" s="26">
        <v>54.79</v>
      </c>
      <c r="P1465" s="26">
        <v>27.45</v>
      </c>
      <c r="Q1465" s="26">
        <v>4.09</v>
      </c>
      <c r="R1465" s="26">
        <v>12.48</v>
      </c>
      <c r="S1465" s="26">
        <v>4.99</v>
      </c>
      <c r="T1465" s="26">
        <v>0</v>
      </c>
      <c r="U1465" s="26">
        <v>5.78</v>
      </c>
      <c r="V1465" s="10">
        <v>0.11609999999999999</v>
      </c>
      <c r="W1465" s="1" t="s">
        <v>34</v>
      </c>
      <c r="X1465" s="3"/>
      <c r="Y1465" s="3"/>
      <c r="Z1465" s="5" t="s">
        <v>7980</v>
      </c>
      <c r="AA1465" s="5" t="str">
        <f>VLOOKUP(J1465, sku!B:C, 2, FALSE)</f>
        <v>Par De Trava Do Quebra Vento Cromado (23Cm)</v>
      </c>
      <c r="AB1465" s="3" t="str">
        <f>VLOOKUP(J1465, sku!B:BM, 64, FALSE)</f>
        <v>Revenda</v>
      </c>
      <c r="AC1465" s="3" t="str">
        <f>LEFT(pedidos[[#This Row],[SKU]],3)</f>
        <v>Q-9</v>
      </c>
      <c r="AD1465" s="36" t="str" cm="1">
        <f t="array" aca="1" ref="AD1465" ca="1">IFERROR(
  INDEX(
    montadora[Montadora],
    MATCH(TRUE,LEFT(J1858,NÚCARACT(montadora[SKU Parcial]))=montadora[SKU Parcial],0)
  ),
  ""
)</f>
        <v/>
      </c>
    </row>
    <row r="1466" spans="1:30" customFormat="1" x14ac:dyDescent="0.25">
      <c r="A1466" s="1" t="s">
        <v>5716</v>
      </c>
      <c r="B1466" s="1" t="s">
        <v>5717</v>
      </c>
      <c r="C1466" s="1" t="s">
        <v>3596</v>
      </c>
      <c r="D1466" s="1" t="s">
        <v>45</v>
      </c>
      <c r="E1466" s="1" t="s">
        <v>1673</v>
      </c>
      <c r="F1466" s="1" t="s">
        <v>1674</v>
      </c>
      <c r="G1466" s="6" t="s">
        <v>11227</v>
      </c>
      <c r="H1466" s="2" t="s">
        <v>30</v>
      </c>
      <c r="I1466" s="1" t="s">
        <v>36</v>
      </c>
      <c r="J1466" s="1" t="s">
        <v>1675</v>
      </c>
      <c r="K1466" s="4">
        <v>45824</v>
      </c>
      <c r="L1466" s="20" t="s">
        <v>804</v>
      </c>
      <c r="M1466" s="26">
        <v>49.8</v>
      </c>
      <c r="N1466" s="2">
        <v>1</v>
      </c>
      <c r="O1466" s="26">
        <v>49.8</v>
      </c>
      <c r="P1466" s="26">
        <v>27.45</v>
      </c>
      <c r="Q1466" s="26">
        <v>4.09</v>
      </c>
      <c r="R1466" s="26">
        <v>12.48</v>
      </c>
      <c r="S1466" s="26">
        <v>0</v>
      </c>
      <c r="T1466" s="26">
        <v>0</v>
      </c>
      <c r="U1466" s="26">
        <v>5.78</v>
      </c>
      <c r="V1466" s="10">
        <v>0.11609999999999999</v>
      </c>
      <c r="W1466" s="1" t="s">
        <v>89</v>
      </c>
      <c r="X1466" s="3"/>
      <c r="Y1466" s="3"/>
      <c r="Z1466" s="5" t="s">
        <v>7980</v>
      </c>
      <c r="AA1466" s="5" t="str">
        <f>VLOOKUP(J1466, sku!B:C, 2, FALSE)</f>
        <v>Par De Trava Do Quebra Vento Cromado (23Cm)</v>
      </c>
      <c r="AB1466" s="3" t="str">
        <f>VLOOKUP(J1466, sku!B:BM, 64, FALSE)</f>
        <v>Revenda</v>
      </c>
      <c r="AC1466" s="3" t="str">
        <f>LEFT(pedidos[[#This Row],[SKU]],3)</f>
        <v>Q-9</v>
      </c>
      <c r="AD1466" s="36" t="str" cm="1">
        <f t="array" aca="1" ref="AD1466" ca="1">IFERROR(
  INDEX(
    montadora[Montadora],
    MATCH(TRUE,LEFT(J1859,NÚCARACT(montadora[SKU Parcial]))=montadora[SKU Parcial],0)
  ),
  ""
)</f>
        <v/>
      </c>
    </row>
    <row r="1467" spans="1:30" customFormat="1" x14ac:dyDescent="0.25">
      <c r="A1467" s="1" t="s">
        <v>5718</v>
      </c>
      <c r="B1467" s="1" t="s">
        <v>36</v>
      </c>
      <c r="C1467" s="1" t="s">
        <v>1922</v>
      </c>
      <c r="D1467" s="1" t="s">
        <v>27</v>
      </c>
      <c r="E1467" s="1" t="s">
        <v>1673</v>
      </c>
      <c r="F1467" s="1" t="s">
        <v>1674</v>
      </c>
      <c r="G1467" s="6" t="s">
        <v>11227</v>
      </c>
      <c r="H1467" s="2" t="s">
        <v>30</v>
      </c>
      <c r="I1467" s="1" t="s">
        <v>36</v>
      </c>
      <c r="J1467" s="1" t="s">
        <v>1675</v>
      </c>
      <c r="K1467" s="4">
        <v>45824</v>
      </c>
      <c r="L1467" s="13" t="s">
        <v>804</v>
      </c>
      <c r="M1467" s="26">
        <v>49.8</v>
      </c>
      <c r="N1467" s="2">
        <v>1</v>
      </c>
      <c r="O1467" s="26">
        <v>55.79</v>
      </c>
      <c r="P1467" s="26">
        <v>27.45</v>
      </c>
      <c r="Q1467" s="26">
        <v>4.09</v>
      </c>
      <c r="R1467" s="26">
        <v>12.48</v>
      </c>
      <c r="S1467" s="26">
        <v>5.99</v>
      </c>
      <c r="T1467" s="26">
        <v>0</v>
      </c>
      <c r="U1467" s="26">
        <v>5.78</v>
      </c>
      <c r="V1467" s="10">
        <v>0.11609999999999999</v>
      </c>
      <c r="W1467" s="1" t="s">
        <v>34</v>
      </c>
      <c r="X1467" s="3"/>
      <c r="Y1467" s="3"/>
      <c r="Z1467" s="5" t="s">
        <v>7980</v>
      </c>
      <c r="AA1467" s="5" t="str">
        <f>VLOOKUP(J1467, sku!B:C, 2, FALSE)</f>
        <v>Par De Trava Do Quebra Vento Cromado (23Cm)</v>
      </c>
      <c r="AB1467" s="3" t="str">
        <f>VLOOKUP(J1467, sku!B:BM, 64, FALSE)</f>
        <v>Revenda</v>
      </c>
      <c r="AC1467" s="3" t="str">
        <f>LEFT(pedidos[[#This Row],[SKU]],3)</f>
        <v>Q-9</v>
      </c>
      <c r="AD1467" s="36" t="str" cm="1">
        <f t="array" aca="1" ref="AD1467" ca="1">IFERROR(
  INDEX(
    montadora[Montadora],
    MATCH(TRUE,LEFT(J1860,NÚCARACT(montadora[SKU Parcial]))=montadora[SKU Parcial],0)
  ),
  ""
)</f>
        <v/>
      </c>
    </row>
    <row r="1468" spans="1:30" x14ac:dyDescent="0.25">
      <c r="A1468" s="42" t="s">
        <v>9224</v>
      </c>
      <c r="B1468" s="42">
        <v>20999592075</v>
      </c>
      <c r="C1468" s="42"/>
      <c r="D1468" s="42"/>
      <c r="E1468" s="42"/>
      <c r="F1468" s="42" t="s">
        <v>8387</v>
      </c>
      <c r="G1468" s="42" t="s">
        <v>11228</v>
      </c>
      <c r="H1468" s="19"/>
      <c r="I1468" s="42"/>
      <c r="J1468" s="42" t="s">
        <v>1675</v>
      </c>
      <c r="K1468" s="21">
        <v>45808</v>
      </c>
      <c r="L1468" s="19" t="s">
        <v>8443</v>
      </c>
      <c r="M1468" s="44">
        <v>59.8</v>
      </c>
      <c r="N1468" s="19">
        <v>1</v>
      </c>
      <c r="O1468" s="44">
        <v>59.8</v>
      </c>
      <c r="P1468" s="44">
        <v>27.45</v>
      </c>
      <c r="Q1468" s="44">
        <v>2.02</v>
      </c>
      <c r="R1468" s="44">
        <v>15.96</v>
      </c>
      <c r="S1468" s="44">
        <v>0</v>
      </c>
      <c r="T1468" s="44">
        <v>0</v>
      </c>
      <c r="U1468" s="44">
        <v>14.37</v>
      </c>
      <c r="V1468" s="23">
        <v>0</v>
      </c>
      <c r="W1468" s="42" t="s">
        <v>34</v>
      </c>
      <c r="X1468" s="43"/>
      <c r="Y1468" s="43"/>
      <c r="Z1468" s="43" t="s">
        <v>8442</v>
      </c>
      <c r="AA1468" s="43" t="str">
        <f>VLOOKUP(J1468, sku!B:C, 2, FALSE)</f>
        <v>Par De Trava Do Quebra Vento Cromado (23Cm)</v>
      </c>
      <c r="AB1468" s="45" t="str">
        <f>VLOOKUP(J1468, sku!B:BM, 64, FALSE)</f>
        <v>Revenda</v>
      </c>
      <c r="AC1468" s="45" t="str">
        <f>LEFT(pedidos[[#This Row],[SKU]],3)</f>
        <v>Q-9</v>
      </c>
      <c r="AD1468" s="36" t="str" cm="1">
        <f t="array" aca="1" ref="AD1468" ca="1">IFERROR(
  INDEX(
    montadora[Montadora],
    MATCH(TRUE,LEFT(J1861,NÚCARACT(montadora[SKU Parcial]))=montadora[SKU Parcial],0)
  ),
  ""
)</f>
        <v/>
      </c>
    </row>
    <row r="1469" spans="1:30" x14ac:dyDescent="0.25">
      <c r="A1469" s="42" t="s">
        <v>9253</v>
      </c>
      <c r="B1469" s="42">
        <v>20999592075</v>
      </c>
      <c r="C1469" s="42"/>
      <c r="D1469" s="42"/>
      <c r="E1469" s="42"/>
      <c r="F1469" s="42" t="s">
        <v>8387</v>
      </c>
      <c r="G1469" s="42" t="s">
        <v>11228</v>
      </c>
      <c r="H1469" s="19"/>
      <c r="I1469" s="42"/>
      <c r="J1469" s="42" t="s">
        <v>1675</v>
      </c>
      <c r="K1469" s="21">
        <v>45806</v>
      </c>
      <c r="L1469" s="12" t="s">
        <v>8443</v>
      </c>
      <c r="M1469" s="44">
        <v>59.8</v>
      </c>
      <c r="N1469" s="19">
        <v>1</v>
      </c>
      <c r="O1469" s="44">
        <v>65.819999999999993</v>
      </c>
      <c r="P1469" s="44">
        <v>27.45</v>
      </c>
      <c r="Q1469" s="44">
        <v>2.02</v>
      </c>
      <c r="R1469" s="44">
        <v>15.96</v>
      </c>
      <c r="S1469" s="44">
        <v>6.02</v>
      </c>
      <c r="T1469" s="44">
        <v>0</v>
      </c>
      <c r="U1469" s="44">
        <v>14.37</v>
      </c>
      <c r="V1469" s="23">
        <v>0</v>
      </c>
      <c r="W1469" s="42" t="s">
        <v>34</v>
      </c>
      <c r="X1469" s="43"/>
      <c r="Y1469" s="43"/>
      <c r="Z1469" s="43" t="s">
        <v>8442</v>
      </c>
      <c r="AA1469" s="43" t="str">
        <f>VLOOKUP(J1469, sku!B:C, 2, FALSE)</f>
        <v>Par De Trava Do Quebra Vento Cromado (23Cm)</v>
      </c>
      <c r="AB1469" s="45" t="str">
        <f>VLOOKUP(J1469, sku!B:BM, 64, FALSE)</f>
        <v>Revenda</v>
      </c>
      <c r="AC1469" s="45" t="str">
        <f>LEFT(pedidos[[#This Row],[SKU]],3)</f>
        <v>Q-9</v>
      </c>
      <c r="AD1469" s="36" t="str" cm="1">
        <f t="array" aca="1" ref="AD1469" ca="1">IFERROR(
  INDEX(
    montadora[Montadora],
    MATCH(TRUE,LEFT(J1862,NÚCARACT(montadora[SKU Parcial]))=montadora[SKU Parcial],0)
  ),
  ""
)</f>
        <v/>
      </c>
    </row>
    <row r="1470" spans="1:30" x14ac:dyDescent="0.25">
      <c r="A1470" s="42" t="s">
        <v>9258</v>
      </c>
      <c r="B1470" s="42">
        <v>23998118595</v>
      </c>
      <c r="C1470" s="42"/>
      <c r="D1470" s="42"/>
      <c r="E1470" s="42"/>
      <c r="F1470" s="42" t="s">
        <v>10106</v>
      </c>
      <c r="G1470" s="42" t="s">
        <v>11228</v>
      </c>
      <c r="H1470" s="19"/>
      <c r="I1470" s="42"/>
      <c r="J1470" s="42" t="s">
        <v>1675</v>
      </c>
      <c r="K1470" s="21">
        <v>45806</v>
      </c>
      <c r="L1470" s="12" t="s">
        <v>8443</v>
      </c>
      <c r="M1470" s="44">
        <v>59.8</v>
      </c>
      <c r="N1470" s="19">
        <v>1</v>
      </c>
      <c r="O1470" s="44">
        <v>59.8</v>
      </c>
      <c r="P1470" s="44">
        <v>27.45</v>
      </c>
      <c r="Q1470" s="44">
        <v>2.02</v>
      </c>
      <c r="R1470" s="44">
        <v>15.96</v>
      </c>
      <c r="S1470" s="44">
        <v>0</v>
      </c>
      <c r="T1470" s="44">
        <v>0</v>
      </c>
      <c r="U1470" s="44">
        <v>14.37</v>
      </c>
      <c r="V1470" s="23">
        <v>0</v>
      </c>
      <c r="W1470" s="42" t="s">
        <v>34</v>
      </c>
      <c r="X1470" s="43"/>
      <c r="Y1470" s="43"/>
      <c r="Z1470" s="43" t="s">
        <v>8442</v>
      </c>
      <c r="AA1470" s="43" t="str">
        <f>VLOOKUP(J1470, sku!B:C, 2, FALSE)</f>
        <v>Par De Trava Do Quebra Vento Cromado (23Cm)</v>
      </c>
      <c r="AB1470" s="45" t="str">
        <f>VLOOKUP(J1470, sku!B:BM, 64, FALSE)</f>
        <v>Revenda</v>
      </c>
      <c r="AC1470" s="45" t="str">
        <f>LEFT(pedidos[[#This Row],[SKU]],3)</f>
        <v>Q-9</v>
      </c>
      <c r="AD1470" s="36" t="str" cm="1">
        <f t="array" aca="1" ref="AD1470" ca="1">IFERROR(
  INDEX(
    montadora[Montadora],
    MATCH(TRUE,LEFT(J1863,NÚCARACT(montadora[SKU Parcial]))=montadora[SKU Parcial],0)
  ),
  ""
)</f>
        <v/>
      </c>
    </row>
    <row r="1471" spans="1:30" x14ac:dyDescent="0.25">
      <c r="A1471" s="42" t="s">
        <v>9272</v>
      </c>
      <c r="B1471" s="42">
        <v>23998118595</v>
      </c>
      <c r="C1471" s="42"/>
      <c r="D1471" s="42"/>
      <c r="E1471" s="42"/>
      <c r="F1471" s="42" t="s">
        <v>10106</v>
      </c>
      <c r="G1471" s="42" t="s">
        <v>11228</v>
      </c>
      <c r="H1471" s="19"/>
      <c r="I1471" s="42"/>
      <c r="J1471" s="42" t="s">
        <v>1675</v>
      </c>
      <c r="K1471" s="21">
        <v>45805</v>
      </c>
      <c r="L1471" s="12" t="s">
        <v>8443</v>
      </c>
      <c r="M1471" s="44">
        <v>59.8</v>
      </c>
      <c r="N1471" s="19">
        <v>1</v>
      </c>
      <c r="O1471" s="44">
        <v>69.42</v>
      </c>
      <c r="P1471" s="44">
        <v>27.45</v>
      </c>
      <c r="Q1471" s="44">
        <v>2.02</v>
      </c>
      <c r="R1471" s="44">
        <v>15.96</v>
      </c>
      <c r="S1471" s="44">
        <v>9.6199999999999992</v>
      </c>
      <c r="T1471" s="44">
        <v>0</v>
      </c>
      <c r="U1471" s="44">
        <v>14.37</v>
      </c>
      <c r="V1471" s="23">
        <v>0</v>
      </c>
      <c r="W1471" s="42" t="s">
        <v>34</v>
      </c>
      <c r="X1471" s="43"/>
      <c r="Y1471" s="43"/>
      <c r="Z1471" s="43" t="s">
        <v>8442</v>
      </c>
      <c r="AA1471" s="43" t="str">
        <f>VLOOKUP(J1471, sku!B:C, 2, FALSE)</f>
        <v>Par De Trava Do Quebra Vento Cromado (23Cm)</v>
      </c>
      <c r="AB1471" s="45" t="str">
        <f>VLOOKUP(J1471, sku!B:BM, 64, FALSE)</f>
        <v>Revenda</v>
      </c>
      <c r="AC1471" s="45" t="str">
        <f>LEFT(pedidos[[#This Row],[SKU]],3)</f>
        <v>Q-9</v>
      </c>
      <c r="AD1471" s="36" t="str" cm="1">
        <f t="array" aca="1" ref="AD1471" ca="1">IFERROR(
  INDEX(
    montadora[Montadora],
    MATCH(TRUE,LEFT(J1864,NÚCARACT(montadora[SKU Parcial]))=montadora[SKU Parcial],0)
  ),
  ""
)</f>
        <v/>
      </c>
    </row>
    <row r="1472" spans="1:30" x14ac:dyDescent="0.25">
      <c r="A1472" s="42" t="s">
        <v>9335</v>
      </c>
      <c r="B1472" s="42">
        <v>20999592075</v>
      </c>
      <c r="C1472" s="42"/>
      <c r="D1472" s="42"/>
      <c r="E1472" s="42"/>
      <c r="F1472" s="42" t="s">
        <v>8387</v>
      </c>
      <c r="G1472" s="42" t="s">
        <v>11228</v>
      </c>
      <c r="H1472" s="19"/>
      <c r="I1472" s="42"/>
      <c r="J1472" s="42" t="s">
        <v>1675</v>
      </c>
      <c r="K1472" s="21">
        <v>45800</v>
      </c>
      <c r="L1472" s="12" t="s">
        <v>8443</v>
      </c>
      <c r="M1472" s="44">
        <v>59.8</v>
      </c>
      <c r="N1472" s="19">
        <v>1</v>
      </c>
      <c r="O1472" s="44">
        <v>77.91</v>
      </c>
      <c r="P1472" s="44">
        <v>27.45</v>
      </c>
      <c r="Q1472" s="44">
        <v>2.02</v>
      </c>
      <c r="R1472" s="44">
        <v>15.96</v>
      </c>
      <c r="S1472" s="44">
        <v>18.11</v>
      </c>
      <c r="T1472" s="44">
        <v>0</v>
      </c>
      <c r="U1472" s="44">
        <v>14.37</v>
      </c>
      <c r="V1472" s="23">
        <v>0</v>
      </c>
      <c r="W1472" s="42" t="s">
        <v>34</v>
      </c>
      <c r="X1472" s="43"/>
      <c r="Y1472" s="43"/>
      <c r="Z1472" s="43" t="s">
        <v>8442</v>
      </c>
      <c r="AA1472" s="43" t="str">
        <f>VLOOKUP(J1472, sku!B:C, 2, FALSE)</f>
        <v>Par De Trava Do Quebra Vento Cromado (23Cm)</v>
      </c>
      <c r="AB1472" s="45" t="str">
        <f>VLOOKUP(J1472, sku!B:BM, 64, FALSE)</f>
        <v>Revenda</v>
      </c>
      <c r="AC1472" s="45" t="str">
        <f>LEFT(pedidos[[#This Row],[SKU]],3)</f>
        <v>Q-9</v>
      </c>
      <c r="AD1472" s="36" t="str" cm="1">
        <f t="array" aca="1" ref="AD1472" ca="1">IFERROR(
  INDEX(
    montadora[Montadora],
    MATCH(TRUE,LEFT(J1865,NÚCARACT(montadora[SKU Parcial]))=montadora[SKU Parcial],0)
  ),
  ""
)</f>
        <v/>
      </c>
    </row>
    <row r="1473" spans="1:30" x14ac:dyDescent="0.25">
      <c r="A1473" s="42" t="s">
        <v>9336</v>
      </c>
      <c r="B1473" s="42">
        <v>23998118595</v>
      </c>
      <c r="C1473" s="42"/>
      <c r="D1473" s="42"/>
      <c r="E1473" s="42"/>
      <c r="F1473" s="42" t="s">
        <v>10106</v>
      </c>
      <c r="G1473" s="42" t="s">
        <v>11228</v>
      </c>
      <c r="H1473" s="19"/>
      <c r="I1473" s="42"/>
      <c r="J1473" s="42" t="s">
        <v>1675</v>
      </c>
      <c r="K1473" s="21">
        <v>45800</v>
      </c>
      <c r="L1473" s="12" t="s">
        <v>8443</v>
      </c>
      <c r="M1473" s="44">
        <v>59.8</v>
      </c>
      <c r="N1473" s="19">
        <v>1</v>
      </c>
      <c r="O1473" s="44">
        <v>77.91</v>
      </c>
      <c r="P1473" s="44">
        <v>27.45</v>
      </c>
      <c r="Q1473" s="44">
        <v>2.02</v>
      </c>
      <c r="R1473" s="44">
        <v>15.96</v>
      </c>
      <c r="S1473" s="44">
        <v>18.11</v>
      </c>
      <c r="T1473" s="44">
        <v>0</v>
      </c>
      <c r="U1473" s="44">
        <v>14.37</v>
      </c>
      <c r="V1473" s="23">
        <v>0</v>
      </c>
      <c r="W1473" s="42" t="s">
        <v>34</v>
      </c>
      <c r="X1473" s="43"/>
      <c r="Y1473" s="43"/>
      <c r="Z1473" s="43" t="s">
        <v>8442</v>
      </c>
      <c r="AA1473" s="43" t="str">
        <f>VLOOKUP(J1473, sku!B:C, 2, FALSE)</f>
        <v>Par De Trava Do Quebra Vento Cromado (23Cm)</v>
      </c>
      <c r="AB1473" s="45" t="str">
        <f>VLOOKUP(J1473, sku!B:BM, 64, FALSE)</f>
        <v>Revenda</v>
      </c>
      <c r="AC1473" s="45" t="str">
        <f>LEFT(pedidos[[#This Row],[SKU]],3)</f>
        <v>Q-9</v>
      </c>
      <c r="AD1473" s="36" t="str" cm="1">
        <f t="array" aca="1" ref="AD1473" ca="1">IFERROR(
  INDEX(
    montadora[Montadora],
    MATCH(TRUE,LEFT(J1866,NÚCARACT(montadora[SKU Parcial]))=montadora[SKU Parcial],0)
  ),
  ""
)</f>
        <v/>
      </c>
    </row>
    <row r="1474" spans="1:30" customFormat="1" x14ac:dyDescent="0.25">
      <c r="A1474" s="1" t="s">
        <v>5803</v>
      </c>
      <c r="B1474" s="1" t="s">
        <v>36</v>
      </c>
      <c r="C1474" s="1" t="s">
        <v>5804</v>
      </c>
      <c r="D1474" s="1" t="s">
        <v>27</v>
      </c>
      <c r="E1474" s="1" t="s">
        <v>1677</v>
      </c>
      <c r="F1474" s="1" t="s">
        <v>1674</v>
      </c>
      <c r="G1474" s="6" t="s">
        <v>11227</v>
      </c>
      <c r="H1474" s="20" t="s">
        <v>30</v>
      </c>
      <c r="I1474" s="1" t="s">
        <v>36</v>
      </c>
      <c r="J1474" s="1" t="s">
        <v>1675</v>
      </c>
      <c r="K1474" s="22">
        <v>45821</v>
      </c>
      <c r="L1474" s="11" t="s">
        <v>11229</v>
      </c>
      <c r="M1474" s="26">
        <v>38.799999999999997</v>
      </c>
      <c r="N1474" s="20">
        <v>1</v>
      </c>
      <c r="O1474" s="26">
        <v>44.79</v>
      </c>
      <c r="P1474" s="26">
        <v>27.45</v>
      </c>
      <c r="Q1474" s="26">
        <v>3.19</v>
      </c>
      <c r="R1474" s="26">
        <v>11.16</v>
      </c>
      <c r="S1474" s="26">
        <v>5.99</v>
      </c>
      <c r="T1474" s="26">
        <v>0</v>
      </c>
      <c r="U1474" s="26">
        <v>-3</v>
      </c>
      <c r="V1474" s="24">
        <v>-7.7299999999999994E-2</v>
      </c>
      <c r="W1474" s="1" t="s">
        <v>34</v>
      </c>
      <c r="X1474" s="3"/>
      <c r="Y1474" s="3"/>
      <c r="Z1474" s="5" t="s">
        <v>7980</v>
      </c>
      <c r="AA1474" s="5" t="str">
        <f>VLOOKUP(J1474, sku!B:C, 2, FALSE)</f>
        <v>Par De Trava Do Quebra Vento Cromado (23Cm)</v>
      </c>
      <c r="AB1474" s="3" t="str">
        <f>VLOOKUP(J1474, sku!B:BM, 64, FALSE)</f>
        <v>Revenda</v>
      </c>
      <c r="AC1474" s="3" t="str">
        <f>LEFT(pedidos[[#This Row],[SKU]],3)</f>
        <v>Q-9</v>
      </c>
      <c r="AD1474" s="36" t="str" cm="1">
        <f t="array" aca="1" ref="AD1474" ca="1">IFERROR(
  INDEX(
    montadora[Montadora],
    MATCH(TRUE,LEFT(J1867,NÚCARACT(montadora[SKU Parcial]))=montadora[SKU Parcial],0)
  ),
  ""
)</f>
        <v/>
      </c>
    </row>
    <row r="1475" spans="1:30" customFormat="1" x14ac:dyDescent="0.25">
      <c r="A1475" s="1" t="s">
        <v>5805</v>
      </c>
      <c r="B1475" s="1" t="s">
        <v>36</v>
      </c>
      <c r="C1475" s="1" t="s">
        <v>5806</v>
      </c>
      <c r="D1475" s="1" t="s">
        <v>191</v>
      </c>
      <c r="E1475" s="1" t="s">
        <v>1677</v>
      </c>
      <c r="F1475" s="1" t="s">
        <v>1674</v>
      </c>
      <c r="G1475" s="6" t="s">
        <v>11227</v>
      </c>
      <c r="H1475" s="20" t="s">
        <v>30</v>
      </c>
      <c r="I1475" s="1" t="s">
        <v>36</v>
      </c>
      <c r="J1475" s="1" t="s">
        <v>1675</v>
      </c>
      <c r="K1475" s="22">
        <v>45822</v>
      </c>
      <c r="L1475" s="11" t="s">
        <v>11229</v>
      </c>
      <c r="M1475" s="26">
        <v>38.799999999999997</v>
      </c>
      <c r="N1475" s="20">
        <v>1</v>
      </c>
      <c r="O1475" s="26">
        <v>46.79</v>
      </c>
      <c r="P1475" s="26">
        <v>27.45</v>
      </c>
      <c r="Q1475" s="26">
        <v>3.19</v>
      </c>
      <c r="R1475" s="26">
        <v>11.16</v>
      </c>
      <c r="S1475" s="26">
        <v>7.99</v>
      </c>
      <c r="T1475" s="26">
        <v>0</v>
      </c>
      <c r="U1475" s="26">
        <v>-3</v>
      </c>
      <c r="V1475" s="24">
        <v>-7.7299999999999994E-2</v>
      </c>
      <c r="W1475" s="1" t="s">
        <v>34</v>
      </c>
      <c r="X1475" s="3"/>
      <c r="Y1475" s="3"/>
      <c r="Z1475" s="5" t="s">
        <v>7980</v>
      </c>
      <c r="AA1475" s="5" t="str">
        <f>VLOOKUP(J1475, sku!B:C, 2, FALSE)</f>
        <v>Par De Trava Do Quebra Vento Cromado (23Cm)</v>
      </c>
      <c r="AB1475" s="3" t="str">
        <f>VLOOKUP(J1475, sku!B:BM, 64, FALSE)</f>
        <v>Revenda</v>
      </c>
      <c r="AC1475" s="3" t="str">
        <f>LEFT(pedidos[[#This Row],[SKU]],3)</f>
        <v>Q-9</v>
      </c>
      <c r="AD1475" s="36" t="str" cm="1">
        <f t="array" aca="1" ref="AD1475" ca="1">IFERROR(
  INDEX(
    montadora[Montadora],
    MATCH(TRUE,LEFT(J1868,NÚCARACT(montadora[SKU Parcial]))=montadora[SKU Parcial],0)
  ),
  ""
)</f>
        <v/>
      </c>
    </row>
    <row r="1476" spans="1:30" customFormat="1" x14ac:dyDescent="0.25">
      <c r="A1476" s="1" t="s">
        <v>5807</v>
      </c>
      <c r="B1476" s="1" t="s">
        <v>36</v>
      </c>
      <c r="C1476" s="1" t="s">
        <v>5808</v>
      </c>
      <c r="D1476" s="1" t="s">
        <v>27</v>
      </c>
      <c r="E1476" s="1" t="s">
        <v>1677</v>
      </c>
      <c r="F1476" s="1" t="s">
        <v>1674</v>
      </c>
      <c r="G1476" s="6" t="s">
        <v>11227</v>
      </c>
      <c r="H1476" s="20" t="s">
        <v>30</v>
      </c>
      <c r="I1476" s="1" t="s">
        <v>36</v>
      </c>
      <c r="J1476" s="1" t="s">
        <v>1675</v>
      </c>
      <c r="K1476" s="22">
        <v>45823</v>
      </c>
      <c r="L1476" s="13" t="s">
        <v>33</v>
      </c>
      <c r="M1476" s="26">
        <v>38.799999999999997</v>
      </c>
      <c r="N1476" s="20">
        <v>1</v>
      </c>
      <c r="O1476" s="26">
        <v>54.79</v>
      </c>
      <c r="P1476" s="26">
        <v>27.45</v>
      </c>
      <c r="Q1476" s="27">
        <v>0</v>
      </c>
      <c r="R1476" s="26">
        <v>11.16</v>
      </c>
      <c r="S1476" s="26">
        <v>15.99</v>
      </c>
      <c r="T1476" s="26">
        <v>0</v>
      </c>
      <c r="U1476" s="26">
        <v>-3</v>
      </c>
      <c r="V1476" s="24">
        <v>-7.7299999999999994E-2</v>
      </c>
      <c r="W1476" s="1" t="s">
        <v>34</v>
      </c>
      <c r="X1476" s="3"/>
      <c r="Y1476" s="3"/>
      <c r="Z1476" s="5" t="s">
        <v>7980</v>
      </c>
      <c r="AA1476" s="5" t="str">
        <f>VLOOKUP(J1476, sku!B:C, 2, FALSE)</f>
        <v>Par De Trava Do Quebra Vento Cromado (23Cm)</v>
      </c>
      <c r="AB1476" s="3" t="str">
        <f>VLOOKUP(J1476, sku!B:BM, 64, FALSE)</f>
        <v>Revenda</v>
      </c>
      <c r="AC1476" s="3" t="str">
        <f>LEFT(pedidos[[#This Row],[SKU]],3)</f>
        <v>Q-9</v>
      </c>
      <c r="AD1476" s="36" t="str" cm="1">
        <f t="array" aca="1" ref="AD1476" ca="1">IFERROR(
  INDEX(
    montadora[Montadora],
    MATCH(TRUE,LEFT(J1869,NÚCARACT(montadora[SKU Parcial]))=montadora[SKU Parcial],0)
  ),
  ""
)</f>
        <v/>
      </c>
    </row>
    <row r="1477" spans="1:30" x14ac:dyDescent="0.25">
      <c r="A1477" s="42" t="s">
        <v>10037</v>
      </c>
      <c r="B1477" s="42">
        <v>19799592483</v>
      </c>
      <c r="C1477" s="42"/>
      <c r="D1477" s="42"/>
      <c r="E1477" s="42"/>
      <c r="F1477" s="42" t="s">
        <v>8363</v>
      </c>
      <c r="G1477" s="42" t="s">
        <v>11228</v>
      </c>
      <c r="H1477" s="19"/>
      <c r="I1477" s="42"/>
      <c r="J1477" s="42" t="s">
        <v>8425</v>
      </c>
      <c r="K1477" s="21">
        <v>45779</v>
      </c>
      <c r="L1477" s="12" t="s">
        <v>8443</v>
      </c>
      <c r="M1477" s="44">
        <v>28.8</v>
      </c>
      <c r="N1477" s="19">
        <v>2</v>
      </c>
      <c r="O1477" s="44">
        <v>57.6</v>
      </c>
      <c r="P1477" s="44">
        <v>28.92</v>
      </c>
      <c r="Q1477" s="44">
        <v>1.94</v>
      </c>
      <c r="R1477" s="44">
        <v>9.69</v>
      </c>
      <c r="S1477" s="44">
        <v>0</v>
      </c>
      <c r="T1477" s="44">
        <v>0</v>
      </c>
      <c r="U1477" s="44">
        <v>16.760000000000002</v>
      </c>
      <c r="V1477" s="23">
        <v>0.29099999999999998</v>
      </c>
      <c r="W1477" s="42" t="s">
        <v>34</v>
      </c>
      <c r="X1477" s="43"/>
      <c r="Y1477" s="43"/>
      <c r="Z1477" s="43" t="s">
        <v>8442</v>
      </c>
      <c r="AA1477" s="43" t="str">
        <f>VLOOKUP(J1477, sku!B:C, 2, FALSE)</f>
        <v>Darker 500ml</v>
      </c>
      <c r="AB1477" s="45" t="str">
        <f>VLOOKUP(J1477, sku!B:BM, 64, FALSE)</f>
        <v>Revenda</v>
      </c>
      <c r="AC1477" s="45" t="str">
        <f>LEFT(pedidos[[#This Row],[SKU]],3)</f>
        <v>VX2</v>
      </c>
      <c r="AD1477" s="36" t="str" cm="1">
        <f t="array" aca="1" ref="AD1477" ca="1">IFERROR(
  INDEX(
    montadora[Montadora],
    MATCH(TRUE,LEFT(J1870,NÚCARACT(montadora[SKU Parcial]))=montadora[SKU Parcial],0)
  ),
  ""
)</f>
        <v/>
      </c>
    </row>
    <row r="1478" spans="1:30" customFormat="1" x14ac:dyDescent="0.25">
      <c r="A1478" s="1" t="s">
        <v>7046</v>
      </c>
      <c r="B1478" s="1" t="s">
        <v>7047</v>
      </c>
      <c r="C1478" s="1" t="s">
        <v>7048</v>
      </c>
      <c r="D1478" s="1" t="s">
        <v>138</v>
      </c>
      <c r="E1478" s="1" t="s">
        <v>1989</v>
      </c>
      <c r="F1478" s="1" t="s">
        <v>1990</v>
      </c>
      <c r="G1478" s="6" t="s">
        <v>11227</v>
      </c>
      <c r="H1478" s="2" t="s">
        <v>30</v>
      </c>
      <c r="I1478" s="1" t="s">
        <v>31</v>
      </c>
      <c r="J1478" s="1" t="s">
        <v>1991</v>
      </c>
      <c r="K1478" s="4">
        <v>45792</v>
      </c>
      <c r="L1478" s="11" t="s">
        <v>11229</v>
      </c>
      <c r="M1478" s="26">
        <v>299.8</v>
      </c>
      <c r="N1478" s="2">
        <v>1</v>
      </c>
      <c r="O1478" s="26">
        <v>299.8</v>
      </c>
      <c r="P1478" s="26">
        <v>135.47999999999999</v>
      </c>
      <c r="Q1478" s="26">
        <v>22.81</v>
      </c>
      <c r="R1478" s="26">
        <v>34.479999999999997</v>
      </c>
      <c r="S1478" s="26">
        <v>0</v>
      </c>
      <c r="T1478" s="26">
        <v>23.45</v>
      </c>
      <c r="U1478" s="26">
        <v>83.58</v>
      </c>
      <c r="V1478" s="10">
        <v>0.27879999999999999</v>
      </c>
      <c r="W1478" s="1" t="s">
        <v>34</v>
      </c>
      <c r="X1478" s="3"/>
      <c r="Y1478" s="3"/>
      <c r="Z1478" s="5" t="s">
        <v>7980</v>
      </c>
      <c r="AA1478" s="5" t="str">
        <f>VLOOKUP(J1478, sku!B:C, 2, FALSE)</f>
        <v>1 Aquecedor Camping + 1 Maçarico 915 + 3 Refis de Gás</v>
      </c>
      <c r="AB1478" s="3" t="str">
        <f>VLOOKUP(J1478, sku!B:BM, 64, FALSE)</f>
        <v>Importação</v>
      </c>
      <c r="AC1478" s="3" t="str">
        <f>LEFT(pedidos[[#This Row],[SKU]],3)</f>
        <v>1XA</v>
      </c>
      <c r="AD1478" s="36" t="str" cm="1">
        <f t="array" aca="1" ref="AD1478" ca="1">IFERROR(
  INDEX(
    montadora[Montadora],
    MATCH(TRUE,LEFT(J1871,NÚCARACT(montadora[SKU Parcial]))=montadora[SKU Parcial],0)
  ),
  ""
)</f>
        <v/>
      </c>
    </row>
    <row r="1479" spans="1:30" x14ac:dyDescent="0.25">
      <c r="A1479" s="42" t="s">
        <v>10177</v>
      </c>
      <c r="B1479" s="42"/>
      <c r="C1479" s="42"/>
      <c r="D1479" s="42"/>
      <c r="E1479" s="42">
        <v>23798223586</v>
      </c>
      <c r="F1479" s="42" t="s">
        <v>8388</v>
      </c>
      <c r="G1479" s="42" t="s">
        <v>11228</v>
      </c>
      <c r="H1479" s="19"/>
      <c r="I1479" s="42"/>
      <c r="J1479" s="42" t="s">
        <v>1794</v>
      </c>
      <c r="K1479" s="21">
        <v>45838</v>
      </c>
      <c r="L1479" s="19" t="s">
        <v>8443</v>
      </c>
      <c r="M1479" s="44">
        <v>75.8</v>
      </c>
      <c r="N1479" s="19">
        <v>1</v>
      </c>
      <c r="O1479" s="44">
        <v>75.8</v>
      </c>
      <c r="P1479" s="44">
        <v>29.2</v>
      </c>
      <c r="Q1479" s="44">
        <v>2.82</v>
      </c>
      <c r="R1479" s="44">
        <v>19.16</v>
      </c>
      <c r="S1479" s="44">
        <v>0</v>
      </c>
      <c r="T1479" s="44">
        <v>0</v>
      </c>
      <c r="U1479" s="44">
        <v>24.62</v>
      </c>
      <c r="V1479" s="23">
        <v>0.32479999999999998</v>
      </c>
      <c r="W1479" s="42" t="s">
        <v>34</v>
      </c>
      <c r="X1479" s="43"/>
      <c r="Y1479" s="43"/>
      <c r="Z1479" s="43" t="s">
        <v>8442</v>
      </c>
      <c r="AA1479" s="43" t="str">
        <f>VLOOKUP(J1479, sku!B:C, 2, FALSE)</f>
        <v>Cabo de Chupeta Coaxial de Transferência de Carga de Bateria 12/24V 500 Amper, PVC, CCA 3 Metros</v>
      </c>
      <c r="AB1479" s="45" t="str">
        <f>VLOOKUP(J1479, sku!B:BM, 64, FALSE)</f>
        <v>Importação</v>
      </c>
      <c r="AC1479" s="45" t="str">
        <f>LEFT(pedidos[[#This Row],[SKU]],3)</f>
        <v>1EC</v>
      </c>
      <c r="AD1479" s="36" t="str" cm="1">
        <f t="array" aca="1" ref="AD1479" ca="1">IFERROR(
  INDEX(
    montadora[Montadora],
    MATCH(TRUE,LEFT(J1883,NÚCARACT(montadora[SKU Parcial]))=montadora[SKU Parcial],0)
  ),
  ""
)</f>
        <v/>
      </c>
    </row>
    <row r="1480" spans="1:30" x14ac:dyDescent="0.25">
      <c r="A1480" s="42" t="s">
        <v>10191</v>
      </c>
      <c r="B1480" s="42"/>
      <c r="C1480" s="42"/>
      <c r="D1480" s="42"/>
      <c r="E1480" s="42">
        <v>23798223586</v>
      </c>
      <c r="F1480" s="42" t="s">
        <v>8388</v>
      </c>
      <c r="G1480" s="42" t="s">
        <v>11228</v>
      </c>
      <c r="H1480" s="19"/>
      <c r="I1480" s="42"/>
      <c r="J1480" s="42" t="s">
        <v>1794</v>
      </c>
      <c r="K1480" s="21">
        <v>45837</v>
      </c>
      <c r="L1480" s="12" t="s">
        <v>8443</v>
      </c>
      <c r="M1480" s="44">
        <v>75.8</v>
      </c>
      <c r="N1480" s="19">
        <v>1</v>
      </c>
      <c r="O1480" s="44">
        <v>75.8</v>
      </c>
      <c r="P1480" s="44">
        <v>29.2</v>
      </c>
      <c r="Q1480" s="44">
        <v>2.82</v>
      </c>
      <c r="R1480" s="44">
        <v>19.16</v>
      </c>
      <c r="S1480" s="44">
        <v>0</v>
      </c>
      <c r="T1480" s="44">
        <v>0</v>
      </c>
      <c r="U1480" s="44">
        <v>24.62</v>
      </c>
      <c r="V1480" s="23">
        <v>0.32479999999999998</v>
      </c>
      <c r="W1480" s="42" t="s">
        <v>34</v>
      </c>
      <c r="X1480" s="43"/>
      <c r="Y1480" s="43"/>
      <c r="Z1480" s="43" t="s">
        <v>8442</v>
      </c>
      <c r="AA1480" s="43" t="str">
        <f>VLOOKUP(J1480, sku!B:C, 2, FALSE)</f>
        <v>Cabo de Chupeta Coaxial de Transferência de Carga de Bateria 12/24V 500 Amper, PVC, CCA 3 Metros</v>
      </c>
      <c r="AB1480" s="45" t="str">
        <f>VLOOKUP(J1480, sku!B:BM, 64, FALSE)</f>
        <v>Importação</v>
      </c>
      <c r="AC1480" s="45" t="str">
        <f>LEFT(pedidos[[#This Row],[SKU]],3)</f>
        <v>1EC</v>
      </c>
      <c r="AD1480" s="36" t="str" cm="1">
        <f t="array" aca="1" ref="AD1480" ca="1">IFERROR(
  INDEX(
    montadora[Montadora],
    MATCH(TRUE,LEFT(J1884,NÚCARACT(montadora[SKU Parcial]))=montadora[SKU Parcial],0)
  ),
  ""
)</f>
        <v/>
      </c>
    </row>
    <row r="1481" spans="1:30" x14ac:dyDescent="0.25">
      <c r="A1481" s="42" t="s">
        <v>10260</v>
      </c>
      <c r="B1481" s="42"/>
      <c r="C1481" s="42"/>
      <c r="D1481" s="42"/>
      <c r="E1481" s="42">
        <v>23798223586</v>
      </c>
      <c r="F1481" s="42" t="s">
        <v>8388</v>
      </c>
      <c r="G1481" s="42" t="s">
        <v>11228</v>
      </c>
      <c r="H1481" s="19"/>
      <c r="I1481" s="42"/>
      <c r="J1481" s="42" t="s">
        <v>1794</v>
      </c>
      <c r="K1481" s="21">
        <v>45833</v>
      </c>
      <c r="L1481" s="12" t="s">
        <v>8443</v>
      </c>
      <c r="M1481" s="44">
        <v>75.8</v>
      </c>
      <c r="N1481" s="19">
        <v>1</v>
      </c>
      <c r="O1481" s="44">
        <v>83.8</v>
      </c>
      <c r="P1481" s="44">
        <v>29.2</v>
      </c>
      <c r="Q1481" s="44">
        <v>2.82</v>
      </c>
      <c r="R1481" s="44">
        <v>19.16</v>
      </c>
      <c r="S1481" s="44">
        <v>8</v>
      </c>
      <c r="T1481" s="44">
        <v>0</v>
      </c>
      <c r="U1481" s="44">
        <v>24.62</v>
      </c>
      <c r="V1481" s="23">
        <v>0.32479999999999998</v>
      </c>
      <c r="W1481" s="42" t="s">
        <v>34</v>
      </c>
      <c r="X1481" s="43"/>
      <c r="Y1481" s="43"/>
      <c r="Z1481" s="43" t="s">
        <v>8442</v>
      </c>
      <c r="AA1481" s="43" t="str">
        <f>VLOOKUP(J1481, sku!B:C, 2, FALSE)</f>
        <v>Cabo de Chupeta Coaxial de Transferência de Carga de Bateria 12/24V 500 Amper, PVC, CCA 3 Metros</v>
      </c>
      <c r="AB1481" s="45" t="str">
        <f>VLOOKUP(J1481, sku!B:BM, 64, FALSE)</f>
        <v>Importação</v>
      </c>
      <c r="AC1481" s="45" t="str">
        <f>LEFT(pedidos[[#This Row],[SKU]],3)</f>
        <v>1EC</v>
      </c>
      <c r="AD1481" s="36" t="str" cm="1">
        <f t="array" aca="1" ref="AD1481" ca="1">IFERROR(
  INDEX(
    montadora[Montadora],
    MATCH(TRUE,LEFT(J1885,NÚCARACT(montadora[SKU Parcial]))=montadora[SKU Parcial],0)
  ),
  ""
)</f>
        <v/>
      </c>
    </row>
    <row r="1482" spans="1:30" customFormat="1" x14ac:dyDescent="0.25">
      <c r="A1482" s="1" t="s">
        <v>4471</v>
      </c>
      <c r="B1482" s="1" t="s">
        <v>4472</v>
      </c>
      <c r="C1482" s="1" t="s">
        <v>925</v>
      </c>
      <c r="D1482" s="1" t="s">
        <v>27</v>
      </c>
      <c r="E1482" s="1" t="s">
        <v>1792</v>
      </c>
      <c r="F1482" s="1" t="s">
        <v>1793</v>
      </c>
      <c r="G1482" s="6" t="s">
        <v>11227</v>
      </c>
      <c r="H1482" s="2" t="s">
        <v>30</v>
      </c>
      <c r="I1482" s="1" t="s">
        <v>36</v>
      </c>
      <c r="J1482" s="1" t="s">
        <v>1794</v>
      </c>
      <c r="K1482" s="4">
        <v>45825</v>
      </c>
      <c r="L1482" s="20" t="s">
        <v>804</v>
      </c>
      <c r="M1482" s="26">
        <v>69.8</v>
      </c>
      <c r="N1482" s="2">
        <v>1</v>
      </c>
      <c r="O1482" s="26">
        <v>69.8</v>
      </c>
      <c r="P1482" s="26">
        <v>29.2</v>
      </c>
      <c r="Q1482" s="26">
        <v>5.74</v>
      </c>
      <c r="R1482" s="26">
        <v>15.13</v>
      </c>
      <c r="S1482" s="26">
        <v>0</v>
      </c>
      <c r="T1482" s="26">
        <v>0</v>
      </c>
      <c r="U1482" s="26">
        <v>19.73</v>
      </c>
      <c r="V1482" s="10">
        <v>0.28270000000000001</v>
      </c>
      <c r="W1482" s="1" t="s">
        <v>89</v>
      </c>
      <c r="X1482" s="3"/>
      <c r="Y1482" s="3"/>
      <c r="Z1482" s="5" t="s">
        <v>7980</v>
      </c>
      <c r="AA1482" s="5" t="str">
        <f>VLOOKUP(J1482, sku!B:C, 2, FALSE)</f>
        <v>Cabo de Chupeta Coaxial de Transferência de Carga de Bateria 12/24V 500 Amper, PVC, CCA 3 Metros</v>
      </c>
      <c r="AB1482" s="3" t="str">
        <f>VLOOKUP(J1482, sku!B:BM, 64, FALSE)</f>
        <v>Importação</v>
      </c>
      <c r="AC1482" s="3" t="str">
        <f>LEFT(pedidos[[#This Row],[SKU]],3)</f>
        <v>1EC</v>
      </c>
      <c r="AD1482" s="36" t="str" cm="1">
        <f t="array" aca="1" ref="AD1482" ca="1">IFERROR(
  INDEX(
    montadora[Montadora],
    MATCH(TRUE,LEFT(#REF!,NÚCARACT(montadora[SKU Parcial]))=montadora[SKU Parcial],0)
  ),
  ""
)</f>
        <v/>
      </c>
    </row>
    <row r="1483" spans="1:30" customFormat="1" x14ac:dyDescent="0.25">
      <c r="A1483" s="1" t="s">
        <v>4473</v>
      </c>
      <c r="B1483" s="1" t="s">
        <v>36</v>
      </c>
      <c r="C1483" s="1" t="s">
        <v>4474</v>
      </c>
      <c r="D1483" s="1" t="s">
        <v>27</v>
      </c>
      <c r="E1483" s="1" t="s">
        <v>1792</v>
      </c>
      <c r="F1483" s="1" t="s">
        <v>1793</v>
      </c>
      <c r="G1483" s="6" t="s">
        <v>11227</v>
      </c>
      <c r="H1483" s="2" t="s">
        <v>30</v>
      </c>
      <c r="I1483" s="1" t="s">
        <v>36</v>
      </c>
      <c r="J1483" s="1" t="s">
        <v>1794</v>
      </c>
      <c r="K1483" s="4">
        <v>45828</v>
      </c>
      <c r="L1483" s="20" t="s">
        <v>804</v>
      </c>
      <c r="M1483" s="26">
        <v>69.8</v>
      </c>
      <c r="N1483" s="2">
        <v>1</v>
      </c>
      <c r="O1483" s="26">
        <v>69.8</v>
      </c>
      <c r="P1483" s="26">
        <v>29.2</v>
      </c>
      <c r="Q1483" s="26">
        <v>5.74</v>
      </c>
      <c r="R1483" s="26">
        <v>15.13</v>
      </c>
      <c r="S1483" s="26">
        <v>0</v>
      </c>
      <c r="T1483" s="26">
        <v>0</v>
      </c>
      <c r="U1483" s="26">
        <v>19.73</v>
      </c>
      <c r="V1483" s="10">
        <v>0.28270000000000001</v>
      </c>
      <c r="W1483" s="1" t="s">
        <v>34</v>
      </c>
      <c r="X1483" s="3"/>
      <c r="Y1483" s="3"/>
      <c r="Z1483" s="5" t="s">
        <v>7980</v>
      </c>
      <c r="AA1483" s="5" t="str">
        <f>VLOOKUP(J1483, sku!B:C, 2, FALSE)</f>
        <v>Cabo de Chupeta Coaxial de Transferência de Carga de Bateria 12/24V 500 Amper, PVC, CCA 3 Metros</v>
      </c>
      <c r="AB1483" s="3" t="str">
        <f>VLOOKUP(J1483, sku!B:BM, 64, FALSE)</f>
        <v>Importação</v>
      </c>
      <c r="AC1483" s="3" t="str">
        <f>LEFT(pedidos[[#This Row],[SKU]],3)</f>
        <v>1EC</v>
      </c>
      <c r="AD1483" s="36" t="str" cm="1">
        <f t="array" aca="1" ref="AD1483" ca="1">IFERROR(
  INDEX(
    montadora[Montadora],
    MATCH(TRUE,LEFT(#REF!,NÚCARACT(montadora[SKU Parcial]))=montadora[SKU Parcial],0)
  ),
  ""
)</f>
        <v/>
      </c>
    </row>
    <row r="1484" spans="1:30" customFormat="1" x14ac:dyDescent="0.25">
      <c r="A1484" s="1" t="s">
        <v>4475</v>
      </c>
      <c r="B1484" s="1" t="s">
        <v>4476</v>
      </c>
      <c r="C1484" s="1" t="s">
        <v>4477</v>
      </c>
      <c r="D1484" s="1" t="s">
        <v>319</v>
      </c>
      <c r="E1484" s="1" t="s">
        <v>1792</v>
      </c>
      <c r="F1484" s="1" t="s">
        <v>1793</v>
      </c>
      <c r="G1484" s="6" t="s">
        <v>11227</v>
      </c>
      <c r="H1484" s="2" t="s">
        <v>30</v>
      </c>
      <c r="I1484" s="1" t="s">
        <v>31</v>
      </c>
      <c r="J1484" s="1" t="s">
        <v>1794</v>
      </c>
      <c r="K1484" s="4">
        <v>45829</v>
      </c>
      <c r="L1484" s="20" t="s">
        <v>804</v>
      </c>
      <c r="M1484" s="26">
        <v>69.8</v>
      </c>
      <c r="N1484" s="2">
        <v>1</v>
      </c>
      <c r="O1484" s="26">
        <v>69.8</v>
      </c>
      <c r="P1484" s="26">
        <v>29.2</v>
      </c>
      <c r="Q1484" s="26">
        <v>5.74</v>
      </c>
      <c r="R1484" s="26">
        <v>15.13</v>
      </c>
      <c r="S1484" s="26">
        <v>0</v>
      </c>
      <c r="T1484" s="26">
        <v>0</v>
      </c>
      <c r="U1484" s="26">
        <v>19.73</v>
      </c>
      <c r="V1484" s="10">
        <v>0.28270000000000001</v>
      </c>
      <c r="W1484" s="1" t="s">
        <v>34</v>
      </c>
      <c r="X1484" s="3"/>
      <c r="Y1484" s="3"/>
      <c r="Z1484" s="5" t="s">
        <v>7980</v>
      </c>
      <c r="AA1484" s="5" t="str">
        <f>VLOOKUP(J1484, sku!B:C, 2, FALSE)</f>
        <v>Cabo de Chupeta Coaxial de Transferência de Carga de Bateria 12/24V 500 Amper, PVC, CCA 3 Metros</v>
      </c>
      <c r="AB1484" s="3" t="str">
        <f>VLOOKUP(J1484, sku!B:BM, 64, FALSE)</f>
        <v>Importação</v>
      </c>
      <c r="AC1484" s="3" t="str">
        <f>LEFT(pedidos[[#This Row],[SKU]],3)</f>
        <v>1EC</v>
      </c>
      <c r="AD1484" s="36" t="str" cm="1">
        <f t="array" aca="1" ref="AD1484" ca="1">IFERROR(
  INDEX(
    montadora[Montadora],
    MATCH(TRUE,LEFT(#REF!,NÚCARACT(montadora[SKU Parcial]))=montadora[SKU Parcial],0)
  ),
  ""
)</f>
        <v/>
      </c>
    </row>
    <row r="1485" spans="1:30" customFormat="1" x14ac:dyDescent="0.25">
      <c r="A1485" s="1" t="s">
        <v>4478</v>
      </c>
      <c r="B1485" s="1" t="s">
        <v>4479</v>
      </c>
      <c r="C1485" s="1" t="s">
        <v>4480</v>
      </c>
      <c r="D1485" s="1" t="s">
        <v>27</v>
      </c>
      <c r="E1485" s="1" t="s">
        <v>1792</v>
      </c>
      <c r="F1485" s="1" t="s">
        <v>1793</v>
      </c>
      <c r="G1485" s="6" t="s">
        <v>11227</v>
      </c>
      <c r="H1485" s="2" t="s">
        <v>30</v>
      </c>
      <c r="I1485" s="1" t="s">
        <v>31</v>
      </c>
      <c r="J1485" s="1" t="s">
        <v>1794</v>
      </c>
      <c r="K1485" s="4">
        <v>45829</v>
      </c>
      <c r="L1485" s="20" t="s">
        <v>804</v>
      </c>
      <c r="M1485" s="26">
        <v>69.8</v>
      </c>
      <c r="N1485" s="2">
        <v>1</v>
      </c>
      <c r="O1485" s="26">
        <v>69.8</v>
      </c>
      <c r="P1485" s="26">
        <v>29.2</v>
      </c>
      <c r="Q1485" s="26">
        <v>5.74</v>
      </c>
      <c r="R1485" s="26">
        <v>15.13</v>
      </c>
      <c r="S1485" s="26">
        <v>0</v>
      </c>
      <c r="T1485" s="26">
        <v>0</v>
      </c>
      <c r="U1485" s="26">
        <v>19.73</v>
      </c>
      <c r="V1485" s="10">
        <v>0.28270000000000001</v>
      </c>
      <c r="W1485" s="1" t="s">
        <v>34</v>
      </c>
      <c r="X1485" s="3"/>
      <c r="Y1485" s="3"/>
      <c r="Z1485" s="5" t="s">
        <v>7980</v>
      </c>
      <c r="AA1485" s="5" t="str">
        <f>VLOOKUP(J1485, sku!B:C, 2, FALSE)</f>
        <v>Cabo de Chupeta Coaxial de Transferência de Carga de Bateria 12/24V 500 Amper, PVC, CCA 3 Metros</v>
      </c>
      <c r="AB1485" s="3" t="str">
        <f>VLOOKUP(J1485, sku!B:BM, 64, FALSE)</f>
        <v>Importação</v>
      </c>
      <c r="AC1485" s="3" t="str">
        <f>LEFT(pedidos[[#This Row],[SKU]],3)</f>
        <v>1EC</v>
      </c>
      <c r="AD1485" s="36" t="str" cm="1">
        <f t="array" aca="1" ref="AD1485" ca="1">IFERROR(
  INDEX(
    montadora[Montadora],
    MATCH(TRUE,LEFT(#REF!,NÚCARACT(montadora[SKU Parcial]))=montadora[SKU Parcial],0)
  ),
  ""
)</f>
        <v/>
      </c>
    </row>
    <row r="1486" spans="1:30" customFormat="1" x14ac:dyDescent="0.25">
      <c r="A1486" s="1" t="s">
        <v>4481</v>
      </c>
      <c r="B1486" s="1" t="s">
        <v>36</v>
      </c>
      <c r="C1486" s="1" t="s">
        <v>4482</v>
      </c>
      <c r="D1486" s="1" t="s">
        <v>1442</v>
      </c>
      <c r="E1486" s="1" t="s">
        <v>1792</v>
      </c>
      <c r="F1486" s="1" t="s">
        <v>1793</v>
      </c>
      <c r="G1486" s="6" t="s">
        <v>11227</v>
      </c>
      <c r="H1486" s="2" t="s">
        <v>30</v>
      </c>
      <c r="I1486" s="1" t="s">
        <v>31</v>
      </c>
      <c r="J1486" s="1" t="s">
        <v>1794</v>
      </c>
      <c r="K1486" s="4">
        <v>45830</v>
      </c>
      <c r="L1486" s="13" t="s">
        <v>804</v>
      </c>
      <c r="M1486" s="26">
        <v>69.8</v>
      </c>
      <c r="N1486" s="2">
        <v>1</v>
      </c>
      <c r="O1486" s="26">
        <v>69.8</v>
      </c>
      <c r="P1486" s="26">
        <v>29.2</v>
      </c>
      <c r="Q1486" s="26">
        <v>5.74</v>
      </c>
      <c r="R1486" s="26">
        <v>15.13</v>
      </c>
      <c r="S1486" s="26">
        <v>0</v>
      </c>
      <c r="T1486" s="26">
        <v>0</v>
      </c>
      <c r="U1486" s="26">
        <v>19.73</v>
      </c>
      <c r="V1486" s="10">
        <v>0.28270000000000001</v>
      </c>
      <c r="W1486" s="1" t="s">
        <v>34</v>
      </c>
      <c r="X1486" s="3"/>
      <c r="Y1486" s="3"/>
      <c r="Z1486" s="5" t="s">
        <v>7980</v>
      </c>
      <c r="AA1486" s="5" t="str">
        <f>VLOOKUP(J1486, sku!B:C, 2, FALSE)</f>
        <v>Cabo de Chupeta Coaxial de Transferência de Carga de Bateria 12/24V 500 Amper, PVC, CCA 3 Metros</v>
      </c>
      <c r="AB1486" s="3" t="str">
        <f>VLOOKUP(J1486, sku!B:BM, 64, FALSE)</f>
        <v>Importação</v>
      </c>
      <c r="AC1486" s="3" t="str">
        <f>LEFT(pedidos[[#This Row],[SKU]],3)</f>
        <v>1EC</v>
      </c>
      <c r="AD1486" s="36" t="str" cm="1">
        <f t="array" aca="1" ref="AD1486" ca="1">IFERROR(
  INDEX(
    montadora[Montadora],
    MATCH(TRUE,LEFT(#REF!,NÚCARACT(montadora[SKU Parcial]))=montadora[SKU Parcial],0)
  ),
  ""
)</f>
        <v/>
      </c>
    </row>
    <row r="1487" spans="1:30" customFormat="1" x14ac:dyDescent="0.25">
      <c r="A1487" s="1" t="s">
        <v>4483</v>
      </c>
      <c r="B1487" s="1" t="s">
        <v>36</v>
      </c>
      <c r="C1487" s="1" t="s">
        <v>4484</v>
      </c>
      <c r="D1487" s="1" t="s">
        <v>27</v>
      </c>
      <c r="E1487" s="1" t="s">
        <v>1792</v>
      </c>
      <c r="F1487" s="1" t="s">
        <v>1793</v>
      </c>
      <c r="G1487" s="6" t="s">
        <v>11227</v>
      </c>
      <c r="H1487" s="2" t="s">
        <v>30</v>
      </c>
      <c r="I1487" s="1" t="s">
        <v>31</v>
      </c>
      <c r="J1487" s="1" t="s">
        <v>1794</v>
      </c>
      <c r="K1487" s="4">
        <v>45831</v>
      </c>
      <c r="L1487" s="20" t="s">
        <v>804</v>
      </c>
      <c r="M1487" s="26">
        <v>69.8</v>
      </c>
      <c r="N1487" s="2">
        <v>1</v>
      </c>
      <c r="O1487" s="26">
        <v>77.790000000000006</v>
      </c>
      <c r="P1487" s="26">
        <v>29.2</v>
      </c>
      <c r="Q1487" s="26">
        <v>5.74</v>
      </c>
      <c r="R1487" s="26">
        <v>15.13</v>
      </c>
      <c r="S1487" s="26">
        <v>7.99</v>
      </c>
      <c r="T1487" s="26">
        <v>0</v>
      </c>
      <c r="U1487" s="26">
        <v>19.73</v>
      </c>
      <c r="V1487" s="10">
        <v>0.28270000000000001</v>
      </c>
      <c r="W1487" s="1" t="s">
        <v>34</v>
      </c>
      <c r="X1487" s="3"/>
      <c r="Y1487" s="3"/>
      <c r="Z1487" s="5" t="s">
        <v>7980</v>
      </c>
      <c r="AA1487" s="5" t="str">
        <f>VLOOKUP(J1487, sku!B:C, 2, FALSE)</f>
        <v>Cabo de Chupeta Coaxial de Transferência de Carga de Bateria 12/24V 500 Amper, PVC, CCA 3 Metros</v>
      </c>
      <c r="AB1487" s="3" t="str">
        <f>VLOOKUP(J1487, sku!B:BM, 64, FALSE)</f>
        <v>Importação</v>
      </c>
      <c r="AC1487" s="3" t="str">
        <f>LEFT(pedidos[[#This Row],[SKU]],3)</f>
        <v>1EC</v>
      </c>
      <c r="AD1487" s="36" t="str" cm="1">
        <f t="array" aca="1" ref="AD1487" ca="1">IFERROR(
  INDEX(
    montadora[Montadora],
    MATCH(TRUE,LEFT(J1887,NÚCARACT(montadora[SKU Parcial]))=montadora[SKU Parcial],0)
  ),
  ""
)</f>
        <v/>
      </c>
    </row>
    <row r="1488" spans="1:30" customFormat="1" x14ac:dyDescent="0.25">
      <c r="A1488" s="1" t="s">
        <v>4485</v>
      </c>
      <c r="B1488" s="1" t="s">
        <v>4486</v>
      </c>
      <c r="C1488" s="1" t="s">
        <v>509</v>
      </c>
      <c r="D1488" s="1" t="s">
        <v>27</v>
      </c>
      <c r="E1488" s="1" t="s">
        <v>1792</v>
      </c>
      <c r="F1488" s="1" t="s">
        <v>1793</v>
      </c>
      <c r="G1488" s="6" t="s">
        <v>11227</v>
      </c>
      <c r="H1488" s="2" t="s">
        <v>30</v>
      </c>
      <c r="I1488" s="1" t="s">
        <v>31</v>
      </c>
      <c r="J1488" s="1" t="s">
        <v>1794</v>
      </c>
      <c r="K1488" s="4">
        <v>45832</v>
      </c>
      <c r="L1488" s="20" t="s">
        <v>804</v>
      </c>
      <c r="M1488" s="26">
        <v>69.8</v>
      </c>
      <c r="N1488" s="2">
        <v>1</v>
      </c>
      <c r="O1488" s="26">
        <v>69.8</v>
      </c>
      <c r="P1488" s="26">
        <v>29.2</v>
      </c>
      <c r="Q1488" s="26">
        <v>5.74</v>
      </c>
      <c r="R1488" s="26">
        <v>15.13</v>
      </c>
      <c r="S1488" s="26">
        <v>0</v>
      </c>
      <c r="T1488" s="26">
        <v>0</v>
      </c>
      <c r="U1488" s="26">
        <v>19.73</v>
      </c>
      <c r="V1488" s="10">
        <v>0.28270000000000001</v>
      </c>
      <c r="W1488" s="1" t="s">
        <v>34</v>
      </c>
      <c r="X1488" s="3"/>
      <c r="Y1488" s="3"/>
      <c r="Z1488" s="5" t="s">
        <v>7980</v>
      </c>
      <c r="AA1488" s="5" t="str">
        <f>VLOOKUP(J1488, sku!B:C, 2, FALSE)</f>
        <v>Cabo de Chupeta Coaxial de Transferência de Carga de Bateria 12/24V 500 Amper, PVC, CCA 3 Metros</v>
      </c>
      <c r="AB1488" s="3" t="str">
        <f>VLOOKUP(J1488, sku!B:BM, 64, FALSE)</f>
        <v>Importação</v>
      </c>
      <c r="AC1488" s="3" t="str">
        <f>LEFT(pedidos[[#This Row],[SKU]],3)</f>
        <v>1EC</v>
      </c>
      <c r="AD1488" s="36" t="str" cm="1">
        <f t="array" aca="1" ref="AD1488" ca="1">IFERROR(
  INDEX(
    montadora[Montadora],
    MATCH(TRUE,LEFT(J1888,NÚCARACT(montadora[SKU Parcial]))=montadora[SKU Parcial],0)
  ),
  ""
)</f>
        <v/>
      </c>
    </row>
    <row r="1489" spans="1:30" customFormat="1" x14ac:dyDescent="0.25">
      <c r="A1489" s="1" t="s">
        <v>4487</v>
      </c>
      <c r="B1489" s="1" t="s">
        <v>36</v>
      </c>
      <c r="C1489" s="1" t="s">
        <v>460</v>
      </c>
      <c r="D1489" s="1" t="s">
        <v>420</v>
      </c>
      <c r="E1489" s="1" t="s">
        <v>1792</v>
      </c>
      <c r="F1489" s="1" t="s">
        <v>1793</v>
      </c>
      <c r="G1489" s="6" t="s">
        <v>11227</v>
      </c>
      <c r="H1489" s="2" t="s">
        <v>30</v>
      </c>
      <c r="I1489" s="1" t="s">
        <v>31</v>
      </c>
      <c r="J1489" s="1" t="s">
        <v>1794</v>
      </c>
      <c r="K1489" s="4">
        <v>45832</v>
      </c>
      <c r="L1489" s="13" t="s">
        <v>804</v>
      </c>
      <c r="M1489" s="26">
        <v>69.8</v>
      </c>
      <c r="N1489" s="2">
        <v>1</v>
      </c>
      <c r="O1489" s="26">
        <v>69.8</v>
      </c>
      <c r="P1489" s="26">
        <v>29.2</v>
      </c>
      <c r="Q1489" s="26">
        <v>5.74</v>
      </c>
      <c r="R1489" s="26">
        <v>15.13</v>
      </c>
      <c r="S1489" s="26">
        <v>0</v>
      </c>
      <c r="T1489" s="26">
        <v>0</v>
      </c>
      <c r="U1489" s="26">
        <v>19.73</v>
      </c>
      <c r="V1489" s="10">
        <v>0.28270000000000001</v>
      </c>
      <c r="W1489" s="1" t="s">
        <v>34</v>
      </c>
      <c r="X1489" s="3"/>
      <c r="Y1489" s="3"/>
      <c r="Z1489" s="5" t="s">
        <v>7980</v>
      </c>
      <c r="AA1489" s="5" t="str">
        <f>VLOOKUP(J1489, sku!B:C, 2, FALSE)</f>
        <v>Cabo de Chupeta Coaxial de Transferência de Carga de Bateria 12/24V 500 Amper, PVC, CCA 3 Metros</v>
      </c>
      <c r="AB1489" s="3" t="str">
        <f>VLOOKUP(J1489, sku!B:BM, 64, FALSE)</f>
        <v>Importação</v>
      </c>
      <c r="AC1489" s="3" t="str">
        <f>LEFT(pedidos[[#This Row],[SKU]],3)</f>
        <v>1EC</v>
      </c>
      <c r="AD1489" s="36" t="str" cm="1">
        <f t="array" aca="1" ref="AD1489" ca="1">IFERROR(
  INDEX(
    montadora[Montadora],
    MATCH(TRUE,LEFT(J1889,NÚCARACT(montadora[SKU Parcial]))=montadora[SKU Parcial],0)
  ),
  ""
)</f>
        <v/>
      </c>
    </row>
    <row r="1490" spans="1:30" customFormat="1" x14ac:dyDescent="0.25">
      <c r="A1490" s="1" t="s">
        <v>4488</v>
      </c>
      <c r="B1490" s="1" t="s">
        <v>36</v>
      </c>
      <c r="C1490" s="1" t="s">
        <v>4489</v>
      </c>
      <c r="D1490" s="1" t="s">
        <v>191</v>
      </c>
      <c r="E1490" s="1" t="s">
        <v>1792</v>
      </c>
      <c r="F1490" s="1" t="s">
        <v>1793</v>
      </c>
      <c r="G1490" s="6" t="s">
        <v>11227</v>
      </c>
      <c r="H1490" s="2" t="s">
        <v>30</v>
      </c>
      <c r="I1490" s="1" t="s">
        <v>31</v>
      </c>
      <c r="J1490" s="1" t="s">
        <v>1794</v>
      </c>
      <c r="K1490" s="4">
        <v>45833</v>
      </c>
      <c r="L1490" s="20" t="s">
        <v>804</v>
      </c>
      <c r="M1490" s="26">
        <v>69.8</v>
      </c>
      <c r="N1490" s="2">
        <v>1</v>
      </c>
      <c r="O1490" s="26">
        <v>69.8</v>
      </c>
      <c r="P1490" s="26">
        <v>29.2</v>
      </c>
      <c r="Q1490" s="26">
        <v>5.74</v>
      </c>
      <c r="R1490" s="26">
        <v>15.13</v>
      </c>
      <c r="S1490" s="26">
        <v>0</v>
      </c>
      <c r="T1490" s="26">
        <v>0</v>
      </c>
      <c r="U1490" s="26">
        <v>19.73</v>
      </c>
      <c r="V1490" s="10">
        <v>0.28270000000000001</v>
      </c>
      <c r="W1490" s="1" t="s">
        <v>34</v>
      </c>
      <c r="X1490" s="3"/>
      <c r="Y1490" s="3"/>
      <c r="Z1490" s="5" t="s">
        <v>7980</v>
      </c>
      <c r="AA1490" s="5" t="str">
        <f>VLOOKUP(J1490, sku!B:C, 2, FALSE)</f>
        <v>Cabo de Chupeta Coaxial de Transferência de Carga de Bateria 12/24V 500 Amper, PVC, CCA 3 Metros</v>
      </c>
      <c r="AB1490" s="3" t="str">
        <f>VLOOKUP(J1490, sku!B:BM, 64, FALSE)</f>
        <v>Importação</v>
      </c>
      <c r="AC1490" s="3" t="str">
        <f>LEFT(pedidos[[#This Row],[SKU]],3)</f>
        <v>1EC</v>
      </c>
      <c r="AD1490" s="36" t="str" cm="1">
        <f t="array" aca="1" ref="AD1490" ca="1">IFERROR(
  INDEX(
    montadora[Montadora],
    MATCH(TRUE,LEFT(J1890,NÚCARACT(montadora[SKU Parcial]))=montadora[SKU Parcial],0)
  ),
  ""
)</f>
        <v/>
      </c>
    </row>
    <row r="1491" spans="1:30" customFormat="1" x14ac:dyDescent="0.25">
      <c r="A1491" s="1" t="s">
        <v>4490</v>
      </c>
      <c r="B1491" s="1" t="s">
        <v>36</v>
      </c>
      <c r="C1491" s="1" t="s">
        <v>4491</v>
      </c>
      <c r="D1491" s="1" t="s">
        <v>27</v>
      </c>
      <c r="E1491" s="1" t="s">
        <v>1792</v>
      </c>
      <c r="F1491" s="1" t="s">
        <v>1793</v>
      </c>
      <c r="G1491" s="6" t="s">
        <v>11227</v>
      </c>
      <c r="H1491" s="2" t="s">
        <v>30</v>
      </c>
      <c r="I1491" s="1" t="s">
        <v>31</v>
      </c>
      <c r="J1491" s="1" t="s">
        <v>1794</v>
      </c>
      <c r="K1491" s="4">
        <v>45834</v>
      </c>
      <c r="L1491" s="20" t="s">
        <v>33</v>
      </c>
      <c r="M1491" s="26">
        <v>69.8</v>
      </c>
      <c r="N1491" s="2">
        <v>1</v>
      </c>
      <c r="O1491" s="26">
        <v>83.79</v>
      </c>
      <c r="P1491" s="26">
        <v>29.2</v>
      </c>
      <c r="Q1491" s="27">
        <v>0</v>
      </c>
      <c r="R1491" s="26">
        <v>15.13</v>
      </c>
      <c r="S1491" s="26">
        <v>13.99</v>
      </c>
      <c r="T1491" s="26">
        <v>0</v>
      </c>
      <c r="U1491" s="26">
        <v>19.73</v>
      </c>
      <c r="V1491" s="10">
        <v>0.28270000000000001</v>
      </c>
      <c r="W1491" s="1" t="s">
        <v>34</v>
      </c>
      <c r="X1491" s="3"/>
      <c r="Y1491" s="3"/>
      <c r="Z1491" s="5" t="s">
        <v>7980</v>
      </c>
      <c r="AA1491" s="5" t="str">
        <f>VLOOKUP(J1491, sku!B:C, 2, FALSE)</f>
        <v>Cabo de Chupeta Coaxial de Transferência de Carga de Bateria 12/24V 500 Amper, PVC, CCA 3 Metros</v>
      </c>
      <c r="AB1491" s="3" t="str">
        <f>VLOOKUP(J1491, sku!B:BM, 64, FALSE)</f>
        <v>Importação</v>
      </c>
      <c r="AC1491" s="3" t="str">
        <f>LEFT(pedidos[[#This Row],[SKU]],3)</f>
        <v>1EC</v>
      </c>
      <c r="AD1491" s="36" t="str" cm="1">
        <f t="array" aca="1" ref="AD1491" ca="1">IFERROR(
  INDEX(
    montadora[Montadora],
    MATCH(TRUE,LEFT(#REF!,NÚCARACT(montadora[SKU Parcial]))=montadora[SKU Parcial],0)
  ),
  ""
)</f>
        <v/>
      </c>
    </row>
    <row r="1492" spans="1:30" customFormat="1" x14ac:dyDescent="0.25">
      <c r="A1492" s="1" t="s">
        <v>4492</v>
      </c>
      <c r="B1492" s="1" t="s">
        <v>4493</v>
      </c>
      <c r="C1492" s="1" t="s">
        <v>2230</v>
      </c>
      <c r="D1492" s="1" t="s">
        <v>27</v>
      </c>
      <c r="E1492" s="1" t="s">
        <v>1792</v>
      </c>
      <c r="F1492" s="1" t="s">
        <v>1793</v>
      </c>
      <c r="G1492" s="6" t="s">
        <v>11227</v>
      </c>
      <c r="H1492" s="2" t="s">
        <v>30</v>
      </c>
      <c r="I1492" s="1" t="s">
        <v>31</v>
      </c>
      <c r="J1492" s="1" t="s">
        <v>1794</v>
      </c>
      <c r="K1492" s="4">
        <v>45834</v>
      </c>
      <c r="L1492" s="20" t="s">
        <v>804</v>
      </c>
      <c r="M1492" s="26">
        <v>69.8</v>
      </c>
      <c r="N1492" s="2">
        <v>1</v>
      </c>
      <c r="O1492" s="26">
        <v>69.8</v>
      </c>
      <c r="P1492" s="26">
        <v>29.2</v>
      </c>
      <c r="Q1492" s="26">
        <v>5.74</v>
      </c>
      <c r="R1492" s="26">
        <v>15.13</v>
      </c>
      <c r="S1492" s="26">
        <v>0</v>
      </c>
      <c r="T1492" s="26">
        <v>0</v>
      </c>
      <c r="U1492" s="26">
        <v>19.73</v>
      </c>
      <c r="V1492" s="10">
        <v>0.28270000000000001</v>
      </c>
      <c r="W1492" s="1" t="s">
        <v>34</v>
      </c>
      <c r="X1492" s="3"/>
      <c r="Y1492" s="3"/>
      <c r="Z1492" s="5" t="s">
        <v>7980</v>
      </c>
      <c r="AA1492" s="5" t="str">
        <f>VLOOKUP(J1492, sku!B:C, 2, FALSE)</f>
        <v>Cabo de Chupeta Coaxial de Transferência de Carga de Bateria 12/24V 500 Amper, PVC, CCA 3 Metros</v>
      </c>
      <c r="AB1492" s="3" t="str">
        <f>VLOOKUP(J1492, sku!B:BM, 64, FALSE)</f>
        <v>Importação</v>
      </c>
      <c r="AC1492" s="3" t="str">
        <f>LEFT(pedidos[[#This Row],[SKU]],3)</f>
        <v>1EC</v>
      </c>
      <c r="AD1492" s="36" t="str" cm="1">
        <f t="array" aca="1" ref="AD1492" ca="1">IFERROR(
  INDEX(
    montadora[Montadora],
    MATCH(TRUE,LEFT(#REF!,NÚCARACT(montadora[SKU Parcial]))=montadora[SKU Parcial],0)
  ),
  ""
)</f>
        <v/>
      </c>
    </row>
    <row r="1493" spans="1:30" customFormat="1" x14ac:dyDescent="0.25">
      <c r="A1493" s="1" t="s">
        <v>4494</v>
      </c>
      <c r="B1493" s="1" t="s">
        <v>4495</v>
      </c>
      <c r="C1493" s="1" t="s">
        <v>972</v>
      </c>
      <c r="D1493" s="1" t="s">
        <v>188</v>
      </c>
      <c r="E1493" s="1" t="s">
        <v>1792</v>
      </c>
      <c r="F1493" s="1" t="s">
        <v>1793</v>
      </c>
      <c r="G1493" s="6" t="s">
        <v>11227</v>
      </c>
      <c r="H1493" s="2" t="s">
        <v>30</v>
      </c>
      <c r="I1493" s="1" t="s">
        <v>31</v>
      </c>
      <c r="J1493" s="1" t="s">
        <v>1794</v>
      </c>
      <c r="K1493" s="4">
        <v>45838</v>
      </c>
      <c r="L1493" s="13" t="s">
        <v>804</v>
      </c>
      <c r="M1493" s="26">
        <v>69.8</v>
      </c>
      <c r="N1493" s="2">
        <v>1</v>
      </c>
      <c r="O1493" s="26">
        <v>69.8</v>
      </c>
      <c r="P1493" s="26">
        <v>29.2</v>
      </c>
      <c r="Q1493" s="26">
        <v>5.74</v>
      </c>
      <c r="R1493" s="26">
        <v>15.13</v>
      </c>
      <c r="S1493" s="26">
        <v>0</v>
      </c>
      <c r="T1493" s="26">
        <v>0</v>
      </c>
      <c r="U1493" s="26">
        <v>19.73</v>
      </c>
      <c r="V1493" s="10">
        <v>0.28270000000000001</v>
      </c>
      <c r="W1493" s="1" t="s">
        <v>34</v>
      </c>
      <c r="X1493" s="3"/>
      <c r="Y1493" s="3"/>
      <c r="Z1493" s="5" t="s">
        <v>7980</v>
      </c>
      <c r="AA1493" s="5" t="str">
        <f>VLOOKUP(J1493, sku!B:C, 2, FALSE)</f>
        <v>Cabo de Chupeta Coaxial de Transferência de Carga de Bateria 12/24V 500 Amper, PVC, CCA 3 Metros</v>
      </c>
      <c r="AB1493" s="3" t="str">
        <f>VLOOKUP(J1493, sku!B:BM, 64, FALSE)</f>
        <v>Importação</v>
      </c>
      <c r="AC1493" s="3" t="str">
        <f>LEFT(pedidos[[#This Row],[SKU]],3)</f>
        <v>1EC</v>
      </c>
      <c r="AD1493" s="36" t="str" cm="1">
        <f t="array" aca="1" ref="AD1493" ca="1">IFERROR(
  INDEX(
    montadora[Montadora],
    MATCH(TRUE,LEFT(#REF!,NÚCARACT(montadora[SKU Parcial]))=montadora[SKU Parcial],0)
  ),
  ""
)</f>
        <v/>
      </c>
    </row>
    <row r="1494" spans="1:30" x14ac:dyDescent="0.25">
      <c r="A1494" s="42" t="s">
        <v>9025</v>
      </c>
      <c r="B1494" s="42"/>
      <c r="C1494" s="42"/>
      <c r="D1494" s="42"/>
      <c r="E1494" s="42">
        <v>18899614974</v>
      </c>
      <c r="F1494" s="42" t="s">
        <v>8388</v>
      </c>
      <c r="G1494" s="42" t="s">
        <v>11227</v>
      </c>
      <c r="H1494" s="7"/>
      <c r="I1494" s="42"/>
      <c r="J1494" s="42" t="s">
        <v>1794</v>
      </c>
      <c r="K1494" s="8">
        <v>45796</v>
      </c>
      <c r="L1494" s="12" t="s">
        <v>8443</v>
      </c>
      <c r="M1494" s="44">
        <v>77.8</v>
      </c>
      <c r="N1494" s="7">
        <v>1</v>
      </c>
      <c r="O1494" s="44">
        <v>77.8</v>
      </c>
      <c r="P1494" s="44">
        <v>29.2</v>
      </c>
      <c r="Q1494" s="44">
        <v>5.92</v>
      </c>
      <c r="R1494" s="44">
        <v>21.12</v>
      </c>
      <c r="S1494" s="44">
        <v>0</v>
      </c>
      <c r="T1494" s="44">
        <v>0</v>
      </c>
      <c r="U1494" s="44">
        <v>21.56</v>
      </c>
      <c r="V1494" s="9">
        <v>0.27710000000000001</v>
      </c>
      <c r="W1494" s="42" t="s">
        <v>34</v>
      </c>
      <c r="X1494" s="43"/>
      <c r="Y1494" s="43"/>
      <c r="Z1494" s="43" t="s">
        <v>8442</v>
      </c>
      <c r="AA1494" s="43" t="str">
        <f>VLOOKUP(J1494, sku!B:C, 2, FALSE)</f>
        <v>Cabo de Chupeta Coaxial de Transferência de Carga de Bateria 12/24V 500 Amper, PVC, CCA 3 Metros</v>
      </c>
      <c r="AB1494" s="45" t="str">
        <f>VLOOKUP(J1494, sku!B:BM, 64, FALSE)</f>
        <v>Importação</v>
      </c>
      <c r="AC1494" s="45" t="str">
        <f>LEFT(pedidos[[#This Row],[SKU]],3)</f>
        <v>1EC</v>
      </c>
      <c r="AD1494" s="36" t="str" cm="1">
        <f t="array" aca="1" ref="AD1494" ca="1">IFERROR(
  INDEX(
    montadora[Montadora],
    MATCH(TRUE,LEFT(#REF!,NÚCARACT(montadora[SKU Parcial]))=montadora[SKU Parcial],0)
  ),
  ""
)</f>
        <v/>
      </c>
    </row>
    <row r="1495" spans="1:30" x14ac:dyDescent="0.25">
      <c r="A1495" s="42" t="s">
        <v>9026</v>
      </c>
      <c r="B1495" s="42"/>
      <c r="C1495" s="42"/>
      <c r="D1495" s="42"/>
      <c r="E1495" s="42">
        <v>18899614974</v>
      </c>
      <c r="F1495" s="42" t="s">
        <v>8388</v>
      </c>
      <c r="G1495" s="42" t="s">
        <v>11227</v>
      </c>
      <c r="H1495" s="7"/>
      <c r="I1495" s="42"/>
      <c r="J1495" s="42" t="s">
        <v>1794</v>
      </c>
      <c r="K1495" s="8">
        <v>45783</v>
      </c>
      <c r="L1495" s="12" t="s">
        <v>8443</v>
      </c>
      <c r="M1495" s="44">
        <v>77.8</v>
      </c>
      <c r="N1495" s="7">
        <v>1</v>
      </c>
      <c r="O1495" s="44">
        <v>77.8</v>
      </c>
      <c r="P1495" s="44">
        <v>29.2</v>
      </c>
      <c r="Q1495" s="44">
        <v>5.92</v>
      </c>
      <c r="R1495" s="44">
        <v>21.12</v>
      </c>
      <c r="S1495" s="44">
        <v>0</v>
      </c>
      <c r="T1495" s="44">
        <v>0</v>
      </c>
      <c r="U1495" s="44">
        <v>21.56</v>
      </c>
      <c r="V1495" s="9">
        <v>0.27710000000000001</v>
      </c>
      <c r="W1495" s="42" t="s">
        <v>34</v>
      </c>
      <c r="X1495" s="43"/>
      <c r="Y1495" s="43"/>
      <c r="Z1495" s="43" t="s">
        <v>8442</v>
      </c>
      <c r="AA1495" s="43" t="str">
        <f>VLOOKUP(J1495, sku!B:C, 2, FALSE)</f>
        <v>Cabo de Chupeta Coaxial de Transferência de Carga de Bateria 12/24V 500 Amper, PVC, CCA 3 Metros</v>
      </c>
      <c r="AB1495" s="45" t="str">
        <f>VLOOKUP(J1495, sku!B:BM, 64, FALSE)</f>
        <v>Importação</v>
      </c>
      <c r="AC1495" s="45" t="str">
        <f>LEFT(pedidos[[#This Row],[SKU]],3)</f>
        <v>1EC</v>
      </c>
      <c r="AD1495" s="36" t="str" cm="1">
        <f t="array" aca="1" ref="AD1495" ca="1">IFERROR(
  INDEX(
    montadora[Montadora],
    MATCH(TRUE,LEFT(#REF!,NÚCARACT(montadora[SKU Parcial]))=montadora[SKU Parcial],0)
  ),
  ""
)</f>
        <v/>
      </c>
    </row>
    <row r="1496" spans="1:30" x14ac:dyDescent="0.25">
      <c r="A1496" s="42" t="s">
        <v>8139</v>
      </c>
      <c r="B1496" s="42"/>
      <c r="C1496" s="42"/>
      <c r="D1496" s="42"/>
      <c r="E1496" s="42">
        <v>18899614974</v>
      </c>
      <c r="F1496" s="42" t="s">
        <v>8388</v>
      </c>
      <c r="G1496" s="42" t="s">
        <v>11227</v>
      </c>
      <c r="H1496" s="7"/>
      <c r="I1496" s="42"/>
      <c r="J1496" s="42" t="s">
        <v>1794</v>
      </c>
      <c r="K1496" s="8">
        <v>45825</v>
      </c>
      <c r="L1496" s="12" t="s">
        <v>8443</v>
      </c>
      <c r="M1496" s="44">
        <v>77.8</v>
      </c>
      <c r="N1496" s="7">
        <v>1</v>
      </c>
      <c r="O1496" s="44">
        <v>77.8</v>
      </c>
      <c r="P1496" s="44">
        <v>29.2</v>
      </c>
      <c r="Q1496" s="44">
        <v>6.4</v>
      </c>
      <c r="R1496" s="44">
        <v>21.12</v>
      </c>
      <c r="S1496" s="44">
        <v>0</v>
      </c>
      <c r="T1496" s="44">
        <v>0</v>
      </c>
      <c r="U1496" s="44">
        <v>21.08</v>
      </c>
      <c r="V1496" s="9">
        <v>0.27089999999999997</v>
      </c>
      <c r="W1496" s="42" t="s">
        <v>34</v>
      </c>
      <c r="X1496" s="43"/>
      <c r="Y1496" s="43"/>
      <c r="Z1496" s="43" t="s">
        <v>8442</v>
      </c>
      <c r="AA1496" s="43" t="str">
        <f>VLOOKUP(J1496, sku!B:C, 2, FALSE)</f>
        <v>Cabo de Chupeta Coaxial de Transferência de Carga de Bateria 12/24V 500 Amper, PVC, CCA 3 Metros</v>
      </c>
      <c r="AB1496" s="45" t="str">
        <f>VLOOKUP(J1496, sku!B:BM, 64, FALSE)</f>
        <v>Importação</v>
      </c>
      <c r="AC1496" s="45" t="str">
        <f>LEFT(pedidos[[#This Row],[SKU]],3)</f>
        <v>1EC</v>
      </c>
      <c r="AD1496" s="36" t="str" cm="1">
        <f t="array" aca="1" ref="AD1496" ca="1">IFERROR(
  INDEX(
    montadora[Montadora],
    MATCH(TRUE,LEFT(#REF!,NÚCARACT(montadora[SKU Parcial]))=montadora[SKU Parcial],0)
  ),
  ""
)</f>
        <v/>
      </c>
    </row>
    <row r="1497" spans="1:30" customFormat="1" x14ac:dyDescent="0.25">
      <c r="A1497" s="1" t="s">
        <v>7102</v>
      </c>
      <c r="B1497" s="1" t="s">
        <v>7103</v>
      </c>
      <c r="C1497" s="1" t="s">
        <v>4689</v>
      </c>
      <c r="D1497" s="1" t="s">
        <v>617</v>
      </c>
      <c r="E1497" s="1" t="s">
        <v>3030</v>
      </c>
      <c r="F1497" s="1" t="s">
        <v>1608</v>
      </c>
      <c r="G1497" s="6" t="s">
        <v>11227</v>
      </c>
      <c r="H1497" s="2" t="s">
        <v>30</v>
      </c>
      <c r="I1497" s="1" t="s">
        <v>36</v>
      </c>
      <c r="J1497" s="1" t="s">
        <v>290</v>
      </c>
      <c r="K1497" s="4">
        <v>45779</v>
      </c>
      <c r="L1497" s="11" t="s">
        <v>11229</v>
      </c>
      <c r="M1497" s="26">
        <v>39.799999999999997</v>
      </c>
      <c r="N1497" s="2">
        <v>2</v>
      </c>
      <c r="O1497" s="26">
        <v>96.53</v>
      </c>
      <c r="P1497" s="26">
        <v>29.22</v>
      </c>
      <c r="Q1497" s="26">
        <v>6.06</v>
      </c>
      <c r="R1497" s="26">
        <v>22.56</v>
      </c>
      <c r="S1497" s="26">
        <v>16.93</v>
      </c>
      <c r="T1497" s="26">
        <v>0</v>
      </c>
      <c r="U1497" s="26">
        <v>21.76</v>
      </c>
      <c r="V1497" s="10">
        <v>0.27339999999999998</v>
      </c>
      <c r="W1497" s="1" t="s">
        <v>89</v>
      </c>
      <c r="X1497" s="3"/>
      <c r="Y1497" s="3"/>
      <c r="Z1497" s="5" t="s">
        <v>7980</v>
      </c>
      <c r="AA1497" s="5" t="str">
        <f>VLOOKUP(J1497, sku!B:C, 2, FALSE)</f>
        <v>Par De Trava Do Quebra Vento Preto (23Cm)</v>
      </c>
      <c r="AB1497" s="3" t="str">
        <f>VLOOKUP(J1497, sku!B:BM, 64, FALSE)</f>
        <v>Revenda</v>
      </c>
      <c r="AC1497" s="3" t="str">
        <f>LEFT(pedidos[[#This Row],[SKU]],3)</f>
        <v>Q-9</v>
      </c>
      <c r="AD1497" s="36" t="str" cm="1">
        <f t="array" aca="1" ref="AD1497" ca="1">IFERROR(
  INDEX(
    montadora[Montadora],
    MATCH(TRUE,LEFT(#REF!,NÚCARACT(montadora[SKU Parcial]))=montadora[SKU Parcial],0)
  ),
  ""
)</f>
        <v/>
      </c>
    </row>
    <row r="1498" spans="1:30" customFormat="1" x14ac:dyDescent="0.25">
      <c r="A1498" s="1" t="s">
        <v>7340</v>
      </c>
      <c r="B1498" s="1" t="s">
        <v>7341</v>
      </c>
      <c r="C1498" s="1" t="s">
        <v>7342</v>
      </c>
      <c r="D1498" s="1" t="s">
        <v>45</v>
      </c>
      <c r="E1498" s="1" t="s">
        <v>3030</v>
      </c>
      <c r="F1498" s="1" t="s">
        <v>1608</v>
      </c>
      <c r="G1498" s="6" t="s">
        <v>11227</v>
      </c>
      <c r="H1498" s="2" t="s">
        <v>30</v>
      </c>
      <c r="I1498" s="1" t="s">
        <v>36</v>
      </c>
      <c r="J1498" s="1" t="s">
        <v>290</v>
      </c>
      <c r="K1498" s="4">
        <v>45792</v>
      </c>
      <c r="L1498" s="13" t="s">
        <v>804</v>
      </c>
      <c r="M1498" s="26">
        <v>38.799999999999997</v>
      </c>
      <c r="N1498" s="2">
        <v>2</v>
      </c>
      <c r="O1498" s="26">
        <v>96.5</v>
      </c>
      <c r="P1498" s="26">
        <v>29.22</v>
      </c>
      <c r="Q1498" s="26">
        <v>5.91</v>
      </c>
      <c r="R1498" s="26">
        <v>22.32</v>
      </c>
      <c r="S1498" s="26">
        <v>18.899999999999999</v>
      </c>
      <c r="T1498" s="26">
        <v>0</v>
      </c>
      <c r="U1498" s="26">
        <v>20.149999999999999</v>
      </c>
      <c r="V1498" s="10">
        <v>0.25969999999999999</v>
      </c>
      <c r="W1498" s="1" t="s">
        <v>34</v>
      </c>
      <c r="X1498" s="3"/>
      <c r="Y1498" s="3"/>
      <c r="Z1498" s="5" t="s">
        <v>7980</v>
      </c>
      <c r="AA1498" s="5" t="str">
        <f>VLOOKUP(J1498, sku!B:C, 2, FALSE)</f>
        <v>Par De Trava Do Quebra Vento Preto (23Cm)</v>
      </c>
      <c r="AB1498" s="3" t="str">
        <f>VLOOKUP(J1498, sku!B:BM, 64, FALSE)</f>
        <v>Revenda</v>
      </c>
      <c r="AC1498" s="3" t="str">
        <f>LEFT(pedidos[[#This Row],[SKU]],3)</f>
        <v>Q-9</v>
      </c>
      <c r="AD1498" s="36" t="str" cm="1">
        <f t="array" aca="1" ref="AD1498" ca="1">IFERROR(
  INDEX(
    montadora[Montadora],
    MATCH(TRUE,LEFT(#REF!,NÚCARACT(montadora[SKU Parcial]))=montadora[SKU Parcial],0)
  ),
  ""
)</f>
        <v/>
      </c>
    </row>
    <row r="1499" spans="1:30" x14ac:dyDescent="0.25">
      <c r="A1499" s="42" t="s">
        <v>10215</v>
      </c>
      <c r="B1499" s="42"/>
      <c r="C1499" s="42"/>
      <c r="D1499" s="42"/>
      <c r="E1499" s="42">
        <v>21799581290</v>
      </c>
      <c r="F1499" s="42" t="s">
        <v>10110</v>
      </c>
      <c r="G1499" s="42" t="s">
        <v>11228</v>
      </c>
      <c r="H1499" s="7"/>
      <c r="I1499" s="42"/>
      <c r="J1499" s="42" t="s">
        <v>10149</v>
      </c>
      <c r="K1499" s="8">
        <v>45835</v>
      </c>
      <c r="L1499" s="12" t="s">
        <v>8443</v>
      </c>
      <c r="M1499" s="44">
        <v>52.8</v>
      </c>
      <c r="N1499" s="7">
        <v>1</v>
      </c>
      <c r="O1499" s="44">
        <v>52.8</v>
      </c>
      <c r="P1499" s="44">
        <v>29.37</v>
      </c>
      <c r="Q1499" s="44">
        <v>1.96</v>
      </c>
      <c r="R1499" s="44">
        <v>14.56</v>
      </c>
      <c r="S1499" s="44">
        <v>0</v>
      </c>
      <c r="T1499" s="44">
        <v>0</v>
      </c>
      <c r="U1499" s="44">
        <v>6.91</v>
      </c>
      <c r="V1499" s="9">
        <v>0.1308</v>
      </c>
      <c r="W1499" s="42" t="s">
        <v>34</v>
      </c>
      <c r="X1499" s="43"/>
      <c r="Y1499" s="43"/>
      <c r="Z1499" s="43" t="s">
        <v>8442</v>
      </c>
      <c r="AA1499" s="43" t="str">
        <f>VLOOKUP(J1499, sku!B:C, 2, FALSE)</f>
        <v>V40 - 4 em 1 500ml</v>
      </c>
      <c r="AB1499" s="45" t="str">
        <f>VLOOKUP(J1499, sku!B:BM, 64, FALSE)</f>
        <v>Revenda</v>
      </c>
      <c r="AC1499" s="45" t="str">
        <f>LEFT(pedidos[[#This Row],[SKU]],3)</f>
        <v>VX2</v>
      </c>
      <c r="AD1499" s="36" t="str" cm="1">
        <f t="array" aca="1" ref="AD1499" ca="1">IFERROR(
  INDEX(
    montadora[Montadora],
    MATCH(TRUE,LEFT(J1891,NÚCARACT(montadora[SKU Parcial]))=montadora[SKU Parcial],0)
  ),
  ""
)</f>
        <v/>
      </c>
    </row>
    <row r="1500" spans="1:30" x14ac:dyDescent="0.25">
      <c r="A1500" s="42" t="s">
        <v>10409</v>
      </c>
      <c r="B1500" s="42"/>
      <c r="C1500" s="42"/>
      <c r="D1500" s="42"/>
      <c r="E1500" s="42">
        <v>21799581290</v>
      </c>
      <c r="F1500" s="42" t="s">
        <v>10110</v>
      </c>
      <c r="G1500" s="42" t="s">
        <v>11228</v>
      </c>
      <c r="H1500" s="7"/>
      <c r="I1500" s="42"/>
      <c r="J1500" s="42" t="s">
        <v>10149</v>
      </c>
      <c r="K1500" s="8">
        <v>45824</v>
      </c>
      <c r="L1500" s="12" t="s">
        <v>8443</v>
      </c>
      <c r="M1500" s="44">
        <v>52.8</v>
      </c>
      <c r="N1500" s="7">
        <v>1</v>
      </c>
      <c r="O1500" s="44">
        <v>52.8</v>
      </c>
      <c r="P1500" s="44">
        <v>29.37</v>
      </c>
      <c r="Q1500" s="44">
        <v>1.96</v>
      </c>
      <c r="R1500" s="44">
        <v>14.56</v>
      </c>
      <c r="S1500" s="44">
        <v>0</v>
      </c>
      <c r="T1500" s="44">
        <v>0</v>
      </c>
      <c r="U1500" s="44">
        <v>6.91</v>
      </c>
      <c r="V1500" s="9">
        <v>0.1308</v>
      </c>
      <c r="W1500" s="42" t="s">
        <v>34</v>
      </c>
      <c r="X1500" s="43"/>
      <c r="Y1500" s="43"/>
      <c r="Z1500" s="43" t="s">
        <v>8442</v>
      </c>
      <c r="AA1500" s="43" t="str">
        <f>VLOOKUP(J1500, sku!B:C, 2, FALSE)</f>
        <v>V40 - 4 em 1 500ml</v>
      </c>
      <c r="AB1500" s="45" t="str">
        <f>VLOOKUP(J1500, sku!B:BM, 64, FALSE)</f>
        <v>Revenda</v>
      </c>
      <c r="AC1500" s="45" t="str">
        <f>LEFT(pedidos[[#This Row],[SKU]],3)</f>
        <v>VX2</v>
      </c>
      <c r="AD1500" s="36" t="str" cm="1">
        <f t="array" aca="1" ref="AD1500" ca="1">IFERROR(
  INDEX(
    montadora[Montadora],
    MATCH(TRUE,LEFT(J1892,NÚCARACT(montadora[SKU Parcial]))=montadora[SKU Parcial],0)
  ),
  ""
)</f>
        <v/>
      </c>
    </row>
    <row r="1501" spans="1:30" x14ac:dyDescent="0.25">
      <c r="A1501" s="42" t="s">
        <v>9932</v>
      </c>
      <c r="B1501" s="42">
        <v>19899591744</v>
      </c>
      <c r="C1501" s="42"/>
      <c r="D1501" s="42"/>
      <c r="E1501" s="42"/>
      <c r="F1501" s="42" t="s">
        <v>10105</v>
      </c>
      <c r="G1501" s="42" t="s">
        <v>11228</v>
      </c>
      <c r="H1501" s="7"/>
      <c r="I1501" s="42"/>
      <c r="J1501" s="42" t="s">
        <v>10147</v>
      </c>
      <c r="K1501" s="8">
        <v>45782</v>
      </c>
      <c r="L1501" s="12" t="s">
        <v>8443</v>
      </c>
      <c r="M1501" s="44">
        <v>53.8</v>
      </c>
      <c r="N1501" s="7">
        <v>1</v>
      </c>
      <c r="O1501" s="44">
        <v>53.8</v>
      </c>
      <c r="P1501" s="44">
        <v>29.49</v>
      </c>
      <c r="Q1501" s="44">
        <v>1.81</v>
      </c>
      <c r="R1501" s="44">
        <v>14.65</v>
      </c>
      <c r="S1501" s="44">
        <v>0</v>
      </c>
      <c r="T1501" s="44">
        <v>-2.44</v>
      </c>
      <c r="U1501" s="44">
        <v>9.75</v>
      </c>
      <c r="V1501" s="9">
        <v>0.29099999999999998</v>
      </c>
      <c r="W1501" s="42" t="s">
        <v>34</v>
      </c>
      <c r="X1501" s="43"/>
      <c r="Y1501" s="43"/>
      <c r="Z1501" s="43" t="s">
        <v>8442</v>
      </c>
      <c r="AA1501" s="43" t="str">
        <f>VLOOKUP(J1501, sku!B:C, 2, FALSE)</f>
        <v>Strike 500ml</v>
      </c>
      <c r="AB1501" s="45" t="str">
        <f>VLOOKUP(J1501, sku!B:BM, 64, FALSE)</f>
        <v>Revenda</v>
      </c>
      <c r="AC1501" s="45" t="str">
        <f>LEFT(pedidos[[#This Row],[SKU]],3)</f>
        <v>VX2</v>
      </c>
      <c r="AD1501" s="36" t="str" cm="1">
        <f t="array" aca="1" ref="AD1501" ca="1">IFERROR(
  INDEX(
    montadora[Montadora],
    MATCH(TRUE,LEFT(J1893,NÚCARACT(montadora[SKU Parcial]))=montadora[SKU Parcial],0)
  ),
  ""
)</f>
        <v/>
      </c>
    </row>
    <row r="1502" spans="1:30" x14ac:dyDescent="0.25">
      <c r="A1502" s="42" t="s">
        <v>10577</v>
      </c>
      <c r="B1502" s="42"/>
      <c r="C1502" s="42"/>
      <c r="D1502" s="42"/>
      <c r="E1502" s="42">
        <v>19899591744</v>
      </c>
      <c r="F1502" s="42" t="s">
        <v>10105</v>
      </c>
      <c r="G1502" s="42" t="s">
        <v>11228</v>
      </c>
      <c r="H1502" s="7"/>
      <c r="I1502" s="42"/>
      <c r="J1502" s="42" t="s">
        <v>10147</v>
      </c>
      <c r="K1502" s="8">
        <v>45817</v>
      </c>
      <c r="L1502" s="12" t="s">
        <v>8443</v>
      </c>
      <c r="M1502" s="44">
        <v>59.8</v>
      </c>
      <c r="N1502" s="7">
        <v>1</v>
      </c>
      <c r="O1502" s="44">
        <v>59.8</v>
      </c>
      <c r="P1502" s="44">
        <v>29.49</v>
      </c>
      <c r="Q1502" s="44">
        <v>2.2200000000000002</v>
      </c>
      <c r="R1502" s="44">
        <v>15.96</v>
      </c>
      <c r="S1502" s="44">
        <v>0</v>
      </c>
      <c r="T1502" s="44">
        <v>0</v>
      </c>
      <c r="U1502" s="44">
        <v>12.13</v>
      </c>
      <c r="V1502" s="9">
        <v>0.20280000000000001</v>
      </c>
      <c r="W1502" s="42" t="s">
        <v>34</v>
      </c>
      <c r="X1502" s="43"/>
      <c r="Y1502" s="43"/>
      <c r="Z1502" s="43" t="s">
        <v>8442</v>
      </c>
      <c r="AA1502" s="43" t="str">
        <f>VLOOKUP(J1502, sku!B:C, 2, FALSE)</f>
        <v>Strike 500ml</v>
      </c>
      <c r="AB1502" s="45" t="str">
        <f>VLOOKUP(J1502, sku!B:BM, 64, FALSE)</f>
        <v>Revenda</v>
      </c>
      <c r="AC1502" s="45" t="str">
        <f>LEFT(pedidos[[#This Row],[SKU]],3)</f>
        <v>VX2</v>
      </c>
      <c r="AD1502" s="36" t="str" cm="1">
        <f t="array" aca="1" ref="AD1502" ca="1">IFERROR(
  INDEX(
    montadora[Montadora],
    MATCH(TRUE,LEFT(J1894,NÚCARACT(montadora[SKU Parcial]))=montadora[SKU Parcial],0)
  ),
  ""
)</f>
        <v/>
      </c>
    </row>
    <row r="1503" spans="1:30" x14ac:dyDescent="0.25">
      <c r="A1503" s="42" t="s">
        <v>9975</v>
      </c>
      <c r="B1503" s="42">
        <v>19899591744</v>
      </c>
      <c r="C1503" s="42"/>
      <c r="D1503" s="42"/>
      <c r="E1503" s="42"/>
      <c r="F1503" s="42" t="s">
        <v>10105</v>
      </c>
      <c r="G1503" s="42" t="s">
        <v>11228</v>
      </c>
      <c r="H1503" s="7"/>
      <c r="I1503" s="42"/>
      <c r="J1503" s="42" t="s">
        <v>10147</v>
      </c>
      <c r="K1503" s="8">
        <v>45781</v>
      </c>
      <c r="L1503" s="12" t="s">
        <v>8443</v>
      </c>
      <c r="M1503" s="44">
        <v>53.8</v>
      </c>
      <c r="N1503" s="7">
        <v>1</v>
      </c>
      <c r="O1503" s="44">
        <v>53.8</v>
      </c>
      <c r="P1503" s="44">
        <v>29.49</v>
      </c>
      <c r="Q1503" s="44">
        <v>1.81</v>
      </c>
      <c r="R1503" s="44">
        <v>14.65</v>
      </c>
      <c r="S1503" s="44">
        <v>0</v>
      </c>
      <c r="T1503" s="44">
        <v>0</v>
      </c>
      <c r="U1503" s="44">
        <v>7.31</v>
      </c>
      <c r="V1503" s="9">
        <v>0.19719999999999999</v>
      </c>
      <c r="W1503" s="42" t="s">
        <v>34</v>
      </c>
      <c r="X1503" s="43"/>
      <c r="Y1503" s="43"/>
      <c r="Z1503" s="43" t="s">
        <v>8442</v>
      </c>
      <c r="AA1503" s="43" t="str">
        <f>VLOOKUP(J1503, sku!B:C, 2, FALSE)</f>
        <v>Strike 500ml</v>
      </c>
      <c r="AB1503" s="45" t="str">
        <f>VLOOKUP(J1503, sku!B:BM, 64, FALSE)</f>
        <v>Revenda</v>
      </c>
      <c r="AC1503" s="45" t="str">
        <f>LEFT(pedidos[[#This Row],[SKU]],3)</f>
        <v>VX2</v>
      </c>
      <c r="AD1503" s="36" t="str" cm="1">
        <f t="array" aca="1" ref="AD1503" ca="1">IFERROR(
  INDEX(
    montadora[Montadora],
    MATCH(TRUE,LEFT(J1895,NÚCARACT(montadora[SKU Parcial]))=montadora[SKU Parcial],0)
  ),
  ""
)</f>
        <v/>
      </c>
    </row>
    <row r="1504" spans="1:30" x14ac:dyDescent="0.25">
      <c r="A1504" s="42" t="s">
        <v>10666</v>
      </c>
      <c r="B1504" s="42"/>
      <c r="C1504" s="42"/>
      <c r="D1504" s="42"/>
      <c r="E1504" s="42">
        <v>19899591744</v>
      </c>
      <c r="F1504" s="42" t="s">
        <v>10105</v>
      </c>
      <c r="G1504" s="42" t="s">
        <v>11228</v>
      </c>
      <c r="H1504" s="7"/>
      <c r="I1504" s="42"/>
      <c r="J1504" s="42" t="s">
        <v>10147</v>
      </c>
      <c r="K1504" s="8">
        <v>45811</v>
      </c>
      <c r="L1504" s="19" t="s">
        <v>8443</v>
      </c>
      <c r="M1504" s="44">
        <v>54.8</v>
      </c>
      <c r="N1504" s="7">
        <v>1</v>
      </c>
      <c r="O1504" s="44">
        <v>54.8</v>
      </c>
      <c r="P1504" s="44">
        <v>29.49</v>
      </c>
      <c r="Q1504" s="44">
        <v>2.04</v>
      </c>
      <c r="R1504" s="44">
        <v>14.96</v>
      </c>
      <c r="S1504" s="44">
        <v>0</v>
      </c>
      <c r="T1504" s="44">
        <v>0</v>
      </c>
      <c r="U1504" s="44">
        <v>8.31</v>
      </c>
      <c r="V1504" s="9">
        <v>0.1517</v>
      </c>
      <c r="W1504" s="42" t="s">
        <v>34</v>
      </c>
      <c r="X1504" s="43"/>
      <c r="Y1504" s="43"/>
      <c r="Z1504" s="43" t="s">
        <v>8442</v>
      </c>
      <c r="AA1504" s="43" t="str">
        <f>VLOOKUP(J1504, sku!B:C, 2, FALSE)</f>
        <v>Strike 500ml</v>
      </c>
      <c r="AB1504" s="45" t="str">
        <f>VLOOKUP(J1504, sku!B:BM, 64, FALSE)</f>
        <v>Revenda</v>
      </c>
      <c r="AC1504" s="45" t="str">
        <f>LEFT(pedidos[[#This Row],[SKU]],3)</f>
        <v>VX2</v>
      </c>
      <c r="AD1504" s="36" t="str" cm="1">
        <f t="array" aca="1" ref="AD1504" ca="1">IFERROR(
  INDEX(
    montadora[Montadora],
    MATCH(TRUE,LEFT(J1896,NÚCARACT(montadora[SKU Parcial]))=montadora[SKU Parcial],0)
  ),
  ""
)</f>
        <v/>
      </c>
    </row>
    <row r="1505" spans="1:30" x14ac:dyDescent="0.25">
      <c r="A1505" s="42" t="s">
        <v>10668</v>
      </c>
      <c r="B1505" s="42"/>
      <c r="C1505" s="42"/>
      <c r="D1505" s="42"/>
      <c r="E1505" s="42">
        <v>19899591744</v>
      </c>
      <c r="F1505" s="42" t="s">
        <v>10105</v>
      </c>
      <c r="G1505" s="42" t="s">
        <v>11228</v>
      </c>
      <c r="H1505" s="7"/>
      <c r="I1505" s="42"/>
      <c r="J1505" s="42" t="s">
        <v>10147</v>
      </c>
      <c r="K1505" s="8">
        <v>45810</v>
      </c>
      <c r="L1505" s="19" t="s">
        <v>8443</v>
      </c>
      <c r="M1505" s="44">
        <v>54.8</v>
      </c>
      <c r="N1505" s="7">
        <v>1</v>
      </c>
      <c r="O1505" s="44">
        <v>54.8</v>
      </c>
      <c r="P1505" s="44">
        <v>29.49</v>
      </c>
      <c r="Q1505" s="44">
        <v>2.04</v>
      </c>
      <c r="R1505" s="44">
        <v>14.96</v>
      </c>
      <c r="S1505" s="44">
        <v>0</v>
      </c>
      <c r="T1505" s="44">
        <v>0</v>
      </c>
      <c r="U1505" s="44">
        <v>8.31</v>
      </c>
      <c r="V1505" s="9">
        <v>0.1517</v>
      </c>
      <c r="W1505" s="42" t="s">
        <v>34</v>
      </c>
      <c r="X1505" s="43"/>
      <c r="Y1505" s="43"/>
      <c r="Z1505" s="43" t="s">
        <v>8442</v>
      </c>
      <c r="AA1505" s="43" t="str">
        <f>VLOOKUP(J1505, sku!B:C, 2, FALSE)</f>
        <v>Strike 500ml</v>
      </c>
      <c r="AB1505" s="45" t="str">
        <f>VLOOKUP(J1505, sku!B:BM, 64, FALSE)</f>
        <v>Revenda</v>
      </c>
      <c r="AC1505" s="45" t="str">
        <f>LEFT(pedidos[[#This Row],[SKU]],3)</f>
        <v>VX2</v>
      </c>
      <c r="AD1505" s="36" t="str" cm="1">
        <f t="array" aca="1" ref="AD1505" ca="1">IFERROR(
  INDEX(
    montadora[Montadora],
    MATCH(TRUE,LEFT(J1897,NÚCARACT(montadora[SKU Parcial]))=montadora[SKU Parcial],0)
  ),
  ""
)</f>
        <v/>
      </c>
    </row>
    <row r="1506" spans="1:30" x14ac:dyDescent="0.25">
      <c r="A1506" s="42" t="s">
        <v>10670</v>
      </c>
      <c r="B1506" s="42"/>
      <c r="C1506" s="42"/>
      <c r="D1506" s="42"/>
      <c r="E1506" s="42">
        <v>19899591744</v>
      </c>
      <c r="F1506" s="42" t="s">
        <v>10105</v>
      </c>
      <c r="G1506" s="42" t="s">
        <v>11228</v>
      </c>
      <c r="H1506" s="7"/>
      <c r="I1506" s="42"/>
      <c r="J1506" s="42" t="s">
        <v>10147</v>
      </c>
      <c r="K1506" s="8">
        <v>45810</v>
      </c>
      <c r="L1506" s="12" t="s">
        <v>8443</v>
      </c>
      <c r="M1506" s="44">
        <v>54.8</v>
      </c>
      <c r="N1506" s="7">
        <v>1</v>
      </c>
      <c r="O1506" s="44">
        <v>54.8</v>
      </c>
      <c r="P1506" s="44">
        <v>29.49</v>
      </c>
      <c r="Q1506" s="44">
        <v>2.04</v>
      </c>
      <c r="R1506" s="44">
        <v>14.96</v>
      </c>
      <c r="S1506" s="44">
        <v>0</v>
      </c>
      <c r="T1506" s="44">
        <v>0</v>
      </c>
      <c r="U1506" s="44">
        <v>8.31</v>
      </c>
      <c r="V1506" s="9">
        <v>0.1517</v>
      </c>
      <c r="W1506" s="42" t="s">
        <v>34</v>
      </c>
      <c r="X1506" s="43"/>
      <c r="Y1506" s="43"/>
      <c r="Z1506" s="43" t="s">
        <v>8442</v>
      </c>
      <c r="AA1506" s="43" t="str">
        <f>VLOOKUP(J1506, sku!B:C, 2, FALSE)</f>
        <v>Strike 500ml</v>
      </c>
      <c r="AB1506" s="45" t="str">
        <f>VLOOKUP(J1506, sku!B:BM, 64, FALSE)</f>
        <v>Revenda</v>
      </c>
      <c r="AC1506" s="45" t="str">
        <f>LEFT(pedidos[[#This Row],[SKU]],3)</f>
        <v>VX2</v>
      </c>
      <c r="AD1506" s="36" t="str" cm="1">
        <f t="array" aca="1" ref="AD1506" ca="1">IFERROR(
  INDEX(
    montadora[Montadora],
    MATCH(TRUE,LEFT(J1898,NÚCARACT(montadora[SKU Parcial]))=montadora[SKU Parcial],0)
  ),
  ""
)</f>
        <v/>
      </c>
    </row>
    <row r="1507" spans="1:30" x14ac:dyDescent="0.25">
      <c r="A1507" s="42" t="s">
        <v>9908</v>
      </c>
      <c r="B1507" s="42">
        <v>23498163392</v>
      </c>
      <c r="C1507" s="42"/>
      <c r="D1507" s="42"/>
      <c r="E1507" s="42"/>
      <c r="F1507" s="42" t="s">
        <v>10105</v>
      </c>
      <c r="G1507" s="42" t="s">
        <v>11228</v>
      </c>
      <c r="H1507" s="7"/>
      <c r="I1507" s="42"/>
      <c r="J1507" s="42" t="s">
        <v>10147</v>
      </c>
      <c r="K1507" s="8">
        <v>45782</v>
      </c>
      <c r="L1507" s="12" t="s">
        <v>8443</v>
      </c>
      <c r="M1507" s="44">
        <v>57.8</v>
      </c>
      <c r="N1507" s="7">
        <v>1</v>
      </c>
      <c r="O1507" s="44">
        <v>57.8</v>
      </c>
      <c r="P1507" s="44">
        <v>29.49</v>
      </c>
      <c r="Q1507" s="44">
        <v>1.95</v>
      </c>
      <c r="R1507" s="44">
        <v>15.44</v>
      </c>
      <c r="S1507" s="44">
        <v>0</v>
      </c>
      <c r="T1507" s="44">
        <v>0</v>
      </c>
      <c r="U1507" s="44">
        <v>10.34</v>
      </c>
      <c r="V1507" s="9">
        <v>0.1507</v>
      </c>
      <c r="W1507" s="42" t="s">
        <v>34</v>
      </c>
      <c r="X1507" s="43"/>
      <c r="Y1507" s="43"/>
      <c r="Z1507" s="43" t="s">
        <v>8442</v>
      </c>
      <c r="AA1507" s="43" t="str">
        <f>VLOOKUP(J1507, sku!B:C, 2, FALSE)</f>
        <v>Strike 500ml</v>
      </c>
      <c r="AB1507" s="45" t="str">
        <f>VLOOKUP(J1507, sku!B:BM, 64, FALSE)</f>
        <v>Revenda</v>
      </c>
      <c r="AC1507" s="45" t="str">
        <f>LEFT(pedidos[[#This Row],[SKU]],3)</f>
        <v>VX2</v>
      </c>
      <c r="AD1507" s="36" t="str" cm="1">
        <f t="array" aca="1" ref="AD1507" ca="1">IFERROR(
  INDEX(
    montadora[Montadora],
    MATCH(TRUE,LEFT(J1899,NÚCARACT(montadora[SKU Parcial]))=montadora[SKU Parcial],0)
  ),
  ""
)</f>
        <v/>
      </c>
    </row>
    <row r="1508" spans="1:30" x14ac:dyDescent="0.25">
      <c r="A1508" s="42" t="s">
        <v>9924</v>
      </c>
      <c r="B1508" s="42">
        <v>23498163392</v>
      </c>
      <c r="C1508" s="42"/>
      <c r="D1508" s="42"/>
      <c r="E1508" s="42"/>
      <c r="F1508" s="42" t="s">
        <v>10105</v>
      </c>
      <c r="G1508" s="42" t="s">
        <v>11228</v>
      </c>
      <c r="H1508" s="7"/>
      <c r="I1508" s="42"/>
      <c r="J1508" s="42" t="s">
        <v>10147</v>
      </c>
      <c r="K1508" s="8">
        <v>45782</v>
      </c>
      <c r="L1508" s="12" t="s">
        <v>8443</v>
      </c>
      <c r="M1508" s="44">
        <v>57.8</v>
      </c>
      <c r="N1508" s="7">
        <v>1</v>
      </c>
      <c r="O1508" s="44">
        <v>57.8</v>
      </c>
      <c r="P1508" s="44">
        <v>29.49</v>
      </c>
      <c r="Q1508" s="44">
        <v>1.95</v>
      </c>
      <c r="R1508" s="44">
        <v>15.44</v>
      </c>
      <c r="S1508" s="44">
        <v>0</v>
      </c>
      <c r="T1508" s="44">
        <v>0</v>
      </c>
      <c r="U1508" s="44">
        <v>10.35</v>
      </c>
      <c r="V1508" s="9">
        <v>0.14979999999999999</v>
      </c>
      <c r="W1508" s="42" t="s">
        <v>34</v>
      </c>
      <c r="X1508" s="43"/>
      <c r="Y1508" s="43"/>
      <c r="Z1508" s="43" t="s">
        <v>8442</v>
      </c>
      <c r="AA1508" s="43" t="str">
        <f>VLOOKUP(J1508, sku!B:C, 2, FALSE)</f>
        <v>Strike 500ml</v>
      </c>
      <c r="AB1508" s="45" t="str">
        <f>VLOOKUP(J1508, sku!B:BM, 64, FALSE)</f>
        <v>Revenda</v>
      </c>
      <c r="AC1508" s="45" t="str">
        <f>LEFT(pedidos[[#This Row],[SKU]],3)</f>
        <v>VX2</v>
      </c>
      <c r="AD1508" s="36" t="str" cm="1">
        <f t="array" aca="1" ref="AD1508" ca="1">IFERROR(
  INDEX(
    montadora[Montadora],
    MATCH(TRUE,LEFT(J1900,NÚCARACT(montadora[SKU Parcial]))=montadora[SKU Parcial],0)
  ),
  ""
)</f>
        <v/>
      </c>
    </row>
    <row r="1509" spans="1:30" x14ac:dyDescent="0.25">
      <c r="A1509" s="42" t="s">
        <v>10687</v>
      </c>
      <c r="B1509" s="42"/>
      <c r="C1509" s="42"/>
      <c r="D1509" s="42"/>
      <c r="E1509" s="42">
        <v>19899591744</v>
      </c>
      <c r="F1509" s="42" t="s">
        <v>10105</v>
      </c>
      <c r="G1509" s="42" t="s">
        <v>11228</v>
      </c>
      <c r="H1509" s="7"/>
      <c r="I1509" s="42"/>
      <c r="J1509" s="42" t="s">
        <v>10147</v>
      </c>
      <c r="K1509" s="8">
        <v>45809</v>
      </c>
      <c r="L1509" s="12" t="s">
        <v>8443</v>
      </c>
      <c r="M1509" s="44">
        <v>53.8</v>
      </c>
      <c r="N1509" s="7">
        <v>1</v>
      </c>
      <c r="O1509" s="44">
        <v>53.8</v>
      </c>
      <c r="P1509" s="44">
        <v>29.49</v>
      </c>
      <c r="Q1509" s="44">
        <v>2</v>
      </c>
      <c r="R1509" s="44">
        <v>14.76</v>
      </c>
      <c r="S1509" s="44">
        <v>0</v>
      </c>
      <c r="T1509" s="44">
        <v>0</v>
      </c>
      <c r="U1509" s="44">
        <v>7.55</v>
      </c>
      <c r="V1509" s="9">
        <v>0.14030000000000001</v>
      </c>
      <c r="W1509" s="42" t="s">
        <v>34</v>
      </c>
      <c r="X1509" s="43"/>
      <c r="Y1509" s="43"/>
      <c r="Z1509" s="43" t="s">
        <v>8442</v>
      </c>
      <c r="AA1509" s="43" t="str">
        <f>VLOOKUP(J1509, sku!B:C, 2, FALSE)</f>
        <v>Strike 500ml</v>
      </c>
      <c r="AB1509" s="45" t="str">
        <f>VLOOKUP(J1509, sku!B:BM, 64, FALSE)</f>
        <v>Revenda</v>
      </c>
      <c r="AC1509" s="45" t="str">
        <f>LEFT(pedidos[[#This Row],[SKU]],3)</f>
        <v>VX2</v>
      </c>
      <c r="AD1509" s="36" t="str" cm="1">
        <f t="array" aca="1" ref="AD1509" ca="1">IFERROR(
  INDEX(
    montadora[Montadora],
    MATCH(TRUE,LEFT(J1901,NÚCARACT(montadora[SKU Parcial]))=montadora[SKU Parcial],0)
  ),
  ""
)</f>
        <v/>
      </c>
    </row>
    <row r="1510" spans="1:30" x14ac:dyDescent="0.25">
      <c r="A1510" s="42" t="s">
        <v>10688</v>
      </c>
      <c r="B1510" s="42"/>
      <c r="C1510" s="42"/>
      <c r="D1510" s="42"/>
      <c r="E1510" s="42">
        <v>19899591744</v>
      </c>
      <c r="F1510" s="42" t="s">
        <v>10105</v>
      </c>
      <c r="G1510" s="42" t="s">
        <v>11228</v>
      </c>
      <c r="H1510" s="7"/>
      <c r="I1510" s="42"/>
      <c r="J1510" s="42" t="s">
        <v>10147</v>
      </c>
      <c r="K1510" s="8">
        <v>45809</v>
      </c>
      <c r="L1510" s="12" t="s">
        <v>8443</v>
      </c>
      <c r="M1510" s="44">
        <v>53.8</v>
      </c>
      <c r="N1510" s="7">
        <v>1</v>
      </c>
      <c r="O1510" s="44">
        <v>53.8</v>
      </c>
      <c r="P1510" s="44">
        <v>29.49</v>
      </c>
      <c r="Q1510" s="44">
        <v>2</v>
      </c>
      <c r="R1510" s="44">
        <v>14.76</v>
      </c>
      <c r="S1510" s="44">
        <v>0</v>
      </c>
      <c r="T1510" s="44">
        <v>0</v>
      </c>
      <c r="U1510" s="44">
        <v>7.55</v>
      </c>
      <c r="V1510" s="9">
        <v>0.14030000000000001</v>
      </c>
      <c r="W1510" s="42" t="s">
        <v>34</v>
      </c>
      <c r="X1510" s="43"/>
      <c r="Y1510" s="43"/>
      <c r="Z1510" s="43" t="s">
        <v>8442</v>
      </c>
      <c r="AA1510" s="43" t="str">
        <f>VLOOKUP(J1510, sku!B:C, 2, FALSE)</f>
        <v>Strike 500ml</v>
      </c>
      <c r="AB1510" s="45" t="str">
        <f>VLOOKUP(J1510, sku!B:BM, 64, FALSE)</f>
        <v>Revenda</v>
      </c>
      <c r="AC1510" s="45" t="str">
        <f>LEFT(pedidos[[#This Row],[SKU]],3)</f>
        <v>VX2</v>
      </c>
      <c r="AD1510" s="36" t="str" cm="1">
        <f t="array" aca="1" ref="AD1510" ca="1">IFERROR(
  INDEX(
    montadora[Montadora],
    MATCH(TRUE,LEFT(J1902,NÚCARACT(montadora[SKU Parcial]))=montadora[SKU Parcial],0)
  ),
  ""
)</f>
        <v/>
      </c>
    </row>
    <row r="1511" spans="1:30" x14ac:dyDescent="0.25">
      <c r="A1511" s="42" t="s">
        <v>10689</v>
      </c>
      <c r="B1511" s="42"/>
      <c r="C1511" s="42"/>
      <c r="D1511" s="42"/>
      <c r="E1511" s="42">
        <v>19899591744</v>
      </c>
      <c r="F1511" s="42" t="s">
        <v>10105</v>
      </c>
      <c r="G1511" s="42" t="s">
        <v>11228</v>
      </c>
      <c r="H1511" s="7"/>
      <c r="I1511" s="42"/>
      <c r="J1511" s="42" t="s">
        <v>10147</v>
      </c>
      <c r="K1511" s="8">
        <v>45809</v>
      </c>
      <c r="L1511" s="12" t="s">
        <v>8443</v>
      </c>
      <c r="M1511" s="44">
        <v>53.8</v>
      </c>
      <c r="N1511" s="7">
        <v>1</v>
      </c>
      <c r="O1511" s="44">
        <v>53.8</v>
      </c>
      <c r="P1511" s="44">
        <v>29.49</v>
      </c>
      <c r="Q1511" s="44">
        <v>2</v>
      </c>
      <c r="R1511" s="44">
        <v>14.76</v>
      </c>
      <c r="S1511" s="44">
        <v>0</v>
      </c>
      <c r="T1511" s="44">
        <v>0</v>
      </c>
      <c r="U1511" s="44">
        <v>7.55</v>
      </c>
      <c r="V1511" s="9">
        <v>0.14030000000000001</v>
      </c>
      <c r="W1511" s="42" t="s">
        <v>34</v>
      </c>
      <c r="X1511" s="43"/>
      <c r="Y1511" s="43"/>
      <c r="Z1511" s="43" t="s">
        <v>8442</v>
      </c>
      <c r="AA1511" s="43" t="str">
        <f>VLOOKUP(J1511, sku!B:C, 2, FALSE)</f>
        <v>Strike 500ml</v>
      </c>
      <c r="AB1511" s="45" t="str">
        <f>VLOOKUP(J1511, sku!B:BM, 64, FALSE)</f>
        <v>Revenda</v>
      </c>
      <c r="AC1511" s="45" t="str">
        <f>LEFT(pedidos[[#This Row],[SKU]],3)</f>
        <v>VX2</v>
      </c>
      <c r="AD1511" s="36" t="str" cm="1">
        <f t="array" aca="1" ref="AD1511" ca="1">IFERROR(
  INDEX(
    montadora[Montadora],
    MATCH(TRUE,LEFT(J1903,NÚCARACT(montadora[SKU Parcial]))=montadora[SKU Parcial],0)
  ),
  ""
)</f>
        <v/>
      </c>
    </row>
    <row r="1512" spans="1:30" x14ac:dyDescent="0.25">
      <c r="A1512" s="42" t="s">
        <v>10690</v>
      </c>
      <c r="B1512" s="42"/>
      <c r="C1512" s="42"/>
      <c r="D1512" s="42"/>
      <c r="E1512" s="42">
        <v>19899591744</v>
      </c>
      <c r="F1512" s="42" t="s">
        <v>10105</v>
      </c>
      <c r="G1512" s="42" t="s">
        <v>11228</v>
      </c>
      <c r="H1512" s="7"/>
      <c r="I1512" s="42"/>
      <c r="J1512" s="42" t="s">
        <v>10147</v>
      </c>
      <c r="K1512" s="8">
        <v>45809</v>
      </c>
      <c r="L1512" s="12" t="s">
        <v>8443</v>
      </c>
      <c r="M1512" s="44">
        <v>53.8</v>
      </c>
      <c r="N1512" s="7">
        <v>1</v>
      </c>
      <c r="O1512" s="44">
        <v>53.8</v>
      </c>
      <c r="P1512" s="44">
        <v>29.49</v>
      </c>
      <c r="Q1512" s="44">
        <v>2</v>
      </c>
      <c r="R1512" s="44">
        <v>14.76</v>
      </c>
      <c r="S1512" s="44">
        <v>0</v>
      </c>
      <c r="T1512" s="44">
        <v>0</v>
      </c>
      <c r="U1512" s="44">
        <v>7.55</v>
      </c>
      <c r="V1512" s="9">
        <v>0.14030000000000001</v>
      </c>
      <c r="W1512" s="42" t="s">
        <v>34</v>
      </c>
      <c r="X1512" s="43"/>
      <c r="Y1512" s="43"/>
      <c r="Z1512" s="43" t="s">
        <v>8442</v>
      </c>
      <c r="AA1512" s="43" t="str">
        <f>VLOOKUP(J1512, sku!B:C, 2, FALSE)</f>
        <v>Strike 500ml</v>
      </c>
      <c r="AB1512" s="45" t="str">
        <f>VLOOKUP(J1512, sku!B:BM, 64, FALSE)</f>
        <v>Revenda</v>
      </c>
      <c r="AC1512" s="45" t="str">
        <f>LEFT(pedidos[[#This Row],[SKU]],3)</f>
        <v>VX2</v>
      </c>
      <c r="AD1512" s="36" t="str" cm="1">
        <f t="array" aca="1" ref="AD1512" ca="1">IFERROR(
  INDEX(
    montadora[Montadora],
    MATCH(TRUE,LEFT(#REF!,NÚCARACT(montadora[SKU Parcial]))=montadora[SKU Parcial],0)
  ),
  ""
)</f>
        <v/>
      </c>
    </row>
    <row r="1513" spans="1:30" x14ac:dyDescent="0.25">
      <c r="A1513" s="42" t="s">
        <v>10691</v>
      </c>
      <c r="B1513" s="42"/>
      <c r="C1513" s="42"/>
      <c r="D1513" s="42"/>
      <c r="E1513" s="42">
        <v>19899591744</v>
      </c>
      <c r="F1513" s="42" t="s">
        <v>10105</v>
      </c>
      <c r="G1513" s="42" t="s">
        <v>11228</v>
      </c>
      <c r="H1513" s="7"/>
      <c r="I1513" s="42"/>
      <c r="J1513" s="42" t="s">
        <v>10147</v>
      </c>
      <c r="K1513" s="8">
        <v>45809</v>
      </c>
      <c r="L1513" s="12" t="s">
        <v>8443</v>
      </c>
      <c r="M1513" s="44">
        <v>53.8</v>
      </c>
      <c r="N1513" s="7">
        <v>1</v>
      </c>
      <c r="O1513" s="44">
        <v>53.8</v>
      </c>
      <c r="P1513" s="44">
        <v>29.49</v>
      </c>
      <c r="Q1513" s="44">
        <v>2</v>
      </c>
      <c r="R1513" s="44">
        <v>14.76</v>
      </c>
      <c r="S1513" s="44">
        <v>0</v>
      </c>
      <c r="T1513" s="44">
        <v>0</v>
      </c>
      <c r="U1513" s="44">
        <v>7.55</v>
      </c>
      <c r="V1513" s="9">
        <v>0.14030000000000001</v>
      </c>
      <c r="W1513" s="42" t="s">
        <v>34</v>
      </c>
      <c r="X1513" s="43"/>
      <c r="Y1513" s="43"/>
      <c r="Z1513" s="43" t="s">
        <v>8442</v>
      </c>
      <c r="AA1513" s="43" t="str">
        <f>VLOOKUP(J1513, sku!B:C, 2, FALSE)</f>
        <v>Strike 500ml</v>
      </c>
      <c r="AB1513" s="45" t="str">
        <f>VLOOKUP(J1513, sku!B:BM, 64, FALSE)</f>
        <v>Revenda</v>
      </c>
      <c r="AC1513" s="45" t="str">
        <f>LEFT(pedidos[[#This Row],[SKU]],3)</f>
        <v>VX2</v>
      </c>
      <c r="AD1513" s="36" t="str" cm="1">
        <f t="array" aca="1" ref="AD1513" ca="1">IFERROR(
  INDEX(
    montadora[Montadora],
    MATCH(TRUE,LEFT(#REF!,NÚCARACT(montadora[SKU Parcial]))=montadora[SKU Parcial],0)
  ),
  ""
)</f>
        <v/>
      </c>
    </row>
    <row r="1514" spans="1:30" x14ac:dyDescent="0.25">
      <c r="A1514" s="42" t="s">
        <v>10692</v>
      </c>
      <c r="B1514" s="42"/>
      <c r="C1514" s="42"/>
      <c r="D1514" s="42"/>
      <c r="E1514" s="42">
        <v>19899591744</v>
      </c>
      <c r="F1514" s="42" t="s">
        <v>10105</v>
      </c>
      <c r="G1514" s="42" t="s">
        <v>11228</v>
      </c>
      <c r="H1514" s="7"/>
      <c r="I1514" s="42"/>
      <c r="J1514" s="42" t="s">
        <v>10147</v>
      </c>
      <c r="K1514" s="8">
        <v>45809</v>
      </c>
      <c r="L1514" s="12" t="s">
        <v>8443</v>
      </c>
      <c r="M1514" s="44">
        <v>53.8</v>
      </c>
      <c r="N1514" s="7">
        <v>1</v>
      </c>
      <c r="O1514" s="44">
        <v>53.8</v>
      </c>
      <c r="P1514" s="44">
        <v>29.49</v>
      </c>
      <c r="Q1514" s="44">
        <v>2</v>
      </c>
      <c r="R1514" s="44">
        <v>14.76</v>
      </c>
      <c r="S1514" s="44">
        <v>0</v>
      </c>
      <c r="T1514" s="44">
        <v>0</v>
      </c>
      <c r="U1514" s="44">
        <v>7.55</v>
      </c>
      <c r="V1514" s="9">
        <v>0.14030000000000001</v>
      </c>
      <c r="W1514" s="42" t="s">
        <v>34</v>
      </c>
      <c r="X1514" s="43"/>
      <c r="Y1514" s="43"/>
      <c r="Z1514" s="43" t="s">
        <v>8442</v>
      </c>
      <c r="AA1514" s="43" t="str">
        <f>VLOOKUP(J1514, sku!B:C, 2, FALSE)</f>
        <v>Strike 500ml</v>
      </c>
      <c r="AB1514" s="45" t="str">
        <f>VLOOKUP(J1514, sku!B:BM, 64, FALSE)</f>
        <v>Revenda</v>
      </c>
      <c r="AC1514" s="45" t="str">
        <f>LEFT(pedidos[[#This Row],[SKU]],3)</f>
        <v>VX2</v>
      </c>
      <c r="AD1514" s="36" t="str" cm="1">
        <f t="array" aca="1" ref="AD1514" ca="1">IFERROR(
  INDEX(
    montadora[Montadora],
    MATCH(TRUE,LEFT(#REF!,NÚCARACT(montadora[SKU Parcial]))=montadora[SKU Parcial],0)
  ),
  ""
)</f>
        <v/>
      </c>
    </row>
    <row r="1515" spans="1:30" x14ac:dyDescent="0.25">
      <c r="A1515" s="42" t="s">
        <v>10693</v>
      </c>
      <c r="B1515" s="42"/>
      <c r="C1515" s="42"/>
      <c r="D1515" s="42"/>
      <c r="E1515" s="42">
        <v>19899591744</v>
      </c>
      <c r="F1515" s="42" t="s">
        <v>10105</v>
      </c>
      <c r="G1515" s="42" t="s">
        <v>11228</v>
      </c>
      <c r="H1515" s="7"/>
      <c r="I1515" s="42"/>
      <c r="J1515" s="42" t="s">
        <v>10147</v>
      </c>
      <c r="K1515" s="8">
        <v>45809</v>
      </c>
      <c r="L1515" s="12" t="s">
        <v>8443</v>
      </c>
      <c r="M1515" s="44">
        <v>53.8</v>
      </c>
      <c r="N1515" s="7">
        <v>1</v>
      </c>
      <c r="O1515" s="44">
        <v>53.8</v>
      </c>
      <c r="P1515" s="44">
        <v>29.49</v>
      </c>
      <c r="Q1515" s="44">
        <v>2</v>
      </c>
      <c r="R1515" s="44">
        <v>14.76</v>
      </c>
      <c r="S1515" s="44">
        <v>0</v>
      </c>
      <c r="T1515" s="44">
        <v>0</v>
      </c>
      <c r="U1515" s="44">
        <v>7.55</v>
      </c>
      <c r="V1515" s="9">
        <v>0.14030000000000001</v>
      </c>
      <c r="W1515" s="42" t="s">
        <v>34</v>
      </c>
      <c r="X1515" s="43"/>
      <c r="Y1515" s="43"/>
      <c r="Z1515" s="43" t="s">
        <v>8442</v>
      </c>
      <c r="AA1515" s="43" t="str">
        <f>VLOOKUP(J1515, sku!B:C, 2, FALSE)</f>
        <v>Strike 500ml</v>
      </c>
      <c r="AB1515" s="45" t="str">
        <f>VLOOKUP(J1515, sku!B:BM, 64, FALSE)</f>
        <v>Revenda</v>
      </c>
      <c r="AC1515" s="45" t="str">
        <f>LEFT(pedidos[[#This Row],[SKU]],3)</f>
        <v>VX2</v>
      </c>
      <c r="AD1515" s="36" t="str" cm="1">
        <f t="array" aca="1" ref="AD1515" ca="1">IFERROR(
  INDEX(
    montadora[Montadora],
    MATCH(TRUE,LEFT(#REF!,NÚCARACT(montadora[SKU Parcial]))=montadora[SKU Parcial],0)
  ),
  ""
)</f>
        <v/>
      </c>
    </row>
    <row r="1516" spans="1:30" x14ac:dyDescent="0.25">
      <c r="A1516" s="42" t="s">
        <v>9945</v>
      </c>
      <c r="B1516" s="42">
        <v>19899591744</v>
      </c>
      <c r="C1516" s="42"/>
      <c r="D1516" s="42"/>
      <c r="E1516" s="42"/>
      <c r="F1516" s="42" t="s">
        <v>10105</v>
      </c>
      <c r="G1516" s="42" t="s">
        <v>11228</v>
      </c>
      <c r="H1516" s="7"/>
      <c r="I1516" s="42"/>
      <c r="J1516" s="42" t="s">
        <v>10147</v>
      </c>
      <c r="K1516" s="8">
        <v>45781</v>
      </c>
      <c r="L1516" s="12" t="s">
        <v>8443</v>
      </c>
      <c r="M1516" s="44">
        <v>53.8</v>
      </c>
      <c r="N1516" s="7">
        <v>1</v>
      </c>
      <c r="O1516" s="44">
        <v>53.8</v>
      </c>
      <c r="P1516" s="44">
        <v>29.49</v>
      </c>
      <c r="Q1516" s="44">
        <v>1.81</v>
      </c>
      <c r="R1516" s="44">
        <v>14.65</v>
      </c>
      <c r="S1516" s="44">
        <v>0</v>
      </c>
      <c r="T1516" s="44">
        <v>0</v>
      </c>
      <c r="U1516" s="44">
        <v>7.31</v>
      </c>
      <c r="V1516" s="9">
        <v>0.13769999999999999</v>
      </c>
      <c r="W1516" s="42" t="s">
        <v>34</v>
      </c>
      <c r="X1516" s="43"/>
      <c r="Y1516" s="43"/>
      <c r="Z1516" s="43" t="s">
        <v>8442</v>
      </c>
      <c r="AA1516" s="43" t="str">
        <f>VLOOKUP(J1516, sku!B:C, 2, FALSE)</f>
        <v>Strike 500ml</v>
      </c>
      <c r="AB1516" s="45" t="str">
        <f>VLOOKUP(J1516, sku!B:BM, 64, FALSE)</f>
        <v>Revenda</v>
      </c>
      <c r="AC1516" s="45" t="str">
        <f>LEFT(pedidos[[#This Row],[SKU]],3)</f>
        <v>VX2</v>
      </c>
      <c r="AD1516" s="36" t="str" cm="1">
        <f t="array" aca="1" ref="AD1516" ca="1">IFERROR(
  INDEX(
    montadora[Montadora],
    MATCH(TRUE,LEFT(#REF!,NÚCARACT(montadora[SKU Parcial]))=montadora[SKU Parcial],0)
  ),
  ""
)</f>
        <v/>
      </c>
    </row>
    <row r="1517" spans="1:30" x14ac:dyDescent="0.25">
      <c r="A1517" s="42" t="s">
        <v>10012</v>
      </c>
      <c r="B1517" s="42">
        <v>19899591744</v>
      </c>
      <c r="C1517" s="42"/>
      <c r="D1517" s="42"/>
      <c r="E1517" s="42"/>
      <c r="F1517" s="42" t="s">
        <v>10105</v>
      </c>
      <c r="G1517" s="42" t="s">
        <v>11228</v>
      </c>
      <c r="H1517" s="19"/>
      <c r="I1517" s="42"/>
      <c r="J1517" s="42" t="s">
        <v>10147</v>
      </c>
      <c r="K1517" s="21">
        <v>45779</v>
      </c>
      <c r="L1517" s="12" t="s">
        <v>8443</v>
      </c>
      <c r="M1517" s="44">
        <v>53.8</v>
      </c>
      <c r="N1517" s="19">
        <v>1</v>
      </c>
      <c r="O1517" s="44">
        <v>53.8</v>
      </c>
      <c r="P1517" s="44">
        <v>29.49</v>
      </c>
      <c r="Q1517" s="44">
        <v>1.81</v>
      </c>
      <c r="R1517" s="44">
        <v>14.65</v>
      </c>
      <c r="S1517" s="44">
        <v>0</v>
      </c>
      <c r="T1517" s="44">
        <v>0</v>
      </c>
      <c r="U1517" s="44">
        <v>7.31</v>
      </c>
      <c r="V1517" s="23">
        <v>0.1358</v>
      </c>
      <c r="W1517" s="42" t="s">
        <v>34</v>
      </c>
      <c r="X1517" s="43"/>
      <c r="Y1517" s="43"/>
      <c r="Z1517" s="43" t="s">
        <v>8442</v>
      </c>
      <c r="AA1517" s="43" t="str">
        <f>VLOOKUP(J1517, sku!B:C, 2, FALSE)</f>
        <v>Strike 500ml</v>
      </c>
      <c r="AB1517" s="45" t="str">
        <f>VLOOKUP(J1517, sku!B:BM, 64, FALSE)</f>
        <v>Revenda</v>
      </c>
      <c r="AC1517" s="45" t="str">
        <f>LEFT(pedidos[[#This Row],[SKU]],3)</f>
        <v>VX2</v>
      </c>
      <c r="AD1517" s="36" t="str" cm="1">
        <f t="array" aca="1" ref="AD1517" ca="1">IFERROR(
  INDEX(
    montadora[Montadora],
    MATCH(TRUE,LEFT(#REF!,NÚCARACT(montadora[SKU Parcial]))=montadora[SKU Parcial],0)
  ),
  ""
)</f>
        <v/>
      </c>
    </row>
    <row r="1518" spans="1:30" x14ac:dyDescent="0.25">
      <c r="A1518" s="42" t="s">
        <v>10084</v>
      </c>
      <c r="B1518" s="42">
        <v>19899591744</v>
      </c>
      <c r="C1518" s="42"/>
      <c r="D1518" s="42"/>
      <c r="E1518" s="42"/>
      <c r="F1518" s="42" t="s">
        <v>10105</v>
      </c>
      <c r="G1518" s="42" t="s">
        <v>11228</v>
      </c>
      <c r="H1518" s="19"/>
      <c r="I1518" s="42"/>
      <c r="J1518" s="42" t="s">
        <v>10147</v>
      </c>
      <c r="K1518" s="21">
        <v>45778</v>
      </c>
      <c r="L1518" s="12" t="s">
        <v>8443</v>
      </c>
      <c r="M1518" s="44">
        <v>53.8</v>
      </c>
      <c r="N1518" s="19">
        <v>1</v>
      </c>
      <c r="O1518" s="44">
        <v>53.8</v>
      </c>
      <c r="P1518" s="44">
        <v>29.49</v>
      </c>
      <c r="Q1518" s="44">
        <v>1.81</v>
      </c>
      <c r="R1518" s="44">
        <v>14.65</v>
      </c>
      <c r="S1518" s="44">
        <v>0</v>
      </c>
      <c r="T1518" s="44">
        <v>0</v>
      </c>
      <c r="U1518" s="44">
        <v>7.31</v>
      </c>
      <c r="V1518" s="23">
        <v>0.1358</v>
      </c>
      <c r="W1518" s="42" t="s">
        <v>34</v>
      </c>
      <c r="X1518" s="43"/>
      <c r="Y1518" s="43"/>
      <c r="Z1518" s="43" t="s">
        <v>8442</v>
      </c>
      <c r="AA1518" s="43" t="str">
        <f>VLOOKUP(J1518, sku!B:C, 2, FALSE)</f>
        <v>Strike 500ml</v>
      </c>
      <c r="AB1518" s="45" t="str">
        <f>VLOOKUP(J1518, sku!B:BM, 64, FALSE)</f>
        <v>Revenda</v>
      </c>
      <c r="AC1518" s="45" t="str">
        <f>LEFT(pedidos[[#This Row],[SKU]],3)</f>
        <v>VX2</v>
      </c>
      <c r="AD1518" s="36" t="str" cm="1">
        <f t="array" aca="1" ref="AD1518" ca="1">IFERROR(
  INDEX(
    montadora[Montadora],
    MATCH(TRUE,LEFT(#REF!,NÚCARACT(montadora[SKU Parcial]))=montadora[SKU Parcial],0)
  ),
  ""
)</f>
        <v/>
      </c>
    </row>
    <row r="1519" spans="1:30" x14ac:dyDescent="0.25">
      <c r="A1519" s="42" t="s">
        <v>9223</v>
      </c>
      <c r="B1519" s="42">
        <v>19899591744</v>
      </c>
      <c r="C1519" s="42"/>
      <c r="D1519" s="42"/>
      <c r="E1519" s="42"/>
      <c r="F1519" s="42" t="s">
        <v>10105</v>
      </c>
      <c r="G1519" s="42" t="s">
        <v>11228</v>
      </c>
      <c r="H1519" s="19"/>
      <c r="I1519" s="42"/>
      <c r="J1519" s="42" t="s">
        <v>10147</v>
      </c>
      <c r="K1519" s="21">
        <v>45808</v>
      </c>
      <c r="L1519" s="12" t="s">
        <v>8443</v>
      </c>
      <c r="M1519" s="44">
        <v>53.8</v>
      </c>
      <c r="N1519" s="19">
        <v>1</v>
      </c>
      <c r="O1519" s="44">
        <v>53.8</v>
      </c>
      <c r="P1519" s="44">
        <v>29.49</v>
      </c>
      <c r="Q1519" s="44">
        <v>1.81</v>
      </c>
      <c r="R1519" s="44">
        <v>14.76</v>
      </c>
      <c r="S1519" s="44">
        <v>0</v>
      </c>
      <c r="T1519" s="44">
        <v>0</v>
      </c>
      <c r="U1519" s="44">
        <v>7.74</v>
      </c>
      <c r="V1519" s="23">
        <v>0</v>
      </c>
      <c r="W1519" s="42" t="s">
        <v>34</v>
      </c>
      <c r="X1519" s="43"/>
      <c r="Y1519" s="43"/>
      <c r="Z1519" s="43" t="s">
        <v>8442</v>
      </c>
      <c r="AA1519" s="43" t="str">
        <f>VLOOKUP(J1519, sku!B:C, 2, FALSE)</f>
        <v>Strike 500ml</v>
      </c>
      <c r="AB1519" s="45" t="str">
        <f>VLOOKUP(J1519, sku!B:BM, 64, FALSE)</f>
        <v>Revenda</v>
      </c>
      <c r="AC1519" s="45" t="str">
        <f>LEFT(pedidos[[#This Row],[SKU]],3)</f>
        <v>VX2</v>
      </c>
      <c r="AD1519" s="36" t="str" cm="1">
        <f t="array" aca="1" ref="AD1519" ca="1">IFERROR(
  INDEX(
    montadora[Montadora],
    MATCH(TRUE,LEFT(#REF!,NÚCARACT(montadora[SKU Parcial]))=montadora[SKU Parcial],0)
  ),
  ""
)</f>
        <v/>
      </c>
    </row>
    <row r="1520" spans="1:30" x14ac:dyDescent="0.25">
      <c r="A1520" s="42" t="s">
        <v>9225</v>
      </c>
      <c r="B1520" s="42">
        <v>19899591744</v>
      </c>
      <c r="C1520" s="42"/>
      <c r="D1520" s="42"/>
      <c r="E1520" s="42"/>
      <c r="F1520" s="42" t="s">
        <v>10105</v>
      </c>
      <c r="G1520" s="42" t="s">
        <v>11228</v>
      </c>
      <c r="H1520" s="19"/>
      <c r="I1520" s="42"/>
      <c r="J1520" s="42" t="s">
        <v>10147</v>
      </c>
      <c r="K1520" s="21">
        <v>45808</v>
      </c>
      <c r="L1520" s="12" t="s">
        <v>8443</v>
      </c>
      <c r="M1520" s="44">
        <v>53.8</v>
      </c>
      <c r="N1520" s="19">
        <v>1</v>
      </c>
      <c r="O1520" s="44">
        <v>53.8</v>
      </c>
      <c r="P1520" s="44">
        <v>29.49</v>
      </c>
      <c r="Q1520" s="44">
        <v>1.81</v>
      </c>
      <c r="R1520" s="44">
        <v>14.76</v>
      </c>
      <c r="S1520" s="44">
        <v>0</v>
      </c>
      <c r="T1520" s="44">
        <v>0</v>
      </c>
      <c r="U1520" s="44">
        <v>7.74</v>
      </c>
      <c r="V1520" s="23">
        <v>0</v>
      </c>
      <c r="W1520" s="42" t="s">
        <v>34</v>
      </c>
      <c r="X1520" s="43"/>
      <c r="Y1520" s="43"/>
      <c r="Z1520" s="43" t="s">
        <v>8442</v>
      </c>
      <c r="AA1520" s="43" t="str">
        <f>VLOOKUP(J1520, sku!B:C, 2, FALSE)</f>
        <v>Strike 500ml</v>
      </c>
      <c r="AB1520" s="45" t="str">
        <f>VLOOKUP(J1520, sku!B:BM, 64, FALSE)</f>
        <v>Revenda</v>
      </c>
      <c r="AC1520" s="45" t="str">
        <f>LEFT(pedidos[[#This Row],[SKU]],3)</f>
        <v>VX2</v>
      </c>
      <c r="AD1520" s="36" t="str" cm="1">
        <f t="array" aca="1" ref="AD1520" ca="1">IFERROR(
  INDEX(
    montadora[Montadora],
    MATCH(TRUE,LEFT(#REF!,NÚCARACT(montadora[SKU Parcial]))=montadora[SKU Parcial],0)
  ),
  ""
)</f>
        <v/>
      </c>
    </row>
    <row r="1521" spans="1:30" x14ac:dyDescent="0.25">
      <c r="A1521" s="42" t="s">
        <v>9231</v>
      </c>
      <c r="B1521" s="42">
        <v>19899591744</v>
      </c>
      <c r="C1521" s="42"/>
      <c r="D1521" s="42"/>
      <c r="E1521" s="42"/>
      <c r="F1521" s="42" t="s">
        <v>10105</v>
      </c>
      <c r="G1521" s="42" t="s">
        <v>11228</v>
      </c>
      <c r="H1521" s="19"/>
      <c r="I1521" s="42"/>
      <c r="J1521" s="42" t="s">
        <v>10147</v>
      </c>
      <c r="K1521" s="21">
        <v>45808</v>
      </c>
      <c r="L1521" s="12" t="s">
        <v>8443</v>
      </c>
      <c r="M1521" s="44">
        <v>53.8</v>
      </c>
      <c r="N1521" s="19">
        <v>1</v>
      </c>
      <c r="O1521" s="44">
        <v>86.17</v>
      </c>
      <c r="P1521" s="44">
        <v>29.49</v>
      </c>
      <c r="Q1521" s="44">
        <v>1.81</v>
      </c>
      <c r="R1521" s="44">
        <v>14.76</v>
      </c>
      <c r="S1521" s="44">
        <v>32.369999999999997</v>
      </c>
      <c r="T1521" s="44">
        <v>0</v>
      </c>
      <c r="U1521" s="44">
        <v>7.74</v>
      </c>
      <c r="V1521" s="23">
        <v>0</v>
      </c>
      <c r="W1521" s="42" t="s">
        <v>34</v>
      </c>
      <c r="X1521" s="43"/>
      <c r="Y1521" s="43"/>
      <c r="Z1521" s="43" t="s">
        <v>8442</v>
      </c>
      <c r="AA1521" s="43" t="str">
        <f>VLOOKUP(J1521, sku!B:C, 2, FALSE)</f>
        <v>Strike 500ml</v>
      </c>
      <c r="AB1521" s="45" t="str">
        <f>VLOOKUP(J1521, sku!B:BM, 64, FALSE)</f>
        <v>Revenda</v>
      </c>
      <c r="AC1521" s="45" t="str">
        <f>LEFT(pedidos[[#This Row],[SKU]],3)</f>
        <v>VX2</v>
      </c>
      <c r="AD1521" s="36" t="str" cm="1">
        <f t="array" aca="1" ref="AD1521" ca="1">IFERROR(
  INDEX(
    montadora[Montadora],
    MATCH(TRUE,LEFT(#REF!,NÚCARACT(montadora[SKU Parcial]))=montadora[SKU Parcial],0)
  ),
  ""
)</f>
        <v/>
      </c>
    </row>
    <row r="1522" spans="1:30" x14ac:dyDescent="0.25">
      <c r="A1522" s="42" t="s">
        <v>9461</v>
      </c>
      <c r="B1522" s="42">
        <v>19899591744</v>
      </c>
      <c r="C1522" s="42"/>
      <c r="D1522" s="42"/>
      <c r="E1522" s="42"/>
      <c r="F1522" s="42" t="s">
        <v>10105</v>
      </c>
      <c r="G1522" s="42" t="s">
        <v>11228</v>
      </c>
      <c r="H1522" s="19"/>
      <c r="I1522" s="42"/>
      <c r="J1522" s="42" t="s">
        <v>10147</v>
      </c>
      <c r="K1522" s="21">
        <v>45794</v>
      </c>
      <c r="L1522" s="12" t="s">
        <v>8443</v>
      </c>
      <c r="M1522" s="44">
        <v>53.8</v>
      </c>
      <c r="N1522" s="19">
        <v>1</v>
      </c>
      <c r="O1522" s="44">
        <v>53.8</v>
      </c>
      <c r="P1522" s="44">
        <v>29.49</v>
      </c>
      <c r="Q1522" s="44">
        <v>1.81</v>
      </c>
      <c r="R1522" s="44">
        <v>14.76</v>
      </c>
      <c r="S1522" s="44">
        <v>0</v>
      </c>
      <c r="T1522" s="44">
        <v>0</v>
      </c>
      <c r="U1522" s="44">
        <v>7.74</v>
      </c>
      <c r="V1522" s="23">
        <v>0</v>
      </c>
      <c r="W1522" s="42" t="s">
        <v>34</v>
      </c>
      <c r="X1522" s="43"/>
      <c r="Y1522" s="43"/>
      <c r="Z1522" s="43" t="s">
        <v>8442</v>
      </c>
      <c r="AA1522" s="43" t="str">
        <f>VLOOKUP(J1522, sku!B:C, 2, FALSE)</f>
        <v>Strike 500ml</v>
      </c>
      <c r="AB1522" s="45" t="str">
        <f>VLOOKUP(J1522, sku!B:BM, 64, FALSE)</f>
        <v>Revenda</v>
      </c>
      <c r="AC1522" s="45" t="str">
        <f>LEFT(pedidos[[#This Row],[SKU]],3)</f>
        <v>VX2</v>
      </c>
      <c r="AD1522" s="36" t="str" cm="1">
        <f t="array" aca="1" ref="AD1522" ca="1">IFERROR(
  INDEX(
    montadora[Montadora],
    MATCH(TRUE,LEFT(#REF!,NÚCARACT(montadora[SKU Parcial]))=montadora[SKU Parcial],0)
  ),
  ""
)</f>
        <v/>
      </c>
    </row>
    <row r="1523" spans="1:30" x14ac:dyDescent="0.25">
      <c r="A1523" s="42" t="s">
        <v>9462</v>
      </c>
      <c r="B1523" s="42">
        <v>19899591744</v>
      </c>
      <c r="C1523" s="42"/>
      <c r="D1523" s="42"/>
      <c r="E1523" s="42"/>
      <c r="F1523" s="42" t="s">
        <v>10105</v>
      </c>
      <c r="G1523" s="42" t="s">
        <v>11228</v>
      </c>
      <c r="H1523" s="19"/>
      <c r="I1523" s="42"/>
      <c r="J1523" s="42" t="s">
        <v>10147</v>
      </c>
      <c r="K1523" s="21">
        <v>45794</v>
      </c>
      <c r="L1523" s="12" t="s">
        <v>8443</v>
      </c>
      <c r="M1523" s="44">
        <v>53.8</v>
      </c>
      <c r="N1523" s="19">
        <v>1</v>
      </c>
      <c r="O1523" s="44">
        <v>53.8</v>
      </c>
      <c r="P1523" s="44">
        <v>29.49</v>
      </c>
      <c r="Q1523" s="44">
        <v>1.81</v>
      </c>
      <c r="R1523" s="44">
        <v>14.76</v>
      </c>
      <c r="S1523" s="44">
        <v>0</v>
      </c>
      <c r="T1523" s="44">
        <v>0</v>
      </c>
      <c r="U1523" s="44">
        <v>7.74</v>
      </c>
      <c r="V1523" s="23">
        <v>0</v>
      </c>
      <c r="W1523" s="42" t="s">
        <v>34</v>
      </c>
      <c r="X1523" s="43"/>
      <c r="Y1523" s="43"/>
      <c r="Z1523" s="43" t="s">
        <v>8442</v>
      </c>
      <c r="AA1523" s="43" t="str">
        <f>VLOOKUP(J1523, sku!B:C, 2, FALSE)</f>
        <v>Strike 500ml</v>
      </c>
      <c r="AB1523" s="45" t="str">
        <f>VLOOKUP(J1523, sku!B:BM, 64, FALSE)</f>
        <v>Revenda</v>
      </c>
      <c r="AC1523" s="45" t="str">
        <f>LEFT(pedidos[[#This Row],[SKU]],3)</f>
        <v>VX2</v>
      </c>
      <c r="AD1523" s="36" t="str" cm="1">
        <f t="array" aca="1" ref="AD1523" ca="1">IFERROR(
  INDEX(
    montadora[Montadora],
    MATCH(TRUE,LEFT(#REF!,NÚCARACT(montadora[SKU Parcial]))=montadora[SKU Parcial],0)
  ),
  ""
)</f>
        <v/>
      </c>
    </row>
    <row r="1524" spans="1:30" x14ac:dyDescent="0.25">
      <c r="A1524" s="42" t="s">
        <v>9463</v>
      </c>
      <c r="B1524" s="42">
        <v>19899591744</v>
      </c>
      <c r="C1524" s="42"/>
      <c r="D1524" s="42"/>
      <c r="E1524" s="42"/>
      <c r="F1524" s="42" t="s">
        <v>10105</v>
      </c>
      <c r="G1524" s="42" t="s">
        <v>11228</v>
      </c>
      <c r="H1524" s="19"/>
      <c r="I1524" s="42"/>
      <c r="J1524" s="42" t="s">
        <v>10147</v>
      </c>
      <c r="K1524" s="21">
        <v>45794</v>
      </c>
      <c r="L1524" s="12" t="s">
        <v>8443</v>
      </c>
      <c r="M1524" s="44">
        <v>53.8</v>
      </c>
      <c r="N1524" s="19">
        <v>1</v>
      </c>
      <c r="O1524" s="44">
        <v>53.8</v>
      </c>
      <c r="P1524" s="44">
        <v>29.49</v>
      </c>
      <c r="Q1524" s="44">
        <v>1.81</v>
      </c>
      <c r="R1524" s="44">
        <v>14.76</v>
      </c>
      <c r="S1524" s="44">
        <v>0</v>
      </c>
      <c r="T1524" s="44">
        <v>0</v>
      </c>
      <c r="U1524" s="44">
        <v>7.74</v>
      </c>
      <c r="V1524" s="23">
        <v>0</v>
      </c>
      <c r="W1524" s="42" t="s">
        <v>34</v>
      </c>
      <c r="X1524" s="43"/>
      <c r="Y1524" s="43"/>
      <c r="Z1524" s="43" t="s">
        <v>8442</v>
      </c>
      <c r="AA1524" s="43" t="str">
        <f>VLOOKUP(J1524, sku!B:C, 2, FALSE)</f>
        <v>Strike 500ml</v>
      </c>
      <c r="AB1524" s="45" t="str">
        <f>VLOOKUP(J1524, sku!B:BM, 64, FALSE)</f>
        <v>Revenda</v>
      </c>
      <c r="AC1524" s="45" t="str">
        <f>LEFT(pedidos[[#This Row],[SKU]],3)</f>
        <v>VX2</v>
      </c>
      <c r="AD1524" s="36" t="str" cm="1">
        <f t="array" aca="1" ref="AD1524" ca="1">IFERROR(
  INDEX(
    montadora[Montadora],
    MATCH(TRUE,LEFT(#REF!,NÚCARACT(montadora[SKU Parcial]))=montadora[SKU Parcial],0)
  ),
  ""
)</f>
        <v/>
      </c>
    </row>
    <row r="1525" spans="1:30" x14ac:dyDescent="0.25">
      <c r="A1525" s="42" t="s">
        <v>9469</v>
      </c>
      <c r="B1525" s="42">
        <v>19899591744</v>
      </c>
      <c r="C1525" s="42"/>
      <c r="D1525" s="42"/>
      <c r="E1525" s="42"/>
      <c r="F1525" s="42" t="s">
        <v>10105</v>
      </c>
      <c r="G1525" s="42" t="s">
        <v>11228</v>
      </c>
      <c r="H1525" s="19"/>
      <c r="I1525" s="42"/>
      <c r="J1525" s="42" t="s">
        <v>10147</v>
      </c>
      <c r="K1525" s="21">
        <v>45794</v>
      </c>
      <c r="L1525" s="19" t="s">
        <v>8443</v>
      </c>
      <c r="M1525" s="44">
        <v>53.8</v>
      </c>
      <c r="N1525" s="19">
        <v>1</v>
      </c>
      <c r="O1525" s="44">
        <v>53.8</v>
      </c>
      <c r="P1525" s="44">
        <v>29.49</v>
      </c>
      <c r="Q1525" s="44">
        <v>1.81</v>
      </c>
      <c r="R1525" s="44">
        <v>14.76</v>
      </c>
      <c r="S1525" s="44">
        <v>0</v>
      </c>
      <c r="T1525" s="44">
        <v>0</v>
      </c>
      <c r="U1525" s="44">
        <v>7.74</v>
      </c>
      <c r="V1525" s="23">
        <v>0</v>
      </c>
      <c r="W1525" s="42" t="s">
        <v>34</v>
      </c>
      <c r="X1525" s="43"/>
      <c r="Y1525" s="43"/>
      <c r="Z1525" s="43" t="s">
        <v>8442</v>
      </c>
      <c r="AA1525" s="43" t="str">
        <f>VLOOKUP(J1525, sku!B:C, 2, FALSE)</f>
        <v>Strike 500ml</v>
      </c>
      <c r="AB1525" s="45" t="str">
        <f>VLOOKUP(J1525, sku!B:BM, 64, FALSE)</f>
        <v>Revenda</v>
      </c>
      <c r="AC1525" s="45" t="str">
        <f>LEFT(pedidos[[#This Row],[SKU]],3)</f>
        <v>VX2</v>
      </c>
      <c r="AD1525" s="36" t="str" cm="1">
        <f t="array" aca="1" ref="AD1525" ca="1">IFERROR(
  INDEX(
    montadora[Montadora],
    MATCH(TRUE,LEFT(#REF!,NÚCARACT(montadora[SKU Parcial]))=montadora[SKU Parcial],0)
  ),
  ""
)</f>
        <v/>
      </c>
    </row>
    <row r="1526" spans="1:30" x14ac:dyDescent="0.25">
      <c r="A1526" s="42" t="s">
        <v>9470</v>
      </c>
      <c r="B1526" s="42">
        <v>19899591744</v>
      </c>
      <c r="C1526" s="42"/>
      <c r="D1526" s="42"/>
      <c r="E1526" s="42"/>
      <c r="F1526" s="42" t="s">
        <v>10105</v>
      </c>
      <c r="G1526" s="42" t="s">
        <v>11228</v>
      </c>
      <c r="H1526" s="19"/>
      <c r="I1526" s="42"/>
      <c r="J1526" s="42" t="s">
        <v>10147</v>
      </c>
      <c r="K1526" s="21">
        <v>45794</v>
      </c>
      <c r="L1526" s="12" t="s">
        <v>8443</v>
      </c>
      <c r="M1526" s="44">
        <v>53.8</v>
      </c>
      <c r="N1526" s="19">
        <v>1</v>
      </c>
      <c r="O1526" s="44">
        <v>53.8</v>
      </c>
      <c r="P1526" s="44">
        <v>29.49</v>
      </c>
      <c r="Q1526" s="44">
        <v>1.81</v>
      </c>
      <c r="R1526" s="44">
        <v>14.76</v>
      </c>
      <c r="S1526" s="44">
        <v>0</v>
      </c>
      <c r="T1526" s="44">
        <v>0</v>
      </c>
      <c r="U1526" s="44">
        <v>7.74</v>
      </c>
      <c r="V1526" s="23">
        <v>0</v>
      </c>
      <c r="W1526" s="42" t="s">
        <v>34</v>
      </c>
      <c r="X1526" s="43"/>
      <c r="Y1526" s="43"/>
      <c r="Z1526" s="43" t="s">
        <v>8442</v>
      </c>
      <c r="AA1526" s="43" t="str">
        <f>VLOOKUP(J1526, sku!B:C, 2, FALSE)</f>
        <v>Strike 500ml</v>
      </c>
      <c r="AB1526" s="45" t="str">
        <f>VLOOKUP(J1526, sku!B:BM, 64, FALSE)</f>
        <v>Revenda</v>
      </c>
      <c r="AC1526" s="45" t="str">
        <f>LEFT(pedidos[[#This Row],[SKU]],3)</f>
        <v>VX2</v>
      </c>
      <c r="AD1526" s="36" t="str" cm="1">
        <f t="array" aca="1" ref="AD1526" ca="1">IFERROR(
  INDEX(
    montadora[Montadora],
    MATCH(TRUE,LEFT(#REF!,NÚCARACT(montadora[SKU Parcial]))=montadora[SKU Parcial],0)
  ),
  ""
)</f>
        <v/>
      </c>
    </row>
    <row r="1527" spans="1:30" x14ac:dyDescent="0.25">
      <c r="A1527" s="42" t="s">
        <v>9485</v>
      </c>
      <c r="B1527" s="42">
        <v>19899591744</v>
      </c>
      <c r="C1527" s="42"/>
      <c r="D1527" s="42"/>
      <c r="E1527" s="42"/>
      <c r="F1527" s="42" t="s">
        <v>10105</v>
      </c>
      <c r="G1527" s="42" t="s">
        <v>11228</v>
      </c>
      <c r="H1527" s="19"/>
      <c r="I1527" s="42"/>
      <c r="J1527" s="42" t="s">
        <v>10147</v>
      </c>
      <c r="K1527" s="21">
        <v>45794</v>
      </c>
      <c r="L1527" s="19" t="s">
        <v>8443</v>
      </c>
      <c r="M1527" s="44">
        <v>53.8</v>
      </c>
      <c r="N1527" s="19">
        <v>1</v>
      </c>
      <c r="O1527" s="44">
        <v>53.8</v>
      </c>
      <c r="P1527" s="44">
        <v>29.49</v>
      </c>
      <c r="Q1527" s="44">
        <v>1.81</v>
      </c>
      <c r="R1527" s="44">
        <v>14.76</v>
      </c>
      <c r="S1527" s="44">
        <v>0</v>
      </c>
      <c r="T1527" s="44">
        <v>0</v>
      </c>
      <c r="U1527" s="44">
        <v>7.74</v>
      </c>
      <c r="V1527" s="23">
        <v>0</v>
      </c>
      <c r="W1527" s="42" t="s">
        <v>34</v>
      </c>
      <c r="X1527" s="43"/>
      <c r="Y1527" s="43"/>
      <c r="Z1527" s="43" t="s">
        <v>8442</v>
      </c>
      <c r="AA1527" s="43" t="str">
        <f>VLOOKUP(J1527, sku!B:C, 2, FALSE)</f>
        <v>Strike 500ml</v>
      </c>
      <c r="AB1527" s="45" t="str">
        <f>VLOOKUP(J1527, sku!B:BM, 64, FALSE)</f>
        <v>Revenda</v>
      </c>
      <c r="AC1527" s="45" t="str">
        <f>LEFT(pedidos[[#This Row],[SKU]],3)</f>
        <v>VX2</v>
      </c>
      <c r="AD1527" s="36" t="str" cm="1">
        <f t="array" aca="1" ref="AD1527" ca="1">IFERROR(
  INDEX(
    montadora[Montadora],
    MATCH(TRUE,LEFT(#REF!,NÚCARACT(montadora[SKU Parcial]))=montadora[SKU Parcial],0)
  ),
  ""
)</f>
        <v/>
      </c>
    </row>
    <row r="1528" spans="1:30" x14ac:dyDescent="0.25">
      <c r="A1528" s="42" t="s">
        <v>9486</v>
      </c>
      <c r="B1528" s="42">
        <v>19899591744</v>
      </c>
      <c r="C1528" s="42"/>
      <c r="D1528" s="42"/>
      <c r="E1528" s="42"/>
      <c r="F1528" s="42" t="s">
        <v>10105</v>
      </c>
      <c r="G1528" s="42" t="s">
        <v>11228</v>
      </c>
      <c r="H1528" s="19"/>
      <c r="I1528" s="42"/>
      <c r="J1528" s="42" t="s">
        <v>10147</v>
      </c>
      <c r="K1528" s="21">
        <v>45793</v>
      </c>
      <c r="L1528" s="19" t="s">
        <v>8443</v>
      </c>
      <c r="M1528" s="44">
        <v>53.8</v>
      </c>
      <c r="N1528" s="19">
        <v>1</v>
      </c>
      <c r="O1528" s="44">
        <v>53.8</v>
      </c>
      <c r="P1528" s="44">
        <v>29.49</v>
      </c>
      <c r="Q1528" s="44">
        <v>1.81</v>
      </c>
      <c r="R1528" s="44">
        <v>14.76</v>
      </c>
      <c r="S1528" s="44">
        <v>0</v>
      </c>
      <c r="T1528" s="44">
        <v>0</v>
      </c>
      <c r="U1528" s="44">
        <v>7.74</v>
      </c>
      <c r="V1528" s="23">
        <v>0</v>
      </c>
      <c r="W1528" s="42" t="s">
        <v>34</v>
      </c>
      <c r="X1528" s="43"/>
      <c r="Y1528" s="43"/>
      <c r="Z1528" s="43" t="s">
        <v>8442</v>
      </c>
      <c r="AA1528" s="43" t="str">
        <f>VLOOKUP(J1528, sku!B:C, 2, FALSE)</f>
        <v>Strike 500ml</v>
      </c>
      <c r="AB1528" s="45" t="str">
        <f>VLOOKUP(J1528, sku!B:BM, 64, FALSE)</f>
        <v>Revenda</v>
      </c>
      <c r="AC1528" s="45" t="str">
        <f>LEFT(pedidos[[#This Row],[SKU]],3)</f>
        <v>VX2</v>
      </c>
      <c r="AD1528" s="36" t="str" cm="1">
        <f t="array" aca="1" ref="AD1528" ca="1">IFERROR(
  INDEX(
    montadora[Montadora],
    MATCH(TRUE,LEFT(#REF!,NÚCARACT(montadora[SKU Parcial]))=montadora[SKU Parcial],0)
  ),
  ""
)</f>
        <v/>
      </c>
    </row>
    <row r="1529" spans="1:30" x14ac:dyDescent="0.25">
      <c r="A1529" s="42" t="s">
        <v>9494</v>
      </c>
      <c r="B1529" s="42">
        <v>19899591744</v>
      </c>
      <c r="C1529" s="42"/>
      <c r="D1529" s="42"/>
      <c r="E1529" s="42"/>
      <c r="F1529" s="42" t="s">
        <v>10105</v>
      </c>
      <c r="G1529" s="42" t="s">
        <v>11228</v>
      </c>
      <c r="H1529" s="19"/>
      <c r="I1529" s="42"/>
      <c r="J1529" s="42" t="s">
        <v>10147</v>
      </c>
      <c r="K1529" s="21">
        <v>45793</v>
      </c>
      <c r="L1529" s="19" t="s">
        <v>8443</v>
      </c>
      <c r="M1529" s="44">
        <v>53.8</v>
      </c>
      <c r="N1529" s="19">
        <v>1</v>
      </c>
      <c r="O1529" s="44">
        <v>53.8</v>
      </c>
      <c r="P1529" s="44">
        <v>29.49</v>
      </c>
      <c r="Q1529" s="44">
        <v>1.81</v>
      </c>
      <c r="R1529" s="44">
        <v>14.76</v>
      </c>
      <c r="S1529" s="44">
        <v>0</v>
      </c>
      <c r="T1529" s="44">
        <v>0</v>
      </c>
      <c r="U1529" s="44">
        <v>7.74</v>
      </c>
      <c r="V1529" s="23">
        <v>0</v>
      </c>
      <c r="W1529" s="42" t="s">
        <v>34</v>
      </c>
      <c r="X1529" s="43"/>
      <c r="Y1529" s="43"/>
      <c r="Z1529" s="43" t="s">
        <v>8442</v>
      </c>
      <c r="AA1529" s="43" t="str">
        <f>VLOOKUP(J1529, sku!B:C, 2, FALSE)</f>
        <v>Strike 500ml</v>
      </c>
      <c r="AB1529" s="45" t="str">
        <f>VLOOKUP(J1529, sku!B:BM, 64, FALSE)</f>
        <v>Revenda</v>
      </c>
      <c r="AC1529" s="45" t="str">
        <f>LEFT(pedidos[[#This Row],[SKU]],3)</f>
        <v>VX2</v>
      </c>
      <c r="AD1529" s="36" t="str" cm="1">
        <f t="array" aca="1" ref="AD1529" ca="1">IFERROR(
  INDEX(
    montadora[Montadora],
    MATCH(TRUE,LEFT(#REF!,NÚCARACT(montadora[SKU Parcial]))=montadora[SKU Parcial],0)
  ),
  ""
)</f>
        <v/>
      </c>
    </row>
    <row r="1530" spans="1:30" x14ac:dyDescent="0.25">
      <c r="A1530" s="42" t="s">
        <v>9497</v>
      </c>
      <c r="B1530" s="42">
        <v>19899591744</v>
      </c>
      <c r="C1530" s="42"/>
      <c r="D1530" s="42"/>
      <c r="E1530" s="42"/>
      <c r="F1530" s="42" t="s">
        <v>10105</v>
      </c>
      <c r="G1530" s="42" t="s">
        <v>11228</v>
      </c>
      <c r="H1530" s="19"/>
      <c r="I1530" s="42"/>
      <c r="J1530" s="42" t="s">
        <v>10147</v>
      </c>
      <c r="K1530" s="21">
        <v>45793</v>
      </c>
      <c r="L1530" s="19" t="s">
        <v>8443</v>
      </c>
      <c r="M1530" s="44">
        <v>53.8</v>
      </c>
      <c r="N1530" s="19">
        <v>1</v>
      </c>
      <c r="O1530" s="44">
        <v>53.8</v>
      </c>
      <c r="P1530" s="44">
        <v>29.49</v>
      </c>
      <c r="Q1530" s="44">
        <v>1.81</v>
      </c>
      <c r="R1530" s="44">
        <v>14.76</v>
      </c>
      <c r="S1530" s="44">
        <v>0</v>
      </c>
      <c r="T1530" s="44">
        <v>0</v>
      </c>
      <c r="U1530" s="44">
        <v>7.74</v>
      </c>
      <c r="V1530" s="23">
        <v>0</v>
      </c>
      <c r="W1530" s="42" t="s">
        <v>34</v>
      </c>
      <c r="X1530" s="43"/>
      <c r="Y1530" s="43"/>
      <c r="Z1530" s="43" t="s">
        <v>8442</v>
      </c>
      <c r="AA1530" s="43" t="str">
        <f>VLOOKUP(J1530, sku!B:C, 2, FALSE)</f>
        <v>Strike 500ml</v>
      </c>
      <c r="AB1530" s="45" t="str">
        <f>VLOOKUP(J1530, sku!B:BM, 64, FALSE)</f>
        <v>Revenda</v>
      </c>
      <c r="AC1530" s="45" t="str">
        <f>LEFT(pedidos[[#This Row],[SKU]],3)</f>
        <v>VX2</v>
      </c>
      <c r="AD1530" s="36" t="str" cm="1">
        <f t="array" aca="1" ref="AD1530" ca="1">IFERROR(
  INDEX(
    montadora[Montadora],
    MATCH(TRUE,LEFT(#REF!,NÚCARACT(montadora[SKU Parcial]))=montadora[SKU Parcial],0)
  ),
  ""
)</f>
        <v/>
      </c>
    </row>
    <row r="1531" spans="1:30" x14ac:dyDescent="0.25">
      <c r="A1531" s="42" t="s">
        <v>9520</v>
      </c>
      <c r="B1531" s="42">
        <v>19899591744</v>
      </c>
      <c r="C1531" s="42"/>
      <c r="D1531" s="42"/>
      <c r="E1531" s="42"/>
      <c r="F1531" s="42" t="s">
        <v>10105</v>
      </c>
      <c r="G1531" s="42" t="s">
        <v>11228</v>
      </c>
      <c r="H1531" s="19"/>
      <c r="I1531" s="42"/>
      <c r="J1531" s="42" t="s">
        <v>10147</v>
      </c>
      <c r="K1531" s="21">
        <v>45792</v>
      </c>
      <c r="L1531" s="19" t="s">
        <v>8443</v>
      </c>
      <c r="M1531" s="44">
        <v>53.8</v>
      </c>
      <c r="N1531" s="19">
        <v>1</v>
      </c>
      <c r="O1531" s="44">
        <v>53.8</v>
      </c>
      <c r="P1531" s="44">
        <v>29.49</v>
      </c>
      <c r="Q1531" s="44">
        <v>1.81</v>
      </c>
      <c r="R1531" s="44">
        <v>14.76</v>
      </c>
      <c r="S1531" s="44">
        <v>0</v>
      </c>
      <c r="T1531" s="44">
        <v>0</v>
      </c>
      <c r="U1531" s="44">
        <v>7.74</v>
      </c>
      <c r="V1531" s="23">
        <v>0</v>
      </c>
      <c r="W1531" s="42" t="s">
        <v>34</v>
      </c>
      <c r="X1531" s="43"/>
      <c r="Y1531" s="43"/>
      <c r="Z1531" s="43" t="s">
        <v>8442</v>
      </c>
      <c r="AA1531" s="43" t="str">
        <f>VLOOKUP(J1531, sku!B:C, 2, FALSE)</f>
        <v>Strike 500ml</v>
      </c>
      <c r="AB1531" s="45" t="str">
        <f>VLOOKUP(J1531, sku!B:BM, 64, FALSE)</f>
        <v>Revenda</v>
      </c>
      <c r="AC1531" s="45" t="str">
        <f>LEFT(pedidos[[#This Row],[SKU]],3)</f>
        <v>VX2</v>
      </c>
      <c r="AD1531" s="36" t="str" cm="1">
        <f t="array" aca="1" ref="AD1531" ca="1">IFERROR(
  INDEX(
    montadora[Montadora],
    MATCH(TRUE,LEFT(J1904,NÚCARACT(montadora[SKU Parcial]))=montadora[SKU Parcial],0)
  ),
  ""
)</f>
        <v/>
      </c>
    </row>
    <row r="1532" spans="1:30" x14ac:dyDescent="0.25">
      <c r="A1532" s="42" t="s">
        <v>9578</v>
      </c>
      <c r="B1532" s="42">
        <v>19899591744</v>
      </c>
      <c r="C1532" s="42"/>
      <c r="D1532" s="42"/>
      <c r="E1532" s="42"/>
      <c r="F1532" s="42" t="s">
        <v>10105</v>
      </c>
      <c r="G1532" s="42" t="s">
        <v>11228</v>
      </c>
      <c r="H1532" s="19"/>
      <c r="I1532" s="42"/>
      <c r="J1532" s="42" t="s">
        <v>10147</v>
      </c>
      <c r="K1532" s="21">
        <v>45790</v>
      </c>
      <c r="L1532" s="19" t="s">
        <v>8443</v>
      </c>
      <c r="M1532" s="44">
        <v>53.8</v>
      </c>
      <c r="N1532" s="19">
        <v>1</v>
      </c>
      <c r="O1532" s="44">
        <v>53.8</v>
      </c>
      <c r="P1532" s="44">
        <v>29.49</v>
      </c>
      <c r="Q1532" s="44">
        <v>1.81</v>
      </c>
      <c r="R1532" s="44">
        <v>14.76</v>
      </c>
      <c r="S1532" s="44">
        <v>0</v>
      </c>
      <c r="T1532" s="44">
        <v>0</v>
      </c>
      <c r="U1532" s="44">
        <v>7.74</v>
      </c>
      <c r="V1532" s="23">
        <v>0</v>
      </c>
      <c r="W1532" s="42" t="s">
        <v>34</v>
      </c>
      <c r="X1532" s="43"/>
      <c r="Y1532" s="43"/>
      <c r="Z1532" s="43" t="s">
        <v>8442</v>
      </c>
      <c r="AA1532" s="43" t="str">
        <f>VLOOKUP(J1532, sku!B:C, 2, FALSE)</f>
        <v>Strike 500ml</v>
      </c>
      <c r="AB1532" s="45" t="str">
        <f>VLOOKUP(J1532, sku!B:BM, 64, FALSE)</f>
        <v>Revenda</v>
      </c>
      <c r="AC1532" s="45" t="str">
        <f>LEFT(pedidos[[#This Row],[SKU]],3)</f>
        <v>VX2</v>
      </c>
      <c r="AD1532" s="36" t="str" cm="1">
        <f t="array" aca="1" ref="AD1532" ca="1">IFERROR(
  INDEX(
    montadora[Montadora],
    MATCH(TRUE,LEFT(J1905,NÚCARACT(montadora[SKU Parcial]))=montadora[SKU Parcial],0)
  ),
  ""
)</f>
        <v/>
      </c>
    </row>
    <row r="1533" spans="1:30" x14ac:dyDescent="0.25">
      <c r="A1533" s="42" t="s">
        <v>9584</v>
      </c>
      <c r="B1533" s="42">
        <v>19899591744</v>
      </c>
      <c r="C1533" s="42"/>
      <c r="D1533" s="42"/>
      <c r="E1533" s="42"/>
      <c r="F1533" s="42" t="s">
        <v>10105</v>
      </c>
      <c r="G1533" s="42" t="s">
        <v>11228</v>
      </c>
      <c r="H1533" s="19"/>
      <c r="I1533" s="42"/>
      <c r="J1533" s="42" t="s">
        <v>10147</v>
      </c>
      <c r="K1533" s="21">
        <v>45790</v>
      </c>
      <c r="L1533" s="19" t="s">
        <v>8443</v>
      </c>
      <c r="M1533" s="44">
        <v>53.8</v>
      </c>
      <c r="N1533" s="19">
        <v>1</v>
      </c>
      <c r="O1533" s="44">
        <v>53.8</v>
      </c>
      <c r="P1533" s="44">
        <v>29.49</v>
      </c>
      <c r="Q1533" s="44">
        <v>1.81</v>
      </c>
      <c r="R1533" s="44">
        <v>14.76</v>
      </c>
      <c r="S1533" s="44">
        <v>0</v>
      </c>
      <c r="T1533" s="44">
        <v>0</v>
      </c>
      <c r="U1533" s="44">
        <v>7.74</v>
      </c>
      <c r="V1533" s="23">
        <v>0</v>
      </c>
      <c r="W1533" s="42" t="s">
        <v>34</v>
      </c>
      <c r="X1533" s="43"/>
      <c r="Y1533" s="43"/>
      <c r="Z1533" s="43" t="s">
        <v>8442</v>
      </c>
      <c r="AA1533" s="43" t="str">
        <f>VLOOKUP(J1533, sku!B:C, 2, FALSE)</f>
        <v>Strike 500ml</v>
      </c>
      <c r="AB1533" s="45" t="str">
        <f>VLOOKUP(J1533, sku!B:BM, 64, FALSE)</f>
        <v>Revenda</v>
      </c>
      <c r="AC1533" s="45" t="str">
        <f>LEFT(pedidos[[#This Row],[SKU]],3)</f>
        <v>VX2</v>
      </c>
      <c r="AD1533" s="36" t="str" cm="1">
        <f t="array" aca="1" ref="AD1533" ca="1">IFERROR(
  INDEX(
    montadora[Montadora],
    MATCH(TRUE,LEFT(J1906,NÚCARACT(montadora[SKU Parcial]))=montadora[SKU Parcial],0)
  ),
  ""
)</f>
        <v/>
      </c>
    </row>
    <row r="1534" spans="1:30" x14ac:dyDescent="0.25">
      <c r="A1534" s="42" t="s">
        <v>9586</v>
      </c>
      <c r="B1534" s="42">
        <v>19899591744</v>
      </c>
      <c r="C1534" s="42"/>
      <c r="D1534" s="42"/>
      <c r="E1534" s="42"/>
      <c r="F1534" s="42" t="s">
        <v>10105</v>
      </c>
      <c r="G1534" s="42" t="s">
        <v>11228</v>
      </c>
      <c r="H1534" s="19"/>
      <c r="I1534" s="42"/>
      <c r="J1534" s="42" t="s">
        <v>10147</v>
      </c>
      <c r="K1534" s="21">
        <v>45790</v>
      </c>
      <c r="L1534" s="19" t="s">
        <v>8443</v>
      </c>
      <c r="M1534" s="44">
        <v>53.8</v>
      </c>
      <c r="N1534" s="19">
        <v>1</v>
      </c>
      <c r="O1534" s="44">
        <v>53.8</v>
      </c>
      <c r="P1534" s="44">
        <v>29.49</v>
      </c>
      <c r="Q1534" s="44">
        <v>1.81</v>
      </c>
      <c r="R1534" s="44">
        <v>14.76</v>
      </c>
      <c r="S1534" s="44">
        <v>0</v>
      </c>
      <c r="T1534" s="44">
        <v>0</v>
      </c>
      <c r="U1534" s="44">
        <v>7.74</v>
      </c>
      <c r="V1534" s="23">
        <v>0</v>
      </c>
      <c r="W1534" s="42" t="s">
        <v>34</v>
      </c>
      <c r="X1534" s="43"/>
      <c r="Y1534" s="43"/>
      <c r="Z1534" s="43" t="s">
        <v>8442</v>
      </c>
      <c r="AA1534" s="43" t="str">
        <f>VLOOKUP(J1534, sku!B:C, 2, FALSE)</f>
        <v>Strike 500ml</v>
      </c>
      <c r="AB1534" s="45" t="str">
        <f>VLOOKUP(J1534, sku!B:BM, 64, FALSE)</f>
        <v>Revenda</v>
      </c>
      <c r="AC1534" s="45" t="str">
        <f>LEFT(pedidos[[#This Row],[SKU]],3)</f>
        <v>VX2</v>
      </c>
      <c r="AD1534" s="36" t="str" cm="1">
        <f t="array" aca="1" ref="AD1534" ca="1">IFERROR(
  INDEX(
    montadora[Montadora],
    MATCH(TRUE,LEFT(J1907,NÚCARACT(montadora[SKU Parcial]))=montadora[SKU Parcial],0)
  ),
  ""
)</f>
        <v/>
      </c>
    </row>
    <row r="1535" spans="1:30" x14ac:dyDescent="0.25">
      <c r="A1535" s="42" t="s">
        <v>9616</v>
      </c>
      <c r="B1535" s="42">
        <v>19899591744</v>
      </c>
      <c r="C1535" s="42"/>
      <c r="D1535" s="42"/>
      <c r="E1535" s="42"/>
      <c r="F1535" s="42" t="s">
        <v>10105</v>
      </c>
      <c r="G1535" s="42" t="s">
        <v>11228</v>
      </c>
      <c r="H1535" s="19"/>
      <c r="I1535" s="42"/>
      <c r="J1535" s="42" t="s">
        <v>10147</v>
      </c>
      <c r="K1535" s="21">
        <v>45789</v>
      </c>
      <c r="L1535" s="19" t="s">
        <v>8443</v>
      </c>
      <c r="M1535" s="44">
        <v>53.8</v>
      </c>
      <c r="N1535" s="19">
        <v>1</v>
      </c>
      <c r="O1535" s="44">
        <v>53.8</v>
      </c>
      <c r="P1535" s="44">
        <v>29.49</v>
      </c>
      <c r="Q1535" s="44">
        <v>1.81</v>
      </c>
      <c r="R1535" s="44">
        <v>14.76</v>
      </c>
      <c r="S1535" s="44">
        <v>0</v>
      </c>
      <c r="T1535" s="44">
        <v>0</v>
      </c>
      <c r="U1535" s="44">
        <v>7.74</v>
      </c>
      <c r="V1535" s="23">
        <v>0</v>
      </c>
      <c r="W1535" s="42" t="s">
        <v>34</v>
      </c>
      <c r="X1535" s="43"/>
      <c r="Y1535" s="43"/>
      <c r="Z1535" s="43" t="s">
        <v>8442</v>
      </c>
      <c r="AA1535" s="43" t="str">
        <f>VLOOKUP(J1535, sku!B:C, 2, FALSE)</f>
        <v>Strike 500ml</v>
      </c>
      <c r="AB1535" s="45" t="str">
        <f>VLOOKUP(J1535, sku!B:BM, 64, FALSE)</f>
        <v>Revenda</v>
      </c>
      <c r="AC1535" s="45" t="str">
        <f>LEFT(pedidos[[#This Row],[SKU]],3)</f>
        <v>VX2</v>
      </c>
      <c r="AD1535" s="36" t="str" cm="1">
        <f t="array" aca="1" ref="AD1535" ca="1">IFERROR(
  INDEX(
    montadora[Montadora],
    MATCH(TRUE,LEFT(J1908,NÚCARACT(montadora[SKU Parcial]))=montadora[SKU Parcial],0)
  ),
  ""
)</f>
        <v/>
      </c>
    </row>
    <row r="1536" spans="1:30" x14ac:dyDescent="0.25">
      <c r="A1536" s="42" t="s">
        <v>9655</v>
      </c>
      <c r="B1536" s="42">
        <v>19899591744</v>
      </c>
      <c r="C1536" s="42"/>
      <c r="D1536" s="42"/>
      <c r="E1536" s="42"/>
      <c r="F1536" s="42" t="s">
        <v>10105</v>
      </c>
      <c r="G1536" s="42" t="s">
        <v>11228</v>
      </c>
      <c r="H1536" s="19"/>
      <c r="I1536" s="42"/>
      <c r="J1536" s="42" t="s">
        <v>10147</v>
      </c>
      <c r="K1536" s="21">
        <v>45788</v>
      </c>
      <c r="L1536" s="19" t="s">
        <v>8443</v>
      </c>
      <c r="M1536" s="44">
        <v>53.8</v>
      </c>
      <c r="N1536" s="19">
        <v>1</v>
      </c>
      <c r="O1536" s="44">
        <v>53.8</v>
      </c>
      <c r="P1536" s="44">
        <v>29.49</v>
      </c>
      <c r="Q1536" s="44">
        <v>1.81</v>
      </c>
      <c r="R1536" s="44">
        <v>14.65</v>
      </c>
      <c r="S1536" s="44">
        <v>0</v>
      </c>
      <c r="T1536" s="44">
        <v>0</v>
      </c>
      <c r="U1536" s="44">
        <v>7.31</v>
      </c>
      <c r="V1536" s="23">
        <v>0</v>
      </c>
      <c r="W1536" s="42" t="s">
        <v>34</v>
      </c>
      <c r="X1536" s="43"/>
      <c r="Y1536" s="43"/>
      <c r="Z1536" s="43" t="s">
        <v>8442</v>
      </c>
      <c r="AA1536" s="43" t="str">
        <f>VLOOKUP(J1536, sku!B:C, 2, FALSE)</f>
        <v>Strike 500ml</v>
      </c>
      <c r="AB1536" s="45" t="str">
        <f>VLOOKUP(J1536, sku!B:BM, 64, FALSE)</f>
        <v>Revenda</v>
      </c>
      <c r="AC1536" s="45" t="str">
        <f>LEFT(pedidos[[#This Row],[SKU]],3)</f>
        <v>VX2</v>
      </c>
      <c r="AD1536" s="36" t="str" cm="1">
        <f t="array" aca="1" ref="AD1536" ca="1">IFERROR(
  INDEX(
    montadora[Montadora],
    MATCH(TRUE,LEFT(#REF!,NÚCARACT(montadora[SKU Parcial]))=montadora[SKU Parcial],0)
  ),
  ""
)</f>
        <v/>
      </c>
    </row>
    <row r="1537" spans="1:30" x14ac:dyDescent="0.25">
      <c r="A1537" s="42" t="s">
        <v>9656</v>
      </c>
      <c r="B1537" s="42">
        <v>19899591744</v>
      </c>
      <c r="C1537" s="42"/>
      <c r="D1537" s="42"/>
      <c r="E1537" s="42"/>
      <c r="F1537" s="42" t="s">
        <v>10105</v>
      </c>
      <c r="G1537" s="42" t="s">
        <v>11228</v>
      </c>
      <c r="H1537" s="19"/>
      <c r="I1537" s="42"/>
      <c r="J1537" s="42" t="s">
        <v>10147</v>
      </c>
      <c r="K1537" s="21">
        <v>45788</v>
      </c>
      <c r="L1537" s="19" t="s">
        <v>8443</v>
      </c>
      <c r="M1537" s="44">
        <v>53.8</v>
      </c>
      <c r="N1537" s="19">
        <v>1</v>
      </c>
      <c r="O1537" s="44">
        <v>53.8</v>
      </c>
      <c r="P1537" s="44">
        <v>29.49</v>
      </c>
      <c r="Q1537" s="44">
        <v>1.81</v>
      </c>
      <c r="R1537" s="44">
        <v>14.65</v>
      </c>
      <c r="S1537" s="44">
        <v>0</v>
      </c>
      <c r="T1537" s="44">
        <v>0</v>
      </c>
      <c r="U1537" s="44">
        <v>7.31</v>
      </c>
      <c r="V1537" s="23">
        <v>0</v>
      </c>
      <c r="W1537" s="42" t="s">
        <v>34</v>
      </c>
      <c r="X1537" s="43"/>
      <c r="Y1537" s="43"/>
      <c r="Z1537" s="43" t="s">
        <v>8442</v>
      </c>
      <c r="AA1537" s="43" t="str">
        <f>VLOOKUP(J1537, sku!B:C, 2, FALSE)</f>
        <v>Strike 500ml</v>
      </c>
      <c r="AB1537" s="45" t="str">
        <f>VLOOKUP(J1537, sku!B:BM, 64, FALSE)</f>
        <v>Revenda</v>
      </c>
      <c r="AC1537" s="45" t="str">
        <f>LEFT(pedidos[[#This Row],[SKU]],3)</f>
        <v>VX2</v>
      </c>
      <c r="AD1537" s="36" t="str" cm="1">
        <f t="array" aca="1" ref="AD1537" ca="1">IFERROR(
  INDEX(
    montadora[Montadora],
    MATCH(TRUE,LEFT(#REF!,NÚCARACT(montadora[SKU Parcial]))=montadora[SKU Parcial],0)
  ),
  ""
)</f>
        <v/>
      </c>
    </row>
    <row r="1538" spans="1:30" x14ac:dyDescent="0.25">
      <c r="A1538" s="42" t="s">
        <v>9666</v>
      </c>
      <c r="B1538" s="42">
        <v>19899591744</v>
      </c>
      <c r="C1538" s="42"/>
      <c r="D1538" s="42"/>
      <c r="E1538" s="42"/>
      <c r="F1538" s="42" t="s">
        <v>10105</v>
      </c>
      <c r="G1538" s="42" t="s">
        <v>11228</v>
      </c>
      <c r="H1538" s="19"/>
      <c r="I1538" s="42"/>
      <c r="J1538" s="42" t="s">
        <v>10147</v>
      </c>
      <c r="K1538" s="21">
        <v>45788</v>
      </c>
      <c r="L1538" s="19" t="s">
        <v>8443</v>
      </c>
      <c r="M1538" s="44">
        <v>53.8</v>
      </c>
      <c r="N1538" s="19">
        <v>1</v>
      </c>
      <c r="O1538" s="44">
        <v>53.8</v>
      </c>
      <c r="P1538" s="44">
        <v>29.49</v>
      </c>
      <c r="Q1538" s="44">
        <v>1.81</v>
      </c>
      <c r="R1538" s="44">
        <v>14.65</v>
      </c>
      <c r="S1538" s="44">
        <v>0</v>
      </c>
      <c r="T1538" s="44">
        <v>0</v>
      </c>
      <c r="U1538" s="44">
        <v>7.31</v>
      </c>
      <c r="V1538" s="23">
        <v>0</v>
      </c>
      <c r="W1538" s="42" t="s">
        <v>34</v>
      </c>
      <c r="X1538" s="43"/>
      <c r="Y1538" s="43"/>
      <c r="Z1538" s="43" t="s">
        <v>8442</v>
      </c>
      <c r="AA1538" s="43" t="str">
        <f>VLOOKUP(J1538, sku!B:C, 2, FALSE)</f>
        <v>Strike 500ml</v>
      </c>
      <c r="AB1538" s="45" t="str">
        <f>VLOOKUP(J1538, sku!B:BM, 64, FALSE)</f>
        <v>Revenda</v>
      </c>
      <c r="AC1538" s="45" t="str">
        <f>LEFT(pedidos[[#This Row],[SKU]],3)</f>
        <v>VX2</v>
      </c>
      <c r="AD1538" s="36" t="str" cm="1">
        <f t="array" aca="1" ref="AD1538" ca="1">IFERROR(
  INDEX(
    montadora[Montadora],
    MATCH(TRUE,LEFT(J1909,NÚCARACT(montadora[SKU Parcial]))=montadora[SKU Parcial],0)
  ),
  ""
)</f>
        <v/>
      </c>
    </row>
    <row r="1539" spans="1:30" x14ac:dyDescent="0.25">
      <c r="A1539" s="42" t="s">
        <v>9673</v>
      </c>
      <c r="B1539" s="42">
        <v>19899591744</v>
      </c>
      <c r="C1539" s="42"/>
      <c r="D1539" s="42"/>
      <c r="E1539" s="42"/>
      <c r="F1539" s="42" t="s">
        <v>10105</v>
      </c>
      <c r="G1539" s="42" t="s">
        <v>11228</v>
      </c>
      <c r="H1539" s="19"/>
      <c r="I1539" s="42"/>
      <c r="J1539" s="42" t="s">
        <v>10147</v>
      </c>
      <c r="K1539" s="21">
        <v>45788</v>
      </c>
      <c r="L1539" s="19" t="s">
        <v>8443</v>
      </c>
      <c r="M1539" s="44">
        <v>53.8</v>
      </c>
      <c r="N1539" s="19">
        <v>1</v>
      </c>
      <c r="O1539" s="44">
        <v>53.8</v>
      </c>
      <c r="P1539" s="44">
        <v>29.49</v>
      </c>
      <c r="Q1539" s="44">
        <v>1.81</v>
      </c>
      <c r="R1539" s="44">
        <v>14.65</v>
      </c>
      <c r="S1539" s="44">
        <v>0</v>
      </c>
      <c r="T1539" s="44">
        <v>0</v>
      </c>
      <c r="U1539" s="44">
        <v>7.31</v>
      </c>
      <c r="V1539" s="23">
        <v>0</v>
      </c>
      <c r="W1539" s="42" t="s">
        <v>34</v>
      </c>
      <c r="X1539" s="43"/>
      <c r="Y1539" s="43"/>
      <c r="Z1539" s="43" t="s">
        <v>8442</v>
      </c>
      <c r="AA1539" s="43" t="str">
        <f>VLOOKUP(J1539, sku!B:C, 2, FALSE)</f>
        <v>Strike 500ml</v>
      </c>
      <c r="AB1539" s="45" t="str">
        <f>VLOOKUP(J1539, sku!B:BM, 64, FALSE)</f>
        <v>Revenda</v>
      </c>
      <c r="AC1539" s="45" t="str">
        <f>LEFT(pedidos[[#This Row],[SKU]],3)</f>
        <v>VX2</v>
      </c>
      <c r="AD1539" s="36" t="str" cm="1">
        <f t="array" aca="1" ref="AD1539" ca="1">IFERROR(
  INDEX(
    montadora[Montadora],
    MATCH(TRUE,LEFT(J1910,NÚCARACT(montadora[SKU Parcial]))=montadora[SKU Parcial],0)
  ),
  ""
)</f>
        <v/>
      </c>
    </row>
    <row r="1540" spans="1:30" x14ac:dyDescent="0.25">
      <c r="A1540" s="42" t="s">
        <v>9684</v>
      </c>
      <c r="B1540" s="42">
        <v>19899591744</v>
      </c>
      <c r="C1540" s="42"/>
      <c r="D1540" s="42"/>
      <c r="E1540" s="42"/>
      <c r="F1540" s="42" t="s">
        <v>10105</v>
      </c>
      <c r="G1540" s="42" t="s">
        <v>11228</v>
      </c>
      <c r="H1540" s="19"/>
      <c r="I1540" s="42"/>
      <c r="J1540" s="42" t="s">
        <v>10147</v>
      </c>
      <c r="K1540" s="21">
        <v>45787</v>
      </c>
      <c r="L1540" s="19" t="s">
        <v>8443</v>
      </c>
      <c r="M1540" s="44">
        <v>53.8</v>
      </c>
      <c r="N1540" s="19">
        <v>1</v>
      </c>
      <c r="O1540" s="44">
        <v>38.61</v>
      </c>
      <c r="P1540" s="44">
        <v>29.49</v>
      </c>
      <c r="Q1540" s="44">
        <v>1.81</v>
      </c>
      <c r="R1540" s="44">
        <v>0</v>
      </c>
      <c r="S1540" s="44">
        <v>0</v>
      </c>
      <c r="T1540" s="44">
        <v>0</v>
      </c>
      <c r="U1540" s="44">
        <v>7.31</v>
      </c>
      <c r="V1540" s="23">
        <v>0</v>
      </c>
      <c r="W1540" s="42" t="s">
        <v>34</v>
      </c>
      <c r="X1540" s="43"/>
      <c r="Y1540" s="43"/>
      <c r="Z1540" s="43" t="s">
        <v>8442</v>
      </c>
      <c r="AA1540" s="43" t="str">
        <f>VLOOKUP(J1540, sku!B:C, 2, FALSE)</f>
        <v>Strike 500ml</v>
      </c>
      <c r="AB1540" s="45" t="str">
        <f>VLOOKUP(J1540, sku!B:BM, 64, FALSE)</f>
        <v>Revenda</v>
      </c>
      <c r="AC1540" s="45" t="str">
        <f>LEFT(pedidos[[#This Row],[SKU]],3)</f>
        <v>VX2</v>
      </c>
      <c r="AD1540" s="36" t="str" cm="1">
        <f t="array" aca="1" ref="AD1540" ca="1">IFERROR(
  INDEX(
    montadora[Montadora],
    MATCH(TRUE,LEFT(#REF!,NÚCARACT(montadora[SKU Parcial]))=montadora[SKU Parcial],0)
  ),
  ""
)</f>
        <v/>
      </c>
    </row>
    <row r="1541" spans="1:30" x14ac:dyDescent="0.25">
      <c r="A1541" s="42" t="s">
        <v>9769</v>
      </c>
      <c r="B1541" s="42">
        <v>19899591744</v>
      </c>
      <c r="C1541" s="42"/>
      <c r="D1541" s="42"/>
      <c r="E1541" s="42"/>
      <c r="F1541" s="42" t="s">
        <v>10105</v>
      </c>
      <c r="G1541" s="42" t="s">
        <v>11228</v>
      </c>
      <c r="H1541" s="19"/>
      <c r="I1541" s="42"/>
      <c r="J1541" s="42" t="s">
        <v>10147</v>
      </c>
      <c r="K1541" s="21">
        <v>45784</v>
      </c>
      <c r="L1541" s="12" t="s">
        <v>8443</v>
      </c>
      <c r="M1541" s="44">
        <v>53.8</v>
      </c>
      <c r="N1541" s="19">
        <v>1</v>
      </c>
      <c r="O1541" s="44">
        <v>53.8</v>
      </c>
      <c r="P1541" s="44">
        <v>29.49</v>
      </c>
      <c r="Q1541" s="44">
        <v>1.81</v>
      </c>
      <c r="R1541" s="44">
        <v>14.65</v>
      </c>
      <c r="S1541" s="44">
        <v>0</v>
      </c>
      <c r="T1541" s="44">
        <v>0</v>
      </c>
      <c r="U1541" s="44">
        <v>7.31</v>
      </c>
      <c r="V1541" s="23">
        <v>0</v>
      </c>
      <c r="W1541" s="42" t="s">
        <v>34</v>
      </c>
      <c r="X1541" s="43"/>
      <c r="Y1541" s="43"/>
      <c r="Z1541" s="43" t="s">
        <v>8442</v>
      </c>
      <c r="AA1541" s="43" t="str">
        <f>VLOOKUP(J1541, sku!B:C, 2, FALSE)</f>
        <v>Strike 500ml</v>
      </c>
      <c r="AB1541" s="45" t="str">
        <f>VLOOKUP(J1541, sku!B:BM, 64, FALSE)</f>
        <v>Revenda</v>
      </c>
      <c r="AC1541" s="45" t="str">
        <f>LEFT(pedidos[[#This Row],[SKU]],3)</f>
        <v>VX2</v>
      </c>
      <c r="AD1541" s="36" t="str" cm="1">
        <f t="array" aca="1" ref="AD1541" ca="1">IFERROR(
  INDEX(
    montadora[Montadora],
    MATCH(TRUE,LEFT(#REF!,NÚCARACT(montadora[SKU Parcial]))=montadora[SKU Parcial],0)
  ),
  ""
)</f>
        <v/>
      </c>
    </row>
    <row r="1542" spans="1:30" x14ac:dyDescent="0.25">
      <c r="A1542" s="42" t="s">
        <v>9790</v>
      </c>
      <c r="B1542" s="42">
        <v>19899591744</v>
      </c>
      <c r="C1542" s="42"/>
      <c r="D1542" s="42"/>
      <c r="E1542" s="42"/>
      <c r="F1542" s="42" t="s">
        <v>10105</v>
      </c>
      <c r="G1542" s="42" t="s">
        <v>11228</v>
      </c>
      <c r="H1542" s="19"/>
      <c r="I1542" s="42"/>
      <c r="J1542" s="42" t="s">
        <v>10147</v>
      </c>
      <c r="K1542" s="21">
        <v>45784</v>
      </c>
      <c r="L1542" s="12" t="s">
        <v>8443</v>
      </c>
      <c r="M1542" s="44">
        <v>53.8</v>
      </c>
      <c r="N1542" s="19">
        <v>1</v>
      </c>
      <c r="O1542" s="44">
        <v>53.8</v>
      </c>
      <c r="P1542" s="44">
        <v>29.49</v>
      </c>
      <c r="Q1542" s="44">
        <v>1.81</v>
      </c>
      <c r="R1542" s="44">
        <v>14.65</v>
      </c>
      <c r="S1542" s="44">
        <v>0</v>
      </c>
      <c r="T1542" s="44">
        <v>0</v>
      </c>
      <c r="U1542" s="44">
        <v>7.31</v>
      </c>
      <c r="V1542" s="23">
        <v>0</v>
      </c>
      <c r="W1542" s="42" t="s">
        <v>34</v>
      </c>
      <c r="X1542" s="43"/>
      <c r="Y1542" s="43"/>
      <c r="Z1542" s="43" t="s">
        <v>8442</v>
      </c>
      <c r="AA1542" s="43" t="str">
        <f>VLOOKUP(J1542, sku!B:C, 2, FALSE)</f>
        <v>Strike 500ml</v>
      </c>
      <c r="AB1542" s="45" t="str">
        <f>VLOOKUP(J1542, sku!B:BM, 64, FALSE)</f>
        <v>Revenda</v>
      </c>
      <c r="AC1542" s="45" t="str">
        <f>LEFT(pedidos[[#This Row],[SKU]],3)</f>
        <v>VX2</v>
      </c>
      <c r="AD1542" s="36" t="str" cm="1">
        <f t="array" aca="1" ref="AD1542" ca="1">IFERROR(
  INDEX(
    montadora[Montadora],
    MATCH(TRUE,LEFT(#REF!,NÚCARACT(montadora[SKU Parcial]))=montadora[SKU Parcial],0)
  ),
  ""
)</f>
        <v/>
      </c>
    </row>
    <row r="1543" spans="1:30" x14ac:dyDescent="0.25">
      <c r="A1543" s="42" t="s">
        <v>9793</v>
      </c>
      <c r="B1543" s="42">
        <v>19899591744</v>
      </c>
      <c r="C1543" s="42"/>
      <c r="D1543" s="42"/>
      <c r="E1543" s="42"/>
      <c r="F1543" s="42" t="s">
        <v>10105</v>
      </c>
      <c r="G1543" s="42" t="s">
        <v>11228</v>
      </c>
      <c r="H1543" s="19"/>
      <c r="I1543" s="42"/>
      <c r="J1543" s="42" t="s">
        <v>10147</v>
      </c>
      <c r="K1543" s="21">
        <v>45784</v>
      </c>
      <c r="L1543" s="12" t="s">
        <v>8443</v>
      </c>
      <c r="M1543" s="44">
        <v>53.8</v>
      </c>
      <c r="N1543" s="19">
        <v>1</v>
      </c>
      <c r="O1543" s="44">
        <v>61.04</v>
      </c>
      <c r="P1543" s="44">
        <v>29.49</v>
      </c>
      <c r="Q1543" s="44">
        <v>1.81</v>
      </c>
      <c r="R1543" s="44">
        <v>14.65</v>
      </c>
      <c r="S1543" s="44">
        <v>7.24</v>
      </c>
      <c r="T1543" s="44">
        <v>0</v>
      </c>
      <c r="U1543" s="44">
        <v>7.31</v>
      </c>
      <c r="V1543" s="23">
        <v>0</v>
      </c>
      <c r="W1543" s="42" t="s">
        <v>34</v>
      </c>
      <c r="X1543" s="43"/>
      <c r="Y1543" s="43"/>
      <c r="Z1543" s="43" t="s">
        <v>8442</v>
      </c>
      <c r="AA1543" s="43" t="str">
        <f>VLOOKUP(J1543, sku!B:C, 2, FALSE)</f>
        <v>Strike 500ml</v>
      </c>
      <c r="AB1543" s="45" t="str">
        <f>VLOOKUP(J1543, sku!B:BM, 64, FALSE)</f>
        <v>Revenda</v>
      </c>
      <c r="AC1543" s="45" t="str">
        <f>LEFT(pedidos[[#This Row],[SKU]],3)</f>
        <v>VX2</v>
      </c>
      <c r="AD1543" s="36" t="str" cm="1">
        <f t="array" aca="1" ref="AD1543" ca="1">IFERROR(
  INDEX(
    montadora[Montadora],
    MATCH(TRUE,LEFT(#REF!,NÚCARACT(montadora[SKU Parcial]))=montadora[SKU Parcial],0)
  ),
  ""
)</f>
        <v/>
      </c>
    </row>
    <row r="1544" spans="1:30" x14ac:dyDescent="0.25">
      <c r="A1544" s="42" t="s">
        <v>9828</v>
      </c>
      <c r="B1544" s="42">
        <v>19899591744</v>
      </c>
      <c r="C1544" s="42"/>
      <c r="D1544" s="42"/>
      <c r="E1544" s="42"/>
      <c r="F1544" s="42" t="s">
        <v>10105</v>
      </c>
      <c r="G1544" s="42" t="s">
        <v>11228</v>
      </c>
      <c r="H1544" s="19"/>
      <c r="I1544" s="42"/>
      <c r="J1544" s="42" t="s">
        <v>10147</v>
      </c>
      <c r="K1544" s="21">
        <v>45783</v>
      </c>
      <c r="L1544" s="12" t="s">
        <v>8443</v>
      </c>
      <c r="M1544" s="44">
        <v>53.8</v>
      </c>
      <c r="N1544" s="19">
        <v>1</v>
      </c>
      <c r="O1544" s="44">
        <v>53.8</v>
      </c>
      <c r="P1544" s="44">
        <v>29.49</v>
      </c>
      <c r="Q1544" s="44">
        <v>1.81</v>
      </c>
      <c r="R1544" s="44">
        <v>14.65</v>
      </c>
      <c r="S1544" s="44">
        <v>0</v>
      </c>
      <c r="T1544" s="44">
        <v>0</v>
      </c>
      <c r="U1544" s="44">
        <v>7.31</v>
      </c>
      <c r="V1544" s="23">
        <v>0</v>
      </c>
      <c r="W1544" s="42" t="s">
        <v>34</v>
      </c>
      <c r="X1544" s="43"/>
      <c r="Y1544" s="43"/>
      <c r="Z1544" s="43" t="s">
        <v>8442</v>
      </c>
      <c r="AA1544" s="43" t="str">
        <f>VLOOKUP(J1544, sku!B:C, 2, FALSE)</f>
        <v>Strike 500ml</v>
      </c>
      <c r="AB1544" s="45" t="str">
        <f>VLOOKUP(J1544, sku!B:BM, 64, FALSE)</f>
        <v>Revenda</v>
      </c>
      <c r="AC1544" s="45" t="str">
        <f>LEFT(pedidos[[#This Row],[SKU]],3)</f>
        <v>VX2</v>
      </c>
      <c r="AD1544" s="36" t="str" cm="1">
        <f t="array" aca="1" ref="AD1544" ca="1">IFERROR(
  INDEX(
    montadora[Montadora],
    MATCH(TRUE,LEFT(#REF!,NÚCARACT(montadora[SKU Parcial]))=montadora[SKU Parcial],0)
  ),
  ""
)</f>
        <v/>
      </c>
    </row>
    <row r="1545" spans="1:30" x14ac:dyDescent="0.25">
      <c r="A1545" s="42" t="s">
        <v>9829</v>
      </c>
      <c r="B1545" s="42">
        <v>19899591744</v>
      </c>
      <c r="C1545" s="42"/>
      <c r="D1545" s="42"/>
      <c r="E1545" s="42"/>
      <c r="F1545" s="42" t="s">
        <v>10105</v>
      </c>
      <c r="G1545" s="42" t="s">
        <v>11228</v>
      </c>
      <c r="H1545" s="19"/>
      <c r="I1545" s="42"/>
      <c r="J1545" s="42" t="s">
        <v>10147</v>
      </c>
      <c r="K1545" s="21">
        <v>45783</v>
      </c>
      <c r="L1545" s="12" t="s">
        <v>8443</v>
      </c>
      <c r="M1545" s="44">
        <v>53.8</v>
      </c>
      <c r="N1545" s="19">
        <v>1</v>
      </c>
      <c r="O1545" s="44">
        <v>53.8</v>
      </c>
      <c r="P1545" s="44">
        <v>29.49</v>
      </c>
      <c r="Q1545" s="44">
        <v>1.81</v>
      </c>
      <c r="R1545" s="44">
        <v>14.65</v>
      </c>
      <c r="S1545" s="44">
        <v>0</v>
      </c>
      <c r="T1545" s="44">
        <v>0</v>
      </c>
      <c r="U1545" s="44">
        <v>7.31</v>
      </c>
      <c r="V1545" s="23">
        <v>0</v>
      </c>
      <c r="W1545" s="42" t="s">
        <v>34</v>
      </c>
      <c r="X1545" s="43"/>
      <c r="Y1545" s="43"/>
      <c r="Z1545" s="43" t="s">
        <v>8442</v>
      </c>
      <c r="AA1545" s="43" t="str">
        <f>VLOOKUP(J1545, sku!B:C, 2, FALSE)</f>
        <v>Strike 500ml</v>
      </c>
      <c r="AB1545" s="45" t="str">
        <f>VLOOKUP(J1545, sku!B:BM, 64, FALSE)</f>
        <v>Revenda</v>
      </c>
      <c r="AC1545" s="45" t="str">
        <f>LEFT(pedidos[[#This Row],[SKU]],3)</f>
        <v>VX2</v>
      </c>
      <c r="AD1545" s="36" t="str" cm="1">
        <f t="array" aca="1" ref="AD1545" ca="1">IFERROR(
  INDEX(
    montadora[Montadora],
    MATCH(TRUE,LEFT(#REF!,NÚCARACT(montadora[SKU Parcial]))=montadora[SKU Parcial],0)
  ),
  ""
)</f>
        <v/>
      </c>
    </row>
    <row r="1546" spans="1:30" x14ac:dyDescent="0.25">
      <c r="A1546" s="42" t="s">
        <v>9887</v>
      </c>
      <c r="B1546" s="42">
        <v>19899591744</v>
      </c>
      <c r="C1546" s="42"/>
      <c r="D1546" s="42"/>
      <c r="E1546" s="42"/>
      <c r="F1546" s="42" t="s">
        <v>10105</v>
      </c>
      <c r="G1546" s="42" t="s">
        <v>11228</v>
      </c>
      <c r="H1546" s="19"/>
      <c r="I1546" s="42"/>
      <c r="J1546" s="42" t="s">
        <v>10147</v>
      </c>
      <c r="K1546" s="21">
        <v>45782</v>
      </c>
      <c r="L1546" s="12" t="s">
        <v>8443</v>
      </c>
      <c r="M1546" s="44">
        <v>53.8</v>
      </c>
      <c r="N1546" s="19">
        <v>1</v>
      </c>
      <c r="O1546" s="44">
        <v>54.93</v>
      </c>
      <c r="P1546" s="44">
        <v>29.49</v>
      </c>
      <c r="Q1546" s="44">
        <v>1.81</v>
      </c>
      <c r="R1546" s="44">
        <v>15.4</v>
      </c>
      <c r="S1546" s="44">
        <v>1.1299999999999999</v>
      </c>
      <c r="T1546" s="44">
        <v>0</v>
      </c>
      <c r="U1546" s="44">
        <v>6.64</v>
      </c>
      <c r="V1546" s="23">
        <v>0</v>
      </c>
      <c r="W1546" s="42" t="s">
        <v>34</v>
      </c>
      <c r="X1546" s="43"/>
      <c r="Y1546" s="43"/>
      <c r="Z1546" s="43" t="s">
        <v>8442</v>
      </c>
      <c r="AA1546" s="43" t="str">
        <f>VLOOKUP(J1546, sku!B:C, 2, FALSE)</f>
        <v>Strike 500ml</v>
      </c>
      <c r="AB1546" s="45" t="str">
        <f>VLOOKUP(J1546, sku!B:BM, 64, FALSE)</f>
        <v>Revenda</v>
      </c>
      <c r="AC1546" s="45" t="str">
        <f>LEFT(pedidos[[#This Row],[SKU]],3)</f>
        <v>VX2</v>
      </c>
      <c r="AD1546" s="36" t="str" cm="1">
        <f t="array" aca="1" ref="AD1546" ca="1">IFERROR(
  INDEX(
    montadora[Montadora],
    MATCH(TRUE,LEFT(#REF!,NÚCARACT(montadora[SKU Parcial]))=montadora[SKU Parcial],0)
  ),
  ""
)</f>
        <v/>
      </c>
    </row>
    <row r="1547" spans="1:30" x14ac:dyDescent="0.25">
      <c r="A1547" s="42" t="s">
        <v>9249</v>
      </c>
      <c r="B1547" s="42">
        <v>21799581290</v>
      </c>
      <c r="C1547" s="42"/>
      <c r="D1547" s="42"/>
      <c r="E1547" s="42"/>
      <c r="F1547" s="42" t="s">
        <v>10110</v>
      </c>
      <c r="G1547" s="42" t="s">
        <v>11228</v>
      </c>
      <c r="H1547" s="19"/>
      <c r="I1547" s="42"/>
      <c r="J1547" s="42" t="s">
        <v>10149</v>
      </c>
      <c r="K1547" s="21">
        <v>45806</v>
      </c>
      <c r="L1547" s="12" t="s">
        <v>8443</v>
      </c>
      <c r="M1547" s="44">
        <v>52.8</v>
      </c>
      <c r="N1547" s="19">
        <v>1</v>
      </c>
      <c r="O1547" s="44">
        <v>52.8</v>
      </c>
      <c r="P1547" s="44">
        <v>29.65</v>
      </c>
      <c r="Q1547" s="44">
        <v>1.78</v>
      </c>
      <c r="R1547" s="44">
        <v>14.56</v>
      </c>
      <c r="S1547" s="44">
        <v>0</v>
      </c>
      <c r="T1547" s="44">
        <v>0</v>
      </c>
      <c r="U1547" s="44">
        <v>6.81</v>
      </c>
      <c r="V1547" s="23">
        <v>0</v>
      </c>
      <c r="W1547" s="42" t="s">
        <v>34</v>
      </c>
      <c r="X1547" s="43"/>
      <c r="Y1547" s="43"/>
      <c r="Z1547" s="43" t="s">
        <v>8442</v>
      </c>
      <c r="AA1547" s="43" t="str">
        <f>VLOOKUP(J1547, sku!B:C, 2, FALSE)</f>
        <v>V40 - 4 em 1 500ml</v>
      </c>
      <c r="AB1547" s="45" t="str">
        <f>VLOOKUP(J1547, sku!B:BM, 64, FALSE)</f>
        <v>Revenda</v>
      </c>
      <c r="AC1547" s="45" t="str">
        <f>LEFT(pedidos[[#This Row],[SKU]],3)</f>
        <v>VX2</v>
      </c>
      <c r="AD1547" s="36" t="str" cm="1">
        <f t="array" aca="1" ref="AD1547" ca="1">IFERROR(
  INDEX(
    montadora[Montadora],
    MATCH(TRUE,LEFT(#REF!,NÚCARACT(montadora[SKU Parcial]))=montadora[SKU Parcial],0)
  ),
  ""
)</f>
        <v/>
      </c>
    </row>
    <row r="1548" spans="1:30" x14ac:dyDescent="0.25">
      <c r="A1548" s="42" t="s">
        <v>9893</v>
      </c>
      <c r="B1548" s="42">
        <v>21799581290</v>
      </c>
      <c r="C1548" s="42"/>
      <c r="D1548" s="42"/>
      <c r="E1548" s="42"/>
      <c r="F1548" s="42" t="s">
        <v>10110</v>
      </c>
      <c r="G1548" s="42" t="s">
        <v>11228</v>
      </c>
      <c r="H1548" s="19"/>
      <c r="I1548" s="42"/>
      <c r="J1548" s="42" t="s">
        <v>10149</v>
      </c>
      <c r="K1548" s="21">
        <v>45782</v>
      </c>
      <c r="L1548" s="19" t="s">
        <v>8443</v>
      </c>
      <c r="M1548" s="44">
        <v>52.8</v>
      </c>
      <c r="N1548" s="19">
        <v>1</v>
      </c>
      <c r="O1548" s="44">
        <v>52.8</v>
      </c>
      <c r="P1548" s="44">
        <v>29.65</v>
      </c>
      <c r="Q1548" s="44">
        <v>1.78</v>
      </c>
      <c r="R1548" s="44">
        <v>15.07</v>
      </c>
      <c r="S1548" s="44">
        <v>0</v>
      </c>
      <c r="T1548" s="44">
        <v>0</v>
      </c>
      <c r="U1548" s="44">
        <v>5.84</v>
      </c>
      <c r="V1548" s="23">
        <v>0</v>
      </c>
      <c r="W1548" s="42" t="s">
        <v>34</v>
      </c>
      <c r="X1548" s="43"/>
      <c r="Y1548" s="43"/>
      <c r="Z1548" s="43" t="s">
        <v>8442</v>
      </c>
      <c r="AA1548" s="43" t="str">
        <f>VLOOKUP(J1548, sku!B:C, 2, FALSE)</f>
        <v>V40 - 4 em 1 500ml</v>
      </c>
      <c r="AB1548" s="45" t="str">
        <f>VLOOKUP(J1548, sku!B:BM, 64, FALSE)</f>
        <v>Revenda</v>
      </c>
      <c r="AC1548" s="45" t="str">
        <f>LEFT(pedidos[[#This Row],[SKU]],3)</f>
        <v>VX2</v>
      </c>
      <c r="AD1548" s="36" t="str" cm="1">
        <f t="array" aca="1" ref="AD1548" ca="1">IFERROR(
  INDEX(
    montadora[Montadora],
    MATCH(TRUE,LEFT(#REF!,NÚCARACT(montadora[SKU Parcial]))=montadora[SKU Parcial],0)
  ),
  ""
)</f>
        <v/>
      </c>
    </row>
    <row r="1549" spans="1:30" customFormat="1" x14ac:dyDescent="0.25">
      <c r="A1549" s="1" t="s">
        <v>3942</v>
      </c>
      <c r="B1549" s="1" t="s">
        <v>3943</v>
      </c>
      <c r="C1549" s="1" t="s">
        <v>3944</v>
      </c>
      <c r="D1549" s="1" t="s">
        <v>138</v>
      </c>
      <c r="E1549" s="1" t="s">
        <v>2900</v>
      </c>
      <c r="F1549" s="1" t="s">
        <v>3945</v>
      </c>
      <c r="G1549" s="6" t="s">
        <v>11227</v>
      </c>
      <c r="H1549" s="20" t="s">
        <v>30</v>
      </c>
      <c r="I1549" s="1" t="s">
        <v>36</v>
      </c>
      <c r="J1549" s="1" t="s">
        <v>3946</v>
      </c>
      <c r="K1549" s="22">
        <v>45826</v>
      </c>
      <c r="L1549" s="11" t="s">
        <v>11229</v>
      </c>
      <c r="M1549" s="26">
        <v>78.8</v>
      </c>
      <c r="N1549" s="20">
        <v>1</v>
      </c>
      <c r="O1549" s="26">
        <v>84.3</v>
      </c>
      <c r="P1549" s="26">
        <v>29.94</v>
      </c>
      <c r="Q1549" s="26">
        <v>6.48</v>
      </c>
      <c r="R1549" s="26">
        <v>16.21</v>
      </c>
      <c r="S1549" s="26">
        <v>5.5</v>
      </c>
      <c r="T1549" s="26">
        <v>0</v>
      </c>
      <c r="U1549" s="26">
        <v>26.17</v>
      </c>
      <c r="V1549" s="24">
        <v>0.33210000000000001</v>
      </c>
      <c r="W1549" s="1" t="s">
        <v>34</v>
      </c>
      <c r="X1549" s="3"/>
      <c r="Y1549" s="3"/>
      <c r="Z1549" s="5" t="s">
        <v>7980</v>
      </c>
      <c r="AA1549" s="5" t="str">
        <f>VLOOKUP(J1549, sku!B:C, 2, FALSE)</f>
        <v>1 Blend Paste Wax 100ml + 1 Pano Microfibra 28cm x 28cm 220GSM Zacs</v>
      </c>
      <c r="AB1549" s="3" t="str">
        <f>VLOOKUP(J1549, sku!B:BM, 64, FALSE)</f>
        <v>Revenda</v>
      </c>
      <c r="AC1549" s="3" t="str">
        <f>LEFT(pedidos[[#This Row],[SKU]],3)</f>
        <v>1VX</v>
      </c>
      <c r="AD1549" s="36" t="str" cm="1">
        <f t="array" aca="1" ref="AD1549" ca="1">IFERROR(
  INDEX(
    montadora[Montadora],
    MATCH(TRUE,LEFT(#REF!,NÚCARACT(montadora[SKU Parcial]))=montadora[SKU Parcial],0)
  ),
  ""
)</f>
        <v/>
      </c>
    </row>
    <row r="1550" spans="1:30" customFormat="1" x14ac:dyDescent="0.25">
      <c r="A1550" s="1" t="s">
        <v>3947</v>
      </c>
      <c r="B1550" s="1" t="s">
        <v>3948</v>
      </c>
      <c r="C1550" s="1" t="s">
        <v>3949</v>
      </c>
      <c r="D1550" s="1" t="s">
        <v>420</v>
      </c>
      <c r="E1550" s="1" t="s">
        <v>2900</v>
      </c>
      <c r="F1550" s="1" t="s">
        <v>3945</v>
      </c>
      <c r="G1550" s="6" t="s">
        <v>11227</v>
      </c>
      <c r="H1550" s="20" t="s">
        <v>30</v>
      </c>
      <c r="I1550" s="1" t="s">
        <v>36</v>
      </c>
      <c r="J1550" s="1" t="s">
        <v>3946</v>
      </c>
      <c r="K1550" s="22">
        <v>45827</v>
      </c>
      <c r="L1550" s="11" t="s">
        <v>11229</v>
      </c>
      <c r="M1550" s="26">
        <v>78.8</v>
      </c>
      <c r="N1550" s="20">
        <v>1</v>
      </c>
      <c r="O1550" s="26">
        <v>78.8</v>
      </c>
      <c r="P1550" s="26">
        <v>29.94</v>
      </c>
      <c r="Q1550" s="26">
        <v>6.48</v>
      </c>
      <c r="R1550" s="26">
        <v>16.21</v>
      </c>
      <c r="S1550" s="26">
        <v>0</v>
      </c>
      <c r="T1550" s="26">
        <v>0</v>
      </c>
      <c r="U1550" s="26">
        <v>26.17</v>
      </c>
      <c r="V1550" s="24">
        <v>0.33210000000000001</v>
      </c>
      <c r="W1550" s="1" t="s">
        <v>34</v>
      </c>
      <c r="X1550" s="3"/>
      <c r="Y1550" s="3"/>
      <c r="Z1550" s="5" t="s">
        <v>7980</v>
      </c>
      <c r="AA1550" s="5" t="str">
        <f>VLOOKUP(J1550, sku!B:C, 2, FALSE)</f>
        <v>1 Blend Paste Wax 100ml + 1 Pano Microfibra 28cm x 28cm 220GSM Zacs</v>
      </c>
      <c r="AB1550" s="3" t="str">
        <f>VLOOKUP(J1550, sku!B:BM, 64, FALSE)</f>
        <v>Revenda</v>
      </c>
      <c r="AC1550" s="3" t="str">
        <f>LEFT(pedidos[[#This Row],[SKU]],3)</f>
        <v>1VX</v>
      </c>
      <c r="AD1550" s="36" t="str" cm="1">
        <f t="array" aca="1" ref="AD1550" ca="1">IFERROR(
  INDEX(
    montadora[Montadora],
    MATCH(TRUE,LEFT(#REF!,NÚCARACT(montadora[SKU Parcial]))=montadora[SKU Parcial],0)
  ),
  ""
)</f>
        <v/>
      </c>
    </row>
    <row r="1551" spans="1:30" customFormat="1" x14ac:dyDescent="0.25">
      <c r="A1551" s="1" t="s">
        <v>6227</v>
      </c>
      <c r="B1551" s="1" t="s">
        <v>6228</v>
      </c>
      <c r="C1551" s="1" t="s">
        <v>6229</v>
      </c>
      <c r="D1551" s="1" t="s">
        <v>27</v>
      </c>
      <c r="E1551" s="1" t="s">
        <v>6230</v>
      </c>
      <c r="F1551" s="1" t="s">
        <v>6231</v>
      </c>
      <c r="G1551" s="6" t="s">
        <v>11227</v>
      </c>
      <c r="H1551" s="20" t="s">
        <v>30</v>
      </c>
      <c r="I1551" s="1" t="s">
        <v>36</v>
      </c>
      <c r="J1551" s="1" t="s">
        <v>6232</v>
      </c>
      <c r="K1551" s="22">
        <v>45803</v>
      </c>
      <c r="L1551" s="11" t="s">
        <v>11229</v>
      </c>
      <c r="M1551" s="26">
        <v>93.8</v>
      </c>
      <c r="N1551" s="20">
        <v>1</v>
      </c>
      <c r="O1551" s="26">
        <v>93.8</v>
      </c>
      <c r="P1551" s="26">
        <v>30</v>
      </c>
      <c r="Q1551" s="26">
        <v>7.14</v>
      </c>
      <c r="R1551" s="26">
        <v>11.26</v>
      </c>
      <c r="S1551" s="26">
        <v>0</v>
      </c>
      <c r="T1551" s="26">
        <v>12.87</v>
      </c>
      <c r="U1551" s="26">
        <v>32.53</v>
      </c>
      <c r="V1551" s="24">
        <v>0.3468</v>
      </c>
      <c r="W1551" s="1" t="s">
        <v>34</v>
      </c>
      <c r="X1551" s="3"/>
      <c r="Y1551" s="3"/>
      <c r="Z1551" s="5" t="s">
        <v>7980</v>
      </c>
      <c r="AA1551" s="5" t="str">
        <f>VLOOKUP(J1551, sku!B:C, 2, FALSE)</f>
        <v>Super Led C6 Vclear - H27</v>
      </c>
      <c r="AB1551" s="3" t="str">
        <f>VLOOKUP(J1551, sku!B:BM, 64, FALSE)</f>
        <v>Revenda</v>
      </c>
      <c r="AC1551" s="3" t="str">
        <f>LEFT(pedidos[[#This Row],[SKU]],3)</f>
        <v>VL-</v>
      </c>
      <c r="AD1551" s="36" t="str" cm="1">
        <f t="array" aca="1" ref="AD1551" ca="1">IFERROR(
  INDEX(
    montadora[Montadora],
    MATCH(TRUE,LEFT(#REF!,NÚCARACT(montadora[SKU Parcial]))=montadora[SKU Parcial],0)
  ),
  ""
)</f>
        <v/>
      </c>
    </row>
    <row r="1552" spans="1:30" customFormat="1" x14ac:dyDescent="0.25">
      <c r="A1552" s="1" t="s">
        <v>6259</v>
      </c>
      <c r="B1552" s="1" t="s">
        <v>36</v>
      </c>
      <c r="C1552" s="1" t="s">
        <v>6260</v>
      </c>
      <c r="D1552" s="1" t="s">
        <v>45</v>
      </c>
      <c r="E1552" s="1" t="s">
        <v>6261</v>
      </c>
      <c r="F1552" s="1" t="s">
        <v>6262</v>
      </c>
      <c r="G1552" s="6" t="s">
        <v>11227</v>
      </c>
      <c r="H1552" s="20" t="s">
        <v>30</v>
      </c>
      <c r="I1552" s="1" t="s">
        <v>36</v>
      </c>
      <c r="J1552" s="1" t="s">
        <v>6263</v>
      </c>
      <c r="K1552" s="22">
        <v>45806</v>
      </c>
      <c r="L1552" s="11" t="s">
        <v>11229</v>
      </c>
      <c r="M1552" s="26">
        <v>78.8</v>
      </c>
      <c r="N1552" s="20">
        <v>1</v>
      </c>
      <c r="O1552" s="26">
        <v>96.79</v>
      </c>
      <c r="P1552" s="26">
        <v>30</v>
      </c>
      <c r="Q1552" s="26">
        <v>6</v>
      </c>
      <c r="R1552" s="26">
        <v>16.21</v>
      </c>
      <c r="S1552" s="26">
        <v>17.989999999999998</v>
      </c>
      <c r="T1552" s="26">
        <v>0</v>
      </c>
      <c r="U1552" s="26">
        <v>26.59</v>
      </c>
      <c r="V1552" s="24">
        <v>0.33739999999999998</v>
      </c>
      <c r="W1552" s="1" t="s">
        <v>34</v>
      </c>
      <c r="X1552" s="3"/>
      <c r="Y1552" s="3"/>
      <c r="Z1552" s="5" t="s">
        <v>7980</v>
      </c>
      <c r="AA1552" s="5" t="str">
        <f>VLOOKUP(J1552, sku!B:C, 2, FALSE)</f>
        <v>Smart Led Taytech 6000 Lumens - H8</v>
      </c>
      <c r="AB1552" s="3" t="str">
        <f>VLOOKUP(J1552, sku!B:BM, 64, FALSE)</f>
        <v>Revenda</v>
      </c>
      <c r="AC1552" s="3" t="str">
        <f>LEFT(pedidos[[#This Row],[SKU]],3)</f>
        <v>TT-</v>
      </c>
      <c r="AD1552" s="36" t="str" cm="1">
        <f t="array" aca="1" ref="AD1552" ca="1">IFERROR(
  INDEX(
    montadora[Montadora],
    MATCH(TRUE,LEFT(#REF!,NÚCARACT(montadora[SKU Parcial]))=montadora[SKU Parcial],0)
  ),
  ""
)</f>
        <v/>
      </c>
    </row>
    <row r="1553" spans="1:30" customFormat="1" x14ac:dyDescent="0.25">
      <c r="A1553" s="1" t="s">
        <v>7132</v>
      </c>
      <c r="B1553" s="1" t="s">
        <v>7133</v>
      </c>
      <c r="C1553" s="1" t="s">
        <v>7134</v>
      </c>
      <c r="D1553" s="1" t="s">
        <v>617</v>
      </c>
      <c r="E1553" s="1" t="s">
        <v>6261</v>
      </c>
      <c r="F1553" s="1" t="s">
        <v>6262</v>
      </c>
      <c r="G1553" s="6" t="s">
        <v>11227</v>
      </c>
      <c r="H1553" s="2" t="s">
        <v>30</v>
      </c>
      <c r="I1553" s="1" t="s">
        <v>36</v>
      </c>
      <c r="J1553" s="1" t="s">
        <v>6263</v>
      </c>
      <c r="K1553" s="4">
        <v>45801</v>
      </c>
      <c r="L1553" s="11" t="s">
        <v>11229</v>
      </c>
      <c r="M1553" s="26">
        <v>81.72</v>
      </c>
      <c r="N1553" s="2">
        <v>1</v>
      </c>
      <c r="O1553" s="26">
        <v>81.72</v>
      </c>
      <c r="P1553" s="26">
        <v>30</v>
      </c>
      <c r="Q1553" s="26">
        <v>6.22</v>
      </c>
      <c r="R1553" s="26">
        <v>9.81</v>
      </c>
      <c r="S1553" s="26">
        <v>0</v>
      </c>
      <c r="T1553" s="26">
        <v>13.47</v>
      </c>
      <c r="U1553" s="26">
        <v>22.22</v>
      </c>
      <c r="V1553" s="10">
        <v>0.27189999999999998</v>
      </c>
      <c r="W1553" s="1" t="s">
        <v>34</v>
      </c>
      <c r="X1553" s="3"/>
      <c r="Y1553" s="3"/>
      <c r="Z1553" s="5" t="s">
        <v>7980</v>
      </c>
      <c r="AA1553" s="5" t="str">
        <f>VLOOKUP(J1553, sku!B:C, 2, FALSE)</f>
        <v>Smart Led Taytech 6000 Lumens - H8</v>
      </c>
      <c r="AB1553" s="3" t="str">
        <f>VLOOKUP(J1553, sku!B:BM, 64, FALSE)</f>
        <v>Revenda</v>
      </c>
      <c r="AC1553" s="3" t="str">
        <f>LEFT(pedidos[[#This Row],[SKU]],3)</f>
        <v>TT-</v>
      </c>
      <c r="AD1553" s="36" t="str" cm="1">
        <f t="array" aca="1" ref="AD1553" ca="1">IFERROR(
  INDEX(
    montadora[Montadora],
    MATCH(TRUE,LEFT(#REF!,NÚCARACT(montadora[SKU Parcial]))=montadora[SKU Parcial],0)
  ),
  ""
)</f>
        <v/>
      </c>
    </row>
    <row r="1554" spans="1:30" customFormat="1" x14ac:dyDescent="0.25">
      <c r="A1554" s="1" t="s">
        <v>7135</v>
      </c>
      <c r="B1554" s="1" t="s">
        <v>36</v>
      </c>
      <c r="C1554" s="1" t="s">
        <v>7136</v>
      </c>
      <c r="D1554" s="1" t="s">
        <v>138</v>
      </c>
      <c r="E1554" s="1" t="s">
        <v>6261</v>
      </c>
      <c r="F1554" s="1" t="s">
        <v>6262</v>
      </c>
      <c r="G1554" s="6" t="s">
        <v>11227</v>
      </c>
      <c r="H1554" s="2" t="s">
        <v>30</v>
      </c>
      <c r="I1554" s="1" t="s">
        <v>36</v>
      </c>
      <c r="J1554" s="1" t="s">
        <v>6263</v>
      </c>
      <c r="K1554" s="4">
        <v>45805</v>
      </c>
      <c r="L1554" s="11" t="s">
        <v>11229</v>
      </c>
      <c r="M1554" s="26">
        <v>81.72</v>
      </c>
      <c r="N1554" s="2">
        <v>1</v>
      </c>
      <c r="O1554" s="26">
        <v>81.72</v>
      </c>
      <c r="P1554" s="26">
        <v>30</v>
      </c>
      <c r="Q1554" s="26">
        <v>6.22</v>
      </c>
      <c r="R1554" s="26">
        <v>9.81</v>
      </c>
      <c r="S1554" s="26">
        <v>0</v>
      </c>
      <c r="T1554" s="26">
        <v>13.47</v>
      </c>
      <c r="U1554" s="26">
        <v>22.22</v>
      </c>
      <c r="V1554" s="10">
        <v>0.27189999999999998</v>
      </c>
      <c r="W1554" s="1" t="s">
        <v>34</v>
      </c>
      <c r="X1554" s="3"/>
      <c r="Y1554" s="3"/>
      <c r="Z1554" s="5" t="s">
        <v>7980</v>
      </c>
      <c r="AA1554" s="5" t="str">
        <f>VLOOKUP(J1554, sku!B:C, 2, FALSE)</f>
        <v>Smart Led Taytech 6000 Lumens - H8</v>
      </c>
      <c r="AB1554" s="3" t="str">
        <f>VLOOKUP(J1554, sku!B:BM, 64, FALSE)</f>
        <v>Revenda</v>
      </c>
      <c r="AC1554" s="3" t="str">
        <f>LEFT(pedidos[[#This Row],[SKU]],3)</f>
        <v>TT-</v>
      </c>
      <c r="AD1554" s="36" t="str" cm="1">
        <f t="array" aca="1" ref="AD1554" ca="1">IFERROR(
  INDEX(
    montadora[Montadora],
    MATCH(TRUE,LEFT(#REF!,NÚCARACT(montadora[SKU Parcial]))=montadora[SKU Parcial],0)
  ),
  ""
)</f>
        <v/>
      </c>
    </row>
    <row r="1555" spans="1:30" customFormat="1" x14ac:dyDescent="0.25">
      <c r="A1555" s="1" t="s">
        <v>7210</v>
      </c>
      <c r="B1555" s="1" t="s">
        <v>7211</v>
      </c>
      <c r="C1555" s="1" t="s">
        <v>7212</v>
      </c>
      <c r="D1555" s="1" t="s">
        <v>27</v>
      </c>
      <c r="E1555" s="1" t="s">
        <v>1948</v>
      </c>
      <c r="F1555" s="1" t="s">
        <v>1949</v>
      </c>
      <c r="G1555" s="6" t="s">
        <v>11227</v>
      </c>
      <c r="H1555" s="2" t="s">
        <v>30</v>
      </c>
      <c r="I1555" s="1" t="s">
        <v>36</v>
      </c>
      <c r="J1555" s="1" t="s">
        <v>2798</v>
      </c>
      <c r="K1555" s="4">
        <v>45796</v>
      </c>
      <c r="L1555" s="13" t="s">
        <v>33</v>
      </c>
      <c r="M1555" s="26">
        <v>68.8</v>
      </c>
      <c r="N1555" s="2">
        <v>1</v>
      </c>
      <c r="O1555" s="26">
        <v>82.88</v>
      </c>
      <c r="P1555" s="26">
        <v>30</v>
      </c>
      <c r="Q1555" s="26">
        <v>0</v>
      </c>
      <c r="R1555" s="26">
        <v>15.01</v>
      </c>
      <c r="S1555" s="26">
        <v>14.08</v>
      </c>
      <c r="T1555" s="26">
        <v>0</v>
      </c>
      <c r="U1555" s="26">
        <v>18.55</v>
      </c>
      <c r="V1555" s="10">
        <v>0.26960000000000001</v>
      </c>
      <c r="W1555" s="1" t="s">
        <v>34</v>
      </c>
      <c r="X1555" s="3"/>
      <c r="Y1555" s="3"/>
      <c r="Z1555" s="5" t="s">
        <v>7980</v>
      </c>
      <c r="AA1555" s="5" t="str">
        <f>VLOOKUP(J1555, sku!B:C, 2, FALSE)</f>
        <v>Super Led C6 Vclear - HB3 / 9005</v>
      </c>
      <c r="AB1555" s="3" t="str">
        <f>VLOOKUP(J1555, sku!B:BM, 64, FALSE)</f>
        <v>Revenda</v>
      </c>
      <c r="AC1555" s="3" t="str">
        <f>LEFT(pedidos[[#This Row],[SKU]],3)</f>
        <v>VL-</v>
      </c>
      <c r="AD1555" s="36" t="str" cm="1">
        <f t="array" aca="1" ref="AD1555" ca="1">IFERROR(
  INDEX(
    montadora[Montadora],
    MATCH(TRUE,LEFT(#REF!,NÚCARACT(montadora[SKU Parcial]))=montadora[SKU Parcial],0)
  ),
  ""
)</f>
        <v/>
      </c>
    </row>
    <row r="1556" spans="1:30" customFormat="1" x14ac:dyDescent="0.25">
      <c r="A1556" s="1" t="s">
        <v>4668</v>
      </c>
      <c r="B1556" s="1" t="s">
        <v>4669</v>
      </c>
      <c r="C1556" s="1" t="s">
        <v>4670</v>
      </c>
      <c r="D1556" s="1" t="s">
        <v>45</v>
      </c>
      <c r="E1556" s="1" t="s">
        <v>1948</v>
      </c>
      <c r="F1556" s="1" t="s">
        <v>1949</v>
      </c>
      <c r="G1556" s="6" t="s">
        <v>11227</v>
      </c>
      <c r="H1556" s="2" t="s">
        <v>30</v>
      </c>
      <c r="I1556" s="1" t="s">
        <v>36</v>
      </c>
      <c r="J1556" s="1" t="s">
        <v>2808</v>
      </c>
      <c r="K1556" s="4">
        <v>45821</v>
      </c>
      <c r="L1556" s="16" t="s">
        <v>11229</v>
      </c>
      <c r="M1556" s="26">
        <v>68.8</v>
      </c>
      <c r="N1556" s="2">
        <v>1</v>
      </c>
      <c r="O1556" s="26">
        <v>68.8</v>
      </c>
      <c r="P1556" s="26">
        <v>30</v>
      </c>
      <c r="Q1556" s="26">
        <v>5.66</v>
      </c>
      <c r="R1556" s="26">
        <v>15.01</v>
      </c>
      <c r="S1556" s="26">
        <v>0</v>
      </c>
      <c r="T1556" s="26">
        <v>0</v>
      </c>
      <c r="U1556" s="26">
        <v>18.13</v>
      </c>
      <c r="V1556" s="10">
        <v>0.26350000000000001</v>
      </c>
      <c r="W1556" s="1" t="s">
        <v>34</v>
      </c>
      <c r="X1556" s="3"/>
      <c r="Y1556" s="3"/>
      <c r="Z1556" s="5" t="s">
        <v>7980</v>
      </c>
      <c r="AA1556" s="5" t="str">
        <f>VLOOKUP(J1556, sku!B:C, 2, FALSE)</f>
        <v>Super Led C6 Vclear - H3</v>
      </c>
      <c r="AB1556" s="3" t="str">
        <f>VLOOKUP(J1556, sku!B:BM, 64, FALSE)</f>
        <v>Revenda</v>
      </c>
      <c r="AC1556" s="3" t="str">
        <f>LEFT(pedidos[[#This Row],[SKU]],3)</f>
        <v>VL-</v>
      </c>
      <c r="AD1556" s="36" t="str" cm="1">
        <f t="array" aca="1" ref="AD1556" ca="1">IFERROR(
  INDEX(
    montadora[Montadora],
    MATCH(TRUE,LEFT(#REF!,NÚCARACT(montadora[SKU Parcial]))=montadora[SKU Parcial],0)
  ),
  ""
)</f>
        <v/>
      </c>
    </row>
    <row r="1557" spans="1:30" customFormat="1" x14ac:dyDescent="0.25">
      <c r="A1557" s="1" t="s">
        <v>7453</v>
      </c>
      <c r="B1557" s="1" t="s">
        <v>36</v>
      </c>
      <c r="C1557" s="1" t="s">
        <v>278</v>
      </c>
      <c r="D1557" s="1" t="s">
        <v>45</v>
      </c>
      <c r="E1557" s="1" t="s">
        <v>1910</v>
      </c>
      <c r="F1557" s="1" t="s">
        <v>1911</v>
      </c>
      <c r="G1557" s="6" t="s">
        <v>11227</v>
      </c>
      <c r="H1557" s="2" t="s">
        <v>30</v>
      </c>
      <c r="I1557" s="1" t="s">
        <v>36</v>
      </c>
      <c r="J1557" s="1" t="s">
        <v>1912</v>
      </c>
      <c r="K1557" s="4">
        <v>45799</v>
      </c>
      <c r="L1557" s="11" t="s">
        <v>11229</v>
      </c>
      <c r="M1557" s="26">
        <v>79.8</v>
      </c>
      <c r="N1557" s="2">
        <v>1</v>
      </c>
      <c r="O1557" s="26">
        <v>79.8</v>
      </c>
      <c r="P1557" s="26">
        <v>30</v>
      </c>
      <c r="Q1557" s="26">
        <v>6.07</v>
      </c>
      <c r="R1557" s="26">
        <v>9.58</v>
      </c>
      <c r="S1557" s="26">
        <v>0</v>
      </c>
      <c r="T1557" s="26">
        <v>14.07</v>
      </c>
      <c r="U1557" s="26">
        <v>20.079999999999998</v>
      </c>
      <c r="V1557" s="10">
        <v>0.25159999999999999</v>
      </c>
      <c r="W1557" s="1" t="s">
        <v>34</v>
      </c>
      <c r="X1557" s="3"/>
      <c r="Y1557" s="3"/>
      <c r="Z1557" s="5" t="s">
        <v>7980</v>
      </c>
      <c r="AA1557" s="5" t="str">
        <f>VLOOKUP(J1557, sku!B:C, 2, FALSE)</f>
        <v>Super Led C6 Vclear - H7</v>
      </c>
      <c r="AB1557" s="3" t="str">
        <f>VLOOKUP(J1557, sku!B:BM, 64, FALSE)</f>
        <v>Revenda</v>
      </c>
      <c r="AC1557" s="3" t="str">
        <f>LEFT(pedidos[[#This Row],[SKU]],3)</f>
        <v>VL-</v>
      </c>
      <c r="AD1557" s="36" t="str" cm="1">
        <f t="array" aca="1" ref="AD1557" ca="1">IFERROR(
  INDEX(
    montadora[Montadora],
    MATCH(TRUE,LEFT(#REF!,NÚCARACT(montadora[SKU Parcial]))=montadora[SKU Parcial],0)
  ),
  ""
)</f>
        <v/>
      </c>
    </row>
    <row r="1558" spans="1:30" customFormat="1" x14ac:dyDescent="0.25">
      <c r="A1558" s="1" t="s">
        <v>4885</v>
      </c>
      <c r="B1558" s="1" t="s">
        <v>4886</v>
      </c>
      <c r="C1558" s="1" t="s">
        <v>646</v>
      </c>
      <c r="D1558" s="1" t="s">
        <v>188</v>
      </c>
      <c r="E1558" s="1" t="s">
        <v>1910</v>
      </c>
      <c r="F1558" s="1" t="s">
        <v>1911</v>
      </c>
      <c r="G1558" s="6" t="s">
        <v>11227</v>
      </c>
      <c r="H1558" s="2" t="s">
        <v>30</v>
      </c>
      <c r="I1558" s="1" t="s">
        <v>36</v>
      </c>
      <c r="J1558" s="1" t="s">
        <v>1912</v>
      </c>
      <c r="K1558" s="4">
        <v>45819</v>
      </c>
      <c r="L1558" s="16" t="s">
        <v>11229</v>
      </c>
      <c r="M1558" s="26">
        <v>79.8</v>
      </c>
      <c r="N1558" s="2">
        <v>1</v>
      </c>
      <c r="O1558" s="26">
        <v>79.8</v>
      </c>
      <c r="P1558" s="26">
        <v>30</v>
      </c>
      <c r="Q1558" s="26">
        <v>6.56</v>
      </c>
      <c r="R1558" s="26">
        <v>9.58</v>
      </c>
      <c r="S1558" s="26">
        <v>0</v>
      </c>
      <c r="T1558" s="26">
        <v>14.07</v>
      </c>
      <c r="U1558" s="26">
        <v>19.59</v>
      </c>
      <c r="V1558" s="10">
        <v>0.2455</v>
      </c>
      <c r="W1558" s="1" t="s">
        <v>34</v>
      </c>
      <c r="X1558" s="3"/>
      <c r="Y1558" s="3"/>
      <c r="Z1558" s="5" t="s">
        <v>7980</v>
      </c>
      <c r="AA1558" s="5" t="str">
        <f>VLOOKUP(J1558, sku!B:C, 2, FALSE)</f>
        <v>Super Led C6 Vclear - H7</v>
      </c>
      <c r="AB1558" s="3" t="str">
        <f>VLOOKUP(J1558, sku!B:BM, 64, FALSE)</f>
        <v>Revenda</v>
      </c>
      <c r="AC1558" s="3" t="str">
        <f>LEFT(pedidos[[#This Row],[SKU]],3)</f>
        <v>VL-</v>
      </c>
      <c r="AD1558" s="36" t="str" cm="1">
        <f t="array" aca="1" ref="AD1558" ca="1">IFERROR(
  INDEX(
    montadora[Montadora],
    MATCH(TRUE,LEFT(#REF!,NÚCARACT(montadora[SKU Parcial]))=montadora[SKU Parcial],0)
  ),
  ""
)</f>
        <v/>
      </c>
    </row>
    <row r="1559" spans="1:30" customFormat="1" x14ac:dyDescent="0.25">
      <c r="A1559" s="1" t="s">
        <v>7799</v>
      </c>
      <c r="B1559" s="1" t="s">
        <v>36</v>
      </c>
      <c r="C1559" s="1" t="s">
        <v>481</v>
      </c>
      <c r="D1559" s="1" t="s">
        <v>27</v>
      </c>
      <c r="E1559" s="1" t="s">
        <v>7800</v>
      </c>
      <c r="F1559" s="1" t="s">
        <v>7801</v>
      </c>
      <c r="G1559" s="6" t="s">
        <v>11227</v>
      </c>
      <c r="H1559" s="2" t="s">
        <v>30</v>
      </c>
      <c r="I1559" s="1" t="s">
        <v>36</v>
      </c>
      <c r="J1559" s="1" t="s">
        <v>7802</v>
      </c>
      <c r="K1559" s="4">
        <v>45794</v>
      </c>
      <c r="L1559" s="11" t="s">
        <v>11229</v>
      </c>
      <c r="M1559" s="26">
        <v>59.8</v>
      </c>
      <c r="N1559" s="2">
        <v>1</v>
      </c>
      <c r="O1559" s="26">
        <v>72.7</v>
      </c>
      <c r="P1559" s="26">
        <v>30</v>
      </c>
      <c r="Q1559" s="26">
        <v>4.55</v>
      </c>
      <c r="R1559" s="26">
        <v>13.93</v>
      </c>
      <c r="S1559" s="26">
        <v>12.9</v>
      </c>
      <c r="T1559" s="26">
        <v>0</v>
      </c>
      <c r="U1559" s="26">
        <v>11.32</v>
      </c>
      <c r="V1559" s="10">
        <v>0.1893</v>
      </c>
      <c r="W1559" s="1" t="s">
        <v>34</v>
      </c>
      <c r="X1559" s="3"/>
      <c r="Y1559" s="3"/>
      <c r="Z1559" s="5" t="s">
        <v>7980</v>
      </c>
      <c r="AA1559" s="5" t="str">
        <f>VLOOKUP(J1559, sku!B:C, 2, FALSE)</f>
        <v>Smart Led Taytech 6000 Lumens - H7</v>
      </c>
      <c r="AB1559" s="3" t="str">
        <f>VLOOKUP(J1559, sku!B:BM, 64, FALSE)</f>
        <v>Revenda</v>
      </c>
      <c r="AC1559" s="3" t="str">
        <f>LEFT(pedidos[[#This Row],[SKU]],3)</f>
        <v>TT-</v>
      </c>
      <c r="AD1559" s="36" t="str" cm="1">
        <f t="array" aca="1" ref="AD1559" ca="1">IFERROR(
  INDEX(
    montadora[Montadora],
    MATCH(TRUE,LEFT(J1911,NÚCARACT(montadora[SKU Parcial]))=montadora[SKU Parcial],0)
  ),
  ""
)</f>
        <v/>
      </c>
    </row>
    <row r="1560" spans="1:30" customFormat="1" x14ac:dyDescent="0.25">
      <c r="A1560" s="1" t="s">
        <v>5386</v>
      </c>
      <c r="B1560" s="1" t="s">
        <v>36</v>
      </c>
      <c r="C1560" s="1" t="s">
        <v>5387</v>
      </c>
      <c r="D1560" s="1" t="s">
        <v>27</v>
      </c>
      <c r="E1560" s="1" t="s">
        <v>2790</v>
      </c>
      <c r="F1560" s="1" t="s">
        <v>2791</v>
      </c>
      <c r="G1560" s="6" t="s">
        <v>11227</v>
      </c>
      <c r="H1560" s="2" t="s">
        <v>30</v>
      </c>
      <c r="I1560" s="1" t="s">
        <v>36</v>
      </c>
      <c r="J1560" s="1" t="s">
        <v>2792</v>
      </c>
      <c r="K1560" s="4">
        <v>45819</v>
      </c>
      <c r="L1560" s="20" t="s">
        <v>33</v>
      </c>
      <c r="M1560" s="26">
        <v>59.8</v>
      </c>
      <c r="N1560" s="2">
        <v>1</v>
      </c>
      <c r="O1560" s="26">
        <v>75.790000000000006</v>
      </c>
      <c r="P1560" s="26">
        <v>30</v>
      </c>
      <c r="Q1560" s="27">
        <v>0</v>
      </c>
      <c r="R1560" s="26">
        <v>13.93</v>
      </c>
      <c r="S1560" s="26">
        <v>15.99</v>
      </c>
      <c r="T1560" s="26">
        <v>0</v>
      </c>
      <c r="U1560" s="26">
        <v>10.95</v>
      </c>
      <c r="V1560" s="10">
        <v>0.18310000000000001</v>
      </c>
      <c r="W1560" s="1" t="s">
        <v>34</v>
      </c>
      <c r="X1560" s="3"/>
      <c r="Y1560" s="3"/>
      <c r="Z1560" s="5" t="s">
        <v>7980</v>
      </c>
      <c r="AA1560" s="5" t="str">
        <f>VLOOKUP(J1560, sku!B:C, 2, FALSE)</f>
        <v>Smart Led Taytech 6000 Lumens - Hb4 (9006)</v>
      </c>
      <c r="AB1560" s="3" t="str">
        <f>VLOOKUP(J1560, sku!B:BM, 64, FALSE)</f>
        <v>Revenda</v>
      </c>
      <c r="AC1560" s="3" t="str">
        <f>LEFT(pedidos[[#This Row],[SKU]],3)</f>
        <v>TT-</v>
      </c>
      <c r="AD1560" s="36" t="str" cm="1">
        <f t="array" aca="1" ref="AD1560" ca="1">IFERROR(
  INDEX(
    montadora[Montadora],
    MATCH(TRUE,LEFT(J1913,NÚCARACT(montadora[SKU Parcial]))=montadora[SKU Parcial],0)
  ),
  ""
)</f>
        <v/>
      </c>
    </row>
    <row r="1561" spans="1:30" customFormat="1" x14ac:dyDescent="0.25">
      <c r="A1561" s="1" t="s">
        <v>5388</v>
      </c>
      <c r="B1561" s="1" t="s">
        <v>5389</v>
      </c>
      <c r="C1561" s="1" t="s">
        <v>5390</v>
      </c>
      <c r="D1561" s="1" t="s">
        <v>5391</v>
      </c>
      <c r="E1561" s="1" t="s">
        <v>2806</v>
      </c>
      <c r="F1561" s="1" t="s">
        <v>2807</v>
      </c>
      <c r="G1561" s="6" t="s">
        <v>11227</v>
      </c>
      <c r="H1561" s="2" t="s">
        <v>30</v>
      </c>
      <c r="I1561" s="1" t="s">
        <v>36</v>
      </c>
      <c r="J1561" s="1" t="s">
        <v>2808</v>
      </c>
      <c r="K1561" s="4">
        <v>45823</v>
      </c>
      <c r="L1561" s="16" t="s">
        <v>11229</v>
      </c>
      <c r="M1561" s="26">
        <v>59.8</v>
      </c>
      <c r="N1561" s="2">
        <v>1</v>
      </c>
      <c r="O1561" s="26">
        <v>59.8</v>
      </c>
      <c r="P1561" s="26">
        <v>30</v>
      </c>
      <c r="Q1561" s="26">
        <v>4.92</v>
      </c>
      <c r="R1561" s="26">
        <v>13.93</v>
      </c>
      <c r="S1561" s="26">
        <v>0</v>
      </c>
      <c r="T1561" s="26">
        <v>0</v>
      </c>
      <c r="U1561" s="26">
        <v>10.95</v>
      </c>
      <c r="V1561" s="10">
        <v>0.18310000000000001</v>
      </c>
      <c r="W1561" s="1" t="s">
        <v>34</v>
      </c>
      <c r="X1561" s="3"/>
      <c r="Y1561" s="3"/>
      <c r="Z1561" s="5" t="s">
        <v>7980</v>
      </c>
      <c r="AA1561" s="5" t="str">
        <f>VLOOKUP(J1561, sku!B:C, 2, FALSE)</f>
        <v>Super Led C6 Vclear - H3</v>
      </c>
      <c r="AB1561" s="3" t="str">
        <f>VLOOKUP(J1561, sku!B:BM, 64, FALSE)</f>
        <v>Revenda</v>
      </c>
      <c r="AC1561" s="3" t="str">
        <f>LEFT(pedidos[[#This Row],[SKU]],3)</f>
        <v>VL-</v>
      </c>
      <c r="AD1561" s="36" t="str" cm="1">
        <f t="array" aca="1" ref="AD1561" ca="1">IFERROR(
  INDEX(
    montadora[Montadora],
    MATCH(TRUE,LEFT(J1914,NÚCARACT(montadora[SKU Parcial]))=montadora[SKU Parcial],0)
  ),
  ""
)</f>
        <v/>
      </c>
    </row>
    <row r="1562" spans="1:30" customFormat="1" x14ac:dyDescent="0.25">
      <c r="A1562" s="1" t="s">
        <v>5392</v>
      </c>
      <c r="B1562" s="1" t="s">
        <v>5393</v>
      </c>
      <c r="C1562" s="1" t="s">
        <v>783</v>
      </c>
      <c r="D1562" s="1" t="s">
        <v>27</v>
      </c>
      <c r="E1562" s="1" t="s">
        <v>2790</v>
      </c>
      <c r="F1562" s="1" t="s">
        <v>5394</v>
      </c>
      <c r="G1562" s="6" t="s">
        <v>11227</v>
      </c>
      <c r="H1562" s="2" t="s">
        <v>30</v>
      </c>
      <c r="I1562" s="1" t="s">
        <v>36</v>
      </c>
      <c r="J1562" s="1" t="s">
        <v>2792</v>
      </c>
      <c r="K1562" s="4">
        <v>45832</v>
      </c>
      <c r="L1562" s="11" t="s">
        <v>11229</v>
      </c>
      <c r="M1562" s="26">
        <v>59.8</v>
      </c>
      <c r="N1562" s="2">
        <v>1</v>
      </c>
      <c r="O1562" s="26">
        <v>59.8</v>
      </c>
      <c r="P1562" s="26">
        <v>30</v>
      </c>
      <c r="Q1562" s="26">
        <v>4.92</v>
      </c>
      <c r="R1562" s="26">
        <v>13.93</v>
      </c>
      <c r="S1562" s="26">
        <v>0</v>
      </c>
      <c r="T1562" s="26">
        <v>0</v>
      </c>
      <c r="U1562" s="26">
        <v>10.95</v>
      </c>
      <c r="V1562" s="10">
        <v>0.18310000000000001</v>
      </c>
      <c r="W1562" s="1" t="s">
        <v>34</v>
      </c>
      <c r="X1562" s="3"/>
      <c r="Y1562" s="3"/>
      <c r="Z1562" s="5" t="s">
        <v>7980</v>
      </c>
      <c r="AA1562" s="5" t="str">
        <f>VLOOKUP(J1562, sku!B:C, 2, FALSE)</f>
        <v>Smart Led Taytech 6000 Lumens - Hb4 (9006)</v>
      </c>
      <c r="AB1562" s="3" t="str">
        <f>VLOOKUP(J1562, sku!B:BM, 64, FALSE)</f>
        <v>Revenda</v>
      </c>
      <c r="AC1562" s="3" t="str">
        <f>LEFT(pedidos[[#This Row],[SKU]],3)</f>
        <v>TT-</v>
      </c>
      <c r="AD1562" s="36" t="str" cm="1">
        <f t="array" aca="1" ref="AD1562" ca="1">IFERROR(
  INDEX(
    montadora[Montadora],
    MATCH(TRUE,LEFT(J1915,NÚCARACT(montadora[SKU Parcial]))=montadora[SKU Parcial],0)
  ),
  ""
)</f>
        <v/>
      </c>
    </row>
    <row r="1563" spans="1:30" customFormat="1" x14ac:dyDescent="0.25">
      <c r="A1563" s="1" t="s">
        <v>5395</v>
      </c>
      <c r="B1563" s="1" t="s">
        <v>5396</v>
      </c>
      <c r="C1563" s="1" t="s">
        <v>194</v>
      </c>
      <c r="D1563" s="1" t="s">
        <v>191</v>
      </c>
      <c r="E1563" s="1" t="s">
        <v>2790</v>
      </c>
      <c r="F1563" s="1" t="s">
        <v>2791</v>
      </c>
      <c r="G1563" s="6" t="s">
        <v>11227</v>
      </c>
      <c r="H1563" s="2" t="s">
        <v>30</v>
      </c>
      <c r="I1563" s="1" t="s">
        <v>36</v>
      </c>
      <c r="J1563" s="1" t="s">
        <v>2792</v>
      </c>
      <c r="K1563" s="4">
        <v>45838</v>
      </c>
      <c r="L1563" s="11" t="s">
        <v>11229</v>
      </c>
      <c r="M1563" s="26">
        <v>59.8</v>
      </c>
      <c r="N1563" s="2">
        <v>1</v>
      </c>
      <c r="O1563" s="26">
        <v>59.8</v>
      </c>
      <c r="P1563" s="26">
        <v>30</v>
      </c>
      <c r="Q1563" s="26">
        <v>4.92</v>
      </c>
      <c r="R1563" s="26">
        <v>13.93</v>
      </c>
      <c r="S1563" s="26">
        <v>0</v>
      </c>
      <c r="T1563" s="26">
        <v>0</v>
      </c>
      <c r="U1563" s="26">
        <v>10.95</v>
      </c>
      <c r="V1563" s="10">
        <v>0.18310000000000001</v>
      </c>
      <c r="W1563" s="1" t="s">
        <v>34</v>
      </c>
      <c r="X1563" s="3"/>
      <c r="Y1563" s="3"/>
      <c r="Z1563" s="5" t="s">
        <v>7980</v>
      </c>
      <c r="AA1563" s="5" t="str">
        <f>VLOOKUP(J1563, sku!B:C, 2, FALSE)</f>
        <v>Smart Led Taytech 6000 Lumens - Hb4 (9006)</v>
      </c>
      <c r="AB1563" s="3" t="str">
        <f>VLOOKUP(J1563, sku!B:BM, 64, FALSE)</f>
        <v>Revenda</v>
      </c>
      <c r="AC1563" s="3" t="str">
        <f>LEFT(pedidos[[#This Row],[SKU]],3)</f>
        <v>TT-</v>
      </c>
      <c r="AD1563" s="36" t="str" cm="1">
        <f t="array" aca="1" ref="AD1563" ca="1">IFERROR(
  INDEX(
    montadora[Montadora],
    MATCH(TRUE,LEFT(J1916,NÚCARACT(montadora[SKU Parcial]))=montadora[SKU Parcial],0)
  ),
  ""
)</f>
        <v/>
      </c>
    </row>
    <row r="1564" spans="1:30" customFormat="1" x14ac:dyDescent="0.25">
      <c r="A1564" s="1" t="s">
        <v>7320</v>
      </c>
      <c r="B1564" s="1" t="s">
        <v>36</v>
      </c>
      <c r="C1564" s="1" t="s">
        <v>5095</v>
      </c>
      <c r="D1564" s="1" t="s">
        <v>358</v>
      </c>
      <c r="E1564" s="1" t="s">
        <v>1989</v>
      </c>
      <c r="F1564" s="1" t="s">
        <v>1990</v>
      </c>
      <c r="G1564" s="6" t="s">
        <v>11227</v>
      </c>
      <c r="H1564" s="2" t="s">
        <v>30</v>
      </c>
      <c r="I1564" s="1" t="s">
        <v>31</v>
      </c>
      <c r="J1564" s="1" t="s">
        <v>1991</v>
      </c>
      <c r="K1564" s="4">
        <v>45781</v>
      </c>
      <c r="L1564" s="11" t="s">
        <v>11229</v>
      </c>
      <c r="M1564" s="26">
        <v>289.8</v>
      </c>
      <c r="N1564" s="2">
        <v>1</v>
      </c>
      <c r="O1564" s="26">
        <v>289.8</v>
      </c>
      <c r="P1564" s="26">
        <v>135.47999999999999</v>
      </c>
      <c r="Q1564" s="26">
        <v>22.05</v>
      </c>
      <c r="R1564" s="26">
        <v>33.33</v>
      </c>
      <c r="S1564" s="26">
        <v>0</v>
      </c>
      <c r="T1564" s="26">
        <v>23.45</v>
      </c>
      <c r="U1564" s="26">
        <v>75.489999999999995</v>
      </c>
      <c r="V1564" s="10">
        <v>0.26050000000000001</v>
      </c>
      <c r="W1564" s="1" t="s">
        <v>89</v>
      </c>
      <c r="X1564" s="3"/>
      <c r="Y1564" s="3"/>
      <c r="Z1564" s="5" t="s">
        <v>7980</v>
      </c>
      <c r="AA1564" s="5" t="str">
        <f>VLOOKUP(J1564, sku!B:C, 2, FALSE)</f>
        <v>1 Aquecedor Camping + 1 Maçarico 915 + 3 Refis de Gás</v>
      </c>
      <c r="AB1564" s="3" t="str">
        <f>VLOOKUP(J1564, sku!B:BM, 64, FALSE)</f>
        <v>Importação</v>
      </c>
      <c r="AC1564" s="3" t="str">
        <f>LEFT(pedidos[[#This Row],[SKU]],3)</f>
        <v>1XA</v>
      </c>
      <c r="AD1564" s="36" t="str" cm="1">
        <f t="array" aca="1" ref="AD1564" ca="1">IFERROR(
  INDEX(
    montadora[Montadora],
    MATCH(TRUE,LEFT(J1918,NÚCARACT(montadora[SKU Parcial]))=montadora[SKU Parcial],0)
  ),
  ""
)</f>
        <v/>
      </c>
    </row>
    <row r="1565" spans="1:30" customFormat="1" x14ac:dyDescent="0.25">
      <c r="A1565" s="1" t="s">
        <v>7321</v>
      </c>
      <c r="B1565" s="1" t="s">
        <v>7322</v>
      </c>
      <c r="C1565" s="1" t="s">
        <v>7323</v>
      </c>
      <c r="D1565" s="1" t="s">
        <v>38</v>
      </c>
      <c r="E1565" s="1" t="s">
        <v>1989</v>
      </c>
      <c r="F1565" s="1" t="s">
        <v>1990</v>
      </c>
      <c r="G1565" s="6" t="s">
        <v>11227</v>
      </c>
      <c r="H1565" s="2" t="s">
        <v>30</v>
      </c>
      <c r="I1565" s="1" t="s">
        <v>31</v>
      </c>
      <c r="J1565" s="1" t="s">
        <v>1991</v>
      </c>
      <c r="K1565" s="4">
        <v>45786</v>
      </c>
      <c r="L1565" s="11" t="s">
        <v>11229</v>
      </c>
      <c r="M1565" s="26">
        <v>289.8</v>
      </c>
      <c r="N1565" s="2">
        <v>1</v>
      </c>
      <c r="O1565" s="26">
        <v>289.8</v>
      </c>
      <c r="P1565" s="26">
        <v>135.47999999999999</v>
      </c>
      <c r="Q1565" s="26">
        <v>22.05</v>
      </c>
      <c r="R1565" s="26">
        <v>33.33</v>
      </c>
      <c r="S1565" s="26">
        <v>0</v>
      </c>
      <c r="T1565" s="26">
        <v>23.45</v>
      </c>
      <c r="U1565" s="26">
        <v>75.489999999999995</v>
      </c>
      <c r="V1565" s="10">
        <v>0.26050000000000001</v>
      </c>
      <c r="W1565" s="1" t="s">
        <v>34</v>
      </c>
      <c r="X1565" s="3"/>
      <c r="Y1565" s="3"/>
      <c r="Z1565" s="5" t="s">
        <v>7980</v>
      </c>
      <c r="AA1565" s="5" t="str">
        <f>VLOOKUP(J1565, sku!B:C, 2, FALSE)</f>
        <v>1 Aquecedor Camping + 1 Maçarico 915 + 3 Refis de Gás</v>
      </c>
      <c r="AB1565" s="3" t="str">
        <f>VLOOKUP(J1565, sku!B:BM, 64, FALSE)</f>
        <v>Importação</v>
      </c>
      <c r="AC1565" s="3" t="str">
        <f>LEFT(pedidos[[#This Row],[SKU]],3)</f>
        <v>1XA</v>
      </c>
      <c r="AD1565" s="36" t="str" cm="1">
        <f t="array" aca="1" ref="AD1565" ca="1">IFERROR(
  INDEX(
    montadora[Montadora],
    MATCH(TRUE,LEFT(#REF!,NÚCARACT(montadora[SKU Parcial]))=montadora[SKU Parcial],0)
  ),
  ""
)</f>
        <v/>
      </c>
    </row>
    <row r="1566" spans="1:30" customFormat="1" x14ac:dyDescent="0.25">
      <c r="A1566" s="1" t="s">
        <v>6783</v>
      </c>
      <c r="B1566" s="1" t="s">
        <v>6784</v>
      </c>
      <c r="C1566" s="1" t="s">
        <v>603</v>
      </c>
      <c r="D1566" s="1" t="s">
        <v>138</v>
      </c>
      <c r="E1566" s="1" t="s">
        <v>3616</v>
      </c>
      <c r="F1566" s="1" t="s">
        <v>3617</v>
      </c>
      <c r="G1566" s="6" t="s">
        <v>11227</v>
      </c>
      <c r="H1566" s="2" t="s">
        <v>47</v>
      </c>
      <c r="I1566" s="1" t="s">
        <v>36</v>
      </c>
      <c r="J1566" s="1" t="s">
        <v>3618</v>
      </c>
      <c r="K1566" s="4">
        <v>45807</v>
      </c>
      <c r="L1566" s="11" t="s">
        <v>11229</v>
      </c>
      <c r="M1566" s="26">
        <v>1488.8</v>
      </c>
      <c r="N1566" s="2">
        <v>1</v>
      </c>
      <c r="O1566" s="26">
        <v>1488.8</v>
      </c>
      <c r="P1566" s="26">
        <v>580</v>
      </c>
      <c r="Q1566" s="26">
        <v>113.3</v>
      </c>
      <c r="R1566" s="26">
        <v>253.1</v>
      </c>
      <c r="S1566" s="26">
        <v>0</v>
      </c>
      <c r="T1566" s="26">
        <v>85.95</v>
      </c>
      <c r="U1566" s="26">
        <v>456.45</v>
      </c>
      <c r="V1566" s="10">
        <v>0.30659999999999998</v>
      </c>
      <c r="W1566" s="1" t="s">
        <v>34</v>
      </c>
      <c r="X1566" s="3"/>
      <c r="Y1566" s="3"/>
      <c r="Z1566" s="5" t="s">
        <v>7980</v>
      </c>
      <c r="AA1566" s="5" t="str">
        <f>VLOOKUP(J1566, sku!B:C, 2, FALSE)</f>
        <v>Travessa Geral - Smart - 1 [HJ-RB539-7C-BK] Bagageiro de Teto de Alumínio 160 X 110cm - Grande - - - - - Preto</v>
      </c>
      <c r="AB1566" s="3" t="str">
        <f>VLOOKUP(J1566, sku!B:BM, 64, FALSE)</f>
        <v>Fabricação</v>
      </c>
      <c r="AC1566" s="3" t="str">
        <f>LEFT(pedidos[[#This Row],[SKU]],3)</f>
        <v>1XB</v>
      </c>
      <c r="AD1566" s="36" t="str" cm="1">
        <f t="array" aca="1" ref="AD1566" ca="1">IFERROR(
  INDEX(
    montadora[Montadora],
    MATCH(TRUE,LEFT(#REF!,NÚCARACT(montadora[SKU Parcial]))=montadora[SKU Parcial],0)
  ),
  ""
)</f>
        <v/>
      </c>
    </row>
    <row r="1567" spans="1:30" customFormat="1" x14ac:dyDescent="0.25">
      <c r="A1567" s="1" t="s">
        <v>7291</v>
      </c>
      <c r="B1567" s="1" t="s">
        <v>7292</v>
      </c>
      <c r="C1567" s="1" t="s">
        <v>7293</v>
      </c>
      <c r="D1567" s="1" t="s">
        <v>420</v>
      </c>
      <c r="E1567" s="1" t="s">
        <v>7294</v>
      </c>
      <c r="F1567" s="1" t="s">
        <v>3617</v>
      </c>
      <c r="G1567" s="6" t="s">
        <v>11227</v>
      </c>
      <c r="H1567" s="2" t="s">
        <v>47</v>
      </c>
      <c r="I1567" s="1" t="s">
        <v>36</v>
      </c>
      <c r="J1567" s="1" t="s">
        <v>381</v>
      </c>
      <c r="K1567" s="4">
        <v>45798</v>
      </c>
      <c r="L1567" s="11" t="s">
        <v>11229</v>
      </c>
      <c r="M1567" s="26">
        <v>1390.8</v>
      </c>
      <c r="N1567" s="2">
        <v>1</v>
      </c>
      <c r="O1567" s="26">
        <v>1390.8</v>
      </c>
      <c r="P1567" s="26">
        <v>580</v>
      </c>
      <c r="Q1567" s="26">
        <v>105.84</v>
      </c>
      <c r="R1567" s="26">
        <v>236.44</v>
      </c>
      <c r="S1567" s="26">
        <v>0</v>
      </c>
      <c r="T1567" s="26">
        <v>101.95</v>
      </c>
      <c r="U1567" s="26">
        <v>366.57</v>
      </c>
      <c r="V1567" s="10">
        <v>0.2636</v>
      </c>
      <c r="W1567" s="1" t="s">
        <v>34</v>
      </c>
      <c r="X1567" s="3"/>
      <c r="Y1567" s="3"/>
      <c r="Z1567" s="5" t="s">
        <v>7980</v>
      </c>
      <c r="AA1567" s="5" t="str">
        <f>VLOOKUP(J1567, sku!B:C, 2, FALSE)</f>
        <v>Travessa Geral - Smart - 1 [HJ-RB539-7C-BK] Bagageiro de Teto de Alumínio 160 X 110cm - Grande - - - - - Prata</v>
      </c>
      <c r="AB1567" s="3" t="str">
        <f>VLOOKUP(J1567, sku!B:BM, 64, FALSE)</f>
        <v>Fabricação</v>
      </c>
      <c r="AC1567" s="3" t="str">
        <f>LEFT(pedidos[[#This Row],[SKU]],3)</f>
        <v>1XB</v>
      </c>
      <c r="AD1567" s="36" t="str" cm="1">
        <f t="array" aca="1" ref="AD1567" ca="1">IFERROR(
  INDEX(
    montadora[Montadora],
    MATCH(TRUE,LEFT(#REF!,NÚCARACT(montadora[SKU Parcial]))=montadora[SKU Parcial],0)
  ),
  ""
)</f>
        <v/>
      </c>
    </row>
    <row r="1568" spans="1:30" customFormat="1" x14ac:dyDescent="0.25">
      <c r="A1568" s="1" t="s">
        <v>5363</v>
      </c>
      <c r="B1568" s="1" t="s">
        <v>5364</v>
      </c>
      <c r="C1568" s="1" t="s">
        <v>4139</v>
      </c>
      <c r="D1568" s="1" t="s">
        <v>27</v>
      </c>
      <c r="E1568" s="1" t="s">
        <v>5365</v>
      </c>
      <c r="F1568" s="1" t="s">
        <v>3617</v>
      </c>
      <c r="G1568" s="6" t="s">
        <v>11227</v>
      </c>
      <c r="H1568" s="2" t="s">
        <v>30</v>
      </c>
      <c r="I1568" s="1" t="s">
        <v>36</v>
      </c>
      <c r="J1568" s="1" t="s">
        <v>381</v>
      </c>
      <c r="K1568" s="4">
        <v>45831</v>
      </c>
      <c r="L1568" s="11" t="s">
        <v>11229</v>
      </c>
      <c r="M1568" s="26">
        <v>1090.8</v>
      </c>
      <c r="N1568" s="2">
        <v>1</v>
      </c>
      <c r="O1568" s="26">
        <v>1090.8</v>
      </c>
      <c r="P1568" s="26">
        <v>580</v>
      </c>
      <c r="Q1568" s="26">
        <v>89.66</v>
      </c>
      <c r="R1568" s="26">
        <v>130.9</v>
      </c>
      <c r="S1568" s="26">
        <v>0</v>
      </c>
      <c r="T1568" s="26">
        <v>85.95</v>
      </c>
      <c r="U1568" s="26">
        <v>204.29</v>
      </c>
      <c r="V1568" s="10">
        <v>0.18729999999999999</v>
      </c>
      <c r="W1568" s="1" t="s">
        <v>34</v>
      </c>
      <c r="X1568" s="3"/>
      <c r="Y1568" s="3"/>
      <c r="Z1568" s="5" t="s">
        <v>7980</v>
      </c>
      <c r="AA1568" s="5" t="str">
        <f>VLOOKUP(J1568, sku!B:C, 2, FALSE)</f>
        <v>Travessa Geral - Smart - 1 [HJ-RB539-7C-BK] Bagageiro de Teto de Alumínio 160 X 110cm - Grande - - - - - Prata</v>
      </c>
      <c r="AB1568" s="3" t="str">
        <f>VLOOKUP(J1568, sku!B:BM, 64, FALSE)</f>
        <v>Fabricação</v>
      </c>
      <c r="AC1568" s="3" t="str">
        <f>LEFT(pedidos[[#This Row],[SKU]],3)</f>
        <v>1XB</v>
      </c>
      <c r="AD1568" s="36" t="str" cm="1">
        <f t="array" aca="1" ref="AD1568" ca="1">IFERROR(
  INDEX(
    montadora[Montadora],
    MATCH(TRUE,LEFT(#REF!,NÚCARACT(montadora[SKU Parcial]))=montadora[SKU Parcial],0)
  ),
  ""
)</f>
        <v/>
      </c>
    </row>
    <row r="1569" spans="1:30" x14ac:dyDescent="0.25">
      <c r="A1569" s="42" t="s">
        <v>8140</v>
      </c>
      <c r="B1569" s="42"/>
      <c r="C1569" s="42"/>
      <c r="D1569" s="42"/>
      <c r="E1569" s="42">
        <v>19299336371</v>
      </c>
      <c r="F1569" s="42" t="s">
        <v>8389</v>
      </c>
      <c r="G1569" s="42" t="s">
        <v>11227</v>
      </c>
      <c r="H1569" s="7"/>
      <c r="I1569" s="42"/>
      <c r="J1569" s="42" t="s">
        <v>1912</v>
      </c>
      <c r="K1569" s="8">
        <v>45810</v>
      </c>
      <c r="L1569" s="19" t="s">
        <v>8443</v>
      </c>
      <c r="M1569" s="44">
        <v>58.8</v>
      </c>
      <c r="N1569" s="7">
        <v>1</v>
      </c>
      <c r="O1569" s="44">
        <v>58.8</v>
      </c>
      <c r="P1569" s="44">
        <v>30</v>
      </c>
      <c r="Q1569" s="44">
        <v>4.84</v>
      </c>
      <c r="R1569" s="44">
        <v>16.940000000000001</v>
      </c>
      <c r="S1569" s="44">
        <v>0</v>
      </c>
      <c r="T1569" s="44">
        <v>0</v>
      </c>
      <c r="U1569" s="44">
        <v>7.02</v>
      </c>
      <c r="V1569" s="9">
        <v>0.11940000000000001</v>
      </c>
      <c r="W1569" s="42" t="s">
        <v>34</v>
      </c>
      <c r="X1569" s="43"/>
      <c r="Y1569" s="43"/>
      <c r="Z1569" s="43" t="s">
        <v>8442</v>
      </c>
      <c r="AA1569" s="43" t="str">
        <f>VLOOKUP(J1569, sku!B:C, 2, FALSE)</f>
        <v>Super Led C6 Vclear - H7</v>
      </c>
      <c r="AB1569" s="45" t="str">
        <f>VLOOKUP(J1569, sku!B:BM, 64, FALSE)</f>
        <v>Revenda</v>
      </c>
      <c r="AC1569" s="45" t="str">
        <f>LEFT(pedidos[[#This Row],[SKU]],3)</f>
        <v>VL-</v>
      </c>
      <c r="AD1569" s="37" t="str" cm="1">
        <f t="array" aca="1" ref="AD1569" ca="1">IFERROR(
  INDEX(
    montadora[Montadora],
    MATCH(TRUE,LEFT(#REF!,NÚCARACT(montadora[SKU Parcial]))=montadora[SKU Parcial],0)
  ),
  ""
)</f>
        <v/>
      </c>
    </row>
    <row r="1570" spans="1:30" x14ac:dyDescent="0.25">
      <c r="A1570" s="42" t="s">
        <v>10632</v>
      </c>
      <c r="B1570" s="42"/>
      <c r="C1570" s="42"/>
      <c r="D1570" s="42"/>
      <c r="E1570" s="42">
        <v>22298177577</v>
      </c>
      <c r="F1570" s="42" t="s">
        <v>8390</v>
      </c>
      <c r="G1570" s="42" t="s">
        <v>11228</v>
      </c>
      <c r="H1570" s="7"/>
      <c r="I1570" s="42"/>
      <c r="J1570" s="42" t="s">
        <v>8435</v>
      </c>
      <c r="K1570" s="8">
        <v>45813</v>
      </c>
      <c r="L1570" s="12" t="s">
        <v>8443</v>
      </c>
      <c r="M1570" s="44">
        <v>51.8</v>
      </c>
      <c r="N1570" s="7">
        <v>1</v>
      </c>
      <c r="O1570" s="44">
        <v>51.8</v>
      </c>
      <c r="P1570" s="44">
        <v>30</v>
      </c>
      <c r="Q1570" s="44">
        <v>1.93</v>
      </c>
      <c r="R1570" s="44">
        <v>14.36</v>
      </c>
      <c r="S1570" s="44">
        <v>0</v>
      </c>
      <c r="T1570" s="44">
        <v>0</v>
      </c>
      <c r="U1570" s="44">
        <v>5.51</v>
      </c>
      <c r="V1570" s="9">
        <v>0.10639999999999999</v>
      </c>
      <c r="W1570" s="42" t="s">
        <v>34</v>
      </c>
      <c r="X1570" s="43"/>
      <c r="Y1570" s="43"/>
      <c r="Z1570" s="43" t="s">
        <v>8442</v>
      </c>
      <c r="AA1570" s="43" t="str">
        <f>VLOOKUP(J1570, sku!B:C, 2, FALSE)</f>
        <v>Banco Bicicleta Selim Preto e Azul</v>
      </c>
      <c r="AB1570" s="45" t="str">
        <f>VLOOKUP(J1570, sku!B:BM, 64, FALSE)</f>
        <v>Importação</v>
      </c>
      <c r="AC1570" s="45" t="str">
        <f>LEFT(pedidos[[#This Row],[SKU]],3)</f>
        <v>EB0</v>
      </c>
      <c r="AD1570" s="37" t="str" cm="1">
        <f t="array" aca="1" ref="AD1570" ca="1">IFERROR(
  INDEX(
    montadora[Montadora],
    MATCH(TRUE,LEFT(J1919,NÚCARACT(montadora[SKU Parcial]))=montadora[SKU Parcial],0)
  ),
  ""
)</f>
        <v/>
      </c>
    </row>
    <row r="1571" spans="1:30" x14ac:dyDescent="0.25">
      <c r="A1571" s="42" t="s">
        <v>8141</v>
      </c>
      <c r="B1571" s="42"/>
      <c r="C1571" s="42"/>
      <c r="D1571" s="42"/>
      <c r="E1571" s="42">
        <v>19699499227</v>
      </c>
      <c r="F1571" s="42" t="s">
        <v>8390</v>
      </c>
      <c r="G1571" s="42" t="s">
        <v>11227</v>
      </c>
      <c r="H1571" s="19"/>
      <c r="I1571" s="42"/>
      <c r="J1571" s="42" t="s">
        <v>8435</v>
      </c>
      <c r="K1571" s="21">
        <v>45833</v>
      </c>
      <c r="L1571" s="19" t="s">
        <v>8443</v>
      </c>
      <c r="M1571" s="44">
        <v>52.8</v>
      </c>
      <c r="N1571" s="19">
        <v>1</v>
      </c>
      <c r="O1571" s="44">
        <v>52.8</v>
      </c>
      <c r="P1571" s="44">
        <v>30</v>
      </c>
      <c r="Q1571" s="44">
        <v>4.3499999999999996</v>
      </c>
      <c r="R1571" s="44">
        <v>15.62</v>
      </c>
      <c r="S1571" s="44">
        <v>0</v>
      </c>
      <c r="T1571" s="44">
        <v>0</v>
      </c>
      <c r="U1571" s="44">
        <v>2.83</v>
      </c>
      <c r="V1571" s="23">
        <v>5.3699999999999998E-2</v>
      </c>
      <c r="W1571" s="42" t="s">
        <v>34</v>
      </c>
      <c r="X1571" s="43"/>
      <c r="Y1571" s="43"/>
      <c r="Z1571" s="43" t="s">
        <v>8442</v>
      </c>
      <c r="AA1571" s="43" t="str">
        <f>VLOOKUP(J1571, sku!B:C, 2, FALSE)</f>
        <v>Banco Bicicleta Selim Preto e Azul</v>
      </c>
      <c r="AB1571" s="45" t="str">
        <f>VLOOKUP(J1571, sku!B:BM, 64, FALSE)</f>
        <v>Importação</v>
      </c>
      <c r="AC1571" s="45" t="str">
        <f>LEFT(pedidos[[#This Row],[SKU]],3)</f>
        <v>EB0</v>
      </c>
      <c r="AD1571" s="37" t="str" cm="1">
        <f t="array" aca="1" ref="AD1571" ca="1">IFERROR(
  INDEX(
    montadora[Montadora],
    MATCH(TRUE,LEFT(J1920,NÚCARACT(montadora[SKU Parcial]))=montadora[SKU Parcial],0)
  ),
  ""
)</f>
        <v/>
      </c>
    </row>
    <row r="1572" spans="1:30" x14ac:dyDescent="0.25">
      <c r="A1572" s="42" t="s">
        <v>9334</v>
      </c>
      <c r="B1572" s="42">
        <v>22298177577</v>
      </c>
      <c r="C1572" s="42"/>
      <c r="D1572" s="42"/>
      <c r="E1572" s="42"/>
      <c r="F1572" s="42" t="s">
        <v>8390</v>
      </c>
      <c r="G1572" s="42" t="s">
        <v>11228</v>
      </c>
      <c r="H1572" s="19"/>
      <c r="I1572" s="42"/>
      <c r="J1572" s="42" t="s">
        <v>8435</v>
      </c>
      <c r="K1572" s="21">
        <v>45800</v>
      </c>
      <c r="L1572" s="19" t="s">
        <v>8443</v>
      </c>
      <c r="M1572" s="44">
        <v>51.8</v>
      </c>
      <c r="N1572" s="19">
        <v>1</v>
      </c>
      <c r="O1572" s="44">
        <v>61.42</v>
      </c>
      <c r="P1572" s="44">
        <v>30</v>
      </c>
      <c r="Q1572" s="44">
        <v>1.75</v>
      </c>
      <c r="R1572" s="44">
        <v>14.36</v>
      </c>
      <c r="S1572" s="44">
        <v>9.6199999999999992</v>
      </c>
      <c r="T1572" s="44">
        <v>0</v>
      </c>
      <c r="U1572" s="44">
        <v>5.69</v>
      </c>
      <c r="V1572" s="23">
        <v>0</v>
      </c>
      <c r="W1572" s="42" t="s">
        <v>34</v>
      </c>
      <c r="X1572" s="43"/>
      <c r="Y1572" s="43"/>
      <c r="Z1572" s="43" t="s">
        <v>8442</v>
      </c>
      <c r="AA1572" s="43" t="str">
        <f>VLOOKUP(J1572, sku!B:C, 2, FALSE)</f>
        <v>Banco Bicicleta Selim Preto e Azul</v>
      </c>
      <c r="AB1572" s="45" t="str">
        <f>VLOOKUP(J1572, sku!B:BM, 64, FALSE)</f>
        <v>Importação</v>
      </c>
      <c r="AC1572" s="45" t="str">
        <f>LEFT(pedidos[[#This Row],[SKU]],3)</f>
        <v>EB0</v>
      </c>
      <c r="AD1572" s="37" t="str" cm="1">
        <f t="array" aca="1" ref="AD1572" ca="1">IFERROR(
  INDEX(
    montadora[Montadora],
    MATCH(TRUE,LEFT(J1925,NÚCARACT(montadora[SKU Parcial]))=montadora[SKU Parcial],0)
  ),
  ""
)</f>
        <v/>
      </c>
    </row>
    <row r="1573" spans="1:30" x14ac:dyDescent="0.25">
      <c r="A1573" s="42" t="s">
        <v>9406</v>
      </c>
      <c r="B1573" s="42">
        <v>18498039464</v>
      </c>
      <c r="C1573" s="42"/>
      <c r="D1573" s="42"/>
      <c r="E1573" s="42"/>
      <c r="F1573" s="42" t="s">
        <v>10129</v>
      </c>
      <c r="G1573" s="42" t="s">
        <v>11228</v>
      </c>
      <c r="H1573" s="19"/>
      <c r="I1573" s="42"/>
      <c r="J1573" s="42" t="s">
        <v>1912</v>
      </c>
      <c r="K1573" s="21">
        <v>45796</v>
      </c>
      <c r="L1573" s="19" t="s">
        <v>8443</v>
      </c>
      <c r="M1573" s="44">
        <v>58.8</v>
      </c>
      <c r="N1573" s="19">
        <v>1</v>
      </c>
      <c r="O1573" s="44">
        <v>58.8</v>
      </c>
      <c r="P1573" s="44">
        <v>30</v>
      </c>
      <c r="Q1573" s="44">
        <v>1.98</v>
      </c>
      <c r="R1573" s="44">
        <v>15.76</v>
      </c>
      <c r="S1573" s="44">
        <v>0</v>
      </c>
      <c r="T1573" s="44">
        <v>0</v>
      </c>
      <c r="U1573" s="44">
        <v>11.06</v>
      </c>
      <c r="V1573" s="23">
        <v>0</v>
      </c>
      <c r="W1573" s="42" t="s">
        <v>34</v>
      </c>
      <c r="X1573" s="43"/>
      <c r="Y1573" s="43"/>
      <c r="Z1573" s="43" t="s">
        <v>8442</v>
      </c>
      <c r="AA1573" s="43" t="str">
        <f>VLOOKUP(J1573, sku!B:C, 2, FALSE)</f>
        <v>Super Led C6 Vclear - H7</v>
      </c>
      <c r="AB1573" s="45" t="str">
        <f>VLOOKUP(J1573, sku!B:BM, 64, FALSE)</f>
        <v>Revenda</v>
      </c>
      <c r="AC1573" s="45" t="str">
        <f>LEFT(pedidos[[#This Row],[SKU]],3)</f>
        <v>VL-</v>
      </c>
      <c r="AD1573" s="37" t="str" cm="1">
        <f t="array" aca="1" ref="AD1573" ca="1">IFERROR(
  INDEX(
    montadora[Montadora],
    MATCH(TRUE,LEFT(J1926,NÚCARACT(montadora[SKU Parcial]))=montadora[SKU Parcial],0)
  ),
  ""
)</f>
        <v/>
      </c>
    </row>
    <row r="1574" spans="1:30" x14ac:dyDescent="0.25">
      <c r="A1574" s="42" t="s">
        <v>9647</v>
      </c>
      <c r="B1574" s="42">
        <v>18498039464</v>
      </c>
      <c r="C1574" s="42"/>
      <c r="D1574" s="42"/>
      <c r="E1574" s="42"/>
      <c r="F1574" s="42" t="s">
        <v>10129</v>
      </c>
      <c r="G1574" s="42" t="s">
        <v>11228</v>
      </c>
      <c r="H1574" s="19"/>
      <c r="I1574" s="42"/>
      <c r="J1574" s="42" t="s">
        <v>1912</v>
      </c>
      <c r="K1574" s="21">
        <v>45788</v>
      </c>
      <c r="L1574" s="19" t="s">
        <v>8443</v>
      </c>
      <c r="M1574" s="44">
        <v>58.8</v>
      </c>
      <c r="N1574" s="19">
        <v>1</v>
      </c>
      <c r="O1574" s="44">
        <v>72.05</v>
      </c>
      <c r="P1574" s="44">
        <v>30</v>
      </c>
      <c r="Q1574" s="44">
        <v>1.98</v>
      </c>
      <c r="R1574" s="44">
        <v>15.64</v>
      </c>
      <c r="S1574" s="44">
        <v>13.25</v>
      </c>
      <c r="T1574" s="44">
        <v>0</v>
      </c>
      <c r="U1574" s="44">
        <v>10.59</v>
      </c>
      <c r="V1574" s="23">
        <v>0</v>
      </c>
      <c r="W1574" s="42" t="s">
        <v>34</v>
      </c>
      <c r="X1574" s="43"/>
      <c r="Y1574" s="43"/>
      <c r="Z1574" s="43" t="s">
        <v>8442</v>
      </c>
      <c r="AA1574" s="43" t="str">
        <f>VLOOKUP(J1574, sku!B:C, 2, FALSE)</f>
        <v>Super Led C6 Vclear - H7</v>
      </c>
      <c r="AB1574" s="45" t="str">
        <f>VLOOKUP(J1574, sku!B:BM, 64, FALSE)</f>
        <v>Revenda</v>
      </c>
      <c r="AC1574" s="45" t="str">
        <f>LEFT(pedidos[[#This Row],[SKU]],3)</f>
        <v>VL-</v>
      </c>
      <c r="AD1574" s="37" t="str" cm="1">
        <f t="array" aca="1" ref="AD1574" ca="1">IFERROR(
  INDEX(
    montadora[Montadora],
    MATCH(TRUE,LEFT(J1927,NÚCARACT(montadora[SKU Parcial]))=montadora[SKU Parcial],0)
  ),
  ""
)</f>
        <v/>
      </c>
    </row>
    <row r="1575" spans="1:30" customFormat="1" x14ac:dyDescent="0.25">
      <c r="A1575" s="1" t="s">
        <v>5818</v>
      </c>
      <c r="B1575" s="1" t="s">
        <v>36</v>
      </c>
      <c r="C1575" s="1" t="s">
        <v>5819</v>
      </c>
      <c r="D1575" s="1" t="s">
        <v>36</v>
      </c>
      <c r="E1575" s="1" t="s">
        <v>692</v>
      </c>
      <c r="F1575" s="1" t="s">
        <v>478</v>
      </c>
      <c r="G1575" s="6" t="s">
        <v>11227</v>
      </c>
      <c r="H1575" s="20" t="s">
        <v>30</v>
      </c>
      <c r="I1575" s="1" t="s">
        <v>31</v>
      </c>
      <c r="J1575" s="1" t="s">
        <v>479</v>
      </c>
      <c r="K1575" s="22">
        <v>45788</v>
      </c>
      <c r="L1575" s="20" t="s">
        <v>142</v>
      </c>
      <c r="M1575" s="26">
        <v>186.8</v>
      </c>
      <c r="N1575" s="20">
        <v>1</v>
      </c>
      <c r="O1575" s="26">
        <v>186.8</v>
      </c>
      <c r="P1575" s="26">
        <v>30.08</v>
      </c>
      <c r="Q1575" s="26">
        <v>14.22</v>
      </c>
      <c r="R1575" s="26">
        <v>21.48</v>
      </c>
      <c r="S1575" s="26">
        <v>0</v>
      </c>
      <c r="T1575" s="26">
        <v>0</v>
      </c>
      <c r="U1575" s="26">
        <v>121.02</v>
      </c>
      <c r="V1575" s="24">
        <v>0.64790000000000003</v>
      </c>
      <c r="W1575" s="1" t="s">
        <v>89</v>
      </c>
      <c r="X1575" s="3"/>
      <c r="Y1575" s="3"/>
      <c r="Z1575" s="5" t="s">
        <v>7980</v>
      </c>
      <c r="AA1575" s="5" t="str">
        <f>VLOOKUP(J1575, sku!B:C, 2, FALSE)</f>
        <v>1 Fogareiro 1 Boca + 4 Refis Guepardo</v>
      </c>
      <c r="AB1575" s="3" t="str">
        <f>VLOOKUP(J1575, sku!B:BM, 64, FALSE)</f>
        <v>Importação</v>
      </c>
      <c r="AC1575" s="3" t="str">
        <f>LEFT(pedidos[[#This Row],[SKU]],3)</f>
        <v>1FO</v>
      </c>
      <c r="AD1575" s="36" t="str" cm="1">
        <f t="array" aca="1" ref="AD1575" ca="1">IFERROR(
  INDEX(
    montadora[Montadora],
    MATCH(TRUE,LEFT(J1928,NÚCARACT(montadora[SKU Parcial]))=montadora[SKU Parcial],0)
  ),
  ""
)</f>
        <v/>
      </c>
    </row>
    <row r="1576" spans="1:30" customFormat="1" x14ac:dyDescent="0.25">
      <c r="A1576" s="1" t="s">
        <v>5826</v>
      </c>
      <c r="B1576" s="1" t="s">
        <v>36</v>
      </c>
      <c r="C1576" s="1" t="s">
        <v>5827</v>
      </c>
      <c r="D1576" s="1" t="s">
        <v>27</v>
      </c>
      <c r="E1576" s="1" t="s">
        <v>692</v>
      </c>
      <c r="F1576" s="1" t="s">
        <v>478</v>
      </c>
      <c r="G1576" s="6" t="s">
        <v>11227</v>
      </c>
      <c r="H1576" s="20" t="s">
        <v>30</v>
      </c>
      <c r="I1576" s="1" t="s">
        <v>31</v>
      </c>
      <c r="J1576" s="1" t="s">
        <v>479</v>
      </c>
      <c r="K1576" s="22">
        <v>45782</v>
      </c>
      <c r="L1576" s="20" t="s">
        <v>33</v>
      </c>
      <c r="M1576" s="26">
        <v>186.8</v>
      </c>
      <c r="N1576" s="20">
        <v>1</v>
      </c>
      <c r="O1576" s="26">
        <v>188.19</v>
      </c>
      <c r="P1576" s="26">
        <v>30.08</v>
      </c>
      <c r="Q1576" s="26">
        <v>0</v>
      </c>
      <c r="R1576" s="26">
        <v>21.48</v>
      </c>
      <c r="S1576" s="26">
        <v>1.39</v>
      </c>
      <c r="T1576" s="26">
        <v>12.51</v>
      </c>
      <c r="U1576" s="26">
        <v>108.51</v>
      </c>
      <c r="V1576" s="24">
        <v>0.58089999999999997</v>
      </c>
      <c r="W1576" s="1" t="s">
        <v>34</v>
      </c>
      <c r="X1576" s="3"/>
      <c r="Y1576" s="3"/>
      <c r="Z1576" s="5" t="s">
        <v>7980</v>
      </c>
      <c r="AA1576" s="5" t="str">
        <f>VLOOKUP(J1576, sku!B:C, 2, FALSE)</f>
        <v>1 Fogareiro 1 Boca + 4 Refis Guepardo</v>
      </c>
      <c r="AB1576" s="3" t="str">
        <f>VLOOKUP(J1576, sku!B:BM, 64, FALSE)</f>
        <v>Importação</v>
      </c>
      <c r="AC1576" s="3" t="str">
        <f>LEFT(pedidos[[#This Row],[SKU]],3)</f>
        <v>1FO</v>
      </c>
      <c r="AD1576" s="36" t="str" cm="1">
        <f t="array" aca="1" ref="AD1576" ca="1">IFERROR(
  INDEX(
    montadora[Montadora],
    MATCH(TRUE,LEFT(J1929,NÚCARACT(montadora[SKU Parcial]))=montadora[SKU Parcial],0)
  ),
  ""
)</f>
        <v/>
      </c>
    </row>
    <row r="1577" spans="1:30" customFormat="1" x14ac:dyDescent="0.25">
      <c r="A1577" s="1" t="s">
        <v>5828</v>
      </c>
      <c r="B1577" s="1" t="s">
        <v>36</v>
      </c>
      <c r="C1577" s="1" t="s">
        <v>5829</v>
      </c>
      <c r="D1577" s="1" t="s">
        <v>27</v>
      </c>
      <c r="E1577" s="1" t="s">
        <v>692</v>
      </c>
      <c r="F1577" s="1" t="s">
        <v>478</v>
      </c>
      <c r="G1577" s="6" t="s">
        <v>11227</v>
      </c>
      <c r="H1577" s="20" t="s">
        <v>30</v>
      </c>
      <c r="I1577" s="1" t="s">
        <v>36</v>
      </c>
      <c r="J1577" s="1" t="s">
        <v>479</v>
      </c>
      <c r="K1577" s="22">
        <v>45796</v>
      </c>
      <c r="L1577" s="16" t="s">
        <v>11229</v>
      </c>
      <c r="M1577" s="26">
        <v>192.83</v>
      </c>
      <c r="N1577" s="20">
        <v>1</v>
      </c>
      <c r="O1577" s="26">
        <v>192.83</v>
      </c>
      <c r="P1577" s="26">
        <v>30.08</v>
      </c>
      <c r="Q1577" s="26">
        <v>14.67</v>
      </c>
      <c r="R1577" s="26">
        <v>22.18</v>
      </c>
      <c r="S1577" s="26">
        <v>0</v>
      </c>
      <c r="T1577" s="26">
        <v>24.25</v>
      </c>
      <c r="U1577" s="26">
        <v>101.65</v>
      </c>
      <c r="V1577" s="24">
        <v>0.5272</v>
      </c>
      <c r="W1577" s="1" t="s">
        <v>34</v>
      </c>
      <c r="X1577" s="3"/>
      <c r="Y1577" s="3"/>
      <c r="Z1577" s="5" t="s">
        <v>7980</v>
      </c>
      <c r="AA1577" s="5" t="str">
        <f>VLOOKUP(J1577, sku!B:C, 2, FALSE)</f>
        <v>1 Fogareiro 1 Boca + 4 Refis Guepardo</v>
      </c>
      <c r="AB1577" s="3" t="str">
        <f>VLOOKUP(J1577, sku!B:BM, 64, FALSE)</f>
        <v>Importação</v>
      </c>
      <c r="AC1577" s="3" t="str">
        <f>LEFT(pedidos[[#This Row],[SKU]],3)</f>
        <v>1FO</v>
      </c>
      <c r="AD1577" s="36" t="str" cm="1">
        <f t="array" aca="1" ref="AD1577" ca="1">IFERROR(
  INDEX(
    montadora[Montadora],
    MATCH(TRUE,LEFT(J1930,NÚCARACT(montadora[SKU Parcial]))=montadora[SKU Parcial],0)
  ),
  ""
)</f>
        <v/>
      </c>
    </row>
    <row r="1578" spans="1:30" customFormat="1" x14ac:dyDescent="0.25">
      <c r="A1578" s="1" t="s">
        <v>5830</v>
      </c>
      <c r="B1578" s="1" t="s">
        <v>5831</v>
      </c>
      <c r="C1578" s="1" t="s">
        <v>5832</v>
      </c>
      <c r="D1578" s="1" t="s">
        <v>27</v>
      </c>
      <c r="E1578" s="1" t="s">
        <v>692</v>
      </c>
      <c r="F1578" s="1" t="s">
        <v>478</v>
      </c>
      <c r="G1578" s="6" t="s">
        <v>11227</v>
      </c>
      <c r="H1578" s="20" t="s">
        <v>30</v>
      </c>
      <c r="I1578" s="1" t="s">
        <v>31</v>
      </c>
      <c r="J1578" s="1" t="s">
        <v>479</v>
      </c>
      <c r="K1578" s="22">
        <v>45796</v>
      </c>
      <c r="L1578" s="16" t="s">
        <v>11229</v>
      </c>
      <c r="M1578" s="26">
        <v>192.83</v>
      </c>
      <c r="N1578" s="20">
        <v>1</v>
      </c>
      <c r="O1578" s="26">
        <v>192.83</v>
      </c>
      <c r="P1578" s="26">
        <v>30.08</v>
      </c>
      <c r="Q1578" s="26">
        <v>14.67</v>
      </c>
      <c r="R1578" s="26">
        <v>22.18</v>
      </c>
      <c r="S1578" s="26">
        <v>0</v>
      </c>
      <c r="T1578" s="26">
        <v>24.25</v>
      </c>
      <c r="U1578" s="26">
        <v>101.65</v>
      </c>
      <c r="V1578" s="24">
        <v>0.5272</v>
      </c>
      <c r="W1578" s="1" t="s">
        <v>34</v>
      </c>
      <c r="X1578" s="3"/>
      <c r="Y1578" s="3"/>
      <c r="Z1578" s="5" t="s">
        <v>7980</v>
      </c>
      <c r="AA1578" s="5" t="str">
        <f>VLOOKUP(J1578, sku!B:C, 2, FALSE)</f>
        <v>1 Fogareiro 1 Boca + 4 Refis Guepardo</v>
      </c>
      <c r="AB1578" s="3" t="str">
        <f>VLOOKUP(J1578, sku!B:BM, 64, FALSE)</f>
        <v>Importação</v>
      </c>
      <c r="AC1578" s="3" t="str">
        <f>LEFT(pedidos[[#This Row],[SKU]],3)</f>
        <v>1FO</v>
      </c>
      <c r="AD1578" s="36" t="str" cm="1">
        <f t="array" aca="1" ref="AD1578" ca="1">IFERROR(
  INDEX(
    montadora[Montadora],
    MATCH(TRUE,LEFT(J1931,NÚCARACT(montadora[SKU Parcial]))=montadora[SKU Parcial],0)
  ),
  ""
)</f>
        <v/>
      </c>
    </row>
    <row r="1579" spans="1:30" customFormat="1" x14ac:dyDescent="0.25">
      <c r="A1579" s="1" t="s">
        <v>5833</v>
      </c>
      <c r="B1579" s="1" t="s">
        <v>36</v>
      </c>
      <c r="C1579" s="1" t="s">
        <v>5834</v>
      </c>
      <c r="D1579" s="1" t="s">
        <v>45</v>
      </c>
      <c r="E1579" s="1" t="s">
        <v>692</v>
      </c>
      <c r="F1579" s="1" t="s">
        <v>478</v>
      </c>
      <c r="G1579" s="6" t="s">
        <v>11227</v>
      </c>
      <c r="H1579" s="20" t="s">
        <v>30</v>
      </c>
      <c r="I1579" s="1" t="s">
        <v>31</v>
      </c>
      <c r="J1579" s="1" t="s">
        <v>479</v>
      </c>
      <c r="K1579" s="22">
        <v>45796</v>
      </c>
      <c r="L1579" s="16" t="s">
        <v>11229</v>
      </c>
      <c r="M1579" s="26">
        <v>192.83</v>
      </c>
      <c r="N1579" s="20">
        <v>1</v>
      </c>
      <c r="O1579" s="26">
        <v>192.83</v>
      </c>
      <c r="P1579" s="26">
        <v>30.08</v>
      </c>
      <c r="Q1579" s="26">
        <v>14.67</v>
      </c>
      <c r="R1579" s="26">
        <v>22.18</v>
      </c>
      <c r="S1579" s="26">
        <v>0</v>
      </c>
      <c r="T1579" s="26">
        <v>24.25</v>
      </c>
      <c r="U1579" s="26">
        <v>101.65</v>
      </c>
      <c r="V1579" s="24">
        <v>0.5272</v>
      </c>
      <c r="W1579" s="1" t="s">
        <v>34</v>
      </c>
      <c r="X1579" s="3"/>
      <c r="Y1579" s="3"/>
      <c r="Z1579" s="5" t="s">
        <v>7980</v>
      </c>
      <c r="AA1579" s="5" t="str">
        <f>VLOOKUP(J1579, sku!B:C, 2, FALSE)</f>
        <v>1 Fogareiro 1 Boca + 4 Refis Guepardo</v>
      </c>
      <c r="AB1579" s="3" t="str">
        <f>VLOOKUP(J1579, sku!B:BM, 64, FALSE)</f>
        <v>Importação</v>
      </c>
      <c r="AC1579" s="3" t="str">
        <f>LEFT(pedidos[[#This Row],[SKU]],3)</f>
        <v>1FO</v>
      </c>
      <c r="AD1579" s="36" t="str" cm="1">
        <f t="array" aca="1" ref="AD1579" ca="1">IFERROR(
  INDEX(
    montadora[Montadora],
    MATCH(TRUE,LEFT(J1932,NÚCARACT(montadora[SKU Parcial]))=montadora[SKU Parcial],0)
  ),
  ""
)</f>
        <v/>
      </c>
    </row>
    <row r="1580" spans="1:30" customFormat="1" x14ac:dyDescent="0.25">
      <c r="A1580" s="1" t="s">
        <v>5835</v>
      </c>
      <c r="B1580" s="1" t="s">
        <v>5836</v>
      </c>
      <c r="C1580" s="1" t="s">
        <v>5036</v>
      </c>
      <c r="D1580" s="1" t="s">
        <v>27</v>
      </c>
      <c r="E1580" s="1" t="s">
        <v>692</v>
      </c>
      <c r="F1580" s="1" t="s">
        <v>478</v>
      </c>
      <c r="G1580" s="6" t="s">
        <v>11227</v>
      </c>
      <c r="H1580" s="20" t="s">
        <v>30</v>
      </c>
      <c r="I1580" s="1" t="s">
        <v>31</v>
      </c>
      <c r="J1580" s="1" t="s">
        <v>479</v>
      </c>
      <c r="K1580" s="22">
        <v>45796</v>
      </c>
      <c r="L1580" s="11" t="s">
        <v>11229</v>
      </c>
      <c r="M1580" s="26">
        <v>192.83</v>
      </c>
      <c r="N1580" s="20">
        <v>1</v>
      </c>
      <c r="O1580" s="26">
        <v>192.83</v>
      </c>
      <c r="P1580" s="26">
        <v>30.08</v>
      </c>
      <c r="Q1580" s="26">
        <v>14.67</v>
      </c>
      <c r="R1580" s="26">
        <v>22.18</v>
      </c>
      <c r="S1580" s="26">
        <v>0</v>
      </c>
      <c r="T1580" s="26">
        <v>24.25</v>
      </c>
      <c r="U1580" s="26">
        <v>101.65</v>
      </c>
      <c r="V1580" s="24">
        <v>0.5272</v>
      </c>
      <c r="W1580" s="1" t="s">
        <v>34</v>
      </c>
      <c r="X1580" s="3"/>
      <c r="Y1580" s="3"/>
      <c r="Z1580" s="5" t="s">
        <v>7980</v>
      </c>
      <c r="AA1580" s="5" t="str">
        <f>VLOOKUP(J1580, sku!B:C, 2, FALSE)</f>
        <v>1 Fogareiro 1 Boca + 4 Refis Guepardo</v>
      </c>
      <c r="AB1580" s="3" t="str">
        <f>VLOOKUP(J1580, sku!B:BM, 64, FALSE)</f>
        <v>Importação</v>
      </c>
      <c r="AC1580" s="3" t="str">
        <f>LEFT(pedidos[[#This Row],[SKU]],3)</f>
        <v>1FO</v>
      </c>
      <c r="AD1580" s="36" t="str" cm="1">
        <f t="array" aca="1" ref="AD1580" ca="1">IFERROR(
  INDEX(
    montadora[Montadora],
    MATCH(TRUE,LEFT(J1933,NÚCARACT(montadora[SKU Parcial]))=montadora[SKU Parcial],0)
  ),
  ""
)</f>
        <v/>
      </c>
    </row>
    <row r="1581" spans="1:30" customFormat="1" x14ac:dyDescent="0.25">
      <c r="A1581" s="1" t="s">
        <v>5837</v>
      </c>
      <c r="B1581" s="1" t="s">
        <v>5838</v>
      </c>
      <c r="C1581" s="1" t="s">
        <v>5839</v>
      </c>
      <c r="D1581" s="1" t="s">
        <v>191</v>
      </c>
      <c r="E1581" s="1" t="s">
        <v>692</v>
      </c>
      <c r="F1581" s="1" t="s">
        <v>478</v>
      </c>
      <c r="G1581" s="6" t="s">
        <v>11227</v>
      </c>
      <c r="H1581" s="20" t="s">
        <v>30</v>
      </c>
      <c r="I1581" s="1" t="s">
        <v>31</v>
      </c>
      <c r="J1581" s="1" t="s">
        <v>479</v>
      </c>
      <c r="K1581" s="22">
        <v>45796</v>
      </c>
      <c r="L1581" s="16" t="s">
        <v>11229</v>
      </c>
      <c r="M1581" s="26">
        <v>192.83</v>
      </c>
      <c r="N1581" s="20">
        <v>1</v>
      </c>
      <c r="O1581" s="26">
        <v>192.83</v>
      </c>
      <c r="P1581" s="26">
        <v>30.08</v>
      </c>
      <c r="Q1581" s="26">
        <v>14.67</v>
      </c>
      <c r="R1581" s="26">
        <v>22.18</v>
      </c>
      <c r="S1581" s="26">
        <v>0</v>
      </c>
      <c r="T1581" s="26">
        <v>24.25</v>
      </c>
      <c r="U1581" s="26">
        <v>101.65</v>
      </c>
      <c r="V1581" s="24">
        <v>0.5272</v>
      </c>
      <c r="W1581" s="1" t="s">
        <v>34</v>
      </c>
      <c r="X1581" s="3"/>
      <c r="Y1581" s="3"/>
      <c r="Z1581" s="5" t="s">
        <v>7980</v>
      </c>
      <c r="AA1581" s="5" t="str">
        <f>VLOOKUP(J1581, sku!B:C, 2, FALSE)</f>
        <v>1 Fogareiro 1 Boca + 4 Refis Guepardo</v>
      </c>
      <c r="AB1581" s="3" t="str">
        <f>VLOOKUP(J1581, sku!B:BM, 64, FALSE)</f>
        <v>Importação</v>
      </c>
      <c r="AC1581" s="3" t="str">
        <f>LEFT(pedidos[[#This Row],[SKU]],3)</f>
        <v>1FO</v>
      </c>
      <c r="AD1581" s="36" t="str" cm="1">
        <f t="array" aca="1" ref="AD1581" ca="1">IFERROR(
  INDEX(
    montadora[Montadora],
    MATCH(TRUE,LEFT(J1934,NÚCARACT(montadora[SKU Parcial]))=montadora[SKU Parcial],0)
  ),
  ""
)</f>
        <v/>
      </c>
    </row>
    <row r="1582" spans="1:30" customFormat="1" x14ac:dyDescent="0.25">
      <c r="A1582" s="1" t="s">
        <v>5840</v>
      </c>
      <c r="B1582" s="1" t="s">
        <v>5841</v>
      </c>
      <c r="C1582" s="1" t="s">
        <v>5842</v>
      </c>
      <c r="D1582" s="1" t="s">
        <v>191</v>
      </c>
      <c r="E1582" s="1" t="s">
        <v>692</v>
      </c>
      <c r="F1582" s="1" t="s">
        <v>478</v>
      </c>
      <c r="G1582" s="6" t="s">
        <v>11227</v>
      </c>
      <c r="H1582" s="20" t="s">
        <v>30</v>
      </c>
      <c r="I1582" s="1" t="s">
        <v>31</v>
      </c>
      <c r="J1582" s="1" t="s">
        <v>479</v>
      </c>
      <c r="K1582" s="22">
        <v>45796</v>
      </c>
      <c r="L1582" s="11" t="s">
        <v>11229</v>
      </c>
      <c r="M1582" s="26">
        <v>192.83</v>
      </c>
      <c r="N1582" s="20">
        <v>1</v>
      </c>
      <c r="O1582" s="26">
        <v>192.83</v>
      </c>
      <c r="P1582" s="26">
        <v>30.08</v>
      </c>
      <c r="Q1582" s="26">
        <v>14.67</v>
      </c>
      <c r="R1582" s="26">
        <v>22.18</v>
      </c>
      <c r="S1582" s="26">
        <v>0</v>
      </c>
      <c r="T1582" s="26">
        <v>24.25</v>
      </c>
      <c r="U1582" s="26">
        <v>101.65</v>
      </c>
      <c r="V1582" s="24">
        <v>0.5272</v>
      </c>
      <c r="W1582" s="1" t="s">
        <v>34</v>
      </c>
      <c r="X1582" s="3"/>
      <c r="Y1582" s="3"/>
      <c r="Z1582" s="5" t="s">
        <v>7980</v>
      </c>
      <c r="AA1582" s="5" t="str">
        <f>VLOOKUP(J1582, sku!B:C, 2, FALSE)</f>
        <v>1 Fogareiro 1 Boca + 4 Refis Guepardo</v>
      </c>
      <c r="AB1582" s="3" t="str">
        <f>VLOOKUP(J1582, sku!B:BM, 64, FALSE)</f>
        <v>Importação</v>
      </c>
      <c r="AC1582" s="3" t="str">
        <f>LEFT(pedidos[[#This Row],[SKU]],3)</f>
        <v>1FO</v>
      </c>
      <c r="AD1582" s="36" t="str" cm="1">
        <f t="array" aca="1" ref="AD1582" ca="1">IFERROR(
  INDEX(
    montadora[Montadora],
    MATCH(TRUE,LEFT(J1935,NÚCARACT(montadora[SKU Parcial]))=montadora[SKU Parcial],0)
  ),
  ""
)</f>
        <v/>
      </c>
    </row>
    <row r="1583" spans="1:30" customFormat="1" x14ac:dyDescent="0.25">
      <c r="A1583" s="1" t="s">
        <v>5843</v>
      </c>
      <c r="B1583" s="1" t="s">
        <v>5844</v>
      </c>
      <c r="C1583" s="1" t="s">
        <v>5845</v>
      </c>
      <c r="D1583" s="1" t="s">
        <v>27</v>
      </c>
      <c r="E1583" s="1" t="s">
        <v>692</v>
      </c>
      <c r="F1583" s="1" t="s">
        <v>478</v>
      </c>
      <c r="G1583" s="6" t="s">
        <v>11227</v>
      </c>
      <c r="H1583" s="20" t="s">
        <v>30</v>
      </c>
      <c r="I1583" s="1" t="s">
        <v>31</v>
      </c>
      <c r="J1583" s="1" t="s">
        <v>479</v>
      </c>
      <c r="K1583" s="22">
        <v>45796</v>
      </c>
      <c r="L1583" s="11" t="s">
        <v>11229</v>
      </c>
      <c r="M1583" s="26">
        <v>192.83</v>
      </c>
      <c r="N1583" s="20">
        <v>1</v>
      </c>
      <c r="O1583" s="26">
        <v>192.83</v>
      </c>
      <c r="P1583" s="26">
        <v>30.08</v>
      </c>
      <c r="Q1583" s="26">
        <v>14.67</v>
      </c>
      <c r="R1583" s="26">
        <v>22.18</v>
      </c>
      <c r="S1583" s="26">
        <v>0</v>
      </c>
      <c r="T1583" s="26">
        <v>24.25</v>
      </c>
      <c r="U1583" s="26">
        <v>101.65</v>
      </c>
      <c r="V1583" s="24">
        <v>0.5272</v>
      </c>
      <c r="W1583" s="1" t="s">
        <v>34</v>
      </c>
      <c r="X1583" s="3"/>
      <c r="Y1583" s="3"/>
      <c r="Z1583" s="5" t="s">
        <v>7980</v>
      </c>
      <c r="AA1583" s="5" t="str">
        <f>VLOOKUP(J1583, sku!B:C, 2, FALSE)</f>
        <v>1 Fogareiro 1 Boca + 4 Refis Guepardo</v>
      </c>
      <c r="AB1583" s="3" t="str">
        <f>VLOOKUP(J1583, sku!B:BM, 64, FALSE)</f>
        <v>Importação</v>
      </c>
      <c r="AC1583" s="3" t="str">
        <f>LEFT(pedidos[[#This Row],[SKU]],3)</f>
        <v>1FO</v>
      </c>
      <c r="AD1583" s="36" t="str" cm="1">
        <f t="array" aca="1" ref="AD1583" ca="1">IFERROR(
  INDEX(
    montadora[Montadora],
    MATCH(TRUE,LEFT(J1936,NÚCARACT(montadora[SKU Parcial]))=montadora[SKU Parcial],0)
  ),
  ""
)</f>
        <v/>
      </c>
    </row>
    <row r="1584" spans="1:30" customFormat="1" x14ac:dyDescent="0.25">
      <c r="A1584" s="1" t="s">
        <v>5846</v>
      </c>
      <c r="B1584" s="1" t="s">
        <v>5847</v>
      </c>
      <c r="C1584" s="1" t="s">
        <v>5848</v>
      </c>
      <c r="D1584" s="1" t="s">
        <v>188</v>
      </c>
      <c r="E1584" s="1" t="s">
        <v>692</v>
      </c>
      <c r="F1584" s="1" t="s">
        <v>478</v>
      </c>
      <c r="G1584" s="6" t="s">
        <v>11227</v>
      </c>
      <c r="H1584" s="20" t="s">
        <v>30</v>
      </c>
      <c r="I1584" s="1" t="s">
        <v>31</v>
      </c>
      <c r="J1584" s="1" t="s">
        <v>479</v>
      </c>
      <c r="K1584" s="22">
        <v>45796</v>
      </c>
      <c r="L1584" s="11" t="s">
        <v>11229</v>
      </c>
      <c r="M1584" s="26">
        <v>192.83</v>
      </c>
      <c r="N1584" s="20">
        <v>1</v>
      </c>
      <c r="O1584" s="26">
        <v>192.83</v>
      </c>
      <c r="P1584" s="26">
        <v>30.08</v>
      </c>
      <c r="Q1584" s="26">
        <v>14.67</v>
      </c>
      <c r="R1584" s="26">
        <v>22.18</v>
      </c>
      <c r="S1584" s="26">
        <v>0</v>
      </c>
      <c r="T1584" s="26">
        <v>24.25</v>
      </c>
      <c r="U1584" s="26">
        <v>101.65</v>
      </c>
      <c r="V1584" s="24">
        <v>0.5272</v>
      </c>
      <c r="W1584" s="1" t="s">
        <v>34</v>
      </c>
      <c r="X1584" s="3"/>
      <c r="Y1584" s="3"/>
      <c r="Z1584" s="5" t="s">
        <v>7980</v>
      </c>
      <c r="AA1584" s="5" t="str">
        <f>VLOOKUP(J1584, sku!B:C, 2, FALSE)</f>
        <v>1 Fogareiro 1 Boca + 4 Refis Guepardo</v>
      </c>
      <c r="AB1584" s="3" t="str">
        <f>VLOOKUP(J1584, sku!B:BM, 64, FALSE)</f>
        <v>Importação</v>
      </c>
      <c r="AC1584" s="3" t="str">
        <f>LEFT(pedidos[[#This Row],[SKU]],3)</f>
        <v>1FO</v>
      </c>
      <c r="AD1584" s="36" t="str" cm="1">
        <f t="array" aca="1" ref="AD1584" ca="1">IFERROR(
  INDEX(
    montadora[Montadora],
    MATCH(TRUE,LEFT(J1937,NÚCARACT(montadora[SKU Parcial]))=montadora[SKU Parcial],0)
  ),
  ""
)</f>
        <v/>
      </c>
    </row>
    <row r="1585" spans="1:30" customFormat="1" x14ac:dyDescent="0.25">
      <c r="A1585" s="1" t="s">
        <v>5849</v>
      </c>
      <c r="B1585" s="1" t="s">
        <v>5850</v>
      </c>
      <c r="C1585" s="1" t="s">
        <v>5851</v>
      </c>
      <c r="D1585" s="1" t="s">
        <v>27</v>
      </c>
      <c r="E1585" s="1" t="s">
        <v>692</v>
      </c>
      <c r="F1585" s="1" t="s">
        <v>478</v>
      </c>
      <c r="G1585" s="6" t="s">
        <v>11227</v>
      </c>
      <c r="H1585" s="20" t="s">
        <v>30</v>
      </c>
      <c r="I1585" s="1" t="s">
        <v>31</v>
      </c>
      <c r="J1585" s="1" t="s">
        <v>479</v>
      </c>
      <c r="K1585" s="22">
        <v>45796</v>
      </c>
      <c r="L1585" s="11" t="s">
        <v>11229</v>
      </c>
      <c r="M1585" s="26">
        <v>192.83</v>
      </c>
      <c r="N1585" s="20">
        <v>1</v>
      </c>
      <c r="O1585" s="26">
        <v>192.83</v>
      </c>
      <c r="P1585" s="26">
        <v>30.08</v>
      </c>
      <c r="Q1585" s="26">
        <v>14.67</v>
      </c>
      <c r="R1585" s="26">
        <v>22.18</v>
      </c>
      <c r="S1585" s="26">
        <v>0</v>
      </c>
      <c r="T1585" s="26">
        <v>24.25</v>
      </c>
      <c r="U1585" s="26">
        <v>101.65</v>
      </c>
      <c r="V1585" s="24">
        <v>0.5272</v>
      </c>
      <c r="W1585" s="1" t="s">
        <v>89</v>
      </c>
      <c r="X1585" s="3"/>
      <c r="Y1585" s="3"/>
      <c r="Z1585" s="5" t="s">
        <v>7980</v>
      </c>
      <c r="AA1585" s="5" t="str">
        <f>VLOOKUP(J1585, sku!B:C, 2, FALSE)</f>
        <v>1 Fogareiro 1 Boca + 4 Refis Guepardo</v>
      </c>
      <c r="AB1585" s="3" t="str">
        <f>VLOOKUP(J1585, sku!B:BM, 64, FALSE)</f>
        <v>Importação</v>
      </c>
      <c r="AC1585" s="3" t="str">
        <f>LEFT(pedidos[[#This Row],[SKU]],3)</f>
        <v>1FO</v>
      </c>
      <c r="AD1585" s="36" t="str" cm="1">
        <f t="array" aca="1" ref="AD1585" ca="1">IFERROR(
  INDEX(
    montadora[Montadora],
    MATCH(TRUE,LEFT(J1938,NÚCARACT(montadora[SKU Parcial]))=montadora[SKU Parcial],0)
  ),
  ""
)</f>
        <v/>
      </c>
    </row>
    <row r="1586" spans="1:30" customFormat="1" x14ac:dyDescent="0.25">
      <c r="A1586" s="1" t="s">
        <v>5852</v>
      </c>
      <c r="B1586" s="1" t="s">
        <v>5853</v>
      </c>
      <c r="C1586" s="1" t="s">
        <v>5854</v>
      </c>
      <c r="D1586" s="1" t="s">
        <v>420</v>
      </c>
      <c r="E1586" s="1" t="s">
        <v>692</v>
      </c>
      <c r="F1586" s="1" t="s">
        <v>478</v>
      </c>
      <c r="G1586" s="6" t="s">
        <v>11227</v>
      </c>
      <c r="H1586" s="20" t="s">
        <v>30</v>
      </c>
      <c r="I1586" s="1" t="s">
        <v>31</v>
      </c>
      <c r="J1586" s="1" t="s">
        <v>479</v>
      </c>
      <c r="K1586" s="22">
        <v>45794</v>
      </c>
      <c r="L1586" s="11" t="s">
        <v>11229</v>
      </c>
      <c r="M1586" s="26">
        <v>192.83</v>
      </c>
      <c r="N1586" s="20">
        <v>1</v>
      </c>
      <c r="O1586" s="26">
        <v>192.83</v>
      </c>
      <c r="P1586" s="26">
        <v>30.08</v>
      </c>
      <c r="Q1586" s="26">
        <v>14.67</v>
      </c>
      <c r="R1586" s="26">
        <v>22.18</v>
      </c>
      <c r="S1586" s="26">
        <v>0</v>
      </c>
      <c r="T1586" s="26">
        <v>26.95</v>
      </c>
      <c r="U1586" s="26">
        <v>98.95</v>
      </c>
      <c r="V1586" s="24">
        <v>0.51319999999999999</v>
      </c>
      <c r="W1586" s="1" t="s">
        <v>34</v>
      </c>
      <c r="X1586" s="3"/>
      <c r="Y1586" s="3"/>
      <c r="Z1586" s="5" t="s">
        <v>7980</v>
      </c>
      <c r="AA1586" s="5" t="str">
        <f>VLOOKUP(J1586, sku!B:C, 2, FALSE)</f>
        <v>1 Fogareiro 1 Boca + 4 Refis Guepardo</v>
      </c>
      <c r="AB1586" s="3" t="str">
        <f>VLOOKUP(J1586, sku!B:BM, 64, FALSE)</f>
        <v>Importação</v>
      </c>
      <c r="AC1586" s="3" t="str">
        <f>LEFT(pedidos[[#This Row],[SKU]],3)</f>
        <v>1FO</v>
      </c>
      <c r="AD1586" s="36" t="str" cm="1">
        <f t="array" aca="1" ref="AD1586" ca="1">IFERROR(
  INDEX(
    montadora[Montadora],
    MATCH(TRUE,LEFT(J1939,NÚCARACT(montadora[SKU Parcial]))=montadora[SKU Parcial],0)
  ),
  ""
)</f>
        <v/>
      </c>
    </row>
    <row r="1587" spans="1:30" customFormat="1" x14ac:dyDescent="0.25">
      <c r="A1587" s="1" t="s">
        <v>5855</v>
      </c>
      <c r="B1587" s="1" t="s">
        <v>5856</v>
      </c>
      <c r="C1587" s="1" t="s">
        <v>524</v>
      </c>
      <c r="D1587" s="1" t="s">
        <v>188</v>
      </c>
      <c r="E1587" s="1" t="s">
        <v>692</v>
      </c>
      <c r="F1587" s="1" t="s">
        <v>478</v>
      </c>
      <c r="G1587" s="6" t="s">
        <v>11227</v>
      </c>
      <c r="H1587" s="20" t="s">
        <v>30</v>
      </c>
      <c r="I1587" s="1" t="s">
        <v>31</v>
      </c>
      <c r="J1587" s="1" t="s">
        <v>479</v>
      </c>
      <c r="K1587" s="22">
        <v>45794</v>
      </c>
      <c r="L1587" s="11" t="s">
        <v>11229</v>
      </c>
      <c r="M1587" s="26">
        <v>192.83</v>
      </c>
      <c r="N1587" s="20">
        <v>1</v>
      </c>
      <c r="O1587" s="26">
        <v>192.83</v>
      </c>
      <c r="P1587" s="26">
        <v>30.08</v>
      </c>
      <c r="Q1587" s="26">
        <v>14.67</v>
      </c>
      <c r="R1587" s="26">
        <v>22.18</v>
      </c>
      <c r="S1587" s="26">
        <v>0</v>
      </c>
      <c r="T1587" s="26">
        <v>26.95</v>
      </c>
      <c r="U1587" s="26">
        <v>98.95</v>
      </c>
      <c r="V1587" s="24">
        <v>0.51319999999999999</v>
      </c>
      <c r="W1587" s="1" t="s">
        <v>89</v>
      </c>
      <c r="X1587" s="3"/>
      <c r="Y1587" s="3"/>
      <c r="Z1587" s="5" t="s">
        <v>7980</v>
      </c>
      <c r="AA1587" s="5" t="str">
        <f>VLOOKUP(J1587, sku!B:C, 2, FALSE)</f>
        <v>1 Fogareiro 1 Boca + 4 Refis Guepardo</v>
      </c>
      <c r="AB1587" s="3" t="str">
        <f>VLOOKUP(J1587, sku!B:BM, 64, FALSE)</f>
        <v>Importação</v>
      </c>
      <c r="AC1587" s="3" t="str">
        <f>LEFT(pedidos[[#This Row],[SKU]],3)</f>
        <v>1FO</v>
      </c>
      <c r="AD1587" s="36" t="str" cm="1">
        <f t="array" aca="1" ref="AD1587" ca="1">IFERROR(
  INDEX(
    montadora[Montadora],
    MATCH(TRUE,LEFT(J1940,NÚCARACT(montadora[SKU Parcial]))=montadora[SKU Parcial],0)
  ),
  ""
)</f>
        <v/>
      </c>
    </row>
    <row r="1588" spans="1:30" customFormat="1" x14ac:dyDescent="0.25">
      <c r="A1588" s="1" t="s">
        <v>5857</v>
      </c>
      <c r="B1588" s="1" t="s">
        <v>36</v>
      </c>
      <c r="C1588" s="1" t="s">
        <v>460</v>
      </c>
      <c r="D1588" s="1" t="s">
        <v>97</v>
      </c>
      <c r="E1588" s="1" t="s">
        <v>692</v>
      </c>
      <c r="F1588" s="1" t="s">
        <v>478</v>
      </c>
      <c r="G1588" s="6" t="s">
        <v>11227</v>
      </c>
      <c r="H1588" s="20" t="s">
        <v>30</v>
      </c>
      <c r="I1588" s="1" t="s">
        <v>31</v>
      </c>
      <c r="J1588" s="1" t="s">
        <v>479</v>
      </c>
      <c r="K1588" s="22">
        <v>45795</v>
      </c>
      <c r="L1588" s="11" t="s">
        <v>11229</v>
      </c>
      <c r="M1588" s="26">
        <v>192.83</v>
      </c>
      <c r="N1588" s="20">
        <v>1</v>
      </c>
      <c r="O1588" s="26">
        <v>216.73</v>
      </c>
      <c r="P1588" s="26">
        <v>30.08</v>
      </c>
      <c r="Q1588" s="26">
        <v>14.67</v>
      </c>
      <c r="R1588" s="26">
        <v>22.18</v>
      </c>
      <c r="S1588" s="26">
        <v>23.9</v>
      </c>
      <c r="T1588" s="26">
        <v>26.95</v>
      </c>
      <c r="U1588" s="26">
        <v>98.95</v>
      </c>
      <c r="V1588" s="24">
        <v>0.51319999999999999</v>
      </c>
      <c r="W1588" s="1" t="s">
        <v>34</v>
      </c>
      <c r="X1588" s="3"/>
      <c r="Y1588" s="3"/>
      <c r="Z1588" s="5" t="s">
        <v>7980</v>
      </c>
      <c r="AA1588" s="5" t="str">
        <f>VLOOKUP(J1588, sku!B:C, 2, FALSE)</f>
        <v>1 Fogareiro 1 Boca + 4 Refis Guepardo</v>
      </c>
      <c r="AB1588" s="3" t="str">
        <f>VLOOKUP(J1588, sku!B:BM, 64, FALSE)</f>
        <v>Importação</v>
      </c>
      <c r="AC1588" s="3" t="str">
        <f>LEFT(pedidos[[#This Row],[SKU]],3)</f>
        <v>1FO</v>
      </c>
      <c r="AD1588" s="36" t="str" cm="1">
        <f t="array" aca="1" ref="AD1588" ca="1">IFERROR(
  INDEX(
    montadora[Montadora],
    MATCH(TRUE,LEFT(J1941,NÚCARACT(montadora[SKU Parcial]))=montadora[SKU Parcial],0)
  ),
  ""
)</f>
        <v/>
      </c>
    </row>
    <row r="1589" spans="1:30" customFormat="1" x14ac:dyDescent="0.25">
      <c r="A1589" s="1" t="s">
        <v>5858</v>
      </c>
      <c r="B1589" s="1" t="s">
        <v>5859</v>
      </c>
      <c r="C1589" s="1" t="s">
        <v>564</v>
      </c>
      <c r="D1589" s="1" t="s">
        <v>138</v>
      </c>
      <c r="E1589" s="1" t="s">
        <v>692</v>
      </c>
      <c r="F1589" s="1" t="s">
        <v>478</v>
      </c>
      <c r="G1589" s="6" t="s">
        <v>11227</v>
      </c>
      <c r="H1589" s="20" t="s">
        <v>30</v>
      </c>
      <c r="I1589" s="1" t="s">
        <v>36</v>
      </c>
      <c r="J1589" s="1" t="s">
        <v>479</v>
      </c>
      <c r="K1589" s="22">
        <v>45795</v>
      </c>
      <c r="L1589" s="11" t="s">
        <v>11229</v>
      </c>
      <c r="M1589" s="26">
        <v>192.83</v>
      </c>
      <c r="N1589" s="20">
        <v>1</v>
      </c>
      <c r="O1589" s="26">
        <v>192.83</v>
      </c>
      <c r="P1589" s="26">
        <v>30.08</v>
      </c>
      <c r="Q1589" s="26">
        <v>14.67</v>
      </c>
      <c r="R1589" s="26">
        <v>22.18</v>
      </c>
      <c r="S1589" s="26">
        <v>0</v>
      </c>
      <c r="T1589" s="26">
        <v>26.95</v>
      </c>
      <c r="U1589" s="26">
        <v>98.95</v>
      </c>
      <c r="V1589" s="24">
        <v>0.51319999999999999</v>
      </c>
      <c r="W1589" s="1" t="s">
        <v>34</v>
      </c>
      <c r="X1589" s="3"/>
      <c r="Y1589" s="3"/>
      <c r="Z1589" s="5" t="s">
        <v>7980</v>
      </c>
      <c r="AA1589" s="5" t="str">
        <f>VLOOKUP(J1589, sku!B:C, 2, FALSE)</f>
        <v>1 Fogareiro 1 Boca + 4 Refis Guepardo</v>
      </c>
      <c r="AB1589" s="3" t="str">
        <f>VLOOKUP(J1589, sku!B:BM, 64, FALSE)</f>
        <v>Importação</v>
      </c>
      <c r="AC1589" s="3" t="str">
        <f>LEFT(pedidos[[#This Row],[SKU]],3)</f>
        <v>1FO</v>
      </c>
      <c r="AD1589" s="36" t="str" cm="1">
        <f t="array" aca="1" ref="AD1589" ca="1">IFERROR(
  INDEX(
    montadora[Montadora],
    MATCH(TRUE,LEFT(J1942,NÚCARACT(montadora[SKU Parcial]))=montadora[SKU Parcial],0)
  ),
  ""
)</f>
        <v/>
      </c>
    </row>
    <row r="1590" spans="1:30" customFormat="1" x14ac:dyDescent="0.25">
      <c r="A1590" s="1" t="s">
        <v>5860</v>
      </c>
      <c r="B1590" s="1" t="s">
        <v>5861</v>
      </c>
      <c r="C1590" s="1" t="s">
        <v>5862</v>
      </c>
      <c r="D1590" s="1" t="s">
        <v>191</v>
      </c>
      <c r="E1590" s="1" t="s">
        <v>692</v>
      </c>
      <c r="F1590" s="1" t="s">
        <v>478</v>
      </c>
      <c r="G1590" s="6" t="s">
        <v>11227</v>
      </c>
      <c r="H1590" s="20" t="s">
        <v>30</v>
      </c>
      <c r="I1590" s="1" t="s">
        <v>31</v>
      </c>
      <c r="J1590" s="1" t="s">
        <v>479</v>
      </c>
      <c r="K1590" s="22">
        <v>45795</v>
      </c>
      <c r="L1590" s="11" t="s">
        <v>11229</v>
      </c>
      <c r="M1590" s="26">
        <v>192.83</v>
      </c>
      <c r="N1590" s="20">
        <v>1</v>
      </c>
      <c r="O1590" s="26">
        <v>192.83</v>
      </c>
      <c r="P1590" s="26">
        <v>30.08</v>
      </c>
      <c r="Q1590" s="26">
        <v>14.67</v>
      </c>
      <c r="R1590" s="26">
        <v>22.18</v>
      </c>
      <c r="S1590" s="26">
        <v>0</v>
      </c>
      <c r="T1590" s="26">
        <v>26.95</v>
      </c>
      <c r="U1590" s="26">
        <v>98.95</v>
      </c>
      <c r="V1590" s="24">
        <v>0.51319999999999999</v>
      </c>
      <c r="W1590" s="1" t="s">
        <v>34</v>
      </c>
      <c r="X1590" s="3"/>
      <c r="Y1590" s="3"/>
      <c r="Z1590" s="5" t="s">
        <v>7980</v>
      </c>
      <c r="AA1590" s="5" t="str">
        <f>VLOOKUP(J1590, sku!B:C, 2, FALSE)</f>
        <v>1 Fogareiro 1 Boca + 4 Refis Guepardo</v>
      </c>
      <c r="AB1590" s="3" t="str">
        <f>VLOOKUP(J1590, sku!B:BM, 64, FALSE)</f>
        <v>Importação</v>
      </c>
      <c r="AC1590" s="3" t="str">
        <f>LEFT(pedidos[[#This Row],[SKU]],3)</f>
        <v>1FO</v>
      </c>
      <c r="AD1590" s="36" t="str" cm="1">
        <f t="array" aca="1" ref="AD1590" ca="1">IFERROR(
  INDEX(
    montadora[Montadora],
    MATCH(TRUE,LEFT(J1943,NÚCARACT(montadora[SKU Parcial]))=montadora[SKU Parcial],0)
  ),
  ""
)</f>
        <v/>
      </c>
    </row>
    <row r="1591" spans="1:30" customFormat="1" x14ac:dyDescent="0.25">
      <c r="A1591" s="1" t="s">
        <v>5863</v>
      </c>
      <c r="B1591" s="1" t="s">
        <v>5864</v>
      </c>
      <c r="C1591" s="1" t="s">
        <v>5865</v>
      </c>
      <c r="D1591" s="1" t="s">
        <v>191</v>
      </c>
      <c r="E1591" s="1" t="s">
        <v>692</v>
      </c>
      <c r="F1591" s="1" t="s">
        <v>478</v>
      </c>
      <c r="G1591" s="6" t="s">
        <v>11227</v>
      </c>
      <c r="H1591" s="20" t="s">
        <v>30</v>
      </c>
      <c r="I1591" s="1" t="s">
        <v>31</v>
      </c>
      <c r="J1591" s="1" t="s">
        <v>479</v>
      </c>
      <c r="K1591" s="22">
        <v>45795</v>
      </c>
      <c r="L1591" s="11" t="s">
        <v>11229</v>
      </c>
      <c r="M1591" s="26">
        <v>192.83</v>
      </c>
      <c r="N1591" s="20">
        <v>1</v>
      </c>
      <c r="O1591" s="26">
        <v>192.83</v>
      </c>
      <c r="P1591" s="26">
        <v>30.08</v>
      </c>
      <c r="Q1591" s="26">
        <v>14.67</v>
      </c>
      <c r="R1591" s="26">
        <v>22.18</v>
      </c>
      <c r="S1591" s="26">
        <v>0</v>
      </c>
      <c r="T1591" s="26">
        <v>26.95</v>
      </c>
      <c r="U1591" s="26">
        <v>98.95</v>
      </c>
      <c r="V1591" s="24">
        <v>0.51319999999999999</v>
      </c>
      <c r="W1591" s="1" t="s">
        <v>34</v>
      </c>
      <c r="X1591" s="3"/>
      <c r="Y1591" s="3"/>
      <c r="Z1591" s="5" t="s">
        <v>7980</v>
      </c>
      <c r="AA1591" s="5" t="str">
        <f>VLOOKUP(J1591, sku!B:C, 2, FALSE)</f>
        <v>1 Fogareiro 1 Boca + 4 Refis Guepardo</v>
      </c>
      <c r="AB1591" s="3" t="str">
        <f>VLOOKUP(J1591, sku!B:BM, 64, FALSE)</f>
        <v>Importação</v>
      </c>
      <c r="AC1591" s="3" t="str">
        <f>LEFT(pedidos[[#This Row],[SKU]],3)</f>
        <v>1FO</v>
      </c>
      <c r="AD1591" s="36" t="str" cm="1">
        <f t="array" aca="1" ref="AD1591" ca="1">IFERROR(
  INDEX(
    montadora[Montadora],
    MATCH(TRUE,LEFT(J1944,NÚCARACT(montadora[SKU Parcial]))=montadora[SKU Parcial],0)
  ),
  ""
)</f>
        <v/>
      </c>
    </row>
    <row r="1592" spans="1:30" customFormat="1" x14ac:dyDescent="0.25">
      <c r="A1592" s="1" t="s">
        <v>5866</v>
      </c>
      <c r="B1592" s="1" t="s">
        <v>36</v>
      </c>
      <c r="C1592" s="1" t="s">
        <v>5867</v>
      </c>
      <c r="D1592" s="1" t="s">
        <v>1442</v>
      </c>
      <c r="E1592" s="1" t="s">
        <v>692</v>
      </c>
      <c r="F1592" s="1" t="s">
        <v>478</v>
      </c>
      <c r="G1592" s="6" t="s">
        <v>11227</v>
      </c>
      <c r="H1592" s="20" t="s">
        <v>30</v>
      </c>
      <c r="I1592" s="1" t="s">
        <v>31</v>
      </c>
      <c r="J1592" s="1" t="s">
        <v>479</v>
      </c>
      <c r="K1592" s="22">
        <v>45795</v>
      </c>
      <c r="L1592" s="11" t="s">
        <v>11229</v>
      </c>
      <c r="M1592" s="26">
        <v>192.83</v>
      </c>
      <c r="N1592" s="20">
        <v>1</v>
      </c>
      <c r="O1592" s="26">
        <v>203.73</v>
      </c>
      <c r="P1592" s="26">
        <v>30.08</v>
      </c>
      <c r="Q1592" s="26">
        <v>14.67</v>
      </c>
      <c r="R1592" s="26">
        <v>22.18</v>
      </c>
      <c r="S1592" s="26">
        <v>10.9</v>
      </c>
      <c r="T1592" s="26">
        <v>26.95</v>
      </c>
      <c r="U1592" s="26">
        <v>98.95</v>
      </c>
      <c r="V1592" s="24">
        <v>0.51319999999999999</v>
      </c>
      <c r="W1592" s="1" t="s">
        <v>34</v>
      </c>
      <c r="X1592" s="3"/>
      <c r="Y1592" s="3"/>
      <c r="Z1592" s="5" t="s">
        <v>7980</v>
      </c>
      <c r="AA1592" s="5" t="str">
        <f>VLOOKUP(J1592, sku!B:C, 2, FALSE)</f>
        <v>1 Fogareiro 1 Boca + 4 Refis Guepardo</v>
      </c>
      <c r="AB1592" s="3" t="str">
        <f>VLOOKUP(J1592, sku!B:BM, 64, FALSE)</f>
        <v>Importação</v>
      </c>
      <c r="AC1592" s="3" t="str">
        <f>LEFT(pedidos[[#This Row],[SKU]],3)</f>
        <v>1FO</v>
      </c>
      <c r="AD1592" s="36" t="str" cm="1">
        <f t="array" aca="1" ref="AD1592" ca="1">IFERROR(
  INDEX(
    montadora[Montadora],
    MATCH(TRUE,LEFT(J1945,NÚCARACT(montadora[SKU Parcial]))=montadora[SKU Parcial],0)
  ),
  ""
)</f>
        <v/>
      </c>
    </row>
    <row r="1593" spans="1:30" customFormat="1" x14ac:dyDescent="0.25">
      <c r="A1593" s="1" t="s">
        <v>5868</v>
      </c>
      <c r="B1593" s="1" t="s">
        <v>5869</v>
      </c>
      <c r="C1593" s="1" t="s">
        <v>719</v>
      </c>
      <c r="D1593" s="1" t="s">
        <v>138</v>
      </c>
      <c r="E1593" s="1" t="s">
        <v>477</v>
      </c>
      <c r="F1593" s="1" t="s">
        <v>478</v>
      </c>
      <c r="G1593" s="6" t="s">
        <v>11227</v>
      </c>
      <c r="H1593" s="20" t="s">
        <v>47</v>
      </c>
      <c r="I1593" s="1" t="s">
        <v>36</v>
      </c>
      <c r="J1593" s="1" t="s">
        <v>479</v>
      </c>
      <c r="K1593" s="22">
        <v>45783</v>
      </c>
      <c r="L1593" s="11" t="s">
        <v>11229</v>
      </c>
      <c r="M1593" s="26">
        <v>214.45</v>
      </c>
      <c r="N1593" s="20">
        <v>1</v>
      </c>
      <c r="O1593" s="26">
        <v>214.45</v>
      </c>
      <c r="P1593" s="26">
        <v>30.08</v>
      </c>
      <c r="Q1593" s="26">
        <v>16.32</v>
      </c>
      <c r="R1593" s="26">
        <v>35.380000000000003</v>
      </c>
      <c r="S1593" s="26">
        <v>0</v>
      </c>
      <c r="T1593" s="26">
        <v>23.45</v>
      </c>
      <c r="U1593" s="26">
        <v>109.22</v>
      </c>
      <c r="V1593" s="24">
        <v>0.50929999999999997</v>
      </c>
      <c r="W1593" s="1" t="s">
        <v>34</v>
      </c>
      <c r="X1593" s="3"/>
      <c r="Y1593" s="3"/>
      <c r="Z1593" s="5" t="s">
        <v>7980</v>
      </c>
      <c r="AA1593" s="5" t="str">
        <f>VLOOKUP(J1593, sku!B:C, 2, FALSE)</f>
        <v>1 Fogareiro 1 Boca + 4 Refis Guepardo</v>
      </c>
      <c r="AB1593" s="3" t="str">
        <f>VLOOKUP(J1593, sku!B:BM, 64, FALSE)</f>
        <v>Importação</v>
      </c>
      <c r="AC1593" s="3" t="str">
        <f>LEFT(pedidos[[#This Row],[SKU]],3)</f>
        <v>1FO</v>
      </c>
      <c r="AD1593" s="36" t="str" cm="1">
        <f t="array" aca="1" ref="AD1593" ca="1">IFERROR(
  INDEX(
    montadora[Montadora],
    MATCH(TRUE,LEFT(J1946,NÚCARACT(montadora[SKU Parcial]))=montadora[SKU Parcial],0)
  ),
  ""
)</f>
        <v/>
      </c>
    </row>
    <row r="1594" spans="1:30" customFormat="1" x14ac:dyDescent="0.25">
      <c r="A1594" s="1" t="s">
        <v>5870</v>
      </c>
      <c r="B1594" s="1" t="s">
        <v>5871</v>
      </c>
      <c r="C1594" s="1" t="s">
        <v>363</v>
      </c>
      <c r="D1594" s="1" t="s">
        <v>27</v>
      </c>
      <c r="E1594" s="1" t="s">
        <v>477</v>
      </c>
      <c r="F1594" s="1" t="s">
        <v>478</v>
      </c>
      <c r="G1594" s="6" t="s">
        <v>11227</v>
      </c>
      <c r="H1594" s="20" t="s">
        <v>47</v>
      </c>
      <c r="I1594" s="1" t="s">
        <v>31</v>
      </c>
      <c r="J1594" s="1" t="s">
        <v>479</v>
      </c>
      <c r="K1594" s="22">
        <v>45793</v>
      </c>
      <c r="L1594" s="11" t="s">
        <v>11229</v>
      </c>
      <c r="M1594" s="26">
        <v>214.45</v>
      </c>
      <c r="N1594" s="20">
        <v>1</v>
      </c>
      <c r="O1594" s="26">
        <v>214.45</v>
      </c>
      <c r="P1594" s="26">
        <v>30.08</v>
      </c>
      <c r="Q1594" s="26">
        <v>16.32</v>
      </c>
      <c r="R1594" s="26">
        <v>35.380000000000003</v>
      </c>
      <c r="S1594" s="26">
        <v>0</v>
      </c>
      <c r="T1594" s="26">
        <v>23.45</v>
      </c>
      <c r="U1594" s="26">
        <v>109.22</v>
      </c>
      <c r="V1594" s="24">
        <v>0.50929999999999997</v>
      </c>
      <c r="W1594" s="1" t="s">
        <v>34</v>
      </c>
      <c r="X1594" s="3"/>
      <c r="Y1594" s="3"/>
      <c r="Z1594" s="5" t="s">
        <v>7980</v>
      </c>
      <c r="AA1594" s="5" t="str">
        <f>VLOOKUP(J1594, sku!B:C, 2, FALSE)</f>
        <v>1 Fogareiro 1 Boca + 4 Refis Guepardo</v>
      </c>
      <c r="AB1594" s="3" t="str">
        <f>VLOOKUP(J1594, sku!B:BM, 64, FALSE)</f>
        <v>Importação</v>
      </c>
      <c r="AC1594" s="3" t="str">
        <f>LEFT(pedidos[[#This Row],[SKU]],3)</f>
        <v>1FO</v>
      </c>
      <c r="AD1594" s="36" t="str" cm="1">
        <f t="array" aca="1" ref="AD1594" ca="1">IFERROR(
  INDEX(
    montadora[Montadora],
    MATCH(TRUE,LEFT(J1947,NÚCARACT(montadora[SKU Parcial]))=montadora[SKU Parcial],0)
  ),
  ""
)</f>
        <v/>
      </c>
    </row>
    <row r="1595" spans="1:30" customFormat="1" x14ac:dyDescent="0.25">
      <c r="A1595" s="1" t="s">
        <v>5872</v>
      </c>
      <c r="B1595" s="1" t="s">
        <v>36</v>
      </c>
      <c r="C1595" s="1" t="s">
        <v>5873</v>
      </c>
      <c r="D1595" s="1" t="s">
        <v>617</v>
      </c>
      <c r="E1595" s="1" t="s">
        <v>692</v>
      </c>
      <c r="F1595" s="1" t="s">
        <v>478</v>
      </c>
      <c r="G1595" s="6" t="s">
        <v>11227</v>
      </c>
      <c r="H1595" s="20" t="s">
        <v>30</v>
      </c>
      <c r="I1595" s="1" t="s">
        <v>36</v>
      </c>
      <c r="J1595" s="1" t="s">
        <v>479</v>
      </c>
      <c r="K1595" s="22">
        <v>45782</v>
      </c>
      <c r="L1595" s="11" t="s">
        <v>11229</v>
      </c>
      <c r="M1595" s="26">
        <v>186.8</v>
      </c>
      <c r="N1595" s="20">
        <v>1</v>
      </c>
      <c r="O1595" s="26">
        <v>186.8</v>
      </c>
      <c r="P1595" s="26">
        <v>30.08</v>
      </c>
      <c r="Q1595" s="26">
        <v>14.22</v>
      </c>
      <c r="R1595" s="26">
        <v>21.48</v>
      </c>
      <c r="S1595" s="26">
        <v>0</v>
      </c>
      <c r="T1595" s="26">
        <v>26.95</v>
      </c>
      <c r="U1595" s="26">
        <v>94.07</v>
      </c>
      <c r="V1595" s="24">
        <v>0.50360000000000005</v>
      </c>
      <c r="W1595" s="1" t="s">
        <v>34</v>
      </c>
      <c r="X1595" s="3"/>
      <c r="Y1595" s="3"/>
      <c r="Z1595" s="5" t="s">
        <v>7980</v>
      </c>
      <c r="AA1595" s="5" t="str">
        <f>VLOOKUP(J1595, sku!B:C, 2, FALSE)</f>
        <v>1 Fogareiro 1 Boca + 4 Refis Guepardo</v>
      </c>
      <c r="AB1595" s="3" t="str">
        <f>VLOOKUP(J1595, sku!B:BM, 64, FALSE)</f>
        <v>Importação</v>
      </c>
      <c r="AC1595" s="3" t="str">
        <f>LEFT(pedidos[[#This Row],[SKU]],3)</f>
        <v>1FO</v>
      </c>
      <c r="AD1595" s="36" t="str" cm="1">
        <f t="array" aca="1" ref="AD1595" ca="1">IFERROR(
  INDEX(
    montadora[Montadora],
    MATCH(TRUE,LEFT(J1948,NÚCARACT(montadora[SKU Parcial]))=montadora[SKU Parcial],0)
  ),
  ""
)</f>
        <v/>
      </c>
    </row>
    <row r="1596" spans="1:30" customFormat="1" x14ac:dyDescent="0.25">
      <c r="A1596" s="1" t="s">
        <v>5874</v>
      </c>
      <c r="B1596" s="1" t="s">
        <v>5875</v>
      </c>
      <c r="C1596" s="1" t="s">
        <v>2174</v>
      </c>
      <c r="D1596" s="1" t="s">
        <v>358</v>
      </c>
      <c r="E1596" s="1" t="s">
        <v>692</v>
      </c>
      <c r="F1596" s="1" t="s">
        <v>478</v>
      </c>
      <c r="G1596" s="6" t="s">
        <v>11227</v>
      </c>
      <c r="H1596" s="20" t="s">
        <v>30</v>
      </c>
      <c r="I1596" s="1" t="s">
        <v>31</v>
      </c>
      <c r="J1596" s="1" t="s">
        <v>479</v>
      </c>
      <c r="K1596" s="22">
        <v>45783</v>
      </c>
      <c r="L1596" s="11" t="s">
        <v>11229</v>
      </c>
      <c r="M1596" s="26">
        <v>186.8</v>
      </c>
      <c r="N1596" s="20">
        <v>1</v>
      </c>
      <c r="O1596" s="26">
        <v>186.8</v>
      </c>
      <c r="P1596" s="26">
        <v>30.08</v>
      </c>
      <c r="Q1596" s="26">
        <v>14.22</v>
      </c>
      <c r="R1596" s="26">
        <v>21.48</v>
      </c>
      <c r="S1596" s="26">
        <v>0</v>
      </c>
      <c r="T1596" s="26">
        <v>26.95</v>
      </c>
      <c r="U1596" s="26">
        <v>94.07</v>
      </c>
      <c r="V1596" s="24">
        <v>0.50360000000000005</v>
      </c>
      <c r="W1596" s="1" t="s">
        <v>34</v>
      </c>
      <c r="X1596" s="3"/>
      <c r="Y1596" s="3"/>
      <c r="Z1596" s="5" t="s">
        <v>7980</v>
      </c>
      <c r="AA1596" s="5" t="str">
        <f>VLOOKUP(J1596, sku!B:C, 2, FALSE)</f>
        <v>1 Fogareiro 1 Boca + 4 Refis Guepardo</v>
      </c>
      <c r="AB1596" s="3" t="str">
        <f>VLOOKUP(J1596, sku!B:BM, 64, FALSE)</f>
        <v>Importação</v>
      </c>
      <c r="AC1596" s="3" t="str">
        <f>LEFT(pedidos[[#This Row],[SKU]],3)</f>
        <v>1FO</v>
      </c>
      <c r="AD1596" s="36" t="str" cm="1">
        <f t="array" aca="1" ref="AD1596" ca="1">IFERROR(
  INDEX(
    montadora[Montadora],
    MATCH(TRUE,LEFT(J1949,NÚCARACT(montadora[SKU Parcial]))=montadora[SKU Parcial],0)
  ),
  ""
)</f>
        <v/>
      </c>
    </row>
    <row r="1597" spans="1:30" customFormat="1" x14ac:dyDescent="0.25">
      <c r="A1597" s="1" t="s">
        <v>5876</v>
      </c>
      <c r="B1597" s="1" t="s">
        <v>5877</v>
      </c>
      <c r="C1597" s="1" t="s">
        <v>5878</v>
      </c>
      <c r="D1597" s="1" t="s">
        <v>138</v>
      </c>
      <c r="E1597" s="1" t="s">
        <v>692</v>
      </c>
      <c r="F1597" s="1" t="s">
        <v>478</v>
      </c>
      <c r="G1597" s="6" t="s">
        <v>11227</v>
      </c>
      <c r="H1597" s="20" t="s">
        <v>30</v>
      </c>
      <c r="I1597" s="1" t="s">
        <v>31</v>
      </c>
      <c r="J1597" s="1" t="s">
        <v>479</v>
      </c>
      <c r="K1597" s="22">
        <v>45784</v>
      </c>
      <c r="L1597" s="11" t="s">
        <v>11229</v>
      </c>
      <c r="M1597" s="26">
        <v>186.8</v>
      </c>
      <c r="N1597" s="20">
        <v>1</v>
      </c>
      <c r="O1597" s="26">
        <v>186.8</v>
      </c>
      <c r="P1597" s="26">
        <v>30.08</v>
      </c>
      <c r="Q1597" s="26">
        <v>14.22</v>
      </c>
      <c r="R1597" s="26">
        <v>21.48</v>
      </c>
      <c r="S1597" s="26">
        <v>0</v>
      </c>
      <c r="T1597" s="26">
        <v>26.95</v>
      </c>
      <c r="U1597" s="26">
        <v>94.07</v>
      </c>
      <c r="V1597" s="24">
        <v>0.50360000000000005</v>
      </c>
      <c r="W1597" s="1" t="s">
        <v>89</v>
      </c>
      <c r="X1597" s="3"/>
      <c r="Y1597" s="3"/>
      <c r="Z1597" s="5" t="s">
        <v>7980</v>
      </c>
      <c r="AA1597" s="5" t="str">
        <f>VLOOKUP(J1597, sku!B:C, 2, FALSE)</f>
        <v>1 Fogareiro 1 Boca + 4 Refis Guepardo</v>
      </c>
      <c r="AB1597" s="3" t="str">
        <f>VLOOKUP(J1597, sku!B:BM, 64, FALSE)</f>
        <v>Importação</v>
      </c>
      <c r="AC1597" s="3" t="str">
        <f>LEFT(pedidos[[#This Row],[SKU]],3)</f>
        <v>1FO</v>
      </c>
      <c r="AD1597" s="36" t="str" cm="1">
        <f t="array" aca="1" ref="AD1597" ca="1">IFERROR(
  INDEX(
    montadora[Montadora],
    MATCH(TRUE,LEFT(J1950,NÚCARACT(montadora[SKU Parcial]))=montadora[SKU Parcial],0)
  ),
  ""
)</f>
        <v/>
      </c>
    </row>
    <row r="1598" spans="1:30" customFormat="1" x14ac:dyDescent="0.25">
      <c r="A1598" s="1" t="s">
        <v>5879</v>
      </c>
      <c r="B1598" s="1" t="s">
        <v>5880</v>
      </c>
      <c r="C1598" s="1" t="s">
        <v>5881</v>
      </c>
      <c r="D1598" s="1" t="s">
        <v>358</v>
      </c>
      <c r="E1598" s="1" t="s">
        <v>692</v>
      </c>
      <c r="F1598" s="1" t="s">
        <v>478</v>
      </c>
      <c r="G1598" s="6" t="s">
        <v>11227</v>
      </c>
      <c r="H1598" s="20" t="s">
        <v>30</v>
      </c>
      <c r="I1598" s="1" t="s">
        <v>31</v>
      </c>
      <c r="J1598" s="1" t="s">
        <v>479</v>
      </c>
      <c r="K1598" s="22">
        <v>45785</v>
      </c>
      <c r="L1598" s="11" t="s">
        <v>11229</v>
      </c>
      <c r="M1598" s="26">
        <v>186.8</v>
      </c>
      <c r="N1598" s="20">
        <v>1</v>
      </c>
      <c r="O1598" s="26">
        <v>186.8</v>
      </c>
      <c r="P1598" s="26">
        <v>30.08</v>
      </c>
      <c r="Q1598" s="26">
        <v>14.22</v>
      </c>
      <c r="R1598" s="26">
        <v>21.48</v>
      </c>
      <c r="S1598" s="26">
        <v>0</v>
      </c>
      <c r="T1598" s="26">
        <v>26.95</v>
      </c>
      <c r="U1598" s="26">
        <v>94.07</v>
      </c>
      <c r="V1598" s="24">
        <v>0.50360000000000005</v>
      </c>
      <c r="W1598" s="1" t="s">
        <v>34</v>
      </c>
      <c r="X1598" s="3"/>
      <c r="Y1598" s="3"/>
      <c r="Z1598" s="5" t="s">
        <v>7980</v>
      </c>
      <c r="AA1598" s="5" t="str">
        <f>VLOOKUP(J1598, sku!B:C, 2, FALSE)</f>
        <v>1 Fogareiro 1 Boca + 4 Refis Guepardo</v>
      </c>
      <c r="AB1598" s="3" t="str">
        <f>VLOOKUP(J1598, sku!B:BM, 64, FALSE)</f>
        <v>Importação</v>
      </c>
      <c r="AC1598" s="3" t="str">
        <f>LEFT(pedidos[[#This Row],[SKU]],3)</f>
        <v>1FO</v>
      </c>
      <c r="AD1598" s="36" t="str" cm="1">
        <f t="array" aca="1" ref="AD1598" ca="1">IFERROR(
  INDEX(
    montadora[Montadora],
    MATCH(TRUE,LEFT(J1951,NÚCARACT(montadora[SKU Parcial]))=montadora[SKU Parcial],0)
  ),
  ""
)</f>
        <v/>
      </c>
    </row>
    <row r="1599" spans="1:30" customFormat="1" x14ac:dyDescent="0.25">
      <c r="A1599" s="1" t="s">
        <v>5882</v>
      </c>
      <c r="B1599" s="1" t="s">
        <v>5883</v>
      </c>
      <c r="C1599" s="1" t="s">
        <v>5884</v>
      </c>
      <c r="D1599" s="1" t="s">
        <v>319</v>
      </c>
      <c r="E1599" s="1" t="s">
        <v>692</v>
      </c>
      <c r="F1599" s="1" t="s">
        <v>478</v>
      </c>
      <c r="G1599" s="6" t="s">
        <v>11227</v>
      </c>
      <c r="H1599" s="20" t="s">
        <v>30</v>
      </c>
      <c r="I1599" s="1" t="s">
        <v>31</v>
      </c>
      <c r="J1599" s="1" t="s">
        <v>479</v>
      </c>
      <c r="K1599" s="22">
        <v>45787</v>
      </c>
      <c r="L1599" s="11" t="s">
        <v>11229</v>
      </c>
      <c r="M1599" s="26">
        <v>186.8</v>
      </c>
      <c r="N1599" s="20">
        <v>1</v>
      </c>
      <c r="O1599" s="26">
        <v>186.8</v>
      </c>
      <c r="P1599" s="26">
        <v>30.08</v>
      </c>
      <c r="Q1599" s="26">
        <v>14.22</v>
      </c>
      <c r="R1599" s="26">
        <v>21.48</v>
      </c>
      <c r="S1599" s="26">
        <v>0</v>
      </c>
      <c r="T1599" s="26">
        <v>26.95</v>
      </c>
      <c r="U1599" s="26">
        <v>94.07</v>
      </c>
      <c r="V1599" s="24">
        <v>0.50360000000000005</v>
      </c>
      <c r="W1599" s="1" t="s">
        <v>34</v>
      </c>
      <c r="X1599" s="3"/>
      <c r="Y1599" s="3"/>
      <c r="Z1599" s="5" t="s">
        <v>7980</v>
      </c>
      <c r="AA1599" s="5" t="str">
        <f>VLOOKUP(J1599, sku!B:C, 2, FALSE)</f>
        <v>1 Fogareiro 1 Boca + 4 Refis Guepardo</v>
      </c>
      <c r="AB1599" s="3" t="str">
        <f>VLOOKUP(J1599, sku!B:BM, 64, FALSE)</f>
        <v>Importação</v>
      </c>
      <c r="AC1599" s="3" t="str">
        <f>LEFT(pedidos[[#This Row],[SKU]],3)</f>
        <v>1FO</v>
      </c>
      <c r="AD1599" s="36" t="str" cm="1">
        <f t="array" aca="1" ref="AD1599" ca="1">IFERROR(
  INDEX(
    montadora[Montadora],
    MATCH(TRUE,LEFT(J1952,NÚCARACT(montadora[SKU Parcial]))=montadora[SKU Parcial],0)
  ),
  ""
)</f>
        <v/>
      </c>
    </row>
    <row r="1600" spans="1:30" customFormat="1" x14ac:dyDescent="0.25">
      <c r="A1600" s="1" t="s">
        <v>5885</v>
      </c>
      <c r="B1600" s="1" t="s">
        <v>5886</v>
      </c>
      <c r="C1600" s="1" t="s">
        <v>5887</v>
      </c>
      <c r="D1600" s="1" t="s">
        <v>1042</v>
      </c>
      <c r="E1600" s="1" t="s">
        <v>692</v>
      </c>
      <c r="F1600" s="1" t="s">
        <v>478</v>
      </c>
      <c r="G1600" s="6" t="s">
        <v>11227</v>
      </c>
      <c r="H1600" s="20" t="s">
        <v>30</v>
      </c>
      <c r="I1600" s="1" t="s">
        <v>31</v>
      </c>
      <c r="J1600" s="1" t="s">
        <v>479</v>
      </c>
      <c r="K1600" s="22">
        <v>45787</v>
      </c>
      <c r="L1600" s="11" t="s">
        <v>11229</v>
      </c>
      <c r="M1600" s="26">
        <v>186.8</v>
      </c>
      <c r="N1600" s="20">
        <v>1</v>
      </c>
      <c r="O1600" s="26">
        <v>186.8</v>
      </c>
      <c r="P1600" s="26">
        <v>30.08</v>
      </c>
      <c r="Q1600" s="26">
        <v>14.22</v>
      </c>
      <c r="R1600" s="26">
        <v>21.48</v>
      </c>
      <c r="S1600" s="26">
        <v>0</v>
      </c>
      <c r="T1600" s="26">
        <v>26.95</v>
      </c>
      <c r="U1600" s="26">
        <v>94.07</v>
      </c>
      <c r="V1600" s="24">
        <v>0.50360000000000005</v>
      </c>
      <c r="W1600" s="1" t="s">
        <v>34</v>
      </c>
      <c r="X1600" s="3"/>
      <c r="Y1600" s="3"/>
      <c r="Z1600" s="5" t="s">
        <v>7980</v>
      </c>
      <c r="AA1600" s="5" t="str">
        <f>VLOOKUP(J1600, sku!B:C, 2, FALSE)</f>
        <v>1 Fogareiro 1 Boca + 4 Refis Guepardo</v>
      </c>
      <c r="AB1600" s="3" t="str">
        <f>VLOOKUP(J1600, sku!B:BM, 64, FALSE)</f>
        <v>Importação</v>
      </c>
      <c r="AC1600" s="3" t="str">
        <f>LEFT(pedidos[[#This Row],[SKU]],3)</f>
        <v>1FO</v>
      </c>
      <c r="AD1600" s="36" t="str" cm="1">
        <f t="array" aca="1" ref="AD1600" ca="1">IFERROR(
  INDEX(
    montadora[Montadora],
    MATCH(TRUE,LEFT(J1953,NÚCARACT(montadora[SKU Parcial]))=montadora[SKU Parcial],0)
  ),
  ""
)</f>
        <v/>
      </c>
    </row>
    <row r="1601" spans="1:30" customFormat="1" x14ac:dyDescent="0.25">
      <c r="A1601" s="1" t="s">
        <v>5888</v>
      </c>
      <c r="B1601" s="1" t="s">
        <v>5889</v>
      </c>
      <c r="C1601" s="1" t="s">
        <v>2266</v>
      </c>
      <c r="D1601" s="1" t="s">
        <v>709</v>
      </c>
      <c r="E1601" s="1" t="s">
        <v>2149</v>
      </c>
      <c r="F1601" s="1" t="s">
        <v>2150</v>
      </c>
      <c r="G1601" s="6" t="s">
        <v>11227</v>
      </c>
      <c r="H1601" s="20" t="s">
        <v>47</v>
      </c>
      <c r="I1601" s="1" t="s">
        <v>36</v>
      </c>
      <c r="J1601" s="1" t="s">
        <v>479</v>
      </c>
      <c r="K1601" s="22">
        <v>45795</v>
      </c>
      <c r="L1601" s="11" t="s">
        <v>11229</v>
      </c>
      <c r="M1601" s="26">
        <v>198.2</v>
      </c>
      <c r="N1601" s="20">
        <v>1</v>
      </c>
      <c r="O1601" s="26">
        <v>198.2</v>
      </c>
      <c r="P1601" s="26">
        <v>30.08</v>
      </c>
      <c r="Q1601" s="26">
        <v>15.08</v>
      </c>
      <c r="R1601" s="26">
        <v>32.700000000000003</v>
      </c>
      <c r="S1601" s="26">
        <v>0</v>
      </c>
      <c r="T1601" s="26">
        <v>26.95</v>
      </c>
      <c r="U1601" s="26">
        <v>93.39</v>
      </c>
      <c r="V1601" s="24">
        <v>0.47120000000000001</v>
      </c>
      <c r="W1601" s="1" t="s">
        <v>34</v>
      </c>
      <c r="X1601" s="3"/>
      <c r="Y1601" s="3"/>
      <c r="Z1601" s="5" t="s">
        <v>7980</v>
      </c>
      <c r="AA1601" s="5" t="str">
        <f>VLOOKUP(J1601, sku!B:C, 2, FALSE)</f>
        <v>1 Fogareiro 1 Boca + 4 Refis Guepardo</v>
      </c>
      <c r="AB1601" s="3" t="str">
        <f>VLOOKUP(J1601, sku!B:BM, 64, FALSE)</f>
        <v>Importação</v>
      </c>
      <c r="AC1601" s="3" t="str">
        <f>LEFT(pedidos[[#This Row],[SKU]],3)</f>
        <v>1FO</v>
      </c>
      <c r="AD1601" s="36" t="str" cm="1">
        <f t="array" aca="1" ref="AD1601" ca="1">IFERROR(
  INDEX(
    montadora[Montadora],
    MATCH(TRUE,LEFT(J1954,NÚCARACT(montadora[SKU Parcial]))=montadora[SKU Parcial],0)
  ),
  ""
)</f>
        <v/>
      </c>
    </row>
    <row r="1602" spans="1:30" customFormat="1" x14ac:dyDescent="0.25">
      <c r="A1602" s="1" t="s">
        <v>5890</v>
      </c>
      <c r="B1602" s="1" t="s">
        <v>5891</v>
      </c>
      <c r="C1602" s="1" t="s">
        <v>5892</v>
      </c>
      <c r="D1602" s="1" t="s">
        <v>27</v>
      </c>
      <c r="E1602" s="1" t="s">
        <v>2149</v>
      </c>
      <c r="F1602" s="1" t="s">
        <v>2150</v>
      </c>
      <c r="G1602" s="6" t="s">
        <v>11227</v>
      </c>
      <c r="H1602" s="20" t="s">
        <v>47</v>
      </c>
      <c r="I1602" s="1" t="s">
        <v>36</v>
      </c>
      <c r="J1602" s="1" t="s">
        <v>479</v>
      </c>
      <c r="K1602" s="22">
        <v>45785</v>
      </c>
      <c r="L1602" s="11" t="s">
        <v>11229</v>
      </c>
      <c r="M1602" s="26">
        <v>196.8</v>
      </c>
      <c r="N1602" s="20">
        <v>1</v>
      </c>
      <c r="O1602" s="26">
        <v>196.8</v>
      </c>
      <c r="P1602" s="26">
        <v>30.08</v>
      </c>
      <c r="Q1602" s="26">
        <v>14.98</v>
      </c>
      <c r="R1602" s="26">
        <v>32.47</v>
      </c>
      <c r="S1602" s="26">
        <v>0</v>
      </c>
      <c r="T1602" s="26">
        <v>26.95</v>
      </c>
      <c r="U1602" s="26">
        <v>92.32</v>
      </c>
      <c r="V1602" s="24">
        <v>0.46910000000000002</v>
      </c>
      <c r="W1602" s="1" t="s">
        <v>34</v>
      </c>
      <c r="X1602" s="3"/>
      <c r="Y1602" s="3"/>
      <c r="Z1602" s="5" t="s">
        <v>7980</v>
      </c>
      <c r="AA1602" s="5" t="str">
        <f>VLOOKUP(J1602, sku!B:C, 2, FALSE)</f>
        <v>1 Fogareiro 1 Boca + 4 Refis Guepardo</v>
      </c>
      <c r="AB1602" s="3" t="str">
        <f>VLOOKUP(J1602, sku!B:BM, 64, FALSE)</f>
        <v>Importação</v>
      </c>
      <c r="AC1602" s="3" t="str">
        <f>LEFT(pedidos[[#This Row],[SKU]],3)</f>
        <v>1FO</v>
      </c>
      <c r="AD1602" s="36" t="str" cm="1">
        <f t="array" aca="1" ref="AD1602" ca="1">IFERROR(
  INDEX(
    montadora[Montadora],
    MATCH(TRUE,LEFT(J1955,NÚCARACT(montadora[SKU Parcial]))=montadora[SKU Parcial],0)
  ),
  ""
)</f>
        <v/>
      </c>
    </row>
    <row r="1603" spans="1:30" customFormat="1" x14ac:dyDescent="0.25">
      <c r="A1603" s="1" t="s">
        <v>5893</v>
      </c>
      <c r="B1603" s="1" t="s">
        <v>36</v>
      </c>
      <c r="C1603" s="1" t="s">
        <v>278</v>
      </c>
      <c r="D1603" s="1" t="s">
        <v>617</v>
      </c>
      <c r="E1603" s="1" t="s">
        <v>2149</v>
      </c>
      <c r="F1603" s="1" t="s">
        <v>2150</v>
      </c>
      <c r="G1603" s="6" t="s">
        <v>11227</v>
      </c>
      <c r="H1603" s="20" t="s">
        <v>47</v>
      </c>
      <c r="I1603" s="1" t="s">
        <v>31</v>
      </c>
      <c r="J1603" s="1" t="s">
        <v>479</v>
      </c>
      <c r="K1603" s="22">
        <v>45785</v>
      </c>
      <c r="L1603" s="11" t="s">
        <v>11229</v>
      </c>
      <c r="M1603" s="26">
        <v>196.8</v>
      </c>
      <c r="N1603" s="20">
        <v>1</v>
      </c>
      <c r="O1603" s="26">
        <v>214.11</v>
      </c>
      <c r="P1603" s="26">
        <v>30.08</v>
      </c>
      <c r="Q1603" s="26">
        <v>14.98</v>
      </c>
      <c r="R1603" s="26">
        <v>32.47</v>
      </c>
      <c r="S1603" s="26">
        <v>17.309999999999999</v>
      </c>
      <c r="T1603" s="26">
        <v>26.95</v>
      </c>
      <c r="U1603" s="26">
        <v>92.32</v>
      </c>
      <c r="V1603" s="24">
        <v>0.46910000000000002</v>
      </c>
      <c r="W1603" s="1" t="s">
        <v>34</v>
      </c>
      <c r="X1603" s="3"/>
      <c r="Y1603" s="3"/>
      <c r="Z1603" s="5" t="s">
        <v>7980</v>
      </c>
      <c r="AA1603" s="5" t="str">
        <f>VLOOKUP(J1603, sku!B:C, 2, FALSE)</f>
        <v>1 Fogareiro 1 Boca + 4 Refis Guepardo</v>
      </c>
      <c r="AB1603" s="3" t="str">
        <f>VLOOKUP(J1603, sku!B:BM, 64, FALSE)</f>
        <v>Importação</v>
      </c>
      <c r="AC1603" s="3" t="str">
        <f>LEFT(pedidos[[#This Row],[SKU]],3)</f>
        <v>1FO</v>
      </c>
      <c r="AD1603" s="36" t="str" cm="1">
        <f t="array" aca="1" ref="AD1603" ca="1">IFERROR(
  INDEX(
    montadora[Montadora],
    MATCH(TRUE,LEFT(J1956,NÚCARACT(montadora[SKU Parcial]))=montadora[SKU Parcial],0)
  ),
  ""
)</f>
        <v/>
      </c>
    </row>
    <row r="1604" spans="1:30" customFormat="1" x14ac:dyDescent="0.25">
      <c r="A1604" s="1" t="s">
        <v>5894</v>
      </c>
      <c r="B1604" s="1" t="s">
        <v>36</v>
      </c>
      <c r="C1604" s="1" t="s">
        <v>1230</v>
      </c>
      <c r="D1604" s="1" t="s">
        <v>27</v>
      </c>
      <c r="E1604" s="1" t="s">
        <v>2149</v>
      </c>
      <c r="F1604" s="1" t="s">
        <v>2150</v>
      </c>
      <c r="G1604" s="6" t="s">
        <v>11227</v>
      </c>
      <c r="H1604" s="20" t="s">
        <v>47</v>
      </c>
      <c r="I1604" s="1" t="s">
        <v>31</v>
      </c>
      <c r="J1604" s="1" t="s">
        <v>479</v>
      </c>
      <c r="K1604" s="22">
        <v>45785</v>
      </c>
      <c r="L1604" s="11" t="s">
        <v>11229</v>
      </c>
      <c r="M1604" s="26">
        <v>196.8</v>
      </c>
      <c r="N1604" s="20">
        <v>1</v>
      </c>
      <c r="O1604" s="26">
        <v>196.8</v>
      </c>
      <c r="P1604" s="26">
        <v>30.08</v>
      </c>
      <c r="Q1604" s="26">
        <v>14.98</v>
      </c>
      <c r="R1604" s="26">
        <v>32.47</v>
      </c>
      <c r="S1604" s="26">
        <v>0</v>
      </c>
      <c r="T1604" s="26">
        <v>26.95</v>
      </c>
      <c r="U1604" s="26">
        <v>92.32</v>
      </c>
      <c r="V1604" s="24">
        <v>0.46910000000000002</v>
      </c>
      <c r="W1604" s="1" t="s">
        <v>34</v>
      </c>
      <c r="X1604" s="3"/>
      <c r="Y1604" s="3"/>
      <c r="Z1604" s="5" t="s">
        <v>7980</v>
      </c>
      <c r="AA1604" s="5" t="str">
        <f>VLOOKUP(J1604, sku!B:C, 2, FALSE)</f>
        <v>1 Fogareiro 1 Boca + 4 Refis Guepardo</v>
      </c>
      <c r="AB1604" s="3" t="str">
        <f>VLOOKUP(J1604, sku!B:BM, 64, FALSE)</f>
        <v>Importação</v>
      </c>
      <c r="AC1604" s="3" t="str">
        <f>LEFT(pedidos[[#This Row],[SKU]],3)</f>
        <v>1FO</v>
      </c>
      <c r="AD1604" s="36" t="str" cm="1">
        <f t="array" aca="1" ref="AD1604" ca="1">IFERROR(
  INDEX(
    montadora[Montadora],
    MATCH(TRUE,LEFT(J1957,NÚCARACT(montadora[SKU Parcial]))=montadora[SKU Parcial],0)
  ),
  ""
)</f>
        <v/>
      </c>
    </row>
    <row r="1605" spans="1:30" customFormat="1" x14ac:dyDescent="0.25">
      <c r="A1605" s="1" t="s">
        <v>5895</v>
      </c>
      <c r="B1605" s="1" t="s">
        <v>5896</v>
      </c>
      <c r="C1605" s="1" t="s">
        <v>1860</v>
      </c>
      <c r="D1605" s="1" t="s">
        <v>97</v>
      </c>
      <c r="E1605" s="1" t="s">
        <v>2149</v>
      </c>
      <c r="F1605" s="1" t="s">
        <v>2150</v>
      </c>
      <c r="G1605" s="6" t="s">
        <v>11227</v>
      </c>
      <c r="H1605" s="20" t="s">
        <v>47</v>
      </c>
      <c r="I1605" s="1" t="s">
        <v>36</v>
      </c>
      <c r="J1605" s="1" t="s">
        <v>479</v>
      </c>
      <c r="K1605" s="22">
        <v>45786</v>
      </c>
      <c r="L1605" s="11" t="s">
        <v>11229</v>
      </c>
      <c r="M1605" s="26">
        <v>196.8</v>
      </c>
      <c r="N1605" s="20">
        <v>1</v>
      </c>
      <c r="O1605" s="26">
        <v>196.8</v>
      </c>
      <c r="P1605" s="26">
        <v>30.08</v>
      </c>
      <c r="Q1605" s="26">
        <v>14.98</v>
      </c>
      <c r="R1605" s="26">
        <v>32.47</v>
      </c>
      <c r="S1605" s="26">
        <v>0</v>
      </c>
      <c r="T1605" s="26">
        <v>26.95</v>
      </c>
      <c r="U1605" s="26">
        <v>92.32</v>
      </c>
      <c r="V1605" s="24">
        <v>0.46910000000000002</v>
      </c>
      <c r="W1605" s="1" t="s">
        <v>34</v>
      </c>
      <c r="X1605" s="3"/>
      <c r="Y1605" s="3"/>
      <c r="Z1605" s="5" t="s">
        <v>7980</v>
      </c>
      <c r="AA1605" s="5" t="str">
        <f>VLOOKUP(J1605, sku!B:C, 2, FALSE)</f>
        <v>1 Fogareiro 1 Boca + 4 Refis Guepardo</v>
      </c>
      <c r="AB1605" s="3" t="str">
        <f>VLOOKUP(J1605, sku!B:BM, 64, FALSE)</f>
        <v>Importação</v>
      </c>
      <c r="AC1605" s="3" t="str">
        <f>LEFT(pedidos[[#This Row],[SKU]],3)</f>
        <v>1FO</v>
      </c>
      <c r="AD1605" s="36" t="str" cm="1">
        <f t="array" aca="1" ref="AD1605" ca="1">IFERROR(
  INDEX(
    montadora[Montadora],
    MATCH(TRUE,LEFT(J1958,NÚCARACT(montadora[SKU Parcial]))=montadora[SKU Parcial],0)
  ),
  ""
)</f>
        <v/>
      </c>
    </row>
    <row r="1606" spans="1:30" customFormat="1" x14ac:dyDescent="0.25">
      <c r="A1606" s="1" t="s">
        <v>5897</v>
      </c>
      <c r="B1606" s="1" t="s">
        <v>5898</v>
      </c>
      <c r="C1606" s="1" t="s">
        <v>5899</v>
      </c>
      <c r="D1606" s="1" t="s">
        <v>358</v>
      </c>
      <c r="E1606" s="1" t="s">
        <v>2149</v>
      </c>
      <c r="F1606" s="1" t="s">
        <v>2150</v>
      </c>
      <c r="G1606" s="6" t="s">
        <v>11227</v>
      </c>
      <c r="H1606" s="20" t="s">
        <v>47</v>
      </c>
      <c r="I1606" s="1" t="s">
        <v>36</v>
      </c>
      <c r="J1606" s="1" t="s">
        <v>479</v>
      </c>
      <c r="K1606" s="22">
        <v>45787</v>
      </c>
      <c r="L1606" s="11" t="s">
        <v>11229</v>
      </c>
      <c r="M1606" s="26">
        <v>196.8</v>
      </c>
      <c r="N1606" s="20">
        <v>1</v>
      </c>
      <c r="O1606" s="26">
        <v>196.8</v>
      </c>
      <c r="P1606" s="26">
        <v>30.08</v>
      </c>
      <c r="Q1606" s="26">
        <v>14.98</v>
      </c>
      <c r="R1606" s="26">
        <v>32.47</v>
      </c>
      <c r="S1606" s="26">
        <v>0</v>
      </c>
      <c r="T1606" s="26">
        <v>26.95</v>
      </c>
      <c r="U1606" s="26">
        <v>92.32</v>
      </c>
      <c r="V1606" s="24">
        <v>0.46910000000000002</v>
      </c>
      <c r="W1606" s="1" t="s">
        <v>34</v>
      </c>
      <c r="X1606" s="3"/>
      <c r="Y1606" s="3"/>
      <c r="Z1606" s="5" t="s">
        <v>7980</v>
      </c>
      <c r="AA1606" s="5" t="str">
        <f>VLOOKUP(J1606, sku!B:C, 2, FALSE)</f>
        <v>1 Fogareiro 1 Boca + 4 Refis Guepardo</v>
      </c>
      <c r="AB1606" s="3" t="str">
        <f>VLOOKUP(J1606, sku!B:BM, 64, FALSE)</f>
        <v>Importação</v>
      </c>
      <c r="AC1606" s="3" t="str">
        <f>LEFT(pedidos[[#This Row],[SKU]],3)</f>
        <v>1FO</v>
      </c>
      <c r="AD1606" s="36" t="str" cm="1">
        <f t="array" aca="1" ref="AD1606" ca="1">IFERROR(
  INDEX(
    montadora[Montadora],
    MATCH(TRUE,LEFT(J1959,NÚCARACT(montadora[SKU Parcial]))=montadora[SKU Parcial],0)
  ),
  ""
)</f>
        <v/>
      </c>
    </row>
    <row r="1607" spans="1:30" customFormat="1" x14ac:dyDescent="0.25">
      <c r="A1607" s="1" t="s">
        <v>5900</v>
      </c>
      <c r="B1607" s="1" t="s">
        <v>36</v>
      </c>
      <c r="C1607" s="1" t="s">
        <v>5901</v>
      </c>
      <c r="D1607" s="1" t="s">
        <v>27</v>
      </c>
      <c r="E1607" s="1" t="s">
        <v>2149</v>
      </c>
      <c r="F1607" s="1" t="s">
        <v>2150</v>
      </c>
      <c r="G1607" s="6" t="s">
        <v>11227</v>
      </c>
      <c r="H1607" s="20" t="s">
        <v>47</v>
      </c>
      <c r="I1607" s="1" t="s">
        <v>36</v>
      </c>
      <c r="J1607" s="1" t="s">
        <v>479</v>
      </c>
      <c r="K1607" s="22">
        <v>45788</v>
      </c>
      <c r="L1607" s="11" t="s">
        <v>11229</v>
      </c>
      <c r="M1607" s="26">
        <v>196.8</v>
      </c>
      <c r="N1607" s="20">
        <v>1</v>
      </c>
      <c r="O1607" s="26">
        <v>196.8</v>
      </c>
      <c r="P1607" s="26">
        <v>30.08</v>
      </c>
      <c r="Q1607" s="26">
        <v>14.98</v>
      </c>
      <c r="R1607" s="26">
        <v>32.47</v>
      </c>
      <c r="S1607" s="26">
        <v>0</v>
      </c>
      <c r="T1607" s="26">
        <v>26.95</v>
      </c>
      <c r="U1607" s="26">
        <v>92.32</v>
      </c>
      <c r="V1607" s="24">
        <v>0.46910000000000002</v>
      </c>
      <c r="W1607" s="1" t="s">
        <v>34</v>
      </c>
      <c r="X1607" s="3"/>
      <c r="Y1607" s="3"/>
      <c r="Z1607" s="5" t="s">
        <v>7980</v>
      </c>
      <c r="AA1607" s="5" t="str">
        <f>VLOOKUP(J1607, sku!B:C, 2, FALSE)</f>
        <v>1 Fogareiro 1 Boca + 4 Refis Guepardo</v>
      </c>
      <c r="AB1607" s="3" t="str">
        <f>VLOOKUP(J1607, sku!B:BM, 64, FALSE)</f>
        <v>Importação</v>
      </c>
      <c r="AC1607" s="3" t="str">
        <f>LEFT(pedidos[[#This Row],[SKU]],3)</f>
        <v>1FO</v>
      </c>
      <c r="AD1607" s="36" t="str" cm="1">
        <f t="array" aca="1" ref="AD1607" ca="1">IFERROR(
  INDEX(
    montadora[Montadora],
    MATCH(TRUE,LEFT(J1960,NÚCARACT(montadora[SKU Parcial]))=montadora[SKU Parcial],0)
  ),
  ""
)</f>
        <v/>
      </c>
    </row>
    <row r="1608" spans="1:30" customFormat="1" x14ac:dyDescent="0.25">
      <c r="A1608" s="1" t="s">
        <v>5902</v>
      </c>
      <c r="B1608" s="1" t="s">
        <v>36</v>
      </c>
      <c r="C1608" s="1" t="s">
        <v>5903</v>
      </c>
      <c r="D1608" s="1" t="s">
        <v>138</v>
      </c>
      <c r="E1608" s="1" t="s">
        <v>2149</v>
      </c>
      <c r="F1608" s="1" t="s">
        <v>2150</v>
      </c>
      <c r="G1608" s="6" t="s">
        <v>11227</v>
      </c>
      <c r="H1608" s="20" t="s">
        <v>47</v>
      </c>
      <c r="I1608" s="1" t="s">
        <v>31</v>
      </c>
      <c r="J1608" s="1" t="s">
        <v>479</v>
      </c>
      <c r="K1608" s="22">
        <v>45793</v>
      </c>
      <c r="L1608" s="11" t="s">
        <v>11229</v>
      </c>
      <c r="M1608" s="26">
        <v>196.8</v>
      </c>
      <c r="N1608" s="20">
        <v>1</v>
      </c>
      <c r="O1608" s="26">
        <v>196.8</v>
      </c>
      <c r="P1608" s="26">
        <v>30.08</v>
      </c>
      <c r="Q1608" s="26">
        <v>14.98</v>
      </c>
      <c r="R1608" s="26">
        <v>32.47</v>
      </c>
      <c r="S1608" s="26">
        <v>0</v>
      </c>
      <c r="T1608" s="26">
        <v>26.95</v>
      </c>
      <c r="U1608" s="26">
        <v>92.32</v>
      </c>
      <c r="V1608" s="24">
        <v>0.46910000000000002</v>
      </c>
      <c r="W1608" s="1" t="s">
        <v>34</v>
      </c>
      <c r="X1608" s="3"/>
      <c r="Y1608" s="3"/>
      <c r="Z1608" s="5" t="s">
        <v>7980</v>
      </c>
      <c r="AA1608" s="5" t="str">
        <f>VLOOKUP(J1608, sku!B:C, 2, FALSE)</f>
        <v>1 Fogareiro 1 Boca + 4 Refis Guepardo</v>
      </c>
      <c r="AB1608" s="3" t="str">
        <f>VLOOKUP(J1608, sku!B:BM, 64, FALSE)</f>
        <v>Importação</v>
      </c>
      <c r="AC1608" s="3" t="str">
        <f>LEFT(pedidos[[#This Row],[SKU]],3)</f>
        <v>1FO</v>
      </c>
      <c r="AD1608" s="36" t="str" cm="1">
        <f t="array" aca="1" ref="AD1608" ca="1">IFERROR(
  INDEX(
    montadora[Montadora],
    MATCH(TRUE,LEFT(J1961,NÚCARACT(montadora[SKU Parcial]))=montadora[SKU Parcial],0)
  ),
  ""
)</f>
        <v/>
      </c>
    </row>
    <row r="1609" spans="1:30" x14ac:dyDescent="0.25">
      <c r="A1609" s="42" t="s">
        <v>10521</v>
      </c>
      <c r="B1609" s="42"/>
      <c r="C1609" s="42"/>
      <c r="D1609" s="42"/>
      <c r="E1609" s="42">
        <v>23298157719</v>
      </c>
      <c r="F1609" s="42" t="s">
        <v>8817</v>
      </c>
      <c r="G1609" s="42" t="s">
        <v>11228</v>
      </c>
      <c r="H1609" s="7"/>
      <c r="I1609" s="42"/>
      <c r="J1609" s="42" t="s">
        <v>3348</v>
      </c>
      <c r="K1609" s="8">
        <v>45820</v>
      </c>
      <c r="L1609" s="12" t="s">
        <v>8443</v>
      </c>
      <c r="M1609" s="44">
        <v>55.8</v>
      </c>
      <c r="N1609" s="7">
        <v>1</v>
      </c>
      <c r="O1609" s="44">
        <v>55.8</v>
      </c>
      <c r="P1609" s="44">
        <v>30.18</v>
      </c>
      <c r="Q1609" s="44">
        <v>2.08</v>
      </c>
      <c r="R1609" s="44">
        <v>15.98</v>
      </c>
      <c r="S1609" s="44">
        <v>0</v>
      </c>
      <c r="T1609" s="44">
        <v>0</v>
      </c>
      <c r="U1609" s="44">
        <v>7.56</v>
      </c>
      <c r="V1609" s="9">
        <v>0.1356</v>
      </c>
      <c r="W1609" s="42" t="s">
        <v>34</v>
      </c>
      <c r="X1609" s="43"/>
      <c r="Y1609" s="43"/>
      <c r="Z1609" s="43" t="s">
        <v>8442</v>
      </c>
      <c r="AA1609" s="43" t="str">
        <f>VLOOKUP(J1609, sku!B:C, 2, FALSE)</f>
        <v>Shiny 500ml</v>
      </c>
      <c r="AB1609" s="45" t="str">
        <f>VLOOKUP(J1609, sku!B:BM, 64, FALSE)</f>
        <v>Revenda</v>
      </c>
      <c r="AC1609" s="45" t="str">
        <f>LEFT(pedidos[[#This Row],[SKU]],3)</f>
        <v>VX2</v>
      </c>
      <c r="AD1609" s="37" t="str" cm="1">
        <f t="array" aca="1" ref="AD1609" ca="1">IFERROR(
  INDEX(
    montadora[Montadora],
    MATCH(TRUE,LEFT(J1962,NÚCARACT(montadora[SKU Parcial]))=montadora[SKU Parcial],0)
  ),
  ""
)</f>
        <v/>
      </c>
    </row>
    <row r="1610" spans="1:30" x14ac:dyDescent="0.25">
      <c r="A1610" s="42" t="s">
        <v>9027</v>
      </c>
      <c r="B1610" s="42"/>
      <c r="C1610" s="42"/>
      <c r="D1610" s="42"/>
      <c r="E1610" s="42">
        <v>21797987573</v>
      </c>
      <c r="F1610" s="42" t="s">
        <v>8817</v>
      </c>
      <c r="G1610" s="42" t="s">
        <v>11227</v>
      </c>
      <c r="H1610" s="7"/>
      <c r="I1610" s="42"/>
      <c r="J1610" s="42" t="s">
        <v>3348</v>
      </c>
      <c r="K1610" s="8">
        <v>45796</v>
      </c>
      <c r="L1610" s="12" t="s">
        <v>8443</v>
      </c>
      <c r="M1610" s="44">
        <v>57.8</v>
      </c>
      <c r="N1610" s="7">
        <v>1</v>
      </c>
      <c r="O1610" s="44">
        <v>57.8</v>
      </c>
      <c r="P1610" s="44">
        <v>30.18</v>
      </c>
      <c r="Q1610" s="44">
        <v>4.4000000000000004</v>
      </c>
      <c r="R1610" s="44">
        <v>16.72</v>
      </c>
      <c r="S1610" s="44">
        <v>0</v>
      </c>
      <c r="T1610" s="44">
        <v>0</v>
      </c>
      <c r="U1610" s="44">
        <v>6.5</v>
      </c>
      <c r="V1610" s="9">
        <v>0.1125</v>
      </c>
      <c r="W1610" s="42" t="s">
        <v>34</v>
      </c>
      <c r="X1610" s="43"/>
      <c r="Y1610" s="43"/>
      <c r="Z1610" s="43" t="s">
        <v>8442</v>
      </c>
      <c r="AA1610" s="43" t="str">
        <f>VLOOKUP(J1610, sku!B:C, 2, FALSE)</f>
        <v>Shiny 500ml</v>
      </c>
      <c r="AB1610" s="45" t="str">
        <f>VLOOKUP(J1610, sku!B:BM, 64, FALSE)</f>
        <v>Revenda</v>
      </c>
      <c r="AC1610" s="45" t="str">
        <f>LEFT(pedidos[[#This Row],[SKU]],3)</f>
        <v>VX2</v>
      </c>
      <c r="AD1610" s="37" t="str" cm="1">
        <f t="array" aca="1" ref="AD1610" ca="1">IFERROR(
  INDEX(
    montadora[Montadora],
    MATCH(TRUE,LEFT(J1963,NÚCARACT(montadora[SKU Parcial]))=montadora[SKU Parcial],0)
  ),
  ""
)</f>
        <v/>
      </c>
    </row>
    <row r="1611" spans="1:30" x14ac:dyDescent="0.25">
      <c r="A1611" s="42" t="s">
        <v>10478</v>
      </c>
      <c r="B1611" s="42"/>
      <c r="C1611" s="42"/>
      <c r="D1611" s="42"/>
      <c r="E1611" s="42">
        <v>22798152935</v>
      </c>
      <c r="F1611" s="42" t="s">
        <v>10710</v>
      </c>
      <c r="G1611" s="42" t="s">
        <v>11228</v>
      </c>
      <c r="H1611" s="19"/>
      <c r="I1611" s="42"/>
      <c r="J1611" s="42" t="s">
        <v>10726</v>
      </c>
      <c r="K1611" s="21">
        <v>45822</v>
      </c>
      <c r="L1611" s="12" t="s">
        <v>8443</v>
      </c>
      <c r="M1611" s="44">
        <v>45.8</v>
      </c>
      <c r="N1611" s="19">
        <v>1</v>
      </c>
      <c r="O1611" s="44">
        <v>45.8</v>
      </c>
      <c r="P1611" s="44">
        <v>30.45</v>
      </c>
      <c r="Q1611" s="44">
        <v>1.7</v>
      </c>
      <c r="R1611" s="44">
        <v>13.16</v>
      </c>
      <c r="S1611" s="44">
        <v>0</v>
      </c>
      <c r="T1611" s="44">
        <v>0</v>
      </c>
      <c r="U1611" s="44">
        <v>0.49</v>
      </c>
      <c r="V1611" s="23">
        <v>1.06E-2</v>
      </c>
      <c r="W1611" s="42" t="s">
        <v>34</v>
      </c>
      <c r="X1611" s="43"/>
      <c r="Y1611" s="43"/>
      <c r="Z1611" s="43" t="s">
        <v>8442</v>
      </c>
      <c r="AA1611" s="43" t="str">
        <f>VLOOKUP(J1611, sku!B:C, 2, FALSE)</f>
        <v>Makker 500ml</v>
      </c>
      <c r="AB1611" s="45" t="str">
        <f>VLOOKUP(J1611, sku!B:BM, 64, FALSE)</f>
        <v>Revenda</v>
      </c>
      <c r="AC1611" s="45" t="str">
        <f>LEFT(pedidos[[#This Row],[SKU]],3)</f>
        <v>VX2</v>
      </c>
      <c r="AD1611" s="37" t="str" cm="1">
        <f t="array" aca="1" ref="AD1611" ca="1">IFERROR(
  INDEX(
    montadora[Montadora],
    MATCH(TRUE,LEFT(J1966,NÚCARACT(montadora[SKU Parcial]))=montadora[SKU Parcial],0)
  ),
  ""
)</f>
        <v/>
      </c>
    </row>
    <row r="1612" spans="1:30" x14ac:dyDescent="0.25">
      <c r="A1612" s="42" t="s">
        <v>10479</v>
      </c>
      <c r="B1612" s="42"/>
      <c r="C1612" s="42"/>
      <c r="D1612" s="42"/>
      <c r="E1612" s="42">
        <v>22798152935</v>
      </c>
      <c r="F1612" s="42" t="s">
        <v>10710</v>
      </c>
      <c r="G1612" s="42" t="s">
        <v>11228</v>
      </c>
      <c r="H1612" s="19"/>
      <c r="I1612" s="42"/>
      <c r="J1612" s="42" t="s">
        <v>10726</v>
      </c>
      <c r="K1612" s="21">
        <v>45822</v>
      </c>
      <c r="L1612" s="12" t="s">
        <v>8443</v>
      </c>
      <c r="M1612" s="44">
        <v>45.8</v>
      </c>
      <c r="N1612" s="19">
        <v>1</v>
      </c>
      <c r="O1612" s="44">
        <v>45.8</v>
      </c>
      <c r="P1612" s="44">
        <v>30.45</v>
      </c>
      <c r="Q1612" s="44">
        <v>1.7</v>
      </c>
      <c r="R1612" s="44">
        <v>13.16</v>
      </c>
      <c r="S1612" s="44">
        <v>0</v>
      </c>
      <c r="T1612" s="44">
        <v>0</v>
      </c>
      <c r="U1612" s="44">
        <v>0.49</v>
      </c>
      <c r="V1612" s="23">
        <v>1.06E-2</v>
      </c>
      <c r="W1612" s="42" t="s">
        <v>34</v>
      </c>
      <c r="X1612" s="43"/>
      <c r="Y1612" s="43"/>
      <c r="Z1612" s="43" t="s">
        <v>8442</v>
      </c>
      <c r="AA1612" s="43" t="str">
        <f>VLOOKUP(J1612, sku!B:C, 2, FALSE)</f>
        <v>Makker 500ml</v>
      </c>
      <c r="AB1612" s="45" t="str">
        <f>VLOOKUP(J1612, sku!B:BM, 64, FALSE)</f>
        <v>Revenda</v>
      </c>
      <c r="AC1612" s="45" t="str">
        <f>LEFT(pedidos[[#This Row],[SKU]],3)</f>
        <v>VX2</v>
      </c>
      <c r="AD1612" s="37" t="str" cm="1">
        <f t="array" aca="1" ref="AD1612" ca="1">IFERROR(
  INDEX(
    montadora[Montadora],
    MATCH(TRUE,LEFT(J1967,NÚCARACT(montadora[SKU Parcial]))=montadora[SKU Parcial],0)
  ),
  ""
)</f>
        <v/>
      </c>
    </row>
    <row r="1613" spans="1:30" x14ac:dyDescent="0.25">
      <c r="A1613" s="42" t="s">
        <v>10480</v>
      </c>
      <c r="B1613" s="42"/>
      <c r="C1613" s="42"/>
      <c r="D1613" s="42"/>
      <c r="E1613" s="42">
        <v>22798152935</v>
      </c>
      <c r="F1613" s="42" t="s">
        <v>10710</v>
      </c>
      <c r="G1613" s="42" t="s">
        <v>11228</v>
      </c>
      <c r="H1613" s="19"/>
      <c r="I1613" s="42"/>
      <c r="J1613" s="42" t="s">
        <v>10726</v>
      </c>
      <c r="K1613" s="21">
        <v>45822</v>
      </c>
      <c r="L1613" s="12" t="s">
        <v>8443</v>
      </c>
      <c r="M1613" s="44">
        <v>45.8</v>
      </c>
      <c r="N1613" s="19">
        <v>1</v>
      </c>
      <c r="O1613" s="44">
        <v>45.8</v>
      </c>
      <c r="P1613" s="44">
        <v>30.45</v>
      </c>
      <c r="Q1613" s="44">
        <v>1.7</v>
      </c>
      <c r="R1613" s="44">
        <v>13.16</v>
      </c>
      <c r="S1613" s="44">
        <v>0</v>
      </c>
      <c r="T1613" s="44">
        <v>0</v>
      </c>
      <c r="U1613" s="44">
        <v>0.49</v>
      </c>
      <c r="V1613" s="23">
        <v>1.06E-2</v>
      </c>
      <c r="W1613" s="42" t="s">
        <v>34</v>
      </c>
      <c r="X1613" s="43"/>
      <c r="Y1613" s="43"/>
      <c r="Z1613" s="43" t="s">
        <v>8442</v>
      </c>
      <c r="AA1613" s="43" t="str">
        <f>VLOOKUP(J1613, sku!B:C, 2, FALSE)</f>
        <v>Makker 500ml</v>
      </c>
      <c r="AB1613" s="45" t="str">
        <f>VLOOKUP(J1613, sku!B:BM, 64, FALSE)</f>
        <v>Revenda</v>
      </c>
      <c r="AC1613" s="45" t="str">
        <f>LEFT(pedidos[[#This Row],[SKU]],3)</f>
        <v>VX2</v>
      </c>
      <c r="AD1613" s="37" t="str" cm="1">
        <f t="array" aca="1" ref="AD1613" ca="1">IFERROR(
  INDEX(
    montadora[Montadora],
    MATCH(TRUE,LEFT(J1968,NÚCARACT(montadora[SKU Parcial]))=montadora[SKU Parcial],0)
  ),
  ""
)</f>
        <v/>
      </c>
    </row>
    <row r="1614" spans="1:30" x14ac:dyDescent="0.25">
      <c r="A1614" s="42" t="s">
        <v>10486</v>
      </c>
      <c r="B1614" s="42"/>
      <c r="C1614" s="42"/>
      <c r="D1614" s="42"/>
      <c r="E1614" s="42">
        <v>22798152935</v>
      </c>
      <c r="F1614" s="42" t="s">
        <v>10710</v>
      </c>
      <c r="G1614" s="42" t="s">
        <v>11228</v>
      </c>
      <c r="H1614" s="19"/>
      <c r="I1614" s="42"/>
      <c r="J1614" s="42" t="s">
        <v>10726</v>
      </c>
      <c r="K1614" s="21">
        <v>45822</v>
      </c>
      <c r="L1614" s="12" t="s">
        <v>8443</v>
      </c>
      <c r="M1614" s="44">
        <v>45.8</v>
      </c>
      <c r="N1614" s="19">
        <v>1</v>
      </c>
      <c r="O1614" s="44">
        <v>45.8</v>
      </c>
      <c r="P1614" s="44">
        <v>30.45</v>
      </c>
      <c r="Q1614" s="44">
        <v>1.7</v>
      </c>
      <c r="R1614" s="44">
        <v>13.16</v>
      </c>
      <c r="S1614" s="44">
        <v>0</v>
      </c>
      <c r="T1614" s="44">
        <v>0</v>
      </c>
      <c r="U1614" s="44">
        <v>0.49</v>
      </c>
      <c r="V1614" s="23">
        <v>1.06E-2</v>
      </c>
      <c r="W1614" s="42" t="s">
        <v>34</v>
      </c>
      <c r="X1614" s="43"/>
      <c r="Y1614" s="43"/>
      <c r="Z1614" s="43" t="s">
        <v>8442</v>
      </c>
      <c r="AA1614" s="43" t="str">
        <f>VLOOKUP(J1614, sku!B:C, 2, FALSE)</f>
        <v>Makker 500ml</v>
      </c>
      <c r="AB1614" s="45" t="str">
        <f>VLOOKUP(J1614, sku!B:BM, 64, FALSE)</f>
        <v>Revenda</v>
      </c>
      <c r="AC1614" s="45" t="str">
        <f>LEFT(pedidos[[#This Row],[SKU]],3)</f>
        <v>VX2</v>
      </c>
      <c r="AD1614" s="37" t="str" cm="1">
        <f t="array" aca="1" ref="AD1614" ca="1">IFERROR(
  INDEX(
    montadora[Montadora],
    MATCH(TRUE,LEFT(J1969,NÚCARACT(montadora[SKU Parcial]))=montadora[SKU Parcial],0)
  ),
  ""
)</f>
        <v/>
      </c>
    </row>
    <row r="1615" spans="1:30" x14ac:dyDescent="0.25">
      <c r="A1615" s="42" t="s">
        <v>10507</v>
      </c>
      <c r="B1615" s="42"/>
      <c r="C1615" s="42"/>
      <c r="D1615" s="42"/>
      <c r="E1615" s="42">
        <v>22798152935</v>
      </c>
      <c r="F1615" s="42" t="s">
        <v>10710</v>
      </c>
      <c r="G1615" s="42" t="s">
        <v>11228</v>
      </c>
      <c r="H1615" s="19"/>
      <c r="I1615" s="42"/>
      <c r="J1615" s="42" t="s">
        <v>10726</v>
      </c>
      <c r="K1615" s="21">
        <v>45820</v>
      </c>
      <c r="L1615" s="12" t="s">
        <v>8443</v>
      </c>
      <c r="M1615" s="44">
        <v>45.8</v>
      </c>
      <c r="N1615" s="19">
        <v>1</v>
      </c>
      <c r="O1615" s="44">
        <v>45.8</v>
      </c>
      <c r="P1615" s="44">
        <v>30.45</v>
      </c>
      <c r="Q1615" s="44">
        <v>1.7</v>
      </c>
      <c r="R1615" s="44">
        <v>13.16</v>
      </c>
      <c r="S1615" s="44">
        <v>0</v>
      </c>
      <c r="T1615" s="44">
        <v>0</v>
      </c>
      <c r="U1615" s="44">
        <v>0.49</v>
      </c>
      <c r="V1615" s="23">
        <v>1.06E-2</v>
      </c>
      <c r="W1615" s="42" t="s">
        <v>34</v>
      </c>
      <c r="X1615" s="43"/>
      <c r="Y1615" s="43"/>
      <c r="Z1615" s="43" t="s">
        <v>8442</v>
      </c>
      <c r="AA1615" s="43" t="str">
        <f>VLOOKUP(J1615, sku!B:C, 2, FALSE)</f>
        <v>Makker 500ml</v>
      </c>
      <c r="AB1615" s="45" t="str">
        <f>VLOOKUP(J1615, sku!B:BM, 64, FALSE)</f>
        <v>Revenda</v>
      </c>
      <c r="AC1615" s="45" t="str">
        <f>LEFT(pedidos[[#This Row],[SKU]],3)</f>
        <v>VX2</v>
      </c>
      <c r="AD1615" s="37" t="str" cm="1">
        <f t="array" aca="1" ref="AD1615" ca="1">IFERROR(
  INDEX(
    montadora[Montadora],
    MATCH(TRUE,LEFT(J1970,NÚCARACT(montadora[SKU Parcial]))=montadora[SKU Parcial],0)
  ),
  ""
)</f>
        <v/>
      </c>
    </row>
    <row r="1616" spans="1:30" x14ac:dyDescent="0.25">
      <c r="A1616" s="42" t="s">
        <v>10511</v>
      </c>
      <c r="B1616" s="42"/>
      <c r="C1616" s="42"/>
      <c r="D1616" s="42"/>
      <c r="E1616" s="42">
        <v>22798152935</v>
      </c>
      <c r="F1616" s="42" t="s">
        <v>10710</v>
      </c>
      <c r="G1616" s="42" t="s">
        <v>11228</v>
      </c>
      <c r="H1616" s="19"/>
      <c r="I1616" s="42"/>
      <c r="J1616" s="42" t="s">
        <v>10726</v>
      </c>
      <c r="K1616" s="21">
        <v>45820</v>
      </c>
      <c r="L1616" s="12" t="s">
        <v>8443</v>
      </c>
      <c r="M1616" s="44">
        <v>45.8</v>
      </c>
      <c r="N1616" s="19">
        <v>1</v>
      </c>
      <c r="O1616" s="44">
        <v>45.8</v>
      </c>
      <c r="P1616" s="44">
        <v>30.45</v>
      </c>
      <c r="Q1616" s="44">
        <v>1.7</v>
      </c>
      <c r="R1616" s="44">
        <v>13.16</v>
      </c>
      <c r="S1616" s="44">
        <v>0</v>
      </c>
      <c r="T1616" s="44">
        <v>0</v>
      </c>
      <c r="U1616" s="44">
        <v>0.49</v>
      </c>
      <c r="V1616" s="23">
        <v>1.06E-2</v>
      </c>
      <c r="W1616" s="42" t="s">
        <v>34</v>
      </c>
      <c r="X1616" s="43"/>
      <c r="Y1616" s="43"/>
      <c r="Z1616" s="43" t="s">
        <v>8442</v>
      </c>
      <c r="AA1616" s="43" t="str">
        <f>VLOOKUP(J1616, sku!B:C, 2, FALSE)</f>
        <v>Makker 500ml</v>
      </c>
      <c r="AB1616" s="45" t="str">
        <f>VLOOKUP(J1616, sku!B:BM, 64, FALSE)</f>
        <v>Revenda</v>
      </c>
      <c r="AC1616" s="45" t="str">
        <f>LEFT(pedidos[[#This Row],[SKU]],3)</f>
        <v>VX2</v>
      </c>
      <c r="AD1616" s="37" t="str" cm="1">
        <f t="array" aca="1" ref="AD1616" ca="1">IFERROR(
  INDEX(
    montadora[Montadora],
    MATCH(TRUE,LEFT(J1971,NÚCARACT(montadora[SKU Parcial]))=montadora[SKU Parcial],0)
  ),
  ""
)</f>
        <v/>
      </c>
    </row>
    <row r="1617" spans="1:30" customFormat="1" x14ac:dyDescent="0.25">
      <c r="A1617" s="6" t="s">
        <v>7747</v>
      </c>
      <c r="B1617" s="6" t="s">
        <v>36</v>
      </c>
      <c r="C1617" s="6" t="s">
        <v>3326</v>
      </c>
      <c r="D1617" s="6" t="s">
        <v>36</v>
      </c>
      <c r="E1617" s="6" t="s">
        <v>7748</v>
      </c>
      <c r="F1617" s="6" t="s">
        <v>2864</v>
      </c>
      <c r="G1617" s="6" t="s">
        <v>11228</v>
      </c>
      <c r="H1617" s="19" t="s">
        <v>30</v>
      </c>
      <c r="I1617" s="6" t="s">
        <v>36</v>
      </c>
      <c r="J1617" s="6" t="s">
        <v>2865</v>
      </c>
      <c r="K1617" s="21">
        <v>45803</v>
      </c>
      <c r="L1617" s="12" t="s">
        <v>142</v>
      </c>
      <c r="M1617" s="25">
        <v>57.7</v>
      </c>
      <c r="N1617" s="19">
        <v>1</v>
      </c>
      <c r="O1617" s="25">
        <v>57.7</v>
      </c>
      <c r="P1617" s="25">
        <v>30.63</v>
      </c>
      <c r="Q1617" s="25">
        <v>1.94</v>
      </c>
      <c r="R1617" s="25">
        <v>13.67</v>
      </c>
      <c r="S1617" s="25">
        <v>0</v>
      </c>
      <c r="T1617" s="25">
        <v>0</v>
      </c>
      <c r="U1617" s="25">
        <v>11.46</v>
      </c>
      <c r="V1617" s="23">
        <v>0</v>
      </c>
      <c r="W1617" s="6" t="s">
        <v>89</v>
      </c>
      <c r="X1617" s="5">
        <v>112933958754</v>
      </c>
      <c r="Y1617" s="5" t="s">
        <v>36</v>
      </c>
      <c r="Z1617" s="5" t="s">
        <v>7980</v>
      </c>
      <c r="AA1617" s="5" t="str">
        <f>VLOOKUP(J1617, sku!B:C, 2, FALSE)</f>
        <v>Blend Metal Polish 150g</v>
      </c>
      <c r="AB1617" s="3" t="str">
        <f>VLOOKUP(J1617, sku!B:BM, 64, FALSE)</f>
        <v>Revenda</v>
      </c>
      <c r="AC1617" s="3" t="str">
        <f>LEFT(pedidos[[#This Row],[SKU]],3)</f>
        <v>VX2</v>
      </c>
      <c r="AD1617" s="36" t="str" cm="1">
        <f t="array" aca="1" ref="AD1617" ca="1">IFERROR(
  INDEX(
    montadora[Montadora],
    MATCH(TRUE,LEFT(J1972,NÚCARACT(montadora[SKU Parcial]))=montadora[SKU Parcial],0)
  ),
  ""
)</f>
        <v/>
      </c>
    </row>
    <row r="1618" spans="1:30" customFormat="1" x14ac:dyDescent="0.25">
      <c r="A1618" s="6" t="s">
        <v>7803</v>
      </c>
      <c r="B1618" s="6" t="s">
        <v>7804</v>
      </c>
      <c r="C1618" s="6" t="s">
        <v>2678</v>
      </c>
      <c r="D1618" s="6" t="s">
        <v>27</v>
      </c>
      <c r="E1618" s="6" t="s">
        <v>7748</v>
      </c>
      <c r="F1618" s="6" t="s">
        <v>2864</v>
      </c>
      <c r="G1618" s="6" t="s">
        <v>11228</v>
      </c>
      <c r="H1618" s="19" t="s">
        <v>30</v>
      </c>
      <c r="I1618" s="6" t="s">
        <v>36</v>
      </c>
      <c r="J1618" s="6" t="s">
        <v>2865</v>
      </c>
      <c r="K1618" s="21">
        <v>45797</v>
      </c>
      <c r="L1618" s="19" t="s">
        <v>11229</v>
      </c>
      <c r="M1618" s="25">
        <v>56.8</v>
      </c>
      <c r="N1618" s="19">
        <v>1</v>
      </c>
      <c r="O1618" s="25">
        <v>69.7</v>
      </c>
      <c r="P1618" s="25">
        <v>30.63</v>
      </c>
      <c r="Q1618" s="25">
        <v>1.91</v>
      </c>
      <c r="R1618" s="25">
        <v>13.57</v>
      </c>
      <c r="S1618" s="25">
        <v>12.9</v>
      </c>
      <c r="T1618" s="25">
        <v>0</v>
      </c>
      <c r="U1618" s="25">
        <v>10.69</v>
      </c>
      <c r="V1618" s="23">
        <v>0</v>
      </c>
      <c r="W1618" s="6" t="s">
        <v>34</v>
      </c>
      <c r="X1618" s="5">
        <v>111767046293</v>
      </c>
      <c r="Y1618" s="5">
        <v>44890922530</v>
      </c>
      <c r="Z1618" s="5" t="s">
        <v>7980</v>
      </c>
      <c r="AA1618" s="5" t="str">
        <f>VLOOKUP(J1618, sku!B:C, 2, FALSE)</f>
        <v>Blend Metal Polish 150g</v>
      </c>
      <c r="AB1618" s="3" t="str">
        <f>VLOOKUP(J1618, sku!B:BM, 64, FALSE)</f>
        <v>Revenda</v>
      </c>
      <c r="AC1618" s="3" t="str">
        <f>LEFT(pedidos[[#This Row],[SKU]],3)</f>
        <v>VX2</v>
      </c>
      <c r="AD1618" s="36" t="str" cm="1">
        <f t="array" aca="1" ref="AD1618" ca="1">IFERROR(
  INDEX(
    montadora[Montadora],
    MATCH(TRUE,LEFT(J1973,NÚCARACT(montadora[SKU Parcial]))=montadora[SKU Parcial],0)
  ),
  ""
)</f>
        <v/>
      </c>
    </row>
    <row r="1619" spans="1:30" customFormat="1" x14ac:dyDescent="0.25">
      <c r="A1619" s="6" t="s">
        <v>7881</v>
      </c>
      <c r="B1619" s="6" t="s">
        <v>36</v>
      </c>
      <c r="C1619" s="6" t="s">
        <v>7882</v>
      </c>
      <c r="D1619" s="6" t="s">
        <v>27</v>
      </c>
      <c r="E1619" s="6" t="s">
        <v>7748</v>
      </c>
      <c r="F1619" s="6" t="s">
        <v>2864</v>
      </c>
      <c r="G1619" s="6" t="s">
        <v>11228</v>
      </c>
      <c r="H1619" s="19" t="s">
        <v>30</v>
      </c>
      <c r="I1619" s="6" t="s">
        <v>36</v>
      </c>
      <c r="J1619" s="6" t="s">
        <v>2865</v>
      </c>
      <c r="K1619" s="21">
        <v>45785</v>
      </c>
      <c r="L1619" s="12" t="s">
        <v>11229</v>
      </c>
      <c r="M1619" s="25">
        <v>53.8</v>
      </c>
      <c r="N1619" s="19">
        <v>1</v>
      </c>
      <c r="O1619" s="25">
        <v>66.7</v>
      </c>
      <c r="P1619" s="25">
        <v>30.63</v>
      </c>
      <c r="Q1619" s="25">
        <v>1.81</v>
      </c>
      <c r="R1619" s="25">
        <v>13.21</v>
      </c>
      <c r="S1619" s="25">
        <v>12.9</v>
      </c>
      <c r="T1619" s="25">
        <v>0</v>
      </c>
      <c r="U1619" s="25">
        <v>8.15</v>
      </c>
      <c r="V1619" s="23">
        <v>0</v>
      </c>
      <c r="W1619" s="6" t="s">
        <v>34</v>
      </c>
      <c r="X1619" s="5">
        <v>110916105138</v>
      </c>
      <c r="Y1619" s="5">
        <v>44836620115</v>
      </c>
      <c r="Z1619" s="5" t="s">
        <v>7980</v>
      </c>
      <c r="AA1619" s="5" t="str">
        <f>VLOOKUP(J1619, sku!B:C, 2, FALSE)</f>
        <v>Blend Metal Polish 150g</v>
      </c>
      <c r="AB1619" s="3" t="str">
        <f>VLOOKUP(J1619, sku!B:BM, 64, FALSE)</f>
        <v>Revenda</v>
      </c>
      <c r="AC1619" s="3" t="str">
        <f>LEFT(pedidos[[#This Row],[SKU]],3)</f>
        <v>VX2</v>
      </c>
      <c r="AD1619" s="36" t="str" cm="1">
        <f t="array" aca="1" ref="AD1619" ca="1">IFERROR(
  INDEX(
    montadora[Montadora],
    MATCH(TRUE,LEFT(J1974,NÚCARACT(montadora[SKU Parcial]))=montadora[SKU Parcial],0)
  ),
  ""
)</f>
        <v/>
      </c>
    </row>
    <row r="1620" spans="1:30" customFormat="1" x14ac:dyDescent="0.25">
      <c r="A1620" s="6" t="s">
        <v>7883</v>
      </c>
      <c r="B1620" s="6" t="s">
        <v>7884</v>
      </c>
      <c r="C1620" s="6" t="s">
        <v>2678</v>
      </c>
      <c r="D1620" s="6" t="s">
        <v>27</v>
      </c>
      <c r="E1620" s="6" t="s">
        <v>7748</v>
      </c>
      <c r="F1620" s="6" t="s">
        <v>2864</v>
      </c>
      <c r="G1620" s="6" t="s">
        <v>11228</v>
      </c>
      <c r="H1620" s="19" t="s">
        <v>30</v>
      </c>
      <c r="I1620" s="6" t="s">
        <v>36</v>
      </c>
      <c r="J1620" s="6" t="s">
        <v>2865</v>
      </c>
      <c r="K1620" s="21">
        <v>45780</v>
      </c>
      <c r="L1620" s="12" t="s">
        <v>11229</v>
      </c>
      <c r="M1620" s="25">
        <v>53.8</v>
      </c>
      <c r="N1620" s="19">
        <v>1</v>
      </c>
      <c r="O1620" s="25">
        <v>66.61</v>
      </c>
      <c r="P1620" s="25">
        <v>30.63</v>
      </c>
      <c r="Q1620" s="25">
        <v>1.81</v>
      </c>
      <c r="R1620" s="25">
        <v>13.21</v>
      </c>
      <c r="S1620" s="25">
        <v>12.81</v>
      </c>
      <c r="T1620" s="25">
        <v>0</v>
      </c>
      <c r="U1620" s="25">
        <v>8.15</v>
      </c>
      <c r="V1620" s="23">
        <v>0</v>
      </c>
      <c r="W1620" s="6" t="s">
        <v>34</v>
      </c>
      <c r="X1620" s="5">
        <v>110255234654</v>
      </c>
      <c r="Y1620" s="5">
        <v>44811621226</v>
      </c>
      <c r="Z1620" s="5" t="s">
        <v>7980</v>
      </c>
      <c r="AA1620" s="5" t="str">
        <f>VLOOKUP(J1620, sku!B:C, 2, FALSE)</f>
        <v>Blend Metal Polish 150g</v>
      </c>
      <c r="AB1620" s="3" t="str">
        <f>VLOOKUP(J1620, sku!B:BM, 64, FALSE)</f>
        <v>Revenda</v>
      </c>
      <c r="AC1620" s="3" t="str">
        <f>LEFT(pedidos[[#This Row],[SKU]],3)</f>
        <v>VX2</v>
      </c>
      <c r="AD1620" s="36" t="str" cm="1">
        <f t="array" aca="1" ref="AD1620" ca="1">IFERROR(
  INDEX(
    montadora[Montadora],
    MATCH(TRUE,LEFT(J1975,NÚCARACT(montadora[SKU Parcial]))=montadora[SKU Parcial],0)
  ),
  ""
)</f>
        <v/>
      </c>
    </row>
    <row r="1621" spans="1:30" customFormat="1" x14ac:dyDescent="0.25">
      <c r="A1621" s="1" t="s">
        <v>4679</v>
      </c>
      <c r="B1621" s="1" t="s">
        <v>4680</v>
      </c>
      <c r="C1621" s="1" t="s">
        <v>3093</v>
      </c>
      <c r="D1621" s="1" t="s">
        <v>420</v>
      </c>
      <c r="E1621" s="1" t="s">
        <v>1977</v>
      </c>
      <c r="F1621" s="1" t="s">
        <v>1978</v>
      </c>
      <c r="G1621" s="6" t="s">
        <v>11227</v>
      </c>
      <c r="H1621" s="2" t="s">
        <v>30</v>
      </c>
      <c r="I1621" s="1" t="s">
        <v>36</v>
      </c>
      <c r="J1621" s="1" t="s">
        <v>1979</v>
      </c>
      <c r="K1621" s="4">
        <v>45837</v>
      </c>
      <c r="L1621" s="11" t="s">
        <v>11229</v>
      </c>
      <c r="M1621" s="26">
        <v>69.8</v>
      </c>
      <c r="N1621" s="2">
        <v>1</v>
      </c>
      <c r="O1621" s="26">
        <v>78.790000000000006</v>
      </c>
      <c r="P1621" s="26">
        <v>30.77</v>
      </c>
      <c r="Q1621" s="26">
        <v>5.74</v>
      </c>
      <c r="R1621" s="26">
        <v>15.13</v>
      </c>
      <c r="S1621" s="26">
        <v>8.99</v>
      </c>
      <c r="T1621" s="26">
        <v>0</v>
      </c>
      <c r="U1621" s="26">
        <v>18.16</v>
      </c>
      <c r="V1621" s="10">
        <v>0.26019999999999999</v>
      </c>
      <c r="W1621" s="1" t="s">
        <v>34</v>
      </c>
      <c r="X1621" s="3"/>
      <c r="Y1621" s="3"/>
      <c r="Z1621" s="5" t="s">
        <v>7980</v>
      </c>
      <c r="AA1621" s="5" t="str">
        <f>VLOOKUP(J1621, sku!B:C, 2, FALSE)</f>
        <v>1 Darker 500ml + 1 Delet 500ml</v>
      </c>
      <c r="AB1621" s="3" t="str">
        <f>VLOOKUP(J1621, sku!B:BM, 64, FALSE)</f>
        <v>Revenda</v>
      </c>
      <c r="AC1621" s="3" t="str">
        <f>LEFT(pedidos[[#This Row],[SKU]],3)</f>
        <v>1VX</v>
      </c>
      <c r="AD1621" s="36" t="str" cm="1">
        <f t="array" aca="1" ref="AD1621" ca="1">IFERROR(
  INDEX(
    montadora[Montadora],
    MATCH(TRUE,LEFT(J1977,NÚCARACT(montadora[SKU Parcial]))=montadora[SKU Parcial],0)
  ),
  ""
)</f>
        <v/>
      </c>
    </row>
    <row r="1622" spans="1:30" x14ac:dyDescent="0.25">
      <c r="A1622" s="42" t="s">
        <v>10372</v>
      </c>
      <c r="B1622" s="42"/>
      <c r="C1622" s="42"/>
      <c r="D1622" s="42"/>
      <c r="E1622" s="42">
        <v>23998118595</v>
      </c>
      <c r="F1622" s="42" t="s">
        <v>10106</v>
      </c>
      <c r="G1622" s="42" t="s">
        <v>11228</v>
      </c>
      <c r="H1622" s="7"/>
      <c r="I1622" s="42"/>
      <c r="J1622" s="42" t="s">
        <v>290</v>
      </c>
      <c r="K1622" s="8">
        <v>45826</v>
      </c>
      <c r="L1622" s="12" t="s">
        <v>8443</v>
      </c>
      <c r="M1622" s="44">
        <v>38.799999999999997</v>
      </c>
      <c r="N1622" s="7">
        <v>2</v>
      </c>
      <c r="O1622" s="44">
        <v>77.599999999999994</v>
      </c>
      <c r="P1622" s="44">
        <v>31.6</v>
      </c>
      <c r="Q1622" s="44">
        <v>2.89</v>
      </c>
      <c r="R1622" s="44">
        <v>23.52</v>
      </c>
      <c r="S1622" s="44">
        <v>0</v>
      </c>
      <c r="T1622" s="44">
        <v>0</v>
      </c>
      <c r="U1622" s="44">
        <v>19.59</v>
      </c>
      <c r="V1622" s="9">
        <v>0.2525</v>
      </c>
      <c r="W1622" s="42" t="s">
        <v>34</v>
      </c>
      <c r="X1622" s="43"/>
      <c r="Y1622" s="43"/>
      <c r="Z1622" s="43" t="s">
        <v>8442</v>
      </c>
      <c r="AA1622" s="43" t="str">
        <f>VLOOKUP(J1622, sku!B:C, 2, FALSE)</f>
        <v>Par De Trava Do Quebra Vento Preto (23Cm)</v>
      </c>
      <c r="AB1622" s="45" t="str">
        <f>VLOOKUP(J1622, sku!B:BM, 64, FALSE)</f>
        <v>Revenda</v>
      </c>
      <c r="AC1622" s="45" t="str">
        <f>LEFT(pedidos[[#This Row],[SKU]],3)</f>
        <v>Q-9</v>
      </c>
      <c r="AD1622" s="37" t="str" cm="1">
        <f t="array" aca="1" ref="AD1622" ca="1">IFERROR(
  INDEX(
    montadora[Montadora],
    MATCH(TRUE,LEFT(J1981,NÚCARACT(montadora[SKU Parcial]))=montadora[SKU Parcial],0)
  ),
  ""
)</f>
        <v/>
      </c>
    </row>
    <row r="1623" spans="1:30" customFormat="1" x14ac:dyDescent="0.25">
      <c r="A1623" s="1" t="s">
        <v>5357</v>
      </c>
      <c r="B1623" s="1" t="s">
        <v>5358</v>
      </c>
      <c r="C1623" s="1" t="s">
        <v>5359</v>
      </c>
      <c r="D1623" s="1" t="s">
        <v>420</v>
      </c>
      <c r="E1623" s="1" t="s">
        <v>2723</v>
      </c>
      <c r="F1623" s="1" t="s">
        <v>2451</v>
      </c>
      <c r="G1623" s="6" t="s">
        <v>11227</v>
      </c>
      <c r="H1623" s="2" t="s">
        <v>30</v>
      </c>
      <c r="I1623" s="1" t="s">
        <v>36</v>
      </c>
      <c r="J1623" s="1" t="s">
        <v>290</v>
      </c>
      <c r="K1623" s="4">
        <v>45827</v>
      </c>
      <c r="L1623" s="11" t="s">
        <v>11229</v>
      </c>
      <c r="M1623" s="26">
        <v>36.799999999999997</v>
      </c>
      <c r="N1623" s="2">
        <v>2</v>
      </c>
      <c r="O1623" s="26">
        <v>73.599999999999994</v>
      </c>
      <c r="P1623" s="26">
        <v>31.6</v>
      </c>
      <c r="Q1623" s="26">
        <v>6.05</v>
      </c>
      <c r="R1623" s="26">
        <v>21.84</v>
      </c>
      <c r="S1623" s="26">
        <v>0</v>
      </c>
      <c r="T1623" s="26">
        <v>0</v>
      </c>
      <c r="U1623" s="26">
        <v>14.11</v>
      </c>
      <c r="V1623" s="10">
        <v>0.19170000000000001</v>
      </c>
      <c r="W1623" s="1" t="s">
        <v>34</v>
      </c>
      <c r="X1623" s="3"/>
      <c r="Y1623" s="3"/>
      <c r="Z1623" s="5" t="s">
        <v>7980</v>
      </c>
      <c r="AA1623" s="5" t="str">
        <f>VLOOKUP(J1623, sku!B:C, 2, FALSE)</f>
        <v>Par De Trava Do Quebra Vento Preto (23Cm)</v>
      </c>
      <c r="AB1623" s="3" t="str">
        <f>VLOOKUP(J1623, sku!B:BM, 64, FALSE)</f>
        <v>Revenda</v>
      </c>
      <c r="AC1623" s="3" t="str">
        <f>LEFT(pedidos[[#This Row],[SKU]],3)</f>
        <v>Q-9</v>
      </c>
      <c r="AD1623" s="36" t="str" cm="1">
        <f t="array" aca="1" ref="AD1623" ca="1">IFERROR(
  INDEX(
    montadora[Montadora],
    MATCH(TRUE,LEFT(J1982,NÚCARACT(montadora[SKU Parcial]))=montadora[SKU Parcial],0)
  ),
  ""
)</f>
        <v/>
      </c>
    </row>
    <row r="1624" spans="1:30" x14ac:dyDescent="0.25">
      <c r="A1624" s="42" t="s">
        <v>10417</v>
      </c>
      <c r="B1624" s="42"/>
      <c r="C1624" s="42"/>
      <c r="D1624" s="42"/>
      <c r="E1624" s="42">
        <v>23598153357</v>
      </c>
      <c r="F1624" s="42" t="s">
        <v>10707</v>
      </c>
      <c r="G1624" s="42" t="s">
        <v>11228</v>
      </c>
      <c r="H1624" s="7"/>
      <c r="I1624" s="42"/>
      <c r="J1624" s="42" t="s">
        <v>10724</v>
      </c>
      <c r="K1624" s="8">
        <v>45824</v>
      </c>
      <c r="L1624" s="12" t="s">
        <v>8443</v>
      </c>
      <c r="M1624" s="44">
        <v>57.8</v>
      </c>
      <c r="N1624" s="7">
        <v>1</v>
      </c>
      <c r="O1624" s="44">
        <v>57.8</v>
      </c>
      <c r="P1624" s="44">
        <v>31.6</v>
      </c>
      <c r="Q1624" s="44">
        <v>2.15</v>
      </c>
      <c r="R1624" s="44">
        <v>15.56</v>
      </c>
      <c r="S1624" s="44">
        <v>0</v>
      </c>
      <c r="T1624" s="44">
        <v>0</v>
      </c>
      <c r="U1624" s="44">
        <v>8.49</v>
      </c>
      <c r="V1624" s="9">
        <v>0.1469</v>
      </c>
      <c r="W1624" s="42" t="s">
        <v>34</v>
      </c>
      <c r="X1624" s="43"/>
      <c r="Y1624" s="43"/>
      <c r="Z1624" s="43" t="s">
        <v>8442</v>
      </c>
      <c r="AA1624" s="43" t="str">
        <f>VLOOKUP(J1624, sku!B:C, 2, FALSE)</f>
        <v>Boina Para Polimento de Vidros Tipo Carpete 5"</v>
      </c>
      <c r="AB1624" s="45" t="str">
        <f>VLOOKUP(J1624, sku!B:BM, 64, FALSE)</f>
        <v>Revenda</v>
      </c>
      <c r="AC1624" s="45" t="str">
        <f>LEFT(pedidos[[#This Row],[SKU]],3)</f>
        <v>VX2</v>
      </c>
      <c r="AD1624" s="37" t="str" cm="1">
        <f t="array" aca="1" ref="AD1624" ca="1">IFERROR(
  INDEX(
    montadora[Montadora],
    MATCH(TRUE,LEFT(J1983,NÚCARACT(montadora[SKU Parcial]))=montadora[SKU Parcial],0)
  ),
  ""
)</f>
        <v/>
      </c>
    </row>
    <row r="1625" spans="1:30" customFormat="1" x14ac:dyDescent="0.25">
      <c r="A1625" s="1" t="s">
        <v>5616</v>
      </c>
      <c r="B1625" s="1" t="s">
        <v>5617</v>
      </c>
      <c r="C1625" s="1" t="s">
        <v>5618</v>
      </c>
      <c r="D1625" s="1" t="s">
        <v>38</v>
      </c>
      <c r="E1625" s="1" t="s">
        <v>3030</v>
      </c>
      <c r="F1625" s="1" t="s">
        <v>1608</v>
      </c>
      <c r="G1625" s="6" t="s">
        <v>11227</v>
      </c>
      <c r="H1625" s="2" t="s">
        <v>30</v>
      </c>
      <c r="I1625" s="1" t="s">
        <v>36</v>
      </c>
      <c r="J1625" s="1" t="s">
        <v>290</v>
      </c>
      <c r="K1625" s="4">
        <v>45828</v>
      </c>
      <c r="L1625" s="13" t="s">
        <v>804</v>
      </c>
      <c r="M1625" s="26">
        <v>33.799999999999997</v>
      </c>
      <c r="N1625" s="2">
        <v>2</v>
      </c>
      <c r="O1625" s="26">
        <v>90.59</v>
      </c>
      <c r="P1625" s="26">
        <v>31.6</v>
      </c>
      <c r="Q1625" s="26">
        <v>5.56</v>
      </c>
      <c r="R1625" s="26">
        <v>21.12</v>
      </c>
      <c r="S1625" s="26">
        <v>22.99</v>
      </c>
      <c r="T1625" s="26">
        <v>0</v>
      </c>
      <c r="U1625" s="26">
        <v>9.32</v>
      </c>
      <c r="V1625" s="10">
        <v>0.13789999999999999</v>
      </c>
      <c r="W1625" s="1" t="s">
        <v>34</v>
      </c>
      <c r="X1625" s="3"/>
      <c r="Y1625" s="3"/>
      <c r="Z1625" s="5" t="s">
        <v>7980</v>
      </c>
      <c r="AA1625" s="5" t="str">
        <f>VLOOKUP(J1625, sku!B:C, 2, FALSE)</f>
        <v>Par De Trava Do Quebra Vento Preto (23Cm)</v>
      </c>
      <c r="AB1625" s="3" t="str">
        <f>VLOOKUP(J1625, sku!B:BM, 64, FALSE)</f>
        <v>Revenda</v>
      </c>
      <c r="AC1625" s="3" t="str">
        <f>LEFT(pedidos[[#This Row],[SKU]],3)</f>
        <v>Q-9</v>
      </c>
      <c r="AD1625" s="36" t="str" cm="1">
        <f t="array" aca="1" ref="AD1625" ca="1">IFERROR(
  INDEX(
    montadora[Montadora],
    MATCH(TRUE,LEFT(J1988,NÚCARACT(montadora[SKU Parcial]))=montadora[SKU Parcial],0)
  ),
  ""
)</f>
        <v/>
      </c>
    </row>
    <row r="1626" spans="1:30" x14ac:dyDescent="0.25">
      <c r="A1626" s="42" t="s">
        <v>10285</v>
      </c>
      <c r="B1626" s="42"/>
      <c r="C1626" s="42"/>
      <c r="D1626" s="42"/>
      <c r="E1626" s="42">
        <v>23598153339</v>
      </c>
      <c r="F1626" s="42" t="s">
        <v>10124</v>
      </c>
      <c r="G1626" s="42" t="s">
        <v>11228</v>
      </c>
      <c r="H1626" s="7"/>
      <c r="I1626" s="42"/>
      <c r="J1626" s="42" t="s">
        <v>10159</v>
      </c>
      <c r="K1626" s="8">
        <v>45832</v>
      </c>
      <c r="L1626" s="12" t="s">
        <v>8443</v>
      </c>
      <c r="M1626" s="44">
        <v>56.8</v>
      </c>
      <c r="N1626" s="7">
        <v>1</v>
      </c>
      <c r="O1626" s="44">
        <v>56.8</v>
      </c>
      <c r="P1626" s="44">
        <v>31.84</v>
      </c>
      <c r="Q1626" s="44">
        <v>2.11</v>
      </c>
      <c r="R1626" s="44">
        <v>15.36</v>
      </c>
      <c r="S1626" s="44">
        <v>0</v>
      </c>
      <c r="T1626" s="44">
        <v>0</v>
      </c>
      <c r="U1626" s="44">
        <v>7.49</v>
      </c>
      <c r="V1626" s="9">
        <v>0.1318</v>
      </c>
      <c r="W1626" s="42" t="s">
        <v>34</v>
      </c>
      <c r="X1626" s="43"/>
      <c r="Y1626" s="43"/>
      <c r="Z1626" s="43" t="s">
        <v>8442</v>
      </c>
      <c r="AA1626" s="43" t="str">
        <f>VLOOKUP(J1626, sku!B:C, 2, FALSE)</f>
        <v>Boina Para Polimento de Vidros Tipo Lona 5"</v>
      </c>
      <c r="AB1626" s="45" t="str">
        <f>VLOOKUP(J1626, sku!B:BM, 64, FALSE)</f>
        <v>Revenda</v>
      </c>
      <c r="AC1626" s="45" t="str">
        <f>LEFT(pedidos[[#This Row],[SKU]],3)</f>
        <v>VX2</v>
      </c>
      <c r="AD1626" s="37" t="str" cm="1">
        <f t="array" aca="1" ref="AD1626" ca="1">IFERROR(
  INDEX(
    montadora[Montadora],
    MATCH(TRUE,LEFT(J1993,NÚCARACT(montadora[SKU Parcial]))=montadora[SKU Parcial],0)
  ),
  ""
)</f>
        <v/>
      </c>
    </row>
    <row r="1627" spans="1:30" x14ac:dyDescent="0.25">
      <c r="A1627" s="42" t="s">
        <v>10487</v>
      </c>
      <c r="B1627" s="42"/>
      <c r="C1627" s="42"/>
      <c r="D1627" s="42"/>
      <c r="E1627" s="42">
        <v>23598153339</v>
      </c>
      <c r="F1627" s="42" t="s">
        <v>10124</v>
      </c>
      <c r="G1627" s="42" t="s">
        <v>11228</v>
      </c>
      <c r="H1627" s="7"/>
      <c r="I1627" s="42"/>
      <c r="J1627" s="42" t="s">
        <v>10159</v>
      </c>
      <c r="K1627" s="8">
        <v>45822</v>
      </c>
      <c r="L1627" s="12" t="s">
        <v>8443</v>
      </c>
      <c r="M1627" s="44">
        <v>56.8</v>
      </c>
      <c r="N1627" s="7">
        <v>1</v>
      </c>
      <c r="O1627" s="44">
        <v>56.8</v>
      </c>
      <c r="P1627" s="44">
        <v>31.84</v>
      </c>
      <c r="Q1627" s="44">
        <v>2.11</v>
      </c>
      <c r="R1627" s="44">
        <v>15.36</v>
      </c>
      <c r="S1627" s="44">
        <v>0</v>
      </c>
      <c r="T1627" s="44">
        <v>0</v>
      </c>
      <c r="U1627" s="44">
        <v>7.49</v>
      </c>
      <c r="V1627" s="9">
        <v>0.1318</v>
      </c>
      <c r="W1627" s="42" t="s">
        <v>34</v>
      </c>
      <c r="X1627" s="43"/>
      <c r="Y1627" s="43"/>
      <c r="Z1627" s="43" t="s">
        <v>8442</v>
      </c>
      <c r="AA1627" s="43" t="str">
        <f>VLOOKUP(J1627, sku!B:C, 2, FALSE)</f>
        <v>Boina Para Polimento de Vidros Tipo Lona 5"</v>
      </c>
      <c r="AB1627" s="45" t="str">
        <f>VLOOKUP(J1627, sku!B:BM, 64, FALSE)</f>
        <v>Revenda</v>
      </c>
      <c r="AC1627" s="45" t="str">
        <f>LEFT(pedidos[[#This Row],[SKU]],3)</f>
        <v>VX2</v>
      </c>
      <c r="AD1627" s="37" t="str" cm="1">
        <f t="array" aca="1" ref="AD1627" ca="1">IFERROR(
  INDEX(
    montadora[Montadora],
    MATCH(TRUE,LEFT(J1994,NÚCARACT(montadora[SKU Parcial]))=montadora[SKU Parcial],0)
  ),
  ""
)</f>
        <v/>
      </c>
    </row>
    <row r="1628" spans="1:30" x14ac:dyDescent="0.25">
      <c r="A1628" s="42" t="s">
        <v>10032</v>
      </c>
      <c r="B1628" s="42">
        <v>23598153339</v>
      </c>
      <c r="C1628" s="42"/>
      <c r="D1628" s="42"/>
      <c r="E1628" s="42"/>
      <c r="F1628" s="42" t="s">
        <v>10124</v>
      </c>
      <c r="G1628" s="42" t="s">
        <v>11228</v>
      </c>
      <c r="H1628" s="19"/>
      <c r="I1628" s="42"/>
      <c r="J1628" s="42" t="s">
        <v>10159</v>
      </c>
      <c r="K1628" s="21">
        <v>45779</v>
      </c>
      <c r="L1628" s="12" t="s">
        <v>8443</v>
      </c>
      <c r="M1628" s="44">
        <v>56.8</v>
      </c>
      <c r="N1628" s="19">
        <v>1</v>
      </c>
      <c r="O1628" s="44">
        <v>56.8</v>
      </c>
      <c r="P1628" s="44">
        <v>31.84</v>
      </c>
      <c r="Q1628" s="44">
        <v>1.91</v>
      </c>
      <c r="R1628" s="44">
        <v>15.24</v>
      </c>
      <c r="S1628" s="44">
        <v>0</v>
      </c>
      <c r="T1628" s="44">
        <v>0</v>
      </c>
      <c r="U1628" s="44">
        <v>7.24</v>
      </c>
      <c r="V1628" s="23">
        <v>0.12740000000000001</v>
      </c>
      <c r="W1628" s="42" t="s">
        <v>34</v>
      </c>
      <c r="X1628" s="43"/>
      <c r="Y1628" s="43"/>
      <c r="Z1628" s="43" t="s">
        <v>8442</v>
      </c>
      <c r="AA1628" s="43" t="str">
        <f>VLOOKUP(J1628, sku!B:C, 2, FALSE)</f>
        <v>Boina Para Polimento de Vidros Tipo Lona 5"</v>
      </c>
      <c r="AB1628" s="45" t="str">
        <f>VLOOKUP(J1628, sku!B:BM, 64, FALSE)</f>
        <v>Revenda</v>
      </c>
      <c r="AC1628" s="45" t="str">
        <f>LEFT(pedidos[[#This Row],[SKU]],3)</f>
        <v>VX2</v>
      </c>
      <c r="AD1628" s="37" t="str" cm="1">
        <f t="array" aca="1" ref="AD1628" ca="1">IFERROR(
  INDEX(
    montadora[Montadora],
    MATCH(TRUE,LEFT(J1995,NÚCARACT(montadora[SKU Parcial]))=montadora[SKU Parcial],0)
  ),
  ""
)</f>
        <v/>
      </c>
    </row>
    <row r="1629" spans="1:30" x14ac:dyDescent="0.25">
      <c r="A1629" s="42" t="s">
        <v>9370</v>
      </c>
      <c r="B1629" s="42">
        <v>23598153339</v>
      </c>
      <c r="C1629" s="42"/>
      <c r="D1629" s="42"/>
      <c r="E1629" s="42"/>
      <c r="F1629" s="42" t="s">
        <v>10124</v>
      </c>
      <c r="G1629" s="42" t="s">
        <v>11228</v>
      </c>
      <c r="H1629" s="19"/>
      <c r="I1629" s="42"/>
      <c r="J1629" s="42" t="s">
        <v>10159</v>
      </c>
      <c r="K1629" s="21">
        <v>45798</v>
      </c>
      <c r="L1629" s="12" t="s">
        <v>8443</v>
      </c>
      <c r="M1629" s="44">
        <v>56.8</v>
      </c>
      <c r="N1629" s="19">
        <v>1</v>
      </c>
      <c r="O1629" s="44">
        <v>56.8</v>
      </c>
      <c r="P1629" s="44">
        <v>31.84</v>
      </c>
      <c r="Q1629" s="44">
        <v>1.91</v>
      </c>
      <c r="R1629" s="44">
        <v>15.36</v>
      </c>
      <c r="S1629" s="44">
        <v>0</v>
      </c>
      <c r="T1629" s="44">
        <v>0</v>
      </c>
      <c r="U1629" s="44">
        <v>7.69</v>
      </c>
      <c r="V1629" s="23">
        <v>0</v>
      </c>
      <c r="W1629" s="42" t="s">
        <v>34</v>
      </c>
      <c r="X1629" s="43"/>
      <c r="Y1629" s="43"/>
      <c r="Z1629" s="43" t="s">
        <v>8442</v>
      </c>
      <c r="AA1629" s="43" t="str">
        <f>VLOOKUP(J1629, sku!B:C, 2, FALSE)</f>
        <v>Boina Para Polimento de Vidros Tipo Lona 5"</v>
      </c>
      <c r="AB1629" s="45" t="str">
        <f>VLOOKUP(J1629, sku!B:BM, 64, FALSE)</f>
        <v>Revenda</v>
      </c>
      <c r="AC1629" s="45" t="str">
        <f>LEFT(pedidos[[#This Row],[SKU]],3)</f>
        <v>VX2</v>
      </c>
      <c r="AD1629" s="37" t="str" cm="1">
        <f t="array" aca="1" ref="AD1629" ca="1">IFERROR(
  INDEX(
    montadora[Montadora],
    MATCH(TRUE,LEFT(J1996,NÚCARACT(montadora[SKU Parcial]))=montadora[SKU Parcial],0)
  ),
  ""
)</f>
        <v/>
      </c>
    </row>
    <row r="1630" spans="1:30" x14ac:dyDescent="0.25">
      <c r="A1630" s="42" t="s">
        <v>10429</v>
      </c>
      <c r="B1630" s="42"/>
      <c r="C1630" s="42"/>
      <c r="D1630" s="42"/>
      <c r="E1630" s="42">
        <v>23493661700</v>
      </c>
      <c r="F1630" s="42" t="s">
        <v>10708</v>
      </c>
      <c r="G1630" s="42" t="s">
        <v>11228</v>
      </c>
      <c r="H1630" s="7"/>
      <c r="I1630" s="42"/>
      <c r="J1630" s="42" t="s">
        <v>2865</v>
      </c>
      <c r="K1630" s="8">
        <v>45824</v>
      </c>
      <c r="L1630" s="12" t="s">
        <v>8443</v>
      </c>
      <c r="M1630" s="44">
        <v>56.8</v>
      </c>
      <c r="N1630" s="7">
        <v>1</v>
      </c>
      <c r="O1630" s="44">
        <v>56.8</v>
      </c>
      <c r="P1630" s="44">
        <v>31.94</v>
      </c>
      <c r="Q1630" s="44">
        <v>2.11</v>
      </c>
      <c r="R1630" s="44">
        <v>15.36</v>
      </c>
      <c r="S1630" s="44">
        <v>0</v>
      </c>
      <c r="T1630" s="44">
        <v>0</v>
      </c>
      <c r="U1630" s="44">
        <v>7.39</v>
      </c>
      <c r="V1630" s="9">
        <v>0.13</v>
      </c>
      <c r="W1630" s="42" t="s">
        <v>34</v>
      </c>
      <c r="X1630" s="43"/>
      <c r="Y1630" s="43"/>
      <c r="Z1630" s="43" t="s">
        <v>8442</v>
      </c>
      <c r="AA1630" s="43" t="str">
        <f>VLOOKUP(J1630, sku!B:C, 2, FALSE)</f>
        <v>Blend Metal Polish 150g</v>
      </c>
      <c r="AB1630" s="45" t="str">
        <f>VLOOKUP(J1630, sku!B:BM, 64, FALSE)</f>
        <v>Revenda</v>
      </c>
      <c r="AC1630" s="45" t="str">
        <f>LEFT(pedidos[[#This Row],[SKU]],3)</f>
        <v>VX2</v>
      </c>
      <c r="AD1630" s="37" t="str" cm="1">
        <f t="array" aca="1" ref="AD1630" ca="1">IFERROR(
  INDEX(
    montadora[Montadora],
    MATCH(TRUE,LEFT(#REF!,NÚCARACT(montadora[SKU Parcial]))=montadora[SKU Parcial],0)
  ),
  ""
)</f>
        <v/>
      </c>
    </row>
    <row r="1631" spans="1:30" x14ac:dyDescent="0.25">
      <c r="A1631" s="42" t="s">
        <v>10450</v>
      </c>
      <c r="B1631" s="42"/>
      <c r="C1631" s="42"/>
      <c r="D1631" s="42"/>
      <c r="E1631" s="42">
        <v>23493661700</v>
      </c>
      <c r="F1631" s="42" t="s">
        <v>10708</v>
      </c>
      <c r="G1631" s="42" t="s">
        <v>11228</v>
      </c>
      <c r="H1631" s="7"/>
      <c r="I1631" s="42"/>
      <c r="J1631" s="42" t="s">
        <v>2865</v>
      </c>
      <c r="K1631" s="8">
        <v>45823</v>
      </c>
      <c r="L1631" s="12" t="s">
        <v>8443</v>
      </c>
      <c r="M1631" s="44">
        <v>56.8</v>
      </c>
      <c r="N1631" s="7">
        <v>1</v>
      </c>
      <c r="O1631" s="44">
        <v>56.8</v>
      </c>
      <c r="P1631" s="44">
        <v>31.94</v>
      </c>
      <c r="Q1631" s="44">
        <v>2.11</v>
      </c>
      <c r="R1631" s="44">
        <v>15.36</v>
      </c>
      <c r="S1631" s="44">
        <v>0</v>
      </c>
      <c r="T1631" s="44">
        <v>0</v>
      </c>
      <c r="U1631" s="44">
        <v>7.39</v>
      </c>
      <c r="V1631" s="9">
        <v>0.13</v>
      </c>
      <c r="W1631" s="42" t="s">
        <v>34</v>
      </c>
      <c r="X1631" s="43"/>
      <c r="Y1631" s="43"/>
      <c r="Z1631" s="43" t="s">
        <v>8442</v>
      </c>
      <c r="AA1631" s="43" t="str">
        <f>VLOOKUP(J1631, sku!B:C, 2, FALSE)</f>
        <v>Blend Metal Polish 150g</v>
      </c>
      <c r="AB1631" s="45" t="str">
        <f>VLOOKUP(J1631, sku!B:BM, 64, FALSE)</f>
        <v>Revenda</v>
      </c>
      <c r="AC1631" s="45" t="str">
        <f>LEFT(pedidos[[#This Row],[SKU]],3)</f>
        <v>VX2</v>
      </c>
      <c r="AD1631" s="37" t="str" cm="1">
        <f t="array" aca="1" ref="AD1631" ca="1">IFERROR(
  INDEX(
    montadora[Montadora],
    MATCH(TRUE,LEFT(#REF!,NÚCARACT(montadora[SKU Parcial]))=montadora[SKU Parcial],0)
  ),
  ""
)</f>
        <v/>
      </c>
    </row>
    <row r="1632" spans="1:30" x14ac:dyDescent="0.25">
      <c r="A1632" s="42" t="s">
        <v>10512</v>
      </c>
      <c r="B1632" s="42"/>
      <c r="C1632" s="42"/>
      <c r="D1632" s="42"/>
      <c r="E1632" s="42">
        <v>19899591744</v>
      </c>
      <c r="F1632" s="42" t="s">
        <v>10105</v>
      </c>
      <c r="G1632" s="42" t="s">
        <v>11228</v>
      </c>
      <c r="H1632" s="7"/>
      <c r="I1632" s="42"/>
      <c r="J1632" s="42" t="s">
        <v>10147</v>
      </c>
      <c r="K1632" s="8">
        <v>45820</v>
      </c>
      <c r="L1632" s="7" t="s">
        <v>8443</v>
      </c>
      <c r="M1632" s="44">
        <v>59.8</v>
      </c>
      <c r="N1632" s="7">
        <v>1</v>
      </c>
      <c r="O1632" s="44">
        <v>59.8</v>
      </c>
      <c r="P1632" s="44">
        <v>32.67</v>
      </c>
      <c r="Q1632" s="44">
        <v>2.2200000000000002</v>
      </c>
      <c r="R1632" s="44">
        <v>15.96</v>
      </c>
      <c r="S1632" s="44">
        <v>0</v>
      </c>
      <c r="T1632" s="44">
        <v>0</v>
      </c>
      <c r="U1632" s="44">
        <v>6.22</v>
      </c>
      <c r="V1632" s="9">
        <v>0.10390000000000001</v>
      </c>
      <c r="W1632" s="42" t="s">
        <v>34</v>
      </c>
      <c r="X1632" s="43"/>
      <c r="Y1632" s="43"/>
      <c r="Z1632" s="43" t="s">
        <v>8442</v>
      </c>
      <c r="AA1632" s="43" t="str">
        <f>VLOOKUP(J1632, sku!B:C, 2, FALSE)</f>
        <v>Strike 500ml</v>
      </c>
      <c r="AB1632" s="45" t="str">
        <f>VLOOKUP(J1632, sku!B:BM, 64, FALSE)</f>
        <v>Revenda</v>
      </c>
      <c r="AC1632" s="45" t="str">
        <f>LEFT(pedidos[[#This Row],[SKU]],3)</f>
        <v>VX2</v>
      </c>
      <c r="AD1632" s="37" t="str" cm="1">
        <f t="array" aca="1" ref="AD1632" ca="1">IFERROR(
  INDEX(
    montadora[Montadora],
    MATCH(TRUE,LEFT(J2008,NÚCARACT(montadora[SKU Parcial]))=montadora[SKU Parcial],0)
  ),
  ""
)</f>
        <v/>
      </c>
    </row>
    <row r="1633" spans="1:30" x14ac:dyDescent="0.25">
      <c r="A1633" s="42" t="s">
        <v>10199</v>
      </c>
      <c r="B1633" s="42"/>
      <c r="C1633" s="42"/>
      <c r="D1633" s="42"/>
      <c r="E1633" s="42">
        <v>22798369651</v>
      </c>
      <c r="F1633" s="42" t="s">
        <v>8391</v>
      </c>
      <c r="G1633" s="42" t="s">
        <v>11228</v>
      </c>
      <c r="H1633" s="7"/>
      <c r="I1633" s="42"/>
      <c r="J1633" s="42" t="s">
        <v>3206</v>
      </c>
      <c r="K1633" s="8">
        <v>45837</v>
      </c>
      <c r="L1633" s="12" t="s">
        <v>8443</v>
      </c>
      <c r="M1633" s="44">
        <v>58.9</v>
      </c>
      <c r="N1633" s="7">
        <v>1</v>
      </c>
      <c r="O1633" s="44">
        <v>58.9</v>
      </c>
      <c r="P1633" s="44">
        <v>33.340000000000003</v>
      </c>
      <c r="Q1633" s="44">
        <v>2.19</v>
      </c>
      <c r="R1633" s="44">
        <v>15.78</v>
      </c>
      <c r="S1633" s="44">
        <v>0</v>
      </c>
      <c r="T1633" s="44">
        <v>0</v>
      </c>
      <c r="U1633" s="44">
        <v>7.59</v>
      </c>
      <c r="V1633" s="9">
        <v>0.1288</v>
      </c>
      <c r="W1633" s="42" t="s">
        <v>34</v>
      </c>
      <c r="X1633" s="43"/>
      <c r="Y1633" s="43"/>
      <c r="Z1633" s="43" t="s">
        <v>8442</v>
      </c>
      <c r="AA1633" s="43" t="str">
        <f>VLOOKUP(J1633, sku!B:C, 2, FALSE)</f>
        <v>Banco Bicicleta Selim Preto e Vermelho + Couro PU</v>
      </c>
      <c r="AB1633" s="45" t="str">
        <f>VLOOKUP(J1633, sku!B:BM, 64, FALSE)</f>
        <v>Importação</v>
      </c>
      <c r="AC1633" s="45" t="str">
        <f>LEFT(pedidos[[#This Row],[SKU]],3)</f>
        <v>EB0</v>
      </c>
      <c r="AD1633" s="37" t="str" cm="1">
        <f t="array" aca="1" ref="AD1633" ca="1">IFERROR(
  INDEX(
    montadora[Montadora],
    MATCH(TRUE,LEFT(J2023,NÚCARACT(montadora[SKU Parcial]))=montadora[SKU Parcial],0)
  ),
  ""
)</f>
        <v/>
      </c>
    </row>
    <row r="1634" spans="1:30" x14ac:dyDescent="0.25">
      <c r="A1634" s="42" t="s">
        <v>10216</v>
      </c>
      <c r="B1634" s="42"/>
      <c r="C1634" s="42"/>
      <c r="D1634" s="42"/>
      <c r="E1634" s="42">
        <v>22798369651</v>
      </c>
      <c r="F1634" s="42" t="s">
        <v>8391</v>
      </c>
      <c r="G1634" s="42" t="s">
        <v>11228</v>
      </c>
      <c r="H1634" s="7"/>
      <c r="I1634" s="42"/>
      <c r="J1634" s="42" t="s">
        <v>3206</v>
      </c>
      <c r="K1634" s="8">
        <v>45835</v>
      </c>
      <c r="L1634" s="12" t="s">
        <v>8443</v>
      </c>
      <c r="M1634" s="44">
        <v>58.9</v>
      </c>
      <c r="N1634" s="7">
        <v>1</v>
      </c>
      <c r="O1634" s="44">
        <v>70.94</v>
      </c>
      <c r="P1634" s="44">
        <v>33.340000000000003</v>
      </c>
      <c r="Q1634" s="44">
        <v>2.19</v>
      </c>
      <c r="R1634" s="44">
        <v>15.78</v>
      </c>
      <c r="S1634" s="44">
        <v>12.04</v>
      </c>
      <c r="T1634" s="44">
        <v>0</v>
      </c>
      <c r="U1634" s="44">
        <v>7.59</v>
      </c>
      <c r="V1634" s="9">
        <v>0.1288</v>
      </c>
      <c r="W1634" s="42" t="s">
        <v>34</v>
      </c>
      <c r="X1634" s="43"/>
      <c r="Y1634" s="43"/>
      <c r="Z1634" s="43" t="s">
        <v>8442</v>
      </c>
      <c r="AA1634" s="43" t="str">
        <f>VLOOKUP(J1634, sku!B:C, 2, FALSE)</f>
        <v>Banco Bicicleta Selim Preto e Vermelho + Couro PU</v>
      </c>
      <c r="AB1634" s="45" t="str">
        <f>VLOOKUP(J1634, sku!B:BM, 64, FALSE)</f>
        <v>Importação</v>
      </c>
      <c r="AC1634" s="45" t="str">
        <f>LEFT(pedidos[[#This Row],[SKU]],3)</f>
        <v>EB0</v>
      </c>
      <c r="AD1634" s="37" t="str" cm="1">
        <f t="array" aca="1" ref="AD1634" ca="1">IFERROR(
  INDEX(
    montadora[Montadora],
    MATCH(TRUE,LEFT(J2024,NÚCARACT(montadora[SKU Parcial]))=montadora[SKU Parcial],0)
  ),
  ""
)</f>
        <v/>
      </c>
    </row>
    <row r="1635" spans="1:30" x14ac:dyDescent="0.25">
      <c r="A1635" s="42" t="s">
        <v>10238</v>
      </c>
      <c r="B1635" s="42"/>
      <c r="C1635" s="42"/>
      <c r="D1635" s="42"/>
      <c r="E1635" s="42">
        <v>22798369651</v>
      </c>
      <c r="F1635" s="42" t="s">
        <v>8391</v>
      </c>
      <c r="G1635" s="42" t="s">
        <v>11228</v>
      </c>
      <c r="H1635" s="7"/>
      <c r="I1635" s="42"/>
      <c r="J1635" s="42" t="s">
        <v>3206</v>
      </c>
      <c r="K1635" s="8">
        <v>45834</v>
      </c>
      <c r="L1635" s="12" t="s">
        <v>8443</v>
      </c>
      <c r="M1635" s="44">
        <v>58.9</v>
      </c>
      <c r="N1635" s="7">
        <v>1</v>
      </c>
      <c r="O1635" s="44">
        <v>58.9</v>
      </c>
      <c r="P1635" s="44">
        <v>33.340000000000003</v>
      </c>
      <c r="Q1635" s="44">
        <v>2.19</v>
      </c>
      <c r="R1635" s="44">
        <v>15.78</v>
      </c>
      <c r="S1635" s="44">
        <v>0</v>
      </c>
      <c r="T1635" s="44">
        <v>0</v>
      </c>
      <c r="U1635" s="44">
        <v>7.59</v>
      </c>
      <c r="V1635" s="9">
        <v>0.1288</v>
      </c>
      <c r="W1635" s="42" t="s">
        <v>34</v>
      </c>
      <c r="X1635" s="43"/>
      <c r="Y1635" s="43"/>
      <c r="Z1635" s="43" t="s">
        <v>8442</v>
      </c>
      <c r="AA1635" s="43" t="str">
        <f>VLOOKUP(J1635, sku!B:C, 2, FALSE)</f>
        <v>Banco Bicicleta Selim Preto e Vermelho + Couro PU</v>
      </c>
      <c r="AB1635" s="45" t="str">
        <f>VLOOKUP(J1635, sku!B:BM, 64, FALSE)</f>
        <v>Importação</v>
      </c>
      <c r="AC1635" s="45" t="str">
        <f>LEFT(pedidos[[#This Row],[SKU]],3)</f>
        <v>EB0</v>
      </c>
      <c r="AD1635" s="37" t="str" cm="1">
        <f t="array" aca="1" ref="AD1635" ca="1">IFERROR(
  INDEX(
    montadora[Montadora],
    MATCH(TRUE,LEFT(J2025,NÚCARACT(montadora[SKU Parcial]))=montadora[SKU Parcial],0)
  ),
  ""
)</f>
        <v/>
      </c>
    </row>
    <row r="1636" spans="1:30" x14ac:dyDescent="0.25">
      <c r="A1636" s="42" t="s">
        <v>10290</v>
      </c>
      <c r="B1636" s="42"/>
      <c r="C1636" s="42"/>
      <c r="D1636" s="42"/>
      <c r="E1636" s="42">
        <v>22798369651</v>
      </c>
      <c r="F1636" s="42" t="s">
        <v>8391</v>
      </c>
      <c r="G1636" s="42" t="s">
        <v>11228</v>
      </c>
      <c r="H1636" s="7"/>
      <c r="I1636" s="42"/>
      <c r="J1636" s="42" t="s">
        <v>3206</v>
      </c>
      <c r="K1636" s="8">
        <v>45831</v>
      </c>
      <c r="L1636" s="12" t="s">
        <v>8443</v>
      </c>
      <c r="M1636" s="44">
        <v>58.9</v>
      </c>
      <c r="N1636" s="7">
        <v>1</v>
      </c>
      <c r="O1636" s="44">
        <v>58.9</v>
      </c>
      <c r="P1636" s="44">
        <v>33.340000000000003</v>
      </c>
      <c r="Q1636" s="44">
        <v>2.19</v>
      </c>
      <c r="R1636" s="44">
        <v>15.78</v>
      </c>
      <c r="S1636" s="44">
        <v>0</v>
      </c>
      <c r="T1636" s="44">
        <v>0</v>
      </c>
      <c r="U1636" s="44">
        <v>7.59</v>
      </c>
      <c r="V1636" s="9">
        <v>0.1288</v>
      </c>
      <c r="W1636" s="42" t="s">
        <v>34</v>
      </c>
      <c r="X1636" s="43"/>
      <c r="Y1636" s="43"/>
      <c r="Z1636" s="43" t="s">
        <v>8442</v>
      </c>
      <c r="AA1636" s="43" t="str">
        <f>VLOOKUP(J1636, sku!B:C, 2, FALSE)</f>
        <v>Banco Bicicleta Selim Preto e Vermelho + Couro PU</v>
      </c>
      <c r="AB1636" s="45" t="str">
        <f>VLOOKUP(J1636, sku!B:BM, 64, FALSE)</f>
        <v>Importação</v>
      </c>
      <c r="AC1636" s="45" t="str">
        <f>LEFT(pedidos[[#This Row],[SKU]],3)</f>
        <v>EB0</v>
      </c>
      <c r="AD1636" s="37" t="str" cm="1">
        <f t="array" aca="1" ref="AD1636" ca="1">IFERROR(
  INDEX(
    montadora[Montadora],
    MATCH(TRUE,LEFT(J2026,NÚCARACT(montadora[SKU Parcial]))=montadora[SKU Parcial],0)
  ),
  ""
)</f>
        <v/>
      </c>
    </row>
    <row r="1637" spans="1:30" x14ac:dyDescent="0.25">
      <c r="A1637" s="42" t="s">
        <v>10309</v>
      </c>
      <c r="B1637" s="42"/>
      <c r="C1637" s="42"/>
      <c r="D1637" s="42"/>
      <c r="E1637" s="42">
        <v>22798369651</v>
      </c>
      <c r="F1637" s="42" t="s">
        <v>8391</v>
      </c>
      <c r="G1637" s="42" t="s">
        <v>11228</v>
      </c>
      <c r="H1637" s="7"/>
      <c r="I1637" s="42"/>
      <c r="J1637" s="42" t="s">
        <v>3206</v>
      </c>
      <c r="K1637" s="8">
        <v>45830</v>
      </c>
      <c r="L1637" s="19" t="s">
        <v>8443</v>
      </c>
      <c r="M1637" s="44">
        <v>58.9</v>
      </c>
      <c r="N1637" s="7">
        <v>1</v>
      </c>
      <c r="O1637" s="44">
        <v>58.9</v>
      </c>
      <c r="P1637" s="44">
        <v>33.340000000000003</v>
      </c>
      <c r="Q1637" s="44">
        <v>2.19</v>
      </c>
      <c r="R1637" s="44">
        <v>15.78</v>
      </c>
      <c r="S1637" s="44">
        <v>0</v>
      </c>
      <c r="T1637" s="44">
        <v>0</v>
      </c>
      <c r="U1637" s="44">
        <v>7.59</v>
      </c>
      <c r="V1637" s="9">
        <v>0.1288</v>
      </c>
      <c r="W1637" s="42" t="s">
        <v>34</v>
      </c>
      <c r="X1637" s="43"/>
      <c r="Y1637" s="43"/>
      <c r="Z1637" s="43" t="s">
        <v>8442</v>
      </c>
      <c r="AA1637" s="43" t="str">
        <f>VLOOKUP(J1637, sku!B:C, 2, FALSE)</f>
        <v>Banco Bicicleta Selim Preto e Vermelho + Couro PU</v>
      </c>
      <c r="AB1637" s="45" t="str">
        <f>VLOOKUP(J1637, sku!B:BM, 64, FALSE)</f>
        <v>Importação</v>
      </c>
      <c r="AC1637" s="45" t="str">
        <f>LEFT(pedidos[[#This Row],[SKU]],3)</f>
        <v>EB0</v>
      </c>
      <c r="AD1637" s="37" t="str" cm="1">
        <f t="array" aca="1" ref="AD1637" ca="1">IFERROR(
  INDEX(
    montadora[Montadora],
    MATCH(TRUE,LEFT(J2027,NÚCARACT(montadora[SKU Parcial]))=montadora[SKU Parcial],0)
  ),
  ""
)</f>
        <v/>
      </c>
    </row>
    <row r="1638" spans="1:30" x14ac:dyDescent="0.25">
      <c r="A1638" s="42" t="s">
        <v>10378</v>
      </c>
      <c r="B1638" s="42"/>
      <c r="C1638" s="42"/>
      <c r="D1638" s="42"/>
      <c r="E1638" s="42">
        <v>22798369651</v>
      </c>
      <c r="F1638" s="42" t="s">
        <v>8391</v>
      </c>
      <c r="G1638" s="42" t="s">
        <v>11228</v>
      </c>
      <c r="H1638" s="7"/>
      <c r="I1638" s="42"/>
      <c r="J1638" s="42" t="s">
        <v>3206</v>
      </c>
      <c r="K1638" s="8">
        <v>45826</v>
      </c>
      <c r="L1638" s="7" t="s">
        <v>8443</v>
      </c>
      <c r="M1638" s="44">
        <v>58.9</v>
      </c>
      <c r="N1638" s="7">
        <v>1</v>
      </c>
      <c r="O1638" s="44">
        <v>65.2</v>
      </c>
      <c r="P1638" s="44">
        <v>33.340000000000003</v>
      </c>
      <c r="Q1638" s="44">
        <v>2.19</v>
      </c>
      <c r="R1638" s="44">
        <v>15.78</v>
      </c>
      <c r="S1638" s="44">
        <v>6.3</v>
      </c>
      <c r="T1638" s="44">
        <v>0</v>
      </c>
      <c r="U1638" s="44">
        <v>7.59</v>
      </c>
      <c r="V1638" s="9">
        <v>0.1288</v>
      </c>
      <c r="W1638" s="42" t="s">
        <v>34</v>
      </c>
      <c r="X1638" s="43"/>
      <c r="Y1638" s="43"/>
      <c r="Z1638" s="43" t="s">
        <v>8442</v>
      </c>
      <c r="AA1638" s="43" t="str">
        <f>VLOOKUP(J1638, sku!B:C, 2, FALSE)</f>
        <v>Banco Bicicleta Selim Preto e Vermelho + Couro PU</v>
      </c>
      <c r="AB1638" s="45" t="str">
        <f>VLOOKUP(J1638, sku!B:BM, 64, FALSE)</f>
        <v>Importação</v>
      </c>
      <c r="AC1638" s="45" t="str">
        <f>LEFT(pedidos[[#This Row],[SKU]],3)</f>
        <v>EB0</v>
      </c>
      <c r="AD1638" s="37" t="str" cm="1">
        <f t="array" aca="1" ref="AD1638" ca="1">IFERROR(
  INDEX(
    montadora[Montadora],
    MATCH(TRUE,LEFT(J2028,NÚCARACT(montadora[SKU Parcial]))=montadora[SKU Parcial],0)
  ),
  ""
)</f>
        <v/>
      </c>
    </row>
    <row r="1639" spans="1:30" x14ac:dyDescent="0.25">
      <c r="A1639" s="42" t="s">
        <v>10406</v>
      </c>
      <c r="B1639" s="42"/>
      <c r="C1639" s="42"/>
      <c r="D1639" s="42"/>
      <c r="E1639" s="42">
        <v>22798369651</v>
      </c>
      <c r="F1639" s="42" t="s">
        <v>8391</v>
      </c>
      <c r="G1639" s="42" t="s">
        <v>11228</v>
      </c>
      <c r="H1639" s="7"/>
      <c r="I1639" s="42"/>
      <c r="J1639" s="42" t="s">
        <v>3206</v>
      </c>
      <c r="K1639" s="8">
        <v>45825</v>
      </c>
      <c r="L1639" s="7" t="s">
        <v>8443</v>
      </c>
      <c r="M1639" s="44">
        <v>58.9</v>
      </c>
      <c r="N1639" s="7">
        <v>1</v>
      </c>
      <c r="O1639" s="44">
        <v>58.9</v>
      </c>
      <c r="P1639" s="44">
        <v>33.340000000000003</v>
      </c>
      <c r="Q1639" s="44">
        <v>2.19</v>
      </c>
      <c r="R1639" s="44">
        <v>15.78</v>
      </c>
      <c r="S1639" s="44">
        <v>0</v>
      </c>
      <c r="T1639" s="44">
        <v>0</v>
      </c>
      <c r="U1639" s="44">
        <v>7.59</v>
      </c>
      <c r="V1639" s="9">
        <v>0.1288</v>
      </c>
      <c r="W1639" s="42" t="s">
        <v>34</v>
      </c>
      <c r="X1639" s="43"/>
      <c r="Y1639" s="43"/>
      <c r="Z1639" s="43" t="s">
        <v>8442</v>
      </c>
      <c r="AA1639" s="43" t="str">
        <f>VLOOKUP(J1639, sku!B:C, 2, FALSE)</f>
        <v>Banco Bicicleta Selim Preto e Vermelho + Couro PU</v>
      </c>
      <c r="AB1639" s="45" t="str">
        <f>VLOOKUP(J1639, sku!B:BM, 64, FALSE)</f>
        <v>Importação</v>
      </c>
      <c r="AC1639" s="45" t="str">
        <f>LEFT(pedidos[[#This Row],[SKU]],3)</f>
        <v>EB0</v>
      </c>
      <c r="AD1639" s="37" t="str" cm="1">
        <f t="array" aca="1" ref="AD1639" ca="1">IFERROR(
  INDEX(
    montadora[Montadora],
    MATCH(TRUE,LEFT(J2029,NÚCARACT(montadora[SKU Parcial]))=montadora[SKU Parcial],0)
  ),
  ""
)</f>
        <v/>
      </c>
    </row>
    <row r="1640" spans="1:30" x14ac:dyDescent="0.25">
      <c r="A1640" s="42" t="s">
        <v>10527</v>
      </c>
      <c r="B1640" s="42"/>
      <c r="C1640" s="42"/>
      <c r="D1640" s="42"/>
      <c r="E1640" s="42">
        <v>22798369651</v>
      </c>
      <c r="F1640" s="42" t="s">
        <v>8391</v>
      </c>
      <c r="G1640" s="42" t="s">
        <v>11228</v>
      </c>
      <c r="H1640" s="7"/>
      <c r="I1640" s="42"/>
      <c r="J1640" s="42" t="s">
        <v>3206</v>
      </c>
      <c r="K1640" s="8">
        <v>45820</v>
      </c>
      <c r="L1640" s="12" t="s">
        <v>8443</v>
      </c>
      <c r="M1640" s="44">
        <v>58.9</v>
      </c>
      <c r="N1640" s="7">
        <v>1</v>
      </c>
      <c r="O1640" s="44">
        <v>58.9</v>
      </c>
      <c r="P1640" s="44">
        <v>33.340000000000003</v>
      </c>
      <c r="Q1640" s="44">
        <v>2.19</v>
      </c>
      <c r="R1640" s="44">
        <v>15.78</v>
      </c>
      <c r="S1640" s="44">
        <v>0</v>
      </c>
      <c r="T1640" s="44">
        <v>0</v>
      </c>
      <c r="U1640" s="44">
        <v>7.59</v>
      </c>
      <c r="V1640" s="9">
        <v>0.1288</v>
      </c>
      <c r="W1640" s="42" t="s">
        <v>34</v>
      </c>
      <c r="X1640" s="43"/>
      <c r="Y1640" s="43"/>
      <c r="Z1640" s="43" t="s">
        <v>8442</v>
      </c>
      <c r="AA1640" s="43" t="str">
        <f>VLOOKUP(J1640, sku!B:C, 2, FALSE)</f>
        <v>Banco Bicicleta Selim Preto e Vermelho + Couro PU</v>
      </c>
      <c r="AB1640" s="45" t="str">
        <f>VLOOKUP(J1640, sku!B:BM, 64, FALSE)</f>
        <v>Importação</v>
      </c>
      <c r="AC1640" s="45" t="str">
        <f>LEFT(pedidos[[#This Row],[SKU]],3)</f>
        <v>EB0</v>
      </c>
      <c r="AD1640" s="37" t="str" cm="1">
        <f t="array" aca="1" ref="AD1640" ca="1">IFERROR(
  INDEX(
    montadora[Montadora],
    MATCH(TRUE,LEFT(J2030,NÚCARACT(montadora[SKU Parcial]))=montadora[SKU Parcial],0)
  ),
  ""
)</f>
        <v/>
      </c>
    </row>
    <row r="1641" spans="1:30" x14ac:dyDescent="0.25">
      <c r="A1641" s="42" t="s">
        <v>10612</v>
      </c>
      <c r="B1641" s="42"/>
      <c r="C1641" s="42"/>
      <c r="D1641" s="42"/>
      <c r="E1641" s="42">
        <v>22798369651</v>
      </c>
      <c r="F1641" s="42" t="s">
        <v>8391</v>
      </c>
      <c r="G1641" s="42" t="s">
        <v>11228</v>
      </c>
      <c r="H1641" s="7"/>
      <c r="I1641" s="42"/>
      <c r="J1641" s="42" t="s">
        <v>3206</v>
      </c>
      <c r="K1641" s="8">
        <v>45814</v>
      </c>
      <c r="L1641" s="12" t="s">
        <v>8443</v>
      </c>
      <c r="M1641" s="44">
        <v>58.9</v>
      </c>
      <c r="N1641" s="7">
        <v>1</v>
      </c>
      <c r="O1641" s="44">
        <v>58.9</v>
      </c>
      <c r="P1641" s="44">
        <v>33.340000000000003</v>
      </c>
      <c r="Q1641" s="44">
        <v>2.19</v>
      </c>
      <c r="R1641" s="44">
        <v>15.78</v>
      </c>
      <c r="S1641" s="44">
        <v>0</v>
      </c>
      <c r="T1641" s="44">
        <v>0</v>
      </c>
      <c r="U1641" s="44">
        <v>7.59</v>
      </c>
      <c r="V1641" s="9">
        <v>0.1288</v>
      </c>
      <c r="W1641" s="42" t="s">
        <v>34</v>
      </c>
      <c r="X1641" s="43"/>
      <c r="Y1641" s="43"/>
      <c r="Z1641" s="43" t="s">
        <v>8442</v>
      </c>
      <c r="AA1641" s="43" t="str">
        <f>VLOOKUP(J1641, sku!B:C, 2, FALSE)</f>
        <v>Banco Bicicleta Selim Preto e Vermelho + Couro PU</v>
      </c>
      <c r="AB1641" s="45" t="str">
        <f>VLOOKUP(J1641, sku!B:BM, 64, FALSE)</f>
        <v>Importação</v>
      </c>
      <c r="AC1641" s="45" t="str">
        <f>LEFT(pedidos[[#This Row],[SKU]],3)</f>
        <v>EB0</v>
      </c>
      <c r="AD1641" s="37" t="str" cm="1">
        <f t="array" aca="1" ref="AD1641" ca="1">IFERROR(
  INDEX(
    montadora[Montadora],
    MATCH(TRUE,LEFT(J2031,NÚCARACT(montadora[SKU Parcial]))=montadora[SKU Parcial],0)
  ),
  ""
)</f>
        <v/>
      </c>
    </row>
    <row r="1642" spans="1:30" x14ac:dyDescent="0.25">
      <c r="A1642" s="42" t="s">
        <v>10617</v>
      </c>
      <c r="B1642" s="42"/>
      <c r="C1642" s="42"/>
      <c r="D1642" s="42"/>
      <c r="E1642" s="42">
        <v>22798369651</v>
      </c>
      <c r="F1642" s="42" t="s">
        <v>8391</v>
      </c>
      <c r="G1642" s="42" t="s">
        <v>11228</v>
      </c>
      <c r="H1642" s="7"/>
      <c r="I1642" s="42"/>
      <c r="J1642" s="42" t="s">
        <v>3206</v>
      </c>
      <c r="K1642" s="8">
        <v>45814</v>
      </c>
      <c r="L1642" s="12" t="s">
        <v>8443</v>
      </c>
      <c r="M1642" s="44">
        <v>58.9</v>
      </c>
      <c r="N1642" s="7">
        <v>1</v>
      </c>
      <c r="O1642" s="44">
        <v>58.9</v>
      </c>
      <c r="P1642" s="44">
        <v>33.340000000000003</v>
      </c>
      <c r="Q1642" s="44">
        <v>2.19</v>
      </c>
      <c r="R1642" s="44">
        <v>15.78</v>
      </c>
      <c r="S1642" s="44">
        <v>0</v>
      </c>
      <c r="T1642" s="44">
        <v>0</v>
      </c>
      <c r="U1642" s="44">
        <v>7.59</v>
      </c>
      <c r="V1642" s="9">
        <v>0.1288</v>
      </c>
      <c r="W1642" s="42" t="s">
        <v>34</v>
      </c>
      <c r="X1642" s="43"/>
      <c r="Y1642" s="43"/>
      <c r="Z1642" s="43" t="s">
        <v>8442</v>
      </c>
      <c r="AA1642" s="43" t="str">
        <f>VLOOKUP(J1642, sku!B:C, 2, FALSE)</f>
        <v>Banco Bicicleta Selim Preto e Vermelho + Couro PU</v>
      </c>
      <c r="AB1642" s="45" t="str">
        <f>VLOOKUP(J1642, sku!B:BM, 64, FALSE)</f>
        <v>Importação</v>
      </c>
      <c r="AC1642" s="45" t="str">
        <f>LEFT(pedidos[[#This Row],[SKU]],3)</f>
        <v>EB0</v>
      </c>
      <c r="AD1642" s="37" t="str" cm="1">
        <f t="array" aca="1" ref="AD1642" ca="1">IFERROR(
  INDEX(
    montadora[Montadora],
    MATCH(TRUE,LEFT(J2032,NÚCARACT(montadora[SKU Parcial]))=montadora[SKU Parcial],0)
  ),
  ""
)</f>
        <v/>
      </c>
    </row>
    <row r="1643" spans="1:30" x14ac:dyDescent="0.25">
      <c r="A1643" s="42" t="s">
        <v>10636</v>
      </c>
      <c r="B1643" s="42"/>
      <c r="C1643" s="42"/>
      <c r="D1643" s="42"/>
      <c r="E1643" s="42">
        <v>22798369651</v>
      </c>
      <c r="F1643" s="42" t="s">
        <v>8391</v>
      </c>
      <c r="G1643" s="42" t="s">
        <v>11228</v>
      </c>
      <c r="H1643" s="7"/>
      <c r="I1643" s="42"/>
      <c r="J1643" s="42" t="s">
        <v>3206</v>
      </c>
      <c r="K1643" s="8">
        <v>45813</v>
      </c>
      <c r="L1643" s="12" t="s">
        <v>8443</v>
      </c>
      <c r="M1643" s="44">
        <v>58.9</v>
      </c>
      <c r="N1643" s="7">
        <v>1</v>
      </c>
      <c r="O1643" s="44">
        <v>58.9</v>
      </c>
      <c r="P1643" s="44">
        <v>33.340000000000003</v>
      </c>
      <c r="Q1643" s="44">
        <v>2.19</v>
      </c>
      <c r="R1643" s="44">
        <v>15.78</v>
      </c>
      <c r="S1643" s="44">
        <v>0</v>
      </c>
      <c r="T1643" s="44">
        <v>0</v>
      </c>
      <c r="U1643" s="44">
        <v>7.59</v>
      </c>
      <c r="V1643" s="9">
        <v>0.1288</v>
      </c>
      <c r="W1643" s="42" t="s">
        <v>34</v>
      </c>
      <c r="X1643" s="43"/>
      <c r="Y1643" s="43"/>
      <c r="Z1643" s="43" t="s">
        <v>8442</v>
      </c>
      <c r="AA1643" s="43" t="str">
        <f>VLOOKUP(J1643, sku!B:C, 2, FALSE)</f>
        <v>Banco Bicicleta Selim Preto e Vermelho + Couro PU</v>
      </c>
      <c r="AB1643" s="45" t="str">
        <f>VLOOKUP(J1643, sku!B:BM, 64, FALSE)</f>
        <v>Importação</v>
      </c>
      <c r="AC1643" s="45" t="str">
        <f>LEFT(pedidos[[#This Row],[SKU]],3)</f>
        <v>EB0</v>
      </c>
      <c r="AD1643" s="37" t="str" cm="1">
        <f t="array" aca="1" ref="AD1643" ca="1">IFERROR(
  INDEX(
    montadora[Montadora],
    MATCH(TRUE,LEFT(J2033,NÚCARACT(montadora[SKU Parcial]))=montadora[SKU Parcial],0)
  ),
  ""
)</f>
        <v/>
      </c>
    </row>
    <row r="1644" spans="1:30" x14ac:dyDescent="0.25">
      <c r="A1644" s="42" t="s">
        <v>10640</v>
      </c>
      <c r="B1644" s="42"/>
      <c r="C1644" s="42"/>
      <c r="D1644" s="42"/>
      <c r="E1644" s="42">
        <v>22798369651</v>
      </c>
      <c r="F1644" s="42" t="s">
        <v>8391</v>
      </c>
      <c r="G1644" s="42" t="s">
        <v>11228</v>
      </c>
      <c r="H1644" s="7"/>
      <c r="I1644" s="42"/>
      <c r="J1644" s="42" t="s">
        <v>3206</v>
      </c>
      <c r="K1644" s="8">
        <v>45813</v>
      </c>
      <c r="L1644" s="12" t="s">
        <v>8443</v>
      </c>
      <c r="M1644" s="44">
        <v>58.9</v>
      </c>
      <c r="N1644" s="7">
        <v>1</v>
      </c>
      <c r="O1644" s="44">
        <v>58.9</v>
      </c>
      <c r="P1644" s="44">
        <v>33.340000000000003</v>
      </c>
      <c r="Q1644" s="44">
        <v>2.19</v>
      </c>
      <c r="R1644" s="44">
        <v>15.78</v>
      </c>
      <c r="S1644" s="44">
        <v>0</v>
      </c>
      <c r="T1644" s="44">
        <v>0</v>
      </c>
      <c r="U1644" s="44">
        <v>7.59</v>
      </c>
      <c r="V1644" s="9">
        <v>0.1288</v>
      </c>
      <c r="W1644" s="42" t="s">
        <v>34</v>
      </c>
      <c r="X1644" s="43"/>
      <c r="Y1644" s="43"/>
      <c r="Z1644" s="43" t="s">
        <v>8442</v>
      </c>
      <c r="AA1644" s="43" t="str">
        <f>VLOOKUP(J1644, sku!B:C, 2, FALSE)</f>
        <v>Banco Bicicleta Selim Preto e Vermelho + Couro PU</v>
      </c>
      <c r="AB1644" s="45" t="str">
        <f>VLOOKUP(J1644, sku!B:BM, 64, FALSE)</f>
        <v>Importação</v>
      </c>
      <c r="AC1644" s="45" t="str">
        <f>LEFT(pedidos[[#This Row],[SKU]],3)</f>
        <v>EB0</v>
      </c>
      <c r="AD1644" s="37" t="str" cm="1">
        <f t="array" aca="1" ref="AD1644" ca="1">IFERROR(
  INDEX(
    montadora[Montadora],
    MATCH(TRUE,LEFT(J2034,NÚCARACT(montadora[SKU Parcial]))=montadora[SKU Parcial],0)
  ),
  ""
)</f>
        <v/>
      </c>
    </row>
    <row r="1645" spans="1:30" customFormat="1" x14ac:dyDescent="0.25">
      <c r="A1645" s="1" t="s">
        <v>7912</v>
      </c>
      <c r="B1645" s="1" t="s">
        <v>7913</v>
      </c>
      <c r="C1645" s="1" t="s">
        <v>7914</v>
      </c>
      <c r="D1645" s="1" t="s">
        <v>188</v>
      </c>
      <c r="E1645" s="1" t="s">
        <v>3204</v>
      </c>
      <c r="F1645" s="1" t="s">
        <v>7915</v>
      </c>
      <c r="G1645" s="6" t="s">
        <v>11227</v>
      </c>
      <c r="H1645" s="2" t="s">
        <v>30</v>
      </c>
      <c r="I1645" s="1" t="s">
        <v>31</v>
      </c>
      <c r="J1645" s="1" t="s">
        <v>3206</v>
      </c>
      <c r="K1645" s="4">
        <v>45782</v>
      </c>
      <c r="L1645" s="11" t="s">
        <v>11229</v>
      </c>
      <c r="M1645" s="26">
        <v>58.8</v>
      </c>
      <c r="N1645" s="2">
        <v>1</v>
      </c>
      <c r="O1645" s="26">
        <v>82.41</v>
      </c>
      <c r="P1645" s="26">
        <v>33.340000000000003</v>
      </c>
      <c r="Q1645" s="26">
        <v>4.47</v>
      </c>
      <c r="R1645" s="26">
        <v>13.51</v>
      </c>
      <c r="S1645" s="26">
        <v>23.61</v>
      </c>
      <c r="T1645" s="26">
        <v>0</v>
      </c>
      <c r="U1645" s="26">
        <v>7.48</v>
      </c>
      <c r="V1645" s="10">
        <v>0.12720000000000001</v>
      </c>
      <c r="W1645" s="1" t="s">
        <v>34</v>
      </c>
      <c r="X1645" s="3"/>
      <c r="Y1645" s="3"/>
      <c r="Z1645" s="5" t="s">
        <v>7980</v>
      </c>
      <c r="AA1645" s="5" t="str">
        <f>VLOOKUP(J1645, sku!B:C, 2, FALSE)</f>
        <v>Banco Bicicleta Selim Preto e Vermelho + Couro PU</v>
      </c>
      <c r="AB1645" s="3" t="str">
        <f>VLOOKUP(J1645, sku!B:BM, 64, FALSE)</f>
        <v>Importação</v>
      </c>
      <c r="AC1645" s="3" t="str">
        <f>LEFT(pedidos[[#This Row],[SKU]],3)</f>
        <v>EB0</v>
      </c>
      <c r="AD1645" s="36" t="str" cm="1">
        <f t="array" aca="1" ref="AD1645" ca="1">IFERROR(
  INDEX(
    montadora[Montadora],
    MATCH(TRUE,LEFT(J2039,NÚCARACT(montadora[SKU Parcial]))=montadora[SKU Parcial],0)
  ),
  ""
)</f>
        <v/>
      </c>
    </row>
    <row r="1646" spans="1:30" customFormat="1" x14ac:dyDescent="0.25">
      <c r="A1646" s="1" t="s">
        <v>7916</v>
      </c>
      <c r="B1646" s="1" t="s">
        <v>7917</v>
      </c>
      <c r="C1646" s="1" t="s">
        <v>7918</v>
      </c>
      <c r="D1646" s="1" t="s">
        <v>188</v>
      </c>
      <c r="E1646" s="1" t="s">
        <v>3204</v>
      </c>
      <c r="F1646" s="1" t="s">
        <v>3205</v>
      </c>
      <c r="G1646" s="6" t="s">
        <v>11227</v>
      </c>
      <c r="H1646" s="2" t="s">
        <v>30</v>
      </c>
      <c r="I1646" s="1" t="s">
        <v>36</v>
      </c>
      <c r="J1646" s="1" t="s">
        <v>3206</v>
      </c>
      <c r="K1646" s="4">
        <v>45796</v>
      </c>
      <c r="L1646" s="11" t="s">
        <v>11229</v>
      </c>
      <c r="M1646" s="26">
        <v>58.8</v>
      </c>
      <c r="N1646" s="2">
        <v>1</v>
      </c>
      <c r="O1646" s="26">
        <v>82.7</v>
      </c>
      <c r="P1646" s="26">
        <v>33.340000000000003</v>
      </c>
      <c r="Q1646" s="26">
        <v>4.47</v>
      </c>
      <c r="R1646" s="26">
        <v>13.51</v>
      </c>
      <c r="S1646" s="26">
        <v>23.9</v>
      </c>
      <c r="T1646" s="26">
        <v>0</v>
      </c>
      <c r="U1646" s="26">
        <v>7.48</v>
      </c>
      <c r="V1646" s="10">
        <v>0.12720000000000001</v>
      </c>
      <c r="W1646" s="1" t="s">
        <v>34</v>
      </c>
      <c r="X1646" s="3"/>
      <c r="Y1646" s="3"/>
      <c r="Z1646" s="5" t="s">
        <v>7980</v>
      </c>
      <c r="AA1646" s="5" t="str">
        <f>VLOOKUP(J1646, sku!B:C, 2, FALSE)</f>
        <v>Banco Bicicleta Selim Preto e Vermelho + Couro PU</v>
      </c>
      <c r="AB1646" s="3" t="str">
        <f>VLOOKUP(J1646, sku!B:BM, 64, FALSE)</f>
        <v>Importação</v>
      </c>
      <c r="AC1646" s="3" t="str">
        <f>LEFT(pedidos[[#This Row],[SKU]],3)</f>
        <v>EB0</v>
      </c>
      <c r="AD1646" s="36" t="str" cm="1">
        <f t="array" aca="1" ref="AD1646" ca="1">IFERROR(
  INDEX(
    montadora[Montadora],
    MATCH(TRUE,LEFT(J2040,NÚCARACT(montadora[SKU Parcial]))=montadora[SKU Parcial],0)
  ),
  ""
)</f>
        <v/>
      </c>
    </row>
    <row r="1647" spans="1:30" customFormat="1" x14ac:dyDescent="0.25">
      <c r="A1647" s="1" t="s">
        <v>7919</v>
      </c>
      <c r="B1647" s="1" t="s">
        <v>36</v>
      </c>
      <c r="C1647" s="1" t="s">
        <v>7920</v>
      </c>
      <c r="D1647" s="1" t="s">
        <v>319</v>
      </c>
      <c r="E1647" s="1" t="s">
        <v>3204</v>
      </c>
      <c r="F1647" s="1" t="s">
        <v>3205</v>
      </c>
      <c r="G1647" s="6" t="s">
        <v>11227</v>
      </c>
      <c r="H1647" s="2" t="s">
        <v>30</v>
      </c>
      <c r="I1647" s="1" t="s">
        <v>31</v>
      </c>
      <c r="J1647" s="1" t="s">
        <v>3206</v>
      </c>
      <c r="K1647" s="4">
        <v>45799</v>
      </c>
      <c r="L1647" s="11" t="s">
        <v>11229</v>
      </c>
      <c r="M1647" s="26">
        <v>58.8</v>
      </c>
      <c r="N1647" s="2">
        <v>1</v>
      </c>
      <c r="O1647" s="26">
        <v>85.7</v>
      </c>
      <c r="P1647" s="26">
        <v>33.340000000000003</v>
      </c>
      <c r="Q1647" s="26">
        <v>4.47</v>
      </c>
      <c r="R1647" s="26">
        <v>13.51</v>
      </c>
      <c r="S1647" s="26">
        <v>26.9</v>
      </c>
      <c r="T1647" s="26">
        <v>0</v>
      </c>
      <c r="U1647" s="26">
        <v>7.48</v>
      </c>
      <c r="V1647" s="10">
        <v>0.12720000000000001</v>
      </c>
      <c r="W1647" s="1" t="s">
        <v>34</v>
      </c>
      <c r="X1647" s="3"/>
      <c r="Y1647" s="3"/>
      <c r="Z1647" s="5" t="s">
        <v>7980</v>
      </c>
      <c r="AA1647" s="5" t="str">
        <f>VLOOKUP(J1647, sku!B:C, 2, FALSE)</f>
        <v>Banco Bicicleta Selim Preto e Vermelho + Couro PU</v>
      </c>
      <c r="AB1647" s="3" t="str">
        <f>VLOOKUP(J1647, sku!B:BM, 64, FALSE)</f>
        <v>Importação</v>
      </c>
      <c r="AC1647" s="3" t="str">
        <f>LEFT(pedidos[[#This Row],[SKU]],3)</f>
        <v>EB0</v>
      </c>
      <c r="AD1647" s="36" t="str" cm="1">
        <f t="array" aca="1" ref="AD1647" ca="1">IFERROR(
  INDEX(
    montadora[Montadora],
    MATCH(TRUE,LEFT(J2041,NÚCARACT(montadora[SKU Parcial]))=montadora[SKU Parcial],0)
  ),
  ""
)</f>
        <v/>
      </c>
    </row>
    <row r="1648" spans="1:30" customFormat="1" x14ac:dyDescent="0.25">
      <c r="A1648" s="1" t="s">
        <v>5680</v>
      </c>
      <c r="B1648" s="1" t="s">
        <v>5681</v>
      </c>
      <c r="C1648" s="1" t="s">
        <v>5682</v>
      </c>
      <c r="D1648" s="1" t="s">
        <v>420</v>
      </c>
      <c r="E1648" s="1" t="s">
        <v>3204</v>
      </c>
      <c r="F1648" s="1" t="s">
        <v>3205</v>
      </c>
      <c r="G1648" s="6" t="s">
        <v>11227</v>
      </c>
      <c r="H1648" s="2" t="s">
        <v>30</v>
      </c>
      <c r="I1648" s="1" t="s">
        <v>36</v>
      </c>
      <c r="J1648" s="1" t="s">
        <v>3206</v>
      </c>
      <c r="K1648" s="4">
        <v>45811</v>
      </c>
      <c r="L1648" s="11" t="s">
        <v>11229</v>
      </c>
      <c r="M1648" s="26">
        <v>58.8</v>
      </c>
      <c r="N1648" s="2">
        <v>1</v>
      </c>
      <c r="O1648" s="26">
        <v>58.8</v>
      </c>
      <c r="P1648" s="26">
        <v>33.340000000000003</v>
      </c>
      <c r="Q1648" s="26">
        <v>4.83</v>
      </c>
      <c r="R1648" s="26">
        <v>13.51</v>
      </c>
      <c r="S1648" s="26">
        <v>0</v>
      </c>
      <c r="T1648" s="26">
        <v>0</v>
      </c>
      <c r="U1648" s="26">
        <v>7.12</v>
      </c>
      <c r="V1648" s="10">
        <v>0.1211</v>
      </c>
      <c r="W1648" s="1" t="s">
        <v>34</v>
      </c>
      <c r="X1648" s="3"/>
      <c r="Y1648" s="3"/>
      <c r="Z1648" s="5" t="s">
        <v>7980</v>
      </c>
      <c r="AA1648" s="5" t="str">
        <f>VLOOKUP(J1648, sku!B:C, 2, FALSE)</f>
        <v>Banco Bicicleta Selim Preto e Vermelho + Couro PU</v>
      </c>
      <c r="AB1648" s="3" t="str">
        <f>VLOOKUP(J1648, sku!B:BM, 64, FALSE)</f>
        <v>Importação</v>
      </c>
      <c r="AC1648" s="3" t="str">
        <f>LEFT(pedidos[[#This Row],[SKU]],3)</f>
        <v>EB0</v>
      </c>
      <c r="AD1648" s="36" t="str" cm="1">
        <f t="array" aca="1" ref="AD1648" ca="1">IFERROR(
  INDEX(
    montadora[Montadora],
    MATCH(TRUE,LEFT(J2049,NÚCARACT(montadora[SKU Parcial]))=montadora[SKU Parcial],0)
  ),
  ""
)</f>
        <v/>
      </c>
    </row>
    <row r="1649" spans="1:30" customFormat="1" x14ac:dyDescent="0.25">
      <c r="A1649" s="1" t="s">
        <v>5683</v>
      </c>
      <c r="B1649" s="1" t="s">
        <v>5684</v>
      </c>
      <c r="C1649" s="1" t="s">
        <v>5685</v>
      </c>
      <c r="D1649" s="1" t="s">
        <v>188</v>
      </c>
      <c r="E1649" s="1" t="s">
        <v>3204</v>
      </c>
      <c r="F1649" s="1" t="s">
        <v>3205</v>
      </c>
      <c r="G1649" s="6" t="s">
        <v>11227</v>
      </c>
      <c r="H1649" s="2" t="s">
        <v>30</v>
      </c>
      <c r="I1649" s="1" t="s">
        <v>36</v>
      </c>
      <c r="J1649" s="1" t="s">
        <v>3206</v>
      </c>
      <c r="K1649" s="4">
        <v>45813</v>
      </c>
      <c r="L1649" s="11" t="s">
        <v>11229</v>
      </c>
      <c r="M1649" s="26">
        <v>58.8</v>
      </c>
      <c r="N1649" s="2">
        <v>1</v>
      </c>
      <c r="O1649" s="26">
        <v>82.79</v>
      </c>
      <c r="P1649" s="26">
        <v>33.340000000000003</v>
      </c>
      <c r="Q1649" s="26">
        <v>4.83</v>
      </c>
      <c r="R1649" s="26">
        <v>13.51</v>
      </c>
      <c r="S1649" s="26">
        <v>23.99</v>
      </c>
      <c r="T1649" s="26">
        <v>0</v>
      </c>
      <c r="U1649" s="26">
        <v>7.12</v>
      </c>
      <c r="V1649" s="10">
        <v>0.1211</v>
      </c>
      <c r="W1649" s="1" t="s">
        <v>34</v>
      </c>
      <c r="X1649" s="3"/>
      <c r="Y1649" s="3"/>
      <c r="Z1649" s="5" t="s">
        <v>7980</v>
      </c>
      <c r="AA1649" s="5" t="str">
        <f>VLOOKUP(J1649, sku!B:C, 2, FALSE)</f>
        <v>Banco Bicicleta Selim Preto e Vermelho + Couro PU</v>
      </c>
      <c r="AB1649" s="3" t="str">
        <f>VLOOKUP(J1649, sku!B:BM, 64, FALSE)</f>
        <v>Importação</v>
      </c>
      <c r="AC1649" s="3" t="str">
        <f>LEFT(pedidos[[#This Row],[SKU]],3)</f>
        <v>EB0</v>
      </c>
      <c r="AD1649" s="36" t="str" cm="1">
        <f t="array" aca="1" ref="AD1649" ca="1">IFERROR(
  INDEX(
    montadora[Montadora],
    MATCH(TRUE,LEFT(J2050,NÚCARACT(montadora[SKU Parcial]))=montadora[SKU Parcial],0)
  ),
  ""
)</f>
        <v/>
      </c>
    </row>
    <row r="1650" spans="1:30" customFormat="1" x14ac:dyDescent="0.25">
      <c r="A1650" s="1" t="s">
        <v>5686</v>
      </c>
      <c r="B1650" s="1" t="s">
        <v>36</v>
      </c>
      <c r="C1650" s="1" t="s">
        <v>3283</v>
      </c>
      <c r="D1650" s="1" t="s">
        <v>27</v>
      </c>
      <c r="E1650" s="1" t="s">
        <v>3204</v>
      </c>
      <c r="F1650" s="1" t="s">
        <v>3205</v>
      </c>
      <c r="G1650" s="6" t="s">
        <v>11227</v>
      </c>
      <c r="H1650" s="2" t="s">
        <v>30</v>
      </c>
      <c r="I1650" s="1" t="s">
        <v>36</v>
      </c>
      <c r="J1650" s="1" t="s">
        <v>3206</v>
      </c>
      <c r="K1650" s="4">
        <v>45816</v>
      </c>
      <c r="L1650" s="11" t="s">
        <v>11229</v>
      </c>
      <c r="M1650" s="26">
        <v>58.8</v>
      </c>
      <c r="N1650" s="2">
        <v>1</v>
      </c>
      <c r="O1650" s="26">
        <v>67.790000000000006</v>
      </c>
      <c r="P1650" s="26">
        <v>33.340000000000003</v>
      </c>
      <c r="Q1650" s="26">
        <v>4.83</v>
      </c>
      <c r="R1650" s="26">
        <v>13.51</v>
      </c>
      <c r="S1650" s="26">
        <v>8.99</v>
      </c>
      <c r="T1650" s="26">
        <v>0</v>
      </c>
      <c r="U1650" s="26">
        <v>7.12</v>
      </c>
      <c r="V1650" s="10">
        <v>0.1211</v>
      </c>
      <c r="W1650" s="1" t="s">
        <v>34</v>
      </c>
      <c r="X1650" s="3"/>
      <c r="Y1650" s="3"/>
      <c r="Z1650" s="5" t="s">
        <v>7980</v>
      </c>
      <c r="AA1650" s="5" t="str">
        <f>VLOOKUP(J1650, sku!B:C, 2, FALSE)</f>
        <v>Banco Bicicleta Selim Preto e Vermelho + Couro PU</v>
      </c>
      <c r="AB1650" s="3" t="str">
        <f>VLOOKUP(J1650, sku!B:BM, 64, FALSE)</f>
        <v>Importação</v>
      </c>
      <c r="AC1650" s="3" t="str">
        <f>LEFT(pedidos[[#This Row],[SKU]],3)</f>
        <v>EB0</v>
      </c>
      <c r="AD1650" s="36" t="str" cm="1">
        <f t="array" aca="1" ref="AD1650" ca="1">IFERROR(
  INDEX(
    montadora[Montadora],
    MATCH(TRUE,LEFT(J2051,NÚCARACT(montadora[SKU Parcial]))=montadora[SKU Parcial],0)
  ),
  ""
)</f>
        <v/>
      </c>
    </row>
    <row r="1651" spans="1:30" customFormat="1" x14ac:dyDescent="0.25">
      <c r="A1651" s="1" t="s">
        <v>5687</v>
      </c>
      <c r="B1651" s="1" t="s">
        <v>36</v>
      </c>
      <c r="C1651" s="1" t="s">
        <v>5688</v>
      </c>
      <c r="D1651" s="1" t="s">
        <v>27</v>
      </c>
      <c r="E1651" s="1" t="s">
        <v>3204</v>
      </c>
      <c r="F1651" s="1" t="s">
        <v>3205</v>
      </c>
      <c r="G1651" s="6" t="s">
        <v>11227</v>
      </c>
      <c r="H1651" s="2" t="s">
        <v>30</v>
      </c>
      <c r="I1651" s="1" t="s">
        <v>36</v>
      </c>
      <c r="J1651" s="1" t="s">
        <v>3206</v>
      </c>
      <c r="K1651" s="4">
        <v>45824</v>
      </c>
      <c r="L1651" s="11" t="s">
        <v>11229</v>
      </c>
      <c r="M1651" s="26">
        <v>58.8</v>
      </c>
      <c r="N1651" s="2">
        <v>1</v>
      </c>
      <c r="O1651" s="26">
        <v>66.790000000000006</v>
      </c>
      <c r="P1651" s="26">
        <v>33.340000000000003</v>
      </c>
      <c r="Q1651" s="26">
        <v>4.83</v>
      </c>
      <c r="R1651" s="26">
        <v>13.51</v>
      </c>
      <c r="S1651" s="26">
        <v>7.99</v>
      </c>
      <c r="T1651" s="26">
        <v>0</v>
      </c>
      <c r="U1651" s="26">
        <v>7.12</v>
      </c>
      <c r="V1651" s="10">
        <v>0.1211</v>
      </c>
      <c r="W1651" s="1" t="s">
        <v>34</v>
      </c>
      <c r="X1651" s="3"/>
      <c r="Y1651" s="3"/>
      <c r="Z1651" s="5" t="s">
        <v>7980</v>
      </c>
      <c r="AA1651" s="5" t="str">
        <f>VLOOKUP(J1651, sku!B:C, 2, FALSE)</f>
        <v>Banco Bicicleta Selim Preto e Vermelho + Couro PU</v>
      </c>
      <c r="AB1651" s="3" t="str">
        <f>VLOOKUP(J1651, sku!B:BM, 64, FALSE)</f>
        <v>Importação</v>
      </c>
      <c r="AC1651" s="3" t="str">
        <f>LEFT(pedidos[[#This Row],[SKU]],3)</f>
        <v>EB0</v>
      </c>
      <c r="AD1651" s="36" t="str" cm="1">
        <f t="array" aca="1" ref="AD1651" ca="1">IFERROR(
  INDEX(
    montadora[Montadora],
    MATCH(TRUE,LEFT(J2052,NÚCARACT(montadora[SKU Parcial]))=montadora[SKU Parcial],0)
  ),
  ""
)</f>
        <v/>
      </c>
    </row>
    <row r="1652" spans="1:30" customFormat="1" x14ac:dyDescent="0.25">
      <c r="A1652" s="1" t="s">
        <v>5689</v>
      </c>
      <c r="B1652" s="1" t="s">
        <v>36</v>
      </c>
      <c r="C1652" s="1" t="s">
        <v>5690</v>
      </c>
      <c r="D1652" s="1" t="s">
        <v>27</v>
      </c>
      <c r="E1652" s="1" t="s">
        <v>3204</v>
      </c>
      <c r="F1652" s="1" t="s">
        <v>3205</v>
      </c>
      <c r="G1652" s="6" t="s">
        <v>11227</v>
      </c>
      <c r="H1652" s="2" t="s">
        <v>30</v>
      </c>
      <c r="I1652" s="1" t="s">
        <v>36</v>
      </c>
      <c r="J1652" s="1" t="s">
        <v>3206</v>
      </c>
      <c r="K1652" s="4">
        <v>45824</v>
      </c>
      <c r="L1652" s="20" t="s">
        <v>33</v>
      </c>
      <c r="M1652" s="26">
        <v>58.8</v>
      </c>
      <c r="N1652" s="2">
        <v>1</v>
      </c>
      <c r="O1652" s="26">
        <v>74.790000000000006</v>
      </c>
      <c r="P1652" s="26">
        <v>33.340000000000003</v>
      </c>
      <c r="Q1652" s="27">
        <v>0</v>
      </c>
      <c r="R1652" s="26">
        <v>13.51</v>
      </c>
      <c r="S1652" s="26">
        <v>15.99</v>
      </c>
      <c r="T1652" s="26">
        <v>0</v>
      </c>
      <c r="U1652" s="26">
        <v>7.12</v>
      </c>
      <c r="V1652" s="10">
        <v>0.1211</v>
      </c>
      <c r="W1652" s="1" t="s">
        <v>34</v>
      </c>
      <c r="X1652" s="3"/>
      <c r="Y1652" s="3"/>
      <c r="Z1652" s="5" t="s">
        <v>7980</v>
      </c>
      <c r="AA1652" s="5" t="str">
        <f>VLOOKUP(J1652, sku!B:C, 2, FALSE)</f>
        <v>Banco Bicicleta Selim Preto e Vermelho + Couro PU</v>
      </c>
      <c r="AB1652" s="3" t="str">
        <f>VLOOKUP(J1652, sku!B:BM, 64, FALSE)</f>
        <v>Importação</v>
      </c>
      <c r="AC1652" s="3" t="str">
        <f>LEFT(pedidos[[#This Row],[SKU]],3)</f>
        <v>EB0</v>
      </c>
      <c r="AD1652" s="36" t="str" cm="1">
        <f t="array" aca="1" ref="AD1652" ca="1">IFERROR(
  INDEX(
    montadora[Montadora],
    MATCH(TRUE,LEFT(J2053,NÚCARACT(montadora[SKU Parcial]))=montadora[SKU Parcial],0)
  ),
  ""
)</f>
        <v/>
      </c>
    </row>
    <row r="1653" spans="1:30" customFormat="1" x14ac:dyDescent="0.25">
      <c r="A1653" s="1" t="s">
        <v>5691</v>
      </c>
      <c r="B1653" s="1" t="s">
        <v>36</v>
      </c>
      <c r="C1653" s="1" t="s">
        <v>524</v>
      </c>
      <c r="D1653" s="1" t="s">
        <v>45</v>
      </c>
      <c r="E1653" s="1" t="s">
        <v>3204</v>
      </c>
      <c r="F1653" s="1" t="s">
        <v>3205</v>
      </c>
      <c r="G1653" s="6" t="s">
        <v>11227</v>
      </c>
      <c r="H1653" s="2" t="s">
        <v>30</v>
      </c>
      <c r="I1653" s="1" t="s">
        <v>36</v>
      </c>
      <c r="J1653" s="1" t="s">
        <v>3206</v>
      </c>
      <c r="K1653" s="4">
        <v>45824</v>
      </c>
      <c r="L1653" s="11" t="s">
        <v>11229</v>
      </c>
      <c r="M1653" s="26">
        <v>58.8</v>
      </c>
      <c r="N1653" s="2">
        <v>1</v>
      </c>
      <c r="O1653" s="26">
        <v>58.8</v>
      </c>
      <c r="P1653" s="26">
        <v>33.340000000000003</v>
      </c>
      <c r="Q1653" s="26">
        <v>4.83</v>
      </c>
      <c r="R1653" s="26">
        <v>13.51</v>
      </c>
      <c r="S1653" s="26">
        <v>0</v>
      </c>
      <c r="T1653" s="26">
        <v>0</v>
      </c>
      <c r="U1653" s="26">
        <v>7.12</v>
      </c>
      <c r="V1653" s="10">
        <v>0.1211</v>
      </c>
      <c r="W1653" s="1" t="s">
        <v>89</v>
      </c>
      <c r="X1653" s="3"/>
      <c r="Y1653" s="3"/>
      <c r="Z1653" s="5" t="s">
        <v>7980</v>
      </c>
      <c r="AA1653" s="5" t="str">
        <f>VLOOKUP(J1653, sku!B:C, 2, FALSE)</f>
        <v>Banco Bicicleta Selim Preto e Vermelho + Couro PU</v>
      </c>
      <c r="AB1653" s="3" t="str">
        <f>VLOOKUP(J1653, sku!B:BM, 64, FALSE)</f>
        <v>Importação</v>
      </c>
      <c r="AC1653" s="3" t="str">
        <f>LEFT(pedidos[[#This Row],[SKU]],3)</f>
        <v>EB0</v>
      </c>
      <c r="AD1653" s="36" t="str" cm="1">
        <f t="array" aca="1" ref="AD1653" ca="1">IFERROR(
  INDEX(
    montadora[Montadora],
    MATCH(TRUE,LEFT(J2054,NÚCARACT(montadora[SKU Parcial]))=montadora[SKU Parcial],0)
  ),
  ""
)</f>
        <v/>
      </c>
    </row>
    <row r="1654" spans="1:30" customFormat="1" x14ac:dyDescent="0.25">
      <c r="A1654" s="1" t="s">
        <v>5692</v>
      </c>
      <c r="B1654" s="1" t="s">
        <v>36</v>
      </c>
      <c r="C1654" s="1" t="s">
        <v>5693</v>
      </c>
      <c r="D1654" s="1" t="s">
        <v>27</v>
      </c>
      <c r="E1654" s="1" t="s">
        <v>3204</v>
      </c>
      <c r="F1654" s="1" t="s">
        <v>3205</v>
      </c>
      <c r="G1654" s="6" t="s">
        <v>11227</v>
      </c>
      <c r="H1654" s="2" t="s">
        <v>30</v>
      </c>
      <c r="I1654" s="1" t="s">
        <v>36</v>
      </c>
      <c r="J1654" s="1" t="s">
        <v>3206</v>
      </c>
      <c r="K1654" s="4">
        <v>45829</v>
      </c>
      <c r="L1654" s="11" t="s">
        <v>11229</v>
      </c>
      <c r="M1654" s="26">
        <v>58.8</v>
      </c>
      <c r="N1654" s="2">
        <v>1</v>
      </c>
      <c r="O1654" s="26">
        <v>58.8</v>
      </c>
      <c r="P1654" s="26">
        <v>33.340000000000003</v>
      </c>
      <c r="Q1654" s="26">
        <v>4.83</v>
      </c>
      <c r="R1654" s="26">
        <v>13.51</v>
      </c>
      <c r="S1654" s="26">
        <v>0</v>
      </c>
      <c r="T1654" s="26">
        <v>0</v>
      </c>
      <c r="U1654" s="26">
        <v>7.12</v>
      </c>
      <c r="V1654" s="10">
        <v>0.1211</v>
      </c>
      <c r="W1654" s="1" t="s">
        <v>34</v>
      </c>
      <c r="X1654" s="3"/>
      <c r="Y1654" s="3"/>
      <c r="Z1654" s="5" t="s">
        <v>7980</v>
      </c>
      <c r="AA1654" s="5" t="str">
        <f>VLOOKUP(J1654, sku!B:C, 2, FALSE)</f>
        <v>Banco Bicicleta Selim Preto e Vermelho + Couro PU</v>
      </c>
      <c r="AB1654" s="3" t="str">
        <f>VLOOKUP(J1654, sku!B:BM, 64, FALSE)</f>
        <v>Importação</v>
      </c>
      <c r="AC1654" s="3" t="str">
        <f>LEFT(pedidos[[#This Row],[SKU]],3)</f>
        <v>EB0</v>
      </c>
      <c r="AD1654" s="36" t="str" cm="1">
        <f t="array" aca="1" ref="AD1654" ca="1">IFERROR(
  INDEX(
    montadora[Montadora],
    MATCH(TRUE,LEFT(J2055,NÚCARACT(montadora[SKU Parcial]))=montadora[SKU Parcial],0)
  ),
  ""
)</f>
        <v/>
      </c>
    </row>
    <row r="1655" spans="1:30" x14ac:dyDescent="0.25">
      <c r="A1655" s="42" t="s">
        <v>8142</v>
      </c>
      <c r="B1655" s="42"/>
      <c r="C1655" s="42"/>
      <c r="D1655" s="42"/>
      <c r="E1655" s="42">
        <v>22993873085</v>
      </c>
      <c r="F1655" s="42" t="s">
        <v>8391</v>
      </c>
      <c r="G1655" s="42" t="s">
        <v>11227</v>
      </c>
      <c r="H1655" s="19"/>
      <c r="I1655" s="42"/>
      <c r="J1655" s="42" t="s">
        <v>3206</v>
      </c>
      <c r="K1655" s="21">
        <v>45824</v>
      </c>
      <c r="L1655" s="12" t="s">
        <v>8443</v>
      </c>
      <c r="M1655" s="44">
        <v>59.8</v>
      </c>
      <c r="N1655" s="19">
        <v>1</v>
      </c>
      <c r="O1655" s="44">
        <v>59.8</v>
      </c>
      <c r="P1655" s="44">
        <v>33.340000000000003</v>
      </c>
      <c r="Q1655" s="44">
        <v>4.92</v>
      </c>
      <c r="R1655" s="44">
        <v>17.16</v>
      </c>
      <c r="S1655" s="44">
        <v>0</v>
      </c>
      <c r="T1655" s="44">
        <v>0</v>
      </c>
      <c r="U1655" s="44">
        <v>4.38</v>
      </c>
      <c r="V1655" s="23">
        <v>7.3200000000000001E-2</v>
      </c>
      <c r="W1655" s="42" t="s">
        <v>34</v>
      </c>
      <c r="X1655" s="43"/>
      <c r="Y1655" s="43"/>
      <c r="Z1655" s="43" t="s">
        <v>8442</v>
      </c>
      <c r="AA1655" s="43" t="str">
        <f>VLOOKUP(J1655, sku!B:C, 2, FALSE)</f>
        <v>Banco Bicicleta Selim Preto e Vermelho + Couro PU</v>
      </c>
      <c r="AB1655" s="45" t="str">
        <f>VLOOKUP(J1655, sku!B:BM, 64, FALSE)</f>
        <v>Importação</v>
      </c>
      <c r="AC1655" s="45" t="str">
        <f>LEFT(pedidos[[#This Row],[SKU]],3)</f>
        <v>EB0</v>
      </c>
      <c r="AD1655" s="37" t="str" cm="1">
        <f t="array" aca="1" ref="AD1655" ca="1">IFERROR(
  INDEX(
    montadora[Montadora],
    MATCH(TRUE,LEFT(J2057,NÚCARACT(montadora[SKU Parcial]))=montadora[SKU Parcial],0)
  ),
  ""
)</f>
        <v/>
      </c>
    </row>
    <row r="1656" spans="1:30" x14ac:dyDescent="0.25">
      <c r="A1656" s="42" t="s">
        <v>9232</v>
      </c>
      <c r="B1656" s="42">
        <v>22798369651</v>
      </c>
      <c r="C1656" s="42"/>
      <c r="D1656" s="42"/>
      <c r="E1656" s="42"/>
      <c r="F1656" s="42" t="s">
        <v>8391</v>
      </c>
      <c r="G1656" s="42" t="s">
        <v>11228</v>
      </c>
      <c r="H1656" s="19"/>
      <c r="I1656" s="42"/>
      <c r="J1656" s="42" t="s">
        <v>3206</v>
      </c>
      <c r="K1656" s="21">
        <v>45808</v>
      </c>
      <c r="L1656" s="12" t="s">
        <v>8443</v>
      </c>
      <c r="M1656" s="44">
        <v>58.9</v>
      </c>
      <c r="N1656" s="19">
        <v>1</v>
      </c>
      <c r="O1656" s="44">
        <v>58.9</v>
      </c>
      <c r="P1656" s="44">
        <v>33.340000000000003</v>
      </c>
      <c r="Q1656" s="44">
        <v>1.98</v>
      </c>
      <c r="R1656" s="44">
        <v>15.78</v>
      </c>
      <c r="S1656" s="44">
        <v>0</v>
      </c>
      <c r="T1656" s="44">
        <v>-1.21</v>
      </c>
      <c r="U1656" s="44">
        <v>9.01</v>
      </c>
      <c r="V1656" s="23">
        <v>0</v>
      </c>
      <c r="W1656" s="42" t="s">
        <v>34</v>
      </c>
      <c r="X1656" s="43"/>
      <c r="Y1656" s="43"/>
      <c r="Z1656" s="43" t="s">
        <v>8442</v>
      </c>
      <c r="AA1656" s="43" t="str">
        <f>VLOOKUP(J1656, sku!B:C, 2, FALSE)</f>
        <v>Banco Bicicleta Selim Preto e Vermelho + Couro PU</v>
      </c>
      <c r="AB1656" s="45" t="str">
        <f>VLOOKUP(J1656, sku!B:BM, 64, FALSE)</f>
        <v>Importação</v>
      </c>
      <c r="AC1656" s="45" t="str">
        <f>LEFT(pedidos[[#This Row],[SKU]],3)</f>
        <v>EB0</v>
      </c>
      <c r="AD1656" s="37" t="str" cm="1">
        <f t="array" aca="1" ref="AD1656" ca="1">IFERROR(
  INDEX(
    montadora[Montadora],
    MATCH(TRUE,LEFT(J2058,NÚCARACT(montadora[SKU Parcial]))=montadora[SKU Parcial],0)
  ),
  ""
)</f>
        <v/>
      </c>
    </row>
    <row r="1657" spans="1:30" x14ac:dyDescent="0.25">
      <c r="A1657" s="42" t="s">
        <v>9378</v>
      </c>
      <c r="B1657" s="42">
        <v>22798369651</v>
      </c>
      <c r="C1657" s="42"/>
      <c r="D1657" s="42"/>
      <c r="E1657" s="42"/>
      <c r="F1657" s="42" t="s">
        <v>8391</v>
      </c>
      <c r="G1657" s="42" t="s">
        <v>11228</v>
      </c>
      <c r="H1657" s="19"/>
      <c r="I1657" s="42"/>
      <c r="J1657" s="42" t="s">
        <v>3206</v>
      </c>
      <c r="K1657" s="21">
        <v>45798</v>
      </c>
      <c r="L1657" s="12" t="s">
        <v>8443</v>
      </c>
      <c r="M1657" s="44">
        <v>58.9</v>
      </c>
      <c r="N1657" s="19">
        <v>1</v>
      </c>
      <c r="O1657" s="44">
        <v>58.9</v>
      </c>
      <c r="P1657" s="44">
        <v>33.340000000000003</v>
      </c>
      <c r="Q1657" s="44">
        <v>1.98</v>
      </c>
      <c r="R1657" s="44">
        <v>15.78</v>
      </c>
      <c r="S1657" s="44">
        <v>0</v>
      </c>
      <c r="T1657" s="44">
        <v>0</v>
      </c>
      <c r="U1657" s="44">
        <v>7.8</v>
      </c>
      <c r="V1657" s="23">
        <v>0</v>
      </c>
      <c r="W1657" s="42" t="s">
        <v>34</v>
      </c>
      <c r="X1657" s="43"/>
      <c r="Y1657" s="43"/>
      <c r="Z1657" s="43" t="s">
        <v>8442</v>
      </c>
      <c r="AA1657" s="43" t="str">
        <f>VLOOKUP(J1657, sku!B:C, 2, FALSE)</f>
        <v>Banco Bicicleta Selim Preto e Vermelho + Couro PU</v>
      </c>
      <c r="AB1657" s="45" t="str">
        <f>VLOOKUP(J1657, sku!B:BM, 64, FALSE)</f>
        <v>Importação</v>
      </c>
      <c r="AC1657" s="45" t="str">
        <f>LEFT(pedidos[[#This Row],[SKU]],3)</f>
        <v>EB0</v>
      </c>
      <c r="AD1657" s="37" t="str" cm="1">
        <f t="array" aca="1" ref="AD1657" ca="1">IFERROR(
  INDEX(
    montadora[Montadora],
    MATCH(TRUE,LEFT(J2059,NÚCARACT(montadora[SKU Parcial]))=montadora[SKU Parcial],0)
  ),
  ""
)</f>
        <v/>
      </c>
    </row>
    <row r="1658" spans="1:30" x14ac:dyDescent="0.25">
      <c r="A1658" s="42" t="s">
        <v>9401</v>
      </c>
      <c r="B1658" s="42">
        <v>22798369651</v>
      </c>
      <c r="C1658" s="42"/>
      <c r="D1658" s="42"/>
      <c r="E1658" s="42"/>
      <c r="F1658" s="42" t="s">
        <v>8391</v>
      </c>
      <c r="G1658" s="42" t="s">
        <v>11228</v>
      </c>
      <c r="H1658" s="19"/>
      <c r="I1658" s="42"/>
      <c r="J1658" s="42" t="s">
        <v>3206</v>
      </c>
      <c r="K1658" s="21">
        <v>45797</v>
      </c>
      <c r="L1658" s="12" t="s">
        <v>8443</v>
      </c>
      <c r="M1658" s="44">
        <v>58.9</v>
      </c>
      <c r="N1658" s="19">
        <v>1</v>
      </c>
      <c r="O1658" s="44">
        <v>58.9</v>
      </c>
      <c r="P1658" s="44">
        <v>33.340000000000003</v>
      </c>
      <c r="Q1658" s="44">
        <v>1.98</v>
      </c>
      <c r="R1658" s="44">
        <v>15.78</v>
      </c>
      <c r="S1658" s="44">
        <v>0</v>
      </c>
      <c r="T1658" s="44">
        <v>0</v>
      </c>
      <c r="U1658" s="44">
        <v>7.8</v>
      </c>
      <c r="V1658" s="23">
        <v>0</v>
      </c>
      <c r="W1658" s="42" t="s">
        <v>34</v>
      </c>
      <c r="X1658" s="43"/>
      <c r="Y1658" s="43"/>
      <c r="Z1658" s="43" t="s">
        <v>8442</v>
      </c>
      <c r="AA1658" s="43" t="str">
        <f>VLOOKUP(J1658, sku!B:C, 2, FALSE)</f>
        <v>Banco Bicicleta Selim Preto e Vermelho + Couro PU</v>
      </c>
      <c r="AB1658" s="45" t="str">
        <f>VLOOKUP(J1658, sku!B:BM, 64, FALSE)</f>
        <v>Importação</v>
      </c>
      <c r="AC1658" s="45" t="str">
        <f>LEFT(pedidos[[#This Row],[SKU]],3)</f>
        <v>EB0</v>
      </c>
      <c r="AD1658" s="37" t="str" cm="1">
        <f t="array" aca="1" ref="AD1658" ca="1">IFERROR(
  INDEX(
    montadora[Montadora],
    MATCH(TRUE,LEFT(J2060,NÚCARACT(montadora[SKU Parcial]))=montadora[SKU Parcial],0)
  ),
  ""
)</f>
        <v/>
      </c>
    </row>
    <row r="1659" spans="1:30" x14ac:dyDescent="0.25">
      <c r="A1659" s="42" t="s">
        <v>9403</v>
      </c>
      <c r="B1659" s="42">
        <v>22798369651</v>
      </c>
      <c r="C1659" s="42"/>
      <c r="D1659" s="42"/>
      <c r="E1659" s="42"/>
      <c r="F1659" s="42" t="s">
        <v>8391</v>
      </c>
      <c r="G1659" s="42" t="s">
        <v>11228</v>
      </c>
      <c r="H1659" s="19"/>
      <c r="I1659" s="42"/>
      <c r="J1659" s="42" t="s">
        <v>3206</v>
      </c>
      <c r="K1659" s="21">
        <v>45796</v>
      </c>
      <c r="L1659" s="12" t="s">
        <v>8443</v>
      </c>
      <c r="M1659" s="44">
        <v>58.9</v>
      </c>
      <c r="N1659" s="19">
        <v>1</v>
      </c>
      <c r="O1659" s="44">
        <v>58.9</v>
      </c>
      <c r="P1659" s="44">
        <v>33.340000000000003</v>
      </c>
      <c r="Q1659" s="44">
        <v>1.98</v>
      </c>
      <c r="R1659" s="44">
        <v>15.78</v>
      </c>
      <c r="S1659" s="44">
        <v>0</v>
      </c>
      <c r="T1659" s="44">
        <v>0</v>
      </c>
      <c r="U1659" s="44">
        <v>7.8</v>
      </c>
      <c r="V1659" s="23">
        <v>0</v>
      </c>
      <c r="W1659" s="42" t="s">
        <v>34</v>
      </c>
      <c r="X1659" s="43"/>
      <c r="Y1659" s="43"/>
      <c r="Z1659" s="43" t="s">
        <v>8442</v>
      </c>
      <c r="AA1659" s="43" t="str">
        <f>VLOOKUP(J1659, sku!B:C, 2, FALSE)</f>
        <v>Banco Bicicleta Selim Preto e Vermelho + Couro PU</v>
      </c>
      <c r="AB1659" s="45" t="str">
        <f>VLOOKUP(J1659, sku!B:BM, 64, FALSE)</f>
        <v>Importação</v>
      </c>
      <c r="AC1659" s="45" t="str">
        <f>LEFT(pedidos[[#This Row],[SKU]],3)</f>
        <v>EB0</v>
      </c>
      <c r="AD1659" s="37" t="str" cm="1">
        <f t="array" aca="1" ref="AD1659" ca="1">IFERROR(
  INDEX(
    montadora[Montadora],
    MATCH(TRUE,LEFT(J2061,NÚCARACT(montadora[SKU Parcial]))=montadora[SKU Parcial],0)
  ),
  ""
)</f>
        <v/>
      </c>
    </row>
    <row r="1660" spans="1:30" x14ac:dyDescent="0.25">
      <c r="A1660" s="42" t="s">
        <v>9432</v>
      </c>
      <c r="B1660" s="42">
        <v>22798369651</v>
      </c>
      <c r="C1660" s="42"/>
      <c r="D1660" s="42"/>
      <c r="E1660" s="42"/>
      <c r="F1660" s="42" t="s">
        <v>8391</v>
      </c>
      <c r="G1660" s="42" t="s">
        <v>11228</v>
      </c>
      <c r="H1660" s="19"/>
      <c r="I1660" s="42"/>
      <c r="J1660" s="42" t="s">
        <v>3206</v>
      </c>
      <c r="K1660" s="21">
        <v>45796</v>
      </c>
      <c r="L1660" s="12" t="s">
        <v>8443</v>
      </c>
      <c r="M1660" s="44">
        <v>56.8</v>
      </c>
      <c r="N1660" s="19">
        <v>1</v>
      </c>
      <c r="O1660" s="44">
        <v>56.8</v>
      </c>
      <c r="P1660" s="44">
        <v>33.340000000000003</v>
      </c>
      <c r="Q1660" s="44">
        <v>1.91</v>
      </c>
      <c r="R1660" s="44">
        <v>15.36</v>
      </c>
      <c r="S1660" s="44">
        <v>0</v>
      </c>
      <c r="T1660" s="44">
        <v>0</v>
      </c>
      <c r="U1660" s="44">
        <v>6.19</v>
      </c>
      <c r="V1660" s="23">
        <v>0</v>
      </c>
      <c r="W1660" s="42" t="s">
        <v>34</v>
      </c>
      <c r="X1660" s="43"/>
      <c r="Y1660" s="43"/>
      <c r="Z1660" s="43" t="s">
        <v>8442</v>
      </c>
      <c r="AA1660" s="43" t="str">
        <f>VLOOKUP(J1660, sku!B:C, 2, FALSE)</f>
        <v>Banco Bicicleta Selim Preto e Vermelho + Couro PU</v>
      </c>
      <c r="AB1660" s="45" t="str">
        <f>VLOOKUP(J1660, sku!B:BM, 64, FALSE)</f>
        <v>Importação</v>
      </c>
      <c r="AC1660" s="45" t="str">
        <f>LEFT(pedidos[[#This Row],[SKU]],3)</f>
        <v>EB0</v>
      </c>
      <c r="AD1660" s="37" t="str" cm="1">
        <f t="array" aca="1" ref="AD1660" ca="1">IFERROR(
  INDEX(
    montadora[Montadora],
    MATCH(TRUE,LEFT(J2062,NÚCARACT(montadora[SKU Parcial]))=montadora[SKU Parcial],0)
  ),
  ""
)</f>
        <v/>
      </c>
    </row>
    <row r="1661" spans="1:30" x14ac:dyDescent="0.25">
      <c r="A1661" s="42" t="s">
        <v>9502</v>
      </c>
      <c r="B1661" s="42">
        <v>22798369651</v>
      </c>
      <c r="C1661" s="42"/>
      <c r="D1661" s="42"/>
      <c r="E1661" s="42"/>
      <c r="F1661" s="42" t="s">
        <v>8391</v>
      </c>
      <c r="G1661" s="42" t="s">
        <v>11228</v>
      </c>
      <c r="H1661" s="19"/>
      <c r="I1661" s="42"/>
      <c r="J1661" s="42" t="s">
        <v>3206</v>
      </c>
      <c r="K1661" s="21">
        <v>45793</v>
      </c>
      <c r="L1661" s="12" t="s">
        <v>8443</v>
      </c>
      <c r="M1661" s="44">
        <v>56.8</v>
      </c>
      <c r="N1661" s="19">
        <v>1</v>
      </c>
      <c r="O1661" s="44">
        <v>62.82</v>
      </c>
      <c r="P1661" s="44">
        <v>33.340000000000003</v>
      </c>
      <c r="Q1661" s="44">
        <v>1.91</v>
      </c>
      <c r="R1661" s="44">
        <v>15.36</v>
      </c>
      <c r="S1661" s="44">
        <v>6.02</v>
      </c>
      <c r="T1661" s="44">
        <v>0</v>
      </c>
      <c r="U1661" s="44">
        <v>6.19</v>
      </c>
      <c r="V1661" s="23">
        <v>0</v>
      </c>
      <c r="W1661" s="42" t="s">
        <v>34</v>
      </c>
      <c r="X1661" s="43"/>
      <c r="Y1661" s="43"/>
      <c r="Z1661" s="43" t="s">
        <v>8442</v>
      </c>
      <c r="AA1661" s="43" t="str">
        <f>VLOOKUP(J1661, sku!B:C, 2, FALSE)</f>
        <v>Banco Bicicleta Selim Preto e Vermelho + Couro PU</v>
      </c>
      <c r="AB1661" s="45" t="str">
        <f>VLOOKUP(J1661, sku!B:BM, 64, FALSE)</f>
        <v>Importação</v>
      </c>
      <c r="AC1661" s="45" t="str">
        <f>LEFT(pedidos[[#This Row],[SKU]],3)</f>
        <v>EB0</v>
      </c>
      <c r="AD1661" s="37" t="str" cm="1">
        <f t="array" aca="1" ref="AD1661" ca="1">IFERROR(
  INDEX(
    montadora[Montadora],
    MATCH(TRUE,LEFT(J2063,NÚCARACT(montadora[SKU Parcial]))=montadora[SKU Parcial],0)
  ),
  ""
)</f>
        <v/>
      </c>
    </row>
    <row r="1662" spans="1:30" x14ac:dyDescent="0.25">
      <c r="A1662" s="42" t="s">
        <v>9601</v>
      </c>
      <c r="B1662" s="42">
        <v>22798369651</v>
      </c>
      <c r="C1662" s="42"/>
      <c r="D1662" s="42"/>
      <c r="E1662" s="42"/>
      <c r="F1662" s="42" t="s">
        <v>8391</v>
      </c>
      <c r="G1662" s="42" t="s">
        <v>11228</v>
      </c>
      <c r="H1662" s="19"/>
      <c r="I1662" s="42"/>
      <c r="J1662" s="42" t="s">
        <v>3206</v>
      </c>
      <c r="K1662" s="21">
        <v>45789</v>
      </c>
      <c r="L1662" s="12" t="s">
        <v>8443</v>
      </c>
      <c r="M1662" s="44">
        <v>56.8</v>
      </c>
      <c r="N1662" s="19">
        <v>1</v>
      </c>
      <c r="O1662" s="44">
        <v>56.8</v>
      </c>
      <c r="P1662" s="44">
        <v>33.340000000000003</v>
      </c>
      <c r="Q1662" s="44">
        <v>1.91</v>
      </c>
      <c r="R1662" s="44">
        <v>15.36</v>
      </c>
      <c r="S1662" s="44">
        <v>0</v>
      </c>
      <c r="T1662" s="44">
        <v>0</v>
      </c>
      <c r="U1662" s="44">
        <v>6.19</v>
      </c>
      <c r="V1662" s="23">
        <v>0</v>
      </c>
      <c r="W1662" s="42" t="s">
        <v>34</v>
      </c>
      <c r="X1662" s="43"/>
      <c r="Y1662" s="43"/>
      <c r="Z1662" s="43" t="s">
        <v>8442</v>
      </c>
      <c r="AA1662" s="43" t="str">
        <f>VLOOKUP(J1662, sku!B:C, 2, FALSE)</f>
        <v>Banco Bicicleta Selim Preto e Vermelho + Couro PU</v>
      </c>
      <c r="AB1662" s="45" t="str">
        <f>VLOOKUP(J1662, sku!B:BM, 64, FALSE)</f>
        <v>Importação</v>
      </c>
      <c r="AC1662" s="45" t="str">
        <f>LEFT(pedidos[[#This Row],[SKU]],3)</f>
        <v>EB0</v>
      </c>
      <c r="AD1662" s="37" t="str" cm="1">
        <f t="array" aca="1" ref="AD1662" ca="1">IFERROR(
  INDEX(
    montadora[Montadora],
    MATCH(TRUE,LEFT(#REF!,NÚCARACT(montadora[SKU Parcial]))=montadora[SKU Parcial],0)
  ),
  ""
)</f>
        <v/>
      </c>
    </row>
    <row r="1663" spans="1:30" x14ac:dyDescent="0.25">
      <c r="A1663" s="42" t="s">
        <v>9674</v>
      </c>
      <c r="B1663" s="42">
        <v>22798369651</v>
      </c>
      <c r="C1663" s="42"/>
      <c r="D1663" s="42"/>
      <c r="E1663" s="42"/>
      <c r="F1663" s="42" t="s">
        <v>8391</v>
      </c>
      <c r="G1663" s="42" t="s">
        <v>11228</v>
      </c>
      <c r="H1663" s="19"/>
      <c r="I1663" s="42"/>
      <c r="J1663" s="42" t="s">
        <v>3206</v>
      </c>
      <c r="K1663" s="21">
        <v>45788</v>
      </c>
      <c r="L1663" s="12" t="s">
        <v>8443</v>
      </c>
      <c r="M1663" s="44">
        <v>56.8</v>
      </c>
      <c r="N1663" s="19">
        <v>1</v>
      </c>
      <c r="O1663" s="44">
        <v>56.8</v>
      </c>
      <c r="P1663" s="44">
        <v>33.340000000000003</v>
      </c>
      <c r="Q1663" s="44">
        <v>1.91</v>
      </c>
      <c r="R1663" s="44">
        <v>15.24</v>
      </c>
      <c r="S1663" s="44">
        <v>0</v>
      </c>
      <c r="T1663" s="44">
        <v>0</v>
      </c>
      <c r="U1663" s="44">
        <v>5.74</v>
      </c>
      <c r="V1663" s="23">
        <v>0</v>
      </c>
      <c r="W1663" s="42" t="s">
        <v>34</v>
      </c>
      <c r="X1663" s="43"/>
      <c r="Y1663" s="43"/>
      <c r="Z1663" s="43" t="s">
        <v>8442</v>
      </c>
      <c r="AA1663" s="43" t="str">
        <f>VLOOKUP(J1663, sku!B:C, 2, FALSE)</f>
        <v>Banco Bicicleta Selim Preto e Vermelho + Couro PU</v>
      </c>
      <c r="AB1663" s="45" t="str">
        <f>VLOOKUP(J1663, sku!B:BM, 64, FALSE)</f>
        <v>Importação</v>
      </c>
      <c r="AC1663" s="45" t="str">
        <f>LEFT(pedidos[[#This Row],[SKU]],3)</f>
        <v>EB0</v>
      </c>
      <c r="AD1663" s="37" t="str" cm="1">
        <f t="array" aca="1" ref="AD1663" ca="1">IFERROR(
  INDEX(
    montadora[Montadora],
    MATCH(TRUE,LEFT(#REF!,NÚCARACT(montadora[SKU Parcial]))=montadora[SKU Parcial],0)
  ),
  ""
)</f>
        <v/>
      </c>
    </row>
    <row r="1664" spans="1:30" x14ac:dyDescent="0.25">
      <c r="A1664" s="42" t="s">
        <v>9812</v>
      </c>
      <c r="B1664" s="42">
        <v>22798369651</v>
      </c>
      <c r="C1664" s="42"/>
      <c r="D1664" s="42"/>
      <c r="E1664" s="42"/>
      <c r="F1664" s="42" t="s">
        <v>8391</v>
      </c>
      <c r="G1664" s="42" t="s">
        <v>11228</v>
      </c>
      <c r="H1664" s="19"/>
      <c r="I1664" s="42"/>
      <c r="J1664" s="42" t="s">
        <v>3206</v>
      </c>
      <c r="K1664" s="21">
        <v>45783</v>
      </c>
      <c r="L1664" s="19" t="s">
        <v>8443</v>
      </c>
      <c r="M1664" s="44">
        <v>56.8</v>
      </c>
      <c r="N1664" s="19">
        <v>1</v>
      </c>
      <c r="O1664" s="44">
        <v>56.8</v>
      </c>
      <c r="P1664" s="44">
        <v>33.340000000000003</v>
      </c>
      <c r="Q1664" s="44">
        <v>1.91</v>
      </c>
      <c r="R1664" s="44">
        <v>15.24</v>
      </c>
      <c r="S1664" s="44">
        <v>0</v>
      </c>
      <c r="T1664" s="44">
        <v>-1.22</v>
      </c>
      <c r="U1664" s="44">
        <v>6.96</v>
      </c>
      <c r="V1664" s="23">
        <v>0</v>
      </c>
      <c r="W1664" s="42" t="s">
        <v>34</v>
      </c>
      <c r="X1664" s="43"/>
      <c r="Y1664" s="43"/>
      <c r="Z1664" s="43" t="s">
        <v>8442</v>
      </c>
      <c r="AA1664" s="43" t="str">
        <f>VLOOKUP(J1664, sku!B:C, 2, FALSE)</f>
        <v>Banco Bicicleta Selim Preto e Vermelho + Couro PU</v>
      </c>
      <c r="AB1664" s="45" t="str">
        <f>VLOOKUP(J1664, sku!B:BM, 64, FALSE)</f>
        <v>Importação</v>
      </c>
      <c r="AC1664" s="45" t="str">
        <f>LEFT(pedidos[[#This Row],[SKU]],3)</f>
        <v>EB0</v>
      </c>
      <c r="AD1664" s="37" t="str" cm="1">
        <f t="array" aca="1" ref="AD1664" ca="1">IFERROR(
  INDEX(
    montadora[Montadora],
    MATCH(TRUE,LEFT(#REF!,NÚCARACT(montadora[SKU Parcial]))=montadora[SKU Parcial],0)
  ),
  ""
)</f>
        <v/>
      </c>
    </row>
    <row r="1665" spans="1:30" customFormat="1" x14ac:dyDescent="0.25">
      <c r="A1665" s="1" t="s">
        <v>7756</v>
      </c>
      <c r="B1665" s="1" t="s">
        <v>7757</v>
      </c>
      <c r="C1665" s="1" t="s">
        <v>428</v>
      </c>
      <c r="D1665" s="1" t="s">
        <v>27</v>
      </c>
      <c r="E1665" s="1" t="s">
        <v>1178</v>
      </c>
      <c r="F1665" s="1" t="s">
        <v>1179</v>
      </c>
      <c r="G1665" s="6" t="s">
        <v>11227</v>
      </c>
      <c r="H1665" s="2" t="s">
        <v>30</v>
      </c>
      <c r="I1665" s="1" t="s">
        <v>36</v>
      </c>
      <c r="J1665" s="1" t="s">
        <v>304</v>
      </c>
      <c r="K1665" s="4">
        <v>45786</v>
      </c>
      <c r="L1665" s="20" t="s">
        <v>804</v>
      </c>
      <c r="M1665" s="26">
        <v>66.2</v>
      </c>
      <c r="N1665" s="2">
        <v>1</v>
      </c>
      <c r="O1665" s="26">
        <v>66.2</v>
      </c>
      <c r="P1665" s="26">
        <v>33.44</v>
      </c>
      <c r="Q1665" s="26">
        <v>5.04</v>
      </c>
      <c r="R1665" s="26">
        <v>14.69</v>
      </c>
      <c r="S1665" s="26">
        <v>0</v>
      </c>
      <c r="T1665" s="26">
        <v>0</v>
      </c>
      <c r="U1665" s="26">
        <v>13.03</v>
      </c>
      <c r="V1665" s="10">
        <v>0.1968</v>
      </c>
      <c r="W1665" s="1" t="s">
        <v>34</v>
      </c>
      <c r="X1665" s="3"/>
      <c r="Y1665" s="3"/>
      <c r="Z1665" s="5" t="s">
        <v>7980</v>
      </c>
      <c r="AA1665" s="5" t="str">
        <f>VLOOKUP(J1665, sku!B:C, 2, FALSE)</f>
        <v>Corrente de Moto Antifurto 150cm - Preto</v>
      </c>
      <c r="AB1665" s="3" t="str">
        <f>VLOOKUP(J1665, sku!B:BM, 64, FALSE)</f>
        <v>Importação</v>
      </c>
      <c r="AC1665" s="3" t="str">
        <f>LEFT(pedidos[[#This Row],[SKU]],3)</f>
        <v>XR0</v>
      </c>
      <c r="AD1665" s="36" t="str" cm="1">
        <f t="array" aca="1" ref="AD1665" ca="1">IFERROR(
  INDEX(
    montadora[Montadora],
    MATCH(TRUE,LEFT(#REF!,NÚCARACT(montadora[SKU Parcial]))=montadora[SKU Parcial],0)
  ),
  ""
)</f>
        <v/>
      </c>
    </row>
    <row r="1666" spans="1:30" customFormat="1" x14ac:dyDescent="0.25">
      <c r="A1666" s="1" t="s">
        <v>7758</v>
      </c>
      <c r="B1666" s="1" t="s">
        <v>36</v>
      </c>
      <c r="C1666" s="1" t="s">
        <v>7759</v>
      </c>
      <c r="D1666" s="1" t="s">
        <v>138</v>
      </c>
      <c r="E1666" s="1" t="s">
        <v>1178</v>
      </c>
      <c r="F1666" s="1" t="s">
        <v>1179</v>
      </c>
      <c r="G1666" s="6" t="s">
        <v>11227</v>
      </c>
      <c r="H1666" s="2" t="s">
        <v>30</v>
      </c>
      <c r="I1666" s="1" t="s">
        <v>36</v>
      </c>
      <c r="J1666" s="1" t="s">
        <v>304</v>
      </c>
      <c r="K1666" s="4">
        <v>45786</v>
      </c>
      <c r="L1666" s="20" t="s">
        <v>804</v>
      </c>
      <c r="M1666" s="26">
        <v>66.2</v>
      </c>
      <c r="N1666" s="2">
        <v>1</v>
      </c>
      <c r="O1666" s="26">
        <v>81.099999999999994</v>
      </c>
      <c r="P1666" s="26">
        <v>33.44</v>
      </c>
      <c r="Q1666" s="26">
        <v>5.04</v>
      </c>
      <c r="R1666" s="26">
        <v>14.69</v>
      </c>
      <c r="S1666" s="26">
        <v>14.9</v>
      </c>
      <c r="T1666" s="26">
        <v>0</v>
      </c>
      <c r="U1666" s="26">
        <v>13.03</v>
      </c>
      <c r="V1666" s="10">
        <v>0.1968</v>
      </c>
      <c r="W1666" s="1" t="s">
        <v>89</v>
      </c>
      <c r="X1666" s="3"/>
      <c r="Y1666" s="3"/>
      <c r="Z1666" s="5" t="s">
        <v>7980</v>
      </c>
      <c r="AA1666" s="5" t="str">
        <f>VLOOKUP(J1666, sku!B:C, 2, FALSE)</f>
        <v>Corrente de Moto Antifurto 150cm - Preto</v>
      </c>
      <c r="AB1666" s="3" t="str">
        <f>VLOOKUP(J1666, sku!B:BM, 64, FALSE)</f>
        <v>Importação</v>
      </c>
      <c r="AC1666" s="3" t="str">
        <f>LEFT(pedidos[[#This Row],[SKU]],3)</f>
        <v>XR0</v>
      </c>
      <c r="AD1666" s="36" t="str" cm="1">
        <f t="array" aca="1" ref="AD1666" ca="1">IFERROR(
  INDEX(
    montadora[Montadora],
    MATCH(TRUE,LEFT(#REF!,NÚCARACT(montadora[SKU Parcial]))=montadora[SKU Parcial],0)
  ),
  ""
)</f>
        <v/>
      </c>
    </row>
    <row r="1667" spans="1:30" customFormat="1" x14ac:dyDescent="0.25">
      <c r="A1667" s="1" t="s">
        <v>7760</v>
      </c>
      <c r="B1667" s="1" t="s">
        <v>36</v>
      </c>
      <c r="C1667" s="1" t="s">
        <v>7761</v>
      </c>
      <c r="D1667" s="1" t="s">
        <v>27</v>
      </c>
      <c r="E1667" s="1" t="s">
        <v>1178</v>
      </c>
      <c r="F1667" s="1" t="s">
        <v>1179</v>
      </c>
      <c r="G1667" s="6" t="s">
        <v>11227</v>
      </c>
      <c r="H1667" s="2" t="s">
        <v>30</v>
      </c>
      <c r="I1667" s="1" t="s">
        <v>36</v>
      </c>
      <c r="J1667" s="1" t="s">
        <v>304</v>
      </c>
      <c r="K1667" s="4">
        <v>45788</v>
      </c>
      <c r="L1667" s="20" t="s">
        <v>804</v>
      </c>
      <c r="M1667" s="26">
        <v>66.2</v>
      </c>
      <c r="N1667" s="2">
        <v>1</v>
      </c>
      <c r="O1667" s="26">
        <v>66.2</v>
      </c>
      <c r="P1667" s="26">
        <v>33.44</v>
      </c>
      <c r="Q1667" s="26">
        <v>5.04</v>
      </c>
      <c r="R1667" s="26">
        <v>14.69</v>
      </c>
      <c r="S1667" s="26">
        <v>0</v>
      </c>
      <c r="T1667" s="26">
        <v>0</v>
      </c>
      <c r="U1667" s="26">
        <v>13.03</v>
      </c>
      <c r="V1667" s="10">
        <v>0.1968</v>
      </c>
      <c r="W1667" s="1" t="s">
        <v>34</v>
      </c>
      <c r="X1667" s="3"/>
      <c r="Y1667" s="3"/>
      <c r="Z1667" s="5" t="s">
        <v>7980</v>
      </c>
      <c r="AA1667" s="5" t="str">
        <f>VLOOKUP(J1667, sku!B:C, 2, FALSE)</f>
        <v>Corrente de Moto Antifurto 150cm - Preto</v>
      </c>
      <c r="AB1667" s="3" t="str">
        <f>VLOOKUP(J1667, sku!B:BM, 64, FALSE)</f>
        <v>Importação</v>
      </c>
      <c r="AC1667" s="3" t="str">
        <f>LEFT(pedidos[[#This Row],[SKU]],3)</f>
        <v>XR0</v>
      </c>
      <c r="AD1667" s="36" t="str" cm="1">
        <f t="array" aca="1" ref="AD1667" ca="1">IFERROR(
  INDEX(
    montadora[Montadora],
    MATCH(TRUE,LEFT(#REF!,NÚCARACT(montadora[SKU Parcial]))=montadora[SKU Parcial],0)
  ),
  ""
)</f>
        <v/>
      </c>
    </row>
    <row r="1668" spans="1:30" customFormat="1" x14ac:dyDescent="0.25">
      <c r="A1668" s="1" t="s">
        <v>7762</v>
      </c>
      <c r="B1668" s="1" t="s">
        <v>7763</v>
      </c>
      <c r="C1668" s="1" t="s">
        <v>7764</v>
      </c>
      <c r="D1668" s="1" t="s">
        <v>191</v>
      </c>
      <c r="E1668" s="1" t="s">
        <v>1178</v>
      </c>
      <c r="F1668" s="1" t="s">
        <v>1179</v>
      </c>
      <c r="G1668" s="6" t="s">
        <v>11227</v>
      </c>
      <c r="H1668" s="2" t="s">
        <v>30</v>
      </c>
      <c r="I1668" s="1" t="s">
        <v>36</v>
      </c>
      <c r="J1668" s="1" t="s">
        <v>304</v>
      </c>
      <c r="K1668" s="4">
        <v>45789</v>
      </c>
      <c r="L1668" s="20" t="s">
        <v>804</v>
      </c>
      <c r="M1668" s="26">
        <v>66.2</v>
      </c>
      <c r="N1668" s="2">
        <v>1</v>
      </c>
      <c r="O1668" s="26">
        <v>66.2</v>
      </c>
      <c r="P1668" s="26">
        <v>33.44</v>
      </c>
      <c r="Q1668" s="26">
        <v>5.04</v>
      </c>
      <c r="R1668" s="26">
        <v>14.69</v>
      </c>
      <c r="S1668" s="26">
        <v>0</v>
      </c>
      <c r="T1668" s="26">
        <v>0</v>
      </c>
      <c r="U1668" s="26">
        <v>13.03</v>
      </c>
      <c r="V1668" s="10">
        <v>0.1968</v>
      </c>
      <c r="W1668" s="1" t="s">
        <v>34</v>
      </c>
      <c r="X1668" s="3"/>
      <c r="Y1668" s="3"/>
      <c r="Z1668" s="5" t="s">
        <v>7980</v>
      </c>
      <c r="AA1668" s="5" t="str">
        <f>VLOOKUP(J1668, sku!B:C, 2, FALSE)</f>
        <v>Corrente de Moto Antifurto 150cm - Preto</v>
      </c>
      <c r="AB1668" s="3" t="str">
        <f>VLOOKUP(J1668, sku!B:BM, 64, FALSE)</f>
        <v>Importação</v>
      </c>
      <c r="AC1668" s="3" t="str">
        <f>LEFT(pedidos[[#This Row],[SKU]],3)</f>
        <v>XR0</v>
      </c>
      <c r="AD1668" s="36" t="str" cm="1">
        <f t="array" aca="1" ref="AD1668" ca="1">IFERROR(
  INDEX(
    montadora[Montadora],
    MATCH(TRUE,LEFT(#REF!,NÚCARACT(montadora[SKU Parcial]))=montadora[SKU Parcial],0)
  ),
  ""
)</f>
        <v/>
      </c>
    </row>
    <row r="1669" spans="1:30" customFormat="1" x14ac:dyDescent="0.25">
      <c r="A1669" s="1" t="s">
        <v>7765</v>
      </c>
      <c r="B1669" s="1" t="s">
        <v>7766</v>
      </c>
      <c r="C1669" s="1" t="s">
        <v>925</v>
      </c>
      <c r="D1669" s="1" t="s">
        <v>27</v>
      </c>
      <c r="E1669" s="1" t="s">
        <v>1178</v>
      </c>
      <c r="F1669" s="1" t="s">
        <v>1179</v>
      </c>
      <c r="G1669" s="6" t="s">
        <v>11227</v>
      </c>
      <c r="H1669" s="2" t="s">
        <v>30</v>
      </c>
      <c r="I1669" s="1" t="s">
        <v>36</v>
      </c>
      <c r="J1669" s="1" t="s">
        <v>304</v>
      </c>
      <c r="K1669" s="4">
        <v>45792</v>
      </c>
      <c r="L1669" s="20" t="s">
        <v>804</v>
      </c>
      <c r="M1669" s="26">
        <v>66.2</v>
      </c>
      <c r="N1669" s="2">
        <v>1</v>
      </c>
      <c r="O1669" s="26">
        <v>66.2</v>
      </c>
      <c r="P1669" s="26">
        <v>33.44</v>
      </c>
      <c r="Q1669" s="26">
        <v>5.04</v>
      </c>
      <c r="R1669" s="26">
        <v>14.69</v>
      </c>
      <c r="S1669" s="26">
        <v>0</v>
      </c>
      <c r="T1669" s="26">
        <v>0</v>
      </c>
      <c r="U1669" s="26">
        <v>13.03</v>
      </c>
      <c r="V1669" s="10">
        <v>0.1968</v>
      </c>
      <c r="W1669" s="1" t="s">
        <v>34</v>
      </c>
      <c r="X1669" s="3"/>
      <c r="Y1669" s="3"/>
      <c r="Z1669" s="5" t="s">
        <v>7980</v>
      </c>
      <c r="AA1669" s="5" t="str">
        <f>VLOOKUP(J1669, sku!B:C, 2, FALSE)</f>
        <v>Corrente de Moto Antifurto 150cm - Preto</v>
      </c>
      <c r="AB1669" s="3" t="str">
        <f>VLOOKUP(J1669, sku!B:BM, 64, FALSE)</f>
        <v>Importação</v>
      </c>
      <c r="AC1669" s="3" t="str">
        <f>LEFT(pedidos[[#This Row],[SKU]],3)</f>
        <v>XR0</v>
      </c>
      <c r="AD1669" s="36" t="str" cm="1">
        <f t="array" aca="1" ref="AD1669" ca="1">IFERROR(
  INDEX(
    montadora[Montadora],
    MATCH(TRUE,LEFT(#REF!,NÚCARACT(montadora[SKU Parcial]))=montadora[SKU Parcial],0)
  ),
  ""
)</f>
        <v/>
      </c>
    </row>
    <row r="1670" spans="1:30" customFormat="1" x14ac:dyDescent="0.25">
      <c r="A1670" s="1" t="s">
        <v>5366</v>
      </c>
      <c r="B1670" s="1" t="s">
        <v>5367</v>
      </c>
      <c r="C1670" s="1" t="s">
        <v>5368</v>
      </c>
      <c r="D1670" s="1" t="s">
        <v>420</v>
      </c>
      <c r="E1670" s="1" t="s">
        <v>5365</v>
      </c>
      <c r="F1670" s="1" t="s">
        <v>3617</v>
      </c>
      <c r="G1670" s="6" t="s">
        <v>11227</v>
      </c>
      <c r="H1670" s="2" t="s">
        <v>30</v>
      </c>
      <c r="I1670" s="1" t="s">
        <v>36</v>
      </c>
      <c r="J1670" s="1" t="s">
        <v>381</v>
      </c>
      <c r="K1670" s="4">
        <v>45832</v>
      </c>
      <c r="L1670" s="16" t="s">
        <v>11229</v>
      </c>
      <c r="M1670" s="26">
        <v>1090.8</v>
      </c>
      <c r="N1670" s="2">
        <v>1</v>
      </c>
      <c r="O1670" s="26">
        <v>1090.8</v>
      </c>
      <c r="P1670" s="26">
        <v>580</v>
      </c>
      <c r="Q1670" s="26">
        <v>89.66</v>
      </c>
      <c r="R1670" s="26">
        <v>130.9</v>
      </c>
      <c r="S1670" s="26">
        <v>0</v>
      </c>
      <c r="T1670" s="26">
        <v>85.95</v>
      </c>
      <c r="U1670" s="26">
        <v>204.29</v>
      </c>
      <c r="V1670" s="10">
        <v>0.18729999999999999</v>
      </c>
      <c r="W1670" s="1" t="s">
        <v>34</v>
      </c>
      <c r="X1670" s="3"/>
      <c r="Y1670" s="3"/>
      <c r="Z1670" s="5" t="s">
        <v>7980</v>
      </c>
      <c r="AA1670" s="5" t="str">
        <f>VLOOKUP(J1670, sku!B:C, 2, FALSE)</f>
        <v>Travessa Geral - Smart - 1 [HJ-RB539-7C-BK] Bagageiro de Teto de Alumínio 160 X 110cm - Grande - - - - - Prata</v>
      </c>
      <c r="AB1670" s="3" t="str">
        <f>VLOOKUP(J1670, sku!B:BM, 64, FALSE)</f>
        <v>Fabricação</v>
      </c>
      <c r="AC1670" s="3" t="str">
        <f>LEFT(pedidos[[#This Row],[SKU]],3)</f>
        <v>1XB</v>
      </c>
      <c r="AD1670" s="36" t="str" cm="1">
        <f t="array" aca="1" ref="AD1670" ca="1">IFERROR(
  INDEX(
    montadora[Montadora],
    MATCH(TRUE,LEFT(#REF!,NÚCARACT(montadora[SKU Parcial]))=montadora[SKU Parcial],0)
  ),
  ""
)</f>
        <v/>
      </c>
    </row>
    <row r="1671" spans="1:30" customFormat="1" x14ac:dyDescent="0.25">
      <c r="A1671" s="1" t="s">
        <v>7943</v>
      </c>
      <c r="B1671" s="1" t="s">
        <v>36</v>
      </c>
      <c r="C1671" s="1" t="s">
        <v>7944</v>
      </c>
      <c r="D1671" s="1" t="s">
        <v>27</v>
      </c>
      <c r="E1671" s="1" t="s">
        <v>2904</v>
      </c>
      <c r="F1671" s="1" t="s">
        <v>2905</v>
      </c>
      <c r="G1671" s="6" t="s">
        <v>11227</v>
      </c>
      <c r="H1671" s="20" t="s">
        <v>30</v>
      </c>
      <c r="I1671" s="1" t="s">
        <v>36</v>
      </c>
      <c r="J1671" s="1" t="s">
        <v>2906</v>
      </c>
      <c r="K1671" s="22">
        <v>45784</v>
      </c>
      <c r="L1671" s="20" t="s">
        <v>33</v>
      </c>
      <c r="M1671" s="26">
        <v>54.8</v>
      </c>
      <c r="N1671" s="20">
        <v>1</v>
      </c>
      <c r="O1671" s="26">
        <v>71.05</v>
      </c>
      <c r="P1671" s="26">
        <v>33.44</v>
      </c>
      <c r="Q1671" s="26">
        <v>0</v>
      </c>
      <c r="R1671" s="26">
        <v>13.33</v>
      </c>
      <c r="S1671" s="26">
        <v>16.25</v>
      </c>
      <c r="T1671" s="26">
        <v>0</v>
      </c>
      <c r="U1671" s="26">
        <v>3.86</v>
      </c>
      <c r="V1671" s="24">
        <v>7.0400000000000004E-2</v>
      </c>
      <c r="W1671" s="1" t="s">
        <v>34</v>
      </c>
      <c r="X1671" s="3"/>
      <c r="Y1671" s="3"/>
      <c r="Z1671" s="5" t="s">
        <v>7980</v>
      </c>
      <c r="AA1671" s="5" t="str">
        <f>VLOOKUP(J1671, sku!B:C, 2, FALSE)</f>
        <v>Corrente de Moto Antifurto 120cm - Preto</v>
      </c>
      <c r="AB1671" s="3" t="str">
        <f>VLOOKUP(J1671, sku!B:BM, 64, FALSE)</f>
        <v>Importação</v>
      </c>
      <c r="AC1671" s="3" t="str">
        <f>LEFT(pedidos[[#This Row],[SKU]],3)</f>
        <v>XR0</v>
      </c>
      <c r="AD1671" s="36" t="str" cm="1">
        <f t="array" aca="1" ref="AD1671" ca="1">IFERROR(
  INDEX(
    montadora[Montadora],
    MATCH(TRUE,LEFT(#REF!,NÚCARACT(montadora[SKU Parcial]))=montadora[SKU Parcial],0)
  ),
  ""
)</f>
        <v/>
      </c>
    </row>
    <row r="1672" spans="1:30" customFormat="1" x14ac:dyDescent="0.25">
      <c r="A1672" s="1" t="s">
        <v>7945</v>
      </c>
      <c r="B1672" s="1" t="s">
        <v>36</v>
      </c>
      <c r="C1672" s="1" t="s">
        <v>2174</v>
      </c>
      <c r="D1672" s="1" t="s">
        <v>27</v>
      </c>
      <c r="E1672" s="1" t="s">
        <v>2904</v>
      </c>
      <c r="F1672" s="1" t="s">
        <v>2905</v>
      </c>
      <c r="G1672" s="6" t="s">
        <v>11227</v>
      </c>
      <c r="H1672" s="20" t="s">
        <v>30</v>
      </c>
      <c r="I1672" s="1" t="s">
        <v>36</v>
      </c>
      <c r="J1672" s="1" t="s">
        <v>2906</v>
      </c>
      <c r="K1672" s="22">
        <v>45785</v>
      </c>
      <c r="L1672" s="11" t="s">
        <v>11229</v>
      </c>
      <c r="M1672" s="26">
        <v>54.8</v>
      </c>
      <c r="N1672" s="20">
        <v>1</v>
      </c>
      <c r="O1672" s="26">
        <v>73.7</v>
      </c>
      <c r="P1672" s="26">
        <v>33.44</v>
      </c>
      <c r="Q1672" s="26">
        <v>4.17</v>
      </c>
      <c r="R1672" s="26">
        <v>13.33</v>
      </c>
      <c r="S1672" s="26">
        <v>18.899999999999999</v>
      </c>
      <c r="T1672" s="26">
        <v>0</v>
      </c>
      <c r="U1672" s="26">
        <v>3.86</v>
      </c>
      <c r="V1672" s="24">
        <v>7.0400000000000004E-2</v>
      </c>
      <c r="W1672" s="1" t="s">
        <v>34</v>
      </c>
      <c r="X1672" s="3"/>
      <c r="Y1672" s="3"/>
      <c r="Z1672" s="5" t="s">
        <v>7980</v>
      </c>
      <c r="AA1672" s="5" t="str">
        <f>VLOOKUP(J1672, sku!B:C, 2, FALSE)</f>
        <v>Corrente de Moto Antifurto 120cm - Preto</v>
      </c>
      <c r="AB1672" s="3" t="str">
        <f>VLOOKUP(J1672, sku!B:BM, 64, FALSE)</f>
        <v>Importação</v>
      </c>
      <c r="AC1672" s="3" t="str">
        <f>LEFT(pedidos[[#This Row],[SKU]],3)</f>
        <v>XR0</v>
      </c>
      <c r="AD1672" s="36" t="str" cm="1">
        <f t="array" aca="1" ref="AD1672" ca="1">IFERROR(
  INDEX(
    montadora[Montadora],
    MATCH(TRUE,LEFT(#REF!,NÚCARACT(montadora[SKU Parcial]))=montadora[SKU Parcial],0)
  ),
  ""
)</f>
        <v/>
      </c>
    </row>
    <row r="1673" spans="1:30" customFormat="1" x14ac:dyDescent="0.25">
      <c r="A1673" s="1" t="s">
        <v>7948</v>
      </c>
      <c r="B1673" s="1" t="s">
        <v>36</v>
      </c>
      <c r="C1673" s="1" t="s">
        <v>1320</v>
      </c>
      <c r="D1673" s="1" t="s">
        <v>27</v>
      </c>
      <c r="E1673" s="1" t="s">
        <v>2904</v>
      </c>
      <c r="F1673" s="1" t="s">
        <v>2905</v>
      </c>
      <c r="G1673" s="6" t="s">
        <v>11227</v>
      </c>
      <c r="H1673" s="20" t="s">
        <v>30</v>
      </c>
      <c r="I1673" s="1" t="s">
        <v>36</v>
      </c>
      <c r="J1673" s="1" t="s">
        <v>2906</v>
      </c>
      <c r="K1673" s="22">
        <v>45798</v>
      </c>
      <c r="L1673" s="13" t="s">
        <v>33</v>
      </c>
      <c r="M1673" s="26">
        <v>54.8</v>
      </c>
      <c r="N1673" s="20">
        <v>1</v>
      </c>
      <c r="O1673" s="26">
        <v>71.05</v>
      </c>
      <c r="P1673" s="26">
        <v>33.44</v>
      </c>
      <c r="Q1673" s="26">
        <v>0</v>
      </c>
      <c r="R1673" s="26">
        <v>13.33</v>
      </c>
      <c r="S1673" s="26">
        <v>16.25</v>
      </c>
      <c r="T1673" s="26">
        <v>0</v>
      </c>
      <c r="U1673" s="26">
        <v>3.86</v>
      </c>
      <c r="V1673" s="24">
        <v>7.0400000000000004E-2</v>
      </c>
      <c r="W1673" s="1" t="s">
        <v>34</v>
      </c>
      <c r="X1673" s="3"/>
      <c r="Y1673" s="3"/>
      <c r="Z1673" s="5" t="s">
        <v>7980</v>
      </c>
      <c r="AA1673" s="5" t="str">
        <f>VLOOKUP(J1673, sku!B:C, 2, FALSE)</f>
        <v>Corrente de Moto Antifurto 120cm - Preto</v>
      </c>
      <c r="AB1673" s="3" t="str">
        <f>VLOOKUP(J1673, sku!B:BM, 64, FALSE)</f>
        <v>Importação</v>
      </c>
      <c r="AC1673" s="3" t="str">
        <f>LEFT(pedidos[[#This Row],[SKU]],3)</f>
        <v>XR0</v>
      </c>
      <c r="AD1673" s="36" t="str" cm="1">
        <f t="array" aca="1" ref="AD1673" ca="1">IFERROR(
  INDEX(
    montadora[Montadora],
    MATCH(TRUE,LEFT(#REF!,NÚCARACT(montadora[SKU Parcial]))=montadora[SKU Parcial],0)
  ),
  ""
)</f>
        <v/>
      </c>
    </row>
    <row r="1674" spans="1:30" customFormat="1" x14ac:dyDescent="0.25">
      <c r="A1674" s="1" t="s">
        <v>7949</v>
      </c>
      <c r="B1674" s="1" t="s">
        <v>36</v>
      </c>
      <c r="C1674" s="1" t="s">
        <v>7950</v>
      </c>
      <c r="D1674" s="1" t="s">
        <v>27</v>
      </c>
      <c r="E1674" s="1" t="s">
        <v>2904</v>
      </c>
      <c r="F1674" s="1" t="s">
        <v>2905</v>
      </c>
      <c r="G1674" s="6" t="s">
        <v>11227</v>
      </c>
      <c r="H1674" s="20" t="s">
        <v>30</v>
      </c>
      <c r="I1674" s="1" t="s">
        <v>36</v>
      </c>
      <c r="J1674" s="1" t="s">
        <v>2906</v>
      </c>
      <c r="K1674" s="22">
        <v>45803</v>
      </c>
      <c r="L1674" s="13" t="s">
        <v>33</v>
      </c>
      <c r="M1674" s="26">
        <v>54.8</v>
      </c>
      <c r="N1674" s="20">
        <v>1</v>
      </c>
      <c r="O1674" s="26">
        <v>68.97</v>
      </c>
      <c r="P1674" s="26">
        <v>33.44</v>
      </c>
      <c r="Q1674" s="26">
        <v>0</v>
      </c>
      <c r="R1674" s="26">
        <v>13.33</v>
      </c>
      <c r="S1674" s="26">
        <v>14.17</v>
      </c>
      <c r="T1674" s="26">
        <v>0</v>
      </c>
      <c r="U1674" s="26">
        <v>3.86</v>
      </c>
      <c r="V1674" s="24">
        <v>7.0400000000000004E-2</v>
      </c>
      <c r="W1674" s="1" t="s">
        <v>34</v>
      </c>
      <c r="X1674" s="3"/>
      <c r="Y1674" s="3"/>
      <c r="Z1674" s="5" t="s">
        <v>7980</v>
      </c>
      <c r="AA1674" s="5" t="str">
        <f>VLOOKUP(J1674, sku!B:C, 2, FALSE)</f>
        <v>Corrente de Moto Antifurto 120cm - Preto</v>
      </c>
      <c r="AB1674" s="3" t="str">
        <f>VLOOKUP(J1674, sku!B:BM, 64, FALSE)</f>
        <v>Importação</v>
      </c>
      <c r="AC1674" s="3" t="str">
        <f>LEFT(pedidos[[#This Row],[SKU]],3)</f>
        <v>XR0</v>
      </c>
      <c r="AD1674" s="36" t="str" cm="1">
        <f t="array" aca="1" ref="AD1674" ca="1">IFERROR(
  INDEX(
    montadora[Montadora],
    MATCH(TRUE,LEFT(#REF!,NÚCARACT(montadora[SKU Parcial]))=montadora[SKU Parcial],0)
  ),
  ""
)</f>
        <v/>
      </c>
    </row>
    <row r="1675" spans="1:30" customFormat="1" x14ac:dyDescent="0.25">
      <c r="A1675" s="1" t="s">
        <v>5773</v>
      </c>
      <c r="B1675" s="1" t="s">
        <v>5774</v>
      </c>
      <c r="C1675" s="1" t="s">
        <v>5775</v>
      </c>
      <c r="D1675" s="1" t="s">
        <v>27</v>
      </c>
      <c r="E1675" s="1" t="s">
        <v>2904</v>
      </c>
      <c r="F1675" s="1" t="s">
        <v>2905</v>
      </c>
      <c r="G1675" s="6" t="s">
        <v>11227</v>
      </c>
      <c r="H1675" s="20" t="s">
        <v>30</v>
      </c>
      <c r="I1675" s="1" t="s">
        <v>36</v>
      </c>
      <c r="J1675" s="1" t="s">
        <v>2998</v>
      </c>
      <c r="K1675" s="22">
        <v>45811</v>
      </c>
      <c r="L1675" s="13" t="s">
        <v>33</v>
      </c>
      <c r="M1675" s="26">
        <v>54.8</v>
      </c>
      <c r="N1675" s="20">
        <v>1</v>
      </c>
      <c r="O1675" s="26">
        <v>71.14</v>
      </c>
      <c r="P1675" s="26">
        <v>33.44</v>
      </c>
      <c r="Q1675" s="27">
        <v>0</v>
      </c>
      <c r="R1675" s="26">
        <v>13.33</v>
      </c>
      <c r="S1675" s="26">
        <v>16.34</v>
      </c>
      <c r="T1675" s="26">
        <v>0</v>
      </c>
      <c r="U1675" s="26">
        <v>3.53</v>
      </c>
      <c r="V1675" s="24">
        <v>6.4399999999999999E-2</v>
      </c>
      <c r="W1675" s="1" t="s">
        <v>34</v>
      </c>
      <c r="X1675" s="3"/>
      <c r="Y1675" s="3"/>
      <c r="Z1675" s="5" t="s">
        <v>7980</v>
      </c>
      <c r="AA1675" s="5" t="str">
        <f>VLOOKUP(J1675, sku!B:C, 2, FALSE)</f>
        <v>Corrente de Moto Antifurto 120cm - Vermelho</v>
      </c>
      <c r="AB1675" s="3" t="str">
        <f>VLOOKUP(J1675, sku!B:BM, 64, FALSE)</f>
        <v>Importação</v>
      </c>
      <c r="AC1675" s="3" t="str">
        <f>LEFT(pedidos[[#This Row],[SKU]],3)</f>
        <v>XR0</v>
      </c>
      <c r="AD1675" s="36" t="str" cm="1">
        <f t="array" aca="1" ref="AD1675" ca="1">IFERROR(
  INDEX(
    montadora[Montadora],
    MATCH(TRUE,LEFT(#REF!,NÚCARACT(montadora[SKU Parcial]))=montadora[SKU Parcial],0)
  ),
  ""
)</f>
        <v/>
      </c>
    </row>
    <row r="1676" spans="1:30" customFormat="1" x14ac:dyDescent="0.25">
      <c r="A1676" s="1" t="s">
        <v>5776</v>
      </c>
      <c r="B1676" s="1" t="s">
        <v>5777</v>
      </c>
      <c r="C1676" s="1" t="s">
        <v>5775</v>
      </c>
      <c r="D1676" s="1" t="s">
        <v>27</v>
      </c>
      <c r="E1676" s="1" t="s">
        <v>2904</v>
      </c>
      <c r="F1676" s="1" t="s">
        <v>2905</v>
      </c>
      <c r="G1676" s="6" t="s">
        <v>11227</v>
      </c>
      <c r="H1676" s="20" t="s">
        <v>30</v>
      </c>
      <c r="I1676" s="1" t="s">
        <v>36</v>
      </c>
      <c r="J1676" s="1" t="s">
        <v>2998</v>
      </c>
      <c r="K1676" s="22">
        <v>45813</v>
      </c>
      <c r="L1676" s="13" t="s">
        <v>33</v>
      </c>
      <c r="M1676" s="26">
        <v>54.8</v>
      </c>
      <c r="N1676" s="20">
        <v>1</v>
      </c>
      <c r="O1676" s="26">
        <v>71.14</v>
      </c>
      <c r="P1676" s="26">
        <v>33.44</v>
      </c>
      <c r="Q1676" s="27">
        <v>0</v>
      </c>
      <c r="R1676" s="26">
        <v>13.33</v>
      </c>
      <c r="S1676" s="26">
        <v>16.34</v>
      </c>
      <c r="T1676" s="26">
        <v>0</v>
      </c>
      <c r="U1676" s="26">
        <v>3.53</v>
      </c>
      <c r="V1676" s="24">
        <v>6.4399999999999999E-2</v>
      </c>
      <c r="W1676" s="1" t="s">
        <v>34</v>
      </c>
      <c r="X1676" s="3"/>
      <c r="Y1676" s="3"/>
      <c r="Z1676" s="5" t="s">
        <v>7980</v>
      </c>
      <c r="AA1676" s="5" t="str">
        <f>VLOOKUP(J1676, sku!B:C, 2, FALSE)</f>
        <v>Corrente de Moto Antifurto 120cm - Vermelho</v>
      </c>
      <c r="AB1676" s="3" t="str">
        <f>VLOOKUP(J1676, sku!B:BM, 64, FALSE)</f>
        <v>Importação</v>
      </c>
      <c r="AC1676" s="3" t="str">
        <f>LEFT(pedidos[[#This Row],[SKU]],3)</f>
        <v>XR0</v>
      </c>
      <c r="AD1676" s="36" t="str" cm="1">
        <f t="array" aca="1" ref="AD1676" ca="1">IFERROR(
  INDEX(
    montadora[Montadora],
    MATCH(TRUE,LEFT(J2064,NÚCARACT(montadora[SKU Parcial]))=montadora[SKU Parcial],0)
  ),
  ""
)</f>
        <v/>
      </c>
    </row>
    <row r="1677" spans="1:30" x14ac:dyDescent="0.25">
      <c r="A1677" s="42" t="s">
        <v>8143</v>
      </c>
      <c r="B1677" s="42"/>
      <c r="C1677" s="42"/>
      <c r="D1677" s="42"/>
      <c r="E1677" s="42">
        <v>23197907791</v>
      </c>
      <c r="F1677" s="42" t="s">
        <v>8392</v>
      </c>
      <c r="G1677" s="42" t="s">
        <v>11227</v>
      </c>
      <c r="H1677" s="19"/>
      <c r="I1677" s="42"/>
      <c r="J1677" s="42" t="s">
        <v>2906</v>
      </c>
      <c r="K1677" s="21">
        <v>45838</v>
      </c>
      <c r="L1677" s="12" t="s">
        <v>8443</v>
      </c>
      <c r="M1677" s="44">
        <v>57.8</v>
      </c>
      <c r="N1677" s="19">
        <v>1</v>
      </c>
      <c r="O1677" s="44">
        <v>57.8</v>
      </c>
      <c r="P1677" s="44">
        <v>33.44</v>
      </c>
      <c r="Q1677" s="44">
        <v>4.76</v>
      </c>
      <c r="R1677" s="44">
        <v>16.72</v>
      </c>
      <c r="S1677" s="44">
        <v>0</v>
      </c>
      <c r="T1677" s="44">
        <v>0</v>
      </c>
      <c r="U1677" s="44">
        <v>2.88</v>
      </c>
      <c r="V1677" s="23">
        <v>4.99E-2</v>
      </c>
      <c r="W1677" s="42" t="s">
        <v>34</v>
      </c>
      <c r="X1677" s="43"/>
      <c r="Y1677" s="43"/>
      <c r="Z1677" s="43" t="s">
        <v>8442</v>
      </c>
      <c r="AA1677" s="43" t="str">
        <f>VLOOKUP(J1677, sku!B:C, 2, FALSE)</f>
        <v>Corrente de Moto Antifurto 120cm - Preto</v>
      </c>
      <c r="AB1677" s="45" t="str">
        <f>VLOOKUP(J1677, sku!B:BM, 64, FALSE)</f>
        <v>Importação</v>
      </c>
      <c r="AC1677" s="45" t="str">
        <f>LEFT(pedidos[[#This Row],[SKU]],3)</f>
        <v>XR0</v>
      </c>
      <c r="AD1677" s="37" t="str" cm="1">
        <f t="array" aca="1" ref="AD1677" ca="1">IFERROR(
  INDEX(
    montadora[Montadora],
    MATCH(TRUE,LEFT(J2070,NÚCARACT(montadora[SKU Parcial]))=montadora[SKU Parcial],0)
  ),
  ""
)</f>
        <v/>
      </c>
    </row>
    <row r="1678" spans="1:30" x14ac:dyDescent="0.25">
      <c r="A1678" s="42" t="s">
        <v>8144</v>
      </c>
      <c r="B1678" s="42"/>
      <c r="C1678" s="42"/>
      <c r="D1678" s="42"/>
      <c r="E1678" s="42">
        <v>23197907791</v>
      </c>
      <c r="F1678" s="42" t="s">
        <v>8392</v>
      </c>
      <c r="G1678" s="42" t="s">
        <v>11227</v>
      </c>
      <c r="H1678" s="19"/>
      <c r="I1678" s="42"/>
      <c r="J1678" s="42" t="s">
        <v>2906</v>
      </c>
      <c r="K1678" s="21">
        <v>45824</v>
      </c>
      <c r="L1678" s="12" t="s">
        <v>8443</v>
      </c>
      <c r="M1678" s="44">
        <v>57.8</v>
      </c>
      <c r="N1678" s="19">
        <v>1</v>
      </c>
      <c r="O1678" s="44">
        <v>57.8</v>
      </c>
      <c r="P1678" s="44">
        <v>33.44</v>
      </c>
      <c r="Q1678" s="44">
        <v>4.76</v>
      </c>
      <c r="R1678" s="44">
        <v>16.72</v>
      </c>
      <c r="S1678" s="44">
        <v>0</v>
      </c>
      <c r="T1678" s="44">
        <v>0</v>
      </c>
      <c r="U1678" s="44">
        <v>2.88</v>
      </c>
      <c r="V1678" s="23">
        <v>4.99E-2</v>
      </c>
      <c r="W1678" s="42" t="s">
        <v>34</v>
      </c>
      <c r="X1678" s="43"/>
      <c r="Y1678" s="43"/>
      <c r="Z1678" s="43" t="s">
        <v>8442</v>
      </c>
      <c r="AA1678" s="43" t="str">
        <f>VLOOKUP(J1678, sku!B:C, 2, FALSE)</f>
        <v>Corrente de Moto Antifurto 120cm - Preto</v>
      </c>
      <c r="AB1678" s="45" t="str">
        <f>VLOOKUP(J1678, sku!B:BM, 64, FALSE)</f>
        <v>Importação</v>
      </c>
      <c r="AC1678" s="45" t="str">
        <f>LEFT(pedidos[[#This Row],[SKU]],3)</f>
        <v>XR0</v>
      </c>
      <c r="AD1678" s="37" t="str" cm="1">
        <f t="array" aca="1" ref="AD1678" ca="1">IFERROR(
  INDEX(
    montadora[Montadora],
    MATCH(TRUE,LEFT(J2071,NÚCARACT(montadora[SKU Parcial]))=montadora[SKU Parcial],0)
  ),
  ""
)</f>
        <v/>
      </c>
    </row>
    <row r="1679" spans="1:30" x14ac:dyDescent="0.25">
      <c r="A1679" s="42" t="s">
        <v>8145</v>
      </c>
      <c r="B1679" s="42"/>
      <c r="C1679" s="42"/>
      <c r="D1679" s="42"/>
      <c r="E1679" s="42">
        <v>23197907791</v>
      </c>
      <c r="F1679" s="42" t="s">
        <v>8392</v>
      </c>
      <c r="G1679" s="42" t="s">
        <v>11227</v>
      </c>
      <c r="H1679" s="19"/>
      <c r="I1679" s="42"/>
      <c r="J1679" s="42" t="s">
        <v>2906</v>
      </c>
      <c r="K1679" s="21">
        <v>45823</v>
      </c>
      <c r="L1679" s="19" t="s">
        <v>8443</v>
      </c>
      <c r="M1679" s="44">
        <v>57.8</v>
      </c>
      <c r="N1679" s="19">
        <v>1</v>
      </c>
      <c r="O1679" s="44">
        <v>57.8</v>
      </c>
      <c r="P1679" s="44">
        <v>33.44</v>
      </c>
      <c r="Q1679" s="44">
        <v>4.76</v>
      </c>
      <c r="R1679" s="44">
        <v>16.72</v>
      </c>
      <c r="S1679" s="44">
        <v>0</v>
      </c>
      <c r="T1679" s="44">
        <v>0</v>
      </c>
      <c r="U1679" s="44">
        <v>2.88</v>
      </c>
      <c r="V1679" s="23">
        <v>4.99E-2</v>
      </c>
      <c r="W1679" s="42" t="s">
        <v>34</v>
      </c>
      <c r="X1679" s="43"/>
      <c r="Y1679" s="43"/>
      <c r="Z1679" s="43" t="s">
        <v>8442</v>
      </c>
      <c r="AA1679" s="43" t="str">
        <f>VLOOKUP(J1679, sku!B:C, 2, FALSE)</f>
        <v>Corrente de Moto Antifurto 120cm - Preto</v>
      </c>
      <c r="AB1679" s="45" t="str">
        <f>VLOOKUP(J1679, sku!B:BM, 64, FALSE)</f>
        <v>Importação</v>
      </c>
      <c r="AC1679" s="45" t="str">
        <f>LEFT(pedidos[[#This Row],[SKU]],3)</f>
        <v>XR0</v>
      </c>
      <c r="AD1679" s="37" t="str" cm="1">
        <f t="array" aca="1" ref="AD1679" ca="1">IFERROR(
  INDEX(
    montadora[Montadora],
    MATCH(TRUE,LEFT(J2072,NÚCARACT(montadora[SKU Parcial]))=montadora[SKU Parcial],0)
  ),
  ""
)</f>
        <v/>
      </c>
    </row>
    <row r="1680" spans="1:30" customFormat="1" x14ac:dyDescent="0.25">
      <c r="A1680" s="1" t="s">
        <v>5515</v>
      </c>
      <c r="B1680" s="1" t="s">
        <v>36</v>
      </c>
      <c r="C1680" s="1" t="s">
        <v>1305</v>
      </c>
      <c r="D1680" s="1" t="s">
        <v>658</v>
      </c>
      <c r="E1680" s="1" t="s">
        <v>2869</v>
      </c>
      <c r="F1680" s="1" t="s">
        <v>2870</v>
      </c>
      <c r="G1680" s="6" t="s">
        <v>11227</v>
      </c>
      <c r="H1680" s="2" t="s">
        <v>47</v>
      </c>
      <c r="I1680" s="1" t="s">
        <v>36</v>
      </c>
      <c r="J1680" s="1" t="s">
        <v>2871</v>
      </c>
      <c r="K1680" s="4">
        <v>45810</v>
      </c>
      <c r="L1680" s="11" t="s">
        <v>11229</v>
      </c>
      <c r="M1680" s="26">
        <v>838.8</v>
      </c>
      <c r="N1680" s="2">
        <v>1</v>
      </c>
      <c r="O1680" s="26">
        <v>1043.79</v>
      </c>
      <c r="P1680" s="26">
        <v>403</v>
      </c>
      <c r="Q1680" s="26">
        <v>68.95</v>
      </c>
      <c r="R1680" s="26">
        <v>142.6</v>
      </c>
      <c r="S1680" s="26">
        <v>204.99</v>
      </c>
      <c r="T1680" s="26">
        <v>98.95</v>
      </c>
      <c r="U1680" s="26">
        <v>125.3</v>
      </c>
      <c r="V1680" s="10">
        <v>0.14940000000000001</v>
      </c>
      <c r="W1680" s="1" t="s">
        <v>34</v>
      </c>
      <c r="X1680" s="3"/>
      <c r="Y1680" s="3"/>
      <c r="Z1680" s="5" t="s">
        <v>7980</v>
      </c>
      <c r="AA1680" s="5" t="str">
        <f>VLOOKUP(J1680, sku!B:C, 2, FALSE)</f>
        <v>Travessa Geral - Smart - 1 Gradeado Médio 100 X 80 X 12 cm - - - - - Prata</v>
      </c>
      <c r="AB1680" s="3" t="str">
        <f>VLOOKUP(J1680, sku!B:BM, 64, FALSE)</f>
        <v>Fabricação</v>
      </c>
      <c r="AC1680" s="3" t="str">
        <f>LEFT(pedidos[[#This Row],[SKU]],3)</f>
        <v>1XG</v>
      </c>
      <c r="AD1680" s="36" t="str" cm="1">
        <f t="array" aca="1" ref="AD1680" ca="1">IFERROR(
  INDEX(
    montadora[Montadora],
    MATCH(TRUE,LEFT(J2073,NÚCARACT(montadora[SKU Parcial]))=montadora[SKU Parcial],0)
  ),
  ""
)</f>
        <v/>
      </c>
    </row>
    <row r="1681" spans="1:30" x14ac:dyDescent="0.25">
      <c r="A1681" s="42" t="s">
        <v>9029</v>
      </c>
      <c r="B1681" s="42"/>
      <c r="C1681" s="42"/>
      <c r="D1681" s="42"/>
      <c r="E1681" s="42">
        <v>23197907791</v>
      </c>
      <c r="F1681" s="42" t="s">
        <v>8392</v>
      </c>
      <c r="G1681" s="42" t="s">
        <v>11227</v>
      </c>
      <c r="H1681" s="19"/>
      <c r="I1681" s="42"/>
      <c r="J1681" s="42" t="s">
        <v>2998</v>
      </c>
      <c r="K1681" s="21">
        <v>45782</v>
      </c>
      <c r="L1681" s="12" t="s">
        <v>8443</v>
      </c>
      <c r="M1681" s="44">
        <v>53.8</v>
      </c>
      <c r="N1681" s="19">
        <v>1</v>
      </c>
      <c r="O1681" s="44">
        <v>53.8</v>
      </c>
      <c r="P1681" s="44">
        <v>33.44</v>
      </c>
      <c r="Q1681" s="44">
        <v>4.09</v>
      </c>
      <c r="R1681" s="44">
        <v>15.84</v>
      </c>
      <c r="S1681" s="44">
        <v>0</v>
      </c>
      <c r="T1681" s="44">
        <v>0</v>
      </c>
      <c r="U1681" s="44">
        <v>0.43</v>
      </c>
      <c r="V1681" s="23">
        <v>7.9000000000000008E-3</v>
      </c>
      <c r="W1681" s="42" t="s">
        <v>34</v>
      </c>
      <c r="X1681" s="43"/>
      <c r="Y1681" s="43"/>
      <c r="Z1681" s="43" t="s">
        <v>8442</v>
      </c>
      <c r="AA1681" s="43" t="str">
        <f>VLOOKUP(J1681, sku!B:C, 2, FALSE)</f>
        <v>Corrente de Moto Antifurto 120cm - Vermelho</v>
      </c>
      <c r="AB1681" s="45" t="str">
        <f>VLOOKUP(J1681, sku!B:BM, 64, FALSE)</f>
        <v>Importação</v>
      </c>
      <c r="AC1681" s="45" t="str">
        <f>LEFT(pedidos[[#This Row],[SKU]],3)</f>
        <v>XR0</v>
      </c>
      <c r="AD1681" s="37" t="str" cm="1">
        <f t="array" aca="1" ref="AD1681" ca="1">IFERROR(
  INDEX(
    montadora[Montadora],
    MATCH(TRUE,LEFT(J2074,NÚCARACT(montadora[SKU Parcial]))=montadora[SKU Parcial],0)
  ),
  ""
)</f>
        <v/>
      </c>
    </row>
    <row r="1682" spans="1:30" customFormat="1" x14ac:dyDescent="0.25">
      <c r="A1682" s="1" t="s">
        <v>3856</v>
      </c>
      <c r="B1682" s="1" t="s">
        <v>3857</v>
      </c>
      <c r="C1682" s="1" t="s">
        <v>3858</v>
      </c>
      <c r="D1682" s="1" t="s">
        <v>27</v>
      </c>
      <c r="E1682" s="1" t="s">
        <v>270</v>
      </c>
      <c r="F1682" s="1" t="s">
        <v>271</v>
      </c>
      <c r="G1682" s="6" t="s">
        <v>11227</v>
      </c>
      <c r="H1682" s="20" t="s">
        <v>47</v>
      </c>
      <c r="I1682" s="1" t="s">
        <v>31</v>
      </c>
      <c r="J1682" s="1" t="s">
        <v>272</v>
      </c>
      <c r="K1682" s="22">
        <v>45819</v>
      </c>
      <c r="L1682" s="16" t="s">
        <v>11229</v>
      </c>
      <c r="M1682" s="26">
        <v>58.8</v>
      </c>
      <c r="N1682" s="20">
        <v>2</v>
      </c>
      <c r="O1682" s="26">
        <v>117.6</v>
      </c>
      <c r="P1682" s="26">
        <v>33.58</v>
      </c>
      <c r="Q1682" s="26">
        <v>9.67</v>
      </c>
      <c r="R1682" s="26">
        <v>33.5</v>
      </c>
      <c r="S1682" s="26">
        <v>0</v>
      </c>
      <c r="T1682" s="26">
        <v>0</v>
      </c>
      <c r="U1682" s="26">
        <v>40.85</v>
      </c>
      <c r="V1682" s="24">
        <v>0.34739999999999999</v>
      </c>
      <c r="W1682" s="1" t="s">
        <v>34</v>
      </c>
      <c r="X1682" s="3"/>
      <c r="Y1682" s="3"/>
      <c r="Z1682" s="5" t="s">
        <v>7980</v>
      </c>
      <c r="AA1682" s="5" t="str">
        <f>VLOOKUP(J1682, sku!B:C, 2, FALSE)</f>
        <v>1 Maçarico 915 + 2 Refis de Gás</v>
      </c>
      <c r="AB1682" s="3" t="str">
        <f>VLOOKUP(J1682, sku!B:BM, 64, FALSE)</f>
        <v>Revenda</v>
      </c>
      <c r="AC1682" s="3" t="str">
        <f>LEFT(pedidos[[#This Row],[SKU]],3)</f>
        <v>1MA</v>
      </c>
      <c r="AD1682" s="36" t="str" cm="1">
        <f t="array" aca="1" ref="AD1682" ca="1">IFERROR(
  INDEX(
    montadora[Montadora],
    MATCH(TRUE,LEFT(#REF!,NÚCARACT(montadora[SKU Parcial]))=montadora[SKU Parcial],0)
  ),
  ""
)</f>
        <v/>
      </c>
    </row>
    <row r="1683" spans="1:30" customFormat="1" x14ac:dyDescent="0.25">
      <c r="A1683" s="1" t="s">
        <v>5234</v>
      </c>
      <c r="B1683" s="1" t="s">
        <v>5235</v>
      </c>
      <c r="C1683" s="1" t="s">
        <v>5236</v>
      </c>
      <c r="D1683" s="1" t="s">
        <v>319</v>
      </c>
      <c r="E1683" s="1" t="s">
        <v>2562</v>
      </c>
      <c r="F1683" s="1" t="s">
        <v>2533</v>
      </c>
      <c r="G1683" s="6" t="s">
        <v>11227</v>
      </c>
      <c r="H1683" s="2" t="s">
        <v>30</v>
      </c>
      <c r="I1683" s="1" t="s">
        <v>36</v>
      </c>
      <c r="J1683" s="1" t="s">
        <v>2534</v>
      </c>
      <c r="K1683" s="4">
        <v>45823</v>
      </c>
      <c r="L1683" s="11" t="s">
        <v>11229</v>
      </c>
      <c r="M1683" s="26">
        <v>39.799999999999997</v>
      </c>
      <c r="N1683" s="2">
        <v>2</v>
      </c>
      <c r="O1683" s="26">
        <v>79.599999999999994</v>
      </c>
      <c r="P1683" s="26">
        <v>33.58</v>
      </c>
      <c r="Q1683" s="26">
        <v>6.54</v>
      </c>
      <c r="R1683" s="26">
        <v>22.56</v>
      </c>
      <c r="S1683" s="26">
        <v>0</v>
      </c>
      <c r="T1683" s="26">
        <v>0</v>
      </c>
      <c r="U1683" s="26">
        <v>16.920000000000002</v>
      </c>
      <c r="V1683" s="10">
        <v>0.21260000000000001</v>
      </c>
      <c r="W1683" s="1" t="s">
        <v>34</v>
      </c>
      <c r="X1683" s="3"/>
      <c r="Y1683" s="3"/>
      <c r="Z1683" s="5" t="s">
        <v>7980</v>
      </c>
      <c r="AA1683" s="5" t="str">
        <f>VLOOKUP(J1683, sku!B:C, 2, FALSE)</f>
        <v>Kit Maçarico Culinário Cozinha + 1 Gás Refil Ntk</v>
      </c>
      <c r="AB1683" s="3" t="str">
        <f>VLOOKUP(J1683, sku!B:BM, 64, FALSE)</f>
        <v>Importação</v>
      </c>
      <c r="AC1683" s="3" t="str">
        <f>LEFT(pedidos[[#This Row],[SKU]],3)</f>
        <v>1MA</v>
      </c>
      <c r="AD1683" s="36" t="str" cm="1">
        <f t="array" aca="1" ref="AD1683" ca="1">IFERROR(
  INDEX(
    montadora[Montadora],
    MATCH(TRUE,LEFT(#REF!,NÚCARACT(montadora[SKU Parcial]))=montadora[SKU Parcial],0)
  ),
  ""
)</f>
        <v/>
      </c>
    </row>
    <row r="1684" spans="1:30" customFormat="1" x14ac:dyDescent="0.25">
      <c r="A1684" s="1" t="s">
        <v>5525</v>
      </c>
      <c r="B1684" s="1" t="s">
        <v>5526</v>
      </c>
      <c r="C1684" s="1" t="s">
        <v>5527</v>
      </c>
      <c r="D1684" s="1" t="s">
        <v>138</v>
      </c>
      <c r="E1684" s="1" t="s">
        <v>5522</v>
      </c>
      <c r="F1684" s="1" t="s">
        <v>5523</v>
      </c>
      <c r="G1684" s="6" t="s">
        <v>11227</v>
      </c>
      <c r="H1684" s="2" t="s">
        <v>30</v>
      </c>
      <c r="I1684" s="1" t="s">
        <v>36</v>
      </c>
      <c r="J1684" s="1" t="s">
        <v>5524</v>
      </c>
      <c r="K1684" s="4">
        <v>45832</v>
      </c>
      <c r="L1684" s="11" t="s">
        <v>11229</v>
      </c>
      <c r="M1684" s="26">
        <v>35.799999999999997</v>
      </c>
      <c r="N1684" s="2">
        <v>2</v>
      </c>
      <c r="O1684" s="26">
        <v>71.599999999999994</v>
      </c>
      <c r="P1684" s="26">
        <v>33.78</v>
      </c>
      <c r="Q1684" s="26">
        <v>5.89</v>
      </c>
      <c r="R1684" s="26">
        <v>21.6</v>
      </c>
      <c r="S1684" s="26">
        <v>0</v>
      </c>
      <c r="T1684" s="26">
        <v>0</v>
      </c>
      <c r="U1684" s="26">
        <v>10.33</v>
      </c>
      <c r="V1684" s="10">
        <v>0.14430000000000001</v>
      </c>
      <c r="W1684" s="1" t="s">
        <v>34</v>
      </c>
      <c r="X1684" s="3"/>
      <c r="Y1684" s="3"/>
      <c r="Z1684" s="5" t="s">
        <v>7980</v>
      </c>
      <c r="AA1684" s="5" t="str">
        <f>VLOOKUP(J1684, sku!B:C, 2, FALSE)</f>
        <v>Impact 1,5l</v>
      </c>
      <c r="AB1684" s="3" t="str">
        <f>VLOOKUP(J1684, sku!B:BM, 64, FALSE)</f>
        <v>Revenda</v>
      </c>
      <c r="AC1684" s="3" t="str">
        <f>LEFT(pedidos[[#This Row],[SKU]],3)</f>
        <v>VX2</v>
      </c>
      <c r="AD1684" s="36" t="str" cm="1">
        <f t="array" aca="1" ref="AD1684" ca="1">IFERROR(
  INDEX(
    montadora[Montadora],
    MATCH(TRUE,LEFT(J2075,NÚCARACT(montadora[SKU Parcial]))=montadora[SKU Parcial],0)
  ),
  ""
)</f>
        <v/>
      </c>
    </row>
    <row r="1685" spans="1:30" x14ac:dyDescent="0.25">
      <c r="A1685" s="42" t="s">
        <v>10066</v>
      </c>
      <c r="B1685" s="42">
        <v>23993647167</v>
      </c>
      <c r="C1685" s="42"/>
      <c r="D1685" s="42"/>
      <c r="E1685" s="42"/>
      <c r="F1685" s="42" t="s">
        <v>10130</v>
      </c>
      <c r="G1685" s="42" t="s">
        <v>11228</v>
      </c>
      <c r="H1685" s="19"/>
      <c r="I1685" s="42"/>
      <c r="J1685" s="42" t="s">
        <v>3236</v>
      </c>
      <c r="K1685" s="21">
        <v>45778</v>
      </c>
      <c r="L1685" s="19" t="s">
        <v>8443</v>
      </c>
      <c r="M1685" s="44">
        <v>58.8</v>
      </c>
      <c r="N1685" s="19">
        <v>1</v>
      </c>
      <c r="O1685" s="44">
        <v>58.8</v>
      </c>
      <c r="P1685" s="44">
        <v>33.85</v>
      </c>
      <c r="Q1685" s="44">
        <v>1.98</v>
      </c>
      <c r="R1685" s="44">
        <v>15.76</v>
      </c>
      <c r="S1685" s="44">
        <v>0</v>
      </c>
      <c r="T1685" s="44">
        <v>0</v>
      </c>
      <c r="U1685" s="44">
        <v>7.21</v>
      </c>
      <c r="V1685" s="23">
        <v>0.1226</v>
      </c>
      <c r="W1685" s="42" t="s">
        <v>34</v>
      </c>
      <c r="X1685" s="43"/>
      <c r="Y1685" s="43"/>
      <c r="Z1685" s="43" t="s">
        <v>8442</v>
      </c>
      <c r="AA1685" s="43" t="str">
        <f>VLOOKUP(J1685, sku!B:C, 2, FALSE)</f>
        <v>Blend Cleaner Black Wax 500ml</v>
      </c>
      <c r="AB1685" s="45" t="str">
        <f>VLOOKUP(J1685, sku!B:BM, 64, FALSE)</f>
        <v>Revenda</v>
      </c>
      <c r="AC1685" s="45" t="str">
        <f>LEFT(pedidos[[#This Row],[SKU]],3)</f>
        <v>VX2</v>
      </c>
      <c r="AD1685" s="37" t="str" cm="1">
        <f t="array" aca="1" ref="AD1685" ca="1">IFERROR(
  INDEX(
    montadora[Montadora],
    MATCH(TRUE,LEFT(#REF!,NÚCARACT(montadora[SKU Parcial]))=montadora[SKU Parcial],0)
  ),
  ""
)</f>
        <v/>
      </c>
    </row>
    <row r="1686" spans="1:30" x14ac:dyDescent="0.25">
      <c r="A1686" s="42" t="s">
        <v>10174</v>
      </c>
      <c r="B1686" s="42"/>
      <c r="C1686" s="42"/>
      <c r="D1686" s="42"/>
      <c r="E1686" s="42">
        <v>23993647167</v>
      </c>
      <c r="F1686" s="42" t="s">
        <v>10130</v>
      </c>
      <c r="G1686" s="42" t="s">
        <v>11228</v>
      </c>
      <c r="H1686" s="7"/>
      <c r="I1686" s="42"/>
      <c r="J1686" s="42" t="s">
        <v>3236</v>
      </c>
      <c r="K1686" s="8">
        <v>45838</v>
      </c>
      <c r="L1686" s="12" t="s">
        <v>8443</v>
      </c>
      <c r="M1686" s="44">
        <v>58.8</v>
      </c>
      <c r="N1686" s="7">
        <v>1</v>
      </c>
      <c r="O1686" s="44">
        <v>58.8</v>
      </c>
      <c r="P1686" s="44">
        <v>33.85</v>
      </c>
      <c r="Q1686" s="44">
        <v>2.19</v>
      </c>
      <c r="R1686" s="44">
        <v>15.76</v>
      </c>
      <c r="S1686" s="44">
        <v>0</v>
      </c>
      <c r="T1686" s="44">
        <v>0</v>
      </c>
      <c r="U1686" s="44">
        <v>7</v>
      </c>
      <c r="V1686" s="9">
        <v>0.1191</v>
      </c>
      <c r="W1686" s="42" t="s">
        <v>34</v>
      </c>
      <c r="X1686" s="43"/>
      <c r="Y1686" s="43"/>
      <c r="Z1686" s="43" t="s">
        <v>8442</v>
      </c>
      <c r="AA1686" s="43" t="str">
        <f>VLOOKUP(J1686, sku!B:C, 2, FALSE)</f>
        <v>Blend Cleaner Black Wax 500ml</v>
      </c>
      <c r="AB1686" s="45" t="str">
        <f>VLOOKUP(J1686, sku!B:BM, 64, FALSE)</f>
        <v>Revenda</v>
      </c>
      <c r="AC1686" s="45" t="str">
        <f>LEFT(pedidos[[#This Row],[SKU]],3)</f>
        <v>VX2</v>
      </c>
      <c r="AD1686" s="37" t="str" cm="1">
        <f t="array" aca="1" ref="AD1686" ca="1">IFERROR(
  INDEX(
    montadora[Montadora],
    MATCH(TRUE,LEFT(J2092,NÚCARACT(montadora[SKU Parcial]))=montadora[SKU Parcial],0)
  ),
  ""
)</f>
        <v/>
      </c>
    </row>
    <row r="1687" spans="1:30" x14ac:dyDescent="0.25">
      <c r="A1687" s="42" t="s">
        <v>10178</v>
      </c>
      <c r="B1687" s="42"/>
      <c r="C1687" s="42"/>
      <c r="D1687" s="42"/>
      <c r="E1687" s="42">
        <v>23993647167</v>
      </c>
      <c r="F1687" s="42" t="s">
        <v>10130</v>
      </c>
      <c r="G1687" s="42" t="s">
        <v>11228</v>
      </c>
      <c r="H1687" s="7"/>
      <c r="I1687" s="42"/>
      <c r="J1687" s="42" t="s">
        <v>3236</v>
      </c>
      <c r="K1687" s="8">
        <v>45838</v>
      </c>
      <c r="L1687" s="12" t="s">
        <v>8443</v>
      </c>
      <c r="M1687" s="44">
        <v>58.8</v>
      </c>
      <c r="N1687" s="7">
        <v>1</v>
      </c>
      <c r="O1687" s="44">
        <v>63.61</v>
      </c>
      <c r="P1687" s="44">
        <v>33.85</v>
      </c>
      <c r="Q1687" s="44">
        <v>2.19</v>
      </c>
      <c r="R1687" s="44">
        <v>15.76</v>
      </c>
      <c r="S1687" s="44">
        <v>4.8099999999999996</v>
      </c>
      <c r="T1687" s="44">
        <v>0</v>
      </c>
      <c r="U1687" s="44">
        <v>7</v>
      </c>
      <c r="V1687" s="9">
        <v>0.1191</v>
      </c>
      <c r="W1687" s="42" t="s">
        <v>34</v>
      </c>
      <c r="X1687" s="43"/>
      <c r="Y1687" s="43"/>
      <c r="Z1687" s="43" t="s">
        <v>8442</v>
      </c>
      <c r="AA1687" s="43" t="str">
        <f>VLOOKUP(J1687, sku!B:C, 2, FALSE)</f>
        <v>Blend Cleaner Black Wax 500ml</v>
      </c>
      <c r="AB1687" s="45" t="str">
        <f>VLOOKUP(J1687, sku!B:BM, 64, FALSE)</f>
        <v>Revenda</v>
      </c>
      <c r="AC1687" s="45" t="str">
        <f>LEFT(pedidos[[#This Row],[SKU]],3)</f>
        <v>VX2</v>
      </c>
      <c r="AD1687" s="37" t="str" cm="1">
        <f t="array" aca="1" ref="AD1687" ca="1">IFERROR(
  INDEX(
    montadora[Montadora],
    MATCH(TRUE,LEFT(J2093,NÚCARACT(montadora[SKU Parcial]))=montadora[SKU Parcial],0)
  ),
  ""
)</f>
        <v/>
      </c>
    </row>
    <row r="1688" spans="1:30" x14ac:dyDescent="0.25">
      <c r="A1688" s="42" t="s">
        <v>10188</v>
      </c>
      <c r="B1688" s="42"/>
      <c r="C1688" s="42"/>
      <c r="D1688" s="42"/>
      <c r="E1688" s="42">
        <v>23993647167</v>
      </c>
      <c r="F1688" s="42" t="s">
        <v>10130</v>
      </c>
      <c r="G1688" s="42" t="s">
        <v>11228</v>
      </c>
      <c r="H1688" s="7"/>
      <c r="I1688" s="42"/>
      <c r="J1688" s="42" t="s">
        <v>3236</v>
      </c>
      <c r="K1688" s="8">
        <v>45837</v>
      </c>
      <c r="L1688" s="12" t="s">
        <v>8443</v>
      </c>
      <c r="M1688" s="44">
        <v>58.8</v>
      </c>
      <c r="N1688" s="7">
        <v>1</v>
      </c>
      <c r="O1688" s="44">
        <v>58.8</v>
      </c>
      <c r="P1688" s="44">
        <v>33.85</v>
      </c>
      <c r="Q1688" s="44">
        <v>2.19</v>
      </c>
      <c r="R1688" s="44">
        <v>15.76</v>
      </c>
      <c r="S1688" s="44">
        <v>0</v>
      </c>
      <c r="T1688" s="44">
        <v>0</v>
      </c>
      <c r="U1688" s="44">
        <v>7</v>
      </c>
      <c r="V1688" s="9">
        <v>0.1191</v>
      </c>
      <c r="W1688" s="42" t="s">
        <v>34</v>
      </c>
      <c r="X1688" s="43"/>
      <c r="Y1688" s="43"/>
      <c r="Z1688" s="43" t="s">
        <v>8442</v>
      </c>
      <c r="AA1688" s="43" t="str">
        <f>VLOOKUP(J1688, sku!B:C, 2, FALSE)</f>
        <v>Blend Cleaner Black Wax 500ml</v>
      </c>
      <c r="AB1688" s="45" t="str">
        <f>VLOOKUP(J1688, sku!B:BM, 64, FALSE)</f>
        <v>Revenda</v>
      </c>
      <c r="AC1688" s="45" t="str">
        <f>LEFT(pedidos[[#This Row],[SKU]],3)</f>
        <v>VX2</v>
      </c>
      <c r="AD1688" s="37" t="str" cm="1">
        <f t="array" aca="1" ref="AD1688" ca="1">IFERROR(
  INDEX(
    montadora[Montadora],
    MATCH(TRUE,LEFT(J2094,NÚCARACT(montadora[SKU Parcial]))=montadora[SKU Parcial],0)
  ),
  ""
)</f>
        <v/>
      </c>
    </row>
    <row r="1689" spans="1:30" x14ac:dyDescent="0.25">
      <c r="A1689" s="42" t="s">
        <v>10192</v>
      </c>
      <c r="B1689" s="42"/>
      <c r="C1689" s="42"/>
      <c r="D1689" s="42"/>
      <c r="E1689" s="42">
        <v>23993647167</v>
      </c>
      <c r="F1689" s="42" t="s">
        <v>10130</v>
      </c>
      <c r="G1689" s="42" t="s">
        <v>11228</v>
      </c>
      <c r="H1689" s="7"/>
      <c r="I1689" s="42"/>
      <c r="J1689" s="42" t="s">
        <v>3236</v>
      </c>
      <c r="K1689" s="8">
        <v>45837</v>
      </c>
      <c r="L1689" s="12" t="s">
        <v>8443</v>
      </c>
      <c r="M1689" s="44">
        <v>58.8</v>
      </c>
      <c r="N1689" s="7">
        <v>1</v>
      </c>
      <c r="O1689" s="44">
        <v>58.8</v>
      </c>
      <c r="P1689" s="44">
        <v>33.85</v>
      </c>
      <c r="Q1689" s="44">
        <v>2.19</v>
      </c>
      <c r="R1689" s="44">
        <v>15.76</v>
      </c>
      <c r="S1689" s="44">
        <v>0</v>
      </c>
      <c r="T1689" s="44">
        <v>0</v>
      </c>
      <c r="U1689" s="44">
        <v>7</v>
      </c>
      <c r="V1689" s="9">
        <v>0.1191</v>
      </c>
      <c r="W1689" s="42" t="s">
        <v>34</v>
      </c>
      <c r="X1689" s="43"/>
      <c r="Y1689" s="43"/>
      <c r="Z1689" s="43" t="s">
        <v>8442</v>
      </c>
      <c r="AA1689" s="43" t="str">
        <f>VLOOKUP(J1689, sku!B:C, 2, FALSE)</f>
        <v>Blend Cleaner Black Wax 500ml</v>
      </c>
      <c r="AB1689" s="45" t="str">
        <f>VLOOKUP(J1689, sku!B:BM, 64, FALSE)</f>
        <v>Revenda</v>
      </c>
      <c r="AC1689" s="45" t="str">
        <f>LEFT(pedidos[[#This Row],[SKU]],3)</f>
        <v>VX2</v>
      </c>
      <c r="AD1689" s="37" t="str" cm="1">
        <f t="array" aca="1" ref="AD1689" ca="1">IFERROR(
  INDEX(
    montadora[Montadora],
    MATCH(TRUE,LEFT(J2095,NÚCARACT(montadora[SKU Parcial]))=montadora[SKU Parcial],0)
  ),
  ""
)</f>
        <v/>
      </c>
    </row>
    <row r="1690" spans="1:30" x14ac:dyDescent="0.25">
      <c r="A1690" s="42" t="s">
        <v>10220</v>
      </c>
      <c r="B1690" s="42"/>
      <c r="C1690" s="42"/>
      <c r="D1690" s="42"/>
      <c r="E1690" s="42">
        <v>23993647167</v>
      </c>
      <c r="F1690" s="42" t="s">
        <v>10130</v>
      </c>
      <c r="G1690" s="42" t="s">
        <v>11228</v>
      </c>
      <c r="H1690" s="7"/>
      <c r="I1690" s="42"/>
      <c r="J1690" s="42" t="s">
        <v>3236</v>
      </c>
      <c r="K1690" s="8">
        <v>45835</v>
      </c>
      <c r="L1690" s="12" t="s">
        <v>8443</v>
      </c>
      <c r="M1690" s="44">
        <v>58.8</v>
      </c>
      <c r="N1690" s="7">
        <v>1</v>
      </c>
      <c r="O1690" s="44">
        <v>58.8</v>
      </c>
      <c r="P1690" s="44">
        <v>33.85</v>
      </c>
      <c r="Q1690" s="44">
        <v>2.19</v>
      </c>
      <c r="R1690" s="44">
        <v>15.76</v>
      </c>
      <c r="S1690" s="44">
        <v>0</v>
      </c>
      <c r="T1690" s="44">
        <v>0</v>
      </c>
      <c r="U1690" s="44">
        <v>7</v>
      </c>
      <c r="V1690" s="9">
        <v>0.1191</v>
      </c>
      <c r="W1690" s="42" t="s">
        <v>34</v>
      </c>
      <c r="X1690" s="43"/>
      <c r="Y1690" s="43"/>
      <c r="Z1690" s="43" t="s">
        <v>8442</v>
      </c>
      <c r="AA1690" s="43" t="str">
        <f>VLOOKUP(J1690, sku!B:C, 2, FALSE)</f>
        <v>Blend Cleaner Black Wax 500ml</v>
      </c>
      <c r="AB1690" s="45" t="str">
        <f>VLOOKUP(J1690, sku!B:BM, 64, FALSE)</f>
        <v>Revenda</v>
      </c>
      <c r="AC1690" s="45" t="str">
        <f>LEFT(pedidos[[#This Row],[SKU]],3)</f>
        <v>VX2</v>
      </c>
      <c r="AD1690" s="37" t="str" cm="1">
        <f t="array" aca="1" ref="AD1690" ca="1">IFERROR(
  INDEX(
    montadora[Montadora],
    MATCH(TRUE,LEFT(J2096,NÚCARACT(montadora[SKU Parcial]))=montadora[SKU Parcial],0)
  ),
  ""
)</f>
        <v/>
      </c>
    </row>
    <row r="1691" spans="1:30" x14ac:dyDescent="0.25">
      <c r="A1691" s="42" t="s">
        <v>10225</v>
      </c>
      <c r="B1691" s="42"/>
      <c r="C1691" s="42"/>
      <c r="D1691" s="42"/>
      <c r="E1691" s="42">
        <v>23993647167</v>
      </c>
      <c r="F1691" s="42" t="s">
        <v>10130</v>
      </c>
      <c r="G1691" s="42" t="s">
        <v>11228</v>
      </c>
      <c r="H1691" s="7"/>
      <c r="I1691" s="42"/>
      <c r="J1691" s="42" t="s">
        <v>3236</v>
      </c>
      <c r="K1691" s="8">
        <v>45835</v>
      </c>
      <c r="L1691" s="12" t="s">
        <v>8443</v>
      </c>
      <c r="M1691" s="44">
        <v>58.8</v>
      </c>
      <c r="N1691" s="7">
        <v>1</v>
      </c>
      <c r="O1691" s="44">
        <v>60.24</v>
      </c>
      <c r="P1691" s="44">
        <v>33.85</v>
      </c>
      <c r="Q1691" s="44">
        <v>2.19</v>
      </c>
      <c r="R1691" s="44">
        <v>15.76</v>
      </c>
      <c r="S1691" s="44">
        <v>1.44</v>
      </c>
      <c r="T1691" s="44">
        <v>0</v>
      </c>
      <c r="U1691" s="44">
        <v>7</v>
      </c>
      <c r="V1691" s="9">
        <v>0.1191</v>
      </c>
      <c r="W1691" s="42" t="s">
        <v>34</v>
      </c>
      <c r="X1691" s="43"/>
      <c r="Y1691" s="43"/>
      <c r="Z1691" s="43" t="s">
        <v>8442</v>
      </c>
      <c r="AA1691" s="43" t="str">
        <f>VLOOKUP(J1691, sku!B:C, 2, FALSE)</f>
        <v>Blend Cleaner Black Wax 500ml</v>
      </c>
      <c r="AB1691" s="45" t="str">
        <f>VLOOKUP(J1691, sku!B:BM, 64, FALSE)</f>
        <v>Revenda</v>
      </c>
      <c r="AC1691" s="45" t="str">
        <f>LEFT(pedidos[[#This Row],[SKU]],3)</f>
        <v>VX2</v>
      </c>
      <c r="AD1691" s="37" t="str" cm="1">
        <f t="array" aca="1" ref="AD1691" ca="1">IFERROR(
  INDEX(
    montadora[Montadora],
    MATCH(TRUE,LEFT(J2097,NÚCARACT(montadora[SKU Parcial]))=montadora[SKU Parcial],0)
  ),
  ""
)</f>
        <v/>
      </c>
    </row>
    <row r="1692" spans="1:30" x14ac:dyDescent="0.25">
      <c r="A1692" s="42" t="s">
        <v>10240</v>
      </c>
      <c r="B1692" s="42"/>
      <c r="C1692" s="42"/>
      <c r="D1692" s="42"/>
      <c r="E1692" s="42">
        <v>23993647167</v>
      </c>
      <c r="F1692" s="42" t="s">
        <v>10130</v>
      </c>
      <c r="G1692" s="42" t="s">
        <v>11228</v>
      </c>
      <c r="H1692" s="7"/>
      <c r="I1692" s="42"/>
      <c r="J1692" s="42" t="s">
        <v>3236</v>
      </c>
      <c r="K1692" s="8">
        <v>45833</v>
      </c>
      <c r="L1692" s="12" t="s">
        <v>8443</v>
      </c>
      <c r="M1692" s="44">
        <v>58.8</v>
      </c>
      <c r="N1692" s="7">
        <v>1</v>
      </c>
      <c r="O1692" s="44">
        <v>58.8</v>
      </c>
      <c r="P1692" s="44">
        <v>33.85</v>
      </c>
      <c r="Q1692" s="44">
        <v>2.19</v>
      </c>
      <c r="R1692" s="44">
        <v>15.76</v>
      </c>
      <c r="S1692" s="44">
        <v>0</v>
      </c>
      <c r="T1692" s="44">
        <v>0</v>
      </c>
      <c r="U1692" s="44">
        <v>7</v>
      </c>
      <c r="V1692" s="9">
        <v>0.1191</v>
      </c>
      <c r="W1692" s="42" t="s">
        <v>34</v>
      </c>
      <c r="X1692" s="43"/>
      <c r="Y1692" s="43"/>
      <c r="Z1692" s="43" t="s">
        <v>8442</v>
      </c>
      <c r="AA1692" s="43" t="str">
        <f>VLOOKUP(J1692, sku!B:C, 2, FALSE)</f>
        <v>Blend Cleaner Black Wax 500ml</v>
      </c>
      <c r="AB1692" s="45" t="str">
        <f>VLOOKUP(J1692, sku!B:BM, 64, FALSE)</f>
        <v>Revenda</v>
      </c>
      <c r="AC1692" s="45" t="str">
        <f>LEFT(pedidos[[#This Row],[SKU]],3)</f>
        <v>VX2</v>
      </c>
      <c r="AD1692" s="37" t="str" cm="1">
        <f t="array" aca="1" ref="AD1692" ca="1">IFERROR(
  INDEX(
    montadora[Montadora],
    MATCH(TRUE,LEFT(J2098,NÚCARACT(montadora[SKU Parcial]))=montadora[SKU Parcial],0)
  ),
  ""
)</f>
        <v/>
      </c>
    </row>
    <row r="1693" spans="1:30" x14ac:dyDescent="0.25">
      <c r="A1693" s="42" t="s">
        <v>10289</v>
      </c>
      <c r="B1693" s="42"/>
      <c r="C1693" s="42"/>
      <c r="D1693" s="42"/>
      <c r="E1693" s="42">
        <v>23993647167</v>
      </c>
      <c r="F1693" s="42" t="s">
        <v>10130</v>
      </c>
      <c r="G1693" s="42" t="s">
        <v>11228</v>
      </c>
      <c r="H1693" s="7"/>
      <c r="I1693" s="42"/>
      <c r="J1693" s="42" t="s">
        <v>3236</v>
      </c>
      <c r="K1693" s="8">
        <v>45831</v>
      </c>
      <c r="L1693" s="19" t="s">
        <v>8443</v>
      </c>
      <c r="M1693" s="44">
        <v>58.8</v>
      </c>
      <c r="N1693" s="7">
        <v>1</v>
      </c>
      <c r="O1693" s="44">
        <v>60.24</v>
      </c>
      <c r="P1693" s="44">
        <v>33.85</v>
      </c>
      <c r="Q1693" s="44">
        <v>2.19</v>
      </c>
      <c r="R1693" s="44">
        <v>15.76</v>
      </c>
      <c r="S1693" s="44">
        <v>1.44</v>
      </c>
      <c r="T1693" s="44">
        <v>0</v>
      </c>
      <c r="U1693" s="44">
        <v>7</v>
      </c>
      <c r="V1693" s="9">
        <v>0.1191</v>
      </c>
      <c r="W1693" s="42" t="s">
        <v>34</v>
      </c>
      <c r="X1693" s="43"/>
      <c r="Y1693" s="43"/>
      <c r="Z1693" s="43" t="s">
        <v>8442</v>
      </c>
      <c r="AA1693" s="43" t="str">
        <f>VLOOKUP(J1693, sku!B:C, 2, FALSE)</f>
        <v>Blend Cleaner Black Wax 500ml</v>
      </c>
      <c r="AB1693" s="45" t="str">
        <f>VLOOKUP(J1693, sku!B:BM, 64, FALSE)</f>
        <v>Revenda</v>
      </c>
      <c r="AC1693" s="45" t="str">
        <f>LEFT(pedidos[[#This Row],[SKU]],3)</f>
        <v>VX2</v>
      </c>
      <c r="AD1693" s="37" t="str" cm="1">
        <f t="array" aca="1" ref="AD1693" ca="1">IFERROR(
  INDEX(
    montadora[Montadora],
    MATCH(TRUE,LEFT(J2099,NÚCARACT(montadora[SKU Parcial]))=montadora[SKU Parcial],0)
  ),
  ""
)</f>
        <v/>
      </c>
    </row>
    <row r="1694" spans="1:30" x14ac:dyDescent="0.25">
      <c r="A1694" s="42" t="s">
        <v>10294</v>
      </c>
      <c r="B1694" s="42"/>
      <c r="C1694" s="42"/>
      <c r="D1694" s="42"/>
      <c r="E1694" s="42">
        <v>23993647167</v>
      </c>
      <c r="F1694" s="42" t="s">
        <v>10130</v>
      </c>
      <c r="G1694" s="42" t="s">
        <v>11228</v>
      </c>
      <c r="H1694" s="7"/>
      <c r="I1694" s="42"/>
      <c r="J1694" s="42" t="s">
        <v>3236</v>
      </c>
      <c r="K1694" s="8">
        <v>45831</v>
      </c>
      <c r="L1694" s="19" t="s">
        <v>8443</v>
      </c>
      <c r="M1694" s="44">
        <v>58.8</v>
      </c>
      <c r="N1694" s="7">
        <v>1</v>
      </c>
      <c r="O1694" s="44">
        <v>58.8</v>
      </c>
      <c r="P1694" s="44">
        <v>33.85</v>
      </c>
      <c r="Q1694" s="44">
        <v>2.19</v>
      </c>
      <c r="R1694" s="44">
        <v>15.76</v>
      </c>
      <c r="S1694" s="44">
        <v>0</v>
      </c>
      <c r="T1694" s="44">
        <v>0</v>
      </c>
      <c r="U1694" s="44">
        <v>7</v>
      </c>
      <c r="V1694" s="9">
        <v>0.1191</v>
      </c>
      <c r="W1694" s="42" t="s">
        <v>34</v>
      </c>
      <c r="X1694" s="43"/>
      <c r="Y1694" s="43"/>
      <c r="Z1694" s="43" t="s">
        <v>8442</v>
      </c>
      <c r="AA1694" s="43" t="str">
        <f>VLOOKUP(J1694, sku!B:C, 2, FALSE)</f>
        <v>Blend Cleaner Black Wax 500ml</v>
      </c>
      <c r="AB1694" s="45" t="str">
        <f>VLOOKUP(J1694, sku!B:BM, 64, FALSE)</f>
        <v>Revenda</v>
      </c>
      <c r="AC1694" s="45" t="str">
        <f>LEFT(pedidos[[#This Row],[SKU]],3)</f>
        <v>VX2</v>
      </c>
      <c r="AD1694" s="37" t="str" cm="1">
        <f t="array" aca="1" ref="AD1694" ca="1">IFERROR(
  INDEX(
    montadora[Montadora],
    MATCH(TRUE,LEFT(J2100,NÚCARACT(montadora[SKU Parcial]))=montadora[SKU Parcial],0)
  ),
  ""
)</f>
        <v/>
      </c>
    </row>
    <row r="1695" spans="1:30" x14ac:dyDescent="0.25">
      <c r="A1695" s="42" t="s">
        <v>10312</v>
      </c>
      <c r="B1695" s="42"/>
      <c r="C1695" s="42"/>
      <c r="D1695" s="42"/>
      <c r="E1695" s="42">
        <v>23993647167</v>
      </c>
      <c r="F1695" s="42" t="s">
        <v>10130</v>
      </c>
      <c r="G1695" s="42" t="s">
        <v>11228</v>
      </c>
      <c r="H1695" s="7"/>
      <c r="I1695" s="42"/>
      <c r="J1695" s="42" t="s">
        <v>3236</v>
      </c>
      <c r="K1695" s="8">
        <v>45830</v>
      </c>
      <c r="L1695" s="19" t="s">
        <v>8443</v>
      </c>
      <c r="M1695" s="44">
        <v>58.8</v>
      </c>
      <c r="N1695" s="7">
        <v>1</v>
      </c>
      <c r="O1695" s="44">
        <v>67.25</v>
      </c>
      <c r="P1695" s="44">
        <v>33.85</v>
      </c>
      <c r="Q1695" s="44">
        <v>2.19</v>
      </c>
      <c r="R1695" s="44">
        <v>15.76</v>
      </c>
      <c r="S1695" s="44">
        <v>8.4499999999999993</v>
      </c>
      <c r="T1695" s="44">
        <v>0</v>
      </c>
      <c r="U1695" s="44">
        <v>7</v>
      </c>
      <c r="V1695" s="9">
        <v>0.1191</v>
      </c>
      <c r="W1695" s="42" t="s">
        <v>34</v>
      </c>
      <c r="X1695" s="43"/>
      <c r="Y1695" s="43"/>
      <c r="Z1695" s="43" t="s">
        <v>8442</v>
      </c>
      <c r="AA1695" s="43" t="str">
        <f>VLOOKUP(J1695, sku!B:C, 2, FALSE)</f>
        <v>Blend Cleaner Black Wax 500ml</v>
      </c>
      <c r="AB1695" s="45" t="str">
        <f>VLOOKUP(J1695, sku!B:BM, 64, FALSE)</f>
        <v>Revenda</v>
      </c>
      <c r="AC1695" s="45" t="str">
        <f>LEFT(pedidos[[#This Row],[SKU]],3)</f>
        <v>VX2</v>
      </c>
      <c r="AD1695" s="37" t="str" cm="1">
        <f t="array" aca="1" ref="AD1695" ca="1">IFERROR(
  INDEX(
    montadora[Montadora],
    MATCH(TRUE,LEFT(J2101,NÚCARACT(montadora[SKU Parcial]))=montadora[SKU Parcial],0)
  ),
  ""
)</f>
        <v/>
      </c>
    </row>
    <row r="1696" spans="1:30" x14ac:dyDescent="0.25">
      <c r="A1696" s="42" t="s">
        <v>10340</v>
      </c>
      <c r="B1696" s="42"/>
      <c r="C1696" s="42"/>
      <c r="D1696" s="42"/>
      <c r="E1696" s="42">
        <v>23993647167</v>
      </c>
      <c r="F1696" s="42" t="s">
        <v>10130</v>
      </c>
      <c r="G1696" s="42" t="s">
        <v>11228</v>
      </c>
      <c r="H1696" s="7"/>
      <c r="I1696" s="42"/>
      <c r="J1696" s="42" t="s">
        <v>3236</v>
      </c>
      <c r="K1696" s="8">
        <v>45828</v>
      </c>
      <c r="L1696" s="19" t="s">
        <v>8443</v>
      </c>
      <c r="M1696" s="44">
        <v>58.8</v>
      </c>
      <c r="N1696" s="7">
        <v>1</v>
      </c>
      <c r="O1696" s="44">
        <v>58.8</v>
      </c>
      <c r="P1696" s="44">
        <v>33.85</v>
      </c>
      <c r="Q1696" s="44">
        <v>2.19</v>
      </c>
      <c r="R1696" s="44">
        <v>15.76</v>
      </c>
      <c r="S1696" s="44">
        <v>0</v>
      </c>
      <c r="T1696" s="44">
        <v>0</v>
      </c>
      <c r="U1696" s="44">
        <v>7</v>
      </c>
      <c r="V1696" s="9">
        <v>0.1191</v>
      </c>
      <c r="W1696" s="42" t="s">
        <v>34</v>
      </c>
      <c r="X1696" s="43"/>
      <c r="Y1696" s="43"/>
      <c r="Z1696" s="43" t="s">
        <v>8442</v>
      </c>
      <c r="AA1696" s="43" t="str">
        <f>VLOOKUP(J1696, sku!B:C, 2, FALSE)</f>
        <v>Blend Cleaner Black Wax 500ml</v>
      </c>
      <c r="AB1696" s="45" t="str">
        <f>VLOOKUP(J1696, sku!B:BM, 64, FALSE)</f>
        <v>Revenda</v>
      </c>
      <c r="AC1696" s="45" t="str">
        <f>LEFT(pedidos[[#This Row],[SKU]],3)</f>
        <v>VX2</v>
      </c>
      <c r="AD1696" s="37" t="str" cm="1">
        <f t="array" aca="1" ref="AD1696" ca="1">IFERROR(
  INDEX(
    montadora[Montadora],
    MATCH(TRUE,LEFT(J2102,NÚCARACT(montadora[SKU Parcial]))=montadora[SKU Parcial],0)
  ),
  ""
)</f>
        <v/>
      </c>
    </row>
    <row r="1697" spans="1:30" x14ac:dyDescent="0.25">
      <c r="A1697" s="42" t="s">
        <v>10395</v>
      </c>
      <c r="B1697" s="42"/>
      <c r="C1697" s="42"/>
      <c r="D1697" s="42"/>
      <c r="E1697" s="42">
        <v>23993647167</v>
      </c>
      <c r="F1697" s="42" t="s">
        <v>10130</v>
      </c>
      <c r="G1697" s="42" t="s">
        <v>11228</v>
      </c>
      <c r="H1697" s="7"/>
      <c r="I1697" s="42"/>
      <c r="J1697" s="42" t="s">
        <v>3236</v>
      </c>
      <c r="K1697" s="8">
        <v>45825</v>
      </c>
      <c r="L1697" s="19" t="s">
        <v>8443</v>
      </c>
      <c r="M1697" s="44">
        <v>58.8</v>
      </c>
      <c r="N1697" s="7">
        <v>1</v>
      </c>
      <c r="O1697" s="44">
        <v>58.8</v>
      </c>
      <c r="P1697" s="44">
        <v>33.85</v>
      </c>
      <c r="Q1697" s="44">
        <v>2.19</v>
      </c>
      <c r="R1697" s="44">
        <v>15.76</v>
      </c>
      <c r="S1697" s="44">
        <v>0</v>
      </c>
      <c r="T1697" s="44">
        <v>0</v>
      </c>
      <c r="U1697" s="44">
        <v>7</v>
      </c>
      <c r="V1697" s="9">
        <v>0.1191</v>
      </c>
      <c r="W1697" s="42" t="s">
        <v>34</v>
      </c>
      <c r="X1697" s="43"/>
      <c r="Y1697" s="43"/>
      <c r="Z1697" s="43" t="s">
        <v>8442</v>
      </c>
      <c r="AA1697" s="43" t="str">
        <f>VLOOKUP(J1697, sku!B:C, 2, FALSE)</f>
        <v>Blend Cleaner Black Wax 500ml</v>
      </c>
      <c r="AB1697" s="45" t="str">
        <f>VLOOKUP(J1697, sku!B:BM, 64, FALSE)</f>
        <v>Revenda</v>
      </c>
      <c r="AC1697" s="45" t="str">
        <f>LEFT(pedidos[[#This Row],[SKU]],3)</f>
        <v>VX2</v>
      </c>
      <c r="AD1697" s="37" t="str" cm="1">
        <f t="array" aca="1" ref="AD1697" ca="1">IFERROR(
  INDEX(
    montadora[Montadora],
    MATCH(TRUE,LEFT(J2103,NÚCARACT(montadora[SKU Parcial]))=montadora[SKU Parcial],0)
  ),
  ""
)</f>
        <v/>
      </c>
    </row>
    <row r="1698" spans="1:30" x14ac:dyDescent="0.25">
      <c r="A1698" s="42" t="s">
        <v>10425</v>
      </c>
      <c r="B1698" s="42"/>
      <c r="C1698" s="42"/>
      <c r="D1698" s="42"/>
      <c r="E1698" s="42">
        <v>23993647167</v>
      </c>
      <c r="F1698" s="42" t="s">
        <v>10130</v>
      </c>
      <c r="G1698" s="42" t="s">
        <v>11228</v>
      </c>
      <c r="H1698" s="7"/>
      <c r="I1698" s="42"/>
      <c r="J1698" s="42" t="s">
        <v>3236</v>
      </c>
      <c r="K1698" s="8">
        <v>45824</v>
      </c>
      <c r="L1698" s="12" t="s">
        <v>8443</v>
      </c>
      <c r="M1698" s="44">
        <v>58.8</v>
      </c>
      <c r="N1698" s="7">
        <v>1</v>
      </c>
      <c r="O1698" s="44">
        <v>58.8</v>
      </c>
      <c r="P1698" s="44">
        <v>33.85</v>
      </c>
      <c r="Q1698" s="44">
        <v>2.19</v>
      </c>
      <c r="R1698" s="44">
        <v>15.76</v>
      </c>
      <c r="S1698" s="44">
        <v>0</v>
      </c>
      <c r="T1698" s="44">
        <v>0</v>
      </c>
      <c r="U1698" s="44">
        <v>7</v>
      </c>
      <c r="V1698" s="9">
        <v>0.1191</v>
      </c>
      <c r="W1698" s="42" t="s">
        <v>34</v>
      </c>
      <c r="X1698" s="43"/>
      <c r="Y1698" s="43"/>
      <c r="Z1698" s="43" t="s">
        <v>8442</v>
      </c>
      <c r="AA1698" s="43" t="str">
        <f>VLOOKUP(J1698, sku!B:C, 2, FALSE)</f>
        <v>Blend Cleaner Black Wax 500ml</v>
      </c>
      <c r="AB1698" s="45" t="str">
        <f>VLOOKUP(J1698, sku!B:BM, 64, FALSE)</f>
        <v>Revenda</v>
      </c>
      <c r="AC1698" s="45" t="str">
        <f>LEFT(pedidos[[#This Row],[SKU]],3)</f>
        <v>VX2</v>
      </c>
      <c r="AD1698" s="37" t="str" cm="1">
        <f t="array" aca="1" ref="AD1698" ca="1">IFERROR(
  INDEX(
    montadora[Montadora],
    MATCH(TRUE,LEFT(J2104,NÚCARACT(montadora[SKU Parcial]))=montadora[SKU Parcial],0)
  ),
  ""
)</f>
        <v/>
      </c>
    </row>
    <row r="1699" spans="1:30" x14ac:dyDescent="0.25">
      <c r="A1699" s="42" t="s">
        <v>10494</v>
      </c>
      <c r="B1699" s="42"/>
      <c r="C1699" s="42"/>
      <c r="D1699" s="42"/>
      <c r="E1699" s="42">
        <v>23993647167</v>
      </c>
      <c r="F1699" s="42" t="s">
        <v>10130</v>
      </c>
      <c r="G1699" s="42" t="s">
        <v>11228</v>
      </c>
      <c r="H1699" s="7"/>
      <c r="I1699" s="42"/>
      <c r="J1699" s="42" t="s">
        <v>3236</v>
      </c>
      <c r="K1699" s="8">
        <v>45821</v>
      </c>
      <c r="L1699" s="19" t="s">
        <v>8443</v>
      </c>
      <c r="M1699" s="44">
        <v>58.8</v>
      </c>
      <c r="N1699" s="7">
        <v>1</v>
      </c>
      <c r="O1699" s="44">
        <v>58.8</v>
      </c>
      <c r="P1699" s="44">
        <v>33.85</v>
      </c>
      <c r="Q1699" s="44">
        <v>2.19</v>
      </c>
      <c r="R1699" s="44">
        <v>15.76</v>
      </c>
      <c r="S1699" s="44">
        <v>0</v>
      </c>
      <c r="T1699" s="44">
        <v>0</v>
      </c>
      <c r="U1699" s="44">
        <v>7</v>
      </c>
      <c r="V1699" s="9">
        <v>0.1191</v>
      </c>
      <c r="W1699" s="42" t="s">
        <v>34</v>
      </c>
      <c r="X1699" s="43"/>
      <c r="Y1699" s="43"/>
      <c r="Z1699" s="43" t="s">
        <v>8442</v>
      </c>
      <c r="AA1699" s="43" t="str">
        <f>VLOOKUP(J1699, sku!B:C, 2, FALSE)</f>
        <v>Blend Cleaner Black Wax 500ml</v>
      </c>
      <c r="AB1699" s="45" t="str">
        <f>VLOOKUP(J1699, sku!B:BM, 64, FALSE)</f>
        <v>Revenda</v>
      </c>
      <c r="AC1699" s="45" t="str">
        <f>LEFT(pedidos[[#This Row],[SKU]],3)</f>
        <v>VX2</v>
      </c>
      <c r="AD1699" s="37" t="str" cm="1">
        <f t="array" aca="1" ref="AD1699" ca="1">IFERROR(
  INDEX(
    montadora[Montadora],
    MATCH(TRUE,LEFT(J2105,NÚCARACT(montadora[SKU Parcial]))=montadora[SKU Parcial],0)
  ),
  ""
)</f>
        <v/>
      </c>
    </row>
    <row r="1700" spans="1:30" x14ac:dyDescent="0.25">
      <c r="A1700" s="42" t="s">
        <v>10541</v>
      </c>
      <c r="B1700" s="42"/>
      <c r="C1700" s="42"/>
      <c r="D1700" s="42"/>
      <c r="E1700" s="42">
        <v>23993647167</v>
      </c>
      <c r="F1700" s="42" t="s">
        <v>10130</v>
      </c>
      <c r="G1700" s="42" t="s">
        <v>11228</v>
      </c>
      <c r="H1700" s="7"/>
      <c r="I1700" s="42"/>
      <c r="J1700" s="42" t="s">
        <v>3236</v>
      </c>
      <c r="K1700" s="8">
        <v>45819</v>
      </c>
      <c r="L1700" s="12" t="s">
        <v>8443</v>
      </c>
      <c r="M1700" s="44">
        <v>58.8</v>
      </c>
      <c r="N1700" s="7">
        <v>1</v>
      </c>
      <c r="O1700" s="44">
        <v>58.8</v>
      </c>
      <c r="P1700" s="44">
        <v>33.85</v>
      </c>
      <c r="Q1700" s="44">
        <v>2.19</v>
      </c>
      <c r="R1700" s="44">
        <v>15.76</v>
      </c>
      <c r="S1700" s="44">
        <v>0</v>
      </c>
      <c r="T1700" s="44">
        <v>0</v>
      </c>
      <c r="U1700" s="44">
        <v>7</v>
      </c>
      <c r="V1700" s="9">
        <v>0.1191</v>
      </c>
      <c r="W1700" s="42" t="s">
        <v>34</v>
      </c>
      <c r="X1700" s="43"/>
      <c r="Y1700" s="43"/>
      <c r="Z1700" s="43" t="s">
        <v>8442</v>
      </c>
      <c r="AA1700" s="43" t="str">
        <f>VLOOKUP(J1700, sku!B:C, 2, FALSE)</f>
        <v>Blend Cleaner Black Wax 500ml</v>
      </c>
      <c r="AB1700" s="45" t="str">
        <f>VLOOKUP(J1700, sku!B:BM, 64, FALSE)</f>
        <v>Revenda</v>
      </c>
      <c r="AC1700" s="45" t="str">
        <f>LEFT(pedidos[[#This Row],[SKU]],3)</f>
        <v>VX2</v>
      </c>
      <c r="AD1700" s="37" t="str" cm="1">
        <f t="array" aca="1" ref="AD1700" ca="1">IFERROR(
  INDEX(
    montadora[Montadora],
    MATCH(TRUE,LEFT(J2106,NÚCARACT(montadora[SKU Parcial]))=montadora[SKU Parcial],0)
  ),
  ""
)</f>
        <v/>
      </c>
    </row>
    <row r="1701" spans="1:30" x14ac:dyDescent="0.25">
      <c r="A1701" s="42" t="s">
        <v>10546</v>
      </c>
      <c r="B1701" s="42"/>
      <c r="C1701" s="42"/>
      <c r="D1701" s="42"/>
      <c r="E1701" s="42">
        <v>23993647167</v>
      </c>
      <c r="F1701" s="42" t="s">
        <v>10130</v>
      </c>
      <c r="G1701" s="42" t="s">
        <v>11228</v>
      </c>
      <c r="H1701" s="7"/>
      <c r="I1701" s="42"/>
      <c r="J1701" s="42" t="s">
        <v>3236</v>
      </c>
      <c r="K1701" s="8">
        <v>45819</v>
      </c>
      <c r="L1701" s="19" t="s">
        <v>8443</v>
      </c>
      <c r="M1701" s="44">
        <v>58.8</v>
      </c>
      <c r="N1701" s="7">
        <v>1</v>
      </c>
      <c r="O1701" s="44">
        <v>58.8</v>
      </c>
      <c r="P1701" s="44">
        <v>33.85</v>
      </c>
      <c r="Q1701" s="44">
        <v>2.19</v>
      </c>
      <c r="R1701" s="44">
        <v>15.76</v>
      </c>
      <c r="S1701" s="44">
        <v>0</v>
      </c>
      <c r="T1701" s="44">
        <v>0</v>
      </c>
      <c r="U1701" s="44">
        <v>7</v>
      </c>
      <c r="V1701" s="9">
        <v>0.1191</v>
      </c>
      <c r="W1701" s="42" t="s">
        <v>34</v>
      </c>
      <c r="X1701" s="43"/>
      <c r="Y1701" s="43"/>
      <c r="Z1701" s="43" t="s">
        <v>8442</v>
      </c>
      <c r="AA1701" s="43" t="str">
        <f>VLOOKUP(J1701, sku!B:C, 2, FALSE)</f>
        <v>Blend Cleaner Black Wax 500ml</v>
      </c>
      <c r="AB1701" s="45" t="str">
        <f>VLOOKUP(J1701, sku!B:BM, 64, FALSE)</f>
        <v>Revenda</v>
      </c>
      <c r="AC1701" s="45" t="str">
        <f>LEFT(pedidos[[#This Row],[SKU]],3)</f>
        <v>VX2</v>
      </c>
      <c r="AD1701" s="37" t="str" cm="1">
        <f t="array" aca="1" ref="AD1701" ca="1">IFERROR(
  INDEX(
    montadora[Montadora],
    MATCH(TRUE,LEFT(J2107,NÚCARACT(montadora[SKU Parcial]))=montadora[SKU Parcial],0)
  ),
  ""
)</f>
        <v/>
      </c>
    </row>
    <row r="1702" spans="1:30" x14ac:dyDescent="0.25">
      <c r="A1702" s="42" t="s">
        <v>10551</v>
      </c>
      <c r="B1702" s="42"/>
      <c r="C1702" s="42"/>
      <c r="D1702" s="42"/>
      <c r="E1702" s="42">
        <v>23993647167</v>
      </c>
      <c r="F1702" s="42" t="s">
        <v>10130</v>
      </c>
      <c r="G1702" s="42" t="s">
        <v>11228</v>
      </c>
      <c r="H1702" s="7"/>
      <c r="I1702" s="42"/>
      <c r="J1702" s="42" t="s">
        <v>3236</v>
      </c>
      <c r="K1702" s="8">
        <v>45819</v>
      </c>
      <c r="L1702" s="19" t="s">
        <v>8443</v>
      </c>
      <c r="M1702" s="44">
        <v>58.8</v>
      </c>
      <c r="N1702" s="7">
        <v>1</v>
      </c>
      <c r="O1702" s="44">
        <v>58.8</v>
      </c>
      <c r="P1702" s="44">
        <v>33.85</v>
      </c>
      <c r="Q1702" s="44">
        <v>2.19</v>
      </c>
      <c r="R1702" s="44">
        <v>15.76</v>
      </c>
      <c r="S1702" s="44">
        <v>0</v>
      </c>
      <c r="T1702" s="44">
        <v>0</v>
      </c>
      <c r="U1702" s="44">
        <v>7</v>
      </c>
      <c r="V1702" s="9">
        <v>0.1191</v>
      </c>
      <c r="W1702" s="42" t="s">
        <v>34</v>
      </c>
      <c r="X1702" s="43"/>
      <c r="Y1702" s="43"/>
      <c r="Z1702" s="43" t="s">
        <v>8442</v>
      </c>
      <c r="AA1702" s="43" t="str">
        <f>VLOOKUP(J1702, sku!B:C, 2, FALSE)</f>
        <v>Blend Cleaner Black Wax 500ml</v>
      </c>
      <c r="AB1702" s="45" t="str">
        <f>VLOOKUP(J1702, sku!B:BM, 64, FALSE)</f>
        <v>Revenda</v>
      </c>
      <c r="AC1702" s="45" t="str">
        <f>LEFT(pedidos[[#This Row],[SKU]],3)</f>
        <v>VX2</v>
      </c>
      <c r="AD1702" s="37" t="str" cm="1">
        <f t="array" aca="1" ref="AD1702" ca="1">IFERROR(
  INDEX(
    montadora[Montadora],
    MATCH(TRUE,LEFT(J2108,NÚCARACT(montadora[SKU Parcial]))=montadora[SKU Parcial],0)
  ),
  ""
)</f>
        <v/>
      </c>
    </row>
    <row r="1703" spans="1:30" x14ac:dyDescent="0.25">
      <c r="A1703" s="42" t="s">
        <v>10030</v>
      </c>
      <c r="B1703" s="42">
        <v>23993647167</v>
      </c>
      <c r="C1703" s="42"/>
      <c r="D1703" s="42"/>
      <c r="E1703" s="42"/>
      <c r="F1703" s="42" t="s">
        <v>10130</v>
      </c>
      <c r="G1703" s="42" t="s">
        <v>11228</v>
      </c>
      <c r="H1703" s="19"/>
      <c r="I1703" s="42"/>
      <c r="J1703" s="42" t="s">
        <v>3236</v>
      </c>
      <c r="K1703" s="21">
        <v>45779</v>
      </c>
      <c r="L1703" s="19" t="s">
        <v>8443</v>
      </c>
      <c r="M1703" s="44">
        <v>58.8</v>
      </c>
      <c r="N1703" s="19">
        <v>1</v>
      </c>
      <c r="O1703" s="44">
        <v>66.8</v>
      </c>
      <c r="P1703" s="44">
        <v>33.85</v>
      </c>
      <c r="Q1703" s="44">
        <v>1.98</v>
      </c>
      <c r="R1703" s="44">
        <v>15.64</v>
      </c>
      <c r="S1703" s="44">
        <v>8</v>
      </c>
      <c r="T1703" s="44">
        <v>0</v>
      </c>
      <c r="U1703" s="44">
        <v>6.74</v>
      </c>
      <c r="V1703" s="23">
        <v>0.11459999999999999</v>
      </c>
      <c r="W1703" s="42" t="s">
        <v>34</v>
      </c>
      <c r="X1703" s="43"/>
      <c r="Y1703" s="43"/>
      <c r="Z1703" s="43" t="s">
        <v>8442</v>
      </c>
      <c r="AA1703" s="43" t="str">
        <f>VLOOKUP(J1703, sku!B:C, 2, FALSE)</f>
        <v>Blend Cleaner Black Wax 500ml</v>
      </c>
      <c r="AB1703" s="45" t="str">
        <f>VLOOKUP(J1703, sku!B:BM, 64, FALSE)</f>
        <v>Revenda</v>
      </c>
      <c r="AC1703" s="45" t="str">
        <f>LEFT(pedidos[[#This Row],[SKU]],3)</f>
        <v>VX2</v>
      </c>
      <c r="AD1703" s="37" t="str" cm="1">
        <f t="array" aca="1" ref="AD1703" ca="1">IFERROR(
  INDEX(
    montadora[Montadora],
    MATCH(TRUE,LEFT(J2109,NÚCARACT(montadora[SKU Parcial]))=montadora[SKU Parcial],0)
  ),
  ""
)</f>
        <v/>
      </c>
    </row>
    <row r="1704" spans="1:30" x14ac:dyDescent="0.25">
      <c r="A1704" s="42" t="s">
        <v>9980</v>
      </c>
      <c r="B1704" s="42">
        <v>23993647167</v>
      </c>
      <c r="C1704" s="42"/>
      <c r="D1704" s="42"/>
      <c r="E1704" s="42"/>
      <c r="F1704" s="42" t="s">
        <v>10130</v>
      </c>
      <c r="G1704" s="42" t="s">
        <v>11228</v>
      </c>
      <c r="H1704" s="7"/>
      <c r="I1704" s="42"/>
      <c r="J1704" s="42" t="s">
        <v>3236</v>
      </c>
      <c r="K1704" s="8">
        <v>45780</v>
      </c>
      <c r="L1704" s="12" t="s">
        <v>8443</v>
      </c>
      <c r="M1704" s="44">
        <v>58.8</v>
      </c>
      <c r="N1704" s="7">
        <v>1</v>
      </c>
      <c r="O1704" s="44">
        <v>58.8</v>
      </c>
      <c r="P1704" s="44">
        <v>33.85</v>
      </c>
      <c r="Q1704" s="44">
        <v>1.98</v>
      </c>
      <c r="R1704" s="44">
        <v>15.64</v>
      </c>
      <c r="S1704" s="44">
        <v>0</v>
      </c>
      <c r="T1704" s="44">
        <v>0</v>
      </c>
      <c r="U1704" s="44">
        <v>6.74</v>
      </c>
      <c r="V1704" s="9">
        <v>0.10249999999999999</v>
      </c>
      <c r="W1704" s="42" t="s">
        <v>34</v>
      </c>
      <c r="X1704" s="43"/>
      <c r="Y1704" s="43"/>
      <c r="Z1704" s="43" t="s">
        <v>8442</v>
      </c>
      <c r="AA1704" s="43" t="str">
        <f>VLOOKUP(J1704, sku!B:C, 2, FALSE)</f>
        <v>Blend Cleaner Black Wax 500ml</v>
      </c>
      <c r="AB1704" s="45" t="str">
        <f>VLOOKUP(J1704, sku!B:BM, 64, FALSE)</f>
        <v>Revenda</v>
      </c>
      <c r="AC1704" s="45" t="str">
        <f>LEFT(pedidos[[#This Row],[SKU]],3)</f>
        <v>VX2</v>
      </c>
      <c r="AD1704" s="37" t="str" cm="1">
        <f t="array" aca="1" ref="AD1704" ca="1">IFERROR(
  INDEX(
    montadora[Montadora],
    MATCH(TRUE,LEFT(J2110,NÚCARACT(montadora[SKU Parcial]))=montadora[SKU Parcial],0)
  ),
  ""
)</f>
        <v/>
      </c>
    </row>
    <row r="1705" spans="1:30" x14ac:dyDescent="0.25">
      <c r="A1705" s="42" t="s">
        <v>10404</v>
      </c>
      <c r="B1705" s="42"/>
      <c r="C1705" s="42"/>
      <c r="D1705" s="42"/>
      <c r="E1705" s="42">
        <v>23993647167</v>
      </c>
      <c r="F1705" s="42" t="s">
        <v>10130</v>
      </c>
      <c r="G1705" s="42" t="s">
        <v>11228</v>
      </c>
      <c r="H1705" s="7"/>
      <c r="I1705" s="42"/>
      <c r="J1705" s="42" t="s">
        <v>3236</v>
      </c>
      <c r="K1705" s="8">
        <v>45825</v>
      </c>
      <c r="L1705" s="12" t="s">
        <v>8443</v>
      </c>
      <c r="M1705" s="44">
        <v>58.8</v>
      </c>
      <c r="N1705" s="7">
        <v>1</v>
      </c>
      <c r="O1705" s="44">
        <v>58.8</v>
      </c>
      <c r="P1705" s="44">
        <v>33.85</v>
      </c>
      <c r="Q1705" s="44">
        <v>2.19</v>
      </c>
      <c r="R1705" s="44">
        <v>17.13</v>
      </c>
      <c r="S1705" s="44">
        <v>0</v>
      </c>
      <c r="T1705" s="44">
        <v>0</v>
      </c>
      <c r="U1705" s="44">
        <v>5.63</v>
      </c>
      <c r="V1705" s="9">
        <v>9.5799999999999996E-2</v>
      </c>
      <c r="W1705" s="42" t="s">
        <v>34</v>
      </c>
      <c r="X1705" s="43"/>
      <c r="Y1705" s="43"/>
      <c r="Z1705" s="43" t="s">
        <v>8442</v>
      </c>
      <c r="AA1705" s="43" t="str">
        <f>VLOOKUP(J1705, sku!B:C, 2, FALSE)</f>
        <v>Blend Cleaner Black Wax 500ml</v>
      </c>
      <c r="AB1705" s="45" t="str">
        <f>VLOOKUP(J1705, sku!B:BM, 64, FALSE)</f>
        <v>Revenda</v>
      </c>
      <c r="AC1705" s="45" t="str">
        <f>LEFT(pedidos[[#This Row],[SKU]],3)</f>
        <v>VX2</v>
      </c>
      <c r="AD1705" s="37" t="str" cm="1">
        <f t="array" aca="1" ref="AD1705" ca="1">IFERROR(
  INDEX(
    montadora[Montadora],
    MATCH(TRUE,LEFT(J2111,NÚCARACT(montadora[SKU Parcial]))=montadora[SKU Parcial],0)
  ),
  ""
)</f>
        <v/>
      </c>
    </row>
    <row r="1706" spans="1:30" x14ac:dyDescent="0.25">
      <c r="A1706" s="42" t="s">
        <v>9435</v>
      </c>
      <c r="B1706" s="42">
        <v>23993647167</v>
      </c>
      <c r="C1706" s="42"/>
      <c r="D1706" s="42"/>
      <c r="E1706" s="42"/>
      <c r="F1706" s="42" t="s">
        <v>10130</v>
      </c>
      <c r="G1706" s="42" t="s">
        <v>11228</v>
      </c>
      <c r="H1706" s="19"/>
      <c r="I1706" s="42"/>
      <c r="J1706" s="42" t="s">
        <v>3236</v>
      </c>
      <c r="K1706" s="21">
        <v>45796</v>
      </c>
      <c r="L1706" s="12" t="s">
        <v>8443</v>
      </c>
      <c r="M1706" s="44">
        <v>58.8</v>
      </c>
      <c r="N1706" s="19">
        <v>1</v>
      </c>
      <c r="O1706" s="44">
        <v>58.8</v>
      </c>
      <c r="P1706" s="44">
        <v>33.85</v>
      </c>
      <c r="Q1706" s="44">
        <v>1.98</v>
      </c>
      <c r="R1706" s="44">
        <v>16.21</v>
      </c>
      <c r="S1706" s="44">
        <v>0</v>
      </c>
      <c r="T1706" s="44">
        <v>0</v>
      </c>
      <c r="U1706" s="44">
        <v>6.75</v>
      </c>
      <c r="V1706" s="23">
        <v>0</v>
      </c>
      <c r="W1706" s="42" t="s">
        <v>34</v>
      </c>
      <c r="X1706" s="43"/>
      <c r="Y1706" s="43"/>
      <c r="Z1706" s="43" t="s">
        <v>8442</v>
      </c>
      <c r="AA1706" s="43" t="str">
        <f>VLOOKUP(J1706, sku!B:C, 2, FALSE)</f>
        <v>Blend Cleaner Black Wax 500ml</v>
      </c>
      <c r="AB1706" s="45" t="str">
        <f>VLOOKUP(J1706, sku!B:BM, 64, FALSE)</f>
        <v>Revenda</v>
      </c>
      <c r="AC1706" s="45" t="str">
        <f>LEFT(pedidos[[#This Row],[SKU]],3)</f>
        <v>VX2</v>
      </c>
      <c r="AD1706" s="37" t="str" cm="1">
        <f t="array" aca="1" ref="AD1706" ca="1">IFERROR(
  INDEX(
    montadora[Montadora],
    MATCH(TRUE,LEFT(J2112,NÚCARACT(montadora[SKU Parcial]))=montadora[SKU Parcial],0)
  ),
  ""
)</f>
        <v/>
      </c>
    </row>
    <row r="1707" spans="1:30" x14ac:dyDescent="0.25">
      <c r="A1707" s="42" t="s">
        <v>9514</v>
      </c>
      <c r="B1707" s="42">
        <v>23993647167</v>
      </c>
      <c r="C1707" s="42"/>
      <c r="D1707" s="42"/>
      <c r="E1707" s="42"/>
      <c r="F1707" s="42" t="s">
        <v>10130</v>
      </c>
      <c r="G1707" s="42" t="s">
        <v>11228</v>
      </c>
      <c r="H1707" s="19"/>
      <c r="I1707" s="42"/>
      <c r="J1707" s="42" t="s">
        <v>3236</v>
      </c>
      <c r="K1707" s="21">
        <v>45792</v>
      </c>
      <c r="L1707" s="12" t="s">
        <v>8443</v>
      </c>
      <c r="M1707" s="44">
        <v>58.8</v>
      </c>
      <c r="N1707" s="19">
        <v>1</v>
      </c>
      <c r="O1707" s="44">
        <v>58.8</v>
      </c>
      <c r="P1707" s="44">
        <v>33.85</v>
      </c>
      <c r="Q1707" s="44">
        <v>1.98</v>
      </c>
      <c r="R1707" s="44">
        <v>15.76</v>
      </c>
      <c r="S1707" s="44">
        <v>0</v>
      </c>
      <c r="T1707" s="44">
        <v>0</v>
      </c>
      <c r="U1707" s="44">
        <v>7.21</v>
      </c>
      <c r="V1707" s="23">
        <v>0</v>
      </c>
      <c r="W1707" s="42" t="s">
        <v>34</v>
      </c>
      <c r="X1707" s="43"/>
      <c r="Y1707" s="43"/>
      <c r="Z1707" s="43" t="s">
        <v>8442</v>
      </c>
      <c r="AA1707" s="43" t="str">
        <f>VLOOKUP(J1707, sku!B:C, 2, FALSE)</f>
        <v>Blend Cleaner Black Wax 500ml</v>
      </c>
      <c r="AB1707" s="45" t="str">
        <f>VLOOKUP(J1707, sku!B:BM, 64, FALSE)</f>
        <v>Revenda</v>
      </c>
      <c r="AC1707" s="45" t="str">
        <f>LEFT(pedidos[[#This Row],[SKU]],3)</f>
        <v>VX2</v>
      </c>
      <c r="AD1707" s="37" t="str" cm="1">
        <f t="array" aca="1" ref="AD1707" ca="1">IFERROR(
  INDEX(
    montadora[Montadora],
    MATCH(TRUE,LEFT(J2113,NÚCARACT(montadora[SKU Parcial]))=montadora[SKU Parcial],0)
  ),
  ""
)</f>
        <v/>
      </c>
    </row>
    <row r="1708" spans="1:30" x14ac:dyDescent="0.25">
      <c r="A1708" s="42" t="s">
        <v>9517</v>
      </c>
      <c r="B1708" s="42">
        <v>23993647167</v>
      </c>
      <c r="C1708" s="42"/>
      <c r="D1708" s="42"/>
      <c r="E1708" s="42"/>
      <c r="F1708" s="42" t="s">
        <v>10130</v>
      </c>
      <c r="G1708" s="42" t="s">
        <v>11228</v>
      </c>
      <c r="H1708" s="19"/>
      <c r="I1708" s="42"/>
      <c r="J1708" s="42" t="s">
        <v>3236</v>
      </c>
      <c r="K1708" s="21">
        <v>45792</v>
      </c>
      <c r="L1708" s="12" t="s">
        <v>8443</v>
      </c>
      <c r="M1708" s="44">
        <v>58.8</v>
      </c>
      <c r="N1708" s="19">
        <v>1</v>
      </c>
      <c r="O1708" s="44">
        <v>58.8</v>
      </c>
      <c r="P1708" s="44">
        <v>33.85</v>
      </c>
      <c r="Q1708" s="44">
        <v>1.98</v>
      </c>
      <c r="R1708" s="44">
        <v>15.76</v>
      </c>
      <c r="S1708" s="44">
        <v>0</v>
      </c>
      <c r="T1708" s="44">
        <v>0</v>
      </c>
      <c r="U1708" s="44">
        <v>7.21</v>
      </c>
      <c r="V1708" s="23">
        <v>0</v>
      </c>
      <c r="W1708" s="42" t="s">
        <v>34</v>
      </c>
      <c r="X1708" s="43"/>
      <c r="Y1708" s="43"/>
      <c r="Z1708" s="43" t="s">
        <v>8442</v>
      </c>
      <c r="AA1708" s="43" t="str">
        <f>VLOOKUP(J1708, sku!B:C, 2, FALSE)</f>
        <v>Blend Cleaner Black Wax 500ml</v>
      </c>
      <c r="AB1708" s="45" t="str">
        <f>VLOOKUP(J1708, sku!B:BM, 64, FALSE)</f>
        <v>Revenda</v>
      </c>
      <c r="AC1708" s="45" t="str">
        <f>LEFT(pedidos[[#This Row],[SKU]],3)</f>
        <v>VX2</v>
      </c>
      <c r="AD1708" s="37" t="str" cm="1">
        <f t="array" aca="1" ref="AD1708" ca="1">IFERROR(
  INDEX(
    montadora[Montadora],
    MATCH(TRUE,LEFT(J2114,NÚCARACT(montadora[SKU Parcial]))=montadora[SKU Parcial],0)
  ),
  ""
)</f>
        <v/>
      </c>
    </row>
    <row r="1709" spans="1:30" x14ac:dyDescent="0.25">
      <c r="A1709" s="42" t="s">
        <v>9552</v>
      </c>
      <c r="B1709" s="42">
        <v>23993647167</v>
      </c>
      <c r="C1709" s="42"/>
      <c r="D1709" s="42"/>
      <c r="E1709" s="42"/>
      <c r="F1709" s="42" t="s">
        <v>10130</v>
      </c>
      <c r="G1709" s="42" t="s">
        <v>11228</v>
      </c>
      <c r="H1709" s="19"/>
      <c r="I1709" s="42"/>
      <c r="J1709" s="42" t="s">
        <v>3236</v>
      </c>
      <c r="K1709" s="21">
        <v>45791</v>
      </c>
      <c r="L1709" s="12" t="s">
        <v>8443</v>
      </c>
      <c r="M1709" s="44">
        <v>58.8</v>
      </c>
      <c r="N1709" s="19">
        <v>1</v>
      </c>
      <c r="O1709" s="44">
        <v>58.8</v>
      </c>
      <c r="P1709" s="44">
        <v>33.85</v>
      </c>
      <c r="Q1709" s="44">
        <v>1.98</v>
      </c>
      <c r="R1709" s="44">
        <v>15.76</v>
      </c>
      <c r="S1709" s="44">
        <v>0</v>
      </c>
      <c r="T1709" s="44">
        <v>0</v>
      </c>
      <c r="U1709" s="44">
        <v>7.21</v>
      </c>
      <c r="V1709" s="23">
        <v>0</v>
      </c>
      <c r="W1709" s="42" t="s">
        <v>34</v>
      </c>
      <c r="X1709" s="43"/>
      <c r="Y1709" s="43"/>
      <c r="Z1709" s="43" t="s">
        <v>8442</v>
      </c>
      <c r="AA1709" s="43" t="str">
        <f>VLOOKUP(J1709, sku!B:C, 2, FALSE)</f>
        <v>Blend Cleaner Black Wax 500ml</v>
      </c>
      <c r="AB1709" s="45" t="str">
        <f>VLOOKUP(J1709, sku!B:BM, 64, FALSE)</f>
        <v>Revenda</v>
      </c>
      <c r="AC1709" s="45" t="str">
        <f>LEFT(pedidos[[#This Row],[SKU]],3)</f>
        <v>VX2</v>
      </c>
      <c r="AD1709" s="37" t="str" cm="1">
        <f t="array" aca="1" ref="AD1709" ca="1">IFERROR(
  INDEX(
    montadora[Montadora],
    MATCH(TRUE,LEFT(J2115,NÚCARACT(montadora[SKU Parcial]))=montadora[SKU Parcial],0)
  ),
  ""
)</f>
        <v/>
      </c>
    </row>
    <row r="1710" spans="1:30" x14ac:dyDescent="0.25">
      <c r="A1710" s="42" t="s">
        <v>9558</v>
      </c>
      <c r="B1710" s="42">
        <v>23993647167</v>
      </c>
      <c r="C1710" s="42"/>
      <c r="D1710" s="42"/>
      <c r="E1710" s="42"/>
      <c r="F1710" s="42" t="s">
        <v>10130</v>
      </c>
      <c r="G1710" s="42" t="s">
        <v>11228</v>
      </c>
      <c r="H1710" s="19"/>
      <c r="I1710" s="42"/>
      <c r="J1710" s="42" t="s">
        <v>3236</v>
      </c>
      <c r="K1710" s="21">
        <v>45791</v>
      </c>
      <c r="L1710" s="12" t="s">
        <v>8443</v>
      </c>
      <c r="M1710" s="44">
        <v>58.8</v>
      </c>
      <c r="N1710" s="19">
        <v>1</v>
      </c>
      <c r="O1710" s="44">
        <v>58.8</v>
      </c>
      <c r="P1710" s="44">
        <v>33.85</v>
      </c>
      <c r="Q1710" s="44">
        <v>1.98</v>
      </c>
      <c r="R1710" s="44">
        <v>15.76</v>
      </c>
      <c r="S1710" s="44">
        <v>0</v>
      </c>
      <c r="T1710" s="44">
        <v>0</v>
      </c>
      <c r="U1710" s="44">
        <v>7.21</v>
      </c>
      <c r="V1710" s="23">
        <v>0</v>
      </c>
      <c r="W1710" s="42" t="s">
        <v>34</v>
      </c>
      <c r="X1710" s="43"/>
      <c r="Y1710" s="43"/>
      <c r="Z1710" s="43" t="s">
        <v>8442</v>
      </c>
      <c r="AA1710" s="43" t="str">
        <f>VLOOKUP(J1710, sku!B:C, 2, FALSE)</f>
        <v>Blend Cleaner Black Wax 500ml</v>
      </c>
      <c r="AB1710" s="45" t="str">
        <f>VLOOKUP(J1710, sku!B:BM, 64, FALSE)</f>
        <v>Revenda</v>
      </c>
      <c r="AC1710" s="45" t="str">
        <f>LEFT(pedidos[[#This Row],[SKU]],3)</f>
        <v>VX2</v>
      </c>
      <c r="AD1710" s="37" t="str" cm="1">
        <f t="array" aca="1" ref="AD1710" ca="1">IFERROR(
  INDEX(
    montadora[Montadora],
    MATCH(TRUE,LEFT(J2116,NÚCARACT(montadora[SKU Parcial]))=montadora[SKU Parcial],0)
  ),
  ""
)</f>
        <v/>
      </c>
    </row>
    <row r="1711" spans="1:30" x14ac:dyDescent="0.25">
      <c r="A1711" s="42" t="s">
        <v>9583</v>
      </c>
      <c r="B1711" s="42">
        <v>23993647167</v>
      </c>
      <c r="C1711" s="42"/>
      <c r="D1711" s="42"/>
      <c r="E1711" s="42"/>
      <c r="F1711" s="42" t="s">
        <v>10130</v>
      </c>
      <c r="G1711" s="42" t="s">
        <v>11228</v>
      </c>
      <c r="H1711" s="19"/>
      <c r="I1711" s="42"/>
      <c r="J1711" s="42" t="s">
        <v>3236</v>
      </c>
      <c r="K1711" s="21">
        <v>45790</v>
      </c>
      <c r="L1711" s="12" t="s">
        <v>8443</v>
      </c>
      <c r="M1711" s="44">
        <v>58.8</v>
      </c>
      <c r="N1711" s="19">
        <v>1</v>
      </c>
      <c r="O1711" s="44">
        <v>58.8</v>
      </c>
      <c r="P1711" s="44">
        <v>33.85</v>
      </c>
      <c r="Q1711" s="44">
        <v>1.98</v>
      </c>
      <c r="R1711" s="44">
        <v>15.76</v>
      </c>
      <c r="S1711" s="44">
        <v>0</v>
      </c>
      <c r="T1711" s="44">
        <v>0</v>
      </c>
      <c r="U1711" s="44">
        <v>7.21</v>
      </c>
      <c r="V1711" s="23">
        <v>0</v>
      </c>
      <c r="W1711" s="42" t="s">
        <v>34</v>
      </c>
      <c r="X1711" s="43"/>
      <c r="Y1711" s="43"/>
      <c r="Z1711" s="43" t="s">
        <v>8442</v>
      </c>
      <c r="AA1711" s="43" t="str">
        <f>VLOOKUP(J1711, sku!B:C, 2, FALSE)</f>
        <v>Blend Cleaner Black Wax 500ml</v>
      </c>
      <c r="AB1711" s="45" t="str">
        <f>VLOOKUP(J1711, sku!B:BM, 64, FALSE)</f>
        <v>Revenda</v>
      </c>
      <c r="AC1711" s="45" t="str">
        <f>LEFT(pedidos[[#This Row],[SKU]],3)</f>
        <v>VX2</v>
      </c>
      <c r="AD1711" s="37" t="str" cm="1">
        <f t="array" aca="1" ref="AD1711" ca="1">IFERROR(
  INDEX(
    montadora[Montadora],
    MATCH(TRUE,LEFT(J2117,NÚCARACT(montadora[SKU Parcial]))=montadora[SKU Parcial],0)
  ),
  ""
)</f>
        <v/>
      </c>
    </row>
    <row r="1712" spans="1:30" x14ac:dyDescent="0.25">
      <c r="A1712" s="42" t="s">
        <v>9606</v>
      </c>
      <c r="B1712" s="42">
        <v>23993647167</v>
      </c>
      <c r="C1712" s="42"/>
      <c r="D1712" s="42"/>
      <c r="E1712" s="42"/>
      <c r="F1712" s="42" t="s">
        <v>10130</v>
      </c>
      <c r="G1712" s="42" t="s">
        <v>11228</v>
      </c>
      <c r="H1712" s="19"/>
      <c r="I1712" s="42"/>
      <c r="J1712" s="42" t="s">
        <v>3236</v>
      </c>
      <c r="K1712" s="21">
        <v>45789</v>
      </c>
      <c r="L1712" s="12" t="s">
        <v>8443</v>
      </c>
      <c r="M1712" s="44">
        <v>58.8</v>
      </c>
      <c r="N1712" s="19">
        <v>1</v>
      </c>
      <c r="O1712" s="44">
        <v>58.8</v>
      </c>
      <c r="P1712" s="44">
        <v>33.85</v>
      </c>
      <c r="Q1712" s="44">
        <v>1.98</v>
      </c>
      <c r="R1712" s="44">
        <v>15.76</v>
      </c>
      <c r="S1712" s="44">
        <v>0</v>
      </c>
      <c r="T1712" s="44">
        <v>0</v>
      </c>
      <c r="U1712" s="44">
        <v>7.21</v>
      </c>
      <c r="V1712" s="23">
        <v>0</v>
      </c>
      <c r="W1712" s="42" t="s">
        <v>34</v>
      </c>
      <c r="X1712" s="43"/>
      <c r="Y1712" s="43"/>
      <c r="Z1712" s="43" t="s">
        <v>8442</v>
      </c>
      <c r="AA1712" s="43" t="str">
        <f>VLOOKUP(J1712, sku!B:C, 2, FALSE)</f>
        <v>Blend Cleaner Black Wax 500ml</v>
      </c>
      <c r="AB1712" s="45" t="str">
        <f>VLOOKUP(J1712, sku!B:BM, 64, FALSE)</f>
        <v>Revenda</v>
      </c>
      <c r="AC1712" s="45" t="str">
        <f>LEFT(pedidos[[#This Row],[SKU]],3)</f>
        <v>VX2</v>
      </c>
      <c r="AD1712" s="37" t="str" cm="1">
        <f t="array" aca="1" ref="AD1712" ca="1">IFERROR(
  INDEX(
    montadora[Montadora],
    MATCH(TRUE,LEFT(J2118,NÚCARACT(montadora[SKU Parcial]))=montadora[SKU Parcial],0)
  ),
  ""
)</f>
        <v/>
      </c>
    </row>
    <row r="1713" spans="1:30" x14ac:dyDescent="0.25">
      <c r="A1713" s="42" t="s">
        <v>9609</v>
      </c>
      <c r="B1713" s="42">
        <v>23993647167</v>
      </c>
      <c r="C1713" s="42"/>
      <c r="D1713" s="42"/>
      <c r="E1713" s="42"/>
      <c r="F1713" s="42" t="s">
        <v>10130</v>
      </c>
      <c r="G1713" s="42" t="s">
        <v>11228</v>
      </c>
      <c r="H1713" s="19"/>
      <c r="I1713" s="42"/>
      <c r="J1713" s="42" t="s">
        <v>3236</v>
      </c>
      <c r="K1713" s="21">
        <v>45789</v>
      </c>
      <c r="L1713" s="12" t="s">
        <v>8443</v>
      </c>
      <c r="M1713" s="44">
        <v>58.8</v>
      </c>
      <c r="N1713" s="19">
        <v>1</v>
      </c>
      <c r="O1713" s="44">
        <v>58.8</v>
      </c>
      <c r="P1713" s="44">
        <v>33.85</v>
      </c>
      <c r="Q1713" s="44">
        <v>1.98</v>
      </c>
      <c r="R1713" s="44">
        <v>15.76</v>
      </c>
      <c r="S1713" s="44">
        <v>0</v>
      </c>
      <c r="T1713" s="44">
        <v>0</v>
      </c>
      <c r="U1713" s="44">
        <v>7.21</v>
      </c>
      <c r="V1713" s="23">
        <v>0</v>
      </c>
      <c r="W1713" s="42" t="s">
        <v>34</v>
      </c>
      <c r="X1713" s="43"/>
      <c r="Y1713" s="43"/>
      <c r="Z1713" s="43" t="s">
        <v>8442</v>
      </c>
      <c r="AA1713" s="43" t="str">
        <f>VLOOKUP(J1713, sku!B:C, 2, FALSE)</f>
        <v>Blend Cleaner Black Wax 500ml</v>
      </c>
      <c r="AB1713" s="45" t="str">
        <f>VLOOKUP(J1713, sku!B:BM, 64, FALSE)</f>
        <v>Revenda</v>
      </c>
      <c r="AC1713" s="45" t="str">
        <f>LEFT(pedidos[[#This Row],[SKU]],3)</f>
        <v>VX2</v>
      </c>
      <c r="AD1713" s="37" t="str" cm="1">
        <f t="array" aca="1" ref="AD1713" ca="1">IFERROR(
  INDEX(
    montadora[Montadora],
    MATCH(TRUE,LEFT(J2119,NÚCARACT(montadora[SKU Parcial]))=montadora[SKU Parcial],0)
  ),
  ""
)</f>
        <v/>
      </c>
    </row>
    <row r="1714" spans="1:30" x14ac:dyDescent="0.25">
      <c r="A1714" s="42" t="s">
        <v>9644</v>
      </c>
      <c r="B1714" s="42">
        <v>23993647167</v>
      </c>
      <c r="C1714" s="42"/>
      <c r="D1714" s="42"/>
      <c r="E1714" s="42"/>
      <c r="F1714" s="42" t="s">
        <v>10130</v>
      </c>
      <c r="G1714" s="42" t="s">
        <v>11228</v>
      </c>
      <c r="H1714" s="19"/>
      <c r="I1714" s="42"/>
      <c r="J1714" s="42" t="s">
        <v>3236</v>
      </c>
      <c r="K1714" s="21">
        <v>45788</v>
      </c>
      <c r="L1714" s="12" t="s">
        <v>8443</v>
      </c>
      <c r="M1714" s="44">
        <v>58.8</v>
      </c>
      <c r="N1714" s="19">
        <v>1</v>
      </c>
      <c r="O1714" s="44">
        <v>58.8</v>
      </c>
      <c r="P1714" s="44">
        <v>33.85</v>
      </c>
      <c r="Q1714" s="44">
        <v>1.98</v>
      </c>
      <c r="R1714" s="44">
        <v>15.64</v>
      </c>
      <c r="S1714" s="44">
        <v>0</v>
      </c>
      <c r="T1714" s="44">
        <v>0</v>
      </c>
      <c r="U1714" s="44">
        <v>6.74</v>
      </c>
      <c r="V1714" s="23">
        <v>0</v>
      </c>
      <c r="W1714" s="42" t="s">
        <v>34</v>
      </c>
      <c r="X1714" s="43"/>
      <c r="Y1714" s="43"/>
      <c r="Z1714" s="43" t="s">
        <v>8442</v>
      </c>
      <c r="AA1714" s="43" t="str">
        <f>VLOOKUP(J1714, sku!B:C, 2, FALSE)</f>
        <v>Blend Cleaner Black Wax 500ml</v>
      </c>
      <c r="AB1714" s="45" t="str">
        <f>VLOOKUP(J1714, sku!B:BM, 64, FALSE)</f>
        <v>Revenda</v>
      </c>
      <c r="AC1714" s="45" t="str">
        <f>LEFT(pedidos[[#This Row],[SKU]],3)</f>
        <v>VX2</v>
      </c>
      <c r="AD1714" s="37" t="str" cm="1">
        <f t="array" aca="1" ref="AD1714" ca="1">IFERROR(
  INDEX(
    montadora[Montadora],
    MATCH(TRUE,LEFT(#REF!,NÚCARACT(montadora[SKU Parcial]))=montadora[SKU Parcial],0)
  ),
  ""
)</f>
        <v/>
      </c>
    </row>
    <row r="1715" spans="1:30" x14ac:dyDescent="0.25">
      <c r="A1715" s="42" t="s">
        <v>9670</v>
      </c>
      <c r="B1715" s="42">
        <v>23993647167</v>
      </c>
      <c r="C1715" s="42"/>
      <c r="D1715" s="42"/>
      <c r="E1715" s="42"/>
      <c r="F1715" s="42" t="s">
        <v>10130</v>
      </c>
      <c r="G1715" s="42" t="s">
        <v>11228</v>
      </c>
      <c r="H1715" s="19"/>
      <c r="I1715" s="42"/>
      <c r="J1715" s="42" t="s">
        <v>3236</v>
      </c>
      <c r="K1715" s="21">
        <v>45788</v>
      </c>
      <c r="L1715" s="12" t="s">
        <v>8443</v>
      </c>
      <c r="M1715" s="44">
        <v>58.8</v>
      </c>
      <c r="N1715" s="19">
        <v>1</v>
      </c>
      <c r="O1715" s="44">
        <v>58.8</v>
      </c>
      <c r="P1715" s="44">
        <v>33.85</v>
      </c>
      <c r="Q1715" s="44">
        <v>1.98</v>
      </c>
      <c r="R1715" s="44">
        <v>15.64</v>
      </c>
      <c r="S1715" s="44">
        <v>0</v>
      </c>
      <c r="T1715" s="44">
        <v>0</v>
      </c>
      <c r="U1715" s="44">
        <v>6.74</v>
      </c>
      <c r="V1715" s="23">
        <v>0</v>
      </c>
      <c r="W1715" s="42" t="s">
        <v>34</v>
      </c>
      <c r="X1715" s="43"/>
      <c r="Y1715" s="43"/>
      <c r="Z1715" s="43" t="s">
        <v>8442</v>
      </c>
      <c r="AA1715" s="43" t="str">
        <f>VLOOKUP(J1715, sku!B:C, 2, FALSE)</f>
        <v>Blend Cleaner Black Wax 500ml</v>
      </c>
      <c r="AB1715" s="45" t="str">
        <f>VLOOKUP(J1715, sku!B:BM, 64, FALSE)</f>
        <v>Revenda</v>
      </c>
      <c r="AC1715" s="45" t="str">
        <f>LEFT(pedidos[[#This Row],[SKU]],3)</f>
        <v>VX2</v>
      </c>
      <c r="AD1715" s="37" t="str" cm="1">
        <f t="array" aca="1" ref="AD1715" ca="1">IFERROR(
  INDEX(
    montadora[Montadora],
    MATCH(TRUE,LEFT(#REF!,NÚCARACT(montadora[SKU Parcial]))=montadora[SKU Parcial],0)
  ),
  ""
)</f>
        <v/>
      </c>
    </row>
    <row r="1716" spans="1:30" x14ac:dyDescent="0.25">
      <c r="A1716" s="42" t="s">
        <v>9675</v>
      </c>
      <c r="B1716" s="42">
        <v>23993647167</v>
      </c>
      <c r="C1716" s="42"/>
      <c r="D1716" s="42"/>
      <c r="E1716" s="42"/>
      <c r="F1716" s="42" t="s">
        <v>10130</v>
      </c>
      <c r="G1716" s="42" t="s">
        <v>11228</v>
      </c>
      <c r="H1716" s="19"/>
      <c r="I1716" s="42"/>
      <c r="J1716" s="42" t="s">
        <v>3236</v>
      </c>
      <c r="K1716" s="21">
        <v>45787</v>
      </c>
      <c r="L1716" s="12" t="s">
        <v>8443</v>
      </c>
      <c r="M1716" s="44">
        <v>58.8</v>
      </c>
      <c r="N1716" s="19">
        <v>1</v>
      </c>
      <c r="O1716" s="44">
        <v>58.8</v>
      </c>
      <c r="P1716" s="44">
        <v>33.85</v>
      </c>
      <c r="Q1716" s="44">
        <v>1.98</v>
      </c>
      <c r="R1716" s="44">
        <v>15.64</v>
      </c>
      <c r="S1716" s="44">
        <v>0</v>
      </c>
      <c r="T1716" s="44">
        <v>0</v>
      </c>
      <c r="U1716" s="44">
        <v>6.74</v>
      </c>
      <c r="V1716" s="23">
        <v>0</v>
      </c>
      <c r="W1716" s="42" t="s">
        <v>34</v>
      </c>
      <c r="X1716" s="43"/>
      <c r="Y1716" s="43"/>
      <c r="Z1716" s="43" t="s">
        <v>8442</v>
      </c>
      <c r="AA1716" s="43" t="str">
        <f>VLOOKUP(J1716, sku!B:C, 2, FALSE)</f>
        <v>Blend Cleaner Black Wax 500ml</v>
      </c>
      <c r="AB1716" s="45" t="str">
        <f>VLOOKUP(J1716, sku!B:BM, 64, FALSE)</f>
        <v>Revenda</v>
      </c>
      <c r="AC1716" s="45" t="str">
        <f>LEFT(pedidos[[#This Row],[SKU]],3)</f>
        <v>VX2</v>
      </c>
      <c r="AD1716" s="37" t="str" cm="1">
        <f t="array" aca="1" ref="AD1716" ca="1">IFERROR(
  INDEX(
    montadora[Montadora],
    MATCH(TRUE,LEFT(#REF!,NÚCARACT(montadora[SKU Parcial]))=montadora[SKU Parcial],0)
  ),
  ""
)</f>
        <v/>
      </c>
    </row>
    <row r="1717" spans="1:30" x14ac:dyDescent="0.25">
      <c r="A1717" s="42" t="s">
        <v>9698</v>
      </c>
      <c r="B1717" s="42">
        <v>23993647167</v>
      </c>
      <c r="C1717" s="42"/>
      <c r="D1717" s="42"/>
      <c r="E1717" s="42"/>
      <c r="F1717" s="42" t="s">
        <v>10130</v>
      </c>
      <c r="G1717" s="42" t="s">
        <v>11228</v>
      </c>
      <c r="H1717" s="19"/>
      <c r="I1717" s="42"/>
      <c r="J1717" s="42" t="s">
        <v>3236</v>
      </c>
      <c r="K1717" s="21">
        <v>45786</v>
      </c>
      <c r="L1717" s="12" t="s">
        <v>8443</v>
      </c>
      <c r="M1717" s="44">
        <v>58.8</v>
      </c>
      <c r="N1717" s="19">
        <v>1</v>
      </c>
      <c r="O1717" s="44">
        <v>58.8</v>
      </c>
      <c r="P1717" s="44">
        <v>33.85</v>
      </c>
      <c r="Q1717" s="44">
        <v>1.98</v>
      </c>
      <c r="R1717" s="44">
        <v>15.64</v>
      </c>
      <c r="S1717" s="44">
        <v>0</v>
      </c>
      <c r="T1717" s="44">
        <v>0</v>
      </c>
      <c r="U1717" s="44">
        <v>6.74</v>
      </c>
      <c r="V1717" s="23">
        <v>0</v>
      </c>
      <c r="W1717" s="42" t="s">
        <v>34</v>
      </c>
      <c r="X1717" s="43"/>
      <c r="Y1717" s="43"/>
      <c r="Z1717" s="43" t="s">
        <v>8442</v>
      </c>
      <c r="AA1717" s="43" t="str">
        <f>VLOOKUP(J1717, sku!B:C, 2, FALSE)</f>
        <v>Blend Cleaner Black Wax 500ml</v>
      </c>
      <c r="AB1717" s="45" t="str">
        <f>VLOOKUP(J1717, sku!B:BM, 64, FALSE)</f>
        <v>Revenda</v>
      </c>
      <c r="AC1717" s="45" t="str">
        <f>LEFT(pedidos[[#This Row],[SKU]],3)</f>
        <v>VX2</v>
      </c>
      <c r="AD1717" s="37" t="str" cm="1">
        <f t="array" aca="1" ref="AD1717" ca="1">IFERROR(
  INDEX(
    montadora[Montadora],
    MATCH(TRUE,LEFT(#REF!,NÚCARACT(montadora[SKU Parcial]))=montadora[SKU Parcial],0)
  ),
  ""
)</f>
        <v/>
      </c>
    </row>
    <row r="1718" spans="1:30" x14ac:dyDescent="0.25">
      <c r="A1718" s="42" t="s">
        <v>9715</v>
      </c>
      <c r="B1718" s="42">
        <v>23993647167</v>
      </c>
      <c r="C1718" s="42"/>
      <c r="D1718" s="42"/>
      <c r="E1718" s="42"/>
      <c r="F1718" s="42" t="s">
        <v>10130</v>
      </c>
      <c r="G1718" s="42" t="s">
        <v>11228</v>
      </c>
      <c r="H1718" s="19"/>
      <c r="I1718" s="42"/>
      <c r="J1718" s="42" t="s">
        <v>3236</v>
      </c>
      <c r="K1718" s="21">
        <v>45785</v>
      </c>
      <c r="L1718" s="12" t="s">
        <v>8443</v>
      </c>
      <c r="M1718" s="44">
        <v>58.8</v>
      </c>
      <c r="N1718" s="19">
        <v>1</v>
      </c>
      <c r="O1718" s="44">
        <v>58.8</v>
      </c>
      <c r="P1718" s="44">
        <v>33.85</v>
      </c>
      <c r="Q1718" s="44">
        <v>1.98</v>
      </c>
      <c r="R1718" s="44">
        <v>15.64</v>
      </c>
      <c r="S1718" s="44">
        <v>0</v>
      </c>
      <c r="T1718" s="44">
        <v>0</v>
      </c>
      <c r="U1718" s="44">
        <v>6.74</v>
      </c>
      <c r="V1718" s="23">
        <v>0</v>
      </c>
      <c r="W1718" s="42" t="s">
        <v>34</v>
      </c>
      <c r="X1718" s="43"/>
      <c r="Y1718" s="43"/>
      <c r="Z1718" s="43" t="s">
        <v>8442</v>
      </c>
      <c r="AA1718" s="43" t="str">
        <f>VLOOKUP(J1718, sku!B:C, 2, FALSE)</f>
        <v>Blend Cleaner Black Wax 500ml</v>
      </c>
      <c r="AB1718" s="45" t="str">
        <f>VLOOKUP(J1718, sku!B:BM, 64, FALSE)</f>
        <v>Revenda</v>
      </c>
      <c r="AC1718" s="45" t="str">
        <f>LEFT(pedidos[[#This Row],[SKU]],3)</f>
        <v>VX2</v>
      </c>
      <c r="AD1718" s="37" t="str" cm="1">
        <f t="array" aca="1" ref="AD1718" ca="1">IFERROR(
  INDEX(
    montadora[Montadora],
    MATCH(TRUE,LEFT(#REF!,NÚCARACT(montadora[SKU Parcial]))=montadora[SKU Parcial],0)
  ),
  ""
)</f>
        <v/>
      </c>
    </row>
    <row r="1719" spans="1:30" x14ac:dyDescent="0.25">
      <c r="A1719" s="42" t="s">
        <v>9730</v>
      </c>
      <c r="B1719" s="42">
        <v>23993647167</v>
      </c>
      <c r="C1719" s="42"/>
      <c r="D1719" s="42"/>
      <c r="E1719" s="42"/>
      <c r="F1719" s="42" t="s">
        <v>10130</v>
      </c>
      <c r="G1719" s="42" t="s">
        <v>11228</v>
      </c>
      <c r="H1719" s="19"/>
      <c r="I1719" s="42"/>
      <c r="J1719" s="42" t="s">
        <v>3236</v>
      </c>
      <c r="K1719" s="21">
        <v>45785</v>
      </c>
      <c r="L1719" s="12" t="s">
        <v>8443</v>
      </c>
      <c r="M1719" s="44">
        <v>58.8</v>
      </c>
      <c r="N1719" s="19">
        <v>1</v>
      </c>
      <c r="O1719" s="44">
        <v>58.8</v>
      </c>
      <c r="P1719" s="44">
        <v>33.85</v>
      </c>
      <c r="Q1719" s="44">
        <v>1.98</v>
      </c>
      <c r="R1719" s="44">
        <v>15.64</v>
      </c>
      <c r="S1719" s="44">
        <v>0</v>
      </c>
      <c r="T1719" s="44">
        <v>0</v>
      </c>
      <c r="U1719" s="44">
        <v>6.74</v>
      </c>
      <c r="V1719" s="23">
        <v>0</v>
      </c>
      <c r="W1719" s="42" t="s">
        <v>34</v>
      </c>
      <c r="X1719" s="43"/>
      <c r="Y1719" s="43"/>
      <c r="Z1719" s="43" t="s">
        <v>8442</v>
      </c>
      <c r="AA1719" s="43" t="str">
        <f>VLOOKUP(J1719, sku!B:C, 2, FALSE)</f>
        <v>Blend Cleaner Black Wax 500ml</v>
      </c>
      <c r="AB1719" s="45" t="str">
        <f>VLOOKUP(J1719, sku!B:BM, 64, FALSE)</f>
        <v>Revenda</v>
      </c>
      <c r="AC1719" s="45" t="str">
        <f>LEFT(pedidos[[#This Row],[SKU]],3)</f>
        <v>VX2</v>
      </c>
      <c r="AD1719" s="37" t="str" cm="1">
        <f t="array" aca="1" ref="AD1719" ca="1">IFERROR(
  INDEX(
    montadora[Montadora],
    MATCH(TRUE,LEFT(#REF!,NÚCARACT(montadora[SKU Parcial]))=montadora[SKU Parcial],0)
  ),
  ""
)</f>
        <v/>
      </c>
    </row>
    <row r="1720" spans="1:30" x14ac:dyDescent="0.25">
      <c r="A1720" s="42" t="s">
        <v>9780</v>
      </c>
      <c r="B1720" s="42">
        <v>23993647167</v>
      </c>
      <c r="C1720" s="42"/>
      <c r="D1720" s="42"/>
      <c r="E1720" s="42"/>
      <c r="F1720" s="42" t="s">
        <v>10130</v>
      </c>
      <c r="G1720" s="42" t="s">
        <v>11228</v>
      </c>
      <c r="H1720" s="19"/>
      <c r="I1720" s="42"/>
      <c r="J1720" s="42" t="s">
        <v>3236</v>
      </c>
      <c r="K1720" s="21">
        <v>45784</v>
      </c>
      <c r="L1720" s="12" t="s">
        <v>8443</v>
      </c>
      <c r="M1720" s="44">
        <v>58.8</v>
      </c>
      <c r="N1720" s="19">
        <v>1</v>
      </c>
      <c r="O1720" s="44">
        <v>58.8</v>
      </c>
      <c r="P1720" s="44">
        <v>33.85</v>
      </c>
      <c r="Q1720" s="44">
        <v>1.98</v>
      </c>
      <c r="R1720" s="44">
        <v>15.64</v>
      </c>
      <c r="S1720" s="44">
        <v>0</v>
      </c>
      <c r="T1720" s="44">
        <v>0</v>
      </c>
      <c r="U1720" s="44">
        <v>6.74</v>
      </c>
      <c r="V1720" s="23">
        <v>0</v>
      </c>
      <c r="W1720" s="42" t="s">
        <v>34</v>
      </c>
      <c r="X1720" s="43"/>
      <c r="Y1720" s="43"/>
      <c r="Z1720" s="43" t="s">
        <v>8442</v>
      </c>
      <c r="AA1720" s="43" t="str">
        <f>VLOOKUP(J1720, sku!B:C, 2, FALSE)</f>
        <v>Blend Cleaner Black Wax 500ml</v>
      </c>
      <c r="AB1720" s="45" t="str">
        <f>VLOOKUP(J1720, sku!B:BM, 64, FALSE)</f>
        <v>Revenda</v>
      </c>
      <c r="AC1720" s="45" t="str">
        <f>LEFT(pedidos[[#This Row],[SKU]],3)</f>
        <v>VX2</v>
      </c>
      <c r="AD1720" s="37" t="str" cm="1">
        <f t="array" aca="1" ref="AD1720" ca="1">IFERROR(
  INDEX(
    montadora[Montadora],
    MATCH(TRUE,LEFT(#REF!,NÚCARACT(montadora[SKU Parcial]))=montadora[SKU Parcial],0)
  ),
  ""
)</f>
        <v/>
      </c>
    </row>
    <row r="1721" spans="1:30" x14ac:dyDescent="0.25">
      <c r="A1721" s="42" t="s">
        <v>9824</v>
      </c>
      <c r="B1721" s="42">
        <v>23993647167</v>
      </c>
      <c r="C1721" s="42"/>
      <c r="D1721" s="42"/>
      <c r="E1721" s="42"/>
      <c r="F1721" s="42" t="s">
        <v>10130</v>
      </c>
      <c r="G1721" s="42" t="s">
        <v>11228</v>
      </c>
      <c r="H1721" s="19"/>
      <c r="I1721" s="42"/>
      <c r="J1721" s="42" t="s">
        <v>3236</v>
      </c>
      <c r="K1721" s="21">
        <v>45783</v>
      </c>
      <c r="L1721" s="12" t="s">
        <v>8443</v>
      </c>
      <c r="M1721" s="44">
        <v>58.8</v>
      </c>
      <c r="N1721" s="19">
        <v>1</v>
      </c>
      <c r="O1721" s="44">
        <v>58.8</v>
      </c>
      <c r="P1721" s="44">
        <v>33.85</v>
      </c>
      <c r="Q1721" s="44">
        <v>1.98</v>
      </c>
      <c r="R1721" s="44">
        <v>15.64</v>
      </c>
      <c r="S1721" s="44">
        <v>0</v>
      </c>
      <c r="T1721" s="44">
        <v>0</v>
      </c>
      <c r="U1721" s="44">
        <v>6.74</v>
      </c>
      <c r="V1721" s="23">
        <v>0</v>
      </c>
      <c r="W1721" s="42" t="s">
        <v>34</v>
      </c>
      <c r="X1721" s="43"/>
      <c r="Y1721" s="43"/>
      <c r="Z1721" s="43" t="s">
        <v>8442</v>
      </c>
      <c r="AA1721" s="43" t="str">
        <f>VLOOKUP(J1721, sku!B:C, 2, FALSE)</f>
        <v>Blend Cleaner Black Wax 500ml</v>
      </c>
      <c r="AB1721" s="45" t="str">
        <f>VLOOKUP(J1721, sku!B:BM, 64, FALSE)</f>
        <v>Revenda</v>
      </c>
      <c r="AC1721" s="45" t="str">
        <f>LEFT(pedidos[[#This Row],[SKU]],3)</f>
        <v>VX2</v>
      </c>
      <c r="AD1721" s="37" t="str" cm="1">
        <f t="array" aca="1" ref="AD1721" ca="1">IFERROR(
  INDEX(
    montadora[Montadora],
    MATCH(TRUE,LEFT(#REF!,NÚCARACT(montadora[SKU Parcial]))=montadora[SKU Parcial],0)
  ),
  ""
)</f>
        <v/>
      </c>
    </row>
    <row r="1722" spans="1:30" x14ac:dyDescent="0.25">
      <c r="A1722" s="42" t="s">
        <v>9834</v>
      </c>
      <c r="B1722" s="42">
        <v>23993647167</v>
      </c>
      <c r="C1722" s="42"/>
      <c r="D1722" s="42"/>
      <c r="E1722" s="42"/>
      <c r="F1722" s="42" t="s">
        <v>10130</v>
      </c>
      <c r="G1722" s="42" t="s">
        <v>11228</v>
      </c>
      <c r="H1722" s="19"/>
      <c r="I1722" s="42"/>
      <c r="J1722" s="42" t="s">
        <v>3236</v>
      </c>
      <c r="K1722" s="21">
        <v>45783</v>
      </c>
      <c r="L1722" s="19" t="s">
        <v>8443</v>
      </c>
      <c r="M1722" s="44">
        <v>58.8</v>
      </c>
      <c r="N1722" s="19">
        <v>1</v>
      </c>
      <c r="O1722" s="44">
        <v>58.8</v>
      </c>
      <c r="P1722" s="44">
        <v>33.85</v>
      </c>
      <c r="Q1722" s="44">
        <v>1.98</v>
      </c>
      <c r="R1722" s="44">
        <v>15.64</v>
      </c>
      <c r="S1722" s="44">
        <v>0</v>
      </c>
      <c r="T1722" s="44">
        <v>0</v>
      </c>
      <c r="U1722" s="44">
        <v>6.74</v>
      </c>
      <c r="V1722" s="23">
        <v>0</v>
      </c>
      <c r="W1722" s="42" t="s">
        <v>34</v>
      </c>
      <c r="X1722" s="43"/>
      <c r="Y1722" s="43"/>
      <c r="Z1722" s="43" t="s">
        <v>8442</v>
      </c>
      <c r="AA1722" s="43" t="str">
        <f>VLOOKUP(J1722, sku!B:C, 2, FALSE)</f>
        <v>Blend Cleaner Black Wax 500ml</v>
      </c>
      <c r="AB1722" s="45" t="str">
        <f>VLOOKUP(J1722, sku!B:BM, 64, FALSE)</f>
        <v>Revenda</v>
      </c>
      <c r="AC1722" s="45" t="str">
        <f>LEFT(pedidos[[#This Row],[SKU]],3)</f>
        <v>VX2</v>
      </c>
      <c r="AD1722" s="37" t="str" cm="1">
        <f t="array" aca="1" ref="AD1722" ca="1">IFERROR(
  INDEX(
    montadora[Montadora],
    MATCH(TRUE,LEFT(#REF!,NÚCARACT(montadora[SKU Parcial]))=montadora[SKU Parcial],0)
  ),
  ""
)</f>
        <v/>
      </c>
    </row>
    <row r="1723" spans="1:30" x14ac:dyDescent="0.25">
      <c r="A1723" s="42" t="s">
        <v>10228</v>
      </c>
      <c r="B1723" s="42"/>
      <c r="C1723" s="42"/>
      <c r="D1723" s="42"/>
      <c r="E1723" s="42">
        <v>23993647167</v>
      </c>
      <c r="F1723" s="42" t="s">
        <v>10130</v>
      </c>
      <c r="G1723" s="42" t="s">
        <v>11228</v>
      </c>
      <c r="H1723" s="19"/>
      <c r="I1723" s="42"/>
      <c r="J1723" s="42" t="s">
        <v>3236</v>
      </c>
      <c r="K1723" s="21">
        <v>45834</v>
      </c>
      <c r="L1723" s="19" t="s">
        <v>8443</v>
      </c>
      <c r="M1723" s="44">
        <v>58.8</v>
      </c>
      <c r="N1723" s="19">
        <v>1</v>
      </c>
      <c r="O1723" s="44">
        <v>-13.25</v>
      </c>
      <c r="P1723" s="44">
        <v>33.85</v>
      </c>
      <c r="Q1723" s="44">
        <v>2.19</v>
      </c>
      <c r="R1723" s="44">
        <v>0</v>
      </c>
      <c r="S1723" s="44">
        <v>0</v>
      </c>
      <c r="T1723" s="44">
        <v>-13.25</v>
      </c>
      <c r="U1723" s="44">
        <v>-49.29</v>
      </c>
      <c r="V1723" s="23">
        <v>-0.83819999999999995</v>
      </c>
      <c r="W1723" s="42" t="s">
        <v>34</v>
      </c>
      <c r="X1723" s="43"/>
      <c r="Y1723" s="43"/>
      <c r="Z1723" s="43" t="s">
        <v>8442</v>
      </c>
      <c r="AA1723" s="43" t="str">
        <f>VLOOKUP(J1723, sku!B:C, 2, FALSE)</f>
        <v>Blend Cleaner Black Wax 500ml</v>
      </c>
      <c r="AB1723" s="45" t="str">
        <f>VLOOKUP(J1723, sku!B:BM, 64, FALSE)</f>
        <v>Revenda</v>
      </c>
      <c r="AC1723" s="45" t="str">
        <f>LEFT(pedidos[[#This Row],[SKU]],3)</f>
        <v>VX2</v>
      </c>
      <c r="AD1723" s="37" t="str" cm="1">
        <f t="array" aca="1" ref="AD1723" ca="1">IFERROR(
  INDEX(
    montadora[Montadora],
    MATCH(TRUE,LEFT(#REF!,NÚCARACT(montadora[SKU Parcial]))=montadora[SKU Parcial],0)
  ),
  ""
)</f>
        <v/>
      </c>
    </row>
    <row r="1724" spans="1:30" x14ac:dyDescent="0.25">
      <c r="A1724" s="42" t="s">
        <v>9030</v>
      </c>
      <c r="B1724" s="42"/>
      <c r="C1724" s="42"/>
      <c r="D1724" s="42"/>
      <c r="E1724" s="42">
        <v>23598188616</v>
      </c>
      <c r="F1724" s="42" t="s">
        <v>9201</v>
      </c>
      <c r="G1724" s="42" t="s">
        <v>11227</v>
      </c>
      <c r="H1724" s="7"/>
      <c r="I1724" s="42"/>
      <c r="J1724" s="42" t="s">
        <v>9214</v>
      </c>
      <c r="K1724" s="8">
        <v>45797</v>
      </c>
      <c r="L1724" s="12" t="s">
        <v>8443</v>
      </c>
      <c r="M1724" s="44">
        <v>68.8</v>
      </c>
      <c r="N1724" s="7">
        <v>1</v>
      </c>
      <c r="O1724" s="44">
        <v>70.239999999999995</v>
      </c>
      <c r="P1724" s="44">
        <v>33.950000000000003</v>
      </c>
      <c r="Q1724" s="44">
        <v>5.24</v>
      </c>
      <c r="R1724" s="44">
        <v>19.14</v>
      </c>
      <c r="S1724" s="44">
        <v>1.44</v>
      </c>
      <c r="T1724" s="44">
        <v>0</v>
      </c>
      <c r="U1724" s="44">
        <v>10.47</v>
      </c>
      <c r="V1724" s="9">
        <v>0.1522</v>
      </c>
      <c r="W1724" s="42" t="s">
        <v>34</v>
      </c>
      <c r="X1724" s="43"/>
      <c r="Y1724" s="43"/>
      <c r="Z1724" s="43" t="s">
        <v>8442</v>
      </c>
      <c r="AA1724" s="43" t="str">
        <f>VLOOKUP(J1724, sku!B:C, 2, FALSE)</f>
        <v>1 Mini Fogareiro Sem Mangueira + 1 Maçarico Culinário</v>
      </c>
      <c r="AB1724" s="45" t="str">
        <f>VLOOKUP(J1724, sku!B:BM, 64, FALSE)</f>
        <v>Importação</v>
      </c>
      <c r="AC1724" s="45" t="str">
        <f>LEFT(pedidos[[#This Row],[SKU]],3)</f>
        <v>1MI</v>
      </c>
      <c r="AD1724" s="37" t="str" cm="1">
        <f t="array" aca="1" ref="AD1724" ca="1">IFERROR(
  INDEX(
    montadora[Montadora],
    MATCH(TRUE,LEFT(#REF!,NÚCARACT(montadora[SKU Parcial]))=montadora[SKU Parcial],0)
  ),
  ""
)</f>
        <v/>
      </c>
    </row>
    <row r="1725" spans="1:30" x14ac:dyDescent="0.25">
      <c r="A1725" s="42" t="s">
        <v>9031</v>
      </c>
      <c r="B1725" s="42"/>
      <c r="C1725" s="42"/>
      <c r="D1725" s="42"/>
      <c r="E1725" s="42">
        <v>23598188616</v>
      </c>
      <c r="F1725" s="42" t="s">
        <v>9201</v>
      </c>
      <c r="G1725" s="42" t="s">
        <v>11227</v>
      </c>
      <c r="H1725" s="7"/>
      <c r="I1725" s="42"/>
      <c r="J1725" s="42" t="s">
        <v>9214</v>
      </c>
      <c r="K1725" s="8">
        <v>45793</v>
      </c>
      <c r="L1725" s="19" t="s">
        <v>8443</v>
      </c>
      <c r="M1725" s="44">
        <v>68.8</v>
      </c>
      <c r="N1725" s="7">
        <v>1</v>
      </c>
      <c r="O1725" s="44">
        <v>68.8</v>
      </c>
      <c r="P1725" s="44">
        <v>33.950000000000003</v>
      </c>
      <c r="Q1725" s="44">
        <v>5.24</v>
      </c>
      <c r="R1725" s="44">
        <v>19.14</v>
      </c>
      <c r="S1725" s="44">
        <v>0</v>
      </c>
      <c r="T1725" s="44">
        <v>0</v>
      </c>
      <c r="U1725" s="44">
        <v>10.47</v>
      </c>
      <c r="V1725" s="9">
        <v>0.1522</v>
      </c>
      <c r="W1725" s="42" t="s">
        <v>34</v>
      </c>
      <c r="X1725" s="43"/>
      <c r="Y1725" s="43"/>
      <c r="Z1725" s="43" t="s">
        <v>8442</v>
      </c>
      <c r="AA1725" s="43" t="str">
        <f>VLOOKUP(J1725, sku!B:C, 2, FALSE)</f>
        <v>1 Mini Fogareiro Sem Mangueira + 1 Maçarico Culinário</v>
      </c>
      <c r="AB1725" s="45" t="str">
        <f>VLOOKUP(J1725, sku!B:BM, 64, FALSE)</f>
        <v>Importação</v>
      </c>
      <c r="AC1725" s="45" t="str">
        <f>LEFT(pedidos[[#This Row],[SKU]],3)</f>
        <v>1MI</v>
      </c>
      <c r="AD1725" s="37" t="str" cm="1">
        <f t="array" aca="1" ref="AD1725" ca="1">IFERROR(
  INDEX(
    montadora[Montadora],
    MATCH(TRUE,LEFT(#REF!,NÚCARACT(montadora[SKU Parcial]))=montadora[SKU Parcial],0)
  ),
  ""
)</f>
        <v/>
      </c>
    </row>
    <row r="1726" spans="1:30" x14ac:dyDescent="0.25">
      <c r="A1726" s="42" t="s">
        <v>9032</v>
      </c>
      <c r="B1726" s="42"/>
      <c r="C1726" s="42"/>
      <c r="D1726" s="42"/>
      <c r="E1726" s="42">
        <v>23598188616</v>
      </c>
      <c r="F1726" s="42" t="s">
        <v>9201</v>
      </c>
      <c r="G1726" s="42" t="s">
        <v>11227</v>
      </c>
      <c r="H1726" s="7"/>
      <c r="I1726" s="42"/>
      <c r="J1726" s="42" t="s">
        <v>9214</v>
      </c>
      <c r="K1726" s="8">
        <v>45790</v>
      </c>
      <c r="L1726" s="12" t="s">
        <v>8443</v>
      </c>
      <c r="M1726" s="44">
        <v>68.8</v>
      </c>
      <c r="N1726" s="7">
        <v>1</v>
      </c>
      <c r="O1726" s="44">
        <v>68.8</v>
      </c>
      <c r="P1726" s="44">
        <v>33.950000000000003</v>
      </c>
      <c r="Q1726" s="44">
        <v>5.24</v>
      </c>
      <c r="R1726" s="44">
        <v>19.14</v>
      </c>
      <c r="S1726" s="44">
        <v>0</v>
      </c>
      <c r="T1726" s="44">
        <v>0</v>
      </c>
      <c r="U1726" s="44">
        <v>10.47</v>
      </c>
      <c r="V1726" s="9">
        <v>0.1522</v>
      </c>
      <c r="W1726" s="42" t="s">
        <v>34</v>
      </c>
      <c r="X1726" s="43"/>
      <c r="Y1726" s="43"/>
      <c r="Z1726" s="43" t="s">
        <v>8442</v>
      </c>
      <c r="AA1726" s="43" t="str">
        <f>VLOOKUP(J1726, sku!B:C, 2, FALSE)</f>
        <v>1 Mini Fogareiro Sem Mangueira + 1 Maçarico Culinário</v>
      </c>
      <c r="AB1726" s="45" t="str">
        <f>VLOOKUP(J1726, sku!B:BM, 64, FALSE)</f>
        <v>Importação</v>
      </c>
      <c r="AC1726" s="45" t="str">
        <f>LEFT(pedidos[[#This Row],[SKU]],3)</f>
        <v>1MI</v>
      </c>
      <c r="AD1726" s="37" t="str" cm="1">
        <f t="array" aca="1" ref="AD1726" ca="1">IFERROR(
  INDEX(
    montadora[Montadora],
    MATCH(TRUE,LEFT(#REF!,NÚCARACT(montadora[SKU Parcial]))=montadora[SKU Parcial],0)
  ),
  ""
)</f>
        <v/>
      </c>
    </row>
    <row r="1727" spans="1:30" x14ac:dyDescent="0.25">
      <c r="A1727" s="42" t="s">
        <v>9033</v>
      </c>
      <c r="B1727" s="42"/>
      <c r="C1727" s="42"/>
      <c r="D1727" s="42"/>
      <c r="E1727" s="42">
        <v>23598188616</v>
      </c>
      <c r="F1727" s="42" t="s">
        <v>9201</v>
      </c>
      <c r="G1727" s="42" t="s">
        <v>11227</v>
      </c>
      <c r="H1727" s="7"/>
      <c r="I1727" s="42"/>
      <c r="J1727" s="42" t="s">
        <v>9214</v>
      </c>
      <c r="K1727" s="8">
        <v>45790</v>
      </c>
      <c r="L1727" s="19" t="s">
        <v>8443</v>
      </c>
      <c r="M1727" s="44">
        <v>68.8</v>
      </c>
      <c r="N1727" s="7">
        <v>1</v>
      </c>
      <c r="O1727" s="44">
        <v>68.8</v>
      </c>
      <c r="P1727" s="44">
        <v>33.950000000000003</v>
      </c>
      <c r="Q1727" s="44">
        <v>5.24</v>
      </c>
      <c r="R1727" s="44">
        <v>19.14</v>
      </c>
      <c r="S1727" s="44">
        <v>0</v>
      </c>
      <c r="T1727" s="44">
        <v>0</v>
      </c>
      <c r="U1727" s="44">
        <v>10.47</v>
      </c>
      <c r="V1727" s="9">
        <v>0.1522</v>
      </c>
      <c r="W1727" s="42" t="s">
        <v>34</v>
      </c>
      <c r="X1727" s="43"/>
      <c r="Y1727" s="43"/>
      <c r="Z1727" s="43" t="s">
        <v>8442</v>
      </c>
      <c r="AA1727" s="43" t="str">
        <f>VLOOKUP(J1727, sku!B:C, 2, FALSE)</f>
        <v>1 Mini Fogareiro Sem Mangueira + 1 Maçarico Culinário</v>
      </c>
      <c r="AB1727" s="45" t="str">
        <f>VLOOKUP(J1727, sku!B:BM, 64, FALSE)</f>
        <v>Importação</v>
      </c>
      <c r="AC1727" s="45" t="str">
        <f>LEFT(pedidos[[#This Row],[SKU]],3)</f>
        <v>1MI</v>
      </c>
      <c r="AD1727" s="37" t="str" cm="1">
        <f t="array" aca="1" ref="AD1727" ca="1">IFERROR(
  INDEX(
    montadora[Montadora],
    MATCH(TRUE,LEFT(#REF!,NÚCARACT(montadora[SKU Parcial]))=montadora[SKU Parcial],0)
  ),
  ""
)</f>
        <v/>
      </c>
    </row>
    <row r="1728" spans="1:30" x14ac:dyDescent="0.25">
      <c r="A1728" s="42" t="s">
        <v>9034</v>
      </c>
      <c r="B1728" s="42"/>
      <c r="C1728" s="42"/>
      <c r="D1728" s="42"/>
      <c r="E1728" s="42">
        <v>23598188616</v>
      </c>
      <c r="F1728" s="42" t="s">
        <v>9201</v>
      </c>
      <c r="G1728" s="42" t="s">
        <v>11227</v>
      </c>
      <c r="H1728" s="7"/>
      <c r="I1728" s="42"/>
      <c r="J1728" s="42" t="s">
        <v>9214</v>
      </c>
      <c r="K1728" s="8">
        <v>45785</v>
      </c>
      <c r="L1728" s="19" t="s">
        <v>8443</v>
      </c>
      <c r="M1728" s="44">
        <v>68.8</v>
      </c>
      <c r="N1728" s="7">
        <v>1</v>
      </c>
      <c r="O1728" s="44">
        <v>68.8</v>
      </c>
      <c r="P1728" s="44">
        <v>33.950000000000003</v>
      </c>
      <c r="Q1728" s="44">
        <v>5.24</v>
      </c>
      <c r="R1728" s="44">
        <v>19.14</v>
      </c>
      <c r="S1728" s="44">
        <v>0</v>
      </c>
      <c r="T1728" s="44">
        <v>0</v>
      </c>
      <c r="U1728" s="44">
        <v>10.47</v>
      </c>
      <c r="V1728" s="9">
        <v>0.1522</v>
      </c>
      <c r="W1728" s="42" t="s">
        <v>34</v>
      </c>
      <c r="X1728" s="43"/>
      <c r="Y1728" s="43"/>
      <c r="Z1728" s="43" t="s">
        <v>8442</v>
      </c>
      <c r="AA1728" s="43" t="str">
        <f>VLOOKUP(J1728, sku!B:C, 2, FALSE)</f>
        <v>1 Mini Fogareiro Sem Mangueira + 1 Maçarico Culinário</v>
      </c>
      <c r="AB1728" s="45" t="str">
        <f>VLOOKUP(J1728, sku!B:BM, 64, FALSE)</f>
        <v>Importação</v>
      </c>
      <c r="AC1728" s="45" t="str">
        <f>LEFT(pedidos[[#This Row],[SKU]],3)</f>
        <v>1MI</v>
      </c>
      <c r="AD1728" s="37" t="str" cm="1">
        <f t="array" aca="1" ref="AD1728" ca="1">IFERROR(
  INDEX(
    montadora[Montadora],
    MATCH(TRUE,LEFT(#REF!,NÚCARACT(montadora[SKU Parcial]))=montadora[SKU Parcial],0)
  ),
  ""
)</f>
        <v/>
      </c>
    </row>
    <row r="1729" spans="1:30" x14ac:dyDescent="0.25">
      <c r="A1729" s="42" t="s">
        <v>9035</v>
      </c>
      <c r="B1729" s="42"/>
      <c r="C1729" s="42"/>
      <c r="D1729" s="42"/>
      <c r="E1729" s="42">
        <v>23598188616</v>
      </c>
      <c r="F1729" s="42" t="s">
        <v>9201</v>
      </c>
      <c r="G1729" s="42" t="s">
        <v>11227</v>
      </c>
      <c r="H1729" s="7"/>
      <c r="I1729" s="42"/>
      <c r="J1729" s="42" t="s">
        <v>9214</v>
      </c>
      <c r="K1729" s="8">
        <v>45784</v>
      </c>
      <c r="L1729" s="7" t="s">
        <v>8443</v>
      </c>
      <c r="M1729" s="44">
        <v>68.8</v>
      </c>
      <c r="N1729" s="7">
        <v>1</v>
      </c>
      <c r="O1729" s="44">
        <v>68.8</v>
      </c>
      <c r="P1729" s="44">
        <v>33.950000000000003</v>
      </c>
      <c r="Q1729" s="44">
        <v>5.24</v>
      </c>
      <c r="R1729" s="44">
        <v>19.14</v>
      </c>
      <c r="S1729" s="44">
        <v>0</v>
      </c>
      <c r="T1729" s="44">
        <v>0</v>
      </c>
      <c r="U1729" s="44">
        <v>10.47</v>
      </c>
      <c r="V1729" s="9">
        <v>0.1522</v>
      </c>
      <c r="W1729" s="42" t="s">
        <v>34</v>
      </c>
      <c r="X1729" s="43"/>
      <c r="Y1729" s="43"/>
      <c r="Z1729" s="43" t="s">
        <v>8442</v>
      </c>
      <c r="AA1729" s="43" t="str">
        <f>VLOOKUP(J1729, sku!B:C, 2, FALSE)</f>
        <v>1 Mini Fogareiro Sem Mangueira + 1 Maçarico Culinário</v>
      </c>
      <c r="AB1729" s="45" t="str">
        <f>VLOOKUP(J1729, sku!B:BM, 64, FALSE)</f>
        <v>Importação</v>
      </c>
      <c r="AC1729" s="45" t="str">
        <f>LEFT(pedidos[[#This Row],[SKU]],3)</f>
        <v>1MI</v>
      </c>
      <c r="AD1729" s="37" t="str" cm="1">
        <f t="array" aca="1" ref="AD1729" ca="1">IFERROR(
  INDEX(
    montadora[Montadora],
    MATCH(TRUE,LEFT(#REF!,NÚCARACT(montadora[SKU Parcial]))=montadora[SKU Parcial],0)
  ),
  ""
)</f>
        <v/>
      </c>
    </row>
    <row r="1730" spans="1:30" x14ac:dyDescent="0.25">
      <c r="A1730" s="42" t="s">
        <v>9036</v>
      </c>
      <c r="B1730" s="42"/>
      <c r="C1730" s="42"/>
      <c r="D1730" s="42"/>
      <c r="E1730" s="42">
        <v>23598188616</v>
      </c>
      <c r="F1730" s="42" t="s">
        <v>9201</v>
      </c>
      <c r="G1730" s="42" t="s">
        <v>11227</v>
      </c>
      <c r="H1730" s="7"/>
      <c r="I1730" s="42"/>
      <c r="J1730" s="42" t="s">
        <v>9214</v>
      </c>
      <c r="K1730" s="8">
        <v>45784</v>
      </c>
      <c r="L1730" s="12" t="s">
        <v>8443</v>
      </c>
      <c r="M1730" s="44">
        <v>68.8</v>
      </c>
      <c r="N1730" s="7">
        <v>1</v>
      </c>
      <c r="O1730" s="44">
        <v>68.8</v>
      </c>
      <c r="P1730" s="44">
        <v>33.950000000000003</v>
      </c>
      <c r="Q1730" s="44">
        <v>5.24</v>
      </c>
      <c r="R1730" s="44">
        <v>19.14</v>
      </c>
      <c r="S1730" s="44">
        <v>0</v>
      </c>
      <c r="T1730" s="44">
        <v>0</v>
      </c>
      <c r="U1730" s="44">
        <v>10.47</v>
      </c>
      <c r="V1730" s="9">
        <v>0.1522</v>
      </c>
      <c r="W1730" s="42" t="s">
        <v>34</v>
      </c>
      <c r="X1730" s="43"/>
      <c r="Y1730" s="43"/>
      <c r="Z1730" s="43" t="s">
        <v>8442</v>
      </c>
      <c r="AA1730" s="43" t="str">
        <f>VLOOKUP(J1730, sku!B:C, 2, FALSE)</f>
        <v>1 Mini Fogareiro Sem Mangueira + 1 Maçarico Culinário</v>
      </c>
      <c r="AB1730" s="45" t="str">
        <f>VLOOKUP(J1730, sku!B:BM, 64, FALSE)</f>
        <v>Importação</v>
      </c>
      <c r="AC1730" s="45" t="str">
        <f>LEFT(pedidos[[#This Row],[SKU]],3)</f>
        <v>1MI</v>
      </c>
      <c r="AD1730" s="37" t="str" cm="1">
        <f t="array" aca="1" ref="AD1730" ca="1">IFERROR(
  INDEX(
    montadora[Montadora],
    MATCH(TRUE,LEFT(#REF!,NÚCARACT(montadora[SKU Parcial]))=montadora[SKU Parcial],0)
  ),
  ""
)</f>
        <v/>
      </c>
    </row>
    <row r="1731" spans="1:30" x14ac:dyDescent="0.25">
      <c r="A1731" s="42" t="s">
        <v>9037</v>
      </c>
      <c r="B1731" s="42"/>
      <c r="C1731" s="42"/>
      <c r="D1731" s="42"/>
      <c r="E1731" s="42">
        <v>23598188616</v>
      </c>
      <c r="F1731" s="42" t="s">
        <v>9201</v>
      </c>
      <c r="G1731" s="42" t="s">
        <v>11227</v>
      </c>
      <c r="H1731" s="7"/>
      <c r="I1731" s="42"/>
      <c r="J1731" s="42" t="s">
        <v>9214</v>
      </c>
      <c r="K1731" s="8">
        <v>45783</v>
      </c>
      <c r="L1731" s="12" t="s">
        <v>8443</v>
      </c>
      <c r="M1731" s="44">
        <v>68.8</v>
      </c>
      <c r="N1731" s="7">
        <v>1</v>
      </c>
      <c r="O1731" s="44">
        <v>68.8</v>
      </c>
      <c r="P1731" s="44">
        <v>33.950000000000003</v>
      </c>
      <c r="Q1731" s="44">
        <v>5.24</v>
      </c>
      <c r="R1731" s="44">
        <v>19.14</v>
      </c>
      <c r="S1731" s="44">
        <v>0</v>
      </c>
      <c r="T1731" s="44">
        <v>0</v>
      </c>
      <c r="U1731" s="44">
        <v>10.47</v>
      </c>
      <c r="V1731" s="9">
        <v>0.1522</v>
      </c>
      <c r="W1731" s="42" t="s">
        <v>34</v>
      </c>
      <c r="X1731" s="43"/>
      <c r="Y1731" s="43"/>
      <c r="Z1731" s="43" t="s">
        <v>8442</v>
      </c>
      <c r="AA1731" s="43" t="str">
        <f>VLOOKUP(J1731, sku!B:C, 2, FALSE)</f>
        <v>1 Mini Fogareiro Sem Mangueira + 1 Maçarico Culinário</v>
      </c>
      <c r="AB1731" s="45" t="str">
        <f>VLOOKUP(J1731, sku!B:BM, 64, FALSE)</f>
        <v>Importação</v>
      </c>
      <c r="AC1731" s="45" t="str">
        <f>LEFT(pedidos[[#This Row],[SKU]],3)</f>
        <v>1MI</v>
      </c>
      <c r="AD1731" s="37" t="str" cm="1">
        <f t="array" aca="1" ref="AD1731" ca="1">IFERROR(
  INDEX(
    montadora[Montadora],
    MATCH(TRUE,LEFT(#REF!,NÚCARACT(montadora[SKU Parcial]))=montadora[SKU Parcial],0)
  ),
  ""
)</f>
        <v/>
      </c>
    </row>
    <row r="1732" spans="1:30" x14ac:dyDescent="0.25">
      <c r="A1732" s="42" t="s">
        <v>9038</v>
      </c>
      <c r="B1732" s="42"/>
      <c r="C1732" s="42"/>
      <c r="D1732" s="42"/>
      <c r="E1732" s="42">
        <v>23598188616</v>
      </c>
      <c r="F1732" s="42" t="s">
        <v>9201</v>
      </c>
      <c r="G1732" s="42" t="s">
        <v>11227</v>
      </c>
      <c r="H1732" s="7"/>
      <c r="I1732" s="42"/>
      <c r="J1732" s="42" t="s">
        <v>9214</v>
      </c>
      <c r="K1732" s="8">
        <v>45782</v>
      </c>
      <c r="L1732" s="12" t="s">
        <v>8443</v>
      </c>
      <c r="M1732" s="44">
        <v>68.8</v>
      </c>
      <c r="N1732" s="7">
        <v>1</v>
      </c>
      <c r="O1732" s="44">
        <v>83.28</v>
      </c>
      <c r="P1732" s="44">
        <v>33.950000000000003</v>
      </c>
      <c r="Q1732" s="44">
        <v>5.24</v>
      </c>
      <c r="R1732" s="44">
        <v>19.14</v>
      </c>
      <c r="S1732" s="44">
        <v>14.48</v>
      </c>
      <c r="T1732" s="44">
        <v>0</v>
      </c>
      <c r="U1732" s="44">
        <v>10.47</v>
      </c>
      <c r="V1732" s="9">
        <v>0.1522</v>
      </c>
      <c r="W1732" s="42" t="s">
        <v>34</v>
      </c>
      <c r="X1732" s="43"/>
      <c r="Y1732" s="43"/>
      <c r="Z1732" s="43" t="s">
        <v>8442</v>
      </c>
      <c r="AA1732" s="43" t="str">
        <f>VLOOKUP(J1732, sku!B:C, 2, FALSE)</f>
        <v>1 Mini Fogareiro Sem Mangueira + 1 Maçarico Culinário</v>
      </c>
      <c r="AB1732" s="45" t="str">
        <f>VLOOKUP(J1732, sku!B:BM, 64, FALSE)</f>
        <v>Importação</v>
      </c>
      <c r="AC1732" s="45" t="str">
        <f>LEFT(pedidos[[#This Row],[SKU]],3)</f>
        <v>1MI</v>
      </c>
      <c r="AD1732" s="37" t="str" cm="1">
        <f t="array" aca="1" ref="AD1732" ca="1">IFERROR(
  INDEX(
    montadora[Montadora],
    MATCH(TRUE,LEFT(#REF!,NÚCARACT(montadora[SKU Parcial]))=montadora[SKU Parcial],0)
  ),
  ""
)</f>
        <v/>
      </c>
    </row>
    <row r="1733" spans="1:30" x14ac:dyDescent="0.25">
      <c r="A1733" s="42" t="s">
        <v>9039</v>
      </c>
      <c r="B1733" s="42"/>
      <c r="C1733" s="42"/>
      <c r="D1733" s="42"/>
      <c r="E1733" s="42">
        <v>23598188616</v>
      </c>
      <c r="F1733" s="42" t="s">
        <v>9201</v>
      </c>
      <c r="G1733" s="42" t="s">
        <v>11227</v>
      </c>
      <c r="H1733" s="7"/>
      <c r="I1733" s="42"/>
      <c r="J1733" s="42" t="s">
        <v>9214</v>
      </c>
      <c r="K1733" s="8">
        <v>45781</v>
      </c>
      <c r="L1733" s="12" t="s">
        <v>8443</v>
      </c>
      <c r="M1733" s="44">
        <v>68.8</v>
      </c>
      <c r="N1733" s="7">
        <v>1</v>
      </c>
      <c r="O1733" s="44">
        <v>68.8</v>
      </c>
      <c r="P1733" s="44">
        <v>33.950000000000003</v>
      </c>
      <c r="Q1733" s="44">
        <v>5.24</v>
      </c>
      <c r="R1733" s="44">
        <v>19.14</v>
      </c>
      <c r="S1733" s="44">
        <v>0</v>
      </c>
      <c r="T1733" s="44">
        <v>0</v>
      </c>
      <c r="U1733" s="44">
        <v>10.47</v>
      </c>
      <c r="V1733" s="9">
        <v>0.1522</v>
      </c>
      <c r="W1733" s="42" t="s">
        <v>34</v>
      </c>
      <c r="X1733" s="43"/>
      <c r="Y1733" s="43"/>
      <c r="Z1733" s="43" t="s">
        <v>8442</v>
      </c>
      <c r="AA1733" s="43" t="str">
        <f>VLOOKUP(J1733, sku!B:C, 2, FALSE)</f>
        <v>1 Mini Fogareiro Sem Mangueira + 1 Maçarico Culinário</v>
      </c>
      <c r="AB1733" s="45" t="str">
        <f>VLOOKUP(J1733, sku!B:BM, 64, FALSE)</f>
        <v>Importação</v>
      </c>
      <c r="AC1733" s="45" t="str">
        <f>LEFT(pedidos[[#This Row],[SKU]],3)</f>
        <v>1MI</v>
      </c>
      <c r="AD1733" s="37" t="str" cm="1">
        <f t="array" aca="1" ref="AD1733" ca="1">IFERROR(
  INDEX(
    montadora[Montadora],
    MATCH(TRUE,LEFT(#REF!,NÚCARACT(montadora[SKU Parcial]))=montadora[SKU Parcial],0)
  ),
  ""
)</f>
        <v/>
      </c>
    </row>
    <row r="1734" spans="1:30" x14ac:dyDescent="0.25">
      <c r="A1734" s="42" t="s">
        <v>9040</v>
      </c>
      <c r="B1734" s="42"/>
      <c r="C1734" s="42"/>
      <c r="D1734" s="42"/>
      <c r="E1734" s="42">
        <v>23598188616</v>
      </c>
      <c r="F1734" s="42" t="s">
        <v>9201</v>
      </c>
      <c r="G1734" s="42" t="s">
        <v>11227</v>
      </c>
      <c r="H1734" s="7"/>
      <c r="I1734" s="42"/>
      <c r="J1734" s="42" t="s">
        <v>9214</v>
      </c>
      <c r="K1734" s="8">
        <v>45780</v>
      </c>
      <c r="L1734" s="12" t="s">
        <v>8443</v>
      </c>
      <c r="M1734" s="44">
        <v>68.8</v>
      </c>
      <c r="N1734" s="7">
        <v>1</v>
      </c>
      <c r="O1734" s="44">
        <v>68.8</v>
      </c>
      <c r="P1734" s="44">
        <v>33.950000000000003</v>
      </c>
      <c r="Q1734" s="44">
        <v>5.24</v>
      </c>
      <c r="R1734" s="44">
        <v>19.14</v>
      </c>
      <c r="S1734" s="44">
        <v>0</v>
      </c>
      <c r="T1734" s="44">
        <v>0</v>
      </c>
      <c r="U1734" s="44">
        <v>10.47</v>
      </c>
      <c r="V1734" s="9">
        <v>0.1522</v>
      </c>
      <c r="W1734" s="42" t="s">
        <v>34</v>
      </c>
      <c r="X1734" s="43"/>
      <c r="Y1734" s="43"/>
      <c r="Z1734" s="43" t="s">
        <v>8442</v>
      </c>
      <c r="AA1734" s="43" t="str">
        <f>VLOOKUP(J1734, sku!B:C, 2, FALSE)</f>
        <v>1 Mini Fogareiro Sem Mangueira + 1 Maçarico Culinário</v>
      </c>
      <c r="AB1734" s="45" t="str">
        <f>VLOOKUP(J1734, sku!B:BM, 64, FALSE)</f>
        <v>Importação</v>
      </c>
      <c r="AC1734" s="45" t="str">
        <f>LEFT(pedidos[[#This Row],[SKU]],3)</f>
        <v>1MI</v>
      </c>
      <c r="AD1734" s="37" t="str" cm="1">
        <f t="array" aca="1" ref="AD1734" ca="1">IFERROR(
  INDEX(
    montadora[Montadora],
    MATCH(TRUE,LEFT(#REF!,NÚCARACT(montadora[SKU Parcial]))=montadora[SKU Parcial],0)
  ),
  ""
)</f>
        <v/>
      </c>
    </row>
    <row r="1735" spans="1:30" x14ac:dyDescent="0.25">
      <c r="A1735" s="42" t="s">
        <v>10248</v>
      </c>
      <c r="B1735" s="42"/>
      <c r="C1735" s="42"/>
      <c r="D1735" s="42"/>
      <c r="E1735" s="42">
        <v>22293674308</v>
      </c>
      <c r="F1735" s="42" t="s">
        <v>10139</v>
      </c>
      <c r="G1735" s="42" t="s">
        <v>11228</v>
      </c>
      <c r="H1735" s="7"/>
      <c r="I1735" s="42"/>
      <c r="J1735" s="42" t="s">
        <v>10164</v>
      </c>
      <c r="K1735" s="8">
        <v>45833</v>
      </c>
      <c r="L1735" s="12" t="s">
        <v>8443</v>
      </c>
      <c r="M1735" s="44">
        <v>57.8</v>
      </c>
      <c r="N1735" s="7">
        <v>1</v>
      </c>
      <c r="O1735" s="44">
        <v>57.8</v>
      </c>
      <c r="P1735" s="44">
        <v>34.04</v>
      </c>
      <c r="Q1735" s="44">
        <v>2.15</v>
      </c>
      <c r="R1735" s="44">
        <v>15.56</v>
      </c>
      <c r="S1735" s="44">
        <v>0</v>
      </c>
      <c r="T1735" s="44">
        <v>0</v>
      </c>
      <c r="U1735" s="44">
        <v>6.05</v>
      </c>
      <c r="V1735" s="9">
        <v>0.1047</v>
      </c>
      <c r="W1735" s="42" t="s">
        <v>34</v>
      </c>
      <c r="X1735" s="43"/>
      <c r="Y1735" s="43"/>
      <c r="Z1735" s="43" t="s">
        <v>8442</v>
      </c>
      <c r="AA1735" s="43" t="str">
        <f>VLOOKUP(J1735, sku!B:C, 2, FALSE)</f>
        <v>Bactran 3,0l</v>
      </c>
      <c r="AB1735" s="45" t="str">
        <f>VLOOKUP(J1735, sku!B:BM, 64, FALSE)</f>
        <v>Revenda</v>
      </c>
      <c r="AC1735" s="45" t="str">
        <f>LEFT(pedidos[[#This Row],[SKU]],3)</f>
        <v>VX2</v>
      </c>
      <c r="AD1735" s="37" t="str" cm="1">
        <f t="array" aca="1" ref="AD1735" ca="1">IFERROR(
  INDEX(
    montadora[Montadora],
    MATCH(TRUE,LEFT(#REF!,NÚCARACT(montadora[SKU Parcial]))=montadora[SKU Parcial],0)
  ),
  ""
)</f>
        <v/>
      </c>
    </row>
    <row r="1736" spans="1:30" x14ac:dyDescent="0.25">
      <c r="A1736" s="42" t="s">
        <v>9840</v>
      </c>
      <c r="B1736" s="42">
        <v>22293674308</v>
      </c>
      <c r="C1736" s="42"/>
      <c r="D1736" s="42"/>
      <c r="E1736" s="42"/>
      <c r="F1736" s="42" t="s">
        <v>10139</v>
      </c>
      <c r="G1736" s="42" t="s">
        <v>11228</v>
      </c>
      <c r="H1736" s="19"/>
      <c r="I1736" s="42"/>
      <c r="J1736" s="42" t="s">
        <v>10164</v>
      </c>
      <c r="K1736" s="21">
        <v>45783</v>
      </c>
      <c r="L1736" s="12" t="s">
        <v>8443</v>
      </c>
      <c r="M1736" s="44">
        <v>57.8</v>
      </c>
      <c r="N1736" s="19">
        <v>1</v>
      </c>
      <c r="O1736" s="44">
        <v>60.45</v>
      </c>
      <c r="P1736" s="44">
        <v>34.04</v>
      </c>
      <c r="Q1736" s="44">
        <v>1.95</v>
      </c>
      <c r="R1736" s="44">
        <v>15.44</v>
      </c>
      <c r="S1736" s="44">
        <v>2.65</v>
      </c>
      <c r="T1736" s="44">
        <v>0</v>
      </c>
      <c r="U1736" s="44">
        <v>5.79</v>
      </c>
      <c r="V1736" s="23">
        <v>0</v>
      </c>
      <c r="W1736" s="42" t="s">
        <v>34</v>
      </c>
      <c r="X1736" s="43"/>
      <c r="Y1736" s="43"/>
      <c r="Z1736" s="43" t="s">
        <v>8442</v>
      </c>
      <c r="AA1736" s="43" t="str">
        <f>VLOOKUP(J1736, sku!B:C, 2, FALSE)</f>
        <v>Bactran 3,0l</v>
      </c>
      <c r="AB1736" s="45" t="str">
        <f>VLOOKUP(J1736, sku!B:BM, 64, FALSE)</f>
        <v>Revenda</v>
      </c>
      <c r="AC1736" s="45" t="str">
        <f>LEFT(pedidos[[#This Row],[SKU]],3)</f>
        <v>VX2</v>
      </c>
      <c r="AD1736" s="37" t="str" cm="1">
        <f t="array" aca="1" ref="AD1736" ca="1">IFERROR(
  INDEX(
    montadora[Montadora],
    MATCH(TRUE,LEFT(#REF!,NÚCARACT(montadora[SKU Parcial]))=montadora[SKU Parcial],0)
  ),
  ""
)</f>
        <v/>
      </c>
    </row>
    <row r="1737" spans="1:30" x14ac:dyDescent="0.25">
      <c r="A1737" s="42" t="s">
        <v>9871</v>
      </c>
      <c r="B1737" s="42">
        <v>22293674308</v>
      </c>
      <c r="C1737" s="42"/>
      <c r="D1737" s="42"/>
      <c r="E1737" s="42"/>
      <c r="F1737" s="42" t="s">
        <v>10139</v>
      </c>
      <c r="G1737" s="42" t="s">
        <v>11228</v>
      </c>
      <c r="H1737" s="19"/>
      <c r="I1737" s="42"/>
      <c r="J1737" s="42" t="s">
        <v>10164</v>
      </c>
      <c r="K1737" s="21">
        <v>45782</v>
      </c>
      <c r="L1737" s="12" t="s">
        <v>8443</v>
      </c>
      <c r="M1737" s="44">
        <v>57.8</v>
      </c>
      <c r="N1737" s="19">
        <v>1</v>
      </c>
      <c r="O1737" s="44">
        <v>57.8</v>
      </c>
      <c r="P1737" s="44">
        <v>34.04</v>
      </c>
      <c r="Q1737" s="44">
        <v>1.95</v>
      </c>
      <c r="R1737" s="44">
        <v>15.44</v>
      </c>
      <c r="S1737" s="44">
        <v>0</v>
      </c>
      <c r="T1737" s="44">
        <v>0</v>
      </c>
      <c r="U1737" s="44">
        <v>5.79</v>
      </c>
      <c r="V1737" s="23">
        <v>0</v>
      </c>
      <c r="W1737" s="42" t="s">
        <v>34</v>
      </c>
      <c r="X1737" s="43"/>
      <c r="Y1737" s="43"/>
      <c r="Z1737" s="43" t="s">
        <v>8442</v>
      </c>
      <c r="AA1737" s="43" t="str">
        <f>VLOOKUP(J1737, sku!B:C, 2, FALSE)</f>
        <v>Bactran 3,0l</v>
      </c>
      <c r="AB1737" s="45" t="str">
        <f>VLOOKUP(J1737, sku!B:BM, 64, FALSE)</f>
        <v>Revenda</v>
      </c>
      <c r="AC1737" s="45" t="str">
        <f>LEFT(pedidos[[#This Row],[SKU]],3)</f>
        <v>VX2</v>
      </c>
      <c r="AD1737" s="37" t="str" cm="1">
        <f t="array" aca="1" ref="AD1737" ca="1">IFERROR(
  INDEX(
    montadora[Montadora],
    MATCH(TRUE,LEFT(#REF!,NÚCARACT(montadora[SKU Parcial]))=montadora[SKU Parcial],0)
  ),
  ""
)</f>
        <v/>
      </c>
    </row>
    <row r="1738" spans="1:30" customFormat="1" x14ac:dyDescent="0.25">
      <c r="A1738" s="1" t="s">
        <v>5183</v>
      </c>
      <c r="B1738" s="1" t="s">
        <v>36</v>
      </c>
      <c r="C1738" s="1" t="s">
        <v>5184</v>
      </c>
      <c r="D1738" s="1" t="s">
        <v>319</v>
      </c>
      <c r="E1738" s="1" t="s">
        <v>5185</v>
      </c>
      <c r="F1738" s="1" t="s">
        <v>2594</v>
      </c>
      <c r="G1738" s="6" t="s">
        <v>11227</v>
      </c>
      <c r="H1738" s="2" t="s">
        <v>47</v>
      </c>
      <c r="I1738" s="1" t="s">
        <v>36</v>
      </c>
      <c r="J1738" s="1" t="s">
        <v>2595</v>
      </c>
      <c r="K1738" s="4">
        <v>45827</v>
      </c>
      <c r="L1738" s="11" t="s">
        <v>11229</v>
      </c>
      <c r="M1738" s="26">
        <v>77.8</v>
      </c>
      <c r="N1738" s="2">
        <v>1</v>
      </c>
      <c r="O1738" s="26">
        <v>90.79</v>
      </c>
      <c r="P1738" s="26">
        <v>34.17</v>
      </c>
      <c r="Q1738" s="26">
        <v>6.4</v>
      </c>
      <c r="R1738" s="26">
        <v>19.98</v>
      </c>
      <c r="S1738" s="26">
        <v>12.99</v>
      </c>
      <c r="T1738" s="26">
        <v>0</v>
      </c>
      <c r="U1738" s="26">
        <v>17.25</v>
      </c>
      <c r="V1738" s="10">
        <v>0.22170000000000001</v>
      </c>
      <c r="W1738" s="1" t="s">
        <v>34</v>
      </c>
      <c r="X1738" s="3"/>
      <c r="Y1738" s="3"/>
      <c r="Z1738" s="5" t="s">
        <v>7980</v>
      </c>
      <c r="AA1738" s="5" t="str">
        <f>VLOOKUP(J1738, sku!B:C, 2, FALSE)</f>
        <v>Kit Maçarico Culinário Cozinha + 3 Gás Refil Ntk</v>
      </c>
      <c r="AB1738" s="3" t="str">
        <f>VLOOKUP(J1738, sku!B:BM, 64, FALSE)</f>
        <v>Importação</v>
      </c>
      <c r="AC1738" s="3" t="str">
        <f>LEFT(pedidos[[#This Row],[SKU]],3)</f>
        <v>1MA</v>
      </c>
      <c r="AD1738" s="36" t="str" cm="1">
        <f t="array" aca="1" ref="AD1738" ca="1">IFERROR(
  INDEX(
    montadora[Montadora],
    MATCH(TRUE,LEFT(#REF!,NÚCARACT(montadora[SKU Parcial]))=montadora[SKU Parcial],0)
  ),
  ""
)</f>
        <v/>
      </c>
    </row>
    <row r="1739" spans="1:30" x14ac:dyDescent="0.25">
      <c r="A1739" s="42" t="s">
        <v>9190</v>
      </c>
      <c r="B1739" s="42"/>
      <c r="C1739" s="42"/>
      <c r="D1739" s="42"/>
      <c r="E1739" s="42">
        <v>19599567579</v>
      </c>
      <c r="F1739" s="42" t="s">
        <v>8419</v>
      </c>
      <c r="G1739" s="42" t="s">
        <v>11227</v>
      </c>
      <c r="H1739" s="19"/>
      <c r="I1739" s="42"/>
      <c r="J1739" s="46" t="s">
        <v>22251</v>
      </c>
      <c r="K1739" s="21">
        <v>45795</v>
      </c>
      <c r="L1739" s="12" t="s">
        <v>8443</v>
      </c>
      <c r="M1739" s="44">
        <v>828.8</v>
      </c>
      <c r="N1739" s="19">
        <v>1</v>
      </c>
      <c r="O1739" s="44">
        <v>925.59</v>
      </c>
      <c r="P1739" s="44">
        <v>388</v>
      </c>
      <c r="Q1739" s="44">
        <v>63.07</v>
      </c>
      <c r="R1739" s="44">
        <v>120.58</v>
      </c>
      <c r="S1739" s="44">
        <v>96.79</v>
      </c>
      <c r="T1739" s="44">
        <v>0</v>
      </c>
      <c r="U1739" s="44">
        <v>257.14999999999998</v>
      </c>
      <c r="V1739" s="23">
        <v>0.31030000000000002</v>
      </c>
      <c r="W1739" s="42" t="s">
        <v>34</v>
      </c>
      <c r="X1739" s="43"/>
      <c r="Y1739" s="43"/>
      <c r="Z1739" s="43" t="s">
        <v>8442</v>
      </c>
      <c r="AA1739" s="43" t="str">
        <f>VLOOKUP(J1739, sku!B:C, 2, FALSE)</f>
        <v>1 Gradeado Pequeno XRack 95 cm X 81 cm X 17 cm - Preto + 1 Travessa Geral - Slim - - - - - - - Preto</v>
      </c>
      <c r="AB1739" s="45" t="str">
        <f>VLOOKUP(J1739, sku!B:BM, 64, FALSE)</f>
        <v>Fabricação</v>
      </c>
      <c r="AC1739" s="45" t="str">
        <f>LEFT(pedidos[[#This Row],[SKU]],3)</f>
        <v>1XG</v>
      </c>
      <c r="AD1739" s="36" t="str" cm="1">
        <f t="array" aca="1" ref="AD1739" ca="1">IFERROR(
  INDEX(
    montadora[Montadora],
    MATCH(TRUE,LEFT(#REF!,NÚCARACT(montadora[SKU Parcial]))=montadora[SKU Parcial],0)
  ),
  ""
)</f>
        <v/>
      </c>
    </row>
    <row r="1740" spans="1:30" customFormat="1" x14ac:dyDescent="0.25">
      <c r="A1740" s="6" t="s">
        <v>5811</v>
      </c>
      <c r="B1740" s="6" t="s">
        <v>36</v>
      </c>
      <c r="C1740" s="6" t="s">
        <v>5812</v>
      </c>
      <c r="D1740" s="6" t="s">
        <v>347</v>
      </c>
      <c r="E1740" s="6" t="s">
        <v>5813</v>
      </c>
      <c r="F1740" s="6" t="s">
        <v>2870</v>
      </c>
      <c r="G1740" s="6" t="s">
        <v>11228</v>
      </c>
      <c r="H1740" s="19" t="s">
        <v>47</v>
      </c>
      <c r="I1740" s="6" t="s">
        <v>36</v>
      </c>
      <c r="J1740" s="6" t="s">
        <v>17570</v>
      </c>
      <c r="K1740" s="21">
        <v>45780</v>
      </c>
      <c r="L1740" s="13" t="s">
        <v>142</v>
      </c>
      <c r="M1740" s="25">
        <v>838.8</v>
      </c>
      <c r="N1740" s="19">
        <v>1</v>
      </c>
      <c r="O1740" s="25">
        <v>838.8</v>
      </c>
      <c r="P1740" s="25">
        <v>468</v>
      </c>
      <c r="Q1740" s="25">
        <v>28.27</v>
      </c>
      <c r="R1740" s="25">
        <v>142.6</v>
      </c>
      <c r="S1740" s="25">
        <v>0</v>
      </c>
      <c r="T1740" s="25">
        <v>0</v>
      </c>
      <c r="U1740" s="25">
        <f>pedidos[[#This Row],[Faturamento]]-pedidos[[#This Row],[Custo (-)]]-pedidos[[#This Row],[Imposto (-)]]-pedidos[[#This Row],[Tarifa de Venda (-)]]-pedidos[[#This Row],[Frete Vendedor (-)]]</f>
        <v>199.92999999999998</v>
      </c>
      <c r="V1740" s="23">
        <f>pedidos[[#This Row],[Margem Contrib. (=)]]/pedidos[[#This Row],[Faturamento]]</f>
        <v>0.23835240820219361</v>
      </c>
      <c r="W1740" s="6" t="s">
        <v>89</v>
      </c>
      <c r="X1740" s="5">
        <v>110267605480</v>
      </c>
      <c r="Y1740" s="5">
        <v>44812104718</v>
      </c>
      <c r="Z1740" s="5" t="s">
        <v>7980</v>
      </c>
      <c r="AA1740" s="5" t="str">
        <f>VLOOKUP(J1740, sku!B:C, 2, FALSE)</f>
        <v>Travessa Geral - Smart - 1 Gradeado Pequeno 95 X 81 X 17 cm - - - - - Prata</v>
      </c>
      <c r="AB1740" s="3" t="str">
        <f>VLOOKUP(J1740, sku!B:BM, 64, FALSE)</f>
        <v>Fabricação</v>
      </c>
      <c r="AC1740" s="3" t="str">
        <f>LEFT(pedidos[[#This Row],[SKU]],3)</f>
        <v>1XG</v>
      </c>
      <c r="AD1740" s="36" t="str" cm="1">
        <f t="array" aca="1" ref="AD1740" ca="1">IFERROR(
  INDEX(
    montadora[Montadora],
    MATCH(TRUE,LEFT(#REF!,NÚCARACT(montadora[SKU Parcial]))=montadora[SKU Parcial],0)
  ),
  ""
)</f>
        <v/>
      </c>
    </row>
    <row r="1741" spans="1:30" customFormat="1" x14ac:dyDescent="0.25">
      <c r="A1741" s="1" t="s">
        <v>4671</v>
      </c>
      <c r="B1741" s="1" t="s">
        <v>4672</v>
      </c>
      <c r="C1741" s="1" t="s">
        <v>925</v>
      </c>
      <c r="D1741" s="1" t="s">
        <v>138</v>
      </c>
      <c r="E1741" s="1" t="s">
        <v>4673</v>
      </c>
      <c r="F1741" s="1" t="s">
        <v>4674</v>
      </c>
      <c r="G1741" s="6" t="s">
        <v>11227</v>
      </c>
      <c r="H1741" s="2" t="s">
        <v>30</v>
      </c>
      <c r="I1741" s="1" t="s">
        <v>36</v>
      </c>
      <c r="J1741" s="1" t="s">
        <v>4675</v>
      </c>
      <c r="K1741" s="4">
        <v>45813</v>
      </c>
      <c r="L1741" s="11" t="s">
        <v>11229</v>
      </c>
      <c r="M1741" s="26">
        <v>538.79999999999995</v>
      </c>
      <c r="N1741" s="2">
        <v>1</v>
      </c>
      <c r="O1741" s="26">
        <v>538.79999999999995</v>
      </c>
      <c r="P1741" s="26">
        <v>264</v>
      </c>
      <c r="Q1741" s="26">
        <v>44.29</v>
      </c>
      <c r="R1741" s="26">
        <v>64.66</v>
      </c>
      <c r="S1741" s="26">
        <v>0</v>
      </c>
      <c r="T1741" s="26">
        <v>24.95</v>
      </c>
      <c r="U1741" s="26">
        <v>140.9</v>
      </c>
      <c r="V1741" s="10">
        <v>0.26150000000000001</v>
      </c>
      <c r="W1741" s="1" t="s">
        <v>34</v>
      </c>
      <c r="X1741" s="3"/>
      <c r="Y1741" s="3"/>
      <c r="Z1741" s="5" t="s">
        <v>7980</v>
      </c>
      <c r="AA1741" s="5" t="str">
        <f>VLOOKUP(J1741, sku!B:C, 2, FALSE)</f>
        <v>1 Travessa Fiat - Way - - - Uno Way - 2011 A 2021 - Preto + 1 Transbike Universal Aro 29 Peixinho Bike</v>
      </c>
      <c r="AB1741" s="3" t="str">
        <f>VLOOKUP(J1741, sku!B:BM, 64, FALSE)</f>
        <v>Fabricação</v>
      </c>
      <c r="AC1741" s="3" t="str">
        <f>LEFT(pedidos[[#This Row],[SKU]],3)</f>
        <v>1XW</v>
      </c>
      <c r="AD1741" s="36" t="s">
        <v>22280</v>
      </c>
    </row>
    <row r="1742" spans="1:30" x14ac:dyDescent="0.25">
      <c r="A1742" s="42" t="s">
        <v>10381</v>
      </c>
      <c r="B1742" s="42"/>
      <c r="C1742" s="42"/>
      <c r="D1742" s="42"/>
      <c r="E1742" s="42">
        <v>23298157719</v>
      </c>
      <c r="F1742" s="42" t="s">
        <v>8817</v>
      </c>
      <c r="G1742" s="42" t="s">
        <v>11228</v>
      </c>
      <c r="H1742" s="7"/>
      <c r="I1742" s="42"/>
      <c r="J1742" s="42" t="s">
        <v>3348</v>
      </c>
      <c r="K1742" s="8">
        <v>45826</v>
      </c>
      <c r="L1742" s="19" t="s">
        <v>8443</v>
      </c>
      <c r="M1742" s="44">
        <v>57.8</v>
      </c>
      <c r="N1742" s="7">
        <v>1</v>
      </c>
      <c r="O1742" s="44">
        <v>57.8</v>
      </c>
      <c r="P1742" s="44">
        <v>34.81</v>
      </c>
      <c r="Q1742" s="44">
        <v>2.15</v>
      </c>
      <c r="R1742" s="44">
        <v>15.56</v>
      </c>
      <c r="S1742" s="44">
        <v>0</v>
      </c>
      <c r="T1742" s="44">
        <v>0</v>
      </c>
      <c r="U1742" s="44">
        <v>5.28</v>
      </c>
      <c r="V1742" s="9">
        <v>9.1399999999999995E-2</v>
      </c>
      <c r="W1742" s="42" t="s">
        <v>34</v>
      </c>
      <c r="X1742" s="43"/>
      <c r="Y1742" s="43"/>
      <c r="Z1742" s="43" t="s">
        <v>8442</v>
      </c>
      <c r="AA1742" s="43" t="str">
        <f>VLOOKUP(J1742, sku!B:C, 2, FALSE)</f>
        <v>Shiny 500ml</v>
      </c>
      <c r="AB1742" s="45" t="str">
        <f>VLOOKUP(J1742, sku!B:BM, 64, FALSE)</f>
        <v>Revenda</v>
      </c>
      <c r="AC1742" s="45" t="str">
        <f>LEFT(pedidos[[#This Row],[SKU]],3)</f>
        <v>VX2</v>
      </c>
      <c r="AD1742" s="37" t="str" cm="1">
        <f t="array" aca="1" ref="AD1742" ca="1">IFERROR(
  INDEX(
    montadora[Montadora],
    MATCH(TRUE,LEFT(J2123,NÚCARACT(montadora[SKU Parcial]))=montadora[SKU Parcial],0)
  ),
  ""
)</f>
        <v/>
      </c>
    </row>
    <row r="1743" spans="1:30" customFormat="1" x14ac:dyDescent="0.25">
      <c r="A1743" s="1" t="s">
        <v>5754</v>
      </c>
      <c r="B1743" s="1" t="s">
        <v>5755</v>
      </c>
      <c r="C1743" s="1" t="s">
        <v>5756</v>
      </c>
      <c r="D1743" s="1" t="s">
        <v>420</v>
      </c>
      <c r="E1743" s="1" t="s">
        <v>3346</v>
      </c>
      <c r="F1743" s="1" t="s">
        <v>3347</v>
      </c>
      <c r="G1743" s="6" t="s">
        <v>11227</v>
      </c>
      <c r="H1743" s="2" t="s">
        <v>47</v>
      </c>
      <c r="I1743" s="1" t="s">
        <v>36</v>
      </c>
      <c r="J1743" s="1" t="s">
        <v>3348</v>
      </c>
      <c r="K1743" s="4">
        <v>45832</v>
      </c>
      <c r="L1743" s="16" t="s">
        <v>11229</v>
      </c>
      <c r="M1743" s="26">
        <v>62.9</v>
      </c>
      <c r="N1743" s="2">
        <v>1</v>
      </c>
      <c r="O1743" s="26">
        <v>62.9</v>
      </c>
      <c r="P1743" s="26">
        <v>34.81</v>
      </c>
      <c r="Q1743" s="26">
        <v>5.17</v>
      </c>
      <c r="R1743" s="26">
        <v>17.440000000000001</v>
      </c>
      <c r="S1743" s="26">
        <v>0</v>
      </c>
      <c r="T1743" s="26">
        <v>0</v>
      </c>
      <c r="U1743" s="26">
        <v>5.48</v>
      </c>
      <c r="V1743" s="10">
        <v>8.7099999999999997E-2</v>
      </c>
      <c r="W1743" s="1" t="s">
        <v>89</v>
      </c>
      <c r="X1743" s="3"/>
      <c r="Y1743" s="3"/>
      <c r="Z1743" s="5" t="s">
        <v>7980</v>
      </c>
      <c r="AA1743" s="5" t="str">
        <f>VLOOKUP(J1743, sku!B:C, 2, FALSE)</f>
        <v>Shiny 500ml</v>
      </c>
      <c r="AB1743" s="3" t="str">
        <f>VLOOKUP(J1743, sku!B:BM, 64, FALSE)</f>
        <v>Revenda</v>
      </c>
      <c r="AC1743" s="3" t="str">
        <f>LEFT(pedidos[[#This Row],[SKU]],3)</f>
        <v>VX2</v>
      </c>
      <c r="AD1743" s="36" t="str" cm="1">
        <f t="array" aca="1" ref="AD1743" ca="1">IFERROR(
  INDEX(
    montadora[Montadora],
    MATCH(TRUE,LEFT(J2124,NÚCARACT(montadora[SKU Parcial]))=montadora[SKU Parcial],0)
  ),
  ""
)</f>
        <v/>
      </c>
    </row>
    <row r="1744" spans="1:30" x14ac:dyDescent="0.25">
      <c r="A1744" s="42" t="s">
        <v>10414</v>
      </c>
      <c r="B1744" s="42"/>
      <c r="C1744" s="42"/>
      <c r="D1744" s="42"/>
      <c r="E1744" s="42">
        <v>23298157719</v>
      </c>
      <c r="F1744" s="42" t="s">
        <v>8817</v>
      </c>
      <c r="G1744" s="42" t="s">
        <v>11228</v>
      </c>
      <c r="H1744" s="19"/>
      <c r="I1744" s="42"/>
      <c r="J1744" s="42" t="s">
        <v>3348</v>
      </c>
      <c r="K1744" s="21">
        <v>45824</v>
      </c>
      <c r="L1744" s="19" t="s">
        <v>8443</v>
      </c>
      <c r="M1744" s="44">
        <v>55.8</v>
      </c>
      <c r="N1744" s="19">
        <v>1</v>
      </c>
      <c r="O1744" s="44">
        <v>55.8</v>
      </c>
      <c r="P1744" s="44">
        <v>34.81</v>
      </c>
      <c r="Q1744" s="44">
        <v>2.08</v>
      </c>
      <c r="R1744" s="44">
        <v>15.16</v>
      </c>
      <c r="S1744" s="44">
        <v>0</v>
      </c>
      <c r="T1744" s="44">
        <v>0</v>
      </c>
      <c r="U1744" s="44">
        <v>3.75</v>
      </c>
      <c r="V1744" s="23">
        <v>6.7299999999999999E-2</v>
      </c>
      <c r="W1744" s="42" t="s">
        <v>34</v>
      </c>
      <c r="X1744" s="43"/>
      <c r="Y1744" s="43"/>
      <c r="Z1744" s="43" t="s">
        <v>8442</v>
      </c>
      <c r="AA1744" s="43" t="str">
        <f>VLOOKUP(J1744, sku!B:C, 2, FALSE)</f>
        <v>Shiny 500ml</v>
      </c>
      <c r="AB1744" s="45" t="str">
        <f>VLOOKUP(J1744, sku!B:BM, 64, FALSE)</f>
        <v>Revenda</v>
      </c>
      <c r="AC1744" s="45" t="str">
        <f>LEFT(pedidos[[#This Row],[SKU]],3)</f>
        <v>VX2</v>
      </c>
      <c r="AD1744" s="37" t="str" cm="1">
        <f t="array" aca="1" ref="AD1744" ca="1">IFERROR(
  INDEX(
    montadora[Montadora],
    MATCH(TRUE,LEFT(J2125,NÚCARACT(montadora[SKU Parcial]))=montadora[SKU Parcial],0)
  ),
  ""
)</f>
        <v/>
      </c>
    </row>
    <row r="1745" spans="1:30" x14ac:dyDescent="0.25">
      <c r="A1745" s="42" t="s">
        <v>10422</v>
      </c>
      <c r="B1745" s="42"/>
      <c r="C1745" s="42"/>
      <c r="D1745" s="42"/>
      <c r="E1745" s="42">
        <v>23298157719</v>
      </c>
      <c r="F1745" s="42" t="s">
        <v>8817</v>
      </c>
      <c r="G1745" s="42" t="s">
        <v>11228</v>
      </c>
      <c r="H1745" s="19"/>
      <c r="I1745" s="42"/>
      <c r="J1745" s="42" t="s">
        <v>3348</v>
      </c>
      <c r="K1745" s="21">
        <v>45824</v>
      </c>
      <c r="L1745" s="19" t="s">
        <v>8443</v>
      </c>
      <c r="M1745" s="44">
        <v>55.8</v>
      </c>
      <c r="N1745" s="19">
        <v>1</v>
      </c>
      <c r="O1745" s="44">
        <v>55.8</v>
      </c>
      <c r="P1745" s="44">
        <v>34.81</v>
      </c>
      <c r="Q1745" s="44">
        <v>2.08</v>
      </c>
      <c r="R1745" s="44">
        <v>15.16</v>
      </c>
      <c r="S1745" s="44">
        <v>0</v>
      </c>
      <c r="T1745" s="44">
        <v>0</v>
      </c>
      <c r="U1745" s="44">
        <v>3.75</v>
      </c>
      <c r="V1745" s="23">
        <v>6.7299999999999999E-2</v>
      </c>
      <c r="W1745" s="42" t="s">
        <v>34</v>
      </c>
      <c r="X1745" s="43"/>
      <c r="Y1745" s="43"/>
      <c r="Z1745" s="43" t="s">
        <v>8442</v>
      </c>
      <c r="AA1745" s="43" t="str">
        <f>VLOOKUP(J1745, sku!B:C, 2, FALSE)</f>
        <v>Shiny 500ml</v>
      </c>
      <c r="AB1745" s="45" t="str">
        <f>VLOOKUP(J1745, sku!B:BM, 64, FALSE)</f>
        <v>Revenda</v>
      </c>
      <c r="AC1745" s="45" t="str">
        <f>LEFT(pedidos[[#This Row],[SKU]],3)</f>
        <v>VX2</v>
      </c>
      <c r="AD1745" s="37" t="str" cm="1">
        <f t="array" aca="1" ref="AD1745" ca="1">IFERROR(
  INDEX(
    montadora[Montadora],
    MATCH(TRUE,LEFT(J2126,NÚCARACT(montadora[SKU Parcial]))=montadora[SKU Parcial],0)
  ),
  ""
)</f>
        <v/>
      </c>
    </row>
    <row r="1746" spans="1:30" x14ac:dyDescent="0.25">
      <c r="A1746" s="42" t="s">
        <v>10452</v>
      </c>
      <c r="B1746" s="42"/>
      <c r="C1746" s="42"/>
      <c r="D1746" s="42"/>
      <c r="E1746" s="42">
        <v>23298157719</v>
      </c>
      <c r="F1746" s="42" t="s">
        <v>8817</v>
      </c>
      <c r="G1746" s="42" t="s">
        <v>11228</v>
      </c>
      <c r="H1746" s="19"/>
      <c r="I1746" s="42"/>
      <c r="J1746" s="42" t="s">
        <v>3348</v>
      </c>
      <c r="K1746" s="21">
        <v>45823</v>
      </c>
      <c r="L1746" s="19" t="s">
        <v>8443</v>
      </c>
      <c r="M1746" s="44">
        <v>55.8</v>
      </c>
      <c r="N1746" s="19">
        <v>1</v>
      </c>
      <c r="O1746" s="44">
        <v>55.8</v>
      </c>
      <c r="P1746" s="44">
        <v>34.81</v>
      </c>
      <c r="Q1746" s="44">
        <v>2.08</v>
      </c>
      <c r="R1746" s="44">
        <v>15.16</v>
      </c>
      <c r="S1746" s="44">
        <v>0</v>
      </c>
      <c r="T1746" s="44">
        <v>0</v>
      </c>
      <c r="U1746" s="44">
        <v>3.75</v>
      </c>
      <c r="V1746" s="23">
        <v>6.7299999999999999E-2</v>
      </c>
      <c r="W1746" s="42" t="s">
        <v>34</v>
      </c>
      <c r="X1746" s="43"/>
      <c r="Y1746" s="43"/>
      <c r="Z1746" s="43" t="s">
        <v>8442</v>
      </c>
      <c r="AA1746" s="43" t="str">
        <f>VLOOKUP(J1746, sku!B:C, 2, FALSE)</f>
        <v>Shiny 500ml</v>
      </c>
      <c r="AB1746" s="45" t="str">
        <f>VLOOKUP(J1746, sku!B:BM, 64, FALSE)</f>
        <v>Revenda</v>
      </c>
      <c r="AC1746" s="45" t="str">
        <f>LEFT(pedidos[[#This Row],[SKU]],3)</f>
        <v>VX2</v>
      </c>
      <c r="AD1746" s="37" t="str" cm="1">
        <f t="array" aca="1" ref="AD1746" ca="1">IFERROR(
  INDEX(
    montadora[Montadora],
    MATCH(TRUE,LEFT(J2127,NÚCARACT(montadora[SKU Parcial]))=montadora[SKU Parcial],0)
  ),
  ""
)</f>
        <v/>
      </c>
    </row>
    <row r="1747" spans="1:30" x14ac:dyDescent="0.25">
      <c r="A1747" s="42" t="s">
        <v>9933</v>
      </c>
      <c r="B1747" s="42">
        <v>23698187771</v>
      </c>
      <c r="C1747" s="42"/>
      <c r="D1747" s="42"/>
      <c r="E1747" s="42"/>
      <c r="F1747" s="42" t="s">
        <v>9202</v>
      </c>
      <c r="G1747" s="42" t="s">
        <v>11228</v>
      </c>
      <c r="H1747" s="7"/>
      <c r="I1747" s="42"/>
      <c r="J1747" s="42" t="s">
        <v>9215</v>
      </c>
      <c r="K1747" s="8">
        <v>45782</v>
      </c>
      <c r="L1747" s="12" t="s">
        <v>8443</v>
      </c>
      <c r="M1747" s="44">
        <v>58.8</v>
      </c>
      <c r="N1747" s="7">
        <v>1</v>
      </c>
      <c r="O1747" s="44">
        <v>60.24</v>
      </c>
      <c r="P1747" s="44">
        <v>35</v>
      </c>
      <c r="Q1747" s="44">
        <v>1.98</v>
      </c>
      <c r="R1747" s="44">
        <v>15.64</v>
      </c>
      <c r="S1747" s="44">
        <v>1.44</v>
      </c>
      <c r="T1747" s="44">
        <v>0</v>
      </c>
      <c r="U1747" s="44">
        <v>5.59</v>
      </c>
      <c r="V1747" s="9">
        <v>0.159</v>
      </c>
      <c r="W1747" s="42" t="s">
        <v>34</v>
      </c>
      <c r="X1747" s="43"/>
      <c r="Y1747" s="43"/>
      <c r="Z1747" s="43" t="s">
        <v>8442</v>
      </c>
      <c r="AA1747" s="43" t="str">
        <f>VLOOKUP(J1747, sku!B:C, 2, FALSE)</f>
        <v>Mini Fogareiro Com Mangueira - Elétrica</v>
      </c>
      <c r="AB1747" s="45" t="str">
        <f>VLOOKUP(J1747, sku!B:BM, 64, FALSE)</f>
        <v>Importação</v>
      </c>
      <c r="AC1747" s="45" t="str">
        <f>LEFT(pedidos[[#This Row],[SKU]],3)</f>
        <v>1MI</v>
      </c>
      <c r="AD1747" s="37" t="str" cm="1">
        <f t="array" aca="1" ref="AD1747" ca="1">IFERROR(
  INDEX(
    montadora[Montadora],
    MATCH(TRUE,LEFT(J2130,NÚCARACT(montadora[SKU Parcial]))=montadora[SKU Parcial],0)
  ),
  ""
)</f>
        <v/>
      </c>
    </row>
    <row r="1748" spans="1:30" x14ac:dyDescent="0.25">
      <c r="A1748" s="42" t="s">
        <v>9937</v>
      </c>
      <c r="B1748" s="42">
        <v>23698187771</v>
      </c>
      <c r="C1748" s="42"/>
      <c r="D1748" s="42"/>
      <c r="E1748" s="42"/>
      <c r="F1748" s="42" t="s">
        <v>9202</v>
      </c>
      <c r="G1748" s="42" t="s">
        <v>11228</v>
      </c>
      <c r="H1748" s="7"/>
      <c r="I1748" s="42"/>
      <c r="J1748" s="42" t="s">
        <v>9215</v>
      </c>
      <c r="K1748" s="8">
        <v>45781</v>
      </c>
      <c r="L1748" s="12" t="s">
        <v>8443</v>
      </c>
      <c r="M1748" s="44">
        <v>58.8</v>
      </c>
      <c r="N1748" s="7">
        <v>1</v>
      </c>
      <c r="O1748" s="44">
        <v>58.8</v>
      </c>
      <c r="P1748" s="44">
        <v>35</v>
      </c>
      <c r="Q1748" s="44">
        <v>1.98</v>
      </c>
      <c r="R1748" s="44">
        <v>15.64</v>
      </c>
      <c r="S1748" s="44">
        <v>0</v>
      </c>
      <c r="T1748" s="44">
        <v>0</v>
      </c>
      <c r="U1748" s="44">
        <v>5.59</v>
      </c>
      <c r="V1748" s="9">
        <v>0.14979999999999999</v>
      </c>
      <c r="W1748" s="42" t="s">
        <v>34</v>
      </c>
      <c r="X1748" s="43"/>
      <c r="Y1748" s="43"/>
      <c r="Z1748" s="43" t="s">
        <v>8442</v>
      </c>
      <c r="AA1748" s="43" t="str">
        <f>VLOOKUP(J1748, sku!B:C, 2, FALSE)</f>
        <v>Mini Fogareiro Com Mangueira - Elétrica</v>
      </c>
      <c r="AB1748" s="45" t="str">
        <f>VLOOKUP(J1748, sku!B:BM, 64, FALSE)</f>
        <v>Importação</v>
      </c>
      <c r="AC1748" s="45" t="str">
        <f>LEFT(pedidos[[#This Row],[SKU]],3)</f>
        <v>1MI</v>
      </c>
      <c r="AD1748" s="37" t="str" cm="1">
        <f t="array" aca="1" ref="AD1748" ca="1">IFERROR(
  INDEX(
    montadora[Montadora],
    MATCH(TRUE,LEFT(J2131,NÚCARACT(montadora[SKU Parcial]))=montadora[SKU Parcial],0)
  ),
  ""
)</f>
        <v/>
      </c>
    </row>
    <row r="1749" spans="1:30" x14ac:dyDescent="0.25">
      <c r="A1749" s="42" t="s">
        <v>9906</v>
      </c>
      <c r="B1749" s="42">
        <v>23698187771</v>
      </c>
      <c r="C1749" s="42"/>
      <c r="D1749" s="42"/>
      <c r="E1749" s="42"/>
      <c r="F1749" s="42" t="s">
        <v>9202</v>
      </c>
      <c r="G1749" s="42" t="s">
        <v>11228</v>
      </c>
      <c r="H1749" s="7"/>
      <c r="I1749" s="42"/>
      <c r="J1749" s="42" t="s">
        <v>9215</v>
      </c>
      <c r="K1749" s="8">
        <v>45782</v>
      </c>
      <c r="L1749" s="12" t="s">
        <v>8443</v>
      </c>
      <c r="M1749" s="44">
        <v>58.8</v>
      </c>
      <c r="N1749" s="7">
        <v>1</v>
      </c>
      <c r="O1749" s="44">
        <v>70.84</v>
      </c>
      <c r="P1749" s="44">
        <v>35</v>
      </c>
      <c r="Q1749" s="44">
        <v>1.98</v>
      </c>
      <c r="R1749" s="44">
        <v>15.64</v>
      </c>
      <c r="S1749" s="44">
        <v>12.04</v>
      </c>
      <c r="T1749" s="44">
        <v>0</v>
      </c>
      <c r="U1749" s="44">
        <v>5.59</v>
      </c>
      <c r="V1749" s="9">
        <v>0.1358</v>
      </c>
      <c r="W1749" s="42" t="s">
        <v>34</v>
      </c>
      <c r="X1749" s="43"/>
      <c r="Y1749" s="43"/>
      <c r="Z1749" s="43" t="s">
        <v>8442</v>
      </c>
      <c r="AA1749" s="43" t="str">
        <f>VLOOKUP(J1749, sku!B:C, 2, FALSE)</f>
        <v>Mini Fogareiro Com Mangueira - Elétrica</v>
      </c>
      <c r="AB1749" s="45" t="str">
        <f>VLOOKUP(J1749, sku!B:BM, 64, FALSE)</f>
        <v>Importação</v>
      </c>
      <c r="AC1749" s="45" t="str">
        <f>LEFT(pedidos[[#This Row],[SKU]],3)</f>
        <v>1MI</v>
      </c>
      <c r="AD1749" s="37" t="str" cm="1">
        <f t="array" aca="1" ref="AD1749" ca="1">IFERROR(
  INDEX(
    montadora[Montadora],
    MATCH(TRUE,LEFT(J2132,NÚCARACT(montadora[SKU Parcial]))=montadora[SKU Parcial],0)
  ),
  ""
)</f>
        <v/>
      </c>
    </row>
    <row r="1750" spans="1:30" x14ac:dyDescent="0.25">
      <c r="A1750" s="42" t="s">
        <v>9043</v>
      </c>
      <c r="B1750" s="42"/>
      <c r="C1750" s="42"/>
      <c r="D1750" s="42"/>
      <c r="E1750" s="42">
        <v>21898021813</v>
      </c>
      <c r="F1750" s="42" t="s">
        <v>9202</v>
      </c>
      <c r="G1750" s="42" t="s">
        <v>11227</v>
      </c>
      <c r="H1750" s="7"/>
      <c r="I1750" s="42"/>
      <c r="J1750" s="42" t="s">
        <v>9215</v>
      </c>
      <c r="K1750" s="8">
        <v>45788</v>
      </c>
      <c r="L1750" s="12" t="s">
        <v>8443</v>
      </c>
      <c r="M1750" s="44">
        <v>64.8</v>
      </c>
      <c r="N1750" s="7">
        <v>1</v>
      </c>
      <c r="O1750" s="44">
        <v>64.8</v>
      </c>
      <c r="P1750" s="44">
        <v>35</v>
      </c>
      <c r="Q1750" s="44">
        <v>4.93</v>
      </c>
      <c r="R1750" s="44">
        <v>18.260000000000002</v>
      </c>
      <c r="S1750" s="44">
        <v>0</v>
      </c>
      <c r="T1750" s="44">
        <v>-1.21</v>
      </c>
      <c r="U1750" s="44">
        <v>7.82</v>
      </c>
      <c r="V1750" s="9">
        <v>0.1207</v>
      </c>
      <c r="W1750" s="42" t="s">
        <v>34</v>
      </c>
      <c r="X1750" s="43"/>
      <c r="Y1750" s="43"/>
      <c r="Z1750" s="43" t="s">
        <v>8442</v>
      </c>
      <c r="AA1750" s="43" t="str">
        <f>VLOOKUP(J1750, sku!B:C, 2, FALSE)</f>
        <v>Mini Fogareiro Com Mangueira - Elétrica</v>
      </c>
      <c r="AB1750" s="45" t="str">
        <f>VLOOKUP(J1750, sku!B:BM, 64, FALSE)</f>
        <v>Importação</v>
      </c>
      <c r="AC1750" s="45" t="str">
        <f>LEFT(pedidos[[#This Row],[SKU]],3)</f>
        <v>1MI</v>
      </c>
      <c r="AD1750" s="37" t="str" cm="1">
        <f t="array" aca="1" ref="AD1750" ca="1">IFERROR(
  INDEX(
    montadora[Montadora],
    MATCH(TRUE,LEFT(J2133,NÚCARACT(montadora[SKU Parcial]))=montadora[SKU Parcial],0)
  ),
  ""
)</f>
        <v/>
      </c>
    </row>
    <row r="1751" spans="1:30" x14ac:dyDescent="0.25">
      <c r="A1751" s="42" t="s">
        <v>9041</v>
      </c>
      <c r="B1751" s="42"/>
      <c r="C1751" s="42"/>
      <c r="D1751" s="42"/>
      <c r="E1751" s="42">
        <v>21898021813</v>
      </c>
      <c r="F1751" s="42" t="s">
        <v>9202</v>
      </c>
      <c r="G1751" s="42" t="s">
        <v>11227</v>
      </c>
      <c r="H1751" s="7"/>
      <c r="I1751" s="42"/>
      <c r="J1751" s="42" t="s">
        <v>9215</v>
      </c>
      <c r="K1751" s="8">
        <v>45800</v>
      </c>
      <c r="L1751" s="12" t="s">
        <v>8443</v>
      </c>
      <c r="M1751" s="44">
        <v>64.8</v>
      </c>
      <c r="N1751" s="7">
        <v>1</v>
      </c>
      <c r="O1751" s="44">
        <v>64.8</v>
      </c>
      <c r="P1751" s="44">
        <v>35</v>
      </c>
      <c r="Q1751" s="44">
        <v>4.93</v>
      </c>
      <c r="R1751" s="44">
        <v>18.260000000000002</v>
      </c>
      <c r="S1751" s="44">
        <v>0</v>
      </c>
      <c r="T1751" s="44">
        <v>0</v>
      </c>
      <c r="U1751" s="44">
        <v>6.61</v>
      </c>
      <c r="V1751" s="9">
        <v>0.10199999999999999</v>
      </c>
      <c r="W1751" s="42" t="s">
        <v>34</v>
      </c>
      <c r="X1751" s="43"/>
      <c r="Y1751" s="43"/>
      <c r="Z1751" s="43" t="s">
        <v>8442</v>
      </c>
      <c r="AA1751" s="43" t="str">
        <f>VLOOKUP(J1751, sku!B:C, 2, FALSE)</f>
        <v>Mini Fogareiro Com Mangueira - Elétrica</v>
      </c>
      <c r="AB1751" s="45" t="str">
        <f>VLOOKUP(J1751, sku!B:BM, 64, FALSE)</f>
        <v>Importação</v>
      </c>
      <c r="AC1751" s="45" t="str">
        <f>LEFT(pedidos[[#This Row],[SKU]],3)</f>
        <v>1MI</v>
      </c>
      <c r="AD1751" s="37" t="str" cm="1">
        <f t="array" aca="1" ref="AD1751" ca="1">IFERROR(
  INDEX(
    montadora[Montadora],
    MATCH(TRUE,LEFT(J2134,NÚCARACT(montadora[SKU Parcial]))=montadora[SKU Parcial],0)
  ),
  ""
)</f>
        <v/>
      </c>
    </row>
    <row r="1752" spans="1:30" x14ac:dyDescent="0.25">
      <c r="A1752" s="42" t="s">
        <v>9042</v>
      </c>
      <c r="B1752" s="42"/>
      <c r="C1752" s="42"/>
      <c r="D1752" s="42"/>
      <c r="E1752" s="42">
        <v>21898021813</v>
      </c>
      <c r="F1752" s="42" t="s">
        <v>9202</v>
      </c>
      <c r="G1752" s="42" t="s">
        <v>11227</v>
      </c>
      <c r="H1752" s="7"/>
      <c r="I1752" s="42"/>
      <c r="J1752" s="42" t="s">
        <v>9215</v>
      </c>
      <c r="K1752" s="8">
        <v>45796</v>
      </c>
      <c r="L1752" s="12" t="s">
        <v>8443</v>
      </c>
      <c r="M1752" s="44">
        <v>64.8</v>
      </c>
      <c r="N1752" s="7">
        <v>1</v>
      </c>
      <c r="O1752" s="44">
        <v>64.8</v>
      </c>
      <c r="P1752" s="44">
        <v>35</v>
      </c>
      <c r="Q1752" s="44">
        <v>4.93</v>
      </c>
      <c r="R1752" s="44">
        <v>18.260000000000002</v>
      </c>
      <c r="S1752" s="44">
        <v>0</v>
      </c>
      <c r="T1752" s="44">
        <v>0</v>
      </c>
      <c r="U1752" s="44">
        <v>6.61</v>
      </c>
      <c r="V1752" s="9">
        <v>0.10199999999999999</v>
      </c>
      <c r="W1752" s="42" t="s">
        <v>34</v>
      </c>
      <c r="X1752" s="43"/>
      <c r="Y1752" s="43"/>
      <c r="Z1752" s="43" t="s">
        <v>8442</v>
      </c>
      <c r="AA1752" s="43" t="str">
        <f>VLOOKUP(J1752, sku!B:C, 2, FALSE)</f>
        <v>Mini Fogareiro Com Mangueira - Elétrica</v>
      </c>
      <c r="AB1752" s="45" t="str">
        <f>VLOOKUP(J1752, sku!B:BM, 64, FALSE)</f>
        <v>Importação</v>
      </c>
      <c r="AC1752" s="45" t="str">
        <f>LEFT(pedidos[[#This Row],[SKU]],3)</f>
        <v>1MI</v>
      </c>
      <c r="AD1752" s="37" t="str" cm="1">
        <f t="array" aca="1" ref="AD1752" ca="1">IFERROR(
  INDEX(
    montadora[Montadora],
    MATCH(TRUE,LEFT(J2135,NÚCARACT(montadora[SKU Parcial]))=montadora[SKU Parcial],0)
  ),
  ""
)</f>
        <v/>
      </c>
    </row>
    <row r="1753" spans="1:30" x14ac:dyDescent="0.25">
      <c r="A1753" s="42" t="s">
        <v>9044</v>
      </c>
      <c r="B1753" s="42"/>
      <c r="C1753" s="42"/>
      <c r="D1753" s="42"/>
      <c r="E1753" s="42">
        <v>21898021813</v>
      </c>
      <c r="F1753" s="42" t="s">
        <v>9202</v>
      </c>
      <c r="G1753" s="42" t="s">
        <v>11227</v>
      </c>
      <c r="H1753" s="7"/>
      <c r="I1753" s="42"/>
      <c r="J1753" s="42" t="s">
        <v>9215</v>
      </c>
      <c r="K1753" s="8">
        <v>45788</v>
      </c>
      <c r="L1753" s="12" t="s">
        <v>8443</v>
      </c>
      <c r="M1753" s="44">
        <v>64.8</v>
      </c>
      <c r="N1753" s="7">
        <v>1</v>
      </c>
      <c r="O1753" s="44">
        <v>64.8</v>
      </c>
      <c r="P1753" s="44">
        <v>35</v>
      </c>
      <c r="Q1753" s="44">
        <v>4.93</v>
      </c>
      <c r="R1753" s="44">
        <v>18.260000000000002</v>
      </c>
      <c r="S1753" s="44">
        <v>0</v>
      </c>
      <c r="T1753" s="44">
        <v>0</v>
      </c>
      <c r="U1753" s="44">
        <v>6.61</v>
      </c>
      <c r="V1753" s="9">
        <v>0.10199999999999999</v>
      </c>
      <c r="W1753" s="42" t="s">
        <v>34</v>
      </c>
      <c r="X1753" s="43"/>
      <c r="Y1753" s="43"/>
      <c r="Z1753" s="43" t="s">
        <v>8442</v>
      </c>
      <c r="AA1753" s="43" t="str">
        <f>VLOOKUP(J1753, sku!B:C, 2, FALSE)</f>
        <v>Mini Fogareiro Com Mangueira - Elétrica</v>
      </c>
      <c r="AB1753" s="45" t="str">
        <f>VLOOKUP(J1753, sku!B:BM, 64, FALSE)</f>
        <v>Importação</v>
      </c>
      <c r="AC1753" s="45" t="str">
        <f>LEFT(pedidos[[#This Row],[SKU]],3)</f>
        <v>1MI</v>
      </c>
      <c r="AD1753" s="37" t="str" cm="1">
        <f t="array" aca="1" ref="AD1753" ca="1">IFERROR(
  INDEX(
    montadora[Montadora],
    MATCH(TRUE,LEFT(J2136,NÚCARACT(montadora[SKU Parcial]))=montadora[SKU Parcial],0)
  ),
  ""
)</f>
        <v/>
      </c>
    </row>
    <row r="1754" spans="1:30" x14ac:dyDescent="0.25">
      <c r="A1754" s="42" t="s">
        <v>10088</v>
      </c>
      <c r="B1754" s="42">
        <v>23698187771</v>
      </c>
      <c r="C1754" s="42"/>
      <c r="D1754" s="42"/>
      <c r="E1754" s="42"/>
      <c r="F1754" s="42" t="s">
        <v>9202</v>
      </c>
      <c r="G1754" s="42" t="s">
        <v>11228</v>
      </c>
      <c r="H1754" s="19"/>
      <c r="I1754" s="42"/>
      <c r="J1754" s="42" t="s">
        <v>9215</v>
      </c>
      <c r="K1754" s="21">
        <v>45778</v>
      </c>
      <c r="L1754" s="12" t="s">
        <v>8443</v>
      </c>
      <c r="M1754" s="44">
        <v>58.8</v>
      </c>
      <c r="N1754" s="19">
        <v>1</v>
      </c>
      <c r="O1754" s="44">
        <v>58.8</v>
      </c>
      <c r="P1754" s="44">
        <v>35</v>
      </c>
      <c r="Q1754" s="44">
        <v>1.98</v>
      </c>
      <c r="R1754" s="44">
        <v>15.64</v>
      </c>
      <c r="S1754" s="44">
        <v>0</v>
      </c>
      <c r="T1754" s="44">
        <v>0</v>
      </c>
      <c r="U1754" s="44">
        <v>5.59</v>
      </c>
      <c r="V1754" s="23">
        <v>9.5000000000000001E-2</v>
      </c>
      <c r="W1754" s="42" t="s">
        <v>34</v>
      </c>
      <c r="X1754" s="43"/>
      <c r="Y1754" s="43"/>
      <c r="Z1754" s="43" t="s">
        <v>8442</v>
      </c>
      <c r="AA1754" s="43" t="str">
        <f>VLOOKUP(J1754, sku!B:C, 2, FALSE)</f>
        <v>Mini Fogareiro Com Mangueira - Elétrica</v>
      </c>
      <c r="AB1754" s="45" t="str">
        <f>VLOOKUP(J1754, sku!B:BM, 64, FALSE)</f>
        <v>Importação</v>
      </c>
      <c r="AC1754" s="45" t="str">
        <f>LEFT(pedidos[[#This Row],[SKU]],3)</f>
        <v>1MI</v>
      </c>
      <c r="AD1754" s="37" t="str" cm="1">
        <f t="array" aca="1" ref="AD1754" ca="1">IFERROR(
  INDEX(
    montadora[Montadora],
    MATCH(TRUE,LEFT(J2137,NÚCARACT(montadora[SKU Parcial]))=montadora[SKU Parcial],0)
  ),
  ""
)</f>
        <v/>
      </c>
    </row>
    <row r="1755" spans="1:30" x14ac:dyDescent="0.25">
      <c r="A1755" s="42" t="s">
        <v>9304</v>
      </c>
      <c r="B1755" s="42">
        <v>23698187771</v>
      </c>
      <c r="C1755" s="42"/>
      <c r="D1755" s="42"/>
      <c r="E1755" s="42"/>
      <c r="F1755" s="42" t="s">
        <v>9202</v>
      </c>
      <c r="G1755" s="42" t="s">
        <v>11228</v>
      </c>
      <c r="H1755" s="19"/>
      <c r="I1755" s="42"/>
      <c r="J1755" s="42" t="s">
        <v>9215</v>
      </c>
      <c r="K1755" s="21">
        <v>45802</v>
      </c>
      <c r="L1755" s="12" t="s">
        <v>8443</v>
      </c>
      <c r="M1755" s="44">
        <v>58.8</v>
      </c>
      <c r="N1755" s="19">
        <v>1</v>
      </c>
      <c r="O1755" s="44">
        <v>58.8</v>
      </c>
      <c r="P1755" s="44">
        <v>35</v>
      </c>
      <c r="Q1755" s="44">
        <v>1.98</v>
      </c>
      <c r="R1755" s="44">
        <v>15.76</v>
      </c>
      <c r="S1755" s="44">
        <v>0</v>
      </c>
      <c r="T1755" s="44">
        <v>0</v>
      </c>
      <c r="U1755" s="44">
        <v>6.06</v>
      </c>
      <c r="V1755" s="23">
        <v>0</v>
      </c>
      <c r="W1755" s="42" t="s">
        <v>34</v>
      </c>
      <c r="X1755" s="43"/>
      <c r="Y1755" s="43"/>
      <c r="Z1755" s="43" t="s">
        <v>8442</v>
      </c>
      <c r="AA1755" s="43" t="str">
        <f>VLOOKUP(J1755, sku!B:C, 2, FALSE)</f>
        <v>Mini Fogareiro Com Mangueira - Elétrica</v>
      </c>
      <c r="AB1755" s="45" t="str">
        <f>VLOOKUP(J1755, sku!B:BM, 64, FALSE)</f>
        <v>Importação</v>
      </c>
      <c r="AC1755" s="45" t="str">
        <f>LEFT(pedidos[[#This Row],[SKU]],3)</f>
        <v>1MI</v>
      </c>
      <c r="AD1755" s="37" t="str" cm="1">
        <f t="array" aca="1" ref="AD1755" ca="1">IFERROR(
  INDEX(
    montadora[Montadora],
    MATCH(TRUE,LEFT(J2138,NÚCARACT(montadora[SKU Parcial]))=montadora[SKU Parcial],0)
  ),
  ""
)</f>
        <v/>
      </c>
    </row>
    <row r="1756" spans="1:30" x14ac:dyDescent="0.25">
      <c r="A1756" s="42" t="s">
        <v>9316</v>
      </c>
      <c r="B1756" s="42">
        <v>23698187771</v>
      </c>
      <c r="C1756" s="42"/>
      <c r="D1756" s="42"/>
      <c r="E1756" s="42"/>
      <c r="F1756" s="42" t="s">
        <v>9202</v>
      </c>
      <c r="G1756" s="42" t="s">
        <v>11228</v>
      </c>
      <c r="H1756" s="19"/>
      <c r="I1756" s="42"/>
      <c r="J1756" s="42" t="s">
        <v>9215</v>
      </c>
      <c r="K1756" s="21">
        <v>45801</v>
      </c>
      <c r="L1756" s="12" t="s">
        <v>8443</v>
      </c>
      <c r="M1756" s="44">
        <v>58.8</v>
      </c>
      <c r="N1756" s="19">
        <v>1</v>
      </c>
      <c r="O1756" s="44">
        <v>58.8</v>
      </c>
      <c r="P1756" s="44">
        <v>35</v>
      </c>
      <c r="Q1756" s="44">
        <v>1.98</v>
      </c>
      <c r="R1756" s="44">
        <v>15.76</v>
      </c>
      <c r="S1756" s="44">
        <v>0</v>
      </c>
      <c r="T1756" s="44">
        <v>0</v>
      </c>
      <c r="U1756" s="44">
        <v>6.06</v>
      </c>
      <c r="V1756" s="23">
        <v>0</v>
      </c>
      <c r="W1756" s="42" t="s">
        <v>34</v>
      </c>
      <c r="X1756" s="43"/>
      <c r="Y1756" s="43"/>
      <c r="Z1756" s="43" t="s">
        <v>8442</v>
      </c>
      <c r="AA1756" s="43" t="str">
        <f>VLOOKUP(J1756, sku!B:C, 2, FALSE)</f>
        <v>Mini Fogareiro Com Mangueira - Elétrica</v>
      </c>
      <c r="AB1756" s="45" t="str">
        <f>VLOOKUP(J1756, sku!B:BM, 64, FALSE)</f>
        <v>Importação</v>
      </c>
      <c r="AC1756" s="45" t="str">
        <f>LEFT(pedidos[[#This Row],[SKU]],3)</f>
        <v>1MI</v>
      </c>
      <c r="AD1756" s="37" t="str" cm="1">
        <f t="array" aca="1" ref="AD1756" ca="1">IFERROR(
  INDEX(
    montadora[Montadora],
    MATCH(TRUE,LEFT(J2139,NÚCARACT(montadora[SKU Parcial]))=montadora[SKU Parcial],0)
  ),
  ""
)</f>
        <v/>
      </c>
    </row>
    <row r="1757" spans="1:30" x14ac:dyDescent="0.25">
      <c r="A1757" s="42" t="s">
        <v>9343</v>
      </c>
      <c r="B1757" s="42">
        <v>23698187771</v>
      </c>
      <c r="C1757" s="42"/>
      <c r="D1757" s="42"/>
      <c r="E1757" s="42"/>
      <c r="F1757" s="42" t="s">
        <v>9202</v>
      </c>
      <c r="G1757" s="42" t="s">
        <v>11228</v>
      </c>
      <c r="H1757" s="19"/>
      <c r="I1757" s="42"/>
      <c r="J1757" s="42" t="s">
        <v>9215</v>
      </c>
      <c r="K1757" s="21">
        <v>45800</v>
      </c>
      <c r="L1757" s="12" t="s">
        <v>8443</v>
      </c>
      <c r="M1757" s="44">
        <v>58.8</v>
      </c>
      <c r="N1757" s="19">
        <v>1</v>
      </c>
      <c r="O1757" s="44">
        <v>58.8</v>
      </c>
      <c r="P1757" s="44">
        <v>35</v>
      </c>
      <c r="Q1757" s="44">
        <v>1.98</v>
      </c>
      <c r="R1757" s="44">
        <v>15.76</v>
      </c>
      <c r="S1757" s="44">
        <v>0</v>
      </c>
      <c r="T1757" s="44">
        <v>0</v>
      </c>
      <c r="U1757" s="44">
        <v>6.06</v>
      </c>
      <c r="V1757" s="23">
        <v>0</v>
      </c>
      <c r="W1757" s="42" t="s">
        <v>34</v>
      </c>
      <c r="X1757" s="43"/>
      <c r="Y1757" s="43"/>
      <c r="Z1757" s="43" t="s">
        <v>8442</v>
      </c>
      <c r="AA1757" s="43" t="str">
        <f>VLOOKUP(J1757, sku!B:C, 2, FALSE)</f>
        <v>Mini Fogareiro Com Mangueira - Elétrica</v>
      </c>
      <c r="AB1757" s="45" t="str">
        <f>VLOOKUP(J1757, sku!B:BM, 64, FALSE)</f>
        <v>Importação</v>
      </c>
      <c r="AC1757" s="45" t="str">
        <f>LEFT(pedidos[[#This Row],[SKU]],3)</f>
        <v>1MI</v>
      </c>
      <c r="AD1757" s="37" t="str" cm="1">
        <f t="array" aca="1" ref="AD1757" ca="1">IFERROR(
  INDEX(
    montadora[Montadora],
    MATCH(TRUE,LEFT(J2140,NÚCARACT(montadora[SKU Parcial]))=montadora[SKU Parcial],0)
  ),
  ""
)</f>
        <v/>
      </c>
    </row>
    <row r="1758" spans="1:30" x14ac:dyDescent="0.25">
      <c r="A1758" s="42" t="s">
        <v>9355</v>
      </c>
      <c r="B1758" s="42">
        <v>23698187771</v>
      </c>
      <c r="C1758" s="42"/>
      <c r="D1758" s="42"/>
      <c r="E1758" s="42"/>
      <c r="F1758" s="42" t="s">
        <v>9202</v>
      </c>
      <c r="G1758" s="42" t="s">
        <v>11228</v>
      </c>
      <c r="H1758" s="19"/>
      <c r="I1758" s="42"/>
      <c r="J1758" s="42" t="s">
        <v>9215</v>
      </c>
      <c r="K1758" s="21">
        <v>45799</v>
      </c>
      <c r="L1758" s="12" t="s">
        <v>8443</v>
      </c>
      <c r="M1758" s="44">
        <v>58.8</v>
      </c>
      <c r="N1758" s="19">
        <v>1</v>
      </c>
      <c r="O1758" s="44">
        <v>58.8</v>
      </c>
      <c r="P1758" s="44">
        <v>35</v>
      </c>
      <c r="Q1758" s="44">
        <v>1.98</v>
      </c>
      <c r="R1758" s="44">
        <v>15.76</v>
      </c>
      <c r="S1758" s="44">
        <v>0</v>
      </c>
      <c r="T1758" s="44">
        <v>0</v>
      </c>
      <c r="U1758" s="44">
        <v>6.06</v>
      </c>
      <c r="V1758" s="23">
        <v>0</v>
      </c>
      <c r="W1758" s="42" t="s">
        <v>34</v>
      </c>
      <c r="X1758" s="43"/>
      <c r="Y1758" s="43"/>
      <c r="Z1758" s="43" t="s">
        <v>8442</v>
      </c>
      <c r="AA1758" s="43" t="str">
        <f>VLOOKUP(J1758, sku!B:C, 2, FALSE)</f>
        <v>Mini Fogareiro Com Mangueira - Elétrica</v>
      </c>
      <c r="AB1758" s="45" t="str">
        <f>VLOOKUP(J1758, sku!B:BM, 64, FALSE)</f>
        <v>Importação</v>
      </c>
      <c r="AC1758" s="45" t="str">
        <f>LEFT(pedidos[[#This Row],[SKU]],3)</f>
        <v>1MI</v>
      </c>
      <c r="AD1758" s="37" t="str" cm="1">
        <f t="array" aca="1" ref="AD1758" ca="1">IFERROR(
  INDEX(
    montadora[Montadora],
    MATCH(TRUE,LEFT(J2141,NÚCARACT(montadora[SKU Parcial]))=montadora[SKU Parcial],0)
  ),
  ""
)</f>
        <v/>
      </c>
    </row>
    <row r="1759" spans="1:30" x14ac:dyDescent="0.25">
      <c r="A1759" s="42" t="s">
        <v>9361</v>
      </c>
      <c r="B1759" s="42">
        <v>23698187771</v>
      </c>
      <c r="C1759" s="42"/>
      <c r="D1759" s="42"/>
      <c r="E1759" s="42"/>
      <c r="F1759" s="42" t="s">
        <v>9202</v>
      </c>
      <c r="G1759" s="42" t="s">
        <v>11228</v>
      </c>
      <c r="H1759" s="19"/>
      <c r="I1759" s="42"/>
      <c r="J1759" s="42" t="s">
        <v>9215</v>
      </c>
      <c r="K1759" s="21">
        <v>45799</v>
      </c>
      <c r="L1759" s="12" t="s">
        <v>8443</v>
      </c>
      <c r="M1759" s="44">
        <v>58.8</v>
      </c>
      <c r="N1759" s="19">
        <v>1</v>
      </c>
      <c r="O1759" s="44">
        <v>68.42</v>
      </c>
      <c r="P1759" s="44">
        <v>35</v>
      </c>
      <c r="Q1759" s="44">
        <v>1.98</v>
      </c>
      <c r="R1759" s="44">
        <v>15.76</v>
      </c>
      <c r="S1759" s="44">
        <v>9.6199999999999992</v>
      </c>
      <c r="T1759" s="44">
        <v>0</v>
      </c>
      <c r="U1759" s="44">
        <v>6.06</v>
      </c>
      <c r="V1759" s="23">
        <v>0</v>
      </c>
      <c r="W1759" s="42" t="s">
        <v>34</v>
      </c>
      <c r="X1759" s="43"/>
      <c r="Y1759" s="43"/>
      <c r="Z1759" s="43" t="s">
        <v>8442</v>
      </c>
      <c r="AA1759" s="43" t="str">
        <f>VLOOKUP(J1759, sku!B:C, 2, FALSE)</f>
        <v>Mini Fogareiro Com Mangueira - Elétrica</v>
      </c>
      <c r="AB1759" s="45" t="str">
        <f>VLOOKUP(J1759, sku!B:BM, 64, FALSE)</f>
        <v>Importação</v>
      </c>
      <c r="AC1759" s="45" t="str">
        <f>LEFT(pedidos[[#This Row],[SKU]],3)</f>
        <v>1MI</v>
      </c>
      <c r="AD1759" s="37" t="str" cm="1">
        <f t="array" aca="1" ref="AD1759" ca="1">IFERROR(
  INDEX(
    montadora[Montadora],
    MATCH(TRUE,LEFT(J2142,NÚCARACT(montadora[SKU Parcial]))=montadora[SKU Parcial],0)
  ),
  ""
)</f>
        <v/>
      </c>
    </row>
    <row r="1760" spans="1:30" x14ac:dyDescent="0.25">
      <c r="A1760" s="42" t="s">
        <v>9363</v>
      </c>
      <c r="B1760" s="42">
        <v>23698187771</v>
      </c>
      <c r="C1760" s="42"/>
      <c r="D1760" s="42"/>
      <c r="E1760" s="42"/>
      <c r="F1760" s="42" t="s">
        <v>9202</v>
      </c>
      <c r="G1760" s="42" t="s">
        <v>11228</v>
      </c>
      <c r="H1760" s="19"/>
      <c r="I1760" s="42"/>
      <c r="J1760" s="42" t="s">
        <v>9215</v>
      </c>
      <c r="K1760" s="21">
        <v>45799</v>
      </c>
      <c r="L1760" s="12" t="s">
        <v>8443</v>
      </c>
      <c r="M1760" s="44">
        <v>58.8</v>
      </c>
      <c r="N1760" s="19">
        <v>1</v>
      </c>
      <c r="O1760" s="44">
        <v>58.8</v>
      </c>
      <c r="P1760" s="44">
        <v>35</v>
      </c>
      <c r="Q1760" s="44">
        <v>1.98</v>
      </c>
      <c r="R1760" s="44">
        <v>15.76</v>
      </c>
      <c r="S1760" s="44">
        <v>0</v>
      </c>
      <c r="T1760" s="44">
        <v>0</v>
      </c>
      <c r="U1760" s="44">
        <v>6.06</v>
      </c>
      <c r="V1760" s="23">
        <v>0</v>
      </c>
      <c r="W1760" s="42" t="s">
        <v>34</v>
      </c>
      <c r="X1760" s="43"/>
      <c r="Y1760" s="43"/>
      <c r="Z1760" s="43" t="s">
        <v>8442</v>
      </c>
      <c r="AA1760" s="43" t="str">
        <f>VLOOKUP(J1760, sku!B:C, 2, FALSE)</f>
        <v>Mini Fogareiro Com Mangueira - Elétrica</v>
      </c>
      <c r="AB1760" s="45" t="str">
        <f>VLOOKUP(J1760, sku!B:BM, 64, FALSE)</f>
        <v>Importação</v>
      </c>
      <c r="AC1760" s="45" t="str">
        <f>LEFT(pedidos[[#This Row],[SKU]],3)</f>
        <v>1MI</v>
      </c>
      <c r="AD1760" s="37" t="str" cm="1">
        <f t="array" aca="1" ref="AD1760" ca="1">IFERROR(
  INDEX(
    montadora[Montadora],
    MATCH(TRUE,LEFT(J2143,NÚCARACT(montadora[SKU Parcial]))=montadora[SKU Parcial],0)
  ),
  ""
)</f>
        <v/>
      </c>
    </row>
    <row r="1761" spans="1:30" x14ac:dyDescent="0.25">
      <c r="A1761" s="42" t="s">
        <v>9388</v>
      </c>
      <c r="B1761" s="42">
        <v>23698187771</v>
      </c>
      <c r="C1761" s="42"/>
      <c r="D1761" s="42"/>
      <c r="E1761" s="42"/>
      <c r="F1761" s="42" t="s">
        <v>9202</v>
      </c>
      <c r="G1761" s="42" t="s">
        <v>11228</v>
      </c>
      <c r="H1761" s="19"/>
      <c r="I1761" s="42"/>
      <c r="J1761" s="42" t="s">
        <v>9215</v>
      </c>
      <c r="K1761" s="21">
        <v>45798</v>
      </c>
      <c r="L1761" s="12" t="s">
        <v>8443</v>
      </c>
      <c r="M1761" s="44">
        <v>58.8</v>
      </c>
      <c r="N1761" s="19">
        <v>1</v>
      </c>
      <c r="O1761" s="44">
        <v>58.8</v>
      </c>
      <c r="P1761" s="44">
        <v>35</v>
      </c>
      <c r="Q1761" s="44">
        <v>1.98</v>
      </c>
      <c r="R1761" s="44">
        <v>15.76</v>
      </c>
      <c r="S1761" s="44">
        <v>0</v>
      </c>
      <c r="T1761" s="44">
        <v>0</v>
      </c>
      <c r="U1761" s="44">
        <v>6.06</v>
      </c>
      <c r="V1761" s="23">
        <v>0</v>
      </c>
      <c r="W1761" s="42" t="s">
        <v>34</v>
      </c>
      <c r="X1761" s="43"/>
      <c r="Y1761" s="43"/>
      <c r="Z1761" s="43" t="s">
        <v>8442</v>
      </c>
      <c r="AA1761" s="43" t="str">
        <f>VLOOKUP(J1761, sku!B:C, 2, FALSE)</f>
        <v>Mini Fogareiro Com Mangueira - Elétrica</v>
      </c>
      <c r="AB1761" s="45" t="str">
        <f>VLOOKUP(J1761, sku!B:BM, 64, FALSE)</f>
        <v>Importação</v>
      </c>
      <c r="AC1761" s="45" t="str">
        <f>LEFT(pedidos[[#This Row],[SKU]],3)</f>
        <v>1MI</v>
      </c>
      <c r="AD1761" s="37" t="str" cm="1">
        <f t="array" aca="1" ref="AD1761" ca="1">IFERROR(
  INDEX(
    montadora[Montadora],
    MATCH(TRUE,LEFT(J2144,NÚCARACT(montadora[SKU Parcial]))=montadora[SKU Parcial],0)
  ),
  ""
)</f>
        <v/>
      </c>
    </row>
    <row r="1762" spans="1:30" x14ac:dyDescent="0.25">
      <c r="A1762" s="42" t="s">
        <v>9424</v>
      </c>
      <c r="B1762" s="42">
        <v>23698187771</v>
      </c>
      <c r="C1762" s="42"/>
      <c r="D1762" s="42"/>
      <c r="E1762" s="42"/>
      <c r="F1762" s="42" t="s">
        <v>9202</v>
      </c>
      <c r="G1762" s="42" t="s">
        <v>11228</v>
      </c>
      <c r="H1762" s="19"/>
      <c r="I1762" s="42"/>
      <c r="J1762" s="42" t="s">
        <v>9215</v>
      </c>
      <c r="K1762" s="21">
        <v>45796</v>
      </c>
      <c r="L1762" s="12" t="s">
        <v>8443</v>
      </c>
      <c r="M1762" s="44">
        <v>58.8</v>
      </c>
      <c r="N1762" s="19">
        <v>1</v>
      </c>
      <c r="O1762" s="44">
        <v>58.8</v>
      </c>
      <c r="P1762" s="44">
        <v>35</v>
      </c>
      <c r="Q1762" s="44">
        <v>1.98</v>
      </c>
      <c r="R1762" s="44">
        <v>15.76</v>
      </c>
      <c r="S1762" s="44">
        <v>0</v>
      </c>
      <c r="T1762" s="44">
        <v>0</v>
      </c>
      <c r="U1762" s="44">
        <v>6.06</v>
      </c>
      <c r="V1762" s="23">
        <v>0</v>
      </c>
      <c r="W1762" s="42" t="s">
        <v>34</v>
      </c>
      <c r="X1762" s="43"/>
      <c r="Y1762" s="43"/>
      <c r="Z1762" s="43" t="s">
        <v>8442</v>
      </c>
      <c r="AA1762" s="43" t="str">
        <f>VLOOKUP(J1762, sku!B:C, 2, FALSE)</f>
        <v>Mini Fogareiro Com Mangueira - Elétrica</v>
      </c>
      <c r="AB1762" s="45" t="str">
        <f>VLOOKUP(J1762, sku!B:BM, 64, FALSE)</f>
        <v>Importação</v>
      </c>
      <c r="AC1762" s="45" t="str">
        <f>LEFT(pedidos[[#This Row],[SKU]],3)</f>
        <v>1MI</v>
      </c>
      <c r="AD1762" s="37" t="str" cm="1">
        <f t="array" aca="1" ref="AD1762" ca="1">IFERROR(
  INDEX(
    montadora[Montadora],
    MATCH(TRUE,LEFT(J2145,NÚCARACT(montadora[SKU Parcial]))=montadora[SKU Parcial],0)
  ),
  ""
)</f>
        <v/>
      </c>
    </row>
    <row r="1763" spans="1:30" x14ac:dyDescent="0.25">
      <c r="A1763" s="42" t="s">
        <v>9443</v>
      </c>
      <c r="B1763" s="42">
        <v>23698187771</v>
      </c>
      <c r="C1763" s="42"/>
      <c r="D1763" s="42"/>
      <c r="E1763" s="42"/>
      <c r="F1763" s="42" t="s">
        <v>9202</v>
      </c>
      <c r="G1763" s="42" t="s">
        <v>11228</v>
      </c>
      <c r="H1763" s="19"/>
      <c r="I1763" s="42"/>
      <c r="J1763" s="42" t="s">
        <v>9215</v>
      </c>
      <c r="K1763" s="21">
        <v>45796</v>
      </c>
      <c r="L1763" s="12" t="s">
        <v>8443</v>
      </c>
      <c r="M1763" s="44">
        <v>58.8</v>
      </c>
      <c r="N1763" s="19">
        <v>1</v>
      </c>
      <c r="O1763" s="44">
        <v>69.63</v>
      </c>
      <c r="P1763" s="44">
        <v>35</v>
      </c>
      <c r="Q1763" s="44">
        <v>1.98</v>
      </c>
      <c r="R1763" s="44">
        <v>15.76</v>
      </c>
      <c r="S1763" s="44">
        <v>10.83</v>
      </c>
      <c r="T1763" s="44">
        <v>0</v>
      </c>
      <c r="U1763" s="44">
        <v>6.06</v>
      </c>
      <c r="V1763" s="23">
        <v>0</v>
      </c>
      <c r="W1763" s="42" t="s">
        <v>34</v>
      </c>
      <c r="X1763" s="43"/>
      <c r="Y1763" s="43"/>
      <c r="Z1763" s="43" t="s">
        <v>8442</v>
      </c>
      <c r="AA1763" s="43" t="str">
        <f>VLOOKUP(J1763, sku!B:C, 2, FALSE)</f>
        <v>Mini Fogareiro Com Mangueira - Elétrica</v>
      </c>
      <c r="AB1763" s="45" t="str">
        <f>VLOOKUP(J1763, sku!B:BM, 64, FALSE)</f>
        <v>Importação</v>
      </c>
      <c r="AC1763" s="45" t="str">
        <f>LEFT(pedidos[[#This Row],[SKU]],3)</f>
        <v>1MI</v>
      </c>
      <c r="AD1763" s="37" t="str" cm="1">
        <f t="array" aca="1" ref="AD1763" ca="1">IFERROR(
  INDEX(
    montadora[Montadora],
    MATCH(TRUE,LEFT(J2146,NÚCARACT(montadora[SKU Parcial]))=montadora[SKU Parcial],0)
  ),
  ""
)</f>
        <v/>
      </c>
    </row>
    <row r="1764" spans="1:30" x14ac:dyDescent="0.25">
      <c r="A1764" s="42" t="s">
        <v>9446</v>
      </c>
      <c r="B1764" s="42">
        <v>23698187771</v>
      </c>
      <c r="C1764" s="42"/>
      <c r="D1764" s="42"/>
      <c r="E1764" s="42"/>
      <c r="F1764" s="42" t="s">
        <v>9202</v>
      </c>
      <c r="G1764" s="42" t="s">
        <v>11228</v>
      </c>
      <c r="H1764" s="19"/>
      <c r="I1764" s="42"/>
      <c r="J1764" s="42" t="s">
        <v>9215</v>
      </c>
      <c r="K1764" s="21">
        <v>45795</v>
      </c>
      <c r="L1764" s="12" t="s">
        <v>8443</v>
      </c>
      <c r="M1764" s="44">
        <v>58.8</v>
      </c>
      <c r="N1764" s="19">
        <v>1</v>
      </c>
      <c r="O1764" s="44">
        <v>58.8</v>
      </c>
      <c r="P1764" s="44">
        <v>35</v>
      </c>
      <c r="Q1764" s="44">
        <v>1.98</v>
      </c>
      <c r="R1764" s="44">
        <v>15.76</v>
      </c>
      <c r="S1764" s="44">
        <v>0</v>
      </c>
      <c r="T1764" s="44">
        <v>0</v>
      </c>
      <c r="U1764" s="44">
        <v>6.06</v>
      </c>
      <c r="V1764" s="23">
        <v>0</v>
      </c>
      <c r="W1764" s="42" t="s">
        <v>34</v>
      </c>
      <c r="X1764" s="43"/>
      <c r="Y1764" s="43"/>
      <c r="Z1764" s="43" t="s">
        <v>8442</v>
      </c>
      <c r="AA1764" s="43" t="str">
        <f>VLOOKUP(J1764, sku!B:C, 2, FALSE)</f>
        <v>Mini Fogareiro Com Mangueira - Elétrica</v>
      </c>
      <c r="AB1764" s="45" t="str">
        <f>VLOOKUP(J1764, sku!B:BM, 64, FALSE)</f>
        <v>Importação</v>
      </c>
      <c r="AC1764" s="45" t="str">
        <f>LEFT(pedidos[[#This Row],[SKU]],3)</f>
        <v>1MI</v>
      </c>
      <c r="AD1764" s="37" t="str" cm="1">
        <f t="array" aca="1" ref="AD1764" ca="1">IFERROR(
  INDEX(
    montadora[Montadora],
    MATCH(TRUE,LEFT(J2147,NÚCARACT(montadora[SKU Parcial]))=montadora[SKU Parcial],0)
  ),
  ""
)</f>
        <v/>
      </c>
    </row>
    <row r="1765" spans="1:30" x14ac:dyDescent="0.25">
      <c r="A1765" s="42" t="s">
        <v>9464</v>
      </c>
      <c r="B1765" s="42">
        <v>23698187771</v>
      </c>
      <c r="C1765" s="42"/>
      <c r="D1765" s="42"/>
      <c r="E1765" s="42"/>
      <c r="F1765" s="42" t="s">
        <v>9202</v>
      </c>
      <c r="G1765" s="42" t="s">
        <v>11228</v>
      </c>
      <c r="H1765" s="19"/>
      <c r="I1765" s="42"/>
      <c r="J1765" s="42" t="s">
        <v>9215</v>
      </c>
      <c r="K1765" s="21">
        <v>45794</v>
      </c>
      <c r="L1765" s="12" t="s">
        <v>8443</v>
      </c>
      <c r="M1765" s="44">
        <v>58.8</v>
      </c>
      <c r="N1765" s="19">
        <v>1</v>
      </c>
      <c r="O1765" s="44">
        <v>58.8</v>
      </c>
      <c r="P1765" s="44">
        <v>35</v>
      </c>
      <c r="Q1765" s="44">
        <v>1.98</v>
      </c>
      <c r="R1765" s="44">
        <v>15.76</v>
      </c>
      <c r="S1765" s="44">
        <v>0</v>
      </c>
      <c r="T1765" s="44">
        <v>0</v>
      </c>
      <c r="U1765" s="44">
        <v>6.06</v>
      </c>
      <c r="V1765" s="23">
        <v>0</v>
      </c>
      <c r="W1765" s="42" t="s">
        <v>34</v>
      </c>
      <c r="X1765" s="43"/>
      <c r="Y1765" s="43"/>
      <c r="Z1765" s="43" t="s">
        <v>8442</v>
      </c>
      <c r="AA1765" s="43" t="str">
        <f>VLOOKUP(J1765, sku!B:C, 2, FALSE)</f>
        <v>Mini Fogareiro Com Mangueira - Elétrica</v>
      </c>
      <c r="AB1765" s="45" t="str">
        <f>VLOOKUP(J1765, sku!B:BM, 64, FALSE)</f>
        <v>Importação</v>
      </c>
      <c r="AC1765" s="45" t="str">
        <f>LEFT(pedidos[[#This Row],[SKU]],3)</f>
        <v>1MI</v>
      </c>
      <c r="AD1765" s="37" t="str" cm="1">
        <f t="array" aca="1" ref="AD1765" ca="1">IFERROR(
  INDEX(
    montadora[Montadora],
    MATCH(TRUE,LEFT(J2148,NÚCARACT(montadora[SKU Parcial]))=montadora[SKU Parcial],0)
  ),
  ""
)</f>
        <v/>
      </c>
    </row>
    <row r="1766" spans="1:30" x14ac:dyDescent="0.25">
      <c r="A1766" s="42" t="s">
        <v>9510</v>
      </c>
      <c r="B1766" s="42">
        <v>23698187771</v>
      </c>
      <c r="C1766" s="42"/>
      <c r="D1766" s="42"/>
      <c r="E1766" s="42"/>
      <c r="F1766" s="42" t="s">
        <v>9202</v>
      </c>
      <c r="G1766" s="42" t="s">
        <v>11228</v>
      </c>
      <c r="H1766" s="19"/>
      <c r="I1766" s="42"/>
      <c r="J1766" s="42" t="s">
        <v>9215</v>
      </c>
      <c r="K1766" s="21">
        <v>45793</v>
      </c>
      <c r="L1766" s="12" t="s">
        <v>8443</v>
      </c>
      <c r="M1766" s="44">
        <v>58.8</v>
      </c>
      <c r="N1766" s="19">
        <v>1</v>
      </c>
      <c r="O1766" s="44">
        <v>58.8</v>
      </c>
      <c r="P1766" s="44">
        <v>35</v>
      </c>
      <c r="Q1766" s="44">
        <v>1.98</v>
      </c>
      <c r="R1766" s="44">
        <v>15.76</v>
      </c>
      <c r="S1766" s="44">
        <v>0</v>
      </c>
      <c r="T1766" s="44">
        <v>0</v>
      </c>
      <c r="U1766" s="44">
        <v>6.06</v>
      </c>
      <c r="V1766" s="23">
        <v>0</v>
      </c>
      <c r="W1766" s="42" t="s">
        <v>34</v>
      </c>
      <c r="X1766" s="43"/>
      <c r="Y1766" s="43"/>
      <c r="Z1766" s="43" t="s">
        <v>8442</v>
      </c>
      <c r="AA1766" s="43" t="str">
        <f>VLOOKUP(J1766, sku!B:C, 2, FALSE)</f>
        <v>Mini Fogareiro Com Mangueira - Elétrica</v>
      </c>
      <c r="AB1766" s="45" t="str">
        <f>VLOOKUP(J1766, sku!B:BM, 64, FALSE)</f>
        <v>Importação</v>
      </c>
      <c r="AC1766" s="45" t="str">
        <f>LEFT(pedidos[[#This Row],[SKU]],3)</f>
        <v>1MI</v>
      </c>
      <c r="AD1766" s="37" t="str" cm="1">
        <f t="array" aca="1" ref="AD1766" ca="1">IFERROR(
  INDEX(
    montadora[Montadora],
    MATCH(TRUE,LEFT(J2149,NÚCARACT(montadora[SKU Parcial]))=montadora[SKU Parcial],0)
  ),
  ""
)</f>
        <v/>
      </c>
    </row>
    <row r="1767" spans="1:30" x14ac:dyDescent="0.25">
      <c r="A1767" s="42" t="s">
        <v>9664</v>
      </c>
      <c r="B1767" s="42">
        <v>23698187771</v>
      </c>
      <c r="C1767" s="42"/>
      <c r="D1767" s="42"/>
      <c r="E1767" s="42"/>
      <c r="F1767" s="42" t="s">
        <v>9202</v>
      </c>
      <c r="G1767" s="42" t="s">
        <v>11228</v>
      </c>
      <c r="H1767" s="19"/>
      <c r="I1767" s="42"/>
      <c r="J1767" s="42" t="s">
        <v>9215</v>
      </c>
      <c r="K1767" s="21">
        <v>45788</v>
      </c>
      <c r="L1767" s="12" t="s">
        <v>8443</v>
      </c>
      <c r="M1767" s="44">
        <v>58.8</v>
      </c>
      <c r="N1767" s="19">
        <v>1</v>
      </c>
      <c r="O1767" s="44">
        <v>58.8</v>
      </c>
      <c r="P1767" s="44">
        <v>35</v>
      </c>
      <c r="Q1767" s="44">
        <v>1.98</v>
      </c>
      <c r="R1767" s="44">
        <v>15.64</v>
      </c>
      <c r="S1767" s="44">
        <v>0</v>
      </c>
      <c r="T1767" s="44">
        <v>0</v>
      </c>
      <c r="U1767" s="44">
        <v>5.59</v>
      </c>
      <c r="V1767" s="23">
        <v>0</v>
      </c>
      <c r="W1767" s="42" t="s">
        <v>34</v>
      </c>
      <c r="X1767" s="43"/>
      <c r="Y1767" s="43"/>
      <c r="Z1767" s="43" t="s">
        <v>8442</v>
      </c>
      <c r="AA1767" s="43" t="str">
        <f>VLOOKUP(J1767, sku!B:C, 2, FALSE)</f>
        <v>Mini Fogareiro Com Mangueira - Elétrica</v>
      </c>
      <c r="AB1767" s="45" t="str">
        <f>VLOOKUP(J1767, sku!B:BM, 64, FALSE)</f>
        <v>Importação</v>
      </c>
      <c r="AC1767" s="45" t="str">
        <f>LEFT(pedidos[[#This Row],[SKU]],3)</f>
        <v>1MI</v>
      </c>
      <c r="AD1767" s="37" t="str" cm="1">
        <f t="array" aca="1" ref="AD1767" ca="1">IFERROR(
  INDEX(
    montadora[Montadora],
    MATCH(TRUE,LEFT(J2150,NÚCARACT(montadora[SKU Parcial]))=montadora[SKU Parcial],0)
  ),
  ""
)</f>
        <v/>
      </c>
    </row>
    <row r="1768" spans="1:30" x14ac:dyDescent="0.25">
      <c r="A1768" s="42" t="s">
        <v>9680</v>
      </c>
      <c r="B1768" s="42">
        <v>23698187771</v>
      </c>
      <c r="C1768" s="42"/>
      <c r="D1768" s="42"/>
      <c r="E1768" s="42"/>
      <c r="F1768" s="42" t="s">
        <v>9202</v>
      </c>
      <c r="G1768" s="42" t="s">
        <v>11228</v>
      </c>
      <c r="H1768" s="19"/>
      <c r="I1768" s="42"/>
      <c r="J1768" s="42" t="s">
        <v>9215</v>
      </c>
      <c r="K1768" s="21">
        <v>45787</v>
      </c>
      <c r="L1768" s="12" t="s">
        <v>8443</v>
      </c>
      <c r="M1768" s="44">
        <v>58.8</v>
      </c>
      <c r="N1768" s="19">
        <v>1</v>
      </c>
      <c r="O1768" s="44">
        <v>58.8</v>
      </c>
      <c r="P1768" s="44">
        <v>35</v>
      </c>
      <c r="Q1768" s="44">
        <v>1.98</v>
      </c>
      <c r="R1768" s="44">
        <v>15.64</v>
      </c>
      <c r="S1768" s="44">
        <v>0</v>
      </c>
      <c r="T1768" s="44">
        <v>0</v>
      </c>
      <c r="U1768" s="44">
        <v>5.59</v>
      </c>
      <c r="V1768" s="23">
        <v>0</v>
      </c>
      <c r="W1768" s="42" t="s">
        <v>34</v>
      </c>
      <c r="X1768" s="43"/>
      <c r="Y1768" s="43"/>
      <c r="Z1768" s="43" t="s">
        <v>8442</v>
      </c>
      <c r="AA1768" s="43" t="str">
        <f>VLOOKUP(J1768, sku!B:C, 2, FALSE)</f>
        <v>Mini Fogareiro Com Mangueira - Elétrica</v>
      </c>
      <c r="AB1768" s="45" t="str">
        <f>VLOOKUP(J1768, sku!B:BM, 64, FALSE)</f>
        <v>Importação</v>
      </c>
      <c r="AC1768" s="45" t="str">
        <f>LEFT(pedidos[[#This Row],[SKU]],3)</f>
        <v>1MI</v>
      </c>
      <c r="AD1768" s="37" t="str" cm="1">
        <f t="array" aca="1" ref="AD1768" ca="1">IFERROR(
  INDEX(
    montadora[Montadora],
    MATCH(TRUE,LEFT(J2151,NÚCARACT(montadora[SKU Parcial]))=montadora[SKU Parcial],0)
  ),
  ""
)</f>
        <v/>
      </c>
    </row>
    <row r="1769" spans="1:30" x14ac:dyDescent="0.25">
      <c r="A1769" s="42" t="s">
        <v>9722</v>
      </c>
      <c r="B1769" s="42">
        <v>23698187771</v>
      </c>
      <c r="C1769" s="42"/>
      <c r="D1769" s="42"/>
      <c r="E1769" s="42"/>
      <c r="F1769" s="42" t="s">
        <v>9202</v>
      </c>
      <c r="G1769" s="42" t="s">
        <v>11228</v>
      </c>
      <c r="H1769" s="19"/>
      <c r="I1769" s="42"/>
      <c r="J1769" s="42" t="s">
        <v>9215</v>
      </c>
      <c r="K1769" s="21">
        <v>45785</v>
      </c>
      <c r="L1769" s="12" t="s">
        <v>8443</v>
      </c>
      <c r="M1769" s="44">
        <v>58.8</v>
      </c>
      <c r="N1769" s="19">
        <v>1</v>
      </c>
      <c r="O1769" s="44">
        <v>58.8</v>
      </c>
      <c r="P1769" s="44">
        <v>35</v>
      </c>
      <c r="Q1769" s="44">
        <v>1.98</v>
      </c>
      <c r="R1769" s="44">
        <v>15.64</v>
      </c>
      <c r="S1769" s="44">
        <v>0</v>
      </c>
      <c r="T1769" s="44">
        <v>0</v>
      </c>
      <c r="U1769" s="44">
        <v>5.59</v>
      </c>
      <c r="V1769" s="23">
        <v>0</v>
      </c>
      <c r="W1769" s="42" t="s">
        <v>34</v>
      </c>
      <c r="X1769" s="43"/>
      <c r="Y1769" s="43"/>
      <c r="Z1769" s="43" t="s">
        <v>8442</v>
      </c>
      <c r="AA1769" s="43" t="str">
        <f>VLOOKUP(J1769, sku!B:C, 2, FALSE)</f>
        <v>Mini Fogareiro Com Mangueira - Elétrica</v>
      </c>
      <c r="AB1769" s="45" t="str">
        <f>VLOOKUP(J1769, sku!B:BM, 64, FALSE)</f>
        <v>Importação</v>
      </c>
      <c r="AC1769" s="45" t="str">
        <f>LEFT(pedidos[[#This Row],[SKU]],3)</f>
        <v>1MI</v>
      </c>
      <c r="AD1769" s="37" t="str" cm="1">
        <f t="array" aca="1" ref="AD1769" ca="1">IFERROR(
  INDEX(
    montadora[Montadora],
    MATCH(TRUE,LEFT(J2152,NÚCARACT(montadora[SKU Parcial]))=montadora[SKU Parcial],0)
  ),
  ""
)</f>
        <v/>
      </c>
    </row>
    <row r="1770" spans="1:30" x14ac:dyDescent="0.25">
      <c r="A1770" s="42" t="s">
        <v>9771</v>
      </c>
      <c r="B1770" s="42">
        <v>23698187771</v>
      </c>
      <c r="C1770" s="42"/>
      <c r="D1770" s="42"/>
      <c r="E1770" s="42"/>
      <c r="F1770" s="42" t="s">
        <v>9202</v>
      </c>
      <c r="G1770" s="42" t="s">
        <v>11228</v>
      </c>
      <c r="H1770" s="19"/>
      <c r="I1770" s="42"/>
      <c r="J1770" s="42" t="s">
        <v>9215</v>
      </c>
      <c r="K1770" s="21">
        <v>45784</v>
      </c>
      <c r="L1770" s="12" t="s">
        <v>8443</v>
      </c>
      <c r="M1770" s="44">
        <v>58.8</v>
      </c>
      <c r="N1770" s="19">
        <v>1</v>
      </c>
      <c r="O1770" s="44">
        <v>58.8</v>
      </c>
      <c r="P1770" s="44">
        <v>35</v>
      </c>
      <c r="Q1770" s="44">
        <v>1.98</v>
      </c>
      <c r="R1770" s="44">
        <v>15.64</v>
      </c>
      <c r="S1770" s="44">
        <v>0</v>
      </c>
      <c r="T1770" s="44">
        <v>0</v>
      </c>
      <c r="U1770" s="44">
        <v>5.59</v>
      </c>
      <c r="V1770" s="23">
        <v>0</v>
      </c>
      <c r="W1770" s="42" t="s">
        <v>34</v>
      </c>
      <c r="X1770" s="43"/>
      <c r="Y1770" s="43"/>
      <c r="Z1770" s="43" t="s">
        <v>8442</v>
      </c>
      <c r="AA1770" s="43" t="str">
        <f>VLOOKUP(J1770, sku!B:C, 2, FALSE)</f>
        <v>Mini Fogareiro Com Mangueira - Elétrica</v>
      </c>
      <c r="AB1770" s="45" t="str">
        <f>VLOOKUP(J1770, sku!B:BM, 64, FALSE)</f>
        <v>Importação</v>
      </c>
      <c r="AC1770" s="45" t="str">
        <f>LEFT(pedidos[[#This Row],[SKU]],3)</f>
        <v>1MI</v>
      </c>
      <c r="AD1770" s="37" t="str" cm="1">
        <f t="array" aca="1" ref="AD1770" ca="1">IFERROR(
  INDEX(
    montadora[Montadora],
    MATCH(TRUE,LEFT(J2153,NÚCARACT(montadora[SKU Parcial]))=montadora[SKU Parcial],0)
  ),
  ""
)</f>
        <v/>
      </c>
    </row>
    <row r="1771" spans="1:30" x14ac:dyDescent="0.25">
      <c r="A1771" s="42" t="s">
        <v>9797</v>
      </c>
      <c r="B1771" s="42">
        <v>23698187771</v>
      </c>
      <c r="C1771" s="42"/>
      <c r="D1771" s="42"/>
      <c r="E1771" s="42"/>
      <c r="F1771" s="42" t="s">
        <v>9202</v>
      </c>
      <c r="G1771" s="42" t="s">
        <v>11228</v>
      </c>
      <c r="H1771" s="19"/>
      <c r="I1771" s="42"/>
      <c r="J1771" s="42" t="s">
        <v>9215</v>
      </c>
      <c r="K1771" s="21">
        <v>45784</v>
      </c>
      <c r="L1771" s="12" t="s">
        <v>8443</v>
      </c>
      <c r="M1771" s="44">
        <v>58.8</v>
      </c>
      <c r="N1771" s="19">
        <v>1</v>
      </c>
      <c r="O1771" s="44">
        <v>58.8</v>
      </c>
      <c r="P1771" s="44">
        <v>35</v>
      </c>
      <c r="Q1771" s="44">
        <v>1.98</v>
      </c>
      <c r="R1771" s="44">
        <v>15.76</v>
      </c>
      <c r="S1771" s="44">
        <v>0</v>
      </c>
      <c r="T1771" s="44">
        <v>0</v>
      </c>
      <c r="U1771" s="44">
        <v>6.06</v>
      </c>
      <c r="V1771" s="23">
        <v>0</v>
      </c>
      <c r="W1771" s="42" t="s">
        <v>34</v>
      </c>
      <c r="X1771" s="43"/>
      <c r="Y1771" s="43"/>
      <c r="Z1771" s="43" t="s">
        <v>8442</v>
      </c>
      <c r="AA1771" s="43" t="str">
        <f>VLOOKUP(J1771, sku!B:C, 2, FALSE)</f>
        <v>Mini Fogareiro Com Mangueira - Elétrica</v>
      </c>
      <c r="AB1771" s="45" t="str">
        <f>VLOOKUP(J1771, sku!B:BM, 64, FALSE)</f>
        <v>Importação</v>
      </c>
      <c r="AC1771" s="45" t="str">
        <f>LEFT(pedidos[[#This Row],[SKU]],3)</f>
        <v>1MI</v>
      </c>
      <c r="AD1771" s="37" t="str" cm="1">
        <f t="array" aca="1" ref="AD1771" ca="1">IFERROR(
  INDEX(
    montadora[Montadora],
    MATCH(TRUE,LEFT(J2154,NÚCARACT(montadora[SKU Parcial]))=montadora[SKU Parcial],0)
  ),
  ""
)</f>
        <v/>
      </c>
    </row>
    <row r="1772" spans="1:30" x14ac:dyDescent="0.25">
      <c r="A1772" s="42" t="s">
        <v>10398</v>
      </c>
      <c r="B1772" s="42"/>
      <c r="C1772" s="42"/>
      <c r="D1772" s="42"/>
      <c r="E1772" s="42">
        <v>22298177656</v>
      </c>
      <c r="F1772" s="42" t="s">
        <v>8393</v>
      </c>
      <c r="G1772" s="42" t="s">
        <v>11228</v>
      </c>
      <c r="H1772" s="19"/>
      <c r="I1772" s="42"/>
      <c r="J1772" s="42" t="s">
        <v>938</v>
      </c>
      <c r="K1772" s="21">
        <v>45825</v>
      </c>
      <c r="L1772" s="12" t="s">
        <v>8443</v>
      </c>
      <c r="M1772" s="44">
        <v>77.900000000000006</v>
      </c>
      <c r="N1772" s="19">
        <v>1</v>
      </c>
      <c r="O1772" s="44">
        <v>77.900000000000006</v>
      </c>
      <c r="P1772" s="44">
        <v>36</v>
      </c>
      <c r="Q1772" s="44">
        <v>2.9</v>
      </c>
      <c r="R1772" s="44">
        <v>0</v>
      </c>
      <c r="S1772" s="44">
        <v>0</v>
      </c>
      <c r="T1772" s="44">
        <v>0</v>
      </c>
      <c r="U1772" s="44">
        <v>39</v>
      </c>
      <c r="V1772" s="23">
        <v>0.50070000000000003</v>
      </c>
      <c r="W1772" s="42" t="s">
        <v>34</v>
      </c>
      <c r="X1772" s="43"/>
      <c r="Y1772" s="43"/>
      <c r="Z1772" s="43" t="s">
        <v>8442</v>
      </c>
      <c r="AA1772" s="43" t="str">
        <f>VLOOKUP(J1772, sku!B:C, 2, FALSE)</f>
        <v>Cadeirinha Preta Aro 26 - Peixinho Bike</v>
      </c>
      <c r="AB1772" s="45" t="str">
        <f>VLOOKUP(J1772, sku!B:BM, 64, FALSE)</f>
        <v>Revenda</v>
      </c>
      <c r="AC1772" s="45" t="str">
        <f>LEFT(pedidos[[#This Row],[SKU]],3)</f>
        <v>CAD</v>
      </c>
      <c r="AD1772" s="37" t="str" cm="1">
        <f t="array" aca="1" ref="AD1772" ca="1">IFERROR(
  INDEX(
    montadora[Montadora],
    MATCH(TRUE,LEFT(J2156,NÚCARACT(montadora[SKU Parcial]))=montadora[SKU Parcial],0)
  ),
  ""
)</f>
        <v/>
      </c>
    </row>
    <row r="1773" spans="1:30" x14ac:dyDescent="0.25">
      <c r="A1773" s="42" t="s">
        <v>8151</v>
      </c>
      <c r="B1773" s="42"/>
      <c r="C1773" s="42"/>
      <c r="D1773" s="42"/>
      <c r="E1773" s="42">
        <v>20399377477</v>
      </c>
      <c r="F1773" s="42" t="s">
        <v>8393</v>
      </c>
      <c r="G1773" s="42" t="s">
        <v>11227</v>
      </c>
      <c r="H1773" s="19"/>
      <c r="I1773" s="42"/>
      <c r="J1773" s="42" t="s">
        <v>938</v>
      </c>
      <c r="K1773" s="21">
        <v>45836</v>
      </c>
      <c r="L1773" s="12" t="s">
        <v>8443</v>
      </c>
      <c r="M1773" s="44">
        <v>77.900000000000006</v>
      </c>
      <c r="N1773" s="19">
        <v>1</v>
      </c>
      <c r="O1773" s="44">
        <v>77.900000000000006</v>
      </c>
      <c r="P1773" s="44">
        <v>36</v>
      </c>
      <c r="Q1773" s="44">
        <v>6.41</v>
      </c>
      <c r="R1773" s="44">
        <v>0</v>
      </c>
      <c r="S1773" s="44">
        <v>0</v>
      </c>
      <c r="T1773" s="44">
        <v>0</v>
      </c>
      <c r="U1773" s="44">
        <v>35.49</v>
      </c>
      <c r="V1773" s="23">
        <v>0.4556</v>
      </c>
      <c r="W1773" s="42" t="s">
        <v>34</v>
      </c>
      <c r="X1773" s="43"/>
      <c r="Y1773" s="43"/>
      <c r="Z1773" s="43" t="s">
        <v>8442</v>
      </c>
      <c r="AA1773" s="43" t="str">
        <f>VLOOKUP(J1773, sku!B:C, 2, FALSE)</f>
        <v>Cadeirinha Preta Aro 26 - Peixinho Bike</v>
      </c>
      <c r="AB1773" s="45" t="str">
        <f>VLOOKUP(J1773, sku!B:BM, 64, FALSE)</f>
        <v>Revenda</v>
      </c>
      <c r="AC1773" s="45" t="str">
        <f>LEFT(pedidos[[#This Row],[SKU]],3)</f>
        <v>CAD</v>
      </c>
      <c r="AD1773" s="37" t="str" cm="1">
        <f t="array" aca="1" ref="AD1773" ca="1">IFERROR(
  INDEX(
    montadora[Montadora],
    MATCH(TRUE,LEFT(J2159,NÚCARACT(montadora[SKU Parcial]))=montadora[SKU Parcial],0)
  ),
  ""
)</f>
        <v/>
      </c>
    </row>
    <row r="1774" spans="1:30" x14ac:dyDescent="0.25">
      <c r="A1774" s="42" t="s">
        <v>8154</v>
      </c>
      <c r="B1774" s="42"/>
      <c r="C1774" s="42"/>
      <c r="D1774" s="42"/>
      <c r="E1774" s="42">
        <v>20399377477</v>
      </c>
      <c r="F1774" s="42" t="s">
        <v>8393</v>
      </c>
      <c r="G1774" s="42" t="s">
        <v>11227</v>
      </c>
      <c r="H1774" s="19"/>
      <c r="I1774" s="42"/>
      <c r="J1774" s="42" t="s">
        <v>938</v>
      </c>
      <c r="K1774" s="21">
        <v>45834</v>
      </c>
      <c r="L1774" s="12" t="s">
        <v>8443</v>
      </c>
      <c r="M1774" s="44">
        <v>77.900000000000006</v>
      </c>
      <c r="N1774" s="19">
        <v>1</v>
      </c>
      <c r="O1774" s="44">
        <v>77.900000000000006</v>
      </c>
      <c r="P1774" s="44">
        <v>36</v>
      </c>
      <c r="Q1774" s="44">
        <v>6.41</v>
      </c>
      <c r="R1774" s="44">
        <v>0</v>
      </c>
      <c r="S1774" s="44">
        <v>0</v>
      </c>
      <c r="T1774" s="44">
        <v>0</v>
      </c>
      <c r="U1774" s="44">
        <v>35.49</v>
      </c>
      <c r="V1774" s="23">
        <v>0.4556</v>
      </c>
      <c r="W1774" s="42" t="s">
        <v>34</v>
      </c>
      <c r="X1774" s="43"/>
      <c r="Y1774" s="43"/>
      <c r="Z1774" s="43" t="s">
        <v>8442</v>
      </c>
      <c r="AA1774" s="43" t="str">
        <f>VLOOKUP(J1774, sku!B:C, 2, FALSE)</f>
        <v>Cadeirinha Preta Aro 26 - Peixinho Bike</v>
      </c>
      <c r="AB1774" s="45" t="str">
        <f>VLOOKUP(J1774, sku!B:BM, 64, FALSE)</f>
        <v>Revenda</v>
      </c>
      <c r="AC1774" s="45" t="str">
        <f>LEFT(pedidos[[#This Row],[SKU]],3)</f>
        <v>CAD</v>
      </c>
      <c r="AD1774" s="37" t="str" cm="1">
        <f t="array" aca="1" ref="AD1774" ca="1">IFERROR(
  INDEX(
    montadora[Montadora],
    MATCH(TRUE,LEFT(J2160,NÚCARACT(montadora[SKU Parcial]))=montadora[SKU Parcial],0)
  ),
  ""
)</f>
        <v/>
      </c>
    </row>
    <row r="1775" spans="1:30" x14ac:dyDescent="0.25">
      <c r="A1775" s="42" t="s">
        <v>8165</v>
      </c>
      <c r="B1775" s="42"/>
      <c r="C1775" s="42"/>
      <c r="D1775" s="42"/>
      <c r="E1775" s="42">
        <v>20399377477</v>
      </c>
      <c r="F1775" s="42" t="s">
        <v>8393</v>
      </c>
      <c r="G1775" s="42" t="s">
        <v>11227</v>
      </c>
      <c r="H1775" s="19"/>
      <c r="I1775" s="42"/>
      <c r="J1775" s="42" t="s">
        <v>938</v>
      </c>
      <c r="K1775" s="21">
        <v>45833</v>
      </c>
      <c r="L1775" s="12" t="s">
        <v>8443</v>
      </c>
      <c r="M1775" s="44">
        <v>77.900000000000006</v>
      </c>
      <c r="N1775" s="19">
        <v>1</v>
      </c>
      <c r="O1775" s="44">
        <v>77.900000000000006</v>
      </c>
      <c r="P1775" s="44">
        <v>36</v>
      </c>
      <c r="Q1775" s="44">
        <v>6.41</v>
      </c>
      <c r="R1775" s="44">
        <v>0</v>
      </c>
      <c r="S1775" s="44">
        <v>0</v>
      </c>
      <c r="T1775" s="44">
        <v>0</v>
      </c>
      <c r="U1775" s="44">
        <v>35.49</v>
      </c>
      <c r="V1775" s="23">
        <v>0.4556</v>
      </c>
      <c r="W1775" s="42" t="s">
        <v>34</v>
      </c>
      <c r="X1775" s="43"/>
      <c r="Y1775" s="43"/>
      <c r="Z1775" s="43" t="s">
        <v>8442</v>
      </c>
      <c r="AA1775" s="43" t="str">
        <f>VLOOKUP(J1775, sku!B:C, 2, FALSE)</f>
        <v>Cadeirinha Preta Aro 26 - Peixinho Bike</v>
      </c>
      <c r="AB1775" s="45" t="str">
        <f>VLOOKUP(J1775, sku!B:BM, 64, FALSE)</f>
        <v>Revenda</v>
      </c>
      <c r="AC1775" s="45" t="str">
        <f>LEFT(pedidos[[#This Row],[SKU]],3)</f>
        <v>CAD</v>
      </c>
      <c r="AD1775" s="37" t="str" cm="1">
        <f t="array" aca="1" ref="AD1775" ca="1">IFERROR(
  INDEX(
    montadora[Montadora],
    MATCH(TRUE,LEFT(J2161,NÚCARACT(montadora[SKU Parcial]))=montadora[SKU Parcial],0)
  ),
  ""
)</f>
        <v/>
      </c>
    </row>
    <row r="1776" spans="1:30" x14ac:dyDescent="0.25">
      <c r="A1776" s="42" t="s">
        <v>10179</v>
      </c>
      <c r="B1776" s="42"/>
      <c r="C1776" s="42"/>
      <c r="D1776" s="42"/>
      <c r="E1776" s="42">
        <v>20598018789</v>
      </c>
      <c r="F1776" s="42" t="s">
        <v>8394</v>
      </c>
      <c r="G1776" s="42" t="s">
        <v>11228</v>
      </c>
      <c r="H1776" s="7"/>
      <c r="I1776" s="42"/>
      <c r="J1776" s="42" t="s">
        <v>938</v>
      </c>
      <c r="K1776" s="8">
        <v>45838</v>
      </c>
      <c r="L1776" s="12" t="s">
        <v>8443</v>
      </c>
      <c r="M1776" s="44">
        <v>77.900000000000006</v>
      </c>
      <c r="N1776" s="7">
        <v>1</v>
      </c>
      <c r="O1776" s="44">
        <v>82.97</v>
      </c>
      <c r="P1776" s="44">
        <v>36</v>
      </c>
      <c r="Q1776" s="44">
        <v>2.9</v>
      </c>
      <c r="R1776" s="44">
        <v>19.579999999999998</v>
      </c>
      <c r="S1776" s="44">
        <v>5.07</v>
      </c>
      <c r="T1776" s="44">
        <v>0</v>
      </c>
      <c r="U1776" s="44">
        <v>19.420000000000002</v>
      </c>
      <c r="V1776" s="9">
        <v>0.24929999999999999</v>
      </c>
      <c r="W1776" s="42" t="s">
        <v>34</v>
      </c>
      <c r="X1776" s="43"/>
      <c r="Y1776" s="43"/>
      <c r="Z1776" s="43" t="s">
        <v>8442</v>
      </c>
      <c r="AA1776" s="43" t="str">
        <f>VLOOKUP(J1776, sku!B:C, 2, FALSE)</f>
        <v>Cadeirinha Preta Aro 26 - Peixinho Bike</v>
      </c>
      <c r="AB1776" s="45" t="str">
        <f>VLOOKUP(J1776, sku!B:BM, 64, FALSE)</f>
        <v>Revenda</v>
      </c>
      <c r="AC1776" s="45" t="str">
        <f>LEFT(pedidos[[#This Row],[SKU]],3)</f>
        <v>CAD</v>
      </c>
      <c r="AD1776" s="37" t="str" cm="1">
        <f t="array" aca="1" ref="AD1776" ca="1">IFERROR(
  INDEX(
    montadora[Montadora],
    MATCH(TRUE,LEFT(J2186,NÚCARACT(montadora[SKU Parcial]))=montadora[SKU Parcial],0)
  ),
  ""
)</f>
        <v/>
      </c>
    </row>
    <row r="1777" spans="1:30" x14ac:dyDescent="0.25">
      <c r="A1777" s="42" t="s">
        <v>10205</v>
      </c>
      <c r="B1777" s="42"/>
      <c r="C1777" s="42"/>
      <c r="D1777" s="42"/>
      <c r="E1777" s="42">
        <v>22298177656</v>
      </c>
      <c r="F1777" s="42" t="s">
        <v>8393</v>
      </c>
      <c r="G1777" s="42" t="s">
        <v>11228</v>
      </c>
      <c r="H1777" s="7"/>
      <c r="I1777" s="42"/>
      <c r="J1777" s="42" t="s">
        <v>8835</v>
      </c>
      <c r="K1777" s="8">
        <v>45836</v>
      </c>
      <c r="L1777" s="12" t="s">
        <v>8443</v>
      </c>
      <c r="M1777" s="44">
        <v>77.900000000000006</v>
      </c>
      <c r="N1777" s="7">
        <v>1</v>
      </c>
      <c r="O1777" s="44">
        <v>93.93</v>
      </c>
      <c r="P1777" s="44">
        <v>36</v>
      </c>
      <c r="Q1777" s="44">
        <v>2.9</v>
      </c>
      <c r="R1777" s="44">
        <v>19.579999999999998</v>
      </c>
      <c r="S1777" s="44">
        <v>16.03</v>
      </c>
      <c r="T1777" s="44">
        <v>0</v>
      </c>
      <c r="U1777" s="44">
        <v>19.420000000000002</v>
      </c>
      <c r="V1777" s="9">
        <v>0.24929999999999999</v>
      </c>
      <c r="W1777" s="42" t="s">
        <v>34</v>
      </c>
      <c r="X1777" s="43"/>
      <c r="Y1777" s="43"/>
      <c r="Z1777" s="43" t="s">
        <v>8442</v>
      </c>
      <c r="AA1777" s="43" t="str">
        <f>VLOOKUP(J1777, sku!B:C, 2, FALSE)</f>
        <v>Cadeirinha Cinza Aro 26 - Peixinho Bike</v>
      </c>
      <c r="AB1777" s="45" t="str">
        <f>VLOOKUP(J1777, sku!B:BM, 64, FALSE)</f>
        <v>Revenda</v>
      </c>
      <c r="AC1777" s="45" t="str">
        <f>LEFT(pedidos[[#This Row],[SKU]],3)</f>
        <v>CAD</v>
      </c>
      <c r="AD1777" s="37" t="str" cm="1">
        <f t="array" aca="1" ref="AD1777" ca="1">IFERROR(
  INDEX(
    montadora[Montadora],
    MATCH(TRUE,LEFT(J2187,NÚCARACT(montadora[SKU Parcial]))=montadora[SKU Parcial],0)
  ),
  ""
)</f>
        <v/>
      </c>
    </row>
    <row r="1778" spans="1:30" x14ac:dyDescent="0.25">
      <c r="A1778" s="42" t="s">
        <v>10207</v>
      </c>
      <c r="B1778" s="42"/>
      <c r="C1778" s="42"/>
      <c r="D1778" s="42"/>
      <c r="E1778" s="42">
        <v>20598018789</v>
      </c>
      <c r="F1778" s="42" t="s">
        <v>8394</v>
      </c>
      <c r="G1778" s="42" t="s">
        <v>11228</v>
      </c>
      <c r="H1778" s="7"/>
      <c r="I1778" s="42"/>
      <c r="J1778" s="42" t="s">
        <v>938</v>
      </c>
      <c r="K1778" s="8">
        <v>45836</v>
      </c>
      <c r="L1778" s="12" t="s">
        <v>8443</v>
      </c>
      <c r="M1778" s="44">
        <v>77.900000000000006</v>
      </c>
      <c r="N1778" s="7">
        <v>1</v>
      </c>
      <c r="O1778" s="44">
        <v>97.84</v>
      </c>
      <c r="P1778" s="44">
        <v>36</v>
      </c>
      <c r="Q1778" s="44">
        <v>2.9</v>
      </c>
      <c r="R1778" s="44">
        <v>19.579999999999998</v>
      </c>
      <c r="S1778" s="44">
        <v>19.940000000000001</v>
      </c>
      <c r="T1778" s="44">
        <v>0</v>
      </c>
      <c r="U1778" s="44">
        <v>19.420000000000002</v>
      </c>
      <c r="V1778" s="9">
        <v>0.24929999999999999</v>
      </c>
      <c r="W1778" s="42" t="s">
        <v>34</v>
      </c>
      <c r="X1778" s="43"/>
      <c r="Y1778" s="43"/>
      <c r="Z1778" s="43" t="s">
        <v>8442</v>
      </c>
      <c r="AA1778" s="43" t="str">
        <f>VLOOKUP(J1778, sku!B:C, 2, FALSE)</f>
        <v>Cadeirinha Preta Aro 26 - Peixinho Bike</v>
      </c>
      <c r="AB1778" s="45" t="str">
        <f>VLOOKUP(J1778, sku!B:BM, 64, FALSE)</f>
        <v>Revenda</v>
      </c>
      <c r="AC1778" s="45" t="str">
        <f>LEFT(pedidos[[#This Row],[SKU]],3)</f>
        <v>CAD</v>
      </c>
      <c r="AD1778" s="37" t="str" cm="1">
        <f t="array" aca="1" ref="AD1778" ca="1">IFERROR(
  INDEX(
    montadora[Montadora],
    MATCH(TRUE,LEFT(J2188,NÚCARACT(montadora[SKU Parcial]))=montadora[SKU Parcial],0)
  ),
  ""
)</f>
        <v/>
      </c>
    </row>
    <row r="1779" spans="1:30" x14ac:dyDescent="0.25">
      <c r="A1779" s="42" t="s">
        <v>10211</v>
      </c>
      <c r="B1779" s="42"/>
      <c r="C1779" s="42"/>
      <c r="D1779" s="42"/>
      <c r="E1779" s="42">
        <v>22298177656</v>
      </c>
      <c r="F1779" s="42" t="s">
        <v>8393</v>
      </c>
      <c r="G1779" s="42" t="s">
        <v>11228</v>
      </c>
      <c r="H1779" s="7"/>
      <c r="I1779" s="42"/>
      <c r="J1779" s="42" t="s">
        <v>938</v>
      </c>
      <c r="K1779" s="8">
        <v>45836</v>
      </c>
      <c r="L1779" s="12" t="s">
        <v>8443</v>
      </c>
      <c r="M1779" s="44">
        <v>77.900000000000006</v>
      </c>
      <c r="N1779" s="7">
        <v>1</v>
      </c>
      <c r="O1779" s="44">
        <v>82.97</v>
      </c>
      <c r="P1779" s="44">
        <v>36</v>
      </c>
      <c r="Q1779" s="44">
        <v>2.9</v>
      </c>
      <c r="R1779" s="44">
        <v>19.579999999999998</v>
      </c>
      <c r="S1779" s="44">
        <v>5.07</v>
      </c>
      <c r="T1779" s="44">
        <v>0</v>
      </c>
      <c r="U1779" s="44">
        <v>19.420000000000002</v>
      </c>
      <c r="V1779" s="9">
        <v>0.24929999999999999</v>
      </c>
      <c r="W1779" s="42" t="s">
        <v>34</v>
      </c>
      <c r="X1779" s="43"/>
      <c r="Y1779" s="43"/>
      <c r="Z1779" s="43" t="s">
        <v>8442</v>
      </c>
      <c r="AA1779" s="43" t="str">
        <f>VLOOKUP(J1779, sku!B:C, 2, FALSE)</f>
        <v>Cadeirinha Preta Aro 26 - Peixinho Bike</v>
      </c>
      <c r="AB1779" s="45" t="str">
        <f>VLOOKUP(J1779, sku!B:BM, 64, FALSE)</f>
        <v>Revenda</v>
      </c>
      <c r="AC1779" s="45" t="str">
        <f>LEFT(pedidos[[#This Row],[SKU]],3)</f>
        <v>CAD</v>
      </c>
      <c r="AD1779" s="37" t="str" cm="1">
        <f t="array" aca="1" ref="AD1779" ca="1">IFERROR(
  INDEX(
    montadora[Montadora],
    MATCH(TRUE,LEFT(J2189,NÚCARACT(montadora[SKU Parcial]))=montadora[SKU Parcial],0)
  ),
  ""
)</f>
        <v/>
      </c>
    </row>
    <row r="1780" spans="1:30" x14ac:dyDescent="0.25">
      <c r="A1780" s="42" t="s">
        <v>10217</v>
      </c>
      <c r="B1780" s="42"/>
      <c r="C1780" s="42"/>
      <c r="D1780" s="42"/>
      <c r="E1780" s="42">
        <v>22298177656</v>
      </c>
      <c r="F1780" s="42" t="s">
        <v>8393</v>
      </c>
      <c r="G1780" s="42" t="s">
        <v>11228</v>
      </c>
      <c r="H1780" s="7"/>
      <c r="I1780" s="42"/>
      <c r="J1780" s="42" t="s">
        <v>938</v>
      </c>
      <c r="K1780" s="8">
        <v>45835</v>
      </c>
      <c r="L1780" s="12" t="s">
        <v>8443</v>
      </c>
      <c r="M1780" s="44">
        <v>77.900000000000006</v>
      </c>
      <c r="N1780" s="7">
        <v>1</v>
      </c>
      <c r="O1780" s="44">
        <v>77.900000000000006</v>
      </c>
      <c r="P1780" s="44">
        <v>36</v>
      </c>
      <c r="Q1780" s="44">
        <v>2.9</v>
      </c>
      <c r="R1780" s="44">
        <v>19.579999999999998</v>
      </c>
      <c r="S1780" s="44">
        <v>0</v>
      </c>
      <c r="T1780" s="44">
        <v>0</v>
      </c>
      <c r="U1780" s="44">
        <v>19.420000000000002</v>
      </c>
      <c r="V1780" s="9">
        <v>0.24929999999999999</v>
      </c>
      <c r="W1780" s="42" t="s">
        <v>34</v>
      </c>
      <c r="X1780" s="43"/>
      <c r="Y1780" s="43"/>
      <c r="Z1780" s="43" t="s">
        <v>8442</v>
      </c>
      <c r="AA1780" s="43" t="str">
        <f>VLOOKUP(J1780, sku!B:C, 2, FALSE)</f>
        <v>Cadeirinha Preta Aro 26 - Peixinho Bike</v>
      </c>
      <c r="AB1780" s="45" t="str">
        <f>VLOOKUP(J1780, sku!B:BM, 64, FALSE)</f>
        <v>Revenda</v>
      </c>
      <c r="AC1780" s="45" t="str">
        <f>LEFT(pedidos[[#This Row],[SKU]],3)</f>
        <v>CAD</v>
      </c>
      <c r="AD1780" s="37" t="str" cm="1">
        <f t="array" aca="1" ref="AD1780" ca="1">IFERROR(
  INDEX(
    montadora[Montadora],
    MATCH(TRUE,LEFT(J2190,NÚCARACT(montadora[SKU Parcial]))=montadora[SKU Parcial],0)
  ),
  ""
)</f>
        <v/>
      </c>
    </row>
    <row r="1781" spans="1:30" x14ac:dyDescent="0.25">
      <c r="A1781" s="42" t="s">
        <v>10223</v>
      </c>
      <c r="B1781" s="42"/>
      <c r="C1781" s="42"/>
      <c r="D1781" s="42"/>
      <c r="E1781" s="42">
        <v>22298177656</v>
      </c>
      <c r="F1781" s="42" t="s">
        <v>8393</v>
      </c>
      <c r="G1781" s="42" t="s">
        <v>11228</v>
      </c>
      <c r="H1781" s="7"/>
      <c r="I1781" s="42"/>
      <c r="J1781" s="42" t="s">
        <v>938</v>
      </c>
      <c r="K1781" s="8">
        <v>45835</v>
      </c>
      <c r="L1781" s="12" t="s">
        <v>8443</v>
      </c>
      <c r="M1781" s="44">
        <v>77.900000000000006</v>
      </c>
      <c r="N1781" s="7">
        <v>1</v>
      </c>
      <c r="O1781" s="44">
        <v>93.93</v>
      </c>
      <c r="P1781" s="44">
        <v>36</v>
      </c>
      <c r="Q1781" s="44">
        <v>2.9</v>
      </c>
      <c r="R1781" s="44">
        <v>19.579999999999998</v>
      </c>
      <c r="S1781" s="44">
        <v>16.03</v>
      </c>
      <c r="T1781" s="44">
        <v>0</v>
      </c>
      <c r="U1781" s="44">
        <v>19.420000000000002</v>
      </c>
      <c r="V1781" s="9">
        <v>0.24929999999999999</v>
      </c>
      <c r="W1781" s="42" t="s">
        <v>34</v>
      </c>
      <c r="X1781" s="43"/>
      <c r="Y1781" s="43"/>
      <c r="Z1781" s="43" t="s">
        <v>8442</v>
      </c>
      <c r="AA1781" s="43" t="str">
        <f>VLOOKUP(J1781, sku!B:C, 2, FALSE)</f>
        <v>Cadeirinha Preta Aro 26 - Peixinho Bike</v>
      </c>
      <c r="AB1781" s="45" t="str">
        <f>VLOOKUP(J1781, sku!B:BM, 64, FALSE)</f>
        <v>Revenda</v>
      </c>
      <c r="AC1781" s="45" t="str">
        <f>LEFT(pedidos[[#This Row],[SKU]],3)</f>
        <v>CAD</v>
      </c>
      <c r="AD1781" s="37" t="str" cm="1">
        <f t="array" aca="1" ref="AD1781" ca="1">IFERROR(
  INDEX(
    montadora[Montadora],
    MATCH(TRUE,LEFT(J2191,NÚCARACT(montadora[SKU Parcial]))=montadora[SKU Parcial],0)
  ),
  ""
)</f>
        <v/>
      </c>
    </row>
    <row r="1782" spans="1:30" x14ac:dyDescent="0.25">
      <c r="A1782" s="42" t="s">
        <v>10237</v>
      </c>
      <c r="B1782" s="42"/>
      <c r="C1782" s="42"/>
      <c r="D1782" s="42"/>
      <c r="E1782" s="42">
        <v>20598018789</v>
      </c>
      <c r="F1782" s="42" t="s">
        <v>8394</v>
      </c>
      <c r="G1782" s="42" t="s">
        <v>11228</v>
      </c>
      <c r="H1782" s="7"/>
      <c r="I1782" s="42"/>
      <c r="J1782" s="42" t="s">
        <v>938</v>
      </c>
      <c r="K1782" s="8">
        <v>45834</v>
      </c>
      <c r="L1782" s="12" t="s">
        <v>8443</v>
      </c>
      <c r="M1782" s="44">
        <v>77.900000000000006</v>
      </c>
      <c r="N1782" s="7">
        <v>1</v>
      </c>
      <c r="O1782" s="44">
        <v>115.8</v>
      </c>
      <c r="P1782" s="44">
        <v>36</v>
      </c>
      <c r="Q1782" s="44">
        <v>2.9</v>
      </c>
      <c r="R1782" s="44">
        <v>19.579999999999998</v>
      </c>
      <c r="S1782" s="44">
        <v>37.9</v>
      </c>
      <c r="T1782" s="44">
        <v>0</v>
      </c>
      <c r="U1782" s="44">
        <v>19.420000000000002</v>
      </c>
      <c r="V1782" s="9">
        <v>0.24929999999999999</v>
      </c>
      <c r="W1782" s="42" t="s">
        <v>34</v>
      </c>
      <c r="X1782" s="43"/>
      <c r="Y1782" s="43"/>
      <c r="Z1782" s="43" t="s">
        <v>8442</v>
      </c>
      <c r="AA1782" s="43" t="str">
        <f>VLOOKUP(J1782, sku!B:C, 2, FALSE)</f>
        <v>Cadeirinha Preta Aro 26 - Peixinho Bike</v>
      </c>
      <c r="AB1782" s="45" t="str">
        <f>VLOOKUP(J1782, sku!B:BM, 64, FALSE)</f>
        <v>Revenda</v>
      </c>
      <c r="AC1782" s="45" t="str">
        <f>LEFT(pedidos[[#This Row],[SKU]],3)</f>
        <v>CAD</v>
      </c>
      <c r="AD1782" s="37" t="str" cm="1">
        <f t="array" aca="1" ref="AD1782" ca="1">IFERROR(
  INDEX(
    montadora[Montadora],
    MATCH(TRUE,LEFT(J2192,NÚCARACT(montadora[SKU Parcial]))=montadora[SKU Parcial],0)
  ),
  ""
)</f>
        <v/>
      </c>
    </row>
    <row r="1783" spans="1:30" x14ac:dyDescent="0.25">
      <c r="A1783" s="42" t="s">
        <v>10241</v>
      </c>
      <c r="B1783" s="42"/>
      <c r="C1783" s="42"/>
      <c r="D1783" s="42"/>
      <c r="E1783" s="42">
        <v>20598018789</v>
      </c>
      <c r="F1783" s="42" t="s">
        <v>8394</v>
      </c>
      <c r="G1783" s="42" t="s">
        <v>11228</v>
      </c>
      <c r="H1783" s="7"/>
      <c r="I1783" s="42"/>
      <c r="J1783" s="42" t="s">
        <v>938</v>
      </c>
      <c r="K1783" s="8">
        <v>45833</v>
      </c>
      <c r="L1783" s="12" t="s">
        <v>8443</v>
      </c>
      <c r="M1783" s="44">
        <v>77.900000000000006</v>
      </c>
      <c r="N1783" s="7">
        <v>1</v>
      </c>
      <c r="O1783" s="44">
        <v>87.84</v>
      </c>
      <c r="P1783" s="44">
        <v>36</v>
      </c>
      <c r="Q1783" s="44">
        <v>2.9</v>
      </c>
      <c r="R1783" s="44">
        <v>19.579999999999998</v>
      </c>
      <c r="S1783" s="44">
        <v>9.94</v>
      </c>
      <c r="T1783" s="44">
        <v>0</v>
      </c>
      <c r="U1783" s="44">
        <v>19.420000000000002</v>
      </c>
      <c r="V1783" s="9">
        <v>0.24929999999999999</v>
      </c>
      <c r="W1783" s="42" t="s">
        <v>34</v>
      </c>
      <c r="X1783" s="43"/>
      <c r="Y1783" s="43"/>
      <c r="Z1783" s="43" t="s">
        <v>8442</v>
      </c>
      <c r="AA1783" s="43" t="str">
        <f>VLOOKUP(J1783, sku!B:C, 2, FALSE)</f>
        <v>Cadeirinha Preta Aro 26 - Peixinho Bike</v>
      </c>
      <c r="AB1783" s="45" t="str">
        <f>VLOOKUP(J1783, sku!B:BM, 64, FALSE)</f>
        <v>Revenda</v>
      </c>
      <c r="AC1783" s="45" t="str">
        <f>LEFT(pedidos[[#This Row],[SKU]],3)</f>
        <v>CAD</v>
      </c>
      <c r="AD1783" s="37" t="str" cm="1">
        <f t="array" aca="1" ref="AD1783" ca="1">IFERROR(
  INDEX(
    montadora[Montadora],
    MATCH(TRUE,LEFT(J2193,NÚCARACT(montadora[SKU Parcial]))=montadora[SKU Parcial],0)
  ),
  ""
)</f>
        <v/>
      </c>
    </row>
    <row r="1784" spans="1:30" x14ac:dyDescent="0.25">
      <c r="A1784" s="42" t="s">
        <v>10253</v>
      </c>
      <c r="B1784" s="42"/>
      <c r="C1784" s="42"/>
      <c r="D1784" s="42"/>
      <c r="E1784" s="42">
        <v>22298177656</v>
      </c>
      <c r="F1784" s="42" t="s">
        <v>8393</v>
      </c>
      <c r="G1784" s="42" t="s">
        <v>11228</v>
      </c>
      <c r="H1784" s="7"/>
      <c r="I1784" s="42"/>
      <c r="J1784" s="42" t="s">
        <v>938</v>
      </c>
      <c r="K1784" s="8">
        <v>45833</v>
      </c>
      <c r="L1784" s="12" t="s">
        <v>8443</v>
      </c>
      <c r="M1784" s="44">
        <v>77.900000000000006</v>
      </c>
      <c r="N1784" s="7">
        <v>1</v>
      </c>
      <c r="O1784" s="44">
        <v>104.86</v>
      </c>
      <c r="P1784" s="44">
        <v>36</v>
      </c>
      <c r="Q1784" s="44">
        <v>2.9</v>
      </c>
      <c r="R1784" s="44">
        <v>19.579999999999998</v>
      </c>
      <c r="S1784" s="44">
        <v>26.96</v>
      </c>
      <c r="T1784" s="44">
        <v>0</v>
      </c>
      <c r="U1784" s="44">
        <v>19.420000000000002</v>
      </c>
      <c r="V1784" s="9">
        <v>0.24929999999999999</v>
      </c>
      <c r="W1784" s="42" t="s">
        <v>34</v>
      </c>
      <c r="X1784" s="43"/>
      <c r="Y1784" s="43"/>
      <c r="Z1784" s="43" t="s">
        <v>8442</v>
      </c>
      <c r="AA1784" s="43" t="str">
        <f>VLOOKUP(J1784, sku!B:C, 2, FALSE)</f>
        <v>Cadeirinha Preta Aro 26 - Peixinho Bike</v>
      </c>
      <c r="AB1784" s="45" t="str">
        <f>VLOOKUP(J1784, sku!B:BM, 64, FALSE)</f>
        <v>Revenda</v>
      </c>
      <c r="AC1784" s="45" t="str">
        <f>LEFT(pedidos[[#This Row],[SKU]],3)</f>
        <v>CAD</v>
      </c>
      <c r="AD1784" s="37" t="str" cm="1">
        <f t="array" aca="1" ref="AD1784" ca="1">IFERROR(
  INDEX(
    montadora[Montadora],
    MATCH(TRUE,LEFT(J2194,NÚCARACT(montadora[SKU Parcial]))=montadora[SKU Parcial],0)
  ),
  ""
)</f>
        <v/>
      </c>
    </row>
    <row r="1785" spans="1:30" x14ac:dyDescent="0.25">
      <c r="A1785" s="42" t="s">
        <v>10265</v>
      </c>
      <c r="B1785" s="42"/>
      <c r="C1785" s="42"/>
      <c r="D1785" s="42"/>
      <c r="E1785" s="42">
        <v>22298177656</v>
      </c>
      <c r="F1785" s="42" t="s">
        <v>8393</v>
      </c>
      <c r="G1785" s="42" t="s">
        <v>11228</v>
      </c>
      <c r="H1785" s="7"/>
      <c r="I1785" s="42"/>
      <c r="J1785" s="42" t="s">
        <v>938</v>
      </c>
      <c r="K1785" s="8">
        <v>45832</v>
      </c>
      <c r="L1785" s="12" t="s">
        <v>8443</v>
      </c>
      <c r="M1785" s="44">
        <v>77.900000000000006</v>
      </c>
      <c r="N1785" s="7">
        <v>1</v>
      </c>
      <c r="O1785" s="44">
        <v>93.93</v>
      </c>
      <c r="P1785" s="44">
        <v>36</v>
      </c>
      <c r="Q1785" s="44">
        <v>2.9</v>
      </c>
      <c r="R1785" s="44">
        <v>19.579999999999998</v>
      </c>
      <c r="S1785" s="44">
        <v>16.03</v>
      </c>
      <c r="T1785" s="44">
        <v>0</v>
      </c>
      <c r="U1785" s="44">
        <v>19.420000000000002</v>
      </c>
      <c r="V1785" s="9">
        <v>0.24929999999999999</v>
      </c>
      <c r="W1785" s="42" t="s">
        <v>34</v>
      </c>
      <c r="X1785" s="43"/>
      <c r="Y1785" s="43"/>
      <c r="Z1785" s="43" t="s">
        <v>8442</v>
      </c>
      <c r="AA1785" s="43" t="str">
        <f>VLOOKUP(J1785, sku!B:C, 2, FALSE)</f>
        <v>Cadeirinha Preta Aro 26 - Peixinho Bike</v>
      </c>
      <c r="AB1785" s="45" t="str">
        <f>VLOOKUP(J1785, sku!B:BM, 64, FALSE)</f>
        <v>Revenda</v>
      </c>
      <c r="AC1785" s="45" t="str">
        <f>LEFT(pedidos[[#This Row],[SKU]],3)</f>
        <v>CAD</v>
      </c>
      <c r="AD1785" s="37" t="str" cm="1">
        <f t="array" aca="1" ref="AD1785" ca="1">IFERROR(
  INDEX(
    montadora[Montadora],
    MATCH(TRUE,LEFT(J2195,NÚCARACT(montadora[SKU Parcial]))=montadora[SKU Parcial],0)
  ),
  ""
)</f>
        <v/>
      </c>
    </row>
    <row r="1786" spans="1:30" x14ac:dyDescent="0.25">
      <c r="A1786" s="42" t="s">
        <v>10266</v>
      </c>
      <c r="B1786" s="42"/>
      <c r="C1786" s="42"/>
      <c r="D1786" s="42"/>
      <c r="E1786" s="42">
        <v>22298177656</v>
      </c>
      <c r="F1786" s="42" t="s">
        <v>8393</v>
      </c>
      <c r="G1786" s="42" t="s">
        <v>11228</v>
      </c>
      <c r="H1786" s="7"/>
      <c r="I1786" s="42"/>
      <c r="J1786" s="42" t="s">
        <v>938</v>
      </c>
      <c r="K1786" s="8">
        <v>45832</v>
      </c>
      <c r="L1786" s="12" t="s">
        <v>8443</v>
      </c>
      <c r="M1786" s="44">
        <v>77.900000000000006</v>
      </c>
      <c r="N1786" s="7">
        <v>1</v>
      </c>
      <c r="O1786" s="44">
        <v>79.34</v>
      </c>
      <c r="P1786" s="44">
        <v>36</v>
      </c>
      <c r="Q1786" s="44">
        <v>2.9</v>
      </c>
      <c r="R1786" s="44">
        <v>19.579999999999998</v>
      </c>
      <c r="S1786" s="44">
        <v>1.44</v>
      </c>
      <c r="T1786" s="44">
        <v>0</v>
      </c>
      <c r="U1786" s="44">
        <v>19.420000000000002</v>
      </c>
      <c r="V1786" s="9">
        <v>0.24929999999999999</v>
      </c>
      <c r="W1786" s="42" t="s">
        <v>34</v>
      </c>
      <c r="X1786" s="43"/>
      <c r="Y1786" s="43"/>
      <c r="Z1786" s="43" t="s">
        <v>8442</v>
      </c>
      <c r="AA1786" s="43" t="str">
        <f>VLOOKUP(J1786, sku!B:C, 2, FALSE)</f>
        <v>Cadeirinha Preta Aro 26 - Peixinho Bike</v>
      </c>
      <c r="AB1786" s="45" t="str">
        <f>VLOOKUP(J1786, sku!B:BM, 64, FALSE)</f>
        <v>Revenda</v>
      </c>
      <c r="AC1786" s="45" t="str">
        <f>LEFT(pedidos[[#This Row],[SKU]],3)</f>
        <v>CAD</v>
      </c>
      <c r="AD1786" s="37" t="str" cm="1">
        <f t="array" aca="1" ref="AD1786" ca="1">IFERROR(
  INDEX(
    montadora[Montadora],
    MATCH(TRUE,LEFT(J2196,NÚCARACT(montadora[SKU Parcial]))=montadora[SKU Parcial],0)
  ),
  ""
)</f>
        <v/>
      </c>
    </row>
    <row r="1787" spans="1:30" x14ac:dyDescent="0.25">
      <c r="A1787" s="42" t="s">
        <v>10277</v>
      </c>
      <c r="B1787" s="42"/>
      <c r="C1787" s="42"/>
      <c r="D1787" s="42"/>
      <c r="E1787" s="42">
        <v>22298177656</v>
      </c>
      <c r="F1787" s="42" t="s">
        <v>8393</v>
      </c>
      <c r="G1787" s="42" t="s">
        <v>11228</v>
      </c>
      <c r="H1787" s="7"/>
      <c r="I1787" s="42"/>
      <c r="J1787" s="42" t="s">
        <v>938</v>
      </c>
      <c r="K1787" s="8">
        <v>45832</v>
      </c>
      <c r="L1787" s="12" t="s">
        <v>8443</v>
      </c>
      <c r="M1787" s="44">
        <v>77.900000000000006</v>
      </c>
      <c r="N1787" s="7">
        <v>1</v>
      </c>
      <c r="O1787" s="44">
        <v>79.34</v>
      </c>
      <c r="P1787" s="44">
        <v>36</v>
      </c>
      <c r="Q1787" s="44">
        <v>2.9</v>
      </c>
      <c r="R1787" s="44">
        <v>19.579999999999998</v>
      </c>
      <c r="S1787" s="44">
        <v>1.44</v>
      </c>
      <c r="T1787" s="44">
        <v>0</v>
      </c>
      <c r="U1787" s="44">
        <v>19.420000000000002</v>
      </c>
      <c r="V1787" s="9">
        <v>0.24929999999999999</v>
      </c>
      <c r="W1787" s="42" t="s">
        <v>34</v>
      </c>
      <c r="X1787" s="43"/>
      <c r="Y1787" s="43"/>
      <c r="Z1787" s="43" t="s">
        <v>8442</v>
      </c>
      <c r="AA1787" s="43" t="str">
        <f>VLOOKUP(J1787, sku!B:C, 2, FALSE)</f>
        <v>Cadeirinha Preta Aro 26 - Peixinho Bike</v>
      </c>
      <c r="AB1787" s="45" t="str">
        <f>VLOOKUP(J1787, sku!B:BM, 64, FALSE)</f>
        <v>Revenda</v>
      </c>
      <c r="AC1787" s="45" t="str">
        <f>LEFT(pedidos[[#This Row],[SKU]],3)</f>
        <v>CAD</v>
      </c>
      <c r="AD1787" s="37" t="str" cm="1">
        <f t="array" aca="1" ref="AD1787" ca="1">IFERROR(
  INDEX(
    montadora[Montadora],
    MATCH(TRUE,LEFT(J2197,NÚCARACT(montadora[SKU Parcial]))=montadora[SKU Parcial],0)
  ),
  ""
)</f>
        <v/>
      </c>
    </row>
    <row r="1788" spans="1:30" x14ac:dyDescent="0.25">
      <c r="A1788" s="42" t="s">
        <v>10303</v>
      </c>
      <c r="B1788" s="42"/>
      <c r="C1788" s="42"/>
      <c r="D1788" s="42"/>
      <c r="E1788" s="42">
        <v>20598018789</v>
      </c>
      <c r="F1788" s="42" t="s">
        <v>8394</v>
      </c>
      <c r="G1788" s="42" t="s">
        <v>11228</v>
      </c>
      <c r="H1788" s="7"/>
      <c r="I1788" s="42"/>
      <c r="J1788" s="42" t="s">
        <v>938</v>
      </c>
      <c r="K1788" s="8">
        <v>45830</v>
      </c>
      <c r="L1788" s="12" t="s">
        <v>8443</v>
      </c>
      <c r="M1788" s="44">
        <v>77.900000000000006</v>
      </c>
      <c r="N1788" s="7">
        <v>1</v>
      </c>
      <c r="O1788" s="44">
        <v>81.77</v>
      </c>
      <c r="P1788" s="44">
        <v>36</v>
      </c>
      <c r="Q1788" s="44">
        <v>2.9</v>
      </c>
      <c r="R1788" s="44">
        <v>19.579999999999998</v>
      </c>
      <c r="S1788" s="44">
        <v>3.87</v>
      </c>
      <c r="T1788" s="44">
        <v>0</v>
      </c>
      <c r="U1788" s="44">
        <v>19.420000000000002</v>
      </c>
      <c r="V1788" s="9">
        <v>0.24929999999999999</v>
      </c>
      <c r="W1788" s="42" t="s">
        <v>34</v>
      </c>
      <c r="X1788" s="43"/>
      <c r="Y1788" s="43"/>
      <c r="Z1788" s="43" t="s">
        <v>8442</v>
      </c>
      <c r="AA1788" s="43" t="str">
        <f>VLOOKUP(J1788, sku!B:C, 2, FALSE)</f>
        <v>Cadeirinha Preta Aro 26 - Peixinho Bike</v>
      </c>
      <c r="AB1788" s="45" t="str">
        <f>VLOOKUP(J1788, sku!B:BM, 64, FALSE)</f>
        <v>Revenda</v>
      </c>
      <c r="AC1788" s="45" t="str">
        <f>LEFT(pedidos[[#This Row],[SKU]],3)</f>
        <v>CAD</v>
      </c>
      <c r="AD1788" s="37" t="str" cm="1">
        <f t="array" aca="1" ref="AD1788" ca="1">IFERROR(
  INDEX(
    montadora[Montadora],
    MATCH(TRUE,LEFT(J2198,NÚCARACT(montadora[SKU Parcial]))=montadora[SKU Parcial],0)
  ),
  ""
)</f>
        <v/>
      </c>
    </row>
    <row r="1789" spans="1:30" x14ac:dyDescent="0.25">
      <c r="A1789" s="42" t="s">
        <v>10305</v>
      </c>
      <c r="B1789" s="42"/>
      <c r="C1789" s="42"/>
      <c r="D1789" s="42"/>
      <c r="E1789" s="42">
        <v>22298177656</v>
      </c>
      <c r="F1789" s="42" t="s">
        <v>8393</v>
      </c>
      <c r="G1789" s="42" t="s">
        <v>11228</v>
      </c>
      <c r="H1789" s="7"/>
      <c r="I1789" s="42"/>
      <c r="J1789" s="42" t="s">
        <v>938</v>
      </c>
      <c r="K1789" s="8">
        <v>45830</v>
      </c>
      <c r="L1789" s="12" t="s">
        <v>8443</v>
      </c>
      <c r="M1789" s="44">
        <v>77.900000000000006</v>
      </c>
      <c r="N1789" s="7">
        <v>1</v>
      </c>
      <c r="O1789" s="44">
        <v>81.77</v>
      </c>
      <c r="P1789" s="44">
        <v>36</v>
      </c>
      <c r="Q1789" s="44">
        <v>2.9</v>
      </c>
      <c r="R1789" s="44">
        <v>19.579999999999998</v>
      </c>
      <c r="S1789" s="44">
        <v>3.87</v>
      </c>
      <c r="T1789" s="44">
        <v>0</v>
      </c>
      <c r="U1789" s="44">
        <v>19.420000000000002</v>
      </c>
      <c r="V1789" s="9">
        <v>0.24929999999999999</v>
      </c>
      <c r="W1789" s="42" t="s">
        <v>34</v>
      </c>
      <c r="X1789" s="43"/>
      <c r="Y1789" s="43"/>
      <c r="Z1789" s="43" t="s">
        <v>8442</v>
      </c>
      <c r="AA1789" s="43" t="str">
        <f>VLOOKUP(J1789, sku!B:C, 2, FALSE)</f>
        <v>Cadeirinha Preta Aro 26 - Peixinho Bike</v>
      </c>
      <c r="AB1789" s="45" t="str">
        <f>VLOOKUP(J1789, sku!B:BM, 64, FALSE)</f>
        <v>Revenda</v>
      </c>
      <c r="AC1789" s="45" t="str">
        <f>LEFT(pedidos[[#This Row],[SKU]],3)</f>
        <v>CAD</v>
      </c>
      <c r="AD1789" s="37" t="str" cm="1">
        <f t="array" aca="1" ref="AD1789" ca="1">IFERROR(
  INDEX(
    montadora[Montadora],
    MATCH(TRUE,LEFT(J2199,NÚCARACT(montadora[SKU Parcial]))=montadora[SKU Parcial],0)
  ),
  ""
)</f>
        <v/>
      </c>
    </row>
    <row r="1790" spans="1:30" x14ac:dyDescent="0.25">
      <c r="A1790" s="42" t="s">
        <v>10310</v>
      </c>
      <c r="B1790" s="42"/>
      <c r="C1790" s="42"/>
      <c r="D1790" s="42"/>
      <c r="E1790" s="42">
        <v>20598018789</v>
      </c>
      <c r="F1790" s="42" t="s">
        <v>8394</v>
      </c>
      <c r="G1790" s="42" t="s">
        <v>11228</v>
      </c>
      <c r="H1790" s="7"/>
      <c r="I1790" s="42"/>
      <c r="J1790" s="42" t="s">
        <v>938</v>
      </c>
      <c r="K1790" s="8">
        <v>45830</v>
      </c>
      <c r="L1790" s="12" t="s">
        <v>8443</v>
      </c>
      <c r="M1790" s="44">
        <v>77.900000000000006</v>
      </c>
      <c r="N1790" s="7">
        <v>1</v>
      </c>
      <c r="O1790" s="44">
        <v>87.84</v>
      </c>
      <c r="P1790" s="44">
        <v>36</v>
      </c>
      <c r="Q1790" s="44">
        <v>2.9</v>
      </c>
      <c r="R1790" s="44">
        <v>19.579999999999998</v>
      </c>
      <c r="S1790" s="44">
        <v>9.94</v>
      </c>
      <c r="T1790" s="44">
        <v>0</v>
      </c>
      <c r="U1790" s="44">
        <v>19.420000000000002</v>
      </c>
      <c r="V1790" s="9">
        <v>0.24929999999999999</v>
      </c>
      <c r="W1790" s="42" t="s">
        <v>34</v>
      </c>
      <c r="X1790" s="43"/>
      <c r="Y1790" s="43"/>
      <c r="Z1790" s="43" t="s">
        <v>8442</v>
      </c>
      <c r="AA1790" s="43" t="str">
        <f>VLOOKUP(J1790, sku!B:C, 2, FALSE)</f>
        <v>Cadeirinha Preta Aro 26 - Peixinho Bike</v>
      </c>
      <c r="AB1790" s="45" t="str">
        <f>VLOOKUP(J1790, sku!B:BM, 64, FALSE)</f>
        <v>Revenda</v>
      </c>
      <c r="AC1790" s="45" t="str">
        <f>LEFT(pedidos[[#This Row],[SKU]],3)</f>
        <v>CAD</v>
      </c>
      <c r="AD1790" s="37" t="str" cm="1">
        <f t="array" aca="1" ref="AD1790" ca="1">IFERROR(
  INDEX(
    montadora[Montadora],
    MATCH(TRUE,LEFT(J2200,NÚCARACT(montadora[SKU Parcial]))=montadora[SKU Parcial],0)
  ),
  ""
)</f>
        <v/>
      </c>
    </row>
    <row r="1791" spans="1:30" x14ac:dyDescent="0.25">
      <c r="A1791" s="42" t="s">
        <v>10315</v>
      </c>
      <c r="B1791" s="42"/>
      <c r="C1791" s="42"/>
      <c r="D1791" s="42"/>
      <c r="E1791" s="42">
        <v>20598018789</v>
      </c>
      <c r="F1791" s="42" t="s">
        <v>8394</v>
      </c>
      <c r="G1791" s="42" t="s">
        <v>11228</v>
      </c>
      <c r="H1791" s="7"/>
      <c r="I1791" s="42"/>
      <c r="J1791" s="42" t="s">
        <v>938</v>
      </c>
      <c r="K1791" s="8">
        <v>45830</v>
      </c>
      <c r="L1791" s="12" t="s">
        <v>8443</v>
      </c>
      <c r="M1791" s="44">
        <v>77.900000000000006</v>
      </c>
      <c r="N1791" s="7">
        <v>1</v>
      </c>
      <c r="O1791" s="44">
        <v>92.7</v>
      </c>
      <c r="P1791" s="44">
        <v>36</v>
      </c>
      <c r="Q1791" s="44">
        <v>2.9</v>
      </c>
      <c r="R1791" s="44">
        <v>19.579999999999998</v>
      </c>
      <c r="S1791" s="44">
        <v>14.8</v>
      </c>
      <c r="T1791" s="44">
        <v>0</v>
      </c>
      <c r="U1791" s="44">
        <v>19.420000000000002</v>
      </c>
      <c r="V1791" s="9">
        <v>0.24929999999999999</v>
      </c>
      <c r="W1791" s="42" t="s">
        <v>34</v>
      </c>
      <c r="X1791" s="43"/>
      <c r="Y1791" s="43"/>
      <c r="Z1791" s="43" t="s">
        <v>8442</v>
      </c>
      <c r="AA1791" s="43" t="str">
        <f>VLOOKUP(J1791, sku!B:C, 2, FALSE)</f>
        <v>Cadeirinha Preta Aro 26 - Peixinho Bike</v>
      </c>
      <c r="AB1791" s="45" t="str">
        <f>VLOOKUP(J1791, sku!B:BM, 64, FALSE)</f>
        <v>Revenda</v>
      </c>
      <c r="AC1791" s="45" t="str">
        <f>LEFT(pedidos[[#This Row],[SKU]],3)</f>
        <v>CAD</v>
      </c>
      <c r="AD1791" s="37" t="str" cm="1">
        <f t="array" aca="1" ref="AD1791" ca="1">IFERROR(
  INDEX(
    montadora[Montadora],
    MATCH(TRUE,LEFT(J2201,NÚCARACT(montadora[SKU Parcial]))=montadora[SKU Parcial],0)
  ),
  ""
)</f>
        <v/>
      </c>
    </row>
    <row r="1792" spans="1:30" x14ac:dyDescent="0.25">
      <c r="A1792" s="42" t="s">
        <v>10328</v>
      </c>
      <c r="B1792" s="42"/>
      <c r="C1792" s="42"/>
      <c r="D1792" s="42"/>
      <c r="E1792" s="42">
        <v>20598018789</v>
      </c>
      <c r="F1792" s="42" t="s">
        <v>8394</v>
      </c>
      <c r="G1792" s="42" t="s">
        <v>11228</v>
      </c>
      <c r="H1792" s="7"/>
      <c r="I1792" s="42"/>
      <c r="J1792" s="42" t="s">
        <v>938</v>
      </c>
      <c r="K1792" s="8">
        <v>45829</v>
      </c>
      <c r="L1792" s="12" t="s">
        <v>8443</v>
      </c>
      <c r="M1792" s="44">
        <v>77.900000000000006</v>
      </c>
      <c r="N1792" s="7">
        <v>1</v>
      </c>
      <c r="O1792" s="44">
        <v>79.34</v>
      </c>
      <c r="P1792" s="44">
        <v>36</v>
      </c>
      <c r="Q1792" s="44">
        <v>2.9</v>
      </c>
      <c r="R1792" s="44">
        <v>19.579999999999998</v>
      </c>
      <c r="S1792" s="44">
        <v>1.44</v>
      </c>
      <c r="T1792" s="44">
        <v>0</v>
      </c>
      <c r="U1792" s="44">
        <v>19.420000000000002</v>
      </c>
      <c r="V1792" s="9">
        <v>0.24929999999999999</v>
      </c>
      <c r="W1792" s="42" t="s">
        <v>34</v>
      </c>
      <c r="X1792" s="43"/>
      <c r="Y1792" s="43"/>
      <c r="Z1792" s="43" t="s">
        <v>8442</v>
      </c>
      <c r="AA1792" s="43" t="str">
        <f>VLOOKUP(J1792, sku!B:C, 2, FALSE)</f>
        <v>Cadeirinha Preta Aro 26 - Peixinho Bike</v>
      </c>
      <c r="AB1792" s="45" t="str">
        <f>VLOOKUP(J1792, sku!B:BM, 64, FALSE)</f>
        <v>Revenda</v>
      </c>
      <c r="AC1792" s="45" t="str">
        <f>LEFT(pedidos[[#This Row],[SKU]],3)</f>
        <v>CAD</v>
      </c>
      <c r="AD1792" s="37" t="str" cm="1">
        <f t="array" aca="1" ref="AD1792" ca="1">IFERROR(
  INDEX(
    montadora[Montadora],
    MATCH(TRUE,LEFT(J2202,NÚCARACT(montadora[SKU Parcial]))=montadora[SKU Parcial],0)
  ),
  ""
)</f>
        <v/>
      </c>
    </row>
    <row r="1793" spans="1:30" x14ac:dyDescent="0.25">
      <c r="A1793" s="42" t="s">
        <v>10358</v>
      </c>
      <c r="B1793" s="42"/>
      <c r="C1793" s="42"/>
      <c r="D1793" s="42"/>
      <c r="E1793" s="42">
        <v>22298177656</v>
      </c>
      <c r="F1793" s="42" t="s">
        <v>8393</v>
      </c>
      <c r="G1793" s="42" t="s">
        <v>11228</v>
      </c>
      <c r="H1793" s="7"/>
      <c r="I1793" s="42"/>
      <c r="J1793" s="42" t="s">
        <v>938</v>
      </c>
      <c r="K1793" s="8">
        <v>45827</v>
      </c>
      <c r="L1793" s="12" t="s">
        <v>8443</v>
      </c>
      <c r="M1793" s="44">
        <v>77.900000000000006</v>
      </c>
      <c r="N1793" s="7">
        <v>1</v>
      </c>
      <c r="O1793" s="44">
        <v>84.2</v>
      </c>
      <c r="P1793" s="44">
        <v>36</v>
      </c>
      <c r="Q1793" s="44">
        <v>2.9</v>
      </c>
      <c r="R1793" s="44">
        <v>19.579999999999998</v>
      </c>
      <c r="S1793" s="44">
        <v>6.3</v>
      </c>
      <c r="T1793" s="44">
        <v>0</v>
      </c>
      <c r="U1793" s="44">
        <v>19.420000000000002</v>
      </c>
      <c r="V1793" s="9">
        <v>0.24929999999999999</v>
      </c>
      <c r="W1793" s="42" t="s">
        <v>34</v>
      </c>
      <c r="X1793" s="43"/>
      <c r="Y1793" s="43"/>
      <c r="Z1793" s="43" t="s">
        <v>8442</v>
      </c>
      <c r="AA1793" s="43" t="str">
        <f>VLOOKUP(J1793, sku!B:C, 2, FALSE)</f>
        <v>Cadeirinha Preta Aro 26 - Peixinho Bike</v>
      </c>
      <c r="AB1793" s="45" t="str">
        <f>VLOOKUP(J1793, sku!B:BM, 64, FALSE)</f>
        <v>Revenda</v>
      </c>
      <c r="AC1793" s="45" t="str">
        <f>LEFT(pedidos[[#This Row],[SKU]],3)</f>
        <v>CAD</v>
      </c>
      <c r="AD1793" s="37" t="str" cm="1">
        <f t="array" aca="1" ref="AD1793" ca="1">IFERROR(
  INDEX(
    montadora[Montadora],
    MATCH(TRUE,LEFT(J2203,NÚCARACT(montadora[SKU Parcial]))=montadora[SKU Parcial],0)
  ),
  ""
)</f>
        <v/>
      </c>
    </row>
    <row r="1794" spans="1:30" x14ac:dyDescent="0.25">
      <c r="A1794" s="42" t="s">
        <v>10362</v>
      </c>
      <c r="B1794" s="42"/>
      <c r="C1794" s="42"/>
      <c r="D1794" s="42"/>
      <c r="E1794" s="42">
        <v>22298177656</v>
      </c>
      <c r="F1794" s="42" t="s">
        <v>8393</v>
      </c>
      <c r="G1794" s="42" t="s">
        <v>11228</v>
      </c>
      <c r="H1794" s="7"/>
      <c r="I1794" s="42"/>
      <c r="J1794" s="42" t="s">
        <v>938</v>
      </c>
      <c r="K1794" s="8">
        <v>45827</v>
      </c>
      <c r="L1794" s="12" t="s">
        <v>8443</v>
      </c>
      <c r="M1794" s="44">
        <v>77.900000000000006</v>
      </c>
      <c r="N1794" s="7">
        <v>1</v>
      </c>
      <c r="O1794" s="44">
        <v>90.27</v>
      </c>
      <c r="P1794" s="44">
        <v>36</v>
      </c>
      <c r="Q1794" s="44">
        <v>2.9</v>
      </c>
      <c r="R1794" s="44">
        <v>19.579999999999998</v>
      </c>
      <c r="S1794" s="44">
        <v>12.37</v>
      </c>
      <c r="T1794" s="44">
        <v>0</v>
      </c>
      <c r="U1794" s="44">
        <v>19.420000000000002</v>
      </c>
      <c r="V1794" s="9">
        <v>0.24929999999999999</v>
      </c>
      <c r="W1794" s="42" t="s">
        <v>34</v>
      </c>
      <c r="X1794" s="43"/>
      <c r="Y1794" s="43"/>
      <c r="Z1794" s="43" t="s">
        <v>8442</v>
      </c>
      <c r="AA1794" s="43" t="str">
        <f>VLOOKUP(J1794, sku!B:C, 2, FALSE)</f>
        <v>Cadeirinha Preta Aro 26 - Peixinho Bike</v>
      </c>
      <c r="AB1794" s="45" t="str">
        <f>VLOOKUP(J1794, sku!B:BM, 64, FALSE)</f>
        <v>Revenda</v>
      </c>
      <c r="AC1794" s="45" t="str">
        <f>LEFT(pedidos[[#This Row],[SKU]],3)</f>
        <v>CAD</v>
      </c>
      <c r="AD1794" s="37" t="str" cm="1">
        <f t="array" aca="1" ref="AD1794" ca="1">IFERROR(
  INDEX(
    montadora[Montadora],
    MATCH(TRUE,LEFT(J2204,NÚCARACT(montadora[SKU Parcial]))=montadora[SKU Parcial],0)
  ),
  ""
)</f>
        <v/>
      </c>
    </row>
    <row r="1795" spans="1:30" x14ac:dyDescent="0.25">
      <c r="A1795" s="42" t="s">
        <v>10370</v>
      </c>
      <c r="B1795" s="42"/>
      <c r="C1795" s="42"/>
      <c r="D1795" s="42"/>
      <c r="E1795" s="42">
        <v>22298177656</v>
      </c>
      <c r="F1795" s="42" t="s">
        <v>8393</v>
      </c>
      <c r="G1795" s="42" t="s">
        <v>11228</v>
      </c>
      <c r="H1795" s="7"/>
      <c r="I1795" s="42"/>
      <c r="J1795" s="42" t="s">
        <v>938</v>
      </c>
      <c r="K1795" s="8">
        <v>45827</v>
      </c>
      <c r="L1795" s="12" t="s">
        <v>8443</v>
      </c>
      <c r="M1795" s="44">
        <v>77.900000000000006</v>
      </c>
      <c r="N1795" s="7">
        <v>1</v>
      </c>
      <c r="O1795" s="44">
        <v>82.97</v>
      </c>
      <c r="P1795" s="44">
        <v>36</v>
      </c>
      <c r="Q1795" s="44">
        <v>2.9</v>
      </c>
      <c r="R1795" s="44">
        <v>19.579999999999998</v>
      </c>
      <c r="S1795" s="44">
        <v>5.07</v>
      </c>
      <c r="T1795" s="44">
        <v>0</v>
      </c>
      <c r="U1795" s="44">
        <v>19.420000000000002</v>
      </c>
      <c r="V1795" s="9">
        <v>0.24929999999999999</v>
      </c>
      <c r="W1795" s="42" t="s">
        <v>34</v>
      </c>
      <c r="X1795" s="43"/>
      <c r="Y1795" s="43"/>
      <c r="Z1795" s="43" t="s">
        <v>8442</v>
      </c>
      <c r="AA1795" s="43" t="str">
        <f>VLOOKUP(J1795, sku!B:C, 2, FALSE)</f>
        <v>Cadeirinha Preta Aro 26 - Peixinho Bike</v>
      </c>
      <c r="AB1795" s="45" t="str">
        <f>VLOOKUP(J1795, sku!B:BM, 64, FALSE)</f>
        <v>Revenda</v>
      </c>
      <c r="AC1795" s="45" t="str">
        <f>LEFT(pedidos[[#This Row],[SKU]],3)</f>
        <v>CAD</v>
      </c>
      <c r="AD1795" s="37" t="str" cm="1">
        <f t="array" aca="1" ref="AD1795" ca="1">IFERROR(
  INDEX(
    montadora[Montadora],
    MATCH(TRUE,LEFT(J2205,NÚCARACT(montadora[SKU Parcial]))=montadora[SKU Parcial],0)
  ),
  ""
)</f>
        <v/>
      </c>
    </row>
    <row r="1796" spans="1:30" x14ac:dyDescent="0.25">
      <c r="A1796" s="42" t="s">
        <v>10423</v>
      </c>
      <c r="B1796" s="42"/>
      <c r="C1796" s="42"/>
      <c r="D1796" s="42"/>
      <c r="E1796" s="42">
        <v>22298177656</v>
      </c>
      <c r="F1796" s="42" t="s">
        <v>8393</v>
      </c>
      <c r="G1796" s="42" t="s">
        <v>11228</v>
      </c>
      <c r="H1796" s="7"/>
      <c r="I1796" s="42"/>
      <c r="J1796" s="42" t="s">
        <v>938</v>
      </c>
      <c r="K1796" s="8">
        <v>45824</v>
      </c>
      <c r="L1796" s="12" t="s">
        <v>8443</v>
      </c>
      <c r="M1796" s="44">
        <v>77.900000000000006</v>
      </c>
      <c r="N1796" s="7">
        <v>1</v>
      </c>
      <c r="O1796" s="44">
        <v>81.77</v>
      </c>
      <c r="P1796" s="44">
        <v>36</v>
      </c>
      <c r="Q1796" s="44">
        <v>2.9</v>
      </c>
      <c r="R1796" s="44">
        <v>19.579999999999998</v>
      </c>
      <c r="S1796" s="44">
        <v>3.87</v>
      </c>
      <c r="T1796" s="44">
        <v>0</v>
      </c>
      <c r="U1796" s="44">
        <v>19.420000000000002</v>
      </c>
      <c r="V1796" s="9">
        <v>0.24929999999999999</v>
      </c>
      <c r="W1796" s="42" t="s">
        <v>34</v>
      </c>
      <c r="X1796" s="43"/>
      <c r="Y1796" s="43"/>
      <c r="Z1796" s="43" t="s">
        <v>8442</v>
      </c>
      <c r="AA1796" s="43" t="str">
        <f>VLOOKUP(J1796, sku!B:C, 2, FALSE)</f>
        <v>Cadeirinha Preta Aro 26 - Peixinho Bike</v>
      </c>
      <c r="AB1796" s="45" t="str">
        <f>VLOOKUP(J1796, sku!B:BM, 64, FALSE)</f>
        <v>Revenda</v>
      </c>
      <c r="AC1796" s="45" t="str">
        <f>LEFT(pedidos[[#This Row],[SKU]],3)</f>
        <v>CAD</v>
      </c>
      <c r="AD1796" s="37" t="str" cm="1">
        <f t="array" aca="1" ref="AD1796" ca="1">IFERROR(
  INDEX(
    montadora[Montadora],
    MATCH(TRUE,LEFT(J2206,NÚCARACT(montadora[SKU Parcial]))=montadora[SKU Parcial],0)
  ),
  ""
)</f>
        <v/>
      </c>
    </row>
    <row r="1797" spans="1:30" x14ac:dyDescent="0.25">
      <c r="A1797" s="42" t="s">
        <v>10424</v>
      </c>
      <c r="B1797" s="42"/>
      <c r="C1797" s="42"/>
      <c r="D1797" s="42"/>
      <c r="E1797" s="42">
        <v>20598018789</v>
      </c>
      <c r="F1797" s="42" t="s">
        <v>8394</v>
      </c>
      <c r="G1797" s="42" t="s">
        <v>11228</v>
      </c>
      <c r="H1797" s="7"/>
      <c r="I1797" s="42"/>
      <c r="J1797" s="42" t="s">
        <v>8835</v>
      </c>
      <c r="K1797" s="8">
        <v>45824</v>
      </c>
      <c r="L1797" s="12" t="s">
        <v>8443</v>
      </c>
      <c r="M1797" s="44">
        <v>77.900000000000006</v>
      </c>
      <c r="N1797" s="7">
        <v>1</v>
      </c>
      <c r="O1797" s="44">
        <v>79.34</v>
      </c>
      <c r="P1797" s="44">
        <v>36</v>
      </c>
      <c r="Q1797" s="44">
        <v>2.9</v>
      </c>
      <c r="R1797" s="44">
        <v>19.579999999999998</v>
      </c>
      <c r="S1797" s="44">
        <v>1.44</v>
      </c>
      <c r="T1797" s="44">
        <v>0</v>
      </c>
      <c r="U1797" s="44">
        <v>19.420000000000002</v>
      </c>
      <c r="V1797" s="9">
        <v>0.24929999999999999</v>
      </c>
      <c r="W1797" s="42" t="s">
        <v>34</v>
      </c>
      <c r="X1797" s="43"/>
      <c r="Y1797" s="43"/>
      <c r="Z1797" s="43" t="s">
        <v>8442</v>
      </c>
      <c r="AA1797" s="43" t="str">
        <f>VLOOKUP(J1797, sku!B:C, 2, FALSE)</f>
        <v>Cadeirinha Cinza Aro 26 - Peixinho Bike</v>
      </c>
      <c r="AB1797" s="45" t="str">
        <f>VLOOKUP(J1797, sku!B:BM, 64, FALSE)</f>
        <v>Revenda</v>
      </c>
      <c r="AC1797" s="45" t="str">
        <f>LEFT(pedidos[[#This Row],[SKU]],3)</f>
        <v>CAD</v>
      </c>
      <c r="AD1797" s="37" t="str" cm="1">
        <f t="array" aca="1" ref="AD1797" ca="1">IFERROR(
  INDEX(
    montadora[Montadora],
    MATCH(TRUE,LEFT(J2207,NÚCARACT(montadora[SKU Parcial]))=montadora[SKU Parcial],0)
  ),
  ""
)</f>
        <v/>
      </c>
    </row>
    <row r="1798" spans="1:30" x14ac:dyDescent="0.25">
      <c r="A1798" s="42" t="s">
        <v>10436</v>
      </c>
      <c r="B1798" s="42"/>
      <c r="C1798" s="42"/>
      <c r="D1798" s="42"/>
      <c r="E1798" s="42">
        <v>22298177656</v>
      </c>
      <c r="F1798" s="42" t="s">
        <v>8393</v>
      </c>
      <c r="G1798" s="42" t="s">
        <v>11228</v>
      </c>
      <c r="H1798" s="7"/>
      <c r="I1798" s="42"/>
      <c r="J1798" s="42" t="s">
        <v>938</v>
      </c>
      <c r="K1798" s="8">
        <v>45824</v>
      </c>
      <c r="L1798" s="12" t="s">
        <v>8443</v>
      </c>
      <c r="M1798" s="44">
        <v>77.900000000000006</v>
      </c>
      <c r="N1798" s="7">
        <v>1</v>
      </c>
      <c r="O1798" s="44">
        <v>87.84</v>
      </c>
      <c r="P1798" s="44">
        <v>36</v>
      </c>
      <c r="Q1798" s="44">
        <v>2.9</v>
      </c>
      <c r="R1798" s="44">
        <v>19.579999999999998</v>
      </c>
      <c r="S1798" s="44">
        <v>9.94</v>
      </c>
      <c r="T1798" s="44">
        <v>0</v>
      </c>
      <c r="U1798" s="44">
        <v>19.420000000000002</v>
      </c>
      <c r="V1798" s="9">
        <v>0.24929999999999999</v>
      </c>
      <c r="W1798" s="42" t="s">
        <v>34</v>
      </c>
      <c r="X1798" s="43"/>
      <c r="Y1798" s="43"/>
      <c r="Z1798" s="43" t="s">
        <v>8442</v>
      </c>
      <c r="AA1798" s="43" t="str">
        <f>VLOOKUP(J1798, sku!B:C, 2, FALSE)</f>
        <v>Cadeirinha Preta Aro 26 - Peixinho Bike</v>
      </c>
      <c r="AB1798" s="45" t="str">
        <f>VLOOKUP(J1798, sku!B:BM, 64, FALSE)</f>
        <v>Revenda</v>
      </c>
      <c r="AC1798" s="45" t="str">
        <f>LEFT(pedidos[[#This Row],[SKU]],3)</f>
        <v>CAD</v>
      </c>
      <c r="AD1798" s="37" t="str" cm="1">
        <f t="array" aca="1" ref="AD1798" ca="1">IFERROR(
  INDEX(
    montadora[Montadora],
    MATCH(TRUE,LEFT(J2208,NÚCARACT(montadora[SKU Parcial]))=montadora[SKU Parcial],0)
  ),
  ""
)</f>
        <v/>
      </c>
    </row>
    <row r="1799" spans="1:30" x14ac:dyDescent="0.25">
      <c r="A1799" s="42" t="s">
        <v>10468</v>
      </c>
      <c r="B1799" s="42"/>
      <c r="C1799" s="42"/>
      <c r="D1799" s="42"/>
      <c r="E1799" s="42">
        <v>20598018789</v>
      </c>
      <c r="F1799" s="42" t="s">
        <v>8394</v>
      </c>
      <c r="G1799" s="42" t="s">
        <v>11228</v>
      </c>
      <c r="H1799" s="7"/>
      <c r="I1799" s="42"/>
      <c r="J1799" s="42" t="s">
        <v>938</v>
      </c>
      <c r="K1799" s="8">
        <v>45823</v>
      </c>
      <c r="L1799" s="12" t="s">
        <v>8443</v>
      </c>
      <c r="M1799" s="44">
        <v>77.900000000000006</v>
      </c>
      <c r="N1799" s="7">
        <v>1</v>
      </c>
      <c r="O1799" s="44">
        <v>87.84</v>
      </c>
      <c r="P1799" s="44">
        <v>36</v>
      </c>
      <c r="Q1799" s="44">
        <v>2.9</v>
      </c>
      <c r="R1799" s="44">
        <v>19.579999999999998</v>
      </c>
      <c r="S1799" s="44">
        <v>9.94</v>
      </c>
      <c r="T1799" s="44">
        <v>0</v>
      </c>
      <c r="U1799" s="44">
        <v>19.420000000000002</v>
      </c>
      <c r="V1799" s="9">
        <v>0.24929999999999999</v>
      </c>
      <c r="W1799" s="42" t="s">
        <v>34</v>
      </c>
      <c r="X1799" s="43"/>
      <c r="Y1799" s="43"/>
      <c r="Z1799" s="43" t="s">
        <v>8442</v>
      </c>
      <c r="AA1799" s="43" t="str">
        <f>VLOOKUP(J1799, sku!B:C, 2, FALSE)</f>
        <v>Cadeirinha Preta Aro 26 - Peixinho Bike</v>
      </c>
      <c r="AB1799" s="45" t="str">
        <f>VLOOKUP(J1799, sku!B:BM, 64, FALSE)</f>
        <v>Revenda</v>
      </c>
      <c r="AC1799" s="45" t="str">
        <f>LEFT(pedidos[[#This Row],[SKU]],3)</f>
        <v>CAD</v>
      </c>
      <c r="AD1799" s="37" t="str" cm="1">
        <f t="array" aca="1" ref="AD1799" ca="1">IFERROR(
  INDEX(
    montadora[Montadora],
    MATCH(TRUE,LEFT(J2209,NÚCARACT(montadora[SKU Parcial]))=montadora[SKU Parcial],0)
  ),
  ""
)</f>
        <v/>
      </c>
    </row>
    <row r="1800" spans="1:30" x14ac:dyDescent="0.25">
      <c r="A1800" s="42" t="s">
        <v>10493</v>
      </c>
      <c r="B1800" s="42"/>
      <c r="C1800" s="42"/>
      <c r="D1800" s="42"/>
      <c r="E1800" s="42">
        <v>20598018789</v>
      </c>
      <c r="F1800" s="42" t="s">
        <v>8394</v>
      </c>
      <c r="G1800" s="42" t="s">
        <v>11228</v>
      </c>
      <c r="H1800" s="7"/>
      <c r="I1800" s="42"/>
      <c r="J1800" s="42" t="s">
        <v>938</v>
      </c>
      <c r="K1800" s="8">
        <v>45821</v>
      </c>
      <c r="L1800" s="12" t="s">
        <v>8443</v>
      </c>
      <c r="M1800" s="44">
        <v>77.900000000000006</v>
      </c>
      <c r="N1800" s="7">
        <v>1</v>
      </c>
      <c r="O1800" s="44">
        <v>81.77</v>
      </c>
      <c r="P1800" s="44">
        <v>36</v>
      </c>
      <c r="Q1800" s="44">
        <v>2.9</v>
      </c>
      <c r="R1800" s="44">
        <v>19.579999999999998</v>
      </c>
      <c r="S1800" s="44">
        <v>3.87</v>
      </c>
      <c r="T1800" s="44">
        <v>0</v>
      </c>
      <c r="U1800" s="44">
        <v>19.420000000000002</v>
      </c>
      <c r="V1800" s="9">
        <v>0.24929999999999999</v>
      </c>
      <c r="W1800" s="42" t="s">
        <v>34</v>
      </c>
      <c r="X1800" s="43"/>
      <c r="Y1800" s="43"/>
      <c r="Z1800" s="43" t="s">
        <v>8442</v>
      </c>
      <c r="AA1800" s="43" t="str">
        <f>VLOOKUP(J1800, sku!B:C, 2, FALSE)</f>
        <v>Cadeirinha Preta Aro 26 - Peixinho Bike</v>
      </c>
      <c r="AB1800" s="45" t="str">
        <f>VLOOKUP(J1800, sku!B:BM, 64, FALSE)</f>
        <v>Revenda</v>
      </c>
      <c r="AC1800" s="45" t="str">
        <f>LEFT(pedidos[[#This Row],[SKU]],3)</f>
        <v>CAD</v>
      </c>
      <c r="AD1800" s="37" t="str" cm="1">
        <f t="array" aca="1" ref="AD1800" ca="1">IFERROR(
  INDEX(
    montadora[Montadora],
    MATCH(TRUE,LEFT(J2210,NÚCARACT(montadora[SKU Parcial]))=montadora[SKU Parcial],0)
  ),
  ""
)</f>
        <v/>
      </c>
    </row>
    <row r="1801" spans="1:30" x14ac:dyDescent="0.25">
      <c r="A1801" s="42" t="s">
        <v>10499</v>
      </c>
      <c r="B1801" s="42"/>
      <c r="C1801" s="42"/>
      <c r="D1801" s="42"/>
      <c r="E1801" s="42">
        <v>22298177656</v>
      </c>
      <c r="F1801" s="42" t="s">
        <v>8393</v>
      </c>
      <c r="G1801" s="42" t="s">
        <v>11228</v>
      </c>
      <c r="H1801" s="7"/>
      <c r="I1801" s="42"/>
      <c r="J1801" s="42" t="s">
        <v>938</v>
      </c>
      <c r="K1801" s="8">
        <v>45821</v>
      </c>
      <c r="L1801" s="12" t="s">
        <v>8443</v>
      </c>
      <c r="M1801" s="44">
        <v>77.900000000000006</v>
      </c>
      <c r="N1801" s="7">
        <v>1</v>
      </c>
      <c r="O1801" s="44">
        <v>92.7</v>
      </c>
      <c r="P1801" s="44">
        <v>36</v>
      </c>
      <c r="Q1801" s="44">
        <v>2.9</v>
      </c>
      <c r="R1801" s="44">
        <v>19.579999999999998</v>
      </c>
      <c r="S1801" s="44">
        <v>14.8</v>
      </c>
      <c r="T1801" s="44">
        <v>0</v>
      </c>
      <c r="U1801" s="44">
        <v>19.420000000000002</v>
      </c>
      <c r="V1801" s="9">
        <v>0.24929999999999999</v>
      </c>
      <c r="W1801" s="42" t="s">
        <v>34</v>
      </c>
      <c r="X1801" s="43"/>
      <c r="Y1801" s="43"/>
      <c r="Z1801" s="43" t="s">
        <v>8442</v>
      </c>
      <c r="AA1801" s="43" t="str">
        <f>VLOOKUP(J1801, sku!B:C, 2, FALSE)</f>
        <v>Cadeirinha Preta Aro 26 - Peixinho Bike</v>
      </c>
      <c r="AB1801" s="45" t="str">
        <f>VLOOKUP(J1801, sku!B:BM, 64, FALSE)</f>
        <v>Revenda</v>
      </c>
      <c r="AC1801" s="45" t="str">
        <f>LEFT(pedidos[[#This Row],[SKU]],3)</f>
        <v>CAD</v>
      </c>
      <c r="AD1801" s="37" t="str" cm="1">
        <f t="array" aca="1" ref="AD1801" ca="1">IFERROR(
  INDEX(
    montadora[Montadora],
    MATCH(TRUE,LEFT(J2211,NÚCARACT(montadora[SKU Parcial]))=montadora[SKU Parcial],0)
  ),
  ""
)</f>
        <v/>
      </c>
    </row>
    <row r="1802" spans="1:30" x14ac:dyDescent="0.25">
      <c r="A1802" s="42" t="s">
        <v>10515</v>
      </c>
      <c r="B1802" s="42"/>
      <c r="C1802" s="42"/>
      <c r="D1802" s="42"/>
      <c r="E1802" s="42">
        <v>20598018789</v>
      </c>
      <c r="F1802" s="42" t="s">
        <v>8394</v>
      </c>
      <c r="G1802" s="42" t="s">
        <v>11228</v>
      </c>
      <c r="H1802" s="7"/>
      <c r="I1802" s="42"/>
      <c r="J1802" s="42" t="s">
        <v>938</v>
      </c>
      <c r="K1802" s="8">
        <v>45820</v>
      </c>
      <c r="L1802" s="12" t="s">
        <v>8443</v>
      </c>
      <c r="M1802" s="44">
        <v>77.900000000000006</v>
      </c>
      <c r="N1802" s="7">
        <v>1</v>
      </c>
      <c r="O1802" s="44">
        <v>107.84</v>
      </c>
      <c r="P1802" s="44">
        <v>36</v>
      </c>
      <c r="Q1802" s="44">
        <v>2.9</v>
      </c>
      <c r="R1802" s="44">
        <v>19.579999999999998</v>
      </c>
      <c r="S1802" s="44">
        <v>29.94</v>
      </c>
      <c r="T1802" s="44">
        <v>0</v>
      </c>
      <c r="U1802" s="44">
        <v>19.420000000000002</v>
      </c>
      <c r="V1802" s="9">
        <v>0.24929999999999999</v>
      </c>
      <c r="W1802" s="42" t="s">
        <v>34</v>
      </c>
      <c r="X1802" s="43"/>
      <c r="Y1802" s="43"/>
      <c r="Z1802" s="43" t="s">
        <v>8442</v>
      </c>
      <c r="AA1802" s="43" t="str">
        <f>VLOOKUP(J1802, sku!B:C, 2, FALSE)</f>
        <v>Cadeirinha Preta Aro 26 - Peixinho Bike</v>
      </c>
      <c r="AB1802" s="45" t="str">
        <f>VLOOKUP(J1802, sku!B:BM, 64, FALSE)</f>
        <v>Revenda</v>
      </c>
      <c r="AC1802" s="45" t="str">
        <f>LEFT(pedidos[[#This Row],[SKU]],3)</f>
        <v>CAD</v>
      </c>
      <c r="AD1802" s="37" t="str" cm="1">
        <f t="array" aca="1" ref="AD1802" ca="1">IFERROR(
  INDEX(
    montadora[Montadora],
    MATCH(TRUE,LEFT(J2212,NÚCARACT(montadora[SKU Parcial]))=montadora[SKU Parcial],0)
  ),
  ""
)</f>
        <v/>
      </c>
    </row>
    <row r="1803" spans="1:30" customFormat="1" x14ac:dyDescent="0.25">
      <c r="A1803" s="1" t="s">
        <v>4813</v>
      </c>
      <c r="B1803" s="1" t="s">
        <v>4814</v>
      </c>
      <c r="C1803" s="1" t="s">
        <v>706</v>
      </c>
      <c r="D1803" s="1" t="s">
        <v>27</v>
      </c>
      <c r="E1803" s="1" t="s">
        <v>936</v>
      </c>
      <c r="F1803" s="1" t="s">
        <v>937</v>
      </c>
      <c r="G1803" s="6" t="s">
        <v>11227</v>
      </c>
      <c r="H1803" s="2" t="s">
        <v>30</v>
      </c>
      <c r="I1803" s="1" t="s">
        <v>36</v>
      </c>
      <c r="J1803" s="1" t="s">
        <v>938</v>
      </c>
      <c r="K1803" s="4">
        <v>45828</v>
      </c>
      <c r="L1803" s="13" t="s">
        <v>33</v>
      </c>
      <c r="M1803" s="26">
        <v>76.8</v>
      </c>
      <c r="N1803" s="2">
        <v>1</v>
      </c>
      <c r="O1803" s="26">
        <v>92.79</v>
      </c>
      <c r="P1803" s="26">
        <v>36</v>
      </c>
      <c r="Q1803" s="27">
        <v>0</v>
      </c>
      <c r="R1803" s="26">
        <v>15.58</v>
      </c>
      <c r="S1803" s="26">
        <v>15.99</v>
      </c>
      <c r="T1803" s="26">
        <v>0</v>
      </c>
      <c r="U1803" s="26">
        <v>18.91</v>
      </c>
      <c r="V1803" s="10">
        <v>0.2462</v>
      </c>
      <c r="W1803" s="1" t="s">
        <v>34</v>
      </c>
      <c r="X1803" s="3"/>
      <c r="Y1803" s="3"/>
      <c r="Z1803" s="5" t="s">
        <v>7980</v>
      </c>
      <c r="AA1803" s="5" t="str">
        <f>VLOOKUP(J1803, sku!B:C, 2, FALSE)</f>
        <v>Cadeirinha Preta Aro 26 - Peixinho Bike</v>
      </c>
      <c r="AB1803" s="3" t="str">
        <f>VLOOKUP(J1803, sku!B:BM, 64, FALSE)</f>
        <v>Revenda</v>
      </c>
      <c r="AC1803" s="3" t="str">
        <f>LEFT(pedidos[[#This Row],[SKU]],3)</f>
        <v>CAD</v>
      </c>
      <c r="AD1803" s="36" t="str" cm="1">
        <f t="array" aca="1" ref="AD1803" ca="1">IFERROR(
  INDEX(
    montadora[Montadora],
    MATCH(TRUE,LEFT(J2213,NÚCARACT(montadora[SKU Parcial]))=montadora[SKU Parcial],0)
  ),
  ""
)</f>
        <v/>
      </c>
    </row>
    <row r="1804" spans="1:30" customFormat="1" x14ac:dyDescent="0.25">
      <c r="A1804" s="1" t="s">
        <v>4892</v>
      </c>
      <c r="B1804" s="1" t="s">
        <v>36</v>
      </c>
      <c r="C1804" s="1" t="s">
        <v>4893</v>
      </c>
      <c r="D1804" s="1" t="s">
        <v>347</v>
      </c>
      <c r="E1804" s="1" t="s">
        <v>4894</v>
      </c>
      <c r="F1804" s="1" t="s">
        <v>937</v>
      </c>
      <c r="G1804" s="6" t="s">
        <v>11227</v>
      </c>
      <c r="H1804" s="2" t="s">
        <v>30</v>
      </c>
      <c r="I1804" s="1" t="s">
        <v>36</v>
      </c>
      <c r="J1804" s="1" t="s">
        <v>938</v>
      </c>
      <c r="K1804" s="4">
        <v>45820</v>
      </c>
      <c r="L1804" s="13" t="s">
        <v>804</v>
      </c>
      <c r="M1804" s="26">
        <v>76.33</v>
      </c>
      <c r="N1804" s="2">
        <v>1</v>
      </c>
      <c r="O1804" s="26">
        <v>76.33</v>
      </c>
      <c r="P1804" s="26">
        <v>36</v>
      </c>
      <c r="Q1804" s="26">
        <v>6.27</v>
      </c>
      <c r="R1804" s="26">
        <v>15.53</v>
      </c>
      <c r="S1804" s="26">
        <v>0</v>
      </c>
      <c r="T1804" s="26">
        <v>0</v>
      </c>
      <c r="U1804" s="26">
        <v>18.53</v>
      </c>
      <c r="V1804" s="10">
        <v>0.24279999999999999</v>
      </c>
      <c r="W1804" s="1" t="s">
        <v>34</v>
      </c>
      <c r="X1804" s="3"/>
      <c r="Y1804" s="3"/>
      <c r="Z1804" s="5" t="s">
        <v>7980</v>
      </c>
      <c r="AA1804" s="5" t="str">
        <f>VLOOKUP(J1804, sku!B:C, 2, FALSE)</f>
        <v>Cadeirinha Preta Aro 26 - Peixinho Bike</v>
      </c>
      <c r="AB1804" s="3" t="str">
        <f>VLOOKUP(J1804, sku!B:BM, 64, FALSE)</f>
        <v>Revenda</v>
      </c>
      <c r="AC1804" s="3" t="str">
        <f>LEFT(pedidos[[#This Row],[SKU]],3)</f>
        <v>CAD</v>
      </c>
      <c r="AD1804" s="36" t="str" cm="1">
        <f t="array" aca="1" ref="AD1804" ca="1">IFERROR(
  INDEX(
    montadora[Montadora],
    MATCH(TRUE,LEFT(J2214,NÚCARACT(montadora[SKU Parcial]))=montadora[SKU Parcial],0)
  ),
  ""
)</f>
        <v/>
      </c>
    </row>
    <row r="1805" spans="1:30" customFormat="1" x14ac:dyDescent="0.25">
      <c r="A1805" s="1" t="s">
        <v>4895</v>
      </c>
      <c r="B1805" s="1" t="s">
        <v>4896</v>
      </c>
      <c r="C1805" s="1" t="s">
        <v>2497</v>
      </c>
      <c r="D1805" s="1" t="s">
        <v>27</v>
      </c>
      <c r="E1805" s="1" t="s">
        <v>4894</v>
      </c>
      <c r="F1805" s="1" t="s">
        <v>937</v>
      </c>
      <c r="G1805" s="6" t="s">
        <v>11227</v>
      </c>
      <c r="H1805" s="2" t="s">
        <v>30</v>
      </c>
      <c r="I1805" s="1" t="s">
        <v>36</v>
      </c>
      <c r="J1805" s="1" t="s">
        <v>938</v>
      </c>
      <c r="K1805" s="4">
        <v>45820</v>
      </c>
      <c r="L1805" s="13" t="s">
        <v>804</v>
      </c>
      <c r="M1805" s="26">
        <v>76.33</v>
      </c>
      <c r="N1805" s="2">
        <v>1</v>
      </c>
      <c r="O1805" s="26">
        <v>106.32</v>
      </c>
      <c r="P1805" s="26">
        <v>36</v>
      </c>
      <c r="Q1805" s="26">
        <v>6.27</v>
      </c>
      <c r="R1805" s="26">
        <v>15.53</v>
      </c>
      <c r="S1805" s="26">
        <v>29.99</v>
      </c>
      <c r="T1805" s="26">
        <v>0</v>
      </c>
      <c r="U1805" s="26">
        <v>18.53</v>
      </c>
      <c r="V1805" s="10">
        <v>0.24279999999999999</v>
      </c>
      <c r="W1805" s="1" t="s">
        <v>34</v>
      </c>
      <c r="X1805" s="3"/>
      <c r="Y1805" s="3"/>
      <c r="Z1805" s="5" t="s">
        <v>7980</v>
      </c>
      <c r="AA1805" s="5" t="str">
        <f>VLOOKUP(J1805, sku!B:C, 2, FALSE)</f>
        <v>Cadeirinha Preta Aro 26 - Peixinho Bike</v>
      </c>
      <c r="AB1805" s="3" t="str">
        <f>VLOOKUP(J1805, sku!B:BM, 64, FALSE)</f>
        <v>Revenda</v>
      </c>
      <c r="AC1805" s="3" t="str">
        <f>LEFT(pedidos[[#This Row],[SKU]],3)</f>
        <v>CAD</v>
      </c>
      <c r="AD1805" s="36" t="str" cm="1">
        <f t="array" aca="1" ref="AD1805" ca="1">IFERROR(
  INDEX(
    montadora[Montadora],
    MATCH(TRUE,LEFT(J2215,NÚCARACT(montadora[SKU Parcial]))=montadora[SKU Parcial],0)
  ),
  ""
)</f>
        <v/>
      </c>
    </row>
    <row r="1806" spans="1:30" customFormat="1" x14ac:dyDescent="0.25">
      <c r="A1806" s="1" t="s">
        <v>4897</v>
      </c>
      <c r="B1806" s="1" t="s">
        <v>4898</v>
      </c>
      <c r="C1806" s="1" t="s">
        <v>1202</v>
      </c>
      <c r="D1806" s="1" t="s">
        <v>420</v>
      </c>
      <c r="E1806" s="1" t="s">
        <v>4894</v>
      </c>
      <c r="F1806" s="1" t="s">
        <v>937</v>
      </c>
      <c r="G1806" s="6" t="s">
        <v>11227</v>
      </c>
      <c r="H1806" s="2" t="s">
        <v>30</v>
      </c>
      <c r="I1806" s="1" t="s">
        <v>36</v>
      </c>
      <c r="J1806" s="1" t="s">
        <v>938</v>
      </c>
      <c r="K1806" s="4">
        <v>45821</v>
      </c>
      <c r="L1806" s="13" t="s">
        <v>804</v>
      </c>
      <c r="M1806" s="26">
        <v>76.33</v>
      </c>
      <c r="N1806" s="2">
        <v>1</v>
      </c>
      <c r="O1806" s="26">
        <v>76.33</v>
      </c>
      <c r="P1806" s="26">
        <v>36</v>
      </c>
      <c r="Q1806" s="26">
        <v>6.27</v>
      </c>
      <c r="R1806" s="26">
        <v>15.53</v>
      </c>
      <c r="S1806" s="26">
        <v>0</v>
      </c>
      <c r="T1806" s="26">
        <v>0</v>
      </c>
      <c r="U1806" s="26">
        <v>18.53</v>
      </c>
      <c r="V1806" s="10">
        <v>0.24279999999999999</v>
      </c>
      <c r="W1806" s="1" t="s">
        <v>34</v>
      </c>
      <c r="X1806" s="3"/>
      <c r="Y1806" s="3"/>
      <c r="Z1806" s="5" t="s">
        <v>7980</v>
      </c>
      <c r="AA1806" s="5" t="str">
        <f>VLOOKUP(J1806, sku!B:C, 2, FALSE)</f>
        <v>Cadeirinha Preta Aro 26 - Peixinho Bike</v>
      </c>
      <c r="AB1806" s="3" t="str">
        <f>VLOOKUP(J1806, sku!B:BM, 64, FALSE)</f>
        <v>Revenda</v>
      </c>
      <c r="AC1806" s="3" t="str">
        <f>LEFT(pedidos[[#This Row],[SKU]],3)</f>
        <v>CAD</v>
      </c>
      <c r="AD1806" s="36" t="str" cm="1">
        <f t="array" aca="1" ref="AD1806" ca="1">IFERROR(
  INDEX(
    montadora[Montadora],
    MATCH(TRUE,LEFT(J2216,NÚCARACT(montadora[SKU Parcial]))=montadora[SKU Parcial],0)
  ),
  ""
)</f>
        <v/>
      </c>
    </row>
    <row r="1807" spans="1:30" customFormat="1" x14ac:dyDescent="0.25">
      <c r="A1807" s="1" t="s">
        <v>4899</v>
      </c>
      <c r="B1807" s="1" t="s">
        <v>4900</v>
      </c>
      <c r="C1807" s="1" t="s">
        <v>4901</v>
      </c>
      <c r="D1807" s="1" t="s">
        <v>188</v>
      </c>
      <c r="E1807" s="1" t="s">
        <v>4894</v>
      </c>
      <c r="F1807" s="1" t="s">
        <v>937</v>
      </c>
      <c r="G1807" s="6" t="s">
        <v>11227</v>
      </c>
      <c r="H1807" s="2" t="s">
        <v>30</v>
      </c>
      <c r="I1807" s="1" t="s">
        <v>36</v>
      </c>
      <c r="J1807" s="1" t="s">
        <v>938</v>
      </c>
      <c r="K1807" s="4">
        <v>45821</v>
      </c>
      <c r="L1807" s="13" t="s">
        <v>804</v>
      </c>
      <c r="M1807" s="26">
        <v>76.33</v>
      </c>
      <c r="N1807" s="2">
        <v>1</v>
      </c>
      <c r="O1807" s="26">
        <v>76.33</v>
      </c>
      <c r="P1807" s="26">
        <v>36</v>
      </c>
      <c r="Q1807" s="26">
        <v>6.27</v>
      </c>
      <c r="R1807" s="26">
        <v>15.53</v>
      </c>
      <c r="S1807" s="26">
        <v>0</v>
      </c>
      <c r="T1807" s="26">
        <v>0</v>
      </c>
      <c r="U1807" s="26">
        <v>18.53</v>
      </c>
      <c r="V1807" s="10">
        <v>0.24279999999999999</v>
      </c>
      <c r="W1807" s="1" t="s">
        <v>34</v>
      </c>
      <c r="X1807" s="3"/>
      <c r="Y1807" s="3"/>
      <c r="Z1807" s="5" t="s">
        <v>7980</v>
      </c>
      <c r="AA1807" s="5" t="str">
        <f>VLOOKUP(J1807, sku!B:C, 2, FALSE)</f>
        <v>Cadeirinha Preta Aro 26 - Peixinho Bike</v>
      </c>
      <c r="AB1807" s="3" t="str">
        <f>VLOOKUP(J1807, sku!B:BM, 64, FALSE)</f>
        <v>Revenda</v>
      </c>
      <c r="AC1807" s="3" t="str">
        <f>LEFT(pedidos[[#This Row],[SKU]],3)</f>
        <v>CAD</v>
      </c>
      <c r="AD1807" s="36" t="str" cm="1">
        <f t="array" aca="1" ref="AD1807" ca="1">IFERROR(
  INDEX(
    montadora[Montadora],
    MATCH(TRUE,LEFT(J2217,NÚCARACT(montadora[SKU Parcial]))=montadora[SKU Parcial],0)
  ),
  ""
)</f>
        <v/>
      </c>
    </row>
    <row r="1808" spans="1:30" customFormat="1" x14ac:dyDescent="0.25">
      <c r="A1808" s="1" t="s">
        <v>4902</v>
      </c>
      <c r="B1808" s="1" t="s">
        <v>36</v>
      </c>
      <c r="C1808" s="1" t="s">
        <v>4903</v>
      </c>
      <c r="D1808" s="1" t="s">
        <v>950</v>
      </c>
      <c r="E1808" s="1" t="s">
        <v>4894</v>
      </c>
      <c r="F1808" s="1" t="s">
        <v>937</v>
      </c>
      <c r="G1808" s="6" t="s">
        <v>11227</v>
      </c>
      <c r="H1808" s="2" t="s">
        <v>30</v>
      </c>
      <c r="I1808" s="1" t="s">
        <v>36</v>
      </c>
      <c r="J1808" s="1" t="s">
        <v>938</v>
      </c>
      <c r="K1808" s="4">
        <v>45821</v>
      </c>
      <c r="L1808" s="20" t="s">
        <v>804</v>
      </c>
      <c r="M1808" s="26">
        <v>76.33</v>
      </c>
      <c r="N1808" s="2">
        <v>1</v>
      </c>
      <c r="O1808" s="26">
        <v>86.32</v>
      </c>
      <c r="P1808" s="26">
        <v>36</v>
      </c>
      <c r="Q1808" s="26">
        <v>6.27</v>
      </c>
      <c r="R1808" s="26">
        <v>15.53</v>
      </c>
      <c r="S1808" s="26">
        <v>9.99</v>
      </c>
      <c r="T1808" s="26">
        <v>0</v>
      </c>
      <c r="U1808" s="26">
        <v>18.53</v>
      </c>
      <c r="V1808" s="10">
        <v>0.24279999999999999</v>
      </c>
      <c r="W1808" s="1" t="s">
        <v>34</v>
      </c>
      <c r="X1808" s="3"/>
      <c r="Y1808" s="3"/>
      <c r="Z1808" s="5" t="s">
        <v>7980</v>
      </c>
      <c r="AA1808" s="5" t="str">
        <f>VLOOKUP(J1808, sku!B:C, 2, FALSE)</f>
        <v>Cadeirinha Preta Aro 26 - Peixinho Bike</v>
      </c>
      <c r="AB1808" s="3" t="str">
        <f>VLOOKUP(J1808, sku!B:BM, 64, FALSE)</f>
        <v>Revenda</v>
      </c>
      <c r="AC1808" s="3" t="str">
        <f>LEFT(pedidos[[#This Row],[SKU]],3)</f>
        <v>CAD</v>
      </c>
      <c r="AD1808" s="36" t="str" cm="1">
        <f t="array" aca="1" ref="AD1808" ca="1">IFERROR(
  INDEX(
    montadora[Montadora],
    MATCH(TRUE,LEFT(J2218,NÚCARACT(montadora[SKU Parcial]))=montadora[SKU Parcial],0)
  ),
  ""
)</f>
        <v/>
      </c>
    </row>
    <row r="1809" spans="1:30" customFormat="1" x14ac:dyDescent="0.25">
      <c r="A1809" s="1" t="s">
        <v>4904</v>
      </c>
      <c r="B1809" s="1" t="s">
        <v>36</v>
      </c>
      <c r="C1809" s="1" t="s">
        <v>2819</v>
      </c>
      <c r="D1809" s="1" t="s">
        <v>27</v>
      </c>
      <c r="E1809" s="1" t="s">
        <v>4894</v>
      </c>
      <c r="F1809" s="1" t="s">
        <v>937</v>
      </c>
      <c r="G1809" s="6" t="s">
        <v>11227</v>
      </c>
      <c r="H1809" s="2" t="s">
        <v>30</v>
      </c>
      <c r="I1809" s="1" t="s">
        <v>36</v>
      </c>
      <c r="J1809" s="1" t="s">
        <v>938</v>
      </c>
      <c r="K1809" s="4">
        <v>45822</v>
      </c>
      <c r="L1809" s="20" t="s">
        <v>804</v>
      </c>
      <c r="M1809" s="26">
        <v>76.33</v>
      </c>
      <c r="N1809" s="2">
        <v>1</v>
      </c>
      <c r="O1809" s="26">
        <v>76.33</v>
      </c>
      <c r="P1809" s="26">
        <v>36</v>
      </c>
      <c r="Q1809" s="26">
        <v>6.27</v>
      </c>
      <c r="R1809" s="26">
        <v>15.53</v>
      </c>
      <c r="S1809" s="26">
        <v>0</v>
      </c>
      <c r="T1809" s="26">
        <v>0</v>
      </c>
      <c r="U1809" s="26">
        <v>18.53</v>
      </c>
      <c r="V1809" s="10">
        <v>0.24279999999999999</v>
      </c>
      <c r="W1809" s="1" t="s">
        <v>34</v>
      </c>
      <c r="X1809" s="3"/>
      <c r="Y1809" s="3"/>
      <c r="Z1809" s="5" t="s">
        <v>7980</v>
      </c>
      <c r="AA1809" s="5" t="str">
        <f>VLOOKUP(J1809, sku!B:C, 2, FALSE)</f>
        <v>Cadeirinha Preta Aro 26 - Peixinho Bike</v>
      </c>
      <c r="AB1809" s="3" t="str">
        <f>VLOOKUP(J1809, sku!B:BM, 64, FALSE)</f>
        <v>Revenda</v>
      </c>
      <c r="AC1809" s="3" t="str">
        <f>LEFT(pedidos[[#This Row],[SKU]],3)</f>
        <v>CAD</v>
      </c>
      <c r="AD1809" s="36" t="str" cm="1">
        <f t="array" aca="1" ref="AD1809" ca="1">IFERROR(
  INDEX(
    montadora[Montadora],
    MATCH(TRUE,LEFT(J2219,NÚCARACT(montadora[SKU Parcial]))=montadora[SKU Parcial],0)
  ),
  ""
)</f>
        <v/>
      </c>
    </row>
    <row r="1810" spans="1:30" customFormat="1" x14ac:dyDescent="0.25">
      <c r="A1810" s="1" t="s">
        <v>4905</v>
      </c>
      <c r="B1810" s="1" t="s">
        <v>36</v>
      </c>
      <c r="C1810" s="1" t="s">
        <v>4255</v>
      </c>
      <c r="D1810" s="1" t="s">
        <v>138</v>
      </c>
      <c r="E1810" s="1" t="s">
        <v>4894</v>
      </c>
      <c r="F1810" s="1" t="s">
        <v>937</v>
      </c>
      <c r="G1810" s="6" t="s">
        <v>11227</v>
      </c>
      <c r="H1810" s="2" t="s">
        <v>30</v>
      </c>
      <c r="I1810" s="1" t="s">
        <v>36</v>
      </c>
      <c r="J1810" s="1" t="s">
        <v>938</v>
      </c>
      <c r="K1810" s="4">
        <v>45838</v>
      </c>
      <c r="L1810" s="20" t="s">
        <v>804</v>
      </c>
      <c r="M1810" s="26">
        <v>76.33</v>
      </c>
      <c r="N1810" s="2">
        <v>1</v>
      </c>
      <c r="O1810" s="26">
        <v>76.33</v>
      </c>
      <c r="P1810" s="26">
        <v>36</v>
      </c>
      <c r="Q1810" s="26">
        <v>6.27</v>
      </c>
      <c r="R1810" s="26">
        <v>15.53</v>
      </c>
      <c r="S1810" s="26">
        <v>0</v>
      </c>
      <c r="T1810" s="26">
        <v>0</v>
      </c>
      <c r="U1810" s="26">
        <v>18.53</v>
      </c>
      <c r="V1810" s="10">
        <v>0.24279999999999999</v>
      </c>
      <c r="W1810" s="1" t="s">
        <v>34</v>
      </c>
      <c r="X1810" s="3"/>
      <c r="Y1810" s="3"/>
      <c r="Z1810" s="5" t="s">
        <v>7980</v>
      </c>
      <c r="AA1810" s="5" t="str">
        <f>VLOOKUP(J1810, sku!B:C, 2, FALSE)</f>
        <v>Cadeirinha Preta Aro 26 - Peixinho Bike</v>
      </c>
      <c r="AB1810" s="3" t="str">
        <f>VLOOKUP(J1810, sku!B:BM, 64, FALSE)</f>
        <v>Revenda</v>
      </c>
      <c r="AC1810" s="3" t="str">
        <f>LEFT(pedidos[[#This Row],[SKU]],3)</f>
        <v>CAD</v>
      </c>
      <c r="AD1810" s="36" t="str" cm="1">
        <f t="array" aca="1" ref="AD1810" ca="1">IFERROR(
  INDEX(
    montadora[Montadora],
    MATCH(TRUE,LEFT(J2220,NÚCARACT(montadora[SKU Parcial]))=montadora[SKU Parcial],0)
  ),
  ""
)</f>
        <v/>
      </c>
    </row>
    <row r="1811" spans="1:30" customFormat="1" x14ac:dyDescent="0.25">
      <c r="A1811" s="1" t="s">
        <v>4906</v>
      </c>
      <c r="B1811" s="1" t="s">
        <v>4907</v>
      </c>
      <c r="C1811" s="1" t="s">
        <v>4908</v>
      </c>
      <c r="D1811" s="1" t="s">
        <v>534</v>
      </c>
      <c r="E1811" s="1" t="s">
        <v>4894</v>
      </c>
      <c r="F1811" s="1" t="s">
        <v>937</v>
      </c>
      <c r="G1811" s="6" t="s">
        <v>11227</v>
      </c>
      <c r="H1811" s="2" t="s">
        <v>30</v>
      </c>
      <c r="I1811" s="1" t="s">
        <v>36</v>
      </c>
      <c r="J1811" s="1" t="s">
        <v>938</v>
      </c>
      <c r="K1811" s="4">
        <v>45838</v>
      </c>
      <c r="L1811" s="20" t="s">
        <v>804</v>
      </c>
      <c r="M1811" s="26">
        <v>76.33</v>
      </c>
      <c r="N1811" s="2">
        <v>1</v>
      </c>
      <c r="O1811" s="26">
        <v>76.33</v>
      </c>
      <c r="P1811" s="26">
        <v>36</v>
      </c>
      <c r="Q1811" s="26">
        <v>6.27</v>
      </c>
      <c r="R1811" s="26">
        <v>15.53</v>
      </c>
      <c r="S1811" s="26">
        <v>0</v>
      </c>
      <c r="T1811" s="26">
        <v>0</v>
      </c>
      <c r="U1811" s="26">
        <v>18.53</v>
      </c>
      <c r="V1811" s="10">
        <v>0.24279999999999999</v>
      </c>
      <c r="W1811" s="1" t="s">
        <v>34</v>
      </c>
      <c r="X1811" s="3"/>
      <c r="Y1811" s="3"/>
      <c r="Z1811" s="5" t="s">
        <v>7980</v>
      </c>
      <c r="AA1811" s="5" t="str">
        <f>VLOOKUP(J1811, sku!B:C, 2, FALSE)</f>
        <v>Cadeirinha Preta Aro 26 - Peixinho Bike</v>
      </c>
      <c r="AB1811" s="3" t="str">
        <f>VLOOKUP(J1811, sku!B:BM, 64, FALSE)</f>
        <v>Revenda</v>
      </c>
      <c r="AC1811" s="3" t="str">
        <f>LEFT(pedidos[[#This Row],[SKU]],3)</f>
        <v>CAD</v>
      </c>
      <c r="AD1811" s="36" t="str" cm="1">
        <f t="array" aca="1" ref="AD1811" ca="1">IFERROR(
  INDEX(
    montadora[Montadora],
    MATCH(TRUE,LEFT(J2221,NÚCARACT(montadora[SKU Parcial]))=montadora[SKU Parcial],0)
  ),
  ""
)</f>
        <v/>
      </c>
    </row>
    <row r="1812" spans="1:30" x14ac:dyDescent="0.25">
      <c r="A1812" s="42" t="s">
        <v>8146</v>
      </c>
      <c r="B1812" s="42"/>
      <c r="C1812" s="42"/>
      <c r="D1812" s="42"/>
      <c r="E1812" s="42">
        <v>20399377477</v>
      </c>
      <c r="F1812" s="42" t="s">
        <v>8393</v>
      </c>
      <c r="G1812" s="42" t="s">
        <v>11227</v>
      </c>
      <c r="H1812" s="7"/>
      <c r="I1812" s="42"/>
      <c r="J1812" s="42" t="s">
        <v>938</v>
      </c>
      <c r="K1812" s="8">
        <v>45838</v>
      </c>
      <c r="L1812" s="12" t="s">
        <v>8443</v>
      </c>
      <c r="M1812" s="44">
        <v>77.900000000000006</v>
      </c>
      <c r="N1812" s="7">
        <v>1</v>
      </c>
      <c r="O1812" s="44">
        <v>87.84</v>
      </c>
      <c r="P1812" s="44">
        <v>36</v>
      </c>
      <c r="Q1812" s="44">
        <v>6.41</v>
      </c>
      <c r="R1812" s="44">
        <v>21.14</v>
      </c>
      <c r="S1812" s="44">
        <v>9.94</v>
      </c>
      <c r="T1812" s="44">
        <v>0</v>
      </c>
      <c r="U1812" s="44">
        <v>14.35</v>
      </c>
      <c r="V1812" s="9">
        <v>0.1842</v>
      </c>
      <c r="W1812" s="42" t="s">
        <v>34</v>
      </c>
      <c r="X1812" s="43"/>
      <c r="Y1812" s="43"/>
      <c r="Z1812" s="43" t="s">
        <v>8442</v>
      </c>
      <c r="AA1812" s="43" t="str">
        <f>VLOOKUP(J1812, sku!B:C, 2, FALSE)</f>
        <v>Cadeirinha Preta Aro 26 - Peixinho Bike</v>
      </c>
      <c r="AB1812" s="45" t="str">
        <f>VLOOKUP(J1812, sku!B:BM, 64, FALSE)</f>
        <v>Revenda</v>
      </c>
      <c r="AC1812" s="45" t="str">
        <f>LEFT(pedidos[[#This Row],[SKU]],3)</f>
        <v>CAD</v>
      </c>
      <c r="AD1812" s="37" t="str" cm="1">
        <f t="array" aca="1" ref="AD1812" ca="1">IFERROR(
  INDEX(
    montadora[Montadora],
    MATCH(TRUE,LEFT(J2280,NÚCARACT(montadora[SKU Parcial]))=montadora[SKU Parcial],0)
  ),
  ""
)</f>
        <v/>
      </c>
    </row>
    <row r="1813" spans="1:30" x14ac:dyDescent="0.25">
      <c r="A1813" s="42" t="s">
        <v>8147</v>
      </c>
      <c r="B1813" s="42"/>
      <c r="C1813" s="42"/>
      <c r="D1813" s="42"/>
      <c r="E1813" s="42">
        <v>20399377477</v>
      </c>
      <c r="F1813" s="42" t="s">
        <v>8393</v>
      </c>
      <c r="G1813" s="42" t="s">
        <v>11227</v>
      </c>
      <c r="H1813" s="7"/>
      <c r="I1813" s="42"/>
      <c r="J1813" s="42" t="s">
        <v>938</v>
      </c>
      <c r="K1813" s="8">
        <v>45838</v>
      </c>
      <c r="L1813" s="12" t="s">
        <v>8443</v>
      </c>
      <c r="M1813" s="44">
        <v>77.900000000000006</v>
      </c>
      <c r="N1813" s="7">
        <v>1</v>
      </c>
      <c r="O1813" s="44">
        <v>77.900000000000006</v>
      </c>
      <c r="P1813" s="44">
        <v>36</v>
      </c>
      <c r="Q1813" s="44">
        <v>6.41</v>
      </c>
      <c r="R1813" s="44">
        <v>21.14</v>
      </c>
      <c r="S1813" s="44">
        <v>0</v>
      </c>
      <c r="T1813" s="44">
        <v>0</v>
      </c>
      <c r="U1813" s="44">
        <v>14.35</v>
      </c>
      <c r="V1813" s="9">
        <v>0.1842</v>
      </c>
      <c r="W1813" s="42" t="s">
        <v>34</v>
      </c>
      <c r="X1813" s="43"/>
      <c r="Y1813" s="43"/>
      <c r="Z1813" s="43" t="s">
        <v>8442</v>
      </c>
      <c r="AA1813" s="43" t="str">
        <f>VLOOKUP(J1813, sku!B:C, 2, FALSE)</f>
        <v>Cadeirinha Preta Aro 26 - Peixinho Bike</v>
      </c>
      <c r="AB1813" s="45" t="str">
        <f>VLOOKUP(J1813, sku!B:BM, 64, FALSE)</f>
        <v>Revenda</v>
      </c>
      <c r="AC1813" s="45" t="str">
        <f>LEFT(pedidos[[#This Row],[SKU]],3)</f>
        <v>CAD</v>
      </c>
      <c r="AD1813" s="37" t="str" cm="1">
        <f t="array" aca="1" ref="AD1813" ca="1">IFERROR(
  INDEX(
    montadora[Montadora],
    MATCH(TRUE,LEFT(J2281,NÚCARACT(montadora[SKU Parcial]))=montadora[SKU Parcial],0)
  ),
  ""
)</f>
        <v/>
      </c>
    </row>
    <row r="1814" spans="1:30" x14ac:dyDescent="0.25">
      <c r="A1814" s="42" t="s">
        <v>8148</v>
      </c>
      <c r="B1814" s="42"/>
      <c r="C1814" s="42"/>
      <c r="D1814" s="42"/>
      <c r="E1814" s="42">
        <v>20399377477</v>
      </c>
      <c r="F1814" s="42" t="s">
        <v>8393</v>
      </c>
      <c r="G1814" s="42" t="s">
        <v>11227</v>
      </c>
      <c r="H1814" s="7"/>
      <c r="I1814" s="42"/>
      <c r="J1814" s="42" t="s">
        <v>938</v>
      </c>
      <c r="K1814" s="8">
        <v>45837</v>
      </c>
      <c r="L1814" s="12" t="s">
        <v>8443</v>
      </c>
      <c r="M1814" s="44">
        <v>77.900000000000006</v>
      </c>
      <c r="N1814" s="7">
        <v>1</v>
      </c>
      <c r="O1814" s="44">
        <v>77.900000000000006</v>
      </c>
      <c r="P1814" s="44">
        <v>36</v>
      </c>
      <c r="Q1814" s="44">
        <v>6.41</v>
      </c>
      <c r="R1814" s="44">
        <v>21.14</v>
      </c>
      <c r="S1814" s="44">
        <v>0</v>
      </c>
      <c r="T1814" s="44">
        <v>0</v>
      </c>
      <c r="U1814" s="44">
        <v>14.35</v>
      </c>
      <c r="V1814" s="9">
        <v>0.1842</v>
      </c>
      <c r="W1814" s="42" t="s">
        <v>34</v>
      </c>
      <c r="X1814" s="43"/>
      <c r="Y1814" s="43"/>
      <c r="Z1814" s="43" t="s">
        <v>8442</v>
      </c>
      <c r="AA1814" s="43" t="str">
        <f>VLOOKUP(J1814, sku!B:C, 2, FALSE)</f>
        <v>Cadeirinha Preta Aro 26 - Peixinho Bike</v>
      </c>
      <c r="AB1814" s="45" t="str">
        <f>VLOOKUP(J1814, sku!B:BM, 64, FALSE)</f>
        <v>Revenda</v>
      </c>
      <c r="AC1814" s="45" t="str">
        <f>LEFT(pedidos[[#This Row],[SKU]],3)</f>
        <v>CAD</v>
      </c>
      <c r="AD1814" s="37" t="str" cm="1">
        <f t="array" aca="1" ref="AD1814" ca="1">IFERROR(
  INDEX(
    montadora[Montadora],
    MATCH(TRUE,LEFT(J2282,NÚCARACT(montadora[SKU Parcial]))=montadora[SKU Parcial],0)
  ),
  ""
)</f>
        <v/>
      </c>
    </row>
    <row r="1815" spans="1:30" x14ac:dyDescent="0.25">
      <c r="A1815" s="42" t="s">
        <v>8149</v>
      </c>
      <c r="B1815" s="42"/>
      <c r="C1815" s="42"/>
      <c r="D1815" s="42"/>
      <c r="E1815" s="42">
        <v>20399377477</v>
      </c>
      <c r="F1815" s="42" t="s">
        <v>8393</v>
      </c>
      <c r="G1815" s="42" t="s">
        <v>11227</v>
      </c>
      <c r="H1815" s="7"/>
      <c r="I1815" s="42"/>
      <c r="J1815" s="42" t="s">
        <v>938</v>
      </c>
      <c r="K1815" s="8">
        <v>45837</v>
      </c>
      <c r="L1815" s="12" t="s">
        <v>8443</v>
      </c>
      <c r="M1815" s="44">
        <v>77.900000000000006</v>
      </c>
      <c r="N1815" s="7">
        <v>1</v>
      </c>
      <c r="O1815" s="44">
        <v>87.84</v>
      </c>
      <c r="P1815" s="44">
        <v>36</v>
      </c>
      <c r="Q1815" s="44">
        <v>6.41</v>
      </c>
      <c r="R1815" s="44">
        <v>21.14</v>
      </c>
      <c r="S1815" s="44">
        <v>9.94</v>
      </c>
      <c r="T1815" s="44">
        <v>0</v>
      </c>
      <c r="U1815" s="44">
        <v>14.35</v>
      </c>
      <c r="V1815" s="9">
        <v>0.1842</v>
      </c>
      <c r="W1815" s="42" t="s">
        <v>34</v>
      </c>
      <c r="X1815" s="43"/>
      <c r="Y1815" s="43"/>
      <c r="Z1815" s="43" t="s">
        <v>8442</v>
      </c>
      <c r="AA1815" s="43" t="str">
        <f>VLOOKUP(J1815, sku!B:C, 2, FALSE)</f>
        <v>Cadeirinha Preta Aro 26 - Peixinho Bike</v>
      </c>
      <c r="AB1815" s="45" t="str">
        <f>VLOOKUP(J1815, sku!B:BM, 64, FALSE)</f>
        <v>Revenda</v>
      </c>
      <c r="AC1815" s="45" t="str">
        <f>LEFT(pedidos[[#This Row],[SKU]],3)</f>
        <v>CAD</v>
      </c>
      <c r="AD1815" s="37" t="str" cm="1">
        <f t="array" aca="1" ref="AD1815" ca="1">IFERROR(
  INDEX(
    montadora[Montadora],
    MATCH(TRUE,LEFT(J2283,NÚCARACT(montadora[SKU Parcial]))=montadora[SKU Parcial],0)
  ),
  ""
)</f>
        <v/>
      </c>
    </row>
    <row r="1816" spans="1:30" x14ac:dyDescent="0.25">
      <c r="A1816" s="42" t="s">
        <v>8150</v>
      </c>
      <c r="B1816" s="42"/>
      <c r="C1816" s="42"/>
      <c r="D1816" s="42"/>
      <c r="E1816" s="42">
        <v>20399377477</v>
      </c>
      <c r="F1816" s="42" t="s">
        <v>8393</v>
      </c>
      <c r="G1816" s="42" t="s">
        <v>11227</v>
      </c>
      <c r="H1816" s="7"/>
      <c r="I1816" s="42"/>
      <c r="J1816" s="42" t="s">
        <v>938</v>
      </c>
      <c r="K1816" s="8">
        <v>45836</v>
      </c>
      <c r="L1816" s="12" t="s">
        <v>8443</v>
      </c>
      <c r="M1816" s="44">
        <v>77.900000000000006</v>
      </c>
      <c r="N1816" s="7">
        <v>1</v>
      </c>
      <c r="O1816" s="44">
        <v>81.77</v>
      </c>
      <c r="P1816" s="44">
        <v>36</v>
      </c>
      <c r="Q1816" s="44">
        <v>6.41</v>
      </c>
      <c r="R1816" s="44">
        <v>21.14</v>
      </c>
      <c r="S1816" s="44">
        <v>3.87</v>
      </c>
      <c r="T1816" s="44">
        <v>0</v>
      </c>
      <c r="U1816" s="44">
        <v>14.35</v>
      </c>
      <c r="V1816" s="9">
        <v>0.1842</v>
      </c>
      <c r="W1816" s="42" t="s">
        <v>34</v>
      </c>
      <c r="X1816" s="43"/>
      <c r="Y1816" s="43"/>
      <c r="Z1816" s="43" t="s">
        <v>8442</v>
      </c>
      <c r="AA1816" s="43" t="str">
        <f>VLOOKUP(J1816, sku!B:C, 2, FALSE)</f>
        <v>Cadeirinha Preta Aro 26 - Peixinho Bike</v>
      </c>
      <c r="AB1816" s="45" t="str">
        <f>VLOOKUP(J1816, sku!B:BM, 64, FALSE)</f>
        <v>Revenda</v>
      </c>
      <c r="AC1816" s="45" t="str">
        <f>LEFT(pedidos[[#This Row],[SKU]],3)</f>
        <v>CAD</v>
      </c>
      <c r="AD1816" s="37" t="str" cm="1">
        <f t="array" aca="1" ref="AD1816" ca="1">IFERROR(
  INDEX(
    montadora[Montadora],
    MATCH(TRUE,LEFT(J2284,NÚCARACT(montadora[SKU Parcial]))=montadora[SKU Parcial],0)
  ),
  ""
)</f>
        <v/>
      </c>
    </row>
    <row r="1817" spans="1:30" x14ac:dyDescent="0.25">
      <c r="A1817" s="42" t="s">
        <v>8152</v>
      </c>
      <c r="B1817" s="42"/>
      <c r="C1817" s="42"/>
      <c r="D1817" s="42"/>
      <c r="E1817" s="42">
        <v>20399377477</v>
      </c>
      <c r="F1817" s="42" t="s">
        <v>8393</v>
      </c>
      <c r="G1817" s="42" t="s">
        <v>11227</v>
      </c>
      <c r="H1817" s="7"/>
      <c r="I1817" s="42"/>
      <c r="J1817" s="42" t="s">
        <v>938</v>
      </c>
      <c r="K1817" s="8">
        <v>45836</v>
      </c>
      <c r="L1817" s="12" t="s">
        <v>8443</v>
      </c>
      <c r="M1817" s="44">
        <v>77.900000000000006</v>
      </c>
      <c r="N1817" s="7">
        <v>1</v>
      </c>
      <c r="O1817" s="44">
        <v>90.27</v>
      </c>
      <c r="P1817" s="44">
        <v>36</v>
      </c>
      <c r="Q1817" s="44">
        <v>6.41</v>
      </c>
      <c r="R1817" s="44">
        <v>21.14</v>
      </c>
      <c r="S1817" s="44">
        <v>12.37</v>
      </c>
      <c r="T1817" s="44">
        <v>0</v>
      </c>
      <c r="U1817" s="44">
        <v>14.35</v>
      </c>
      <c r="V1817" s="9">
        <v>0.1842</v>
      </c>
      <c r="W1817" s="42" t="s">
        <v>34</v>
      </c>
      <c r="X1817" s="43"/>
      <c r="Y1817" s="43"/>
      <c r="Z1817" s="43" t="s">
        <v>8442</v>
      </c>
      <c r="AA1817" s="43" t="str">
        <f>VLOOKUP(J1817, sku!B:C, 2, FALSE)</f>
        <v>Cadeirinha Preta Aro 26 - Peixinho Bike</v>
      </c>
      <c r="AB1817" s="45" t="str">
        <f>VLOOKUP(J1817, sku!B:BM, 64, FALSE)</f>
        <v>Revenda</v>
      </c>
      <c r="AC1817" s="45" t="str">
        <f>LEFT(pedidos[[#This Row],[SKU]],3)</f>
        <v>CAD</v>
      </c>
      <c r="AD1817" s="37" t="str" cm="1">
        <f t="array" aca="1" ref="AD1817" ca="1">IFERROR(
  INDEX(
    montadora[Montadora],
    MATCH(TRUE,LEFT(J2285,NÚCARACT(montadora[SKU Parcial]))=montadora[SKU Parcial],0)
  ),
  ""
)</f>
        <v/>
      </c>
    </row>
    <row r="1818" spans="1:30" x14ac:dyDescent="0.25">
      <c r="A1818" s="42" t="s">
        <v>8153</v>
      </c>
      <c r="B1818" s="42"/>
      <c r="C1818" s="42"/>
      <c r="D1818" s="42"/>
      <c r="E1818" s="42">
        <v>20399377477</v>
      </c>
      <c r="F1818" s="42" t="s">
        <v>8393</v>
      </c>
      <c r="G1818" s="42" t="s">
        <v>11227</v>
      </c>
      <c r="H1818" s="7"/>
      <c r="I1818" s="42"/>
      <c r="J1818" s="42" t="s">
        <v>938</v>
      </c>
      <c r="K1818" s="8">
        <v>45835</v>
      </c>
      <c r="L1818" s="12" t="s">
        <v>8443</v>
      </c>
      <c r="M1818" s="44">
        <v>77.900000000000006</v>
      </c>
      <c r="N1818" s="7">
        <v>1</v>
      </c>
      <c r="O1818" s="44">
        <v>85.41</v>
      </c>
      <c r="P1818" s="44">
        <v>36</v>
      </c>
      <c r="Q1818" s="44">
        <v>6.41</v>
      </c>
      <c r="R1818" s="44">
        <v>21.14</v>
      </c>
      <c r="S1818" s="44">
        <v>7.51</v>
      </c>
      <c r="T1818" s="44">
        <v>0</v>
      </c>
      <c r="U1818" s="44">
        <v>14.35</v>
      </c>
      <c r="V1818" s="9">
        <v>0.1842</v>
      </c>
      <c r="W1818" s="42" t="s">
        <v>34</v>
      </c>
      <c r="X1818" s="43"/>
      <c r="Y1818" s="43"/>
      <c r="Z1818" s="43" t="s">
        <v>8442</v>
      </c>
      <c r="AA1818" s="43" t="str">
        <f>VLOOKUP(J1818, sku!B:C, 2, FALSE)</f>
        <v>Cadeirinha Preta Aro 26 - Peixinho Bike</v>
      </c>
      <c r="AB1818" s="45" t="str">
        <f>VLOOKUP(J1818, sku!B:BM, 64, FALSE)</f>
        <v>Revenda</v>
      </c>
      <c r="AC1818" s="45" t="str">
        <f>LEFT(pedidos[[#This Row],[SKU]],3)</f>
        <v>CAD</v>
      </c>
      <c r="AD1818" s="37" t="str" cm="1">
        <f t="array" aca="1" ref="AD1818" ca="1">IFERROR(
  INDEX(
    montadora[Montadora],
    MATCH(TRUE,LEFT(J2286,NÚCARACT(montadora[SKU Parcial]))=montadora[SKU Parcial],0)
  ),
  ""
)</f>
        <v/>
      </c>
    </row>
    <row r="1819" spans="1:30" x14ac:dyDescent="0.25">
      <c r="A1819" s="42" t="s">
        <v>8155</v>
      </c>
      <c r="B1819" s="42"/>
      <c r="C1819" s="42"/>
      <c r="D1819" s="42"/>
      <c r="E1819" s="42">
        <v>20399377477</v>
      </c>
      <c r="F1819" s="42" t="s">
        <v>8393</v>
      </c>
      <c r="G1819" s="42" t="s">
        <v>11227</v>
      </c>
      <c r="H1819" s="7"/>
      <c r="I1819" s="42"/>
      <c r="J1819" s="42" t="s">
        <v>938</v>
      </c>
      <c r="K1819" s="8">
        <v>45834</v>
      </c>
      <c r="L1819" s="12" t="s">
        <v>8443</v>
      </c>
      <c r="M1819" s="44">
        <v>77.900000000000006</v>
      </c>
      <c r="N1819" s="7">
        <v>1</v>
      </c>
      <c r="O1819" s="44">
        <v>87.84</v>
      </c>
      <c r="P1819" s="44">
        <v>36</v>
      </c>
      <c r="Q1819" s="44">
        <v>6.41</v>
      </c>
      <c r="R1819" s="44">
        <v>21.14</v>
      </c>
      <c r="S1819" s="44">
        <v>9.94</v>
      </c>
      <c r="T1819" s="44">
        <v>0</v>
      </c>
      <c r="U1819" s="44">
        <v>14.35</v>
      </c>
      <c r="V1819" s="9">
        <v>0.1842</v>
      </c>
      <c r="W1819" s="42" t="s">
        <v>34</v>
      </c>
      <c r="X1819" s="43"/>
      <c r="Y1819" s="43"/>
      <c r="Z1819" s="43" t="s">
        <v>8442</v>
      </c>
      <c r="AA1819" s="43" t="str">
        <f>VLOOKUP(J1819, sku!B:C, 2, FALSE)</f>
        <v>Cadeirinha Preta Aro 26 - Peixinho Bike</v>
      </c>
      <c r="AB1819" s="45" t="str">
        <f>VLOOKUP(J1819, sku!B:BM, 64, FALSE)</f>
        <v>Revenda</v>
      </c>
      <c r="AC1819" s="45" t="str">
        <f>LEFT(pedidos[[#This Row],[SKU]],3)</f>
        <v>CAD</v>
      </c>
      <c r="AD1819" s="37" t="str" cm="1">
        <f t="array" aca="1" ref="AD1819" ca="1">IFERROR(
  INDEX(
    montadora[Montadora],
    MATCH(TRUE,LEFT(J2287,NÚCARACT(montadora[SKU Parcial]))=montadora[SKU Parcial],0)
  ),
  ""
)</f>
        <v/>
      </c>
    </row>
    <row r="1820" spans="1:30" x14ac:dyDescent="0.25">
      <c r="A1820" s="42" t="s">
        <v>8156</v>
      </c>
      <c r="B1820" s="42"/>
      <c r="C1820" s="42"/>
      <c r="D1820" s="42"/>
      <c r="E1820" s="42">
        <v>20399377477</v>
      </c>
      <c r="F1820" s="42" t="s">
        <v>8393</v>
      </c>
      <c r="G1820" s="42" t="s">
        <v>11227</v>
      </c>
      <c r="H1820" s="7"/>
      <c r="I1820" s="42"/>
      <c r="J1820" s="42" t="s">
        <v>938</v>
      </c>
      <c r="K1820" s="8">
        <v>45834</v>
      </c>
      <c r="L1820" s="12" t="s">
        <v>8443</v>
      </c>
      <c r="M1820" s="44">
        <v>77.900000000000006</v>
      </c>
      <c r="N1820" s="7">
        <v>1</v>
      </c>
      <c r="O1820" s="44">
        <v>87.84</v>
      </c>
      <c r="P1820" s="44">
        <v>36</v>
      </c>
      <c r="Q1820" s="44">
        <v>6.41</v>
      </c>
      <c r="R1820" s="44">
        <v>21.14</v>
      </c>
      <c r="S1820" s="44">
        <v>9.94</v>
      </c>
      <c r="T1820" s="44">
        <v>0</v>
      </c>
      <c r="U1820" s="44">
        <v>14.35</v>
      </c>
      <c r="V1820" s="9">
        <v>0.1842</v>
      </c>
      <c r="W1820" s="42" t="s">
        <v>34</v>
      </c>
      <c r="X1820" s="43"/>
      <c r="Y1820" s="43"/>
      <c r="Z1820" s="43" t="s">
        <v>8442</v>
      </c>
      <c r="AA1820" s="43" t="str">
        <f>VLOOKUP(J1820, sku!B:C, 2, FALSE)</f>
        <v>Cadeirinha Preta Aro 26 - Peixinho Bike</v>
      </c>
      <c r="AB1820" s="45" t="str">
        <f>VLOOKUP(J1820, sku!B:BM, 64, FALSE)</f>
        <v>Revenda</v>
      </c>
      <c r="AC1820" s="45" t="str">
        <f>LEFT(pedidos[[#This Row],[SKU]],3)</f>
        <v>CAD</v>
      </c>
      <c r="AD1820" s="37" t="str" cm="1">
        <f t="array" aca="1" ref="AD1820" ca="1">IFERROR(
  INDEX(
    montadora[Montadora],
    MATCH(TRUE,LEFT(J2288,NÚCARACT(montadora[SKU Parcial]))=montadora[SKU Parcial],0)
  ),
  ""
)</f>
        <v/>
      </c>
    </row>
    <row r="1821" spans="1:30" x14ac:dyDescent="0.25">
      <c r="A1821" s="42" t="s">
        <v>8157</v>
      </c>
      <c r="B1821" s="42"/>
      <c r="C1821" s="42"/>
      <c r="D1821" s="42"/>
      <c r="E1821" s="42">
        <v>20399377477</v>
      </c>
      <c r="F1821" s="42" t="s">
        <v>8393</v>
      </c>
      <c r="G1821" s="42" t="s">
        <v>11227</v>
      </c>
      <c r="H1821" s="7"/>
      <c r="I1821" s="42"/>
      <c r="J1821" s="42" t="s">
        <v>938</v>
      </c>
      <c r="K1821" s="8">
        <v>45834</v>
      </c>
      <c r="L1821" s="12" t="s">
        <v>8443</v>
      </c>
      <c r="M1821" s="44">
        <v>77.900000000000006</v>
      </c>
      <c r="N1821" s="7">
        <v>1</v>
      </c>
      <c r="O1821" s="44">
        <v>81.77</v>
      </c>
      <c r="P1821" s="44">
        <v>36</v>
      </c>
      <c r="Q1821" s="44">
        <v>6.41</v>
      </c>
      <c r="R1821" s="44">
        <v>21.14</v>
      </c>
      <c r="S1821" s="44">
        <v>3.87</v>
      </c>
      <c r="T1821" s="44">
        <v>0</v>
      </c>
      <c r="U1821" s="44">
        <v>14.35</v>
      </c>
      <c r="V1821" s="9">
        <v>0.1842</v>
      </c>
      <c r="W1821" s="42" t="s">
        <v>34</v>
      </c>
      <c r="X1821" s="43"/>
      <c r="Y1821" s="43"/>
      <c r="Z1821" s="43" t="s">
        <v>8442</v>
      </c>
      <c r="AA1821" s="43" t="str">
        <f>VLOOKUP(J1821, sku!B:C, 2, FALSE)</f>
        <v>Cadeirinha Preta Aro 26 - Peixinho Bike</v>
      </c>
      <c r="AB1821" s="45" t="str">
        <f>VLOOKUP(J1821, sku!B:BM, 64, FALSE)</f>
        <v>Revenda</v>
      </c>
      <c r="AC1821" s="45" t="str">
        <f>LEFT(pedidos[[#This Row],[SKU]],3)</f>
        <v>CAD</v>
      </c>
      <c r="AD1821" s="37" t="str" cm="1">
        <f t="array" aca="1" ref="AD1821" ca="1">IFERROR(
  INDEX(
    montadora[Montadora],
    MATCH(TRUE,LEFT(#REF!,NÚCARACT(montadora[SKU Parcial]))=montadora[SKU Parcial],0)
  ),
  ""
)</f>
        <v/>
      </c>
    </row>
    <row r="1822" spans="1:30" x14ac:dyDescent="0.25">
      <c r="A1822" s="42" t="s">
        <v>8158</v>
      </c>
      <c r="B1822" s="42"/>
      <c r="C1822" s="42"/>
      <c r="D1822" s="42"/>
      <c r="E1822" s="42">
        <v>20399377477</v>
      </c>
      <c r="F1822" s="42" t="s">
        <v>8393</v>
      </c>
      <c r="G1822" s="42" t="s">
        <v>11227</v>
      </c>
      <c r="H1822" s="7"/>
      <c r="I1822" s="42"/>
      <c r="J1822" s="42" t="s">
        <v>938</v>
      </c>
      <c r="K1822" s="8">
        <v>45834</v>
      </c>
      <c r="L1822" s="12" t="s">
        <v>8443</v>
      </c>
      <c r="M1822" s="44">
        <v>77.900000000000006</v>
      </c>
      <c r="N1822" s="7">
        <v>1</v>
      </c>
      <c r="O1822" s="44">
        <v>81.77</v>
      </c>
      <c r="P1822" s="44">
        <v>36</v>
      </c>
      <c r="Q1822" s="44">
        <v>6.41</v>
      </c>
      <c r="R1822" s="44">
        <v>21.14</v>
      </c>
      <c r="S1822" s="44">
        <v>3.87</v>
      </c>
      <c r="T1822" s="44">
        <v>0</v>
      </c>
      <c r="U1822" s="44">
        <v>14.35</v>
      </c>
      <c r="V1822" s="9">
        <v>0.1842</v>
      </c>
      <c r="W1822" s="42" t="s">
        <v>34</v>
      </c>
      <c r="X1822" s="43"/>
      <c r="Y1822" s="43"/>
      <c r="Z1822" s="43" t="s">
        <v>8442</v>
      </c>
      <c r="AA1822" s="43" t="str">
        <f>VLOOKUP(J1822, sku!B:C, 2, FALSE)</f>
        <v>Cadeirinha Preta Aro 26 - Peixinho Bike</v>
      </c>
      <c r="AB1822" s="45" t="str">
        <f>VLOOKUP(J1822, sku!B:BM, 64, FALSE)</f>
        <v>Revenda</v>
      </c>
      <c r="AC1822" s="45" t="str">
        <f>LEFT(pedidos[[#This Row],[SKU]],3)</f>
        <v>CAD</v>
      </c>
      <c r="AD1822" s="37" t="str" cm="1">
        <f t="array" aca="1" ref="AD1822" ca="1">IFERROR(
  INDEX(
    montadora[Montadora],
    MATCH(TRUE,LEFT(#REF!,NÚCARACT(montadora[SKU Parcial]))=montadora[SKU Parcial],0)
  ),
  ""
)</f>
        <v/>
      </c>
    </row>
    <row r="1823" spans="1:30" x14ac:dyDescent="0.25">
      <c r="A1823" s="42" t="s">
        <v>8159</v>
      </c>
      <c r="B1823" s="42"/>
      <c r="C1823" s="42"/>
      <c r="D1823" s="42"/>
      <c r="E1823" s="42">
        <v>20399377477</v>
      </c>
      <c r="F1823" s="42" t="s">
        <v>8393</v>
      </c>
      <c r="G1823" s="42" t="s">
        <v>11227</v>
      </c>
      <c r="H1823" s="7"/>
      <c r="I1823" s="42"/>
      <c r="J1823" s="42" t="s">
        <v>938</v>
      </c>
      <c r="K1823" s="8">
        <v>45833</v>
      </c>
      <c r="L1823" s="19" t="s">
        <v>8443</v>
      </c>
      <c r="M1823" s="44">
        <v>77.900000000000006</v>
      </c>
      <c r="N1823" s="7">
        <v>1</v>
      </c>
      <c r="O1823" s="44">
        <v>81.77</v>
      </c>
      <c r="P1823" s="44">
        <v>36</v>
      </c>
      <c r="Q1823" s="44">
        <v>6.41</v>
      </c>
      <c r="R1823" s="44">
        <v>21.14</v>
      </c>
      <c r="S1823" s="44">
        <v>3.87</v>
      </c>
      <c r="T1823" s="44">
        <v>0</v>
      </c>
      <c r="U1823" s="44">
        <v>14.35</v>
      </c>
      <c r="V1823" s="9">
        <v>0.1842</v>
      </c>
      <c r="W1823" s="42" t="s">
        <v>34</v>
      </c>
      <c r="X1823" s="43"/>
      <c r="Y1823" s="43"/>
      <c r="Z1823" s="43" t="s">
        <v>8442</v>
      </c>
      <c r="AA1823" s="43" t="str">
        <f>VLOOKUP(J1823, sku!B:C, 2, FALSE)</f>
        <v>Cadeirinha Preta Aro 26 - Peixinho Bike</v>
      </c>
      <c r="AB1823" s="45" t="str">
        <f>VLOOKUP(J1823, sku!B:BM, 64, FALSE)</f>
        <v>Revenda</v>
      </c>
      <c r="AC1823" s="45" t="str">
        <f>LEFT(pedidos[[#This Row],[SKU]],3)</f>
        <v>CAD</v>
      </c>
      <c r="AD1823" s="37" t="str" cm="1">
        <f t="array" aca="1" ref="AD1823" ca="1">IFERROR(
  INDEX(
    montadora[Montadora],
    MATCH(TRUE,LEFT(#REF!,NÚCARACT(montadora[SKU Parcial]))=montadora[SKU Parcial],0)
  ),
  ""
)</f>
        <v/>
      </c>
    </row>
    <row r="1824" spans="1:30" x14ac:dyDescent="0.25">
      <c r="A1824" s="42" t="s">
        <v>8160</v>
      </c>
      <c r="B1824" s="42"/>
      <c r="C1824" s="42"/>
      <c r="D1824" s="42"/>
      <c r="E1824" s="42">
        <v>20399377477</v>
      </c>
      <c r="F1824" s="42" t="s">
        <v>8393</v>
      </c>
      <c r="G1824" s="42" t="s">
        <v>11227</v>
      </c>
      <c r="H1824" s="7"/>
      <c r="I1824" s="42"/>
      <c r="J1824" s="42" t="s">
        <v>938</v>
      </c>
      <c r="K1824" s="8">
        <v>45833</v>
      </c>
      <c r="L1824" s="19" t="s">
        <v>8443</v>
      </c>
      <c r="M1824" s="44">
        <v>77.900000000000006</v>
      </c>
      <c r="N1824" s="7">
        <v>1</v>
      </c>
      <c r="O1824" s="44">
        <v>82.97</v>
      </c>
      <c r="P1824" s="44">
        <v>36</v>
      </c>
      <c r="Q1824" s="44">
        <v>6.41</v>
      </c>
      <c r="R1824" s="44">
        <v>21.14</v>
      </c>
      <c r="S1824" s="44">
        <v>5.07</v>
      </c>
      <c r="T1824" s="44">
        <v>0</v>
      </c>
      <c r="U1824" s="44">
        <v>14.35</v>
      </c>
      <c r="V1824" s="9">
        <v>0.1842</v>
      </c>
      <c r="W1824" s="42" t="s">
        <v>34</v>
      </c>
      <c r="X1824" s="43"/>
      <c r="Y1824" s="43"/>
      <c r="Z1824" s="43" t="s">
        <v>8442</v>
      </c>
      <c r="AA1824" s="43" t="str">
        <f>VLOOKUP(J1824, sku!B:C, 2, FALSE)</f>
        <v>Cadeirinha Preta Aro 26 - Peixinho Bike</v>
      </c>
      <c r="AB1824" s="45" t="str">
        <f>VLOOKUP(J1824, sku!B:BM, 64, FALSE)</f>
        <v>Revenda</v>
      </c>
      <c r="AC1824" s="45" t="str">
        <f>LEFT(pedidos[[#This Row],[SKU]],3)</f>
        <v>CAD</v>
      </c>
      <c r="AD1824" s="37" t="str" cm="1">
        <f t="array" aca="1" ref="AD1824" ca="1">IFERROR(
  INDEX(
    montadora[Montadora],
    MATCH(TRUE,LEFT(#REF!,NÚCARACT(montadora[SKU Parcial]))=montadora[SKU Parcial],0)
  ),
  ""
)</f>
        <v/>
      </c>
    </row>
    <row r="1825" spans="1:30" x14ac:dyDescent="0.25">
      <c r="A1825" s="42" t="s">
        <v>8161</v>
      </c>
      <c r="B1825" s="42"/>
      <c r="C1825" s="42"/>
      <c r="D1825" s="42"/>
      <c r="E1825" s="42">
        <v>20399377477</v>
      </c>
      <c r="F1825" s="42" t="s">
        <v>8393</v>
      </c>
      <c r="G1825" s="42" t="s">
        <v>11227</v>
      </c>
      <c r="H1825" s="7"/>
      <c r="I1825" s="42"/>
      <c r="J1825" s="42" t="s">
        <v>938</v>
      </c>
      <c r="K1825" s="8">
        <v>45833</v>
      </c>
      <c r="L1825" s="12" t="s">
        <v>8443</v>
      </c>
      <c r="M1825" s="44">
        <v>77.900000000000006</v>
      </c>
      <c r="N1825" s="7">
        <v>1</v>
      </c>
      <c r="O1825" s="44">
        <v>77.900000000000006</v>
      </c>
      <c r="P1825" s="44">
        <v>36</v>
      </c>
      <c r="Q1825" s="44">
        <v>6.41</v>
      </c>
      <c r="R1825" s="44">
        <v>21.14</v>
      </c>
      <c r="S1825" s="44">
        <v>0</v>
      </c>
      <c r="T1825" s="44">
        <v>0</v>
      </c>
      <c r="U1825" s="44">
        <v>14.35</v>
      </c>
      <c r="V1825" s="9">
        <v>0.1842</v>
      </c>
      <c r="W1825" s="42" t="s">
        <v>34</v>
      </c>
      <c r="X1825" s="43"/>
      <c r="Y1825" s="43"/>
      <c r="Z1825" s="43" t="s">
        <v>8442</v>
      </c>
      <c r="AA1825" s="43" t="str">
        <f>VLOOKUP(J1825, sku!B:C, 2, FALSE)</f>
        <v>Cadeirinha Preta Aro 26 - Peixinho Bike</v>
      </c>
      <c r="AB1825" s="45" t="str">
        <f>VLOOKUP(J1825, sku!B:BM, 64, FALSE)</f>
        <v>Revenda</v>
      </c>
      <c r="AC1825" s="45" t="str">
        <f>LEFT(pedidos[[#This Row],[SKU]],3)</f>
        <v>CAD</v>
      </c>
      <c r="AD1825" s="37" t="str" cm="1">
        <f t="array" aca="1" ref="AD1825" ca="1">IFERROR(
  INDEX(
    montadora[Montadora],
    MATCH(TRUE,LEFT(#REF!,NÚCARACT(montadora[SKU Parcial]))=montadora[SKU Parcial],0)
  ),
  ""
)</f>
        <v/>
      </c>
    </row>
    <row r="1826" spans="1:30" x14ac:dyDescent="0.25">
      <c r="A1826" s="42" t="s">
        <v>8162</v>
      </c>
      <c r="B1826" s="42"/>
      <c r="C1826" s="42"/>
      <c r="D1826" s="42"/>
      <c r="E1826" s="42">
        <v>20399377477</v>
      </c>
      <c r="F1826" s="42" t="s">
        <v>8393</v>
      </c>
      <c r="G1826" s="42" t="s">
        <v>11227</v>
      </c>
      <c r="H1826" s="7"/>
      <c r="I1826" s="42"/>
      <c r="J1826" s="42" t="s">
        <v>938</v>
      </c>
      <c r="K1826" s="8">
        <v>45833</v>
      </c>
      <c r="L1826" s="12" t="s">
        <v>8443</v>
      </c>
      <c r="M1826" s="44">
        <v>77.900000000000006</v>
      </c>
      <c r="N1826" s="7">
        <v>1</v>
      </c>
      <c r="O1826" s="44">
        <v>103.65</v>
      </c>
      <c r="P1826" s="44">
        <v>36</v>
      </c>
      <c r="Q1826" s="44">
        <v>6.41</v>
      </c>
      <c r="R1826" s="44">
        <v>21.14</v>
      </c>
      <c r="S1826" s="44">
        <v>25.75</v>
      </c>
      <c r="T1826" s="44">
        <v>0</v>
      </c>
      <c r="U1826" s="44">
        <v>14.35</v>
      </c>
      <c r="V1826" s="9">
        <v>0.1842</v>
      </c>
      <c r="W1826" s="42" t="s">
        <v>34</v>
      </c>
      <c r="X1826" s="43"/>
      <c r="Y1826" s="43"/>
      <c r="Z1826" s="43" t="s">
        <v>8442</v>
      </c>
      <c r="AA1826" s="43" t="str">
        <f>VLOOKUP(J1826, sku!B:C, 2, FALSE)</f>
        <v>Cadeirinha Preta Aro 26 - Peixinho Bike</v>
      </c>
      <c r="AB1826" s="45" t="str">
        <f>VLOOKUP(J1826, sku!B:BM, 64, FALSE)</f>
        <v>Revenda</v>
      </c>
      <c r="AC1826" s="45" t="str">
        <f>LEFT(pedidos[[#This Row],[SKU]],3)</f>
        <v>CAD</v>
      </c>
      <c r="AD1826" s="37" t="str" cm="1">
        <f t="array" aca="1" ref="AD1826" ca="1">IFERROR(
  INDEX(
    montadora[Montadora],
    MATCH(TRUE,LEFT(#REF!,NÚCARACT(montadora[SKU Parcial]))=montadora[SKU Parcial],0)
  ),
  ""
)</f>
        <v/>
      </c>
    </row>
    <row r="1827" spans="1:30" x14ac:dyDescent="0.25">
      <c r="A1827" s="42" t="s">
        <v>8163</v>
      </c>
      <c r="B1827" s="42"/>
      <c r="C1827" s="42"/>
      <c r="D1827" s="42"/>
      <c r="E1827" s="42">
        <v>20399377477</v>
      </c>
      <c r="F1827" s="42" t="s">
        <v>8393</v>
      </c>
      <c r="G1827" s="42" t="s">
        <v>11227</v>
      </c>
      <c r="H1827" s="7"/>
      <c r="I1827" s="42"/>
      <c r="J1827" s="42" t="s">
        <v>938</v>
      </c>
      <c r="K1827" s="8">
        <v>45833</v>
      </c>
      <c r="L1827" s="12" t="s">
        <v>8443</v>
      </c>
      <c r="M1827" s="44">
        <v>77.900000000000006</v>
      </c>
      <c r="N1827" s="7">
        <v>1</v>
      </c>
      <c r="O1827" s="44">
        <v>81.77</v>
      </c>
      <c r="P1827" s="44">
        <v>36</v>
      </c>
      <c r="Q1827" s="44">
        <v>6.41</v>
      </c>
      <c r="R1827" s="44">
        <v>21.14</v>
      </c>
      <c r="S1827" s="44">
        <v>3.87</v>
      </c>
      <c r="T1827" s="44">
        <v>0</v>
      </c>
      <c r="U1827" s="44">
        <v>14.35</v>
      </c>
      <c r="V1827" s="9">
        <v>0.1842</v>
      </c>
      <c r="W1827" s="42" t="s">
        <v>34</v>
      </c>
      <c r="X1827" s="43"/>
      <c r="Y1827" s="43"/>
      <c r="Z1827" s="43" t="s">
        <v>8442</v>
      </c>
      <c r="AA1827" s="43" t="str">
        <f>VLOOKUP(J1827, sku!B:C, 2, FALSE)</f>
        <v>Cadeirinha Preta Aro 26 - Peixinho Bike</v>
      </c>
      <c r="AB1827" s="45" t="str">
        <f>VLOOKUP(J1827, sku!B:BM, 64, FALSE)</f>
        <v>Revenda</v>
      </c>
      <c r="AC1827" s="45" t="str">
        <f>LEFT(pedidos[[#This Row],[SKU]],3)</f>
        <v>CAD</v>
      </c>
      <c r="AD1827" s="37" t="str" cm="1">
        <f t="array" aca="1" ref="AD1827" ca="1">IFERROR(
  INDEX(
    montadora[Montadora],
    MATCH(TRUE,LEFT(#REF!,NÚCARACT(montadora[SKU Parcial]))=montadora[SKU Parcial],0)
  ),
  ""
)</f>
        <v/>
      </c>
    </row>
    <row r="1828" spans="1:30" x14ac:dyDescent="0.25">
      <c r="A1828" s="42" t="s">
        <v>8164</v>
      </c>
      <c r="B1828" s="42"/>
      <c r="C1828" s="42"/>
      <c r="D1828" s="42"/>
      <c r="E1828" s="42">
        <v>20399377477</v>
      </c>
      <c r="F1828" s="42" t="s">
        <v>8393</v>
      </c>
      <c r="G1828" s="42" t="s">
        <v>11227</v>
      </c>
      <c r="H1828" s="7"/>
      <c r="I1828" s="42"/>
      <c r="J1828" s="42" t="s">
        <v>938</v>
      </c>
      <c r="K1828" s="8">
        <v>45833</v>
      </c>
      <c r="L1828" s="12" t="s">
        <v>8443</v>
      </c>
      <c r="M1828" s="44">
        <v>77.900000000000006</v>
      </c>
      <c r="N1828" s="7">
        <v>1</v>
      </c>
      <c r="O1828" s="44">
        <v>82.97</v>
      </c>
      <c r="P1828" s="44">
        <v>36</v>
      </c>
      <c r="Q1828" s="44">
        <v>6.41</v>
      </c>
      <c r="R1828" s="44">
        <v>21.14</v>
      </c>
      <c r="S1828" s="44">
        <v>5.07</v>
      </c>
      <c r="T1828" s="44">
        <v>0</v>
      </c>
      <c r="U1828" s="44">
        <v>14.35</v>
      </c>
      <c r="V1828" s="9">
        <v>0.1842</v>
      </c>
      <c r="W1828" s="42" t="s">
        <v>34</v>
      </c>
      <c r="X1828" s="43"/>
      <c r="Y1828" s="43"/>
      <c r="Z1828" s="43" t="s">
        <v>8442</v>
      </c>
      <c r="AA1828" s="43" t="str">
        <f>VLOOKUP(J1828, sku!B:C, 2, FALSE)</f>
        <v>Cadeirinha Preta Aro 26 - Peixinho Bike</v>
      </c>
      <c r="AB1828" s="45" t="str">
        <f>VLOOKUP(J1828, sku!B:BM, 64, FALSE)</f>
        <v>Revenda</v>
      </c>
      <c r="AC1828" s="45" t="str">
        <f>LEFT(pedidos[[#This Row],[SKU]],3)</f>
        <v>CAD</v>
      </c>
      <c r="AD1828" s="37" t="str" cm="1">
        <f t="array" aca="1" ref="AD1828" ca="1">IFERROR(
  INDEX(
    montadora[Montadora],
    MATCH(TRUE,LEFT(#REF!,NÚCARACT(montadora[SKU Parcial]))=montadora[SKU Parcial],0)
  ),
  ""
)</f>
        <v/>
      </c>
    </row>
    <row r="1829" spans="1:30" x14ac:dyDescent="0.25">
      <c r="A1829" s="42" t="s">
        <v>8166</v>
      </c>
      <c r="B1829" s="42"/>
      <c r="C1829" s="42"/>
      <c r="D1829" s="42"/>
      <c r="E1829" s="42">
        <v>20399377477</v>
      </c>
      <c r="F1829" s="42" t="s">
        <v>8393</v>
      </c>
      <c r="G1829" s="42" t="s">
        <v>11227</v>
      </c>
      <c r="H1829" s="7"/>
      <c r="I1829" s="42"/>
      <c r="J1829" s="42" t="s">
        <v>938</v>
      </c>
      <c r="K1829" s="8">
        <v>45832</v>
      </c>
      <c r="L1829" s="12" t="s">
        <v>8443</v>
      </c>
      <c r="M1829" s="44">
        <v>77.900000000000006</v>
      </c>
      <c r="N1829" s="7">
        <v>1</v>
      </c>
      <c r="O1829" s="44">
        <v>85.41</v>
      </c>
      <c r="P1829" s="44">
        <v>36</v>
      </c>
      <c r="Q1829" s="44">
        <v>6.41</v>
      </c>
      <c r="R1829" s="44">
        <v>21.14</v>
      </c>
      <c r="S1829" s="44">
        <v>7.51</v>
      </c>
      <c r="T1829" s="44">
        <v>0</v>
      </c>
      <c r="U1829" s="44">
        <v>14.35</v>
      </c>
      <c r="V1829" s="9">
        <v>0.1842</v>
      </c>
      <c r="W1829" s="42" t="s">
        <v>34</v>
      </c>
      <c r="X1829" s="43"/>
      <c r="Y1829" s="43"/>
      <c r="Z1829" s="43" t="s">
        <v>8442</v>
      </c>
      <c r="AA1829" s="43" t="str">
        <f>VLOOKUP(J1829, sku!B:C, 2, FALSE)</f>
        <v>Cadeirinha Preta Aro 26 - Peixinho Bike</v>
      </c>
      <c r="AB1829" s="45" t="str">
        <f>VLOOKUP(J1829, sku!B:BM, 64, FALSE)</f>
        <v>Revenda</v>
      </c>
      <c r="AC1829" s="45" t="str">
        <f>LEFT(pedidos[[#This Row],[SKU]],3)</f>
        <v>CAD</v>
      </c>
      <c r="AD1829" s="37" t="str" cm="1">
        <f t="array" aca="1" ref="AD1829" ca="1">IFERROR(
  INDEX(
    montadora[Montadora],
    MATCH(TRUE,LEFT(#REF!,NÚCARACT(montadora[SKU Parcial]))=montadora[SKU Parcial],0)
  ),
  ""
)</f>
        <v/>
      </c>
    </row>
    <row r="1830" spans="1:30" x14ac:dyDescent="0.25">
      <c r="A1830" s="42" t="s">
        <v>8167</v>
      </c>
      <c r="B1830" s="42"/>
      <c r="C1830" s="42"/>
      <c r="D1830" s="42"/>
      <c r="E1830" s="42">
        <v>20399377477</v>
      </c>
      <c r="F1830" s="42" t="s">
        <v>8393</v>
      </c>
      <c r="G1830" s="42" t="s">
        <v>11227</v>
      </c>
      <c r="H1830" s="7"/>
      <c r="I1830" s="42"/>
      <c r="J1830" s="42" t="s">
        <v>938</v>
      </c>
      <c r="K1830" s="8">
        <v>45832</v>
      </c>
      <c r="L1830" s="12" t="s">
        <v>8443</v>
      </c>
      <c r="M1830" s="44">
        <v>77.900000000000006</v>
      </c>
      <c r="N1830" s="7">
        <v>1</v>
      </c>
      <c r="O1830" s="44">
        <v>77.900000000000006</v>
      </c>
      <c r="P1830" s="44">
        <v>36</v>
      </c>
      <c r="Q1830" s="44">
        <v>6.41</v>
      </c>
      <c r="R1830" s="44">
        <v>21.14</v>
      </c>
      <c r="S1830" s="44">
        <v>0</v>
      </c>
      <c r="T1830" s="44">
        <v>0</v>
      </c>
      <c r="U1830" s="44">
        <v>14.35</v>
      </c>
      <c r="V1830" s="9">
        <v>0.1842</v>
      </c>
      <c r="W1830" s="42" t="s">
        <v>34</v>
      </c>
      <c r="X1830" s="43"/>
      <c r="Y1830" s="43"/>
      <c r="Z1830" s="43" t="s">
        <v>8442</v>
      </c>
      <c r="AA1830" s="43" t="str">
        <f>VLOOKUP(J1830, sku!B:C, 2, FALSE)</f>
        <v>Cadeirinha Preta Aro 26 - Peixinho Bike</v>
      </c>
      <c r="AB1830" s="45" t="str">
        <f>VLOOKUP(J1830, sku!B:BM, 64, FALSE)</f>
        <v>Revenda</v>
      </c>
      <c r="AC1830" s="45" t="str">
        <f>LEFT(pedidos[[#This Row],[SKU]],3)</f>
        <v>CAD</v>
      </c>
      <c r="AD1830" s="37" t="str" cm="1">
        <f t="array" aca="1" ref="AD1830" ca="1">IFERROR(
  INDEX(
    montadora[Montadora],
    MATCH(TRUE,LEFT(#REF!,NÚCARACT(montadora[SKU Parcial]))=montadora[SKU Parcial],0)
  ),
  ""
)</f>
        <v/>
      </c>
    </row>
    <row r="1831" spans="1:30" x14ac:dyDescent="0.25">
      <c r="A1831" s="42" t="s">
        <v>8168</v>
      </c>
      <c r="B1831" s="42"/>
      <c r="C1831" s="42"/>
      <c r="D1831" s="42"/>
      <c r="E1831" s="42">
        <v>20399377477</v>
      </c>
      <c r="F1831" s="42" t="s">
        <v>8393</v>
      </c>
      <c r="G1831" s="42" t="s">
        <v>11227</v>
      </c>
      <c r="H1831" s="7"/>
      <c r="I1831" s="42"/>
      <c r="J1831" s="42" t="s">
        <v>938</v>
      </c>
      <c r="K1831" s="8">
        <v>45832</v>
      </c>
      <c r="L1831" s="12" t="s">
        <v>8443</v>
      </c>
      <c r="M1831" s="44">
        <v>77.900000000000006</v>
      </c>
      <c r="N1831" s="7">
        <v>1</v>
      </c>
      <c r="O1831" s="44">
        <v>102.97</v>
      </c>
      <c r="P1831" s="44">
        <v>36</v>
      </c>
      <c r="Q1831" s="44">
        <v>6.41</v>
      </c>
      <c r="R1831" s="44">
        <v>21.14</v>
      </c>
      <c r="S1831" s="44">
        <v>25.07</v>
      </c>
      <c r="T1831" s="44">
        <v>0</v>
      </c>
      <c r="U1831" s="44">
        <v>14.35</v>
      </c>
      <c r="V1831" s="9">
        <v>0.1842</v>
      </c>
      <c r="W1831" s="42" t="s">
        <v>34</v>
      </c>
      <c r="X1831" s="43"/>
      <c r="Y1831" s="43"/>
      <c r="Z1831" s="43" t="s">
        <v>8442</v>
      </c>
      <c r="AA1831" s="43" t="str">
        <f>VLOOKUP(J1831, sku!B:C, 2, FALSE)</f>
        <v>Cadeirinha Preta Aro 26 - Peixinho Bike</v>
      </c>
      <c r="AB1831" s="45" t="str">
        <f>VLOOKUP(J1831, sku!B:BM, 64, FALSE)</f>
        <v>Revenda</v>
      </c>
      <c r="AC1831" s="45" t="str">
        <f>LEFT(pedidos[[#This Row],[SKU]],3)</f>
        <v>CAD</v>
      </c>
      <c r="AD1831" s="37" t="str" cm="1">
        <f t="array" aca="1" ref="AD1831" ca="1">IFERROR(
  INDEX(
    montadora[Montadora],
    MATCH(TRUE,LEFT(#REF!,NÚCARACT(montadora[SKU Parcial]))=montadora[SKU Parcial],0)
  ),
  ""
)</f>
        <v/>
      </c>
    </row>
    <row r="1832" spans="1:30" x14ac:dyDescent="0.25">
      <c r="A1832" s="42" t="s">
        <v>8169</v>
      </c>
      <c r="B1832" s="42"/>
      <c r="C1832" s="42"/>
      <c r="D1832" s="42"/>
      <c r="E1832" s="42">
        <v>20399377477</v>
      </c>
      <c r="F1832" s="42" t="s">
        <v>8393</v>
      </c>
      <c r="G1832" s="42" t="s">
        <v>11227</v>
      </c>
      <c r="H1832" s="7"/>
      <c r="I1832" s="42"/>
      <c r="J1832" s="42" t="s">
        <v>938</v>
      </c>
      <c r="K1832" s="8">
        <v>45832</v>
      </c>
      <c r="L1832" s="12" t="s">
        <v>8443</v>
      </c>
      <c r="M1832" s="44">
        <v>77.900000000000006</v>
      </c>
      <c r="N1832" s="7">
        <v>1</v>
      </c>
      <c r="O1832" s="44">
        <v>79.34</v>
      </c>
      <c r="P1832" s="44">
        <v>36</v>
      </c>
      <c r="Q1832" s="44">
        <v>6.41</v>
      </c>
      <c r="R1832" s="44">
        <v>21.14</v>
      </c>
      <c r="S1832" s="44">
        <v>1.44</v>
      </c>
      <c r="T1832" s="44">
        <v>0</v>
      </c>
      <c r="U1832" s="44">
        <v>14.35</v>
      </c>
      <c r="V1832" s="9">
        <v>0.1842</v>
      </c>
      <c r="W1832" s="42" t="s">
        <v>34</v>
      </c>
      <c r="X1832" s="43"/>
      <c r="Y1832" s="43"/>
      <c r="Z1832" s="43" t="s">
        <v>8442</v>
      </c>
      <c r="AA1832" s="43" t="str">
        <f>VLOOKUP(J1832, sku!B:C, 2, FALSE)</f>
        <v>Cadeirinha Preta Aro 26 - Peixinho Bike</v>
      </c>
      <c r="AB1832" s="45" t="str">
        <f>VLOOKUP(J1832, sku!B:BM, 64, FALSE)</f>
        <v>Revenda</v>
      </c>
      <c r="AC1832" s="45" t="str">
        <f>LEFT(pedidos[[#This Row],[SKU]],3)</f>
        <v>CAD</v>
      </c>
      <c r="AD1832" s="37" t="str" cm="1">
        <f t="array" aca="1" ref="AD1832" ca="1">IFERROR(
  INDEX(
    montadora[Montadora],
    MATCH(TRUE,LEFT(#REF!,NÚCARACT(montadora[SKU Parcial]))=montadora[SKU Parcial],0)
  ),
  ""
)</f>
        <v/>
      </c>
    </row>
    <row r="1833" spans="1:30" x14ac:dyDescent="0.25">
      <c r="A1833" s="42" t="s">
        <v>8170</v>
      </c>
      <c r="B1833" s="42"/>
      <c r="C1833" s="42"/>
      <c r="D1833" s="42"/>
      <c r="E1833" s="42">
        <v>22993569629</v>
      </c>
      <c r="F1833" s="42" t="s">
        <v>8394</v>
      </c>
      <c r="G1833" s="42" t="s">
        <v>11227</v>
      </c>
      <c r="H1833" s="7"/>
      <c r="I1833" s="42"/>
      <c r="J1833" s="42" t="s">
        <v>938</v>
      </c>
      <c r="K1833" s="8">
        <v>45831</v>
      </c>
      <c r="L1833" s="12" t="s">
        <v>8443</v>
      </c>
      <c r="M1833" s="44">
        <v>77.900000000000006</v>
      </c>
      <c r="N1833" s="7">
        <v>1</v>
      </c>
      <c r="O1833" s="44">
        <v>79.34</v>
      </c>
      <c r="P1833" s="44">
        <v>36</v>
      </c>
      <c r="Q1833" s="44">
        <v>6.41</v>
      </c>
      <c r="R1833" s="44">
        <v>21.14</v>
      </c>
      <c r="S1833" s="44">
        <v>1.44</v>
      </c>
      <c r="T1833" s="44">
        <v>0</v>
      </c>
      <c r="U1833" s="44">
        <v>14.35</v>
      </c>
      <c r="V1833" s="9">
        <v>0.1842</v>
      </c>
      <c r="W1833" s="42" t="s">
        <v>34</v>
      </c>
      <c r="X1833" s="43"/>
      <c r="Y1833" s="43"/>
      <c r="Z1833" s="43" t="s">
        <v>8442</v>
      </c>
      <c r="AA1833" s="43" t="str">
        <f>VLOOKUP(J1833, sku!B:C, 2, FALSE)</f>
        <v>Cadeirinha Preta Aro 26 - Peixinho Bike</v>
      </c>
      <c r="AB1833" s="45" t="str">
        <f>VLOOKUP(J1833, sku!B:BM, 64, FALSE)</f>
        <v>Revenda</v>
      </c>
      <c r="AC1833" s="45" t="str">
        <f>LEFT(pedidos[[#This Row],[SKU]],3)</f>
        <v>CAD</v>
      </c>
      <c r="AD1833" s="37" t="str" cm="1">
        <f t="array" aca="1" ref="AD1833" ca="1">IFERROR(
  INDEX(
    montadora[Montadora],
    MATCH(TRUE,LEFT(#REF!,NÚCARACT(montadora[SKU Parcial]))=montadora[SKU Parcial],0)
  ),
  ""
)</f>
        <v/>
      </c>
    </row>
    <row r="1834" spans="1:30" x14ac:dyDescent="0.25">
      <c r="A1834" s="42" t="s">
        <v>8171</v>
      </c>
      <c r="B1834" s="42"/>
      <c r="C1834" s="42"/>
      <c r="D1834" s="42"/>
      <c r="E1834" s="42">
        <v>20399377477</v>
      </c>
      <c r="F1834" s="42" t="s">
        <v>8393</v>
      </c>
      <c r="G1834" s="42" t="s">
        <v>11227</v>
      </c>
      <c r="H1834" s="7"/>
      <c r="I1834" s="42"/>
      <c r="J1834" s="42" t="s">
        <v>938</v>
      </c>
      <c r="K1834" s="8">
        <v>45830</v>
      </c>
      <c r="L1834" s="12" t="s">
        <v>8443</v>
      </c>
      <c r="M1834" s="44">
        <v>77.900000000000006</v>
      </c>
      <c r="N1834" s="7">
        <v>1</v>
      </c>
      <c r="O1834" s="44">
        <v>77.900000000000006</v>
      </c>
      <c r="P1834" s="44">
        <v>36</v>
      </c>
      <c r="Q1834" s="44">
        <v>6.41</v>
      </c>
      <c r="R1834" s="44">
        <v>21.14</v>
      </c>
      <c r="S1834" s="44">
        <v>0</v>
      </c>
      <c r="T1834" s="44">
        <v>0</v>
      </c>
      <c r="U1834" s="44">
        <v>14.35</v>
      </c>
      <c r="V1834" s="9">
        <v>0.1842</v>
      </c>
      <c r="W1834" s="42" t="s">
        <v>34</v>
      </c>
      <c r="X1834" s="43"/>
      <c r="Y1834" s="43"/>
      <c r="Z1834" s="43" t="s">
        <v>8442</v>
      </c>
      <c r="AA1834" s="43" t="str">
        <f>VLOOKUP(J1834, sku!B:C, 2, FALSE)</f>
        <v>Cadeirinha Preta Aro 26 - Peixinho Bike</v>
      </c>
      <c r="AB1834" s="45" t="str">
        <f>VLOOKUP(J1834, sku!B:BM, 64, FALSE)</f>
        <v>Revenda</v>
      </c>
      <c r="AC1834" s="45" t="str">
        <f>LEFT(pedidos[[#This Row],[SKU]],3)</f>
        <v>CAD</v>
      </c>
      <c r="AD1834" s="37" t="str" cm="1">
        <f t="array" aca="1" ref="AD1834" ca="1">IFERROR(
  INDEX(
    montadora[Montadora],
    MATCH(TRUE,LEFT(#REF!,NÚCARACT(montadora[SKU Parcial]))=montadora[SKU Parcial],0)
  ),
  ""
)</f>
        <v/>
      </c>
    </row>
    <row r="1835" spans="1:30" x14ac:dyDescent="0.25">
      <c r="A1835" s="42" t="s">
        <v>8172</v>
      </c>
      <c r="B1835" s="42"/>
      <c r="C1835" s="42"/>
      <c r="D1835" s="42"/>
      <c r="E1835" s="42">
        <v>22993569629</v>
      </c>
      <c r="F1835" s="42" t="s">
        <v>8394</v>
      </c>
      <c r="G1835" s="42" t="s">
        <v>11227</v>
      </c>
      <c r="H1835" s="7"/>
      <c r="I1835" s="42"/>
      <c r="J1835" s="42" t="s">
        <v>938</v>
      </c>
      <c r="K1835" s="8">
        <v>45830</v>
      </c>
      <c r="L1835" s="12" t="s">
        <v>8443</v>
      </c>
      <c r="M1835" s="44">
        <v>77.900000000000006</v>
      </c>
      <c r="N1835" s="7">
        <v>1</v>
      </c>
      <c r="O1835" s="44">
        <v>81.77</v>
      </c>
      <c r="P1835" s="44">
        <v>36</v>
      </c>
      <c r="Q1835" s="44">
        <v>6.41</v>
      </c>
      <c r="R1835" s="44">
        <v>21.14</v>
      </c>
      <c r="S1835" s="44">
        <v>3.87</v>
      </c>
      <c r="T1835" s="44">
        <v>0</v>
      </c>
      <c r="U1835" s="44">
        <v>14.35</v>
      </c>
      <c r="V1835" s="9">
        <v>0.1842</v>
      </c>
      <c r="W1835" s="42" t="s">
        <v>34</v>
      </c>
      <c r="X1835" s="43"/>
      <c r="Y1835" s="43"/>
      <c r="Z1835" s="43" t="s">
        <v>8442</v>
      </c>
      <c r="AA1835" s="43" t="str">
        <f>VLOOKUP(J1835, sku!B:C, 2, FALSE)</f>
        <v>Cadeirinha Preta Aro 26 - Peixinho Bike</v>
      </c>
      <c r="AB1835" s="45" t="str">
        <f>VLOOKUP(J1835, sku!B:BM, 64, FALSE)</f>
        <v>Revenda</v>
      </c>
      <c r="AC1835" s="45" t="str">
        <f>LEFT(pedidos[[#This Row],[SKU]],3)</f>
        <v>CAD</v>
      </c>
      <c r="AD1835" s="37" t="str" cm="1">
        <f t="array" aca="1" ref="AD1835" ca="1">IFERROR(
  INDEX(
    montadora[Montadora],
    MATCH(TRUE,LEFT(#REF!,NÚCARACT(montadora[SKU Parcial]))=montadora[SKU Parcial],0)
  ),
  ""
)</f>
        <v/>
      </c>
    </row>
    <row r="1836" spans="1:30" x14ac:dyDescent="0.25">
      <c r="A1836" s="42" t="s">
        <v>8173</v>
      </c>
      <c r="B1836" s="42"/>
      <c r="C1836" s="42"/>
      <c r="D1836" s="42"/>
      <c r="E1836" s="42">
        <v>20399377477</v>
      </c>
      <c r="F1836" s="42" t="s">
        <v>8393</v>
      </c>
      <c r="G1836" s="42" t="s">
        <v>11227</v>
      </c>
      <c r="H1836" s="7"/>
      <c r="I1836" s="42"/>
      <c r="J1836" s="42" t="s">
        <v>938</v>
      </c>
      <c r="K1836" s="8">
        <v>45830</v>
      </c>
      <c r="L1836" s="12" t="s">
        <v>8443</v>
      </c>
      <c r="M1836" s="44">
        <v>77.900000000000006</v>
      </c>
      <c r="N1836" s="7">
        <v>1</v>
      </c>
      <c r="O1836" s="44">
        <v>81.77</v>
      </c>
      <c r="P1836" s="44">
        <v>36</v>
      </c>
      <c r="Q1836" s="44">
        <v>6.41</v>
      </c>
      <c r="R1836" s="44">
        <v>21.14</v>
      </c>
      <c r="S1836" s="44">
        <v>3.87</v>
      </c>
      <c r="T1836" s="44">
        <v>0</v>
      </c>
      <c r="U1836" s="44">
        <v>14.35</v>
      </c>
      <c r="V1836" s="9">
        <v>0.1842</v>
      </c>
      <c r="W1836" s="42" t="s">
        <v>34</v>
      </c>
      <c r="X1836" s="43"/>
      <c r="Y1836" s="43"/>
      <c r="Z1836" s="43" t="s">
        <v>8442</v>
      </c>
      <c r="AA1836" s="43" t="str">
        <f>VLOOKUP(J1836, sku!B:C, 2, FALSE)</f>
        <v>Cadeirinha Preta Aro 26 - Peixinho Bike</v>
      </c>
      <c r="AB1836" s="45" t="str">
        <f>VLOOKUP(J1836, sku!B:BM, 64, FALSE)</f>
        <v>Revenda</v>
      </c>
      <c r="AC1836" s="45" t="str">
        <f>LEFT(pedidos[[#This Row],[SKU]],3)</f>
        <v>CAD</v>
      </c>
      <c r="AD1836" s="37" t="str" cm="1">
        <f t="array" aca="1" ref="AD1836" ca="1">IFERROR(
  INDEX(
    montadora[Montadora],
    MATCH(TRUE,LEFT(#REF!,NÚCARACT(montadora[SKU Parcial]))=montadora[SKU Parcial],0)
  ),
  ""
)</f>
        <v/>
      </c>
    </row>
    <row r="1837" spans="1:30" x14ac:dyDescent="0.25">
      <c r="A1837" s="42" t="s">
        <v>8174</v>
      </c>
      <c r="B1837" s="42"/>
      <c r="C1837" s="42"/>
      <c r="D1837" s="42"/>
      <c r="E1837" s="42">
        <v>20399377477</v>
      </c>
      <c r="F1837" s="42" t="s">
        <v>8393</v>
      </c>
      <c r="G1837" s="42" t="s">
        <v>11227</v>
      </c>
      <c r="H1837" s="7"/>
      <c r="I1837" s="42"/>
      <c r="J1837" s="42" t="s">
        <v>938</v>
      </c>
      <c r="K1837" s="8">
        <v>45829</v>
      </c>
      <c r="L1837" s="12" t="s">
        <v>8443</v>
      </c>
      <c r="M1837" s="44">
        <v>77.900000000000006</v>
      </c>
      <c r="N1837" s="7">
        <v>1</v>
      </c>
      <c r="O1837" s="44">
        <v>107.28</v>
      </c>
      <c r="P1837" s="44">
        <v>36</v>
      </c>
      <c r="Q1837" s="44">
        <v>6.41</v>
      </c>
      <c r="R1837" s="44">
        <v>21.14</v>
      </c>
      <c r="S1837" s="44">
        <v>29.38</v>
      </c>
      <c r="T1837" s="44">
        <v>0</v>
      </c>
      <c r="U1837" s="44">
        <v>14.35</v>
      </c>
      <c r="V1837" s="9">
        <v>0.1842</v>
      </c>
      <c r="W1837" s="42" t="s">
        <v>34</v>
      </c>
      <c r="X1837" s="43"/>
      <c r="Y1837" s="43"/>
      <c r="Z1837" s="43" t="s">
        <v>8442</v>
      </c>
      <c r="AA1837" s="43" t="str">
        <f>VLOOKUP(J1837, sku!B:C, 2, FALSE)</f>
        <v>Cadeirinha Preta Aro 26 - Peixinho Bike</v>
      </c>
      <c r="AB1837" s="45" t="str">
        <f>VLOOKUP(J1837, sku!B:BM, 64, FALSE)</f>
        <v>Revenda</v>
      </c>
      <c r="AC1837" s="45" t="str">
        <f>LEFT(pedidos[[#This Row],[SKU]],3)</f>
        <v>CAD</v>
      </c>
      <c r="AD1837" s="37" t="str" cm="1">
        <f t="array" aca="1" ref="AD1837" ca="1">IFERROR(
  INDEX(
    montadora[Montadora],
    MATCH(TRUE,LEFT(#REF!,NÚCARACT(montadora[SKU Parcial]))=montadora[SKU Parcial],0)
  ),
  ""
)</f>
        <v/>
      </c>
    </row>
    <row r="1838" spans="1:30" x14ac:dyDescent="0.25">
      <c r="A1838" s="42" t="s">
        <v>8175</v>
      </c>
      <c r="B1838" s="42"/>
      <c r="C1838" s="42"/>
      <c r="D1838" s="42"/>
      <c r="E1838" s="42">
        <v>22993569629</v>
      </c>
      <c r="F1838" s="42" t="s">
        <v>8394</v>
      </c>
      <c r="G1838" s="42" t="s">
        <v>11227</v>
      </c>
      <c r="H1838" s="7"/>
      <c r="I1838" s="42"/>
      <c r="J1838" s="42" t="s">
        <v>938</v>
      </c>
      <c r="K1838" s="8">
        <v>45829</v>
      </c>
      <c r="L1838" s="19" t="s">
        <v>8443</v>
      </c>
      <c r="M1838" s="44">
        <v>77.900000000000006</v>
      </c>
      <c r="N1838" s="7">
        <v>1</v>
      </c>
      <c r="O1838" s="44">
        <v>85.41</v>
      </c>
      <c r="P1838" s="44">
        <v>36</v>
      </c>
      <c r="Q1838" s="44">
        <v>6.41</v>
      </c>
      <c r="R1838" s="44">
        <v>21.14</v>
      </c>
      <c r="S1838" s="44">
        <v>7.51</v>
      </c>
      <c r="T1838" s="44">
        <v>0</v>
      </c>
      <c r="U1838" s="44">
        <v>14.35</v>
      </c>
      <c r="V1838" s="9">
        <v>0.1842</v>
      </c>
      <c r="W1838" s="42" t="s">
        <v>34</v>
      </c>
      <c r="X1838" s="43"/>
      <c r="Y1838" s="43"/>
      <c r="Z1838" s="43" t="s">
        <v>8442</v>
      </c>
      <c r="AA1838" s="43" t="str">
        <f>VLOOKUP(J1838, sku!B:C, 2, FALSE)</f>
        <v>Cadeirinha Preta Aro 26 - Peixinho Bike</v>
      </c>
      <c r="AB1838" s="45" t="str">
        <f>VLOOKUP(J1838, sku!B:BM, 64, FALSE)</f>
        <v>Revenda</v>
      </c>
      <c r="AC1838" s="45" t="str">
        <f>LEFT(pedidos[[#This Row],[SKU]],3)</f>
        <v>CAD</v>
      </c>
      <c r="AD1838" s="37" t="str" cm="1">
        <f t="array" aca="1" ref="AD1838" ca="1">IFERROR(
  INDEX(
    montadora[Montadora],
    MATCH(TRUE,LEFT(#REF!,NÚCARACT(montadora[SKU Parcial]))=montadora[SKU Parcial],0)
  ),
  ""
)</f>
        <v/>
      </c>
    </row>
    <row r="1839" spans="1:30" x14ac:dyDescent="0.25">
      <c r="A1839" s="42" t="s">
        <v>8176</v>
      </c>
      <c r="B1839" s="42"/>
      <c r="C1839" s="42"/>
      <c r="D1839" s="42"/>
      <c r="E1839" s="42">
        <v>22993569629</v>
      </c>
      <c r="F1839" s="42" t="s">
        <v>8394</v>
      </c>
      <c r="G1839" s="42" t="s">
        <v>11227</v>
      </c>
      <c r="H1839" s="7"/>
      <c r="I1839" s="42"/>
      <c r="J1839" s="42" t="s">
        <v>938</v>
      </c>
      <c r="K1839" s="8">
        <v>45829</v>
      </c>
      <c r="L1839" s="19" t="s">
        <v>8443</v>
      </c>
      <c r="M1839" s="44">
        <v>77.900000000000006</v>
      </c>
      <c r="N1839" s="7">
        <v>1</v>
      </c>
      <c r="O1839" s="44">
        <v>85.41</v>
      </c>
      <c r="P1839" s="44">
        <v>36</v>
      </c>
      <c r="Q1839" s="44">
        <v>6.41</v>
      </c>
      <c r="R1839" s="44">
        <v>21.14</v>
      </c>
      <c r="S1839" s="44">
        <v>7.51</v>
      </c>
      <c r="T1839" s="44">
        <v>0</v>
      </c>
      <c r="U1839" s="44">
        <v>14.35</v>
      </c>
      <c r="V1839" s="9">
        <v>0.1842</v>
      </c>
      <c r="W1839" s="42" t="s">
        <v>34</v>
      </c>
      <c r="X1839" s="43"/>
      <c r="Y1839" s="43"/>
      <c r="Z1839" s="43" t="s">
        <v>8442</v>
      </c>
      <c r="AA1839" s="43" t="str">
        <f>VLOOKUP(J1839, sku!B:C, 2, FALSE)</f>
        <v>Cadeirinha Preta Aro 26 - Peixinho Bike</v>
      </c>
      <c r="AB1839" s="45" t="str">
        <f>VLOOKUP(J1839, sku!B:BM, 64, FALSE)</f>
        <v>Revenda</v>
      </c>
      <c r="AC1839" s="45" t="str">
        <f>LEFT(pedidos[[#This Row],[SKU]],3)</f>
        <v>CAD</v>
      </c>
      <c r="AD1839" s="37" t="str" cm="1">
        <f t="array" aca="1" ref="AD1839" ca="1">IFERROR(
  INDEX(
    montadora[Montadora],
    MATCH(TRUE,LEFT(#REF!,NÚCARACT(montadora[SKU Parcial]))=montadora[SKU Parcial],0)
  ),
  ""
)</f>
        <v/>
      </c>
    </row>
    <row r="1840" spans="1:30" x14ac:dyDescent="0.25">
      <c r="A1840" s="42" t="s">
        <v>8177</v>
      </c>
      <c r="B1840" s="42"/>
      <c r="C1840" s="42"/>
      <c r="D1840" s="42"/>
      <c r="E1840" s="42">
        <v>20399377477</v>
      </c>
      <c r="F1840" s="42" t="s">
        <v>8393</v>
      </c>
      <c r="G1840" s="42" t="s">
        <v>11227</v>
      </c>
      <c r="H1840" s="7"/>
      <c r="I1840" s="42"/>
      <c r="J1840" s="42" t="s">
        <v>938</v>
      </c>
      <c r="K1840" s="8">
        <v>45829</v>
      </c>
      <c r="L1840" s="19" t="s">
        <v>8443</v>
      </c>
      <c r="M1840" s="44">
        <v>77.900000000000006</v>
      </c>
      <c r="N1840" s="7">
        <v>1</v>
      </c>
      <c r="O1840" s="44">
        <v>81.77</v>
      </c>
      <c r="P1840" s="44">
        <v>36</v>
      </c>
      <c r="Q1840" s="44">
        <v>6.41</v>
      </c>
      <c r="R1840" s="44">
        <v>21.14</v>
      </c>
      <c r="S1840" s="44">
        <v>3.87</v>
      </c>
      <c r="T1840" s="44">
        <v>0</v>
      </c>
      <c r="U1840" s="44">
        <v>14.35</v>
      </c>
      <c r="V1840" s="9">
        <v>0.1842</v>
      </c>
      <c r="W1840" s="42" t="s">
        <v>34</v>
      </c>
      <c r="X1840" s="43"/>
      <c r="Y1840" s="43"/>
      <c r="Z1840" s="43" t="s">
        <v>8442</v>
      </c>
      <c r="AA1840" s="43" t="str">
        <f>VLOOKUP(J1840, sku!B:C, 2, FALSE)</f>
        <v>Cadeirinha Preta Aro 26 - Peixinho Bike</v>
      </c>
      <c r="AB1840" s="45" t="str">
        <f>VLOOKUP(J1840, sku!B:BM, 64, FALSE)</f>
        <v>Revenda</v>
      </c>
      <c r="AC1840" s="45" t="str">
        <f>LEFT(pedidos[[#This Row],[SKU]],3)</f>
        <v>CAD</v>
      </c>
      <c r="AD1840" s="37" t="str" cm="1">
        <f t="array" aca="1" ref="AD1840" ca="1">IFERROR(
  INDEX(
    montadora[Montadora],
    MATCH(TRUE,LEFT(#REF!,NÚCARACT(montadora[SKU Parcial]))=montadora[SKU Parcial],0)
  ),
  ""
)</f>
        <v/>
      </c>
    </row>
    <row r="1841" spans="1:30" x14ac:dyDescent="0.25">
      <c r="A1841" s="42" t="s">
        <v>8178</v>
      </c>
      <c r="B1841" s="42"/>
      <c r="C1841" s="42"/>
      <c r="D1841" s="42"/>
      <c r="E1841" s="42">
        <v>22993569629</v>
      </c>
      <c r="F1841" s="42" t="s">
        <v>8394</v>
      </c>
      <c r="G1841" s="42" t="s">
        <v>11227</v>
      </c>
      <c r="H1841" s="7"/>
      <c r="I1841" s="42"/>
      <c r="J1841" s="42" t="s">
        <v>938</v>
      </c>
      <c r="K1841" s="8">
        <v>45829</v>
      </c>
      <c r="L1841" s="19" t="s">
        <v>8443</v>
      </c>
      <c r="M1841" s="44">
        <v>77.900000000000006</v>
      </c>
      <c r="N1841" s="7">
        <v>1</v>
      </c>
      <c r="O1841" s="44">
        <v>81.77</v>
      </c>
      <c r="P1841" s="44">
        <v>36</v>
      </c>
      <c r="Q1841" s="44">
        <v>6.41</v>
      </c>
      <c r="R1841" s="44">
        <v>21.14</v>
      </c>
      <c r="S1841" s="44">
        <v>3.87</v>
      </c>
      <c r="T1841" s="44">
        <v>0</v>
      </c>
      <c r="U1841" s="44">
        <v>14.35</v>
      </c>
      <c r="V1841" s="9">
        <v>0.1842</v>
      </c>
      <c r="W1841" s="42" t="s">
        <v>34</v>
      </c>
      <c r="X1841" s="43"/>
      <c r="Y1841" s="43"/>
      <c r="Z1841" s="43" t="s">
        <v>8442</v>
      </c>
      <c r="AA1841" s="43" t="str">
        <f>VLOOKUP(J1841, sku!B:C, 2, FALSE)</f>
        <v>Cadeirinha Preta Aro 26 - Peixinho Bike</v>
      </c>
      <c r="AB1841" s="45" t="str">
        <f>VLOOKUP(J1841, sku!B:BM, 64, FALSE)</f>
        <v>Revenda</v>
      </c>
      <c r="AC1841" s="45" t="str">
        <f>LEFT(pedidos[[#This Row],[SKU]],3)</f>
        <v>CAD</v>
      </c>
      <c r="AD1841" s="37" t="str" cm="1">
        <f t="array" aca="1" ref="AD1841" ca="1">IFERROR(
  INDEX(
    montadora[Montadora],
    MATCH(TRUE,LEFT(#REF!,NÚCARACT(montadora[SKU Parcial]))=montadora[SKU Parcial],0)
  ),
  ""
)</f>
        <v/>
      </c>
    </row>
    <row r="1842" spans="1:30" x14ac:dyDescent="0.25">
      <c r="A1842" s="42" t="s">
        <v>8179</v>
      </c>
      <c r="B1842" s="42"/>
      <c r="C1842" s="42"/>
      <c r="D1842" s="42"/>
      <c r="E1842" s="42">
        <v>22993569629</v>
      </c>
      <c r="F1842" s="42" t="s">
        <v>8394</v>
      </c>
      <c r="G1842" s="42" t="s">
        <v>11227</v>
      </c>
      <c r="H1842" s="7"/>
      <c r="I1842" s="42"/>
      <c r="J1842" s="42" t="s">
        <v>938</v>
      </c>
      <c r="K1842" s="8">
        <v>45828</v>
      </c>
      <c r="L1842" s="12" t="s">
        <v>8443</v>
      </c>
      <c r="M1842" s="44">
        <v>77.900000000000006</v>
      </c>
      <c r="N1842" s="7">
        <v>1</v>
      </c>
      <c r="O1842" s="44">
        <v>85.41</v>
      </c>
      <c r="P1842" s="44">
        <v>36</v>
      </c>
      <c r="Q1842" s="44">
        <v>6.41</v>
      </c>
      <c r="R1842" s="44">
        <v>21.14</v>
      </c>
      <c r="S1842" s="44">
        <v>7.51</v>
      </c>
      <c r="T1842" s="44">
        <v>0</v>
      </c>
      <c r="U1842" s="44">
        <v>14.35</v>
      </c>
      <c r="V1842" s="9">
        <v>0.1842</v>
      </c>
      <c r="W1842" s="42" t="s">
        <v>34</v>
      </c>
      <c r="X1842" s="43"/>
      <c r="Y1842" s="43"/>
      <c r="Z1842" s="43" t="s">
        <v>8442</v>
      </c>
      <c r="AA1842" s="43" t="str">
        <f>VLOOKUP(J1842, sku!B:C, 2, FALSE)</f>
        <v>Cadeirinha Preta Aro 26 - Peixinho Bike</v>
      </c>
      <c r="AB1842" s="45" t="str">
        <f>VLOOKUP(J1842, sku!B:BM, 64, FALSE)</f>
        <v>Revenda</v>
      </c>
      <c r="AC1842" s="45" t="str">
        <f>LEFT(pedidos[[#This Row],[SKU]],3)</f>
        <v>CAD</v>
      </c>
      <c r="AD1842" s="37" t="str" cm="1">
        <f t="array" aca="1" ref="AD1842" ca="1">IFERROR(
  INDEX(
    montadora[Montadora],
    MATCH(TRUE,LEFT(#REF!,NÚCARACT(montadora[SKU Parcial]))=montadora[SKU Parcial],0)
  ),
  ""
)</f>
        <v/>
      </c>
    </row>
    <row r="1843" spans="1:30" x14ac:dyDescent="0.25">
      <c r="A1843" s="42" t="s">
        <v>8180</v>
      </c>
      <c r="B1843" s="42"/>
      <c r="C1843" s="42"/>
      <c r="D1843" s="42"/>
      <c r="E1843" s="42">
        <v>20399377477</v>
      </c>
      <c r="F1843" s="42" t="s">
        <v>8393</v>
      </c>
      <c r="G1843" s="42" t="s">
        <v>11227</v>
      </c>
      <c r="H1843" s="7"/>
      <c r="I1843" s="42"/>
      <c r="J1843" s="42" t="s">
        <v>938</v>
      </c>
      <c r="K1843" s="8">
        <v>45828</v>
      </c>
      <c r="L1843" s="19" t="s">
        <v>8443</v>
      </c>
      <c r="M1843" s="44">
        <v>77.900000000000006</v>
      </c>
      <c r="N1843" s="7">
        <v>1</v>
      </c>
      <c r="O1843" s="44">
        <v>86.63</v>
      </c>
      <c r="P1843" s="44">
        <v>36</v>
      </c>
      <c r="Q1843" s="44">
        <v>6.41</v>
      </c>
      <c r="R1843" s="44">
        <v>21.14</v>
      </c>
      <c r="S1843" s="44">
        <v>8.73</v>
      </c>
      <c r="T1843" s="44">
        <v>0</v>
      </c>
      <c r="U1843" s="44">
        <v>14.35</v>
      </c>
      <c r="V1843" s="9">
        <v>0.1842</v>
      </c>
      <c r="W1843" s="42" t="s">
        <v>34</v>
      </c>
      <c r="X1843" s="43"/>
      <c r="Y1843" s="43"/>
      <c r="Z1843" s="43" t="s">
        <v>8442</v>
      </c>
      <c r="AA1843" s="43" t="str">
        <f>VLOOKUP(J1843, sku!B:C, 2, FALSE)</f>
        <v>Cadeirinha Preta Aro 26 - Peixinho Bike</v>
      </c>
      <c r="AB1843" s="45" t="str">
        <f>VLOOKUP(J1843, sku!B:BM, 64, FALSE)</f>
        <v>Revenda</v>
      </c>
      <c r="AC1843" s="45" t="str">
        <f>LEFT(pedidos[[#This Row],[SKU]],3)</f>
        <v>CAD</v>
      </c>
      <c r="AD1843" s="37" t="str" cm="1">
        <f t="array" aca="1" ref="AD1843" ca="1">IFERROR(
  INDEX(
    montadora[Montadora],
    MATCH(TRUE,LEFT(#REF!,NÚCARACT(montadora[SKU Parcial]))=montadora[SKU Parcial],0)
  ),
  ""
)</f>
        <v/>
      </c>
    </row>
    <row r="1844" spans="1:30" x14ac:dyDescent="0.25">
      <c r="A1844" s="42" t="s">
        <v>8181</v>
      </c>
      <c r="B1844" s="42"/>
      <c r="C1844" s="42"/>
      <c r="D1844" s="42"/>
      <c r="E1844" s="42">
        <v>22993569629</v>
      </c>
      <c r="F1844" s="42" t="s">
        <v>8394</v>
      </c>
      <c r="G1844" s="42" t="s">
        <v>11227</v>
      </c>
      <c r="H1844" s="7"/>
      <c r="I1844" s="42"/>
      <c r="J1844" s="42" t="s">
        <v>938</v>
      </c>
      <c r="K1844" s="8">
        <v>45828</v>
      </c>
      <c r="L1844" s="19" t="s">
        <v>8443</v>
      </c>
      <c r="M1844" s="44">
        <v>77.900000000000006</v>
      </c>
      <c r="N1844" s="7">
        <v>1</v>
      </c>
      <c r="O1844" s="44">
        <v>107.84</v>
      </c>
      <c r="P1844" s="44">
        <v>36</v>
      </c>
      <c r="Q1844" s="44">
        <v>6.41</v>
      </c>
      <c r="R1844" s="44">
        <v>21.14</v>
      </c>
      <c r="S1844" s="44">
        <v>29.94</v>
      </c>
      <c r="T1844" s="44">
        <v>0</v>
      </c>
      <c r="U1844" s="44">
        <v>14.35</v>
      </c>
      <c r="V1844" s="9">
        <v>0.1842</v>
      </c>
      <c r="W1844" s="42" t="s">
        <v>34</v>
      </c>
      <c r="X1844" s="43"/>
      <c r="Y1844" s="43"/>
      <c r="Z1844" s="43" t="s">
        <v>8442</v>
      </c>
      <c r="AA1844" s="43" t="str">
        <f>VLOOKUP(J1844, sku!B:C, 2, FALSE)</f>
        <v>Cadeirinha Preta Aro 26 - Peixinho Bike</v>
      </c>
      <c r="AB1844" s="45" t="str">
        <f>VLOOKUP(J1844, sku!B:BM, 64, FALSE)</f>
        <v>Revenda</v>
      </c>
      <c r="AC1844" s="45" t="str">
        <f>LEFT(pedidos[[#This Row],[SKU]],3)</f>
        <v>CAD</v>
      </c>
      <c r="AD1844" s="37" t="str" cm="1">
        <f t="array" aca="1" ref="AD1844" ca="1">IFERROR(
  INDEX(
    montadora[Montadora],
    MATCH(TRUE,LEFT(#REF!,NÚCARACT(montadora[SKU Parcial]))=montadora[SKU Parcial],0)
  ),
  ""
)</f>
        <v/>
      </c>
    </row>
    <row r="1845" spans="1:30" x14ac:dyDescent="0.25">
      <c r="A1845" s="42" t="s">
        <v>8182</v>
      </c>
      <c r="B1845" s="42"/>
      <c r="C1845" s="42"/>
      <c r="D1845" s="42"/>
      <c r="E1845" s="42">
        <v>22993569629</v>
      </c>
      <c r="F1845" s="42" t="s">
        <v>8394</v>
      </c>
      <c r="G1845" s="42" t="s">
        <v>11227</v>
      </c>
      <c r="H1845" s="7"/>
      <c r="I1845" s="42"/>
      <c r="J1845" s="42" t="s">
        <v>938</v>
      </c>
      <c r="K1845" s="8">
        <v>45828</v>
      </c>
      <c r="L1845" s="19" t="s">
        <v>8443</v>
      </c>
      <c r="M1845" s="44">
        <v>77.900000000000006</v>
      </c>
      <c r="N1845" s="7">
        <v>1</v>
      </c>
      <c r="O1845" s="44">
        <v>77.900000000000006</v>
      </c>
      <c r="P1845" s="44">
        <v>36</v>
      </c>
      <c r="Q1845" s="44">
        <v>6.41</v>
      </c>
      <c r="R1845" s="44">
        <v>21.14</v>
      </c>
      <c r="S1845" s="44">
        <v>0</v>
      </c>
      <c r="T1845" s="44">
        <v>0</v>
      </c>
      <c r="U1845" s="44">
        <v>14.35</v>
      </c>
      <c r="V1845" s="9">
        <v>0.1842</v>
      </c>
      <c r="W1845" s="42" t="s">
        <v>34</v>
      </c>
      <c r="X1845" s="43"/>
      <c r="Y1845" s="43"/>
      <c r="Z1845" s="43" t="s">
        <v>8442</v>
      </c>
      <c r="AA1845" s="43" t="str">
        <f>VLOOKUP(J1845, sku!B:C, 2, FALSE)</f>
        <v>Cadeirinha Preta Aro 26 - Peixinho Bike</v>
      </c>
      <c r="AB1845" s="45" t="str">
        <f>VLOOKUP(J1845, sku!B:BM, 64, FALSE)</f>
        <v>Revenda</v>
      </c>
      <c r="AC1845" s="45" t="str">
        <f>LEFT(pedidos[[#This Row],[SKU]],3)</f>
        <v>CAD</v>
      </c>
      <c r="AD1845" s="37" t="str" cm="1">
        <f t="array" aca="1" ref="AD1845" ca="1">IFERROR(
  INDEX(
    montadora[Montadora],
    MATCH(TRUE,LEFT(#REF!,NÚCARACT(montadora[SKU Parcial]))=montadora[SKU Parcial],0)
  ),
  ""
)</f>
        <v/>
      </c>
    </row>
    <row r="1846" spans="1:30" x14ac:dyDescent="0.25">
      <c r="A1846" s="42" t="s">
        <v>8183</v>
      </c>
      <c r="B1846" s="42"/>
      <c r="C1846" s="42"/>
      <c r="D1846" s="42"/>
      <c r="E1846" s="42">
        <v>22993569629</v>
      </c>
      <c r="F1846" s="42" t="s">
        <v>8394</v>
      </c>
      <c r="G1846" s="42" t="s">
        <v>11227</v>
      </c>
      <c r="H1846" s="7"/>
      <c r="I1846" s="42"/>
      <c r="J1846" s="42" t="s">
        <v>938</v>
      </c>
      <c r="K1846" s="8">
        <v>45828</v>
      </c>
      <c r="L1846" s="19" t="s">
        <v>8443</v>
      </c>
      <c r="M1846" s="44">
        <v>77.900000000000006</v>
      </c>
      <c r="N1846" s="7">
        <v>1</v>
      </c>
      <c r="O1846" s="44">
        <v>104.86</v>
      </c>
      <c r="P1846" s="44">
        <v>36</v>
      </c>
      <c r="Q1846" s="44">
        <v>6.41</v>
      </c>
      <c r="R1846" s="44">
        <v>21.14</v>
      </c>
      <c r="S1846" s="44">
        <v>26.96</v>
      </c>
      <c r="T1846" s="44">
        <v>0</v>
      </c>
      <c r="U1846" s="44">
        <v>14.35</v>
      </c>
      <c r="V1846" s="9">
        <v>0.1842</v>
      </c>
      <c r="W1846" s="42" t="s">
        <v>34</v>
      </c>
      <c r="X1846" s="43"/>
      <c r="Y1846" s="43"/>
      <c r="Z1846" s="43" t="s">
        <v>8442</v>
      </c>
      <c r="AA1846" s="43" t="str">
        <f>VLOOKUP(J1846, sku!B:C, 2, FALSE)</f>
        <v>Cadeirinha Preta Aro 26 - Peixinho Bike</v>
      </c>
      <c r="AB1846" s="45" t="str">
        <f>VLOOKUP(J1846, sku!B:BM, 64, FALSE)</f>
        <v>Revenda</v>
      </c>
      <c r="AC1846" s="45" t="str">
        <f>LEFT(pedidos[[#This Row],[SKU]],3)</f>
        <v>CAD</v>
      </c>
      <c r="AD1846" s="37" t="str" cm="1">
        <f t="array" aca="1" ref="AD1846" ca="1">IFERROR(
  INDEX(
    montadora[Montadora],
    MATCH(TRUE,LEFT(#REF!,NÚCARACT(montadora[SKU Parcial]))=montadora[SKU Parcial],0)
  ),
  ""
)</f>
        <v/>
      </c>
    </row>
    <row r="1847" spans="1:30" x14ac:dyDescent="0.25">
      <c r="A1847" s="42" t="s">
        <v>8184</v>
      </c>
      <c r="B1847" s="42"/>
      <c r="C1847" s="42"/>
      <c r="D1847" s="42"/>
      <c r="E1847" s="42">
        <v>22993569629</v>
      </c>
      <c r="F1847" s="42" t="s">
        <v>8394</v>
      </c>
      <c r="G1847" s="42" t="s">
        <v>11227</v>
      </c>
      <c r="H1847" s="7"/>
      <c r="I1847" s="42"/>
      <c r="J1847" s="42" t="s">
        <v>938</v>
      </c>
      <c r="K1847" s="8">
        <v>45827</v>
      </c>
      <c r="L1847" s="12" t="s">
        <v>8443</v>
      </c>
      <c r="M1847" s="44">
        <v>77.900000000000006</v>
      </c>
      <c r="N1847" s="7">
        <v>1</v>
      </c>
      <c r="O1847" s="44">
        <v>81.77</v>
      </c>
      <c r="P1847" s="44">
        <v>36</v>
      </c>
      <c r="Q1847" s="44">
        <v>6.41</v>
      </c>
      <c r="R1847" s="44">
        <v>21.14</v>
      </c>
      <c r="S1847" s="44">
        <v>3.87</v>
      </c>
      <c r="T1847" s="44">
        <v>0</v>
      </c>
      <c r="U1847" s="44">
        <v>14.35</v>
      </c>
      <c r="V1847" s="9">
        <v>0.1842</v>
      </c>
      <c r="W1847" s="42" t="s">
        <v>34</v>
      </c>
      <c r="X1847" s="43"/>
      <c r="Y1847" s="43"/>
      <c r="Z1847" s="43" t="s">
        <v>8442</v>
      </c>
      <c r="AA1847" s="43" t="str">
        <f>VLOOKUP(J1847, sku!B:C, 2, FALSE)</f>
        <v>Cadeirinha Preta Aro 26 - Peixinho Bike</v>
      </c>
      <c r="AB1847" s="45" t="str">
        <f>VLOOKUP(J1847, sku!B:BM, 64, FALSE)</f>
        <v>Revenda</v>
      </c>
      <c r="AC1847" s="45" t="str">
        <f>LEFT(pedidos[[#This Row],[SKU]],3)</f>
        <v>CAD</v>
      </c>
      <c r="AD1847" s="37" t="str" cm="1">
        <f t="array" aca="1" ref="AD1847" ca="1">IFERROR(
  INDEX(
    montadora[Montadora],
    MATCH(TRUE,LEFT(#REF!,NÚCARACT(montadora[SKU Parcial]))=montadora[SKU Parcial],0)
  ),
  ""
)</f>
        <v/>
      </c>
    </row>
    <row r="1848" spans="1:30" x14ac:dyDescent="0.25">
      <c r="A1848" s="42" t="s">
        <v>8185</v>
      </c>
      <c r="B1848" s="42"/>
      <c r="C1848" s="42"/>
      <c r="D1848" s="42"/>
      <c r="E1848" s="42">
        <v>20399377477</v>
      </c>
      <c r="F1848" s="42" t="s">
        <v>8393</v>
      </c>
      <c r="G1848" s="42" t="s">
        <v>11227</v>
      </c>
      <c r="H1848" s="7"/>
      <c r="I1848" s="42"/>
      <c r="J1848" s="42" t="s">
        <v>938</v>
      </c>
      <c r="K1848" s="8">
        <v>45827</v>
      </c>
      <c r="L1848" s="12" t="s">
        <v>8443</v>
      </c>
      <c r="M1848" s="44">
        <v>77.900000000000006</v>
      </c>
      <c r="N1848" s="7">
        <v>1</v>
      </c>
      <c r="O1848" s="44">
        <v>81.77</v>
      </c>
      <c r="P1848" s="44">
        <v>36</v>
      </c>
      <c r="Q1848" s="44">
        <v>6.41</v>
      </c>
      <c r="R1848" s="44">
        <v>21.14</v>
      </c>
      <c r="S1848" s="44">
        <v>3.87</v>
      </c>
      <c r="T1848" s="44">
        <v>0</v>
      </c>
      <c r="U1848" s="44">
        <v>14.35</v>
      </c>
      <c r="V1848" s="9">
        <v>0.1842</v>
      </c>
      <c r="W1848" s="42" t="s">
        <v>34</v>
      </c>
      <c r="X1848" s="43"/>
      <c r="Y1848" s="43"/>
      <c r="Z1848" s="43" t="s">
        <v>8442</v>
      </c>
      <c r="AA1848" s="43" t="str">
        <f>VLOOKUP(J1848, sku!B:C, 2, FALSE)</f>
        <v>Cadeirinha Preta Aro 26 - Peixinho Bike</v>
      </c>
      <c r="AB1848" s="45" t="str">
        <f>VLOOKUP(J1848, sku!B:BM, 64, FALSE)</f>
        <v>Revenda</v>
      </c>
      <c r="AC1848" s="45" t="str">
        <f>LEFT(pedidos[[#This Row],[SKU]],3)</f>
        <v>CAD</v>
      </c>
      <c r="AD1848" s="37" t="str" cm="1">
        <f t="array" aca="1" ref="AD1848" ca="1">IFERROR(
  INDEX(
    montadora[Montadora],
    MATCH(TRUE,LEFT(#REF!,NÚCARACT(montadora[SKU Parcial]))=montadora[SKU Parcial],0)
  ),
  ""
)</f>
        <v/>
      </c>
    </row>
    <row r="1849" spans="1:30" x14ac:dyDescent="0.25">
      <c r="A1849" s="42" t="s">
        <v>8186</v>
      </c>
      <c r="B1849" s="42"/>
      <c r="C1849" s="42"/>
      <c r="D1849" s="42"/>
      <c r="E1849" s="42">
        <v>20399377477</v>
      </c>
      <c r="F1849" s="42" t="s">
        <v>8393</v>
      </c>
      <c r="G1849" s="42" t="s">
        <v>11227</v>
      </c>
      <c r="H1849" s="7"/>
      <c r="I1849" s="42"/>
      <c r="J1849" s="42" t="s">
        <v>938</v>
      </c>
      <c r="K1849" s="8">
        <v>45827</v>
      </c>
      <c r="L1849" s="12" t="s">
        <v>8443</v>
      </c>
      <c r="M1849" s="44">
        <v>77.900000000000006</v>
      </c>
      <c r="N1849" s="7">
        <v>1</v>
      </c>
      <c r="O1849" s="44">
        <v>104.86</v>
      </c>
      <c r="P1849" s="44">
        <v>36</v>
      </c>
      <c r="Q1849" s="44">
        <v>6.41</v>
      </c>
      <c r="R1849" s="44">
        <v>21.14</v>
      </c>
      <c r="S1849" s="44">
        <v>26.96</v>
      </c>
      <c r="T1849" s="44">
        <v>0</v>
      </c>
      <c r="U1849" s="44">
        <v>14.35</v>
      </c>
      <c r="V1849" s="9">
        <v>0.1842</v>
      </c>
      <c r="W1849" s="42" t="s">
        <v>34</v>
      </c>
      <c r="X1849" s="43"/>
      <c r="Y1849" s="43"/>
      <c r="Z1849" s="43" t="s">
        <v>8442</v>
      </c>
      <c r="AA1849" s="43" t="str">
        <f>VLOOKUP(J1849, sku!B:C, 2, FALSE)</f>
        <v>Cadeirinha Preta Aro 26 - Peixinho Bike</v>
      </c>
      <c r="AB1849" s="45" t="str">
        <f>VLOOKUP(J1849, sku!B:BM, 64, FALSE)</f>
        <v>Revenda</v>
      </c>
      <c r="AC1849" s="45" t="str">
        <f>LEFT(pedidos[[#This Row],[SKU]],3)</f>
        <v>CAD</v>
      </c>
      <c r="AD1849" s="37" t="str" cm="1">
        <f t="array" aca="1" ref="AD1849" ca="1">IFERROR(
  INDEX(
    montadora[Montadora],
    MATCH(TRUE,LEFT(#REF!,NÚCARACT(montadora[SKU Parcial]))=montadora[SKU Parcial],0)
  ),
  ""
)</f>
        <v/>
      </c>
    </row>
    <row r="1850" spans="1:30" x14ac:dyDescent="0.25">
      <c r="A1850" s="42" t="s">
        <v>8187</v>
      </c>
      <c r="B1850" s="42"/>
      <c r="C1850" s="42"/>
      <c r="D1850" s="42"/>
      <c r="E1850" s="42">
        <v>22993569629</v>
      </c>
      <c r="F1850" s="42" t="s">
        <v>8394</v>
      </c>
      <c r="G1850" s="42" t="s">
        <v>11227</v>
      </c>
      <c r="H1850" s="7"/>
      <c r="I1850" s="42"/>
      <c r="J1850" s="42" t="s">
        <v>938</v>
      </c>
      <c r="K1850" s="8">
        <v>45827</v>
      </c>
      <c r="L1850" s="12" t="s">
        <v>8443</v>
      </c>
      <c r="M1850" s="44">
        <v>77.900000000000006</v>
      </c>
      <c r="N1850" s="7">
        <v>1</v>
      </c>
      <c r="O1850" s="44">
        <v>77.900000000000006</v>
      </c>
      <c r="P1850" s="44">
        <v>36</v>
      </c>
      <c r="Q1850" s="44">
        <v>6.41</v>
      </c>
      <c r="R1850" s="44">
        <v>21.14</v>
      </c>
      <c r="S1850" s="44">
        <v>0</v>
      </c>
      <c r="T1850" s="44">
        <v>0</v>
      </c>
      <c r="U1850" s="44">
        <v>14.35</v>
      </c>
      <c r="V1850" s="9">
        <v>0.1842</v>
      </c>
      <c r="W1850" s="42" t="s">
        <v>34</v>
      </c>
      <c r="X1850" s="43"/>
      <c r="Y1850" s="43"/>
      <c r="Z1850" s="43" t="s">
        <v>8442</v>
      </c>
      <c r="AA1850" s="43" t="str">
        <f>VLOOKUP(J1850, sku!B:C, 2, FALSE)</f>
        <v>Cadeirinha Preta Aro 26 - Peixinho Bike</v>
      </c>
      <c r="AB1850" s="45" t="str">
        <f>VLOOKUP(J1850, sku!B:BM, 64, FALSE)</f>
        <v>Revenda</v>
      </c>
      <c r="AC1850" s="45" t="str">
        <f>LEFT(pedidos[[#This Row],[SKU]],3)</f>
        <v>CAD</v>
      </c>
      <c r="AD1850" s="37" t="str" cm="1">
        <f t="array" aca="1" ref="AD1850" ca="1">IFERROR(
  INDEX(
    montadora[Montadora],
    MATCH(TRUE,LEFT(#REF!,NÚCARACT(montadora[SKU Parcial]))=montadora[SKU Parcial],0)
  ),
  ""
)</f>
        <v/>
      </c>
    </row>
    <row r="1851" spans="1:30" x14ac:dyDescent="0.25">
      <c r="A1851" s="42" t="s">
        <v>8188</v>
      </c>
      <c r="B1851" s="42"/>
      <c r="C1851" s="42"/>
      <c r="D1851" s="42"/>
      <c r="E1851" s="42">
        <v>20399377477</v>
      </c>
      <c r="F1851" s="42" t="s">
        <v>8393</v>
      </c>
      <c r="G1851" s="42" t="s">
        <v>11227</v>
      </c>
      <c r="H1851" s="7"/>
      <c r="I1851" s="42"/>
      <c r="J1851" s="42" t="s">
        <v>938</v>
      </c>
      <c r="K1851" s="8">
        <v>45826</v>
      </c>
      <c r="L1851" s="12" t="s">
        <v>8443</v>
      </c>
      <c r="M1851" s="44">
        <v>77.900000000000006</v>
      </c>
      <c r="N1851" s="7">
        <v>1</v>
      </c>
      <c r="O1851" s="44">
        <v>103.65</v>
      </c>
      <c r="P1851" s="44">
        <v>36</v>
      </c>
      <c r="Q1851" s="44">
        <v>6.41</v>
      </c>
      <c r="R1851" s="44">
        <v>21.14</v>
      </c>
      <c r="S1851" s="44">
        <v>25.75</v>
      </c>
      <c r="T1851" s="44">
        <v>0</v>
      </c>
      <c r="U1851" s="44">
        <v>14.35</v>
      </c>
      <c r="V1851" s="9">
        <v>0.1842</v>
      </c>
      <c r="W1851" s="42" t="s">
        <v>34</v>
      </c>
      <c r="X1851" s="43"/>
      <c r="Y1851" s="43"/>
      <c r="Z1851" s="43" t="s">
        <v>8442</v>
      </c>
      <c r="AA1851" s="43" t="str">
        <f>VLOOKUP(J1851, sku!B:C, 2, FALSE)</f>
        <v>Cadeirinha Preta Aro 26 - Peixinho Bike</v>
      </c>
      <c r="AB1851" s="45" t="str">
        <f>VLOOKUP(J1851, sku!B:BM, 64, FALSE)</f>
        <v>Revenda</v>
      </c>
      <c r="AC1851" s="45" t="str">
        <f>LEFT(pedidos[[#This Row],[SKU]],3)</f>
        <v>CAD</v>
      </c>
      <c r="AD1851" s="37" t="str" cm="1">
        <f t="array" aca="1" ref="AD1851" ca="1">IFERROR(
  INDEX(
    montadora[Montadora],
    MATCH(TRUE,LEFT(#REF!,NÚCARACT(montadora[SKU Parcial]))=montadora[SKU Parcial],0)
  ),
  ""
)</f>
        <v/>
      </c>
    </row>
    <row r="1852" spans="1:30" x14ac:dyDescent="0.25">
      <c r="A1852" s="42" t="s">
        <v>8189</v>
      </c>
      <c r="B1852" s="42"/>
      <c r="C1852" s="42"/>
      <c r="D1852" s="42"/>
      <c r="E1852" s="42">
        <v>20399377477</v>
      </c>
      <c r="F1852" s="42" t="s">
        <v>8393</v>
      </c>
      <c r="G1852" s="42" t="s">
        <v>11227</v>
      </c>
      <c r="H1852" s="7"/>
      <c r="I1852" s="42"/>
      <c r="J1852" s="42" t="s">
        <v>938</v>
      </c>
      <c r="K1852" s="8">
        <v>45826</v>
      </c>
      <c r="L1852" s="12" t="s">
        <v>8443</v>
      </c>
      <c r="M1852" s="44">
        <v>77.900000000000006</v>
      </c>
      <c r="N1852" s="7">
        <v>1</v>
      </c>
      <c r="O1852" s="44">
        <v>82.97</v>
      </c>
      <c r="P1852" s="44">
        <v>36</v>
      </c>
      <c r="Q1852" s="44">
        <v>6.41</v>
      </c>
      <c r="R1852" s="44">
        <v>21.14</v>
      </c>
      <c r="S1852" s="44">
        <v>5.07</v>
      </c>
      <c r="T1852" s="44">
        <v>0</v>
      </c>
      <c r="U1852" s="44">
        <v>14.35</v>
      </c>
      <c r="V1852" s="9">
        <v>0.1842</v>
      </c>
      <c r="W1852" s="42" t="s">
        <v>34</v>
      </c>
      <c r="X1852" s="43"/>
      <c r="Y1852" s="43"/>
      <c r="Z1852" s="43" t="s">
        <v>8442</v>
      </c>
      <c r="AA1852" s="43" t="str">
        <f>VLOOKUP(J1852, sku!B:C, 2, FALSE)</f>
        <v>Cadeirinha Preta Aro 26 - Peixinho Bike</v>
      </c>
      <c r="AB1852" s="45" t="str">
        <f>VLOOKUP(J1852, sku!B:BM, 64, FALSE)</f>
        <v>Revenda</v>
      </c>
      <c r="AC1852" s="45" t="str">
        <f>LEFT(pedidos[[#This Row],[SKU]],3)</f>
        <v>CAD</v>
      </c>
      <c r="AD1852" s="37" t="str" cm="1">
        <f t="array" aca="1" ref="AD1852" ca="1">IFERROR(
  INDEX(
    montadora[Montadora],
    MATCH(TRUE,LEFT(J2289,NÚCARACT(montadora[SKU Parcial]))=montadora[SKU Parcial],0)
  ),
  ""
)</f>
        <v/>
      </c>
    </row>
    <row r="1853" spans="1:30" x14ac:dyDescent="0.25">
      <c r="A1853" s="42" t="s">
        <v>8190</v>
      </c>
      <c r="B1853" s="42"/>
      <c r="C1853" s="42"/>
      <c r="D1853" s="42"/>
      <c r="E1853" s="42">
        <v>22993569629</v>
      </c>
      <c r="F1853" s="42" t="s">
        <v>8394</v>
      </c>
      <c r="G1853" s="42" t="s">
        <v>11227</v>
      </c>
      <c r="H1853" s="7"/>
      <c r="I1853" s="42"/>
      <c r="J1853" s="42" t="s">
        <v>938</v>
      </c>
      <c r="K1853" s="8">
        <v>45826</v>
      </c>
      <c r="L1853" s="19" t="s">
        <v>8443</v>
      </c>
      <c r="M1853" s="44">
        <v>77.900000000000006</v>
      </c>
      <c r="N1853" s="7">
        <v>1</v>
      </c>
      <c r="O1853" s="44">
        <v>90.27</v>
      </c>
      <c r="P1853" s="44">
        <v>36</v>
      </c>
      <c r="Q1853" s="44">
        <v>6.41</v>
      </c>
      <c r="R1853" s="44">
        <v>21.14</v>
      </c>
      <c r="S1853" s="44">
        <v>12.37</v>
      </c>
      <c r="T1853" s="44">
        <v>0</v>
      </c>
      <c r="U1853" s="44">
        <v>14.35</v>
      </c>
      <c r="V1853" s="9">
        <v>0.1842</v>
      </c>
      <c r="W1853" s="42" t="s">
        <v>34</v>
      </c>
      <c r="X1853" s="43"/>
      <c r="Y1853" s="43"/>
      <c r="Z1853" s="43" t="s">
        <v>8442</v>
      </c>
      <c r="AA1853" s="43" t="str">
        <f>VLOOKUP(J1853, sku!B:C, 2, FALSE)</f>
        <v>Cadeirinha Preta Aro 26 - Peixinho Bike</v>
      </c>
      <c r="AB1853" s="45" t="str">
        <f>VLOOKUP(J1853, sku!B:BM, 64, FALSE)</f>
        <v>Revenda</v>
      </c>
      <c r="AC1853" s="45" t="str">
        <f>LEFT(pedidos[[#This Row],[SKU]],3)</f>
        <v>CAD</v>
      </c>
      <c r="AD1853" s="37" t="str" cm="1">
        <f t="array" aca="1" ref="AD1853" ca="1">IFERROR(
  INDEX(
    montadora[Montadora],
    MATCH(TRUE,LEFT(J2290,NÚCARACT(montadora[SKU Parcial]))=montadora[SKU Parcial],0)
  ),
  ""
)</f>
        <v/>
      </c>
    </row>
    <row r="1854" spans="1:30" x14ac:dyDescent="0.25">
      <c r="A1854" s="42" t="s">
        <v>8191</v>
      </c>
      <c r="B1854" s="42"/>
      <c r="C1854" s="42"/>
      <c r="D1854" s="42"/>
      <c r="E1854" s="42">
        <v>22993569629</v>
      </c>
      <c r="F1854" s="42" t="s">
        <v>8394</v>
      </c>
      <c r="G1854" s="42" t="s">
        <v>11227</v>
      </c>
      <c r="H1854" s="7"/>
      <c r="I1854" s="42"/>
      <c r="J1854" s="42" t="s">
        <v>938</v>
      </c>
      <c r="K1854" s="8">
        <v>45825</v>
      </c>
      <c r="L1854" s="12" t="s">
        <v>8443</v>
      </c>
      <c r="M1854" s="44">
        <v>77.900000000000006</v>
      </c>
      <c r="N1854" s="7">
        <v>1</v>
      </c>
      <c r="O1854" s="44">
        <v>85.41</v>
      </c>
      <c r="P1854" s="44">
        <v>36</v>
      </c>
      <c r="Q1854" s="44">
        <v>6.41</v>
      </c>
      <c r="R1854" s="44">
        <v>21.14</v>
      </c>
      <c r="S1854" s="44">
        <v>7.51</v>
      </c>
      <c r="T1854" s="44">
        <v>0</v>
      </c>
      <c r="U1854" s="44">
        <v>14.35</v>
      </c>
      <c r="V1854" s="9">
        <v>0.1842</v>
      </c>
      <c r="W1854" s="42" t="s">
        <v>34</v>
      </c>
      <c r="X1854" s="43"/>
      <c r="Y1854" s="43"/>
      <c r="Z1854" s="43" t="s">
        <v>8442</v>
      </c>
      <c r="AA1854" s="43" t="str">
        <f>VLOOKUP(J1854, sku!B:C, 2, FALSE)</f>
        <v>Cadeirinha Preta Aro 26 - Peixinho Bike</v>
      </c>
      <c r="AB1854" s="45" t="str">
        <f>VLOOKUP(J1854, sku!B:BM, 64, FALSE)</f>
        <v>Revenda</v>
      </c>
      <c r="AC1854" s="45" t="str">
        <f>LEFT(pedidos[[#This Row],[SKU]],3)</f>
        <v>CAD</v>
      </c>
      <c r="AD1854" s="37" t="str" cm="1">
        <f t="array" aca="1" ref="AD1854" ca="1">IFERROR(
  INDEX(
    montadora[Montadora],
    MATCH(TRUE,LEFT(J2291,NÚCARACT(montadora[SKU Parcial]))=montadora[SKU Parcial],0)
  ),
  ""
)</f>
        <v/>
      </c>
    </row>
    <row r="1855" spans="1:30" x14ac:dyDescent="0.25">
      <c r="A1855" s="42" t="s">
        <v>8192</v>
      </c>
      <c r="B1855" s="42"/>
      <c r="C1855" s="42"/>
      <c r="D1855" s="42"/>
      <c r="E1855" s="42">
        <v>20399377477</v>
      </c>
      <c r="F1855" s="42" t="s">
        <v>8393</v>
      </c>
      <c r="G1855" s="42" t="s">
        <v>11227</v>
      </c>
      <c r="H1855" s="7"/>
      <c r="I1855" s="42"/>
      <c r="J1855" s="42" t="s">
        <v>938</v>
      </c>
      <c r="K1855" s="8">
        <v>45825</v>
      </c>
      <c r="L1855" s="12" t="s">
        <v>8443</v>
      </c>
      <c r="M1855" s="44">
        <v>77.900000000000006</v>
      </c>
      <c r="N1855" s="7">
        <v>1</v>
      </c>
      <c r="O1855" s="44">
        <v>85.41</v>
      </c>
      <c r="P1855" s="44">
        <v>36</v>
      </c>
      <c r="Q1855" s="44">
        <v>6.41</v>
      </c>
      <c r="R1855" s="44">
        <v>21.14</v>
      </c>
      <c r="S1855" s="44">
        <v>7.51</v>
      </c>
      <c r="T1855" s="44">
        <v>0</v>
      </c>
      <c r="U1855" s="44">
        <v>14.35</v>
      </c>
      <c r="V1855" s="9">
        <v>0.1842</v>
      </c>
      <c r="W1855" s="42" t="s">
        <v>34</v>
      </c>
      <c r="X1855" s="43"/>
      <c r="Y1855" s="43"/>
      <c r="Z1855" s="43" t="s">
        <v>8442</v>
      </c>
      <c r="AA1855" s="43" t="str">
        <f>VLOOKUP(J1855, sku!B:C, 2, FALSE)</f>
        <v>Cadeirinha Preta Aro 26 - Peixinho Bike</v>
      </c>
      <c r="AB1855" s="45" t="str">
        <f>VLOOKUP(J1855, sku!B:BM, 64, FALSE)</f>
        <v>Revenda</v>
      </c>
      <c r="AC1855" s="45" t="str">
        <f>LEFT(pedidos[[#This Row],[SKU]],3)</f>
        <v>CAD</v>
      </c>
      <c r="AD1855" s="37" t="str" cm="1">
        <f t="array" aca="1" ref="AD1855" ca="1">IFERROR(
  INDEX(
    montadora[Montadora],
    MATCH(TRUE,LEFT(J2292,NÚCARACT(montadora[SKU Parcial]))=montadora[SKU Parcial],0)
  ),
  ""
)</f>
        <v/>
      </c>
    </row>
    <row r="1856" spans="1:30" x14ac:dyDescent="0.25">
      <c r="A1856" s="42" t="s">
        <v>8193</v>
      </c>
      <c r="B1856" s="42"/>
      <c r="C1856" s="42"/>
      <c r="D1856" s="42"/>
      <c r="E1856" s="42">
        <v>22993569629</v>
      </c>
      <c r="F1856" s="42" t="s">
        <v>8394</v>
      </c>
      <c r="G1856" s="42" t="s">
        <v>11227</v>
      </c>
      <c r="H1856" s="7"/>
      <c r="I1856" s="42"/>
      <c r="J1856" s="42" t="s">
        <v>938</v>
      </c>
      <c r="K1856" s="8">
        <v>45825</v>
      </c>
      <c r="L1856" s="12" t="s">
        <v>8443</v>
      </c>
      <c r="M1856" s="44">
        <v>77.900000000000006</v>
      </c>
      <c r="N1856" s="7">
        <v>1</v>
      </c>
      <c r="O1856" s="44">
        <v>77.900000000000006</v>
      </c>
      <c r="P1856" s="44">
        <v>36</v>
      </c>
      <c r="Q1856" s="44">
        <v>6.41</v>
      </c>
      <c r="R1856" s="44">
        <v>21.14</v>
      </c>
      <c r="S1856" s="44">
        <v>0</v>
      </c>
      <c r="T1856" s="44">
        <v>0</v>
      </c>
      <c r="U1856" s="44">
        <v>14.35</v>
      </c>
      <c r="V1856" s="9">
        <v>0.1842</v>
      </c>
      <c r="W1856" s="42" t="s">
        <v>34</v>
      </c>
      <c r="X1856" s="43"/>
      <c r="Y1856" s="43"/>
      <c r="Z1856" s="43" t="s">
        <v>8442</v>
      </c>
      <c r="AA1856" s="43" t="str">
        <f>VLOOKUP(J1856, sku!B:C, 2, FALSE)</f>
        <v>Cadeirinha Preta Aro 26 - Peixinho Bike</v>
      </c>
      <c r="AB1856" s="45" t="str">
        <f>VLOOKUP(J1856, sku!B:BM, 64, FALSE)</f>
        <v>Revenda</v>
      </c>
      <c r="AC1856" s="45" t="str">
        <f>LEFT(pedidos[[#This Row],[SKU]],3)</f>
        <v>CAD</v>
      </c>
      <c r="AD1856" s="37" t="str" cm="1">
        <f t="array" aca="1" ref="AD1856" ca="1">IFERROR(
  INDEX(
    montadora[Montadora],
    MATCH(TRUE,LEFT(J2293,NÚCARACT(montadora[SKU Parcial]))=montadora[SKU Parcial],0)
  ),
  ""
)</f>
        <v/>
      </c>
    </row>
    <row r="1857" spans="1:30" x14ac:dyDescent="0.25">
      <c r="A1857" s="42" t="s">
        <v>8194</v>
      </c>
      <c r="B1857" s="42"/>
      <c r="C1857" s="42"/>
      <c r="D1857" s="42"/>
      <c r="E1857" s="42">
        <v>20399377477</v>
      </c>
      <c r="F1857" s="42" t="s">
        <v>8393</v>
      </c>
      <c r="G1857" s="42" t="s">
        <v>11227</v>
      </c>
      <c r="H1857" s="7"/>
      <c r="I1857" s="42"/>
      <c r="J1857" s="42" t="s">
        <v>938</v>
      </c>
      <c r="K1857" s="8">
        <v>45825</v>
      </c>
      <c r="L1857" s="12" t="s">
        <v>8443</v>
      </c>
      <c r="M1857" s="44">
        <v>77.900000000000006</v>
      </c>
      <c r="N1857" s="7">
        <v>1</v>
      </c>
      <c r="O1857" s="44">
        <v>77.900000000000006</v>
      </c>
      <c r="P1857" s="44">
        <v>36</v>
      </c>
      <c r="Q1857" s="44">
        <v>6.41</v>
      </c>
      <c r="R1857" s="44">
        <v>21.14</v>
      </c>
      <c r="S1857" s="44">
        <v>0</v>
      </c>
      <c r="T1857" s="44">
        <v>0</v>
      </c>
      <c r="U1857" s="44">
        <v>14.35</v>
      </c>
      <c r="V1857" s="9">
        <v>0.1842</v>
      </c>
      <c r="W1857" s="42" t="s">
        <v>34</v>
      </c>
      <c r="X1857" s="43"/>
      <c r="Y1857" s="43"/>
      <c r="Z1857" s="43" t="s">
        <v>8442</v>
      </c>
      <c r="AA1857" s="43" t="str">
        <f>VLOOKUP(J1857, sku!B:C, 2, FALSE)</f>
        <v>Cadeirinha Preta Aro 26 - Peixinho Bike</v>
      </c>
      <c r="AB1857" s="45" t="str">
        <f>VLOOKUP(J1857, sku!B:BM, 64, FALSE)</f>
        <v>Revenda</v>
      </c>
      <c r="AC1857" s="45" t="str">
        <f>LEFT(pedidos[[#This Row],[SKU]],3)</f>
        <v>CAD</v>
      </c>
      <c r="AD1857" s="37" t="str" cm="1">
        <f t="array" aca="1" ref="AD1857" ca="1">IFERROR(
  INDEX(
    montadora[Montadora],
    MATCH(TRUE,LEFT(J2294,NÚCARACT(montadora[SKU Parcial]))=montadora[SKU Parcial],0)
  ),
  ""
)</f>
        <v/>
      </c>
    </row>
    <row r="1858" spans="1:30" x14ac:dyDescent="0.25">
      <c r="A1858" s="42" t="s">
        <v>8195</v>
      </c>
      <c r="B1858" s="42"/>
      <c r="C1858" s="42"/>
      <c r="D1858" s="42"/>
      <c r="E1858" s="42">
        <v>22993569629</v>
      </c>
      <c r="F1858" s="42" t="s">
        <v>8394</v>
      </c>
      <c r="G1858" s="42" t="s">
        <v>11227</v>
      </c>
      <c r="H1858" s="7"/>
      <c r="I1858" s="42"/>
      <c r="J1858" s="42" t="s">
        <v>938</v>
      </c>
      <c r="K1858" s="8">
        <v>45825</v>
      </c>
      <c r="L1858" s="12" t="s">
        <v>8443</v>
      </c>
      <c r="M1858" s="44">
        <v>77.900000000000006</v>
      </c>
      <c r="N1858" s="7">
        <v>1</v>
      </c>
      <c r="O1858" s="44">
        <v>87.84</v>
      </c>
      <c r="P1858" s="44">
        <v>36</v>
      </c>
      <c r="Q1858" s="44">
        <v>6.41</v>
      </c>
      <c r="R1858" s="44">
        <v>21.14</v>
      </c>
      <c r="S1858" s="44">
        <v>9.94</v>
      </c>
      <c r="T1858" s="44">
        <v>0</v>
      </c>
      <c r="U1858" s="44">
        <v>14.35</v>
      </c>
      <c r="V1858" s="9">
        <v>0.1842</v>
      </c>
      <c r="W1858" s="42" t="s">
        <v>34</v>
      </c>
      <c r="X1858" s="43"/>
      <c r="Y1858" s="43"/>
      <c r="Z1858" s="43" t="s">
        <v>8442</v>
      </c>
      <c r="AA1858" s="43" t="str">
        <f>VLOOKUP(J1858, sku!B:C, 2, FALSE)</f>
        <v>Cadeirinha Preta Aro 26 - Peixinho Bike</v>
      </c>
      <c r="AB1858" s="45" t="str">
        <f>VLOOKUP(J1858, sku!B:BM, 64, FALSE)</f>
        <v>Revenda</v>
      </c>
      <c r="AC1858" s="45" t="str">
        <f>LEFT(pedidos[[#This Row],[SKU]],3)</f>
        <v>CAD</v>
      </c>
      <c r="AD1858" s="37" t="str" cm="1">
        <f t="array" aca="1" ref="AD1858" ca="1">IFERROR(
  INDEX(
    montadora[Montadora],
    MATCH(TRUE,LEFT(J2295,NÚCARACT(montadora[SKU Parcial]))=montadora[SKU Parcial],0)
  ),
  ""
)</f>
        <v/>
      </c>
    </row>
    <row r="1859" spans="1:30" x14ac:dyDescent="0.25">
      <c r="A1859" s="42" t="s">
        <v>8196</v>
      </c>
      <c r="B1859" s="42"/>
      <c r="C1859" s="42"/>
      <c r="D1859" s="42"/>
      <c r="E1859" s="42">
        <v>22993569629</v>
      </c>
      <c r="F1859" s="42" t="s">
        <v>8394</v>
      </c>
      <c r="G1859" s="42" t="s">
        <v>11227</v>
      </c>
      <c r="H1859" s="7"/>
      <c r="I1859" s="42"/>
      <c r="J1859" s="42" t="s">
        <v>938</v>
      </c>
      <c r="K1859" s="8">
        <v>45825</v>
      </c>
      <c r="L1859" s="12" t="s">
        <v>8443</v>
      </c>
      <c r="M1859" s="44">
        <v>77.900000000000006</v>
      </c>
      <c r="N1859" s="7">
        <v>1</v>
      </c>
      <c r="O1859" s="44">
        <v>106.07</v>
      </c>
      <c r="P1859" s="44">
        <v>36</v>
      </c>
      <c r="Q1859" s="44">
        <v>6.41</v>
      </c>
      <c r="R1859" s="44">
        <v>21.14</v>
      </c>
      <c r="S1859" s="44">
        <v>28.17</v>
      </c>
      <c r="T1859" s="44">
        <v>0</v>
      </c>
      <c r="U1859" s="44">
        <v>14.35</v>
      </c>
      <c r="V1859" s="9">
        <v>0.1842</v>
      </c>
      <c r="W1859" s="42" t="s">
        <v>34</v>
      </c>
      <c r="X1859" s="43"/>
      <c r="Y1859" s="43"/>
      <c r="Z1859" s="43" t="s">
        <v>8442</v>
      </c>
      <c r="AA1859" s="43" t="str">
        <f>VLOOKUP(J1859, sku!B:C, 2, FALSE)</f>
        <v>Cadeirinha Preta Aro 26 - Peixinho Bike</v>
      </c>
      <c r="AB1859" s="45" t="str">
        <f>VLOOKUP(J1859, sku!B:BM, 64, FALSE)</f>
        <v>Revenda</v>
      </c>
      <c r="AC1859" s="45" t="str">
        <f>LEFT(pedidos[[#This Row],[SKU]],3)</f>
        <v>CAD</v>
      </c>
      <c r="AD1859" s="37" t="str" cm="1">
        <f t="array" aca="1" ref="AD1859" ca="1">IFERROR(
  INDEX(
    montadora[Montadora],
    MATCH(TRUE,LEFT(J2296,NÚCARACT(montadora[SKU Parcial]))=montadora[SKU Parcial],0)
  ),
  ""
)</f>
        <v/>
      </c>
    </row>
    <row r="1860" spans="1:30" x14ac:dyDescent="0.25">
      <c r="A1860" s="42" t="s">
        <v>8197</v>
      </c>
      <c r="B1860" s="42"/>
      <c r="C1860" s="42"/>
      <c r="D1860" s="42"/>
      <c r="E1860" s="42">
        <v>22993569629</v>
      </c>
      <c r="F1860" s="42" t="s">
        <v>8394</v>
      </c>
      <c r="G1860" s="42" t="s">
        <v>11227</v>
      </c>
      <c r="H1860" s="7"/>
      <c r="I1860" s="42"/>
      <c r="J1860" s="42" t="s">
        <v>938</v>
      </c>
      <c r="K1860" s="8">
        <v>45825</v>
      </c>
      <c r="L1860" s="12" t="s">
        <v>8443</v>
      </c>
      <c r="M1860" s="44">
        <v>77.900000000000006</v>
      </c>
      <c r="N1860" s="7">
        <v>1</v>
      </c>
      <c r="O1860" s="44">
        <v>83.65</v>
      </c>
      <c r="P1860" s="44">
        <v>36</v>
      </c>
      <c r="Q1860" s="44">
        <v>6.41</v>
      </c>
      <c r="R1860" s="44">
        <v>21.14</v>
      </c>
      <c r="S1860" s="44">
        <v>5.75</v>
      </c>
      <c r="T1860" s="44">
        <v>0</v>
      </c>
      <c r="U1860" s="44">
        <v>14.35</v>
      </c>
      <c r="V1860" s="9">
        <v>0.1842</v>
      </c>
      <c r="W1860" s="42" t="s">
        <v>34</v>
      </c>
      <c r="X1860" s="43"/>
      <c r="Y1860" s="43"/>
      <c r="Z1860" s="43" t="s">
        <v>8442</v>
      </c>
      <c r="AA1860" s="43" t="str">
        <f>VLOOKUP(J1860, sku!B:C, 2, FALSE)</f>
        <v>Cadeirinha Preta Aro 26 - Peixinho Bike</v>
      </c>
      <c r="AB1860" s="45" t="str">
        <f>VLOOKUP(J1860, sku!B:BM, 64, FALSE)</f>
        <v>Revenda</v>
      </c>
      <c r="AC1860" s="45" t="str">
        <f>LEFT(pedidos[[#This Row],[SKU]],3)</f>
        <v>CAD</v>
      </c>
      <c r="AD1860" s="37" t="str" cm="1">
        <f t="array" aca="1" ref="AD1860" ca="1">IFERROR(
  INDEX(
    montadora[Montadora],
    MATCH(TRUE,LEFT(J2297,NÚCARACT(montadora[SKU Parcial]))=montadora[SKU Parcial],0)
  ),
  ""
)</f>
        <v/>
      </c>
    </row>
    <row r="1861" spans="1:30" x14ac:dyDescent="0.25">
      <c r="A1861" s="42" t="s">
        <v>8198</v>
      </c>
      <c r="B1861" s="42"/>
      <c r="C1861" s="42"/>
      <c r="D1861" s="42"/>
      <c r="E1861" s="42">
        <v>20399377477</v>
      </c>
      <c r="F1861" s="42" t="s">
        <v>8393</v>
      </c>
      <c r="G1861" s="42" t="s">
        <v>11227</v>
      </c>
      <c r="H1861" s="7"/>
      <c r="I1861" s="42"/>
      <c r="J1861" s="42" t="s">
        <v>938</v>
      </c>
      <c r="K1861" s="8">
        <v>45824</v>
      </c>
      <c r="L1861" s="12" t="s">
        <v>8443</v>
      </c>
      <c r="M1861" s="44">
        <v>77.900000000000006</v>
      </c>
      <c r="N1861" s="7">
        <v>1</v>
      </c>
      <c r="O1861" s="44">
        <v>90.27</v>
      </c>
      <c r="P1861" s="44">
        <v>36</v>
      </c>
      <c r="Q1861" s="44">
        <v>6.41</v>
      </c>
      <c r="R1861" s="44">
        <v>21.14</v>
      </c>
      <c r="S1861" s="44">
        <v>12.37</v>
      </c>
      <c r="T1861" s="44">
        <v>0</v>
      </c>
      <c r="U1861" s="44">
        <v>14.35</v>
      </c>
      <c r="V1861" s="9">
        <v>0.1842</v>
      </c>
      <c r="W1861" s="42" t="s">
        <v>34</v>
      </c>
      <c r="X1861" s="43"/>
      <c r="Y1861" s="43"/>
      <c r="Z1861" s="43" t="s">
        <v>8442</v>
      </c>
      <c r="AA1861" s="43" t="str">
        <f>VLOOKUP(J1861, sku!B:C, 2, FALSE)</f>
        <v>Cadeirinha Preta Aro 26 - Peixinho Bike</v>
      </c>
      <c r="AB1861" s="45" t="str">
        <f>VLOOKUP(J1861, sku!B:BM, 64, FALSE)</f>
        <v>Revenda</v>
      </c>
      <c r="AC1861" s="45" t="str">
        <f>LEFT(pedidos[[#This Row],[SKU]],3)</f>
        <v>CAD</v>
      </c>
      <c r="AD1861" s="37" t="str" cm="1">
        <f t="array" aca="1" ref="AD1861" ca="1">IFERROR(
  INDEX(
    montadora[Montadora],
    MATCH(TRUE,LEFT(J2298,NÚCARACT(montadora[SKU Parcial]))=montadora[SKU Parcial],0)
  ),
  ""
)</f>
        <v/>
      </c>
    </row>
    <row r="1862" spans="1:30" x14ac:dyDescent="0.25">
      <c r="A1862" s="42" t="s">
        <v>8199</v>
      </c>
      <c r="B1862" s="42"/>
      <c r="C1862" s="42"/>
      <c r="D1862" s="42"/>
      <c r="E1862" s="42">
        <v>22993569629</v>
      </c>
      <c r="F1862" s="42" t="s">
        <v>8394</v>
      </c>
      <c r="G1862" s="42" t="s">
        <v>11227</v>
      </c>
      <c r="H1862" s="7"/>
      <c r="I1862" s="42"/>
      <c r="J1862" s="42" t="s">
        <v>938</v>
      </c>
      <c r="K1862" s="8">
        <v>45824</v>
      </c>
      <c r="L1862" s="12" t="s">
        <v>8443</v>
      </c>
      <c r="M1862" s="44">
        <v>77.900000000000006</v>
      </c>
      <c r="N1862" s="7">
        <v>1</v>
      </c>
      <c r="O1862" s="44">
        <v>81.77</v>
      </c>
      <c r="P1862" s="44">
        <v>36</v>
      </c>
      <c r="Q1862" s="44">
        <v>6.41</v>
      </c>
      <c r="R1862" s="44">
        <v>21.14</v>
      </c>
      <c r="S1862" s="44">
        <v>3.87</v>
      </c>
      <c r="T1862" s="44">
        <v>0</v>
      </c>
      <c r="U1862" s="44">
        <v>14.35</v>
      </c>
      <c r="V1862" s="9">
        <v>0.1842</v>
      </c>
      <c r="W1862" s="42" t="s">
        <v>34</v>
      </c>
      <c r="X1862" s="43"/>
      <c r="Y1862" s="43"/>
      <c r="Z1862" s="43" t="s">
        <v>8442</v>
      </c>
      <c r="AA1862" s="43" t="str">
        <f>VLOOKUP(J1862, sku!B:C, 2, FALSE)</f>
        <v>Cadeirinha Preta Aro 26 - Peixinho Bike</v>
      </c>
      <c r="AB1862" s="45" t="str">
        <f>VLOOKUP(J1862, sku!B:BM, 64, FALSE)</f>
        <v>Revenda</v>
      </c>
      <c r="AC1862" s="45" t="str">
        <f>LEFT(pedidos[[#This Row],[SKU]],3)</f>
        <v>CAD</v>
      </c>
      <c r="AD1862" s="37" t="str" cm="1">
        <f t="array" aca="1" ref="AD1862" ca="1">IFERROR(
  INDEX(
    montadora[Montadora],
    MATCH(TRUE,LEFT(J2299,NÚCARACT(montadora[SKU Parcial]))=montadora[SKU Parcial],0)
  ),
  ""
)</f>
        <v/>
      </c>
    </row>
    <row r="1863" spans="1:30" x14ac:dyDescent="0.25">
      <c r="A1863" s="42" t="s">
        <v>8200</v>
      </c>
      <c r="B1863" s="42"/>
      <c r="C1863" s="42"/>
      <c r="D1863" s="42"/>
      <c r="E1863" s="42">
        <v>20399377477</v>
      </c>
      <c r="F1863" s="42" t="s">
        <v>8393</v>
      </c>
      <c r="G1863" s="42" t="s">
        <v>11227</v>
      </c>
      <c r="H1863" s="7"/>
      <c r="I1863" s="42"/>
      <c r="J1863" s="42" t="s">
        <v>938</v>
      </c>
      <c r="K1863" s="8">
        <v>45824</v>
      </c>
      <c r="L1863" s="12" t="s">
        <v>8443</v>
      </c>
      <c r="M1863" s="44">
        <v>77.900000000000006</v>
      </c>
      <c r="N1863" s="7">
        <v>1</v>
      </c>
      <c r="O1863" s="44">
        <v>99.99</v>
      </c>
      <c r="P1863" s="44">
        <v>36</v>
      </c>
      <c r="Q1863" s="44">
        <v>6.41</v>
      </c>
      <c r="R1863" s="44">
        <v>21.14</v>
      </c>
      <c r="S1863" s="44">
        <v>22.09</v>
      </c>
      <c r="T1863" s="44">
        <v>0</v>
      </c>
      <c r="U1863" s="44">
        <v>14.35</v>
      </c>
      <c r="V1863" s="9">
        <v>0.1842</v>
      </c>
      <c r="W1863" s="42" t="s">
        <v>34</v>
      </c>
      <c r="X1863" s="43"/>
      <c r="Y1863" s="43"/>
      <c r="Z1863" s="43" t="s">
        <v>8442</v>
      </c>
      <c r="AA1863" s="43" t="str">
        <f>VLOOKUP(J1863, sku!B:C, 2, FALSE)</f>
        <v>Cadeirinha Preta Aro 26 - Peixinho Bike</v>
      </c>
      <c r="AB1863" s="45" t="str">
        <f>VLOOKUP(J1863, sku!B:BM, 64, FALSE)</f>
        <v>Revenda</v>
      </c>
      <c r="AC1863" s="45" t="str">
        <f>LEFT(pedidos[[#This Row],[SKU]],3)</f>
        <v>CAD</v>
      </c>
      <c r="AD1863" s="37" t="str" cm="1">
        <f t="array" aca="1" ref="AD1863" ca="1">IFERROR(
  INDEX(
    montadora[Montadora],
    MATCH(TRUE,LEFT(J2300,NÚCARACT(montadora[SKU Parcial]))=montadora[SKU Parcial],0)
  ),
  ""
)</f>
        <v/>
      </c>
    </row>
    <row r="1864" spans="1:30" x14ac:dyDescent="0.25">
      <c r="A1864" s="42" t="s">
        <v>8201</v>
      </c>
      <c r="B1864" s="42"/>
      <c r="C1864" s="42"/>
      <c r="D1864" s="42"/>
      <c r="E1864" s="42">
        <v>20399377477</v>
      </c>
      <c r="F1864" s="42" t="s">
        <v>8393</v>
      </c>
      <c r="G1864" s="42" t="s">
        <v>11227</v>
      </c>
      <c r="H1864" s="7"/>
      <c r="I1864" s="42"/>
      <c r="J1864" s="42" t="s">
        <v>938</v>
      </c>
      <c r="K1864" s="8">
        <v>45824</v>
      </c>
      <c r="L1864" s="12" t="s">
        <v>8443</v>
      </c>
      <c r="M1864" s="44">
        <v>77.900000000000006</v>
      </c>
      <c r="N1864" s="7">
        <v>1</v>
      </c>
      <c r="O1864" s="44">
        <v>81.77</v>
      </c>
      <c r="P1864" s="44">
        <v>36</v>
      </c>
      <c r="Q1864" s="44">
        <v>6.41</v>
      </c>
      <c r="R1864" s="44">
        <v>21.14</v>
      </c>
      <c r="S1864" s="44">
        <v>3.87</v>
      </c>
      <c r="T1864" s="44">
        <v>0</v>
      </c>
      <c r="U1864" s="44">
        <v>14.35</v>
      </c>
      <c r="V1864" s="9">
        <v>0.1842</v>
      </c>
      <c r="W1864" s="42" t="s">
        <v>34</v>
      </c>
      <c r="X1864" s="43"/>
      <c r="Y1864" s="43"/>
      <c r="Z1864" s="43" t="s">
        <v>8442</v>
      </c>
      <c r="AA1864" s="43" t="str">
        <f>VLOOKUP(J1864, sku!B:C, 2, FALSE)</f>
        <v>Cadeirinha Preta Aro 26 - Peixinho Bike</v>
      </c>
      <c r="AB1864" s="45" t="str">
        <f>VLOOKUP(J1864, sku!B:BM, 64, FALSE)</f>
        <v>Revenda</v>
      </c>
      <c r="AC1864" s="45" t="str">
        <f>LEFT(pedidos[[#This Row],[SKU]],3)</f>
        <v>CAD</v>
      </c>
      <c r="AD1864" s="37" t="str" cm="1">
        <f t="array" aca="1" ref="AD1864" ca="1">IFERROR(
  INDEX(
    montadora[Montadora],
    MATCH(TRUE,LEFT(J2301,NÚCARACT(montadora[SKU Parcial]))=montadora[SKU Parcial],0)
  ),
  ""
)</f>
        <v/>
      </c>
    </row>
    <row r="1865" spans="1:30" x14ac:dyDescent="0.25">
      <c r="A1865" s="42" t="s">
        <v>8202</v>
      </c>
      <c r="B1865" s="42"/>
      <c r="C1865" s="42"/>
      <c r="D1865" s="42"/>
      <c r="E1865" s="42">
        <v>20399377477</v>
      </c>
      <c r="F1865" s="42" t="s">
        <v>8393</v>
      </c>
      <c r="G1865" s="42" t="s">
        <v>11227</v>
      </c>
      <c r="H1865" s="7"/>
      <c r="I1865" s="42"/>
      <c r="J1865" s="42" t="s">
        <v>938</v>
      </c>
      <c r="K1865" s="8">
        <v>45824</v>
      </c>
      <c r="L1865" s="19" t="s">
        <v>8443</v>
      </c>
      <c r="M1865" s="44">
        <v>77.900000000000006</v>
      </c>
      <c r="N1865" s="7">
        <v>1</v>
      </c>
      <c r="O1865" s="44">
        <v>84.2</v>
      </c>
      <c r="P1865" s="44">
        <v>36</v>
      </c>
      <c r="Q1865" s="44">
        <v>6.41</v>
      </c>
      <c r="R1865" s="44">
        <v>21.14</v>
      </c>
      <c r="S1865" s="44">
        <v>6.3</v>
      </c>
      <c r="T1865" s="44">
        <v>0</v>
      </c>
      <c r="U1865" s="44">
        <v>14.35</v>
      </c>
      <c r="V1865" s="9">
        <v>0.1842</v>
      </c>
      <c r="W1865" s="42" t="s">
        <v>34</v>
      </c>
      <c r="X1865" s="43"/>
      <c r="Y1865" s="43"/>
      <c r="Z1865" s="43" t="s">
        <v>8442</v>
      </c>
      <c r="AA1865" s="43" t="str">
        <f>VLOOKUP(J1865, sku!B:C, 2, FALSE)</f>
        <v>Cadeirinha Preta Aro 26 - Peixinho Bike</v>
      </c>
      <c r="AB1865" s="45" t="str">
        <f>VLOOKUP(J1865, sku!B:BM, 64, FALSE)</f>
        <v>Revenda</v>
      </c>
      <c r="AC1865" s="45" t="str">
        <f>LEFT(pedidos[[#This Row],[SKU]],3)</f>
        <v>CAD</v>
      </c>
      <c r="AD1865" s="37" t="str" cm="1">
        <f t="array" aca="1" ref="AD1865" ca="1">IFERROR(
  INDEX(
    montadora[Montadora],
    MATCH(TRUE,LEFT(J2302,NÚCARACT(montadora[SKU Parcial]))=montadora[SKU Parcial],0)
  ),
  ""
)</f>
        <v/>
      </c>
    </row>
    <row r="1866" spans="1:30" x14ac:dyDescent="0.25">
      <c r="A1866" s="42" t="s">
        <v>8203</v>
      </c>
      <c r="B1866" s="42"/>
      <c r="C1866" s="42"/>
      <c r="D1866" s="42"/>
      <c r="E1866" s="42">
        <v>20399377477</v>
      </c>
      <c r="F1866" s="42" t="s">
        <v>8393</v>
      </c>
      <c r="G1866" s="42" t="s">
        <v>11227</v>
      </c>
      <c r="H1866" s="7"/>
      <c r="I1866" s="42"/>
      <c r="J1866" s="42" t="s">
        <v>938</v>
      </c>
      <c r="K1866" s="8">
        <v>45824</v>
      </c>
      <c r="L1866" s="19" t="s">
        <v>8443</v>
      </c>
      <c r="M1866" s="44">
        <v>77.900000000000006</v>
      </c>
      <c r="N1866" s="7">
        <v>1</v>
      </c>
      <c r="O1866" s="44">
        <v>81.77</v>
      </c>
      <c r="P1866" s="44">
        <v>36</v>
      </c>
      <c r="Q1866" s="44">
        <v>6.41</v>
      </c>
      <c r="R1866" s="44">
        <v>21.14</v>
      </c>
      <c r="S1866" s="44">
        <v>3.87</v>
      </c>
      <c r="T1866" s="44">
        <v>0</v>
      </c>
      <c r="U1866" s="44">
        <v>14.35</v>
      </c>
      <c r="V1866" s="9">
        <v>0.1842</v>
      </c>
      <c r="W1866" s="42" t="s">
        <v>34</v>
      </c>
      <c r="X1866" s="43"/>
      <c r="Y1866" s="43"/>
      <c r="Z1866" s="43" t="s">
        <v>8442</v>
      </c>
      <c r="AA1866" s="43" t="str">
        <f>VLOOKUP(J1866, sku!B:C, 2, FALSE)</f>
        <v>Cadeirinha Preta Aro 26 - Peixinho Bike</v>
      </c>
      <c r="AB1866" s="45" t="str">
        <f>VLOOKUP(J1866, sku!B:BM, 64, FALSE)</f>
        <v>Revenda</v>
      </c>
      <c r="AC1866" s="45" t="str">
        <f>LEFT(pedidos[[#This Row],[SKU]],3)</f>
        <v>CAD</v>
      </c>
      <c r="AD1866" s="37" t="str" cm="1">
        <f t="array" aca="1" ref="AD1866" ca="1">IFERROR(
  INDEX(
    montadora[Montadora],
    MATCH(TRUE,LEFT(J2303,NÚCARACT(montadora[SKU Parcial]))=montadora[SKU Parcial],0)
  ),
  ""
)</f>
        <v/>
      </c>
    </row>
    <row r="1867" spans="1:30" x14ac:dyDescent="0.25">
      <c r="A1867" s="42" t="s">
        <v>8204</v>
      </c>
      <c r="B1867" s="42"/>
      <c r="C1867" s="42"/>
      <c r="D1867" s="42"/>
      <c r="E1867" s="42">
        <v>20399377477</v>
      </c>
      <c r="F1867" s="42" t="s">
        <v>8393</v>
      </c>
      <c r="G1867" s="42" t="s">
        <v>11227</v>
      </c>
      <c r="H1867" s="7"/>
      <c r="I1867" s="42"/>
      <c r="J1867" s="42" t="s">
        <v>938</v>
      </c>
      <c r="K1867" s="8">
        <v>45823</v>
      </c>
      <c r="L1867" s="19" t="s">
        <v>8443</v>
      </c>
      <c r="M1867" s="44">
        <v>77.900000000000006</v>
      </c>
      <c r="N1867" s="7">
        <v>1</v>
      </c>
      <c r="O1867" s="44">
        <v>99.99</v>
      </c>
      <c r="P1867" s="44">
        <v>36</v>
      </c>
      <c r="Q1867" s="44">
        <v>6.41</v>
      </c>
      <c r="R1867" s="44">
        <v>21.14</v>
      </c>
      <c r="S1867" s="44">
        <v>22.09</v>
      </c>
      <c r="T1867" s="44">
        <v>0</v>
      </c>
      <c r="U1867" s="44">
        <v>14.35</v>
      </c>
      <c r="V1867" s="9">
        <v>0.1842</v>
      </c>
      <c r="W1867" s="42" t="s">
        <v>34</v>
      </c>
      <c r="X1867" s="43"/>
      <c r="Y1867" s="43"/>
      <c r="Z1867" s="43" t="s">
        <v>8442</v>
      </c>
      <c r="AA1867" s="43" t="str">
        <f>VLOOKUP(J1867, sku!B:C, 2, FALSE)</f>
        <v>Cadeirinha Preta Aro 26 - Peixinho Bike</v>
      </c>
      <c r="AB1867" s="45" t="str">
        <f>VLOOKUP(J1867, sku!B:BM, 64, FALSE)</f>
        <v>Revenda</v>
      </c>
      <c r="AC1867" s="45" t="str">
        <f>LEFT(pedidos[[#This Row],[SKU]],3)</f>
        <v>CAD</v>
      </c>
      <c r="AD1867" s="37" t="str" cm="1">
        <f t="array" aca="1" ref="AD1867" ca="1">IFERROR(
  INDEX(
    montadora[Montadora],
    MATCH(TRUE,LEFT(J2304,NÚCARACT(montadora[SKU Parcial]))=montadora[SKU Parcial],0)
  ),
  ""
)</f>
        <v/>
      </c>
    </row>
    <row r="1868" spans="1:30" x14ac:dyDescent="0.25">
      <c r="A1868" s="42" t="s">
        <v>8205</v>
      </c>
      <c r="B1868" s="42"/>
      <c r="C1868" s="42"/>
      <c r="D1868" s="42"/>
      <c r="E1868" s="42">
        <v>22993569629</v>
      </c>
      <c r="F1868" s="42" t="s">
        <v>8394</v>
      </c>
      <c r="G1868" s="42" t="s">
        <v>11227</v>
      </c>
      <c r="H1868" s="7"/>
      <c r="I1868" s="42"/>
      <c r="J1868" s="42" t="s">
        <v>938</v>
      </c>
      <c r="K1868" s="8">
        <v>45823</v>
      </c>
      <c r="L1868" s="19" t="s">
        <v>8443</v>
      </c>
      <c r="M1868" s="44">
        <v>77.900000000000006</v>
      </c>
      <c r="N1868" s="7">
        <v>1</v>
      </c>
      <c r="O1868" s="44">
        <v>81.489999999999995</v>
      </c>
      <c r="P1868" s="44">
        <v>36</v>
      </c>
      <c r="Q1868" s="44">
        <v>6.41</v>
      </c>
      <c r="R1868" s="44">
        <v>21.14</v>
      </c>
      <c r="S1868" s="44">
        <v>3.59</v>
      </c>
      <c r="T1868" s="44">
        <v>0</v>
      </c>
      <c r="U1868" s="44">
        <v>14.35</v>
      </c>
      <c r="V1868" s="9">
        <v>0.1842</v>
      </c>
      <c r="W1868" s="42" t="s">
        <v>34</v>
      </c>
      <c r="X1868" s="43"/>
      <c r="Y1868" s="43"/>
      <c r="Z1868" s="43" t="s">
        <v>8442</v>
      </c>
      <c r="AA1868" s="43" t="str">
        <f>VLOOKUP(J1868, sku!B:C, 2, FALSE)</f>
        <v>Cadeirinha Preta Aro 26 - Peixinho Bike</v>
      </c>
      <c r="AB1868" s="45" t="str">
        <f>VLOOKUP(J1868, sku!B:BM, 64, FALSE)</f>
        <v>Revenda</v>
      </c>
      <c r="AC1868" s="45" t="str">
        <f>LEFT(pedidos[[#This Row],[SKU]],3)</f>
        <v>CAD</v>
      </c>
      <c r="AD1868" s="37" t="str" cm="1">
        <f t="array" aca="1" ref="AD1868" ca="1">IFERROR(
  INDEX(
    montadora[Montadora],
    MATCH(TRUE,LEFT(J2305,NÚCARACT(montadora[SKU Parcial]))=montadora[SKU Parcial],0)
  ),
  ""
)</f>
        <v/>
      </c>
    </row>
    <row r="1869" spans="1:30" x14ac:dyDescent="0.25">
      <c r="A1869" s="42" t="s">
        <v>8206</v>
      </c>
      <c r="B1869" s="42"/>
      <c r="C1869" s="42"/>
      <c r="D1869" s="42"/>
      <c r="E1869" s="42">
        <v>20399377477</v>
      </c>
      <c r="F1869" s="42" t="s">
        <v>8393</v>
      </c>
      <c r="G1869" s="42" t="s">
        <v>11227</v>
      </c>
      <c r="H1869" s="7"/>
      <c r="I1869" s="42"/>
      <c r="J1869" s="42" t="s">
        <v>938</v>
      </c>
      <c r="K1869" s="8">
        <v>45823</v>
      </c>
      <c r="L1869" s="19" t="s">
        <v>8443</v>
      </c>
      <c r="M1869" s="44">
        <v>77.900000000000006</v>
      </c>
      <c r="N1869" s="7">
        <v>1</v>
      </c>
      <c r="O1869" s="44">
        <v>93.93</v>
      </c>
      <c r="P1869" s="44">
        <v>36</v>
      </c>
      <c r="Q1869" s="44">
        <v>6.41</v>
      </c>
      <c r="R1869" s="44">
        <v>21.14</v>
      </c>
      <c r="S1869" s="44">
        <v>16.03</v>
      </c>
      <c r="T1869" s="44">
        <v>0</v>
      </c>
      <c r="U1869" s="44">
        <v>14.35</v>
      </c>
      <c r="V1869" s="9">
        <v>0.1842</v>
      </c>
      <c r="W1869" s="42" t="s">
        <v>34</v>
      </c>
      <c r="X1869" s="43"/>
      <c r="Y1869" s="43"/>
      <c r="Z1869" s="43" t="s">
        <v>8442</v>
      </c>
      <c r="AA1869" s="43" t="str">
        <f>VLOOKUP(J1869, sku!B:C, 2, FALSE)</f>
        <v>Cadeirinha Preta Aro 26 - Peixinho Bike</v>
      </c>
      <c r="AB1869" s="45" t="str">
        <f>VLOOKUP(J1869, sku!B:BM, 64, FALSE)</f>
        <v>Revenda</v>
      </c>
      <c r="AC1869" s="45" t="str">
        <f>LEFT(pedidos[[#This Row],[SKU]],3)</f>
        <v>CAD</v>
      </c>
      <c r="AD1869" s="37" t="str" cm="1">
        <f t="array" aca="1" ref="AD1869" ca="1">IFERROR(
  INDEX(
    montadora[Montadora],
    MATCH(TRUE,LEFT(J2306,NÚCARACT(montadora[SKU Parcial]))=montadora[SKU Parcial],0)
  ),
  ""
)</f>
        <v/>
      </c>
    </row>
    <row r="1870" spans="1:30" x14ac:dyDescent="0.25">
      <c r="A1870" s="42" t="s">
        <v>8207</v>
      </c>
      <c r="B1870" s="42"/>
      <c r="C1870" s="42"/>
      <c r="D1870" s="42"/>
      <c r="E1870" s="42">
        <v>22993569629</v>
      </c>
      <c r="F1870" s="42" t="s">
        <v>8394</v>
      </c>
      <c r="G1870" s="42" t="s">
        <v>11227</v>
      </c>
      <c r="H1870" s="7"/>
      <c r="I1870" s="42"/>
      <c r="J1870" s="42" t="s">
        <v>938</v>
      </c>
      <c r="K1870" s="8">
        <v>45823</v>
      </c>
      <c r="L1870" s="19" t="s">
        <v>8443</v>
      </c>
      <c r="M1870" s="44">
        <v>77.900000000000006</v>
      </c>
      <c r="N1870" s="7">
        <v>1</v>
      </c>
      <c r="O1870" s="44">
        <v>87.84</v>
      </c>
      <c r="P1870" s="44">
        <v>36</v>
      </c>
      <c r="Q1870" s="44">
        <v>6.41</v>
      </c>
      <c r="R1870" s="44">
        <v>21.14</v>
      </c>
      <c r="S1870" s="44">
        <v>9.94</v>
      </c>
      <c r="T1870" s="44">
        <v>0</v>
      </c>
      <c r="U1870" s="44">
        <v>14.35</v>
      </c>
      <c r="V1870" s="9">
        <v>0.1842</v>
      </c>
      <c r="W1870" s="42" t="s">
        <v>34</v>
      </c>
      <c r="X1870" s="43"/>
      <c r="Y1870" s="43"/>
      <c r="Z1870" s="43" t="s">
        <v>8442</v>
      </c>
      <c r="AA1870" s="43" t="str">
        <f>VLOOKUP(J1870, sku!B:C, 2, FALSE)</f>
        <v>Cadeirinha Preta Aro 26 - Peixinho Bike</v>
      </c>
      <c r="AB1870" s="45" t="str">
        <f>VLOOKUP(J1870, sku!B:BM, 64, FALSE)</f>
        <v>Revenda</v>
      </c>
      <c r="AC1870" s="45" t="str">
        <f>LEFT(pedidos[[#This Row],[SKU]],3)</f>
        <v>CAD</v>
      </c>
      <c r="AD1870" s="37" t="str" cm="1">
        <f t="array" aca="1" ref="AD1870" ca="1">IFERROR(
  INDEX(
    montadora[Montadora],
    MATCH(TRUE,LEFT(J2307,NÚCARACT(montadora[SKU Parcial]))=montadora[SKU Parcial],0)
  ),
  ""
)</f>
        <v/>
      </c>
    </row>
    <row r="1871" spans="1:30" x14ac:dyDescent="0.25">
      <c r="A1871" s="42" t="s">
        <v>8208</v>
      </c>
      <c r="B1871" s="42"/>
      <c r="C1871" s="42"/>
      <c r="D1871" s="42"/>
      <c r="E1871" s="42">
        <v>22993569629</v>
      </c>
      <c r="F1871" s="42" t="s">
        <v>8394</v>
      </c>
      <c r="G1871" s="42" t="s">
        <v>11227</v>
      </c>
      <c r="H1871" s="7"/>
      <c r="I1871" s="42"/>
      <c r="J1871" s="42" t="s">
        <v>938</v>
      </c>
      <c r="K1871" s="8">
        <v>45823</v>
      </c>
      <c r="L1871" s="19" t="s">
        <v>8443</v>
      </c>
      <c r="M1871" s="44">
        <v>77.900000000000006</v>
      </c>
      <c r="N1871" s="7">
        <v>1</v>
      </c>
      <c r="O1871" s="44">
        <v>84.2</v>
      </c>
      <c r="P1871" s="44">
        <v>36</v>
      </c>
      <c r="Q1871" s="44">
        <v>6.41</v>
      </c>
      <c r="R1871" s="44">
        <v>21.14</v>
      </c>
      <c r="S1871" s="44">
        <v>6.3</v>
      </c>
      <c r="T1871" s="44">
        <v>0</v>
      </c>
      <c r="U1871" s="44">
        <v>14.35</v>
      </c>
      <c r="V1871" s="9">
        <v>0.1842</v>
      </c>
      <c r="W1871" s="42" t="s">
        <v>34</v>
      </c>
      <c r="X1871" s="43"/>
      <c r="Y1871" s="43"/>
      <c r="Z1871" s="43" t="s">
        <v>8442</v>
      </c>
      <c r="AA1871" s="43" t="str">
        <f>VLOOKUP(J1871, sku!B:C, 2, FALSE)</f>
        <v>Cadeirinha Preta Aro 26 - Peixinho Bike</v>
      </c>
      <c r="AB1871" s="45" t="str">
        <f>VLOOKUP(J1871, sku!B:BM, 64, FALSE)</f>
        <v>Revenda</v>
      </c>
      <c r="AC1871" s="45" t="str">
        <f>LEFT(pedidos[[#This Row],[SKU]],3)</f>
        <v>CAD</v>
      </c>
      <c r="AD1871" s="37" t="str" cm="1">
        <f t="array" aca="1" ref="AD1871" ca="1">IFERROR(
  INDEX(
    montadora[Montadora],
    MATCH(TRUE,LEFT(J2308,NÚCARACT(montadora[SKU Parcial]))=montadora[SKU Parcial],0)
  ),
  ""
)</f>
        <v/>
      </c>
    </row>
    <row r="1872" spans="1:30" x14ac:dyDescent="0.25">
      <c r="A1872" s="42" t="s">
        <v>8209</v>
      </c>
      <c r="B1872" s="42"/>
      <c r="C1872" s="42"/>
      <c r="D1872" s="42"/>
      <c r="E1872" s="42">
        <v>22993569629</v>
      </c>
      <c r="F1872" s="42" t="s">
        <v>8394</v>
      </c>
      <c r="G1872" s="42" t="s">
        <v>11227</v>
      </c>
      <c r="H1872" s="7"/>
      <c r="I1872" s="42"/>
      <c r="J1872" s="42" t="s">
        <v>938</v>
      </c>
      <c r="K1872" s="8">
        <v>45822</v>
      </c>
      <c r="L1872" s="12" t="s">
        <v>8443</v>
      </c>
      <c r="M1872" s="44">
        <v>77.900000000000006</v>
      </c>
      <c r="N1872" s="7">
        <v>1</v>
      </c>
      <c r="O1872" s="44">
        <v>87.84</v>
      </c>
      <c r="P1872" s="44">
        <v>36</v>
      </c>
      <c r="Q1872" s="44">
        <v>6.41</v>
      </c>
      <c r="R1872" s="44">
        <v>21.14</v>
      </c>
      <c r="S1872" s="44">
        <v>9.94</v>
      </c>
      <c r="T1872" s="44">
        <v>0</v>
      </c>
      <c r="U1872" s="44">
        <v>14.35</v>
      </c>
      <c r="V1872" s="9">
        <v>0.1842</v>
      </c>
      <c r="W1872" s="42" t="s">
        <v>34</v>
      </c>
      <c r="X1872" s="43"/>
      <c r="Y1872" s="43"/>
      <c r="Z1872" s="43" t="s">
        <v>8442</v>
      </c>
      <c r="AA1872" s="43" t="str">
        <f>VLOOKUP(J1872, sku!B:C, 2, FALSE)</f>
        <v>Cadeirinha Preta Aro 26 - Peixinho Bike</v>
      </c>
      <c r="AB1872" s="45" t="str">
        <f>VLOOKUP(J1872, sku!B:BM, 64, FALSE)</f>
        <v>Revenda</v>
      </c>
      <c r="AC1872" s="45" t="str">
        <f>LEFT(pedidos[[#This Row],[SKU]],3)</f>
        <v>CAD</v>
      </c>
      <c r="AD1872" s="37" t="str" cm="1">
        <f t="array" aca="1" ref="AD1872" ca="1">IFERROR(
  INDEX(
    montadora[Montadora],
    MATCH(TRUE,LEFT(J2309,NÚCARACT(montadora[SKU Parcial]))=montadora[SKU Parcial],0)
  ),
  ""
)</f>
        <v/>
      </c>
    </row>
    <row r="1873" spans="1:30" x14ac:dyDescent="0.25">
      <c r="A1873" s="42" t="s">
        <v>8210</v>
      </c>
      <c r="B1873" s="42"/>
      <c r="C1873" s="42"/>
      <c r="D1873" s="42"/>
      <c r="E1873" s="42">
        <v>22993569629</v>
      </c>
      <c r="F1873" s="42" t="s">
        <v>8394</v>
      </c>
      <c r="G1873" s="42" t="s">
        <v>11227</v>
      </c>
      <c r="H1873" s="7"/>
      <c r="I1873" s="42"/>
      <c r="J1873" s="42" t="s">
        <v>938</v>
      </c>
      <c r="K1873" s="8">
        <v>45822</v>
      </c>
      <c r="L1873" s="12" t="s">
        <v>8443</v>
      </c>
      <c r="M1873" s="44">
        <v>77.900000000000006</v>
      </c>
      <c r="N1873" s="7">
        <v>1</v>
      </c>
      <c r="O1873" s="44">
        <v>85.41</v>
      </c>
      <c r="P1873" s="44">
        <v>36</v>
      </c>
      <c r="Q1873" s="44">
        <v>6.41</v>
      </c>
      <c r="R1873" s="44">
        <v>21.14</v>
      </c>
      <c r="S1873" s="44">
        <v>7.51</v>
      </c>
      <c r="T1873" s="44">
        <v>0</v>
      </c>
      <c r="U1873" s="44">
        <v>14.35</v>
      </c>
      <c r="V1873" s="9">
        <v>0.1842</v>
      </c>
      <c r="W1873" s="42" t="s">
        <v>34</v>
      </c>
      <c r="X1873" s="43"/>
      <c r="Y1873" s="43"/>
      <c r="Z1873" s="43" t="s">
        <v>8442</v>
      </c>
      <c r="AA1873" s="43" t="str">
        <f>VLOOKUP(J1873, sku!B:C, 2, FALSE)</f>
        <v>Cadeirinha Preta Aro 26 - Peixinho Bike</v>
      </c>
      <c r="AB1873" s="45" t="str">
        <f>VLOOKUP(J1873, sku!B:BM, 64, FALSE)</f>
        <v>Revenda</v>
      </c>
      <c r="AC1873" s="45" t="str">
        <f>LEFT(pedidos[[#This Row],[SKU]],3)</f>
        <v>CAD</v>
      </c>
      <c r="AD1873" s="37" t="str" cm="1">
        <f t="array" aca="1" ref="AD1873" ca="1">IFERROR(
  INDEX(
    montadora[Montadora],
    MATCH(TRUE,LEFT(J2310,NÚCARACT(montadora[SKU Parcial]))=montadora[SKU Parcial],0)
  ),
  ""
)</f>
        <v/>
      </c>
    </row>
    <row r="1874" spans="1:30" x14ac:dyDescent="0.25">
      <c r="A1874" s="42" t="s">
        <v>8211</v>
      </c>
      <c r="B1874" s="42"/>
      <c r="C1874" s="42"/>
      <c r="D1874" s="42"/>
      <c r="E1874" s="42">
        <v>22993569629</v>
      </c>
      <c r="F1874" s="42" t="s">
        <v>8394</v>
      </c>
      <c r="G1874" s="42" t="s">
        <v>11227</v>
      </c>
      <c r="H1874" s="7"/>
      <c r="I1874" s="42"/>
      <c r="J1874" s="42" t="s">
        <v>938</v>
      </c>
      <c r="K1874" s="8">
        <v>45822</v>
      </c>
      <c r="L1874" s="12" t="s">
        <v>8443</v>
      </c>
      <c r="M1874" s="44">
        <v>77.900000000000006</v>
      </c>
      <c r="N1874" s="7">
        <v>1</v>
      </c>
      <c r="O1874" s="44">
        <v>82.97</v>
      </c>
      <c r="P1874" s="44">
        <v>36</v>
      </c>
      <c r="Q1874" s="44">
        <v>6.41</v>
      </c>
      <c r="R1874" s="44">
        <v>21.14</v>
      </c>
      <c r="S1874" s="44">
        <v>5.07</v>
      </c>
      <c r="T1874" s="44">
        <v>0</v>
      </c>
      <c r="U1874" s="44">
        <v>14.35</v>
      </c>
      <c r="V1874" s="9">
        <v>0.1842</v>
      </c>
      <c r="W1874" s="42" t="s">
        <v>34</v>
      </c>
      <c r="X1874" s="43"/>
      <c r="Y1874" s="43"/>
      <c r="Z1874" s="43" t="s">
        <v>8442</v>
      </c>
      <c r="AA1874" s="43" t="str">
        <f>VLOOKUP(J1874, sku!B:C, 2, FALSE)</f>
        <v>Cadeirinha Preta Aro 26 - Peixinho Bike</v>
      </c>
      <c r="AB1874" s="45" t="str">
        <f>VLOOKUP(J1874, sku!B:BM, 64, FALSE)</f>
        <v>Revenda</v>
      </c>
      <c r="AC1874" s="45" t="str">
        <f>LEFT(pedidos[[#This Row],[SKU]],3)</f>
        <v>CAD</v>
      </c>
      <c r="AD1874" s="37" t="str" cm="1">
        <f t="array" aca="1" ref="AD1874" ca="1">IFERROR(
  INDEX(
    montadora[Montadora],
    MATCH(TRUE,LEFT(J2311,NÚCARACT(montadora[SKU Parcial]))=montadora[SKU Parcial],0)
  ),
  ""
)</f>
        <v/>
      </c>
    </row>
    <row r="1875" spans="1:30" x14ac:dyDescent="0.25">
      <c r="A1875" s="42" t="s">
        <v>8212</v>
      </c>
      <c r="B1875" s="42"/>
      <c r="C1875" s="42"/>
      <c r="D1875" s="42"/>
      <c r="E1875" s="42">
        <v>20399377477</v>
      </c>
      <c r="F1875" s="42" t="s">
        <v>8393</v>
      </c>
      <c r="G1875" s="42" t="s">
        <v>11227</v>
      </c>
      <c r="H1875" s="7"/>
      <c r="I1875" s="42"/>
      <c r="J1875" s="42" t="s">
        <v>938</v>
      </c>
      <c r="K1875" s="8">
        <v>45822</v>
      </c>
      <c r="L1875" s="12" t="s">
        <v>8443</v>
      </c>
      <c r="M1875" s="44">
        <v>77.900000000000006</v>
      </c>
      <c r="N1875" s="7">
        <v>1</v>
      </c>
      <c r="O1875" s="44">
        <v>108.23</v>
      </c>
      <c r="P1875" s="44">
        <v>36</v>
      </c>
      <c r="Q1875" s="44">
        <v>6.41</v>
      </c>
      <c r="R1875" s="44">
        <v>21.14</v>
      </c>
      <c r="S1875" s="44">
        <v>30.33</v>
      </c>
      <c r="T1875" s="44">
        <v>0</v>
      </c>
      <c r="U1875" s="44">
        <v>14.35</v>
      </c>
      <c r="V1875" s="9">
        <v>0.1842</v>
      </c>
      <c r="W1875" s="42" t="s">
        <v>34</v>
      </c>
      <c r="X1875" s="43"/>
      <c r="Y1875" s="43"/>
      <c r="Z1875" s="43" t="s">
        <v>8442</v>
      </c>
      <c r="AA1875" s="43" t="str">
        <f>VLOOKUP(J1875, sku!B:C, 2, FALSE)</f>
        <v>Cadeirinha Preta Aro 26 - Peixinho Bike</v>
      </c>
      <c r="AB1875" s="45" t="str">
        <f>VLOOKUP(J1875, sku!B:BM, 64, FALSE)</f>
        <v>Revenda</v>
      </c>
      <c r="AC1875" s="45" t="str">
        <f>LEFT(pedidos[[#This Row],[SKU]],3)</f>
        <v>CAD</v>
      </c>
      <c r="AD1875" s="37" t="str" cm="1">
        <f t="array" aca="1" ref="AD1875" ca="1">IFERROR(
  INDEX(
    montadora[Montadora],
    MATCH(TRUE,LEFT(J2312,NÚCARACT(montadora[SKU Parcial]))=montadora[SKU Parcial],0)
  ),
  ""
)</f>
        <v/>
      </c>
    </row>
    <row r="1876" spans="1:30" x14ac:dyDescent="0.25">
      <c r="A1876" s="42" t="s">
        <v>8213</v>
      </c>
      <c r="B1876" s="42"/>
      <c r="C1876" s="42"/>
      <c r="D1876" s="42"/>
      <c r="E1876" s="42">
        <v>20399377477</v>
      </c>
      <c r="F1876" s="42" t="s">
        <v>8393</v>
      </c>
      <c r="G1876" s="42" t="s">
        <v>11227</v>
      </c>
      <c r="H1876" s="7"/>
      <c r="I1876" s="42"/>
      <c r="J1876" s="42" t="s">
        <v>938</v>
      </c>
      <c r="K1876" s="8">
        <v>45821</v>
      </c>
      <c r="L1876" s="12" t="s">
        <v>8443</v>
      </c>
      <c r="M1876" s="44">
        <v>77.900000000000006</v>
      </c>
      <c r="N1876" s="7">
        <v>1</v>
      </c>
      <c r="O1876" s="44">
        <v>85.41</v>
      </c>
      <c r="P1876" s="44">
        <v>36</v>
      </c>
      <c r="Q1876" s="44">
        <v>6.41</v>
      </c>
      <c r="R1876" s="44">
        <v>21.14</v>
      </c>
      <c r="S1876" s="44">
        <v>7.51</v>
      </c>
      <c r="T1876" s="44">
        <v>0</v>
      </c>
      <c r="U1876" s="44">
        <v>14.35</v>
      </c>
      <c r="V1876" s="9">
        <v>0.1842</v>
      </c>
      <c r="W1876" s="42" t="s">
        <v>34</v>
      </c>
      <c r="X1876" s="43"/>
      <c r="Y1876" s="43"/>
      <c r="Z1876" s="43" t="s">
        <v>8442</v>
      </c>
      <c r="AA1876" s="43" t="str">
        <f>VLOOKUP(J1876, sku!B:C, 2, FALSE)</f>
        <v>Cadeirinha Preta Aro 26 - Peixinho Bike</v>
      </c>
      <c r="AB1876" s="45" t="str">
        <f>VLOOKUP(J1876, sku!B:BM, 64, FALSE)</f>
        <v>Revenda</v>
      </c>
      <c r="AC1876" s="45" t="str">
        <f>LEFT(pedidos[[#This Row],[SKU]],3)</f>
        <v>CAD</v>
      </c>
      <c r="AD1876" s="37" t="str" cm="1">
        <f t="array" aca="1" ref="AD1876" ca="1">IFERROR(
  INDEX(
    montadora[Montadora],
    MATCH(TRUE,LEFT(#REF!,NÚCARACT(montadora[SKU Parcial]))=montadora[SKU Parcial],0)
  ),
  ""
)</f>
        <v/>
      </c>
    </row>
    <row r="1877" spans="1:30" x14ac:dyDescent="0.25">
      <c r="A1877" s="42" t="s">
        <v>8214</v>
      </c>
      <c r="B1877" s="42"/>
      <c r="C1877" s="42"/>
      <c r="D1877" s="42"/>
      <c r="E1877" s="42">
        <v>20399377477</v>
      </c>
      <c r="F1877" s="42" t="s">
        <v>8393</v>
      </c>
      <c r="G1877" s="42" t="s">
        <v>11227</v>
      </c>
      <c r="H1877" s="7"/>
      <c r="I1877" s="42"/>
      <c r="J1877" s="42" t="s">
        <v>938</v>
      </c>
      <c r="K1877" s="8">
        <v>45821</v>
      </c>
      <c r="L1877" s="12" t="s">
        <v>8443</v>
      </c>
      <c r="M1877" s="44">
        <v>77.900000000000006</v>
      </c>
      <c r="N1877" s="7">
        <v>1</v>
      </c>
      <c r="O1877" s="44">
        <v>77.900000000000006</v>
      </c>
      <c r="P1877" s="44">
        <v>36</v>
      </c>
      <c r="Q1877" s="44">
        <v>6.41</v>
      </c>
      <c r="R1877" s="44">
        <v>21.14</v>
      </c>
      <c r="S1877" s="44">
        <v>0</v>
      </c>
      <c r="T1877" s="44">
        <v>0</v>
      </c>
      <c r="U1877" s="44">
        <v>14.35</v>
      </c>
      <c r="V1877" s="9">
        <v>0.1842</v>
      </c>
      <c r="W1877" s="42" t="s">
        <v>34</v>
      </c>
      <c r="X1877" s="43"/>
      <c r="Y1877" s="43"/>
      <c r="Z1877" s="43" t="s">
        <v>8442</v>
      </c>
      <c r="AA1877" s="43" t="str">
        <f>VLOOKUP(J1877, sku!B:C, 2, FALSE)</f>
        <v>Cadeirinha Preta Aro 26 - Peixinho Bike</v>
      </c>
      <c r="AB1877" s="45" t="str">
        <f>VLOOKUP(J1877, sku!B:BM, 64, FALSE)</f>
        <v>Revenda</v>
      </c>
      <c r="AC1877" s="45" t="str">
        <f>LEFT(pedidos[[#This Row],[SKU]],3)</f>
        <v>CAD</v>
      </c>
      <c r="AD1877" s="37" t="str" cm="1">
        <f t="array" aca="1" ref="AD1877" ca="1">IFERROR(
  INDEX(
    montadora[Montadora],
    MATCH(TRUE,LEFT(#REF!,NÚCARACT(montadora[SKU Parcial]))=montadora[SKU Parcial],0)
  ),
  ""
)</f>
        <v/>
      </c>
    </row>
    <row r="1878" spans="1:30" x14ac:dyDescent="0.25">
      <c r="A1878" s="42" t="s">
        <v>8215</v>
      </c>
      <c r="B1878" s="42"/>
      <c r="C1878" s="42"/>
      <c r="D1878" s="42"/>
      <c r="E1878" s="42">
        <v>20399377477</v>
      </c>
      <c r="F1878" s="42" t="s">
        <v>8393</v>
      </c>
      <c r="G1878" s="42" t="s">
        <v>11227</v>
      </c>
      <c r="H1878" s="7"/>
      <c r="I1878" s="42"/>
      <c r="J1878" s="42" t="s">
        <v>938</v>
      </c>
      <c r="K1878" s="8">
        <v>45821</v>
      </c>
      <c r="L1878" s="12" t="s">
        <v>8443</v>
      </c>
      <c r="M1878" s="44">
        <v>77.900000000000006</v>
      </c>
      <c r="N1878" s="7">
        <v>1</v>
      </c>
      <c r="O1878" s="44">
        <v>82.97</v>
      </c>
      <c r="P1878" s="44">
        <v>36</v>
      </c>
      <c r="Q1878" s="44">
        <v>6.41</v>
      </c>
      <c r="R1878" s="44">
        <v>21.14</v>
      </c>
      <c r="S1878" s="44">
        <v>5.07</v>
      </c>
      <c r="T1878" s="44">
        <v>0</v>
      </c>
      <c r="U1878" s="44">
        <v>14.35</v>
      </c>
      <c r="V1878" s="9">
        <v>0.1842</v>
      </c>
      <c r="W1878" s="42" t="s">
        <v>34</v>
      </c>
      <c r="X1878" s="43"/>
      <c r="Y1878" s="43"/>
      <c r="Z1878" s="43" t="s">
        <v>8442</v>
      </c>
      <c r="AA1878" s="43" t="str">
        <f>VLOOKUP(J1878, sku!B:C, 2, FALSE)</f>
        <v>Cadeirinha Preta Aro 26 - Peixinho Bike</v>
      </c>
      <c r="AB1878" s="45" t="str">
        <f>VLOOKUP(J1878, sku!B:BM, 64, FALSE)</f>
        <v>Revenda</v>
      </c>
      <c r="AC1878" s="45" t="str">
        <f>LEFT(pedidos[[#This Row],[SKU]],3)</f>
        <v>CAD</v>
      </c>
      <c r="AD1878" s="37" t="str" cm="1">
        <f t="array" aca="1" ref="AD1878" ca="1">IFERROR(
  INDEX(
    montadora[Montadora],
    MATCH(TRUE,LEFT(#REF!,NÚCARACT(montadora[SKU Parcial]))=montadora[SKU Parcial],0)
  ),
  ""
)</f>
        <v/>
      </c>
    </row>
    <row r="1879" spans="1:30" x14ac:dyDescent="0.25">
      <c r="A1879" s="42" t="s">
        <v>8216</v>
      </c>
      <c r="B1879" s="42"/>
      <c r="C1879" s="42"/>
      <c r="D1879" s="42"/>
      <c r="E1879" s="42">
        <v>22993569629</v>
      </c>
      <c r="F1879" s="42" t="s">
        <v>8394</v>
      </c>
      <c r="G1879" s="42" t="s">
        <v>11227</v>
      </c>
      <c r="H1879" s="7"/>
      <c r="I1879" s="42"/>
      <c r="J1879" s="42" t="s">
        <v>938</v>
      </c>
      <c r="K1879" s="8">
        <v>45821</v>
      </c>
      <c r="L1879" s="12" t="s">
        <v>8443</v>
      </c>
      <c r="M1879" s="44">
        <v>77.900000000000006</v>
      </c>
      <c r="N1879" s="7">
        <v>1</v>
      </c>
      <c r="O1879" s="44">
        <v>81.77</v>
      </c>
      <c r="P1879" s="44">
        <v>36</v>
      </c>
      <c r="Q1879" s="44">
        <v>6.41</v>
      </c>
      <c r="R1879" s="44">
        <v>21.14</v>
      </c>
      <c r="S1879" s="44">
        <v>3.87</v>
      </c>
      <c r="T1879" s="44">
        <v>0</v>
      </c>
      <c r="U1879" s="44">
        <v>14.35</v>
      </c>
      <c r="V1879" s="9">
        <v>0.1842</v>
      </c>
      <c r="W1879" s="42" t="s">
        <v>34</v>
      </c>
      <c r="X1879" s="43"/>
      <c r="Y1879" s="43"/>
      <c r="Z1879" s="43" t="s">
        <v>8442</v>
      </c>
      <c r="AA1879" s="43" t="str">
        <f>VLOOKUP(J1879, sku!B:C, 2, FALSE)</f>
        <v>Cadeirinha Preta Aro 26 - Peixinho Bike</v>
      </c>
      <c r="AB1879" s="45" t="str">
        <f>VLOOKUP(J1879, sku!B:BM, 64, FALSE)</f>
        <v>Revenda</v>
      </c>
      <c r="AC1879" s="45" t="str">
        <f>LEFT(pedidos[[#This Row],[SKU]],3)</f>
        <v>CAD</v>
      </c>
      <c r="AD1879" s="37" t="str" cm="1">
        <f t="array" aca="1" ref="AD1879" ca="1">IFERROR(
  INDEX(
    montadora[Montadora],
    MATCH(TRUE,LEFT(#REF!,NÚCARACT(montadora[SKU Parcial]))=montadora[SKU Parcial],0)
  ),
  ""
)</f>
        <v/>
      </c>
    </row>
    <row r="1880" spans="1:30" x14ac:dyDescent="0.25">
      <c r="A1880" s="42" t="s">
        <v>8217</v>
      </c>
      <c r="B1880" s="42"/>
      <c r="C1880" s="42"/>
      <c r="D1880" s="42"/>
      <c r="E1880" s="42">
        <v>22993569629</v>
      </c>
      <c r="F1880" s="42" t="s">
        <v>8394</v>
      </c>
      <c r="G1880" s="42" t="s">
        <v>11227</v>
      </c>
      <c r="H1880" s="7"/>
      <c r="I1880" s="42"/>
      <c r="J1880" s="42" t="s">
        <v>938</v>
      </c>
      <c r="K1880" s="8">
        <v>45821</v>
      </c>
      <c r="L1880" s="12" t="s">
        <v>8443</v>
      </c>
      <c r="M1880" s="44">
        <v>77.900000000000006</v>
      </c>
      <c r="N1880" s="7">
        <v>1</v>
      </c>
      <c r="O1880" s="44">
        <v>87.84</v>
      </c>
      <c r="P1880" s="44">
        <v>36</v>
      </c>
      <c r="Q1880" s="44">
        <v>6.41</v>
      </c>
      <c r="R1880" s="44">
        <v>21.14</v>
      </c>
      <c r="S1880" s="44">
        <v>9.94</v>
      </c>
      <c r="T1880" s="44">
        <v>0</v>
      </c>
      <c r="U1880" s="44">
        <v>14.35</v>
      </c>
      <c r="V1880" s="9">
        <v>0.1842</v>
      </c>
      <c r="W1880" s="42" t="s">
        <v>34</v>
      </c>
      <c r="X1880" s="43"/>
      <c r="Y1880" s="43"/>
      <c r="Z1880" s="43" t="s">
        <v>8442</v>
      </c>
      <c r="AA1880" s="43" t="str">
        <f>VLOOKUP(J1880, sku!B:C, 2, FALSE)</f>
        <v>Cadeirinha Preta Aro 26 - Peixinho Bike</v>
      </c>
      <c r="AB1880" s="45" t="str">
        <f>VLOOKUP(J1880, sku!B:BM, 64, FALSE)</f>
        <v>Revenda</v>
      </c>
      <c r="AC1880" s="45" t="str">
        <f>LEFT(pedidos[[#This Row],[SKU]],3)</f>
        <v>CAD</v>
      </c>
      <c r="AD1880" s="37" t="str" cm="1">
        <f t="array" aca="1" ref="AD1880" ca="1">IFERROR(
  INDEX(
    montadora[Montadora],
    MATCH(TRUE,LEFT(#REF!,NÚCARACT(montadora[SKU Parcial]))=montadora[SKU Parcial],0)
  ),
  ""
)</f>
        <v/>
      </c>
    </row>
    <row r="1881" spans="1:30" x14ac:dyDescent="0.25">
      <c r="A1881" s="42" t="s">
        <v>8218</v>
      </c>
      <c r="B1881" s="42"/>
      <c r="C1881" s="42"/>
      <c r="D1881" s="42"/>
      <c r="E1881" s="42">
        <v>22993569629</v>
      </c>
      <c r="F1881" s="42" t="s">
        <v>8394</v>
      </c>
      <c r="G1881" s="42" t="s">
        <v>11227</v>
      </c>
      <c r="H1881" s="7"/>
      <c r="I1881" s="42"/>
      <c r="J1881" s="42" t="s">
        <v>938</v>
      </c>
      <c r="K1881" s="8">
        <v>45821</v>
      </c>
      <c r="L1881" s="12" t="s">
        <v>8443</v>
      </c>
      <c r="M1881" s="44">
        <v>77.900000000000006</v>
      </c>
      <c r="N1881" s="7">
        <v>1</v>
      </c>
      <c r="O1881" s="44">
        <v>81.77</v>
      </c>
      <c r="P1881" s="44">
        <v>36</v>
      </c>
      <c r="Q1881" s="44">
        <v>6.41</v>
      </c>
      <c r="R1881" s="44">
        <v>21.14</v>
      </c>
      <c r="S1881" s="44">
        <v>3.87</v>
      </c>
      <c r="T1881" s="44">
        <v>0</v>
      </c>
      <c r="U1881" s="44">
        <v>14.35</v>
      </c>
      <c r="V1881" s="9">
        <v>0.1842</v>
      </c>
      <c r="W1881" s="42" t="s">
        <v>34</v>
      </c>
      <c r="X1881" s="43"/>
      <c r="Y1881" s="43"/>
      <c r="Z1881" s="43" t="s">
        <v>8442</v>
      </c>
      <c r="AA1881" s="43" t="str">
        <f>VLOOKUP(J1881, sku!B:C, 2, FALSE)</f>
        <v>Cadeirinha Preta Aro 26 - Peixinho Bike</v>
      </c>
      <c r="AB1881" s="45" t="str">
        <f>VLOOKUP(J1881, sku!B:BM, 64, FALSE)</f>
        <v>Revenda</v>
      </c>
      <c r="AC1881" s="45" t="str">
        <f>LEFT(pedidos[[#This Row],[SKU]],3)</f>
        <v>CAD</v>
      </c>
      <c r="AD1881" s="37" t="str" cm="1">
        <f t="array" aca="1" ref="AD1881" ca="1">IFERROR(
  INDEX(
    montadora[Montadora],
    MATCH(TRUE,LEFT(#REF!,NÚCARACT(montadora[SKU Parcial]))=montadora[SKU Parcial],0)
  ),
  ""
)</f>
        <v/>
      </c>
    </row>
    <row r="1882" spans="1:30" x14ac:dyDescent="0.25">
      <c r="A1882" s="42" t="s">
        <v>8219</v>
      </c>
      <c r="B1882" s="42"/>
      <c r="C1882" s="42"/>
      <c r="D1882" s="42"/>
      <c r="E1882" s="42">
        <v>22993569629</v>
      </c>
      <c r="F1882" s="42" t="s">
        <v>8394</v>
      </c>
      <c r="G1882" s="42" t="s">
        <v>11227</v>
      </c>
      <c r="H1882" s="7"/>
      <c r="I1882" s="42"/>
      <c r="J1882" s="42" t="s">
        <v>938</v>
      </c>
      <c r="K1882" s="8">
        <v>45820</v>
      </c>
      <c r="L1882" s="12" t="s">
        <v>8443</v>
      </c>
      <c r="M1882" s="44">
        <v>77.900000000000006</v>
      </c>
      <c r="N1882" s="7">
        <v>1</v>
      </c>
      <c r="O1882" s="44">
        <v>82.97</v>
      </c>
      <c r="P1882" s="44">
        <v>36</v>
      </c>
      <c r="Q1882" s="44">
        <v>6.41</v>
      </c>
      <c r="R1882" s="44">
        <v>21.14</v>
      </c>
      <c r="S1882" s="44">
        <v>5.07</v>
      </c>
      <c r="T1882" s="44">
        <v>0</v>
      </c>
      <c r="U1882" s="44">
        <v>14.35</v>
      </c>
      <c r="V1882" s="9">
        <v>0.1842</v>
      </c>
      <c r="W1882" s="42" t="s">
        <v>34</v>
      </c>
      <c r="X1882" s="43"/>
      <c r="Y1882" s="43"/>
      <c r="Z1882" s="43" t="s">
        <v>8442</v>
      </c>
      <c r="AA1882" s="43" t="str">
        <f>VLOOKUP(J1882, sku!B:C, 2, FALSE)</f>
        <v>Cadeirinha Preta Aro 26 - Peixinho Bike</v>
      </c>
      <c r="AB1882" s="45" t="str">
        <f>VLOOKUP(J1882, sku!B:BM, 64, FALSE)</f>
        <v>Revenda</v>
      </c>
      <c r="AC1882" s="45" t="str">
        <f>LEFT(pedidos[[#This Row],[SKU]],3)</f>
        <v>CAD</v>
      </c>
      <c r="AD1882" s="37" t="str" cm="1">
        <f t="array" aca="1" ref="AD1882" ca="1">IFERROR(
  INDEX(
    montadora[Montadora],
    MATCH(TRUE,LEFT(#REF!,NÚCARACT(montadora[SKU Parcial]))=montadora[SKU Parcial],0)
  ),
  ""
)</f>
        <v/>
      </c>
    </row>
    <row r="1883" spans="1:30" x14ac:dyDescent="0.25">
      <c r="A1883" s="42" t="s">
        <v>10323</v>
      </c>
      <c r="B1883" s="42"/>
      <c r="C1883" s="42"/>
      <c r="D1883" s="42"/>
      <c r="E1883" s="42">
        <v>22298177656</v>
      </c>
      <c r="F1883" s="42" t="s">
        <v>8393</v>
      </c>
      <c r="G1883" s="42" t="s">
        <v>11228</v>
      </c>
      <c r="H1883" s="19"/>
      <c r="I1883" s="42"/>
      <c r="J1883" s="42" t="s">
        <v>938</v>
      </c>
      <c r="K1883" s="21">
        <v>45829</v>
      </c>
      <c r="L1883" s="12" t="s">
        <v>8443</v>
      </c>
      <c r="M1883" s="44">
        <v>77.900000000000006</v>
      </c>
      <c r="N1883" s="19">
        <v>1</v>
      </c>
      <c r="O1883" s="44">
        <v>23.37</v>
      </c>
      <c r="P1883" s="44">
        <v>36</v>
      </c>
      <c r="Q1883" s="44">
        <v>2.9</v>
      </c>
      <c r="R1883" s="44">
        <v>0</v>
      </c>
      <c r="S1883" s="44">
        <v>0</v>
      </c>
      <c r="T1883" s="44">
        <v>0</v>
      </c>
      <c r="U1883" s="44">
        <v>-15.53</v>
      </c>
      <c r="V1883" s="23">
        <v>-0.1993</v>
      </c>
      <c r="W1883" s="42" t="s">
        <v>34</v>
      </c>
      <c r="X1883" s="43"/>
      <c r="Y1883" s="43"/>
      <c r="Z1883" s="43" t="s">
        <v>8442</v>
      </c>
      <c r="AA1883" s="43" t="str">
        <f>VLOOKUP(J1883, sku!B:C, 2, FALSE)</f>
        <v>Cadeirinha Preta Aro 26 - Peixinho Bike</v>
      </c>
      <c r="AB1883" s="45" t="str">
        <f>VLOOKUP(J1883, sku!B:BM, 64, FALSE)</f>
        <v>Revenda</v>
      </c>
      <c r="AC1883" s="45" t="str">
        <f>LEFT(pedidos[[#This Row],[SKU]],3)</f>
        <v>CAD</v>
      </c>
      <c r="AD1883" s="37" t="str" cm="1">
        <f t="array" aca="1" ref="AD1883" ca="1">IFERROR(
  INDEX(
    montadora[Montadora],
    MATCH(TRUE,LEFT(#REF!,NÚCARACT(montadora[SKU Parcial]))=montadora[SKU Parcial],0)
  ),
  ""
)</f>
        <v/>
      </c>
    </row>
    <row r="1884" spans="1:30" x14ac:dyDescent="0.25">
      <c r="A1884" s="42" t="s">
        <v>10271</v>
      </c>
      <c r="B1884" s="42"/>
      <c r="C1884" s="42"/>
      <c r="D1884" s="42"/>
      <c r="E1884" s="42">
        <v>20598018789</v>
      </c>
      <c r="F1884" s="42" t="s">
        <v>8394</v>
      </c>
      <c r="G1884" s="42" t="s">
        <v>11228</v>
      </c>
      <c r="H1884" s="19"/>
      <c r="I1884" s="42"/>
      <c r="J1884" s="42" t="s">
        <v>938</v>
      </c>
      <c r="K1884" s="21">
        <v>45832</v>
      </c>
      <c r="L1884" s="12" t="s">
        <v>8443</v>
      </c>
      <c r="M1884" s="44">
        <v>77.900000000000006</v>
      </c>
      <c r="N1884" s="19">
        <v>1</v>
      </c>
      <c r="O1884" s="44">
        <v>-23.87</v>
      </c>
      <c r="P1884" s="44">
        <v>36</v>
      </c>
      <c r="Q1884" s="44">
        <v>2.9</v>
      </c>
      <c r="R1884" s="44">
        <v>0</v>
      </c>
      <c r="S1884" s="44">
        <v>0</v>
      </c>
      <c r="T1884" s="44">
        <v>-23.87</v>
      </c>
      <c r="U1884" s="44">
        <v>-62.77</v>
      </c>
      <c r="V1884" s="23">
        <v>-0.80579999999999996</v>
      </c>
      <c r="W1884" s="42" t="s">
        <v>34</v>
      </c>
      <c r="X1884" s="43"/>
      <c r="Y1884" s="43"/>
      <c r="Z1884" s="43" t="s">
        <v>8442</v>
      </c>
      <c r="AA1884" s="43" t="str">
        <f>VLOOKUP(J1884, sku!B:C, 2, FALSE)</f>
        <v>Cadeirinha Preta Aro 26 - Peixinho Bike</v>
      </c>
      <c r="AB1884" s="45" t="str">
        <f>VLOOKUP(J1884, sku!B:BM, 64, FALSE)</f>
        <v>Revenda</v>
      </c>
      <c r="AC1884" s="45" t="str">
        <f>LEFT(pedidos[[#This Row],[SKU]],3)</f>
        <v>CAD</v>
      </c>
      <c r="AD1884" s="37" t="str" cm="1">
        <f t="array" aca="1" ref="AD1884" ca="1">IFERROR(
  INDEX(
    montadora[Montadora],
    MATCH(TRUE,LEFT(#REF!,NÚCARACT(montadora[SKU Parcial]))=montadora[SKU Parcial],0)
  ),
  ""
)</f>
        <v/>
      </c>
    </row>
    <row r="1885" spans="1:30" x14ac:dyDescent="0.25">
      <c r="A1885" s="42" t="s">
        <v>9928</v>
      </c>
      <c r="B1885" s="42">
        <v>23998396768</v>
      </c>
      <c r="C1885" s="42"/>
      <c r="D1885" s="42"/>
      <c r="E1885" s="42"/>
      <c r="F1885" s="42" t="s">
        <v>9195</v>
      </c>
      <c r="G1885" s="42" t="s">
        <v>11228</v>
      </c>
      <c r="H1885" s="7"/>
      <c r="I1885" s="42"/>
      <c r="J1885" s="42" t="s">
        <v>3078</v>
      </c>
      <c r="K1885" s="8">
        <v>45782</v>
      </c>
      <c r="L1885" s="12" t="s">
        <v>8443</v>
      </c>
      <c r="M1885" s="44">
        <v>32.799999999999997</v>
      </c>
      <c r="N1885" s="7">
        <v>2</v>
      </c>
      <c r="O1885" s="44">
        <v>68.25</v>
      </c>
      <c r="P1885" s="44">
        <v>37.08</v>
      </c>
      <c r="Q1885" s="44">
        <v>2.21</v>
      </c>
      <c r="R1885" s="44">
        <v>20.99</v>
      </c>
      <c r="S1885" s="44">
        <v>2.65</v>
      </c>
      <c r="T1885" s="44">
        <v>0</v>
      </c>
      <c r="U1885" s="44">
        <v>4.66</v>
      </c>
      <c r="V1885" s="9">
        <v>0.11700000000000001</v>
      </c>
      <c r="W1885" s="42" t="s">
        <v>34</v>
      </c>
      <c r="X1885" s="43"/>
      <c r="Y1885" s="43"/>
      <c r="Z1885" s="43" t="s">
        <v>8442</v>
      </c>
      <c r="AA1885" s="43" t="str">
        <f>VLOOKUP(J1885, sku!B:C, 2, FALSE)</f>
        <v>Intense 500ML</v>
      </c>
      <c r="AB1885" s="45" t="str">
        <f>VLOOKUP(J1885, sku!B:BM, 64, FALSE)</f>
        <v>Revenda</v>
      </c>
      <c r="AC1885" s="45" t="str">
        <f>LEFT(pedidos[[#This Row],[SKU]],3)</f>
        <v>VX2</v>
      </c>
      <c r="AD1885" s="37" t="str" cm="1">
        <f t="array" aca="1" ref="AD1885" ca="1">IFERROR(
  INDEX(
    montadora[Montadora],
    MATCH(TRUE,LEFT(#REF!,NÚCARACT(montadora[SKU Parcial]))=montadora[SKU Parcial],0)
  ),
  ""
)</f>
        <v/>
      </c>
    </row>
    <row r="1886" spans="1:30" x14ac:dyDescent="0.25">
      <c r="A1886" s="42" t="s">
        <v>9696</v>
      </c>
      <c r="B1886" s="42">
        <v>22398135042</v>
      </c>
      <c r="C1886" s="42"/>
      <c r="D1886" s="42"/>
      <c r="E1886" s="42"/>
      <c r="F1886" s="42" t="s">
        <v>8371</v>
      </c>
      <c r="G1886" s="42" t="s">
        <v>11228</v>
      </c>
      <c r="H1886" s="19"/>
      <c r="I1886" s="42"/>
      <c r="J1886" s="42" t="s">
        <v>2393</v>
      </c>
      <c r="K1886" s="21">
        <v>45786</v>
      </c>
      <c r="L1886" s="12" t="s">
        <v>8443</v>
      </c>
      <c r="M1886" s="44">
        <v>35.799999999999997</v>
      </c>
      <c r="N1886" s="19">
        <v>2</v>
      </c>
      <c r="O1886" s="44">
        <v>71.599999999999994</v>
      </c>
      <c r="P1886" s="44">
        <v>37.14</v>
      </c>
      <c r="Q1886" s="44">
        <v>2.41</v>
      </c>
      <c r="R1886" s="44">
        <v>22.17</v>
      </c>
      <c r="S1886" s="44">
        <v>0</v>
      </c>
      <c r="T1886" s="44">
        <v>0</v>
      </c>
      <c r="U1886" s="44">
        <v>9.16</v>
      </c>
      <c r="V1886" s="23">
        <v>0</v>
      </c>
      <c r="W1886" s="42" t="s">
        <v>34</v>
      </c>
      <c r="X1886" s="43"/>
      <c r="Y1886" s="43"/>
      <c r="Z1886" s="43" t="s">
        <v>8442</v>
      </c>
      <c r="AA1886" s="43" t="str">
        <f>VLOOKUP(J1886, sku!B:C, 2, FALSE)</f>
        <v>Trava Manete Moto E Bicicleta de Plástico</v>
      </c>
      <c r="AB1886" s="45" t="str">
        <f>VLOOKUP(J1886, sku!B:BM, 64, FALSE)</f>
        <v>Importação</v>
      </c>
      <c r="AC1886" s="45" t="str">
        <f>LEFT(pedidos[[#This Row],[SKU]],3)</f>
        <v>ET0</v>
      </c>
      <c r="AD1886" s="37" t="str" cm="1">
        <f t="array" aca="1" ref="AD1886" ca="1">IFERROR(
  INDEX(
    montadora[Montadora],
    MATCH(TRUE,LEFT(#REF!,NÚCARACT(montadora[SKU Parcial]))=montadora[SKU Parcial],0)
  ),
  ""
)</f>
        <v/>
      </c>
    </row>
    <row r="1887" spans="1:30" x14ac:dyDescent="0.25">
      <c r="A1887" s="42" t="s">
        <v>10255</v>
      </c>
      <c r="B1887" s="42"/>
      <c r="C1887" s="42"/>
      <c r="D1887" s="42"/>
      <c r="E1887" s="42">
        <v>18999619347</v>
      </c>
      <c r="F1887" s="42" t="s">
        <v>10700</v>
      </c>
      <c r="G1887" s="42" t="s">
        <v>11228</v>
      </c>
      <c r="H1887" s="19"/>
      <c r="I1887" s="42"/>
      <c r="J1887" s="42" t="s">
        <v>1809</v>
      </c>
      <c r="K1887" s="21">
        <v>45833</v>
      </c>
      <c r="L1887" s="12" t="s">
        <v>8443</v>
      </c>
      <c r="M1887" s="44">
        <v>94.8</v>
      </c>
      <c r="N1887" s="19">
        <v>1</v>
      </c>
      <c r="O1887" s="44">
        <v>110.49</v>
      </c>
      <c r="P1887" s="44">
        <v>37.159999999999997</v>
      </c>
      <c r="Q1887" s="44">
        <v>3.53</v>
      </c>
      <c r="R1887" s="44">
        <v>22.96</v>
      </c>
      <c r="S1887" s="44">
        <v>15.69</v>
      </c>
      <c r="T1887" s="44">
        <v>0</v>
      </c>
      <c r="U1887" s="44">
        <v>31.15</v>
      </c>
      <c r="V1887" s="23">
        <v>0.3286</v>
      </c>
      <c r="W1887" s="42" t="s">
        <v>34</v>
      </c>
      <c r="X1887" s="43"/>
      <c r="Y1887" s="43"/>
      <c r="Z1887" s="43" t="s">
        <v>8442</v>
      </c>
      <c r="AA1887" s="43" t="str">
        <f>VLOOKUP(J1887, sku!B:C, 2, FALSE)</f>
        <v>Cabo de Chupeta Coaxial de Transferência de Carga de Bateria 12/24V 800 Amper, PVC, CCA 3 Metros</v>
      </c>
      <c r="AB1887" s="45" t="str">
        <f>VLOOKUP(J1887, sku!B:BM, 64, FALSE)</f>
        <v>Importação</v>
      </c>
      <c r="AC1887" s="45" t="str">
        <f>LEFT(pedidos[[#This Row],[SKU]],3)</f>
        <v>1EC</v>
      </c>
      <c r="AD1887" s="37" t="str" cm="1">
        <f t="array" aca="1" ref="AD1887" ca="1">IFERROR(
  INDEX(
    montadora[Montadora],
    MATCH(TRUE,LEFT(#REF!,NÚCARACT(montadora[SKU Parcial]))=montadora[SKU Parcial],0)
  ),
  ""
)</f>
        <v/>
      </c>
    </row>
    <row r="1888" spans="1:30" x14ac:dyDescent="0.25">
      <c r="A1888" s="42" t="s">
        <v>10257</v>
      </c>
      <c r="B1888" s="42"/>
      <c r="C1888" s="42"/>
      <c r="D1888" s="42"/>
      <c r="E1888" s="42">
        <v>18999619347</v>
      </c>
      <c r="F1888" s="42" t="s">
        <v>10700</v>
      </c>
      <c r="G1888" s="42" t="s">
        <v>11228</v>
      </c>
      <c r="H1888" s="19"/>
      <c r="I1888" s="42"/>
      <c r="J1888" s="42" t="s">
        <v>1809</v>
      </c>
      <c r="K1888" s="21">
        <v>45833</v>
      </c>
      <c r="L1888" s="12" t="s">
        <v>8443</v>
      </c>
      <c r="M1888" s="44">
        <v>94.8</v>
      </c>
      <c r="N1888" s="19">
        <v>1</v>
      </c>
      <c r="O1888" s="44">
        <v>94.8</v>
      </c>
      <c r="P1888" s="44">
        <v>37.159999999999997</v>
      </c>
      <c r="Q1888" s="44">
        <v>3.53</v>
      </c>
      <c r="R1888" s="44">
        <v>22.96</v>
      </c>
      <c r="S1888" s="44">
        <v>0</v>
      </c>
      <c r="T1888" s="44">
        <v>0</v>
      </c>
      <c r="U1888" s="44">
        <v>31.15</v>
      </c>
      <c r="V1888" s="23">
        <v>0.3286</v>
      </c>
      <c r="W1888" s="42" t="s">
        <v>34</v>
      </c>
      <c r="X1888" s="43"/>
      <c r="Y1888" s="43"/>
      <c r="Z1888" s="43" t="s">
        <v>8442</v>
      </c>
      <c r="AA1888" s="43" t="str">
        <f>VLOOKUP(J1888, sku!B:C, 2, FALSE)</f>
        <v>Cabo de Chupeta Coaxial de Transferência de Carga de Bateria 12/24V 800 Amper, PVC, CCA 3 Metros</v>
      </c>
      <c r="AB1888" s="45" t="str">
        <f>VLOOKUP(J1888, sku!B:BM, 64, FALSE)</f>
        <v>Importação</v>
      </c>
      <c r="AC1888" s="45" t="str">
        <f>LEFT(pedidos[[#This Row],[SKU]],3)</f>
        <v>1EC</v>
      </c>
      <c r="AD1888" s="37" t="str" cm="1">
        <f t="array" aca="1" ref="AD1888" ca="1">IFERROR(
  INDEX(
    montadora[Montadora],
    MATCH(TRUE,LEFT(#REF!,NÚCARACT(montadora[SKU Parcial]))=montadora[SKU Parcial],0)
  ),
  ""
)</f>
        <v/>
      </c>
    </row>
    <row r="1889" spans="1:30" x14ac:dyDescent="0.25">
      <c r="A1889" s="42" t="s">
        <v>10295</v>
      </c>
      <c r="B1889" s="42"/>
      <c r="C1889" s="42"/>
      <c r="D1889" s="42"/>
      <c r="E1889" s="42">
        <v>18999619347</v>
      </c>
      <c r="F1889" s="42" t="s">
        <v>10700</v>
      </c>
      <c r="G1889" s="42" t="s">
        <v>11228</v>
      </c>
      <c r="H1889" s="19"/>
      <c r="I1889" s="42"/>
      <c r="J1889" s="42" t="s">
        <v>1809</v>
      </c>
      <c r="K1889" s="21">
        <v>45831</v>
      </c>
      <c r="L1889" s="12" t="s">
        <v>8443</v>
      </c>
      <c r="M1889" s="44">
        <v>94.8</v>
      </c>
      <c r="N1889" s="19">
        <v>1</v>
      </c>
      <c r="O1889" s="44">
        <v>98.67</v>
      </c>
      <c r="P1889" s="44">
        <v>37.159999999999997</v>
      </c>
      <c r="Q1889" s="44">
        <v>3.53</v>
      </c>
      <c r="R1889" s="44">
        <v>22.96</v>
      </c>
      <c r="S1889" s="44">
        <v>3.87</v>
      </c>
      <c r="T1889" s="44">
        <v>0</v>
      </c>
      <c r="U1889" s="44">
        <v>31.15</v>
      </c>
      <c r="V1889" s="23">
        <v>0.3286</v>
      </c>
      <c r="W1889" s="42" t="s">
        <v>34</v>
      </c>
      <c r="X1889" s="43"/>
      <c r="Y1889" s="43"/>
      <c r="Z1889" s="43" t="s">
        <v>8442</v>
      </c>
      <c r="AA1889" s="43" t="str">
        <f>VLOOKUP(J1889, sku!B:C, 2, FALSE)</f>
        <v>Cabo de Chupeta Coaxial de Transferência de Carga de Bateria 12/24V 800 Amper, PVC, CCA 3 Metros</v>
      </c>
      <c r="AB1889" s="45" t="str">
        <f>VLOOKUP(J1889, sku!B:BM, 64, FALSE)</f>
        <v>Importação</v>
      </c>
      <c r="AC1889" s="45" t="str">
        <f>LEFT(pedidos[[#This Row],[SKU]],3)</f>
        <v>1EC</v>
      </c>
      <c r="AD1889" s="37" t="str" cm="1">
        <f t="array" aca="1" ref="AD1889" ca="1">IFERROR(
  INDEX(
    montadora[Montadora],
    MATCH(TRUE,LEFT(J2313,NÚCARACT(montadora[SKU Parcial]))=montadora[SKU Parcial],0)
  ),
  ""
)</f>
        <v/>
      </c>
    </row>
    <row r="1890" spans="1:30" x14ac:dyDescent="0.25">
      <c r="A1890" s="42" t="s">
        <v>10389</v>
      </c>
      <c r="B1890" s="42"/>
      <c r="C1890" s="42"/>
      <c r="D1890" s="42"/>
      <c r="E1890" s="42">
        <v>18999619347</v>
      </c>
      <c r="F1890" s="42" t="s">
        <v>10700</v>
      </c>
      <c r="G1890" s="42" t="s">
        <v>11228</v>
      </c>
      <c r="H1890" s="19"/>
      <c r="I1890" s="42"/>
      <c r="J1890" s="42" t="s">
        <v>1809</v>
      </c>
      <c r="K1890" s="21">
        <v>45825</v>
      </c>
      <c r="L1890" s="12" t="s">
        <v>8443</v>
      </c>
      <c r="M1890" s="44">
        <v>94.8</v>
      </c>
      <c r="N1890" s="19">
        <v>1</v>
      </c>
      <c r="O1890" s="44">
        <v>101.1</v>
      </c>
      <c r="P1890" s="44">
        <v>37.159999999999997</v>
      </c>
      <c r="Q1890" s="44">
        <v>3.53</v>
      </c>
      <c r="R1890" s="44">
        <v>22.96</v>
      </c>
      <c r="S1890" s="44">
        <v>6.3</v>
      </c>
      <c r="T1890" s="44">
        <v>0</v>
      </c>
      <c r="U1890" s="44">
        <v>31.15</v>
      </c>
      <c r="V1890" s="23">
        <v>0.3286</v>
      </c>
      <c r="W1890" s="42" t="s">
        <v>34</v>
      </c>
      <c r="X1890" s="43"/>
      <c r="Y1890" s="43"/>
      <c r="Z1890" s="43" t="s">
        <v>8442</v>
      </c>
      <c r="AA1890" s="43" t="str">
        <f>VLOOKUP(J1890, sku!B:C, 2, FALSE)</f>
        <v>Cabo de Chupeta Coaxial de Transferência de Carga de Bateria 12/24V 800 Amper, PVC, CCA 3 Metros</v>
      </c>
      <c r="AB1890" s="45" t="str">
        <f>VLOOKUP(J1890, sku!B:BM, 64, FALSE)</f>
        <v>Importação</v>
      </c>
      <c r="AC1890" s="45" t="str">
        <f>LEFT(pedidos[[#This Row],[SKU]],3)</f>
        <v>1EC</v>
      </c>
      <c r="AD1890" s="37" t="str" cm="1">
        <f t="array" aca="1" ref="AD1890" ca="1">IFERROR(
  INDEX(
    montadora[Montadora],
    MATCH(TRUE,LEFT(#REF!,NÚCARACT(montadora[SKU Parcial]))=montadora[SKU Parcial],0)
  ),
  ""
)</f>
        <v/>
      </c>
    </row>
    <row r="1891" spans="1:30" customFormat="1" x14ac:dyDescent="0.25">
      <c r="A1891" s="1" t="s">
        <v>5023</v>
      </c>
      <c r="B1891" s="1" t="s">
        <v>5024</v>
      </c>
      <c r="C1891" s="1" t="s">
        <v>5025</v>
      </c>
      <c r="D1891" s="1" t="s">
        <v>27</v>
      </c>
      <c r="E1891" s="1" t="s">
        <v>2298</v>
      </c>
      <c r="F1891" s="1" t="s">
        <v>1808</v>
      </c>
      <c r="G1891" s="6" t="s">
        <v>11227</v>
      </c>
      <c r="H1891" s="2" t="s">
        <v>47</v>
      </c>
      <c r="I1891" s="1" t="s">
        <v>36</v>
      </c>
      <c r="J1891" s="1" t="s">
        <v>1809</v>
      </c>
      <c r="K1891" s="4">
        <v>45834</v>
      </c>
      <c r="L1891" s="20" t="s">
        <v>804</v>
      </c>
      <c r="M1891" s="26">
        <v>99.9</v>
      </c>
      <c r="N1891" s="2">
        <v>1</v>
      </c>
      <c r="O1891" s="26">
        <v>99.9</v>
      </c>
      <c r="P1891" s="26">
        <v>37.159999999999997</v>
      </c>
      <c r="Q1891" s="26">
        <v>8.2100000000000009</v>
      </c>
      <c r="R1891" s="26">
        <v>16.98</v>
      </c>
      <c r="S1891" s="26">
        <v>0</v>
      </c>
      <c r="T1891" s="26">
        <v>14.07</v>
      </c>
      <c r="U1891" s="26">
        <v>23.48</v>
      </c>
      <c r="V1891" s="10">
        <v>0.23499999999999999</v>
      </c>
      <c r="W1891" s="1" t="s">
        <v>34</v>
      </c>
      <c r="X1891" s="3"/>
      <c r="Y1891" s="3"/>
      <c r="Z1891" s="5" t="s">
        <v>7980</v>
      </c>
      <c r="AA1891" s="5" t="str">
        <f>VLOOKUP(J1891, sku!B:C, 2, FALSE)</f>
        <v>Cabo de Chupeta Coaxial de Transferência de Carga de Bateria 12/24V 800 Amper, PVC, CCA 3 Metros</v>
      </c>
      <c r="AB1891" s="3" t="str">
        <f>VLOOKUP(J1891, sku!B:BM, 64, FALSE)</f>
        <v>Importação</v>
      </c>
      <c r="AC1891" s="3" t="str">
        <f>LEFT(pedidos[[#This Row],[SKU]],3)</f>
        <v>1EC</v>
      </c>
      <c r="AD1891" s="36" t="str" cm="1">
        <f t="array" aca="1" ref="AD1891" ca="1">IFERROR(
  INDEX(
    montadora[Montadora],
    MATCH(TRUE,LEFT(#REF!,NÚCARACT(montadora[SKU Parcial]))=montadora[SKU Parcial],0)
  ),
  ""
)</f>
        <v/>
      </c>
    </row>
    <row r="1892" spans="1:30" customFormat="1" x14ac:dyDescent="0.25">
      <c r="A1892" s="1" t="s">
        <v>5026</v>
      </c>
      <c r="B1892" s="1" t="s">
        <v>5027</v>
      </c>
      <c r="C1892" s="1" t="s">
        <v>5028</v>
      </c>
      <c r="D1892" s="1" t="s">
        <v>138</v>
      </c>
      <c r="E1892" s="1" t="s">
        <v>2298</v>
      </c>
      <c r="F1892" s="1" t="s">
        <v>1808</v>
      </c>
      <c r="G1892" s="6" t="s">
        <v>11227</v>
      </c>
      <c r="H1892" s="2" t="s">
        <v>47</v>
      </c>
      <c r="I1892" s="1" t="s">
        <v>31</v>
      </c>
      <c r="J1892" s="1" t="s">
        <v>1809</v>
      </c>
      <c r="K1892" s="4">
        <v>45834</v>
      </c>
      <c r="L1892" s="20" t="s">
        <v>804</v>
      </c>
      <c r="M1892" s="26">
        <v>99.9</v>
      </c>
      <c r="N1892" s="2">
        <v>1</v>
      </c>
      <c r="O1892" s="26">
        <v>99.9</v>
      </c>
      <c r="P1892" s="26">
        <v>37.159999999999997</v>
      </c>
      <c r="Q1892" s="26">
        <v>8.2100000000000009</v>
      </c>
      <c r="R1892" s="26">
        <v>16.98</v>
      </c>
      <c r="S1892" s="26">
        <v>0</v>
      </c>
      <c r="T1892" s="26">
        <v>14.07</v>
      </c>
      <c r="U1892" s="26">
        <v>23.48</v>
      </c>
      <c r="V1892" s="10">
        <v>0.23499999999999999</v>
      </c>
      <c r="W1892" s="1" t="s">
        <v>34</v>
      </c>
      <c r="X1892" s="3"/>
      <c r="Y1892" s="3"/>
      <c r="Z1892" s="5" t="s">
        <v>7980</v>
      </c>
      <c r="AA1892" s="5" t="str">
        <f>VLOOKUP(J1892, sku!B:C, 2, FALSE)</f>
        <v>Cabo de Chupeta Coaxial de Transferência de Carga de Bateria 12/24V 800 Amper, PVC, CCA 3 Metros</v>
      </c>
      <c r="AB1892" s="3" t="str">
        <f>VLOOKUP(J1892, sku!B:BM, 64, FALSE)</f>
        <v>Importação</v>
      </c>
      <c r="AC1892" s="3" t="str">
        <f>LEFT(pedidos[[#This Row],[SKU]],3)</f>
        <v>1EC</v>
      </c>
      <c r="AD1892" s="36" t="str" cm="1">
        <f t="array" aca="1" ref="AD1892" ca="1">IFERROR(
  INDEX(
    montadora[Montadora],
    MATCH(TRUE,LEFT(#REF!,NÚCARACT(montadora[SKU Parcial]))=montadora[SKU Parcial],0)
  ),
  ""
)</f>
        <v/>
      </c>
    </row>
    <row r="1893" spans="1:30" customFormat="1" x14ac:dyDescent="0.25">
      <c r="A1893" s="1" t="s">
        <v>5029</v>
      </c>
      <c r="B1893" s="1" t="s">
        <v>36</v>
      </c>
      <c r="C1893" s="1" t="s">
        <v>5030</v>
      </c>
      <c r="D1893" s="1" t="s">
        <v>188</v>
      </c>
      <c r="E1893" s="1" t="s">
        <v>2298</v>
      </c>
      <c r="F1893" s="1" t="s">
        <v>1808</v>
      </c>
      <c r="G1893" s="6" t="s">
        <v>11227</v>
      </c>
      <c r="H1893" s="2" t="s">
        <v>47</v>
      </c>
      <c r="I1893" s="1" t="s">
        <v>36</v>
      </c>
      <c r="J1893" s="1" t="s">
        <v>1809</v>
      </c>
      <c r="K1893" s="4">
        <v>45836</v>
      </c>
      <c r="L1893" s="20" t="s">
        <v>804</v>
      </c>
      <c r="M1893" s="26">
        <v>99.9</v>
      </c>
      <c r="N1893" s="2">
        <v>1</v>
      </c>
      <c r="O1893" s="26">
        <v>99.9</v>
      </c>
      <c r="P1893" s="26">
        <v>37.159999999999997</v>
      </c>
      <c r="Q1893" s="26">
        <v>8.2100000000000009</v>
      </c>
      <c r="R1893" s="26">
        <v>16.98</v>
      </c>
      <c r="S1893" s="26">
        <v>0</v>
      </c>
      <c r="T1893" s="26">
        <v>14.07</v>
      </c>
      <c r="U1893" s="26">
        <v>23.48</v>
      </c>
      <c r="V1893" s="10">
        <v>0.23499999999999999</v>
      </c>
      <c r="W1893" s="1" t="s">
        <v>34</v>
      </c>
      <c r="X1893" s="3"/>
      <c r="Y1893" s="3"/>
      <c r="Z1893" s="5" t="s">
        <v>7980</v>
      </c>
      <c r="AA1893" s="5" t="str">
        <f>VLOOKUP(J1893, sku!B:C, 2, FALSE)</f>
        <v>Cabo de Chupeta Coaxial de Transferência de Carga de Bateria 12/24V 800 Amper, PVC, CCA 3 Metros</v>
      </c>
      <c r="AB1893" s="3" t="str">
        <f>VLOOKUP(J1893, sku!B:BM, 64, FALSE)</f>
        <v>Importação</v>
      </c>
      <c r="AC1893" s="3" t="str">
        <f>LEFT(pedidos[[#This Row],[SKU]],3)</f>
        <v>1EC</v>
      </c>
      <c r="AD1893" s="36" t="str" cm="1">
        <f t="array" aca="1" ref="AD1893" ca="1">IFERROR(
  INDEX(
    montadora[Montadora],
    MATCH(TRUE,LEFT(#REF!,NÚCARACT(montadora[SKU Parcial]))=montadora[SKU Parcial],0)
  ),
  ""
)</f>
        <v/>
      </c>
    </row>
    <row r="1894" spans="1:30" customFormat="1" x14ac:dyDescent="0.25">
      <c r="A1894" s="1" t="s">
        <v>5031</v>
      </c>
      <c r="B1894" s="1" t="s">
        <v>36</v>
      </c>
      <c r="C1894" s="1" t="s">
        <v>1204</v>
      </c>
      <c r="D1894" s="1" t="s">
        <v>191</v>
      </c>
      <c r="E1894" s="1" t="s">
        <v>2298</v>
      </c>
      <c r="F1894" s="1" t="s">
        <v>1808</v>
      </c>
      <c r="G1894" s="6" t="s">
        <v>11227</v>
      </c>
      <c r="H1894" s="2" t="s">
        <v>47</v>
      </c>
      <c r="I1894" s="1" t="s">
        <v>31</v>
      </c>
      <c r="J1894" s="1" t="s">
        <v>1809</v>
      </c>
      <c r="K1894" s="4">
        <v>45837</v>
      </c>
      <c r="L1894" s="20" t="s">
        <v>804</v>
      </c>
      <c r="M1894" s="26">
        <v>99.9</v>
      </c>
      <c r="N1894" s="2">
        <v>1</v>
      </c>
      <c r="O1894" s="26">
        <v>99.9</v>
      </c>
      <c r="P1894" s="26">
        <v>37.159999999999997</v>
      </c>
      <c r="Q1894" s="26">
        <v>8.2100000000000009</v>
      </c>
      <c r="R1894" s="26">
        <v>16.98</v>
      </c>
      <c r="S1894" s="26">
        <v>0</v>
      </c>
      <c r="T1894" s="26">
        <v>14.07</v>
      </c>
      <c r="U1894" s="26">
        <v>23.48</v>
      </c>
      <c r="V1894" s="10">
        <v>0.23499999999999999</v>
      </c>
      <c r="W1894" s="1" t="s">
        <v>34</v>
      </c>
      <c r="X1894" s="3"/>
      <c r="Y1894" s="3"/>
      <c r="Z1894" s="5" t="s">
        <v>7980</v>
      </c>
      <c r="AA1894" s="5" t="str">
        <f>VLOOKUP(J1894, sku!B:C, 2, FALSE)</f>
        <v>Cabo de Chupeta Coaxial de Transferência de Carga de Bateria 12/24V 800 Amper, PVC, CCA 3 Metros</v>
      </c>
      <c r="AB1894" s="3" t="str">
        <f>VLOOKUP(J1894, sku!B:BM, 64, FALSE)</f>
        <v>Importação</v>
      </c>
      <c r="AC1894" s="3" t="str">
        <f>LEFT(pedidos[[#This Row],[SKU]],3)</f>
        <v>1EC</v>
      </c>
      <c r="AD1894" s="36" t="str" cm="1">
        <f t="array" aca="1" ref="AD1894" ca="1">IFERROR(
  INDEX(
    montadora[Montadora],
    MATCH(TRUE,LEFT(J2314,NÚCARACT(montadora[SKU Parcial]))=montadora[SKU Parcial],0)
  ),
  ""
)</f>
        <v/>
      </c>
    </row>
    <row r="1895" spans="1:30" customFormat="1" x14ac:dyDescent="0.25">
      <c r="A1895" s="1" t="s">
        <v>5378</v>
      </c>
      <c r="B1895" s="1" t="s">
        <v>36</v>
      </c>
      <c r="C1895" s="1" t="s">
        <v>5379</v>
      </c>
      <c r="D1895" s="1" t="s">
        <v>617</v>
      </c>
      <c r="E1895" s="1" t="s">
        <v>2298</v>
      </c>
      <c r="F1895" s="1" t="s">
        <v>1808</v>
      </c>
      <c r="G1895" s="6" t="s">
        <v>11227</v>
      </c>
      <c r="H1895" s="2" t="s">
        <v>47</v>
      </c>
      <c r="I1895" s="1" t="s">
        <v>36</v>
      </c>
      <c r="J1895" s="1" t="s">
        <v>1809</v>
      </c>
      <c r="K1895" s="4">
        <v>45818</v>
      </c>
      <c r="L1895" s="20" t="s">
        <v>804</v>
      </c>
      <c r="M1895" s="26">
        <v>88.1</v>
      </c>
      <c r="N1895" s="2">
        <v>1</v>
      </c>
      <c r="O1895" s="26">
        <v>104.09</v>
      </c>
      <c r="P1895" s="26">
        <v>37.159999999999997</v>
      </c>
      <c r="Q1895" s="26">
        <v>7.24</v>
      </c>
      <c r="R1895" s="26">
        <v>13.35</v>
      </c>
      <c r="S1895" s="26">
        <v>15.99</v>
      </c>
      <c r="T1895" s="26">
        <v>14.07</v>
      </c>
      <c r="U1895" s="26">
        <v>16.28</v>
      </c>
      <c r="V1895" s="10">
        <v>0.18479999999999999</v>
      </c>
      <c r="W1895" s="1" t="s">
        <v>34</v>
      </c>
      <c r="X1895" s="3"/>
      <c r="Y1895" s="3"/>
      <c r="Z1895" s="5" t="s">
        <v>7980</v>
      </c>
      <c r="AA1895" s="5" t="str">
        <f>VLOOKUP(J1895, sku!B:C, 2, FALSE)</f>
        <v>Cabo de Chupeta Coaxial de Transferência de Carga de Bateria 12/24V 800 Amper, PVC, CCA 3 Metros</v>
      </c>
      <c r="AB1895" s="3" t="str">
        <f>VLOOKUP(J1895, sku!B:BM, 64, FALSE)</f>
        <v>Importação</v>
      </c>
      <c r="AC1895" s="3" t="str">
        <f>LEFT(pedidos[[#This Row],[SKU]],3)</f>
        <v>1EC</v>
      </c>
      <c r="AD1895" s="36" t="str" cm="1">
        <f t="array" aca="1" ref="AD1895" ca="1">IFERROR(
  INDEX(
    montadora[Montadora],
    MATCH(TRUE,LEFT(J2315,NÚCARACT(montadora[SKU Parcial]))=montadora[SKU Parcial],0)
  ),
  ""
)</f>
        <v/>
      </c>
    </row>
    <row r="1896" spans="1:30" customFormat="1" x14ac:dyDescent="0.25">
      <c r="A1896" s="1" t="s">
        <v>5380</v>
      </c>
      <c r="B1896" s="1" t="s">
        <v>5381</v>
      </c>
      <c r="C1896" s="1" t="s">
        <v>1098</v>
      </c>
      <c r="D1896" s="1" t="s">
        <v>45</v>
      </c>
      <c r="E1896" s="1" t="s">
        <v>2298</v>
      </c>
      <c r="F1896" s="1" t="s">
        <v>1808</v>
      </c>
      <c r="G1896" s="6" t="s">
        <v>11227</v>
      </c>
      <c r="H1896" s="2" t="s">
        <v>47</v>
      </c>
      <c r="I1896" s="1" t="s">
        <v>36</v>
      </c>
      <c r="J1896" s="1" t="s">
        <v>1809</v>
      </c>
      <c r="K1896" s="4">
        <v>45821</v>
      </c>
      <c r="L1896" s="20" t="s">
        <v>804</v>
      </c>
      <c r="M1896" s="26">
        <v>88.1</v>
      </c>
      <c r="N1896" s="2">
        <v>1</v>
      </c>
      <c r="O1896" s="26">
        <v>88.1</v>
      </c>
      <c r="P1896" s="26">
        <v>37.159999999999997</v>
      </c>
      <c r="Q1896" s="26">
        <v>7.24</v>
      </c>
      <c r="R1896" s="26">
        <v>13.35</v>
      </c>
      <c r="S1896" s="26">
        <v>0</v>
      </c>
      <c r="T1896" s="26">
        <v>14.07</v>
      </c>
      <c r="U1896" s="26">
        <v>16.28</v>
      </c>
      <c r="V1896" s="10">
        <v>0.18479999999999999</v>
      </c>
      <c r="W1896" s="1" t="s">
        <v>34</v>
      </c>
      <c r="X1896" s="3"/>
      <c r="Y1896" s="3"/>
      <c r="Z1896" s="5" t="s">
        <v>7980</v>
      </c>
      <c r="AA1896" s="5" t="str">
        <f>VLOOKUP(J1896, sku!B:C, 2, FALSE)</f>
        <v>Cabo de Chupeta Coaxial de Transferência de Carga de Bateria 12/24V 800 Amper, PVC, CCA 3 Metros</v>
      </c>
      <c r="AB1896" s="3" t="str">
        <f>VLOOKUP(J1896, sku!B:BM, 64, FALSE)</f>
        <v>Importação</v>
      </c>
      <c r="AC1896" s="3" t="str">
        <f>LEFT(pedidos[[#This Row],[SKU]],3)</f>
        <v>1EC</v>
      </c>
      <c r="AD1896" s="36" t="str" cm="1">
        <f t="array" aca="1" ref="AD1896" ca="1">IFERROR(
  INDEX(
    montadora[Montadora],
    MATCH(TRUE,LEFT(J2316,NÚCARACT(montadora[SKU Parcial]))=montadora[SKU Parcial],0)
  ),
  ""
)</f>
        <v/>
      </c>
    </row>
    <row r="1897" spans="1:30" customFormat="1" x14ac:dyDescent="0.25">
      <c r="A1897" s="1" t="s">
        <v>7820</v>
      </c>
      <c r="B1897" s="1" t="s">
        <v>7821</v>
      </c>
      <c r="C1897" s="1" t="s">
        <v>7822</v>
      </c>
      <c r="D1897" s="1" t="s">
        <v>27</v>
      </c>
      <c r="E1897" s="1" t="s">
        <v>2298</v>
      </c>
      <c r="F1897" s="1" t="s">
        <v>1808</v>
      </c>
      <c r="G1897" s="6" t="s">
        <v>11227</v>
      </c>
      <c r="H1897" s="2" t="s">
        <v>47</v>
      </c>
      <c r="I1897" s="1" t="s">
        <v>36</v>
      </c>
      <c r="J1897" s="1" t="s">
        <v>1809</v>
      </c>
      <c r="K1897" s="4">
        <v>45808</v>
      </c>
      <c r="L1897" s="11" t="s">
        <v>11229</v>
      </c>
      <c r="M1897" s="26">
        <v>88.1</v>
      </c>
      <c r="N1897" s="2">
        <v>1</v>
      </c>
      <c r="O1897" s="26">
        <v>88.1</v>
      </c>
      <c r="P1897" s="26">
        <v>37.159999999999997</v>
      </c>
      <c r="Q1897" s="26">
        <v>6.7</v>
      </c>
      <c r="R1897" s="26">
        <v>13.35</v>
      </c>
      <c r="S1897" s="26">
        <v>0</v>
      </c>
      <c r="T1897" s="26">
        <v>14.97</v>
      </c>
      <c r="U1897" s="26">
        <v>15.92</v>
      </c>
      <c r="V1897" s="10">
        <v>0.1807</v>
      </c>
      <c r="W1897" s="1" t="s">
        <v>34</v>
      </c>
      <c r="X1897" s="3"/>
      <c r="Y1897" s="3"/>
      <c r="Z1897" s="5" t="s">
        <v>7980</v>
      </c>
      <c r="AA1897" s="5" t="str">
        <f>VLOOKUP(J1897, sku!B:C, 2, FALSE)</f>
        <v>Cabo de Chupeta Coaxial de Transferência de Carga de Bateria 12/24V 800 Amper, PVC, CCA 3 Metros</v>
      </c>
      <c r="AB1897" s="3" t="str">
        <f>VLOOKUP(J1897, sku!B:BM, 64, FALSE)</f>
        <v>Importação</v>
      </c>
      <c r="AC1897" s="3" t="str">
        <f>LEFT(pedidos[[#This Row],[SKU]],3)</f>
        <v>1EC</v>
      </c>
      <c r="AD1897" s="36" t="str" cm="1">
        <f t="array" aca="1" ref="AD1897" ca="1">IFERROR(
  INDEX(
    montadora[Montadora],
    MATCH(TRUE,LEFT(J2317,NÚCARACT(montadora[SKU Parcial]))=montadora[SKU Parcial],0)
  ),
  ""
)</f>
        <v/>
      </c>
    </row>
    <row r="1898" spans="1:30" customFormat="1" x14ac:dyDescent="0.25">
      <c r="A1898" s="1" t="s">
        <v>5418</v>
      </c>
      <c r="B1898" s="1" t="s">
        <v>5419</v>
      </c>
      <c r="C1898" s="1" t="s">
        <v>5420</v>
      </c>
      <c r="D1898" s="1" t="s">
        <v>27</v>
      </c>
      <c r="E1898" s="1" t="s">
        <v>2298</v>
      </c>
      <c r="F1898" s="1" t="s">
        <v>1808</v>
      </c>
      <c r="G1898" s="6" t="s">
        <v>11227</v>
      </c>
      <c r="H1898" s="2" t="s">
        <v>47</v>
      </c>
      <c r="I1898" s="1" t="s">
        <v>36</v>
      </c>
      <c r="J1898" s="1" t="s">
        <v>1809</v>
      </c>
      <c r="K1898" s="4">
        <v>45809</v>
      </c>
      <c r="L1898" s="11" t="s">
        <v>11229</v>
      </c>
      <c r="M1898" s="26">
        <v>88.1</v>
      </c>
      <c r="N1898" s="2">
        <v>1</v>
      </c>
      <c r="O1898" s="26">
        <v>88.1</v>
      </c>
      <c r="P1898" s="26">
        <v>37.159999999999997</v>
      </c>
      <c r="Q1898" s="26">
        <v>7.24</v>
      </c>
      <c r="R1898" s="26">
        <v>13.35</v>
      </c>
      <c r="S1898" s="26">
        <v>0</v>
      </c>
      <c r="T1898" s="26">
        <v>14.97</v>
      </c>
      <c r="U1898" s="26">
        <v>15.38</v>
      </c>
      <c r="V1898" s="10">
        <v>0.17460000000000001</v>
      </c>
      <c r="W1898" s="1" t="s">
        <v>34</v>
      </c>
      <c r="X1898" s="3"/>
      <c r="Y1898" s="3"/>
      <c r="Z1898" s="5" t="s">
        <v>7980</v>
      </c>
      <c r="AA1898" s="5" t="str">
        <f>VLOOKUP(J1898, sku!B:C, 2, FALSE)</f>
        <v>Cabo de Chupeta Coaxial de Transferência de Carga de Bateria 12/24V 800 Amper, PVC, CCA 3 Metros</v>
      </c>
      <c r="AB1898" s="3" t="str">
        <f>VLOOKUP(J1898, sku!B:BM, 64, FALSE)</f>
        <v>Importação</v>
      </c>
      <c r="AC1898" s="3" t="str">
        <f>LEFT(pedidos[[#This Row],[SKU]],3)</f>
        <v>1EC</v>
      </c>
      <c r="AD1898" s="36" t="str" cm="1">
        <f t="array" aca="1" ref="AD1898" ca="1">IFERROR(
  INDEX(
    montadora[Montadora],
    MATCH(TRUE,LEFT(J2318,NÚCARACT(montadora[SKU Parcial]))=montadora[SKU Parcial],0)
  ),
  ""
)</f>
        <v/>
      </c>
    </row>
    <row r="1899" spans="1:30" customFormat="1" x14ac:dyDescent="0.25">
      <c r="A1899" s="1" t="s">
        <v>7901</v>
      </c>
      <c r="B1899" s="1" t="s">
        <v>7902</v>
      </c>
      <c r="C1899" s="1" t="s">
        <v>7903</v>
      </c>
      <c r="D1899" s="1" t="s">
        <v>138</v>
      </c>
      <c r="E1899" s="1" t="s">
        <v>2298</v>
      </c>
      <c r="F1899" s="1" t="s">
        <v>1808</v>
      </c>
      <c r="G1899" s="6" t="s">
        <v>11227</v>
      </c>
      <c r="H1899" s="2" t="s">
        <v>47</v>
      </c>
      <c r="I1899" s="1" t="s">
        <v>36</v>
      </c>
      <c r="J1899" s="1" t="s">
        <v>1809</v>
      </c>
      <c r="K1899" s="4">
        <v>45782</v>
      </c>
      <c r="L1899" s="11" t="s">
        <v>11229</v>
      </c>
      <c r="M1899" s="26">
        <v>99.8</v>
      </c>
      <c r="N1899" s="2">
        <v>1</v>
      </c>
      <c r="O1899" s="26">
        <v>99.8</v>
      </c>
      <c r="P1899" s="26">
        <v>37.159999999999997</v>
      </c>
      <c r="Q1899" s="26">
        <v>7.59</v>
      </c>
      <c r="R1899" s="26">
        <v>16.97</v>
      </c>
      <c r="S1899" s="26">
        <v>0</v>
      </c>
      <c r="T1899" s="26">
        <v>24.95</v>
      </c>
      <c r="U1899" s="26">
        <v>13.13</v>
      </c>
      <c r="V1899" s="10">
        <v>0.13159999999999999</v>
      </c>
      <c r="W1899" s="1" t="s">
        <v>34</v>
      </c>
      <c r="X1899" s="3"/>
      <c r="Y1899" s="3"/>
      <c r="Z1899" s="5" t="s">
        <v>7980</v>
      </c>
      <c r="AA1899" s="5" t="str">
        <f>VLOOKUP(J1899, sku!B:C, 2, FALSE)</f>
        <v>Cabo de Chupeta Coaxial de Transferência de Carga de Bateria 12/24V 800 Amper, PVC, CCA 3 Metros</v>
      </c>
      <c r="AB1899" s="3" t="str">
        <f>VLOOKUP(J1899, sku!B:BM, 64, FALSE)</f>
        <v>Importação</v>
      </c>
      <c r="AC1899" s="3" t="str">
        <f>LEFT(pedidos[[#This Row],[SKU]],3)</f>
        <v>1EC</v>
      </c>
      <c r="AD1899" s="36" t="str" cm="1">
        <f t="array" aca="1" ref="AD1899" ca="1">IFERROR(
  INDEX(
    montadora[Montadora],
    MATCH(TRUE,LEFT(J2319,NÚCARACT(montadora[SKU Parcial]))=montadora[SKU Parcial],0)
  ),
  ""
)</f>
        <v/>
      </c>
    </row>
    <row r="1900" spans="1:30" customFormat="1" x14ac:dyDescent="0.25">
      <c r="A1900" s="1" t="s">
        <v>7904</v>
      </c>
      <c r="B1900" s="1" t="s">
        <v>36</v>
      </c>
      <c r="C1900" s="1" t="s">
        <v>1009</v>
      </c>
      <c r="D1900" s="1" t="s">
        <v>658</v>
      </c>
      <c r="E1900" s="1" t="s">
        <v>2298</v>
      </c>
      <c r="F1900" s="1" t="s">
        <v>1808</v>
      </c>
      <c r="G1900" s="6" t="s">
        <v>11227</v>
      </c>
      <c r="H1900" s="2" t="s">
        <v>47</v>
      </c>
      <c r="I1900" s="1" t="s">
        <v>36</v>
      </c>
      <c r="J1900" s="1" t="s">
        <v>1809</v>
      </c>
      <c r="K1900" s="4">
        <v>45789</v>
      </c>
      <c r="L1900" s="11" t="s">
        <v>11229</v>
      </c>
      <c r="M1900" s="26">
        <v>99.8</v>
      </c>
      <c r="N1900" s="2">
        <v>1</v>
      </c>
      <c r="O1900" s="26">
        <v>99.8</v>
      </c>
      <c r="P1900" s="26">
        <v>37.159999999999997</v>
      </c>
      <c r="Q1900" s="26">
        <v>7.59</v>
      </c>
      <c r="R1900" s="26">
        <v>16.97</v>
      </c>
      <c r="S1900" s="26">
        <v>0</v>
      </c>
      <c r="T1900" s="26">
        <v>24.95</v>
      </c>
      <c r="U1900" s="26">
        <v>13.13</v>
      </c>
      <c r="V1900" s="10">
        <v>0.13159999999999999</v>
      </c>
      <c r="W1900" s="1" t="s">
        <v>34</v>
      </c>
      <c r="X1900" s="3"/>
      <c r="Y1900" s="3"/>
      <c r="Z1900" s="5" t="s">
        <v>7980</v>
      </c>
      <c r="AA1900" s="5" t="str">
        <f>VLOOKUP(J1900, sku!B:C, 2, FALSE)</f>
        <v>Cabo de Chupeta Coaxial de Transferência de Carga de Bateria 12/24V 800 Amper, PVC, CCA 3 Metros</v>
      </c>
      <c r="AB1900" s="3" t="str">
        <f>VLOOKUP(J1900, sku!B:BM, 64, FALSE)</f>
        <v>Importação</v>
      </c>
      <c r="AC1900" s="3" t="str">
        <f>LEFT(pedidos[[#This Row],[SKU]],3)</f>
        <v>1EC</v>
      </c>
      <c r="AD1900" s="36" t="str" cm="1">
        <f t="array" aca="1" ref="AD1900" ca="1">IFERROR(
  INDEX(
    montadora[Montadora],
    MATCH(TRUE,LEFT(#REF!,NÚCARACT(montadora[SKU Parcial]))=montadora[SKU Parcial],0)
  ),
  ""
)</f>
        <v/>
      </c>
    </row>
    <row r="1901" spans="1:30" customFormat="1" x14ac:dyDescent="0.25">
      <c r="A1901" s="6" t="s">
        <v>5397</v>
      </c>
      <c r="B1901" s="6" t="s">
        <v>36</v>
      </c>
      <c r="C1901" s="6" t="s">
        <v>712</v>
      </c>
      <c r="D1901" s="6" t="s">
        <v>27</v>
      </c>
      <c r="E1901" s="6" t="s">
        <v>5398</v>
      </c>
      <c r="F1901" s="6" t="s">
        <v>1808</v>
      </c>
      <c r="G1901" s="6" t="s">
        <v>11228</v>
      </c>
      <c r="H1901" s="19" t="s">
        <v>47</v>
      </c>
      <c r="I1901" s="6" t="s">
        <v>36</v>
      </c>
      <c r="J1901" s="6" t="s">
        <v>1809</v>
      </c>
      <c r="K1901" s="21">
        <v>45814</v>
      </c>
      <c r="L1901" s="12" t="s">
        <v>33</v>
      </c>
      <c r="M1901" s="25">
        <v>80.84</v>
      </c>
      <c r="N1901" s="19">
        <v>1</v>
      </c>
      <c r="O1901" s="25">
        <v>80.84</v>
      </c>
      <c r="P1901" s="25">
        <v>37.159999999999997</v>
      </c>
      <c r="Q1901" s="25">
        <v>3.01</v>
      </c>
      <c r="R1901" s="25">
        <v>10.15</v>
      </c>
      <c r="S1901" s="25">
        <v>0</v>
      </c>
      <c r="T1901" s="25">
        <v>15.9</v>
      </c>
      <c r="U1901" s="25">
        <v>14.62</v>
      </c>
      <c r="V1901" s="23">
        <v>0</v>
      </c>
      <c r="W1901" s="6" t="s">
        <v>34</v>
      </c>
      <c r="X1901" s="5">
        <v>114116651586</v>
      </c>
      <c r="Y1901" s="5">
        <v>44972501133</v>
      </c>
      <c r="Z1901" s="5" t="s">
        <v>7980</v>
      </c>
      <c r="AA1901" s="5" t="str">
        <f>VLOOKUP(J1901, sku!B:C, 2, FALSE)</f>
        <v>Cabo de Chupeta Coaxial de Transferência de Carga de Bateria 12/24V 800 Amper, PVC, CCA 3 Metros</v>
      </c>
      <c r="AB1901" s="3" t="str">
        <f>VLOOKUP(J1901, sku!B:BM, 64, FALSE)</f>
        <v>Importação</v>
      </c>
      <c r="AC1901" s="3" t="str">
        <f>LEFT(pedidos[[#This Row],[SKU]],3)</f>
        <v>1EC</v>
      </c>
      <c r="AD1901" s="36" t="str" cm="1">
        <f t="array" aca="1" ref="AD1901" ca="1">IFERROR(
  INDEX(
    montadora[Montadora],
    MATCH(TRUE,LEFT(#REF!,NÚCARACT(montadora[SKU Parcial]))=montadora[SKU Parcial],0)
  ),
  ""
)</f>
        <v/>
      </c>
    </row>
    <row r="1902" spans="1:30" x14ac:dyDescent="0.25">
      <c r="A1902" s="42" t="s">
        <v>10021</v>
      </c>
      <c r="B1902" s="42">
        <v>22993660409</v>
      </c>
      <c r="C1902" s="42"/>
      <c r="D1902" s="42"/>
      <c r="E1902" s="42"/>
      <c r="F1902" s="42" t="s">
        <v>10143</v>
      </c>
      <c r="G1902" s="42" t="s">
        <v>11228</v>
      </c>
      <c r="H1902" s="19"/>
      <c r="I1902" s="42"/>
      <c r="J1902" s="42" t="s">
        <v>10167</v>
      </c>
      <c r="K1902" s="21">
        <v>45779</v>
      </c>
      <c r="L1902" s="12" t="s">
        <v>8443</v>
      </c>
      <c r="M1902" s="44">
        <v>62.9</v>
      </c>
      <c r="N1902" s="19">
        <v>1</v>
      </c>
      <c r="O1902" s="44">
        <v>62.9</v>
      </c>
      <c r="P1902" s="44">
        <v>37.89</v>
      </c>
      <c r="Q1902" s="44">
        <v>2.12</v>
      </c>
      <c r="R1902" s="44">
        <v>16.45</v>
      </c>
      <c r="S1902" s="44">
        <v>0</v>
      </c>
      <c r="T1902" s="44">
        <v>0</v>
      </c>
      <c r="U1902" s="44">
        <v>5.81</v>
      </c>
      <c r="V1902" s="23">
        <v>9.2399999999999996E-2</v>
      </c>
      <c r="W1902" s="42" t="s">
        <v>34</v>
      </c>
      <c r="X1902" s="43"/>
      <c r="Y1902" s="43"/>
      <c r="Z1902" s="43" t="s">
        <v>8442</v>
      </c>
      <c r="AA1902" s="43" t="str">
        <f>VLOOKUP(J1902, sku!B:C, 2, FALSE)</f>
        <v>V-Light 20ml</v>
      </c>
      <c r="AB1902" s="45" t="str">
        <f>VLOOKUP(J1902, sku!B:BM, 64, FALSE)</f>
        <v>Revenda</v>
      </c>
      <c r="AC1902" s="45" t="str">
        <f>LEFT(pedidos[[#This Row],[SKU]],3)</f>
        <v>VX2</v>
      </c>
      <c r="AD1902" s="37" t="str" cm="1">
        <f t="array" aca="1" ref="AD1902" ca="1">IFERROR(
  INDEX(
    montadora[Montadora],
    MATCH(TRUE,LEFT(#REF!,NÚCARACT(montadora[SKU Parcial]))=montadora[SKU Parcial],0)
  ),
  ""
)</f>
        <v/>
      </c>
    </row>
    <row r="1903" spans="1:30" x14ac:dyDescent="0.25">
      <c r="A1903" s="42" t="s">
        <v>9959</v>
      </c>
      <c r="B1903" s="42">
        <v>23993641133</v>
      </c>
      <c r="C1903" s="42"/>
      <c r="D1903" s="42"/>
      <c r="E1903" s="42"/>
      <c r="F1903" s="42" t="s">
        <v>9203</v>
      </c>
      <c r="G1903" s="42" t="s">
        <v>11228</v>
      </c>
      <c r="H1903" s="19"/>
      <c r="I1903" s="42"/>
      <c r="J1903" s="42" t="s">
        <v>9216</v>
      </c>
      <c r="K1903" s="21">
        <v>45781</v>
      </c>
      <c r="L1903" s="12" t="s">
        <v>8443</v>
      </c>
      <c r="M1903" s="44">
        <v>83.8</v>
      </c>
      <c r="N1903" s="19">
        <v>1</v>
      </c>
      <c r="O1903" s="44">
        <v>83.8</v>
      </c>
      <c r="P1903" s="44">
        <v>38.54</v>
      </c>
      <c r="Q1903" s="44">
        <v>2.82</v>
      </c>
      <c r="R1903" s="44">
        <v>0</v>
      </c>
      <c r="S1903" s="44">
        <v>0</v>
      </c>
      <c r="T1903" s="44">
        <v>0</v>
      </c>
      <c r="U1903" s="44">
        <v>42.44</v>
      </c>
      <c r="V1903" s="23">
        <v>0.33900000000000002</v>
      </c>
      <c r="W1903" s="42" t="s">
        <v>34</v>
      </c>
      <c r="X1903" s="43"/>
      <c r="Y1903" s="43"/>
      <c r="Z1903" s="43" t="s">
        <v>8442</v>
      </c>
      <c r="AA1903" s="43" t="str">
        <f>VLOOKUP(J1903, sku!B:C, 2, FALSE)</f>
        <v>Cadeirinha Preta Aro 29 - Peixinho Bike</v>
      </c>
      <c r="AB1903" s="45" t="str">
        <f>VLOOKUP(J1903, sku!B:BM, 64, FALSE)</f>
        <v>Revenda</v>
      </c>
      <c r="AC1903" s="45" t="str">
        <f>LEFT(pedidos[[#This Row],[SKU]],3)</f>
        <v>PX0</v>
      </c>
      <c r="AD1903" s="37" t="str" cm="1">
        <f t="array" aca="1" ref="AD1903" ca="1">IFERROR(
  INDEX(
    montadora[Montadora],
    MATCH(TRUE,LEFT(#REF!,NÚCARACT(montadora[SKU Parcial]))=montadora[SKU Parcial],0)
  ),
  ""
)</f>
        <v/>
      </c>
    </row>
    <row r="1904" spans="1:30" x14ac:dyDescent="0.25">
      <c r="A1904" s="42" t="s">
        <v>10227</v>
      </c>
      <c r="B1904" s="42"/>
      <c r="C1904" s="42"/>
      <c r="D1904" s="42"/>
      <c r="E1904" s="42">
        <v>20598018789</v>
      </c>
      <c r="F1904" s="42" t="s">
        <v>8394</v>
      </c>
      <c r="G1904" s="42" t="s">
        <v>11228</v>
      </c>
      <c r="H1904" s="7"/>
      <c r="I1904" s="42"/>
      <c r="J1904" s="42" t="s">
        <v>2167</v>
      </c>
      <c r="K1904" s="8">
        <v>45834</v>
      </c>
      <c r="L1904" s="12" t="s">
        <v>8443</v>
      </c>
      <c r="M1904" s="44">
        <v>77.900000000000006</v>
      </c>
      <c r="N1904" s="7">
        <v>1</v>
      </c>
      <c r="O1904" s="44">
        <v>81.77</v>
      </c>
      <c r="P1904" s="44">
        <v>38.54</v>
      </c>
      <c r="Q1904" s="44">
        <v>2.9</v>
      </c>
      <c r="R1904" s="44">
        <v>19.579999999999998</v>
      </c>
      <c r="S1904" s="44">
        <v>3.87</v>
      </c>
      <c r="T1904" s="44">
        <v>0</v>
      </c>
      <c r="U1904" s="44">
        <v>16.88</v>
      </c>
      <c r="V1904" s="9">
        <v>0.2167</v>
      </c>
      <c r="W1904" s="42" t="s">
        <v>34</v>
      </c>
      <c r="X1904" s="43"/>
      <c r="Y1904" s="43"/>
      <c r="Z1904" s="43" t="s">
        <v>8442</v>
      </c>
      <c r="AA1904" s="43" t="str">
        <f>VLOOKUP(J1904, sku!B:C, 2, FALSE)</f>
        <v>Cadeirinha Rosa Aro 26 - Peixinho Bike</v>
      </c>
      <c r="AB1904" s="45" t="str">
        <f>VLOOKUP(J1904, sku!B:BM, 64, FALSE)</f>
        <v>Revenda</v>
      </c>
      <c r="AC1904" s="45" t="str">
        <f>LEFT(pedidos[[#This Row],[SKU]],3)</f>
        <v>CAD</v>
      </c>
      <c r="AD1904" s="37" t="str" cm="1">
        <f t="array" aca="1" ref="AD1904" ca="1">IFERROR(
  INDEX(
    montadora[Montadora],
    MATCH(TRUE,LEFT(J2332,NÚCARACT(montadora[SKU Parcial]))=montadora[SKU Parcial],0)
  ),
  ""
)</f>
        <v/>
      </c>
    </row>
    <row r="1905" spans="1:30" x14ac:dyDescent="0.25">
      <c r="A1905" s="42" t="s">
        <v>10352</v>
      </c>
      <c r="B1905" s="42"/>
      <c r="C1905" s="42"/>
      <c r="D1905" s="42"/>
      <c r="E1905" s="42">
        <v>22298177656</v>
      </c>
      <c r="F1905" s="42" t="s">
        <v>8393</v>
      </c>
      <c r="G1905" s="42" t="s">
        <v>11228</v>
      </c>
      <c r="H1905" s="7"/>
      <c r="I1905" s="42"/>
      <c r="J1905" s="42" t="s">
        <v>2167</v>
      </c>
      <c r="K1905" s="8">
        <v>45827</v>
      </c>
      <c r="L1905" s="12" t="s">
        <v>8443</v>
      </c>
      <c r="M1905" s="44">
        <v>77.900000000000006</v>
      </c>
      <c r="N1905" s="7">
        <v>1</v>
      </c>
      <c r="O1905" s="44">
        <v>81.77</v>
      </c>
      <c r="P1905" s="44">
        <v>38.54</v>
      </c>
      <c r="Q1905" s="44">
        <v>2.9</v>
      </c>
      <c r="R1905" s="44">
        <v>19.579999999999998</v>
      </c>
      <c r="S1905" s="44">
        <v>3.87</v>
      </c>
      <c r="T1905" s="44">
        <v>0</v>
      </c>
      <c r="U1905" s="44">
        <v>16.88</v>
      </c>
      <c r="V1905" s="9">
        <v>0.2167</v>
      </c>
      <c r="W1905" s="42" t="s">
        <v>34</v>
      </c>
      <c r="X1905" s="43"/>
      <c r="Y1905" s="43"/>
      <c r="Z1905" s="43" t="s">
        <v>8442</v>
      </c>
      <c r="AA1905" s="43" t="str">
        <f>VLOOKUP(J1905, sku!B:C, 2, FALSE)</f>
        <v>Cadeirinha Rosa Aro 26 - Peixinho Bike</v>
      </c>
      <c r="AB1905" s="45" t="str">
        <f>VLOOKUP(J1905, sku!B:BM, 64, FALSE)</f>
        <v>Revenda</v>
      </c>
      <c r="AC1905" s="45" t="str">
        <f>LEFT(pedidos[[#This Row],[SKU]],3)</f>
        <v>CAD</v>
      </c>
      <c r="AD1905" s="37" t="str" cm="1">
        <f t="array" aca="1" ref="AD1905" ca="1">IFERROR(
  INDEX(
    montadora[Montadora],
    MATCH(TRUE,LEFT(J2333,NÚCARACT(montadora[SKU Parcial]))=montadora[SKU Parcial],0)
  ),
  ""
)</f>
        <v/>
      </c>
    </row>
    <row r="1906" spans="1:30" x14ac:dyDescent="0.25">
      <c r="A1906" s="42" t="s">
        <v>10361</v>
      </c>
      <c r="B1906" s="42"/>
      <c r="C1906" s="42"/>
      <c r="D1906" s="42"/>
      <c r="E1906" s="42">
        <v>20598018789</v>
      </c>
      <c r="F1906" s="42" t="s">
        <v>8394</v>
      </c>
      <c r="G1906" s="42" t="s">
        <v>11228</v>
      </c>
      <c r="H1906" s="7"/>
      <c r="I1906" s="42"/>
      <c r="J1906" s="42" t="s">
        <v>2167</v>
      </c>
      <c r="K1906" s="8">
        <v>45827</v>
      </c>
      <c r="L1906" s="12" t="s">
        <v>8443</v>
      </c>
      <c r="M1906" s="44">
        <v>77.900000000000006</v>
      </c>
      <c r="N1906" s="7">
        <v>1</v>
      </c>
      <c r="O1906" s="44">
        <v>103.65</v>
      </c>
      <c r="P1906" s="44">
        <v>38.54</v>
      </c>
      <c r="Q1906" s="44">
        <v>2.9</v>
      </c>
      <c r="R1906" s="44">
        <v>19.579999999999998</v>
      </c>
      <c r="S1906" s="44">
        <v>25.75</v>
      </c>
      <c r="T1906" s="44">
        <v>0</v>
      </c>
      <c r="U1906" s="44">
        <v>16.88</v>
      </c>
      <c r="V1906" s="9">
        <v>0.2167</v>
      </c>
      <c r="W1906" s="42" t="s">
        <v>34</v>
      </c>
      <c r="X1906" s="43"/>
      <c r="Y1906" s="43"/>
      <c r="Z1906" s="43" t="s">
        <v>8442</v>
      </c>
      <c r="AA1906" s="43" t="str">
        <f>VLOOKUP(J1906, sku!B:C, 2, FALSE)</f>
        <v>Cadeirinha Rosa Aro 26 - Peixinho Bike</v>
      </c>
      <c r="AB1906" s="45" t="str">
        <f>VLOOKUP(J1906, sku!B:BM, 64, FALSE)</f>
        <v>Revenda</v>
      </c>
      <c r="AC1906" s="45" t="str">
        <f>LEFT(pedidos[[#This Row],[SKU]],3)</f>
        <v>CAD</v>
      </c>
      <c r="AD1906" s="37" t="str" cm="1">
        <f t="array" aca="1" ref="AD1906" ca="1">IFERROR(
  INDEX(
    montadora[Montadora],
    MATCH(TRUE,LEFT(J2334,NÚCARACT(montadora[SKU Parcial]))=montadora[SKU Parcial],0)
  ),
  ""
)</f>
        <v/>
      </c>
    </row>
    <row r="1907" spans="1:30" x14ac:dyDescent="0.25">
      <c r="A1907" s="42" t="s">
        <v>10375</v>
      </c>
      <c r="B1907" s="42"/>
      <c r="C1907" s="42"/>
      <c r="D1907" s="42"/>
      <c r="E1907" s="42">
        <v>20598018789</v>
      </c>
      <c r="F1907" s="42" t="s">
        <v>8394</v>
      </c>
      <c r="G1907" s="42" t="s">
        <v>11228</v>
      </c>
      <c r="H1907" s="7"/>
      <c r="I1907" s="42"/>
      <c r="J1907" s="42" t="s">
        <v>2167</v>
      </c>
      <c r="K1907" s="8">
        <v>45826</v>
      </c>
      <c r="L1907" s="12" t="s">
        <v>8443</v>
      </c>
      <c r="M1907" s="44">
        <v>77.900000000000006</v>
      </c>
      <c r="N1907" s="7">
        <v>1</v>
      </c>
      <c r="O1907" s="44">
        <v>84.2</v>
      </c>
      <c r="P1907" s="44">
        <v>38.54</v>
      </c>
      <c r="Q1907" s="44">
        <v>2.9</v>
      </c>
      <c r="R1907" s="44">
        <v>19.579999999999998</v>
      </c>
      <c r="S1907" s="44">
        <v>6.3</v>
      </c>
      <c r="T1907" s="44">
        <v>0</v>
      </c>
      <c r="U1907" s="44">
        <v>16.88</v>
      </c>
      <c r="V1907" s="9">
        <v>0.2167</v>
      </c>
      <c r="W1907" s="42" t="s">
        <v>34</v>
      </c>
      <c r="X1907" s="43"/>
      <c r="Y1907" s="43"/>
      <c r="Z1907" s="43" t="s">
        <v>8442</v>
      </c>
      <c r="AA1907" s="43" t="str">
        <f>VLOOKUP(J1907, sku!B:C, 2, FALSE)</f>
        <v>Cadeirinha Rosa Aro 26 - Peixinho Bike</v>
      </c>
      <c r="AB1907" s="45" t="str">
        <f>VLOOKUP(J1907, sku!B:BM, 64, FALSE)</f>
        <v>Revenda</v>
      </c>
      <c r="AC1907" s="45" t="str">
        <f>LEFT(pedidos[[#This Row],[SKU]],3)</f>
        <v>CAD</v>
      </c>
      <c r="AD1907" s="37" t="str" cm="1">
        <f t="array" aca="1" ref="AD1907" ca="1">IFERROR(
  INDEX(
    montadora[Montadora],
    MATCH(TRUE,LEFT(J2335,NÚCARACT(montadora[SKU Parcial]))=montadora[SKU Parcial],0)
  ),
  ""
)</f>
        <v/>
      </c>
    </row>
    <row r="1908" spans="1:30" x14ac:dyDescent="0.25">
      <c r="A1908" s="42" t="s">
        <v>10432</v>
      </c>
      <c r="B1908" s="42"/>
      <c r="C1908" s="42"/>
      <c r="D1908" s="42"/>
      <c r="E1908" s="42">
        <v>20598018789</v>
      </c>
      <c r="F1908" s="42" t="s">
        <v>8394</v>
      </c>
      <c r="G1908" s="42" t="s">
        <v>11228</v>
      </c>
      <c r="H1908" s="7"/>
      <c r="I1908" s="42"/>
      <c r="J1908" s="42" t="s">
        <v>2167</v>
      </c>
      <c r="K1908" s="8">
        <v>45824</v>
      </c>
      <c r="L1908" s="12" t="s">
        <v>8443</v>
      </c>
      <c r="M1908" s="44">
        <v>77.900000000000006</v>
      </c>
      <c r="N1908" s="7">
        <v>1</v>
      </c>
      <c r="O1908" s="44">
        <v>97.56</v>
      </c>
      <c r="P1908" s="44">
        <v>38.54</v>
      </c>
      <c r="Q1908" s="44">
        <v>2.9</v>
      </c>
      <c r="R1908" s="44">
        <v>19.579999999999998</v>
      </c>
      <c r="S1908" s="44">
        <v>19.66</v>
      </c>
      <c r="T1908" s="44">
        <v>0</v>
      </c>
      <c r="U1908" s="44">
        <v>16.88</v>
      </c>
      <c r="V1908" s="9">
        <v>0.2167</v>
      </c>
      <c r="W1908" s="42" t="s">
        <v>34</v>
      </c>
      <c r="X1908" s="43"/>
      <c r="Y1908" s="43"/>
      <c r="Z1908" s="43" t="s">
        <v>8442</v>
      </c>
      <c r="AA1908" s="43" t="str">
        <f>VLOOKUP(J1908, sku!B:C, 2, FALSE)</f>
        <v>Cadeirinha Rosa Aro 26 - Peixinho Bike</v>
      </c>
      <c r="AB1908" s="45" t="str">
        <f>VLOOKUP(J1908, sku!B:BM, 64, FALSE)</f>
        <v>Revenda</v>
      </c>
      <c r="AC1908" s="45" t="str">
        <f>LEFT(pedidos[[#This Row],[SKU]],3)</f>
        <v>CAD</v>
      </c>
      <c r="AD1908" s="37" t="str" cm="1">
        <f t="array" aca="1" ref="AD1908" ca="1">IFERROR(
  INDEX(
    montadora[Montadora],
    MATCH(TRUE,LEFT(J2336,NÚCARACT(montadora[SKU Parcial]))=montadora[SKU Parcial],0)
  ),
  ""
)</f>
        <v/>
      </c>
    </row>
    <row r="1909" spans="1:30" x14ac:dyDescent="0.25">
      <c r="A1909" s="42" t="s">
        <v>9045</v>
      </c>
      <c r="B1909" s="42"/>
      <c r="C1909" s="42"/>
      <c r="D1909" s="42"/>
      <c r="E1909" s="42">
        <v>22993479386</v>
      </c>
      <c r="F1909" s="42" t="s">
        <v>9203</v>
      </c>
      <c r="G1909" s="42" t="s">
        <v>11227</v>
      </c>
      <c r="H1909" s="7"/>
      <c r="I1909" s="42"/>
      <c r="J1909" s="42" t="s">
        <v>9216</v>
      </c>
      <c r="K1909" s="8">
        <v>45790</v>
      </c>
      <c r="L1909" s="19" t="s">
        <v>8443</v>
      </c>
      <c r="M1909" s="44">
        <v>82.8</v>
      </c>
      <c r="N1909" s="7">
        <v>1</v>
      </c>
      <c r="O1909" s="44">
        <v>89.1</v>
      </c>
      <c r="P1909" s="44">
        <v>38.54</v>
      </c>
      <c r="Q1909" s="44">
        <v>6.3</v>
      </c>
      <c r="R1909" s="44">
        <v>22.22</v>
      </c>
      <c r="S1909" s="44">
        <v>6.3</v>
      </c>
      <c r="T1909" s="44">
        <v>0</v>
      </c>
      <c r="U1909" s="44">
        <v>15.74</v>
      </c>
      <c r="V1909" s="9">
        <v>0.19009999999999999</v>
      </c>
      <c r="W1909" s="42" t="s">
        <v>34</v>
      </c>
      <c r="X1909" s="43"/>
      <c r="Y1909" s="43"/>
      <c r="Z1909" s="43" t="s">
        <v>8442</v>
      </c>
      <c r="AA1909" s="43" t="str">
        <f>VLOOKUP(J1909, sku!B:C, 2, FALSE)</f>
        <v>Cadeirinha Preta Aro 29 - Peixinho Bike</v>
      </c>
      <c r="AB1909" s="45" t="str">
        <f>VLOOKUP(J1909, sku!B:BM, 64, FALSE)</f>
        <v>Revenda</v>
      </c>
      <c r="AC1909" s="45" t="str">
        <f>LEFT(pedidos[[#This Row],[SKU]],3)</f>
        <v>PX0</v>
      </c>
      <c r="AD1909" s="37" t="str" cm="1">
        <f t="array" aca="1" ref="AD1909" ca="1">IFERROR(
  INDEX(
    montadora[Montadora],
    MATCH(TRUE,LEFT(J2339,NÚCARACT(montadora[SKU Parcial]))=montadora[SKU Parcial],0)
  ),
  ""
)</f>
        <v/>
      </c>
    </row>
    <row r="1910" spans="1:30" x14ac:dyDescent="0.25">
      <c r="A1910" s="42" t="s">
        <v>9046</v>
      </c>
      <c r="B1910" s="42"/>
      <c r="C1910" s="42"/>
      <c r="D1910" s="42"/>
      <c r="E1910" s="42">
        <v>22993479386</v>
      </c>
      <c r="F1910" s="42" t="s">
        <v>9203</v>
      </c>
      <c r="G1910" s="42" t="s">
        <v>11227</v>
      </c>
      <c r="H1910" s="7"/>
      <c r="I1910" s="42"/>
      <c r="J1910" s="42" t="s">
        <v>9217</v>
      </c>
      <c r="K1910" s="8">
        <v>45785</v>
      </c>
      <c r="L1910" s="19" t="s">
        <v>8443</v>
      </c>
      <c r="M1910" s="44">
        <v>82.8</v>
      </c>
      <c r="N1910" s="7">
        <v>1</v>
      </c>
      <c r="O1910" s="44">
        <v>89.1</v>
      </c>
      <c r="P1910" s="44">
        <v>38.54</v>
      </c>
      <c r="Q1910" s="44">
        <v>6.3</v>
      </c>
      <c r="R1910" s="44">
        <v>22.22</v>
      </c>
      <c r="S1910" s="44">
        <v>6.3</v>
      </c>
      <c r="T1910" s="44">
        <v>0</v>
      </c>
      <c r="U1910" s="44">
        <v>15.74</v>
      </c>
      <c r="V1910" s="9">
        <v>0.19009999999999999</v>
      </c>
      <c r="W1910" s="42" t="s">
        <v>34</v>
      </c>
      <c r="X1910" s="43"/>
      <c r="Y1910" s="43"/>
      <c r="Z1910" s="43" t="s">
        <v>8442</v>
      </c>
      <c r="AA1910" s="43" t="str">
        <f>VLOOKUP(J1910, sku!B:C, 2, FALSE)</f>
        <v>Cadeirinha Rosa Aro 29 - Peixinho Bike</v>
      </c>
      <c r="AB1910" s="45" t="str">
        <f>VLOOKUP(J1910, sku!B:BM, 64, FALSE)</f>
        <v>Revenda</v>
      </c>
      <c r="AC1910" s="45" t="str">
        <f>LEFT(pedidos[[#This Row],[SKU]],3)</f>
        <v>PX0</v>
      </c>
      <c r="AD1910" s="37" t="str" cm="1">
        <f t="array" aca="1" ref="AD1910" ca="1">IFERROR(
  INDEX(
    montadora[Montadora],
    MATCH(TRUE,LEFT(J2340,NÚCARACT(montadora[SKU Parcial]))=montadora[SKU Parcial],0)
  ),
  ""
)</f>
        <v/>
      </c>
    </row>
    <row r="1911" spans="1:30" customFormat="1" x14ac:dyDescent="0.25">
      <c r="A1911" s="1" t="s">
        <v>5467</v>
      </c>
      <c r="B1911" s="1" t="s">
        <v>5468</v>
      </c>
      <c r="C1911" s="1" t="s">
        <v>159</v>
      </c>
      <c r="D1911" s="1" t="s">
        <v>27</v>
      </c>
      <c r="E1911" s="1" t="s">
        <v>2165</v>
      </c>
      <c r="F1911" s="1" t="s">
        <v>2166</v>
      </c>
      <c r="G1911" s="6" t="s">
        <v>11227</v>
      </c>
      <c r="H1911" s="2" t="s">
        <v>47</v>
      </c>
      <c r="I1911" s="1" t="s">
        <v>36</v>
      </c>
      <c r="J1911" s="1" t="s">
        <v>2167</v>
      </c>
      <c r="K1911" s="4">
        <v>45825</v>
      </c>
      <c r="L1911" s="16" t="s">
        <v>11229</v>
      </c>
      <c r="M1911" s="26">
        <v>76.8</v>
      </c>
      <c r="N1911" s="2">
        <v>1</v>
      </c>
      <c r="O1911" s="26">
        <v>76.8</v>
      </c>
      <c r="P1911" s="26">
        <v>38.54</v>
      </c>
      <c r="Q1911" s="26">
        <v>6.31</v>
      </c>
      <c r="R1911" s="26">
        <v>19.420000000000002</v>
      </c>
      <c r="S1911" s="26">
        <v>0</v>
      </c>
      <c r="T1911" s="26">
        <v>0</v>
      </c>
      <c r="U1911" s="26">
        <v>12.53</v>
      </c>
      <c r="V1911" s="10">
        <v>0.16320000000000001</v>
      </c>
      <c r="W1911" s="1" t="s">
        <v>34</v>
      </c>
      <c r="X1911" s="3"/>
      <c r="Y1911" s="3"/>
      <c r="Z1911" s="5" t="s">
        <v>7980</v>
      </c>
      <c r="AA1911" s="5" t="str">
        <f>VLOOKUP(J1911, sku!B:C, 2, FALSE)</f>
        <v>Cadeirinha Rosa Aro 26 - Peixinho Bike</v>
      </c>
      <c r="AB1911" s="3" t="str">
        <f>VLOOKUP(J1911, sku!B:BM, 64, FALSE)</f>
        <v>Revenda</v>
      </c>
      <c r="AC1911" s="3" t="str">
        <f>LEFT(pedidos[[#This Row],[SKU]],3)</f>
        <v>CAD</v>
      </c>
      <c r="AD1911" s="36" t="str" cm="1">
        <f t="array" aca="1" ref="AD1911" ca="1">IFERROR(
  INDEX(
    montadora[Montadora],
    MATCH(TRUE,LEFT(J2358,NÚCARACT(montadora[SKU Parcial]))=montadora[SKU Parcial],0)
  ),
  ""
)</f>
        <v/>
      </c>
    </row>
    <row r="1912" spans="1:30" customFormat="1" x14ac:dyDescent="0.25">
      <c r="A1912" s="1" t="s">
        <v>5469</v>
      </c>
      <c r="B1912" s="1" t="s">
        <v>36</v>
      </c>
      <c r="C1912" s="1" t="s">
        <v>5470</v>
      </c>
      <c r="D1912" s="1" t="s">
        <v>191</v>
      </c>
      <c r="E1912" s="1" t="s">
        <v>2165</v>
      </c>
      <c r="F1912" s="1" t="s">
        <v>2166</v>
      </c>
      <c r="G1912" s="6" t="s">
        <v>11227</v>
      </c>
      <c r="H1912" s="2" t="s">
        <v>47</v>
      </c>
      <c r="I1912" s="1" t="s">
        <v>36</v>
      </c>
      <c r="J1912" s="1" t="s">
        <v>2167</v>
      </c>
      <c r="K1912" s="4">
        <v>45826</v>
      </c>
      <c r="L1912" s="16" t="s">
        <v>11229</v>
      </c>
      <c r="M1912" s="26">
        <v>76.8</v>
      </c>
      <c r="N1912" s="2">
        <v>1</v>
      </c>
      <c r="O1912" s="26">
        <v>137.79</v>
      </c>
      <c r="P1912" s="26">
        <v>38.54</v>
      </c>
      <c r="Q1912" s="26">
        <v>6.31</v>
      </c>
      <c r="R1912" s="26">
        <v>19.420000000000002</v>
      </c>
      <c r="S1912" s="26">
        <v>60.99</v>
      </c>
      <c r="T1912" s="26">
        <v>0</v>
      </c>
      <c r="U1912" s="26">
        <v>12.53</v>
      </c>
      <c r="V1912" s="10">
        <v>0.16320000000000001</v>
      </c>
      <c r="W1912" s="1" t="s">
        <v>34</v>
      </c>
      <c r="X1912" s="3"/>
      <c r="Y1912" s="3"/>
      <c r="Z1912" s="5" t="s">
        <v>7980</v>
      </c>
      <c r="AA1912" s="5" t="str">
        <f>VLOOKUP(J1912, sku!B:C, 2, FALSE)</f>
        <v>Cadeirinha Rosa Aro 26 - Peixinho Bike</v>
      </c>
      <c r="AB1912" s="3" t="str">
        <f>VLOOKUP(J1912, sku!B:BM, 64, FALSE)</f>
        <v>Revenda</v>
      </c>
      <c r="AC1912" s="3" t="str">
        <f>LEFT(pedidos[[#This Row],[SKU]],3)</f>
        <v>CAD</v>
      </c>
      <c r="AD1912" s="36" t="str" cm="1">
        <f t="array" aca="1" ref="AD1912" ca="1">IFERROR(
  INDEX(
    montadora[Montadora],
    MATCH(TRUE,LEFT(J2359,NÚCARACT(montadora[SKU Parcial]))=montadora[SKU Parcial],0)
  ),
  ""
)</f>
        <v/>
      </c>
    </row>
    <row r="1913" spans="1:30" customFormat="1" x14ac:dyDescent="0.25">
      <c r="A1913" s="1" t="s">
        <v>5471</v>
      </c>
      <c r="B1913" s="1" t="s">
        <v>5472</v>
      </c>
      <c r="C1913" s="1" t="s">
        <v>5473</v>
      </c>
      <c r="D1913" s="1" t="s">
        <v>188</v>
      </c>
      <c r="E1913" s="1" t="s">
        <v>2165</v>
      </c>
      <c r="F1913" s="1" t="s">
        <v>2166</v>
      </c>
      <c r="G1913" s="6" t="s">
        <v>11227</v>
      </c>
      <c r="H1913" s="2" t="s">
        <v>47</v>
      </c>
      <c r="I1913" s="1" t="s">
        <v>36</v>
      </c>
      <c r="J1913" s="1" t="s">
        <v>2167</v>
      </c>
      <c r="K1913" s="4">
        <v>45830</v>
      </c>
      <c r="L1913" s="16" t="s">
        <v>11229</v>
      </c>
      <c r="M1913" s="26">
        <v>76.8</v>
      </c>
      <c r="N1913" s="2">
        <v>1</v>
      </c>
      <c r="O1913" s="26">
        <v>76.8</v>
      </c>
      <c r="P1913" s="26">
        <v>38.54</v>
      </c>
      <c r="Q1913" s="26">
        <v>6.31</v>
      </c>
      <c r="R1913" s="26">
        <v>19.420000000000002</v>
      </c>
      <c r="S1913" s="26">
        <v>0</v>
      </c>
      <c r="T1913" s="26">
        <v>0</v>
      </c>
      <c r="U1913" s="26">
        <v>12.53</v>
      </c>
      <c r="V1913" s="10">
        <v>0.16320000000000001</v>
      </c>
      <c r="W1913" s="1" t="s">
        <v>34</v>
      </c>
      <c r="X1913" s="3"/>
      <c r="Y1913" s="3"/>
      <c r="Z1913" s="5" t="s">
        <v>7980</v>
      </c>
      <c r="AA1913" s="5" t="str">
        <f>VLOOKUP(J1913, sku!B:C, 2, FALSE)</f>
        <v>Cadeirinha Rosa Aro 26 - Peixinho Bike</v>
      </c>
      <c r="AB1913" s="3" t="str">
        <f>VLOOKUP(J1913, sku!B:BM, 64, FALSE)</f>
        <v>Revenda</v>
      </c>
      <c r="AC1913" s="3" t="str">
        <f>LEFT(pedidos[[#This Row],[SKU]],3)</f>
        <v>CAD</v>
      </c>
      <c r="AD1913" s="36" t="str" cm="1">
        <f t="array" aca="1" ref="AD1913" ca="1">IFERROR(
  INDEX(
    montadora[Montadora],
    MATCH(TRUE,LEFT(J2360,NÚCARACT(montadora[SKU Parcial]))=montadora[SKU Parcial],0)
  ),
  ""
)</f>
        <v/>
      </c>
    </row>
    <row r="1914" spans="1:30" customFormat="1" x14ac:dyDescent="0.25">
      <c r="A1914" s="1" t="s">
        <v>5474</v>
      </c>
      <c r="B1914" s="1" t="s">
        <v>36</v>
      </c>
      <c r="C1914" s="1" t="s">
        <v>5475</v>
      </c>
      <c r="D1914" s="1" t="s">
        <v>27</v>
      </c>
      <c r="E1914" s="1" t="s">
        <v>2165</v>
      </c>
      <c r="F1914" s="1" t="s">
        <v>2166</v>
      </c>
      <c r="G1914" s="6" t="s">
        <v>11227</v>
      </c>
      <c r="H1914" s="2" t="s">
        <v>47</v>
      </c>
      <c r="I1914" s="1" t="s">
        <v>36</v>
      </c>
      <c r="J1914" s="1" t="s">
        <v>2167</v>
      </c>
      <c r="K1914" s="4">
        <v>45830</v>
      </c>
      <c r="L1914" s="13" t="s">
        <v>33</v>
      </c>
      <c r="M1914" s="26">
        <v>76.8</v>
      </c>
      <c r="N1914" s="2">
        <v>1</v>
      </c>
      <c r="O1914" s="26">
        <v>92.79</v>
      </c>
      <c r="P1914" s="26">
        <v>38.54</v>
      </c>
      <c r="Q1914" s="27">
        <v>0</v>
      </c>
      <c r="R1914" s="26">
        <v>19.420000000000002</v>
      </c>
      <c r="S1914" s="26">
        <v>15.99</v>
      </c>
      <c r="T1914" s="26">
        <v>0</v>
      </c>
      <c r="U1914" s="26">
        <v>12.53</v>
      </c>
      <c r="V1914" s="10">
        <v>0.16320000000000001</v>
      </c>
      <c r="W1914" s="1" t="s">
        <v>34</v>
      </c>
      <c r="X1914" s="3"/>
      <c r="Y1914" s="3"/>
      <c r="Z1914" s="5" t="s">
        <v>7980</v>
      </c>
      <c r="AA1914" s="5" t="str">
        <f>VLOOKUP(J1914, sku!B:C, 2, FALSE)</f>
        <v>Cadeirinha Rosa Aro 26 - Peixinho Bike</v>
      </c>
      <c r="AB1914" s="3" t="str">
        <f>VLOOKUP(J1914, sku!B:BM, 64, FALSE)</f>
        <v>Revenda</v>
      </c>
      <c r="AC1914" s="3" t="str">
        <f>LEFT(pedidos[[#This Row],[SKU]],3)</f>
        <v>CAD</v>
      </c>
      <c r="AD1914" s="36" t="str" cm="1">
        <f t="array" aca="1" ref="AD1914" ca="1">IFERROR(
  INDEX(
    montadora[Montadora],
    MATCH(TRUE,LEFT(J2361,NÚCARACT(montadora[SKU Parcial]))=montadora[SKU Parcial],0)
  ),
  ""
)</f>
        <v/>
      </c>
    </row>
    <row r="1915" spans="1:30" customFormat="1" x14ac:dyDescent="0.25">
      <c r="A1915" s="1" t="s">
        <v>5476</v>
      </c>
      <c r="B1915" s="1" t="s">
        <v>36</v>
      </c>
      <c r="C1915" s="1" t="s">
        <v>5477</v>
      </c>
      <c r="D1915" s="1" t="s">
        <v>36</v>
      </c>
      <c r="E1915" s="1" t="s">
        <v>2165</v>
      </c>
      <c r="F1915" s="1" t="s">
        <v>2166</v>
      </c>
      <c r="G1915" s="6" t="s">
        <v>11227</v>
      </c>
      <c r="H1915" s="2" t="s">
        <v>47</v>
      </c>
      <c r="I1915" s="1" t="s">
        <v>36</v>
      </c>
      <c r="J1915" s="1" t="s">
        <v>2167</v>
      </c>
      <c r="K1915" s="4">
        <v>45831</v>
      </c>
      <c r="L1915" s="13" t="s">
        <v>142</v>
      </c>
      <c r="M1915" s="26">
        <v>76.8</v>
      </c>
      <c r="N1915" s="2">
        <v>1</v>
      </c>
      <c r="O1915" s="26">
        <v>76.8</v>
      </c>
      <c r="P1915" s="26">
        <v>38.54</v>
      </c>
      <c r="Q1915" s="26">
        <v>6.31</v>
      </c>
      <c r="R1915" s="26">
        <v>19.420000000000002</v>
      </c>
      <c r="S1915" s="26">
        <v>0</v>
      </c>
      <c r="T1915" s="26">
        <v>0</v>
      </c>
      <c r="U1915" s="26">
        <v>12.53</v>
      </c>
      <c r="V1915" s="10">
        <v>0.16320000000000001</v>
      </c>
      <c r="W1915" s="1" t="s">
        <v>89</v>
      </c>
      <c r="X1915" s="3"/>
      <c r="Y1915" s="3"/>
      <c r="Z1915" s="5" t="s">
        <v>7980</v>
      </c>
      <c r="AA1915" s="5" t="str">
        <f>VLOOKUP(J1915, sku!B:C, 2, FALSE)</f>
        <v>Cadeirinha Rosa Aro 26 - Peixinho Bike</v>
      </c>
      <c r="AB1915" s="3" t="str">
        <f>VLOOKUP(J1915, sku!B:BM, 64, FALSE)</f>
        <v>Revenda</v>
      </c>
      <c r="AC1915" s="3" t="str">
        <f>LEFT(pedidos[[#This Row],[SKU]],3)</f>
        <v>CAD</v>
      </c>
      <c r="AD1915" s="36" t="str" cm="1">
        <f t="array" aca="1" ref="AD1915" ca="1">IFERROR(
  INDEX(
    montadora[Montadora],
    MATCH(TRUE,LEFT(J2362,NÚCARACT(montadora[SKU Parcial]))=montadora[SKU Parcial],0)
  ),
  ""
)</f>
        <v/>
      </c>
    </row>
    <row r="1916" spans="1:30" customFormat="1" x14ac:dyDescent="0.25">
      <c r="A1916" s="1" t="s">
        <v>5478</v>
      </c>
      <c r="B1916" s="1" t="s">
        <v>36</v>
      </c>
      <c r="C1916" s="1" t="s">
        <v>5479</v>
      </c>
      <c r="D1916" s="1" t="s">
        <v>188</v>
      </c>
      <c r="E1916" s="1" t="s">
        <v>2165</v>
      </c>
      <c r="F1916" s="1" t="s">
        <v>2166</v>
      </c>
      <c r="G1916" s="6" t="s">
        <v>11227</v>
      </c>
      <c r="H1916" s="2" t="s">
        <v>47</v>
      </c>
      <c r="I1916" s="1" t="s">
        <v>36</v>
      </c>
      <c r="J1916" s="1" t="s">
        <v>2167</v>
      </c>
      <c r="K1916" s="4">
        <v>45835</v>
      </c>
      <c r="L1916" s="11" t="s">
        <v>11229</v>
      </c>
      <c r="M1916" s="26">
        <v>76.8</v>
      </c>
      <c r="N1916" s="2">
        <v>1</v>
      </c>
      <c r="O1916" s="26">
        <v>76.8</v>
      </c>
      <c r="P1916" s="26">
        <v>38.54</v>
      </c>
      <c r="Q1916" s="26">
        <v>6.31</v>
      </c>
      <c r="R1916" s="26">
        <v>19.420000000000002</v>
      </c>
      <c r="S1916" s="26">
        <v>0</v>
      </c>
      <c r="T1916" s="26">
        <v>0</v>
      </c>
      <c r="U1916" s="26">
        <v>12.53</v>
      </c>
      <c r="V1916" s="10">
        <v>0.16320000000000001</v>
      </c>
      <c r="W1916" s="1" t="s">
        <v>89</v>
      </c>
      <c r="X1916" s="3"/>
      <c r="Y1916" s="3"/>
      <c r="Z1916" s="5" t="s">
        <v>7980</v>
      </c>
      <c r="AA1916" s="5" t="str">
        <f>VLOOKUP(J1916, sku!B:C, 2, FALSE)</f>
        <v>Cadeirinha Rosa Aro 26 - Peixinho Bike</v>
      </c>
      <c r="AB1916" s="3" t="str">
        <f>VLOOKUP(J1916, sku!B:BM, 64, FALSE)</f>
        <v>Revenda</v>
      </c>
      <c r="AC1916" s="3" t="str">
        <f>LEFT(pedidos[[#This Row],[SKU]],3)</f>
        <v>CAD</v>
      </c>
      <c r="AD1916" s="36" t="str" cm="1">
        <f t="array" aca="1" ref="AD1916" ca="1">IFERROR(
  INDEX(
    montadora[Montadora],
    MATCH(TRUE,LEFT(J2363,NÚCARACT(montadora[SKU Parcial]))=montadora[SKU Parcial],0)
  ),
  ""
)</f>
        <v/>
      </c>
    </row>
    <row r="1917" spans="1:30" customFormat="1" x14ac:dyDescent="0.25">
      <c r="A1917" s="1" t="s">
        <v>5480</v>
      </c>
      <c r="B1917" s="1" t="s">
        <v>5481</v>
      </c>
      <c r="C1917" s="1" t="s">
        <v>476</v>
      </c>
      <c r="D1917" s="1" t="s">
        <v>138</v>
      </c>
      <c r="E1917" s="1" t="s">
        <v>2165</v>
      </c>
      <c r="F1917" s="1" t="s">
        <v>2166</v>
      </c>
      <c r="G1917" s="6" t="s">
        <v>11227</v>
      </c>
      <c r="H1917" s="2" t="s">
        <v>47</v>
      </c>
      <c r="I1917" s="1" t="s">
        <v>36</v>
      </c>
      <c r="J1917" s="1" t="s">
        <v>2167</v>
      </c>
      <c r="K1917" s="4">
        <v>45836</v>
      </c>
      <c r="L1917" s="13" t="s">
        <v>804</v>
      </c>
      <c r="M1917" s="26">
        <v>76.8</v>
      </c>
      <c r="N1917" s="2">
        <v>1</v>
      </c>
      <c r="O1917" s="26">
        <v>76.8</v>
      </c>
      <c r="P1917" s="26">
        <v>38.54</v>
      </c>
      <c r="Q1917" s="26">
        <v>6.31</v>
      </c>
      <c r="R1917" s="26">
        <v>19.420000000000002</v>
      </c>
      <c r="S1917" s="26">
        <v>0</v>
      </c>
      <c r="T1917" s="26">
        <v>0</v>
      </c>
      <c r="U1917" s="26">
        <v>12.53</v>
      </c>
      <c r="V1917" s="10">
        <v>0.16320000000000001</v>
      </c>
      <c r="W1917" s="1" t="s">
        <v>34</v>
      </c>
      <c r="X1917" s="3"/>
      <c r="Y1917" s="3"/>
      <c r="Z1917" s="5" t="s">
        <v>7980</v>
      </c>
      <c r="AA1917" s="5" t="str">
        <f>VLOOKUP(J1917, sku!B:C, 2, FALSE)</f>
        <v>Cadeirinha Rosa Aro 26 - Peixinho Bike</v>
      </c>
      <c r="AB1917" s="3" t="str">
        <f>VLOOKUP(J1917, sku!B:BM, 64, FALSE)</f>
        <v>Revenda</v>
      </c>
      <c r="AC1917" s="3" t="str">
        <f>LEFT(pedidos[[#This Row],[SKU]],3)</f>
        <v>CAD</v>
      </c>
      <c r="AD1917" s="36" t="str" cm="1">
        <f t="array" aca="1" ref="AD1917" ca="1">IFERROR(
  INDEX(
    montadora[Montadora],
    MATCH(TRUE,LEFT(J2364,NÚCARACT(montadora[SKU Parcial]))=montadora[SKU Parcial],0)
  ),
  ""
)</f>
        <v/>
      </c>
    </row>
    <row r="1918" spans="1:30" customFormat="1" x14ac:dyDescent="0.25">
      <c r="A1918" s="1" t="s">
        <v>5482</v>
      </c>
      <c r="B1918" s="1" t="s">
        <v>5483</v>
      </c>
      <c r="C1918" s="1" t="s">
        <v>5484</v>
      </c>
      <c r="D1918" s="1" t="s">
        <v>188</v>
      </c>
      <c r="E1918" s="1" t="s">
        <v>2165</v>
      </c>
      <c r="F1918" s="1" t="s">
        <v>2166</v>
      </c>
      <c r="G1918" s="6" t="s">
        <v>11227</v>
      </c>
      <c r="H1918" s="2" t="s">
        <v>47</v>
      </c>
      <c r="I1918" s="1" t="s">
        <v>36</v>
      </c>
      <c r="J1918" s="1" t="s">
        <v>2167</v>
      </c>
      <c r="K1918" s="4">
        <v>45837</v>
      </c>
      <c r="L1918" s="13" t="s">
        <v>804</v>
      </c>
      <c r="M1918" s="26">
        <v>76.8</v>
      </c>
      <c r="N1918" s="2">
        <v>1</v>
      </c>
      <c r="O1918" s="26">
        <v>76.8</v>
      </c>
      <c r="P1918" s="26">
        <v>38.54</v>
      </c>
      <c r="Q1918" s="26">
        <v>6.31</v>
      </c>
      <c r="R1918" s="26">
        <v>19.420000000000002</v>
      </c>
      <c r="S1918" s="26">
        <v>0</v>
      </c>
      <c r="T1918" s="26">
        <v>0</v>
      </c>
      <c r="U1918" s="26">
        <v>12.53</v>
      </c>
      <c r="V1918" s="10">
        <v>0.16320000000000001</v>
      </c>
      <c r="W1918" s="1" t="s">
        <v>34</v>
      </c>
      <c r="X1918" s="3"/>
      <c r="Y1918" s="3"/>
      <c r="Z1918" s="5" t="s">
        <v>7980</v>
      </c>
      <c r="AA1918" s="5" t="str">
        <f>VLOOKUP(J1918, sku!B:C, 2, FALSE)</f>
        <v>Cadeirinha Rosa Aro 26 - Peixinho Bike</v>
      </c>
      <c r="AB1918" s="3" t="str">
        <f>VLOOKUP(J1918, sku!B:BM, 64, FALSE)</f>
        <v>Revenda</v>
      </c>
      <c r="AC1918" s="3" t="str">
        <f>LEFT(pedidos[[#This Row],[SKU]],3)</f>
        <v>CAD</v>
      </c>
      <c r="AD1918" s="36" t="str" cm="1">
        <f t="array" aca="1" ref="AD1918" ca="1">IFERROR(
  INDEX(
    montadora[Montadora],
    MATCH(TRUE,LEFT(#REF!,NÚCARACT(montadora[SKU Parcial]))=montadora[SKU Parcial],0)
  ),
  ""
)</f>
        <v/>
      </c>
    </row>
    <row r="1919" spans="1:30" x14ac:dyDescent="0.25">
      <c r="A1919" s="42" t="s">
        <v>8220</v>
      </c>
      <c r="B1919" s="42"/>
      <c r="C1919" s="42"/>
      <c r="D1919" s="42"/>
      <c r="E1919" s="42">
        <v>20399377477</v>
      </c>
      <c r="F1919" s="42" t="s">
        <v>8393</v>
      </c>
      <c r="G1919" s="42" t="s">
        <v>11227</v>
      </c>
      <c r="H1919" s="7"/>
      <c r="I1919" s="42"/>
      <c r="J1919" s="42" t="s">
        <v>2167</v>
      </c>
      <c r="K1919" s="8">
        <v>45838</v>
      </c>
      <c r="L1919" s="19" t="s">
        <v>8443</v>
      </c>
      <c r="M1919" s="44">
        <v>77.900000000000006</v>
      </c>
      <c r="N1919" s="7">
        <v>1</v>
      </c>
      <c r="O1919" s="44">
        <v>79.34</v>
      </c>
      <c r="P1919" s="44">
        <v>38.54</v>
      </c>
      <c r="Q1919" s="44">
        <v>6.41</v>
      </c>
      <c r="R1919" s="44">
        <v>21.14</v>
      </c>
      <c r="S1919" s="44">
        <v>1.44</v>
      </c>
      <c r="T1919" s="44">
        <v>0</v>
      </c>
      <c r="U1919" s="44">
        <v>11.81</v>
      </c>
      <c r="V1919" s="9">
        <v>0.15160000000000001</v>
      </c>
      <c r="W1919" s="42" t="s">
        <v>34</v>
      </c>
      <c r="X1919" s="43"/>
      <c r="Y1919" s="43"/>
      <c r="Z1919" s="43" t="s">
        <v>8442</v>
      </c>
      <c r="AA1919" s="43" t="str">
        <f>VLOOKUP(J1919, sku!B:C, 2, FALSE)</f>
        <v>Cadeirinha Rosa Aro 26 - Peixinho Bike</v>
      </c>
      <c r="AB1919" s="45" t="str">
        <f>VLOOKUP(J1919, sku!B:BM, 64, FALSE)</f>
        <v>Revenda</v>
      </c>
      <c r="AC1919" s="45" t="str">
        <f>LEFT(pedidos[[#This Row],[SKU]],3)</f>
        <v>CAD</v>
      </c>
      <c r="AD1919" s="37" t="str" cm="1">
        <f t="array" aca="1" ref="AD1919" ca="1">IFERROR(
  INDEX(
    montadora[Montadora],
    MATCH(TRUE,LEFT(J2369,NÚCARACT(montadora[SKU Parcial]))=montadora[SKU Parcial],0)
  ),
  ""
)</f>
        <v/>
      </c>
    </row>
    <row r="1920" spans="1:30" x14ac:dyDescent="0.25">
      <c r="A1920" s="42" t="s">
        <v>8221</v>
      </c>
      <c r="B1920" s="42"/>
      <c r="C1920" s="42"/>
      <c r="D1920" s="42"/>
      <c r="E1920" s="42">
        <v>20399377477</v>
      </c>
      <c r="F1920" s="42" t="s">
        <v>8393</v>
      </c>
      <c r="G1920" s="42" t="s">
        <v>11227</v>
      </c>
      <c r="H1920" s="7"/>
      <c r="I1920" s="42"/>
      <c r="J1920" s="42" t="s">
        <v>2167</v>
      </c>
      <c r="K1920" s="8">
        <v>45838</v>
      </c>
      <c r="L1920" s="19" t="s">
        <v>8443</v>
      </c>
      <c r="M1920" s="44">
        <v>77.900000000000006</v>
      </c>
      <c r="N1920" s="7">
        <v>1</v>
      </c>
      <c r="O1920" s="44">
        <v>92.7</v>
      </c>
      <c r="P1920" s="44">
        <v>38.54</v>
      </c>
      <c r="Q1920" s="44">
        <v>6.41</v>
      </c>
      <c r="R1920" s="44">
        <v>21.14</v>
      </c>
      <c r="S1920" s="44">
        <v>14.8</v>
      </c>
      <c r="T1920" s="44">
        <v>0</v>
      </c>
      <c r="U1920" s="44">
        <v>11.81</v>
      </c>
      <c r="V1920" s="9">
        <v>0.15160000000000001</v>
      </c>
      <c r="W1920" s="42" t="s">
        <v>34</v>
      </c>
      <c r="X1920" s="43"/>
      <c r="Y1920" s="43"/>
      <c r="Z1920" s="43" t="s">
        <v>8442</v>
      </c>
      <c r="AA1920" s="43" t="str">
        <f>VLOOKUP(J1920, sku!B:C, 2, FALSE)</f>
        <v>Cadeirinha Rosa Aro 26 - Peixinho Bike</v>
      </c>
      <c r="AB1920" s="45" t="str">
        <f>VLOOKUP(J1920, sku!B:BM, 64, FALSE)</f>
        <v>Revenda</v>
      </c>
      <c r="AC1920" s="45" t="str">
        <f>LEFT(pedidos[[#This Row],[SKU]],3)</f>
        <v>CAD</v>
      </c>
      <c r="AD1920" s="37" t="str" cm="1">
        <f t="array" aca="1" ref="AD1920" ca="1">IFERROR(
  INDEX(
    montadora[Montadora],
    MATCH(TRUE,LEFT(J2370,NÚCARACT(montadora[SKU Parcial]))=montadora[SKU Parcial],0)
  ),
  ""
)</f>
        <v/>
      </c>
    </row>
    <row r="1921" spans="1:30" x14ac:dyDescent="0.25">
      <c r="A1921" s="42" t="s">
        <v>8222</v>
      </c>
      <c r="B1921" s="42"/>
      <c r="C1921" s="42"/>
      <c r="D1921" s="42"/>
      <c r="E1921" s="42">
        <v>22993569629</v>
      </c>
      <c r="F1921" s="42" t="s">
        <v>8394</v>
      </c>
      <c r="G1921" s="42" t="s">
        <v>11227</v>
      </c>
      <c r="H1921" s="7"/>
      <c r="I1921" s="42"/>
      <c r="J1921" s="42" t="s">
        <v>2167</v>
      </c>
      <c r="K1921" s="8">
        <v>45838</v>
      </c>
      <c r="L1921" s="19" t="s">
        <v>8443</v>
      </c>
      <c r="M1921" s="44">
        <v>77.900000000000006</v>
      </c>
      <c r="N1921" s="7">
        <v>1</v>
      </c>
      <c r="O1921" s="44">
        <v>91.77</v>
      </c>
      <c r="P1921" s="44">
        <v>38.54</v>
      </c>
      <c r="Q1921" s="44">
        <v>6.41</v>
      </c>
      <c r="R1921" s="44">
        <v>21.14</v>
      </c>
      <c r="S1921" s="44">
        <v>13.87</v>
      </c>
      <c r="T1921" s="44">
        <v>0</v>
      </c>
      <c r="U1921" s="44">
        <v>11.81</v>
      </c>
      <c r="V1921" s="9">
        <v>0.15160000000000001</v>
      </c>
      <c r="W1921" s="42" t="s">
        <v>34</v>
      </c>
      <c r="X1921" s="43"/>
      <c r="Y1921" s="43"/>
      <c r="Z1921" s="43" t="s">
        <v>8442</v>
      </c>
      <c r="AA1921" s="43" t="str">
        <f>VLOOKUP(J1921, sku!B:C, 2, FALSE)</f>
        <v>Cadeirinha Rosa Aro 26 - Peixinho Bike</v>
      </c>
      <c r="AB1921" s="45" t="str">
        <f>VLOOKUP(J1921, sku!B:BM, 64, FALSE)</f>
        <v>Revenda</v>
      </c>
      <c r="AC1921" s="45" t="str">
        <f>LEFT(pedidos[[#This Row],[SKU]],3)</f>
        <v>CAD</v>
      </c>
      <c r="AD1921" s="37" t="str" cm="1">
        <f t="array" aca="1" ref="AD1921" ca="1">IFERROR(
  INDEX(
    montadora[Montadora],
    MATCH(TRUE,LEFT(J2371,NÚCARACT(montadora[SKU Parcial]))=montadora[SKU Parcial],0)
  ),
  ""
)</f>
        <v/>
      </c>
    </row>
    <row r="1922" spans="1:30" x14ac:dyDescent="0.25">
      <c r="A1922" s="42" t="s">
        <v>8223</v>
      </c>
      <c r="B1922" s="42"/>
      <c r="C1922" s="42"/>
      <c r="D1922" s="42"/>
      <c r="E1922" s="42">
        <v>20399377477</v>
      </c>
      <c r="F1922" s="42" t="s">
        <v>8393</v>
      </c>
      <c r="G1922" s="42" t="s">
        <v>11227</v>
      </c>
      <c r="H1922" s="7"/>
      <c r="I1922" s="42"/>
      <c r="J1922" s="42" t="s">
        <v>2167</v>
      </c>
      <c r="K1922" s="8">
        <v>45837</v>
      </c>
      <c r="L1922" s="19" t="s">
        <v>8443</v>
      </c>
      <c r="M1922" s="44">
        <v>77.900000000000006</v>
      </c>
      <c r="N1922" s="7">
        <v>1</v>
      </c>
      <c r="O1922" s="44">
        <v>87.84</v>
      </c>
      <c r="P1922" s="44">
        <v>38.54</v>
      </c>
      <c r="Q1922" s="44">
        <v>6.41</v>
      </c>
      <c r="R1922" s="44">
        <v>21.14</v>
      </c>
      <c r="S1922" s="44">
        <v>9.94</v>
      </c>
      <c r="T1922" s="44">
        <v>0</v>
      </c>
      <c r="U1922" s="44">
        <v>11.81</v>
      </c>
      <c r="V1922" s="9">
        <v>0.15160000000000001</v>
      </c>
      <c r="W1922" s="42" t="s">
        <v>34</v>
      </c>
      <c r="X1922" s="43"/>
      <c r="Y1922" s="43"/>
      <c r="Z1922" s="43" t="s">
        <v>8442</v>
      </c>
      <c r="AA1922" s="43" t="str">
        <f>VLOOKUP(J1922, sku!B:C, 2, FALSE)</f>
        <v>Cadeirinha Rosa Aro 26 - Peixinho Bike</v>
      </c>
      <c r="AB1922" s="45" t="str">
        <f>VLOOKUP(J1922, sku!B:BM, 64, FALSE)</f>
        <v>Revenda</v>
      </c>
      <c r="AC1922" s="45" t="str">
        <f>LEFT(pedidos[[#This Row],[SKU]],3)</f>
        <v>CAD</v>
      </c>
      <c r="AD1922" s="37" t="str" cm="1">
        <f t="array" aca="1" ref="AD1922" ca="1">IFERROR(
  INDEX(
    montadora[Montadora],
    MATCH(TRUE,LEFT(J2372,NÚCARACT(montadora[SKU Parcial]))=montadora[SKU Parcial],0)
  ),
  ""
)</f>
        <v/>
      </c>
    </row>
    <row r="1923" spans="1:30" x14ac:dyDescent="0.25">
      <c r="A1923" s="42" t="s">
        <v>8224</v>
      </c>
      <c r="B1923" s="42"/>
      <c r="C1923" s="42"/>
      <c r="D1923" s="42"/>
      <c r="E1923" s="42">
        <v>20399377477</v>
      </c>
      <c r="F1923" s="42" t="s">
        <v>8393</v>
      </c>
      <c r="G1923" s="42" t="s">
        <v>11227</v>
      </c>
      <c r="H1923" s="7"/>
      <c r="I1923" s="42"/>
      <c r="J1923" s="42" t="s">
        <v>2167</v>
      </c>
      <c r="K1923" s="8">
        <v>45836</v>
      </c>
      <c r="L1923" s="19" t="s">
        <v>8443</v>
      </c>
      <c r="M1923" s="44">
        <v>77.900000000000006</v>
      </c>
      <c r="N1923" s="7">
        <v>1</v>
      </c>
      <c r="O1923" s="44">
        <v>97.56</v>
      </c>
      <c r="P1923" s="44">
        <v>38.54</v>
      </c>
      <c r="Q1923" s="44">
        <v>6.41</v>
      </c>
      <c r="R1923" s="44">
        <v>21.14</v>
      </c>
      <c r="S1923" s="44">
        <v>19.66</v>
      </c>
      <c r="T1923" s="44">
        <v>0</v>
      </c>
      <c r="U1923" s="44">
        <v>11.81</v>
      </c>
      <c r="V1923" s="9">
        <v>0.15160000000000001</v>
      </c>
      <c r="W1923" s="42" t="s">
        <v>34</v>
      </c>
      <c r="X1923" s="43"/>
      <c r="Y1923" s="43"/>
      <c r="Z1923" s="43" t="s">
        <v>8442</v>
      </c>
      <c r="AA1923" s="43" t="str">
        <f>VLOOKUP(J1923, sku!B:C, 2, FALSE)</f>
        <v>Cadeirinha Rosa Aro 26 - Peixinho Bike</v>
      </c>
      <c r="AB1923" s="45" t="str">
        <f>VLOOKUP(J1923, sku!B:BM, 64, FALSE)</f>
        <v>Revenda</v>
      </c>
      <c r="AC1923" s="45" t="str">
        <f>LEFT(pedidos[[#This Row],[SKU]],3)</f>
        <v>CAD</v>
      </c>
      <c r="AD1923" s="37" t="str" cm="1">
        <f t="array" aca="1" ref="AD1923" ca="1">IFERROR(
  INDEX(
    montadora[Montadora],
    MATCH(TRUE,LEFT(J2373,NÚCARACT(montadora[SKU Parcial]))=montadora[SKU Parcial],0)
  ),
  ""
)</f>
        <v/>
      </c>
    </row>
    <row r="1924" spans="1:30" x14ac:dyDescent="0.25">
      <c r="A1924" s="42" t="s">
        <v>8225</v>
      </c>
      <c r="B1924" s="42"/>
      <c r="C1924" s="42"/>
      <c r="D1924" s="42"/>
      <c r="E1924" s="42">
        <v>20399377477</v>
      </c>
      <c r="F1924" s="42" t="s">
        <v>8393</v>
      </c>
      <c r="G1924" s="42" t="s">
        <v>11227</v>
      </c>
      <c r="H1924" s="7"/>
      <c r="I1924" s="42"/>
      <c r="J1924" s="42" t="s">
        <v>2167</v>
      </c>
      <c r="K1924" s="8">
        <v>45835</v>
      </c>
      <c r="L1924" s="12" t="s">
        <v>8443</v>
      </c>
      <c r="M1924" s="44">
        <v>77.900000000000006</v>
      </c>
      <c r="N1924" s="7">
        <v>1</v>
      </c>
      <c r="O1924" s="44">
        <v>90.27</v>
      </c>
      <c r="P1924" s="44">
        <v>38.54</v>
      </c>
      <c r="Q1924" s="44">
        <v>6.41</v>
      </c>
      <c r="R1924" s="44">
        <v>21.14</v>
      </c>
      <c r="S1924" s="44">
        <v>12.37</v>
      </c>
      <c r="T1924" s="44">
        <v>0</v>
      </c>
      <c r="U1924" s="44">
        <v>11.81</v>
      </c>
      <c r="V1924" s="9">
        <v>0.15160000000000001</v>
      </c>
      <c r="W1924" s="42" t="s">
        <v>34</v>
      </c>
      <c r="X1924" s="43"/>
      <c r="Y1924" s="43"/>
      <c r="Z1924" s="43" t="s">
        <v>8442</v>
      </c>
      <c r="AA1924" s="43" t="str">
        <f>VLOOKUP(J1924, sku!B:C, 2, FALSE)</f>
        <v>Cadeirinha Rosa Aro 26 - Peixinho Bike</v>
      </c>
      <c r="AB1924" s="45" t="str">
        <f>VLOOKUP(J1924, sku!B:BM, 64, FALSE)</f>
        <v>Revenda</v>
      </c>
      <c r="AC1924" s="45" t="str">
        <f>LEFT(pedidos[[#This Row],[SKU]],3)</f>
        <v>CAD</v>
      </c>
      <c r="AD1924" s="37" t="str" cm="1">
        <f t="array" aca="1" ref="AD1924" ca="1">IFERROR(
  INDEX(
    montadora[Montadora],
    MATCH(TRUE,LEFT(J2374,NÚCARACT(montadora[SKU Parcial]))=montadora[SKU Parcial],0)
  ),
  ""
)</f>
        <v/>
      </c>
    </row>
    <row r="1925" spans="1:30" x14ac:dyDescent="0.25">
      <c r="A1925" s="42" t="s">
        <v>8226</v>
      </c>
      <c r="B1925" s="42"/>
      <c r="C1925" s="42"/>
      <c r="D1925" s="42"/>
      <c r="E1925" s="42">
        <v>20399377477</v>
      </c>
      <c r="F1925" s="42" t="s">
        <v>8393</v>
      </c>
      <c r="G1925" s="42" t="s">
        <v>11227</v>
      </c>
      <c r="H1925" s="7"/>
      <c r="I1925" s="42"/>
      <c r="J1925" s="42" t="s">
        <v>2167</v>
      </c>
      <c r="K1925" s="8">
        <v>45832</v>
      </c>
      <c r="L1925" s="12" t="s">
        <v>8443</v>
      </c>
      <c r="M1925" s="44">
        <v>77.900000000000006</v>
      </c>
      <c r="N1925" s="7">
        <v>1</v>
      </c>
      <c r="O1925" s="44">
        <v>95.41</v>
      </c>
      <c r="P1925" s="44">
        <v>38.54</v>
      </c>
      <c r="Q1925" s="44">
        <v>6.41</v>
      </c>
      <c r="R1925" s="44">
        <v>21.14</v>
      </c>
      <c r="S1925" s="44">
        <v>17.510000000000002</v>
      </c>
      <c r="T1925" s="44">
        <v>0</v>
      </c>
      <c r="U1925" s="44">
        <v>11.81</v>
      </c>
      <c r="V1925" s="9">
        <v>0.15160000000000001</v>
      </c>
      <c r="W1925" s="42" t="s">
        <v>34</v>
      </c>
      <c r="X1925" s="43"/>
      <c r="Y1925" s="43"/>
      <c r="Z1925" s="43" t="s">
        <v>8442</v>
      </c>
      <c r="AA1925" s="43" t="str">
        <f>VLOOKUP(J1925, sku!B:C, 2, FALSE)</f>
        <v>Cadeirinha Rosa Aro 26 - Peixinho Bike</v>
      </c>
      <c r="AB1925" s="45" t="str">
        <f>VLOOKUP(J1925, sku!B:BM, 64, FALSE)</f>
        <v>Revenda</v>
      </c>
      <c r="AC1925" s="45" t="str">
        <f>LEFT(pedidos[[#This Row],[SKU]],3)</f>
        <v>CAD</v>
      </c>
      <c r="AD1925" s="37" t="str" cm="1">
        <f t="array" aca="1" ref="AD1925" ca="1">IFERROR(
  INDEX(
    montadora[Montadora],
    MATCH(TRUE,LEFT(J2375,NÚCARACT(montadora[SKU Parcial]))=montadora[SKU Parcial],0)
  ),
  ""
)</f>
        <v/>
      </c>
    </row>
    <row r="1926" spans="1:30" x14ac:dyDescent="0.25">
      <c r="A1926" s="42" t="s">
        <v>8227</v>
      </c>
      <c r="B1926" s="42"/>
      <c r="C1926" s="42"/>
      <c r="D1926" s="42"/>
      <c r="E1926" s="42">
        <v>22993569629</v>
      </c>
      <c r="F1926" s="42" t="s">
        <v>8394</v>
      </c>
      <c r="G1926" s="42" t="s">
        <v>11227</v>
      </c>
      <c r="H1926" s="7"/>
      <c r="I1926" s="42"/>
      <c r="J1926" s="42" t="s">
        <v>2167</v>
      </c>
      <c r="K1926" s="8">
        <v>45832</v>
      </c>
      <c r="L1926" s="12" t="s">
        <v>8443</v>
      </c>
      <c r="M1926" s="44">
        <v>77.900000000000006</v>
      </c>
      <c r="N1926" s="7">
        <v>1</v>
      </c>
      <c r="O1926" s="44">
        <v>97.84</v>
      </c>
      <c r="P1926" s="44">
        <v>38.54</v>
      </c>
      <c r="Q1926" s="44">
        <v>6.41</v>
      </c>
      <c r="R1926" s="44">
        <v>21.14</v>
      </c>
      <c r="S1926" s="44">
        <v>19.940000000000001</v>
      </c>
      <c r="T1926" s="44">
        <v>0</v>
      </c>
      <c r="U1926" s="44">
        <v>11.81</v>
      </c>
      <c r="V1926" s="9">
        <v>0.15160000000000001</v>
      </c>
      <c r="W1926" s="42" t="s">
        <v>34</v>
      </c>
      <c r="X1926" s="43"/>
      <c r="Y1926" s="43"/>
      <c r="Z1926" s="43" t="s">
        <v>8442</v>
      </c>
      <c r="AA1926" s="43" t="str">
        <f>VLOOKUP(J1926, sku!B:C, 2, FALSE)</f>
        <v>Cadeirinha Rosa Aro 26 - Peixinho Bike</v>
      </c>
      <c r="AB1926" s="45" t="str">
        <f>VLOOKUP(J1926, sku!B:BM, 64, FALSE)</f>
        <v>Revenda</v>
      </c>
      <c r="AC1926" s="45" t="str">
        <f>LEFT(pedidos[[#This Row],[SKU]],3)</f>
        <v>CAD</v>
      </c>
      <c r="AD1926" s="37" t="str" cm="1">
        <f t="array" aca="1" ref="AD1926" ca="1">IFERROR(
  INDEX(
    montadora[Montadora],
    MATCH(TRUE,LEFT(J2376,NÚCARACT(montadora[SKU Parcial]))=montadora[SKU Parcial],0)
  ),
  ""
)</f>
        <v/>
      </c>
    </row>
    <row r="1927" spans="1:30" x14ac:dyDescent="0.25">
      <c r="A1927" s="42" t="s">
        <v>8228</v>
      </c>
      <c r="B1927" s="42"/>
      <c r="C1927" s="42"/>
      <c r="D1927" s="42"/>
      <c r="E1927" s="42">
        <v>22993569629</v>
      </c>
      <c r="F1927" s="42" t="s">
        <v>8394</v>
      </c>
      <c r="G1927" s="42" t="s">
        <v>11227</v>
      </c>
      <c r="H1927" s="7"/>
      <c r="I1927" s="42"/>
      <c r="J1927" s="42" t="s">
        <v>2167</v>
      </c>
      <c r="K1927" s="8">
        <v>45830</v>
      </c>
      <c r="L1927" s="12" t="s">
        <v>8443</v>
      </c>
      <c r="M1927" s="44">
        <v>77.900000000000006</v>
      </c>
      <c r="N1927" s="7">
        <v>1</v>
      </c>
      <c r="O1927" s="44">
        <v>82.97</v>
      </c>
      <c r="P1927" s="44">
        <v>38.54</v>
      </c>
      <c r="Q1927" s="44">
        <v>6.41</v>
      </c>
      <c r="R1927" s="44">
        <v>21.14</v>
      </c>
      <c r="S1927" s="44">
        <v>5.07</v>
      </c>
      <c r="T1927" s="44">
        <v>0</v>
      </c>
      <c r="U1927" s="44">
        <v>11.81</v>
      </c>
      <c r="V1927" s="9">
        <v>0.15160000000000001</v>
      </c>
      <c r="W1927" s="42" t="s">
        <v>34</v>
      </c>
      <c r="X1927" s="43"/>
      <c r="Y1927" s="43"/>
      <c r="Z1927" s="43" t="s">
        <v>8442</v>
      </c>
      <c r="AA1927" s="43" t="str">
        <f>VLOOKUP(J1927, sku!B:C, 2, FALSE)</f>
        <v>Cadeirinha Rosa Aro 26 - Peixinho Bike</v>
      </c>
      <c r="AB1927" s="45" t="str">
        <f>VLOOKUP(J1927, sku!B:BM, 64, FALSE)</f>
        <v>Revenda</v>
      </c>
      <c r="AC1927" s="45" t="str">
        <f>LEFT(pedidos[[#This Row],[SKU]],3)</f>
        <v>CAD</v>
      </c>
      <c r="AD1927" s="37" t="str" cm="1">
        <f t="array" aca="1" ref="AD1927" ca="1">IFERROR(
  INDEX(
    montadora[Montadora],
    MATCH(TRUE,LEFT(J2377,NÚCARACT(montadora[SKU Parcial]))=montadora[SKU Parcial],0)
  ),
  ""
)</f>
        <v/>
      </c>
    </row>
    <row r="1928" spans="1:30" x14ac:dyDescent="0.25">
      <c r="A1928" s="42" t="s">
        <v>8229</v>
      </c>
      <c r="B1928" s="42"/>
      <c r="C1928" s="42"/>
      <c r="D1928" s="42"/>
      <c r="E1928" s="42">
        <v>22993569629</v>
      </c>
      <c r="F1928" s="42" t="s">
        <v>8394</v>
      </c>
      <c r="G1928" s="42" t="s">
        <v>11227</v>
      </c>
      <c r="H1928" s="7"/>
      <c r="I1928" s="42"/>
      <c r="J1928" s="42" t="s">
        <v>2167</v>
      </c>
      <c r="K1928" s="8">
        <v>45830</v>
      </c>
      <c r="L1928" s="19" t="s">
        <v>8443</v>
      </c>
      <c r="M1928" s="44">
        <v>77.900000000000006</v>
      </c>
      <c r="N1928" s="7">
        <v>1</v>
      </c>
      <c r="O1928" s="44">
        <v>87.84</v>
      </c>
      <c r="P1928" s="44">
        <v>38.54</v>
      </c>
      <c r="Q1928" s="44">
        <v>6.41</v>
      </c>
      <c r="R1928" s="44">
        <v>21.14</v>
      </c>
      <c r="S1928" s="44">
        <v>9.94</v>
      </c>
      <c r="T1928" s="44">
        <v>0</v>
      </c>
      <c r="U1928" s="44">
        <v>11.81</v>
      </c>
      <c r="V1928" s="9">
        <v>0.15160000000000001</v>
      </c>
      <c r="W1928" s="42" t="s">
        <v>34</v>
      </c>
      <c r="X1928" s="43"/>
      <c r="Y1928" s="43"/>
      <c r="Z1928" s="43" t="s">
        <v>8442</v>
      </c>
      <c r="AA1928" s="43" t="str">
        <f>VLOOKUP(J1928, sku!B:C, 2, FALSE)</f>
        <v>Cadeirinha Rosa Aro 26 - Peixinho Bike</v>
      </c>
      <c r="AB1928" s="45" t="str">
        <f>VLOOKUP(J1928, sku!B:BM, 64, FALSE)</f>
        <v>Revenda</v>
      </c>
      <c r="AC1928" s="45" t="str">
        <f>LEFT(pedidos[[#This Row],[SKU]],3)</f>
        <v>CAD</v>
      </c>
      <c r="AD1928" s="37" t="str" cm="1">
        <f t="array" aca="1" ref="AD1928" ca="1">IFERROR(
  INDEX(
    montadora[Montadora],
    MATCH(TRUE,LEFT(J2378,NÚCARACT(montadora[SKU Parcial]))=montadora[SKU Parcial],0)
  ),
  ""
)</f>
        <v/>
      </c>
    </row>
    <row r="1929" spans="1:30" x14ac:dyDescent="0.25">
      <c r="A1929" s="42" t="s">
        <v>8230</v>
      </c>
      <c r="B1929" s="42"/>
      <c r="C1929" s="42"/>
      <c r="D1929" s="42"/>
      <c r="E1929" s="42">
        <v>20399377477</v>
      </c>
      <c r="F1929" s="42" t="s">
        <v>8393</v>
      </c>
      <c r="G1929" s="42" t="s">
        <v>11227</v>
      </c>
      <c r="H1929" s="7"/>
      <c r="I1929" s="42"/>
      <c r="J1929" s="42" t="s">
        <v>2167</v>
      </c>
      <c r="K1929" s="8">
        <v>45828</v>
      </c>
      <c r="L1929" s="12" t="s">
        <v>8443</v>
      </c>
      <c r="M1929" s="44">
        <v>77.900000000000006</v>
      </c>
      <c r="N1929" s="7">
        <v>1</v>
      </c>
      <c r="O1929" s="44">
        <v>99.99</v>
      </c>
      <c r="P1929" s="44">
        <v>38.54</v>
      </c>
      <c r="Q1929" s="44">
        <v>6.41</v>
      </c>
      <c r="R1929" s="44">
        <v>21.14</v>
      </c>
      <c r="S1929" s="44">
        <v>22.09</v>
      </c>
      <c r="T1929" s="44">
        <v>0</v>
      </c>
      <c r="U1929" s="44">
        <v>11.81</v>
      </c>
      <c r="V1929" s="9">
        <v>0.15160000000000001</v>
      </c>
      <c r="W1929" s="42" t="s">
        <v>34</v>
      </c>
      <c r="X1929" s="43"/>
      <c r="Y1929" s="43"/>
      <c r="Z1929" s="43" t="s">
        <v>8442</v>
      </c>
      <c r="AA1929" s="43" t="str">
        <f>VLOOKUP(J1929, sku!B:C, 2, FALSE)</f>
        <v>Cadeirinha Rosa Aro 26 - Peixinho Bike</v>
      </c>
      <c r="AB1929" s="45" t="str">
        <f>VLOOKUP(J1929, sku!B:BM, 64, FALSE)</f>
        <v>Revenda</v>
      </c>
      <c r="AC1929" s="45" t="str">
        <f>LEFT(pedidos[[#This Row],[SKU]],3)</f>
        <v>CAD</v>
      </c>
      <c r="AD1929" s="37" t="str" cm="1">
        <f t="array" aca="1" ref="AD1929" ca="1">IFERROR(
  INDEX(
    montadora[Montadora],
    MATCH(TRUE,LEFT(J2379,NÚCARACT(montadora[SKU Parcial]))=montadora[SKU Parcial],0)
  ),
  ""
)</f>
        <v/>
      </c>
    </row>
    <row r="1930" spans="1:30" x14ac:dyDescent="0.25">
      <c r="A1930" s="42" t="s">
        <v>8231</v>
      </c>
      <c r="B1930" s="42"/>
      <c r="C1930" s="42"/>
      <c r="D1930" s="42"/>
      <c r="E1930" s="42">
        <v>20399377477</v>
      </c>
      <c r="F1930" s="42" t="s">
        <v>8393</v>
      </c>
      <c r="G1930" s="42" t="s">
        <v>11227</v>
      </c>
      <c r="H1930" s="7"/>
      <c r="I1930" s="42"/>
      <c r="J1930" s="42" t="s">
        <v>2167</v>
      </c>
      <c r="K1930" s="8">
        <v>45827</v>
      </c>
      <c r="L1930" s="12" t="s">
        <v>8443</v>
      </c>
      <c r="M1930" s="44">
        <v>77.900000000000006</v>
      </c>
      <c r="N1930" s="7">
        <v>1</v>
      </c>
      <c r="O1930" s="44">
        <v>82.97</v>
      </c>
      <c r="P1930" s="44">
        <v>38.54</v>
      </c>
      <c r="Q1930" s="44">
        <v>6.41</v>
      </c>
      <c r="R1930" s="44">
        <v>21.14</v>
      </c>
      <c r="S1930" s="44">
        <v>5.07</v>
      </c>
      <c r="T1930" s="44">
        <v>0</v>
      </c>
      <c r="U1930" s="44">
        <v>11.81</v>
      </c>
      <c r="V1930" s="9">
        <v>0.15160000000000001</v>
      </c>
      <c r="W1930" s="42" t="s">
        <v>34</v>
      </c>
      <c r="X1930" s="43"/>
      <c r="Y1930" s="43"/>
      <c r="Z1930" s="43" t="s">
        <v>8442</v>
      </c>
      <c r="AA1930" s="43" t="str">
        <f>VLOOKUP(J1930, sku!B:C, 2, FALSE)</f>
        <v>Cadeirinha Rosa Aro 26 - Peixinho Bike</v>
      </c>
      <c r="AB1930" s="45" t="str">
        <f>VLOOKUP(J1930, sku!B:BM, 64, FALSE)</f>
        <v>Revenda</v>
      </c>
      <c r="AC1930" s="45" t="str">
        <f>LEFT(pedidos[[#This Row],[SKU]],3)</f>
        <v>CAD</v>
      </c>
      <c r="AD1930" s="37" t="str" cm="1">
        <f t="array" aca="1" ref="AD1930" ca="1">IFERROR(
  INDEX(
    montadora[Montadora],
    MATCH(TRUE,LEFT(J2380,NÚCARACT(montadora[SKU Parcial]))=montadora[SKU Parcial],0)
  ),
  ""
)</f>
        <v/>
      </c>
    </row>
    <row r="1931" spans="1:30" x14ac:dyDescent="0.25">
      <c r="A1931" s="42" t="s">
        <v>8232</v>
      </c>
      <c r="B1931" s="42"/>
      <c r="C1931" s="42"/>
      <c r="D1931" s="42"/>
      <c r="E1931" s="42">
        <v>22993569629</v>
      </c>
      <c r="F1931" s="42" t="s">
        <v>8394</v>
      </c>
      <c r="G1931" s="42" t="s">
        <v>11227</v>
      </c>
      <c r="H1931" s="7"/>
      <c r="I1931" s="42"/>
      <c r="J1931" s="42" t="s">
        <v>2167</v>
      </c>
      <c r="K1931" s="8">
        <v>45825</v>
      </c>
      <c r="L1931" s="12" t="s">
        <v>8443</v>
      </c>
      <c r="M1931" s="44">
        <v>77.900000000000006</v>
      </c>
      <c r="N1931" s="7">
        <v>1</v>
      </c>
      <c r="O1931" s="44">
        <v>99.99</v>
      </c>
      <c r="P1931" s="44">
        <v>38.54</v>
      </c>
      <c r="Q1931" s="44">
        <v>6.41</v>
      </c>
      <c r="R1931" s="44">
        <v>21.14</v>
      </c>
      <c r="S1931" s="44">
        <v>22.09</v>
      </c>
      <c r="T1931" s="44">
        <v>0</v>
      </c>
      <c r="U1931" s="44">
        <v>11.81</v>
      </c>
      <c r="V1931" s="9">
        <v>0.15160000000000001</v>
      </c>
      <c r="W1931" s="42" t="s">
        <v>34</v>
      </c>
      <c r="X1931" s="43"/>
      <c r="Y1931" s="43"/>
      <c r="Z1931" s="43" t="s">
        <v>8442</v>
      </c>
      <c r="AA1931" s="43" t="str">
        <f>VLOOKUP(J1931, sku!B:C, 2, FALSE)</f>
        <v>Cadeirinha Rosa Aro 26 - Peixinho Bike</v>
      </c>
      <c r="AB1931" s="45" t="str">
        <f>VLOOKUP(J1931, sku!B:BM, 64, FALSE)</f>
        <v>Revenda</v>
      </c>
      <c r="AC1931" s="45" t="str">
        <f>LEFT(pedidos[[#This Row],[SKU]],3)</f>
        <v>CAD</v>
      </c>
      <c r="AD1931" s="37" t="str" cm="1">
        <f t="array" aca="1" ref="AD1931" ca="1">IFERROR(
  INDEX(
    montadora[Montadora],
    MATCH(TRUE,LEFT(J2381,NÚCARACT(montadora[SKU Parcial]))=montadora[SKU Parcial],0)
  ),
  ""
)</f>
        <v/>
      </c>
    </row>
    <row r="1932" spans="1:30" x14ac:dyDescent="0.25">
      <c r="A1932" s="42" t="s">
        <v>8233</v>
      </c>
      <c r="B1932" s="42"/>
      <c r="C1932" s="42"/>
      <c r="D1932" s="42"/>
      <c r="E1932" s="42">
        <v>22993569629</v>
      </c>
      <c r="F1932" s="42" t="s">
        <v>8394</v>
      </c>
      <c r="G1932" s="42" t="s">
        <v>11227</v>
      </c>
      <c r="H1932" s="7"/>
      <c r="I1932" s="42"/>
      <c r="J1932" s="42" t="s">
        <v>2167</v>
      </c>
      <c r="K1932" s="8">
        <v>45825</v>
      </c>
      <c r="L1932" s="12" t="s">
        <v>8443</v>
      </c>
      <c r="M1932" s="44">
        <v>77.900000000000006</v>
      </c>
      <c r="N1932" s="7">
        <v>1</v>
      </c>
      <c r="O1932" s="44">
        <v>100.27</v>
      </c>
      <c r="P1932" s="44">
        <v>38.54</v>
      </c>
      <c r="Q1932" s="44">
        <v>6.41</v>
      </c>
      <c r="R1932" s="44">
        <v>21.14</v>
      </c>
      <c r="S1932" s="44">
        <v>22.37</v>
      </c>
      <c r="T1932" s="44">
        <v>0</v>
      </c>
      <c r="U1932" s="44">
        <v>11.81</v>
      </c>
      <c r="V1932" s="9">
        <v>0.15160000000000001</v>
      </c>
      <c r="W1932" s="42" t="s">
        <v>34</v>
      </c>
      <c r="X1932" s="43"/>
      <c r="Y1932" s="43"/>
      <c r="Z1932" s="43" t="s">
        <v>8442</v>
      </c>
      <c r="AA1932" s="43" t="str">
        <f>VLOOKUP(J1932, sku!B:C, 2, FALSE)</f>
        <v>Cadeirinha Rosa Aro 26 - Peixinho Bike</v>
      </c>
      <c r="AB1932" s="45" t="str">
        <f>VLOOKUP(J1932, sku!B:BM, 64, FALSE)</f>
        <v>Revenda</v>
      </c>
      <c r="AC1932" s="45" t="str">
        <f>LEFT(pedidos[[#This Row],[SKU]],3)</f>
        <v>CAD</v>
      </c>
      <c r="AD1932" s="37" t="str" cm="1">
        <f t="array" aca="1" ref="AD1932" ca="1">IFERROR(
  INDEX(
    montadora[Montadora],
    MATCH(TRUE,LEFT(J2382,NÚCARACT(montadora[SKU Parcial]))=montadora[SKU Parcial],0)
  ),
  ""
)</f>
        <v/>
      </c>
    </row>
    <row r="1933" spans="1:30" x14ac:dyDescent="0.25">
      <c r="A1933" s="42" t="s">
        <v>8234</v>
      </c>
      <c r="B1933" s="42"/>
      <c r="C1933" s="42"/>
      <c r="D1933" s="42"/>
      <c r="E1933" s="42">
        <v>20399377477</v>
      </c>
      <c r="F1933" s="42" t="s">
        <v>8393</v>
      </c>
      <c r="G1933" s="42" t="s">
        <v>11227</v>
      </c>
      <c r="H1933" s="7"/>
      <c r="I1933" s="42"/>
      <c r="J1933" s="42" t="s">
        <v>2167</v>
      </c>
      <c r="K1933" s="8">
        <v>45824</v>
      </c>
      <c r="L1933" s="12" t="s">
        <v>8443</v>
      </c>
      <c r="M1933" s="44">
        <v>77.900000000000006</v>
      </c>
      <c r="N1933" s="7">
        <v>1</v>
      </c>
      <c r="O1933" s="44">
        <v>82.97</v>
      </c>
      <c r="P1933" s="44">
        <v>38.54</v>
      </c>
      <c r="Q1933" s="44">
        <v>6.41</v>
      </c>
      <c r="R1933" s="44">
        <v>21.14</v>
      </c>
      <c r="S1933" s="44">
        <v>5.07</v>
      </c>
      <c r="T1933" s="44">
        <v>0</v>
      </c>
      <c r="U1933" s="44">
        <v>11.81</v>
      </c>
      <c r="V1933" s="9">
        <v>0.15160000000000001</v>
      </c>
      <c r="W1933" s="42" t="s">
        <v>34</v>
      </c>
      <c r="X1933" s="43"/>
      <c r="Y1933" s="43"/>
      <c r="Z1933" s="43" t="s">
        <v>8442</v>
      </c>
      <c r="AA1933" s="43" t="str">
        <f>VLOOKUP(J1933, sku!B:C, 2, FALSE)</f>
        <v>Cadeirinha Rosa Aro 26 - Peixinho Bike</v>
      </c>
      <c r="AB1933" s="45" t="str">
        <f>VLOOKUP(J1933, sku!B:BM, 64, FALSE)</f>
        <v>Revenda</v>
      </c>
      <c r="AC1933" s="45" t="str">
        <f>LEFT(pedidos[[#This Row],[SKU]],3)</f>
        <v>CAD</v>
      </c>
      <c r="AD1933" s="37" t="str" cm="1">
        <f t="array" aca="1" ref="AD1933" ca="1">IFERROR(
  INDEX(
    montadora[Montadora],
    MATCH(TRUE,LEFT(J2383,NÚCARACT(montadora[SKU Parcial]))=montadora[SKU Parcial],0)
  ),
  ""
)</f>
        <v/>
      </c>
    </row>
    <row r="1934" spans="1:30" x14ac:dyDescent="0.25">
      <c r="A1934" s="42" t="s">
        <v>8235</v>
      </c>
      <c r="B1934" s="42"/>
      <c r="C1934" s="42"/>
      <c r="D1934" s="42"/>
      <c r="E1934" s="42">
        <v>22993569629</v>
      </c>
      <c r="F1934" s="42" t="s">
        <v>8394</v>
      </c>
      <c r="G1934" s="42" t="s">
        <v>11227</v>
      </c>
      <c r="H1934" s="7"/>
      <c r="I1934" s="42"/>
      <c r="J1934" s="42" t="s">
        <v>2167</v>
      </c>
      <c r="K1934" s="8">
        <v>45821</v>
      </c>
      <c r="L1934" s="12" t="s">
        <v>8443</v>
      </c>
      <c r="M1934" s="44">
        <v>77.900000000000006</v>
      </c>
      <c r="N1934" s="7">
        <v>1</v>
      </c>
      <c r="O1934" s="44">
        <v>81.77</v>
      </c>
      <c r="P1934" s="44">
        <v>38.54</v>
      </c>
      <c r="Q1934" s="44">
        <v>6.41</v>
      </c>
      <c r="R1934" s="44">
        <v>21.14</v>
      </c>
      <c r="S1934" s="44">
        <v>3.87</v>
      </c>
      <c r="T1934" s="44">
        <v>0</v>
      </c>
      <c r="U1934" s="44">
        <v>11.81</v>
      </c>
      <c r="V1934" s="9">
        <v>0.15160000000000001</v>
      </c>
      <c r="W1934" s="42" t="s">
        <v>34</v>
      </c>
      <c r="X1934" s="43"/>
      <c r="Y1934" s="43"/>
      <c r="Z1934" s="43" t="s">
        <v>8442</v>
      </c>
      <c r="AA1934" s="43" t="str">
        <f>VLOOKUP(J1934, sku!B:C, 2, FALSE)</f>
        <v>Cadeirinha Rosa Aro 26 - Peixinho Bike</v>
      </c>
      <c r="AB1934" s="45" t="str">
        <f>VLOOKUP(J1934, sku!B:BM, 64, FALSE)</f>
        <v>Revenda</v>
      </c>
      <c r="AC1934" s="45" t="str">
        <f>LEFT(pedidos[[#This Row],[SKU]],3)</f>
        <v>CAD</v>
      </c>
      <c r="AD1934" s="37" t="str" cm="1">
        <f t="array" aca="1" ref="AD1934" ca="1">IFERROR(
  INDEX(
    montadora[Montadora],
    MATCH(TRUE,LEFT(J2384,NÚCARACT(montadora[SKU Parcial]))=montadora[SKU Parcial],0)
  ),
  ""
)</f>
        <v/>
      </c>
    </row>
    <row r="1935" spans="1:30" customFormat="1" x14ac:dyDescent="0.25">
      <c r="A1935" s="1" t="s">
        <v>7592</v>
      </c>
      <c r="B1935" s="1" t="s">
        <v>36</v>
      </c>
      <c r="C1935" s="1" t="s">
        <v>234</v>
      </c>
      <c r="D1935" s="1" t="s">
        <v>27</v>
      </c>
      <c r="E1935" s="1" t="s">
        <v>4894</v>
      </c>
      <c r="F1935" s="1" t="s">
        <v>937</v>
      </c>
      <c r="G1935" s="6" t="s">
        <v>11227</v>
      </c>
      <c r="H1935" s="2" t="s">
        <v>30</v>
      </c>
      <c r="I1935" s="1" t="s">
        <v>36</v>
      </c>
      <c r="J1935" s="1" t="s">
        <v>938</v>
      </c>
      <c r="K1935" s="4">
        <v>45785</v>
      </c>
      <c r="L1935" s="13" t="s">
        <v>804</v>
      </c>
      <c r="M1935" s="26">
        <v>78.8</v>
      </c>
      <c r="N1935" s="2">
        <v>1</v>
      </c>
      <c r="O1935" s="26">
        <v>78.8</v>
      </c>
      <c r="P1935" s="26">
        <v>38.64</v>
      </c>
      <c r="Q1935" s="26">
        <v>6</v>
      </c>
      <c r="R1935" s="26">
        <v>15.81</v>
      </c>
      <c r="S1935" s="26">
        <v>0</v>
      </c>
      <c r="T1935" s="26">
        <v>0</v>
      </c>
      <c r="U1935" s="26">
        <v>18.350000000000001</v>
      </c>
      <c r="V1935" s="10">
        <v>0.2329</v>
      </c>
      <c r="W1935" s="1" t="s">
        <v>34</v>
      </c>
      <c r="X1935" s="3"/>
      <c r="Y1935" s="3"/>
      <c r="Z1935" s="5" t="s">
        <v>7980</v>
      </c>
      <c r="AA1935" s="5" t="str">
        <f>VLOOKUP(J1935, sku!B:C, 2, FALSE)</f>
        <v>Cadeirinha Preta Aro 26 - Peixinho Bike</v>
      </c>
      <c r="AB1935" s="3" t="str">
        <f>VLOOKUP(J1935, sku!B:BM, 64, FALSE)</f>
        <v>Revenda</v>
      </c>
      <c r="AC1935" s="3" t="str">
        <f>LEFT(pedidos[[#This Row],[SKU]],3)</f>
        <v>CAD</v>
      </c>
      <c r="AD1935" s="36" t="str" cm="1">
        <f t="array" aca="1" ref="AD1935" ca="1">IFERROR(
  INDEX(
    montadora[Montadora],
    MATCH(TRUE,LEFT(J2385,NÚCARACT(montadora[SKU Parcial]))=montadora[SKU Parcial],0)
  ),
  ""
)</f>
        <v/>
      </c>
    </row>
    <row r="1936" spans="1:30" customFormat="1" x14ac:dyDescent="0.25">
      <c r="A1936" s="1" t="s">
        <v>7593</v>
      </c>
      <c r="B1936" s="1" t="s">
        <v>36</v>
      </c>
      <c r="C1936" s="1" t="s">
        <v>7594</v>
      </c>
      <c r="D1936" s="1" t="s">
        <v>27</v>
      </c>
      <c r="E1936" s="1" t="s">
        <v>4894</v>
      </c>
      <c r="F1936" s="1" t="s">
        <v>937</v>
      </c>
      <c r="G1936" s="6" t="s">
        <v>11227</v>
      </c>
      <c r="H1936" s="2" t="s">
        <v>30</v>
      </c>
      <c r="I1936" s="1" t="s">
        <v>36</v>
      </c>
      <c r="J1936" s="1" t="s">
        <v>938</v>
      </c>
      <c r="K1936" s="4">
        <v>45787</v>
      </c>
      <c r="L1936" s="13" t="s">
        <v>804</v>
      </c>
      <c r="M1936" s="26">
        <v>78.8</v>
      </c>
      <c r="N1936" s="2">
        <v>1</v>
      </c>
      <c r="O1936" s="26">
        <v>137.69999999999999</v>
      </c>
      <c r="P1936" s="26">
        <v>38.64</v>
      </c>
      <c r="Q1936" s="26">
        <v>6</v>
      </c>
      <c r="R1936" s="26">
        <v>15.81</v>
      </c>
      <c r="S1936" s="26">
        <v>58.9</v>
      </c>
      <c r="T1936" s="26">
        <v>0</v>
      </c>
      <c r="U1936" s="26">
        <v>18.350000000000001</v>
      </c>
      <c r="V1936" s="10">
        <v>0.2329</v>
      </c>
      <c r="W1936" s="1" t="s">
        <v>34</v>
      </c>
      <c r="X1936" s="3"/>
      <c r="Y1936" s="3"/>
      <c r="Z1936" s="5" t="s">
        <v>7980</v>
      </c>
      <c r="AA1936" s="5" t="str">
        <f>VLOOKUP(J1936, sku!B:C, 2, FALSE)</f>
        <v>Cadeirinha Preta Aro 26 - Peixinho Bike</v>
      </c>
      <c r="AB1936" s="3" t="str">
        <f>VLOOKUP(J1936, sku!B:BM, 64, FALSE)</f>
        <v>Revenda</v>
      </c>
      <c r="AC1936" s="3" t="str">
        <f>LEFT(pedidos[[#This Row],[SKU]],3)</f>
        <v>CAD</v>
      </c>
      <c r="AD1936" s="36" t="str" cm="1">
        <f t="array" aca="1" ref="AD1936" ca="1">IFERROR(
  INDEX(
    montadora[Montadora],
    MATCH(TRUE,LEFT(J2386,NÚCARACT(montadora[SKU Parcial]))=montadora[SKU Parcial],0)
  ),
  ""
)</f>
        <v/>
      </c>
    </row>
    <row r="1937" spans="1:30" x14ac:dyDescent="0.25">
      <c r="A1937" s="42" t="s">
        <v>10020</v>
      </c>
      <c r="B1937" s="42">
        <v>22298177656</v>
      </c>
      <c r="C1937" s="42"/>
      <c r="D1937" s="42"/>
      <c r="E1937" s="42"/>
      <c r="F1937" s="42" t="s">
        <v>8393</v>
      </c>
      <c r="G1937" s="42" t="s">
        <v>11228</v>
      </c>
      <c r="H1937" s="19"/>
      <c r="I1937" s="42"/>
      <c r="J1937" s="42" t="s">
        <v>2167</v>
      </c>
      <c r="K1937" s="21">
        <v>45779</v>
      </c>
      <c r="L1937" s="12" t="s">
        <v>8443</v>
      </c>
      <c r="M1937" s="44">
        <v>78.900000000000006</v>
      </c>
      <c r="N1937" s="19">
        <v>1</v>
      </c>
      <c r="O1937" s="44">
        <v>92.49</v>
      </c>
      <c r="P1937" s="44">
        <v>38.64</v>
      </c>
      <c r="Q1937" s="44">
        <v>2.66</v>
      </c>
      <c r="R1937" s="44">
        <v>19.62</v>
      </c>
      <c r="S1937" s="44">
        <v>13.59</v>
      </c>
      <c r="T1937" s="44">
        <v>0</v>
      </c>
      <c r="U1937" s="44">
        <v>17.190000000000001</v>
      </c>
      <c r="V1937" s="23">
        <v>0.21790000000000001</v>
      </c>
      <c r="W1937" s="42" t="s">
        <v>34</v>
      </c>
      <c r="X1937" s="43"/>
      <c r="Y1937" s="43"/>
      <c r="Z1937" s="43" t="s">
        <v>8442</v>
      </c>
      <c r="AA1937" s="43" t="str">
        <f>VLOOKUP(J1937, sku!B:C, 2, FALSE)</f>
        <v>Cadeirinha Rosa Aro 26 - Peixinho Bike</v>
      </c>
      <c r="AB1937" s="45" t="str">
        <f>VLOOKUP(J1937, sku!B:BM, 64, FALSE)</f>
        <v>Revenda</v>
      </c>
      <c r="AC1937" s="45" t="str">
        <f>LEFT(pedidos[[#This Row],[SKU]],3)</f>
        <v>CAD</v>
      </c>
      <c r="AD1937" s="37" t="str" cm="1">
        <f t="array" aca="1" ref="AD1937" ca="1">IFERROR(
  INDEX(
    montadora[Montadora],
    MATCH(TRUE,LEFT(J2387,NÚCARACT(montadora[SKU Parcial]))=montadora[SKU Parcial],0)
  ),
  ""
)</f>
        <v/>
      </c>
    </row>
    <row r="1938" spans="1:30" x14ac:dyDescent="0.25">
      <c r="A1938" s="42" t="s">
        <v>10025</v>
      </c>
      <c r="B1938" s="42">
        <v>22298177656</v>
      </c>
      <c r="C1938" s="42"/>
      <c r="D1938" s="42"/>
      <c r="E1938" s="42"/>
      <c r="F1938" s="42" t="s">
        <v>8393</v>
      </c>
      <c r="G1938" s="42" t="s">
        <v>11228</v>
      </c>
      <c r="H1938" s="19"/>
      <c r="I1938" s="42"/>
      <c r="J1938" s="42" t="s">
        <v>938</v>
      </c>
      <c r="K1938" s="21">
        <v>45779</v>
      </c>
      <c r="L1938" s="19" t="s">
        <v>8443</v>
      </c>
      <c r="M1938" s="44">
        <v>78.900000000000006</v>
      </c>
      <c r="N1938" s="19">
        <v>1</v>
      </c>
      <c r="O1938" s="44">
        <v>82.77</v>
      </c>
      <c r="P1938" s="44">
        <v>38.64</v>
      </c>
      <c r="Q1938" s="44">
        <v>2.66</v>
      </c>
      <c r="R1938" s="44">
        <v>19.62</v>
      </c>
      <c r="S1938" s="44">
        <v>3.87</v>
      </c>
      <c r="T1938" s="44">
        <v>0</v>
      </c>
      <c r="U1938" s="44">
        <v>17.190000000000001</v>
      </c>
      <c r="V1938" s="23">
        <v>0.21790000000000001</v>
      </c>
      <c r="W1938" s="42" t="s">
        <v>34</v>
      </c>
      <c r="X1938" s="43"/>
      <c r="Y1938" s="43"/>
      <c r="Z1938" s="43" t="s">
        <v>8442</v>
      </c>
      <c r="AA1938" s="43" t="str">
        <f>VLOOKUP(J1938, sku!B:C, 2, FALSE)</f>
        <v>Cadeirinha Preta Aro 26 - Peixinho Bike</v>
      </c>
      <c r="AB1938" s="45" t="str">
        <f>VLOOKUP(J1938, sku!B:BM, 64, FALSE)</f>
        <v>Revenda</v>
      </c>
      <c r="AC1938" s="45" t="str">
        <f>LEFT(pedidos[[#This Row],[SKU]],3)</f>
        <v>CAD</v>
      </c>
      <c r="AD1938" s="37" t="str" cm="1">
        <f t="array" aca="1" ref="AD1938" ca="1">IFERROR(
  INDEX(
    montadora[Montadora],
    MATCH(TRUE,LEFT(J2388,NÚCARACT(montadora[SKU Parcial]))=montadora[SKU Parcial],0)
  ),
  ""
)</f>
        <v/>
      </c>
    </row>
    <row r="1939" spans="1:30" x14ac:dyDescent="0.25">
      <c r="A1939" s="42" t="s">
        <v>9050</v>
      </c>
      <c r="B1939" s="42"/>
      <c r="C1939" s="42"/>
      <c r="D1939" s="42"/>
      <c r="E1939" s="42">
        <v>20399377477</v>
      </c>
      <c r="F1939" s="42" t="s">
        <v>8393</v>
      </c>
      <c r="G1939" s="42" t="s">
        <v>11227</v>
      </c>
      <c r="H1939" s="7"/>
      <c r="I1939" s="42"/>
      <c r="J1939" s="42" t="s">
        <v>938</v>
      </c>
      <c r="K1939" s="8">
        <v>45789</v>
      </c>
      <c r="L1939" s="7" t="s">
        <v>8443</v>
      </c>
      <c r="M1939" s="44">
        <v>82.8</v>
      </c>
      <c r="N1939" s="7">
        <v>1</v>
      </c>
      <c r="O1939" s="44">
        <v>108.55</v>
      </c>
      <c r="P1939" s="44">
        <v>38.64</v>
      </c>
      <c r="Q1939" s="44">
        <v>6.3</v>
      </c>
      <c r="R1939" s="44">
        <v>22.22</v>
      </c>
      <c r="S1939" s="44">
        <v>25.75</v>
      </c>
      <c r="T1939" s="44">
        <v>0</v>
      </c>
      <c r="U1939" s="44">
        <v>15.64</v>
      </c>
      <c r="V1939" s="9">
        <v>0.18890000000000001</v>
      </c>
      <c r="W1939" s="42" t="s">
        <v>34</v>
      </c>
      <c r="X1939" s="43"/>
      <c r="Y1939" s="43"/>
      <c r="Z1939" s="43" t="s">
        <v>8442</v>
      </c>
      <c r="AA1939" s="43" t="str">
        <f>VLOOKUP(J1939, sku!B:C, 2, FALSE)</f>
        <v>Cadeirinha Preta Aro 26 - Peixinho Bike</v>
      </c>
      <c r="AB1939" s="45" t="str">
        <f>VLOOKUP(J1939, sku!B:BM, 64, FALSE)</f>
        <v>Revenda</v>
      </c>
      <c r="AC1939" s="45" t="str">
        <f>LEFT(pedidos[[#This Row],[SKU]],3)</f>
        <v>CAD</v>
      </c>
      <c r="AD1939" s="37" t="str" cm="1">
        <f t="array" aca="1" ref="AD1939" ca="1">IFERROR(
  INDEX(
    montadora[Montadora],
    MATCH(TRUE,LEFT(J2389,NÚCARACT(montadora[SKU Parcial]))=montadora[SKU Parcial],0)
  ),
  ""
)</f>
        <v/>
      </c>
    </row>
    <row r="1940" spans="1:30" x14ac:dyDescent="0.25">
      <c r="A1940" s="42" t="s">
        <v>9060</v>
      </c>
      <c r="B1940" s="42"/>
      <c r="C1940" s="42"/>
      <c r="D1940" s="42"/>
      <c r="E1940" s="42">
        <v>20399377477</v>
      </c>
      <c r="F1940" s="42" t="s">
        <v>8393</v>
      </c>
      <c r="G1940" s="42" t="s">
        <v>11227</v>
      </c>
      <c r="H1940" s="7"/>
      <c r="I1940" s="42"/>
      <c r="J1940" s="42" t="s">
        <v>2167</v>
      </c>
      <c r="K1940" s="8">
        <v>45786</v>
      </c>
      <c r="L1940" s="12" t="s">
        <v>8443</v>
      </c>
      <c r="M1940" s="44">
        <v>82.8</v>
      </c>
      <c r="N1940" s="7">
        <v>1</v>
      </c>
      <c r="O1940" s="44">
        <v>102.74</v>
      </c>
      <c r="P1940" s="44">
        <v>38.64</v>
      </c>
      <c r="Q1940" s="44">
        <v>6.3</v>
      </c>
      <c r="R1940" s="44">
        <v>22.22</v>
      </c>
      <c r="S1940" s="44">
        <v>19.940000000000001</v>
      </c>
      <c r="T1940" s="44">
        <v>0</v>
      </c>
      <c r="U1940" s="44">
        <v>15.64</v>
      </c>
      <c r="V1940" s="9">
        <v>0.18890000000000001</v>
      </c>
      <c r="W1940" s="42" t="s">
        <v>34</v>
      </c>
      <c r="X1940" s="43"/>
      <c r="Y1940" s="43"/>
      <c r="Z1940" s="43" t="s">
        <v>8442</v>
      </c>
      <c r="AA1940" s="43" t="str">
        <f>VLOOKUP(J1940, sku!B:C, 2, FALSE)</f>
        <v>Cadeirinha Rosa Aro 26 - Peixinho Bike</v>
      </c>
      <c r="AB1940" s="45" t="str">
        <f>VLOOKUP(J1940, sku!B:BM, 64, FALSE)</f>
        <v>Revenda</v>
      </c>
      <c r="AC1940" s="45" t="str">
        <f>LEFT(pedidos[[#This Row],[SKU]],3)</f>
        <v>CAD</v>
      </c>
      <c r="AD1940" s="37" t="str" cm="1">
        <f t="array" aca="1" ref="AD1940" ca="1">IFERROR(
  INDEX(
    montadora[Montadora],
    MATCH(TRUE,LEFT(J2390,NÚCARACT(montadora[SKU Parcial]))=montadora[SKU Parcial],0)
  ),
  ""
)</f>
        <v/>
      </c>
    </row>
    <row r="1941" spans="1:30" x14ac:dyDescent="0.25">
      <c r="A1941" s="42" t="s">
        <v>9067</v>
      </c>
      <c r="B1941" s="42"/>
      <c r="C1941" s="42"/>
      <c r="D1941" s="42"/>
      <c r="E1941" s="42">
        <v>20399377477</v>
      </c>
      <c r="F1941" s="42" t="s">
        <v>8393</v>
      </c>
      <c r="G1941" s="42" t="s">
        <v>11227</v>
      </c>
      <c r="H1941" s="7"/>
      <c r="I1941" s="42"/>
      <c r="J1941" s="42" t="s">
        <v>938</v>
      </c>
      <c r="K1941" s="8">
        <v>45784</v>
      </c>
      <c r="L1941" s="7" t="s">
        <v>8443</v>
      </c>
      <c r="M1941" s="44">
        <v>82.8</v>
      </c>
      <c r="N1941" s="7">
        <v>1</v>
      </c>
      <c r="O1941" s="44">
        <v>102.46</v>
      </c>
      <c r="P1941" s="44">
        <v>38.64</v>
      </c>
      <c r="Q1941" s="44">
        <v>6.3</v>
      </c>
      <c r="R1941" s="44">
        <v>22.22</v>
      </c>
      <c r="S1941" s="44">
        <v>19.66</v>
      </c>
      <c r="T1941" s="44">
        <v>0</v>
      </c>
      <c r="U1941" s="44">
        <v>15.64</v>
      </c>
      <c r="V1941" s="9">
        <v>0.18890000000000001</v>
      </c>
      <c r="W1941" s="42" t="s">
        <v>34</v>
      </c>
      <c r="X1941" s="43"/>
      <c r="Y1941" s="43"/>
      <c r="Z1941" s="43" t="s">
        <v>8442</v>
      </c>
      <c r="AA1941" s="43" t="str">
        <f>VLOOKUP(J1941, sku!B:C, 2, FALSE)</f>
        <v>Cadeirinha Preta Aro 26 - Peixinho Bike</v>
      </c>
      <c r="AB1941" s="45" t="str">
        <f>VLOOKUP(J1941, sku!B:BM, 64, FALSE)</f>
        <v>Revenda</v>
      </c>
      <c r="AC1941" s="45" t="str">
        <f>LEFT(pedidos[[#This Row],[SKU]],3)</f>
        <v>CAD</v>
      </c>
      <c r="AD1941" s="37" t="str" cm="1">
        <f t="array" aca="1" ref="AD1941" ca="1">IFERROR(
  INDEX(
    montadora[Montadora],
    MATCH(TRUE,LEFT(J2391,NÚCARACT(montadora[SKU Parcial]))=montadora[SKU Parcial],0)
  ),
  ""
)</f>
        <v/>
      </c>
    </row>
    <row r="1942" spans="1:30" x14ac:dyDescent="0.25">
      <c r="A1942" s="42" t="s">
        <v>9070</v>
      </c>
      <c r="B1942" s="42"/>
      <c r="C1942" s="42"/>
      <c r="D1942" s="42"/>
      <c r="E1942" s="42">
        <v>20399377477</v>
      </c>
      <c r="F1942" s="42" t="s">
        <v>8393</v>
      </c>
      <c r="G1942" s="42" t="s">
        <v>11227</v>
      </c>
      <c r="H1942" s="7"/>
      <c r="I1942" s="42"/>
      <c r="J1942" s="42" t="s">
        <v>2167</v>
      </c>
      <c r="K1942" s="8">
        <v>45784</v>
      </c>
      <c r="L1942" s="12" t="s">
        <v>8443</v>
      </c>
      <c r="M1942" s="44">
        <v>82.8</v>
      </c>
      <c r="N1942" s="7">
        <v>1</v>
      </c>
      <c r="O1942" s="44">
        <v>97.6</v>
      </c>
      <c r="P1942" s="44">
        <v>38.64</v>
      </c>
      <c r="Q1942" s="44">
        <v>6.3</v>
      </c>
      <c r="R1942" s="44">
        <v>22.22</v>
      </c>
      <c r="S1942" s="44">
        <v>14.8</v>
      </c>
      <c r="T1942" s="44">
        <v>0</v>
      </c>
      <c r="U1942" s="44">
        <v>15.64</v>
      </c>
      <c r="V1942" s="9">
        <v>0.18890000000000001</v>
      </c>
      <c r="W1942" s="42" t="s">
        <v>34</v>
      </c>
      <c r="X1942" s="43"/>
      <c r="Y1942" s="43"/>
      <c r="Z1942" s="43" t="s">
        <v>8442</v>
      </c>
      <c r="AA1942" s="43" t="str">
        <f>VLOOKUP(J1942, sku!B:C, 2, FALSE)</f>
        <v>Cadeirinha Rosa Aro 26 - Peixinho Bike</v>
      </c>
      <c r="AB1942" s="45" t="str">
        <f>VLOOKUP(J1942, sku!B:BM, 64, FALSE)</f>
        <v>Revenda</v>
      </c>
      <c r="AC1942" s="45" t="str">
        <f>LEFT(pedidos[[#This Row],[SKU]],3)</f>
        <v>CAD</v>
      </c>
      <c r="AD1942" s="37" t="str" cm="1">
        <f t="array" aca="1" ref="AD1942" ca="1">IFERROR(
  INDEX(
    montadora[Montadora],
    MATCH(TRUE,LEFT(J2392,NÚCARACT(montadora[SKU Parcial]))=montadora[SKU Parcial],0)
  ),
  ""
)</f>
        <v/>
      </c>
    </row>
    <row r="1943" spans="1:30" x14ac:dyDescent="0.25">
      <c r="A1943" s="42" t="s">
        <v>9073</v>
      </c>
      <c r="B1943" s="42"/>
      <c r="C1943" s="42"/>
      <c r="D1943" s="42"/>
      <c r="E1943" s="42">
        <v>20399377477</v>
      </c>
      <c r="F1943" s="42" t="s">
        <v>8393</v>
      </c>
      <c r="G1943" s="42" t="s">
        <v>11227</v>
      </c>
      <c r="H1943" s="7"/>
      <c r="I1943" s="42"/>
      <c r="J1943" s="42" t="s">
        <v>938</v>
      </c>
      <c r="K1943" s="8">
        <v>45783</v>
      </c>
      <c r="L1943" s="12" t="s">
        <v>8443</v>
      </c>
      <c r="M1943" s="44">
        <v>82.8</v>
      </c>
      <c r="N1943" s="7">
        <v>1</v>
      </c>
      <c r="O1943" s="44">
        <v>82.8</v>
      </c>
      <c r="P1943" s="44">
        <v>38.64</v>
      </c>
      <c r="Q1943" s="44">
        <v>6.3</v>
      </c>
      <c r="R1943" s="44">
        <v>22.22</v>
      </c>
      <c r="S1943" s="44">
        <v>0</v>
      </c>
      <c r="T1943" s="44">
        <v>0</v>
      </c>
      <c r="U1943" s="44">
        <v>15.64</v>
      </c>
      <c r="V1943" s="9">
        <v>0.18890000000000001</v>
      </c>
      <c r="W1943" s="42" t="s">
        <v>34</v>
      </c>
      <c r="X1943" s="43"/>
      <c r="Y1943" s="43"/>
      <c r="Z1943" s="43" t="s">
        <v>8442</v>
      </c>
      <c r="AA1943" s="43" t="str">
        <f>VLOOKUP(J1943, sku!B:C, 2, FALSE)</f>
        <v>Cadeirinha Preta Aro 26 - Peixinho Bike</v>
      </c>
      <c r="AB1943" s="45" t="str">
        <f>VLOOKUP(J1943, sku!B:BM, 64, FALSE)</f>
        <v>Revenda</v>
      </c>
      <c r="AC1943" s="45" t="str">
        <f>LEFT(pedidos[[#This Row],[SKU]],3)</f>
        <v>CAD</v>
      </c>
      <c r="AD1943" s="37" t="str" cm="1">
        <f t="array" aca="1" ref="AD1943" ca="1">IFERROR(
  INDEX(
    montadora[Montadora],
    MATCH(TRUE,LEFT(#REF!,NÚCARACT(montadora[SKU Parcial]))=montadora[SKU Parcial],0)
  ),
  ""
)</f>
        <v/>
      </c>
    </row>
    <row r="1944" spans="1:30" x14ac:dyDescent="0.25">
      <c r="A1944" s="42" t="s">
        <v>9077</v>
      </c>
      <c r="B1944" s="42"/>
      <c r="C1944" s="42"/>
      <c r="D1944" s="42"/>
      <c r="E1944" s="42">
        <v>20399377477</v>
      </c>
      <c r="F1944" s="42" t="s">
        <v>8393</v>
      </c>
      <c r="G1944" s="42" t="s">
        <v>11227</v>
      </c>
      <c r="H1944" s="7"/>
      <c r="I1944" s="42"/>
      <c r="J1944" s="42" t="s">
        <v>2167</v>
      </c>
      <c r="K1944" s="8">
        <v>45782</v>
      </c>
      <c r="L1944" s="12" t="s">
        <v>8443</v>
      </c>
      <c r="M1944" s="44">
        <v>82.8</v>
      </c>
      <c r="N1944" s="7">
        <v>1</v>
      </c>
      <c r="O1944" s="44">
        <v>92.74</v>
      </c>
      <c r="P1944" s="44">
        <v>38.64</v>
      </c>
      <c r="Q1944" s="44">
        <v>6.3</v>
      </c>
      <c r="R1944" s="44">
        <v>22.22</v>
      </c>
      <c r="S1944" s="44">
        <v>9.94</v>
      </c>
      <c r="T1944" s="44">
        <v>0</v>
      </c>
      <c r="U1944" s="44">
        <v>15.64</v>
      </c>
      <c r="V1944" s="9">
        <v>0.18890000000000001</v>
      </c>
      <c r="W1944" s="42" t="s">
        <v>34</v>
      </c>
      <c r="X1944" s="43"/>
      <c r="Y1944" s="43"/>
      <c r="Z1944" s="43" t="s">
        <v>8442</v>
      </c>
      <c r="AA1944" s="43" t="str">
        <f>VLOOKUP(J1944, sku!B:C, 2, FALSE)</f>
        <v>Cadeirinha Rosa Aro 26 - Peixinho Bike</v>
      </c>
      <c r="AB1944" s="45" t="str">
        <f>VLOOKUP(J1944, sku!B:BM, 64, FALSE)</f>
        <v>Revenda</v>
      </c>
      <c r="AC1944" s="45" t="str">
        <f>LEFT(pedidos[[#This Row],[SKU]],3)</f>
        <v>CAD</v>
      </c>
      <c r="AD1944" s="37" t="str" cm="1">
        <f t="array" aca="1" ref="AD1944" ca="1">IFERROR(
  INDEX(
    montadora[Montadora],
    MATCH(TRUE,LEFT(J2393,NÚCARACT(montadora[SKU Parcial]))=montadora[SKU Parcial],0)
  ),
  ""
)</f>
        <v/>
      </c>
    </row>
    <row r="1945" spans="1:30" x14ac:dyDescent="0.25">
      <c r="A1945" s="42" t="s">
        <v>9078</v>
      </c>
      <c r="B1945" s="42"/>
      <c r="C1945" s="42"/>
      <c r="D1945" s="42"/>
      <c r="E1945" s="42">
        <v>20399377477</v>
      </c>
      <c r="F1945" s="42" t="s">
        <v>8393</v>
      </c>
      <c r="G1945" s="42" t="s">
        <v>11227</v>
      </c>
      <c r="H1945" s="7"/>
      <c r="I1945" s="42"/>
      <c r="J1945" s="42" t="s">
        <v>2167</v>
      </c>
      <c r="K1945" s="8">
        <v>45782</v>
      </c>
      <c r="L1945" s="12" t="s">
        <v>8443</v>
      </c>
      <c r="M1945" s="44">
        <v>82.8</v>
      </c>
      <c r="N1945" s="7">
        <v>1</v>
      </c>
      <c r="O1945" s="44">
        <v>87.87</v>
      </c>
      <c r="P1945" s="44">
        <v>38.64</v>
      </c>
      <c r="Q1945" s="44">
        <v>6.3</v>
      </c>
      <c r="R1945" s="44">
        <v>22.22</v>
      </c>
      <c r="S1945" s="44">
        <v>5.07</v>
      </c>
      <c r="T1945" s="44">
        <v>0</v>
      </c>
      <c r="U1945" s="44">
        <v>15.64</v>
      </c>
      <c r="V1945" s="9">
        <v>0.18890000000000001</v>
      </c>
      <c r="W1945" s="42" t="s">
        <v>34</v>
      </c>
      <c r="X1945" s="43"/>
      <c r="Y1945" s="43"/>
      <c r="Z1945" s="43" t="s">
        <v>8442</v>
      </c>
      <c r="AA1945" s="43" t="str">
        <f>VLOOKUP(J1945, sku!B:C, 2, FALSE)</f>
        <v>Cadeirinha Rosa Aro 26 - Peixinho Bike</v>
      </c>
      <c r="AB1945" s="45" t="str">
        <f>VLOOKUP(J1945, sku!B:BM, 64, FALSE)</f>
        <v>Revenda</v>
      </c>
      <c r="AC1945" s="45" t="str">
        <f>LEFT(pedidos[[#This Row],[SKU]],3)</f>
        <v>CAD</v>
      </c>
      <c r="AD1945" s="37" t="str" cm="1">
        <f t="array" aca="1" ref="AD1945" ca="1">IFERROR(
  INDEX(
    montadora[Montadora],
    MATCH(TRUE,LEFT(#REF!,NÚCARACT(montadora[SKU Parcial]))=montadora[SKU Parcial],0)
  ),
  ""
)</f>
        <v/>
      </c>
    </row>
    <row r="1946" spans="1:30" x14ac:dyDescent="0.25">
      <c r="A1946" s="42" t="s">
        <v>9083</v>
      </c>
      <c r="B1946" s="42"/>
      <c r="C1946" s="42"/>
      <c r="D1946" s="42"/>
      <c r="E1946" s="42">
        <v>20399377477</v>
      </c>
      <c r="F1946" s="42" t="s">
        <v>8393</v>
      </c>
      <c r="G1946" s="42" t="s">
        <v>11227</v>
      </c>
      <c r="H1946" s="7"/>
      <c r="I1946" s="42"/>
      <c r="J1946" s="42" t="s">
        <v>2167</v>
      </c>
      <c r="K1946" s="8">
        <v>45782</v>
      </c>
      <c r="L1946" s="12" t="s">
        <v>8443</v>
      </c>
      <c r="M1946" s="44">
        <v>82.8</v>
      </c>
      <c r="N1946" s="7">
        <v>1</v>
      </c>
      <c r="O1946" s="44">
        <v>89.1</v>
      </c>
      <c r="P1946" s="44">
        <v>38.64</v>
      </c>
      <c r="Q1946" s="44">
        <v>6.3</v>
      </c>
      <c r="R1946" s="44">
        <v>22.22</v>
      </c>
      <c r="S1946" s="44">
        <v>6.3</v>
      </c>
      <c r="T1946" s="44">
        <v>0</v>
      </c>
      <c r="U1946" s="44">
        <v>15.64</v>
      </c>
      <c r="V1946" s="9">
        <v>0.18890000000000001</v>
      </c>
      <c r="W1946" s="42" t="s">
        <v>34</v>
      </c>
      <c r="X1946" s="43"/>
      <c r="Y1946" s="43"/>
      <c r="Z1946" s="43" t="s">
        <v>8442</v>
      </c>
      <c r="AA1946" s="43" t="str">
        <f>VLOOKUP(J1946, sku!B:C, 2, FALSE)</f>
        <v>Cadeirinha Rosa Aro 26 - Peixinho Bike</v>
      </c>
      <c r="AB1946" s="45" t="str">
        <f>VLOOKUP(J1946, sku!B:BM, 64, FALSE)</f>
        <v>Revenda</v>
      </c>
      <c r="AC1946" s="45" t="str">
        <f>LEFT(pedidos[[#This Row],[SKU]],3)</f>
        <v>CAD</v>
      </c>
      <c r="AD1946" s="37" t="str" cm="1">
        <f t="array" aca="1" ref="AD1946" ca="1">IFERROR(
  INDEX(
    montadora[Montadora],
    MATCH(TRUE,LEFT(#REF!,NÚCARACT(montadora[SKU Parcial]))=montadora[SKU Parcial],0)
  ),
  ""
)</f>
        <v/>
      </c>
    </row>
    <row r="1947" spans="1:30" x14ac:dyDescent="0.25">
      <c r="A1947" s="42" t="s">
        <v>9084</v>
      </c>
      <c r="B1947" s="42"/>
      <c r="C1947" s="42"/>
      <c r="D1947" s="42"/>
      <c r="E1947" s="42">
        <v>20399377477</v>
      </c>
      <c r="F1947" s="42" t="s">
        <v>8393</v>
      </c>
      <c r="G1947" s="42" t="s">
        <v>11227</v>
      </c>
      <c r="H1947" s="7"/>
      <c r="I1947" s="42"/>
      <c r="J1947" s="42" t="s">
        <v>938</v>
      </c>
      <c r="K1947" s="8">
        <v>45780</v>
      </c>
      <c r="L1947" s="12" t="s">
        <v>8443</v>
      </c>
      <c r="M1947" s="44">
        <v>82.8</v>
      </c>
      <c r="N1947" s="7">
        <v>1</v>
      </c>
      <c r="O1947" s="44">
        <v>86.67</v>
      </c>
      <c r="P1947" s="44">
        <v>38.64</v>
      </c>
      <c r="Q1947" s="44">
        <v>6.3</v>
      </c>
      <c r="R1947" s="44">
        <v>22.22</v>
      </c>
      <c r="S1947" s="44">
        <v>3.87</v>
      </c>
      <c r="T1947" s="44">
        <v>0</v>
      </c>
      <c r="U1947" s="44">
        <v>15.64</v>
      </c>
      <c r="V1947" s="9">
        <v>0.18890000000000001</v>
      </c>
      <c r="W1947" s="42" t="s">
        <v>34</v>
      </c>
      <c r="X1947" s="43"/>
      <c r="Y1947" s="43"/>
      <c r="Z1947" s="43" t="s">
        <v>8442</v>
      </c>
      <c r="AA1947" s="43" t="str">
        <f>VLOOKUP(J1947, sku!B:C, 2, FALSE)</f>
        <v>Cadeirinha Preta Aro 26 - Peixinho Bike</v>
      </c>
      <c r="AB1947" s="45" t="str">
        <f>VLOOKUP(J1947, sku!B:BM, 64, FALSE)</f>
        <v>Revenda</v>
      </c>
      <c r="AC1947" s="45" t="str">
        <f>LEFT(pedidos[[#This Row],[SKU]],3)</f>
        <v>CAD</v>
      </c>
      <c r="AD1947" s="37" t="str" cm="1">
        <f t="array" aca="1" ref="AD1947" ca="1">IFERROR(
  INDEX(
    montadora[Montadora],
    MATCH(TRUE,LEFT(#REF!,NÚCARACT(montadora[SKU Parcial]))=montadora[SKU Parcial],0)
  ),
  ""
)</f>
        <v/>
      </c>
    </row>
    <row r="1948" spans="1:30" customFormat="1" x14ac:dyDescent="0.25">
      <c r="A1948" s="1" t="s">
        <v>7815</v>
      </c>
      <c r="B1948" s="1" t="s">
        <v>36</v>
      </c>
      <c r="C1948" s="1" t="s">
        <v>603</v>
      </c>
      <c r="D1948" s="1" t="s">
        <v>27</v>
      </c>
      <c r="E1948" s="1" t="s">
        <v>7816</v>
      </c>
      <c r="F1948" s="1" t="s">
        <v>7817</v>
      </c>
      <c r="G1948" s="6" t="s">
        <v>11227</v>
      </c>
      <c r="H1948" s="2" t="s">
        <v>47</v>
      </c>
      <c r="I1948" s="1" t="s">
        <v>36</v>
      </c>
      <c r="J1948" s="1" t="s">
        <v>2167</v>
      </c>
      <c r="K1948" s="4">
        <v>45784</v>
      </c>
      <c r="L1948" s="13" t="s">
        <v>33</v>
      </c>
      <c r="M1948" s="26">
        <v>78.8</v>
      </c>
      <c r="N1948" s="2">
        <v>1</v>
      </c>
      <c r="O1948" s="26">
        <v>94.7</v>
      </c>
      <c r="P1948" s="26">
        <v>38.64</v>
      </c>
      <c r="Q1948" s="26">
        <v>0</v>
      </c>
      <c r="R1948" s="26">
        <v>19.75</v>
      </c>
      <c r="S1948" s="26">
        <v>15.9</v>
      </c>
      <c r="T1948" s="26">
        <v>0</v>
      </c>
      <c r="U1948" s="26">
        <v>14.41</v>
      </c>
      <c r="V1948" s="10">
        <v>0.18290000000000001</v>
      </c>
      <c r="W1948" s="1" t="s">
        <v>34</v>
      </c>
      <c r="X1948" s="3"/>
      <c r="Y1948" s="3"/>
      <c r="Z1948" s="5" t="s">
        <v>7980</v>
      </c>
      <c r="AA1948" s="5" t="str">
        <f>VLOOKUP(J1948, sku!B:C, 2, FALSE)</f>
        <v>Cadeirinha Rosa Aro 26 - Peixinho Bike</v>
      </c>
      <c r="AB1948" s="3" t="str">
        <f>VLOOKUP(J1948, sku!B:BM, 64, FALSE)</f>
        <v>Revenda</v>
      </c>
      <c r="AC1948" s="3" t="str">
        <f>LEFT(pedidos[[#This Row],[SKU]],3)</f>
        <v>CAD</v>
      </c>
      <c r="AD1948" s="36" t="str" cm="1">
        <f t="array" aca="1" ref="AD1948" ca="1">IFERROR(
  INDEX(
    montadora[Montadora],
    MATCH(TRUE,LEFT(J2394,NÚCARACT(montadora[SKU Parcial]))=montadora[SKU Parcial],0)
  ),
  ""
)</f>
        <v/>
      </c>
    </row>
    <row r="1949" spans="1:30" customFormat="1" x14ac:dyDescent="0.25">
      <c r="A1949" s="1" t="s">
        <v>7818</v>
      </c>
      <c r="B1949" s="1" t="s">
        <v>36</v>
      </c>
      <c r="C1949" s="1" t="s">
        <v>7819</v>
      </c>
      <c r="D1949" s="1" t="s">
        <v>27</v>
      </c>
      <c r="E1949" s="1" t="s">
        <v>936</v>
      </c>
      <c r="F1949" s="1" t="s">
        <v>937</v>
      </c>
      <c r="G1949" s="6" t="s">
        <v>11227</v>
      </c>
      <c r="H1949" s="2" t="s">
        <v>47</v>
      </c>
      <c r="I1949" s="1" t="s">
        <v>36</v>
      </c>
      <c r="J1949" s="1" t="s">
        <v>938</v>
      </c>
      <c r="K1949" s="4">
        <v>45785</v>
      </c>
      <c r="L1949" s="13" t="s">
        <v>33</v>
      </c>
      <c r="M1949" s="26">
        <v>78.8</v>
      </c>
      <c r="N1949" s="2">
        <v>1</v>
      </c>
      <c r="O1949" s="26">
        <v>95.05</v>
      </c>
      <c r="P1949" s="26">
        <v>38.64</v>
      </c>
      <c r="Q1949" s="26">
        <v>0</v>
      </c>
      <c r="R1949" s="26">
        <v>19.75</v>
      </c>
      <c r="S1949" s="26">
        <v>16.25</v>
      </c>
      <c r="T1949" s="26">
        <v>0</v>
      </c>
      <c r="U1949" s="26">
        <v>14.41</v>
      </c>
      <c r="V1949" s="10">
        <v>0.18290000000000001</v>
      </c>
      <c r="W1949" s="1" t="s">
        <v>34</v>
      </c>
      <c r="X1949" s="3"/>
      <c r="Y1949" s="3"/>
      <c r="Z1949" s="5" t="s">
        <v>7980</v>
      </c>
      <c r="AA1949" s="5" t="str">
        <f>VLOOKUP(J1949, sku!B:C, 2, FALSE)</f>
        <v>Cadeirinha Preta Aro 26 - Peixinho Bike</v>
      </c>
      <c r="AB1949" s="3" t="str">
        <f>VLOOKUP(J1949, sku!B:BM, 64, FALSE)</f>
        <v>Revenda</v>
      </c>
      <c r="AC1949" s="3" t="str">
        <f>LEFT(pedidos[[#This Row],[SKU]],3)</f>
        <v>CAD</v>
      </c>
      <c r="AD1949" s="36" t="str" cm="1">
        <f t="array" aca="1" ref="AD1949" ca="1">IFERROR(
  INDEX(
    montadora[Montadora],
    MATCH(TRUE,LEFT(#REF!,NÚCARACT(montadora[SKU Parcial]))=montadora[SKU Parcial],0)
  ),
  ""
)</f>
        <v/>
      </c>
    </row>
    <row r="1950" spans="1:30" x14ac:dyDescent="0.25">
      <c r="A1950" s="42" t="s">
        <v>9089</v>
      </c>
      <c r="B1950" s="42"/>
      <c r="C1950" s="42"/>
      <c r="D1950" s="42"/>
      <c r="E1950" s="42">
        <v>22993569629</v>
      </c>
      <c r="F1950" s="42" t="s">
        <v>8394</v>
      </c>
      <c r="G1950" s="42" t="s">
        <v>11227</v>
      </c>
      <c r="H1950" s="7"/>
      <c r="I1950" s="42"/>
      <c r="J1950" s="42" t="s">
        <v>2167</v>
      </c>
      <c r="K1950" s="8">
        <v>45778</v>
      </c>
      <c r="L1950" s="12" t="s">
        <v>8443</v>
      </c>
      <c r="M1950" s="44">
        <v>79.900000000000006</v>
      </c>
      <c r="N1950" s="7">
        <v>1</v>
      </c>
      <c r="O1950" s="44">
        <v>81.34</v>
      </c>
      <c r="P1950" s="44">
        <v>38.64</v>
      </c>
      <c r="Q1950" s="44">
        <v>6.08</v>
      </c>
      <c r="R1950" s="44">
        <v>21.58</v>
      </c>
      <c r="S1950" s="44">
        <v>1.44</v>
      </c>
      <c r="T1950" s="44">
        <v>0</v>
      </c>
      <c r="U1950" s="44">
        <v>13.6</v>
      </c>
      <c r="V1950" s="9">
        <v>0.17019999999999999</v>
      </c>
      <c r="W1950" s="42" t="s">
        <v>34</v>
      </c>
      <c r="X1950" s="43"/>
      <c r="Y1950" s="43"/>
      <c r="Z1950" s="43" t="s">
        <v>8442</v>
      </c>
      <c r="AA1950" s="43" t="str">
        <f>VLOOKUP(J1950, sku!B:C, 2, FALSE)</f>
        <v>Cadeirinha Rosa Aro 26 - Peixinho Bike</v>
      </c>
      <c r="AB1950" s="45" t="str">
        <f>VLOOKUP(J1950, sku!B:BM, 64, FALSE)</f>
        <v>Revenda</v>
      </c>
      <c r="AC1950" s="45" t="str">
        <f>LEFT(pedidos[[#This Row],[SKU]],3)</f>
        <v>CAD</v>
      </c>
      <c r="AD1950" s="37" t="str" cm="1">
        <f t="array" aca="1" ref="AD1950" ca="1">IFERROR(
  INDEX(
    montadora[Montadora],
    MATCH(TRUE,LEFT(#REF!,NÚCARACT(montadora[SKU Parcial]))=montadora[SKU Parcial],0)
  ),
  ""
)</f>
        <v/>
      </c>
    </row>
    <row r="1951" spans="1:30" x14ac:dyDescent="0.25">
      <c r="A1951" s="42" t="s">
        <v>9047</v>
      </c>
      <c r="B1951" s="42"/>
      <c r="C1951" s="42"/>
      <c r="D1951" s="42"/>
      <c r="E1951" s="42">
        <v>22993569629</v>
      </c>
      <c r="F1951" s="42" t="s">
        <v>8394</v>
      </c>
      <c r="G1951" s="42" t="s">
        <v>11227</v>
      </c>
      <c r="H1951" s="7"/>
      <c r="I1951" s="42"/>
      <c r="J1951" s="42" t="s">
        <v>8835</v>
      </c>
      <c r="K1951" s="8">
        <v>45791</v>
      </c>
      <c r="L1951" s="19" t="s">
        <v>8443</v>
      </c>
      <c r="M1951" s="44">
        <v>79.8</v>
      </c>
      <c r="N1951" s="7">
        <v>1</v>
      </c>
      <c r="O1951" s="44">
        <v>88.53</v>
      </c>
      <c r="P1951" s="44">
        <v>38.64</v>
      </c>
      <c r="Q1951" s="44">
        <v>6.07</v>
      </c>
      <c r="R1951" s="44">
        <v>21.56</v>
      </c>
      <c r="S1951" s="44">
        <v>8.73</v>
      </c>
      <c r="T1951" s="44">
        <v>0</v>
      </c>
      <c r="U1951" s="44">
        <v>13.53</v>
      </c>
      <c r="V1951" s="9">
        <v>0.16950000000000001</v>
      </c>
      <c r="W1951" s="42" t="s">
        <v>34</v>
      </c>
      <c r="X1951" s="43"/>
      <c r="Y1951" s="43"/>
      <c r="Z1951" s="43" t="s">
        <v>8442</v>
      </c>
      <c r="AA1951" s="43" t="str">
        <f>VLOOKUP(J1951, sku!B:C, 2, FALSE)</f>
        <v>Cadeirinha Cinza Aro 26 - Peixinho Bike</v>
      </c>
      <c r="AB1951" s="45" t="str">
        <f>VLOOKUP(J1951, sku!B:BM, 64, FALSE)</f>
        <v>Revenda</v>
      </c>
      <c r="AC1951" s="45" t="str">
        <f>LEFT(pedidos[[#This Row],[SKU]],3)</f>
        <v>CAD</v>
      </c>
      <c r="AD1951" s="37" t="str" cm="1">
        <f t="array" aca="1" ref="AD1951" ca="1">IFERROR(
  INDEX(
    montadora[Montadora],
    MATCH(TRUE,LEFT(#REF!,NÚCARACT(montadora[SKU Parcial]))=montadora[SKU Parcial],0)
  ),
  ""
)</f>
        <v/>
      </c>
    </row>
    <row r="1952" spans="1:30" x14ac:dyDescent="0.25">
      <c r="A1952" s="42" t="s">
        <v>9048</v>
      </c>
      <c r="B1952" s="42"/>
      <c r="C1952" s="42"/>
      <c r="D1952" s="42"/>
      <c r="E1952" s="42">
        <v>22993569629</v>
      </c>
      <c r="F1952" s="42" t="s">
        <v>8394</v>
      </c>
      <c r="G1952" s="42" t="s">
        <v>11227</v>
      </c>
      <c r="H1952" s="7"/>
      <c r="I1952" s="42"/>
      <c r="J1952" s="42" t="s">
        <v>8835</v>
      </c>
      <c r="K1952" s="8">
        <v>45789</v>
      </c>
      <c r="L1952" s="19" t="s">
        <v>8443</v>
      </c>
      <c r="M1952" s="44">
        <v>79.8</v>
      </c>
      <c r="N1952" s="7">
        <v>1</v>
      </c>
      <c r="O1952" s="44">
        <v>94.6</v>
      </c>
      <c r="P1952" s="44">
        <v>38.64</v>
      </c>
      <c r="Q1952" s="44">
        <v>6.07</v>
      </c>
      <c r="R1952" s="44">
        <v>21.56</v>
      </c>
      <c r="S1952" s="44">
        <v>14.8</v>
      </c>
      <c r="T1952" s="44">
        <v>0</v>
      </c>
      <c r="U1952" s="44">
        <v>13.53</v>
      </c>
      <c r="V1952" s="9">
        <v>0.16950000000000001</v>
      </c>
      <c r="W1952" s="42" t="s">
        <v>34</v>
      </c>
      <c r="X1952" s="43"/>
      <c r="Y1952" s="43"/>
      <c r="Z1952" s="43" t="s">
        <v>8442</v>
      </c>
      <c r="AA1952" s="43" t="str">
        <f>VLOOKUP(J1952, sku!B:C, 2, FALSE)</f>
        <v>Cadeirinha Cinza Aro 26 - Peixinho Bike</v>
      </c>
      <c r="AB1952" s="45" t="str">
        <f>VLOOKUP(J1952, sku!B:BM, 64, FALSE)</f>
        <v>Revenda</v>
      </c>
      <c r="AC1952" s="45" t="str">
        <f>LEFT(pedidos[[#This Row],[SKU]],3)</f>
        <v>CAD</v>
      </c>
      <c r="AD1952" s="37" t="str" cm="1">
        <f t="array" aca="1" ref="AD1952" ca="1">IFERROR(
  INDEX(
    montadora[Montadora],
    MATCH(TRUE,LEFT(#REF!,NÚCARACT(montadora[SKU Parcial]))=montadora[SKU Parcial],0)
  ),
  ""
)</f>
        <v/>
      </c>
    </row>
    <row r="1953" spans="1:30" x14ac:dyDescent="0.25">
      <c r="A1953" s="42" t="s">
        <v>9049</v>
      </c>
      <c r="B1953" s="42"/>
      <c r="C1953" s="42"/>
      <c r="D1953" s="42"/>
      <c r="E1953" s="42">
        <v>22993569629</v>
      </c>
      <c r="F1953" s="42" t="s">
        <v>8394</v>
      </c>
      <c r="G1953" s="42" t="s">
        <v>11227</v>
      </c>
      <c r="H1953" s="7"/>
      <c r="I1953" s="42"/>
      <c r="J1953" s="42" t="s">
        <v>8835</v>
      </c>
      <c r="K1953" s="8">
        <v>45789</v>
      </c>
      <c r="L1953" s="19" t="s">
        <v>8443</v>
      </c>
      <c r="M1953" s="44">
        <v>79.8</v>
      </c>
      <c r="N1953" s="7">
        <v>1</v>
      </c>
      <c r="O1953" s="44">
        <v>83.67</v>
      </c>
      <c r="P1953" s="44">
        <v>38.64</v>
      </c>
      <c r="Q1953" s="44">
        <v>6.07</v>
      </c>
      <c r="R1953" s="44">
        <v>21.56</v>
      </c>
      <c r="S1953" s="44">
        <v>3.87</v>
      </c>
      <c r="T1953" s="44">
        <v>0</v>
      </c>
      <c r="U1953" s="44">
        <v>13.53</v>
      </c>
      <c r="V1953" s="9">
        <v>0.16950000000000001</v>
      </c>
      <c r="W1953" s="42" t="s">
        <v>34</v>
      </c>
      <c r="X1953" s="43"/>
      <c r="Y1953" s="43"/>
      <c r="Z1953" s="43" t="s">
        <v>8442</v>
      </c>
      <c r="AA1953" s="43" t="str">
        <f>VLOOKUP(J1953, sku!B:C, 2, FALSE)</f>
        <v>Cadeirinha Cinza Aro 26 - Peixinho Bike</v>
      </c>
      <c r="AB1953" s="45" t="str">
        <f>VLOOKUP(J1953, sku!B:BM, 64, FALSE)</f>
        <v>Revenda</v>
      </c>
      <c r="AC1953" s="45" t="str">
        <f>LEFT(pedidos[[#This Row],[SKU]],3)</f>
        <v>CAD</v>
      </c>
      <c r="AD1953" s="37" t="str" cm="1">
        <f t="array" aca="1" ref="AD1953" ca="1">IFERROR(
  INDEX(
    montadora[Montadora],
    MATCH(TRUE,LEFT(#REF!,NÚCARACT(montadora[SKU Parcial]))=montadora[SKU Parcial],0)
  ),
  ""
)</f>
        <v/>
      </c>
    </row>
    <row r="1954" spans="1:30" x14ac:dyDescent="0.25">
      <c r="A1954" s="42" t="s">
        <v>9051</v>
      </c>
      <c r="B1954" s="42"/>
      <c r="C1954" s="42"/>
      <c r="D1954" s="42"/>
      <c r="E1954" s="42">
        <v>22993569629</v>
      </c>
      <c r="F1954" s="42" t="s">
        <v>8394</v>
      </c>
      <c r="G1954" s="42" t="s">
        <v>11227</v>
      </c>
      <c r="H1954" s="7"/>
      <c r="I1954" s="42"/>
      <c r="J1954" s="42" t="s">
        <v>8835</v>
      </c>
      <c r="K1954" s="8">
        <v>45789</v>
      </c>
      <c r="L1954" s="19" t="s">
        <v>8443</v>
      </c>
      <c r="M1954" s="44">
        <v>79.8</v>
      </c>
      <c r="N1954" s="7">
        <v>1</v>
      </c>
      <c r="O1954" s="44">
        <v>86.1</v>
      </c>
      <c r="P1954" s="44">
        <v>38.64</v>
      </c>
      <c r="Q1954" s="44">
        <v>6.07</v>
      </c>
      <c r="R1954" s="44">
        <v>21.56</v>
      </c>
      <c r="S1954" s="44">
        <v>6.3</v>
      </c>
      <c r="T1954" s="44">
        <v>0</v>
      </c>
      <c r="U1954" s="44">
        <v>13.53</v>
      </c>
      <c r="V1954" s="9">
        <v>0.16950000000000001</v>
      </c>
      <c r="W1954" s="42" t="s">
        <v>34</v>
      </c>
      <c r="X1954" s="43"/>
      <c r="Y1954" s="43"/>
      <c r="Z1954" s="43" t="s">
        <v>8442</v>
      </c>
      <c r="AA1954" s="43" t="str">
        <f>VLOOKUP(J1954, sku!B:C, 2, FALSE)</f>
        <v>Cadeirinha Cinza Aro 26 - Peixinho Bike</v>
      </c>
      <c r="AB1954" s="45" t="str">
        <f>VLOOKUP(J1954, sku!B:BM, 64, FALSE)</f>
        <v>Revenda</v>
      </c>
      <c r="AC1954" s="45" t="str">
        <f>LEFT(pedidos[[#This Row],[SKU]],3)</f>
        <v>CAD</v>
      </c>
      <c r="AD1954" s="37" t="str" cm="1">
        <f t="array" aca="1" ref="AD1954" ca="1">IFERROR(
  INDEX(
    montadora[Montadora],
    MATCH(TRUE,LEFT(#REF!,NÚCARACT(montadora[SKU Parcial]))=montadora[SKU Parcial],0)
  ),
  ""
)</f>
        <v/>
      </c>
    </row>
    <row r="1955" spans="1:30" x14ac:dyDescent="0.25">
      <c r="A1955" s="42" t="s">
        <v>9052</v>
      </c>
      <c r="B1955" s="42"/>
      <c r="C1955" s="42"/>
      <c r="D1955" s="42"/>
      <c r="E1955" s="42">
        <v>22993569629</v>
      </c>
      <c r="F1955" s="42" t="s">
        <v>8394</v>
      </c>
      <c r="G1955" s="42" t="s">
        <v>11227</v>
      </c>
      <c r="H1955" s="7"/>
      <c r="I1955" s="42"/>
      <c r="J1955" s="42" t="s">
        <v>8835</v>
      </c>
      <c r="K1955" s="8">
        <v>45788</v>
      </c>
      <c r="L1955" s="19" t="s">
        <v>8443</v>
      </c>
      <c r="M1955" s="44">
        <v>79.8</v>
      </c>
      <c r="N1955" s="7">
        <v>1</v>
      </c>
      <c r="O1955" s="44">
        <v>84.87</v>
      </c>
      <c r="P1955" s="44">
        <v>38.64</v>
      </c>
      <c r="Q1955" s="44">
        <v>6.07</v>
      </c>
      <c r="R1955" s="44">
        <v>21.56</v>
      </c>
      <c r="S1955" s="44">
        <v>5.07</v>
      </c>
      <c r="T1955" s="44">
        <v>0</v>
      </c>
      <c r="U1955" s="44">
        <v>13.53</v>
      </c>
      <c r="V1955" s="9">
        <v>0.16950000000000001</v>
      </c>
      <c r="W1955" s="42" t="s">
        <v>34</v>
      </c>
      <c r="X1955" s="43"/>
      <c r="Y1955" s="43"/>
      <c r="Z1955" s="43" t="s">
        <v>8442</v>
      </c>
      <c r="AA1955" s="43" t="str">
        <f>VLOOKUP(J1955, sku!B:C, 2, FALSE)</f>
        <v>Cadeirinha Cinza Aro 26 - Peixinho Bike</v>
      </c>
      <c r="AB1955" s="45" t="str">
        <f>VLOOKUP(J1955, sku!B:BM, 64, FALSE)</f>
        <v>Revenda</v>
      </c>
      <c r="AC1955" s="45" t="str">
        <f>LEFT(pedidos[[#This Row],[SKU]],3)</f>
        <v>CAD</v>
      </c>
      <c r="AD1955" s="37" t="str" cm="1">
        <f t="array" aca="1" ref="AD1955" ca="1">IFERROR(
  INDEX(
    montadora[Montadora],
    MATCH(TRUE,LEFT(#REF!,NÚCARACT(montadora[SKU Parcial]))=montadora[SKU Parcial],0)
  ),
  ""
)</f>
        <v/>
      </c>
    </row>
    <row r="1956" spans="1:30" x14ac:dyDescent="0.25">
      <c r="A1956" s="42" t="s">
        <v>9053</v>
      </c>
      <c r="B1956" s="42"/>
      <c r="C1956" s="42"/>
      <c r="D1956" s="42"/>
      <c r="E1956" s="42">
        <v>22993569629</v>
      </c>
      <c r="F1956" s="42" t="s">
        <v>8394</v>
      </c>
      <c r="G1956" s="42" t="s">
        <v>11227</v>
      </c>
      <c r="H1956" s="7"/>
      <c r="I1956" s="42"/>
      <c r="J1956" s="42" t="s">
        <v>2167</v>
      </c>
      <c r="K1956" s="8">
        <v>45788</v>
      </c>
      <c r="L1956" s="12" t="s">
        <v>8443</v>
      </c>
      <c r="M1956" s="44">
        <v>79.8</v>
      </c>
      <c r="N1956" s="7">
        <v>1</v>
      </c>
      <c r="O1956" s="44">
        <v>92.17</v>
      </c>
      <c r="P1956" s="44">
        <v>38.64</v>
      </c>
      <c r="Q1956" s="44">
        <v>6.07</v>
      </c>
      <c r="R1956" s="44">
        <v>21.56</v>
      </c>
      <c r="S1956" s="44">
        <v>12.37</v>
      </c>
      <c r="T1956" s="44">
        <v>0</v>
      </c>
      <c r="U1956" s="44">
        <v>13.53</v>
      </c>
      <c r="V1956" s="9">
        <v>0.16950000000000001</v>
      </c>
      <c r="W1956" s="42" t="s">
        <v>34</v>
      </c>
      <c r="X1956" s="43"/>
      <c r="Y1956" s="43"/>
      <c r="Z1956" s="43" t="s">
        <v>8442</v>
      </c>
      <c r="AA1956" s="43" t="str">
        <f>VLOOKUP(J1956, sku!B:C, 2, FALSE)</f>
        <v>Cadeirinha Rosa Aro 26 - Peixinho Bike</v>
      </c>
      <c r="AB1956" s="45" t="str">
        <f>VLOOKUP(J1956, sku!B:BM, 64, FALSE)</f>
        <v>Revenda</v>
      </c>
      <c r="AC1956" s="45" t="str">
        <f>LEFT(pedidos[[#This Row],[SKU]],3)</f>
        <v>CAD</v>
      </c>
      <c r="AD1956" s="37" t="str" cm="1">
        <f t="array" aca="1" ref="AD1956" ca="1">IFERROR(
  INDEX(
    montadora[Montadora],
    MATCH(TRUE,LEFT(#REF!,NÚCARACT(montadora[SKU Parcial]))=montadora[SKU Parcial],0)
  ),
  ""
)</f>
        <v/>
      </c>
    </row>
    <row r="1957" spans="1:30" x14ac:dyDescent="0.25">
      <c r="A1957" s="42" t="s">
        <v>9054</v>
      </c>
      <c r="B1957" s="42"/>
      <c r="C1957" s="42"/>
      <c r="D1957" s="42"/>
      <c r="E1957" s="42">
        <v>22993569629</v>
      </c>
      <c r="F1957" s="42" t="s">
        <v>8394</v>
      </c>
      <c r="G1957" s="42" t="s">
        <v>11227</v>
      </c>
      <c r="H1957" s="7"/>
      <c r="I1957" s="42"/>
      <c r="J1957" s="42" t="s">
        <v>8835</v>
      </c>
      <c r="K1957" s="8">
        <v>45788</v>
      </c>
      <c r="L1957" s="12" t="s">
        <v>8443</v>
      </c>
      <c r="M1957" s="44">
        <v>79.8</v>
      </c>
      <c r="N1957" s="7">
        <v>1</v>
      </c>
      <c r="O1957" s="44">
        <v>89.74</v>
      </c>
      <c r="P1957" s="44">
        <v>38.64</v>
      </c>
      <c r="Q1957" s="44">
        <v>6.07</v>
      </c>
      <c r="R1957" s="44">
        <v>21.56</v>
      </c>
      <c r="S1957" s="44">
        <v>9.94</v>
      </c>
      <c r="T1957" s="44">
        <v>0</v>
      </c>
      <c r="U1957" s="44">
        <v>13.53</v>
      </c>
      <c r="V1957" s="9">
        <v>0.16950000000000001</v>
      </c>
      <c r="W1957" s="42" t="s">
        <v>34</v>
      </c>
      <c r="X1957" s="43"/>
      <c r="Y1957" s="43"/>
      <c r="Z1957" s="43" t="s">
        <v>8442</v>
      </c>
      <c r="AA1957" s="43" t="str">
        <f>VLOOKUP(J1957, sku!B:C, 2, FALSE)</f>
        <v>Cadeirinha Cinza Aro 26 - Peixinho Bike</v>
      </c>
      <c r="AB1957" s="45" t="str">
        <f>VLOOKUP(J1957, sku!B:BM, 64, FALSE)</f>
        <v>Revenda</v>
      </c>
      <c r="AC1957" s="45" t="str">
        <f>LEFT(pedidos[[#This Row],[SKU]],3)</f>
        <v>CAD</v>
      </c>
      <c r="AD1957" s="37" t="str" cm="1">
        <f t="array" aca="1" ref="AD1957" ca="1">IFERROR(
  INDEX(
    montadora[Montadora],
    MATCH(TRUE,LEFT(#REF!,NÚCARACT(montadora[SKU Parcial]))=montadora[SKU Parcial],0)
  ),
  ""
)</f>
        <v/>
      </c>
    </row>
    <row r="1958" spans="1:30" x14ac:dyDescent="0.25">
      <c r="A1958" s="42" t="s">
        <v>9055</v>
      </c>
      <c r="B1958" s="42"/>
      <c r="C1958" s="42"/>
      <c r="D1958" s="42"/>
      <c r="E1958" s="42">
        <v>22993569629</v>
      </c>
      <c r="F1958" s="42" t="s">
        <v>8394</v>
      </c>
      <c r="G1958" s="42" t="s">
        <v>11227</v>
      </c>
      <c r="H1958" s="7"/>
      <c r="I1958" s="42"/>
      <c r="J1958" s="42" t="s">
        <v>2167</v>
      </c>
      <c r="K1958" s="8">
        <v>45788</v>
      </c>
      <c r="L1958" s="12" t="s">
        <v>8443</v>
      </c>
      <c r="M1958" s="44">
        <v>79.8</v>
      </c>
      <c r="N1958" s="7">
        <v>1</v>
      </c>
      <c r="O1958" s="44">
        <v>87.31</v>
      </c>
      <c r="P1958" s="44">
        <v>38.64</v>
      </c>
      <c r="Q1958" s="44">
        <v>6.07</v>
      </c>
      <c r="R1958" s="44">
        <v>21.56</v>
      </c>
      <c r="S1958" s="44">
        <v>7.51</v>
      </c>
      <c r="T1958" s="44">
        <v>0</v>
      </c>
      <c r="U1958" s="44">
        <v>13.53</v>
      </c>
      <c r="V1958" s="9">
        <v>0.16950000000000001</v>
      </c>
      <c r="W1958" s="42" t="s">
        <v>34</v>
      </c>
      <c r="X1958" s="43"/>
      <c r="Y1958" s="43"/>
      <c r="Z1958" s="43" t="s">
        <v>8442</v>
      </c>
      <c r="AA1958" s="43" t="str">
        <f>VLOOKUP(J1958, sku!B:C, 2, FALSE)</f>
        <v>Cadeirinha Rosa Aro 26 - Peixinho Bike</v>
      </c>
      <c r="AB1958" s="45" t="str">
        <f>VLOOKUP(J1958, sku!B:BM, 64, FALSE)</f>
        <v>Revenda</v>
      </c>
      <c r="AC1958" s="45" t="str">
        <f>LEFT(pedidos[[#This Row],[SKU]],3)</f>
        <v>CAD</v>
      </c>
      <c r="AD1958" s="37" t="str" cm="1">
        <f t="array" aca="1" ref="AD1958" ca="1">IFERROR(
  INDEX(
    montadora[Montadora],
    MATCH(TRUE,LEFT(#REF!,NÚCARACT(montadora[SKU Parcial]))=montadora[SKU Parcial],0)
  ),
  ""
)</f>
        <v/>
      </c>
    </row>
    <row r="1959" spans="1:30" x14ac:dyDescent="0.25">
      <c r="A1959" s="42" t="s">
        <v>9056</v>
      </c>
      <c r="B1959" s="42"/>
      <c r="C1959" s="42"/>
      <c r="D1959" s="42"/>
      <c r="E1959" s="42">
        <v>22993569629</v>
      </c>
      <c r="F1959" s="42" t="s">
        <v>8394</v>
      </c>
      <c r="G1959" s="42" t="s">
        <v>11227</v>
      </c>
      <c r="H1959" s="7"/>
      <c r="I1959" s="42"/>
      <c r="J1959" s="42" t="s">
        <v>8835</v>
      </c>
      <c r="K1959" s="8">
        <v>45788</v>
      </c>
      <c r="L1959" s="12" t="s">
        <v>8443</v>
      </c>
      <c r="M1959" s="44">
        <v>79.8</v>
      </c>
      <c r="N1959" s="7">
        <v>1</v>
      </c>
      <c r="O1959" s="44">
        <v>85.55</v>
      </c>
      <c r="P1959" s="44">
        <v>38.64</v>
      </c>
      <c r="Q1959" s="44">
        <v>6.07</v>
      </c>
      <c r="R1959" s="44">
        <v>21.56</v>
      </c>
      <c r="S1959" s="44">
        <v>5.75</v>
      </c>
      <c r="T1959" s="44">
        <v>0</v>
      </c>
      <c r="U1959" s="44">
        <v>13.53</v>
      </c>
      <c r="V1959" s="9">
        <v>0.16950000000000001</v>
      </c>
      <c r="W1959" s="42" t="s">
        <v>34</v>
      </c>
      <c r="X1959" s="43"/>
      <c r="Y1959" s="43"/>
      <c r="Z1959" s="43" t="s">
        <v>8442</v>
      </c>
      <c r="AA1959" s="43" t="str">
        <f>VLOOKUP(J1959, sku!B:C, 2, FALSE)</f>
        <v>Cadeirinha Cinza Aro 26 - Peixinho Bike</v>
      </c>
      <c r="AB1959" s="45" t="str">
        <f>VLOOKUP(J1959, sku!B:BM, 64, FALSE)</f>
        <v>Revenda</v>
      </c>
      <c r="AC1959" s="45" t="str">
        <f>LEFT(pedidos[[#This Row],[SKU]],3)</f>
        <v>CAD</v>
      </c>
      <c r="AD1959" s="37" t="str" cm="1">
        <f t="array" aca="1" ref="AD1959" ca="1">IFERROR(
  INDEX(
    montadora[Montadora],
    MATCH(TRUE,LEFT(#REF!,NÚCARACT(montadora[SKU Parcial]))=montadora[SKU Parcial],0)
  ),
  ""
)</f>
        <v/>
      </c>
    </row>
    <row r="1960" spans="1:30" x14ac:dyDescent="0.25">
      <c r="A1960" s="42" t="s">
        <v>9057</v>
      </c>
      <c r="B1960" s="42"/>
      <c r="C1960" s="42"/>
      <c r="D1960" s="42"/>
      <c r="E1960" s="42">
        <v>22993569629</v>
      </c>
      <c r="F1960" s="42" t="s">
        <v>8394</v>
      </c>
      <c r="G1960" s="42" t="s">
        <v>11227</v>
      </c>
      <c r="H1960" s="7"/>
      <c r="I1960" s="42"/>
      <c r="J1960" s="42" t="s">
        <v>938</v>
      </c>
      <c r="K1960" s="8">
        <v>45788</v>
      </c>
      <c r="L1960" s="12" t="s">
        <v>8443</v>
      </c>
      <c r="M1960" s="44">
        <v>79.8</v>
      </c>
      <c r="N1960" s="7">
        <v>1</v>
      </c>
      <c r="O1960" s="44">
        <v>92.17</v>
      </c>
      <c r="P1960" s="44">
        <v>38.64</v>
      </c>
      <c r="Q1960" s="44">
        <v>6.07</v>
      </c>
      <c r="R1960" s="44">
        <v>21.56</v>
      </c>
      <c r="S1960" s="44">
        <v>12.37</v>
      </c>
      <c r="T1960" s="44">
        <v>0</v>
      </c>
      <c r="U1960" s="44">
        <v>13.53</v>
      </c>
      <c r="V1960" s="9">
        <v>0.16950000000000001</v>
      </c>
      <c r="W1960" s="42" t="s">
        <v>34</v>
      </c>
      <c r="X1960" s="43"/>
      <c r="Y1960" s="43"/>
      <c r="Z1960" s="43" t="s">
        <v>8442</v>
      </c>
      <c r="AA1960" s="43" t="str">
        <f>VLOOKUP(J1960, sku!B:C, 2, FALSE)</f>
        <v>Cadeirinha Preta Aro 26 - Peixinho Bike</v>
      </c>
      <c r="AB1960" s="45" t="str">
        <f>VLOOKUP(J1960, sku!B:BM, 64, FALSE)</f>
        <v>Revenda</v>
      </c>
      <c r="AC1960" s="45" t="str">
        <f>LEFT(pedidos[[#This Row],[SKU]],3)</f>
        <v>CAD</v>
      </c>
      <c r="AD1960" s="37" t="str" cm="1">
        <f t="array" aca="1" ref="AD1960" ca="1">IFERROR(
  INDEX(
    montadora[Montadora],
    MATCH(TRUE,LEFT(#REF!,NÚCARACT(montadora[SKU Parcial]))=montadora[SKU Parcial],0)
  ),
  ""
)</f>
        <v/>
      </c>
    </row>
    <row r="1961" spans="1:30" x14ac:dyDescent="0.25">
      <c r="A1961" s="42" t="s">
        <v>9058</v>
      </c>
      <c r="B1961" s="42"/>
      <c r="C1961" s="42"/>
      <c r="D1961" s="42"/>
      <c r="E1961" s="42">
        <v>22993569629</v>
      </c>
      <c r="F1961" s="42" t="s">
        <v>8394</v>
      </c>
      <c r="G1961" s="42" t="s">
        <v>11227</v>
      </c>
      <c r="H1961" s="7"/>
      <c r="I1961" s="42"/>
      <c r="J1961" s="42" t="s">
        <v>938</v>
      </c>
      <c r="K1961" s="8">
        <v>45787</v>
      </c>
      <c r="L1961" s="12" t="s">
        <v>8443</v>
      </c>
      <c r="M1961" s="44">
        <v>79.8</v>
      </c>
      <c r="N1961" s="7">
        <v>1</v>
      </c>
      <c r="O1961" s="44">
        <v>89.74</v>
      </c>
      <c r="P1961" s="44">
        <v>38.64</v>
      </c>
      <c r="Q1961" s="44">
        <v>6.07</v>
      </c>
      <c r="R1961" s="44">
        <v>21.56</v>
      </c>
      <c r="S1961" s="44">
        <v>9.94</v>
      </c>
      <c r="T1961" s="44">
        <v>0</v>
      </c>
      <c r="U1961" s="44">
        <v>13.53</v>
      </c>
      <c r="V1961" s="9">
        <v>0.16950000000000001</v>
      </c>
      <c r="W1961" s="42" t="s">
        <v>34</v>
      </c>
      <c r="X1961" s="43"/>
      <c r="Y1961" s="43"/>
      <c r="Z1961" s="43" t="s">
        <v>8442</v>
      </c>
      <c r="AA1961" s="43" t="str">
        <f>VLOOKUP(J1961, sku!B:C, 2, FALSE)</f>
        <v>Cadeirinha Preta Aro 26 - Peixinho Bike</v>
      </c>
      <c r="AB1961" s="45" t="str">
        <f>VLOOKUP(J1961, sku!B:BM, 64, FALSE)</f>
        <v>Revenda</v>
      </c>
      <c r="AC1961" s="45" t="str">
        <f>LEFT(pedidos[[#This Row],[SKU]],3)</f>
        <v>CAD</v>
      </c>
      <c r="AD1961" s="37" t="str" cm="1">
        <f t="array" aca="1" ref="AD1961" ca="1">IFERROR(
  INDEX(
    montadora[Montadora],
    MATCH(TRUE,LEFT(#REF!,NÚCARACT(montadora[SKU Parcial]))=montadora[SKU Parcial],0)
  ),
  ""
)</f>
        <v/>
      </c>
    </row>
    <row r="1962" spans="1:30" x14ac:dyDescent="0.25">
      <c r="A1962" s="42" t="s">
        <v>9059</v>
      </c>
      <c r="B1962" s="42"/>
      <c r="C1962" s="42"/>
      <c r="D1962" s="42"/>
      <c r="E1962" s="42">
        <v>22993569629</v>
      </c>
      <c r="F1962" s="42" t="s">
        <v>8394</v>
      </c>
      <c r="G1962" s="42" t="s">
        <v>11227</v>
      </c>
      <c r="H1962" s="7"/>
      <c r="I1962" s="42"/>
      <c r="J1962" s="42" t="s">
        <v>2167</v>
      </c>
      <c r="K1962" s="8">
        <v>45787</v>
      </c>
      <c r="L1962" s="12" t="s">
        <v>8443</v>
      </c>
      <c r="M1962" s="44">
        <v>79.8</v>
      </c>
      <c r="N1962" s="7">
        <v>1</v>
      </c>
      <c r="O1962" s="44">
        <v>84.87</v>
      </c>
      <c r="P1962" s="44">
        <v>38.64</v>
      </c>
      <c r="Q1962" s="44">
        <v>6.07</v>
      </c>
      <c r="R1962" s="44">
        <v>21.56</v>
      </c>
      <c r="S1962" s="44">
        <v>5.07</v>
      </c>
      <c r="T1962" s="44">
        <v>0</v>
      </c>
      <c r="U1962" s="44">
        <v>13.53</v>
      </c>
      <c r="V1962" s="9">
        <v>0.16950000000000001</v>
      </c>
      <c r="W1962" s="42" t="s">
        <v>34</v>
      </c>
      <c r="X1962" s="43"/>
      <c r="Y1962" s="43"/>
      <c r="Z1962" s="43" t="s">
        <v>8442</v>
      </c>
      <c r="AA1962" s="43" t="str">
        <f>VLOOKUP(J1962, sku!B:C, 2, FALSE)</f>
        <v>Cadeirinha Rosa Aro 26 - Peixinho Bike</v>
      </c>
      <c r="AB1962" s="45" t="str">
        <f>VLOOKUP(J1962, sku!B:BM, 64, FALSE)</f>
        <v>Revenda</v>
      </c>
      <c r="AC1962" s="45" t="str">
        <f>LEFT(pedidos[[#This Row],[SKU]],3)</f>
        <v>CAD</v>
      </c>
      <c r="AD1962" s="37" t="str" cm="1">
        <f t="array" aca="1" ref="AD1962" ca="1">IFERROR(
  INDEX(
    montadora[Montadora],
    MATCH(TRUE,LEFT(#REF!,NÚCARACT(montadora[SKU Parcial]))=montadora[SKU Parcial],0)
  ),
  ""
)</f>
        <v/>
      </c>
    </row>
    <row r="1963" spans="1:30" x14ac:dyDescent="0.25">
      <c r="A1963" s="42" t="s">
        <v>9062</v>
      </c>
      <c r="B1963" s="42"/>
      <c r="C1963" s="42"/>
      <c r="D1963" s="42"/>
      <c r="E1963" s="42">
        <v>22993569629</v>
      </c>
      <c r="F1963" s="42" t="s">
        <v>8394</v>
      </c>
      <c r="G1963" s="42" t="s">
        <v>11227</v>
      </c>
      <c r="H1963" s="7"/>
      <c r="I1963" s="42"/>
      <c r="J1963" s="42" t="s">
        <v>2167</v>
      </c>
      <c r="K1963" s="8">
        <v>45786</v>
      </c>
      <c r="L1963" s="12" t="s">
        <v>8443</v>
      </c>
      <c r="M1963" s="44">
        <v>79.8</v>
      </c>
      <c r="N1963" s="7">
        <v>1</v>
      </c>
      <c r="O1963" s="44">
        <v>89.74</v>
      </c>
      <c r="P1963" s="44">
        <v>38.64</v>
      </c>
      <c r="Q1963" s="44">
        <v>6.07</v>
      </c>
      <c r="R1963" s="44">
        <v>21.56</v>
      </c>
      <c r="S1963" s="44">
        <v>9.94</v>
      </c>
      <c r="T1963" s="44">
        <v>0</v>
      </c>
      <c r="U1963" s="44">
        <v>13.53</v>
      </c>
      <c r="V1963" s="9">
        <v>0.16950000000000001</v>
      </c>
      <c r="W1963" s="42" t="s">
        <v>34</v>
      </c>
      <c r="X1963" s="43"/>
      <c r="Y1963" s="43"/>
      <c r="Z1963" s="43" t="s">
        <v>8442</v>
      </c>
      <c r="AA1963" s="43" t="str">
        <f>VLOOKUP(J1963, sku!B:C, 2, FALSE)</f>
        <v>Cadeirinha Rosa Aro 26 - Peixinho Bike</v>
      </c>
      <c r="AB1963" s="45" t="str">
        <f>VLOOKUP(J1963, sku!B:BM, 64, FALSE)</f>
        <v>Revenda</v>
      </c>
      <c r="AC1963" s="45" t="str">
        <f>LEFT(pedidos[[#This Row],[SKU]],3)</f>
        <v>CAD</v>
      </c>
      <c r="AD1963" s="37" t="str" cm="1">
        <f t="array" aca="1" ref="AD1963" ca="1">IFERROR(
  INDEX(
    montadora[Montadora],
    MATCH(TRUE,LEFT(#REF!,NÚCARACT(montadora[SKU Parcial]))=montadora[SKU Parcial],0)
  ),
  ""
)</f>
        <v/>
      </c>
    </row>
    <row r="1964" spans="1:30" x14ac:dyDescent="0.25">
      <c r="A1964" s="42" t="s">
        <v>9063</v>
      </c>
      <c r="B1964" s="42"/>
      <c r="C1964" s="42"/>
      <c r="D1964" s="42"/>
      <c r="E1964" s="42">
        <v>22993569629</v>
      </c>
      <c r="F1964" s="42" t="s">
        <v>8394</v>
      </c>
      <c r="G1964" s="42" t="s">
        <v>11227</v>
      </c>
      <c r="H1964" s="7"/>
      <c r="I1964" s="42"/>
      <c r="J1964" s="42" t="s">
        <v>938</v>
      </c>
      <c r="K1964" s="8">
        <v>45786</v>
      </c>
      <c r="L1964" s="12" t="s">
        <v>8443</v>
      </c>
      <c r="M1964" s="44">
        <v>79.8</v>
      </c>
      <c r="N1964" s="7">
        <v>1</v>
      </c>
      <c r="O1964" s="44">
        <v>84.87</v>
      </c>
      <c r="P1964" s="44">
        <v>38.64</v>
      </c>
      <c r="Q1964" s="44">
        <v>6.07</v>
      </c>
      <c r="R1964" s="44">
        <v>21.56</v>
      </c>
      <c r="S1964" s="44">
        <v>5.07</v>
      </c>
      <c r="T1964" s="44">
        <v>0</v>
      </c>
      <c r="U1964" s="44">
        <v>13.53</v>
      </c>
      <c r="V1964" s="9">
        <v>0.16950000000000001</v>
      </c>
      <c r="W1964" s="42" t="s">
        <v>34</v>
      </c>
      <c r="X1964" s="43"/>
      <c r="Y1964" s="43"/>
      <c r="Z1964" s="43" t="s">
        <v>8442</v>
      </c>
      <c r="AA1964" s="43" t="str">
        <f>VLOOKUP(J1964, sku!B:C, 2, FALSE)</f>
        <v>Cadeirinha Preta Aro 26 - Peixinho Bike</v>
      </c>
      <c r="AB1964" s="45" t="str">
        <f>VLOOKUP(J1964, sku!B:BM, 64, FALSE)</f>
        <v>Revenda</v>
      </c>
      <c r="AC1964" s="45" t="str">
        <f>LEFT(pedidos[[#This Row],[SKU]],3)</f>
        <v>CAD</v>
      </c>
      <c r="AD1964" s="37" t="str" cm="1">
        <f t="array" aca="1" ref="AD1964" ca="1">IFERROR(
  INDEX(
    montadora[Montadora],
    MATCH(TRUE,LEFT(#REF!,NÚCARACT(montadora[SKU Parcial]))=montadora[SKU Parcial],0)
  ),
  ""
)</f>
        <v/>
      </c>
    </row>
    <row r="1965" spans="1:30" x14ac:dyDescent="0.25">
      <c r="A1965" s="42" t="s">
        <v>9064</v>
      </c>
      <c r="B1965" s="42"/>
      <c r="C1965" s="42"/>
      <c r="D1965" s="42"/>
      <c r="E1965" s="42">
        <v>22993569629</v>
      </c>
      <c r="F1965" s="42" t="s">
        <v>8394</v>
      </c>
      <c r="G1965" s="42" t="s">
        <v>11227</v>
      </c>
      <c r="H1965" s="7"/>
      <c r="I1965" s="42"/>
      <c r="J1965" s="42" t="s">
        <v>938</v>
      </c>
      <c r="K1965" s="8">
        <v>45786</v>
      </c>
      <c r="L1965" s="12" t="s">
        <v>8443</v>
      </c>
      <c r="M1965" s="44">
        <v>79.8</v>
      </c>
      <c r="N1965" s="7">
        <v>1</v>
      </c>
      <c r="O1965" s="44">
        <v>83.67</v>
      </c>
      <c r="P1965" s="44">
        <v>38.64</v>
      </c>
      <c r="Q1965" s="44">
        <v>6.07</v>
      </c>
      <c r="R1965" s="44">
        <v>21.56</v>
      </c>
      <c r="S1965" s="44">
        <v>3.87</v>
      </c>
      <c r="T1965" s="44">
        <v>0</v>
      </c>
      <c r="U1965" s="44">
        <v>13.53</v>
      </c>
      <c r="V1965" s="9">
        <v>0.16950000000000001</v>
      </c>
      <c r="W1965" s="42" t="s">
        <v>34</v>
      </c>
      <c r="X1965" s="43"/>
      <c r="Y1965" s="43"/>
      <c r="Z1965" s="43" t="s">
        <v>8442</v>
      </c>
      <c r="AA1965" s="43" t="str">
        <f>VLOOKUP(J1965, sku!B:C, 2, FALSE)</f>
        <v>Cadeirinha Preta Aro 26 - Peixinho Bike</v>
      </c>
      <c r="AB1965" s="45" t="str">
        <f>VLOOKUP(J1965, sku!B:BM, 64, FALSE)</f>
        <v>Revenda</v>
      </c>
      <c r="AC1965" s="45" t="str">
        <f>LEFT(pedidos[[#This Row],[SKU]],3)</f>
        <v>CAD</v>
      </c>
      <c r="AD1965" s="37" t="str" cm="1">
        <f t="array" aca="1" ref="AD1965" ca="1">IFERROR(
  INDEX(
    montadora[Montadora],
    MATCH(TRUE,LEFT(#REF!,NÚCARACT(montadora[SKU Parcial]))=montadora[SKU Parcial],0)
  ),
  ""
)</f>
        <v/>
      </c>
    </row>
    <row r="1966" spans="1:30" x14ac:dyDescent="0.25">
      <c r="A1966" s="42" t="s">
        <v>9065</v>
      </c>
      <c r="B1966" s="42"/>
      <c r="C1966" s="42"/>
      <c r="D1966" s="42"/>
      <c r="E1966" s="42">
        <v>22993569629</v>
      </c>
      <c r="F1966" s="42" t="s">
        <v>8394</v>
      </c>
      <c r="G1966" s="42" t="s">
        <v>11227</v>
      </c>
      <c r="H1966" s="7"/>
      <c r="I1966" s="42"/>
      <c r="J1966" s="42" t="s">
        <v>938</v>
      </c>
      <c r="K1966" s="8">
        <v>45785</v>
      </c>
      <c r="L1966" s="12" t="s">
        <v>8443</v>
      </c>
      <c r="M1966" s="44">
        <v>79.8</v>
      </c>
      <c r="N1966" s="7">
        <v>1</v>
      </c>
      <c r="O1966" s="44">
        <v>87.31</v>
      </c>
      <c r="P1966" s="44">
        <v>38.64</v>
      </c>
      <c r="Q1966" s="44">
        <v>6.07</v>
      </c>
      <c r="R1966" s="44">
        <v>21.56</v>
      </c>
      <c r="S1966" s="44">
        <v>7.51</v>
      </c>
      <c r="T1966" s="44">
        <v>0</v>
      </c>
      <c r="U1966" s="44">
        <v>13.53</v>
      </c>
      <c r="V1966" s="9">
        <v>0.16950000000000001</v>
      </c>
      <c r="W1966" s="42" t="s">
        <v>34</v>
      </c>
      <c r="X1966" s="43"/>
      <c r="Y1966" s="43"/>
      <c r="Z1966" s="43" t="s">
        <v>8442</v>
      </c>
      <c r="AA1966" s="43" t="str">
        <f>VLOOKUP(J1966, sku!B:C, 2, FALSE)</f>
        <v>Cadeirinha Preta Aro 26 - Peixinho Bike</v>
      </c>
      <c r="AB1966" s="45" t="str">
        <f>VLOOKUP(J1966, sku!B:BM, 64, FALSE)</f>
        <v>Revenda</v>
      </c>
      <c r="AC1966" s="45" t="str">
        <f>LEFT(pedidos[[#This Row],[SKU]],3)</f>
        <v>CAD</v>
      </c>
      <c r="AD1966" s="37" t="str" cm="1">
        <f t="array" aca="1" ref="AD1966" ca="1">IFERROR(
  INDEX(
    montadora[Montadora],
    MATCH(TRUE,LEFT(#REF!,NÚCARACT(montadora[SKU Parcial]))=montadora[SKU Parcial],0)
  ),
  ""
)</f>
        <v/>
      </c>
    </row>
    <row r="1967" spans="1:30" x14ac:dyDescent="0.25">
      <c r="A1967" s="42" t="s">
        <v>9066</v>
      </c>
      <c r="B1967" s="42"/>
      <c r="C1967" s="42"/>
      <c r="D1967" s="42"/>
      <c r="E1967" s="42">
        <v>22993569629</v>
      </c>
      <c r="F1967" s="42" t="s">
        <v>8394</v>
      </c>
      <c r="G1967" s="42" t="s">
        <v>11227</v>
      </c>
      <c r="H1967" s="7"/>
      <c r="I1967" s="42"/>
      <c r="J1967" s="42" t="s">
        <v>938</v>
      </c>
      <c r="K1967" s="8">
        <v>45785</v>
      </c>
      <c r="L1967" s="12" t="s">
        <v>8443</v>
      </c>
      <c r="M1967" s="44">
        <v>79.8</v>
      </c>
      <c r="N1967" s="7">
        <v>1</v>
      </c>
      <c r="O1967" s="44">
        <v>79.8</v>
      </c>
      <c r="P1967" s="44">
        <v>38.64</v>
      </c>
      <c r="Q1967" s="44">
        <v>6.07</v>
      </c>
      <c r="R1967" s="44">
        <v>21.56</v>
      </c>
      <c r="S1967" s="44">
        <v>0</v>
      </c>
      <c r="T1967" s="44">
        <v>0</v>
      </c>
      <c r="U1967" s="44">
        <v>13.53</v>
      </c>
      <c r="V1967" s="9">
        <v>0.16950000000000001</v>
      </c>
      <c r="W1967" s="42" t="s">
        <v>34</v>
      </c>
      <c r="X1967" s="43"/>
      <c r="Y1967" s="43"/>
      <c r="Z1967" s="43" t="s">
        <v>8442</v>
      </c>
      <c r="AA1967" s="43" t="str">
        <f>VLOOKUP(J1967, sku!B:C, 2, FALSE)</f>
        <v>Cadeirinha Preta Aro 26 - Peixinho Bike</v>
      </c>
      <c r="AB1967" s="45" t="str">
        <f>VLOOKUP(J1967, sku!B:BM, 64, FALSE)</f>
        <v>Revenda</v>
      </c>
      <c r="AC1967" s="45" t="str">
        <f>LEFT(pedidos[[#This Row],[SKU]],3)</f>
        <v>CAD</v>
      </c>
      <c r="AD1967" s="37" t="str" cm="1">
        <f t="array" aca="1" ref="AD1967" ca="1">IFERROR(
  INDEX(
    montadora[Montadora],
    MATCH(TRUE,LEFT(#REF!,NÚCARACT(montadora[SKU Parcial]))=montadora[SKU Parcial],0)
  ),
  ""
)</f>
        <v/>
      </c>
    </row>
    <row r="1968" spans="1:30" x14ac:dyDescent="0.25">
      <c r="A1968" s="42" t="s">
        <v>9068</v>
      </c>
      <c r="B1968" s="42"/>
      <c r="C1968" s="42"/>
      <c r="D1968" s="42"/>
      <c r="E1968" s="42">
        <v>22993569629</v>
      </c>
      <c r="F1968" s="42" t="s">
        <v>8394</v>
      </c>
      <c r="G1968" s="42" t="s">
        <v>11227</v>
      </c>
      <c r="H1968" s="7"/>
      <c r="I1968" s="42"/>
      <c r="J1968" s="42" t="s">
        <v>2167</v>
      </c>
      <c r="K1968" s="8">
        <v>45784</v>
      </c>
      <c r="L1968" s="12" t="s">
        <v>8443</v>
      </c>
      <c r="M1968" s="44">
        <v>79.8</v>
      </c>
      <c r="N1968" s="7">
        <v>1</v>
      </c>
      <c r="O1968" s="44">
        <v>79.8</v>
      </c>
      <c r="P1968" s="44">
        <v>38.64</v>
      </c>
      <c r="Q1968" s="44">
        <v>6.07</v>
      </c>
      <c r="R1968" s="44">
        <v>21.56</v>
      </c>
      <c r="S1968" s="44">
        <v>0</v>
      </c>
      <c r="T1968" s="44">
        <v>0</v>
      </c>
      <c r="U1968" s="44">
        <v>13.53</v>
      </c>
      <c r="V1968" s="9">
        <v>0.16950000000000001</v>
      </c>
      <c r="W1968" s="42" t="s">
        <v>34</v>
      </c>
      <c r="X1968" s="43"/>
      <c r="Y1968" s="43"/>
      <c r="Z1968" s="43" t="s">
        <v>8442</v>
      </c>
      <c r="AA1968" s="43" t="str">
        <f>VLOOKUP(J1968, sku!B:C, 2, FALSE)</f>
        <v>Cadeirinha Rosa Aro 26 - Peixinho Bike</v>
      </c>
      <c r="AB1968" s="45" t="str">
        <f>VLOOKUP(J1968, sku!B:BM, 64, FALSE)</f>
        <v>Revenda</v>
      </c>
      <c r="AC1968" s="45" t="str">
        <f>LEFT(pedidos[[#This Row],[SKU]],3)</f>
        <v>CAD</v>
      </c>
      <c r="AD1968" s="37" t="str" cm="1">
        <f t="array" aca="1" ref="AD1968" ca="1">IFERROR(
  INDEX(
    montadora[Montadora],
    MATCH(TRUE,LEFT(#REF!,NÚCARACT(montadora[SKU Parcial]))=montadora[SKU Parcial],0)
  ),
  ""
)</f>
        <v/>
      </c>
    </row>
    <row r="1969" spans="1:30" x14ac:dyDescent="0.25">
      <c r="A1969" s="42" t="s">
        <v>9069</v>
      </c>
      <c r="B1969" s="42"/>
      <c r="C1969" s="42"/>
      <c r="D1969" s="42"/>
      <c r="E1969" s="42">
        <v>22993569629</v>
      </c>
      <c r="F1969" s="42" t="s">
        <v>8394</v>
      </c>
      <c r="G1969" s="42" t="s">
        <v>11227</v>
      </c>
      <c r="H1969" s="7"/>
      <c r="I1969" s="42"/>
      <c r="J1969" s="42" t="s">
        <v>8835</v>
      </c>
      <c r="K1969" s="8">
        <v>45784</v>
      </c>
      <c r="L1969" s="12" t="s">
        <v>8443</v>
      </c>
      <c r="M1969" s="44">
        <v>79.8</v>
      </c>
      <c r="N1969" s="7">
        <v>1</v>
      </c>
      <c r="O1969" s="44">
        <v>86.1</v>
      </c>
      <c r="P1969" s="44">
        <v>38.64</v>
      </c>
      <c r="Q1969" s="44">
        <v>6.07</v>
      </c>
      <c r="R1969" s="44">
        <v>21.56</v>
      </c>
      <c r="S1969" s="44">
        <v>6.3</v>
      </c>
      <c r="T1969" s="44">
        <v>0</v>
      </c>
      <c r="U1969" s="44">
        <v>13.53</v>
      </c>
      <c r="V1969" s="9">
        <v>0.16950000000000001</v>
      </c>
      <c r="W1969" s="42" t="s">
        <v>34</v>
      </c>
      <c r="X1969" s="43"/>
      <c r="Y1969" s="43"/>
      <c r="Z1969" s="43" t="s">
        <v>8442</v>
      </c>
      <c r="AA1969" s="43" t="str">
        <f>VLOOKUP(J1969, sku!B:C, 2, FALSE)</f>
        <v>Cadeirinha Cinza Aro 26 - Peixinho Bike</v>
      </c>
      <c r="AB1969" s="45" t="str">
        <f>VLOOKUP(J1969, sku!B:BM, 64, FALSE)</f>
        <v>Revenda</v>
      </c>
      <c r="AC1969" s="45" t="str">
        <f>LEFT(pedidos[[#This Row],[SKU]],3)</f>
        <v>CAD</v>
      </c>
      <c r="AD1969" s="37" t="str" cm="1">
        <f t="array" aca="1" ref="AD1969" ca="1">IFERROR(
  INDEX(
    montadora[Montadora],
    MATCH(TRUE,LEFT(#REF!,NÚCARACT(montadora[SKU Parcial]))=montadora[SKU Parcial],0)
  ),
  ""
)</f>
        <v/>
      </c>
    </row>
    <row r="1970" spans="1:30" x14ac:dyDescent="0.25">
      <c r="A1970" s="42" t="s">
        <v>9071</v>
      </c>
      <c r="B1970" s="42"/>
      <c r="C1970" s="42"/>
      <c r="D1970" s="42"/>
      <c r="E1970" s="42">
        <v>22993569629</v>
      </c>
      <c r="F1970" s="42" t="s">
        <v>8394</v>
      </c>
      <c r="G1970" s="42" t="s">
        <v>11227</v>
      </c>
      <c r="H1970" s="7"/>
      <c r="I1970" s="42"/>
      <c r="J1970" s="42" t="s">
        <v>938</v>
      </c>
      <c r="K1970" s="8">
        <v>45784</v>
      </c>
      <c r="L1970" s="12" t="s">
        <v>8443</v>
      </c>
      <c r="M1970" s="44">
        <v>79.8</v>
      </c>
      <c r="N1970" s="7">
        <v>1</v>
      </c>
      <c r="O1970" s="44">
        <v>79.8</v>
      </c>
      <c r="P1970" s="44">
        <v>38.64</v>
      </c>
      <c r="Q1970" s="44">
        <v>6.07</v>
      </c>
      <c r="R1970" s="44">
        <v>21.56</v>
      </c>
      <c r="S1970" s="44">
        <v>0</v>
      </c>
      <c r="T1970" s="44">
        <v>0</v>
      </c>
      <c r="U1970" s="44">
        <v>13.53</v>
      </c>
      <c r="V1970" s="9">
        <v>0.16950000000000001</v>
      </c>
      <c r="W1970" s="42" t="s">
        <v>34</v>
      </c>
      <c r="X1970" s="43"/>
      <c r="Y1970" s="43"/>
      <c r="Z1970" s="43" t="s">
        <v>8442</v>
      </c>
      <c r="AA1970" s="43" t="str">
        <f>VLOOKUP(J1970, sku!B:C, 2, FALSE)</f>
        <v>Cadeirinha Preta Aro 26 - Peixinho Bike</v>
      </c>
      <c r="AB1970" s="45" t="str">
        <f>VLOOKUP(J1970, sku!B:BM, 64, FALSE)</f>
        <v>Revenda</v>
      </c>
      <c r="AC1970" s="45" t="str">
        <f>LEFT(pedidos[[#This Row],[SKU]],3)</f>
        <v>CAD</v>
      </c>
      <c r="AD1970" s="37" t="str" cm="1">
        <f t="array" aca="1" ref="AD1970" ca="1">IFERROR(
  INDEX(
    montadora[Montadora],
    MATCH(TRUE,LEFT(#REF!,NÚCARACT(montadora[SKU Parcial]))=montadora[SKU Parcial],0)
  ),
  ""
)</f>
        <v/>
      </c>
    </row>
    <row r="1971" spans="1:30" x14ac:dyDescent="0.25">
      <c r="A1971" s="42" t="s">
        <v>9072</v>
      </c>
      <c r="B1971" s="42"/>
      <c r="C1971" s="42"/>
      <c r="D1971" s="42"/>
      <c r="E1971" s="42">
        <v>22993569629</v>
      </c>
      <c r="F1971" s="42" t="s">
        <v>8394</v>
      </c>
      <c r="G1971" s="42" t="s">
        <v>11227</v>
      </c>
      <c r="H1971" s="7"/>
      <c r="I1971" s="42"/>
      <c r="J1971" s="42" t="s">
        <v>938</v>
      </c>
      <c r="K1971" s="8">
        <v>45783</v>
      </c>
      <c r="L1971" s="12" t="s">
        <v>8443</v>
      </c>
      <c r="M1971" s="44">
        <v>79.8</v>
      </c>
      <c r="N1971" s="7">
        <v>1</v>
      </c>
      <c r="O1971" s="44">
        <v>87.31</v>
      </c>
      <c r="P1971" s="44">
        <v>38.64</v>
      </c>
      <c r="Q1971" s="44">
        <v>6.07</v>
      </c>
      <c r="R1971" s="44">
        <v>21.56</v>
      </c>
      <c r="S1971" s="44">
        <v>7.51</v>
      </c>
      <c r="T1971" s="44">
        <v>0</v>
      </c>
      <c r="U1971" s="44">
        <v>13.53</v>
      </c>
      <c r="V1971" s="9">
        <v>0.16950000000000001</v>
      </c>
      <c r="W1971" s="42" t="s">
        <v>34</v>
      </c>
      <c r="X1971" s="43"/>
      <c r="Y1971" s="43"/>
      <c r="Z1971" s="43" t="s">
        <v>8442</v>
      </c>
      <c r="AA1971" s="43" t="str">
        <f>VLOOKUP(J1971, sku!B:C, 2, FALSE)</f>
        <v>Cadeirinha Preta Aro 26 - Peixinho Bike</v>
      </c>
      <c r="AB1971" s="45" t="str">
        <f>VLOOKUP(J1971, sku!B:BM, 64, FALSE)</f>
        <v>Revenda</v>
      </c>
      <c r="AC1971" s="45" t="str">
        <f>LEFT(pedidos[[#This Row],[SKU]],3)</f>
        <v>CAD</v>
      </c>
      <c r="AD1971" s="37" t="str" cm="1">
        <f t="array" aca="1" ref="AD1971" ca="1">IFERROR(
  INDEX(
    montadora[Montadora],
    MATCH(TRUE,LEFT(J2395,NÚCARACT(montadora[SKU Parcial]))=montadora[SKU Parcial],0)
  ),
  ""
)</f>
        <v/>
      </c>
    </row>
    <row r="1972" spans="1:30" x14ac:dyDescent="0.25">
      <c r="A1972" s="42" t="s">
        <v>9074</v>
      </c>
      <c r="B1972" s="42"/>
      <c r="C1972" s="42"/>
      <c r="D1972" s="42"/>
      <c r="E1972" s="42">
        <v>22993569629</v>
      </c>
      <c r="F1972" s="42" t="s">
        <v>8394</v>
      </c>
      <c r="G1972" s="42" t="s">
        <v>11227</v>
      </c>
      <c r="H1972" s="7"/>
      <c r="I1972" s="42"/>
      <c r="J1972" s="42" t="s">
        <v>2167</v>
      </c>
      <c r="K1972" s="8">
        <v>45783</v>
      </c>
      <c r="L1972" s="12" t="s">
        <v>8443</v>
      </c>
      <c r="M1972" s="44">
        <v>79.8</v>
      </c>
      <c r="N1972" s="7">
        <v>1</v>
      </c>
      <c r="O1972" s="44">
        <v>101.89</v>
      </c>
      <c r="P1972" s="44">
        <v>38.64</v>
      </c>
      <c r="Q1972" s="44">
        <v>6.07</v>
      </c>
      <c r="R1972" s="44">
        <v>21.56</v>
      </c>
      <c r="S1972" s="44">
        <v>22.09</v>
      </c>
      <c r="T1972" s="44">
        <v>0</v>
      </c>
      <c r="U1972" s="44">
        <v>13.53</v>
      </c>
      <c r="V1972" s="9">
        <v>0.16950000000000001</v>
      </c>
      <c r="W1972" s="42" t="s">
        <v>34</v>
      </c>
      <c r="X1972" s="43"/>
      <c r="Y1972" s="43"/>
      <c r="Z1972" s="43" t="s">
        <v>8442</v>
      </c>
      <c r="AA1972" s="43" t="str">
        <f>VLOOKUP(J1972, sku!B:C, 2, FALSE)</f>
        <v>Cadeirinha Rosa Aro 26 - Peixinho Bike</v>
      </c>
      <c r="AB1972" s="45" t="str">
        <f>VLOOKUP(J1972, sku!B:BM, 64, FALSE)</f>
        <v>Revenda</v>
      </c>
      <c r="AC1972" s="45" t="str">
        <f>LEFT(pedidos[[#This Row],[SKU]],3)</f>
        <v>CAD</v>
      </c>
      <c r="AD1972" s="37" t="str" cm="1">
        <f t="array" aca="1" ref="AD1972" ca="1">IFERROR(
  INDEX(
    montadora[Montadora],
    MATCH(TRUE,LEFT(J2396,NÚCARACT(montadora[SKU Parcial]))=montadora[SKU Parcial],0)
  ),
  ""
)</f>
        <v/>
      </c>
    </row>
    <row r="1973" spans="1:30" x14ac:dyDescent="0.25">
      <c r="A1973" s="42" t="s">
        <v>9075</v>
      </c>
      <c r="B1973" s="42"/>
      <c r="C1973" s="42"/>
      <c r="D1973" s="42"/>
      <c r="E1973" s="42">
        <v>22993569629</v>
      </c>
      <c r="F1973" s="42" t="s">
        <v>8394</v>
      </c>
      <c r="G1973" s="42" t="s">
        <v>11227</v>
      </c>
      <c r="H1973" s="7"/>
      <c r="I1973" s="42"/>
      <c r="J1973" s="42" t="s">
        <v>938</v>
      </c>
      <c r="K1973" s="8">
        <v>45783</v>
      </c>
      <c r="L1973" s="12" t="s">
        <v>8443</v>
      </c>
      <c r="M1973" s="44">
        <v>79.8</v>
      </c>
      <c r="N1973" s="7">
        <v>1</v>
      </c>
      <c r="O1973" s="44">
        <v>89.74</v>
      </c>
      <c r="P1973" s="44">
        <v>38.64</v>
      </c>
      <c r="Q1973" s="44">
        <v>6.07</v>
      </c>
      <c r="R1973" s="44">
        <v>21.56</v>
      </c>
      <c r="S1973" s="44">
        <v>9.94</v>
      </c>
      <c r="T1973" s="44">
        <v>0</v>
      </c>
      <c r="U1973" s="44">
        <v>13.53</v>
      </c>
      <c r="V1973" s="9">
        <v>0.16950000000000001</v>
      </c>
      <c r="W1973" s="42" t="s">
        <v>34</v>
      </c>
      <c r="X1973" s="43"/>
      <c r="Y1973" s="43"/>
      <c r="Z1973" s="43" t="s">
        <v>8442</v>
      </c>
      <c r="AA1973" s="43" t="str">
        <f>VLOOKUP(J1973, sku!B:C, 2, FALSE)</f>
        <v>Cadeirinha Preta Aro 26 - Peixinho Bike</v>
      </c>
      <c r="AB1973" s="45" t="str">
        <f>VLOOKUP(J1973, sku!B:BM, 64, FALSE)</f>
        <v>Revenda</v>
      </c>
      <c r="AC1973" s="45" t="str">
        <f>LEFT(pedidos[[#This Row],[SKU]],3)</f>
        <v>CAD</v>
      </c>
      <c r="AD1973" s="37" t="str" cm="1">
        <f t="array" aca="1" ref="AD1973" ca="1">IFERROR(
  INDEX(
    montadora[Montadora],
    MATCH(TRUE,LEFT(J2397,NÚCARACT(montadora[SKU Parcial]))=montadora[SKU Parcial],0)
  ),
  ""
)</f>
        <v/>
      </c>
    </row>
    <row r="1974" spans="1:30" x14ac:dyDescent="0.25">
      <c r="A1974" s="42" t="s">
        <v>9076</v>
      </c>
      <c r="B1974" s="42"/>
      <c r="C1974" s="42"/>
      <c r="D1974" s="42"/>
      <c r="E1974" s="42">
        <v>22993569629</v>
      </c>
      <c r="F1974" s="42" t="s">
        <v>8394</v>
      </c>
      <c r="G1974" s="42" t="s">
        <v>11227</v>
      </c>
      <c r="H1974" s="7"/>
      <c r="I1974" s="42"/>
      <c r="J1974" s="42" t="s">
        <v>938</v>
      </c>
      <c r="K1974" s="8">
        <v>45782</v>
      </c>
      <c r="L1974" s="12" t="s">
        <v>8443</v>
      </c>
      <c r="M1974" s="44">
        <v>79.8</v>
      </c>
      <c r="N1974" s="7">
        <v>1</v>
      </c>
      <c r="O1974" s="44">
        <v>105.55</v>
      </c>
      <c r="P1974" s="44">
        <v>38.64</v>
      </c>
      <c r="Q1974" s="44">
        <v>6.07</v>
      </c>
      <c r="R1974" s="44">
        <v>21.56</v>
      </c>
      <c r="S1974" s="44">
        <v>25.75</v>
      </c>
      <c r="T1974" s="44">
        <v>0</v>
      </c>
      <c r="U1974" s="44">
        <v>13.53</v>
      </c>
      <c r="V1974" s="9">
        <v>0.16950000000000001</v>
      </c>
      <c r="W1974" s="42" t="s">
        <v>34</v>
      </c>
      <c r="X1974" s="43"/>
      <c r="Y1974" s="43"/>
      <c r="Z1974" s="43" t="s">
        <v>8442</v>
      </c>
      <c r="AA1974" s="43" t="str">
        <f>VLOOKUP(J1974, sku!B:C, 2, FALSE)</f>
        <v>Cadeirinha Preta Aro 26 - Peixinho Bike</v>
      </c>
      <c r="AB1974" s="45" t="str">
        <f>VLOOKUP(J1974, sku!B:BM, 64, FALSE)</f>
        <v>Revenda</v>
      </c>
      <c r="AC1974" s="45" t="str">
        <f>LEFT(pedidos[[#This Row],[SKU]],3)</f>
        <v>CAD</v>
      </c>
      <c r="AD1974" s="37" t="str" cm="1">
        <f t="array" aca="1" ref="AD1974" ca="1">IFERROR(
  INDEX(
    montadora[Montadora],
    MATCH(TRUE,LEFT(J2398,NÚCARACT(montadora[SKU Parcial]))=montadora[SKU Parcial],0)
  ),
  ""
)</f>
        <v/>
      </c>
    </row>
    <row r="1975" spans="1:30" x14ac:dyDescent="0.25">
      <c r="A1975" s="42" t="s">
        <v>9079</v>
      </c>
      <c r="B1975" s="42"/>
      <c r="C1975" s="42"/>
      <c r="D1975" s="42"/>
      <c r="E1975" s="42">
        <v>22993569629</v>
      </c>
      <c r="F1975" s="42" t="s">
        <v>8394</v>
      </c>
      <c r="G1975" s="42" t="s">
        <v>11227</v>
      </c>
      <c r="H1975" s="7"/>
      <c r="I1975" s="42"/>
      <c r="J1975" s="42" t="s">
        <v>938</v>
      </c>
      <c r="K1975" s="8">
        <v>45782</v>
      </c>
      <c r="L1975" s="12" t="s">
        <v>8443</v>
      </c>
      <c r="M1975" s="44">
        <v>79.8</v>
      </c>
      <c r="N1975" s="7">
        <v>1</v>
      </c>
      <c r="O1975" s="44">
        <v>86.1</v>
      </c>
      <c r="P1975" s="44">
        <v>38.64</v>
      </c>
      <c r="Q1975" s="44">
        <v>6.07</v>
      </c>
      <c r="R1975" s="44">
        <v>21.56</v>
      </c>
      <c r="S1975" s="44">
        <v>6.3</v>
      </c>
      <c r="T1975" s="44">
        <v>0</v>
      </c>
      <c r="U1975" s="44">
        <v>13.53</v>
      </c>
      <c r="V1975" s="9">
        <v>0.16950000000000001</v>
      </c>
      <c r="W1975" s="42" t="s">
        <v>34</v>
      </c>
      <c r="X1975" s="43"/>
      <c r="Y1975" s="43"/>
      <c r="Z1975" s="43" t="s">
        <v>8442</v>
      </c>
      <c r="AA1975" s="43" t="str">
        <f>VLOOKUP(J1975, sku!B:C, 2, FALSE)</f>
        <v>Cadeirinha Preta Aro 26 - Peixinho Bike</v>
      </c>
      <c r="AB1975" s="45" t="str">
        <f>VLOOKUP(J1975, sku!B:BM, 64, FALSE)</f>
        <v>Revenda</v>
      </c>
      <c r="AC1975" s="45" t="str">
        <f>LEFT(pedidos[[#This Row],[SKU]],3)</f>
        <v>CAD</v>
      </c>
      <c r="AD1975" s="37" t="str" cm="1">
        <f t="array" aca="1" ref="AD1975" ca="1">IFERROR(
  INDEX(
    montadora[Montadora],
    MATCH(TRUE,LEFT(J2399,NÚCARACT(montadora[SKU Parcial]))=montadora[SKU Parcial],0)
  ),
  ""
)</f>
        <v/>
      </c>
    </row>
    <row r="1976" spans="1:30" x14ac:dyDescent="0.25">
      <c r="A1976" s="42" t="s">
        <v>9080</v>
      </c>
      <c r="B1976" s="42"/>
      <c r="C1976" s="42"/>
      <c r="D1976" s="42"/>
      <c r="E1976" s="42">
        <v>22993569629</v>
      </c>
      <c r="F1976" s="42" t="s">
        <v>8394</v>
      </c>
      <c r="G1976" s="42" t="s">
        <v>11227</v>
      </c>
      <c r="H1976" s="7"/>
      <c r="I1976" s="42"/>
      <c r="J1976" s="42" t="s">
        <v>938</v>
      </c>
      <c r="K1976" s="8">
        <v>45782</v>
      </c>
      <c r="L1976" s="19" t="s">
        <v>8443</v>
      </c>
      <c r="M1976" s="44">
        <v>79.8</v>
      </c>
      <c r="N1976" s="7">
        <v>1</v>
      </c>
      <c r="O1976" s="44">
        <v>84.87</v>
      </c>
      <c r="P1976" s="44">
        <v>38.64</v>
      </c>
      <c r="Q1976" s="44">
        <v>6.07</v>
      </c>
      <c r="R1976" s="44">
        <v>21.56</v>
      </c>
      <c r="S1976" s="44">
        <v>5.07</v>
      </c>
      <c r="T1976" s="44">
        <v>0</v>
      </c>
      <c r="U1976" s="44">
        <v>13.53</v>
      </c>
      <c r="V1976" s="9">
        <v>0.16950000000000001</v>
      </c>
      <c r="W1976" s="42" t="s">
        <v>34</v>
      </c>
      <c r="X1976" s="43"/>
      <c r="Y1976" s="43"/>
      <c r="Z1976" s="43" t="s">
        <v>8442</v>
      </c>
      <c r="AA1976" s="43" t="str">
        <f>VLOOKUP(J1976, sku!B:C, 2, FALSE)</f>
        <v>Cadeirinha Preta Aro 26 - Peixinho Bike</v>
      </c>
      <c r="AB1976" s="45" t="str">
        <f>VLOOKUP(J1976, sku!B:BM, 64, FALSE)</f>
        <v>Revenda</v>
      </c>
      <c r="AC1976" s="45" t="str">
        <f>LEFT(pedidos[[#This Row],[SKU]],3)</f>
        <v>CAD</v>
      </c>
      <c r="AD1976" s="37" t="str" cm="1">
        <f t="array" aca="1" ref="AD1976" ca="1">IFERROR(
  INDEX(
    montadora[Montadora],
    MATCH(TRUE,LEFT(J2400,NÚCARACT(montadora[SKU Parcial]))=montadora[SKU Parcial],0)
  ),
  ""
)</f>
        <v/>
      </c>
    </row>
    <row r="1977" spans="1:30" x14ac:dyDescent="0.25">
      <c r="A1977" s="42" t="s">
        <v>9081</v>
      </c>
      <c r="B1977" s="42"/>
      <c r="C1977" s="42"/>
      <c r="D1977" s="42"/>
      <c r="E1977" s="42">
        <v>22993569629</v>
      </c>
      <c r="F1977" s="42" t="s">
        <v>8394</v>
      </c>
      <c r="G1977" s="42" t="s">
        <v>11227</v>
      </c>
      <c r="H1977" s="7"/>
      <c r="I1977" s="42"/>
      <c r="J1977" s="42" t="s">
        <v>938</v>
      </c>
      <c r="K1977" s="8">
        <v>45782</v>
      </c>
      <c r="L1977" s="19" t="s">
        <v>8443</v>
      </c>
      <c r="M1977" s="44">
        <v>79.8</v>
      </c>
      <c r="N1977" s="7">
        <v>1</v>
      </c>
      <c r="O1977" s="44">
        <v>83.67</v>
      </c>
      <c r="P1977" s="44">
        <v>38.64</v>
      </c>
      <c r="Q1977" s="44">
        <v>6.07</v>
      </c>
      <c r="R1977" s="44">
        <v>21.56</v>
      </c>
      <c r="S1977" s="44">
        <v>3.87</v>
      </c>
      <c r="T1977" s="44">
        <v>0</v>
      </c>
      <c r="U1977" s="44">
        <v>13.53</v>
      </c>
      <c r="V1977" s="9">
        <v>0.16950000000000001</v>
      </c>
      <c r="W1977" s="42" t="s">
        <v>34</v>
      </c>
      <c r="X1977" s="43"/>
      <c r="Y1977" s="43"/>
      <c r="Z1977" s="43" t="s">
        <v>8442</v>
      </c>
      <c r="AA1977" s="43" t="str">
        <f>VLOOKUP(J1977, sku!B:C, 2, FALSE)</f>
        <v>Cadeirinha Preta Aro 26 - Peixinho Bike</v>
      </c>
      <c r="AB1977" s="45" t="str">
        <f>VLOOKUP(J1977, sku!B:BM, 64, FALSE)</f>
        <v>Revenda</v>
      </c>
      <c r="AC1977" s="45" t="str">
        <f>LEFT(pedidos[[#This Row],[SKU]],3)</f>
        <v>CAD</v>
      </c>
      <c r="AD1977" s="37" t="str" cm="1">
        <f t="array" aca="1" ref="AD1977" ca="1">IFERROR(
  INDEX(
    montadora[Montadora],
    MATCH(TRUE,LEFT(J2401,NÚCARACT(montadora[SKU Parcial]))=montadora[SKU Parcial],0)
  ),
  ""
)</f>
        <v/>
      </c>
    </row>
    <row r="1978" spans="1:30" x14ac:dyDescent="0.25">
      <c r="A1978" s="42" t="s">
        <v>9082</v>
      </c>
      <c r="B1978" s="42"/>
      <c r="C1978" s="42"/>
      <c r="D1978" s="42"/>
      <c r="E1978" s="42">
        <v>22993569629</v>
      </c>
      <c r="F1978" s="42" t="s">
        <v>8394</v>
      </c>
      <c r="G1978" s="42" t="s">
        <v>11227</v>
      </c>
      <c r="H1978" s="7"/>
      <c r="I1978" s="42"/>
      <c r="J1978" s="42" t="s">
        <v>938</v>
      </c>
      <c r="K1978" s="8">
        <v>45782</v>
      </c>
      <c r="L1978" s="19" t="s">
        <v>8443</v>
      </c>
      <c r="M1978" s="44">
        <v>79.8</v>
      </c>
      <c r="N1978" s="7">
        <v>1</v>
      </c>
      <c r="O1978" s="44">
        <v>111.63</v>
      </c>
      <c r="P1978" s="44">
        <v>38.64</v>
      </c>
      <c r="Q1978" s="44">
        <v>6.07</v>
      </c>
      <c r="R1978" s="44">
        <v>21.56</v>
      </c>
      <c r="S1978" s="44">
        <v>31.83</v>
      </c>
      <c r="T1978" s="44">
        <v>0</v>
      </c>
      <c r="U1978" s="44">
        <v>13.53</v>
      </c>
      <c r="V1978" s="9">
        <v>0.16950000000000001</v>
      </c>
      <c r="W1978" s="42" t="s">
        <v>34</v>
      </c>
      <c r="X1978" s="43"/>
      <c r="Y1978" s="43"/>
      <c r="Z1978" s="43" t="s">
        <v>8442</v>
      </c>
      <c r="AA1978" s="43" t="str">
        <f>VLOOKUP(J1978, sku!B:C, 2, FALSE)</f>
        <v>Cadeirinha Preta Aro 26 - Peixinho Bike</v>
      </c>
      <c r="AB1978" s="45" t="str">
        <f>VLOOKUP(J1978, sku!B:BM, 64, FALSE)</f>
        <v>Revenda</v>
      </c>
      <c r="AC1978" s="45" t="str">
        <f>LEFT(pedidos[[#This Row],[SKU]],3)</f>
        <v>CAD</v>
      </c>
      <c r="AD1978" s="37" t="str" cm="1">
        <f t="array" aca="1" ref="AD1978" ca="1">IFERROR(
  INDEX(
    montadora[Montadora],
    MATCH(TRUE,LEFT(J2402,NÚCARACT(montadora[SKU Parcial]))=montadora[SKU Parcial],0)
  ),
  ""
)</f>
        <v/>
      </c>
    </row>
    <row r="1979" spans="1:30" x14ac:dyDescent="0.25">
      <c r="A1979" s="42" t="s">
        <v>9085</v>
      </c>
      <c r="B1979" s="42"/>
      <c r="C1979" s="42"/>
      <c r="D1979" s="42"/>
      <c r="E1979" s="42">
        <v>22993569629</v>
      </c>
      <c r="F1979" s="42" t="s">
        <v>8394</v>
      </c>
      <c r="G1979" s="42" t="s">
        <v>11227</v>
      </c>
      <c r="H1979" s="7"/>
      <c r="I1979" s="42"/>
      <c r="J1979" s="42" t="s">
        <v>938</v>
      </c>
      <c r="K1979" s="8">
        <v>45780</v>
      </c>
      <c r="L1979" s="12" t="s">
        <v>8443</v>
      </c>
      <c r="M1979" s="44">
        <v>79.8</v>
      </c>
      <c r="N1979" s="7">
        <v>1</v>
      </c>
      <c r="O1979" s="44">
        <v>84.87</v>
      </c>
      <c r="P1979" s="44">
        <v>38.64</v>
      </c>
      <c r="Q1979" s="44">
        <v>6.07</v>
      </c>
      <c r="R1979" s="44">
        <v>21.56</v>
      </c>
      <c r="S1979" s="44">
        <v>5.07</v>
      </c>
      <c r="T1979" s="44">
        <v>0</v>
      </c>
      <c r="U1979" s="44">
        <v>13.53</v>
      </c>
      <c r="V1979" s="9">
        <v>0.16950000000000001</v>
      </c>
      <c r="W1979" s="42" t="s">
        <v>34</v>
      </c>
      <c r="X1979" s="43"/>
      <c r="Y1979" s="43"/>
      <c r="Z1979" s="43" t="s">
        <v>8442</v>
      </c>
      <c r="AA1979" s="43" t="str">
        <f>VLOOKUP(J1979, sku!B:C, 2, FALSE)</f>
        <v>Cadeirinha Preta Aro 26 - Peixinho Bike</v>
      </c>
      <c r="AB1979" s="45" t="str">
        <f>VLOOKUP(J1979, sku!B:BM, 64, FALSE)</f>
        <v>Revenda</v>
      </c>
      <c r="AC1979" s="45" t="str">
        <f>LEFT(pedidos[[#This Row],[SKU]],3)</f>
        <v>CAD</v>
      </c>
      <c r="AD1979" s="37" t="str" cm="1">
        <f t="array" aca="1" ref="AD1979" ca="1">IFERROR(
  INDEX(
    montadora[Montadora],
    MATCH(TRUE,LEFT(J2403,NÚCARACT(montadora[SKU Parcial]))=montadora[SKU Parcial],0)
  ),
  ""
)</f>
        <v/>
      </c>
    </row>
    <row r="1980" spans="1:30" x14ac:dyDescent="0.25">
      <c r="A1980" s="42" t="s">
        <v>9086</v>
      </c>
      <c r="B1980" s="42"/>
      <c r="C1980" s="42"/>
      <c r="D1980" s="42"/>
      <c r="E1980" s="42">
        <v>22993569629</v>
      </c>
      <c r="F1980" s="42" t="s">
        <v>8394</v>
      </c>
      <c r="G1980" s="42" t="s">
        <v>11227</v>
      </c>
      <c r="H1980" s="7"/>
      <c r="I1980" s="42"/>
      <c r="J1980" s="42" t="s">
        <v>938</v>
      </c>
      <c r="K1980" s="8">
        <v>45780</v>
      </c>
      <c r="L1980" s="19" t="s">
        <v>8443</v>
      </c>
      <c r="M1980" s="44">
        <v>79.8</v>
      </c>
      <c r="N1980" s="7">
        <v>1</v>
      </c>
      <c r="O1980" s="44">
        <v>95.83</v>
      </c>
      <c r="P1980" s="44">
        <v>38.64</v>
      </c>
      <c r="Q1980" s="44">
        <v>6.07</v>
      </c>
      <c r="R1980" s="44">
        <v>21.56</v>
      </c>
      <c r="S1980" s="44">
        <v>16.03</v>
      </c>
      <c r="T1980" s="44">
        <v>0</v>
      </c>
      <c r="U1980" s="44">
        <v>13.53</v>
      </c>
      <c r="V1980" s="9">
        <v>0.16950000000000001</v>
      </c>
      <c r="W1980" s="42" t="s">
        <v>34</v>
      </c>
      <c r="X1980" s="43"/>
      <c r="Y1980" s="43"/>
      <c r="Z1980" s="43" t="s">
        <v>8442</v>
      </c>
      <c r="AA1980" s="43" t="str">
        <f>VLOOKUP(J1980, sku!B:C, 2, FALSE)</f>
        <v>Cadeirinha Preta Aro 26 - Peixinho Bike</v>
      </c>
      <c r="AB1980" s="45" t="str">
        <f>VLOOKUP(J1980, sku!B:BM, 64, FALSE)</f>
        <v>Revenda</v>
      </c>
      <c r="AC1980" s="45" t="str">
        <f>LEFT(pedidos[[#This Row],[SKU]],3)</f>
        <v>CAD</v>
      </c>
      <c r="AD1980" s="37" t="str" cm="1">
        <f t="array" aca="1" ref="AD1980" ca="1">IFERROR(
  INDEX(
    montadora[Montadora],
    MATCH(TRUE,LEFT(J2404,NÚCARACT(montadora[SKU Parcial]))=montadora[SKU Parcial],0)
  ),
  ""
)</f>
        <v/>
      </c>
    </row>
    <row r="1981" spans="1:30" x14ac:dyDescent="0.25">
      <c r="A1981" s="42" t="s">
        <v>9087</v>
      </c>
      <c r="B1981" s="42"/>
      <c r="C1981" s="42"/>
      <c r="D1981" s="42"/>
      <c r="E1981" s="42">
        <v>22993569629</v>
      </c>
      <c r="F1981" s="42" t="s">
        <v>8394</v>
      </c>
      <c r="G1981" s="42" t="s">
        <v>11227</v>
      </c>
      <c r="H1981" s="7"/>
      <c r="I1981" s="42"/>
      <c r="J1981" s="42" t="s">
        <v>2167</v>
      </c>
      <c r="K1981" s="8">
        <v>45779</v>
      </c>
      <c r="L1981" s="19" t="s">
        <v>8443</v>
      </c>
      <c r="M1981" s="44">
        <v>79.8</v>
      </c>
      <c r="N1981" s="7">
        <v>1</v>
      </c>
      <c r="O1981" s="44">
        <v>105.55</v>
      </c>
      <c r="P1981" s="44">
        <v>38.64</v>
      </c>
      <c r="Q1981" s="44">
        <v>6.07</v>
      </c>
      <c r="R1981" s="44">
        <v>21.56</v>
      </c>
      <c r="S1981" s="44">
        <v>25.75</v>
      </c>
      <c r="T1981" s="44">
        <v>0</v>
      </c>
      <c r="U1981" s="44">
        <v>13.53</v>
      </c>
      <c r="V1981" s="9">
        <v>0.16950000000000001</v>
      </c>
      <c r="W1981" s="42" t="s">
        <v>34</v>
      </c>
      <c r="X1981" s="43"/>
      <c r="Y1981" s="43"/>
      <c r="Z1981" s="43" t="s">
        <v>8442</v>
      </c>
      <c r="AA1981" s="43" t="str">
        <f>VLOOKUP(J1981, sku!B:C, 2, FALSE)</f>
        <v>Cadeirinha Rosa Aro 26 - Peixinho Bike</v>
      </c>
      <c r="AB1981" s="45" t="str">
        <f>VLOOKUP(J1981, sku!B:BM, 64, FALSE)</f>
        <v>Revenda</v>
      </c>
      <c r="AC1981" s="45" t="str">
        <f>LEFT(pedidos[[#This Row],[SKU]],3)</f>
        <v>CAD</v>
      </c>
      <c r="AD1981" s="37" t="str" cm="1">
        <f t="array" aca="1" ref="AD1981" ca="1">IFERROR(
  INDEX(
    montadora[Montadora],
    MATCH(TRUE,LEFT(J2405,NÚCARACT(montadora[SKU Parcial]))=montadora[SKU Parcial],0)
  ),
  ""
)</f>
        <v/>
      </c>
    </row>
    <row r="1982" spans="1:30" x14ac:dyDescent="0.25">
      <c r="A1982" s="42" t="s">
        <v>9088</v>
      </c>
      <c r="B1982" s="42"/>
      <c r="C1982" s="42"/>
      <c r="D1982" s="42"/>
      <c r="E1982" s="42">
        <v>22993569629</v>
      </c>
      <c r="F1982" s="42" t="s">
        <v>8394</v>
      </c>
      <c r="G1982" s="42" t="s">
        <v>11227</v>
      </c>
      <c r="H1982" s="7"/>
      <c r="I1982" s="42"/>
      <c r="J1982" s="42" t="s">
        <v>2167</v>
      </c>
      <c r="K1982" s="8">
        <v>45779</v>
      </c>
      <c r="L1982" s="19" t="s">
        <v>8443</v>
      </c>
      <c r="M1982" s="44">
        <v>79.8</v>
      </c>
      <c r="N1982" s="7">
        <v>1</v>
      </c>
      <c r="O1982" s="44">
        <v>89.74</v>
      </c>
      <c r="P1982" s="44">
        <v>38.64</v>
      </c>
      <c r="Q1982" s="44">
        <v>6.07</v>
      </c>
      <c r="R1982" s="44">
        <v>21.56</v>
      </c>
      <c r="S1982" s="44">
        <v>9.94</v>
      </c>
      <c r="T1982" s="44">
        <v>0</v>
      </c>
      <c r="U1982" s="44">
        <v>13.53</v>
      </c>
      <c r="V1982" s="9">
        <v>0.16950000000000001</v>
      </c>
      <c r="W1982" s="42" t="s">
        <v>34</v>
      </c>
      <c r="X1982" s="43"/>
      <c r="Y1982" s="43"/>
      <c r="Z1982" s="43" t="s">
        <v>8442</v>
      </c>
      <c r="AA1982" s="43" t="str">
        <f>VLOOKUP(J1982, sku!B:C, 2, FALSE)</f>
        <v>Cadeirinha Rosa Aro 26 - Peixinho Bike</v>
      </c>
      <c r="AB1982" s="45" t="str">
        <f>VLOOKUP(J1982, sku!B:BM, 64, FALSE)</f>
        <v>Revenda</v>
      </c>
      <c r="AC1982" s="45" t="str">
        <f>LEFT(pedidos[[#This Row],[SKU]],3)</f>
        <v>CAD</v>
      </c>
      <c r="AD1982" s="37" t="str" cm="1">
        <f t="array" aca="1" ref="AD1982" ca="1">IFERROR(
  INDEX(
    montadora[Montadora],
    MATCH(TRUE,LEFT(J2406,NÚCARACT(montadora[SKU Parcial]))=montadora[SKU Parcial],0)
  ),
  ""
)</f>
        <v/>
      </c>
    </row>
    <row r="1983" spans="1:30" x14ac:dyDescent="0.25">
      <c r="A1983" s="42" t="s">
        <v>9061</v>
      </c>
      <c r="B1983" s="42"/>
      <c r="C1983" s="42"/>
      <c r="D1983" s="42"/>
      <c r="E1983" s="42">
        <v>22993569629</v>
      </c>
      <c r="F1983" s="42" t="s">
        <v>8394</v>
      </c>
      <c r="G1983" s="42" t="s">
        <v>11227</v>
      </c>
      <c r="H1983" s="7"/>
      <c r="I1983" s="42"/>
      <c r="J1983" s="42" t="s">
        <v>938</v>
      </c>
      <c r="K1983" s="8">
        <v>45786</v>
      </c>
      <c r="L1983" s="19" t="s">
        <v>8443</v>
      </c>
      <c r="M1983" s="44">
        <v>79.8</v>
      </c>
      <c r="N1983" s="7">
        <v>1</v>
      </c>
      <c r="O1983" s="44">
        <v>84.87</v>
      </c>
      <c r="P1983" s="44">
        <v>38.64</v>
      </c>
      <c r="Q1983" s="44">
        <v>6.07</v>
      </c>
      <c r="R1983" s="44">
        <v>21.2</v>
      </c>
      <c r="S1983" s="44">
        <v>5.07</v>
      </c>
      <c r="T1983" s="44">
        <v>0</v>
      </c>
      <c r="U1983" s="44">
        <v>12.29</v>
      </c>
      <c r="V1983" s="9">
        <v>0.154</v>
      </c>
      <c r="W1983" s="42" t="s">
        <v>34</v>
      </c>
      <c r="X1983" s="43"/>
      <c r="Y1983" s="43"/>
      <c r="Z1983" s="43" t="s">
        <v>8442</v>
      </c>
      <c r="AA1983" s="43" t="str">
        <f>VLOOKUP(J1983, sku!B:C, 2, FALSE)</f>
        <v>Cadeirinha Preta Aro 26 - Peixinho Bike</v>
      </c>
      <c r="AB1983" s="45" t="str">
        <f>VLOOKUP(J1983, sku!B:BM, 64, FALSE)</f>
        <v>Revenda</v>
      </c>
      <c r="AC1983" s="45" t="str">
        <f>LEFT(pedidos[[#This Row],[SKU]],3)</f>
        <v>CAD</v>
      </c>
      <c r="AD1983" s="37" t="str" cm="1">
        <f t="array" aca="1" ref="AD1983" ca="1">IFERROR(
  INDEX(
    montadora[Montadora],
    MATCH(TRUE,LEFT(J2407,NÚCARACT(montadora[SKU Parcial]))=montadora[SKU Parcial],0)
  ),
  ""
)</f>
        <v/>
      </c>
    </row>
    <row r="1984" spans="1:30" x14ac:dyDescent="0.25">
      <c r="A1984" s="42" t="s">
        <v>9948</v>
      </c>
      <c r="B1984" s="42">
        <v>22298177656</v>
      </c>
      <c r="C1984" s="42"/>
      <c r="D1984" s="42"/>
      <c r="E1984" s="42"/>
      <c r="F1984" s="42" t="s">
        <v>8393</v>
      </c>
      <c r="G1984" s="42" t="s">
        <v>11228</v>
      </c>
      <c r="H1984" s="7"/>
      <c r="I1984" s="42"/>
      <c r="J1984" s="42" t="s">
        <v>938</v>
      </c>
      <c r="K1984" s="8">
        <v>45781</v>
      </c>
      <c r="L1984" s="7" t="s">
        <v>8443</v>
      </c>
      <c r="M1984" s="44">
        <v>82.8</v>
      </c>
      <c r="N1984" s="7">
        <v>1</v>
      </c>
      <c r="O1984" s="44">
        <v>120.7</v>
      </c>
      <c r="P1984" s="44">
        <v>38.64</v>
      </c>
      <c r="Q1984" s="44">
        <v>2.79</v>
      </c>
      <c r="R1984" s="44">
        <v>20.39</v>
      </c>
      <c r="S1984" s="44">
        <v>37.9</v>
      </c>
      <c r="T1984" s="44">
        <v>0</v>
      </c>
      <c r="U1984" s="44">
        <v>20.149999999999999</v>
      </c>
      <c r="V1984" s="9">
        <v>0.15190000000000001</v>
      </c>
      <c r="W1984" s="42" t="s">
        <v>34</v>
      </c>
      <c r="X1984" s="43"/>
      <c r="Y1984" s="43"/>
      <c r="Z1984" s="43" t="s">
        <v>8442</v>
      </c>
      <c r="AA1984" s="43" t="str">
        <f>VLOOKUP(J1984, sku!B:C, 2, FALSE)</f>
        <v>Cadeirinha Preta Aro 26 - Peixinho Bike</v>
      </c>
      <c r="AB1984" s="45" t="str">
        <f>VLOOKUP(J1984, sku!B:BM, 64, FALSE)</f>
        <v>Revenda</v>
      </c>
      <c r="AC1984" s="45" t="str">
        <f>LEFT(pedidos[[#This Row],[SKU]],3)</f>
        <v>CAD</v>
      </c>
      <c r="AD1984" s="37" t="str" cm="1">
        <f t="array" aca="1" ref="AD1984" ca="1">IFERROR(
  INDEX(
    montadora[Montadora],
    MATCH(TRUE,LEFT(J2408,NÚCARACT(montadora[SKU Parcial]))=montadora[SKU Parcial],0)
  ),
  ""
)</f>
        <v/>
      </c>
    </row>
    <row r="1985" spans="1:30" x14ac:dyDescent="0.25">
      <c r="A1985" s="42" t="s">
        <v>9518</v>
      </c>
      <c r="B1985" s="42">
        <v>20598018789</v>
      </c>
      <c r="C1985" s="42"/>
      <c r="D1985" s="42"/>
      <c r="E1985" s="42"/>
      <c r="F1985" s="42" t="s">
        <v>8394</v>
      </c>
      <c r="G1985" s="42" t="s">
        <v>11228</v>
      </c>
      <c r="H1985" s="19"/>
      <c r="I1985" s="42"/>
      <c r="J1985" s="42" t="s">
        <v>8835</v>
      </c>
      <c r="K1985" s="21">
        <v>45792</v>
      </c>
      <c r="L1985" s="19" t="s">
        <v>8443</v>
      </c>
      <c r="M1985" s="44">
        <v>78.8</v>
      </c>
      <c r="N1985" s="19">
        <v>1</v>
      </c>
      <c r="O1985" s="44">
        <v>80.239999999999995</v>
      </c>
      <c r="P1985" s="44">
        <v>38.64</v>
      </c>
      <c r="Q1985" s="44">
        <v>2.66</v>
      </c>
      <c r="R1985" s="44">
        <v>19.760000000000002</v>
      </c>
      <c r="S1985" s="44">
        <v>1.44</v>
      </c>
      <c r="T1985" s="44">
        <v>0</v>
      </c>
      <c r="U1985" s="44">
        <v>17.739999999999998</v>
      </c>
      <c r="V1985" s="23">
        <v>0</v>
      </c>
      <c r="W1985" s="42" t="s">
        <v>34</v>
      </c>
      <c r="X1985" s="43"/>
      <c r="Y1985" s="43"/>
      <c r="Z1985" s="43" t="s">
        <v>8442</v>
      </c>
      <c r="AA1985" s="43" t="str">
        <f>VLOOKUP(J1985, sku!B:C, 2, FALSE)</f>
        <v>Cadeirinha Cinza Aro 26 - Peixinho Bike</v>
      </c>
      <c r="AB1985" s="45" t="str">
        <f>VLOOKUP(J1985, sku!B:BM, 64, FALSE)</f>
        <v>Revenda</v>
      </c>
      <c r="AC1985" s="45" t="str">
        <f>LEFT(pedidos[[#This Row],[SKU]],3)</f>
        <v>CAD</v>
      </c>
      <c r="AD1985" s="37" t="str" cm="1">
        <f t="array" aca="1" ref="AD1985" ca="1">IFERROR(
  INDEX(
    montadora[Montadora],
    MATCH(TRUE,LEFT(J2409,NÚCARACT(montadora[SKU Parcial]))=montadora[SKU Parcial],0)
  ),
  ""
)</f>
        <v/>
      </c>
    </row>
    <row r="1986" spans="1:30" x14ac:dyDescent="0.25">
      <c r="A1986" s="42" t="s">
        <v>9527</v>
      </c>
      <c r="B1986" s="42">
        <v>20598018789</v>
      </c>
      <c r="C1986" s="42"/>
      <c r="D1986" s="42"/>
      <c r="E1986" s="42"/>
      <c r="F1986" s="42" t="s">
        <v>8394</v>
      </c>
      <c r="G1986" s="42" t="s">
        <v>11228</v>
      </c>
      <c r="H1986" s="19"/>
      <c r="I1986" s="42"/>
      <c r="J1986" s="42" t="s">
        <v>2167</v>
      </c>
      <c r="K1986" s="21">
        <v>45792</v>
      </c>
      <c r="L1986" s="12" t="s">
        <v>8443</v>
      </c>
      <c r="M1986" s="44">
        <v>78.8</v>
      </c>
      <c r="N1986" s="19">
        <v>1</v>
      </c>
      <c r="O1986" s="44">
        <v>86.31</v>
      </c>
      <c r="P1986" s="44">
        <v>38.64</v>
      </c>
      <c r="Q1986" s="44">
        <v>2.66</v>
      </c>
      <c r="R1986" s="44">
        <v>19.760000000000002</v>
      </c>
      <c r="S1986" s="44">
        <v>7.51</v>
      </c>
      <c r="T1986" s="44">
        <v>0</v>
      </c>
      <c r="U1986" s="44">
        <v>17.739999999999998</v>
      </c>
      <c r="V1986" s="23">
        <v>0</v>
      </c>
      <c r="W1986" s="42" t="s">
        <v>34</v>
      </c>
      <c r="X1986" s="43"/>
      <c r="Y1986" s="43"/>
      <c r="Z1986" s="43" t="s">
        <v>8442</v>
      </c>
      <c r="AA1986" s="43" t="str">
        <f>VLOOKUP(J1986, sku!B:C, 2, FALSE)</f>
        <v>Cadeirinha Rosa Aro 26 - Peixinho Bike</v>
      </c>
      <c r="AB1986" s="45" t="str">
        <f>VLOOKUP(J1986, sku!B:BM, 64, FALSE)</f>
        <v>Revenda</v>
      </c>
      <c r="AC1986" s="45" t="str">
        <f>LEFT(pedidos[[#This Row],[SKU]],3)</f>
        <v>CAD</v>
      </c>
      <c r="AD1986" s="37" t="str" cm="1">
        <f t="array" aca="1" ref="AD1986" ca="1">IFERROR(
  INDEX(
    montadora[Montadora],
    MATCH(TRUE,LEFT(J2410,NÚCARACT(montadora[SKU Parcial]))=montadora[SKU Parcial],0)
  ),
  ""
)</f>
        <v/>
      </c>
    </row>
    <row r="1987" spans="1:30" x14ac:dyDescent="0.25">
      <c r="A1987" s="42" t="s">
        <v>9531</v>
      </c>
      <c r="B1987" s="42">
        <v>20598018789</v>
      </c>
      <c r="C1987" s="42"/>
      <c r="D1987" s="42"/>
      <c r="E1987" s="42"/>
      <c r="F1987" s="42" t="s">
        <v>8394</v>
      </c>
      <c r="G1987" s="42" t="s">
        <v>11228</v>
      </c>
      <c r="H1987" s="19"/>
      <c r="I1987" s="42"/>
      <c r="J1987" s="42" t="s">
        <v>2167</v>
      </c>
      <c r="K1987" s="21">
        <v>45792</v>
      </c>
      <c r="L1987" s="12" t="s">
        <v>8443</v>
      </c>
      <c r="M1987" s="44">
        <v>78.8</v>
      </c>
      <c r="N1987" s="19">
        <v>1</v>
      </c>
      <c r="O1987" s="44">
        <v>82.67</v>
      </c>
      <c r="P1987" s="44">
        <v>38.64</v>
      </c>
      <c r="Q1987" s="44">
        <v>2.66</v>
      </c>
      <c r="R1987" s="44">
        <v>19.760000000000002</v>
      </c>
      <c r="S1987" s="44">
        <v>3.87</v>
      </c>
      <c r="T1987" s="44">
        <v>0</v>
      </c>
      <c r="U1987" s="44">
        <v>17.739999999999998</v>
      </c>
      <c r="V1987" s="23">
        <v>0</v>
      </c>
      <c r="W1987" s="42" t="s">
        <v>34</v>
      </c>
      <c r="X1987" s="43"/>
      <c r="Y1987" s="43"/>
      <c r="Z1987" s="43" t="s">
        <v>8442</v>
      </c>
      <c r="AA1987" s="43" t="str">
        <f>VLOOKUP(J1987, sku!B:C, 2, FALSE)</f>
        <v>Cadeirinha Rosa Aro 26 - Peixinho Bike</v>
      </c>
      <c r="AB1987" s="45" t="str">
        <f>VLOOKUP(J1987, sku!B:BM, 64, FALSE)</f>
        <v>Revenda</v>
      </c>
      <c r="AC1987" s="45" t="str">
        <f>LEFT(pedidos[[#This Row],[SKU]],3)</f>
        <v>CAD</v>
      </c>
      <c r="AD1987" s="37" t="str" cm="1">
        <f t="array" aca="1" ref="AD1987" ca="1">IFERROR(
  INDEX(
    montadora[Montadora],
    MATCH(TRUE,LEFT(J2411,NÚCARACT(montadora[SKU Parcial]))=montadora[SKU Parcial],0)
  ),
  ""
)</f>
        <v/>
      </c>
    </row>
    <row r="1988" spans="1:30" x14ac:dyDescent="0.25">
      <c r="A1988" s="42" t="s">
        <v>9539</v>
      </c>
      <c r="B1988" s="42">
        <v>20598018789</v>
      </c>
      <c r="C1988" s="42"/>
      <c r="D1988" s="42"/>
      <c r="E1988" s="42"/>
      <c r="F1988" s="42" t="s">
        <v>8394</v>
      </c>
      <c r="G1988" s="42" t="s">
        <v>11228</v>
      </c>
      <c r="H1988" s="19"/>
      <c r="I1988" s="42"/>
      <c r="J1988" s="42" t="s">
        <v>2167</v>
      </c>
      <c r="K1988" s="21">
        <v>45791</v>
      </c>
      <c r="L1988" s="19" t="s">
        <v>8443</v>
      </c>
      <c r="M1988" s="44">
        <v>78.8</v>
      </c>
      <c r="N1988" s="19">
        <v>1</v>
      </c>
      <c r="O1988" s="44">
        <v>88.74</v>
      </c>
      <c r="P1988" s="44">
        <v>38.64</v>
      </c>
      <c r="Q1988" s="44">
        <v>2.66</v>
      </c>
      <c r="R1988" s="44">
        <v>19.760000000000002</v>
      </c>
      <c r="S1988" s="44">
        <v>9.94</v>
      </c>
      <c r="T1988" s="44">
        <v>0</v>
      </c>
      <c r="U1988" s="44">
        <v>17.739999999999998</v>
      </c>
      <c r="V1988" s="23">
        <v>0</v>
      </c>
      <c r="W1988" s="42" t="s">
        <v>34</v>
      </c>
      <c r="X1988" s="43"/>
      <c r="Y1988" s="43"/>
      <c r="Z1988" s="43" t="s">
        <v>8442</v>
      </c>
      <c r="AA1988" s="43" t="str">
        <f>VLOOKUP(J1988, sku!B:C, 2, FALSE)</f>
        <v>Cadeirinha Rosa Aro 26 - Peixinho Bike</v>
      </c>
      <c r="AB1988" s="45" t="str">
        <f>VLOOKUP(J1988, sku!B:BM, 64, FALSE)</f>
        <v>Revenda</v>
      </c>
      <c r="AC1988" s="45" t="str">
        <f>LEFT(pedidos[[#This Row],[SKU]],3)</f>
        <v>CAD</v>
      </c>
      <c r="AD1988" s="37" t="str" cm="1">
        <f t="array" aca="1" ref="AD1988" ca="1">IFERROR(
  INDEX(
    montadora[Montadora],
    MATCH(TRUE,LEFT(J2412,NÚCARACT(montadora[SKU Parcial]))=montadora[SKU Parcial],0)
  ),
  ""
)</f>
        <v/>
      </c>
    </row>
    <row r="1989" spans="1:30" x14ac:dyDescent="0.25">
      <c r="A1989" s="42" t="s">
        <v>9540</v>
      </c>
      <c r="B1989" s="42">
        <v>22298177656</v>
      </c>
      <c r="C1989" s="42"/>
      <c r="D1989" s="42"/>
      <c r="E1989" s="42"/>
      <c r="F1989" s="42" t="s">
        <v>8393</v>
      </c>
      <c r="G1989" s="42" t="s">
        <v>11228</v>
      </c>
      <c r="H1989" s="19"/>
      <c r="I1989" s="42"/>
      <c r="J1989" s="42" t="s">
        <v>938</v>
      </c>
      <c r="K1989" s="21">
        <v>45791</v>
      </c>
      <c r="L1989" s="19" t="s">
        <v>8443</v>
      </c>
      <c r="M1989" s="44">
        <v>82.8</v>
      </c>
      <c r="N1989" s="19">
        <v>1</v>
      </c>
      <c r="O1989" s="44">
        <v>87.87</v>
      </c>
      <c r="P1989" s="44">
        <v>38.64</v>
      </c>
      <c r="Q1989" s="44">
        <v>2.79</v>
      </c>
      <c r="R1989" s="44">
        <v>20.56</v>
      </c>
      <c r="S1989" s="44">
        <v>5.07</v>
      </c>
      <c r="T1989" s="44">
        <v>0</v>
      </c>
      <c r="U1989" s="44">
        <v>20.81</v>
      </c>
      <c r="V1989" s="23">
        <v>0</v>
      </c>
      <c r="W1989" s="42" t="s">
        <v>34</v>
      </c>
      <c r="X1989" s="43"/>
      <c r="Y1989" s="43"/>
      <c r="Z1989" s="43" t="s">
        <v>8442</v>
      </c>
      <c r="AA1989" s="43" t="str">
        <f>VLOOKUP(J1989, sku!B:C, 2, FALSE)</f>
        <v>Cadeirinha Preta Aro 26 - Peixinho Bike</v>
      </c>
      <c r="AB1989" s="45" t="str">
        <f>VLOOKUP(J1989, sku!B:BM, 64, FALSE)</f>
        <v>Revenda</v>
      </c>
      <c r="AC1989" s="45" t="str">
        <f>LEFT(pedidos[[#This Row],[SKU]],3)</f>
        <v>CAD</v>
      </c>
      <c r="AD1989" s="37" t="str" cm="1">
        <f t="array" aca="1" ref="AD1989" ca="1">IFERROR(
  INDEX(
    montadora[Montadora],
    MATCH(TRUE,LEFT(J2413,NÚCARACT(montadora[SKU Parcial]))=montadora[SKU Parcial],0)
  ),
  ""
)</f>
        <v/>
      </c>
    </row>
    <row r="1990" spans="1:30" x14ac:dyDescent="0.25">
      <c r="A1990" s="42" t="s">
        <v>9546</v>
      </c>
      <c r="B1990" s="42">
        <v>20598018789</v>
      </c>
      <c r="C1990" s="42"/>
      <c r="D1990" s="42"/>
      <c r="E1990" s="42"/>
      <c r="F1990" s="42" t="s">
        <v>8394</v>
      </c>
      <c r="G1990" s="42" t="s">
        <v>11228</v>
      </c>
      <c r="H1990" s="19"/>
      <c r="I1990" s="42"/>
      <c r="J1990" s="42" t="s">
        <v>2167</v>
      </c>
      <c r="K1990" s="21">
        <v>45791</v>
      </c>
      <c r="L1990" s="12" t="s">
        <v>8443</v>
      </c>
      <c r="M1990" s="44">
        <v>78.8</v>
      </c>
      <c r="N1990" s="19">
        <v>1</v>
      </c>
      <c r="O1990" s="44">
        <v>84.55</v>
      </c>
      <c r="P1990" s="44">
        <v>38.64</v>
      </c>
      <c r="Q1990" s="44">
        <v>2.66</v>
      </c>
      <c r="R1990" s="44">
        <v>19.760000000000002</v>
      </c>
      <c r="S1990" s="44">
        <v>5.75</v>
      </c>
      <c r="T1990" s="44">
        <v>0</v>
      </c>
      <c r="U1990" s="44">
        <v>17.739999999999998</v>
      </c>
      <c r="V1990" s="23">
        <v>0</v>
      </c>
      <c r="W1990" s="42" t="s">
        <v>34</v>
      </c>
      <c r="X1990" s="43"/>
      <c r="Y1990" s="43"/>
      <c r="Z1990" s="43" t="s">
        <v>8442</v>
      </c>
      <c r="AA1990" s="43" t="str">
        <f>VLOOKUP(J1990, sku!B:C, 2, FALSE)</f>
        <v>Cadeirinha Rosa Aro 26 - Peixinho Bike</v>
      </c>
      <c r="AB1990" s="45" t="str">
        <f>VLOOKUP(J1990, sku!B:BM, 64, FALSE)</f>
        <v>Revenda</v>
      </c>
      <c r="AC1990" s="45" t="str">
        <f>LEFT(pedidos[[#This Row],[SKU]],3)</f>
        <v>CAD</v>
      </c>
      <c r="AD1990" s="37" t="str" cm="1">
        <f t="array" aca="1" ref="AD1990" ca="1">IFERROR(
  INDEX(
    montadora[Montadora],
    MATCH(TRUE,LEFT(J2414,NÚCARACT(montadora[SKU Parcial]))=montadora[SKU Parcial],0)
  ),
  ""
)</f>
        <v/>
      </c>
    </row>
    <row r="1991" spans="1:30" x14ac:dyDescent="0.25">
      <c r="A1991" s="42" t="s">
        <v>9547</v>
      </c>
      <c r="B1991" s="42">
        <v>20598018789</v>
      </c>
      <c r="C1991" s="42"/>
      <c r="D1991" s="42"/>
      <c r="E1991" s="42"/>
      <c r="F1991" s="42" t="s">
        <v>8394</v>
      </c>
      <c r="G1991" s="42" t="s">
        <v>11228</v>
      </c>
      <c r="H1991" s="19"/>
      <c r="I1991" s="42"/>
      <c r="J1991" s="42" t="s">
        <v>2167</v>
      </c>
      <c r="K1991" s="21">
        <v>45791</v>
      </c>
      <c r="L1991" s="12" t="s">
        <v>8443</v>
      </c>
      <c r="M1991" s="44">
        <v>78.8</v>
      </c>
      <c r="N1991" s="19">
        <v>1</v>
      </c>
      <c r="O1991" s="44">
        <v>88.74</v>
      </c>
      <c r="P1991" s="44">
        <v>38.64</v>
      </c>
      <c r="Q1991" s="44">
        <v>2.66</v>
      </c>
      <c r="R1991" s="44">
        <v>19.760000000000002</v>
      </c>
      <c r="S1991" s="44">
        <v>9.94</v>
      </c>
      <c r="T1991" s="44">
        <v>0</v>
      </c>
      <c r="U1991" s="44">
        <v>17.739999999999998</v>
      </c>
      <c r="V1991" s="23">
        <v>0</v>
      </c>
      <c r="W1991" s="42" t="s">
        <v>34</v>
      </c>
      <c r="X1991" s="43"/>
      <c r="Y1991" s="43"/>
      <c r="Z1991" s="43" t="s">
        <v>8442</v>
      </c>
      <c r="AA1991" s="43" t="str">
        <f>VLOOKUP(J1991, sku!B:C, 2, FALSE)</f>
        <v>Cadeirinha Rosa Aro 26 - Peixinho Bike</v>
      </c>
      <c r="AB1991" s="45" t="str">
        <f>VLOOKUP(J1991, sku!B:BM, 64, FALSE)</f>
        <v>Revenda</v>
      </c>
      <c r="AC1991" s="45" t="str">
        <f>LEFT(pedidos[[#This Row],[SKU]],3)</f>
        <v>CAD</v>
      </c>
      <c r="AD1991" s="37" t="str" cm="1">
        <f t="array" aca="1" ref="AD1991" ca="1">IFERROR(
  INDEX(
    montadora[Montadora],
    MATCH(TRUE,LEFT(J2415,NÚCARACT(montadora[SKU Parcial]))=montadora[SKU Parcial],0)
  ),
  ""
)</f>
        <v/>
      </c>
    </row>
    <row r="1992" spans="1:30" x14ac:dyDescent="0.25">
      <c r="A1992" s="42" t="s">
        <v>9548</v>
      </c>
      <c r="B1992" s="42">
        <v>20598018789</v>
      </c>
      <c r="C1992" s="42"/>
      <c r="D1992" s="42"/>
      <c r="E1992" s="42"/>
      <c r="F1992" s="42" t="s">
        <v>8394</v>
      </c>
      <c r="G1992" s="42" t="s">
        <v>11228</v>
      </c>
      <c r="H1992" s="19"/>
      <c r="I1992" s="42"/>
      <c r="J1992" s="42" t="s">
        <v>8835</v>
      </c>
      <c r="K1992" s="21">
        <v>45791</v>
      </c>
      <c r="L1992" s="12" t="s">
        <v>8443</v>
      </c>
      <c r="M1992" s="44">
        <v>78.8</v>
      </c>
      <c r="N1992" s="19">
        <v>1</v>
      </c>
      <c r="O1992" s="44">
        <v>82.67</v>
      </c>
      <c r="P1992" s="44">
        <v>38.64</v>
      </c>
      <c r="Q1992" s="44">
        <v>2.66</v>
      </c>
      <c r="R1992" s="44">
        <v>19.760000000000002</v>
      </c>
      <c r="S1992" s="44">
        <v>3.87</v>
      </c>
      <c r="T1992" s="44">
        <v>0</v>
      </c>
      <c r="U1992" s="44">
        <v>17.739999999999998</v>
      </c>
      <c r="V1992" s="23">
        <v>0</v>
      </c>
      <c r="W1992" s="42" t="s">
        <v>34</v>
      </c>
      <c r="X1992" s="43"/>
      <c r="Y1992" s="43"/>
      <c r="Z1992" s="43" t="s">
        <v>8442</v>
      </c>
      <c r="AA1992" s="43" t="str">
        <f>VLOOKUP(J1992, sku!B:C, 2, FALSE)</f>
        <v>Cadeirinha Cinza Aro 26 - Peixinho Bike</v>
      </c>
      <c r="AB1992" s="45" t="str">
        <f>VLOOKUP(J1992, sku!B:BM, 64, FALSE)</f>
        <v>Revenda</v>
      </c>
      <c r="AC1992" s="45" t="str">
        <f>LEFT(pedidos[[#This Row],[SKU]],3)</f>
        <v>CAD</v>
      </c>
      <c r="AD1992" s="37" t="str" cm="1">
        <f t="array" aca="1" ref="AD1992" ca="1">IFERROR(
  INDEX(
    montadora[Montadora],
    MATCH(TRUE,LEFT(J2416,NÚCARACT(montadora[SKU Parcial]))=montadora[SKU Parcial],0)
  ),
  ""
)</f>
        <v/>
      </c>
    </row>
    <row r="1993" spans="1:30" x14ac:dyDescent="0.25">
      <c r="A1993" s="42" t="s">
        <v>9549</v>
      </c>
      <c r="B1993" s="42">
        <v>20598018789</v>
      </c>
      <c r="C1993" s="42"/>
      <c r="D1993" s="42"/>
      <c r="E1993" s="42"/>
      <c r="F1993" s="42" t="s">
        <v>8394</v>
      </c>
      <c r="G1993" s="42" t="s">
        <v>11228</v>
      </c>
      <c r="H1993" s="19"/>
      <c r="I1993" s="42"/>
      <c r="J1993" s="42" t="s">
        <v>2167</v>
      </c>
      <c r="K1993" s="21">
        <v>45791</v>
      </c>
      <c r="L1993" s="12" t="s">
        <v>8443</v>
      </c>
      <c r="M1993" s="44">
        <v>78.8</v>
      </c>
      <c r="N1993" s="19">
        <v>1</v>
      </c>
      <c r="O1993" s="44">
        <v>82.67</v>
      </c>
      <c r="P1993" s="44">
        <v>38.64</v>
      </c>
      <c r="Q1993" s="44">
        <v>2.66</v>
      </c>
      <c r="R1993" s="44">
        <v>19.760000000000002</v>
      </c>
      <c r="S1993" s="44">
        <v>3.87</v>
      </c>
      <c r="T1993" s="44">
        <v>0</v>
      </c>
      <c r="U1993" s="44">
        <v>17.739999999999998</v>
      </c>
      <c r="V1993" s="23">
        <v>0</v>
      </c>
      <c r="W1993" s="42" t="s">
        <v>34</v>
      </c>
      <c r="X1993" s="43"/>
      <c r="Y1993" s="43"/>
      <c r="Z1993" s="43" t="s">
        <v>8442</v>
      </c>
      <c r="AA1993" s="43" t="str">
        <f>VLOOKUP(J1993, sku!B:C, 2, FALSE)</f>
        <v>Cadeirinha Rosa Aro 26 - Peixinho Bike</v>
      </c>
      <c r="AB1993" s="45" t="str">
        <f>VLOOKUP(J1993, sku!B:BM, 64, FALSE)</f>
        <v>Revenda</v>
      </c>
      <c r="AC1993" s="45" t="str">
        <f>LEFT(pedidos[[#This Row],[SKU]],3)</f>
        <v>CAD</v>
      </c>
      <c r="AD1993" s="37" t="str" cm="1">
        <f t="array" aca="1" ref="AD1993" ca="1">IFERROR(
  INDEX(
    montadora[Montadora],
    MATCH(TRUE,LEFT(J2417,NÚCARACT(montadora[SKU Parcial]))=montadora[SKU Parcial],0)
  ),
  ""
)</f>
        <v/>
      </c>
    </row>
    <row r="1994" spans="1:30" x14ac:dyDescent="0.25">
      <c r="A1994" s="42" t="s">
        <v>9551</v>
      </c>
      <c r="B1994" s="42">
        <v>20598018789</v>
      </c>
      <c r="C1994" s="42"/>
      <c r="D1994" s="42"/>
      <c r="E1994" s="42"/>
      <c r="F1994" s="42" t="s">
        <v>8394</v>
      </c>
      <c r="G1994" s="42" t="s">
        <v>11228</v>
      </c>
      <c r="H1994" s="19"/>
      <c r="I1994" s="42"/>
      <c r="J1994" s="42" t="s">
        <v>938</v>
      </c>
      <c r="K1994" s="21">
        <v>45791</v>
      </c>
      <c r="L1994" s="12" t="s">
        <v>8443</v>
      </c>
      <c r="M1994" s="44">
        <v>78.8</v>
      </c>
      <c r="N1994" s="19">
        <v>1</v>
      </c>
      <c r="O1994" s="44">
        <v>80.239999999999995</v>
      </c>
      <c r="P1994" s="44">
        <v>38.64</v>
      </c>
      <c r="Q1994" s="44">
        <v>2.66</v>
      </c>
      <c r="R1994" s="44">
        <v>19.760000000000002</v>
      </c>
      <c r="S1994" s="44">
        <v>1.44</v>
      </c>
      <c r="T1994" s="44">
        <v>0</v>
      </c>
      <c r="U1994" s="44">
        <v>17.739999999999998</v>
      </c>
      <c r="V1994" s="23">
        <v>0</v>
      </c>
      <c r="W1994" s="42" t="s">
        <v>34</v>
      </c>
      <c r="X1994" s="43"/>
      <c r="Y1994" s="43"/>
      <c r="Z1994" s="43" t="s">
        <v>8442</v>
      </c>
      <c r="AA1994" s="43" t="str">
        <f>VLOOKUP(J1994, sku!B:C, 2, FALSE)</f>
        <v>Cadeirinha Preta Aro 26 - Peixinho Bike</v>
      </c>
      <c r="AB1994" s="45" t="str">
        <f>VLOOKUP(J1994, sku!B:BM, 64, FALSE)</f>
        <v>Revenda</v>
      </c>
      <c r="AC1994" s="45" t="str">
        <f>LEFT(pedidos[[#This Row],[SKU]],3)</f>
        <v>CAD</v>
      </c>
      <c r="AD1994" s="37" t="str" cm="1">
        <f t="array" aca="1" ref="AD1994" ca="1">IFERROR(
  INDEX(
    montadora[Montadora],
    MATCH(TRUE,LEFT(J2418,NÚCARACT(montadora[SKU Parcial]))=montadora[SKU Parcial],0)
  ),
  ""
)</f>
        <v/>
      </c>
    </row>
    <row r="1995" spans="1:30" x14ac:dyDescent="0.25">
      <c r="A1995" s="42" t="s">
        <v>9553</v>
      </c>
      <c r="B1995" s="42">
        <v>20598018789</v>
      </c>
      <c r="C1995" s="42"/>
      <c r="D1995" s="42"/>
      <c r="E1995" s="42"/>
      <c r="F1995" s="42" t="s">
        <v>8394</v>
      </c>
      <c r="G1995" s="42" t="s">
        <v>11228</v>
      </c>
      <c r="H1995" s="19"/>
      <c r="I1995" s="42"/>
      <c r="J1995" s="42" t="s">
        <v>938</v>
      </c>
      <c r="K1995" s="21">
        <v>45791</v>
      </c>
      <c r="L1995" s="12" t="s">
        <v>8443</v>
      </c>
      <c r="M1995" s="44">
        <v>78.8</v>
      </c>
      <c r="N1995" s="19">
        <v>1</v>
      </c>
      <c r="O1995" s="44">
        <v>98.46</v>
      </c>
      <c r="P1995" s="44">
        <v>38.64</v>
      </c>
      <c r="Q1995" s="44">
        <v>2.66</v>
      </c>
      <c r="R1995" s="44">
        <v>19.760000000000002</v>
      </c>
      <c r="S1995" s="44">
        <v>19.66</v>
      </c>
      <c r="T1995" s="44">
        <v>0</v>
      </c>
      <c r="U1995" s="44">
        <v>17.739999999999998</v>
      </c>
      <c r="V1995" s="23">
        <v>0</v>
      </c>
      <c r="W1995" s="42" t="s">
        <v>34</v>
      </c>
      <c r="X1995" s="43"/>
      <c r="Y1995" s="43"/>
      <c r="Z1995" s="43" t="s">
        <v>8442</v>
      </c>
      <c r="AA1995" s="43" t="str">
        <f>VLOOKUP(J1995, sku!B:C, 2, FALSE)</f>
        <v>Cadeirinha Preta Aro 26 - Peixinho Bike</v>
      </c>
      <c r="AB1995" s="45" t="str">
        <f>VLOOKUP(J1995, sku!B:BM, 64, FALSE)</f>
        <v>Revenda</v>
      </c>
      <c r="AC1995" s="45" t="str">
        <f>LEFT(pedidos[[#This Row],[SKU]],3)</f>
        <v>CAD</v>
      </c>
      <c r="AD1995" s="37" t="str" cm="1">
        <f t="array" aca="1" ref="AD1995" ca="1">IFERROR(
  INDEX(
    montadora[Montadora],
    MATCH(TRUE,LEFT(J2419,NÚCARACT(montadora[SKU Parcial]))=montadora[SKU Parcial],0)
  ),
  ""
)</f>
        <v/>
      </c>
    </row>
    <row r="1996" spans="1:30" x14ac:dyDescent="0.25">
      <c r="A1996" s="42" t="s">
        <v>9562</v>
      </c>
      <c r="B1996" s="42">
        <v>22298177656</v>
      </c>
      <c r="C1996" s="42"/>
      <c r="D1996" s="42"/>
      <c r="E1996" s="42"/>
      <c r="F1996" s="42" t="s">
        <v>8393</v>
      </c>
      <c r="G1996" s="42" t="s">
        <v>11228</v>
      </c>
      <c r="H1996" s="19"/>
      <c r="I1996" s="42"/>
      <c r="J1996" s="42" t="s">
        <v>938</v>
      </c>
      <c r="K1996" s="21">
        <v>45791</v>
      </c>
      <c r="L1996" s="12" t="s">
        <v>8443</v>
      </c>
      <c r="M1996" s="44">
        <v>82.8</v>
      </c>
      <c r="N1996" s="19">
        <v>1</v>
      </c>
      <c r="O1996" s="44">
        <v>95.17</v>
      </c>
      <c r="P1996" s="44">
        <v>38.64</v>
      </c>
      <c r="Q1996" s="44">
        <v>2.79</v>
      </c>
      <c r="R1996" s="44">
        <v>20.56</v>
      </c>
      <c r="S1996" s="44">
        <v>12.37</v>
      </c>
      <c r="T1996" s="44">
        <v>0</v>
      </c>
      <c r="U1996" s="44">
        <v>20.81</v>
      </c>
      <c r="V1996" s="23">
        <v>0</v>
      </c>
      <c r="W1996" s="42" t="s">
        <v>34</v>
      </c>
      <c r="X1996" s="43"/>
      <c r="Y1996" s="43"/>
      <c r="Z1996" s="43" t="s">
        <v>8442</v>
      </c>
      <c r="AA1996" s="43" t="str">
        <f>VLOOKUP(J1996, sku!B:C, 2, FALSE)</f>
        <v>Cadeirinha Preta Aro 26 - Peixinho Bike</v>
      </c>
      <c r="AB1996" s="45" t="str">
        <f>VLOOKUP(J1996, sku!B:BM, 64, FALSE)</f>
        <v>Revenda</v>
      </c>
      <c r="AC1996" s="45" t="str">
        <f>LEFT(pedidos[[#This Row],[SKU]],3)</f>
        <v>CAD</v>
      </c>
      <c r="AD1996" s="37" t="str" cm="1">
        <f t="array" aca="1" ref="AD1996" ca="1">IFERROR(
  INDEX(
    montadora[Montadora],
    MATCH(TRUE,LEFT(#REF!,NÚCARACT(montadora[SKU Parcial]))=montadora[SKU Parcial],0)
  ),
  ""
)</f>
        <v/>
      </c>
    </row>
    <row r="1997" spans="1:30" x14ac:dyDescent="0.25">
      <c r="A1997" s="42" t="s">
        <v>9569</v>
      </c>
      <c r="B1997" s="42">
        <v>22298177656</v>
      </c>
      <c r="C1997" s="42"/>
      <c r="D1997" s="42"/>
      <c r="E1997" s="42"/>
      <c r="F1997" s="42" t="s">
        <v>8393</v>
      </c>
      <c r="G1997" s="42" t="s">
        <v>11228</v>
      </c>
      <c r="H1997" s="19"/>
      <c r="I1997" s="42"/>
      <c r="J1997" s="42" t="s">
        <v>938</v>
      </c>
      <c r="K1997" s="21">
        <v>45790</v>
      </c>
      <c r="L1997" s="12" t="s">
        <v>8443</v>
      </c>
      <c r="M1997" s="44">
        <v>82.8</v>
      </c>
      <c r="N1997" s="19">
        <v>1</v>
      </c>
      <c r="O1997" s="44">
        <v>86.67</v>
      </c>
      <c r="P1997" s="44">
        <v>38.64</v>
      </c>
      <c r="Q1997" s="44">
        <v>2.79</v>
      </c>
      <c r="R1997" s="44">
        <v>20.56</v>
      </c>
      <c r="S1997" s="44">
        <v>3.87</v>
      </c>
      <c r="T1997" s="44">
        <v>0</v>
      </c>
      <c r="U1997" s="44">
        <v>20.81</v>
      </c>
      <c r="V1997" s="23">
        <v>0</v>
      </c>
      <c r="W1997" s="42" t="s">
        <v>34</v>
      </c>
      <c r="X1997" s="43"/>
      <c r="Y1997" s="43"/>
      <c r="Z1997" s="43" t="s">
        <v>8442</v>
      </c>
      <c r="AA1997" s="43" t="str">
        <f>VLOOKUP(J1997, sku!B:C, 2, FALSE)</f>
        <v>Cadeirinha Preta Aro 26 - Peixinho Bike</v>
      </c>
      <c r="AB1997" s="45" t="str">
        <f>VLOOKUP(J1997, sku!B:BM, 64, FALSE)</f>
        <v>Revenda</v>
      </c>
      <c r="AC1997" s="45" t="str">
        <f>LEFT(pedidos[[#This Row],[SKU]],3)</f>
        <v>CAD</v>
      </c>
      <c r="AD1997" s="37" t="str" cm="1">
        <f t="array" aca="1" ref="AD1997" ca="1">IFERROR(
  INDEX(
    montadora[Montadora],
    MATCH(TRUE,LEFT(J2420,NÚCARACT(montadora[SKU Parcial]))=montadora[SKU Parcial],0)
  ),
  ""
)</f>
        <v/>
      </c>
    </row>
    <row r="1998" spans="1:30" x14ac:dyDescent="0.25">
      <c r="A1998" s="42" t="s">
        <v>9575</v>
      </c>
      <c r="B1998" s="42">
        <v>20598018789</v>
      </c>
      <c r="C1998" s="42"/>
      <c r="D1998" s="42"/>
      <c r="E1998" s="42"/>
      <c r="F1998" s="42" t="s">
        <v>8394</v>
      </c>
      <c r="G1998" s="42" t="s">
        <v>11228</v>
      </c>
      <c r="H1998" s="19"/>
      <c r="I1998" s="42"/>
      <c r="J1998" s="42" t="s">
        <v>938</v>
      </c>
      <c r="K1998" s="21">
        <v>45790</v>
      </c>
      <c r="L1998" s="12" t="s">
        <v>8443</v>
      </c>
      <c r="M1998" s="44">
        <v>78.8</v>
      </c>
      <c r="N1998" s="19">
        <v>1</v>
      </c>
      <c r="O1998" s="44">
        <v>78.8</v>
      </c>
      <c r="P1998" s="44">
        <v>38.64</v>
      </c>
      <c r="Q1998" s="44">
        <v>2.66</v>
      </c>
      <c r="R1998" s="44">
        <v>19.760000000000002</v>
      </c>
      <c r="S1998" s="44">
        <v>0</v>
      </c>
      <c r="T1998" s="44">
        <v>0</v>
      </c>
      <c r="U1998" s="44">
        <v>17.739999999999998</v>
      </c>
      <c r="V1998" s="23">
        <v>0</v>
      </c>
      <c r="W1998" s="42" t="s">
        <v>34</v>
      </c>
      <c r="X1998" s="43"/>
      <c r="Y1998" s="43"/>
      <c r="Z1998" s="43" t="s">
        <v>8442</v>
      </c>
      <c r="AA1998" s="43" t="str">
        <f>VLOOKUP(J1998, sku!B:C, 2, FALSE)</f>
        <v>Cadeirinha Preta Aro 26 - Peixinho Bike</v>
      </c>
      <c r="AB1998" s="45" t="str">
        <f>VLOOKUP(J1998, sku!B:BM, 64, FALSE)</f>
        <v>Revenda</v>
      </c>
      <c r="AC1998" s="45" t="str">
        <f>LEFT(pedidos[[#This Row],[SKU]],3)</f>
        <v>CAD</v>
      </c>
      <c r="AD1998" s="37" t="str" cm="1">
        <f t="array" aca="1" ref="AD1998" ca="1">IFERROR(
  INDEX(
    montadora[Montadora],
    MATCH(TRUE,LEFT(J2421,NÚCARACT(montadora[SKU Parcial]))=montadora[SKU Parcial],0)
  ),
  ""
)</f>
        <v/>
      </c>
    </row>
    <row r="1999" spans="1:30" x14ac:dyDescent="0.25">
      <c r="A1999" s="42" t="s">
        <v>9585</v>
      </c>
      <c r="B1999" s="42">
        <v>20598018789</v>
      </c>
      <c r="C1999" s="42"/>
      <c r="D1999" s="42"/>
      <c r="E1999" s="42"/>
      <c r="F1999" s="42" t="s">
        <v>8394</v>
      </c>
      <c r="G1999" s="42" t="s">
        <v>11228</v>
      </c>
      <c r="H1999" s="19"/>
      <c r="I1999" s="42"/>
      <c r="J1999" s="42" t="s">
        <v>938</v>
      </c>
      <c r="K1999" s="21">
        <v>45790</v>
      </c>
      <c r="L1999" s="12" t="s">
        <v>8443</v>
      </c>
      <c r="M1999" s="44">
        <v>78.8</v>
      </c>
      <c r="N1999" s="19">
        <v>1</v>
      </c>
      <c r="O1999" s="44">
        <v>88.74</v>
      </c>
      <c r="P1999" s="44">
        <v>38.64</v>
      </c>
      <c r="Q1999" s="44">
        <v>2.66</v>
      </c>
      <c r="R1999" s="44">
        <v>19.760000000000002</v>
      </c>
      <c r="S1999" s="44">
        <v>9.94</v>
      </c>
      <c r="T1999" s="44">
        <v>0</v>
      </c>
      <c r="U1999" s="44">
        <v>17.739999999999998</v>
      </c>
      <c r="V1999" s="23">
        <v>0</v>
      </c>
      <c r="W1999" s="42" t="s">
        <v>34</v>
      </c>
      <c r="X1999" s="43"/>
      <c r="Y1999" s="43"/>
      <c r="Z1999" s="43" t="s">
        <v>8442</v>
      </c>
      <c r="AA1999" s="43" t="str">
        <f>VLOOKUP(J1999, sku!B:C, 2, FALSE)</f>
        <v>Cadeirinha Preta Aro 26 - Peixinho Bike</v>
      </c>
      <c r="AB1999" s="45" t="str">
        <f>VLOOKUP(J1999, sku!B:BM, 64, FALSE)</f>
        <v>Revenda</v>
      </c>
      <c r="AC1999" s="45" t="str">
        <f>LEFT(pedidos[[#This Row],[SKU]],3)</f>
        <v>CAD</v>
      </c>
      <c r="AD1999" s="37" t="str" cm="1">
        <f t="array" aca="1" ref="AD1999" ca="1">IFERROR(
  INDEX(
    montadora[Montadora],
    MATCH(TRUE,LEFT(#REF!,NÚCARACT(montadora[SKU Parcial]))=montadora[SKU Parcial],0)
  ),
  ""
)</f>
        <v/>
      </c>
    </row>
    <row r="2000" spans="1:30" x14ac:dyDescent="0.25">
      <c r="A2000" s="42" t="s">
        <v>9597</v>
      </c>
      <c r="B2000" s="42">
        <v>20598018789</v>
      </c>
      <c r="C2000" s="42"/>
      <c r="D2000" s="42"/>
      <c r="E2000" s="42"/>
      <c r="F2000" s="42" t="s">
        <v>8394</v>
      </c>
      <c r="G2000" s="42" t="s">
        <v>11228</v>
      </c>
      <c r="H2000" s="19"/>
      <c r="I2000" s="42"/>
      <c r="J2000" s="42" t="s">
        <v>938</v>
      </c>
      <c r="K2000" s="21">
        <v>45790</v>
      </c>
      <c r="L2000" s="12" t="s">
        <v>8443</v>
      </c>
      <c r="M2000" s="44">
        <v>78.8</v>
      </c>
      <c r="N2000" s="19">
        <v>1</v>
      </c>
      <c r="O2000" s="44">
        <v>88.74</v>
      </c>
      <c r="P2000" s="44">
        <v>38.64</v>
      </c>
      <c r="Q2000" s="44">
        <v>2.66</v>
      </c>
      <c r="R2000" s="44">
        <v>19.760000000000002</v>
      </c>
      <c r="S2000" s="44">
        <v>9.94</v>
      </c>
      <c r="T2000" s="44">
        <v>0</v>
      </c>
      <c r="U2000" s="44">
        <v>17.739999999999998</v>
      </c>
      <c r="V2000" s="23">
        <v>0</v>
      </c>
      <c r="W2000" s="42" t="s">
        <v>34</v>
      </c>
      <c r="X2000" s="43"/>
      <c r="Y2000" s="43"/>
      <c r="Z2000" s="43" t="s">
        <v>8442</v>
      </c>
      <c r="AA2000" s="43" t="str">
        <f>VLOOKUP(J2000, sku!B:C, 2, FALSE)</f>
        <v>Cadeirinha Preta Aro 26 - Peixinho Bike</v>
      </c>
      <c r="AB2000" s="45" t="str">
        <f>VLOOKUP(J2000, sku!B:BM, 64, FALSE)</f>
        <v>Revenda</v>
      </c>
      <c r="AC2000" s="45" t="str">
        <f>LEFT(pedidos[[#This Row],[SKU]],3)</f>
        <v>CAD</v>
      </c>
      <c r="AD2000" s="37" t="str" cm="1">
        <f t="array" aca="1" ref="AD2000" ca="1">IFERROR(
  INDEX(
    montadora[Montadora],
    MATCH(TRUE,LEFT(#REF!,NÚCARACT(montadora[SKU Parcial]))=montadora[SKU Parcial],0)
  ),
  ""
)</f>
        <v/>
      </c>
    </row>
    <row r="2001" spans="1:30" x14ac:dyDescent="0.25">
      <c r="A2001" s="42" t="s">
        <v>9671</v>
      </c>
      <c r="B2001" s="42">
        <v>22298177656</v>
      </c>
      <c r="C2001" s="42"/>
      <c r="D2001" s="42"/>
      <c r="E2001" s="42"/>
      <c r="F2001" s="42" t="s">
        <v>8393</v>
      </c>
      <c r="G2001" s="42" t="s">
        <v>11228</v>
      </c>
      <c r="H2001" s="19"/>
      <c r="I2001" s="42"/>
      <c r="J2001" s="42" t="s">
        <v>2167</v>
      </c>
      <c r="K2001" s="21">
        <v>45788</v>
      </c>
      <c r="L2001" s="12" t="s">
        <v>8443</v>
      </c>
      <c r="M2001" s="44">
        <v>82.8</v>
      </c>
      <c r="N2001" s="19">
        <v>1</v>
      </c>
      <c r="O2001" s="44">
        <v>108.55</v>
      </c>
      <c r="P2001" s="44">
        <v>38.64</v>
      </c>
      <c r="Q2001" s="44">
        <v>2.79</v>
      </c>
      <c r="R2001" s="44">
        <v>20.39</v>
      </c>
      <c r="S2001" s="44">
        <v>25.75</v>
      </c>
      <c r="T2001" s="44">
        <v>0</v>
      </c>
      <c r="U2001" s="44">
        <v>20.149999999999999</v>
      </c>
      <c r="V2001" s="23">
        <v>0</v>
      </c>
      <c r="W2001" s="42" t="s">
        <v>34</v>
      </c>
      <c r="X2001" s="43"/>
      <c r="Y2001" s="43"/>
      <c r="Z2001" s="43" t="s">
        <v>8442</v>
      </c>
      <c r="AA2001" s="43" t="str">
        <f>VLOOKUP(J2001, sku!B:C, 2, FALSE)</f>
        <v>Cadeirinha Rosa Aro 26 - Peixinho Bike</v>
      </c>
      <c r="AB2001" s="45" t="str">
        <f>VLOOKUP(J2001, sku!B:BM, 64, FALSE)</f>
        <v>Revenda</v>
      </c>
      <c r="AC2001" s="45" t="str">
        <f>LEFT(pedidos[[#This Row],[SKU]],3)</f>
        <v>CAD</v>
      </c>
      <c r="AD2001" s="37" t="str" cm="1">
        <f t="array" aca="1" ref="AD2001" ca="1">IFERROR(
  INDEX(
    montadora[Montadora],
    MATCH(TRUE,LEFT(#REF!,NÚCARACT(montadora[SKU Parcial]))=montadora[SKU Parcial],0)
  ),
  ""
)</f>
        <v/>
      </c>
    </row>
    <row r="2002" spans="1:30" x14ac:dyDescent="0.25">
      <c r="A2002" s="42" t="s">
        <v>9683</v>
      </c>
      <c r="B2002" s="42">
        <v>22298177656</v>
      </c>
      <c r="C2002" s="42"/>
      <c r="D2002" s="42"/>
      <c r="E2002" s="42"/>
      <c r="F2002" s="42" t="s">
        <v>8393</v>
      </c>
      <c r="G2002" s="42" t="s">
        <v>11228</v>
      </c>
      <c r="H2002" s="19"/>
      <c r="I2002" s="42"/>
      <c r="J2002" s="42" t="s">
        <v>938</v>
      </c>
      <c r="K2002" s="21">
        <v>45787</v>
      </c>
      <c r="L2002" s="12" t="s">
        <v>8443</v>
      </c>
      <c r="M2002" s="44">
        <v>82.8</v>
      </c>
      <c r="N2002" s="19">
        <v>1</v>
      </c>
      <c r="O2002" s="44">
        <v>86.67</v>
      </c>
      <c r="P2002" s="44">
        <v>38.64</v>
      </c>
      <c r="Q2002" s="44">
        <v>2.79</v>
      </c>
      <c r="R2002" s="44">
        <v>20.39</v>
      </c>
      <c r="S2002" s="44">
        <v>3.87</v>
      </c>
      <c r="T2002" s="44">
        <v>0</v>
      </c>
      <c r="U2002" s="44">
        <v>20.149999999999999</v>
      </c>
      <c r="V2002" s="23">
        <v>0</v>
      </c>
      <c r="W2002" s="42" t="s">
        <v>34</v>
      </c>
      <c r="X2002" s="43"/>
      <c r="Y2002" s="43"/>
      <c r="Z2002" s="43" t="s">
        <v>8442</v>
      </c>
      <c r="AA2002" s="43" t="str">
        <f>VLOOKUP(J2002, sku!B:C, 2, FALSE)</f>
        <v>Cadeirinha Preta Aro 26 - Peixinho Bike</v>
      </c>
      <c r="AB2002" s="45" t="str">
        <f>VLOOKUP(J2002, sku!B:BM, 64, FALSE)</f>
        <v>Revenda</v>
      </c>
      <c r="AC2002" s="45" t="str">
        <f>LEFT(pedidos[[#This Row],[SKU]],3)</f>
        <v>CAD</v>
      </c>
      <c r="AD2002" s="37" t="str" cm="1">
        <f t="array" aca="1" ref="AD2002" ca="1">IFERROR(
  INDEX(
    montadora[Montadora],
    MATCH(TRUE,LEFT(#REF!,NÚCARACT(montadora[SKU Parcial]))=montadora[SKU Parcial],0)
  ),
  ""
)</f>
        <v/>
      </c>
    </row>
    <row r="2003" spans="1:30" x14ac:dyDescent="0.25">
      <c r="A2003" s="42" t="s">
        <v>9713</v>
      </c>
      <c r="B2003" s="42">
        <v>22298177656</v>
      </c>
      <c r="C2003" s="42"/>
      <c r="D2003" s="42"/>
      <c r="E2003" s="42"/>
      <c r="F2003" s="42" t="s">
        <v>8393</v>
      </c>
      <c r="G2003" s="42" t="s">
        <v>11228</v>
      </c>
      <c r="H2003" s="19"/>
      <c r="I2003" s="42"/>
      <c r="J2003" s="42" t="s">
        <v>938</v>
      </c>
      <c r="K2003" s="21">
        <v>45785</v>
      </c>
      <c r="L2003" s="19" t="s">
        <v>8443</v>
      </c>
      <c r="M2003" s="44">
        <v>82.8</v>
      </c>
      <c r="N2003" s="19">
        <v>1</v>
      </c>
      <c r="O2003" s="44">
        <v>107.32</v>
      </c>
      <c r="P2003" s="44">
        <v>38.64</v>
      </c>
      <c r="Q2003" s="44">
        <v>2.79</v>
      </c>
      <c r="R2003" s="44">
        <v>20.39</v>
      </c>
      <c r="S2003" s="44">
        <v>24.52</v>
      </c>
      <c r="T2003" s="44">
        <v>0</v>
      </c>
      <c r="U2003" s="44">
        <v>20.149999999999999</v>
      </c>
      <c r="V2003" s="23">
        <v>0</v>
      </c>
      <c r="W2003" s="42" t="s">
        <v>34</v>
      </c>
      <c r="X2003" s="43"/>
      <c r="Y2003" s="43"/>
      <c r="Z2003" s="43" t="s">
        <v>8442</v>
      </c>
      <c r="AA2003" s="43" t="str">
        <f>VLOOKUP(J2003, sku!B:C, 2, FALSE)</f>
        <v>Cadeirinha Preta Aro 26 - Peixinho Bike</v>
      </c>
      <c r="AB2003" s="45" t="str">
        <f>VLOOKUP(J2003, sku!B:BM, 64, FALSE)</f>
        <v>Revenda</v>
      </c>
      <c r="AC2003" s="45" t="str">
        <f>LEFT(pedidos[[#This Row],[SKU]],3)</f>
        <v>CAD</v>
      </c>
      <c r="AD2003" s="37" t="str" cm="1">
        <f t="array" aca="1" ref="AD2003" ca="1">IFERROR(
  INDEX(
    montadora[Montadora],
    MATCH(TRUE,LEFT(#REF!,NÚCARACT(montadora[SKU Parcial]))=montadora[SKU Parcial],0)
  ),
  ""
)</f>
        <v/>
      </c>
    </row>
    <row r="2004" spans="1:30" x14ac:dyDescent="0.25">
      <c r="A2004" s="42" t="s">
        <v>9822</v>
      </c>
      <c r="B2004" s="42">
        <v>22298177656</v>
      </c>
      <c r="C2004" s="42"/>
      <c r="D2004" s="42"/>
      <c r="E2004" s="42"/>
      <c r="F2004" s="42" t="s">
        <v>8393</v>
      </c>
      <c r="G2004" s="42" t="s">
        <v>11228</v>
      </c>
      <c r="H2004" s="19"/>
      <c r="I2004" s="42"/>
      <c r="J2004" s="42" t="s">
        <v>938</v>
      </c>
      <c r="K2004" s="21">
        <v>45783</v>
      </c>
      <c r="L2004" s="12" t="s">
        <v>8443</v>
      </c>
      <c r="M2004" s="44">
        <v>82.8</v>
      </c>
      <c r="N2004" s="19">
        <v>1</v>
      </c>
      <c r="O2004" s="44">
        <v>95.17</v>
      </c>
      <c r="P2004" s="44">
        <v>38.64</v>
      </c>
      <c r="Q2004" s="44">
        <v>2.79</v>
      </c>
      <c r="R2004" s="44">
        <v>20.39</v>
      </c>
      <c r="S2004" s="44">
        <v>12.37</v>
      </c>
      <c r="T2004" s="44">
        <v>0</v>
      </c>
      <c r="U2004" s="44">
        <v>20.149999999999999</v>
      </c>
      <c r="V2004" s="23">
        <v>0</v>
      </c>
      <c r="W2004" s="42" t="s">
        <v>34</v>
      </c>
      <c r="X2004" s="43"/>
      <c r="Y2004" s="43"/>
      <c r="Z2004" s="43" t="s">
        <v>8442</v>
      </c>
      <c r="AA2004" s="43" t="str">
        <f>VLOOKUP(J2004, sku!B:C, 2, FALSE)</f>
        <v>Cadeirinha Preta Aro 26 - Peixinho Bike</v>
      </c>
      <c r="AB2004" s="45" t="str">
        <f>VLOOKUP(J2004, sku!B:BM, 64, FALSE)</f>
        <v>Revenda</v>
      </c>
      <c r="AC2004" s="45" t="str">
        <f>LEFT(pedidos[[#This Row],[SKU]],3)</f>
        <v>CAD</v>
      </c>
      <c r="AD2004" s="37" t="str" cm="1">
        <f t="array" aca="1" ref="AD2004" ca="1">IFERROR(
  INDEX(
    montadora[Montadora],
    MATCH(TRUE,LEFT(J2422,NÚCARACT(montadora[SKU Parcial]))=montadora[SKU Parcial],0)
  ),
  ""
)</f>
        <v/>
      </c>
    </row>
    <row r="2005" spans="1:30" x14ac:dyDescent="0.25">
      <c r="A2005" s="42" t="s">
        <v>9841</v>
      </c>
      <c r="B2005" s="42">
        <v>20598018789</v>
      </c>
      <c r="C2005" s="42"/>
      <c r="D2005" s="42"/>
      <c r="E2005" s="42"/>
      <c r="F2005" s="42" t="s">
        <v>8394</v>
      </c>
      <c r="G2005" s="42" t="s">
        <v>11228</v>
      </c>
      <c r="H2005" s="19"/>
      <c r="I2005" s="42"/>
      <c r="J2005" s="42" t="s">
        <v>938</v>
      </c>
      <c r="K2005" s="21">
        <v>45783</v>
      </c>
      <c r="L2005" s="12" t="s">
        <v>8443</v>
      </c>
      <c r="M2005" s="44">
        <v>78.8</v>
      </c>
      <c r="N2005" s="19">
        <v>1</v>
      </c>
      <c r="O2005" s="44">
        <v>88.74</v>
      </c>
      <c r="P2005" s="44">
        <v>38.64</v>
      </c>
      <c r="Q2005" s="44">
        <v>2.66</v>
      </c>
      <c r="R2005" s="44">
        <v>19.600000000000001</v>
      </c>
      <c r="S2005" s="44">
        <v>9.94</v>
      </c>
      <c r="T2005" s="44">
        <v>0</v>
      </c>
      <c r="U2005" s="44">
        <v>17.11</v>
      </c>
      <c r="V2005" s="23">
        <v>0</v>
      </c>
      <c r="W2005" s="42" t="s">
        <v>34</v>
      </c>
      <c r="X2005" s="43"/>
      <c r="Y2005" s="43"/>
      <c r="Z2005" s="43" t="s">
        <v>8442</v>
      </c>
      <c r="AA2005" s="43" t="str">
        <f>VLOOKUP(J2005, sku!B:C, 2, FALSE)</f>
        <v>Cadeirinha Preta Aro 26 - Peixinho Bike</v>
      </c>
      <c r="AB2005" s="45" t="str">
        <f>VLOOKUP(J2005, sku!B:BM, 64, FALSE)</f>
        <v>Revenda</v>
      </c>
      <c r="AC2005" s="45" t="str">
        <f>LEFT(pedidos[[#This Row],[SKU]],3)</f>
        <v>CAD</v>
      </c>
      <c r="AD2005" s="37" t="str" cm="1">
        <f t="array" aca="1" ref="AD2005" ca="1">IFERROR(
  INDEX(
    montadora[Montadora],
    MATCH(TRUE,LEFT(J2423,NÚCARACT(montadora[SKU Parcial]))=montadora[SKU Parcial],0)
  ),
  ""
)</f>
        <v/>
      </c>
    </row>
    <row r="2006" spans="1:30" x14ac:dyDescent="0.25">
      <c r="A2006" s="42" t="s">
        <v>10210</v>
      </c>
      <c r="B2006" s="42"/>
      <c r="C2006" s="42"/>
      <c r="D2006" s="42"/>
      <c r="E2006" s="42">
        <v>22394164312</v>
      </c>
      <c r="F2006" s="42" t="s">
        <v>10697</v>
      </c>
      <c r="G2006" s="42" t="s">
        <v>11228</v>
      </c>
      <c r="H2006" s="7"/>
      <c r="I2006" s="42"/>
      <c r="J2006" s="42" t="s">
        <v>10719</v>
      </c>
      <c r="K2006" s="8">
        <v>45836</v>
      </c>
      <c r="L2006" s="12" t="s">
        <v>8443</v>
      </c>
      <c r="M2006" s="44">
        <v>68.8</v>
      </c>
      <c r="N2006" s="7">
        <v>1</v>
      </c>
      <c r="O2006" s="44">
        <v>68.8</v>
      </c>
      <c r="P2006" s="44">
        <v>39.409999999999997</v>
      </c>
      <c r="Q2006" s="44">
        <v>2.56</v>
      </c>
      <c r="R2006" s="44">
        <v>17.760000000000002</v>
      </c>
      <c r="S2006" s="44">
        <v>0</v>
      </c>
      <c r="T2006" s="44">
        <v>0</v>
      </c>
      <c r="U2006" s="44">
        <v>9.07</v>
      </c>
      <c r="V2006" s="9">
        <v>0.1318</v>
      </c>
      <c r="W2006" s="42" t="s">
        <v>34</v>
      </c>
      <c r="X2006" s="43"/>
      <c r="Y2006" s="43"/>
      <c r="Z2006" s="43" t="s">
        <v>8442</v>
      </c>
      <c r="AA2006" s="43" t="str">
        <f>VLOOKUP(J2006, sku!B:C, 2, FALSE)</f>
        <v>1 Hidracouro 500ml + 1 Higicouro 500ml + 1 Aplicador Espuma Pct 2 UN</v>
      </c>
      <c r="AB2006" s="45" t="str">
        <f>VLOOKUP(J2006, sku!B:BM, 64, FALSE)</f>
        <v>Revenda</v>
      </c>
      <c r="AC2006" s="45" t="str">
        <f>LEFT(pedidos[[#This Row],[SKU]],3)</f>
        <v>1VX</v>
      </c>
      <c r="AD2006" s="37" t="str" cm="1">
        <f t="array" aca="1" ref="AD2006" ca="1">IFERROR(
  INDEX(
    montadora[Montadora],
    MATCH(TRUE,LEFT(J2425,NÚCARACT(montadora[SKU Parcial]))=montadora[SKU Parcial],0)
  ),
  ""
)</f>
        <v/>
      </c>
    </row>
    <row r="2007" spans="1:30" x14ac:dyDescent="0.25">
      <c r="A2007" s="42" t="s">
        <v>10282</v>
      </c>
      <c r="B2007" s="42"/>
      <c r="C2007" s="42"/>
      <c r="D2007" s="42"/>
      <c r="E2007" s="42">
        <v>22394164312</v>
      </c>
      <c r="F2007" s="42" t="s">
        <v>10697</v>
      </c>
      <c r="G2007" s="42" t="s">
        <v>11228</v>
      </c>
      <c r="H2007" s="19"/>
      <c r="I2007" s="42"/>
      <c r="J2007" s="42" t="s">
        <v>10719</v>
      </c>
      <c r="K2007" s="21">
        <v>45832</v>
      </c>
      <c r="L2007" s="12" t="s">
        <v>8443</v>
      </c>
      <c r="M2007" s="44">
        <v>61.8</v>
      </c>
      <c r="N2007" s="19">
        <v>1</v>
      </c>
      <c r="O2007" s="44">
        <v>61.8</v>
      </c>
      <c r="P2007" s="44">
        <v>39.409999999999997</v>
      </c>
      <c r="Q2007" s="44">
        <v>2.2999999999999998</v>
      </c>
      <c r="R2007" s="44">
        <v>16.36</v>
      </c>
      <c r="S2007" s="44">
        <v>0</v>
      </c>
      <c r="T2007" s="44">
        <v>-1.21</v>
      </c>
      <c r="U2007" s="44">
        <v>4.9400000000000004</v>
      </c>
      <c r="V2007" s="23">
        <v>0.08</v>
      </c>
      <c r="W2007" s="42" t="s">
        <v>34</v>
      </c>
      <c r="X2007" s="43"/>
      <c r="Y2007" s="43"/>
      <c r="Z2007" s="43" t="s">
        <v>8442</v>
      </c>
      <c r="AA2007" s="43" t="str">
        <f>VLOOKUP(J2007, sku!B:C, 2, FALSE)</f>
        <v>1 Hidracouro 500ml + 1 Higicouro 500ml + 1 Aplicador Espuma Pct 2 UN</v>
      </c>
      <c r="AB2007" s="45" t="str">
        <f>VLOOKUP(J2007, sku!B:BM, 64, FALSE)</f>
        <v>Revenda</v>
      </c>
      <c r="AC2007" s="45" t="str">
        <f>LEFT(pedidos[[#This Row],[SKU]],3)</f>
        <v>1VX</v>
      </c>
      <c r="AD2007" s="37" t="str" cm="1">
        <f t="array" aca="1" ref="AD2007" ca="1">IFERROR(
  INDEX(
    montadora[Montadora],
    MATCH(TRUE,LEFT(J2426,NÚCARACT(montadora[SKU Parcial]))=montadora[SKU Parcial],0)
  ),
  ""
)</f>
        <v/>
      </c>
    </row>
    <row r="2008" spans="1:30" x14ac:dyDescent="0.25">
      <c r="A2008" s="42" t="s">
        <v>10279</v>
      </c>
      <c r="B2008" s="42"/>
      <c r="C2008" s="42"/>
      <c r="D2008" s="42"/>
      <c r="E2008" s="42">
        <v>22394164312</v>
      </c>
      <c r="F2008" s="42" t="s">
        <v>10697</v>
      </c>
      <c r="G2008" s="42" t="s">
        <v>11228</v>
      </c>
      <c r="H2008" s="19"/>
      <c r="I2008" s="42"/>
      <c r="J2008" s="42" t="s">
        <v>10719</v>
      </c>
      <c r="K2008" s="21">
        <v>45832</v>
      </c>
      <c r="L2008" s="12" t="s">
        <v>8443</v>
      </c>
      <c r="M2008" s="44">
        <v>61.8</v>
      </c>
      <c r="N2008" s="19">
        <v>1</v>
      </c>
      <c r="O2008" s="44">
        <v>61.8</v>
      </c>
      <c r="P2008" s="44">
        <v>39.409999999999997</v>
      </c>
      <c r="Q2008" s="44">
        <v>2.2999999999999998</v>
      </c>
      <c r="R2008" s="44">
        <v>16.36</v>
      </c>
      <c r="S2008" s="44">
        <v>0</v>
      </c>
      <c r="T2008" s="44">
        <v>0</v>
      </c>
      <c r="U2008" s="44">
        <v>3.73</v>
      </c>
      <c r="V2008" s="23">
        <v>6.0400000000000002E-2</v>
      </c>
      <c r="W2008" s="42" t="s">
        <v>34</v>
      </c>
      <c r="X2008" s="43"/>
      <c r="Y2008" s="43"/>
      <c r="Z2008" s="43" t="s">
        <v>8442</v>
      </c>
      <c r="AA2008" s="43" t="str">
        <f>VLOOKUP(J2008, sku!B:C, 2, FALSE)</f>
        <v>1 Hidracouro 500ml + 1 Higicouro 500ml + 1 Aplicador Espuma Pct 2 UN</v>
      </c>
      <c r="AB2008" s="45" t="str">
        <f>VLOOKUP(J2008, sku!B:BM, 64, FALSE)</f>
        <v>Revenda</v>
      </c>
      <c r="AC2008" s="45" t="str">
        <f>LEFT(pedidos[[#This Row],[SKU]],3)</f>
        <v>1VX</v>
      </c>
      <c r="AD2008" s="37" t="str" cm="1">
        <f t="array" aca="1" ref="AD2008" ca="1">IFERROR(
  INDEX(
    montadora[Montadora],
    MATCH(TRUE,LEFT(#REF!,NÚCARACT(montadora[SKU Parcial]))=montadora[SKU Parcial],0)
  ),
  ""
)</f>
        <v/>
      </c>
    </row>
    <row r="2009" spans="1:30" x14ac:dyDescent="0.25">
      <c r="A2009" s="42" t="s">
        <v>10609</v>
      </c>
      <c r="B2009" s="42"/>
      <c r="C2009" s="42"/>
      <c r="D2009" s="42"/>
      <c r="E2009" s="42">
        <v>22298177656</v>
      </c>
      <c r="F2009" s="42" t="s">
        <v>8393</v>
      </c>
      <c r="G2009" s="42" t="s">
        <v>11228</v>
      </c>
      <c r="H2009" s="19"/>
      <c r="I2009" s="42"/>
      <c r="J2009" s="42" t="s">
        <v>938</v>
      </c>
      <c r="K2009" s="21">
        <v>45815</v>
      </c>
      <c r="L2009" s="12" t="s">
        <v>8443</v>
      </c>
      <c r="M2009" s="44">
        <v>82.8</v>
      </c>
      <c r="N2009" s="19">
        <v>1</v>
      </c>
      <c r="O2009" s="44">
        <v>82.8</v>
      </c>
      <c r="P2009" s="44">
        <v>39.54</v>
      </c>
      <c r="Q2009" s="44">
        <v>3.08</v>
      </c>
      <c r="R2009" s="44">
        <v>0</v>
      </c>
      <c r="S2009" s="44">
        <v>0</v>
      </c>
      <c r="T2009" s="44">
        <v>0</v>
      </c>
      <c r="U2009" s="44">
        <v>40.18</v>
      </c>
      <c r="V2009" s="23">
        <v>0.48530000000000001</v>
      </c>
      <c r="W2009" s="42" t="s">
        <v>34</v>
      </c>
      <c r="X2009" s="43"/>
      <c r="Y2009" s="43"/>
      <c r="Z2009" s="43" t="s">
        <v>8442</v>
      </c>
      <c r="AA2009" s="43" t="str">
        <f>VLOOKUP(J2009, sku!B:C, 2, FALSE)</f>
        <v>Cadeirinha Preta Aro 26 - Peixinho Bike</v>
      </c>
      <c r="AB2009" s="45" t="str">
        <f>VLOOKUP(J2009, sku!B:BM, 64, FALSE)</f>
        <v>Revenda</v>
      </c>
      <c r="AC2009" s="45" t="str">
        <f>LEFT(pedidos[[#This Row],[SKU]],3)</f>
        <v>CAD</v>
      </c>
      <c r="AD2009" s="37" t="str" cm="1">
        <f t="array" aca="1" ref="AD2009" ca="1">IFERROR(
  INDEX(
    montadora[Montadora],
    MATCH(TRUE,LEFT(J2427,NÚCARACT(montadora[SKU Parcial]))=montadora[SKU Parcial],0)
  ),
  ""
)</f>
        <v/>
      </c>
    </row>
    <row r="2010" spans="1:30" x14ac:dyDescent="0.25">
      <c r="A2010" s="42" t="s">
        <v>10634</v>
      </c>
      <c r="B2010" s="42"/>
      <c r="C2010" s="42"/>
      <c r="D2010" s="42"/>
      <c r="E2010" s="42">
        <v>20598018789</v>
      </c>
      <c r="F2010" s="42" t="s">
        <v>8394</v>
      </c>
      <c r="G2010" s="42" t="s">
        <v>11228</v>
      </c>
      <c r="H2010" s="19"/>
      <c r="I2010" s="42"/>
      <c r="J2010" s="42" t="s">
        <v>2167</v>
      </c>
      <c r="K2010" s="21">
        <v>45813</v>
      </c>
      <c r="L2010" s="12" t="s">
        <v>8443</v>
      </c>
      <c r="M2010" s="44">
        <v>78.8</v>
      </c>
      <c r="N2010" s="19">
        <v>1</v>
      </c>
      <c r="O2010" s="44">
        <v>78.8</v>
      </c>
      <c r="P2010" s="44">
        <v>39.54</v>
      </c>
      <c r="Q2010" s="44">
        <v>2.93</v>
      </c>
      <c r="R2010" s="44">
        <v>0</v>
      </c>
      <c r="S2010" s="44">
        <v>0</v>
      </c>
      <c r="T2010" s="44">
        <v>0</v>
      </c>
      <c r="U2010" s="44">
        <v>36.33</v>
      </c>
      <c r="V2010" s="23">
        <v>0.46100000000000002</v>
      </c>
      <c r="W2010" s="42" t="s">
        <v>34</v>
      </c>
      <c r="X2010" s="43"/>
      <c r="Y2010" s="43"/>
      <c r="Z2010" s="43" t="s">
        <v>8442</v>
      </c>
      <c r="AA2010" s="43" t="str">
        <f>VLOOKUP(J2010, sku!B:C, 2, FALSE)</f>
        <v>Cadeirinha Rosa Aro 26 - Peixinho Bike</v>
      </c>
      <c r="AB2010" s="45" t="str">
        <f>VLOOKUP(J2010, sku!B:BM, 64, FALSE)</f>
        <v>Revenda</v>
      </c>
      <c r="AC2010" s="45" t="str">
        <f>LEFT(pedidos[[#This Row],[SKU]],3)</f>
        <v>CAD</v>
      </c>
      <c r="AD2010" s="37" t="str" cm="1">
        <f t="array" aca="1" ref="AD2010" ca="1">IFERROR(
  INDEX(
    montadora[Montadora],
    MATCH(TRUE,LEFT(J2428,NÚCARACT(montadora[SKU Parcial]))=montadora[SKU Parcial],0)
  ),
  ""
)</f>
        <v/>
      </c>
    </row>
    <row r="2011" spans="1:30" x14ac:dyDescent="0.25">
      <c r="A2011" s="42" t="s">
        <v>9104</v>
      </c>
      <c r="B2011" s="42"/>
      <c r="C2011" s="42"/>
      <c r="D2011" s="42"/>
      <c r="E2011" s="42">
        <v>20399377477</v>
      </c>
      <c r="F2011" s="42" t="s">
        <v>8393</v>
      </c>
      <c r="G2011" s="42" t="s">
        <v>11227</v>
      </c>
      <c r="H2011" s="19"/>
      <c r="I2011" s="42"/>
      <c r="J2011" s="42" t="s">
        <v>938</v>
      </c>
      <c r="K2011" s="21">
        <v>45802</v>
      </c>
      <c r="L2011" s="12" t="s">
        <v>8443</v>
      </c>
      <c r="M2011" s="44">
        <v>82.8</v>
      </c>
      <c r="N2011" s="19">
        <v>1</v>
      </c>
      <c r="O2011" s="44">
        <v>82.8</v>
      </c>
      <c r="P2011" s="44">
        <v>39.54</v>
      </c>
      <c r="Q2011" s="44">
        <v>6.3</v>
      </c>
      <c r="R2011" s="44">
        <v>0</v>
      </c>
      <c r="S2011" s="44">
        <v>0</v>
      </c>
      <c r="T2011" s="44">
        <v>0</v>
      </c>
      <c r="U2011" s="44">
        <v>36.96</v>
      </c>
      <c r="V2011" s="23">
        <v>0.44640000000000002</v>
      </c>
      <c r="W2011" s="42" t="s">
        <v>34</v>
      </c>
      <c r="X2011" s="43"/>
      <c r="Y2011" s="43"/>
      <c r="Z2011" s="43" t="s">
        <v>8442</v>
      </c>
      <c r="AA2011" s="43" t="str">
        <f>VLOOKUP(J2011, sku!B:C, 2, FALSE)</f>
        <v>Cadeirinha Preta Aro 26 - Peixinho Bike</v>
      </c>
      <c r="AB2011" s="45" t="str">
        <f>VLOOKUP(J2011, sku!B:BM, 64, FALSE)</f>
        <v>Revenda</v>
      </c>
      <c r="AC2011" s="45" t="str">
        <f>LEFT(pedidos[[#This Row],[SKU]],3)</f>
        <v>CAD</v>
      </c>
      <c r="AD2011" s="37" t="str" cm="1">
        <f t="array" aca="1" ref="AD2011" ca="1">IFERROR(
  INDEX(
    montadora[Montadora],
    MATCH(TRUE,LEFT(J2429,NÚCARACT(montadora[SKU Parcial]))=montadora[SKU Parcial],0)
  ),
  ""
)</f>
        <v/>
      </c>
    </row>
    <row r="2012" spans="1:30" x14ac:dyDescent="0.25">
      <c r="A2012" s="42" t="s">
        <v>9102</v>
      </c>
      <c r="B2012" s="42"/>
      <c r="C2012" s="42"/>
      <c r="D2012" s="42"/>
      <c r="E2012" s="42">
        <v>22993569629</v>
      </c>
      <c r="F2012" s="42" t="s">
        <v>8394</v>
      </c>
      <c r="G2012" s="42" t="s">
        <v>11227</v>
      </c>
      <c r="H2012" s="19"/>
      <c r="I2012" s="42"/>
      <c r="J2012" s="42" t="s">
        <v>2167</v>
      </c>
      <c r="K2012" s="21">
        <v>45803</v>
      </c>
      <c r="L2012" s="12" t="s">
        <v>8443</v>
      </c>
      <c r="M2012" s="44">
        <v>79.8</v>
      </c>
      <c r="N2012" s="19">
        <v>1</v>
      </c>
      <c r="O2012" s="44">
        <v>79.8</v>
      </c>
      <c r="P2012" s="44">
        <v>39.54</v>
      </c>
      <c r="Q2012" s="44">
        <v>6.07</v>
      </c>
      <c r="R2012" s="44">
        <v>0</v>
      </c>
      <c r="S2012" s="44">
        <v>0</v>
      </c>
      <c r="T2012" s="44">
        <v>0</v>
      </c>
      <c r="U2012" s="44">
        <v>34.19</v>
      </c>
      <c r="V2012" s="23">
        <v>0.4284</v>
      </c>
      <c r="W2012" s="42" t="s">
        <v>34</v>
      </c>
      <c r="X2012" s="43"/>
      <c r="Y2012" s="43"/>
      <c r="Z2012" s="43" t="s">
        <v>8442</v>
      </c>
      <c r="AA2012" s="43" t="str">
        <f>VLOOKUP(J2012, sku!B:C, 2, FALSE)</f>
        <v>Cadeirinha Rosa Aro 26 - Peixinho Bike</v>
      </c>
      <c r="AB2012" s="45" t="str">
        <f>VLOOKUP(J2012, sku!B:BM, 64, FALSE)</f>
        <v>Revenda</v>
      </c>
      <c r="AC2012" s="45" t="str">
        <f>LEFT(pedidos[[#This Row],[SKU]],3)</f>
        <v>CAD</v>
      </c>
      <c r="AD2012" s="37" t="str" cm="1">
        <f t="array" aca="1" ref="AD2012" ca="1">IFERROR(
  INDEX(
    montadora[Montadora],
    MATCH(TRUE,LEFT(J2430,NÚCARACT(montadora[SKU Parcial]))=montadora[SKU Parcial],0)
  ),
  ""
)</f>
        <v/>
      </c>
    </row>
    <row r="2013" spans="1:30" x14ac:dyDescent="0.25">
      <c r="A2013" s="42" t="s">
        <v>8286</v>
      </c>
      <c r="B2013" s="42"/>
      <c r="C2013" s="42"/>
      <c r="D2013" s="42"/>
      <c r="E2013" s="42">
        <v>22993569629</v>
      </c>
      <c r="F2013" s="42" t="s">
        <v>8394</v>
      </c>
      <c r="G2013" s="42" t="s">
        <v>11227</v>
      </c>
      <c r="H2013" s="19"/>
      <c r="I2013" s="42"/>
      <c r="J2013" s="42" t="s">
        <v>938</v>
      </c>
      <c r="K2013" s="21">
        <v>45820</v>
      </c>
      <c r="L2013" s="12" t="s">
        <v>8443</v>
      </c>
      <c r="M2013" s="44">
        <v>77.900000000000006</v>
      </c>
      <c r="N2013" s="19">
        <v>1</v>
      </c>
      <c r="O2013" s="44">
        <v>77.900000000000006</v>
      </c>
      <c r="P2013" s="44">
        <v>39.54</v>
      </c>
      <c r="Q2013" s="44">
        <v>6.41</v>
      </c>
      <c r="R2013" s="44">
        <v>0</v>
      </c>
      <c r="S2013" s="44">
        <v>0</v>
      </c>
      <c r="T2013" s="44">
        <v>0</v>
      </c>
      <c r="U2013" s="44">
        <v>31.95</v>
      </c>
      <c r="V2013" s="23">
        <v>0.41010000000000002</v>
      </c>
      <c r="W2013" s="42" t="s">
        <v>34</v>
      </c>
      <c r="X2013" s="43"/>
      <c r="Y2013" s="43"/>
      <c r="Z2013" s="43" t="s">
        <v>8442</v>
      </c>
      <c r="AA2013" s="43" t="str">
        <f>VLOOKUP(J2013, sku!B:C, 2, FALSE)</f>
        <v>Cadeirinha Preta Aro 26 - Peixinho Bike</v>
      </c>
      <c r="AB2013" s="45" t="str">
        <f>VLOOKUP(J2013, sku!B:BM, 64, FALSE)</f>
        <v>Revenda</v>
      </c>
      <c r="AC2013" s="45" t="str">
        <f>LEFT(pedidos[[#This Row],[SKU]],3)</f>
        <v>CAD</v>
      </c>
      <c r="AD2013" s="37" t="str" cm="1">
        <f t="array" aca="1" ref="AD2013" ca="1">IFERROR(
  INDEX(
    montadora[Montadora],
    MATCH(TRUE,LEFT(J2431,NÚCARACT(montadora[SKU Parcial]))=montadora[SKU Parcial],0)
  ),
  ""
)</f>
        <v/>
      </c>
    </row>
    <row r="2014" spans="1:30" x14ac:dyDescent="0.25">
      <c r="A2014" s="42" t="s">
        <v>10622</v>
      </c>
      <c r="B2014" s="42"/>
      <c r="C2014" s="42"/>
      <c r="D2014" s="42"/>
      <c r="E2014" s="42">
        <v>22298177656</v>
      </c>
      <c r="F2014" s="42" t="s">
        <v>8393</v>
      </c>
      <c r="G2014" s="42" t="s">
        <v>11228</v>
      </c>
      <c r="H2014" s="7"/>
      <c r="I2014" s="42"/>
      <c r="J2014" s="42" t="s">
        <v>938</v>
      </c>
      <c r="K2014" s="8">
        <v>45814</v>
      </c>
      <c r="L2014" s="12" t="s">
        <v>8443</v>
      </c>
      <c r="M2014" s="44">
        <v>82.8</v>
      </c>
      <c r="N2014" s="7">
        <v>1</v>
      </c>
      <c r="O2014" s="44">
        <v>86.67</v>
      </c>
      <c r="P2014" s="44">
        <v>39.54</v>
      </c>
      <c r="Q2014" s="44">
        <v>3.08</v>
      </c>
      <c r="R2014" s="44">
        <v>20.56</v>
      </c>
      <c r="S2014" s="44">
        <v>3.87</v>
      </c>
      <c r="T2014" s="44">
        <v>0</v>
      </c>
      <c r="U2014" s="44">
        <v>19.62</v>
      </c>
      <c r="V2014" s="9">
        <v>0.23699999999999999</v>
      </c>
      <c r="W2014" s="42" t="s">
        <v>34</v>
      </c>
      <c r="X2014" s="43"/>
      <c r="Y2014" s="43"/>
      <c r="Z2014" s="43" t="s">
        <v>8442</v>
      </c>
      <c r="AA2014" s="43" t="str">
        <f>VLOOKUP(J2014, sku!B:C, 2, FALSE)</f>
        <v>Cadeirinha Preta Aro 26 - Peixinho Bike</v>
      </c>
      <c r="AB2014" s="45" t="str">
        <f>VLOOKUP(J2014, sku!B:BM, 64, FALSE)</f>
        <v>Revenda</v>
      </c>
      <c r="AC2014" s="45" t="str">
        <f>LEFT(pedidos[[#This Row],[SKU]],3)</f>
        <v>CAD</v>
      </c>
      <c r="AD2014" s="37" t="str" cm="1">
        <f t="array" aca="1" ref="AD2014" ca="1">IFERROR(
  INDEX(
    montadora[Montadora],
    MATCH(TRUE,LEFT(#REF!,NÚCARACT(montadora[SKU Parcial]))=montadora[SKU Parcial],0)
  ),
  ""
)</f>
        <v/>
      </c>
    </row>
    <row r="2015" spans="1:30" x14ac:dyDescent="0.25">
      <c r="A2015" s="42" t="s">
        <v>10641</v>
      </c>
      <c r="B2015" s="42"/>
      <c r="C2015" s="42"/>
      <c r="D2015" s="42"/>
      <c r="E2015" s="42">
        <v>22298177656</v>
      </c>
      <c r="F2015" s="42" t="s">
        <v>8393</v>
      </c>
      <c r="G2015" s="42" t="s">
        <v>11228</v>
      </c>
      <c r="H2015" s="7"/>
      <c r="I2015" s="42"/>
      <c r="J2015" s="42" t="s">
        <v>938</v>
      </c>
      <c r="K2015" s="8">
        <v>45812</v>
      </c>
      <c r="L2015" s="12" t="s">
        <v>8443</v>
      </c>
      <c r="M2015" s="44">
        <v>82.8</v>
      </c>
      <c r="N2015" s="7">
        <v>1</v>
      </c>
      <c r="O2015" s="44">
        <v>86.67</v>
      </c>
      <c r="P2015" s="44">
        <v>39.54</v>
      </c>
      <c r="Q2015" s="44">
        <v>3.08</v>
      </c>
      <c r="R2015" s="44">
        <v>20.56</v>
      </c>
      <c r="S2015" s="44">
        <v>3.87</v>
      </c>
      <c r="T2015" s="44">
        <v>0</v>
      </c>
      <c r="U2015" s="44">
        <v>19.62</v>
      </c>
      <c r="V2015" s="9">
        <v>0.23699999999999999</v>
      </c>
      <c r="W2015" s="42" t="s">
        <v>34</v>
      </c>
      <c r="X2015" s="43"/>
      <c r="Y2015" s="43"/>
      <c r="Z2015" s="43" t="s">
        <v>8442</v>
      </c>
      <c r="AA2015" s="43" t="str">
        <f>VLOOKUP(J2015, sku!B:C, 2, FALSE)</f>
        <v>Cadeirinha Preta Aro 26 - Peixinho Bike</v>
      </c>
      <c r="AB2015" s="45" t="str">
        <f>VLOOKUP(J2015, sku!B:BM, 64, FALSE)</f>
        <v>Revenda</v>
      </c>
      <c r="AC2015" s="45" t="str">
        <f>LEFT(pedidos[[#This Row],[SKU]],3)</f>
        <v>CAD</v>
      </c>
      <c r="AD2015" s="37" t="str" cm="1">
        <f t="array" aca="1" ref="AD2015" ca="1">IFERROR(
  INDEX(
    montadora[Montadora],
    MATCH(TRUE,LEFT(#REF!,NÚCARACT(montadora[SKU Parcial]))=montadora[SKU Parcial],0)
  ),
  ""
)</f>
        <v/>
      </c>
    </row>
    <row r="2016" spans="1:30" customFormat="1" x14ac:dyDescent="0.25">
      <c r="A2016" s="1" t="s">
        <v>7666</v>
      </c>
      <c r="B2016" s="1" t="s">
        <v>36</v>
      </c>
      <c r="C2016" s="1" t="s">
        <v>7667</v>
      </c>
      <c r="D2016" s="1" t="s">
        <v>830</v>
      </c>
      <c r="E2016" s="1" t="s">
        <v>4894</v>
      </c>
      <c r="F2016" s="1" t="s">
        <v>937</v>
      </c>
      <c r="G2016" s="6" t="s">
        <v>11227</v>
      </c>
      <c r="H2016" s="2" t="s">
        <v>30</v>
      </c>
      <c r="I2016" s="1" t="s">
        <v>36</v>
      </c>
      <c r="J2016" s="1" t="s">
        <v>938</v>
      </c>
      <c r="K2016" s="4">
        <v>45797</v>
      </c>
      <c r="L2016" s="13" t="s">
        <v>804</v>
      </c>
      <c r="M2016" s="26">
        <v>78.8</v>
      </c>
      <c r="N2016" s="2">
        <v>1</v>
      </c>
      <c r="O2016" s="26">
        <v>161.69999999999999</v>
      </c>
      <c r="P2016" s="26">
        <v>39.54</v>
      </c>
      <c r="Q2016" s="26">
        <v>6</v>
      </c>
      <c r="R2016" s="26">
        <v>15.81</v>
      </c>
      <c r="S2016" s="26">
        <v>82.9</v>
      </c>
      <c r="T2016" s="26">
        <v>0</v>
      </c>
      <c r="U2016" s="26">
        <v>17.45</v>
      </c>
      <c r="V2016" s="10">
        <v>0.22140000000000001</v>
      </c>
      <c r="W2016" s="1" t="s">
        <v>34</v>
      </c>
      <c r="X2016" s="3"/>
      <c r="Y2016" s="3"/>
      <c r="Z2016" s="5" t="s">
        <v>7980</v>
      </c>
      <c r="AA2016" s="5" t="str">
        <f>VLOOKUP(J2016, sku!B:C, 2, FALSE)</f>
        <v>Cadeirinha Preta Aro 26 - Peixinho Bike</v>
      </c>
      <c r="AB2016" s="3" t="str">
        <f>VLOOKUP(J2016, sku!B:BM, 64, FALSE)</f>
        <v>Revenda</v>
      </c>
      <c r="AC2016" s="3" t="str">
        <f>LEFT(pedidos[[#This Row],[SKU]],3)</f>
        <v>CAD</v>
      </c>
      <c r="AD2016" s="36" t="str" cm="1">
        <f t="array" aca="1" ref="AD2016" ca="1">IFERROR(
  INDEX(
    montadora[Montadora],
    MATCH(TRUE,LEFT(#REF!,NÚCARACT(montadora[SKU Parcial]))=montadora[SKU Parcial],0)
  ),
  ""
)</f>
        <v/>
      </c>
    </row>
    <row r="2017" spans="1:30" customFormat="1" x14ac:dyDescent="0.25">
      <c r="A2017" s="1" t="s">
        <v>7668</v>
      </c>
      <c r="B2017" s="1" t="s">
        <v>7669</v>
      </c>
      <c r="C2017" s="1" t="s">
        <v>7670</v>
      </c>
      <c r="D2017" s="1" t="s">
        <v>643</v>
      </c>
      <c r="E2017" s="1" t="s">
        <v>4894</v>
      </c>
      <c r="F2017" s="1" t="s">
        <v>937</v>
      </c>
      <c r="G2017" s="6" t="s">
        <v>11227</v>
      </c>
      <c r="H2017" s="2" t="s">
        <v>30</v>
      </c>
      <c r="I2017" s="1" t="s">
        <v>36</v>
      </c>
      <c r="J2017" s="1" t="s">
        <v>938</v>
      </c>
      <c r="K2017" s="4">
        <v>45798</v>
      </c>
      <c r="L2017" s="13" t="s">
        <v>804</v>
      </c>
      <c r="M2017" s="26">
        <v>78.8</v>
      </c>
      <c r="N2017" s="2">
        <v>1</v>
      </c>
      <c r="O2017" s="26">
        <v>78.8</v>
      </c>
      <c r="P2017" s="26">
        <v>39.54</v>
      </c>
      <c r="Q2017" s="26">
        <v>6</v>
      </c>
      <c r="R2017" s="26">
        <v>15.81</v>
      </c>
      <c r="S2017" s="26">
        <v>0</v>
      </c>
      <c r="T2017" s="26">
        <v>0</v>
      </c>
      <c r="U2017" s="26">
        <v>17.45</v>
      </c>
      <c r="V2017" s="10">
        <v>0.22140000000000001</v>
      </c>
      <c r="W2017" s="1" t="s">
        <v>34</v>
      </c>
      <c r="X2017" s="3"/>
      <c r="Y2017" s="3"/>
      <c r="Z2017" s="5" t="s">
        <v>7980</v>
      </c>
      <c r="AA2017" s="5" t="str">
        <f>VLOOKUP(J2017, sku!B:C, 2, FALSE)</f>
        <v>Cadeirinha Preta Aro 26 - Peixinho Bike</v>
      </c>
      <c r="AB2017" s="3" t="str">
        <f>VLOOKUP(J2017, sku!B:BM, 64, FALSE)</f>
        <v>Revenda</v>
      </c>
      <c r="AC2017" s="3" t="str">
        <f>LEFT(pedidos[[#This Row],[SKU]],3)</f>
        <v>CAD</v>
      </c>
      <c r="AD2017" s="36" t="str" cm="1">
        <f t="array" aca="1" ref="AD2017" ca="1">IFERROR(
  INDEX(
    montadora[Montadora],
    MATCH(TRUE,LEFT(#REF!,NÚCARACT(montadora[SKU Parcial]))=montadora[SKU Parcial],0)
  ),
  ""
)</f>
        <v/>
      </c>
    </row>
    <row r="2018" spans="1:30" customFormat="1" x14ac:dyDescent="0.25">
      <c r="A2018" s="1" t="s">
        <v>7671</v>
      </c>
      <c r="B2018" s="1" t="s">
        <v>7672</v>
      </c>
      <c r="C2018" s="1" t="s">
        <v>7673</v>
      </c>
      <c r="D2018" s="1" t="s">
        <v>188</v>
      </c>
      <c r="E2018" s="1" t="s">
        <v>4894</v>
      </c>
      <c r="F2018" s="1" t="s">
        <v>937</v>
      </c>
      <c r="G2018" s="6" t="s">
        <v>11227</v>
      </c>
      <c r="H2018" s="2" t="s">
        <v>30</v>
      </c>
      <c r="I2018" s="1" t="s">
        <v>36</v>
      </c>
      <c r="J2018" s="1" t="s">
        <v>938</v>
      </c>
      <c r="K2018" s="4">
        <v>45798</v>
      </c>
      <c r="L2018" s="13" t="s">
        <v>804</v>
      </c>
      <c r="M2018" s="26">
        <v>78.8</v>
      </c>
      <c r="N2018" s="2">
        <v>1</v>
      </c>
      <c r="O2018" s="26">
        <v>80.7</v>
      </c>
      <c r="P2018" s="26">
        <v>39.54</v>
      </c>
      <c r="Q2018" s="26">
        <v>6</v>
      </c>
      <c r="R2018" s="26">
        <v>15.81</v>
      </c>
      <c r="S2018" s="26">
        <v>1.9</v>
      </c>
      <c r="T2018" s="26">
        <v>0</v>
      </c>
      <c r="U2018" s="26">
        <v>17.45</v>
      </c>
      <c r="V2018" s="10">
        <v>0.22140000000000001</v>
      </c>
      <c r="W2018" s="1" t="s">
        <v>89</v>
      </c>
      <c r="X2018" s="3"/>
      <c r="Y2018" s="3"/>
      <c r="Z2018" s="5" t="s">
        <v>7980</v>
      </c>
      <c r="AA2018" s="5" t="str">
        <f>VLOOKUP(J2018, sku!B:C, 2, FALSE)</f>
        <v>Cadeirinha Preta Aro 26 - Peixinho Bike</v>
      </c>
      <c r="AB2018" s="3" t="str">
        <f>VLOOKUP(J2018, sku!B:BM, 64, FALSE)</f>
        <v>Revenda</v>
      </c>
      <c r="AC2018" s="3" t="str">
        <f>LEFT(pedidos[[#This Row],[SKU]],3)</f>
        <v>CAD</v>
      </c>
      <c r="AD2018" s="36" t="str" cm="1">
        <f t="array" aca="1" ref="AD2018" ca="1">IFERROR(
  INDEX(
    montadora[Montadora],
    MATCH(TRUE,LEFT(#REF!,NÚCARACT(montadora[SKU Parcial]))=montadora[SKU Parcial],0)
  ),
  ""
)</f>
        <v/>
      </c>
    </row>
    <row r="2019" spans="1:30" customFormat="1" x14ac:dyDescent="0.25">
      <c r="A2019" s="1" t="s">
        <v>7674</v>
      </c>
      <c r="B2019" s="1" t="s">
        <v>7675</v>
      </c>
      <c r="C2019" s="1" t="s">
        <v>7676</v>
      </c>
      <c r="D2019" s="1" t="s">
        <v>358</v>
      </c>
      <c r="E2019" s="1" t="s">
        <v>4894</v>
      </c>
      <c r="F2019" s="1" t="s">
        <v>937</v>
      </c>
      <c r="G2019" s="6" t="s">
        <v>11227</v>
      </c>
      <c r="H2019" s="2" t="s">
        <v>30</v>
      </c>
      <c r="I2019" s="1" t="s">
        <v>36</v>
      </c>
      <c r="J2019" s="1" t="s">
        <v>938</v>
      </c>
      <c r="K2019" s="4">
        <v>45798</v>
      </c>
      <c r="L2019" s="13" t="s">
        <v>804</v>
      </c>
      <c r="M2019" s="26">
        <v>78.8</v>
      </c>
      <c r="N2019" s="2">
        <v>1</v>
      </c>
      <c r="O2019" s="26">
        <v>78.8</v>
      </c>
      <c r="P2019" s="26">
        <v>39.54</v>
      </c>
      <c r="Q2019" s="26">
        <v>6</v>
      </c>
      <c r="R2019" s="26">
        <v>15.81</v>
      </c>
      <c r="S2019" s="26">
        <v>0</v>
      </c>
      <c r="T2019" s="26">
        <v>0</v>
      </c>
      <c r="U2019" s="26">
        <v>17.45</v>
      </c>
      <c r="V2019" s="10">
        <v>0.22140000000000001</v>
      </c>
      <c r="W2019" s="1" t="s">
        <v>34</v>
      </c>
      <c r="X2019" s="3"/>
      <c r="Y2019" s="3"/>
      <c r="Z2019" s="5" t="s">
        <v>7980</v>
      </c>
      <c r="AA2019" s="5" t="str">
        <f>VLOOKUP(J2019, sku!B:C, 2, FALSE)</f>
        <v>Cadeirinha Preta Aro 26 - Peixinho Bike</v>
      </c>
      <c r="AB2019" s="3" t="str">
        <f>VLOOKUP(J2019, sku!B:BM, 64, FALSE)</f>
        <v>Revenda</v>
      </c>
      <c r="AC2019" s="3" t="str">
        <f>LEFT(pedidos[[#This Row],[SKU]],3)</f>
        <v>CAD</v>
      </c>
      <c r="AD2019" s="36" t="str" cm="1">
        <f t="array" aca="1" ref="AD2019" ca="1">IFERROR(
  INDEX(
    montadora[Montadora],
    MATCH(TRUE,LEFT(J2436,NÚCARACT(montadora[SKU Parcial]))=montadora[SKU Parcial],0)
  ),
  ""
)</f>
        <v/>
      </c>
    </row>
    <row r="2020" spans="1:30" customFormat="1" x14ac:dyDescent="0.25">
      <c r="A2020" s="1" t="s">
        <v>7677</v>
      </c>
      <c r="B2020" s="1" t="s">
        <v>36</v>
      </c>
      <c r="C2020" s="1" t="s">
        <v>7678</v>
      </c>
      <c r="D2020" s="1" t="s">
        <v>1042</v>
      </c>
      <c r="E2020" s="1" t="s">
        <v>4894</v>
      </c>
      <c r="F2020" s="1" t="s">
        <v>937</v>
      </c>
      <c r="G2020" s="6" t="s">
        <v>11227</v>
      </c>
      <c r="H2020" s="2" t="s">
        <v>30</v>
      </c>
      <c r="I2020" s="1" t="s">
        <v>36</v>
      </c>
      <c r="J2020" s="1" t="s">
        <v>938</v>
      </c>
      <c r="K2020" s="4">
        <v>45798</v>
      </c>
      <c r="L2020" s="2" t="s">
        <v>804</v>
      </c>
      <c r="M2020" s="26">
        <v>78.8</v>
      </c>
      <c r="N2020" s="2">
        <v>1</v>
      </c>
      <c r="O2020" s="26">
        <v>78.8</v>
      </c>
      <c r="P2020" s="26">
        <v>39.54</v>
      </c>
      <c r="Q2020" s="26">
        <v>6</v>
      </c>
      <c r="R2020" s="26">
        <v>15.81</v>
      </c>
      <c r="S2020" s="26">
        <v>0</v>
      </c>
      <c r="T2020" s="26">
        <v>0</v>
      </c>
      <c r="U2020" s="26">
        <v>17.45</v>
      </c>
      <c r="V2020" s="10">
        <v>0.22140000000000001</v>
      </c>
      <c r="W2020" s="1" t="s">
        <v>34</v>
      </c>
      <c r="X2020" s="3"/>
      <c r="Y2020" s="3"/>
      <c r="Z2020" s="5" t="s">
        <v>7980</v>
      </c>
      <c r="AA2020" s="5" t="str">
        <f>VLOOKUP(J2020, sku!B:C, 2, FALSE)</f>
        <v>Cadeirinha Preta Aro 26 - Peixinho Bike</v>
      </c>
      <c r="AB2020" s="3" t="str">
        <f>VLOOKUP(J2020, sku!B:BM, 64, FALSE)</f>
        <v>Revenda</v>
      </c>
      <c r="AC2020" s="3" t="str">
        <f>LEFT(pedidos[[#This Row],[SKU]],3)</f>
        <v>CAD</v>
      </c>
      <c r="AD2020" s="36" t="str" cm="1">
        <f t="array" aca="1" ref="AD2020" ca="1">IFERROR(
  INDEX(
    montadora[Montadora],
    MATCH(TRUE,LEFT(J2437,NÚCARACT(montadora[SKU Parcial]))=montadora[SKU Parcial],0)
  ),
  ""
)</f>
        <v/>
      </c>
    </row>
    <row r="2021" spans="1:30" customFormat="1" x14ac:dyDescent="0.25">
      <c r="A2021" s="1" t="s">
        <v>7679</v>
      </c>
      <c r="B2021" s="1" t="s">
        <v>7680</v>
      </c>
      <c r="C2021" s="1" t="s">
        <v>7681</v>
      </c>
      <c r="D2021" s="1" t="s">
        <v>27</v>
      </c>
      <c r="E2021" s="1" t="s">
        <v>4894</v>
      </c>
      <c r="F2021" s="1" t="s">
        <v>937</v>
      </c>
      <c r="G2021" s="6" t="s">
        <v>11227</v>
      </c>
      <c r="H2021" s="2" t="s">
        <v>30</v>
      </c>
      <c r="I2021" s="1" t="s">
        <v>36</v>
      </c>
      <c r="J2021" s="1" t="s">
        <v>938</v>
      </c>
      <c r="K2021" s="4">
        <v>45798</v>
      </c>
      <c r="L2021" s="13" t="s">
        <v>33</v>
      </c>
      <c r="M2021" s="26">
        <v>78.8</v>
      </c>
      <c r="N2021" s="2">
        <v>1</v>
      </c>
      <c r="O2021" s="26">
        <v>92.79</v>
      </c>
      <c r="P2021" s="26">
        <v>39.54</v>
      </c>
      <c r="Q2021" s="26">
        <v>0</v>
      </c>
      <c r="R2021" s="26">
        <v>15.81</v>
      </c>
      <c r="S2021" s="26">
        <v>13.99</v>
      </c>
      <c r="T2021" s="26">
        <v>0</v>
      </c>
      <c r="U2021" s="26">
        <v>17.45</v>
      </c>
      <c r="V2021" s="10">
        <v>0.22140000000000001</v>
      </c>
      <c r="W2021" s="1" t="s">
        <v>34</v>
      </c>
      <c r="X2021" s="3"/>
      <c r="Y2021" s="3"/>
      <c r="Z2021" s="5" t="s">
        <v>7980</v>
      </c>
      <c r="AA2021" s="5" t="str">
        <f>VLOOKUP(J2021, sku!B:C, 2, FALSE)</f>
        <v>Cadeirinha Preta Aro 26 - Peixinho Bike</v>
      </c>
      <c r="AB2021" s="3" t="str">
        <f>VLOOKUP(J2021, sku!B:BM, 64, FALSE)</f>
        <v>Revenda</v>
      </c>
      <c r="AC2021" s="3" t="str">
        <f>LEFT(pedidos[[#This Row],[SKU]],3)</f>
        <v>CAD</v>
      </c>
      <c r="AD2021" s="36" t="str" cm="1">
        <f t="array" aca="1" ref="AD2021" ca="1">IFERROR(
  INDEX(
    montadora[Montadora],
    MATCH(TRUE,LEFT(#REF!,NÚCARACT(montadora[SKU Parcial]))=montadora[SKU Parcial],0)
  ),
  ""
)</f>
        <v/>
      </c>
    </row>
    <row r="2022" spans="1:30" customFormat="1" x14ac:dyDescent="0.25">
      <c r="A2022" s="1" t="s">
        <v>7682</v>
      </c>
      <c r="B2022" s="1" t="s">
        <v>7683</v>
      </c>
      <c r="C2022" s="1" t="s">
        <v>829</v>
      </c>
      <c r="D2022" s="1" t="s">
        <v>709</v>
      </c>
      <c r="E2022" s="1" t="s">
        <v>4894</v>
      </c>
      <c r="F2022" s="1" t="s">
        <v>937</v>
      </c>
      <c r="G2022" s="6" t="s">
        <v>11227</v>
      </c>
      <c r="H2022" s="2" t="s">
        <v>30</v>
      </c>
      <c r="I2022" s="1" t="s">
        <v>36</v>
      </c>
      <c r="J2022" s="1" t="s">
        <v>938</v>
      </c>
      <c r="K2022" s="4">
        <v>45799</v>
      </c>
      <c r="L2022" s="2" t="s">
        <v>804</v>
      </c>
      <c r="M2022" s="26">
        <v>78.8</v>
      </c>
      <c r="N2022" s="2">
        <v>1</v>
      </c>
      <c r="O2022" s="26">
        <v>78.8</v>
      </c>
      <c r="P2022" s="26">
        <v>39.54</v>
      </c>
      <c r="Q2022" s="26">
        <v>6</v>
      </c>
      <c r="R2022" s="26">
        <v>15.81</v>
      </c>
      <c r="S2022" s="26">
        <v>0</v>
      </c>
      <c r="T2022" s="26">
        <v>0</v>
      </c>
      <c r="U2022" s="26">
        <v>17.45</v>
      </c>
      <c r="V2022" s="10">
        <v>0.22140000000000001</v>
      </c>
      <c r="W2022" s="1" t="s">
        <v>34</v>
      </c>
      <c r="X2022" s="3"/>
      <c r="Y2022" s="3"/>
      <c r="Z2022" s="5" t="s">
        <v>7980</v>
      </c>
      <c r="AA2022" s="5" t="str">
        <f>VLOOKUP(J2022, sku!B:C, 2, FALSE)</f>
        <v>Cadeirinha Preta Aro 26 - Peixinho Bike</v>
      </c>
      <c r="AB2022" s="3" t="str">
        <f>VLOOKUP(J2022, sku!B:BM, 64, FALSE)</f>
        <v>Revenda</v>
      </c>
      <c r="AC2022" s="3" t="str">
        <f>LEFT(pedidos[[#This Row],[SKU]],3)</f>
        <v>CAD</v>
      </c>
      <c r="AD2022" s="36" t="str" cm="1">
        <f t="array" aca="1" ref="AD2022" ca="1">IFERROR(
  INDEX(
    montadora[Montadora],
    MATCH(TRUE,LEFT(#REF!,NÚCARACT(montadora[SKU Parcial]))=montadora[SKU Parcial],0)
  ),
  ""
)</f>
        <v/>
      </c>
    </row>
    <row r="2023" spans="1:30" customFormat="1" x14ac:dyDescent="0.25">
      <c r="A2023" s="1" t="s">
        <v>7684</v>
      </c>
      <c r="B2023" s="1" t="s">
        <v>7685</v>
      </c>
      <c r="C2023" s="1" t="s">
        <v>1320</v>
      </c>
      <c r="D2023" s="1" t="s">
        <v>27</v>
      </c>
      <c r="E2023" s="1" t="s">
        <v>4894</v>
      </c>
      <c r="F2023" s="1" t="s">
        <v>937</v>
      </c>
      <c r="G2023" s="6" t="s">
        <v>11227</v>
      </c>
      <c r="H2023" s="2" t="s">
        <v>30</v>
      </c>
      <c r="I2023" s="1" t="s">
        <v>36</v>
      </c>
      <c r="J2023" s="1" t="s">
        <v>938</v>
      </c>
      <c r="K2023" s="4">
        <v>45799</v>
      </c>
      <c r="L2023" s="13" t="s">
        <v>804</v>
      </c>
      <c r="M2023" s="26">
        <v>78.8</v>
      </c>
      <c r="N2023" s="2">
        <v>1</v>
      </c>
      <c r="O2023" s="26">
        <v>78.8</v>
      </c>
      <c r="P2023" s="26">
        <v>39.54</v>
      </c>
      <c r="Q2023" s="26">
        <v>6</v>
      </c>
      <c r="R2023" s="26">
        <v>15.81</v>
      </c>
      <c r="S2023" s="26">
        <v>0</v>
      </c>
      <c r="T2023" s="26">
        <v>0</v>
      </c>
      <c r="U2023" s="26">
        <v>17.45</v>
      </c>
      <c r="V2023" s="10">
        <v>0.22140000000000001</v>
      </c>
      <c r="W2023" s="1" t="s">
        <v>34</v>
      </c>
      <c r="X2023" s="3"/>
      <c r="Y2023" s="3"/>
      <c r="Z2023" s="5" t="s">
        <v>7980</v>
      </c>
      <c r="AA2023" s="5" t="str">
        <f>VLOOKUP(J2023, sku!B:C, 2, FALSE)</f>
        <v>Cadeirinha Preta Aro 26 - Peixinho Bike</v>
      </c>
      <c r="AB2023" s="3" t="str">
        <f>VLOOKUP(J2023, sku!B:BM, 64, FALSE)</f>
        <v>Revenda</v>
      </c>
      <c r="AC2023" s="3" t="str">
        <f>LEFT(pedidos[[#This Row],[SKU]],3)</f>
        <v>CAD</v>
      </c>
      <c r="AD2023" s="36" t="str" cm="1">
        <f t="array" aca="1" ref="AD2023" ca="1">IFERROR(
  INDEX(
    montadora[Montadora],
    MATCH(TRUE,LEFT(J2438,NÚCARACT(montadora[SKU Parcial]))=montadora[SKU Parcial],0)
  ),
  ""
)</f>
        <v/>
      </c>
    </row>
    <row r="2024" spans="1:30" customFormat="1" x14ac:dyDescent="0.25">
      <c r="A2024" s="1" t="s">
        <v>7686</v>
      </c>
      <c r="B2024" s="1" t="s">
        <v>7687</v>
      </c>
      <c r="C2024" s="1" t="s">
        <v>7688</v>
      </c>
      <c r="D2024" s="1" t="s">
        <v>188</v>
      </c>
      <c r="E2024" s="1" t="s">
        <v>4894</v>
      </c>
      <c r="F2024" s="1" t="s">
        <v>937</v>
      </c>
      <c r="G2024" s="6" t="s">
        <v>11227</v>
      </c>
      <c r="H2024" s="2" t="s">
        <v>30</v>
      </c>
      <c r="I2024" s="1" t="s">
        <v>36</v>
      </c>
      <c r="J2024" s="1" t="s">
        <v>938</v>
      </c>
      <c r="K2024" s="4">
        <v>45800</v>
      </c>
      <c r="L2024" s="2" t="s">
        <v>804</v>
      </c>
      <c r="M2024" s="26">
        <v>78.8</v>
      </c>
      <c r="N2024" s="2">
        <v>1</v>
      </c>
      <c r="O2024" s="26">
        <v>90.79</v>
      </c>
      <c r="P2024" s="26">
        <v>39.54</v>
      </c>
      <c r="Q2024" s="26">
        <v>6</v>
      </c>
      <c r="R2024" s="26">
        <v>15.81</v>
      </c>
      <c r="S2024" s="26">
        <v>11.99</v>
      </c>
      <c r="T2024" s="26">
        <v>0</v>
      </c>
      <c r="U2024" s="26">
        <v>17.45</v>
      </c>
      <c r="V2024" s="10">
        <v>0.22140000000000001</v>
      </c>
      <c r="W2024" s="1" t="s">
        <v>34</v>
      </c>
      <c r="X2024" s="3"/>
      <c r="Y2024" s="3"/>
      <c r="Z2024" s="5" t="s">
        <v>7980</v>
      </c>
      <c r="AA2024" s="5" t="str">
        <f>VLOOKUP(J2024, sku!B:C, 2, FALSE)</f>
        <v>Cadeirinha Preta Aro 26 - Peixinho Bike</v>
      </c>
      <c r="AB2024" s="3" t="str">
        <f>VLOOKUP(J2024, sku!B:BM, 64, FALSE)</f>
        <v>Revenda</v>
      </c>
      <c r="AC2024" s="3" t="str">
        <f>LEFT(pedidos[[#This Row],[SKU]],3)</f>
        <v>CAD</v>
      </c>
      <c r="AD2024" s="36" t="str" cm="1">
        <f t="array" aca="1" ref="AD2024" ca="1">IFERROR(
  INDEX(
    montadora[Montadora],
    MATCH(TRUE,LEFT(J2439,NÚCARACT(montadora[SKU Parcial]))=montadora[SKU Parcial],0)
  ),
  ""
)</f>
        <v/>
      </c>
    </row>
    <row r="2025" spans="1:30" customFormat="1" x14ac:dyDescent="0.25">
      <c r="A2025" s="1" t="s">
        <v>7689</v>
      </c>
      <c r="B2025" s="1" t="s">
        <v>7690</v>
      </c>
      <c r="C2025" s="1" t="s">
        <v>7691</v>
      </c>
      <c r="D2025" s="1" t="s">
        <v>138</v>
      </c>
      <c r="E2025" s="1" t="s">
        <v>4894</v>
      </c>
      <c r="F2025" s="1" t="s">
        <v>937</v>
      </c>
      <c r="G2025" s="6" t="s">
        <v>11227</v>
      </c>
      <c r="H2025" s="2" t="s">
        <v>30</v>
      </c>
      <c r="I2025" s="1" t="s">
        <v>36</v>
      </c>
      <c r="J2025" s="1" t="s">
        <v>938</v>
      </c>
      <c r="K2025" s="4">
        <v>45800</v>
      </c>
      <c r="L2025" s="2" t="s">
        <v>804</v>
      </c>
      <c r="M2025" s="26">
        <v>78.8</v>
      </c>
      <c r="N2025" s="2">
        <v>1</v>
      </c>
      <c r="O2025" s="26">
        <v>78.8</v>
      </c>
      <c r="P2025" s="26">
        <v>39.54</v>
      </c>
      <c r="Q2025" s="26">
        <v>6</v>
      </c>
      <c r="R2025" s="26">
        <v>15.81</v>
      </c>
      <c r="S2025" s="26">
        <v>0</v>
      </c>
      <c r="T2025" s="26">
        <v>0</v>
      </c>
      <c r="U2025" s="26">
        <v>17.45</v>
      </c>
      <c r="V2025" s="10">
        <v>0.22140000000000001</v>
      </c>
      <c r="W2025" s="1" t="s">
        <v>34</v>
      </c>
      <c r="X2025" s="3"/>
      <c r="Y2025" s="3"/>
      <c r="Z2025" s="5" t="s">
        <v>7980</v>
      </c>
      <c r="AA2025" s="5" t="str">
        <f>VLOOKUP(J2025, sku!B:C, 2, FALSE)</f>
        <v>Cadeirinha Preta Aro 26 - Peixinho Bike</v>
      </c>
      <c r="AB2025" s="3" t="str">
        <f>VLOOKUP(J2025, sku!B:BM, 64, FALSE)</f>
        <v>Revenda</v>
      </c>
      <c r="AC2025" s="3" t="str">
        <f>LEFT(pedidos[[#This Row],[SKU]],3)</f>
        <v>CAD</v>
      </c>
      <c r="AD2025" s="36" t="str" cm="1">
        <f t="array" aca="1" ref="AD2025" ca="1">IFERROR(
  INDEX(
    montadora[Montadora],
    MATCH(TRUE,LEFT(J2440,NÚCARACT(montadora[SKU Parcial]))=montadora[SKU Parcial],0)
  ),
  ""
)</f>
        <v/>
      </c>
    </row>
    <row r="2026" spans="1:30" x14ac:dyDescent="0.25">
      <c r="A2026" s="42" t="s">
        <v>9915</v>
      </c>
      <c r="B2026" s="42">
        <v>20598018789</v>
      </c>
      <c r="C2026" s="42"/>
      <c r="D2026" s="42"/>
      <c r="E2026" s="42"/>
      <c r="F2026" s="42" t="s">
        <v>8394</v>
      </c>
      <c r="G2026" s="42" t="s">
        <v>11228</v>
      </c>
      <c r="H2026" s="7"/>
      <c r="I2026" s="42"/>
      <c r="J2026" s="42" t="s">
        <v>938</v>
      </c>
      <c r="K2026" s="8">
        <v>45782</v>
      </c>
      <c r="L2026" s="7" t="s">
        <v>8443</v>
      </c>
      <c r="M2026" s="44">
        <v>78.8</v>
      </c>
      <c r="N2026" s="7">
        <v>1</v>
      </c>
      <c r="O2026" s="44">
        <v>104.55</v>
      </c>
      <c r="P2026" s="44">
        <v>39.54</v>
      </c>
      <c r="Q2026" s="44">
        <v>2.66</v>
      </c>
      <c r="R2026" s="44">
        <v>19.600000000000001</v>
      </c>
      <c r="S2026" s="44">
        <v>25.75</v>
      </c>
      <c r="T2026" s="44">
        <v>0</v>
      </c>
      <c r="U2026" s="44">
        <v>16.21</v>
      </c>
      <c r="V2026" s="9">
        <v>0.21790000000000001</v>
      </c>
      <c r="W2026" s="42" t="s">
        <v>34</v>
      </c>
      <c r="X2026" s="43"/>
      <c r="Y2026" s="43"/>
      <c r="Z2026" s="43" t="s">
        <v>8442</v>
      </c>
      <c r="AA2026" s="43" t="str">
        <f>VLOOKUP(J2026, sku!B:C, 2, FALSE)</f>
        <v>Cadeirinha Preta Aro 26 - Peixinho Bike</v>
      </c>
      <c r="AB2026" s="45" t="str">
        <f>VLOOKUP(J2026, sku!B:BM, 64, FALSE)</f>
        <v>Revenda</v>
      </c>
      <c r="AC2026" s="45" t="str">
        <f>LEFT(pedidos[[#This Row],[SKU]],3)</f>
        <v>CAD</v>
      </c>
      <c r="AD2026" s="37" t="str" cm="1">
        <f t="array" aca="1" ref="AD2026" ca="1">IFERROR(
  INDEX(
    montadora[Montadora],
    MATCH(TRUE,LEFT(J2441,NÚCARACT(montadora[SKU Parcial]))=montadora[SKU Parcial],0)
  ),
  ""
)</f>
        <v/>
      </c>
    </row>
    <row r="2027" spans="1:30" x14ac:dyDescent="0.25">
      <c r="A2027" s="42" t="s">
        <v>10101</v>
      </c>
      <c r="B2027" s="42">
        <v>20598018789</v>
      </c>
      <c r="C2027" s="42"/>
      <c r="D2027" s="42"/>
      <c r="E2027" s="42"/>
      <c r="F2027" s="42" t="s">
        <v>8394</v>
      </c>
      <c r="G2027" s="42" t="s">
        <v>11228</v>
      </c>
      <c r="H2027" s="19"/>
      <c r="I2027" s="42"/>
      <c r="J2027" s="42" t="s">
        <v>2167</v>
      </c>
      <c r="K2027" s="21">
        <v>45778</v>
      </c>
      <c r="L2027" s="19" t="s">
        <v>8443</v>
      </c>
      <c r="M2027" s="44">
        <v>79.8</v>
      </c>
      <c r="N2027" s="19">
        <v>1</v>
      </c>
      <c r="O2027" s="44">
        <v>109.18</v>
      </c>
      <c r="P2027" s="44">
        <v>39.54</v>
      </c>
      <c r="Q2027" s="44">
        <v>2.69</v>
      </c>
      <c r="R2027" s="44">
        <v>19.8</v>
      </c>
      <c r="S2027" s="44">
        <v>29.38</v>
      </c>
      <c r="T2027" s="44">
        <v>0</v>
      </c>
      <c r="U2027" s="44">
        <v>16.97</v>
      </c>
      <c r="V2027" s="23">
        <v>0.2127</v>
      </c>
      <c r="W2027" s="42" t="s">
        <v>34</v>
      </c>
      <c r="X2027" s="43"/>
      <c r="Y2027" s="43"/>
      <c r="Z2027" s="43" t="s">
        <v>8442</v>
      </c>
      <c r="AA2027" s="43" t="str">
        <f>VLOOKUP(J2027, sku!B:C, 2, FALSE)</f>
        <v>Cadeirinha Rosa Aro 26 - Peixinho Bike</v>
      </c>
      <c r="AB2027" s="45" t="str">
        <f>VLOOKUP(J2027, sku!B:BM, 64, FALSE)</f>
        <v>Revenda</v>
      </c>
      <c r="AC2027" s="45" t="str">
        <f>LEFT(pedidos[[#This Row],[SKU]],3)</f>
        <v>CAD</v>
      </c>
      <c r="AD2027" s="37" t="str" cm="1">
        <f t="array" aca="1" ref="AD2027" ca="1">IFERROR(
  INDEX(
    montadora[Montadora],
    MATCH(TRUE,LEFT(J2442,NÚCARACT(montadora[SKU Parcial]))=montadora[SKU Parcial],0)
  ),
  ""
)</f>
        <v/>
      </c>
    </row>
    <row r="2028" spans="1:30" x14ac:dyDescent="0.25">
      <c r="A2028" s="42" t="s">
        <v>9998</v>
      </c>
      <c r="B2028" s="42">
        <v>22298177656</v>
      </c>
      <c r="C2028" s="42"/>
      <c r="D2028" s="42"/>
      <c r="E2028" s="42"/>
      <c r="F2028" s="42" t="s">
        <v>8393</v>
      </c>
      <c r="G2028" s="42" t="s">
        <v>11228</v>
      </c>
      <c r="H2028" s="7"/>
      <c r="I2028" s="42"/>
      <c r="J2028" s="42" t="s">
        <v>2167</v>
      </c>
      <c r="K2028" s="8">
        <v>45780</v>
      </c>
      <c r="L2028" s="19" t="s">
        <v>8443</v>
      </c>
      <c r="M2028" s="44">
        <v>82.8</v>
      </c>
      <c r="N2028" s="7">
        <v>1</v>
      </c>
      <c r="O2028" s="44">
        <v>93.96</v>
      </c>
      <c r="P2028" s="44">
        <v>39.54</v>
      </c>
      <c r="Q2028" s="44">
        <v>2.79</v>
      </c>
      <c r="R2028" s="44">
        <v>20.39</v>
      </c>
      <c r="S2028" s="44">
        <v>11.16</v>
      </c>
      <c r="T2028" s="44">
        <v>0</v>
      </c>
      <c r="U2028" s="44">
        <v>19.25</v>
      </c>
      <c r="V2028" s="9">
        <v>0.2127</v>
      </c>
      <c r="W2028" s="42" t="s">
        <v>34</v>
      </c>
      <c r="X2028" s="43"/>
      <c r="Y2028" s="43"/>
      <c r="Z2028" s="43" t="s">
        <v>8442</v>
      </c>
      <c r="AA2028" s="43" t="str">
        <f>VLOOKUP(J2028, sku!B:C, 2, FALSE)</f>
        <v>Cadeirinha Rosa Aro 26 - Peixinho Bike</v>
      </c>
      <c r="AB2028" s="45" t="str">
        <f>VLOOKUP(J2028, sku!B:BM, 64, FALSE)</f>
        <v>Revenda</v>
      </c>
      <c r="AC2028" s="45" t="str">
        <f>LEFT(pedidos[[#This Row],[SKU]],3)</f>
        <v>CAD</v>
      </c>
      <c r="AD2028" s="37" t="str" cm="1">
        <f t="array" aca="1" ref="AD2028" ca="1">IFERROR(
  INDEX(
    montadora[Montadora],
    MATCH(TRUE,LEFT(J2443,NÚCARACT(montadora[SKU Parcial]))=montadora[SKU Parcial],0)
  ),
  ""
)</f>
        <v/>
      </c>
    </row>
    <row r="2029" spans="1:30" x14ac:dyDescent="0.25">
      <c r="A2029" s="42" t="s">
        <v>10557</v>
      </c>
      <c r="B2029" s="42"/>
      <c r="C2029" s="42"/>
      <c r="D2029" s="42"/>
      <c r="E2029" s="42">
        <v>20598018789</v>
      </c>
      <c r="F2029" s="42" t="s">
        <v>8394</v>
      </c>
      <c r="G2029" s="42" t="s">
        <v>11228</v>
      </c>
      <c r="H2029" s="7"/>
      <c r="I2029" s="42"/>
      <c r="J2029" s="42" t="s">
        <v>938</v>
      </c>
      <c r="K2029" s="8">
        <v>45819</v>
      </c>
      <c r="L2029" s="19" t="s">
        <v>8443</v>
      </c>
      <c r="M2029" s="44">
        <v>78.900000000000006</v>
      </c>
      <c r="N2029" s="7">
        <v>1</v>
      </c>
      <c r="O2029" s="44">
        <v>80.34</v>
      </c>
      <c r="P2029" s="44">
        <v>39.54</v>
      </c>
      <c r="Q2029" s="44">
        <v>2.94</v>
      </c>
      <c r="R2029" s="44">
        <v>19.78</v>
      </c>
      <c r="S2029" s="44">
        <v>1.44</v>
      </c>
      <c r="T2029" s="44">
        <v>0</v>
      </c>
      <c r="U2029" s="44">
        <v>16.64</v>
      </c>
      <c r="V2029" s="9">
        <v>0.21099999999999999</v>
      </c>
      <c r="W2029" s="42" t="s">
        <v>34</v>
      </c>
      <c r="X2029" s="43"/>
      <c r="Y2029" s="43"/>
      <c r="Z2029" s="43" t="s">
        <v>8442</v>
      </c>
      <c r="AA2029" s="43" t="str">
        <f>VLOOKUP(J2029, sku!B:C, 2, FALSE)</f>
        <v>Cadeirinha Preta Aro 26 - Peixinho Bike</v>
      </c>
      <c r="AB2029" s="45" t="str">
        <f>VLOOKUP(J2029, sku!B:BM, 64, FALSE)</f>
        <v>Revenda</v>
      </c>
      <c r="AC2029" s="45" t="str">
        <f>LEFT(pedidos[[#This Row],[SKU]],3)</f>
        <v>CAD</v>
      </c>
      <c r="AD2029" s="37" t="str" cm="1">
        <f t="array" aca="1" ref="AD2029" ca="1">IFERROR(
  INDEX(
    montadora[Montadora],
    MATCH(TRUE,LEFT(J2444,NÚCARACT(montadora[SKU Parcial]))=montadora[SKU Parcial],0)
  ),
  ""
)</f>
        <v/>
      </c>
    </row>
    <row r="2030" spans="1:30" x14ac:dyDescent="0.25">
      <c r="A2030" s="42" t="s">
        <v>10559</v>
      </c>
      <c r="B2030" s="42"/>
      <c r="C2030" s="42"/>
      <c r="D2030" s="42"/>
      <c r="E2030" s="42">
        <v>20598018789</v>
      </c>
      <c r="F2030" s="42" t="s">
        <v>8394</v>
      </c>
      <c r="G2030" s="42" t="s">
        <v>11228</v>
      </c>
      <c r="H2030" s="7"/>
      <c r="I2030" s="42"/>
      <c r="J2030" s="42" t="s">
        <v>938</v>
      </c>
      <c r="K2030" s="8">
        <v>45818</v>
      </c>
      <c r="L2030" s="19" t="s">
        <v>8443</v>
      </c>
      <c r="M2030" s="44">
        <v>78.900000000000006</v>
      </c>
      <c r="N2030" s="7">
        <v>1</v>
      </c>
      <c r="O2030" s="44">
        <v>105.86</v>
      </c>
      <c r="P2030" s="44">
        <v>39.54</v>
      </c>
      <c r="Q2030" s="44">
        <v>2.94</v>
      </c>
      <c r="R2030" s="44">
        <v>19.78</v>
      </c>
      <c r="S2030" s="44">
        <v>26.96</v>
      </c>
      <c r="T2030" s="44">
        <v>0</v>
      </c>
      <c r="U2030" s="44">
        <v>16.64</v>
      </c>
      <c r="V2030" s="9">
        <v>0.21099999999999999</v>
      </c>
      <c r="W2030" s="42" t="s">
        <v>34</v>
      </c>
      <c r="X2030" s="43"/>
      <c r="Y2030" s="43"/>
      <c r="Z2030" s="43" t="s">
        <v>8442</v>
      </c>
      <c r="AA2030" s="43" t="str">
        <f>VLOOKUP(J2030, sku!B:C, 2, FALSE)</f>
        <v>Cadeirinha Preta Aro 26 - Peixinho Bike</v>
      </c>
      <c r="AB2030" s="45" t="str">
        <f>VLOOKUP(J2030, sku!B:BM, 64, FALSE)</f>
        <v>Revenda</v>
      </c>
      <c r="AC2030" s="45" t="str">
        <f>LEFT(pedidos[[#This Row],[SKU]],3)</f>
        <v>CAD</v>
      </c>
      <c r="AD2030" s="37" t="str" cm="1">
        <f t="array" aca="1" ref="AD2030" ca="1">IFERROR(
  INDEX(
    montadora[Montadora],
    MATCH(TRUE,LEFT(J2445,NÚCARACT(montadora[SKU Parcial]))=montadora[SKU Parcial],0)
  ),
  ""
)</f>
        <v/>
      </c>
    </row>
    <row r="2031" spans="1:30" x14ac:dyDescent="0.25">
      <c r="A2031" s="42" t="s">
        <v>10572</v>
      </c>
      <c r="B2031" s="42"/>
      <c r="C2031" s="42"/>
      <c r="D2031" s="42"/>
      <c r="E2031" s="42">
        <v>20598018789</v>
      </c>
      <c r="F2031" s="42" t="s">
        <v>8394</v>
      </c>
      <c r="G2031" s="42" t="s">
        <v>11228</v>
      </c>
      <c r="H2031" s="7"/>
      <c r="I2031" s="42"/>
      <c r="J2031" s="42" t="s">
        <v>938</v>
      </c>
      <c r="K2031" s="8">
        <v>45818</v>
      </c>
      <c r="L2031" s="19" t="s">
        <v>8443</v>
      </c>
      <c r="M2031" s="44">
        <v>78.900000000000006</v>
      </c>
      <c r="N2031" s="7">
        <v>1</v>
      </c>
      <c r="O2031" s="44">
        <v>86.41</v>
      </c>
      <c r="P2031" s="44">
        <v>39.54</v>
      </c>
      <c r="Q2031" s="44">
        <v>2.94</v>
      </c>
      <c r="R2031" s="44">
        <v>19.78</v>
      </c>
      <c r="S2031" s="44">
        <v>7.51</v>
      </c>
      <c r="T2031" s="44">
        <v>0</v>
      </c>
      <c r="U2031" s="44">
        <v>16.64</v>
      </c>
      <c r="V2031" s="9">
        <v>0.21099999999999999</v>
      </c>
      <c r="W2031" s="42" t="s">
        <v>34</v>
      </c>
      <c r="X2031" s="43"/>
      <c r="Y2031" s="43"/>
      <c r="Z2031" s="43" t="s">
        <v>8442</v>
      </c>
      <c r="AA2031" s="43" t="str">
        <f>VLOOKUP(J2031, sku!B:C, 2, FALSE)</f>
        <v>Cadeirinha Preta Aro 26 - Peixinho Bike</v>
      </c>
      <c r="AB2031" s="45" t="str">
        <f>VLOOKUP(J2031, sku!B:BM, 64, FALSE)</f>
        <v>Revenda</v>
      </c>
      <c r="AC2031" s="45" t="str">
        <f>LEFT(pedidos[[#This Row],[SKU]],3)</f>
        <v>CAD</v>
      </c>
      <c r="AD2031" s="37" t="str" cm="1">
        <f t="array" aca="1" ref="AD2031" ca="1">IFERROR(
  INDEX(
    montadora[Montadora],
    MATCH(TRUE,LEFT(J2446,NÚCARACT(montadora[SKU Parcial]))=montadora[SKU Parcial],0)
  ),
  ""
)</f>
        <v/>
      </c>
    </row>
    <row r="2032" spans="1:30" x14ac:dyDescent="0.25">
      <c r="A2032" s="42" t="s">
        <v>10578</v>
      </c>
      <c r="B2032" s="42"/>
      <c r="C2032" s="42"/>
      <c r="D2032" s="42"/>
      <c r="E2032" s="42">
        <v>22298177656</v>
      </c>
      <c r="F2032" s="42" t="s">
        <v>8393</v>
      </c>
      <c r="G2032" s="42" t="s">
        <v>11228</v>
      </c>
      <c r="H2032" s="7"/>
      <c r="I2032" s="42"/>
      <c r="J2032" s="42" t="s">
        <v>938</v>
      </c>
      <c r="K2032" s="8">
        <v>45817</v>
      </c>
      <c r="L2032" s="19" t="s">
        <v>8443</v>
      </c>
      <c r="M2032" s="44">
        <v>78.900000000000006</v>
      </c>
      <c r="N2032" s="7">
        <v>1</v>
      </c>
      <c r="O2032" s="44">
        <v>88.84</v>
      </c>
      <c r="P2032" s="44">
        <v>39.54</v>
      </c>
      <c r="Q2032" s="44">
        <v>2.94</v>
      </c>
      <c r="R2032" s="44">
        <v>19.78</v>
      </c>
      <c r="S2032" s="44">
        <v>9.94</v>
      </c>
      <c r="T2032" s="44">
        <v>0</v>
      </c>
      <c r="U2032" s="44">
        <v>16.64</v>
      </c>
      <c r="V2032" s="9">
        <v>0.21099999999999999</v>
      </c>
      <c r="W2032" s="42" t="s">
        <v>34</v>
      </c>
      <c r="X2032" s="43"/>
      <c r="Y2032" s="43"/>
      <c r="Z2032" s="43" t="s">
        <v>8442</v>
      </c>
      <c r="AA2032" s="43" t="str">
        <f>VLOOKUP(J2032, sku!B:C, 2, FALSE)</f>
        <v>Cadeirinha Preta Aro 26 - Peixinho Bike</v>
      </c>
      <c r="AB2032" s="45" t="str">
        <f>VLOOKUP(J2032, sku!B:BM, 64, FALSE)</f>
        <v>Revenda</v>
      </c>
      <c r="AC2032" s="45" t="str">
        <f>LEFT(pedidos[[#This Row],[SKU]],3)</f>
        <v>CAD</v>
      </c>
      <c r="AD2032" s="37" t="str" cm="1">
        <f t="array" aca="1" ref="AD2032" ca="1">IFERROR(
  INDEX(
    montadora[Montadora],
    MATCH(TRUE,LEFT(J2447,NÚCARACT(montadora[SKU Parcial]))=montadora[SKU Parcial],0)
  ),
  ""
)</f>
        <v/>
      </c>
    </row>
    <row r="2033" spans="1:30" x14ac:dyDescent="0.25">
      <c r="A2033" s="42" t="s">
        <v>10580</v>
      </c>
      <c r="B2033" s="42"/>
      <c r="C2033" s="42"/>
      <c r="D2033" s="42"/>
      <c r="E2033" s="42">
        <v>20598018789</v>
      </c>
      <c r="F2033" s="42" t="s">
        <v>8394</v>
      </c>
      <c r="G2033" s="42" t="s">
        <v>11228</v>
      </c>
      <c r="H2033" s="7"/>
      <c r="I2033" s="42"/>
      <c r="J2033" s="42" t="s">
        <v>2167</v>
      </c>
      <c r="K2033" s="8">
        <v>45817</v>
      </c>
      <c r="L2033" s="19" t="s">
        <v>8443</v>
      </c>
      <c r="M2033" s="44">
        <v>78.900000000000006</v>
      </c>
      <c r="N2033" s="7">
        <v>1</v>
      </c>
      <c r="O2033" s="44">
        <v>88.84</v>
      </c>
      <c r="P2033" s="44">
        <v>39.54</v>
      </c>
      <c r="Q2033" s="44">
        <v>2.94</v>
      </c>
      <c r="R2033" s="44">
        <v>19.78</v>
      </c>
      <c r="S2033" s="44">
        <v>9.94</v>
      </c>
      <c r="T2033" s="44">
        <v>0</v>
      </c>
      <c r="U2033" s="44">
        <v>16.64</v>
      </c>
      <c r="V2033" s="9">
        <v>0.21099999999999999</v>
      </c>
      <c r="W2033" s="42" t="s">
        <v>34</v>
      </c>
      <c r="X2033" s="43"/>
      <c r="Y2033" s="43"/>
      <c r="Z2033" s="43" t="s">
        <v>8442</v>
      </c>
      <c r="AA2033" s="43" t="str">
        <f>VLOOKUP(J2033, sku!B:C, 2, FALSE)</f>
        <v>Cadeirinha Rosa Aro 26 - Peixinho Bike</v>
      </c>
      <c r="AB2033" s="45" t="str">
        <f>VLOOKUP(J2033, sku!B:BM, 64, FALSE)</f>
        <v>Revenda</v>
      </c>
      <c r="AC2033" s="45" t="str">
        <f>LEFT(pedidos[[#This Row],[SKU]],3)</f>
        <v>CAD</v>
      </c>
      <c r="AD2033" s="37" t="str" cm="1">
        <f t="array" aca="1" ref="AD2033" ca="1">IFERROR(
  INDEX(
    montadora[Montadora],
    MATCH(TRUE,LEFT(J2448,NÚCARACT(montadora[SKU Parcial]))=montadora[SKU Parcial],0)
  ),
  ""
)</f>
        <v/>
      </c>
    </row>
    <row r="2034" spans="1:30" x14ac:dyDescent="0.25">
      <c r="A2034" s="42" t="s">
        <v>10582</v>
      </c>
      <c r="B2034" s="42"/>
      <c r="C2034" s="42"/>
      <c r="D2034" s="42"/>
      <c r="E2034" s="42">
        <v>20598018789</v>
      </c>
      <c r="F2034" s="42" t="s">
        <v>8394</v>
      </c>
      <c r="G2034" s="42" t="s">
        <v>11228</v>
      </c>
      <c r="H2034" s="7"/>
      <c r="I2034" s="42"/>
      <c r="J2034" s="42" t="s">
        <v>938</v>
      </c>
      <c r="K2034" s="8">
        <v>45817</v>
      </c>
      <c r="L2034" s="19" t="s">
        <v>8443</v>
      </c>
      <c r="M2034" s="44">
        <v>78.900000000000006</v>
      </c>
      <c r="N2034" s="7">
        <v>1</v>
      </c>
      <c r="O2034" s="44">
        <v>84.65</v>
      </c>
      <c r="P2034" s="44">
        <v>39.54</v>
      </c>
      <c r="Q2034" s="44">
        <v>2.94</v>
      </c>
      <c r="R2034" s="44">
        <v>19.78</v>
      </c>
      <c r="S2034" s="44">
        <v>5.75</v>
      </c>
      <c r="T2034" s="44">
        <v>0</v>
      </c>
      <c r="U2034" s="44">
        <v>16.64</v>
      </c>
      <c r="V2034" s="9">
        <v>0.21099999999999999</v>
      </c>
      <c r="W2034" s="42" t="s">
        <v>34</v>
      </c>
      <c r="X2034" s="43"/>
      <c r="Y2034" s="43"/>
      <c r="Z2034" s="43" t="s">
        <v>8442</v>
      </c>
      <c r="AA2034" s="43" t="str">
        <f>VLOOKUP(J2034, sku!B:C, 2, FALSE)</f>
        <v>Cadeirinha Preta Aro 26 - Peixinho Bike</v>
      </c>
      <c r="AB2034" s="45" t="str">
        <f>VLOOKUP(J2034, sku!B:BM, 64, FALSE)</f>
        <v>Revenda</v>
      </c>
      <c r="AC2034" s="45" t="str">
        <f>LEFT(pedidos[[#This Row],[SKU]],3)</f>
        <v>CAD</v>
      </c>
      <c r="AD2034" s="37" t="str" cm="1">
        <f t="array" aca="1" ref="AD2034" ca="1">IFERROR(
  INDEX(
    montadora[Montadora],
    MATCH(TRUE,LEFT(J2449,NÚCARACT(montadora[SKU Parcial]))=montadora[SKU Parcial],0)
  ),
  ""
)</f>
        <v/>
      </c>
    </row>
    <row r="2035" spans="1:30" x14ac:dyDescent="0.25">
      <c r="A2035" s="42" t="s">
        <v>10583</v>
      </c>
      <c r="B2035" s="42"/>
      <c r="C2035" s="42"/>
      <c r="D2035" s="42"/>
      <c r="E2035" s="42">
        <v>20598018789</v>
      </c>
      <c r="F2035" s="42" t="s">
        <v>8394</v>
      </c>
      <c r="G2035" s="42" t="s">
        <v>11228</v>
      </c>
      <c r="H2035" s="7"/>
      <c r="I2035" s="42"/>
      <c r="J2035" s="42" t="s">
        <v>938</v>
      </c>
      <c r="K2035" s="8">
        <v>45817</v>
      </c>
      <c r="L2035" s="12" t="s">
        <v>8443</v>
      </c>
      <c r="M2035" s="44">
        <v>78.900000000000006</v>
      </c>
      <c r="N2035" s="7">
        <v>1</v>
      </c>
      <c r="O2035" s="44">
        <v>82.77</v>
      </c>
      <c r="P2035" s="44">
        <v>39.54</v>
      </c>
      <c r="Q2035" s="44">
        <v>2.94</v>
      </c>
      <c r="R2035" s="44">
        <v>19.78</v>
      </c>
      <c r="S2035" s="44">
        <v>3.87</v>
      </c>
      <c r="T2035" s="44">
        <v>0</v>
      </c>
      <c r="U2035" s="44">
        <v>16.64</v>
      </c>
      <c r="V2035" s="9">
        <v>0.21099999999999999</v>
      </c>
      <c r="W2035" s="42" t="s">
        <v>34</v>
      </c>
      <c r="X2035" s="43"/>
      <c r="Y2035" s="43"/>
      <c r="Z2035" s="43" t="s">
        <v>8442</v>
      </c>
      <c r="AA2035" s="43" t="str">
        <f>VLOOKUP(J2035, sku!B:C, 2, FALSE)</f>
        <v>Cadeirinha Preta Aro 26 - Peixinho Bike</v>
      </c>
      <c r="AB2035" s="45" t="str">
        <f>VLOOKUP(J2035, sku!B:BM, 64, FALSE)</f>
        <v>Revenda</v>
      </c>
      <c r="AC2035" s="45" t="str">
        <f>LEFT(pedidos[[#This Row],[SKU]],3)</f>
        <v>CAD</v>
      </c>
      <c r="AD2035" s="37" t="str" cm="1">
        <f t="array" aca="1" ref="AD2035" ca="1">IFERROR(
  INDEX(
    montadora[Montadora],
    MATCH(TRUE,LEFT(J2450,NÚCARACT(montadora[SKU Parcial]))=montadora[SKU Parcial],0)
  ),
  ""
)</f>
        <v/>
      </c>
    </row>
    <row r="2036" spans="1:30" x14ac:dyDescent="0.25">
      <c r="A2036" s="42" t="s">
        <v>10585</v>
      </c>
      <c r="B2036" s="42"/>
      <c r="C2036" s="42"/>
      <c r="D2036" s="42"/>
      <c r="E2036" s="42">
        <v>20598018789</v>
      </c>
      <c r="F2036" s="42" t="s">
        <v>8394</v>
      </c>
      <c r="G2036" s="42" t="s">
        <v>11228</v>
      </c>
      <c r="H2036" s="7"/>
      <c r="I2036" s="42"/>
      <c r="J2036" s="42" t="s">
        <v>938</v>
      </c>
      <c r="K2036" s="8">
        <v>45817</v>
      </c>
      <c r="L2036" s="12" t="s">
        <v>8443</v>
      </c>
      <c r="M2036" s="44">
        <v>78.900000000000006</v>
      </c>
      <c r="N2036" s="7">
        <v>1</v>
      </c>
      <c r="O2036" s="44">
        <v>85.2</v>
      </c>
      <c r="P2036" s="44">
        <v>39.54</v>
      </c>
      <c r="Q2036" s="44">
        <v>2.94</v>
      </c>
      <c r="R2036" s="44">
        <v>19.78</v>
      </c>
      <c r="S2036" s="44">
        <v>6.3</v>
      </c>
      <c r="T2036" s="44">
        <v>0</v>
      </c>
      <c r="U2036" s="44">
        <v>16.64</v>
      </c>
      <c r="V2036" s="9">
        <v>0.21099999999999999</v>
      </c>
      <c r="W2036" s="42" t="s">
        <v>34</v>
      </c>
      <c r="X2036" s="43"/>
      <c r="Y2036" s="43"/>
      <c r="Z2036" s="43" t="s">
        <v>8442</v>
      </c>
      <c r="AA2036" s="43" t="str">
        <f>VLOOKUP(J2036, sku!B:C, 2, FALSE)</f>
        <v>Cadeirinha Preta Aro 26 - Peixinho Bike</v>
      </c>
      <c r="AB2036" s="45" t="str">
        <f>VLOOKUP(J2036, sku!B:BM, 64, FALSE)</f>
        <v>Revenda</v>
      </c>
      <c r="AC2036" s="45" t="str">
        <f>LEFT(pedidos[[#This Row],[SKU]],3)</f>
        <v>CAD</v>
      </c>
      <c r="AD2036" s="37" t="str" cm="1">
        <f t="array" aca="1" ref="AD2036" ca="1">IFERROR(
  INDEX(
    montadora[Montadora],
    MATCH(TRUE,LEFT(J2451,NÚCARACT(montadora[SKU Parcial]))=montadora[SKU Parcial],0)
  ),
  ""
)</f>
        <v/>
      </c>
    </row>
    <row r="2037" spans="1:30" x14ac:dyDescent="0.25">
      <c r="A2037" s="42" t="s">
        <v>10588</v>
      </c>
      <c r="B2037" s="42"/>
      <c r="C2037" s="42"/>
      <c r="D2037" s="42"/>
      <c r="E2037" s="42">
        <v>20598018789</v>
      </c>
      <c r="F2037" s="42" t="s">
        <v>8394</v>
      </c>
      <c r="G2037" s="42" t="s">
        <v>11228</v>
      </c>
      <c r="H2037" s="7"/>
      <c r="I2037" s="42"/>
      <c r="J2037" s="42" t="s">
        <v>938</v>
      </c>
      <c r="K2037" s="8">
        <v>45817</v>
      </c>
      <c r="L2037" s="12" t="s">
        <v>8443</v>
      </c>
      <c r="M2037" s="44">
        <v>78.900000000000006</v>
      </c>
      <c r="N2037" s="7">
        <v>1</v>
      </c>
      <c r="O2037" s="44">
        <v>83.97</v>
      </c>
      <c r="P2037" s="44">
        <v>39.54</v>
      </c>
      <c r="Q2037" s="44">
        <v>2.94</v>
      </c>
      <c r="R2037" s="44">
        <v>19.78</v>
      </c>
      <c r="S2037" s="44">
        <v>5.07</v>
      </c>
      <c r="T2037" s="44">
        <v>0</v>
      </c>
      <c r="U2037" s="44">
        <v>16.64</v>
      </c>
      <c r="V2037" s="9">
        <v>0.21099999999999999</v>
      </c>
      <c r="W2037" s="42" t="s">
        <v>34</v>
      </c>
      <c r="X2037" s="43"/>
      <c r="Y2037" s="43"/>
      <c r="Z2037" s="43" t="s">
        <v>8442</v>
      </c>
      <c r="AA2037" s="43" t="str">
        <f>VLOOKUP(J2037, sku!B:C, 2, FALSE)</f>
        <v>Cadeirinha Preta Aro 26 - Peixinho Bike</v>
      </c>
      <c r="AB2037" s="45" t="str">
        <f>VLOOKUP(J2037, sku!B:BM, 64, FALSE)</f>
        <v>Revenda</v>
      </c>
      <c r="AC2037" s="45" t="str">
        <f>LEFT(pedidos[[#This Row],[SKU]],3)</f>
        <v>CAD</v>
      </c>
      <c r="AD2037" s="37" t="str" cm="1">
        <f t="array" aca="1" ref="AD2037" ca="1">IFERROR(
  INDEX(
    montadora[Montadora],
    MATCH(TRUE,LEFT(J2452,NÚCARACT(montadora[SKU Parcial]))=montadora[SKU Parcial],0)
  ),
  ""
)</f>
        <v/>
      </c>
    </row>
    <row r="2038" spans="1:30" x14ac:dyDescent="0.25">
      <c r="A2038" s="42" t="s">
        <v>10589</v>
      </c>
      <c r="B2038" s="42"/>
      <c r="C2038" s="42"/>
      <c r="D2038" s="42"/>
      <c r="E2038" s="42">
        <v>20598018789</v>
      </c>
      <c r="F2038" s="42" t="s">
        <v>8394</v>
      </c>
      <c r="G2038" s="42" t="s">
        <v>11228</v>
      </c>
      <c r="H2038" s="7"/>
      <c r="I2038" s="42"/>
      <c r="J2038" s="42" t="s">
        <v>938</v>
      </c>
      <c r="K2038" s="8">
        <v>45817</v>
      </c>
      <c r="L2038" s="12" t="s">
        <v>8443</v>
      </c>
      <c r="M2038" s="44">
        <v>78.900000000000006</v>
      </c>
      <c r="N2038" s="7">
        <v>1</v>
      </c>
      <c r="O2038" s="44">
        <v>88.84</v>
      </c>
      <c r="P2038" s="44">
        <v>39.54</v>
      </c>
      <c r="Q2038" s="44">
        <v>2.94</v>
      </c>
      <c r="R2038" s="44">
        <v>19.78</v>
      </c>
      <c r="S2038" s="44">
        <v>9.94</v>
      </c>
      <c r="T2038" s="44">
        <v>0</v>
      </c>
      <c r="U2038" s="44">
        <v>16.64</v>
      </c>
      <c r="V2038" s="9">
        <v>0.21099999999999999</v>
      </c>
      <c r="W2038" s="42" t="s">
        <v>34</v>
      </c>
      <c r="X2038" s="43"/>
      <c r="Y2038" s="43"/>
      <c r="Z2038" s="43" t="s">
        <v>8442</v>
      </c>
      <c r="AA2038" s="43" t="str">
        <f>VLOOKUP(J2038, sku!B:C, 2, FALSE)</f>
        <v>Cadeirinha Preta Aro 26 - Peixinho Bike</v>
      </c>
      <c r="AB2038" s="45" t="str">
        <f>VLOOKUP(J2038, sku!B:BM, 64, FALSE)</f>
        <v>Revenda</v>
      </c>
      <c r="AC2038" s="45" t="str">
        <f>LEFT(pedidos[[#This Row],[SKU]],3)</f>
        <v>CAD</v>
      </c>
      <c r="AD2038" s="37" t="str" cm="1">
        <f t="array" aca="1" ref="AD2038" ca="1">IFERROR(
  INDEX(
    montadora[Montadora],
    MATCH(TRUE,LEFT(J2453,NÚCARACT(montadora[SKU Parcial]))=montadora[SKU Parcial],0)
  ),
  ""
)</f>
        <v/>
      </c>
    </row>
    <row r="2039" spans="1:30" x14ac:dyDescent="0.25">
      <c r="A2039" s="42" t="s">
        <v>10598</v>
      </c>
      <c r="B2039" s="42"/>
      <c r="C2039" s="42"/>
      <c r="D2039" s="42"/>
      <c r="E2039" s="42">
        <v>20598018789</v>
      </c>
      <c r="F2039" s="42" t="s">
        <v>8394</v>
      </c>
      <c r="G2039" s="42" t="s">
        <v>11228</v>
      </c>
      <c r="H2039" s="7"/>
      <c r="I2039" s="42"/>
      <c r="J2039" s="42" t="s">
        <v>8835</v>
      </c>
      <c r="K2039" s="8">
        <v>45816</v>
      </c>
      <c r="L2039" s="12" t="s">
        <v>8443</v>
      </c>
      <c r="M2039" s="44">
        <v>78.8</v>
      </c>
      <c r="N2039" s="7">
        <v>1</v>
      </c>
      <c r="O2039" s="44">
        <v>88.74</v>
      </c>
      <c r="P2039" s="44">
        <v>39.54</v>
      </c>
      <c r="Q2039" s="44">
        <v>2.93</v>
      </c>
      <c r="R2039" s="44">
        <v>19.760000000000002</v>
      </c>
      <c r="S2039" s="44">
        <v>9.94</v>
      </c>
      <c r="T2039" s="44">
        <v>0</v>
      </c>
      <c r="U2039" s="44">
        <v>16.57</v>
      </c>
      <c r="V2039" s="9">
        <v>0.21029999999999999</v>
      </c>
      <c r="W2039" s="42" t="s">
        <v>34</v>
      </c>
      <c r="X2039" s="43"/>
      <c r="Y2039" s="43"/>
      <c r="Z2039" s="43" t="s">
        <v>8442</v>
      </c>
      <c r="AA2039" s="43" t="str">
        <f>VLOOKUP(J2039, sku!B:C, 2, FALSE)</f>
        <v>Cadeirinha Cinza Aro 26 - Peixinho Bike</v>
      </c>
      <c r="AB2039" s="45" t="str">
        <f>VLOOKUP(J2039, sku!B:BM, 64, FALSE)</f>
        <v>Revenda</v>
      </c>
      <c r="AC2039" s="45" t="str">
        <f>LEFT(pedidos[[#This Row],[SKU]],3)</f>
        <v>CAD</v>
      </c>
      <c r="AD2039" s="37" t="str" cm="1">
        <f t="array" aca="1" ref="AD2039" ca="1">IFERROR(
  INDEX(
    montadora[Montadora],
    MATCH(TRUE,LEFT(#REF!,NÚCARACT(montadora[SKU Parcial]))=montadora[SKU Parcial],0)
  ),
  ""
)</f>
        <v/>
      </c>
    </row>
    <row r="2040" spans="1:30" x14ac:dyDescent="0.25">
      <c r="A2040" s="42" t="s">
        <v>10599</v>
      </c>
      <c r="B2040" s="42"/>
      <c r="C2040" s="42"/>
      <c r="D2040" s="42"/>
      <c r="E2040" s="42">
        <v>20598018789</v>
      </c>
      <c r="F2040" s="42" t="s">
        <v>8394</v>
      </c>
      <c r="G2040" s="42" t="s">
        <v>11228</v>
      </c>
      <c r="H2040" s="7"/>
      <c r="I2040" s="42"/>
      <c r="J2040" s="42" t="s">
        <v>2167</v>
      </c>
      <c r="K2040" s="8">
        <v>45816</v>
      </c>
      <c r="L2040" s="12" t="s">
        <v>8443</v>
      </c>
      <c r="M2040" s="44">
        <v>78.8</v>
      </c>
      <c r="N2040" s="7">
        <v>1</v>
      </c>
      <c r="O2040" s="44">
        <v>104.55</v>
      </c>
      <c r="P2040" s="44">
        <v>39.54</v>
      </c>
      <c r="Q2040" s="44">
        <v>2.93</v>
      </c>
      <c r="R2040" s="44">
        <v>19.760000000000002</v>
      </c>
      <c r="S2040" s="44">
        <v>25.75</v>
      </c>
      <c r="T2040" s="44">
        <v>0</v>
      </c>
      <c r="U2040" s="44">
        <v>16.57</v>
      </c>
      <c r="V2040" s="9">
        <v>0.21029999999999999</v>
      </c>
      <c r="W2040" s="42" t="s">
        <v>34</v>
      </c>
      <c r="X2040" s="43"/>
      <c r="Y2040" s="43"/>
      <c r="Z2040" s="43" t="s">
        <v>8442</v>
      </c>
      <c r="AA2040" s="43" t="str">
        <f>VLOOKUP(J2040, sku!B:C, 2, FALSE)</f>
        <v>Cadeirinha Rosa Aro 26 - Peixinho Bike</v>
      </c>
      <c r="AB2040" s="45" t="str">
        <f>VLOOKUP(J2040, sku!B:BM, 64, FALSE)</f>
        <v>Revenda</v>
      </c>
      <c r="AC2040" s="45" t="str">
        <f>LEFT(pedidos[[#This Row],[SKU]],3)</f>
        <v>CAD</v>
      </c>
      <c r="AD2040" s="37" t="str" cm="1">
        <f t="array" aca="1" ref="AD2040" ca="1">IFERROR(
  INDEX(
    montadora[Montadora],
    MATCH(TRUE,LEFT(#REF!,NÚCARACT(montadora[SKU Parcial]))=montadora[SKU Parcial],0)
  ),
  ""
)</f>
        <v/>
      </c>
    </row>
    <row r="2041" spans="1:30" x14ac:dyDescent="0.25">
      <c r="A2041" s="42" t="s">
        <v>10605</v>
      </c>
      <c r="B2041" s="42"/>
      <c r="C2041" s="42"/>
      <c r="D2041" s="42"/>
      <c r="E2041" s="42">
        <v>20598018789</v>
      </c>
      <c r="F2041" s="42" t="s">
        <v>8394</v>
      </c>
      <c r="G2041" s="42" t="s">
        <v>11228</v>
      </c>
      <c r="H2041" s="7"/>
      <c r="I2041" s="42"/>
      <c r="J2041" s="42" t="s">
        <v>8835</v>
      </c>
      <c r="K2041" s="8">
        <v>45815</v>
      </c>
      <c r="L2041" s="12" t="s">
        <v>8443</v>
      </c>
      <c r="M2041" s="44">
        <v>78.8</v>
      </c>
      <c r="N2041" s="7">
        <v>1</v>
      </c>
      <c r="O2041" s="44">
        <v>114.83</v>
      </c>
      <c r="P2041" s="44">
        <v>39.54</v>
      </c>
      <c r="Q2041" s="44">
        <v>2.93</v>
      </c>
      <c r="R2041" s="44">
        <v>19.760000000000002</v>
      </c>
      <c r="S2041" s="44">
        <v>36.03</v>
      </c>
      <c r="T2041" s="44">
        <v>0</v>
      </c>
      <c r="U2041" s="44">
        <v>16.57</v>
      </c>
      <c r="V2041" s="9">
        <v>0.21029999999999999</v>
      </c>
      <c r="W2041" s="42" t="s">
        <v>34</v>
      </c>
      <c r="X2041" s="43"/>
      <c r="Y2041" s="43"/>
      <c r="Z2041" s="43" t="s">
        <v>8442</v>
      </c>
      <c r="AA2041" s="43" t="str">
        <f>VLOOKUP(J2041, sku!B:C, 2, FALSE)</f>
        <v>Cadeirinha Cinza Aro 26 - Peixinho Bike</v>
      </c>
      <c r="AB2041" s="45" t="str">
        <f>VLOOKUP(J2041, sku!B:BM, 64, FALSE)</f>
        <v>Revenda</v>
      </c>
      <c r="AC2041" s="45" t="str">
        <f>LEFT(pedidos[[#This Row],[SKU]],3)</f>
        <v>CAD</v>
      </c>
      <c r="AD2041" s="37" t="str" cm="1">
        <f t="array" aca="1" ref="AD2041" ca="1">IFERROR(
  INDEX(
    montadora[Montadora],
    MATCH(TRUE,LEFT(#REF!,NÚCARACT(montadora[SKU Parcial]))=montadora[SKU Parcial],0)
  ),
  ""
)</f>
        <v/>
      </c>
    </row>
    <row r="2042" spans="1:30" x14ac:dyDescent="0.25">
      <c r="A2042" s="42" t="s">
        <v>10606</v>
      </c>
      <c r="B2042" s="42"/>
      <c r="C2042" s="42"/>
      <c r="D2042" s="42"/>
      <c r="E2042" s="42">
        <v>20598018789</v>
      </c>
      <c r="F2042" s="42" t="s">
        <v>8394</v>
      </c>
      <c r="G2042" s="42" t="s">
        <v>11228</v>
      </c>
      <c r="H2042" s="7"/>
      <c r="I2042" s="42"/>
      <c r="J2042" s="42" t="s">
        <v>8835</v>
      </c>
      <c r="K2042" s="8">
        <v>45815</v>
      </c>
      <c r="L2042" s="7" t="s">
        <v>8443</v>
      </c>
      <c r="M2042" s="44">
        <v>78.8</v>
      </c>
      <c r="N2042" s="7">
        <v>1</v>
      </c>
      <c r="O2042" s="44">
        <v>86.31</v>
      </c>
      <c r="P2042" s="44">
        <v>39.54</v>
      </c>
      <c r="Q2042" s="44">
        <v>2.93</v>
      </c>
      <c r="R2042" s="44">
        <v>19.760000000000002</v>
      </c>
      <c r="S2042" s="44">
        <v>7.51</v>
      </c>
      <c r="T2042" s="44">
        <v>0</v>
      </c>
      <c r="U2042" s="44">
        <v>16.57</v>
      </c>
      <c r="V2042" s="9">
        <v>0.21029999999999999</v>
      </c>
      <c r="W2042" s="42" t="s">
        <v>34</v>
      </c>
      <c r="X2042" s="43"/>
      <c r="Y2042" s="43"/>
      <c r="Z2042" s="43" t="s">
        <v>8442</v>
      </c>
      <c r="AA2042" s="43" t="str">
        <f>VLOOKUP(J2042, sku!B:C, 2, FALSE)</f>
        <v>Cadeirinha Cinza Aro 26 - Peixinho Bike</v>
      </c>
      <c r="AB2042" s="45" t="str">
        <f>VLOOKUP(J2042, sku!B:BM, 64, FALSE)</f>
        <v>Revenda</v>
      </c>
      <c r="AC2042" s="45" t="str">
        <f>LEFT(pedidos[[#This Row],[SKU]],3)</f>
        <v>CAD</v>
      </c>
      <c r="AD2042" s="37" t="str" cm="1">
        <f t="array" aca="1" ref="AD2042" ca="1">IFERROR(
  INDEX(
    montadora[Montadora],
    MATCH(TRUE,LEFT(J2454,NÚCARACT(montadora[SKU Parcial]))=montadora[SKU Parcial],0)
  ),
  ""
)</f>
        <v/>
      </c>
    </row>
    <row r="2043" spans="1:30" x14ac:dyDescent="0.25">
      <c r="A2043" s="42" t="s">
        <v>10615</v>
      </c>
      <c r="B2043" s="42"/>
      <c r="C2043" s="42"/>
      <c r="D2043" s="42"/>
      <c r="E2043" s="42">
        <v>20598018789</v>
      </c>
      <c r="F2043" s="42" t="s">
        <v>8394</v>
      </c>
      <c r="G2043" s="42" t="s">
        <v>11228</v>
      </c>
      <c r="H2043" s="7"/>
      <c r="I2043" s="42"/>
      <c r="J2043" s="42" t="s">
        <v>8835</v>
      </c>
      <c r="K2043" s="8">
        <v>45814</v>
      </c>
      <c r="L2043" s="19" t="s">
        <v>8443</v>
      </c>
      <c r="M2043" s="44">
        <v>78.8</v>
      </c>
      <c r="N2043" s="7">
        <v>1</v>
      </c>
      <c r="O2043" s="44">
        <v>86.31</v>
      </c>
      <c r="P2043" s="44">
        <v>39.54</v>
      </c>
      <c r="Q2043" s="44">
        <v>2.93</v>
      </c>
      <c r="R2043" s="44">
        <v>19.760000000000002</v>
      </c>
      <c r="S2043" s="44">
        <v>7.51</v>
      </c>
      <c r="T2043" s="44">
        <v>0</v>
      </c>
      <c r="U2043" s="44">
        <v>16.57</v>
      </c>
      <c r="V2043" s="9">
        <v>0.21029999999999999</v>
      </c>
      <c r="W2043" s="42" t="s">
        <v>34</v>
      </c>
      <c r="X2043" s="43"/>
      <c r="Y2043" s="43"/>
      <c r="Z2043" s="43" t="s">
        <v>8442</v>
      </c>
      <c r="AA2043" s="43" t="str">
        <f>VLOOKUP(J2043, sku!B:C, 2, FALSE)</f>
        <v>Cadeirinha Cinza Aro 26 - Peixinho Bike</v>
      </c>
      <c r="AB2043" s="45" t="str">
        <f>VLOOKUP(J2043, sku!B:BM, 64, FALSE)</f>
        <v>Revenda</v>
      </c>
      <c r="AC2043" s="45" t="str">
        <f>LEFT(pedidos[[#This Row],[SKU]],3)</f>
        <v>CAD</v>
      </c>
      <c r="AD2043" s="37" t="str" cm="1">
        <f t="array" aca="1" ref="AD2043" ca="1">IFERROR(
  INDEX(
    montadora[Montadora],
    MATCH(TRUE,LEFT(J2455,NÚCARACT(montadora[SKU Parcial]))=montadora[SKU Parcial],0)
  ),
  ""
)</f>
        <v/>
      </c>
    </row>
    <row r="2044" spans="1:30" x14ac:dyDescent="0.25">
      <c r="A2044" s="42" t="s">
        <v>10621</v>
      </c>
      <c r="B2044" s="42"/>
      <c r="C2044" s="42"/>
      <c r="D2044" s="42"/>
      <c r="E2044" s="42">
        <v>20598018789</v>
      </c>
      <c r="F2044" s="42" t="s">
        <v>8394</v>
      </c>
      <c r="G2044" s="42" t="s">
        <v>11228</v>
      </c>
      <c r="H2044" s="7"/>
      <c r="I2044" s="42"/>
      <c r="J2044" s="42" t="s">
        <v>2167</v>
      </c>
      <c r="K2044" s="8">
        <v>45814</v>
      </c>
      <c r="L2044" s="19" t="s">
        <v>8443</v>
      </c>
      <c r="M2044" s="44">
        <v>78.8</v>
      </c>
      <c r="N2044" s="7">
        <v>1</v>
      </c>
      <c r="O2044" s="44">
        <v>94.83</v>
      </c>
      <c r="P2044" s="44">
        <v>39.54</v>
      </c>
      <c r="Q2044" s="44">
        <v>2.93</v>
      </c>
      <c r="R2044" s="44">
        <v>19.760000000000002</v>
      </c>
      <c r="S2044" s="44">
        <v>16.03</v>
      </c>
      <c r="T2044" s="44">
        <v>0</v>
      </c>
      <c r="U2044" s="44">
        <v>16.57</v>
      </c>
      <c r="V2044" s="9">
        <v>0.21029999999999999</v>
      </c>
      <c r="W2044" s="42" t="s">
        <v>34</v>
      </c>
      <c r="X2044" s="43"/>
      <c r="Y2044" s="43"/>
      <c r="Z2044" s="43" t="s">
        <v>8442</v>
      </c>
      <c r="AA2044" s="43" t="str">
        <f>VLOOKUP(J2044, sku!B:C, 2, FALSE)</f>
        <v>Cadeirinha Rosa Aro 26 - Peixinho Bike</v>
      </c>
      <c r="AB2044" s="45" t="str">
        <f>VLOOKUP(J2044, sku!B:BM, 64, FALSE)</f>
        <v>Revenda</v>
      </c>
      <c r="AC2044" s="45" t="str">
        <f>LEFT(pedidos[[#This Row],[SKU]],3)</f>
        <v>CAD</v>
      </c>
      <c r="AD2044" s="37" t="str" cm="1">
        <f t="array" aca="1" ref="AD2044" ca="1">IFERROR(
  INDEX(
    montadora[Montadora],
    MATCH(TRUE,LEFT(J2456,NÚCARACT(montadora[SKU Parcial]))=montadora[SKU Parcial],0)
  ),
  ""
)</f>
        <v/>
      </c>
    </row>
    <row r="2045" spans="1:30" x14ac:dyDescent="0.25">
      <c r="A2045" s="42" t="s">
        <v>10630</v>
      </c>
      <c r="B2045" s="42"/>
      <c r="C2045" s="42"/>
      <c r="D2045" s="42"/>
      <c r="E2045" s="42">
        <v>20598018789</v>
      </c>
      <c r="F2045" s="42" t="s">
        <v>8394</v>
      </c>
      <c r="G2045" s="42" t="s">
        <v>11228</v>
      </c>
      <c r="H2045" s="7"/>
      <c r="I2045" s="42"/>
      <c r="J2045" s="42" t="s">
        <v>8835</v>
      </c>
      <c r="K2045" s="8">
        <v>45813</v>
      </c>
      <c r="L2045" s="7" t="s">
        <v>8443</v>
      </c>
      <c r="M2045" s="44">
        <v>78.8</v>
      </c>
      <c r="N2045" s="7">
        <v>1</v>
      </c>
      <c r="O2045" s="44">
        <v>100.89</v>
      </c>
      <c r="P2045" s="44">
        <v>39.54</v>
      </c>
      <c r="Q2045" s="44">
        <v>2.93</v>
      </c>
      <c r="R2045" s="44">
        <v>19.760000000000002</v>
      </c>
      <c r="S2045" s="44">
        <v>22.09</v>
      </c>
      <c r="T2045" s="44">
        <v>0</v>
      </c>
      <c r="U2045" s="44">
        <v>16.57</v>
      </c>
      <c r="V2045" s="9">
        <v>0.21029999999999999</v>
      </c>
      <c r="W2045" s="42" t="s">
        <v>34</v>
      </c>
      <c r="X2045" s="43"/>
      <c r="Y2045" s="43"/>
      <c r="Z2045" s="43" t="s">
        <v>8442</v>
      </c>
      <c r="AA2045" s="43" t="str">
        <f>VLOOKUP(J2045, sku!B:C, 2, FALSE)</f>
        <v>Cadeirinha Cinza Aro 26 - Peixinho Bike</v>
      </c>
      <c r="AB2045" s="45" t="str">
        <f>VLOOKUP(J2045, sku!B:BM, 64, FALSE)</f>
        <v>Revenda</v>
      </c>
      <c r="AC2045" s="45" t="str">
        <f>LEFT(pedidos[[#This Row],[SKU]],3)</f>
        <v>CAD</v>
      </c>
      <c r="AD2045" s="37" t="str" cm="1">
        <f t="array" aca="1" ref="AD2045" ca="1">IFERROR(
  INDEX(
    montadora[Montadora],
    MATCH(TRUE,LEFT(#REF!,NÚCARACT(montadora[SKU Parcial]))=montadora[SKU Parcial],0)
  ),
  ""
)</f>
        <v/>
      </c>
    </row>
    <row r="2046" spans="1:30" x14ac:dyDescent="0.25">
      <c r="A2046" s="42" t="s">
        <v>10633</v>
      </c>
      <c r="B2046" s="42"/>
      <c r="C2046" s="42"/>
      <c r="D2046" s="42"/>
      <c r="E2046" s="42">
        <v>20598018789</v>
      </c>
      <c r="F2046" s="42" t="s">
        <v>8394</v>
      </c>
      <c r="G2046" s="42" t="s">
        <v>11228</v>
      </c>
      <c r="H2046" s="7"/>
      <c r="I2046" s="42"/>
      <c r="J2046" s="42" t="s">
        <v>8835</v>
      </c>
      <c r="K2046" s="8">
        <v>45813</v>
      </c>
      <c r="L2046" s="7" t="s">
        <v>8443</v>
      </c>
      <c r="M2046" s="44">
        <v>78.8</v>
      </c>
      <c r="N2046" s="7">
        <v>1</v>
      </c>
      <c r="O2046" s="44">
        <v>85.1</v>
      </c>
      <c r="P2046" s="44">
        <v>39.54</v>
      </c>
      <c r="Q2046" s="44">
        <v>2.93</v>
      </c>
      <c r="R2046" s="44">
        <v>19.760000000000002</v>
      </c>
      <c r="S2046" s="44">
        <v>6.3</v>
      </c>
      <c r="T2046" s="44">
        <v>0</v>
      </c>
      <c r="U2046" s="44">
        <v>16.57</v>
      </c>
      <c r="V2046" s="9">
        <v>0.21029999999999999</v>
      </c>
      <c r="W2046" s="42" t="s">
        <v>34</v>
      </c>
      <c r="X2046" s="43"/>
      <c r="Y2046" s="43"/>
      <c r="Z2046" s="43" t="s">
        <v>8442</v>
      </c>
      <c r="AA2046" s="43" t="str">
        <f>VLOOKUP(J2046, sku!B:C, 2, FALSE)</f>
        <v>Cadeirinha Cinza Aro 26 - Peixinho Bike</v>
      </c>
      <c r="AB2046" s="45" t="str">
        <f>VLOOKUP(J2046, sku!B:BM, 64, FALSE)</f>
        <v>Revenda</v>
      </c>
      <c r="AC2046" s="45" t="str">
        <f>LEFT(pedidos[[#This Row],[SKU]],3)</f>
        <v>CAD</v>
      </c>
      <c r="AD2046" s="37" t="str" cm="1">
        <f t="array" aca="1" ref="AD2046" ca="1">IFERROR(
  INDEX(
    montadora[Montadora],
    MATCH(TRUE,LEFT(J2457,NÚCARACT(montadora[SKU Parcial]))=montadora[SKU Parcial],0)
  ),
  ""
)</f>
        <v/>
      </c>
    </row>
    <row r="2047" spans="1:30" x14ac:dyDescent="0.25">
      <c r="A2047" s="42" t="s">
        <v>10671</v>
      </c>
      <c r="B2047" s="42"/>
      <c r="C2047" s="42"/>
      <c r="D2047" s="42"/>
      <c r="E2047" s="42">
        <v>20598018789</v>
      </c>
      <c r="F2047" s="42" t="s">
        <v>8394</v>
      </c>
      <c r="G2047" s="42" t="s">
        <v>11228</v>
      </c>
      <c r="H2047" s="7"/>
      <c r="I2047" s="42"/>
      <c r="J2047" s="42" t="s">
        <v>2167</v>
      </c>
      <c r="K2047" s="8">
        <v>45810</v>
      </c>
      <c r="L2047" s="19" t="s">
        <v>8443</v>
      </c>
      <c r="M2047" s="44">
        <v>78.8</v>
      </c>
      <c r="N2047" s="7">
        <v>1</v>
      </c>
      <c r="O2047" s="44">
        <v>82.67</v>
      </c>
      <c r="P2047" s="44">
        <v>39.54</v>
      </c>
      <c r="Q2047" s="44">
        <v>2.93</v>
      </c>
      <c r="R2047" s="44">
        <v>19.760000000000002</v>
      </c>
      <c r="S2047" s="44">
        <v>3.87</v>
      </c>
      <c r="T2047" s="44">
        <v>0</v>
      </c>
      <c r="U2047" s="44">
        <v>16.57</v>
      </c>
      <c r="V2047" s="9">
        <v>0.21029999999999999</v>
      </c>
      <c r="W2047" s="42" t="s">
        <v>34</v>
      </c>
      <c r="X2047" s="43"/>
      <c r="Y2047" s="43"/>
      <c r="Z2047" s="43" t="s">
        <v>8442</v>
      </c>
      <c r="AA2047" s="43" t="str">
        <f>VLOOKUP(J2047, sku!B:C, 2, FALSE)</f>
        <v>Cadeirinha Rosa Aro 26 - Peixinho Bike</v>
      </c>
      <c r="AB2047" s="45" t="str">
        <f>VLOOKUP(J2047, sku!B:BM, 64, FALSE)</f>
        <v>Revenda</v>
      </c>
      <c r="AC2047" s="45" t="str">
        <f>LEFT(pedidos[[#This Row],[SKU]],3)</f>
        <v>CAD</v>
      </c>
      <c r="AD2047" s="37" t="str" cm="1">
        <f t="array" aca="1" ref="AD2047" ca="1">IFERROR(
  INDEX(
    montadora[Montadora],
    MATCH(TRUE,LEFT(J2458,NÚCARACT(montadora[SKU Parcial]))=montadora[SKU Parcial],0)
  ),
  ""
)</f>
        <v/>
      </c>
    </row>
    <row r="2048" spans="1:30" x14ac:dyDescent="0.25">
      <c r="A2048" s="42" t="s">
        <v>10027</v>
      </c>
      <c r="B2048" s="42">
        <v>22298177656</v>
      </c>
      <c r="C2048" s="42"/>
      <c r="D2048" s="42"/>
      <c r="E2048" s="42"/>
      <c r="F2048" s="42" t="s">
        <v>8393</v>
      </c>
      <c r="G2048" s="42" t="s">
        <v>11228</v>
      </c>
      <c r="H2048" s="19"/>
      <c r="I2048" s="42"/>
      <c r="J2048" s="42" t="s">
        <v>938</v>
      </c>
      <c r="K2048" s="21">
        <v>45779</v>
      </c>
      <c r="L2048" s="19" t="s">
        <v>8443</v>
      </c>
      <c r="M2048" s="44">
        <v>78.900000000000006</v>
      </c>
      <c r="N2048" s="19">
        <v>1</v>
      </c>
      <c r="O2048" s="44">
        <v>83.97</v>
      </c>
      <c r="P2048" s="44">
        <v>39.54</v>
      </c>
      <c r="Q2048" s="44">
        <v>2.66</v>
      </c>
      <c r="R2048" s="44">
        <v>19.62</v>
      </c>
      <c r="S2048" s="44">
        <v>5.07</v>
      </c>
      <c r="T2048" s="44">
        <v>0</v>
      </c>
      <c r="U2048" s="44">
        <v>16.29</v>
      </c>
      <c r="V2048" s="23">
        <v>0.20649999999999999</v>
      </c>
      <c r="W2048" s="42" t="s">
        <v>34</v>
      </c>
      <c r="X2048" s="43"/>
      <c r="Y2048" s="43"/>
      <c r="Z2048" s="43" t="s">
        <v>8442</v>
      </c>
      <c r="AA2048" s="43" t="str">
        <f>VLOOKUP(J2048, sku!B:C, 2, FALSE)</f>
        <v>Cadeirinha Preta Aro 26 - Peixinho Bike</v>
      </c>
      <c r="AB2048" s="45" t="str">
        <f>VLOOKUP(J2048, sku!B:BM, 64, FALSE)</f>
        <v>Revenda</v>
      </c>
      <c r="AC2048" s="45" t="str">
        <f>LEFT(pedidos[[#This Row],[SKU]],3)</f>
        <v>CAD</v>
      </c>
      <c r="AD2048" s="37" t="str" cm="1">
        <f t="array" aca="1" ref="AD2048" ca="1">IFERROR(
  INDEX(
    montadora[Montadora],
    MATCH(TRUE,LEFT(J2459,NÚCARACT(montadora[SKU Parcial]))=montadora[SKU Parcial],0)
  ),
  ""
)</f>
        <v/>
      </c>
    </row>
    <row r="2049" spans="1:30" x14ac:dyDescent="0.25">
      <c r="A2049" s="42" t="s">
        <v>10065</v>
      </c>
      <c r="B2049" s="42">
        <v>22298177656</v>
      </c>
      <c r="C2049" s="42"/>
      <c r="D2049" s="42"/>
      <c r="E2049" s="42"/>
      <c r="F2049" s="42" t="s">
        <v>8393</v>
      </c>
      <c r="G2049" s="42" t="s">
        <v>11228</v>
      </c>
      <c r="H2049" s="19"/>
      <c r="I2049" s="42"/>
      <c r="J2049" s="42" t="s">
        <v>938</v>
      </c>
      <c r="K2049" s="21">
        <v>45778</v>
      </c>
      <c r="L2049" s="19" t="s">
        <v>8443</v>
      </c>
      <c r="M2049" s="44">
        <v>78.900000000000006</v>
      </c>
      <c r="N2049" s="19">
        <v>1</v>
      </c>
      <c r="O2049" s="44">
        <v>85.2</v>
      </c>
      <c r="P2049" s="44">
        <v>39.54</v>
      </c>
      <c r="Q2049" s="44">
        <v>2.66</v>
      </c>
      <c r="R2049" s="44">
        <v>19.62</v>
      </c>
      <c r="S2049" s="44">
        <v>6.3</v>
      </c>
      <c r="T2049" s="44">
        <v>0</v>
      </c>
      <c r="U2049" s="44">
        <v>16.29</v>
      </c>
      <c r="V2049" s="23">
        <v>0.20649999999999999</v>
      </c>
      <c r="W2049" s="42" t="s">
        <v>34</v>
      </c>
      <c r="X2049" s="43"/>
      <c r="Y2049" s="43"/>
      <c r="Z2049" s="43" t="s">
        <v>8442</v>
      </c>
      <c r="AA2049" s="43" t="str">
        <f>VLOOKUP(J2049, sku!B:C, 2, FALSE)</f>
        <v>Cadeirinha Preta Aro 26 - Peixinho Bike</v>
      </c>
      <c r="AB2049" s="45" t="str">
        <f>VLOOKUP(J2049, sku!B:BM, 64, FALSE)</f>
        <v>Revenda</v>
      </c>
      <c r="AC2049" s="45" t="str">
        <f>LEFT(pedidos[[#This Row],[SKU]],3)</f>
        <v>CAD</v>
      </c>
      <c r="AD2049" s="37" t="str" cm="1">
        <f t="array" aca="1" ref="AD2049" ca="1">IFERROR(
  INDEX(
    montadora[Montadora],
    MATCH(TRUE,LEFT(J2460,NÚCARACT(montadora[SKU Parcial]))=montadora[SKU Parcial],0)
  ),
  ""
)</f>
        <v/>
      </c>
    </row>
    <row r="2050" spans="1:30" x14ac:dyDescent="0.25">
      <c r="A2050" s="42" t="s">
        <v>10087</v>
      </c>
      <c r="B2050" s="42">
        <v>22298177656</v>
      </c>
      <c r="C2050" s="42"/>
      <c r="D2050" s="42"/>
      <c r="E2050" s="42"/>
      <c r="F2050" s="42" t="s">
        <v>8393</v>
      </c>
      <c r="G2050" s="42" t="s">
        <v>11228</v>
      </c>
      <c r="H2050" s="19"/>
      <c r="I2050" s="42"/>
      <c r="J2050" s="42" t="s">
        <v>938</v>
      </c>
      <c r="K2050" s="21">
        <v>45778</v>
      </c>
      <c r="L2050" s="19" t="s">
        <v>8443</v>
      </c>
      <c r="M2050" s="44">
        <v>78.900000000000006</v>
      </c>
      <c r="N2050" s="19">
        <v>1</v>
      </c>
      <c r="O2050" s="44">
        <v>88.84</v>
      </c>
      <c r="P2050" s="44">
        <v>39.54</v>
      </c>
      <c r="Q2050" s="44">
        <v>2.66</v>
      </c>
      <c r="R2050" s="44">
        <v>19.62</v>
      </c>
      <c r="S2050" s="44">
        <v>9.94</v>
      </c>
      <c r="T2050" s="44">
        <v>0</v>
      </c>
      <c r="U2050" s="44">
        <v>16.29</v>
      </c>
      <c r="V2050" s="23">
        <v>0.20649999999999999</v>
      </c>
      <c r="W2050" s="42" t="s">
        <v>34</v>
      </c>
      <c r="X2050" s="43"/>
      <c r="Y2050" s="43"/>
      <c r="Z2050" s="43" t="s">
        <v>8442</v>
      </c>
      <c r="AA2050" s="43" t="str">
        <f>VLOOKUP(J2050, sku!B:C, 2, FALSE)</f>
        <v>Cadeirinha Preta Aro 26 - Peixinho Bike</v>
      </c>
      <c r="AB2050" s="45" t="str">
        <f>VLOOKUP(J2050, sku!B:BM, 64, FALSE)</f>
        <v>Revenda</v>
      </c>
      <c r="AC2050" s="45" t="str">
        <f>LEFT(pedidos[[#This Row],[SKU]],3)</f>
        <v>CAD</v>
      </c>
      <c r="AD2050" s="37" t="str" cm="1">
        <f t="array" aca="1" ref="AD2050" ca="1">IFERROR(
  INDEX(
    montadora[Montadora],
    MATCH(TRUE,LEFT(J2461,NÚCARACT(montadora[SKU Parcial]))=montadora[SKU Parcial],0)
  ),
  ""
)</f>
        <v/>
      </c>
    </row>
    <row r="2051" spans="1:30" x14ac:dyDescent="0.25">
      <c r="A2051" s="42" t="s">
        <v>10092</v>
      </c>
      <c r="B2051" s="42">
        <v>22298177656</v>
      </c>
      <c r="C2051" s="42"/>
      <c r="D2051" s="42"/>
      <c r="E2051" s="42"/>
      <c r="F2051" s="42" t="s">
        <v>8393</v>
      </c>
      <c r="G2051" s="42" t="s">
        <v>11228</v>
      </c>
      <c r="H2051" s="19"/>
      <c r="I2051" s="42"/>
      <c r="J2051" s="42" t="s">
        <v>938</v>
      </c>
      <c r="K2051" s="21">
        <v>45778</v>
      </c>
      <c r="L2051" s="19" t="s">
        <v>8443</v>
      </c>
      <c r="M2051" s="44">
        <v>78.900000000000006</v>
      </c>
      <c r="N2051" s="19">
        <v>1</v>
      </c>
      <c r="O2051" s="44">
        <v>82.77</v>
      </c>
      <c r="P2051" s="44">
        <v>39.54</v>
      </c>
      <c r="Q2051" s="44">
        <v>2.66</v>
      </c>
      <c r="R2051" s="44">
        <v>19.62</v>
      </c>
      <c r="S2051" s="44">
        <v>3.87</v>
      </c>
      <c r="T2051" s="44">
        <v>0</v>
      </c>
      <c r="U2051" s="44">
        <v>16.29</v>
      </c>
      <c r="V2051" s="23">
        <v>0.20649999999999999</v>
      </c>
      <c r="W2051" s="42" t="s">
        <v>34</v>
      </c>
      <c r="X2051" s="43"/>
      <c r="Y2051" s="43"/>
      <c r="Z2051" s="43" t="s">
        <v>8442</v>
      </c>
      <c r="AA2051" s="43" t="str">
        <f>VLOOKUP(J2051, sku!B:C, 2, FALSE)</f>
        <v>Cadeirinha Preta Aro 26 - Peixinho Bike</v>
      </c>
      <c r="AB2051" s="45" t="str">
        <f>VLOOKUP(J2051, sku!B:BM, 64, FALSE)</f>
        <v>Revenda</v>
      </c>
      <c r="AC2051" s="45" t="str">
        <f>LEFT(pedidos[[#This Row],[SKU]],3)</f>
        <v>CAD</v>
      </c>
      <c r="AD2051" s="37" t="str" cm="1">
        <f t="array" aca="1" ref="AD2051" ca="1">IFERROR(
  INDEX(
    montadora[Montadora],
    MATCH(TRUE,LEFT(J2462,NÚCARACT(montadora[SKU Parcial]))=montadora[SKU Parcial],0)
  ),
  ""
)</f>
        <v/>
      </c>
    </row>
    <row r="2052" spans="1:30" x14ac:dyDescent="0.25">
      <c r="A2052" s="42" t="s">
        <v>10520</v>
      </c>
      <c r="B2052" s="42"/>
      <c r="C2052" s="42"/>
      <c r="D2052" s="42"/>
      <c r="E2052" s="42">
        <v>20598018789</v>
      </c>
      <c r="F2052" s="42" t="s">
        <v>8394</v>
      </c>
      <c r="G2052" s="42" t="s">
        <v>11228</v>
      </c>
      <c r="H2052" s="7"/>
      <c r="I2052" s="42"/>
      <c r="J2052" s="42" t="s">
        <v>938</v>
      </c>
      <c r="K2052" s="8">
        <v>45820</v>
      </c>
      <c r="L2052" s="7" t="s">
        <v>8443</v>
      </c>
      <c r="M2052" s="44">
        <v>77.900000000000006</v>
      </c>
      <c r="N2052" s="7">
        <v>1</v>
      </c>
      <c r="O2052" s="44">
        <v>82.97</v>
      </c>
      <c r="P2052" s="44">
        <v>39.54</v>
      </c>
      <c r="Q2052" s="44">
        <v>2.9</v>
      </c>
      <c r="R2052" s="44">
        <v>19.579999999999998</v>
      </c>
      <c r="S2052" s="44">
        <v>5.07</v>
      </c>
      <c r="T2052" s="44">
        <v>0</v>
      </c>
      <c r="U2052" s="44">
        <v>15.88</v>
      </c>
      <c r="V2052" s="9">
        <v>0.2039</v>
      </c>
      <c r="W2052" s="42" t="s">
        <v>34</v>
      </c>
      <c r="X2052" s="43"/>
      <c r="Y2052" s="43"/>
      <c r="Z2052" s="43" t="s">
        <v>8442</v>
      </c>
      <c r="AA2052" s="43" t="str">
        <f>VLOOKUP(J2052, sku!B:C, 2, FALSE)</f>
        <v>Cadeirinha Preta Aro 26 - Peixinho Bike</v>
      </c>
      <c r="AB2052" s="45" t="str">
        <f>VLOOKUP(J2052, sku!B:BM, 64, FALSE)</f>
        <v>Revenda</v>
      </c>
      <c r="AC2052" s="45" t="str">
        <f>LEFT(pedidos[[#This Row],[SKU]],3)</f>
        <v>CAD</v>
      </c>
      <c r="AD2052" s="37" t="str" cm="1">
        <f t="array" aca="1" ref="AD2052" ca="1">IFERROR(
  INDEX(
    montadora[Montadora],
    MATCH(TRUE,LEFT(J2463,NÚCARACT(montadora[SKU Parcial]))=montadora[SKU Parcial],0)
  ),
  ""
)</f>
        <v/>
      </c>
    </row>
    <row r="2053" spans="1:30" x14ac:dyDescent="0.25">
      <c r="A2053" s="42" t="s">
        <v>10533</v>
      </c>
      <c r="B2053" s="42"/>
      <c r="C2053" s="42"/>
      <c r="D2053" s="42"/>
      <c r="E2053" s="42">
        <v>20598018789</v>
      </c>
      <c r="F2053" s="42" t="s">
        <v>8394</v>
      </c>
      <c r="G2053" s="42" t="s">
        <v>11228</v>
      </c>
      <c r="H2053" s="7"/>
      <c r="I2053" s="42"/>
      <c r="J2053" s="42" t="s">
        <v>2167</v>
      </c>
      <c r="K2053" s="8">
        <v>45820</v>
      </c>
      <c r="L2053" s="7" t="s">
        <v>8443</v>
      </c>
      <c r="M2053" s="44">
        <v>77.900000000000006</v>
      </c>
      <c r="N2053" s="7">
        <v>1</v>
      </c>
      <c r="O2053" s="44">
        <v>103.65</v>
      </c>
      <c r="P2053" s="44">
        <v>39.54</v>
      </c>
      <c r="Q2053" s="44">
        <v>2.9</v>
      </c>
      <c r="R2053" s="44">
        <v>19.579999999999998</v>
      </c>
      <c r="S2053" s="44">
        <v>25.75</v>
      </c>
      <c r="T2053" s="44">
        <v>0</v>
      </c>
      <c r="U2053" s="44">
        <v>15.88</v>
      </c>
      <c r="V2053" s="9">
        <v>0.2039</v>
      </c>
      <c r="W2053" s="42" t="s">
        <v>34</v>
      </c>
      <c r="X2053" s="43"/>
      <c r="Y2053" s="43"/>
      <c r="Z2053" s="43" t="s">
        <v>8442</v>
      </c>
      <c r="AA2053" s="43" t="str">
        <f>VLOOKUP(J2053, sku!B:C, 2, FALSE)</f>
        <v>Cadeirinha Rosa Aro 26 - Peixinho Bike</v>
      </c>
      <c r="AB2053" s="45" t="str">
        <f>VLOOKUP(J2053, sku!B:BM, 64, FALSE)</f>
        <v>Revenda</v>
      </c>
      <c r="AC2053" s="45" t="str">
        <f>LEFT(pedidos[[#This Row],[SKU]],3)</f>
        <v>CAD</v>
      </c>
      <c r="AD2053" s="37" t="str" cm="1">
        <f t="array" aca="1" ref="AD2053" ca="1">IFERROR(
  INDEX(
    montadora[Montadora],
    MATCH(TRUE,LEFT(#REF!,NÚCARACT(montadora[SKU Parcial]))=montadora[SKU Parcial],0)
  ),
  ""
)</f>
        <v/>
      </c>
    </row>
    <row r="2054" spans="1:30" x14ac:dyDescent="0.25">
      <c r="A2054" s="42" t="s">
        <v>10542</v>
      </c>
      <c r="B2054" s="42"/>
      <c r="C2054" s="42"/>
      <c r="D2054" s="42"/>
      <c r="E2054" s="42">
        <v>20598018789</v>
      </c>
      <c r="F2054" s="42" t="s">
        <v>8394</v>
      </c>
      <c r="G2054" s="42" t="s">
        <v>11228</v>
      </c>
      <c r="H2054" s="7"/>
      <c r="I2054" s="42"/>
      <c r="J2054" s="42" t="s">
        <v>2167</v>
      </c>
      <c r="K2054" s="8">
        <v>45819</v>
      </c>
      <c r="L2054" s="7" t="s">
        <v>8443</v>
      </c>
      <c r="M2054" s="44">
        <v>77.900000000000006</v>
      </c>
      <c r="N2054" s="7">
        <v>1</v>
      </c>
      <c r="O2054" s="44">
        <v>86.63</v>
      </c>
      <c r="P2054" s="44">
        <v>39.54</v>
      </c>
      <c r="Q2054" s="44">
        <v>2.9</v>
      </c>
      <c r="R2054" s="44">
        <v>19.579999999999998</v>
      </c>
      <c r="S2054" s="44">
        <v>8.73</v>
      </c>
      <c r="T2054" s="44">
        <v>0</v>
      </c>
      <c r="U2054" s="44">
        <v>15.88</v>
      </c>
      <c r="V2054" s="9">
        <v>0.2039</v>
      </c>
      <c r="W2054" s="42" t="s">
        <v>34</v>
      </c>
      <c r="X2054" s="43"/>
      <c r="Y2054" s="43"/>
      <c r="Z2054" s="43" t="s">
        <v>8442</v>
      </c>
      <c r="AA2054" s="43" t="str">
        <f>VLOOKUP(J2054, sku!B:C, 2, FALSE)</f>
        <v>Cadeirinha Rosa Aro 26 - Peixinho Bike</v>
      </c>
      <c r="AB2054" s="45" t="str">
        <f>VLOOKUP(J2054, sku!B:BM, 64, FALSE)</f>
        <v>Revenda</v>
      </c>
      <c r="AC2054" s="45" t="str">
        <f>LEFT(pedidos[[#This Row],[SKU]],3)</f>
        <v>CAD</v>
      </c>
      <c r="AD2054" s="37" t="str" cm="1">
        <f t="array" aca="1" ref="AD2054" ca="1">IFERROR(
  INDEX(
    montadora[Montadora],
    MATCH(TRUE,LEFT(J2464,NÚCARACT(montadora[SKU Parcial]))=montadora[SKU Parcial],0)
  ),
  ""
)</f>
        <v/>
      </c>
    </row>
    <row r="2055" spans="1:30" x14ac:dyDescent="0.25">
      <c r="A2055" s="42" t="s">
        <v>10545</v>
      </c>
      <c r="B2055" s="42"/>
      <c r="C2055" s="42"/>
      <c r="D2055" s="42"/>
      <c r="E2055" s="42">
        <v>20598018789</v>
      </c>
      <c r="F2055" s="42" t="s">
        <v>8394</v>
      </c>
      <c r="G2055" s="42" t="s">
        <v>11228</v>
      </c>
      <c r="H2055" s="7"/>
      <c r="I2055" s="42"/>
      <c r="J2055" s="42" t="s">
        <v>938</v>
      </c>
      <c r="K2055" s="8">
        <v>45819</v>
      </c>
      <c r="L2055" s="7" t="s">
        <v>8443</v>
      </c>
      <c r="M2055" s="44">
        <v>77.900000000000006</v>
      </c>
      <c r="N2055" s="7">
        <v>1</v>
      </c>
      <c r="O2055" s="44">
        <v>115.8</v>
      </c>
      <c r="P2055" s="44">
        <v>39.54</v>
      </c>
      <c r="Q2055" s="44">
        <v>2.9</v>
      </c>
      <c r="R2055" s="44">
        <v>19.579999999999998</v>
      </c>
      <c r="S2055" s="44">
        <v>37.9</v>
      </c>
      <c r="T2055" s="44">
        <v>0</v>
      </c>
      <c r="U2055" s="44">
        <v>15.88</v>
      </c>
      <c r="V2055" s="9">
        <v>0.2039</v>
      </c>
      <c r="W2055" s="42" t="s">
        <v>34</v>
      </c>
      <c r="X2055" s="43"/>
      <c r="Y2055" s="43"/>
      <c r="Z2055" s="43" t="s">
        <v>8442</v>
      </c>
      <c r="AA2055" s="43" t="str">
        <f>VLOOKUP(J2055, sku!B:C, 2, FALSE)</f>
        <v>Cadeirinha Preta Aro 26 - Peixinho Bike</v>
      </c>
      <c r="AB2055" s="45" t="str">
        <f>VLOOKUP(J2055, sku!B:BM, 64, FALSE)</f>
        <v>Revenda</v>
      </c>
      <c r="AC2055" s="45" t="str">
        <f>LEFT(pedidos[[#This Row],[SKU]],3)</f>
        <v>CAD</v>
      </c>
      <c r="AD2055" s="37" t="str" cm="1">
        <f t="array" aca="1" ref="AD2055" ca="1">IFERROR(
  INDEX(
    montadora[Montadora],
    MATCH(TRUE,LEFT(#REF!,NÚCARACT(montadora[SKU Parcial]))=montadora[SKU Parcial],0)
  ),
  ""
)</f>
        <v/>
      </c>
    </row>
    <row r="2056" spans="1:30" x14ac:dyDescent="0.25">
      <c r="A2056" s="42" t="s">
        <v>10547</v>
      </c>
      <c r="B2056" s="42"/>
      <c r="C2056" s="42"/>
      <c r="D2056" s="42"/>
      <c r="E2056" s="42">
        <v>20598018789</v>
      </c>
      <c r="F2056" s="42" t="s">
        <v>8394</v>
      </c>
      <c r="G2056" s="42" t="s">
        <v>11228</v>
      </c>
      <c r="H2056" s="7"/>
      <c r="I2056" s="42"/>
      <c r="J2056" s="42" t="s">
        <v>938</v>
      </c>
      <c r="K2056" s="8">
        <v>45819</v>
      </c>
      <c r="L2056" s="19" t="s">
        <v>8443</v>
      </c>
      <c r="M2056" s="44">
        <v>77.900000000000006</v>
      </c>
      <c r="N2056" s="7">
        <v>1</v>
      </c>
      <c r="O2056" s="44">
        <v>103.65</v>
      </c>
      <c r="P2056" s="44">
        <v>39.54</v>
      </c>
      <c r="Q2056" s="44">
        <v>2.9</v>
      </c>
      <c r="R2056" s="44">
        <v>19.579999999999998</v>
      </c>
      <c r="S2056" s="44">
        <v>25.75</v>
      </c>
      <c r="T2056" s="44">
        <v>0</v>
      </c>
      <c r="U2056" s="44">
        <v>15.88</v>
      </c>
      <c r="V2056" s="9">
        <v>0.2039</v>
      </c>
      <c r="W2056" s="42" t="s">
        <v>34</v>
      </c>
      <c r="X2056" s="43"/>
      <c r="Y2056" s="43"/>
      <c r="Z2056" s="43" t="s">
        <v>8442</v>
      </c>
      <c r="AA2056" s="43" t="str">
        <f>VLOOKUP(J2056, sku!B:C, 2, FALSE)</f>
        <v>Cadeirinha Preta Aro 26 - Peixinho Bike</v>
      </c>
      <c r="AB2056" s="45" t="str">
        <f>VLOOKUP(J2056, sku!B:BM, 64, FALSE)</f>
        <v>Revenda</v>
      </c>
      <c r="AC2056" s="45" t="str">
        <f>LEFT(pedidos[[#This Row],[SKU]],3)</f>
        <v>CAD</v>
      </c>
      <c r="AD2056" s="37" t="str" cm="1">
        <f t="array" aca="1" ref="AD2056" ca="1">IFERROR(
  INDEX(
    montadora[Montadora],
    MATCH(TRUE,LEFT(#REF!,NÚCARACT(montadora[SKU Parcial]))=montadora[SKU Parcial],0)
  ),
  ""
)</f>
        <v/>
      </c>
    </row>
    <row r="2057" spans="1:30" x14ac:dyDescent="0.25">
      <c r="A2057" s="42" t="s">
        <v>10549</v>
      </c>
      <c r="B2057" s="42"/>
      <c r="C2057" s="42"/>
      <c r="D2057" s="42"/>
      <c r="E2057" s="42">
        <v>22298177656</v>
      </c>
      <c r="F2057" s="42" t="s">
        <v>8393</v>
      </c>
      <c r="G2057" s="42" t="s">
        <v>11228</v>
      </c>
      <c r="H2057" s="7"/>
      <c r="I2057" s="42"/>
      <c r="J2057" s="42" t="s">
        <v>938</v>
      </c>
      <c r="K2057" s="8">
        <v>45819</v>
      </c>
      <c r="L2057" s="19" t="s">
        <v>8443</v>
      </c>
      <c r="M2057" s="44">
        <v>77.900000000000006</v>
      </c>
      <c r="N2057" s="7">
        <v>1</v>
      </c>
      <c r="O2057" s="44">
        <v>82.97</v>
      </c>
      <c r="P2057" s="44">
        <v>39.54</v>
      </c>
      <c r="Q2057" s="44">
        <v>2.9</v>
      </c>
      <c r="R2057" s="44">
        <v>19.579999999999998</v>
      </c>
      <c r="S2057" s="44">
        <v>5.07</v>
      </c>
      <c r="T2057" s="44">
        <v>0</v>
      </c>
      <c r="U2057" s="44">
        <v>15.88</v>
      </c>
      <c r="V2057" s="9">
        <v>0.2039</v>
      </c>
      <c r="W2057" s="42" t="s">
        <v>34</v>
      </c>
      <c r="X2057" s="43"/>
      <c r="Y2057" s="43"/>
      <c r="Z2057" s="43" t="s">
        <v>8442</v>
      </c>
      <c r="AA2057" s="43" t="str">
        <f>VLOOKUP(J2057, sku!B:C, 2, FALSE)</f>
        <v>Cadeirinha Preta Aro 26 - Peixinho Bike</v>
      </c>
      <c r="AB2057" s="45" t="str">
        <f>VLOOKUP(J2057, sku!B:BM, 64, FALSE)</f>
        <v>Revenda</v>
      </c>
      <c r="AC2057" s="45" t="str">
        <f>LEFT(pedidos[[#This Row],[SKU]],3)</f>
        <v>CAD</v>
      </c>
      <c r="AD2057" s="37" t="str" cm="1">
        <f t="array" aca="1" ref="AD2057" ca="1">IFERROR(
  INDEX(
    montadora[Montadora],
    MATCH(TRUE,LEFT(#REF!,NÚCARACT(montadora[SKU Parcial]))=montadora[SKU Parcial],0)
  ),
  ""
)</f>
        <v/>
      </c>
    </row>
    <row r="2058" spans="1:30" customFormat="1" x14ac:dyDescent="0.25">
      <c r="A2058" s="1" t="s">
        <v>5313</v>
      </c>
      <c r="B2058" s="1" t="s">
        <v>36</v>
      </c>
      <c r="C2058" s="1" t="s">
        <v>2103</v>
      </c>
      <c r="D2058" s="1" t="s">
        <v>27</v>
      </c>
      <c r="E2058" s="1" t="s">
        <v>4894</v>
      </c>
      <c r="F2058" s="1" t="s">
        <v>937</v>
      </c>
      <c r="G2058" s="6" t="s">
        <v>11227</v>
      </c>
      <c r="H2058" s="2" t="s">
        <v>30</v>
      </c>
      <c r="I2058" s="1" t="s">
        <v>36</v>
      </c>
      <c r="J2058" s="1" t="s">
        <v>938</v>
      </c>
      <c r="K2058" s="4">
        <v>45817</v>
      </c>
      <c r="L2058" s="20" t="s">
        <v>804</v>
      </c>
      <c r="M2058" s="26">
        <v>76.33</v>
      </c>
      <c r="N2058" s="2">
        <v>1</v>
      </c>
      <c r="O2058" s="26">
        <v>125.32</v>
      </c>
      <c r="P2058" s="26">
        <v>39.54</v>
      </c>
      <c r="Q2058" s="26">
        <v>6.27</v>
      </c>
      <c r="R2058" s="26">
        <v>15.53</v>
      </c>
      <c r="S2058" s="26">
        <v>48.99</v>
      </c>
      <c r="T2058" s="26">
        <v>0</v>
      </c>
      <c r="U2058" s="26">
        <v>14.99</v>
      </c>
      <c r="V2058" s="10">
        <v>0.19639999999999999</v>
      </c>
      <c r="W2058" s="1" t="s">
        <v>89</v>
      </c>
      <c r="X2058" s="3"/>
      <c r="Y2058" s="3"/>
      <c r="Z2058" s="5" t="s">
        <v>7980</v>
      </c>
      <c r="AA2058" s="5" t="str">
        <f>VLOOKUP(J2058, sku!B:C, 2, FALSE)</f>
        <v>Cadeirinha Preta Aro 26 - Peixinho Bike</v>
      </c>
      <c r="AB2058" s="3" t="str">
        <f>VLOOKUP(J2058, sku!B:BM, 64, FALSE)</f>
        <v>Revenda</v>
      </c>
      <c r="AC2058" s="3" t="str">
        <f>LEFT(pedidos[[#This Row],[SKU]],3)</f>
        <v>CAD</v>
      </c>
      <c r="AD2058" s="36" t="str" cm="1">
        <f t="array" aca="1" ref="AD2058" ca="1">IFERROR(
  INDEX(
    montadora[Montadora],
    MATCH(TRUE,LEFT(#REF!,NÚCARACT(montadora[SKU Parcial]))=montadora[SKU Parcial],0)
  ),
  ""
)</f>
        <v/>
      </c>
    </row>
    <row r="2059" spans="1:30" customFormat="1" x14ac:dyDescent="0.25">
      <c r="A2059" s="1" t="s">
        <v>5314</v>
      </c>
      <c r="B2059" s="1" t="s">
        <v>5315</v>
      </c>
      <c r="C2059" s="1" t="s">
        <v>5316</v>
      </c>
      <c r="D2059" s="1" t="s">
        <v>658</v>
      </c>
      <c r="E2059" s="1" t="s">
        <v>4894</v>
      </c>
      <c r="F2059" s="1" t="s">
        <v>937</v>
      </c>
      <c r="G2059" s="6" t="s">
        <v>11227</v>
      </c>
      <c r="H2059" s="2" t="s">
        <v>30</v>
      </c>
      <c r="I2059" s="1" t="s">
        <v>36</v>
      </c>
      <c r="J2059" s="1" t="s">
        <v>938</v>
      </c>
      <c r="K2059" s="4">
        <v>45817</v>
      </c>
      <c r="L2059" s="20" t="s">
        <v>804</v>
      </c>
      <c r="M2059" s="26">
        <v>76.33</v>
      </c>
      <c r="N2059" s="2">
        <v>1</v>
      </c>
      <c r="O2059" s="26">
        <v>76.33</v>
      </c>
      <c r="P2059" s="26">
        <v>39.54</v>
      </c>
      <c r="Q2059" s="26">
        <v>6.27</v>
      </c>
      <c r="R2059" s="26">
        <v>15.53</v>
      </c>
      <c r="S2059" s="26">
        <v>0</v>
      </c>
      <c r="T2059" s="26">
        <v>0</v>
      </c>
      <c r="U2059" s="26">
        <v>14.99</v>
      </c>
      <c r="V2059" s="10">
        <v>0.19639999999999999</v>
      </c>
      <c r="W2059" s="1" t="s">
        <v>34</v>
      </c>
      <c r="X2059" s="3"/>
      <c r="Y2059" s="3"/>
      <c r="Z2059" s="5" t="s">
        <v>7980</v>
      </c>
      <c r="AA2059" s="5" t="str">
        <f>VLOOKUP(J2059, sku!B:C, 2, FALSE)</f>
        <v>Cadeirinha Preta Aro 26 - Peixinho Bike</v>
      </c>
      <c r="AB2059" s="3" t="str">
        <f>VLOOKUP(J2059, sku!B:BM, 64, FALSE)</f>
        <v>Revenda</v>
      </c>
      <c r="AC2059" s="3" t="str">
        <f>LEFT(pedidos[[#This Row],[SKU]],3)</f>
        <v>CAD</v>
      </c>
      <c r="AD2059" s="36" t="str" cm="1">
        <f t="array" aca="1" ref="AD2059" ca="1">IFERROR(
  INDEX(
    montadora[Montadora],
    MATCH(TRUE,LEFT(#REF!,NÚCARACT(montadora[SKU Parcial]))=montadora[SKU Parcial],0)
  ),
  ""
)</f>
        <v/>
      </c>
    </row>
    <row r="2060" spans="1:30" customFormat="1" x14ac:dyDescent="0.25">
      <c r="A2060" s="1" t="s">
        <v>5317</v>
      </c>
      <c r="B2060" s="1" t="s">
        <v>36</v>
      </c>
      <c r="C2060" s="1" t="s">
        <v>5318</v>
      </c>
      <c r="D2060" s="1" t="s">
        <v>709</v>
      </c>
      <c r="E2060" s="1" t="s">
        <v>4894</v>
      </c>
      <c r="F2060" s="1" t="s">
        <v>937</v>
      </c>
      <c r="G2060" s="6" t="s">
        <v>11227</v>
      </c>
      <c r="H2060" s="2" t="s">
        <v>30</v>
      </c>
      <c r="I2060" s="1" t="s">
        <v>36</v>
      </c>
      <c r="J2060" s="1" t="s">
        <v>938</v>
      </c>
      <c r="K2060" s="4">
        <v>45818</v>
      </c>
      <c r="L2060" s="20" t="s">
        <v>804</v>
      </c>
      <c r="M2060" s="26">
        <v>76.33</v>
      </c>
      <c r="N2060" s="2">
        <v>1</v>
      </c>
      <c r="O2060" s="26">
        <v>88.32</v>
      </c>
      <c r="P2060" s="26">
        <v>39.54</v>
      </c>
      <c r="Q2060" s="26">
        <v>6.27</v>
      </c>
      <c r="R2060" s="26">
        <v>15.53</v>
      </c>
      <c r="S2060" s="26">
        <v>11.99</v>
      </c>
      <c r="T2060" s="26">
        <v>0</v>
      </c>
      <c r="U2060" s="26">
        <v>14.99</v>
      </c>
      <c r="V2060" s="10">
        <v>0.19639999999999999</v>
      </c>
      <c r="W2060" s="1" t="s">
        <v>34</v>
      </c>
      <c r="X2060" s="3"/>
      <c r="Y2060" s="3"/>
      <c r="Z2060" s="5" t="s">
        <v>7980</v>
      </c>
      <c r="AA2060" s="5" t="str">
        <f>VLOOKUP(J2060, sku!B:C, 2, FALSE)</f>
        <v>Cadeirinha Preta Aro 26 - Peixinho Bike</v>
      </c>
      <c r="AB2060" s="3" t="str">
        <f>VLOOKUP(J2060, sku!B:BM, 64, FALSE)</f>
        <v>Revenda</v>
      </c>
      <c r="AC2060" s="3" t="str">
        <f>LEFT(pedidos[[#This Row],[SKU]],3)</f>
        <v>CAD</v>
      </c>
      <c r="AD2060" s="36" t="str" cm="1">
        <f t="array" aca="1" ref="AD2060" ca="1">IFERROR(
  INDEX(
    montadora[Montadora],
    MATCH(TRUE,LEFT(J2465,NÚCARACT(montadora[SKU Parcial]))=montadora[SKU Parcial],0)
  ),
  ""
)</f>
        <v/>
      </c>
    </row>
    <row r="2061" spans="1:30" customFormat="1" x14ac:dyDescent="0.25">
      <c r="A2061" s="1" t="s">
        <v>5319</v>
      </c>
      <c r="B2061" s="1" t="s">
        <v>36</v>
      </c>
      <c r="C2061" s="1" t="s">
        <v>5320</v>
      </c>
      <c r="D2061" s="1" t="s">
        <v>347</v>
      </c>
      <c r="E2061" s="1" t="s">
        <v>4894</v>
      </c>
      <c r="F2061" s="1" t="s">
        <v>937</v>
      </c>
      <c r="G2061" s="6" t="s">
        <v>11227</v>
      </c>
      <c r="H2061" s="2" t="s">
        <v>30</v>
      </c>
      <c r="I2061" s="1" t="s">
        <v>36</v>
      </c>
      <c r="J2061" s="1" t="s">
        <v>938</v>
      </c>
      <c r="K2061" s="4">
        <v>45818</v>
      </c>
      <c r="L2061" s="20" t="s">
        <v>804</v>
      </c>
      <c r="M2061" s="26">
        <v>76.33</v>
      </c>
      <c r="N2061" s="2">
        <v>1</v>
      </c>
      <c r="O2061" s="26">
        <v>76.33</v>
      </c>
      <c r="P2061" s="26">
        <v>39.54</v>
      </c>
      <c r="Q2061" s="26">
        <v>6.27</v>
      </c>
      <c r="R2061" s="26">
        <v>15.53</v>
      </c>
      <c r="S2061" s="26">
        <v>0</v>
      </c>
      <c r="T2061" s="26">
        <v>0</v>
      </c>
      <c r="U2061" s="26">
        <v>14.99</v>
      </c>
      <c r="V2061" s="10">
        <v>0.19639999999999999</v>
      </c>
      <c r="W2061" s="1" t="s">
        <v>89</v>
      </c>
      <c r="X2061" s="3"/>
      <c r="Y2061" s="3"/>
      <c r="Z2061" s="5" t="s">
        <v>7980</v>
      </c>
      <c r="AA2061" s="5" t="str">
        <f>VLOOKUP(J2061, sku!B:C, 2, FALSE)</f>
        <v>Cadeirinha Preta Aro 26 - Peixinho Bike</v>
      </c>
      <c r="AB2061" s="3" t="str">
        <f>VLOOKUP(J2061, sku!B:BM, 64, FALSE)</f>
        <v>Revenda</v>
      </c>
      <c r="AC2061" s="3" t="str">
        <f>LEFT(pedidos[[#This Row],[SKU]],3)</f>
        <v>CAD</v>
      </c>
      <c r="AD2061" s="36" t="str" cm="1">
        <f t="array" aca="1" ref="AD2061" ca="1">IFERROR(
  INDEX(
    montadora[Montadora],
    MATCH(TRUE,LEFT(J2466,NÚCARACT(montadora[SKU Parcial]))=montadora[SKU Parcial],0)
  ),
  ""
)</f>
        <v/>
      </c>
    </row>
    <row r="2062" spans="1:30" customFormat="1" x14ac:dyDescent="0.25">
      <c r="A2062" s="1" t="s">
        <v>5321</v>
      </c>
      <c r="B2062" s="1" t="s">
        <v>5322</v>
      </c>
      <c r="C2062" s="1" t="s">
        <v>5323</v>
      </c>
      <c r="D2062" s="1" t="s">
        <v>188</v>
      </c>
      <c r="E2062" s="1" t="s">
        <v>4894</v>
      </c>
      <c r="F2062" s="1" t="s">
        <v>937</v>
      </c>
      <c r="G2062" s="6" t="s">
        <v>11227</v>
      </c>
      <c r="H2062" s="2" t="s">
        <v>30</v>
      </c>
      <c r="I2062" s="1" t="s">
        <v>36</v>
      </c>
      <c r="J2062" s="1" t="s">
        <v>938</v>
      </c>
      <c r="K2062" s="4">
        <v>45819</v>
      </c>
      <c r="L2062" s="20" t="s">
        <v>804</v>
      </c>
      <c r="M2062" s="26">
        <v>76.33</v>
      </c>
      <c r="N2062" s="2">
        <v>1</v>
      </c>
      <c r="O2062" s="26">
        <v>76.33</v>
      </c>
      <c r="P2062" s="26">
        <v>39.54</v>
      </c>
      <c r="Q2062" s="26">
        <v>6.27</v>
      </c>
      <c r="R2062" s="26">
        <v>15.53</v>
      </c>
      <c r="S2062" s="26">
        <v>0</v>
      </c>
      <c r="T2062" s="26">
        <v>0</v>
      </c>
      <c r="U2062" s="26">
        <v>14.99</v>
      </c>
      <c r="V2062" s="10">
        <v>0.19639999999999999</v>
      </c>
      <c r="W2062" s="1" t="s">
        <v>34</v>
      </c>
      <c r="X2062" s="3"/>
      <c r="Y2062" s="3"/>
      <c r="Z2062" s="5" t="s">
        <v>7980</v>
      </c>
      <c r="AA2062" s="5" t="str">
        <f>VLOOKUP(J2062, sku!B:C, 2, FALSE)</f>
        <v>Cadeirinha Preta Aro 26 - Peixinho Bike</v>
      </c>
      <c r="AB2062" s="3" t="str">
        <f>VLOOKUP(J2062, sku!B:BM, 64, FALSE)</f>
        <v>Revenda</v>
      </c>
      <c r="AC2062" s="3" t="str">
        <f>LEFT(pedidos[[#This Row],[SKU]],3)</f>
        <v>CAD</v>
      </c>
      <c r="AD2062" s="36" t="str" cm="1">
        <f t="array" aca="1" ref="AD2062" ca="1">IFERROR(
  INDEX(
    montadora[Montadora],
    MATCH(TRUE,LEFT(J2467,NÚCARACT(montadora[SKU Parcial]))=montadora[SKU Parcial],0)
  ),
  ""
)</f>
        <v/>
      </c>
    </row>
    <row r="2063" spans="1:30" customFormat="1" x14ac:dyDescent="0.25">
      <c r="A2063" s="1" t="s">
        <v>5324</v>
      </c>
      <c r="B2063" s="1" t="s">
        <v>36</v>
      </c>
      <c r="C2063" s="1" t="s">
        <v>5325</v>
      </c>
      <c r="D2063" s="1" t="s">
        <v>420</v>
      </c>
      <c r="E2063" s="1" t="s">
        <v>4894</v>
      </c>
      <c r="F2063" s="1" t="s">
        <v>937</v>
      </c>
      <c r="G2063" s="6" t="s">
        <v>11227</v>
      </c>
      <c r="H2063" s="2" t="s">
        <v>30</v>
      </c>
      <c r="I2063" s="1" t="s">
        <v>36</v>
      </c>
      <c r="J2063" s="1" t="s">
        <v>938</v>
      </c>
      <c r="K2063" s="4">
        <v>45820</v>
      </c>
      <c r="L2063" s="20" t="s">
        <v>804</v>
      </c>
      <c r="M2063" s="26">
        <v>76.33</v>
      </c>
      <c r="N2063" s="2">
        <v>1</v>
      </c>
      <c r="O2063" s="26">
        <v>120.32</v>
      </c>
      <c r="P2063" s="26">
        <v>39.54</v>
      </c>
      <c r="Q2063" s="26">
        <v>6.27</v>
      </c>
      <c r="R2063" s="26">
        <v>15.53</v>
      </c>
      <c r="S2063" s="26">
        <v>43.99</v>
      </c>
      <c r="T2063" s="26">
        <v>0</v>
      </c>
      <c r="U2063" s="26">
        <v>14.99</v>
      </c>
      <c r="V2063" s="10">
        <v>0.19639999999999999</v>
      </c>
      <c r="W2063" s="1" t="s">
        <v>34</v>
      </c>
      <c r="X2063" s="3"/>
      <c r="Y2063" s="3"/>
      <c r="Z2063" s="5" t="s">
        <v>7980</v>
      </c>
      <c r="AA2063" s="5" t="str">
        <f>VLOOKUP(J2063, sku!B:C, 2, FALSE)</f>
        <v>Cadeirinha Preta Aro 26 - Peixinho Bike</v>
      </c>
      <c r="AB2063" s="3" t="str">
        <f>VLOOKUP(J2063, sku!B:BM, 64, FALSE)</f>
        <v>Revenda</v>
      </c>
      <c r="AC2063" s="3" t="str">
        <f>LEFT(pedidos[[#This Row],[SKU]],3)</f>
        <v>CAD</v>
      </c>
      <c r="AD2063" s="36" t="str" cm="1">
        <f t="array" aca="1" ref="AD2063" ca="1">IFERROR(
  INDEX(
    montadora[Montadora],
    MATCH(TRUE,LEFT(J2468,NÚCARACT(montadora[SKU Parcial]))=montadora[SKU Parcial],0)
  ),
  ""
)</f>
        <v/>
      </c>
    </row>
    <row r="2064" spans="1:30" x14ac:dyDescent="0.25">
      <c r="A2064" s="42" t="s">
        <v>9098</v>
      </c>
      <c r="B2064" s="42"/>
      <c r="C2064" s="42"/>
      <c r="D2064" s="42"/>
      <c r="E2064" s="42">
        <v>20399377477</v>
      </c>
      <c r="F2064" s="42" t="s">
        <v>8393</v>
      </c>
      <c r="G2064" s="42" t="s">
        <v>11227</v>
      </c>
      <c r="H2064" s="7"/>
      <c r="I2064" s="42"/>
      <c r="J2064" s="42" t="s">
        <v>2167</v>
      </c>
      <c r="K2064" s="8">
        <v>45805</v>
      </c>
      <c r="L2064" s="19" t="s">
        <v>8443</v>
      </c>
      <c r="M2064" s="44">
        <v>82.8</v>
      </c>
      <c r="N2064" s="7">
        <v>1</v>
      </c>
      <c r="O2064" s="44">
        <v>82.8</v>
      </c>
      <c r="P2064" s="44">
        <v>39.54</v>
      </c>
      <c r="Q2064" s="44">
        <v>6.3</v>
      </c>
      <c r="R2064" s="44">
        <v>22.22</v>
      </c>
      <c r="S2064" s="44">
        <v>0</v>
      </c>
      <c r="T2064" s="44">
        <v>0</v>
      </c>
      <c r="U2064" s="44">
        <v>14.74</v>
      </c>
      <c r="V2064" s="9">
        <v>0.17799999999999999</v>
      </c>
      <c r="W2064" s="42" t="s">
        <v>34</v>
      </c>
      <c r="X2064" s="43"/>
      <c r="Y2064" s="43"/>
      <c r="Z2064" s="43" t="s">
        <v>8442</v>
      </c>
      <c r="AA2064" s="43" t="str">
        <f>VLOOKUP(J2064, sku!B:C, 2, FALSE)</f>
        <v>Cadeirinha Rosa Aro 26 - Peixinho Bike</v>
      </c>
      <c r="AB2064" s="45" t="str">
        <f>VLOOKUP(J2064, sku!B:BM, 64, FALSE)</f>
        <v>Revenda</v>
      </c>
      <c r="AC2064" s="45" t="str">
        <f>LEFT(pedidos[[#This Row],[SKU]],3)</f>
        <v>CAD</v>
      </c>
      <c r="AD2064" s="37" t="str" cm="1">
        <f t="array" aca="1" ref="AD2064" ca="1">IFERROR(
  INDEX(
    montadora[Montadora],
    MATCH(TRUE,LEFT(J2482,NÚCARACT(montadora[SKU Parcial]))=montadora[SKU Parcial],0)
  ),
  ""
)</f>
        <v/>
      </c>
    </row>
    <row r="2065" spans="1:30" x14ac:dyDescent="0.25">
      <c r="A2065" s="42" t="s">
        <v>9100</v>
      </c>
      <c r="B2065" s="42"/>
      <c r="C2065" s="42"/>
      <c r="D2065" s="42"/>
      <c r="E2065" s="42">
        <v>20399377477</v>
      </c>
      <c r="F2065" s="42" t="s">
        <v>8393</v>
      </c>
      <c r="G2065" s="42" t="s">
        <v>11227</v>
      </c>
      <c r="H2065" s="7"/>
      <c r="I2065" s="42"/>
      <c r="J2065" s="42" t="s">
        <v>938</v>
      </c>
      <c r="K2065" s="8">
        <v>45805</v>
      </c>
      <c r="L2065" s="19" t="s">
        <v>8443</v>
      </c>
      <c r="M2065" s="44">
        <v>82.8</v>
      </c>
      <c r="N2065" s="7">
        <v>1</v>
      </c>
      <c r="O2065" s="44">
        <v>87.87</v>
      </c>
      <c r="P2065" s="44">
        <v>39.54</v>
      </c>
      <c r="Q2065" s="44">
        <v>6.3</v>
      </c>
      <c r="R2065" s="44">
        <v>22.22</v>
      </c>
      <c r="S2065" s="44">
        <v>5.07</v>
      </c>
      <c r="T2065" s="44">
        <v>0</v>
      </c>
      <c r="U2065" s="44">
        <v>14.74</v>
      </c>
      <c r="V2065" s="9">
        <v>0.17799999999999999</v>
      </c>
      <c r="W2065" s="42" t="s">
        <v>34</v>
      </c>
      <c r="X2065" s="43"/>
      <c r="Y2065" s="43"/>
      <c r="Z2065" s="43" t="s">
        <v>8442</v>
      </c>
      <c r="AA2065" s="43" t="str">
        <f>VLOOKUP(J2065, sku!B:C, 2, FALSE)</f>
        <v>Cadeirinha Preta Aro 26 - Peixinho Bike</v>
      </c>
      <c r="AB2065" s="45" t="str">
        <f>VLOOKUP(J2065, sku!B:BM, 64, FALSE)</f>
        <v>Revenda</v>
      </c>
      <c r="AC2065" s="45" t="str">
        <f>LEFT(pedidos[[#This Row],[SKU]],3)</f>
        <v>CAD</v>
      </c>
      <c r="AD2065" s="37" t="str" cm="1">
        <f t="array" aca="1" ref="AD2065" ca="1">IFERROR(
  INDEX(
    montadora[Montadora],
    MATCH(TRUE,LEFT(J2483,NÚCARACT(montadora[SKU Parcial]))=montadora[SKU Parcial],0)
  ),
  ""
)</f>
        <v/>
      </c>
    </row>
    <row r="2066" spans="1:30" x14ac:dyDescent="0.25">
      <c r="A2066" s="42" t="s">
        <v>9101</v>
      </c>
      <c r="B2066" s="42"/>
      <c r="C2066" s="42"/>
      <c r="D2066" s="42"/>
      <c r="E2066" s="42">
        <v>20399377477</v>
      </c>
      <c r="F2066" s="42" t="s">
        <v>8393</v>
      </c>
      <c r="G2066" s="42" t="s">
        <v>11227</v>
      </c>
      <c r="H2066" s="7"/>
      <c r="I2066" s="42"/>
      <c r="J2066" s="42" t="s">
        <v>938</v>
      </c>
      <c r="K2066" s="8">
        <v>45804</v>
      </c>
      <c r="L2066" s="19" t="s">
        <v>8443</v>
      </c>
      <c r="M2066" s="44">
        <v>82.8</v>
      </c>
      <c r="N2066" s="7">
        <v>1</v>
      </c>
      <c r="O2066" s="44">
        <v>87.87</v>
      </c>
      <c r="P2066" s="44">
        <v>39.54</v>
      </c>
      <c r="Q2066" s="44">
        <v>6.3</v>
      </c>
      <c r="R2066" s="44">
        <v>22.22</v>
      </c>
      <c r="S2066" s="44">
        <v>5.07</v>
      </c>
      <c r="T2066" s="44">
        <v>0</v>
      </c>
      <c r="U2066" s="44">
        <v>14.74</v>
      </c>
      <c r="V2066" s="9">
        <v>0.17799999999999999</v>
      </c>
      <c r="W2066" s="42" t="s">
        <v>34</v>
      </c>
      <c r="X2066" s="43"/>
      <c r="Y2066" s="43"/>
      <c r="Z2066" s="43" t="s">
        <v>8442</v>
      </c>
      <c r="AA2066" s="43" t="str">
        <f>VLOOKUP(J2066, sku!B:C, 2, FALSE)</f>
        <v>Cadeirinha Preta Aro 26 - Peixinho Bike</v>
      </c>
      <c r="AB2066" s="45" t="str">
        <f>VLOOKUP(J2066, sku!B:BM, 64, FALSE)</f>
        <v>Revenda</v>
      </c>
      <c r="AC2066" s="45" t="str">
        <f>LEFT(pedidos[[#This Row],[SKU]],3)</f>
        <v>CAD</v>
      </c>
      <c r="AD2066" s="37" t="str" cm="1">
        <f t="array" aca="1" ref="AD2066" ca="1">IFERROR(
  INDEX(
    montadora[Montadora],
    MATCH(TRUE,LEFT(J2484,NÚCARACT(montadora[SKU Parcial]))=montadora[SKU Parcial],0)
  ),
  ""
)</f>
        <v/>
      </c>
    </row>
    <row r="2067" spans="1:30" x14ac:dyDescent="0.25">
      <c r="A2067" s="42" t="s">
        <v>9103</v>
      </c>
      <c r="B2067" s="42"/>
      <c r="C2067" s="42"/>
      <c r="D2067" s="42"/>
      <c r="E2067" s="42">
        <v>20399377477</v>
      </c>
      <c r="F2067" s="42" t="s">
        <v>8393</v>
      </c>
      <c r="G2067" s="42" t="s">
        <v>11227</v>
      </c>
      <c r="H2067" s="7"/>
      <c r="I2067" s="42"/>
      <c r="J2067" s="42" t="s">
        <v>938</v>
      </c>
      <c r="K2067" s="8">
        <v>45802</v>
      </c>
      <c r="L2067" s="19" t="s">
        <v>8443</v>
      </c>
      <c r="M2067" s="44">
        <v>82.8</v>
      </c>
      <c r="N2067" s="7">
        <v>1</v>
      </c>
      <c r="O2067" s="44">
        <v>108.55</v>
      </c>
      <c r="P2067" s="44">
        <v>39.54</v>
      </c>
      <c r="Q2067" s="44">
        <v>6.3</v>
      </c>
      <c r="R2067" s="44">
        <v>22.22</v>
      </c>
      <c r="S2067" s="44">
        <v>25.75</v>
      </c>
      <c r="T2067" s="44">
        <v>0</v>
      </c>
      <c r="U2067" s="44">
        <v>14.74</v>
      </c>
      <c r="V2067" s="9">
        <v>0.17799999999999999</v>
      </c>
      <c r="W2067" s="42" t="s">
        <v>34</v>
      </c>
      <c r="X2067" s="43"/>
      <c r="Y2067" s="43"/>
      <c r="Z2067" s="43" t="s">
        <v>8442</v>
      </c>
      <c r="AA2067" s="43" t="str">
        <f>VLOOKUP(J2067, sku!B:C, 2, FALSE)</f>
        <v>Cadeirinha Preta Aro 26 - Peixinho Bike</v>
      </c>
      <c r="AB2067" s="45" t="str">
        <f>VLOOKUP(J2067, sku!B:BM, 64, FALSE)</f>
        <v>Revenda</v>
      </c>
      <c r="AC2067" s="45" t="str">
        <f>LEFT(pedidos[[#This Row],[SKU]],3)</f>
        <v>CAD</v>
      </c>
      <c r="AD2067" s="37" t="str" cm="1">
        <f t="array" aca="1" ref="AD2067" ca="1">IFERROR(
  INDEX(
    montadora[Montadora],
    MATCH(TRUE,LEFT(J2485,NÚCARACT(montadora[SKU Parcial]))=montadora[SKU Parcial],0)
  ),
  ""
)</f>
        <v/>
      </c>
    </row>
    <row r="2068" spans="1:30" x14ac:dyDescent="0.25">
      <c r="A2068" s="42" t="s">
        <v>9105</v>
      </c>
      <c r="B2068" s="42"/>
      <c r="C2068" s="42"/>
      <c r="D2068" s="42"/>
      <c r="E2068" s="42">
        <v>20399377477</v>
      </c>
      <c r="F2068" s="42" t="s">
        <v>8393</v>
      </c>
      <c r="G2068" s="42" t="s">
        <v>11227</v>
      </c>
      <c r="H2068" s="7"/>
      <c r="I2068" s="42"/>
      <c r="J2068" s="42" t="s">
        <v>938</v>
      </c>
      <c r="K2068" s="8">
        <v>45801</v>
      </c>
      <c r="L2068" s="19" t="s">
        <v>8443</v>
      </c>
      <c r="M2068" s="44">
        <v>82.8</v>
      </c>
      <c r="N2068" s="7">
        <v>1</v>
      </c>
      <c r="O2068" s="44">
        <v>108.55</v>
      </c>
      <c r="P2068" s="44">
        <v>39.54</v>
      </c>
      <c r="Q2068" s="44">
        <v>6.3</v>
      </c>
      <c r="R2068" s="44">
        <v>22.22</v>
      </c>
      <c r="S2068" s="44">
        <v>25.75</v>
      </c>
      <c r="T2068" s="44">
        <v>0</v>
      </c>
      <c r="U2068" s="44">
        <v>14.74</v>
      </c>
      <c r="V2068" s="9">
        <v>0.17799999999999999</v>
      </c>
      <c r="W2068" s="42" t="s">
        <v>34</v>
      </c>
      <c r="X2068" s="43"/>
      <c r="Y2068" s="43"/>
      <c r="Z2068" s="43" t="s">
        <v>8442</v>
      </c>
      <c r="AA2068" s="43" t="str">
        <f>VLOOKUP(J2068, sku!B:C, 2, FALSE)</f>
        <v>Cadeirinha Preta Aro 26 - Peixinho Bike</v>
      </c>
      <c r="AB2068" s="45" t="str">
        <f>VLOOKUP(J2068, sku!B:BM, 64, FALSE)</f>
        <v>Revenda</v>
      </c>
      <c r="AC2068" s="45" t="str">
        <f>LEFT(pedidos[[#This Row],[SKU]],3)</f>
        <v>CAD</v>
      </c>
      <c r="AD2068" s="37" t="str" cm="1">
        <f t="array" aca="1" ref="AD2068" ca="1">IFERROR(
  INDEX(
    montadora[Montadora],
    MATCH(TRUE,LEFT(J2486,NÚCARACT(montadora[SKU Parcial]))=montadora[SKU Parcial],0)
  ),
  ""
)</f>
        <v/>
      </c>
    </row>
    <row r="2069" spans="1:30" x14ac:dyDescent="0.25">
      <c r="A2069" s="42" t="s">
        <v>9106</v>
      </c>
      <c r="B2069" s="42"/>
      <c r="C2069" s="42"/>
      <c r="D2069" s="42"/>
      <c r="E2069" s="42">
        <v>20399377477</v>
      </c>
      <c r="F2069" s="42" t="s">
        <v>8393</v>
      </c>
      <c r="G2069" s="42" t="s">
        <v>11227</v>
      </c>
      <c r="H2069" s="7"/>
      <c r="I2069" s="42"/>
      <c r="J2069" s="42" t="s">
        <v>938</v>
      </c>
      <c r="K2069" s="8">
        <v>45801</v>
      </c>
      <c r="L2069" s="19" t="s">
        <v>8443</v>
      </c>
      <c r="M2069" s="44">
        <v>82.8</v>
      </c>
      <c r="N2069" s="7">
        <v>1</v>
      </c>
      <c r="O2069" s="44">
        <v>90.31</v>
      </c>
      <c r="P2069" s="44">
        <v>39.54</v>
      </c>
      <c r="Q2069" s="44">
        <v>6.3</v>
      </c>
      <c r="R2069" s="44">
        <v>22.22</v>
      </c>
      <c r="S2069" s="44">
        <v>7.51</v>
      </c>
      <c r="T2069" s="44">
        <v>0</v>
      </c>
      <c r="U2069" s="44">
        <v>14.74</v>
      </c>
      <c r="V2069" s="9">
        <v>0.17799999999999999</v>
      </c>
      <c r="W2069" s="42" t="s">
        <v>34</v>
      </c>
      <c r="X2069" s="43"/>
      <c r="Y2069" s="43"/>
      <c r="Z2069" s="43" t="s">
        <v>8442</v>
      </c>
      <c r="AA2069" s="43" t="str">
        <f>VLOOKUP(J2069, sku!B:C, 2, FALSE)</f>
        <v>Cadeirinha Preta Aro 26 - Peixinho Bike</v>
      </c>
      <c r="AB2069" s="45" t="str">
        <f>VLOOKUP(J2069, sku!B:BM, 64, FALSE)</f>
        <v>Revenda</v>
      </c>
      <c r="AC2069" s="45" t="str">
        <f>LEFT(pedidos[[#This Row],[SKU]],3)</f>
        <v>CAD</v>
      </c>
      <c r="AD2069" s="37" t="str" cm="1">
        <f t="array" aca="1" ref="AD2069" ca="1">IFERROR(
  INDEX(
    montadora[Montadora],
    MATCH(TRUE,LEFT(J2487,NÚCARACT(montadora[SKU Parcial]))=montadora[SKU Parcial],0)
  ),
  ""
)</f>
        <v/>
      </c>
    </row>
    <row r="2070" spans="1:30" x14ac:dyDescent="0.25">
      <c r="A2070" s="42" t="s">
        <v>9107</v>
      </c>
      <c r="B2070" s="42"/>
      <c r="C2070" s="42"/>
      <c r="D2070" s="42"/>
      <c r="E2070" s="42">
        <v>20399377477</v>
      </c>
      <c r="F2070" s="42" t="s">
        <v>8393</v>
      </c>
      <c r="G2070" s="42" t="s">
        <v>11227</v>
      </c>
      <c r="H2070" s="7"/>
      <c r="I2070" s="42"/>
      <c r="J2070" s="42" t="s">
        <v>938</v>
      </c>
      <c r="K2070" s="8">
        <v>45800</v>
      </c>
      <c r="L2070" s="19" t="s">
        <v>8443</v>
      </c>
      <c r="M2070" s="44">
        <v>82.8</v>
      </c>
      <c r="N2070" s="7">
        <v>1</v>
      </c>
      <c r="O2070" s="44">
        <v>110.31</v>
      </c>
      <c r="P2070" s="44">
        <v>39.54</v>
      </c>
      <c r="Q2070" s="44">
        <v>6.3</v>
      </c>
      <c r="R2070" s="44">
        <v>22.22</v>
      </c>
      <c r="S2070" s="44">
        <v>27.51</v>
      </c>
      <c r="T2070" s="44">
        <v>0</v>
      </c>
      <c r="U2070" s="44">
        <v>14.74</v>
      </c>
      <c r="V2070" s="9">
        <v>0.17799999999999999</v>
      </c>
      <c r="W2070" s="42" t="s">
        <v>34</v>
      </c>
      <c r="X2070" s="43"/>
      <c r="Y2070" s="43"/>
      <c r="Z2070" s="43" t="s">
        <v>8442</v>
      </c>
      <c r="AA2070" s="43" t="str">
        <f>VLOOKUP(J2070, sku!B:C, 2, FALSE)</f>
        <v>Cadeirinha Preta Aro 26 - Peixinho Bike</v>
      </c>
      <c r="AB2070" s="45" t="str">
        <f>VLOOKUP(J2070, sku!B:BM, 64, FALSE)</f>
        <v>Revenda</v>
      </c>
      <c r="AC2070" s="45" t="str">
        <f>LEFT(pedidos[[#This Row],[SKU]],3)</f>
        <v>CAD</v>
      </c>
      <c r="AD2070" s="37" t="str" cm="1">
        <f t="array" aca="1" ref="AD2070" ca="1">IFERROR(
  INDEX(
    montadora[Montadora],
    MATCH(TRUE,LEFT(J2488,NÚCARACT(montadora[SKU Parcial]))=montadora[SKU Parcial],0)
  ),
  ""
)</f>
        <v/>
      </c>
    </row>
    <row r="2071" spans="1:30" x14ac:dyDescent="0.25">
      <c r="A2071" s="42" t="s">
        <v>9109</v>
      </c>
      <c r="B2071" s="42"/>
      <c r="C2071" s="42"/>
      <c r="D2071" s="42"/>
      <c r="E2071" s="42">
        <v>20399377477</v>
      </c>
      <c r="F2071" s="42" t="s">
        <v>8393</v>
      </c>
      <c r="G2071" s="42" t="s">
        <v>11227</v>
      </c>
      <c r="H2071" s="7"/>
      <c r="I2071" s="42"/>
      <c r="J2071" s="42" t="s">
        <v>938</v>
      </c>
      <c r="K2071" s="8">
        <v>45797</v>
      </c>
      <c r="L2071" s="19" t="s">
        <v>8443</v>
      </c>
      <c r="M2071" s="44">
        <v>82.8</v>
      </c>
      <c r="N2071" s="7">
        <v>1</v>
      </c>
      <c r="O2071" s="44">
        <v>86.67</v>
      </c>
      <c r="P2071" s="44">
        <v>39.54</v>
      </c>
      <c r="Q2071" s="44">
        <v>6.3</v>
      </c>
      <c r="R2071" s="44">
        <v>22.22</v>
      </c>
      <c r="S2071" s="44">
        <v>3.87</v>
      </c>
      <c r="T2071" s="44">
        <v>0</v>
      </c>
      <c r="U2071" s="44">
        <v>14.74</v>
      </c>
      <c r="V2071" s="9">
        <v>0.17799999999999999</v>
      </c>
      <c r="W2071" s="42" t="s">
        <v>34</v>
      </c>
      <c r="X2071" s="43"/>
      <c r="Y2071" s="43"/>
      <c r="Z2071" s="43" t="s">
        <v>8442</v>
      </c>
      <c r="AA2071" s="43" t="str">
        <f>VLOOKUP(J2071, sku!B:C, 2, FALSE)</f>
        <v>Cadeirinha Preta Aro 26 - Peixinho Bike</v>
      </c>
      <c r="AB2071" s="45" t="str">
        <f>VLOOKUP(J2071, sku!B:BM, 64, FALSE)</f>
        <v>Revenda</v>
      </c>
      <c r="AC2071" s="45" t="str">
        <f>LEFT(pedidos[[#This Row],[SKU]],3)</f>
        <v>CAD</v>
      </c>
      <c r="AD2071" s="37" t="str" cm="1">
        <f t="array" aca="1" ref="AD2071" ca="1">IFERROR(
  INDEX(
    montadora[Montadora],
    MATCH(TRUE,LEFT(J2489,NÚCARACT(montadora[SKU Parcial]))=montadora[SKU Parcial],0)
  ),
  ""
)</f>
        <v/>
      </c>
    </row>
    <row r="2072" spans="1:30" x14ac:dyDescent="0.25">
      <c r="A2072" s="42" t="s">
        <v>9112</v>
      </c>
      <c r="B2072" s="42"/>
      <c r="C2072" s="42"/>
      <c r="D2072" s="42"/>
      <c r="E2072" s="42">
        <v>20399377477</v>
      </c>
      <c r="F2072" s="42" t="s">
        <v>8393</v>
      </c>
      <c r="G2072" s="42" t="s">
        <v>11227</v>
      </c>
      <c r="H2072" s="7"/>
      <c r="I2072" s="42"/>
      <c r="J2072" s="42" t="s">
        <v>938</v>
      </c>
      <c r="K2072" s="8">
        <v>45797</v>
      </c>
      <c r="L2072" s="19" t="s">
        <v>8443</v>
      </c>
      <c r="M2072" s="44">
        <v>82.8</v>
      </c>
      <c r="N2072" s="7">
        <v>1</v>
      </c>
      <c r="O2072" s="44">
        <v>98.83</v>
      </c>
      <c r="P2072" s="44">
        <v>39.54</v>
      </c>
      <c r="Q2072" s="44">
        <v>6.3</v>
      </c>
      <c r="R2072" s="44">
        <v>22.22</v>
      </c>
      <c r="S2072" s="44">
        <v>16.03</v>
      </c>
      <c r="T2072" s="44">
        <v>0</v>
      </c>
      <c r="U2072" s="44">
        <v>14.74</v>
      </c>
      <c r="V2072" s="9">
        <v>0.17799999999999999</v>
      </c>
      <c r="W2072" s="42" t="s">
        <v>34</v>
      </c>
      <c r="X2072" s="43"/>
      <c r="Y2072" s="43"/>
      <c r="Z2072" s="43" t="s">
        <v>8442</v>
      </c>
      <c r="AA2072" s="43" t="str">
        <f>VLOOKUP(J2072, sku!B:C, 2, FALSE)</f>
        <v>Cadeirinha Preta Aro 26 - Peixinho Bike</v>
      </c>
      <c r="AB2072" s="45" t="str">
        <f>VLOOKUP(J2072, sku!B:BM, 64, FALSE)</f>
        <v>Revenda</v>
      </c>
      <c r="AC2072" s="45" t="str">
        <f>LEFT(pedidos[[#This Row],[SKU]],3)</f>
        <v>CAD</v>
      </c>
      <c r="AD2072" s="37" t="str" cm="1">
        <f t="array" aca="1" ref="AD2072" ca="1">IFERROR(
  INDEX(
    montadora[Montadora],
    MATCH(TRUE,LEFT(#REF!,NÚCARACT(montadora[SKU Parcial]))=montadora[SKU Parcial],0)
  ),
  ""
)</f>
        <v/>
      </c>
    </row>
    <row r="2073" spans="1:30" x14ac:dyDescent="0.25">
      <c r="A2073" s="42" t="s">
        <v>9113</v>
      </c>
      <c r="B2073" s="42"/>
      <c r="C2073" s="42"/>
      <c r="D2073" s="42"/>
      <c r="E2073" s="42">
        <v>20399377477</v>
      </c>
      <c r="F2073" s="42" t="s">
        <v>8393</v>
      </c>
      <c r="G2073" s="42" t="s">
        <v>11227</v>
      </c>
      <c r="H2073" s="7"/>
      <c r="I2073" s="42"/>
      <c r="J2073" s="42" t="s">
        <v>938</v>
      </c>
      <c r="K2073" s="8">
        <v>45796</v>
      </c>
      <c r="L2073" s="19" t="s">
        <v>8443</v>
      </c>
      <c r="M2073" s="44">
        <v>82.8</v>
      </c>
      <c r="N2073" s="7">
        <v>1</v>
      </c>
      <c r="O2073" s="44">
        <v>89.1</v>
      </c>
      <c r="P2073" s="44">
        <v>39.54</v>
      </c>
      <c r="Q2073" s="44">
        <v>6.3</v>
      </c>
      <c r="R2073" s="44">
        <v>22.22</v>
      </c>
      <c r="S2073" s="44">
        <v>6.3</v>
      </c>
      <c r="T2073" s="44">
        <v>0</v>
      </c>
      <c r="U2073" s="44">
        <v>14.74</v>
      </c>
      <c r="V2073" s="9">
        <v>0.17799999999999999</v>
      </c>
      <c r="W2073" s="42" t="s">
        <v>34</v>
      </c>
      <c r="X2073" s="43"/>
      <c r="Y2073" s="43"/>
      <c r="Z2073" s="43" t="s">
        <v>8442</v>
      </c>
      <c r="AA2073" s="43" t="str">
        <f>VLOOKUP(J2073, sku!B:C, 2, FALSE)</f>
        <v>Cadeirinha Preta Aro 26 - Peixinho Bike</v>
      </c>
      <c r="AB2073" s="45" t="str">
        <f>VLOOKUP(J2073, sku!B:BM, 64, FALSE)</f>
        <v>Revenda</v>
      </c>
      <c r="AC2073" s="45" t="str">
        <f>LEFT(pedidos[[#This Row],[SKU]],3)</f>
        <v>CAD</v>
      </c>
      <c r="AD2073" s="37" t="str" cm="1">
        <f t="array" aca="1" ref="AD2073" ca="1">IFERROR(
  INDEX(
    montadora[Montadora],
    MATCH(TRUE,LEFT(#REF!,NÚCARACT(montadora[SKU Parcial]))=montadora[SKU Parcial],0)
  ),
  ""
)</f>
        <v/>
      </c>
    </row>
    <row r="2074" spans="1:30" x14ac:dyDescent="0.25">
      <c r="A2074" s="42" t="s">
        <v>9120</v>
      </c>
      <c r="B2074" s="42"/>
      <c r="C2074" s="42"/>
      <c r="D2074" s="42"/>
      <c r="E2074" s="42">
        <v>20399377477</v>
      </c>
      <c r="F2074" s="42" t="s">
        <v>8393</v>
      </c>
      <c r="G2074" s="42" t="s">
        <v>11227</v>
      </c>
      <c r="H2074" s="7"/>
      <c r="I2074" s="42"/>
      <c r="J2074" s="42" t="s">
        <v>938</v>
      </c>
      <c r="K2074" s="8">
        <v>45795</v>
      </c>
      <c r="L2074" s="19" t="s">
        <v>8443</v>
      </c>
      <c r="M2074" s="44">
        <v>82.8</v>
      </c>
      <c r="N2074" s="7">
        <v>1</v>
      </c>
      <c r="O2074" s="44">
        <v>89.1</v>
      </c>
      <c r="P2074" s="44">
        <v>39.54</v>
      </c>
      <c r="Q2074" s="44">
        <v>6.3</v>
      </c>
      <c r="R2074" s="44">
        <v>22.22</v>
      </c>
      <c r="S2074" s="44">
        <v>6.3</v>
      </c>
      <c r="T2074" s="44">
        <v>0</v>
      </c>
      <c r="U2074" s="44">
        <v>14.74</v>
      </c>
      <c r="V2074" s="9">
        <v>0.17799999999999999</v>
      </c>
      <c r="W2074" s="42" t="s">
        <v>34</v>
      </c>
      <c r="X2074" s="43"/>
      <c r="Y2074" s="43"/>
      <c r="Z2074" s="43" t="s">
        <v>8442</v>
      </c>
      <c r="AA2074" s="43" t="str">
        <f>VLOOKUP(J2074, sku!B:C, 2, FALSE)</f>
        <v>Cadeirinha Preta Aro 26 - Peixinho Bike</v>
      </c>
      <c r="AB2074" s="45" t="str">
        <f>VLOOKUP(J2074, sku!B:BM, 64, FALSE)</f>
        <v>Revenda</v>
      </c>
      <c r="AC2074" s="45" t="str">
        <f>LEFT(pedidos[[#This Row],[SKU]],3)</f>
        <v>CAD</v>
      </c>
      <c r="AD2074" s="37" t="str" cm="1">
        <f t="array" aca="1" ref="AD2074" ca="1">IFERROR(
  INDEX(
    montadora[Montadora],
    MATCH(TRUE,LEFT(#REF!,NÚCARACT(montadora[SKU Parcial]))=montadora[SKU Parcial],0)
  ),
  ""
)</f>
        <v/>
      </c>
    </row>
    <row r="2075" spans="1:30" x14ac:dyDescent="0.25">
      <c r="A2075" s="42" t="s">
        <v>8236</v>
      </c>
      <c r="B2075" s="42"/>
      <c r="C2075" s="42"/>
      <c r="D2075" s="42"/>
      <c r="E2075" s="42">
        <v>20399377477</v>
      </c>
      <c r="F2075" s="42" t="s">
        <v>8393</v>
      </c>
      <c r="G2075" s="42" t="s">
        <v>11227</v>
      </c>
      <c r="H2075" s="7"/>
      <c r="I2075" s="42"/>
      <c r="J2075" s="42" t="s">
        <v>938</v>
      </c>
      <c r="K2075" s="8">
        <v>45812</v>
      </c>
      <c r="L2075" s="19" t="s">
        <v>8443</v>
      </c>
      <c r="M2075" s="44">
        <v>82.8</v>
      </c>
      <c r="N2075" s="7">
        <v>1</v>
      </c>
      <c r="O2075" s="44">
        <v>98.83</v>
      </c>
      <c r="P2075" s="44">
        <v>39.54</v>
      </c>
      <c r="Q2075" s="44">
        <v>6.81</v>
      </c>
      <c r="R2075" s="44">
        <v>22.22</v>
      </c>
      <c r="S2075" s="44">
        <v>16.03</v>
      </c>
      <c r="T2075" s="44">
        <v>0</v>
      </c>
      <c r="U2075" s="44">
        <v>14.23</v>
      </c>
      <c r="V2075" s="9">
        <v>0.17180000000000001</v>
      </c>
      <c r="W2075" s="42" t="s">
        <v>34</v>
      </c>
      <c r="X2075" s="43"/>
      <c r="Y2075" s="43"/>
      <c r="Z2075" s="43" t="s">
        <v>8442</v>
      </c>
      <c r="AA2075" s="43" t="str">
        <f>VLOOKUP(J2075, sku!B:C, 2, FALSE)</f>
        <v>Cadeirinha Preta Aro 26 - Peixinho Bike</v>
      </c>
      <c r="AB2075" s="45" t="str">
        <f>VLOOKUP(J2075, sku!B:BM, 64, FALSE)</f>
        <v>Revenda</v>
      </c>
      <c r="AC2075" s="45" t="str">
        <f>LEFT(pedidos[[#This Row],[SKU]],3)</f>
        <v>CAD</v>
      </c>
      <c r="AD2075" s="37" t="str" cm="1">
        <f t="array" aca="1" ref="AD2075" ca="1">IFERROR(
  INDEX(
    montadora[Montadora],
    MATCH(TRUE,LEFT(#REF!,NÚCARACT(montadora[SKU Parcial]))=montadora[SKU Parcial],0)
  ),
  ""
)</f>
        <v/>
      </c>
    </row>
    <row r="2076" spans="1:30" x14ac:dyDescent="0.25">
      <c r="A2076" s="42" t="s">
        <v>8237</v>
      </c>
      <c r="B2076" s="42"/>
      <c r="C2076" s="42"/>
      <c r="D2076" s="42"/>
      <c r="E2076" s="42">
        <v>20399377477</v>
      </c>
      <c r="F2076" s="42" t="s">
        <v>8393</v>
      </c>
      <c r="G2076" s="42" t="s">
        <v>11227</v>
      </c>
      <c r="H2076" s="7"/>
      <c r="I2076" s="42"/>
      <c r="J2076" s="42" t="s">
        <v>2167</v>
      </c>
      <c r="K2076" s="8">
        <v>45810</v>
      </c>
      <c r="L2076" s="19" t="s">
        <v>8443</v>
      </c>
      <c r="M2076" s="44">
        <v>82.8</v>
      </c>
      <c r="N2076" s="7">
        <v>1</v>
      </c>
      <c r="O2076" s="44">
        <v>84.24</v>
      </c>
      <c r="P2076" s="44">
        <v>39.54</v>
      </c>
      <c r="Q2076" s="44">
        <v>6.81</v>
      </c>
      <c r="R2076" s="44">
        <v>22.22</v>
      </c>
      <c r="S2076" s="44">
        <v>1.44</v>
      </c>
      <c r="T2076" s="44">
        <v>0</v>
      </c>
      <c r="U2076" s="44">
        <v>14.23</v>
      </c>
      <c r="V2076" s="9">
        <v>0.17180000000000001</v>
      </c>
      <c r="W2076" s="42" t="s">
        <v>34</v>
      </c>
      <c r="X2076" s="43"/>
      <c r="Y2076" s="43"/>
      <c r="Z2076" s="43" t="s">
        <v>8442</v>
      </c>
      <c r="AA2076" s="43" t="str">
        <f>VLOOKUP(J2076, sku!B:C, 2, FALSE)</f>
        <v>Cadeirinha Rosa Aro 26 - Peixinho Bike</v>
      </c>
      <c r="AB2076" s="45" t="str">
        <f>VLOOKUP(J2076, sku!B:BM, 64, FALSE)</f>
        <v>Revenda</v>
      </c>
      <c r="AC2076" s="45" t="str">
        <f>LEFT(pedidos[[#This Row],[SKU]],3)</f>
        <v>CAD</v>
      </c>
      <c r="AD2076" s="37" t="str" cm="1">
        <f t="array" aca="1" ref="AD2076" ca="1">IFERROR(
  INDEX(
    montadora[Montadora],
    MATCH(TRUE,LEFT(#REF!,NÚCARACT(montadora[SKU Parcial]))=montadora[SKU Parcial],0)
  ),
  ""
)</f>
        <v/>
      </c>
    </row>
    <row r="2077" spans="1:30" x14ac:dyDescent="0.25">
      <c r="A2077" s="42" t="s">
        <v>9926</v>
      </c>
      <c r="B2077" s="42">
        <v>22298177656</v>
      </c>
      <c r="C2077" s="42"/>
      <c r="D2077" s="42"/>
      <c r="E2077" s="42"/>
      <c r="F2077" s="42" t="s">
        <v>8393</v>
      </c>
      <c r="G2077" s="42" t="s">
        <v>11228</v>
      </c>
      <c r="H2077" s="7"/>
      <c r="I2077" s="42"/>
      <c r="J2077" s="42" t="s">
        <v>938</v>
      </c>
      <c r="K2077" s="8">
        <v>45782</v>
      </c>
      <c r="L2077" s="7" t="s">
        <v>8443</v>
      </c>
      <c r="M2077" s="44">
        <v>82.8</v>
      </c>
      <c r="N2077" s="7">
        <v>1</v>
      </c>
      <c r="O2077" s="44">
        <v>82.8</v>
      </c>
      <c r="P2077" s="44">
        <v>39.54</v>
      </c>
      <c r="Q2077" s="44">
        <v>2.79</v>
      </c>
      <c r="R2077" s="44">
        <v>20.39</v>
      </c>
      <c r="S2077" s="44">
        <v>0</v>
      </c>
      <c r="T2077" s="44">
        <v>0</v>
      </c>
      <c r="U2077" s="44">
        <v>19.25</v>
      </c>
      <c r="V2077" s="9">
        <v>0.16900000000000001</v>
      </c>
      <c r="W2077" s="42" t="s">
        <v>34</v>
      </c>
      <c r="X2077" s="43"/>
      <c r="Y2077" s="43"/>
      <c r="Z2077" s="43" t="s">
        <v>8442</v>
      </c>
      <c r="AA2077" s="43" t="str">
        <f>VLOOKUP(J2077, sku!B:C, 2, FALSE)</f>
        <v>Cadeirinha Preta Aro 26 - Peixinho Bike</v>
      </c>
      <c r="AB2077" s="45" t="str">
        <f>VLOOKUP(J2077, sku!B:BM, 64, FALSE)</f>
        <v>Revenda</v>
      </c>
      <c r="AC2077" s="45" t="str">
        <f>LEFT(pedidos[[#This Row],[SKU]],3)</f>
        <v>CAD</v>
      </c>
      <c r="AD2077" s="37" t="str" cm="1">
        <f t="array" aca="1" ref="AD2077" ca="1">IFERROR(
  INDEX(
    montadora[Montadora],
    MATCH(TRUE,LEFT(#REF!,NÚCARACT(montadora[SKU Parcial]))=montadora[SKU Parcial],0)
  ),
  ""
)</f>
        <v/>
      </c>
    </row>
    <row r="2078" spans="1:30" customFormat="1" x14ac:dyDescent="0.25">
      <c r="A2078" s="1" t="s">
        <v>5424</v>
      </c>
      <c r="B2078" s="1" t="s">
        <v>36</v>
      </c>
      <c r="C2078" s="1" t="s">
        <v>5425</v>
      </c>
      <c r="D2078" s="1" t="s">
        <v>27</v>
      </c>
      <c r="E2078" s="1" t="s">
        <v>936</v>
      </c>
      <c r="F2078" s="1" t="s">
        <v>937</v>
      </c>
      <c r="G2078" s="6" t="s">
        <v>11227</v>
      </c>
      <c r="H2078" s="2" t="s">
        <v>30</v>
      </c>
      <c r="I2078" s="1" t="s">
        <v>36</v>
      </c>
      <c r="J2078" s="1" t="s">
        <v>938</v>
      </c>
      <c r="K2078" s="4">
        <v>45814</v>
      </c>
      <c r="L2078" s="20" t="s">
        <v>33</v>
      </c>
      <c r="M2078" s="26">
        <v>78.8</v>
      </c>
      <c r="N2078" s="2">
        <v>1</v>
      </c>
      <c r="O2078" s="26">
        <v>94.79</v>
      </c>
      <c r="P2078" s="26">
        <v>39.54</v>
      </c>
      <c r="Q2078" s="27">
        <v>0</v>
      </c>
      <c r="R2078" s="26">
        <v>19.75</v>
      </c>
      <c r="S2078" s="26">
        <v>15.99</v>
      </c>
      <c r="T2078" s="26">
        <v>0</v>
      </c>
      <c r="U2078" s="26">
        <v>13.03</v>
      </c>
      <c r="V2078" s="10">
        <v>0.16539999999999999</v>
      </c>
      <c r="W2078" s="1" t="s">
        <v>34</v>
      </c>
      <c r="X2078" s="3"/>
      <c r="Y2078" s="3"/>
      <c r="Z2078" s="5" t="s">
        <v>7980</v>
      </c>
      <c r="AA2078" s="5" t="str">
        <f>VLOOKUP(J2078, sku!B:C, 2, FALSE)</f>
        <v>Cadeirinha Preta Aro 26 - Peixinho Bike</v>
      </c>
      <c r="AB2078" s="3" t="str">
        <f>VLOOKUP(J2078, sku!B:BM, 64, FALSE)</f>
        <v>Revenda</v>
      </c>
      <c r="AC2078" s="3" t="str">
        <f>LEFT(pedidos[[#This Row],[SKU]],3)</f>
        <v>CAD</v>
      </c>
      <c r="AD2078" s="36" t="str" cm="1">
        <f t="array" aca="1" ref="AD2078" ca="1">IFERROR(
  INDEX(
    montadora[Montadora],
    MATCH(TRUE,LEFT(J2496,NÚCARACT(montadora[SKU Parcial]))=montadora[SKU Parcial],0)
  ),
  ""
)</f>
        <v/>
      </c>
    </row>
    <row r="2079" spans="1:30" customFormat="1" x14ac:dyDescent="0.25">
      <c r="A2079" s="1" t="s">
        <v>5426</v>
      </c>
      <c r="B2079" s="1" t="s">
        <v>36</v>
      </c>
      <c r="C2079" s="1" t="s">
        <v>5427</v>
      </c>
      <c r="D2079" s="1" t="s">
        <v>188</v>
      </c>
      <c r="E2079" s="1" t="s">
        <v>2165</v>
      </c>
      <c r="F2079" s="1" t="s">
        <v>2166</v>
      </c>
      <c r="G2079" s="6" t="s">
        <v>11227</v>
      </c>
      <c r="H2079" s="2" t="s">
        <v>47</v>
      </c>
      <c r="I2079" s="1" t="s">
        <v>36</v>
      </c>
      <c r="J2079" s="1" t="s">
        <v>2167</v>
      </c>
      <c r="K2079" s="4">
        <v>45814</v>
      </c>
      <c r="L2079" s="16" t="s">
        <v>11229</v>
      </c>
      <c r="M2079" s="26">
        <v>78.8</v>
      </c>
      <c r="N2079" s="2">
        <v>1</v>
      </c>
      <c r="O2079" s="26">
        <v>94.79</v>
      </c>
      <c r="P2079" s="26">
        <v>39.54</v>
      </c>
      <c r="Q2079" s="26">
        <v>6.48</v>
      </c>
      <c r="R2079" s="26">
        <v>19.75</v>
      </c>
      <c r="S2079" s="26">
        <v>15.99</v>
      </c>
      <c r="T2079" s="26">
        <v>0</v>
      </c>
      <c r="U2079" s="26">
        <v>13.03</v>
      </c>
      <c r="V2079" s="10">
        <v>0.16539999999999999</v>
      </c>
      <c r="W2079" s="1" t="s">
        <v>34</v>
      </c>
      <c r="X2079" s="3"/>
      <c r="Y2079" s="3"/>
      <c r="Z2079" s="5" t="s">
        <v>7980</v>
      </c>
      <c r="AA2079" s="5" t="str">
        <f>VLOOKUP(J2079, sku!B:C, 2, FALSE)</f>
        <v>Cadeirinha Rosa Aro 26 - Peixinho Bike</v>
      </c>
      <c r="AB2079" s="3" t="str">
        <f>VLOOKUP(J2079, sku!B:BM, 64, FALSE)</f>
        <v>Revenda</v>
      </c>
      <c r="AC2079" s="3" t="str">
        <f>LEFT(pedidos[[#This Row],[SKU]],3)</f>
        <v>CAD</v>
      </c>
      <c r="AD2079" s="36" t="str" cm="1">
        <f t="array" aca="1" ref="AD2079" ca="1">IFERROR(
  INDEX(
    montadora[Montadora],
    MATCH(TRUE,LEFT(J2497,NÚCARACT(montadora[SKU Parcial]))=montadora[SKU Parcial],0)
  ),
  ""
)</f>
        <v/>
      </c>
    </row>
    <row r="2080" spans="1:30" customFormat="1" x14ac:dyDescent="0.25">
      <c r="A2080" s="1" t="s">
        <v>5428</v>
      </c>
      <c r="B2080" s="1" t="s">
        <v>5429</v>
      </c>
      <c r="C2080" s="1" t="s">
        <v>234</v>
      </c>
      <c r="D2080" s="1" t="s">
        <v>358</v>
      </c>
      <c r="E2080" s="1" t="s">
        <v>2165</v>
      </c>
      <c r="F2080" s="1" t="s">
        <v>2166</v>
      </c>
      <c r="G2080" s="6" t="s">
        <v>11227</v>
      </c>
      <c r="H2080" s="2" t="s">
        <v>47</v>
      </c>
      <c r="I2080" s="1" t="s">
        <v>36</v>
      </c>
      <c r="J2080" s="1" t="s">
        <v>2167</v>
      </c>
      <c r="K2080" s="4">
        <v>45814</v>
      </c>
      <c r="L2080" s="16" t="s">
        <v>11229</v>
      </c>
      <c r="M2080" s="26">
        <v>78.8</v>
      </c>
      <c r="N2080" s="2">
        <v>1</v>
      </c>
      <c r="O2080" s="26">
        <v>78.8</v>
      </c>
      <c r="P2080" s="26">
        <v>39.54</v>
      </c>
      <c r="Q2080" s="26">
        <v>6.48</v>
      </c>
      <c r="R2080" s="26">
        <v>19.75</v>
      </c>
      <c r="S2080" s="26">
        <v>0</v>
      </c>
      <c r="T2080" s="26">
        <v>0</v>
      </c>
      <c r="U2080" s="26">
        <v>13.03</v>
      </c>
      <c r="V2080" s="10">
        <v>0.16539999999999999</v>
      </c>
      <c r="W2080" s="1" t="s">
        <v>34</v>
      </c>
      <c r="X2080" s="3"/>
      <c r="Y2080" s="3"/>
      <c r="Z2080" s="5" t="s">
        <v>7980</v>
      </c>
      <c r="AA2080" s="5" t="str">
        <f>VLOOKUP(J2080, sku!B:C, 2, FALSE)</f>
        <v>Cadeirinha Rosa Aro 26 - Peixinho Bike</v>
      </c>
      <c r="AB2080" s="3" t="str">
        <f>VLOOKUP(J2080, sku!B:BM, 64, FALSE)</f>
        <v>Revenda</v>
      </c>
      <c r="AC2080" s="3" t="str">
        <f>LEFT(pedidos[[#This Row],[SKU]],3)</f>
        <v>CAD</v>
      </c>
      <c r="AD2080" s="36" t="str" cm="1">
        <f t="array" aca="1" ref="AD2080" ca="1">IFERROR(
  INDEX(
    montadora[Montadora],
    MATCH(TRUE,LEFT(J2498,NÚCARACT(montadora[SKU Parcial]))=montadora[SKU Parcial],0)
  ),
  ""
)</f>
        <v/>
      </c>
    </row>
    <row r="2081" spans="1:30" customFormat="1" x14ac:dyDescent="0.25">
      <c r="A2081" s="1" t="s">
        <v>5430</v>
      </c>
      <c r="B2081" s="1" t="s">
        <v>36</v>
      </c>
      <c r="C2081" s="1" t="s">
        <v>5431</v>
      </c>
      <c r="D2081" s="1" t="s">
        <v>420</v>
      </c>
      <c r="E2081" s="1" t="s">
        <v>2165</v>
      </c>
      <c r="F2081" s="1" t="s">
        <v>2166</v>
      </c>
      <c r="G2081" s="6" t="s">
        <v>11227</v>
      </c>
      <c r="H2081" s="2" t="s">
        <v>47</v>
      </c>
      <c r="I2081" s="1" t="s">
        <v>36</v>
      </c>
      <c r="J2081" s="1" t="s">
        <v>2167</v>
      </c>
      <c r="K2081" s="4">
        <v>45815</v>
      </c>
      <c r="L2081" s="16" t="s">
        <v>11229</v>
      </c>
      <c r="M2081" s="26">
        <v>78.8</v>
      </c>
      <c r="N2081" s="2">
        <v>1</v>
      </c>
      <c r="O2081" s="26">
        <v>95.79</v>
      </c>
      <c r="P2081" s="26">
        <v>39.54</v>
      </c>
      <c r="Q2081" s="26">
        <v>6.48</v>
      </c>
      <c r="R2081" s="26">
        <v>19.75</v>
      </c>
      <c r="S2081" s="26">
        <v>16.989999999999998</v>
      </c>
      <c r="T2081" s="26">
        <v>0</v>
      </c>
      <c r="U2081" s="26">
        <v>13.03</v>
      </c>
      <c r="V2081" s="10">
        <v>0.16539999999999999</v>
      </c>
      <c r="W2081" s="1" t="s">
        <v>34</v>
      </c>
      <c r="X2081" s="3"/>
      <c r="Y2081" s="3"/>
      <c r="Z2081" s="5" t="s">
        <v>7980</v>
      </c>
      <c r="AA2081" s="5" t="str">
        <f>VLOOKUP(J2081, sku!B:C, 2, FALSE)</f>
        <v>Cadeirinha Rosa Aro 26 - Peixinho Bike</v>
      </c>
      <c r="AB2081" s="3" t="str">
        <f>VLOOKUP(J2081, sku!B:BM, 64, FALSE)</f>
        <v>Revenda</v>
      </c>
      <c r="AC2081" s="3" t="str">
        <f>LEFT(pedidos[[#This Row],[SKU]],3)</f>
        <v>CAD</v>
      </c>
      <c r="AD2081" s="36" t="str" cm="1">
        <f t="array" aca="1" ref="AD2081" ca="1">IFERROR(
  INDEX(
    montadora[Montadora],
    MATCH(TRUE,LEFT(J2499,NÚCARACT(montadora[SKU Parcial]))=montadora[SKU Parcial],0)
  ),
  ""
)</f>
        <v/>
      </c>
    </row>
    <row r="2082" spans="1:30" customFormat="1" x14ac:dyDescent="0.25">
      <c r="A2082" s="1" t="s">
        <v>5432</v>
      </c>
      <c r="B2082" s="1" t="s">
        <v>36</v>
      </c>
      <c r="C2082" s="1" t="s">
        <v>5433</v>
      </c>
      <c r="D2082" s="1" t="s">
        <v>658</v>
      </c>
      <c r="E2082" s="1" t="s">
        <v>2165</v>
      </c>
      <c r="F2082" s="1" t="s">
        <v>2166</v>
      </c>
      <c r="G2082" s="6" t="s">
        <v>11227</v>
      </c>
      <c r="H2082" s="2" t="s">
        <v>47</v>
      </c>
      <c r="I2082" s="1" t="s">
        <v>36</v>
      </c>
      <c r="J2082" s="1" t="s">
        <v>2167</v>
      </c>
      <c r="K2082" s="4">
        <v>45815</v>
      </c>
      <c r="L2082" s="16" t="s">
        <v>11229</v>
      </c>
      <c r="M2082" s="26">
        <v>78.8</v>
      </c>
      <c r="N2082" s="2">
        <v>1</v>
      </c>
      <c r="O2082" s="26">
        <v>78.8</v>
      </c>
      <c r="P2082" s="26">
        <v>39.54</v>
      </c>
      <c r="Q2082" s="26">
        <v>6.48</v>
      </c>
      <c r="R2082" s="26">
        <v>19.75</v>
      </c>
      <c r="S2082" s="26">
        <v>0</v>
      </c>
      <c r="T2082" s="26">
        <v>0</v>
      </c>
      <c r="U2082" s="26">
        <v>13.03</v>
      </c>
      <c r="V2082" s="10">
        <v>0.16539999999999999</v>
      </c>
      <c r="W2082" s="1" t="s">
        <v>34</v>
      </c>
      <c r="X2082" s="3"/>
      <c r="Y2082" s="3"/>
      <c r="Z2082" s="5" t="s">
        <v>7980</v>
      </c>
      <c r="AA2082" s="5" t="str">
        <f>VLOOKUP(J2082, sku!B:C, 2, FALSE)</f>
        <v>Cadeirinha Rosa Aro 26 - Peixinho Bike</v>
      </c>
      <c r="AB2082" s="3" t="str">
        <f>VLOOKUP(J2082, sku!B:BM, 64, FALSE)</f>
        <v>Revenda</v>
      </c>
      <c r="AC2082" s="3" t="str">
        <f>LEFT(pedidos[[#This Row],[SKU]],3)</f>
        <v>CAD</v>
      </c>
      <c r="AD2082" s="36" t="str" cm="1">
        <f t="array" aca="1" ref="AD2082" ca="1">IFERROR(
  INDEX(
    montadora[Montadora],
    MATCH(TRUE,LEFT(J2500,NÚCARACT(montadora[SKU Parcial]))=montadora[SKU Parcial],0)
  ),
  ""
)</f>
        <v/>
      </c>
    </row>
    <row r="2083" spans="1:30" customFormat="1" x14ac:dyDescent="0.25">
      <c r="A2083" s="1" t="s">
        <v>5434</v>
      </c>
      <c r="B2083" s="1" t="s">
        <v>36</v>
      </c>
      <c r="C2083" s="1" t="s">
        <v>579</v>
      </c>
      <c r="D2083" s="1" t="s">
        <v>319</v>
      </c>
      <c r="E2083" s="1" t="s">
        <v>2165</v>
      </c>
      <c r="F2083" s="1" t="s">
        <v>2166</v>
      </c>
      <c r="G2083" s="6" t="s">
        <v>11227</v>
      </c>
      <c r="H2083" s="2" t="s">
        <v>47</v>
      </c>
      <c r="I2083" s="1" t="s">
        <v>36</v>
      </c>
      <c r="J2083" s="1" t="s">
        <v>2167</v>
      </c>
      <c r="K2083" s="4">
        <v>45815</v>
      </c>
      <c r="L2083" s="16" t="s">
        <v>11229</v>
      </c>
      <c r="M2083" s="26">
        <v>78.8</v>
      </c>
      <c r="N2083" s="2">
        <v>1</v>
      </c>
      <c r="O2083" s="26">
        <v>78.8</v>
      </c>
      <c r="P2083" s="26">
        <v>39.54</v>
      </c>
      <c r="Q2083" s="26">
        <v>6.48</v>
      </c>
      <c r="R2083" s="26">
        <v>19.75</v>
      </c>
      <c r="S2083" s="26">
        <v>0</v>
      </c>
      <c r="T2083" s="26">
        <v>0</v>
      </c>
      <c r="U2083" s="26">
        <v>13.03</v>
      </c>
      <c r="V2083" s="10">
        <v>0.16539999999999999</v>
      </c>
      <c r="W2083" s="1" t="s">
        <v>34</v>
      </c>
      <c r="X2083" s="3"/>
      <c r="Y2083" s="3"/>
      <c r="Z2083" s="5" t="s">
        <v>7980</v>
      </c>
      <c r="AA2083" s="5" t="str">
        <f>VLOOKUP(J2083, sku!B:C, 2, FALSE)</f>
        <v>Cadeirinha Rosa Aro 26 - Peixinho Bike</v>
      </c>
      <c r="AB2083" s="3" t="str">
        <f>VLOOKUP(J2083, sku!B:BM, 64, FALSE)</f>
        <v>Revenda</v>
      </c>
      <c r="AC2083" s="3" t="str">
        <f>LEFT(pedidos[[#This Row],[SKU]],3)</f>
        <v>CAD</v>
      </c>
      <c r="AD2083" s="36" t="str" cm="1">
        <f t="array" aca="1" ref="AD2083" ca="1">IFERROR(
  INDEX(
    montadora[Montadora],
    MATCH(TRUE,LEFT(#REF!,NÚCARACT(montadora[SKU Parcial]))=montadora[SKU Parcial],0)
  ),
  ""
)</f>
        <v/>
      </c>
    </row>
    <row r="2084" spans="1:30" customFormat="1" x14ac:dyDescent="0.25">
      <c r="A2084" s="1" t="s">
        <v>5435</v>
      </c>
      <c r="B2084" s="1" t="s">
        <v>5436</v>
      </c>
      <c r="C2084" s="1" t="s">
        <v>5437</v>
      </c>
      <c r="D2084" s="1" t="s">
        <v>950</v>
      </c>
      <c r="E2084" s="1" t="s">
        <v>2165</v>
      </c>
      <c r="F2084" s="1" t="s">
        <v>2166</v>
      </c>
      <c r="G2084" s="6" t="s">
        <v>11227</v>
      </c>
      <c r="H2084" s="2" t="s">
        <v>47</v>
      </c>
      <c r="I2084" s="1" t="s">
        <v>36</v>
      </c>
      <c r="J2084" s="1" t="s">
        <v>2167</v>
      </c>
      <c r="K2084" s="4">
        <v>45815</v>
      </c>
      <c r="L2084" s="16" t="s">
        <v>11229</v>
      </c>
      <c r="M2084" s="26">
        <v>78.8</v>
      </c>
      <c r="N2084" s="2">
        <v>1</v>
      </c>
      <c r="O2084" s="26">
        <v>78.8</v>
      </c>
      <c r="P2084" s="26">
        <v>39.54</v>
      </c>
      <c r="Q2084" s="26">
        <v>6.48</v>
      </c>
      <c r="R2084" s="26">
        <v>19.75</v>
      </c>
      <c r="S2084" s="26">
        <v>0</v>
      </c>
      <c r="T2084" s="26">
        <v>0</v>
      </c>
      <c r="U2084" s="26">
        <v>13.03</v>
      </c>
      <c r="V2084" s="10">
        <v>0.16539999999999999</v>
      </c>
      <c r="W2084" s="1" t="s">
        <v>34</v>
      </c>
      <c r="X2084" s="3"/>
      <c r="Y2084" s="3"/>
      <c r="Z2084" s="5" t="s">
        <v>7980</v>
      </c>
      <c r="AA2084" s="5" t="str">
        <f>VLOOKUP(J2084, sku!B:C, 2, FALSE)</f>
        <v>Cadeirinha Rosa Aro 26 - Peixinho Bike</v>
      </c>
      <c r="AB2084" s="3" t="str">
        <f>VLOOKUP(J2084, sku!B:BM, 64, FALSE)</f>
        <v>Revenda</v>
      </c>
      <c r="AC2084" s="3" t="str">
        <f>LEFT(pedidos[[#This Row],[SKU]],3)</f>
        <v>CAD</v>
      </c>
      <c r="AD2084" s="36" t="str" cm="1">
        <f t="array" aca="1" ref="AD2084" ca="1">IFERROR(
  INDEX(
    montadora[Montadora],
    MATCH(TRUE,LEFT(#REF!,NÚCARACT(montadora[SKU Parcial]))=montadora[SKU Parcial],0)
  ),
  ""
)</f>
        <v/>
      </c>
    </row>
    <row r="2085" spans="1:30" customFormat="1" x14ac:dyDescent="0.25">
      <c r="A2085" s="1" t="s">
        <v>5438</v>
      </c>
      <c r="B2085" s="1" t="s">
        <v>5439</v>
      </c>
      <c r="C2085" s="1" t="s">
        <v>2615</v>
      </c>
      <c r="D2085" s="1" t="s">
        <v>950</v>
      </c>
      <c r="E2085" s="1" t="s">
        <v>2165</v>
      </c>
      <c r="F2085" s="1" t="s">
        <v>2166</v>
      </c>
      <c r="G2085" s="6" t="s">
        <v>11227</v>
      </c>
      <c r="H2085" s="2" t="s">
        <v>47</v>
      </c>
      <c r="I2085" s="1" t="s">
        <v>36</v>
      </c>
      <c r="J2085" s="1" t="s">
        <v>2167</v>
      </c>
      <c r="K2085" s="4">
        <v>45816</v>
      </c>
      <c r="L2085" s="16" t="s">
        <v>11229</v>
      </c>
      <c r="M2085" s="26">
        <v>78.8</v>
      </c>
      <c r="N2085" s="2">
        <v>1</v>
      </c>
      <c r="O2085" s="26">
        <v>78.8</v>
      </c>
      <c r="P2085" s="26">
        <v>39.54</v>
      </c>
      <c r="Q2085" s="26">
        <v>6.48</v>
      </c>
      <c r="R2085" s="26">
        <v>19.75</v>
      </c>
      <c r="S2085" s="26">
        <v>0</v>
      </c>
      <c r="T2085" s="26">
        <v>0</v>
      </c>
      <c r="U2085" s="26">
        <v>13.03</v>
      </c>
      <c r="V2085" s="10">
        <v>0.16539999999999999</v>
      </c>
      <c r="W2085" s="1" t="s">
        <v>34</v>
      </c>
      <c r="X2085" s="3"/>
      <c r="Y2085" s="3"/>
      <c r="Z2085" s="5" t="s">
        <v>7980</v>
      </c>
      <c r="AA2085" s="5" t="str">
        <f>VLOOKUP(J2085, sku!B:C, 2, FALSE)</f>
        <v>Cadeirinha Rosa Aro 26 - Peixinho Bike</v>
      </c>
      <c r="AB2085" s="3" t="str">
        <f>VLOOKUP(J2085, sku!B:BM, 64, FALSE)</f>
        <v>Revenda</v>
      </c>
      <c r="AC2085" s="3" t="str">
        <f>LEFT(pedidos[[#This Row],[SKU]],3)</f>
        <v>CAD</v>
      </c>
      <c r="AD2085" s="36" t="str" cm="1">
        <f t="array" aca="1" ref="AD2085" ca="1">IFERROR(
  INDEX(
    montadora[Montadora],
    MATCH(TRUE,LEFT(#REF!,NÚCARACT(montadora[SKU Parcial]))=montadora[SKU Parcial],0)
  ),
  ""
)</f>
        <v/>
      </c>
    </row>
    <row r="2086" spans="1:30" customFormat="1" x14ac:dyDescent="0.25">
      <c r="A2086" s="1" t="s">
        <v>5440</v>
      </c>
      <c r="B2086" s="1" t="s">
        <v>5441</v>
      </c>
      <c r="C2086" s="1" t="s">
        <v>5442</v>
      </c>
      <c r="D2086" s="1" t="s">
        <v>358</v>
      </c>
      <c r="E2086" s="1" t="s">
        <v>2165</v>
      </c>
      <c r="F2086" s="1" t="s">
        <v>2166</v>
      </c>
      <c r="G2086" s="6" t="s">
        <v>11227</v>
      </c>
      <c r="H2086" s="2" t="s">
        <v>47</v>
      </c>
      <c r="I2086" s="1" t="s">
        <v>36</v>
      </c>
      <c r="J2086" s="1" t="s">
        <v>2167</v>
      </c>
      <c r="K2086" s="4">
        <v>45816</v>
      </c>
      <c r="L2086" s="16" t="s">
        <v>11229</v>
      </c>
      <c r="M2086" s="26">
        <v>78.8</v>
      </c>
      <c r="N2086" s="2">
        <v>1</v>
      </c>
      <c r="O2086" s="26">
        <v>78.8</v>
      </c>
      <c r="P2086" s="26">
        <v>39.54</v>
      </c>
      <c r="Q2086" s="26">
        <v>6.48</v>
      </c>
      <c r="R2086" s="26">
        <v>19.75</v>
      </c>
      <c r="S2086" s="26">
        <v>0</v>
      </c>
      <c r="T2086" s="26">
        <v>0</v>
      </c>
      <c r="U2086" s="26">
        <v>13.03</v>
      </c>
      <c r="V2086" s="10">
        <v>0.16539999999999999</v>
      </c>
      <c r="W2086" s="1" t="s">
        <v>34</v>
      </c>
      <c r="X2086" s="3"/>
      <c r="Y2086" s="3"/>
      <c r="Z2086" s="5" t="s">
        <v>7980</v>
      </c>
      <c r="AA2086" s="5" t="str">
        <f>VLOOKUP(J2086, sku!B:C, 2, FALSE)</f>
        <v>Cadeirinha Rosa Aro 26 - Peixinho Bike</v>
      </c>
      <c r="AB2086" s="3" t="str">
        <f>VLOOKUP(J2086, sku!B:BM, 64, FALSE)</f>
        <v>Revenda</v>
      </c>
      <c r="AC2086" s="3" t="str">
        <f>LEFT(pedidos[[#This Row],[SKU]],3)</f>
        <v>CAD</v>
      </c>
      <c r="AD2086" s="36" t="str" cm="1">
        <f t="array" aca="1" ref="AD2086" ca="1">IFERROR(
  INDEX(
    montadora[Montadora],
    MATCH(TRUE,LEFT(#REF!,NÚCARACT(montadora[SKU Parcial]))=montadora[SKU Parcial],0)
  ),
  ""
)</f>
        <v/>
      </c>
    </row>
    <row r="2087" spans="1:30" customFormat="1" x14ac:dyDescent="0.25">
      <c r="A2087" s="1" t="s">
        <v>5443</v>
      </c>
      <c r="B2087" s="1" t="s">
        <v>36</v>
      </c>
      <c r="C2087" s="1" t="s">
        <v>5444</v>
      </c>
      <c r="D2087" s="1" t="s">
        <v>191</v>
      </c>
      <c r="E2087" s="1" t="s">
        <v>2165</v>
      </c>
      <c r="F2087" s="1" t="s">
        <v>2166</v>
      </c>
      <c r="G2087" s="6" t="s">
        <v>11227</v>
      </c>
      <c r="H2087" s="2" t="s">
        <v>47</v>
      </c>
      <c r="I2087" s="1" t="s">
        <v>36</v>
      </c>
      <c r="J2087" s="1" t="s">
        <v>2167</v>
      </c>
      <c r="K2087" s="4">
        <v>45816</v>
      </c>
      <c r="L2087" s="16" t="s">
        <v>11229</v>
      </c>
      <c r="M2087" s="26">
        <v>78.8</v>
      </c>
      <c r="N2087" s="2">
        <v>1</v>
      </c>
      <c r="O2087" s="26">
        <v>88.79</v>
      </c>
      <c r="P2087" s="26">
        <v>39.54</v>
      </c>
      <c r="Q2087" s="26">
        <v>6.48</v>
      </c>
      <c r="R2087" s="26">
        <v>19.75</v>
      </c>
      <c r="S2087" s="26">
        <v>9.99</v>
      </c>
      <c r="T2087" s="26">
        <v>0</v>
      </c>
      <c r="U2087" s="26">
        <v>13.03</v>
      </c>
      <c r="V2087" s="10">
        <v>0.16539999999999999</v>
      </c>
      <c r="W2087" s="1" t="s">
        <v>34</v>
      </c>
      <c r="X2087" s="3"/>
      <c r="Y2087" s="3"/>
      <c r="Z2087" s="5" t="s">
        <v>7980</v>
      </c>
      <c r="AA2087" s="5" t="str">
        <f>VLOOKUP(J2087, sku!B:C, 2, FALSE)</f>
        <v>Cadeirinha Rosa Aro 26 - Peixinho Bike</v>
      </c>
      <c r="AB2087" s="3" t="str">
        <f>VLOOKUP(J2087, sku!B:BM, 64, FALSE)</f>
        <v>Revenda</v>
      </c>
      <c r="AC2087" s="3" t="str">
        <f>LEFT(pedidos[[#This Row],[SKU]],3)</f>
        <v>CAD</v>
      </c>
      <c r="AD2087" s="36" t="str" cm="1">
        <f t="array" aca="1" ref="AD2087" ca="1">IFERROR(
  INDEX(
    montadora[Montadora],
    MATCH(TRUE,LEFT(J2501,NÚCARACT(montadora[SKU Parcial]))=montadora[SKU Parcial],0)
  ),
  ""
)</f>
        <v/>
      </c>
    </row>
    <row r="2088" spans="1:30" customFormat="1" x14ac:dyDescent="0.25">
      <c r="A2088" s="1" t="s">
        <v>5445</v>
      </c>
      <c r="B2088" s="1" t="s">
        <v>36</v>
      </c>
      <c r="C2088" s="1" t="s">
        <v>5446</v>
      </c>
      <c r="D2088" s="1" t="s">
        <v>27</v>
      </c>
      <c r="E2088" s="1" t="s">
        <v>2165</v>
      </c>
      <c r="F2088" s="1" t="s">
        <v>2166</v>
      </c>
      <c r="G2088" s="6" t="s">
        <v>11227</v>
      </c>
      <c r="H2088" s="2" t="s">
        <v>47</v>
      </c>
      <c r="I2088" s="1" t="s">
        <v>36</v>
      </c>
      <c r="J2088" s="1" t="s">
        <v>2167</v>
      </c>
      <c r="K2088" s="4">
        <v>45816</v>
      </c>
      <c r="L2088" s="16" t="s">
        <v>11229</v>
      </c>
      <c r="M2088" s="26">
        <v>78.8</v>
      </c>
      <c r="N2088" s="2">
        <v>1</v>
      </c>
      <c r="O2088" s="26">
        <v>86.79</v>
      </c>
      <c r="P2088" s="26">
        <v>39.54</v>
      </c>
      <c r="Q2088" s="26">
        <v>6.48</v>
      </c>
      <c r="R2088" s="26">
        <v>19.75</v>
      </c>
      <c r="S2088" s="26">
        <v>7.99</v>
      </c>
      <c r="T2088" s="26">
        <v>0</v>
      </c>
      <c r="U2088" s="26">
        <v>13.03</v>
      </c>
      <c r="V2088" s="10">
        <v>0.16539999999999999</v>
      </c>
      <c r="W2088" s="1" t="s">
        <v>34</v>
      </c>
      <c r="X2088" s="3"/>
      <c r="Y2088" s="3"/>
      <c r="Z2088" s="5" t="s">
        <v>7980</v>
      </c>
      <c r="AA2088" s="5" t="str">
        <f>VLOOKUP(J2088, sku!B:C, 2, FALSE)</f>
        <v>Cadeirinha Rosa Aro 26 - Peixinho Bike</v>
      </c>
      <c r="AB2088" s="3" t="str">
        <f>VLOOKUP(J2088, sku!B:BM, 64, FALSE)</f>
        <v>Revenda</v>
      </c>
      <c r="AC2088" s="3" t="str">
        <f>LEFT(pedidos[[#This Row],[SKU]],3)</f>
        <v>CAD</v>
      </c>
      <c r="AD2088" s="36" t="str" cm="1">
        <f t="array" aca="1" ref="AD2088" ca="1">IFERROR(
  INDEX(
    montadora[Montadora],
    MATCH(TRUE,LEFT(J2502,NÚCARACT(montadora[SKU Parcial]))=montadora[SKU Parcial],0)
  ),
  ""
)</f>
        <v/>
      </c>
    </row>
    <row r="2089" spans="1:30" customFormat="1" x14ac:dyDescent="0.25">
      <c r="A2089" s="1" t="s">
        <v>5447</v>
      </c>
      <c r="B2089" s="1" t="s">
        <v>5448</v>
      </c>
      <c r="C2089" s="1" t="s">
        <v>5449</v>
      </c>
      <c r="D2089" s="1" t="s">
        <v>319</v>
      </c>
      <c r="E2089" s="1" t="s">
        <v>2165</v>
      </c>
      <c r="F2089" s="1" t="s">
        <v>2166</v>
      </c>
      <c r="G2089" s="6" t="s">
        <v>11227</v>
      </c>
      <c r="H2089" s="2" t="s">
        <v>47</v>
      </c>
      <c r="I2089" s="1" t="s">
        <v>36</v>
      </c>
      <c r="J2089" s="1" t="s">
        <v>2167</v>
      </c>
      <c r="K2089" s="4">
        <v>45817</v>
      </c>
      <c r="L2089" s="16" t="s">
        <v>11229</v>
      </c>
      <c r="M2089" s="26">
        <v>78.8</v>
      </c>
      <c r="N2089" s="2">
        <v>1</v>
      </c>
      <c r="O2089" s="26">
        <v>78.8</v>
      </c>
      <c r="P2089" s="26">
        <v>39.54</v>
      </c>
      <c r="Q2089" s="26">
        <v>6.48</v>
      </c>
      <c r="R2089" s="26">
        <v>19.75</v>
      </c>
      <c r="S2089" s="26">
        <v>0</v>
      </c>
      <c r="T2089" s="26">
        <v>0</v>
      </c>
      <c r="U2089" s="26">
        <v>13.03</v>
      </c>
      <c r="V2089" s="10">
        <v>0.16539999999999999</v>
      </c>
      <c r="W2089" s="1" t="s">
        <v>34</v>
      </c>
      <c r="X2089" s="3"/>
      <c r="Y2089" s="3"/>
      <c r="Z2089" s="5" t="s">
        <v>7980</v>
      </c>
      <c r="AA2089" s="5" t="str">
        <f>VLOOKUP(J2089, sku!B:C, 2, FALSE)</f>
        <v>Cadeirinha Rosa Aro 26 - Peixinho Bike</v>
      </c>
      <c r="AB2089" s="3" t="str">
        <f>VLOOKUP(J2089, sku!B:BM, 64, FALSE)</f>
        <v>Revenda</v>
      </c>
      <c r="AC2089" s="3" t="str">
        <f>LEFT(pedidos[[#This Row],[SKU]],3)</f>
        <v>CAD</v>
      </c>
      <c r="AD2089" s="36" t="str" cm="1">
        <f t="array" aca="1" ref="AD2089" ca="1">IFERROR(
  INDEX(
    montadora[Montadora],
    MATCH(TRUE,LEFT(J2503,NÚCARACT(montadora[SKU Parcial]))=montadora[SKU Parcial],0)
  ),
  ""
)</f>
        <v/>
      </c>
    </row>
    <row r="2090" spans="1:30" customFormat="1" x14ac:dyDescent="0.25">
      <c r="A2090" s="1" t="s">
        <v>5450</v>
      </c>
      <c r="B2090" s="1" t="s">
        <v>5451</v>
      </c>
      <c r="C2090" s="1" t="s">
        <v>5452</v>
      </c>
      <c r="D2090" s="1" t="s">
        <v>191</v>
      </c>
      <c r="E2090" s="1" t="s">
        <v>2165</v>
      </c>
      <c r="F2090" s="1" t="s">
        <v>2166</v>
      </c>
      <c r="G2090" s="6" t="s">
        <v>11227</v>
      </c>
      <c r="H2090" s="2" t="s">
        <v>47</v>
      </c>
      <c r="I2090" s="1" t="s">
        <v>36</v>
      </c>
      <c r="J2090" s="1" t="s">
        <v>2167</v>
      </c>
      <c r="K2090" s="4">
        <v>45817</v>
      </c>
      <c r="L2090" s="16" t="s">
        <v>11229</v>
      </c>
      <c r="M2090" s="26">
        <v>78.8</v>
      </c>
      <c r="N2090" s="2">
        <v>1</v>
      </c>
      <c r="O2090" s="26">
        <v>78.8</v>
      </c>
      <c r="P2090" s="26">
        <v>39.54</v>
      </c>
      <c r="Q2090" s="26">
        <v>6.48</v>
      </c>
      <c r="R2090" s="26">
        <v>19.75</v>
      </c>
      <c r="S2090" s="26">
        <v>0</v>
      </c>
      <c r="T2090" s="26">
        <v>0</v>
      </c>
      <c r="U2090" s="26">
        <v>13.03</v>
      </c>
      <c r="V2090" s="10">
        <v>0.16539999999999999</v>
      </c>
      <c r="W2090" s="1" t="s">
        <v>34</v>
      </c>
      <c r="X2090" s="3"/>
      <c r="Y2090" s="3"/>
      <c r="Z2090" s="5" t="s">
        <v>7980</v>
      </c>
      <c r="AA2090" s="5" t="str">
        <f>VLOOKUP(J2090, sku!B:C, 2, FALSE)</f>
        <v>Cadeirinha Rosa Aro 26 - Peixinho Bike</v>
      </c>
      <c r="AB2090" s="3" t="str">
        <f>VLOOKUP(J2090, sku!B:BM, 64, FALSE)</f>
        <v>Revenda</v>
      </c>
      <c r="AC2090" s="3" t="str">
        <f>LEFT(pedidos[[#This Row],[SKU]],3)</f>
        <v>CAD</v>
      </c>
      <c r="AD2090" s="36" t="str" cm="1">
        <f t="array" aca="1" ref="AD2090" ca="1">IFERROR(
  INDEX(
    montadora[Montadora],
    MATCH(TRUE,LEFT(J2504,NÚCARACT(montadora[SKU Parcial]))=montadora[SKU Parcial],0)
  ),
  ""
)</f>
        <v/>
      </c>
    </row>
    <row r="2091" spans="1:30" customFormat="1" x14ac:dyDescent="0.25">
      <c r="A2091" s="1" t="s">
        <v>5453</v>
      </c>
      <c r="B2091" s="1" t="s">
        <v>36</v>
      </c>
      <c r="C2091" s="1" t="s">
        <v>5454</v>
      </c>
      <c r="D2091" s="1" t="s">
        <v>188</v>
      </c>
      <c r="E2091" s="1" t="s">
        <v>2165</v>
      </c>
      <c r="F2091" s="1" t="s">
        <v>2166</v>
      </c>
      <c r="G2091" s="6" t="s">
        <v>11227</v>
      </c>
      <c r="H2091" s="2" t="s">
        <v>47</v>
      </c>
      <c r="I2091" s="1" t="s">
        <v>36</v>
      </c>
      <c r="J2091" s="1" t="s">
        <v>2167</v>
      </c>
      <c r="K2091" s="4">
        <v>45817</v>
      </c>
      <c r="L2091" s="16" t="s">
        <v>11229</v>
      </c>
      <c r="M2091" s="26">
        <v>78.8</v>
      </c>
      <c r="N2091" s="2">
        <v>1</v>
      </c>
      <c r="O2091" s="26">
        <v>94.79</v>
      </c>
      <c r="P2091" s="26">
        <v>39.54</v>
      </c>
      <c r="Q2091" s="26">
        <v>6.48</v>
      </c>
      <c r="R2091" s="26">
        <v>19.75</v>
      </c>
      <c r="S2091" s="26">
        <v>15.99</v>
      </c>
      <c r="T2091" s="26">
        <v>0</v>
      </c>
      <c r="U2091" s="26">
        <v>13.03</v>
      </c>
      <c r="V2091" s="10">
        <v>0.16539999999999999</v>
      </c>
      <c r="W2091" s="1" t="s">
        <v>34</v>
      </c>
      <c r="X2091" s="3"/>
      <c r="Y2091" s="3"/>
      <c r="Z2091" s="5" t="s">
        <v>7980</v>
      </c>
      <c r="AA2091" s="5" t="str">
        <f>VLOOKUP(J2091, sku!B:C, 2, FALSE)</f>
        <v>Cadeirinha Rosa Aro 26 - Peixinho Bike</v>
      </c>
      <c r="AB2091" s="3" t="str">
        <f>VLOOKUP(J2091, sku!B:BM, 64, FALSE)</f>
        <v>Revenda</v>
      </c>
      <c r="AC2091" s="3" t="str">
        <f>LEFT(pedidos[[#This Row],[SKU]],3)</f>
        <v>CAD</v>
      </c>
      <c r="AD2091" s="36" t="str" cm="1">
        <f t="array" aca="1" ref="AD2091" ca="1">IFERROR(
  INDEX(
    montadora[Montadora],
    MATCH(TRUE,LEFT(J2505,NÚCARACT(montadora[SKU Parcial]))=montadora[SKU Parcial],0)
  ),
  ""
)</f>
        <v/>
      </c>
    </row>
    <row r="2092" spans="1:30" customFormat="1" x14ac:dyDescent="0.25">
      <c r="A2092" s="1" t="s">
        <v>5455</v>
      </c>
      <c r="B2092" s="1" t="s">
        <v>36</v>
      </c>
      <c r="C2092" s="1" t="s">
        <v>3609</v>
      </c>
      <c r="D2092" s="1" t="s">
        <v>319</v>
      </c>
      <c r="E2092" s="1" t="s">
        <v>2165</v>
      </c>
      <c r="F2092" s="1" t="s">
        <v>2166</v>
      </c>
      <c r="G2092" s="6" t="s">
        <v>11227</v>
      </c>
      <c r="H2092" s="2" t="s">
        <v>47</v>
      </c>
      <c r="I2092" s="1" t="s">
        <v>36</v>
      </c>
      <c r="J2092" s="1" t="s">
        <v>2167</v>
      </c>
      <c r="K2092" s="4">
        <v>45818</v>
      </c>
      <c r="L2092" s="16" t="s">
        <v>11229</v>
      </c>
      <c r="M2092" s="26">
        <v>78.8</v>
      </c>
      <c r="N2092" s="2">
        <v>1</v>
      </c>
      <c r="O2092" s="26">
        <v>93.79</v>
      </c>
      <c r="P2092" s="26">
        <v>39.54</v>
      </c>
      <c r="Q2092" s="26">
        <v>6.48</v>
      </c>
      <c r="R2092" s="26">
        <v>19.75</v>
      </c>
      <c r="S2092" s="26">
        <v>14.99</v>
      </c>
      <c r="T2092" s="26">
        <v>0</v>
      </c>
      <c r="U2092" s="26">
        <v>13.03</v>
      </c>
      <c r="V2092" s="10">
        <v>0.16539999999999999</v>
      </c>
      <c r="W2092" s="1" t="s">
        <v>34</v>
      </c>
      <c r="X2092" s="3"/>
      <c r="Y2092" s="3"/>
      <c r="Z2092" s="5" t="s">
        <v>7980</v>
      </c>
      <c r="AA2092" s="5" t="str">
        <f>VLOOKUP(J2092, sku!B:C, 2, FALSE)</f>
        <v>Cadeirinha Rosa Aro 26 - Peixinho Bike</v>
      </c>
      <c r="AB2092" s="3" t="str">
        <f>VLOOKUP(J2092, sku!B:BM, 64, FALSE)</f>
        <v>Revenda</v>
      </c>
      <c r="AC2092" s="3" t="str">
        <f>LEFT(pedidos[[#This Row],[SKU]],3)</f>
        <v>CAD</v>
      </c>
      <c r="AD2092" s="36" t="str" cm="1">
        <f t="array" aca="1" ref="AD2092" ca="1">IFERROR(
  INDEX(
    montadora[Montadora],
    MATCH(TRUE,LEFT(J2506,NÚCARACT(montadora[SKU Parcial]))=montadora[SKU Parcial],0)
  ),
  ""
)</f>
        <v/>
      </c>
    </row>
    <row r="2093" spans="1:30" customFormat="1" x14ac:dyDescent="0.25">
      <c r="A2093" s="1" t="s">
        <v>5456</v>
      </c>
      <c r="B2093" s="1" t="s">
        <v>36</v>
      </c>
      <c r="C2093" s="1" t="s">
        <v>5457</v>
      </c>
      <c r="D2093" s="1" t="s">
        <v>709</v>
      </c>
      <c r="E2093" s="1" t="s">
        <v>2165</v>
      </c>
      <c r="F2093" s="1" t="s">
        <v>2166</v>
      </c>
      <c r="G2093" s="6" t="s">
        <v>11227</v>
      </c>
      <c r="H2093" s="2" t="s">
        <v>47</v>
      </c>
      <c r="I2093" s="1" t="s">
        <v>36</v>
      </c>
      <c r="J2093" s="1" t="s">
        <v>2167</v>
      </c>
      <c r="K2093" s="4">
        <v>45818</v>
      </c>
      <c r="L2093" s="16" t="s">
        <v>11229</v>
      </c>
      <c r="M2093" s="26">
        <v>78.8</v>
      </c>
      <c r="N2093" s="2">
        <v>1</v>
      </c>
      <c r="O2093" s="26">
        <v>78.8</v>
      </c>
      <c r="P2093" s="26">
        <v>39.54</v>
      </c>
      <c r="Q2093" s="26">
        <v>6.48</v>
      </c>
      <c r="R2093" s="26">
        <v>19.75</v>
      </c>
      <c r="S2093" s="26">
        <v>0</v>
      </c>
      <c r="T2093" s="26">
        <v>0</v>
      </c>
      <c r="U2093" s="26">
        <v>13.03</v>
      </c>
      <c r="V2093" s="10">
        <v>0.16539999999999999</v>
      </c>
      <c r="W2093" s="1" t="s">
        <v>34</v>
      </c>
      <c r="X2093" s="3"/>
      <c r="Y2093" s="3"/>
      <c r="Z2093" s="5" t="s">
        <v>7980</v>
      </c>
      <c r="AA2093" s="5" t="str">
        <f>VLOOKUP(J2093, sku!B:C, 2, FALSE)</f>
        <v>Cadeirinha Rosa Aro 26 - Peixinho Bike</v>
      </c>
      <c r="AB2093" s="3" t="str">
        <f>VLOOKUP(J2093, sku!B:BM, 64, FALSE)</f>
        <v>Revenda</v>
      </c>
      <c r="AC2093" s="3" t="str">
        <f>LEFT(pedidos[[#This Row],[SKU]],3)</f>
        <v>CAD</v>
      </c>
      <c r="AD2093" s="36" t="str" cm="1">
        <f t="array" aca="1" ref="AD2093" ca="1">IFERROR(
  INDEX(
    montadora[Montadora],
    MATCH(TRUE,LEFT(J2507,NÚCARACT(montadora[SKU Parcial]))=montadora[SKU Parcial],0)
  ),
  ""
)</f>
        <v/>
      </c>
    </row>
    <row r="2094" spans="1:30" customFormat="1" x14ac:dyDescent="0.25">
      <c r="A2094" s="1" t="s">
        <v>5458</v>
      </c>
      <c r="B2094" s="1" t="s">
        <v>36</v>
      </c>
      <c r="C2094" s="1" t="s">
        <v>5459</v>
      </c>
      <c r="D2094" s="1" t="s">
        <v>420</v>
      </c>
      <c r="E2094" s="1" t="s">
        <v>2165</v>
      </c>
      <c r="F2094" s="1" t="s">
        <v>2166</v>
      </c>
      <c r="G2094" s="6" t="s">
        <v>11227</v>
      </c>
      <c r="H2094" s="2" t="s">
        <v>47</v>
      </c>
      <c r="I2094" s="1" t="s">
        <v>36</v>
      </c>
      <c r="J2094" s="1" t="s">
        <v>2167</v>
      </c>
      <c r="K2094" s="4">
        <v>45818</v>
      </c>
      <c r="L2094" s="16" t="s">
        <v>11229</v>
      </c>
      <c r="M2094" s="26">
        <v>78.8</v>
      </c>
      <c r="N2094" s="2">
        <v>1</v>
      </c>
      <c r="O2094" s="26">
        <v>87.79</v>
      </c>
      <c r="P2094" s="26">
        <v>39.54</v>
      </c>
      <c r="Q2094" s="26">
        <v>6.48</v>
      </c>
      <c r="R2094" s="26">
        <v>19.75</v>
      </c>
      <c r="S2094" s="26">
        <v>8.99</v>
      </c>
      <c r="T2094" s="26">
        <v>0</v>
      </c>
      <c r="U2094" s="26">
        <v>13.03</v>
      </c>
      <c r="V2094" s="10">
        <v>0.16539999999999999</v>
      </c>
      <c r="W2094" s="1" t="s">
        <v>34</v>
      </c>
      <c r="X2094" s="3"/>
      <c r="Y2094" s="3"/>
      <c r="Z2094" s="5" t="s">
        <v>7980</v>
      </c>
      <c r="AA2094" s="5" t="str">
        <f>VLOOKUP(J2094, sku!B:C, 2, FALSE)</f>
        <v>Cadeirinha Rosa Aro 26 - Peixinho Bike</v>
      </c>
      <c r="AB2094" s="3" t="str">
        <f>VLOOKUP(J2094, sku!B:BM, 64, FALSE)</f>
        <v>Revenda</v>
      </c>
      <c r="AC2094" s="3" t="str">
        <f>LEFT(pedidos[[#This Row],[SKU]],3)</f>
        <v>CAD</v>
      </c>
      <c r="AD2094" s="36" t="str" cm="1">
        <f t="array" aca="1" ref="AD2094" ca="1">IFERROR(
  INDEX(
    montadora[Montadora],
    MATCH(TRUE,LEFT(J2508,NÚCARACT(montadora[SKU Parcial]))=montadora[SKU Parcial],0)
  ),
  ""
)</f>
        <v/>
      </c>
    </row>
    <row r="2095" spans="1:30" customFormat="1" x14ac:dyDescent="0.25">
      <c r="A2095" s="1" t="s">
        <v>5460</v>
      </c>
      <c r="B2095" s="1" t="s">
        <v>36</v>
      </c>
      <c r="C2095" s="1" t="s">
        <v>5461</v>
      </c>
      <c r="D2095" s="1" t="s">
        <v>420</v>
      </c>
      <c r="E2095" s="1" t="s">
        <v>2165</v>
      </c>
      <c r="F2095" s="1" t="s">
        <v>2166</v>
      </c>
      <c r="G2095" s="6" t="s">
        <v>11227</v>
      </c>
      <c r="H2095" s="2" t="s">
        <v>47</v>
      </c>
      <c r="I2095" s="1" t="s">
        <v>36</v>
      </c>
      <c r="J2095" s="1" t="s">
        <v>2167</v>
      </c>
      <c r="K2095" s="4">
        <v>45819</v>
      </c>
      <c r="L2095" s="16" t="s">
        <v>11229</v>
      </c>
      <c r="M2095" s="26">
        <v>78.8</v>
      </c>
      <c r="N2095" s="2">
        <v>1</v>
      </c>
      <c r="O2095" s="26">
        <v>78.8</v>
      </c>
      <c r="P2095" s="26">
        <v>39.54</v>
      </c>
      <c r="Q2095" s="26">
        <v>6.48</v>
      </c>
      <c r="R2095" s="26">
        <v>19.75</v>
      </c>
      <c r="S2095" s="26">
        <v>0</v>
      </c>
      <c r="T2095" s="26">
        <v>0</v>
      </c>
      <c r="U2095" s="26">
        <v>13.03</v>
      </c>
      <c r="V2095" s="10">
        <v>0.16539999999999999</v>
      </c>
      <c r="W2095" s="1" t="s">
        <v>34</v>
      </c>
      <c r="X2095" s="3"/>
      <c r="Y2095" s="3"/>
      <c r="Z2095" s="5" t="s">
        <v>7980</v>
      </c>
      <c r="AA2095" s="5" t="str">
        <f>VLOOKUP(J2095, sku!B:C, 2, FALSE)</f>
        <v>Cadeirinha Rosa Aro 26 - Peixinho Bike</v>
      </c>
      <c r="AB2095" s="3" t="str">
        <f>VLOOKUP(J2095, sku!B:BM, 64, FALSE)</f>
        <v>Revenda</v>
      </c>
      <c r="AC2095" s="3" t="str">
        <f>LEFT(pedidos[[#This Row],[SKU]],3)</f>
        <v>CAD</v>
      </c>
      <c r="AD2095" s="36" t="str" cm="1">
        <f t="array" aca="1" ref="AD2095" ca="1">IFERROR(
  INDEX(
    montadora[Montadora],
    MATCH(TRUE,LEFT(J2509,NÚCARACT(montadora[SKU Parcial]))=montadora[SKU Parcial],0)
  ),
  ""
)</f>
        <v/>
      </c>
    </row>
    <row r="2096" spans="1:30" customFormat="1" x14ac:dyDescent="0.25">
      <c r="A2096" s="1" t="s">
        <v>5462</v>
      </c>
      <c r="B2096" s="1" t="s">
        <v>36</v>
      </c>
      <c r="C2096" s="1" t="s">
        <v>5463</v>
      </c>
      <c r="D2096" s="1" t="s">
        <v>27</v>
      </c>
      <c r="E2096" s="1" t="s">
        <v>2165</v>
      </c>
      <c r="F2096" s="1" t="s">
        <v>2166</v>
      </c>
      <c r="G2096" s="6" t="s">
        <v>11227</v>
      </c>
      <c r="H2096" s="2" t="s">
        <v>47</v>
      </c>
      <c r="I2096" s="1" t="s">
        <v>36</v>
      </c>
      <c r="J2096" s="1" t="s">
        <v>2167</v>
      </c>
      <c r="K2096" s="4">
        <v>45819</v>
      </c>
      <c r="L2096" s="16" t="s">
        <v>11229</v>
      </c>
      <c r="M2096" s="26">
        <v>78.8</v>
      </c>
      <c r="N2096" s="2">
        <v>1</v>
      </c>
      <c r="O2096" s="26">
        <v>78.8</v>
      </c>
      <c r="P2096" s="26">
        <v>39.54</v>
      </c>
      <c r="Q2096" s="26">
        <v>6.48</v>
      </c>
      <c r="R2096" s="26">
        <v>19.75</v>
      </c>
      <c r="S2096" s="26">
        <v>0</v>
      </c>
      <c r="T2096" s="26">
        <v>0</v>
      </c>
      <c r="U2096" s="26">
        <v>13.03</v>
      </c>
      <c r="V2096" s="10">
        <v>0.16539999999999999</v>
      </c>
      <c r="W2096" s="1" t="s">
        <v>34</v>
      </c>
      <c r="X2096" s="3"/>
      <c r="Y2096" s="3"/>
      <c r="Z2096" s="5" t="s">
        <v>7980</v>
      </c>
      <c r="AA2096" s="5" t="str">
        <f>VLOOKUP(J2096, sku!B:C, 2, FALSE)</f>
        <v>Cadeirinha Rosa Aro 26 - Peixinho Bike</v>
      </c>
      <c r="AB2096" s="3" t="str">
        <f>VLOOKUP(J2096, sku!B:BM, 64, FALSE)</f>
        <v>Revenda</v>
      </c>
      <c r="AC2096" s="3" t="str">
        <f>LEFT(pedidos[[#This Row],[SKU]],3)</f>
        <v>CAD</v>
      </c>
      <c r="AD2096" s="36" t="str" cm="1">
        <f t="array" aca="1" ref="AD2096" ca="1">IFERROR(
  INDEX(
    montadora[Montadora],
    MATCH(TRUE,LEFT(J2510,NÚCARACT(montadora[SKU Parcial]))=montadora[SKU Parcial],0)
  ),
  ""
)</f>
        <v/>
      </c>
    </row>
    <row r="2097" spans="1:30" customFormat="1" x14ac:dyDescent="0.25">
      <c r="A2097" s="1" t="s">
        <v>5464</v>
      </c>
      <c r="B2097" s="1" t="s">
        <v>5465</v>
      </c>
      <c r="C2097" s="1" t="s">
        <v>5466</v>
      </c>
      <c r="D2097" s="1" t="s">
        <v>38</v>
      </c>
      <c r="E2097" s="1" t="s">
        <v>2165</v>
      </c>
      <c r="F2097" s="1" t="s">
        <v>2166</v>
      </c>
      <c r="G2097" s="6" t="s">
        <v>11227</v>
      </c>
      <c r="H2097" s="2" t="s">
        <v>47</v>
      </c>
      <c r="I2097" s="1" t="s">
        <v>36</v>
      </c>
      <c r="J2097" s="1" t="s">
        <v>2167</v>
      </c>
      <c r="K2097" s="4">
        <v>45819</v>
      </c>
      <c r="L2097" s="16" t="s">
        <v>11229</v>
      </c>
      <c r="M2097" s="26">
        <v>78.8</v>
      </c>
      <c r="N2097" s="2">
        <v>1</v>
      </c>
      <c r="O2097" s="26">
        <v>78.8</v>
      </c>
      <c r="P2097" s="26">
        <v>39.54</v>
      </c>
      <c r="Q2097" s="26">
        <v>6.48</v>
      </c>
      <c r="R2097" s="26">
        <v>19.75</v>
      </c>
      <c r="S2097" s="26">
        <v>0</v>
      </c>
      <c r="T2097" s="26">
        <v>0</v>
      </c>
      <c r="U2097" s="26">
        <v>13.03</v>
      </c>
      <c r="V2097" s="10">
        <v>0.16539999999999999</v>
      </c>
      <c r="W2097" s="1" t="s">
        <v>34</v>
      </c>
      <c r="X2097" s="3"/>
      <c r="Y2097" s="3"/>
      <c r="Z2097" s="5" t="s">
        <v>7980</v>
      </c>
      <c r="AA2097" s="5" t="str">
        <f>VLOOKUP(J2097, sku!B:C, 2, FALSE)</f>
        <v>Cadeirinha Rosa Aro 26 - Peixinho Bike</v>
      </c>
      <c r="AB2097" s="3" t="str">
        <f>VLOOKUP(J2097, sku!B:BM, 64, FALSE)</f>
        <v>Revenda</v>
      </c>
      <c r="AC2097" s="3" t="str">
        <f>LEFT(pedidos[[#This Row],[SKU]],3)</f>
        <v>CAD</v>
      </c>
      <c r="AD2097" s="36" t="str" cm="1">
        <f t="array" aca="1" ref="AD2097" ca="1">IFERROR(
  INDEX(
    montadora[Montadora],
    MATCH(TRUE,LEFT(J2511,NÚCARACT(montadora[SKU Parcial]))=montadora[SKU Parcial],0)
  ),
  ""
)</f>
        <v/>
      </c>
    </row>
    <row r="2098" spans="1:30" x14ac:dyDescent="0.25">
      <c r="A2098" s="42" t="s">
        <v>10644</v>
      </c>
      <c r="B2098" s="42"/>
      <c r="C2098" s="42"/>
      <c r="D2098" s="42"/>
      <c r="E2098" s="42">
        <v>20598018789</v>
      </c>
      <c r="F2098" s="42" t="s">
        <v>8394</v>
      </c>
      <c r="G2098" s="42" t="s">
        <v>11228</v>
      </c>
      <c r="H2098" s="7"/>
      <c r="I2098" s="42"/>
      <c r="J2098" s="42" t="s">
        <v>8835</v>
      </c>
      <c r="K2098" s="8">
        <v>45812</v>
      </c>
      <c r="L2098" s="19" t="s">
        <v>8443</v>
      </c>
      <c r="M2098" s="44">
        <v>78.8</v>
      </c>
      <c r="N2098" s="7">
        <v>1</v>
      </c>
      <c r="O2098" s="44">
        <v>82.67</v>
      </c>
      <c r="P2098" s="44">
        <v>39.54</v>
      </c>
      <c r="Q2098" s="44">
        <v>2.93</v>
      </c>
      <c r="R2098" s="44">
        <v>19.760000000000002</v>
      </c>
      <c r="S2098" s="44">
        <v>3.87</v>
      </c>
      <c r="T2098" s="44">
        <v>0</v>
      </c>
      <c r="U2098" s="44">
        <v>12.98</v>
      </c>
      <c r="V2098" s="9">
        <v>0.16470000000000001</v>
      </c>
      <c r="W2098" s="42" t="s">
        <v>34</v>
      </c>
      <c r="X2098" s="43"/>
      <c r="Y2098" s="43"/>
      <c r="Z2098" s="43" t="s">
        <v>8442</v>
      </c>
      <c r="AA2098" s="43" t="str">
        <f>VLOOKUP(J2098, sku!B:C, 2, FALSE)</f>
        <v>Cadeirinha Cinza Aro 26 - Peixinho Bike</v>
      </c>
      <c r="AB2098" s="45" t="str">
        <f>VLOOKUP(J2098, sku!B:BM, 64, FALSE)</f>
        <v>Revenda</v>
      </c>
      <c r="AC2098" s="45" t="str">
        <f>LEFT(pedidos[[#This Row],[SKU]],3)</f>
        <v>CAD</v>
      </c>
      <c r="AD2098" s="37" t="str" cm="1">
        <f t="array" aca="1" ref="AD2098" ca="1">IFERROR(
  INDEX(
    montadora[Montadora],
    MATCH(TRUE,LEFT(J2512,NÚCARACT(montadora[SKU Parcial]))=montadora[SKU Parcial],0)
  ),
  ""
)</f>
        <v/>
      </c>
    </row>
    <row r="2099" spans="1:30" x14ac:dyDescent="0.25">
      <c r="A2099" s="42" t="s">
        <v>9897</v>
      </c>
      <c r="B2099" s="42">
        <v>22298177656</v>
      </c>
      <c r="C2099" s="42"/>
      <c r="D2099" s="42"/>
      <c r="E2099" s="42"/>
      <c r="F2099" s="42" t="s">
        <v>8393</v>
      </c>
      <c r="G2099" s="42" t="s">
        <v>11228</v>
      </c>
      <c r="H2099" s="7"/>
      <c r="I2099" s="42"/>
      <c r="J2099" s="42" t="s">
        <v>938</v>
      </c>
      <c r="K2099" s="8">
        <v>45782</v>
      </c>
      <c r="L2099" s="19" t="s">
        <v>8443</v>
      </c>
      <c r="M2099" s="44">
        <v>82.8</v>
      </c>
      <c r="N2099" s="7">
        <v>1</v>
      </c>
      <c r="O2099" s="44">
        <v>102.46</v>
      </c>
      <c r="P2099" s="44">
        <v>39.54</v>
      </c>
      <c r="Q2099" s="44">
        <v>2.79</v>
      </c>
      <c r="R2099" s="44">
        <v>20.39</v>
      </c>
      <c r="S2099" s="44">
        <v>19.66</v>
      </c>
      <c r="T2099" s="44">
        <v>0</v>
      </c>
      <c r="U2099" s="44">
        <v>19.25</v>
      </c>
      <c r="V2099" s="9">
        <v>0.16089999999999999</v>
      </c>
      <c r="W2099" s="42" t="s">
        <v>34</v>
      </c>
      <c r="X2099" s="43"/>
      <c r="Y2099" s="43"/>
      <c r="Z2099" s="43" t="s">
        <v>8442</v>
      </c>
      <c r="AA2099" s="43" t="str">
        <f>VLOOKUP(J2099, sku!B:C, 2, FALSE)</f>
        <v>Cadeirinha Preta Aro 26 - Peixinho Bike</v>
      </c>
      <c r="AB2099" s="45" t="str">
        <f>VLOOKUP(J2099, sku!B:BM, 64, FALSE)</f>
        <v>Revenda</v>
      </c>
      <c r="AC2099" s="45" t="str">
        <f>LEFT(pedidos[[#This Row],[SKU]],3)</f>
        <v>CAD</v>
      </c>
      <c r="AD2099" s="37" t="str" cm="1">
        <f t="array" aca="1" ref="AD2099" ca="1">IFERROR(
  INDEX(
    montadora[Montadora],
    MATCH(TRUE,LEFT(J2513,NÚCARACT(montadora[SKU Parcial]))=montadora[SKU Parcial],0)
  ),
  ""
)</f>
        <v/>
      </c>
    </row>
    <row r="2100" spans="1:30" x14ac:dyDescent="0.25">
      <c r="A2100" s="42" t="s">
        <v>9090</v>
      </c>
      <c r="B2100" s="42"/>
      <c r="C2100" s="42"/>
      <c r="D2100" s="42"/>
      <c r="E2100" s="42">
        <v>22993569629</v>
      </c>
      <c r="F2100" s="42" t="s">
        <v>8394</v>
      </c>
      <c r="G2100" s="42" t="s">
        <v>11227</v>
      </c>
      <c r="H2100" s="7"/>
      <c r="I2100" s="42"/>
      <c r="J2100" s="42" t="s">
        <v>938</v>
      </c>
      <c r="K2100" s="8">
        <v>45808</v>
      </c>
      <c r="L2100" s="19" t="s">
        <v>8443</v>
      </c>
      <c r="M2100" s="44">
        <v>79.8</v>
      </c>
      <c r="N2100" s="7">
        <v>1</v>
      </c>
      <c r="O2100" s="44">
        <v>83.67</v>
      </c>
      <c r="P2100" s="44">
        <v>39.54</v>
      </c>
      <c r="Q2100" s="44">
        <v>6.07</v>
      </c>
      <c r="R2100" s="44">
        <v>21.56</v>
      </c>
      <c r="S2100" s="44">
        <v>3.87</v>
      </c>
      <c r="T2100" s="44">
        <v>0</v>
      </c>
      <c r="U2100" s="44">
        <v>12.63</v>
      </c>
      <c r="V2100" s="9">
        <v>0.15820000000000001</v>
      </c>
      <c r="W2100" s="42" t="s">
        <v>34</v>
      </c>
      <c r="X2100" s="43"/>
      <c r="Y2100" s="43"/>
      <c r="Z2100" s="43" t="s">
        <v>8442</v>
      </c>
      <c r="AA2100" s="43" t="str">
        <f>VLOOKUP(J2100, sku!B:C, 2, FALSE)</f>
        <v>Cadeirinha Preta Aro 26 - Peixinho Bike</v>
      </c>
      <c r="AB2100" s="45" t="str">
        <f>VLOOKUP(J2100, sku!B:BM, 64, FALSE)</f>
        <v>Revenda</v>
      </c>
      <c r="AC2100" s="45" t="str">
        <f>LEFT(pedidos[[#This Row],[SKU]],3)</f>
        <v>CAD</v>
      </c>
      <c r="AD2100" s="37" t="str" cm="1">
        <f t="array" aca="1" ref="AD2100" ca="1">IFERROR(
  INDEX(
    montadora[Montadora],
    MATCH(TRUE,LEFT(J2514,NÚCARACT(montadora[SKU Parcial]))=montadora[SKU Parcial],0)
  ),
  ""
)</f>
        <v/>
      </c>
    </row>
    <row r="2101" spans="1:30" x14ac:dyDescent="0.25">
      <c r="A2101" s="42" t="s">
        <v>9091</v>
      </c>
      <c r="B2101" s="42"/>
      <c r="C2101" s="42"/>
      <c r="D2101" s="42"/>
      <c r="E2101" s="42">
        <v>22993569629</v>
      </c>
      <c r="F2101" s="42" t="s">
        <v>8394</v>
      </c>
      <c r="G2101" s="42" t="s">
        <v>11227</v>
      </c>
      <c r="H2101" s="7"/>
      <c r="I2101" s="42"/>
      <c r="J2101" s="42" t="s">
        <v>938</v>
      </c>
      <c r="K2101" s="8">
        <v>45808</v>
      </c>
      <c r="L2101" s="19" t="s">
        <v>8443</v>
      </c>
      <c r="M2101" s="44">
        <v>79.8</v>
      </c>
      <c r="N2101" s="7">
        <v>1</v>
      </c>
      <c r="O2101" s="44">
        <v>116.76</v>
      </c>
      <c r="P2101" s="44">
        <v>39.54</v>
      </c>
      <c r="Q2101" s="44">
        <v>6.07</v>
      </c>
      <c r="R2101" s="44">
        <v>21.56</v>
      </c>
      <c r="S2101" s="44">
        <v>36.96</v>
      </c>
      <c r="T2101" s="44">
        <v>0</v>
      </c>
      <c r="U2101" s="44">
        <v>12.63</v>
      </c>
      <c r="V2101" s="9">
        <v>0.15820000000000001</v>
      </c>
      <c r="W2101" s="42" t="s">
        <v>34</v>
      </c>
      <c r="X2101" s="43"/>
      <c r="Y2101" s="43"/>
      <c r="Z2101" s="43" t="s">
        <v>8442</v>
      </c>
      <c r="AA2101" s="43" t="str">
        <f>VLOOKUP(J2101, sku!B:C, 2, FALSE)</f>
        <v>Cadeirinha Preta Aro 26 - Peixinho Bike</v>
      </c>
      <c r="AB2101" s="45" t="str">
        <f>VLOOKUP(J2101, sku!B:BM, 64, FALSE)</f>
        <v>Revenda</v>
      </c>
      <c r="AC2101" s="45" t="str">
        <f>LEFT(pedidos[[#This Row],[SKU]],3)</f>
        <v>CAD</v>
      </c>
      <c r="AD2101" s="37" t="str" cm="1">
        <f t="array" aca="1" ref="AD2101" ca="1">IFERROR(
  INDEX(
    montadora[Montadora],
    MATCH(TRUE,LEFT(J2515,NÚCARACT(montadora[SKU Parcial]))=montadora[SKU Parcial],0)
  ),
  ""
)</f>
        <v/>
      </c>
    </row>
    <row r="2102" spans="1:30" x14ac:dyDescent="0.25">
      <c r="A2102" s="42" t="s">
        <v>9092</v>
      </c>
      <c r="B2102" s="42"/>
      <c r="C2102" s="42"/>
      <c r="D2102" s="42"/>
      <c r="E2102" s="42">
        <v>22993569629</v>
      </c>
      <c r="F2102" s="42" t="s">
        <v>8394</v>
      </c>
      <c r="G2102" s="42" t="s">
        <v>11227</v>
      </c>
      <c r="H2102" s="7"/>
      <c r="I2102" s="42"/>
      <c r="J2102" s="42" t="s">
        <v>938</v>
      </c>
      <c r="K2102" s="8">
        <v>45808</v>
      </c>
      <c r="L2102" s="7" t="s">
        <v>8443</v>
      </c>
      <c r="M2102" s="44">
        <v>79.8</v>
      </c>
      <c r="N2102" s="7">
        <v>1</v>
      </c>
      <c r="O2102" s="44">
        <v>92.17</v>
      </c>
      <c r="P2102" s="44">
        <v>39.54</v>
      </c>
      <c r="Q2102" s="44">
        <v>6.07</v>
      </c>
      <c r="R2102" s="44">
        <v>21.56</v>
      </c>
      <c r="S2102" s="44">
        <v>12.37</v>
      </c>
      <c r="T2102" s="44">
        <v>0</v>
      </c>
      <c r="U2102" s="44">
        <v>12.63</v>
      </c>
      <c r="V2102" s="9">
        <v>0.15820000000000001</v>
      </c>
      <c r="W2102" s="42" t="s">
        <v>34</v>
      </c>
      <c r="X2102" s="43"/>
      <c r="Y2102" s="43"/>
      <c r="Z2102" s="43" t="s">
        <v>8442</v>
      </c>
      <c r="AA2102" s="43" t="str">
        <f>VLOOKUP(J2102, sku!B:C, 2, FALSE)</f>
        <v>Cadeirinha Preta Aro 26 - Peixinho Bike</v>
      </c>
      <c r="AB2102" s="45" t="str">
        <f>VLOOKUP(J2102, sku!B:BM, 64, FALSE)</f>
        <v>Revenda</v>
      </c>
      <c r="AC2102" s="45" t="str">
        <f>LEFT(pedidos[[#This Row],[SKU]],3)</f>
        <v>CAD</v>
      </c>
      <c r="AD2102" s="37" t="str" cm="1">
        <f t="array" aca="1" ref="AD2102" ca="1">IFERROR(
  INDEX(
    montadora[Montadora],
    MATCH(TRUE,LEFT(J2516,NÚCARACT(montadora[SKU Parcial]))=montadora[SKU Parcial],0)
  ),
  ""
)</f>
        <v/>
      </c>
    </row>
    <row r="2103" spans="1:30" x14ac:dyDescent="0.25">
      <c r="A2103" s="42" t="s">
        <v>9093</v>
      </c>
      <c r="B2103" s="42"/>
      <c r="C2103" s="42"/>
      <c r="D2103" s="42"/>
      <c r="E2103" s="42">
        <v>22993569629</v>
      </c>
      <c r="F2103" s="42" t="s">
        <v>8394</v>
      </c>
      <c r="G2103" s="42" t="s">
        <v>11227</v>
      </c>
      <c r="H2103" s="7"/>
      <c r="I2103" s="42"/>
      <c r="J2103" s="42" t="s">
        <v>938</v>
      </c>
      <c r="K2103" s="8">
        <v>45807</v>
      </c>
      <c r="L2103" s="19" t="s">
        <v>8443</v>
      </c>
      <c r="M2103" s="44">
        <v>79.8</v>
      </c>
      <c r="N2103" s="7">
        <v>1</v>
      </c>
      <c r="O2103" s="44">
        <v>94.6</v>
      </c>
      <c r="P2103" s="44">
        <v>39.54</v>
      </c>
      <c r="Q2103" s="44">
        <v>6.07</v>
      </c>
      <c r="R2103" s="44">
        <v>21.56</v>
      </c>
      <c r="S2103" s="44">
        <v>14.8</v>
      </c>
      <c r="T2103" s="44">
        <v>0</v>
      </c>
      <c r="U2103" s="44">
        <v>12.63</v>
      </c>
      <c r="V2103" s="9">
        <v>0.15820000000000001</v>
      </c>
      <c r="W2103" s="42" t="s">
        <v>34</v>
      </c>
      <c r="X2103" s="43"/>
      <c r="Y2103" s="43"/>
      <c r="Z2103" s="43" t="s">
        <v>8442</v>
      </c>
      <c r="AA2103" s="43" t="str">
        <f>VLOOKUP(J2103, sku!B:C, 2, FALSE)</f>
        <v>Cadeirinha Preta Aro 26 - Peixinho Bike</v>
      </c>
      <c r="AB2103" s="45" t="str">
        <f>VLOOKUP(J2103, sku!B:BM, 64, FALSE)</f>
        <v>Revenda</v>
      </c>
      <c r="AC2103" s="45" t="str">
        <f>LEFT(pedidos[[#This Row],[SKU]],3)</f>
        <v>CAD</v>
      </c>
      <c r="AD2103" s="37" t="str" cm="1">
        <f t="array" aca="1" ref="AD2103" ca="1">IFERROR(
  INDEX(
    montadora[Montadora],
    MATCH(TRUE,LEFT(J2517,NÚCARACT(montadora[SKU Parcial]))=montadora[SKU Parcial],0)
  ),
  ""
)</f>
        <v/>
      </c>
    </row>
    <row r="2104" spans="1:30" x14ac:dyDescent="0.25">
      <c r="A2104" s="42" t="s">
        <v>9094</v>
      </c>
      <c r="B2104" s="42"/>
      <c r="C2104" s="42"/>
      <c r="D2104" s="42"/>
      <c r="E2104" s="42">
        <v>22993569629</v>
      </c>
      <c r="F2104" s="42" t="s">
        <v>8394</v>
      </c>
      <c r="G2104" s="42" t="s">
        <v>11227</v>
      </c>
      <c r="H2104" s="7"/>
      <c r="I2104" s="42"/>
      <c r="J2104" s="42" t="s">
        <v>938</v>
      </c>
      <c r="K2104" s="8">
        <v>45807</v>
      </c>
      <c r="L2104" s="19" t="s">
        <v>8443</v>
      </c>
      <c r="M2104" s="44">
        <v>79.8</v>
      </c>
      <c r="N2104" s="7">
        <v>1</v>
      </c>
      <c r="O2104" s="44">
        <v>92.17</v>
      </c>
      <c r="P2104" s="44">
        <v>39.54</v>
      </c>
      <c r="Q2104" s="44">
        <v>6.07</v>
      </c>
      <c r="R2104" s="44">
        <v>21.56</v>
      </c>
      <c r="S2104" s="44">
        <v>12.37</v>
      </c>
      <c r="T2104" s="44">
        <v>0</v>
      </c>
      <c r="U2104" s="44">
        <v>12.63</v>
      </c>
      <c r="V2104" s="9">
        <v>0.15820000000000001</v>
      </c>
      <c r="W2104" s="42" t="s">
        <v>34</v>
      </c>
      <c r="X2104" s="43"/>
      <c r="Y2104" s="43"/>
      <c r="Z2104" s="43" t="s">
        <v>8442</v>
      </c>
      <c r="AA2104" s="43" t="str">
        <f>VLOOKUP(J2104, sku!B:C, 2, FALSE)</f>
        <v>Cadeirinha Preta Aro 26 - Peixinho Bike</v>
      </c>
      <c r="AB2104" s="45" t="str">
        <f>VLOOKUP(J2104, sku!B:BM, 64, FALSE)</f>
        <v>Revenda</v>
      </c>
      <c r="AC2104" s="45" t="str">
        <f>LEFT(pedidos[[#This Row],[SKU]],3)</f>
        <v>CAD</v>
      </c>
      <c r="AD2104" s="37" t="str" cm="1">
        <f t="array" aca="1" ref="AD2104" ca="1">IFERROR(
  INDEX(
    montadora[Montadora],
    MATCH(TRUE,LEFT(J2518,NÚCARACT(montadora[SKU Parcial]))=montadora[SKU Parcial],0)
  ),
  ""
)</f>
        <v/>
      </c>
    </row>
    <row r="2105" spans="1:30" x14ac:dyDescent="0.25">
      <c r="A2105" s="42" t="s">
        <v>9095</v>
      </c>
      <c r="B2105" s="42"/>
      <c r="C2105" s="42"/>
      <c r="D2105" s="42"/>
      <c r="E2105" s="42">
        <v>22993569629</v>
      </c>
      <c r="F2105" s="42" t="s">
        <v>8394</v>
      </c>
      <c r="G2105" s="42" t="s">
        <v>11227</v>
      </c>
      <c r="H2105" s="7"/>
      <c r="I2105" s="42"/>
      <c r="J2105" s="42" t="s">
        <v>938</v>
      </c>
      <c r="K2105" s="8">
        <v>45807</v>
      </c>
      <c r="L2105" s="19" t="s">
        <v>8443</v>
      </c>
      <c r="M2105" s="44">
        <v>79.8</v>
      </c>
      <c r="N2105" s="7">
        <v>1</v>
      </c>
      <c r="O2105" s="44">
        <v>89.74</v>
      </c>
      <c r="P2105" s="44">
        <v>39.54</v>
      </c>
      <c r="Q2105" s="44">
        <v>6.07</v>
      </c>
      <c r="R2105" s="44">
        <v>21.56</v>
      </c>
      <c r="S2105" s="44">
        <v>9.94</v>
      </c>
      <c r="T2105" s="44">
        <v>0</v>
      </c>
      <c r="U2105" s="44">
        <v>12.63</v>
      </c>
      <c r="V2105" s="9">
        <v>0.15820000000000001</v>
      </c>
      <c r="W2105" s="42" t="s">
        <v>34</v>
      </c>
      <c r="X2105" s="43"/>
      <c r="Y2105" s="43"/>
      <c r="Z2105" s="43" t="s">
        <v>8442</v>
      </c>
      <c r="AA2105" s="43" t="str">
        <f>VLOOKUP(J2105, sku!B:C, 2, FALSE)</f>
        <v>Cadeirinha Preta Aro 26 - Peixinho Bike</v>
      </c>
      <c r="AB2105" s="45" t="str">
        <f>VLOOKUP(J2105, sku!B:BM, 64, FALSE)</f>
        <v>Revenda</v>
      </c>
      <c r="AC2105" s="45" t="str">
        <f>LEFT(pedidos[[#This Row],[SKU]],3)</f>
        <v>CAD</v>
      </c>
      <c r="AD2105" s="37" t="str" cm="1">
        <f t="array" aca="1" ref="AD2105" ca="1">IFERROR(
  INDEX(
    montadora[Montadora],
    MATCH(TRUE,LEFT(J2519,NÚCARACT(montadora[SKU Parcial]))=montadora[SKU Parcial],0)
  ),
  ""
)</f>
        <v/>
      </c>
    </row>
    <row r="2106" spans="1:30" x14ac:dyDescent="0.25">
      <c r="A2106" s="42" t="s">
        <v>9096</v>
      </c>
      <c r="B2106" s="42"/>
      <c r="C2106" s="42"/>
      <c r="D2106" s="42"/>
      <c r="E2106" s="42">
        <v>22993569629</v>
      </c>
      <c r="F2106" s="42" t="s">
        <v>8394</v>
      </c>
      <c r="G2106" s="42" t="s">
        <v>11227</v>
      </c>
      <c r="H2106" s="7"/>
      <c r="I2106" s="42"/>
      <c r="J2106" s="42" t="s">
        <v>938</v>
      </c>
      <c r="K2106" s="8">
        <v>45807</v>
      </c>
      <c r="L2106" s="19" t="s">
        <v>8443</v>
      </c>
      <c r="M2106" s="44">
        <v>79.8</v>
      </c>
      <c r="N2106" s="7">
        <v>1</v>
      </c>
      <c r="O2106" s="44">
        <v>79.8</v>
      </c>
      <c r="P2106" s="44">
        <v>39.54</v>
      </c>
      <c r="Q2106" s="44">
        <v>6.07</v>
      </c>
      <c r="R2106" s="44">
        <v>21.56</v>
      </c>
      <c r="S2106" s="44">
        <v>0</v>
      </c>
      <c r="T2106" s="44">
        <v>0</v>
      </c>
      <c r="U2106" s="44">
        <v>12.63</v>
      </c>
      <c r="V2106" s="9">
        <v>0.15820000000000001</v>
      </c>
      <c r="W2106" s="42" t="s">
        <v>34</v>
      </c>
      <c r="X2106" s="43"/>
      <c r="Y2106" s="43"/>
      <c r="Z2106" s="43" t="s">
        <v>8442</v>
      </c>
      <c r="AA2106" s="43" t="str">
        <f>VLOOKUP(J2106, sku!B:C, 2, FALSE)</f>
        <v>Cadeirinha Preta Aro 26 - Peixinho Bike</v>
      </c>
      <c r="AB2106" s="45" t="str">
        <f>VLOOKUP(J2106, sku!B:BM, 64, FALSE)</f>
        <v>Revenda</v>
      </c>
      <c r="AC2106" s="45" t="str">
        <f>LEFT(pedidos[[#This Row],[SKU]],3)</f>
        <v>CAD</v>
      </c>
      <c r="AD2106" s="37" t="str" cm="1">
        <f t="array" aca="1" ref="AD2106" ca="1">IFERROR(
  INDEX(
    montadora[Montadora],
    MATCH(TRUE,LEFT(J2520,NÚCARACT(montadora[SKU Parcial]))=montadora[SKU Parcial],0)
  ),
  ""
)</f>
        <v/>
      </c>
    </row>
    <row r="2107" spans="1:30" x14ac:dyDescent="0.25">
      <c r="A2107" s="42" t="s">
        <v>9099</v>
      </c>
      <c r="B2107" s="42"/>
      <c r="C2107" s="42"/>
      <c r="D2107" s="42"/>
      <c r="E2107" s="42">
        <v>22993569629</v>
      </c>
      <c r="F2107" s="42" t="s">
        <v>8394</v>
      </c>
      <c r="G2107" s="42" t="s">
        <v>11227</v>
      </c>
      <c r="H2107" s="7"/>
      <c r="I2107" s="42"/>
      <c r="J2107" s="42" t="s">
        <v>938</v>
      </c>
      <c r="K2107" s="8">
        <v>45805</v>
      </c>
      <c r="L2107" s="19" t="s">
        <v>8443</v>
      </c>
      <c r="M2107" s="44">
        <v>79.8</v>
      </c>
      <c r="N2107" s="7">
        <v>1</v>
      </c>
      <c r="O2107" s="44">
        <v>84.87</v>
      </c>
      <c r="P2107" s="44">
        <v>39.54</v>
      </c>
      <c r="Q2107" s="44">
        <v>6.07</v>
      </c>
      <c r="R2107" s="44">
        <v>21.56</v>
      </c>
      <c r="S2107" s="44">
        <v>5.07</v>
      </c>
      <c r="T2107" s="44">
        <v>0</v>
      </c>
      <c r="U2107" s="44">
        <v>12.63</v>
      </c>
      <c r="V2107" s="9">
        <v>0.15820000000000001</v>
      </c>
      <c r="W2107" s="42" t="s">
        <v>34</v>
      </c>
      <c r="X2107" s="43"/>
      <c r="Y2107" s="43"/>
      <c r="Z2107" s="43" t="s">
        <v>8442</v>
      </c>
      <c r="AA2107" s="43" t="str">
        <f>VLOOKUP(J2107, sku!B:C, 2, FALSE)</f>
        <v>Cadeirinha Preta Aro 26 - Peixinho Bike</v>
      </c>
      <c r="AB2107" s="45" t="str">
        <f>VLOOKUP(J2107, sku!B:BM, 64, FALSE)</f>
        <v>Revenda</v>
      </c>
      <c r="AC2107" s="45" t="str">
        <f>LEFT(pedidos[[#This Row],[SKU]],3)</f>
        <v>CAD</v>
      </c>
      <c r="AD2107" s="37" t="str" cm="1">
        <f t="array" aca="1" ref="AD2107" ca="1">IFERROR(
  INDEX(
    montadora[Montadora],
    MATCH(TRUE,LEFT(J2521,NÚCARACT(montadora[SKU Parcial]))=montadora[SKU Parcial],0)
  ),
  ""
)</f>
        <v/>
      </c>
    </row>
    <row r="2108" spans="1:30" x14ac:dyDescent="0.25">
      <c r="A2108" s="42" t="s">
        <v>9108</v>
      </c>
      <c r="B2108" s="42"/>
      <c r="C2108" s="42"/>
      <c r="D2108" s="42"/>
      <c r="E2108" s="42">
        <v>22993569629</v>
      </c>
      <c r="F2108" s="42" t="s">
        <v>8394</v>
      </c>
      <c r="G2108" s="42" t="s">
        <v>11227</v>
      </c>
      <c r="H2108" s="7"/>
      <c r="I2108" s="42"/>
      <c r="J2108" s="42" t="s">
        <v>8835</v>
      </c>
      <c r="K2108" s="8">
        <v>45798</v>
      </c>
      <c r="L2108" s="19" t="s">
        <v>8443</v>
      </c>
      <c r="M2108" s="44">
        <v>79.8</v>
      </c>
      <c r="N2108" s="7">
        <v>1</v>
      </c>
      <c r="O2108" s="44">
        <v>106.76</v>
      </c>
      <c r="P2108" s="44">
        <v>39.54</v>
      </c>
      <c r="Q2108" s="44">
        <v>6.07</v>
      </c>
      <c r="R2108" s="44">
        <v>21.56</v>
      </c>
      <c r="S2108" s="44">
        <v>26.96</v>
      </c>
      <c r="T2108" s="44">
        <v>0</v>
      </c>
      <c r="U2108" s="44">
        <v>12.63</v>
      </c>
      <c r="V2108" s="9">
        <v>0.15820000000000001</v>
      </c>
      <c r="W2108" s="42" t="s">
        <v>34</v>
      </c>
      <c r="X2108" s="43"/>
      <c r="Y2108" s="43"/>
      <c r="Z2108" s="43" t="s">
        <v>8442</v>
      </c>
      <c r="AA2108" s="43" t="str">
        <f>VLOOKUP(J2108, sku!B:C, 2, FALSE)</f>
        <v>Cadeirinha Cinza Aro 26 - Peixinho Bike</v>
      </c>
      <c r="AB2108" s="45" t="str">
        <f>VLOOKUP(J2108, sku!B:BM, 64, FALSE)</f>
        <v>Revenda</v>
      </c>
      <c r="AC2108" s="45" t="str">
        <f>LEFT(pedidos[[#This Row],[SKU]],3)</f>
        <v>CAD</v>
      </c>
      <c r="AD2108" s="37" t="str" cm="1">
        <f t="array" aca="1" ref="AD2108" ca="1">IFERROR(
  INDEX(
    montadora[Montadora],
    MATCH(TRUE,LEFT(J2522,NÚCARACT(montadora[SKU Parcial]))=montadora[SKU Parcial],0)
  ),
  ""
)</f>
        <v/>
      </c>
    </row>
    <row r="2109" spans="1:30" x14ac:dyDescent="0.25">
      <c r="A2109" s="42" t="s">
        <v>9110</v>
      </c>
      <c r="B2109" s="42"/>
      <c r="C2109" s="42"/>
      <c r="D2109" s="42"/>
      <c r="E2109" s="42">
        <v>22993569629</v>
      </c>
      <c r="F2109" s="42" t="s">
        <v>8394</v>
      </c>
      <c r="G2109" s="42" t="s">
        <v>11227</v>
      </c>
      <c r="H2109" s="7"/>
      <c r="I2109" s="42"/>
      <c r="J2109" s="42" t="s">
        <v>2167</v>
      </c>
      <c r="K2109" s="8">
        <v>45797</v>
      </c>
      <c r="L2109" s="19" t="s">
        <v>8443</v>
      </c>
      <c r="M2109" s="44">
        <v>79.8</v>
      </c>
      <c r="N2109" s="7">
        <v>1</v>
      </c>
      <c r="O2109" s="44">
        <v>84.87</v>
      </c>
      <c r="P2109" s="44">
        <v>39.54</v>
      </c>
      <c r="Q2109" s="44">
        <v>6.07</v>
      </c>
      <c r="R2109" s="44">
        <v>21.56</v>
      </c>
      <c r="S2109" s="44">
        <v>5.07</v>
      </c>
      <c r="T2109" s="44">
        <v>0</v>
      </c>
      <c r="U2109" s="44">
        <v>12.63</v>
      </c>
      <c r="V2109" s="9">
        <v>0.15820000000000001</v>
      </c>
      <c r="W2109" s="42" t="s">
        <v>34</v>
      </c>
      <c r="X2109" s="43"/>
      <c r="Y2109" s="43"/>
      <c r="Z2109" s="43" t="s">
        <v>8442</v>
      </c>
      <c r="AA2109" s="43" t="str">
        <f>VLOOKUP(J2109, sku!B:C, 2, FALSE)</f>
        <v>Cadeirinha Rosa Aro 26 - Peixinho Bike</v>
      </c>
      <c r="AB2109" s="45" t="str">
        <f>VLOOKUP(J2109, sku!B:BM, 64, FALSE)</f>
        <v>Revenda</v>
      </c>
      <c r="AC2109" s="45" t="str">
        <f>LEFT(pedidos[[#This Row],[SKU]],3)</f>
        <v>CAD</v>
      </c>
      <c r="AD2109" s="37" t="str" cm="1">
        <f t="array" aca="1" ref="AD2109" ca="1">IFERROR(
  INDEX(
    montadora[Montadora],
    MATCH(TRUE,LEFT(J2523,NÚCARACT(montadora[SKU Parcial]))=montadora[SKU Parcial],0)
  ),
  ""
)</f>
        <v/>
      </c>
    </row>
    <row r="2110" spans="1:30" x14ac:dyDescent="0.25">
      <c r="A2110" s="42" t="s">
        <v>9111</v>
      </c>
      <c r="B2110" s="42"/>
      <c r="C2110" s="42"/>
      <c r="D2110" s="42"/>
      <c r="E2110" s="42">
        <v>22993569629</v>
      </c>
      <c r="F2110" s="42" t="s">
        <v>8394</v>
      </c>
      <c r="G2110" s="42" t="s">
        <v>11227</v>
      </c>
      <c r="H2110" s="7"/>
      <c r="I2110" s="42"/>
      <c r="J2110" s="42" t="s">
        <v>8835</v>
      </c>
      <c r="K2110" s="8">
        <v>45797</v>
      </c>
      <c r="L2110" s="19" t="s">
        <v>8443</v>
      </c>
      <c r="M2110" s="44">
        <v>79.8</v>
      </c>
      <c r="N2110" s="7">
        <v>1</v>
      </c>
      <c r="O2110" s="44">
        <v>117.7</v>
      </c>
      <c r="P2110" s="44">
        <v>39.54</v>
      </c>
      <c r="Q2110" s="44">
        <v>6.07</v>
      </c>
      <c r="R2110" s="44">
        <v>21.56</v>
      </c>
      <c r="S2110" s="44">
        <v>37.9</v>
      </c>
      <c r="T2110" s="44">
        <v>0</v>
      </c>
      <c r="U2110" s="44">
        <v>12.63</v>
      </c>
      <c r="V2110" s="9">
        <v>0.15820000000000001</v>
      </c>
      <c r="W2110" s="42" t="s">
        <v>34</v>
      </c>
      <c r="X2110" s="43"/>
      <c r="Y2110" s="43"/>
      <c r="Z2110" s="43" t="s">
        <v>8442</v>
      </c>
      <c r="AA2110" s="43" t="str">
        <f>VLOOKUP(J2110, sku!B:C, 2, FALSE)</f>
        <v>Cadeirinha Cinza Aro 26 - Peixinho Bike</v>
      </c>
      <c r="AB2110" s="45" t="str">
        <f>VLOOKUP(J2110, sku!B:BM, 64, FALSE)</f>
        <v>Revenda</v>
      </c>
      <c r="AC2110" s="45" t="str">
        <f>LEFT(pedidos[[#This Row],[SKU]],3)</f>
        <v>CAD</v>
      </c>
      <c r="AD2110" s="37" t="str" cm="1">
        <f t="array" aca="1" ref="AD2110" ca="1">IFERROR(
  INDEX(
    montadora[Montadora],
    MATCH(TRUE,LEFT(J2524,NÚCARACT(montadora[SKU Parcial]))=montadora[SKU Parcial],0)
  ),
  ""
)</f>
        <v/>
      </c>
    </row>
    <row r="2111" spans="1:30" x14ac:dyDescent="0.25">
      <c r="A2111" s="42" t="s">
        <v>9114</v>
      </c>
      <c r="B2111" s="42"/>
      <c r="C2111" s="42"/>
      <c r="D2111" s="42"/>
      <c r="E2111" s="42">
        <v>22993569629</v>
      </c>
      <c r="F2111" s="42" t="s">
        <v>8394</v>
      </c>
      <c r="G2111" s="42" t="s">
        <v>11227</v>
      </c>
      <c r="H2111" s="7"/>
      <c r="I2111" s="42"/>
      <c r="J2111" s="42" t="s">
        <v>8835</v>
      </c>
      <c r="K2111" s="8">
        <v>45796</v>
      </c>
      <c r="L2111" s="19" t="s">
        <v>8443</v>
      </c>
      <c r="M2111" s="44">
        <v>79.8</v>
      </c>
      <c r="N2111" s="7">
        <v>1</v>
      </c>
      <c r="O2111" s="44">
        <v>83.67</v>
      </c>
      <c r="P2111" s="44">
        <v>39.54</v>
      </c>
      <c r="Q2111" s="44">
        <v>6.07</v>
      </c>
      <c r="R2111" s="44">
        <v>21.56</v>
      </c>
      <c r="S2111" s="44">
        <v>3.87</v>
      </c>
      <c r="T2111" s="44">
        <v>0</v>
      </c>
      <c r="U2111" s="44">
        <v>12.63</v>
      </c>
      <c r="V2111" s="9">
        <v>0.15820000000000001</v>
      </c>
      <c r="W2111" s="42" t="s">
        <v>34</v>
      </c>
      <c r="X2111" s="43"/>
      <c r="Y2111" s="43"/>
      <c r="Z2111" s="43" t="s">
        <v>8442</v>
      </c>
      <c r="AA2111" s="43" t="str">
        <f>VLOOKUP(J2111, sku!B:C, 2, FALSE)</f>
        <v>Cadeirinha Cinza Aro 26 - Peixinho Bike</v>
      </c>
      <c r="AB2111" s="45" t="str">
        <f>VLOOKUP(J2111, sku!B:BM, 64, FALSE)</f>
        <v>Revenda</v>
      </c>
      <c r="AC2111" s="45" t="str">
        <f>LEFT(pedidos[[#This Row],[SKU]],3)</f>
        <v>CAD</v>
      </c>
      <c r="AD2111" s="37" t="str" cm="1">
        <f t="array" aca="1" ref="AD2111" ca="1">IFERROR(
  INDEX(
    montadora[Montadora],
    MATCH(TRUE,LEFT(J2525,NÚCARACT(montadora[SKU Parcial]))=montadora[SKU Parcial],0)
  ),
  ""
)</f>
        <v/>
      </c>
    </row>
    <row r="2112" spans="1:30" x14ac:dyDescent="0.25">
      <c r="A2112" s="42" t="s">
        <v>9115</v>
      </c>
      <c r="B2112" s="42"/>
      <c r="C2112" s="42"/>
      <c r="D2112" s="42"/>
      <c r="E2112" s="42">
        <v>22993569629</v>
      </c>
      <c r="F2112" s="42" t="s">
        <v>8394</v>
      </c>
      <c r="G2112" s="42" t="s">
        <v>11227</v>
      </c>
      <c r="H2112" s="7"/>
      <c r="I2112" s="42"/>
      <c r="J2112" s="42" t="s">
        <v>8835</v>
      </c>
      <c r="K2112" s="8">
        <v>45796</v>
      </c>
      <c r="L2112" s="19" t="s">
        <v>8443</v>
      </c>
      <c r="M2112" s="44">
        <v>79.8</v>
      </c>
      <c r="N2112" s="7">
        <v>1</v>
      </c>
      <c r="O2112" s="44">
        <v>92.17</v>
      </c>
      <c r="P2112" s="44">
        <v>39.54</v>
      </c>
      <c r="Q2112" s="44">
        <v>6.07</v>
      </c>
      <c r="R2112" s="44">
        <v>21.56</v>
      </c>
      <c r="S2112" s="44">
        <v>12.37</v>
      </c>
      <c r="T2112" s="44">
        <v>0</v>
      </c>
      <c r="U2112" s="44">
        <v>12.63</v>
      </c>
      <c r="V2112" s="9">
        <v>0.15820000000000001</v>
      </c>
      <c r="W2112" s="42" t="s">
        <v>34</v>
      </c>
      <c r="X2112" s="43"/>
      <c r="Y2112" s="43"/>
      <c r="Z2112" s="43" t="s">
        <v>8442</v>
      </c>
      <c r="AA2112" s="43" t="str">
        <f>VLOOKUP(J2112, sku!B:C, 2, FALSE)</f>
        <v>Cadeirinha Cinza Aro 26 - Peixinho Bike</v>
      </c>
      <c r="AB2112" s="45" t="str">
        <f>VLOOKUP(J2112, sku!B:BM, 64, FALSE)</f>
        <v>Revenda</v>
      </c>
      <c r="AC2112" s="45" t="str">
        <f>LEFT(pedidos[[#This Row],[SKU]],3)</f>
        <v>CAD</v>
      </c>
      <c r="AD2112" s="37" t="str" cm="1">
        <f t="array" aca="1" ref="AD2112" ca="1">IFERROR(
  INDEX(
    montadora[Montadora],
    MATCH(TRUE,LEFT(J2526,NÚCARACT(montadora[SKU Parcial]))=montadora[SKU Parcial],0)
  ),
  ""
)</f>
        <v/>
      </c>
    </row>
    <row r="2113" spans="1:30" x14ac:dyDescent="0.25">
      <c r="A2113" s="42" t="s">
        <v>9116</v>
      </c>
      <c r="B2113" s="42"/>
      <c r="C2113" s="42"/>
      <c r="D2113" s="42"/>
      <c r="E2113" s="42">
        <v>22993569629</v>
      </c>
      <c r="F2113" s="42" t="s">
        <v>8394</v>
      </c>
      <c r="G2113" s="42" t="s">
        <v>11227</v>
      </c>
      <c r="H2113" s="7"/>
      <c r="I2113" s="42"/>
      <c r="J2113" s="42" t="s">
        <v>8835</v>
      </c>
      <c r="K2113" s="8">
        <v>45796</v>
      </c>
      <c r="L2113" s="7" t="s">
        <v>8443</v>
      </c>
      <c r="M2113" s="44">
        <v>79.8</v>
      </c>
      <c r="N2113" s="7">
        <v>1</v>
      </c>
      <c r="O2113" s="44">
        <v>83.67</v>
      </c>
      <c r="P2113" s="44">
        <v>39.54</v>
      </c>
      <c r="Q2113" s="44">
        <v>6.07</v>
      </c>
      <c r="R2113" s="44">
        <v>21.56</v>
      </c>
      <c r="S2113" s="44">
        <v>3.87</v>
      </c>
      <c r="T2113" s="44">
        <v>0</v>
      </c>
      <c r="U2113" s="44">
        <v>12.63</v>
      </c>
      <c r="V2113" s="9">
        <v>0.15820000000000001</v>
      </c>
      <c r="W2113" s="42" t="s">
        <v>34</v>
      </c>
      <c r="X2113" s="43"/>
      <c r="Y2113" s="43"/>
      <c r="Z2113" s="43" t="s">
        <v>8442</v>
      </c>
      <c r="AA2113" s="43" t="str">
        <f>VLOOKUP(J2113, sku!B:C, 2, FALSE)</f>
        <v>Cadeirinha Cinza Aro 26 - Peixinho Bike</v>
      </c>
      <c r="AB2113" s="45" t="str">
        <f>VLOOKUP(J2113, sku!B:BM, 64, FALSE)</f>
        <v>Revenda</v>
      </c>
      <c r="AC2113" s="45" t="str">
        <f>LEFT(pedidos[[#This Row],[SKU]],3)</f>
        <v>CAD</v>
      </c>
      <c r="AD2113" s="37" t="str" cm="1">
        <f t="array" aca="1" ref="AD2113" ca="1">IFERROR(
  INDEX(
    montadora[Montadora],
    MATCH(TRUE,LEFT(J2527,NÚCARACT(montadora[SKU Parcial]))=montadora[SKU Parcial],0)
  ),
  ""
)</f>
        <v/>
      </c>
    </row>
    <row r="2114" spans="1:30" x14ac:dyDescent="0.25">
      <c r="A2114" s="42" t="s">
        <v>9117</v>
      </c>
      <c r="B2114" s="42"/>
      <c r="C2114" s="42"/>
      <c r="D2114" s="42"/>
      <c r="E2114" s="42">
        <v>22993569629</v>
      </c>
      <c r="F2114" s="42" t="s">
        <v>8394</v>
      </c>
      <c r="G2114" s="42" t="s">
        <v>11227</v>
      </c>
      <c r="H2114" s="7"/>
      <c r="I2114" s="42"/>
      <c r="J2114" s="42" t="s">
        <v>8835</v>
      </c>
      <c r="K2114" s="8">
        <v>45796</v>
      </c>
      <c r="L2114" s="19" t="s">
        <v>8443</v>
      </c>
      <c r="M2114" s="44">
        <v>79.8</v>
      </c>
      <c r="N2114" s="7">
        <v>1</v>
      </c>
      <c r="O2114" s="44">
        <v>84.87</v>
      </c>
      <c r="P2114" s="44">
        <v>39.54</v>
      </c>
      <c r="Q2114" s="44">
        <v>6.07</v>
      </c>
      <c r="R2114" s="44">
        <v>21.56</v>
      </c>
      <c r="S2114" s="44">
        <v>5.07</v>
      </c>
      <c r="T2114" s="44">
        <v>0</v>
      </c>
      <c r="U2114" s="44">
        <v>12.63</v>
      </c>
      <c r="V2114" s="9">
        <v>0.15820000000000001</v>
      </c>
      <c r="W2114" s="42" t="s">
        <v>34</v>
      </c>
      <c r="X2114" s="43"/>
      <c r="Y2114" s="43"/>
      <c r="Z2114" s="43" t="s">
        <v>8442</v>
      </c>
      <c r="AA2114" s="43" t="str">
        <f>VLOOKUP(J2114, sku!B:C, 2, FALSE)</f>
        <v>Cadeirinha Cinza Aro 26 - Peixinho Bike</v>
      </c>
      <c r="AB2114" s="45" t="str">
        <f>VLOOKUP(J2114, sku!B:BM, 64, FALSE)</f>
        <v>Revenda</v>
      </c>
      <c r="AC2114" s="45" t="str">
        <f>LEFT(pedidos[[#This Row],[SKU]],3)</f>
        <v>CAD</v>
      </c>
      <c r="AD2114" s="37" t="str" cm="1">
        <f t="array" aca="1" ref="AD2114" ca="1">IFERROR(
  INDEX(
    montadora[Montadora],
    MATCH(TRUE,LEFT(J2528,NÚCARACT(montadora[SKU Parcial]))=montadora[SKU Parcial],0)
  ),
  ""
)</f>
        <v/>
      </c>
    </row>
    <row r="2115" spans="1:30" x14ac:dyDescent="0.25">
      <c r="A2115" s="42" t="s">
        <v>9118</v>
      </c>
      <c r="B2115" s="42"/>
      <c r="C2115" s="42"/>
      <c r="D2115" s="42"/>
      <c r="E2115" s="42">
        <v>22993569629</v>
      </c>
      <c r="F2115" s="42" t="s">
        <v>8394</v>
      </c>
      <c r="G2115" s="42" t="s">
        <v>11227</v>
      </c>
      <c r="H2115" s="7"/>
      <c r="I2115" s="42"/>
      <c r="J2115" s="42" t="s">
        <v>2167</v>
      </c>
      <c r="K2115" s="8">
        <v>45795</v>
      </c>
      <c r="L2115" s="7" t="s">
        <v>8443</v>
      </c>
      <c r="M2115" s="44">
        <v>79.8</v>
      </c>
      <c r="N2115" s="7">
        <v>1</v>
      </c>
      <c r="O2115" s="44">
        <v>89.74</v>
      </c>
      <c r="P2115" s="44">
        <v>39.54</v>
      </c>
      <c r="Q2115" s="44">
        <v>6.07</v>
      </c>
      <c r="R2115" s="44">
        <v>21.56</v>
      </c>
      <c r="S2115" s="44">
        <v>9.94</v>
      </c>
      <c r="T2115" s="44">
        <v>0</v>
      </c>
      <c r="U2115" s="44">
        <v>12.63</v>
      </c>
      <c r="V2115" s="9">
        <v>0.15820000000000001</v>
      </c>
      <c r="W2115" s="42" t="s">
        <v>34</v>
      </c>
      <c r="X2115" s="43"/>
      <c r="Y2115" s="43"/>
      <c r="Z2115" s="43" t="s">
        <v>8442</v>
      </c>
      <c r="AA2115" s="43" t="str">
        <f>VLOOKUP(J2115, sku!B:C, 2, FALSE)</f>
        <v>Cadeirinha Rosa Aro 26 - Peixinho Bike</v>
      </c>
      <c r="AB2115" s="45" t="str">
        <f>VLOOKUP(J2115, sku!B:BM, 64, FALSE)</f>
        <v>Revenda</v>
      </c>
      <c r="AC2115" s="45" t="str">
        <f>LEFT(pedidos[[#This Row],[SKU]],3)</f>
        <v>CAD</v>
      </c>
      <c r="AD2115" s="37" t="str" cm="1">
        <f t="array" aca="1" ref="AD2115" ca="1">IFERROR(
  INDEX(
    montadora[Montadora],
    MATCH(TRUE,LEFT(J2529,NÚCARACT(montadora[SKU Parcial]))=montadora[SKU Parcial],0)
  ),
  ""
)</f>
        <v/>
      </c>
    </row>
    <row r="2116" spans="1:30" x14ac:dyDescent="0.25">
      <c r="A2116" s="42" t="s">
        <v>9119</v>
      </c>
      <c r="B2116" s="42"/>
      <c r="C2116" s="42"/>
      <c r="D2116" s="42"/>
      <c r="E2116" s="42">
        <v>22993569629</v>
      </c>
      <c r="F2116" s="42" t="s">
        <v>8394</v>
      </c>
      <c r="G2116" s="42" t="s">
        <v>11227</v>
      </c>
      <c r="H2116" s="7"/>
      <c r="I2116" s="42"/>
      <c r="J2116" s="42" t="s">
        <v>938</v>
      </c>
      <c r="K2116" s="8">
        <v>45795</v>
      </c>
      <c r="L2116" s="19" t="s">
        <v>8443</v>
      </c>
      <c r="M2116" s="44">
        <v>79.8</v>
      </c>
      <c r="N2116" s="7">
        <v>1</v>
      </c>
      <c r="O2116" s="44">
        <v>83.67</v>
      </c>
      <c r="P2116" s="44">
        <v>39.54</v>
      </c>
      <c r="Q2116" s="44">
        <v>6.07</v>
      </c>
      <c r="R2116" s="44">
        <v>21.56</v>
      </c>
      <c r="S2116" s="44">
        <v>3.87</v>
      </c>
      <c r="T2116" s="44">
        <v>0</v>
      </c>
      <c r="U2116" s="44">
        <v>12.63</v>
      </c>
      <c r="V2116" s="9">
        <v>0.15820000000000001</v>
      </c>
      <c r="W2116" s="42" t="s">
        <v>34</v>
      </c>
      <c r="X2116" s="43"/>
      <c r="Y2116" s="43"/>
      <c r="Z2116" s="43" t="s">
        <v>8442</v>
      </c>
      <c r="AA2116" s="43" t="str">
        <f>VLOOKUP(J2116, sku!B:C, 2, FALSE)</f>
        <v>Cadeirinha Preta Aro 26 - Peixinho Bike</v>
      </c>
      <c r="AB2116" s="45" t="str">
        <f>VLOOKUP(J2116, sku!B:BM, 64, FALSE)</f>
        <v>Revenda</v>
      </c>
      <c r="AC2116" s="45" t="str">
        <f>LEFT(pedidos[[#This Row],[SKU]],3)</f>
        <v>CAD</v>
      </c>
      <c r="AD2116" s="37" t="str" cm="1">
        <f t="array" aca="1" ref="AD2116" ca="1">IFERROR(
  INDEX(
    montadora[Montadora],
    MATCH(TRUE,LEFT(J2530,NÚCARACT(montadora[SKU Parcial]))=montadora[SKU Parcial],0)
  ),
  ""
)</f>
        <v/>
      </c>
    </row>
    <row r="2117" spans="1:30" x14ac:dyDescent="0.25">
      <c r="A2117" s="42" t="s">
        <v>9121</v>
      </c>
      <c r="B2117" s="42"/>
      <c r="C2117" s="42"/>
      <c r="D2117" s="42"/>
      <c r="E2117" s="42">
        <v>22993569629</v>
      </c>
      <c r="F2117" s="42" t="s">
        <v>8394</v>
      </c>
      <c r="G2117" s="42" t="s">
        <v>11227</v>
      </c>
      <c r="H2117" s="7"/>
      <c r="I2117" s="42"/>
      <c r="J2117" s="42" t="s">
        <v>2167</v>
      </c>
      <c r="K2117" s="8">
        <v>45794</v>
      </c>
      <c r="L2117" s="7" t="s">
        <v>8443</v>
      </c>
      <c r="M2117" s="44">
        <v>79.8</v>
      </c>
      <c r="N2117" s="7">
        <v>1</v>
      </c>
      <c r="O2117" s="44">
        <v>84.87</v>
      </c>
      <c r="P2117" s="44">
        <v>39.54</v>
      </c>
      <c r="Q2117" s="44">
        <v>6.07</v>
      </c>
      <c r="R2117" s="44">
        <v>21.56</v>
      </c>
      <c r="S2117" s="44">
        <v>5.07</v>
      </c>
      <c r="T2117" s="44">
        <v>0</v>
      </c>
      <c r="U2117" s="44">
        <v>12.63</v>
      </c>
      <c r="V2117" s="9">
        <v>0.15820000000000001</v>
      </c>
      <c r="W2117" s="42" t="s">
        <v>34</v>
      </c>
      <c r="X2117" s="43"/>
      <c r="Y2117" s="43"/>
      <c r="Z2117" s="43" t="s">
        <v>8442</v>
      </c>
      <c r="AA2117" s="43" t="str">
        <f>VLOOKUP(J2117, sku!B:C, 2, FALSE)</f>
        <v>Cadeirinha Rosa Aro 26 - Peixinho Bike</v>
      </c>
      <c r="AB2117" s="45" t="str">
        <f>VLOOKUP(J2117, sku!B:BM, 64, FALSE)</f>
        <v>Revenda</v>
      </c>
      <c r="AC2117" s="45" t="str">
        <f>LEFT(pedidos[[#This Row],[SKU]],3)</f>
        <v>CAD</v>
      </c>
      <c r="AD2117" s="37" t="str" cm="1">
        <f t="array" aca="1" ref="AD2117" ca="1">IFERROR(
  INDEX(
    montadora[Montadora],
    MATCH(TRUE,LEFT(J2531,NÚCARACT(montadora[SKU Parcial]))=montadora[SKU Parcial],0)
  ),
  ""
)</f>
        <v/>
      </c>
    </row>
    <row r="2118" spans="1:30" x14ac:dyDescent="0.25">
      <c r="A2118" s="42" t="s">
        <v>9122</v>
      </c>
      <c r="B2118" s="42"/>
      <c r="C2118" s="42"/>
      <c r="D2118" s="42"/>
      <c r="E2118" s="42">
        <v>22993569629</v>
      </c>
      <c r="F2118" s="42" t="s">
        <v>8394</v>
      </c>
      <c r="G2118" s="42" t="s">
        <v>11227</v>
      </c>
      <c r="H2118" s="7"/>
      <c r="I2118" s="42"/>
      <c r="J2118" s="42" t="s">
        <v>938</v>
      </c>
      <c r="K2118" s="8">
        <v>45793</v>
      </c>
      <c r="L2118" s="19" t="s">
        <v>8443</v>
      </c>
      <c r="M2118" s="44">
        <v>79.8</v>
      </c>
      <c r="N2118" s="7">
        <v>1</v>
      </c>
      <c r="O2118" s="44">
        <v>89.74</v>
      </c>
      <c r="P2118" s="44">
        <v>39.54</v>
      </c>
      <c r="Q2118" s="44">
        <v>6.07</v>
      </c>
      <c r="R2118" s="44">
        <v>21.56</v>
      </c>
      <c r="S2118" s="44">
        <v>9.94</v>
      </c>
      <c r="T2118" s="44">
        <v>0</v>
      </c>
      <c r="U2118" s="44">
        <v>12.63</v>
      </c>
      <c r="V2118" s="9">
        <v>0.15820000000000001</v>
      </c>
      <c r="W2118" s="42" t="s">
        <v>34</v>
      </c>
      <c r="X2118" s="43"/>
      <c r="Y2118" s="43"/>
      <c r="Z2118" s="43" t="s">
        <v>8442</v>
      </c>
      <c r="AA2118" s="43" t="str">
        <f>VLOOKUP(J2118, sku!B:C, 2, FALSE)</f>
        <v>Cadeirinha Preta Aro 26 - Peixinho Bike</v>
      </c>
      <c r="AB2118" s="45" t="str">
        <f>VLOOKUP(J2118, sku!B:BM, 64, FALSE)</f>
        <v>Revenda</v>
      </c>
      <c r="AC2118" s="45" t="str">
        <f>LEFT(pedidos[[#This Row],[SKU]],3)</f>
        <v>CAD</v>
      </c>
      <c r="AD2118" s="37" t="str" cm="1">
        <f t="array" aca="1" ref="AD2118" ca="1">IFERROR(
  INDEX(
    montadora[Montadora],
    MATCH(TRUE,LEFT(J2532,NÚCARACT(montadora[SKU Parcial]))=montadora[SKU Parcial],0)
  ),
  ""
)</f>
        <v/>
      </c>
    </row>
    <row r="2119" spans="1:30" x14ac:dyDescent="0.25">
      <c r="A2119" s="42" t="s">
        <v>9123</v>
      </c>
      <c r="B2119" s="42"/>
      <c r="C2119" s="42"/>
      <c r="D2119" s="42"/>
      <c r="E2119" s="42">
        <v>22993569629</v>
      </c>
      <c r="F2119" s="42" t="s">
        <v>8394</v>
      </c>
      <c r="G2119" s="42" t="s">
        <v>11227</v>
      </c>
      <c r="H2119" s="7"/>
      <c r="I2119" s="42"/>
      <c r="J2119" s="42" t="s">
        <v>2167</v>
      </c>
      <c r="K2119" s="8">
        <v>45792</v>
      </c>
      <c r="L2119" s="19" t="s">
        <v>8443</v>
      </c>
      <c r="M2119" s="44">
        <v>79.8</v>
      </c>
      <c r="N2119" s="7">
        <v>1</v>
      </c>
      <c r="O2119" s="44">
        <v>79.8</v>
      </c>
      <c r="P2119" s="44">
        <v>39.54</v>
      </c>
      <c r="Q2119" s="44">
        <v>6.07</v>
      </c>
      <c r="R2119" s="44">
        <v>21.56</v>
      </c>
      <c r="S2119" s="44">
        <v>0</v>
      </c>
      <c r="T2119" s="44">
        <v>0</v>
      </c>
      <c r="U2119" s="44">
        <v>12.63</v>
      </c>
      <c r="V2119" s="9">
        <v>0.15820000000000001</v>
      </c>
      <c r="W2119" s="42" t="s">
        <v>34</v>
      </c>
      <c r="X2119" s="43"/>
      <c r="Y2119" s="43"/>
      <c r="Z2119" s="43" t="s">
        <v>8442</v>
      </c>
      <c r="AA2119" s="43" t="str">
        <f>VLOOKUP(J2119, sku!B:C, 2, FALSE)</f>
        <v>Cadeirinha Rosa Aro 26 - Peixinho Bike</v>
      </c>
      <c r="AB2119" s="45" t="str">
        <f>VLOOKUP(J2119, sku!B:BM, 64, FALSE)</f>
        <v>Revenda</v>
      </c>
      <c r="AC2119" s="45" t="str">
        <f>LEFT(pedidos[[#This Row],[SKU]],3)</f>
        <v>CAD</v>
      </c>
      <c r="AD2119" s="37" t="str" cm="1">
        <f t="array" aca="1" ref="AD2119" ca="1">IFERROR(
  INDEX(
    montadora[Montadora],
    MATCH(TRUE,LEFT(J2533,NÚCARACT(montadora[SKU Parcial]))=montadora[SKU Parcial],0)
  ),
  ""
)</f>
        <v/>
      </c>
    </row>
    <row r="2120" spans="1:30" x14ac:dyDescent="0.25">
      <c r="A2120" s="42" t="s">
        <v>8238</v>
      </c>
      <c r="B2120" s="42"/>
      <c r="C2120" s="42"/>
      <c r="D2120" s="42"/>
      <c r="E2120" s="42">
        <v>22993569629</v>
      </c>
      <c r="F2120" s="42" t="s">
        <v>8394</v>
      </c>
      <c r="G2120" s="42" t="s">
        <v>11227</v>
      </c>
      <c r="H2120" s="7"/>
      <c r="I2120" s="42"/>
      <c r="J2120" s="42" t="s">
        <v>938</v>
      </c>
      <c r="K2120" s="8">
        <v>45817</v>
      </c>
      <c r="L2120" s="7" t="s">
        <v>8443</v>
      </c>
      <c r="M2120" s="44">
        <v>79.8</v>
      </c>
      <c r="N2120" s="7">
        <v>1</v>
      </c>
      <c r="O2120" s="44">
        <v>88.53</v>
      </c>
      <c r="P2120" s="44">
        <v>39.54</v>
      </c>
      <c r="Q2120" s="44">
        <v>6.57</v>
      </c>
      <c r="R2120" s="44">
        <v>21.56</v>
      </c>
      <c r="S2120" s="44">
        <v>8.73</v>
      </c>
      <c r="T2120" s="44">
        <v>0</v>
      </c>
      <c r="U2120" s="44">
        <v>12.13</v>
      </c>
      <c r="V2120" s="9">
        <v>0.152</v>
      </c>
      <c r="W2120" s="42" t="s">
        <v>34</v>
      </c>
      <c r="X2120" s="43"/>
      <c r="Y2120" s="43"/>
      <c r="Z2120" s="43" t="s">
        <v>8442</v>
      </c>
      <c r="AA2120" s="43" t="str">
        <f>VLOOKUP(J2120, sku!B:C, 2, FALSE)</f>
        <v>Cadeirinha Preta Aro 26 - Peixinho Bike</v>
      </c>
      <c r="AB2120" s="45" t="str">
        <f>VLOOKUP(J2120, sku!B:BM, 64, FALSE)</f>
        <v>Revenda</v>
      </c>
      <c r="AC2120" s="45" t="str">
        <f>LEFT(pedidos[[#This Row],[SKU]],3)</f>
        <v>CAD</v>
      </c>
      <c r="AD2120" s="37" t="str" cm="1">
        <f t="array" aca="1" ref="AD2120" ca="1">IFERROR(
  INDEX(
    montadora[Montadora],
    MATCH(TRUE,LEFT(J2556,NÚCARACT(montadora[SKU Parcial]))=montadora[SKU Parcial],0)
  ),
  ""
)</f>
        <v/>
      </c>
    </row>
    <row r="2121" spans="1:30" x14ac:dyDescent="0.25">
      <c r="A2121" s="42" t="s">
        <v>8239</v>
      </c>
      <c r="B2121" s="42"/>
      <c r="C2121" s="42"/>
      <c r="D2121" s="42"/>
      <c r="E2121" s="42">
        <v>22993569629</v>
      </c>
      <c r="F2121" s="42" t="s">
        <v>8394</v>
      </c>
      <c r="G2121" s="42" t="s">
        <v>11227</v>
      </c>
      <c r="H2121" s="7"/>
      <c r="I2121" s="42"/>
      <c r="J2121" s="42" t="s">
        <v>938</v>
      </c>
      <c r="K2121" s="8">
        <v>45816</v>
      </c>
      <c r="L2121" s="19" t="s">
        <v>8443</v>
      </c>
      <c r="M2121" s="44">
        <v>79.8</v>
      </c>
      <c r="N2121" s="7">
        <v>1</v>
      </c>
      <c r="O2121" s="44">
        <v>83.67</v>
      </c>
      <c r="P2121" s="44">
        <v>39.54</v>
      </c>
      <c r="Q2121" s="44">
        <v>6.57</v>
      </c>
      <c r="R2121" s="44">
        <v>21.56</v>
      </c>
      <c r="S2121" s="44">
        <v>3.87</v>
      </c>
      <c r="T2121" s="44">
        <v>0</v>
      </c>
      <c r="U2121" s="44">
        <v>12.13</v>
      </c>
      <c r="V2121" s="9">
        <v>0.152</v>
      </c>
      <c r="W2121" s="42" t="s">
        <v>34</v>
      </c>
      <c r="X2121" s="43"/>
      <c r="Y2121" s="43"/>
      <c r="Z2121" s="43" t="s">
        <v>8442</v>
      </c>
      <c r="AA2121" s="43" t="str">
        <f>VLOOKUP(J2121, sku!B:C, 2, FALSE)</f>
        <v>Cadeirinha Preta Aro 26 - Peixinho Bike</v>
      </c>
      <c r="AB2121" s="45" t="str">
        <f>VLOOKUP(J2121, sku!B:BM, 64, FALSE)</f>
        <v>Revenda</v>
      </c>
      <c r="AC2121" s="45" t="str">
        <f>LEFT(pedidos[[#This Row],[SKU]],3)</f>
        <v>CAD</v>
      </c>
      <c r="AD2121" s="37" t="str" cm="1">
        <f t="array" aca="1" ref="AD2121" ca="1">IFERROR(
  INDEX(
    montadora[Montadora],
    MATCH(TRUE,LEFT(J2557,NÚCARACT(montadora[SKU Parcial]))=montadora[SKU Parcial],0)
  ),
  ""
)</f>
        <v/>
      </c>
    </row>
    <row r="2122" spans="1:30" x14ac:dyDescent="0.25">
      <c r="A2122" s="42" t="s">
        <v>8240</v>
      </c>
      <c r="B2122" s="42"/>
      <c r="C2122" s="42"/>
      <c r="D2122" s="42"/>
      <c r="E2122" s="42">
        <v>22993569629</v>
      </c>
      <c r="F2122" s="42" t="s">
        <v>8394</v>
      </c>
      <c r="G2122" s="42" t="s">
        <v>11227</v>
      </c>
      <c r="H2122" s="7"/>
      <c r="I2122" s="42"/>
      <c r="J2122" s="42" t="s">
        <v>938</v>
      </c>
      <c r="K2122" s="8">
        <v>45816</v>
      </c>
      <c r="L2122" s="19" t="s">
        <v>8443</v>
      </c>
      <c r="M2122" s="44">
        <v>79.8</v>
      </c>
      <c r="N2122" s="7">
        <v>1</v>
      </c>
      <c r="O2122" s="44">
        <v>86.1</v>
      </c>
      <c r="P2122" s="44">
        <v>39.54</v>
      </c>
      <c r="Q2122" s="44">
        <v>6.57</v>
      </c>
      <c r="R2122" s="44">
        <v>21.56</v>
      </c>
      <c r="S2122" s="44">
        <v>6.3</v>
      </c>
      <c r="T2122" s="44">
        <v>0</v>
      </c>
      <c r="U2122" s="44">
        <v>12.13</v>
      </c>
      <c r="V2122" s="9">
        <v>0.152</v>
      </c>
      <c r="W2122" s="42" t="s">
        <v>34</v>
      </c>
      <c r="X2122" s="43"/>
      <c r="Y2122" s="43"/>
      <c r="Z2122" s="43" t="s">
        <v>8442</v>
      </c>
      <c r="AA2122" s="43" t="str">
        <f>VLOOKUP(J2122, sku!B:C, 2, FALSE)</f>
        <v>Cadeirinha Preta Aro 26 - Peixinho Bike</v>
      </c>
      <c r="AB2122" s="45" t="str">
        <f>VLOOKUP(J2122, sku!B:BM, 64, FALSE)</f>
        <v>Revenda</v>
      </c>
      <c r="AC2122" s="45" t="str">
        <f>LEFT(pedidos[[#This Row],[SKU]],3)</f>
        <v>CAD</v>
      </c>
      <c r="AD2122" s="37" t="str" cm="1">
        <f t="array" aca="1" ref="AD2122" ca="1">IFERROR(
  INDEX(
    montadora[Montadora],
    MATCH(TRUE,LEFT(J2558,NÚCARACT(montadora[SKU Parcial]))=montadora[SKU Parcial],0)
  ),
  ""
)</f>
        <v/>
      </c>
    </row>
    <row r="2123" spans="1:30" x14ac:dyDescent="0.25">
      <c r="A2123" s="42" t="s">
        <v>8241</v>
      </c>
      <c r="B2123" s="42"/>
      <c r="C2123" s="42"/>
      <c r="D2123" s="42"/>
      <c r="E2123" s="42">
        <v>22993569629</v>
      </c>
      <c r="F2123" s="42" t="s">
        <v>8394</v>
      </c>
      <c r="G2123" s="42" t="s">
        <v>11227</v>
      </c>
      <c r="H2123" s="7"/>
      <c r="I2123" s="42"/>
      <c r="J2123" s="42" t="s">
        <v>938</v>
      </c>
      <c r="K2123" s="8">
        <v>45815</v>
      </c>
      <c r="L2123" s="7" t="s">
        <v>8443</v>
      </c>
      <c r="M2123" s="44">
        <v>79.8</v>
      </c>
      <c r="N2123" s="7">
        <v>1</v>
      </c>
      <c r="O2123" s="44">
        <v>91.24</v>
      </c>
      <c r="P2123" s="44">
        <v>39.54</v>
      </c>
      <c r="Q2123" s="44">
        <v>6.57</v>
      </c>
      <c r="R2123" s="44">
        <v>21.56</v>
      </c>
      <c r="S2123" s="44">
        <v>11.44</v>
      </c>
      <c r="T2123" s="44">
        <v>0</v>
      </c>
      <c r="U2123" s="44">
        <v>12.13</v>
      </c>
      <c r="V2123" s="9">
        <v>0.152</v>
      </c>
      <c r="W2123" s="42" t="s">
        <v>34</v>
      </c>
      <c r="X2123" s="43"/>
      <c r="Y2123" s="43"/>
      <c r="Z2123" s="43" t="s">
        <v>8442</v>
      </c>
      <c r="AA2123" s="43" t="str">
        <f>VLOOKUP(J2123, sku!B:C, 2, FALSE)</f>
        <v>Cadeirinha Preta Aro 26 - Peixinho Bike</v>
      </c>
      <c r="AB2123" s="45" t="str">
        <f>VLOOKUP(J2123, sku!B:BM, 64, FALSE)</f>
        <v>Revenda</v>
      </c>
      <c r="AC2123" s="45" t="str">
        <f>LEFT(pedidos[[#This Row],[SKU]],3)</f>
        <v>CAD</v>
      </c>
      <c r="AD2123" s="37" t="str" cm="1">
        <f t="array" aca="1" ref="AD2123" ca="1">IFERROR(
  INDEX(
    montadora[Montadora],
    MATCH(TRUE,LEFT(J2559,NÚCARACT(montadora[SKU Parcial]))=montadora[SKU Parcial],0)
  ),
  ""
)</f>
        <v/>
      </c>
    </row>
    <row r="2124" spans="1:30" x14ac:dyDescent="0.25">
      <c r="A2124" s="42" t="s">
        <v>8242</v>
      </c>
      <c r="B2124" s="42"/>
      <c r="C2124" s="42"/>
      <c r="D2124" s="42"/>
      <c r="E2124" s="42">
        <v>22993569629</v>
      </c>
      <c r="F2124" s="42" t="s">
        <v>8394</v>
      </c>
      <c r="G2124" s="42" t="s">
        <v>11227</v>
      </c>
      <c r="H2124" s="7"/>
      <c r="I2124" s="42"/>
      <c r="J2124" s="42" t="s">
        <v>2167</v>
      </c>
      <c r="K2124" s="8">
        <v>45815</v>
      </c>
      <c r="L2124" s="19" t="s">
        <v>8443</v>
      </c>
      <c r="M2124" s="44">
        <v>79.8</v>
      </c>
      <c r="N2124" s="7">
        <v>1</v>
      </c>
      <c r="O2124" s="44">
        <v>88.53</v>
      </c>
      <c r="P2124" s="44">
        <v>39.54</v>
      </c>
      <c r="Q2124" s="44">
        <v>6.57</v>
      </c>
      <c r="R2124" s="44">
        <v>21.56</v>
      </c>
      <c r="S2124" s="44">
        <v>8.73</v>
      </c>
      <c r="T2124" s="44">
        <v>0</v>
      </c>
      <c r="U2124" s="44">
        <v>12.13</v>
      </c>
      <c r="V2124" s="9">
        <v>0.152</v>
      </c>
      <c r="W2124" s="42" t="s">
        <v>34</v>
      </c>
      <c r="X2124" s="43"/>
      <c r="Y2124" s="43"/>
      <c r="Z2124" s="43" t="s">
        <v>8442</v>
      </c>
      <c r="AA2124" s="43" t="str">
        <f>VLOOKUP(J2124, sku!B:C, 2, FALSE)</f>
        <v>Cadeirinha Rosa Aro 26 - Peixinho Bike</v>
      </c>
      <c r="AB2124" s="45" t="str">
        <f>VLOOKUP(J2124, sku!B:BM, 64, FALSE)</f>
        <v>Revenda</v>
      </c>
      <c r="AC2124" s="45" t="str">
        <f>LEFT(pedidos[[#This Row],[SKU]],3)</f>
        <v>CAD</v>
      </c>
      <c r="AD2124" s="37" t="str" cm="1">
        <f t="array" aca="1" ref="AD2124" ca="1">IFERROR(
  INDEX(
    montadora[Montadora],
    MATCH(TRUE,LEFT(J2560,NÚCARACT(montadora[SKU Parcial]))=montadora[SKU Parcial],0)
  ),
  ""
)</f>
        <v/>
      </c>
    </row>
    <row r="2125" spans="1:30" x14ac:dyDescent="0.25">
      <c r="A2125" s="42" t="s">
        <v>8243</v>
      </c>
      <c r="B2125" s="42"/>
      <c r="C2125" s="42"/>
      <c r="D2125" s="42"/>
      <c r="E2125" s="42">
        <v>22993569629</v>
      </c>
      <c r="F2125" s="42" t="s">
        <v>8394</v>
      </c>
      <c r="G2125" s="42" t="s">
        <v>11227</v>
      </c>
      <c r="H2125" s="7"/>
      <c r="I2125" s="42"/>
      <c r="J2125" s="42" t="s">
        <v>938</v>
      </c>
      <c r="K2125" s="8">
        <v>45815</v>
      </c>
      <c r="L2125" s="19" t="s">
        <v>8443</v>
      </c>
      <c r="M2125" s="44">
        <v>79.8</v>
      </c>
      <c r="N2125" s="7">
        <v>1</v>
      </c>
      <c r="O2125" s="44">
        <v>84.87</v>
      </c>
      <c r="P2125" s="44">
        <v>39.54</v>
      </c>
      <c r="Q2125" s="44">
        <v>6.57</v>
      </c>
      <c r="R2125" s="44">
        <v>21.56</v>
      </c>
      <c r="S2125" s="44">
        <v>5.07</v>
      </c>
      <c r="T2125" s="44">
        <v>0</v>
      </c>
      <c r="U2125" s="44">
        <v>12.13</v>
      </c>
      <c r="V2125" s="9">
        <v>0.152</v>
      </c>
      <c r="W2125" s="42" t="s">
        <v>34</v>
      </c>
      <c r="X2125" s="43"/>
      <c r="Y2125" s="43"/>
      <c r="Z2125" s="43" t="s">
        <v>8442</v>
      </c>
      <c r="AA2125" s="43" t="str">
        <f>VLOOKUP(J2125, sku!B:C, 2, FALSE)</f>
        <v>Cadeirinha Preta Aro 26 - Peixinho Bike</v>
      </c>
      <c r="AB2125" s="45" t="str">
        <f>VLOOKUP(J2125, sku!B:BM, 64, FALSE)</f>
        <v>Revenda</v>
      </c>
      <c r="AC2125" s="45" t="str">
        <f>LEFT(pedidos[[#This Row],[SKU]],3)</f>
        <v>CAD</v>
      </c>
      <c r="AD2125" s="37" t="str" cm="1">
        <f t="array" aca="1" ref="AD2125" ca="1">IFERROR(
  INDEX(
    montadora[Montadora],
    MATCH(TRUE,LEFT(J2561,NÚCARACT(montadora[SKU Parcial]))=montadora[SKU Parcial],0)
  ),
  ""
)</f>
        <v/>
      </c>
    </row>
    <row r="2126" spans="1:30" x14ac:dyDescent="0.25">
      <c r="A2126" s="42" t="s">
        <v>8244</v>
      </c>
      <c r="B2126" s="42"/>
      <c r="C2126" s="42"/>
      <c r="D2126" s="42"/>
      <c r="E2126" s="42">
        <v>22993569629</v>
      </c>
      <c r="F2126" s="42" t="s">
        <v>8394</v>
      </c>
      <c r="G2126" s="42" t="s">
        <v>11227</v>
      </c>
      <c r="H2126" s="7"/>
      <c r="I2126" s="42"/>
      <c r="J2126" s="42" t="s">
        <v>938</v>
      </c>
      <c r="K2126" s="8">
        <v>45815</v>
      </c>
      <c r="L2126" s="19" t="s">
        <v>8443</v>
      </c>
      <c r="M2126" s="44">
        <v>79.8</v>
      </c>
      <c r="N2126" s="7">
        <v>1</v>
      </c>
      <c r="O2126" s="44">
        <v>87.31</v>
      </c>
      <c r="P2126" s="44">
        <v>39.54</v>
      </c>
      <c r="Q2126" s="44">
        <v>6.57</v>
      </c>
      <c r="R2126" s="44">
        <v>21.56</v>
      </c>
      <c r="S2126" s="44">
        <v>7.51</v>
      </c>
      <c r="T2126" s="44">
        <v>0</v>
      </c>
      <c r="U2126" s="44">
        <v>12.13</v>
      </c>
      <c r="V2126" s="9">
        <v>0.152</v>
      </c>
      <c r="W2126" s="42" t="s">
        <v>34</v>
      </c>
      <c r="X2126" s="43"/>
      <c r="Y2126" s="43"/>
      <c r="Z2126" s="43" t="s">
        <v>8442</v>
      </c>
      <c r="AA2126" s="43" t="str">
        <f>VLOOKUP(J2126, sku!B:C, 2, FALSE)</f>
        <v>Cadeirinha Preta Aro 26 - Peixinho Bike</v>
      </c>
      <c r="AB2126" s="45" t="str">
        <f>VLOOKUP(J2126, sku!B:BM, 64, FALSE)</f>
        <v>Revenda</v>
      </c>
      <c r="AC2126" s="45" t="str">
        <f>LEFT(pedidos[[#This Row],[SKU]],3)</f>
        <v>CAD</v>
      </c>
      <c r="AD2126" s="37" t="str" cm="1">
        <f t="array" aca="1" ref="AD2126" ca="1">IFERROR(
  INDEX(
    montadora[Montadora],
    MATCH(TRUE,LEFT(J2562,NÚCARACT(montadora[SKU Parcial]))=montadora[SKU Parcial],0)
  ),
  ""
)</f>
        <v/>
      </c>
    </row>
    <row r="2127" spans="1:30" x14ac:dyDescent="0.25">
      <c r="A2127" s="42" t="s">
        <v>8245</v>
      </c>
      <c r="B2127" s="42"/>
      <c r="C2127" s="42"/>
      <c r="D2127" s="42"/>
      <c r="E2127" s="42">
        <v>22993569629</v>
      </c>
      <c r="F2127" s="42" t="s">
        <v>8394</v>
      </c>
      <c r="G2127" s="42" t="s">
        <v>11227</v>
      </c>
      <c r="H2127" s="7"/>
      <c r="I2127" s="42"/>
      <c r="J2127" s="42" t="s">
        <v>938</v>
      </c>
      <c r="K2127" s="8">
        <v>45814</v>
      </c>
      <c r="L2127" s="19" t="s">
        <v>8443</v>
      </c>
      <c r="M2127" s="44">
        <v>79.8</v>
      </c>
      <c r="N2127" s="7">
        <v>1</v>
      </c>
      <c r="O2127" s="44">
        <v>87.31</v>
      </c>
      <c r="P2127" s="44">
        <v>39.54</v>
      </c>
      <c r="Q2127" s="44">
        <v>6.57</v>
      </c>
      <c r="R2127" s="44">
        <v>21.56</v>
      </c>
      <c r="S2127" s="44">
        <v>7.51</v>
      </c>
      <c r="T2127" s="44">
        <v>0</v>
      </c>
      <c r="U2127" s="44">
        <v>12.13</v>
      </c>
      <c r="V2127" s="9">
        <v>0.152</v>
      </c>
      <c r="W2127" s="42" t="s">
        <v>34</v>
      </c>
      <c r="X2127" s="43"/>
      <c r="Y2127" s="43"/>
      <c r="Z2127" s="43" t="s">
        <v>8442</v>
      </c>
      <c r="AA2127" s="43" t="str">
        <f>VLOOKUP(J2127, sku!B:C, 2, FALSE)</f>
        <v>Cadeirinha Preta Aro 26 - Peixinho Bike</v>
      </c>
      <c r="AB2127" s="45" t="str">
        <f>VLOOKUP(J2127, sku!B:BM, 64, FALSE)</f>
        <v>Revenda</v>
      </c>
      <c r="AC2127" s="45" t="str">
        <f>LEFT(pedidos[[#This Row],[SKU]],3)</f>
        <v>CAD</v>
      </c>
      <c r="AD2127" s="37" t="str" cm="1">
        <f t="array" aca="1" ref="AD2127" ca="1">IFERROR(
  INDEX(
    montadora[Montadora],
    MATCH(TRUE,LEFT(J2563,NÚCARACT(montadora[SKU Parcial]))=montadora[SKU Parcial],0)
  ),
  ""
)</f>
        <v/>
      </c>
    </row>
    <row r="2128" spans="1:30" x14ac:dyDescent="0.25">
      <c r="A2128" s="42" t="s">
        <v>8246</v>
      </c>
      <c r="B2128" s="42"/>
      <c r="C2128" s="42"/>
      <c r="D2128" s="42"/>
      <c r="E2128" s="42">
        <v>22993569629</v>
      </c>
      <c r="F2128" s="42" t="s">
        <v>8394</v>
      </c>
      <c r="G2128" s="42" t="s">
        <v>11227</v>
      </c>
      <c r="H2128" s="7"/>
      <c r="I2128" s="42"/>
      <c r="J2128" s="42" t="s">
        <v>938</v>
      </c>
      <c r="K2128" s="8">
        <v>45814</v>
      </c>
      <c r="L2128" s="19" t="s">
        <v>8443</v>
      </c>
      <c r="M2128" s="44">
        <v>79.8</v>
      </c>
      <c r="N2128" s="7">
        <v>1</v>
      </c>
      <c r="O2128" s="44">
        <v>86.1</v>
      </c>
      <c r="P2128" s="44">
        <v>39.54</v>
      </c>
      <c r="Q2128" s="44">
        <v>6.57</v>
      </c>
      <c r="R2128" s="44">
        <v>21.56</v>
      </c>
      <c r="S2128" s="44">
        <v>6.3</v>
      </c>
      <c r="T2128" s="44">
        <v>0</v>
      </c>
      <c r="U2128" s="44">
        <v>12.13</v>
      </c>
      <c r="V2128" s="9">
        <v>0.152</v>
      </c>
      <c r="W2128" s="42" t="s">
        <v>34</v>
      </c>
      <c r="X2128" s="43"/>
      <c r="Y2128" s="43"/>
      <c r="Z2128" s="43" t="s">
        <v>8442</v>
      </c>
      <c r="AA2128" s="43" t="str">
        <f>VLOOKUP(J2128, sku!B:C, 2, FALSE)</f>
        <v>Cadeirinha Preta Aro 26 - Peixinho Bike</v>
      </c>
      <c r="AB2128" s="45" t="str">
        <f>VLOOKUP(J2128, sku!B:BM, 64, FALSE)</f>
        <v>Revenda</v>
      </c>
      <c r="AC2128" s="45" t="str">
        <f>LEFT(pedidos[[#This Row],[SKU]],3)</f>
        <v>CAD</v>
      </c>
      <c r="AD2128" s="37" t="str" cm="1">
        <f t="array" aca="1" ref="AD2128" ca="1">IFERROR(
  INDEX(
    montadora[Montadora],
    MATCH(TRUE,LEFT(J2564,NÚCARACT(montadora[SKU Parcial]))=montadora[SKU Parcial],0)
  ),
  ""
)</f>
        <v/>
      </c>
    </row>
    <row r="2129" spans="1:30" x14ac:dyDescent="0.25">
      <c r="A2129" s="42" t="s">
        <v>8247</v>
      </c>
      <c r="B2129" s="42"/>
      <c r="C2129" s="42"/>
      <c r="D2129" s="42"/>
      <c r="E2129" s="42">
        <v>22993569629</v>
      </c>
      <c r="F2129" s="42" t="s">
        <v>8394</v>
      </c>
      <c r="G2129" s="42" t="s">
        <v>11227</v>
      </c>
      <c r="H2129" s="7"/>
      <c r="I2129" s="42"/>
      <c r="J2129" s="42" t="s">
        <v>938</v>
      </c>
      <c r="K2129" s="8">
        <v>45814</v>
      </c>
      <c r="L2129" s="19" t="s">
        <v>8443</v>
      </c>
      <c r="M2129" s="44">
        <v>79.8</v>
      </c>
      <c r="N2129" s="7">
        <v>1</v>
      </c>
      <c r="O2129" s="44">
        <v>81.239999999999995</v>
      </c>
      <c r="P2129" s="44">
        <v>39.54</v>
      </c>
      <c r="Q2129" s="44">
        <v>6.57</v>
      </c>
      <c r="R2129" s="44">
        <v>21.56</v>
      </c>
      <c r="S2129" s="44">
        <v>1.44</v>
      </c>
      <c r="T2129" s="44">
        <v>0</v>
      </c>
      <c r="U2129" s="44">
        <v>12.13</v>
      </c>
      <c r="V2129" s="9">
        <v>0.152</v>
      </c>
      <c r="W2129" s="42" t="s">
        <v>34</v>
      </c>
      <c r="X2129" s="43"/>
      <c r="Y2129" s="43"/>
      <c r="Z2129" s="43" t="s">
        <v>8442</v>
      </c>
      <c r="AA2129" s="43" t="str">
        <f>VLOOKUP(J2129, sku!B:C, 2, FALSE)</f>
        <v>Cadeirinha Preta Aro 26 - Peixinho Bike</v>
      </c>
      <c r="AB2129" s="45" t="str">
        <f>VLOOKUP(J2129, sku!B:BM, 64, FALSE)</f>
        <v>Revenda</v>
      </c>
      <c r="AC2129" s="45" t="str">
        <f>LEFT(pedidos[[#This Row],[SKU]],3)</f>
        <v>CAD</v>
      </c>
      <c r="AD2129" s="37" t="str" cm="1">
        <f t="array" aca="1" ref="AD2129" ca="1">IFERROR(
  INDEX(
    montadora[Montadora],
    MATCH(TRUE,LEFT(J2565,NÚCARACT(montadora[SKU Parcial]))=montadora[SKU Parcial],0)
  ),
  ""
)</f>
        <v/>
      </c>
    </row>
    <row r="2130" spans="1:30" x14ac:dyDescent="0.25">
      <c r="A2130" s="42" t="s">
        <v>8248</v>
      </c>
      <c r="B2130" s="42"/>
      <c r="C2130" s="42"/>
      <c r="D2130" s="42"/>
      <c r="E2130" s="42">
        <v>22993569629</v>
      </c>
      <c r="F2130" s="42" t="s">
        <v>8394</v>
      </c>
      <c r="G2130" s="42" t="s">
        <v>11227</v>
      </c>
      <c r="H2130" s="7"/>
      <c r="I2130" s="42"/>
      <c r="J2130" s="42" t="s">
        <v>938</v>
      </c>
      <c r="K2130" s="8">
        <v>45814</v>
      </c>
      <c r="L2130" s="19" t="s">
        <v>8443</v>
      </c>
      <c r="M2130" s="44">
        <v>79.8</v>
      </c>
      <c r="N2130" s="7">
        <v>1</v>
      </c>
      <c r="O2130" s="44">
        <v>87.31</v>
      </c>
      <c r="P2130" s="44">
        <v>39.54</v>
      </c>
      <c r="Q2130" s="44">
        <v>6.57</v>
      </c>
      <c r="R2130" s="44">
        <v>21.56</v>
      </c>
      <c r="S2130" s="44">
        <v>7.51</v>
      </c>
      <c r="T2130" s="44">
        <v>0</v>
      </c>
      <c r="U2130" s="44">
        <v>12.13</v>
      </c>
      <c r="V2130" s="9">
        <v>0.152</v>
      </c>
      <c r="W2130" s="42" t="s">
        <v>34</v>
      </c>
      <c r="X2130" s="43"/>
      <c r="Y2130" s="43"/>
      <c r="Z2130" s="43" t="s">
        <v>8442</v>
      </c>
      <c r="AA2130" s="43" t="str">
        <f>VLOOKUP(J2130, sku!B:C, 2, FALSE)</f>
        <v>Cadeirinha Preta Aro 26 - Peixinho Bike</v>
      </c>
      <c r="AB2130" s="45" t="str">
        <f>VLOOKUP(J2130, sku!B:BM, 64, FALSE)</f>
        <v>Revenda</v>
      </c>
      <c r="AC2130" s="45" t="str">
        <f>LEFT(pedidos[[#This Row],[SKU]],3)</f>
        <v>CAD</v>
      </c>
      <c r="AD2130" s="37" t="str" cm="1">
        <f t="array" aca="1" ref="AD2130" ca="1">IFERROR(
  INDEX(
    montadora[Montadora],
    MATCH(TRUE,LEFT(J2566,NÚCARACT(montadora[SKU Parcial]))=montadora[SKU Parcial],0)
  ),
  ""
)</f>
        <v/>
      </c>
    </row>
    <row r="2131" spans="1:30" x14ac:dyDescent="0.25">
      <c r="A2131" s="42" t="s">
        <v>8249</v>
      </c>
      <c r="B2131" s="42"/>
      <c r="C2131" s="42"/>
      <c r="D2131" s="42"/>
      <c r="E2131" s="42">
        <v>22993569629</v>
      </c>
      <c r="F2131" s="42" t="s">
        <v>8394</v>
      </c>
      <c r="G2131" s="42" t="s">
        <v>11227</v>
      </c>
      <c r="H2131" s="7"/>
      <c r="I2131" s="42"/>
      <c r="J2131" s="42" t="s">
        <v>938</v>
      </c>
      <c r="K2131" s="8">
        <v>45814</v>
      </c>
      <c r="L2131" s="19" t="s">
        <v>8443</v>
      </c>
      <c r="M2131" s="44">
        <v>79.8</v>
      </c>
      <c r="N2131" s="7">
        <v>1</v>
      </c>
      <c r="O2131" s="44">
        <v>83.67</v>
      </c>
      <c r="P2131" s="44">
        <v>39.54</v>
      </c>
      <c r="Q2131" s="44">
        <v>6.57</v>
      </c>
      <c r="R2131" s="44">
        <v>21.56</v>
      </c>
      <c r="S2131" s="44">
        <v>3.87</v>
      </c>
      <c r="T2131" s="44">
        <v>0</v>
      </c>
      <c r="U2131" s="44">
        <v>12.13</v>
      </c>
      <c r="V2131" s="9">
        <v>0.152</v>
      </c>
      <c r="W2131" s="42" t="s">
        <v>34</v>
      </c>
      <c r="X2131" s="43"/>
      <c r="Y2131" s="43"/>
      <c r="Z2131" s="43" t="s">
        <v>8442</v>
      </c>
      <c r="AA2131" s="43" t="str">
        <f>VLOOKUP(J2131, sku!B:C, 2, FALSE)</f>
        <v>Cadeirinha Preta Aro 26 - Peixinho Bike</v>
      </c>
      <c r="AB2131" s="45" t="str">
        <f>VLOOKUP(J2131, sku!B:BM, 64, FALSE)</f>
        <v>Revenda</v>
      </c>
      <c r="AC2131" s="45" t="str">
        <f>LEFT(pedidos[[#This Row],[SKU]],3)</f>
        <v>CAD</v>
      </c>
      <c r="AD2131" s="37" t="str" cm="1">
        <f t="array" aca="1" ref="AD2131" ca="1">IFERROR(
  INDEX(
    montadora[Montadora],
    MATCH(TRUE,LEFT(J2567,NÚCARACT(montadora[SKU Parcial]))=montadora[SKU Parcial],0)
  ),
  ""
)</f>
        <v/>
      </c>
    </row>
    <row r="2132" spans="1:30" x14ac:dyDescent="0.25">
      <c r="A2132" s="42" t="s">
        <v>8251</v>
      </c>
      <c r="B2132" s="42"/>
      <c r="C2132" s="42"/>
      <c r="D2132" s="42"/>
      <c r="E2132" s="42">
        <v>22993569629</v>
      </c>
      <c r="F2132" s="42" t="s">
        <v>8394</v>
      </c>
      <c r="G2132" s="42" t="s">
        <v>11227</v>
      </c>
      <c r="H2132" s="7"/>
      <c r="I2132" s="42"/>
      <c r="J2132" s="42" t="s">
        <v>2167</v>
      </c>
      <c r="K2132" s="8">
        <v>45814</v>
      </c>
      <c r="L2132" s="19" t="s">
        <v>8443</v>
      </c>
      <c r="M2132" s="44">
        <v>79.8</v>
      </c>
      <c r="N2132" s="7">
        <v>1</v>
      </c>
      <c r="O2132" s="44">
        <v>89.74</v>
      </c>
      <c r="P2132" s="44">
        <v>39.54</v>
      </c>
      <c r="Q2132" s="44">
        <v>6.57</v>
      </c>
      <c r="R2132" s="44">
        <v>21.56</v>
      </c>
      <c r="S2132" s="44">
        <v>9.94</v>
      </c>
      <c r="T2132" s="44">
        <v>0</v>
      </c>
      <c r="U2132" s="44">
        <v>12.13</v>
      </c>
      <c r="V2132" s="9">
        <v>0.152</v>
      </c>
      <c r="W2132" s="42" t="s">
        <v>34</v>
      </c>
      <c r="X2132" s="43"/>
      <c r="Y2132" s="43"/>
      <c r="Z2132" s="43" t="s">
        <v>8442</v>
      </c>
      <c r="AA2132" s="43" t="str">
        <f>VLOOKUP(J2132, sku!B:C, 2, FALSE)</f>
        <v>Cadeirinha Rosa Aro 26 - Peixinho Bike</v>
      </c>
      <c r="AB2132" s="45" t="str">
        <f>VLOOKUP(J2132, sku!B:BM, 64, FALSE)</f>
        <v>Revenda</v>
      </c>
      <c r="AC2132" s="45" t="str">
        <f>LEFT(pedidos[[#This Row],[SKU]],3)</f>
        <v>CAD</v>
      </c>
      <c r="AD2132" s="37" t="str" cm="1">
        <f t="array" aca="1" ref="AD2132" ca="1">IFERROR(
  INDEX(
    montadora[Montadora],
    MATCH(TRUE,LEFT(J2568,NÚCARACT(montadora[SKU Parcial]))=montadora[SKU Parcial],0)
  ),
  ""
)</f>
        <v/>
      </c>
    </row>
    <row r="2133" spans="1:30" x14ac:dyDescent="0.25">
      <c r="A2133" s="42" t="s">
        <v>8252</v>
      </c>
      <c r="B2133" s="42"/>
      <c r="C2133" s="42"/>
      <c r="D2133" s="42"/>
      <c r="E2133" s="42">
        <v>22993569629</v>
      </c>
      <c r="F2133" s="42" t="s">
        <v>8394</v>
      </c>
      <c r="G2133" s="42" t="s">
        <v>11227</v>
      </c>
      <c r="H2133" s="7"/>
      <c r="I2133" s="42"/>
      <c r="J2133" s="42" t="s">
        <v>938</v>
      </c>
      <c r="K2133" s="8">
        <v>45814</v>
      </c>
      <c r="L2133" s="19" t="s">
        <v>8443</v>
      </c>
      <c r="M2133" s="44">
        <v>79.8</v>
      </c>
      <c r="N2133" s="7">
        <v>1</v>
      </c>
      <c r="O2133" s="44">
        <v>84.87</v>
      </c>
      <c r="P2133" s="44">
        <v>39.54</v>
      </c>
      <c r="Q2133" s="44">
        <v>6.57</v>
      </c>
      <c r="R2133" s="44">
        <v>21.56</v>
      </c>
      <c r="S2133" s="44">
        <v>5.07</v>
      </c>
      <c r="T2133" s="44">
        <v>0</v>
      </c>
      <c r="U2133" s="44">
        <v>12.13</v>
      </c>
      <c r="V2133" s="9">
        <v>0.152</v>
      </c>
      <c r="W2133" s="42" t="s">
        <v>34</v>
      </c>
      <c r="X2133" s="43"/>
      <c r="Y2133" s="43"/>
      <c r="Z2133" s="43" t="s">
        <v>8442</v>
      </c>
      <c r="AA2133" s="43" t="str">
        <f>VLOOKUP(J2133, sku!B:C, 2, FALSE)</f>
        <v>Cadeirinha Preta Aro 26 - Peixinho Bike</v>
      </c>
      <c r="AB2133" s="45" t="str">
        <f>VLOOKUP(J2133, sku!B:BM, 64, FALSE)</f>
        <v>Revenda</v>
      </c>
      <c r="AC2133" s="45" t="str">
        <f>LEFT(pedidos[[#This Row],[SKU]],3)</f>
        <v>CAD</v>
      </c>
      <c r="AD2133" s="37" t="str" cm="1">
        <f t="array" aca="1" ref="AD2133" ca="1">IFERROR(
  INDEX(
    montadora[Montadora],
    MATCH(TRUE,LEFT(J2569,NÚCARACT(montadora[SKU Parcial]))=montadora[SKU Parcial],0)
  ),
  ""
)</f>
        <v/>
      </c>
    </row>
    <row r="2134" spans="1:30" x14ac:dyDescent="0.25">
      <c r="A2134" s="42" t="s">
        <v>8253</v>
      </c>
      <c r="B2134" s="42"/>
      <c r="C2134" s="42"/>
      <c r="D2134" s="42"/>
      <c r="E2134" s="42">
        <v>22993569629</v>
      </c>
      <c r="F2134" s="42" t="s">
        <v>8394</v>
      </c>
      <c r="G2134" s="42" t="s">
        <v>11227</v>
      </c>
      <c r="H2134" s="7"/>
      <c r="I2134" s="42"/>
      <c r="J2134" s="42" t="s">
        <v>938</v>
      </c>
      <c r="K2134" s="8">
        <v>45814</v>
      </c>
      <c r="L2134" s="19" t="s">
        <v>8443</v>
      </c>
      <c r="M2134" s="44">
        <v>79.8</v>
      </c>
      <c r="N2134" s="7">
        <v>1</v>
      </c>
      <c r="O2134" s="44">
        <v>89.74</v>
      </c>
      <c r="P2134" s="44">
        <v>39.54</v>
      </c>
      <c r="Q2134" s="44">
        <v>6.57</v>
      </c>
      <c r="R2134" s="44">
        <v>21.56</v>
      </c>
      <c r="S2134" s="44">
        <v>9.94</v>
      </c>
      <c r="T2134" s="44">
        <v>0</v>
      </c>
      <c r="U2134" s="44">
        <v>12.13</v>
      </c>
      <c r="V2134" s="9">
        <v>0.152</v>
      </c>
      <c r="W2134" s="42" t="s">
        <v>34</v>
      </c>
      <c r="X2134" s="43"/>
      <c r="Y2134" s="43"/>
      <c r="Z2134" s="43" t="s">
        <v>8442</v>
      </c>
      <c r="AA2134" s="43" t="str">
        <f>VLOOKUP(J2134, sku!B:C, 2, FALSE)</f>
        <v>Cadeirinha Preta Aro 26 - Peixinho Bike</v>
      </c>
      <c r="AB2134" s="45" t="str">
        <f>VLOOKUP(J2134, sku!B:BM, 64, FALSE)</f>
        <v>Revenda</v>
      </c>
      <c r="AC2134" s="45" t="str">
        <f>LEFT(pedidos[[#This Row],[SKU]],3)</f>
        <v>CAD</v>
      </c>
      <c r="AD2134" s="37" t="str" cm="1">
        <f t="array" aca="1" ref="AD2134" ca="1">IFERROR(
  INDEX(
    montadora[Montadora],
    MATCH(TRUE,LEFT(#REF!,NÚCARACT(montadora[SKU Parcial]))=montadora[SKU Parcial],0)
  ),
  ""
)</f>
        <v/>
      </c>
    </row>
    <row r="2135" spans="1:30" x14ac:dyDescent="0.25">
      <c r="A2135" s="42" t="s">
        <v>8254</v>
      </c>
      <c r="B2135" s="42"/>
      <c r="C2135" s="42"/>
      <c r="D2135" s="42"/>
      <c r="E2135" s="42">
        <v>22993569629</v>
      </c>
      <c r="F2135" s="42" t="s">
        <v>8394</v>
      </c>
      <c r="G2135" s="42" t="s">
        <v>11227</v>
      </c>
      <c r="H2135" s="7"/>
      <c r="I2135" s="42"/>
      <c r="J2135" s="42" t="s">
        <v>938</v>
      </c>
      <c r="K2135" s="8">
        <v>45814</v>
      </c>
      <c r="L2135" s="19" t="s">
        <v>8443</v>
      </c>
      <c r="M2135" s="44">
        <v>79.8</v>
      </c>
      <c r="N2135" s="7">
        <v>1</v>
      </c>
      <c r="O2135" s="44">
        <v>95.83</v>
      </c>
      <c r="P2135" s="44">
        <v>39.54</v>
      </c>
      <c r="Q2135" s="44">
        <v>6.57</v>
      </c>
      <c r="R2135" s="44">
        <v>21.56</v>
      </c>
      <c r="S2135" s="44">
        <v>16.03</v>
      </c>
      <c r="T2135" s="44">
        <v>0</v>
      </c>
      <c r="U2135" s="44">
        <v>12.13</v>
      </c>
      <c r="V2135" s="9">
        <v>0.152</v>
      </c>
      <c r="W2135" s="42" t="s">
        <v>34</v>
      </c>
      <c r="X2135" s="43"/>
      <c r="Y2135" s="43"/>
      <c r="Z2135" s="43" t="s">
        <v>8442</v>
      </c>
      <c r="AA2135" s="43" t="str">
        <f>VLOOKUP(J2135, sku!B:C, 2, FALSE)</f>
        <v>Cadeirinha Preta Aro 26 - Peixinho Bike</v>
      </c>
      <c r="AB2135" s="45" t="str">
        <f>VLOOKUP(J2135, sku!B:BM, 64, FALSE)</f>
        <v>Revenda</v>
      </c>
      <c r="AC2135" s="45" t="str">
        <f>LEFT(pedidos[[#This Row],[SKU]],3)</f>
        <v>CAD</v>
      </c>
      <c r="AD2135" s="37" t="str" cm="1">
        <f t="array" aca="1" ref="AD2135" ca="1">IFERROR(
  INDEX(
    montadora[Montadora],
    MATCH(TRUE,LEFT(#REF!,NÚCARACT(montadora[SKU Parcial]))=montadora[SKU Parcial],0)
  ),
  ""
)</f>
        <v/>
      </c>
    </row>
    <row r="2136" spans="1:30" x14ac:dyDescent="0.25">
      <c r="A2136" s="42" t="s">
        <v>8255</v>
      </c>
      <c r="B2136" s="42"/>
      <c r="C2136" s="42"/>
      <c r="D2136" s="42"/>
      <c r="E2136" s="42">
        <v>22993569629</v>
      </c>
      <c r="F2136" s="42" t="s">
        <v>8394</v>
      </c>
      <c r="G2136" s="42" t="s">
        <v>11227</v>
      </c>
      <c r="H2136" s="7"/>
      <c r="I2136" s="42"/>
      <c r="J2136" s="42" t="s">
        <v>938</v>
      </c>
      <c r="K2136" s="8">
        <v>45813</v>
      </c>
      <c r="L2136" s="19" t="s">
        <v>8443</v>
      </c>
      <c r="M2136" s="44">
        <v>79.8</v>
      </c>
      <c r="N2136" s="7">
        <v>1</v>
      </c>
      <c r="O2136" s="44">
        <v>93.39</v>
      </c>
      <c r="P2136" s="44">
        <v>39.54</v>
      </c>
      <c r="Q2136" s="44">
        <v>6.57</v>
      </c>
      <c r="R2136" s="44">
        <v>21.56</v>
      </c>
      <c r="S2136" s="44">
        <v>13.59</v>
      </c>
      <c r="T2136" s="44">
        <v>0</v>
      </c>
      <c r="U2136" s="44">
        <v>12.13</v>
      </c>
      <c r="V2136" s="9">
        <v>0.152</v>
      </c>
      <c r="W2136" s="42" t="s">
        <v>34</v>
      </c>
      <c r="X2136" s="43"/>
      <c r="Y2136" s="43"/>
      <c r="Z2136" s="43" t="s">
        <v>8442</v>
      </c>
      <c r="AA2136" s="43" t="str">
        <f>VLOOKUP(J2136, sku!B:C, 2, FALSE)</f>
        <v>Cadeirinha Preta Aro 26 - Peixinho Bike</v>
      </c>
      <c r="AB2136" s="45" t="str">
        <f>VLOOKUP(J2136, sku!B:BM, 64, FALSE)</f>
        <v>Revenda</v>
      </c>
      <c r="AC2136" s="45" t="str">
        <f>LEFT(pedidos[[#This Row],[SKU]],3)</f>
        <v>CAD</v>
      </c>
      <c r="AD2136" s="37" t="str" cm="1">
        <f t="array" aca="1" ref="AD2136" ca="1">IFERROR(
  INDEX(
    montadora[Montadora],
    MATCH(TRUE,LEFT(#REF!,NÚCARACT(montadora[SKU Parcial]))=montadora[SKU Parcial],0)
  ),
  ""
)</f>
        <v/>
      </c>
    </row>
    <row r="2137" spans="1:30" x14ac:dyDescent="0.25">
      <c r="A2137" s="42" t="s">
        <v>8256</v>
      </c>
      <c r="B2137" s="42"/>
      <c r="C2137" s="42"/>
      <c r="D2137" s="42"/>
      <c r="E2137" s="42">
        <v>22993569629</v>
      </c>
      <c r="F2137" s="42" t="s">
        <v>8394</v>
      </c>
      <c r="G2137" s="42" t="s">
        <v>11227</v>
      </c>
      <c r="H2137" s="7"/>
      <c r="I2137" s="42"/>
      <c r="J2137" s="42" t="s">
        <v>938</v>
      </c>
      <c r="K2137" s="8">
        <v>45813</v>
      </c>
      <c r="L2137" s="19" t="s">
        <v>8443</v>
      </c>
      <c r="M2137" s="44">
        <v>79.8</v>
      </c>
      <c r="N2137" s="7">
        <v>1</v>
      </c>
      <c r="O2137" s="44">
        <v>83.67</v>
      </c>
      <c r="P2137" s="44">
        <v>39.54</v>
      </c>
      <c r="Q2137" s="44">
        <v>6.57</v>
      </c>
      <c r="R2137" s="44">
        <v>21.56</v>
      </c>
      <c r="S2137" s="44">
        <v>3.87</v>
      </c>
      <c r="T2137" s="44">
        <v>0</v>
      </c>
      <c r="U2137" s="44">
        <v>12.13</v>
      </c>
      <c r="V2137" s="9">
        <v>0.152</v>
      </c>
      <c r="W2137" s="42" t="s">
        <v>34</v>
      </c>
      <c r="X2137" s="43"/>
      <c r="Y2137" s="43"/>
      <c r="Z2137" s="43" t="s">
        <v>8442</v>
      </c>
      <c r="AA2137" s="43" t="str">
        <f>VLOOKUP(J2137, sku!B:C, 2, FALSE)</f>
        <v>Cadeirinha Preta Aro 26 - Peixinho Bike</v>
      </c>
      <c r="AB2137" s="45" t="str">
        <f>VLOOKUP(J2137, sku!B:BM, 64, FALSE)</f>
        <v>Revenda</v>
      </c>
      <c r="AC2137" s="45" t="str">
        <f>LEFT(pedidos[[#This Row],[SKU]],3)</f>
        <v>CAD</v>
      </c>
      <c r="AD2137" s="37" t="str" cm="1">
        <f t="array" aca="1" ref="AD2137" ca="1">IFERROR(
  INDEX(
    montadora[Montadora],
    MATCH(TRUE,LEFT(#REF!,NÚCARACT(montadora[SKU Parcial]))=montadora[SKU Parcial],0)
  ),
  ""
)</f>
        <v/>
      </c>
    </row>
    <row r="2138" spans="1:30" x14ac:dyDescent="0.25">
      <c r="A2138" s="42" t="s">
        <v>8257</v>
      </c>
      <c r="B2138" s="42"/>
      <c r="C2138" s="42"/>
      <c r="D2138" s="42"/>
      <c r="E2138" s="42">
        <v>22993569629</v>
      </c>
      <c r="F2138" s="42" t="s">
        <v>8394</v>
      </c>
      <c r="G2138" s="42" t="s">
        <v>11227</v>
      </c>
      <c r="H2138" s="7"/>
      <c r="I2138" s="42"/>
      <c r="J2138" s="42" t="s">
        <v>938</v>
      </c>
      <c r="K2138" s="8">
        <v>45813</v>
      </c>
      <c r="L2138" s="7" t="s">
        <v>8443</v>
      </c>
      <c r="M2138" s="44">
        <v>79.8</v>
      </c>
      <c r="N2138" s="7">
        <v>1</v>
      </c>
      <c r="O2138" s="44">
        <v>79.8</v>
      </c>
      <c r="P2138" s="44">
        <v>39.54</v>
      </c>
      <c r="Q2138" s="44">
        <v>6.57</v>
      </c>
      <c r="R2138" s="44">
        <v>21.56</v>
      </c>
      <c r="S2138" s="44">
        <v>0</v>
      </c>
      <c r="T2138" s="44">
        <v>0</v>
      </c>
      <c r="U2138" s="44">
        <v>12.13</v>
      </c>
      <c r="V2138" s="9">
        <v>0.152</v>
      </c>
      <c r="W2138" s="42" t="s">
        <v>34</v>
      </c>
      <c r="X2138" s="43"/>
      <c r="Y2138" s="43"/>
      <c r="Z2138" s="43" t="s">
        <v>8442</v>
      </c>
      <c r="AA2138" s="43" t="str">
        <f>VLOOKUP(J2138, sku!B:C, 2, FALSE)</f>
        <v>Cadeirinha Preta Aro 26 - Peixinho Bike</v>
      </c>
      <c r="AB2138" s="45" t="str">
        <f>VLOOKUP(J2138, sku!B:BM, 64, FALSE)</f>
        <v>Revenda</v>
      </c>
      <c r="AC2138" s="45" t="str">
        <f>LEFT(pedidos[[#This Row],[SKU]],3)</f>
        <v>CAD</v>
      </c>
      <c r="AD2138" s="37" t="str" cm="1">
        <f t="array" aca="1" ref="AD2138" ca="1">IFERROR(
  INDEX(
    montadora[Montadora],
    MATCH(TRUE,LEFT(J2570,NÚCARACT(montadora[SKU Parcial]))=montadora[SKU Parcial],0)
  ),
  ""
)</f>
        <v/>
      </c>
    </row>
    <row r="2139" spans="1:30" x14ac:dyDescent="0.25">
      <c r="A2139" s="42" t="s">
        <v>8258</v>
      </c>
      <c r="B2139" s="42"/>
      <c r="C2139" s="42"/>
      <c r="D2139" s="42"/>
      <c r="E2139" s="42">
        <v>22993569629</v>
      </c>
      <c r="F2139" s="42" t="s">
        <v>8394</v>
      </c>
      <c r="G2139" s="42" t="s">
        <v>11227</v>
      </c>
      <c r="H2139" s="7"/>
      <c r="I2139" s="42"/>
      <c r="J2139" s="42" t="s">
        <v>938</v>
      </c>
      <c r="K2139" s="8">
        <v>45813</v>
      </c>
      <c r="L2139" s="7" t="s">
        <v>8443</v>
      </c>
      <c r="M2139" s="44">
        <v>79.8</v>
      </c>
      <c r="N2139" s="7">
        <v>1</v>
      </c>
      <c r="O2139" s="44">
        <v>79.8</v>
      </c>
      <c r="P2139" s="44">
        <v>39.54</v>
      </c>
      <c r="Q2139" s="44">
        <v>6.57</v>
      </c>
      <c r="R2139" s="44">
        <v>21.56</v>
      </c>
      <c r="S2139" s="44">
        <v>0</v>
      </c>
      <c r="T2139" s="44">
        <v>0</v>
      </c>
      <c r="U2139" s="44">
        <v>12.13</v>
      </c>
      <c r="V2139" s="9">
        <v>0.152</v>
      </c>
      <c r="W2139" s="42" t="s">
        <v>34</v>
      </c>
      <c r="X2139" s="43"/>
      <c r="Y2139" s="43"/>
      <c r="Z2139" s="43" t="s">
        <v>8442</v>
      </c>
      <c r="AA2139" s="43" t="str">
        <f>VLOOKUP(J2139, sku!B:C, 2, FALSE)</f>
        <v>Cadeirinha Preta Aro 26 - Peixinho Bike</v>
      </c>
      <c r="AB2139" s="45" t="str">
        <f>VLOOKUP(J2139, sku!B:BM, 64, FALSE)</f>
        <v>Revenda</v>
      </c>
      <c r="AC2139" s="45" t="str">
        <f>LEFT(pedidos[[#This Row],[SKU]],3)</f>
        <v>CAD</v>
      </c>
      <c r="AD2139" s="37" t="str" cm="1">
        <f t="array" aca="1" ref="AD2139" ca="1">IFERROR(
  INDEX(
    montadora[Montadora],
    MATCH(TRUE,LEFT(J2571,NÚCARACT(montadora[SKU Parcial]))=montadora[SKU Parcial],0)
  ),
  ""
)</f>
        <v/>
      </c>
    </row>
    <row r="2140" spans="1:30" x14ac:dyDescent="0.25">
      <c r="A2140" s="42" t="s">
        <v>8259</v>
      </c>
      <c r="B2140" s="42"/>
      <c r="C2140" s="42"/>
      <c r="D2140" s="42"/>
      <c r="E2140" s="42">
        <v>22993569629</v>
      </c>
      <c r="F2140" s="42" t="s">
        <v>8394</v>
      </c>
      <c r="G2140" s="42" t="s">
        <v>11227</v>
      </c>
      <c r="H2140" s="7"/>
      <c r="I2140" s="42"/>
      <c r="J2140" s="42" t="s">
        <v>938</v>
      </c>
      <c r="K2140" s="8">
        <v>45813</v>
      </c>
      <c r="L2140" s="7" t="s">
        <v>8443</v>
      </c>
      <c r="M2140" s="44">
        <v>79.8</v>
      </c>
      <c r="N2140" s="7">
        <v>1</v>
      </c>
      <c r="O2140" s="44">
        <v>83.67</v>
      </c>
      <c r="P2140" s="44">
        <v>39.54</v>
      </c>
      <c r="Q2140" s="44">
        <v>6.57</v>
      </c>
      <c r="R2140" s="44">
        <v>21.56</v>
      </c>
      <c r="S2140" s="44">
        <v>3.87</v>
      </c>
      <c r="T2140" s="44">
        <v>0</v>
      </c>
      <c r="U2140" s="44">
        <v>12.13</v>
      </c>
      <c r="V2140" s="9">
        <v>0.152</v>
      </c>
      <c r="W2140" s="42" t="s">
        <v>34</v>
      </c>
      <c r="X2140" s="43"/>
      <c r="Y2140" s="43"/>
      <c r="Z2140" s="43" t="s">
        <v>8442</v>
      </c>
      <c r="AA2140" s="43" t="str">
        <f>VLOOKUP(J2140, sku!B:C, 2, FALSE)</f>
        <v>Cadeirinha Preta Aro 26 - Peixinho Bike</v>
      </c>
      <c r="AB2140" s="45" t="str">
        <f>VLOOKUP(J2140, sku!B:BM, 64, FALSE)</f>
        <v>Revenda</v>
      </c>
      <c r="AC2140" s="45" t="str">
        <f>LEFT(pedidos[[#This Row],[SKU]],3)</f>
        <v>CAD</v>
      </c>
      <c r="AD2140" s="37" t="str" cm="1">
        <f t="array" aca="1" ref="AD2140" ca="1">IFERROR(
  INDEX(
    montadora[Montadora],
    MATCH(TRUE,LEFT(J2572,NÚCARACT(montadora[SKU Parcial]))=montadora[SKU Parcial],0)
  ),
  ""
)</f>
        <v/>
      </c>
    </row>
    <row r="2141" spans="1:30" x14ac:dyDescent="0.25">
      <c r="A2141" s="42" t="s">
        <v>8260</v>
      </c>
      <c r="B2141" s="42"/>
      <c r="C2141" s="42"/>
      <c r="D2141" s="42"/>
      <c r="E2141" s="42">
        <v>22993569629</v>
      </c>
      <c r="F2141" s="42" t="s">
        <v>8394</v>
      </c>
      <c r="G2141" s="42" t="s">
        <v>11227</v>
      </c>
      <c r="H2141" s="7"/>
      <c r="I2141" s="42"/>
      <c r="J2141" s="42" t="s">
        <v>2167</v>
      </c>
      <c r="K2141" s="8">
        <v>45813</v>
      </c>
      <c r="L2141" s="7" t="s">
        <v>8443</v>
      </c>
      <c r="M2141" s="44">
        <v>79.8</v>
      </c>
      <c r="N2141" s="7">
        <v>1</v>
      </c>
      <c r="O2141" s="44">
        <v>84.87</v>
      </c>
      <c r="P2141" s="44">
        <v>39.54</v>
      </c>
      <c r="Q2141" s="44">
        <v>6.57</v>
      </c>
      <c r="R2141" s="44">
        <v>21.56</v>
      </c>
      <c r="S2141" s="44">
        <v>5.07</v>
      </c>
      <c r="T2141" s="44">
        <v>0</v>
      </c>
      <c r="U2141" s="44">
        <v>12.13</v>
      </c>
      <c r="V2141" s="9">
        <v>0.152</v>
      </c>
      <c r="W2141" s="42" t="s">
        <v>34</v>
      </c>
      <c r="X2141" s="43"/>
      <c r="Y2141" s="43"/>
      <c r="Z2141" s="43" t="s">
        <v>8442</v>
      </c>
      <c r="AA2141" s="43" t="str">
        <f>VLOOKUP(J2141, sku!B:C, 2, FALSE)</f>
        <v>Cadeirinha Rosa Aro 26 - Peixinho Bike</v>
      </c>
      <c r="AB2141" s="45" t="str">
        <f>VLOOKUP(J2141, sku!B:BM, 64, FALSE)</f>
        <v>Revenda</v>
      </c>
      <c r="AC2141" s="45" t="str">
        <f>LEFT(pedidos[[#This Row],[SKU]],3)</f>
        <v>CAD</v>
      </c>
      <c r="AD2141" s="37" t="str" cm="1">
        <f t="array" aca="1" ref="AD2141" ca="1">IFERROR(
  INDEX(
    montadora[Montadora],
    MATCH(TRUE,LEFT(J2573,NÚCARACT(montadora[SKU Parcial]))=montadora[SKU Parcial],0)
  ),
  ""
)</f>
        <v/>
      </c>
    </row>
    <row r="2142" spans="1:30" x14ac:dyDescent="0.25">
      <c r="A2142" s="42" t="s">
        <v>8261</v>
      </c>
      <c r="B2142" s="42"/>
      <c r="C2142" s="42"/>
      <c r="D2142" s="42"/>
      <c r="E2142" s="42">
        <v>22993569629</v>
      </c>
      <c r="F2142" s="42" t="s">
        <v>8394</v>
      </c>
      <c r="G2142" s="42" t="s">
        <v>11227</v>
      </c>
      <c r="H2142" s="7"/>
      <c r="I2142" s="42"/>
      <c r="J2142" s="42" t="s">
        <v>938</v>
      </c>
      <c r="K2142" s="8">
        <v>45812</v>
      </c>
      <c r="L2142" s="19" t="s">
        <v>8443</v>
      </c>
      <c r="M2142" s="44">
        <v>79.8</v>
      </c>
      <c r="N2142" s="7">
        <v>1</v>
      </c>
      <c r="O2142" s="44">
        <v>79.8</v>
      </c>
      <c r="P2142" s="44">
        <v>39.54</v>
      </c>
      <c r="Q2142" s="44">
        <v>6.57</v>
      </c>
      <c r="R2142" s="44">
        <v>21.56</v>
      </c>
      <c r="S2142" s="44">
        <v>0</v>
      </c>
      <c r="T2142" s="44">
        <v>0</v>
      </c>
      <c r="U2142" s="44">
        <v>12.13</v>
      </c>
      <c r="V2142" s="9">
        <v>0.152</v>
      </c>
      <c r="W2142" s="42" t="s">
        <v>34</v>
      </c>
      <c r="X2142" s="43"/>
      <c r="Y2142" s="43"/>
      <c r="Z2142" s="43" t="s">
        <v>8442</v>
      </c>
      <c r="AA2142" s="43" t="str">
        <f>VLOOKUP(J2142, sku!B:C, 2, FALSE)</f>
        <v>Cadeirinha Preta Aro 26 - Peixinho Bike</v>
      </c>
      <c r="AB2142" s="45" t="str">
        <f>VLOOKUP(J2142, sku!B:BM, 64, FALSE)</f>
        <v>Revenda</v>
      </c>
      <c r="AC2142" s="45" t="str">
        <f>LEFT(pedidos[[#This Row],[SKU]],3)</f>
        <v>CAD</v>
      </c>
      <c r="AD2142" s="37" t="str" cm="1">
        <f t="array" aca="1" ref="AD2142" ca="1">IFERROR(
  INDEX(
    montadora[Montadora],
    MATCH(TRUE,LEFT(J2574,NÚCARACT(montadora[SKU Parcial]))=montadora[SKU Parcial],0)
  ),
  ""
)</f>
        <v/>
      </c>
    </row>
    <row r="2143" spans="1:30" x14ac:dyDescent="0.25">
      <c r="A2143" s="42" t="s">
        <v>8262</v>
      </c>
      <c r="B2143" s="42"/>
      <c r="C2143" s="42"/>
      <c r="D2143" s="42"/>
      <c r="E2143" s="42">
        <v>22993569629</v>
      </c>
      <c r="F2143" s="42" t="s">
        <v>8394</v>
      </c>
      <c r="G2143" s="42" t="s">
        <v>11227</v>
      </c>
      <c r="H2143" s="7"/>
      <c r="I2143" s="42"/>
      <c r="J2143" s="42" t="s">
        <v>938</v>
      </c>
      <c r="K2143" s="8">
        <v>45812</v>
      </c>
      <c r="L2143" s="19" t="s">
        <v>8443</v>
      </c>
      <c r="M2143" s="44">
        <v>79.8</v>
      </c>
      <c r="N2143" s="7">
        <v>1</v>
      </c>
      <c r="O2143" s="44">
        <v>79.8</v>
      </c>
      <c r="P2143" s="44">
        <v>39.54</v>
      </c>
      <c r="Q2143" s="44">
        <v>6.57</v>
      </c>
      <c r="R2143" s="44">
        <v>21.56</v>
      </c>
      <c r="S2143" s="44">
        <v>0</v>
      </c>
      <c r="T2143" s="44">
        <v>0</v>
      </c>
      <c r="U2143" s="44">
        <v>12.13</v>
      </c>
      <c r="V2143" s="9">
        <v>0.152</v>
      </c>
      <c r="W2143" s="42" t="s">
        <v>34</v>
      </c>
      <c r="X2143" s="43"/>
      <c r="Y2143" s="43"/>
      <c r="Z2143" s="43" t="s">
        <v>8442</v>
      </c>
      <c r="AA2143" s="43" t="str">
        <f>VLOOKUP(J2143, sku!B:C, 2, FALSE)</f>
        <v>Cadeirinha Preta Aro 26 - Peixinho Bike</v>
      </c>
      <c r="AB2143" s="45" t="str">
        <f>VLOOKUP(J2143, sku!B:BM, 64, FALSE)</f>
        <v>Revenda</v>
      </c>
      <c r="AC2143" s="45" t="str">
        <f>LEFT(pedidos[[#This Row],[SKU]],3)</f>
        <v>CAD</v>
      </c>
      <c r="AD2143" s="37" t="str" cm="1">
        <f t="array" aca="1" ref="AD2143" ca="1">IFERROR(
  INDEX(
    montadora[Montadora],
    MATCH(TRUE,LEFT(J2575,NÚCARACT(montadora[SKU Parcial]))=montadora[SKU Parcial],0)
  ),
  ""
)</f>
        <v/>
      </c>
    </row>
    <row r="2144" spans="1:30" x14ac:dyDescent="0.25">
      <c r="A2144" s="42" t="s">
        <v>8263</v>
      </c>
      <c r="B2144" s="42"/>
      <c r="C2144" s="42"/>
      <c r="D2144" s="42"/>
      <c r="E2144" s="42">
        <v>22993569629</v>
      </c>
      <c r="F2144" s="42" t="s">
        <v>8394</v>
      </c>
      <c r="G2144" s="42" t="s">
        <v>11227</v>
      </c>
      <c r="H2144" s="7"/>
      <c r="I2144" s="42"/>
      <c r="J2144" s="42" t="s">
        <v>938</v>
      </c>
      <c r="K2144" s="8">
        <v>45812</v>
      </c>
      <c r="L2144" s="19" t="s">
        <v>8443</v>
      </c>
      <c r="M2144" s="44">
        <v>79.8</v>
      </c>
      <c r="N2144" s="7">
        <v>1</v>
      </c>
      <c r="O2144" s="44">
        <v>105.55</v>
      </c>
      <c r="P2144" s="44">
        <v>39.54</v>
      </c>
      <c r="Q2144" s="44">
        <v>6.57</v>
      </c>
      <c r="R2144" s="44">
        <v>21.56</v>
      </c>
      <c r="S2144" s="44">
        <v>25.75</v>
      </c>
      <c r="T2144" s="44">
        <v>0</v>
      </c>
      <c r="U2144" s="44">
        <v>12.13</v>
      </c>
      <c r="V2144" s="9">
        <v>0.152</v>
      </c>
      <c r="W2144" s="42" t="s">
        <v>34</v>
      </c>
      <c r="X2144" s="43"/>
      <c r="Y2144" s="43"/>
      <c r="Z2144" s="43" t="s">
        <v>8442</v>
      </c>
      <c r="AA2144" s="43" t="str">
        <f>VLOOKUP(J2144, sku!B:C, 2, FALSE)</f>
        <v>Cadeirinha Preta Aro 26 - Peixinho Bike</v>
      </c>
      <c r="AB2144" s="45" t="str">
        <f>VLOOKUP(J2144, sku!B:BM, 64, FALSE)</f>
        <v>Revenda</v>
      </c>
      <c r="AC2144" s="45" t="str">
        <f>LEFT(pedidos[[#This Row],[SKU]],3)</f>
        <v>CAD</v>
      </c>
      <c r="AD2144" s="37" t="str" cm="1">
        <f t="array" aca="1" ref="AD2144" ca="1">IFERROR(
  INDEX(
    montadora[Montadora],
    MATCH(TRUE,LEFT(J2576,NÚCARACT(montadora[SKU Parcial]))=montadora[SKU Parcial],0)
  ),
  ""
)</f>
        <v/>
      </c>
    </row>
    <row r="2145" spans="1:30" x14ac:dyDescent="0.25">
      <c r="A2145" s="42" t="s">
        <v>8264</v>
      </c>
      <c r="B2145" s="42"/>
      <c r="C2145" s="42"/>
      <c r="D2145" s="42"/>
      <c r="E2145" s="42">
        <v>22993569629</v>
      </c>
      <c r="F2145" s="42" t="s">
        <v>8394</v>
      </c>
      <c r="G2145" s="42" t="s">
        <v>11227</v>
      </c>
      <c r="H2145" s="7"/>
      <c r="I2145" s="42"/>
      <c r="J2145" s="42" t="s">
        <v>938</v>
      </c>
      <c r="K2145" s="8">
        <v>45811</v>
      </c>
      <c r="L2145" s="19" t="s">
        <v>8443</v>
      </c>
      <c r="M2145" s="44">
        <v>79.8</v>
      </c>
      <c r="N2145" s="7">
        <v>1</v>
      </c>
      <c r="O2145" s="44">
        <v>81.239999999999995</v>
      </c>
      <c r="P2145" s="44">
        <v>39.54</v>
      </c>
      <c r="Q2145" s="44">
        <v>6.57</v>
      </c>
      <c r="R2145" s="44">
        <v>21.56</v>
      </c>
      <c r="S2145" s="44">
        <v>1.44</v>
      </c>
      <c r="T2145" s="44">
        <v>0</v>
      </c>
      <c r="U2145" s="44">
        <v>12.13</v>
      </c>
      <c r="V2145" s="9">
        <v>0.152</v>
      </c>
      <c r="W2145" s="42" t="s">
        <v>34</v>
      </c>
      <c r="X2145" s="43"/>
      <c r="Y2145" s="43"/>
      <c r="Z2145" s="43" t="s">
        <v>8442</v>
      </c>
      <c r="AA2145" s="43" t="str">
        <f>VLOOKUP(J2145, sku!B:C, 2, FALSE)</f>
        <v>Cadeirinha Preta Aro 26 - Peixinho Bike</v>
      </c>
      <c r="AB2145" s="45" t="str">
        <f>VLOOKUP(J2145, sku!B:BM, 64, FALSE)</f>
        <v>Revenda</v>
      </c>
      <c r="AC2145" s="45" t="str">
        <f>LEFT(pedidos[[#This Row],[SKU]],3)</f>
        <v>CAD</v>
      </c>
      <c r="AD2145" s="37" t="str" cm="1">
        <f t="array" aca="1" ref="AD2145" ca="1">IFERROR(
  INDEX(
    montadora[Montadora],
    MATCH(TRUE,LEFT(#REF!,NÚCARACT(montadora[SKU Parcial]))=montadora[SKU Parcial],0)
  ),
  ""
)</f>
        <v/>
      </c>
    </row>
    <row r="2146" spans="1:30" x14ac:dyDescent="0.25">
      <c r="A2146" s="42" t="s">
        <v>8265</v>
      </c>
      <c r="B2146" s="42"/>
      <c r="C2146" s="42"/>
      <c r="D2146" s="42"/>
      <c r="E2146" s="42">
        <v>22993569629</v>
      </c>
      <c r="F2146" s="42" t="s">
        <v>8394</v>
      </c>
      <c r="G2146" s="42" t="s">
        <v>11227</v>
      </c>
      <c r="H2146" s="7"/>
      <c r="I2146" s="42"/>
      <c r="J2146" s="42" t="s">
        <v>938</v>
      </c>
      <c r="K2146" s="8">
        <v>45811</v>
      </c>
      <c r="L2146" s="19" t="s">
        <v>8443</v>
      </c>
      <c r="M2146" s="44">
        <v>79.8</v>
      </c>
      <c r="N2146" s="7">
        <v>1</v>
      </c>
      <c r="O2146" s="44">
        <v>137.69999999999999</v>
      </c>
      <c r="P2146" s="44">
        <v>39.54</v>
      </c>
      <c r="Q2146" s="44">
        <v>6.57</v>
      </c>
      <c r="R2146" s="44">
        <v>21.56</v>
      </c>
      <c r="S2146" s="44">
        <v>57.9</v>
      </c>
      <c r="T2146" s="44">
        <v>0</v>
      </c>
      <c r="U2146" s="44">
        <v>12.13</v>
      </c>
      <c r="V2146" s="9">
        <v>0.152</v>
      </c>
      <c r="W2146" s="42" t="s">
        <v>34</v>
      </c>
      <c r="X2146" s="43"/>
      <c r="Y2146" s="43"/>
      <c r="Z2146" s="43" t="s">
        <v>8442</v>
      </c>
      <c r="AA2146" s="43" t="str">
        <f>VLOOKUP(J2146, sku!B:C, 2, FALSE)</f>
        <v>Cadeirinha Preta Aro 26 - Peixinho Bike</v>
      </c>
      <c r="AB2146" s="45" t="str">
        <f>VLOOKUP(J2146, sku!B:BM, 64, FALSE)</f>
        <v>Revenda</v>
      </c>
      <c r="AC2146" s="45" t="str">
        <f>LEFT(pedidos[[#This Row],[SKU]],3)</f>
        <v>CAD</v>
      </c>
      <c r="AD2146" s="37" t="str" cm="1">
        <f t="array" aca="1" ref="AD2146" ca="1">IFERROR(
  INDEX(
    montadora[Montadora],
    MATCH(TRUE,LEFT(J2577,NÚCARACT(montadora[SKU Parcial]))=montadora[SKU Parcial],0)
  ),
  ""
)</f>
        <v/>
      </c>
    </row>
    <row r="2147" spans="1:30" x14ac:dyDescent="0.25">
      <c r="A2147" s="42" t="s">
        <v>8266</v>
      </c>
      <c r="B2147" s="42"/>
      <c r="C2147" s="42"/>
      <c r="D2147" s="42"/>
      <c r="E2147" s="42">
        <v>22993569629</v>
      </c>
      <c r="F2147" s="42" t="s">
        <v>8394</v>
      </c>
      <c r="G2147" s="42" t="s">
        <v>11227</v>
      </c>
      <c r="H2147" s="7"/>
      <c r="I2147" s="42"/>
      <c r="J2147" s="42" t="s">
        <v>938</v>
      </c>
      <c r="K2147" s="8">
        <v>45810</v>
      </c>
      <c r="L2147" s="7" t="s">
        <v>8443</v>
      </c>
      <c r="M2147" s="44">
        <v>79.8</v>
      </c>
      <c r="N2147" s="7">
        <v>1</v>
      </c>
      <c r="O2147" s="44">
        <v>84.87</v>
      </c>
      <c r="P2147" s="44">
        <v>39.54</v>
      </c>
      <c r="Q2147" s="44">
        <v>6.57</v>
      </c>
      <c r="R2147" s="44">
        <v>21.56</v>
      </c>
      <c r="S2147" s="44">
        <v>5.07</v>
      </c>
      <c r="T2147" s="44">
        <v>0</v>
      </c>
      <c r="U2147" s="44">
        <v>12.13</v>
      </c>
      <c r="V2147" s="9">
        <v>0.152</v>
      </c>
      <c r="W2147" s="42" t="s">
        <v>34</v>
      </c>
      <c r="X2147" s="43"/>
      <c r="Y2147" s="43"/>
      <c r="Z2147" s="43" t="s">
        <v>8442</v>
      </c>
      <c r="AA2147" s="43" t="str">
        <f>VLOOKUP(J2147, sku!B:C, 2, FALSE)</f>
        <v>Cadeirinha Preta Aro 26 - Peixinho Bike</v>
      </c>
      <c r="AB2147" s="45" t="str">
        <f>VLOOKUP(J2147, sku!B:BM, 64, FALSE)</f>
        <v>Revenda</v>
      </c>
      <c r="AC2147" s="45" t="str">
        <f>LEFT(pedidos[[#This Row],[SKU]],3)</f>
        <v>CAD</v>
      </c>
      <c r="AD2147" s="37" t="str" cm="1">
        <f t="array" aca="1" ref="AD2147" ca="1">IFERROR(
  INDEX(
    montadora[Montadora],
    MATCH(TRUE,LEFT(J2578,NÚCARACT(montadora[SKU Parcial]))=montadora[SKU Parcial],0)
  ),
  ""
)</f>
        <v/>
      </c>
    </row>
    <row r="2148" spans="1:30" x14ac:dyDescent="0.25">
      <c r="A2148" s="42" t="s">
        <v>8267</v>
      </c>
      <c r="B2148" s="42"/>
      <c r="C2148" s="42"/>
      <c r="D2148" s="42"/>
      <c r="E2148" s="42">
        <v>22993569629</v>
      </c>
      <c r="F2148" s="42" t="s">
        <v>8394</v>
      </c>
      <c r="G2148" s="42" t="s">
        <v>11227</v>
      </c>
      <c r="H2148" s="7"/>
      <c r="I2148" s="42"/>
      <c r="J2148" s="42" t="s">
        <v>938</v>
      </c>
      <c r="K2148" s="8">
        <v>45810</v>
      </c>
      <c r="L2148" s="19" t="s">
        <v>8443</v>
      </c>
      <c r="M2148" s="44">
        <v>79.8</v>
      </c>
      <c r="N2148" s="7">
        <v>1</v>
      </c>
      <c r="O2148" s="44">
        <v>79.8</v>
      </c>
      <c r="P2148" s="44">
        <v>39.54</v>
      </c>
      <c r="Q2148" s="44">
        <v>6.57</v>
      </c>
      <c r="R2148" s="44">
        <v>21.56</v>
      </c>
      <c r="S2148" s="44">
        <v>0</v>
      </c>
      <c r="T2148" s="44">
        <v>0</v>
      </c>
      <c r="U2148" s="44">
        <v>12.13</v>
      </c>
      <c r="V2148" s="9">
        <v>0.152</v>
      </c>
      <c r="W2148" s="42" t="s">
        <v>34</v>
      </c>
      <c r="X2148" s="43"/>
      <c r="Y2148" s="43"/>
      <c r="Z2148" s="43" t="s">
        <v>8442</v>
      </c>
      <c r="AA2148" s="43" t="str">
        <f>VLOOKUP(J2148, sku!B:C, 2, FALSE)</f>
        <v>Cadeirinha Preta Aro 26 - Peixinho Bike</v>
      </c>
      <c r="AB2148" s="45" t="str">
        <f>VLOOKUP(J2148, sku!B:BM, 64, FALSE)</f>
        <v>Revenda</v>
      </c>
      <c r="AC2148" s="45" t="str">
        <f>LEFT(pedidos[[#This Row],[SKU]],3)</f>
        <v>CAD</v>
      </c>
      <c r="AD2148" s="37" t="str" cm="1">
        <f t="array" aca="1" ref="AD2148" ca="1">IFERROR(
  INDEX(
    montadora[Montadora],
    MATCH(TRUE,LEFT(J2579,NÚCARACT(montadora[SKU Parcial]))=montadora[SKU Parcial],0)
  ),
  ""
)</f>
        <v/>
      </c>
    </row>
    <row r="2149" spans="1:30" x14ac:dyDescent="0.25">
      <c r="A2149" s="42" t="s">
        <v>8268</v>
      </c>
      <c r="B2149" s="42"/>
      <c r="C2149" s="42"/>
      <c r="D2149" s="42"/>
      <c r="E2149" s="42">
        <v>22993569629</v>
      </c>
      <c r="F2149" s="42" t="s">
        <v>8394</v>
      </c>
      <c r="G2149" s="42" t="s">
        <v>11227</v>
      </c>
      <c r="H2149" s="7"/>
      <c r="I2149" s="42"/>
      <c r="J2149" s="42" t="s">
        <v>938</v>
      </c>
      <c r="K2149" s="8">
        <v>45810</v>
      </c>
      <c r="L2149" s="19" t="s">
        <v>8443</v>
      </c>
      <c r="M2149" s="44">
        <v>79.8</v>
      </c>
      <c r="N2149" s="7">
        <v>1</v>
      </c>
      <c r="O2149" s="44">
        <v>95.83</v>
      </c>
      <c r="P2149" s="44">
        <v>39.54</v>
      </c>
      <c r="Q2149" s="44">
        <v>6.57</v>
      </c>
      <c r="R2149" s="44">
        <v>21.56</v>
      </c>
      <c r="S2149" s="44">
        <v>16.03</v>
      </c>
      <c r="T2149" s="44">
        <v>0</v>
      </c>
      <c r="U2149" s="44">
        <v>12.13</v>
      </c>
      <c r="V2149" s="9">
        <v>0.152</v>
      </c>
      <c r="W2149" s="42" t="s">
        <v>34</v>
      </c>
      <c r="X2149" s="43"/>
      <c r="Y2149" s="43"/>
      <c r="Z2149" s="43" t="s">
        <v>8442</v>
      </c>
      <c r="AA2149" s="43" t="str">
        <f>VLOOKUP(J2149, sku!B:C, 2, FALSE)</f>
        <v>Cadeirinha Preta Aro 26 - Peixinho Bike</v>
      </c>
      <c r="AB2149" s="45" t="str">
        <f>VLOOKUP(J2149, sku!B:BM, 64, FALSE)</f>
        <v>Revenda</v>
      </c>
      <c r="AC2149" s="45" t="str">
        <f>LEFT(pedidos[[#This Row],[SKU]],3)</f>
        <v>CAD</v>
      </c>
      <c r="AD2149" s="37" t="str" cm="1">
        <f t="array" aca="1" ref="AD2149" ca="1">IFERROR(
  INDEX(
    montadora[Montadora],
    MATCH(TRUE,LEFT(#REF!,NÚCARACT(montadora[SKU Parcial]))=montadora[SKU Parcial],0)
  ),
  ""
)</f>
        <v/>
      </c>
    </row>
    <row r="2150" spans="1:30" x14ac:dyDescent="0.25">
      <c r="A2150" s="42" t="s">
        <v>8269</v>
      </c>
      <c r="B2150" s="42"/>
      <c r="C2150" s="42"/>
      <c r="D2150" s="42"/>
      <c r="E2150" s="42">
        <v>22993569629</v>
      </c>
      <c r="F2150" s="42" t="s">
        <v>8394</v>
      </c>
      <c r="G2150" s="42" t="s">
        <v>11227</v>
      </c>
      <c r="H2150" s="7"/>
      <c r="I2150" s="42"/>
      <c r="J2150" s="42" t="s">
        <v>938</v>
      </c>
      <c r="K2150" s="8">
        <v>45810</v>
      </c>
      <c r="L2150" s="19" t="s">
        <v>8443</v>
      </c>
      <c r="M2150" s="44">
        <v>79.8</v>
      </c>
      <c r="N2150" s="7">
        <v>1</v>
      </c>
      <c r="O2150" s="44">
        <v>84.87</v>
      </c>
      <c r="P2150" s="44">
        <v>39.54</v>
      </c>
      <c r="Q2150" s="44">
        <v>6.57</v>
      </c>
      <c r="R2150" s="44">
        <v>21.56</v>
      </c>
      <c r="S2150" s="44">
        <v>5.07</v>
      </c>
      <c r="T2150" s="44">
        <v>0</v>
      </c>
      <c r="U2150" s="44">
        <v>12.13</v>
      </c>
      <c r="V2150" s="9">
        <v>0.152</v>
      </c>
      <c r="W2150" s="42" t="s">
        <v>34</v>
      </c>
      <c r="X2150" s="43"/>
      <c r="Y2150" s="43"/>
      <c r="Z2150" s="43" t="s">
        <v>8442</v>
      </c>
      <c r="AA2150" s="43" t="str">
        <f>VLOOKUP(J2150, sku!B:C, 2, FALSE)</f>
        <v>Cadeirinha Preta Aro 26 - Peixinho Bike</v>
      </c>
      <c r="AB2150" s="45" t="str">
        <f>VLOOKUP(J2150, sku!B:BM, 64, FALSE)</f>
        <v>Revenda</v>
      </c>
      <c r="AC2150" s="45" t="str">
        <f>LEFT(pedidos[[#This Row],[SKU]],3)</f>
        <v>CAD</v>
      </c>
      <c r="AD2150" s="37" t="str" cm="1">
        <f t="array" aca="1" ref="AD2150" ca="1">IFERROR(
  INDEX(
    montadora[Montadora],
    MATCH(TRUE,LEFT(#REF!,NÚCARACT(montadora[SKU Parcial]))=montadora[SKU Parcial],0)
  ),
  ""
)</f>
        <v/>
      </c>
    </row>
    <row r="2151" spans="1:30" x14ac:dyDescent="0.25">
      <c r="A2151" s="42" t="s">
        <v>8270</v>
      </c>
      <c r="B2151" s="42"/>
      <c r="C2151" s="42"/>
      <c r="D2151" s="42"/>
      <c r="E2151" s="42">
        <v>22993569629</v>
      </c>
      <c r="F2151" s="42" t="s">
        <v>8394</v>
      </c>
      <c r="G2151" s="42" t="s">
        <v>11227</v>
      </c>
      <c r="H2151" s="7"/>
      <c r="I2151" s="42"/>
      <c r="J2151" s="42" t="s">
        <v>938</v>
      </c>
      <c r="K2151" s="8">
        <v>45810</v>
      </c>
      <c r="L2151" s="7" t="s">
        <v>8443</v>
      </c>
      <c r="M2151" s="44">
        <v>79.8</v>
      </c>
      <c r="N2151" s="7">
        <v>1</v>
      </c>
      <c r="O2151" s="44">
        <v>79.8</v>
      </c>
      <c r="P2151" s="44">
        <v>39.54</v>
      </c>
      <c r="Q2151" s="44">
        <v>6.57</v>
      </c>
      <c r="R2151" s="44">
        <v>21.56</v>
      </c>
      <c r="S2151" s="44">
        <v>0</v>
      </c>
      <c r="T2151" s="44">
        <v>0</v>
      </c>
      <c r="U2151" s="44">
        <v>12.13</v>
      </c>
      <c r="V2151" s="9">
        <v>0.152</v>
      </c>
      <c r="W2151" s="42" t="s">
        <v>34</v>
      </c>
      <c r="X2151" s="43"/>
      <c r="Y2151" s="43"/>
      <c r="Z2151" s="43" t="s">
        <v>8442</v>
      </c>
      <c r="AA2151" s="43" t="str">
        <f>VLOOKUP(J2151, sku!B:C, 2, FALSE)</f>
        <v>Cadeirinha Preta Aro 26 - Peixinho Bike</v>
      </c>
      <c r="AB2151" s="45" t="str">
        <f>VLOOKUP(J2151, sku!B:BM, 64, FALSE)</f>
        <v>Revenda</v>
      </c>
      <c r="AC2151" s="45" t="str">
        <f>LEFT(pedidos[[#This Row],[SKU]],3)</f>
        <v>CAD</v>
      </c>
      <c r="AD2151" s="37" t="str" cm="1">
        <f t="array" aca="1" ref="AD2151" ca="1">IFERROR(
  INDEX(
    montadora[Montadora],
    MATCH(TRUE,LEFT(J2580,NÚCARACT(montadora[SKU Parcial]))=montadora[SKU Parcial],0)
  ),
  ""
)</f>
        <v/>
      </c>
    </row>
    <row r="2152" spans="1:30" x14ac:dyDescent="0.25">
      <c r="A2152" s="42" t="s">
        <v>8271</v>
      </c>
      <c r="B2152" s="42"/>
      <c r="C2152" s="42"/>
      <c r="D2152" s="42"/>
      <c r="E2152" s="42">
        <v>22993569629</v>
      </c>
      <c r="F2152" s="42" t="s">
        <v>8394</v>
      </c>
      <c r="G2152" s="42" t="s">
        <v>11227</v>
      </c>
      <c r="H2152" s="7"/>
      <c r="I2152" s="42"/>
      <c r="J2152" s="42" t="s">
        <v>938</v>
      </c>
      <c r="K2152" s="8">
        <v>45810</v>
      </c>
      <c r="L2152" s="7" t="s">
        <v>8443</v>
      </c>
      <c r="M2152" s="44">
        <v>79.8</v>
      </c>
      <c r="N2152" s="7">
        <v>1</v>
      </c>
      <c r="O2152" s="44">
        <v>89.74</v>
      </c>
      <c r="P2152" s="44">
        <v>39.54</v>
      </c>
      <c r="Q2152" s="44">
        <v>6.57</v>
      </c>
      <c r="R2152" s="44">
        <v>21.56</v>
      </c>
      <c r="S2152" s="44">
        <v>9.94</v>
      </c>
      <c r="T2152" s="44">
        <v>0</v>
      </c>
      <c r="U2152" s="44">
        <v>12.13</v>
      </c>
      <c r="V2152" s="9">
        <v>0.152</v>
      </c>
      <c r="W2152" s="42" t="s">
        <v>34</v>
      </c>
      <c r="X2152" s="43"/>
      <c r="Y2152" s="43"/>
      <c r="Z2152" s="43" t="s">
        <v>8442</v>
      </c>
      <c r="AA2152" s="43" t="str">
        <f>VLOOKUP(J2152, sku!B:C, 2, FALSE)</f>
        <v>Cadeirinha Preta Aro 26 - Peixinho Bike</v>
      </c>
      <c r="AB2152" s="45" t="str">
        <f>VLOOKUP(J2152, sku!B:BM, 64, FALSE)</f>
        <v>Revenda</v>
      </c>
      <c r="AC2152" s="45" t="str">
        <f>LEFT(pedidos[[#This Row],[SKU]],3)</f>
        <v>CAD</v>
      </c>
      <c r="AD2152" s="37" t="str" cm="1">
        <f t="array" aca="1" ref="AD2152" ca="1">IFERROR(
  INDEX(
    montadora[Montadora],
    MATCH(TRUE,LEFT(J2581,NÚCARACT(montadora[SKU Parcial]))=montadora[SKU Parcial],0)
  ),
  ""
)</f>
        <v/>
      </c>
    </row>
    <row r="2153" spans="1:30" x14ac:dyDescent="0.25">
      <c r="A2153" s="42" t="s">
        <v>8272</v>
      </c>
      <c r="B2153" s="42"/>
      <c r="C2153" s="42"/>
      <c r="D2153" s="42"/>
      <c r="E2153" s="42">
        <v>22993569629</v>
      </c>
      <c r="F2153" s="42" t="s">
        <v>8394</v>
      </c>
      <c r="G2153" s="42" t="s">
        <v>11227</v>
      </c>
      <c r="H2153" s="7"/>
      <c r="I2153" s="42"/>
      <c r="J2153" s="42" t="s">
        <v>2167</v>
      </c>
      <c r="K2153" s="8">
        <v>45810</v>
      </c>
      <c r="L2153" s="19" t="s">
        <v>8443</v>
      </c>
      <c r="M2153" s="44">
        <v>79.8</v>
      </c>
      <c r="N2153" s="7">
        <v>1</v>
      </c>
      <c r="O2153" s="44">
        <v>92.17</v>
      </c>
      <c r="P2153" s="44">
        <v>39.54</v>
      </c>
      <c r="Q2153" s="44">
        <v>6.57</v>
      </c>
      <c r="R2153" s="44">
        <v>21.56</v>
      </c>
      <c r="S2153" s="44">
        <v>12.37</v>
      </c>
      <c r="T2153" s="44">
        <v>0</v>
      </c>
      <c r="U2153" s="44">
        <v>12.13</v>
      </c>
      <c r="V2153" s="9">
        <v>0.152</v>
      </c>
      <c r="W2153" s="42" t="s">
        <v>34</v>
      </c>
      <c r="X2153" s="43"/>
      <c r="Y2153" s="43"/>
      <c r="Z2153" s="43" t="s">
        <v>8442</v>
      </c>
      <c r="AA2153" s="43" t="str">
        <f>VLOOKUP(J2153, sku!B:C, 2, FALSE)</f>
        <v>Cadeirinha Rosa Aro 26 - Peixinho Bike</v>
      </c>
      <c r="AB2153" s="45" t="str">
        <f>VLOOKUP(J2153, sku!B:BM, 64, FALSE)</f>
        <v>Revenda</v>
      </c>
      <c r="AC2153" s="45" t="str">
        <f>LEFT(pedidos[[#This Row],[SKU]],3)</f>
        <v>CAD</v>
      </c>
      <c r="AD2153" s="37" t="str" cm="1">
        <f t="array" aca="1" ref="AD2153" ca="1">IFERROR(
  INDEX(
    montadora[Montadora],
    MATCH(TRUE,LEFT(J2582,NÚCARACT(montadora[SKU Parcial]))=montadora[SKU Parcial],0)
  ),
  ""
)</f>
        <v/>
      </c>
    </row>
    <row r="2154" spans="1:30" x14ac:dyDescent="0.25">
      <c r="A2154" s="42" t="s">
        <v>8273</v>
      </c>
      <c r="B2154" s="42"/>
      <c r="C2154" s="42"/>
      <c r="D2154" s="42"/>
      <c r="E2154" s="42">
        <v>22993569629</v>
      </c>
      <c r="F2154" s="42" t="s">
        <v>8394</v>
      </c>
      <c r="G2154" s="42" t="s">
        <v>11227</v>
      </c>
      <c r="H2154" s="7"/>
      <c r="I2154" s="42"/>
      <c r="J2154" s="42" t="s">
        <v>938</v>
      </c>
      <c r="K2154" s="8">
        <v>45809</v>
      </c>
      <c r="L2154" s="7" t="s">
        <v>8443</v>
      </c>
      <c r="M2154" s="44">
        <v>79.8</v>
      </c>
      <c r="N2154" s="7">
        <v>1</v>
      </c>
      <c r="O2154" s="44">
        <v>92.17</v>
      </c>
      <c r="P2154" s="44">
        <v>39.54</v>
      </c>
      <c r="Q2154" s="44">
        <v>6.57</v>
      </c>
      <c r="R2154" s="44">
        <v>21.56</v>
      </c>
      <c r="S2154" s="44">
        <v>12.37</v>
      </c>
      <c r="T2154" s="44">
        <v>0</v>
      </c>
      <c r="U2154" s="44">
        <v>12.13</v>
      </c>
      <c r="V2154" s="9">
        <v>0.152</v>
      </c>
      <c r="W2154" s="42" t="s">
        <v>34</v>
      </c>
      <c r="X2154" s="43"/>
      <c r="Y2154" s="43"/>
      <c r="Z2154" s="43" t="s">
        <v>8442</v>
      </c>
      <c r="AA2154" s="43" t="str">
        <f>VLOOKUP(J2154, sku!B:C, 2, FALSE)</f>
        <v>Cadeirinha Preta Aro 26 - Peixinho Bike</v>
      </c>
      <c r="AB2154" s="45" t="str">
        <f>VLOOKUP(J2154, sku!B:BM, 64, FALSE)</f>
        <v>Revenda</v>
      </c>
      <c r="AC2154" s="45" t="str">
        <f>LEFT(pedidos[[#This Row],[SKU]],3)</f>
        <v>CAD</v>
      </c>
      <c r="AD2154" s="37" t="str" cm="1">
        <f t="array" aca="1" ref="AD2154" ca="1">IFERROR(
  INDEX(
    montadora[Montadora],
    MATCH(TRUE,LEFT(#REF!,NÚCARACT(montadora[SKU Parcial]))=montadora[SKU Parcial],0)
  ),
  ""
)</f>
        <v/>
      </c>
    </row>
    <row r="2155" spans="1:30" customFormat="1" x14ac:dyDescent="0.25">
      <c r="A2155" s="1" t="s">
        <v>5494</v>
      </c>
      <c r="B2155" s="1" t="s">
        <v>5495</v>
      </c>
      <c r="C2155" s="1" t="s">
        <v>603</v>
      </c>
      <c r="D2155" s="1" t="s">
        <v>27</v>
      </c>
      <c r="E2155" s="1" t="s">
        <v>2165</v>
      </c>
      <c r="F2155" s="1" t="s">
        <v>2166</v>
      </c>
      <c r="G2155" s="6" t="s">
        <v>11227</v>
      </c>
      <c r="H2155" s="2" t="s">
        <v>47</v>
      </c>
      <c r="I2155" s="1" t="s">
        <v>36</v>
      </c>
      <c r="J2155" s="1" t="s">
        <v>2167</v>
      </c>
      <c r="K2155" s="4">
        <v>45820</v>
      </c>
      <c r="L2155" s="16" t="s">
        <v>11229</v>
      </c>
      <c r="M2155" s="26">
        <v>76.8</v>
      </c>
      <c r="N2155" s="2">
        <v>1</v>
      </c>
      <c r="O2155" s="26">
        <v>84.79</v>
      </c>
      <c r="P2155" s="26">
        <v>39.54</v>
      </c>
      <c r="Q2155" s="26">
        <v>6.31</v>
      </c>
      <c r="R2155" s="26">
        <v>19.420000000000002</v>
      </c>
      <c r="S2155" s="26">
        <v>7.99</v>
      </c>
      <c r="T2155" s="26">
        <v>0</v>
      </c>
      <c r="U2155" s="26">
        <v>11.53</v>
      </c>
      <c r="V2155" s="10">
        <v>0.15010000000000001</v>
      </c>
      <c r="W2155" s="1" t="s">
        <v>34</v>
      </c>
      <c r="X2155" s="3"/>
      <c r="Y2155" s="3"/>
      <c r="Z2155" s="5" t="s">
        <v>7980</v>
      </c>
      <c r="AA2155" s="5" t="str">
        <f>VLOOKUP(J2155, sku!B:C, 2, FALSE)</f>
        <v>Cadeirinha Rosa Aro 26 - Peixinho Bike</v>
      </c>
      <c r="AB2155" s="3" t="str">
        <f>VLOOKUP(J2155, sku!B:BM, 64, FALSE)</f>
        <v>Revenda</v>
      </c>
      <c r="AC2155" s="3" t="str">
        <f>LEFT(pedidos[[#This Row],[SKU]],3)</f>
        <v>CAD</v>
      </c>
      <c r="AD2155" s="36" t="str" cm="1">
        <f t="array" aca="1" ref="AD2155" ca="1">IFERROR(
  INDEX(
    montadora[Montadora],
    MATCH(TRUE,LEFT(#REF!,NÚCARACT(montadora[SKU Parcial]))=montadora[SKU Parcial],0)
  ),
  ""
)</f>
        <v/>
      </c>
    </row>
    <row r="2156" spans="1:30" x14ac:dyDescent="0.25">
      <c r="A2156" s="42" t="s">
        <v>8274</v>
      </c>
      <c r="B2156" s="42"/>
      <c r="C2156" s="42"/>
      <c r="D2156" s="42"/>
      <c r="E2156" s="42">
        <v>22993569629</v>
      </c>
      <c r="F2156" s="42" t="s">
        <v>8394</v>
      </c>
      <c r="G2156" s="42" t="s">
        <v>11227</v>
      </c>
      <c r="H2156" s="7"/>
      <c r="I2156" s="42"/>
      <c r="J2156" s="42" t="s">
        <v>938</v>
      </c>
      <c r="K2156" s="8">
        <v>45819</v>
      </c>
      <c r="L2156" s="19" t="s">
        <v>8443</v>
      </c>
      <c r="M2156" s="44">
        <v>78.900000000000006</v>
      </c>
      <c r="N2156" s="7">
        <v>1</v>
      </c>
      <c r="O2156" s="44">
        <v>86.9</v>
      </c>
      <c r="P2156" s="44">
        <v>39.54</v>
      </c>
      <c r="Q2156" s="44">
        <v>6.49</v>
      </c>
      <c r="R2156" s="44">
        <v>21.36</v>
      </c>
      <c r="S2156" s="44">
        <v>8</v>
      </c>
      <c r="T2156" s="44">
        <v>0</v>
      </c>
      <c r="U2156" s="44">
        <v>11.51</v>
      </c>
      <c r="V2156" s="9">
        <v>0.14580000000000001</v>
      </c>
      <c r="W2156" s="42" t="s">
        <v>34</v>
      </c>
      <c r="X2156" s="43"/>
      <c r="Y2156" s="43"/>
      <c r="Z2156" s="43" t="s">
        <v>8442</v>
      </c>
      <c r="AA2156" s="43" t="str">
        <f>VLOOKUP(J2156, sku!B:C, 2, FALSE)</f>
        <v>Cadeirinha Preta Aro 26 - Peixinho Bike</v>
      </c>
      <c r="AB2156" s="45" t="str">
        <f>VLOOKUP(J2156, sku!B:BM, 64, FALSE)</f>
        <v>Revenda</v>
      </c>
      <c r="AC2156" s="45" t="str">
        <f>LEFT(pedidos[[#This Row],[SKU]],3)</f>
        <v>CAD</v>
      </c>
      <c r="AD2156" s="37" t="str" cm="1">
        <f t="array" aca="1" ref="AD2156" ca="1">IFERROR(
  INDEX(
    montadora[Montadora],
    MATCH(TRUE,LEFT(#REF!,NÚCARACT(montadora[SKU Parcial]))=montadora[SKU Parcial],0)
  ),
  ""
)</f>
        <v/>
      </c>
    </row>
    <row r="2157" spans="1:30" x14ac:dyDescent="0.25">
      <c r="A2157" s="42" t="s">
        <v>8275</v>
      </c>
      <c r="B2157" s="42"/>
      <c r="C2157" s="42"/>
      <c r="D2157" s="42"/>
      <c r="E2157" s="42">
        <v>22993569629</v>
      </c>
      <c r="F2157" s="42" t="s">
        <v>8394</v>
      </c>
      <c r="G2157" s="42" t="s">
        <v>11227</v>
      </c>
      <c r="H2157" s="7"/>
      <c r="I2157" s="42"/>
      <c r="J2157" s="42" t="s">
        <v>938</v>
      </c>
      <c r="K2157" s="8">
        <v>45819</v>
      </c>
      <c r="L2157" s="19" t="s">
        <v>8443</v>
      </c>
      <c r="M2157" s="44">
        <v>78.900000000000006</v>
      </c>
      <c r="N2157" s="7">
        <v>1</v>
      </c>
      <c r="O2157" s="44">
        <v>82.77</v>
      </c>
      <c r="P2157" s="44">
        <v>39.54</v>
      </c>
      <c r="Q2157" s="44">
        <v>6.49</v>
      </c>
      <c r="R2157" s="44">
        <v>21.36</v>
      </c>
      <c r="S2157" s="44">
        <v>3.87</v>
      </c>
      <c r="T2157" s="44">
        <v>0</v>
      </c>
      <c r="U2157" s="44">
        <v>11.51</v>
      </c>
      <c r="V2157" s="9">
        <v>0.14580000000000001</v>
      </c>
      <c r="W2157" s="42" t="s">
        <v>34</v>
      </c>
      <c r="X2157" s="43"/>
      <c r="Y2157" s="43"/>
      <c r="Z2157" s="43" t="s">
        <v>8442</v>
      </c>
      <c r="AA2157" s="43" t="str">
        <f>VLOOKUP(J2157, sku!B:C, 2, FALSE)</f>
        <v>Cadeirinha Preta Aro 26 - Peixinho Bike</v>
      </c>
      <c r="AB2157" s="45" t="str">
        <f>VLOOKUP(J2157, sku!B:BM, 64, FALSE)</f>
        <v>Revenda</v>
      </c>
      <c r="AC2157" s="45" t="str">
        <f>LEFT(pedidos[[#This Row],[SKU]],3)</f>
        <v>CAD</v>
      </c>
      <c r="AD2157" s="37" t="str" cm="1">
        <f t="array" aca="1" ref="AD2157" ca="1">IFERROR(
  INDEX(
    montadora[Montadora],
    MATCH(TRUE,LEFT(#REF!,NÚCARACT(montadora[SKU Parcial]))=montadora[SKU Parcial],0)
  ),
  ""
)</f>
        <v/>
      </c>
    </row>
    <row r="2158" spans="1:30" x14ac:dyDescent="0.25">
      <c r="A2158" s="42" t="s">
        <v>8276</v>
      </c>
      <c r="B2158" s="42"/>
      <c r="C2158" s="42"/>
      <c r="D2158" s="42"/>
      <c r="E2158" s="42">
        <v>20399377477</v>
      </c>
      <c r="F2158" s="42" t="s">
        <v>8393</v>
      </c>
      <c r="G2158" s="42" t="s">
        <v>11227</v>
      </c>
      <c r="H2158" s="7"/>
      <c r="I2158" s="42"/>
      <c r="J2158" s="42" t="s">
        <v>938</v>
      </c>
      <c r="K2158" s="8">
        <v>45819</v>
      </c>
      <c r="L2158" s="19" t="s">
        <v>8443</v>
      </c>
      <c r="M2158" s="44">
        <v>78.900000000000006</v>
      </c>
      <c r="N2158" s="7">
        <v>1</v>
      </c>
      <c r="O2158" s="44">
        <v>88.84</v>
      </c>
      <c r="P2158" s="44">
        <v>39.54</v>
      </c>
      <c r="Q2158" s="44">
        <v>6.49</v>
      </c>
      <c r="R2158" s="44">
        <v>21.36</v>
      </c>
      <c r="S2158" s="44">
        <v>9.94</v>
      </c>
      <c r="T2158" s="44">
        <v>0</v>
      </c>
      <c r="U2158" s="44">
        <v>11.51</v>
      </c>
      <c r="V2158" s="9">
        <v>0.14580000000000001</v>
      </c>
      <c r="W2158" s="42" t="s">
        <v>34</v>
      </c>
      <c r="X2158" s="43"/>
      <c r="Y2158" s="43"/>
      <c r="Z2158" s="43" t="s">
        <v>8442</v>
      </c>
      <c r="AA2158" s="43" t="str">
        <f>VLOOKUP(J2158, sku!B:C, 2, FALSE)</f>
        <v>Cadeirinha Preta Aro 26 - Peixinho Bike</v>
      </c>
      <c r="AB2158" s="45" t="str">
        <f>VLOOKUP(J2158, sku!B:BM, 64, FALSE)</f>
        <v>Revenda</v>
      </c>
      <c r="AC2158" s="45" t="str">
        <f>LEFT(pedidos[[#This Row],[SKU]],3)</f>
        <v>CAD</v>
      </c>
      <c r="AD2158" s="37" t="str" cm="1">
        <f t="array" aca="1" ref="AD2158" ca="1">IFERROR(
  INDEX(
    montadora[Montadora],
    MATCH(TRUE,LEFT(#REF!,NÚCARACT(montadora[SKU Parcial]))=montadora[SKU Parcial],0)
  ),
  ""
)</f>
        <v/>
      </c>
    </row>
    <row r="2159" spans="1:30" x14ac:dyDescent="0.25">
      <c r="A2159" s="42" t="s">
        <v>8277</v>
      </c>
      <c r="B2159" s="42"/>
      <c r="C2159" s="42"/>
      <c r="D2159" s="42"/>
      <c r="E2159" s="42">
        <v>20399377477</v>
      </c>
      <c r="F2159" s="42" t="s">
        <v>8393</v>
      </c>
      <c r="G2159" s="42" t="s">
        <v>11227</v>
      </c>
      <c r="H2159" s="7"/>
      <c r="I2159" s="42"/>
      <c r="J2159" s="42" t="s">
        <v>2167</v>
      </c>
      <c r="K2159" s="8">
        <v>45819</v>
      </c>
      <c r="L2159" s="19" t="s">
        <v>8443</v>
      </c>
      <c r="M2159" s="44">
        <v>78.900000000000006</v>
      </c>
      <c r="N2159" s="7">
        <v>1</v>
      </c>
      <c r="O2159" s="44">
        <v>92.49</v>
      </c>
      <c r="P2159" s="44">
        <v>39.54</v>
      </c>
      <c r="Q2159" s="44">
        <v>6.49</v>
      </c>
      <c r="R2159" s="44">
        <v>21.36</v>
      </c>
      <c r="S2159" s="44">
        <v>13.59</v>
      </c>
      <c r="T2159" s="44">
        <v>0</v>
      </c>
      <c r="U2159" s="44">
        <v>11.51</v>
      </c>
      <c r="V2159" s="9">
        <v>0.14580000000000001</v>
      </c>
      <c r="W2159" s="42" t="s">
        <v>34</v>
      </c>
      <c r="X2159" s="43"/>
      <c r="Y2159" s="43"/>
      <c r="Z2159" s="43" t="s">
        <v>8442</v>
      </c>
      <c r="AA2159" s="43" t="str">
        <f>VLOOKUP(J2159, sku!B:C, 2, FALSE)</f>
        <v>Cadeirinha Rosa Aro 26 - Peixinho Bike</v>
      </c>
      <c r="AB2159" s="45" t="str">
        <f>VLOOKUP(J2159, sku!B:BM, 64, FALSE)</f>
        <v>Revenda</v>
      </c>
      <c r="AC2159" s="45" t="str">
        <f>LEFT(pedidos[[#This Row],[SKU]],3)</f>
        <v>CAD</v>
      </c>
      <c r="AD2159" s="37" t="str" cm="1">
        <f t="array" aca="1" ref="AD2159" ca="1">IFERROR(
  INDEX(
    montadora[Montadora],
    MATCH(TRUE,LEFT(#REF!,NÚCARACT(montadora[SKU Parcial]))=montadora[SKU Parcial],0)
  ),
  ""
)</f>
        <v/>
      </c>
    </row>
    <row r="2160" spans="1:30" x14ac:dyDescent="0.25">
      <c r="A2160" s="42" t="s">
        <v>8278</v>
      </c>
      <c r="B2160" s="42"/>
      <c r="C2160" s="42"/>
      <c r="D2160" s="42"/>
      <c r="E2160" s="42">
        <v>22993569629</v>
      </c>
      <c r="F2160" s="42" t="s">
        <v>8394</v>
      </c>
      <c r="G2160" s="42" t="s">
        <v>11227</v>
      </c>
      <c r="H2160" s="7"/>
      <c r="I2160" s="42"/>
      <c r="J2160" s="42" t="s">
        <v>938</v>
      </c>
      <c r="K2160" s="8">
        <v>45818</v>
      </c>
      <c r="L2160" s="19" t="s">
        <v>8443</v>
      </c>
      <c r="M2160" s="44">
        <v>78.900000000000006</v>
      </c>
      <c r="N2160" s="7">
        <v>1</v>
      </c>
      <c r="O2160" s="44">
        <v>82.77</v>
      </c>
      <c r="P2160" s="44">
        <v>39.54</v>
      </c>
      <c r="Q2160" s="44">
        <v>6.49</v>
      </c>
      <c r="R2160" s="44">
        <v>21.36</v>
      </c>
      <c r="S2160" s="44">
        <v>3.87</v>
      </c>
      <c r="T2160" s="44">
        <v>0</v>
      </c>
      <c r="U2160" s="44">
        <v>11.51</v>
      </c>
      <c r="V2160" s="9">
        <v>0.14580000000000001</v>
      </c>
      <c r="W2160" s="42" t="s">
        <v>34</v>
      </c>
      <c r="X2160" s="43"/>
      <c r="Y2160" s="43"/>
      <c r="Z2160" s="43" t="s">
        <v>8442</v>
      </c>
      <c r="AA2160" s="43" t="str">
        <f>VLOOKUP(J2160, sku!B:C, 2, FALSE)</f>
        <v>Cadeirinha Preta Aro 26 - Peixinho Bike</v>
      </c>
      <c r="AB2160" s="45" t="str">
        <f>VLOOKUP(J2160, sku!B:BM, 64, FALSE)</f>
        <v>Revenda</v>
      </c>
      <c r="AC2160" s="45" t="str">
        <f>LEFT(pedidos[[#This Row],[SKU]],3)</f>
        <v>CAD</v>
      </c>
      <c r="AD2160" s="37" t="str" cm="1">
        <f t="array" aca="1" ref="AD2160" ca="1">IFERROR(
  INDEX(
    montadora[Montadora],
    MATCH(TRUE,LEFT(#REF!,NÚCARACT(montadora[SKU Parcial]))=montadora[SKU Parcial],0)
  ),
  ""
)</f>
        <v/>
      </c>
    </row>
    <row r="2161" spans="1:30" x14ac:dyDescent="0.25">
      <c r="A2161" s="42" t="s">
        <v>8279</v>
      </c>
      <c r="B2161" s="42"/>
      <c r="C2161" s="42"/>
      <c r="D2161" s="42"/>
      <c r="E2161" s="42">
        <v>22993569629</v>
      </c>
      <c r="F2161" s="42" t="s">
        <v>8394</v>
      </c>
      <c r="G2161" s="42" t="s">
        <v>11227</v>
      </c>
      <c r="H2161" s="7"/>
      <c r="I2161" s="42"/>
      <c r="J2161" s="42" t="s">
        <v>938</v>
      </c>
      <c r="K2161" s="8">
        <v>45818</v>
      </c>
      <c r="L2161" s="19" t="s">
        <v>8443</v>
      </c>
      <c r="M2161" s="44">
        <v>78.900000000000006</v>
      </c>
      <c r="N2161" s="7">
        <v>1</v>
      </c>
      <c r="O2161" s="44">
        <v>100.99</v>
      </c>
      <c r="P2161" s="44">
        <v>39.54</v>
      </c>
      <c r="Q2161" s="44">
        <v>6.49</v>
      </c>
      <c r="R2161" s="44">
        <v>21.36</v>
      </c>
      <c r="S2161" s="44">
        <v>22.09</v>
      </c>
      <c r="T2161" s="44">
        <v>0</v>
      </c>
      <c r="U2161" s="44">
        <v>11.51</v>
      </c>
      <c r="V2161" s="9">
        <v>0.14580000000000001</v>
      </c>
      <c r="W2161" s="42" t="s">
        <v>34</v>
      </c>
      <c r="X2161" s="43"/>
      <c r="Y2161" s="43"/>
      <c r="Z2161" s="43" t="s">
        <v>8442</v>
      </c>
      <c r="AA2161" s="43" t="str">
        <f>VLOOKUP(J2161, sku!B:C, 2, FALSE)</f>
        <v>Cadeirinha Preta Aro 26 - Peixinho Bike</v>
      </c>
      <c r="AB2161" s="45" t="str">
        <f>VLOOKUP(J2161, sku!B:BM, 64, FALSE)</f>
        <v>Revenda</v>
      </c>
      <c r="AC2161" s="45" t="str">
        <f>LEFT(pedidos[[#This Row],[SKU]],3)</f>
        <v>CAD</v>
      </c>
      <c r="AD2161" s="37" t="str" cm="1">
        <f t="array" aca="1" ref="AD2161" ca="1">IFERROR(
  INDEX(
    montadora[Montadora],
    MATCH(TRUE,LEFT(#REF!,NÚCARACT(montadora[SKU Parcial]))=montadora[SKU Parcial],0)
  ),
  ""
)</f>
        <v/>
      </c>
    </row>
    <row r="2162" spans="1:30" x14ac:dyDescent="0.25">
      <c r="A2162" s="42" t="s">
        <v>8280</v>
      </c>
      <c r="B2162" s="42"/>
      <c r="C2162" s="42"/>
      <c r="D2162" s="42"/>
      <c r="E2162" s="42">
        <v>22993569629</v>
      </c>
      <c r="F2162" s="42" t="s">
        <v>8394</v>
      </c>
      <c r="G2162" s="42" t="s">
        <v>11227</v>
      </c>
      <c r="H2162" s="7"/>
      <c r="I2162" s="42"/>
      <c r="J2162" s="42" t="s">
        <v>2167</v>
      </c>
      <c r="K2162" s="8">
        <v>45818</v>
      </c>
      <c r="L2162" s="19" t="s">
        <v>8443</v>
      </c>
      <c r="M2162" s="44">
        <v>78.900000000000006</v>
      </c>
      <c r="N2162" s="7">
        <v>1</v>
      </c>
      <c r="O2162" s="44">
        <v>98.56</v>
      </c>
      <c r="P2162" s="44">
        <v>39.54</v>
      </c>
      <c r="Q2162" s="44">
        <v>6.49</v>
      </c>
      <c r="R2162" s="44">
        <v>21.36</v>
      </c>
      <c r="S2162" s="44">
        <v>19.66</v>
      </c>
      <c r="T2162" s="44">
        <v>0</v>
      </c>
      <c r="U2162" s="44">
        <v>11.51</v>
      </c>
      <c r="V2162" s="9">
        <v>0.14580000000000001</v>
      </c>
      <c r="W2162" s="42" t="s">
        <v>34</v>
      </c>
      <c r="X2162" s="43"/>
      <c r="Y2162" s="43"/>
      <c r="Z2162" s="43" t="s">
        <v>8442</v>
      </c>
      <c r="AA2162" s="43" t="str">
        <f>VLOOKUP(J2162, sku!B:C, 2, FALSE)</f>
        <v>Cadeirinha Rosa Aro 26 - Peixinho Bike</v>
      </c>
      <c r="AB2162" s="45" t="str">
        <f>VLOOKUP(J2162, sku!B:BM, 64, FALSE)</f>
        <v>Revenda</v>
      </c>
      <c r="AC2162" s="45" t="str">
        <f>LEFT(pedidos[[#This Row],[SKU]],3)</f>
        <v>CAD</v>
      </c>
      <c r="AD2162" s="37" t="str" cm="1">
        <f t="array" aca="1" ref="AD2162" ca="1">IFERROR(
  INDEX(
    montadora[Montadora],
    MATCH(TRUE,LEFT(#REF!,NÚCARACT(montadora[SKU Parcial]))=montadora[SKU Parcial],0)
  ),
  ""
)</f>
        <v/>
      </c>
    </row>
    <row r="2163" spans="1:30" x14ac:dyDescent="0.25">
      <c r="A2163" s="42" t="s">
        <v>8281</v>
      </c>
      <c r="B2163" s="42"/>
      <c r="C2163" s="42"/>
      <c r="D2163" s="42"/>
      <c r="E2163" s="42">
        <v>22993569629</v>
      </c>
      <c r="F2163" s="42" t="s">
        <v>8394</v>
      </c>
      <c r="G2163" s="42" t="s">
        <v>11227</v>
      </c>
      <c r="H2163" s="7"/>
      <c r="I2163" s="42"/>
      <c r="J2163" s="42" t="s">
        <v>938</v>
      </c>
      <c r="K2163" s="8">
        <v>45817</v>
      </c>
      <c r="L2163" s="19" t="s">
        <v>8443</v>
      </c>
      <c r="M2163" s="44">
        <v>78.900000000000006</v>
      </c>
      <c r="N2163" s="7">
        <v>1</v>
      </c>
      <c r="O2163" s="44">
        <v>88.84</v>
      </c>
      <c r="P2163" s="44">
        <v>39.54</v>
      </c>
      <c r="Q2163" s="44">
        <v>6.49</v>
      </c>
      <c r="R2163" s="44">
        <v>21.36</v>
      </c>
      <c r="S2163" s="44">
        <v>9.94</v>
      </c>
      <c r="T2163" s="44">
        <v>0</v>
      </c>
      <c r="U2163" s="44">
        <v>11.51</v>
      </c>
      <c r="V2163" s="9">
        <v>0.14580000000000001</v>
      </c>
      <c r="W2163" s="42" t="s">
        <v>34</v>
      </c>
      <c r="X2163" s="43"/>
      <c r="Y2163" s="43"/>
      <c r="Z2163" s="43" t="s">
        <v>8442</v>
      </c>
      <c r="AA2163" s="43" t="str">
        <f>VLOOKUP(J2163, sku!B:C, 2, FALSE)</f>
        <v>Cadeirinha Preta Aro 26 - Peixinho Bike</v>
      </c>
      <c r="AB2163" s="45" t="str">
        <f>VLOOKUP(J2163, sku!B:BM, 64, FALSE)</f>
        <v>Revenda</v>
      </c>
      <c r="AC2163" s="45" t="str">
        <f>LEFT(pedidos[[#This Row],[SKU]],3)</f>
        <v>CAD</v>
      </c>
      <c r="AD2163" s="37" t="str" cm="1">
        <f t="array" aca="1" ref="AD2163" ca="1">IFERROR(
  INDEX(
    montadora[Montadora],
    MATCH(TRUE,LEFT(#REF!,NÚCARACT(montadora[SKU Parcial]))=montadora[SKU Parcial],0)
  ),
  ""
)</f>
        <v/>
      </c>
    </row>
    <row r="2164" spans="1:30" x14ac:dyDescent="0.25">
      <c r="A2164" s="42" t="s">
        <v>8282</v>
      </c>
      <c r="B2164" s="42"/>
      <c r="C2164" s="42"/>
      <c r="D2164" s="42"/>
      <c r="E2164" s="42">
        <v>22993569629</v>
      </c>
      <c r="F2164" s="42" t="s">
        <v>8394</v>
      </c>
      <c r="G2164" s="42" t="s">
        <v>11227</v>
      </c>
      <c r="H2164" s="7"/>
      <c r="I2164" s="42"/>
      <c r="J2164" s="42" t="s">
        <v>938</v>
      </c>
      <c r="K2164" s="8">
        <v>45817</v>
      </c>
      <c r="L2164" s="7" t="s">
        <v>8443</v>
      </c>
      <c r="M2164" s="44">
        <v>78.900000000000006</v>
      </c>
      <c r="N2164" s="7">
        <v>1</v>
      </c>
      <c r="O2164" s="44">
        <v>80.34</v>
      </c>
      <c r="P2164" s="44">
        <v>39.54</v>
      </c>
      <c r="Q2164" s="44">
        <v>6.49</v>
      </c>
      <c r="R2164" s="44">
        <v>21.36</v>
      </c>
      <c r="S2164" s="44">
        <v>1.44</v>
      </c>
      <c r="T2164" s="44">
        <v>0</v>
      </c>
      <c r="U2164" s="44">
        <v>11.51</v>
      </c>
      <c r="V2164" s="9">
        <v>0.14580000000000001</v>
      </c>
      <c r="W2164" s="42" t="s">
        <v>34</v>
      </c>
      <c r="X2164" s="43"/>
      <c r="Y2164" s="43"/>
      <c r="Z2164" s="43" t="s">
        <v>8442</v>
      </c>
      <c r="AA2164" s="43" t="str">
        <f>VLOOKUP(J2164, sku!B:C, 2, FALSE)</f>
        <v>Cadeirinha Preta Aro 26 - Peixinho Bike</v>
      </c>
      <c r="AB2164" s="45" t="str">
        <f>VLOOKUP(J2164, sku!B:BM, 64, FALSE)</f>
        <v>Revenda</v>
      </c>
      <c r="AC2164" s="45" t="str">
        <f>LEFT(pedidos[[#This Row],[SKU]],3)</f>
        <v>CAD</v>
      </c>
      <c r="AD2164" s="37" t="str" cm="1">
        <f t="array" aca="1" ref="AD2164" ca="1">IFERROR(
  INDEX(
    montadora[Montadora],
    MATCH(TRUE,LEFT(#REF!,NÚCARACT(montadora[SKU Parcial]))=montadora[SKU Parcial],0)
  ),
  ""
)</f>
        <v/>
      </c>
    </row>
    <row r="2165" spans="1:30" x14ac:dyDescent="0.25">
      <c r="A2165" s="42" t="s">
        <v>8283</v>
      </c>
      <c r="B2165" s="42"/>
      <c r="C2165" s="42"/>
      <c r="D2165" s="42"/>
      <c r="E2165" s="42">
        <v>20399377477</v>
      </c>
      <c r="F2165" s="42" t="s">
        <v>8393</v>
      </c>
      <c r="G2165" s="42" t="s">
        <v>11227</v>
      </c>
      <c r="H2165" s="7"/>
      <c r="I2165" s="42"/>
      <c r="J2165" s="42" t="s">
        <v>938</v>
      </c>
      <c r="K2165" s="8">
        <v>45817</v>
      </c>
      <c r="L2165" s="19" t="s">
        <v>8443</v>
      </c>
      <c r="M2165" s="44">
        <v>78.900000000000006</v>
      </c>
      <c r="N2165" s="7">
        <v>1</v>
      </c>
      <c r="O2165" s="44">
        <v>87.63</v>
      </c>
      <c r="P2165" s="44">
        <v>39.54</v>
      </c>
      <c r="Q2165" s="44">
        <v>6.49</v>
      </c>
      <c r="R2165" s="44">
        <v>21.36</v>
      </c>
      <c r="S2165" s="44">
        <v>8.73</v>
      </c>
      <c r="T2165" s="44">
        <v>0</v>
      </c>
      <c r="U2165" s="44">
        <v>11.51</v>
      </c>
      <c r="V2165" s="9">
        <v>0.14580000000000001</v>
      </c>
      <c r="W2165" s="42" t="s">
        <v>34</v>
      </c>
      <c r="X2165" s="43"/>
      <c r="Y2165" s="43"/>
      <c r="Z2165" s="43" t="s">
        <v>8442</v>
      </c>
      <c r="AA2165" s="43" t="str">
        <f>VLOOKUP(J2165, sku!B:C, 2, FALSE)</f>
        <v>Cadeirinha Preta Aro 26 - Peixinho Bike</v>
      </c>
      <c r="AB2165" s="45" t="str">
        <f>VLOOKUP(J2165, sku!B:BM, 64, FALSE)</f>
        <v>Revenda</v>
      </c>
      <c r="AC2165" s="45" t="str">
        <f>LEFT(pedidos[[#This Row],[SKU]],3)</f>
        <v>CAD</v>
      </c>
      <c r="AD2165" s="37" t="str" cm="1">
        <f t="array" aca="1" ref="AD2165" ca="1">IFERROR(
  INDEX(
    montadora[Montadora],
    MATCH(TRUE,LEFT(#REF!,NÚCARACT(montadora[SKU Parcial]))=montadora[SKU Parcial],0)
  ),
  ""
)</f>
        <v/>
      </c>
    </row>
    <row r="2166" spans="1:30" x14ac:dyDescent="0.25">
      <c r="A2166" s="42" t="s">
        <v>8284</v>
      </c>
      <c r="B2166" s="42"/>
      <c r="C2166" s="42"/>
      <c r="D2166" s="42"/>
      <c r="E2166" s="42">
        <v>22993569629</v>
      </c>
      <c r="F2166" s="42" t="s">
        <v>8394</v>
      </c>
      <c r="G2166" s="42" t="s">
        <v>11227</v>
      </c>
      <c r="H2166" s="7"/>
      <c r="I2166" s="42"/>
      <c r="J2166" s="42" t="s">
        <v>938</v>
      </c>
      <c r="K2166" s="8">
        <v>45817</v>
      </c>
      <c r="L2166" s="19" t="s">
        <v>8443</v>
      </c>
      <c r="M2166" s="44">
        <v>78.900000000000006</v>
      </c>
      <c r="N2166" s="7">
        <v>1</v>
      </c>
      <c r="O2166" s="44">
        <v>91.27</v>
      </c>
      <c r="P2166" s="44">
        <v>39.54</v>
      </c>
      <c r="Q2166" s="44">
        <v>6.49</v>
      </c>
      <c r="R2166" s="44">
        <v>21.36</v>
      </c>
      <c r="S2166" s="44">
        <v>12.37</v>
      </c>
      <c r="T2166" s="44">
        <v>0</v>
      </c>
      <c r="U2166" s="44">
        <v>11.51</v>
      </c>
      <c r="V2166" s="9">
        <v>0.14580000000000001</v>
      </c>
      <c r="W2166" s="42" t="s">
        <v>34</v>
      </c>
      <c r="X2166" s="43"/>
      <c r="Y2166" s="43"/>
      <c r="Z2166" s="43" t="s">
        <v>8442</v>
      </c>
      <c r="AA2166" s="43" t="str">
        <f>VLOOKUP(J2166, sku!B:C, 2, FALSE)</f>
        <v>Cadeirinha Preta Aro 26 - Peixinho Bike</v>
      </c>
      <c r="AB2166" s="45" t="str">
        <f>VLOOKUP(J2166, sku!B:BM, 64, FALSE)</f>
        <v>Revenda</v>
      </c>
      <c r="AC2166" s="45" t="str">
        <f>LEFT(pedidos[[#This Row],[SKU]],3)</f>
        <v>CAD</v>
      </c>
      <c r="AD2166" s="37" t="str" cm="1">
        <f t="array" aca="1" ref="AD2166" ca="1">IFERROR(
  INDEX(
    montadora[Montadora],
    MATCH(TRUE,LEFT(#REF!,NÚCARACT(montadora[SKU Parcial]))=montadora[SKU Parcial],0)
  ),
  ""
)</f>
        <v/>
      </c>
    </row>
    <row r="2167" spans="1:30" x14ac:dyDescent="0.25">
      <c r="A2167" s="42" t="s">
        <v>8285</v>
      </c>
      <c r="B2167" s="42"/>
      <c r="C2167" s="42"/>
      <c r="D2167" s="42"/>
      <c r="E2167" s="42">
        <v>22993569629</v>
      </c>
      <c r="F2167" s="42" t="s">
        <v>8394</v>
      </c>
      <c r="G2167" s="42" t="s">
        <v>11227</v>
      </c>
      <c r="H2167" s="7"/>
      <c r="I2167" s="42"/>
      <c r="J2167" s="42" t="s">
        <v>2167</v>
      </c>
      <c r="K2167" s="8">
        <v>45820</v>
      </c>
      <c r="L2167" s="7" t="s">
        <v>8443</v>
      </c>
      <c r="M2167" s="44">
        <v>77.900000000000006</v>
      </c>
      <c r="N2167" s="7">
        <v>1</v>
      </c>
      <c r="O2167" s="44">
        <v>94.2</v>
      </c>
      <c r="P2167" s="44">
        <v>39.54</v>
      </c>
      <c r="Q2167" s="44">
        <v>6.41</v>
      </c>
      <c r="R2167" s="44">
        <v>21.14</v>
      </c>
      <c r="S2167" s="44">
        <v>16.3</v>
      </c>
      <c r="T2167" s="44">
        <v>0</v>
      </c>
      <c r="U2167" s="44">
        <v>10.81</v>
      </c>
      <c r="V2167" s="9">
        <v>0.13880000000000001</v>
      </c>
      <c r="W2167" s="42" t="s">
        <v>34</v>
      </c>
      <c r="X2167" s="43"/>
      <c r="Y2167" s="43"/>
      <c r="Z2167" s="43" t="s">
        <v>8442</v>
      </c>
      <c r="AA2167" s="43" t="str">
        <f>VLOOKUP(J2167, sku!B:C, 2, FALSE)</f>
        <v>Cadeirinha Rosa Aro 26 - Peixinho Bike</v>
      </c>
      <c r="AB2167" s="45" t="str">
        <f>VLOOKUP(J2167, sku!B:BM, 64, FALSE)</f>
        <v>Revenda</v>
      </c>
      <c r="AC2167" s="45" t="str">
        <f>LEFT(pedidos[[#This Row],[SKU]],3)</f>
        <v>CAD</v>
      </c>
      <c r="AD2167" s="37" t="str" cm="1">
        <f t="array" aca="1" ref="AD2167" ca="1">IFERROR(
  INDEX(
    montadora[Montadora],
    MATCH(TRUE,LEFT(J2586,NÚCARACT(montadora[SKU Parcial]))=montadora[SKU Parcial],0)
  ),
  ""
)</f>
        <v/>
      </c>
    </row>
    <row r="2168" spans="1:30" x14ac:dyDescent="0.25">
      <c r="A2168" s="42" t="s">
        <v>8287</v>
      </c>
      <c r="B2168" s="42"/>
      <c r="C2168" s="42"/>
      <c r="D2168" s="42"/>
      <c r="E2168" s="42">
        <v>22993569629</v>
      </c>
      <c r="F2168" s="42" t="s">
        <v>8394</v>
      </c>
      <c r="G2168" s="42" t="s">
        <v>11227</v>
      </c>
      <c r="H2168" s="7"/>
      <c r="I2168" s="42"/>
      <c r="J2168" s="42" t="s">
        <v>938</v>
      </c>
      <c r="K2168" s="8">
        <v>45820</v>
      </c>
      <c r="L2168" s="19" t="s">
        <v>8443</v>
      </c>
      <c r="M2168" s="44">
        <v>77.900000000000006</v>
      </c>
      <c r="N2168" s="7">
        <v>1</v>
      </c>
      <c r="O2168" s="44">
        <v>91.49</v>
      </c>
      <c r="P2168" s="44">
        <v>39.54</v>
      </c>
      <c r="Q2168" s="44">
        <v>6.41</v>
      </c>
      <c r="R2168" s="44">
        <v>21.14</v>
      </c>
      <c r="S2168" s="44">
        <v>13.59</v>
      </c>
      <c r="T2168" s="44">
        <v>0</v>
      </c>
      <c r="U2168" s="44">
        <v>10.81</v>
      </c>
      <c r="V2168" s="9">
        <v>0.13880000000000001</v>
      </c>
      <c r="W2168" s="42" t="s">
        <v>34</v>
      </c>
      <c r="X2168" s="43"/>
      <c r="Y2168" s="43"/>
      <c r="Z2168" s="43" t="s">
        <v>8442</v>
      </c>
      <c r="AA2168" s="43" t="str">
        <f>VLOOKUP(J2168, sku!B:C, 2, FALSE)</f>
        <v>Cadeirinha Preta Aro 26 - Peixinho Bike</v>
      </c>
      <c r="AB2168" s="45" t="str">
        <f>VLOOKUP(J2168, sku!B:BM, 64, FALSE)</f>
        <v>Revenda</v>
      </c>
      <c r="AC2168" s="45" t="str">
        <f>LEFT(pedidos[[#This Row],[SKU]],3)</f>
        <v>CAD</v>
      </c>
      <c r="AD2168" s="37" t="str" cm="1">
        <f t="array" aca="1" ref="AD2168" ca="1">IFERROR(
  INDEX(
    montadora[Montadora],
    MATCH(TRUE,LEFT(J2587,NÚCARACT(montadora[SKU Parcial]))=montadora[SKU Parcial],0)
  ),
  ""
)</f>
        <v/>
      </c>
    </row>
    <row r="2169" spans="1:30" x14ac:dyDescent="0.25">
      <c r="A2169" s="42" t="s">
        <v>8288</v>
      </c>
      <c r="B2169" s="42"/>
      <c r="C2169" s="42"/>
      <c r="D2169" s="42"/>
      <c r="E2169" s="42">
        <v>22993569629</v>
      </c>
      <c r="F2169" s="42" t="s">
        <v>8394</v>
      </c>
      <c r="G2169" s="42" t="s">
        <v>11227</v>
      </c>
      <c r="H2169" s="7"/>
      <c r="I2169" s="42"/>
      <c r="J2169" s="42" t="s">
        <v>938</v>
      </c>
      <c r="K2169" s="8">
        <v>45819</v>
      </c>
      <c r="L2169" s="19" t="s">
        <v>8443</v>
      </c>
      <c r="M2169" s="44">
        <v>77.900000000000006</v>
      </c>
      <c r="N2169" s="7">
        <v>1</v>
      </c>
      <c r="O2169" s="44">
        <v>87.84</v>
      </c>
      <c r="P2169" s="44">
        <v>39.54</v>
      </c>
      <c r="Q2169" s="44">
        <v>6.41</v>
      </c>
      <c r="R2169" s="44">
        <v>21.14</v>
      </c>
      <c r="S2169" s="44">
        <v>9.94</v>
      </c>
      <c r="T2169" s="44">
        <v>0</v>
      </c>
      <c r="U2169" s="44">
        <v>10.81</v>
      </c>
      <c r="V2169" s="9">
        <v>0.13880000000000001</v>
      </c>
      <c r="W2169" s="42" t="s">
        <v>34</v>
      </c>
      <c r="X2169" s="43"/>
      <c r="Y2169" s="43"/>
      <c r="Z2169" s="43" t="s">
        <v>8442</v>
      </c>
      <c r="AA2169" s="43" t="str">
        <f>VLOOKUP(J2169, sku!B:C, 2, FALSE)</f>
        <v>Cadeirinha Preta Aro 26 - Peixinho Bike</v>
      </c>
      <c r="AB2169" s="45" t="str">
        <f>VLOOKUP(J2169, sku!B:BM, 64, FALSE)</f>
        <v>Revenda</v>
      </c>
      <c r="AC2169" s="45" t="str">
        <f>LEFT(pedidos[[#This Row],[SKU]],3)</f>
        <v>CAD</v>
      </c>
      <c r="AD2169" s="37" t="str" cm="1">
        <f t="array" aca="1" ref="AD2169" ca="1">IFERROR(
  INDEX(
    montadora[Montadora],
    MATCH(TRUE,LEFT(J2588,NÚCARACT(montadora[SKU Parcial]))=montadora[SKU Parcial],0)
  ),
  ""
)</f>
        <v/>
      </c>
    </row>
    <row r="2170" spans="1:30" x14ac:dyDescent="0.25">
      <c r="A2170" s="42" t="s">
        <v>8289</v>
      </c>
      <c r="B2170" s="42"/>
      <c r="C2170" s="42"/>
      <c r="D2170" s="42"/>
      <c r="E2170" s="42">
        <v>22993569629</v>
      </c>
      <c r="F2170" s="42" t="s">
        <v>8394</v>
      </c>
      <c r="G2170" s="42" t="s">
        <v>11227</v>
      </c>
      <c r="H2170" s="7"/>
      <c r="I2170" s="42"/>
      <c r="J2170" s="42" t="s">
        <v>938</v>
      </c>
      <c r="K2170" s="8">
        <v>45819</v>
      </c>
      <c r="L2170" s="19" t="s">
        <v>8443</v>
      </c>
      <c r="M2170" s="44">
        <v>77.900000000000006</v>
      </c>
      <c r="N2170" s="7">
        <v>1</v>
      </c>
      <c r="O2170" s="44">
        <v>87.84</v>
      </c>
      <c r="P2170" s="44">
        <v>39.54</v>
      </c>
      <c r="Q2170" s="44">
        <v>6.41</v>
      </c>
      <c r="R2170" s="44">
        <v>21.14</v>
      </c>
      <c r="S2170" s="44">
        <v>9.94</v>
      </c>
      <c r="T2170" s="44">
        <v>0</v>
      </c>
      <c r="U2170" s="44">
        <v>10.81</v>
      </c>
      <c r="V2170" s="9">
        <v>0.13880000000000001</v>
      </c>
      <c r="W2170" s="42" t="s">
        <v>34</v>
      </c>
      <c r="X2170" s="43"/>
      <c r="Y2170" s="43"/>
      <c r="Z2170" s="43" t="s">
        <v>8442</v>
      </c>
      <c r="AA2170" s="43" t="str">
        <f>VLOOKUP(J2170, sku!B:C, 2, FALSE)</f>
        <v>Cadeirinha Preta Aro 26 - Peixinho Bike</v>
      </c>
      <c r="AB2170" s="45" t="str">
        <f>VLOOKUP(J2170, sku!B:BM, 64, FALSE)</f>
        <v>Revenda</v>
      </c>
      <c r="AC2170" s="45" t="str">
        <f>LEFT(pedidos[[#This Row],[SKU]],3)</f>
        <v>CAD</v>
      </c>
      <c r="AD2170" s="37" t="str" cm="1">
        <f t="array" aca="1" ref="AD2170" ca="1">IFERROR(
  INDEX(
    montadora[Montadora],
    MATCH(TRUE,LEFT(J2589,NÚCARACT(montadora[SKU Parcial]))=montadora[SKU Parcial],0)
  ),
  ""
)</f>
        <v/>
      </c>
    </row>
    <row r="2171" spans="1:30" x14ac:dyDescent="0.25">
      <c r="A2171" s="42" t="s">
        <v>8290</v>
      </c>
      <c r="B2171" s="42"/>
      <c r="C2171" s="42"/>
      <c r="D2171" s="42"/>
      <c r="E2171" s="42">
        <v>22993569629</v>
      </c>
      <c r="F2171" s="42" t="s">
        <v>8394</v>
      </c>
      <c r="G2171" s="42" t="s">
        <v>11227</v>
      </c>
      <c r="H2171" s="7"/>
      <c r="I2171" s="42"/>
      <c r="J2171" s="42" t="s">
        <v>938</v>
      </c>
      <c r="K2171" s="8">
        <v>45819</v>
      </c>
      <c r="L2171" s="19" t="s">
        <v>8443</v>
      </c>
      <c r="M2171" s="44">
        <v>77.900000000000006</v>
      </c>
      <c r="N2171" s="7">
        <v>1</v>
      </c>
      <c r="O2171" s="44">
        <v>77.900000000000006</v>
      </c>
      <c r="P2171" s="44">
        <v>39.54</v>
      </c>
      <c r="Q2171" s="44">
        <v>6.41</v>
      </c>
      <c r="R2171" s="44">
        <v>21.14</v>
      </c>
      <c r="S2171" s="44">
        <v>0</v>
      </c>
      <c r="T2171" s="44">
        <v>0</v>
      </c>
      <c r="U2171" s="44">
        <v>10.81</v>
      </c>
      <c r="V2171" s="9">
        <v>0.13880000000000001</v>
      </c>
      <c r="W2171" s="42" t="s">
        <v>34</v>
      </c>
      <c r="X2171" s="43"/>
      <c r="Y2171" s="43"/>
      <c r="Z2171" s="43" t="s">
        <v>8442</v>
      </c>
      <c r="AA2171" s="43" t="str">
        <f>VLOOKUP(J2171, sku!B:C, 2, FALSE)</f>
        <v>Cadeirinha Preta Aro 26 - Peixinho Bike</v>
      </c>
      <c r="AB2171" s="45" t="str">
        <f>VLOOKUP(J2171, sku!B:BM, 64, FALSE)</f>
        <v>Revenda</v>
      </c>
      <c r="AC2171" s="45" t="str">
        <f>LEFT(pedidos[[#This Row],[SKU]],3)</f>
        <v>CAD</v>
      </c>
      <c r="AD2171" s="37" t="str" cm="1">
        <f t="array" aca="1" ref="AD2171" ca="1">IFERROR(
  INDEX(
    montadora[Montadora],
    MATCH(TRUE,LEFT(J2590,NÚCARACT(montadora[SKU Parcial]))=montadora[SKU Parcial],0)
  ),
  ""
)</f>
        <v/>
      </c>
    </row>
    <row r="2172" spans="1:30" x14ac:dyDescent="0.25">
      <c r="A2172" s="42" t="s">
        <v>8291</v>
      </c>
      <c r="B2172" s="42"/>
      <c r="C2172" s="42"/>
      <c r="D2172" s="42"/>
      <c r="E2172" s="42">
        <v>20399377477</v>
      </c>
      <c r="F2172" s="42" t="s">
        <v>8393</v>
      </c>
      <c r="G2172" s="42" t="s">
        <v>11227</v>
      </c>
      <c r="H2172" s="7"/>
      <c r="I2172" s="42"/>
      <c r="J2172" s="42" t="s">
        <v>938</v>
      </c>
      <c r="K2172" s="8">
        <v>45819</v>
      </c>
      <c r="L2172" s="19" t="s">
        <v>8443</v>
      </c>
      <c r="M2172" s="44">
        <v>77.900000000000006</v>
      </c>
      <c r="N2172" s="7">
        <v>1</v>
      </c>
      <c r="O2172" s="44">
        <v>86.63</v>
      </c>
      <c r="P2172" s="44">
        <v>39.54</v>
      </c>
      <c r="Q2172" s="44">
        <v>6.41</v>
      </c>
      <c r="R2172" s="44">
        <v>21.14</v>
      </c>
      <c r="S2172" s="44">
        <v>8.73</v>
      </c>
      <c r="T2172" s="44">
        <v>0</v>
      </c>
      <c r="U2172" s="44">
        <v>10.81</v>
      </c>
      <c r="V2172" s="9">
        <v>0.13880000000000001</v>
      </c>
      <c r="W2172" s="42" t="s">
        <v>34</v>
      </c>
      <c r="X2172" s="43"/>
      <c r="Y2172" s="43"/>
      <c r="Z2172" s="43" t="s">
        <v>8442</v>
      </c>
      <c r="AA2172" s="43" t="str">
        <f>VLOOKUP(J2172, sku!B:C, 2, FALSE)</f>
        <v>Cadeirinha Preta Aro 26 - Peixinho Bike</v>
      </c>
      <c r="AB2172" s="45" t="str">
        <f>VLOOKUP(J2172, sku!B:BM, 64, FALSE)</f>
        <v>Revenda</v>
      </c>
      <c r="AC2172" s="45" t="str">
        <f>LEFT(pedidos[[#This Row],[SKU]],3)</f>
        <v>CAD</v>
      </c>
      <c r="AD2172" s="37" t="str" cm="1">
        <f t="array" aca="1" ref="AD2172" ca="1">IFERROR(
  INDEX(
    montadora[Montadora],
    MATCH(TRUE,LEFT(J2591,NÚCARACT(montadora[SKU Parcial]))=montadora[SKU Parcial],0)
  ),
  ""
)</f>
        <v/>
      </c>
    </row>
    <row r="2173" spans="1:30" x14ac:dyDescent="0.25">
      <c r="A2173" s="42" t="s">
        <v>9977</v>
      </c>
      <c r="B2173" s="42">
        <v>22298177656</v>
      </c>
      <c r="C2173" s="42"/>
      <c r="D2173" s="42"/>
      <c r="E2173" s="42"/>
      <c r="F2173" s="42" t="s">
        <v>8393</v>
      </c>
      <c r="G2173" s="42" t="s">
        <v>11228</v>
      </c>
      <c r="H2173" s="7"/>
      <c r="I2173" s="42"/>
      <c r="J2173" s="42" t="s">
        <v>938</v>
      </c>
      <c r="K2173" s="8">
        <v>45781</v>
      </c>
      <c r="L2173" s="19" t="s">
        <v>8443</v>
      </c>
      <c r="M2173" s="44">
        <v>82.8</v>
      </c>
      <c r="N2173" s="7">
        <v>1</v>
      </c>
      <c r="O2173" s="44">
        <v>87.87</v>
      </c>
      <c r="P2173" s="44">
        <v>39.54</v>
      </c>
      <c r="Q2173" s="44">
        <v>2.79</v>
      </c>
      <c r="R2173" s="44">
        <v>20.39</v>
      </c>
      <c r="S2173" s="44">
        <v>5.07</v>
      </c>
      <c r="T2173" s="44">
        <v>0</v>
      </c>
      <c r="U2173" s="44">
        <v>19.25</v>
      </c>
      <c r="V2173" s="9">
        <v>0.13200000000000001</v>
      </c>
      <c r="W2173" s="42" t="s">
        <v>34</v>
      </c>
      <c r="X2173" s="43"/>
      <c r="Y2173" s="43"/>
      <c r="Z2173" s="43" t="s">
        <v>8442</v>
      </c>
      <c r="AA2173" s="43" t="str">
        <f>VLOOKUP(J2173, sku!B:C, 2, FALSE)</f>
        <v>Cadeirinha Preta Aro 26 - Peixinho Bike</v>
      </c>
      <c r="AB2173" s="45" t="str">
        <f>VLOOKUP(J2173, sku!B:BM, 64, FALSE)</f>
        <v>Revenda</v>
      </c>
      <c r="AC2173" s="45" t="str">
        <f>LEFT(pedidos[[#This Row],[SKU]],3)</f>
        <v>CAD</v>
      </c>
      <c r="AD2173" s="37" t="str" cm="1">
        <f t="array" aca="1" ref="AD2173" ca="1">IFERROR(
  INDEX(
    montadora[Montadora],
    MATCH(TRUE,LEFT(J2592,NÚCARACT(montadora[SKU Parcial]))=montadora[SKU Parcial],0)
  ),
  ""
)</f>
        <v/>
      </c>
    </row>
    <row r="2174" spans="1:30" x14ac:dyDescent="0.25">
      <c r="A2174" s="42" t="s">
        <v>9946</v>
      </c>
      <c r="B2174" s="42">
        <v>20598018789</v>
      </c>
      <c r="C2174" s="42"/>
      <c r="D2174" s="42"/>
      <c r="E2174" s="42"/>
      <c r="F2174" s="42" t="s">
        <v>8394</v>
      </c>
      <c r="G2174" s="42" t="s">
        <v>11228</v>
      </c>
      <c r="H2174" s="7"/>
      <c r="I2174" s="42"/>
      <c r="J2174" s="42" t="s">
        <v>938</v>
      </c>
      <c r="K2174" s="8">
        <v>45781</v>
      </c>
      <c r="L2174" s="7" t="s">
        <v>8443</v>
      </c>
      <c r="M2174" s="44">
        <v>78.8</v>
      </c>
      <c r="N2174" s="7">
        <v>1</v>
      </c>
      <c r="O2174" s="44">
        <v>83.87</v>
      </c>
      <c r="P2174" s="44">
        <v>39.54</v>
      </c>
      <c r="Q2174" s="44">
        <v>2.66</v>
      </c>
      <c r="R2174" s="44">
        <v>19.600000000000001</v>
      </c>
      <c r="S2174" s="44">
        <v>5.07</v>
      </c>
      <c r="T2174" s="44">
        <v>0</v>
      </c>
      <c r="U2174" s="44">
        <v>16.21</v>
      </c>
      <c r="V2174" s="9">
        <v>0.11700000000000001</v>
      </c>
      <c r="W2174" s="42" t="s">
        <v>34</v>
      </c>
      <c r="X2174" s="43"/>
      <c r="Y2174" s="43"/>
      <c r="Z2174" s="43" t="s">
        <v>8442</v>
      </c>
      <c r="AA2174" s="43" t="str">
        <f>VLOOKUP(J2174, sku!B:C, 2, FALSE)</f>
        <v>Cadeirinha Preta Aro 26 - Peixinho Bike</v>
      </c>
      <c r="AB2174" s="45" t="str">
        <f>VLOOKUP(J2174, sku!B:BM, 64, FALSE)</f>
        <v>Revenda</v>
      </c>
      <c r="AC2174" s="45" t="str">
        <f>LEFT(pedidos[[#This Row],[SKU]],3)</f>
        <v>CAD</v>
      </c>
      <c r="AD2174" s="37" t="str" cm="1">
        <f t="array" aca="1" ref="AD2174" ca="1">IFERROR(
  INDEX(
    montadora[Montadora],
    MATCH(TRUE,LEFT(J2593,NÚCARACT(montadora[SKU Parcial]))=montadora[SKU Parcial],0)
  ),
  ""
)</f>
        <v/>
      </c>
    </row>
    <row r="2175" spans="1:30" x14ac:dyDescent="0.25">
      <c r="A2175" s="42" t="s">
        <v>9227</v>
      </c>
      <c r="B2175" s="42">
        <v>22298177656</v>
      </c>
      <c r="C2175" s="42"/>
      <c r="D2175" s="42"/>
      <c r="E2175" s="42"/>
      <c r="F2175" s="42" t="s">
        <v>8393</v>
      </c>
      <c r="G2175" s="42" t="s">
        <v>11228</v>
      </c>
      <c r="H2175" s="19"/>
      <c r="I2175" s="42"/>
      <c r="J2175" s="42" t="s">
        <v>938</v>
      </c>
      <c r="K2175" s="21">
        <v>45808</v>
      </c>
      <c r="L2175" s="19" t="s">
        <v>8443</v>
      </c>
      <c r="M2175" s="44">
        <v>82.8</v>
      </c>
      <c r="N2175" s="19">
        <v>1</v>
      </c>
      <c r="O2175" s="44">
        <v>106.67</v>
      </c>
      <c r="P2175" s="44">
        <v>39.54</v>
      </c>
      <c r="Q2175" s="44">
        <v>2.79</v>
      </c>
      <c r="R2175" s="44">
        <v>20.56</v>
      </c>
      <c r="S2175" s="44">
        <v>23.87</v>
      </c>
      <c r="T2175" s="44">
        <v>0</v>
      </c>
      <c r="U2175" s="44">
        <v>19.91</v>
      </c>
      <c r="V2175" s="23">
        <v>0</v>
      </c>
      <c r="W2175" s="42" t="s">
        <v>34</v>
      </c>
      <c r="X2175" s="43"/>
      <c r="Y2175" s="43"/>
      <c r="Z2175" s="43" t="s">
        <v>8442</v>
      </c>
      <c r="AA2175" s="43" t="str">
        <f>VLOOKUP(J2175, sku!B:C, 2, FALSE)</f>
        <v>Cadeirinha Preta Aro 26 - Peixinho Bike</v>
      </c>
      <c r="AB2175" s="45" t="str">
        <f>VLOOKUP(J2175, sku!B:BM, 64, FALSE)</f>
        <v>Revenda</v>
      </c>
      <c r="AC2175" s="45" t="str">
        <f>LEFT(pedidos[[#This Row],[SKU]],3)</f>
        <v>CAD</v>
      </c>
      <c r="AD2175" s="37" t="str" cm="1">
        <f t="array" aca="1" ref="AD2175" ca="1">IFERROR(
  INDEX(
    montadora[Montadora],
    MATCH(TRUE,LEFT(#REF!,NÚCARACT(montadora[SKU Parcial]))=montadora[SKU Parcial],0)
  ),
  ""
)</f>
        <v/>
      </c>
    </row>
    <row r="2176" spans="1:30" x14ac:dyDescent="0.25">
      <c r="A2176" s="42" t="s">
        <v>9239</v>
      </c>
      <c r="B2176" s="42">
        <v>20598018789</v>
      </c>
      <c r="C2176" s="42"/>
      <c r="D2176" s="42"/>
      <c r="E2176" s="42"/>
      <c r="F2176" s="42" t="s">
        <v>8394</v>
      </c>
      <c r="G2176" s="42" t="s">
        <v>11228</v>
      </c>
      <c r="H2176" s="19"/>
      <c r="I2176" s="42"/>
      <c r="J2176" s="42" t="s">
        <v>938</v>
      </c>
      <c r="K2176" s="21">
        <v>45807</v>
      </c>
      <c r="L2176" s="19" t="s">
        <v>8443</v>
      </c>
      <c r="M2176" s="44">
        <v>78.8</v>
      </c>
      <c r="N2176" s="19">
        <v>1</v>
      </c>
      <c r="O2176" s="44">
        <v>88.74</v>
      </c>
      <c r="P2176" s="44">
        <v>39.54</v>
      </c>
      <c r="Q2176" s="44">
        <v>2.66</v>
      </c>
      <c r="R2176" s="44">
        <v>19.760000000000002</v>
      </c>
      <c r="S2176" s="44">
        <v>9.94</v>
      </c>
      <c r="T2176" s="44">
        <v>0</v>
      </c>
      <c r="U2176" s="44">
        <v>16.84</v>
      </c>
      <c r="V2176" s="23">
        <v>0</v>
      </c>
      <c r="W2176" s="42" t="s">
        <v>34</v>
      </c>
      <c r="X2176" s="43"/>
      <c r="Y2176" s="43"/>
      <c r="Z2176" s="43" t="s">
        <v>8442</v>
      </c>
      <c r="AA2176" s="43" t="str">
        <f>VLOOKUP(J2176, sku!B:C, 2, FALSE)</f>
        <v>Cadeirinha Preta Aro 26 - Peixinho Bike</v>
      </c>
      <c r="AB2176" s="45" t="str">
        <f>VLOOKUP(J2176, sku!B:BM, 64, FALSE)</f>
        <v>Revenda</v>
      </c>
      <c r="AC2176" s="45" t="str">
        <f>LEFT(pedidos[[#This Row],[SKU]],3)</f>
        <v>CAD</v>
      </c>
      <c r="AD2176" s="37" t="str" cm="1">
        <f t="array" aca="1" ref="AD2176" ca="1">IFERROR(
  INDEX(
    montadora[Montadora],
    MATCH(TRUE,LEFT(#REF!,NÚCARACT(montadora[SKU Parcial]))=montadora[SKU Parcial],0)
  ),
  ""
)</f>
        <v/>
      </c>
    </row>
    <row r="2177" spans="1:30" x14ac:dyDescent="0.25">
      <c r="A2177" s="42" t="s">
        <v>9242</v>
      </c>
      <c r="B2177" s="42">
        <v>20598018789</v>
      </c>
      <c r="C2177" s="42"/>
      <c r="D2177" s="42"/>
      <c r="E2177" s="42"/>
      <c r="F2177" s="42" t="s">
        <v>8394</v>
      </c>
      <c r="G2177" s="42" t="s">
        <v>11228</v>
      </c>
      <c r="H2177" s="19"/>
      <c r="I2177" s="42"/>
      <c r="J2177" s="42" t="s">
        <v>2167</v>
      </c>
      <c r="K2177" s="21">
        <v>45807</v>
      </c>
      <c r="L2177" s="19" t="s">
        <v>8443</v>
      </c>
      <c r="M2177" s="44">
        <v>78.8</v>
      </c>
      <c r="N2177" s="19">
        <v>1</v>
      </c>
      <c r="O2177" s="44">
        <v>125.76</v>
      </c>
      <c r="P2177" s="44">
        <v>39.54</v>
      </c>
      <c r="Q2177" s="44">
        <v>2.66</v>
      </c>
      <c r="R2177" s="44">
        <v>19.760000000000002</v>
      </c>
      <c r="S2177" s="44">
        <v>46.96</v>
      </c>
      <c r="T2177" s="44">
        <v>0</v>
      </c>
      <c r="U2177" s="44">
        <v>16.84</v>
      </c>
      <c r="V2177" s="23">
        <v>0</v>
      </c>
      <c r="W2177" s="42" t="s">
        <v>34</v>
      </c>
      <c r="X2177" s="43"/>
      <c r="Y2177" s="43"/>
      <c r="Z2177" s="43" t="s">
        <v>8442</v>
      </c>
      <c r="AA2177" s="43" t="str">
        <f>VLOOKUP(J2177, sku!B:C, 2, FALSE)</f>
        <v>Cadeirinha Rosa Aro 26 - Peixinho Bike</v>
      </c>
      <c r="AB2177" s="45" t="str">
        <f>VLOOKUP(J2177, sku!B:BM, 64, FALSE)</f>
        <v>Revenda</v>
      </c>
      <c r="AC2177" s="45" t="str">
        <f>LEFT(pedidos[[#This Row],[SKU]],3)</f>
        <v>CAD</v>
      </c>
      <c r="AD2177" s="37" t="str" cm="1">
        <f t="array" aca="1" ref="AD2177" ca="1">IFERROR(
  INDEX(
    montadora[Montadora],
    MATCH(TRUE,LEFT(#REF!,NÚCARACT(montadora[SKU Parcial]))=montadora[SKU Parcial],0)
  ),
  ""
)</f>
        <v/>
      </c>
    </row>
    <row r="2178" spans="1:30" x14ac:dyDescent="0.25">
      <c r="A2178" s="42" t="s">
        <v>9252</v>
      </c>
      <c r="B2178" s="42">
        <v>20598018789</v>
      </c>
      <c r="C2178" s="42"/>
      <c r="D2178" s="42"/>
      <c r="E2178" s="42"/>
      <c r="F2178" s="42" t="s">
        <v>8394</v>
      </c>
      <c r="G2178" s="42" t="s">
        <v>11228</v>
      </c>
      <c r="H2178" s="19"/>
      <c r="I2178" s="42"/>
      <c r="J2178" s="42" t="s">
        <v>938</v>
      </c>
      <c r="K2178" s="21">
        <v>45806</v>
      </c>
      <c r="L2178" s="19" t="s">
        <v>8443</v>
      </c>
      <c r="M2178" s="44">
        <v>78.8</v>
      </c>
      <c r="N2178" s="19">
        <v>1</v>
      </c>
      <c r="O2178" s="44">
        <v>91.17</v>
      </c>
      <c r="P2178" s="44">
        <v>39.54</v>
      </c>
      <c r="Q2178" s="44">
        <v>2.66</v>
      </c>
      <c r="R2178" s="44">
        <v>19.760000000000002</v>
      </c>
      <c r="S2178" s="44">
        <v>12.37</v>
      </c>
      <c r="T2178" s="44">
        <v>0</v>
      </c>
      <c r="U2178" s="44">
        <v>16.84</v>
      </c>
      <c r="V2178" s="23">
        <v>0</v>
      </c>
      <c r="W2178" s="42" t="s">
        <v>34</v>
      </c>
      <c r="X2178" s="43"/>
      <c r="Y2178" s="43"/>
      <c r="Z2178" s="43" t="s">
        <v>8442</v>
      </c>
      <c r="AA2178" s="43" t="str">
        <f>VLOOKUP(J2178, sku!B:C, 2, FALSE)</f>
        <v>Cadeirinha Preta Aro 26 - Peixinho Bike</v>
      </c>
      <c r="AB2178" s="45" t="str">
        <f>VLOOKUP(J2178, sku!B:BM, 64, FALSE)</f>
        <v>Revenda</v>
      </c>
      <c r="AC2178" s="45" t="str">
        <f>LEFT(pedidos[[#This Row],[SKU]],3)</f>
        <v>CAD</v>
      </c>
      <c r="AD2178" s="37" t="str" cm="1">
        <f t="array" aca="1" ref="AD2178" ca="1">IFERROR(
  INDEX(
    montadora[Montadora],
    MATCH(TRUE,LEFT(#REF!,NÚCARACT(montadora[SKU Parcial]))=montadora[SKU Parcial],0)
  ),
  ""
)</f>
        <v/>
      </c>
    </row>
    <row r="2179" spans="1:30" x14ac:dyDescent="0.25">
      <c r="A2179" s="42" t="s">
        <v>9257</v>
      </c>
      <c r="B2179" s="42">
        <v>20598018789</v>
      </c>
      <c r="C2179" s="42"/>
      <c r="D2179" s="42"/>
      <c r="E2179" s="42"/>
      <c r="F2179" s="42" t="s">
        <v>8394</v>
      </c>
      <c r="G2179" s="42" t="s">
        <v>11228</v>
      </c>
      <c r="H2179" s="19"/>
      <c r="I2179" s="42"/>
      <c r="J2179" s="42" t="s">
        <v>938</v>
      </c>
      <c r="K2179" s="21">
        <v>45806</v>
      </c>
      <c r="L2179" s="19" t="s">
        <v>8443</v>
      </c>
      <c r="M2179" s="44">
        <v>78.8</v>
      </c>
      <c r="N2179" s="19">
        <v>1</v>
      </c>
      <c r="O2179" s="44">
        <v>82.67</v>
      </c>
      <c r="P2179" s="44">
        <v>39.54</v>
      </c>
      <c r="Q2179" s="44">
        <v>2.66</v>
      </c>
      <c r="R2179" s="44">
        <v>19.760000000000002</v>
      </c>
      <c r="S2179" s="44">
        <v>3.87</v>
      </c>
      <c r="T2179" s="44">
        <v>0</v>
      </c>
      <c r="U2179" s="44">
        <v>16.84</v>
      </c>
      <c r="V2179" s="23">
        <v>0</v>
      </c>
      <c r="W2179" s="42" t="s">
        <v>34</v>
      </c>
      <c r="X2179" s="43"/>
      <c r="Y2179" s="43"/>
      <c r="Z2179" s="43" t="s">
        <v>8442</v>
      </c>
      <c r="AA2179" s="43" t="str">
        <f>VLOOKUP(J2179, sku!B:C, 2, FALSE)</f>
        <v>Cadeirinha Preta Aro 26 - Peixinho Bike</v>
      </c>
      <c r="AB2179" s="45" t="str">
        <f>VLOOKUP(J2179, sku!B:BM, 64, FALSE)</f>
        <v>Revenda</v>
      </c>
      <c r="AC2179" s="45" t="str">
        <f>LEFT(pedidos[[#This Row],[SKU]],3)</f>
        <v>CAD</v>
      </c>
      <c r="AD2179" s="37" t="str" cm="1">
        <f t="array" aca="1" ref="AD2179" ca="1">IFERROR(
  INDEX(
    montadora[Montadora],
    MATCH(TRUE,LEFT(#REF!,NÚCARACT(montadora[SKU Parcial]))=montadora[SKU Parcial],0)
  ),
  ""
)</f>
        <v/>
      </c>
    </row>
    <row r="2180" spans="1:30" x14ac:dyDescent="0.25">
      <c r="A2180" s="42" t="s">
        <v>9263</v>
      </c>
      <c r="B2180" s="42">
        <v>20598018789</v>
      </c>
      <c r="C2180" s="42"/>
      <c r="D2180" s="42"/>
      <c r="E2180" s="42"/>
      <c r="F2180" s="42" t="s">
        <v>8394</v>
      </c>
      <c r="G2180" s="42" t="s">
        <v>11228</v>
      </c>
      <c r="H2180" s="19"/>
      <c r="I2180" s="42"/>
      <c r="J2180" s="42" t="s">
        <v>938</v>
      </c>
      <c r="K2180" s="21">
        <v>45805</v>
      </c>
      <c r="L2180" s="19" t="s">
        <v>8443</v>
      </c>
      <c r="M2180" s="44">
        <v>78.8</v>
      </c>
      <c r="N2180" s="19">
        <v>1</v>
      </c>
      <c r="O2180" s="44">
        <v>86.31</v>
      </c>
      <c r="P2180" s="44">
        <v>39.54</v>
      </c>
      <c r="Q2180" s="44">
        <v>2.66</v>
      </c>
      <c r="R2180" s="44">
        <v>19.760000000000002</v>
      </c>
      <c r="S2180" s="44">
        <v>7.51</v>
      </c>
      <c r="T2180" s="44">
        <v>0</v>
      </c>
      <c r="U2180" s="44">
        <v>16.84</v>
      </c>
      <c r="V2180" s="23">
        <v>0</v>
      </c>
      <c r="W2180" s="42" t="s">
        <v>34</v>
      </c>
      <c r="X2180" s="43"/>
      <c r="Y2180" s="43"/>
      <c r="Z2180" s="43" t="s">
        <v>8442</v>
      </c>
      <c r="AA2180" s="43" t="str">
        <f>VLOOKUP(J2180, sku!B:C, 2, FALSE)</f>
        <v>Cadeirinha Preta Aro 26 - Peixinho Bike</v>
      </c>
      <c r="AB2180" s="45" t="str">
        <f>VLOOKUP(J2180, sku!B:BM, 64, FALSE)</f>
        <v>Revenda</v>
      </c>
      <c r="AC2180" s="45" t="str">
        <f>LEFT(pedidos[[#This Row],[SKU]],3)</f>
        <v>CAD</v>
      </c>
      <c r="AD2180" s="37" t="str" cm="1">
        <f t="array" aca="1" ref="AD2180" ca="1">IFERROR(
  INDEX(
    montadora[Montadora],
    MATCH(TRUE,LEFT(J2602,NÚCARACT(montadora[SKU Parcial]))=montadora[SKU Parcial],0)
  ),
  ""
)</f>
        <v/>
      </c>
    </row>
    <row r="2181" spans="1:30" x14ac:dyDescent="0.25">
      <c r="A2181" s="42" t="s">
        <v>9266</v>
      </c>
      <c r="B2181" s="42">
        <v>20598018789</v>
      </c>
      <c r="C2181" s="42"/>
      <c r="D2181" s="42"/>
      <c r="E2181" s="42"/>
      <c r="F2181" s="42" t="s">
        <v>8394</v>
      </c>
      <c r="G2181" s="42" t="s">
        <v>11228</v>
      </c>
      <c r="H2181" s="19"/>
      <c r="I2181" s="42"/>
      <c r="J2181" s="42" t="s">
        <v>938</v>
      </c>
      <c r="K2181" s="21">
        <v>45805</v>
      </c>
      <c r="L2181" s="19" t="s">
        <v>8443</v>
      </c>
      <c r="M2181" s="44">
        <v>78.8</v>
      </c>
      <c r="N2181" s="19">
        <v>1</v>
      </c>
      <c r="O2181" s="44">
        <v>82.67</v>
      </c>
      <c r="P2181" s="44">
        <v>39.54</v>
      </c>
      <c r="Q2181" s="44">
        <v>2.66</v>
      </c>
      <c r="R2181" s="44">
        <v>19.760000000000002</v>
      </c>
      <c r="S2181" s="44">
        <v>3.87</v>
      </c>
      <c r="T2181" s="44">
        <v>0</v>
      </c>
      <c r="U2181" s="44">
        <v>16.84</v>
      </c>
      <c r="V2181" s="23">
        <v>0</v>
      </c>
      <c r="W2181" s="42" t="s">
        <v>34</v>
      </c>
      <c r="X2181" s="43"/>
      <c r="Y2181" s="43"/>
      <c r="Z2181" s="43" t="s">
        <v>8442</v>
      </c>
      <c r="AA2181" s="43" t="str">
        <f>VLOOKUP(J2181, sku!B:C, 2, FALSE)</f>
        <v>Cadeirinha Preta Aro 26 - Peixinho Bike</v>
      </c>
      <c r="AB2181" s="45" t="str">
        <f>VLOOKUP(J2181, sku!B:BM, 64, FALSE)</f>
        <v>Revenda</v>
      </c>
      <c r="AC2181" s="45" t="str">
        <f>LEFT(pedidos[[#This Row],[SKU]],3)</f>
        <v>CAD</v>
      </c>
      <c r="AD2181" s="37" t="str" cm="1">
        <f t="array" aca="1" ref="AD2181" ca="1">IFERROR(
  INDEX(
    montadora[Montadora],
    MATCH(TRUE,LEFT(J2603,NÚCARACT(montadora[SKU Parcial]))=montadora[SKU Parcial],0)
  ),
  ""
)</f>
        <v/>
      </c>
    </row>
    <row r="2182" spans="1:30" x14ac:dyDescent="0.25">
      <c r="A2182" s="42" t="s">
        <v>9267</v>
      </c>
      <c r="B2182" s="42">
        <v>20598018789</v>
      </c>
      <c r="C2182" s="42"/>
      <c r="D2182" s="42"/>
      <c r="E2182" s="42"/>
      <c r="F2182" s="42" t="s">
        <v>8394</v>
      </c>
      <c r="G2182" s="42" t="s">
        <v>11228</v>
      </c>
      <c r="H2182" s="19"/>
      <c r="I2182" s="42"/>
      <c r="J2182" s="42" t="s">
        <v>938</v>
      </c>
      <c r="K2182" s="21">
        <v>45805</v>
      </c>
      <c r="L2182" s="19" t="s">
        <v>8443</v>
      </c>
      <c r="M2182" s="44">
        <v>78.8</v>
      </c>
      <c r="N2182" s="19">
        <v>1</v>
      </c>
      <c r="O2182" s="44">
        <v>86.31</v>
      </c>
      <c r="P2182" s="44">
        <v>39.54</v>
      </c>
      <c r="Q2182" s="44">
        <v>2.66</v>
      </c>
      <c r="R2182" s="44">
        <v>19.760000000000002</v>
      </c>
      <c r="S2182" s="44">
        <v>7.51</v>
      </c>
      <c r="T2182" s="44">
        <v>0</v>
      </c>
      <c r="U2182" s="44">
        <v>16.84</v>
      </c>
      <c r="V2182" s="23">
        <v>0</v>
      </c>
      <c r="W2182" s="42" t="s">
        <v>34</v>
      </c>
      <c r="X2182" s="43"/>
      <c r="Y2182" s="43"/>
      <c r="Z2182" s="43" t="s">
        <v>8442</v>
      </c>
      <c r="AA2182" s="43" t="str">
        <f>VLOOKUP(J2182, sku!B:C, 2, FALSE)</f>
        <v>Cadeirinha Preta Aro 26 - Peixinho Bike</v>
      </c>
      <c r="AB2182" s="45" t="str">
        <f>VLOOKUP(J2182, sku!B:BM, 64, FALSE)</f>
        <v>Revenda</v>
      </c>
      <c r="AC2182" s="45" t="str">
        <f>LEFT(pedidos[[#This Row],[SKU]],3)</f>
        <v>CAD</v>
      </c>
      <c r="AD2182" s="37" t="str" cm="1">
        <f t="array" aca="1" ref="AD2182" ca="1">IFERROR(
  INDEX(
    montadora[Montadora],
    MATCH(TRUE,LEFT(J2604,NÚCARACT(montadora[SKU Parcial]))=montadora[SKU Parcial],0)
  ),
  ""
)</f>
        <v/>
      </c>
    </row>
    <row r="2183" spans="1:30" x14ac:dyDescent="0.25">
      <c r="A2183" s="42" t="s">
        <v>9273</v>
      </c>
      <c r="B2183" s="42">
        <v>20598018789</v>
      </c>
      <c r="C2183" s="42"/>
      <c r="D2183" s="42"/>
      <c r="E2183" s="42"/>
      <c r="F2183" s="42" t="s">
        <v>8394</v>
      </c>
      <c r="G2183" s="42" t="s">
        <v>11228</v>
      </c>
      <c r="H2183" s="19"/>
      <c r="I2183" s="42"/>
      <c r="J2183" s="42" t="s">
        <v>2167</v>
      </c>
      <c r="K2183" s="21">
        <v>45804</v>
      </c>
      <c r="L2183" s="19" t="s">
        <v>8443</v>
      </c>
      <c r="M2183" s="44">
        <v>78.8</v>
      </c>
      <c r="N2183" s="19">
        <v>1</v>
      </c>
      <c r="O2183" s="44">
        <v>80.239999999999995</v>
      </c>
      <c r="P2183" s="44">
        <v>39.54</v>
      </c>
      <c r="Q2183" s="44">
        <v>2.66</v>
      </c>
      <c r="R2183" s="44">
        <v>19.760000000000002</v>
      </c>
      <c r="S2183" s="44">
        <v>1.44</v>
      </c>
      <c r="T2183" s="44">
        <v>0</v>
      </c>
      <c r="U2183" s="44">
        <v>16.84</v>
      </c>
      <c r="V2183" s="23">
        <v>0</v>
      </c>
      <c r="W2183" s="42" t="s">
        <v>34</v>
      </c>
      <c r="X2183" s="43"/>
      <c r="Y2183" s="43"/>
      <c r="Z2183" s="43" t="s">
        <v>8442</v>
      </c>
      <c r="AA2183" s="43" t="str">
        <f>VLOOKUP(J2183, sku!B:C, 2, FALSE)</f>
        <v>Cadeirinha Rosa Aro 26 - Peixinho Bike</v>
      </c>
      <c r="AB2183" s="45" t="str">
        <f>VLOOKUP(J2183, sku!B:BM, 64, FALSE)</f>
        <v>Revenda</v>
      </c>
      <c r="AC2183" s="45" t="str">
        <f>LEFT(pedidos[[#This Row],[SKU]],3)</f>
        <v>CAD</v>
      </c>
      <c r="AD2183" s="37" t="str" cm="1">
        <f t="array" aca="1" ref="AD2183" ca="1">IFERROR(
  INDEX(
    montadora[Montadora],
    MATCH(TRUE,LEFT(J2605,NÚCARACT(montadora[SKU Parcial]))=montadora[SKU Parcial],0)
  ),
  ""
)</f>
        <v/>
      </c>
    </row>
    <row r="2184" spans="1:30" x14ac:dyDescent="0.25">
      <c r="A2184" s="42" t="s">
        <v>9281</v>
      </c>
      <c r="B2184" s="42">
        <v>22298177656</v>
      </c>
      <c r="C2184" s="42"/>
      <c r="D2184" s="42"/>
      <c r="E2184" s="42"/>
      <c r="F2184" s="42" t="s">
        <v>8393</v>
      </c>
      <c r="G2184" s="42" t="s">
        <v>11228</v>
      </c>
      <c r="H2184" s="19"/>
      <c r="I2184" s="42"/>
      <c r="J2184" s="42" t="s">
        <v>938</v>
      </c>
      <c r="K2184" s="21">
        <v>45804</v>
      </c>
      <c r="L2184" s="19" t="s">
        <v>8443</v>
      </c>
      <c r="M2184" s="44">
        <v>82.8</v>
      </c>
      <c r="N2184" s="19">
        <v>1</v>
      </c>
      <c r="O2184" s="44">
        <v>96.39</v>
      </c>
      <c r="P2184" s="44">
        <v>39.54</v>
      </c>
      <c r="Q2184" s="44">
        <v>2.79</v>
      </c>
      <c r="R2184" s="44">
        <v>20.56</v>
      </c>
      <c r="S2184" s="44">
        <v>13.59</v>
      </c>
      <c r="T2184" s="44">
        <v>0</v>
      </c>
      <c r="U2184" s="44">
        <v>19.91</v>
      </c>
      <c r="V2184" s="23">
        <v>0</v>
      </c>
      <c r="W2184" s="42" t="s">
        <v>34</v>
      </c>
      <c r="X2184" s="43"/>
      <c r="Y2184" s="43"/>
      <c r="Z2184" s="43" t="s">
        <v>8442</v>
      </c>
      <c r="AA2184" s="43" t="str">
        <f>VLOOKUP(J2184, sku!B:C, 2, FALSE)</f>
        <v>Cadeirinha Preta Aro 26 - Peixinho Bike</v>
      </c>
      <c r="AB2184" s="45" t="str">
        <f>VLOOKUP(J2184, sku!B:BM, 64, FALSE)</f>
        <v>Revenda</v>
      </c>
      <c r="AC2184" s="45" t="str">
        <f>LEFT(pedidos[[#This Row],[SKU]],3)</f>
        <v>CAD</v>
      </c>
      <c r="AD2184" s="37" t="str" cm="1">
        <f t="array" aca="1" ref="AD2184" ca="1">IFERROR(
  INDEX(
    montadora[Montadora],
    MATCH(TRUE,LEFT(J2606,NÚCARACT(montadora[SKU Parcial]))=montadora[SKU Parcial],0)
  ),
  ""
)</f>
        <v/>
      </c>
    </row>
    <row r="2185" spans="1:30" x14ac:dyDescent="0.25">
      <c r="A2185" s="42" t="s">
        <v>9285</v>
      </c>
      <c r="B2185" s="42">
        <v>20598018789</v>
      </c>
      <c r="C2185" s="42"/>
      <c r="D2185" s="42"/>
      <c r="E2185" s="42"/>
      <c r="F2185" s="42" t="s">
        <v>8394</v>
      </c>
      <c r="G2185" s="42" t="s">
        <v>11228</v>
      </c>
      <c r="H2185" s="19"/>
      <c r="I2185" s="42"/>
      <c r="J2185" s="42" t="s">
        <v>8835</v>
      </c>
      <c r="K2185" s="21">
        <v>45804</v>
      </c>
      <c r="L2185" s="19" t="s">
        <v>8443</v>
      </c>
      <c r="M2185" s="44">
        <v>99.9</v>
      </c>
      <c r="N2185" s="19">
        <v>1</v>
      </c>
      <c r="O2185" s="44">
        <v>103.77</v>
      </c>
      <c r="P2185" s="44">
        <v>39.54</v>
      </c>
      <c r="Q2185" s="44">
        <v>3.37</v>
      </c>
      <c r="R2185" s="44">
        <v>23.98</v>
      </c>
      <c r="S2185" s="44">
        <v>3.87</v>
      </c>
      <c r="T2185" s="44">
        <v>0</v>
      </c>
      <c r="U2185" s="44">
        <v>33.01</v>
      </c>
      <c r="V2185" s="23">
        <v>0</v>
      </c>
      <c r="W2185" s="42" t="s">
        <v>34</v>
      </c>
      <c r="X2185" s="43"/>
      <c r="Y2185" s="43"/>
      <c r="Z2185" s="43" t="s">
        <v>8442</v>
      </c>
      <c r="AA2185" s="43" t="str">
        <f>VLOOKUP(J2185, sku!B:C, 2, FALSE)</f>
        <v>Cadeirinha Cinza Aro 26 - Peixinho Bike</v>
      </c>
      <c r="AB2185" s="45" t="str">
        <f>VLOOKUP(J2185, sku!B:BM, 64, FALSE)</f>
        <v>Revenda</v>
      </c>
      <c r="AC2185" s="45" t="str">
        <f>LEFT(pedidos[[#This Row],[SKU]],3)</f>
        <v>CAD</v>
      </c>
      <c r="AD2185" s="37" t="str" cm="1">
        <f t="array" aca="1" ref="AD2185" ca="1">IFERROR(
  INDEX(
    montadora[Montadora],
    MATCH(TRUE,LEFT(J2607,NÚCARACT(montadora[SKU Parcial]))=montadora[SKU Parcial],0)
  ),
  ""
)</f>
        <v/>
      </c>
    </row>
    <row r="2186" spans="1:30" x14ac:dyDescent="0.25">
      <c r="A2186" s="42" t="s">
        <v>9287</v>
      </c>
      <c r="B2186" s="42">
        <v>20598018789</v>
      </c>
      <c r="C2186" s="42"/>
      <c r="D2186" s="42"/>
      <c r="E2186" s="42"/>
      <c r="F2186" s="42" t="s">
        <v>8394</v>
      </c>
      <c r="G2186" s="42" t="s">
        <v>11228</v>
      </c>
      <c r="H2186" s="19"/>
      <c r="I2186" s="42"/>
      <c r="J2186" s="42" t="s">
        <v>938</v>
      </c>
      <c r="K2186" s="21">
        <v>45804</v>
      </c>
      <c r="L2186" s="19" t="s">
        <v>8443</v>
      </c>
      <c r="M2186" s="44">
        <v>78.8</v>
      </c>
      <c r="N2186" s="19">
        <v>1</v>
      </c>
      <c r="O2186" s="44">
        <v>104.55</v>
      </c>
      <c r="P2186" s="44">
        <v>39.54</v>
      </c>
      <c r="Q2186" s="44">
        <v>2.66</v>
      </c>
      <c r="R2186" s="44">
        <v>19.760000000000002</v>
      </c>
      <c r="S2186" s="44">
        <v>25.75</v>
      </c>
      <c r="T2186" s="44">
        <v>0</v>
      </c>
      <c r="U2186" s="44">
        <v>16.84</v>
      </c>
      <c r="V2186" s="23">
        <v>0</v>
      </c>
      <c r="W2186" s="42" t="s">
        <v>34</v>
      </c>
      <c r="X2186" s="43"/>
      <c r="Y2186" s="43"/>
      <c r="Z2186" s="43" t="s">
        <v>8442</v>
      </c>
      <c r="AA2186" s="43" t="str">
        <f>VLOOKUP(J2186, sku!B:C, 2, FALSE)</f>
        <v>Cadeirinha Preta Aro 26 - Peixinho Bike</v>
      </c>
      <c r="AB2186" s="45" t="str">
        <f>VLOOKUP(J2186, sku!B:BM, 64, FALSE)</f>
        <v>Revenda</v>
      </c>
      <c r="AC2186" s="45" t="str">
        <f>LEFT(pedidos[[#This Row],[SKU]],3)</f>
        <v>CAD</v>
      </c>
      <c r="AD2186" s="37" t="str" cm="1">
        <f t="array" aca="1" ref="AD2186" ca="1">IFERROR(
  INDEX(
    montadora[Montadora],
    MATCH(TRUE,LEFT(J2608,NÚCARACT(montadora[SKU Parcial]))=montadora[SKU Parcial],0)
  ),
  ""
)</f>
        <v/>
      </c>
    </row>
    <row r="2187" spans="1:30" x14ac:dyDescent="0.25">
      <c r="A2187" s="42" t="s">
        <v>9290</v>
      </c>
      <c r="B2187" s="42">
        <v>20598018789</v>
      </c>
      <c r="C2187" s="42"/>
      <c r="D2187" s="42"/>
      <c r="E2187" s="42"/>
      <c r="F2187" s="42" t="s">
        <v>8394</v>
      </c>
      <c r="G2187" s="42" t="s">
        <v>11228</v>
      </c>
      <c r="H2187" s="19"/>
      <c r="I2187" s="42"/>
      <c r="J2187" s="42" t="s">
        <v>938</v>
      </c>
      <c r="K2187" s="21">
        <v>45804</v>
      </c>
      <c r="L2187" s="19" t="s">
        <v>8443</v>
      </c>
      <c r="M2187" s="44">
        <v>78.8</v>
      </c>
      <c r="N2187" s="19">
        <v>1</v>
      </c>
      <c r="O2187" s="44">
        <v>91.17</v>
      </c>
      <c r="P2187" s="44">
        <v>39.54</v>
      </c>
      <c r="Q2187" s="44">
        <v>2.66</v>
      </c>
      <c r="R2187" s="44">
        <v>19.760000000000002</v>
      </c>
      <c r="S2187" s="44">
        <v>12.37</v>
      </c>
      <c r="T2187" s="44">
        <v>0</v>
      </c>
      <c r="U2187" s="44">
        <v>16.84</v>
      </c>
      <c r="V2187" s="23">
        <v>0</v>
      </c>
      <c r="W2187" s="42" t="s">
        <v>34</v>
      </c>
      <c r="X2187" s="43"/>
      <c r="Y2187" s="43"/>
      <c r="Z2187" s="43" t="s">
        <v>8442</v>
      </c>
      <c r="AA2187" s="43" t="str">
        <f>VLOOKUP(J2187, sku!B:C, 2, FALSE)</f>
        <v>Cadeirinha Preta Aro 26 - Peixinho Bike</v>
      </c>
      <c r="AB2187" s="45" t="str">
        <f>VLOOKUP(J2187, sku!B:BM, 64, FALSE)</f>
        <v>Revenda</v>
      </c>
      <c r="AC2187" s="45" t="str">
        <f>LEFT(pedidos[[#This Row],[SKU]],3)</f>
        <v>CAD</v>
      </c>
      <c r="AD2187" s="37" t="str" cm="1">
        <f t="array" aca="1" ref="AD2187" ca="1">IFERROR(
  INDEX(
    montadora[Montadora],
    MATCH(TRUE,LEFT(J2609,NÚCARACT(montadora[SKU Parcial]))=montadora[SKU Parcial],0)
  ),
  ""
)</f>
        <v/>
      </c>
    </row>
    <row r="2188" spans="1:30" x14ac:dyDescent="0.25">
      <c r="A2188" s="42" t="s">
        <v>9291</v>
      </c>
      <c r="B2188" s="42">
        <v>20598018789</v>
      </c>
      <c r="C2188" s="42"/>
      <c r="D2188" s="42"/>
      <c r="E2188" s="42"/>
      <c r="F2188" s="42" t="s">
        <v>8394</v>
      </c>
      <c r="G2188" s="42" t="s">
        <v>11228</v>
      </c>
      <c r="H2188" s="19"/>
      <c r="I2188" s="42"/>
      <c r="J2188" s="42" t="s">
        <v>938</v>
      </c>
      <c r="K2188" s="21">
        <v>45804</v>
      </c>
      <c r="L2188" s="19" t="s">
        <v>8443</v>
      </c>
      <c r="M2188" s="44">
        <v>78.8</v>
      </c>
      <c r="N2188" s="19">
        <v>1</v>
      </c>
      <c r="O2188" s="44">
        <v>102.67</v>
      </c>
      <c r="P2188" s="44">
        <v>39.54</v>
      </c>
      <c r="Q2188" s="44">
        <v>2.66</v>
      </c>
      <c r="R2188" s="44">
        <v>19.760000000000002</v>
      </c>
      <c r="S2188" s="44">
        <v>23.87</v>
      </c>
      <c r="T2188" s="44">
        <v>0</v>
      </c>
      <c r="U2188" s="44">
        <v>16.84</v>
      </c>
      <c r="V2188" s="23">
        <v>0</v>
      </c>
      <c r="W2188" s="42" t="s">
        <v>34</v>
      </c>
      <c r="X2188" s="43"/>
      <c r="Y2188" s="43"/>
      <c r="Z2188" s="43" t="s">
        <v>8442</v>
      </c>
      <c r="AA2188" s="43" t="str">
        <f>VLOOKUP(J2188, sku!B:C, 2, FALSE)</f>
        <v>Cadeirinha Preta Aro 26 - Peixinho Bike</v>
      </c>
      <c r="AB2188" s="45" t="str">
        <f>VLOOKUP(J2188, sku!B:BM, 64, FALSE)</f>
        <v>Revenda</v>
      </c>
      <c r="AC2188" s="45" t="str">
        <f>LEFT(pedidos[[#This Row],[SKU]],3)</f>
        <v>CAD</v>
      </c>
      <c r="AD2188" s="37" t="str" cm="1">
        <f t="array" aca="1" ref="AD2188" ca="1">IFERROR(
  INDEX(
    montadora[Montadora],
    MATCH(TRUE,LEFT(J2610,NÚCARACT(montadora[SKU Parcial]))=montadora[SKU Parcial],0)
  ),
  ""
)</f>
        <v/>
      </c>
    </row>
    <row r="2189" spans="1:30" x14ac:dyDescent="0.25">
      <c r="A2189" s="42" t="s">
        <v>9292</v>
      </c>
      <c r="B2189" s="42">
        <v>20598018789</v>
      </c>
      <c r="C2189" s="42"/>
      <c r="D2189" s="42"/>
      <c r="E2189" s="42"/>
      <c r="F2189" s="42" t="s">
        <v>8394</v>
      </c>
      <c r="G2189" s="42" t="s">
        <v>11228</v>
      </c>
      <c r="H2189" s="19"/>
      <c r="I2189" s="42"/>
      <c r="J2189" s="42" t="s">
        <v>938</v>
      </c>
      <c r="K2189" s="21">
        <v>45804</v>
      </c>
      <c r="L2189" s="19" t="s">
        <v>8443</v>
      </c>
      <c r="M2189" s="44">
        <v>78.8</v>
      </c>
      <c r="N2189" s="19">
        <v>1</v>
      </c>
      <c r="O2189" s="44">
        <v>98.74</v>
      </c>
      <c r="P2189" s="44">
        <v>39.54</v>
      </c>
      <c r="Q2189" s="44">
        <v>2.66</v>
      </c>
      <c r="R2189" s="44">
        <v>19.760000000000002</v>
      </c>
      <c r="S2189" s="44">
        <v>19.940000000000001</v>
      </c>
      <c r="T2189" s="44">
        <v>0</v>
      </c>
      <c r="U2189" s="44">
        <v>16.84</v>
      </c>
      <c r="V2189" s="23">
        <v>0</v>
      </c>
      <c r="W2189" s="42" t="s">
        <v>34</v>
      </c>
      <c r="X2189" s="43"/>
      <c r="Y2189" s="43"/>
      <c r="Z2189" s="43" t="s">
        <v>8442</v>
      </c>
      <c r="AA2189" s="43" t="str">
        <f>VLOOKUP(J2189, sku!B:C, 2, FALSE)</f>
        <v>Cadeirinha Preta Aro 26 - Peixinho Bike</v>
      </c>
      <c r="AB2189" s="45" t="str">
        <f>VLOOKUP(J2189, sku!B:BM, 64, FALSE)</f>
        <v>Revenda</v>
      </c>
      <c r="AC2189" s="45" t="str">
        <f>LEFT(pedidos[[#This Row],[SKU]],3)</f>
        <v>CAD</v>
      </c>
      <c r="AD2189" s="37" t="str" cm="1">
        <f t="array" aca="1" ref="AD2189" ca="1">IFERROR(
  INDEX(
    montadora[Montadora],
    MATCH(TRUE,LEFT(J2611,NÚCARACT(montadora[SKU Parcial]))=montadora[SKU Parcial],0)
  ),
  ""
)</f>
        <v/>
      </c>
    </row>
    <row r="2190" spans="1:30" x14ac:dyDescent="0.25">
      <c r="A2190" s="42" t="s">
        <v>9293</v>
      </c>
      <c r="B2190" s="42">
        <v>20598018789</v>
      </c>
      <c r="C2190" s="42"/>
      <c r="D2190" s="42"/>
      <c r="E2190" s="42"/>
      <c r="F2190" s="42" t="s">
        <v>8394</v>
      </c>
      <c r="G2190" s="42" t="s">
        <v>11228</v>
      </c>
      <c r="H2190" s="19"/>
      <c r="I2190" s="42"/>
      <c r="J2190" s="42" t="s">
        <v>938</v>
      </c>
      <c r="K2190" s="21">
        <v>45804</v>
      </c>
      <c r="L2190" s="19" t="s">
        <v>8443</v>
      </c>
      <c r="M2190" s="44">
        <v>78.8</v>
      </c>
      <c r="N2190" s="19">
        <v>1</v>
      </c>
      <c r="O2190" s="44">
        <v>91.17</v>
      </c>
      <c r="P2190" s="44">
        <v>39.54</v>
      </c>
      <c r="Q2190" s="44">
        <v>2.66</v>
      </c>
      <c r="R2190" s="44">
        <v>19.760000000000002</v>
      </c>
      <c r="S2190" s="44">
        <v>12.37</v>
      </c>
      <c r="T2190" s="44">
        <v>0</v>
      </c>
      <c r="U2190" s="44">
        <v>16.84</v>
      </c>
      <c r="V2190" s="23">
        <v>0</v>
      </c>
      <c r="W2190" s="42" t="s">
        <v>34</v>
      </c>
      <c r="X2190" s="43"/>
      <c r="Y2190" s="43"/>
      <c r="Z2190" s="43" t="s">
        <v>8442</v>
      </c>
      <c r="AA2190" s="43" t="str">
        <f>VLOOKUP(J2190, sku!B:C, 2, FALSE)</f>
        <v>Cadeirinha Preta Aro 26 - Peixinho Bike</v>
      </c>
      <c r="AB2190" s="45" t="str">
        <f>VLOOKUP(J2190, sku!B:BM, 64, FALSE)</f>
        <v>Revenda</v>
      </c>
      <c r="AC2190" s="45" t="str">
        <f>LEFT(pedidos[[#This Row],[SKU]],3)</f>
        <v>CAD</v>
      </c>
      <c r="AD2190" s="37" t="str" cm="1">
        <f t="array" aca="1" ref="AD2190" ca="1">IFERROR(
  INDEX(
    montadora[Montadora],
    MATCH(TRUE,LEFT(J2612,NÚCARACT(montadora[SKU Parcial]))=montadora[SKU Parcial],0)
  ),
  ""
)</f>
        <v/>
      </c>
    </row>
    <row r="2191" spans="1:30" x14ac:dyDescent="0.25">
      <c r="A2191" s="42" t="s">
        <v>9294</v>
      </c>
      <c r="B2191" s="42">
        <v>20598018789</v>
      </c>
      <c r="C2191" s="42"/>
      <c r="D2191" s="42"/>
      <c r="E2191" s="42"/>
      <c r="F2191" s="42" t="s">
        <v>8394</v>
      </c>
      <c r="G2191" s="42" t="s">
        <v>11228</v>
      </c>
      <c r="H2191" s="19"/>
      <c r="I2191" s="42"/>
      <c r="J2191" s="42" t="s">
        <v>938</v>
      </c>
      <c r="K2191" s="21">
        <v>45803</v>
      </c>
      <c r="L2191" s="19" t="s">
        <v>8443</v>
      </c>
      <c r="M2191" s="44">
        <v>78.8</v>
      </c>
      <c r="N2191" s="19">
        <v>1</v>
      </c>
      <c r="O2191" s="44">
        <v>82.67</v>
      </c>
      <c r="P2191" s="44">
        <v>39.54</v>
      </c>
      <c r="Q2191" s="44">
        <v>2.66</v>
      </c>
      <c r="R2191" s="44">
        <v>19.760000000000002</v>
      </c>
      <c r="S2191" s="44">
        <v>3.87</v>
      </c>
      <c r="T2191" s="44">
        <v>0</v>
      </c>
      <c r="U2191" s="44">
        <v>16.84</v>
      </c>
      <c r="V2191" s="23">
        <v>0</v>
      </c>
      <c r="W2191" s="42" t="s">
        <v>34</v>
      </c>
      <c r="X2191" s="43"/>
      <c r="Y2191" s="43"/>
      <c r="Z2191" s="43" t="s">
        <v>8442</v>
      </c>
      <c r="AA2191" s="43" t="str">
        <f>VLOOKUP(J2191, sku!B:C, 2, FALSE)</f>
        <v>Cadeirinha Preta Aro 26 - Peixinho Bike</v>
      </c>
      <c r="AB2191" s="45" t="str">
        <f>VLOOKUP(J2191, sku!B:BM, 64, FALSE)</f>
        <v>Revenda</v>
      </c>
      <c r="AC2191" s="45" t="str">
        <f>LEFT(pedidos[[#This Row],[SKU]],3)</f>
        <v>CAD</v>
      </c>
      <c r="AD2191" s="37" t="str" cm="1">
        <f t="array" aca="1" ref="AD2191" ca="1">IFERROR(
  INDEX(
    montadora[Montadora],
    MATCH(TRUE,LEFT(J2613,NÚCARACT(montadora[SKU Parcial]))=montadora[SKU Parcial],0)
  ),
  ""
)</f>
        <v/>
      </c>
    </row>
    <row r="2192" spans="1:30" x14ac:dyDescent="0.25">
      <c r="A2192" s="42" t="s">
        <v>9297</v>
      </c>
      <c r="B2192" s="42">
        <v>20598018789</v>
      </c>
      <c r="C2192" s="42"/>
      <c r="D2192" s="42"/>
      <c r="E2192" s="42"/>
      <c r="F2192" s="42" t="s">
        <v>8394</v>
      </c>
      <c r="G2192" s="42" t="s">
        <v>11228</v>
      </c>
      <c r="H2192" s="19"/>
      <c r="I2192" s="42"/>
      <c r="J2192" s="42" t="s">
        <v>938</v>
      </c>
      <c r="K2192" s="21">
        <v>45803</v>
      </c>
      <c r="L2192" s="19" t="s">
        <v>8443</v>
      </c>
      <c r="M2192" s="44">
        <v>78.8</v>
      </c>
      <c r="N2192" s="19">
        <v>1</v>
      </c>
      <c r="O2192" s="44">
        <v>88.74</v>
      </c>
      <c r="P2192" s="44">
        <v>39.54</v>
      </c>
      <c r="Q2192" s="44">
        <v>2.66</v>
      </c>
      <c r="R2192" s="44">
        <v>19.760000000000002</v>
      </c>
      <c r="S2192" s="44">
        <v>9.94</v>
      </c>
      <c r="T2192" s="44">
        <v>0</v>
      </c>
      <c r="U2192" s="44">
        <v>16.84</v>
      </c>
      <c r="V2192" s="23">
        <v>0</v>
      </c>
      <c r="W2192" s="42" t="s">
        <v>34</v>
      </c>
      <c r="X2192" s="43"/>
      <c r="Y2192" s="43"/>
      <c r="Z2192" s="43" t="s">
        <v>8442</v>
      </c>
      <c r="AA2192" s="43" t="str">
        <f>VLOOKUP(J2192, sku!B:C, 2, FALSE)</f>
        <v>Cadeirinha Preta Aro 26 - Peixinho Bike</v>
      </c>
      <c r="AB2192" s="45" t="str">
        <f>VLOOKUP(J2192, sku!B:BM, 64, FALSE)</f>
        <v>Revenda</v>
      </c>
      <c r="AC2192" s="45" t="str">
        <f>LEFT(pedidos[[#This Row],[SKU]],3)</f>
        <v>CAD</v>
      </c>
      <c r="AD2192" s="37" t="str" cm="1">
        <f t="array" aca="1" ref="AD2192" ca="1">IFERROR(
  INDEX(
    montadora[Montadora],
    MATCH(TRUE,LEFT(J2614,NÚCARACT(montadora[SKU Parcial]))=montadora[SKU Parcial],0)
  ),
  ""
)</f>
        <v/>
      </c>
    </row>
    <row r="2193" spans="1:30" x14ac:dyDescent="0.25">
      <c r="A2193" s="42" t="s">
        <v>9309</v>
      </c>
      <c r="B2193" s="42">
        <v>20598018789</v>
      </c>
      <c r="C2193" s="42"/>
      <c r="D2193" s="42"/>
      <c r="E2193" s="42"/>
      <c r="F2193" s="42" t="s">
        <v>8394</v>
      </c>
      <c r="G2193" s="42" t="s">
        <v>11228</v>
      </c>
      <c r="H2193" s="19"/>
      <c r="I2193" s="42"/>
      <c r="J2193" s="42" t="s">
        <v>938</v>
      </c>
      <c r="K2193" s="21">
        <v>45802</v>
      </c>
      <c r="L2193" s="19" t="s">
        <v>8443</v>
      </c>
      <c r="M2193" s="44">
        <v>78.8</v>
      </c>
      <c r="N2193" s="19">
        <v>1</v>
      </c>
      <c r="O2193" s="44">
        <v>106.31</v>
      </c>
      <c r="P2193" s="44">
        <v>39.54</v>
      </c>
      <c r="Q2193" s="44">
        <v>2.66</v>
      </c>
      <c r="R2193" s="44">
        <v>19.760000000000002</v>
      </c>
      <c r="S2193" s="44">
        <v>27.51</v>
      </c>
      <c r="T2193" s="44">
        <v>0</v>
      </c>
      <c r="U2193" s="44">
        <v>16.84</v>
      </c>
      <c r="V2193" s="23">
        <v>0</v>
      </c>
      <c r="W2193" s="42" t="s">
        <v>34</v>
      </c>
      <c r="X2193" s="43"/>
      <c r="Y2193" s="43"/>
      <c r="Z2193" s="43" t="s">
        <v>8442</v>
      </c>
      <c r="AA2193" s="43" t="str">
        <f>VLOOKUP(J2193, sku!B:C, 2, FALSE)</f>
        <v>Cadeirinha Preta Aro 26 - Peixinho Bike</v>
      </c>
      <c r="AB2193" s="45" t="str">
        <f>VLOOKUP(J2193, sku!B:BM, 64, FALSE)</f>
        <v>Revenda</v>
      </c>
      <c r="AC2193" s="45" t="str">
        <f>LEFT(pedidos[[#This Row],[SKU]],3)</f>
        <v>CAD</v>
      </c>
      <c r="AD2193" s="37" t="str" cm="1">
        <f t="array" aca="1" ref="AD2193" ca="1">IFERROR(
  INDEX(
    montadora[Montadora],
    MATCH(TRUE,LEFT(J2615,NÚCARACT(montadora[SKU Parcial]))=montadora[SKU Parcial],0)
  ),
  ""
)</f>
        <v/>
      </c>
    </row>
    <row r="2194" spans="1:30" x14ac:dyDescent="0.25">
      <c r="A2194" s="42" t="s">
        <v>9312</v>
      </c>
      <c r="B2194" s="42">
        <v>20598018789</v>
      </c>
      <c r="C2194" s="42"/>
      <c r="D2194" s="42"/>
      <c r="E2194" s="42"/>
      <c r="F2194" s="42" t="s">
        <v>8394</v>
      </c>
      <c r="G2194" s="42" t="s">
        <v>11228</v>
      </c>
      <c r="H2194" s="19"/>
      <c r="I2194" s="42"/>
      <c r="J2194" s="42" t="s">
        <v>938</v>
      </c>
      <c r="K2194" s="21">
        <v>45802</v>
      </c>
      <c r="L2194" s="19" t="s">
        <v>8443</v>
      </c>
      <c r="M2194" s="44">
        <v>78.8</v>
      </c>
      <c r="N2194" s="19">
        <v>1</v>
      </c>
      <c r="O2194" s="44">
        <v>88.74</v>
      </c>
      <c r="P2194" s="44">
        <v>39.54</v>
      </c>
      <c r="Q2194" s="44">
        <v>2.66</v>
      </c>
      <c r="R2194" s="44">
        <v>19.760000000000002</v>
      </c>
      <c r="S2194" s="44">
        <v>9.94</v>
      </c>
      <c r="T2194" s="44">
        <v>0</v>
      </c>
      <c r="U2194" s="44">
        <v>16.84</v>
      </c>
      <c r="V2194" s="23">
        <v>0</v>
      </c>
      <c r="W2194" s="42" t="s">
        <v>34</v>
      </c>
      <c r="X2194" s="43"/>
      <c r="Y2194" s="43"/>
      <c r="Z2194" s="43" t="s">
        <v>8442</v>
      </c>
      <c r="AA2194" s="43" t="str">
        <f>VLOOKUP(J2194, sku!B:C, 2, FALSE)</f>
        <v>Cadeirinha Preta Aro 26 - Peixinho Bike</v>
      </c>
      <c r="AB2194" s="45" t="str">
        <f>VLOOKUP(J2194, sku!B:BM, 64, FALSE)</f>
        <v>Revenda</v>
      </c>
      <c r="AC2194" s="45" t="str">
        <f>LEFT(pedidos[[#This Row],[SKU]],3)</f>
        <v>CAD</v>
      </c>
      <c r="AD2194" s="37" t="str" cm="1">
        <f t="array" aca="1" ref="AD2194" ca="1">IFERROR(
  INDEX(
    montadora[Montadora],
    MATCH(TRUE,LEFT(J2616,NÚCARACT(montadora[SKU Parcial]))=montadora[SKU Parcial],0)
  ),
  ""
)</f>
        <v/>
      </c>
    </row>
    <row r="2195" spans="1:30" x14ac:dyDescent="0.25">
      <c r="A2195" s="42" t="s">
        <v>9313</v>
      </c>
      <c r="B2195" s="42">
        <v>20598018789</v>
      </c>
      <c r="C2195" s="42"/>
      <c r="D2195" s="42"/>
      <c r="E2195" s="42"/>
      <c r="F2195" s="42" t="s">
        <v>8394</v>
      </c>
      <c r="G2195" s="42" t="s">
        <v>11228</v>
      </c>
      <c r="H2195" s="19"/>
      <c r="I2195" s="42"/>
      <c r="J2195" s="42" t="s">
        <v>938</v>
      </c>
      <c r="K2195" s="21">
        <v>45802</v>
      </c>
      <c r="L2195" s="19" t="s">
        <v>8443</v>
      </c>
      <c r="M2195" s="44">
        <v>78.8</v>
      </c>
      <c r="N2195" s="19">
        <v>1</v>
      </c>
      <c r="O2195" s="44">
        <v>98.46</v>
      </c>
      <c r="P2195" s="44">
        <v>39.54</v>
      </c>
      <c r="Q2195" s="44">
        <v>2.66</v>
      </c>
      <c r="R2195" s="44">
        <v>19.760000000000002</v>
      </c>
      <c r="S2195" s="44">
        <v>19.66</v>
      </c>
      <c r="T2195" s="44">
        <v>0</v>
      </c>
      <c r="U2195" s="44">
        <v>16.84</v>
      </c>
      <c r="V2195" s="23">
        <v>0</v>
      </c>
      <c r="W2195" s="42" t="s">
        <v>34</v>
      </c>
      <c r="X2195" s="43"/>
      <c r="Y2195" s="43"/>
      <c r="Z2195" s="43" t="s">
        <v>8442</v>
      </c>
      <c r="AA2195" s="43" t="str">
        <f>VLOOKUP(J2195, sku!B:C, 2, FALSE)</f>
        <v>Cadeirinha Preta Aro 26 - Peixinho Bike</v>
      </c>
      <c r="AB2195" s="45" t="str">
        <f>VLOOKUP(J2195, sku!B:BM, 64, FALSE)</f>
        <v>Revenda</v>
      </c>
      <c r="AC2195" s="45" t="str">
        <f>LEFT(pedidos[[#This Row],[SKU]],3)</f>
        <v>CAD</v>
      </c>
      <c r="AD2195" s="37" t="str" cm="1">
        <f t="array" aca="1" ref="AD2195" ca="1">IFERROR(
  INDEX(
    montadora[Montadora],
    MATCH(TRUE,LEFT(J2617,NÚCARACT(montadora[SKU Parcial]))=montadora[SKU Parcial],0)
  ),
  ""
)</f>
        <v/>
      </c>
    </row>
    <row r="2196" spans="1:30" x14ac:dyDescent="0.25">
      <c r="A2196" s="42" t="s">
        <v>9317</v>
      </c>
      <c r="B2196" s="42">
        <v>20598018789</v>
      </c>
      <c r="C2196" s="42"/>
      <c r="D2196" s="42"/>
      <c r="E2196" s="42"/>
      <c r="F2196" s="42" t="s">
        <v>8394</v>
      </c>
      <c r="G2196" s="42" t="s">
        <v>11228</v>
      </c>
      <c r="H2196" s="19"/>
      <c r="I2196" s="42"/>
      <c r="J2196" s="42" t="s">
        <v>938</v>
      </c>
      <c r="K2196" s="21">
        <v>45801</v>
      </c>
      <c r="L2196" s="19" t="s">
        <v>8443</v>
      </c>
      <c r="M2196" s="44">
        <v>78.8</v>
      </c>
      <c r="N2196" s="19">
        <v>1</v>
      </c>
      <c r="O2196" s="44">
        <v>83.87</v>
      </c>
      <c r="P2196" s="44">
        <v>39.54</v>
      </c>
      <c r="Q2196" s="44">
        <v>2.66</v>
      </c>
      <c r="R2196" s="44">
        <v>19.760000000000002</v>
      </c>
      <c r="S2196" s="44">
        <v>5.07</v>
      </c>
      <c r="T2196" s="44">
        <v>0</v>
      </c>
      <c r="U2196" s="44">
        <v>16.84</v>
      </c>
      <c r="V2196" s="23">
        <v>0</v>
      </c>
      <c r="W2196" s="42" t="s">
        <v>34</v>
      </c>
      <c r="X2196" s="43"/>
      <c r="Y2196" s="43"/>
      <c r="Z2196" s="43" t="s">
        <v>8442</v>
      </c>
      <c r="AA2196" s="43" t="str">
        <f>VLOOKUP(J2196, sku!B:C, 2, FALSE)</f>
        <v>Cadeirinha Preta Aro 26 - Peixinho Bike</v>
      </c>
      <c r="AB2196" s="45" t="str">
        <f>VLOOKUP(J2196, sku!B:BM, 64, FALSE)</f>
        <v>Revenda</v>
      </c>
      <c r="AC2196" s="45" t="str">
        <f>LEFT(pedidos[[#This Row],[SKU]],3)</f>
        <v>CAD</v>
      </c>
      <c r="AD2196" s="37" t="str" cm="1">
        <f t="array" aca="1" ref="AD2196" ca="1">IFERROR(
  INDEX(
    montadora[Montadora],
    MATCH(TRUE,LEFT(J2618,NÚCARACT(montadora[SKU Parcial]))=montadora[SKU Parcial],0)
  ),
  ""
)</f>
        <v/>
      </c>
    </row>
    <row r="2197" spans="1:30" x14ac:dyDescent="0.25">
      <c r="A2197" s="42" t="s">
        <v>9319</v>
      </c>
      <c r="B2197" s="42">
        <v>20598018789</v>
      </c>
      <c r="C2197" s="42"/>
      <c r="D2197" s="42"/>
      <c r="E2197" s="42"/>
      <c r="F2197" s="42" t="s">
        <v>8394</v>
      </c>
      <c r="G2197" s="42" t="s">
        <v>11228</v>
      </c>
      <c r="H2197" s="19"/>
      <c r="I2197" s="42"/>
      <c r="J2197" s="42" t="s">
        <v>2167</v>
      </c>
      <c r="K2197" s="21">
        <v>45801</v>
      </c>
      <c r="L2197" s="19" t="s">
        <v>8443</v>
      </c>
      <c r="M2197" s="44">
        <v>78.8</v>
      </c>
      <c r="N2197" s="19">
        <v>1</v>
      </c>
      <c r="O2197" s="44">
        <v>78.8</v>
      </c>
      <c r="P2197" s="44">
        <v>39.54</v>
      </c>
      <c r="Q2197" s="44">
        <v>2.66</v>
      </c>
      <c r="R2197" s="44">
        <v>0</v>
      </c>
      <c r="S2197" s="44">
        <v>0</v>
      </c>
      <c r="T2197" s="44">
        <v>0</v>
      </c>
      <c r="U2197" s="44">
        <v>36.6</v>
      </c>
      <c r="V2197" s="23">
        <v>0</v>
      </c>
      <c r="W2197" s="42" t="s">
        <v>34</v>
      </c>
      <c r="X2197" s="43"/>
      <c r="Y2197" s="43"/>
      <c r="Z2197" s="43" t="s">
        <v>8442</v>
      </c>
      <c r="AA2197" s="43" t="str">
        <f>VLOOKUP(J2197, sku!B:C, 2, FALSE)</f>
        <v>Cadeirinha Rosa Aro 26 - Peixinho Bike</v>
      </c>
      <c r="AB2197" s="45" t="str">
        <f>VLOOKUP(J2197, sku!B:BM, 64, FALSE)</f>
        <v>Revenda</v>
      </c>
      <c r="AC2197" s="45" t="str">
        <f>LEFT(pedidos[[#This Row],[SKU]],3)</f>
        <v>CAD</v>
      </c>
      <c r="AD2197" s="37" t="str" cm="1">
        <f t="array" aca="1" ref="AD2197" ca="1">IFERROR(
  INDEX(
    montadora[Montadora],
    MATCH(TRUE,LEFT(J2619,NÚCARACT(montadora[SKU Parcial]))=montadora[SKU Parcial],0)
  ),
  ""
)</f>
        <v/>
      </c>
    </row>
    <row r="2198" spans="1:30" x14ac:dyDescent="0.25">
      <c r="A2198" s="42" t="s">
        <v>9322</v>
      </c>
      <c r="B2198" s="42">
        <v>20598018789</v>
      </c>
      <c r="C2198" s="42"/>
      <c r="D2198" s="42"/>
      <c r="E2198" s="42"/>
      <c r="F2198" s="42" t="s">
        <v>8394</v>
      </c>
      <c r="G2198" s="42" t="s">
        <v>11228</v>
      </c>
      <c r="H2198" s="19"/>
      <c r="I2198" s="42"/>
      <c r="J2198" s="42" t="s">
        <v>938</v>
      </c>
      <c r="K2198" s="21">
        <v>45801</v>
      </c>
      <c r="L2198" s="19" t="s">
        <v>8443</v>
      </c>
      <c r="M2198" s="44">
        <v>78.8</v>
      </c>
      <c r="N2198" s="19">
        <v>1</v>
      </c>
      <c r="O2198" s="44">
        <v>114.27</v>
      </c>
      <c r="P2198" s="44">
        <v>39.54</v>
      </c>
      <c r="Q2198" s="44">
        <v>2.66</v>
      </c>
      <c r="R2198" s="44">
        <v>19.760000000000002</v>
      </c>
      <c r="S2198" s="44">
        <v>35.47</v>
      </c>
      <c r="T2198" s="44">
        <v>0</v>
      </c>
      <c r="U2198" s="44">
        <v>16.84</v>
      </c>
      <c r="V2198" s="23">
        <v>0</v>
      </c>
      <c r="W2198" s="42" t="s">
        <v>34</v>
      </c>
      <c r="X2198" s="43"/>
      <c r="Y2198" s="43"/>
      <c r="Z2198" s="43" t="s">
        <v>8442</v>
      </c>
      <c r="AA2198" s="43" t="str">
        <f>VLOOKUP(J2198, sku!B:C, 2, FALSE)</f>
        <v>Cadeirinha Preta Aro 26 - Peixinho Bike</v>
      </c>
      <c r="AB2198" s="45" t="str">
        <f>VLOOKUP(J2198, sku!B:BM, 64, FALSE)</f>
        <v>Revenda</v>
      </c>
      <c r="AC2198" s="45" t="str">
        <f>LEFT(pedidos[[#This Row],[SKU]],3)</f>
        <v>CAD</v>
      </c>
      <c r="AD2198" s="37" t="str" cm="1">
        <f t="array" aca="1" ref="AD2198" ca="1">IFERROR(
  INDEX(
    montadora[Montadora],
    MATCH(TRUE,LEFT(J2620,NÚCARACT(montadora[SKU Parcial]))=montadora[SKU Parcial],0)
  ),
  ""
)</f>
        <v/>
      </c>
    </row>
    <row r="2199" spans="1:30" x14ac:dyDescent="0.25">
      <c r="A2199" s="42" t="s">
        <v>9324</v>
      </c>
      <c r="B2199" s="42">
        <v>20598018789</v>
      </c>
      <c r="C2199" s="42"/>
      <c r="D2199" s="42"/>
      <c r="E2199" s="42"/>
      <c r="F2199" s="42" t="s">
        <v>8394</v>
      </c>
      <c r="G2199" s="42" t="s">
        <v>11228</v>
      </c>
      <c r="H2199" s="19"/>
      <c r="I2199" s="42"/>
      <c r="J2199" s="42" t="s">
        <v>938</v>
      </c>
      <c r="K2199" s="21">
        <v>45801</v>
      </c>
      <c r="L2199" s="19" t="s">
        <v>8443</v>
      </c>
      <c r="M2199" s="44">
        <v>78.8</v>
      </c>
      <c r="N2199" s="19">
        <v>1</v>
      </c>
      <c r="O2199" s="44">
        <v>82.67</v>
      </c>
      <c r="P2199" s="44">
        <v>39.54</v>
      </c>
      <c r="Q2199" s="44">
        <v>2.66</v>
      </c>
      <c r="R2199" s="44">
        <v>19.760000000000002</v>
      </c>
      <c r="S2199" s="44">
        <v>3.87</v>
      </c>
      <c r="T2199" s="44">
        <v>0</v>
      </c>
      <c r="U2199" s="44">
        <v>16.84</v>
      </c>
      <c r="V2199" s="23">
        <v>0</v>
      </c>
      <c r="W2199" s="42" t="s">
        <v>34</v>
      </c>
      <c r="X2199" s="43"/>
      <c r="Y2199" s="43"/>
      <c r="Z2199" s="43" t="s">
        <v>8442</v>
      </c>
      <c r="AA2199" s="43" t="str">
        <f>VLOOKUP(J2199, sku!B:C, 2, FALSE)</f>
        <v>Cadeirinha Preta Aro 26 - Peixinho Bike</v>
      </c>
      <c r="AB2199" s="45" t="str">
        <f>VLOOKUP(J2199, sku!B:BM, 64, FALSE)</f>
        <v>Revenda</v>
      </c>
      <c r="AC2199" s="45" t="str">
        <f>LEFT(pedidos[[#This Row],[SKU]],3)</f>
        <v>CAD</v>
      </c>
      <c r="AD2199" s="37" t="str" cm="1">
        <f t="array" aca="1" ref="AD2199" ca="1">IFERROR(
  INDEX(
    montadora[Montadora],
    MATCH(TRUE,LEFT(J2621,NÚCARACT(montadora[SKU Parcial]))=montadora[SKU Parcial],0)
  ),
  ""
)</f>
        <v/>
      </c>
    </row>
    <row r="2200" spans="1:30" x14ac:dyDescent="0.25">
      <c r="A2200" s="42" t="s">
        <v>9327</v>
      </c>
      <c r="B2200" s="42">
        <v>20598018789</v>
      </c>
      <c r="C2200" s="42"/>
      <c r="D2200" s="42"/>
      <c r="E2200" s="42"/>
      <c r="F2200" s="42" t="s">
        <v>8394</v>
      </c>
      <c r="G2200" s="42" t="s">
        <v>11228</v>
      </c>
      <c r="H2200" s="19"/>
      <c r="I2200" s="42"/>
      <c r="J2200" s="42" t="s">
        <v>938</v>
      </c>
      <c r="K2200" s="21">
        <v>45801</v>
      </c>
      <c r="L2200" s="19" t="s">
        <v>8443</v>
      </c>
      <c r="M2200" s="44">
        <v>78.8</v>
      </c>
      <c r="N2200" s="19">
        <v>1</v>
      </c>
      <c r="O2200" s="44">
        <v>94.83</v>
      </c>
      <c r="P2200" s="44">
        <v>39.54</v>
      </c>
      <c r="Q2200" s="44">
        <v>2.66</v>
      </c>
      <c r="R2200" s="44">
        <v>19.760000000000002</v>
      </c>
      <c r="S2200" s="44">
        <v>16.03</v>
      </c>
      <c r="T2200" s="44">
        <v>0</v>
      </c>
      <c r="U2200" s="44">
        <v>16.84</v>
      </c>
      <c r="V2200" s="23">
        <v>0</v>
      </c>
      <c r="W2200" s="42" t="s">
        <v>34</v>
      </c>
      <c r="X2200" s="43"/>
      <c r="Y2200" s="43"/>
      <c r="Z2200" s="43" t="s">
        <v>8442</v>
      </c>
      <c r="AA2200" s="43" t="str">
        <f>VLOOKUP(J2200, sku!B:C, 2, FALSE)</f>
        <v>Cadeirinha Preta Aro 26 - Peixinho Bike</v>
      </c>
      <c r="AB2200" s="45" t="str">
        <f>VLOOKUP(J2200, sku!B:BM, 64, FALSE)</f>
        <v>Revenda</v>
      </c>
      <c r="AC2200" s="45" t="str">
        <f>LEFT(pedidos[[#This Row],[SKU]],3)</f>
        <v>CAD</v>
      </c>
      <c r="AD2200" s="37" t="str" cm="1">
        <f t="array" aca="1" ref="AD2200" ca="1">IFERROR(
  INDEX(
    montadora[Montadora],
    MATCH(TRUE,LEFT(J2622,NÚCARACT(montadora[SKU Parcial]))=montadora[SKU Parcial],0)
  ),
  ""
)</f>
        <v/>
      </c>
    </row>
    <row r="2201" spans="1:30" x14ac:dyDescent="0.25">
      <c r="A2201" s="42" t="s">
        <v>9328</v>
      </c>
      <c r="B2201" s="42">
        <v>20598018789</v>
      </c>
      <c r="C2201" s="42"/>
      <c r="D2201" s="42"/>
      <c r="E2201" s="42"/>
      <c r="F2201" s="42" t="s">
        <v>8394</v>
      </c>
      <c r="G2201" s="42" t="s">
        <v>11228</v>
      </c>
      <c r="H2201" s="19"/>
      <c r="I2201" s="42"/>
      <c r="J2201" s="42" t="s">
        <v>938</v>
      </c>
      <c r="K2201" s="21">
        <v>45801</v>
      </c>
      <c r="L2201" s="19" t="s">
        <v>8443</v>
      </c>
      <c r="M2201" s="44">
        <v>78.8</v>
      </c>
      <c r="N2201" s="19">
        <v>1</v>
      </c>
      <c r="O2201" s="44">
        <v>108.74</v>
      </c>
      <c r="P2201" s="44">
        <v>39.54</v>
      </c>
      <c r="Q2201" s="44">
        <v>2.66</v>
      </c>
      <c r="R2201" s="44">
        <v>19.760000000000002</v>
      </c>
      <c r="S2201" s="44">
        <v>29.94</v>
      </c>
      <c r="T2201" s="44">
        <v>0</v>
      </c>
      <c r="U2201" s="44">
        <v>16.84</v>
      </c>
      <c r="V2201" s="23">
        <v>0</v>
      </c>
      <c r="W2201" s="42" t="s">
        <v>34</v>
      </c>
      <c r="X2201" s="43"/>
      <c r="Y2201" s="43"/>
      <c r="Z2201" s="43" t="s">
        <v>8442</v>
      </c>
      <c r="AA2201" s="43" t="str">
        <f>VLOOKUP(J2201, sku!B:C, 2, FALSE)</f>
        <v>Cadeirinha Preta Aro 26 - Peixinho Bike</v>
      </c>
      <c r="AB2201" s="45" t="str">
        <f>VLOOKUP(J2201, sku!B:BM, 64, FALSE)</f>
        <v>Revenda</v>
      </c>
      <c r="AC2201" s="45" t="str">
        <f>LEFT(pedidos[[#This Row],[SKU]],3)</f>
        <v>CAD</v>
      </c>
      <c r="AD2201" s="37" t="str" cm="1">
        <f t="array" aca="1" ref="AD2201" ca="1">IFERROR(
  INDEX(
    montadora[Montadora],
    MATCH(TRUE,LEFT(J2623,NÚCARACT(montadora[SKU Parcial]))=montadora[SKU Parcial],0)
  ),
  ""
)</f>
        <v/>
      </c>
    </row>
    <row r="2202" spans="1:30" x14ac:dyDescent="0.25">
      <c r="A2202" s="42" t="s">
        <v>9329</v>
      </c>
      <c r="B2202" s="42">
        <v>20598018789</v>
      </c>
      <c r="C2202" s="42"/>
      <c r="D2202" s="42"/>
      <c r="E2202" s="42"/>
      <c r="F2202" s="42" t="s">
        <v>8394</v>
      </c>
      <c r="G2202" s="42" t="s">
        <v>11228</v>
      </c>
      <c r="H2202" s="19"/>
      <c r="I2202" s="42"/>
      <c r="J2202" s="42" t="s">
        <v>938</v>
      </c>
      <c r="K2202" s="21">
        <v>45801</v>
      </c>
      <c r="L2202" s="19" t="s">
        <v>8443</v>
      </c>
      <c r="M2202" s="44">
        <v>78.8</v>
      </c>
      <c r="N2202" s="19">
        <v>1</v>
      </c>
      <c r="O2202" s="44">
        <v>100.89</v>
      </c>
      <c r="P2202" s="44">
        <v>39.54</v>
      </c>
      <c r="Q2202" s="44">
        <v>2.66</v>
      </c>
      <c r="R2202" s="44">
        <v>19.760000000000002</v>
      </c>
      <c r="S2202" s="44">
        <v>22.09</v>
      </c>
      <c r="T2202" s="44">
        <v>0</v>
      </c>
      <c r="U2202" s="44">
        <v>16.84</v>
      </c>
      <c r="V2202" s="23">
        <v>0</v>
      </c>
      <c r="W2202" s="42" t="s">
        <v>34</v>
      </c>
      <c r="X2202" s="43"/>
      <c r="Y2202" s="43"/>
      <c r="Z2202" s="43" t="s">
        <v>8442</v>
      </c>
      <c r="AA2202" s="43" t="str">
        <f>VLOOKUP(J2202, sku!B:C, 2, FALSE)</f>
        <v>Cadeirinha Preta Aro 26 - Peixinho Bike</v>
      </c>
      <c r="AB2202" s="45" t="str">
        <f>VLOOKUP(J2202, sku!B:BM, 64, FALSE)</f>
        <v>Revenda</v>
      </c>
      <c r="AC2202" s="45" t="str">
        <f>LEFT(pedidos[[#This Row],[SKU]],3)</f>
        <v>CAD</v>
      </c>
      <c r="AD2202" s="37" t="str" cm="1">
        <f t="array" aca="1" ref="AD2202" ca="1">IFERROR(
  INDEX(
    montadora[Montadora],
    MATCH(TRUE,LEFT(J2624,NÚCARACT(montadora[SKU Parcial]))=montadora[SKU Parcial],0)
  ),
  ""
)</f>
        <v/>
      </c>
    </row>
    <row r="2203" spans="1:30" x14ac:dyDescent="0.25">
      <c r="A2203" s="42" t="s">
        <v>9332</v>
      </c>
      <c r="B2203" s="42">
        <v>20598018789</v>
      </c>
      <c r="C2203" s="42"/>
      <c r="D2203" s="42"/>
      <c r="E2203" s="42"/>
      <c r="F2203" s="42" t="s">
        <v>8394</v>
      </c>
      <c r="G2203" s="42" t="s">
        <v>11228</v>
      </c>
      <c r="H2203" s="19"/>
      <c r="I2203" s="42"/>
      <c r="J2203" s="42" t="s">
        <v>938</v>
      </c>
      <c r="K2203" s="21">
        <v>45801</v>
      </c>
      <c r="L2203" s="19" t="s">
        <v>8443</v>
      </c>
      <c r="M2203" s="44">
        <v>78.8</v>
      </c>
      <c r="N2203" s="19">
        <v>1</v>
      </c>
      <c r="O2203" s="44">
        <v>86.31</v>
      </c>
      <c r="P2203" s="44">
        <v>39.54</v>
      </c>
      <c r="Q2203" s="44">
        <v>2.66</v>
      </c>
      <c r="R2203" s="44">
        <v>19.760000000000002</v>
      </c>
      <c r="S2203" s="44">
        <v>7.51</v>
      </c>
      <c r="T2203" s="44">
        <v>0</v>
      </c>
      <c r="U2203" s="44">
        <v>16.84</v>
      </c>
      <c r="V2203" s="23">
        <v>0</v>
      </c>
      <c r="W2203" s="42" t="s">
        <v>34</v>
      </c>
      <c r="X2203" s="43"/>
      <c r="Y2203" s="43"/>
      <c r="Z2203" s="43" t="s">
        <v>8442</v>
      </c>
      <c r="AA2203" s="43" t="str">
        <f>VLOOKUP(J2203, sku!B:C, 2, FALSE)</f>
        <v>Cadeirinha Preta Aro 26 - Peixinho Bike</v>
      </c>
      <c r="AB2203" s="45" t="str">
        <f>VLOOKUP(J2203, sku!B:BM, 64, FALSE)</f>
        <v>Revenda</v>
      </c>
      <c r="AC2203" s="45" t="str">
        <f>LEFT(pedidos[[#This Row],[SKU]],3)</f>
        <v>CAD</v>
      </c>
      <c r="AD2203" s="37" t="str" cm="1">
        <f t="array" aca="1" ref="AD2203" ca="1">IFERROR(
  INDEX(
    montadora[Montadora],
    MATCH(TRUE,LEFT(J2625,NÚCARACT(montadora[SKU Parcial]))=montadora[SKU Parcial],0)
  ),
  ""
)</f>
        <v/>
      </c>
    </row>
    <row r="2204" spans="1:30" x14ac:dyDescent="0.25">
      <c r="A2204" s="42" t="s">
        <v>9339</v>
      </c>
      <c r="B2204" s="42">
        <v>20598018789</v>
      </c>
      <c r="C2204" s="42"/>
      <c r="D2204" s="42"/>
      <c r="E2204" s="42"/>
      <c r="F2204" s="42" t="s">
        <v>8394</v>
      </c>
      <c r="G2204" s="42" t="s">
        <v>11228</v>
      </c>
      <c r="H2204" s="19"/>
      <c r="I2204" s="42"/>
      <c r="J2204" s="42" t="s">
        <v>938</v>
      </c>
      <c r="K2204" s="21">
        <v>45800</v>
      </c>
      <c r="L2204" s="19" t="s">
        <v>8443</v>
      </c>
      <c r="M2204" s="44">
        <v>78.8</v>
      </c>
      <c r="N2204" s="19">
        <v>1</v>
      </c>
      <c r="O2204" s="44">
        <v>88.74</v>
      </c>
      <c r="P2204" s="44">
        <v>39.54</v>
      </c>
      <c r="Q2204" s="44">
        <v>2.66</v>
      </c>
      <c r="R2204" s="44">
        <v>19.760000000000002</v>
      </c>
      <c r="S2204" s="44">
        <v>9.94</v>
      </c>
      <c r="T2204" s="44">
        <v>0</v>
      </c>
      <c r="U2204" s="44">
        <v>16.84</v>
      </c>
      <c r="V2204" s="23">
        <v>0</v>
      </c>
      <c r="W2204" s="42" t="s">
        <v>34</v>
      </c>
      <c r="X2204" s="43"/>
      <c r="Y2204" s="43"/>
      <c r="Z2204" s="43" t="s">
        <v>8442</v>
      </c>
      <c r="AA2204" s="43" t="str">
        <f>VLOOKUP(J2204, sku!B:C, 2, FALSE)</f>
        <v>Cadeirinha Preta Aro 26 - Peixinho Bike</v>
      </c>
      <c r="AB2204" s="45" t="str">
        <f>VLOOKUP(J2204, sku!B:BM, 64, FALSE)</f>
        <v>Revenda</v>
      </c>
      <c r="AC2204" s="45" t="str">
        <f>LEFT(pedidos[[#This Row],[SKU]],3)</f>
        <v>CAD</v>
      </c>
      <c r="AD2204" s="37" t="str" cm="1">
        <f t="array" aca="1" ref="AD2204" ca="1">IFERROR(
  INDEX(
    montadora[Montadora],
    MATCH(TRUE,LEFT(J2626,NÚCARACT(montadora[SKU Parcial]))=montadora[SKU Parcial],0)
  ),
  ""
)</f>
        <v/>
      </c>
    </row>
    <row r="2205" spans="1:30" x14ac:dyDescent="0.25">
      <c r="A2205" s="42" t="s">
        <v>9345</v>
      </c>
      <c r="B2205" s="42">
        <v>22298177656</v>
      </c>
      <c r="C2205" s="42"/>
      <c r="D2205" s="42"/>
      <c r="E2205" s="42"/>
      <c r="F2205" s="42" t="s">
        <v>8393</v>
      </c>
      <c r="G2205" s="42" t="s">
        <v>11228</v>
      </c>
      <c r="H2205" s="19"/>
      <c r="I2205" s="42"/>
      <c r="J2205" s="42" t="s">
        <v>938</v>
      </c>
      <c r="K2205" s="21">
        <v>45800</v>
      </c>
      <c r="L2205" s="19" t="s">
        <v>8443</v>
      </c>
      <c r="M2205" s="44">
        <v>82.8</v>
      </c>
      <c r="N2205" s="19">
        <v>1</v>
      </c>
      <c r="O2205" s="44">
        <v>89.1</v>
      </c>
      <c r="P2205" s="44">
        <v>39.54</v>
      </c>
      <c r="Q2205" s="44">
        <v>2.79</v>
      </c>
      <c r="R2205" s="44">
        <v>20.56</v>
      </c>
      <c r="S2205" s="44">
        <v>6.3</v>
      </c>
      <c r="T2205" s="44">
        <v>0</v>
      </c>
      <c r="U2205" s="44">
        <v>19.91</v>
      </c>
      <c r="V2205" s="23">
        <v>0</v>
      </c>
      <c r="W2205" s="42" t="s">
        <v>34</v>
      </c>
      <c r="X2205" s="43"/>
      <c r="Y2205" s="43"/>
      <c r="Z2205" s="43" t="s">
        <v>8442</v>
      </c>
      <c r="AA2205" s="43" t="str">
        <f>VLOOKUP(J2205, sku!B:C, 2, FALSE)</f>
        <v>Cadeirinha Preta Aro 26 - Peixinho Bike</v>
      </c>
      <c r="AB2205" s="45" t="str">
        <f>VLOOKUP(J2205, sku!B:BM, 64, FALSE)</f>
        <v>Revenda</v>
      </c>
      <c r="AC2205" s="45" t="str">
        <f>LEFT(pedidos[[#This Row],[SKU]],3)</f>
        <v>CAD</v>
      </c>
      <c r="AD2205" s="37" t="str" cm="1">
        <f t="array" aca="1" ref="AD2205" ca="1">IFERROR(
  INDEX(
    montadora[Montadora],
    MATCH(TRUE,LEFT(J2627,NÚCARACT(montadora[SKU Parcial]))=montadora[SKU Parcial],0)
  ),
  ""
)</f>
        <v/>
      </c>
    </row>
    <row r="2206" spans="1:30" x14ac:dyDescent="0.25">
      <c r="A2206" s="42" t="s">
        <v>9347</v>
      </c>
      <c r="B2206" s="42">
        <v>20598018789</v>
      </c>
      <c r="C2206" s="42"/>
      <c r="D2206" s="42"/>
      <c r="E2206" s="42"/>
      <c r="F2206" s="42" t="s">
        <v>8394</v>
      </c>
      <c r="G2206" s="42" t="s">
        <v>11228</v>
      </c>
      <c r="H2206" s="19"/>
      <c r="I2206" s="42"/>
      <c r="J2206" s="42" t="s">
        <v>938</v>
      </c>
      <c r="K2206" s="21">
        <v>45800</v>
      </c>
      <c r="L2206" s="19" t="s">
        <v>8443</v>
      </c>
      <c r="M2206" s="44">
        <v>78.8</v>
      </c>
      <c r="N2206" s="19">
        <v>1</v>
      </c>
      <c r="O2206" s="44">
        <v>116.7</v>
      </c>
      <c r="P2206" s="44">
        <v>39.54</v>
      </c>
      <c r="Q2206" s="44">
        <v>2.66</v>
      </c>
      <c r="R2206" s="44">
        <v>19.760000000000002</v>
      </c>
      <c r="S2206" s="44">
        <v>37.9</v>
      </c>
      <c r="T2206" s="44">
        <v>0</v>
      </c>
      <c r="U2206" s="44">
        <v>16.84</v>
      </c>
      <c r="V2206" s="23">
        <v>0</v>
      </c>
      <c r="W2206" s="42" t="s">
        <v>34</v>
      </c>
      <c r="X2206" s="43"/>
      <c r="Y2206" s="43"/>
      <c r="Z2206" s="43" t="s">
        <v>8442</v>
      </c>
      <c r="AA2206" s="43" t="str">
        <f>VLOOKUP(J2206, sku!B:C, 2, FALSE)</f>
        <v>Cadeirinha Preta Aro 26 - Peixinho Bike</v>
      </c>
      <c r="AB2206" s="45" t="str">
        <f>VLOOKUP(J2206, sku!B:BM, 64, FALSE)</f>
        <v>Revenda</v>
      </c>
      <c r="AC2206" s="45" t="str">
        <f>LEFT(pedidos[[#This Row],[SKU]],3)</f>
        <v>CAD</v>
      </c>
      <c r="AD2206" s="37" t="str" cm="1">
        <f t="array" aca="1" ref="AD2206" ca="1">IFERROR(
  INDEX(
    montadora[Montadora],
    MATCH(TRUE,LEFT(J2628,NÚCARACT(montadora[SKU Parcial]))=montadora[SKU Parcial],0)
  ),
  ""
)</f>
        <v/>
      </c>
    </row>
    <row r="2207" spans="1:30" x14ac:dyDescent="0.25">
      <c r="A2207" s="42" t="s">
        <v>9350</v>
      </c>
      <c r="B2207" s="42">
        <v>22298177656</v>
      </c>
      <c r="C2207" s="42"/>
      <c r="D2207" s="42"/>
      <c r="E2207" s="42"/>
      <c r="F2207" s="42" t="s">
        <v>8393</v>
      </c>
      <c r="G2207" s="42" t="s">
        <v>11228</v>
      </c>
      <c r="H2207" s="19"/>
      <c r="I2207" s="42"/>
      <c r="J2207" s="42" t="s">
        <v>938</v>
      </c>
      <c r="K2207" s="21">
        <v>45799</v>
      </c>
      <c r="L2207" s="19" t="s">
        <v>8443</v>
      </c>
      <c r="M2207" s="44">
        <v>82.8</v>
      </c>
      <c r="N2207" s="19">
        <v>1</v>
      </c>
      <c r="O2207" s="44">
        <v>108.55</v>
      </c>
      <c r="P2207" s="44">
        <v>39.54</v>
      </c>
      <c r="Q2207" s="44">
        <v>2.79</v>
      </c>
      <c r="R2207" s="44">
        <v>20.56</v>
      </c>
      <c r="S2207" s="44">
        <v>25.75</v>
      </c>
      <c r="T2207" s="44">
        <v>0</v>
      </c>
      <c r="U2207" s="44">
        <v>19.91</v>
      </c>
      <c r="V2207" s="23">
        <v>0</v>
      </c>
      <c r="W2207" s="42" t="s">
        <v>34</v>
      </c>
      <c r="X2207" s="43"/>
      <c r="Y2207" s="43"/>
      <c r="Z2207" s="43" t="s">
        <v>8442</v>
      </c>
      <c r="AA2207" s="43" t="str">
        <f>VLOOKUP(J2207, sku!B:C, 2, FALSE)</f>
        <v>Cadeirinha Preta Aro 26 - Peixinho Bike</v>
      </c>
      <c r="AB2207" s="45" t="str">
        <f>VLOOKUP(J2207, sku!B:BM, 64, FALSE)</f>
        <v>Revenda</v>
      </c>
      <c r="AC2207" s="45" t="str">
        <f>LEFT(pedidos[[#This Row],[SKU]],3)</f>
        <v>CAD</v>
      </c>
      <c r="AD2207" s="37" t="str" cm="1">
        <f t="array" aca="1" ref="AD2207" ca="1">IFERROR(
  INDEX(
    montadora[Montadora],
    MATCH(TRUE,LEFT(J2629,NÚCARACT(montadora[SKU Parcial]))=montadora[SKU Parcial],0)
  ),
  ""
)</f>
        <v/>
      </c>
    </row>
    <row r="2208" spans="1:30" x14ac:dyDescent="0.25">
      <c r="A2208" s="42" t="s">
        <v>9352</v>
      </c>
      <c r="B2208" s="42">
        <v>22298177656</v>
      </c>
      <c r="C2208" s="42"/>
      <c r="D2208" s="42"/>
      <c r="E2208" s="42"/>
      <c r="F2208" s="42" t="s">
        <v>8393</v>
      </c>
      <c r="G2208" s="42" t="s">
        <v>11228</v>
      </c>
      <c r="H2208" s="19"/>
      <c r="I2208" s="42"/>
      <c r="J2208" s="42" t="s">
        <v>938</v>
      </c>
      <c r="K2208" s="21">
        <v>45799</v>
      </c>
      <c r="L2208" s="19" t="s">
        <v>8443</v>
      </c>
      <c r="M2208" s="44">
        <v>82.8</v>
      </c>
      <c r="N2208" s="19">
        <v>1</v>
      </c>
      <c r="O2208" s="44">
        <v>86.67</v>
      </c>
      <c r="P2208" s="44">
        <v>39.54</v>
      </c>
      <c r="Q2208" s="44">
        <v>2.79</v>
      </c>
      <c r="R2208" s="44">
        <v>20.56</v>
      </c>
      <c r="S2208" s="44">
        <v>3.87</v>
      </c>
      <c r="T2208" s="44">
        <v>0</v>
      </c>
      <c r="U2208" s="44">
        <v>19.91</v>
      </c>
      <c r="V2208" s="23">
        <v>0</v>
      </c>
      <c r="W2208" s="42" t="s">
        <v>34</v>
      </c>
      <c r="X2208" s="43"/>
      <c r="Y2208" s="43"/>
      <c r="Z2208" s="43" t="s">
        <v>8442</v>
      </c>
      <c r="AA2208" s="43" t="str">
        <f>VLOOKUP(J2208, sku!B:C, 2, FALSE)</f>
        <v>Cadeirinha Preta Aro 26 - Peixinho Bike</v>
      </c>
      <c r="AB2208" s="45" t="str">
        <f>VLOOKUP(J2208, sku!B:BM, 64, FALSE)</f>
        <v>Revenda</v>
      </c>
      <c r="AC2208" s="45" t="str">
        <f>LEFT(pedidos[[#This Row],[SKU]],3)</f>
        <v>CAD</v>
      </c>
      <c r="AD2208" s="37" t="str" cm="1">
        <f t="array" aca="1" ref="AD2208" ca="1">IFERROR(
  INDEX(
    montadora[Montadora],
    MATCH(TRUE,LEFT(J2630,NÚCARACT(montadora[SKU Parcial]))=montadora[SKU Parcial],0)
  ),
  ""
)</f>
        <v/>
      </c>
    </row>
    <row r="2209" spans="1:30" x14ac:dyDescent="0.25">
      <c r="A2209" s="42" t="s">
        <v>9353</v>
      </c>
      <c r="B2209" s="42">
        <v>22298177656</v>
      </c>
      <c r="C2209" s="42"/>
      <c r="D2209" s="42"/>
      <c r="E2209" s="42"/>
      <c r="F2209" s="42" t="s">
        <v>8393</v>
      </c>
      <c r="G2209" s="42" t="s">
        <v>11228</v>
      </c>
      <c r="H2209" s="19"/>
      <c r="I2209" s="42"/>
      <c r="J2209" s="42" t="s">
        <v>938</v>
      </c>
      <c r="K2209" s="21">
        <v>45799</v>
      </c>
      <c r="L2209" s="19" t="s">
        <v>8443</v>
      </c>
      <c r="M2209" s="44">
        <v>82.8</v>
      </c>
      <c r="N2209" s="19">
        <v>1</v>
      </c>
      <c r="O2209" s="44">
        <v>98.83</v>
      </c>
      <c r="P2209" s="44">
        <v>39.54</v>
      </c>
      <c r="Q2209" s="44">
        <v>2.79</v>
      </c>
      <c r="R2209" s="44">
        <v>20.56</v>
      </c>
      <c r="S2209" s="44">
        <v>16.03</v>
      </c>
      <c r="T2209" s="44">
        <v>0</v>
      </c>
      <c r="U2209" s="44">
        <v>19.91</v>
      </c>
      <c r="V2209" s="23">
        <v>0</v>
      </c>
      <c r="W2209" s="42" t="s">
        <v>34</v>
      </c>
      <c r="X2209" s="43"/>
      <c r="Y2209" s="43"/>
      <c r="Z2209" s="43" t="s">
        <v>8442</v>
      </c>
      <c r="AA2209" s="43" t="str">
        <f>VLOOKUP(J2209, sku!B:C, 2, FALSE)</f>
        <v>Cadeirinha Preta Aro 26 - Peixinho Bike</v>
      </c>
      <c r="AB2209" s="45" t="str">
        <f>VLOOKUP(J2209, sku!B:BM, 64, FALSE)</f>
        <v>Revenda</v>
      </c>
      <c r="AC2209" s="45" t="str">
        <f>LEFT(pedidos[[#This Row],[SKU]],3)</f>
        <v>CAD</v>
      </c>
      <c r="AD2209" s="37" t="str" cm="1">
        <f t="array" aca="1" ref="AD2209" ca="1">IFERROR(
  INDEX(
    montadora[Montadora],
    MATCH(TRUE,LEFT(J2631,NÚCARACT(montadora[SKU Parcial]))=montadora[SKU Parcial],0)
  ),
  ""
)</f>
        <v/>
      </c>
    </row>
    <row r="2210" spans="1:30" x14ac:dyDescent="0.25">
      <c r="A2210" s="42" t="s">
        <v>9357</v>
      </c>
      <c r="B2210" s="42">
        <v>20598018789</v>
      </c>
      <c r="C2210" s="42"/>
      <c r="D2210" s="42"/>
      <c r="E2210" s="42"/>
      <c r="F2210" s="42" t="s">
        <v>8394</v>
      </c>
      <c r="G2210" s="42" t="s">
        <v>11228</v>
      </c>
      <c r="H2210" s="19"/>
      <c r="I2210" s="42"/>
      <c r="J2210" s="42" t="s">
        <v>2167</v>
      </c>
      <c r="K2210" s="21">
        <v>45799</v>
      </c>
      <c r="L2210" s="19" t="s">
        <v>8443</v>
      </c>
      <c r="M2210" s="44">
        <v>78.8</v>
      </c>
      <c r="N2210" s="19">
        <v>1</v>
      </c>
      <c r="O2210" s="44">
        <v>82.67</v>
      </c>
      <c r="P2210" s="44">
        <v>39.54</v>
      </c>
      <c r="Q2210" s="44">
        <v>2.66</v>
      </c>
      <c r="R2210" s="44">
        <v>19.760000000000002</v>
      </c>
      <c r="S2210" s="44">
        <v>3.87</v>
      </c>
      <c r="T2210" s="44">
        <v>0</v>
      </c>
      <c r="U2210" s="44">
        <v>16.84</v>
      </c>
      <c r="V2210" s="23">
        <v>0</v>
      </c>
      <c r="W2210" s="42" t="s">
        <v>34</v>
      </c>
      <c r="X2210" s="43"/>
      <c r="Y2210" s="43"/>
      <c r="Z2210" s="43" t="s">
        <v>8442</v>
      </c>
      <c r="AA2210" s="43" t="str">
        <f>VLOOKUP(J2210, sku!B:C, 2, FALSE)</f>
        <v>Cadeirinha Rosa Aro 26 - Peixinho Bike</v>
      </c>
      <c r="AB2210" s="45" t="str">
        <f>VLOOKUP(J2210, sku!B:BM, 64, FALSE)</f>
        <v>Revenda</v>
      </c>
      <c r="AC2210" s="45" t="str">
        <f>LEFT(pedidos[[#This Row],[SKU]],3)</f>
        <v>CAD</v>
      </c>
      <c r="AD2210" s="37" t="str" cm="1">
        <f t="array" aca="1" ref="AD2210" ca="1">IFERROR(
  INDEX(
    montadora[Montadora],
    MATCH(TRUE,LEFT(J2632,NÚCARACT(montadora[SKU Parcial]))=montadora[SKU Parcial],0)
  ),
  ""
)</f>
        <v/>
      </c>
    </row>
    <row r="2211" spans="1:30" x14ac:dyDescent="0.25">
      <c r="A2211" s="42" t="s">
        <v>9360</v>
      </c>
      <c r="B2211" s="42">
        <v>20598018789</v>
      </c>
      <c r="C2211" s="42"/>
      <c r="D2211" s="42"/>
      <c r="E2211" s="42"/>
      <c r="F2211" s="42" t="s">
        <v>8394</v>
      </c>
      <c r="G2211" s="42" t="s">
        <v>11228</v>
      </c>
      <c r="H2211" s="19"/>
      <c r="I2211" s="42"/>
      <c r="J2211" s="42" t="s">
        <v>8835</v>
      </c>
      <c r="K2211" s="21">
        <v>45799</v>
      </c>
      <c r="L2211" s="19" t="s">
        <v>8443</v>
      </c>
      <c r="M2211" s="44">
        <v>78.8</v>
      </c>
      <c r="N2211" s="19">
        <v>1</v>
      </c>
      <c r="O2211" s="44">
        <v>94.83</v>
      </c>
      <c r="P2211" s="44">
        <v>39.54</v>
      </c>
      <c r="Q2211" s="44">
        <v>2.66</v>
      </c>
      <c r="R2211" s="44">
        <v>19.760000000000002</v>
      </c>
      <c r="S2211" s="44">
        <v>16.03</v>
      </c>
      <c r="T2211" s="44">
        <v>0</v>
      </c>
      <c r="U2211" s="44">
        <v>16.84</v>
      </c>
      <c r="V2211" s="23">
        <v>0</v>
      </c>
      <c r="W2211" s="42" t="s">
        <v>34</v>
      </c>
      <c r="X2211" s="43"/>
      <c r="Y2211" s="43"/>
      <c r="Z2211" s="43" t="s">
        <v>8442</v>
      </c>
      <c r="AA2211" s="43" t="str">
        <f>VLOOKUP(J2211, sku!B:C, 2, FALSE)</f>
        <v>Cadeirinha Cinza Aro 26 - Peixinho Bike</v>
      </c>
      <c r="AB2211" s="45" t="str">
        <f>VLOOKUP(J2211, sku!B:BM, 64, FALSE)</f>
        <v>Revenda</v>
      </c>
      <c r="AC2211" s="45" t="str">
        <f>LEFT(pedidos[[#This Row],[SKU]],3)</f>
        <v>CAD</v>
      </c>
      <c r="AD2211" s="37" t="str" cm="1">
        <f t="array" aca="1" ref="AD2211" ca="1">IFERROR(
  INDEX(
    montadora[Montadora],
    MATCH(TRUE,LEFT(J2633,NÚCARACT(montadora[SKU Parcial]))=montadora[SKU Parcial],0)
  ),
  ""
)</f>
        <v/>
      </c>
    </row>
    <row r="2212" spans="1:30" x14ac:dyDescent="0.25">
      <c r="A2212" s="42" t="s">
        <v>9377</v>
      </c>
      <c r="B2212" s="42">
        <v>20598018789</v>
      </c>
      <c r="C2212" s="42"/>
      <c r="D2212" s="42"/>
      <c r="E2212" s="42"/>
      <c r="F2212" s="42" t="s">
        <v>8394</v>
      </c>
      <c r="G2212" s="42" t="s">
        <v>11228</v>
      </c>
      <c r="H2212" s="19"/>
      <c r="I2212" s="42"/>
      <c r="J2212" s="42" t="s">
        <v>8835</v>
      </c>
      <c r="K2212" s="21">
        <v>45798</v>
      </c>
      <c r="L2212" s="19" t="s">
        <v>8443</v>
      </c>
      <c r="M2212" s="44">
        <v>78.8</v>
      </c>
      <c r="N2212" s="19">
        <v>1</v>
      </c>
      <c r="O2212" s="44">
        <v>83.87</v>
      </c>
      <c r="P2212" s="44">
        <v>39.54</v>
      </c>
      <c r="Q2212" s="44">
        <v>2.66</v>
      </c>
      <c r="R2212" s="44">
        <v>19.760000000000002</v>
      </c>
      <c r="S2212" s="44">
        <v>5.07</v>
      </c>
      <c r="T2212" s="44">
        <v>0</v>
      </c>
      <c r="U2212" s="44">
        <v>16.84</v>
      </c>
      <c r="V2212" s="23">
        <v>0</v>
      </c>
      <c r="W2212" s="42" t="s">
        <v>34</v>
      </c>
      <c r="X2212" s="43"/>
      <c r="Y2212" s="43"/>
      <c r="Z2212" s="43" t="s">
        <v>8442</v>
      </c>
      <c r="AA2212" s="43" t="str">
        <f>VLOOKUP(J2212, sku!B:C, 2, FALSE)</f>
        <v>Cadeirinha Cinza Aro 26 - Peixinho Bike</v>
      </c>
      <c r="AB2212" s="45" t="str">
        <f>VLOOKUP(J2212, sku!B:BM, 64, FALSE)</f>
        <v>Revenda</v>
      </c>
      <c r="AC2212" s="45" t="str">
        <f>LEFT(pedidos[[#This Row],[SKU]],3)</f>
        <v>CAD</v>
      </c>
      <c r="AD2212" s="37" t="str" cm="1">
        <f t="array" aca="1" ref="AD2212" ca="1">IFERROR(
  INDEX(
    montadora[Montadora],
    MATCH(TRUE,LEFT(J2634,NÚCARACT(montadora[SKU Parcial]))=montadora[SKU Parcial],0)
  ),
  ""
)</f>
        <v/>
      </c>
    </row>
    <row r="2213" spans="1:30" x14ac:dyDescent="0.25">
      <c r="A2213" s="42" t="s">
        <v>9381</v>
      </c>
      <c r="B2213" s="42">
        <v>20598018789</v>
      </c>
      <c r="C2213" s="42"/>
      <c r="D2213" s="42"/>
      <c r="E2213" s="42"/>
      <c r="F2213" s="42" t="s">
        <v>8394</v>
      </c>
      <c r="G2213" s="42" t="s">
        <v>11228</v>
      </c>
      <c r="H2213" s="19"/>
      <c r="I2213" s="42"/>
      <c r="J2213" s="42" t="s">
        <v>8835</v>
      </c>
      <c r="K2213" s="21">
        <v>45798</v>
      </c>
      <c r="L2213" s="19" t="s">
        <v>8443</v>
      </c>
      <c r="M2213" s="44">
        <v>78.8</v>
      </c>
      <c r="N2213" s="19">
        <v>1</v>
      </c>
      <c r="O2213" s="44">
        <v>88.74</v>
      </c>
      <c r="P2213" s="44">
        <v>39.54</v>
      </c>
      <c r="Q2213" s="44">
        <v>2.66</v>
      </c>
      <c r="R2213" s="44">
        <v>19.760000000000002</v>
      </c>
      <c r="S2213" s="44">
        <v>9.94</v>
      </c>
      <c r="T2213" s="44">
        <v>0</v>
      </c>
      <c r="U2213" s="44">
        <v>16.84</v>
      </c>
      <c r="V2213" s="23">
        <v>0</v>
      </c>
      <c r="W2213" s="42" t="s">
        <v>34</v>
      </c>
      <c r="X2213" s="43"/>
      <c r="Y2213" s="43"/>
      <c r="Z2213" s="43" t="s">
        <v>8442</v>
      </c>
      <c r="AA2213" s="43" t="str">
        <f>VLOOKUP(J2213, sku!B:C, 2, FALSE)</f>
        <v>Cadeirinha Cinza Aro 26 - Peixinho Bike</v>
      </c>
      <c r="AB2213" s="45" t="str">
        <f>VLOOKUP(J2213, sku!B:BM, 64, FALSE)</f>
        <v>Revenda</v>
      </c>
      <c r="AC2213" s="45" t="str">
        <f>LEFT(pedidos[[#This Row],[SKU]],3)</f>
        <v>CAD</v>
      </c>
      <c r="AD2213" s="37" t="str" cm="1">
        <f t="array" aca="1" ref="AD2213" ca="1">IFERROR(
  INDEX(
    montadora[Montadora],
    MATCH(TRUE,LEFT(J2635,NÚCARACT(montadora[SKU Parcial]))=montadora[SKU Parcial],0)
  ),
  ""
)</f>
        <v/>
      </c>
    </row>
    <row r="2214" spans="1:30" x14ac:dyDescent="0.25">
      <c r="A2214" s="42" t="s">
        <v>9383</v>
      </c>
      <c r="B2214" s="42">
        <v>22298177656</v>
      </c>
      <c r="C2214" s="42"/>
      <c r="D2214" s="42"/>
      <c r="E2214" s="42"/>
      <c r="F2214" s="42" t="s">
        <v>8393</v>
      </c>
      <c r="G2214" s="42" t="s">
        <v>11228</v>
      </c>
      <c r="H2214" s="19"/>
      <c r="I2214" s="42"/>
      <c r="J2214" s="42" t="s">
        <v>938</v>
      </c>
      <c r="K2214" s="21">
        <v>45798</v>
      </c>
      <c r="L2214" s="19" t="s">
        <v>8443</v>
      </c>
      <c r="M2214" s="44">
        <v>82.8</v>
      </c>
      <c r="N2214" s="19">
        <v>1</v>
      </c>
      <c r="O2214" s="44">
        <v>97.87</v>
      </c>
      <c r="P2214" s="44">
        <v>39.54</v>
      </c>
      <c r="Q2214" s="44">
        <v>2.79</v>
      </c>
      <c r="R2214" s="44">
        <v>20.56</v>
      </c>
      <c r="S2214" s="44">
        <v>15.07</v>
      </c>
      <c r="T2214" s="44">
        <v>0</v>
      </c>
      <c r="U2214" s="44">
        <v>19.91</v>
      </c>
      <c r="V2214" s="23">
        <v>0</v>
      </c>
      <c r="W2214" s="42" t="s">
        <v>34</v>
      </c>
      <c r="X2214" s="43"/>
      <c r="Y2214" s="43"/>
      <c r="Z2214" s="43" t="s">
        <v>8442</v>
      </c>
      <c r="AA2214" s="43" t="str">
        <f>VLOOKUP(J2214, sku!B:C, 2, FALSE)</f>
        <v>Cadeirinha Preta Aro 26 - Peixinho Bike</v>
      </c>
      <c r="AB2214" s="45" t="str">
        <f>VLOOKUP(J2214, sku!B:BM, 64, FALSE)</f>
        <v>Revenda</v>
      </c>
      <c r="AC2214" s="45" t="str">
        <f>LEFT(pedidos[[#This Row],[SKU]],3)</f>
        <v>CAD</v>
      </c>
      <c r="AD2214" s="37" t="str" cm="1">
        <f t="array" aca="1" ref="AD2214" ca="1">IFERROR(
  INDEX(
    montadora[Montadora],
    MATCH(TRUE,LEFT(J2636,NÚCARACT(montadora[SKU Parcial]))=montadora[SKU Parcial],0)
  ),
  ""
)</f>
        <v/>
      </c>
    </row>
    <row r="2215" spans="1:30" x14ac:dyDescent="0.25">
      <c r="A2215" s="42" t="s">
        <v>9384</v>
      </c>
      <c r="B2215" s="42">
        <v>20598018789</v>
      </c>
      <c r="C2215" s="42"/>
      <c r="D2215" s="42"/>
      <c r="E2215" s="42"/>
      <c r="F2215" s="42" t="s">
        <v>8394</v>
      </c>
      <c r="G2215" s="42" t="s">
        <v>11228</v>
      </c>
      <c r="H2215" s="19"/>
      <c r="I2215" s="42"/>
      <c r="J2215" s="42" t="s">
        <v>2167</v>
      </c>
      <c r="K2215" s="21">
        <v>45798</v>
      </c>
      <c r="L2215" s="19" t="s">
        <v>8443</v>
      </c>
      <c r="M2215" s="44">
        <v>78.8</v>
      </c>
      <c r="N2215" s="19">
        <v>1</v>
      </c>
      <c r="O2215" s="44">
        <v>103.87</v>
      </c>
      <c r="P2215" s="44">
        <v>39.54</v>
      </c>
      <c r="Q2215" s="44">
        <v>2.66</v>
      </c>
      <c r="R2215" s="44">
        <v>19.760000000000002</v>
      </c>
      <c r="S2215" s="44">
        <v>25.07</v>
      </c>
      <c r="T2215" s="44">
        <v>0</v>
      </c>
      <c r="U2215" s="44">
        <v>16.84</v>
      </c>
      <c r="V2215" s="23">
        <v>0</v>
      </c>
      <c r="W2215" s="42" t="s">
        <v>34</v>
      </c>
      <c r="X2215" s="43"/>
      <c r="Y2215" s="43"/>
      <c r="Z2215" s="43" t="s">
        <v>8442</v>
      </c>
      <c r="AA2215" s="43" t="str">
        <f>VLOOKUP(J2215, sku!B:C, 2, FALSE)</f>
        <v>Cadeirinha Rosa Aro 26 - Peixinho Bike</v>
      </c>
      <c r="AB2215" s="45" t="str">
        <f>VLOOKUP(J2215, sku!B:BM, 64, FALSE)</f>
        <v>Revenda</v>
      </c>
      <c r="AC2215" s="45" t="str">
        <f>LEFT(pedidos[[#This Row],[SKU]],3)</f>
        <v>CAD</v>
      </c>
      <c r="AD2215" s="37" t="str" cm="1">
        <f t="array" aca="1" ref="AD2215" ca="1">IFERROR(
  INDEX(
    montadora[Montadora],
    MATCH(TRUE,LEFT(J2637,NÚCARACT(montadora[SKU Parcial]))=montadora[SKU Parcial],0)
  ),
  ""
)</f>
        <v/>
      </c>
    </row>
    <row r="2216" spans="1:30" x14ac:dyDescent="0.25">
      <c r="A2216" s="42" t="s">
        <v>9385</v>
      </c>
      <c r="B2216" s="42">
        <v>20598018789</v>
      </c>
      <c r="C2216" s="42"/>
      <c r="D2216" s="42"/>
      <c r="E2216" s="42"/>
      <c r="F2216" s="42" t="s">
        <v>8394</v>
      </c>
      <c r="G2216" s="42" t="s">
        <v>11228</v>
      </c>
      <c r="H2216" s="19"/>
      <c r="I2216" s="42"/>
      <c r="J2216" s="42" t="s">
        <v>8835</v>
      </c>
      <c r="K2216" s="21">
        <v>45798</v>
      </c>
      <c r="L2216" s="19" t="s">
        <v>8443</v>
      </c>
      <c r="M2216" s="44">
        <v>78.8</v>
      </c>
      <c r="N2216" s="19">
        <v>1</v>
      </c>
      <c r="O2216" s="44">
        <v>82.67</v>
      </c>
      <c r="P2216" s="44">
        <v>39.54</v>
      </c>
      <c r="Q2216" s="44">
        <v>2.66</v>
      </c>
      <c r="R2216" s="44">
        <v>19.760000000000002</v>
      </c>
      <c r="S2216" s="44">
        <v>3.87</v>
      </c>
      <c r="T2216" s="44">
        <v>0</v>
      </c>
      <c r="U2216" s="44">
        <v>16.84</v>
      </c>
      <c r="V2216" s="23">
        <v>0</v>
      </c>
      <c r="W2216" s="42" t="s">
        <v>34</v>
      </c>
      <c r="X2216" s="43"/>
      <c r="Y2216" s="43"/>
      <c r="Z2216" s="43" t="s">
        <v>8442</v>
      </c>
      <c r="AA2216" s="43" t="str">
        <f>VLOOKUP(J2216, sku!B:C, 2, FALSE)</f>
        <v>Cadeirinha Cinza Aro 26 - Peixinho Bike</v>
      </c>
      <c r="AB2216" s="45" t="str">
        <f>VLOOKUP(J2216, sku!B:BM, 64, FALSE)</f>
        <v>Revenda</v>
      </c>
      <c r="AC2216" s="45" t="str">
        <f>LEFT(pedidos[[#This Row],[SKU]],3)</f>
        <v>CAD</v>
      </c>
      <c r="AD2216" s="37" t="str" cm="1">
        <f t="array" aca="1" ref="AD2216" ca="1">IFERROR(
  INDEX(
    montadora[Montadora],
    MATCH(TRUE,LEFT(J2638,NÚCARACT(montadora[SKU Parcial]))=montadora[SKU Parcial],0)
  ),
  ""
)</f>
        <v/>
      </c>
    </row>
    <row r="2217" spans="1:30" x14ac:dyDescent="0.25">
      <c r="A2217" s="42" t="s">
        <v>9386</v>
      </c>
      <c r="B2217" s="42">
        <v>20598018789</v>
      </c>
      <c r="C2217" s="42"/>
      <c r="D2217" s="42"/>
      <c r="E2217" s="42"/>
      <c r="F2217" s="42" t="s">
        <v>8394</v>
      </c>
      <c r="G2217" s="42" t="s">
        <v>11228</v>
      </c>
      <c r="H2217" s="19"/>
      <c r="I2217" s="42"/>
      <c r="J2217" s="42" t="s">
        <v>2167</v>
      </c>
      <c r="K2217" s="21">
        <v>45798</v>
      </c>
      <c r="L2217" s="19" t="s">
        <v>8443</v>
      </c>
      <c r="M2217" s="44">
        <v>78.8</v>
      </c>
      <c r="N2217" s="19">
        <v>1</v>
      </c>
      <c r="O2217" s="44">
        <v>88.74</v>
      </c>
      <c r="P2217" s="44">
        <v>39.54</v>
      </c>
      <c r="Q2217" s="44">
        <v>2.66</v>
      </c>
      <c r="R2217" s="44">
        <v>19.760000000000002</v>
      </c>
      <c r="S2217" s="44">
        <v>9.94</v>
      </c>
      <c r="T2217" s="44">
        <v>0</v>
      </c>
      <c r="U2217" s="44">
        <v>16.84</v>
      </c>
      <c r="V2217" s="23">
        <v>0</v>
      </c>
      <c r="W2217" s="42" t="s">
        <v>34</v>
      </c>
      <c r="X2217" s="43"/>
      <c r="Y2217" s="43"/>
      <c r="Z2217" s="43" t="s">
        <v>8442</v>
      </c>
      <c r="AA2217" s="43" t="str">
        <f>VLOOKUP(J2217, sku!B:C, 2, FALSE)</f>
        <v>Cadeirinha Rosa Aro 26 - Peixinho Bike</v>
      </c>
      <c r="AB2217" s="45" t="str">
        <f>VLOOKUP(J2217, sku!B:BM, 64, FALSE)</f>
        <v>Revenda</v>
      </c>
      <c r="AC2217" s="45" t="str">
        <f>LEFT(pedidos[[#This Row],[SKU]],3)</f>
        <v>CAD</v>
      </c>
      <c r="AD2217" s="37" t="str" cm="1">
        <f t="array" aca="1" ref="AD2217" ca="1">IFERROR(
  INDEX(
    montadora[Montadora],
    MATCH(TRUE,LEFT(J2639,NÚCARACT(montadora[SKU Parcial]))=montadora[SKU Parcial],0)
  ),
  ""
)</f>
        <v/>
      </c>
    </row>
    <row r="2218" spans="1:30" x14ac:dyDescent="0.25">
      <c r="A2218" s="42" t="s">
        <v>9393</v>
      </c>
      <c r="B2218" s="42">
        <v>20598018789</v>
      </c>
      <c r="C2218" s="42"/>
      <c r="D2218" s="42"/>
      <c r="E2218" s="42"/>
      <c r="F2218" s="42" t="s">
        <v>8394</v>
      </c>
      <c r="G2218" s="42" t="s">
        <v>11228</v>
      </c>
      <c r="H2218" s="19"/>
      <c r="I2218" s="42"/>
      <c r="J2218" s="42" t="s">
        <v>2167</v>
      </c>
      <c r="K2218" s="21">
        <v>45797</v>
      </c>
      <c r="L2218" s="19" t="s">
        <v>8443</v>
      </c>
      <c r="M2218" s="44">
        <v>78.8</v>
      </c>
      <c r="N2218" s="19">
        <v>1</v>
      </c>
      <c r="O2218" s="44">
        <v>91.17</v>
      </c>
      <c r="P2218" s="44">
        <v>39.54</v>
      </c>
      <c r="Q2218" s="44">
        <v>2.66</v>
      </c>
      <c r="R2218" s="44">
        <v>19.760000000000002</v>
      </c>
      <c r="S2218" s="44">
        <v>12.37</v>
      </c>
      <c r="T2218" s="44">
        <v>0</v>
      </c>
      <c r="U2218" s="44">
        <v>16.84</v>
      </c>
      <c r="V2218" s="23">
        <v>0</v>
      </c>
      <c r="W2218" s="42" t="s">
        <v>34</v>
      </c>
      <c r="X2218" s="43"/>
      <c r="Y2218" s="43"/>
      <c r="Z2218" s="43" t="s">
        <v>8442</v>
      </c>
      <c r="AA2218" s="43" t="str">
        <f>VLOOKUP(J2218, sku!B:C, 2, FALSE)</f>
        <v>Cadeirinha Rosa Aro 26 - Peixinho Bike</v>
      </c>
      <c r="AB2218" s="45" t="str">
        <f>VLOOKUP(J2218, sku!B:BM, 64, FALSE)</f>
        <v>Revenda</v>
      </c>
      <c r="AC2218" s="45" t="str">
        <f>LEFT(pedidos[[#This Row],[SKU]],3)</f>
        <v>CAD</v>
      </c>
      <c r="AD2218" s="37" t="str" cm="1">
        <f t="array" aca="1" ref="AD2218" ca="1">IFERROR(
  INDEX(
    montadora[Montadora],
    MATCH(TRUE,LEFT(J2640,NÚCARACT(montadora[SKU Parcial]))=montadora[SKU Parcial],0)
  ),
  ""
)</f>
        <v/>
      </c>
    </row>
    <row r="2219" spans="1:30" x14ac:dyDescent="0.25">
      <c r="A2219" s="42" t="s">
        <v>9395</v>
      </c>
      <c r="B2219" s="42">
        <v>20598018789</v>
      </c>
      <c r="C2219" s="42"/>
      <c r="D2219" s="42"/>
      <c r="E2219" s="42"/>
      <c r="F2219" s="42" t="s">
        <v>8394</v>
      </c>
      <c r="G2219" s="42" t="s">
        <v>11228</v>
      </c>
      <c r="H2219" s="19"/>
      <c r="I2219" s="42"/>
      <c r="J2219" s="42" t="s">
        <v>2167</v>
      </c>
      <c r="K2219" s="21">
        <v>45797</v>
      </c>
      <c r="L2219" s="19" t="s">
        <v>8443</v>
      </c>
      <c r="M2219" s="44">
        <v>78.8</v>
      </c>
      <c r="N2219" s="19">
        <v>1</v>
      </c>
      <c r="O2219" s="44">
        <v>82.67</v>
      </c>
      <c r="P2219" s="44">
        <v>39.54</v>
      </c>
      <c r="Q2219" s="44">
        <v>2.66</v>
      </c>
      <c r="R2219" s="44">
        <v>19.760000000000002</v>
      </c>
      <c r="S2219" s="44">
        <v>3.87</v>
      </c>
      <c r="T2219" s="44">
        <v>0</v>
      </c>
      <c r="U2219" s="44">
        <v>16.84</v>
      </c>
      <c r="V2219" s="23">
        <v>0</v>
      </c>
      <c r="W2219" s="42" t="s">
        <v>34</v>
      </c>
      <c r="X2219" s="43"/>
      <c r="Y2219" s="43"/>
      <c r="Z2219" s="43" t="s">
        <v>8442</v>
      </c>
      <c r="AA2219" s="43" t="str">
        <f>VLOOKUP(J2219, sku!B:C, 2, FALSE)</f>
        <v>Cadeirinha Rosa Aro 26 - Peixinho Bike</v>
      </c>
      <c r="AB2219" s="45" t="str">
        <f>VLOOKUP(J2219, sku!B:BM, 64, FALSE)</f>
        <v>Revenda</v>
      </c>
      <c r="AC2219" s="45" t="str">
        <f>LEFT(pedidos[[#This Row],[SKU]],3)</f>
        <v>CAD</v>
      </c>
      <c r="AD2219" s="37" t="str" cm="1">
        <f t="array" aca="1" ref="AD2219" ca="1">IFERROR(
  INDEX(
    montadora[Montadora],
    MATCH(TRUE,LEFT(J2641,NÚCARACT(montadora[SKU Parcial]))=montadora[SKU Parcial],0)
  ),
  ""
)</f>
        <v/>
      </c>
    </row>
    <row r="2220" spans="1:30" x14ac:dyDescent="0.25">
      <c r="A2220" s="42" t="s">
        <v>9412</v>
      </c>
      <c r="B2220" s="42">
        <v>20598018789</v>
      </c>
      <c r="C2220" s="42"/>
      <c r="D2220" s="42"/>
      <c r="E2220" s="42"/>
      <c r="F2220" s="42" t="s">
        <v>8394</v>
      </c>
      <c r="G2220" s="42" t="s">
        <v>11228</v>
      </c>
      <c r="H2220" s="19"/>
      <c r="I2220" s="42"/>
      <c r="J2220" s="42" t="s">
        <v>8835</v>
      </c>
      <c r="K2220" s="21">
        <v>45796</v>
      </c>
      <c r="L2220" s="19" t="s">
        <v>8443</v>
      </c>
      <c r="M2220" s="44">
        <v>78.8</v>
      </c>
      <c r="N2220" s="19">
        <v>1</v>
      </c>
      <c r="O2220" s="44">
        <v>83.87</v>
      </c>
      <c r="P2220" s="44">
        <v>39.54</v>
      </c>
      <c r="Q2220" s="44">
        <v>2.66</v>
      </c>
      <c r="R2220" s="44">
        <v>19.760000000000002</v>
      </c>
      <c r="S2220" s="44">
        <v>5.07</v>
      </c>
      <c r="T2220" s="44">
        <v>0</v>
      </c>
      <c r="U2220" s="44">
        <v>16.84</v>
      </c>
      <c r="V2220" s="23">
        <v>0</v>
      </c>
      <c r="W2220" s="42" t="s">
        <v>34</v>
      </c>
      <c r="X2220" s="43"/>
      <c r="Y2220" s="43"/>
      <c r="Z2220" s="43" t="s">
        <v>8442</v>
      </c>
      <c r="AA2220" s="43" t="str">
        <f>VLOOKUP(J2220, sku!B:C, 2, FALSE)</f>
        <v>Cadeirinha Cinza Aro 26 - Peixinho Bike</v>
      </c>
      <c r="AB2220" s="45" t="str">
        <f>VLOOKUP(J2220, sku!B:BM, 64, FALSE)</f>
        <v>Revenda</v>
      </c>
      <c r="AC2220" s="45" t="str">
        <f>LEFT(pedidos[[#This Row],[SKU]],3)</f>
        <v>CAD</v>
      </c>
      <c r="AD2220" s="37" t="str" cm="1">
        <f t="array" aca="1" ref="AD2220" ca="1">IFERROR(
  INDEX(
    montadora[Montadora],
    MATCH(TRUE,LEFT(J2642,NÚCARACT(montadora[SKU Parcial]))=montadora[SKU Parcial],0)
  ),
  ""
)</f>
        <v/>
      </c>
    </row>
    <row r="2221" spans="1:30" x14ac:dyDescent="0.25">
      <c r="A2221" s="42" t="s">
        <v>9413</v>
      </c>
      <c r="B2221" s="42">
        <v>20598018789</v>
      </c>
      <c r="C2221" s="42"/>
      <c r="D2221" s="42"/>
      <c r="E2221" s="42"/>
      <c r="F2221" s="42" t="s">
        <v>8394</v>
      </c>
      <c r="G2221" s="42" t="s">
        <v>11228</v>
      </c>
      <c r="H2221" s="19"/>
      <c r="I2221" s="42"/>
      <c r="J2221" s="42" t="s">
        <v>2167</v>
      </c>
      <c r="K2221" s="21">
        <v>45796</v>
      </c>
      <c r="L2221" s="19" t="s">
        <v>8443</v>
      </c>
      <c r="M2221" s="44">
        <v>78.8</v>
      </c>
      <c r="N2221" s="19">
        <v>1</v>
      </c>
      <c r="O2221" s="44">
        <v>82.67</v>
      </c>
      <c r="P2221" s="44">
        <v>39.54</v>
      </c>
      <c r="Q2221" s="44">
        <v>2.66</v>
      </c>
      <c r="R2221" s="44">
        <v>19.760000000000002</v>
      </c>
      <c r="S2221" s="44">
        <v>3.87</v>
      </c>
      <c r="T2221" s="44">
        <v>0</v>
      </c>
      <c r="U2221" s="44">
        <v>16.84</v>
      </c>
      <c r="V2221" s="23">
        <v>0</v>
      </c>
      <c r="W2221" s="42" t="s">
        <v>34</v>
      </c>
      <c r="X2221" s="43"/>
      <c r="Y2221" s="43"/>
      <c r="Z2221" s="43" t="s">
        <v>8442</v>
      </c>
      <c r="AA2221" s="43" t="str">
        <f>VLOOKUP(J2221, sku!B:C, 2, FALSE)</f>
        <v>Cadeirinha Rosa Aro 26 - Peixinho Bike</v>
      </c>
      <c r="AB2221" s="45" t="str">
        <f>VLOOKUP(J2221, sku!B:BM, 64, FALSE)</f>
        <v>Revenda</v>
      </c>
      <c r="AC2221" s="45" t="str">
        <f>LEFT(pedidos[[#This Row],[SKU]],3)</f>
        <v>CAD</v>
      </c>
      <c r="AD2221" s="37" t="str" cm="1">
        <f t="array" aca="1" ref="AD2221" ca="1">IFERROR(
  INDEX(
    montadora[Montadora],
    MATCH(TRUE,LEFT(J2643,NÚCARACT(montadora[SKU Parcial]))=montadora[SKU Parcial],0)
  ),
  ""
)</f>
        <v/>
      </c>
    </row>
    <row r="2222" spans="1:30" x14ac:dyDescent="0.25">
      <c r="A2222" s="42" t="s">
        <v>9418</v>
      </c>
      <c r="B2222" s="42">
        <v>20598018789</v>
      </c>
      <c r="C2222" s="42"/>
      <c r="D2222" s="42"/>
      <c r="E2222" s="42"/>
      <c r="F2222" s="42" t="s">
        <v>8394</v>
      </c>
      <c r="G2222" s="42" t="s">
        <v>11228</v>
      </c>
      <c r="H2222" s="19"/>
      <c r="I2222" s="42"/>
      <c r="J2222" s="42" t="s">
        <v>8835</v>
      </c>
      <c r="K2222" s="21">
        <v>45796</v>
      </c>
      <c r="L2222" s="19" t="s">
        <v>8443</v>
      </c>
      <c r="M2222" s="44">
        <v>78.8</v>
      </c>
      <c r="N2222" s="19">
        <v>1</v>
      </c>
      <c r="O2222" s="44">
        <v>89.96</v>
      </c>
      <c r="P2222" s="44">
        <v>39.54</v>
      </c>
      <c r="Q2222" s="44">
        <v>2.66</v>
      </c>
      <c r="R2222" s="44">
        <v>19.760000000000002</v>
      </c>
      <c r="S2222" s="44">
        <v>11.16</v>
      </c>
      <c r="T2222" s="44">
        <v>0</v>
      </c>
      <c r="U2222" s="44">
        <v>16.84</v>
      </c>
      <c r="V2222" s="23">
        <v>0</v>
      </c>
      <c r="W2222" s="42" t="s">
        <v>34</v>
      </c>
      <c r="X2222" s="43"/>
      <c r="Y2222" s="43"/>
      <c r="Z2222" s="43" t="s">
        <v>8442</v>
      </c>
      <c r="AA2222" s="43" t="str">
        <f>VLOOKUP(J2222, sku!B:C, 2, FALSE)</f>
        <v>Cadeirinha Cinza Aro 26 - Peixinho Bike</v>
      </c>
      <c r="AB2222" s="45" t="str">
        <f>VLOOKUP(J2222, sku!B:BM, 64, FALSE)</f>
        <v>Revenda</v>
      </c>
      <c r="AC2222" s="45" t="str">
        <f>LEFT(pedidos[[#This Row],[SKU]],3)</f>
        <v>CAD</v>
      </c>
      <c r="AD2222" s="37" t="str" cm="1">
        <f t="array" aca="1" ref="AD2222" ca="1">IFERROR(
  INDEX(
    montadora[Montadora],
    MATCH(TRUE,LEFT(J2644,NÚCARACT(montadora[SKU Parcial]))=montadora[SKU Parcial],0)
  ),
  ""
)</f>
        <v/>
      </c>
    </row>
    <row r="2223" spans="1:30" x14ac:dyDescent="0.25">
      <c r="A2223" s="42" t="s">
        <v>9419</v>
      </c>
      <c r="B2223" s="42">
        <v>20598018789</v>
      </c>
      <c r="C2223" s="42"/>
      <c r="D2223" s="42"/>
      <c r="E2223" s="42"/>
      <c r="F2223" s="42" t="s">
        <v>8394</v>
      </c>
      <c r="G2223" s="42" t="s">
        <v>11228</v>
      </c>
      <c r="H2223" s="19"/>
      <c r="I2223" s="42"/>
      <c r="J2223" s="42" t="s">
        <v>2167</v>
      </c>
      <c r="K2223" s="21">
        <v>45796</v>
      </c>
      <c r="L2223" s="19" t="s">
        <v>8443</v>
      </c>
      <c r="M2223" s="44">
        <v>78.8</v>
      </c>
      <c r="N2223" s="19">
        <v>1</v>
      </c>
      <c r="O2223" s="44">
        <v>85.17</v>
      </c>
      <c r="P2223" s="44">
        <v>39.54</v>
      </c>
      <c r="Q2223" s="44">
        <v>2.66</v>
      </c>
      <c r="R2223" s="44">
        <v>19.760000000000002</v>
      </c>
      <c r="S2223" s="44">
        <v>6.37</v>
      </c>
      <c r="T2223" s="44">
        <v>0</v>
      </c>
      <c r="U2223" s="44">
        <v>16.84</v>
      </c>
      <c r="V2223" s="23">
        <v>0</v>
      </c>
      <c r="W2223" s="42" t="s">
        <v>34</v>
      </c>
      <c r="X2223" s="43"/>
      <c r="Y2223" s="43"/>
      <c r="Z2223" s="43" t="s">
        <v>8442</v>
      </c>
      <c r="AA2223" s="43" t="str">
        <f>VLOOKUP(J2223, sku!B:C, 2, FALSE)</f>
        <v>Cadeirinha Rosa Aro 26 - Peixinho Bike</v>
      </c>
      <c r="AB2223" s="45" t="str">
        <f>VLOOKUP(J2223, sku!B:BM, 64, FALSE)</f>
        <v>Revenda</v>
      </c>
      <c r="AC2223" s="45" t="str">
        <f>LEFT(pedidos[[#This Row],[SKU]],3)</f>
        <v>CAD</v>
      </c>
      <c r="AD2223" s="37" t="str" cm="1">
        <f t="array" aca="1" ref="AD2223" ca="1">IFERROR(
  INDEX(
    montadora[Montadora],
    MATCH(TRUE,LEFT(J2645,NÚCARACT(montadora[SKU Parcial]))=montadora[SKU Parcial],0)
  ),
  ""
)</f>
        <v/>
      </c>
    </row>
    <row r="2224" spans="1:30" x14ac:dyDescent="0.25">
      <c r="A2224" s="42" t="s">
        <v>9420</v>
      </c>
      <c r="B2224" s="42">
        <v>20598018789</v>
      </c>
      <c r="C2224" s="42"/>
      <c r="D2224" s="42"/>
      <c r="E2224" s="42"/>
      <c r="F2224" s="42" t="s">
        <v>8394</v>
      </c>
      <c r="G2224" s="42" t="s">
        <v>11228</v>
      </c>
      <c r="H2224" s="19"/>
      <c r="I2224" s="42"/>
      <c r="J2224" s="42" t="s">
        <v>2167</v>
      </c>
      <c r="K2224" s="21">
        <v>45796</v>
      </c>
      <c r="L2224" s="19" t="s">
        <v>8443</v>
      </c>
      <c r="M2224" s="44">
        <v>78.8</v>
      </c>
      <c r="N2224" s="19">
        <v>1</v>
      </c>
      <c r="O2224" s="44">
        <v>78.8</v>
      </c>
      <c r="P2224" s="44">
        <v>39.54</v>
      </c>
      <c r="Q2224" s="44">
        <v>2.66</v>
      </c>
      <c r="R2224" s="44">
        <v>19.760000000000002</v>
      </c>
      <c r="S2224" s="44">
        <v>0</v>
      </c>
      <c r="T2224" s="44">
        <v>0</v>
      </c>
      <c r="U2224" s="44">
        <v>16.84</v>
      </c>
      <c r="V2224" s="23">
        <v>0</v>
      </c>
      <c r="W2224" s="42" t="s">
        <v>34</v>
      </c>
      <c r="X2224" s="43"/>
      <c r="Y2224" s="43"/>
      <c r="Z2224" s="43" t="s">
        <v>8442</v>
      </c>
      <c r="AA2224" s="43" t="str">
        <f>VLOOKUP(J2224, sku!B:C, 2, FALSE)</f>
        <v>Cadeirinha Rosa Aro 26 - Peixinho Bike</v>
      </c>
      <c r="AB2224" s="45" t="str">
        <f>VLOOKUP(J2224, sku!B:BM, 64, FALSE)</f>
        <v>Revenda</v>
      </c>
      <c r="AC2224" s="45" t="str">
        <f>LEFT(pedidos[[#This Row],[SKU]],3)</f>
        <v>CAD</v>
      </c>
      <c r="AD2224" s="37" t="str" cm="1">
        <f t="array" aca="1" ref="AD2224" ca="1">IFERROR(
  INDEX(
    montadora[Montadora],
    MATCH(TRUE,LEFT(J2646,NÚCARACT(montadora[SKU Parcial]))=montadora[SKU Parcial],0)
  ),
  ""
)</f>
        <v/>
      </c>
    </row>
    <row r="2225" spans="1:30" x14ac:dyDescent="0.25">
      <c r="A2225" s="42" t="s">
        <v>9426</v>
      </c>
      <c r="B2225" s="42">
        <v>20598018789</v>
      </c>
      <c r="C2225" s="42"/>
      <c r="D2225" s="42"/>
      <c r="E2225" s="42"/>
      <c r="F2225" s="42" t="s">
        <v>8394</v>
      </c>
      <c r="G2225" s="42" t="s">
        <v>11228</v>
      </c>
      <c r="H2225" s="19"/>
      <c r="I2225" s="42"/>
      <c r="J2225" s="42" t="s">
        <v>8835</v>
      </c>
      <c r="K2225" s="21">
        <v>45796</v>
      </c>
      <c r="L2225" s="19" t="s">
        <v>8443</v>
      </c>
      <c r="M2225" s="44">
        <v>78.8</v>
      </c>
      <c r="N2225" s="19">
        <v>1</v>
      </c>
      <c r="O2225" s="44">
        <v>98.46</v>
      </c>
      <c r="P2225" s="44">
        <v>39.54</v>
      </c>
      <c r="Q2225" s="44">
        <v>2.66</v>
      </c>
      <c r="R2225" s="44">
        <v>19.760000000000002</v>
      </c>
      <c r="S2225" s="44">
        <v>19.66</v>
      </c>
      <c r="T2225" s="44">
        <v>0</v>
      </c>
      <c r="U2225" s="44">
        <v>16.84</v>
      </c>
      <c r="V2225" s="23">
        <v>0</v>
      </c>
      <c r="W2225" s="42" t="s">
        <v>34</v>
      </c>
      <c r="X2225" s="43"/>
      <c r="Y2225" s="43"/>
      <c r="Z2225" s="43" t="s">
        <v>8442</v>
      </c>
      <c r="AA2225" s="43" t="str">
        <f>VLOOKUP(J2225, sku!B:C, 2, FALSE)</f>
        <v>Cadeirinha Cinza Aro 26 - Peixinho Bike</v>
      </c>
      <c r="AB2225" s="45" t="str">
        <f>VLOOKUP(J2225, sku!B:BM, 64, FALSE)</f>
        <v>Revenda</v>
      </c>
      <c r="AC2225" s="45" t="str">
        <f>LEFT(pedidos[[#This Row],[SKU]],3)</f>
        <v>CAD</v>
      </c>
      <c r="AD2225" s="37" t="str" cm="1">
        <f t="array" aca="1" ref="AD2225" ca="1">IFERROR(
  INDEX(
    montadora[Montadora],
    MATCH(TRUE,LEFT(J2647,NÚCARACT(montadora[SKU Parcial]))=montadora[SKU Parcial],0)
  ),
  ""
)</f>
        <v/>
      </c>
    </row>
    <row r="2226" spans="1:30" x14ac:dyDescent="0.25">
      <c r="A2226" s="42" t="s">
        <v>9433</v>
      </c>
      <c r="B2226" s="42">
        <v>22298177656</v>
      </c>
      <c r="C2226" s="42"/>
      <c r="D2226" s="42"/>
      <c r="E2226" s="42"/>
      <c r="F2226" s="42" t="s">
        <v>8393</v>
      </c>
      <c r="G2226" s="42" t="s">
        <v>11228</v>
      </c>
      <c r="H2226" s="19"/>
      <c r="I2226" s="42"/>
      <c r="J2226" s="42" t="s">
        <v>8835</v>
      </c>
      <c r="K2226" s="21">
        <v>45796</v>
      </c>
      <c r="L2226" s="19" t="s">
        <v>8443</v>
      </c>
      <c r="M2226" s="44">
        <v>82.8</v>
      </c>
      <c r="N2226" s="19">
        <v>1</v>
      </c>
      <c r="O2226" s="44">
        <v>109.76</v>
      </c>
      <c r="P2226" s="44">
        <v>39.54</v>
      </c>
      <c r="Q2226" s="44">
        <v>2.79</v>
      </c>
      <c r="R2226" s="44">
        <v>20.56</v>
      </c>
      <c r="S2226" s="44">
        <v>26.96</v>
      </c>
      <c r="T2226" s="44">
        <v>0</v>
      </c>
      <c r="U2226" s="44">
        <v>19.91</v>
      </c>
      <c r="V2226" s="23">
        <v>0</v>
      </c>
      <c r="W2226" s="42" t="s">
        <v>34</v>
      </c>
      <c r="X2226" s="43"/>
      <c r="Y2226" s="43"/>
      <c r="Z2226" s="43" t="s">
        <v>8442</v>
      </c>
      <c r="AA2226" s="43" t="str">
        <f>VLOOKUP(J2226, sku!B:C, 2, FALSE)</f>
        <v>Cadeirinha Cinza Aro 26 - Peixinho Bike</v>
      </c>
      <c r="AB2226" s="45" t="str">
        <f>VLOOKUP(J2226, sku!B:BM, 64, FALSE)</f>
        <v>Revenda</v>
      </c>
      <c r="AC2226" s="45" t="str">
        <f>LEFT(pedidos[[#This Row],[SKU]],3)</f>
        <v>CAD</v>
      </c>
      <c r="AD2226" s="37" t="str" cm="1">
        <f t="array" aca="1" ref="AD2226" ca="1">IFERROR(
  INDEX(
    montadora[Montadora],
    MATCH(TRUE,LEFT(J2648,NÚCARACT(montadora[SKU Parcial]))=montadora[SKU Parcial],0)
  ),
  ""
)</f>
        <v/>
      </c>
    </row>
    <row r="2227" spans="1:30" x14ac:dyDescent="0.25">
      <c r="A2227" s="42" t="s">
        <v>9434</v>
      </c>
      <c r="B2227" s="42">
        <v>20598018789</v>
      </c>
      <c r="C2227" s="42"/>
      <c r="D2227" s="42"/>
      <c r="E2227" s="42"/>
      <c r="F2227" s="42" t="s">
        <v>8394</v>
      </c>
      <c r="G2227" s="42" t="s">
        <v>11228</v>
      </c>
      <c r="H2227" s="19"/>
      <c r="I2227" s="42"/>
      <c r="J2227" s="42" t="s">
        <v>8835</v>
      </c>
      <c r="K2227" s="21">
        <v>45796</v>
      </c>
      <c r="L2227" s="19" t="s">
        <v>8443</v>
      </c>
      <c r="M2227" s="44">
        <v>78.8</v>
      </c>
      <c r="N2227" s="19">
        <v>1</v>
      </c>
      <c r="O2227" s="44">
        <v>91.17</v>
      </c>
      <c r="P2227" s="44">
        <v>39.54</v>
      </c>
      <c r="Q2227" s="44">
        <v>2.66</v>
      </c>
      <c r="R2227" s="44">
        <v>19.760000000000002</v>
      </c>
      <c r="S2227" s="44">
        <v>12.37</v>
      </c>
      <c r="T2227" s="44">
        <v>0</v>
      </c>
      <c r="U2227" s="44">
        <v>16.84</v>
      </c>
      <c r="V2227" s="23">
        <v>0</v>
      </c>
      <c r="W2227" s="42" t="s">
        <v>34</v>
      </c>
      <c r="X2227" s="43"/>
      <c r="Y2227" s="43"/>
      <c r="Z2227" s="43" t="s">
        <v>8442</v>
      </c>
      <c r="AA2227" s="43" t="str">
        <f>VLOOKUP(J2227, sku!B:C, 2, FALSE)</f>
        <v>Cadeirinha Cinza Aro 26 - Peixinho Bike</v>
      </c>
      <c r="AB2227" s="45" t="str">
        <f>VLOOKUP(J2227, sku!B:BM, 64, FALSE)</f>
        <v>Revenda</v>
      </c>
      <c r="AC2227" s="45" t="str">
        <f>LEFT(pedidos[[#This Row],[SKU]],3)</f>
        <v>CAD</v>
      </c>
      <c r="AD2227" s="37" t="str" cm="1">
        <f t="array" aca="1" ref="AD2227" ca="1">IFERROR(
  INDEX(
    montadora[Montadora],
    MATCH(TRUE,LEFT(J2649,NÚCARACT(montadora[SKU Parcial]))=montadora[SKU Parcial],0)
  ),
  ""
)</f>
        <v/>
      </c>
    </row>
    <row r="2228" spans="1:30" x14ac:dyDescent="0.25">
      <c r="A2228" s="42" t="s">
        <v>9436</v>
      </c>
      <c r="B2228" s="42">
        <v>20598018789</v>
      </c>
      <c r="C2228" s="42"/>
      <c r="D2228" s="42"/>
      <c r="E2228" s="42"/>
      <c r="F2228" s="42" t="s">
        <v>8394</v>
      </c>
      <c r="G2228" s="42" t="s">
        <v>11228</v>
      </c>
      <c r="H2228" s="19"/>
      <c r="I2228" s="42"/>
      <c r="J2228" s="42" t="s">
        <v>8835</v>
      </c>
      <c r="K2228" s="21">
        <v>45796</v>
      </c>
      <c r="L2228" s="19" t="s">
        <v>8443</v>
      </c>
      <c r="M2228" s="44">
        <v>78.8</v>
      </c>
      <c r="N2228" s="19">
        <v>1</v>
      </c>
      <c r="O2228" s="44">
        <v>86.31</v>
      </c>
      <c r="P2228" s="44">
        <v>39.54</v>
      </c>
      <c r="Q2228" s="44">
        <v>2.66</v>
      </c>
      <c r="R2228" s="44">
        <v>19.760000000000002</v>
      </c>
      <c r="S2228" s="44">
        <v>7.51</v>
      </c>
      <c r="T2228" s="44">
        <v>0</v>
      </c>
      <c r="U2228" s="44">
        <v>16.84</v>
      </c>
      <c r="V2228" s="23">
        <v>0</v>
      </c>
      <c r="W2228" s="42" t="s">
        <v>34</v>
      </c>
      <c r="X2228" s="43"/>
      <c r="Y2228" s="43"/>
      <c r="Z2228" s="43" t="s">
        <v>8442</v>
      </c>
      <c r="AA2228" s="43" t="str">
        <f>VLOOKUP(J2228, sku!B:C, 2, FALSE)</f>
        <v>Cadeirinha Cinza Aro 26 - Peixinho Bike</v>
      </c>
      <c r="AB2228" s="45" t="str">
        <f>VLOOKUP(J2228, sku!B:BM, 64, FALSE)</f>
        <v>Revenda</v>
      </c>
      <c r="AC2228" s="45" t="str">
        <f>LEFT(pedidos[[#This Row],[SKU]],3)</f>
        <v>CAD</v>
      </c>
      <c r="AD2228" s="37" t="str" cm="1">
        <f t="array" aca="1" ref="AD2228" ca="1">IFERROR(
  INDEX(
    montadora[Montadora],
    MATCH(TRUE,LEFT(J2650,NÚCARACT(montadora[SKU Parcial]))=montadora[SKU Parcial],0)
  ),
  ""
)</f>
        <v/>
      </c>
    </row>
    <row r="2229" spans="1:30" x14ac:dyDescent="0.25">
      <c r="A2229" s="42" t="s">
        <v>9437</v>
      </c>
      <c r="B2229" s="42">
        <v>20598018789</v>
      </c>
      <c r="C2229" s="42"/>
      <c r="D2229" s="42"/>
      <c r="E2229" s="42"/>
      <c r="F2229" s="42" t="s">
        <v>8394</v>
      </c>
      <c r="G2229" s="42" t="s">
        <v>11228</v>
      </c>
      <c r="H2229" s="19"/>
      <c r="I2229" s="42"/>
      <c r="J2229" s="42" t="s">
        <v>8835</v>
      </c>
      <c r="K2229" s="21">
        <v>45796</v>
      </c>
      <c r="L2229" s="19" t="s">
        <v>8443</v>
      </c>
      <c r="M2229" s="44">
        <v>78.8</v>
      </c>
      <c r="N2229" s="19">
        <v>1</v>
      </c>
      <c r="O2229" s="44">
        <v>104.55</v>
      </c>
      <c r="P2229" s="44">
        <v>39.54</v>
      </c>
      <c r="Q2229" s="44">
        <v>2.66</v>
      </c>
      <c r="R2229" s="44">
        <v>19.760000000000002</v>
      </c>
      <c r="S2229" s="44">
        <v>25.75</v>
      </c>
      <c r="T2229" s="44">
        <v>0</v>
      </c>
      <c r="U2229" s="44">
        <v>16.84</v>
      </c>
      <c r="V2229" s="23">
        <v>0</v>
      </c>
      <c r="W2229" s="42" t="s">
        <v>34</v>
      </c>
      <c r="X2229" s="43"/>
      <c r="Y2229" s="43"/>
      <c r="Z2229" s="43" t="s">
        <v>8442</v>
      </c>
      <c r="AA2229" s="43" t="str">
        <f>VLOOKUP(J2229, sku!B:C, 2, FALSE)</f>
        <v>Cadeirinha Cinza Aro 26 - Peixinho Bike</v>
      </c>
      <c r="AB2229" s="45" t="str">
        <f>VLOOKUP(J2229, sku!B:BM, 64, FALSE)</f>
        <v>Revenda</v>
      </c>
      <c r="AC2229" s="45" t="str">
        <f>LEFT(pedidos[[#This Row],[SKU]],3)</f>
        <v>CAD</v>
      </c>
      <c r="AD2229" s="37" t="str" cm="1">
        <f t="array" aca="1" ref="AD2229" ca="1">IFERROR(
  INDEX(
    montadora[Montadora],
    MATCH(TRUE,LEFT(J2651,NÚCARACT(montadora[SKU Parcial]))=montadora[SKU Parcial],0)
  ),
  ""
)</f>
        <v/>
      </c>
    </row>
    <row r="2230" spans="1:30" x14ac:dyDescent="0.25">
      <c r="A2230" s="42" t="s">
        <v>9440</v>
      </c>
      <c r="B2230" s="42">
        <v>20598018789</v>
      </c>
      <c r="C2230" s="42"/>
      <c r="D2230" s="42"/>
      <c r="E2230" s="42"/>
      <c r="F2230" s="42" t="s">
        <v>8394</v>
      </c>
      <c r="G2230" s="42" t="s">
        <v>11228</v>
      </c>
      <c r="H2230" s="19"/>
      <c r="I2230" s="42"/>
      <c r="J2230" s="42" t="s">
        <v>8835</v>
      </c>
      <c r="K2230" s="21">
        <v>45796</v>
      </c>
      <c r="L2230" s="19" t="s">
        <v>8443</v>
      </c>
      <c r="M2230" s="44">
        <v>78.8</v>
      </c>
      <c r="N2230" s="19">
        <v>1</v>
      </c>
      <c r="O2230" s="44">
        <v>88.74</v>
      </c>
      <c r="P2230" s="44">
        <v>39.54</v>
      </c>
      <c r="Q2230" s="44">
        <v>2.66</v>
      </c>
      <c r="R2230" s="44">
        <v>19.760000000000002</v>
      </c>
      <c r="S2230" s="44">
        <v>9.94</v>
      </c>
      <c r="T2230" s="44">
        <v>0</v>
      </c>
      <c r="U2230" s="44">
        <v>16.84</v>
      </c>
      <c r="V2230" s="23">
        <v>0</v>
      </c>
      <c r="W2230" s="42" t="s">
        <v>34</v>
      </c>
      <c r="X2230" s="43"/>
      <c r="Y2230" s="43"/>
      <c r="Z2230" s="43" t="s">
        <v>8442</v>
      </c>
      <c r="AA2230" s="43" t="str">
        <f>VLOOKUP(J2230, sku!B:C, 2, FALSE)</f>
        <v>Cadeirinha Cinza Aro 26 - Peixinho Bike</v>
      </c>
      <c r="AB2230" s="45" t="str">
        <f>VLOOKUP(J2230, sku!B:BM, 64, FALSE)</f>
        <v>Revenda</v>
      </c>
      <c r="AC2230" s="45" t="str">
        <f>LEFT(pedidos[[#This Row],[SKU]],3)</f>
        <v>CAD</v>
      </c>
      <c r="AD2230" s="37" t="str" cm="1">
        <f t="array" aca="1" ref="AD2230" ca="1">IFERROR(
  INDEX(
    montadora[Montadora],
    MATCH(TRUE,LEFT(J2652,NÚCARACT(montadora[SKU Parcial]))=montadora[SKU Parcial],0)
  ),
  ""
)</f>
        <v/>
      </c>
    </row>
    <row r="2231" spans="1:30" x14ac:dyDescent="0.25">
      <c r="A2231" s="42" t="s">
        <v>9441</v>
      </c>
      <c r="B2231" s="42">
        <v>20598018789</v>
      </c>
      <c r="C2231" s="42"/>
      <c r="D2231" s="42"/>
      <c r="E2231" s="42"/>
      <c r="F2231" s="42" t="s">
        <v>8394</v>
      </c>
      <c r="G2231" s="42" t="s">
        <v>11228</v>
      </c>
      <c r="H2231" s="19"/>
      <c r="I2231" s="42"/>
      <c r="J2231" s="42" t="s">
        <v>8835</v>
      </c>
      <c r="K2231" s="21">
        <v>45796</v>
      </c>
      <c r="L2231" s="19" t="s">
        <v>8443</v>
      </c>
      <c r="M2231" s="44">
        <v>78.8</v>
      </c>
      <c r="N2231" s="19">
        <v>1</v>
      </c>
      <c r="O2231" s="44">
        <v>88.74</v>
      </c>
      <c r="P2231" s="44">
        <v>39.54</v>
      </c>
      <c r="Q2231" s="44">
        <v>2.66</v>
      </c>
      <c r="R2231" s="44">
        <v>19.760000000000002</v>
      </c>
      <c r="S2231" s="44">
        <v>9.94</v>
      </c>
      <c r="T2231" s="44">
        <v>0</v>
      </c>
      <c r="U2231" s="44">
        <v>16.84</v>
      </c>
      <c r="V2231" s="23">
        <v>0</v>
      </c>
      <c r="W2231" s="42" t="s">
        <v>34</v>
      </c>
      <c r="X2231" s="43"/>
      <c r="Y2231" s="43"/>
      <c r="Z2231" s="43" t="s">
        <v>8442</v>
      </c>
      <c r="AA2231" s="43" t="str">
        <f>VLOOKUP(J2231, sku!B:C, 2, FALSE)</f>
        <v>Cadeirinha Cinza Aro 26 - Peixinho Bike</v>
      </c>
      <c r="AB2231" s="45" t="str">
        <f>VLOOKUP(J2231, sku!B:BM, 64, FALSE)</f>
        <v>Revenda</v>
      </c>
      <c r="AC2231" s="45" t="str">
        <f>LEFT(pedidos[[#This Row],[SKU]],3)</f>
        <v>CAD</v>
      </c>
      <c r="AD2231" s="37" t="str" cm="1">
        <f t="array" aca="1" ref="AD2231" ca="1">IFERROR(
  INDEX(
    montadora[Montadora],
    MATCH(TRUE,LEFT(J2653,NÚCARACT(montadora[SKU Parcial]))=montadora[SKU Parcial],0)
  ),
  ""
)</f>
        <v/>
      </c>
    </row>
    <row r="2232" spans="1:30" x14ac:dyDescent="0.25">
      <c r="A2232" s="42" t="s">
        <v>9450</v>
      </c>
      <c r="B2232" s="42">
        <v>20598018789</v>
      </c>
      <c r="C2232" s="42"/>
      <c r="D2232" s="42"/>
      <c r="E2232" s="42"/>
      <c r="F2232" s="42" t="s">
        <v>8394</v>
      </c>
      <c r="G2232" s="42" t="s">
        <v>11228</v>
      </c>
      <c r="H2232" s="19"/>
      <c r="I2232" s="42"/>
      <c r="J2232" s="42" t="s">
        <v>8835</v>
      </c>
      <c r="K2232" s="21">
        <v>45795</v>
      </c>
      <c r="L2232" s="19" t="s">
        <v>8443</v>
      </c>
      <c r="M2232" s="44">
        <v>78.8</v>
      </c>
      <c r="N2232" s="19">
        <v>1</v>
      </c>
      <c r="O2232" s="44">
        <v>98.46</v>
      </c>
      <c r="P2232" s="44">
        <v>39.54</v>
      </c>
      <c r="Q2232" s="44">
        <v>2.66</v>
      </c>
      <c r="R2232" s="44">
        <v>19.760000000000002</v>
      </c>
      <c r="S2232" s="44">
        <v>19.66</v>
      </c>
      <c r="T2232" s="44">
        <v>0</v>
      </c>
      <c r="U2232" s="44">
        <v>16.84</v>
      </c>
      <c r="V2232" s="23">
        <v>0</v>
      </c>
      <c r="W2232" s="42" t="s">
        <v>34</v>
      </c>
      <c r="X2232" s="43"/>
      <c r="Y2232" s="43"/>
      <c r="Z2232" s="43" t="s">
        <v>8442</v>
      </c>
      <c r="AA2232" s="43" t="str">
        <f>VLOOKUP(J2232, sku!B:C, 2, FALSE)</f>
        <v>Cadeirinha Cinza Aro 26 - Peixinho Bike</v>
      </c>
      <c r="AB2232" s="45" t="str">
        <f>VLOOKUP(J2232, sku!B:BM, 64, FALSE)</f>
        <v>Revenda</v>
      </c>
      <c r="AC2232" s="45" t="str">
        <f>LEFT(pedidos[[#This Row],[SKU]],3)</f>
        <v>CAD</v>
      </c>
      <c r="AD2232" s="37" t="str" cm="1">
        <f t="array" aca="1" ref="AD2232" ca="1">IFERROR(
  INDEX(
    montadora[Montadora],
    MATCH(TRUE,LEFT(J2654,NÚCARACT(montadora[SKU Parcial]))=montadora[SKU Parcial],0)
  ),
  ""
)</f>
        <v/>
      </c>
    </row>
    <row r="2233" spans="1:30" x14ac:dyDescent="0.25">
      <c r="A2233" s="42" t="s">
        <v>9454</v>
      </c>
      <c r="B2233" s="42">
        <v>22298177656</v>
      </c>
      <c r="C2233" s="42"/>
      <c r="D2233" s="42"/>
      <c r="E2233" s="42"/>
      <c r="F2233" s="42" t="s">
        <v>8393</v>
      </c>
      <c r="G2233" s="42" t="s">
        <v>11228</v>
      </c>
      <c r="H2233" s="19"/>
      <c r="I2233" s="42"/>
      <c r="J2233" s="42" t="s">
        <v>2167</v>
      </c>
      <c r="K2233" s="21">
        <v>45795</v>
      </c>
      <c r="L2233" s="19" t="s">
        <v>8443</v>
      </c>
      <c r="M2233" s="44">
        <v>82.8</v>
      </c>
      <c r="N2233" s="19">
        <v>1</v>
      </c>
      <c r="O2233" s="44">
        <v>89.1</v>
      </c>
      <c r="P2233" s="44">
        <v>39.54</v>
      </c>
      <c r="Q2233" s="44">
        <v>2.79</v>
      </c>
      <c r="R2233" s="44">
        <v>20.56</v>
      </c>
      <c r="S2233" s="44">
        <v>6.3</v>
      </c>
      <c r="T2233" s="44">
        <v>0</v>
      </c>
      <c r="U2233" s="44">
        <v>19.91</v>
      </c>
      <c r="V2233" s="23">
        <v>0</v>
      </c>
      <c r="W2233" s="42" t="s">
        <v>34</v>
      </c>
      <c r="X2233" s="43"/>
      <c r="Y2233" s="43"/>
      <c r="Z2233" s="43" t="s">
        <v>8442</v>
      </c>
      <c r="AA2233" s="43" t="str">
        <f>VLOOKUP(J2233, sku!B:C, 2, FALSE)</f>
        <v>Cadeirinha Rosa Aro 26 - Peixinho Bike</v>
      </c>
      <c r="AB2233" s="45" t="str">
        <f>VLOOKUP(J2233, sku!B:BM, 64, FALSE)</f>
        <v>Revenda</v>
      </c>
      <c r="AC2233" s="45" t="str">
        <f>LEFT(pedidos[[#This Row],[SKU]],3)</f>
        <v>CAD</v>
      </c>
      <c r="AD2233" s="37" t="str" cm="1">
        <f t="array" aca="1" ref="AD2233" ca="1">IFERROR(
  INDEX(
    montadora[Montadora],
    MATCH(TRUE,LEFT(J2655,NÚCARACT(montadora[SKU Parcial]))=montadora[SKU Parcial],0)
  ),
  ""
)</f>
        <v/>
      </c>
    </row>
    <row r="2234" spans="1:30" x14ac:dyDescent="0.25">
      <c r="A2234" s="42" t="s">
        <v>9456</v>
      </c>
      <c r="B2234" s="42">
        <v>20598018789</v>
      </c>
      <c r="C2234" s="42"/>
      <c r="D2234" s="42"/>
      <c r="E2234" s="42"/>
      <c r="F2234" s="42" t="s">
        <v>8394</v>
      </c>
      <c r="G2234" s="42" t="s">
        <v>11228</v>
      </c>
      <c r="H2234" s="19"/>
      <c r="I2234" s="42"/>
      <c r="J2234" s="42" t="s">
        <v>2167</v>
      </c>
      <c r="K2234" s="21">
        <v>45795</v>
      </c>
      <c r="L2234" s="19" t="s">
        <v>8443</v>
      </c>
      <c r="M2234" s="44">
        <v>78.8</v>
      </c>
      <c r="N2234" s="19">
        <v>1</v>
      </c>
      <c r="O2234" s="44">
        <v>96.7</v>
      </c>
      <c r="P2234" s="44">
        <v>39.54</v>
      </c>
      <c r="Q2234" s="44">
        <v>2.66</v>
      </c>
      <c r="R2234" s="44">
        <v>19.760000000000002</v>
      </c>
      <c r="S2234" s="44">
        <v>17.899999999999999</v>
      </c>
      <c r="T2234" s="44">
        <v>0</v>
      </c>
      <c r="U2234" s="44">
        <v>16.84</v>
      </c>
      <c r="V2234" s="23">
        <v>0</v>
      </c>
      <c r="W2234" s="42" t="s">
        <v>34</v>
      </c>
      <c r="X2234" s="43"/>
      <c r="Y2234" s="43"/>
      <c r="Z2234" s="43" t="s">
        <v>8442</v>
      </c>
      <c r="AA2234" s="43" t="str">
        <f>VLOOKUP(J2234, sku!B:C, 2, FALSE)</f>
        <v>Cadeirinha Rosa Aro 26 - Peixinho Bike</v>
      </c>
      <c r="AB2234" s="45" t="str">
        <f>VLOOKUP(J2234, sku!B:BM, 64, FALSE)</f>
        <v>Revenda</v>
      </c>
      <c r="AC2234" s="45" t="str">
        <f>LEFT(pedidos[[#This Row],[SKU]],3)</f>
        <v>CAD</v>
      </c>
      <c r="AD2234" s="37" t="str" cm="1">
        <f t="array" aca="1" ref="AD2234" ca="1">IFERROR(
  INDEX(
    montadora[Montadora],
    MATCH(TRUE,LEFT(J2656,NÚCARACT(montadora[SKU Parcial]))=montadora[SKU Parcial],0)
  ),
  ""
)</f>
        <v/>
      </c>
    </row>
    <row r="2235" spans="1:30" x14ac:dyDescent="0.25">
      <c r="A2235" s="42" t="s">
        <v>9480</v>
      </c>
      <c r="B2235" s="42">
        <v>20598018789</v>
      </c>
      <c r="C2235" s="42"/>
      <c r="D2235" s="42"/>
      <c r="E2235" s="42"/>
      <c r="F2235" s="42" t="s">
        <v>8394</v>
      </c>
      <c r="G2235" s="42" t="s">
        <v>11228</v>
      </c>
      <c r="H2235" s="19"/>
      <c r="I2235" s="42"/>
      <c r="J2235" s="42" t="s">
        <v>2167</v>
      </c>
      <c r="K2235" s="21">
        <v>45794</v>
      </c>
      <c r="L2235" s="19" t="s">
        <v>8443</v>
      </c>
      <c r="M2235" s="44">
        <v>78.8</v>
      </c>
      <c r="N2235" s="19">
        <v>1</v>
      </c>
      <c r="O2235" s="44">
        <v>83.87</v>
      </c>
      <c r="P2235" s="44">
        <v>39.54</v>
      </c>
      <c r="Q2235" s="44">
        <v>2.66</v>
      </c>
      <c r="R2235" s="44">
        <v>19.760000000000002</v>
      </c>
      <c r="S2235" s="44">
        <v>5.07</v>
      </c>
      <c r="T2235" s="44">
        <v>0</v>
      </c>
      <c r="U2235" s="44">
        <v>16.84</v>
      </c>
      <c r="V2235" s="23">
        <v>0</v>
      </c>
      <c r="W2235" s="42" t="s">
        <v>34</v>
      </c>
      <c r="X2235" s="43"/>
      <c r="Y2235" s="43"/>
      <c r="Z2235" s="43" t="s">
        <v>8442</v>
      </c>
      <c r="AA2235" s="43" t="str">
        <f>VLOOKUP(J2235, sku!B:C, 2, FALSE)</f>
        <v>Cadeirinha Rosa Aro 26 - Peixinho Bike</v>
      </c>
      <c r="AB2235" s="45" t="str">
        <f>VLOOKUP(J2235, sku!B:BM, 64, FALSE)</f>
        <v>Revenda</v>
      </c>
      <c r="AC2235" s="45" t="str">
        <f>LEFT(pedidos[[#This Row],[SKU]],3)</f>
        <v>CAD</v>
      </c>
      <c r="AD2235" s="37" t="str" cm="1">
        <f t="array" aca="1" ref="AD2235" ca="1">IFERROR(
  INDEX(
    montadora[Montadora],
    MATCH(TRUE,LEFT(J2657,NÚCARACT(montadora[SKU Parcial]))=montadora[SKU Parcial],0)
  ),
  ""
)</f>
        <v/>
      </c>
    </row>
    <row r="2236" spans="1:30" x14ac:dyDescent="0.25">
      <c r="A2236" s="42" t="s">
        <v>9481</v>
      </c>
      <c r="B2236" s="42">
        <v>20598018789</v>
      </c>
      <c r="C2236" s="42"/>
      <c r="D2236" s="42"/>
      <c r="E2236" s="42"/>
      <c r="F2236" s="42" t="s">
        <v>8394</v>
      </c>
      <c r="G2236" s="42" t="s">
        <v>11228</v>
      </c>
      <c r="H2236" s="19"/>
      <c r="I2236" s="42"/>
      <c r="J2236" s="42" t="s">
        <v>8835</v>
      </c>
      <c r="K2236" s="21">
        <v>45794</v>
      </c>
      <c r="L2236" s="19" t="s">
        <v>8443</v>
      </c>
      <c r="M2236" s="44">
        <v>78.8</v>
      </c>
      <c r="N2236" s="19">
        <v>1</v>
      </c>
      <c r="O2236" s="44">
        <v>80.239999999999995</v>
      </c>
      <c r="P2236" s="44">
        <v>39.54</v>
      </c>
      <c r="Q2236" s="44">
        <v>2.66</v>
      </c>
      <c r="R2236" s="44">
        <v>19.760000000000002</v>
      </c>
      <c r="S2236" s="44">
        <v>1.44</v>
      </c>
      <c r="T2236" s="44">
        <v>0</v>
      </c>
      <c r="U2236" s="44">
        <v>16.84</v>
      </c>
      <c r="V2236" s="23">
        <v>0</v>
      </c>
      <c r="W2236" s="42" t="s">
        <v>34</v>
      </c>
      <c r="X2236" s="43"/>
      <c r="Y2236" s="43"/>
      <c r="Z2236" s="43" t="s">
        <v>8442</v>
      </c>
      <c r="AA2236" s="43" t="str">
        <f>VLOOKUP(J2236, sku!B:C, 2, FALSE)</f>
        <v>Cadeirinha Cinza Aro 26 - Peixinho Bike</v>
      </c>
      <c r="AB2236" s="45" t="str">
        <f>VLOOKUP(J2236, sku!B:BM, 64, FALSE)</f>
        <v>Revenda</v>
      </c>
      <c r="AC2236" s="45" t="str">
        <f>LEFT(pedidos[[#This Row],[SKU]],3)</f>
        <v>CAD</v>
      </c>
      <c r="AD2236" s="37" t="str" cm="1">
        <f t="array" aca="1" ref="AD2236" ca="1">IFERROR(
  INDEX(
    montadora[Montadora],
    MATCH(TRUE,LEFT(J2658,NÚCARACT(montadora[SKU Parcial]))=montadora[SKU Parcial],0)
  ),
  ""
)</f>
        <v/>
      </c>
    </row>
    <row r="2237" spans="1:30" x14ac:dyDescent="0.25">
      <c r="A2237" s="42" t="s">
        <v>9496</v>
      </c>
      <c r="B2237" s="42">
        <v>20598018789</v>
      </c>
      <c r="C2237" s="42"/>
      <c r="D2237" s="42"/>
      <c r="E2237" s="42"/>
      <c r="F2237" s="42" t="s">
        <v>8394</v>
      </c>
      <c r="G2237" s="42" t="s">
        <v>11228</v>
      </c>
      <c r="H2237" s="19"/>
      <c r="I2237" s="42"/>
      <c r="J2237" s="42" t="s">
        <v>2167</v>
      </c>
      <c r="K2237" s="21">
        <v>45793</v>
      </c>
      <c r="L2237" s="19" t="s">
        <v>8443</v>
      </c>
      <c r="M2237" s="44">
        <v>78.8</v>
      </c>
      <c r="N2237" s="19">
        <v>1</v>
      </c>
      <c r="O2237" s="44">
        <v>82.67</v>
      </c>
      <c r="P2237" s="44">
        <v>39.54</v>
      </c>
      <c r="Q2237" s="44">
        <v>2.66</v>
      </c>
      <c r="R2237" s="44">
        <v>19.760000000000002</v>
      </c>
      <c r="S2237" s="44">
        <v>3.87</v>
      </c>
      <c r="T2237" s="44">
        <v>0</v>
      </c>
      <c r="U2237" s="44">
        <v>16.84</v>
      </c>
      <c r="V2237" s="23">
        <v>0</v>
      </c>
      <c r="W2237" s="42" t="s">
        <v>34</v>
      </c>
      <c r="X2237" s="43"/>
      <c r="Y2237" s="43"/>
      <c r="Z2237" s="43" t="s">
        <v>8442</v>
      </c>
      <c r="AA2237" s="43" t="str">
        <f>VLOOKUP(J2237, sku!B:C, 2, FALSE)</f>
        <v>Cadeirinha Rosa Aro 26 - Peixinho Bike</v>
      </c>
      <c r="AB2237" s="45" t="str">
        <f>VLOOKUP(J2237, sku!B:BM, 64, FALSE)</f>
        <v>Revenda</v>
      </c>
      <c r="AC2237" s="45" t="str">
        <f>LEFT(pedidos[[#This Row],[SKU]],3)</f>
        <v>CAD</v>
      </c>
      <c r="AD2237" s="37" t="str" cm="1">
        <f t="array" aca="1" ref="AD2237" ca="1">IFERROR(
  INDEX(
    montadora[Montadora],
    MATCH(TRUE,LEFT(J2659,NÚCARACT(montadora[SKU Parcial]))=montadora[SKU Parcial],0)
  ),
  ""
)</f>
        <v/>
      </c>
    </row>
    <row r="2238" spans="1:30" x14ac:dyDescent="0.25">
      <c r="A2238" s="42" t="s">
        <v>9499</v>
      </c>
      <c r="B2238" s="42">
        <v>20598018789</v>
      </c>
      <c r="C2238" s="42"/>
      <c r="D2238" s="42"/>
      <c r="E2238" s="42"/>
      <c r="F2238" s="42" t="s">
        <v>8394</v>
      </c>
      <c r="G2238" s="42" t="s">
        <v>11228</v>
      </c>
      <c r="H2238" s="19"/>
      <c r="I2238" s="42"/>
      <c r="J2238" s="42" t="s">
        <v>2167</v>
      </c>
      <c r="K2238" s="21">
        <v>45793</v>
      </c>
      <c r="L2238" s="19" t="s">
        <v>8443</v>
      </c>
      <c r="M2238" s="44">
        <v>78.8</v>
      </c>
      <c r="N2238" s="19">
        <v>1</v>
      </c>
      <c r="O2238" s="44">
        <v>85.1</v>
      </c>
      <c r="P2238" s="44">
        <v>39.54</v>
      </c>
      <c r="Q2238" s="44">
        <v>2.66</v>
      </c>
      <c r="R2238" s="44">
        <v>19.760000000000002</v>
      </c>
      <c r="S2238" s="44">
        <v>6.3</v>
      </c>
      <c r="T2238" s="44">
        <v>0</v>
      </c>
      <c r="U2238" s="44">
        <v>16.84</v>
      </c>
      <c r="V2238" s="23">
        <v>0</v>
      </c>
      <c r="W2238" s="42" t="s">
        <v>34</v>
      </c>
      <c r="X2238" s="43"/>
      <c r="Y2238" s="43"/>
      <c r="Z2238" s="43" t="s">
        <v>8442</v>
      </c>
      <c r="AA2238" s="43" t="str">
        <f>VLOOKUP(J2238, sku!B:C, 2, FALSE)</f>
        <v>Cadeirinha Rosa Aro 26 - Peixinho Bike</v>
      </c>
      <c r="AB2238" s="45" t="str">
        <f>VLOOKUP(J2238, sku!B:BM, 64, FALSE)</f>
        <v>Revenda</v>
      </c>
      <c r="AC2238" s="45" t="str">
        <f>LEFT(pedidos[[#This Row],[SKU]],3)</f>
        <v>CAD</v>
      </c>
      <c r="AD2238" s="37" t="str" cm="1">
        <f t="array" aca="1" ref="AD2238" ca="1">IFERROR(
  INDEX(
    montadora[Montadora],
    MATCH(TRUE,LEFT(J2660,NÚCARACT(montadora[SKU Parcial]))=montadora[SKU Parcial],0)
  ),
  ""
)</f>
        <v/>
      </c>
    </row>
    <row r="2239" spans="1:30" x14ac:dyDescent="0.25">
      <c r="A2239" s="42" t="s">
        <v>9512</v>
      </c>
      <c r="B2239" s="42">
        <v>20598018789</v>
      </c>
      <c r="C2239" s="42"/>
      <c r="D2239" s="42"/>
      <c r="E2239" s="42"/>
      <c r="F2239" s="42" t="s">
        <v>8394</v>
      </c>
      <c r="G2239" s="42" t="s">
        <v>11228</v>
      </c>
      <c r="H2239" s="19"/>
      <c r="I2239" s="42"/>
      <c r="J2239" s="42" t="s">
        <v>2167</v>
      </c>
      <c r="K2239" s="21">
        <v>45792</v>
      </c>
      <c r="L2239" s="19" t="s">
        <v>8443</v>
      </c>
      <c r="M2239" s="44">
        <v>78.8</v>
      </c>
      <c r="N2239" s="19">
        <v>1</v>
      </c>
      <c r="O2239" s="44">
        <v>80.239999999999995</v>
      </c>
      <c r="P2239" s="44">
        <v>39.54</v>
      </c>
      <c r="Q2239" s="44">
        <v>2.66</v>
      </c>
      <c r="R2239" s="44">
        <v>19.760000000000002</v>
      </c>
      <c r="S2239" s="44">
        <v>1.44</v>
      </c>
      <c r="T2239" s="44">
        <v>0</v>
      </c>
      <c r="U2239" s="44">
        <v>16.84</v>
      </c>
      <c r="V2239" s="23">
        <v>0</v>
      </c>
      <c r="W2239" s="42" t="s">
        <v>34</v>
      </c>
      <c r="X2239" s="43"/>
      <c r="Y2239" s="43"/>
      <c r="Z2239" s="43" t="s">
        <v>8442</v>
      </c>
      <c r="AA2239" s="43" t="str">
        <f>VLOOKUP(J2239, sku!B:C, 2, FALSE)</f>
        <v>Cadeirinha Rosa Aro 26 - Peixinho Bike</v>
      </c>
      <c r="AB2239" s="45" t="str">
        <f>VLOOKUP(J2239, sku!B:BM, 64, FALSE)</f>
        <v>Revenda</v>
      </c>
      <c r="AC2239" s="45" t="str">
        <f>LEFT(pedidos[[#This Row],[SKU]],3)</f>
        <v>CAD</v>
      </c>
      <c r="AD2239" s="37" t="str" cm="1">
        <f t="array" aca="1" ref="AD2239" ca="1">IFERROR(
  INDEX(
    montadora[Montadora],
    MATCH(TRUE,LEFT(J2661,NÚCARACT(montadora[SKU Parcial]))=montadora[SKU Parcial],0)
  ),
  ""
)</f>
        <v/>
      </c>
    </row>
    <row r="2240" spans="1:30" x14ac:dyDescent="0.25">
      <c r="A2240" s="42" t="s">
        <v>9516</v>
      </c>
      <c r="B2240" s="42">
        <v>20598018789</v>
      </c>
      <c r="C2240" s="42"/>
      <c r="D2240" s="42"/>
      <c r="E2240" s="42"/>
      <c r="F2240" s="42" t="s">
        <v>8394</v>
      </c>
      <c r="G2240" s="42" t="s">
        <v>11228</v>
      </c>
      <c r="H2240" s="19"/>
      <c r="I2240" s="42"/>
      <c r="J2240" s="42" t="s">
        <v>2167</v>
      </c>
      <c r="K2240" s="21">
        <v>45792</v>
      </c>
      <c r="L2240" s="19" t="s">
        <v>8443</v>
      </c>
      <c r="M2240" s="44">
        <v>78.8</v>
      </c>
      <c r="N2240" s="19">
        <v>1</v>
      </c>
      <c r="O2240" s="44">
        <v>105.76</v>
      </c>
      <c r="P2240" s="44">
        <v>39.54</v>
      </c>
      <c r="Q2240" s="44">
        <v>2.66</v>
      </c>
      <c r="R2240" s="44">
        <v>19.760000000000002</v>
      </c>
      <c r="S2240" s="44">
        <v>26.96</v>
      </c>
      <c r="T2240" s="44">
        <v>0</v>
      </c>
      <c r="U2240" s="44">
        <v>16.84</v>
      </c>
      <c r="V2240" s="23">
        <v>0</v>
      </c>
      <c r="W2240" s="42" t="s">
        <v>34</v>
      </c>
      <c r="X2240" s="43"/>
      <c r="Y2240" s="43"/>
      <c r="Z2240" s="43" t="s">
        <v>8442</v>
      </c>
      <c r="AA2240" s="43" t="str">
        <f>VLOOKUP(J2240, sku!B:C, 2, FALSE)</f>
        <v>Cadeirinha Rosa Aro 26 - Peixinho Bike</v>
      </c>
      <c r="AB2240" s="45" t="str">
        <f>VLOOKUP(J2240, sku!B:BM, 64, FALSE)</f>
        <v>Revenda</v>
      </c>
      <c r="AC2240" s="45" t="str">
        <f>LEFT(pedidos[[#This Row],[SKU]],3)</f>
        <v>CAD</v>
      </c>
      <c r="AD2240" s="37" t="str" cm="1">
        <f t="array" aca="1" ref="AD2240" ca="1">IFERROR(
  INDEX(
    montadora[Montadora],
    MATCH(TRUE,LEFT(J2662,NÚCARACT(montadora[SKU Parcial]))=montadora[SKU Parcial],0)
  ),
  ""
)</f>
        <v/>
      </c>
    </row>
    <row r="2241" spans="1:30" x14ac:dyDescent="0.25">
      <c r="A2241" s="42" t="s">
        <v>9592</v>
      </c>
      <c r="B2241" s="42">
        <v>20598018789</v>
      </c>
      <c r="C2241" s="42"/>
      <c r="D2241" s="42"/>
      <c r="E2241" s="42"/>
      <c r="F2241" s="42" t="s">
        <v>8394</v>
      </c>
      <c r="G2241" s="42" t="s">
        <v>11228</v>
      </c>
      <c r="H2241" s="19"/>
      <c r="I2241" s="42"/>
      <c r="J2241" s="42" t="s">
        <v>938</v>
      </c>
      <c r="K2241" s="21">
        <v>45790</v>
      </c>
      <c r="L2241" s="19" t="s">
        <v>8443</v>
      </c>
      <c r="M2241" s="44">
        <v>78.8</v>
      </c>
      <c r="N2241" s="19">
        <v>1</v>
      </c>
      <c r="O2241" s="44">
        <v>88.74</v>
      </c>
      <c r="P2241" s="44">
        <v>39.54</v>
      </c>
      <c r="Q2241" s="44">
        <v>2.66</v>
      </c>
      <c r="R2241" s="44">
        <v>19.760000000000002</v>
      </c>
      <c r="S2241" s="44">
        <v>9.94</v>
      </c>
      <c r="T2241" s="44">
        <v>0</v>
      </c>
      <c r="U2241" s="44">
        <v>16.84</v>
      </c>
      <c r="V2241" s="23">
        <v>0</v>
      </c>
      <c r="W2241" s="42" t="s">
        <v>34</v>
      </c>
      <c r="X2241" s="43"/>
      <c r="Y2241" s="43"/>
      <c r="Z2241" s="43" t="s">
        <v>8442</v>
      </c>
      <c r="AA2241" s="43" t="str">
        <f>VLOOKUP(J2241, sku!B:C, 2, FALSE)</f>
        <v>Cadeirinha Preta Aro 26 - Peixinho Bike</v>
      </c>
      <c r="AB2241" s="45" t="str">
        <f>VLOOKUP(J2241, sku!B:BM, 64, FALSE)</f>
        <v>Revenda</v>
      </c>
      <c r="AC2241" s="45" t="str">
        <f>LEFT(pedidos[[#This Row],[SKU]],3)</f>
        <v>CAD</v>
      </c>
      <c r="AD2241" s="37" t="str" cm="1">
        <f t="array" aca="1" ref="AD2241" ca="1">IFERROR(
  INDEX(
    montadora[Montadora],
    MATCH(TRUE,LEFT(J2663,NÚCARACT(montadora[SKU Parcial]))=montadora[SKU Parcial],0)
  ),
  ""
)</f>
        <v/>
      </c>
    </row>
    <row r="2242" spans="1:30" x14ac:dyDescent="0.25">
      <c r="A2242" s="42" t="s">
        <v>9598</v>
      </c>
      <c r="B2242" s="42">
        <v>20598018789</v>
      </c>
      <c r="C2242" s="42"/>
      <c r="D2242" s="42"/>
      <c r="E2242" s="42"/>
      <c r="F2242" s="42" t="s">
        <v>8394</v>
      </c>
      <c r="G2242" s="42" t="s">
        <v>11228</v>
      </c>
      <c r="H2242" s="19"/>
      <c r="I2242" s="42"/>
      <c r="J2242" s="42" t="s">
        <v>938</v>
      </c>
      <c r="K2242" s="21">
        <v>45789</v>
      </c>
      <c r="L2242" s="19" t="s">
        <v>8443</v>
      </c>
      <c r="M2242" s="44">
        <v>78.8</v>
      </c>
      <c r="N2242" s="19">
        <v>1</v>
      </c>
      <c r="O2242" s="44">
        <v>89.96</v>
      </c>
      <c r="P2242" s="44">
        <v>39.54</v>
      </c>
      <c r="Q2242" s="44">
        <v>2.66</v>
      </c>
      <c r="R2242" s="44">
        <v>19.760000000000002</v>
      </c>
      <c r="S2242" s="44">
        <v>11.16</v>
      </c>
      <c r="T2242" s="44">
        <v>0</v>
      </c>
      <c r="U2242" s="44">
        <v>16.84</v>
      </c>
      <c r="V2242" s="23">
        <v>0</v>
      </c>
      <c r="W2242" s="42" t="s">
        <v>34</v>
      </c>
      <c r="X2242" s="43"/>
      <c r="Y2242" s="43"/>
      <c r="Z2242" s="43" t="s">
        <v>8442</v>
      </c>
      <c r="AA2242" s="43" t="str">
        <f>VLOOKUP(J2242, sku!B:C, 2, FALSE)</f>
        <v>Cadeirinha Preta Aro 26 - Peixinho Bike</v>
      </c>
      <c r="AB2242" s="45" t="str">
        <f>VLOOKUP(J2242, sku!B:BM, 64, FALSE)</f>
        <v>Revenda</v>
      </c>
      <c r="AC2242" s="45" t="str">
        <f>LEFT(pedidos[[#This Row],[SKU]],3)</f>
        <v>CAD</v>
      </c>
      <c r="AD2242" s="37" t="str" cm="1">
        <f t="array" aca="1" ref="AD2242" ca="1">IFERROR(
  INDEX(
    montadora[Montadora],
    MATCH(TRUE,LEFT(J2664,NÚCARACT(montadora[SKU Parcial]))=montadora[SKU Parcial],0)
  ),
  ""
)</f>
        <v/>
      </c>
    </row>
    <row r="2243" spans="1:30" x14ac:dyDescent="0.25">
      <c r="A2243" s="42" t="s">
        <v>9612</v>
      </c>
      <c r="B2243" s="42">
        <v>20598018789</v>
      </c>
      <c r="C2243" s="42"/>
      <c r="D2243" s="42"/>
      <c r="E2243" s="42"/>
      <c r="F2243" s="42" t="s">
        <v>8394</v>
      </c>
      <c r="G2243" s="42" t="s">
        <v>11228</v>
      </c>
      <c r="H2243" s="19"/>
      <c r="I2243" s="42"/>
      <c r="J2243" s="42" t="s">
        <v>938</v>
      </c>
      <c r="K2243" s="21">
        <v>45789</v>
      </c>
      <c r="L2243" s="19" t="s">
        <v>8443</v>
      </c>
      <c r="M2243" s="44">
        <v>78.8</v>
      </c>
      <c r="N2243" s="19">
        <v>1</v>
      </c>
      <c r="O2243" s="44">
        <v>91.17</v>
      </c>
      <c r="P2243" s="44">
        <v>39.54</v>
      </c>
      <c r="Q2243" s="44">
        <v>2.66</v>
      </c>
      <c r="R2243" s="44">
        <v>19.760000000000002</v>
      </c>
      <c r="S2243" s="44">
        <v>12.37</v>
      </c>
      <c r="T2243" s="44">
        <v>0</v>
      </c>
      <c r="U2243" s="44">
        <v>16.84</v>
      </c>
      <c r="V2243" s="23">
        <v>0</v>
      </c>
      <c r="W2243" s="42" t="s">
        <v>34</v>
      </c>
      <c r="X2243" s="43"/>
      <c r="Y2243" s="43"/>
      <c r="Z2243" s="43" t="s">
        <v>8442</v>
      </c>
      <c r="AA2243" s="43" t="str">
        <f>VLOOKUP(J2243, sku!B:C, 2, FALSE)</f>
        <v>Cadeirinha Preta Aro 26 - Peixinho Bike</v>
      </c>
      <c r="AB2243" s="45" t="str">
        <f>VLOOKUP(J2243, sku!B:BM, 64, FALSE)</f>
        <v>Revenda</v>
      </c>
      <c r="AC2243" s="45" t="str">
        <f>LEFT(pedidos[[#This Row],[SKU]],3)</f>
        <v>CAD</v>
      </c>
      <c r="AD2243" s="37" t="str" cm="1">
        <f t="array" aca="1" ref="AD2243" ca="1">IFERROR(
  INDEX(
    montadora[Montadora],
    MATCH(TRUE,LEFT(J2665,NÚCARACT(montadora[SKU Parcial]))=montadora[SKU Parcial],0)
  ),
  ""
)</f>
        <v/>
      </c>
    </row>
    <row r="2244" spans="1:30" x14ac:dyDescent="0.25">
      <c r="A2244" s="42" t="s">
        <v>9614</v>
      </c>
      <c r="B2244" s="42">
        <v>20598018789</v>
      </c>
      <c r="C2244" s="42"/>
      <c r="D2244" s="42"/>
      <c r="E2244" s="42"/>
      <c r="F2244" s="42" t="s">
        <v>8394</v>
      </c>
      <c r="G2244" s="42" t="s">
        <v>11228</v>
      </c>
      <c r="H2244" s="19"/>
      <c r="I2244" s="42"/>
      <c r="J2244" s="42" t="s">
        <v>938</v>
      </c>
      <c r="K2244" s="21">
        <v>45789</v>
      </c>
      <c r="L2244" s="19" t="s">
        <v>8443</v>
      </c>
      <c r="M2244" s="44">
        <v>78.8</v>
      </c>
      <c r="N2244" s="19">
        <v>1</v>
      </c>
      <c r="O2244" s="44">
        <v>85.1</v>
      </c>
      <c r="P2244" s="44">
        <v>39.54</v>
      </c>
      <c r="Q2244" s="44">
        <v>2.66</v>
      </c>
      <c r="R2244" s="44">
        <v>19.760000000000002</v>
      </c>
      <c r="S2244" s="44">
        <v>6.3</v>
      </c>
      <c r="T2244" s="44">
        <v>0</v>
      </c>
      <c r="U2244" s="44">
        <v>16.84</v>
      </c>
      <c r="V2244" s="23">
        <v>0</v>
      </c>
      <c r="W2244" s="42" t="s">
        <v>34</v>
      </c>
      <c r="X2244" s="43"/>
      <c r="Y2244" s="43"/>
      <c r="Z2244" s="43" t="s">
        <v>8442</v>
      </c>
      <c r="AA2244" s="43" t="str">
        <f>VLOOKUP(J2244, sku!B:C, 2, FALSE)</f>
        <v>Cadeirinha Preta Aro 26 - Peixinho Bike</v>
      </c>
      <c r="AB2244" s="45" t="str">
        <f>VLOOKUP(J2244, sku!B:BM, 64, FALSE)</f>
        <v>Revenda</v>
      </c>
      <c r="AC2244" s="45" t="str">
        <f>LEFT(pedidos[[#This Row],[SKU]],3)</f>
        <v>CAD</v>
      </c>
      <c r="AD2244" s="37" t="str" cm="1">
        <f t="array" aca="1" ref="AD2244" ca="1">IFERROR(
  INDEX(
    montadora[Montadora],
    MATCH(TRUE,LEFT(J2666,NÚCARACT(montadora[SKU Parcial]))=montadora[SKU Parcial],0)
  ),
  ""
)</f>
        <v/>
      </c>
    </row>
    <row r="2245" spans="1:30" x14ac:dyDescent="0.25">
      <c r="A2245" s="42" t="s">
        <v>9618</v>
      </c>
      <c r="B2245" s="42">
        <v>20598018789</v>
      </c>
      <c r="C2245" s="42"/>
      <c r="D2245" s="42"/>
      <c r="E2245" s="42"/>
      <c r="F2245" s="42" t="s">
        <v>8394</v>
      </c>
      <c r="G2245" s="42" t="s">
        <v>11228</v>
      </c>
      <c r="H2245" s="19"/>
      <c r="I2245" s="42"/>
      <c r="J2245" s="42" t="s">
        <v>938</v>
      </c>
      <c r="K2245" s="21">
        <v>45789</v>
      </c>
      <c r="L2245" s="19" t="s">
        <v>8443</v>
      </c>
      <c r="M2245" s="44">
        <v>78.8</v>
      </c>
      <c r="N2245" s="19">
        <v>1</v>
      </c>
      <c r="O2245" s="44">
        <v>116.7</v>
      </c>
      <c r="P2245" s="44">
        <v>39.54</v>
      </c>
      <c r="Q2245" s="44">
        <v>2.66</v>
      </c>
      <c r="R2245" s="44">
        <v>19.760000000000002</v>
      </c>
      <c r="S2245" s="44">
        <v>37.9</v>
      </c>
      <c r="T2245" s="44">
        <v>0</v>
      </c>
      <c r="U2245" s="44">
        <v>16.84</v>
      </c>
      <c r="V2245" s="23">
        <v>0</v>
      </c>
      <c r="W2245" s="42" t="s">
        <v>34</v>
      </c>
      <c r="X2245" s="43"/>
      <c r="Y2245" s="43"/>
      <c r="Z2245" s="43" t="s">
        <v>8442</v>
      </c>
      <c r="AA2245" s="43" t="str">
        <f>VLOOKUP(J2245, sku!B:C, 2, FALSE)</f>
        <v>Cadeirinha Preta Aro 26 - Peixinho Bike</v>
      </c>
      <c r="AB2245" s="45" t="str">
        <f>VLOOKUP(J2245, sku!B:BM, 64, FALSE)</f>
        <v>Revenda</v>
      </c>
      <c r="AC2245" s="45" t="str">
        <f>LEFT(pedidos[[#This Row],[SKU]],3)</f>
        <v>CAD</v>
      </c>
      <c r="AD2245" s="37" t="str" cm="1">
        <f t="array" aca="1" ref="AD2245" ca="1">IFERROR(
  INDEX(
    montadora[Montadora],
    MATCH(TRUE,LEFT(J2667,NÚCARACT(montadora[SKU Parcial]))=montadora[SKU Parcial],0)
  ),
  ""
)</f>
        <v/>
      </c>
    </row>
    <row r="2246" spans="1:30" x14ac:dyDescent="0.25">
      <c r="A2246" s="42" t="s">
        <v>9625</v>
      </c>
      <c r="B2246" s="42">
        <v>20598018789</v>
      </c>
      <c r="C2246" s="42"/>
      <c r="D2246" s="42"/>
      <c r="E2246" s="42"/>
      <c r="F2246" s="42" t="s">
        <v>8394</v>
      </c>
      <c r="G2246" s="42" t="s">
        <v>11228</v>
      </c>
      <c r="H2246" s="19"/>
      <c r="I2246" s="42"/>
      <c r="J2246" s="42" t="s">
        <v>938</v>
      </c>
      <c r="K2246" s="21">
        <v>45789</v>
      </c>
      <c r="L2246" s="19" t="s">
        <v>8443</v>
      </c>
      <c r="M2246" s="44">
        <v>78.8</v>
      </c>
      <c r="N2246" s="19">
        <v>1</v>
      </c>
      <c r="O2246" s="44">
        <v>100.89</v>
      </c>
      <c r="P2246" s="44">
        <v>39.54</v>
      </c>
      <c r="Q2246" s="44">
        <v>2.66</v>
      </c>
      <c r="R2246" s="44">
        <v>19.760000000000002</v>
      </c>
      <c r="S2246" s="44">
        <v>22.09</v>
      </c>
      <c r="T2246" s="44">
        <v>0</v>
      </c>
      <c r="U2246" s="44">
        <v>16.84</v>
      </c>
      <c r="V2246" s="23">
        <v>0</v>
      </c>
      <c r="W2246" s="42" t="s">
        <v>34</v>
      </c>
      <c r="X2246" s="43"/>
      <c r="Y2246" s="43"/>
      <c r="Z2246" s="43" t="s">
        <v>8442</v>
      </c>
      <c r="AA2246" s="43" t="str">
        <f>VLOOKUP(J2246, sku!B:C, 2, FALSE)</f>
        <v>Cadeirinha Preta Aro 26 - Peixinho Bike</v>
      </c>
      <c r="AB2246" s="45" t="str">
        <f>VLOOKUP(J2246, sku!B:BM, 64, FALSE)</f>
        <v>Revenda</v>
      </c>
      <c r="AC2246" s="45" t="str">
        <f>LEFT(pedidos[[#This Row],[SKU]],3)</f>
        <v>CAD</v>
      </c>
      <c r="AD2246" s="37" t="str" cm="1">
        <f t="array" aca="1" ref="AD2246" ca="1">IFERROR(
  INDEX(
    montadora[Montadora],
    MATCH(TRUE,LEFT(J2668,NÚCARACT(montadora[SKU Parcial]))=montadora[SKU Parcial],0)
  ),
  ""
)</f>
        <v/>
      </c>
    </row>
    <row r="2247" spans="1:30" x14ac:dyDescent="0.25">
      <c r="A2247" s="42" t="s">
        <v>9633</v>
      </c>
      <c r="B2247" s="42">
        <v>20598018789</v>
      </c>
      <c r="C2247" s="42"/>
      <c r="D2247" s="42"/>
      <c r="E2247" s="42"/>
      <c r="F2247" s="42" t="s">
        <v>8394</v>
      </c>
      <c r="G2247" s="42" t="s">
        <v>11228</v>
      </c>
      <c r="H2247" s="19"/>
      <c r="I2247" s="42"/>
      <c r="J2247" s="42" t="s">
        <v>938</v>
      </c>
      <c r="K2247" s="21">
        <v>45789</v>
      </c>
      <c r="L2247" s="19" t="s">
        <v>8443</v>
      </c>
      <c r="M2247" s="44">
        <v>78.8</v>
      </c>
      <c r="N2247" s="19">
        <v>1</v>
      </c>
      <c r="O2247" s="44">
        <v>83.87</v>
      </c>
      <c r="P2247" s="44">
        <v>39.54</v>
      </c>
      <c r="Q2247" s="44">
        <v>2.66</v>
      </c>
      <c r="R2247" s="44">
        <v>19.760000000000002</v>
      </c>
      <c r="S2247" s="44">
        <v>5.07</v>
      </c>
      <c r="T2247" s="44">
        <v>0</v>
      </c>
      <c r="U2247" s="44">
        <v>16.84</v>
      </c>
      <c r="V2247" s="23">
        <v>0</v>
      </c>
      <c r="W2247" s="42" t="s">
        <v>34</v>
      </c>
      <c r="X2247" s="43"/>
      <c r="Y2247" s="43"/>
      <c r="Z2247" s="43" t="s">
        <v>8442</v>
      </c>
      <c r="AA2247" s="43" t="str">
        <f>VLOOKUP(J2247, sku!B:C, 2, FALSE)</f>
        <v>Cadeirinha Preta Aro 26 - Peixinho Bike</v>
      </c>
      <c r="AB2247" s="45" t="str">
        <f>VLOOKUP(J2247, sku!B:BM, 64, FALSE)</f>
        <v>Revenda</v>
      </c>
      <c r="AC2247" s="45" t="str">
        <f>LEFT(pedidos[[#This Row],[SKU]],3)</f>
        <v>CAD</v>
      </c>
      <c r="AD2247" s="37" t="str" cm="1">
        <f t="array" aca="1" ref="AD2247" ca="1">IFERROR(
  INDEX(
    montadora[Montadora],
    MATCH(TRUE,LEFT(J2669,NÚCARACT(montadora[SKU Parcial]))=montadora[SKU Parcial],0)
  ),
  ""
)</f>
        <v/>
      </c>
    </row>
    <row r="2248" spans="1:30" x14ac:dyDescent="0.25">
      <c r="A2248" s="42" t="s">
        <v>9648</v>
      </c>
      <c r="B2248" s="42">
        <v>20598018789</v>
      </c>
      <c r="C2248" s="42"/>
      <c r="D2248" s="42"/>
      <c r="E2248" s="42"/>
      <c r="F2248" s="42" t="s">
        <v>8394</v>
      </c>
      <c r="G2248" s="42" t="s">
        <v>11228</v>
      </c>
      <c r="H2248" s="19"/>
      <c r="I2248" s="42"/>
      <c r="J2248" s="42" t="s">
        <v>938</v>
      </c>
      <c r="K2248" s="21">
        <v>45788</v>
      </c>
      <c r="L2248" s="19" t="s">
        <v>8443</v>
      </c>
      <c r="M2248" s="44">
        <v>78.8</v>
      </c>
      <c r="N2248" s="19">
        <v>1</v>
      </c>
      <c r="O2248" s="44">
        <v>98.46</v>
      </c>
      <c r="P2248" s="44">
        <v>39.54</v>
      </c>
      <c r="Q2248" s="44">
        <v>2.66</v>
      </c>
      <c r="R2248" s="44">
        <v>19.600000000000001</v>
      </c>
      <c r="S2248" s="44">
        <v>19.66</v>
      </c>
      <c r="T2248" s="44">
        <v>0</v>
      </c>
      <c r="U2248" s="44">
        <v>16.21</v>
      </c>
      <c r="V2248" s="23">
        <v>0</v>
      </c>
      <c r="W2248" s="42" t="s">
        <v>34</v>
      </c>
      <c r="X2248" s="43"/>
      <c r="Y2248" s="43"/>
      <c r="Z2248" s="43" t="s">
        <v>8442</v>
      </c>
      <c r="AA2248" s="43" t="str">
        <f>VLOOKUP(J2248, sku!B:C, 2, FALSE)</f>
        <v>Cadeirinha Preta Aro 26 - Peixinho Bike</v>
      </c>
      <c r="AB2248" s="45" t="str">
        <f>VLOOKUP(J2248, sku!B:BM, 64, FALSE)</f>
        <v>Revenda</v>
      </c>
      <c r="AC2248" s="45" t="str">
        <f>LEFT(pedidos[[#This Row],[SKU]],3)</f>
        <v>CAD</v>
      </c>
      <c r="AD2248" s="37" t="str" cm="1">
        <f t="array" aca="1" ref="AD2248" ca="1">IFERROR(
  INDEX(
    montadora[Montadora],
    MATCH(TRUE,LEFT(J2670,NÚCARACT(montadora[SKU Parcial]))=montadora[SKU Parcial],0)
  ),
  ""
)</f>
        <v/>
      </c>
    </row>
    <row r="2249" spans="1:30" x14ac:dyDescent="0.25">
      <c r="A2249" s="42" t="s">
        <v>9651</v>
      </c>
      <c r="B2249" s="42">
        <v>20598018789</v>
      </c>
      <c r="C2249" s="42"/>
      <c r="D2249" s="42"/>
      <c r="E2249" s="42"/>
      <c r="F2249" s="42" t="s">
        <v>8394</v>
      </c>
      <c r="G2249" s="42" t="s">
        <v>11228</v>
      </c>
      <c r="H2249" s="19"/>
      <c r="I2249" s="42"/>
      <c r="J2249" s="42" t="s">
        <v>938</v>
      </c>
      <c r="K2249" s="21">
        <v>45788</v>
      </c>
      <c r="L2249" s="19" t="s">
        <v>8443</v>
      </c>
      <c r="M2249" s="44">
        <v>78.8</v>
      </c>
      <c r="N2249" s="19">
        <v>1</v>
      </c>
      <c r="O2249" s="44">
        <v>88.74</v>
      </c>
      <c r="P2249" s="44">
        <v>39.54</v>
      </c>
      <c r="Q2249" s="44">
        <v>2.66</v>
      </c>
      <c r="R2249" s="44">
        <v>19.600000000000001</v>
      </c>
      <c r="S2249" s="44">
        <v>9.94</v>
      </c>
      <c r="T2249" s="44">
        <v>0</v>
      </c>
      <c r="U2249" s="44">
        <v>16.21</v>
      </c>
      <c r="V2249" s="23">
        <v>0</v>
      </c>
      <c r="W2249" s="42" t="s">
        <v>34</v>
      </c>
      <c r="X2249" s="43"/>
      <c r="Y2249" s="43"/>
      <c r="Z2249" s="43" t="s">
        <v>8442</v>
      </c>
      <c r="AA2249" s="43" t="str">
        <f>VLOOKUP(J2249, sku!B:C, 2, FALSE)</f>
        <v>Cadeirinha Preta Aro 26 - Peixinho Bike</v>
      </c>
      <c r="AB2249" s="45" t="str">
        <f>VLOOKUP(J2249, sku!B:BM, 64, FALSE)</f>
        <v>Revenda</v>
      </c>
      <c r="AC2249" s="45" t="str">
        <f>LEFT(pedidos[[#This Row],[SKU]],3)</f>
        <v>CAD</v>
      </c>
      <c r="AD2249" s="37" t="str" cm="1">
        <f t="array" aca="1" ref="AD2249" ca="1">IFERROR(
  INDEX(
    montadora[Montadora],
    MATCH(TRUE,LEFT(J2671,NÚCARACT(montadora[SKU Parcial]))=montadora[SKU Parcial],0)
  ),
  ""
)</f>
        <v/>
      </c>
    </row>
    <row r="2250" spans="1:30" x14ac:dyDescent="0.25">
      <c r="A2250" s="42" t="s">
        <v>9658</v>
      </c>
      <c r="B2250" s="42">
        <v>20598018789</v>
      </c>
      <c r="C2250" s="42"/>
      <c r="D2250" s="42"/>
      <c r="E2250" s="42"/>
      <c r="F2250" s="42" t="s">
        <v>8394</v>
      </c>
      <c r="G2250" s="42" t="s">
        <v>11228</v>
      </c>
      <c r="H2250" s="19"/>
      <c r="I2250" s="42"/>
      <c r="J2250" s="42" t="s">
        <v>938</v>
      </c>
      <c r="K2250" s="21">
        <v>45788</v>
      </c>
      <c r="L2250" s="19" t="s">
        <v>8443</v>
      </c>
      <c r="M2250" s="44">
        <v>78.8</v>
      </c>
      <c r="N2250" s="19">
        <v>1</v>
      </c>
      <c r="O2250" s="44">
        <v>82.67</v>
      </c>
      <c r="P2250" s="44">
        <v>39.54</v>
      </c>
      <c r="Q2250" s="44">
        <v>2.66</v>
      </c>
      <c r="R2250" s="44">
        <v>19.600000000000001</v>
      </c>
      <c r="S2250" s="44">
        <v>3.87</v>
      </c>
      <c r="T2250" s="44">
        <v>0</v>
      </c>
      <c r="U2250" s="44">
        <v>16.21</v>
      </c>
      <c r="V2250" s="23">
        <v>0</v>
      </c>
      <c r="W2250" s="42" t="s">
        <v>34</v>
      </c>
      <c r="X2250" s="43"/>
      <c r="Y2250" s="43"/>
      <c r="Z2250" s="43" t="s">
        <v>8442</v>
      </c>
      <c r="AA2250" s="43" t="str">
        <f>VLOOKUP(J2250, sku!B:C, 2, FALSE)</f>
        <v>Cadeirinha Preta Aro 26 - Peixinho Bike</v>
      </c>
      <c r="AB2250" s="45" t="str">
        <f>VLOOKUP(J2250, sku!B:BM, 64, FALSE)</f>
        <v>Revenda</v>
      </c>
      <c r="AC2250" s="45" t="str">
        <f>LEFT(pedidos[[#This Row],[SKU]],3)</f>
        <v>CAD</v>
      </c>
      <c r="AD2250" s="37" t="str" cm="1">
        <f t="array" aca="1" ref="AD2250" ca="1">IFERROR(
  INDEX(
    montadora[Montadora],
    MATCH(TRUE,LEFT(J2672,NÚCARACT(montadora[SKU Parcial]))=montadora[SKU Parcial],0)
  ),
  ""
)</f>
        <v/>
      </c>
    </row>
    <row r="2251" spans="1:30" x14ac:dyDescent="0.25">
      <c r="A2251" s="42" t="s">
        <v>9668</v>
      </c>
      <c r="B2251" s="42">
        <v>20598018789</v>
      </c>
      <c r="C2251" s="42"/>
      <c r="D2251" s="42"/>
      <c r="E2251" s="42"/>
      <c r="F2251" s="42" t="s">
        <v>8394</v>
      </c>
      <c r="G2251" s="42" t="s">
        <v>11228</v>
      </c>
      <c r="H2251" s="19"/>
      <c r="I2251" s="42"/>
      <c r="J2251" s="42" t="s">
        <v>938</v>
      </c>
      <c r="K2251" s="21">
        <v>45788</v>
      </c>
      <c r="L2251" s="19" t="s">
        <v>8443</v>
      </c>
      <c r="M2251" s="44">
        <v>78.8</v>
      </c>
      <c r="N2251" s="19">
        <v>1</v>
      </c>
      <c r="O2251" s="44">
        <v>83.87</v>
      </c>
      <c r="P2251" s="44">
        <v>39.54</v>
      </c>
      <c r="Q2251" s="44">
        <v>2.66</v>
      </c>
      <c r="R2251" s="44">
        <v>19.600000000000001</v>
      </c>
      <c r="S2251" s="44">
        <v>5.07</v>
      </c>
      <c r="T2251" s="44">
        <v>0</v>
      </c>
      <c r="U2251" s="44">
        <v>16.21</v>
      </c>
      <c r="V2251" s="23">
        <v>0</v>
      </c>
      <c r="W2251" s="42" t="s">
        <v>34</v>
      </c>
      <c r="X2251" s="43"/>
      <c r="Y2251" s="43"/>
      <c r="Z2251" s="43" t="s">
        <v>8442</v>
      </c>
      <c r="AA2251" s="43" t="str">
        <f>VLOOKUP(J2251, sku!B:C, 2, FALSE)</f>
        <v>Cadeirinha Preta Aro 26 - Peixinho Bike</v>
      </c>
      <c r="AB2251" s="45" t="str">
        <f>VLOOKUP(J2251, sku!B:BM, 64, FALSE)</f>
        <v>Revenda</v>
      </c>
      <c r="AC2251" s="45" t="str">
        <f>LEFT(pedidos[[#This Row],[SKU]],3)</f>
        <v>CAD</v>
      </c>
      <c r="AD2251" s="37" t="str" cm="1">
        <f t="array" aca="1" ref="AD2251" ca="1">IFERROR(
  INDEX(
    montadora[Montadora],
    MATCH(TRUE,LEFT(J2673,NÚCARACT(montadora[SKU Parcial]))=montadora[SKU Parcial],0)
  ),
  ""
)</f>
        <v/>
      </c>
    </row>
    <row r="2252" spans="1:30" x14ac:dyDescent="0.25">
      <c r="A2252" s="42" t="s">
        <v>9676</v>
      </c>
      <c r="B2252" s="42">
        <v>20598018789</v>
      </c>
      <c r="C2252" s="42"/>
      <c r="D2252" s="42"/>
      <c r="E2252" s="42"/>
      <c r="F2252" s="42" t="s">
        <v>8394</v>
      </c>
      <c r="G2252" s="42" t="s">
        <v>11228</v>
      </c>
      <c r="H2252" s="19"/>
      <c r="I2252" s="42"/>
      <c r="J2252" s="42" t="s">
        <v>8835</v>
      </c>
      <c r="K2252" s="21">
        <v>45787</v>
      </c>
      <c r="L2252" s="19" t="s">
        <v>8443</v>
      </c>
      <c r="M2252" s="44">
        <v>78.8</v>
      </c>
      <c r="N2252" s="19">
        <v>1</v>
      </c>
      <c r="O2252" s="44">
        <v>86.31</v>
      </c>
      <c r="P2252" s="44">
        <v>39.54</v>
      </c>
      <c r="Q2252" s="44">
        <v>2.66</v>
      </c>
      <c r="R2252" s="44">
        <v>19.600000000000001</v>
      </c>
      <c r="S2252" s="44">
        <v>7.51</v>
      </c>
      <c r="T2252" s="44">
        <v>0</v>
      </c>
      <c r="U2252" s="44">
        <v>16.21</v>
      </c>
      <c r="V2252" s="23">
        <v>0</v>
      </c>
      <c r="W2252" s="42" t="s">
        <v>34</v>
      </c>
      <c r="X2252" s="43"/>
      <c r="Y2252" s="43"/>
      <c r="Z2252" s="43" t="s">
        <v>8442</v>
      </c>
      <c r="AA2252" s="43" t="str">
        <f>VLOOKUP(J2252, sku!B:C, 2, FALSE)</f>
        <v>Cadeirinha Cinza Aro 26 - Peixinho Bike</v>
      </c>
      <c r="AB2252" s="45" t="str">
        <f>VLOOKUP(J2252, sku!B:BM, 64, FALSE)</f>
        <v>Revenda</v>
      </c>
      <c r="AC2252" s="45" t="str">
        <f>LEFT(pedidos[[#This Row],[SKU]],3)</f>
        <v>CAD</v>
      </c>
      <c r="AD2252" s="37" t="str" cm="1">
        <f t="array" aca="1" ref="AD2252" ca="1">IFERROR(
  INDEX(
    montadora[Montadora],
    MATCH(TRUE,LEFT(J2674,NÚCARACT(montadora[SKU Parcial]))=montadora[SKU Parcial],0)
  ),
  ""
)</f>
        <v/>
      </c>
    </row>
    <row r="2253" spans="1:30" x14ac:dyDescent="0.25">
      <c r="A2253" s="42" t="s">
        <v>9681</v>
      </c>
      <c r="B2253" s="42">
        <v>20598018789</v>
      </c>
      <c r="C2253" s="42"/>
      <c r="D2253" s="42"/>
      <c r="E2253" s="42"/>
      <c r="F2253" s="42" t="s">
        <v>8394</v>
      </c>
      <c r="G2253" s="42" t="s">
        <v>11228</v>
      </c>
      <c r="H2253" s="19"/>
      <c r="I2253" s="42"/>
      <c r="J2253" s="42" t="s">
        <v>938</v>
      </c>
      <c r="K2253" s="21">
        <v>45787</v>
      </c>
      <c r="L2253" s="19" t="s">
        <v>8443</v>
      </c>
      <c r="M2253" s="44">
        <v>78.8</v>
      </c>
      <c r="N2253" s="19">
        <v>1</v>
      </c>
      <c r="O2253" s="44">
        <v>83.87</v>
      </c>
      <c r="P2253" s="44">
        <v>39.54</v>
      </c>
      <c r="Q2253" s="44">
        <v>2.66</v>
      </c>
      <c r="R2253" s="44">
        <v>19.600000000000001</v>
      </c>
      <c r="S2253" s="44">
        <v>5.07</v>
      </c>
      <c r="T2253" s="44">
        <v>0</v>
      </c>
      <c r="U2253" s="44">
        <v>16.21</v>
      </c>
      <c r="V2253" s="23">
        <v>0</v>
      </c>
      <c r="W2253" s="42" t="s">
        <v>34</v>
      </c>
      <c r="X2253" s="43"/>
      <c r="Y2253" s="43"/>
      <c r="Z2253" s="43" t="s">
        <v>8442</v>
      </c>
      <c r="AA2253" s="43" t="str">
        <f>VLOOKUP(J2253, sku!B:C, 2, FALSE)</f>
        <v>Cadeirinha Preta Aro 26 - Peixinho Bike</v>
      </c>
      <c r="AB2253" s="45" t="str">
        <f>VLOOKUP(J2253, sku!B:BM, 64, FALSE)</f>
        <v>Revenda</v>
      </c>
      <c r="AC2253" s="45" t="str">
        <f>LEFT(pedidos[[#This Row],[SKU]],3)</f>
        <v>CAD</v>
      </c>
      <c r="AD2253" s="37" t="str" cm="1">
        <f t="array" aca="1" ref="AD2253" ca="1">IFERROR(
  INDEX(
    montadora[Montadora],
    MATCH(TRUE,LEFT(J2675,NÚCARACT(montadora[SKU Parcial]))=montadora[SKU Parcial],0)
  ),
  ""
)</f>
        <v/>
      </c>
    </row>
    <row r="2254" spans="1:30" x14ac:dyDescent="0.25">
      <c r="A2254" s="42" t="s">
        <v>9682</v>
      </c>
      <c r="B2254" s="42">
        <v>22298177656</v>
      </c>
      <c r="C2254" s="42"/>
      <c r="D2254" s="42"/>
      <c r="E2254" s="42"/>
      <c r="F2254" s="42" t="s">
        <v>8393</v>
      </c>
      <c r="G2254" s="42" t="s">
        <v>11228</v>
      </c>
      <c r="H2254" s="19"/>
      <c r="I2254" s="42"/>
      <c r="J2254" s="42" t="s">
        <v>8835</v>
      </c>
      <c r="K2254" s="21">
        <v>45787</v>
      </c>
      <c r="L2254" s="19" t="s">
        <v>8443</v>
      </c>
      <c r="M2254" s="44">
        <v>82.8</v>
      </c>
      <c r="N2254" s="19">
        <v>1</v>
      </c>
      <c r="O2254" s="44">
        <v>86.67</v>
      </c>
      <c r="P2254" s="44">
        <v>39.54</v>
      </c>
      <c r="Q2254" s="44">
        <v>2.79</v>
      </c>
      <c r="R2254" s="44">
        <v>20.39</v>
      </c>
      <c r="S2254" s="44">
        <v>3.87</v>
      </c>
      <c r="T2254" s="44">
        <v>0</v>
      </c>
      <c r="U2254" s="44">
        <v>19.25</v>
      </c>
      <c r="V2254" s="23">
        <v>0</v>
      </c>
      <c r="W2254" s="42" t="s">
        <v>34</v>
      </c>
      <c r="X2254" s="43"/>
      <c r="Y2254" s="43"/>
      <c r="Z2254" s="43" t="s">
        <v>8442</v>
      </c>
      <c r="AA2254" s="43" t="str">
        <f>VLOOKUP(J2254, sku!B:C, 2, FALSE)</f>
        <v>Cadeirinha Cinza Aro 26 - Peixinho Bike</v>
      </c>
      <c r="AB2254" s="45" t="str">
        <f>VLOOKUP(J2254, sku!B:BM, 64, FALSE)</f>
        <v>Revenda</v>
      </c>
      <c r="AC2254" s="45" t="str">
        <f>LEFT(pedidos[[#This Row],[SKU]],3)</f>
        <v>CAD</v>
      </c>
      <c r="AD2254" s="37" t="str" cm="1">
        <f t="array" aca="1" ref="AD2254" ca="1">IFERROR(
  INDEX(
    montadora[Montadora],
    MATCH(TRUE,LEFT(J2676,NÚCARACT(montadora[SKU Parcial]))=montadora[SKU Parcial],0)
  ),
  ""
)</f>
        <v/>
      </c>
    </row>
    <row r="2255" spans="1:30" x14ac:dyDescent="0.25">
      <c r="A2255" s="42" t="s">
        <v>9688</v>
      </c>
      <c r="B2255" s="42">
        <v>22298177656</v>
      </c>
      <c r="C2255" s="42"/>
      <c r="D2255" s="42"/>
      <c r="E2255" s="42"/>
      <c r="F2255" s="42" t="s">
        <v>8393</v>
      </c>
      <c r="G2255" s="42" t="s">
        <v>11228</v>
      </c>
      <c r="H2255" s="19"/>
      <c r="I2255" s="42"/>
      <c r="J2255" s="42" t="s">
        <v>938</v>
      </c>
      <c r="K2255" s="21">
        <v>45787</v>
      </c>
      <c r="L2255" s="19" t="s">
        <v>8443</v>
      </c>
      <c r="M2255" s="44">
        <v>82.8</v>
      </c>
      <c r="N2255" s="19">
        <v>1</v>
      </c>
      <c r="O2255" s="44">
        <v>82.8</v>
      </c>
      <c r="P2255" s="44">
        <v>39.54</v>
      </c>
      <c r="Q2255" s="44">
        <v>2.79</v>
      </c>
      <c r="R2255" s="44">
        <v>20.39</v>
      </c>
      <c r="S2255" s="44">
        <v>0</v>
      </c>
      <c r="T2255" s="44">
        <v>0</v>
      </c>
      <c r="U2255" s="44">
        <v>19.25</v>
      </c>
      <c r="V2255" s="23">
        <v>0</v>
      </c>
      <c r="W2255" s="42" t="s">
        <v>34</v>
      </c>
      <c r="X2255" s="43"/>
      <c r="Y2255" s="43"/>
      <c r="Z2255" s="43" t="s">
        <v>8442</v>
      </c>
      <c r="AA2255" s="43" t="str">
        <f>VLOOKUP(J2255, sku!B:C, 2, FALSE)</f>
        <v>Cadeirinha Preta Aro 26 - Peixinho Bike</v>
      </c>
      <c r="AB2255" s="45" t="str">
        <f>VLOOKUP(J2255, sku!B:BM, 64, FALSE)</f>
        <v>Revenda</v>
      </c>
      <c r="AC2255" s="45" t="str">
        <f>LEFT(pedidos[[#This Row],[SKU]],3)</f>
        <v>CAD</v>
      </c>
      <c r="AD2255" s="37" t="str" cm="1">
        <f t="array" aca="1" ref="AD2255" ca="1">IFERROR(
  INDEX(
    montadora[Montadora],
    MATCH(TRUE,LEFT(J2677,NÚCARACT(montadora[SKU Parcial]))=montadora[SKU Parcial],0)
  ),
  ""
)</f>
        <v/>
      </c>
    </row>
    <row r="2256" spans="1:30" x14ac:dyDescent="0.25">
      <c r="A2256" s="42" t="s">
        <v>9689</v>
      </c>
      <c r="B2256" s="42">
        <v>20598018789</v>
      </c>
      <c r="C2256" s="42"/>
      <c r="D2256" s="42"/>
      <c r="E2256" s="42"/>
      <c r="F2256" s="42" t="s">
        <v>8394</v>
      </c>
      <c r="G2256" s="42" t="s">
        <v>11228</v>
      </c>
      <c r="H2256" s="19"/>
      <c r="I2256" s="42"/>
      <c r="J2256" s="42" t="s">
        <v>938</v>
      </c>
      <c r="K2256" s="21">
        <v>45787</v>
      </c>
      <c r="L2256" s="19" t="s">
        <v>8443</v>
      </c>
      <c r="M2256" s="44">
        <v>78.8</v>
      </c>
      <c r="N2256" s="19">
        <v>1</v>
      </c>
      <c r="O2256" s="44">
        <v>93.6</v>
      </c>
      <c r="P2256" s="44">
        <v>39.54</v>
      </c>
      <c r="Q2256" s="44">
        <v>2.66</v>
      </c>
      <c r="R2256" s="44">
        <v>19.600000000000001</v>
      </c>
      <c r="S2256" s="44">
        <v>14.8</v>
      </c>
      <c r="T2256" s="44">
        <v>0</v>
      </c>
      <c r="U2256" s="44">
        <v>16.21</v>
      </c>
      <c r="V2256" s="23">
        <v>0</v>
      </c>
      <c r="W2256" s="42" t="s">
        <v>34</v>
      </c>
      <c r="X2256" s="43"/>
      <c r="Y2256" s="43"/>
      <c r="Z2256" s="43" t="s">
        <v>8442</v>
      </c>
      <c r="AA2256" s="43" t="str">
        <f>VLOOKUP(J2256, sku!B:C, 2, FALSE)</f>
        <v>Cadeirinha Preta Aro 26 - Peixinho Bike</v>
      </c>
      <c r="AB2256" s="45" t="str">
        <f>VLOOKUP(J2256, sku!B:BM, 64, FALSE)</f>
        <v>Revenda</v>
      </c>
      <c r="AC2256" s="45" t="str">
        <f>LEFT(pedidos[[#This Row],[SKU]],3)</f>
        <v>CAD</v>
      </c>
      <c r="AD2256" s="37" t="str" cm="1">
        <f t="array" aca="1" ref="AD2256" ca="1">IFERROR(
  INDEX(
    montadora[Montadora],
    MATCH(TRUE,LEFT(J2678,NÚCARACT(montadora[SKU Parcial]))=montadora[SKU Parcial],0)
  ),
  ""
)</f>
        <v/>
      </c>
    </row>
    <row r="2257" spans="1:30" x14ac:dyDescent="0.25">
      <c r="A2257" s="42" t="s">
        <v>9694</v>
      </c>
      <c r="B2257" s="42">
        <v>20598018789</v>
      </c>
      <c r="C2257" s="42"/>
      <c r="D2257" s="42"/>
      <c r="E2257" s="42"/>
      <c r="F2257" s="42" t="s">
        <v>8394</v>
      </c>
      <c r="G2257" s="42" t="s">
        <v>11228</v>
      </c>
      <c r="H2257" s="19"/>
      <c r="I2257" s="42"/>
      <c r="J2257" s="42" t="s">
        <v>2167</v>
      </c>
      <c r="K2257" s="21">
        <v>45786</v>
      </c>
      <c r="L2257" s="19" t="s">
        <v>8443</v>
      </c>
      <c r="M2257" s="44">
        <v>78.8</v>
      </c>
      <c r="N2257" s="19">
        <v>1</v>
      </c>
      <c r="O2257" s="44">
        <v>124.55</v>
      </c>
      <c r="P2257" s="44">
        <v>39.54</v>
      </c>
      <c r="Q2257" s="44">
        <v>2.66</v>
      </c>
      <c r="R2257" s="44">
        <v>19.600000000000001</v>
      </c>
      <c r="S2257" s="44">
        <v>45.75</v>
      </c>
      <c r="T2257" s="44">
        <v>0</v>
      </c>
      <c r="U2257" s="44">
        <v>16.21</v>
      </c>
      <c r="V2257" s="23">
        <v>0</v>
      </c>
      <c r="W2257" s="42" t="s">
        <v>34</v>
      </c>
      <c r="X2257" s="43"/>
      <c r="Y2257" s="43"/>
      <c r="Z2257" s="43" t="s">
        <v>8442</v>
      </c>
      <c r="AA2257" s="43" t="str">
        <f>VLOOKUP(J2257, sku!B:C, 2, FALSE)</f>
        <v>Cadeirinha Rosa Aro 26 - Peixinho Bike</v>
      </c>
      <c r="AB2257" s="45" t="str">
        <f>VLOOKUP(J2257, sku!B:BM, 64, FALSE)</f>
        <v>Revenda</v>
      </c>
      <c r="AC2257" s="45" t="str">
        <f>LEFT(pedidos[[#This Row],[SKU]],3)</f>
        <v>CAD</v>
      </c>
      <c r="AD2257" s="37" t="str" cm="1">
        <f t="array" aca="1" ref="AD2257" ca="1">IFERROR(
  INDEX(
    montadora[Montadora],
    MATCH(TRUE,LEFT(J2679,NÚCARACT(montadora[SKU Parcial]))=montadora[SKU Parcial],0)
  ),
  ""
)</f>
        <v/>
      </c>
    </row>
    <row r="2258" spans="1:30" x14ac:dyDescent="0.25">
      <c r="A2258" s="42" t="s">
        <v>9702</v>
      </c>
      <c r="B2258" s="42">
        <v>22298177656</v>
      </c>
      <c r="C2258" s="42"/>
      <c r="D2258" s="42"/>
      <c r="E2258" s="42"/>
      <c r="F2258" s="42" t="s">
        <v>8393</v>
      </c>
      <c r="G2258" s="42" t="s">
        <v>11228</v>
      </c>
      <c r="H2258" s="19"/>
      <c r="I2258" s="42"/>
      <c r="J2258" s="42" t="s">
        <v>938</v>
      </c>
      <c r="K2258" s="21">
        <v>45786</v>
      </c>
      <c r="L2258" s="19" t="s">
        <v>8443</v>
      </c>
      <c r="M2258" s="44">
        <v>82.8</v>
      </c>
      <c r="N2258" s="19">
        <v>1</v>
      </c>
      <c r="O2258" s="44">
        <v>92.74</v>
      </c>
      <c r="P2258" s="44">
        <v>39.54</v>
      </c>
      <c r="Q2258" s="44">
        <v>2.79</v>
      </c>
      <c r="R2258" s="44">
        <v>20.39</v>
      </c>
      <c r="S2258" s="44">
        <v>9.94</v>
      </c>
      <c r="T2258" s="44">
        <v>0</v>
      </c>
      <c r="U2258" s="44">
        <v>19.25</v>
      </c>
      <c r="V2258" s="23">
        <v>0</v>
      </c>
      <c r="W2258" s="42" t="s">
        <v>34</v>
      </c>
      <c r="X2258" s="43"/>
      <c r="Y2258" s="43"/>
      <c r="Z2258" s="43" t="s">
        <v>8442</v>
      </c>
      <c r="AA2258" s="43" t="str">
        <f>VLOOKUP(J2258, sku!B:C, 2, FALSE)</f>
        <v>Cadeirinha Preta Aro 26 - Peixinho Bike</v>
      </c>
      <c r="AB2258" s="45" t="str">
        <f>VLOOKUP(J2258, sku!B:BM, 64, FALSE)</f>
        <v>Revenda</v>
      </c>
      <c r="AC2258" s="45" t="str">
        <f>LEFT(pedidos[[#This Row],[SKU]],3)</f>
        <v>CAD</v>
      </c>
      <c r="AD2258" s="37" t="str" cm="1">
        <f t="array" aca="1" ref="AD2258" ca="1">IFERROR(
  INDEX(
    montadora[Montadora],
    MATCH(TRUE,LEFT(J2680,NÚCARACT(montadora[SKU Parcial]))=montadora[SKU Parcial],0)
  ),
  ""
)</f>
        <v/>
      </c>
    </row>
    <row r="2259" spans="1:30" x14ac:dyDescent="0.25">
      <c r="A2259" s="42" t="s">
        <v>9705</v>
      </c>
      <c r="B2259" s="42">
        <v>20598018789</v>
      </c>
      <c r="C2259" s="42"/>
      <c r="D2259" s="42"/>
      <c r="E2259" s="42"/>
      <c r="F2259" s="42" t="s">
        <v>8394</v>
      </c>
      <c r="G2259" s="42" t="s">
        <v>11228</v>
      </c>
      <c r="H2259" s="19"/>
      <c r="I2259" s="42"/>
      <c r="J2259" s="42" t="s">
        <v>938</v>
      </c>
      <c r="K2259" s="21">
        <v>45786</v>
      </c>
      <c r="L2259" s="19" t="s">
        <v>8443</v>
      </c>
      <c r="M2259" s="44">
        <v>78.8</v>
      </c>
      <c r="N2259" s="19">
        <v>1</v>
      </c>
      <c r="O2259" s="44">
        <v>100.89</v>
      </c>
      <c r="P2259" s="44">
        <v>39.54</v>
      </c>
      <c r="Q2259" s="44">
        <v>2.66</v>
      </c>
      <c r="R2259" s="44">
        <v>19.600000000000001</v>
      </c>
      <c r="S2259" s="44">
        <v>22.09</v>
      </c>
      <c r="T2259" s="44">
        <v>0</v>
      </c>
      <c r="U2259" s="44">
        <v>16.21</v>
      </c>
      <c r="V2259" s="23">
        <v>0</v>
      </c>
      <c r="W2259" s="42" t="s">
        <v>34</v>
      </c>
      <c r="X2259" s="43"/>
      <c r="Y2259" s="43"/>
      <c r="Z2259" s="43" t="s">
        <v>8442</v>
      </c>
      <c r="AA2259" s="43" t="str">
        <f>VLOOKUP(J2259, sku!B:C, 2, FALSE)</f>
        <v>Cadeirinha Preta Aro 26 - Peixinho Bike</v>
      </c>
      <c r="AB2259" s="45" t="str">
        <f>VLOOKUP(J2259, sku!B:BM, 64, FALSE)</f>
        <v>Revenda</v>
      </c>
      <c r="AC2259" s="45" t="str">
        <f>LEFT(pedidos[[#This Row],[SKU]],3)</f>
        <v>CAD</v>
      </c>
      <c r="AD2259" s="37" t="str" cm="1">
        <f t="array" aca="1" ref="AD2259" ca="1">IFERROR(
  INDEX(
    montadora[Montadora],
    MATCH(TRUE,LEFT(J2681,NÚCARACT(montadora[SKU Parcial]))=montadora[SKU Parcial],0)
  ),
  ""
)</f>
        <v/>
      </c>
    </row>
    <row r="2260" spans="1:30" x14ac:dyDescent="0.25">
      <c r="A2260" s="42" t="s">
        <v>9712</v>
      </c>
      <c r="B2260" s="42">
        <v>20598018789</v>
      </c>
      <c r="C2260" s="42"/>
      <c r="D2260" s="42"/>
      <c r="E2260" s="42"/>
      <c r="F2260" s="42" t="s">
        <v>8394</v>
      </c>
      <c r="G2260" s="42" t="s">
        <v>11228</v>
      </c>
      <c r="H2260" s="19"/>
      <c r="I2260" s="42"/>
      <c r="J2260" s="42" t="s">
        <v>2167</v>
      </c>
      <c r="K2260" s="21">
        <v>45785</v>
      </c>
      <c r="L2260" s="19" t="s">
        <v>8443</v>
      </c>
      <c r="M2260" s="44">
        <v>78.8</v>
      </c>
      <c r="N2260" s="19">
        <v>1</v>
      </c>
      <c r="O2260" s="44">
        <v>88.74</v>
      </c>
      <c r="P2260" s="44">
        <v>39.54</v>
      </c>
      <c r="Q2260" s="44">
        <v>2.66</v>
      </c>
      <c r="R2260" s="44">
        <v>19.600000000000001</v>
      </c>
      <c r="S2260" s="44">
        <v>9.94</v>
      </c>
      <c r="T2260" s="44">
        <v>0</v>
      </c>
      <c r="U2260" s="44">
        <v>16.21</v>
      </c>
      <c r="V2260" s="23">
        <v>0</v>
      </c>
      <c r="W2260" s="42" t="s">
        <v>34</v>
      </c>
      <c r="X2260" s="43"/>
      <c r="Y2260" s="43"/>
      <c r="Z2260" s="43" t="s">
        <v>8442</v>
      </c>
      <c r="AA2260" s="43" t="str">
        <f>VLOOKUP(J2260, sku!B:C, 2, FALSE)</f>
        <v>Cadeirinha Rosa Aro 26 - Peixinho Bike</v>
      </c>
      <c r="AB2260" s="45" t="str">
        <f>VLOOKUP(J2260, sku!B:BM, 64, FALSE)</f>
        <v>Revenda</v>
      </c>
      <c r="AC2260" s="45" t="str">
        <f>LEFT(pedidos[[#This Row],[SKU]],3)</f>
        <v>CAD</v>
      </c>
      <c r="AD2260" s="37" t="str" cm="1">
        <f t="array" aca="1" ref="AD2260" ca="1">IFERROR(
  INDEX(
    montadora[Montadora],
    MATCH(TRUE,LEFT(J2682,NÚCARACT(montadora[SKU Parcial]))=montadora[SKU Parcial],0)
  ),
  ""
)</f>
        <v/>
      </c>
    </row>
    <row r="2261" spans="1:30" x14ac:dyDescent="0.25">
      <c r="A2261" s="42" t="s">
        <v>9761</v>
      </c>
      <c r="B2261" s="42">
        <v>20598018789</v>
      </c>
      <c r="C2261" s="42"/>
      <c r="D2261" s="42"/>
      <c r="E2261" s="42"/>
      <c r="F2261" s="42" t="s">
        <v>8394</v>
      </c>
      <c r="G2261" s="42" t="s">
        <v>11228</v>
      </c>
      <c r="H2261" s="19"/>
      <c r="I2261" s="42"/>
      <c r="J2261" s="42" t="s">
        <v>2167</v>
      </c>
      <c r="K2261" s="21">
        <v>45784</v>
      </c>
      <c r="L2261" s="19" t="s">
        <v>8443</v>
      </c>
      <c r="M2261" s="44">
        <v>78.8</v>
      </c>
      <c r="N2261" s="19">
        <v>1</v>
      </c>
      <c r="O2261" s="44">
        <v>91.17</v>
      </c>
      <c r="P2261" s="44">
        <v>39.54</v>
      </c>
      <c r="Q2261" s="44">
        <v>2.66</v>
      </c>
      <c r="R2261" s="44">
        <v>19.600000000000001</v>
      </c>
      <c r="S2261" s="44">
        <v>12.37</v>
      </c>
      <c r="T2261" s="44">
        <v>0</v>
      </c>
      <c r="U2261" s="44">
        <v>16.21</v>
      </c>
      <c r="V2261" s="23">
        <v>0</v>
      </c>
      <c r="W2261" s="42" t="s">
        <v>34</v>
      </c>
      <c r="X2261" s="43"/>
      <c r="Y2261" s="43"/>
      <c r="Z2261" s="43" t="s">
        <v>8442</v>
      </c>
      <c r="AA2261" s="43" t="str">
        <f>VLOOKUP(J2261, sku!B:C, 2, FALSE)</f>
        <v>Cadeirinha Rosa Aro 26 - Peixinho Bike</v>
      </c>
      <c r="AB2261" s="45" t="str">
        <f>VLOOKUP(J2261, sku!B:BM, 64, FALSE)</f>
        <v>Revenda</v>
      </c>
      <c r="AC2261" s="45" t="str">
        <f>LEFT(pedidos[[#This Row],[SKU]],3)</f>
        <v>CAD</v>
      </c>
      <c r="AD2261" s="37" t="str" cm="1">
        <f t="array" aca="1" ref="AD2261" ca="1">IFERROR(
  INDEX(
    montadora[Montadora],
    MATCH(TRUE,LEFT(J2683,NÚCARACT(montadora[SKU Parcial]))=montadora[SKU Parcial],0)
  ),
  ""
)</f>
        <v/>
      </c>
    </row>
    <row r="2262" spans="1:30" x14ac:dyDescent="0.25">
      <c r="A2262" s="42" t="s">
        <v>9779</v>
      </c>
      <c r="B2262" s="42">
        <v>20598018789</v>
      </c>
      <c r="C2262" s="42"/>
      <c r="D2262" s="42"/>
      <c r="E2262" s="42"/>
      <c r="F2262" s="42" t="s">
        <v>8394</v>
      </c>
      <c r="G2262" s="42" t="s">
        <v>11228</v>
      </c>
      <c r="H2262" s="19"/>
      <c r="I2262" s="42"/>
      <c r="J2262" s="42" t="s">
        <v>938</v>
      </c>
      <c r="K2262" s="21">
        <v>45784</v>
      </c>
      <c r="L2262" s="19" t="s">
        <v>8443</v>
      </c>
      <c r="M2262" s="44">
        <v>78.8</v>
      </c>
      <c r="N2262" s="19">
        <v>1</v>
      </c>
      <c r="O2262" s="44">
        <v>82.67</v>
      </c>
      <c r="P2262" s="44">
        <v>39.54</v>
      </c>
      <c r="Q2262" s="44">
        <v>2.66</v>
      </c>
      <c r="R2262" s="44">
        <v>19.600000000000001</v>
      </c>
      <c r="S2262" s="44">
        <v>3.87</v>
      </c>
      <c r="T2262" s="44">
        <v>0</v>
      </c>
      <c r="U2262" s="44">
        <v>16.21</v>
      </c>
      <c r="V2262" s="23">
        <v>0</v>
      </c>
      <c r="W2262" s="42" t="s">
        <v>34</v>
      </c>
      <c r="X2262" s="43"/>
      <c r="Y2262" s="43"/>
      <c r="Z2262" s="43" t="s">
        <v>8442</v>
      </c>
      <c r="AA2262" s="43" t="str">
        <f>VLOOKUP(J2262, sku!B:C, 2, FALSE)</f>
        <v>Cadeirinha Preta Aro 26 - Peixinho Bike</v>
      </c>
      <c r="AB2262" s="45" t="str">
        <f>VLOOKUP(J2262, sku!B:BM, 64, FALSE)</f>
        <v>Revenda</v>
      </c>
      <c r="AC2262" s="45" t="str">
        <f>LEFT(pedidos[[#This Row],[SKU]],3)</f>
        <v>CAD</v>
      </c>
      <c r="AD2262" s="37" t="str" cm="1">
        <f t="array" aca="1" ref="AD2262" ca="1">IFERROR(
  INDEX(
    montadora[Montadora],
    MATCH(TRUE,LEFT(J2684,NÚCARACT(montadora[SKU Parcial]))=montadora[SKU Parcial],0)
  ),
  ""
)</f>
        <v/>
      </c>
    </row>
    <row r="2263" spans="1:30" x14ac:dyDescent="0.25">
      <c r="A2263" s="42" t="s">
        <v>9796</v>
      </c>
      <c r="B2263" s="42">
        <v>22298177656</v>
      </c>
      <c r="C2263" s="42"/>
      <c r="D2263" s="42"/>
      <c r="E2263" s="42"/>
      <c r="F2263" s="42" t="s">
        <v>8393</v>
      </c>
      <c r="G2263" s="42" t="s">
        <v>11228</v>
      </c>
      <c r="H2263" s="19"/>
      <c r="I2263" s="42"/>
      <c r="J2263" s="42" t="s">
        <v>938</v>
      </c>
      <c r="K2263" s="21">
        <v>45784</v>
      </c>
      <c r="L2263" s="19" t="s">
        <v>8443</v>
      </c>
      <c r="M2263" s="44">
        <v>82.8</v>
      </c>
      <c r="N2263" s="19">
        <v>1</v>
      </c>
      <c r="O2263" s="44">
        <v>134.07</v>
      </c>
      <c r="P2263" s="44">
        <v>39.54</v>
      </c>
      <c r="Q2263" s="44">
        <v>2.79</v>
      </c>
      <c r="R2263" s="44">
        <v>20.39</v>
      </c>
      <c r="S2263" s="44">
        <v>51.27</v>
      </c>
      <c r="T2263" s="44">
        <v>0</v>
      </c>
      <c r="U2263" s="44">
        <v>19.25</v>
      </c>
      <c r="V2263" s="23">
        <v>0</v>
      </c>
      <c r="W2263" s="42" t="s">
        <v>34</v>
      </c>
      <c r="X2263" s="43"/>
      <c r="Y2263" s="43"/>
      <c r="Z2263" s="43" t="s">
        <v>8442</v>
      </c>
      <c r="AA2263" s="43" t="str">
        <f>VLOOKUP(J2263, sku!B:C, 2, FALSE)</f>
        <v>Cadeirinha Preta Aro 26 - Peixinho Bike</v>
      </c>
      <c r="AB2263" s="45" t="str">
        <f>VLOOKUP(J2263, sku!B:BM, 64, FALSE)</f>
        <v>Revenda</v>
      </c>
      <c r="AC2263" s="45" t="str">
        <f>LEFT(pedidos[[#This Row],[SKU]],3)</f>
        <v>CAD</v>
      </c>
      <c r="AD2263" s="37" t="str" cm="1">
        <f t="array" aca="1" ref="AD2263" ca="1">IFERROR(
  INDEX(
    montadora[Montadora],
    MATCH(TRUE,LEFT(J2685,NÚCARACT(montadora[SKU Parcial]))=montadora[SKU Parcial],0)
  ),
  ""
)</f>
        <v/>
      </c>
    </row>
    <row r="2264" spans="1:30" x14ac:dyDescent="0.25">
      <c r="A2264" s="42" t="s">
        <v>9803</v>
      </c>
      <c r="B2264" s="42">
        <v>20598018789</v>
      </c>
      <c r="C2264" s="42"/>
      <c r="D2264" s="42"/>
      <c r="E2264" s="42"/>
      <c r="F2264" s="42" t="s">
        <v>8394</v>
      </c>
      <c r="G2264" s="42" t="s">
        <v>11228</v>
      </c>
      <c r="H2264" s="19"/>
      <c r="I2264" s="42"/>
      <c r="J2264" s="42" t="s">
        <v>938</v>
      </c>
      <c r="K2264" s="21">
        <v>45784</v>
      </c>
      <c r="L2264" s="19" t="s">
        <v>8443</v>
      </c>
      <c r="M2264" s="44">
        <v>78.8</v>
      </c>
      <c r="N2264" s="19">
        <v>1</v>
      </c>
      <c r="O2264" s="44">
        <v>92.39</v>
      </c>
      <c r="P2264" s="44">
        <v>39.54</v>
      </c>
      <c r="Q2264" s="44">
        <v>2.66</v>
      </c>
      <c r="R2264" s="44">
        <v>19.600000000000001</v>
      </c>
      <c r="S2264" s="44">
        <v>13.59</v>
      </c>
      <c r="T2264" s="44">
        <v>0</v>
      </c>
      <c r="U2264" s="44">
        <v>16.21</v>
      </c>
      <c r="V2264" s="23">
        <v>0</v>
      </c>
      <c r="W2264" s="42" t="s">
        <v>34</v>
      </c>
      <c r="X2264" s="43"/>
      <c r="Y2264" s="43"/>
      <c r="Z2264" s="43" t="s">
        <v>8442</v>
      </c>
      <c r="AA2264" s="43" t="str">
        <f>VLOOKUP(J2264, sku!B:C, 2, FALSE)</f>
        <v>Cadeirinha Preta Aro 26 - Peixinho Bike</v>
      </c>
      <c r="AB2264" s="45" t="str">
        <f>VLOOKUP(J2264, sku!B:BM, 64, FALSE)</f>
        <v>Revenda</v>
      </c>
      <c r="AC2264" s="45" t="str">
        <f>LEFT(pedidos[[#This Row],[SKU]],3)</f>
        <v>CAD</v>
      </c>
      <c r="AD2264" s="37" t="str" cm="1">
        <f t="array" aca="1" ref="AD2264" ca="1">IFERROR(
  INDEX(
    montadora[Montadora],
    MATCH(TRUE,LEFT(J2686,NÚCARACT(montadora[SKU Parcial]))=montadora[SKU Parcial],0)
  ),
  ""
)</f>
        <v/>
      </c>
    </row>
    <row r="2265" spans="1:30" x14ac:dyDescent="0.25">
      <c r="A2265" s="42" t="s">
        <v>9807</v>
      </c>
      <c r="B2265" s="42">
        <v>22298177656</v>
      </c>
      <c r="C2265" s="42"/>
      <c r="D2265" s="42"/>
      <c r="E2265" s="42"/>
      <c r="F2265" s="42" t="s">
        <v>8393</v>
      </c>
      <c r="G2265" s="42" t="s">
        <v>11228</v>
      </c>
      <c r="H2265" s="19"/>
      <c r="I2265" s="42"/>
      <c r="J2265" s="42" t="s">
        <v>2167</v>
      </c>
      <c r="K2265" s="21">
        <v>45784</v>
      </c>
      <c r="L2265" s="19" t="s">
        <v>8443</v>
      </c>
      <c r="M2265" s="44">
        <v>82.8</v>
      </c>
      <c r="N2265" s="19">
        <v>1</v>
      </c>
      <c r="O2265" s="44">
        <v>90.31</v>
      </c>
      <c r="P2265" s="44">
        <v>39.54</v>
      </c>
      <c r="Q2265" s="44">
        <v>2.79</v>
      </c>
      <c r="R2265" s="44">
        <v>20.39</v>
      </c>
      <c r="S2265" s="44">
        <v>7.51</v>
      </c>
      <c r="T2265" s="44">
        <v>0</v>
      </c>
      <c r="U2265" s="44">
        <v>19.25</v>
      </c>
      <c r="V2265" s="23">
        <v>0</v>
      </c>
      <c r="W2265" s="42" t="s">
        <v>34</v>
      </c>
      <c r="X2265" s="43"/>
      <c r="Y2265" s="43"/>
      <c r="Z2265" s="43" t="s">
        <v>8442</v>
      </c>
      <c r="AA2265" s="43" t="str">
        <f>VLOOKUP(J2265, sku!B:C, 2, FALSE)</f>
        <v>Cadeirinha Rosa Aro 26 - Peixinho Bike</v>
      </c>
      <c r="AB2265" s="45" t="str">
        <f>VLOOKUP(J2265, sku!B:BM, 64, FALSE)</f>
        <v>Revenda</v>
      </c>
      <c r="AC2265" s="45" t="str">
        <f>LEFT(pedidos[[#This Row],[SKU]],3)</f>
        <v>CAD</v>
      </c>
      <c r="AD2265" s="37" t="str" cm="1">
        <f t="array" aca="1" ref="AD2265" ca="1">IFERROR(
  INDEX(
    montadora[Montadora],
    MATCH(TRUE,LEFT(J2687,NÚCARACT(montadora[SKU Parcial]))=montadora[SKU Parcial],0)
  ),
  ""
)</f>
        <v/>
      </c>
    </row>
    <row r="2266" spans="1:30" x14ac:dyDescent="0.25">
      <c r="A2266" s="42" t="s">
        <v>9831</v>
      </c>
      <c r="B2266" s="42">
        <v>20598018789</v>
      </c>
      <c r="C2266" s="42"/>
      <c r="D2266" s="42"/>
      <c r="E2266" s="42"/>
      <c r="F2266" s="42" t="s">
        <v>8394</v>
      </c>
      <c r="G2266" s="42" t="s">
        <v>11228</v>
      </c>
      <c r="H2266" s="19"/>
      <c r="I2266" s="42"/>
      <c r="J2266" s="42" t="s">
        <v>938</v>
      </c>
      <c r="K2266" s="21">
        <v>45783</v>
      </c>
      <c r="L2266" s="19" t="s">
        <v>8443</v>
      </c>
      <c r="M2266" s="44">
        <v>78.8</v>
      </c>
      <c r="N2266" s="19">
        <v>1</v>
      </c>
      <c r="O2266" s="44">
        <v>86.31</v>
      </c>
      <c r="P2266" s="44">
        <v>39.54</v>
      </c>
      <c r="Q2266" s="44">
        <v>2.66</v>
      </c>
      <c r="R2266" s="44">
        <v>19.600000000000001</v>
      </c>
      <c r="S2266" s="44">
        <v>7.51</v>
      </c>
      <c r="T2266" s="44">
        <v>0</v>
      </c>
      <c r="U2266" s="44">
        <v>16.21</v>
      </c>
      <c r="V2266" s="23">
        <v>0</v>
      </c>
      <c r="W2266" s="42" t="s">
        <v>34</v>
      </c>
      <c r="X2266" s="43"/>
      <c r="Y2266" s="43"/>
      <c r="Z2266" s="43" t="s">
        <v>8442</v>
      </c>
      <c r="AA2266" s="43" t="str">
        <f>VLOOKUP(J2266, sku!B:C, 2, FALSE)</f>
        <v>Cadeirinha Preta Aro 26 - Peixinho Bike</v>
      </c>
      <c r="AB2266" s="45" t="str">
        <f>VLOOKUP(J2266, sku!B:BM, 64, FALSE)</f>
        <v>Revenda</v>
      </c>
      <c r="AC2266" s="45" t="str">
        <f>LEFT(pedidos[[#This Row],[SKU]],3)</f>
        <v>CAD</v>
      </c>
      <c r="AD2266" s="37" t="str" cm="1">
        <f t="array" aca="1" ref="AD2266" ca="1">IFERROR(
  INDEX(
    montadora[Montadora],
    MATCH(TRUE,LEFT(J2688,NÚCARACT(montadora[SKU Parcial]))=montadora[SKU Parcial],0)
  ),
  ""
)</f>
        <v/>
      </c>
    </row>
    <row r="2267" spans="1:30" x14ac:dyDescent="0.25">
      <c r="A2267" s="42" t="s">
        <v>9835</v>
      </c>
      <c r="B2267" s="42">
        <v>20598018789</v>
      </c>
      <c r="C2267" s="42"/>
      <c r="D2267" s="42"/>
      <c r="E2267" s="42"/>
      <c r="F2267" s="42" t="s">
        <v>8394</v>
      </c>
      <c r="G2267" s="42" t="s">
        <v>11228</v>
      </c>
      <c r="H2267" s="19"/>
      <c r="I2267" s="42"/>
      <c r="J2267" s="42" t="s">
        <v>938</v>
      </c>
      <c r="K2267" s="21">
        <v>45783</v>
      </c>
      <c r="L2267" s="19" t="s">
        <v>8443</v>
      </c>
      <c r="M2267" s="44">
        <v>78.8</v>
      </c>
      <c r="N2267" s="19">
        <v>1</v>
      </c>
      <c r="O2267" s="44">
        <v>83.87</v>
      </c>
      <c r="P2267" s="44">
        <v>39.54</v>
      </c>
      <c r="Q2267" s="44">
        <v>2.66</v>
      </c>
      <c r="R2267" s="44">
        <v>19.600000000000001</v>
      </c>
      <c r="S2267" s="44">
        <v>5.07</v>
      </c>
      <c r="T2267" s="44">
        <v>0</v>
      </c>
      <c r="U2267" s="44">
        <v>16.21</v>
      </c>
      <c r="V2267" s="23">
        <v>0</v>
      </c>
      <c r="W2267" s="42" t="s">
        <v>34</v>
      </c>
      <c r="X2267" s="43"/>
      <c r="Y2267" s="43"/>
      <c r="Z2267" s="43" t="s">
        <v>8442</v>
      </c>
      <c r="AA2267" s="43" t="str">
        <f>VLOOKUP(J2267, sku!B:C, 2, FALSE)</f>
        <v>Cadeirinha Preta Aro 26 - Peixinho Bike</v>
      </c>
      <c r="AB2267" s="45" t="str">
        <f>VLOOKUP(J2267, sku!B:BM, 64, FALSE)</f>
        <v>Revenda</v>
      </c>
      <c r="AC2267" s="45" t="str">
        <f>LEFT(pedidos[[#This Row],[SKU]],3)</f>
        <v>CAD</v>
      </c>
      <c r="AD2267" s="37" t="str" cm="1">
        <f t="array" aca="1" ref="AD2267" ca="1">IFERROR(
  INDEX(
    montadora[Montadora],
    MATCH(TRUE,LEFT(J2689,NÚCARACT(montadora[SKU Parcial]))=montadora[SKU Parcial],0)
  ),
  ""
)</f>
        <v/>
      </c>
    </row>
    <row r="2268" spans="1:30" x14ac:dyDescent="0.25">
      <c r="A2268" s="42" t="s">
        <v>9837</v>
      </c>
      <c r="B2268" s="42">
        <v>22298177656</v>
      </c>
      <c r="C2268" s="42"/>
      <c r="D2268" s="42"/>
      <c r="E2268" s="42"/>
      <c r="F2268" s="42" t="s">
        <v>8393</v>
      </c>
      <c r="G2268" s="42" t="s">
        <v>11228</v>
      </c>
      <c r="H2268" s="19"/>
      <c r="I2268" s="42"/>
      <c r="J2268" s="42" t="s">
        <v>938</v>
      </c>
      <c r="K2268" s="21">
        <v>45783</v>
      </c>
      <c r="L2268" s="19" t="s">
        <v>8443</v>
      </c>
      <c r="M2268" s="44">
        <v>82.8</v>
      </c>
      <c r="N2268" s="19">
        <v>1</v>
      </c>
      <c r="O2268" s="44">
        <v>90.31</v>
      </c>
      <c r="P2268" s="44">
        <v>39.54</v>
      </c>
      <c r="Q2268" s="44">
        <v>2.79</v>
      </c>
      <c r="R2268" s="44">
        <v>20.39</v>
      </c>
      <c r="S2268" s="44">
        <v>7.51</v>
      </c>
      <c r="T2268" s="44">
        <v>0</v>
      </c>
      <c r="U2268" s="44">
        <v>19.25</v>
      </c>
      <c r="V2268" s="23">
        <v>0</v>
      </c>
      <c r="W2268" s="42" t="s">
        <v>34</v>
      </c>
      <c r="X2268" s="43"/>
      <c r="Y2268" s="43"/>
      <c r="Z2268" s="43" t="s">
        <v>8442</v>
      </c>
      <c r="AA2268" s="43" t="str">
        <f>VLOOKUP(J2268, sku!B:C, 2, FALSE)</f>
        <v>Cadeirinha Preta Aro 26 - Peixinho Bike</v>
      </c>
      <c r="AB2268" s="45" t="str">
        <f>VLOOKUP(J2268, sku!B:BM, 64, FALSE)</f>
        <v>Revenda</v>
      </c>
      <c r="AC2268" s="45" t="str">
        <f>LEFT(pedidos[[#This Row],[SKU]],3)</f>
        <v>CAD</v>
      </c>
      <c r="AD2268" s="37" t="str" cm="1">
        <f t="array" aca="1" ref="AD2268" ca="1">IFERROR(
  INDEX(
    montadora[Montadora],
    MATCH(TRUE,LEFT(J2690,NÚCARACT(montadora[SKU Parcial]))=montadora[SKU Parcial],0)
  ),
  ""
)</f>
        <v/>
      </c>
    </row>
    <row r="2269" spans="1:30" x14ac:dyDescent="0.25">
      <c r="A2269" s="42" t="s">
        <v>9851</v>
      </c>
      <c r="B2269" s="42">
        <v>20598018789</v>
      </c>
      <c r="C2269" s="42"/>
      <c r="D2269" s="42"/>
      <c r="E2269" s="42"/>
      <c r="F2269" s="42" t="s">
        <v>8394</v>
      </c>
      <c r="G2269" s="42" t="s">
        <v>11228</v>
      </c>
      <c r="H2269" s="19"/>
      <c r="I2269" s="42"/>
      <c r="J2269" s="42" t="s">
        <v>938</v>
      </c>
      <c r="K2269" s="21">
        <v>45782</v>
      </c>
      <c r="L2269" s="19" t="s">
        <v>8443</v>
      </c>
      <c r="M2269" s="44">
        <v>78.8</v>
      </c>
      <c r="N2269" s="19">
        <v>1</v>
      </c>
      <c r="O2269" s="44">
        <v>78.8</v>
      </c>
      <c r="P2269" s="44">
        <v>39.54</v>
      </c>
      <c r="Q2269" s="44">
        <v>2.66</v>
      </c>
      <c r="R2269" s="44">
        <v>19.600000000000001</v>
      </c>
      <c r="S2269" s="44">
        <v>0</v>
      </c>
      <c r="T2269" s="44">
        <v>0</v>
      </c>
      <c r="U2269" s="44">
        <v>16.21</v>
      </c>
      <c r="V2269" s="23">
        <v>0</v>
      </c>
      <c r="W2269" s="42" t="s">
        <v>34</v>
      </c>
      <c r="X2269" s="43"/>
      <c r="Y2269" s="43"/>
      <c r="Z2269" s="43" t="s">
        <v>8442</v>
      </c>
      <c r="AA2269" s="43" t="str">
        <f>VLOOKUP(J2269, sku!B:C, 2, FALSE)</f>
        <v>Cadeirinha Preta Aro 26 - Peixinho Bike</v>
      </c>
      <c r="AB2269" s="45" t="str">
        <f>VLOOKUP(J2269, sku!B:BM, 64, FALSE)</f>
        <v>Revenda</v>
      </c>
      <c r="AC2269" s="45" t="str">
        <f>LEFT(pedidos[[#This Row],[SKU]],3)</f>
        <v>CAD</v>
      </c>
      <c r="AD2269" s="37" t="str" cm="1">
        <f t="array" aca="1" ref="AD2269" ca="1">IFERROR(
  INDEX(
    montadora[Montadora],
    MATCH(TRUE,LEFT(J2691,NÚCARACT(montadora[SKU Parcial]))=montadora[SKU Parcial],0)
  ),
  ""
)</f>
        <v/>
      </c>
    </row>
    <row r="2270" spans="1:30" x14ac:dyDescent="0.25">
      <c r="A2270" s="42" t="s">
        <v>9861</v>
      </c>
      <c r="B2270" s="42">
        <v>22298177656</v>
      </c>
      <c r="C2270" s="42"/>
      <c r="D2270" s="42"/>
      <c r="E2270" s="42"/>
      <c r="F2270" s="42" t="s">
        <v>8393</v>
      </c>
      <c r="G2270" s="42" t="s">
        <v>11228</v>
      </c>
      <c r="H2270" s="19"/>
      <c r="I2270" s="42"/>
      <c r="J2270" s="42" t="s">
        <v>938</v>
      </c>
      <c r="K2270" s="21">
        <v>45782</v>
      </c>
      <c r="L2270" s="19" t="s">
        <v>8443</v>
      </c>
      <c r="M2270" s="44">
        <v>82.8</v>
      </c>
      <c r="N2270" s="19">
        <v>1</v>
      </c>
      <c r="O2270" s="44">
        <v>108.55</v>
      </c>
      <c r="P2270" s="44">
        <v>39.54</v>
      </c>
      <c r="Q2270" s="44">
        <v>2.79</v>
      </c>
      <c r="R2270" s="44">
        <v>20.39</v>
      </c>
      <c r="S2270" s="44">
        <v>25.75</v>
      </c>
      <c r="T2270" s="44">
        <v>0</v>
      </c>
      <c r="U2270" s="44">
        <v>19.25</v>
      </c>
      <c r="V2270" s="23">
        <v>0</v>
      </c>
      <c r="W2270" s="42" t="s">
        <v>34</v>
      </c>
      <c r="X2270" s="43"/>
      <c r="Y2270" s="43"/>
      <c r="Z2270" s="43" t="s">
        <v>8442</v>
      </c>
      <c r="AA2270" s="43" t="str">
        <f>VLOOKUP(J2270, sku!B:C, 2, FALSE)</f>
        <v>Cadeirinha Preta Aro 26 - Peixinho Bike</v>
      </c>
      <c r="AB2270" s="45" t="str">
        <f>VLOOKUP(J2270, sku!B:BM, 64, FALSE)</f>
        <v>Revenda</v>
      </c>
      <c r="AC2270" s="45" t="str">
        <f>LEFT(pedidos[[#This Row],[SKU]],3)</f>
        <v>CAD</v>
      </c>
      <c r="AD2270" s="37" t="str" cm="1">
        <f t="array" aca="1" ref="AD2270" ca="1">IFERROR(
  INDEX(
    montadora[Montadora],
    MATCH(TRUE,LEFT(J2692,NÚCARACT(montadora[SKU Parcial]))=montadora[SKU Parcial],0)
  ),
  ""
)</f>
        <v/>
      </c>
    </row>
    <row r="2271" spans="1:30" x14ac:dyDescent="0.25">
      <c r="A2271" s="42" t="s">
        <v>9863</v>
      </c>
      <c r="B2271" s="42">
        <v>22298177656</v>
      </c>
      <c r="C2271" s="42"/>
      <c r="D2271" s="42"/>
      <c r="E2271" s="42"/>
      <c r="F2271" s="42" t="s">
        <v>8393</v>
      </c>
      <c r="G2271" s="42" t="s">
        <v>11228</v>
      </c>
      <c r="H2271" s="19"/>
      <c r="I2271" s="42"/>
      <c r="J2271" s="42" t="s">
        <v>2167</v>
      </c>
      <c r="K2271" s="21">
        <v>45782</v>
      </c>
      <c r="L2271" s="19" t="s">
        <v>8443</v>
      </c>
      <c r="M2271" s="44">
        <v>82.8</v>
      </c>
      <c r="N2271" s="19">
        <v>1</v>
      </c>
      <c r="O2271" s="44">
        <v>90.31</v>
      </c>
      <c r="P2271" s="44">
        <v>39.54</v>
      </c>
      <c r="Q2271" s="44">
        <v>2.79</v>
      </c>
      <c r="R2271" s="44">
        <v>20.39</v>
      </c>
      <c r="S2271" s="44">
        <v>7.51</v>
      </c>
      <c r="T2271" s="44">
        <v>0</v>
      </c>
      <c r="U2271" s="44">
        <v>19.25</v>
      </c>
      <c r="V2271" s="23">
        <v>0</v>
      </c>
      <c r="W2271" s="42" t="s">
        <v>34</v>
      </c>
      <c r="X2271" s="43"/>
      <c r="Y2271" s="43"/>
      <c r="Z2271" s="43" t="s">
        <v>8442</v>
      </c>
      <c r="AA2271" s="43" t="str">
        <f>VLOOKUP(J2271, sku!B:C, 2, FALSE)</f>
        <v>Cadeirinha Rosa Aro 26 - Peixinho Bike</v>
      </c>
      <c r="AB2271" s="45" t="str">
        <f>VLOOKUP(J2271, sku!B:BM, 64, FALSE)</f>
        <v>Revenda</v>
      </c>
      <c r="AC2271" s="45" t="str">
        <f>LEFT(pedidos[[#This Row],[SKU]],3)</f>
        <v>CAD</v>
      </c>
      <c r="AD2271" s="37" t="str" cm="1">
        <f t="array" aca="1" ref="AD2271" ca="1">IFERROR(
  INDEX(
    montadora[Montadora],
    MATCH(TRUE,LEFT(J2693,NÚCARACT(montadora[SKU Parcial]))=montadora[SKU Parcial],0)
  ),
  ""
)</f>
        <v/>
      </c>
    </row>
    <row r="2272" spans="1:30" x14ac:dyDescent="0.25">
      <c r="A2272" s="42" t="s">
        <v>9865</v>
      </c>
      <c r="B2272" s="42">
        <v>22298177656</v>
      </c>
      <c r="C2272" s="42"/>
      <c r="D2272" s="42"/>
      <c r="E2272" s="42"/>
      <c r="F2272" s="42" t="s">
        <v>8393</v>
      </c>
      <c r="G2272" s="42" t="s">
        <v>11228</v>
      </c>
      <c r="H2272" s="19"/>
      <c r="I2272" s="42"/>
      <c r="J2272" s="42" t="s">
        <v>938</v>
      </c>
      <c r="K2272" s="21">
        <v>45782</v>
      </c>
      <c r="L2272" s="19" t="s">
        <v>8443</v>
      </c>
      <c r="M2272" s="44">
        <v>82.8</v>
      </c>
      <c r="N2272" s="19">
        <v>1</v>
      </c>
      <c r="O2272" s="44">
        <v>109.76</v>
      </c>
      <c r="P2272" s="44">
        <v>39.54</v>
      </c>
      <c r="Q2272" s="44">
        <v>2.79</v>
      </c>
      <c r="R2272" s="44">
        <v>20.39</v>
      </c>
      <c r="S2272" s="44">
        <v>26.96</v>
      </c>
      <c r="T2272" s="44">
        <v>0</v>
      </c>
      <c r="U2272" s="44">
        <v>19.25</v>
      </c>
      <c r="V2272" s="23">
        <v>0</v>
      </c>
      <c r="W2272" s="42" t="s">
        <v>34</v>
      </c>
      <c r="X2272" s="43"/>
      <c r="Y2272" s="43"/>
      <c r="Z2272" s="43" t="s">
        <v>8442</v>
      </c>
      <c r="AA2272" s="43" t="str">
        <f>VLOOKUP(J2272, sku!B:C, 2, FALSE)</f>
        <v>Cadeirinha Preta Aro 26 - Peixinho Bike</v>
      </c>
      <c r="AB2272" s="45" t="str">
        <f>VLOOKUP(J2272, sku!B:BM, 64, FALSE)</f>
        <v>Revenda</v>
      </c>
      <c r="AC2272" s="45" t="str">
        <f>LEFT(pedidos[[#This Row],[SKU]],3)</f>
        <v>CAD</v>
      </c>
      <c r="AD2272" s="37" t="str" cm="1">
        <f t="array" aca="1" ref="AD2272" ca="1">IFERROR(
  INDEX(
    montadora[Montadora],
    MATCH(TRUE,LEFT(J2694,NÚCARACT(montadora[SKU Parcial]))=montadora[SKU Parcial],0)
  ),
  ""
)</f>
        <v/>
      </c>
    </row>
    <row r="2273" spans="1:30" x14ac:dyDescent="0.25">
      <c r="A2273" s="42" t="s">
        <v>9873</v>
      </c>
      <c r="B2273" s="42">
        <v>20598018789</v>
      </c>
      <c r="C2273" s="42"/>
      <c r="D2273" s="42"/>
      <c r="E2273" s="42"/>
      <c r="F2273" s="42" t="s">
        <v>8394</v>
      </c>
      <c r="G2273" s="42" t="s">
        <v>11228</v>
      </c>
      <c r="H2273" s="19"/>
      <c r="I2273" s="42"/>
      <c r="J2273" s="42" t="s">
        <v>938</v>
      </c>
      <c r="K2273" s="21">
        <v>45782</v>
      </c>
      <c r="L2273" s="19" t="s">
        <v>8443</v>
      </c>
      <c r="M2273" s="44">
        <v>78.8</v>
      </c>
      <c r="N2273" s="19">
        <v>1</v>
      </c>
      <c r="O2273" s="44">
        <v>82.67</v>
      </c>
      <c r="P2273" s="44">
        <v>39.54</v>
      </c>
      <c r="Q2273" s="44">
        <v>2.66</v>
      </c>
      <c r="R2273" s="44">
        <v>19.600000000000001</v>
      </c>
      <c r="S2273" s="44">
        <v>3.87</v>
      </c>
      <c r="T2273" s="44">
        <v>0</v>
      </c>
      <c r="U2273" s="44">
        <v>16.21</v>
      </c>
      <c r="V2273" s="23">
        <v>0</v>
      </c>
      <c r="W2273" s="42" t="s">
        <v>34</v>
      </c>
      <c r="X2273" s="43"/>
      <c r="Y2273" s="43"/>
      <c r="Z2273" s="43" t="s">
        <v>8442</v>
      </c>
      <c r="AA2273" s="43" t="str">
        <f>VLOOKUP(J2273, sku!B:C, 2, FALSE)</f>
        <v>Cadeirinha Preta Aro 26 - Peixinho Bike</v>
      </c>
      <c r="AB2273" s="45" t="str">
        <f>VLOOKUP(J2273, sku!B:BM, 64, FALSE)</f>
        <v>Revenda</v>
      </c>
      <c r="AC2273" s="45" t="str">
        <f>LEFT(pedidos[[#This Row],[SKU]],3)</f>
        <v>CAD</v>
      </c>
      <c r="AD2273" s="37" t="str" cm="1">
        <f t="array" aca="1" ref="AD2273" ca="1">IFERROR(
  INDEX(
    montadora[Montadora],
    MATCH(TRUE,LEFT(J2695,NÚCARACT(montadora[SKU Parcial]))=montadora[SKU Parcial],0)
  ),
  ""
)</f>
        <v/>
      </c>
    </row>
    <row r="2274" spans="1:30" x14ac:dyDescent="0.25">
      <c r="A2274" s="42" t="s">
        <v>9883</v>
      </c>
      <c r="B2274" s="42">
        <v>22298177656</v>
      </c>
      <c r="C2274" s="42"/>
      <c r="D2274" s="42"/>
      <c r="E2274" s="42"/>
      <c r="F2274" s="42" t="s">
        <v>8393</v>
      </c>
      <c r="G2274" s="42" t="s">
        <v>11228</v>
      </c>
      <c r="H2274" s="19"/>
      <c r="I2274" s="42"/>
      <c r="J2274" s="42" t="s">
        <v>8835</v>
      </c>
      <c r="K2274" s="21">
        <v>45782</v>
      </c>
      <c r="L2274" s="19" t="s">
        <v>8443</v>
      </c>
      <c r="M2274" s="44">
        <v>82.8</v>
      </c>
      <c r="N2274" s="19">
        <v>1</v>
      </c>
      <c r="O2274" s="44">
        <v>89.1</v>
      </c>
      <c r="P2274" s="44">
        <v>39.54</v>
      </c>
      <c r="Q2274" s="44">
        <v>2.79</v>
      </c>
      <c r="R2274" s="44">
        <v>20.39</v>
      </c>
      <c r="S2274" s="44">
        <v>6.3</v>
      </c>
      <c r="T2274" s="44">
        <v>0</v>
      </c>
      <c r="U2274" s="44">
        <v>19.25</v>
      </c>
      <c r="V2274" s="23">
        <v>0</v>
      </c>
      <c r="W2274" s="42" t="s">
        <v>34</v>
      </c>
      <c r="X2274" s="43"/>
      <c r="Y2274" s="43"/>
      <c r="Z2274" s="43" t="s">
        <v>8442</v>
      </c>
      <c r="AA2274" s="43" t="str">
        <f>VLOOKUP(J2274, sku!B:C, 2, FALSE)</f>
        <v>Cadeirinha Cinza Aro 26 - Peixinho Bike</v>
      </c>
      <c r="AB2274" s="45" t="str">
        <f>VLOOKUP(J2274, sku!B:BM, 64, FALSE)</f>
        <v>Revenda</v>
      </c>
      <c r="AC2274" s="45" t="str">
        <f>LEFT(pedidos[[#This Row],[SKU]],3)</f>
        <v>CAD</v>
      </c>
      <c r="AD2274" s="37" t="str" cm="1">
        <f t="array" aca="1" ref="AD2274" ca="1">IFERROR(
  INDEX(
    montadora[Montadora],
    MATCH(TRUE,LEFT(J2696,NÚCARACT(montadora[SKU Parcial]))=montadora[SKU Parcial],0)
  ),
  ""
)</f>
        <v/>
      </c>
    </row>
    <row r="2275" spans="1:30" x14ac:dyDescent="0.25">
      <c r="A2275" s="42" t="s">
        <v>9884</v>
      </c>
      <c r="B2275" s="42">
        <v>20598018789</v>
      </c>
      <c r="C2275" s="42"/>
      <c r="D2275" s="42"/>
      <c r="E2275" s="42"/>
      <c r="F2275" s="42" t="s">
        <v>8394</v>
      </c>
      <c r="G2275" s="42" t="s">
        <v>11228</v>
      </c>
      <c r="H2275" s="19"/>
      <c r="I2275" s="42"/>
      <c r="J2275" s="42" t="s">
        <v>2167</v>
      </c>
      <c r="K2275" s="21">
        <v>45782</v>
      </c>
      <c r="L2275" s="19" t="s">
        <v>8443</v>
      </c>
      <c r="M2275" s="44">
        <v>78.8</v>
      </c>
      <c r="N2275" s="19">
        <v>1</v>
      </c>
      <c r="O2275" s="44">
        <v>83.87</v>
      </c>
      <c r="P2275" s="44">
        <v>39.54</v>
      </c>
      <c r="Q2275" s="44">
        <v>2.66</v>
      </c>
      <c r="R2275" s="44">
        <v>19.600000000000001</v>
      </c>
      <c r="S2275" s="44">
        <v>5.07</v>
      </c>
      <c r="T2275" s="44">
        <v>0</v>
      </c>
      <c r="U2275" s="44">
        <v>16.21</v>
      </c>
      <c r="V2275" s="23">
        <v>0</v>
      </c>
      <c r="W2275" s="42" t="s">
        <v>34</v>
      </c>
      <c r="X2275" s="43"/>
      <c r="Y2275" s="43"/>
      <c r="Z2275" s="43" t="s">
        <v>8442</v>
      </c>
      <c r="AA2275" s="43" t="str">
        <f>VLOOKUP(J2275, sku!B:C, 2, FALSE)</f>
        <v>Cadeirinha Rosa Aro 26 - Peixinho Bike</v>
      </c>
      <c r="AB2275" s="45" t="str">
        <f>VLOOKUP(J2275, sku!B:BM, 64, FALSE)</f>
        <v>Revenda</v>
      </c>
      <c r="AC2275" s="45" t="str">
        <f>LEFT(pedidos[[#This Row],[SKU]],3)</f>
        <v>CAD</v>
      </c>
      <c r="AD2275" s="37" t="str" cm="1">
        <f t="array" aca="1" ref="AD2275" ca="1">IFERROR(
  INDEX(
    montadora[Montadora],
    MATCH(TRUE,LEFT(J2697,NÚCARACT(montadora[SKU Parcial]))=montadora[SKU Parcial],0)
  ),
  ""
)</f>
        <v/>
      </c>
    </row>
    <row r="2276" spans="1:30" x14ac:dyDescent="0.25">
      <c r="A2276" s="42" t="s">
        <v>9097</v>
      </c>
      <c r="B2276" s="42"/>
      <c r="C2276" s="42"/>
      <c r="D2276" s="42"/>
      <c r="E2276" s="42">
        <v>22993569629</v>
      </c>
      <c r="F2276" s="42" t="s">
        <v>8394</v>
      </c>
      <c r="G2276" s="42" t="s">
        <v>11227</v>
      </c>
      <c r="H2276" s="19"/>
      <c r="I2276" s="42"/>
      <c r="J2276" s="42" t="s">
        <v>2167</v>
      </c>
      <c r="K2276" s="21">
        <v>45806</v>
      </c>
      <c r="L2276" s="19" t="s">
        <v>8443</v>
      </c>
      <c r="M2276" s="44">
        <v>79.8</v>
      </c>
      <c r="N2276" s="19">
        <v>1</v>
      </c>
      <c r="O2276" s="44">
        <v>-16.91</v>
      </c>
      <c r="P2276" s="44">
        <v>39.54</v>
      </c>
      <c r="Q2276" s="44">
        <v>6.07</v>
      </c>
      <c r="R2276" s="44">
        <v>0</v>
      </c>
      <c r="S2276" s="44">
        <v>0</v>
      </c>
      <c r="T2276" s="44">
        <v>-16.91</v>
      </c>
      <c r="U2276" s="44">
        <v>-62.52</v>
      </c>
      <c r="V2276" s="23">
        <v>-0.78349999999999997</v>
      </c>
      <c r="W2276" s="42" t="s">
        <v>34</v>
      </c>
      <c r="X2276" s="43"/>
      <c r="Y2276" s="43"/>
      <c r="Z2276" s="43" t="s">
        <v>8442</v>
      </c>
      <c r="AA2276" s="43" t="str">
        <f>VLOOKUP(J2276, sku!B:C, 2, FALSE)</f>
        <v>Cadeirinha Rosa Aro 26 - Peixinho Bike</v>
      </c>
      <c r="AB2276" s="45" t="str">
        <f>VLOOKUP(J2276, sku!B:BM, 64, FALSE)</f>
        <v>Revenda</v>
      </c>
      <c r="AC2276" s="45" t="str">
        <f>LEFT(pedidos[[#This Row],[SKU]],3)</f>
        <v>CAD</v>
      </c>
      <c r="AD2276" s="37" t="str" cm="1">
        <f t="array" aca="1" ref="AD2276" ca="1">IFERROR(
  INDEX(
    montadora[Montadora],
    MATCH(TRUE,LEFT(J2698,NÚCARACT(montadora[SKU Parcial]))=montadora[SKU Parcial],0)
  ),
  ""
)</f>
        <v/>
      </c>
    </row>
    <row r="2277" spans="1:30" x14ac:dyDescent="0.25">
      <c r="A2277" s="42" t="s">
        <v>8250</v>
      </c>
      <c r="B2277" s="42"/>
      <c r="C2277" s="42"/>
      <c r="D2277" s="42"/>
      <c r="E2277" s="42">
        <v>22993569629</v>
      </c>
      <c r="F2277" s="42" t="s">
        <v>8394</v>
      </c>
      <c r="G2277" s="42" t="s">
        <v>11227</v>
      </c>
      <c r="H2277" s="19"/>
      <c r="I2277" s="42"/>
      <c r="J2277" s="42" t="s">
        <v>2167</v>
      </c>
      <c r="K2277" s="21">
        <v>45814</v>
      </c>
      <c r="L2277" s="19" t="s">
        <v>8443</v>
      </c>
      <c r="M2277" s="44">
        <v>79.8</v>
      </c>
      <c r="N2277" s="19">
        <v>1</v>
      </c>
      <c r="O2277" s="44">
        <v>-33.590000000000003</v>
      </c>
      <c r="P2277" s="44">
        <v>39.54</v>
      </c>
      <c r="Q2277" s="44">
        <v>6.57</v>
      </c>
      <c r="R2277" s="44">
        <v>0</v>
      </c>
      <c r="S2277" s="44">
        <v>0</v>
      </c>
      <c r="T2277" s="44">
        <v>-33.590000000000003</v>
      </c>
      <c r="U2277" s="44">
        <v>-79.7</v>
      </c>
      <c r="V2277" s="23">
        <v>-0.99870000000000003</v>
      </c>
      <c r="W2277" s="42" t="s">
        <v>34</v>
      </c>
      <c r="X2277" s="43"/>
      <c r="Y2277" s="43"/>
      <c r="Z2277" s="43" t="s">
        <v>8442</v>
      </c>
      <c r="AA2277" s="43" t="str">
        <f>VLOOKUP(J2277, sku!B:C, 2, FALSE)</f>
        <v>Cadeirinha Rosa Aro 26 - Peixinho Bike</v>
      </c>
      <c r="AB2277" s="45" t="str">
        <f>VLOOKUP(J2277, sku!B:BM, 64, FALSE)</f>
        <v>Revenda</v>
      </c>
      <c r="AC2277" s="45" t="str">
        <f>LEFT(pedidos[[#This Row],[SKU]],3)</f>
        <v>CAD</v>
      </c>
      <c r="AD2277" s="37" t="str" cm="1">
        <f t="array" aca="1" ref="AD2277" ca="1">IFERROR(
  INDEX(
    montadora[Montadora],
    MATCH(TRUE,LEFT(J2699,NÚCARACT(montadora[SKU Parcial]))=montadora[SKU Parcial],0)
  ),
  ""
)</f>
        <v/>
      </c>
    </row>
    <row r="2278" spans="1:30" x14ac:dyDescent="0.25">
      <c r="A2278" s="42" t="s">
        <v>8292</v>
      </c>
      <c r="B2278" s="42"/>
      <c r="C2278" s="42"/>
      <c r="D2278" s="42"/>
      <c r="E2278" s="42">
        <v>23098661724</v>
      </c>
      <c r="F2278" s="42" t="s">
        <v>8395</v>
      </c>
      <c r="G2278" s="42" t="s">
        <v>11227</v>
      </c>
      <c r="H2278" s="19"/>
      <c r="I2278" s="42"/>
      <c r="J2278" s="42" t="s">
        <v>8436</v>
      </c>
      <c r="K2278" s="21">
        <v>45834</v>
      </c>
      <c r="L2278" s="19" t="s">
        <v>8443</v>
      </c>
      <c r="M2278" s="44">
        <v>68.8</v>
      </c>
      <c r="N2278" s="19">
        <v>1</v>
      </c>
      <c r="O2278" s="44">
        <v>68.8</v>
      </c>
      <c r="P2278" s="44">
        <v>39.57</v>
      </c>
      <c r="Q2278" s="44">
        <v>5.66</v>
      </c>
      <c r="R2278" s="44">
        <v>19.14</v>
      </c>
      <c r="S2278" s="44">
        <v>0</v>
      </c>
      <c r="T2278" s="44">
        <v>0</v>
      </c>
      <c r="U2278" s="44">
        <v>4.43</v>
      </c>
      <c r="V2278" s="23">
        <v>6.4399999999999999E-2</v>
      </c>
      <c r="W2278" s="42" t="s">
        <v>34</v>
      </c>
      <c r="X2278" s="43"/>
      <c r="Y2278" s="43"/>
      <c r="Z2278" s="43" t="s">
        <v>8442</v>
      </c>
      <c r="AA2278" s="43" t="str">
        <f>VLOOKUP(J2278, sku!B:C, 2, FALSE)</f>
        <v>1 Glazy 500ml + 1 Prizm 500ML + 1 Aplicador Espuma Pct 2 UN</v>
      </c>
      <c r="AB2278" s="45" t="str">
        <f>VLOOKUP(J2278, sku!B:BM, 64, FALSE)</f>
        <v>Revenda</v>
      </c>
      <c r="AC2278" s="45" t="str">
        <f>LEFT(pedidos[[#This Row],[SKU]],3)</f>
        <v>1VX</v>
      </c>
      <c r="AD2278" s="37" t="str" cm="1">
        <f t="array" aca="1" ref="AD2278" ca="1">IFERROR(
  INDEX(
    montadora[Montadora],
    MATCH(TRUE,LEFT(J2700,NÚCARACT(montadora[SKU Parcial]))=montadora[SKU Parcial],0)
  ),
  ""
)</f>
        <v/>
      </c>
    </row>
    <row r="2279" spans="1:30" x14ac:dyDescent="0.25">
      <c r="A2279" s="42" t="s">
        <v>10426</v>
      </c>
      <c r="B2279" s="42"/>
      <c r="C2279" s="42"/>
      <c r="D2279" s="42"/>
      <c r="E2279" s="42">
        <v>20599837042</v>
      </c>
      <c r="F2279" s="42" t="s">
        <v>8396</v>
      </c>
      <c r="G2279" s="42" t="s">
        <v>11228</v>
      </c>
      <c r="H2279" s="7"/>
      <c r="I2279" s="42"/>
      <c r="J2279" s="42" t="s">
        <v>8437</v>
      </c>
      <c r="K2279" s="8">
        <v>45824</v>
      </c>
      <c r="L2279" s="19" t="s">
        <v>8443</v>
      </c>
      <c r="M2279" s="44">
        <v>64.8</v>
      </c>
      <c r="N2279" s="7">
        <v>1</v>
      </c>
      <c r="O2279" s="44">
        <v>72.8</v>
      </c>
      <c r="P2279" s="44">
        <v>39.58</v>
      </c>
      <c r="Q2279" s="44">
        <v>2.41</v>
      </c>
      <c r="R2279" s="44">
        <v>16.96</v>
      </c>
      <c r="S2279" s="44">
        <v>8</v>
      </c>
      <c r="T2279" s="44">
        <v>0</v>
      </c>
      <c r="U2279" s="44">
        <v>5.85</v>
      </c>
      <c r="V2279" s="9">
        <v>9.0300000000000005E-2</v>
      </c>
      <c r="W2279" s="42" t="s">
        <v>34</v>
      </c>
      <c r="X2279" s="43"/>
      <c r="Y2279" s="43"/>
      <c r="Z2279" s="43" t="s">
        <v>8442</v>
      </c>
      <c r="AA2279" s="43" t="str">
        <f>VLOOKUP(J2279, sku!B:C, 2, FALSE)</f>
        <v>1 Focus 240ml + 1 Taco Carpete</v>
      </c>
      <c r="AB2279" s="45" t="str">
        <f>VLOOKUP(J2279, sku!B:BM, 64, FALSE)</f>
        <v>Revenda</v>
      </c>
      <c r="AC2279" s="45" t="str">
        <f>LEFT(pedidos[[#This Row],[SKU]],3)</f>
        <v>1VX</v>
      </c>
      <c r="AD2279" s="37" t="str" cm="1">
        <f t="array" aca="1" ref="AD2279" ca="1">IFERROR(
  INDEX(
    montadora[Montadora],
    MATCH(TRUE,LEFT(J2701,NÚCARACT(montadora[SKU Parcial]))=montadora[SKU Parcial],0)
  ),
  ""
)</f>
        <v/>
      </c>
    </row>
    <row r="2280" spans="1:30" x14ac:dyDescent="0.25">
      <c r="A2280" s="42" t="s">
        <v>10428</v>
      </c>
      <c r="B2280" s="42"/>
      <c r="C2280" s="42"/>
      <c r="D2280" s="42"/>
      <c r="E2280" s="42">
        <v>20599837042</v>
      </c>
      <c r="F2280" s="42" t="s">
        <v>8396</v>
      </c>
      <c r="G2280" s="42" t="s">
        <v>11228</v>
      </c>
      <c r="H2280" s="7"/>
      <c r="I2280" s="42"/>
      <c r="J2280" s="42" t="s">
        <v>8437</v>
      </c>
      <c r="K2280" s="8">
        <v>45824</v>
      </c>
      <c r="L2280" s="19" t="s">
        <v>8443</v>
      </c>
      <c r="M2280" s="44">
        <v>64.8</v>
      </c>
      <c r="N2280" s="7">
        <v>1</v>
      </c>
      <c r="O2280" s="44">
        <v>64.8</v>
      </c>
      <c r="P2280" s="44">
        <v>39.58</v>
      </c>
      <c r="Q2280" s="44">
        <v>2.41</v>
      </c>
      <c r="R2280" s="44">
        <v>16.96</v>
      </c>
      <c r="S2280" s="44">
        <v>0</v>
      </c>
      <c r="T2280" s="44">
        <v>0</v>
      </c>
      <c r="U2280" s="44">
        <v>5.85</v>
      </c>
      <c r="V2280" s="9">
        <v>9.0300000000000005E-2</v>
      </c>
      <c r="W2280" s="42" t="s">
        <v>34</v>
      </c>
      <c r="X2280" s="43"/>
      <c r="Y2280" s="43"/>
      <c r="Z2280" s="43" t="s">
        <v>8442</v>
      </c>
      <c r="AA2280" s="43" t="str">
        <f>VLOOKUP(J2280, sku!B:C, 2, FALSE)</f>
        <v>1 Focus 240ml + 1 Taco Carpete</v>
      </c>
      <c r="AB2280" s="45" t="str">
        <f>VLOOKUP(J2280, sku!B:BM, 64, FALSE)</f>
        <v>Revenda</v>
      </c>
      <c r="AC2280" s="45" t="str">
        <f>LEFT(pedidos[[#This Row],[SKU]],3)</f>
        <v>1VX</v>
      </c>
      <c r="AD2280" s="37" t="str" cm="1">
        <f t="array" aca="1" ref="AD2280" ca="1">IFERROR(
  INDEX(
    montadora[Montadora],
    MATCH(TRUE,LEFT(J2702,NÚCARACT(montadora[SKU Parcial]))=montadora[SKU Parcial],0)
  ),
  ""
)</f>
        <v/>
      </c>
    </row>
    <row r="2281" spans="1:30" x14ac:dyDescent="0.25">
      <c r="A2281" s="42" t="s">
        <v>10439</v>
      </c>
      <c r="B2281" s="42"/>
      <c r="C2281" s="42"/>
      <c r="D2281" s="42"/>
      <c r="E2281" s="42">
        <v>20599837042</v>
      </c>
      <c r="F2281" s="42" t="s">
        <v>8396</v>
      </c>
      <c r="G2281" s="42" t="s">
        <v>11228</v>
      </c>
      <c r="H2281" s="19"/>
      <c r="I2281" s="42"/>
      <c r="J2281" s="42" t="s">
        <v>8437</v>
      </c>
      <c r="K2281" s="21">
        <v>45824</v>
      </c>
      <c r="L2281" s="19" t="s">
        <v>8443</v>
      </c>
      <c r="M2281" s="44">
        <v>56.8</v>
      </c>
      <c r="N2281" s="19">
        <v>1</v>
      </c>
      <c r="O2281" s="44">
        <v>56.8</v>
      </c>
      <c r="P2281" s="44">
        <v>39.58</v>
      </c>
      <c r="Q2281" s="44">
        <v>2.11</v>
      </c>
      <c r="R2281" s="44">
        <v>15.36</v>
      </c>
      <c r="S2281" s="44">
        <v>0</v>
      </c>
      <c r="T2281" s="44">
        <v>0</v>
      </c>
      <c r="U2281" s="44">
        <v>-0.25</v>
      </c>
      <c r="V2281" s="23">
        <v>-4.4000000000000003E-3</v>
      </c>
      <c r="W2281" s="42" t="s">
        <v>34</v>
      </c>
      <c r="X2281" s="43"/>
      <c r="Y2281" s="43"/>
      <c r="Z2281" s="43" t="s">
        <v>8442</v>
      </c>
      <c r="AA2281" s="43" t="str">
        <f>VLOOKUP(J2281, sku!B:C, 2, FALSE)</f>
        <v>1 Focus 240ml + 1 Taco Carpete</v>
      </c>
      <c r="AB2281" s="45" t="str">
        <f>VLOOKUP(J2281, sku!B:BM, 64, FALSE)</f>
        <v>Revenda</v>
      </c>
      <c r="AC2281" s="45" t="str">
        <f>LEFT(pedidos[[#This Row],[SKU]],3)</f>
        <v>1VX</v>
      </c>
      <c r="AD2281" s="37" t="str" cm="1">
        <f t="array" aca="1" ref="AD2281" ca="1">IFERROR(
  INDEX(
    montadora[Montadora],
    MATCH(TRUE,LEFT(J2703,NÚCARACT(montadora[SKU Parcial]))=montadora[SKU Parcial],0)
  ),
  ""
)</f>
        <v/>
      </c>
    </row>
    <row r="2282" spans="1:30" x14ac:dyDescent="0.25">
      <c r="A2282" s="42" t="s">
        <v>10440</v>
      </c>
      <c r="B2282" s="42"/>
      <c r="C2282" s="42"/>
      <c r="D2282" s="42"/>
      <c r="E2282" s="42">
        <v>20599837042</v>
      </c>
      <c r="F2282" s="42" t="s">
        <v>8396</v>
      </c>
      <c r="G2282" s="42" t="s">
        <v>11228</v>
      </c>
      <c r="H2282" s="19"/>
      <c r="I2282" s="42"/>
      <c r="J2282" s="42" t="s">
        <v>8437</v>
      </c>
      <c r="K2282" s="21">
        <v>45824</v>
      </c>
      <c r="L2282" s="19" t="s">
        <v>8443</v>
      </c>
      <c r="M2282" s="44">
        <v>56.8</v>
      </c>
      <c r="N2282" s="19">
        <v>1</v>
      </c>
      <c r="O2282" s="44">
        <v>56.8</v>
      </c>
      <c r="P2282" s="44">
        <v>39.58</v>
      </c>
      <c r="Q2282" s="44">
        <v>2.11</v>
      </c>
      <c r="R2282" s="44">
        <v>15.36</v>
      </c>
      <c r="S2282" s="44">
        <v>0</v>
      </c>
      <c r="T2282" s="44">
        <v>0</v>
      </c>
      <c r="U2282" s="44">
        <v>-0.25</v>
      </c>
      <c r="V2282" s="23">
        <v>-4.4000000000000003E-3</v>
      </c>
      <c r="W2282" s="42" t="s">
        <v>34</v>
      </c>
      <c r="X2282" s="43"/>
      <c r="Y2282" s="43"/>
      <c r="Z2282" s="43" t="s">
        <v>8442</v>
      </c>
      <c r="AA2282" s="43" t="str">
        <f>VLOOKUP(J2282, sku!B:C, 2, FALSE)</f>
        <v>1 Focus 240ml + 1 Taco Carpete</v>
      </c>
      <c r="AB2282" s="45" t="str">
        <f>VLOOKUP(J2282, sku!B:BM, 64, FALSE)</f>
        <v>Revenda</v>
      </c>
      <c r="AC2282" s="45" t="str">
        <f>LEFT(pedidos[[#This Row],[SKU]],3)</f>
        <v>1VX</v>
      </c>
      <c r="AD2282" s="37" t="str" cm="1">
        <f t="array" aca="1" ref="AD2282" ca="1">IFERROR(
  INDEX(
    montadora[Montadora],
    MATCH(TRUE,LEFT(J2704,NÚCARACT(montadora[SKU Parcial]))=montadora[SKU Parcial],0)
  ),
  ""
)</f>
        <v/>
      </c>
    </row>
    <row r="2283" spans="1:30" x14ac:dyDescent="0.25">
      <c r="A2283" s="42" t="s">
        <v>10446</v>
      </c>
      <c r="B2283" s="42"/>
      <c r="C2283" s="42"/>
      <c r="D2283" s="42"/>
      <c r="E2283" s="42">
        <v>20599837042</v>
      </c>
      <c r="F2283" s="42" t="s">
        <v>8396</v>
      </c>
      <c r="G2283" s="42" t="s">
        <v>11228</v>
      </c>
      <c r="H2283" s="19"/>
      <c r="I2283" s="42"/>
      <c r="J2283" s="42" t="s">
        <v>8437</v>
      </c>
      <c r="K2283" s="21">
        <v>45824</v>
      </c>
      <c r="L2283" s="19" t="s">
        <v>8443</v>
      </c>
      <c r="M2283" s="44">
        <v>56.8</v>
      </c>
      <c r="N2283" s="19">
        <v>1</v>
      </c>
      <c r="O2283" s="44">
        <v>56.8</v>
      </c>
      <c r="P2283" s="44">
        <v>39.58</v>
      </c>
      <c r="Q2283" s="44">
        <v>2.11</v>
      </c>
      <c r="R2283" s="44">
        <v>15.36</v>
      </c>
      <c r="S2283" s="44">
        <v>0</v>
      </c>
      <c r="T2283" s="44">
        <v>0</v>
      </c>
      <c r="U2283" s="44">
        <v>-0.25</v>
      </c>
      <c r="V2283" s="23">
        <v>-4.4000000000000003E-3</v>
      </c>
      <c r="W2283" s="42" t="s">
        <v>34</v>
      </c>
      <c r="X2283" s="43"/>
      <c r="Y2283" s="43"/>
      <c r="Z2283" s="43" t="s">
        <v>8442</v>
      </c>
      <c r="AA2283" s="43" t="str">
        <f>VLOOKUP(J2283, sku!B:C, 2, FALSE)</f>
        <v>1 Focus 240ml + 1 Taco Carpete</v>
      </c>
      <c r="AB2283" s="45" t="str">
        <f>VLOOKUP(J2283, sku!B:BM, 64, FALSE)</f>
        <v>Revenda</v>
      </c>
      <c r="AC2283" s="45" t="str">
        <f>LEFT(pedidos[[#This Row],[SKU]],3)</f>
        <v>1VX</v>
      </c>
      <c r="AD2283" s="37" t="str" cm="1">
        <f t="array" aca="1" ref="AD2283" ca="1">IFERROR(
  INDEX(
    montadora[Montadora],
    MATCH(TRUE,LEFT(J2705,NÚCARACT(montadora[SKU Parcial]))=montadora[SKU Parcial],0)
  ),
  ""
)</f>
        <v/>
      </c>
    </row>
    <row r="2284" spans="1:30" x14ac:dyDescent="0.25">
      <c r="A2284" s="42" t="s">
        <v>10459</v>
      </c>
      <c r="B2284" s="42"/>
      <c r="C2284" s="42"/>
      <c r="D2284" s="42"/>
      <c r="E2284" s="42">
        <v>20599837042</v>
      </c>
      <c r="F2284" s="42" t="s">
        <v>8396</v>
      </c>
      <c r="G2284" s="42" t="s">
        <v>11228</v>
      </c>
      <c r="H2284" s="19"/>
      <c r="I2284" s="42"/>
      <c r="J2284" s="42" t="s">
        <v>8437</v>
      </c>
      <c r="K2284" s="21">
        <v>45823</v>
      </c>
      <c r="L2284" s="19" t="s">
        <v>8443</v>
      </c>
      <c r="M2284" s="44">
        <v>56.8</v>
      </c>
      <c r="N2284" s="19">
        <v>1</v>
      </c>
      <c r="O2284" s="44">
        <v>56.8</v>
      </c>
      <c r="P2284" s="44">
        <v>39.58</v>
      </c>
      <c r="Q2284" s="44">
        <v>2.11</v>
      </c>
      <c r="R2284" s="44">
        <v>15.36</v>
      </c>
      <c r="S2284" s="44">
        <v>0</v>
      </c>
      <c r="T2284" s="44">
        <v>0</v>
      </c>
      <c r="U2284" s="44">
        <v>-0.25</v>
      </c>
      <c r="V2284" s="23">
        <v>-4.4000000000000003E-3</v>
      </c>
      <c r="W2284" s="42" t="s">
        <v>34</v>
      </c>
      <c r="X2284" s="43"/>
      <c r="Y2284" s="43"/>
      <c r="Z2284" s="43" t="s">
        <v>8442</v>
      </c>
      <c r="AA2284" s="43" t="str">
        <f>VLOOKUP(J2284, sku!B:C, 2, FALSE)</f>
        <v>1 Focus 240ml + 1 Taco Carpete</v>
      </c>
      <c r="AB2284" s="45" t="str">
        <f>VLOOKUP(J2284, sku!B:BM, 64, FALSE)</f>
        <v>Revenda</v>
      </c>
      <c r="AC2284" s="45" t="str">
        <f>LEFT(pedidos[[#This Row],[SKU]],3)</f>
        <v>1VX</v>
      </c>
      <c r="AD2284" s="37" t="str" cm="1">
        <f t="array" aca="1" ref="AD2284" ca="1">IFERROR(
  INDEX(
    montadora[Montadora],
    MATCH(TRUE,LEFT(J2706,NÚCARACT(montadora[SKU Parcial]))=montadora[SKU Parcial],0)
  ),
  ""
)</f>
        <v/>
      </c>
    </row>
    <row r="2285" spans="1:30" x14ac:dyDescent="0.25">
      <c r="A2285" s="42" t="s">
        <v>10469</v>
      </c>
      <c r="B2285" s="42"/>
      <c r="C2285" s="42"/>
      <c r="D2285" s="42"/>
      <c r="E2285" s="42">
        <v>20599837042</v>
      </c>
      <c r="F2285" s="42" t="s">
        <v>8396</v>
      </c>
      <c r="G2285" s="42" t="s">
        <v>11228</v>
      </c>
      <c r="H2285" s="19"/>
      <c r="I2285" s="42"/>
      <c r="J2285" s="42" t="s">
        <v>8437</v>
      </c>
      <c r="K2285" s="21">
        <v>45823</v>
      </c>
      <c r="L2285" s="19" t="s">
        <v>8443</v>
      </c>
      <c r="M2285" s="44">
        <v>56.8</v>
      </c>
      <c r="N2285" s="19">
        <v>1</v>
      </c>
      <c r="O2285" s="44">
        <v>56.8</v>
      </c>
      <c r="P2285" s="44">
        <v>39.58</v>
      </c>
      <c r="Q2285" s="44">
        <v>2.11</v>
      </c>
      <c r="R2285" s="44">
        <v>15.36</v>
      </c>
      <c r="S2285" s="44">
        <v>0</v>
      </c>
      <c r="T2285" s="44">
        <v>0</v>
      </c>
      <c r="U2285" s="44">
        <v>-0.25</v>
      </c>
      <c r="V2285" s="23">
        <v>-4.4000000000000003E-3</v>
      </c>
      <c r="W2285" s="42" t="s">
        <v>34</v>
      </c>
      <c r="X2285" s="43"/>
      <c r="Y2285" s="43"/>
      <c r="Z2285" s="43" t="s">
        <v>8442</v>
      </c>
      <c r="AA2285" s="43" t="str">
        <f>VLOOKUP(J2285, sku!B:C, 2, FALSE)</f>
        <v>1 Focus 240ml + 1 Taco Carpete</v>
      </c>
      <c r="AB2285" s="45" t="str">
        <f>VLOOKUP(J2285, sku!B:BM, 64, FALSE)</f>
        <v>Revenda</v>
      </c>
      <c r="AC2285" s="45" t="str">
        <f>LEFT(pedidos[[#This Row],[SKU]],3)</f>
        <v>1VX</v>
      </c>
      <c r="AD2285" s="37" t="str" cm="1">
        <f t="array" aca="1" ref="AD2285" ca="1">IFERROR(
  INDEX(
    montadora[Montadora],
    MATCH(TRUE,LEFT(J2707,NÚCARACT(montadora[SKU Parcial]))=montadora[SKU Parcial],0)
  ),
  ""
)</f>
        <v/>
      </c>
    </row>
    <row r="2286" spans="1:30" x14ac:dyDescent="0.25">
      <c r="A2286" s="42" t="s">
        <v>8293</v>
      </c>
      <c r="B2286" s="42"/>
      <c r="C2286" s="42"/>
      <c r="D2286" s="42"/>
      <c r="E2286" s="42">
        <v>19998258855</v>
      </c>
      <c r="F2286" s="42" t="s">
        <v>8396</v>
      </c>
      <c r="G2286" s="42" t="s">
        <v>11227</v>
      </c>
      <c r="H2286" s="19"/>
      <c r="I2286" s="42"/>
      <c r="J2286" s="42" t="s">
        <v>8437</v>
      </c>
      <c r="K2286" s="21">
        <v>45823</v>
      </c>
      <c r="L2286" s="19" t="s">
        <v>8443</v>
      </c>
      <c r="M2286" s="44">
        <v>57.8</v>
      </c>
      <c r="N2286" s="19">
        <v>1</v>
      </c>
      <c r="O2286" s="44">
        <v>57.8</v>
      </c>
      <c r="P2286" s="44">
        <v>39.58</v>
      </c>
      <c r="Q2286" s="44">
        <v>4.76</v>
      </c>
      <c r="R2286" s="44">
        <v>16.72</v>
      </c>
      <c r="S2286" s="44">
        <v>0</v>
      </c>
      <c r="T2286" s="44">
        <v>0</v>
      </c>
      <c r="U2286" s="44">
        <v>-3.26</v>
      </c>
      <c r="V2286" s="23">
        <v>-5.6399999999999999E-2</v>
      </c>
      <c r="W2286" s="42" t="s">
        <v>34</v>
      </c>
      <c r="X2286" s="43"/>
      <c r="Y2286" s="43"/>
      <c r="Z2286" s="43" t="s">
        <v>8442</v>
      </c>
      <c r="AA2286" s="43" t="str">
        <f>VLOOKUP(J2286, sku!B:C, 2, FALSE)</f>
        <v>1 Focus 240ml + 1 Taco Carpete</v>
      </c>
      <c r="AB2286" s="45" t="str">
        <f>VLOOKUP(J2286, sku!B:BM, 64, FALSE)</f>
        <v>Revenda</v>
      </c>
      <c r="AC2286" s="45" t="str">
        <f>LEFT(pedidos[[#This Row],[SKU]],3)</f>
        <v>1VX</v>
      </c>
      <c r="AD2286" s="37" t="str" cm="1">
        <f t="array" aca="1" ref="AD2286" ca="1">IFERROR(
  INDEX(
    montadora[Montadora],
    MATCH(TRUE,LEFT(J2708,NÚCARACT(montadora[SKU Parcial]))=montadora[SKU Parcial],0)
  ),
  ""
)</f>
        <v/>
      </c>
    </row>
    <row r="2287" spans="1:30" x14ac:dyDescent="0.25">
      <c r="A2287" s="42" t="s">
        <v>8294</v>
      </c>
      <c r="B2287" s="42"/>
      <c r="C2287" s="42"/>
      <c r="D2287" s="42"/>
      <c r="E2287" s="42">
        <v>19998258855</v>
      </c>
      <c r="F2287" s="42" t="s">
        <v>8396</v>
      </c>
      <c r="G2287" s="42" t="s">
        <v>11227</v>
      </c>
      <c r="H2287" s="19"/>
      <c r="I2287" s="42"/>
      <c r="J2287" s="42" t="s">
        <v>8437</v>
      </c>
      <c r="K2287" s="21">
        <v>45822</v>
      </c>
      <c r="L2287" s="19" t="s">
        <v>8443</v>
      </c>
      <c r="M2287" s="44">
        <v>57.8</v>
      </c>
      <c r="N2287" s="19">
        <v>1</v>
      </c>
      <c r="O2287" s="44">
        <v>64.099999999999994</v>
      </c>
      <c r="P2287" s="44">
        <v>39.58</v>
      </c>
      <c r="Q2287" s="44">
        <v>4.76</v>
      </c>
      <c r="R2287" s="44">
        <v>16.72</v>
      </c>
      <c r="S2287" s="44">
        <v>6.3</v>
      </c>
      <c r="T2287" s="44">
        <v>0</v>
      </c>
      <c r="U2287" s="44">
        <v>-3.26</v>
      </c>
      <c r="V2287" s="23">
        <v>-5.6399999999999999E-2</v>
      </c>
      <c r="W2287" s="42" t="s">
        <v>34</v>
      </c>
      <c r="X2287" s="43"/>
      <c r="Y2287" s="43"/>
      <c r="Z2287" s="43" t="s">
        <v>8442</v>
      </c>
      <c r="AA2287" s="43" t="str">
        <f>VLOOKUP(J2287, sku!B:C, 2, FALSE)</f>
        <v>1 Focus 240ml + 1 Taco Carpete</v>
      </c>
      <c r="AB2287" s="45" t="str">
        <f>VLOOKUP(J2287, sku!B:BM, 64, FALSE)</f>
        <v>Revenda</v>
      </c>
      <c r="AC2287" s="45" t="str">
        <f>LEFT(pedidos[[#This Row],[SKU]],3)</f>
        <v>1VX</v>
      </c>
      <c r="AD2287" s="37" t="str" cm="1">
        <f t="array" aca="1" ref="AD2287" ca="1">IFERROR(
  INDEX(
    montadora[Montadora],
    MATCH(TRUE,LEFT(J2709,NÚCARACT(montadora[SKU Parcial]))=montadora[SKU Parcial],0)
  ),
  ""
)</f>
        <v/>
      </c>
    </row>
    <row r="2288" spans="1:30" x14ac:dyDescent="0.25">
      <c r="A2288" s="42" t="s">
        <v>10517</v>
      </c>
      <c r="B2288" s="42"/>
      <c r="C2288" s="42"/>
      <c r="D2288" s="42"/>
      <c r="E2288" s="42">
        <v>23493661700</v>
      </c>
      <c r="F2288" s="42" t="s">
        <v>10708</v>
      </c>
      <c r="G2288" s="42" t="s">
        <v>11228</v>
      </c>
      <c r="H2288" s="19"/>
      <c r="I2288" s="42"/>
      <c r="J2288" s="42" t="s">
        <v>2865</v>
      </c>
      <c r="K2288" s="21">
        <v>45820</v>
      </c>
      <c r="L2288" s="19" t="s">
        <v>8443</v>
      </c>
      <c r="M2288" s="44">
        <v>56.8</v>
      </c>
      <c r="N2288" s="19">
        <v>1</v>
      </c>
      <c r="O2288" s="44">
        <v>64.8</v>
      </c>
      <c r="P2288" s="44">
        <v>39.880000000000003</v>
      </c>
      <c r="Q2288" s="44">
        <v>2.11</v>
      </c>
      <c r="R2288" s="44">
        <v>15.36</v>
      </c>
      <c r="S2288" s="44">
        <v>8</v>
      </c>
      <c r="T2288" s="44">
        <v>0</v>
      </c>
      <c r="U2288" s="44">
        <v>-0.55000000000000004</v>
      </c>
      <c r="V2288" s="23">
        <v>-9.7000000000000003E-3</v>
      </c>
      <c r="W2288" s="42" t="s">
        <v>34</v>
      </c>
      <c r="X2288" s="43"/>
      <c r="Y2288" s="43"/>
      <c r="Z2288" s="43" t="s">
        <v>8442</v>
      </c>
      <c r="AA2288" s="43" t="str">
        <f>VLOOKUP(J2288, sku!B:C, 2, FALSE)</f>
        <v>Blend Metal Polish 150g</v>
      </c>
      <c r="AB2288" s="45" t="str">
        <f>VLOOKUP(J2288, sku!B:BM, 64, FALSE)</f>
        <v>Revenda</v>
      </c>
      <c r="AC2288" s="45" t="str">
        <f>LEFT(pedidos[[#This Row],[SKU]],3)</f>
        <v>VX2</v>
      </c>
      <c r="AD2288" s="37" t="str" cm="1">
        <f t="array" aca="1" ref="AD2288" ca="1">IFERROR(
  INDEX(
    montadora[Montadora],
    MATCH(TRUE,LEFT(J2710,NÚCARACT(montadora[SKU Parcial]))=montadora[SKU Parcial],0)
  ),
  ""
)</f>
        <v/>
      </c>
    </row>
    <row r="2289" spans="1:30" x14ac:dyDescent="0.25">
      <c r="A2289" s="42" t="s">
        <v>10182</v>
      </c>
      <c r="B2289" s="42"/>
      <c r="C2289" s="42"/>
      <c r="D2289" s="42"/>
      <c r="E2289" s="42">
        <v>23998214127</v>
      </c>
      <c r="F2289" s="42" t="s">
        <v>10132</v>
      </c>
      <c r="G2289" s="42" t="s">
        <v>11228</v>
      </c>
      <c r="H2289" s="7"/>
      <c r="I2289" s="42"/>
      <c r="J2289" s="42" t="s">
        <v>2747</v>
      </c>
      <c r="K2289" s="8">
        <v>45838</v>
      </c>
      <c r="L2289" s="19" t="s">
        <v>8443</v>
      </c>
      <c r="M2289" s="44">
        <v>88.8</v>
      </c>
      <c r="N2289" s="7">
        <v>1</v>
      </c>
      <c r="O2289" s="44">
        <v>102.05</v>
      </c>
      <c r="P2289" s="44">
        <v>41.36</v>
      </c>
      <c r="Q2289" s="44">
        <v>3.3</v>
      </c>
      <c r="R2289" s="44">
        <v>21.76</v>
      </c>
      <c r="S2289" s="44">
        <v>13.25</v>
      </c>
      <c r="T2289" s="44">
        <v>0</v>
      </c>
      <c r="U2289" s="44">
        <v>22.38</v>
      </c>
      <c r="V2289" s="9">
        <v>0.252</v>
      </c>
      <c r="W2289" s="42" t="s">
        <v>34</v>
      </c>
      <c r="X2289" s="43"/>
      <c r="Y2289" s="43"/>
      <c r="Z2289" s="43" t="s">
        <v>8442</v>
      </c>
      <c r="AA2289" s="43" t="str">
        <f>VLOOKUP(J2289, sku!B:C, 2, FALSE)</f>
        <v>Cabo de Chupeta Coaxial de Transferência de Carga de Bateria 12/24V 500 Amper, PVC, CCA 5 Metros</v>
      </c>
      <c r="AB2289" s="45" t="str">
        <f>VLOOKUP(J2289, sku!B:BM, 64, FALSE)</f>
        <v>Importação</v>
      </c>
      <c r="AC2289" s="45" t="str">
        <f>LEFT(pedidos[[#This Row],[SKU]],3)</f>
        <v>1EC</v>
      </c>
      <c r="AD2289" s="37" t="str" cm="1">
        <f t="array" aca="1" ref="AD2289" ca="1">IFERROR(
  INDEX(
    montadora[Montadora],
    MATCH(TRUE,LEFT(J2736,NÚCARACT(montadora[SKU Parcial]))=montadora[SKU Parcial],0)
  ),
  ""
)</f>
        <v/>
      </c>
    </row>
    <row r="2290" spans="1:30" x14ac:dyDescent="0.25">
      <c r="A2290" s="42" t="s">
        <v>10183</v>
      </c>
      <c r="B2290" s="42"/>
      <c r="C2290" s="42"/>
      <c r="D2290" s="42"/>
      <c r="E2290" s="42">
        <v>23998214127</v>
      </c>
      <c r="F2290" s="42" t="s">
        <v>10132</v>
      </c>
      <c r="G2290" s="42" t="s">
        <v>11228</v>
      </c>
      <c r="H2290" s="7"/>
      <c r="I2290" s="42"/>
      <c r="J2290" s="42" t="s">
        <v>2747</v>
      </c>
      <c r="K2290" s="8">
        <v>45838</v>
      </c>
      <c r="L2290" s="19" t="s">
        <v>8443</v>
      </c>
      <c r="M2290" s="44">
        <v>88.8</v>
      </c>
      <c r="N2290" s="7">
        <v>1</v>
      </c>
      <c r="O2290" s="44">
        <v>88.8</v>
      </c>
      <c r="P2290" s="44">
        <v>41.36</v>
      </c>
      <c r="Q2290" s="44">
        <v>3.3</v>
      </c>
      <c r="R2290" s="44">
        <v>21.76</v>
      </c>
      <c r="S2290" s="44">
        <v>0</v>
      </c>
      <c r="T2290" s="44">
        <v>0</v>
      </c>
      <c r="U2290" s="44">
        <v>22.38</v>
      </c>
      <c r="V2290" s="9">
        <v>0.252</v>
      </c>
      <c r="W2290" s="42" t="s">
        <v>34</v>
      </c>
      <c r="X2290" s="43"/>
      <c r="Y2290" s="43"/>
      <c r="Z2290" s="43" t="s">
        <v>8442</v>
      </c>
      <c r="AA2290" s="43" t="str">
        <f>VLOOKUP(J2290, sku!B:C, 2, FALSE)</f>
        <v>Cabo de Chupeta Coaxial de Transferência de Carga de Bateria 12/24V 500 Amper, PVC, CCA 5 Metros</v>
      </c>
      <c r="AB2290" s="45" t="str">
        <f>VLOOKUP(J2290, sku!B:BM, 64, FALSE)</f>
        <v>Importação</v>
      </c>
      <c r="AC2290" s="45" t="str">
        <f>LEFT(pedidos[[#This Row],[SKU]],3)</f>
        <v>1EC</v>
      </c>
      <c r="AD2290" s="37" t="str" cm="1">
        <f t="array" aca="1" ref="AD2290" ca="1">IFERROR(
  INDEX(
    montadora[Montadora],
    MATCH(TRUE,LEFT(J2737,NÚCARACT(montadora[SKU Parcial]))=montadora[SKU Parcial],0)
  ),
  ""
)</f>
        <v/>
      </c>
    </row>
    <row r="2291" spans="1:30" x14ac:dyDescent="0.25">
      <c r="A2291" s="42" t="s">
        <v>10185</v>
      </c>
      <c r="B2291" s="42"/>
      <c r="C2291" s="42"/>
      <c r="D2291" s="42"/>
      <c r="E2291" s="42">
        <v>23998214127</v>
      </c>
      <c r="F2291" s="42" t="s">
        <v>10132</v>
      </c>
      <c r="G2291" s="42" t="s">
        <v>11228</v>
      </c>
      <c r="H2291" s="7"/>
      <c r="I2291" s="42"/>
      <c r="J2291" s="42" t="s">
        <v>2747</v>
      </c>
      <c r="K2291" s="8">
        <v>45838</v>
      </c>
      <c r="L2291" s="19" t="s">
        <v>8443</v>
      </c>
      <c r="M2291" s="44">
        <v>88.8</v>
      </c>
      <c r="N2291" s="7">
        <v>1</v>
      </c>
      <c r="O2291" s="44">
        <v>94.82</v>
      </c>
      <c r="P2291" s="44">
        <v>41.36</v>
      </c>
      <c r="Q2291" s="44">
        <v>3.3</v>
      </c>
      <c r="R2291" s="44">
        <v>21.76</v>
      </c>
      <c r="S2291" s="44">
        <v>6.02</v>
      </c>
      <c r="T2291" s="44">
        <v>0</v>
      </c>
      <c r="U2291" s="44">
        <v>22.38</v>
      </c>
      <c r="V2291" s="9">
        <v>0.252</v>
      </c>
      <c r="W2291" s="42" t="s">
        <v>34</v>
      </c>
      <c r="X2291" s="43"/>
      <c r="Y2291" s="43"/>
      <c r="Z2291" s="43" t="s">
        <v>8442</v>
      </c>
      <c r="AA2291" s="43" t="str">
        <f>VLOOKUP(J2291, sku!B:C, 2, FALSE)</f>
        <v>Cabo de Chupeta Coaxial de Transferência de Carga de Bateria 12/24V 500 Amper, PVC, CCA 5 Metros</v>
      </c>
      <c r="AB2291" s="45" t="str">
        <f>VLOOKUP(J2291, sku!B:BM, 64, FALSE)</f>
        <v>Importação</v>
      </c>
      <c r="AC2291" s="45" t="str">
        <f>LEFT(pedidos[[#This Row],[SKU]],3)</f>
        <v>1EC</v>
      </c>
      <c r="AD2291" s="37" t="str" cm="1">
        <f t="array" aca="1" ref="AD2291" ca="1">IFERROR(
  INDEX(
    montadora[Montadora],
    MATCH(TRUE,LEFT(J2738,NÚCARACT(montadora[SKU Parcial]))=montadora[SKU Parcial],0)
  ),
  ""
)</f>
        <v/>
      </c>
    </row>
    <row r="2292" spans="1:30" x14ac:dyDescent="0.25">
      <c r="A2292" s="42" t="s">
        <v>10195</v>
      </c>
      <c r="B2292" s="42"/>
      <c r="C2292" s="42"/>
      <c r="D2292" s="42"/>
      <c r="E2292" s="42">
        <v>23998214127</v>
      </c>
      <c r="F2292" s="42" t="s">
        <v>10132</v>
      </c>
      <c r="G2292" s="42" t="s">
        <v>11228</v>
      </c>
      <c r="H2292" s="7"/>
      <c r="I2292" s="42"/>
      <c r="J2292" s="42" t="s">
        <v>2747</v>
      </c>
      <c r="K2292" s="8">
        <v>45837</v>
      </c>
      <c r="L2292" s="19" t="s">
        <v>8443</v>
      </c>
      <c r="M2292" s="44">
        <v>88.8</v>
      </c>
      <c r="N2292" s="7">
        <v>1</v>
      </c>
      <c r="O2292" s="44">
        <v>96.8</v>
      </c>
      <c r="P2292" s="44">
        <v>41.36</v>
      </c>
      <c r="Q2292" s="44">
        <v>3.3</v>
      </c>
      <c r="R2292" s="44">
        <v>21.76</v>
      </c>
      <c r="S2292" s="44">
        <v>8</v>
      </c>
      <c r="T2292" s="44">
        <v>0</v>
      </c>
      <c r="U2292" s="44">
        <v>22.38</v>
      </c>
      <c r="V2292" s="9">
        <v>0.252</v>
      </c>
      <c r="W2292" s="42" t="s">
        <v>34</v>
      </c>
      <c r="X2292" s="43"/>
      <c r="Y2292" s="43"/>
      <c r="Z2292" s="43" t="s">
        <v>8442</v>
      </c>
      <c r="AA2292" s="43" t="str">
        <f>VLOOKUP(J2292, sku!B:C, 2, FALSE)</f>
        <v>Cabo de Chupeta Coaxial de Transferência de Carga de Bateria 12/24V 500 Amper, PVC, CCA 5 Metros</v>
      </c>
      <c r="AB2292" s="45" t="str">
        <f>VLOOKUP(J2292, sku!B:BM, 64, FALSE)</f>
        <v>Importação</v>
      </c>
      <c r="AC2292" s="45" t="str">
        <f>LEFT(pedidos[[#This Row],[SKU]],3)</f>
        <v>1EC</v>
      </c>
      <c r="AD2292" s="37" t="str" cm="1">
        <f t="array" aca="1" ref="AD2292" ca="1">IFERROR(
  INDEX(
    montadora[Montadora],
    MATCH(TRUE,LEFT(J2739,NÚCARACT(montadora[SKU Parcial]))=montadora[SKU Parcial],0)
  ),
  ""
)</f>
        <v/>
      </c>
    </row>
    <row r="2293" spans="1:30" x14ac:dyDescent="0.25">
      <c r="A2293" s="42" t="s">
        <v>10224</v>
      </c>
      <c r="B2293" s="42"/>
      <c r="C2293" s="42"/>
      <c r="D2293" s="42"/>
      <c r="E2293" s="42">
        <v>23998214127</v>
      </c>
      <c r="F2293" s="42" t="s">
        <v>10132</v>
      </c>
      <c r="G2293" s="42" t="s">
        <v>11228</v>
      </c>
      <c r="H2293" s="7"/>
      <c r="I2293" s="42"/>
      <c r="J2293" s="42" t="s">
        <v>2747</v>
      </c>
      <c r="K2293" s="8">
        <v>45835</v>
      </c>
      <c r="L2293" s="19" t="s">
        <v>8443</v>
      </c>
      <c r="M2293" s="44">
        <v>88.8</v>
      </c>
      <c r="N2293" s="7">
        <v>1</v>
      </c>
      <c r="O2293" s="44">
        <v>88.8</v>
      </c>
      <c r="P2293" s="44">
        <v>41.36</v>
      </c>
      <c r="Q2293" s="44">
        <v>3.3</v>
      </c>
      <c r="R2293" s="44">
        <v>21.76</v>
      </c>
      <c r="S2293" s="44">
        <v>0</v>
      </c>
      <c r="T2293" s="44">
        <v>0</v>
      </c>
      <c r="U2293" s="44">
        <v>22.38</v>
      </c>
      <c r="V2293" s="9">
        <v>0.252</v>
      </c>
      <c r="W2293" s="42" t="s">
        <v>34</v>
      </c>
      <c r="X2293" s="43"/>
      <c r="Y2293" s="43"/>
      <c r="Z2293" s="43" t="s">
        <v>8442</v>
      </c>
      <c r="AA2293" s="43" t="str">
        <f>VLOOKUP(J2293, sku!B:C, 2, FALSE)</f>
        <v>Cabo de Chupeta Coaxial de Transferência de Carga de Bateria 12/24V 500 Amper, PVC, CCA 5 Metros</v>
      </c>
      <c r="AB2293" s="45" t="str">
        <f>VLOOKUP(J2293, sku!B:BM, 64, FALSE)</f>
        <v>Importação</v>
      </c>
      <c r="AC2293" s="45" t="str">
        <f>LEFT(pedidos[[#This Row],[SKU]],3)</f>
        <v>1EC</v>
      </c>
      <c r="AD2293" s="37" t="str" cm="1">
        <f t="array" aca="1" ref="AD2293" ca="1">IFERROR(
  INDEX(
    montadora[Montadora],
    MATCH(TRUE,LEFT(J2740,NÚCARACT(montadora[SKU Parcial]))=montadora[SKU Parcial],0)
  ),
  ""
)</f>
        <v/>
      </c>
    </row>
    <row r="2294" spans="1:30" x14ac:dyDescent="0.25">
      <c r="A2294" s="42" t="s">
        <v>10235</v>
      </c>
      <c r="B2294" s="42"/>
      <c r="C2294" s="42"/>
      <c r="D2294" s="42"/>
      <c r="E2294" s="42">
        <v>23998214127</v>
      </c>
      <c r="F2294" s="42" t="s">
        <v>10132</v>
      </c>
      <c r="G2294" s="42" t="s">
        <v>11228</v>
      </c>
      <c r="H2294" s="7"/>
      <c r="I2294" s="42"/>
      <c r="J2294" s="42" t="s">
        <v>2747</v>
      </c>
      <c r="K2294" s="8">
        <v>45834</v>
      </c>
      <c r="L2294" s="19" t="s">
        <v>8443</v>
      </c>
      <c r="M2294" s="44">
        <v>88.8</v>
      </c>
      <c r="N2294" s="7">
        <v>1</v>
      </c>
      <c r="O2294" s="44">
        <v>88.8</v>
      </c>
      <c r="P2294" s="44">
        <v>41.36</v>
      </c>
      <c r="Q2294" s="44">
        <v>3.3</v>
      </c>
      <c r="R2294" s="44">
        <v>21.76</v>
      </c>
      <c r="S2294" s="44">
        <v>0</v>
      </c>
      <c r="T2294" s="44">
        <v>0</v>
      </c>
      <c r="U2294" s="44">
        <v>22.38</v>
      </c>
      <c r="V2294" s="9">
        <v>0.252</v>
      </c>
      <c r="W2294" s="42" t="s">
        <v>34</v>
      </c>
      <c r="X2294" s="43"/>
      <c r="Y2294" s="43"/>
      <c r="Z2294" s="43" t="s">
        <v>8442</v>
      </c>
      <c r="AA2294" s="43" t="str">
        <f>VLOOKUP(J2294, sku!B:C, 2, FALSE)</f>
        <v>Cabo de Chupeta Coaxial de Transferência de Carga de Bateria 12/24V 500 Amper, PVC, CCA 5 Metros</v>
      </c>
      <c r="AB2294" s="45" t="str">
        <f>VLOOKUP(J2294, sku!B:BM, 64, FALSE)</f>
        <v>Importação</v>
      </c>
      <c r="AC2294" s="45" t="str">
        <f>LEFT(pedidos[[#This Row],[SKU]],3)</f>
        <v>1EC</v>
      </c>
      <c r="AD2294" s="37" t="str" cm="1">
        <f t="array" aca="1" ref="AD2294" ca="1">IFERROR(
  INDEX(
    montadora[Montadora],
    MATCH(TRUE,LEFT(J2741,NÚCARACT(montadora[SKU Parcial]))=montadora[SKU Parcial],0)
  ),
  ""
)</f>
        <v/>
      </c>
    </row>
    <row r="2295" spans="1:30" x14ac:dyDescent="0.25">
      <c r="A2295" s="42" t="s">
        <v>10239</v>
      </c>
      <c r="B2295" s="42"/>
      <c r="C2295" s="42"/>
      <c r="D2295" s="42"/>
      <c r="E2295" s="42">
        <v>23998214127</v>
      </c>
      <c r="F2295" s="42" t="s">
        <v>10132</v>
      </c>
      <c r="G2295" s="42" t="s">
        <v>11228</v>
      </c>
      <c r="H2295" s="7"/>
      <c r="I2295" s="42"/>
      <c r="J2295" s="42" t="s">
        <v>2747</v>
      </c>
      <c r="K2295" s="8">
        <v>45834</v>
      </c>
      <c r="L2295" s="19" t="s">
        <v>8443</v>
      </c>
      <c r="M2295" s="44">
        <v>88.8</v>
      </c>
      <c r="N2295" s="7">
        <v>1</v>
      </c>
      <c r="O2295" s="44">
        <v>100.84</v>
      </c>
      <c r="P2295" s="44">
        <v>41.36</v>
      </c>
      <c r="Q2295" s="44">
        <v>3.3</v>
      </c>
      <c r="R2295" s="44">
        <v>21.76</v>
      </c>
      <c r="S2295" s="44">
        <v>12.04</v>
      </c>
      <c r="T2295" s="44">
        <v>0</v>
      </c>
      <c r="U2295" s="44">
        <v>22.38</v>
      </c>
      <c r="V2295" s="9">
        <v>0.252</v>
      </c>
      <c r="W2295" s="42" t="s">
        <v>34</v>
      </c>
      <c r="X2295" s="43"/>
      <c r="Y2295" s="43"/>
      <c r="Z2295" s="43" t="s">
        <v>8442</v>
      </c>
      <c r="AA2295" s="43" t="str">
        <f>VLOOKUP(J2295, sku!B:C, 2, FALSE)</f>
        <v>Cabo de Chupeta Coaxial de Transferência de Carga de Bateria 12/24V 500 Amper, PVC, CCA 5 Metros</v>
      </c>
      <c r="AB2295" s="45" t="str">
        <f>VLOOKUP(J2295, sku!B:BM, 64, FALSE)</f>
        <v>Importação</v>
      </c>
      <c r="AC2295" s="45" t="str">
        <f>LEFT(pedidos[[#This Row],[SKU]],3)</f>
        <v>1EC</v>
      </c>
      <c r="AD2295" s="37" t="str" cm="1">
        <f t="array" aca="1" ref="AD2295" ca="1">IFERROR(
  INDEX(
    montadora[Montadora],
    MATCH(TRUE,LEFT(J2742,NÚCARACT(montadora[SKU Parcial]))=montadora[SKU Parcial],0)
  ),
  ""
)</f>
        <v/>
      </c>
    </row>
    <row r="2296" spans="1:30" x14ac:dyDescent="0.25">
      <c r="A2296" s="42" t="s">
        <v>10258</v>
      </c>
      <c r="B2296" s="42"/>
      <c r="C2296" s="42"/>
      <c r="D2296" s="42"/>
      <c r="E2296" s="42">
        <v>23998214127</v>
      </c>
      <c r="F2296" s="42" t="s">
        <v>10132</v>
      </c>
      <c r="G2296" s="42" t="s">
        <v>11228</v>
      </c>
      <c r="H2296" s="7"/>
      <c r="I2296" s="42"/>
      <c r="J2296" s="42" t="s">
        <v>2747</v>
      </c>
      <c r="K2296" s="8">
        <v>45833</v>
      </c>
      <c r="L2296" s="19" t="s">
        <v>8443</v>
      </c>
      <c r="M2296" s="44">
        <v>88.8</v>
      </c>
      <c r="N2296" s="7">
        <v>1</v>
      </c>
      <c r="O2296" s="44">
        <v>100.84</v>
      </c>
      <c r="P2296" s="44">
        <v>41.36</v>
      </c>
      <c r="Q2296" s="44">
        <v>3.3</v>
      </c>
      <c r="R2296" s="44">
        <v>21.76</v>
      </c>
      <c r="S2296" s="44">
        <v>12.04</v>
      </c>
      <c r="T2296" s="44">
        <v>0</v>
      </c>
      <c r="U2296" s="44">
        <v>22.38</v>
      </c>
      <c r="V2296" s="9">
        <v>0.252</v>
      </c>
      <c r="W2296" s="42" t="s">
        <v>34</v>
      </c>
      <c r="X2296" s="43"/>
      <c r="Y2296" s="43"/>
      <c r="Z2296" s="43" t="s">
        <v>8442</v>
      </c>
      <c r="AA2296" s="43" t="str">
        <f>VLOOKUP(J2296, sku!B:C, 2, FALSE)</f>
        <v>Cabo de Chupeta Coaxial de Transferência de Carga de Bateria 12/24V 500 Amper, PVC, CCA 5 Metros</v>
      </c>
      <c r="AB2296" s="45" t="str">
        <f>VLOOKUP(J2296, sku!B:BM, 64, FALSE)</f>
        <v>Importação</v>
      </c>
      <c r="AC2296" s="45" t="str">
        <f>LEFT(pedidos[[#This Row],[SKU]],3)</f>
        <v>1EC</v>
      </c>
      <c r="AD2296" s="37" t="str" cm="1">
        <f t="array" aca="1" ref="AD2296" ca="1">IFERROR(
  INDEX(
    montadora[Montadora],
    MATCH(TRUE,LEFT(J2743,NÚCARACT(montadora[SKU Parcial]))=montadora[SKU Parcial],0)
  ),
  ""
)</f>
        <v/>
      </c>
    </row>
    <row r="2297" spans="1:30" x14ac:dyDescent="0.25">
      <c r="A2297" s="42" t="s">
        <v>10299</v>
      </c>
      <c r="B2297" s="42"/>
      <c r="C2297" s="42"/>
      <c r="D2297" s="42"/>
      <c r="E2297" s="42">
        <v>23998214127</v>
      </c>
      <c r="F2297" s="42" t="s">
        <v>10132</v>
      </c>
      <c r="G2297" s="42" t="s">
        <v>11228</v>
      </c>
      <c r="H2297" s="7"/>
      <c r="I2297" s="42"/>
      <c r="J2297" s="42" t="s">
        <v>2747</v>
      </c>
      <c r="K2297" s="8">
        <v>45831</v>
      </c>
      <c r="L2297" s="19" t="s">
        <v>8443</v>
      </c>
      <c r="M2297" s="44">
        <v>88.8</v>
      </c>
      <c r="N2297" s="7">
        <v>1</v>
      </c>
      <c r="O2297" s="44">
        <v>100.84</v>
      </c>
      <c r="P2297" s="44">
        <v>41.36</v>
      </c>
      <c r="Q2297" s="44">
        <v>3.3</v>
      </c>
      <c r="R2297" s="44">
        <v>21.76</v>
      </c>
      <c r="S2297" s="44">
        <v>12.04</v>
      </c>
      <c r="T2297" s="44">
        <v>0</v>
      </c>
      <c r="U2297" s="44">
        <v>22.38</v>
      </c>
      <c r="V2297" s="9">
        <v>0.252</v>
      </c>
      <c r="W2297" s="42" t="s">
        <v>34</v>
      </c>
      <c r="X2297" s="43"/>
      <c r="Y2297" s="43"/>
      <c r="Z2297" s="43" t="s">
        <v>8442</v>
      </c>
      <c r="AA2297" s="43" t="str">
        <f>VLOOKUP(J2297, sku!B:C, 2, FALSE)</f>
        <v>Cabo de Chupeta Coaxial de Transferência de Carga de Bateria 12/24V 500 Amper, PVC, CCA 5 Metros</v>
      </c>
      <c r="AB2297" s="45" t="str">
        <f>VLOOKUP(J2297, sku!B:BM, 64, FALSE)</f>
        <v>Importação</v>
      </c>
      <c r="AC2297" s="45" t="str">
        <f>LEFT(pedidos[[#This Row],[SKU]],3)</f>
        <v>1EC</v>
      </c>
      <c r="AD2297" s="37" t="str" cm="1">
        <f t="array" aca="1" ref="AD2297" ca="1">IFERROR(
  INDEX(
    montadora[Montadora],
    MATCH(TRUE,LEFT(J2744,NÚCARACT(montadora[SKU Parcial]))=montadora[SKU Parcial],0)
  ),
  ""
)</f>
        <v/>
      </c>
    </row>
    <row r="2298" spans="1:30" x14ac:dyDescent="0.25">
      <c r="A2298" s="42" t="s">
        <v>10300</v>
      </c>
      <c r="B2298" s="42"/>
      <c r="C2298" s="42"/>
      <c r="D2298" s="42"/>
      <c r="E2298" s="42">
        <v>23998214127</v>
      </c>
      <c r="F2298" s="42" t="s">
        <v>10132</v>
      </c>
      <c r="G2298" s="42" t="s">
        <v>11228</v>
      </c>
      <c r="H2298" s="7"/>
      <c r="I2298" s="42"/>
      <c r="J2298" s="42" t="s">
        <v>2747</v>
      </c>
      <c r="K2298" s="8">
        <v>45831</v>
      </c>
      <c r="L2298" s="19" t="s">
        <v>8443</v>
      </c>
      <c r="M2298" s="44">
        <v>88.8</v>
      </c>
      <c r="N2298" s="7">
        <v>1</v>
      </c>
      <c r="O2298" s="44">
        <v>88.8</v>
      </c>
      <c r="P2298" s="44">
        <v>41.36</v>
      </c>
      <c r="Q2298" s="44">
        <v>3.3</v>
      </c>
      <c r="R2298" s="44">
        <v>21.76</v>
      </c>
      <c r="S2298" s="44">
        <v>0</v>
      </c>
      <c r="T2298" s="44">
        <v>0</v>
      </c>
      <c r="U2298" s="44">
        <v>22.38</v>
      </c>
      <c r="V2298" s="9">
        <v>0.252</v>
      </c>
      <c r="W2298" s="42" t="s">
        <v>34</v>
      </c>
      <c r="X2298" s="43"/>
      <c r="Y2298" s="43"/>
      <c r="Z2298" s="43" t="s">
        <v>8442</v>
      </c>
      <c r="AA2298" s="43" t="str">
        <f>VLOOKUP(J2298, sku!B:C, 2, FALSE)</f>
        <v>Cabo de Chupeta Coaxial de Transferência de Carga de Bateria 12/24V 500 Amper, PVC, CCA 5 Metros</v>
      </c>
      <c r="AB2298" s="45" t="str">
        <f>VLOOKUP(J2298, sku!B:BM, 64, FALSE)</f>
        <v>Importação</v>
      </c>
      <c r="AC2298" s="45" t="str">
        <f>LEFT(pedidos[[#This Row],[SKU]],3)</f>
        <v>1EC</v>
      </c>
      <c r="AD2298" s="37" t="str" cm="1">
        <f t="array" aca="1" ref="AD2298" ca="1">IFERROR(
  INDEX(
    montadora[Montadora],
    MATCH(TRUE,LEFT(J2745,NÚCARACT(montadora[SKU Parcial]))=montadora[SKU Parcial],0)
  ),
  ""
)</f>
        <v/>
      </c>
    </row>
    <row r="2299" spans="1:30" x14ac:dyDescent="0.25">
      <c r="A2299" s="42" t="s">
        <v>10306</v>
      </c>
      <c r="B2299" s="42"/>
      <c r="C2299" s="42"/>
      <c r="D2299" s="42"/>
      <c r="E2299" s="42">
        <v>23998214127</v>
      </c>
      <c r="F2299" s="42" t="s">
        <v>10132</v>
      </c>
      <c r="G2299" s="42" t="s">
        <v>11228</v>
      </c>
      <c r="H2299" s="7"/>
      <c r="I2299" s="42"/>
      <c r="J2299" s="42" t="s">
        <v>2747</v>
      </c>
      <c r="K2299" s="8">
        <v>45830</v>
      </c>
      <c r="L2299" s="19" t="s">
        <v>8443</v>
      </c>
      <c r="M2299" s="44">
        <v>88.8</v>
      </c>
      <c r="N2299" s="7">
        <v>1</v>
      </c>
      <c r="O2299" s="44">
        <v>95.1</v>
      </c>
      <c r="P2299" s="44">
        <v>41.36</v>
      </c>
      <c r="Q2299" s="44">
        <v>3.3</v>
      </c>
      <c r="R2299" s="44">
        <v>21.76</v>
      </c>
      <c r="S2299" s="44">
        <v>6.3</v>
      </c>
      <c r="T2299" s="44">
        <v>0</v>
      </c>
      <c r="U2299" s="44">
        <v>22.38</v>
      </c>
      <c r="V2299" s="9">
        <v>0.252</v>
      </c>
      <c r="W2299" s="42" t="s">
        <v>34</v>
      </c>
      <c r="X2299" s="43"/>
      <c r="Y2299" s="43"/>
      <c r="Z2299" s="43" t="s">
        <v>8442</v>
      </c>
      <c r="AA2299" s="43" t="str">
        <f>VLOOKUP(J2299, sku!B:C, 2, FALSE)</f>
        <v>Cabo de Chupeta Coaxial de Transferência de Carga de Bateria 12/24V 500 Amper, PVC, CCA 5 Metros</v>
      </c>
      <c r="AB2299" s="45" t="str">
        <f>VLOOKUP(J2299, sku!B:BM, 64, FALSE)</f>
        <v>Importação</v>
      </c>
      <c r="AC2299" s="45" t="str">
        <f>LEFT(pedidos[[#This Row],[SKU]],3)</f>
        <v>1EC</v>
      </c>
      <c r="AD2299" s="37" t="str" cm="1">
        <f t="array" aca="1" ref="AD2299" ca="1">IFERROR(
  INDEX(
    montadora[Montadora],
    MATCH(TRUE,LEFT(J2746,NÚCARACT(montadora[SKU Parcial]))=montadora[SKU Parcial],0)
  ),
  ""
)</f>
        <v/>
      </c>
    </row>
    <row r="2300" spans="1:30" x14ac:dyDescent="0.25">
      <c r="A2300" s="42" t="s">
        <v>10321</v>
      </c>
      <c r="B2300" s="42"/>
      <c r="C2300" s="42"/>
      <c r="D2300" s="42"/>
      <c r="E2300" s="42">
        <v>23998214127</v>
      </c>
      <c r="F2300" s="42" t="s">
        <v>10132</v>
      </c>
      <c r="G2300" s="42" t="s">
        <v>11228</v>
      </c>
      <c r="H2300" s="7"/>
      <c r="I2300" s="42"/>
      <c r="J2300" s="42" t="s">
        <v>2747</v>
      </c>
      <c r="K2300" s="8">
        <v>45829</v>
      </c>
      <c r="L2300" s="19" t="s">
        <v>8443</v>
      </c>
      <c r="M2300" s="44">
        <v>88.8</v>
      </c>
      <c r="N2300" s="7">
        <v>1</v>
      </c>
      <c r="O2300" s="44">
        <v>88.8</v>
      </c>
      <c r="P2300" s="44">
        <v>41.36</v>
      </c>
      <c r="Q2300" s="44">
        <v>3.3</v>
      </c>
      <c r="R2300" s="44">
        <v>21.76</v>
      </c>
      <c r="S2300" s="44">
        <v>0</v>
      </c>
      <c r="T2300" s="44">
        <v>0</v>
      </c>
      <c r="U2300" s="44">
        <v>22.38</v>
      </c>
      <c r="V2300" s="9">
        <v>0.252</v>
      </c>
      <c r="W2300" s="42" t="s">
        <v>34</v>
      </c>
      <c r="X2300" s="43"/>
      <c r="Y2300" s="43"/>
      <c r="Z2300" s="43" t="s">
        <v>8442</v>
      </c>
      <c r="AA2300" s="43" t="str">
        <f>VLOOKUP(J2300, sku!B:C, 2, FALSE)</f>
        <v>Cabo de Chupeta Coaxial de Transferência de Carga de Bateria 12/24V 500 Amper, PVC, CCA 5 Metros</v>
      </c>
      <c r="AB2300" s="45" t="str">
        <f>VLOOKUP(J2300, sku!B:BM, 64, FALSE)</f>
        <v>Importação</v>
      </c>
      <c r="AC2300" s="45" t="str">
        <f>LEFT(pedidos[[#This Row],[SKU]],3)</f>
        <v>1EC</v>
      </c>
      <c r="AD2300" s="37" t="str" cm="1">
        <f t="array" aca="1" ref="AD2300" ca="1">IFERROR(
  INDEX(
    montadora[Montadora],
    MATCH(TRUE,LEFT(J2747,NÚCARACT(montadora[SKU Parcial]))=montadora[SKU Parcial],0)
  ),
  ""
)</f>
        <v/>
      </c>
    </row>
    <row r="2301" spans="1:30" x14ac:dyDescent="0.25">
      <c r="A2301" s="42" t="s">
        <v>10332</v>
      </c>
      <c r="B2301" s="42"/>
      <c r="C2301" s="42"/>
      <c r="D2301" s="42"/>
      <c r="E2301" s="42">
        <v>23998214127</v>
      </c>
      <c r="F2301" s="42" t="s">
        <v>10132</v>
      </c>
      <c r="G2301" s="42" t="s">
        <v>11228</v>
      </c>
      <c r="H2301" s="7"/>
      <c r="I2301" s="42"/>
      <c r="J2301" s="42" t="s">
        <v>2747</v>
      </c>
      <c r="K2301" s="8">
        <v>45829</v>
      </c>
      <c r="L2301" s="19" t="s">
        <v>8443</v>
      </c>
      <c r="M2301" s="44">
        <v>88.8</v>
      </c>
      <c r="N2301" s="7">
        <v>1</v>
      </c>
      <c r="O2301" s="44">
        <v>88.8</v>
      </c>
      <c r="P2301" s="44">
        <v>41.36</v>
      </c>
      <c r="Q2301" s="44">
        <v>3.3</v>
      </c>
      <c r="R2301" s="44">
        <v>21.76</v>
      </c>
      <c r="S2301" s="44">
        <v>0</v>
      </c>
      <c r="T2301" s="44">
        <v>0</v>
      </c>
      <c r="U2301" s="44">
        <v>22.38</v>
      </c>
      <c r="V2301" s="9">
        <v>0.252</v>
      </c>
      <c r="W2301" s="42" t="s">
        <v>34</v>
      </c>
      <c r="X2301" s="43"/>
      <c r="Y2301" s="43"/>
      <c r="Z2301" s="43" t="s">
        <v>8442</v>
      </c>
      <c r="AA2301" s="43" t="str">
        <f>VLOOKUP(J2301, sku!B:C, 2, FALSE)</f>
        <v>Cabo de Chupeta Coaxial de Transferência de Carga de Bateria 12/24V 500 Amper, PVC, CCA 5 Metros</v>
      </c>
      <c r="AB2301" s="45" t="str">
        <f>VLOOKUP(J2301, sku!B:BM, 64, FALSE)</f>
        <v>Importação</v>
      </c>
      <c r="AC2301" s="45" t="str">
        <f>LEFT(pedidos[[#This Row],[SKU]],3)</f>
        <v>1EC</v>
      </c>
      <c r="AD2301" s="37" t="str" cm="1">
        <f t="array" aca="1" ref="AD2301" ca="1">IFERROR(
  INDEX(
    montadora[Montadora],
    MATCH(TRUE,LEFT(#REF!,NÚCARACT(montadora[SKU Parcial]))=montadora[SKU Parcial],0)
  ),
  ""
)</f>
        <v/>
      </c>
    </row>
    <row r="2302" spans="1:30" x14ac:dyDescent="0.25">
      <c r="A2302" s="42" t="s">
        <v>10346</v>
      </c>
      <c r="B2302" s="42"/>
      <c r="C2302" s="42"/>
      <c r="D2302" s="42"/>
      <c r="E2302" s="42">
        <v>23998214127</v>
      </c>
      <c r="F2302" s="42" t="s">
        <v>10132</v>
      </c>
      <c r="G2302" s="42" t="s">
        <v>11228</v>
      </c>
      <c r="H2302" s="7"/>
      <c r="I2302" s="42"/>
      <c r="J2302" s="42" t="s">
        <v>2747</v>
      </c>
      <c r="K2302" s="8">
        <v>45828</v>
      </c>
      <c r="L2302" s="19" t="s">
        <v>8443</v>
      </c>
      <c r="M2302" s="44">
        <v>88.8</v>
      </c>
      <c r="N2302" s="7">
        <v>1</v>
      </c>
      <c r="O2302" s="44">
        <v>88.8</v>
      </c>
      <c r="P2302" s="44">
        <v>41.36</v>
      </c>
      <c r="Q2302" s="44">
        <v>3.3</v>
      </c>
      <c r="R2302" s="44">
        <v>21.76</v>
      </c>
      <c r="S2302" s="44">
        <v>0</v>
      </c>
      <c r="T2302" s="44">
        <v>0</v>
      </c>
      <c r="U2302" s="44">
        <v>22.38</v>
      </c>
      <c r="V2302" s="9">
        <v>0.252</v>
      </c>
      <c r="W2302" s="42" t="s">
        <v>34</v>
      </c>
      <c r="X2302" s="43"/>
      <c r="Y2302" s="43"/>
      <c r="Z2302" s="43" t="s">
        <v>8442</v>
      </c>
      <c r="AA2302" s="43" t="str">
        <f>VLOOKUP(J2302, sku!B:C, 2, FALSE)</f>
        <v>Cabo de Chupeta Coaxial de Transferência de Carga de Bateria 12/24V 500 Amper, PVC, CCA 5 Metros</v>
      </c>
      <c r="AB2302" s="45" t="str">
        <f>VLOOKUP(J2302, sku!B:BM, 64, FALSE)</f>
        <v>Importação</v>
      </c>
      <c r="AC2302" s="45" t="str">
        <f>LEFT(pedidos[[#This Row],[SKU]],3)</f>
        <v>1EC</v>
      </c>
      <c r="AD2302" s="37" t="str" cm="1">
        <f t="array" aca="1" ref="AD2302" ca="1">IFERROR(
  INDEX(
    montadora[Montadora],
    MATCH(TRUE,LEFT(#REF!,NÚCARACT(montadora[SKU Parcial]))=montadora[SKU Parcial],0)
  ),
  ""
)</f>
        <v/>
      </c>
    </row>
    <row r="2303" spans="1:30" x14ac:dyDescent="0.25">
      <c r="A2303" s="42" t="s">
        <v>10382</v>
      </c>
      <c r="B2303" s="42"/>
      <c r="C2303" s="42"/>
      <c r="D2303" s="42"/>
      <c r="E2303" s="42">
        <v>23998214127</v>
      </c>
      <c r="F2303" s="42" t="s">
        <v>10132</v>
      </c>
      <c r="G2303" s="42" t="s">
        <v>11228</v>
      </c>
      <c r="H2303" s="7"/>
      <c r="I2303" s="42"/>
      <c r="J2303" s="42" t="s">
        <v>2747</v>
      </c>
      <c r="K2303" s="8">
        <v>45826</v>
      </c>
      <c r="L2303" s="19" t="s">
        <v>8443</v>
      </c>
      <c r="M2303" s="44">
        <v>88.8</v>
      </c>
      <c r="N2303" s="7">
        <v>1</v>
      </c>
      <c r="O2303" s="44">
        <v>88.8</v>
      </c>
      <c r="P2303" s="44">
        <v>41.36</v>
      </c>
      <c r="Q2303" s="44">
        <v>3.3</v>
      </c>
      <c r="R2303" s="44">
        <v>21.76</v>
      </c>
      <c r="S2303" s="44">
        <v>0</v>
      </c>
      <c r="T2303" s="44">
        <v>0</v>
      </c>
      <c r="U2303" s="44">
        <v>22.38</v>
      </c>
      <c r="V2303" s="9">
        <v>0.252</v>
      </c>
      <c r="W2303" s="42" t="s">
        <v>34</v>
      </c>
      <c r="X2303" s="43"/>
      <c r="Y2303" s="43"/>
      <c r="Z2303" s="43" t="s">
        <v>8442</v>
      </c>
      <c r="AA2303" s="43" t="str">
        <f>VLOOKUP(J2303, sku!B:C, 2, FALSE)</f>
        <v>Cabo de Chupeta Coaxial de Transferência de Carga de Bateria 12/24V 500 Amper, PVC, CCA 5 Metros</v>
      </c>
      <c r="AB2303" s="45" t="str">
        <f>VLOOKUP(J2303, sku!B:BM, 64, FALSE)</f>
        <v>Importação</v>
      </c>
      <c r="AC2303" s="45" t="str">
        <f>LEFT(pedidos[[#This Row],[SKU]],3)</f>
        <v>1EC</v>
      </c>
      <c r="AD2303" s="37" t="str" cm="1">
        <f t="array" aca="1" ref="AD2303" ca="1">IFERROR(
  INDEX(
    montadora[Montadora],
    MATCH(TRUE,LEFT(#REF!,NÚCARACT(montadora[SKU Parcial]))=montadora[SKU Parcial],0)
  ),
  ""
)</f>
        <v/>
      </c>
    </row>
    <row r="2304" spans="1:30" x14ac:dyDescent="0.25">
      <c r="A2304" s="42" t="s">
        <v>10385</v>
      </c>
      <c r="B2304" s="42"/>
      <c r="C2304" s="42"/>
      <c r="D2304" s="42"/>
      <c r="E2304" s="42">
        <v>23998214127</v>
      </c>
      <c r="F2304" s="42" t="s">
        <v>10132</v>
      </c>
      <c r="G2304" s="42" t="s">
        <v>11228</v>
      </c>
      <c r="H2304" s="7"/>
      <c r="I2304" s="42"/>
      <c r="J2304" s="42" t="s">
        <v>2747</v>
      </c>
      <c r="K2304" s="8">
        <v>45826</v>
      </c>
      <c r="L2304" s="19" t="s">
        <v>8443</v>
      </c>
      <c r="M2304" s="44">
        <v>88.8</v>
      </c>
      <c r="N2304" s="7">
        <v>1</v>
      </c>
      <c r="O2304" s="44">
        <v>91.45</v>
      </c>
      <c r="P2304" s="44">
        <v>41.36</v>
      </c>
      <c r="Q2304" s="44">
        <v>3.3</v>
      </c>
      <c r="R2304" s="44">
        <v>21.76</v>
      </c>
      <c r="S2304" s="44">
        <v>2.65</v>
      </c>
      <c r="T2304" s="44">
        <v>0</v>
      </c>
      <c r="U2304" s="44">
        <v>22.38</v>
      </c>
      <c r="V2304" s="9">
        <v>0.252</v>
      </c>
      <c r="W2304" s="42" t="s">
        <v>34</v>
      </c>
      <c r="X2304" s="43"/>
      <c r="Y2304" s="43"/>
      <c r="Z2304" s="43" t="s">
        <v>8442</v>
      </c>
      <c r="AA2304" s="43" t="str">
        <f>VLOOKUP(J2304, sku!B:C, 2, FALSE)</f>
        <v>Cabo de Chupeta Coaxial de Transferência de Carga de Bateria 12/24V 500 Amper, PVC, CCA 5 Metros</v>
      </c>
      <c r="AB2304" s="45" t="str">
        <f>VLOOKUP(J2304, sku!B:BM, 64, FALSE)</f>
        <v>Importação</v>
      </c>
      <c r="AC2304" s="45" t="str">
        <f>LEFT(pedidos[[#This Row],[SKU]],3)</f>
        <v>1EC</v>
      </c>
      <c r="AD2304" s="37" t="str" cm="1">
        <f t="array" aca="1" ref="AD2304" ca="1">IFERROR(
  INDEX(
    montadora[Montadora],
    MATCH(TRUE,LEFT(#REF!,NÚCARACT(montadora[SKU Parcial]))=montadora[SKU Parcial],0)
  ),
  ""
)</f>
        <v/>
      </c>
    </row>
    <row r="2305" spans="1:30" x14ac:dyDescent="0.25">
      <c r="A2305" s="42" t="s">
        <v>10451</v>
      </c>
      <c r="B2305" s="42"/>
      <c r="C2305" s="42"/>
      <c r="D2305" s="42"/>
      <c r="E2305" s="42">
        <v>23998214127</v>
      </c>
      <c r="F2305" s="42" t="s">
        <v>10132</v>
      </c>
      <c r="G2305" s="42" t="s">
        <v>11228</v>
      </c>
      <c r="H2305" s="7"/>
      <c r="I2305" s="42"/>
      <c r="J2305" s="42" t="s">
        <v>2747</v>
      </c>
      <c r="K2305" s="8">
        <v>45823</v>
      </c>
      <c r="L2305" s="19" t="s">
        <v>8443</v>
      </c>
      <c r="M2305" s="44">
        <v>88.8</v>
      </c>
      <c r="N2305" s="7">
        <v>1</v>
      </c>
      <c r="O2305" s="44">
        <v>88.8</v>
      </c>
      <c r="P2305" s="44">
        <v>41.36</v>
      </c>
      <c r="Q2305" s="44">
        <v>3.3</v>
      </c>
      <c r="R2305" s="44">
        <v>21.76</v>
      </c>
      <c r="S2305" s="44">
        <v>0</v>
      </c>
      <c r="T2305" s="44">
        <v>0</v>
      </c>
      <c r="U2305" s="44">
        <v>22.38</v>
      </c>
      <c r="V2305" s="9">
        <v>0.252</v>
      </c>
      <c r="W2305" s="42" t="s">
        <v>34</v>
      </c>
      <c r="X2305" s="43"/>
      <c r="Y2305" s="43"/>
      <c r="Z2305" s="43" t="s">
        <v>8442</v>
      </c>
      <c r="AA2305" s="43" t="str">
        <f>VLOOKUP(J2305, sku!B:C, 2, FALSE)</f>
        <v>Cabo de Chupeta Coaxial de Transferência de Carga de Bateria 12/24V 500 Amper, PVC, CCA 5 Metros</v>
      </c>
      <c r="AB2305" s="45" t="str">
        <f>VLOOKUP(J2305, sku!B:BM, 64, FALSE)</f>
        <v>Importação</v>
      </c>
      <c r="AC2305" s="45" t="str">
        <f>LEFT(pedidos[[#This Row],[SKU]],3)</f>
        <v>1EC</v>
      </c>
      <c r="AD2305" s="37" t="str" cm="1">
        <f t="array" aca="1" ref="AD2305" ca="1">IFERROR(
  INDEX(
    montadora[Montadora],
    MATCH(TRUE,LEFT(#REF!,NÚCARACT(montadora[SKU Parcial]))=montadora[SKU Parcial],0)
  ),
  ""
)</f>
        <v/>
      </c>
    </row>
    <row r="2306" spans="1:30" x14ac:dyDescent="0.25">
      <c r="A2306" s="42" t="s">
        <v>10466</v>
      </c>
      <c r="B2306" s="42"/>
      <c r="C2306" s="42"/>
      <c r="D2306" s="42"/>
      <c r="E2306" s="42">
        <v>23998214127</v>
      </c>
      <c r="F2306" s="42" t="s">
        <v>10132</v>
      </c>
      <c r="G2306" s="42" t="s">
        <v>11228</v>
      </c>
      <c r="H2306" s="7"/>
      <c r="I2306" s="42"/>
      <c r="J2306" s="42" t="s">
        <v>2747</v>
      </c>
      <c r="K2306" s="8">
        <v>45823</v>
      </c>
      <c r="L2306" s="19" t="s">
        <v>8443</v>
      </c>
      <c r="M2306" s="44">
        <v>88.8</v>
      </c>
      <c r="N2306" s="7">
        <v>1</v>
      </c>
      <c r="O2306" s="44">
        <v>88.8</v>
      </c>
      <c r="P2306" s="44">
        <v>41.36</v>
      </c>
      <c r="Q2306" s="44">
        <v>3.3</v>
      </c>
      <c r="R2306" s="44">
        <v>21.76</v>
      </c>
      <c r="S2306" s="44">
        <v>0</v>
      </c>
      <c r="T2306" s="44">
        <v>0</v>
      </c>
      <c r="U2306" s="44">
        <v>22.38</v>
      </c>
      <c r="V2306" s="9">
        <v>0.252</v>
      </c>
      <c r="W2306" s="42" t="s">
        <v>34</v>
      </c>
      <c r="X2306" s="43"/>
      <c r="Y2306" s="43"/>
      <c r="Z2306" s="43" t="s">
        <v>8442</v>
      </c>
      <c r="AA2306" s="43" t="str">
        <f>VLOOKUP(J2306, sku!B:C, 2, FALSE)</f>
        <v>Cabo de Chupeta Coaxial de Transferência de Carga de Bateria 12/24V 500 Amper, PVC, CCA 5 Metros</v>
      </c>
      <c r="AB2306" s="45" t="str">
        <f>VLOOKUP(J2306, sku!B:BM, 64, FALSE)</f>
        <v>Importação</v>
      </c>
      <c r="AC2306" s="45" t="str">
        <f>LEFT(pedidos[[#This Row],[SKU]],3)</f>
        <v>1EC</v>
      </c>
      <c r="AD2306" s="37" t="str" cm="1">
        <f t="array" aca="1" ref="AD2306" ca="1">IFERROR(
  INDEX(
    montadora[Montadora],
    MATCH(TRUE,LEFT(#REF!,NÚCARACT(montadora[SKU Parcial]))=montadora[SKU Parcial],0)
  ),
  ""
)</f>
        <v/>
      </c>
    </row>
    <row r="2307" spans="1:30" x14ac:dyDescent="0.25">
      <c r="A2307" s="42" t="s">
        <v>10467</v>
      </c>
      <c r="B2307" s="42"/>
      <c r="C2307" s="42"/>
      <c r="D2307" s="42"/>
      <c r="E2307" s="42">
        <v>23998214127</v>
      </c>
      <c r="F2307" s="42" t="s">
        <v>10132</v>
      </c>
      <c r="G2307" s="42" t="s">
        <v>11228</v>
      </c>
      <c r="H2307" s="7"/>
      <c r="I2307" s="42"/>
      <c r="J2307" s="42" t="s">
        <v>2747</v>
      </c>
      <c r="K2307" s="8">
        <v>45823</v>
      </c>
      <c r="L2307" s="19" t="s">
        <v>8443</v>
      </c>
      <c r="M2307" s="44">
        <v>88.8</v>
      </c>
      <c r="N2307" s="7">
        <v>1</v>
      </c>
      <c r="O2307" s="44">
        <v>88.8</v>
      </c>
      <c r="P2307" s="44">
        <v>41.36</v>
      </c>
      <c r="Q2307" s="44">
        <v>3.3</v>
      </c>
      <c r="R2307" s="44">
        <v>21.76</v>
      </c>
      <c r="S2307" s="44">
        <v>0</v>
      </c>
      <c r="T2307" s="44">
        <v>0</v>
      </c>
      <c r="U2307" s="44">
        <v>22.38</v>
      </c>
      <c r="V2307" s="9">
        <v>0.252</v>
      </c>
      <c r="W2307" s="42" t="s">
        <v>34</v>
      </c>
      <c r="X2307" s="43"/>
      <c r="Y2307" s="43"/>
      <c r="Z2307" s="43" t="s">
        <v>8442</v>
      </c>
      <c r="AA2307" s="43" t="str">
        <f>VLOOKUP(J2307, sku!B:C, 2, FALSE)</f>
        <v>Cabo de Chupeta Coaxial de Transferência de Carga de Bateria 12/24V 500 Amper, PVC, CCA 5 Metros</v>
      </c>
      <c r="AB2307" s="45" t="str">
        <f>VLOOKUP(J2307, sku!B:BM, 64, FALSE)</f>
        <v>Importação</v>
      </c>
      <c r="AC2307" s="45" t="str">
        <f>LEFT(pedidos[[#This Row],[SKU]],3)</f>
        <v>1EC</v>
      </c>
      <c r="AD2307" s="37" t="str" cm="1">
        <f t="array" aca="1" ref="AD2307" ca="1">IFERROR(
  INDEX(
    montadora[Montadora],
    MATCH(TRUE,LEFT(#REF!,NÚCARACT(montadora[SKU Parcial]))=montadora[SKU Parcial],0)
  ),
  ""
)</f>
        <v/>
      </c>
    </row>
    <row r="2308" spans="1:30" x14ac:dyDescent="0.25">
      <c r="A2308" s="42" t="s">
        <v>10485</v>
      </c>
      <c r="B2308" s="42"/>
      <c r="C2308" s="42"/>
      <c r="D2308" s="42"/>
      <c r="E2308" s="42">
        <v>23998214127</v>
      </c>
      <c r="F2308" s="42" t="s">
        <v>10132</v>
      </c>
      <c r="G2308" s="42" t="s">
        <v>11228</v>
      </c>
      <c r="H2308" s="7"/>
      <c r="I2308" s="42"/>
      <c r="J2308" s="42" t="s">
        <v>2747</v>
      </c>
      <c r="K2308" s="8">
        <v>45822</v>
      </c>
      <c r="L2308" s="19" t="s">
        <v>8443</v>
      </c>
      <c r="M2308" s="44">
        <v>88.8</v>
      </c>
      <c r="N2308" s="7">
        <v>1</v>
      </c>
      <c r="O2308" s="44">
        <v>88.8</v>
      </c>
      <c r="P2308" s="44">
        <v>41.36</v>
      </c>
      <c r="Q2308" s="44">
        <v>3.3</v>
      </c>
      <c r="R2308" s="44">
        <v>21.76</v>
      </c>
      <c r="S2308" s="44">
        <v>0</v>
      </c>
      <c r="T2308" s="44">
        <v>0</v>
      </c>
      <c r="U2308" s="44">
        <v>22.38</v>
      </c>
      <c r="V2308" s="9">
        <v>0.252</v>
      </c>
      <c r="W2308" s="42" t="s">
        <v>34</v>
      </c>
      <c r="X2308" s="43"/>
      <c r="Y2308" s="43"/>
      <c r="Z2308" s="43" t="s">
        <v>8442</v>
      </c>
      <c r="AA2308" s="43" t="str">
        <f>VLOOKUP(J2308, sku!B:C, 2, FALSE)</f>
        <v>Cabo de Chupeta Coaxial de Transferência de Carga de Bateria 12/24V 500 Amper, PVC, CCA 5 Metros</v>
      </c>
      <c r="AB2308" s="45" t="str">
        <f>VLOOKUP(J2308, sku!B:BM, 64, FALSE)</f>
        <v>Importação</v>
      </c>
      <c r="AC2308" s="45" t="str">
        <f>LEFT(pedidos[[#This Row],[SKU]],3)</f>
        <v>1EC</v>
      </c>
      <c r="AD2308" s="37" t="str" cm="1">
        <f t="array" aca="1" ref="AD2308" ca="1">IFERROR(
  INDEX(
    montadora[Montadora],
    MATCH(TRUE,LEFT(#REF!,NÚCARACT(montadora[SKU Parcial]))=montadora[SKU Parcial],0)
  ),
  ""
)</f>
        <v/>
      </c>
    </row>
    <row r="2309" spans="1:30" x14ac:dyDescent="0.25">
      <c r="A2309" s="42" t="s">
        <v>10584</v>
      </c>
      <c r="B2309" s="42"/>
      <c r="C2309" s="42"/>
      <c r="D2309" s="42"/>
      <c r="E2309" s="42">
        <v>23998214127</v>
      </c>
      <c r="F2309" s="42" t="s">
        <v>10132</v>
      </c>
      <c r="G2309" s="42" t="s">
        <v>11228</v>
      </c>
      <c r="H2309" s="7"/>
      <c r="I2309" s="42"/>
      <c r="J2309" s="42" t="s">
        <v>2747</v>
      </c>
      <c r="K2309" s="8">
        <v>45817</v>
      </c>
      <c r="L2309" s="19" t="s">
        <v>8443</v>
      </c>
      <c r="M2309" s="44">
        <v>88.8</v>
      </c>
      <c r="N2309" s="7">
        <v>1</v>
      </c>
      <c r="O2309" s="44">
        <v>88.8</v>
      </c>
      <c r="P2309" s="44">
        <v>41.36</v>
      </c>
      <c r="Q2309" s="44">
        <v>3.3</v>
      </c>
      <c r="R2309" s="44">
        <v>21.76</v>
      </c>
      <c r="S2309" s="44">
        <v>0</v>
      </c>
      <c r="T2309" s="44">
        <v>0</v>
      </c>
      <c r="U2309" s="44">
        <v>22.38</v>
      </c>
      <c r="V2309" s="9">
        <v>0.252</v>
      </c>
      <c r="W2309" s="42" t="s">
        <v>34</v>
      </c>
      <c r="X2309" s="43"/>
      <c r="Y2309" s="43"/>
      <c r="Z2309" s="43" t="s">
        <v>8442</v>
      </c>
      <c r="AA2309" s="43" t="str">
        <f>VLOOKUP(J2309, sku!B:C, 2, FALSE)</f>
        <v>Cabo de Chupeta Coaxial de Transferência de Carga de Bateria 12/24V 500 Amper, PVC, CCA 5 Metros</v>
      </c>
      <c r="AB2309" s="45" t="str">
        <f>VLOOKUP(J2309, sku!B:BM, 64, FALSE)</f>
        <v>Importação</v>
      </c>
      <c r="AC2309" s="45" t="str">
        <f>LEFT(pedidos[[#This Row],[SKU]],3)</f>
        <v>1EC</v>
      </c>
      <c r="AD2309" s="37" t="str" cm="1">
        <f t="array" aca="1" ref="AD2309" ca="1">IFERROR(
  INDEX(
    montadora[Montadora],
    MATCH(TRUE,LEFT(#REF!,NÚCARACT(montadora[SKU Parcial]))=montadora[SKU Parcial],0)
  ),
  ""
)</f>
        <v/>
      </c>
    </row>
    <row r="2310" spans="1:30" x14ac:dyDescent="0.25">
      <c r="A2310" s="42" t="s">
        <v>10623</v>
      </c>
      <c r="B2310" s="42"/>
      <c r="C2310" s="42"/>
      <c r="D2310" s="42"/>
      <c r="E2310" s="42">
        <v>23998214127</v>
      </c>
      <c r="F2310" s="42" t="s">
        <v>10132</v>
      </c>
      <c r="G2310" s="42" t="s">
        <v>11228</v>
      </c>
      <c r="H2310" s="7"/>
      <c r="I2310" s="42"/>
      <c r="J2310" s="42" t="s">
        <v>2747</v>
      </c>
      <c r="K2310" s="8">
        <v>45814</v>
      </c>
      <c r="L2310" s="19" t="s">
        <v>8443</v>
      </c>
      <c r="M2310" s="44">
        <v>88.8</v>
      </c>
      <c r="N2310" s="7">
        <v>1</v>
      </c>
      <c r="O2310" s="44">
        <v>91.45</v>
      </c>
      <c r="P2310" s="44">
        <v>41.36</v>
      </c>
      <c r="Q2310" s="44">
        <v>3.3</v>
      </c>
      <c r="R2310" s="44">
        <v>21.76</v>
      </c>
      <c r="S2310" s="44">
        <v>2.65</v>
      </c>
      <c r="T2310" s="44">
        <v>0</v>
      </c>
      <c r="U2310" s="44">
        <v>22.38</v>
      </c>
      <c r="V2310" s="9">
        <v>0.252</v>
      </c>
      <c r="W2310" s="42" t="s">
        <v>34</v>
      </c>
      <c r="X2310" s="43"/>
      <c r="Y2310" s="43"/>
      <c r="Z2310" s="43" t="s">
        <v>8442</v>
      </c>
      <c r="AA2310" s="43" t="str">
        <f>VLOOKUP(J2310, sku!B:C, 2, FALSE)</f>
        <v>Cabo de Chupeta Coaxial de Transferência de Carga de Bateria 12/24V 500 Amper, PVC, CCA 5 Metros</v>
      </c>
      <c r="AB2310" s="45" t="str">
        <f>VLOOKUP(J2310, sku!B:BM, 64, FALSE)</f>
        <v>Importação</v>
      </c>
      <c r="AC2310" s="45" t="str">
        <f>LEFT(pedidos[[#This Row],[SKU]],3)</f>
        <v>1EC</v>
      </c>
      <c r="AD2310" s="37" t="str" cm="1">
        <f t="array" aca="1" ref="AD2310" ca="1">IFERROR(
  INDEX(
    montadora[Montadora],
    MATCH(TRUE,LEFT(#REF!,NÚCARACT(montadora[SKU Parcial]))=montadora[SKU Parcial],0)
  ),
  ""
)</f>
        <v/>
      </c>
    </row>
    <row r="2311" spans="1:30" x14ac:dyDescent="0.25">
      <c r="A2311" s="42" t="s">
        <v>10673</v>
      </c>
      <c r="B2311" s="42"/>
      <c r="C2311" s="42"/>
      <c r="D2311" s="42"/>
      <c r="E2311" s="42">
        <v>23998214127</v>
      </c>
      <c r="F2311" s="42" t="s">
        <v>10132</v>
      </c>
      <c r="G2311" s="42" t="s">
        <v>11228</v>
      </c>
      <c r="H2311" s="7"/>
      <c r="I2311" s="42"/>
      <c r="J2311" s="42" t="s">
        <v>2747</v>
      </c>
      <c r="K2311" s="8">
        <v>45810</v>
      </c>
      <c r="L2311" s="19" t="s">
        <v>8443</v>
      </c>
      <c r="M2311" s="44">
        <v>88.8</v>
      </c>
      <c r="N2311" s="7">
        <v>1</v>
      </c>
      <c r="O2311" s="44">
        <v>88.8</v>
      </c>
      <c r="P2311" s="44">
        <v>41.36</v>
      </c>
      <c r="Q2311" s="44">
        <v>3.3</v>
      </c>
      <c r="R2311" s="44">
        <v>21.76</v>
      </c>
      <c r="S2311" s="44">
        <v>0</v>
      </c>
      <c r="T2311" s="44">
        <v>0</v>
      </c>
      <c r="U2311" s="44">
        <v>22.38</v>
      </c>
      <c r="V2311" s="9">
        <v>0.252</v>
      </c>
      <c r="W2311" s="42" t="s">
        <v>34</v>
      </c>
      <c r="X2311" s="43"/>
      <c r="Y2311" s="43"/>
      <c r="Z2311" s="43" t="s">
        <v>8442</v>
      </c>
      <c r="AA2311" s="43" t="str">
        <f>VLOOKUP(J2311, sku!B:C, 2, FALSE)</f>
        <v>Cabo de Chupeta Coaxial de Transferência de Carga de Bateria 12/24V 500 Amper, PVC, CCA 5 Metros</v>
      </c>
      <c r="AB2311" s="45" t="str">
        <f>VLOOKUP(J2311, sku!B:BM, 64, FALSE)</f>
        <v>Importação</v>
      </c>
      <c r="AC2311" s="45" t="str">
        <f>LEFT(pedidos[[#This Row],[SKU]],3)</f>
        <v>1EC</v>
      </c>
      <c r="AD2311" s="37" t="str" cm="1">
        <f t="array" aca="1" ref="AD2311" ca="1">IFERROR(
  INDEX(
    montadora[Montadora],
    MATCH(TRUE,LEFT(#REF!,NÚCARACT(montadora[SKU Parcial]))=montadora[SKU Parcial],0)
  ),
  ""
)</f>
        <v/>
      </c>
    </row>
    <row r="2312" spans="1:30" x14ac:dyDescent="0.25">
      <c r="A2312" s="42" t="s">
        <v>10208</v>
      </c>
      <c r="B2312" s="42"/>
      <c r="C2312" s="42"/>
      <c r="D2312" s="42"/>
      <c r="E2312" s="42">
        <v>23998214127</v>
      </c>
      <c r="F2312" s="42" t="s">
        <v>10132</v>
      </c>
      <c r="G2312" s="42" t="s">
        <v>11228</v>
      </c>
      <c r="H2312" s="7"/>
      <c r="I2312" s="42"/>
      <c r="J2312" s="42" t="s">
        <v>2747</v>
      </c>
      <c r="K2312" s="8">
        <v>45836</v>
      </c>
      <c r="L2312" s="19" t="s">
        <v>8443</v>
      </c>
      <c r="M2312" s="44">
        <v>88.8</v>
      </c>
      <c r="N2312" s="7">
        <v>1</v>
      </c>
      <c r="O2312" s="44">
        <v>96.65</v>
      </c>
      <c r="P2312" s="44">
        <v>41.36</v>
      </c>
      <c r="Q2312" s="44">
        <v>3.3</v>
      </c>
      <c r="R2312" s="44">
        <v>21.76</v>
      </c>
      <c r="S2312" s="44">
        <v>7.85</v>
      </c>
      <c r="T2312" s="44">
        <v>0.01</v>
      </c>
      <c r="U2312" s="44">
        <v>22.37</v>
      </c>
      <c r="V2312" s="9">
        <v>0.25190000000000001</v>
      </c>
      <c r="W2312" s="42" t="s">
        <v>34</v>
      </c>
      <c r="X2312" s="43"/>
      <c r="Y2312" s="43"/>
      <c r="Z2312" s="43" t="s">
        <v>8442</v>
      </c>
      <c r="AA2312" s="43" t="str">
        <f>VLOOKUP(J2312, sku!B:C, 2, FALSE)</f>
        <v>Cabo de Chupeta Coaxial de Transferência de Carga de Bateria 12/24V 500 Amper, PVC, CCA 5 Metros</v>
      </c>
      <c r="AB2312" s="45" t="str">
        <f>VLOOKUP(J2312, sku!B:BM, 64, FALSE)</f>
        <v>Importação</v>
      </c>
      <c r="AC2312" s="45" t="str">
        <f>LEFT(pedidos[[#This Row],[SKU]],3)</f>
        <v>1EC</v>
      </c>
      <c r="AD2312" s="37" t="str" cm="1">
        <f t="array" aca="1" ref="AD2312" ca="1">IFERROR(
  INDEX(
    montadora[Montadora],
    MATCH(TRUE,LEFT(#REF!,NÚCARACT(montadora[SKU Parcial]))=montadora[SKU Parcial],0)
  ),
  ""
)</f>
        <v/>
      </c>
    </row>
    <row r="2313" spans="1:30" x14ac:dyDescent="0.25">
      <c r="A2313" s="42" t="s">
        <v>8295</v>
      </c>
      <c r="B2313" s="42"/>
      <c r="C2313" s="42"/>
      <c r="D2313" s="42"/>
      <c r="E2313" s="42">
        <v>23393714520</v>
      </c>
      <c r="F2313" s="42" t="s">
        <v>8397</v>
      </c>
      <c r="G2313" s="42" t="s">
        <v>11227</v>
      </c>
      <c r="H2313" s="7"/>
      <c r="I2313" s="42"/>
      <c r="J2313" s="42" t="s">
        <v>2747</v>
      </c>
      <c r="K2313" s="8">
        <v>45836</v>
      </c>
      <c r="L2313" s="19" t="s">
        <v>8443</v>
      </c>
      <c r="M2313" s="44">
        <v>89.8</v>
      </c>
      <c r="N2313" s="7">
        <v>1</v>
      </c>
      <c r="O2313" s="44">
        <v>89.8</v>
      </c>
      <c r="P2313" s="44">
        <v>41.36</v>
      </c>
      <c r="Q2313" s="44">
        <v>7.39</v>
      </c>
      <c r="R2313" s="44">
        <v>23.76</v>
      </c>
      <c r="S2313" s="44">
        <v>0</v>
      </c>
      <c r="T2313" s="44">
        <v>0</v>
      </c>
      <c r="U2313" s="44">
        <v>17.29</v>
      </c>
      <c r="V2313" s="9">
        <v>0.1925</v>
      </c>
      <c r="W2313" s="42" t="s">
        <v>34</v>
      </c>
      <c r="X2313" s="43"/>
      <c r="Y2313" s="43"/>
      <c r="Z2313" s="43" t="s">
        <v>8442</v>
      </c>
      <c r="AA2313" s="43" t="str">
        <f>VLOOKUP(J2313, sku!B:C, 2, FALSE)</f>
        <v>Cabo de Chupeta Coaxial de Transferência de Carga de Bateria 12/24V 500 Amper, PVC, CCA 5 Metros</v>
      </c>
      <c r="AB2313" s="45" t="str">
        <f>VLOOKUP(J2313, sku!B:BM, 64, FALSE)</f>
        <v>Importação</v>
      </c>
      <c r="AC2313" s="45" t="str">
        <f>LEFT(pedidos[[#This Row],[SKU]],3)</f>
        <v>1EC</v>
      </c>
      <c r="AD2313" s="37" t="str" cm="1">
        <f t="array" aca="1" ref="AD2313" ca="1">IFERROR(
  INDEX(
    montadora[Montadora],
    MATCH(TRUE,LEFT(J2767,NÚCARACT(montadora[SKU Parcial]))=montadora[SKU Parcial],0)
  ),
  ""
)</f>
        <v/>
      </c>
    </row>
    <row r="2314" spans="1:30" customFormat="1" x14ac:dyDescent="0.25">
      <c r="A2314" s="1" t="s">
        <v>5372</v>
      </c>
      <c r="B2314" s="1" t="s">
        <v>36</v>
      </c>
      <c r="C2314" s="1" t="s">
        <v>1663</v>
      </c>
      <c r="D2314" s="1" t="s">
        <v>45</v>
      </c>
      <c r="E2314" s="1" t="s">
        <v>2746</v>
      </c>
      <c r="F2314" s="1" t="s">
        <v>1793</v>
      </c>
      <c r="G2314" s="6" t="s">
        <v>11227</v>
      </c>
      <c r="H2314" s="2" t="s">
        <v>30</v>
      </c>
      <c r="I2314" s="1" t="s">
        <v>36</v>
      </c>
      <c r="J2314" s="1" t="s">
        <v>2747</v>
      </c>
      <c r="K2314" s="4">
        <v>45836</v>
      </c>
      <c r="L2314" s="2" t="s">
        <v>804</v>
      </c>
      <c r="M2314" s="26">
        <v>78.8</v>
      </c>
      <c r="N2314" s="2">
        <v>1</v>
      </c>
      <c r="O2314" s="26">
        <v>88.79</v>
      </c>
      <c r="P2314" s="26">
        <v>41.36</v>
      </c>
      <c r="Q2314" s="26">
        <v>6.48</v>
      </c>
      <c r="R2314" s="26">
        <v>16.21</v>
      </c>
      <c r="S2314" s="26">
        <v>9.99</v>
      </c>
      <c r="T2314" s="26">
        <v>0</v>
      </c>
      <c r="U2314" s="26">
        <v>14.75</v>
      </c>
      <c r="V2314" s="10">
        <v>0.18720000000000001</v>
      </c>
      <c r="W2314" s="1" t="s">
        <v>34</v>
      </c>
      <c r="X2314" s="3"/>
      <c r="Y2314" s="3"/>
      <c r="Z2314" s="5" t="s">
        <v>7980</v>
      </c>
      <c r="AA2314" s="5" t="str">
        <f>VLOOKUP(J2314, sku!B:C, 2, FALSE)</f>
        <v>Cabo de Chupeta Coaxial de Transferência de Carga de Bateria 12/24V 500 Amper, PVC, CCA 5 Metros</v>
      </c>
      <c r="AB2314" s="3" t="str">
        <f>VLOOKUP(J2314, sku!B:BM, 64, FALSE)</f>
        <v>Importação</v>
      </c>
      <c r="AC2314" s="3" t="str">
        <f>LEFT(pedidos[[#This Row],[SKU]],3)</f>
        <v>1EC</v>
      </c>
      <c r="AD2314" s="36" t="str" cm="1">
        <f t="array" aca="1" ref="AD2314" ca="1">IFERROR(
  INDEX(
    montadora[Montadora],
    MATCH(TRUE,LEFT(#REF!,NÚCARACT(montadora[SKU Parcial]))=montadora[SKU Parcial],0)
  ),
  ""
)</f>
        <v/>
      </c>
    </row>
    <row r="2315" spans="1:30" customFormat="1" x14ac:dyDescent="0.25">
      <c r="A2315" s="1" t="s">
        <v>5373</v>
      </c>
      <c r="B2315" s="1" t="s">
        <v>36</v>
      </c>
      <c r="C2315" s="1" t="s">
        <v>2430</v>
      </c>
      <c r="D2315" s="1" t="s">
        <v>138</v>
      </c>
      <c r="E2315" s="1" t="s">
        <v>2746</v>
      </c>
      <c r="F2315" s="1" t="s">
        <v>1793</v>
      </c>
      <c r="G2315" s="6" t="s">
        <v>11227</v>
      </c>
      <c r="H2315" s="2" t="s">
        <v>30</v>
      </c>
      <c r="I2315" s="1" t="s">
        <v>36</v>
      </c>
      <c r="J2315" s="1" t="s">
        <v>2747</v>
      </c>
      <c r="K2315" s="4">
        <v>45836</v>
      </c>
      <c r="L2315" s="2" t="s">
        <v>804</v>
      </c>
      <c r="M2315" s="26">
        <v>78.8</v>
      </c>
      <c r="N2315" s="2">
        <v>1</v>
      </c>
      <c r="O2315" s="26">
        <v>87.79</v>
      </c>
      <c r="P2315" s="26">
        <v>41.36</v>
      </c>
      <c r="Q2315" s="26">
        <v>6.48</v>
      </c>
      <c r="R2315" s="26">
        <v>16.21</v>
      </c>
      <c r="S2315" s="26">
        <v>8.99</v>
      </c>
      <c r="T2315" s="26">
        <v>0</v>
      </c>
      <c r="U2315" s="26">
        <v>14.75</v>
      </c>
      <c r="V2315" s="10">
        <v>0.18720000000000001</v>
      </c>
      <c r="W2315" s="1" t="s">
        <v>34</v>
      </c>
      <c r="X2315" s="3"/>
      <c r="Y2315" s="3"/>
      <c r="Z2315" s="5" t="s">
        <v>7980</v>
      </c>
      <c r="AA2315" s="5" t="str">
        <f>VLOOKUP(J2315, sku!B:C, 2, FALSE)</f>
        <v>Cabo de Chupeta Coaxial de Transferência de Carga de Bateria 12/24V 500 Amper, PVC, CCA 5 Metros</v>
      </c>
      <c r="AB2315" s="3" t="str">
        <f>VLOOKUP(J2315, sku!B:BM, 64, FALSE)</f>
        <v>Importação</v>
      </c>
      <c r="AC2315" s="3" t="str">
        <f>LEFT(pedidos[[#This Row],[SKU]],3)</f>
        <v>1EC</v>
      </c>
      <c r="AD2315" s="36" t="str" cm="1">
        <f t="array" aca="1" ref="AD2315" ca="1">IFERROR(
  INDEX(
    montadora[Montadora],
    MATCH(TRUE,LEFT(#REF!,NÚCARACT(montadora[SKU Parcial]))=montadora[SKU Parcial],0)
  ),
  ""
)</f>
        <v/>
      </c>
    </row>
    <row r="2316" spans="1:30" customFormat="1" x14ac:dyDescent="0.25">
      <c r="A2316" s="1" t="s">
        <v>5377</v>
      </c>
      <c r="B2316" s="1" t="s">
        <v>36</v>
      </c>
      <c r="C2316" s="1" t="s">
        <v>278</v>
      </c>
      <c r="D2316" s="1" t="s">
        <v>138</v>
      </c>
      <c r="E2316" s="1" t="s">
        <v>2746</v>
      </c>
      <c r="F2316" s="1" t="s">
        <v>1793</v>
      </c>
      <c r="G2316" s="6" t="s">
        <v>11227</v>
      </c>
      <c r="H2316" s="2" t="s">
        <v>30</v>
      </c>
      <c r="I2316" s="1" t="s">
        <v>36</v>
      </c>
      <c r="J2316" s="1" t="s">
        <v>2747</v>
      </c>
      <c r="K2316" s="4">
        <v>45838</v>
      </c>
      <c r="L2316" s="2" t="s">
        <v>804</v>
      </c>
      <c r="M2316" s="26">
        <v>78.8</v>
      </c>
      <c r="N2316" s="2">
        <v>1</v>
      </c>
      <c r="O2316" s="26">
        <v>78.8</v>
      </c>
      <c r="P2316" s="26">
        <v>41.36</v>
      </c>
      <c r="Q2316" s="26">
        <v>6.48</v>
      </c>
      <c r="R2316" s="26">
        <v>16.21</v>
      </c>
      <c r="S2316" s="26">
        <v>0</v>
      </c>
      <c r="T2316" s="26">
        <v>0</v>
      </c>
      <c r="U2316" s="26">
        <v>14.75</v>
      </c>
      <c r="V2316" s="10">
        <v>0.18720000000000001</v>
      </c>
      <c r="W2316" s="1" t="s">
        <v>34</v>
      </c>
      <c r="X2316" s="3"/>
      <c r="Y2316" s="3"/>
      <c r="Z2316" s="5" t="s">
        <v>7980</v>
      </c>
      <c r="AA2316" s="5" t="str">
        <f>VLOOKUP(J2316, sku!B:C, 2, FALSE)</f>
        <v>Cabo de Chupeta Coaxial de Transferência de Carga de Bateria 12/24V 500 Amper, PVC, CCA 5 Metros</v>
      </c>
      <c r="AB2316" s="3" t="str">
        <f>VLOOKUP(J2316, sku!B:BM, 64, FALSE)</f>
        <v>Importação</v>
      </c>
      <c r="AC2316" s="3" t="str">
        <f>LEFT(pedidos[[#This Row],[SKU]],3)</f>
        <v>1EC</v>
      </c>
      <c r="AD2316" s="36" t="str" cm="1">
        <f t="array" aca="1" ref="AD2316" ca="1">IFERROR(
  INDEX(
    montadora[Montadora],
    MATCH(TRUE,LEFT(J2778,NÚCARACT(montadora[SKU Parcial]))=montadora[SKU Parcial],0)
  ),
  ""
)</f>
        <v/>
      </c>
    </row>
    <row r="2317" spans="1:30" customFormat="1" x14ac:dyDescent="0.25">
      <c r="A2317" s="1" t="s">
        <v>5401</v>
      </c>
      <c r="B2317" s="1" t="s">
        <v>36</v>
      </c>
      <c r="C2317" s="1" t="s">
        <v>5402</v>
      </c>
      <c r="D2317" s="1" t="s">
        <v>27</v>
      </c>
      <c r="E2317" s="1" t="s">
        <v>2746</v>
      </c>
      <c r="F2317" s="1" t="s">
        <v>1793</v>
      </c>
      <c r="G2317" s="6" t="s">
        <v>11227</v>
      </c>
      <c r="H2317" s="2" t="s">
        <v>30</v>
      </c>
      <c r="I2317" s="1" t="s">
        <v>36</v>
      </c>
      <c r="J2317" s="1" t="s">
        <v>2747</v>
      </c>
      <c r="K2317" s="4">
        <v>45824</v>
      </c>
      <c r="L2317" s="20" t="s">
        <v>33</v>
      </c>
      <c r="M2317" s="26">
        <v>77.8</v>
      </c>
      <c r="N2317" s="2">
        <v>1</v>
      </c>
      <c r="O2317" s="26">
        <v>93.79</v>
      </c>
      <c r="P2317" s="26">
        <v>41.36</v>
      </c>
      <c r="Q2317" s="27">
        <v>0</v>
      </c>
      <c r="R2317" s="26">
        <v>16.09</v>
      </c>
      <c r="S2317" s="26">
        <v>15.99</v>
      </c>
      <c r="T2317" s="26">
        <v>0</v>
      </c>
      <c r="U2317" s="26">
        <v>13.95</v>
      </c>
      <c r="V2317" s="10">
        <v>0.17929999999999999</v>
      </c>
      <c r="W2317" s="1" t="s">
        <v>34</v>
      </c>
      <c r="X2317" s="3"/>
      <c r="Y2317" s="3"/>
      <c r="Z2317" s="5" t="s">
        <v>7980</v>
      </c>
      <c r="AA2317" s="5" t="str">
        <f>VLOOKUP(J2317, sku!B:C, 2, FALSE)</f>
        <v>Cabo de Chupeta Coaxial de Transferência de Carga de Bateria 12/24V 500 Amper, PVC, CCA 5 Metros</v>
      </c>
      <c r="AB2317" s="3" t="str">
        <f>VLOOKUP(J2317, sku!B:BM, 64, FALSE)</f>
        <v>Importação</v>
      </c>
      <c r="AC2317" s="3" t="str">
        <f>LEFT(pedidos[[#This Row],[SKU]],3)</f>
        <v>1EC</v>
      </c>
      <c r="AD2317" s="36" t="str" cm="1">
        <f t="array" aca="1" ref="AD2317" ca="1">IFERROR(
  INDEX(
    montadora[Montadora],
    MATCH(TRUE,LEFT(J2779,NÚCARACT(montadora[SKU Parcial]))=montadora[SKU Parcial],0)
  ),
  ""
)</f>
        <v/>
      </c>
    </row>
    <row r="2318" spans="1:30" customFormat="1" x14ac:dyDescent="0.25">
      <c r="A2318" s="1" t="s">
        <v>5403</v>
      </c>
      <c r="B2318" s="1" t="s">
        <v>5404</v>
      </c>
      <c r="C2318" s="1" t="s">
        <v>925</v>
      </c>
      <c r="D2318" s="1" t="s">
        <v>27</v>
      </c>
      <c r="E2318" s="1" t="s">
        <v>2746</v>
      </c>
      <c r="F2318" s="1" t="s">
        <v>1793</v>
      </c>
      <c r="G2318" s="6" t="s">
        <v>11227</v>
      </c>
      <c r="H2318" s="2" t="s">
        <v>30</v>
      </c>
      <c r="I2318" s="1" t="s">
        <v>36</v>
      </c>
      <c r="J2318" s="1" t="s">
        <v>2747</v>
      </c>
      <c r="K2318" s="4">
        <v>45825</v>
      </c>
      <c r="L2318" s="2" t="s">
        <v>33</v>
      </c>
      <c r="M2318" s="26">
        <v>77.8</v>
      </c>
      <c r="N2318" s="2">
        <v>1</v>
      </c>
      <c r="O2318" s="26">
        <v>93.79</v>
      </c>
      <c r="P2318" s="26">
        <v>41.36</v>
      </c>
      <c r="Q2318" s="27">
        <v>0</v>
      </c>
      <c r="R2318" s="26">
        <v>16.09</v>
      </c>
      <c r="S2318" s="26">
        <v>15.99</v>
      </c>
      <c r="T2318" s="26">
        <v>0</v>
      </c>
      <c r="U2318" s="26">
        <v>13.95</v>
      </c>
      <c r="V2318" s="10">
        <v>0.17929999999999999</v>
      </c>
      <c r="W2318" s="1" t="s">
        <v>34</v>
      </c>
      <c r="X2318" s="3"/>
      <c r="Y2318" s="3"/>
      <c r="Z2318" s="5" t="s">
        <v>7980</v>
      </c>
      <c r="AA2318" s="5" t="str">
        <f>VLOOKUP(J2318, sku!B:C, 2, FALSE)</f>
        <v>Cabo de Chupeta Coaxial de Transferência de Carga de Bateria 12/24V 500 Amper, PVC, CCA 5 Metros</v>
      </c>
      <c r="AB2318" s="3" t="str">
        <f>VLOOKUP(J2318, sku!B:BM, 64, FALSE)</f>
        <v>Importação</v>
      </c>
      <c r="AC2318" s="3" t="str">
        <f>LEFT(pedidos[[#This Row],[SKU]],3)</f>
        <v>1EC</v>
      </c>
      <c r="AD2318" s="36" t="str" cm="1">
        <f t="array" aca="1" ref="AD2318" ca="1">IFERROR(
  INDEX(
    montadora[Montadora],
    MATCH(TRUE,LEFT(J2780,NÚCARACT(montadora[SKU Parcial]))=montadora[SKU Parcial],0)
  ),
  ""
)</f>
        <v/>
      </c>
    </row>
    <row r="2319" spans="1:30" customFormat="1" x14ac:dyDescent="0.25">
      <c r="A2319" s="1" t="s">
        <v>5405</v>
      </c>
      <c r="B2319" s="1" t="s">
        <v>5406</v>
      </c>
      <c r="C2319" s="1" t="s">
        <v>1121</v>
      </c>
      <c r="D2319" s="1" t="s">
        <v>358</v>
      </c>
      <c r="E2319" s="1" t="s">
        <v>2746</v>
      </c>
      <c r="F2319" s="1" t="s">
        <v>1793</v>
      </c>
      <c r="G2319" s="6" t="s">
        <v>11227</v>
      </c>
      <c r="H2319" s="2" t="s">
        <v>30</v>
      </c>
      <c r="I2319" s="1" t="s">
        <v>36</v>
      </c>
      <c r="J2319" s="1" t="s">
        <v>2747</v>
      </c>
      <c r="K2319" s="4">
        <v>45819</v>
      </c>
      <c r="L2319" s="16" t="s">
        <v>11229</v>
      </c>
      <c r="M2319" s="26">
        <v>75.47</v>
      </c>
      <c r="N2319" s="2">
        <v>1</v>
      </c>
      <c r="O2319" s="26">
        <v>75.47</v>
      </c>
      <c r="P2319" s="26">
        <v>41.36</v>
      </c>
      <c r="Q2319" s="26">
        <v>6.2</v>
      </c>
      <c r="R2319" s="26">
        <v>14.42</v>
      </c>
      <c r="S2319" s="26">
        <v>0</v>
      </c>
      <c r="T2319" s="26">
        <v>0</v>
      </c>
      <c r="U2319" s="26">
        <v>13.49</v>
      </c>
      <c r="V2319" s="10">
        <v>0.17879999999999999</v>
      </c>
      <c r="W2319" s="1" t="s">
        <v>34</v>
      </c>
      <c r="X2319" s="3"/>
      <c r="Y2319" s="3"/>
      <c r="Z2319" s="5" t="s">
        <v>7980</v>
      </c>
      <c r="AA2319" s="5" t="str">
        <f>VLOOKUP(J2319, sku!B:C, 2, FALSE)</f>
        <v>Cabo de Chupeta Coaxial de Transferência de Carga de Bateria 12/24V 500 Amper, PVC, CCA 5 Metros</v>
      </c>
      <c r="AB2319" s="3" t="str">
        <f>VLOOKUP(J2319, sku!B:BM, 64, FALSE)</f>
        <v>Importação</v>
      </c>
      <c r="AC2319" s="3" t="str">
        <f>LEFT(pedidos[[#This Row],[SKU]],3)</f>
        <v>1EC</v>
      </c>
      <c r="AD2319" s="36" t="str" cm="1">
        <f t="array" aca="1" ref="AD2319" ca="1">IFERROR(
  INDEX(
    montadora[Montadora],
    MATCH(TRUE,LEFT(J2781,NÚCARACT(montadora[SKU Parcial]))=montadora[SKU Parcial],0)
  ),
  ""
)</f>
        <v/>
      </c>
    </row>
    <row r="2320" spans="1:30" customFormat="1" x14ac:dyDescent="0.25">
      <c r="A2320" s="1" t="s">
        <v>5643</v>
      </c>
      <c r="B2320" s="1" t="s">
        <v>5644</v>
      </c>
      <c r="C2320" s="1" t="s">
        <v>1230</v>
      </c>
      <c r="D2320" s="1" t="s">
        <v>45</v>
      </c>
      <c r="E2320" s="1" t="s">
        <v>3080</v>
      </c>
      <c r="F2320" s="1" t="s">
        <v>3085</v>
      </c>
      <c r="G2320" s="6" t="s">
        <v>11227</v>
      </c>
      <c r="H2320" s="2" t="s">
        <v>47</v>
      </c>
      <c r="I2320" s="1" t="s">
        <v>31</v>
      </c>
      <c r="J2320" s="1" t="s">
        <v>2747</v>
      </c>
      <c r="K2320" s="4">
        <v>45838</v>
      </c>
      <c r="L2320" s="16" t="s">
        <v>11229</v>
      </c>
      <c r="M2320" s="26">
        <v>78.8</v>
      </c>
      <c r="N2320" s="2">
        <v>1</v>
      </c>
      <c r="O2320" s="26">
        <v>78.8</v>
      </c>
      <c r="P2320" s="26">
        <v>41.36</v>
      </c>
      <c r="Q2320" s="26">
        <v>6.48</v>
      </c>
      <c r="R2320" s="26">
        <v>20.149999999999999</v>
      </c>
      <c r="S2320" s="26">
        <v>0</v>
      </c>
      <c r="T2320" s="26">
        <v>0</v>
      </c>
      <c r="U2320" s="26">
        <v>10.81</v>
      </c>
      <c r="V2320" s="10">
        <v>0.13719999999999999</v>
      </c>
      <c r="W2320" s="1" t="s">
        <v>34</v>
      </c>
      <c r="X2320" s="3"/>
      <c r="Y2320" s="3"/>
      <c r="Z2320" s="5" t="s">
        <v>7980</v>
      </c>
      <c r="AA2320" s="5" t="str">
        <f>VLOOKUP(J2320, sku!B:C, 2, FALSE)</f>
        <v>Cabo de Chupeta Coaxial de Transferência de Carga de Bateria 12/24V 500 Amper, PVC, CCA 5 Metros</v>
      </c>
      <c r="AB2320" s="3" t="str">
        <f>VLOOKUP(J2320, sku!B:BM, 64, FALSE)</f>
        <v>Importação</v>
      </c>
      <c r="AC2320" s="3" t="str">
        <f>LEFT(pedidos[[#This Row],[SKU]],3)</f>
        <v>1EC</v>
      </c>
      <c r="AD2320" s="36" t="str" cm="1">
        <f t="array" aca="1" ref="AD2320" ca="1">IFERROR(
  INDEX(
    montadora[Montadora],
    MATCH(TRUE,LEFT(J2787,NÚCARACT(montadora[SKU Parcial]))=montadora[SKU Parcial],0)
  ),
  ""
)</f>
        <v/>
      </c>
    </row>
    <row r="2321" spans="1:30" x14ac:dyDescent="0.25">
      <c r="A2321" s="42" t="s">
        <v>9889</v>
      </c>
      <c r="B2321" s="42">
        <v>23998214127</v>
      </c>
      <c r="C2321" s="42"/>
      <c r="D2321" s="42"/>
      <c r="E2321" s="42"/>
      <c r="F2321" s="42" t="s">
        <v>10132</v>
      </c>
      <c r="G2321" s="42" t="s">
        <v>11228</v>
      </c>
      <c r="H2321" s="19"/>
      <c r="I2321" s="42"/>
      <c r="J2321" s="42" t="s">
        <v>2747</v>
      </c>
      <c r="K2321" s="21">
        <v>45782</v>
      </c>
      <c r="L2321" s="19" t="s">
        <v>8443</v>
      </c>
      <c r="M2321" s="44">
        <v>88.8</v>
      </c>
      <c r="N2321" s="19">
        <v>1</v>
      </c>
      <c r="O2321" s="44">
        <v>96.8</v>
      </c>
      <c r="P2321" s="44">
        <v>41.36</v>
      </c>
      <c r="Q2321" s="44">
        <v>2.99</v>
      </c>
      <c r="R2321" s="44">
        <v>21.58</v>
      </c>
      <c r="S2321" s="44">
        <v>8</v>
      </c>
      <c r="T2321" s="44">
        <v>0</v>
      </c>
      <c r="U2321" s="44">
        <v>21.98</v>
      </c>
      <c r="V2321" s="23">
        <v>0</v>
      </c>
      <c r="W2321" s="42" t="s">
        <v>34</v>
      </c>
      <c r="X2321" s="43"/>
      <c r="Y2321" s="43"/>
      <c r="Z2321" s="43" t="s">
        <v>8442</v>
      </c>
      <c r="AA2321" s="43" t="str">
        <f>VLOOKUP(J2321, sku!B:C, 2, FALSE)</f>
        <v>Cabo de Chupeta Coaxial de Transferência de Carga de Bateria 12/24V 500 Amper, PVC, CCA 5 Metros</v>
      </c>
      <c r="AB2321" s="45" t="str">
        <f>VLOOKUP(J2321, sku!B:BM, 64, FALSE)</f>
        <v>Importação</v>
      </c>
      <c r="AC2321" s="45" t="str">
        <f>LEFT(pedidos[[#This Row],[SKU]],3)</f>
        <v>1EC</v>
      </c>
      <c r="AD2321" s="37" t="str" cm="1">
        <f t="array" aca="1" ref="AD2321" ca="1">IFERROR(
  INDEX(
    montadora[Montadora],
    MATCH(TRUE,LEFT(J2788,NÚCARACT(montadora[SKU Parcial]))=montadora[SKU Parcial],0)
  ),
  ""
)</f>
        <v/>
      </c>
    </row>
    <row r="2322" spans="1:30" customFormat="1" x14ac:dyDescent="0.25">
      <c r="A2322" s="1" t="s">
        <v>5491</v>
      </c>
      <c r="B2322" s="1" t="s">
        <v>36</v>
      </c>
      <c r="C2322" s="1" t="s">
        <v>3480</v>
      </c>
      <c r="D2322" s="1" t="s">
        <v>138</v>
      </c>
      <c r="E2322" s="1" t="s">
        <v>5384</v>
      </c>
      <c r="F2322" s="1" t="s">
        <v>5385</v>
      </c>
      <c r="G2322" s="6" t="s">
        <v>11227</v>
      </c>
      <c r="H2322" s="20" t="s">
        <v>47</v>
      </c>
      <c r="I2322" s="1" t="s">
        <v>36</v>
      </c>
      <c r="J2322" s="1" t="s">
        <v>7852</v>
      </c>
      <c r="K2322" s="22">
        <v>45830</v>
      </c>
      <c r="L2322" s="16" t="s">
        <v>11229</v>
      </c>
      <c r="M2322" s="26">
        <v>889.8</v>
      </c>
      <c r="N2322" s="20">
        <v>1</v>
      </c>
      <c r="O2322" s="26">
        <v>889.8</v>
      </c>
      <c r="P2322" s="26">
        <v>426</v>
      </c>
      <c r="Q2322" s="26">
        <v>73.14</v>
      </c>
      <c r="R2322" s="26">
        <v>151.27000000000001</v>
      </c>
      <c r="S2322" s="26">
        <v>0</v>
      </c>
      <c r="T2322" s="26">
        <v>98.95</v>
      </c>
      <c r="U2322" s="26">
        <v>140.44</v>
      </c>
      <c r="V2322" s="24">
        <v>0.1578</v>
      </c>
      <c r="W2322" s="1" t="s">
        <v>34</v>
      </c>
      <c r="X2322" s="3"/>
      <c r="Y2322" s="3"/>
      <c r="Z2322" s="5" t="s">
        <v>7980</v>
      </c>
      <c r="AA2322" s="5" t="str">
        <f>VLOOKUP(J2322, sku!B:C, 2, FALSE)</f>
        <v>Travessa Geral - Tubular - 1 Gradeado Grande 110 X 90 X 12 cm - - - - - Preto</v>
      </c>
      <c r="AB2322" s="3" t="str">
        <f>VLOOKUP(J2322, sku!B:BM, 64, FALSE)</f>
        <v>Fabricação</v>
      </c>
      <c r="AC2322" s="3" t="str">
        <f>LEFT(pedidos[[#This Row],[SKU]],3)</f>
        <v>1XG</v>
      </c>
      <c r="AD2322" s="36" t="str" cm="1">
        <f t="array" aca="1" ref="AD2322" ca="1">IFERROR(
  INDEX(
    montadora[Montadora],
    MATCH(TRUE,LEFT(J2789,NÚCARACT(montadora[SKU Parcial]))=montadora[SKU Parcial],0)
  ),
  ""
)</f>
        <v/>
      </c>
    </row>
    <row r="2323" spans="1:30" x14ac:dyDescent="0.25">
      <c r="A2323" s="42" t="s">
        <v>10676</v>
      </c>
      <c r="B2323" s="42"/>
      <c r="C2323" s="42"/>
      <c r="D2323" s="42"/>
      <c r="E2323" s="42">
        <v>23598158220</v>
      </c>
      <c r="F2323" s="42" t="s">
        <v>10142</v>
      </c>
      <c r="G2323" s="42" t="s">
        <v>11228</v>
      </c>
      <c r="H2323" s="7"/>
      <c r="I2323" s="42"/>
      <c r="J2323" s="42" t="s">
        <v>2902</v>
      </c>
      <c r="K2323" s="8">
        <v>45810</v>
      </c>
      <c r="L2323" s="19" t="s">
        <v>8443</v>
      </c>
      <c r="M2323" s="44">
        <v>76.5</v>
      </c>
      <c r="N2323" s="7">
        <v>1</v>
      </c>
      <c r="O2323" s="44">
        <v>76.5</v>
      </c>
      <c r="P2323" s="44">
        <v>42.47</v>
      </c>
      <c r="Q2323" s="44">
        <v>2.85</v>
      </c>
      <c r="R2323" s="44">
        <v>19.3</v>
      </c>
      <c r="S2323" s="44">
        <v>0</v>
      </c>
      <c r="T2323" s="44">
        <v>0</v>
      </c>
      <c r="U2323" s="44">
        <v>11.88</v>
      </c>
      <c r="V2323" s="9">
        <v>0.15540000000000001</v>
      </c>
      <c r="W2323" s="42" t="s">
        <v>34</v>
      </c>
      <c r="X2323" s="43"/>
      <c r="Y2323" s="43"/>
      <c r="Z2323" s="43" t="s">
        <v>8442</v>
      </c>
      <c r="AA2323" s="43" t="str">
        <f>VLOOKUP(J2323, sku!B:C, 2, FALSE)</f>
        <v>Blend Paste Wax 100ml</v>
      </c>
      <c r="AB2323" s="45" t="str">
        <f>VLOOKUP(J2323, sku!B:BM, 64, FALSE)</f>
        <v>Revenda</v>
      </c>
      <c r="AC2323" s="45" t="str">
        <f>LEFT(pedidos[[#This Row],[SKU]],3)</f>
        <v>VX2</v>
      </c>
      <c r="AD2323" s="37" t="str" cm="1">
        <f t="array" aca="1" ref="AD2323" ca="1">IFERROR(
  INDEX(
    montadora[Montadora],
    MATCH(TRUE,LEFT(J2790,NÚCARACT(montadora[SKU Parcial]))=montadora[SKU Parcial],0)
  ),
  ""
)</f>
        <v/>
      </c>
    </row>
    <row r="2324" spans="1:30" x14ac:dyDescent="0.25">
      <c r="A2324" s="42" t="s">
        <v>10014</v>
      </c>
      <c r="B2324" s="42">
        <v>23598158220</v>
      </c>
      <c r="C2324" s="42"/>
      <c r="D2324" s="42"/>
      <c r="E2324" s="42"/>
      <c r="F2324" s="42" t="s">
        <v>10142</v>
      </c>
      <c r="G2324" s="42" t="s">
        <v>11228</v>
      </c>
      <c r="H2324" s="19"/>
      <c r="I2324" s="42"/>
      <c r="J2324" s="42" t="s">
        <v>2902</v>
      </c>
      <c r="K2324" s="21">
        <v>45779</v>
      </c>
      <c r="L2324" s="19" t="s">
        <v>8443</v>
      </c>
      <c r="M2324" s="44">
        <v>76.5</v>
      </c>
      <c r="N2324" s="19">
        <v>1</v>
      </c>
      <c r="O2324" s="44">
        <v>76.5</v>
      </c>
      <c r="P2324" s="44">
        <v>42.47</v>
      </c>
      <c r="Q2324" s="44">
        <v>2.58</v>
      </c>
      <c r="R2324" s="44">
        <v>19.149999999999999</v>
      </c>
      <c r="S2324" s="44">
        <v>0</v>
      </c>
      <c r="T2324" s="44">
        <v>0</v>
      </c>
      <c r="U2324" s="44">
        <v>11.53</v>
      </c>
      <c r="V2324" s="23">
        <v>0.1507</v>
      </c>
      <c r="W2324" s="42" t="s">
        <v>34</v>
      </c>
      <c r="X2324" s="43"/>
      <c r="Y2324" s="43"/>
      <c r="Z2324" s="43" t="s">
        <v>8442</v>
      </c>
      <c r="AA2324" s="43" t="str">
        <f>VLOOKUP(J2324, sku!B:C, 2, FALSE)</f>
        <v>Blend Paste Wax 100ml</v>
      </c>
      <c r="AB2324" s="45" t="str">
        <f>VLOOKUP(J2324, sku!B:BM, 64, FALSE)</f>
        <v>Revenda</v>
      </c>
      <c r="AC2324" s="45" t="str">
        <f>LEFT(pedidos[[#This Row],[SKU]],3)</f>
        <v>VX2</v>
      </c>
      <c r="AD2324" s="37" t="str" cm="1">
        <f t="array" aca="1" ref="AD2324" ca="1">IFERROR(
  INDEX(
    montadora[Montadora],
    MATCH(TRUE,LEFT(J2791,NÚCARACT(montadora[SKU Parcial]))=montadora[SKU Parcial],0)
  ),
  ""
)</f>
        <v/>
      </c>
    </row>
    <row r="2325" spans="1:30" x14ac:dyDescent="0.25">
      <c r="A2325" s="42" t="s">
        <v>10015</v>
      </c>
      <c r="B2325" s="42">
        <v>23598158220</v>
      </c>
      <c r="C2325" s="42"/>
      <c r="D2325" s="42"/>
      <c r="E2325" s="42"/>
      <c r="F2325" s="42" t="s">
        <v>10142</v>
      </c>
      <c r="G2325" s="42" t="s">
        <v>11228</v>
      </c>
      <c r="H2325" s="19"/>
      <c r="I2325" s="42"/>
      <c r="J2325" s="42" t="s">
        <v>2902</v>
      </c>
      <c r="K2325" s="21">
        <v>45779</v>
      </c>
      <c r="L2325" s="19" t="s">
        <v>8443</v>
      </c>
      <c r="M2325" s="44">
        <v>76.5</v>
      </c>
      <c r="N2325" s="19">
        <v>1</v>
      </c>
      <c r="O2325" s="44">
        <v>80.37</v>
      </c>
      <c r="P2325" s="44">
        <v>42.47</v>
      </c>
      <c r="Q2325" s="44">
        <v>2.58</v>
      </c>
      <c r="R2325" s="44">
        <v>19.149999999999999</v>
      </c>
      <c r="S2325" s="44">
        <v>3.87</v>
      </c>
      <c r="T2325" s="44">
        <v>0</v>
      </c>
      <c r="U2325" s="44">
        <v>11.53</v>
      </c>
      <c r="V2325" s="23">
        <v>0.1507</v>
      </c>
      <c r="W2325" s="42" t="s">
        <v>34</v>
      </c>
      <c r="X2325" s="43"/>
      <c r="Y2325" s="43"/>
      <c r="Z2325" s="43" t="s">
        <v>8442</v>
      </c>
      <c r="AA2325" s="43" t="str">
        <f>VLOOKUP(J2325, sku!B:C, 2, FALSE)</f>
        <v>Blend Paste Wax 100ml</v>
      </c>
      <c r="AB2325" s="45" t="str">
        <f>VLOOKUP(J2325, sku!B:BM, 64, FALSE)</f>
        <v>Revenda</v>
      </c>
      <c r="AC2325" s="45" t="str">
        <f>LEFT(pedidos[[#This Row],[SKU]],3)</f>
        <v>VX2</v>
      </c>
      <c r="AD2325" s="37" t="str" cm="1">
        <f t="array" aca="1" ref="AD2325" ca="1">IFERROR(
  INDEX(
    montadora[Montadora],
    MATCH(TRUE,LEFT(J2792,NÚCARACT(montadora[SKU Parcial]))=montadora[SKU Parcial],0)
  ),
  ""
)</f>
        <v/>
      </c>
    </row>
    <row r="2326" spans="1:30" x14ac:dyDescent="0.25">
      <c r="A2326" s="42" t="s">
        <v>9611</v>
      </c>
      <c r="B2326" s="42">
        <v>23393660571</v>
      </c>
      <c r="C2326" s="42"/>
      <c r="D2326" s="42"/>
      <c r="E2326" s="42"/>
      <c r="F2326" s="42" t="s">
        <v>9197</v>
      </c>
      <c r="G2326" s="42" t="s">
        <v>11228</v>
      </c>
      <c r="H2326" s="19"/>
      <c r="I2326" s="42"/>
      <c r="J2326" s="42" t="s">
        <v>9212</v>
      </c>
      <c r="K2326" s="21">
        <v>45789</v>
      </c>
      <c r="L2326" s="19" t="s">
        <v>8443</v>
      </c>
      <c r="M2326" s="44">
        <v>38.799999999999997</v>
      </c>
      <c r="N2326" s="19">
        <v>2</v>
      </c>
      <c r="O2326" s="44">
        <v>77.599999999999994</v>
      </c>
      <c r="P2326" s="44">
        <v>42.92</v>
      </c>
      <c r="Q2326" s="44">
        <v>2.62</v>
      </c>
      <c r="R2326" s="44">
        <v>23.52</v>
      </c>
      <c r="S2326" s="44">
        <v>0</v>
      </c>
      <c r="T2326" s="44">
        <v>0</v>
      </c>
      <c r="U2326" s="44">
        <v>8.5399999999999991</v>
      </c>
      <c r="V2326" s="23">
        <v>0</v>
      </c>
      <c r="W2326" s="42" t="s">
        <v>34</v>
      </c>
      <c r="X2326" s="43"/>
      <c r="Y2326" s="43"/>
      <c r="Z2326" s="43" t="s">
        <v>8442</v>
      </c>
      <c r="AA2326" s="43" t="str">
        <f>VLOOKUP(J2326, sku!B:C, 2, FALSE)</f>
        <v>Flexus 500ml</v>
      </c>
      <c r="AB2326" s="45" t="str">
        <f>VLOOKUP(J2326, sku!B:BM, 64, FALSE)</f>
        <v>Revenda</v>
      </c>
      <c r="AC2326" s="45" t="str">
        <f>LEFT(pedidos[[#This Row],[SKU]],3)</f>
        <v>VX3</v>
      </c>
      <c r="AD2326" s="37" t="str" cm="1">
        <f t="array" aca="1" ref="AD2326" ca="1">IFERROR(
  INDEX(
    montadora[Montadora],
    MATCH(TRUE,LEFT(J2795,NÚCARACT(montadora[SKU Parcial]))=montadora[SKU Parcial],0)
  ),
  ""
)</f>
        <v/>
      </c>
    </row>
    <row r="2327" spans="1:30" customFormat="1" x14ac:dyDescent="0.25">
      <c r="A2327" s="6" t="s">
        <v>5202</v>
      </c>
      <c r="B2327" s="6" t="s">
        <v>5203</v>
      </c>
      <c r="C2327" s="6" t="s">
        <v>5204</v>
      </c>
      <c r="D2327" s="6" t="s">
        <v>45</v>
      </c>
      <c r="E2327" s="6" t="s">
        <v>5205</v>
      </c>
      <c r="F2327" s="6" t="s">
        <v>5206</v>
      </c>
      <c r="G2327" s="6" t="s">
        <v>11228</v>
      </c>
      <c r="H2327" s="19" t="s">
        <v>30</v>
      </c>
      <c r="I2327" s="6" t="s">
        <v>36</v>
      </c>
      <c r="J2327" s="6" t="s">
        <v>5207</v>
      </c>
      <c r="K2327" s="21">
        <v>45815</v>
      </c>
      <c r="L2327" s="19" t="s">
        <v>11229</v>
      </c>
      <c r="M2327" s="25">
        <v>89.8</v>
      </c>
      <c r="N2327" s="19">
        <v>1</v>
      </c>
      <c r="O2327" s="25">
        <v>89.8</v>
      </c>
      <c r="P2327" s="25">
        <v>43.11</v>
      </c>
      <c r="Q2327" s="25">
        <v>3.34</v>
      </c>
      <c r="R2327" s="25">
        <v>10.78</v>
      </c>
      <c r="S2327" s="25">
        <v>0</v>
      </c>
      <c r="T2327" s="25">
        <v>12.87</v>
      </c>
      <c r="U2327" s="25">
        <v>19.7</v>
      </c>
      <c r="V2327" s="23">
        <v>0</v>
      </c>
      <c r="W2327" s="6" t="s">
        <v>34</v>
      </c>
      <c r="X2327" s="5">
        <v>113865098637</v>
      </c>
      <c r="Y2327" s="5">
        <v>44981498447</v>
      </c>
      <c r="Z2327" s="5" t="s">
        <v>7980</v>
      </c>
      <c r="AA2327" s="5" t="str">
        <f>VLOOKUP(J2327, sku!B:C, 2, FALSE)</f>
        <v>Smart Led Taytech 6000 Lumens - H4</v>
      </c>
      <c r="AB2327" s="3" t="str">
        <f>VLOOKUP(J2327, sku!B:BM, 64, FALSE)</f>
        <v>Revenda</v>
      </c>
      <c r="AC2327" s="3" t="str">
        <f>LEFT(pedidos[[#This Row],[SKU]],3)</f>
        <v>TT-</v>
      </c>
      <c r="AD2327" s="36" t="str" cm="1">
        <f t="array" aca="1" ref="AD2327" ca="1">IFERROR(
  INDEX(
    montadora[Montadora],
    MATCH(TRUE,LEFT(J2796,NÚCARACT(montadora[SKU Parcial]))=montadora[SKU Parcial],0)
  ),
  ""
)</f>
        <v/>
      </c>
    </row>
    <row r="2328" spans="1:30" x14ac:dyDescent="0.25">
      <c r="A2328" s="42" t="s">
        <v>10318</v>
      </c>
      <c r="B2328" s="42"/>
      <c r="C2328" s="42"/>
      <c r="D2328" s="42"/>
      <c r="E2328" s="42">
        <v>22298499348</v>
      </c>
      <c r="F2328" s="42" t="s">
        <v>10705</v>
      </c>
      <c r="G2328" s="42" t="s">
        <v>11228</v>
      </c>
      <c r="H2328" s="7"/>
      <c r="I2328" s="42"/>
      <c r="J2328" s="42" t="s">
        <v>2971</v>
      </c>
      <c r="K2328" s="8">
        <v>45830</v>
      </c>
      <c r="L2328" s="19" t="s">
        <v>8443</v>
      </c>
      <c r="M2328" s="44">
        <v>76.87</v>
      </c>
      <c r="N2328" s="7">
        <v>1</v>
      </c>
      <c r="O2328" s="44">
        <v>76.87</v>
      </c>
      <c r="P2328" s="44">
        <v>43.28</v>
      </c>
      <c r="Q2328" s="44">
        <v>2.86</v>
      </c>
      <c r="R2328" s="44">
        <v>19.37</v>
      </c>
      <c r="S2328" s="44">
        <v>0</v>
      </c>
      <c r="T2328" s="44">
        <v>0</v>
      </c>
      <c r="U2328" s="44">
        <v>11.36</v>
      </c>
      <c r="V2328" s="9">
        <v>0.14779999999999999</v>
      </c>
      <c r="W2328" s="42" t="s">
        <v>34</v>
      </c>
      <c r="X2328" s="43"/>
      <c r="Y2328" s="43"/>
      <c r="Z2328" s="43" t="s">
        <v>8442</v>
      </c>
      <c r="AA2328" s="43" t="str">
        <f>VLOOKUP(J2328, sku!B:C, 2, FALSE)</f>
        <v>1 Banco Bicicleta Selim Preto e Azul + 1 Cadeado Trava De Bicicleta 110 Cm - Preto</v>
      </c>
      <c r="AB2328" s="45" t="str">
        <f>VLOOKUP(J2328, sku!B:BM, 64, FALSE)</f>
        <v>Importação</v>
      </c>
      <c r="AC2328" s="45" t="str">
        <f>LEFT(pedidos[[#This Row],[SKU]],3)</f>
        <v>1EB</v>
      </c>
      <c r="AD2328" s="37" t="str" cm="1">
        <f t="array" aca="1" ref="AD2328" ca="1">IFERROR(
  INDEX(
    montadora[Montadora],
    MATCH(TRUE,LEFT(J2797,NÚCARACT(montadora[SKU Parcial]))=montadora[SKU Parcial],0)
  ),
  ""
)</f>
        <v/>
      </c>
    </row>
    <row r="2329" spans="1:30" x14ac:dyDescent="0.25">
      <c r="A2329" s="42" t="s">
        <v>10564</v>
      </c>
      <c r="B2329" s="42"/>
      <c r="C2329" s="42"/>
      <c r="D2329" s="42"/>
      <c r="E2329" s="42">
        <v>23793662065</v>
      </c>
      <c r="F2329" s="42" t="s">
        <v>8401</v>
      </c>
      <c r="G2329" s="42" t="s">
        <v>11228</v>
      </c>
      <c r="H2329" s="19"/>
      <c r="I2329" s="42"/>
      <c r="J2329" s="42" t="s">
        <v>8440</v>
      </c>
      <c r="K2329" s="21">
        <v>45818</v>
      </c>
      <c r="L2329" s="19" t="s">
        <v>8443</v>
      </c>
      <c r="M2329" s="44">
        <v>68.8</v>
      </c>
      <c r="N2329" s="19">
        <v>1</v>
      </c>
      <c r="O2329" s="44">
        <v>68.8</v>
      </c>
      <c r="P2329" s="44">
        <v>43.4</v>
      </c>
      <c r="Q2329" s="44">
        <v>2.56</v>
      </c>
      <c r="R2329" s="44">
        <v>17.760000000000002</v>
      </c>
      <c r="S2329" s="44">
        <v>0</v>
      </c>
      <c r="T2329" s="44">
        <v>0</v>
      </c>
      <c r="U2329" s="44">
        <v>5.08</v>
      </c>
      <c r="V2329" s="23">
        <v>7.3800000000000004E-2</v>
      </c>
      <c r="W2329" s="42" t="s">
        <v>34</v>
      </c>
      <c r="X2329" s="43"/>
      <c r="Y2329" s="43"/>
      <c r="Z2329" s="43" t="s">
        <v>8442</v>
      </c>
      <c r="AA2329" s="43" t="str">
        <f>VLOOKUP(J2329, sku!B:C, 2, FALSE)</f>
        <v>Verom - Verniz de Motor 1,5l</v>
      </c>
      <c r="AB2329" s="45" t="str">
        <f>VLOOKUP(J2329, sku!B:BM, 64, FALSE)</f>
        <v>Revenda</v>
      </c>
      <c r="AC2329" s="45" t="str">
        <f>LEFT(pedidos[[#This Row],[SKU]],3)</f>
        <v>VX2</v>
      </c>
      <c r="AD2329" s="37" t="str" cm="1">
        <f t="array" aca="1" ref="AD2329" ca="1">IFERROR(
  INDEX(
    montadora[Montadora],
    MATCH(TRUE,LEFT(J2799,NÚCARACT(montadora[SKU Parcial]))=montadora[SKU Parcial],0)
  ),
  ""
)</f>
        <v/>
      </c>
    </row>
    <row r="2330" spans="1:30" customFormat="1" x14ac:dyDescent="0.25">
      <c r="A2330" s="1" t="s">
        <v>7703</v>
      </c>
      <c r="B2330" s="1" t="s">
        <v>7704</v>
      </c>
      <c r="C2330" s="1" t="s">
        <v>5082</v>
      </c>
      <c r="D2330" s="1" t="s">
        <v>420</v>
      </c>
      <c r="E2330" s="1" t="s">
        <v>7705</v>
      </c>
      <c r="F2330" s="1" t="s">
        <v>2451</v>
      </c>
      <c r="G2330" s="6" t="s">
        <v>11227</v>
      </c>
      <c r="H2330" s="2" t="s">
        <v>30</v>
      </c>
      <c r="I2330" s="1" t="s">
        <v>36</v>
      </c>
      <c r="J2330" s="1" t="s">
        <v>290</v>
      </c>
      <c r="K2330" s="4">
        <v>45780</v>
      </c>
      <c r="L2330" s="16" t="s">
        <v>11229</v>
      </c>
      <c r="M2330" s="26">
        <v>35.799999999999997</v>
      </c>
      <c r="N2330" s="2">
        <v>3</v>
      </c>
      <c r="O2330" s="26">
        <v>107.4</v>
      </c>
      <c r="P2330" s="26">
        <v>43.83</v>
      </c>
      <c r="Q2330" s="26">
        <v>8.17</v>
      </c>
      <c r="R2330" s="26">
        <v>32.4</v>
      </c>
      <c r="S2330" s="26">
        <v>0</v>
      </c>
      <c r="T2330" s="26">
        <v>0</v>
      </c>
      <c r="U2330" s="26">
        <v>23</v>
      </c>
      <c r="V2330" s="10">
        <v>0.2142</v>
      </c>
      <c r="W2330" s="1" t="s">
        <v>34</v>
      </c>
      <c r="X2330" s="3"/>
      <c r="Y2330" s="3"/>
      <c r="Z2330" s="5" t="s">
        <v>7980</v>
      </c>
      <c r="AA2330" s="5" t="str">
        <f>VLOOKUP(J2330, sku!B:C, 2, FALSE)</f>
        <v>Par De Trava Do Quebra Vento Preto (23Cm)</v>
      </c>
      <c r="AB2330" s="3" t="str">
        <f>VLOOKUP(J2330, sku!B:BM, 64, FALSE)</f>
        <v>Revenda</v>
      </c>
      <c r="AC2330" s="3" t="str">
        <f>LEFT(pedidos[[#This Row],[SKU]],3)</f>
        <v>Q-9</v>
      </c>
      <c r="AD2330" s="36" t="str" cm="1">
        <f t="array" aca="1" ref="AD2330" ca="1">IFERROR(
  INDEX(
    montadora[Montadora],
    MATCH(TRUE,LEFT(J2800,NÚCARACT(montadora[SKU Parcial]))=montadora[SKU Parcial],0)
  ),
  ""
)</f>
        <v/>
      </c>
    </row>
    <row r="2331" spans="1:30" x14ac:dyDescent="0.25">
      <c r="A2331" s="42" t="s">
        <v>10256</v>
      </c>
      <c r="B2331" s="42"/>
      <c r="C2331" s="42"/>
      <c r="D2331" s="42"/>
      <c r="E2331" s="42">
        <v>23598661010</v>
      </c>
      <c r="F2331" s="42" t="s">
        <v>10701</v>
      </c>
      <c r="G2331" s="42" t="s">
        <v>11228</v>
      </c>
      <c r="H2331" s="7"/>
      <c r="I2331" s="42"/>
      <c r="J2331" s="42" t="s">
        <v>10720</v>
      </c>
      <c r="K2331" s="8">
        <v>45833</v>
      </c>
      <c r="L2331" s="19" t="s">
        <v>8443</v>
      </c>
      <c r="M2331" s="44">
        <v>73.8</v>
      </c>
      <c r="N2331" s="7">
        <v>1</v>
      </c>
      <c r="O2331" s="44">
        <v>73.8</v>
      </c>
      <c r="P2331" s="44">
        <v>44.26</v>
      </c>
      <c r="Q2331" s="44">
        <v>2.75</v>
      </c>
      <c r="R2331" s="44">
        <v>18.760000000000002</v>
      </c>
      <c r="S2331" s="44">
        <v>0</v>
      </c>
      <c r="T2331" s="44">
        <v>0</v>
      </c>
      <c r="U2331" s="44">
        <v>8.0299999999999994</v>
      </c>
      <c r="V2331" s="9">
        <v>0.1089</v>
      </c>
      <c r="W2331" s="42" t="s">
        <v>34</v>
      </c>
      <c r="X2331" s="43"/>
      <c r="Y2331" s="43"/>
      <c r="Z2331" s="43" t="s">
        <v>8442</v>
      </c>
      <c r="AA2331" s="43" t="str">
        <f>VLOOKUP(J2331, sku!B:C, 2, FALSE)</f>
        <v>1 Sintra Fast 500ml + 1 Intense 500ML + 1 Aplicador Espuma Pct 2 UN + 1 Pincel Detalhamento Suave Interno 14 Zacs</v>
      </c>
      <c r="AB2331" s="45" t="str">
        <f>VLOOKUP(J2331, sku!B:BM, 64, FALSE)</f>
        <v>Revenda</v>
      </c>
      <c r="AC2331" s="45" t="str">
        <f>LEFT(pedidos[[#This Row],[SKU]],3)</f>
        <v>1VX</v>
      </c>
      <c r="AD2331" s="37" t="str" cm="1">
        <f t="array" aca="1" ref="AD2331" ca="1">IFERROR(
  INDEX(
    montadora[Montadora],
    MATCH(TRUE,LEFT(#REF!,NÚCARACT(montadora[SKU Parcial]))=montadora[SKU Parcial],0)
  ),
  ""
)</f>
        <v/>
      </c>
    </row>
    <row r="2332" spans="1:30" x14ac:dyDescent="0.25">
      <c r="A2332" s="42" t="s">
        <v>10275</v>
      </c>
      <c r="B2332" s="42"/>
      <c r="C2332" s="42"/>
      <c r="D2332" s="42"/>
      <c r="E2332" s="42">
        <v>23598661010</v>
      </c>
      <c r="F2332" s="42" t="s">
        <v>10701</v>
      </c>
      <c r="G2332" s="42" t="s">
        <v>11228</v>
      </c>
      <c r="H2332" s="7"/>
      <c r="I2332" s="42"/>
      <c r="J2332" s="42" t="s">
        <v>10720</v>
      </c>
      <c r="K2332" s="8">
        <v>45832</v>
      </c>
      <c r="L2332" s="7" t="s">
        <v>8443</v>
      </c>
      <c r="M2332" s="44">
        <v>73.8</v>
      </c>
      <c r="N2332" s="7">
        <v>1</v>
      </c>
      <c r="O2332" s="44">
        <v>73.8</v>
      </c>
      <c r="P2332" s="44">
        <v>44.26</v>
      </c>
      <c r="Q2332" s="44">
        <v>2.75</v>
      </c>
      <c r="R2332" s="44">
        <v>18.760000000000002</v>
      </c>
      <c r="S2332" s="44">
        <v>0</v>
      </c>
      <c r="T2332" s="44">
        <v>0</v>
      </c>
      <c r="U2332" s="44">
        <v>8.0299999999999994</v>
      </c>
      <c r="V2332" s="9">
        <v>0.1089</v>
      </c>
      <c r="W2332" s="42" t="s">
        <v>34</v>
      </c>
      <c r="X2332" s="43"/>
      <c r="Y2332" s="43"/>
      <c r="Z2332" s="43" t="s">
        <v>8442</v>
      </c>
      <c r="AA2332" s="43" t="str">
        <f>VLOOKUP(J2332, sku!B:C, 2, FALSE)</f>
        <v>1 Sintra Fast 500ml + 1 Intense 500ML + 1 Aplicador Espuma Pct 2 UN + 1 Pincel Detalhamento Suave Interno 14 Zacs</v>
      </c>
      <c r="AB2332" s="45" t="str">
        <f>VLOOKUP(J2332, sku!B:BM, 64, FALSE)</f>
        <v>Revenda</v>
      </c>
      <c r="AC2332" s="45" t="str">
        <f>LEFT(pedidos[[#This Row],[SKU]],3)</f>
        <v>1VX</v>
      </c>
      <c r="AD2332" s="37" t="str" cm="1">
        <f t="array" aca="1" ref="AD2332" ca="1">IFERROR(
  INDEX(
    montadora[Montadora],
    MATCH(TRUE,LEFT(#REF!,NÚCARACT(montadora[SKU Parcial]))=montadora[SKU Parcial],0)
  ),
  ""
)</f>
        <v/>
      </c>
    </row>
    <row r="2333" spans="1:30" customFormat="1" x14ac:dyDescent="0.25">
      <c r="A2333" s="1" t="s">
        <v>5694</v>
      </c>
      <c r="B2333" s="1" t="s">
        <v>5695</v>
      </c>
      <c r="C2333" s="1" t="s">
        <v>5696</v>
      </c>
      <c r="D2333" s="1" t="s">
        <v>617</v>
      </c>
      <c r="E2333" s="1" t="s">
        <v>2982</v>
      </c>
      <c r="F2333" s="1" t="s">
        <v>2654</v>
      </c>
      <c r="G2333" s="6" t="s">
        <v>11227</v>
      </c>
      <c r="H2333" s="2" t="s">
        <v>30</v>
      </c>
      <c r="I2333" s="1" t="s">
        <v>36</v>
      </c>
      <c r="J2333" s="1" t="s">
        <v>2655</v>
      </c>
      <c r="K2333" s="4">
        <v>45827</v>
      </c>
      <c r="L2333" s="16" t="s">
        <v>11229</v>
      </c>
      <c r="M2333" s="26">
        <v>42.9</v>
      </c>
      <c r="N2333" s="2">
        <v>2</v>
      </c>
      <c r="O2333" s="26">
        <v>85.8</v>
      </c>
      <c r="P2333" s="26">
        <v>45.18</v>
      </c>
      <c r="Q2333" s="26">
        <v>7.05</v>
      </c>
      <c r="R2333" s="26">
        <v>23.3</v>
      </c>
      <c r="S2333" s="26">
        <v>0</v>
      </c>
      <c r="T2333" s="26">
        <v>0</v>
      </c>
      <c r="U2333" s="26">
        <v>10.27</v>
      </c>
      <c r="V2333" s="10">
        <v>0.1197</v>
      </c>
      <c r="W2333" s="1" t="s">
        <v>34</v>
      </c>
      <c r="X2333" s="3"/>
      <c r="Y2333" s="3"/>
      <c r="Z2333" s="5" t="s">
        <v>7980</v>
      </c>
      <c r="AA2333" s="5" t="str">
        <f>VLOOKUP(J2333, sku!B:C, 2, FALSE)</f>
        <v>Durax Aerossol 400ml</v>
      </c>
      <c r="AB2333" s="3" t="str">
        <f>VLOOKUP(J2333, sku!B:BM, 64, FALSE)</f>
        <v>Revenda</v>
      </c>
      <c r="AC2333" s="3" t="str">
        <f>LEFT(pedidos[[#This Row],[SKU]],3)</f>
        <v>VX2</v>
      </c>
      <c r="AD2333" s="36" t="str" cm="1">
        <f t="array" aca="1" ref="AD2333" ca="1">IFERROR(
  INDEX(
    montadora[Montadora],
    MATCH(TRUE,LEFT(#REF!,NÚCARACT(montadora[SKU Parcial]))=montadora[SKU Parcial],0)
  ),
  ""
)</f>
        <v/>
      </c>
    </row>
    <row r="2334" spans="1:30" customFormat="1" x14ac:dyDescent="0.25">
      <c r="A2334" s="1" t="s">
        <v>5697</v>
      </c>
      <c r="B2334" s="1" t="s">
        <v>5698</v>
      </c>
      <c r="C2334" s="1" t="s">
        <v>1098</v>
      </c>
      <c r="D2334" s="1" t="s">
        <v>27</v>
      </c>
      <c r="E2334" s="1" t="s">
        <v>2982</v>
      </c>
      <c r="F2334" s="1" t="s">
        <v>2654</v>
      </c>
      <c r="G2334" s="6" t="s">
        <v>11227</v>
      </c>
      <c r="H2334" s="2" t="s">
        <v>30</v>
      </c>
      <c r="I2334" s="1" t="s">
        <v>36</v>
      </c>
      <c r="J2334" s="1" t="s">
        <v>2655</v>
      </c>
      <c r="K2334" s="4">
        <v>45827</v>
      </c>
      <c r="L2334" s="16" t="s">
        <v>11229</v>
      </c>
      <c r="M2334" s="26">
        <v>42.9</v>
      </c>
      <c r="N2334" s="2">
        <v>2</v>
      </c>
      <c r="O2334" s="26">
        <v>85.8</v>
      </c>
      <c r="P2334" s="26">
        <v>45.18</v>
      </c>
      <c r="Q2334" s="26">
        <v>7.05</v>
      </c>
      <c r="R2334" s="26">
        <v>23.3</v>
      </c>
      <c r="S2334" s="26">
        <v>0</v>
      </c>
      <c r="T2334" s="26">
        <v>0</v>
      </c>
      <c r="U2334" s="26">
        <v>10.27</v>
      </c>
      <c r="V2334" s="10">
        <v>0.1197</v>
      </c>
      <c r="W2334" s="1" t="s">
        <v>34</v>
      </c>
      <c r="X2334" s="3"/>
      <c r="Y2334" s="3"/>
      <c r="Z2334" s="5" t="s">
        <v>7980</v>
      </c>
      <c r="AA2334" s="5" t="str">
        <f>VLOOKUP(J2334, sku!B:C, 2, FALSE)</f>
        <v>Durax Aerossol 400ml</v>
      </c>
      <c r="AB2334" s="3" t="str">
        <f>VLOOKUP(J2334, sku!B:BM, 64, FALSE)</f>
        <v>Revenda</v>
      </c>
      <c r="AC2334" s="3" t="str">
        <f>LEFT(pedidos[[#This Row],[SKU]],3)</f>
        <v>VX2</v>
      </c>
      <c r="AD2334" s="36" t="str" cm="1">
        <f t="array" aca="1" ref="AD2334" ca="1">IFERROR(
  INDEX(
    montadora[Montadora],
    MATCH(TRUE,LEFT(#REF!,NÚCARACT(montadora[SKU Parcial]))=montadora[SKU Parcial],0)
  ),
  ""
)</f>
        <v/>
      </c>
    </row>
    <row r="2335" spans="1:30" x14ac:dyDescent="0.25">
      <c r="A2335" s="42" t="s">
        <v>10005</v>
      </c>
      <c r="B2335" s="42">
        <v>20998018807</v>
      </c>
      <c r="C2335" s="42"/>
      <c r="D2335" s="42"/>
      <c r="E2335" s="42"/>
      <c r="F2335" s="42" t="s">
        <v>8398</v>
      </c>
      <c r="G2335" s="42" t="s">
        <v>11228</v>
      </c>
      <c r="H2335" s="19"/>
      <c r="I2335" s="42"/>
      <c r="J2335" s="42" t="s">
        <v>8438</v>
      </c>
      <c r="K2335" s="21">
        <v>45779</v>
      </c>
      <c r="L2335" s="19" t="s">
        <v>8443</v>
      </c>
      <c r="M2335" s="44">
        <v>78.8</v>
      </c>
      <c r="N2335" s="19">
        <v>1</v>
      </c>
      <c r="O2335" s="44">
        <v>80.239999999999995</v>
      </c>
      <c r="P2335" s="44">
        <v>45.77</v>
      </c>
      <c r="Q2335" s="44">
        <v>2.66</v>
      </c>
      <c r="R2335" s="44">
        <v>19.600000000000001</v>
      </c>
      <c r="S2335" s="44">
        <v>1.44</v>
      </c>
      <c r="T2335" s="44">
        <v>0</v>
      </c>
      <c r="U2335" s="44">
        <v>9.98</v>
      </c>
      <c r="V2335" s="23">
        <v>0.12670000000000001</v>
      </c>
      <c r="W2335" s="42" t="s">
        <v>34</v>
      </c>
      <c r="X2335" s="43"/>
      <c r="Y2335" s="43"/>
      <c r="Z2335" s="43" t="s">
        <v>8442</v>
      </c>
      <c r="AA2335" s="43" t="str">
        <f>VLOOKUP(J2335, sku!B:C, 2, FALSE)</f>
        <v>Sinergy Paint 500ml</v>
      </c>
      <c r="AB2335" s="45" t="str">
        <f>VLOOKUP(J2335, sku!B:BM, 64, FALSE)</f>
        <v>Revenda</v>
      </c>
      <c r="AC2335" s="45" t="str">
        <f>LEFT(pedidos[[#This Row],[SKU]],3)</f>
        <v>VX2</v>
      </c>
      <c r="AD2335" s="37" t="str" cm="1">
        <f t="array" aca="1" ref="AD2335" ca="1">IFERROR(
  INDEX(
    montadora[Montadora],
    MATCH(TRUE,LEFT(#REF!,NÚCARACT(montadora[SKU Parcial]))=montadora[SKU Parcial],0)
  ),
  ""
)</f>
        <v/>
      </c>
    </row>
    <row r="2336" spans="1:30" x14ac:dyDescent="0.25">
      <c r="A2336" s="42" t="s">
        <v>10023</v>
      </c>
      <c r="B2336" s="42">
        <v>20998018807</v>
      </c>
      <c r="C2336" s="42"/>
      <c r="D2336" s="42"/>
      <c r="E2336" s="42"/>
      <c r="F2336" s="42" t="s">
        <v>8398</v>
      </c>
      <c r="G2336" s="42" t="s">
        <v>11228</v>
      </c>
      <c r="H2336" s="19"/>
      <c r="I2336" s="42"/>
      <c r="J2336" s="42" t="s">
        <v>8438</v>
      </c>
      <c r="K2336" s="21">
        <v>45779</v>
      </c>
      <c r="L2336" s="19" t="s">
        <v>8443</v>
      </c>
      <c r="M2336" s="44">
        <v>78.8</v>
      </c>
      <c r="N2336" s="19">
        <v>1</v>
      </c>
      <c r="O2336" s="44">
        <v>78.8</v>
      </c>
      <c r="P2336" s="44">
        <v>45.77</v>
      </c>
      <c r="Q2336" s="44">
        <v>2.66</v>
      </c>
      <c r="R2336" s="44">
        <v>19.600000000000001</v>
      </c>
      <c r="S2336" s="44">
        <v>0</v>
      </c>
      <c r="T2336" s="44">
        <v>0</v>
      </c>
      <c r="U2336" s="44">
        <v>9.98</v>
      </c>
      <c r="V2336" s="23">
        <v>0.12670000000000001</v>
      </c>
      <c r="W2336" s="42" t="s">
        <v>34</v>
      </c>
      <c r="X2336" s="43"/>
      <c r="Y2336" s="43"/>
      <c r="Z2336" s="43" t="s">
        <v>8442</v>
      </c>
      <c r="AA2336" s="43" t="str">
        <f>VLOOKUP(J2336, sku!B:C, 2, FALSE)</f>
        <v>Sinergy Paint 500ml</v>
      </c>
      <c r="AB2336" s="45" t="str">
        <f>VLOOKUP(J2336, sku!B:BM, 64, FALSE)</f>
        <v>Revenda</v>
      </c>
      <c r="AC2336" s="45" t="str">
        <f>LEFT(pedidos[[#This Row],[SKU]],3)</f>
        <v>VX2</v>
      </c>
      <c r="AD2336" s="37" t="str" cm="1">
        <f t="array" aca="1" ref="AD2336" ca="1">IFERROR(
  INDEX(
    montadora[Montadora],
    MATCH(TRUE,LEFT(J2802,NÚCARACT(montadora[SKU Parcial]))=montadora[SKU Parcial],0)
  ),
  ""
)</f>
        <v/>
      </c>
    </row>
    <row r="2337" spans="1:30" x14ac:dyDescent="0.25">
      <c r="A2337" s="42" t="s">
        <v>9124</v>
      </c>
      <c r="B2337" s="42"/>
      <c r="C2337" s="42"/>
      <c r="D2337" s="42"/>
      <c r="E2337" s="42">
        <v>22993558909</v>
      </c>
      <c r="F2337" s="42" t="s">
        <v>8398</v>
      </c>
      <c r="G2337" s="42" t="s">
        <v>11227</v>
      </c>
      <c r="H2337" s="7"/>
      <c r="I2337" s="42"/>
      <c r="J2337" s="42" t="s">
        <v>8438</v>
      </c>
      <c r="K2337" s="8">
        <v>45806</v>
      </c>
      <c r="L2337" s="19" t="s">
        <v>8443</v>
      </c>
      <c r="M2337" s="44">
        <v>81.8</v>
      </c>
      <c r="N2337" s="7">
        <v>1</v>
      </c>
      <c r="O2337" s="44">
        <v>81.8</v>
      </c>
      <c r="P2337" s="44">
        <v>45.77</v>
      </c>
      <c r="Q2337" s="44">
        <v>6.22</v>
      </c>
      <c r="R2337" s="44">
        <v>22</v>
      </c>
      <c r="S2337" s="44">
        <v>0</v>
      </c>
      <c r="T2337" s="44">
        <v>0</v>
      </c>
      <c r="U2337" s="44">
        <v>7.81</v>
      </c>
      <c r="V2337" s="9">
        <v>9.5399999999999999E-2</v>
      </c>
      <c r="W2337" s="42" t="s">
        <v>34</v>
      </c>
      <c r="X2337" s="43"/>
      <c r="Y2337" s="43"/>
      <c r="Z2337" s="43" t="s">
        <v>8442</v>
      </c>
      <c r="AA2337" s="43" t="str">
        <f>VLOOKUP(J2337, sku!B:C, 2, FALSE)</f>
        <v>Sinergy Paint 500ml</v>
      </c>
      <c r="AB2337" s="45" t="str">
        <f>VLOOKUP(J2337, sku!B:BM, 64, FALSE)</f>
        <v>Revenda</v>
      </c>
      <c r="AC2337" s="45" t="str">
        <f>LEFT(pedidos[[#This Row],[SKU]],3)</f>
        <v>VX2</v>
      </c>
      <c r="AD2337" s="37" t="str" cm="1">
        <f t="array" aca="1" ref="AD2337" ca="1">IFERROR(
  INDEX(
    montadora[Montadora],
    MATCH(TRUE,LEFT(J2803,NÚCARACT(montadora[SKU Parcial]))=montadora[SKU Parcial],0)
  ),
  ""
)</f>
        <v/>
      </c>
    </row>
    <row r="2338" spans="1:30" x14ac:dyDescent="0.25">
      <c r="A2338" s="42" t="s">
        <v>9125</v>
      </c>
      <c r="B2338" s="42"/>
      <c r="C2338" s="42"/>
      <c r="D2338" s="42"/>
      <c r="E2338" s="42">
        <v>22993558909</v>
      </c>
      <c r="F2338" s="42" t="s">
        <v>8398</v>
      </c>
      <c r="G2338" s="42" t="s">
        <v>11227</v>
      </c>
      <c r="H2338" s="7"/>
      <c r="I2338" s="42"/>
      <c r="J2338" s="42" t="s">
        <v>8438</v>
      </c>
      <c r="K2338" s="8">
        <v>45803</v>
      </c>
      <c r="L2338" s="19" t="s">
        <v>8443</v>
      </c>
      <c r="M2338" s="44">
        <v>81.8</v>
      </c>
      <c r="N2338" s="7">
        <v>1</v>
      </c>
      <c r="O2338" s="44">
        <v>81.8</v>
      </c>
      <c r="P2338" s="44">
        <v>45.77</v>
      </c>
      <c r="Q2338" s="44">
        <v>6.22</v>
      </c>
      <c r="R2338" s="44">
        <v>22</v>
      </c>
      <c r="S2338" s="44">
        <v>0</v>
      </c>
      <c r="T2338" s="44">
        <v>0</v>
      </c>
      <c r="U2338" s="44">
        <v>7.81</v>
      </c>
      <c r="V2338" s="9">
        <v>9.5399999999999999E-2</v>
      </c>
      <c r="W2338" s="42" t="s">
        <v>34</v>
      </c>
      <c r="X2338" s="43"/>
      <c r="Y2338" s="43"/>
      <c r="Z2338" s="43" t="s">
        <v>8442</v>
      </c>
      <c r="AA2338" s="43" t="str">
        <f>VLOOKUP(J2338, sku!B:C, 2, FALSE)</f>
        <v>Sinergy Paint 500ml</v>
      </c>
      <c r="AB2338" s="45" t="str">
        <f>VLOOKUP(J2338, sku!B:BM, 64, FALSE)</f>
        <v>Revenda</v>
      </c>
      <c r="AC2338" s="45" t="str">
        <f>LEFT(pedidos[[#This Row],[SKU]],3)</f>
        <v>VX2</v>
      </c>
      <c r="AD2338" s="37" t="str" cm="1">
        <f t="array" aca="1" ref="AD2338" ca="1">IFERROR(
  INDEX(
    montadora[Montadora],
    MATCH(TRUE,LEFT(#REF!,NÚCARACT(montadora[SKU Parcial]))=montadora[SKU Parcial],0)
  ),
  ""
)</f>
        <v/>
      </c>
    </row>
    <row r="2339" spans="1:30" x14ac:dyDescent="0.25">
      <c r="A2339" s="42" t="s">
        <v>9126</v>
      </c>
      <c r="B2339" s="42"/>
      <c r="C2339" s="42"/>
      <c r="D2339" s="42"/>
      <c r="E2339" s="42">
        <v>22993558909</v>
      </c>
      <c r="F2339" s="42" t="s">
        <v>8398</v>
      </c>
      <c r="G2339" s="42" t="s">
        <v>11227</v>
      </c>
      <c r="H2339" s="7"/>
      <c r="I2339" s="42"/>
      <c r="J2339" s="42" t="s">
        <v>8438</v>
      </c>
      <c r="K2339" s="8">
        <v>45800</v>
      </c>
      <c r="L2339" s="19" t="s">
        <v>8443</v>
      </c>
      <c r="M2339" s="44">
        <v>81.8</v>
      </c>
      <c r="N2339" s="7">
        <v>1</v>
      </c>
      <c r="O2339" s="44">
        <v>81.8</v>
      </c>
      <c r="P2339" s="44">
        <v>45.77</v>
      </c>
      <c r="Q2339" s="44">
        <v>6.22</v>
      </c>
      <c r="R2339" s="44">
        <v>22</v>
      </c>
      <c r="S2339" s="44">
        <v>0</v>
      </c>
      <c r="T2339" s="44">
        <v>0</v>
      </c>
      <c r="U2339" s="44">
        <v>7.81</v>
      </c>
      <c r="V2339" s="9">
        <v>9.5399999999999999E-2</v>
      </c>
      <c r="W2339" s="42" t="s">
        <v>34</v>
      </c>
      <c r="X2339" s="43"/>
      <c r="Y2339" s="43"/>
      <c r="Z2339" s="43" t="s">
        <v>8442</v>
      </c>
      <c r="AA2339" s="43" t="str">
        <f>VLOOKUP(J2339, sku!B:C, 2, FALSE)</f>
        <v>Sinergy Paint 500ml</v>
      </c>
      <c r="AB2339" s="45" t="str">
        <f>VLOOKUP(J2339, sku!B:BM, 64, FALSE)</f>
        <v>Revenda</v>
      </c>
      <c r="AC2339" s="45" t="str">
        <f>LEFT(pedidos[[#This Row],[SKU]],3)</f>
        <v>VX2</v>
      </c>
      <c r="AD2339" s="37" t="str" cm="1">
        <f t="array" aca="1" ref="AD2339" ca="1">IFERROR(
  INDEX(
    montadora[Montadora],
    MATCH(TRUE,LEFT(#REF!,NÚCARACT(montadora[SKU Parcial]))=montadora[SKU Parcial],0)
  ),
  ""
)</f>
        <v/>
      </c>
    </row>
    <row r="2340" spans="1:30" x14ac:dyDescent="0.25">
      <c r="A2340" s="42" t="s">
        <v>9127</v>
      </c>
      <c r="B2340" s="42"/>
      <c r="C2340" s="42"/>
      <c r="D2340" s="42"/>
      <c r="E2340" s="42">
        <v>22993558909</v>
      </c>
      <c r="F2340" s="42" t="s">
        <v>8398</v>
      </c>
      <c r="G2340" s="42" t="s">
        <v>11227</v>
      </c>
      <c r="H2340" s="7"/>
      <c r="I2340" s="42"/>
      <c r="J2340" s="42" t="s">
        <v>8438</v>
      </c>
      <c r="K2340" s="8">
        <v>45798</v>
      </c>
      <c r="L2340" s="19" t="s">
        <v>8443</v>
      </c>
      <c r="M2340" s="44">
        <v>81.8</v>
      </c>
      <c r="N2340" s="7">
        <v>1</v>
      </c>
      <c r="O2340" s="44">
        <v>81.8</v>
      </c>
      <c r="P2340" s="44">
        <v>45.77</v>
      </c>
      <c r="Q2340" s="44">
        <v>6.22</v>
      </c>
      <c r="R2340" s="44">
        <v>22</v>
      </c>
      <c r="S2340" s="44">
        <v>0</v>
      </c>
      <c r="T2340" s="44">
        <v>0</v>
      </c>
      <c r="U2340" s="44">
        <v>7.81</v>
      </c>
      <c r="V2340" s="9">
        <v>9.5399999999999999E-2</v>
      </c>
      <c r="W2340" s="42" t="s">
        <v>34</v>
      </c>
      <c r="X2340" s="43"/>
      <c r="Y2340" s="43"/>
      <c r="Z2340" s="43" t="s">
        <v>8442</v>
      </c>
      <c r="AA2340" s="43" t="str">
        <f>VLOOKUP(J2340, sku!B:C, 2, FALSE)</f>
        <v>Sinergy Paint 500ml</v>
      </c>
      <c r="AB2340" s="45" t="str">
        <f>VLOOKUP(J2340, sku!B:BM, 64, FALSE)</f>
        <v>Revenda</v>
      </c>
      <c r="AC2340" s="45" t="str">
        <f>LEFT(pedidos[[#This Row],[SKU]],3)</f>
        <v>VX2</v>
      </c>
      <c r="AD2340" s="37" t="str" cm="1">
        <f t="array" aca="1" ref="AD2340" ca="1">IFERROR(
  INDEX(
    montadora[Montadora],
    MATCH(TRUE,LEFT(#REF!,NÚCARACT(montadora[SKU Parcial]))=montadora[SKU Parcial],0)
  ),
  ""
)</f>
        <v/>
      </c>
    </row>
    <row r="2341" spans="1:30" x14ac:dyDescent="0.25">
      <c r="A2341" s="42" t="s">
        <v>8296</v>
      </c>
      <c r="B2341" s="42"/>
      <c r="C2341" s="42"/>
      <c r="D2341" s="42"/>
      <c r="E2341" s="42">
        <v>22993558909</v>
      </c>
      <c r="F2341" s="42" t="s">
        <v>8398</v>
      </c>
      <c r="G2341" s="42" t="s">
        <v>11227</v>
      </c>
      <c r="H2341" s="7"/>
      <c r="I2341" s="42"/>
      <c r="J2341" s="42" t="s">
        <v>8438</v>
      </c>
      <c r="K2341" s="8">
        <v>45814</v>
      </c>
      <c r="L2341" s="19" t="s">
        <v>8443</v>
      </c>
      <c r="M2341" s="44">
        <v>81.8</v>
      </c>
      <c r="N2341" s="7">
        <v>1</v>
      </c>
      <c r="O2341" s="44">
        <v>81.8</v>
      </c>
      <c r="P2341" s="44">
        <v>45.77</v>
      </c>
      <c r="Q2341" s="44">
        <v>6.73</v>
      </c>
      <c r="R2341" s="44">
        <v>22</v>
      </c>
      <c r="S2341" s="44">
        <v>0</v>
      </c>
      <c r="T2341" s="44">
        <v>0</v>
      </c>
      <c r="U2341" s="44">
        <v>7.3</v>
      </c>
      <c r="V2341" s="9">
        <v>8.9200000000000002E-2</v>
      </c>
      <c r="W2341" s="42" t="s">
        <v>34</v>
      </c>
      <c r="X2341" s="43"/>
      <c r="Y2341" s="43"/>
      <c r="Z2341" s="43" t="s">
        <v>8442</v>
      </c>
      <c r="AA2341" s="43" t="str">
        <f>VLOOKUP(J2341, sku!B:C, 2, FALSE)</f>
        <v>Sinergy Paint 500ml</v>
      </c>
      <c r="AB2341" s="45" t="str">
        <f>VLOOKUP(J2341, sku!B:BM, 64, FALSE)</f>
        <v>Revenda</v>
      </c>
      <c r="AC2341" s="45" t="str">
        <f>LEFT(pedidos[[#This Row],[SKU]],3)</f>
        <v>VX2</v>
      </c>
      <c r="AD2341" s="37" t="str" cm="1">
        <f t="array" aca="1" ref="AD2341" ca="1">IFERROR(
  INDEX(
    montadora[Montadora],
    MATCH(TRUE,LEFT(#REF!,NÚCARACT(montadora[SKU Parcial]))=montadora[SKU Parcial],0)
  ),
  ""
)</f>
        <v/>
      </c>
    </row>
    <row r="2342" spans="1:30" x14ac:dyDescent="0.25">
      <c r="A2342" s="42" t="s">
        <v>8297</v>
      </c>
      <c r="B2342" s="42"/>
      <c r="C2342" s="42"/>
      <c r="D2342" s="42"/>
      <c r="E2342" s="42">
        <v>22993558909</v>
      </c>
      <c r="F2342" s="42" t="s">
        <v>8398</v>
      </c>
      <c r="G2342" s="42" t="s">
        <v>11227</v>
      </c>
      <c r="H2342" s="7"/>
      <c r="I2342" s="42"/>
      <c r="J2342" s="42" t="s">
        <v>8438</v>
      </c>
      <c r="K2342" s="8">
        <v>45811</v>
      </c>
      <c r="L2342" s="19" t="s">
        <v>8443</v>
      </c>
      <c r="M2342" s="44">
        <v>81.8</v>
      </c>
      <c r="N2342" s="7">
        <v>1</v>
      </c>
      <c r="O2342" s="44">
        <v>81.8</v>
      </c>
      <c r="P2342" s="44">
        <v>45.77</v>
      </c>
      <c r="Q2342" s="44">
        <v>6.73</v>
      </c>
      <c r="R2342" s="44">
        <v>22</v>
      </c>
      <c r="S2342" s="44">
        <v>0</v>
      </c>
      <c r="T2342" s="44">
        <v>0</v>
      </c>
      <c r="U2342" s="44">
        <v>7.3</v>
      </c>
      <c r="V2342" s="9">
        <v>8.9200000000000002E-2</v>
      </c>
      <c r="W2342" s="42" t="s">
        <v>34</v>
      </c>
      <c r="X2342" s="43"/>
      <c r="Y2342" s="43"/>
      <c r="Z2342" s="43" t="s">
        <v>8442</v>
      </c>
      <c r="AA2342" s="43" t="str">
        <f>VLOOKUP(J2342, sku!B:C, 2, FALSE)</f>
        <v>Sinergy Paint 500ml</v>
      </c>
      <c r="AB2342" s="45" t="str">
        <f>VLOOKUP(J2342, sku!B:BM, 64, FALSE)</f>
        <v>Revenda</v>
      </c>
      <c r="AC2342" s="45" t="str">
        <f>LEFT(pedidos[[#This Row],[SKU]],3)</f>
        <v>VX2</v>
      </c>
      <c r="AD2342" s="37" t="str" cm="1">
        <f t="array" aca="1" ref="AD2342" ca="1">IFERROR(
  INDEX(
    montadora[Montadora],
    MATCH(TRUE,LEFT(#REF!,NÚCARACT(montadora[SKU Parcial]))=montadora[SKU Parcial],0)
  ),
  ""
)</f>
        <v/>
      </c>
    </row>
    <row r="2343" spans="1:30" x14ac:dyDescent="0.25">
      <c r="A2343" s="42" t="s">
        <v>8904</v>
      </c>
      <c r="B2343" s="42"/>
      <c r="C2343" s="42"/>
      <c r="D2343" s="42"/>
      <c r="E2343" s="42">
        <v>22993558909</v>
      </c>
      <c r="F2343" s="42" t="s">
        <v>8398</v>
      </c>
      <c r="G2343" s="42" t="s">
        <v>11227</v>
      </c>
      <c r="H2343" s="19"/>
      <c r="I2343" s="42"/>
      <c r="J2343" s="42" t="s">
        <v>8438</v>
      </c>
      <c r="K2343" s="21">
        <v>45790</v>
      </c>
      <c r="L2343" s="19" t="s">
        <v>8443</v>
      </c>
      <c r="M2343" s="44">
        <v>81.8</v>
      </c>
      <c r="N2343" s="19">
        <v>1</v>
      </c>
      <c r="O2343" s="44">
        <v>81.8</v>
      </c>
      <c r="P2343" s="44">
        <v>45.77</v>
      </c>
      <c r="Q2343" s="44">
        <v>6.22</v>
      </c>
      <c r="R2343" s="44">
        <v>23.76</v>
      </c>
      <c r="S2343" s="44">
        <v>0</v>
      </c>
      <c r="T2343" s="44">
        <v>0</v>
      </c>
      <c r="U2343" s="44">
        <v>6.05</v>
      </c>
      <c r="V2343" s="23">
        <v>7.3899999999999993E-2</v>
      </c>
      <c r="W2343" s="42" t="s">
        <v>34</v>
      </c>
      <c r="X2343" s="43"/>
      <c r="Y2343" s="43"/>
      <c r="Z2343" s="43" t="s">
        <v>8442</v>
      </c>
      <c r="AA2343" s="43" t="str">
        <f>VLOOKUP(J2343, sku!B:C, 2, FALSE)</f>
        <v>Sinergy Paint 500ml</v>
      </c>
      <c r="AB2343" s="45" t="str">
        <f>VLOOKUP(J2343, sku!B:BM, 64, FALSE)</f>
        <v>Revenda</v>
      </c>
      <c r="AC2343" s="45" t="str">
        <f>LEFT(pedidos[[#This Row],[SKU]],3)</f>
        <v>VX2</v>
      </c>
      <c r="AD2343" s="37" t="str" cm="1">
        <f t="array" aca="1" ref="AD2343" ca="1">IFERROR(
  INDEX(
    montadora[Montadora],
    MATCH(TRUE,LEFT(#REF!,NÚCARACT(montadora[SKU Parcial]))=montadora[SKU Parcial],0)
  ),
  ""
)</f>
        <v/>
      </c>
    </row>
    <row r="2344" spans="1:30" x14ac:dyDescent="0.25">
      <c r="A2344" s="42" t="s">
        <v>9447</v>
      </c>
      <c r="B2344" s="42">
        <v>20998018807</v>
      </c>
      <c r="C2344" s="42"/>
      <c r="D2344" s="42"/>
      <c r="E2344" s="42"/>
      <c r="F2344" s="42" t="s">
        <v>8398</v>
      </c>
      <c r="G2344" s="42" t="s">
        <v>11228</v>
      </c>
      <c r="H2344" s="19"/>
      <c r="I2344" s="42"/>
      <c r="J2344" s="42" t="s">
        <v>8438</v>
      </c>
      <c r="K2344" s="21">
        <v>45795</v>
      </c>
      <c r="L2344" s="19" t="s">
        <v>8443</v>
      </c>
      <c r="M2344" s="44">
        <v>78.8</v>
      </c>
      <c r="N2344" s="19">
        <v>1</v>
      </c>
      <c r="O2344" s="44">
        <v>90.84</v>
      </c>
      <c r="P2344" s="44">
        <v>45.77</v>
      </c>
      <c r="Q2344" s="44">
        <v>2.66</v>
      </c>
      <c r="R2344" s="44">
        <v>19.760000000000002</v>
      </c>
      <c r="S2344" s="44">
        <v>12.04</v>
      </c>
      <c r="T2344" s="44">
        <v>0</v>
      </c>
      <c r="U2344" s="44">
        <v>10.61</v>
      </c>
      <c r="V2344" s="23">
        <v>0</v>
      </c>
      <c r="W2344" s="42" t="s">
        <v>34</v>
      </c>
      <c r="X2344" s="43"/>
      <c r="Y2344" s="43"/>
      <c r="Z2344" s="43" t="s">
        <v>8442</v>
      </c>
      <c r="AA2344" s="43" t="str">
        <f>VLOOKUP(J2344, sku!B:C, 2, FALSE)</f>
        <v>Sinergy Paint 500ml</v>
      </c>
      <c r="AB2344" s="45" t="str">
        <f>VLOOKUP(J2344, sku!B:BM, 64, FALSE)</f>
        <v>Revenda</v>
      </c>
      <c r="AC2344" s="45" t="str">
        <f>LEFT(pedidos[[#This Row],[SKU]],3)</f>
        <v>VX2</v>
      </c>
      <c r="AD2344" s="37" t="str" cm="1">
        <f t="array" aca="1" ref="AD2344" ca="1">IFERROR(
  INDEX(
    montadora[Montadora],
    MATCH(TRUE,LEFT(#REF!,NÚCARACT(montadora[SKU Parcial]))=montadora[SKU Parcial],0)
  ),
  ""
)</f>
        <v/>
      </c>
    </row>
    <row r="2345" spans="1:30" x14ac:dyDescent="0.25">
      <c r="A2345" s="42" t="s">
        <v>9605</v>
      </c>
      <c r="B2345" s="42">
        <v>20998018807</v>
      </c>
      <c r="C2345" s="42"/>
      <c r="D2345" s="42"/>
      <c r="E2345" s="42"/>
      <c r="F2345" s="42" t="s">
        <v>8398</v>
      </c>
      <c r="G2345" s="42" t="s">
        <v>11228</v>
      </c>
      <c r="H2345" s="19"/>
      <c r="I2345" s="42"/>
      <c r="J2345" s="42" t="s">
        <v>8438</v>
      </c>
      <c r="K2345" s="21">
        <v>45789</v>
      </c>
      <c r="L2345" s="19" t="s">
        <v>8443</v>
      </c>
      <c r="M2345" s="44">
        <v>78.8</v>
      </c>
      <c r="N2345" s="19">
        <v>1</v>
      </c>
      <c r="O2345" s="44">
        <v>78.8</v>
      </c>
      <c r="P2345" s="44">
        <v>45.77</v>
      </c>
      <c r="Q2345" s="44">
        <v>2.66</v>
      </c>
      <c r="R2345" s="44">
        <v>19.760000000000002</v>
      </c>
      <c r="S2345" s="44">
        <v>0</v>
      </c>
      <c r="T2345" s="44">
        <v>0</v>
      </c>
      <c r="U2345" s="44">
        <v>10.61</v>
      </c>
      <c r="V2345" s="23">
        <v>0</v>
      </c>
      <c r="W2345" s="42" t="s">
        <v>34</v>
      </c>
      <c r="X2345" s="43"/>
      <c r="Y2345" s="43"/>
      <c r="Z2345" s="43" t="s">
        <v>8442</v>
      </c>
      <c r="AA2345" s="43" t="str">
        <f>VLOOKUP(J2345, sku!B:C, 2, FALSE)</f>
        <v>Sinergy Paint 500ml</v>
      </c>
      <c r="AB2345" s="45" t="str">
        <f>VLOOKUP(J2345, sku!B:BM, 64, FALSE)</f>
        <v>Revenda</v>
      </c>
      <c r="AC2345" s="45" t="str">
        <f>LEFT(pedidos[[#This Row],[SKU]],3)</f>
        <v>VX2</v>
      </c>
      <c r="AD2345" s="37" t="str" cm="1">
        <f t="array" aca="1" ref="AD2345" ca="1">IFERROR(
  INDEX(
    montadora[Montadora],
    MATCH(TRUE,LEFT(#REF!,NÚCARACT(montadora[SKU Parcial]))=montadora[SKU Parcial],0)
  ),
  ""
)</f>
        <v/>
      </c>
    </row>
    <row r="2346" spans="1:30" x14ac:dyDescent="0.25">
      <c r="A2346" s="42" t="s">
        <v>9845</v>
      </c>
      <c r="B2346" s="42">
        <v>20998018807</v>
      </c>
      <c r="C2346" s="42"/>
      <c r="D2346" s="42"/>
      <c r="E2346" s="42"/>
      <c r="F2346" s="42" t="s">
        <v>8398</v>
      </c>
      <c r="G2346" s="42" t="s">
        <v>11228</v>
      </c>
      <c r="H2346" s="19"/>
      <c r="I2346" s="42"/>
      <c r="J2346" s="42" t="s">
        <v>8438</v>
      </c>
      <c r="K2346" s="21">
        <v>45783</v>
      </c>
      <c r="L2346" s="19" t="s">
        <v>8443</v>
      </c>
      <c r="M2346" s="44">
        <v>78.8</v>
      </c>
      <c r="N2346" s="19">
        <v>1</v>
      </c>
      <c r="O2346" s="44">
        <v>93.28</v>
      </c>
      <c r="P2346" s="44">
        <v>45.77</v>
      </c>
      <c r="Q2346" s="44">
        <v>2.66</v>
      </c>
      <c r="R2346" s="44">
        <v>19.600000000000001</v>
      </c>
      <c r="S2346" s="44">
        <v>14.48</v>
      </c>
      <c r="T2346" s="44">
        <v>0</v>
      </c>
      <c r="U2346" s="44">
        <v>9.98</v>
      </c>
      <c r="V2346" s="23">
        <v>0</v>
      </c>
      <c r="W2346" s="42" t="s">
        <v>34</v>
      </c>
      <c r="X2346" s="43"/>
      <c r="Y2346" s="43"/>
      <c r="Z2346" s="43" t="s">
        <v>8442</v>
      </c>
      <c r="AA2346" s="43" t="str">
        <f>VLOOKUP(J2346, sku!B:C, 2, FALSE)</f>
        <v>Sinergy Paint 500ml</v>
      </c>
      <c r="AB2346" s="45" t="str">
        <f>VLOOKUP(J2346, sku!B:BM, 64, FALSE)</f>
        <v>Revenda</v>
      </c>
      <c r="AC2346" s="45" t="str">
        <f>LEFT(pedidos[[#This Row],[SKU]],3)</f>
        <v>VX2</v>
      </c>
      <c r="AD2346" s="37" t="str" cm="1">
        <f t="array" aca="1" ref="AD2346" ca="1">IFERROR(
  INDEX(
    montadora[Montadora],
    MATCH(TRUE,LEFT(#REF!,NÚCARACT(montadora[SKU Parcial]))=montadora[SKU Parcial],0)
  ),
  ""
)</f>
        <v/>
      </c>
    </row>
    <row r="2347" spans="1:30" x14ac:dyDescent="0.25">
      <c r="A2347" s="42" t="s">
        <v>10592</v>
      </c>
      <c r="B2347" s="42"/>
      <c r="C2347" s="42"/>
      <c r="D2347" s="42"/>
      <c r="E2347" s="42">
        <v>23193982018</v>
      </c>
      <c r="F2347" s="42" t="s">
        <v>3231</v>
      </c>
      <c r="G2347" s="42" t="s">
        <v>11228</v>
      </c>
      <c r="H2347" s="19"/>
      <c r="I2347" s="42"/>
      <c r="J2347" s="42" t="s">
        <v>3232</v>
      </c>
      <c r="K2347" s="21">
        <v>45816</v>
      </c>
      <c r="L2347" s="19" t="s">
        <v>8443</v>
      </c>
      <c r="M2347" s="44">
        <v>69.8</v>
      </c>
      <c r="N2347" s="19">
        <v>1</v>
      </c>
      <c r="O2347" s="44">
        <v>69.8</v>
      </c>
      <c r="P2347" s="44">
        <v>46.62</v>
      </c>
      <c r="Q2347" s="44">
        <v>2.6</v>
      </c>
      <c r="R2347" s="44">
        <v>17.96</v>
      </c>
      <c r="S2347" s="44">
        <v>0</v>
      </c>
      <c r="T2347" s="44">
        <v>0</v>
      </c>
      <c r="U2347" s="44">
        <v>2.62</v>
      </c>
      <c r="V2347" s="23">
        <v>3.7600000000000001E-2</v>
      </c>
      <c r="W2347" s="42" t="s">
        <v>34</v>
      </c>
      <c r="X2347" s="43"/>
      <c r="Y2347" s="43"/>
      <c r="Z2347" s="43" t="s">
        <v>8442</v>
      </c>
      <c r="AA2347" s="43" t="str">
        <f>VLOOKUP(J2347, sku!B:C, 2, FALSE)</f>
        <v>1 Banco Bicicleta Selim Preto e Vermelho + Couro PU + 1 Corrente Bike Preto</v>
      </c>
      <c r="AB2347" s="45" t="str">
        <f>VLOOKUP(J2347, sku!B:BM, 64, FALSE)</f>
        <v>Importação</v>
      </c>
      <c r="AC2347" s="45" t="str">
        <f>LEFT(pedidos[[#This Row],[SKU]],3)</f>
        <v>1EB</v>
      </c>
      <c r="AD2347" s="37" t="str" cm="1">
        <f t="array" aca="1" ref="AD2347" ca="1">IFERROR(
  INDEX(
    montadora[Montadora],
    MATCH(TRUE,LEFT(#REF!,NÚCARACT(montadora[SKU Parcial]))=montadora[SKU Parcial],0)
  ),
  ""
)</f>
        <v/>
      </c>
    </row>
    <row r="2348" spans="1:30" x14ac:dyDescent="0.25">
      <c r="A2348" s="42" t="s">
        <v>10667</v>
      </c>
      <c r="B2348" s="42"/>
      <c r="C2348" s="42"/>
      <c r="D2348" s="42"/>
      <c r="E2348" s="42">
        <v>23193982018</v>
      </c>
      <c r="F2348" s="42" t="s">
        <v>3231</v>
      </c>
      <c r="G2348" s="42" t="s">
        <v>11228</v>
      </c>
      <c r="H2348" s="19"/>
      <c r="I2348" s="42"/>
      <c r="J2348" s="42" t="s">
        <v>3232</v>
      </c>
      <c r="K2348" s="21">
        <v>45810</v>
      </c>
      <c r="L2348" s="19" t="s">
        <v>8443</v>
      </c>
      <c r="M2348" s="44">
        <v>69.8</v>
      </c>
      <c r="N2348" s="19">
        <v>1</v>
      </c>
      <c r="O2348" s="44">
        <v>74.87</v>
      </c>
      <c r="P2348" s="44">
        <v>46.62</v>
      </c>
      <c r="Q2348" s="44">
        <v>2.6</v>
      </c>
      <c r="R2348" s="44">
        <v>17.96</v>
      </c>
      <c r="S2348" s="44">
        <v>5.07</v>
      </c>
      <c r="T2348" s="44">
        <v>0</v>
      </c>
      <c r="U2348" s="44">
        <v>2.62</v>
      </c>
      <c r="V2348" s="23">
        <v>3.7600000000000001E-2</v>
      </c>
      <c r="W2348" s="42" t="s">
        <v>34</v>
      </c>
      <c r="X2348" s="43"/>
      <c r="Y2348" s="43"/>
      <c r="Z2348" s="43" t="s">
        <v>8442</v>
      </c>
      <c r="AA2348" s="43" t="str">
        <f>VLOOKUP(J2348, sku!B:C, 2, FALSE)</f>
        <v>1 Banco Bicicleta Selim Preto e Vermelho + Couro PU + 1 Corrente Bike Preto</v>
      </c>
      <c r="AB2348" s="45" t="str">
        <f>VLOOKUP(J2348, sku!B:BM, 64, FALSE)</f>
        <v>Importação</v>
      </c>
      <c r="AC2348" s="45" t="str">
        <f>LEFT(pedidos[[#This Row],[SKU]],3)</f>
        <v>1EB</v>
      </c>
      <c r="AD2348" s="37" t="str" cm="1">
        <f t="array" aca="1" ref="AD2348" ca="1">IFERROR(
  INDEX(
    montadora[Montadora],
    MATCH(TRUE,LEFT(#REF!,NÚCARACT(montadora[SKU Parcial]))=montadora[SKU Parcial],0)
  ),
  ""
)</f>
        <v/>
      </c>
    </row>
    <row r="2349" spans="1:30" x14ac:dyDescent="0.25">
      <c r="A2349" s="42" t="s">
        <v>9994</v>
      </c>
      <c r="B2349" s="42">
        <v>20898008418</v>
      </c>
      <c r="C2349" s="42"/>
      <c r="D2349" s="42"/>
      <c r="E2349" s="42"/>
      <c r="F2349" s="42" t="s">
        <v>8818</v>
      </c>
      <c r="G2349" s="42" t="s">
        <v>11228</v>
      </c>
      <c r="H2349" s="7"/>
      <c r="I2349" s="42"/>
      <c r="J2349" s="42" t="s">
        <v>7795</v>
      </c>
      <c r="K2349" s="8">
        <v>45780</v>
      </c>
      <c r="L2349" s="19" t="s">
        <v>8443</v>
      </c>
      <c r="M2349" s="44">
        <v>93.8</v>
      </c>
      <c r="N2349" s="7">
        <v>1</v>
      </c>
      <c r="O2349" s="44">
        <v>93.8</v>
      </c>
      <c r="P2349" s="44">
        <v>47.57</v>
      </c>
      <c r="Q2349" s="44">
        <v>3.16</v>
      </c>
      <c r="R2349" s="44">
        <v>22.57</v>
      </c>
      <c r="S2349" s="44">
        <v>0</v>
      </c>
      <c r="T2349" s="44">
        <v>0</v>
      </c>
      <c r="U2349" s="44">
        <v>19.559999999999999</v>
      </c>
      <c r="V2349" s="9">
        <v>0.26629999999999998</v>
      </c>
      <c r="W2349" s="42" t="s">
        <v>34</v>
      </c>
      <c r="X2349" s="43"/>
      <c r="Y2349" s="43"/>
      <c r="Z2349" s="43" t="s">
        <v>8442</v>
      </c>
      <c r="AA2349" s="43" t="str">
        <f>VLOOKUP(J2349, sku!B:C, 2, FALSE)</f>
        <v>Fogareiro 1 Boca Com Maleta</v>
      </c>
      <c r="AB2349" s="45" t="str">
        <f>VLOOKUP(J2349, sku!B:BM, 64, FALSE)</f>
        <v>Importação</v>
      </c>
      <c r="AC2349" s="45" t="str">
        <f>LEFT(pedidos[[#This Row],[SKU]],3)</f>
        <v>1FO</v>
      </c>
      <c r="AD2349" s="37" t="str" cm="1">
        <f t="array" aca="1" ref="AD2349" ca="1">IFERROR(
  INDEX(
    montadora[Montadora],
    MATCH(TRUE,LEFT(#REF!,NÚCARACT(montadora[SKU Parcial]))=montadora[SKU Parcial],0)
  ),
  ""
)</f>
        <v/>
      </c>
    </row>
    <row r="2350" spans="1:30" x14ac:dyDescent="0.25">
      <c r="A2350" s="42" t="s">
        <v>10013</v>
      </c>
      <c r="B2350" s="42">
        <v>20898008418</v>
      </c>
      <c r="C2350" s="42"/>
      <c r="D2350" s="42"/>
      <c r="E2350" s="42"/>
      <c r="F2350" s="42" t="s">
        <v>8818</v>
      </c>
      <c r="G2350" s="42" t="s">
        <v>11228</v>
      </c>
      <c r="H2350" s="19"/>
      <c r="I2350" s="42"/>
      <c r="J2350" s="42" t="s">
        <v>7795</v>
      </c>
      <c r="K2350" s="21">
        <v>45779</v>
      </c>
      <c r="L2350" s="19" t="s">
        <v>8443</v>
      </c>
      <c r="M2350" s="44">
        <v>93.8</v>
      </c>
      <c r="N2350" s="19">
        <v>1</v>
      </c>
      <c r="O2350" s="44">
        <v>112.53</v>
      </c>
      <c r="P2350" s="44">
        <v>47.57</v>
      </c>
      <c r="Q2350" s="44">
        <v>3.16</v>
      </c>
      <c r="R2350" s="44">
        <v>22.76</v>
      </c>
      <c r="S2350" s="44">
        <v>18.73</v>
      </c>
      <c r="T2350" s="44">
        <v>0</v>
      </c>
      <c r="U2350" s="44">
        <v>20.309999999999999</v>
      </c>
      <c r="V2350" s="23">
        <v>0.2165</v>
      </c>
      <c r="W2350" s="42" t="s">
        <v>34</v>
      </c>
      <c r="X2350" s="43"/>
      <c r="Y2350" s="43"/>
      <c r="Z2350" s="43" t="s">
        <v>8442</v>
      </c>
      <c r="AA2350" s="43" t="str">
        <f>VLOOKUP(J2350, sku!B:C, 2, FALSE)</f>
        <v>Fogareiro 1 Boca Com Maleta</v>
      </c>
      <c r="AB2350" s="45" t="str">
        <f>VLOOKUP(J2350, sku!B:BM, 64, FALSE)</f>
        <v>Importação</v>
      </c>
      <c r="AC2350" s="45" t="str">
        <f>LEFT(pedidos[[#This Row],[SKU]],3)</f>
        <v>1FO</v>
      </c>
      <c r="AD2350" s="37" t="str" cm="1">
        <f t="array" aca="1" ref="AD2350" ca="1">IFERROR(
  INDEX(
    montadora[Montadora],
    MATCH(TRUE,LEFT(#REF!,NÚCARACT(montadora[SKU Parcial]))=montadora[SKU Parcial],0)
  ),
  ""
)</f>
        <v/>
      </c>
    </row>
    <row r="2351" spans="1:30" x14ac:dyDescent="0.25">
      <c r="A2351" s="42" t="s">
        <v>10171</v>
      </c>
      <c r="B2351" s="42"/>
      <c r="C2351" s="42"/>
      <c r="D2351" s="42"/>
      <c r="E2351" s="42">
        <v>20898008418</v>
      </c>
      <c r="F2351" s="42" t="s">
        <v>8818</v>
      </c>
      <c r="G2351" s="42" t="s">
        <v>11228</v>
      </c>
      <c r="H2351" s="7"/>
      <c r="I2351" s="42"/>
      <c r="J2351" s="42" t="s">
        <v>7795</v>
      </c>
      <c r="K2351" s="8">
        <v>45838</v>
      </c>
      <c r="L2351" s="19" t="s">
        <v>8443</v>
      </c>
      <c r="M2351" s="44">
        <v>93.8</v>
      </c>
      <c r="N2351" s="7">
        <v>1</v>
      </c>
      <c r="O2351" s="44">
        <v>96.45</v>
      </c>
      <c r="P2351" s="44">
        <v>47.57</v>
      </c>
      <c r="Q2351" s="44">
        <v>3.49</v>
      </c>
      <c r="R2351" s="44">
        <v>22.76</v>
      </c>
      <c r="S2351" s="44">
        <v>2.65</v>
      </c>
      <c r="T2351" s="44">
        <v>0</v>
      </c>
      <c r="U2351" s="44">
        <v>19.98</v>
      </c>
      <c r="V2351" s="9">
        <v>0.21299999999999999</v>
      </c>
      <c r="W2351" s="42" t="s">
        <v>34</v>
      </c>
      <c r="X2351" s="43"/>
      <c r="Y2351" s="43"/>
      <c r="Z2351" s="43" t="s">
        <v>8442</v>
      </c>
      <c r="AA2351" s="43" t="str">
        <f>VLOOKUP(J2351, sku!B:C, 2, FALSE)</f>
        <v>Fogareiro 1 Boca Com Maleta</v>
      </c>
      <c r="AB2351" s="45" t="str">
        <f>VLOOKUP(J2351, sku!B:BM, 64, FALSE)</f>
        <v>Importação</v>
      </c>
      <c r="AC2351" s="45" t="str">
        <f>LEFT(pedidos[[#This Row],[SKU]],3)</f>
        <v>1FO</v>
      </c>
      <c r="AD2351" s="37" t="str" cm="1">
        <f t="array" aca="1" ref="AD2351" ca="1">IFERROR(
  INDEX(
    montadora[Montadora],
    MATCH(TRUE,LEFT(J2813,NÚCARACT(montadora[SKU Parcial]))=montadora[SKU Parcial],0)
  ),
  ""
)</f>
        <v/>
      </c>
    </row>
    <row r="2352" spans="1:30" x14ac:dyDescent="0.25">
      <c r="A2352" s="42" t="s">
        <v>10175</v>
      </c>
      <c r="B2352" s="42"/>
      <c r="C2352" s="42"/>
      <c r="D2352" s="42"/>
      <c r="E2352" s="42">
        <v>20898008418</v>
      </c>
      <c r="F2352" s="42" t="s">
        <v>8818</v>
      </c>
      <c r="G2352" s="42" t="s">
        <v>11228</v>
      </c>
      <c r="H2352" s="7"/>
      <c r="I2352" s="42"/>
      <c r="J2352" s="42" t="s">
        <v>7795</v>
      </c>
      <c r="K2352" s="8">
        <v>45838</v>
      </c>
      <c r="L2352" s="19" t="s">
        <v>8443</v>
      </c>
      <c r="M2352" s="44">
        <v>93.8</v>
      </c>
      <c r="N2352" s="7">
        <v>1</v>
      </c>
      <c r="O2352" s="44">
        <v>101.8</v>
      </c>
      <c r="P2352" s="44">
        <v>47.57</v>
      </c>
      <c r="Q2352" s="44">
        <v>3.49</v>
      </c>
      <c r="R2352" s="44">
        <v>22.76</v>
      </c>
      <c r="S2352" s="44">
        <v>8</v>
      </c>
      <c r="T2352" s="44">
        <v>0</v>
      </c>
      <c r="U2352" s="44">
        <v>19.98</v>
      </c>
      <c r="V2352" s="9">
        <v>0.21299999999999999</v>
      </c>
      <c r="W2352" s="42" t="s">
        <v>34</v>
      </c>
      <c r="X2352" s="43"/>
      <c r="Y2352" s="43"/>
      <c r="Z2352" s="43" t="s">
        <v>8442</v>
      </c>
      <c r="AA2352" s="43" t="str">
        <f>VLOOKUP(J2352, sku!B:C, 2, FALSE)</f>
        <v>Fogareiro 1 Boca Com Maleta</v>
      </c>
      <c r="AB2352" s="45" t="str">
        <f>VLOOKUP(J2352, sku!B:BM, 64, FALSE)</f>
        <v>Importação</v>
      </c>
      <c r="AC2352" s="45" t="str">
        <f>LEFT(pedidos[[#This Row],[SKU]],3)</f>
        <v>1FO</v>
      </c>
      <c r="AD2352" s="37" t="str" cm="1">
        <f t="array" aca="1" ref="AD2352" ca="1">IFERROR(
  INDEX(
    montadora[Montadora],
    MATCH(TRUE,LEFT(J2814,NÚCARACT(montadora[SKU Parcial]))=montadora[SKU Parcial],0)
  ),
  ""
)</f>
        <v/>
      </c>
    </row>
    <row r="2353" spans="1:30" x14ac:dyDescent="0.25">
      <c r="A2353" s="42" t="s">
        <v>10531</v>
      </c>
      <c r="B2353" s="42"/>
      <c r="C2353" s="42"/>
      <c r="D2353" s="42"/>
      <c r="E2353" s="42">
        <v>20898008418</v>
      </c>
      <c r="F2353" s="42" t="s">
        <v>8818</v>
      </c>
      <c r="G2353" s="42" t="s">
        <v>11228</v>
      </c>
      <c r="H2353" s="7"/>
      <c r="I2353" s="42"/>
      <c r="J2353" s="42" t="s">
        <v>7795</v>
      </c>
      <c r="K2353" s="8">
        <v>45820</v>
      </c>
      <c r="L2353" s="19" t="s">
        <v>8443</v>
      </c>
      <c r="M2353" s="44">
        <v>93.8</v>
      </c>
      <c r="N2353" s="7">
        <v>1</v>
      </c>
      <c r="O2353" s="44">
        <v>93.8</v>
      </c>
      <c r="P2353" s="44">
        <v>47.57</v>
      </c>
      <c r="Q2353" s="44">
        <v>3.49</v>
      </c>
      <c r="R2353" s="44">
        <v>22.76</v>
      </c>
      <c r="S2353" s="44">
        <v>0</v>
      </c>
      <c r="T2353" s="44">
        <v>0</v>
      </c>
      <c r="U2353" s="44">
        <v>19.98</v>
      </c>
      <c r="V2353" s="9">
        <v>0.21299999999999999</v>
      </c>
      <c r="W2353" s="42" t="s">
        <v>34</v>
      </c>
      <c r="X2353" s="43"/>
      <c r="Y2353" s="43"/>
      <c r="Z2353" s="43" t="s">
        <v>8442</v>
      </c>
      <c r="AA2353" s="43" t="str">
        <f>VLOOKUP(J2353, sku!B:C, 2, FALSE)</f>
        <v>Fogareiro 1 Boca Com Maleta</v>
      </c>
      <c r="AB2353" s="45" t="str">
        <f>VLOOKUP(J2353, sku!B:BM, 64, FALSE)</f>
        <v>Importação</v>
      </c>
      <c r="AC2353" s="45" t="str">
        <f>LEFT(pedidos[[#This Row],[SKU]],3)</f>
        <v>1FO</v>
      </c>
      <c r="AD2353" s="37" t="str" cm="1">
        <f t="array" aca="1" ref="AD2353" ca="1">IFERROR(
  INDEX(
    montadora[Montadora],
    MATCH(TRUE,LEFT(J2815,NÚCARACT(montadora[SKU Parcial]))=montadora[SKU Parcial],0)
  ),
  ""
)</f>
        <v/>
      </c>
    </row>
    <row r="2354" spans="1:30" x14ac:dyDescent="0.25">
      <c r="A2354" s="42" t="s">
        <v>10587</v>
      </c>
      <c r="B2354" s="42"/>
      <c r="C2354" s="42"/>
      <c r="D2354" s="42"/>
      <c r="E2354" s="42">
        <v>20898008418</v>
      </c>
      <c r="F2354" s="42" t="s">
        <v>8818</v>
      </c>
      <c r="G2354" s="42" t="s">
        <v>11228</v>
      </c>
      <c r="H2354" s="7"/>
      <c r="I2354" s="42"/>
      <c r="J2354" s="42" t="s">
        <v>7795</v>
      </c>
      <c r="K2354" s="8">
        <v>45817</v>
      </c>
      <c r="L2354" s="19" t="s">
        <v>8443</v>
      </c>
      <c r="M2354" s="44">
        <v>93.8</v>
      </c>
      <c r="N2354" s="7">
        <v>1</v>
      </c>
      <c r="O2354" s="44">
        <v>93.8</v>
      </c>
      <c r="P2354" s="44">
        <v>47.57</v>
      </c>
      <c r="Q2354" s="44">
        <v>3.49</v>
      </c>
      <c r="R2354" s="44">
        <v>22.76</v>
      </c>
      <c r="S2354" s="44">
        <v>0</v>
      </c>
      <c r="T2354" s="44">
        <v>0</v>
      </c>
      <c r="U2354" s="44">
        <v>19.98</v>
      </c>
      <c r="V2354" s="9">
        <v>0.21299999999999999</v>
      </c>
      <c r="W2354" s="42" t="s">
        <v>34</v>
      </c>
      <c r="X2354" s="43"/>
      <c r="Y2354" s="43"/>
      <c r="Z2354" s="43" t="s">
        <v>8442</v>
      </c>
      <c r="AA2354" s="43" t="str">
        <f>VLOOKUP(J2354, sku!B:C, 2, FALSE)</f>
        <v>Fogareiro 1 Boca Com Maleta</v>
      </c>
      <c r="AB2354" s="45" t="str">
        <f>VLOOKUP(J2354, sku!B:BM, 64, FALSE)</f>
        <v>Importação</v>
      </c>
      <c r="AC2354" s="45" t="str">
        <f>LEFT(pedidos[[#This Row],[SKU]],3)</f>
        <v>1FO</v>
      </c>
      <c r="AD2354" s="37" t="str" cm="1">
        <f t="array" aca="1" ref="AD2354" ca="1">IFERROR(
  INDEX(
    montadora[Montadora],
    MATCH(TRUE,LEFT(J2816,NÚCARACT(montadora[SKU Parcial]))=montadora[SKU Parcial],0)
  ),
  ""
)</f>
        <v/>
      </c>
    </row>
    <row r="2355" spans="1:30" x14ac:dyDescent="0.25">
      <c r="A2355" s="42" t="s">
        <v>10590</v>
      </c>
      <c r="B2355" s="42"/>
      <c r="C2355" s="42"/>
      <c r="D2355" s="42"/>
      <c r="E2355" s="42">
        <v>20898008418</v>
      </c>
      <c r="F2355" s="42" t="s">
        <v>8818</v>
      </c>
      <c r="G2355" s="42" t="s">
        <v>11228</v>
      </c>
      <c r="H2355" s="7"/>
      <c r="I2355" s="42"/>
      <c r="J2355" s="42" t="s">
        <v>7795</v>
      </c>
      <c r="K2355" s="8">
        <v>45817</v>
      </c>
      <c r="L2355" s="19" t="s">
        <v>8443</v>
      </c>
      <c r="M2355" s="44">
        <v>93.8</v>
      </c>
      <c r="N2355" s="7">
        <v>1</v>
      </c>
      <c r="O2355" s="44">
        <v>101.8</v>
      </c>
      <c r="P2355" s="44">
        <v>47.57</v>
      </c>
      <c r="Q2355" s="44">
        <v>3.49</v>
      </c>
      <c r="R2355" s="44">
        <v>22.76</v>
      </c>
      <c r="S2355" s="44">
        <v>8</v>
      </c>
      <c r="T2355" s="44">
        <v>0</v>
      </c>
      <c r="U2355" s="44">
        <v>19.98</v>
      </c>
      <c r="V2355" s="9">
        <v>0.21299999999999999</v>
      </c>
      <c r="W2355" s="42" t="s">
        <v>34</v>
      </c>
      <c r="X2355" s="43"/>
      <c r="Y2355" s="43"/>
      <c r="Z2355" s="43" t="s">
        <v>8442</v>
      </c>
      <c r="AA2355" s="43" t="str">
        <f>VLOOKUP(J2355, sku!B:C, 2, FALSE)</f>
        <v>Fogareiro 1 Boca Com Maleta</v>
      </c>
      <c r="AB2355" s="45" t="str">
        <f>VLOOKUP(J2355, sku!B:BM, 64, FALSE)</f>
        <v>Importação</v>
      </c>
      <c r="AC2355" s="45" t="str">
        <f>LEFT(pedidos[[#This Row],[SKU]],3)</f>
        <v>1FO</v>
      </c>
      <c r="AD2355" s="37" t="str" cm="1">
        <f t="array" aca="1" ref="AD2355" ca="1">IFERROR(
  INDEX(
    montadora[Montadora],
    MATCH(TRUE,LEFT(J2817,NÚCARACT(montadora[SKU Parcial]))=montadora[SKU Parcial],0)
  ),
  ""
)</f>
        <v/>
      </c>
    </row>
    <row r="2356" spans="1:30" x14ac:dyDescent="0.25">
      <c r="A2356" s="42" t="s">
        <v>10591</v>
      </c>
      <c r="B2356" s="42"/>
      <c r="C2356" s="42"/>
      <c r="D2356" s="42"/>
      <c r="E2356" s="42">
        <v>20898008418</v>
      </c>
      <c r="F2356" s="42" t="s">
        <v>8818</v>
      </c>
      <c r="G2356" s="42" t="s">
        <v>11228</v>
      </c>
      <c r="H2356" s="7"/>
      <c r="I2356" s="42"/>
      <c r="J2356" s="42" t="s">
        <v>7795</v>
      </c>
      <c r="K2356" s="8">
        <v>45817</v>
      </c>
      <c r="L2356" s="19" t="s">
        <v>8443</v>
      </c>
      <c r="M2356" s="44">
        <v>93.8</v>
      </c>
      <c r="N2356" s="7">
        <v>1</v>
      </c>
      <c r="O2356" s="44">
        <v>93.8</v>
      </c>
      <c r="P2356" s="44">
        <v>47.57</v>
      </c>
      <c r="Q2356" s="44">
        <v>3.49</v>
      </c>
      <c r="R2356" s="44">
        <v>22.76</v>
      </c>
      <c r="S2356" s="44">
        <v>0</v>
      </c>
      <c r="T2356" s="44">
        <v>0</v>
      </c>
      <c r="U2356" s="44">
        <v>19.98</v>
      </c>
      <c r="V2356" s="9">
        <v>0.21299999999999999</v>
      </c>
      <c r="W2356" s="42" t="s">
        <v>34</v>
      </c>
      <c r="X2356" s="43"/>
      <c r="Y2356" s="43"/>
      <c r="Z2356" s="43" t="s">
        <v>8442</v>
      </c>
      <c r="AA2356" s="43" t="str">
        <f>VLOOKUP(J2356, sku!B:C, 2, FALSE)</f>
        <v>Fogareiro 1 Boca Com Maleta</v>
      </c>
      <c r="AB2356" s="45" t="str">
        <f>VLOOKUP(J2356, sku!B:BM, 64, FALSE)</f>
        <v>Importação</v>
      </c>
      <c r="AC2356" s="45" t="str">
        <f>LEFT(pedidos[[#This Row],[SKU]],3)</f>
        <v>1FO</v>
      </c>
      <c r="AD2356" s="37" t="str" cm="1">
        <f t="array" aca="1" ref="AD2356" ca="1">IFERROR(
  INDEX(
    montadora[Montadora],
    MATCH(TRUE,LEFT(J2818,NÚCARACT(montadora[SKU Parcial]))=montadora[SKU Parcial],0)
  ),
  ""
)</f>
        <v/>
      </c>
    </row>
    <row r="2357" spans="1:30" x14ac:dyDescent="0.25">
      <c r="A2357" s="42" t="s">
        <v>10595</v>
      </c>
      <c r="B2357" s="42"/>
      <c r="C2357" s="42"/>
      <c r="D2357" s="42"/>
      <c r="E2357" s="42">
        <v>20898008418</v>
      </c>
      <c r="F2357" s="42" t="s">
        <v>8818</v>
      </c>
      <c r="G2357" s="42" t="s">
        <v>11228</v>
      </c>
      <c r="H2357" s="7"/>
      <c r="I2357" s="42"/>
      <c r="J2357" s="42" t="s">
        <v>7795</v>
      </c>
      <c r="K2357" s="8">
        <v>45816</v>
      </c>
      <c r="L2357" s="19" t="s">
        <v>8443</v>
      </c>
      <c r="M2357" s="44">
        <v>93.8</v>
      </c>
      <c r="N2357" s="7">
        <v>1</v>
      </c>
      <c r="O2357" s="44">
        <v>93.8</v>
      </c>
      <c r="P2357" s="44">
        <v>47.57</v>
      </c>
      <c r="Q2357" s="44">
        <v>3.49</v>
      </c>
      <c r="R2357" s="44">
        <v>22.76</v>
      </c>
      <c r="S2357" s="44">
        <v>0</v>
      </c>
      <c r="T2357" s="44">
        <v>0</v>
      </c>
      <c r="U2357" s="44">
        <v>19.98</v>
      </c>
      <c r="V2357" s="9">
        <v>0.21299999999999999</v>
      </c>
      <c r="W2357" s="42" t="s">
        <v>34</v>
      </c>
      <c r="X2357" s="43"/>
      <c r="Y2357" s="43"/>
      <c r="Z2357" s="43" t="s">
        <v>8442</v>
      </c>
      <c r="AA2357" s="43" t="str">
        <f>VLOOKUP(J2357, sku!B:C, 2, FALSE)</f>
        <v>Fogareiro 1 Boca Com Maleta</v>
      </c>
      <c r="AB2357" s="45" t="str">
        <f>VLOOKUP(J2357, sku!B:BM, 64, FALSE)</f>
        <v>Importação</v>
      </c>
      <c r="AC2357" s="45" t="str">
        <f>LEFT(pedidos[[#This Row],[SKU]],3)</f>
        <v>1FO</v>
      </c>
      <c r="AD2357" s="37" t="str" cm="1">
        <f t="array" aca="1" ref="AD2357" ca="1">IFERROR(
  INDEX(
    montadora[Montadora],
    MATCH(TRUE,LEFT(J2819,NÚCARACT(montadora[SKU Parcial]))=montadora[SKU Parcial],0)
  ),
  ""
)</f>
        <v/>
      </c>
    </row>
    <row r="2358" spans="1:30" x14ac:dyDescent="0.25">
      <c r="A2358" s="42" t="s">
        <v>10601</v>
      </c>
      <c r="B2358" s="42"/>
      <c r="C2358" s="42"/>
      <c r="D2358" s="42"/>
      <c r="E2358" s="42">
        <v>20898008418</v>
      </c>
      <c r="F2358" s="42" t="s">
        <v>8818</v>
      </c>
      <c r="G2358" s="42" t="s">
        <v>11228</v>
      </c>
      <c r="H2358" s="7"/>
      <c r="I2358" s="42"/>
      <c r="J2358" s="42" t="s">
        <v>7795</v>
      </c>
      <c r="K2358" s="8">
        <v>45816</v>
      </c>
      <c r="L2358" s="19" t="s">
        <v>8443</v>
      </c>
      <c r="M2358" s="44">
        <v>93.8</v>
      </c>
      <c r="N2358" s="7">
        <v>1</v>
      </c>
      <c r="O2358" s="44">
        <v>93.8</v>
      </c>
      <c r="P2358" s="44">
        <v>47.57</v>
      </c>
      <c r="Q2358" s="44">
        <v>3.49</v>
      </c>
      <c r="R2358" s="44">
        <v>22.76</v>
      </c>
      <c r="S2358" s="44">
        <v>0</v>
      </c>
      <c r="T2358" s="44">
        <v>0</v>
      </c>
      <c r="U2358" s="44">
        <v>19.98</v>
      </c>
      <c r="V2358" s="9">
        <v>0.21299999999999999</v>
      </c>
      <c r="W2358" s="42" t="s">
        <v>34</v>
      </c>
      <c r="X2358" s="43"/>
      <c r="Y2358" s="43"/>
      <c r="Z2358" s="43" t="s">
        <v>8442</v>
      </c>
      <c r="AA2358" s="43" t="str">
        <f>VLOOKUP(J2358, sku!B:C, 2, FALSE)</f>
        <v>Fogareiro 1 Boca Com Maleta</v>
      </c>
      <c r="AB2358" s="45" t="str">
        <f>VLOOKUP(J2358, sku!B:BM, 64, FALSE)</f>
        <v>Importação</v>
      </c>
      <c r="AC2358" s="45" t="str">
        <f>LEFT(pedidos[[#This Row],[SKU]],3)</f>
        <v>1FO</v>
      </c>
      <c r="AD2358" s="37" t="str" cm="1">
        <f t="array" aca="1" ref="AD2358" ca="1">IFERROR(
  INDEX(
    montadora[Montadora],
    MATCH(TRUE,LEFT(J2820,NÚCARACT(montadora[SKU Parcial]))=montadora[SKU Parcial],0)
  ),
  ""
)</f>
        <v/>
      </c>
    </row>
    <row r="2359" spans="1:30" x14ac:dyDescent="0.25">
      <c r="A2359" s="42" t="s">
        <v>10604</v>
      </c>
      <c r="B2359" s="42"/>
      <c r="C2359" s="42"/>
      <c r="D2359" s="42"/>
      <c r="E2359" s="42">
        <v>20898008418</v>
      </c>
      <c r="F2359" s="42" t="s">
        <v>8818</v>
      </c>
      <c r="G2359" s="42" t="s">
        <v>11228</v>
      </c>
      <c r="H2359" s="7"/>
      <c r="I2359" s="42"/>
      <c r="J2359" s="42" t="s">
        <v>7795</v>
      </c>
      <c r="K2359" s="8">
        <v>45815</v>
      </c>
      <c r="L2359" s="19" t="s">
        <v>8443</v>
      </c>
      <c r="M2359" s="44">
        <v>93.8</v>
      </c>
      <c r="N2359" s="7">
        <v>1</v>
      </c>
      <c r="O2359" s="44">
        <v>96.45</v>
      </c>
      <c r="P2359" s="44">
        <v>47.57</v>
      </c>
      <c r="Q2359" s="44">
        <v>3.49</v>
      </c>
      <c r="R2359" s="44">
        <v>22.76</v>
      </c>
      <c r="S2359" s="44">
        <v>2.65</v>
      </c>
      <c r="T2359" s="44">
        <v>0</v>
      </c>
      <c r="U2359" s="44">
        <v>19.98</v>
      </c>
      <c r="V2359" s="9">
        <v>0.21299999999999999</v>
      </c>
      <c r="W2359" s="42" t="s">
        <v>34</v>
      </c>
      <c r="X2359" s="43"/>
      <c r="Y2359" s="43"/>
      <c r="Z2359" s="43" t="s">
        <v>8442</v>
      </c>
      <c r="AA2359" s="43" t="str">
        <f>VLOOKUP(J2359, sku!B:C, 2, FALSE)</f>
        <v>Fogareiro 1 Boca Com Maleta</v>
      </c>
      <c r="AB2359" s="45" t="str">
        <f>VLOOKUP(J2359, sku!B:BM, 64, FALSE)</f>
        <v>Importação</v>
      </c>
      <c r="AC2359" s="45" t="str">
        <f>LEFT(pedidos[[#This Row],[SKU]],3)</f>
        <v>1FO</v>
      </c>
      <c r="AD2359" s="37" t="str" cm="1">
        <f t="array" aca="1" ref="AD2359" ca="1">IFERROR(
  INDEX(
    montadora[Montadora],
    MATCH(TRUE,LEFT(J2821,NÚCARACT(montadora[SKU Parcial]))=montadora[SKU Parcial],0)
  ),
  ""
)</f>
        <v/>
      </c>
    </row>
    <row r="2360" spans="1:30" x14ac:dyDescent="0.25">
      <c r="A2360" s="42" t="s">
        <v>10607</v>
      </c>
      <c r="B2360" s="42"/>
      <c r="C2360" s="42"/>
      <c r="D2360" s="42"/>
      <c r="E2360" s="42">
        <v>20898008418</v>
      </c>
      <c r="F2360" s="42" t="s">
        <v>8818</v>
      </c>
      <c r="G2360" s="42" t="s">
        <v>11228</v>
      </c>
      <c r="H2360" s="7"/>
      <c r="I2360" s="42"/>
      <c r="J2360" s="42" t="s">
        <v>7795</v>
      </c>
      <c r="K2360" s="8">
        <v>45815</v>
      </c>
      <c r="L2360" s="19" t="s">
        <v>8443</v>
      </c>
      <c r="M2360" s="44">
        <v>93.8</v>
      </c>
      <c r="N2360" s="7">
        <v>1</v>
      </c>
      <c r="O2360" s="44">
        <v>93.8</v>
      </c>
      <c r="P2360" s="44">
        <v>47.57</v>
      </c>
      <c r="Q2360" s="44">
        <v>3.49</v>
      </c>
      <c r="R2360" s="44">
        <v>22.76</v>
      </c>
      <c r="S2360" s="44">
        <v>0</v>
      </c>
      <c r="T2360" s="44">
        <v>0</v>
      </c>
      <c r="U2360" s="44">
        <v>19.98</v>
      </c>
      <c r="V2360" s="9">
        <v>0.21299999999999999</v>
      </c>
      <c r="W2360" s="42" t="s">
        <v>34</v>
      </c>
      <c r="X2360" s="43"/>
      <c r="Y2360" s="43"/>
      <c r="Z2360" s="43" t="s">
        <v>8442</v>
      </c>
      <c r="AA2360" s="43" t="str">
        <f>VLOOKUP(J2360, sku!B:C, 2, FALSE)</f>
        <v>Fogareiro 1 Boca Com Maleta</v>
      </c>
      <c r="AB2360" s="45" t="str">
        <f>VLOOKUP(J2360, sku!B:BM, 64, FALSE)</f>
        <v>Importação</v>
      </c>
      <c r="AC2360" s="45" t="str">
        <f>LEFT(pedidos[[#This Row],[SKU]],3)</f>
        <v>1FO</v>
      </c>
      <c r="AD2360" s="37" t="str" cm="1">
        <f t="array" aca="1" ref="AD2360" ca="1">IFERROR(
  INDEX(
    montadora[Montadora],
    MATCH(TRUE,LEFT(J2822,NÚCARACT(montadora[SKU Parcial]))=montadora[SKU Parcial],0)
  ),
  ""
)</f>
        <v/>
      </c>
    </row>
    <row r="2361" spans="1:30" x14ac:dyDescent="0.25">
      <c r="A2361" s="42" t="s">
        <v>10608</v>
      </c>
      <c r="B2361" s="42"/>
      <c r="C2361" s="42"/>
      <c r="D2361" s="42"/>
      <c r="E2361" s="42">
        <v>20898008418</v>
      </c>
      <c r="F2361" s="42" t="s">
        <v>8818</v>
      </c>
      <c r="G2361" s="42" t="s">
        <v>11228</v>
      </c>
      <c r="H2361" s="7"/>
      <c r="I2361" s="42"/>
      <c r="J2361" s="42" t="s">
        <v>7795</v>
      </c>
      <c r="K2361" s="8">
        <v>45815</v>
      </c>
      <c r="L2361" s="7" t="s">
        <v>8443</v>
      </c>
      <c r="M2361" s="44">
        <v>93.8</v>
      </c>
      <c r="N2361" s="7">
        <v>1</v>
      </c>
      <c r="O2361" s="44">
        <v>93.8</v>
      </c>
      <c r="P2361" s="44">
        <v>47.57</v>
      </c>
      <c r="Q2361" s="44">
        <v>3.49</v>
      </c>
      <c r="R2361" s="44">
        <v>22.76</v>
      </c>
      <c r="S2361" s="44">
        <v>0</v>
      </c>
      <c r="T2361" s="44">
        <v>0</v>
      </c>
      <c r="U2361" s="44">
        <v>19.98</v>
      </c>
      <c r="V2361" s="9">
        <v>0.21299999999999999</v>
      </c>
      <c r="W2361" s="42" t="s">
        <v>34</v>
      </c>
      <c r="X2361" s="43"/>
      <c r="Y2361" s="43"/>
      <c r="Z2361" s="43" t="s">
        <v>8442</v>
      </c>
      <c r="AA2361" s="43" t="str">
        <f>VLOOKUP(J2361, sku!B:C, 2, FALSE)</f>
        <v>Fogareiro 1 Boca Com Maleta</v>
      </c>
      <c r="AB2361" s="45" t="str">
        <f>VLOOKUP(J2361, sku!B:BM, 64, FALSE)</f>
        <v>Importação</v>
      </c>
      <c r="AC2361" s="45" t="str">
        <f>LEFT(pedidos[[#This Row],[SKU]],3)</f>
        <v>1FO</v>
      </c>
      <c r="AD2361" s="37" t="str" cm="1">
        <f t="array" aca="1" ref="AD2361" ca="1">IFERROR(
  INDEX(
    montadora[Montadora],
    MATCH(TRUE,LEFT(J2823,NÚCARACT(montadora[SKU Parcial]))=montadora[SKU Parcial],0)
  ),
  ""
)</f>
        <v/>
      </c>
    </row>
    <row r="2362" spans="1:30" x14ac:dyDescent="0.25">
      <c r="A2362" s="42" t="s">
        <v>10614</v>
      </c>
      <c r="B2362" s="42"/>
      <c r="C2362" s="42"/>
      <c r="D2362" s="42"/>
      <c r="E2362" s="42">
        <v>20898008418</v>
      </c>
      <c r="F2362" s="42" t="s">
        <v>8818</v>
      </c>
      <c r="G2362" s="42" t="s">
        <v>11228</v>
      </c>
      <c r="H2362" s="7"/>
      <c r="I2362" s="42"/>
      <c r="J2362" s="42" t="s">
        <v>7795</v>
      </c>
      <c r="K2362" s="8">
        <v>45814</v>
      </c>
      <c r="L2362" s="19" t="s">
        <v>8443</v>
      </c>
      <c r="M2362" s="44">
        <v>93.8</v>
      </c>
      <c r="N2362" s="7">
        <v>1</v>
      </c>
      <c r="O2362" s="44">
        <v>93.8</v>
      </c>
      <c r="P2362" s="44">
        <v>47.57</v>
      </c>
      <c r="Q2362" s="44">
        <v>3.49</v>
      </c>
      <c r="R2362" s="44">
        <v>22.76</v>
      </c>
      <c r="S2362" s="44">
        <v>0</v>
      </c>
      <c r="T2362" s="44">
        <v>0</v>
      </c>
      <c r="U2362" s="44">
        <v>19.98</v>
      </c>
      <c r="V2362" s="9">
        <v>0.21299999999999999</v>
      </c>
      <c r="W2362" s="42" t="s">
        <v>34</v>
      </c>
      <c r="X2362" s="43"/>
      <c r="Y2362" s="43"/>
      <c r="Z2362" s="43" t="s">
        <v>8442</v>
      </c>
      <c r="AA2362" s="43" t="str">
        <f>VLOOKUP(J2362, sku!B:C, 2, FALSE)</f>
        <v>Fogareiro 1 Boca Com Maleta</v>
      </c>
      <c r="AB2362" s="45" t="str">
        <f>VLOOKUP(J2362, sku!B:BM, 64, FALSE)</f>
        <v>Importação</v>
      </c>
      <c r="AC2362" s="45" t="str">
        <f>LEFT(pedidos[[#This Row],[SKU]],3)</f>
        <v>1FO</v>
      </c>
      <c r="AD2362" s="37" t="str" cm="1">
        <f t="array" aca="1" ref="AD2362" ca="1">IFERROR(
  INDEX(
    montadora[Montadora],
    MATCH(TRUE,LEFT(J2824,NÚCARACT(montadora[SKU Parcial]))=montadora[SKU Parcial],0)
  ),
  ""
)</f>
        <v/>
      </c>
    </row>
    <row r="2363" spans="1:30" x14ac:dyDescent="0.25">
      <c r="A2363" s="42" t="s">
        <v>10624</v>
      </c>
      <c r="B2363" s="42"/>
      <c r="C2363" s="42"/>
      <c r="D2363" s="42"/>
      <c r="E2363" s="42">
        <v>20898008418</v>
      </c>
      <c r="F2363" s="42" t="s">
        <v>8818</v>
      </c>
      <c r="G2363" s="42" t="s">
        <v>11228</v>
      </c>
      <c r="H2363" s="7"/>
      <c r="I2363" s="42"/>
      <c r="J2363" s="42" t="s">
        <v>7795</v>
      </c>
      <c r="K2363" s="8">
        <v>45814</v>
      </c>
      <c r="L2363" s="7" t="s">
        <v>8443</v>
      </c>
      <c r="M2363" s="44">
        <v>93.8</v>
      </c>
      <c r="N2363" s="7">
        <v>1</v>
      </c>
      <c r="O2363" s="44">
        <v>96.45</v>
      </c>
      <c r="P2363" s="44">
        <v>47.57</v>
      </c>
      <c r="Q2363" s="44">
        <v>3.49</v>
      </c>
      <c r="R2363" s="44">
        <v>22.76</v>
      </c>
      <c r="S2363" s="44">
        <v>2.65</v>
      </c>
      <c r="T2363" s="44">
        <v>0</v>
      </c>
      <c r="U2363" s="44">
        <v>19.98</v>
      </c>
      <c r="V2363" s="9">
        <v>0.21299999999999999</v>
      </c>
      <c r="W2363" s="42" t="s">
        <v>34</v>
      </c>
      <c r="X2363" s="43"/>
      <c r="Y2363" s="43"/>
      <c r="Z2363" s="43" t="s">
        <v>8442</v>
      </c>
      <c r="AA2363" s="43" t="str">
        <f>VLOOKUP(J2363, sku!B:C, 2, FALSE)</f>
        <v>Fogareiro 1 Boca Com Maleta</v>
      </c>
      <c r="AB2363" s="45" t="str">
        <f>VLOOKUP(J2363, sku!B:BM, 64, FALSE)</f>
        <v>Importação</v>
      </c>
      <c r="AC2363" s="45" t="str">
        <f>LEFT(pedidos[[#This Row],[SKU]],3)</f>
        <v>1FO</v>
      </c>
      <c r="AD2363" s="37" t="str" cm="1">
        <f t="array" aca="1" ref="AD2363" ca="1">IFERROR(
  INDEX(
    montadora[Montadora],
    MATCH(TRUE,LEFT(J2825,NÚCARACT(montadora[SKU Parcial]))=montadora[SKU Parcial],0)
  ),
  ""
)</f>
        <v/>
      </c>
    </row>
    <row r="2364" spans="1:30" x14ac:dyDescent="0.25">
      <c r="A2364" s="42" t="s">
        <v>10651</v>
      </c>
      <c r="B2364" s="42"/>
      <c r="C2364" s="42"/>
      <c r="D2364" s="42"/>
      <c r="E2364" s="42">
        <v>20898008418</v>
      </c>
      <c r="F2364" s="42" t="s">
        <v>8818</v>
      </c>
      <c r="G2364" s="42" t="s">
        <v>11228</v>
      </c>
      <c r="H2364" s="7"/>
      <c r="I2364" s="42"/>
      <c r="J2364" s="42" t="s">
        <v>7795</v>
      </c>
      <c r="K2364" s="8">
        <v>45811</v>
      </c>
      <c r="L2364" s="19" t="s">
        <v>8443</v>
      </c>
      <c r="M2364" s="44">
        <v>93.8</v>
      </c>
      <c r="N2364" s="7">
        <v>1</v>
      </c>
      <c r="O2364" s="44">
        <v>93.8</v>
      </c>
      <c r="P2364" s="44">
        <v>47.57</v>
      </c>
      <c r="Q2364" s="44">
        <v>3.49</v>
      </c>
      <c r="R2364" s="44">
        <v>22.76</v>
      </c>
      <c r="S2364" s="44">
        <v>0</v>
      </c>
      <c r="T2364" s="44">
        <v>0</v>
      </c>
      <c r="U2364" s="44">
        <v>19.98</v>
      </c>
      <c r="V2364" s="9">
        <v>0.21299999999999999</v>
      </c>
      <c r="W2364" s="42" t="s">
        <v>34</v>
      </c>
      <c r="X2364" s="43"/>
      <c r="Y2364" s="43"/>
      <c r="Z2364" s="43" t="s">
        <v>8442</v>
      </c>
      <c r="AA2364" s="43" t="str">
        <f>VLOOKUP(J2364, sku!B:C, 2, FALSE)</f>
        <v>Fogareiro 1 Boca Com Maleta</v>
      </c>
      <c r="AB2364" s="45" t="str">
        <f>VLOOKUP(J2364, sku!B:BM, 64, FALSE)</f>
        <v>Importação</v>
      </c>
      <c r="AC2364" s="45" t="str">
        <f>LEFT(pedidos[[#This Row],[SKU]],3)</f>
        <v>1FO</v>
      </c>
      <c r="AD2364" s="37" t="str" cm="1">
        <f t="array" aca="1" ref="AD2364" ca="1">IFERROR(
  INDEX(
    montadora[Montadora],
    MATCH(TRUE,LEFT(J2826,NÚCARACT(montadora[SKU Parcial]))=montadora[SKU Parcial],0)
  ),
  ""
)</f>
        <v/>
      </c>
    </row>
    <row r="2365" spans="1:30" x14ac:dyDescent="0.25">
      <c r="A2365" s="42" t="s">
        <v>10186</v>
      </c>
      <c r="B2365" s="42"/>
      <c r="C2365" s="42"/>
      <c r="D2365" s="42"/>
      <c r="E2365" s="42">
        <v>20898008418</v>
      </c>
      <c r="F2365" s="42" t="s">
        <v>8818</v>
      </c>
      <c r="G2365" s="42" t="s">
        <v>11228</v>
      </c>
      <c r="H2365" s="7"/>
      <c r="I2365" s="42"/>
      <c r="J2365" s="42" t="s">
        <v>7795</v>
      </c>
      <c r="K2365" s="8">
        <v>45838</v>
      </c>
      <c r="L2365" s="19" t="s">
        <v>8443</v>
      </c>
      <c r="M2365" s="44">
        <v>93.8</v>
      </c>
      <c r="N2365" s="7">
        <v>1</v>
      </c>
      <c r="O2365" s="44">
        <v>99.22</v>
      </c>
      <c r="P2365" s="44">
        <v>47.57</v>
      </c>
      <c r="Q2365" s="44">
        <v>3.49</v>
      </c>
      <c r="R2365" s="44">
        <v>22.76</v>
      </c>
      <c r="S2365" s="44">
        <v>5.42</v>
      </c>
      <c r="T2365" s="44">
        <v>0.01</v>
      </c>
      <c r="U2365" s="44">
        <v>19.97</v>
      </c>
      <c r="V2365" s="9">
        <v>0.21290000000000001</v>
      </c>
      <c r="W2365" s="42" t="s">
        <v>34</v>
      </c>
      <c r="X2365" s="43"/>
      <c r="Y2365" s="43"/>
      <c r="Z2365" s="43" t="s">
        <v>8442</v>
      </c>
      <c r="AA2365" s="43" t="str">
        <f>VLOOKUP(J2365, sku!B:C, 2, FALSE)</f>
        <v>Fogareiro 1 Boca Com Maleta</v>
      </c>
      <c r="AB2365" s="45" t="str">
        <f>VLOOKUP(J2365, sku!B:BM, 64, FALSE)</f>
        <v>Importação</v>
      </c>
      <c r="AC2365" s="45" t="str">
        <f>LEFT(pedidos[[#This Row],[SKU]],3)</f>
        <v>1FO</v>
      </c>
      <c r="AD2365" s="37" t="str" cm="1">
        <f t="array" aca="1" ref="AD2365" ca="1">IFERROR(
  INDEX(
    montadora[Montadora],
    MATCH(TRUE,LEFT(#REF!,NÚCARACT(montadora[SKU Parcial]))=montadora[SKU Parcial],0)
  ),
  ""
)</f>
        <v/>
      </c>
    </row>
    <row r="2366" spans="1:30" x14ac:dyDescent="0.25">
      <c r="A2366" s="42" t="s">
        <v>9128</v>
      </c>
      <c r="B2366" s="42"/>
      <c r="C2366" s="42"/>
      <c r="D2366" s="42"/>
      <c r="E2366" s="42">
        <v>23397161810</v>
      </c>
      <c r="F2366" s="42" t="s">
        <v>8818</v>
      </c>
      <c r="G2366" s="42" t="s">
        <v>11227</v>
      </c>
      <c r="H2366" s="7"/>
      <c r="I2366" s="42"/>
      <c r="J2366" s="42" t="s">
        <v>7795</v>
      </c>
      <c r="K2366" s="8">
        <v>45792</v>
      </c>
      <c r="L2366" s="19" t="s">
        <v>8443</v>
      </c>
      <c r="M2366" s="44">
        <v>103.8</v>
      </c>
      <c r="N2366" s="7">
        <v>1</v>
      </c>
      <c r="O2366" s="44">
        <v>106.45</v>
      </c>
      <c r="P2366" s="44">
        <v>47.57</v>
      </c>
      <c r="Q2366" s="44">
        <v>7.9</v>
      </c>
      <c r="R2366" s="44">
        <v>26.84</v>
      </c>
      <c r="S2366" s="44">
        <v>2.65</v>
      </c>
      <c r="T2366" s="44">
        <v>0</v>
      </c>
      <c r="U2366" s="44">
        <v>21.49</v>
      </c>
      <c r="V2366" s="9">
        <v>0.20699999999999999</v>
      </c>
      <c r="W2366" s="42" t="s">
        <v>34</v>
      </c>
      <c r="X2366" s="43"/>
      <c r="Y2366" s="43"/>
      <c r="Z2366" s="43" t="s">
        <v>8442</v>
      </c>
      <c r="AA2366" s="43" t="str">
        <f>VLOOKUP(J2366, sku!B:C, 2, FALSE)</f>
        <v>Fogareiro 1 Boca Com Maleta</v>
      </c>
      <c r="AB2366" s="45" t="str">
        <f>VLOOKUP(J2366, sku!B:BM, 64, FALSE)</f>
        <v>Importação</v>
      </c>
      <c r="AC2366" s="45" t="str">
        <f>LEFT(pedidos[[#This Row],[SKU]],3)</f>
        <v>1FO</v>
      </c>
      <c r="AD2366" s="37" t="str" cm="1">
        <f t="array" aca="1" ref="AD2366" ca="1">IFERROR(
  INDEX(
    montadora[Montadora],
    MATCH(TRUE,LEFT(#REF!,NÚCARACT(montadora[SKU Parcial]))=montadora[SKU Parcial],0)
  ),
  ""
)</f>
        <v/>
      </c>
    </row>
    <row r="2367" spans="1:30" customFormat="1" x14ac:dyDescent="0.25">
      <c r="A2367" s="1" t="s">
        <v>7791</v>
      </c>
      <c r="B2367" s="1" t="s">
        <v>7792</v>
      </c>
      <c r="C2367" s="1" t="s">
        <v>1230</v>
      </c>
      <c r="D2367" s="1" t="s">
        <v>319</v>
      </c>
      <c r="E2367" s="1" t="s">
        <v>7793</v>
      </c>
      <c r="F2367" s="1" t="s">
        <v>7794</v>
      </c>
      <c r="G2367" s="6" t="s">
        <v>11227</v>
      </c>
      <c r="H2367" s="2" t="s">
        <v>47</v>
      </c>
      <c r="I2367" s="1" t="s">
        <v>36</v>
      </c>
      <c r="J2367" s="1" t="s">
        <v>7795</v>
      </c>
      <c r="K2367" s="4">
        <v>45784</v>
      </c>
      <c r="L2367" s="16" t="s">
        <v>11229</v>
      </c>
      <c r="M2367" s="26">
        <v>124.8</v>
      </c>
      <c r="N2367" s="2">
        <v>1</v>
      </c>
      <c r="O2367" s="26">
        <v>124.8</v>
      </c>
      <c r="P2367" s="26">
        <v>47.57</v>
      </c>
      <c r="Q2367" s="26">
        <v>9.5</v>
      </c>
      <c r="R2367" s="26">
        <v>20.59</v>
      </c>
      <c r="S2367" s="26">
        <v>0</v>
      </c>
      <c r="T2367" s="26">
        <v>23.45</v>
      </c>
      <c r="U2367" s="26">
        <v>23.69</v>
      </c>
      <c r="V2367" s="10">
        <v>0.1898</v>
      </c>
      <c r="W2367" s="1" t="s">
        <v>34</v>
      </c>
      <c r="X2367" s="3"/>
      <c r="Y2367" s="3"/>
      <c r="Z2367" s="5" t="s">
        <v>7980</v>
      </c>
      <c r="AA2367" s="5" t="str">
        <f>VLOOKUP(J2367, sku!B:C, 2, FALSE)</f>
        <v>Fogareiro 1 Boca Com Maleta</v>
      </c>
      <c r="AB2367" s="3" t="str">
        <f>VLOOKUP(J2367, sku!B:BM, 64, FALSE)</f>
        <v>Importação</v>
      </c>
      <c r="AC2367" s="3" t="str">
        <f>LEFT(pedidos[[#This Row],[SKU]],3)</f>
        <v>1FO</v>
      </c>
      <c r="AD2367" s="36" t="str" cm="1">
        <f t="array" aca="1" ref="AD2367" ca="1">IFERROR(
  INDEX(
    montadora[Montadora],
    MATCH(TRUE,LEFT(J2830,NÚCARACT(montadora[SKU Parcial]))=montadora[SKU Parcial],0)
  ),
  ""
)</f>
        <v/>
      </c>
    </row>
    <row r="2368" spans="1:30" customFormat="1" x14ac:dyDescent="0.25">
      <c r="A2368" s="1" t="s">
        <v>7796</v>
      </c>
      <c r="B2368" s="1" t="s">
        <v>7797</v>
      </c>
      <c r="C2368" s="1" t="s">
        <v>7798</v>
      </c>
      <c r="D2368" s="1" t="s">
        <v>27</v>
      </c>
      <c r="E2368" s="1" t="s">
        <v>7793</v>
      </c>
      <c r="F2368" s="1" t="s">
        <v>7794</v>
      </c>
      <c r="G2368" s="6" t="s">
        <v>11227</v>
      </c>
      <c r="H2368" s="2" t="s">
        <v>47</v>
      </c>
      <c r="I2368" s="1" t="s">
        <v>36</v>
      </c>
      <c r="J2368" s="1" t="s">
        <v>7795</v>
      </c>
      <c r="K2368" s="4">
        <v>45787</v>
      </c>
      <c r="L2368" s="16" t="s">
        <v>11229</v>
      </c>
      <c r="M2368" s="26">
        <v>124.8</v>
      </c>
      <c r="N2368" s="2">
        <v>1</v>
      </c>
      <c r="O2368" s="26">
        <v>124.8</v>
      </c>
      <c r="P2368" s="26">
        <v>47.57</v>
      </c>
      <c r="Q2368" s="26">
        <v>9.5</v>
      </c>
      <c r="R2368" s="26">
        <v>20.59</v>
      </c>
      <c r="S2368" s="26">
        <v>0</v>
      </c>
      <c r="T2368" s="26">
        <v>23.45</v>
      </c>
      <c r="U2368" s="26">
        <v>23.69</v>
      </c>
      <c r="V2368" s="10">
        <v>0.1898</v>
      </c>
      <c r="W2368" s="1" t="s">
        <v>34</v>
      </c>
      <c r="X2368" s="3"/>
      <c r="Y2368" s="3"/>
      <c r="Z2368" s="5" t="s">
        <v>7980</v>
      </c>
      <c r="AA2368" s="5" t="str">
        <f>VLOOKUP(J2368, sku!B:C, 2, FALSE)</f>
        <v>Fogareiro 1 Boca Com Maleta</v>
      </c>
      <c r="AB2368" s="3" t="str">
        <f>VLOOKUP(J2368, sku!B:BM, 64, FALSE)</f>
        <v>Importação</v>
      </c>
      <c r="AC2368" s="3" t="str">
        <f>LEFT(pedidos[[#This Row],[SKU]],3)</f>
        <v>1FO</v>
      </c>
      <c r="AD2368" s="36" t="str" cm="1">
        <f t="array" aca="1" ref="AD2368" ca="1">IFERROR(
  INDEX(
    montadora[Montadora],
    MATCH(TRUE,LEFT(J2831,NÚCARACT(montadora[SKU Parcial]))=montadora[SKU Parcial],0)
  ),
  ""
)</f>
        <v/>
      </c>
    </row>
    <row r="2369" spans="1:30" x14ac:dyDescent="0.25">
      <c r="A2369" s="42" t="s">
        <v>9955</v>
      </c>
      <c r="B2369" s="42">
        <v>20898008418</v>
      </c>
      <c r="C2369" s="42"/>
      <c r="D2369" s="42"/>
      <c r="E2369" s="42"/>
      <c r="F2369" s="42" t="s">
        <v>8818</v>
      </c>
      <c r="G2369" s="42" t="s">
        <v>11228</v>
      </c>
      <c r="H2369" s="7"/>
      <c r="I2369" s="42"/>
      <c r="J2369" s="42" t="s">
        <v>7795</v>
      </c>
      <c r="K2369" s="8">
        <v>45781</v>
      </c>
      <c r="L2369" s="19" t="s">
        <v>8443</v>
      </c>
      <c r="M2369" s="44">
        <v>93.8</v>
      </c>
      <c r="N2369" s="7">
        <v>1</v>
      </c>
      <c r="O2369" s="44">
        <v>93.8</v>
      </c>
      <c r="P2369" s="44">
        <v>47.57</v>
      </c>
      <c r="Q2369" s="44">
        <v>3.16</v>
      </c>
      <c r="R2369" s="44">
        <v>22.57</v>
      </c>
      <c r="S2369" s="44">
        <v>0</v>
      </c>
      <c r="T2369" s="44">
        <v>0</v>
      </c>
      <c r="U2369" s="44">
        <v>19.559999999999999</v>
      </c>
      <c r="V2369" s="9">
        <v>0.17710000000000001</v>
      </c>
      <c r="W2369" s="42" t="s">
        <v>34</v>
      </c>
      <c r="X2369" s="43"/>
      <c r="Y2369" s="43"/>
      <c r="Z2369" s="43" t="s">
        <v>8442</v>
      </c>
      <c r="AA2369" s="43" t="str">
        <f>VLOOKUP(J2369, sku!B:C, 2, FALSE)</f>
        <v>Fogareiro 1 Boca Com Maleta</v>
      </c>
      <c r="AB2369" s="45" t="str">
        <f>VLOOKUP(J2369, sku!B:BM, 64, FALSE)</f>
        <v>Importação</v>
      </c>
      <c r="AC2369" s="45" t="str">
        <f>LEFT(pedidos[[#This Row],[SKU]],3)</f>
        <v>1FO</v>
      </c>
      <c r="AD2369" s="37" t="str" cm="1">
        <f t="array" aca="1" ref="AD2369" ca="1">IFERROR(
  INDEX(
    montadora[Montadora],
    MATCH(TRUE,LEFT(J2832,NÚCARACT(montadora[SKU Parcial]))=montadora[SKU Parcial],0)
  ),
  ""
)</f>
        <v/>
      </c>
    </row>
    <row r="2370" spans="1:30" x14ac:dyDescent="0.25">
      <c r="A2370" s="42" t="s">
        <v>9947</v>
      </c>
      <c r="B2370" s="42">
        <v>20898008418</v>
      </c>
      <c r="C2370" s="42"/>
      <c r="D2370" s="42"/>
      <c r="E2370" s="42"/>
      <c r="F2370" s="42" t="s">
        <v>8818</v>
      </c>
      <c r="G2370" s="42" t="s">
        <v>11228</v>
      </c>
      <c r="H2370" s="7"/>
      <c r="I2370" s="42"/>
      <c r="J2370" s="42" t="s">
        <v>7795</v>
      </c>
      <c r="K2370" s="8">
        <v>45781</v>
      </c>
      <c r="L2370" s="7" t="s">
        <v>8443</v>
      </c>
      <c r="M2370" s="44">
        <v>93.8</v>
      </c>
      <c r="N2370" s="7">
        <v>1</v>
      </c>
      <c r="O2370" s="44">
        <v>96.45</v>
      </c>
      <c r="P2370" s="44">
        <v>47.57</v>
      </c>
      <c r="Q2370" s="44">
        <v>3.16</v>
      </c>
      <c r="R2370" s="44">
        <v>22.57</v>
      </c>
      <c r="S2370" s="44">
        <v>2.65</v>
      </c>
      <c r="T2370" s="44">
        <v>0</v>
      </c>
      <c r="U2370" s="44">
        <v>19.559999999999999</v>
      </c>
      <c r="V2370" s="9">
        <v>0.17430000000000001</v>
      </c>
      <c r="W2370" s="42" t="s">
        <v>34</v>
      </c>
      <c r="X2370" s="43"/>
      <c r="Y2370" s="43"/>
      <c r="Z2370" s="43" t="s">
        <v>8442</v>
      </c>
      <c r="AA2370" s="43" t="str">
        <f>VLOOKUP(J2370, sku!B:C, 2, FALSE)</f>
        <v>Fogareiro 1 Boca Com Maleta</v>
      </c>
      <c r="AB2370" s="45" t="str">
        <f>VLOOKUP(J2370, sku!B:BM, 64, FALSE)</f>
        <v>Importação</v>
      </c>
      <c r="AC2370" s="45" t="str">
        <f>LEFT(pedidos[[#This Row],[SKU]],3)</f>
        <v>1FO</v>
      </c>
      <c r="AD2370" s="37" t="str" cm="1">
        <f t="array" aca="1" ref="AD2370" ca="1">IFERROR(
  INDEX(
    montadora[Montadora],
    MATCH(TRUE,LEFT(J2833,NÚCARACT(montadora[SKU Parcial]))=montadora[SKU Parcial],0)
  ),
  ""
)</f>
        <v/>
      </c>
    </row>
    <row r="2371" spans="1:30" x14ac:dyDescent="0.25">
      <c r="A2371" s="42" t="s">
        <v>9238</v>
      </c>
      <c r="B2371" s="42">
        <v>20898008418</v>
      </c>
      <c r="C2371" s="42"/>
      <c r="D2371" s="42"/>
      <c r="E2371" s="42"/>
      <c r="F2371" s="42" t="s">
        <v>8818</v>
      </c>
      <c r="G2371" s="42" t="s">
        <v>11228</v>
      </c>
      <c r="H2371" s="19"/>
      <c r="I2371" s="42"/>
      <c r="J2371" s="42" t="s">
        <v>7795</v>
      </c>
      <c r="K2371" s="21">
        <v>45807</v>
      </c>
      <c r="L2371" s="19" t="s">
        <v>8443</v>
      </c>
      <c r="M2371" s="44">
        <v>93.8</v>
      </c>
      <c r="N2371" s="19">
        <v>1</v>
      </c>
      <c r="O2371" s="44">
        <v>93.8</v>
      </c>
      <c r="P2371" s="44">
        <v>47.57</v>
      </c>
      <c r="Q2371" s="44">
        <v>3.16</v>
      </c>
      <c r="R2371" s="44">
        <v>22.76</v>
      </c>
      <c r="S2371" s="44">
        <v>0</v>
      </c>
      <c r="T2371" s="44">
        <v>0</v>
      </c>
      <c r="U2371" s="44">
        <v>20.309999999999999</v>
      </c>
      <c r="V2371" s="23">
        <v>0</v>
      </c>
      <c r="W2371" s="42" t="s">
        <v>34</v>
      </c>
      <c r="X2371" s="43"/>
      <c r="Y2371" s="43"/>
      <c r="Z2371" s="43" t="s">
        <v>8442</v>
      </c>
      <c r="AA2371" s="43" t="str">
        <f>VLOOKUP(J2371, sku!B:C, 2, FALSE)</f>
        <v>Fogareiro 1 Boca Com Maleta</v>
      </c>
      <c r="AB2371" s="45" t="str">
        <f>VLOOKUP(J2371, sku!B:BM, 64, FALSE)</f>
        <v>Importação</v>
      </c>
      <c r="AC2371" s="45" t="str">
        <f>LEFT(pedidos[[#This Row],[SKU]],3)</f>
        <v>1FO</v>
      </c>
      <c r="AD2371" s="37" t="str" cm="1">
        <f t="array" aca="1" ref="AD2371" ca="1">IFERROR(
  INDEX(
    montadora[Montadora],
    MATCH(TRUE,LEFT(J2834,NÚCARACT(montadora[SKU Parcial]))=montadora[SKU Parcial],0)
  ),
  ""
)</f>
        <v/>
      </c>
    </row>
    <row r="2372" spans="1:30" x14ac:dyDescent="0.25">
      <c r="A2372" s="42" t="s">
        <v>9241</v>
      </c>
      <c r="B2372" s="42">
        <v>20898008418</v>
      </c>
      <c r="C2372" s="42"/>
      <c r="D2372" s="42"/>
      <c r="E2372" s="42"/>
      <c r="F2372" s="42" t="s">
        <v>8818</v>
      </c>
      <c r="G2372" s="42" t="s">
        <v>11228</v>
      </c>
      <c r="H2372" s="19"/>
      <c r="I2372" s="42"/>
      <c r="J2372" s="42" t="s">
        <v>7795</v>
      </c>
      <c r="K2372" s="21">
        <v>45807</v>
      </c>
      <c r="L2372" s="19" t="s">
        <v>8443</v>
      </c>
      <c r="M2372" s="44">
        <v>93.8</v>
      </c>
      <c r="N2372" s="19">
        <v>1</v>
      </c>
      <c r="O2372" s="44">
        <v>93.8</v>
      </c>
      <c r="P2372" s="44">
        <v>47.57</v>
      </c>
      <c r="Q2372" s="44">
        <v>3.16</v>
      </c>
      <c r="R2372" s="44">
        <v>22.76</v>
      </c>
      <c r="S2372" s="44">
        <v>0</v>
      </c>
      <c r="T2372" s="44">
        <v>0</v>
      </c>
      <c r="U2372" s="44">
        <v>20.309999999999999</v>
      </c>
      <c r="V2372" s="23">
        <v>0</v>
      </c>
      <c r="W2372" s="42" t="s">
        <v>34</v>
      </c>
      <c r="X2372" s="43"/>
      <c r="Y2372" s="43"/>
      <c r="Z2372" s="43" t="s">
        <v>8442</v>
      </c>
      <c r="AA2372" s="43" t="str">
        <f>VLOOKUP(J2372, sku!B:C, 2, FALSE)</f>
        <v>Fogareiro 1 Boca Com Maleta</v>
      </c>
      <c r="AB2372" s="45" t="str">
        <f>VLOOKUP(J2372, sku!B:BM, 64, FALSE)</f>
        <v>Importação</v>
      </c>
      <c r="AC2372" s="45" t="str">
        <f>LEFT(pedidos[[#This Row],[SKU]],3)</f>
        <v>1FO</v>
      </c>
      <c r="AD2372" s="37" t="str" cm="1">
        <f t="array" aca="1" ref="AD2372" ca="1">IFERROR(
  INDEX(
    montadora[Montadora],
    MATCH(TRUE,LEFT(J2835,NÚCARACT(montadora[SKU Parcial]))=montadora[SKU Parcial],0)
  ),
  ""
)</f>
        <v/>
      </c>
    </row>
    <row r="2373" spans="1:30" x14ac:dyDescent="0.25">
      <c r="A2373" s="42" t="s">
        <v>9243</v>
      </c>
      <c r="B2373" s="42">
        <v>20898008418</v>
      </c>
      <c r="C2373" s="42"/>
      <c r="D2373" s="42"/>
      <c r="E2373" s="42"/>
      <c r="F2373" s="42" t="s">
        <v>8818</v>
      </c>
      <c r="G2373" s="42" t="s">
        <v>11228</v>
      </c>
      <c r="H2373" s="19"/>
      <c r="I2373" s="42"/>
      <c r="J2373" s="42" t="s">
        <v>7795</v>
      </c>
      <c r="K2373" s="21">
        <v>45806</v>
      </c>
      <c r="L2373" s="19" t="s">
        <v>8443</v>
      </c>
      <c r="M2373" s="44">
        <v>93.8</v>
      </c>
      <c r="N2373" s="19">
        <v>1</v>
      </c>
      <c r="O2373" s="44">
        <v>102.26</v>
      </c>
      <c r="P2373" s="44">
        <v>47.57</v>
      </c>
      <c r="Q2373" s="44">
        <v>3.16</v>
      </c>
      <c r="R2373" s="44">
        <v>22.76</v>
      </c>
      <c r="S2373" s="44">
        <v>8.4600000000000009</v>
      </c>
      <c r="T2373" s="44">
        <v>0.01</v>
      </c>
      <c r="U2373" s="44">
        <v>20.3</v>
      </c>
      <c r="V2373" s="23">
        <v>0</v>
      </c>
      <c r="W2373" s="42" t="s">
        <v>34</v>
      </c>
      <c r="X2373" s="43"/>
      <c r="Y2373" s="43"/>
      <c r="Z2373" s="43" t="s">
        <v>8442</v>
      </c>
      <c r="AA2373" s="43" t="str">
        <f>VLOOKUP(J2373, sku!B:C, 2, FALSE)</f>
        <v>Fogareiro 1 Boca Com Maleta</v>
      </c>
      <c r="AB2373" s="45" t="str">
        <f>VLOOKUP(J2373, sku!B:BM, 64, FALSE)</f>
        <v>Importação</v>
      </c>
      <c r="AC2373" s="45" t="str">
        <f>LEFT(pedidos[[#This Row],[SKU]],3)</f>
        <v>1FO</v>
      </c>
      <c r="AD2373" s="37" t="str" cm="1">
        <f t="array" aca="1" ref="AD2373" ca="1">IFERROR(
  INDEX(
    montadora[Montadora],
    MATCH(TRUE,LEFT(#REF!,NÚCARACT(montadora[SKU Parcial]))=montadora[SKU Parcial],0)
  ),
  ""
)</f>
        <v/>
      </c>
    </row>
    <row r="2374" spans="1:30" x14ac:dyDescent="0.25">
      <c r="A2374" s="42" t="s">
        <v>9244</v>
      </c>
      <c r="B2374" s="42">
        <v>20898008418</v>
      </c>
      <c r="C2374" s="42"/>
      <c r="D2374" s="42"/>
      <c r="E2374" s="42"/>
      <c r="F2374" s="42" t="s">
        <v>8818</v>
      </c>
      <c r="G2374" s="42" t="s">
        <v>11228</v>
      </c>
      <c r="H2374" s="19"/>
      <c r="I2374" s="42"/>
      <c r="J2374" s="42" t="s">
        <v>7795</v>
      </c>
      <c r="K2374" s="21">
        <v>45806</v>
      </c>
      <c r="L2374" s="19" t="s">
        <v>8443</v>
      </c>
      <c r="M2374" s="44">
        <v>93.8</v>
      </c>
      <c r="N2374" s="19">
        <v>1</v>
      </c>
      <c r="O2374" s="44">
        <v>93.8</v>
      </c>
      <c r="P2374" s="44">
        <v>47.57</v>
      </c>
      <c r="Q2374" s="44">
        <v>3.16</v>
      </c>
      <c r="R2374" s="44">
        <v>22.76</v>
      </c>
      <c r="S2374" s="44">
        <v>0</v>
      </c>
      <c r="T2374" s="44">
        <v>0</v>
      </c>
      <c r="U2374" s="44">
        <v>20.309999999999999</v>
      </c>
      <c r="V2374" s="23">
        <v>0</v>
      </c>
      <c r="W2374" s="42" t="s">
        <v>34</v>
      </c>
      <c r="X2374" s="43"/>
      <c r="Y2374" s="43"/>
      <c r="Z2374" s="43" t="s">
        <v>8442</v>
      </c>
      <c r="AA2374" s="43" t="str">
        <f>VLOOKUP(J2374, sku!B:C, 2, FALSE)</f>
        <v>Fogareiro 1 Boca Com Maleta</v>
      </c>
      <c r="AB2374" s="45" t="str">
        <f>VLOOKUP(J2374, sku!B:BM, 64, FALSE)</f>
        <v>Importação</v>
      </c>
      <c r="AC2374" s="45" t="str">
        <f>LEFT(pedidos[[#This Row],[SKU]],3)</f>
        <v>1FO</v>
      </c>
      <c r="AD2374" s="37" t="str" cm="1">
        <f t="array" aca="1" ref="AD2374" ca="1">IFERROR(
  INDEX(
    montadora[Montadora],
    MATCH(TRUE,LEFT(J2836,NÚCARACT(montadora[SKU Parcial]))=montadora[SKU Parcial],0)
  ),
  ""
)</f>
        <v/>
      </c>
    </row>
    <row r="2375" spans="1:30" x14ac:dyDescent="0.25">
      <c r="A2375" s="42" t="s">
        <v>9268</v>
      </c>
      <c r="B2375" s="42">
        <v>20898008418</v>
      </c>
      <c r="C2375" s="42"/>
      <c r="D2375" s="42"/>
      <c r="E2375" s="42"/>
      <c r="F2375" s="42" t="s">
        <v>8818</v>
      </c>
      <c r="G2375" s="42" t="s">
        <v>11228</v>
      </c>
      <c r="H2375" s="19"/>
      <c r="I2375" s="42"/>
      <c r="J2375" s="42" t="s">
        <v>7795</v>
      </c>
      <c r="K2375" s="21">
        <v>45805</v>
      </c>
      <c r="L2375" s="19" t="s">
        <v>8443</v>
      </c>
      <c r="M2375" s="44">
        <v>93.8</v>
      </c>
      <c r="N2375" s="19">
        <v>1</v>
      </c>
      <c r="O2375" s="44">
        <v>96.45</v>
      </c>
      <c r="P2375" s="44">
        <v>47.57</v>
      </c>
      <c r="Q2375" s="44">
        <v>3.16</v>
      </c>
      <c r="R2375" s="44">
        <v>22.76</v>
      </c>
      <c r="S2375" s="44">
        <v>2.65</v>
      </c>
      <c r="T2375" s="44">
        <v>0</v>
      </c>
      <c r="U2375" s="44">
        <v>20.309999999999999</v>
      </c>
      <c r="V2375" s="23">
        <v>0</v>
      </c>
      <c r="W2375" s="42" t="s">
        <v>34</v>
      </c>
      <c r="X2375" s="43"/>
      <c r="Y2375" s="43"/>
      <c r="Z2375" s="43" t="s">
        <v>8442</v>
      </c>
      <c r="AA2375" s="43" t="str">
        <f>VLOOKUP(J2375, sku!B:C, 2, FALSE)</f>
        <v>Fogareiro 1 Boca Com Maleta</v>
      </c>
      <c r="AB2375" s="45" t="str">
        <f>VLOOKUP(J2375, sku!B:BM, 64, FALSE)</f>
        <v>Importação</v>
      </c>
      <c r="AC2375" s="45" t="str">
        <f>LEFT(pedidos[[#This Row],[SKU]],3)</f>
        <v>1FO</v>
      </c>
      <c r="AD2375" s="37" t="str" cm="1">
        <f t="array" aca="1" ref="AD2375" ca="1">IFERROR(
  INDEX(
    montadora[Montadora],
    MATCH(TRUE,LEFT(J2837,NÚCARACT(montadora[SKU Parcial]))=montadora[SKU Parcial],0)
  ),
  ""
)</f>
        <v/>
      </c>
    </row>
    <row r="2376" spans="1:30" x14ac:dyDescent="0.25">
      <c r="A2376" s="42" t="s">
        <v>9280</v>
      </c>
      <c r="B2376" s="42">
        <v>20898008418</v>
      </c>
      <c r="C2376" s="42"/>
      <c r="D2376" s="42"/>
      <c r="E2376" s="42"/>
      <c r="F2376" s="42" t="s">
        <v>8818</v>
      </c>
      <c r="G2376" s="42" t="s">
        <v>11228</v>
      </c>
      <c r="H2376" s="19"/>
      <c r="I2376" s="42"/>
      <c r="J2376" s="42" t="s">
        <v>7795</v>
      </c>
      <c r="K2376" s="21">
        <v>45804</v>
      </c>
      <c r="L2376" s="19" t="s">
        <v>8443</v>
      </c>
      <c r="M2376" s="44">
        <v>93.8</v>
      </c>
      <c r="N2376" s="19">
        <v>1</v>
      </c>
      <c r="O2376" s="44">
        <v>96.45</v>
      </c>
      <c r="P2376" s="44">
        <v>47.57</v>
      </c>
      <c r="Q2376" s="44">
        <v>3.16</v>
      </c>
      <c r="R2376" s="44">
        <v>22.76</v>
      </c>
      <c r="S2376" s="44">
        <v>2.65</v>
      </c>
      <c r="T2376" s="44">
        <v>0</v>
      </c>
      <c r="U2376" s="44">
        <v>20.309999999999999</v>
      </c>
      <c r="V2376" s="23">
        <v>0</v>
      </c>
      <c r="W2376" s="42" t="s">
        <v>34</v>
      </c>
      <c r="X2376" s="43"/>
      <c r="Y2376" s="43"/>
      <c r="Z2376" s="43" t="s">
        <v>8442</v>
      </c>
      <c r="AA2376" s="43" t="str">
        <f>VLOOKUP(J2376, sku!B:C, 2, FALSE)</f>
        <v>Fogareiro 1 Boca Com Maleta</v>
      </c>
      <c r="AB2376" s="45" t="str">
        <f>VLOOKUP(J2376, sku!B:BM, 64, FALSE)</f>
        <v>Importação</v>
      </c>
      <c r="AC2376" s="45" t="str">
        <f>LEFT(pedidos[[#This Row],[SKU]],3)</f>
        <v>1FO</v>
      </c>
      <c r="AD2376" s="37" t="str" cm="1">
        <f t="array" aca="1" ref="AD2376" ca="1">IFERROR(
  INDEX(
    montadora[Montadora],
    MATCH(TRUE,LEFT(J2838,NÚCARACT(montadora[SKU Parcial]))=montadora[SKU Parcial],0)
  ),
  ""
)</f>
        <v/>
      </c>
    </row>
    <row r="2377" spans="1:30" x14ac:dyDescent="0.25">
      <c r="A2377" s="42" t="s">
        <v>9296</v>
      </c>
      <c r="B2377" s="42">
        <v>20898008418</v>
      </c>
      <c r="C2377" s="42"/>
      <c r="D2377" s="42"/>
      <c r="E2377" s="42"/>
      <c r="F2377" s="42" t="s">
        <v>8818</v>
      </c>
      <c r="G2377" s="42" t="s">
        <v>11228</v>
      </c>
      <c r="H2377" s="19"/>
      <c r="I2377" s="42"/>
      <c r="J2377" s="42" t="s">
        <v>7795</v>
      </c>
      <c r="K2377" s="21">
        <v>45803</v>
      </c>
      <c r="L2377" s="19" t="s">
        <v>8443</v>
      </c>
      <c r="M2377" s="44">
        <v>93.8</v>
      </c>
      <c r="N2377" s="19">
        <v>1</v>
      </c>
      <c r="O2377" s="44">
        <v>-22.65</v>
      </c>
      <c r="P2377" s="44">
        <v>47.57</v>
      </c>
      <c r="Q2377" s="44">
        <v>3.16</v>
      </c>
      <c r="R2377" s="44">
        <v>0</v>
      </c>
      <c r="S2377" s="44">
        <v>0</v>
      </c>
      <c r="T2377" s="44">
        <v>-22.65</v>
      </c>
      <c r="U2377" s="44">
        <v>-73.38</v>
      </c>
      <c r="V2377" s="23">
        <v>0</v>
      </c>
      <c r="W2377" s="42" t="s">
        <v>34</v>
      </c>
      <c r="X2377" s="43"/>
      <c r="Y2377" s="43"/>
      <c r="Z2377" s="43" t="s">
        <v>8442</v>
      </c>
      <c r="AA2377" s="43" t="str">
        <f>VLOOKUP(J2377, sku!B:C, 2, FALSE)</f>
        <v>Fogareiro 1 Boca Com Maleta</v>
      </c>
      <c r="AB2377" s="45" t="str">
        <f>VLOOKUP(J2377, sku!B:BM, 64, FALSE)</f>
        <v>Importação</v>
      </c>
      <c r="AC2377" s="45" t="str">
        <f>LEFT(pedidos[[#This Row],[SKU]],3)</f>
        <v>1FO</v>
      </c>
      <c r="AD2377" s="37" t="str" cm="1">
        <f t="array" aca="1" ref="AD2377" ca="1">IFERROR(
  INDEX(
    montadora[Montadora],
    MATCH(TRUE,LEFT(J2839,NÚCARACT(montadora[SKU Parcial]))=montadora[SKU Parcial],0)
  ),
  ""
)</f>
        <v/>
      </c>
    </row>
    <row r="2378" spans="1:30" x14ac:dyDescent="0.25">
      <c r="A2378" s="42" t="s">
        <v>9308</v>
      </c>
      <c r="B2378" s="42">
        <v>20898008418</v>
      </c>
      <c r="C2378" s="42"/>
      <c r="D2378" s="42"/>
      <c r="E2378" s="42"/>
      <c r="F2378" s="42" t="s">
        <v>8818</v>
      </c>
      <c r="G2378" s="42" t="s">
        <v>11228</v>
      </c>
      <c r="H2378" s="19"/>
      <c r="I2378" s="42"/>
      <c r="J2378" s="42" t="s">
        <v>7795</v>
      </c>
      <c r="K2378" s="21">
        <v>45802</v>
      </c>
      <c r="L2378" s="19" t="s">
        <v>8443</v>
      </c>
      <c r="M2378" s="44">
        <v>93.8</v>
      </c>
      <c r="N2378" s="19">
        <v>1</v>
      </c>
      <c r="O2378" s="44">
        <v>-14.48</v>
      </c>
      <c r="P2378" s="44">
        <v>47.57</v>
      </c>
      <c r="Q2378" s="44">
        <v>3.16</v>
      </c>
      <c r="R2378" s="44">
        <v>0</v>
      </c>
      <c r="S2378" s="44">
        <v>0</v>
      </c>
      <c r="T2378" s="44">
        <v>-14.48</v>
      </c>
      <c r="U2378" s="44">
        <v>-65.209999999999994</v>
      </c>
      <c r="V2378" s="23">
        <v>0</v>
      </c>
      <c r="W2378" s="42" t="s">
        <v>34</v>
      </c>
      <c r="X2378" s="43"/>
      <c r="Y2378" s="43"/>
      <c r="Z2378" s="43" t="s">
        <v>8442</v>
      </c>
      <c r="AA2378" s="43" t="str">
        <f>VLOOKUP(J2378, sku!B:C, 2, FALSE)</f>
        <v>Fogareiro 1 Boca Com Maleta</v>
      </c>
      <c r="AB2378" s="45" t="str">
        <f>VLOOKUP(J2378, sku!B:BM, 64, FALSE)</f>
        <v>Importação</v>
      </c>
      <c r="AC2378" s="45" t="str">
        <f>LEFT(pedidos[[#This Row],[SKU]],3)</f>
        <v>1FO</v>
      </c>
      <c r="AD2378" s="37" t="str" cm="1">
        <f t="array" aca="1" ref="AD2378" ca="1">IFERROR(
  INDEX(
    montadora[Montadora],
    MATCH(TRUE,LEFT(J2840,NÚCARACT(montadora[SKU Parcial]))=montadora[SKU Parcial],0)
  ),
  ""
)</f>
        <v/>
      </c>
    </row>
    <row r="2379" spans="1:30" x14ac:dyDescent="0.25">
      <c r="A2379" s="42" t="s">
        <v>9318</v>
      </c>
      <c r="B2379" s="42">
        <v>20898008418</v>
      </c>
      <c r="C2379" s="42"/>
      <c r="D2379" s="42"/>
      <c r="E2379" s="42"/>
      <c r="F2379" s="42" t="s">
        <v>8818</v>
      </c>
      <c r="G2379" s="42" t="s">
        <v>11228</v>
      </c>
      <c r="H2379" s="19"/>
      <c r="I2379" s="42"/>
      <c r="J2379" s="42" t="s">
        <v>7795</v>
      </c>
      <c r="K2379" s="21">
        <v>45801</v>
      </c>
      <c r="L2379" s="19" t="s">
        <v>8443</v>
      </c>
      <c r="M2379" s="44">
        <v>93.8</v>
      </c>
      <c r="N2379" s="19">
        <v>1</v>
      </c>
      <c r="O2379" s="44">
        <v>93.8</v>
      </c>
      <c r="P2379" s="44">
        <v>47.57</v>
      </c>
      <c r="Q2379" s="44">
        <v>3.16</v>
      </c>
      <c r="R2379" s="44">
        <v>22.76</v>
      </c>
      <c r="S2379" s="44">
        <v>0</v>
      </c>
      <c r="T2379" s="44">
        <v>0</v>
      </c>
      <c r="U2379" s="44">
        <v>20.309999999999999</v>
      </c>
      <c r="V2379" s="23">
        <v>0</v>
      </c>
      <c r="W2379" s="42" t="s">
        <v>34</v>
      </c>
      <c r="X2379" s="43"/>
      <c r="Y2379" s="43"/>
      <c r="Z2379" s="43" t="s">
        <v>8442</v>
      </c>
      <c r="AA2379" s="43" t="str">
        <f>VLOOKUP(J2379, sku!B:C, 2, FALSE)</f>
        <v>Fogareiro 1 Boca Com Maleta</v>
      </c>
      <c r="AB2379" s="45" t="str">
        <f>VLOOKUP(J2379, sku!B:BM, 64, FALSE)</f>
        <v>Importação</v>
      </c>
      <c r="AC2379" s="45" t="str">
        <f>LEFT(pedidos[[#This Row],[SKU]],3)</f>
        <v>1FO</v>
      </c>
      <c r="AD2379" s="37" t="str" cm="1">
        <f t="array" aca="1" ref="AD2379" ca="1">IFERROR(
  INDEX(
    montadora[Montadora],
    MATCH(TRUE,LEFT(J2841,NÚCARACT(montadora[SKU Parcial]))=montadora[SKU Parcial],0)
  ),
  ""
)</f>
        <v/>
      </c>
    </row>
    <row r="2380" spans="1:30" x14ac:dyDescent="0.25">
      <c r="A2380" s="42" t="s">
        <v>9371</v>
      </c>
      <c r="B2380" s="42">
        <v>20898008418</v>
      </c>
      <c r="C2380" s="42"/>
      <c r="D2380" s="42"/>
      <c r="E2380" s="42"/>
      <c r="F2380" s="42" t="s">
        <v>8818</v>
      </c>
      <c r="G2380" s="42" t="s">
        <v>11228</v>
      </c>
      <c r="H2380" s="19"/>
      <c r="I2380" s="42"/>
      <c r="J2380" s="42" t="s">
        <v>7795</v>
      </c>
      <c r="K2380" s="21">
        <v>45798</v>
      </c>
      <c r="L2380" s="19" t="s">
        <v>8443</v>
      </c>
      <c r="M2380" s="44">
        <v>93.8</v>
      </c>
      <c r="N2380" s="19">
        <v>1</v>
      </c>
      <c r="O2380" s="44">
        <v>93.8</v>
      </c>
      <c r="P2380" s="44">
        <v>47.57</v>
      </c>
      <c r="Q2380" s="44">
        <v>3.16</v>
      </c>
      <c r="R2380" s="44">
        <v>22.76</v>
      </c>
      <c r="S2380" s="44">
        <v>0</v>
      </c>
      <c r="T2380" s="44">
        <v>0</v>
      </c>
      <c r="U2380" s="44">
        <v>20.309999999999999</v>
      </c>
      <c r="V2380" s="23">
        <v>0</v>
      </c>
      <c r="W2380" s="42" t="s">
        <v>34</v>
      </c>
      <c r="X2380" s="43"/>
      <c r="Y2380" s="43"/>
      <c r="Z2380" s="43" t="s">
        <v>8442</v>
      </c>
      <c r="AA2380" s="43" t="str">
        <f>VLOOKUP(J2380, sku!B:C, 2, FALSE)</f>
        <v>Fogareiro 1 Boca Com Maleta</v>
      </c>
      <c r="AB2380" s="45" t="str">
        <f>VLOOKUP(J2380, sku!B:BM, 64, FALSE)</f>
        <v>Importação</v>
      </c>
      <c r="AC2380" s="45" t="str">
        <f>LEFT(pedidos[[#This Row],[SKU]],3)</f>
        <v>1FO</v>
      </c>
      <c r="AD2380" s="37" t="str" cm="1">
        <f t="array" aca="1" ref="AD2380" ca="1">IFERROR(
  INDEX(
    montadora[Montadora],
    MATCH(TRUE,LEFT(J2842,NÚCARACT(montadora[SKU Parcial]))=montadora[SKU Parcial],0)
  ),
  ""
)</f>
        <v/>
      </c>
    </row>
    <row r="2381" spans="1:30" x14ac:dyDescent="0.25">
      <c r="A2381" s="42" t="s">
        <v>9414</v>
      </c>
      <c r="B2381" s="42">
        <v>20898008418</v>
      </c>
      <c r="C2381" s="42"/>
      <c r="D2381" s="42"/>
      <c r="E2381" s="42"/>
      <c r="F2381" s="42" t="s">
        <v>8818</v>
      </c>
      <c r="G2381" s="42" t="s">
        <v>11228</v>
      </c>
      <c r="H2381" s="19"/>
      <c r="I2381" s="42"/>
      <c r="J2381" s="42" t="s">
        <v>7795</v>
      </c>
      <c r="K2381" s="21">
        <v>45796</v>
      </c>
      <c r="L2381" s="19" t="s">
        <v>8443</v>
      </c>
      <c r="M2381" s="44">
        <v>93.8</v>
      </c>
      <c r="N2381" s="19">
        <v>1</v>
      </c>
      <c r="O2381" s="44">
        <v>93.8</v>
      </c>
      <c r="P2381" s="44">
        <v>47.57</v>
      </c>
      <c r="Q2381" s="44">
        <v>3.16</v>
      </c>
      <c r="R2381" s="44">
        <v>22.76</v>
      </c>
      <c r="S2381" s="44">
        <v>0</v>
      </c>
      <c r="T2381" s="44">
        <v>0</v>
      </c>
      <c r="U2381" s="44">
        <v>20.309999999999999</v>
      </c>
      <c r="V2381" s="23">
        <v>0</v>
      </c>
      <c r="W2381" s="42" t="s">
        <v>34</v>
      </c>
      <c r="X2381" s="43"/>
      <c r="Y2381" s="43"/>
      <c r="Z2381" s="43" t="s">
        <v>8442</v>
      </c>
      <c r="AA2381" s="43" t="str">
        <f>VLOOKUP(J2381, sku!B:C, 2, FALSE)</f>
        <v>Fogareiro 1 Boca Com Maleta</v>
      </c>
      <c r="AB2381" s="45" t="str">
        <f>VLOOKUP(J2381, sku!B:BM, 64, FALSE)</f>
        <v>Importação</v>
      </c>
      <c r="AC2381" s="45" t="str">
        <f>LEFT(pedidos[[#This Row],[SKU]],3)</f>
        <v>1FO</v>
      </c>
      <c r="AD2381" s="37" t="str" cm="1">
        <f t="array" aca="1" ref="AD2381" ca="1">IFERROR(
  INDEX(
    montadora[Montadora],
    MATCH(TRUE,LEFT(J2843,NÚCARACT(montadora[SKU Parcial]))=montadora[SKU Parcial],0)
  ),
  ""
)</f>
        <v/>
      </c>
    </row>
    <row r="2382" spans="1:30" x14ac:dyDescent="0.25">
      <c r="A2382" s="42" t="s">
        <v>9455</v>
      </c>
      <c r="B2382" s="42">
        <v>20898008418</v>
      </c>
      <c r="C2382" s="42"/>
      <c r="D2382" s="42"/>
      <c r="E2382" s="42"/>
      <c r="F2382" s="42" t="s">
        <v>8818</v>
      </c>
      <c r="G2382" s="42" t="s">
        <v>11228</v>
      </c>
      <c r="H2382" s="19"/>
      <c r="I2382" s="42"/>
      <c r="J2382" s="42" t="s">
        <v>7795</v>
      </c>
      <c r="K2382" s="21">
        <v>45795</v>
      </c>
      <c r="L2382" s="19" t="s">
        <v>8443</v>
      </c>
      <c r="M2382" s="44">
        <v>93.8</v>
      </c>
      <c r="N2382" s="19">
        <v>1</v>
      </c>
      <c r="O2382" s="44">
        <v>95.24</v>
      </c>
      <c r="P2382" s="44">
        <v>47.57</v>
      </c>
      <c r="Q2382" s="44">
        <v>3.16</v>
      </c>
      <c r="R2382" s="44">
        <v>22.76</v>
      </c>
      <c r="S2382" s="44">
        <v>1.44</v>
      </c>
      <c r="T2382" s="44">
        <v>0</v>
      </c>
      <c r="U2382" s="44">
        <v>20.309999999999999</v>
      </c>
      <c r="V2382" s="23">
        <v>0</v>
      </c>
      <c r="W2382" s="42" t="s">
        <v>34</v>
      </c>
      <c r="X2382" s="43"/>
      <c r="Y2382" s="43"/>
      <c r="Z2382" s="43" t="s">
        <v>8442</v>
      </c>
      <c r="AA2382" s="43" t="str">
        <f>VLOOKUP(J2382, sku!B:C, 2, FALSE)</f>
        <v>Fogareiro 1 Boca Com Maleta</v>
      </c>
      <c r="AB2382" s="45" t="str">
        <f>VLOOKUP(J2382, sku!B:BM, 64, FALSE)</f>
        <v>Importação</v>
      </c>
      <c r="AC2382" s="45" t="str">
        <f>LEFT(pedidos[[#This Row],[SKU]],3)</f>
        <v>1FO</v>
      </c>
      <c r="AD2382" s="37" t="str" cm="1">
        <f t="array" aca="1" ref="AD2382" ca="1">IFERROR(
  INDEX(
    montadora[Montadora],
    MATCH(TRUE,LEFT(#REF!,NÚCARACT(montadora[SKU Parcial]))=montadora[SKU Parcial],0)
  ),
  ""
)</f>
        <v/>
      </c>
    </row>
    <row r="2383" spans="1:30" x14ac:dyDescent="0.25">
      <c r="A2383" s="42" t="s">
        <v>9460</v>
      </c>
      <c r="B2383" s="42">
        <v>20898008418</v>
      </c>
      <c r="C2383" s="42"/>
      <c r="D2383" s="42"/>
      <c r="E2383" s="42"/>
      <c r="F2383" s="42" t="s">
        <v>8818</v>
      </c>
      <c r="G2383" s="42" t="s">
        <v>11228</v>
      </c>
      <c r="H2383" s="19"/>
      <c r="I2383" s="42"/>
      <c r="J2383" s="42" t="s">
        <v>7795</v>
      </c>
      <c r="K2383" s="21">
        <v>45794</v>
      </c>
      <c r="L2383" s="19" t="s">
        <v>8443</v>
      </c>
      <c r="M2383" s="44">
        <v>93.8</v>
      </c>
      <c r="N2383" s="19">
        <v>1</v>
      </c>
      <c r="O2383" s="44">
        <v>93.8</v>
      </c>
      <c r="P2383" s="44">
        <v>47.57</v>
      </c>
      <c r="Q2383" s="44">
        <v>3.16</v>
      </c>
      <c r="R2383" s="44">
        <v>22.76</v>
      </c>
      <c r="S2383" s="44">
        <v>0</v>
      </c>
      <c r="T2383" s="44">
        <v>0</v>
      </c>
      <c r="U2383" s="44">
        <v>20.309999999999999</v>
      </c>
      <c r="V2383" s="23">
        <v>0</v>
      </c>
      <c r="W2383" s="42" t="s">
        <v>34</v>
      </c>
      <c r="X2383" s="43"/>
      <c r="Y2383" s="43"/>
      <c r="Z2383" s="43" t="s">
        <v>8442</v>
      </c>
      <c r="AA2383" s="43" t="str">
        <f>VLOOKUP(J2383, sku!B:C, 2, FALSE)</f>
        <v>Fogareiro 1 Boca Com Maleta</v>
      </c>
      <c r="AB2383" s="45" t="str">
        <f>VLOOKUP(J2383, sku!B:BM, 64, FALSE)</f>
        <v>Importação</v>
      </c>
      <c r="AC2383" s="45" t="str">
        <f>LEFT(pedidos[[#This Row],[SKU]],3)</f>
        <v>1FO</v>
      </c>
      <c r="AD2383" s="37" t="str" cm="1">
        <f t="array" aca="1" ref="AD2383" ca="1">IFERROR(
  INDEX(
    montadora[Montadora],
    MATCH(TRUE,LEFT(#REF!,NÚCARACT(montadora[SKU Parcial]))=montadora[SKU Parcial],0)
  ),
  ""
)</f>
        <v/>
      </c>
    </row>
    <row r="2384" spans="1:30" x14ac:dyDescent="0.25">
      <c r="A2384" s="42" t="s">
        <v>9493</v>
      </c>
      <c r="B2384" s="42">
        <v>20898008418</v>
      </c>
      <c r="C2384" s="42"/>
      <c r="D2384" s="42"/>
      <c r="E2384" s="42"/>
      <c r="F2384" s="42" t="s">
        <v>8818</v>
      </c>
      <c r="G2384" s="42" t="s">
        <v>11228</v>
      </c>
      <c r="H2384" s="19"/>
      <c r="I2384" s="42"/>
      <c r="J2384" s="42" t="s">
        <v>7795</v>
      </c>
      <c r="K2384" s="21">
        <v>45793</v>
      </c>
      <c r="L2384" s="19" t="s">
        <v>8443</v>
      </c>
      <c r="M2384" s="44">
        <v>93.8</v>
      </c>
      <c r="N2384" s="19">
        <v>1</v>
      </c>
      <c r="O2384" s="44">
        <v>93.8</v>
      </c>
      <c r="P2384" s="44">
        <v>47.57</v>
      </c>
      <c r="Q2384" s="44">
        <v>3.16</v>
      </c>
      <c r="R2384" s="44">
        <v>22.76</v>
      </c>
      <c r="S2384" s="44">
        <v>0</v>
      </c>
      <c r="T2384" s="44">
        <v>0</v>
      </c>
      <c r="U2384" s="44">
        <v>20.309999999999999</v>
      </c>
      <c r="V2384" s="23">
        <v>0</v>
      </c>
      <c r="W2384" s="42" t="s">
        <v>34</v>
      </c>
      <c r="X2384" s="43"/>
      <c r="Y2384" s="43"/>
      <c r="Z2384" s="43" t="s">
        <v>8442</v>
      </c>
      <c r="AA2384" s="43" t="str">
        <f>VLOOKUP(J2384, sku!B:C, 2, FALSE)</f>
        <v>Fogareiro 1 Boca Com Maleta</v>
      </c>
      <c r="AB2384" s="45" t="str">
        <f>VLOOKUP(J2384, sku!B:BM, 64, FALSE)</f>
        <v>Importação</v>
      </c>
      <c r="AC2384" s="45" t="str">
        <f>LEFT(pedidos[[#This Row],[SKU]],3)</f>
        <v>1FO</v>
      </c>
      <c r="AD2384" s="37" t="str" cm="1">
        <f t="array" aca="1" ref="AD2384" ca="1">IFERROR(
  INDEX(
    montadora[Montadora],
    MATCH(TRUE,LEFT(#REF!,NÚCARACT(montadora[SKU Parcial]))=montadora[SKU Parcial],0)
  ),
  ""
)</f>
        <v/>
      </c>
    </row>
    <row r="2385" spans="1:30" x14ac:dyDescent="0.25">
      <c r="A2385" s="42" t="s">
        <v>9513</v>
      </c>
      <c r="B2385" s="42">
        <v>20898008418</v>
      </c>
      <c r="C2385" s="42"/>
      <c r="D2385" s="42"/>
      <c r="E2385" s="42"/>
      <c r="F2385" s="42" t="s">
        <v>8818</v>
      </c>
      <c r="G2385" s="42" t="s">
        <v>11228</v>
      </c>
      <c r="H2385" s="19"/>
      <c r="I2385" s="42"/>
      <c r="J2385" s="42" t="s">
        <v>7795</v>
      </c>
      <c r="K2385" s="21">
        <v>45792</v>
      </c>
      <c r="L2385" s="19" t="s">
        <v>8443</v>
      </c>
      <c r="M2385" s="44">
        <v>93.8</v>
      </c>
      <c r="N2385" s="19">
        <v>1</v>
      </c>
      <c r="O2385" s="44">
        <v>93.8</v>
      </c>
      <c r="P2385" s="44">
        <v>47.57</v>
      </c>
      <c r="Q2385" s="44">
        <v>3.16</v>
      </c>
      <c r="R2385" s="44">
        <v>22.76</v>
      </c>
      <c r="S2385" s="44">
        <v>0</v>
      </c>
      <c r="T2385" s="44">
        <v>0</v>
      </c>
      <c r="U2385" s="44">
        <v>20.309999999999999</v>
      </c>
      <c r="V2385" s="23">
        <v>0</v>
      </c>
      <c r="W2385" s="42" t="s">
        <v>34</v>
      </c>
      <c r="X2385" s="43"/>
      <c r="Y2385" s="43"/>
      <c r="Z2385" s="43" t="s">
        <v>8442</v>
      </c>
      <c r="AA2385" s="43" t="str">
        <f>VLOOKUP(J2385, sku!B:C, 2, FALSE)</f>
        <v>Fogareiro 1 Boca Com Maleta</v>
      </c>
      <c r="AB2385" s="45" t="str">
        <f>VLOOKUP(J2385, sku!B:BM, 64, FALSE)</f>
        <v>Importação</v>
      </c>
      <c r="AC2385" s="45" t="str">
        <f>LEFT(pedidos[[#This Row],[SKU]],3)</f>
        <v>1FO</v>
      </c>
      <c r="AD2385" s="37" t="str" cm="1">
        <f t="array" aca="1" ref="AD2385" ca="1">IFERROR(
  INDEX(
    montadora[Montadora],
    MATCH(TRUE,LEFT(#REF!,NÚCARACT(montadora[SKU Parcial]))=montadora[SKU Parcial],0)
  ),
  ""
)</f>
        <v/>
      </c>
    </row>
    <row r="2386" spans="1:30" x14ac:dyDescent="0.25">
      <c r="A2386" s="42" t="s">
        <v>9522</v>
      </c>
      <c r="B2386" s="42">
        <v>20898008418</v>
      </c>
      <c r="C2386" s="42"/>
      <c r="D2386" s="42"/>
      <c r="E2386" s="42"/>
      <c r="F2386" s="42" t="s">
        <v>8818</v>
      </c>
      <c r="G2386" s="42" t="s">
        <v>11228</v>
      </c>
      <c r="H2386" s="19"/>
      <c r="I2386" s="42"/>
      <c r="J2386" s="42" t="s">
        <v>7795</v>
      </c>
      <c r="K2386" s="21">
        <v>45792</v>
      </c>
      <c r="L2386" s="19" t="s">
        <v>8443</v>
      </c>
      <c r="M2386" s="44">
        <v>93.8</v>
      </c>
      <c r="N2386" s="19">
        <v>1</v>
      </c>
      <c r="O2386" s="44">
        <v>93.8</v>
      </c>
      <c r="P2386" s="44">
        <v>47.57</v>
      </c>
      <c r="Q2386" s="44">
        <v>3.16</v>
      </c>
      <c r="R2386" s="44">
        <v>22.76</v>
      </c>
      <c r="S2386" s="44">
        <v>0</v>
      </c>
      <c r="T2386" s="44">
        <v>0</v>
      </c>
      <c r="U2386" s="44">
        <v>20.309999999999999</v>
      </c>
      <c r="V2386" s="23">
        <v>0</v>
      </c>
      <c r="W2386" s="42" t="s">
        <v>34</v>
      </c>
      <c r="X2386" s="43"/>
      <c r="Y2386" s="43"/>
      <c r="Z2386" s="43" t="s">
        <v>8442</v>
      </c>
      <c r="AA2386" s="43" t="str">
        <f>VLOOKUP(J2386, sku!B:C, 2, FALSE)</f>
        <v>Fogareiro 1 Boca Com Maleta</v>
      </c>
      <c r="AB2386" s="45" t="str">
        <f>VLOOKUP(J2386, sku!B:BM, 64, FALSE)</f>
        <v>Importação</v>
      </c>
      <c r="AC2386" s="45" t="str">
        <f>LEFT(pedidos[[#This Row],[SKU]],3)</f>
        <v>1FO</v>
      </c>
      <c r="AD2386" s="37" t="str" cm="1">
        <f t="array" aca="1" ref="AD2386" ca="1">IFERROR(
  INDEX(
    montadora[Montadora],
    MATCH(TRUE,LEFT(#REF!,NÚCARACT(montadora[SKU Parcial]))=montadora[SKU Parcial],0)
  ),
  ""
)</f>
        <v/>
      </c>
    </row>
    <row r="2387" spans="1:30" x14ac:dyDescent="0.25">
      <c r="A2387" s="42" t="s">
        <v>9543</v>
      </c>
      <c r="B2387" s="42">
        <v>20898008418</v>
      </c>
      <c r="C2387" s="42"/>
      <c r="D2387" s="42"/>
      <c r="E2387" s="42"/>
      <c r="F2387" s="42" t="s">
        <v>8818</v>
      </c>
      <c r="G2387" s="42" t="s">
        <v>11228</v>
      </c>
      <c r="H2387" s="19"/>
      <c r="I2387" s="42"/>
      <c r="J2387" s="42" t="s">
        <v>7795</v>
      </c>
      <c r="K2387" s="21">
        <v>45791</v>
      </c>
      <c r="L2387" s="19" t="s">
        <v>8443</v>
      </c>
      <c r="M2387" s="44">
        <v>93.8</v>
      </c>
      <c r="N2387" s="19">
        <v>1</v>
      </c>
      <c r="O2387" s="44">
        <v>93.8</v>
      </c>
      <c r="P2387" s="44">
        <v>47.57</v>
      </c>
      <c r="Q2387" s="44">
        <v>3.16</v>
      </c>
      <c r="R2387" s="44">
        <v>22.76</v>
      </c>
      <c r="S2387" s="44">
        <v>0</v>
      </c>
      <c r="T2387" s="44">
        <v>0</v>
      </c>
      <c r="U2387" s="44">
        <v>20.309999999999999</v>
      </c>
      <c r="V2387" s="23">
        <v>0</v>
      </c>
      <c r="W2387" s="42" t="s">
        <v>34</v>
      </c>
      <c r="X2387" s="43"/>
      <c r="Y2387" s="43"/>
      <c r="Z2387" s="43" t="s">
        <v>8442</v>
      </c>
      <c r="AA2387" s="43" t="str">
        <f>VLOOKUP(J2387, sku!B:C, 2, FALSE)</f>
        <v>Fogareiro 1 Boca Com Maleta</v>
      </c>
      <c r="AB2387" s="45" t="str">
        <f>VLOOKUP(J2387, sku!B:BM, 64, FALSE)</f>
        <v>Importação</v>
      </c>
      <c r="AC2387" s="45" t="str">
        <f>LEFT(pedidos[[#This Row],[SKU]],3)</f>
        <v>1FO</v>
      </c>
      <c r="AD2387" s="37" t="str" cm="1">
        <f t="array" aca="1" ref="AD2387" ca="1">IFERROR(
  INDEX(
    montadora[Montadora],
    MATCH(TRUE,LEFT(#REF!,NÚCARACT(montadora[SKU Parcial]))=montadora[SKU Parcial],0)
  ),
  ""
)</f>
        <v/>
      </c>
    </row>
    <row r="2388" spans="1:30" x14ac:dyDescent="0.25">
      <c r="A2388" s="42" t="s">
        <v>9634</v>
      </c>
      <c r="B2388" s="42">
        <v>20898008418</v>
      </c>
      <c r="C2388" s="42"/>
      <c r="D2388" s="42"/>
      <c r="E2388" s="42"/>
      <c r="F2388" s="42" t="s">
        <v>8818</v>
      </c>
      <c r="G2388" s="42" t="s">
        <v>11228</v>
      </c>
      <c r="H2388" s="19"/>
      <c r="I2388" s="42"/>
      <c r="J2388" s="42" t="s">
        <v>7795</v>
      </c>
      <c r="K2388" s="21">
        <v>45789</v>
      </c>
      <c r="L2388" s="19" t="s">
        <v>8443</v>
      </c>
      <c r="M2388" s="44">
        <v>93.8</v>
      </c>
      <c r="N2388" s="19">
        <v>1</v>
      </c>
      <c r="O2388" s="44">
        <v>93.8</v>
      </c>
      <c r="P2388" s="44">
        <v>47.57</v>
      </c>
      <c r="Q2388" s="44">
        <v>3.16</v>
      </c>
      <c r="R2388" s="44">
        <v>22.76</v>
      </c>
      <c r="S2388" s="44">
        <v>0</v>
      </c>
      <c r="T2388" s="44">
        <v>0</v>
      </c>
      <c r="U2388" s="44">
        <v>20.309999999999999</v>
      </c>
      <c r="V2388" s="23">
        <v>0</v>
      </c>
      <c r="W2388" s="42" t="s">
        <v>34</v>
      </c>
      <c r="X2388" s="43"/>
      <c r="Y2388" s="43"/>
      <c r="Z2388" s="43" t="s">
        <v>8442</v>
      </c>
      <c r="AA2388" s="43" t="str">
        <f>VLOOKUP(J2388, sku!B:C, 2, FALSE)</f>
        <v>Fogareiro 1 Boca Com Maleta</v>
      </c>
      <c r="AB2388" s="45" t="str">
        <f>VLOOKUP(J2388, sku!B:BM, 64, FALSE)</f>
        <v>Importação</v>
      </c>
      <c r="AC2388" s="45" t="str">
        <f>LEFT(pedidos[[#This Row],[SKU]],3)</f>
        <v>1FO</v>
      </c>
      <c r="AD2388" s="37" t="str" cm="1">
        <f t="array" aca="1" ref="AD2388" ca="1">IFERROR(
  INDEX(
    montadora[Montadora],
    MATCH(TRUE,LEFT(J2844,NÚCARACT(montadora[SKU Parcial]))=montadora[SKU Parcial],0)
  ),
  ""
)</f>
        <v/>
      </c>
    </row>
    <row r="2389" spans="1:30" x14ac:dyDescent="0.25">
      <c r="A2389" s="42" t="s">
        <v>9646</v>
      </c>
      <c r="B2389" s="42">
        <v>20898008418</v>
      </c>
      <c r="C2389" s="42"/>
      <c r="D2389" s="42"/>
      <c r="E2389" s="42"/>
      <c r="F2389" s="42" t="s">
        <v>8818</v>
      </c>
      <c r="G2389" s="42" t="s">
        <v>11228</v>
      </c>
      <c r="H2389" s="19"/>
      <c r="I2389" s="42"/>
      <c r="J2389" s="42" t="s">
        <v>7795</v>
      </c>
      <c r="K2389" s="21">
        <v>45788</v>
      </c>
      <c r="L2389" s="19" t="s">
        <v>8443</v>
      </c>
      <c r="M2389" s="44">
        <v>93.8</v>
      </c>
      <c r="N2389" s="19">
        <v>1</v>
      </c>
      <c r="O2389" s="44">
        <v>93.8</v>
      </c>
      <c r="P2389" s="44">
        <v>47.57</v>
      </c>
      <c r="Q2389" s="44">
        <v>3.16</v>
      </c>
      <c r="R2389" s="44">
        <v>22.57</v>
      </c>
      <c r="S2389" s="44">
        <v>0</v>
      </c>
      <c r="T2389" s="44">
        <v>0</v>
      </c>
      <c r="U2389" s="44">
        <v>19.559999999999999</v>
      </c>
      <c r="V2389" s="23">
        <v>0</v>
      </c>
      <c r="W2389" s="42" t="s">
        <v>34</v>
      </c>
      <c r="X2389" s="43"/>
      <c r="Y2389" s="43"/>
      <c r="Z2389" s="43" t="s">
        <v>8442</v>
      </c>
      <c r="AA2389" s="43" t="str">
        <f>VLOOKUP(J2389, sku!B:C, 2, FALSE)</f>
        <v>Fogareiro 1 Boca Com Maleta</v>
      </c>
      <c r="AB2389" s="45" t="str">
        <f>VLOOKUP(J2389, sku!B:BM, 64, FALSE)</f>
        <v>Importação</v>
      </c>
      <c r="AC2389" s="45" t="str">
        <f>LEFT(pedidos[[#This Row],[SKU]],3)</f>
        <v>1FO</v>
      </c>
      <c r="AD2389" s="37" t="str" cm="1">
        <f t="array" aca="1" ref="AD2389" ca="1">IFERROR(
  INDEX(
    montadora[Montadora],
    MATCH(TRUE,LEFT(#REF!,NÚCARACT(montadora[SKU Parcial]))=montadora[SKU Parcial],0)
  ),
  ""
)</f>
        <v/>
      </c>
    </row>
    <row r="2390" spans="1:30" x14ac:dyDescent="0.25">
      <c r="A2390" s="42" t="s">
        <v>9735</v>
      </c>
      <c r="B2390" s="42">
        <v>20898008418</v>
      </c>
      <c r="C2390" s="42"/>
      <c r="D2390" s="42"/>
      <c r="E2390" s="42"/>
      <c r="F2390" s="42" t="s">
        <v>8818</v>
      </c>
      <c r="G2390" s="42" t="s">
        <v>11228</v>
      </c>
      <c r="H2390" s="19"/>
      <c r="I2390" s="42"/>
      <c r="J2390" s="42" t="s">
        <v>7795</v>
      </c>
      <c r="K2390" s="21">
        <v>45785</v>
      </c>
      <c r="L2390" s="19" t="s">
        <v>8443</v>
      </c>
      <c r="M2390" s="44">
        <v>93.8</v>
      </c>
      <c r="N2390" s="19">
        <v>1</v>
      </c>
      <c r="O2390" s="44">
        <v>93.8</v>
      </c>
      <c r="P2390" s="44">
        <v>47.57</v>
      </c>
      <c r="Q2390" s="44">
        <v>3.16</v>
      </c>
      <c r="R2390" s="44">
        <v>22.57</v>
      </c>
      <c r="S2390" s="44">
        <v>0</v>
      </c>
      <c r="T2390" s="44">
        <v>0</v>
      </c>
      <c r="U2390" s="44">
        <v>19.559999999999999</v>
      </c>
      <c r="V2390" s="23">
        <v>0</v>
      </c>
      <c r="W2390" s="42" t="s">
        <v>34</v>
      </c>
      <c r="X2390" s="43"/>
      <c r="Y2390" s="43"/>
      <c r="Z2390" s="43" t="s">
        <v>8442</v>
      </c>
      <c r="AA2390" s="43" t="str">
        <f>VLOOKUP(J2390, sku!B:C, 2, FALSE)</f>
        <v>Fogareiro 1 Boca Com Maleta</v>
      </c>
      <c r="AB2390" s="45" t="str">
        <f>VLOOKUP(J2390, sku!B:BM, 64, FALSE)</f>
        <v>Importação</v>
      </c>
      <c r="AC2390" s="45" t="str">
        <f>LEFT(pedidos[[#This Row],[SKU]],3)</f>
        <v>1FO</v>
      </c>
      <c r="AD2390" s="37" t="str" cm="1">
        <f t="array" aca="1" ref="AD2390" ca="1">IFERROR(
  INDEX(
    montadora[Montadora],
    MATCH(TRUE,LEFT(J2845,NÚCARACT(montadora[SKU Parcial]))=montadora[SKU Parcial],0)
  ),
  ""
)</f>
        <v/>
      </c>
    </row>
    <row r="2391" spans="1:30" x14ac:dyDescent="0.25">
      <c r="A2391" s="42" t="s">
        <v>9814</v>
      </c>
      <c r="B2391" s="42">
        <v>20898008418</v>
      </c>
      <c r="C2391" s="42"/>
      <c r="D2391" s="42"/>
      <c r="E2391" s="42"/>
      <c r="F2391" s="42" t="s">
        <v>8818</v>
      </c>
      <c r="G2391" s="42" t="s">
        <v>11228</v>
      </c>
      <c r="H2391" s="19"/>
      <c r="I2391" s="42"/>
      <c r="J2391" s="42" t="s">
        <v>7795</v>
      </c>
      <c r="K2391" s="21">
        <v>45783</v>
      </c>
      <c r="L2391" s="19" t="s">
        <v>8443</v>
      </c>
      <c r="M2391" s="44">
        <v>93.8</v>
      </c>
      <c r="N2391" s="19">
        <v>1</v>
      </c>
      <c r="O2391" s="44">
        <v>93.8</v>
      </c>
      <c r="P2391" s="44">
        <v>47.57</v>
      </c>
      <c r="Q2391" s="44">
        <v>3.16</v>
      </c>
      <c r="R2391" s="44">
        <v>22.57</v>
      </c>
      <c r="S2391" s="44">
        <v>0</v>
      </c>
      <c r="T2391" s="44">
        <v>0</v>
      </c>
      <c r="U2391" s="44">
        <v>19.559999999999999</v>
      </c>
      <c r="V2391" s="23">
        <v>0</v>
      </c>
      <c r="W2391" s="42" t="s">
        <v>34</v>
      </c>
      <c r="X2391" s="43"/>
      <c r="Y2391" s="43"/>
      <c r="Z2391" s="43" t="s">
        <v>8442</v>
      </c>
      <c r="AA2391" s="43" t="str">
        <f>VLOOKUP(J2391, sku!B:C, 2, FALSE)</f>
        <v>Fogareiro 1 Boca Com Maleta</v>
      </c>
      <c r="AB2391" s="45" t="str">
        <f>VLOOKUP(J2391, sku!B:BM, 64, FALSE)</f>
        <v>Importação</v>
      </c>
      <c r="AC2391" s="45" t="str">
        <f>LEFT(pedidos[[#This Row],[SKU]],3)</f>
        <v>1FO</v>
      </c>
      <c r="AD2391" s="37" t="str" cm="1">
        <f t="array" aca="1" ref="AD2391" ca="1">IFERROR(
  INDEX(
    montadora[Montadora],
    MATCH(TRUE,LEFT(J2846,NÚCARACT(montadora[SKU Parcial]))=montadora[SKU Parcial],0)
  ),
  ""
)</f>
        <v/>
      </c>
    </row>
    <row r="2392" spans="1:30" x14ac:dyDescent="0.25">
      <c r="A2392" s="42" t="s">
        <v>9894</v>
      </c>
      <c r="B2392" s="42">
        <v>20898008418</v>
      </c>
      <c r="C2392" s="42"/>
      <c r="D2392" s="42"/>
      <c r="E2392" s="42"/>
      <c r="F2392" s="42" t="s">
        <v>8818</v>
      </c>
      <c r="G2392" s="42" t="s">
        <v>11228</v>
      </c>
      <c r="H2392" s="19"/>
      <c r="I2392" s="42"/>
      <c r="J2392" s="42" t="s">
        <v>7795</v>
      </c>
      <c r="K2392" s="21">
        <v>45782</v>
      </c>
      <c r="L2392" s="19" t="s">
        <v>8443</v>
      </c>
      <c r="M2392" s="44">
        <v>93.8</v>
      </c>
      <c r="N2392" s="19">
        <v>1</v>
      </c>
      <c r="O2392" s="44">
        <v>103.42</v>
      </c>
      <c r="P2392" s="44">
        <v>47.57</v>
      </c>
      <c r="Q2392" s="44">
        <v>3.16</v>
      </c>
      <c r="R2392" s="44">
        <v>22.57</v>
      </c>
      <c r="S2392" s="44">
        <v>9.6199999999999992</v>
      </c>
      <c r="T2392" s="44">
        <v>0</v>
      </c>
      <c r="U2392" s="44">
        <v>19.559999999999999</v>
      </c>
      <c r="V2392" s="23">
        <v>0</v>
      </c>
      <c r="W2392" s="42" t="s">
        <v>34</v>
      </c>
      <c r="X2392" s="43"/>
      <c r="Y2392" s="43"/>
      <c r="Z2392" s="43" t="s">
        <v>8442</v>
      </c>
      <c r="AA2392" s="43" t="str">
        <f>VLOOKUP(J2392, sku!B:C, 2, FALSE)</f>
        <v>Fogareiro 1 Boca Com Maleta</v>
      </c>
      <c r="AB2392" s="45" t="str">
        <f>VLOOKUP(J2392, sku!B:BM, 64, FALSE)</f>
        <v>Importação</v>
      </c>
      <c r="AC2392" s="45" t="str">
        <f>LEFT(pedidos[[#This Row],[SKU]],3)</f>
        <v>1FO</v>
      </c>
      <c r="AD2392" s="37" t="str" cm="1">
        <f t="array" aca="1" ref="AD2392" ca="1">IFERROR(
  INDEX(
    montadora[Montadora],
    MATCH(TRUE,LEFT(J2847,NÚCARACT(montadora[SKU Parcial]))=montadora[SKU Parcial],0)
  ),
  ""
)</f>
        <v/>
      </c>
    </row>
    <row r="2393" spans="1:30" customFormat="1" x14ac:dyDescent="0.25">
      <c r="A2393" s="1" t="s">
        <v>7839</v>
      </c>
      <c r="B2393" s="1" t="s">
        <v>7840</v>
      </c>
      <c r="C2393" s="1" t="s">
        <v>7841</v>
      </c>
      <c r="D2393" s="1" t="s">
        <v>420</v>
      </c>
      <c r="E2393" s="1" t="s">
        <v>2020</v>
      </c>
      <c r="F2393" s="1" t="s">
        <v>1884</v>
      </c>
      <c r="G2393" s="6" t="s">
        <v>11227</v>
      </c>
      <c r="H2393" s="2" t="s">
        <v>30</v>
      </c>
      <c r="I2393" s="1" t="s">
        <v>36</v>
      </c>
      <c r="J2393" s="1" t="s">
        <v>1885</v>
      </c>
      <c r="K2393" s="4">
        <v>45790</v>
      </c>
      <c r="L2393" s="16" t="s">
        <v>11229</v>
      </c>
      <c r="M2393" s="26">
        <v>22.8</v>
      </c>
      <c r="N2393" s="2">
        <v>6</v>
      </c>
      <c r="O2393" s="26">
        <v>136.80000000000001</v>
      </c>
      <c r="P2393" s="26">
        <v>48.6</v>
      </c>
      <c r="Q2393" s="26">
        <v>10.41</v>
      </c>
      <c r="R2393" s="26">
        <v>53.94</v>
      </c>
      <c r="S2393" s="26">
        <v>0</v>
      </c>
      <c r="T2393" s="26">
        <v>0</v>
      </c>
      <c r="U2393" s="26">
        <v>23.85</v>
      </c>
      <c r="V2393" s="10">
        <v>0.17430000000000001</v>
      </c>
      <c r="W2393" s="1" t="s">
        <v>34</v>
      </c>
      <c r="X2393" s="3"/>
      <c r="Y2393" s="3"/>
      <c r="Z2393" s="5" t="s">
        <v>7980</v>
      </c>
      <c r="AA2393" s="5" t="str">
        <f>VLOOKUP(J2393, sku!B:C, 2, FALSE)</f>
        <v>Maçarico 915</v>
      </c>
      <c r="AB2393" s="3" t="str">
        <f>VLOOKUP(J2393, sku!B:BM, 64, FALSE)</f>
        <v>Importação</v>
      </c>
      <c r="AC2393" s="3" t="str">
        <f>LEFT(pedidos[[#This Row],[SKU]],3)</f>
        <v>1MA</v>
      </c>
      <c r="AD2393" s="36" t="str" cm="1">
        <f t="array" aca="1" ref="AD2393" ca="1">IFERROR(
  INDEX(
    montadora[Montadora],
    MATCH(TRUE,LEFT(J2849,NÚCARACT(montadora[SKU Parcial]))=montadora[SKU Parcial],0)
  ),
  ""
)</f>
        <v/>
      </c>
    </row>
    <row r="2394" spans="1:30" x14ac:dyDescent="0.25">
      <c r="A2394" s="42" t="s">
        <v>9129</v>
      </c>
      <c r="B2394" s="42"/>
      <c r="C2394" s="42"/>
      <c r="D2394" s="42"/>
      <c r="E2394" s="42">
        <v>22293424720</v>
      </c>
      <c r="F2394" s="42" t="s">
        <v>8380</v>
      </c>
      <c r="G2394" s="42" t="s">
        <v>11227</v>
      </c>
      <c r="H2394" s="7"/>
      <c r="I2394" s="42"/>
      <c r="J2394" s="42" t="s">
        <v>886</v>
      </c>
      <c r="K2394" s="8">
        <v>45797</v>
      </c>
      <c r="L2394" s="19" t="s">
        <v>8443</v>
      </c>
      <c r="M2394" s="44">
        <v>51.8</v>
      </c>
      <c r="N2394" s="7">
        <v>2</v>
      </c>
      <c r="O2394" s="44">
        <v>106.25</v>
      </c>
      <c r="P2394" s="44">
        <v>48.9</v>
      </c>
      <c r="Q2394" s="44">
        <v>7.88</v>
      </c>
      <c r="R2394" s="44">
        <v>30.79</v>
      </c>
      <c r="S2394" s="44">
        <v>2.65</v>
      </c>
      <c r="T2394" s="44">
        <v>0</v>
      </c>
      <c r="U2394" s="44">
        <v>16.03</v>
      </c>
      <c r="V2394" s="9">
        <v>0.1547</v>
      </c>
      <c r="W2394" s="42" t="s">
        <v>34</v>
      </c>
      <c r="X2394" s="43"/>
      <c r="Y2394" s="43"/>
      <c r="Z2394" s="43" t="s">
        <v>8442</v>
      </c>
      <c r="AA2394" s="43" t="str">
        <f>VLOOKUP(J2394, sku!B:C, 2, FALSE)</f>
        <v>Trava Manete Moto E Bicicleta de Alumínio</v>
      </c>
      <c r="AB2394" s="45" t="str">
        <f>VLOOKUP(J2394, sku!B:BM, 64, FALSE)</f>
        <v>Importação</v>
      </c>
      <c r="AC2394" s="45" t="str">
        <f>LEFT(pedidos[[#This Row],[SKU]],3)</f>
        <v>ET0</v>
      </c>
      <c r="AD2394" s="37" t="str" cm="1">
        <f t="array" aca="1" ref="AD2394" ca="1">IFERROR(
  INDEX(
    montadora[Montadora],
    MATCH(TRUE,LEFT(J2853,NÚCARACT(montadora[SKU Parcial]))=montadora[SKU Parcial],0)
  ),
  ""
)</f>
        <v/>
      </c>
    </row>
    <row r="2395" spans="1:30" customFormat="1" x14ac:dyDescent="0.25">
      <c r="A2395" s="1" t="s">
        <v>5759</v>
      </c>
      <c r="B2395" s="1" t="s">
        <v>5760</v>
      </c>
      <c r="C2395" s="1" t="s">
        <v>212</v>
      </c>
      <c r="D2395" s="1" t="s">
        <v>45</v>
      </c>
      <c r="E2395" s="1" t="s">
        <v>2943</v>
      </c>
      <c r="F2395" s="1" t="s">
        <v>2944</v>
      </c>
      <c r="G2395" s="6" t="s">
        <v>11227</v>
      </c>
      <c r="H2395" s="2" t="s">
        <v>30</v>
      </c>
      <c r="I2395" s="1" t="s">
        <v>36</v>
      </c>
      <c r="J2395" s="1" t="s">
        <v>2902</v>
      </c>
      <c r="K2395" s="4">
        <v>45829</v>
      </c>
      <c r="L2395" s="16" t="s">
        <v>11229</v>
      </c>
      <c r="M2395" s="26">
        <v>78.180000000000007</v>
      </c>
      <c r="N2395" s="2">
        <v>1</v>
      </c>
      <c r="O2395" s="26">
        <v>78.180000000000007</v>
      </c>
      <c r="P2395" s="26">
        <v>48.98</v>
      </c>
      <c r="Q2395" s="26">
        <v>6.43</v>
      </c>
      <c r="R2395" s="26">
        <v>16.13</v>
      </c>
      <c r="S2395" s="26">
        <v>0</v>
      </c>
      <c r="T2395" s="26">
        <v>0</v>
      </c>
      <c r="U2395" s="26">
        <v>6.64</v>
      </c>
      <c r="V2395" s="10">
        <v>8.4900000000000003E-2</v>
      </c>
      <c r="W2395" s="1" t="s">
        <v>34</v>
      </c>
      <c r="X2395" s="3"/>
      <c r="Y2395" s="3"/>
      <c r="Z2395" s="5" t="s">
        <v>7980</v>
      </c>
      <c r="AA2395" s="5" t="str">
        <f>VLOOKUP(J2395, sku!B:C, 2, FALSE)</f>
        <v>Blend Paste Wax 100ml</v>
      </c>
      <c r="AB2395" s="3" t="str">
        <f>VLOOKUP(J2395, sku!B:BM, 64, FALSE)</f>
        <v>Revenda</v>
      </c>
      <c r="AC2395" s="3" t="str">
        <f>LEFT(pedidos[[#This Row],[SKU]],3)</f>
        <v>VX2</v>
      </c>
      <c r="AD2395" s="36" t="str" cm="1">
        <f t="array" aca="1" ref="AD2395" ca="1">IFERROR(
  INDEX(
    montadora[Montadora],
    MATCH(TRUE,LEFT(#REF!,NÚCARACT(montadora[SKU Parcial]))=montadora[SKU Parcial],0)
  ),
  ""
)</f>
        <v/>
      </c>
    </row>
    <row r="2396" spans="1:30" customFormat="1" x14ac:dyDescent="0.25">
      <c r="A2396" s="1" t="s">
        <v>5761</v>
      </c>
      <c r="B2396" s="1" t="s">
        <v>5762</v>
      </c>
      <c r="C2396" s="1" t="s">
        <v>5763</v>
      </c>
      <c r="D2396" s="1" t="s">
        <v>27</v>
      </c>
      <c r="E2396" s="1" t="s">
        <v>2943</v>
      </c>
      <c r="F2396" s="1" t="s">
        <v>2944</v>
      </c>
      <c r="G2396" s="6" t="s">
        <v>11227</v>
      </c>
      <c r="H2396" s="20" t="s">
        <v>30</v>
      </c>
      <c r="I2396" s="1" t="s">
        <v>36</v>
      </c>
      <c r="J2396" s="1" t="s">
        <v>2902</v>
      </c>
      <c r="K2396" s="22">
        <v>45826</v>
      </c>
      <c r="L2396" s="16" t="s">
        <v>11229</v>
      </c>
      <c r="M2396" s="26">
        <v>77.8</v>
      </c>
      <c r="N2396" s="20">
        <v>1</v>
      </c>
      <c r="O2396" s="26">
        <v>77.8</v>
      </c>
      <c r="P2396" s="26">
        <v>48.98</v>
      </c>
      <c r="Q2396" s="26">
        <v>6.4</v>
      </c>
      <c r="R2396" s="26">
        <v>16.09</v>
      </c>
      <c r="S2396" s="26">
        <v>0</v>
      </c>
      <c r="T2396" s="26">
        <v>0</v>
      </c>
      <c r="U2396" s="26">
        <v>6.33</v>
      </c>
      <c r="V2396" s="24">
        <v>8.14E-2</v>
      </c>
      <c r="W2396" s="1" t="s">
        <v>34</v>
      </c>
      <c r="X2396" s="3"/>
      <c r="Y2396" s="3"/>
      <c r="Z2396" s="5" t="s">
        <v>7980</v>
      </c>
      <c r="AA2396" s="5" t="str">
        <f>VLOOKUP(J2396, sku!B:C, 2, FALSE)</f>
        <v>Blend Paste Wax 100ml</v>
      </c>
      <c r="AB2396" s="3" t="str">
        <f>VLOOKUP(J2396, sku!B:BM, 64, FALSE)</f>
        <v>Revenda</v>
      </c>
      <c r="AC2396" s="3" t="str">
        <f>LEFT(pedidos[[#This Row],[SKU]],3)</f>
        <v>VX2</v>
      </c>
      <c r="AD2396" s="36" t="str" cm="1">
        <f t="array" aca="1" ref="AD2396" ca="1">IFERROR(
  INDEX(
    montadora[Montadora],
    MATCH(TRUE,LEFT(#REF!,NÚCARACT(montadora[SKU Parcial]))=montadora[SKU Parcial],0)
  ),
  ""
)</f>
        <v/>
      </c>
    </row>
    <row r="2397" spans="1:30" customFormat="1" x14ac:dyDescent="0.25">
      <c r="A2397" s="1" t="s">
        <v>5764</v>
      </c>
      <c r="B2397" s="1" t="s">
        <v>3943</v>
      </c>
      <c r="C2397" s="1" t="s">
        <v>3944</v>
      </c>
      <c r="D2397" s="1" t="s">
        <v>138</v>
      </c>
      <c r="E2397" s="1" t="s">
        <v>2943</v>
      </c>
      <c r="F2397" s="1" t="s">
        <v>2944</v>
      </c>
      <c r="G2397" s="6" t="s">
        <v>11227</v>
      </c>
      <c r="H2397" s="20" t="s">
        <v>30</v>
      </c>
      <c r="I2397" s="1" t="s">
        <v>36</v>
      </c>
      <c r="J2397" s="1" t="s">
        <v>2902</v>
      </c>
      <c r="K2397" s="22">
        <v>45826</v>
      </c>
      <c r="L2397" s="16" t="s">
        <v>11229</v>
      </c>
      <c r="M2397" s="26">
        <v>77.8</v>
      </c>
      <c r="N2397" s="20">
        <v>1</v>
      </c>
      <c r="O2397" s="26">
        <v>83.3</v>
      </c>
      <c r="P2397" s="26">
        <v>48.98</v>
      </c>
      <c r="Q2397" s="26">
        <v>6.4</v>
      </c>
      <c r="R2397" s="26">
        <v>16.09</v>
      </c>
      <c r="S2397" s="26">
        <v>5.5</v>
      </c>
      <c r="T2397" s="26">
        <v>0</v>
      </c>
      <c r="U2397" s="26">
        <v>6.33</v>
      </c>
      <c r="V2397" s="24">
        <v>8.14E-2</v>
      </c>
      <c r="W2397" s="1" t="s">
        <v>34</v>
      </c>
      <c r="X2397" s="3"/>
      <c r="Y2397" s="3"/>
      <c r="Z2397" s="5" t="s">
        <v>7980</v>
      </c>
      <c r="AA2397" s="5" t="str">
        <f>VLOOKUP(J2397, sku!B:C, 2, FALSE)</f>
        <v>Blend Paste Wax 100ml</v>
      </c>
      <c r="AB2397" s="3" t="str">
        <f>VLOOKUP(J2397, sku!B:BM, 64, FALSE)</f>
        <v>Revenda</v>
      </c>
      <c r="AC2397" s="3" t="str">
        <f>LEFT(pedidos[[#This Row],[SKU]],3)</f>
        <v>VX2</v>
      </c>
      <c r="AD2397" s="36" t="str" cm="1">
        <f t="array" aca="1" ref="AD2397" ca="1">IFERROR(
  INDEX(
    montadora[Montadora],
    MATCH(TRUE,LEFT(#REF!,NÚCARACT(montadora[SKU Parcial]))=montadora[SKU Parcial],0)
  ),
  ""
)</f>
        <v/>
      </c>
    </row>
    <row r="2398" spans="1:30" customFormat="1" x14ac:dyDescent="0.25">
      <c r="A2398" s="1" t="s">
        <v>5765</v>
      </c>
      <c r="B2398" s="1" t="s">
        <v>5766</v>
      </c>
      <c r="C2398" s="1" t="s">
        <v>5767</v>
      </c>
      <c r="D2398" s="1" t="s">
        <v>138</v>
      </c>
      <c r="E2398" s="1" t="s">
        <v>2943</v>
      </c>
      <c r="F2398" s="1" t="s">
        <v>2944</v>
      </c>
      <c r="G2398" s="6" t="s">
        <v>11227</v>
      </c>
      <c r="H2398" s="20" t="s">
        <v>30</v>
      </c>
      <c r="I2398" s="1" t="s">
        <v>36</v>
      </c>
      <c r="J2398" s="1" t="s">
        <v>2902</v>
      </c>
      <c r="K2398" s="22">
        <v>45826</v>
      </c>
      <c r="L2398" s="16" t="s">
        <v>11229</v>
      </c>
      <c r="M2398" s="26">
        <v>77.8</v>
      </c>
      <c r="N2398" s="20">
        <v>1</v>
      </c>
      <c r="O2398" s="26">
        <v>77.8</v>
      </c>
      <c r="P2398" s="26">
        <v>48.98</v>
      </c>
      <c r="Q2398" s="26">
        <v>6.4</v>
      </c>
      <c r="R2398" s="26">
        <v>16.09</v>
      </c>
      <c r="S2398" s="26">
        <v>0</v>
      </c>
      <c r="T2398" s="26">
        <v>0</v>
      </c>
      <c r="U2398" s="26">
        <v>6.33</v>
      </c>
      <c r="V2398" s="24">
        <v>8.14E-2</v>
      </c>
      <c r="W2398" s="1" t="s">
        <v>34</v>
      </c>
      <c r="X2398" s="3"/>
      <c r="Y2398" s="3"/>
      <c r="Z2398" s="5" t="s">
        <v>7980</v>
      </c>
      <c r="AA2398" s="5" t="str">
        <f>VLOOKUP(J2398, sku!B:C, 2, FALSE)</f>
        <v>Blend Paste Wax 100ml</v>
      </c>
      <c r="AB2398" s="3" t="str">
        <f>VLOOKUP(J2398, sku!B:BM, 64, FALSE)</f>
        <v>Revenda</v>
      </c>
      <c r="AC2398" s="3" t="str">
        <f>LEFT(pedidos[[#This Row],[SKU]],3)</f>
        <v>VX2</v>
      </c>
      <c r="AD2398" s="36" t="str" cm="1">
        <f t="array" aca="1" ref="AD2398" ca="1">IFERROR(
  INDEX(
    montadora[Montadora],
    MATCH(TRUE,LEFT(#REF!,NÚCARACT(montadora[SKU Parcial]))=montadora[SKU Parcial],0)
  ),
  ""
)</f>
        <v/>
      </c>
    </row>
    <row r="2399" spans="1:30" customFormat="1" x14ac:dyDescent="0.25">
      <c r="A2399" s="1" t="s">
        <v>5768</v>
      </c>
      <c r="B2399" s="1" t="s">
        <v>5769</v>
      </c>
      <c r="C2399" s="1" t="s">
        <v>322</v>
      </c>
      <c r="D2399" s="1" t="s">
        <v>347</v>
      </c>
      <c r="E2399" s="1" t="s">
        <v>2943</v>
      </c>
      <c r="F2399" s="1" t="s">
        <v>2944</v>
      </c>
      <c r="G2399" s="6" t="s">
        <v>11227</v>
      </c>
      <c r="H2399" s="20" t="s">
        <v>30</v>
      </c>
      <c r="I2399" s="1" t="s">
        <v>36</v>
      </c>
      <c r="J2399" s="1" t="s">
        <v>2902</v>
      </c>
      <c r="K2399" s="22">
        <v>45827</v>
      </c>
      <c r="L2399" s="16" t="s">
        <v>11229</v>
      </c>
      <c r="M2399" s="26">
        <v>77.8</v>
      </c>
      <c r="N2399" s="20">
        <v>1</v>
      </c>
      <c r="O2399" s="26">
        <v>77.8</v>
      </c>
      <c r="P2399" s="26">
        <v>48.98</v>
      </c>
      <c r="Q2399" s="26">
        <v>6.4</v>
      </c>
      <c r="R2399" s="26">
        <v>16.09</v>
      </c>
      <c r="S2399" s="26">
        <v>0</v>
      </c>
      <c r="T2399" s="26">
        <v>0</v>
      </c>
      <c r="U2399" s="26">
        <v>6.33</v>
      </c>
      <c r="V2399" s="24">
        <v>8.14E-2</v>
      </c>
      <c r="W2399" s="1" t="s">
        <v>34</v>
      </c>
      <c r="X2399" s="3"/>
      <c r="Y2399" s="3"/>
      <c r="Z2399" s="5" t="s">
        <v>7980</v>
      </c>
      <c r="AA2399" s="5" t="str">
        <f>VLOOKUP(J2399, sku!B:C, 2, FALSE)</f>
        <v>Blend Paste Wax 100ml</v>
      </c>
      <c r="AB2399" s="3" t="str">
        <f>VLOOKUP(J2399, sku!B:BM, 64, FALSE)</f>
        <v>Revenda</v>
      </c>
      <c r="AC2399" s="3" t="str">
        <f>LEFT(pedidos[[#This Row],[SKU]],3)</f>
        <v>VX2</v>
      </c>
      <c r="AD2399" s="36" t="str" cm="1">
        <f t="array" aca="1" ref="AD2399" ca="1">IFERROR(
  INDEX(
    montadora[Montadora],
    MATCH(TRUE,LEFT(J2871,NÚCARACT(montadora[SKU Parcial]))=montadora[SKU Parcial],0)
  ),
  ""
)</f>
        <v/>
      </c>
    </row>
    <row r="2400" spans="1:30" x14ac:dyDescent="0.25">
      <c r="A2400" s="42" t="s">
        <v>10418</v>
      </c>
      <c r="B2400" s="42"/>
      <c r="C2400" s="42"/>
      <c r="D2400" s="42"/>
      <c r="E2400" s="42">
        <v>23598158220</v>
      </c>
      <c r="F2400" s="42" t="s">
        <v>10142</v>
      </c>
      <c r="G2400" s="42" t="s">
        <v>11228</v>
      </c>
      <c r="H2400" s="19"/>
      <c r="I2400" s="42"/>
      <c r="J2400" s="42" t="s">
        <v>2902</v>
      </c>
      <c r="K2400" s="21">
        <v>45824</v>
      </c>
      <c r="L2400" s="19" t="s">
        <v>8443</v>
      </c>
      <c r="M2400" s="44">
        <v>76.5</v>
      </c>
      <c r="N2400" s="19">
        <v>1</v>
      </c>
      <c r="O2400" s="44">
        <v>76.5</v>
      </c>
      <c r="P2400" s="44">
        <v>48.98</v>
      </c>
      <c r="Q2400" s="44">
        <v>2.85</v>
      </c>
      <c r="R2400" s="44">
        <v>19.3</v>
      </c>
      <c r="S2400" s="44">
        <v>0</v>
      </c>
      <c r="T2400" s="44">
        <v>0</v>
      </c>
      <c r="U2400" s="44">
        <v>5.37</v>
      </c>
      <c r="V2400" s="23">
        <v>7.0199999999999999E-2</v>
      </c>
      <c r="W2400" s="42" t="s">
        <v>34</v>
      </c>
      <c r="X2400" s="43"/>
      <c r="Y2400" s="43"/>
      <c r="Z2400" s="43" t="s">
        <v>8442</v>
      </c>
      <c r="AA2400" s="43" t="str">
        <f>VLOOKUP(J2400, sku!B:C, 2, FALSE)</f>
        <v>Blend Paste Wax 100ml</v>
      </c>
      <c r="AB2400" s="45" t="str">
        <f>VLOOKUP(J2400, sku!B:BM, 64, FALSE)</f>
        <v>Revenda</v>
      </c>
      <c r="AC2400" s="45" t="str">
        <f>LEFT(pedidos[[#This Row],[SKU]],3)</f>
        <v>VX2</v>
      </c>
      <c r="AD2400" s="37" t="str" cm="1">
        <f t="array" aca="1" ref="AD2400" ca="1">IFERROR(
  INDEX(
    montadora[Montadora],
    MATCH(TRUE,LEFT(J2872,NÚCARACT(montadora[SKU Parcial]))=montadora[SKU Parcial],0)
  ),
  ""
)</f>
        <v/>
      </c>
    </row>
    <row r="2401" spans="1:30" x14ac:dyDescent="0.25">
      <c r="A2401" s="42" t="s">
        <v>10419</v>
      </c>
      <c r="B2401" s="42"/>
      <c r="C2401" s="42"/>
      <c r="D2401" s="42"/>
      <c r="E2401" s="42">
        <v>23598158220</v>
      </c>
      <c r="F2401" s="42" t="s">
        <v>10142</v>
      </c>
      <c r="G2401" s="42" t="s">
        <v>11228</v>
      </c>
      <c r="H2401" s="19"/>
      <c r="I2401" s="42"/>
      <c r="J2401" s="42" t="s">
        <v>2902</v>
      </c>
      <c r="K2401" s="21">
        <v>45824</v>
      </c>
      <c r="L2401" s="19" t="s">
        <v>8443</v>
      </c>
      <c r="M2401" s="44">
        <v>76.5</v>
      </c>
      <c r="N2401" s="19">
        <v>1</v>
      </c>
      <c r="O2401" s="44">
        <v>76.5</v>
      </c>
      <c r="P2401" s="44">
        <v>48.98</v>
      </c>
      <c r="Q2401" s="44">
        <v>2.85</v>
      </c>
      <c r="R2401" s="44">
        <v>19.3</v>
      </c>
      <c r="S2401" s="44">
        <v>0</v>
      </c>
      <c r="T2401" s="44">
        <v>0</v>
      </c>
      <c r="U2401" s="44">
        <v>5.37</v>
      </c>
      <c r="V2401" s="23">
        <v>7.0199999999999999E-2</v>
      </c>
      <c r="W2401" s="42" t="s">
        <v>34</v>
      </c>
      <c r="X2401" s="43"/>
      <c r="Y2401" s="43"/>
      <c r="Z2401" s="43" t="s">
        <v>8442</v>
      </c>
      <c r="AA2401" s="43" t="str">
        <f>VLOOKUP(J2401, sku!B:C, 2, FALSE)</f>
        <v>Blend Paste Wax 100ml</v>
      </c>
      <c r="AB2401" s="45" t="str">
        <f>VLOOKUP(J2401, sku!B:BM, 64, FALSE)</f>
        <v>Revenda</v>
      </c>
      <c r="AC2401" s="45" t="str">
        <f>LEFT(pedidos[[#This Row],[SKU]],3)</f>
        <v>VX2</v>
      </c>
      <c r="AD2401" s="37" t="str" cm="1">
        <f t="array" aca="1" ref="AD2401" ca="1">IFERROR(
  INDEX(
    montadora[Montadora],
    MATCH(TRUE,LEFT(J2873,NÚCARACT(montadora[SKU Parcial]))=montadora[SKU Parcial],0)
  ),
  ""
)</f>
        <v/>
      </c>
    </row>
    <row r="2402" spans="1:30" x14ac:dyDescent="0.25">
      <c r="A2402" s="42" t="s">
        <v>10442</v>
      </c>
      <c r="B2402" s="42"/>
      <c r="C2402" s="42"/>
      <c r="D2402" s="42"/>
      <c r="E2402" s="42">
        <v>23598158220</v>
      </c>
      <c r="F2402" s="42" t="s">
        <v>10142</v>
      </c>
      <c r="G2402" s="42" t="s">
        <v>11228</v>
      </c>
      <c r="H2402" s="19"/>
      <c r="I2402" s="42"/>
      <c r="J2402" s="42" t="s">
        <v>2902</v>
      </c>
      <c r="K2402" s="21">
        <v>45824</v>
      </c>
      <c r="L2402" s="19" t="s">
        <v>8443</v>
      </c>
      <c r="M2402" s="44">
        <v>76.5</v>
      </c>
      <c r="N2402" s="19">
        <v>1</v>
      </c>
      <c r="O2402" s="44">
        <v>76.5</v>
      </c>
      <c r="P2402" s="44">
        <v>48.98</v>
      </c>
      <c r="Q2402" s="44">
        <v>2.85</v>
      </c>
      <c r="R2402" s="44">
        <v>19.3</v>
      </c>
      <c r="S2402" s="44">
        <v>0</v>
      </c>
      <c r="T2402" s="44">
        <v>0</v>
      </c>
      <c r="U2402" s="44">
        <v>5.37</v>
      </c>
      <c r="V2402" s="23">
        <v>7.0199999999999999E-2</v>
      </c>
      <c r="W2402" s="42" t="s">
        <v>34</v>
      </c>
      <c r="X2402" s="43"/>
      <c r="Y2402" s="43"/>
      <c r="Z2402" s="43" t="s">
        <v>8442</v>
      </c>
      <c r="AA2402" s="43" t="str">
        <f>VLOOKUP(J2402, sku!B:C, 2, FALSE)</f>
        <v>Blend Paste Wax 100ml</v>
      </c>
      <c r="AB2402" s="45" t="str">
        <f>VLOOKUP(J2402, sku!B:BM, 64, FALSE)</f>
        <v>Revenda</v>
      </c>
      <c r="AC2402" s="45" t="str">
        <f>LEFT(pedidos[[#This Row],[SKU]],3)</f>
        <v>VX2</v>
      </c>
      <c r="AD2402" s="37" t="str" cm="1">
        <f t="array" aca="1" ref="AD2402" ca="1">IFERROR(
  INDEX(
    montadora[Montadora],
    MATCH(TRUE,LEFT(J2874,NÚCARACT(montadora[SKU Parcial]))=montadora[SKU Parcial],0)
  ),
  ""
)</f>
        <v/>
      </c>
    </row>
    <row r="2403" spans="1:30" customFormat="1" x14ac:dyDescent="0.25">
      <c r="A2403" s="6" t="s">
        <v>5660</v>
      </c>
      <c r="B2403" s="6" t="s">
        <v>36</v>
      </c>
      <c r="C2403" s="6" t="s">
        <v>5661</v>
      </c>
      <c r="D2403" s="6" t="s">
        <v>36</v>
      </c>
      <c r="E2403" s="6" t="s">
        <v>5662</v>
      </c>
      <c r="F2403" s="6" t="s">
        <v>5663</v>
      </c>
      <c r="G2403" s="6" t="s">
        <v>11228</v>
      </c>
      <c r="H2403" s="19" t="s">
        <v>30</v>
      </c>
      <c r="I2403" s="6" t="s">
        <v>36</v>
      </c>
      <c r="J2403" s="6" t="s">
        <v>5664</v>
      </c>
      <c r="K2403" s="21">
        <v>45827</v>
      </c>
      <c r="L2403" s="19" t="s">
        <v>142</v>
      </c>
      <c r="M2403" s="25">
        <v>29.7</v>
      </c>
      <c r="N2403" s="19">
        <v>2</v>
      </c>
      <c r="O2403" s="25">
        <v>59.4</v>
      </c>
      <c r="P2403" s="25">
        <v>29.16</v>
      </c>
      <c r="Q2403" s="25">
        <v>2.21</v>
      </c>
      <c r="R2403" s="25">
        <v>20.12</v>
      </c>
      <c r="S2403" s="25">
        <v>0</v>
      </c>
      <c r="T2403" s="25">
        <v>0</v>
      </c>
      <c r="U2403" s="25">
        <v>7.91</v>
      </c>
      <c r="V2403" s="23">
        <v>0</v>
      </c>
      <c r="W2403" s="6" t="s">
        <v>89</v>
      </c>
      <c r="X2403" s="5">
        <v>115227035861</v>
      </c>
      <c r="Y2403" s="5" t="s">
        <v>36</v>
      </c>
      <c r="Z2403" s="5" t="s">
        <v>7980</v>
      </c>
      <c r="AA2403" s="5" t="str">
        <f>VLOOKUP(J2403, sku!B:C, 2, FALSE)</f>
        <v>Maçarico Mini Recarregável Ultra Chama Nautika Ntk</v>
      </c>
      <c r="AB2403" s="3" t="str">
        <f>VLOOKUP(J2403, sku!B:BM, 64, FALSE)</f>
        <v>Revenda</v>
      </c>
      <c r="AC2403" s="3" t="str">
        <f>LEFT(pedidos[[#This Row],[SKU]],3)</f>
        <v>MIN</v>
      </c>
      <c r="AD2403" s="36" t="str" cm="1">
        <f t="array" aca="1" ref="AD2403" ca="1">IFERROR(
  INDEX(
    montadora[Montadora],
    MATCH(TRUE,LEFT(#REF!,NÚCARACT(montadora[SKU Parcial]))=montadora[SKU Parcial],0)
  ),
  ""
)</f>
        <v/>
      </c>
    </row>
    <row r="2404" spans="1:30" x14ac:dyDescent="0.25">
      <c r="A2404" s="42" t="s">
        <v>9927</v>
      </c>
      <c r="B2404" s="42">
        <v>19698019972</v>
      </c>
      <c r="C2404" s="42"/>
      <c r="D2404" s="42"/>
      <c r="E2404" s="42"/>
      <c r="F2404" s="42" t="s">
        <v>9204</v>
      </c>
      <c r="G2404" s="42" t="s">
        <v>11228</v>
      </c>
      <c r="H2404" s="7"/>
      <c r="I2404" s="42"/>
      <c r="J2404" s="42" t="s">
        <v>9218</v>
      </c>
      <c r="K2404" s="8">
        <v>45782</v>
      </c>
      <c r="L2404" s="19" t="s">
        <v>8443</v>
      </c>
      <c r="M2404" s="44">
        <v>77.8</v>
      </c>
      <c r="N2404" s="7">
        <v>1</v>
      </c>
      <c r="O2404" s="44">
        <v>77.8</v>
      </c>
      <c r="P2404" s="44">
        <v>49.45</v>
      </c>
      <c r="Q2404" s="44">
        <v>2.62</v>
      </c>
      <c r="R2404" s="44">
        <v>19.399999999999999</v>
      </c>
      <c r="S2404" s="44">
        <v>0</v>
      </c>
      <c r="T2404" s="44">
        <v>0</v>
      </c>
      <c r="U2404" s="44">
        <v>5.55</v>
      </c>
      <c r="V2404" s="9">
        <v>0.12740000000000001</v>
      </c>
      <c r="W2404" s="42" t="s">
        <v>34</v>
      </c>
      <c r="X2404" s="43"/>
      <c r="Y2404" s="43"/>
      <c r="Z2404" s="43" t="s">
        <v>8442</v>
      </c>
      <c r="AA2404" s="43" t="str">
        <f>VLOOKUP(J2404, sku!B:C, 2, FALSE)</f>
        <v>Blend Black Wax 100ml</v>
      </c>
      <c r="AB2404" s="45" t="str">
        <f>VLOOKUP(J2404, sku!B:BM, 64, FALSE)</f>
        <v>Revenda</v>
      </c>
      <c r="AC2404" s="45" t="str">
        <f>LEFT(pedidos[[#This Row],[SKU]],3)</f>
        <v>VX2</v>
      </c>
      <c r="AD2404" s="37" t="str" cm="1">
        <f t="array" aca="1" ref="AD2404" ca="1">IFERROR(
  INDEX(
    montadora[Montadora],
    MATCH(TRUE,LEFT(#REF!,NÚCARACT(montadora[SKU Parcial]))=montadora[SKU Parcial],0)
  ),
  ""
)</f>
        <v/>
      </c>
    </row>
    <row r="2405" spans="1:30" x14ac:dyDescent="0.25">
      <c r="A2405" s="42" t="s">
        <v>9130</v>
      </c>
      <c r="B2405" s="42"/>
      <c r="C2405" s="42"/>
      <c r="D2405" s="42"/>
      <c r="E2405" s="42">
        <v>23493540677</v>
      </c>
      <c r="F2405" s="42" t="s">
        <v>9204</v>
      </c>
      <c r="G2405" s="42" t="s">
        <v>11227</v>
      </c>
      <c r="H2405" s="19"/>
      <c r="I2405" s="42"/>
      <c r="J2405" s="42" t="s">
        <v>9218</v>
      </c>
      <c r="K2405" s="21">
        <v>45788</v>
      </c>
      <c r="L2405" s="19" t="s">
        <v>8443</v>
      </c>
      <c r="M2405" s="44">
        <v>78.900000000000006</v>
      </c>
      <c r="N2405" s="19">
        <v>1</v>
      </c>
      <c r="O2405" s="44">
        <v>78.900000000000006</v>
      </c>
      <c r="P2405" s="44">
        <v>49.45</v>
      </c>
      <c r="Q2405" s="44">
        <v>6</v>
      </c>
      <c r="R2405" s="44">
        <v>21.36</v>
      </c>
      <c r="S2405" s="44">
        <v>0</v>
      </c>
      <c r="T2405" s="44">
        <v>0</v>
      </c>
      <c r="U2405" s="44">
        <v>2.09</v>
      </c>
      <c r="V2405" s="23">
        <v>2.64E-2</v>
      </c>
      <c r="W2405" s="42" t="s">
        <v>34</v>
      </c>
      <c r="X2405" s="43"/>
      <c r="Y2405" s="43"/>
      <c r="Z2405" s="43" t="s">
        <v>8442</v>
      </c>
      <c r="AA2405" s="43" t="str">
        <f>VLOOKUP(J2405, sku!B:C, 2, FALSE)</f>
        <v>Blend Black Wax 100ml</v>
      </c>
      <c r="AB2405" s="45" t="str">
        <f>VLOOKUP(J2405, sku!B:BM, 64, FALSE)</f>
        <v>Revenda</v>
      </c>
      <c r="AC2405" s="45" t="str">
        <f>LEFT(pedidos[[#This Row],[SKU]],3)</f>
        <v>VX2</v>
      </c>
      <c r="AD2405" s="37" t="str" cm="1">
        <f t="array" aca="1" ref="AD2405" ca="1">IFERROR(
  INDEX(
    montadora[Montadora],
    MATCH(TRUE,LEFT(#REF!,NÚCARACT(montadora[SKU Parcial]))=montadora[SKU Parcial],0)
  ),
  ""
)</f>
        <v/>
      </c>
    </row>
    <row r="2406" spans="1:30" x14ac:dyDescent="0.25">
      <c r="A2406" s="42" t="s">
        <v>9131</v>
      </c>
      <c r="B2406" s="42"/>
      <c r="C2406" s="42"/>
      <c r="D2406" s="42"/>
      <c r="E2406" s="42">
        <v>23493540677</v>
      </c>
      <c r="F2406" s="42" t="s">
        <v>9204</v>
      </c>
      <c r="G2406" s="42" t="s">
        <v>11227</v>
      </c>
      <c r="H2406" s="19"/>
      <c r="I2406" s="42"/>
      <c r="J2406" s="42" t="s">
        <v>9218</v>
      </c>
      <c r="K2406" s="21">
        <v>45783</v>
      </c>
      <c r="L2406" s="19" t="s">
        <v>8443</v>
      </c>
      <c r="M2406" s="44">
        <v>78.900000000000006</v>
      </c>
      <c r="N2406" s="19">
        <v>1</v>
      </c>
      <c r="O2406" s="44">
        <v>86.9</v>
      </c>
      <c r="P2406" s="44">
        <v>49.45</v>
      </c>
      <c r="Q2406" s="44">
        <v>6</v>
      </c>
      <c r="R2406" s="44">
        <v>21.36</v>
      </c>
      <c r="S2406" s="44">
        <v>8</v>
      </c>
      <c r="T2406" s="44">
        <v>0</v>
      </c>
      <c r="U2406" s="44">
        <v>2.09</v>
      </c>
      <c r="V2406" s="23">
        <v>2.64E-2</v>
      </c>
      <c r="W2406" s="42" t="s">
        <v>34</v>
      </c>
      <c r="X2406" s="43"/>
      <c r="Y2406" s="43"/>
      <c r="Z2406" s="43" t="s">
        <v>8442</v>
      </c>
      <c r="AA2406" s="43" t="str">
        <f>VLOOKUP(J2406, sku!B:C, 2, FALSE)</f>
        <v>Blend Black Wax 100ml</v>
      </c>
      <c r="AB2406" s="45" t="str">
        <f>VLOOKUP(J2406, sku!B:BM, 64, FALSE)</f>
        <v>Revenda</v>
      </c>
      <c r="AC2406" s="45" t="str">
        <f>LEFT(pedidos[[#This Row],[SKU]],3)</f>
        <v>VX2</v>
      </c>
      <c r="AD2406" s="37" t="str" cm="1">
        <f t="array" aca="1" ref="AD2406" ca="1">IFERROR(
  INDEX(
    montadora[Montadora],
    MATCH(TRUE,LEFT(#REF!,NÚCARACT(montadora[SKU Parcial]))=montadora[SKU Parcial],0)
  ),
  ""
)</f>
        <v/>
      </c>
    </row>
    <row r="2407" spans="1:30" x14ac:dyDescent="0.25">
      <c r="A2407" s="42" t="s">
        <v>9621</v>
      </c>
      <c r="B2407" s="42">
        <v>19698019972</v>
      </c>
      <c r="C2407" s="42"/>
      <c r="D2407" s="42"/>
      <c r="E2407" s="42"/>
      <c r="F2407" s="42" t="s">
        <v>9204</v>
      </c>
      <c r="G2407" s="42" t="s">
        <v>11228</v>
      </c>
      <c r="H2407" s="19"/>
      <c r="I2407" s="42"/>
      <c r="J2407" s="42" t="s">
        <v>9218</v>
      </c>
      <c r="K2407" s="21">
        <v>45789</v>
      </c>
      <c r="L2407" s="19" t="s">
        <v>8443</v>
      </c>
      <c r="M2407" s="44">
        <v>77.8</v>
      </c>
      <c r="N2407" s="19">
        <v>1</v>
      </c>
      <c r="O2407" s="44">
        <v>87.42</v>
      </c>
      <c r="P2407" s="44">
        <v>49.45</v>
      </c>
      <c r="Q2407" s="44">
        <v>2.62</v>
      </c>
      <c r="R2407" s="44">
        <v>19.559999999999999</v>
      </c>
      <c r="S2407" s="44">
        <v>9.6199999999999992</v>
      </c>
      <c r="T2407" s="44">
        <v>0</v>
      </c>
      <c r="U2407" s="44">
        <v>6.17</v>
      </c>
      <c r="V2407" s="23">
        <v>0</v>
      </c>
      <c r="W2407" s="42" t="s">
        <v>34</v>
      </c>
      <c r="X2407" s="43"/>
      <c r="Y2407" s="43"/>
      <c r="Z2407" s="43" t="s">
        <v>8442</v>
      </c>
      <c r="AA2407" s="43" t="str">
        <f>VLOOKUP(J2407, sku!B:C, 2, FALSE)</f>
        <v>Blend Black Wax 100ml</v>
      </c>
      <c r="AB2407" s="45" t="str">
        <f>VLOOKUP(J2407, sku!B:BM, 64, FALSE)</f>
        <v>Revenda</v>
      </c>
      <c r="AC2407" s="45" t="str">
        <f>LEFT(pedidos[[#This Row],[SKU]],3)</f>
        <v>VX2</v>
      </c>
      <c r="AD2407" s="37" t="str" cm="1">
        <f t="array" aca="1" ref="AD2407" ca="1">IFERROR(
  INDEX(
    montadora[Montadora],
    MATCH(TRUE,LEFT(J2875,NÚCARACT(montadora[SKU Parcial]))=montadora[SKU Parcial],0)
  ),
  ""
)</f>
        <v/>
      </c>
    </row>
    <row r="2408" spans="1:30" x14ac:dyDescent="0.25">
      <c r="A2408" s="42" t="s">
        <v>9643</v>
      </c>
      <c r="B2408" s="42">
        <v>19698019972</v>
      </c>
      <c r="C2408" s="42"/>
      <c r="D2408" s="42"/>
      <c r="E2408" s="42"/>
      <c r="F2408" s="42" t="s">
        <v>9204</v>
      </c>
      <c r="G2408" s="42" t="s">
        <v>11228</v>
      </c>
      <c r="H2408" s="19"/>
      <c r="I2408" s="42"/>
      <c r="J2408" s="42" t="s">
        <v>9218</v>
      </c>
      <c r="K2408" s="21">
        <v>45788</v>
      </c>
      <c r="L2408" s="19" t="s">
        <v>8443</v>
      </c>
      <c r="M2408" s="44">
        <v>77.8</v>
      </c>
      <c r="N2408" s="19">
        <v>1</v>
      </c>
      <c r="O2408" s="44">
        <v>77.8</v>
      </c>
      <c r="P2408" s="44">
        <v>49.45</v>
      </c>
      <c r="Q2408" s="44">
        <v>2.62</v>
      </c>
      <c r="R2408" s="44">
        <v>19.559999999999999</v>
      </c>
      <c r="S2408" s="44">
        <v>0</v>
      </c>
      <c r="T2408" s="44">
        <v>0</v>
      </c>
      <c r="U2408" s="44">
        <v>6.17</v>
      </c>
      <c r="V2408" s="23">
        <v>0</v>
      </c>
      <c r="W2408" s="42" t="s">
        <v>34</v>
      </c>
      <c r="X2408" s="43"/>
      <c r="Y2408" s="43"/>
      <c r="Z2408" s="43" t="s">
        <v>8442</v>
      </c>
      <c r="AA2408" s="43" t="str">
        <f>VLOOKUP(J2408, sku!B:C, 2, FALSE)</f>
        <v>Blend Black Wax 100ml</v>
      </c>
      <c r="AB2408" s="45" t="str">
        <f>VLOOKUP(J2408, sku!B:BM, 64, FALSE)</f>
        <v>Revenda</v>
      </c>
      <c r="AC2408" s="45" t="str">
        <f>LEFT(pedidos[[#This Row],[SKU]],3)</f>
        <v>VX2</v>
      </c>
      <c r="AD2408" s="37" t="str" cm="1">
        <f t="array" aca="1" ref="AD2408" ca="1">IFERROR(
  INDEX(
    montadora[Montadora],
    MATCH(TRUE,LEFT(J2876,NÚCARACT(montadora[SKU Parcial]))=montadora[SKU Parcial],0)
  ),
  ""
)</f>
        <v/>
      </c>
    </row>
    <row r="2409" spans="1:30" x14ac:dyDescent="0.25">
      <c r="A2409" s="42" t="s">
        <v>9728</v>
      </c>
      <c r="B2409" s="42">
        <v>19698019972</v>
      </c>
      <c r="C2409" s="42"/>
      <c r="D2409" s="42"/>
      <c r="E2409" s="42"/>
      <c r="F2409" s="42" t="s">
        <v>9204</v>
      </c>
      <c r="G2409" s="42" t="s">
        <v>11228</v>
      </c>
      <c r="H2409" s="19"/>
      <c r="I2409" s="42"/>
      <c r="J2409" s="42" t="s">
        <v>9218</v>
      </c>
      <c r="K2409" s="21">
        <v>45785</v>
      </c>
      <c r="L2409" s="19" t="s">
        <v>8443</v>
      </c>
      <c r="M2409" s="44">
        <v>77.8</v>
      </c>
      <c r="N2409" s="19">
        <v>1</v>
      </c>
      <c r="O2409" s="44">
        <v>77.8</v>
      </c>
      <c r="P2409" s="44">
        <v>49.45</v>
      </c>
      <c r="Q2409" s="44">
        <v>2.62</v>
      </c>
      <c r="R2409" s="44">
        <v>19.399999999999999</v>
      </c>
      <c r="S2409" s="44">
        <v>0</v>
      </c>
      <c r="T2409" s="44">
        <v>0</v>
      </c>
      <c r="U2409" s="44">
        <v>5.55</v>
      </c>
      <c r="V2409" s="23">
        <v>0</v>
      </c>
      <c r="W2409" s="42" t="s">
        <v>34</v>
      </c>
      <c r="X2409" s="43"/>
      <c r="Y2409" s="43"/>
      <c r="Z2409" s="43" t="s">
        <v>8442</v>
      </c>
      <c r="AA2409" s="43" t="str">
        <f>VLOOKUP(J2409, sku!B:C, 2, FALSE)</f>
        <v>Blend Black Wax 100ml</v>
      </c>
      <c r="AB2409" s="45" t="str">
        <f>VLOOKUP(J2409, sku!B:BM, 64, FALSE)</f>
        <v>Revenda</v>
      </c>
      <c r="AC2409" s="45" t="str">
        <f>LEFT(pedidos[[#This Row],[SKU]],3)</f>
        <v>VX2</v>
      </c>
      <c r="AD2409" s="37" t="str" cm="1">
        <f t="array" aca="1" ref="AD2409" ca="1">IFERROR(
  INDEX(
    montadora[Montadora],
    MATCH(TRUE,LEFT(J2877,NÚCARACT(montadora[SKU Parcial]))=montadora[SKU Parcial],0)
  ),
  ""
)</f>
        <v/>
      </c>
    </row>
    <row r="2410" spans="1:30" x14ac:dyDescent="0.25">
      <c r="A2410" s="42" t="s">
        <v>10573</v>
      </c>
      <c r="B2410" s="42"/>
      <c r="C2410" s="42"/>
      <c r="D2410" s="42"/>
      <c r="E2410" s="42">
        <v>22593894892</v>
      </c>
      <c r="F2410" s="42" t="s">
        <v>10146</v>
      </c>
      <c r="G2410" s="42" t="s">
        <v>11228</v>
      </c>
      <c r="H2410" s="7"/>
      <c r="I2410" s="42"/>
      <c r="J2410" s="42" t="s">
        <v>10168</v>
      </c>
      <c r="K2410" s="8">
        <v>45818</v>
      </c>
      <c r="L2410" s="19" t="s">
        <v>8443</v>
      </c>
      <c r="M2410" s="44">
        <v>89.8</v>
      </c>
      <c r="N2410" s="7">
        <v>1</v>
      </c>
      <c r="O2410" s="44">
        <v>89.8</v>
      </c>
      <c r="P2410" s="44">
        <v>50.04</v>
      </c>
      <c r="Q2410" s="44">
        <v>3.34</v>
      </c>
      <c r="R2410" s="44">
        <v>21.96</v>
      </c>
      <c r="S2410" s="44">
        <v>0</v>
      </c>
      <c r="T2410" s="44">
        <v>0</v>
      </c>
      <c r="U2410" s="44">
        <v>14.46</v>
      </c>
      <c r="V2410" s="9">
        <v>0.161</v>
      </c>
      <c r="W2410" s="42" t="s">
        <v>34</v>
      </c>
      <c r="X2410" s="43"/>
      <c r="Y2410" s="43"/>
      <c r="Z2410" s="43" t="s">
        <v>8442</v>
      </c>
      <c r="AA2410" s="43" t="str">
        <f>VLOOKUP(J2410, sku!B:C, 2, FALSE)</f>
        <v>Verniz De Motor 1,5L</v>
      </c>
      <c r="AB2410" s="45" t="str">
        <f>VLOOKUP(J2410, sku!B:BM, 64, FALSE)</f>
        <v>Revenda</v>
      </c>
      <c r="AC2410" s="45" t="str">
        <f>LEFT(pedidos[[#This Row],[SKU]],3)</f>
        <v>VX2</v>
      </c>
      <c r="AD2410" s="37" t="str" cm="1">
        <f t="array" aca="1" ref="AD2410" ca="1">IFERROR(
  INDEX(
    montadora[Montadora],
    MATCH(TRUE,LEFT(J2878,NÚCARACT(montadora[SKU Parcial]))=montadora[SKU Parcial],0)
  ),
  ""
)</f>
        <v/>
      </c>
    </row>
    <row r="2411" spans="1:30" x14ac:dyDescent="0.25">
      <c r="A2411" s="42" t="s">
        <v>10047</v>
      </c>
      <c r="B2411" s="42">
        <v>22593894892</v>
      </c>
      <c r="C2411" s="42"/>
      <c r="D2411" s="42"/>
      <c r="E2411" s="42"/>
      <c r="F2411" s="42" t="s">
        <v>10146</v>
      </c>
      <c r="G2411" s="42" t="s">
        <v>11228</v>
      </c>
      <c r="H2411" s="19"/>
      <c r="I2411" s="42"/>
      <c r="J2411" s="42" t="s">
        <v>10168</v>
      </c>
      <c r="K2411" s="21">
        <v>45778</v>
      </c>
      <c r="L2411" s="19" t="s">
        <v>8443</v>
      </c>
      <c r="M2411" s="44">
        <v>89.8</v>
      </c>
      <c r="N2411" s="19">
        <v>1</v>
      </c>
      <c r="O2411" s="44">
        <v>89.8</v>
      </c>
      <c r="P2411" s="44">
        <v>50.04</v>
      </c>
      <c r="Q2411" s="44">
        <v>3.03</v>
      </c>
      <c r="R2411" s="44">
        <v>21.78</v>
      </c>
      <c r="S2411" s="44">
        <v>0</v>
      </c>
      <c r="T2411" s="44">
        <v>0</v>
      </c>
      <c r="U2411" s="44">
        <v>14.05</v>
      </c>
      <c r="V2411" s="23">
        <v>0.1565</v>
      </c>
      <c r="W2411" s="42" t="s">
        <v>34</v>
      </c>
      <c r="X2411" s="43"/>
      <c r="Y2411" s="43"/>
      <c r="Z2411" s="43" t="s">
        <v>8442</v>
      </c>
      <c r="AA2411" s="43" t="str">
        <f>VLOOKUP(J2411, sku!B:C, 2, FALSE)</f>
        <v>Verniz De Motor 1,5L</v>
      </c>
      <c r="AB2411" s="45" t="str">
        <f>VLOOKUP(J2411, sku!B:BM, 64, FALSE)</f>
        <v>Revenda</v>
      </c>
      <c r="AC2411" s="45" t="str">
        <f>LEFT(pedidos[[#This Row],[SKU]],3)</f>
        <v>VX2</v>
      </c>
      <c r="AD2411" s="37" t="str" cm="1">
        <f t="array" aca="1" ref="AD2411" ca="1">IFERROR(
  INDEX(
    montadora[Montadora],
    MATCH(TRUE,LEFT(#REF!,NÚCARACT(montadora[SKU Parcial]))=montadora[SKU Parcial],0)
  ),
  ""
)</f>
        <v/>
      </c>
    </row>
    <row r="2412" spans="1:30" x14ac:dyDescent="0.25">
      <c r="A2412" s="42" t="s">
        <v>10058</v>
      </c>
      <c r="B2412" s="42">
        <v>22593894892</v>
      </c>
      <c r="C2412" s="42"/>
      <c r="D2412" s="42"/>
      <c r="E2412" s="42"/>
      <c r="F2412" s="42" t="s">
        <v>10146</v>
      </c>
      <c r="G2412" s="42" t="s">
        <v>11228</v>
      </c>
      <c r="H2412" s="19"/>
      <c r="I2412" s="42"/>
      <c r="J2412" s="42" t="s">
        <v>10168</v>
      </c>
      <c r="K2412" s="21">
        <v>45778</v>
      </c>
      <c r="L2412" s="19" t="s">
        <v>8443</v>
      </c>
      <c r="M2412" s="44">
        <v>89.8</v>
      </c>
      <c r="N2412" s="19">
        <v>1</v>
      </c>
      <c r="O2412" s="44">
        <v>89.8</v>
      </c>
      <c r="P2412" s="44">
        <v>50.04</v>
      </c>
      <c r="Q2412" s="44">
        <v>3.03</v>
      </c>
      <c r="R2412" s="44">
        <v>21.78</v>
      </c>
      <c r="S2412" s="44">
        <v>0</v>
      </c>
      <c r="T2412" s="44">
        <v>0</v>
      </c>
      <c r="U2412" s="44">
        <v>14.05</v>
      </c>
      <c r="V2412" s="23">
        <v>0.1565</v>
      </c>
      <c r="W2412" s="42" t="s">
        <v>34</v>
      </c>
      <c r="X2412" s="43"/>
      <c r="Y2412" s="43"/>
      <c r="Z2412" s="43" t="s">
        <v>8442</v>
      </c>
      <c r="AA2412" s="43" t="str">
        <f>VLOOKUP(J2412, sku!B:C, 2, FALSE)</f>
        <v>Verniz De Motor 1,5L</v>
      </c>
      <c r="AB2412" s="45" t="str">
        <f>VLOOKUP(J2412, sku!B:BM, 64, FALSE)</f>
        <v>Revenda</v>
      </c>
      <c r="AC2412" s="45" t="str">
        <f>LEFT(pedidos[[#This Row],[SKU]],3)</f>
        <v>VX2</v>
      </c>
      <c r="AD2412" s="37" t="str" cm="1">
        <f t="array" aca="1" ref="AD2412" ca="1">IFERROR(
  INDEX(
    montadora[Montadora],
    MATCH(TRUE,LEFT(#REF!,NÚCARACT(montadora[SKU Parcial]))=montadora[SKU Parcial],0)
  ),
  ""
)</f>
        <v/>
      </c>
    </row>
    <row r="2413" spans="1:30" x14ac:dyDescent="0.25">
      <c r="A2413" s="42" t="s">
        <v>10576</v>
      </c>
      <c r="B2413" s="42"/>
      <c r="C2413" s="42"/>
      <c r="D2413" s="42"/>
      <c r="E2413" s="42">
        <v>22998428574</v>
      </c>
      <c r="F2413" s="42" t="s">
        <v>10144</v>
      </c>
      <c r="G2413" s="42" t="s">
        <v>11228</v>
      </c>
      <c r="H2413" s="7"/>
      <c r="I2413" s="42"/>
      <c r="J2413" s="42" t="s">
        <v>10168</v>
      </c>
      <c r="K2413" s="8">
        <v>45817</v>
      </c>
      <c r="L2413" s="7" t="s">
        <v>8443</v>
      </c>
      <c r="M2413" s="44">
        <v>88.8</v>
      </c>
      <c r="N2413" s="7">
        <v>1</v>
      </c>
      <c r="O2413" s="44">
        <v>104.49</v>
      </c>
      <c r="P2413" s="44">
        <v>50.04</v>
      </c>
      <c r="Q2413" s="44">
        <v>3.3</v>
      </c>
      <c r="R2413" s="44">
        <v>21.76</v>
      </c>
      <c r="S2413" s="44">
        <v>15.69</v>
      </c>
      <c r="T2413" s="44">
        <v>0</v>
      </c>
      <c r="U2413" s="44">
        <v>13.7</v>
      </c>
      <c r="V2413" s="9">
        <v>0.1542</v>
      </c>
      <c r="W2413" s="42" t="s">
        <v>34</v>
      </c>
      <c r="X2413" s="43"/>
      <c r="Y2413" s="43"/>
      <c r="Z2413" s="43" t="s">
        <v>8442</v>
      </c>
      <c r="AA2413" s="43" t="str">
        <f>VLOOKUP(J2413, sku!B:C, 2, FALSE)</f>
        <v>Verniz De Motor 1,5L</v>
      </c>
      <c r="AB2413" s="45" t="str">
        <f>VLOOKUP(J2413, sku!B:BM, 64, FALSE)</f>
        <v>Revenda</v>
      </c>
      <c r="AC2413" s="45" t="str">
        <f>LEFT(pedidos[[#This Row],[SKU]],3)</f>
        <v>VX2</v>
      </c>
      <c r="AD2413" s="37" t="str" cm="1">
        <f t="array" aca="1" ref="AD2413" ca="1">IFERROR(
  INDEX(
    montadora[Montadora],
    MATCH(TRUE,LEFT(#REF!,NÚCARACT(montadora[SKU Parcial]))=montadora[SKU Parcial],0)
  ),
  ""
)</f>
        <v/>
      </c>
    </row>
    <row r="2414" spans="1:30" x14ac:dyDescent="0.25">
      <c r="A2414" s="42" t="s">
        <v>10029</v>
      </c>
      <c r="B2414" s="42">
        <v>22998428574</v>
      </c>
      <c r="C2414" s="42"/>
      <c r="D2414" s="42"/>
      <c r="E2414" s="42"/>
      <c r="F2414" s="42" t="s">
        <v>10144</v>
      </c>
      <c r="G2414" s="42" t="s">
        <v>11228</v>
      </c>
      <c r="H2414" s="19"/>
      <c r="I2414" s="42"/>
      <c r="J2414" s="42" t="s">
        <v>10168</v>
      </c>
      <c r="K2414" s="21">
        <v>45779</v>
      </c>
      <c r="L2414" s="19" t="s">
        <v>8443</v>
      </c>
      <c r="M2414" s="44">
        <v>88.8</v>
      </c>
      <c r="N2414" s="19">
        <v>1</v>
      </c>
      <c r="O2414" s="44">
        <v>88.8</v>
      </c>
      <c r="P2414" s="44">
        <v>50.04</v>
      </c>
      <c r="Q2414" s="44">
        <v>2.99</v>
      </c>
      <c r="R2414" s="44">
        <v>21.58</v>
      </c>
      <c r="S2414" s="44">
        <v>0</v>
      </c>
      <c r="T2414" s="44">
        <v>0</v>
      </c>
      <c r="U2414" s="44">
        <v>13.3</v>
      </c>
      <c r="V2414" s="23">
        <v>0.14979999999999999</v>
      </c>
      <c r="W2414" s="42" t="s">
        <v>34</v>
      </c>
      <c r="X2414" s="43"/>
      <c r="Y2414" s="43"/>
      <c r="Z2414" s="43" t="s">
        <v>8442</v>
      </c>
      <c r="AA2414" s="43" t="str">
        <f>VLOOKUP(J2414, sku!B:C, 2, FALSE)</f>
        <v>Verniz De Motor 1,5L</v>
      </c>
      <c r="AB2414" s="45" t="str">
        <f>VLOOKUP(J2414, sku!B:BM, 64, FALSE)</f>
        <v>Revenda</v>
      </c>
      <c r="AC2414" s="45" t="str">
        <f>LEFT(pedidos[[#This Row],[SKU]],3)</f>
        <v>VX2</v>
      </c>
      <c r="AD2414" s="37" t="str" cm="1">
        <f t="array" aca="1" ref="AD2414" ca="1">IFERROR(
  INDEX(
    montadora[Montadora],
    MATCH(TRUE,LEFT(#REF!,NÚCARACT(montadora[SKU Parcial]))=montadora[SKU Parcial],0)
  ),
  ""
)</f>
        <v/>
      </c>
    </row>
    <row r="2415" spans="1:30" x14ac:dyDescent="0.25">
      <c r="A2415" s="42" t="s">
        <v>10042</v>
      </c>
      <c r="B2415" s="42">
        <v>22998428574</v>
      </c>
      <c r="C2415" s="42"/>
      <c r="D2415" s="42"/>
      <c r="E2415" s="42"/>
      <c r="F2415" s="42" t="s">
        <v>10144</v>
      </c>
      <c r="G2415" s="42" t="s">
        <v>11228</v>
      </c>
      <c r="H2415" s="19"/>
      <c r="I2415" s="42"/>
      <c r="J2415" s="42" t="s">
        <v>10168</v>
      </c>
      <c r="K2415" s="21">
        <v>45779</v>
      </c>
      <c r="L2415" s="19" t="s">
        <v>8443</v>
      </c>
      <c r="M2415" s="44">
        <v>88.8</v>
      </c>
      <c r="N2415" s="19">
        <v>1</v>
      </c>
      <c r="O2415" s="44">
        <v>95.1</v>
      </c>
      <c r="P2415" s="44">
        <v>50.04</v>
      </c>
      <c r="Q2415" s="44">
        <v>2.99</v>
      </c>
      <c r="R2415" s="44">
        <v>21.58</v>
      </c>
      <c r="S2415" s="44">
        <v>6.3</v>
      </c>
      <c r="T2415" s="44">
        <v>0</v>
      </c>
      <c r="U2415" s="44">
        <v>13.3</v>
      </c>
      <c r="V2415" s="23">
        <v>0.14979999999999999</v>
      </c>
      <c r="W2415" s="42" t="s">
        <v>34</v>
      </c>
      <c r="X2415" s="43"/>
      <c r="Y2415" s="43"/>
      <c r="Z2415" s="43" t="s">
        <v>8442</v>
      </c>
      <c r="AA2415" s="43" t="str">
        <f>VLOOKUP(J2415, sku!B:C, 2, FALSE)</f>
        <v>Verniz De Motor 1,5L</v>
      </c>
      <c r="AB2415" s="45" t="str">
        <f>VLOOKUP(J2415, sku!B:BM, 64, FALSE)</f>
        <v>Revenda</v>
      </c>
      <c r="AC2415" s="45" t="str">
        <f>LEFT(pedidos[[#This Row],[SKU]],3)</f>
        <v>VX2</v>
      </c>
      <c r="AD2415" s="37" t="str" cm="1">
        <f t="array" aca="1" ref="AD2415" ca="1">IFERROR(
  INDEX(
    montadora[Montadora],
    MATCH(TRUE,LEFT(#REF!,NÚCARACT(montadora[SKU Parcial]))=montadora[SKU Parcial],0)
  ),
  ""
)</f>
        <v/>
      </c>
    </row>
    <row r="2416" spans="1:30" x14ac:dyDescent="0.25">
      <c r="A2416" s="42" t="s">
        <v>10046</v>
      </c>
      <c r="B2416" s="42">
        <v>22998428574</v>
      </c>
      <c r="C2416" s="42"/>
      <c r="D2416" s="42"/>
      <c r="E2416" s="42"/>
      <c r="F2416" s="42" t="s">
        <v>10144</v>
      </c>
      <c r="G2416" s="42" t="s">
        <v>11228</v>
      </c>
      <c r="H2416" s="19"/>
      <c r="I2416" s="42"/>
      <c r="J2416" s="42" t="s">
        <v>10168</v>
      </c>
      <c r="K2416" s="21">
        <v>45778</v>
      </c>
      <c r="L2416" s="19" t="s">
        <v>8443</v>
      </c>
      <c r="M2416" s="44">
        <v>88.8</v>
      </c>
      <c r="N2416" s="19">
        <v>1</v>
      </c>
      <c r="O2416" s="44">
        <v>96.8</v>
      </c>
      <c r="P2416" s="44">
        <v>50.04</v>
      </c>
      <c r="Q2416" s="44">
        <v>2.99</v>
      </c>
      <c r="R2416" s="44">
        <v>21.58</v>
      </c>
      <c r="S2416" s="44">
        <v>8</v>
      </c>
      <c r="T2416" s="44">
        <v>0</v>
      </c>
      <c r="U2416" s="44">
        <v>13.3</v>
      </c>
      <c r="V2416" s="23">
        <v>0.14979999999999999</v>
      </c>
      <c r="W2416" s="42" t="s">
        <v>34</v>
      </c>
      <c r="X2416" s="43"/>
      <c r="Y2416" s="43"/>
      <c r="Z2416" s="43" t="s">
        <v>8442</v>
      </c>
      <c r="AA2416" s="43" t="str">
        <f>VLOOKUP(J2416, sku!B:C, 2, FALSE)</f>
        <v>Verniz De Motor 1,5L</v>
      </c>
      <c r="AB2416" s="45" t="str">
        <f>VLOOKUP(J2416, sku!B:BM, 64, FALSE)</f>
        <v>Revenda</v>
      </c>
      <c r="AC2416" s="45" t="str">
        <f>LEFT(pedidos[[#This Row],[SKU]],3)</f>
        <v>VX2</v>
      </c>
      <c r="AD2416" s="37" t="str" cm="1">
        <f t="array" aca="1" ref="AD2416" ca="1">IFERROR(
  INDEX(
    montadora[Montadora],
    MATCH(TRUE,LEFT(#REF!,NÚCARACT(montadora[SKU Parcial]))=montadora[SKU Parcial],0)
  ),
  ""
)</f>
        <v/>
      </c>
    </row>
    <row r="2417" spans="1:30" x14ac:dyDescent="0.25">
      <c r="A2417" s="42" t="s">
        <v>10055</v>
      </c>
      <c r="B2417" s="42">
        <v>22998428574</v>
      </c>
      <c r="C2417" s="42"/>
      <c r="D2417" s="42"/>
      <c r="E2417" s="42"/>
      <c r="F2417" s="42" t="s">
        <v>10144</v>
      </c>
      <c r="G2417" s="42" t="s">
        <v>11228</v>
      </c>
      <c r="H2417" s="19"/>
      <c r="I2417" s="42"/>
      <c r="J2417" s="42" t="s">
        <v>10168</v>
      </c>
      <c r="K2417" s="21">
        <v>45778</v>
      </c>
      <c r="L2417" s="19" t="s">
        <v>8443</v>
      </c>
      <c r="M2417" s="44">
        <v>88.8</v>
      </c>
      <c r="N2417" s="19">
        <v>1</v>
      </c>
      <c r="O2417" s="44">
        <v>93.87</v>
      </c>
      <c r="P2417" s="44">
        <v>50.04</v>
      </c>
      <c r="Q2417" s="44">
        <v>2.99</v>
      </c>
      <c r="R2417" s="44">
        <v>21.58</v>
      </c>
      <c r="S2417" s="44">
        <v>5.07</v>
      </c>
      <c r="T2417" s="44">
        <v>0</v>
      </c>
      <c r="U2417" s="44">
        <v>13.3</v>
      </c>
      <c r="V2417" s="23">
        <v>0.14979999999999999</v>
      </c>
      <c r="W2417" s="42" t="s">
        <v>34</v>
      </c>
      <c r="X2417" s="43"/>
      <c r="Y2417" s="43"/>
      <c r="Z2417" s="43" t="s">
        <v>8442</v>
      </c>
      <c r="AA2417" s="43" t="str">
        <f>VLOOKUP(J2417, sku!B:C, 2, FALSE)</f>
        <v>Verniz De Motor 1,5L</v>
      </c>
      <c r="AB2417" s="45" t="str">
        <f>VLOOKUP(J2417, sku!B:BM, 64, FALSE)</f>
        <v>Revenda</v>
      </c>
      <c r="AC2417" s="45" t="str">
        <f>LEFT(pedidos[[#This Row],[SKU]],3)</f>
        <v>VX2</v>
      </c>
      <c r="AD2417" s="37" t="str" cm="1">
        <f t="array" aca="1" ref="AD2417" ca="1">IFERROR(
  INDEX(
    montadora[Montadora],
    MATCH(TRUE,LEFT(J2879,NÚCARACT(montadora[SKU Parcial]))=montadora[SKU Parcial],0)
  ),
  ""
)</f>
        <v/>
      </c>
    </row>
    <row r="2418" spans="1:30" x14ac:dyDescent="0.25">
      <c r="A2418" s="42" t="s">
        <v>10076</v>
      </c>
      <c r="B2418" s="42">
        <v>22998428574</v>
      </c>
      <c r="C2418" s="42"/>
      <c r="D2418" s="42"/>
      <c r="E2418" s="42"/>
      <c r="F2418" s="42" t="s">
        <v>10144</v>
      </c>
      <c r="G2418" s="42" t="s">
        <v>11228</v>
      </c>
      <c r="H2418" s="19"/>
      <c r="I2418" s="42"/>
      <c r="J2418" s="42" t="s">
        <v>10168</v>
      </c>
      <c r="K2418" s="21">
        <v>45778</v>
      </c>
      <c r="L2418" s="19" t="s">
        <v>8443</v>
      </c>
      <c r="M2418" s="44">
        <v>88.8</v>
      </c>
      <c r="N2418" s="19">
        <v>1</v>
      </c>
      <c r="O2418" s="44">
        <v>88.8</v>
      </c>
      <c r="P2418" s="44">
        <v>50.04</v>
      </c>
      <c r="Q2418" s="44">
        <v>2.99</v>
      </c>
      <c r="R2418" s="44">
        <v>21.58</v>
      </c>
      <c r="S2418" s="44">
        <v>0</v>
      </c>
      <c r="T2418" s="44">
        <v>0</v>
      </c>
      <c r="U2418" s="44">
        <v>13.3</v>
      </c>
      <c r="V2418" s="23">
        <v>0.14979999999999999</v>
      </c>
      <c r="W2418" s="42" t="s">
        <v>34</v>
      </c>
      <c r="X2418" s="43"/>
      <c r="Y2418" s="43"/>
      <c r="Z2418" s="43" t="s">
        <v>8442</v>
      </c>
      <c r="AA2418" s="43" t="str">
        <f>VLOOKUP(J2418, sku!B:C, 2, FALSE)</f>
        <v>Verniz De Motor 1,5L</v>
      </c>
      <c r="AB2418" s="45" t="str">
        <f>VLOOKUP(J2418, sku!B:BM, 64, FALSE)</f>
        <v>Revenda</v>
      </c>
      <c r="AC2418" s="45" t="str">
        <f>LEFT(pedidos[[#This Row],[SKU]],3)</f>
        <v>VX2</v>
      </c>
      <c r="AD2418" s="37" t="str" cm="1">
        <f t="array" aca="1" ref="AD2418" ca="1">IFERROR(
  INDEX(
    montadora[Montadora],
    MATCH(TRUE,LEFT(J2880,NÚCARACT(montadora[SKU Parcial]))=montadora[SKU Parcial],0)
  ),
  ""
)</f>
        <v/>
      </c>
    </row>
    <row r="2419" spans="1:30" x14ac:dyDescent="0.25">
      <c r="A2419" s="42" t="s">
        <v>9819</v>
      </c>
      <c r="B2419" s="42">
        <v>23598158289</v>
      </c>
      <c r="C2419" s="42"/>
      <c r="D2419" s="42"/>
      <c r="E2419" s="42"/>
      <c r="F2419" s="42" t="s">
        <v>9199</v>
      </c>
      <c r="G2419" s="42" t="s">
        <v>11228</v>
      </c>
      <c r="H2419" s="19"/>
      <c r="I2419" s="42"/>
      <c r="J2419" s="42" t="s">
        <v>6742</v>
      </c>
      <c r="K2419" s="21">
        <v>45783</v>
      </c>
      <c r="L2419" s="19" t="s">
        <v>8443</v>
      </c>
      <c r="M2419" s="44">
        <v>44.8</v>
      </c>
      <c r="N2419" s="19">
        <v>2</v>
      </c>
      <c r="O2419" s="44">
        <v>89.6</v>
      </c>
      <c r="P2419" s="44">
        <v>50.78</v>
      </c>
      <c r="Q2419" s="44">
        <v>3.02</v>
      </c>
      <c r="R2419" s="44">
        <v>25.74</v>
      </c>
      <c r="S2419" s="44">
        <v>0</v>
      </c>
      <c r="T2419" s="44">
        <v>0</v>
      </c>
      <c r="U2419" s="44">
        <v>9.16</v>
      </c>
      <c r="V2419" s="23">
        <v>0</v>
      </c>
      <c r="W2419" s="42" t="s">
        <v>34</v>
      </c>
      <c r="X2419" s="43"/>
      <c r="Y2419" s="43"/>
      <c r="Z2419" s="43" t="s">
        <v>8442</v>
      </c>
      <c r="AA2419" s="43" t="str">
        <f>VLOOKUP(J2419, sku!B:C, 2, FALSE)</f>
        <v>Blend Spray 500ml</v>
      </c>
      <c r="AB2419" s="45" t="str">
        <f>VLOOKUP(J2419, sku!B:BM, 64, FALSE)</f>
        <v>Revenda</v>
      </c>
      <c r="AC2419" s="45" t="str">
        <f>LEFT(pedidos[[#This Row],[SKU]],3)</f>
        <v>VX2</v>
      </c>
      <c r="AD2419" s="37" t="str" cm="1">
        <f t="array" aca="1" ref="AD2419" ca="1">IFERROR(
  INDEX(
    montadora[Montadora],
    MATCH(TRUE,LEFT(J2881,NÚCARACT(montadora[SKU Parcial]))=montadora[SKU Parcial],0)
  ),
  ""
)</f>
        <v/>
      </c>
    </row>
    <row r="2420" spans="1:30" x14ac:dyDescent="0.25">
      <c r="A2420" s="42" t="s">
        <v>9132</v>
      </c>
      <c r="B2420" s="42"/>
      <c r="C2420" s="42"/>
      <c r="D2420" s="42"/>
      <c r="E2420" s="42">
        <v>23493909703</v>
      </c>
      <c r="F2420" s="42" t="s">
        <v>8819</v>
      </c>
      <c r="G2420" s="42" t="s">
        <v>11227</v>
      </c>
      <c r="H2420" s="19"/>
      <c r="I2420" s="42"/>
      <c r="J2420" s="42" t="s">
        <v>8836</v>
      </c>
      <c r="K2420" s="21">
        <v>45798</v>
      </c>
      <c r="L2420" s="19" t="s">
        <v>8443</v>
      </c>
      <c r="M2420" s="44">
        <v>87.8</v>
      </c>
      <c r="N2420" s="19">
        <v>1</v>
      </c>
      <c r="O2420" s="44">
        <v>87.8</v>
      </c>
      <c r="P2420" s="44">
        <v>51.59</v>
      </c>
      <c r="Q2420" s="44">
        <v>6.68</v>
      </c>
      <c r="R2420" s="44">
        <v>0</v>
      </c>
      <c r="S2420" s="44">
        <v>0</v>
      </c>
      <c r="T2420" s="44">
        <v>0</v>
      </c>
      <c r="U2420" s="44">
        <v>29.53</v>
      </c>
      <c r="V2420" s="23">
        <v>0.33629999999999999</v>
      </c>
      <c r="W2420" s="42" t="s">
        <v>34</v>
      </c>
      <c r="X2420" s="43"/>
      <c r="Y2420" s="43"/>
      <c r="Z2420" s="43" t="s">
        <v>8442</v>
      </c>
      <c r="AA2420" s="43" t="str">
        <f>VLOOKUP(J2420, sku!B:C, 2, FALSE)</f>
        <v>Hydrox Pro 500ML</v>
      </c>
      <c r="AB2420" s="45" t="str">
        <f>VLOOKUP(J2420, sku!B:BM, 64, FALSE)</f>
        <v>Revenda</v>
      </c>
      <c r="AC2420" s="45" t="str">
        <f>LEFT(pedidos[[#This Row],[SKU]],3)</f>
        <v>VX2</v>
      </c>
      <c r="AD2420" s="37" t="str" cm="1">
        <f t="array" aca="1" ref="AD2420" ca="1">IFERROR(
  INDEX(
    montadora[Montadora],
    MATCH(TRUE,LEFT(J2882,NÚCARACT(montadora[SKU Parcial]))=montadora[SKU Parcial],0)
  ),
  ""
)</f>
        <v/>
      </c>
    </row>
    <row r="2421" spans="1:30" x14ac:dyDescent="0.25">
      <c r="A2421" s="42" t="s">
        <v>10002</v>
      </c>
      <c r="B2421" s="42">
        <v>23198422133</v>
      </c>
      <c r="C2421" s="42"/>
      <c r="D2421" s="42"/>
      <c r="E2421" s="42"/>
      <c r="F2421" s="42" t="s">
        <v>8819</v>
      </c>
      <c r="G2421" s="42" t="s">
        <v>11228</v>
      </c>
      <c r="H2421" s="19"/>
      <c r="I2421" s="42"/>
      <c r="J2421" s="42" t="s">
        <v>8836</v>
      </c>
      <c r="K2421" s="21">
        <v>45780</v>
      </c>
      <c r="L2421" s="19" t="s">
        <v>8443</v>
      </c>
      <c r="M2421" s="44">
        <v>85.8</v>
      </c>
      <c r="N2421" s="19">
        <v>1</v>
      </c>
      <c r="O2421" s="44">
        <v>85.8</v>
      </c>
      <c r="P2421" s="44">
        <v>51.59</v>
      </c>
      <c r="Q2421" s="44">
        <v>2.89</v>
      </c>
      <c r="R2421" s="44">
        <v>20.99</v>
      </c>
      <c r="S2421" s="44">
        <v>0</v>
      </c>
      <c r="T2421" s="44">
        <v>0</v>
      </c>
      <c r="U2421" s="44">
        <v>9.4700000000000006</v>
      </c>
      <c r="V2421" s="23">
        <v>0.1104</v>
      </c>
      <c r="W2421" s="42" t="s">
        <v>34</v>
      </c>
      <c r="X2421" s="43"/>
      <c r="Y2421" s="43"/>
      <c r="Z2421" s="43" t="s">
        <v>8442</v>
      </c>
      <c r="AA2421" s="43" t="str">
        <f>VLOOKUP(J2421, sku!B:C, 2, FALSE)</f>
        <v>Hydrox Pro 500ML</v>
      </c>
      <c r="AB2421" s="45" t="str">
        <f>VLOOKUP(J2421, sku!B:BM, 64, FALSE)</f>
        <v>Revenda</v>
      </c>
      <c r="AC2421" s="45" t="str">
        <f>LEFT(pedidos[[#This Row],[SKU]],3)</f>
        <v>VX2</v>
      </c>
      <c r="AD2421" s="37" t="str" cm="1">
        <f t="array" aca="1" ref="AD2421" ca="1">IFERROR(
  INDEX(
    montadora[Montadora],
    MATCH(TRUE,LEFT(#REF!,NÚCARACT(montadora[SKU Parcial]))=montadora[SKU Parcial],0)
  ),
  ""
)</f>
        <v/>
      </c>
    </row>
    <row r="2422" spans="1:30" x14ac:dyDescent="0.25">
      <c r="A2422" s="42" t="s">
        <v>8927</v>
      </c>
      <c r="B2422" s="42"/>
      <c r="C2422" s="42"/>
      <c r="D2422" s="42"/>
      <c r="E2422" s="42">
        <v>23493909703</v>
      </c>
      <c r="F2422" s="42" t="s">
        <v>8819</v>
      </c>
      <c r="G2422" s="42" t="s">
        <v>11227</v>
      </c>
      <c r="H2422" s="19"/>
      <c r="I2422" s="42"/>
      <c r="J2422" s="42" t="s">
        <v>8836</v>
      </c>
      <c r="K2422" s="21">
        <v>45785</v>
      </c>
      <c r="L2422" s="19" t="s">
        <v>8443</v>
      </c>
      <c r="M2422" s="44">
        <v>87.8</v>
      </c>
      <c r="N2422" s="19">
        <v>1</v>
      </c>
      <c r="O2422" s="44">
        <v>87.8</v>
      </c>
      <c r="P2422" s="44">
        <v>51.59</v>
      </c>
      <c r="Q2422" s="44">
        <v>6.68</v>
      </c>
      <c r="R2422" s="44">
        <v>25</v>
      </c>
      <c r="S2422" s="44">
        <v>0</v>
      </c>
      <c r="T2422" s="44">
        <v>0</v>
      </c>
      <c r="U2422" s="44">
        <v>4.53</v>
      </c>
      <c r="V2422" s="23">
        <v>5.16E-2</v>
      </c>
      <c r="W2422" s="42" t="s">
        <v>34</v>
      </c>
      <c r="X2422" s="43"/>
      <c r="Y2422" s="43"/>
      <c r="Z2422" s="43" t="s">
        <v>8442</v>
      </c>
      <c r="AA2422" s="43" t="str">
        <f>VLOOKUP(J2422, sku!B:C, 2, FALSE)</f>
        <v>Hydrox Pro 500ML</v>
      </c>
      <c r="AB2422" s="45" t="str">
        <f>VLOOKUP(J2422, sku!B:BM, 64, FALSE)</f>
        <v>Revenda</v>
      </c>
      <c r="AC2422" s="45" t="str">
        <f>LEFT(pedidos[[#This Row],[SKU]],3)</f>
        <v>VX2</v>
      </c>
      <c r="AD2422" s="37" t="str" cm="1">
        <f t="array" aca="1" ref="AD2422" ca="1">IFERROR(
  INDEX(
    montadora[Montadora],
    MATCH(TRUE,LEFT(J2888,NÚCARACT(montadora[SKU Parcial]))=montadora[SKU Parcial],0)
  ),
  ""
)</f>
        <v/>
      </c>
    </row>
    <row r="2423" spans="1:30" customFormat="1" x14ac:dyDescent="0.25">
      <c r="A2423" s="1" t="s">
        <v>7951</v>
      </c>
      <c r="B2423" s="1" t="s">
        <v>7952</v>
      </c>
      <c r="C2423" s="1" t="s">
        <v>7953</v>
      </c>
      <c r="D2423" s="1" t="s">
        <v>27</v>
      </c>
      <c r="E2423" s="1" t="s">
        <v>5790</v>
      </c>
      <c r="F2423" s="1" t="s">
        <v>5791</v>
      </c>
      <c r="G2423" s="6" t="s">
        <v>11227</v>
      </c>
      <c r="H2423" s="20" t="s">
        <v>30</v>
      </c>
      <c r="I2423" s="1" t="s">
        <v>36</v>
      </c>
      <c r="J2423" s="1" t="s">
        <v>5792</v>
      </c>
      <c r="K2423" s="22">
        <v>45803</v>
      </c>
      <c r="L2423" s="20" t="s">
        <v>33</v>
      </c>
      <c r="M2423" s="26">
        <v>43.44</v>
      </c>
      <c r="N2423" s="20">
        <v>2</v>
      </c>
      <c r="O2423" s="26">
        <v>102.78</v>
      </c>
      <c r="P2423" s="26">
        <v>51.72</v>
      </c>
      <c r="Q2423" s="26">
        <v>0</v>
      </c>
      <c r="R2423" s="26">
        <v>23.42</v>
      </c>
      <c r="S2423" s="26">
        <v>15.9</v>
      </c>
      <c r="T2423" s="26">
        <v>0</v>
      </c>
      <c r="U2423" s="26">
        <v>5.13</v>
      </c>
      <c r="V2423" s="24">
        <v>5.8999999999999997E-2</v>
      </c>
      <c r="W2423" s="1" t="s">
        <v>34</v>
      </c>
      <c r="X2423" s="3"/>
      <c r="Y2423" s="3"/>
      <c r="Z2423" s="5" t="s">
        <v>7980</v>
      </c>
      <c r="AA2423" s="5" t="str">
        <f>VLOOKUP(J2423, sku!B:C, 2, FALSE)</f>
        <v>Corrente Antifurto 100 Cm Azul</v>
      </c>
      <c r="AB2423" s="3" t="str">
        <f>VLOOKUP(J2423, sku!B:BM, 64, FALSE)</f>
        <v>Importação</v>
      </c>
      <c r="AC2423" s="3" t="str">
        <f>LEFT(pedidos[[#This Row],[SKU]],3)</f>
        <v>XR0</v>
      </c>
      <c r="AD2423" s="36" t="str" cm="1">
        <f t="array" aca="1" ref="AD2423" ca="1">IFERROR(
  INDEX(
    montadora[Montadora],
    MATCH(TRUE,LEFT(J2889,NÚCARACT(montadora[SKU Parcial]))=montadora[SKU Parcial],0)
  ),
  ""
)</f>
        <v/>
      </c>
    </row>
    <row r="2424" spans="1:30" customFormat="1" x14ac:dyDescent="0.25">
      <c r="A2424" s="1" t="s">
        <v>7970</v>
      </c>
      <c r="B2424" s="1" t="s">
        <v>36</v>
      </c>
      <c r="C2424" s="1" t="s">
        <v>7971</v>
      </c>
      <c r="D2424" s="1" t="s">
        <v>27</v>
      </c>
      <c r="E2424" s="1" t="s">
        <v>7972</v>
      </c>
      <c r="F2424" s="1" t="s">
        <v>7973</v>
      </c>
      <c r="G2424" s="6" t="s">
        <v>11227</v>
      </c>
      <c r="H2424" s="20" t="s">
        <v>30</v>
      </c>
      <c r="I2424" s="1" t="s">
        <v>36</v>
      </c>
      <c r="J2424" s="1" t="s">
        <v>7974</v>
      </c>
      <c r="K2424" s="22">
        <v>45798</v>
      </c>
      <c r="L2424" s="16" t="s">
        <v>11229</v>
      </c>
      <c r="M2424" s="26">
        <v>79</v>
      </c>
      <c r="N2424" s="20">
        <v>1</v>
      </c>
      <c r="O2424" s="26">
        <v>79</v>
      </c>
      <c r="P2424" s="26">
        <v>51.72</v>
      </c>
      <c r="Q2424" s="26">
        <v>6.01</v>
      </c>
      <c r="R2424" s="26">
        <v>9.48</v>
      </c>
      <c r="S2424" s="26">
        <v>0</v>
      </c>
      <c r="T2424" s="26">
        <v>14.07</v>
      </c>
      <c r="U2424" s="26">
        <v>-2.2799999999999998</v>
      </c>
      <c r="V2424" s="24">
        <v>-2.8899999999999999E-2</v>
      </c>
      <c r="W2424" s="1" t="s">
        <v>34</v>
      </c>
      <c r="X2424" s="3"/>
      <c r="Y2424" s="3"/>
      <c r="Z2424" s="5" t="s">
        <v>7980</v>
      </c>
      <c r="AA2424" s="5" t="str">
        <f>VLOOKUP(J2424, sku!B:C, 2, FALSE)</f>
        <v>2 Trava Moto Corrente Antifurto 100 Cm - Azul</v>
      </c>
      <c r="AB2424" s="3" t="str">
        <f>VLOOKUP(J2424, sku!B:BM, 64, FALSE)</f>
        <v>Importação</v>
      </c>
      <c r="AC2424" s="3" t="str">
        <f>LEFT(pedidos[[#This Row],[SKU]],3)</f>
        <v>2XR</v>
      </c>
      <c r="AD2424" s="36" t="str" cm="1">
        <f t="array" aca="1" ref="AD2424" ca="1">IFERROR(
  INDEX(
    montadora[Montadora],
    MATCH(TRUE,LEFT(J2890,NÚCARACT(montadora[SKU Parcial]))=montadora[SKU Parcial],0)
  ),
  ""
)</f>
        <v/>
      </c>
    </row>
    <row r="2425" spans="1:30" customFormat="1" x14ac:dyDescent="0.25">
      <c r="A2425" s="6" t="s">
        <v>4687</v>
      </c>
      <c r="B2425" s="6" t="s">
        <v>4688</v>
      </c>
      <c r="C2425" s="6" t="s">
        <v>4689</v>
      </c>
      <c r="D2425" s="6" t="s">
        <v>347</v>
      </c>
      <c r="E2425" s="6" t="s">
        <v>4690</v>
      </c>
      <c r="F2425" s="6" t="s">
        <v>4691</v>
      </c>
      <c r="G2425" s="6" t="s">
        <v>11228</v>
      </c>
      <c r="H2425" s="19" t="s">
        <v>30</v>
      </c>
      <c r="I2425" s="6" t="s">
        <v>36</v>
      </c>
      <c r="J2425" s="1" t="s">
        <v>1700</v>
      </c>
      <c r="K2425" s="21">
        <v>45829</v>
      </c>
      <c r="L2425" s="19" t="s">
        <v>11229</v>
      </c>
      <c r="M2425" s="25">
        <v>123.8</v>
      </c>
      <c r="N2425" s="19">
        <v>1</v>
      </c>
      <c r="O2425" s="25">
        <v>200.79</v>
      </c>
      <c r="P2425" s="25">
        <v>55</v>
      </c>
      <c r="Q2425" s="25">
        <v>4.6100000000000003</v>
      </c>
      <c r="R2425" s="25">
        <v>14.86</v>
      </c>
      <c r="S2425" s="25">
        <v>76.989999999999995</v>
      </c>
      <c r="T2425" s="25">
        <v>17.16</v>
      </c>
      <c r="U2425" s="25">
        <v>32.17</v>
      </c>
      <c r="V2425" s="23">
        <v>0</v>
      </c>
      <c r="W2425" s="6" t="s">
        <v>34</v>
      </c>
      <c r="X2425" s="5">
        <v>115929022018</v>
      </c>
      <c r="Y2425" s="5">
        <v>45051891244</v>
      </c>
      <c r="Z2425" s="5" t="s">
        <v>7980</v>
      </c>
      <c r="AA2425" s="5" t="str">
        <f>VLOOKUP(J2425, sku!B:C, 2, FALSE)</f>
        <v>Smart Led Taytech 8000 Lumens - H1</v>
      </c>
      <c r="AB2425" s="3" t="str">
        <f>VLOOKUP(J2425, sku!B:BM, 64, FALSE)</f>
        <v>Revenda</v>
      </c>
      <c r="AC2425" s="3" t="str">
        <f>LEFT(pedidos[[#This Row],[SKU]],3)</f>
        <v>TT-</v>
      </c>
      <c r="AD2425" s="36" t="str" cm="1">
        <f t="array" aca="1" ref="AD2425" ca="1">IFERROR(
  INDEX(
    montadora[Montadora],
    MATCH(TRUE,LEFT(#REF!,NÚCARACT(montadora[SKU Parcial]))=montadora[SKU Parcial],0)
  ),
  ""
)</f>
        <v/>
      </c>
    </row>
    <row r="2426" spans="1:30" customFormat="1" x14ac:dyDescent="0.25">
      <c r="A2426" s="1" t="s">
        <v>7899</v>
      </c>
      <c r="B2426" s="1" t="s">
        <v>36</v>
      </c>
      <c r="C2426" s="1" t="s">
        <v>7900</v>
      </c>
      <c r="D2426" s="1" t="s">
        <v>188</v>
      </c>
      <c r="E2426" s="1" t="s">
        <v>3172</v>
      </c>
      <c r="F2426" s="1" t="s">
        <v>2543</v>
      </c>
      <c r="G2426" s="6" t="s">
        <v>11227</v>
      </c>
      <c r="H2426" s="2" t="s">
        <v>47</v>
      </c>
      <c r="I2426" s="1" t="s">
        <v>36</v>
      </c>
      <c r="J2426" s="1" t="s">
        <v>2798</v>
      </c>
      <c r="K2426" s="4">
        <v>45791</v>
      </c>
      <c r="L2426" s="16" t="s">
        <v>11229</v>
      </c>
      <c r="M2426" s="26">
        <v>59.8</v>
      </c>
      <c r="N2426" s="2">
        <v>1</v>
      </c>
      <c r="O2426" s="26">
        <v>77.7</v>
      </c>
      <c r="P2426" s="26">
        <v>30</v>
      </c>
      <c r="Q2426" s="26">
        <v>4.55</v>
      </c>
      <c r="R2426" s="26">
        <v>16.920000000000002</v>
      </c>
      <c r="S2426" s="26">
        <v>17.899999999999999</v>
      </c>
      <c r="T2426" s="26">
        <v>0</v>
      </c>
      <c r="U2426" s="26">
        <v>8.33</v>
      </c>
      <c r="V2426" s="10">
        <v>0.13930000000000001</v>
      </c>
      <c r="W2426" s="1" t="s">
        <v>34</v>
      </c>
      <c r="X2426" s="3"/>
      <c r="Y2426" s="3"/>
      <c r="Z2426" s="5" t="s">
        <v>7980</v>
      </c>
      <c r="AA2426" s="5" t="str">
        <f>VLOOKUP(J2426, sku!B:C, 2, FALSE)</f>
        <v>Super Led C6 Vclear - HB3 / 9005</v>
      </c>
      <c r="AB2426" s="3" t="str">
        <f>VLOOKUP(J2426, sku!B:BM, 64, FALSE)</f>
        <v>Revenda</v>
      </c>
      <c r="AC2426" s="3" t="str">
        <f>LEFT(pedidos[[#This Row],[SKU]],3)</f>
        <v>VL-</v>
      </c>
      <c r="AD2426" s="36" t="str" cm="1">
        <f t="array" aca="1" ref="AD2426" ca="1">IFERROR(
  INDEX(
    montadora[Montadora],
    MATCH(TRUE,LEFT(#REF!,NÚCARACT(montadora[SKU Parcial]))=montadora[SKU Parcial],0)
  ),
  ""
)</f>
        <v/>
      </c>
    </row>
    <row r="2427" spans="1:30" customFormat="1" x14ac:dyDescent="0.25">
      <c r="A2427" s="1" t="s">
        <v>6758</v>
      </c>
      <c r="B2427" s="1" t="s">
        <v>6759</v>
      </c>
      <c r="C2427" s="1" t="s">
        <v>6760</v>
      </c>
      <c r="D2427" s="1" t="s">
        <v>138</v>
      </c>
      <c r="E2427" s="1" t="s">
        <v>1677</v>
      </c>
      <c r="F2427" s="1" t="s">
        <v>1674</v>
      </c>
      <c r="G2427" s="6" t="s">
        <v>11227</v>
      </c>
      <c r="H2427" s="2" t="s">
        <v>30</v>
      </c>
      <c r="I2427" s="1" t="s">
        <v>36</v>
      </c>
      <c r="J2427" s="1" t="s">
        <v>1675</v>
      </c>
      <c r="K2427" s="4">
        <v>45808</v>
      </c>
      <c r="L2427" s="16" t="s">
        <v>11229</v>
      </c>
      <c r="M2427" s="26">
        <v>68.8</v>
      </c>
      <c r="N2427" s="2">
        <v>2</v>
      </c>
      <c r="O2427" s="26">
        <v>137.6</v>
      </c>
      <c r="P2427" s="26">
        <v>54.9</v>
      </c>
      <c r="Q2427" s="26">
        <v>10.47</v>
      </c>
      <c r="R2427" s="26">
        <v>30.02</v>
      </c>
      <c r="S2427" s="26">
        <v>0</v>
      </c>
      <c r="T2427" s="26">
        <v>0</v>
      </c>
      <c r="U2427" s="26">
        <v>42.21</v>
      </c>
      <c r="V2427" s="10">
        <v>0.30680000000000002</v>
      </c>
      <c r="W2427" s="1" t="s">
        <v>34</v>
      </c>
      <c r="X2427" s="3"/>
      <c r="Y2427" s="3"/>
      <c r="Z2427" s="5" t="s">
        <v>7980</v>
      </c>
      <c r="AA2427" s="5" t="str">
        <f>VLOOKUP(J2427, sku!B:C, 2, FALSE)</f>
        <v>Par De Trava Do Quebra Vento Cromado (23Cm)</v>
      </c>
      <c r="AB2427" s="3" t="str">
        <f>VLOOKUP(J2427, sku!B:BM, 64, FALSE)</f>
        <v>Revenda</v>
      </c>
      <c r="AC2427" s="3" t="str">
        <f>LEFT(pedidos[[#This Row],[SKU]],3)</f>
        <v>Q-9</v>
      </c>
      <c r="AD2427" s="36" t="str" cm="1">
        <f t="array" aca="1" ref="AD2427" ca="1">IFERROR(
  INDEX(
    montadora[Montadora],
    MATCH(TRUE,LEFT(#REF!,NÚCARACT(montadora[SKU Parcial]))=montadora[SKU Parcial],0)
  ),
  ""
)</f>
        <v/>
      </c>
    </row>
    <row r="2428" spans="1:30" x14ac:dyDescent="0.25">
      <c r="A2428" s="42" t="s">
        <v>10471</v>
      </c>
      <c r="B2428" s="42"/>
      <c r="C2428" s="42"/>
      <c r="D2428" s="42"/>
      <c r="E2428" s="42">
        <v>23998118595</v>
      </c>
      <c r="F2428" s="42" t="s">
        <v>10106</v>
      </c>
      <c r="G2428" s="42" t="s">
        <v>11228</v>
      </c>
      <c r="H2428" s="7"/>
      <c r="I2428" s="42"/>
      <c r="J2428" s="42" t="s">
        <v>1675</v>
      </c>
      <c r="K2428" s="8">
        <v>45823</v>
      </c>
      <c r="L2428" s="19" t="s">
        <v>8443</v>
      </c>
      <c r="M2428" s="44">
        <v>52.8</v>
      </c>
      <c r="N2428" s="7">
        <v>2</v>
      </c>
      <c r="O2428" s="44">
        <v>105.6</v>
      </c>
      <c r="P2428" s="44">
        <v>54.9</v>
      </c>
      <c r="Q2428" s="44">
        <v>3.93</v>
      </c>
      <c r="R2428" s="44">
        <v>29.12</v>
      </c>
      <c r="S2428" s="44">
        <v>0</v>
      </c>
      <c r="T2428" s="44">
        <v>0</v>
      </c>
      <c r="U2428" s="44">
        <v>17.649999999999999</v>
      </c>
      <c r="V2428" s="9">
        <v>0.16719999999999999</v>
      </c>
      <c r="W2428" s="42" t="s">
        <v>34</v>
      </c>
      <c r="X2428" s="43"/>
      <c r="Y2428" s="43"/>
      <c r="Z2428" s="43" t="s">
        <v>8442</v>
      </c>
      <c r="AA2428" s="43" t="str">
        <f>VLOOKUP(J2428, sku!B:C, 2, FALSE)</f>
        <v>Par De Trava Do Quebra Vento Cromado (23Cm)</v>
      </c>
      <c r="AB2428" s="45" t="str">
        <f>VLOOKUP(J2428, sku!B:BM, 64, FALSE)</f>
        <v>Revenda</v>
      </c>
      <c r="AC2428" s="45" t="str">
        <f>LEFT(pedidos[[#This Row],[SKU]],3)</f>
        <v>Q-9</v>
      </c>
      <c r="AD2428" s="37" t="str" cm="1">
        <f t="array" aca="1" ref="AD2428" ca="1">IFERROR(
  INDEX(
    montadora[Montadora],
    MATCH(TRUE,LEFT(#REF!,NÚCARACT(montadora[SKU Parcial]))=montadora[SKU Parcial],0)
  ),
  ""
)</f>
        <v/>
      </c>
    </row>
    <row r="2429" spans="1:30" customFormat="1" x14ac:dyDescent="0.25">
      <c r="A2429" s="6" t="s">
        <v>5326</v>
      </c>
      <c r="B2429" s="6" t="s">
        <v>5327</v>
      </c>
      <c r="C2429" s="6" t="s">
        <v>1282</v>
      </c>
      <c r="D2429" s="6" t="s">
        <v>45</v>
      </c>
      <c r="E2429" s="6" t="s">
        <v>5328</v>
      </c>
      <c r="F2429" s="6" t="s">
        <v>1674</v>
      </c>
      <c r="G2429" s="6" t="s">
        <v>11228</v>
      </c>
      <c r="H2429" s="19" t="s">
        <v>30</v>
      </c>
      <c r="I2429" s="6" t="s">
        <v>36</v>
      </c>
      <c r="J2429" s="6" t="s">
        <v>1675</v>
      </c>
      <c r="K2429" s="21">
        <v>45832</v>
      </c>
      <c r="L2429" s="19" t="s">
        <v>11229</v>
      </c>
      <c r="M2429" s="25">
        <v>52.8</v>
      </c>
      <c r="N2429" s="19">
        <v>2</v>
      </c>
      <c r="O2429" s="25">
        <v>145.59</v>
      </c>
      <c r="P2429" s="25">
        <v>54.9</v>
      </c>
      <c r="Q2429" s="25">
        <v>3.93</v>
      </c>
      <c r="R2429" s="25">
        <v>26.18</v>
      </c>
      <c r="S2429" s="25">
        <v>39.99</v>
      </c>
      <c r="T2429" s="25">
        <v>0</v>
      </c>
      <c r="U2429" s="25">
        <v>20.59</v>
      </c>
      <c r="V2429" s="23">
        <v>0</v>
      </c>
      <c r="W2429" s="6" t="s">
        <v>34</v>
      </c>
      <c r="X2429" s="5">
        <v>115733270599</v>
      </c>
      <c r="Y2429" s="5">
        <v>45065268613</v>
      </c>
      <c r="Z2429" s="5" t="s">
        <v>7980</v>
      </c>
      <c r="AA2429" s="5" t="str">
        <f>VLOOKUP(J2429, sku!B:C, 2, FALSE)</f>
        <v>Par De Trava Do Quebra Vento Cromado (23Cm)</v>
      </c>
      <c r="AB2429" s="3" t="str">
        <f>VLOOKUP(J2429, sku!B:BM, 64, FALSE)</f>
        <v>Revenda</v>
      </c>
      <c r="AC2429" s="3" t="str">
        <f>LEFT(pedidos[[#This Row],[SKU]],3)</f>
        <v>Q-9</v>
      </c>
      <c r="AD2429" s="36" t="str" cm="1">
        <f t="array" aca="1" ref="AD2429" ca="1">IFERROR(
  INDEX(
    montadora[Montadora],
    MATCH(TRUE,LEFT(#REF!,NÚCARACT(montadora[SKU Parcial]))=montadora[SKU Parcial],0)
  ),
  ""
)</f>
        <v/>
      </c>
    </row>
    <row r="2430" spans="1:30" customFormat="1" x14ac:dyDescent="0.25">
      <c r="A2430" s="1" t="s">
        <v>3516</v>
      </c>
      <c r="B2430" s="1" t="s">
        <v>3517</v>
      </c>
      <c r="C2430" s="1" t="s">
        <v>3518</v>
      </c>
      <c r="D2430" s="1" t="s">
        <v>27</v>
      </c>
      <c r="E2430" s="1" t="s">
        <v>3519</v>
      </c>
      <c r="F2430" s="1" t="s">
        <v>3520</v>
      </c>
      <c r="G2430" s="6" t="s">
        <v>11227</v>
      </c>
      <c r="H2430" s="20" t="s">
        <v>47</v>
      </c>
      <c r="I2430" s="1" t="s">
        <v>36</v>
      </c>
      <c r="J2430" s="1" t="s">
        <v>3521</v>
      </c>
      <c r="K2430" s="22">
        <v>45818</v>
      </c>
      <c r="L2430" s="20" t="s">
        <v>33</v>
      </c>
      <c r="M2430" s="26">
        <v>197.8</v>
      </c>
      <c r="N2430" s="20">
        <v>1</v>
      </c>
      <c r="O2430" s="26">
        <v>199.39</v>
      </c>
      <c r="P2430" s="26">
        <v>55</v>
      </c>
      <c r="Q2430" s="27">
        <v>0</v>
      </c>
      <c r="R2430" s="26">
        <v>33.630000000000003</v>
      </c>
      <c r="S2430" s="26">
        <v>1.59</v>
      </c>
      <c r="T2430" s="26">
        <v>14.31</v>
      </c>
      <c r="U2430" s="26">
        <v>78.599999999999994</v>
      </c>
      <c r="V2430" s="24">
        <v>0.39739999999999998</v>
      </c>
      <c r="W2430" s="1" t="s">
        <v>34</v>
      </c>
      <c r="X2430" s="3"/>
      <c r="Y2430" s="3"/>
      <c r="Z2430" s="5" t="s">
        <v>7980</v>
      </c>
      <c r="AA2430" s="5" t="str">
        <f>VLOOKUP(J2430, sku!B:C, 2, FALSE)</f>
        <v>Smart Led Taytech 20000 Lumens H3</v>
      </c>
      <c r="AB2430" s="3" t="str">
        <f>VLOOKUP(J2430, sku!B:BM, 64, FALSE)</f>
        <v>Revenda</v>
      </c>
      <c r="AC2430" s="3" t="str">
        <f>LEFT(pedidos[[#This Row],[SKU]],3)</f>
        <v>TT-</v>
      </c>
      <c r="AD2430" s="36" t="str" cm="1">
        <f t="array" aca="1" ref="AD2430" ca="1">IFERROR(
  INDEX(
    montadora[Montadora],
    MATCH(TRUE,LEFT(#REF!,NÚCARACT(montadora[SKU Parcial]))=montadora[SKU Parcial],0)
  ),
  ""
)</f>
        <v/>
      </c>
    </row>
    <row r="2431" spans="1:30" customFormat="1" x14ac:dyDescent="0.25">
      <c r="A2431" s="1" t="s">
        <v>3588</v>
      </c>
      <c r="B2431" s="1" t="s">
        <v>3589</v>
      </c>
      <c r="C2431" s="1" t="s">
        <v>3590</v>
      </c>
      <c r="D2431" s="1" t="s">
        <v>27</v>
      </c>
      <c r="E2431" s="1" t="s">
        <v>3591</v>
      </c>
      <c r="F2431" s="1" t="s">
        <v>3592</v>
      </c>
      <c r="G2431" s="6" t="s">
        <v>11227</v>
      </c>
      <c r="H2431" s="20" t="s">
        <v>47</v>
      </c>
      <c r="I2431" s="1" t="s">
        <v>36</v>
      </c>
      <c r="J2431" s="1" t="s">
        <v>3593</v>
      </c>
      <c r="K2431" s="22">
        <v>45818</v>
      </c>
      <c r="L2431" s="20" t="s">
        <v>33</v>
      </c>
      <c r="M2431" s="26">
        <v>167.69</v>
      </c>
      <c r="N2431" s="20">
        <v>1</v>
      </c>
      <c r="O2431" s="26">
        <v>168.39</v>
      </c>
      <c r="P2431" s="26">
        <v>55</v>
      </c>
      <c r="Q2431" s="27">
        <v>0</v>
      </c>
      <c r="R2431" s="26">
        <v>28.51</v>
      </c>
      <c r="S2431" s="26">
        <v>0.7</v>
      </c>
      <c r="T2431" s="26">
        <v>6.26</v>
      </c>
      <c r="U2431" s="26">
        <v>64.14</v>
      </c>
      <c r="V2431" s="24">
        <v>0.38250000000000001</v>
      </c>
      <c r="W2431" s="1" t="s">
        <v>34</v>
      </c>
      <c r="X2431" s="3"/>
      <c r="Y2431" s="3"/>
      <c r="Z2431" s="5" t="s">
        <v>7980</v>
      </c>
      <c r="AA2431" s="5" t="str">
        <f>VLOOKUP(J2431, sku!B:C, 2, FALSE)</f>
        <v>Smart Led Taytech 8000 Lumens - H7</v>
      </c>
      <c r="AB2431" s="3" t="str">
        <f>VLOOKUP(J2431, sku!B:BM, 64, FALSE)</f>
        <v>Revenda</v>
      </c>
      <c r="AC2431" s="3" t="str">
        <f>LEFT(pedidos[[#This Row],[SKU]],3)</f>
        <v>TT-</v>
      </c>
      <c r="AD2431" s="36" t="str" cm="1">
        <f t="array" aca="1" ref="AD2431" ca="1">IFERROR(
  INDEX(
    montadora[Montadora],
    MATCH(TRUE,LEFT(#REF!,NÚCARACT(montadora[SKU Parcial]))=montadora[SKU Parcial],0)
  ),
  ""
)</f>
        <v/>
      </c>
    </row>
    <row r="2432" spans="1:30" customFormat="1" x14ac:dyDescent="0.25">
      <c r="A2432" s="1" t="s">
        <v>6785</v>
      </c>
      <c r="B2432" s="1" t="s">
        <v>6786</v>
      </c>
      <c r="C2432" s="1" t="s">
        <v>6787</v>
      </c>
      <c r="D2432" s="1" t="s">
        <v>27</v>
      </c>
      <c r="E2432" s="1" t="s">
        <v>6788</v>
      </c>
      <c r="F2432" s="1" t="s">
        <v>6789</v>
      </c>
      <c r="G2432" s="6" t="s">
        <v>11227</v>
      </c>
      <c r="H2432" s="2" t="s">
        <v>47</v>
      </c>
      <c r="I2432" s="1" t="s">
        <v>36</v>
      </c>
      <c r="J2432" s="1" t="s">
        <v>6790</v>
      </c>
      <c r="K2432" s="4">
        <v>45805</v>
      </c>
      <c r="L2432" s="16" t="s">
        <v>11229</v>
      </c>
      <c r="M2432" s="26">
        <v>169.8</v>
      </c>
      <c r="N2432" s="2">
        <v>1</v>
      </c>
      <c r="O2432" s="26">
        <v>169.8</v>
      </c>
      <c r="P2432" s="26">
        <v>55</v>
      </c>
      <c r="Q2432" s="26">
        <v>12.92</v>
      </c>
      <c r="R2432" s="26">
        <v>28.87</v>
      </c>
      <c r="S2432" s="26">
        <v>0</v>
      </c>
      <c r="T2432" s="26">
        <v>21.1</v>
      </c>
      <c r="U2432" s="26">
        <v>51.91</v>
      </c>
      <c r="V2432" s="10">
        <v>0.30570000000000003</v>
      </c>
      <c r="W2432" s="1" t="s">
        <v>34</v>
      </c>
      <c r="X2432" s="3"/>
      <c r="Y2432" s="3"/>
      <c r="Z2432" s="5" t="s">
        <v>7980</v>
      </c>
      <c r="AA2432" s="5" t="str">
        <f>VLOOKUP(J2432, sku!B:C, 2, FALSE)</f>
        <v>Smart Led Taytech 8000 Lumens - Hb4 (9006)</v>
      </c>
      <c r="AB2432" s="3" t="str">
        <f>VLOOKUP(J2432, sku!B:BM, 64, FALSE)</f>
        <v>Revenda</v>
      </c>
      <c r="AC2432" s="3" t="str">
        <f>LEFT(pedidos[[#This Row],[SKU]],3)</f>
        <v>TT-</v>
      </c>
      <c r="AD2432" s="36" t="str" cm="1">
        <f t="array" aca="1" ref="AD2432" ca="1">IFERROR(
  INDEX(
    montadora[Montadora],
    MATCH(TRUE,LEFT(#REF!,NÚCARACT(montadora[SKU Parcial]))=montadora[SKU Parcial],0)
  ),
  ""
)</f>
        <v/>
      </c>
    </row>
    <row r="2433" spans="1:30" customFormat="1" x14ac:dyDescent="0.25">
      <c r="A2433" s="1" t="s">
        <v>6900</v>
      </c>
      <c r="B2433" s="1" t="s">
        <v>6901</v>
      </c>
      <c r="C2433" s="1" t="s">
        <v>6902</v>
      </c>
      <c r="D2433" s="1" t="s">
        <v>27</v>
      </c>
      <c r="E2433" s="1" t="s">
        <v>3591</v>
      </c>
      <c r="F2433" s="1" t="s">
        <v>3592</v>
      </c>
      <c r="G2433" s="6" t="s">
        <v>11227</v>
      </c>
      <c r="H2433" s="2" t="s">
        <v>47</v>
      </c>
      <c r="I2433" s="1" t="s">
        <v>36</v>
      </c>
      <c r="J2433" s="1" t="s">
        <v>3593</v>
      </c>
      <c r="K2433" s="4">
        <v>45789</v>
      </c>
      <c r="L2433" s="16" t="s">
        <v>11229</v>
      </c>
      <c r="M2433" s="26">
        <v>169.8</v>
      </c>
      <c r="N2433" s="2">
        <v>1</v>
      </c>
      <c r="O2433" s="26">
        <v>169.8</v>
      </c>
      <c r="P2433" s="26">
        <v>55</v>
      </c>
      <c r="Q2433" s="26">
        <v>12.92</v>
      </c>
      <c r="R2433" s="26">
        <v>28.87</v>
      </c>
      <c r="S2433" s="26">
        <v>0</v>
      </c>
      <c r="T2433" s="26">
        <v>23.45</v>
      </c>
      <c r="U2433" s="26">
        <v>49.56</v>
      </c>
      <c r="V2433" s="10">
        <v>0.29189999999999999</v>
      </c>
      <c r="W2433" s="1" t="s">
        <v>34</v>
      </c>
      <c r="X2433" s="3"/>
      <c r="Y2433" s="3"/>
      <c r="Z2433" s="5" t="s">
        <v>7980</v>
      </c>
      <c r="AA2433" s="5" t="str">
        <f>VLOOKUP(J2433, sku!B:C, 2, FALSE)</f>
        <v>Smart Led Taytech 8000 Lumens - H7</v>
      </c>
      <c r="AB2433" s="3" t="str">
        <f>VLOOKUP(J2433, sku!B:BM, 64, FALSE)</f>
        <v>Revenda</v>
      </c>
      <c r="AC2433" s="3" t="str">
        <f>LEFT(pedidos[[#This Row],[SKU]],3)</f>
        <v>TT-</v>
      </c>
      <c r="AD2433" s="36" t="str" cm="1">
        <f t="array" aca="1" ref="AD2433" ca="1">IFERROR(
  INDEX(
    montadora[Montadora],
    MATCH(TRUE,LEFT(#REF!,NÚCARACT(montadora[SKU Parcial]))=montadora[SKU Parcial],0)
  ),
  ""
)</f>
        <v/>
      </c>
    </row>
    <row r="2434" spans="1:30" x14ac:dyDescent="0.25">
      <c r="A2434" s="42" t="s">
        <v>8304</v>
      </c>
      <c r="B2434" s="42"/>
      <c r="C2434" s="42"/>
      <c r="D2434" s="42"/>
      <c r="E2434" s="42">
        <v>19997804914</v>
      </c>
      <c r="F2434" s="42" t="s">
        <v>8399</v>
      </c>
      <c r="G2434" s="42" t="s">
        <v>11227</v>
      </c>
      <c r="H2434" s="7"/>
      <c r="I2434" s="42"/>
      <c r="J2434" s="42" t="s">
        <v>1700</v>
      </c>
      <c r="K2434" s="8">
        <v>45814</v>
      </c>
      <c r="L2434" s="19" t="s">
        <v>8443</v>
      </c>
      <c r="M2434" s="44">
        <v>135.80000000000001</v>
      </c>
      <c r="N2434" s="7">
        <v>1</v>
      </c>
      <c r="O2434" s="44">
        <v>135.80000000000001</v>
      </c>
      <c r="P2434" s="44">
        <v>55</v>
      </c>
      <c r="Q2434" s="44">
        <v>11.18</v>
      </c>
      <c r="R2434" s="44">
        <v>33.82</v>
      </c>
      <c r="S2434" s="44">
        <v>0</v>
      </c>
      <c r="T2434" s="44">
        <v>-1.22</v>
      </c>
      <c r="U2434" s="44">
        <v>37.03</v>
      </c>
      <c r="V2434" s="9">
        <v>0.2727</v>
      </c>
      <c r="W2434" s="42" t="s">
        <v>34</v>
      </c>
      <c r="X2434" s="43"/>
      <c r="Y2434" s="43"/>
      <c r="Z2434" s="43" t="s">
        <v>8442</v>
      </c>
      <c r="AA2434" s="43" t="str">
        <f>VLOOKUP(J2434, sku!B:C, 2, FALSE)</f>
        <v>Smart Led Taytech 8000 Lumens - H1</v>
      </c>
      <c r="AB2434" s="45" t="str">
        <f>VLOOKUP(J2434, sku!B:BM, 64, FALSE)</f>
        <v>Revenda</v>
      </c>
      <c r="AC2434" s="45" t="str">
        <f>LEFT(pedidos[[#This Row],[SKU]],3)</f>
        <v>TT-</v>
      </c>
      <c r="AD2434" s="37" t="str" cm="1">
        <f t="array" aca="1" ref="AD2434" ca="1">IFERROR(
  INDEX(
    montadora[Montadora],
    MATCH(TRUE,LEFT(#REF!,NÚCARACT(montadora[SKU Parcial]))=montadora[SKU Parcial],0)
  ),
  ""
)</f>
        <v/>
      </c>
    </row>
    <row r="2435" spans="1:30" customFormat="1" x14ac:dyDescent="0.25">
      <c r="A2435" s="1" t="s">
        <v>4568</v>
      </c>
      <c r="B2435" s="1" t="s">
        <v>3589</v>
      </c>
      <c r="C2435" s="1" t="s">
        <v>3590</v>
      </c>
      <c r="D2435" s="1" t="s">
        <v>27</v>
      </c>
      <c r="E2435" s="1" t="s">
        <v>1698</v>
      </c>
      <c r="F2435" s="1" t="s">
        <v>1699</v>
      </c>
      <c r="G2435" s="6" t="s">
        <v>11227</v>
      </c>
      <c r="H2435" s="2" t="s">
        <v>47</v>
      </c>
      <c r="I2435" s="1" t="s">
        <v>36</v>
      </c>
      <c r="J2435" s="1" t="s">
        <v>1700</v>
      </c>
      <c r="K2435" s="4">
        <v>45818</v>
      </c>
      <c r="L2435" s="2" t="s">
        <v>33</v>
      </c>
      <c r="M2435" s="26">
        <v>128.80000000000001</v>
      </c>
      <c r="N2435" s="2">
        <v>1</v>
      </c>
      <c r="O2435" s="26">
        <v>129.5</v>
      </c>
      <c r="P2435" s="26">
        <v>55</v>
      </c>
      <c r="Q2435" s="27">
        <v>0</v>
      </c>
      <c r="R2435" s="26">
        <v>21.9</v>
      </c>
      <c r="S2435" s="26">
        <v>0.7</v>
      </c>
      <c r="T2435" s="26">
        <v>6.26</v>
      </c>
      <c r="U2435" s="26">
        <v>35.049999999999997</v>
      </c>
      <c r="V2435" s="10">
        <v>0.27210000000000001</v>
      </c>
      <c r="W2435" s="1" t="s">
        <v>34</v>
      </c>
      <c r="X2435" s="3"/>
      <c r="Y2435" s="3"/>
      <c r="Z2435" s="5" t="s">
        <v>7980</v>
      </c>
      <c r="AA2435" s="5" t="str">
        <f>VLOOKUP(J2435, sku!B:C, 2, FALSE)</f>
        <v>Smart Led Taytech 8000 Lumens - H1</v>
      </c>
      <c r="AB2435" s="3" t="str">
        <f>VLOOKUP(J2435, sku!B:BM, 64, FALSE)</f>
        <v>Revenda</v>
      </c>
      <c r="AC2435" s="3" t="str">
        <f>LEFT(pedidos[[#This Row],[SKU]],3)</f>
        <v>TT-</v>
      </c>
      <c r="AD2435" s="36" t="str" cm="1">
        <f t="array" aca="1" ref="AD2435" ca="1">IFERROR(
  INDEX(
    montadora[Montadora],
    MATCH(TRUE,LEFT(#REF!,NÚCARACT(montadora[SKU Parcial]))=montadora[SKU Parcial],0)
  ),
  ""
)</f>
        <v/>
      </c>
    </row>
    <row r="2436" spans="1:30" x14ac:dyDescent="0.25">
      <c r="A2436" s="42" t="s">
        <v>9133</v>
      </c>
      <c r="B2436" s="42"/>
      <c r="C2436" s="42"/>
      <c r="D2436" s="42"/>
      <c r="E2436" s="42">
        <v>19997804914</v>
      </c>
      <c r="F2436" s="42" t="s">
        <v>8399</v>
      </c>
      <c r="G2436" s="42" t="s">
        <v>11227</v>
      </c>
      <c r="H2436" s="7"/>
      <c r="I2436" s="42"/>
      <c r="J2436" s="42" t="s">
        <v>8837</v>
      </c>
      <c r="K2436" s="8">
        <v>45804</v>
      </c>
      <c r="L2436" s="19" t="s">
        <v>8443</v>
      </c>
      <c r="M2436" s="44">
        <v>135.80000000000001</v>
      </c>
      <c r="N2436" s="7">
        <v>1</v>
      </c>
      <c r="O2436" s="44">
        <v>135.80000000000001</v>
      </c>
      <c r="P2436" s="44">
        <v>55</v>
      </c>
      <c r="Q2436" s="44">
        <v>10.33</v>
      </c>
      <c r="R2436" s="44">
        <v>33.880000000000003</v>
      </c>
      <c r="S2436" s="44">
        <v>0</v>
      </c>
      <c r="T2436" s="44">
        <v>0</v>
      </c>
      <c r="U2436" s="44">
        <v>36.590000000000003</v>
      </c>
      <c r="V2436" s="9">
        <v>0.26939999999999997</v>
      </c>
      <c r="W2436" s="42" t="s">
        <v>34</v>
      </c>
      <c r="X2436" s="43"/>
      <c r="Y2436" s="43"/>
      <c r="Z2436" s="43" t="s">
        <v>8442</v>
      </c>
      <c r="AA2436" s="43" t="str">
        <f>VLOOKUP(J2436, sku!B:C, 2, FALSE)</f>
        <v>Smart Led Taytech 8000 Lumens - H11</v>
      </c>
      <c r="AB2436" s="45" t="str">
        <f>VLOOKUP(J2436, sku!B:BM, 64, FALSE)</f>
        <v>Revenda</v>
      </c>
      <c r="AC2436" s="45" t="str">
        <f>LEFT(pedidos[[#This Row],[SKU]],3)</f>
        <v>TT-</v>
      </c>
      <c r="AD2436" s="37" t="str" cm="1">
        <f t="array" aca="1" ref="AD2436" ca="1">IFERROR(
  INDEX(
    montadora[Montadora],
    MATCH(TRUE,LEFT(#REF!,NÚCARACT(montadora[SKU Parcial]))=montadora[SKU Parcial],0)
  ),
  ""
)</f>
        <v/>
      </c>
    </row>
    <row r="2437" spans="1:30" x14ac:dyDescent="0.25">
      <c r="A2437" s="42" t="s">
        <v>9134</v>
      </c>
      <c r="B2437" s="42"/>
      <c r="C2437" s="42"/>
      <c r="D2437" s="42"/>
      <c r="E2437" s="42">
        <v>19997804914</v>
      </c>
      <c r="F2437" s="42" t="s">
        <v>8399</v>
      </c>
      <c r="G2437" s="42" t="s">
        <v>11227</v>
      </c>
      <c r="H2437" s="7"/>
      <c r="I2437" s="42"/>
      <c r="J2437" s="42" t="s">
        <v>1700</v>
      </c>
      <c r="K2437" s="8">
        <v>45804</v>
      </c>
      <c r="L2437" s="19" t="s">
        <v>8443</v>
      </c>
      <c r="M2437" s="44">
        <v>135.80000000000001</v>
      </c>
      <c r="N2437" s="7">
        <v>1</v>
      </c>
      <c r="O2437" s="44">
        <v>135.80000000000001</v>
      </c>
      <c r="P2437" s="44">
        <v>55</v>
      </c>
      <c r="Q2437" s="44">
        <v>10.33</v>
      </c>
      <c r="R2437" s="44">
        <v>33.880000000000003</v>
      </c>
      <c r="S2437" s="44">
        <v>0</v>
      </c>
      <c r="T2437" s="44">
        <v>0</v>
      </c>
      <c r="U2437" s="44">
        <v>36.590000000000003</v>
      </c>
      <c r="V2437" s="9">
        <v>0.26939999999999997</v>
      </c>
      <c r="W2437" s="42" t="s">
        <v>34</v>
      </c>
      <c r="X2437" s="43"/>
      <c r="Y2437" s="43"/>
      <c r="Z2437" s="43" t="s">
        <v>8442</v>
      </c>
      <c r="AA2437" s="43" t="str">
        <f>VLOOKUP(J2437, sku!B:C, 2, FALSE)</f>
        <v>Smart Led Taytech 8000 Lumens - H1</v>
      </c>
      <c r="AB2437" s="45" t="str">
        <f>VLOOKUP(J2437, sku!B:BM, 64, FALSE)</f>
        <v>Revenda</v>
      </c>
      <c r="AC2437" s="45" t="str">
        <f>LEFT(pedidos[[#This Row],[SKU]],3)</f>
        <v>TT-</v>
      </c>
      <c r="AD2437" s="37" t="str" cm="1">
        <f t="array" aca="1" ref="AD2437" ca="1">IFERROR(
  INDEX(
    montadora[Montadora],
    MATCH(TRUE,LEFT(#REF!,NÚCARACT(montadora[SKU Parcial]))=montadora[SKU Parcial],0)
  ),
  ""
)</f>
        <v/>
      </c>
    </row>
    <row r="2438" spans="1:30" x14ac:dyDescent="0.25">
      <c r="A2438" s="42" t="s">
        <v>8298</v>
      </c>
      <c r="B2438" s="42"/>
      <c r="C2438" s="42"/>
      <c r="D2438" s="42"/>
      <c r="E2438" s="42">
        <v>19997804914</v>
      </c>
      <c r="F2438" s="42" t="s">
        <v>8399</v>
      </c>
      <c r="G2438" s="42" t="s">
        <v>11227</v>
      </c>
      <c r="H2438" s="7"/>
      <c r="I2438" s="42"/>
      <c r="J2438" s="42" t="s">
        <v>3593</v>
      </c>
      <c r="K2438" s="8">
        <v>45830</v>
      </c>
      <c r="L2438" s="19" t="s">
        <v>8443</v>
      </c>
      <c r="M2438" s="44">
        <v>135.80000000000001</v>
      </c>
      <c r="N2438" s="7">
        <v>1</v>
      </c>
      <c r="O2438" s="44">
        <v>135.80000000000001</v>
      </c>
      <c r="P2438" s="44">
        <v>55</v>
      </c>
      <c r="Q2438" s="44">
        <v>11.18</v>
      </c>
      <c r="R2438" s="44">
        <v>33.880000000000003</v>
      </c>
      <c r="S2438" s="44">
        <v>0</v>
      </c>
      <c r="T2438" s="44">
        <v>0</v>
      </c>
      <c r="U2438" s="44">
        <v>35.74</v>
      </c>
      <c r="V2438" s="9">
        <v>0.26319999999999999</v>
      </c>
      <c r="W2438" s="42" t="s">
        <v>34</v>
      </c>
      <c r="X2438" s="43"/>
      <c r="Y2438" s="43"/>
      <c r="Z2438" s="43" t="s">
        <v>8442</v>
      </c>
      <c r="AA2438" s="43" t="str">
        <f>VLOOKUP(J2438, sku!B:C, 2, FALSE)</f>
        <v>Smart Led Taytech 8000 Lumens - H7</v>
      </c>
      <c r="AB2438" s="45" t="str">
        <f>VLOOKUP(J2438, sku!B:BM, 64, FALSE)</f>
        <v>Revenda</v>
      </c>
      <c r="AC2438" s="45" t="str">
        <f>LEFT(pedidos[[#This Row],[SKU]],3)</f>
        <v>TT-</v>
      </c>
      <c r="AD2438" s="37" t="str" cm="1">
        <f t="array" aca="1" ref="AD2438" ca="1">IFERROR(
  INDEX(
    montadora[Montadora],
    MATCH(TRUE,LEFT(J2897,NÚCARACT(montadora[SKU Parcial]))=montadora[SKU Parcial],0)
  ),
  ""
)</f>
        <v/>
      </c>
    </row>
    <row r="2439" spans="1:30" x14ac:dyDescent="0.25">
      <c r="A2439" s="42" t="s">
        <v>8299</v>
      </c>
      <c r="B2439" s="42"/>
      <c r="C2439" s="42"/>
      <c r="D2439" s="42"/>
      <c r="E2439" s="42">
        <v>19997804914</v>
      </c>
      <c r="F2439" s="42" t="s">
        <v>8399</v>
      </c>
      <c r="G2439" s="42" t="s">
        <v>11227</v>
      </c>
      <c r="H2439" s="7"/>
      <c r="I2439" s="42"/>
      <c r="J2439" s="42" t="s">
        <v>3593</v>
      </c>
      <c r="K2439" s="8">
        <v>45821</v>
      </c>
      <c r="L2439" s="19" t="s">
        <v>8443</v>
      </c>
      <c r="M2439" s="44">
        <v>135.80000000000001</v>
      </c>
      <c r="N2439" s="7">
        <v>1</v>
      </c>
      <c r="O2439" s="44">
        <v>135.80000000000001</v>
      </c>
      <c r="P2439" s="44">
        <v>55</v>
      </c>
      <c r="Q2439" s="44">
        <v>11.18</v>
      </c>
      <c r="R2439" s="44">
        <v>33.880000000000003</v>
      </c>
      <c r="S2439" s="44">
        <v>0</v>
      </c>
      <c r="T2439" s="44">
        <v>0</v>
      </c>
      <c r="U2439" s="44">
        <v>35.74</v>
      </c>
      <c r="V2439" s="9">
        <v>0.26319999999999999</v>
      </c>
      <c r="W2439" s="42" t="s">
        <v>34</v>
      </c>
      <c r="X2439" s="43"/>
      <c r="Y2439" s="43"/>
      <c r="Z2439" s="43" t="s">
        <v>8442</v>
      </c>
      <c r="AA2439" s="43" t="str">
        <f>VLOOKUP(J2439, sku!B:C, 2, FALSE)</f>
        <v>Smart Led Taytech 8000 Lumens - H7</v>
      </c>
      <c r="AB2439" s="45" t="str">
        <f>VLOOKUP(J2439, sku!B:BM, 64, FALSE)</f>
        <v>Revenda</v>
      </c>
      <c r="AC2439" s="45" t="str">
        <f>LEFT(pedidos[[#This Row],[SKU]],3)</f>
        <v>TT-</v>
      </c>
      <c r="AD2439" s="37" t="str" cm="1">
        <f t="array" aca="1" ref="AD2439" ca="1">IFERROR(
  INDEX(
    montadora[Montadora],
    MATCH(TRUE,LEFT(J2898,NÚCARACT(montadora[SKU Parcial]))=montadora[SKU Parcial],0)
  ),
  ""
)</f>
        <v/>
      </c>
    </row>
    <row r="2440" spans="1:30" x14ac:dyDescent="0.25">
      <c r="A2440" s="42" t="s">
        <v>8300</v>
      </c>
      <c r="B2440" s="42"/>
      <c r="C2440" s="42"/>
      <c r="D2440" s="42"/>
      <c r="E2440" s="42">
        <v>19997804914</v>
      </c>
      <c r="F2440" s="42" t="s">
        <v>8399</v>
      </c>
      <c r="G2440" s="42" t="s">
        <v>11227</v>
      </c>
      <c r="H2440" s="7"/>
      <c r="I2440" s="42"/>
      <c r="J2440" s="42" t="s">
        <v>6790</v>
      </c>
      <c r="K2440" s="8">
        <v>45817</v>
      </c>
      <c r="L2440" s="19" t="s">
        <v>8443</v>
      </c>
      <c r="M2440" s="44">
        <v>135.80000000000001</v>
      </c>
      <c r="N2440" s="7">
        <v>1</v>
      </c>
      <c r="O2440" s="44">
        <v>135.80000000000001</v>
      </c>
      <c r="P2440" s="44">
        <v>55</v>
      </c>
      <c r="Q2440" s="44">
        <v>11.18</v>
      </c>
      <c r="R2440" s="44">
        <v>33.880000000000003</v>
      </c>
      <c r="S2440" s="44">
        <v>0</v>
      </c>
      <c r="T2440" s="44">
        <v>0</v>
      </c>
      <c r="U2440" s="44">
        <v>35.74</v>
      </c>
      <c r="V2440" s="9">
        <v>0.26319999999999999</v>
      </c>
      <c r="W2440" s="42" t="s">
        <v>34</v>
      </c>
      <c r="X2440" s="43"/>
      <c r="Y2440" s="43"/>
      <c r="Z2440" s="43" t="s">
        <v>8442</v>
      </c>
      <c r="AA2440" s="43" t="str">
        <f>VLOOKUP(J2440, sku!B:C, 2, FALSE)</f>
        <v>Smart Led Taytech 8000 Lumens - Hb4 (9006)</v>
      </c>
      <c r="AB2440" s="45" t="str">
        <f>VLOOKUP(J2440, sku!B:BM, 64, FALSE)</f>
        <v>Revenda</v>
      </c>
      <c r="AC2440" s="45" t="str">
        <f>LEFT(pedidos[[#This Row],[SKU]],3)</f>
        <v>TT-</v>
      </c>
      <c r="AD2440" s="37" t="str" cm="1">
        <f t="array" aca="1" ref="AD2440" ca="1">IFERROR(
  INDEX(
    montadora[Montadora],
    MATCH(TRUE,LEFT(#REF!,NÚCARACT(montadora[SKU Parcial]))=montadora[SKU Parcial],0)
  ),
  ""
)</f>
        <v/>
      </c>
    </row>
    <row r="2441" spans="1:30" x14ac:dyDescent="0.25">
      <c r="A2441" s="42" t="s">
        <v>8301</v>
      </c>
      <c r="B2441" s="42"/>
      <c r="C2441" s="42"/>
      <c r="D2441" s="42"/>
      <c r="E2441" s="42">
        <v>19997804914</v>
      </c>
      <c r="F2441" s="42" t="s">
        <v>8399</v>
      </c>
      <c r="G2441" s="42" t="s">
        <v>11227</v>
      </c>
      <c r="H2441" s="7"/>
      <c r="I2441" s="42"/>
      <c r="J2441" s="42" t="s">
        <v>6790</v>
      </c>
      <c r="K2441" s="8">
        <v>45816</v>
      </c>
      <c r="L2441" s="19" t="s">
        <v>8443</v>
      </c>
      <c r="M2441" s="44">
        <v>135.80000000000001</v>
      </c>
      <c r="N2441" s="7">
        <v>1</v>
      </c>
      <c r="O2441" s="44">
        <v>143.80000000000001</v>
      </c>
      <c r="P2441" s="44">
        <v>55</v>
      </c>
      <c r="Q2441" s="44">
        <v>11.18</v>
      </c>
      <c r="R2441" s="44">
        <v>33.880000000000003</v>
      </c>
      <c r="S2441" s="44">
        <v>8</v>
      </c>
      <c r="T2441" s="44">
        <v>0</v>
      </c>
      <c r="U2441" s="44">
        <v>35.74</v>
      </c>
      <c r="V2441" s="9">
        <v>0.26319999999999999</v>
      </c>
      <c r="W2441" s="42" t="s">
        <v>34</v>
      </c>
      <c r="X2441" s="43"/>
      <c r="Y2441" s="43"/>
      <c r="Z2441" s="43" t="s">
        <v>8442</v>
      </c>
      <c r="AA2441" s="43" t="str">
        <f>VLOOKUP(J2441, sku!B:C, 2, FALSE)</f>
        <v>Smart Led Taytech 8000 Lumens - Hb4 (9006)</v>
      </c>
      <c r="AB2441" s="45" t="str">
        <f>VLOOKUP(J2441, sku!B:BM, 64, FALSE)</f>
        <v>Revenda</v>
      </c>
      <c r="AC2441" s="45" t="str">
        <f>LEFT(pedidos[[#This Row],[SKU]],3)</f>
        <v>TT-</v>
      </c>
      <c r="AD2441" s="37" t="str" cm="1">
        <f t="array" aca="1" ref="AD2441" ca="1">IFERROR(
  INDEX(
    montadora[Montadora],
    MATCH(TRUE,LEFT(#REF!,NÚCARACT(montadora[SKU Parcial]))=montadora[SKU Parcial],0)
  ),
  ""
)</f>
        <v/>
      </c>
    </row>
    <row r="2442" spans="1:30" x14ac:dyDescent="0.25">
      <c r="A2442" s="42" t="s">
        <v>8302</v>
      </c>
      <c r="B2442" s="42"/>
      <c r="C2442" s="42"/>
      <c r="D2442" s="42"/>
      <c r="E2442" s="42">
        <v>19997804914</v>
      </c>
      <c r="F2442" s="42" t="s">
        <v>8399</v>
      </c>
      <c r="G2442" s="42" t="s">
        <v>11227</v>
      </c>
      <c r="H2442" s="7"/>
      <c r="I2442" s="42"/>
      <c r="J2442" s="42" t="s">
        <v>3593</v>
      </c>
      <c r="K2442" s="8">
        <v>45814</v>
      </c>
      <c r="L2442" s="19" t="s">
        <v>8443</v>
      </c>
      <c r="M2442" s="44">
        <v>135.80000000000001</v>
      </c>
      <c r="N2442" s="7">
        <v>1</v>
      </c>
      <c r="O2442" s="44">
        <v>135.80000000000001</v>
      </c>
      <c r="P2442" s="44">
        <v>55</v>
      </c>
      <c r="Q2442" s="44">
        <v>11.18</v>
      </c>
      <c r="R2442" s="44">
        <v>33.880000000000003</v>
      </c>
      <c r="S2442" s="44">
        <v>0</v>
      </c>
      <c r="T2442" s="44">
        <v>0</v>
      </c>
      <c r="U2442" s="44">
        <v>35.74</v>
      </c>
      <c r="V2442" s="9">
        <v>0.26319999999999999</v>
      </c>
      <c r="W2442" s="42" t="s">
        <v>34</v>
      </c>
      <c r="X2442" s="43"/>
      <c r="Y2442" s="43"/>
      <c r="Z2442" s="43" t="s">
        <v>8442</v>
      </c>
      <c r="AA2442" s="43" t="str">
        <f>VLOOKUP(J2442, sku!B:C, 2, FALSE)</f>
        <v>Smart Led Taytech 8000 Lumens - H7</v>
      </c>
      <c r="AB2442" s="45" t="str">
        <f>VLOOKUP(J2442, sku!B:BM, 64, FALSE)</f>
        <v>Revenda</v>
      </c>
      <c r="AC2442" s="45" t="str">
        <f>LEFT(pedidos[[#This Row],[SKU]],3)</f>
        <v>TT-</v>
      </c>
      <c r="AD2442" s="37" t="str" cm="1">
        <f t="array" aca="1" ref="AD2442" ca="1">IFERROR(
  INDEX(
    montadora[Montadora],
    MATCH(TRUE,LEFT(#REF!,NÚCARACT(montadora[SKU Parcial]))=montadora[SKU Parcial],0)
  ),
  ""
)</f>
        <v/>
      </c>
    </row>
    <row r="2443" spans="1:30" x14ac:dyDescent="0.25">
      <c r="A2443" s="42" t="s">
        <v>8303</v>
      </c>
      <c r="B2443" s="42"/>
      <c r="C2443" s="42"/>
      <c r="D2443" s="42"/>
      <c r="E2443" s="42">
        <v>19997804914</v>
      </c>
      <c r="F2443" s="42" t="s">
        <v>8399</v>
      </c>
      <c r="G2443" s="42" t="s">
        <v>11227</v>
      </c>
      <c r="H2443" s="7"/>
      <c r="I2443" s="42"/>
      <c r="J2443" s="42" t="s">
        <v>8439</v>
      </c>
      <c r="K2443" s="8">
        <v>45814</v>
      </c>
      <c r="L2443" s="19" t="s">
        <v>8443</v>
      </c>
      <c r="M2443" s="44">
        <v>135.80000000000001</v>
      </c>
      <c r="N2443" s="7">
        <v>1</v>
      </c>
      <c r="O2443" s="44">
        <v>135.80000000000001</v>
      </c>
      <c r="P2443" s="44">
        <v>55</v>
      </c>
      <c r="Q2443" s="44">
        <v>11.18</v>
      </c>
      <c r="R2443" s="44">
        <v>33.880000000000003</v>
      </c>
      <c r="S2443" s="44">
        <v>0</v>
      </c>
      <c r="T2443" s="44">
        <v>0</v>
      </c>
      <c r="U2443" s="44">
        <v>35.74</v>
      </c>
      <c r="V2443" s="9">
        <v>0.26319999999999999</v>
      </c>
      <c r="W2443" s="42" t="s">
        <v>34</v>
      </c>
      <c r="X2443" s="43"/>
      <c r="Y2443" s="43"/>
      <c r="Z2443" s="43" t="s">
        <v>8442</v>
      </c>
      <c r="AA2443" s="43" t="str">
        <f>VLOOKUP(J2443, sku!B:C, 2, FALSE)</f>
        <v>Smart Led Taytech 8000 Lumens - H27</v>
      </c>
      <c r="AB2443" s="45" t="str">
        <f>VLOOKUP(J2443, sku!B:BM, 64, FALSE)</f>
        <v>Revenda</v>
      </c>
      <c r="AC2443" s="45" t="str">
        <f>LEFT(pedidos[[#This Row],[SKU]],3)</f>
        <v>TT-</v>
      </c>
      <c r="AD2443" s="37" t="str" cm="1">
        <f t="array" aca="1" ref="AD2443" ca="1">IFERROR(
  INDEX(
    montadora[Montadora],
    MATCH(TRUE,LEFT(#REF!,NÚCARACT(montadora[SKU Parcial]))=montadora[SKU Parcial],0)
  ),
  ""
)</f>
        <v/>
      </c>
    </row>
    <row r="2444" spans="1:30" x14ac:dyDescent="0.25">
      <c r="A2444" s="42" t="s">
        <v>8305</v>
      </c>
      <c r="B2444" s="42"/>
      <c r="C2444" s="42"/>
      <c r="D2444" s="42"/>
      <c r="E2444" s="42">
        <v>19997804914</v>
      </c>
      <c r="F2444" s="42" t="s">
        <v>8399</v>
      </c>
      <c r="G2444" s="42" t="s">
        <v>11227</v>
      </c>
      <c r="H2444" s="7"/>
      <c r="I2444" s="42"/>
      <c r="J2444" s="42" t="s">
        <v>3593</v>
      </c>
      <c r="K2444" s="8">
        <v>45811</v>
      </c>
      <c r="L2444" s="19" t="s">
        <v>8443</v>
      </c>
      <c r="M2444" s="44">
        <v>135.80000000000001</v>
      </c>
      <c r="N2444" s="7">
        <v>1</v>
      </c>
      <c r="O2444" s="44">
        <v>135.80000000000001</v>
      </c>
      <c r="P2444" s="44">
        <v>55</v>
      </c>
      <c r="Q2444" s="44">
        <v>11.18</v>
      </c>
      <c r="R2444" s="44">
        <v>33.880000000000003</v>
      </c>
      <c r="S2444" s="44">
        <v>0</v>
      </c>
      <c r="T2444" s="44">
        <v>0</v>
      </c>
      <c r="U2444" s="44">
        <v>35.74</v>
      </c>
      <c r="V2444" s="9">
        <v>0.26319999999999999</v>
      </c>
      <c r="W2444" s="42" t="s">
        <v>34</v>
      </c>
      <c r="X2444" s="43"/>
      <c r="Y2444" s="43"/>
      <c r="Z2444" s="43" t="s">
        <v>8442</v>
      </c>
      <c r="AA2444" s="43" t="str">
        <f>VLOOKUP(J2444, sku!B:C, 2, FALSE)</f>
        <v>Smart Led Taytech 8000 Lumens - H7</v>
      </c>
      <c r="AB2444" s="45" t="str">
        <f>VLOOKUP(J2444, sku!B:BM, 64, FALSE)</f>
        <v>Revenda</v>
      </c>
      <c r="AC2444" s="45" t="str">
        <f>LEFT(pedidos[[#This Row],[SKU]],3)</f>
        <v>TT-</v>
      </c>
      <c r="AD2444" s="37" t="str" cm="1">
        <f t="array" aca="1" ref="AD2444" ca="1">IFERROR(
  INDEX(
    montadora[Montadora],
    MATCH(TRUE,LEFT(J2899,NÚCARACT(montadora[SKU Parcial]))=montadora[SKU Parcial],0)
  ),
  ""
)</f>
        <v/>
      </c>
    </row>
    <row r="2445" spans="1:30" x14ac:dyDescent="0.25">
      <c r="A2445" s="42" t="s">
        <v>10230</v>
      </c>
      <c r="B2445" s="42"/>
      <c r="C2445" s="42"/>
      <c r="D2445" s="42"/>
      <c r="E2445" s="42">
        <v>21399581404</v>
      </c>
      <c r="F2445" s="42" t="s">
        <v>8399</v>
      </c>
      <c r="G2445" s="42" t="s">
        <v>11228</v>
      </c>
      <c r="H2445" s="7"/>
      <c r="I2445" s="42"/>
      <c r="J2445" s="42" t="s">
        <v>3593</v>
      </c>
      <c r="K2445" s="8">
        <v>45834</v>
      </c>
      <c r="L2445" s="19" t="s">
        <v>8443</v>
      </c>
      <c r="M2445" s="44">
        <v>117.8</v>
      </c>
      <c r="N2445" s="7">
        <v>1</v>
      </c>
      <c r="O2445" s="44">
        <v>117.8</v>
      </c>
      <c r="P2445" s="44">
        <v>55</v>
      </c>
      <c r="Q2445" s="44">
        <v>4.38</v>
      </c>
      <c r="R2445" s="44">
        <v>27.56</v>
      </c>
      <c r="S2445" s="44">
        <v>0</v>
      </c>
      <c r="T2445" s="44">
        <v>0</v>
      </c>
      <c r="U2445" s="44">
        <v>30.86</v>
      </c>
      <c r="V2445" s="9">
        <v>0.26200000000000001</v>
      </c>
      <c r="W2445" s="42" t="s">
        <v>34</v>
      </c>
      <c r="X2445" s="43"/>
      <c r="Y2445" s="43"/>
      <c r="Z2445" s="43" t="s">
        <v>8442</v>
      </c>
      <c r="AA2445" s="43" t="str">
        <f>VLOOKUP(J2445, sku!B:C, 2, FALSE)</f>
        <v>Smart Led Taytech 8000 Lumens - H7</v>
      </c>
      <c r="AB2445" s="45" t="str">
        <f>VLOOKUP(J2445, sku!B:BM, 64, FALSE)</f>
        <v>Revenda</v>
      </c>
      <c r="AC2445" s="45" t="str">
        <f>LEFT(pedidos[[#This Row],[SKU]],3)</f>
        <v>TT-</v>
      </c>
      <c r="AD2445" s="37" t="str" cm="1">
        <f t="array" aca="1" ref="AD2445" ca="1">IFERROR(
  INDEX(
    montadora[Montadora],
    MATCH(TRUE,LEFT(J2900,NÚCARACT(montadora[SKU Parcial]))=montadora[SKU Parcial],0)
  ),
  ""
)</f>
        <v/>
      </c>
    </row>
    <row r="2446" spans="1:30" x14ac:dyDescent="0.25">
      <c r="A2446" s="42" t="s">
        <v>10247</v>
      </c>
      <c r="B2446" s="42"/>
      <c r="C2446" s="42"/>
      <c r="D2446" s="42"/>
      <c r="E2446" s="42">
        <v>21399581404</v>
      </c>
      <c r="F2446" s="42" t="s">
        <v>8399</v>
      </c>
      <c r="G2446" s="42" t="s">
        <v>11228</v>
      </c>
      <c r="H2446" s="7"/>
      <c r="I2446" s="42"/>
      <c r="J2446" s="42" t="s">
        <v>3593</v>
      </c>
      <c r="K2446" s="8">
        <v>45833</v>
      </c>
      <c r="L2446" s="19" t="s">
        <v>8443</v>
      </c>
      <c r="M2446" s="44">
        <v>117.8</v>
      </c>
      <c r="N2446" s="7">
        <v>1</v>
      </c>
      <c r="O2446" s="44">
        <v>117.8</v>
      </c>
      <c r="P2446" s="44">
        <v>55</v>
      </c>
      <c r="Q2446" s="44">
        <v>4.38</v>
      </c>
      <c r="R2446" s="44">
        <v>27.56</v>
      </c>
      <c r="S2446" s="44">
        <v>0</v>
      </c>
      <c r="T2446" s="44">
        <v>0</v>
      </c>
      <c r="U2446" s="44">
        <v>30.86</v>
      </c>
      <c r="V2446" s="9">
        <v>0.26200000000000001</v>
      </c>
      <c r="W2446" s="42" t="s">
        <v>34</v>
      </c>
      <c r="X2446" s="43"/>
      <c r="Y2446" s="43"/>
      <c r="Z2446" s="43" t="s">
        <v>8442</v>
      </c>
      <c r="AA2446" s="43" t="str">
        <f>VLOOKUP(J2446, sku!B:C, 2, FALSE)</f>
        <v>Smart Led Taytech 8000 Lumens - H7</v>
      </c>
      <c r="AB2446" s="45" t="str">
        <f>VLOOKUP(J2446, sku!B:BM, 64, FALSE)</f>
        <v>Revenda</v>
      </c>
      <c r="AC2446" s="45" t="str">
        <f>LEFT(pedidos[[#This Row],[SKU]],3)</f>
        <v>TT-</v>
      </c>
      <c r="AD2446" s="37" t="str" cm="1">
        <f t="array" aca="1" ref="AD2446" ca="1">IFERROR(
  INDEX(
    montadora[Montadora],
    MATCH(TRUE,LEFT(J2901,NÚCARACT(montadora[SKU Parcial]))=montadora[SKU Parcial],0)
  ),
  ""
)</f>
        <v/>
      </c>
    </row>
    <row r="2447" spans="1:30" x14ac:dyDescent="0.25">
      <c r="A2447" s="42" t="s">
        <v>10586</v>
      </c>
      <c r="B2447" s="42"/>
      <c r="C2447" s="42"/>
      <c r="D2447" s="42"/>
      <c r="E2447" s="42">
        <v>21399581404</v>
      </c>
      <c r="F2447" s="42" t="s">
        <v>10122</v>
      </c>
      <c r="G2447" s="42" t="s">
        <v>11228</v>
      </c>
      <c r="H2447" s="7"/>
      <c r="I2447" s="42"/>
      <c r="J2447" s="42" t="s">
        <v>6790</v>
      </c>
      <c r="K2447" s="8">
        <v>45817</v>
      </c>
      <c r="L2447" s="19" t="s">
        <v>8443</v>
      </c>
      <c r="M2447" s="44">
        <v>117.8</v>
      </c>
      <c r="N2447" s="7">
        <v>1</v>
      </c>
      <c r="O2447" s="44">
        <v>117.8</v>
      </c>
      <c r="P2447" s="44">
        <v>55</v>
      </c>
      <c r="Q2447" s="44">
        <v>4.38</v>
      </c>
      <c r="R2447" s="44">
        <v>27.56</v>
      </c>
      <c r="S2447" s="44">
        <v>0</v>
      </c>
      <c r="T2447" s="44">
        <v>0</v>
      </c>
      <c r="U2447" s="44">
        <v>30.86</v>
      </c>
      <c r="V2447" s="9">
        <v>0.26200000000000001</v>
      </c>
      <c r="W2447" s="42" t="s">
        <v>34</v>
      </c>
      <c r="X2447" s="43"/>
      <c r="Y2447" s="43"/>
      <c r="Z2447" s="43" t="s">
        <v>8442</v>
      </c>
      <c r="AA2447" s="43" t="str">
        <f>VLOOKUP(J2447, sku!B:C, 2, FALSE)</f>
        <v>Smart Led Taytech 8000 Lumens - Hb4 (9006)</v>
      </c>
      <c r="AB2447" s="45" t="str">
        <f>VLOOKUP(J2447, sku!B:BM, 64, FALSE)</f>
        <v>Revenda</v>
      </c>
      <c r="AC2447" s="45" t="str">
        <f>LEFT(pedidos[[#This Row],[SKU]],3)</f>
        <v>TT-</v>
      </c>
      <c r="AD2447" s="37" t="str" cm="1">
        <f t="array" aca="1" ref="AD2447" ca="1">IFERROR(
  INDEX(
    montadora[Montadora],
    MATCH(TRUE,LEFT(J2902,NÚCARACT(montadora[SKU Parcial]))=montadora[SKU Parcial],0)
  ),
  ""
)</f>
        <v/>
      </c>
    </row>
    <row r="2448" spans="1:30" x14ac:dyDescent="0.25">
      <c r="A2448" s="42" t="s">
        <v>10593</v>
      </c>
      <c r="B2448" s="42"/>
      <c r="C2448" s="42"/>
      <c r="D2448" s="42"/>
      <c r="E2448" s="42">
        <v>21399581404</v>
      </c>
      <c r="F2448" s="42" t="s">
        <v>10122</v>
      </c>
      <c r="G2448" s="42" t="s">
        <v>11228</v>
      </c>
      <c r="H2448" s="7"/>
      <c r="I2448" s="42"/>
      <c r="J2448" s="42" t="s">
        <v>1700</v>
      </c>
      <c r="K2448" s="8">
        <v>45816</v>
      </c>
      <c r="L2448" s="19" t="s">
        <v>8443</v>
      </c>
      <c r="M2448" s="44">
        <v>117.8</v>
      </c>
      <c r="N2448" s="7">
        <v>1</v>
      </c>
      <c r="O2448" s="44">
        <v>135.91</v>
      </c>
      <c r="P2448" s="44">
        <v>55</v>
      </c>
      <c r="Q2448" s="44">
        <v>4.38</v>
      </c>
      <c r="R2448" s="44">
        <v>27.56</v>
      </c>
      <c r="S2448" s="44">
        <v>18.11</v>
      </c>
      <c r="T2448" s="44">
        <v>0</v>
      </c>
      <c r="U2448" s="44">
        <v>30.86</v>
      </c>
      <c r="V2448" s="9">
        <v>0.26200000000000001</v>
      </c>
      <c r="W2448" s="42" t="s">
        <v>34</v>
      </c>
      <c r="X2448" s="43"/>
      <c r="Y2448" s="43"/>
      <c r="Z2448" s="43" t="s">
        <v>8442</v>
      </c>
      <c r="AA2448" s="43" t="str">
        <f>VLOOKUP(J2448, sku!B:C, 2, FALSE)</f>
        <v>Smart Led Taytech 8000 Lumens - H1</v>
      </c>
      <c r="AB2448" s="45" t="str">
        <f>VLOOKUP(J2448, sku!B:BM, 64, FALSE)</f>
        <v>Revenda</v>
      </c>
      <c r="AC2448" s="45" t="str">
        <f>LEFT(pedidos[[#This Row],[SKU]],3)</f>
        <v>TT-</v>
      </c>
      <c r="AD2448" s="37" t="str" cm="1">
        <f t="array" aca="1" ref="AD2448" ca="1">IFERROR(
  INDEX(
    montadora[Montadora],
    MATCH(TRUE,LEFT(J2903,NÚCARACT(montadora[SKU Parcial]))=montadora[SKU Parcial],0)
  ),
  ""
)</f>
        <v/>
      </c>
    </row>
    <row r="2449" spans="1:30" x14ac:dyDescent="0.25">
      <c r="A2449" s="42" t="s">
        <v>10660</v>
      </c>
      <c r="B2449" s="42"/>
      <c r="C2449" s="42"/>
      <c r="D2449" s="42"/>
      <c r="E2449" s="42">
        <v>21399581404</v>
      </c>
      <c r="F2449" s="42" t="s">
        <v>10122</v>
      </c>
      <c r="G2449" s="42" t="s">
        <v>11228</v>
      </c>
      <c r="H2449" s="7"/>
      <c r="I2449" s="42"/>
      <c r="J2449" s="42" t="s">
        <v>10731</v>
      </c>
      <c r="K2449" s="8">
        <v>45811</v>
      </c>
      <c r="L2449" s="19" t="s">
        <v>8443</v>
      </c>
      <c r="M2449" s="44">
        <v>117.8</v>
      </c>
      <c r="N2449" s="7">
        <v>1</v>
      </c>
      <c r="O2449" s="44">
        <v>117.8</v>
      </c>
      <c r="P2449" s="44">
        <v>55</v>
      </c>
      <c r="Q2449" s="44">
        <v>4.38</v>
      </c>
      <c r="R2449" s="44">
        <v>27.56</v>
      </c>
      <c r="S2449" s="44">
        <v>0</v>
      </c>
      <c r="T2449" s="44">
        <v>0</v>
      </c>
      <c r="U2449" s="44">
        <v>30.86</v>
      </c>
      <c r="V2449" s="9">
        <v>0.26200000000000001</v>
      </c>
      <c r="W2449" s="42" t="s">
        <v>34</v>
      </c>
      <c r="X2449" s="43"/>
      <c r="Y2449" s="43"/>
      <c r="Z2449" s="43" t="s">
        <v>8442</v>
      </c>
      <c r="AA2449" s="43" t="str">
        <f>VLOOKUP(J2449, sku!B:C, 2, FALSE)</f>
        <v>Smart Led Taytech 8000 Lumens - Hb3 (9005)</v>
      </c>
      <c r="AB2449" s="45" t="str">
        <f>VLOOKUP(J2449, sku!B:BM, 64, FALSE)</f>
        <v>Revenda</v>
      </c>
      <c r="AC2449" s="45" t="str">
        <f>LEFT(pedidos[[#This Row],[SKU]],3)</f>
        <v>TT-</v>
      </c>
      <c r="AD2449" s="37" t="str" cm="1">
        <f t="array" aca="1" ref="AD2449" ca="1">IFERROR(
  INDEX(
    montadora[Montadora],
    MATCH(TRUE,LEFT(J2904,NÚCARACT(montadora[SKU Parcial]))=montadora[SKU Parcial],0)
  ),
  ""
)</f>
        <v/>
      </c>
    </row>
    <row r="2450" spans="1:30" x14ac:dyDescent="0.25">
      <c r="A2450" s="42" t="s">
        <v>10660</v>
      </c>
      <c r="B2450" s="42"/>
      <c r="C2450" s="42"/>
      <c r="D2450" s="42"/>
      <c r="E2450" s="42">
        <v>21399581404</v>
      </c>
      <c r="F2450" s="42" t="s">
        <v>10122</v>
      </c>
      <c r="G2450" s="42" t="s">
        <v>11228</v>
      </c>
      <c r="H2450" s="7"/>
      <c r="I2450" s="42"/>
      <c r="J2450" s="42" t="s">
        <v>3593</v>
      </c>
      <c r="K2450" s="8">
        <v>45811</v>
      </c>
      <c r="L2450" s="19" t="s">
        <v>8443</v>
      </c>
      <c r="M2450" s="44">
        <v>117.8</v>
      </c>
      <c r="N2450" s="7">
        <v>1</v>
      </c>
      <c r="O2450" s="44">
        <v>117.8</v>
      </c>
      <c r="P2450" s="44">
        <v>55</v>
      </c>
      <c r="Q2450" s="44">
        <v>4.38</v>
      </c>
      <c r="R2450" s="44">
        <v>27.56</v>
      </c>
      <c r="S2450" s="44">
        <v>0</v>
      </c>
      <c r="T2450" s="44">
        <v>0</v>
      </c>
      <c r="U2450" s="44">
        <v>30.86</v>
      </c>
      <c r="V2450" s="9">
        <v>0.26200000000000001</v>
      </c>
      <c r="W2450" s="42" t="s">
        <v>34</v>
      </c>
      <c r="X2450" s="43"/>
      <c r="Y2450" s="43"/>
      <c r="Z2450" s="43" t="s">
        <v>8442</v>
      </c>
      <c r="AA2450" s="43" t="str">
        <f>VLOOKUP(J2450, sku!B:C, 2, FALSE)</f>
        <v>Smart Led Taytech 8000 Lumens - H7</v>
      </c>
      <c r="AB2450" s="45" t="str">
        <f>VLOOKUP(J2450, sku!B:BM, 64, FALSE)</f>
        <v>Revenda</v>
      </c>
      <c r="AC2450" s="45" t="str">
        <f>LEFT(pedidos[[#This Row],[SKU]],3)</f>
        <v>TT-</v>
      </c>
      <c r="AD2450" s="37" t="str" cm="1">
        <f t="array" aca="1" ref="AD2450" ca="1">IFERROR(
  INDEX(
    montadora[Montadora],
    MATCH(TRUE,LEFT(J2905,NÚCARACT(montadora[SKU Parcial]))=montadora[SKU Parcial],0)
  ),
  ""
)</f>
        <v/>
      </c>
    </row>
    <row r="2451" spans="1:30" customFormat="1" x14ac:dyDescent="0.25">
      <c r="A2451" s="1" t="s">
        <v>7571</v>
      </c>
      <c r="B2451" s="1" t="s">
        <v>7572</v>
      </c>
      <c r="C2451" s="1" t="s">
        <v>524</v>
      </c>
      <c r="D2451" s="1" t="s">
        <v>27</v>
      </c>
      <c r="E2451" s="1" t="s">
        <v>7573</v>
      </c>
      <c r="F2451" s="1" t="s">
        <v>7574</v>
      </c>
      <c r="G2451" s="6" t="s">
        <v>11227</v>
      </c>
      <c r="H2451" s="2" t="s">
        <v>30</v>
      </c>
      <c r="I2451" s="1" t="s">
        <v>36</v>
      </c>
      <c r="J2451" s="1" t="s">
        <v>7575</v>
      </c>
      <c r="K2451" s="4">
        <v>45784</v>
      </c>
      <c r="L2451" s="16" t="s">
        <v>11229</v>
      </c>
      <c r="M2451" s="26">
        <v>135</v>
      </c>
      <c r="N2451" s="2">
        <v>1</v>
      </c>
      <c r="O2451" s="26">
        <v>135</v>
      </c>
      <c r="P2451" s="26">
        <v>55</v>
      </c>
      <c r="Q2451" s="26">
        <v>10.27</v>
      </c>
      <c r="R2451" s="26">
        <v>16.2</v>
      </c>
      <c r="S2451" s="26">
        <v>0</v>
      </c>
      <c r="T2451" s="26">
        <v>21.45</v>
      </c>
      <c r="U2451" s="26">
        <v>32.08</v>
      </c>
      <c r="V2451" s="10">
        <v>0.23760000000000001</v>
      </c>
      <c r="W2451" s="1" t="s">
        <v>34</v>
      </c>
      <c r="X2451" s="3"/>
      <c r="Y2451" s="3"/>
      <c r="Z2451" s="5" t="s">
        <v>7980</v>
      </c>
      <c r="AA2451" s="5" t="str">
        <f>VLOOKUP(J2451, sku!B:C, 2, FALSE)</f>
        <v>Smart Led Taytech 8000 Lumens - H13</v>
      </c>
      <c r="AB2451" s="3" t="str">
        <f>VLOOKUP(J2451, sku!B:BM, 64, FALSE)</f>
        <v>Revenda</v>
      </c>
      <c r="AC2451" s="3" t="str">
        <f>LEFT(pedidos[[#This Row],[SKU]],3)</f>
        <v>TT-</v>
      </c>
      <c r="AD2451" s="36" t="str" cm="1">
        <f t="array" aca="1" ref="AD2451" ca="1">IFERROR(
  INDEX(
    montadora[Montadora],
    MATCH(TRUE,LEFT(J2906,NÚCARACT(montadora[SKU Parcial]))=montadora[SKU Parcial],0)
  ),
  ""
)</f>
        <v/>
      </c>
    </row>
    <row r="2452" spans="1:30" customFormat="1" x14ac:dyDescent="0.25">
      <c r="A2452" s="1" t="s">
        <v>7620</v>
      </c>
      <c r="B2452" s="1" t="s">
        <v>7621</v>
      </c>
      <c r="C2452" s="1" t="s">
        <v>7622</v>
      </c>
      <c r="D2452" s="1" t="s">
        <v>27</v>
      </c>
      <c r="E2452" s="1" t="s">
        <v>6788</v>
      </c>
      <c r="F2452" s="1" t="s">
        <v>6789</v>
      </c>
      <c r="G2452" s="6" t="s">
        <v>11227</v>
      </c>
      <c r="H2452" s="2" t="s">
        <v>47</v>
      </c>
      <c r="I2452" s="1" t="s">
        <v>36</v>
      </c>
      <c r="J2452" s="1" t="s">
        <v>6790</v>
      </c>
      <c r="K2452" s="4">
        <v>45785</v>
      </c>
      <c r="L2452" s="20" t="s">
        <v>33</v>
      </c>
      <c r="M2452" s="26">
        <v>128.80000000000001</v>
      </c>
      <c r="N2452" s="2">
        <v>1</v>
      </c>
      <c r="O2452" s="26">
        <v>130.19</v>
      </c>
      <c r="P2452" s="26">
        <v>55</v>
      </c>
      <c r="Q2452" s="26">
        <v>0</v>
      </c>
      <c r="R2452" s="26">
        <v>21.9</v>
      </c>
      <c r="S2452" s="26">
        <v>1.39</v>
      </c>
      <c r="T2452" s="26">
        <v>12.51</v>
      </c>
      <c r="U2452" s="26">
        <v>29.59</v>
      </c>
      <c r="V2452" s="10">
        <v>0.22969999999999999</v>
      </c>
      <c r="W2452" s="1" t="s">
        <v>34</v>
      </c>
      <c r="X2452" s="3"/>
      <c r="Y2452" s="3"/>
      <c r="Z2452" s="5" t="s">
        <v>7980</v>
      </c>
      <c r="AA2452" s="5" t="str">
        <f>VLOOKUP(J2452, sku!B:C, 2, FALSE)</f>
        <v>Smart Led Taytech 8000 Lumens - Hb4 (9006)</v>
      </c>
      <c r="AB2452" s="3" t="str">
        <f>VLOOKUP(J2452, sku!B:BM, 64, FALSE)</f>
        <v>Revenda</v>
      </c>
      <c r="AC2452" s="3" t="str">
        <f>LEFT(pedidos[[#This Row],[SKU]],3)</f>
        <v>TT-</v>
      </c>
      <c r="AD2452" s="36" t="str" cm="1">
        <f t="array" aca="1" ref="AD2452" ca="1">IFERROR(
  INDEX(
    montadora[Montadora],
    MATCH(TRUE,LEFT(J2907,NÚCARACT(montadora[SKU Parcial]))=montadora[SKU Parcial],0)
  ),
  ""
)</f>
        <v/>
      </c>
    </row>
    <row r="2453" spans="1:30" x14ac:dyDescent="0.25">
      <c r="A2453" s="42" t="s">
        <v>9135</v>
      </c>
      <c r="B2453" s="42"/>
      <c r="C2453" s="42"/>
      <c r="D2453" s="42"/>
      <c r="E2453" s="42">
        <v>19997804914</v>
      </c>
      <c r="F2453" s="42" t="s">
        <v>8399</v>
      </c>
      <c r="G2453" s="42" t="s">
        <v>11227</v>
      </c>
      <c r="H2453" s="7"/>
      <c r="I2453" s="42"/>
      <c r="J2453" s="42" t="s">
        <v>8439</v>
      </c>
      <c r="K2453" s="8">
        <v>45778</v>
      </c>
      <c r="L2453" s="19" t="s">
        <v>8443</v>
      </c>
      <c r="M2453" s="44">
        <v>118.8</v>
      </c>
      <c r="N2453" s="7">
        <v>1</v>
      </c>
      <c r="O2453" s="44">
        <v>118.8</v>
      </c>
      <c r="P2453" s="44">
        <v>55</v>
      </c>
      <c r="Q2453" s="44">
        <v>9.0399999999999991</v>
      </c>
      <c r="R2453" s="44">
        <v>30.14</v>
      </c>
      <c r="S2453" s="44">
        <v>0</v>
      </c>
      <c r="T2453" s="44">
        <v>0</v>
      </c>
      <c r="U2453" s="44">
        <v>24.62</v>
      </c>
      <c r="V2453" s="9">
        <v>0.2072</v>
      </c>
      <c r="W2453" s="42" t="s">
        <v>34</v>
      </c>
      <c r="X2453" s="43"/>
      <c r="Y2453" s="43"/>
      <c r="Z2453" s="43" t="s">
        <v>8442</v>
      </c>
      <c r="AA2453" s="43" t="str">
        <f>VLOOKUP(J2453, sku!B:C, 2, FALSE)</f>
        <v>Smart Led Taytech 8000 Lumens - H27</v>
      </c>
      <c r="AB2453" s="45" t="str">
        <f>VLOOKUP(J2453, sku!B:BM, 64, FALSE)</f>
        <v>Revenda</v>
      </c>
      <c r="AC2453" s="45" t="str">
        <f>LEFT(pedidos[[#This Row],[SKU]],3)</f>
        <v>TT-</v>
      </c>
      <c r="AD2453" s="37" t="str" cm="1">
        <f t="array" aca="1" ref="AD2453" ca="1">IFERROR(
  INDEX(
    montadora[Montadora],
    MATCH(TRUE,LEFT(J2908,NÚCARACT(montadora[SKU Parcial]))=montadora[SKU Parcial],0)
  ),
  ""
)</f>
        <v/>
      </c>
    </row>
    <row r="2454" spans="1:30" customFormat="1" x14ac:dyDescent="0.25">
      <c r="A2454" s="1" t="s">
        <v>7860</v>
      </c>
      <c r="B2454" s="1" t="s">
        <v>7861</v>
      </c>
      <c r="C2454" s="1" t="s">
        <v>7862</v>
      </c>
      <c r="D2454" s="1" t="s">
        <v>27</v>
      </c>
      <c r="E2454" s="1" t="s">
        <v>7863</v>
      </c>
      <c r="F2454" s="1" t="s">
        <v>7864</v>
      </c>
      <c r="G2454" s="6" t="s">
        <v>11227</v>
      </c>
      <c r="H2454" s="2" t="s">
        <v>47</v>
      </c>
      <c r="I2454" s="1" t="s">
        <v>36</v>
      </c>
      <c r="J2454" s="1" t="s">
        <v>7575</v>
      </c>
      <c r="K2454" s="4">
        <v>45787</v>
      </c>
      <c r="L2454" s="16" t="s">
        <v>11229</v>
      </c>
      <c r="M2454" s="26">
        <v>128.80000000000001</v>
      </c>
      <c r="N2454" s="2">
        <v>1</v>
      </c>
      <c r="O2454" s="26">
        <v>128.80000000000001</v>
      </c>
      <c r="P2454" s="26">
        <v>55</v>
      </c>
      <c r="Q2454" s="26">
        <v>9.8000000000000007</v>
      </c>
      <c r="R2454" s="26">
        <v>21.9</v>
      </c>
      <c r="S2454" s="26">
        <v>0</v>
      </c>
      <c r="T2454" s="26">
        <v>21.45</v>
      </c>
      <c r="U2454" s="26">
        <v>20.65</v>
      </c>
      <c r="V2454" s="10">
        <v>0.1603</v>
      </c>
      <c r="W2454" s="1" t="s">
        <v>34</v>
      </c>
      <c r="X2454" s="3"/>
      <c r="Y2454" s="3"/>
      <c r="Z2454" s="5" t="s">
        <v>7980</v>
      </c>
      <c r="AA2454" s="5" t="str">
        <f>VLOOKUP(J2454, sku!B:C, 2, FALSE)</f>
        <v>Smart Led Taytech 8000 Lumens - H13</v>
      </c>
      <c r="AB2454" s="3" t="str">
        <f>VLOOKUP(J2454, sku!B:BM, 64, FALSE)</f>
        <v>Revenda</v>
      </c>
      <c r="AC2454" s="3" t="str">
        <f>LEFT(pedidos[[#This Row],[SKU]],3)</f>
        <v>TT-</v>
      </c>
      <c r="AD2454" s="36" t="str" cm="1">
        <f t="array" aca="1" ref="AD2454" ca="1">IFERROR(
  INDEX(
    montadora[Montadora],
    MATCH(TRUE,LEFT(J2912,NÚCARACT(montadora[SKU Parcial]))=montadora[SKU Parcial],0)
  ),
  ""
)</f>
        <v/>
      </c>
    </row>
    <row r="2455" spans="1:30" customFormat="1" x14ac:dyDescent="0.25">
      <c r="A2455" s="1" t="s">
        <v>7895</v>
      </c>
      <c r="B2455" s="1" t="s">
        <v>36</v>
      </c>
      <c r="C2455" s="1" t="s">
        <v>1900</v>
      </c>
      <c r="D2455" s="1" t="s">
        <v>27</v>
      </c>
      <c r="E2455" s="1" t="s">
        <v>3591</v>
      </c>
      <c r="F2455" s="1" t="s">
        <v>3592</v>
      </c>
      <c r="G2455" s="6" t="s">
        <v>11227</v>
      </c>
      <c r="H2455" s="2" t="s">
        <v>47</v>
      </c>
      <c r="I2455" s="1" t="s">
        <v>36</v>
      </c>
      <c r="J2455" s="1" t="s">
        <v>3593</v>
      </c>
      <c r="K2455" s="4">
        <v>45785</v>
      </c>
      <c r="L2455" s="16" t="s">
        <v>11229</v>
      </c>
      <c r="M2455" s="26">
        <v>128.80000000000001</v>
      </c>
      <c r="N2455" s="2">
        <v>1</v>
      </c>
      <c r="O2455" s="26">
        <v>128.80000000000001</v>
      </c>
      <c r="P2455" s="26">
        <v>55</v>
      </c>
      <c r="Q2455" s="26">
        <v>9.8000000000000007</v>
      </c>
      <c r="R2455" s="26">
        <v>21.9</v>
      </c>
      <c r="S2455" s="26">
        <v>0</v>
      </c>
      <c r="T2455" s="26">
        <v>23.45</v>
      </c>
      <c r="U2455" s="26">
        <v>18.649999999999999</v>
      </c>
      <c r="V2455" s="10">
        <v>0.14480000000000001</v>
      </c>
      <c r="W2455" s="1" t="s">
        <v>34</v>
      </c>
      <c r="X2455" s="3"/>
      <c r="Y2455" s="3"/>
      <c r="Z2455" s="5" t="s">
        <v>7980</v>
      </c>
      <c r="AA2455" s="5" t="str">
        <f>VLOOKUP(J2455, sku!B:C, 2, FALSE)</f>
        <v>Smart Led Taytech 8000 Lumens - H7</v>
      </c>
      <c r="AB2455" s="3" t="str">
        <f>VLOOKUP(J2455, sku!B:BM, 64, FALSE)</f>
        <v>Revenda</v>
      </c>
      <c r="AC2455" s="3" t="str">
        <f>LEFT(pedidos[[#This Row],[SKU]],3)</f>
        <v>TT-</v>
      </c>
      <c r="AD2455" s="36" t="str" cm="1">
        <f t="array" aca="1" ref="AD2455" ca="1">IFERROR(
  INDEX(
    montadora[Montadora],
    MATCH(TRUE,LEFT(J2913,NÚCARACT(montadora[SKU Parcial]))=montadora[SKU Parcial],0)
  ),
  ""
)</f>
        <v/>
      </c>
    </row>
    <row r="2456" spans="1:30" customFormat="1" x14ac:dyDescent="0.25">
      <c r="A2456" s="1" t="s">
        <v>7896</v>
      </c>
      <c r="B2456" s="1" t="s">
        <v>36</v>
      </c>
      <c r="C2456" s="1" t="s">
        <v>137</v>
      </c>
      <c r="D2456" s="1" t="s">
        <v>188</v>
      </c>
      <c r="E2456" s="1" t="s">
        <v>3591</v>
      </c>
      <c r="F2456" s="1" t="s">
        <v>3592</v>
      </c>
      <c r="G2456" s="6" t="s">
        <v>11227</v>
      </c>
      <c r="H2456" s="2" t="s">
        <v>47</v>
      </c>
      <c r="I2456" s="1" t="s">
        <v>36</v>
      </c>
      <c r="J2456" s="1" t="s">
        <v>3593</v>
      </c>
      <c r="K2456" s="4">
        <v>45787</v>
      </c>
      <c r="L2456" s="16" t="s">
        <v>11229</v>
      </c>
      <c r="M2456" s="26">
        <v>128.80000000000001</v>
      </c>
      <c r="N2456" s="2">
        <v>1</v>
      </c>
      <c r="O2456" s="26">
        <v>141.69999999999999</v>
      </c>
      <c r="P2456" s="26">
        <v>55</v>
      </c>
      <c r="Q2456" s="26">
        <v>9.8000000000000007</v>
      </c>
      <c r="R2456" s="26">
        <v>21.9</v>
      </c>
      <c r="S2456" s="26">
        <v>12.9</v>
      </c>
      <c r="T2456" s="26">
        <v>23.45</v>
      </c>
      <c r="U2456" s="26">
        <v>18.649999999999999</v>
      </c>
      <c r="V2456" s="10">
        <v>0.14480000000000001</v>
      </c>
      <c r="W2456" s="1" t="s">
        <v>34</v>
      </c>
      <c r="X2456" s="3"/>
      <c r="Y2456" s="3"/>
      <c r="Z2456" s="5" t="s">
        <v>7980</v>
      </c>
      <c r="AA2456" s="5" t="str">
        <f>VLOOKUP(J2456, sku!B:C, 2, FALSE)</f>
        <v>Smart Led Taytech 8000 Lumens - H7</v>
      </c>
      <c r="AB2456" s="3" t="str">
        <f>VLOOKUP(J2456, sku!B:BM, 64, FALSE)</f>
        <v>Revenda</v>
      </c>
      <c r="AC2456" s="3" t="str">
        <f>LEFT(pedidos[[#This Row],[SKU]],3)</f>
        <v>TT-</v>
      </c>
      <c r="AD2456" s="36" t="str" cm="1">
        <f t="array" aca="1" ref="AD2456" ca="1">IFERROR(
  INDEX(
    montadora[Montadora],
    MATCH(TRUE,LEFT(J2914,NÚCARACT(montadora[SKU Parcial]))=montadora[SKU Parcial],0)
  ),
  ""
)</f>
        <v/>
      </c>
    </row>
    <row r="2457" spans="1:30" x14ac:dyDescent="0.25">
      <c r="A2457" s="42" t="s">
        <v>9356</v>
      </c>
      <c r="B2457" s="42">
        <v>21399581404</v>
      </c>
      <c r="C2457" s="42"/>
      <c r="D2457" s="42"/>
      <c r="E2457" s="42"/>
      <c r="F2457" s="42" t="s">
        <v>10122</v>
      </c>
      <c r="G2457" s="42" t="s">
        <v>11228</v>
      </c>
      <c r="H2457" s="19"/>
      <c r="I2457" s="42"/>
      <c r="J2457" s="42" t="s">
        <v>8837</v>
      </c>
      <c r="K2457" s="21">
        <v>45799</v>
      </c>
      <c r="L2457" s="19" t="s">
        <v>8443</v>
      </c>
      <c r="M2457" s="44">
        <v>117.8</v>
      </c>
      <c r="N2457" s="19">
        <v>1</v>
      </c>
      <c r="O2457" s="44">
        <v>117.8</v>
      </c>
      <c r="P2457" s="44">
        <v>55</v>
      </c>
      <c r="Q2457" s="44">
        <v>3.97</v>
      </c>
      <c r="R2457" s="44">
        <v>27.56</v>
      </c>
      <c r="S2457" s="44">
        <v>0</v>
      </c>
      <c r="T2457" s="44">
        <v>0</v>
      </c>
      <c r="U2457" s="44">
        <v>31.27</v>
      </c>
      <c r="V2457" s="23">
        <v>0</v>
      </c>
      <c r="W2457" s="42" t="s">
        <v>34</v>
      </c>
      <c r="X2457" s="43"/>
      <c r="Y2457" s="43"/>
      <c r="Z2457" s="43" t="s">
        <v>8442</v>
      </c>
      <c r="AA2457" s="43" t="str">
        <f>VLOOKUP(J2457, sku!B:C, 2, FALSE)</f>
        <v>Smart Led Taytech 8000 Lumens - H11</v>
      </c>
      <c r="AB2457" s="45" t="str">
        <f>VLOOKUP(J2457, sku!B:BM, 64, FALSE)</f>
        <v>Revenda</v>
      </c>
      <c r="AC2457" s="45" t="str">
        <f>LEFT(pedidos[[#This Row],[SKU]],3)</f>
        <v>TT-</v>
      </c>
      <c r="AD2457" s="37" t="str" cm="1">
        <f t="array" aca="1" ref="AD2457" ca="1">IFERROR(
  INDEX(
    montadora[Montadora],
    MATCH(TRUE,LEFT(J2916,NÚCARACT(montadora[SKU Parcial]))=montadora[SKU Parcial],0)
  ),
  ""
)</f>
        <v/>
      </c>
    </row>
    <row r="2458" spans="1:30" x14ac:dyDescent="0.25">
      <c r="A2458" s="42" t="s">
        <v>9375</v>
      </c>
      <c r="B2458" s="42">
        <v>20299581715</v>
      </c>
      <c r="C2458" s="42"/>
      <c r="D2458" s="42"/>
      <c r="E2458" s="42"/>
      <c r="F2458" s="42" t="s">
        <v>10125</v>
      </c>
      <c r="G2458" s="42" t="s">
        <v>11228</v>
      </c>
      <c r="H2458" s="19"/>
      <c r="I2458" s="42"/>
      <c r="J2458" s="42" t="s">
        <v>10160</v>
      </c>
      <c r="K2458" s="21">
        <v>45798</v>
      </c>
      <c r="L2458" s="19" t="s">
        <v>8443</v>
      </c>
      <c r="M2458" s="44">
        <v>91.8</v>
      </c>
      <c r="N2458" s="19">
        <v>1</v>
      </c>
      <c r="O2458" s="44">
        <v>91.8</v>
      </c>
      <c r="P2458" s="44">
        <v>55.04</v>
      </c>
      <c r="Q2458" s="44">
        <v>3.09</v>
      </c>
      <c r="R2458" s="44">
        <v>24.66</v>
      </c>
      <c r="S2458" s="44">
        <v>0</v>
      </c>
      <c r="T2458" s="44">
        <v>0</v>
      </c>
      <c r="U2458" s="44">
        <v>9.01</v>
      </c>
      <c r="V2458" s="23">
        <v>0</v>
      </c>
      <c r="W2458" s="42" t="s">
        <v>34</v>
      </c>
      <c r="X2458" s="43"/>
      <c r="Y2458" s="43"/>
      <c r="Z2458" s="43" t="s">
        <v>8442</v>
      </c>
      <c r="AA2458" s="43" t="str">
        <f>VLOOKUP(J2458, sku!B:C, 2, FALSE)</f>
        <v>Pincel Detalhamento Ultra Soft</v>
      </c>
      <c r="AB2458" s="45" t="str">
        <f>VLOOKUP(J2458, sku!B:BM, 64, FALSE)</f>
        <v>Revenda</v>
      </c>
      <c r="AC2458" s="45" t="str">
        <f>LEFT(pedidos[[#This Row],[SKU]],3)</f>
        <v>VX2</v>
      </c>
      <c r="AD2458" s="37" t="str" cm="1">
        <f t="array" aca="1" ref="AD2458" ca="1">IFERROR(
  INDEX(
    montadora[Montadora],
    MATCH(TRUE,LEFT(J2917,NÚCARACT(montadora[SKU Parcial]))=montadora[SKU Parcial],0)
  ),
  ""
)</f>
        <v/>
      </c>
    </row>
    <row r="2459" spans="1:30" x14ac:dyDescent="0.25">
      <c r="A2459" s="42" t="s">
        <v>9416</v>
      </c>
      <c r="B2459" s="42">
        <v>20299581715</v>
      </c>
      <c r="C2459" s="42"/>
      <c r="D2459" s="42"/>
      <c r="E2459" s="42"/>
      <c r="F2459" s="42" t="s">
        <v>10125</v>
      </c>
      <c r="G2459" s="42" t="s">
        <v>11228</v>
      </c>
      <c r="H2459" s="19"/>
      <c r="I2459" s="42"/>
      <c r="J2459" s="42" t="s">
        <v>10160</v>
      </c>
      <c r="K2459" s="21">
        <v>45796</v>
      </c>
      <c r="L2459" s="19" t="s">
        <v>8443</v>
      </c>
      <c r="M2459" s="44">
        <v>91.8</v>
      </c>
      <c r="N2459" s="19">
        <v>1</v>
      </c>
      <c r="O2459" s="44">
        <v>91.8</v>
      </c>
      <c r="P2459" s="44">
        <v>55.04</v>
      </c>
      <c r="Q2459" s="44">
        <v>3.09</v>
      </c>
      <c r="R2459" s="44">
        <v>22.36</v>
      </c>
      <c r="S2459" s="44">
        <v>0</v>
      </c>
      <c r="T2459" s="44">
        <v>0</v>
      </c>
      <c r="U2459" s="44">
        <v>11.31</v>
      </c>
      <c r="V2459" s="23">
        <v>0</v>
      </c>
      <c r="W2459" s="42" t="s">
        <v>34</v>
      </c>
      <c r="X2459" s="43"/>
      <c r="Y2459" s="43"/>
      <c r="Z2459" s="43" t="s">
        <v>8442</v>
      </c>
      <c r="AA2459" s="43" t="str">
        <f>VLOOKUP(J2459, sku!B:C, 2, FALSE)</f>
        <v>Pincel Detalhamento Ultra Soft</v>
      </c>
      <c r="AB2459" s="45" t="str">
        <f>VLOOKUP(J2459, sku!B:BM, 64, FALSE)</f>
        <v>Revenda</v>
      </c>
      <c r="AC2459" s="45" t="str">
        <f>LEFT(pedidos[[#This Row],[SKU]],3)</f>
        <v>VX2</v>
      </c>
      <c r="AD2459" s="37" t="str" cm="1">
        <f t="array" aca="1" ref="AD2459" ca="1">IFERROR(
  INDEX(
    montadora[Montadora],
    MATCH(TRUE,LEFT(#REF!,NÚCARACT(montadora[SKU Parcial]))=montadora[SKU Parcial],0)
  ),
  ""
)</f>
        <v/>
      </c>
    </row>
    <row r="2460" spans="1:30" x14ac:dyDescent="0.25">
      <c r="A2460" s="42" t="s">
        <v>9498</v>
      </c>
      <c r="B2460" s="42">
        <v>20299581715</v>
      </c>
      <c r="C2460" s="42"/>
      <c r="D2460" s="42"/>
      <c r="E2460" s="42"/>
      <c r="F2460" s="42" t="s">
        <v>10125</v>
      </c>
      <c r="G2460" s="42" t="s">
        <v>11228</v>
      </c>
      <c r="H2460" s="19"/>
      <c r="I2460" s="42"/>
      <c r="J2460" s="42" t="s">
        <v>10160</v>
      </c>
      <c r="K2460" s="21">
        <v>45793</v>
      </c>
      <c r="L2460" s="19" t="s">
        <v>8443</v>
      </c>
      <c r="M2460" s="44">
        <v>91.8</v>
      </c>
      <c r="N2460" s="19">
        <v>1</v>
      </c>
      <c r="O2460" s="44">
        <v>91.8</v>
      </c>
      <c r="P2460" s="44">
        <v>55.04</v>
      </c>
      <c r="Q2460" s="44">
        <v>3.09</v>
      </c>
      <c r="R2460" s="44">
        <v>22.36</v>
      </c>
      <c r="S2460" s="44">
        <v>0</v>
      </c>
      <c r="T2460" s="44">
        <v>0</v>
      </c>
      <c r="U2460" s="44">
        <v>11.31</v>
      </c>
      <c r="V2460" s="23">
        <v>0</v>
      </c>
      <c r="W2460" s="42" t="s">
        <v>34</v>
      </c>
      <c r="X2460" s="43"/>
      <c r="Y2460" s="43"/>
      <c r="Z2460" s="43" t="s">
        <v>8442</v>
      </c>
      <c r="AA2460" s="43" t="str">
        <f>VLOOKUP(J2460, sku!B:C, 2, FALSE)</f>
        <v>Pincel Detalhamento Ultra Soft</v>
      </c>
      <c r="AB2460" s="45" t="str">
        <f>VLOOKUP(J2460, sku!B:BM, 64, FALSE)</f>
        <v>Revenda</v>
      </c>
      <c r="AC2460" s="45" t="str">
        <f>LEFT(pedidos[[#This Row],[SKU]],3)</f>
        <v>VX2</v>
      </c>
      <c r="AD2460" s="37" t="str" cm="1">
        <f t="array" aca="1" ref="AD2460" ca="1">IFERROR(
  INDEX(
    montadora[Montadora],
    MATCH(TRUE,LEFT(#REF!,NÚCARACT(montadora[SKU Parcial]))=montadora[SKU Parcial],0)
  ),
  ""
)</f>
        <v/>
      </c>
    </row>
    <row r="2461" spans="1:30" x14ac:dyDescent="0.25">
      <c r="A2461" s="42" t="s">
        <v>10437</v>
      </c>
      <c r="B2461" s="42"/>
      <c r="C2461" s="42"/>
      <c r="D2461" s="42"/>
      <c r="E2461" s="42">
        <v>23998631291</v>
      </c>
      <c r="F2461" s="42" t="s">
        <v>10709</v>
      </c>
      <c r="G2461" s="42" t="s">
        <v>11228</v>
      </c>
      <c r="H2461" s="19"/>
      <c r="I2461" s="42"/>
      <c r="J2461" s="42" t="s">
        <v>10725</v>
      </c>
      <c r="K2461" s="21">
        <v>45824</v>
      </c>
      <c r="L2461" s="19" t="s">
        <v>8443</v>
      </c>
      <c r="M2461" s="44">
        <v>69.8</v>
      </c>
      <c r="N2461" s="19">
        <v>1</v>
      </c>
      <c r="O2461" s="44">
        <v>69.8</v>
      </c>
      <c r="P2461" s="44">
        <v>55.18</v>
      </c>
      <c r="Q2461" s="44">
        <v>2.6</v>
      </c>
      <c r="R2461" s="44">
        <v>17.96</v>
      </c>
      <c r="S2461" s="44">
        <v>0</v>
      </c>
      <c r="T2461" s="44">
        <v>0</v>
      </c>
      <c r="U2461" s="44">
        <v>-5.94</v>
      </c>
      <c r="V2461" s="23">
        <v>-8.5000000000000006E-2</v>
      </c>
      <c r="W2461" s="42" t="s">
        <v>34</v>
      </c>
      <c r="X2461" s="43"/>
      <c r="Y2461" s="43"/>
      <c r="Z2461" s="43" t="s">
        <v>8442</v>
      </c>
      <c r="AA2461" s="43" t="str">
        <f>VLOOKUP(J2461, sku!B:C, 2, FALSE)</f>
        <v>1 Focus 240ml + 1 Taco Lona + 1 Taco Carpete</v>
      </c>
      <c r="AB2461" s="45" t="str">
        <f>VLOOKUP(J2461, sku!B:BM, 64, FALSE)</f>
        <v>Revenda</v>
      </c>
      <c r="AC2461" s="45" t="str">
        <f>LEFT(pedidos[[#This Row],[SKU]],3)</f>
        <v>1VX</v>
      </c>
      <c r="AD2461" s="37" t="str" cm="1">
        <f t="array" aca="1" ref="AD2461" ca="1">IFERROR(
  INDEX(
    montadora[Montadora],
    MATCH(TRUE,LEFT(#REF!,NÚCARACT(montadora[SKU Parcial]))=montadora[SKU Parcial],0)
  ),
  ""
)</f>
        <v/>
      </c>
    </row>
    <row r="2462" spans="1:30" x14ac:dyDescent="0.25">
      <c r="A2462" s="42" t="s">
        <v>10453</v>
      </c>
      <c r="B2462" s="42"/>
      <c r="C2462" s="42"/>
      <c r="D2462" s="42"/>
      <c r="E2462" s="42">
        <v>23998631291</v>
      </c>
      <c r="F2462" s="42" t="s">
        <v>10709</v>
      </c>
      <c r="G2462" s="42" t="s">
        <v>11228</v>
      </c>
      <c r="H2462" s="19"/>
      <c r="I2462" s="42"/>
      <c r="J2462" s="42" t="s">
        <v>10725</v>
      </c>
      <c r="K2462" s="21">
        <v>45823</v>
      </c>
      <c r="L2462" s="19" t="s">
        <v>8443</v>
      </c>
      <c r="M2462" s="44">
        <v>69.8</v>
      </c>
      <c r="N2462" s="19">
        <v>1</v>
      </c>
      <c r="O2462" s="44">
        <v>69.8</v>
      </c>
      <c r="P2462" s="44">
        <v>55.18</v>
      </c>
      <c r="Q2462" s="44">
        <v>2.6</v>
      </c>
      <c r="R2462" s="44">
        <v>17.96</v>
      </c>
      <c r="S2462" s="44">
        <v>0</v>
      </c>
      <c r="T2462" s="44">
        <v>0</v>
      </c>
      <c r="U2462" s="44">
        <v>-5.94</v>
      </c>
      <c r="V2462" s="23">
        <v>-8.5000000000000006E-2</v>
      </c>
      <c r="W2462" s="42" t="s">
        <v>34</v>
      </c>
      <c r="X2462" s="43"/>
      <c r="Y2462" s="43"/>
      <c r="Z2462" s="43" t="s">
        <v>8442</v>
      </c>
      <c r="AA2462" s="43" t="str">
        <f>VLOOKUP(J2462, sku!B:C, 2, FALSE)</f>
        <v>1 Focus 240ml + 1 Taco Lona + 1 Taco Carpete</v>
      </c>
      <c r="AB2462" s="45" t="str">
        <f>VLOOKUP(J2462, sku!B:BM, 64, FALSE)</f>
        <v>Revenda</v>
      </c>
      <c r="AC2462" s="45" t="str">
        <f>LEFT(pedidos[[#This Row],[SKU]],3)</f>
        <v>1VX</v>
      </c>
      <c r="AD2462" s="37" t="str" cm="1">
        <f t="array" aca="1" ref="AD2462" ca="1">IFERROR(
  INDEX(
    montadora[Montadora],
    MATCH(TRUE,LEFT(J2918,NÚCARACT(montadora[SKU Parcial]))=montadora[SKU Parcial],0)
  ),
  ""
)</f>
        <v/>
      </c>
    </row>
    <row r="2463" spans="1:30" x14ac:dyDescent="0.25">
      <c r="A2463" s="42" t="s">
        <v>10477</v>
      </c>
      <c r="B2463" s="42"/>
      <c r="C2463" s="42"/>
      <c r="D2463" s="42"/>
      <c r="E2463" s="42">
        <v>23998631291</v>
      </c>
      <c r="F2463" s="42" t="s">
        <v>10709</v>
      </c>
      <c r="G2463" s="42" t="s">
        <v>11228</v>
      </c>
      <c r="H2463" s="19"/>
      <c r="I2463" s="42"/>
      <c r="J2463" s="42" t="s">
        <v>10725</v>
      </c>
      <c r="K2463" s="21">
        <v>45822</v>
      </c>
      <c r="L2463" s="19" t="s">
        <v>8443</v>
      </c>
      <c r="M2463" s="44">
        <v>69.8</v>
      </c>
      <c r="N2463" s="19">
        <v>1</v>
      </c>
      <c r="O2463" s="44">
        <v>69.8</v>
      </c>
      <c r="P2463" s="44">
        <v>55.18</v>
      </c>
      <c r="Q2463" s="44">
        <v>2.6</v>
      </c>
      <c r="R2463" s="44">
        <v>17.96</v>
      </c>
      <c r="S2463" s="44">
        <v>0</v>
      </c>
      <c r="T2463" s="44">
        <v>0</v>
      </c>
      <c r="U2463" s="44">
        <v>-5.94</v>
      </c>
      <c r="V2463" s="23">
        <v>-8.5000000000000006E-2</v>
      </c>
      <c r="W2463" s="42" t="s">
        <v>34</v>
      </c>
      <c r="X2463" s="43"/>
      <c r="Y2463" s="43"/>
      <c r="Z2463" s="43" t="s">
        <v>8442</v>
      </c>
      <c r="AA2463" s="43" t="str">
        <f>VLOOKUP(J2463, sku!B:C, 2, FALSE)</f>
        <v>1 Focus 240ml + 1 Taco Lona + 1 Taco Carpete</v>
      </c>
      <c r="AB2463" s="45" t="str">
        <f>VLOOKUP(J2463, sku!B:BM, 64, FALSE)</f>
        <v>Revenda</v>
      </c>
      <c r="AC2463" s="45" t="str">
        <f>LEFT(pedidos[[#This Row],[SKU]],3)</f>
        <v>1VX</v>
      </c>
      <c r="AD2463" s="37" t="str" cm="1">
        <f t="array" aca="1" ref="AD2463" ca="1">IFERROR(
  INDEX(
    montadora[Montadora],
    MATCH(TRUE,LEFT(J2919,NÚCARACT(montadora[SKU Parcial]))=montadora[SKU Parcial],0)
  ),
  ""
)</f>
        <v/>
      </c>
    </row>
    <row r="2464" spans="1:30" customFormat="1" x14ac:dyDescent="0.25">
      <c r="A2464" s="1" t="s">
        <v>3479</v>
      </c>
      <c r="B2464" s="1" t="s">
        <v>36</v>
      </c>
      <c r="C2464" s="1" t="s">
        <v>3480</v>
      </c>
      <c r="D2464" s="1" t="s">
        <v>36</v>
      </c>
      <c r="E2464" s="1" t="s">
        <v>195</v>
      </c>
      <c r="F2464" s="1" t="s">
        <v>196</v>
      </c>
      <c r="G2464" s="6" t="s">
        <v>11227</v>
      </c>
      <c r="H2464" s="20" t="s">
        <v>30</v>
      </c>
      <c r="I2464" s="1" t="s">
        <v>31</v>
      </c>
      <c r="J2464" s="1" t="s">
        <v>197</v>
      </c>
      <c r="K2464" s="22">
        <v>45824</v>
      </c>
      <c r="L2464" s="20" t="s">
        <v>142</v>
      </c>
      <c r="M2464" s="26">
        <v>148.80000000000001</v>
      </c>
      <c r="N2464" s="20">
        <v>1</v>
      </c>
      <c r="O2464" s="26">
        <v>148.80000000000001</v>
      </c>
      <c r="P2464" s="26">
        <v>56.26</v>
      </c>
      <c r="Q2464" s="26">
        <v>12.23</v>
      </c>
      <c r="R2464" s="26">
        <v>17.11</v>
      </c>
      <c r="S2464" s="26">
        <v>0</v>
      </c>
      <c r="T2464" s="26">
        <v>0</v>
      </c>
      <c r="U2464" s="26">
        <v>63.2</v>
      </c>
      <c r="V2464" s="24">
        <v>0.42470000000000002</v>
      </c>
      <c r="W2464" s="1" t="s">
        <v>34</v>
      </c>
      <c r="X2464" s="3"/>
      <c r="Y2464" s="3"/>
      <c r="Z2464" s="5" t="s">
        <v>7980</v>
      </c>
      <c r="AA2464" s="5" t="str">
        <f>VLOOKUP(J2464, sku!B:C, 2, FALSE)</f>
        <v>1 Fogareiro 1 Boca + 1 Refis de Gás Guepardo</v>
      </c>
      <c r="AB2464" s="3" t="str">
        <f>VLOOKUP(J2464, sku!B:BM, 64, FALSE)</f>
        <v>Importação</v>
      </c>
      <c r="AC2464" s="3" t="str">
        <f>LEFT(pedidos[[#This Row],[SKU]],3)</f>
        <v>1FO</v>
      </c>
      <c r="AD2464" s="36" t="str" cm="1">
        <f t="array" aca="1" ref="AD2464" ca="1">IFERROR(
  INDEX(
    montadora[Montadora],
    MATCH(TRUE,LEFT(J2921,NÚCARACT(montadora[SKU Parcial]))=montadora[SKU Parcial],0)
  ),
  ""
)</f>
        <v/>
      </c>
    </row>
    <row r="2465" spans="1:30" x14ac:dyDescent="0.25">
      <c r="A2465" s="42" t="s">
        <v>9136</v>
      </c>
      <c r="B2465" s="42"/>
      <c r="C2465" s="42"/>
      <c r="D2465" s="42"/>
      <c r="E2465" s="42">
        <v>19097629467</v>
      </c>
      <c r="F2465" s="42" t="s">
        <v>8400</v>
      </c>
      <c r="G2465" s="42" t="s">
        <v>11227</v>
      </c>
      <c r="H2465" s="19"/>
      <c r="I2465" s="42"/>
      <c r="J2465" s="42" t="s">
        <v>953</v>
      </c>
      <c r="K2465" s="21">
        <v>45808</v>
      </c>
      <c r="L2465" s="19" t="s">
        <v>8443</v>
      </c>
      <c r="M2465" s="44">
        <v>178.8</v>
      </c>
      <c r="N2465" s="19">
        <v>1</v>
      </c>
      <c r="O2465" s="44">
        <v>194.49</v>
      </c>
      <c r="P2465" s="44">
        <v>60</v>
      </c>
      <c r="Q2465" s="44">
        <v>13.61</v>
      </c>
      <c r="R2465" s="44">
        <v>43.34</v>
      </c>
      <c r="S2465" s="44">
        <v>15.69</v>
      </c>
      <c r="T2465" s="44">
        <v>0</v>
      </c>
      <c r="U2465" s="44">
        <v>61.85</v>
      </c>
      <c r="V2465" s="23">
        <v>0.34589999999999999</v>
      </c>
      <c r="W2465" s="42" t="s">
        <v>34</v>
      </c>
      <c r="X2465" s="43"/>
      <c r="Y2465" s="43"/>
      <c r="Z2465" s="43" t="s">
        <v>8442</v>
      </c>
      <c r="AA2465" s="43" t="str">
        <f>VLOOKUP(J2465, sku!B:C, 2, FALSE)</f>
        <v>Travessa Fiat - Smart - - - Strada Locker - - - Preto</v>
      </c>
      <c r="AB2465" s="45" t="str">
        <f>VLOOKUP(J2465, sku!B:BM, 64, FALSE)</f>
        <v>Fabricação</v>
      </c>
      <c r="AC2465" s="45" t="str">
        <f>LEFT(pedidos[[#This Row],[SKU]],3)</f>
        <v>XFI</v>
      </c>
      <c r="AD2465" s="36" t="str" cm="1">
        <f t="array" aca="1" ref="AD2465" ca="1">IFERROR(
  INDEX(
    montadora[Montadora],
    MATCH(TRUE,LEFT(#REF!,NÚCARACT(montadora[SKU Parcial]))=montadora[SKU Parcial],0)
  ),
  ""
)</f>
        <v/>
      </c>
    </row>
    <row r="2466" spans="1:30" x14ac:dyDescent="0.25">
      <c r="A2466" s="42" t="s">
        <v>9137</v>
      </c>
      <c r="B2466" s="42"/>
      <c r="C2466" s="42"/>
      <c r="D2466" s="42"/>
      <c r="E2466" s="42">
        <v>19097629467</v>
      </c>
      <c r="F2466" s="42" t="s">
        <v>8400</v>
      </c>
      <c r="G2466" s="42" t="s">
        <v>11227</v>
      </c>
      <c r="H2466" s="19"/>
      <c r="I2466" s="42"/>
      <c r="J2466" s="42" t="s">
        <v>953</v>
      </c>
      <c r="K2466" s="21">
        <v>45799</v>
      </c>
      <c r="L2466" s="19" t="s">
        <v>8443</v>
      </c>
      <c r="M2466" s="44">
        <v>178.8</v>
      </c>
      <c r="N2466" s="19">
        <v>1</v>
      </c>
      <c r="O2466" s="44">
        <v>189.96</v>
      </c>
      <c r="P2466" s="44">
        <v>60</v>
      </c>
      <c r="Q2466" s="44">
        <v>13.61</v>
      </c>
      <c r="R2466" s="44">
        <v>43.34</v>
      </c>
      <c r="S2466" s="44">
        <v>11.16</v>
      </c>
      <c r="T2466" s="44">
        <v>0</v>
      </c>
      <c r="U2466" s="44">
        <v>61.85</v>
      </c>
      <c r="V2466" s="23">
        <v>0.34589999999999999</v>
      </c>
      <c r="W2466" s="42" t="s">
        <v>34</v>
      </c>
      <c r="X2466" s="43"/>
      <c r="Y2466" s="43"/>
      <c r="Z2466" s="43" t="s">
        <v>8442</v>
      </c>
      <c r="AA2466" s="43" t="str">
        <f>VLOOKUP(J2466, sku!B:C, 2, FALSE)</f>
        <v>Travessa Fiat - Smart - - - Strada Locker - - - Preto</v>
      </c>
      <c r="AB2466" s="45" t="str">
        <f>VLOOKUP(J2466, sku!B:BM, 64, FALSE)</f>
        <v>Fabricação</v>
      </c>
      <c r="AC2466" s="45" t="str">
        <f>LEFT(pedidos[[#This Row],[SKU]],3)</f>
        <v>XFI</v>
      </c>
      <c r="AD2466" s="36" t="str" cm="1">
        <f t="array" aca="1" ref="AD2466" ca="1">IFERROR(
  INDEX(
    montadora[Montadora],
    MATCH(TRUE,LEFT(#REF!,NÚCARACT(montadora[SKU Parcial]))=montadora[SKU Parcial],0)
  ),
  ""
)</f>
        <v/>
      </c>
    </row>
    <row r="2467" spans="1:30" x14ac:dyDescent="0.25">
      <c r="A2467" s="42" t="s">
        <v>9138</v>
      </c>
      <c r="B2467" s="42"/>
      <c r="C2467" s="42"/>
      <c r="D2467" s="42"/>
      <c r="E2467" s="42">
        <v>19097629467</v>
      </c>
      <c r="F2467" s="42" t="s">
        <v>8400</v>
      </c>
      <c r="G2467" s="42" t="s">
        <v>11227</v>
      </c>
      <c r="H2467" s="19"/>
      <c r="I2467" s="42"/>
      <c r="J2467" s="42" t="s">
        <v>953</v>
      </c>
      <c r="K2467" s="21">
        <v>45792</v>
      </c>
      <c r="L2467" s="19" t="s">
        <v>8443</v>
      </c>
      <c r="M2467" s="44">
        <v>178.8</v>
      </c>
      <c r="N2467" s="19">
        <v>1</v>
      </c>
      <c r="O2467" s="44">
        <v>178.8</v>
      </c>
      <c r="P2467" s="44">
        <v>60</v>
      </c>
      <c r="Q2467" s="44">
        <v>13.61</v>
      </c>
      <c r="R2467" s="44">
        <v>43.34</v>
      </c>
      <c r="S2467" s="44">
        <v>0</v>
      </c>
      <c r="T2467" s="44">
        <v>0</v>
      </c>
      <c r="U2467" s="44">
        <v>61.85</v>
      </c>
      <c r="V2467" s="23">
        <v>0.34589999999999999</v>
      </c>
      <c r="W2467" s="42" t="s">
        <v>34</v>
      </c>
      <c r="X2467" s="43"/>
      <c r="Y2467" s="43"/>
      <c r="Z2467" s="43" t="s">
        <v>8442</v>
      </c>
      <c r="AA2467" s="43" t="str">
        <f>VLOOKUP(J2467, sku!B:C, 2, FALSE)</f>
        <v>Travessa Fiat - Smart - - - Strada Locker - - - Preto</v>
      </c>
      <c r="AB2467" s="45" t="str">
        <f>VLOOKUP(J2467, sku!B:BM, 64, FALSE)</f>
        <v>Fabricação</v>
      </c>
      <c r="AC2467" s="45" t="str">
        <f>LEFT(pedidos[[#This Row],[SKU]],3)</f>
        <v>XFI</v>
      </c>
      <c r="AD2467" s="36" t="str" cm="1">
        <f t="array" aca="1" ref="AD2467" ca="1">IFERROR(
  INDEX(
    montadora[Montadora],
    MATCH(TRUE,LEFT(#REF!,NÚCARACT(montadora[SKU Parcial]))=montadora[SKU Parcial],0)
  ),
  ""
)</f>
        <v/>
      </c>
    </row>
    <row r="2468" spans="1:30" x14ac:dyDescent="0.25">
      <c r="A2468" s="42" t="s">
        <v>9139</v>
      </c>
      <c r="B2468" s="42"/>
      <c r="C2468" s="42"/>
      <c r="D2468" s="42"/>
      <c r="E2468" s="42">
        <v>19097629467</v>
      </c>
      <c r="F2468" s="42" t="s">
        <v>8400</v>
      </c>
      <c r="G2468" s="42" t="s">
        <v>11227</v>
      </c>
      <c r="H2468" s="19"/>
      <c r="I2468" s="42"/>
      <c r="J2468" s="42" t="s">
        <v>953</v>
      </c>
      <c r="K2468" s="21">
        <v>45781</v>
      </c>
      <c r="L2468" s="19" t="s">
        <v>8443</v>
      </c>
      <c r="M2468" s="44">
        <v>178.8</v>
      </c>
      <c r="N2468" s="19">
        <v>1</v>
      </c>
      <c r="O2468" s="44">
        <v>196.03</v>
      </c>
      <c r="P2468" s="44">
        <v>60</v>
      </c>
      <c r="Q2468" s="44">
        <v>13.61</v>
      </c>
      <c r="R2468" s="44">
        <v>43.34</v>
      </c>
      <c r="S2468" s="44">
        <v>17.23</v>
      </c>
      <c r="T2468" s="44">
        <v>0</v>
      </c>
      <c r="U2468" s="44">
        <v>61.85</v>
      </c>
      <c r="V2468" s="23">
        <v>0.34589999999999999</v>
      </c>
      <c r="W2468" s="42" t="s">
        <v>34</v>
      </c>
      <c r="X2468" s="43"/>
      <c r="Y2468" s="43"/>
      <c r="Z2468" s="43" t="s">
        <v>8442</v>
      </c>
      <c r="AA2468" s="43" t="str">
        <f>VLOOKUP(J2468, sku!B:C, 2, FALSE)</f>
        <v>Travessa Fiat - Smart - - - Strada Locker - - - Preto</v>
      </c>
      <c r="AB2468" s="45" t="str">
        <f>VLOOKUP(J2468, sku!B:BM, 64, FALSE)</f>
        <v>Fabricação</v>
      </c>
      <c r="AC2468" s="45" t="str">
        <f>LEFT(pedidos[[#This Row],[SKU]],3)</f>
        <v>XFI</v>
      </c>
      <c r="AD2468" s="36" t="str" cm="1">
        <f t="array" aca="1" ref="AD2468" ca="1">IFERROR(
  INDEX(
    montadora[Montadora],
    MATCH(TRUE,LEFT(J2926,NÚCARACT(montadora[SKU Parcial]))=montadora[SKU Parcial],0)
  ),
  ""
)</f>
        <v/>
      </c>
    </row>
    <row r="2469" spans="1:30" x14ac:dyDescent="0.25">
      <c r="A2469" s="42" t="s">
        <v>8306</v>
      </c>
      <c r="B2469" s="42"/>
      <c r="C2469" s="42"/>
      <c r="D2469" s="42"/>
      <c r="E2469" s="42">
        <v>19097629467</v>
      </c>
      <c r="F2469" s="42" t="s">
        <v>8400</v>
      </c>
      <c r="G2469" s="42" t="s">
        <v>11227</v>
      </c>
      <c r="H2469" s="19"/>
      <c r="I2469" s="42"/>
      <c r="J2469" s="42" t="s">
        <v>953</v>
      </c>
      <c r="K2469" s="21">
        <v>45830</v>
      </c>
      <c r="L2469" s="19" t="s">
        <v>8443</v>
      </c>
      <c r="M2469" s="44">
        <v>178.8</v>
      </c>
      <c r="N2469" s="19">
        <v>1</v>
      </c>
      <c r="O2469" s="44">
        <v>178.8</v>
      </c>
      <c r="P2469" s="44">
        <v>60</v>
      </c>
      <c r="Q2469" s="44">
        <v>14.72</v>
      </c>
      <c r="R2469" s="44">
        <v>43.34</v>
      </c>
      <c r="S2469" s="44">
        <v>0</v>
      </c>
      <c r="T2469" s="44">
        <v>0</v>
      </c>
      <c r="U2469" s="44">
        <v>60.74</v>
      </c>
      <c r="V2469" s="23">
        <v>0.3397</v>
      </c>
      <c r="W2469" s="42" t="s">
        <v>34</v>
      </c>
      <c r="X2469" s="43"/>
      <c r="Y2469" s="43"/>
      <c r="Z2469" s="43" t="s">
        <v>8442</v>
      </c>
      <c r="AA2469" s="43" t="str">
        <f>VLOOKUP(J2469, sku!B:C, 2, FALSE)</f>
        <v>Travessa Fiat - Smart - - - Strada Locker - - - Preto</v>
      </c>
      <c r="AB2469" s="45" t="str">
        <f>VLOOKUP(J2469, sku!B:BM, 64, FALSE)</f>
        <v>Fabricação</v>
      </c>
      <c r="AC2469" s="45" t="str">
        <f>LEFT(pedidos[[#This Row],[SKU]],3)</f>
        <v>XFI</v>
      </c>
      <c r="AD2469" s="36" t="str" cm="1">
        <f t="array" aca="1" ref="AD2469" ca="1">IFERROR(
  INDEX(
    montadora[Montadora],
    MATCH(TRUE,LEFT(J2927,NÚCARACT(montadora[SKU Parcial]))=montadora[SKU Parcial],0)
  ),
  ""
)</f>
        <v/>
      </c>
    </row>
    <row r="2470" spans="1:30" x14ac:dyDescent="0.25">
      <c r="A2470" s="42" t="s">
        <v>8307</v>
      </c>
      <c r="B2470" s="42"/>
      <c r="C2470" s="42"/>
      <c r="D2470" s="42"/>
      <c r="E2470" s="42">
        <v>19097629467</v>
      </c>
      <c r="F2470" s="42" t="s">
        <v>8400</v>
      </c>
      <c r="G2470" s="42" t="s">
        <v>11227</v>
      </c>
      <c r="H2470" s="19"/>
      <c r="I2470" s="42"/>
      <c r="J2470" s="42" t="s">
        <v>953</v>
      </c>
      <c r="K2470" s="21">
        <v>45824</v>
      </c>
      <c r="L2470" s="19" t="s">
        <v>8443</v>
      </c>
      <c r="M2470" s="44">
        <v>178.8</v>
      </c>
      <c r="N2470" s="19">
        <v>1</v>
      </c>
      <c r="O2470" s="44">
        <v>178.8</v>
      </c>
      <c r="P2470" s="44">
        <v>60</v>
      </c>
      <c r="Q2470" s="44">
        <v>14.72</v>
      </c>
      <c r="R2470" s="44">
        <v>43.34</v>
      </c>
      <c r="S2470" s="44">
        <v>0</v>
      </c>
      <c r="T2470" s="44">
        <v>0</v>
      </c>
      <c r="U2470" s="44">
        <v>60.74</v>
      </c>
      <c r="V2470" s="23">
        <v>0.3397</v>
      </c>
      <c r="W2470" s="42" t="s">
        <v>34</v>
      </c>
      <c r="X2470" s="43"/>
      <c r="Y2470" s="43"/>
      <c r="Z2470" s="43" t="s">
        <v>8442</v>
      </c>
      <c r="AA2470" s="43" t="str">
        <f>VLOOKUP(J2470, sku!B:C, 2, FALSE)</f>
        <v>Travessa Fiat - Smart - - - Strada Locker - - - Preto</v>
      </c>
      <c r="AB2470" s="45" t="str">
        <f>VLOOKUP(J2470, sku!B:BM, 64, FALSE)</f>
        <v>Fabricação</v>
      </c>
      <c r="AC2470" s="45" t="str">
        <f>LEFT(pedidos[[#This Row],[SKU]],3)</f>
        <v>XFI</v>
      </c>
      <c r="AD2470" s="36" t="str" cm="1">
        <f t="array" aca="1" ref="AD2470" ca="1">IFERROR(
  INDEX(
    montadora[Montadora],
    MATCH(TRUE,LEFT(J2928,NÚCARACT(montadora[SKU Parcial]))=montadora[SKU Parcial],0)
  ),
  ""
)</f>
        <v/>
      </c>
    </row>
    <row r="2471" spans="1:30" x14ac:dyDescent="0.25">
      <c r="A2471" s="42" t="s">
        <v>8308</v>
      </c>
      <c r="B2471" s="42"/>
      <c r="C2471" s="42"/>
      <c r="D2471" s="42"/>
      <c r="E2471" s="42">
        <v>19097629467</v>
      </c>
      <c r="F2471" s="42" t="s">
        <v>8400</v>
      </c>
      <c r="G2471" s="42" t="s">
        <v>11227</v>
      </c>
      <c r="H2471" s="19"/>
      <c r="I2471" s="42"/>
      <c r="J2471" s="42" t="s">
        <v>953</v>
      </c>
      <c r="K2471" s="21">
        <v>45814</v>
      </c>
      <c r="L2471" s="19" t="s">
        <v>8443</v>
      </c>
      <c r="M2471" s="44">
        <v>178.8</v>
      </c>
      <c r="N2471" s="19">
        <v>1</v>
      </c>
      <c r="O2471" s="44">
        <v>178.8</v>
      </c>
      <c r="P2471" s="44">
        <v>60</v>
      </c>
      <c r="Q2471" s="44">
        <v>14.72</v>
      </c>
      <c r="R2471" s="44">
        <v>43.34</v>
      </c>
      <c r="S2471" s="44">
        <v>0</v>
      </c>
      <c r="T2471" s="44">
        <v>0</v>
      </c>
      <c r="U2471" s="44">
        <v>60.74</v>
      </c>
      <c r="V2471" s="23">
        <v>0.3397</v>
      </c>
      <c r="W2471" s="42" t="s">
        <v>34</v>
      </c>
      <c r="X2471" s="43"/>
      <c r="Y2471" s="43"/>
      <c r="Z2471" s="43" t="s">
        <v>8442</v>
      </c>
      <c r="AA2471" s="43" t="str">
        <f>VLOOKUP(J2471, sku!B:C, 2, FALSE)</f>
        <v>Travessa Fiat - Smart - - - Strada Locker - - - Preto</v>
      </c>
      <c r="AB2471" s="45" t="str">
        <f>VLOOKUP(J2471, sku!B:BM, 64, FALSE)</f>
        <v>Fabricação</v>
      </c>
      <c r="AC2471" s="45" t="str">
        <f>LEFT(pedidos[[#This Row],[SKU]],3)</f>
        <v>XFI</v>
      </c>
      <c r="AD2471" s="36" t="str" cm="1">
        <f t="array" aca="1" ref="AD2471" ca="1">IFERROR(
  INDEX(
    montadora[Montadora],
    MATCH(TRUE,LEFT(J2929,NÚCARACT(montadora[SKU Parcial]))=montadora[SKU Parcial],0)
  ),
  ""
)</f>
        <v/>
      </c>
    </row>
    <row r="2472" spans="1:30" customFormat="1" x14ac:dyDescent="0.25">
      <c r="A2472" s="1" t="s">
        <v>6267</v>
      </c>
      <c r="B2472" s="1" t="s">
        <v>36</v>
      </c>
      <c r="C2472" s="1" t="s">
        <v>2909</v>
      </c>
      <c r="D2472" s="1" t="s">
        <v>420</v>
      </c>
      <c r="E2472" s="1" t="s">
        <v>951</v>
      </c>
      <c r="F2472" s="1" t="s">
        <v>952</v>
      </c>
      <c r="G2472" s="6" t="s">
        <v>11227</v>
      </c>
      <c r="H2472" s="20" t="s">
        <v>30</v>
      </c>
      <c r="I2472" s="1" t="s">
        <v>31</v>
      </c>
      <c r="J2472" s="1" t="s">
        <v>953</v>
      </c>
      <c r="K2472" s="22">
        <v>45800</v>
      </c>
      <c r="L2472" s="16" t="s">
        <v>11229</v>
      </c>
      <c r="M2472" s="26">
        <v>176.55</v>
      </c>
      <c r="N2472" s="20">
        <v>1</v>
      </c>
      <c r="O2472" s="26">
        <v>176.55</v>
      </c>
      <c r="P2472" s="26">
        <v>60</v>
      </c>
      <c r="Q2472" s="26">
        <v>13.44</v>
      </c>
      <c r="R2472" s="26">
        <v>21.19</v>
      </c>
      <c r="S2472" s="26">
        <v>0</v>
      </c>
      <c r="T2472" s="26">
        <v>22.45</v>
      </c>
      <c r="U2472" s="26">
        <v>59.47</v>
      </c>
      <c r="V2472" s="24">
        <v>0.33679999999999999</v>
      </c>
      <c r="W2472" s="1" t="s">
        <v>34</v>
      </c>
      <c r="X2472" s="3"/>
      <c r="Y2472" s="3"/>
      <c r="Z2472" s="5" t="s">
        <v>7980</v>
      </c>
      <c r="AA2472" s="5" t="str">
        <f>VLOOKUP(J2472, sku!B:C, 2, FALSE)</f>
        <v>Travessa Fiat - Smart - - - Strada Locker - - - Preto</v>
      </c>
      <c r="AB2472" s="3" t="str">
        <f>VLOOKUP(J2472, sku!B:BM, 64, FALSE)</f>
        <v>Fabricação</v>
      </c>
      <c r="AC2472" s="3" t="str">
        <f>LEFT(pedidos[[#This Row],[SKU]],3)</f>
        <v>XFI</v>
      </c>
      <c r="AD2472" s="36" t="str" cm="1">
        <f t="array" aca="1" ref="AD2472" ca="1">IFERROR(
  INDEX(
    montadora[Montadora],
    MATCH(TRUE,LEFT(#REF!,NÚCARACT(montadora[SKU Parcial]))=montadora[SKU Parcial],0)
  ),
  ""
)</f>
        <v/>
      </c>
    </row>
    <row r="2473" spans="1:30" x14ac:dyDescent="0.25">
      <c r="A2473" s="42" t="s">
        <v>8309</v>
      </c>
      <c r="B2473" s="42"/>
      <c r="C2473" s="42"/>
      <c r="D2473" s="42"/>
      <c r="E2473" s="42">
        <v>19098266242</v>
      </c>
      <c r="F2473" s="42" t="s">
        <v>952</v>
      </c>
      <c r="G2473" s="42" t="s">
        <v>11227</v>
      </c>
      <c r="H2473" s="19"/>
      <c r="I2473" s="42"/>
      <c r="J2473" s="42" t="s">
        <v>953</v>
      </c>
      <c r="K2473" s="21">
        <v>45828</v>
      </c>
      <c r="L2473" s="19" t="s">
        <v>8443</v>
      </c>
      <c r="M2473" s="44">
        <v>176.55</v>
      </c>
      <c r="N2473" s="19">
        <v>1</v>
      </c>
      <c r="O2473" s="44">
        <v>193.78</v>
      </c>
      <c r="P2473" s="44">
        <v>60</v>
      </c>
      <c r="Q2473" s="44">
        <v>14.53</v>
      </c>
      <c r="R2473" s="44">
        <v>42.84</v>
      </c>
      <c r="S2473" s="44">
        <v>17.23</v>
      </c>
      <c r="T2473" s="44">
        <v>0</v>
      </c>
      <c r="U2473" s="44">
        <v>59.18</v>
      </c>
      <c r="V2473" s="23">
        <v>0.3352</v>
      </c>
      <c r="W2473" s="42" t="s">
        <v>34</v>
      </c>
      <c r="X2473" s="43"/>
      <c r="Y2473" s="43"/>
      <c r="Z2473" s="43" t="s">
        <v>8442</v>
      </c>
      <c r="AA2473" s="43" t="str">
        <f>VLOOKUP(J2473, sku!B:C, 2, FALSE)</f>
        <v>Travessa Fiat - Smart - - - Strada Locker - - - Preto</v>
      </c>
      <c r="AB2473" s="45" t="str">
        <f>VLOOKUP(J2473, sku!B:BM, 64, FALSE)</f>
        <v>Fabricação</v>
      </c>
      <c r="AC2473" s="45" t="str">
        <f>LEFT(pedidos[[#This Row],[SKU]],3)</f>
        <v>XFI</v>
      </c>
      <c r="AD2473" s="36" t="str" cm="1">
        <f t="array" aca="1" ref="AD2473" ca="1">IFERROR(
  INDEX(
    montadora[Montadora],
    MATCH(TRUE,LEFT(#REF!,NÚCARACT(montadora[SKU Parcial]))=montadora[SKU Parcial],0)
  ),
  ""
)</f>
        <v/>
      </c>
    </row>
    <row r="2474" spans="1:30" customFormat="1" x14ac:dyDescent="0.25">
      <c r="A2474" s="1" t="s">
        <v>3953</v>
      </c>
      <c r="B2474" s="1" t="s">
        <v>3954</v>
      </c>
      <c r="C2474" s="1" t="s">
        <v>117</v>
      </c>
      <c r="D2474" s="1" t="s">
        <v>38</v>
      </c>
      <c r="E2474" s="1" t="s">
        <v>951</v>
      </c>
      <c r="F2474" s="1" t="s">
        <v>952</v>
      </c>
      <c r="G2474" s="6" t="s">
        <v>11227</v>
      </c>
      <c r="H2474" s="20" t="s">
        <v>30</v>
      </c>
      <c r="I2474" s="1" t="s">
        <v>31</v>
      </c>
      <c r="J2474" s="1" t="s">
        <v>953</v>
      </c>
      <c r="K2474" s="22">
        <v>45809</v>
      </c>
      <c r="L2474" s="16" t="s">
        <v>11229</v>
      </c>
      <c r="M2474" s="26">
        <v>176.55</v>
      </c>
      <c r="N2474" s="20">
        <v>1</v>
      </c>
      <c r="O2474" s="26">
        <v>176.55</v>
      </c>
      <c r="P2474" s="26">
        <v>60</v>
      </c>
      <c r="Q2474" s="26">
        <v>14.51</v>
      </c>
      <c r="R2474" s="26">
        <v>21.19</v>
      </c>
      <c r="S2474" s="26">
        <v>0</v>
      </c>
      <c r="T2474" s="26">
        <v>22.45</v>
      </c>
      <c r="U2474" s="26">
        <v>58.4</v>
      </c>
      <c r="V2474" s="24">
        <v>0.33079999999999998</v>
      </c>
      <c r="W2474" s="1" t="s">
        <v>34</v>
      </c>
      <c r="X2474" s="3"/>
      <c r="Y2474" s="3"/>
      <c r="Z2474" s="5" t="s">
        <v>7980</v>
      </c>
      <c r="AA2474" s="5" t="str">
        <f>VLOOKUP(J2474, sku!B:C, 2, FALSE)</f>
        <v>Travessa Fiat - Smart - - - Strada Locker - - - Preto</v>
      </c>
      <c r="AB2474" s="3" t="str">
        <f>VLOOKUP(J2474, sku!B:BM, 64, FALSE)</f>
        <v>Fabricação</v>
      </c>
      <c r="AC2474" s="3" t="str">
        <f>LEFT(pedidos[[#This Row],[SKU]],3)</f>
        <v>XFI</v>
      </c>
      <c r="AD2474" s="36" t="str" cm="1">
        <f t="array" aca="1" ref="AD2474" ca="1">IFERROR(
  INDEX(
    montadora[Montadora],
    MATCH(TRUE,LEFT(#REF!,NÚCARACT(montadora[SKU Parcial]))=montadora[SKU Parcial],0)
  ),
  ""
)</f>
        <v/>
      </c>
    </row>
    <row r="2475" spans="1:30" customFormat="1" x14ac:dyDescent="0.25">
      <c r="A2475" s="1" t="s">
        <v>3955</v>
      </c>
      <c r="B2475" s="1" t="s">
        <v>3956</v>
      </c>
      <c r="C2475" s="1" t="s">
        <v>3957</v>
      </c>
      <c r="D2475" s="1" t="s">
        <v>27</v>
      </c>
      <c r="E2475" s="1" t="s">
        <v>951</v>
      </c>
      <c r="F2475" s="1" t="s">
        <v>952</v>
      </c>
      <c r="G2475" s="6" t="s">
        <v>11227</v>
      </c>
      <c r="H2475" s="20" t="s">
        <v>30</v>
      </c>
      <c r="I2475" s="1" t="s">
        <v>31</v>
      </c>
      <c r="J2475" s="1" t="s">
        <v>953</v>
      </c>
      <c r="K2475" s="22">
        <v>45812</v>
      </c>
      <c r="L2475" s="16" t="s">
        <v>11229</v>
      </c>
      <c r="M2475" s="26">
        <v>176.55</v>
      </c>
      <c r="N2475" s="20">
        <v>1</v>
      </c>
      <c r="O2475" s="26">
        <v>176.55</v>
      </c>
      <c r="P2475" s="26">
        <v>60</v>
      </c>
      <c r="Q2475" s="26">
        <v>14.51</v>
      </c>
      <c r="R2475" s="26">
        <v>21.19</v>
      </c>
      <c r="S2475" s="26">
        <v>0</v>
      </c>
      <c r="T2475" s="26">
        <v>22.45</v>
      </c>
      <c r="U2475" s="26">
        <v>58.4</v>
      </c>
      <c r="V2475" s="24">
        <v>0.33079999999999998</v>
      </c>
      <c r="W2475" s="1" t="s">
        <v>34</v>
      </c>
      <c r="X2475" s="3"/>
      <c r="Y2475" s="3"/>
      <c r="Z2475" s="5" t="s">
        <v>7980</v>
      </c>
      <c r="AA2475" s="5" t="str">
        <f>VLOOKUP(J2475, sku!B:C, 2, FALSE)</f>
        <v>Travessa Fiat - Smart - - - Strada Locker - - - Preto</v>
      </c>
      <c r="AB2475" s="3" t="str">
        <f>VLOOKUP(J2475, sku!B:BM, 64, FALSE)</f>
        <v>Fabricação</v>
      </c>
      <c r="AC2475" s="3" t="str">
        <f>LEFT(pedidos[[#This Row],[SKU]],3)</f>
        <v>XFI</v>
      </c>
      <c r="AD2475" s="36" t="str" cm="1">
        <f t="array" aca="1" ref="AD2475" ca="1">IFERROR(
  INDEX(
    montadora[Montadora],
    MATCH(TRUE,LEFT(J2938,NÚCARACT(montadora[SKU Parcial]))=montadora[SKU Parcial],0)
  ),
  ""
)</f>
        <v/>
      </c>
    </row>
    <row r="2476" spans="1:30" customFormat="1" x14ac:dyDescent="0.25">
      <c r="A2476" s="1" t="s">
        <v>3958</v>
      </c>
      <c r="B2476" s="1" t="s">
        <v>3959</v>
      </c>
      <c r="C2476" s="1" t="s">
        <v>960</v>
      </c>
      <c r="D2476" s="1" t="s">
        <v>950</v>
      </c>
      <c r="E2476" s="1" t="s">
        <v>951</v>
      </c>
      <c r="F2476" s="1" t="s">
        <v>952</v>
      </c>
      <c r="G2476" s="6" t="s">
        <v>11227</v>
      </c>
      <c r="H2476" s="20" t="s">
        <v>30</v>
      </c>
      <c r="I2476" s="1" t="s">
        <v>31</v>
      </c>
      <c r="J2476" s="1" t="s">
        <v>953</v>
      </c>
      <c r="K2476" s="22">
        <v>45817</v>
      </c>
      <c r="L2476" s="16" t="s">
        <v>11229</v>
      </c>
      <c r="M2476" s="26">
        <v>176.55</v>
      </c>
      <c r="N2476" s="20">
        <v>1</v>
      </c>
      <c r="O2476" s="26">
        <v>176.55</v>
      </c>
      <c r="P2476" s="26">
        <v>60</v>
      </c>
      <c r="Q2476" s="26">
        <v>14.51</v>
      </c>
      <c r="R2476" s="26">
        <v>21.19</v>
      </c>
      <c r="S2476" s="26">
        <v>0</v>
      </c>
      <c r="T2476" s="26">
        <v>22.45</v>
      </c>
      <c r="U2476" s="26">
        <v>58.4</v>
      </c>
      <c r="V2476" s="24">
        <v>0.33079999999999998</v>
      </c>
      <c r="W2476" s="1" t="s">
        <v>89</v>
      </c>
      <c r="X2476" s="3"/>
      <c r="Y2476" s="3"/>
      <c r="Z2476" s="5" t="s">
        <v>7980</v>
      </c>
      <c r="AA2476" s="5" t="str">
        <f>VLOOKUP(J2476, sku!B:C, 2, FALSE)</f>
        <v>Travessa Fiat - Smart - - - Strada Locker - - - Preto</v>
      </c>
      <c r="AB2476" s="3" t="str">
        <f>VLOOKUP(J2476, sku!B:BM, 64, FALSE)</f>
        <v>Fabricação</v>
      </c>
      <c r="AC2476" s="3" t="str">
        <f>LEFT(pedidos[[#This Row],[SKU]],3)</f>
        <v>XFI</v>
      </c>
      <c r="AD2476" s="36" t="str" cm="1">
        <f t="array" aca="1" ref="AD2476" ca="1">IFERROR(
  INDEX(
    montadora[Montadora],
    MATCH(TRUE,LEFT(J2939,NÚCARACT(montadora[SKU Parcial]))=montadora[SKU Parcial],0)
  ),
  ""
)</f>
        <v/>
      </c>
    </row>
    <row r="2477" spans="1:30" customFormat="1" x14ac:dyDescent="0.25">
      <c r="A2477" s="1" t="s">
        <v>3960</v>
      </c>
      <c r="B2477" s="1" t="s">
        <v>36</v>
      </c>
      <c r="C2477" s="1" t="s">
        <v>3961</v>
      </c>
      <c r="D2477" s="1" t="s">
        <v>27</v>
      </c>
      <c r="E2477" s="1" t="s">
        <v>171</v>
      </c>
      <c r="F2477" s="1" t="s">
        <v>172</v>
      </c>
      <c r="G2477" s="6" t="s">
        <v>11227</v>
      </c>
      <c r="H2477" s="20" t="s">
        <v>30</v>
      </c>
      <c r="I2477" s="1" t="s">
        <v>36</v>
      </c>
      <c r="J2477" s="1" t="s">
        <v>173</v>
      </c>
      <c r="K2477" s="22">
        <v>45819</v>
      </c>
      <c r="L2477" s="16" t="s">
        <v>11229</v>
      </c>
      <c r="M2477" s="26">
        <v>176.55</v>
      </c>
      <c r="N2477" s="20">
        <v>1</v>
      </c>
      <c r="O2477" s="26">
        <v>176.55</v>
      </c>
      <c r="P2477" s="26">
        <v>60</v>
      </c>
      <c r="Q2477" s="26">
        <v>14.51</v>
      </c>
      <c r="R2477" s="26">
        <v>21.19</v>
      </c>
      <c r="S2477" s="26">
        <v>0</v>
      </c>
      <c r="T2477" s="26">
        <v>22.45</v>
      </c>
      <c r="U2477" s="26">
        <v>58.4</v>
      </c>
      <c r="V2477" s="24">
        <v>0.33079999999999998</v>
      </c>
      <c r="W2477" s="1" t="s">
        <v>34</v>
      </c>
      <c r="X2477" s="3"/>
      <c r="Y2477" s="3"/>
      <c r="Z2477" s="5" t="s">
        <v>7980</v>
      </c>
      <c r="AA2477" s="5" t="str">
        <f>VLOOKUP(J2477, sku!B:C, 2, FALSE)</f>
        <v>Travessa Fiat - Smart - - - Strada Locker - 1999 A 2019 - Preto</v>
      </c>
      <c r="AB2477" s="3" t="str">
        <f>VLOOKUP(J2477, sku!B:BM, 64, FALSE)</f>
        <v>Fabricação</v>
      </c>
      <c r="AC2477" s="3" t="str">
        <f>LEFT(pedidos[[#This Row],[SKU]],3)</f>
        <v>XFI</v>
      </c>
      <c r="AD2477" s="36" t="str" cm="1">
        <f t="array" aca="1" ref="AD2477" ca="1">IFERROR(
  INDEX(
    montadora[Montadora],
    MATCH(TRUE,LEFT(J2940,NÚCARACT(montadora[SKU Parcial]))=montadora[SKU Parcial],0)
  ),
  ""
)</f>
        <v/>
      </c>
    </row>
    <row r="2478" spans="1:30" customFormat="1" x14ac:dyDescent="0.25">
      <c r="A2478" s="1" t="s">
        <v>3962</v>
      </c>
      <c r="B2478" s="1" t="s">
        <v>36</v>
      </c>
      <c r="C2478" s="1" t="s">
        <v>3963</v>
      </c>
      <c r="D2478" s="1" t="s">
        <v>38</v>
      </c>
      <c r="E2478" s="1" t="s">
        <v>171</v>
      </c>
      <c r="F2478" s="1" t="s">
        <v>172</v>
      </c>
      <c r="G2478" s="6" t="s">
        <v>11227</v>
      </c>
      <c r="H2478" s="20" t="s">
        <v>30</v>
      </c>
      <c r="I2478" s="1" t="s">
        <v>31</v>
      </c>
      <c r="J2478" s="1" t="s">
        <v>173</v>
      </c>
      <c r="K2478" s="22">
        <v>45826</v>
      </c>
      <c r="L2478" s="16" t="s">
        <v>11229</v>
      </c>
      <c r="M2478" s="26">
        <v>176.55</v>
      </c>
      <c r="N2478" s="20">
        <v>1</v>
      </c>
      <c r="O2478" s="26">
        <v>176.55</v>
      </c>
      <c r="P2478" s="26">
        <v>60</v>
      </c>
      <c r="Q2478" s="26">
        <v>14.51</v>
      </c>
      <c r="R2478" s="26">
        <v>21.19</v>
      </c>
      <c r="S2478" s="26">
        <v>0</v>
      </c>
      <c r="T2478" s="26">
        <v>22.45</v>
      </c>
      <c r="U2478" s="26">
        <v>58.4</v>
      </c>
      <c r="V2478" s="24">
        <v>0.33079999999999998</v>
      </c>
      <c r="W2478" s="1" t="s">
        <v>34</v>
      </c>
      <c r="X2478" s="3"/>
      <c r="Y2478" s="3"/>
      <c r="Z2478" s="5" t="s">
        <v>7980</v>
      </c>
      <c r="AA2478" s="5" t="str">
        <f>VLOOKUP(J2478, sku!B:C, 2, FALSE)</f>
        <v>Travessa Fiat - Smart - - - Strada Locker - 1999 A 2019 - Preto</v>
      </c>
      <c r="AB2478" s="3" t="str">
        <f>VLOOKUP(J2478, sku!B:BM, 64, FALSE)</f>
        <v>Fabricação</v>
      </c>
      <c r="AC2478" s="3" t="str">
        <f>LEFT(pedidos[[#This Row],[SKU]],3)</f>
        <v>XFI</v>
      </c>
      <c r="AD2478" s="36" t="str" cm="1">
        <f t="array" aca="1" ref="AD2478" ca="1">IFERROR(
  INDEX(
    montadora[Montadora],
    MATCH(TRUE,LEFT(#REF!,NÚCARACT(montadora[SKU Parcial]))=montadora[SKU Parcial],0)
  ),
  ""
)</f>
        <v/>
      </c>
    </row>
    <row r="2479" spans="1:30" customFormat="1" x14ac:dyDescent="0.25">
      <c r="A2479" s="1" t="s">
        <v>3964</v>
      </c>
      <c r="B2479" s="1" t="s">
        <v>36</v>
      </c>
      <c r="C2479" s="1" t="s">
        <v>3965</v>
      </c>
      <c r="D2479" s="1" t="s">
        <v>27</v>
      </c>
      <c r="E2479" s="1" t="s">
        <v>951</v>
      </c>
      <c r="F2479" s="1" t="s">
        <v>952</v>
      </c>
      <c r="G2479" s="6" t="s">
        <v>11227</v>
      </c>
      <c r="H2479" s="20" t="s">
        <v>30</v>
      </c>
      <c r="I2479" s="1" t="s">
        <v>36</v>
      </c>
      <c r="J2479" s="1" t="s">
        <v>953</v>
      </c>
      <c r="K2479" s="22">
        <v>45827</v>
      </c>
      <c r="L2479" s="16" t="s">
        <v>11229</v>
      </c>
      <c r="M2479" s="26">
        <v>176.55</v>
      </c>
      <c r="N2479" s="20">
        <v>1</v>
      </c>
      <c r="O2479" s="26">
        <v>176.55</v>
      </c>
      <c r="P2479" s="26">
        <v>60</v>
      </c>
      <c r="Q2479" s="26">
        <v>14.51</v>
      </c>
      <c r="R2479" s="26">
        <v>21.19</v>
      </c>
      <c r="S2479" s="26">
        <v>0</v>
      </c>
      <c r="T2479" s="26">
        <v>22.45</v>
      </c>
      <c r="U2479" s="26">
        <v>58.4</v>
      </c>
      <c r="V2479" s="24">
        <v>0.33079999999999998</v>
      </c>
      <c r="W2479" s="1" t="s">
        <v>89</v>
      </c>
      <c r="X2479" s="3"/>
      <c r="Y2479" s="3"/>
      <c r="Z2479" s="5" t="s">
        <v>7980</v>
      </c>
      <c r="AA2479" s="5" t="str">
        <f>VLOOKUP(J2479, sku!B:C, 2, FALSE)</f>
        <v>Travessa Fiat - Smart - - - Strada Locker - - - Preto</v>
      </c>
      <c r="AB2479" s="3" t="str">
        <f>VLOOKUP(J2479, sku!B:BM, 64, FALSE)</f>
        <v>Fabricação</v>
      </c>
      <c r="AC2479" s="3" t="str">
        <f>LEFT(pedidos[[#This Row],[SKU]],3)</f>
        <v>XFI</v>
      </c>
      <c r="AD2479" s="36" t="str" cm="1">
        <f t="array" aca="1" ref="AD2479" ca="1">IFERROR(
  INDEX(
    montadora[Montadora],
    MATCH(TRUE,LEFT(#REF!,NÚCARACT(montadora[SKU Parcial]))=montadora[SKU Parcial],0)
  ),
  ""
)</f>
        <v/>
      </c>
    </row>
    <row r="2480" spans="1:30" customFormat="1" x14ac:dyDescent="0.25">
      <c r="A2480" s="1" t="s">
        <v>3966</v>
      </c>
      <c r="B2480" s="1" t="s">
        <v>36</v>
      </c>
      <c r="C2480" s="1" t="s">
        <v>3967</v>
      </c>
      <c r="D2480" s="1" t="s">
        <v>950</v>
      </c>
      <c r="E2480" s="1" t="s">
        <v>951</v>
      </c>
      <c r="F2480" s="1" t="s">
        <v>952</v>
      </c>
      <c r="G2480" s="6" t="s">
        <v>11227</v>
      </c>
      <c r="H2480" s="20" t="s">
        <v>30</v>
      </c>
      <c r="I2480" s="1" t="s">
        <v>36</v>
      </c>
      <c r="J2480" s="1" t="s">
        <v>953</v>
      </c>
      <c r="K2480" s="22">
        <v>45829</v>
      </c>
      <c r="L2480" s="16" t="s">
        <v>11229</v>
      </c>
      <c r="M2480" s="26">
        <v>176.55</v>
      </c>
      <c r="N2480" s="20">
        <v>1</v>
      </c>
      <c r="O2480" s="26">
        <v>210.54</v>
      </c>
      <c r="P2480" s="26">
        <v>60</v>
      </c>
      <c r="Q2480" s="26">
        <v>14.51</v>
      </c>
      <c r="R2480" s="26">
        <v>21.19</v>
      </c>
      <c r="S2480" s="26">
        <v>33.99</v>
      </c>
      <c r="T2480" s="26">
        <v>22.45</v>
      </c>
      <c r="U2480" s="26">
        <v>58.4</v>
      </c>
      <c r="V2480" s="24">
        <v>0.33079999999999998</v>
      </c>
      <c r="W2480" s="1" t="s">
        <v>34</v>
      </c>
      <c r="X2480" s="3"/>
      <c r="Y2480" s="3"/>
      <c r="Z2480" s="5" t="s">
        <v>7980</v>
      </c>
      <c r="AA2480" s="5" t="str">
        <f>VLOOKUP(J2480, sku!B:C, 2, FALSE)</f>
        <v>Travessa Fiat - Smart - - - Strada Locker - - - Preto</v>
      </c>
      <c r="AB2480" s="3" t="str">
        <f>VLOOKUP(J2480, sku!B:BM, 64, FALSE)</f>
        <v>Fabricação</v>
      </c>
      <c r="AC2480" s="3" t="str">
        <f>LEFT(pedidos[[#This Row],[SKU]],3)</f>
        <v>XFI</v>
      </c>
      <c r="AD2480" s="36" t="str" cm="1">
        <f t="array" aca="1" ref="AD2480" ca="1">IFERROR(
  INDEX(
    montadora[Montadora],
    MATCH(TRUE,LEFT(#REF!,NÚCARACT(montadora[SKU Parcial]))=montadora[SKU Parcial],0)
  ),
  ""
)</f>
        <v/>
      </c>
    </row>
    <row r="2481" spans="1:30" customFormat="1" x14ac:dyDescent="0.25">
      <c r="A2481" s="1" t="s">
        <v>3968</v>
      </c>
      <c r="B2481" s="1" t="s">
        <v>3969</v>
      </c>
      <c r="C2481" s="1" t="s">
        <v>3970</v>
      </c>
      <c r="D2481" s="1" t="s">
        <v>27</v>
      </c>
      <c r="E2481" s="1" t="s">
        <v>171</v>
      </c>
      <c r="F2481" s="1" t="s">
        <v>957</v>
      </c>
      <c r="G2481" s="6" t="s">
        <v>11227</v>
      </c>
      <c r="H2481" s="20" t="s">
        <v>30</v>
      </c>
      <c r="I2481" s="1" t="s">
        <v>31</v>
      </c>
      <c r="J2481" s="1" t="s">
        <v>173</v>
      </c>
      <c r="K2481" s="22">
        <v>45831</v>
      </c>
      <c r="L2481" s="16" t="s">
        <v>11229</v>
      </c>
      <c r="M2481" s="26">
        <v>176.55</v>
      </c>
      <c r="N2481" s="20">
        <v>1</v>
      </c>
      <c r="O2481" s="26">
        <v>176.55</v>
      </c>
      <c r="P2481" s="26">
        <v>60</v>
      </c>
      <c r="Q2481" s="26">
        <v>14.51</v>
      </c>
      <c r="R2481" s="26">
        <v>21.19</v>
      </c>
      <c r="S2481" s="26">
        <v>0</v>
      </c>
      <c r="T2481" s="26">
        <v>22.45</v>
      </c>
      <c r="U2481" s="26">
        <v>58.4</v>
      </c>
      <c r="V2481" s="24">
        <v>0.33079999999999998</v>
      </c>
      <c r="W2481" s="1" t="s">
        <v>34</v>
      </c>
      <c r="X2481" s="3"/>
      <c r="Y2481" s="3"/>
      <c r="Z2481" s="5" t="s">
        <v>7980</v>
      </c>
      <c r="AA2481" s="5" t="str">
        <f>VLOOKUP(J2481, sku!B:C, 2, FALSE)</f>
        <v>Travessa Fiat - Smart - - - Strada Locker - 1999 A 2019 - Preto</v>
      </c>
      <c r="AB2481" s="3" t="str">
        <f>VLOOKUP(J2481, sku!B:BM, 64, FALSE)</f>
        <v>Fabricação</v>
      </c>
      <c r="AC2481" s="3" t="str">
        <f>LEFT(pedidos[[#This Row],[SKU]],3)</f>
        <v>XFI</v>
      </c>
      <c r="AD2481" s="36" t="str" cm="1">
        <f t="array" aca="1" ref="AD2481" ca="1">IFERROR(
  INDEX(
    montadora[Montadora],
    MATCH(TRUE,LEFT(#REF!,NÚCARACT(montadora[SKU Parcial]))=montadora[SKU Parcial],0)
  ),
  ""
)</f>
        <v/>
      </c>
    </row>
    <row r="2482" spans="1:30" customFormat="1" x14ac:dyDescent="0.25">
      <c r="A2482" s="1" t="s">
        <v>3971</v>
      </c>
      <c r="B2482" s="1" t="s">
        <v>3972</v>
      </c>
      <c r="C2482" s="1" t="s">
        <v>3973</v>
      </c>
      <c r="D2482" s="1" t="s">
        <v>347</v>
      </c>
      <c r="E2482" s="1" t="s">
        <v>951</v>
      </c>
      <c r="F2482" s="1" t="s">
        <v>952</v>
      </c>
      <c r="G2482" s="6" t="s">
        <v>11227</v>
      </c>
      <c r="H2482" s="20" t="s">
        <v>30</v>
      </c>
      <c r="I2482" s="1" t="s">
        <v>36</v>
      </c>
      <c r="J2482" s="1" t="s">
        <v>953</v>
      </c>
      <c r="K2482" s="22">
        <v>45834</v>
      </c>
      <c r="L2482" s="16" t="s">
        <v>11229</v>
      </c>
      <c r="M2482" s="26">
        <v>176.55</v>
      </c>
      <c r="N2482" s="20">
        <v>1</v>
      </c>
      <c r="O2482" s="26">
        <v>176.55</v>
      </c>
      <c r="P2482" s="26">
        <v>60</v>
      </c>
      <c r="Q2482" s="26">
        <v>14.51</v>
      </c>
      <c r="R2482" s="26">
        <v>21.19</v>
      </c>
      <c r="S2482" s="26">
        <v>0</v>
      </c>
      <c r="T2482" s="26">
        <v>22.45</v>
      </c>
      <c r="U2482" s="26">
        <v>58.4</v>
      </c>
      <c r="V2482" s="24">
        <v>0.33079999999999998</v>
      </c>
      <c r="W2482" s="1" t="s">
        <v>34</v>
      </c>
      <c r="X2482" s="3"/>
      <c r="Y2482" s="3"/>
      <c r="Z2482" s="5" t="s">
        <v>7980</v>
      </c>
      <c r="AA2482" s="5" t="str">
        <f>VLOOKUP(J2482, sku!B:C, 2, FALSE)</f>
        <v>Travessa Fiat - Smart - - - Strada Locker - - - Preto</v>
      </c>
      <c r="AB2482" s="3" t="str">
        <f>VLOOKUP(J2482, sku!B:BM, 64, FALSE)</f>
        <v>Fabricação</v>
      </c>
      <c r="AC2482" s="3" t="str">
        <f>LEFT(pedidos[[#This Row],[SKU]],3)</f>
        <v>XFI</v>
      </c>
      <c r="AD2482" s="36" t="str" cm="1">
        <f t="array" aca="1" ref="AD2482" ca="1">IFERROR(
  INDEX(
    montadora[Montadora],
    MATCH(TRUE,LEFT(#REF!,NÚCARACT(montadora[SKU Parcial]))=montadora[SKU Parcial],0)
  ),
  ""
)</f>
        <v/>
      </c>
    </row>
    <row r="2483" spans="1:30" customFormat="1" x14ac:dyDescent="0.25">
      <c r="A2483" s="1" t="s">
        <v>3974</v>
      </c>
      <c r="B2483" s="1" t="s">
        <v>3975</v>
      </c>
      <c r="C2483" s="1" t="s">
        <v>3976</v>
      </c>
      <c r="D2483" s="1" t="s">
        <v>420</v>
      </c>
      <c r="E2483" s="1" t="s">
        <v>171</v>
      </c>
      <c r="F2483" s="1" t="s">
        <v>957</v>
      </c>
      <c r="G2483" s="6" t="s">
        <v>11227</v>
      </c>
      <c r="H2483" s="20" t="s">
        <v>30</v>
      </c>
      <c r="I2483" s="1" t="s">
        <v>36</v>
      </c>
      <c r="J2483" s="1" t="s">
        <v>173</v>
      </c>
      <c r="K2483" s="22">
        <v>45834</v>
      </c>
      <c r="L2483" s="16" t="s">
        <v>11229</v>
      </c>
      <c r="M2483" s="26">
        <v>176.55</v>
      </c>
      <c r="N2483" s="20">
        <v>1</v>
      </c>
      <c r="O2483" s="26">
        <v>176.55</v>
      </c>
      <c r="P2483" s="26">
        <v>60</v>
      </c>
      <c r="Q2483" s="26">
        <v>14.51</v>
      </c>
      <c r="R2483" s="26">
        <v>21.19</v>
      </c>
      <c r="S2483" s="26">
        <v>0</v>
      </c>
      <c r="T2483" s="26">
        <v>22.45</v>
      </c>
      <c r="U2483" s="26">
        <v>58.4</v>
      </c>
      <c r="V2483" s="24">
        <v>0.33079999999999998</v>
      </c>
      <c r="W2483" s="1" t="s">
        <v>34</v>
      </c>
      <c r="X2483" s="3"/>
      <c r="Y2483" s="3"/>
      <c r="Z2483" s="5" t="s">
        <v>7980</v>
      </c>
      <c r="AA2483" s="5" t="str">
        <f>VLOOKUP(J2483, sku!B:C, 2, FALSE)</f>
        <v>Travessa Fiat - Smart - - - Strada Locker - 1999 A 2019 - Preto</v>
      </c>
      <c r="AB2483" s="3" t="str">
        <f>VLOOKUP(J2483, sku!B:BM, 64, FALSE)</f>
        <v>Fabricação</v>
      </c>
      <c r="AC2483" s="3" t="str">
        <f>LEFT(pedidos[[#This Row],[SKU]],3)</f>
        <v>XFI</v>
      </c>
      <c r="AD2483" s="36" t="str" cm="1">
        <f t="array" aca="1" ref="AD2483" ca="1">IFERROR(
  INDEX(
    montadora[Montadora],
    MATCH(TRUE,LEFT(#REF!,NÚCARACT(montadora[SKU Parcial]))=montadora[SKU Parcial],0)
  ),
  ""
)</f>
        <v/>
      </c>
    </row>
    <row r="2484" spans="1:30" customFormat="1" x14ac:dyDescent="0.25">
      <c r="A2484" s="1" t="s">
        <v>3977</v>
      </c>
      <c r="B2484" s="1" t="s">
        <v>36</v>
      </c>
      <c r="C2484" s="1" t="s">
        <v>3978</v>
      </c>
      <c r="D2484" s="1" t="s">
        <v>420</v>
      </c>
      <c r="E2484" s="1" t="s">
        <v>951</v>
      </c>
      <c r="F2484" s="1" t="s">
        <v>952</v>
      </c>
      <c r="G2484" s="6" t="s">
        <v>11227</v>
      </c>
      <c r="H2484" s="20" t="s">
        <v>30</v>
      </c>
      <c r="I2484" s="1" t="s">
        <v>31</v>
      </c>
      <c r="J2484" s="1" t="s">
        <v>953</v>
      </c>
      <c r="K2484" s="22">
        <v>45834</v>
      </c>
      <c r="L2484" s="16" t="s">
        <v>11229</v>
      </c>
      <c r="M2484" s="26">
        <v>176.55</v>
      </c>
      <c r="N2484" s="20">
        <v>1</v>
      </c>
      <c r="O2484" s="26">
        <v>176.55</v>
      </c>
      <c r="P2484" s="26">
        <v>60</v>
      </c>
      <c r="Q2484" s="26">
        <v>14.51</v>
      </c>
      <c r="R2484" s="26">
        <v>21.19</v>
      </c>
      <c r="S2484" s="26">
        <v>0</v>
      </c>
      <c r="T2484" s="26">
        <v>22.45</v>
      </c>
      <c r="U2484" s="26">
        <v>58.4</v>
      </c>
      <c r="V2484" s="24">
        <v>0.33079999999999998</v>
      </c>
      <c r="W2484" s="1" t="s">
        <v>34</v>
      </c>
      <c r="X2484" s="3"/>
      <c r="Y2484" s="3"/>
      <c r="Z2484" s="5" t="s">
        <v>7980</v>
      </c>
      <c r="AA2484" s="5" t="str">
        <f>VLOOKUP(J2484, sku!B:C, 2, FALSE)</f>
        <v>Travessa Fiat - Smart - - - Strada Locker - - - Preto</v>
      </c>
      <c r="AB2484" s="3" t="str">
        <f>VLOOKUP(J2484, sku!B:BM, 64, FALSE)</f>
        <v>Fabricação</v>
      </c>
      <c r="AC2484" s="3" t="str">
        <f>LEFT(pedidos[[#This Row],[SKU]],3)</f>
        <v>XFI</v>
      </c>
      <c r="AD2484" s="36" t="str" cm="1">
        <f t="array" aca="1" ref="AD2484" ca="1">IFERROR(
  INDEX(
    montadora[Montadora],
    MATCH(TRUE,LEFT(J2941,NÚCARACT(montadora[SKU Parcial]))=montadora[SKU Parcial],0)
  ),
  ""
)</f>
        <v/>
      </c>
    </row>
    <row r="2485" spans="1:30" customFormat="1" x14ac:dyDescent="0.25">
      <c r="A2485" s="1" t="s">
        <v>6311</v>
      </c>
      <c r="B2485" s="1" t="s">
        <v>6312</v>
      </c>
      <c r="C2485" s="1" t="s">
        <v>829</v>
      </c>
      <c r="D2485" s="1" t="s">
        <v>27</v>
      </c>
      <c r="E2485" s="1" t="s">
        <v>951</v>
      </c>
      <c r="F2485" s="1" t="s">
        <v>952</v>
      </c>
      <c r="G2485" s="6" t="s">
        <v>11227</v>
      </c>
      <c r="H2485" s="20" t="s">
        <v>30</v>
      </c>
      <c r="I2485" s="1" t="s">
        <v>31</v>
      </c>
      <c r="J2485" s="1" t="s">
        <v>953</v>
      </c>
      <c r="K2485" s="22">
        <v>45779</v>
      </c>
      <c r="L2485" s="16" t="s">
        <v>11229</v>
      </c>
      <c r="M2485" s="26">
        <v>178.8</v>
      </c>
      <c r="N2485" s="20">
        <v>1</v>
      </c>
      <c r="O2485" s="26">
        <v>178.8</v>
      </c>
      <c r="P2485" s="26">
        <v>60</v>
      </c>
      <c r="Q2485" s="26">
        <v>13.61</v>
      </c>
      <c r="R2485" s="26">
        <v>21.46</v>
      </c>
      <c r="S2485" s="26">
        <v>0</v>
      </c>
      <c r="T2485" s="26">
        <v>24.95</v>
      </c>
      <c r="U2485" s="26">
        <v>58.78</v>
      </c>
      <c r="V2485" s="24">
        <v>0.32879999999999998</v>
      </c>
      <c r="W2485" s="1" t="s">
        <v>89</v>
      </c>
      <c r="X2485" s="3"/>
      <c r="Y2485" s="3"/>
      <c r="Z2485" s="5" t="s">
        <v>7980</v>
      </c>
      <c r="AA2485" s="5" t="str">
        <f>VLOOKUP(J2485, sku!B:C, 2, FALSE)</f>
        <v>Travessa Fiat - Smart - - - Strada Locker - - - Preto</v>
      </c>
      <c r="AB2485" s="3" t="str">
        <f>VLOOKUP(J2485, sku!B:BM, 64, FALSE)</f>
        <v>Fabricação</v>
      </c>
      <c r="AC2485" s="3" t="str">
        <f>LEFT(pedidos[[#This Row],[SKU]],3)</f>
        <v>XFI</v>
      </c>
      <c r="AD2485" s="36" t="str" cm="1">
        <f t="array" aca="1" ref="AD2485" ca="1">IFERROR(
  INDEX(
    montadora[Montadora],
    MATCH(TRUE,LEFT(J2942,NÚCARACT(montadora[SKU Parcial]))=montadora[SKU Parcial],0)
  ),
  ""
)</f>
        <v/>
      </c>
    </row>
    <row r="2486" spans="1:30" customFormat="1" x14ac:dyDescent="0.25">
      <c r="A2486" s="1" t="s">
        <v>6313</v>
      </c>
      <c r="B2486" s="1" t="s">
        <v>6314</v>
      </c>
      <c r="C2486" s="1" t="s">
        <v>6315</v>
      </c>
      <c r="D2486" s="1" t="s">
        <v>27</v>
      </c>
      <c r="E2486" s="1" t="s">
        <v>951</v>
      </c>
      <c r="F2486" s="1" t="s">
        <v>952</v>
      </c>
      <c r="G2486" s="6" t="s">
        <v>11227</v>
      </c>
      <c r="H2486" s="20" t="s">
        <v>30</v>
      </c>
      <c r="I2486" s="1" t="s">
        <v>31</v>
      </c>
      <c r="J2486" s="1" t="s">
        <v>953</v>
      </c>
      <c r="K2486" s="22">
        <v>45790</v>
      </c>
      <c r="L2486" s="16" t="s">
        <v>11229</v>
      </c>
      <c r="M2486" s="26">
        <v>178.8</v>
      </c>
      <c r="N2486" s="20">
        <v>1</v>
      </c>
      <c r="O2486" s="26">
        <v>178.8</v>
      </c>
      <c r="P2486" s="26">
        <v>60</v>
      </c>
      <c r="Q2486" s="26">
        <v>13.61</v>
      </c>
      <c r="R2486" s="26">
        <v>21.46</v>
      </c>
      <c r="S2486" s="26">
        <v>0</v>
      </c>
      <c r="T2486" s="26">
        <v>24.95</v>
      </c>
      <c r="U2486" s="26">
        <v>58.78</v>
      </c>
      <c r="V2486" s="24">
        <v>0.32879999999999998</v>
      </c>
      <c r="W2486" s="1" t="s">
        <v>89</v>
      </c>
      <c r="X2486" s="3"/>
      <c r="Y2486" s="3"/>
      <c r="Z2486" s="5" t="s">
        <v>7980</v>
      </c>
      <c r="AA2486" s="5" t="str">
        <f>VLOOKUP(J2486, sku!B:C, 2, FALSE)</f>
        <v>Travessa Fiat - Smart - - - Strada Locker - - - Preto</v>
      </c>
      <c r="AB2486" s="3" t="str">
        <f>VLOOKUP(J2486, sku!B:BM, 64, FALSE)</f>
        <v>Fabricação</v>
      </c>
      <c r="AC2486" s="3" t="str">
        <f>LEFT(pedidos[[#This Row],[SKU]],3)</f>
        <v>XFI</v>
      </c>
      <c r="AD2486" s="36" t="str" cm="1">
        <f t="array" aca="1" ref="AD2486" ca="1">IFERROR(
  INDEX(
    montadora[Montadora],
    MATCH(TRUE,LEFT(J2943,NÚCARACT(montadora[SKU Parcial]))=montadora[SKU Parcial],0)
  ),
  ""
)</f>
        <v/>
      </c>
    </row>
    <row r="2487" spans="1:30" customFormat="1" x14ac:dyDescent="0.25">
      <c r="A2487" s="1" t="s">
        <v>6316</v>
      </c>
      <c r="B2487" s="1" t="s">
        <v>36</v>
      </c>
      <c r="C2487" s="1" t="s">
        <v>6315</v>
      </c>
      <c r="D2487" s="1" t="s">
        <v>27</v>
      </c>
      <c r="E2487" s="1" t="s">
        <v>951</v>
      </c>
      <c r="F2487" s="1" t="s">
        <v>952</v>
      </c>
      <c r="G2487" s="6" t="s">
        <v>11227</v>
      </c>
      <c r="H2487" s="20" t="s">
        <v>30</v>
      </c>
      <c r="I2487" s="1" t="s">
        <v>31</v>
      </c>
      <c r="J2487" s="1" t="s">
        <v>953</v>
      </c>
      <c r="K2487" s="22">
        <v>45792</v>
      </c>
      <c r="L2487" s="16" t="s">
        <v>11229</v>
      </c>
      <c r="M2487" s="26">
        <v>178.8</v>
      </c>
      <c r="N2487" s="20">
        <v>1</v>
      </c>
      <c r="O2487" s="26">
        <v>178.8</v>
      </c>
      <c r="P2487" s="26">
        <v>60</v>
      </c>
      <c r="Q2487" s="26">
        <v>13.61</v>
      </c>
      <c r="R2487" s="26">
        <v>21.46</v>
      </c>
      <c r="S2487" s="26">
        <v>0</v>
      </c>
      <c r="T2487" s="26">
        <v>24.95</v>
      </c>
      <c r="U2487" s="26">
        <v>58.78</v>
      </c>
      <c r="V2487" s="24">
        <v>0.32879999999999998</v>
      </c>
      <c r="W2487" s="1" t="s">
        <v>89</v>
      </c>
      <c r="X2487" s="3"/>
      <c r="Y2487" s="3"/>
      <c r="Z2487" s="5" t="s">
        <v>7980</v>
      </c>
      <c r="AA2487" s="5" t="str">
        <f>VLOOKUP(J2487, sku!B:C, 2, FALSE)</f>
        <v>Travessa Fiat - Smart - - - Strada Locker - - - Preto</v>
      </c>
      <c r="AB2487" s="3" t="str">
        <f>VLOOKUP(J2487, sku!B:BM, 64, FALSE)</f>
        <v>Fabricação</v>
      </c>
      <c r="AC2487" s="3" t="str">
        <f>LEFT(pedidos[[#This Row],[SKU]],3)</f>
        <v>XFI</v>
      </c>
      <c r="AD2487" s="36" t="str" cm="1">
        <f t="array" aca="1" ref="AD2487" ca="1">IFERROR(
  INDEX(
    montadora[Montadora],
    MATCH(TRUE,LEFT(#REF!,NÚCARACT(montadora[SKU Parcial]))=montadora[SKU Parcial],0)
  ),
  ""
)</f>
        <v/>
      </c>
    </row>
    <row r="2488" spans="1:30" customFormat="1" x14ac:dyDescent="0.25">
      <c r="A2488" s="1" t="s">
        <v>6317</v>
      </c>
      <c r="B2488" s="1" t="s">
        <v>6318</v>
      </c>
      <c r="C2488" s="1" t="s">
        <v>6319</v>
      </c>
      <c r="D2488" s="1" t="s">
        <v>138</v>
      </c>
      <c r="E2488" s="1" t="s">
        <v>171</v>
      </c>
      <c r="F2488" s="1" t="s">
        <v>957</v>
      </c>
      <c r="G2488" s="6" t="s">
        <v>11227</v>
      </c>
      <c r="H2488" s="20" t="s">
        <v>30</v>
      </c>
      <c r="I2488" s="1" t="s">
        <v>31</v>
      </c>
      <c r="J2488" s="1" t="s">
        <v>173</v>
      </c>
      <c r="K2488" s="22">
        <v>45793</v>
      </c>
      <c r="L2488" s="16" t="s">
        <v>11229</v>
      </c>
      <c r="M2488" s="26">
        <v>178.8</v>
      </c>
      <c r="N2488" s="20">
        <v>1</v>
      </c>
      <c r="O2488" s="26">
        <v>178.8</v>
      </c>
      <c r="P2488" s="26">
        <v>60</v>
      </c>
      <c r="Q2488" s="26">
        <v>13.61</v>
      </c>
      <c r="R2488" s="26">
        <v>21.46</v>
      </c>
      <c r="S2488" s="26">
        <v>0</v>
      </c>
      <c r="T2488" s="26">
        <v>24.95</v>
      </c>
      <c r="U2488" s="26">
        <v>58.78</v>
      </c>
      <c r="V2488" s="24">
        <v>0.32879999999999998</v>
      </c>
      <c r="W2488" s="1" t="s">
        <v>34</v>
      </c>
      <c r="X2488" s="3"/>
      <c r="Y2488" s="3"/>
      <c r="Z2488" s="5" t="s">
        <v>7980</v>
      </c>
      <c r="AA2488" s="5" t="str">
        <f>VLOOKUP(J2488, sku!B:C, 2, FALSE)</f>
        <v>Travessa Fiat - Smart - - - Strada Locker - 1999 A 2019 - Preto</v>
      </c>
      <c r="AB2488" s="3" t="str">
        <f>VLOOKUP(J2488, sku!B:BM, 64, FALSE)</f>
        <v>Fabricação</v>
      </c>
      <c r="AC2488" s="3" t="str">
        <f>LEFT(pedidos[[#This Row],[SKU]],3)</f>
        <v>XFI</v>
      </c>
      <c r="AD2488" s="36" t="str" cm="1">
        <f t="array" aca="1" ref="AD2488" ca="1">IFERROR(
  INDEX(
    montadora[Montadora],
    MATCH(TRUE,LEFT(#REF!,NÚCARACT(montadora[SKU Parcial]))=montadora[SKU Parcial],0)
  ),
  ""
)</f>
        <v/>
      </c>
    </row>
    <row r="2489" spans="1:30" customFormat="1" x14ac:dyDescent="0.25">
      <c r="A2489" s="1" t="s">
        <v>6320</v>
      </c>
      <c r="B2489" s="1" t="s">
        <v>6321</v>
      </c>
      <c r="C2489" s="1" t="s">
        <v>6322</v>
      </c>
      <c r="D2489" s="1" t="s">
        <v>830</v>
      </c>
      <c r="E2489" s="1" t="s">
        <v>951</v>
      </c>
      <c r="F2489" s="1" t="s">
        <v>952</v>
      </c>
      <c r="G2489" s="6" t="s">
        <v>11227</v>
      </c>
      <c r="H2489" s="20" t="s">
        <v>30</v>
      </c>
      <c r="I2489" s="1" t="s">
        <v>36</v>
      </c>
      <c r="J2489" s="1" t="s">
        <v>953</v>
      </c>
      <c r="K2489" s="22">
        <v>45794</v>
      </c>
      <c r="L2489" s="16" t="s">
        <v>11229</v>
      </c>
      <c r="M2489" s="26">
        <v>178.8</v>
      </c>
      <c r="N2489" s="20">
        <v>1</v>
      </c>
      <c r="O2489" s="26">
        <v>178.8</v>
      </c>
      <c r="P2489" s="26">
        <v>60</v>
      </c>
      <c r="Q2489" s="26">
        <v>13.61</v>
      </c>
      <c r="R2489" s="26">
        <v>21.46</v>
      </c>
      <c r="S2489" s="26">
        <v>0</v>
      </c>
      <c r="T2489" s="26">
        <v>24.95</v>
      </c>
      <c r="U2489" s="26">
        <v>58.78</v>
      </c>
      <c r="V2489" s="24">
        <v>0.32879999999999998</v>
      </c>
      <c r="W2489" s="1" t="s">
        <v>34</v>
      </c>
      <c r="X2489" s="3"/>
      <c r="Y2489" s="3"/>
      <c r="Z2489" s="5" t="s">
        <v>7980</v>
      </c>
      <c r="AA2489" s="5" t="str">
        <f>VLOOKUP(J2489, sku!B:C, 2, FALSE)</f>
        <v>Travessa Fiat - Smart - - - Strada Locker - - - Preto</v>
      </c>
      <c r="AB2489" s="3" t="str">
        <f>VLOOKUP(J2489, sku!B:BM, 64, FALSE)</f>
        <v>Fabricação</v>
      </c>
      <c r="AC2489" s="3" t="str">
        <f>LEFT(pedidos[[#This Row],[SKU]],3)</f>
        <v>XFI</v>
      </c>
      <c r="AD2489" s="36" t="str" cm="1">
        <f t="array" aca="1" ref="AD2489" ca="1">IFERROR(
  INDEX(
    montadora[Montadora],
    MATCH(TRUE,LEFT(#REF!,NÚCARACT(montadora[SKU Parcial]))=montadora[SKU Parcial],0)
  ),
  ""
)</f>
        <v/>
      </c>
    </row>
    <row r="2490" spans="1:30" customFormat="1" x14ac:dyDescent="0.25">
      <c r="A2490" s="1" t="s">
        <v>4665</v>
      </c>
      <c r="B2490" s="1" t="s">
        <v>4666</v>
      </c>
      <c r="C2490" s="1" t="s">
        <v>4667</v>
      </c>
      <c r="D2490" s="1" t="s">
        <v>830</v>
      </c>
      <c r="E2490" s="1" t="s">
        <v>1948</v>
      </c>
      <c r="F2490" s="1" t="s">
        <v>1949</v>
      </c>
      <c r="G2490" s="6" t="s">
        <v>11227</v>
      </c>
      <c r="H2490" s="2" t="s">
        <v>30</v>
      </c>
      <c r="I2490" s="1" t="s">
        <v>36</v>
      </c>
      <c r="J2490" s="1" t="s">
        <v>1912</v>
      </c>
      <c r="K2490" s="4">
        <v>45818</v>
      </c>
      <c r="L2490" s="16" t="s">
        <v>11229</v>
      </c>
      <c r="M2490" s="26">
        <v>68.8</v>
      </c>
      <c r="N2490" s="2">
        <v>2</v>
      </c>
      <c r="O2490" s="26">
        <v>137.6</v>
      </c>
      <c r="P2490" s="26">
        <v>60</v>
      </c>
      <c r="Q2490" s="26">
        <v>11.31</v>
      </c>
      <c r="R2490" s="26">
        <v>30.02</v>
      </c>
      <c r="S2490" s="26">
        <v>0</v>
      </c>
      <c r="T2490" s="26">
        <v>0</v>
      </c>
      <c r="U2490" s="26">
        <v>36.270000000000003</v>
      </c>
      <c r="V2490" s="10">
        <v>0.2636</v>
      </c>
      <c r="W2490" s="1" t="s">
        <v>34</v>
      </c>
      <c r="X2490" s="3"/>
      <c r="Y2490" s="3"/>
      <c r="Z2490" s="5" t="s">
        <v>7980</v>
      </c>
      <c r="AA2490" s="5" t="str">
        <f>VLOOKUP(J2490, sku!B:C, 2, FALSE)</f>
        <v>Super Led C6 Vclear - H7</v>
      </c>
      <c r="AB2490" s="3" t="str">
        <f>VLOOKUP(J2490, sku!B:BM, 64, FALSE)</f>
        <v>Revenda</v>
      </c>
      <c r="AC2490" s="3" t="str">
        <f>LEFT(pedidos[[#This Row],[SKU]],3)</f>
        <v>VL-</v>
      </c>
      <c r="AD2490" s="36" t="str" cm="1">
        <f t="array" aca="1" ref="AD2490" ca="1">IFERROR(
  INDEX(
    montadora[Montadora],
    MATCH(TRUE,LEFT(J2949,NÚCARACT(montadora[SKU Parcial]))=montadora[SKU Parcial],0)
  ),
  ""
)</f>
        <v/>
      </c>
    </row>
    <row r="2491" spans="1:30" x14ac:dyDescent="0.25">
      <c r="A2491" s="42" t="s">
        <v>10093</v>
      </c>
      <c r="B2491" s="42">
        <v>23293926942</v>
      </c>
      <c r="C2491" s="42"/>
      <c r="D2491" s="42"/>
      <c r="E2491" s="42"/>
      <c r="F2491" s="42" t="s">
        <v>9196</v>
      </c>
      <c r="G2491" s="42" t="s">
        <v>11228</v>
      </c>
      <c r="H2491" s="19"/>
      <c r="I2491" s="42"/>
      <c r="J2491" s="42" t="s">
        <v>9211</v>
      </c>
      <c r="K2491" s="21">
        <v>45778</v>
      </c>
      <c r="L2491" s="19" t="s">
        <v>8443</v>
      </c>
      <c r="M2491" s="44">
        <v>36.799999999999997</v>
      </c>
      <c r="N2491" s="19">
        <v>3</v>
      </c>
      <c r="O2491" s="44">
        <v>110.4</v>
      </c>
      <c r="P2491" s="44">
        <v>61.83</v>
      </c>
      <c r="Q2491" s="44">
        <v>3.72</v>
      </c>
      <c r="R2491" s="44">
        <v>33.86</v>
      </c>
      <c r="S2491" s="44">
        <v>0</v>
      </c>
      <c r="T2491" s="44">
        <v>0</v>
      </c>
      <c r="U2491" s="44">
        <v>9.8800000000000008</v>
      </c>
      <c r="V2491" s="23">
        <v>8.9499999999999996E-2</v>
      </c>
      <c r="W2491" s="42" t="s">
        <v>34</v>
      </c>
      <c r="X2491" s="43"/>
      <c r="Y2491" s="43"/>
      <c r="Z2491" s="43" t="s">
        <v>8442</v>
      </c>
      <c r="AA2491" s="43" t="str">
        <f>VLOOKUP(J2491, sku!B:C, 2, FALSE)</f>
        <v>Verniz De Motor Aerosol 400ML</v>
      </c>
      <c r="AB2491" s="45" t="str">
        <f>VLOOKUP(J2491, sku!B:BM, 64, FALSE)</f>
        <v>Revenda</v>
      </c>
      <c r="AC2491" s="45" t="str">
        <f>LEFT(pedidos[[#This Row],[SKU]],3)</f>
        <v>VX2</v>
      </c>
      <c r="AD2491" s="37" t="str" cm="1">
        <f t="array" aca="1" ref="AD2491" ca="1">IFERROR(
  INDEX(
    montadora[Montadora],
    MATCH(TRUE,LEFT(J2953,NÚCARACT(montadora[SKU Parcial]))=montadora[SKU Parcial],0)
  ),
  ""
)</f>
        <v/>
      </c>
    </row>
    <row r="2492" spans="1:30" customFormat="1" x14ac:dyDescent="0.25">
      <c r="A2492" s="1" t="s">
        <v>5997</v>
      </c>
      <c r="B2492" s="1" t="s">
        <v>36</v>
      </c>
      <c r="C2492" s="1" t="s">
        <v>5998</v>
      </c>
      <c r="D2492" s="1" t="s">
        <v>27</v>
      </c>
      <c r="E2492" s="1" t="s">
        <v>5999</v>
      </c>
      <c r="F2492" s="1" t="s">
        <v>6000</v>
      </c>
      <c r="G2492" s="6" t="s">
        <v>11227</v>
      </c>
      <c r="H2492" s="20" t="s">
        <v>30</v>
      </c>
      <c r="I2492" s="1" t="s">
        <v>36</v>
      </c>
      <c r="J2492" s="1" t="s">
        <v>6001</v>
      </c>
      <c r="K2492" s="22">
        <v>45792</v>
      </c>
      <c r="L2492" s="20" t="s">
        <v>33</v>
      </c>
      <c r="M2492" s="26">
        <v>174.33</v>
      </c>
      <c r="N2492" s="20">
        <v>1</v>
      </c>
      <c r="O2492" s="26">
        <v>175.92</v>
      </c>
      <c r="P2492" s="26">
        <v>62.13</v>
      </c>
      <c r="Q2492" s="26">
        <v>0</v>
      </c>
      <c r="R2492" s="26">
        <v>20.05</v>
      </c>
      <c r="S2492" s="26">
        <v>1.59</v>
      </c>
      <c r="T2492" s="26">
        <v>14.31</v>
      </c>
      <c r="U2492" s="26">
        <v>64.569999999999993</v>
      </c>
      <c r="V2492" s="24">
        <v>0.37040000000000001</v>
      </c>
      <c r="W2492" s="1" t="s">
        <v>34</v>
      </c>
      <c r="X2492" s="3"/>
      <c r="Y2492" s="3"/>
      <c r="Z2492" s="5" t="s">
        <v>7980</v>
      </c>
      <c r="AA2492" s="5" t="str">
        <f>VLOOKUP(J2492, sku!B:C, 2, FALSE)</f>
        <v>1 Fogareiro 1 Boca + 2 Refis de Gás Guepardo</v>
      </c>
      <c r="AB2492" s="3" t="str">
        <f>VLOOKUP(J2492, sku!B:BM, 64, FALSE)</f>
        <v>Importação</v>
      </c>
      <c r="AC2492" s="3" t="str">
        <f>LEFT(pedidos[[#This Row],[SKU]],3)</f>
        <v>1FO</v>
      </c>
      <c r="AD2492" s="36" t="str" cm="1">
        <f t="array" aca="1" ref="AD2492" ca="1">IFERROR(
  INDEX(
    montadora[Montadora],
    MATCH(TRUE,LEFT(J2954,NÚCARACT(montadora[SKU Parcial]))=montadora[SKU Parcial],0)
  ),
  ""
)</f>
        <v/>
      </c>
    </row>
    <row r="2493" spans="1:30" customFormat="1" x14ac:dyDescent="0.25">
      <c r="A2493" s="1" t="s">
        <v>7921</v>
      </c>
      <c r="B2493" s="1" t="s">
        <v>7922</v>
      </c>
      <c r="C2493" s="1" t="s">
        <v>1869</v>
      </c>
      <c r="D2493" s="1" t="s">
        <v>138</v>
      </c>
      <c r="E2493" s="1" t="s">
        <v>3204</v>
      </c>
      <c r="F2493" s="1" t="s">
        <v>3205</v>
      </c>
      <c r="G2493" s="6" t="s">
        <v>11227</v>
      </c>
      <c r="H2493" s="2" t="s">
        <v>30</v>
      </c>
      <c r="I2493" s="1" t="s">
        <v>31</v>
      </c>
      <c r="J2493" s="1" t="s">
        <v>3206</v>
      </c>
      <c r="K2493" s="4">
        <v>45804</v>
      </c>
      <c r="L2493" s="16" t="s">
        <v>11229</v>
      </c>
      <c r="M2493" s="26">
        <v>58.8</v>
      </c>
      <c r="N2493" s="2">
        <v>2</v>
      </c>
      <c r="O2493" s="26">
        <v>133.59</v>
      </c>
      <c r="P2493" s="26">
        <v>66.680000000000007</v>
      </c>
      <c r="Q2493" s="26">
        <v>8.9499999999999993</v>
      </c>
      <c r="R2493" s="26">
        <v>27.02</v>
      </c>
      <c r="S2493" s="26">
        <v>15.99</v>
      </c>
      <c r="T2493" s="26">
        <v>0</v>
      </c>
      <c r="U2493" s="26">
        <v>14.95</v>
      </c>
      <c r="V2493" s="10">
        <v>0.12709999999999999</v>
      </c>
      <c r="W2493" s="1" t="s">
        <v>34</v>
      </c>
      <c r="X2493" s="3"/>
      <c r="Y2493" s="3"/>
      <c r="Z2493" s="5" t="s">
        <v>7980</v>
      </c>
      <c r="AA2493" s="5" t="str">
        <f>VLOOKUP(J2493, sku!B:C, 2, FALSE)</f>
        <v>Banco Bicicleta Selim Preto e Vermelho + Couro PU</v>
      </c>
      <c r="AB2493" s="3" t="str">
        <f>VLOOKUP(J2493, sku!B:BM, 64, FALSE)</f>
        <v>Importação</v>
      </c>
      <c r="AC2493" s="3" t="str">
        <f>LEFT(pedidos[[#This Row],[SKU]],3)</f>
        <v>EB0</v>
      </c>
      <c r="AD2493" s="36" t="str" cm="1">
        <f t="array" aca="1" ref="AD2493" ca="1">IFERROR(
  INDEX(
    montadora[Montadora],
    MATCH(TRUE,LEFT(J2955,NÚCARACT(montadora[SKU Parcial]))=montadora[SKU Parcial],0)
  ),
  ""
)</f>
        <v/>
      </c>
    </row>
    <row r="2494" spans="1:30" customFormat="1" x14ac:dyDescent="0.25">
      <c r="A2494" s="1" t="s">
        <v>7946</v>
      </c>
      <c r="B2494" s="1" t="s">
        <v>7947</v>
      </c>
      <c r="C2494" s="1" t="s">
        <v>2398</v>
      </c>
      <c r="D2494" s="1" t="s">
        <v>27</v>
      </c>
      <c r="E2494" s="1" t="s">
        <v>2904</v>
      </c>
      <c r="F2494" s="1" t="s">
        <v>2905</v>
      </c>
      <c r="G2494" s="6" t="s">
        <v>11227</v>
      </c>
      <c r="H2494" s="20" t="s">
        <v>30</v>
      </c>
      <c r="I2494" s="1" t="s">
        <v>36</v>
      </c>
      <c r="J2494" s="1" t="s">
        <v>2906</v>
      </c>
      <c r="K2494" s="22">
        <v>45790</v>
      </c>
      <c r="L2494" s="20" t="s">
        <v>33</v>
      </c>
      <c r="M2494" s="26">
        <v>54.8</v>
      </c>
      <c r="N2494" s="20">
        <v>2</v>
      </c>
      <c r="O2494" s="26">
        <v>125.5</v>
      </c>
      <c r="P2494" s="26">
        <v>66.88</v>
      </c>
      <c r="Q2494" s="26">
        <v>0</v>
      </c>
      <c r="R2494" s="26">
        <v>26.66</v>
      </c>
      <c r="S2494" s="26">
        <v>15.9</v>
      </c>
      <c r="T2494" s="26">
        <v>0</v>
      </c>
      <c r="U2494" s="26">
        <v>7.72</v>
      </c>
      <c r="V2494" s="24">
        <v>7.0400000000000004E-2</v>
      </c>
      <c r="W2494" s="1" t="s">
        <v>89</v>
      </c>
      <c r="X2494" s="3"/>
      <c r="Y2494" s="3"/>
      <c r="Z2494" s="5" t="s">
        <v>7980</v>
      </c>
      <c r="AA2494" s="5" t="str">
        <f>VLOOKUP(J2494, sku!B:C, 2, FALSE)</f>
        <v>Corrente de Moto Antifurto 120cm - Preto</v>
      </c>
      <c r="AB2494" s="3" t="str">
        <f>VLOOKUP(J2494, sku!B:BM, 64, FALSE)</f>
        <v>Importação</v>
      </c>
      <c r="AC2494" s="3" t="str">
        <f>LEFT(pedidos[[#This Row],[SKU]],3)</f>
        <v>XR0</v>
      </c>
      <c r="AD2494" s="36" t="str" cm="1">
        <f t="array" aca="1" ref="AD2494" ca="1">IFERROR(
  INDEX(
    montadora[Montadora],
    MATCH(TRUE,LEFT(J2957,NÚCARACT(montadora[SKU Parcial]))=montadora[SKU Parcial],0)
  ),
  ""
)</f>
        <v/>
      </c>
    </row>
    <row r="2495" spans="1:30" customFormat="1" x14ac:dyDescent="0.25">
      <c r="A2495" s="1" t="s">
        <v>7975</v>
      </c>
      <c r="B2495" s="1" t="s">
        <v>7976</v>
      </c>
      <c r="C2495" s="1" t="s">
        <v>428</v>
      </c>
      <c r="D2495" s="1" t="s">
        <v>27</v>
      </c>
      <c r="E2495" s="1" t="s">
        <v>3101</v>
      </c>
      <c r="F2495" s="1" t="s">
        <v>3102</v>
      </c>
      <c r="G2495" s="6" t="s">
        <v>11227</v>
      </c>
      <c r="H2495" s="20" t="s">
        <v>30</v>
      </c>
      <c r="I2495" s="1" t="s">
        <v>36</v>
      </c>
      <c r="J2495" s="1" t="s">
        <v>5810</v>
      </c>
      <c r="K2495" s="22">
        <v>45799</v>
      </c>
      <c r="L2495" s="16" t="s">
        <v>11229</v>
      </c>
      <c r="M2495" s="26">
        <v>89.8</v>
      </c>
      <c r="N2495" s="20">
        <v>1</v>
      </c>
      <c r="O2495" s="26">
        <v>89.8</v>
      </c>
      <c r="P2495" s="26">
        <v>66.88</v>
      </c>
      <c r="Q2495" s="26">
        <v>6.83</v>
      </c>
      <c r="R2495" s="26">
        <v>10.78</v>
      </c>
      <c r="S2495" s="26">
        <v>0</v>
      </c>
      <c r="T2495" s="26">
        <v>14.07</v>
      </c>
      <c r="U2495" s="26">
        <v>-8.76</v>
      </c>
      <c r="V2495" s="24">
        <v>-9.7600000000000006E-2</v>
      </c>
      <c r="W2495" s="1" t="s">
        <v>34</v>
      </c>
      <c r="X2495" s="3"/>
      <c r="Y2495" s="3"/>
      <c r="Z2495" s="5" t="s">
        <v>7980</v>
      </c>
      <c r="AA2495" s="5" t="str">
        <f>VLOOKUP(J2495, sku!B:C, 2, FALSE)</f>
        <v>2 Trava Moto Corrente Antifurto 120 Cm Cor:Azul</v>
      </c>
      <c r="AB2495" s="3" t="str">
        <f>VLOOKUP(J2495, sku!B:BM, 64, FALSE)</f>
        <v>Importação</v>
      </c>
      <c r="AC2495" s="3" t="str">
        <f>LEFT(pedidos[[#This Row],[SKU]],3)</f>
        <v>2XR</v>
      </c>
      <c r="AD2495" s="36" t="str" cm="1">
        <f t="array" aca="1" ref="AD2495" ca="1">IFERROR(
  INDEX(
    montadora[Montadora],
    MATCH(TRUE,LEFT(#REF!,NÚCARACT(montadora[SKU Parcial]))=montadora[SKU Parcial],0)
  ),
  ""
)</f>
        <v/>
      </c>
    </row>
    <row r="2496" spans="1:30" customFormat="1" x14ac:dyDescent="0.25">
      <c r="A2496" s="1" t="s">
        <v>5809</v>
      </c>
      <c r="B2496" s="1" t="s">
        <v>36</v>
      </c>
      <c r="C2496" s="1" t="s">
        <v>589</v>
      </c>
      <c r="D2496" s="1" t="s">
        <v>27</v>
      </c>
      <c r="E2496" s="1" t="s">
        <v>3101</v>
      </c>
      <c r="F2496" s="1" t="s">
        <v>3102</v>
      </c>
      <c r="G2496" s="6" t="s">
        <v>11227</v>
      </c>
      <c r="H2496" s="20" t="s">
        <v>30</v>
      </c>
      <c r="I2496" s="1" t="s">
        <v>36</v>
      </c>
      <c r="J2496" s="1" t="s">
        <v>5810</v>
      </c>
      <c r="K2496" s="22">
        <v>45826</v>
      </c>
      <c r="L2496" s="20" t="s">
        <v>33</v>
      </c>
      <c r="M2496" s="26">
        <v>89.8</v>
      </c>
      <c r="N2496" s="20">
        <v>1</v>
      </c>
      <c r="O2496" s="26">
        <v>91.39</v>
      </c>
      <c r="P2496" s="26">
        <v>66.88</v>
      </c>
      <c r="Q2496" s="27">
        <v>0</v>
      </c>
      <c r="R2496" s="26">
        <v>10.78</v>
      </c>
      <c r="S2496" s="26">
        <v>1.59</v>
      </c>
      <c r="T2496" s="26">
        <v>14.31</v>
      </c>
      <c r="U2496" s="26">
        <v>-9.5500000000000007</v>
      </c>
      <c r="V2496" s="24">
        <v>-0.10639999999999999</v>
      </c>
      <c r="W2496" s="1" t="s">
        <v>34</v>
      </c>
      <c r="X2496" s="3"/>
      <c r="Y2496" s="3"/>
      <c r="Z2496" s="5" t="s">
        <v>7980</v>
      </c>
      <c r="AA2496" s="5" t="str">
        <f>VLOOKUP(J2496, sku!B:C, 2, FALSE)</f>
        <v>2 Trava Moto Corrente Antifurto 120 Cm Cor:Azul</v>
      </c>
      <c r="AB2496" s="3" t="str">
        <f>VLOOKUP(J2496, sku!B:BM, 64, FALSE)</f>
        <v>Importação</v>
      </c>
      <c r="AC2496" s="3" t="str">
        <f>LEFT(pedidos[[#This Row],[SKU]],3)</f>
        <v>2XR</v>
      </c>
      <c r="AD2496" s="36" t="str" cm="1">
        <f t="array" aca="1" ref="AD2496" ca="1">IFERROR(
  INDEX(
    montadora[Montadora],
    MATCH(TRUE,LEFT(#REF!,NÚCARACT(montadora[SKU Parcial]))=montadora[SKU Parcial],0)
  ),
  ""
)</f>
        <v/>
      </c>
    </row>
    <row r="2497" spans="1:30" customFormat="1" x14ac:dyDescent="0.25">
      <c r="A2497" s="1" t="s">
        <v>7977</v>
      </c>
      <c r="B2497" s="1" t="s">
        <v>36</v>
      </c>
      <c r="C2497" s="1" t="s">
        <v>470</v>
      </c>
      <c r="D2497" s="1" t="s">
        <v>420</v>
      </c>
      <c r="E2497" s="1" t="s">
        <v>3101</v>
      </c>
      <c r="F2497" s="1" t="s">
        <v>3102</v>
      </c>
      <c r="G2497" s="6" t="s">
        <v>11227</v>
      </c>
      <c r="H2497" s="20" t="s">
        <v>30</v>
      </c>
      <c r="I2497" s="1" t="s">
        <v>36</v>
      </c>
      <c r="J2497" s="1" t="s">
        <v>5810</v>
      </c>
      <c r="K2497" s="22">
        <v>45792</v>
      </c>
      <c r="L2497" s="16" t="s">
        <v>11229</v>
      </c>
      <c r="M2497" s="26">
        <v>92.2</v>
      </c>
      <c r="N2497" s="20">
        <v>1</v>
      </c>
      <c r="O2497" s="26">
        <v>92.2</v>
      </c>
      <c r="P2497" s="26">
        <v>66.88</v>
      </c>
      <c r="Q2497" s="26">
        <v>7.02</v>
      </c>
      <c r="R2497" s="26">
        <v>11.06</v>
      </c>
      <c r="S2497" s="26">
        <v>0</v>
      </c>
      <c r="T2497" s="26">
        <v>23.45</v>
      </c>
      <c r="U2497" s="26">
        <v>-16.21</v>
      </c>
      <c r="V2497" s="24">
        <v>-0.17580000000000001</v>
      </c>
      <c r="W2497" s="1" t="s">
        <v>34</v>
      </c>
      <c r="X2497" s="3"/>
      <c r="Y2497" s="3"/>
      <c r="Z2497" s="5" t="s">
        <v>7980</v>
      </c>
      <c r="AA2497" s="5" t="str">
        <f>VLOOKUP(J2497, sku!B:C, 2, FALSE)</f>
        <v>2 Trava Moto Corrente Antifurto 120 Cm Cor:Azul</v>
      </c>
      <c r="AB2497" s="3" t="str">
        <f>VLOOKUP(J2497, sku!B:BM, 64, FALSE)</f>
        <v>Importação</v>
      </c>
      <c r="AC2497" s="3" t="str">
        <f>LEFT(pedidos[[#This Row],[SKU]],3)</f>
        <v>2XR</v>
      </c>
      <c r="AD2497" s="36" t="str" cm="1">
        <f t="array" aca="1" ref="AD2497" ca="1">IFERROR(
  INDEX(
    montadora[Montadora],
    MATCH(TRUE,LEFT(J2958,NÚCARACT(montadora[SKU Parcial]))=montadora[SKU Parcial],0)
  ),
  ""
)</f>
        <v/>
      </c>
    </row>
    <row r="2498" spans="1:30" x14ac:dyDescent="0.25">
      <c r="A2498" s="42" t="s">
        <v>9140</v>
      </c>
      <c r="B2498" s="42"/>
      <c r="C2498" s="42"/>
      <c r="D2498" s="42"/>
      <c r="E2498" s="42">
        <v>23197907791</v>
      </c>
      <c r="F2498" s="42" t="s">
        <v>8392</v>
      </c>
      <c r="G2498" s="42" t="s">
        <v>11227</v>
      </c>
      <c r="H2498" s="19"/>
      <c r="I2498" s="42"/>
      <c r="J2498" s="42" t="s">
        <v>9219</v>
      </c>
      <c r="K2498" s="21">
        <v>45792</v>
      </c>
      <c r="L2498" s="19" t="s">
        <v>8443</v>
      </c>
      <c r="M2498" s="44">
        <v>53.8</v>
      </c>
      <c r="N2498" s="19">
        <v>1</v>
      </c>
      <c r="O2498" s="44">
        <v>53.8</v>
      </c>
      <c r="P2498" s="44">
        <v>66.88</v>
      </c>
      <c r="Q2498" s="44">
        <v>4.09</v>
      </c>
      <c r="R2498" s="44">
        <v>15.84</v>
      </c>
      <c r="S2498" s="44">
        <v>0</v>
      </c>
      <c r="T2498" s="44">
        <v>0</v>
      </c>
      <c r="U2498" s="44">
        <v>-33.01</v>
      </c>
      <c r="V2498" s="23">
        <v>-0.61360000000000003</v>
      </c>
      <c r="W2498" s="42" t="s">
        <v>34</v>
      </c>
      <c r="X2498" s="43"/>
      <c r="Y2498" s="43"/>
      <c r="Z2498" s="43" t="s">
        <v>8442</v>
      </c>
      <c r="AA2498" s="43" t="str">
        <f>VLOOKUP(J2498, sku!B:C, 2, FALSE)</f>
        <v>2 Trava Moto Corrente Antifurto 120 Cm Cor:Preto</v>
      </c>
      <c r="AB2498" s="45" t="str">
        <f>VLOOKUP(J2498, sku!B:BM, 64, FALSE)</f>
        <v>Importação</v>
      </c>
      <c r="AC2498" s="45" t="str">
        <f>LEFT(pedidos[[#This Row],[SKU]],3)</f>
        <v>2XR</v>
      </c>
      <c r="AD2498" s="37" t="str" cm="1">
        <f t="array" aca="1" ref="AD2498" ca="1">IFERROR(
  INDEX(
    montadora[Montadora],
    MATCH(TRUE,LEFT(J2959,NÚCARACT(montadora[SKU Parcial]))=montadora[SKU Parcial],0)
  ),
  ""
)</f>
        <v/>
      </c>
    </row>
    <row r="2499" spans="1:30" x14ac:dyDescent="0.25">
      <c r="A2499" s="42" t="s">
        <v>10231</v>
      </c>
      <c r="B2499" s="42"/>
      <c r="C2499" s="42"/>
      <c r="D2499" s="42"/>
      <c r="E2499" s="42">
        <v>23993647167</v>
      </c>
      <c r="F2499" s="42" t="s">
        <v>10130</v>
      </c>
      <c r="G2499" s="42" t="s">
        <v>11228</v>
      </c>
      <c r="H2499" s="7"/>
      <c r="I2499" s="42"/>
      <c r="J2499" s="42" t="s">
        <v>3236</v>
      </c>
      <c r="K2499" s="8">
        <v>45834</v>
      </c>
      <c r="L2499" s="19" t="s">
        <v>8443</v>
      </c>
      <c r="M2499" s="44">
        <v>58.8</v>
      </c>
      <c r="N2499" s="7">
        <v>2</v>
      </c>
      <c r="O2499" s="44">
        <v>125.6</v>
      </c>
      <c r="P2499" s="44">
        <v>67.7</v>
      </c>
      <c r="Q2499" s="44">
        <v>4.37</v>
      </c>
      <c r="R2499" s="44">
        <v>31.52</v>
      </c>
      <c r="S2499" s="44">
        <v>8</v>
      </c>
      <c r="T2499" s="44">
        <v>0</v>
      </c>
      <c r="U2499" s="44">
        <v>14.01</v>
      </c>
      <c r="V2499" s="9">
        <v>0.1191</v>
      </c>
      <c r="W2499" s="42" t="s">
        <v>34</v>
      </c>
      <c r="X2499" s="43"/>
      <c r="Y2499" s="43"/>
      <c r="Z2499" s="43" t="s">
        <v>8442</v>
      </c>
      <c r="AA2499" s="43" t="str">
        <f>VLOOKUP(J2499, sku!B:C, 2, FALSE)</f>
        <v>Blend Cleaner Black Wax 500ml</v>
      </c>
      <c r="AB2499" s="45" t="str">
        <f>VLOOKUP(J2499, sku!B:BM, 64, FALSE)</f>
        <v>Revenda</v>
      </c>
      <c r="AC2499" s="45" t="str">
        <f>LEFT(pedidos[[#This Row],[SKU]],3)</f>
        <v>VX2</v>
      </c>
      <c r="AD2499" s="37" t="str" cm="1">
        <f t="array" aca="1" ref="AD2499" ca="1">IFERROR(
  INDEX(
    montadora[Montadora],
    MATCH(TRUE,LEFT(J2960,NÚCARACT(montadora[SKU Parcial]))=montadora[SKU Parcial],0)
  ),
  ""
)</f>
        <v/>
      </c>
    </row>
    <row r="2500" spans="1:30" customFormat="1" x14ac:dyDescent="0.25">
      <c r="A2500" s="1" t="s">
        <v>5699</v>
      </c>
      <c r="B2500" s="1" t="s">
        <v>5700</v>
      </c>
      <c r="C2500" s="1" t="s">
        <v>5454</v>
      </c>
      <c r="D2500" s="1" t="s">
        <v>27</v>
      </c>
      <c r="E2500" s="1" t="s">
        <v>2982</v>
      </c>
      <c r="F2500" s="1" t="s">
        <v>2654</v>
      </c>
      <c r="G2500" s="6" t="s">
        <v>11227</v>
      </c>
      <c r="H2500" s="2" t="s">
        <v>30</v>
      </c>
      <c r="I2500" s="1" t="s">
        <v>36</v>
      </c>
      <c r="J2500" s="1" t="s">
        <v>2655</v>
      </c>
      <c r="K2500" s="4">
        <v>45828</v>
      </c>
      <c r="L2500" s="2" t="s">
        <v>33</v>
      </c>
      <c r="M2500" s="26">
        <v>42.9</v>
      </c>
      <c r="N2500" s="2">
        <v>3</v>
      </c>
      <c r="O2500" s="26">
        <v>144.6</v>
      </c>
      <c r="P2500" s="26">
        <v>67.77</v>
      </c>
      <c r="Q2500" s="27">
        <v>0</v>
      </c>
      <c r="R2500" s="26">
        <v>34.950000000000003</v>
      </c>
      <c r="S2500" s="26">
        <v>15.9</v>
      </c>
      <c r="T2500" s="26">
        <v>0</v>
      </c>
      <c r="U2500" s="26">
        <v>15.4</v>
      </c>
      <c r="V2500" s="10">
        <v>0.1197</v>
      </c>
      <c r="W2500" s="1" t="s">
        <v>34</v>
      </c>
      <c r="X2500" s="3"/>
      <c r="Y2500" s="3"/>
      <c r="Z2500" s="5" t="s">
        <v>7980</v>
      </c>
      <c r="AA2500" s="5" t="str">
        <f>VLOOKUP(J2500, sku!B:C, 2, FALSE)</f>
        <v>Durax Aerossol 400ml</v>
      </c>
      <c r="AB2500" s="3" t="str">
        <f>VLOOKUP(J2500, sku!B:BM, 64, FALSE)</f>
        <v>Revenda</v>
      </c>
      <c r="AC2500" s="3" t="str">
        <f>LEFT(pedidos[[#This Row],[SKU]],3)</f>
        <v>VX2</v>
      </c>
      <c r="AD2500" s="36" t="str" cm="1">
        <f t="array" aca="1" ref="AD2500" ca="1">IFERROR(
  INDEX(
    montadora[Montadora],
    MATCH(TRUE,LEFT(J2961,NÚCARACT(montadora[SKU Parcial]))=montadora[SKU Parcial],0)
  ),
  ""
)</f>
        <v/>
      </c>
    </row>
    <row r="2501" spans="1:30" x14ac:dyDescent="0.25">
      <c r="A2501" s="42" t="s">
        <v>10456</v>
      </c>
      <c r="B2501" s="42"/>
      <c r="C2501" s="42"/>
      <c r="D2501" s="42"/>
      <c r="E2501" s="42">
        <v>21798007950</v>
      </c>
      <c r="F2501" s="42" t="s">
        <v>10113</v>
      </c>
      <c r="G2501" s="42" t="s">
        <v>11228</v>
      </c>
      <c r="H2501" s="19"/>
      <c r="I2501" s="42"/>
      <c r="J2501" s="42" t="s">
        <v>10151</v>
      </c>
      <c r="K2501" s="21">
        <v>45823</v>
      </c>
      <c r="L2501" s="19" t="s">
        <v>8443</v>
      </c>
      <c r="M2501" s="44">
        <v>107.8</v>
      </c>
      <c r="N2501" s="19">
        <v>1</v>
      </c>
      <c r="O2501" s="44">
        <v>107.8</v>
      </c>
      <c r="P2501" s="44">
        <v>69.25</v>
      </c>
      <c r="Q2501" s="44">
        <v>4.01</v>
      </c>
      <c r="R2501" s="44">
        <v>25.56</v>
      </c>
      <c r="S2501" s="44">
        <v>0</v>
      </c>
      <c r="T2501" s="44">
        <v>0</v>
      </c>
      <c r="U2501" s="44">
        <v>8.98</v>
      </c>
      <c r="V2501" s="23">
        <v>8.3299999999999999E-2</v>
      </c>
      <c r="W2501" s="42" t="s">
        <v>34</v>
      </c>
      <c r="X2501" s="43"/>
      <c r="Y2501" s="43"/>
      <c r="Z2501" s="43" t="s">
        <v>8442</v>
      </c>
      <c r="AA2501" s="43" t="str">
        <f>VLOOKUP(J2501, sku!B:C, 2, FALSE)</f>
        <v>Opty 240ml</v>
      </c>
      <c r="AB2501" s="45" t="str">
        <f>VLOOKUP(J2501, sku!B:BM, 64, FALSE)</f>
        <v>Revenda</v>
      </c>
      <c r="AC2501" s="45" t="str">
        <f>LEFT(pedidos[[#This Row],[SKU]],3)</f>
        <v>VX2</v>
      </c>
      <c r="AD2501" s="37" t="str" cm="1">
        <f t="array" aca="1" ref="AD2501" ca="1">IFERROR(
  INDEX(
    montadora[Montadora],
    MATCH(TRUE,LEFT(J2964,NÚCARACT(montadora[SKU Parcial]))=montadora[SKU Parcial],0)
  ),
  ""
)</f>
        <v/>
      </c>
    </row>
    <row r="2502" spans="1:30" x14ac:dyDescent="0.25">
      <c r="A2502" s="42" t="s">
        <v>9269</v>
      </c>
      <c r="B2502" s="42">
        <v>21798007950</v>
      </c>
      <c r="C2502" s="42"/>
      <c r="D2502" s="42"/>
      <c r="E2502" s="42"/>
      <c r="F2502" s="42" t="s">
        <v>10113</v>
      </c>
      <c r="G2502" s="42" t="s">
        <v>11228</v>
      </c>
      <c r="H2502" s="19"/>
      <c r="I2502" s="42"/>
      <c r="J2502" s="42" t="s">
        <v>10151</v>
      </c>
      <c r="K2502" s="21">
        <v>45805</v>
      </c>
      <c r="L2502" s="19" t="s">
        <v>8443</v>
      </c>
      <c r="M2502" s="44">
        <v>107.8</v>
      </c>
      <c r="N2502" s="19">
        <v>1</v>
      </c>
      <c r="O2502" s="44">
        <v>107.8</v>
      </c>
      <c r="P2502" s="44">
        <v>69.25</v>
      </c>
      <c r="Q2502" s="44">
        <v>3.63</v>
      </c>
      <c r="R2502" s="44">
        <v>25.56</v>
      </c>
      <c r="S2502" s="44">
        <v>0</v>
      </c>
      <c r="T2502" s="44">
        <v>0</v>
      </c>
      <c r="U2502" s="44">
        <v>9.36</v>
      </c>
      <c r="V2502" s="23">
        <v>0</v>
      </c>
      <c r="W2502" s="42" t="s">
        <v>34</v>
      </c>
      <c r="X2502" s="43"/>
      <c r="Y2502" s="43"/>
      <c r="Z2502" s="43" t="s">
        <v>8442</v>
      </c>
      <c r="AA2502" s="43" t="str">
        <f>VLOOKUP(J2502, sku!B:C, 2, FALSE)</f>
        <v>Opty 240ml</v>
      </c>
      <c r="AB2502" s="45" t="str">
        <f>VLOOKUP(J2502, sku!B:BM, 64, FALSE)</f>
        <v>Revenda</v>
      </c>
      <c r="AC2502" s="45" t="str">
        <f>LEFT(pedidos[[#This Row],[SKU]],3)</f>
        <v>VX2</v>
      </c>
      <c r="AD2502" s="37" t="str" cm="1">
        <f t="array" aca="1" ref="AD2502" ca="1">IFERROR(
  INDEX(
    montadora[Montadora],
    MATCH(TRUE,LEFT(J2965,NÚCARACT(montadora[SKU Parcial]))=montadora[SKU Parcial],0)
  ),
  ""
)</f>
        <v/>
      </c>
    </row>
    <row r="2503" spans="1:30" x14ac:dyDescent="0.25">
      <c r="A2503" s="42" t="s">
        <v>9452</v>
      </c>
      <c r="B2503" s="42">
        <v>21798007950</v>
      </c>
      <c r="C2503" s="42"/>
      <c r="D2503" s="42"/>
      <c r="E2503" s="42"/>
      <c r="F2503" s="42" t="s">
        <v>10113</v>
      </c>
      <c r="G2503" s="42" t="s">
        <v>11228</v>
      </c>
      <c r="H2503" s="19"/>
      <c r="I2503" s="42"/>
      <c r="J2503" s="42" t="s">
        <v>10151</v>
      </c>
      <c r="K2503" s="21">
        <v>45795</v>
      </c>
      <c r="L2503" s="19" t="s">
        <v>8443</v>
      </c>
      <c r="M2503" s="44">
        <v>106.8</v>
      </c>
      <c r="N2503" s="19">
        <v>1</v>
      </c>
      <c r="O2503" s="44">
        <v>116.42</v>
      </c>
      <c r="P2503" s="44">
        <v>69.25</v>
      </c>
      <c r="Q2503" s="44">
        <v>3.6</v>
      </c>
      <c r="R2503" s="44">
        <v>25.36</v>
      </c>
      <c r="S2503" s="44">
        <v>9.6199999999999992</v>
      </c>
      <c r="T2503" s="44">
        <v>0</v>
      </c>
      <c r="U2503" s="44">
        <v>8.59</v>
      </c>
      <c r="V2503" s="23">
        <v>0</v>
      </c>
      <c r="W2503" s="42" t="s">
        <v>34</v>
      </c>
      <c r="X2503" s="43"/>
      <c r="Y2503" s="43"/>
      <c r="Z2503" s="43" t="s">
        <v>8442</v>
      </c>
      <c r="AA2503" s="43" t="str">
        <f>VLOOKUP(J2503, sku!B:C, 2, FALSE)</f>
        <v>Opty 240ml</v>
      </c>
      <c r="AB2503" s="45" t="str">
        <f>VLOOKUP(J2503, sku!B:BM, 64, FALSE)</f>
        <v>Revenda</v>
      </c>
      <c r="AC2503" s="45" t="str">
        <f>LEFT(pedidos[[#This Row],[SKU]],3)</f>
        <v>VX2</v>
      </c>
      <c r="AD2503" s="37" t="str" cm="1">
        <f t="array" aca="1" ref="AD2503" ca="1">IFERROR(
  INDEX(
    montadora[Montadora],
    MATCH(TRUE,LEFT(J2966,NÚCARACT(montadora[SKU Parcial]))=montadora[SKU Parcial],0)
  ),
  ""
)</f>
        <v/>
      </c>
    </row>
    <row r="2504" spans="1:30" x14ac:dyDescent="0.25">
      <c r="A2504" s="42" t="s">
        <v>9487</v>
      </c>
      <c r="B2504" s="42">
        <v>21798007950</v>
      </c>
      <c r="C2504" s="42"/>
      <c r="D2504" s="42"/>
      <c r="E2504" s="42"/>
      <c r="F2504" s="42" t="s">
        <v>10113</v>
      </c>
      <c r="G2504" s="42" t="s">
        <v>11228</v>
      </c>
      <c r="H2504" s="19"/>
      <c r="I2504" s="42"/>
      <c r="J2504" s="42" t="s">
        <v>10151</v>
      </c>
      <c r="K2504" s="21">
        <v>45793</v>
      </c>
      <c r="L2504" s="19" t="s">
        <v>8443</v>
      </c>
      <c r="M2504" s="44">
        <v>106.8</v>
      </c>
      <c r="N2504" s="19">
        <v>1</v>
      </c>
      <c r="O2504" s="44">
        <v>106.8</v>
      </c>
      <c r="P2504" s="44">
        <v>69.25</v>
      </c>
      <c r="Q2504" s="44">
        <v>3.6</v>
      </c>
      <c r="R2504" s="44">
        <v>25.36</v>
      </c>
      <c r="S2504" s="44">
        <v>0</v>
      </c>
      <c r="T2504" s="44">
        <v>0</v>
      </c>
      <c r="U2504" s="44">
        <v>8.59</v>
      </c>
      <c r="V2504" s="23">
        <v>0</v>
      </c>
      <c r="W2504" s="42" t="s">
        <v>34</v>
      </c>
      <c r="X2504" s="43"/>
      <c r="Y2504" s="43"/>
      <c r="Z2504" s="43" t="s">
        <v>8442</v>
      </c>
      <c r="AA2504" s="43" t="str">
        <f>VLOOKUP(J2504, sku!B:C, 2, FALSE)</f>
        <v>Opty 240ml</v>
      </c>
      <c r="AB2504" s="45" t="str">
        <f>VLOOKUP(J2504, sku!B:BM, 64, FALSE)</f>
        <v>Revenda</v>
      </c>
      <c r="AC2504" s="45" t="str">
        <f>LEFT(pedidos[[#This Row],[SKU]],3)</f>
        <v>VX2</v>
      </c>
      <c r="AD2504" s="37" t="str" cm="1">
        <f t="array" aca="1" ref="AD2504" ca="1">IFERROR(
  INDEX(
    montadora[Montadora],
    MATCH(TRUE,LEFT(J2967,NÚCARACT(montadora[SKU Parcial]))=montadora[SKU Parcial],0)
  ),
  ""
)</f>
        <v/>
      </c>
    </row>
    <row r="2505" spans="1:30" x14ac:dyDescent="0.25">
      <c r="A2505" s="42" t="s">
        <v>9770</v>
      </c>
      <c r="B2505" s="42">
        <v>21798007950</v>
      </c>
      <c r="C2505" s="42"/>
      <c r="D2505" s="42"/>
      <c r="E2505" s="42"/>
      <c r="F2505" s="42" t="s">
        <v>10113</v>
      </c>
      <c r="G2505" s="42" t="s">
        <v>11228</v>
      </c>
      <c r="H2505" s="19"/>
      <c r="I2505" s="42"/>
      <c r="J2505" s="42" t="s">
        <v>10151</v>
      </c>
      <c r="K2505" s="21">
        <v>45784</v>
      </c>
      <c r="L2505" s="19" t="s">
        <v>8443</v>
      </c>
      <c r="M2505" s="44">
        <v>106.8</v>
      </c>
      <c r="N2505" s="19">
        <v>1</v>
      </c>
      <c r="O2505" s="44">
        <v>114.8</v>
      </c>
      <c r="P2505" s="44">
        <v>69.25</v>
      </c>
      <c r="Q2505" s="44">
        <v>3.6</v>
      </c>
      <c r="R2505" s="44">
        <v>25.15</v>
      </c>
      <c r="S2505" s="44">
        <v>8</v>
      </c>
      <c r="T2505" s="44">
        <v>0</v>
      </c>
      <c r="U2505" s="44">
        <v>7.73</v>
      </c>
      <c r="V2505" s="23">
        <v>0</v>
      </c>
      <c r="W2505" s="42" t="s">
        <v>34</v>
      </c>
      <c r="X2505" s="43"/>
      <c r="Y2505" s="43"/>
      <c r="Z2505" s="43" t="s">
        <v>8442</v>
      </c>
      <c r="AA2505" s="43" t="str">
        <f>VLOOKUP(J2505, sku!B:C, 2, FALSE)</f>
        <v>Opty 240ml</v>
      </c>
      <c r="AB2505" s="45" t="str">
        <f>VLOOKUP(J2505, sku!B:BM, 64, FALSE)</f>
        <v>Revenda</v>
      </c>
      <c r="AC2505" s="45" t="str">
        <f>LEFT(pedidos[[#This Row],[SKU]],3)</f>
        <v>VX2</v>
      </c>
      <c r="AD2505" s="37" t="str" cm="1">
        <f t="array" aca="1" ref="AD2505" ca="1">IFERROR(
  INDEX(
    montadora[Montadora],
    MATCH(TRUE,LEFT(J2968,NÚCARACT(montadora[SKU Parcial]))=montadora[SKU Parcial],0)
  ),
  ""
)</f>
        <v/>
      </c>
    </row>
    <row r="2506" spans="1:30" x14ac:dyDescent="0.25">
      <c r="A2506" s="42" t="s">
        <v>10508</v>
      </c>
      <c r="B2506" s="42"/>
      <c r="C2506" s="42"/>
      <c r="D2506" s="42"/>
      <c r="E2506" s="42">
        <v>19299592888</v>
      </c>
      <c r="F2506" s="42" t="s">
        <v>8385</v>
      </c>
      <c r="G2506" s="42" t="s">
        <v>11228</v>
      </c>
      <c r="H2506" s="19"/>
      <c r="I2506" s="42"/>
      <c r="J2506" s="42" t="s">
        <v>3286</v>
      </c>
      <c r="K2506" s="21">
        <v>45820</v>
      </c>
      <c r="L2506" s="19" t="s">
        <v>8443</v>
      </c>
      <c r="M2506" s="44">
        <v>46.8</v>
      </c>
      <c r="N2506" s="19">
        <v>1</v>
      </c>
      <c r="O2506" s="44">
        <v>46.8</v>
      </c>
      <c r="P2506" s="44">
        <v>69.33</v>
      </c>
      <c r="Q2506" s="44">
        <v>1.74</v>
      </c>
      <c r="R2506" s="44">
        <v>13.36</v>
      </c>
      <c r="S2506" s="44">
        <v>0</v>
      </c>
      <c r="T2506" s="44">
        <v>0</v>
      </c>
      <c r="U2506" s="44">
        <v>-37.630000000000003</v>
      </c>
      <c r="V2506" s="23">
        <v>-0.80410000000000004</v>
      </c>
      <c r="W2506" s="42" t="s">
        <v>34</v>
      </c>
      <c r="X2506" s="43"/>
      <c r="Y2506" s="43"/>
      <c r="Z2506" s="43" t="s">
        <v>8442</v>
      </c>
      <c r="AA2506" s="43" t="str">
        <f>VLOOKUP(J2506, sku!B:C, 2, FALSE)</f>
        <v>V-Floc 1,5l</v>
      </c>
      <c r="AB2506" s="45" t="str">
        <f>VLOOKUP(J2506, sku!B:BM, 64, FALSE)</f>
        <v>Revenda</v>
      </c>
      <c r="AC2506" s="45" t="str">
        <f>LEFT(pedidos[[#This Row],[SKU]],3)</f>
        <v>VX2</v>
      </c>
      <c r="AD2506" s="37" t="str" cm="1">
        <f t="array" aca="1" ref="AD2506" ca="1">IFERROR(
  INDEX(
    montadora[Montadora],
    MATCH(TRUE,LEFT(#REF!,NÚCARACT(montadora[SKU Parcial]))=montadora[SKU Parcial],0)
  ),
  ""
)</f>
        <v/>
      </c>
    </row>
    <row r="2507" spans="1:30" customFormat="1" x14ac:dyDescent="0.25">
      <c r="A2507" s="1" t="s">
        <v>5932</v>
      </c>
      <c r="B2507" s="1" t="s">
        <v>5933</v>
      </c>
      <c r="C2507" s="1" t="s">
        <v>5934</v>
      </c>
      <c r="D2507" s="1" t="s">
        <v>27</v>
      </c>
      <c r="E2507" s="1" t="s">
        <v>461</v>
      </c>
      <c r="F2507" s="1" t="s">
        <v>462</v>
      </c>
      <c r="G2507" s="6" t="s">
        <v>11227</v>
      </c>
      <c r="H2507" s="20" t="s">
        <v>30</v>
      </c>
      <c r="I2507" s="1" t="s">
        <v>31</v>
      </c>
      <c r="J2507" s="1" t="s">
        <v>444</v>
      </c>
      <c r="K2507" s="22">
        <v>45791</v>
      </c>
      <c r="L2507" s="20" t="s">
        <v>33</v>
      </c>
      <c r="M2507" s="26">
        <v>203.2</v>
      </c>
      <c r="N2507" s="20">
        <v>1</v>
      </c>
      <c r="O2507" s="26">
        <v>204.79</v>
      </c>
      <c r="P2507" s="26">
        <v>69.41</v>
      </c>
      <c r="Q2507" s="26">
        <v>0</v>
      </c>
      <c r="R2507" s="26">
        <v>23.37</v>
      </c>
      <c r="S2507" s="26">
        <v>1.59</v>
      </c>
      <c r="T2507" s="26">
        <v>14.31</v>
      </c>
      <c r="U2507" s="26">
        <v>80.650000000000006</v>
      </c>
      <c r="V2507" s="24">
        <v>0.39689999999999998</v>
      </c>
      <c r="W2507" s="1" t="s">
        <v>34</v>
      </c>
      <c r="X2507" s="3"/>
      <c r="Y2507" s="3"/>
      <c r="Z2507" s="5" t="s">
        <v>7980</v>
      </c>
      <c r="AA2507" s="5" t="str">
        <f>VLOOKUP(J2507, sku!B:C, 2, FALSE)</f>
        <v>1 Fogareiro 1 Boca + 1 Maçarico 915 + 3 Refis Guepardo</v>
      </c>
      <c r="AB2507" s="3" t="str">
        <f>VLOOKUP(J2507, sku!B:BM, 64, FALSE)</f>
        <v>Importação</v>
      </c>
      <c r="AC2507" s="3" t="str">
        <f>LEFT(pedidos[[#This Row],[SKU]],3)</f>
        <v>1FO</v>
      </c>
      <c r="AD2507" s="36" t="str" cm="1">
        <f t="array" aca="1" ref="AD2507" ca="1">IFERROR(
  INDEX(
    montadora[Montadora],
    MATCH(TRUE,LEFT(#REF!,NÚCARACT(montadora[SKU Parcial]))=montadora[SKU Parcial],0)
  ),
  ""
)</f>
        <v/>
      </c>
    </row>
    <row r="2508" spans="1:30" customFormat="1" x14ac:dyDescent="0.25">
      <c r="A2508" s="1" t="s">
        <v>5935</v>
      </c>
      <c r="B2508" s="1" t="s">
        <v>5936</v>
      </c>
      <c r="C2508" s="1" t="s">
        <v>5937</v>
      </c>
      <c r="D2508" s="1" t="s">
        <v>27</v>
      </c>
      <c r="E2508" s="1" t="s">
        <v>461</v>
      </c>
      <c r="F2508" s="1" t="s">
        <v>462</v>
      </c>
      <c r="G2508" s="6" t="s">
        <v>11227</v>
      </c>
      <c r="H2508" s="20" t="s">
        <v>30</v>
      </c>
      <c r="I2508" s="1" t="s">
        <v>31</v>
      </c>
      <c r="J2508" s="1" t="s">
        <v>444</v>
      </c>
      <c r="K2508" s="22">
        <v>45793</v>
      </c>
      <c r="L2508" s="20" t="s">
        <v>33</v>
      </c>
      <c r="M2508" s="26">
        <v>203.2</v>
      </c>
      <c r="N2508" s="20">
        <v>1</v>
      </c>
      <c r="O2508" s="26">
        <v>204.79</v>
      </c>
      <c r="P2508" s="26">
        <v>69.41</v>
      </c>
      <c r="Q2508" s="26">
        <v>0</v>
      </c>
      <c r="R2508" s="26">
        <v>23.37</v>
      </c>
      <c r="S2508" s="26">
        <v>1.59</v>
      </c>
      <c r="T2508" s="26">
        <v>14.31</v>
      </c>
      <c r="U2508" s="26">
        <v>80.650000000000006</v>
      </c>
      <c r="V2508" s="24">
        <v>0.39689999999999998</v>
      </c>
      <c r="W2508" s="1" t="s">
        <v>34</v>
      </c>
      <c r="X2508" s="3"/>
      <c r="Y2508" s="3"/>
      <c r="Z2508" s="5" t="s">
        <v>7980</v>
      </c>
      <c r="AA2508" s="5" t="str">
        <f>VLOOKUP(J2508, sku!B:C, 2, FALSE)</f>
        <v>1 Fogareiro 1 Boca + 1 Maçarico 915 + 3 Refis Guepardo</v>
      </c>
      <c r="AB2508" s="3" t="str">
        <f>VLOOKUP(J2508, sku!B:BM, 64, FALSE)</f>
        <v>Importação</v>
      </c>
      <c r="AC2508" s="3" t="str">
        <f>LEFT(pedidos[[#This Row],[SKU]],3)</f>
        <v>1FO</v>
      </c>
      <c r="AD2508" s="36" t="str" cm="1">
        <f t="array" aca="1" ref="AD2508" ca="1">IFERROR(
  INDEX(
    montadora[Montadora],
    MATCH(TRUE,LEFT(#REF!,NÚCARACT(montadora[SKU Parcial]))=montadora[SKU Parcial],0)
  ),
  ""
)</f>
        <v/>
      </c>
    </row>
    <row r="2509" spans="1:30" customFormat="1" x14ac:dyDescent="0.25">
      <c r="A2509" s="1" t="s">
        <v>5972</v>
      </c>
      <c r="B2509" s="1" t="s">
        <v>5973</v>
      </c>
      <c r="C2509" s="1" t="s">
        <v>4883</v>
      </c>
      <c r="D2509" s="1" t="s">
        <v>27</v>
      </c>
      <c r="E2509" s="1" t="s">
        <v>461</v>
      </c>
      <c r="F2509" s="1" t="s">
        <v>462</v>
      </c>
      <c r="G2509" s="6" t="s">
        <v>11227</v>
      </c>
      <c r="H2509" s="20" t="s">
        <v>30</v>
      </c>
      <c r="I2509" s="1" t="s">
        <v>31</v>
      </c>
      <c r="J2509" s="1" t="s">
        <v>444</v>
      </c>
      <c r="K2509" s="22">
        <v>45787</v>
      </c>
      <c r="L2509" s="20" t="s">
        <v>33</v>
      </c>
      <c r="M2509" s="26">
        <v>198.8</v>
      </c>
      <c r="N2509" s="20">
        <v>1</v>
      </c>
      <c r="O2509" s="26">
        <v>200.39</v>
      </c>
      <c r="P2509" s="26">
        <v>69.41</v>
      </c>
      <c r="Q2509" s="26">
        <v>0</v>
      </c>
      <c r="R2509" s="26">
        <v>22.86</v>
      </c>
      <c r="S2509" s="26">
        <v>1.59</v>
      </c>
      <c r="T2509" s="26">
        <v>14.31</v>
      </c>
      <c r="U2509" s="26">
        <v>77.09</v>
      </c>
      <c r="V2509" s="24">
        <v>0.38779999999999998</v>
      </c>
      <c r="W2509" s="1" t="s">
        <v>34</v>
      </c>
      <c r="X2509" s="3"/>
      <c r="Y2509" s="3"/>
      <c r="Z2509" s="5" t="s">
        <v>7980</v>
      </c>
      <c r="AA2509" s="5" t="str">
        <f>VLOOKUP(J2509, sku!B:C, 2, FALSE)</f>
        <v>1 Fogareiro 1 Boca + 1 Maçarico 915 + 3 Refis Guepardo</v>
      </c>
      <c r="AB2509" s="3" t="str">
        <f>VLOOKUP(J2509, sku!B:BM, 64, FALSE)</f>
        <v>Importação</v>
      </c>
      <c r="AC2509" s="3" t="str">
        <f>LEFT(pedidos[[#This Row],[SKU]],3)</f>
        <v>1FO</v>
      </c>
      <c r="AD2509" s="36" t="str" cm="1">
        <f t="array" aca="1" ref="AD2509" ca="1">IFERROR(
  INDEX(
    montadora[Montadora],
    MATCH(TRUE,LEFT(#REF!,NÚCARACT(montadora[SKU Parcial]))=montadora[SKU Parcial],0)
  ),
  ""
)</f>
        <v/>
      </c>
    </row>
    <row r="2510" spans="1:30" customFormat="1" x14ac:dyDescent="0.25">
      <c r="A2510" s="1" t="s">
        <v>6268</v>
      </c>
      <c r="B2510" s="1" t="s">
        <v>6269</v>
      </c>
      <c r="C2510" s="1" t="s">
        <v>126</v>
      </c>
      <c r="D2510" s="1" t="s">
        <v>27</v>
      </c>
      <c r="E2510" s="1" t="s">
        <v>461</v>
      </c>
      <c r="F2510" s="1" t="s">
        <v>462</v>
      </c>
      <c r="G2510" s="6" t="s">
        <v>11227</v>
      </c>
      <c r="H2510" s="20" t="s">
        <v>30</v>
      </c>
      <c r="I2510" s="1" t="s">
        <v>36</v>
      </c>
      <c r="J2510" s="1" t="s">
        <v>444</v>
      </c>
      <c r="K2510" s="22">
        <v>45792</v>
      </c>
      <c r="L2510" s="16" t="s">
        <v>11229</v>
      </c>
      <c r="M2510" s="26">
        <v>203.2</v>
      </c>
      <c r="N2510" s="20">
        <v>1</v>
      </c>
      <c r="O2510" s="26">
        <v>203.2</v>
      </c>
      <c r="P2510" s="26">
        <v>69.41</v>
      </c>
      <c r="Q2510" s="26">
        <v>15.46</v>
      </c>
      <c r="R2510" s="26">
        <v>23.37</v>
      </c>
      <c r="S2510" s="26">
        <v>0</v>
      </c>
      <c r="T2510" s="26">
        <v>26.95</v>
      </c>
      <c r="U2510" s="26">
        <v>68.010000000000005</v>
      </c>
      <c r="V2510" s="24">
        <v>0.3347</v>
      </c>
      <c r="W2510" s="1" t="s">
        <v>34</v>
      </c>
      <c r="X2510" s="3"/>
      <c r="Y2510" s="3"/>
      <c r="Z2510" s="5" t="s">
        <v>7980</v>
      </c>
      <c r="AA2510" s="5" t="str">
        <f>VLOOKUP(J2510, sku!B:C, 2, FALSE)</f>
        <v>1 Fogareiro 1 Boca + 1 Maçarico 915 + 3 Refis Guepardo</v>
      </c>
      <c r="AB2510" s="3" t="str">
        <f>VLOOKUP(J2510, sku!B:BM, 64, FALSE)</f>
        <v>Importação</v>
      </c>
      <c r="AC2510" s="3" t="str">
        <f>LEFT(pedidos[[#This Row],[SKU]],3)</f>
        <v>1FO</v>
      </c>
      <c r="AD2510" s="36" t="str" cm="1">
        <f t="array" aca="1" ref="AD2510" ca="1">IFERROR(
  INDEX(
    montadora[Montadora],
    MATCH(TRUE,LEFT(#REF!,NÚCARACT(montadora[SKU Parcial]))=montadora[SKU Parcial],0)
  ),
  ""
)</f>
        <v/>
      </c>
    </row>
    <row r="2511" spans="1:30" customFormat="1" x14ac:dyDescent="0.25">
      <c r="A2511" s="1" t="s">
        <v>6270</v>
      </c>
      <c r="B2511" s="1" t="s">
        <v>6271</v>
      </c>
      <c r="C2511" s="1" t="s">
        <v>6272</v>
      </c>
      <c r="D2511" s="1" t="s">
        <v>138</v>
      </c>
      <c r="E2511" s="1" t="s">
        <v>461</v>
      </c>
      <c r="F2511" s="1" t="s">
        <v>462</v>
      </c>
      <c r="G2511" s="6" t="s">
        <v>11227</v>
      </c>
      <c r="H2511" s="20" t="s">
        <v>30</v>
      </c>
      <c r="I2511" s="1" t="s">
        <v>36</v>
      </c>
      <c r="J2511" s="1" t="s">
        <v>444</v>
      </c>
      <c r="K2511" s="22">
        <v>45792</v>
      </c>
      <c r="L2511" s="16" t="s">
        <v>11229</v>
      </c>
      <c r="M2511" s="26">
        <v>203.2</v>
      </c>
      <c r="N2511" s="20">
        <v>1</v>
      </c>
      <c r="O2511" s="26">
        <v>203.2</v>
      </c>
      <c r="P2511" s="26">
        <v>69.41</v>
      </c>
      <c r="Q2511" s="26">
        <v>15.46</v>
      </c>
      <c r="R2511" s="26">
        <v>23.37</v>
      </c>
      <c r="S2511" s="26">
        <v>0</v>
      </c>
      <c r="T2511" s="26">
        <v>26.95</v>
      </c>
      <c r="U2511" s="26">
        <v>68.010000000000005</v>
      </c>
      <c r="V2511" s="24">
        <v>0.3347</v>
      </c>
      <c r="W2511" s="1" t="s">
        <v>34</v>
      </c>
      <c r="X2511" s="3"/>
      <c r="Y2511" s="3"/>
      <c r="Z2511" s="5" t="s">
        <v>7980</v>
      </c>
      <c r="AA2511" s="5" t="str">
        <f>VLOOKUP(J2511, sku!B:C, 2, FALSE)</f>
        <v>1 Fogareiro 1 Boca + 1 Maçarico 915 + 3 Refis Guepardo</v>
      </c>
      <c r="AB2511" s="3" t="str">
        <f>VLOOKUP(J2511, sku!B:BM, 64, FALSE)</f>
        <v>Importação</v>
      </c>
      <c r="AC2511" s="3" t="str">
        <f>LEFT(pedidos[[#This Row],[SKU]],3)</f>
        <v>1FO</v>
      </c>
      <c r="AD2511" s="36" t="str" cm="1">
        <f t="array" aca="1" ref="AD2511" ca="1">IFERROR(
  INDEX(
    montadora[Montadora],
    MATCH(TRUE,LEFT(#REF!,NÚCARACT(montadora[SKU Parcial]))=montadora[SKU Parcial],0)
  ),
  ""
)</f>
        <v/>
      </c>
    </row>
    <row r="2512" spans="1:30" customFormat="1" x14ac:dyDescent="0.25">
      <c r="A2512" s="1" t="s">
        <v>6273</v>
      </c>
      <c r="B2512" s="1" t="s">
        <v>6274</v>
      </c>
      <c r="C2512" s="1" t="s">
        <v>6275</v>
      </c>
      <c r="D2512" s="1" t="s">
        <v>27</v>
      </c>
      <c r="E2512" s="1" t="s">
        <v>461</v>
      </c>
      <c r="F2512" s="1" t="s">
        <v>462</v>
      </c>
      <c r="G2512" s="6" t="s">
        <v>11227</v>
      </c>
      <c r="H2512" s="20" t="s">
        <v>30</v>
      </c>
      <c r="I2512" s="1" t="s">
        <v>31</v>
      </c>
      <c r="J2512" s="1" t="s">
        <v>444</v>
      </c>
      <c r="K2512" s="22">
        <v>45792</v>
      </c>
      <c r="L2512" s="16" t="s">
        <v>11229</v>
      </c>
      <c r="M2512" s="26">
        <v>203.2</v>
      </c>
      <c r="N2512" s="20">
        <v>1</v>
      </c>
      <c r="O2512" s="26">
        <v>203.2</v>
      </c>
      <c r="P2512" s="26">
        <v>69.41</v>
      </c>
      <c r="Q2512" s="26">
        <v>15.46</v>
      </c>
      <c r="R2512" s="26">
        <v>23.37</v>
      </c>
      <c r="S2512" s="26">
        <v>0</v>
      </c>
      <c r="T2512" s="26">
        <v>26.95</v>
      </c>
      <c r="U2512" s="26">
        <v>68.010000000000005</v>
      </c>
      <c r="V2512" s="24">
        <v>0.3347</v>
      </c>
      <c r="W2512" s="1" t="s">
        <v>34</v>
      </c>
      <c r="X2512" s="3"/>
      <c r="Y2512" s="3"/>
      <c r="Z2512" s="5" t="s">
        <v>7980</v>
      </c>
      <c r="AA2512" s="5" t="str">
        <f>VLOOKUP(J2512, sku!B:C, 2, FALSE)</f>
        <v>1 Fogareiro 1 Boca + 1 Maçarico 915 + 3 Refis Guepardo</v>
      </c>
      <c r="AB2512" s="3" t="str">
        <f>VLOOKUP(J2512, sku!B:BM, 64, FALSE)</f>
        <v>Importação</v>
      </c>
      <c r="AC2512" s="3" t="str">
        <f>LEFT(pedidos[[#This Row],[SKU]],3)</f>
        <v>1FO</v>
      </c>
      <c r="AD2512" s="36" t="str" cm="1">
        <f t="array" aca="1" ref="AD2512" ca="1">IFERROR(
  INDEX(
    montadora[Montadora],
    MATCH(TRUE,LEFT(#REF!,NÚCARACT(montadora[SKU Parcial]))=montadora[SKU Parcial],0)
  ),
  ""
)</f>
        <v/>
      </c>
    </row>
    <row r="2513" spans="1:30" customFormat="1" x14ac:dyDescent="0.25">
      <c r="A2513" s="1" t="s">
        <v>6276</v>
      </c>
      <c r="B2513" s="1" t="s">
        <v>6277</v>
      </c>
      <c r="C2513" s="1" t="s">
        <v>6278</v>
      </c>
      <c r="D2513" s="1" t="s">
        <v>27</v>
      </c>
      <c r="E2513" s="1" t="s">
        <v>461</v>
      </c>
      <c r="F2513" s="1" t="s">
        <v>462</v>
      </c>
      <c r="G2513" s="6" t="s">
        <v>11227</v>
      </c>
      <c r="H2513" s="20" t="s">
        <v>30</v>
      </c>
      <c r="I2513" s="1" t="s">
        <v>31</v>
      </c>
      <c r="J2513" s="1" t="s">
        <v>444</v>
      </c>
      <c r="K2513" s="22">
        <v>45792</v>
      </c>
      <c r="L2513" s="16" t="s">
        <v>11229</v>
      </c>
      <c r="M2513" s="26">
        <v>203.2</v>
      </c>
      <c r="N2513" s="20">
        <v>1</v>
      </c>
      <c r="O2513" s="26">
        <v>203.2</v>
      </c>
      <c r="P2513" s="26">
        <v>69.41</v>
      </c>
      <c r="Q2513" s="26">
        <v>15.46</v>
      </c>
      <c r="R2513" s="26">
        <v>23.37</v>
      </c>
      <c r="S2513" s="26">
        <v>0</v>
      </c>
      <c r="T2513" s="26">
        <v>26.95</v>
      </c>
      <c r="U2513" s="26">
        <v>68.010000000000005</v>
      </c>
      <c r="V2513" s="24">
        <v>0.3347</v>
      </c>
      <c r="W2513" s="1" t="s">
        <v>34</v>
      </c>
      <c r="X2513" s="3"/>
      <c r="Y2513" s="3"/>
      <c r="Z2513" s="5" t="s">
        <v>7980</v>
      </c>
      <c r="AA2513" s="5" t="str">
        <f>VLOOKUP(J2513, sku!B:C, 2, FALSE)</f>
        <v>1 Fogareiro 1 Boca + 1 Maçarico 915 + 3 Refis Guepardo</v>
      </c>
      <c r="AB2513" s="3" t="str">
        <f>VLOOKUP(J2513, sku!B:BM, 64, FALSE)</f>
        <v>Importação</v>
      </c>
      <c r="AC2513" s="3" t="str">
        <f>LEFT(pedidos[[#This Row],[SKU]],3)</f>
        <v>1FO</v>
      </c>
      <c r="AD2513" s="36" t="str" cm="1">
        <f t="array" aca="1" ref="AD2513" ca="1">IFERROR(
  INDEX(
    montadora[Montadora],
    MATCH(TRUE,LEFT(#REF!,NÚCARACT(montadora[SKU Parcial]))=montadora[SKU Parcial],0)
  ),
  ""
)</f>
        <v/>
      </c>
    </row>
    <row r="2514" spans="1:30" customFormat="1" x14ac:dyDescent="0.25">
      <c r="A2514" s="1" t="s">
        <v>6279</v>
      </c>
      <c r="B2514" s="1" t="s">
        <v>6280</v>
      </c>
      <c r="C2514" s="1" t="s">
        <v>322</v>
      </c>
      <c r="D2514" s="1" t="s">
        <v>27</v>
      </c>
      <c r="E2514" s="1" t="s">
        <v>461</v>
      </c>
      <c r="F2514" s="1" t="s">
        <v>462</v>
      </c>
      <c r="G2514" s="6" t="s">
        <v>11227</v>
      </c>
      <c r="H2514" s="20" t="s">
        <v>30</v>
      </c>
      <c r="I2514" s="1" t="s">
        <v>31</v>
      </c>
      <c r="J2514" s="1" t="s">
        <v>444</v>
      </c>
      <c r="K2514" s="22">
        <v>45792</v>
      </c>
      <c r="L2514" s="16" t="s">
        <v>11229</v>
      </c>
      <c r="M2514" s="26">
        <v>203.2</v>
      </c>
      <c r="N2514" s="20">
        <v>1</v>
      </c>
      <c r="O2514" s="26">
        <v>203.2</v>
      </c>
      <c r="P2514" s="26">
        <v>69.41</v>
      </c>
      <c r="Q2514" s="26">
        <v>15.46</v>
      </c>
      <c r="R2514" s="26">
        <v>23.37</v>
      </c>
      <c r="S2514" s="26">
        <v>0</v>
      </c>
      <c r="T2514" s="26">
        <v>26.95</v>
      </c>
      <c r="U2514" s="26">
        <v>68.010000000000005</v>
      </c>
      <c r="V2514" s="24">
        <v>0.3347</v>
      </c>
      <c r="W2514" s="1" t="s">
        <v>34</v>
      </c>
      <c r="X2514" s="3"/>
      <c r="Y2514" s="3"/>
      <c r="Z2514" s="5" t="s">
        <v>7980</v>
      </c>
      <c r="AA2514" s="5" t="str">
        <f>VLOOKUP(J2514, sku!B:C, 2, FALSE)</f>
        <v>1 Fogareiro 1 Boca + 1 Maçarico 915 + 3 Refis Guepardo</v>
      </c>
      <c r="AB2514" s="3" t="str">
        <f>VLOOKUP(J2514, sku!B:BM, 64, FALSE)</f>
        <v>Importação</v>
      </c>
      <c r="AC2514" s="3" t="str">
        <f>LEFT(pedidos[[#This Row],[SKU]],3)</f>
        <v>1FO</v>
      </c>
      <c r="AD2514" s="36" t="str" cm="1">
        <f t="array" aca="1" ref="AD2514" ca="1">IFERROR(
  INDEX(
    montadora[Montadora],
    MATCH(TRUE,LEFT(#REF!,NÚCARACT(montadora[SKU Parcial]))=montadora[SKU Parcial],0)
  ),
  ""
)</f>
        <v/>
      </c>
    </row>
    <row r="2515" spans="1:30" customFormat="1" x14ac:dyDescent="0.25">
      <c r="A2515" s="1" t="s">
        <v>6281</v>
      </c>
      <c r="B2515" s="1" t="s">
        <v>6282</v>
      </c>
      <c r="C2515" s="1" t="s">
        <v>6283</v>
      </c>
      <c r="D2515" s="1" t="s">
        <v>27</v>
      </c>
      <c r="E2515" s="1" t="s">
        <v>461</v>
      </c>
      <c r="F2515" s="1" t="s">
        <v>462</v>
      </c>
      <c r="G2515" s="6" t="s">
        <v>11227</v>
      </c>
      <c r="H2515" s="20" t="s">
        <v>30</v>
      </c>
      <c r="I2515" s="1" t="s">
        <v>31</v>
      </c>
      <c r="J2515" s="1" t="s">
        <v>444</v>
      </c>
      <c r="K2515" s="22">
        <v>45793</v>
      </c>
      <c r="L2515" s="16" t="s">
        <v>11229</v>
      </c>
      <c r="M2515" s="26">
        <v>203.2</v>
      </c>
      <c r="N2515" s="20">
        <v>1</v>
      </c>
      <c r="O2515" s="26">
        <v>203.2</v>
      </c>
      <c r="P2515" s="26">
        <v>69.41</v>
      </c>
      <c r="Q2515" s="26">
        <v>15.46</v>
      </c>
      <c r="R2515" s="26">
        <v>23.37</v>
      </c>
      <c r="S2515" s="26">
        <v>0</v>
      </c>
      <c r="T2515" s="26">
        <v>26.95</v>
      </c>
      <c r="U2515" s="26">
        <v>68.010000000000005</v>
      </c>
      <c r="V2515" s="24">
        <v>0.3347</v>
      </c>
      <c r="W2515" s="1" t="s">
        <v>34</v>
      </c>
      <c r="X2515" s="3"/>
      <c r="Y2515" s="3"/>
      <c r="Z2515" s="5" t="s">
        <v>7980</v>
      </c>
      <c r="AA2515" s="5" t="str">
        <f>VLOOKUP(J2515, sku!B:C, 2, FALSE)</f>
        <v>1 Fogareiro 1 Boca + 1 Maçarico 915 + 3 Refis Guepardo</v>
      </c>
      <c r="AB2515" s="3" t="str">
        <f>VLOOKUP(J2515, sku!B:BM, 64, FALSE)</f>
        <v>Importação</v>
      </c>
      <c r="AC2515" s="3" t="str">
        <f>LEFT(pedidos[[#This Row],[SKU]],3)</f>
        <v>1FO</v>
      </c>
      <c r="AD2515" s="36" t="str" cm="1">
        <f t="array" aca="1" ref="AD2515" ca="1">IFERROR(
  INDEX(
    montadora[Montadora],
    MATCH(TRUE,LEFT(#REF!,NÚCARACT(montadora[SKU Parcial]))=montadora[SKU Parcial],0)
  ),
  ""
)</f>
        <v/>
      </c>
    </row>
    <row r="2516" spans="1:30" customFormat="1" x14ac:dyDescent="0.25">
      <c r="A2516" s="1" t="s">
        <v>6284</v>
      </c>
      <c r="B2516" s="1" t="s">
        <v>6285</v>
      </c>
      <c r="C2516" s="1" t="s">
        <v>6286</v>
      </c>
      <c r="D2516" s="1" t="s">
        <v>191</v>
      </c>
      <c r="E2516" s="1" t="s">
        <v>461</v>
      </c>
      <c r="F2516" s="1" t="s">
        <v>462</v>
      </c>
      <c r="G2516" s="6" t="s">
        <v>11227</v>
      </c>
      <c r="H2516" s="20" t="s">
        <v>30</v>
      </c>
      <c r="I2516" s="1" t="s">
        <v>31</v>
      </c>
      <c r="J2516" s="1" t="s">
        <v>444</v>
      </c>
      <c r="K2516" s="22">
        <v>45795</v>
      </c>
      <c r="L2516" s="16" t="s">
        <v>11229</v>
      </c>
      <c r="M2516" s="26">
        <v>203.2</v>
      </c>
      <c r="N2516" s="20">
        <v>1</v>
      </c>
      <c r="O2516" s="26">
        <v>203.2</v>
      </c>
      <c r="P2516" s="26">
        <v>69.41</v>
      </c>
      <c r="Q2516" s="26">
        <v>15.46</v>
      </c>
      <c r="R2516" s="26">
        <v>23.37</v>
      </c>
      <c r="S2516" s="26">
        <v>0</v>
      </c>
      <c r="T2516" s="26">
        <v>26.95</v>
      </c>
      <c r="U2516" s="26">
        <v>68.010000000000005</v>
      </c>
      <c r="V2516" s="24">
        <v>0.3347</v>
      </c>
      <c r="W2516" s="1" t="s">
        <v>34</v>
      </c>
      <c r="X2516" s="3"/>
      <c r="Y2516" s="3"/>
      <c r="Z2516" s="5" t="s">
        <v>7980</v>
      </c>
      <c r="AA2516" s="5" t="str">
        <f>VLOOKUP(J2516, sku!B:C, 2, FALSE)</f>
        <v>1 Fogareiro 1 Boca + 1 Maçarico 915 + 3 Refis Guepardo</v>
      </c>
      <c r="AB2516" s="3" t="str">
        <f>VLOOKUP(J2516, sku!B:BM, 64, FALSE)</f>
        <v>Importação</v>
      </c>
      <c r="AC2516" s="3" t="str">
        <f>LEFT(pedidos[[#This Row],[SKU]],3)</f>
        <v>1FO</v>
      </c>
      <c r="AD2516" s="36" t="str" cm="1">
        <f t="array" aca="1" ref="AD2516" ca="1">IFERROR(
  INDEX(
    montadora[Montadora],
    MATCH(TRUE,LEFT(#REF!,NÚCARACT(montadora[SKU Parcial]))=montadora[SKU Parcial],0)
  ),
  ""
)</f>
        <v/>
      </c>
    </row>
    <row r="2517" spans="1:30" customFormat="1" x14ac:dyDescent="0.25">
      <c r="A2517" s="1" t="s">
        <v>6287</v>
      </c>
      <c r="B2517" s="1" t="s">
        <v>6288</v>
      </c>
      <c r="C2517" s="1" t="s">
        <v>6289</v>
      </c>
      <c r="D2517" s="1" t="s">
        <v>27</v>
      </c>
      <c r="E2517" s="1" t="s">
        <v>461</v>
      </c>
      <c r="F2517" s="1" t="s">
        <v>462</v>
      </c>
      <c r="G2517" s="6" t="s">
        <v>11227</v>
      </c>
      <c r="H2517" s="20" t="s">
        <v>30</v>
      </c>
      <c r="I2517" s="1" t="s">
        <v>36</v>
      </c>
      <c r="J2517" s="1" t="s">
        <v>444</v>
      </c>
      <c r="K2517" s="22">
        <v>45796</v>
      </c>
      <c r="L2517" s="16" t="s">
        <v>11229</v>
      </c>
      <c r="M2517" s="26">
        <v>203.2</v>
      </c>
      <c r="N2517" s="20">
        <v>1</v>
      </c>
      <c r="O2517" s="26">
        <v>203.2</v>
      </c>
      <c r="P2517" s="26">
        <v>69.41</v>
      </c>
      <c r="Q2517" s="26">
        <v>15.46</v>
      </c>
      <c r="R2517" s="26">
        <v>23.37</v>
      </c>
      <c r="S2517" s="26">
        <v>0</v>
      </c>
      <c r="T2517" s="26">
        <v>26.95</v>
      </c>
      <c r="U2517" s="26">
        <v>68.010000000000005</v>
      </c>
      <c r="V2517" s="24">
        <v>0.3347</v>
      </c>
      <c r="W2517" s="1" t="s">
        <v>89</v>
      </c>
      <c r="X2517" s="3"/>
      <c r="Y2517" s="3"/>
      <c r="Z2517" s="5" t="s">
        <v>7980</v>
      </c>
      <c r="AA2517" s="5" t="str">
        <f>VLOOKUP(J2517, sku!B:C, 2, FALSE)</f>
        <v>1 Fogareiro 1 Boca + 1 Maçarico 915 + 3 Refis Guepardo</v>
      </c>
      <c r="AB2517" s="3" t="str">
        <f>VLOOKUP(J2517, sku!B:BM, 64, FALSE)</f>
        <v>Importação</v>
      </c>
      <c r="AC2517" s="3" t="str">
        <f>LEFT(pedidos[[#This Row],[SKU]],3)</f>
        <v>1FO</v>
      </c>
      <c r="AD2517" s="36" t="str" cm="1">
        <f t="array" aca="1" ref="AD2517" ca="1">IFERROR(
  INDEX(
    montadora[Montadora],
    MATCH(TRUE,LEFT(#REF!,NÚCARACT(montadora[SKU Parcial]))=montadora[SKU Parcial],0)
  ),
  ""
)</f>
        <v/>
      </c>
    </row>
    <row r="2518" spans="1:30" customFormat="1" x14ac:dyDescent="0.25">
      <c r="A2518" s="1" t="s">
        <v>6290</v>
      </c>
      <c r="B2518" s="1" t="s">
        <v>6291</v>
      </c>
      <c r="C2518" s="1" t="s">
        <v>194</v>
      </c>
      <c r="D2518" s="1" t="s">
        <v>138</v>
      </c>
      <c r="E2518" s="1" t="s">
        <v>461</v>
      </c>
      <c r="F2518" s="1" t="s">
        <v>462</v>
      </c>
      <c r="G2518" s="6" t="s">
        <v>11227</v>
      </c>
      <c r="H2518" s="20" t="s">
        <v>30</v>
      </c>
      <c r="I2518" s="1" t="s">
        <v>31</v>
      </c>
      <c r="J2518" s="1" t="s">
        <v>444</v>
      </c>
      <c r="K2518" s="22">
        <v>45797</v>
      </c>
      <c r="L2518" s="16" t="s">
        <v>11229</v>
      </c>
      <c r="M2518" s="26">
        <v>203.2</v>
      </c>
      <c r="N2518" s="20">
        <v>1</v>
      </c>
      <c r="O2518" s="26">
        <v>203.2</v>
      </c>
      <c r="P2518" s="26">
        <v>69.41</v>
      </c>
      <c r="Q2518" s="26">
        <v>15.46</v>
      </c>
      <c r="R2518" s="26">
        <v>23.37</v>
      </c>
      <c r="S2518" s="26">
        <v>0</v>
      </c>
      <c r="T2518" s="26">
        <v>26.95</v>
      </c>
      <c r="U2518" s="26">
        <v>68.010000000000005</v>
      </c>
      <c r="V2518" s="24">
        <v>0.3347</v>
      </c>
      <c r="W2518" s="1" t="s">
        <v>34</v>
      </c>
      <c r="X2518" s="3"/>
      <c r="Y2518" s="3"/>
      <c r="Z2518" s="5" t="s">
        <v>7980</v>
      </c>
      <c r="AA2518" s="5" t="str">
        <f>VLOOKUP(J2518, sku!B:C, 2, FALSE)</f>
        <v>1 Fogareiro 1 Boca + 1 Maçarico 915 + 3 Refis Guepardo</v>
      </c>
      <c r="AB2518" s="3" t="str">
        <f>VLOOKUP(J2518, sku!B:BM, 64, FALSE)</f>
        <v>Importação</v>
      </c>
      <c r="AC2518" s="3" t="str">
        <f>LEFT(pedidos[[#This Row],[SKU]],3)</f>
        <v>1FO</v>
      </c>
      <c r="AD2518" s="36" t="str" cm="1">
        <f t="array" aca="1" ref="AD2518" ca="1">IFERROR(
  INDEX(
    montadora[Montadora],
    MATCH(TRUE,LEFT(#REF!,NÚCARACT(montadora[SKU Parcial]))=montadora[SKU Parcial],0)
  ),
  ""
)</f>
        <v/>
      </c>
    </row>
    <row r="2519" spans="1:30" customFormat="1" x14ac:dyDescent="0.25">
      <c r="A2519" s="1" t="s">
        <v>6292</v>
      </c>
      <c r="B2519" s="1" t="s">
        <v>36</v>
      </c>
      <c r="C2519" s="1" t="s">
        <v>6293</v>
      </c>
      <c r="D2519" s="1" t="s">
        <v>319</v>
      </c>
      <c r="E2519" s="1" t="s">
        <v>461</v>
      </c>
      <c r="F2519" s="1" t="s">
        <v>462</v>
      </c>
      <c r="G2519" s="6" t="s">
        <v>11227</v>
      </c>
      <c r="H2519" s="20" t="s">
        <v>30</v>
      </c>
      <c r="I2519" s="1" t="s">
        <v>31</v>
      </c>
      <c r="J2519" s="1" t="s">
        <v>444</v>
      </c>
      <c r="K2519" s="22">
        <v>45797</v>
      </c>
      <c r="L2519" s="16" t="s">
        <v>11229</v>
      </c>
      <c r="M2519" s="26">
        <v>203.2</v>
      </c>
      <c r="N2519" s="20">
        <v>1</v>
      </c>
      <c r="O2519" s="26">
        <v>203.2</v>
      </c>
      <c r="P2519" s="26">
        <v>69.41</v>
      </c>
      <c r="Q2519" s="26">
        <v>15.46</v>
      </c>
      <c r="R2519" s="26">
        <v>23.37</v>
      </c>
      <c r="S2519" s="26">
        <v>0</v>
      </c>
      <c r="T2519" s="26">
        <v>26.95</v>
      </c>
      <c r="U2519" s="26">
        <v>68.010000000000005</v>
      </c>
      <c r="V2519" s="24">
        <v>0.3347</v>
      </c>
      <c r="W2519" s="1" t="s">
        <v>34</v>
      </c>
      <c r="X2519" s="3"/>
      <c r="Y2519" s="3"/>
      <c r="Z2519" s="5" t="s">
        <v>7980</v>
      </c>
      <c r="AA2519" s="5" t="str">
        <f>VLOOKUP(J2519, sku!B:C, 2, FALSE)</f>
        <v>1 Fogareiro 1 Boca + 1 Maçarico 915 + 3 Refis Guepardo</v>
      </c>
      <c r="AB2519" s="3" t="str">
        <f>VLOOKUP(J2519, sku!B:BM, 64, FALSE)</f>
        <v>Importação</v>
      </c>
      <c r="AC2519" s="3" t="str">
        <f>LEFT(pedidos[[#This Row],[SKU]],3)</f>
        <v>1FO</v>
      </c>
      <c r="AD2519" s="36" t="str" cm="1">
        <f t="array" aca="1" ref="AD2519" ca="1">IFERROR(
  INDEX(
    montadora[Montadora],
    MATCH(TRUE,LEFT(J2969,NÚCARACT(montadora[SKU Parcial]))=montadora[SKU Parcial],0)
  ),
  ""
)</f>
        <v/>
      </c>
    </row>
    <row r="2520" spans="1:30" customFormat="1" x14ac:dyDescent="0.25">
      <c r="A2520" s="1" t="s">
        <v>6477</v>
      </c>
      <c r="B2520" s="1" t="s">
        <v>6478</v>
      </c>
      <c r="C2520" s="1" t="s">
        <v>6479</v>
      </c>
      <c r="D2520" s="1" t="s">
        <v>45</v>
      </c>
      <c r="E2520" s="1" t="s">
        <v>461</v>
      </c>
      <c r="F2520" s="1" t="s">
        <v>462</v>
      </c>
      <c r="G2520" s="6" t="s">
        <v>11227</v>
      </c>
      <c r="H2520" s="20" t="s">
        <v>30</v>
      </c>
      <c r="I2520" s="1" t="s">
        <v>31</v>
      </c>
      <c r="J2520" s="1" t="s">
        <v>444</v>
      </c>
      <c r="K2520" s="22">
        <v>45780</v>
      </c>
      <c r="L2520" s="16" t="s">
        <v>11229</v>
      </c>
      <c r="M2520" s="26">
        <v>198.8</v>
      </c>
      <c r="N2520" s="20">
        <v>1</v>
      </c>
      <c r="O2520" s="26">
        <v>198.8</v>
      </c>
      <c r="P2520" s="26">
        <v>69.41</v>
      </c>
      <c r="Q2520" s="26">
        <v>15.13</v>
      </c>
      <c r="R2520" s="26">
        <v>22.86</v>
      </c>
      <c r="S2520" s="26">
        <v>0</v>
      </c>
      <c r="T2520" s="26">
        <v>26.95</v>
      </c>
      <c r="U2520" s="26">
        <v>64.45</v>
      </c>
      <c r="V2520" s="24">
        <v>0.32419999999999999</v>
      </c>
      <c r="W2520" s="1" t="s">
        <v>34</v>
      </c>
      <c r="X2520" s="3"/>
      <c r="Y2520" s="3"/>
      <c r="Z2520" s="5" t="s">
        <v>7980</v>
      </c>
      <c r="AA2520" s="5" t="str">
        <f>VLOOKUP(J2520, sku!B:C, 2, FALSE)</f>
        <v>1 Fogareiro 1 Boca + 1 Maçarico 915 + 3 Refis Guepardo</v>
      </c>
      <c r="AB2520" s="3" t="str">
        <f>VLOOKUP(J2520, sku!B:BM, 64, FALSE)</f>
        <v>Importação</v>
      </c>
      <c r="AC2520" s="3" t="str">
        <f>LEFT(pedidos[[#This Row],[SKU]],3)</f>
        <v>1FO</v>
      </c>
      <c r="AD2520" s="36" t="str" cm="1">
        <f t="array" aca="1" ref="AD2520" ca="1">IFERROR(
  INDEX(
    montadora[Montadora],
    MATCH(TRUE,LEFT(J2970,NÚCARACT(montadora[SKU Parcial]))=montadora[SKU Parcial],0)
  ),
  ""
)</f>
        <v/>
      </c>
    </row>
    <row r="2521" spans="1:30" customFormat="1" x14ac:dyDescent="0.25">
      <c r="A2521" s="1" t="s">
        <v>6480</v>
      </c>
      <c r="B2521" s="1" t="s">
        <v>6481</v>
      </c>
      <c r="C2521" s="1" t="s">
        <v>6482</v>
      </c>
      <c r="D2521" s="1" t="s">
        <v>138</v>
      </c>
      <c r="E2521" s="1" t="s">
        <v>461</v>
      </c>
      <c r="F2521" s="1" t="s">
        <v>462</v>
      </c>
      <c r="G2521" s="6" t="s">
        <v>11227</v>
      </c>
      <c r="H2521" s="20" t="s">
        <v>30</v>
      </c>
      <c r="I2521" s="1" t="s">
        <v>31</v>
      </c>
      <c r="J2521" s="1" t="s">
        <v>444</v>
      </c>
      <c r="K2521" s="22">
        <v>45782</v>
      </c>
      <c r="L2521" s="16" t="s">
        <v>11229</v>
      </c>
      <c r="M2521" s="26">
        <v>198.8</v>
      </c>
      <c r="N2521" s="20">
        <v>1</v>
      </c>
      <c r="O2521" s="26">
        <v>198.8</v>
      </c>
      <c r="P2521" s="26">
        <v>69.41</v>
      </c>
      <c r="Q2521" s="26">
        <v>15.13</v>
      </c>
      <c r="R2521" s="26">
        <v>22.86</v>
      </c>
      <c r="S2521" s="26">
        <v>0</v>
      </c>
      <c r="T2521" s="26">
        <v>26.95</v>
      </c>
      <c r="U2521" s="26">
        <v>64.45</v>
      </c>
      <c r="V2521" s="24">
        <v>0.32419999999999999</v>
      </c>
      <c r="W2521" s="1" t="s">
        <v>34</v>
      </c>
      <c r="X2521" s="3"/>
      <c r="Y2521" s="3"/>
      <c r="Z2521" s="5" t="s">
        <v>7980</v>
      </c>
      <c r="AA2521" s="5" t="str">
        <f>VLOOKUP(J2521, sku!B:C, 2, FALSE)</f>
        <v>1 Fogareiro 1 Boca + 1 Maçarico 915 + 3 Refis Guepardo</v>
      </c>
      <c r="AB2521" s="3" t="str">
        <f>VLOOKUP(J2521, sku!B:BM, 64, FALSE)</f>
        <v>Importação</v>
      </c>
      <c r="AC2521" s="3" t="str">
        <f>LEFT(pedidos[[#This Row],[SKU]],3)</f>
        <v>1FO</v>
      </c>
      <c r="AD2521" s="36" t="str" cm="1">
        <f t="array" aca="1" ref="AD2521" ca="1">IFERROR(
  INDEX(
    montadora[Montadora],
    MATCH(TRUE,LEFT(J2971,NÚCARACT(montadora[SKU Parcial]))=montadora[SKU Parcial],0)
  ),
  ""
)</f>
        <v/>
      </c>
    </row>
    <row r="2522" spans="1:30" customFormat="1" x14ac:dyDescent="0.25">
      <c r="A2522" s="1" t="s">
        <v>6483</v>
      </c>
      <c r="B2522" s="1" t="s">
        <v>6484</v>
      </c>
      <c r="C2522" s="1" t="s">
        <v>2317</v>
      </c>
      <c r="D2522" s="1" t="s">
        <v>138</v>
      </c>
      <c r="E2522" s="1" t="s">
        <v>461</v>
      </c>
      <c r="F2522" s="1" t="s">
        <v>462</v>
      </c>
      <c r="G2522" s="6" t="s">
        <v>11227</v>
      </c>
      <c r="H2522" s="20" t="s">
        <v>30</v>
      </c>
      <c r="I2522" s="1" t="s">
        <v>31</v>
      </c>
      <c r="J2522" s="1" t="s">
        <v>444</v>
      </c>
      <c r="K2522" s="22">
        <v>45783</v>
      </c>
      <c r="L2522" s="16" t="s">
        <v>11229</v>
      </c>
      <c r="M2522" s="26">
        <v>198.8</v>
      </c>
      <c r="N2522" s="20">
        <v>1</v>
      </c>
      <c r="O2522" s="26">
        <v>198.8</v>
      </c>
      <c r="P2522" s="26">
        <v>69.41</v>
      </c>
      <c r="Q2522" s="26">
        <v>15.13</v>
      </c>
      <c r="R2522" s="26">
        <v>22.86</v>
      </c>
      <c r="S2522" s="26">
        <v>0</v>
      </c>
      <c r="T2522" s="26">
        <v>26.95</v>
      </c>
      <c r="U2522" s="26">
        <v>64.45</v>
      </c>
      <c r="V2522" s="24">
        <v>0.32419999999999999</v>
      </c>
      <c r="W2522" s="1" t="s">
        <v>34</v>
      </c>
      <c r="X2522" s="3"/>
      <c r="Y2522" s="3"/>
      <c r="Z2522" s="5" t="s">
        <v>7980</v>
      </c>
      <c r="AA2522" s="5" t="str">
        <f>VLOOKUP(J2522, sku!B:C, 2, FALSE)</f>
        <v>1 Fogareiro 1 Boca + 1 Maçarico 915 + 3 Refis Guepardo</v>
      </c>
      <c r="AB2522" s="3" t="str">
        <f>VLOOKUP(J2522, sku!B:BM, 64, FALSE)</f>
        <v>Importação</v>
      </c>
      <c r="AC2522" s="3" t="str">
        <f>LEFT(pedidos[[#This Row],[SKU]],3)</f>
        <v>1FO</v>
      </c>
      <c r="AD2522" s="36" t="str" cm="1">
        <f t="array" aca="1" ref="AD2522" ca="1">IFERROR(
  INDEX(
    montadora[Montadora],
    MATCH(TRUE,LEFT(J2972,NÚCARACT(montadora[SKU Parcial]))=montadora[SKU Parcial],0)
  ),
  ""
)</f>
        <v/>
      </c>
    </row>
    <row r="2523" spans="1:30" customFormat="1" x14ac:dyDescent="0.25">
      <c r="A2523" s="1" t="s">
        <v>6485</v>
      </c>
      <c r="B2523" s="1" t="s">
        <v>36</v>
      </c>
      <c r="C2523" s="1" t="s">
        <v>6486</v>
      </c>
      <c r="D2523" s="1" t="s">
        <v>617</v>
      </c>
      <c r="E2523" s="1" t="s">
        <v>461</v>
      </c>
      <c r="F2523" s="1" t="s">
        <v>462</v>
      </c>
      <c r="G2523" s="6" t="s">
        <v>11227</v>
      </c>
      <c r="H2523" s="20" t="s">
        <v>30</v>
      </c>
      <c r="I2523" s="1" t="s">
        <v>31</v>
      </c>
      <c r="J2523" s="1" t="s">
        <v>444</v>
      </c>
      <c r="K2523" s="22">
        <v>45784</v>
      </c>
      <c r="L2523" s="16" t="s">
        <v>11229</v>
      </c>
      <c r="M2523" s="26">
        <v>198.8</v>
      </c>
      <c r="N2523" s="20">
        <v>1</v>
      </c>
      <c r="O2523" s="26">
        <v>215.95</v>
      </c>
      <c r="P2523" s="26">
        <v>69.41</v>
      </c>
      <c r="Q2523" s="26">
        <v>15.13</v>
      </c>
      <c r="R2523" s="26">
        <v>22.86</v>
      </c>
      <c r="S2523" s="26">
        <v>17.149999999999999</v>
      </c>
      <c r="T2523" s="26">
        <v>26.95</v>
      </c>
      <c r="U2523" s="26">
        <v>64.45</v>
      </c>
      <c r="V2523" s="24">
        <v>0.32419999999999999</v>
      </c>
      <c r="W2523" s="1" t="s">
        <v>89</v>
      </c>
      <c r="X2523" s="3"/>
      <c r="Y2523" s="3"/>
      <c r="Z2523" s="5" t="s">
        <v>7980</v>
      </c>
      <c r="AA2523" s="5" t="str">
        <f>VLOOKUP(J2523, sku!B:C, 2, FALSE)</f>
        <v>1 Fogareiro 1 Boca + 1 Maçarico 915 + 3 Refis Guepardo</v>
      </c>
      <c r="AB2523" s="3" t="str">
        <f>VLOOKUP(J2523, sku!B:BM, 64, FALSE)</f>
        <v>Importação</v>
      </c>
      <c r="AC2523" s="3" t="str">
        <f>LEFT(pedidos[[#This Row],[SKU]],3)</f>
        <v>1FO</v>
      </c>
      <c r="AD2523" s="36" t="str" cm="1">
        <f t="array" aca="1" ref="AD2523" ca="1">IFERROR(
  INDEX(
    montadora[Montadora],
    MATCH(TRUE,LEFT(J2973,NÚCARACT(montadora[SKU Parcial]))=montadora[SKU Parcial],0)
  ),
  ""
)</f>
        <v/>
      </c>
    </row>
    <row r="2524" spans="1:30" customFormat="1" x14ac:dyDescent="0.25">
      <c r="A2524" s="1" t="s">
        <v>6487</v>
      </c>
      <c r="B2524" s="1" t="s">
        <v>6488</v>
      </c>
      <c r="C2524" s="1" t="s">
        <v>6489</v>
      </c>
      <c r="D2524" s="1" t="s">
        <v>138</v>
      </c>
      <c r="E2524" s="1" t="s">
        <v>461</v>
      </c>
      <c r="F2524" s="1" t="s">
        <v>462</v>
      </c>
      <c r="G2524" s="6" t="s">
        <v>11227</v>
      </c>
      <c r="H2524" s="20" t="s">
        <v>30</v>
      </c>
      <c r="I2524" s="1" t="s">
        <v>36</v>
      </c>
      <c r="J2524" s="1" t="s">
        <v>444</v>
      </c>
      <c r="K2524" s="22">
        <v>45785</v>
      </c>
      <c r="L2524" s="16" t="s">
        <v>11229</v>
      </c>
      <c r="M2524" s="26">
        <v>198.8</v>
      </c>
      <c r="N2524" s="20">
        <v>1</v>
      </c>
      <c r="O2524" s="26">
        <v>198.8</v>
      </c>
      <c r="P2524" s="26">
        <v>69.41</v>
      </c>
      <c r="Q2524" s="26">
        <v>15.13</v>
      </c>
      <c r="R2524" s="26">
        <v>22.86</v>
      </c>
      <c r="S2524" s="26">
        <v>0</v>
      </c>
      <c r="T2524" s="26">
        <v>26.95</v>
      </c>
      <c r="U2524" s="26">
        <v>64.45</v>
      </c>
      <c r="V2524" s="24">
        <v>0.32419999999999999</v>
      </c>
      <c r="W2524" s="1" t="s">
        <v>34</v>
      </c>
      <c r="X2524" s="3"/>
      <c r="Y2524" s="3"/>
      <c r="Z2524" s="5" t="s">
        <v>7980</v>
      </c>
      <c r="AA2524" s="5" t="str">
        <f>VLOOKUP(J2524, sku!B:C, 2, FALSE)</f>
        <v>1 Fogareiro 1 Boca + 1 Maçarico 915 + 3 Refis Guepardo</v>
      </c>
      <c r="AB2524" s="3" t="str">
        <f>VLOOKUP(J2524, sku!B:BM, 64, FALSE)</f>
        <v>Importação</v>
      </c>
      <c r="AC2524" s="3" t="str">
        <f>LEFT(pedidos[[#This Row],[SKU]],3)</f>
        <v>1FO</v>
      </c>
      <c r="AD2524" s="36" t="str" cm="1">
        <f t="array" aca="1" ref="AD2524" ca="1">IFERROR(
  INDEX(
    montadora[Montadora],
    MATCH(TRUE,LEFT(J2974,NÚCARACT(montadora[SKU Parcial]))=montadora[SKU Parcial],0)
  ),
  ""
)</f>
        <v/>
      </c>
    </row>
    <row r="2525" spans="1:30" customFormat="1" x14ac:dyDescent="0.25">
      <c r="A2525" s="1" t="s">
        <v>6490</v>
      </c>
      <c r="B2525" s="1" t="s">
        <v>6491</v>
      </c>
      <c r="C2525" s="1" t="s">
        <v>753</v>
      </c>
      <c r="D2525" s="1" t="s">
        <v>27</v>
      </c>
      <c r="E2525" s="1" t="s">
        <v>461</v>
      </c>
      <c r="F2525" s="1" t="s">
        <v>462</v>
      </c>
      <c r="G2525" s="6" t="s">
        <v>11227</v>
      </c>
      <c r="H2525" s="20" t="s">
        <v>30</v>
      </c>
      <c r="I2525" s="1" t="s">
        <v>36</v>
      </c>
      <c r="J2525" s="1" t="s">
        <v>444</v>
      </c>
      <c r="K2525" s="22">
        <v>45785</v>
      </c>
      <c r="L2525" s="16" t="s">
        <v>11229</v>
      </c>
      <c r="M2525" s="26">
        <v>198.8</v>
      </c>
      <c r="N2525" s="20">
        <v>1</v>
      </c>
      <c r="O2525" s="26">
        <v>198.8</v>
      </c>
      <c r="P2525" s="26">
        <v>69.41</v>
      </c>
      <c r="Q2525" s="26">
        <v>15.13</v>
      </c>
      <c r="R2525" s="26">
        <v>22.86</v>
      </c>
      <c r="S2525" s="26">
        <v>0</v>
      </c>
      <c r="T2525" s="26">
        <v>26.95</v>
      </c>
      <c r="U2525" s="26">
        <v>64.45</v>
      </c>
      <c r="V2525" s="24">
        <v>0.32419999999999999</v>
      </c>
      <c r="W2525" s="1" t="s">
        <v>34</v>
      </c>
      <c r="X2525" s="3"/>
      <c r="Y2525" s="3"/>
      <c r="Z2525" s="5" t="s">
        <v>7980</v>
      </c>
      <c r="AA2525" s="5" t="str">
        <f>VLOOKUP(J2525, sku!B:C, 2, FALSE)</f>
        <v>1 Fogareiro 1 Boca + 1 Maçarico 915 + 3 Refis Guepardo</v>
      </c>
      <c r="AB2525" s="3" t="str">
        <f>VLOOKUP(J2525, sku!B:BM, 64, FALSE)</f>
        <v>Importação</v>
      </c>
      <c r="AC2525" s="3" t="str">
        <f>LEFT(pedidos[[#This Row],[SKU]],3)</f>
        <v>1FO</v>
      </c>
      <c r="AD2525" s="36" t="str" cm="1">
        <f t="array" aca="1" ref="AD2525" ca="1">IFERROR(
  INDEX(
    montadora[Montadora],
    MATCH(TRUE,LEFT(J2975,NÚCARACT(montadora[SKU Parcial]))=montadora[SKU Parcial],0)
  ),
  ""
)</f>
        <v/>
      </c>
    </row>
    <row r="2526" spans="1:30" customFormat="1" x14ac:dyDescent="0.25">
      <c r="A2526" s="1" t="s">
        <v>6492</v>
      </c>
      <c r="B2526" s="1" t="s">
        <v>36</v>
      </c>
      <c r="C2526" s="1" t="s">
        <v>6493</v>
      </c>
      <c r="D2526" s="1" t="s">
        <v>191</v>
      </c>
      <c r="E2526" s="1" t="s">
        <v>461</v>
      </c>
      <c r="F2526" s="1" t="s">
        <v>462</v>
      </c>
      <c r="G2526" s="6" t="s">
        <v>11227</v>
      </c>
      <c r="H2526" s="20" t="s">
        <v>30</v>
      </c>
      <c r="I2526" s="1" t="s">
        <v>31</v>
      </c>
      <c r="J2526" s="1" t="s">
        <v>444</v>
      </c>
      <c r="K2526" s="22">
        <v>45785</v>
      </c>
      <c r="L2526" s="16" t="s">
        <v>11229</v>
      </c>
      <c r="M2526" s="26">
        <v>198.8</v>
      </c>
      <c r="N2526" s="20">
        <v>1</v>
      </c>
      <c r="O2526" s="26">
        <v>198.8</v>
      </c>
      <c r="P2526" s="26">
        <v>69.41</v>
      </c>
      <c r="Q2526" s="26">
        <v>15.13</v>
      </c>
      <c r="R2526" s="26">
        <v>22.86</v>
      </c>
      <c r="S2526" s="26">
        <v>0</v>
      </c>
      <c r="T2526" s="26">
        <v>26.95</v>
      </c>
      <c r="U2526" s="26">
        <v>64.45</v>
      </c>
      <c r="V2526" s="24">
        <v>0.32419999999999999</v>
      </c>
      <c r="W2526" s="1" t="s">
        <v>34</v>
      </c>
      <c r="X2526" s="3"/>
      <c r="Y2526" s="3"/>
      <c r="Z2526" s="5" t="s">
        <v>7980</v>
      </c>
      <c r="AA2526" s="5" t="str">
        <f>VLOOKUP(J2526, sku!B:C, 2, FALSE)</f>
        <v>1 Fogareiro 1 Boca + 1 Maçarico 915 + 3 Refis Guepardo</v>
      </c>
      <c r="AB2526" s="3" t="str">
        <f>VLOOKUP(J2526, sku!B:BM, 64, FALSE)</f>
        <v>Importação</v>
      </c>
      <c r="AC2526" s="3" t="str">
        <f>LEFT(pedidos[[#This Row],[SKU]],3)</f>
        <v>1FO</v>
      </c>
      <c r="AD2526" s="36" t="str" cm="1">
        <f t="array" aca="1" ref="AD2526" ca="1">IFERROR(
  INDEX(
    montadora[Montadora],
    MATCH(TRUE,LEFT(J2976,NÚCARACT(montadora[SKU Parcial]))=montadora[SKU Parcial],0)
  ),
  ""
)</f>
        <v/>
      </c>
    </row>
    <row r="2527" spans="1:30" customFormat="1" x14ac:dyDescent="0.25">
      <c r="A2527" s="1" t="s">
        <v>6494</v>
      </c>
      <c r="B2527" s="1" t="s">
        <v>36</v>
      </c>
      <c r="C2527" s="1" t="s">
        <v>6495</v>
      </c>
      <c r="D2527" s="1" t="s">
        <v>1442</v>
      </c>
      <c r="E2527" s="1" t="s">
        <v>461</v>
      </c>
      <c r="F2527" s="1" t="s">
        <v>462</v>
      </c>
      <c r="G2527" s="6" t="s">
        <v>11227</v>
      </c>
      <c r="H2527" s="20" t="s">
        <v>30</v>
      </c>
      <c r="I2527" s="1" t="s">
        <v>31</v>
      </c>
      <c r="J2527" s="1" t="s">
        <v>444</v>
      </c>
      <c r="K2527" s="22">
        <v>45787</v>
      </c>
      <c r="L2527" s="16" t="s">
        <v>11229</v>
      </c>
      <c r="M2527" s="26">
        <v>198.8</v>
      </c>
      <c r="N2527" s="20">
        <v>1</v>
      </c>
      <c r="O2527" s="26">
        <v>198.8</v>
      </c>
      <c r="P2527" s="26">
        <v>69.41</v>
      </c>
      <c r="Q2527" s="26">
        <v>15.13</v>
      </c>
      <c r="R2527" s="26">
        <v>22.86</v>
      </c>
      <c r="S2527" s="26">
        <v>0</v>
      </c>
      <c r="T2527" s="26">
        <v>26.95</v>
      </c>
      <c r="U2527" s="26">
        <v>64.45</v>
      </c>
      <c r="V2527" s="24">
        <v>0.32419999999999999</v>
      </c>
      <c r="W2527" s="1" t="s">
        <v>34</v>
      </c>
      <c r="X2527" s="3"/>
      <c r="Y2527" s="3"/>
      <c r="Z2527" s="5" t="s">
        <v>7980</v>
      </c>
      <c r="AA2527" s="5" t="str">
        <f>VLOOKUP(J2527, sku!B:C, 2, FALSE)</f>
        <v>1 Fogareiro 1 Boca + 1 Maçarico 915 + 3 Refis Guepardo</v>
      </c>
      <c r="AB2527" s="3" t="str">
        <f>VLOOKUP(J2527, sku!B:BM, 64, FALSE)</f>
        <v>Importação</v>
      </c>
      <c r="AC2527" s="3" t="str">
        <f>LEFT(pedidos[[#This Row],[SKU]],3)</f>
        <v>1FO</v>
      </c>
      <c r="AD2527" s="36" t="str" cm="1">
        <f t="array" aca="1" ref="AD2527" ca="1">IFERROR(
  INDEX(
    montadora[Montadora],
    MATCH(TRUE,LEFT(J2977,NÚCARACT(montadora[SKU Parcial]))=montadora[SKU Parcial],0)
  ),
  ""
)</f>
        <v/>
      </c>
    </row>
    <row r="2528" spans="1:30" customFormat="1" x14ac:dyDescent="0.25">
      <c r="A2528" s="1" t="s">
        <v>6496</v>
      </c>
      <c r="B2528" s="1" t="s">
        <v>6497</v>
      </c>
      <c r="C2528" s="1" t="s">
        <v>6498</v>
      </c>
      <c r="D2528" s="1" t="s">
        <v>138</v>
      </c>
      <c r="E2528" s="1" t="s">
        <v>461</v>
      </c>
      <c r="F2528" s="1" t="s">
        <v>462</v>
      </c>
      <c r="G2528" s="6" t="s">
        <v>11227</v>
      </c>
      <c r="H2528" s="20" t="s">
        <v>30</v>
      </c>
      <c r="I2528" s="1" t="s">
        <v>31</v>
      </c>
      <c r="J2528" s="1" t="s">
        <v>444</v>
      </c>
      <c r="K2528" s="22">
        <v>45787</v>
      </c>
      <c r="L2528" s="16" t="s">
        <v>11229</v>
      </c>
      <c r="M2528" s="26">
        <v>198.8</v>
      </c>
      <c r="N2528" s="20">
        <v>1</v>
      </c>
      <c r="O2528" s="26">
        <v>198.8</v>
      </c>
      <c r="P2528" s="26">
        <v>69.41</v>
      </c>
      <c r="Q2528" s="26">
        <v>15.13</v>
      </c>
      <c r="R2528" s="26">
        <v>22.86</v>
      </c>
      <c r="S2528" s="26">
        <v>0</v>
      </c>
      <c r="T2528" s="26">
        <v>26.95</v>
      </c>
      <c r="U2528" s="26">
        <v>64.45</v>
      </c>
      <c r="V2528" s="24">
        <v>0.32419999999999999</v>
      </c>
      <c r="W2528" s="1" t="s">
        <v>34</v>
      </c>
      <c r="X2528" s="3"/>
      <c r="Y2528" s="3"/>
      <c r="Z2528" s="5" t="s">
        <v>7980</v>
      </c>
      <c r="AA2528" s="5" t="str">
        <f>VLOOKUP(J2528, sku!B:C, 2, FALSE)</f>
        <v>1 Fogareiro 1 Boca + 1 Maçarico 915 + 3 Refis Guepardo</v>
      </c>
      <c r="AB2528" s="3" t="str">
        <f>VLOOKUP(J2528, sku!B:BM, 64, FALSE)</f>
        <v>Importação</v>
      </c>
      <c r="AC2528" s="3" t="str">
        <f>LEFT(pedidos[[#This Row],[SKU]],3)</f>
        <v>1FO</v>
      </c>
      <c r="AD2528" s="36" t="str" cm="1">
        <f t="array" aca="1" ref="AD2528" ca="1">IFERROR(
  INDEX(
    montadora[Montadora],
    MATCH(TRUE,LEFT(J2978,NÚCARACT(montadora[SKU Parcial]))=montadora[SKU Parcial],0)
  ),
  ""
)</f>
        <v/>
      </c>
    </row>
    <row r="2529" spans="1:30" customFormat="1" x14ac:dyDescent="0.25">
      <c r="A2529" s="1" t="s">
        <v>6499</v>
      </c>
      <c r="B2529" s="1" t="s">
        <v>36</v>
      </c>
      <c r="C2529" s="1" t="s">
        <v>6500</v>
      </c>
      <c r="D2529" s="1" t="s">
        <v>138</v>
      </c>
      <c r="E2529" s="1" t="s">
        <v>461</v>
      </c>
      <c r="F2529" s="1" t="s">
        <v>462</v>
      </c>
      <c r="G2529" s="6" t="s">
        <v>11227</v>
      </c>
      <c r="H2529" s="20" t="s">
        <v>30</v>
      </c>
      <c r="I2529" s="1" t="s">
        <v>31</v>
      </c>
      <c r="J2529" s="1" t="s">
        <v>444</v>
      </c>
      <c r="K2529" s="22">
        <v>45788</v>
      </c>
      <c r="L2529" s="16" t="s">
        <v>11229</v>
      </c>
      <c r="M2529" s="26">
        <v>198.8</v>
      </c>
      <c r="N2529" s="20">
        <v>1</v>
      </c>
      <c r="O2529" s="26">
        <v>198.8</v>
      </c>
      <c r="P2529" s="26">
        <v>69.41</v>
      </c>
      <c r="Q2529" s="26">
        <v>15.13</v>
      </c>
      <c r="R2529" s="26">
        <v>22.86</v>
      </c>
      <c r="S2529" s="26">
        <v>0</v>
      </c>
      <c r="T2529" s="26">
        <v>26.95</v>
      </c>
      <c r="U2529" s="26">
        <v>64.45</v>
      </c>
      <c r="V2529" s="24">
        <v>0.32419999999999999</v>
      </c>
      <c r="W2529" s="1" t="s">
        <v>34</v>
      </c>
      <c r="X2529" s="3"/>
      <c r="Y2529" s="3"/>
      <c r="Z2529" s="5" t="s">
        <v>7980</v>
      </c>
      <c r="AA2529" s="5" t="str">
        <f>VLOOKUP(J2529, sku!B:C, 2, FALSE)</f>
        <v>1 Fogareiro 1 Boca + 1 Maçarico 915 + 3 Refis Guepardo</v>
      </c>
      <c r="AB2529" s="3" t="str">
        <f>VLOOKUP(J2529, sku!B:BM, 64, FALSE)</f>
        <v>Importação</v>
      </c>
      <c r="AC2529" s="3" t="str">
        <f>LEFT(pedidos[[#This Row],[SKU]],3)</f>
        <v>1FO</v>
      </c>
      <c r="AD2529" s="36" t="str" cm="1">
        <f t="array" aca="1" ref="AD2529" ca="1">IFERROR(
  INDEX(
    montadora[Montadora],
    MATCH(TRUE,LEFT(J2979,NÚCARACT(montadora[SKU Parcial]))=montadora[SKU Parcial],0)
  ),
  ""
)</f>
        <v/>
      </c>
    </row>
    <row r="2530" spans="1:30" customFormat="1" x14ac:dyDescent="0.25">
      <c r="A2530" s="1" t="s">
        <v>6501</v>
      </c>
      <c r="B2530" s="1" t="s">
        <v>36</v>
      </c>
      <c r="C2530" s="1" t="s">
        <v>162</v>
      </c>
      <c r="D2530" s="1" t="s">
        <v>685</v>
      </c>
      <c r="E2530" s="1" t="s">
        <v>461</v>
      </c>
      <c r="F2530" s="1" t="s">
        <v>462</v>
      </c>
      <c r="G2530" s="6" t="s">
        <v>11227</v>
      </c>
      <c r="H2530" s="20" t="s">
        <v>30</v>
      </c>
      <c r="I2530" s="1" t="s">
        <v>31</v>
      </c>
      <c r="J2530" s="1" t="s">
        <v>444</v>
      </c>
      <c r="K2530" s="22">
        <v>45788</v>
      </c>
      <c r="L2530" s="16" t="s">
        <v>11229</v>
      </c>
      <c r="M2530" s="26">
        <v>198.8</v>
      </c>
      <c r="N2530" s="20">
        <v>1</v>
      </c>
      <c r="O2530" s="26">
        <v>245.7</v>
      </c>
      <c r="P2530" s="26">
        <v>69.41</v>
      </c>
      <c r="Q2530" s="26">
        <v>15.13</v>
      </c>
      <c r="R2530" s="26">
        <v>22.86</v>
      </c>
      <c r="S2530" s="26">
        <v>46.9</v>
      </c>
      <c r="T2530" s="26">
        <v>26.95</v>
      </c>
      <c r="U2530" s="26">
        <v>64.45</v>
      </c>
      <c r="V2530" s="24">
        <v>0.32419999999999999</v>
      </c>
      <c r="W2530" s="1" t="s">
        <v>34</v>
      </c>
      <c r="X2530" s="3"/>
      <c r="Y2530" s="3"/>
      <c r="Z2530" s="5" t="s">
        <v>7980</v>
      </c>
      <c r="AA2530" s="5" t="str">
        <f>VLOOKUP(J2530, sku!B:C, 2, FALSE)</f>
        <v>1 Fogareiro 1 Boca + 1 Maçarico 915 + 3 Refis Guepardo</v>
      </c>
      <c r="AB2530" s="3" t="str">
        <f>VLOOKUP(J2530, sku!B:BM, 64, FALSE)</f>
        <v>Importação</v>
      </c>
      <c r="AC2530" s="3" t="str">
        <f>LEFT(pedidos[[#This Row],[SKU]],3)</f>
        <v>1FO</v>
      </c>
      <c r="AD2530" s="36" t="str" cm="1">
        <f t="array" aca="1" ref="AD2530" ca="1">IFERROR(
  INDEX(
    montadora[Montadora],
    MATCH(TRUE,LEFT(J2980,NÚCARACT(montadora[SKU Parcial]))=montadora[SKU Parcial],0)
  ),
  ""
)</f>
        <v/>
      </c>
    </row>
    <row r="2531" spans="1:30" customFormat="1" x14ac:dyDescent="0.25">
      <c r="A2531" s="1" t="s">
        <v>6502</v>
      </c>
      <c r="B2531" s="1" t="s">
        <v>6503</v>
      </c>
      <c r="C2531" s="1" t="s">
        <v>646</v>
      </c>
      <c r="D2531" s="1" t="s">
        <v>138</v>
      </c>
      <c r="E2531" s="1" t="s">
        <v>461</v>
      </c>
      <c r="F2531" s="1" t="s">
        <v>462</v>
      </c>
      <c r="G2531" s="6" t="s">
        <v>11227</v>
      </c>
      <c r="H2531" s="20" t="s">
        <v>30</v>
      </c>
      <c r="I2531" s="1" t="s">
        <v>31</v>
      </c>
      <c r="J2531" s="1" t="s">
        <v>444</v>
      </c>
      <c r="K2531" s="22">
        <v>45788</v>
      </c>
      <c r="L2531" s="16" t="s">
        <v>11229</v>
      </c>
      <c r="M2531" s="26">
        <v>198.8</v>
      </c>
      <c r="N2531" s="20">
        <v>1</v>
      </c>
      <c r="O2531" s="26">
        <v>198.8</v>
      </c>
      <c r="P2531" s="26">
        <v>69.41</v>
      </c>
      <c r="Q2531" s="26">
        <v>15.13</v>
      </c>
      <c r="R2531" s="26">
        <v>22.86</v>
      </c>
      <c r="S2531" s="26">
        <v>0</v>
      </c>
      <c r="T2531" s="26">
        <v>26.95</v>
      </c>
      <c r="U2531" s="26">
        <v>64.45</v>
      </c>
      <c r="V2531" s="24">
        <v>0.32419999999999999</v>
      </c>
      <c r="W2531" s="1" t="s">
        <v>34</v>
      </c>
      <c r="X2531" s="3"/>
      <c r="Y2531" s="3"/>
      <c r="Z2531" s="5" t="s">
        <v>7980</v>
      </c>
      <c r="AA2531" s="5" t="str">
        <f>VLOOKUP(J2531, sku!B:C, 2, FALSE)</f>
        <v>1 Fogareiro 1 Boca + 1 Maçarico 915 + 3 Refis Guepardo</v>
      </c>
      <c r="AB2531" s="3" t="str">
        <f>VLOOKUP(J2531, sku!B:BM, 64, FALSE)</f>
        <v>Importação</v>
      </c>
      <c r="AC2531" s="3" t="str">
        <f>LEFT(pedidos[[#This Row],[SKU]],3)</f>
        <v>1FO</v>
      </c>
      <c r="AD2531" s="36" t="str" cm="1">
        <f t="array" aca="1" ref="AD2531" ca="1">IFERROR(
  INDEX(
    montadora[Montadora],
    MATCH(TRUE,LEFT(J2981,NÚCARACT(montadora[SKU Parcial]))=montadora[SKU Parcial],0)
  ),
  ""
)</f>
        <v/>
      </c>
    </row>
    <row r="2532" spans="1:30" customFormat="1" x14ac:dyDescent="0.25">
      <c r="A2532" s="1" t="s">
        <v>6504</v>
      </c>
      <c r="B2532" s="1" t="s">
        <v>6505</v>
      </c>
      <c r="C2532" s="1" t="s">
        <v>1121</v>
      </c>
      <c r="D2532" s="1" t="s">
        <v>420</v>
      </c>
      <c r="E2532" s="1" t="s">
        <v>461</v>
      </c>
      <c r="F2532" s="1" t="s">
        <v>462</v>
      </c>
      <c r="G2532" s="6" t="s">
        <v>11227</v>
      </c>
      <c r="H2532" s="20" t="s">
        <v>30</v>
      </c>
      <c r="I2532" s="1" t="s">
        <v>31</v>
      </c>
      <c r="J2532" s="1" t="s">
        <v>444</v>
      </c>
      <c r="K2532" s="22">
        <v>45789</v>
      </c>
      <c r="L2532" s="16" t="s">
        <v>11229</v>
      </c>
      <c r="M2532" s="26">
        <v>198.8</v>
      </c>
      <c r="N2532" s="20">
        <v>1</v>
      </c>
      <c r="O2532" s="26">
        <v>198.8</v>
      </c>
      <c r="P2532" s="26">
        <v>69.41</v>
      </c>
      <c r="Q2532" s="26">
        <v>15.13</v>
      </c>
      <c r="R2532" s="26">
        <v>22.86</v>
      </c>
      <c r="S2532" s="26">
        <v>0</v>
      </c>
      <c r="T2532" s="26">
        <v>26.95</v>
      </c>
      <c r="U2532" s="26">
        <v>64.45</v>
      </c>
      <c r="V2532" s="24">
        <v>0.32419999999999999</v>
      </c>
      <c r="W2532" s="1" t="s">
        <v>34</v>
      </c>
      <c r="X2532" s="3"/>
      <c r="Y2532" s="3"/>
      <c r="Z2532" s="5" t="s">
        <v>7980</v>
      </c>
      <c r="AA2532" s="5" t="str">
        <f>VLOOKUP(J2532, sku!B:C, 2, FALSE)</f>
        <v>1 Fogareiro 1 Boca + 1 Maçarico 915 + 3 Refis Guepardo</v>
      </c>
      <c r="AB2532" s="3" t="str">
        <f>VLOOKUP(J2532, sku!B:BM, 64, FALSE)</f>
        <v>Importação</v>
      </c>
      <c r="AC2532" s="3" t="str">
        <f>LEFT(pedidos[[#This Row],[SKU]],3)</f>
        <v>1FO</v>
      </c>
      <c r="AD2532" s="36" t="str" cm="1">
        <f t="array" aca="1" ref="AD2532" ca="1">IFERROR(
  INDEX(
    montadora[Montadora],
    MATCH(TRUE,LEFT(J2982,NÚCARACT(montadora[SKU Parcial]))=montadora[SKU Parcial],0)
  ),
  ""
)</f>
        <v/>
      </c>
    </row>
    <row r="2533" spans="1:30" customFormat="1" x14ac:dyDescent="0.25">
      <c r="A2533" s="1" t="s">
        <v>6506</v>
      </c>
      <c r="B2533" s="1" t="s">
        <v>6507</v>
      </c>
      <c r="C2533" s="1" t="s">
        <v>6508</v>
      </c>
      <c r="D2533" s="1" t="s">
        <v>27</v>
      </c>
      <c r="E2533" s="1" t="s">
        <v>461</v>
      </c>
      <c r="F2533" s="1" t="s">
        <v>462</v>
      </c>
      <c r="G2533" s="6" t="s">
        <v>11227</v>
      </c>
      <c r="H2533" s="20" t="s">
        <v>30</v>
      </c>
      <c r="I2533" s="1" t="s">
        <v>36</v>
      </c>
      <c r="J2533" s="1" t="s">
        <v>444</v>
      </c>
      <c r="K2533" s="22">
        <v>45789</v>
      </c>
      <c r="L2533" s="16" t="s">
        <v>11229</v>
      </c>
      <c r="M2533" s="26">
        <v>198.8</v>
      </c>
      <c r="N2533" s="20">
        <v>1</v>
      </c>
      <c r="O2533" s="26">
        <v>198.8</v>
      </c>
      <c r="P2533" s="26">
        <v>69.41</v>
      </c>
      <c r="Q2533" s="26">
        <v>15.13</v>
      </c>
      <c r="R2533" s="26">
        <v>22.86</v>
      </c>
      <c r="S2533" s="26">
        <v>0</v>
      </c>
      <c r="T2533" s="26">
        <v>26.95</v>
      </c>
      <c r="U2533" s="26">
        <v>64.45</v>
      </c>
      <c r="V2533" s="24">
        <v>0.32419999999999999</v>
      </c>
      <c r="W2533" s="1" t="s">
        <v>34</v>
      </c>
      <c r="X2533" s="3"/>
      <c r="Y2533" s="3"/>
      <c r="Z2533" s="5" t="s">
        <v>7980</v>
      </c>
      <c r="AA2533" s="5" t="str">
        <f>VLOOKUP(J2533, sku!B:C, 2, FALSE)</f>
        <v>1 Fogareiro 1 Boca + 1 Maçarico 915 + 3 Refis Guepardo</v>
      </c>
      <c r="AB2533" s="3" t="str">
        <f>VLOOKUP(J2533, sku!B:BM, 64, FALSE)</f>
        <v>Importação</v>
      </c>
      <c r="AC2533" s="3" t="str">
        <f>LEFT(pedidos[[#This Row],[SKU]],3)</f>
        <v>1FO</v>
      </c>
      <c r="AD2533" s="36" t="str" cm="1">
        <f t="array" aca="1" ref="AD2533" ca="1">IFERROR(
  INDEX(
    montadora[Montadora],
    MATCH(TRUE,LEFT(J2983,NÚCARACT(montadora[SKU Parcial]))=montadora[SKU Parcial],0)
  ),
  ""
)</f>
        <v/>
      </c>
    </row>
    <row r="2534" spans="1:30" customFormat="1" x14ac:dyDescent="0.25">
      <c r="A2534" s="1" t="s">
        <v>6509</v>
      </c>
      <c r="B2534" s="1" t="s">
        <v>6510</v>
      </c>
      <c r="C2534" s="1" t="s">
        <v>6511</v>
      </c>
      <c r="D2534" s="1" t="s">
        <v>191</v>
      </c>
      <c r="E2534" s="1" t="s">
        <v>461</v>
      </c>
      <c r="F2534" s="1" t="s">
        <v>462</v>
      </c>
      <c r="G2534" s="6" t="s">
        <v>11227</v>
      </c>
      <c r="H2534" s="20" t="s">
        <v>30</v>
      </c>
      <c r="I2534" s="1" t="s">
        <v>31</v>
      </c>
      <c r="J2534" s="1" t="s">
        <v>444</v>
      </c>
      <c r="K2534" s="22">
        <v>45789</v>
      </c>
      <c r="L2534" s="16" t="s">
        <v>11229</v>
      </c>
      <c r="M2534" s="26">
        <v>198.8</v>
      </c>
      <c r="N2534" s="20">
        <v>1</v>
      </c>
      <c r="O2534" s="26">
        <v>198.8</v>
      </c>
      <c r="P2534" s="26">
        <v>69.41</v>
      </c>
      <c r="Q2534" s="26">
        <v>15.13</v>
      </c>
      <c r="R2534" s="26">
        <v>22.86</v>
      </c>
      <c r="S2534" s="26">
        <v>0</v>
      </c>
      <c r="T2534" s="26">
        <v>26.95</v>
      </c>
      <c r="U2534" s="26">
        <v>64.45</v>
      </c>
      <c r="V2534" s="24">
        <v>0.32419999999999999</v>
      </c>
      <c r="W2534" s="1" t="s">
        <v>34</v>
      </c>
      <c r="X2534" s="3"/>
      <c r="Y2534" s="3"/>
      <c r="Z2534" s="5" t="s">
        <v>7980</v>
      </c>
      <c r="AA2534" s="5" t="str">
        <f>VLOOKUP(J2534, sku!B:C, 2, FALSE)</f>
        <v>1 Fogareiro 1 Boca + 1 Maçarico 915 + 3 Refis Guepardo</v>
      </c>
      <c r="AB2534" s="3" t="str">
        <f>VLOOKUP(J2534, sku!B:BM, 64, FALSE)</f>
        <v>Importação</v>
      </c>
      <c r="AC2534" s="3" t="str">
        <f>LEFT(pedidos[[#This Row],[SKU]],3)</f>
        <v>1FO</v>
      </c>
      <c r="AD2534" s="36" t="str" cm="1">
        <f t="array" aca="1" ref="AD2534" ca="1">IFERROR(
  INDEX(
    montadora[Montadora],
    MATCH(TRUE,LEFT(J2984,NÚCARACT(montadora[SKU Parcial]))=montadora[SKU Parcial],0)
  ),
  ""
)</f>
        <v/>
      </c>
    </row>
    <row r="2535" spans="1:30" customFormat="1" x14ac:dyDescent="0.25">
      <c r="A2535" s="1" t="s">
        <v>6512</v>
      </c>
      <c r="B2535" s="1" t="s">
        <v>6513</v>
      </c>
      <c r="C2535" s="1" t="s">
        <v>3961</v>
      </c>
      <c r="D2535" s="1" t="s">
        <v>27</v>
      </c>
      <c r="E2535" s="1" t="s">
        <v>461</v>
      </c>
      <c r="F2535" s="1" t="s">
        <v>462</v>
      </c>
      <c r="G2535" s="6" t="s">
        <v>11227</v>
      </c>
      <c r="H2535" s="20" t="s">
        <v>30</v>
      </c>
      <c r="I2535" s="1" t="s">
        <v>36</v>
      </c>
      <c r="J2535" s="1" t="s">
        <v>444</v>
      </c>
      <c r="K2535" s="22">
        <v>45790</v>
      </c>
      <c r="L2535" s="16" t="s">
        <v>11229</v>
      </c>
      <c r="M2535" s="26">
        <v>198.8</v>
      </c>
      <c r="N2535" s="20">
        <v>1</v>
      </c>
      <c r="O2535" s="26">
        <v>198.8</v>
      </c>
      <c r="P2535" s="26">
        <v>69.41</v>
      </c>
      <c r="Q2535" s="26">
        <v>15.13</v>
      </c>
      <c r="R2535" s="26">
        <v>22.86</v>
      </c>
      <c r="S2535" s="26">
        <v>0</v>
      </c>
      <c r="T2535" s="26">
        <v>26.95</v>
      </c>
      <c r="U2535" s="26">
        <v>64.45</v>
      </c>
      <c r="V2535" s="24">
        <v>0.32419999999999999</v>
      </c>
      <c r="W2535" s="1" t="s">
        <v>34</v>
      </c>
      <c r="X2535" s="3"/>
      <c r="Y2535" s="3"/>
      <c r="Z2535" s="5" t="s">
        <v>7980</v>
      </c>
      <c r="AA2535" s="5" t="str">
        <f>VLOOKUP(J2535, sku!B:C, 2, FALSE)</f>
        <v>1 Fogareiro 1 Boca + 1 Maçarico 915 + 3 Refis Guepardo</v>
      </c>
      <c r="AB2535" s="3" t="str">
        <f>VLOOKUP(J2535, sku!B:BM, 64, FALSE)</f>
        <v>Importação</v>
      </c>
      <c r="AC2535" s="3" t="str">
        <f>LEFT(pedidos[[#This Row],[SKU]],3)</f>
        <v>1FO</v>
      </c>
      <c r="AD2535" s="36" t="str" cm="1">
        <f t="array" aca="1" ref="AD2535" ca="1">IFERROR(
  INDEX(
    montadora[Montadora],
    MATCH(TRUE,LEFT(J2985,NÚCARACT(montadora[SKU Parcial]))=montadora[SKU Parcial],0)
  ),
  ""
)</f>
        <v/>
      </c>
    </row>
    <row r="2536" spans="1:30" customFormat="1" x14ac:dyDescent="0.25">
      <c r="A2536" s="1" t="s">
        <v>6514</v>
      </c>
      <c r="B2536" s="1" t="s">
        <v>36</v>
      </c>
      <c r="C2536" s="1" t="s">
        <v>1009</v>
      </c>
      <c r="D2536" s="1" t="s">
        <v>27</v>
      </c>
      <c r="E2536" s="1" t="s">
        <v>461</v>
      </c>
      <c r="F2536" s="1" t="s">
        <v>462</v>
      </c>
      <c r="G2536" s="6" t="s">
        <v>11227</v>
      </c>
      <c r="H2536" s="20" t="s">
        <v>30</v>
      </c>
      <c r="I2536" s="1" t="s">
        <v>31</v>
      </c>
      <c r="J2536" s="1" t="s">
        <v>444</v>
      </c>
      <c r="K2536" s="22">
        <v>45790</v>
      </c>
      <c r="L2536" s="16" t="s">
        <v>11229</v>
      </c>
      <c r="M2536" s="26">
        <v>198.8</v>
      </c>
      <c r="N2536" s="20">
        <v>1</v>
      </c>
      <c r="O2536" s="26">
        <v>198.8</v>
      </c>
      <c r="P2536" s="26">
        <v>69.41</v>
      </c>
      <c r="Q2536" s="26">
        <v>15.13</v>
      </c>
      <c r="R2536" s="26">
        <v>22.86</v>
      </c>
      <c r="S2536" s="26">
        <v>0</v>
      </c>
      <c r="T2536" s="26">
        <v>26.95</v>
      </c>
      <c r="U2536" s="26">
        <v>64.45</v>
      </c>
      <c r="V2536" s="24">
        <v>0.32419999999999999</v>
      </c>
      <c r="W2536" s="1" t="s">
        <v>34</v>
      </c>
      <c r="X2536" s="3"/>
      <c r="Y2536" s="3"/>
      <c r="Z2536" s="5" t="s">
        <v>7980</v>
      </c>
      <c r="AA2536" s="5" t="str">
        <f>VLOOKUP(J2536, sku!B:C, 2, FALSE)</f>
        <v>1 Fogareiro 1 Boca + 1 Maçarico 915 + 3 Refis Guepardo</v>
      </c>
      <c r="AB2536" s="3" t="str">
        <f>VLOOKUP(J2536, sku!B:BM, 64, FALSE)</f>
        <v>Importação</v>
      </c>
      <c r="AC2536" s="3" t="str">
        <f>LEFT(pedidos[[#This Row],[SKU]],3)</f>
        <v>1FO</v>
      </c>
      <c r="AD2536" s="36" t="str" cm="1">
        <f t="array" aca="1" ref="AD2536" ca="1">IFERROR(
  INDEX(
    montadora[Montadora],
    MATCH(TRUE,LEFT(J2986,NÚCARACT(montadora[SKU Parcial]))=montadora[SKU Parcial],0)
  ),
  ""
)</f>
        <v/>
      </c>
    </row>
    <row r="2537" spans="1:30" customFormat="1" x14ac:dyDescent="0.25">
      <c r="A2537" s="1" t="s">
        <v>6749</v>
      </c>
      <c r="B2537" s="1" t="s">
        <v>36</v>
      </c>
      <c r="C2537" s="1" t="s">
        <v>6750</v>
      </c>
      <c r="D2537" s="1" t="s">
        <v>420</v>
      </c>
      <c r="E2537" s="1" t="s">
        <v>442</v>
      </c>
      <c r="F2537" s="1" t="s">
        <v>443</v>
      </c>
      <c r="G2537" s="6" t="s">
        <v>11227</v>
      </c>
      <c r="H2537" s="2" t="s">
        <v>47</v>
      </c>
      <c r="I2537" s="1" t="s">
        <v>31</v>
      </c>
      <c r="J2537" s="1" t="s">
        <v>444</v>
      </c>
      <c r="K2537" s="4">
        <v>45779</v>
      </c>
      <c r="L2537" s="16" t="s">
        <v>11229</v>
      </c>
      <c r="M2537" s="26">
        <v>208.8</v>
      </c>
      <c r="N2537" s="2">
        <v>1</v>
      </c>
      <c r="O2537" s="26">
        <v>208.8</v>
      </c>
      <c r="P2537" s="26">
        <v>69.41</v>
      </c>
      <c r="Q2537" s="26">
        <v>15.89</v>
      </c>
      <c r="R2537" s="26">
        <v>34.450000000000003</v>
      </c>
      <c r="S2537" s="26">
        <v>0</v>
      </c>
      <c r="T2537" s="26">
        <v>24.95</v>
      </c>
      <c r="U2537" s="26">
        <v>64.099999999999994</v>
      </c>
      <c r="V2537" s="10">
        <v>0.307</v>
      </c>
      <c r="W2537" s="1" t="s">
        <v>89</v>
      </c>
      <c r="X2537" s="3"/>
      <c r="Y2537" s="3"/>
      <c r="Z2537" s="5" t="s">
        <v>7980</v>
      </c>
      <c r="AA2537" s="5" t="str">
        <f>VLOOKUP(J2537, sku!B:C, 2, FALSE)</f>
        <v>1 Fogareiro 1 Boca + 1 Maçarico 915 + 3 Refis Guepardo</v>
      </c>
      <c r="AB2537" s="3" t="str">
        <f>VLOOKUP(J2537, sku!B:BM, 64, FALSE)</f>
        <v>Importação</v>
      </c>
      <c r="AC2537" s="3" t="str">
        <f>LEFT(pedidos[[#This Row],[SKU]],3)</f>
        <v>1FO</v>
      </c>
      <c r="AD2537" s="36" t="str" cm="1">
        <f t="array" aca="1" ref="AD2537" ca="1">IFERROR(
  INDEX(
    montadora[Montadora],
    MATCH(TRUE,LEFT(J2987,NÚCARACT(montadora[SKU Parcial]))=montadora[SKU Parcial],0)
  ),
  ""
)</f>
        <v/>
      </c>
    </row>
    <row r="2538" spans="1:30" customFormat="1" x14ac:dyDescent="0.25">
      <c r="A2538" s="1" t="s">
        <v>6751</v>
      </c>
      <c r="B2538" s="1" t="s">
        <v>36</v>
      </c>
      <c r="C2538" s="1" t="s">
        <v>428</v>
      </c>
      <c r="D2538" s="1" t="s">
        <v>617</v>
      </c>
      <c r="E2538" s="1" t="s">
        <v>442</v>
      </c>
      <c r="F2538" s="1" t="s">
        <v>443</v>
      </c>
      <c r="G2538" s="6" t="s">
        <v>11227</v>
      </c>
      <c r="H2538" s="2" t="s">
        <v>47</v>
      </c>
      <c r="I2538" s="1" t="s">
        <v>31</v>
      </c>
      <c r="J2538" s="1" t="s">
        <v>444</v>
      </c>
      <c r="K2538" s="4">
        <v>45782</v>
      </c>
      <c r="L2538" s="16" t="s">
        <v>11229</v>
      </c>
      <c r="M2538" s="26">
        <v>208.8</v>
      </c>
      <c r="N2538" s="2">
        <v>1</v>
      </c>
      <c r="O2538" s="26">
        <v>208.8</v>
      </c>
      <c r="P2538" s="26">
        <v>69.41</v>
      </c>
      <c r="Q2538" s="26">
        <v>15.89</v>
      </c>
      <c r="R2538" s="26">
        <v>34.450000000000003</v>
      </c>
      <c r="S2538" s="26">
        <v>0</v>
      </c>
      <c r="T2538" s="26">
        <v>24.95</v>
      </c>
      <c r="U2538" s="26">
        <v>64.099999999999994</v>
      </c>
      <c r="V2538" s="10">
        <v>0.307</v>
      </c>
      <c r="W2538" s="1" t="s">
        <v>34</v>
      </c>
      <c r="X2538" s="3"/>
      <c r="Y2538" s="3"/>
      <c r="Z2538" s="5" t="s">
        <v>7980</v>
      </c>
      <c r="AA2538" s="5" t="str">
        <f>VLOOKUP(J2538, sku!B:C, 2, FALSE)</f>
        <v>1 Fogareiro 1 Boca + 1 Maçarico 915 + 3 Refis Guepardo</v>
      </c>
      <c r="AB2538" s="3" t="str">
        <f>VLOOKUP(J2538, sku!B:BM, 64, FALSE)</f>
        <v>Importação</v>
      </c>
      <c r="AC2538" s="3" t="str">
        <f>LEFT(pedidos[[#This Row],[SKU]],3)</f>
        <v>1FO</v>
      </c>
      <c r="AD2538" s="36" t="str" cm="1">
        <f t="array" aca="1" ref="AD2538" ca="1">IFERROR(
  INDEX(
    montadora[Montadora],
    MATCH(TRUE,LEFT(J2988,NÚCARACT(montadora[SKU Parcial]))=montadora[SKU Parcial],0)
  ),
  ""
)</f>
        <v/>
      </c>
    </row>
    <row r="2539" spans="1:30" customFormat="1" x14ac:dyDescent="0.25">
      <c r="A2539" s="1" t="s">
        <v>6752</v>
      </c>
      <c r="B2539" s="1" t="s">
        <v>6753</v>
      </c>
      <c r="C2539" s="1" t="s">
        <v>6754</v>
      </c>
      <c r="D2539" s="1" t="s">
        <v>538</v>
      </c>
      <c r="E2539" s="1" t="s">
        <v>442</v>
      </c>
      <c r="F2539" s="1" t="s">
        <v>443</v>
      </c>
      <c r="G2539" s="6" t="s">
        <v>11227</v>
      </c>
      <c r="H2539" s="2" t="s">
        <v>47</v>
      </c>
      <c r="I2539" s="1" t="s">
        <v>31</v>
      </c>
      <c r="J2539" s="1" t="s">
        <v>444</v>
      </c>
      <c r="K2539" s="4">
        <v>45784</v>
      </c>
      <c r="L2539" s="16" t="s">
        <v>11229</v>
      </c>
      <c r="M2539" s="26">
        <v>208.8</v>
      </c>
      <c r="N2539" s="2">
        <v>1</v>
      </c>
      <c r="O2539" s="26">
        <v>208.8</v>
      </c>
      <c r="P2539" s="26">
        <v>69.41</v>
      </c>
      <c r="Q2539" s="26">
        <v>15.89</v>
      </c>
      <c r="R2539" s="26">
        <v>34.450000000000003</v>
      </c>
      <c r="S2539" s="26">
        <v>0</v>
      </c>
      <c r="T2539" s="26">
        <v>24.95</v>
      </c>
      <c r="U2539" s="26">
        <v>64.099999999999994</v>
      </c>
      <c r="V2539" s="10">
        <v>0.307</v>
      </c>
      <c r="W2539" s="1" t="s">
        <v>34</v>
      </c>
      <c r="X2539" s="3"/>
      <c r="Y2539" s="3"/>
      <c r="Z2539" s="5" t="s">
        <v>7980</v>
      </c>
      <c r="AA2539" s="5" t="str">
        <f>VLOOKUP(J2539, sku!B:C, 2, FALSE)</f>
        <v>1 Fogareiro 1 Boca + 1 Maçarico 915 + 3 Refis Guepardo</v>
      </c>
      <c r="AB2539" s="3" t="str">
        <f>VLOOKUP(J2539, sku!B:BM, 64, FALSE)</f>
        <v>Importação</v>
      </c>
      <c r="AC2539" s="3" t="str">
        <f>LEFT(pedidos[[#This Row],[SKU]],3)</f>
        <v>1FO</v>
      </c>
      <c r="AD2539" s="36" t="str" cm="1">
        <f t="array" aca="1" ref="AD2539" ca="1">IFERROR(
  INDEX(
    montadora[Montadora],
    MATCH(TRUE,LEFT(J2989,NÚCARACT(montadora[SKU Parcial]))=montadora[SKU Parcial],0)
  ),
  ""
)</f>
        <v/>
      </c>
    </row>
    <row r="2540" spans="1:30" customFormat="1" x14ac:dyDescent="0.25">
      <c r="A2540" s="1" t="s">
        <v>6755</v>
      </c>
      <c r="B2540" s="1" t="s">
        <v>6756</v>
      </c>
      <c r="C2540" s="1" t="s">
        <v>6757</v>
      </c>
      <c r="D2540" s="1" t="s">
        <v>27</v>
      </c>
      <c r="E2540" s="1" t="s">
        <v>442</v>
      </c>
      <c r="F2540" s="1" t="s">
        <v>443</v>
      </c>
      <c r="G2540" s="6" t="s">
        <v>11227</v>
      </c>
      <c r="H2540" s="2" t="s">
        <v>47</v>
      </c>
      <c r="I2540" s="1" t="s">
        <v>31</v>
      </c>
      <c r="J2540" s="1" t="s">
        <v>444</v>
      </c>
      <c r="K2540" s="4">
        <v>45788</v>
      </c>
      <c r="L2540" s="16" t="s">
        <v>11229</v>
      </c>
      <c r="M2540" s="26">
        <v>208.8</v>
      </c>
      <c r="N2540" s="2">
        <v>1</v>
      </c>
      <c r="O2540" s="26">
        <v>208.8</v>
      </c>
      <c r="P2540" s="26">
        <v>69.41</v>
      </c>
      <c r="Q2540" s="26">
        <v>15.89</v>
      </c>
      <c r="R2540" s="26">
        <v>34.450000000000003</v>
      </c>
      <c r="S2540" s="26">
        <v>0</v>
      </c>
      <c r="T2540" s="26">
        <v>24.95</v>
      </c>
      <c r="U2540" s="26">
        <v>64.099999999999994</v>
      </c>
      <c r="V2540" s="10">
        <v>0.307</v>
      </c>
      <c r="W2540" s="1" t="s">
        <v>34</v>
      </c>
      <c r="X2540" s="3"/>
      <c r="Y2540" s="3"/>
      <c r="Z2540" s="5" t="s">
        <v>7980</v>
      </c>
      <c r="AA2540" s="5" t="str">
        <f>VLOOKUP(J2540, sku!B:C, 2, FALSE)</f>
        <v>1 Fogareiro 1 Boca + 1 Maçarico 915 + 3 Refis Guepardo</v>
      </c>
      <c r="AB2540" s="3" t="str">
        <f>VLOOKUP(J2540, sku!B:BM, 64, FALSE)</f>
        <v>Importação</v>
      </c>
      <c r="AC2540" s="3" t="str">
        <f>LEFT(pedidos[[#This Row],[SKU]],3)</f>
        <v>1FO</v>
      </c>
      <c r="AD2540" s="36" t="str" cm="1">
        <f t="array" aca="1" ref="AD2540" ca="1">IFERROR(
  INDEX(
    montadora[Montadora],
    MATCH(TRUE,LEFT(#REF!,NÚCARACT(montadora[SKU Parcial]))=montadora[SKU Parcial],0)
  ),
  ""
)</f>
        <v/>
      </c>
    </row>
    <row r="2541" spans="1:30" customFormat="1" x14ac:dyDescent="0.25">
      <c r="A2541" s="1" t="s">
        <v>6842</v>
      </c>
      <c r="B2541" s="1" t="s">
        <v>36</v>
      </c>
      <c r="C2541" s="1" t="s">
        <v>6843</v>
      </c>
      <c r="D2541" s="1" t="s">
        <v>709</v>
      </c>
      <c r="E2541" s="1" t="s">
        <v>442</v>
      </c>
      <c r="F2541" s="1" t="s">
        <v>443</v>
      </c>
      <c r="G2541" s="6" t="s">
        <v>11227</v>
      </c>
      <c r="H2541" s="2" t="s">
        <v>47</v>
      </c>
      <c r="I2541" s="1" t="s">
        <v>31</v>
      </c>
      <c r="J2541" s="1" t="s">
        <v>444</v>
      </c>
      <c r="K2541" s="4">
        <v>45790</v>
      </c>
      <c r="L2541" s="16" t="s">
        <v>11229</v>
      </c>
      <c r="M2541" s="26">
        <v>208.8</v>
      </c>
      <c r="N2541" s="2">
        <v>1</v>
      </c>
      <c r="O2541" s="26">
        <v>208.8</v>
      </c>
      <c r="P2541" s="26">
        <v>69.41</v>
      </c>
      <c r="Q2541" s="26">
        <v>15.89</v>
      </c>
      <c r="R2541" s="26">
        <v>34.450000000000003</v>
      </c>
      <c r="S2541" s="26">
        <v>0</v>
      </c>
      <c r="T2541" s="26">
        <v>26.95</v>
      </c>
      <c r="U2541" s="26">
        <v>62.1</v>
      </c>
      <c r="V2541" s="10">
        <v>0.2974</v>
      </c>
      <c r="W2541" s="1" t="s">
        <v>34</v>
      </c>
      <c r="X2541" s="3"/>
      <c r="Y2541" s="3"/>
      <c r="Z2541" s="5" t="s">
        <v>7980</v>
      </c>
      <c r="AA2541" s="5" t="str">
        <f>VLOOKUP(J2541, sku!B:C, 2, FALSE)</f>
        <v>1 Fogareiro 1 Boca + 1 Maçarico 915 + 3 Refis Guepardo</v>
      </c>
      <c r="AB2541" s="3" t="str">
        <f>VLOOKUP(J2541, sku!B:BM, 64, FALSE)</f>
        <v>Importação</v>
      </c>
      <c r="AC2541" s="3" t="str">
        <f>LEFT(pedidos[[#This Row],[SKU]],3)</f>
        <v>1FO</v>
      </c>
      <c r="AD2541" s="36" t="str" cm="1">
        <f t="array" aca="1" ref="AD2541" ca="1">IFERROR(
  INDEX(
    montadora[Montadora],
    MATCH(TRUE,LEFT(#REF!,NÚCARACT(montadora[SKU Parcial]))=montadora[SKU Parcial],0)
  ),
  ""
)</f>
        <v/>
      </c>
    </row>
    <row r="2542" spans="1:30" customFormat="1" x14ac:dyDescent="0.25">
      <c r="A2542" s="1" t="s">
        <v>6844</v>
      </c>
      <c r="B2542" s="1" t="s">
        <v>36</v>
      </c>
      <c r="C2542" s="1" t="s">
        <v>6845</v>
      </c>
      <c r="D2542" s="1" t="s">
        <v>191</v>
      </c>
      <c r="E2542" s="1" t="s">
        <v>442</v>
      </c>
      <c r="F2542" s="1" t="s">
        <v>443</v>
      </c>
      <c r="G2542" s="6" t="s">
        <v>11227</v>
      </c>
      <c r="H2542" s="2" t="s">
        <v>47</v>
      </c>
      <c r="I2542" s="1" t="s">
        <v>31</v>
      </c>
      <c r="J2542" s="1" t="s">
        <v>444</v>
      </c>
      <c r="K2542" s="4">
        <v>45794</v>
      </c>
      <c r="L2542" s="16" t="s">
        <v>11229</v>
      </c>
      <c r="M2542" s="26">
        <v>208.8</v>
      </c>
      <c r="N2542" s="2">
        <v>1</v>
      </c>
      <c r="O2542" s="26">
        <v>208.8</v>
      </c>
      <c r="P2542" s="26">
        <v>69.41</v>
      </c>
      <c r="Q2542" s="26">
        <v>15.89</v>
      </c>
      <c r="R2542" s="26">
        <v>34.450000000000003</v>
      </c>
      <c r="S2542" s="26">
        <v>0</v>
      </c>
      <c r="T2542" s="26">
        <v>26.95</v>
      </c>
      <c r="U2542" s="26">
        <v>62.1</v>
      </c>
      <c r="V2542" s="10">
        <v>0.2974</v>
      </c>
      <c r="W2542" s="1" t="s">
        <v>34</v>
      </c>
      <c r="X2542" s="3"/>
      <c r="Y2542" s="3"/>
      <c r="Z2542" s="5" t="s">
        <v>7980</v>
      </c>
      <c r="AA2542" s="5" t="str">
        <f>VLOOKUP(J2542, sku!B:C, 2, FALSE)</f>
        <v>1 Fogareiro 1 Boca + 1 Maçarico 915 + 3 Refis Guepardo</v>
      </c>
      <c r="AB2542" s="3" t="str">
        <f>VLOOKUP(J2542, sku!B:BM, 64, FALSE)</f>
        <v>Importação</v>
      </c>
      <c r="AC2542" s="3" t="str">
        <f>LEFT(pedidos[[#This Row],[SKU]],3)</f>
        <v>1FO</v>
      </c>
      <c r="AD2542" s="36" t="str" cm="1">
        <f t="array" aca="1" ref="AD2542" ca="1">IFERROR(
  INDEX(
    montadora[Montadora],
    MATCH(TRUE,LEFT(J2990,NÚCARACT(montadora[SKU Parcial]))=montadora[SKU Parcial],0)
  ),
  ""
)</f>
        <v/>
      </c>
    </row>
    <row r="2543" spans="1:30" customFormat="1" x14ac:dyDescent="0.25">
      <c r="A2543" s="1" t="s">
        <v>6846</v>
      </c>
      <c r="B2543" s="1" t="s">
        <v>36</v>
      </c>
      <c r="C2543" s="1" t="s">
        <v>500</v>
      </c>
      <c r="D2543" s="1" t="s">
        <v>97</v>
      </c>
      <c r="E2543" s="1" t="s">
        <v>442</v>
      </c>
      <c r="F2543" s="1" t="s">
        <v>443</v>
      </c>
      <c r="G2543" s="6" t="s">
        <v>11227</v>
      </c>
      <c r="H2543" s="2" t="s">
        <v>47</v>
      </c>
      <c r="I2543" s="1" t="s">
        <v>36</v>
      </c>
      <c r="J2543" s="1" t="s">
        <v>444</v>
      </c>
      <c r="K2543" s="4">
        <v>45796</v>
      </c>
      <c r="L2543" s="16" t="s">
        <v>11229</v>
      </c>
      <c r="M2543" s="26">
        <v>208.8</v>
      </c>
      <c r="N2543" s="2">
        <v>1</v>
      </c>
      <c r="O2543" s="26">
        <v>230.7</v>
      </c>
      <c r="P2543" s="26">
        <v>69.41</v>
      </c>
      <c r="Q2543" s="26">
        <v>15.89</v>
      </c>
      <c r="R2543" s="26">
        <v>34.450000000000003</v>
      </c>
      <c r="S2543" s="26">
        <v>21.9</v>
      </c>
      <c r="T2543" s="26">
        <v>26.95</v>
      </c>
      <c r="U2543" s="26">
        <v>62.1</v>
      </c>
      <c r="V2543" s="10">
        <v>0.2974</v>
      </c>
      <c r="W2543" s="1" t="s">
        <v>34</v>
      </c>
      <c r="X2543" s="3"/>
      <c r="Y2543" s="3"/>
      <c r="Z2543" s="5" t="s">
        <v>7980</v>
      </c>
      <c r="AA2543" s="5" t="str">
        <f>VLOOKUP(J2543, sku!B:C, 2, FALSE)</f>
        <v>1 Fogareiro 1 Boca + 1 Maçarico 915 + 3 Refis Guepardo</v>
      </c>
      <c r="AB2543" s="3" t="str">
        <f>VLOOKUP(J2543, sku!B:BM, 64, FALSE)</f>
        <v>Importação</v>
      </c>
      <c r="AC2543" s="3" t="str">
        <f>LEFT(pedidos[[#This Row],[SKU]],3)</f>
        <v>1FO</v>
      </c>
      <c r="AD2543" s="36" t="str" cm="1">
        <f t="array" aca="1" ref="AD2543" ca="1">IFERROR(
  INDEX(
    montadora[Montadora],
    MATCH(TRUE,LEFT(J2991,NÚCARACT(montadora[SKU Parcial]))=montadora[SKU Parcial],0)
  ),
  ""
)</f>
        <v/>
      </c>
    </row>
    <row r="2544" spans="1:30" customFormat="1" x14ac:dyDescent="0.25">
      <c r="A2544" s="1" t="s">
        <v>7464</v>
      </c>
      <c r="B2544" s="1" t="s">
        <v>36</v>
      </c>
      <c r="C2544" s="1" t="s">
        <v>7465</v>
      </c>
      <c r="D2544" s="1" t="s">
        <v>27</v>
      </c>
      <c r="E2544" s="1" t="s">
        <v>4447</v>
      </c>
      <c r="F2544" s="1" t="s">
        <v>4448</v>
      </c>
      <c r="G2544" s="6" t="s">
        <v>11227</v>
      </c>
      <c r="H2544" s="2" t="s">
        <v>47</v>
      </c>
      <c r="I2544" s="1" t="s">
        <v>31</v>
      </c>
      <c r="J2544" s="1" t="s">
        <v>4449</v>
      </c>
      <c r="K2544" s="4">
        <v>45782</v>
      </c>
      <c r="L2544" s="16" t="s">
        <v>11229</v>
      </c>
      <c r="M2544" s="26">
        <v>188.8</v>
      </c>
      <c r="N2544" s="2">
        <v>1</v>
      </c>
      <c r="O2544" s="26">
        <v>188.8</v>
      </c>
      <c r="P2544" s="26">
        <v>69.41</v>
      </c>
      <c r="Q2544" s="26">
        <v>14.37</v>
      </c>
      <c r="R2544" s="26">
        <v>31.15</v>
      </c>
      <c r="S2544" s="26">
        <v>0</v>
      </c>
      <c r="T2544" s="26">
        <v>26.95</v>
      </c>
      <c r="U2544" s="26">
        <v>46.92</v>
      </c>
      <c r="V2544" s="10">
        <v>0.2485</v>
      </c>
      <c r="W2544" s="1" t="s">
        <v>34</v>
      </c>
      <c r="X2544" s="3"/>
      <c r="Y2544" s="3"/>
      <c r="Z2544" s="5" t="s">
        <v>7980</v>
      </c>
      <c r="AA2544" s="5" t="str">
        <f>VLOOKUP(J2544, sku!B:C, 2, FALSE)</f>
        <v>1 Fogareiro 1 Boca + 3 Refis de Gás Guepardo</v>
      </c>
      <c r="AB2544" s="3" t="str">
        <f>VLOOKUP(J2544, sku!B:BM, 64, FALSE)</f>
        <v>Importação</v>
      </c>
      <c r="AC2544" s="3" t="str">
        <f>LEFT(pedidos[[#This Row],[SKU]],3)</f>
        <v>1FO</v>
      </c>
      <c r="AD2544" s="36" t="str" cm="1">
        <f t="array" aca="1" ref="AD2544" ca="1">IFERROR(
  INDEX(
    montadora[Montadora],
    MATCH(TRUE,LEFT(J2992,NÚCARACT(montadora[SKU Parcial]))=montadora[SKU Parcial],0)
  ),
  ""
)</f>
        <v/>
      </c>
    </row>
    <row r="2545" spans="1:30" x14ac:dyDescent="0.25">
      <c r="A2545" s="42" t="s">
        <v>9143</v>
      </c>
      <c r="B2545" s="42"/>
      <c r="C2545" s="42"/>
      <c r="D2545" s="42"/>
      <c r="E2545" s="42">
        <v>19997804914</v>
      </c>
      <c r="F2545" s="42" t="s">
        <v>8399</v>
      </c>
      <c r="G2545" s="42" t="s">
        <v>11227</v>
      </c>
      <c r="H2545" s="19"/>
      <c r="I2545" s="42"/>
      <c r="J2545" s="42" t="s">
        <v>994</v>
      </c>
      <c r="K2545" s="21">
        <v>45792</v>
      </c>
      <c r="L2545" s="19" t="s">
        <v>8443</v>
      </c>
      <c r="M2545" s="44">
        <v>139.80000000000001</v>
      </c>
      <c r="N2545" s="19">
        <v>1</v>
      </c>
      <c r="O2545" s="44">
        <v>139.80000000000001</v>
      </c>
      <c r="P2545" s="44">
        <v>70</v>
      </c>
      <c r="Q2545" s="44">
        <v>10.64</v>
      </c>
      <c r="R2545" s="44">
        <v>0</v>
      </c>
      <c r="S2545" s="44">
        <v>0</v>
      </c>
      <c r="T2545" s="44">
        <v>0</v>
      </c>
      <c r="U2545" s="44">
        <v>59.16</v>
      </c>
      <c r="V2545" s="23">
        <v>0.42320000000000002</v>
      </c>
      <c r="W2545" s="42" t="s">
        <v>34</v>
      </c>
      <c r="X2545" s="43"/>
      <c r="Y2545" s="43"/>
      <c r="Z2545" s="43" t="s">
        <v>8442</v>
      </c>
      <c r="AA2545" s="43" t="str">
        <f>VLOOKUP(J2545, sku!B:C, 2, FALSE)</f>
        <v>Smart Led Taytech 8000 Lumens - H4</v>
      </c>
      <c r="AB2545" s="45" t="str">
        <f>VLOOKUP(J2545, sku!B:BM, 64, FALSE)</f>
        <v>Revenda</v>
      </c>
      <c r="AC2545" s="45" t="str">
        <f>LEFT(pedidos[[#This Row],[SKU]],3)</f>
        <v>TT-</v>
      </c>
      <c r="AD2545" s="37" t="str" cm="1">
        <f t="array" aca="1" ref="AD2545" ca="1">IFERROR(
  INDEX(
    montadora[Montadora],
    MATCH(TRUE,LEFT(J2994,NÚCARACT(montadora[SKU Parcial]))=montadora[SKU Parcial],0)
  ),
  ""
)</f>
        <v/>
      </c>
    </row>
    <row r="2546" spans="1:30" x14ac:dyDescent="0.25">
      <c r="A2546" s="42" t="s">
        <v>10458</v>
      </c>
      <c r="B2546" s="42"/>
      <c r="C2546" s="42"/>
      <c r="D2546" s="42"/>
      <c r="E2546" s="42">
        <v>21399581404</v>
      </c>
      <c r="F2546" s="42" t="s">
        <v>10122</v>
      </c>
      <c r="G2546" s="42" t="s">
        <v>11228</v>
      </c>
      <c r="H2546" s="7"/>
      <c r="I2546" s="42"/>
      <c r="J2546" s="42" t="s">
        <v>994</v>
      </c>
      <c r="K2546" s="8">
        <v>45823</v>
      </c>
      <c r="L2546" s="19" t="s">
        <v>8443</v>
      </c>
      <c r="M2546" s="44">
        <v>138.80000000000001</v>
      </c>
      <c r="N2546" s="7">
        <v>1</v>
      </c>
      <c r="O2546" s="44">
        <v>138.80000000000001</v>
      </c>
      <c r="P2546" s="44">
        <v>70</v>
      </c>
      <c r="Q2546" s="44">
        <v>5.16</v>
      </c>
      <c r="R2546" s="44">
        <v>31.76</v>
      </c>
      <c r="S2546" s="44">
        <v>0</v>
      </c>
      <c r="T2546" s="44">
        <v>0</v>
      </c>
      <c r="U2546" s="44">
        <v>31.88</v>
      </c>
      <c r="V2546" s="9">
        <v>0.22969999999999999</v>
      </c>
      <c r="W2546" s="42" t="s">
        <v>34</v>
      </c>
      <c r="X2546" s="43"/>
      <c r="Y2546" s="43"/>
      <c r="Z2546" s="43" t="s">
        <v>8442</v>
      </c>
      <c r="AA2546" s="43" t="str">
        <f>VLOOKUP(J2546, sku!B:C, 2, FALSE)</f>
        <v>Smart Led Taytech 8000 Lumens - H4</v>
      </c>
      <c r="AB2546" s="45" t="str">
        <f>VLOOKUP(J2546, sku!B:BM, 64, FALSE)</f>
        <v>Revenda</v>
      </c>
      <c r="AC2546" s="45" t="str">
        <f>LEFT(pedidos[[#This Row],[SKU]],3)</f>
        <v>TT-</v>
      </c>
      <c r="AD2546" s="37" t="str" cm="1">
        <f t="array" aca="1" ref="AD2546" ca="1">IFERROR(
  INDEX(
    montadora[Montadora],
    MATCH(TRUE,LEFT(J2999,NÚCARACT(montadora[SKU Parcial]))=montadora[SKU Parcial],0)
  ),
  ""
)</f>
        <v/>
      </c>
    </row>
    <row r="2547" spans="1:30" x14ac:dyDescent="0.25">
      <c r="A2547" s="42" t="s">
        <v>8304</v>
      </c>
      <c r="B2547" s="42"/>
      <c r="C2547" s="42"/>
      <c r="D2547" s="42"/>
      <c r="E2547" s="42">
        <v>19997804914</v>
      </c>
      <c r="F2547" s="42" t="s">
        <v>8399</v>
      </c>
      <c r="G2547" s="42" t="s">
        <v>11227</v>
      </c>
      <c r="H2547" s="7"/>
      <c r="I2547" s="42"/>
      <c r="J2547" s="42" t="s">
        <v>994</v>
      </c>
      <c r="K2547" s="8">
        <v>45814</v>
      </c>
      <c r="L2547" s="7" t="s">
        <v>8443</v>
      </c>
      <c r="M2547" s="44">
        <v>139.80000000000001</v>
      </c>
      <c r="N2547" s="7">
        <v>1</v>
      </c>
      <c r="O2547" s="44">
        <v>139.80000000000001</v>
      </c>
      <c r="P2547" s="44">
        <v>70</v>
      </c>
      <c r="Q2547" s="44">
        <v>11.51</v>
      </c>
      <c r="R2547" s="44">
        <v>34.81</v>
      </c>
      <c r="S2547" s="44">
        <v>0</v>
      </c>
      <c r="T2547" s="44">
        <v>-1.22</v>
      </c>
      <c r="U2547" s="44">
        <v>24.7</v>
      </c>
      <c r="V2547" s="9">
        <v>0.1767</v>
      </c>
      <c r="W2547" s="42" t="s">
        <v>34</v>
      </c>
      <c r="X2547" s="43"/>
      <c r="Y2547" s="43"/>
      <c r="Z2547" s="43" t="s">
        <v>8442</v>
      </c>
      <c r="AA2547" s="43" t="str">
        <f>VLOOKUP(J2547, sku!B:C, 2, FALSE)</f>
        <v>Smart Led Taytech 8000 Lumens - H4</v>
      </c>
      <c r="AB2547" s="45" t="str">
        <f>VLOOKUP(J2547, sku!B:BM, 64, FALSE)</f>
        <v>Revenda</v>
      </c>
      <c r="AC2547" s="45" t="str">
        <f>LEFT(pedidos[[#This Row],[SKU]],3)</f>
        <v>TT-</v>
      </c>
      <c r="AD2547" s="37" t="str" cm="1">
        <f t="array" aca="1" ref="AD2547" ca="1">IFERROR(
  INDEX(
    montadora[Montadora],
    MATCH(TRUE,LEFT(J3001,NÚCARACT(montadora[SKU Parcial]))=montadora[SKU Parcial],0)
  ),
  ""
)</f>
        <v/>
      </c>
    </row>
    <row r="2548" spans="1:30" x14ac:dyDescent="0.25">
      <c r="A2548" s="42" t="s">
        <v>9141</v>
      </c>
      <c r="B2548" s="42"/>
      <c r="C2548" s="42"/>
      <c r="D2548" s="42"/>
      <c r="E2548" s="42">
        <v>19997804914</v>
      </c>
      <c r="F2548" s="42" t="s">
        <v>8399</v>
      </c>
      <c r="G2548" s="42" t="s">
        <v>11227</v>
      </c>
      <c r="H2548" s="7"/>
      <c r="I2548" s="42"/>
      <c r="J2548" s="42" t="s">
        <v>994</v>
      </c>
      <c r="K2548" s="8">
        <v>45796</v>
      </c>
      <c r="L2548" s="19" t="s">
        <v>8443</v>
      </c>
      <c r="M2548" s="44">
        <v>139.80000000000001</v>
      </c>
      <c r="N2548" s="7">
        <v>1</v>
      </c>
      <c r="O2548" s="44">
        <v>139.80000000000001</v>
      </c>
      <c r="P2548" s="44">
        <v>70</v>
      </c>
      <c r="Q2548" s="44">
        <v>10.64</v>
      </c>
      <c r="R2548" s="44">
        <v>34.76</v>
      </c>
      <c r="S2548" s="44">
        <v>0</v>
      </c>
      <c r="T2548" s="44">
        <v>0</v>
      </c>
      <c r="U2548" s="44">
        <v>24.4</v>
      </c>
      <c r="V2548" s="9">
        <v>0.17449999999999999</v>
      </c>
      <c r="W2548" s="42" t="s">
        <v>34</v>
      </c>
      <c r="X2548" s="43"/>
      <c r="Y2548" s="43"/>
      <c r="Z2548" s="43" t="s">
        <v>8442</v>
      </c>
      <c r="AA2548" s="43" t="str">
        <f>VLOOKUP(J2548, sku!B:C, 2, FALSE)</f>
        <v>Smart Led Taytech 8000 Lumens - H4</v>
      </c>
      <c r="AB2548" s="45" t="str">
        <f>VLOOKUP(J2548, sku!B:BM, 64, FALSE)</f>
        <v>Revenda</v>
      </c>
      <c r="AC2548" s="45" t="str">
        <f>LEFT(pedidos[[#This Row],[SKU]],3)</f>
        <v>TT-</v>
      </c>
      <c r="AD2548" s="37" t="str" cm="1">
        <f t="array" aca="1" ref="AD2548" ca="1">IFERROR(
  INDEX(
    montadora[Montadora],
    MATCH(TRUE,LEFT(J3003,NÚCARACT(montadora[SKU Parcial]))=montadora[SKU Parcial],0)
  ),
  ""
)</f>
        <v/>
      </c>
    </row>
    <row r="2549" spans="1:30" x14ac:dyDescent="0.25">
      <c r="A2549" s="42" t="s">
        <v>9142</v>
      </c>
      <c r="B2549" s="42"/>
      <c r="C2549" s="42"/>
      <c r="D2549" s="42"/>
      <c r="E2549" s="42">
        <v>19997804914</v>
      </c>
      <c r="F2549" s="42" t="s">
        <v>8399</v>
      </c>
      <c r="G2549" s="42" t="s">
        <v>11227</v>
      </c>
      <c r="H2549" s="7"/>
      <c r="I2549" s="42"/>
      <c r="J2549" s="42" t="s">
        <v>994</v>
      </c>
      <c r="K2549" s="8">
        <v>45796</v>
      </c>
      <c r="L2549" s="19" t="s">
        <v>8443</v>
      </c>
      <c r="M2549" s="44">
        <v>139.80000000000001</v>
      </c>
      <c r="N2549" s="7">
        <v>1</v>
      </c>
      <c r="O2549" s="44">
        <v>139.80000000000001</v>
      </c>
      <c r="P2549" s="44">
        <v>70</v>
      </c>
      <c r="Q2549" s="44">
        <v>10.64</v>
      </c>
      <c r="R2549" s="44">
        <v>34.76</v>
      </c>
      <c r="S2549" s="44">
        <v>0</v>
      </c>
      <c r="T2549" s="44">
        <v>0</v>
      </c>
      <c r="U2549" s="44">
        <v>24.4</v>
      </c>
      <c r="V2549" s="9">
        <v>0.17449999999999999</v>
      </c>
      <c r="W2549" s="42" t="s">
        <v>34</v>
      </c>
      <c r="X2549" s="43"/>
      <c r="Y2549" s="43"/>
      <c r="Z2549" s="43" t="s">
        <v>8442</v>
      </c>
      <c r="AA2549" s="43" t="str">
        <f>VLOOKUP(J2549, sku!B:C, 2, FALSE)</f>
        <v>Smart Led Taytech 8000 Lumens - H4</v>
      </c>
      <c r="AB2549" s="45" t="str">
        <f>VLOOKUP(J2549, sku!B:BM, 64, FALSE)</f>
        <v>Revenda</v>
      </c>
      <c r="AC2549" s="45" t="str">
        <f>LEFT(pedidos[[#This Row],[SKU]],3)</f>
        <v>TT-</v>
      </c>
      <c r="AD2549" s="37" t="str" cm="1">
        <f t="array" aca="1" ref="AD2549" ca="1">IFERROR(
  INDEX(
    montadora[Montadora],
    MATCH(TRUE,LEFT(J3004,NÚCARACT(montadora[SKU Parcial]))=montadora[SKU Parcial],0)
  ),
  ""
)</f>
        <v/>
      </c>
    </row>
    <row r="2550" spans="1:30" x14ac:dyDescent="0.25">
      <c r="A2550" s="42" t="s">
        <v>9144</v>
      </c>
      <c r="B2550" s="42"/>
      <c r="C2550" s="42"/>
      <c r="D2550" s="42"/>
      <c r="E2550" s="42">
        <v>19997804914</v>
      </c>
      <c r="F2550" s="42" t="s">
        <v>8399</v>
      </c>
      <c r="G2550" s="42" t="s">
        <v>11227</v>
      </c>
      <c r="H2550" s="7"/>
      <c r="I2550" s="42"/>
      <c r="J2550" s="42" t="s">
        <v>994</v>
      </c>
      <c r="K2550" s="8">
        <v>45783</v>
      </c>
      <c r="L2550" s="7" t="s">
        <v>8443</v>
      </c>
      <c r="M2550" s="44">
        <v>138.80000000000001</v>
      </c>
      <c r="N2550" s="7">
        <v>1</v>
      </c>
      <c r="O2550" s="44">
        <v>138.80000000000001</v>
      </c>
      <c r="P2550" s="44">
        <v>70</v>
      </c>
      <c r="Q2550" s="44">
        <v>10.56</v>
      </c>
      <c r="R2550" s="44">
        <v>34.54</v>
      </c>
      <c r="S2550" s="44">
        <v>0</v>
      </c>
      <c r="T2550" s="44">
        <v>0</v>
      </c>
      <c r="U2550" s="44">
        <v>23.7</v>
      </c>
      <c r="V2550" s="9">
        <v>0.17069999999999999</v>
      </c>
      <c r="W2550" s="42" t="s">
        <v>34</v>
      </c>
      <c r="X2550" s="43"/>
      <c r="Y2550" s="43"/>
      <c r="Z2550" s="43" t="s">
        <v>8442</v>
      </c>
      <c r="AA2550" s="43" t="str">
        <f>VLOOKUP(J2550, sku!B:C, 2, FALSE)</f>
        <v>Smart Led Taytech 8000 Lumens - H4</v>
      </c>
      <c r="AB2550" s="45" t="str">
        <f>VLOOKUP(J2550, sku!B:BM, 64, FALSE)</f>
        <v>Revenda</v>
      </c>
      <c r="AC2550" s="45" t="str">
        <f>LEFT(pedidos[[#This Row],[SKU]],3)</f>
        <v>TT-</v>
      </c>
      <c r="AD2550" s="37" t="str" cm="1">
        <f t="array" aca="1" ref="AD2550" ca="1">IFERROR(
  INDEX(
    montadora[Montadora],
    MATCH(TRUE,LEFT(J3005,NÚCARACT(montadora[SKU Parcial]))=montadora[SKU Parcial],0)
  ),
  ""
)</f>
        <v/>
      </c>
    </row>
    <row r="2551" spans="1:30" x14ac:dyDescent="0.25">
      <c r="A2551" s="42" t="s">
        <v>9145</v>
      </c>
      <c r="B2551" s="42"/>
      <c r="C2551" s="42"/>
      <c r="D2551" s="42"/>
      <c r="E2551" s="42">
        <v>19997804914</v>
      </c>
      <c r="F2551" s="42" t="s">
        <v>8399</v>
      </c>
      <c r="G2551" s="42" t="s">
        <v>11227</v>
      </c>
      <c r="H2551" s="7"/>
      <c r="I2551" s="42"/>
      <c r="J2551" s="42" t="s">
        <v>994</v>
      </c>
      <c r="K2551" s="8">
        <v>45782</v>
      </c>
      <c r="L2551" s="7" t="s">
        <v>8443</v>
      </c>
      <c r="M2551" s="44">
        <v>138.80000000000001</v>
      </c>
      <c r="N2551" s="7">
        <v>1</v>
      </c>
      <c r="O2551" s="44">
        <v>138.80000000000001</v>
      </c>
      <c r="P2551" s="44">
        <v>70</v>
      </c>
      <c r="Q2551" s="44">
        <v>10.56</v>
      </c>
      <c r="R2551" s="44">
        <v>34.54</v>
      </c>
      <c r="S2551" s="44">
        <v>0</v>
      </c>
      <c r="T2551" s="44">
        <v>0</v>
      </c>
      <c r="U2551" s="44">
        <v>23.7</v>
      </c>
      <c r="V2551" s="9">
        <v>0.17069999999999999</v>
      </c>
      <c r="W2551" s="42" t="s">
        <v>34</v>
      </c>
      <c r="X2551" s="43"/>
      <c r="Y2551" s="43"/>
      <c r="Z2551" s="43" t="s">
        <v>8442</v>
      </c>
      <c r="AA2551" s="43" t="str">
        <f>VLOOKUP(J2551, sku!B:C, 2, FALSE)</f>
        <v>Smart Led Taytech 8000 Lumens - H4</v>
      </c>
      <c r="AB2551" s="45" t="str">
        <f>VLOOKUP(J2551, sku!B:BM, 64, FALSE)</f>
        <v>Revenda</v>
      </c>
      <c r="AC2551" s="45" t="str">
        <f>LEFT(pedidos[[#This Row],[SKU]],3)</f>
        <v>TT-</v>
      </c>
      <c r="AD2551" s="37" t="str" cm="1">
        <f t="array" aca="1" ref="AD2551" ca="1">IFERROR(
  INDEX(
    montadora[Montadora],
    MATCH(TRUE,LEFT(J3006,NÚCARACT(montadora[SKU Parcial]))=montadora[SKU Parcial],0)
  ),
  ""
)</f>
        <v/>
      </c>
    </row>
    <row r="2552" spans="1:30" x14ac:dyDescent="0.25">
      <c r="A2552" s="42" t="s">
        <v>8310</v>
      </c>
      <c r="B2552" s="42"/>
      <c r="C2552" s="42"/>
      <c r="D2552" s="42"/>
      <c r="E2552" s="42">
        <v>19997804914</v>
      </c>
      <c r="F2552" s="42" t="s">
        <v>8399</v>
      </c>
      <c r="G2552" s="42" t="s">
        <v>11227</v>
      </c>
      <c r="H2552" s="7"/>
      <c r="I2552" s="42"/>
      <c r="J2552" s="42" t="s">
        <v>994</v>
      </c>
      <c r="K2552" s="8">
        <v>45824</v>
      </c>
      <c r="L2552" s="19" t="s">
        <v>8443</v>
      </c>
      <c r="M2552" s="44">
        <v>139.80000000000001</v>
      </c>
      <c r="N2552" s="7">
        <v>1</v>
      </c>
      <c r="O2552" s="44">
        <v>139.80000000000001</v>
      </c>
      <c r="P2552" s="44">
        <v>70</v>
      </c>
      <c r="Q2552" s="44">
        <v>11.51</v>
      </c>
      <c r="R2552" s="44">
        <v>34.76</v>
      </c>
      <c r="S2552" s="44">
        <v>0</v>
      </c>
      <c r="T2552" s="44">
        <v>0</v>
      </c>
      <c r="U2552" s="44">
        <v>23.53</v>
      </c>
      <c r="V2552" s="9">
        <v>0.16830000000000001</v>
      </c>
      <c r="W2552" s="42" t="s">
        <v>34</v>
      </c>
      <c r="X2552" s="43"/>
      <c r="Y2552" s="43"/>
      <c r="Z2552" s="43" t="s">
        <v>8442</v>
      </c>
      <c r="AA2552" s="43" t="str">
        <f>VLOOKUP(J2552, sku!B:C, 2, FALSE)</f>
        <v>Smart Led Taytech 8000 Lumens - H4</v>
      </c>
      <c r="AB2552" s="45" t="str">
        <f>VLOOKUP(J2552, sku!B:BM, 64, FALSE)</f>
        <v>Revenda</v>
      </c>
      <c r="AC2552" s="45" t="str">
        <f>LEFT(pedidos[[#This Row],[SKU]],3)</f>
        <v>TT-</v>
      </c>
      <c r="AD2552" s="37" t="str" cm="1">
        <f t="array" aca="1" ref="AD2552" ca="1">IFERROR(
  INDEX(
    montadora[Montadora],
    MATCH(TRUE,LEFT(J3007,NÚCARACT(montadora[SKU Parcial]))=montadora[SKU Parcial],0)
  ),
  ""
)</f>
        <v/>
      </c>
    </row>
    <row r="2553" spans="1:30" x14ac:dyDescent="0.25">
      <c r="A2553" s="42" t="s">
        <v>8311</v>
      </c>
      <c r="B2553" s="42"/>
      <c r="C2553" s="42"/>
      <c r="D2553" s="42"/>
      <c r="E2553" s="42">
        <v>19997804914</v>
      </c>
      <c r="F2553" s="42" t="s">
        <v>8399</v>
      </c>
      <c r="G2553" s="42" t="s">
        <v>11227</v>
      </c>
      <c r="H2553" s="7"/>
      <c r="I2553" s="42"/>
      <c r="J2553" s="42" t="s">
        <v>994</v>
      </c>
      <c r="K2553" s="8">
        <v>45811</v>
      </c>
      <c r="L2553" s="19" t="s">
        <v>8443</v>
      </c>
      <c r="M2553" s="44">
        <v>139.80000000000001</v>
      </c>
      <c r="N2553" s="7">
        <v>1</v>
      </c>
      <c r="O2553" s="44">
        <v>147.80000000000001</v>
      </c>
      <c r="P2553" s="44">
        <v>70</v>
      </c>
      <c r="Q2553" s="44">
        <v>11.51</v>
      </c>
      <c r="R2553" s="44">
        <v>34.76</v>
      </c>
      <c r="S2553" s="44">
        <v>8</v>
      </c>
      <c r="T2553" s="44">
        <v>0</v>
      </c>
      <c r="U2553" s="44">
        <v>23.53</v>
      </c>
      <c r="V2553" s="9">
        <v>0.16830000000000001</v>
      </c>
      <c r="W2553" s="42" t="s">
        <v>34</v>
      </c>
      <c r="X2553" s="43"/>
      <c r="Y2553" s="43"/>
      <c r="Z2553" s="43" t="s">
        <v>8442</v>
      </c>
      <c r="AA2553" s="43" t="str">
        <f>VLOOKUP(J2553, sku!B:C, 2, FALSE)</f>
        <v>Smart Led Taytech 8000 Lumens - H4</v>
      </c>
      <c r="AB2553" s="45" t="str">
        <f>VLOOKUP(J2553, sku!B:BM, 64, FALSE)</f>
        <v>Revenda</v>
      </c>
      <c r="AC2553" s="45" t="str">
        <f>LEFT(pedidos[[#This Row],[SKU]],3)</f>
        <v>TT-</v>
      </c>
      <c r="AD2553" s="37" t="str" cm="1">
        <f t="array" aca="1" ref="AD2553" ca="1">IFERROR(
  INDEX(
    montadora[Montadora],
    MATCH(TRUE,LEFT(#REF!,NÚCARACT(montadora[SKU Parcial]))=montadora[SKU Parcial],0)
  ),
  ""
)</f>
        <v/>
      </c>
    </row>
    <row r="2554" spans="1:30" x14ac:dyDescent="0.25">
      <c r="A2554" s="42" t="s">
        <v>9740</v>
      </c>
      <c r="B2554" s="42">
        <v>21399581404</v>
      </c>
      <c r="C2554" s="42"/>
      <c r="D2554" s="42"/>
      <c r="E2554" s="42"/>
      <c r="F2554" s="42" t="s">
        <v>10122</v>
      </c>
      <c r="G2554" s="42" t="s">
        <v>11228</v>
      </c>
      <c r="H2554" s="19"/>
      <c r="I2554" s="42"/>
      <c r="J2554" s="42" t="s">
        <v>994</v>
      </c>
      <c r="K2554" s="21">
        <v>45784</v>
      </c>
      <c r="L2554" s="19" t="s">
        <v>8443</v>
      </c>
      <c r="M2554" s="44">
        <v>138.80000000000001</v>
      </c>
      <c r="N2554" s="19">
        <v>1</v>
      </c>
      <c r="O2554" s="44">
        <v>138.80000000000001</v>
      </c>
      <c r="P2554" s="44">
        <v>70</v>
      </c>
      <c r="Q2554" s="44">
        <v>4.68</v>
      </c>
      <c r="R2554" s="44">
        <v>31.76</v>
      </c>
      <c r="S2554" s="44">
        <v>0</v>
      </c>
      <c r="T2554" s="44">
        <v>0</v>
      </c>
      <c r="U2554" s="44">
        <v>32.36</v>
      </c>
      <c r="V2554" s="23">
        <v>0</v>
      </c>
      <c r="W2554" s="42" t="s">
        <v>34</v>
      </c>
      <c r="X2554" s="43"/>
      <c r="Y2554" s="43"/>
      <c r="Z2554" s="43" t="s">
        <v>8442</v>
      </c>
      <c r="AA2554" s="43" t="str">
        <f>VLOOKUP(J2554, sku!B:C, 2, FALSE)</f>
        <v>Smart Led Taytech 8000 Lumens - H4</v>
      </c>
      <c r="AB2554" s="45" t="str">
        <f>VLOOKUP(J2554, sku!B:BM, 64, FALSE)</f>
        <v>Revenda</v>
      </c>
      <c r="AC2554" s="45" t="str">
        <f>LEFT(pedidos[[#This Row],[SKU]],3)</f>
        <v>TT-</v>
      </c>
      <c r="AD2554" s="37" t="str" cm="1">
        <f t="array" aca="1" ref="AD2554" ca="1">IFERROR(
  INDEX(
    montadora[Montadora],
    MATCH(TRUE,LEFT(J3008,NÚCARACT(montadora[SKU Parcial]))=montadora[SKU Parcial],0)
  ),
  ""
)</f>
        <v/>
      </c>
    </row>
    <row r="2555" spans="1:30" customFormat="1" x14ac:dyDescent="0.25">
      <c r="A2555" s="1" t="s">
        <v>6072</v>
      </c>
      <c r="B2555" s="1" t="s">
        <v>6073</v>
      </c>
      <c r="C2555" s="1" t="s">
        <v>199</v>
      </c>
      <c r="D2555" s="1" t="s">
        <v>319</v>
      </c>
      <c r="E2555" s="1" t="s">
        <v>471</v>
      </c>
      <c r="F2555" s="1" t="s">
        <v>472</v>
      </c>
      <c r="G2555" s="6" t="s">
        <v>11227</v>
      </c>
      <c r="H2555" s="20" t="s">
        <v>30</v>
      </c>
      <c r="I2555" s="1" t="s">
        <v>36</v>
      </c>
      <c r="J2555" s="1" t="s">
        <v>473</v>
      </c>
      <c r="K2555" s="22">
        <v>45791</v>
      </c>
      <c r="L2555" s="16" t="s">
        <v>11229</v>
      </c>
      <c r="M2555" s="26">
        <v>184.8</v>
      </c>
      <c r="N2555" s="20">
        <v>1</v>
      </c>
      <c r="O2555" s="26">
        <v>184.8</v>
      </c>
      <c r="P2555" s="26">
        <v>70.23</v>
      </c>
      <c r="Q2555" s="26">
        <v>14.06</v>
      </c>
      <c r="R2555" s="26">
        <v>21.25</v>
      </c>
      <c r="S2555" s="26">
        <v>0</v>
      </c>
      <c r="T2555" s="26">
        <v>12.48</v>
      </c>
      <c r="U2555" s="26">
        <v>66.78</v>
      </c>
      <c r="V2555" s="24">
        <v>0.3614</v>
      </c>
      <c r="W2555" s="1" t="s">
        <v>34</v>
      </c>
      <c r="X2555" s="3"/>
      <c r="Y2555" s="3"/>
      <c r="Z2555" s="5" t="s">
        <v>7980</v>
      </c>
      <c r="AA2555" s="5" t="str">
        <f>VLOOKUP(J2555, sku!B:C, 2, FALSE)</f>
        <v>1 Fogareiro 1 Boca + 1 Maçarico 915 + 2 Refis Guepardo</v>
      </c>
      <c r="AB2555" s="3" t="str">
        <f>VLOOKUP(J2555, sku!B:BM, 64, FALSE)</f>
        <v>Importação</v>
      </c>
      <c r="AC2555" s="3" t="str">
        <f>LEFT(pedidos[[#This Row],[SKU]],3)</f>
        <v>1FO</v>
      </c>
      <c r="AD2555" s="36" t="str" cm="1">
        <f t="array" aca="1" ref="AD2555" ca="1">IFERROR(
  INDEX(
    montadora[Montadora],
    MATCH(TRUE,LEFT(J3009,NÚCARACT(montadora[SKU Parcial]))=montadora[SKU Parcial],0)
  ),
  ""
)</f>
        <v/>
      </c>
    </row>
    <row r="2556" spans="1:30" customFormat="1" x14ac:dyDescent="0.25">
      <c r="A2556" s="1" t="s">
        <v>6222</v>
      </c>
      <c r="B2556" s="1" t="s">
        <v>6223</v>
      </c>
      <c r="C2556" s="1" t="s">
        <v>6224</v>
      </c>
      <c r="D2556" s="1" t="s">
        <v>27</v>
      </c>
      <c r="E2556" s="1" t="s">
        <v>471</v>
      </c>
      <c r="F2556" s="1" t="s">
        <v>472</v>
      </c>
      <c r="G2556" s="6" t="s">
        <v>11227</v>
      </c>
      <c r="H2556" s="20" t="s">
        <v>30</v>
      </c>
      <c r="I2556" s="1" t="s">
        <v>31</v>
      </c>
      <c r="J2556" s="1" t="s">
        <v>473</v>
      </c>
      <c r="K2556" s="22">
        <v>45785</v>
      </c>
      <c r="L2556" s="20" t="s">
        <v>33</v>
      </c>
      <c r="M2556" s="26">
        <v>184.8</v>
      </c>
      <c r="N2556" s="20">
        <v>1</v>
      </c>
      <c r="O2556" s="26">
        <v>186.39</v>
      </c>
      <c r="P2556" s="26">
        <v>70.23</v>
      </c>
      <c r="Q2556" s="26">
        <v>0</v>
      </c>
      <c r="R2556" s="26">
        <v>21.25</v>
      </c>
      <c r="S2556" s="26">
        <v>1.59</v>
      </c>
      <c r="T2556" s="26">
        <v>14.31</v>
      </c>
      <c r="U2556" s="26">
        <v>64.95</v>
      </c>
      <c r="V2556" s="24">
        <v>0.35149999999999998</v>
      </c>
      <c r="W2556" s="1" t="s">
        <v>34</v>
      </c>
      <c r="X2556" s="3"/>
      <c r="Y2556" s="3"/>
      <c r="Z2556" s="5" t="s">
        <v>7980</v>
      </c>
      <c r="AA2556" s="5" t="str">
        <f>VLOOKUP(J2556, sku!B:C, 2, FALSE)</f>
        <v>1 Fogareiro 1 Boca + 1 Maçarico 915 + 2 Refis Guepardo</v>
      </c>
      <c r="AB2556" s="3" t="str">
        <f>VLOOKUP(J2556, sku!B:BM, 64, FALSE)</f>
        <v>Importação</v>
      </c>
      <c r="AC2556" s="3" t="str">
        <f>LEFT(pedidos[[#This Row],[SKU]],3)</f>
        <v>1FO</v>
      </c>
      <c r="AD2556" s="36" t="str" cm="1">
        <f t="array" aca="1" ref="AD2556" ca="1">IFERROR(
  INDEX(
    montadora[Montadora],
    MATCH(TRUE,LEFT(J3010,NÚCARACT(montadora[SKU Parcial]))=montadora[SKU Parcial],0)
  ),
  ""
)</f>
        <v/>
      </c>
    </row>
    <row r="2557" spans="1:30" customFormat="1" x14ac:dyDescent="0.25">
      <c r="A2557" s="1" t="s">
        <v>6574</v>
      </c>
      <c r="B2557" s="1" t="s">
        <v>6575</v>
      </c>
      <c r="C2557" s="1" t="s">
        <v>1430</v>
      </c>
      <c r="D2557" s="1" t="s">
        <v>420</v>
      </c>
      <c r="E2557" s="1" t="s">
        <v>506</v>
      </c>
      <c r="F2557" s="1" t="s">
        <v>507</v>
      </c>
      <c r="G2557" s="6" t="s">
        <v>11227</v>
      </c>
      <c r="H2557" s="2" t="s">
        <v>30</v>
      </c>
      <c r="I2557" s="1" t="s">
        <v>36</v>
      </c>
      <c r="J2557" s="1" t="s">
        <v>473</v>
      </c>
      <c r="K2557" s="4">
        <v>45799</v>
      </c>
      <c r="L2557" s="16" t="s">
        <v>11229</v>
      </c>
      <c r="M2557" s="26">
        <v>188.8</v>
      </c>
      <c r="N2557" s="2">
        <v>1</v>
      </c>
      <c r="O2557" s="26">
        <v>188.8</v>
      </c>
      <c r="P2557" s="26">
        <v>70.23</v>
      </c>
      <c r="Q2557" s="26">
        <v>14.37</v>
      </c>
      <c r="R2557" s="26">
        <v>21.71</v>
      </c>
      <c r="S2557" s="26">
        <v>0</v>
      </c>
      <c r="T2557" s="26">
        <v>22.45</v>
      </c>
      <c r="U2557" s="26">
        <v>60.04</v>
      </c>
      <c r="V2557" s="10">
        <v>0.318</v>
      </c>
      <c r="W2557" s="1" t="s">
        <v>34</v>
      </c>
      <c r="X2557" s="3"/>
      <c r="Y2557" s="3"/>
      <c r="Z2557" s="5" t="s">
        <v>7980</v>
      </c>
      <c r="AA2557" s="5" t="str">
        <f>VLOOKUP(J2557, sku!B:C, 2, FALSE)</f>
        <v>1 Fogareiro 1 Boca + 1 Maçarico 915 + 2 Refis Guepardo</v>
      </c>
      <c r="AB2557" s="3" t="str">
        <f>VLOOKUP(J2557, sku!B:BM, 64, FALSE)</f>
        <v>Importação</v>
      </c>
      <c r="AC2557" s="3" t="str">
        <f>LEFT(pedidos[[#This Row],[SKU]],3)</f>
        <v>1FO</v>
      </c>
      <c r="AD2557" s="36" t="str" cm="1">
        <f t="array" aca="1" ref="AD2557" ca="1">IFERROR(
  INDEX(
    montadora[Montadora],
    MATCH(TRUE,LEFT(J3011,NÚCARACT(montadora[SKU Parcial]))=montadora[SKU Parcial],0)
  ),
  ""
)</f>
        <v/>
      </c>
    </row>
    <row r="2558" spans="1:30" customFormat="1" x14ac:dyDescent="0.25">
      <c r="A2558" s="1" t="s">
        <v>6791</v>
      </c>
      <c r="B2558" s="1" t="s">
        <v>6792</v>
      </c>
      <c r="C2558" s="1" t="s">
        <v>6793</v>
      </c>
      <c r="D2558" s="1" t="s">
        <v>27</v>
      </c>
      <c r="E2558" s="1" t="s">
        <v>506</v>
      </c>
      <c r="F2558" s="1" t="s">
        <v>507</v>
      </c>
      <c r="G2558" s="6" t="s">
        <v>11227</v>
      </c>
      <c r="H2558" s="2" t="s">
        <v>30</v>
      </c>
      <c r="I2558" s="1" t="s">
        <v>31</v>
      </c>
      <c r="J2558" s="1" t="s">
        <v>473</v>
      </c>
      <c r="K2558" s="4">
        <v>45791</v>
      </c>
      <c r="L2558" s="16" t="s">
        <v>11229</v>
      </c>
      <c r="M2558" s="26">
        <v>188.8</v>
      </c>
      <c r="N2558" s="2">
        <v>1</v>
      </c>
      <c r="O2558" s="26">
        <v>188.8</v>
      </c>
      <c r="P2558" s="26">
        <v>70.23</v>
      </c>
      <c r="Q2558" s="26">
        <v>14.37</v>
      </c>
      <c r="R2558" s="26">
        <v>21.71</v>
      </c>
      <c r="S2558" s="26">
        <v>0</v>
      </c>
      <c r="T2558" s="26">
        <v>24.95</v>
      </c>
      <c r="U2558" s="26">
        <v>57.54</v>
      </c>
      <c r="V2558" s="10">
        <v>0.30480000000000002</v>
      </c>
      <c r="W2558" s="1" t="s">
        <v>34</v>
      </c>
      <c r="X2558" s="3"/>
      <c r="Y2558" s="3"/>
      <c r="Z2558" s="5" t="s">
        <v>7980</v>
      </c>
      <c r="AA2558" s="5" t="str">
        <f>VLOOKUP(J2558, sku!B:C, 2, FALSE)</f>
        <v>1 Fogareiro 1 Boca + 1 Maçarico 915 + 2 Refis Guepardo</v>
      </c>
      <c r="AB2558" s="3" t="str">
        <f>VLOOKUP(J2558, sku!B:BM, 64, FALSE)</f>
        <v>Importação</v>
      </c>
      <c r="AC2558" s="3" t="str">
        <f>LEFT(pedidos[[#This Row],[SKU]],3)</f>
        <v>1FO</v>
      </c>
      <c r="AD2558" s="36" t="str" cm="1">
        <f t="array" aca="1" ref="AD2558" ca="1">IFERROR(
  INDEX(
    montadora[Montadora],
    MATCH(TRUE,LEFT(J3012,NÚCARACT(montadora[SKU Parcial]))=montadora[SKU Parcial],0)
  ),
  ""
)</f>
        <v/>
      </c>
    </row>
    <row r="2559" spans="1:30" customFormat="1" x14ac:dyDescent="0.25">
      <c r="A2559" s="1" t="s">
        <v>6859</v>
      </c>
      <c r="B2559" s="1" t="s">
        <v>6860</v>
      </c>
      <c r="C2559" s="1" t="s">
        <v>6861</v>
      </c>
      <c r="D2559" s="1" t="s">
        <v>191</v>
      </c>
      <c r="E2559" s="1" t="s">
        <v>471</v>
      </c>
      <c r="F2559" s="1" t="s">
        <v>472</v>
      </c>
      <c r="G2559" s="6" t="s">
        <v>11227</v>
      </c>
      <c r="H2559" s="2" t="s">
        <v>30</v>
      </c>
      <c r="I2559" s="1" t="s">
        <v>31</v>
      </c>
      <c r="J2559" s="1" t="s">
        <v>473</v>
      </c>
      <c r="K2559" s="4">
        <v>45781</v>
      </c>
      <c r="L2559" s="16" t="s">
        <v>11229</v>
      </c>
      <c r="M2559" s="26">
        <v>184.8</v>
      </c>
      <c r="N2559" s="2">
        <v>1</v>
      </c>
      <c r="O2559" s="26">
        <v>184.8</v>
      </c>
      <c r="P2559" s="26">
        <v>70.23</v>
      </c>
      <c r="Q2559" s="26">
        <v>14.06</v>
      </c>
      <c r="R2559" s="26">
        <v>21.25</v>
      </c>
      <c r="S2559" s="26">
        <v>0</v>
      </c>
      <c r="T2559" s="26">
        <v>24.95</v>
      </c>
      <c r="U2559" s="26">
        <v>54.31</v>
      </c>
      <c r="V2559" s="10">
        <v>0.29389999999999999</v>
      </c>
      <c r="W2559" s="1" t="s">
        <v>34</v>
      </c>
      <c r="X2559" s="3"/>
      <c r="Y2559" s="3"/>
      <c r="Z2559" s="5" t="s">
        <v>7980</v>
      </c>
      <c r="AA2559" s="5" t="str">
        <f>VLOOKUP(J2559, sku!B:C, 2, FALSE)</f>
        <v>1 Fogareiro 1 Boca + 1 Maçarico 915 + 2 Refis Guepardo</v>
      </c>
      <c r="AB2559" s="3" t="str">
        <f>VLOOKUP(J2559, sku!B:BM, 64, FALSE)</f>
        <v>Importação</v>
      </c>
      <c r="AC2559" s="3" t="str">
        <f>LEFT(pedidos[[#This Row],[SKU]],3)</f>
        <v>1FO</v>
      </c>
      <c r="AD2559" s="36" t="str" cm="1">
        <f t="array" aca="1" ref="AD2559" ca="1">IFERROR(
  INDEX(
    montadora[Montadora],
    MATCH(TRUE,LEFT(J3013,NÚCARACT(montadora[SKU Parcial]))=montadora[SKU Parcial],0)
  ),
  ""
)</f>
        <v/>
      </c>
    </row>
    <row r="2560" spans="1:30" customFormat="1" x14ac:dyDescent="0.25">
      <c r="A2560" s="1" t="s">
        <v>6862</v>
      </c>
      <c r="B2560" s="1" t="s">
        <v>36</v>
      </c>
      <c r="C2560" s="1" t="s">
        <v>1947</v>
      </c>
      <c r="D2560" s="1" t="s">
        <v>27</v>
      </c>
      <c r="E2560" s="1" t="s">
        <v>471</v>
      </c>
      <c r="F2560" s="1" t="s">
        <v>472</v>
      </c>
      <c r="G2560" s="6" t="s">
        <v>11227</v>
      </c>
      <c r="H2560" s="2" t="s">
        <v>30</v>
      </c>
      <c r="I2560" s="1" t="s">
        <v>31</v>
      </c>
      <c r="J2560" s="1" t="s">
        <v>473</v>
      </c>
      <c r="K2560" s="4">
        <v>45784</v>
      </c>
      <c r="L2560" s="16" t="s">
        <v>11229</v>
      </c>
      <c r="M2560" s="26">
        <v>184.8</v>
      </c>
      <c r="N2560" s="2">
        <v>1</v>
      </c>
      <c r="O2560" s="26">
        <v>184.8</v>
      </c>
      <c r="P2560" s="26">
        <v>70.23</v>
      </c>
      <c r="Q2560" s="26">
        <v>14.06</v>
      </c>
      <c r="R2560" s="26">
        <v>21.25</v>
      </c>
      <c r="S2560" s="26">
        <v>0</v>
      </c>
      <c r="T2560" s="26">
        <v>24.95</v>
      </c>
      <c r="U2560" s="26">
        <v>54.31</v>
      </c>
      <c r="V2560" s="10">
        <v>0.29389999999999999</v>
      </c>
      <c r="W2560" s="1" t="s">
        <v>34</v>
      </c>
      <c r="X2560" s="3"/>
      <c r="Y2560" s="3"/>
      <c r="Z2560" s="5" t="s">
        <v>7980</v>
      </c>
      <c r="AA2560" s="5" t="str">
        <f>VLOOKUP(J2560, sku!B:C, 2, FALSE)</f>
        <v>1 Fogareiro 1 Boca + 1 Maçarico 915 + 2 Refis Guepardo</v>
      </c>
      <c r="AB2560" s="3" t="str">
        <f>VLOOKUP(J2560, sku!B:BM, 64, FALSE)</f>
        <v>Importação</v>
      </c>
      <c r="AC2560" s="3" t="str">
        <f>LEFT(pedidos[[#This Row],[SKU]],3)</f>
        <v>1FO</v>
      </c>
      <c r="AD2560" s="36" t="str" cm="1">
        <f t="array" aca="1" ref="AD2560" ca="1">IFERROR(
  INDEX(
    montadora[Montadora],
    MATCH(TRUE,LEFT(J3014,NÚCARACT(montadora[SKU Parcial]))=montadora[SKU Parcial],0)
  ),
  ""
)</f>
        <v/>
      </c>
    </row>
    <row r="2561" spans="1:30" customFormat="1" x14ac:dyDescent="0.25">
      <c r="A2561" s="1" t="s">
        <v>6863</v>
      </c>
      <c r="B2561" s="1" t="s">
        <v>36</v>
      </c>
      <c r="C2561" s="1" t="s">
        <v>252</v>
      </c>
      <c r="D2561" s="1" t="s">
        <v>420</v>
      </c>
      <c r="E2561" s="1" t="s">
        <v>471</v>
      </c>
      <c r="F2561" s="1" t="s">
        <v>472</v>
      </c>
      <c r="G2561" s="6" t="s">
        <v>11227</v>
      </c>
      <c r="H2561" s="2" t="s">
        <v>30</v>
      </c>
      <c r="I2561" s="1" t="s">
        <v>31</v>
      </c>
      <c r="J2561" s="1" t="s">
        <v>473</v>
      </c>
      <c r="K2561" s="4">
        <v>45785</v>
      </c>
      <c r="L2561" s="16" t="s">
        <v>11229</v>
      </c>
      <c r="M2561" s="26">
        <v>184.8</v>
      </c>
      <c r="N2561" s="2">
        <v>1</v>
      </c>
      <c r="O2561" s="26">
        <v>184.8</v>
      </c>
      <c r="P2561" s="26">
        <v>70.23</v>
      </c>
      <c r="Q2561" s="26">
        <v>14.06</v>
      </c>
      <c r="R2561" s="26">
        <v>21.25</v>
      </c>
      <c r="S2561" s="26">
        <v>0</v>
      </c>
      <c r="T2561" s="26">
        <v>24.95</v>
      </c>
      <c r="U2561" s="26">
        <v>54.31</v>
      </c>
      <c r="V2561" s="10">
        <v>0.29389999999999999</v>
      </c>
      <c r="W2561" s="1" t="s">
        <v>34</v>
      </c>
      <c r="X2561" s="3"/>
      <c r="Y2561" s="3"/>
      <c r="Z2561" s="5" t="s">
        <v>7980</v>
      </c>
      <c r="AA2561" s="5" t="str">
        <f>VLOOKUP(J2561, sku!B:C, 2, FALSE)</f>
        <v>1 Fogareiro 1 Boca + 1 Maçarico 915 + 2 Refis Guepardo</v>
      </c>
      <c r="AB2561" s="3" t="str">
        <f>VLOOKUP(J2561, sku!B:BM, 64, FALSE)</f>
        <v>Importação</v>
      </c>
      <c r="AC2561" s="3" t="str">
        <f>LEFT(pedidos[[#This Row],[SKU]],3)</f>
        <v>1FO</v>
      </c>
      <c r="AD2561" s="36" t="str" cm="1">
        <f t="array" aca="1" ref="AD2561" ca="1">IFERROR(
  INDEX(
    montadora[Montadora],
    MATCH(TRUE,LEFT(J3015,NÚCARACT(montadora[SKU Parcial]))=montadora[SKU Parcial],0)
  ),
  ""
)</f>
        <v/>
      </c>
    </row>
    <row r="2562" spans="1:30" customFormat="1" x14ac:dyDescent="0.25">
      <c r="A2562" s="1" t="s">
        <v>6864</v>
      </c>
      <c r="B2562" s="1" t="s">
        <v>36</v>
      </c>
      <c r="C2562" s="1" t="s">
        <v>6865</v>
      </c>
      <c r="D2562" s="1" t="s">
        <v>45</v>
      </c>
      <c r="E2562" s="1" t="s">
        <v>471</v>
      </c>
      <c r="F2562" s="1" t="s">
        <v>472</v>
      </c>
      <c r="G2562" s="6" t="s">
        <v>11227</v>
      </c>
      <c r="H2562" s="2" t="s">
        <v>30</v>
      </c>
      <c r="I2562" s="1" t="s">
        <v>36</v>
      </c>
      <c r="J2562" s="1" t="s">
        <v>473</v>
      </c>
      <c r="K2562" s="4">
        <v>45785</v>
      </c>
      <c r="L2562" s="16" t="s">
        <v>11229</v>
      </c>
      <c r="M2562" s="26">
        <v>184.8</v>
      </c>
      <c r="N2562" s="2">
        <v>1</v>
      </c>
      <c r="O2562" s="26">
        <v>184.8</v>
      </c>
      <c r="P2562" s="26">
        <v>70.23</v>
      </c>
      <c r="Q2562" s="26">
        <v>14.06</v>
      </c>
      <c r="R2562" s="26">
        <v>21.25</v>
      </c>
      <c r="S2562" s="26">
        <v>0</v>
      </c>
      <c r="T2562" s="26">
        <v>24.95</v>
      </c>
      <c r="U2562" s="26">
        <v>54.31</v>
      </c>
      <c r="V2562" s="10">
        <v>0.29389999999999999</v>
      </c>
      <c r="W2562" s="1" t="s">
        <v>34</v>
      </c>
      <c r="X2562" s="3"/>
      <c r="Y2562" s="3"/>
      <c r="Z2562" s="5" t="s">
        <v>7980</v>
      </c>
      <c r="AA2562" s="5" t="str">
        <f>VLOOKUP(J2562, sku!B:C, 2, FALSE)</f>
        <v>1 Fogareiro 1 Boca + 1 Maçarico 915 + 2 Refis Guepardo</v>
      </c>
      <c r="AB2562" s="3" t="str">
        <f>VLOOKUP(J2562, sku!B:BM, 64, FALSE)</f>
        <v>Importação</v>
      </c>
      <c r="AC2562" s="3" t="str">
        <f>LEFT(pedidos[[#This Row],[SKU]],3)</f>
        <v>1FO</v>
      </c>
      <c r="AD2562" s="36" t="str" cm="1">
        <f t="array" aca="1" ref="AD2562" ca="1">IFERROR(
  INDEX(
    montadora[Montadora],
    MATCH(TRUE,LEFT(J3016,NÚCARACT(montadora[SKU Parcial]))=montadora[SKU Parcial],0)
  ),
  ""
)</f>
        <v/>
      </c>
    </row>
    <row r="2563" spans="1:30" customFormat="1" x14ac:dyDescent="0.25">
      <c r="A2563" s="1" t="s">
        <v>6866</v>
      </c>
      <c r="B2563" s="1" t="s">
        <v>36</v>
      </c>
      <c r="C2563" s="1" t="s">
        <v>6867</v>
      </c>
      <c r="D2563" s="1" t="s">
        <v>27</v>
      </c>
      <c r="E2563" s="1" t="s">
        <v>471</v>
      </c>
      <c r="F2563" s="1" t="s">
        <v>472</v>
      </c>
      <c r="G2563" s="6" t="s">
        <v>11227</v>
      </c>
      <c r="H2563" s="2" t="s">
        <v>30</v>
      </c>
      <c r="I2563" s="1" t="s">
        <v>31</v>
      </c>
      <c r="J2563" s="1" t="s">
        <v>473</v>
      </c>
      <c r="K2563" s="4">
        <v>45786</v>
      </c>
      <c r="L2563" s="16" t="s">
        <v>11229</v>
      </c>
      <c r="M2563" s="26">
        <v>184.8</v>
      </c>
      <c r="N2563" s="2">
        <v>1</v>
      </c>
      <c r="O2563" s="26">
        <v>184.8</v>
      </c>
      <c r="P2563" s="26">
        <v>70.23</v>
      </c>
      <c r="Q2563" s="26">
        <v>14.06</v>
      </c>
      <c r="R2563" s="26">
        <v>21.25</v>
      </c>
      <c r="S2563" s="26">
        <v>0</v>
      </c>
      <c r="T2563" s="26">
        <v>24.95</v>
      </c>
      <c r="U2563" s="26">
        <v>54.31</v>
      </c>
      <c r="V2563" s="10">
        <v>0.29389999999999999</v>
      </c>
      <c r="W2563" s="1" t="s">
        <v>34</v>
      </c>
      <c r="X2563" s="3"/>
      <c r="Y2563" s="3"/>
      <c r="Z2563" s="5" t="s">
        <v>7980</v>
      </c>
      <c r="AA2563" s="5" t="str">
        <f>VLOOKUP(J2563, sku!B:C, 2, FALSE)</f>
        <v>1 Fogareiro 1 Boca + 1 Maçarico 915 + 2 Refis Guepardo</v>
      </c>
      <c r="AB2563" s="3" t="str">
        <f>VLOOKUP(J2563, sku!B:BM, 64, FALSE)</f>
        <v>Importação</v>
      </c>
      <c r="AC2563" s="3" t="str">
        <f>LEFT(pedidos[[#This Row],[SKU]],3)</f>
        <v>1FO</v>
      </c>
      <c r="AD2563" s="36" t="str" cm="1">
        <f t="array" aca="1" ref="AD2563" ca="1">IFERROR(
  INDEX(
    montadora[Montadora],
    MATCH(TRUE,LEFT(J3017,NÚCARACT(montadora[SKU Parcial]))=montadora[SKU Parcial],0)
  ),
  ""
)</f>
        <v/>
      </c>
    </row>
    <row r="2564" spans="1:30" customFormat="1" x14ac:dyDescent="0.25">
      <c r="A2564" s="1" t="s">
        <v>6868</v>
      </c>
      <c r="B2564" s="1" t="s">
        <v>6869</v>
      </c>
      <c r="C2564" s="1" t="s">
        <v>6870</v>
      </c>
      <c r="D2564" s="1" t="s">
        <v>188</v>
      </c>
      <c r="E2564" s="1" t="s">
        <v>471</v>
      </c>
      <c r="F2564" s="1" t="s">
        <v>472</v>
      </c>
      <c r="G2564" s="6" t="s">
        <v>11227</v>
      </c>
      <c r="H2564" s="2" t="s">
        <v>30</v>
      </c>
      <c r="I2564" s="1" t="s">
        <v>36</v>
      </c>
      <c r="J2564" s="1" t="s">
        <v>473</v>
      </c>
      <c r="K2564" s="4">
        <v>45790</v>
      </c>
      <c r="L2564" s="16" t="s">
        <v>11229</v>
      </c>
      <c r="M2564" s="26">
        <v>184.8</v>
      </c>
      <c r="N2564" s="2">
        <v>1</v>
      </c>
      <c r="O2564" s="26">
        <v>184.8</v>
      </c>
      <c r="P2564" s="26">
        <v>70.23</v>
      </c>
      <c r="Q2564" s="26">
        <v>14.06</v>
      </c>
      <c r="R2564" s="26">
        <v>21.25</v>
      </c>
      <c r="S2564" s="26">
        <v>0</v>
      </c>
      <c r="T2564" s="26">
        <v>24.95</v>
      </c>
      <c r="U2564" s="26">
        <v>54.31</v>
      </c>
      <c r="V2564" s="10">
        <v>0.29389999999999999</v>
      </c>
      <c r="W2564" s="1" t="s">
        <v>34</v>
      </c>
      <c r="X2564" s="3"/>
      <c r="Y2564" s="3"/>
      <c r="Z2564" s="5" t="s">
        <v>7980</v>
      </c>
      <c r="AA2564" s="5" t="str">
        <f>VLOOKUP(J2564, sku!B:C, 2, FALSE)</f>
        <v>1 Fogareiro 1 Boca + 1 Maçarico 915 + 2 Refis Guepardo</v>
      </c>
      <c r="AB2564" s="3" t="str">
        <f>VLOOKUP(J2564, sku!B:BM, 64, FALSE)</f>
        <v>Importação</v>
      </c>
      <c r="AC2564" s="3" t="str">
        <f>LEFT(pedidos[[#This Row],[SKU]],3)</f>
        <v>1FO</v>
      </c>
      <c r="AD2564" s="36" t="str" cm="1">
        <f t="array" aca="1" ref="AD2564" ca="1">IFERROR(
  INDEX(
    montadora[Montadora],
    MATCH(TRUE,LEFT(#REF!,NÚCARACT(montadora[SKU Parcial]))=montadora[SKU Parcial],0)
  ),
  ""
)</f>
        <v/>
      </c>
    </row>
    <row r="2565" spans="1:30" customFormat="1" x14ac:dyDescent="0.25">
      <c r="A2565" s="1" t="s">
        <v>6871</v>
      </c>
      <c r="B2565" s="1" t="s">
        <v>6872</v>
      </c>
      <c r="C2565" s="1" t="s">
        <v>972</v>
      </c>
      <c r="D2565" s="1" t="s">
        <v>830</v>
      </c>
      <c r="E2565" s="1" t="s">
        <v>471</v>
      </c>
      <c r="F2565" s="1" t="s">
        <v>472</v>
      </c>
      <c r="G2565" s="6" t="s">
        <v>11227</v>
      </c>
      <c r="H2565" s="2" t="s">
        <v>30</v>
      </c>
      <c r="I2565" s="1" t="s">
        <v>36</v>
      </c>
      <c r="J2565" s="1" t="s">
        <v>473</v>
      </c>
      <c r="K2565" s="4">
        <v>45791</v>
      </c>
      <c r="L2565" s="16" t="s">
        <v>11229</v>
      </c>
      <c r="M2565" s="26">
        <v>184.8</v>
      </c>
      <c r="N2565" s="2">
        <v>1</v>
      </c>
      <c r="O2565" s="26">
        <v>184.8</v>
      </c>
      <c r="P2565" s="26">
        <v>70.23</v>
      </c>
      <c r="Q2565" s="26">
        <v>14.06</v>
      </c>
      <c r="R2565" s="26">
        <v>21.25</v>
      </c>
      <c r="S2565" s="26">
        <v>0</v>
      </c>
      <c r="T2565" s="26">
        <v>24.95</v>
      </c>
      <c r="U2565" s="26">
        <v>54.31</v>
      </c>
      <c r="V2565" s="10">
        <v>0.29389999999999999</v>
      </c>
      <c r="W2565" s="1" t="s">
        <v>34</v>
      </c>
      <c r="X2565" s="3"/>
      <c r="Y2565" s="3"/>
      <c r="Z2565" s="5" t="s">
        <v>7980</v>
      </c>
      <c r="AA2565" s="5" t="str">
        <f>VLOOKUP(J2565, sku!B:C, 2, FALSE)</f>
        <v>1 Fogareiro 1 Boca + 1 Maçarico 915 + 2 Refis Guepardo</v>
      </c>
      <c r="AB2565" s="3" t="str">
        <f>VLOOKUP(J2565, sku!B:BM, 64, FALSE)</f>
        <v>Importação</v>
      </c>
      <c r="AC2565" s="3" t="str">
        <f>LEFT(pedidos[[#This Row],[SKU]],3)</f>
        <v>1FO</v>
      </c>
      <c r="AD2565" s="36" t="str" cm="1">
        <f t="array" aca="1" ref="AD2565" ca="1">IFERROR(
  INDEX(
    montadora[Montadora],
    MATCH(TRUE,LEFT(#REF!,NÚCARACT(montadora[SKU Parcial]))=montadora[SKU Parcial],0)
  ),
  ""
)</f>
        <v/>
      </c>
    </row>
    <row r="2566" spans="1:30" customFormat="1" x14ac:dyDescent="0.25">
      <c r="A2566" s="1" t="s">
        <v>7052</v>
      </c>
      <c r="B2566" s="1" t="s">
        <v>7053</v>
      </c>
      <c r="C2566" s="1" t="s">
        <v>2174</v>
      </c>
      <c r="D2566" s="1" t="s">
        <v>27</v>
      </c>
      <c r="E2566" s="1" t="s">
        <v>2342</v>
      </c>
      <c r="F2566" s="1" t="s">
        <v>2343</v>
      </c>
      <c r="G2566" s="6" t="s">
        <v>11227</v>
      </c>
      <c r="H2566" s="2" t="s">
        <v>47</v>
      </c>
      <c r="I2566" s="1" t="s">
        <v>31</v>
      </c>
      <c r="J2566" s="1" t="s">
        <v>473</v>
      </c>
      <c r="K2566" s="4">
        <v>45799</v>
      </c>
      <c r="L2566" s="16" t="s">
        <v>11229</v>
      </c>
      <c r="M2566" s="26">
        <v>196.37</v>
      </c>
      <c r="N2566" s="2">
        <v>1</v>
      </c>
      <c r="O2566" s="26">
        <v>196.37</v>
      </c>
      <c r="P2566" s="26">
        <v>70.23</v>
      </c>
      <c r="Q2566" s="26">
        <v>14.94</v>
      </c>
      <c r="R2566" s="26">
        <v>32.4</v>
      </c>
      <c r="S2566" s="26">
        <v>0</v>
      </c>
      <c r="T2566" s="26">
        <v>24.25</v>
      </c>
      <c r="U2566" s="26">
        <v>54.55</v>
      </c>
      <c r="V2566" s="10">
        <v>0.27779999999999999</v>
      </c>
      <c r="W2566" s="1" t="s">
        <v>34</v>
      </c>
      <c r="X2566" s="3"/>
      <c r="Y2566" s="3"/>
      <c r="Z2566" s="5" t="s">
        <v>7980</v>
      </c>
      <c r="AA2566" s="5" t="str">
        <f>VLOOKUP(J2566, sku!B:C, 2, FALSE)</f>
        <v>1 Fogareiro 1 Boca + 1 Maçarico 915 + 2 Refis Guepardo</v>
      </c>
      <c r="AB2566" s="3" t="str">
        <f>VLOOKUP(J2566, sku!B:BM, 64, FALSE)</f>
        <v>Importação</v>
      </c>
      <c r="AC2566" s="3" t="str">
        <f>LEFT(pedidos[[#This Row],[SKU]],3)</f>
        <v>1FO</v>
      </c>
      <c r="AD2566" s="36" t="str" cm="1">
        <f t="array" aca="1" ref="AD2566" ca="1">IFERROR(
  INDEX(
    montadora[Montadora],
    MATCH(TRUE,LEFT(#REF!,NÚCARACT(montadora[SKU Parcial]))=montadora[SKU Parcial],0)
  ),
  ""
)</f>
        <v/>
      </c>
    </row>
    <row r="2567" spans="1:30" customFormat="1" x14ac:dyDescent="0.25">
      <c r="A2567" s="1" t="s">
        <v>7054</v>
      </c>
      <c r="B2567" s="1" t="s">
        <v>7055</v>
      </c>
      <c r="C2567" s="1" t="s">
        <v>5019</v>
      </c>
      <c r="D2567" s="1" t="s">
        <v>709</v>
      </c>
      <c r="E2567" s="1" t="s">
        <v>2342</v>
      </c>
      <c r="F2567" s="1" t="s">
        <v>2343</v>
      </c>
      <c r="G2567" s="6" t="s">
        <v>11227</v>
      </c>
      <c r="H2567" s="2" t="s">
        <v>47</v>
      </c>
      <c r="I2567" s="1" t="s">
        <v>31</v>
      </c>
      <c r="J2567" s="1" t="s">
        <v>473</v>
      </c>
      <c r="K2567" s="4">
        <v>45802</v>
      </c>
      <c r="L2567" s="16" t="s">
        <v>11229</v>
      </c>
      <c r="M2567" s="26">
        <v>196.37</v>
      </c>
      <c r="N2567" s="2">
        <v>1</v>
      </c>
      <c r="O2567" s="26">
        <v>196.37</v>
      </c>
      <c r="P2567" s="26">
        <v>70.23</v>
      </c>
      <c r="Q2567" s="26">
        <v>14.94</v>
      </c>
      <c r="R2567" s="26">
        <v>32.4</v>
      </c>
      <c r="S2567" s="26">
        <v>0</v>
      </c>
      <c r="T2567" s="26">
        <v>24.25</v>
      </c>
      <c r="U2567" s="26">
        <v>54.55</v>
      </c>
      <c r="V2567" s="10">
        <v>0.27779999999999999</v>
      </c>
      <c r="W2567" s="1" t="s">
        <v>34</v>
      </c>
      <c r="X2567" s="3"/>
      <c r="Y2567" s="3"/>
      <c r="Z2567" s="5" t="s">
        <v>7980</v>
      </c>
      <c r="AA2567" s="5" t="str">
        <f>VLOOKUP(J2567, sku!B:C, 2, FALSE)</f>
        <v>1 Fogareiro 1 Boca + 1 Maçarico 915 + 2 Refis Guepardo</v>
      </c>
      <c r="AB2567" s="3" t="str">
        <f>VLOOKUP(J2567, sku!B:BM, 64, FALSE)</f>
        <v>Importação</v>
      </c>
      <c r="AC2567" s="3" t="str">
        <f>LEFT(pedidos[[#This Row],[SKU]],3)</f>
        <v>1FO</v>
      </c>
      <c r="AD2567" s="36" t="str" cm="1">
        <f t="array" aca="1" ref="AD2567" ca="1">IFERROR(
  INDEX(
    montadora[Montadora],
    MATCH(TRUE,LEFT(#REF!,NÚCARACT(montadora[SKU Parcial]))=montadora[SKU Parcial],0)
  ),
  ""
)</f>
        <v/>
      </c>
    </row>
    <row r="2568" spans="1:30" customFormat="1" x14ac:dyDescent="0.25">
      <c r="A2568" s="1" t="s">
        <v>7185</v>
      </c>
      <c r="B2568" s="1" t="s">
        <v>7186</v>
      </c>
      <c r="C2568" s="1" t="s">
        <v>7187</v>
      </c>
      <c r="D2568" s="1" t="s">
        <v>138</v>
      </c>
      <c r="E2568" s="1" t="s">
        <v>2342</v>
      </c>
      <c r="F2568" s="1" t="s">
        <v>2343</v>
      </c>
      <c r="G2568" s="6" t="s">
        <v>11227</v>
      </c>
      <c r="H2568" s="2" t="s">
        <v>47</v>
      </c>
      <c r="I2568" s="1" t="s">
        <v>31</v>
      </c>
      <c r="J2568" s="1" t="s">
        <v>473</v>
      </c>
      <c r="K2568" s="4">
        <v>45785</v>
      </c>
      <c r="L2568" s="16" t="s">
        <v>11229</v>
      </c>
      <c r="M2568" s="26">
        <v>198.8</v>
      </c>
      <c r="N2568" s="2">
        <v>1</v>
      </c>
      <c r="O2568" s="26">
        <v>198.8</v>
      </c>
      <c r="P2568" s="26">
        <v>70.23</v>
      </c>
      <c r="Q2568" s="26">
        <v>15.13</v>
      </c>
      <c r="R2568" s="26">
        <v>32.799999999999997</v>
      </c>
      <c r="S2568" s="26">
        <v>0</v>
      </c>
      <c r="T2568" s="26">
        <v>26.95</v>
      </c>
      <c r="U2568" s="26">
        <v>53.69</v>
      </c>
      <c r="V2568" s="10">
        <v>0.27010000000000001</v>
      </c>
      <c r="W2568" s="1" t="s">
        <v>34</v>
      </c>
      <c r="X2568" s="3"/>
      <c r="Y2568" s="3"/>
      <c r="Z2568" s="5" t="s">
        <v>7980</v>
      </c>
      <c r="AA2568" s="5" t="str">
        <f>VLOOKUP(J2568, sku!B:C, 2, FALSE)</f>
        <v>1 Fogareiro 1 Boca + 1 Maçarico 915 + 2 Refis Guepardo</v>
      </c>
      <c r="AB2568" s="3" t="str">
        <f>VLOOKUP(J2568, sku!B:BM, 64, FALSE)</f>
        <v>Importação</v>
      </c>
      <c r="AC2568" s="3" t="str">
        <f>LEFT(pedidos[[#This Row],[SKU]],3)</f>
        <v>1FO</v>
      </c>
      <c r="AD2568" s="36" t="str" cm="1">
        <f t="array" aca="1" ref="AD2568" ca="1">IFERROR(
  INDEX(
    montadora[Montadora],
    MATCH(TRUE,LEFT(#REF!,NÚCARACT(montadora[SKU Parcial]))=montadora[SKU Parcial],0)
  ),
  ""
)</f>
        <v/>
      </c>
    </row>
    <row r="2569" spans="1:30" x14ac:dyDescent="0.25">
      <c r="A2569" s="42" t="s">
        <v>8127</v>
      </c>
      <c r="B2569" s="42"/>
      <c r="C2569" s="42"/>
      <c r="D2569" s="42"/>
      <c r="E2569" s="42">
        <v>23398047765</v>
      </c>
      <c r="F2569" s="42" t="s">
        <v>8401</v>
      </c>
      <c r="G2569" s="42" t="s">
        <v>11227</v>
      </c>
      <c r="H2569" s="19"/>
      <c r="I2569" s="42"/>
      <c r="J2569" s="42" t="s">
        <v>8440</v>
      </c>
      <c r="K2569" s="21">
        <v>45824</v>
      </c>
      <c r="L2569" s="19" t="s">
        <v>8443</v>
      </c>
      <c r="M2569" s="44">
        <v>72.900000000000006</v>
      </c>
      <c r="N2569" s="19">
        <v>1</v>
      </c>
      <c r="O2569" s="44">
        <v>72.900000000000006</v>
      </c>
      <c r="P2569" s="44">
        <v>71.650000000000006</v>
      </c>
      <c r="Q2569" s="44">
        <v>6</v>
      </c>
      <c r="R2569" s="44">
        <v>21.26</v>
      </c>
      <c r="S2569" s="44">
        <v>0</v>
      </c>
      <c r="T2569" s="44">
        <v>0</v>
      </c>
      <c r="U2569" s="44">
        <v>-26.01</v>
      </c>
      <c r="V2569" s="23">
        <v>-0.35670000000000002</v>
      </c>
      <c r="W2569" s="42" t="s">
        <v>34</v>
      </c>
      <c r="X2569" s="43"/>
      <c r="Y2569" s="43"/>
      <c r="Z2569" s="43" t="s">
        <v>8442</v>
      </c>
      <c r="AA2569" s="43" t="str">
        <f>VLOOKUP(J2569, sku!B:C, 2, FALSE)</f>
        <v>Verom - Verniz de Motor 1,5l</v>
      </c>
      <c r="AB2569" s="45" t="str">
        <f>VLOOKUP(J2569, sku!B:BM, 64, FALSE)</f>
        <v>Revenda</v>
      </c>
      <c r="AC2569" s="45" t="str">
        <f>LEFT(pedidos[[#This Row],[SKU]],3)</f>
        <v>VX2</v>
      </c>
      <c r="AD2569" s="37" t="str" cm="1">
        <f t="array" aca="1" ref="AD2569" ca="1">IFERROR(
  INDEX(
    montadora[Montadora],
    MATCH(TRUE,LEFT(#REF!,NÚCARACT(montadora[SKU Parcial]))=montadora[SKU Parcial],0)
  ),
  ""
)</f>
        <v/>
      </c>
    </row>
    <row r="2570" spans="1:30" customFormat="1" x14ac:dyDescent="0.25">
      <c r="A2570" s="1" t="s">
        <v>4189</v>
      </c>
      <c r="B2570" s="1" t="s">
        <v>4190</v>
      </c>
      <c r="C2570" s="1" t="s">
        <v>4191</v>
      </c>
      <c r="D2570" s="1" t="s">
        <v>420</v>
      </c>
      <c r="E2570" s="1" t="s">
        <v>471</v>
      </c>
      <c r="F2570" s="1" t="s">
        <v>472</v>
      </c>
      <c r="G2570" s="6" t="s">
        <v>11227</v>
      </c>
      <c r="H2570" s="2" t="s">
        <v>30</v>
      </c>
      <c r="I2570" s="1" t="s">
        <v>31</v>
      </c>
      <c r="J2570" s="1" t="s">
        <v>473</v>
      </c>
      <c r="K2570" s="4">
        <v>45814</v>
      </c>
      <c r="L2570" s="16" t="s">
        <v>11229</v>
      </c>
      <c r="M2570" s="26">
        <v>194.8</v>
      </c>
      <c r="N2570" s="2">
        <v>1</v>
      </c>
      <c r="O2570" s="26">
        <v>194.8</v>
      </c>
      <c r="P2570" s="26">
        <v>73.05</v>
      </c>
      <c r="Q2570" s="26">
        <v>16.010000000000002</v>
      </c>
      <c r="R2570" s="26">
        <v>22.4</v>
      </c>
      <c r="S2570" s="26">
        <v>0</v>
      </c>
      <c r="T2570" s="26">
        <v>22.45</v>
      </c>
      <c r="U2570" s="26">
        <v>60.89</v>
      </c>
      <c r="V2570" s="10">
        <v>0.31259999999999999</v>
      </c>
      <c r="W2570" s="1" t="s">
        <v>34</v>
      </c>
      <c r="X2570" s="3"/>
      <c r="Y2570" s="3"/>
      <c r="Z2570" s="5" t="s">
        <v>7980</v>
      </c>
      <c r="AA2570" s="5" t="str">
        <f>VLOOKUP(J2570, sku!B:C, 2, FALSE)</f>
        <v>1 Fogareiro 1 Boca + 1 Maçarico 915 + 2 Refis Guepardo</v>
      </c>
      <c r="AB2570" s="3" t="str">
        <f>VLOOKUP(J2570, sku!B:BM, 64, FALSE)</f>
        <v>Importação</v>
      </c>
      <c r="AC2570" s="3" t="str">
        <f>LEFT(pedidos[[#This Row],[SKU]],3)</f>
        <v>1FO</v>
      </c>
      <c r="AD2570" s="36" t="str" cm="1">
        <f t="array" aca="1" ref="AD2570" ca="1">IFERROR(
  INDEX(
    montadora[Montadora],
    MATCH(TRUE,LEFT(#REF!,NÚCARACT(montadora[SKU Parcial]))=montadora[SKU Parcial],0)
  ),
  ""
)</f>
        <v/>
      </c>
    </row>
    <row r="2571" spans="1:30" customFormat="1" x14ac:dyDescent="0.25">
      <c r="A2571" s="1" t="s">
        <v>4192</v>
      </c>
      <c r="B2571" s="1" t="s">
        <v>36</v>
      </c>
      <c r="C2571" s="1" t="s">
        <v>4193</v>
      </c>
      <c r="D2571" s="1" t="s">
        <v>347</v>
      </c>
      <c r="E2571" s="1" t="s">
        <v>471</v>
      </c>
      <c r="F2571" s="1" t="s">
        <v>472</v>
      </c>
      <c r="G2571" s="6" t="s">
        <v>11227</v>
      </c>
      <c r="H2571" s="2" t="s">
        <v>30</v>
      </c>
      <c r="I2571" s="1" t="s">
        <v>36</v>
      </c>
      <c r="J2571" s="1" t="s">
        <v>473</v>
      </c>
      <c r="K2571" s="4">
        <v>45817</v>
      </c>
      <c r="L2571" s="16" t="s">
        <v>11229</v>
      </c>
      <c r="M2571" s="26">
        <v>194.8</v>
      </c>
      <c r="N2571" s="2">
        <v>1</v>
      </c>
      <c r="O2571" s="26">
        <v>194.8</v>
      </c>
      <c r="P2571" s="26">
        <v>73.05</v>
      </c>
      <c r="Q2571" s="26">
        <v>16.010000000000002</v>
      </c>
      <c r="R2571" s="26">
        <v>22.4</v>
      </c>
      <c r="S2571" s="26">
        <v>0</v>
      </c>
      <c r="T2571" s="26">
        <v>22.45</v>
      </c>
      <c r="U2571" s="26">
        <v>60.89</v>
      </c>
      <c r="V2571" s="10">
        <v>0.31259999999999999</v>
      </c>
      <c r="W2571" s="1" t="s">
        <v>34</v>
      </c>
      <c r="X2571" s="3"/>
      <c r="Y2571" s="3"/>
      <c r="Z2571" s="5" t="s">
        <v>7980</v>
      </c>
      <c r="AA2571" s="5" t="str">
        <f>VLOOKUP(J2571, sku!B:C, 2, FALSE)</f>
        <v>1 Fogareiro 1 Boca + 1 Maçarico 915 + 2 Refis Guepardo</v>
      </c>
      <c r="AB2571" s="3" t="str">
        <f>VLOOKUP(J2571, sku!B:BM, 64, FALSE)</f>
        <v>Importação</v>
      </c>
      <c r="AC2571" s="3" t="str">
        <f>LEFT(pedidos[[#This Row],[SKU]],3)</f>
        <v>1FO</v>
      </c>
      <c r="AD2571" s="36" t="str" cm="1">
        <f t="array" aca="1" ref="AD2571" ca="1">IFERROR(
  INDEX(
    montadora[Montadora],
    MATCH(TRUE,LEFT(#REF!,NÚCARACT(montadora[SKU Parcial]))=montadora[SKU Parcial],0)
  ),
  ""
)</f>
        <v/>
      </c>
    </row>
    <row r="2572" spans="1:30" customFormat="1" x14ac:dyDescent="0.25">
      <c r="A2572" s="1" t="s">
        <v>4373</v>
      </c>
      <c r="B2572" s="1" t="s">
        <v>4374</v>
      </c>
      <c r="C2572" s="1" t="s">
        <v>4375</v>
      </c>
      <c r="D2572" s="1" t="s">
        <v>138</v>
      </c>
      <c r="E2572" s="1" t="s">
        <v>506</v>
      </c>
      <c r="F2572" s="1" t="s">
        <v>507</v>
      </c>
      <c r="G2572" s="6" t="s">
        <v>11227</v>
      </c>
      <c r="H2572" s="2" t="s">
        <v>30</v>
      </c>
      <c r="I2572" s="1" t="s">
        <v>36</v>
      </c>
      <c r="J2572" s="1" t="s">
        <v>473</v>
      </c>
      <c r="K2572" s="4">
        <v>45809</v>
      </c>
      <c r="L2572" s="16" t="s">
        <v>11229</v>
      </c>
      <c r="M2572" s="26">
        <v>188.8</v>
      </c>
      <c r="N2572" s="2">
        <v>1</v>
      </c>
      <c r="O2572" s="26">
        <v>188.8</v>
      </c>
      <c r="P2572" s="26">
        <v>73.05</v>
      </c>
      <c r="Q2572" s="26">
        <v>15.52</v>
      </c>
      <c r="R2572" s="26">
        <v>21.71</v>
      </c>
      <c r="S2572" s="26">
        <v>0</v>
      </c>
      <c r="T2572" s="26">
        <v>22.45</v>
      </c>
      <c r="U2572" s="26">
        <v>56.07</v>
      </c>
      <c r="V2572" s="10">
        <v>0.29699999999999999</v>
      </c>
      <c r="W2572" s="1" t="s">
        <v>34</v>
      </c>
      <c r="X2572" s="3"/>
      <c r="Y2572" s="3"/>
      <c r="Z2572" s="5" t="s">
        <v>7980</v>
      </c>
      <c r="AA2572" s="5" t="str">
        <f>VLOOKUP(J2572, sku!B:C, 2, FALSE)</f>
        <v>1 Fogareiro 1 Boca + 1 Maçarico 915 + 2 Refis Guepardo</v>
      </c>
      <c r="AB2572" s="3" t="str">
        <f>VLOOKUP(J2572, sku!B:BM, 64, FALSE)</f>
        <v>Importação</v>
      </c>
      <c r="AC2572" s="3" t="str">
        <f>LEFT(pedidos[[#This Row],[SKU]],3)</f>
        <v>1FO</v>
      </c>
      <c r="AD2572" s="36" t="str" cm="1">
        <f t="array" aca="1" ref="AD2572" ca="1">IFERROR(
  INDEX(
    montadora[Montadora],
    MATCH(TRUE,LEFT(#REF!,NÚCARACT(montadora[SKU Parcial]))=montadora[SKU Parcial],0)
  ),
  ""
)</f>
        <v/>
      </c>
    </row>
    <row r="2573" spans="1:30" customFormat="1" x14ac:dyDescent="0.25">
      <c r="A2573" s="1" t="s">
        <v>4376</v>
      </c>
      <c r="B2573" s="1" t="s">
        <v>36</v>
      </c>
      <c r="C2573" s="1" t="s">
        <v>4377</v>
      </c>
      <c r="D2573" s="1" t="s">
        <v>395</v>
      </c>
      <c r="E2573" s="1" t="s">
        <v>506</v>
      </c>
      <c r="F2573" s="1" t="s">
        <v>507</v>
      </c>
      <c r="G2573" s="6" t="s">
        <v>11227</v>
      </c>
      <c r="H2573" s="2" t="s">
        <v>30</v>
      </c>
      <c r="I2573" s="1" t="s">
        <v>31</v>
      </c>
      <c r="J2573" s="1" t="s">
        <v>473</v>
      </c>
      <c r="K2573" s="4">
        <v>45814</v>
      </c>
      <c r="L2573" s="16" t="s">
        <v>11229</v>
      </c>
      <c r="M2573" s="26">
        <v>188.8</v>
      </c>
      <c r="N2573" s="2">
        <v>1</v>
      </c>
      <c r="O2573" s="26">
        <v>228.79</v>
      </c>
      <c r="P2573" s="26">
        <v>73.05</v>
      </c>
      <c r="Q2573" s="26">
        <v>15.52</v>
      </c>
      <c r="R2573" s="26">
        <v>21.71</v>
      </c>
      <c r="S2573" s="26">
        <v>39.99</v>
      </c>
      <c r="T2573" s="26">
        <v>22.45</v>
      </c>
      <c r="U2573" s="26">
        <v>56.07</v>
      </c>
      <c r="V2573" s="10">
        <v>0.29699999999999999</v>
      </c>
      <c r="W2573" s="1" t="s">
        <v>34</v>
      </c>
      <c r="X2573" s="3"/>
      <c r="Y2573" s="3"/>
      <c r="Z2573" s="5" t="s">
        <v>7980</v>
      </c>
      <c r="AA2573" s="5" t="str">
        <f>VLOOKUP(J2573, sku!B:C, 2, FALSE)</f>
        <v>1 Fogareiro 1 Boca + 1 Maçarico 915 + 2 Refis Guepardo</v>
      </c>
      <c r="AB2573" s="3" t="str">
        <f>VLOOKUP(J2573, sku!B:BM, 64, FALSE)</f>
        <v>Importação</v>
      </c>
      <c r="AC2573" s="3" t="str">
        <f>LEFT(pedidos[[#This Row],[SKU]],3)</f>
        <v>1FO</v>
      </c>
      <c r="AD2573" s="36" t="str" cm="1">
        <f t="array" aca="1" ref="AD2573" ca="1">IFERROR(
  INDEX(
    montadora[Montadora],
    MATCH(TRUE,LEFT(#REF!,NÚCARACT(montadora[SKU Parcial]))=montadora[SKU Parcial],0)
  ),
  ""
)</f>
        <v/>
      </c>
    </row>
    <row r="2574" spans="1:30" customFormat="1" x14ac:dyDescent="0.25">
      <c r="A2574" s="1" t="s">
        <v>4433</v>
      </c>
      <c r="B2574" s="1" t="s">
        <v>36</v>
      </c>
      <c r="C2574" s="1" t="s">
        <v>2230</v>
      </c>
      <c r="D2574" s="1" t="s">
        <v>27</v>
      </c>
      <c r="E2574" s="1" t="s">
        <v>506</v>
      </c>
      <c r="F2574" s="1" t="s">
        <v>507</v>
      </c>
      <c r="G2574" s="6" t="s">
        <v>11227</v>
      </c>
      <c r="H2574" s="2" t="s">
        <v>30</v>
      </c>
      <c r="I2574" s="1" t="s">
        <v>31</v>
      </c>
      <c r="J2574" s="1" t="s">
        <v>473</v>
      </c>
      <c r="K2574" s="4">
        <v>45821</v>
      </c>
      <c r="L2574" s="20" t="s">
        <v>33</v>
      </c>
      <c r="M2574" s="26">
        <v>168.8</v>
      </c>
      <c r="N2574" s="2">
        <v>1</v>
      </c>
      <c r="O2574" s="26">
        <v>170.39</v>
      </c>
      <c r="P2574" s="26">
        <v>73.05</v>
      </c>
      <c r="Q2574" s="27">
        <v>0</v>
      </c>
      <c r="R2574" s="26">
        <v>19.41</v>
      </c>
      <c r="S2574" s="26">
        <v>1.59</v>
      </c>
      <c r="T2574" s="26">
        <v>14.31</v>
      </c>
      <c r="U2574" s="26">
        <v>48.15</v>
      </c>
      <c r="V2574" s="10">
        <v>0.28520000000000001</v>
      </c>
      <c r="W2574" s="1" t="s">
        <v>34</v>
      </c>
      <c r="X2574" s="3"/>
      <c r="Y2574" s="3"/>
      <c r="Z2574" s="5" t="s">
        <v>7980</v>
      </c>
      <c r="AA2574" s="5" t="str">
        <f>VLOOKUP(J2574, sku!B:C, 2, FALSE)</f>
        <v>1 Fogareiro 1 Boca + 1 Maçarico 915 + 2 Refis Guepardo</v>
      </c>
      <c r="AB2574" s="3" t="str">
        <f>VLOOKUP(J2574, sku!B:BM, 64, FALSE)</f>
        <v>Importação</v>
      </c>
      <c r="AC2574" s="3" t="str">
        <f>LEFT(pedidos[[#This Row],[SKU]],3)</f>
        <v>1FO</v>
      </c>
      <c r="AD2574" s="36" t="str" cm="1">
        <f t="array" aca="1" ref="AD2574" ca="1">IFERROR(
  INDEX(
    montadora[Montadora],
    MATCH(TRUE,LEFT(#REF!,NÚCARACT(montadora[SKU Parcial]))=montadora[SKU Parcial],0)
  ),
  ""
)</f>
        <v/>
      </c>
    </row>
    <row r="2575" spans="1:30" customFormat="1" x14ac:dyDescent="0.25">
      <c r="A2575" s="1" t="s">
        <v>4434</v>
      </c>
      <c r="B2575" s="1" t="s">
        <v>4435</v>
      </c>
      <c r="C2575" s="1" t="s">
        <v>1282</v>
      </c>
      <c r="D2575" s="1" t="s">
        <v>27</v>
      </c>
      <c r="E2575" s="1" t="s">
        <v>506</v>
      </c>
      <c r="F2575" s="1" t="s">
        <v>507</v>
      </c>
      <c r="G2575" s="6" t="s">
        <v>11227</v>
      </c>
      <c r="H2575" s="2" t="s">
        <v>30</v>
      </c>
      <c r="I2575" s="1" t="s">
        <v>36</v>
      </c>
      <c r="J2575" s="1" t="s">
        <v>473</v>
      </c>
      <c r="K2575" s="4">
        <v>45834</v>
      </c>
      <c r="L2575" s="20" t="s">
        <v>33</v>
      </c>
      <c r="M2575" s="26">
        <v>168.8</v>
      </c>
      <c r="N2575" s="2">
        <v>1</v>
      </c>
      <c r="O2575" s="26">
        <v>170.39</v>
      </c>
      <c r="P2575" s="26">
        <v>73.05</v>
      </c>
      <c r="Q2575" s="27">
        <v>0</v>
      </c>
      <c r="R2575" s="26">
        <v>19.41</v>
      </c>
      <c r="S2575" s="26">
        <v>1.59</v>
      </c>
      <c r="T2575" s="26">
        <v>14.31</v>
      </c>
      <c r="U2575" s="26">
        <v>48.15</v>
      </c>
      <c r="V2575" s="10">
        <v>0.28520000000000001</v>
      </c>
      <c r="W2575" s="1" t="s">
        <v>34</v>
      </c>
      <c r="X2575" s="3"/>
      <c r="Y2575" s="3"/>
      <c r="Z2575" s="5" t="s">
        <v>7980</v>
      </c>
      <c r="AA2575" s="5" t="str">
        <f>VLOOKUP(J2575, sku!B:C, 2, FALSE)</f>
        <v>1 Fogareiro 1 Boca + 1 Maçarico 915 + 2 Refis Guepardo</v>
      </c>
      <c r="AB2575" s="3" t="str">
        <f>VLOOKUP(J2575, sku!B:BM, 64, FALSE)</f>
        <v>Importação</v>
      </c>
      <c r="AC2575" s="3" t="str">
        <f>LEFT(pedidos[[#This Row],[SKU]],3)</f>
        <v>1FO</v>
      </c>
      <c r="AD2575" s="36" t="str" cm="1">
        <f t="array" aca="1" ref="AD2575" ca="1">IFERROR(
  INDEX(
    montadora[Montadora],
    MATCH(TRUE,LEFT(#REF!,NÚCARACT(montadora[SKU Parcial]))=montadora[SKU Parcial],0)
  ),
  ""
)</f>
        <v/>
      </c>
    </row>
    <row r="2576" spans="1:30" customFormat="1" x14ac:dyDescent="0.25">
      <c r="A2576" s="1" t="s">
        <v>4436</v>
      </c>
      <c r="B2576" s="1" t="s">
        <v>36</v>
      </c>
      <c r="C2576" s="1" t="s">
        <v>4437</v>
      </c>
      <c r="D2576" s="1" t="s">
        <v>27</v>
      </c>
      <c r="E2576" s="1" t="s">
        <v>506</v>
      </c>
      <c r="F2576" s="1" t="s">
        <v>507</v>
      </c>
      <c r="G2576" s="6" t="s">
        <v>11227</v>
      </c>
      <c r="H2576" s="2" t="s">
        <v>30</v>
      </c>
      <c r="I2576" s="1" t="s">
        <v>31</v>
      </c>
      <c r="J2576" s="1" t="s">
        <v>473</v>
      </c>
      <c r="K2576" s="4">
        <v>45837</v>
      </c>
      <c r="L2576" s="20" t="s">
        <v>33</v>
      </c>
      <c r="M2576" s="26">
        <v>168.8</v>
      </c>
      <c r="N2576" s="2">
        <v>1</v>
      </c>
      <c r="O2576" s="26">
        <v>170.39</v>
      </c>
      <c r="P2576" s="26">
        <v>73.05</v>
      </c>
      <c r="Q2576" s="27">
        <v>0</v>
      </c>
      <c r="R2576" s="26">
        <v>19.41</v>
      </c>
      <c r="S2576" s="26">
        <v>1.59</v>
      </c>
      <c r="T2576" s="26">
        <v>14.31</v>
      </c>
      <c r="U2576" s="26">
        <v>48.15</v>
      </c>
      <c r="V2576" s="10">
        <v>0.28520000000000001</v>
      </c>
      <c r="W2576" s="1" t="s">
        <v>34</v>
      </c>
      <c r="X2576" s="3"/>
      <c r="Y2576" s="3"/>
      <c r="Z2576" s="5" t="s">
        <v>7980</v>
      </c>
      <c r="AA2576" s="5" t="str">
        <f>VLOOKUP(J2576, sku!B:C, 2, FALSE)</f>
        <v>1 Fogareiro 1 Boca + 1 Maçarico 915 + 2 Refis Guepardo</v>
      </c>
      <c r="AB2576" s="3" t="str">
        <f>VLOOKUP(J2576, sku!B:BM, 64, FALSE)</f>
        <v>Importação</v>
      </c>
      <c r="AC2576" s="3" t="str">
        <f>LEFT(pedidos[[#This Row],[SKU]],3)</f>
        <v>1FO</v>
      </c>
      <c r="AD2576" s="36" t="str" cm="1">
        <f t="array" aca="1" ref="AD2576" ca="1">IFERROR(
  INDEX(
    montadora[Montadora],
    MATCH(TRUE,LEFT(#REF!,NÚCARACT(montadora[SKU Parcial]))=montadora[SKU Parcial],0)
  ),
  ""
)</f>
        <v/>
      </c>
    </row>
    <row r="2577" spans="1:30" customFormat="1" x14ac:dyDescent="0.25">
      <c r="A2577" s="1" t="s">
        <v>4585</v>
      </c>
      <c r="B2577" s="1" t="s">
        <v>36</v>
      </c>
      <c r="C2577" s="1" t="s">
        <v>4586</v>
      </c>
      <c r="D2577" s="1" t="s">
        <v>138</v>
      </c>
      <c r="E2577" s="1" t="s">
        <v>506</v>
      </c>
      <c r="F2577" s="1" t="s">
        <v>507</v>
      </c>
      <c r="G2577" s="6" t="s">
        <v>11227</v>
      </c>
      <c r="H2577" s="2" t="s">
        <v>30</v>
      </c>
      <c r="I2577" s="1" t="s">
        <v>31</v>
      </c>
      <c r="J2577" s="1" t="s">
        <v>473</v>
      </c>
      <c r="K2577" s="4">
        <v>45817</v>
      </c>
      <c r="L2577" s="16" t="s">
        <v>11229</v>
      </c>
      <c r="M2577" s="26">
        <v>178.8</v>
      </c>
      <c r="N2577" s="2">
        <v>1</v>
      </c>
      <c r="O2577" s="26">
        <v>178.8</v>
      </c>
      <c r="P2577" s="26">
        <v>73.05</v>
      </c>
      <c r="Q2577" s="26">
        <v>14.7</v>
      </c>
      <c r="R2577" s="26">
        <v>20.56</v>
      </c>
      <c r="S2577" s="26">
        <v>0</v>
      </c>
      <c r="T2577" s="26">
        <v>22.45</v>
      </c>
      <c r="U2577" s="26">
        <v>48.04</v>
      </c>
      <c r="V2577" s="10">
        <v>0.26869999999999999</v>
      </c>
      <c r="W2577" s="1" t="s">
        <v>34</v>
      </c>
      <c r="X2577" s="3"/>
      <c r="Y2577" s="3"/>
      <c r="Z2577" s="5" t="s">
        <v>7980</v>
      </c>
      <c r="AA2577" s="5" t="str">
        <f>VLOOKUP(J2577, sku!B:C, 2, FALSE)</f>
        <v>1 Fogareiro 1 Boca + 1 Maçarico 915 + 2 Refis Guepardo</v>
      </c>
      <c r="AB2577" s="3" t="str">
        <f>VLOOKUP(J2577, sku!B:BM, 64, FALSE)</f>
        <v>Importação</v>
      </c>
      <c r="AC2577" s="3" t="str">
        <f>LEFT(pedidos[[#This Row],[SKU]],3)</f>
        <v>1FO</v>
      </c>
      <c r="AD2577" s="36" t="str" cm="1">
        <f t="array" aca="1" ref="AD2577" ca="1">IFERROR(
  INDEX(
    montadora[Montadora],
    MATCH(TRUE,LEFT(#REF!,NÚCARACT(montadora[SKU Parcial]))=montadora[SKU Parcial],0)
  ),
  ""
)</f>
        <v/>
      </c>
    </row>
    <row r="2578" spans="1:30" customFormat="1" x14ac:dyDescent="0.25">
      <c r="A2578" s="1" t="s">
        <v>4740</v>
      </c>
      <c r="B2578" s="1" t="s">
        <v>4741</v>
      </c>
      <c r="C2578" s="1" t="s">
        <v>4742</v>
      </c>
      <c r="D2578" s="1" t="s">
        <v>27</v>
      </c>
      <c r="E2578" s="1" t="s">
        <v>471</v>
      </c>
      <c r="F2578" s="1" t="s">
        <v>472</v>
      </c>
      <c r="G2578" s="6" t="s">
        <v>11227</v>
      </c>
      <c r="H2578" s="2" t="s">
        <v>30</v>
      </c>
      <c r="I2578" s="1" t="s">
        <v>36</v>
      </c>
      <c r="J2578" s="1" t="s">
        <v>473</v>
      </c>
      <c r="K2578" s="4">
        <v>45822</v>
      </c>
      <c r="L2578" s="16" t="s">
        <v>11229</v>
      </c>
      <c r="M2578" s="26">
        <v>174.8</v>
      </c>
      <c r="N2578" s="2">
        <v>1</v>
      </c>
      <c r="O2578" s="26">
        <v>174.8</v>
      </c>
      <c r="P2578" s="26">
        <v>73.05</v>
      </c>
      <c r="Q2578" s="26">
        <v>14.37</v>
      </c>
      <c r="R2578" s="26">
        <v>20.100000000000001</v>
      </c>
      <c r="S2578" s="26">
        <v>0</v>
      </c>
      <c r="T2578" s="26">
        <v>22.45</v>
      </c>
      <c r="U2578" s="26">
        <v>44.83</v>
      </c>
      <c r="V2578" s="10">
        <v>0.25650000000000001</v>
      </c>
      <c r="W2578" s="1" t="s">
        <v>34</v>
      </c>
      <c r="X2578" s="3"/>
      <c r="Y2578" s="3"/>
      <c r="Z2578" s="5" t="s">
        <v>7980</v>
      </c>
      <c r="AA2578" s="5" t="str">
        <f>VLOOKUP(J2578, sku!B:C, 2, FALSE)</f>
        <v>1 Fogareiro 1 Boca + 1 Maçarico 915 + 2 Refis Guepardo</v>
      </c>
      <c r="AB2578" s="3" t="str">
        <f>VLOOKUP(J2578, sku!B:BM, 64, FALSE)</f>
        <v>Importação</v>
      </c>
      <c r="AC2578" s="3" t="str">
        <f>LEFT(pedidos[[#This Row],[SKU]],3)</f>
        <v>1FO</v>
      </c>
      <c r="AD2578" s="36" t="str" cm="1">
        <f t="array" aca="1" ref="AD2578" ca="1">IFERROR(
  INDEX(
    montadora[Montadora],
    MATCH(TRUE,LEFT(#REF!,NÚCARACT(montadora[SKU Parcial]))=montadora[SKU Parcial],0)
  ),
  ""
)</f>
        <v/>
      </c>
    </row>
    <row r="2579" spans="1:30" customFormat="1" x14ac:dyDescent="0.25">
      <c r="A2579" s="1" t="s">
        <v>4743</v>
      </c>
      <c r="B2579" s="1" t="s">
        <v>4744</v>
      </c>
      <c r="C2579" s="1" t="s">
        <v>4745</v>
      </c>
      <c r="D2579" s="1" t="s">
        <v>188</v>
      </c>
      <c r="E2579" s="1" t="s">
        <v>471</v>
      </c>
      <c r="F2579" s="1" t="s">
        <v>472</v>
      </c>
      <c r="G2579" s="6" t="s">
        <v>11227</v>
      </c>
      <c r="H2579" s="2" t="s">
        <v>30</v>
      </c>
      <c r="I2579" s="1" t="s">
        <v>36</v>
      </c>
      <c r="J2579" s="1" t="s">
        <v>473</v>
      </c>
      <c r="K2579" s="4">
        <v>45824</v>
      </c>
      <c r="L2579" s="16" t="s">
        <v>11229</v>
      </c>
      <c r="M2579" s="26">
        <v>174.8</v>
      </c>
      <c r="N2579" s="2">
        <v>1</v>
      </c>
      <c r="O2579" s="26">
        <v>174.8</v>
      </c>
      <c r="P2579" s="26">
        <v>73.05</v>
      </c>
      <c r="Q2579" s="26">
        <v>14.37</v>
      </c>
      <c r="R2579" s="26">
        <v>20.100000000000001</v>
      </c>
      <c r="S2579" s="26">
        <v>0</v>
      </c>
      <c r="T2579" s="26">
        <v>22.45</v>
      </c>
      <c r="U2579" s="26">
        <v>44.83</v>
      </c>
      <c r="V2579" s="10">
        <v>0.25650000000000001</v>
      </c>
      <c r="W2579" s="1" t="s">
        <v>34</v>
      </c>
      <c r="X2579" s="3"/>
      <c r="Y2579" s="3"/>
      <c r="Z2579" s="5" t="s">
        <v>7980</v>
      </c>
      <c r="AA2579" s="5" t="str">
        <f>VLOOKUP(J2579, sku!B:C, 2, FALSE)</f>
        <v>1 Fogareiro 1 Boca + 1 Maçarico 915 + 2 Refis Guepardo</v>
      </c>
      <c r="AB2579" s="3" t="str">
        <f>VLOOKUP(J2579, sku!B:BM, 64, FALSE)</f>
        <v>Importação</v>
      </c>
      <c r="AC2579" s="3" t="str">
        <f>LEFT(pedidos[[#This Row],[SKU]],3)</f>
        <v>1FO</v>
      </c>
      <c r="AD2579" s="36" t="str" cm="1">
        <f t="array" aca="1" ref="AD2579" ca="1">IFERROR(
  INDEX(
    montadora[Montadora],
    MATCH(TRUE,LEFT(#REF!,NÚCARACT(montadora[SKU Parcial]))=montadora[SKU Parcial],0)
  ),
  ""
)</f>
        <v/>
      </c>
    </row>
    <row r="2580" spans="1:30" customFormat="1" x14ac:dyDescent="0.25">
      <c r="A2580" s="1" t="s">
        <v>4815</v>
      </c>
      <c r="B2580" s="1" t="s">
        <v>36</v>
      </c>
      <c r="C2580" s="1" t="s">
        <v>4816</v>
      </c>
      <c r="D2580" s="1" t="s">
        <v>538</v>
      </c>
      <c r="E2580" s="1" t="s">
        <v>471</v>
      </c>
      <c r="F2580" s="1" t="s">
        <v>472</v>
      </c>
      <c r="G2580" s="6" t="s">
        <v>11227</v>
      </c>
      <c r="H2580" s="2" t="s">
        <v>30</v>
      </c>
      <c r="I2580" s="1" t="s">
        <v>36</v>
      </c>
      <c r="J2580" s="1" t="s">
        <v>473</v>
      </c>
      <c r="K2580" s="4">
        <v>45828</v>
      </c>
      <c r="L2580" s="16" t="s">
        <v>11229</v>
      </c>
      <c r="M2580" s="26">
        <v>174.8</v>
      </c>
      <c r="N2580" s="2">
        <v>1</v>
      </c>
      <c r="O2580" s="26">
        <v>223.79</v>
      </c>
      <c r="P2580" s="26">
        <v>73.05</v>
      </c>
      <c r="Q2580" s="26">
        <v>14.37</v>
      </c>
      <c r="R2580" s="26">
        <v>20.100000000000001</v>
      </c>
      <c r="S2580" s="26">
        <v>48.99</v>
      </c>
      <c r="T2580" s="26">
        <v>24.25</v>
      </c>
      <c r="U2580" s="26">
        <v>43.03</v>
      </c>
      <c r="V2580" s="10">
        <v>0.2462</v>
      </c>
      <c r="W2580" s="1" t="s">
        <v>89</v>
      </c>
      <c r="X2580" s="3"/>
      <c r="Y2580" s="3"/>
      <c r="Z2580" s="5" t="s">
        <v>7980</v>
      </c>
      <c r="AA2580" s="5" t="str">
        <f>VLOOKUP(J2580, sku!B:C, 2, FALSE)</f>
        <v>1 Fogareiro 1 Boca + 1 Maçarico 915 + 2 Refis Guepardo</v>
      </c>
      <c r="AB2580" s="3" t="str">
        <f>VLOOKUP(J2580, sku!B:BM, 64, FALSE)</f>
        <v>Importação</v>
      </c>
      <c r="AC2580" s="3" t="str">
        <f>LEFT(pedidos[[#This Row],[SKU]],3)</f>
        <v>1FO</v>
      </c>
      <c r="AD2580" s="36" t="str" cm="1">
        <f t="array" aca="1" ref="AD2580" ca="1">IFERROR(
  INDEX(
    montadora[Montadora],
    MATCH(TRUE,LEFT(#REF!,NÚCARACT(montadora[SKU Parcial]))=montadora[SKU Parcial],0)
  ),
  ""
)</f>
        <v/>
      </c>
    </row>
    <row r="2581" spans="1:30" customFormat="1" x14ac:dyDescent="0.25">
      <c r="A2581" s="1" t="s">
        <v>4817</v>
      </c>
      <c r="B2581" s="1" t="s">
        <v>36</v>
      </c>
      <c r="C2581" s="1" t="s">
        <v>4818</v>
      </c>
      <c r="D2581" s="1" t="s">
        <v>27</v>
      </c>
      <c r="E2581" s="1" t="s">
        <v>471</v>
      </c>
      <c r="F2581" s="1" t="s">
        <v>472</v>
      </c>
      <c r="G2581" s="6" t="s">
        <v>11227</v>
      </c>
      <c r="H2581" s="2" t="s">
        <v>30</v>
      </c>
      <c r="I2581" s="1" t="s">
        <v>31</v>
      </c>
      <c r="J2581" s="1" t="s">
        <v>473</v>
      </c>
      <c r="K2581" s="4">
        <v>45833</v>
      </c>
      <c r="L2581" s="16" t="s">
        <v>11229</v>
      </c>
      <c r="M2581" s="26">
        <v>174.8</v>
      </c>
      <c r="N2581" s="2">
        <v>1</v>
      </c>
      <c r="O2581" s="26">
        <v>174.8</v>
      </c>
      <c r="P2581" s="26">
        <v>73.05</v>
      </c>
      <c r="Q2581" s="26">
        <v>14.37</v>
      </c>
      <c r="R2581" s="26">
        <v>20.100000000000001</v>
      </c>
      <c r="S2581" s="26">
        <v>0</v>
      </c>
      <c r="T2581" s="26">
        <v>24.25</v>
      </c>
      <c r="U2581" s="26">
        <v>43.03</v>
      </c>
      <c r="V2581" s="10">
        <v>0.2462</v>
      </c>
      <c r="W2581" s="1" t="s">
        <v>34</v>
      </c>
      <c r="X2581" s="3"/>
      <c r="Y2581" s="3"/>
      <c r="Z2581" s="5" t="s">
        <v>7980</v>
      </c>
      <c r="AA2581" s="5" t="str">
        <f>VLOOKUP(J2581, sku!B:C, 2, FALSE)</f>
        <v>1 Fogareiro 1 Boca + 1 Maçarico 915 + 2 Refis Guepardo</v>
      </c>
      <c r="AB2581" s="3" t="str">
        <f>VLOOKUP(J2581, sku!B:BM, 64, FALSE)</f>
        <v>Importação</v>
      </c>
      <c r="AC2581" s="3" t="str">
        <f>LEFT(pedidos[[#This Row],[SKU]],3)</f>
        <v>1FO</v>
      </c>
      <c r="AD2581" s="36" t="str" cm="1">
        <f t="array" aca="1" ref="AD2581" ca="1">IFERROR(
  INDEX(
    montadora[Montadora],
    MATCH(TRUE,LEFT(#REF!,NÚCARACT(montadora[SKU Parcial]))=montadora[SKU Parcial],0)
  ),
  ""
)</f>
        <v/>
      </c>
    </row>
    <row r="2582" spans="1:30" customFormat="1" x14ac:dyDescent="0.25">
      <c r="A2582" s="1" t="s">
        <v>5014</v>
      </c>
      <c r="B2582" s="1" t="s">
        <v>5015</v>
      </c>
      <c r="C2582" s="1" t="s">
        <v>5016</v>
      </c>
      <c r="D2582" s="1" t="s">
        <v>709</v>
      </c>
      <c r="E2582" s="1" t="s">
        <v>506</v>
      </c>
      <c r="F2582" s="1" t="s">
        <v>507</v>
      </c>
      <c r="G2582" s="6" t="s">
        <v>11227</v>
      </c>
      <c r="H2582" s="2" t="s">
        <v>30</v>
      </c>
      <c r="I2582" s="1" t="s">
        <v>31</v>
      </c>
      <c r="J2582" s="1" t="s">
        <v>473</v>
      </c>
      <c r="K2582" s="4">
        <v>45826</v>
      </c>
      <c r="L2582" s="16" t="s">
        <v>11229</v>
      </c>
      <c r="M2582" s="26">
        <v>168.8</v>
      </c>
      <c r="N2582" s="2">
        <v>1</v>
      </c>
      <c r="O2582" s="26">
        <v>201.79</v>
      </c>
      <c r="P2582" s="26">
        <v>73.05</v>
      </c>
      <c r="Q2582" s="26">
        <v>13.88</v>
      </c>
      <c r="R2582" s="26">
        <v>19.41</v>
      </c>
      <c r="S2582" s="26">
        <v>32.99</v>
      </c>
      <c r="T2582" s="26">
        <v>22.45</v>
      </c>
      <c r="U2582" s="26">
        <v>40.01</v>
      </c>
      <c r="V2582" s="10">
        <v>0.23699999999999999</v>
      </c>
      <c r="W2582" s="1" t="s">
        <v>34</v>
      </c>
      <c r="X2582" s="3"/>
      <c r="Y2582" s="3"/>
      <c r="Z2582" s="5" t="s">
        <v>7980</v>
      </c>
      <c r="AA2582" s="5" t="str">
        <f>VLOOKUP(J2582, sku!B:C, 2, FALSE)</f>
        <v>1 Fogareiro 1 Boca + 1 Maçarico 915 + 2 Refis Guepardo</v>
      </c>
      <c r="AB2582" s="3" t="str">
        <f>VLOOKUP(J2582, sku!B:BM, 64, FALSE)</f>
        <v>Importação</v>
      </c>
      <c r="AC2582" s="3" t="str">
        <f>LEFT(pedidos[[#This Row],[SKU]],3)</f>
        <v>1FO</v>
      </c>
      <c r="AD2582" s="36" t="str" cm="1">
        <f t="array" aca="1" ref="AD2582" ca="1">IFERROR(
  INDEX(
    montadora[Montadora],
    MATCH(TRUE,LEFT(#REF!,NÚCARACT(montadora[SKU Parcial]))=montadora[SKU Parcial],0)
  ),
  ""
)</f>
        <v/>
      </c>
    </row>
    <row r="2583" spans="1:30" customFormat="1" x14ac:dyDescent="0.25">
      <c r="A2583" s="1" t="s">
        <v>5039</v>
      </c>
      <c r="B2583" s="1" t="s">
        <v>36</v>
      </c>
      <c r="C2583" s="1" t="s">
        <v>5040</v>
      </c>
      <c r="D2583" s="1" t="s">
        <v>38</v>
      </c>
      <c r="E2583" s="1" t="s">
        <v>2342</v>
      </c>
      <c r="F2583" s="1" t="s">
        <v>2343</v>
      </c>
      <c r="G2583" s="6" t="s">
        <v>11227</v>
      </c>
      <c r="H2583" s="2" t="s">
        <v>47</v>
      </c>
      <c r="I2583" s="1" t="s">
        <v>31</v>
      </c>
      <c r="J2583" s="1" t="s">
        <v>473</v>
      </c>
      <c r="K2583" s="4">
        <v>45828</v>
      </c>
      <c r="L2583" s="16" t="s">
        <v>11229</v>
      </c>
      <c r="M2583" s="26">
        <v>186.37</v>
      </c>
      <c r="N2583" s="2">
        <v>1</v>
      </c>
      <c r="O2583" s="26">
        <v>186.37</v>
      </c>
      <c r="P2583" s="26">
        <v>73.05</v>
      </c>
      <c r="Q2583" s="26">
        <v>15.32</v>
      </c>
      <c r="R2583" s="26">
        <v>30.75</v>
      </c>
      <c r="S2583" s="26">
        <v>0</v>
      </c>
      <c r="T2583" s="26">
        <v>24.25</v>
      </c>
      <c r="U2583" s="26">
        <v>43</v>
      </c>
      <c r="V2583" s="10">
        <v>0.23069999999999999</v>
      </c>
      <c r="W2583" s="1" t="s">
        <v>34</v>
      </c>
      <c r="X2583" s="3"/>
      <c r="Y2583" s="3"/>
      <c r="Z2583" s="5" t="s">
        <v>7980</v>
      </c>
      <c r="AA2583" s="5" t="str">
        <f>VLOOKUP(J2583, sku!B:C, 2, FALSE)</f>
        <v>1 Fogareiro 1 Boca + 1 Maçarico 915 + 2 Refis Guepardo</v>
      </c>
      <c r="AB2583" s="3" t="str">
        <f>VLOOKUP(J2583, sku!B:BM, 64, FALSE)</f>
        <v>Importação</v>
      </c>
      <c r="AC2583" s="3" t="str">
        <f>LEFT(pedidos[[#This Row],[SKU]],3)</f>
        <v>1FO</v>
      </c>
      <c r="AD2583" s="36" t="str" cm="1">
        <f t="array" aca="1" ref="AD2583" ca="1">IFERROR(
  INDEX(
    montadora[Montadora],
    MATCH(TRUE,LEFT(J3022,NÚCARACT(montadora[SKU Parcial]))=montadora[SKU Parcial],0)
  ),
  ""
)</f>
        <v/>
      </c>
    </row>
    <row r="2584" spans="1:30" customFormat="1" x14ac:dyDescent="0.25">
      <c r="A2584" s="1" t="s">
        <v>5041</v>
      </c>
      <c r="B2584" s="1" t="s">
        <v>5042</v>
      </c>
      <c r="C2584" s="1" t="s">
        <v>162</v>
      </c>
      <c r="D2584" s="1" t="s">
        <v>1042</v>
      </c>
      <c r="E2584" s="1" t="s">
        <v>2342</v>
      </c>
      <c r="F2584" s="1" t="s">
        <v>2343</v>
      </c>
      <c r="G2584" s="6" t="s">
        <v>11227</v>
      </c>
      <c r="H2584" s="2" t="s">
        <v>47</v>
      </c>
      <c r="I2584" s="1" t="s">
        <v>31</v>
      </c>
      <c r="J2584" s="1" t="s">
        <v>473</v>
      </c>
      <c r="K2584" s="4">
        <v>45833</v>
      </c>
      <c r="L2584" s="16" t="s">
        <v>11229</v>
      </c>
      <c r="M2584" s="26">
        <v>186.37</v>
      </c>
      <c r="N2584" s="2">
        <v>1</v>
      </c>
      <c r="O2584" s="26">
        <v>186.37</v>
      </c>
      <c r="P2584" s="26">
        <v>73.05</v>
      </c>
      <c r="Q2584" s="26">
        <v>15.32</v>
      </c>
      <c r="R2584" s="26">
        <v>30.75</v>
      </c>
      <c r="S2584" s="26">
        <v>0</v>
      </c>
      <c r="T2584" s="26">
        <v>24.25</v>
      </c>
      <c r="U2584" s="26">
        <v>43</v>
      </c>
      <c r="V2584" s="10">
        <v>0.23069999999999999</v>
      </c>
      <c r="W2584" s="1" t="s">
        <v>34</v>
      </c>
      <c r="X2584" s="3"/>
      <c r="Y2584" s="3"/>
      <c r="Z2584" s="5" t="s">
        <v>7980</v>
      </c>
      <c r="AA2584" s="5" t="str">
        <f>VLOOKUP(J2584, sku!B:C, 2, FALSE)</f>
        <v>1 Fogareiro 1 Boca + 1 Maçarico 915 + 2 Refis Guepardo</v>
      </c>
      <c r="AB2584" s="3" t="str">
        <f>VLOOKUP(J2584, sku!B:BM, 64, FALSE)</f>
        <v>Importação</v>
      </c>
      <c r="AC2584" s="3" t="str">
        <f>LEFT(pedidos[[#This Row],[SKU]],3)</f>
        <v>1FO</v>
      </c>
      <c r="AD2584" s="36" t="str" cm="1">
        <f t="array" aca="1" ref="AD2584" ca="1">IFERROR(
  INDEX(
    montadora[Montadora],
    MATCH(TRUE,LEFT(J3023,NÚCARACT(montadora[SKU Parcial]))=montadora[SKU Parcial],0)
  ),
  ""
)</f>
        <v/>
      </c>
    </row>
    <row r="2585" spans="1:30" customFormat="1" x14ac:dyDescent="0.25">
      <c r="A2585" s="1" t="s">
        <v>5043</v>
      </c>
      <c r="B2585" s="1" t="s">
        <v>5044</v>
      </c>
      <c r="C2585" s="1" t="s">
        <v>5045</v>
      </c>
      <c r="D2585" s="1" t="s">
        <v>191</v>
      </c>
      <c r="E2585" s="1" t="s">
        <v>2342</v>
      </c>
      <c r="F2585" s="1" t="s">
        <v>2343</v>
      </c>
      <c r="G2585" s="6" t="s">
        <v>11227</v>
      </c>
      <c r="H2585" s="2" t="s">
        <v>47</v>
      </c>
      <c r="I2585" s="1" t="s">
        <v>31</v>
      </c>
      <c r="J2585" s="1" t="s">
        <v>473</v>
      </c>
      <c r="K2585" s="4">
        <v>45834</v>
      </c>
      <c r="L2585" s="16" t="s">
        <v>11229</v>
      </c>
      <c r="M2585" s="26">
        <v>186.37</v>
      </c>
      <c r="N2585" s="2">
        <v>1</v>
      </c>
      <c r="O2585" s="26">
        <v>186.37</v>
      </c>
      <c r="P2585" s="26">
        <v>73.05</v>
      </c>
      <c r="Q2585" s="26">
        <v>15.32</v>
      </c>
      <c r="R2585" s="26">
        <v>30.75</v>
      </c>
      <c r="S2585" s="26">
        <v>0</v>
      </c>
      <c r="T2585" s="26">
        <v>24.25</v>
      </c>
      <c r="U2585" s="26">
        <v>43</v>
      </c>
      <c r="V2585" s="10">
        <v>0.23069999999999999</v>
      </c>
      <c r="W2585" s="1" t="s">
        <v>34</v>
      </c>
      <c r="X2585" s="3"/>
      <c r="Y2585" s="3"/>
      <c r="Z2585" s="5" t="s">
        <v>7980</v>
      </c>
      <c r="AA2585" s="5" t="str">
        <f>VLOOKUP(J2585, sku!B:C, 2, FALSE)</f>
        <v>1 Fogareiro 1 Boca + 1 Maçarico 915 + 2 Refis Guepardo</v>
      </c>
      <c r="AB2585" s="3" t="str">
        <f>VLOOKUP(J2585, sku!B:BM, 64, FALSE)</f>
        <v>Importação</v>
      </c>
      <c r="AC2585" s="3" t="str">
        <f>LEFT(pedidos[[#This Row],[SKU]],3)</f>
        <v>1FO</v>
      </c>
      <c r="AD2585" s="36" t="str" cm="1">
        <f t="array" aca="1" ref="AD2585" ca="1">IFERROR(
  INDEX(
    montadora[Montadora],
    MATCH(TRUE,LEFT(J3024,NÚCARACT(montadora[SKU Parcial]))=montadora[SKU Parcial],0)
  ),
  ""
)</f>
        <v/>
      </c>
    </row>
    <row r="2586" spans="1:30" customFormat="1" x14ac:dyDescent="0.25">
      <c r="A2586" s="1" t="s">
        <v>5046</v>
      </c>
      <c r="B2586" s="1" t="s">
        <v>36</v>
      </c>
      <c r="C2586" s="1" t="s">
        <v>5047</v>
      </c>
      <c r="D2586" s="1" t="s">
        <v>420</v>
      </c>
      <c r="E2586" s="1" t="s">
        <v>2342</v>
      </c>
      <c r="F2586" s="1" t="s">
        <v>2343</v>
      </c>
      <c r="G2586" s="6" t="s">
        <v>11227</v>
      </c>
      <c r="H2586" s="2" t="s">
        <v>47</v>
      </c>
      <c r="I2586" s="1" t="s">
        <v>31</v>
      </c>
      <c r="J2586" s="1" t="s">
        <v>473</v>
      </c>
      <c r="K2586" s="4">
        <v>45837</v>
      </c>
      <c r="L2586" s="16" t="s">
        <v>11229</v>
      </c>
      <c r="M2586" s="26">
        <v>186.37</v>
      </c>
      <c r="N2586" s="2">
        <v>1</v>
      </c>
      <c r="O2586" s="26">
        <v>186.37</v>
      </c>
      <c r="P2586" s="26">
        <v>73.05</v>
      </c>
      <c r="Q2586" s="26">
        <v>15.32</v>
      </c>
      <c r="R2586" s="26">
        <v>30.75</v>
      </c>
      <c r="S2586" s="26">
        <v>0</v>
      </c>
      <c r="T2586" s="26">
        <v>24.25</v>
      </c>
      <c r="U2586" s="26">
        <v>43</v>
      </c>
      <c r="V2586" s="10">
        <v>0.23069999999999999</v>
      </c>
      <c r="W2586" s="1" t="s">
        <v>34</v>
      </c>
      <c r="X2586" s="3"/>
      <c r="Y2586" s="3"/>
      <c r="Z2586" s="5" t="s">
        <v>7980</v>
      </c>
      <c r="AA2586" s="5" t="str">
        <f>VLOOKUP(J2586, sku!B:C, 2, FALSE)</f>
        <v>1 Fogareiro 1 Boca + 1 Maçarico 915 + 2 Refis Guepardo</v>
      </c>
      <c r="AB2586" s="3" t="str">
        <f>VLOOKUP(J2586, sku!B:BM, 64, FALSE)</f>
        <v>Importação</v>
      </c>
      <c r="AC2586" s="3" t="str">
        <f>LEFT(pedidos[[#This Row],[SKU]],3)</f>
        <v>1FO</v>
      </c>
      <c r="AD2586" s="36" t="str" cm="1">
        <f t="array" aca="1" ref="AD2586" ca="1">IFERROR(
  INDEX(
    montadora[Montadora],
    MATCH(TRUE,LEFT(J3025,NÚCARACT(montadora[SKU Parcial]))=montadora[SKU Parcial],0)
  ),
  ""
)</f>
        <v/>
      </c>
    </row>
    <row r="2587" spans="1:30" customFormat="1" x14ac:dyDescent="0.25">
      <c r="A2587" s="1" t="s">
        <v>5048</v>
      </c>
      <c r="B2587" s="1" t="s">
        <v>5049</v>
      </c>
      <c r="C2587" s="1" t="s">
        <v>1860</v>
      </c>
      <c r="D2587" s="1" t="s">
        <v>420</v>
      </c>
      <c r="E2587" s="1" t="s">
        <v>2342</v>
      </c>
      <c r="F2587" s="1" t="s">
        <v>2343</v>
      </c>
      <c r="G2587" s="6" t="s">
        <v>11227</v>
      </c>
      <c r="H2587" s="2" t="s">
        <v>47</v>
      </c>
      <c r="I2587" s="1" t="s">
        <v>31</v>
      </c>
      <c r="J2587" s="1" t="s">
        <v>473</v>
      </c>
      <c r="K2587" s="4">
        <v>45838</v>
      </c>
      <c r="L2587" s="16" t="s">
        <v>11229</v>
      </c>
      <c r="M2587" s="26">
        <v>186.37</v>
      </c>
      <c r="N2587" s="2">
        <v>1</v>
      </c>
      <c r="O2587" s="26">
        <v>186.37</v>
      </c>
      <c r="P2587" s="26">
        <v>73.05</v>
      </c>
      <c r="Q2587" s="26">
        <v>15.32</v>
      </c>
      <c r="R2587" s="26">
        <v>30.75</v>
      </c>
      <c r="S2587" s="26">
        <v>0</v>
      </c>
      <c r="T2587" s="26">
        <v>24.25</v>
      </c>
      <c r="U2587" s="26">
        <v>43</v>
      </c>
      <c r="V2587" s="10">
        <v>0.23069999999999999</v>
      </c>
      <c r="W2587" s="1" t="s">
        <v>89</v>
      </c>
      <c r="X2587" s="3"/>
      <c r="Y2587" s="3"/>
      <c r="Z2587" s="5" t="s">
        <v>7980</v>
      </c>
      <c r="AA2587" s="5" t="str">
        <f>VLOOKUP(J2587, sku!B:C, 2, FALSE)</f>
        <v>1 Fogareiro 1 Boca + 1 Maçarico 915 + 2 Refis Guepardo</v>
      </c>
      <c r="AB2587" s="3" t="str">
        <f>VLOOKUP(J2587, sku!B:BM, 64, FALSE)</f>
        <v>Importação</v>
      </c>
      <c r="AC2587" s="3" t="str">
        <f>LEFT(pedidos[[#This Row],[SKU]],3)</f>
        <v>1FO</v>
      </c>
      <c r="AD2587" s="36" t="str" cm="1">
        <f t="array" aca="1" ref="AD2587" ca="1">IFERROR(
  INDEX(
    montadora[Montadora],
    MATCH(TRUE,LEFT(J3026,NÚCARACT(montadora[SKU Parcial]))=montadora[SKU Parcial],0)
  ),
  ""
)</f>
        <v/>
      </c>
    </row>
    <row r="2588" spans="1:30" customFormat="1" x14ac:dyDescent="0.25">
      <c r="A2588" s="1" t="s">
        <v>5050</v>
      </c>
      <c r="B2588" s="1" t="s">
        <v>5051</v>
      </c>
      <c r="C2588" s="1" t="s">
        <v>5052</v>
      </c>
      <c r="D2588" s="1" t="s">
        <v>709</v>
      </c>
      <c r="E2588" s="1" t="s">
        <v>2342</v>
      </c>
      <c r="F2588" s="1" t="s">
        <v>2343</v>
      </c>
      <c r="G2588" s="6" t="s">
        <v>11227</v>
      </c>
      <c r="H2588" s="2" t="s">
        <v>47</v>
      </c>
      <c r="I2588" s="1" t="s">
        <v>31</v>
      </c>
      <c r="J2588" s="1" t="s">
        <v>473</v>
      </c>
      <c r="K2588" s="4">
        <v>45838</v>
      </c>
      <c r="L2588" s="16" t="s">
        <v>11229</v>
      </c>
      <c r="M2588" s="26">
        <v>186.37</v>
      </c>
      <c r="N2588" s="2">
        <v>1</v>
      </c>
      <c r="O2588" s="26">
        <v>186.37</v>
      </c>
      <c r="P2588" s="26">
        <v>73.05</v>
      </c>
      <c r="Q2588" s="26">
        <v>15.32</v>
      </c>
      <c r="R2588" s="26">
        <v>30.75</v>
      </c>
      <c r="S2588" s="26">
        <v>0</v>
      </c>
      <c r="T2588" s="26">
        <v>24.25</v>
      </c>
      <c r="U2588" s="26">
        <v>43</v>
      </c>
      <c r="V2588" s="10">
        <v>0.23069999999999999</v>
      </c>
      <c r="W2588" s="1" t="s">
        <v>34</v>
      </c>
      <c r="X2588" s="3"/>
      <c r="Y2588" s="3"/>
      <c r="Z2588" s="5" t="s">
        <v>7980</v>
      </c>
      <c r="AA2588" s="5" t="str">
        <f>VLOOKUP(J2588, sku!B:C, 2, FALSE)</f>
        <v>1 Fogareiro 1 Boca + 1 Maçarico 915 + 2 Refis Guepardo</v>
      </c>
      <c r="AB2588" s="3" t="str">
        <f>VLOOKUP(J2588, sku!B:BM, 64, FALSE)</f>
        <v>Importação</v>
      </c>
      <c r="AC2588" s="3" t="str">
        <f>LEFT(pedidos[[#This Row],[SKU]],3)</f>
        <v>1FO</v>
      </c>
      <c r="AD2588" s="36" t="str" cm="1">
        <f t="array" aca="1" ref="AD2588" ca="1">IFERROR(
  INDEX(
    montadora[Montadora],
    MATCH(TRUE,LEFT(J3027,NÚCARACT(montadora[SKU Parcial]))=montadora[SKU Parcial],0)
  ),
  ""
)</f>
        <v/>
      </c>
    </row>
    <row r="2589" spans="1:30" customFormat="1" x14ac:dyDescent="0.25">
      <c r="A2589" s="1" t="s">
        <v>5078</v>
      </c>
      <c r="B2589" s="1" t="s">
        <v>5079</v>
      </c>
      <c r="C2589" s="1" t="s">
        <v>637</v>
      </c>
      <c r="D2589" s="1" t="s">
        <v>138</v>
      </c>
      <c r="E2589" s="1" t="s">
        <v>506</v>
      </c>
      <c r="F2589" s="1" t="s">
        <v>507</v>
      </c>
      <c r="G2589" s="6" t="s">
        <v>11227</v>
      </c>
      <c r="H2589" s="2" t="s">
        <v>30</v>
      </c>
      <c r="I2589" s="1" t="s">
        <v>36</v>
      </c>
      <c r="J2589" s="1" t="s">
        <v>473</v>
      </c>
      <c r="K2589" s="4">
        <v>45830</v>
      </c>
      <c r="L2589" s="16" t="s">
        <v>11229</v>
      </c>
      <c r="M2589" s="26">
        <v>168.8</v>
      </c>
      <c r="N2589" s="2">
        <v>1</v>
      </c>
      <c r="O2589" s="26">
        <v>168.8</v>
      </c>
      <c r="P2589" s="26">
        <v>73.05</v>
      </c>
      <c r="Q2589" s="26">
        <v>13.88</v>
      </c>
      <c r="R2589" s="26">
        <v>19.41</v>
      </c>
      <c r="S2589" s="26">
        <v>0</v>
      </c>
      <c r="T2589" s="26">
        <v>24.25</v>
      </c>
      <c r="U2589" s="26">
        <v>38.21</v>
      </c>
      <c r="V2589" s="10">
        <v>0.22639999999999999</v>
      </c>
      <c r="W2589" s="1" t="s">
        <v>34</v>
      </c>
      <c r="X2589" s="3"/>
      <c r="Y2589" s="3"/>
      <c r="Z2589" s="5" t="s">
        <v>7980</v>
      </c>
      <c r="AA2589" s="5" t="str">
        <f>VLOOKUP(J2589, sku!B:C, 2, FALSE)</f>
        <v>1 Fogareiro 1 Boca + 1 Maçarico 915 + 2 Refis Guepardo</v>
      </c>
      <c r="AB2589" s="3" t="str">
        <f>VLOOKUP(J2589, sku!B:BM, 64, FALSE)</f>
        <v>Importação</v>
      </c>
      <c r="AC2589" s="3" t="str">
        <f>LEFT(pedidos[[#This Row],[SKU]],3)</f>
        <v>1FO</v>
      </c>
      <c r="AD2589" s="36" t="str" cm="1">
        <f t="array" aca="1" ref="AD2589" ca="1">IFERROR(
  INDEX(
    montadora[Montadora],
    MATCH(TRUE,LEFT(J3028,NÚCARACT(montadora[SKU Parcial]))=montadora[SKU Parcial],0)
  ),
  ""
)</f>
        <v/>
      </c>
    </row>
    <row r="2590" spans="1:30" customFormat="1" x14ac:dyDescent="0.25">
      <c r="A2590" s="1" t="s">
        <v>5080</v>
      </c>
      <c r="B2590" s="1" t="s">
        <v>5081</v>
      </c>
      <c r="C2590" s="1" t="s">
        <v>5082</v>
      </c>
      <c r="D2590" s="1" t="s">
        <v>27</v>
      </c>
      <c r="E2590" s="1" t="s">
        <v>506</v>
      </c>
      <c r="F2590" s="1" t="s">
        <v>507</v>
      </c>
      <c r="G2590" s="6" t="s">
        <v>11227</v>
      </c>
      <c r="H2590" s="2" t="s">
        <v>30</v>
      </c>
      <c r="I2590" s="1" t="s">
        <v>31</v>
      </c>
      <c r="J2590" s="1" t="s">
        <v>473</v>
      </c>
      <c r="K2590" s="4">
        <v>45830</v>
      </c>
      <c r="L2590" s="16" t="s">
        <v>11229</v>
      </c>
      <c r="M2590" s="26">
        <v>168.8</v>
      </c>
      <c r="N2590" s="2">
        <v>1</v>
      </c>
      <c r="O2590" s="26">
        <v>168.8</v>
      </c>
      <c r="P2590" s="26">
        <v>73.05</v>
      </c>
      <c r="Q2590" s="26">
        <v>13.88</v>
      </c>
      <c r="R2590" s="26">
        <v>19.41</v>
      </c>
      <c r="S2590" s="26">
        <v>0</v>
      </c>
      <c r="T2590" s="26">
        <v>24.25</v>
      </c>
      <c r="U2590" s="26">
        <v>38.21</v>
      </c>
      <c r="V2590" s="10">
        <v>0.22639999999999999</v>
      </c>
      <c r="W2590" s="1" t="s">
        <v>34</v>
      </c>
      <c r="X2590" s="3"/>
      <c r="Y2590" s="3"/>
      <c r="Z2590" s="5" t="s">
        <v>7980</v>
      </c>
      <c r="AA2590" s="5" t="str">
        <f>VLOOKUP(J2590, sku!B:C, 2, FALSE)</f>
        <v>1 Fogareiro 1 Boca + 1 Maçarico 915 + 2 Refis Guepardo</v>
      </c>
      <c r="AB2590" s="3" t="str">
        <f>VLOOKUP(J2590, sku!B:BM, 64, FALSE)</f>
        <v>Importação</v>
      </c>
      <c r="AC2590" s="3" t="str">
        <f>LEFT(pedidos[[#This Row],[SKU]],3)</f>
        <v>1FO</v>
      </c>
      <c r="AD2590" s="36" t="str" cm="1">
        <f t="array" aca="1" ref="AD2590" ca="1">IFERROR(
  INDEX(
    montadora[Montadora],
    MATCH(TRUE,LEFT(J3029,NÚCARACT(montadora[SKU Parcial]))=montadora[SKU Parcial],0)
  ),
  ""
)</f>
        <v/>
      </c>
    </row>
    <row r="2591" spans="1:30" customFormat="1" x14ac:dyDescent="0.25">
      <c r="A2591" s="1" t="s">
        <v>5083</v>
      </c>
      <c r="B2591" s="1" t="s">
        <v>36</v>
      </c>
      <c r="C2591" s="1" t="s">
        <v>5084</v>
      </c>
      <c r="D2591" s="1" t="s">
        <v>27</v>
      </c>
      <c r="E2591" s="1" t="s">
        <v>506</v>
      </c>
      <c r="F2591" s="1" t="s">
        <v>507</v>
      </c>
      <c r="G2591" s="6" t="s">
        <v>11227</v>
      </c>
      <c r="H2591" s="2" t="s">
        <v>30</v>
      </c>
      <c r="I2591" s="1" t="s">
        <v>31</v>
      </c>
      <c r="J2591" s="1" t="s">
        <v>473</v>
      </c>
      <c r="K2591" s="4">
        <v>45831</v>
      </c>
      <c r="L2591" s="16" t="s">
        <v>11229</v>
      </c>
      <c r="M2591" s="26">
        <v>168.8</v>
      </c>
      <c r="N2591" s="2">
        <v>1</v>
      </c>
      <c r="O2591" s="26">
        <v>168.8</v>
      </c>
      <c r="P2591" s="26">
        <v>73.05</v>
      </c>
      <c r="Q2591" s="26">
        <v>13.88</v>
      </c>
      <c r="R2591" s="26">
        <v>19.41</v>
      </c>
      <c r="S2591" s="26">
        <v>0</v>
      </c>
      <c r="T2591" s="26">
        <v>24.25</v>
      </c>
      <c r="U2591" s="26">
        <v>38.21</v>
      </c>
      <c r="V2591" s="10">
        <v>0.22639999999999999</v>
      </c>
      <c r="W2591" s="1" t="s">
        <v>34</v>
      </c>
      <c r="X2591" s="3"/>
      <c r="Y2591" s="3"/>
      <c r="Z2591" s="5" t="s">
        <v>7980</v>
      </c>
      <c r="AA2591" s="5" t="str">
        <f>VLOOKUP(J2591, sku!B:C, 2, FALSE)</f>
        <v>1 Fogareiro 1 Boca + 1 Maçarico 915 + 2 Refis Guepardo</v>
      </c>
      <c r="AB2591" s="3" t="str">
        <f>VLOOKUP(J2591, sku!B:BM, 64, FALSE)</f>
        <v>Importação</v>
      </c>
      <c r="AC2591" s="3" t="str">
        <f>LEFT(pedidos[[#This Row],[SKU]],3)</f>
        <v>1FO</v>
      </c>
      <c r="AD2591" s="36" t="str" cm="1">
        <f t="array" aca="1" ref="AD2591" ca="1">IFERROR(
  INDEX(
    montadora[Montadora],
    MATCH(TRUE,LEFT(J3030,NÚCARACT(montadora[SKU Parcial]))=montadora[SKU Parcial],0)
  ),
  ""
)</f>
        <v/>
      </c>
    </row>
    <row r="2592" spans="1:30" customFormat="1" x14ac:dyDescent="0.25">
      <c r="A2592" s="1" t="s">
        <v>5085</v>
      </c>
      <c r="B2592" s="1" t="s">
        <v>5086</v>
      </c>
      <c r="C2592" s="1" t="s">
        <v>5087</v>
      </c>
      <c r="D2592" s="1" t="s">
        <v>138</v>
      </c>
      <c r="E2592" s="1" t="s">
        <v>506</v>
      </c>
      <c r="F2592" s="1" t="s">
        <v>507</v>
      </c>
      <c r="G2592" s="6" t="s">
        <v>11227</v>
      </c>
      <c r="H2592" s="2" t="s">
        <v>30</v>
      </c>
      <c r="I2592" s="1" t="s">
        <v>36</v>
      </c>
      <c r="J2592" s="1" t="s">
        <v>473</v>
      </c>
      <c r="K2592" s="4">
        <v>45833</v>
      </c>
      <c r="L2592" s="16" t="s">
        <v>11229</v>
      </c>
      <c r="M2592" s="26">
        <v>168.8</v>
      </c>
      <c r="N2592" s="2">
        <v>1</v>
      </c>
      <c r="O2592" s="26">
        <v>168.8</v>
      </c>
      <c r="P2592" s="26">
        <v>73.05</v>
      </c>
      <c r="Q2592" s="26">
        <v>13.88</v>
      </c>
      <c r="R2592" s="26">
        <v>19.41</v>
      </c>
      <c r="S2592" s="26">
        <v>0</v>
      </c>
      <c r="T2592" s="26">
        <v>24.25</v>
      </c>
      <c r="U2592" s="26">
        <v>38.21</v>
      </c>
      <c r="V2592" s="10">
        <v>0.22639999999999999</v>
      </c>
      <c r="W2592" s="1" t="s">
        <v>34</v>
      </c>
      <c r="X2592" s="3"/>
      <c r="Y2592" s="3"/>
      <c r="Z2592" s="5" t="s">
        <v>7980</v>
      </c>
      <c r="AA2592" s="5" t="str">
        <f>VLOOKUP(J2592, sku!B:C, 2, FALSE)</f>
        <v>1 Fogareiro 1 Boca + 1 Maçarico 915 + 2 Refis Guepardo</v>
      </c>
      <c r="AB2592" s="3" t="str">
        <f>VLOOKUP(J2592, sku!B:BM, 64, FALSE)</f>
        <v>Importação</v>
      </c>
      <c r="AC2592" s="3" t="str">
        <f>LEFT(pedidos[[#This Row],[SKU]],3)</f>
        <v>1FO</v>
      </c>
      <c r="AD2592" s="36" t="str" cm="1">
        <f t="array" aca="1" ref="AD2592" ca="1">IFERROR(
  INDEX(
    montadora[Montadora],
    MATCH(TRUE,LEFT(J3031,NÚCARACT(montadora[SKU Parcial]))=montadora[SKU Parcial],0)
  ),
  ""
)</f>
        <v/>
      </c>
    </row>
    <row r="2593" spans="1:30" customFormat="1" x14ac:dyDescent="0.25">
      <c r="A2593" s="1" t="s">
        <v>5088</v>
      </c>
      <c r="B2593" s="1" t="s">
        <v>36</v>
      </c>
      <c r="C2593" s="1" t="s">
        <v>1072</v>
      </c>
      <c r="D2593" s="1" t="s">
        <v>27</v>
      </c>
      <c r="E2593" s="1" t="s">
        <v>506</v>
      </c>
      <c r="F2593" s="1" t="s">
        <v>507</v>
      </c>
      <c r="G2593" s="6" t="s">
        <v>11227</v>
      </c>
      <c r="H2593" s="2" t="s">
        <v>30</v>
      </c>
      <c r="I2593" s="1" t="s">
        <v>31</v>
      </c>
      <c r="J2593" s="1" t="s">
        <v>473</v>
      </c>
      <c r="K2593" s="4">
        <v>45834</v>
      </c>
      <c r="L2593" s="16" t="s">
        <v>11229</v>
      </c>
      <c r="M2593" s="26">
        <v>168.8</v>
      </c>
      <c r="N2593" s="2">
        <v>1</v>
      </c>
      <c r="O2593" s="26">
        <v>168.8</v>
      </c>
      <c r="P2593" s="26">
        <v>73.05</v>
      </c>
      <c r="Q2593" s="26">
        <v>13.88</v>
      </c>
      <c r="R2593" s="26">
        <v>19.41</v>
      </c>
      <c r="S2593" s="26">
        <v>0</v>
      </c>
      <c r="T2593" s="26">
        <v>24.25</v>
      </c>
      <c r="U2593" s="26">
        <v>38.21</v>
      </c>
      <c r="V2593" s="10">
        <v>0.22639999999999999</v>
      </c>
      <c r="W2593" s="1" t="s">
        <v>34</v>
      </c>
      <c r="X2593" s="3"/>
      <c r="Y2593" s="3"/>
      <c r="Z2593" s="5" t="s">
        <v>7980</v>
      </c>
      <c r="AA2593" s="5" t="str">
        <f>VLOOKUP(J2593, sku!B:C, 2, FALSE)</f>
        <v>1 Fogareiro 1 Boca + 1 Maçarico 915 + 2 Refis Guepardo</v>
      </c>
      <c r="AB2593" s="3" t="str">
        <f>VLOOKUP(J2593, sku!B:BM, 64, FALSE)</f>
        <v>Importação</v>
      </c>
      <c r="AC2593" s="3" t="str">
        <f>LEFT(pedidos[[#This Row],[SKU]],3)</f>
        <v>1FO</v>
      </c>
      <c r="AD2593" s="36" t="str" cm="1">
        <f t="array" aca="1" ref="AD2593" ca="1">IFERROR(
  INDEX(
    montadora[Montadora],
    MATCH(TRUE,LEFT(J3032,NÚCARACT(montadora[SKU Parcial]))=montadora[SKU Parcial],0)
  ),
  ""
)</f>
        <v/>
      </c>
    </row>
    <row r="2594" spans="1:30" customFormat="1" x14ac:dyDescent="0.25">
      <c r="A2594" s="1" t="s">
        <v>5089</v>
      </c>
      <c r="B2594" s="1" t="s">
        <v>36</v>
      </c>
      <c r="C2594" s="1" t="s">
        <v>5090</v>
      </c>
      <c r="D2594" s="1" t="s">
        <v>617</v>
      </c>
      <c r="E2594" s="1" t="s">
        <v>506</v>
      </c>
      <c r="F2594" s="1" t="s">
        <v>507</v>
      </c>
      <c r="G2594" s="6" t="s">
        <v>11227</v>
      </c>
      <c r="H2594" s="2" t="s">
        <v>30</v>
      </c>
      <c r="I2594" s="1" t="s">
        <v>31</v>
      </c>
      <c r="J2594" s="1" t="s">
        <v>473</v>
      </c>
      <c r="K2594" s="4">
        <v>45836</v>
      </c>
      <c r="L2594" s="16" t="s">
        <v>11229</v>
      </c>
      <c r="M2594" s="26">
        <v>168.8</v>
      </c>
      <c r="N2594" s="2">
        <v>1</v>
      </c>
      <c r="O2594" s="26">
        <v>168.8</v>
      </c>
      <c r="P2594" s="26">
        <v>73.05</v>
      </c>
      <c r="Q2594" s="26">
        <v>13.88</v>
      </c>
      <c r="R2594" s="26">
        <v>19.41</v>
      </c>
      <c r="S2594" s="26">
        <v>0</v>
      </c>
      <c r="T2594" s="26">
        <v>24.25</v>
      </c>
      <c r="U2594" s="26">
        <v>38.21</v>
      </c>
      <c r="V2594" s="10">
        <v>0.22639999999999999</v>
      </c>
      <c r="W2594" s="1" t="s">
        <v>34</v>
      </c>
      <c r="X2594" s="3"/>
      <c r="Y2594" s="3"/>
      <c r="Z2594" s="5" t="s">
        <v>7980</v>
      </c>
      <c r="AA2594" s="5" t="str">
        <f>VLOOKUP(J2594, sku!B:C, 2, FALSE)</f>
        <v>1 Fogareiro 1 Boca + 1 Maçarico 915 + 2 Refis Guepardo</v>
      </c>
      <c r="AB2594" s="3" t="str">
        <f>VLOOKUP(J2594, sku!B:BM, 64, FALSE)</f>
        <v>Importação</v>
      </c>
      <c r="AC2594" s="3" t="str">
        <f>LEFT(pedidos[[#This Row],[SKU]],3)</f>
        <v>1FO</v>
      </c>
      <c r="AD2594" s="36" t="str" cm="1">
        <f t="array" aca="1" ref="AD2594" ca="1">IFERROR(
  INDEX(
    montadora[Montadora],
    MATCH(TRUE,LEFT(J3033,NÚCARACT(montadora[SKU Parcial]))=montadora[SKU Parcial],0)
  ),
  ""
)</f>
        <v/>
      </c>
    </row>
    <row r="2595" spans="1:30" customFormat="1" x14ac:dyDescent="0.25">
      <c r="A2595" s="1" t="s">
        <v>5091</v>
      </c>
      <c r="B2595" s="1" t="s">
        <v>36</v>
      </c>
      <c r="C2595" s="1" t="s">
        <v>2471</v>
      </c>
      <c r="D2595" s="1" t="s">
        <v>138</v>
      </c>
      <c r="E2595" s="1" t="s">
        <v>506</v>
      </c>
      <c r="F2595" s="1" t="s">
        <v>507</v>
      </c>
      <c r="G2595" s="6" t="s">
        <v>11227</v>
      </c>
      <c r="H2595" s="2" t="s">
        <v>30</v>
      </c>
      <c r="I2595" s="1" t="s">
        <v>31</v>
      </c>
      <c r="J2595" s="1" t="s">
        <v>473</v>
      </c>
      <c r="K2595" s="4">
        <v>45838</v>
      </c>
      <c r="L2595" s="16" t="s">
        <v>11229</v>
      </c>
      <c r="M2595" s="26">
        <v>168.8</v>
      </c>
      <c r="N2595" s="2">
        <v>1</v>
      </c>
      <c r="O2595" s="26">
        <v>168.8</v>
      </c>
      <c r="P2595" s="26">
        <v>73.05</v>
      </c>
      <c r="Q2595" s="26">
        <v>13.88</v>
      </c>
      <c r="R2595" s="26">
        <v>19.41</v>
      </c>
      <c r="S2595" s="26">
        <v>0</v>
      </c>
      <c r="T2595" s="26">
        <v>24.25</v>
      </c>
      <c r="U2595" s="26">
        <v>38.21</v>
      </c>
      <c r="V2595" s="10">
        <v>0.22639999999999999</v>
      </c>
      <c r="W2595" s="1" t="s">
        <v>34</v>
      </c>
      <c r="X2595" s="3"/>
      <c r="Y2595" s="3"/>
      <c r="Z2595" s="5" t="s">
        <v>7980</v>
      </c>
      <c r="AA2595" s="5" t="str">
        <f>VLOOKUP(J2595, sku!B:C, 2, FALSE)</f>
        <v>1 Fogareiro 1 Boca + 1 Maçarico 915 + 2 Refis Guepardo</v>
      </c>
      <c r="AB2595" s="3" t="str">
        <f>VLOOKUP(J2595, sku!B:BM, 64, FALSE)</f>
        <v>Importação</v>
      </c>
      <c r="AC2595" s="3" t="str">
        <f>LEFT(pedidos[[#This Row],[SKU]],3)</f>
        <v>1FO</v>
      </c>
      <c r="AD2595" s="36" t="str" cm="1">
        <f t="array" aca="1" ref="AD2595" ca="1">IFERROR(
  INDEX(
    montadora[Montadora],
    MATCH(TRUE,LEFT(J3034,NÚCARACT(montadora[SKU Parcial]))=montadora[SKU Parcial],0)
  ),
  ""
)</f>
        <v/>
      </c>
    </row>
    <row r="2596" spans="1:30" customFormat="1" x14ac:dyDescent="0.25">
      <c r="A2596" s="1" t="s">
        <v>5092</v>
      </c>
      <c r="B2596" s="1" t="s">
        <v>36</v>
      </c>
      <c r="C2596" s="1" t="s">
        <v>5093</v>
      </c>
      <c r="D2596" s="1" t="s">
        <v>138</v>
      </c>
      <c r="E2596" s="1" t="s">
        <v>506</v>
      </c>
      <c r="F2596" s="1" t="s">
        <v>507</v>
      </c>
      <c r="G2596" s="6" t="s">
        <v>11227</v>
      </c>
      <c r="H2596" s="2" t="s">
        <v>30</v>
      </c>
      <c r="I2596" s="1" t="s">
        <v>31</v>
      </c>
      <c r="J2596" s="1" t="s">
        <v>473</v>
      </c>
      <c r="K2596" s="4">
        <v>45838</v>
      </c>
      <c r="L2596" s="16" t="s">
        <v>11229</v>
      </c>
      <c r="M2596" s="26">
        <v>168.8</v>
      </c>
      <c r="N2596" s="2">
        <v>1</v>
      </c>
      <c r="O2596" s="26">
        <v>168.8</v>
      </c>
      <c r="P2596" s="26">
        <v>73.05</v>
      </c>
      <c r="Q2596" s="26">
        <v>13.88</v>
      </c>
      <c r="R2596" s="26">
        <v>19.41</v>
      </c>
      <c r="S2596" s="26">
        <v>0</v>
      </c>
      <c r="T2596" s="26">
        <v>24.25</v>
      </c>
      <c r="U2596" s="26">
        <v>38.21</v>
      </c>
      <c r="V2596" s="10">
        <v>0.22639999999999999</v>
      </c>
      <c r="W2596" s="1" t="s">
        <v>34</v>
      </c>
      <c r="X2596" s="3"/>
      <c r="Y2596" s="3"/>
      <c r="Z2596" s="5" t="s">
        <v>7980</v>
      </c>
      <c r="AA2596" s="5" t="str">
        <f>VLOOKUP(J2596, sku!B:C, 2, FALSE)</f>
        <v>1 Fogareiro 1 Boca + 1 Maçarico 915 + 2 Refis Guepardo</v>
      </c>
      <c r="AB2596" s="3" t="str">
        <f>VLOOKUP(J2596, sku!B:BM, 64, FALSE)</f>
        <v>Importação</v>
      </c>
      <c r="AC2596" s="3" t="str">
        <f>LEFT(pedidos[[#This Row],[SKU]],3)</f>
        <v>1FO</v>
      </c>
      <c r="AD2596" s="36" t="str" cm="1">
        <f t="array" aca="1" ref="AD2596" ca="1">IFERROR(
  INDEX(
    montadora[Montadora],
    MATCH(TRUE,LEFT(J3035,NÚCARACT(montadora[SKU Parcial]))=montadora[SKU Parcial],0)
  ),
  ""
)</f>
        <v/>
      </c>
    </row>
    <row r="2597" spans="1:30" customFormat="1" x14ac:dyDescent="0.25">
      <c r="A2597" s="1" t="s">
        <v>5285</v>
      </c>
      <c r="B2597" s="1" t="s">
        <v>36</v>
      </c>
      <c r="C2597" s="1" t="s">
        <v>4134</v>
      </c>
      <c r="D2597" s="1" t="s">
        <v>27</v>
      </c>
      <c r="E2597" s="1" t="s">
        <v>506</v>
      </c>
      <c r="F2597" s="1" t="s">
        <v>507</v>
      </c>
      <c r="G2597" s="6" t="s">
        <v>11227</v>
      </c>
      <c r="H2597" s="2" t="s">
        <v>30</v>
      </c>
      <c r="I2597" s="1" t="s">
        <v>31</v>
      </c>
      <c r="J2597" s="1" t="s">
        <v>473</v>
      </c>
      <c r="K2597" s="4">
        <v>45825</v>
      </c>
      <c r="L2597" s="16" t="s">
        <v>11229</v>
      </c>
      <c r="M2597" s="26">
        <v>158.80000000000001</v>
      </c>
      <c r="N2597" s="2">
        <v>1</v>
      </c>
      <c r="O2597" s="26">
        <v>158.80000000000001</v>
      </c>
      <c r="P2597" s="26">
        <v>73.05</v>
      </c>
      <c r="Q2597" s="26">
        <v>13.05</v>
      </c>
      <c r="R2597" s="26">
        <v>18.260000000000002</v>
      </c>
      <c r="S2597" s="26">
        <v>0</v>
      </c>
      <c r="T2597" s="26">
        <v>22.45</v>
      </c>
      <c r="U2597" s="26">
        <v>31.99</v>
      </c>
      <c r="V2597" s="10">
        <v>0.2014</v>
      </c>
      <c r="W2597" s="1" t="s">
        <v>34</v>
      </c>
      <c r="X2597" s="3"/>
      <c r="Y2597" s="3"/>
      <c r="Z2597" s="5" t="s">
        <v>7980</v>
      </c>
      <c r="AA2597" s="5" t="str">
        <f>VLOOKUP(J2597, sku!B:C, 2, FALSE)</f>
        <v>1 Fogareiro 1 Boca + 1 Maçarico 915 + 2 Refis Guepardo</v>
      </c>
      <c r="AB2597" s="3" t="str">
        <f>VLOOKUP(J2597, sku!B:BM, 64, FALSE)</f>
        <v>Importação</v>
      </c>
      <c r="AC2597" s="3" t="str">
        <f>LEFT(pedidos[[#This Row],[SKU]],3)</f>
        <v>1FO</v>
      </c>
      <c r="AD2597" s="36" t="str" cm="1">
        <f t="array" aca="1" ref="AD2597" ca="1">IFERROR(
  INDEX(
    montadora[Montadora],
    MATCH(TRUE,LEFT(J3037,NÚCARACT(montadora[SKU Parcial]))=montadora[SKU Parcial],0)
  ),
  ""
)</f>
        <v/>
      </c>
    </row>
    <row r="2598" spans="1:30" customFormat="1" x14ac:dyDescent="0.25">
      <c r="A2598" s="1" t="s">
        <v>5286</v>
      </c>
      <c r="B2598" s="1" t="s">
        <v>5287</v>
      </c>
      <c r="C2598" s="1" t="s">
        <v>5288</v>
      </c>
      <c r="D2598" s="1" t="s">
        <v>138</v>
      </c>
      <c r="E2598" s="1" t="s">
        <v>506</v>
      </c>
      <c r="F2598" s="1" t="s">
        <v>507</v>
      </c>
      <c r="G2598" s="6" t="s">
        <v>11227</v>
      </c>
      <c r="H2598" s="2" t="s">
        <v>30</v>
      </c>
      <c r="I2598" s="1" t="s">
        <v>36</v>
      </c>
      <c r="J2598" s="1" t="s">
        <v>473</v>
      </c>
      <c r="K2598" s="4">
        <v>45825</v>
      </c>
      <c r="L2598" s="16" t="s">
        <v>11229</v>
      </c>
      <c r="M2598" s="26">
        <v>158.80000000000001</v>
      </c>
      <c r="N2598" s="2">
        <v>1</v>
      </c>
      <c r="O2598" s="26">
        <v>158.80000000000001</v>
      </c>
      <c r="P2598" s="26">
        <v>73.05</v>
      </c>
      <c r="Q2598" s="26">
        <v>13.05</v>
      </c>
      <c r="R2598" s="26">
        <v>18.260000000000002</v>
      </c>
      <c r="S2598" s="26">
        <v>0</v>
      </c>
      <c r="T2598" s="26">
        <v>22.45</v>
      </c>
      <c r="U2598" s="26">
        <v>31.99</v>
      </c>
      <c r="V2598" s="10">
        <v>0.2014</v>
      </c>
      <c r="W2598" s="1" t="s">
        <v>34</v>
      </c>
      <c r="X2598" s="3"/>
      <c r="Y2598" s="3"/>
      <c r="Z2598" s="5" t="s">
        <v>7980</v>
      </c>
      <c r="AA2598" s="5" t="str">
        <f>VLOOKUP(J2598, sku!B:C, 2, FALSE)</f>
        <v>1 Fogareiro 1 Boca + 1 Maçarico 915 + 2 Refis Guepardo</v>
      </c>
      <c r="AB2598" s="3" t="str">
        <f>VLOOKUP(J2598, sku!B:BM, 64, FALSE)</f>
        <v>Importação</v>
      </c>
      <c r="AC2598" s="3" t="str">
        <f>LEFT(pedidos[[#This Row],[SKU]],3)</f>
        <v>1FO</v>
      </c>
      <c r="AD2598" s="36" t="str" cm="1">
        <f t="array" aca="1" ref="AD2598" ca="1">IFERROR(
  INDEX(
    montadora[Montadora],
    MATCH(TRUE,LEFT(#REF!,NÚCARACT(montadora[SKU Parcial]))=montadora[SKU Parcial],0)
  ),
  ""
)</f>
        <v/>
      </c>
    </row>
    <row r="2599" spans="1:30" customFormat="1" x14ac:dyDescent="0.25">
      <c r="A2599" s="1" t="s">
        <v>5289</v>
      </c>
      <c r="B2599" s="1" t="s">
        <v>36</v>
      </c>
      <c r="C2599" s="1" t="s">
        <v>5290</v>
      </c>
      <c r="D2599" s="1" t="s">
        <v>534</v>
      </c>
      <c r="E2599" s="1" t="s">
        <v>506</v>
      </c>
      <c r="F2599" s="1" t="s">
        <v>507</v>
      </c>
      <c r="G2599" s="6" t="s">
        <v>11227</v>
      </c>
      <c r="H2599" s="2" t="s">
        <v>30</v>
      </c>
      <c r="I2599" s="1" t="s">
        <v>36</v>
      </c>
      <c r="J2599" s="1" t="s">
        <v>473</v>
      </c>
      <c r="K2599" s="4">
        <v>45825</v>
      </c>
      <c r="L2599" s="16" t="s">
        <v>11229</v>
      </c>
      <c r="M2599" s="26">
        <v>158.80000000000001</v>
      </c>
      <c r="N2599" s="2">
        <v>1</v>
      </c>
      <c r="O2599" s="26">
        <v>158.80000000000001</v>
      </c>
      <c r="P2599" s="26">
        <v>73.05</v>
      </c>
      <c r="Q2599" s="26">
        <v>13.05</v>
      </c>
      <c r="R2599" s="26">
        <v>18.260000000000002</v>
      </c>
      <c r="S2599" s="26">
        <v>0</v>
      </c>
      <c r="T2599" s="26">
        <v>22.45</v>
      </c>
      <c r="U2599" s="26">
        <v>31.99</v>
      </c>
      <c r="V2599" s="10">
        <v>0.2014</v>
      </c>
      <c r="W2599" s="1" t="s">
        <v>34</v>
      </c>
      <c r="X2599" s="3"/>
      <c r="Y2599" s="3"/>
      <c r="Z2599" s="5" t="s">
        <v>7980</v>
      </c>
      <c r="AA2599" s="5" t="str">
        <f>VLOOKUP(J2599, sku!B:C, 2, FALSE)</f>
        <v>1 Fogareiro 1 Boca + 1 Maçarico 915 + 2 Refis Guepardo</v>
      </c>
      <c r="AB2599" s="3" t="str">
        <f>VLOOKUP(J2599, sku!B:BM, 64, FALSE)</f>
        <v>Importação</v>
      </c>
      <c r="AC2599" s="3" t="str">
        <f>LEFT(pedidos[[#This Row],[SKU]],3)</f>
        <v>1FO</v>
      </c>
      <c r="AD2599" s="36" t="str" cm="1">
        <f t="array" aca="1" ref="AD2599" ca="1">IFERROR(
  INDEX(
    montadora[Montadora],
    MATCH(TRUE,LEFT(J3038,NÚCARACT(montadora[SKU Parcial]))=montadora[SKU Parcial],0)
  ),
  ""
)</f>
        <v/>
      </c>
    </row>
    <row r="2600" spans="1:30" customFormat="1" x14ac:dyDescent="0.25">
      <c r="A2600" s="1" t="s">
        <v>5291</v>
      </c>
      <c r="B2600" s="1" t="s">
        <v>5292</v>
      </c>
      <c r="C2600" s="1" t="s">
        <v>2845</v>
      </c>
      <c r="D2600" s="1" t="s">
        <v>830</v>
      </c>
      <c r="E2600" s="1" t="s">
        <v>506</v>
      </c>
      <c r="F2600" s="1" t="s">
        <v>507</v>
      </c>
      <c r="G2600" s="6" t="s">
        <v>11227</v>
      </c>
      <c r="H2600" s="2" t="s">
        <v>30</v>
      </c>
      <c r="I2600" s="1" t="s">
        <v>31</v>
      </c>
      <c r="J2600" s="1" t="s">
        <v>473</v>
      </c>
      <c r="K2600" s="4">
        <v>45825</v>
      </c>
      <c r="L2600" s="16" t="s">
        <v>11229</v>
      </c>
      <c r="M2600" s="26">
        <v>158.80000000000001</v>
      </c>
      <c r="N2600" s="2">
        <v>1</v>
      </c>
      <c r="O2600" s="26">
        <v>158.80000000000001</v>
      </c>
      <c r="P2600" s="26">
        <v>73.05</v>
      </c>
      <c r="Q2600" s="26">
        <v>13.05</v>
      </c>
      <c r="R2600" s="26">
        <v>18.260000000000002</v>
      </c>
      <c r="S2600" s="26">
        <v>0</v>
      </c>
      <c r="T2600" s="26">
        <v>22.45</v>
      </c>
      <c r="U2600" s="26">
        <v>31.99</v>
      </c>
      <c r="V2600" s="10">
        <v>0.2014</v>
      </c>
      <c r="W2600" s="1" t="s">
        <v>34</v>
      </c>
      <c r="X2600" s="3"/>
      <c r="Y2600" s="3"/>
      <c r="Z2600" s="5" t="s">
        <v>7980</v>
      </c>
      <c r="AA2600" s="5" t="str">
        <f>VLOOKUP(J2600, sku!B:C, 2, FALSE)</f>
        <v>1 Fogareiro 1 Boca + 1 Maçarico 915 + 2 Refis Guepardo</v>
      </c>
      <c r="AB2600" s="3" t="str">
        <f>VLOOKUP(J2600, sku!B:BM, 64, FALSE)</f>
        <v>Importação</v>
      </c>
      <c r="AC2600" s="3" t="str">
        <f>LEFT(pedidos[[#This Row],[SKU]],3)</f>
        <v>1FO</v>
      </c>
      <c r="AD2600" s="36" t="str" cm="1">
        <f t="array" aca="1" ref="AD2600" ca="1">IFERROR(
  INDEX(
    montadora[Montadora],
    MATCH(TRUE,LEFT(J3039,NÚCARACT(montadora[SKU Parcial]))=montadora[SKU Parcial],0)
  ),
  ""
)</f>
        <v/>
      </c>
    </row>
    <row r="2601" spans="1:30" customFormat="1" x14ac:dyDescent="0.25">
      <c r="A2601" s="1" t="s">
        <v>5293</v>
      </c>
      <c r="B2601" s="1" t="s">
        <v>36</v>
      </c>
      <c r="C2601" s="1" t="s">
        <v>5294</v>
      </c>
      <c r="D2601" s="1" t="s">
        <v>191</v>
      </c>
      <c r="E2601" s="1" t="s">
        <v>2342</v>
      </c>
      <c r="F2601" s="1" t="s">
        <v>2343</v>
      </c>
      <c r="G2601" s="6" t="s">
        <v>11227</v>
      </c>
      <c r="H2601" s="2" t="s">
        <v>47</v>
      </c>
      <c r="I2601" s="1" t="s">
        <v>36</v>
      </c>
      <c r="J2601" s="1" t="s">
        <v>473</v>
      </c>
      <c r="K2601" s="4">
        <v>45825</v>
      </c>
      <c r="L2601" s="16" t="s">
        <v>11229</v>
      </c>
      <c r="M2601" s="26">
        <v>176.37</v>
      </c>
      <c r="N2601" s="2">
        <v>1</v>
      </c>
      <c r="O2601" s="26">
        <v>176.37</v>
      </c>
      <c r="P2601" s="26">
        <v>73.05</v>
      </c>
      <c r="Q2601" s="26">
        <v>14.5</v>
      </c>
      <c r="R2601" s="26">
        <v>29.1</v>
      </c>
      <c r="S2601" s="26">
        <v>0</v>
      </c>
      <c r="T2601" s="26">
        <v>24.25</v>
      </c>
      <c r="U2601" s="26">
        <v>35.47</v>
      </c>
      <c r="V2601" s="10">
        <v>0.2011</v>
      </c>
      <c r="W2601" s="1" t="s">
        <v>34</v>
      </c>
      <c r="X2601" s="3"/>
      <c r="Y2601" s="3"/>
      <c r="Z2601" s="5" t="s">
        <v>7980</v>
      </c>
      <c r="AA2601" s="5" t="str">
        <f>VLOOKUP(J2601, sku!B:C, 2, FALSE)</f>
        <v>1 Fogareiro 1 Boca + 1 Maçarico 915 + 2 Refis Guepardo</v>
      </c>
      <c r="AB2601" s="3" t="str">
        <f>VLOOKUP(J2601, sku!B:BM, 64, FALSE)</f>
        <v>Importação</v>
      </c>
      <c r="AC2601" s="3" t="str">
        <f>LEFT(pedidos[[#This Row],[SKU]],3)</f>
        <v>1FO</v>
      </c>
      <c r="AD2601" s="36" t="str" cm="1">
        <f t="array" aca="1" ref="AD2601" ca="1">IFERROR(
  INDEX(
    montadora[Montadora],
    MATCH(TRUE,LEFT(J3040,NÚCARACT(montadora[SKU Parcial]))=montadora[SKU Parcial],0)
  ),
  ""
)</f>
        <v/>
      </c>
    </row>
    <row r="2602" spans="1:30" customFormat="1" x14ac:dyDescent="0.25">
      <c r="A2602" s="1" t="s">
        <v>4445</v>
      </c>
      <c r="B2602" s="1" t="s">
        <v>4446</v>
      </c>
      <c r="C2602" s="1" t="s">
        <v>706</v>
      </c>
      <c r="D2602" s="1" t="s">
        <v>347</v>
      </c>
      <c r="E2602" s="1" t="s">
        <v>4447</v>
      </c>
      <c r="F2602" s="1" t="s">
        <v>4448</v>
      </c>
      <c r="G2602" s="6" t="s">
        <v>11227</v>
      </c>
      <c r="H2602" s="2" t="s">
        <v>47</v>
      </c>
      <c r="I2602" s="1" t="s">
        <v>36</v>
      </c>
      <c r="J2602" s="1" t="s">
        <v>4449</v>
      </c>
      <c r="K2602" s="4">
        <v>45818</v>
      </c>
      <c r="L2602" s="16" t="s">
        <v>11229</v>
      </c>
      <c r="M2602" s="26">
        <v>214.47</v>
      </c>
      <c r="N2602" s="2">
        <v>1</v>
      </c>
      <c r="O2602" s="26">
        <v>214.47</v>
      </c>
      <c r="P2602" s="26">
        <v>73.64</v>
      </c>
      <c r="Q2602" s="26">
        <v>17.63</v>
      </c>
      <c r="R2602" s="26">
        <v>35.39</v>
      </c>
      <c r="S2602" s="26">
        <v>0</v>
      </c>
      <c r="T2602" s="26">
        <v>26.95</v>
      </c>
      <c r="U2602" s="26">
        <v>60.86</v>
      </c>
      <c r="V2602" s="10">
        <v>0.2838</v>
      </c>
      <c r="W2602" s="1" t="s">
        <v>89</v>
      </c>
      <c r="X2602" s="3"/>
      <c r="Y2602" s="3"/>
      <c r="Z2602" s="5" t="s">
        <v>7980</v>
      </c>
      <c r="AA2602" s="5" t="str">
        <f>VLOOKUP(J2602, sku!B:C, 2, FALSE)</f>
        <v>1 Fogareiro 1 Boca + 3 Refis de Gás Guepardo</v>
      </c>
      <c r="AB2602" s="3" t="str">
        <f>VLOOKUP(J2602, sku!B:BM, 64, FALSE)</f>
        <v>Importação</v>
      </c>
      <c r="AC2602" s="3" t="str">
        <f>LEFT(pedidos[[#This Row],[SKU]],3)</f>
        <v>1FO</v>
      </c>
      <c r="AD2602" s="36" t="str" cm="1">
        <f t="array" aca="1" ref="AD2602" ca="1">IFERROR(
  INDEX(
    montadora[Montadora],
    MATCH(TRUE,LEFT(J3047,NÚCARACT(montadora[SKU Parcial]))=montadora[SKU Parcial],0)
  ),
  ""
)</f>
        <v/>
      </c>
    </row>
    <row r="2603" spans="1:30" customFormat="1" x14ac:dyDescent="0.25">
      <c r="A2603" s="1" t="s">
        <v>4676</v>
      </c>
      <c r="B2603" s="1" t="s">
        <v>4677</v>
      </c>
      <c r="C2603" s="1" t="s">
        <v>4678</v>
      </c>
      <c r="D2603" s="1" t="s">
        <v>138</v>
      </c>
      <c r="E2603" s="1" t="s">
        <v>4447</v>
      </c>
      <c r="F2603" s="1" t="s">
        <v>4448</v>
      </c>
      <c r="G2603" s="6" t="s">
        <v>11227</v>
      </c>
      <c r="H2603" s="2" t="s">
        <v>47</v>
      </c>
      <c r="I2603" s="1" t="s">
        <v>36</v>
      </c>
      <c r="J2603" s="1" t="s">
        <v>4449</v>
      </c>
      <c r="K2603" s="4">
        <v>45834</v>
      </c>
      <c r="L2603" s="16" t="s">
        <v>11229</v>
      </c>
      <c r="M2603" s="26">
        <v>204.47</v>
      </c>
      <c r="N2603" s="2">
        <v>1</v>
      </c>
      <c r="O2603" s="26">
        <v>204.47</v>
      </c>
      <c r="P2603" s="26">
        <v>73.64</v>
      </c>
      <c r="Q2603" s="26">
        <v>16.809999999999999</v>
      </c>
      <c r="R2603" s="26">
        <v>33.74</v>
      </c>
      <c r="S2603" s="26">
        <v>0</v>
      </c>
      <c r="T2603" s="26">
        <v>26.95</v>
      </c>
      <c r="U2603" s="26">
        <v>53.33</v>
      </c>
      <c r="V2603" s="10">
        <v>0.26079999999999998</v>
      </c>
      <c r="W2603" s="1" t="s">
        <v>34</v>
      </c>
      <c r="X2603" s="3"/>
      <c r="Y2603" s="3"/>
      <c r="Z2603" s="5" t="s">
        <v>7980</v>
      </c>
      <c r="AA2603" s="5" t="str">
        <f>VLOOKUP(J2603, sku!B:C, 2, FALSE)</f>
        <v>1 Fogareiro 1 Boca + 3 Refis de Gás Guepardo</v>
      </c>
      <c r="AB2603" s="3" t="str">
        <f>VLOOKUP(J2603, sku!B:BM, 64, FALSE)</f>
        <v>Importação</v>
      </c>
      <c r="AC2603" s="3" t="str">
        <f>LEFT(pedidos[[#This Row],[SKU]],3)</f>
        <v>1FO</v>
      </c>
      <c r="AD2603" s="36" t="str" cm="1">
        <f t="array" aca="1" ref="AD2603" ca="1">IFERROR(
  INDEX(
    montadora[Montadora],
    MATCH(TRUE,LEFT(J3048,NÚCARACT(montadora[SKU Parcial]))=montadora[SKU Parcial],0)
  ),
  ""
)</f>
        <v/>
      </c>
    </row>
    <row r="2604" spans="1:30" customFormat="1" x14ac:dyDescent="0.25">
      <c r="A2604" s="1" t="s">
        <v>5213</v>
      </c>
      <c r="B2604" s="1" t="s">
        <v>5214</v>
      </c>
      <c r="C2604" s="1" t="s">
        <v>3596</v>
      </c>
      <c r="D2604" s="1" t="s">
        <v>27</v>
      </c>
      <c r="E2604" s="1" t="s">
        <v>5215</v>
      </c>
      <c r="F2604" s="1" t="s">
        <v>5216</v>
      </c>
      <c r="G2604" s="6" t="s">
        <v>11227</v>
      </c>
      <c r="H2604" s="2" t="s">
        <v>30</v>
      </c>
      <c r="I2604" s="1" t="s">
        <v>36</v>
      </c>
      <c r="J2604" s="1" t="s">
        <v>5217</v>
      </c>
      <c r="K2604" s="4">
        <v>45814</v>
      </c>
      <c r="L2604" s="16" t="s">
        <v>11229</v>
      </c>
      <c r="M2604" s="26">
        <v>166.86</v>
      </c>
      <c r="N2604" s="2">
        <v>1</v>
      </c>
      <c r="O2604" s="26">
        <v>166.86</v>
      </c>
      <c r="P2604" s="26">
        <v>74.53</v>
      </c>
      <c r="Q2604" s="26">
        <v>13.72</v>
      </c>
      <c r="R2604" s="26">
        <v>20.02</v>
      </c>
      <c r="S2604" s="26">
        <v>0</v>
      </c>
      <c r="T2604" s="26">
        <v>22.45</v>
      </c>
      <c r="U2604" s="26">
        <v>36.14</v>
      </c>
      <c r="V2604" s="10">
        <v>0.21659999999999999</v>
      </c>
      <c r="W2604" s="1" t="s">
        <v>34</v>
      </c>
      <c r="X2604" s="3"/>
      <c r="Y2604" s="3"/>
      <c r="Z2604" s="5" t="s">
        <v>7980</v>
      </c>
      <c r="AA2604" s="5" t="str">
        <f>VLOOKUP(J2604, sku!B:C, 2, FALSE)</f>
        <v>Shiny 1,5l</v>
      </c>
      <c r="AB2604" s="3" t="str">
        <f>VLOOKUP(J2604, sku!B:BM, 64, FALSE)</f>
        <v>Revenda</v>
      </c>
      <c r="AC2604" s="3" t="str">
        <f>LEFT(pedidos[[#This Row],[SKU]],3)</f>
        <v>VX2</v>
      </c>
      <c r="AD2604" s="36" t="str" cm="1">
        <f t="array" aca="1" ref="AD2604" ca="1">IFERROR(
  INDEX(
    montadora[Montadora],
    MATCH(TRUE,LEFT(J3049,NÚCARACT(montadora[SKU Parcial]))=montadora[SKU Parcial],0)
  ),
  ""
)</f>
        <v/>
      </c>
    </row>
    <row r="2605" spans="1:30" x14ac:dyDescent="0.25">
      <c r="A2605" s="42" t="s">
        <v>10526</v>
      </c>
      <c r="B2605" s="42"/>
      <c r="C2605" s="42"/>
      <c r="D2605" s="42"/>
      <c r="E2605" s="42">
        <v>22093681175</v>
      </c>
      <c r="F2605" s="42" t="s">
        <v>8402</v>
      </c>
      <c r="G2605" s="42" t="s">
        <v>11228</v>
      </c>
      <c r="H2605" s="7"/>
      <c r="I2605" s="42"/>
      <c r="J2605" s="42" t="s">
        <v>5217</v>
      </c>
      <c r="K2605" s="8">
        <v>45820</v>
      </c>
      <c r="L2605" s="19" t="s">
        <v>8443</v>
      </c>
      <c r="M2605" s="44">
        <v>129.80000000000001</v>
      </c>
      <c r="N2605" s="7">
        <v>1</v>
      </c>
      <c r="O2605" s="44">
        <v>129.80000000000001</v>
      </c>
      <c r="P2605" s="44">
        <v>74.53</v>
      </c>
      <c r="Q2605" s="44">
        <v>4.83</v>
      </c>
      <c r="R2605" s="44">
        <v>29.96</v>
      </c>
      <c r="S2605" s="44">
        <v>0</v>
      </c>
      <c r="T2605" s="44">
        <v>0</v>
      </c>
      <c r="U2605" s="44">
        <v>20.48</v>
      </c>
      <c r="V2605" s="9">
        <v>0.1578</v>
      </c>
      <c r="W2605" s="42" t="s">
        <v>34</v>
      </c>
      <c r="X2605" s="43"/>
      <c r="Y2605" s="43"/>
      <c r="Z2605" s="43" t="s">
        <v>8442</v>
      </c>
      <c r="AA2605" s="43" t="str">
        <f>VLOOKUP(J2605, sku!B:C, 2, FALSE)</f>
        <v>Shiny 1,5l</v>
      </c>
      <c r="AB2605" s="45" t="str">
        <f>VLOOKUP(J2605, sku!B:BM, 64, FALSE)</f>
        <v>Revenda</v>
      </c>
      <c r="AC2605" s="45" t="str">
        <f>LEFT(pedidos[[#This Row],[SKU]],3)</f>
        <v>VX2</v>
      </c>
      <c r="AD2605" s="37" t="str" cm="1">
        <f t="array" aca="1" ref="AD2605" ca="1">IFERROR(
  INDEX(
    montadora[Montadora],
    MATCH(TRUE,LEFT(#REF!,NÚCARACT(montadora[SKU Parcial]))=montadora[SKU Parcial],0)
  ),
  ""
)</f>
        <v/>
      </c>
    </row>
    <row r="2606" spans="1:30" x14ac:dyDescent="0.25">
      <c r="A2606" s="42" t="s">
        <v>10538</v>
      </c>
      <c r="B2606" s="42"/>
      <c r="C2606" s="42"/>
      <c r="D2606" s="42"/>
      <c r="E2606" s="42">
        <v>22093681175</v>
      </c>
      <c r="F2606" s="42" t="s">
        <v>8402</v>
      </c>
      <c r="G2606" s="42" t="s">
        <v>11228</v>
      </c>
      <c r="H2606" s="7"/>
      <c r="I2606" s="42"/>
      <c r="J2606" s="42" t="s">
        <v>5217</v>
      </c>
      <c r="K2606" s="8">
        <v>45819</v>
      </c>
      <c r="L2606" s="19" t="s">
        <v>8443</v>
      </c>
      <c r="M2606" s="44">
        <v>129.80000000000001</v>
      </c>
      <c r="N2606" s="7">
        <v>1</v>
      </c>
      <c r="O2606" s="44">
        <v>129.80000000000001</v>
      </c>
      <c r="P2606" s="44">
        <v>74.53</v>
      </c>
      <c r="Q2606" s="44">
        <v>4.83</v>
      </c>
      <c r="R2606" s="44">
        <v>29.96</v>
      </c>
      <c r="S2606" s="44">
        <v>0</v>
      </c>
      <c r="T2606" s="44">
        <v>0</v>
      </c>
      <c r="U2606" s="44">
        <v>20.48</v>
      </c>
      <c r="V2606" s="9">
        <v>0.1578</v>
      </c>
      <c r="W2606" s="42" t="s">
        <v>34</v>
      </c>
      <c r="X2606" s="43"/>
      <c r="Y2606" s="43"/>
      <c r="Z2606" s="43" t="s">
        <v>8442</v>
      </c>
      <c r="AA2606" s="43" t="str">
        <f>VLOOKUP(J2606, sku!B:C, 2, FALSE)</f>
        <v>Shiny 1,5l</v>
      </c>
      <c r="AB2606" s="45" t="str">
        <f>VLOOKUP(J2606, sku!B:BM, 64, FALSE)</f>
        <v>Revenda</v>
      </c>
      <c r="AC2606" s="45" t="str">
        <f>LEFT(pedidos[[#This Row],[SKU]],3)</f>
        <v>VX2</v>
      </c>
      <c r="AD2606" s="37" t="str" cm="1">
        <f t="array" aca="1" ref="AD2606" ca="1">IFERROR(
  INDEX(
    montadora[Montadora],
    MATCH(TRUE,LEFT(#REF!,NÚCARACT(montadora[SKU Parcial]))=montadora[SKU Parcial],0)
  ),
  ""
)</f>
        <v/>
      </c>
    </row>
    <row r="2607" spans="1:30" x14ac:dyDescent="0.25">
      <c r="A2607" s="42" t="s">
        <v>10548</v>
      </c>
      <c r="B2607" s="42"/>
      <c r="C2607" s="42"/>
      <c r="D2607" s="42"/>
      <c r="E2607" s="42">
        <v>22093681175</v>
      </c>
      <c r="F2607" s="42" t="s">
        <v>8402</v>
      </c>
      <c r="G2607" s="42" t="s">
        <v>11228</v>
      </c>
      <c r="H2607" s="7"/>
      <c r="I2607" s="42"/>
      <c r="J2607" s="42" t="s">
        <v>5217</v>
      </c>
      <c r="K2607" s="8">
        <v>45819</v>
      </c>
      <c r="L2607" s="19" t="s">
        <v>8443</v>
      </c>
      <c r="M2607" s="44">
        <v>129.80000000000001</v>
      </c>
      <c r="N2607" s="7">
        <v>1</v>
      </c>
      <c r="O2607" s="44">
        <v>129.80000000000001</v>
      </c>
      <c r="P2607" s="44">
        <v>74.53</v>
      </c>
      <c r="Q2607" s="44">
        <v>4.83</v>
      </c>
      <c r="R2607" s="44">
        <v>29.96</v>
      </c>
      <c r="S2607" s="44">
        <v>0</v>
      </c>
      <c r="T2607" s="44">
        <v>0</v>
      </c>
      <c r="U2607" s="44">
        <v>20.48</v>
      </c>
      <c r="V2607" s="9">
        <v>0.1578</v>
      </c>
      <c r="W2607" s="42" t="s">
        <v>34</v>
      </c>
      <c r="X2607" s="43"/>
      <c r="Y2607" s="43"/>
      <c r="Z2607" s="43" t="s">
        <v>8442</v>
      </c>
      <c r="AA2607" s="43" t="str">
        <f>VLOOKUP(J2607, sku!B:C, 2, FALSE)</f>
        <v>Shiny 1,5l</v>
      </c>
      <c r="AB2607" s="45" t="str">
        <f>VLOOKUP(J2607, sku!B:BM, 64, FALSE)</f>
        <v>Revenda</v>
      </c>
      <c r="AC2607" s="45" t="str">
        <f>LEFT(pedidos[[#This Row],[SKU]],3)</f>
        <v>VX2</v>
      </c>
      <c r="AD2607" s="37" t="str" cm="1">
        <f t="array" aca="1" ref="AD2607" ca="1">IFERROR(
  INDEX(
    montadora[Montadora],
    MATCH(TRUE,LEFT(#REF!,NÚCARACT(montadora[SKU Parcial]))=montadora[SKU Parcial],0)
  ),
  ""
)</f>
        <v/>
      </c>
    </row>
    <row r="2608" spans="1:30" x14ac:dyDescent="0.25">
      <c r="A2608" s="42" t="s">
        <v>10550</v>
      </c>
      <c r="B2608" s="42"/>
      <c r="C2608" s="42"/>
      <c r="D2608" s="42"/>
      <c r="E2608" s="42">
        <v>22093681175</v>
      </c>
      <c r="F2608" s="42" t="s">
        <v>8402</v>
      </c>
      <c r="G2608" s="42" t="s">
        <v>11228</v>
      </c>
      <c r="H2608" s="7"/>
      <c r="I2608" s="42"/>
      <c r="J2608" s="42" t="s">
        <v>5217</v>
      </c>
      <c r="K2608" s="8">
        <v>45819</v>
      </c>
      <c r="L2608" s="19" t="s">
        <v>8443</v>
      </c>
      <c r="M2608" s="44">
        <v>129.80000000000001</v>
      </c>
      <c r="N2608" s="7">
        <v>1</v>
      </c>
      <c r="O2608" s="44">
        <v>129.80000000000001</v>
      </c>
      <c r="P2608" s="44">
        <v>74.53</v>
      </c>
      <c r="Q2608" s="44">
        <v>4.83</v>
      </c>
      <c r="R2608" s="44">
        <v>29.96</v>
      </c>
      <c r="S2608" s="44">
        <v>0</v>
      </c>
      <c r="T2608" s="44">
        <v>0</v>
      </c>
      <c r="U2608" s="44">
        <v>20.48</v>
      </c>
      <c r="V2608" s="9">
        <v>0.1578</v>
      </c>
      <c r="W2608" s="42" t="s">
        <v>34</v>
      </c>
      <c r="X2608" s="43"/>
      <c r="Y2608" s="43"/>
      <c r="Z2608" s="43" t="s">
        <v>8442</v>
      </c>
      <c r="AA2608" s="43" t="str">
        <f>VLOOKUP(J2608, sku!B:C, 2, FALSE)</f>
        <v>Shiny 1,5l</v>
      </c>
      <c r="AB2608" s="45" t="str">
        <f>VLOOKUP(J2608, sku!B:BM, 64, FALSE)</f>
        <v>Revenda</v>
      </c>
      <c r="AC2608" s="45" t="str">
        <f>LEFT(pedidos[[#This Row],[SKU]],3)</f>
        <v>VX2</v>
      </c>
      <c r="AD2608" s="37" t="str" cm="1">
        <f t="array" aca="1" ref="AD2608" ca="1">IFERROR(
  INDEX(
    montadora[Montadora],
    MATCH(TRUE,LEFT(#REF!,NÚCARACT(montadora[SKU Parcial]))=montadora[SKU Parcial],0)
  ),
  ""
)</f>
        <v/>
      </c>
    </row>
    <row r="2609" spans="1:30" x14ac:dyDescent="0.25">
      <c r="A2609" s="42" t="s">
        <v>9923</v>
      </c>
      <c r="B2609" s="42">
        <v>22093681175</v>
      </c>
      <c r="C2609" s="42"/>
      <c r="D2609" s="42"/>
      <c r="E2609" s="42"/>
      <c r="F2609" s="42" t="s">
        <v>8402</v>
      </c>
      <c r="G2609" s="42" t="s">
        <v>11228</v>
      </c>
      <c r="H2609" s="7"/>
      <c r="I2609" s="42"/>
      <c r="J2609" s="42" t="s">
        <v>5217</v>
      </c>
      <c r="K2609" s="8">
        <v>45782</v>
      </c>
      <c r="L2609" s="7" t="s">
        <v>8443</v>
      </c>
      <c r="M2609" s="44">
        <v>129.80000000000001</v>
      </c>
      <c r="N2609" s="7">
        <v>1</v>
      </c>
      <c r="O2609" s="44">
        <v>129.80000000000001</v>
      </c>
      <c r="P2609" s="44">
        <v>74.53</v>
      </c>
      <c r="Q2609" s="44">
        <v>4.37</v>
      </c>
      <c r="R2609" s="44">
        <v>29.69</v>
      </c>
      <c r="S2609" s="44">
        <v>0</v>
      </c>
      <c r="T2609" s="44">
        <v>0</v>
      </c>
      <c r="U2609" s="44">
        <v>19.899999999999999</v>
      </c>
      <c r="V2609" s="9">
        <v>0.15010000000000001</v>
      </c>
      <c r="W2609" s="42" t="s">
        <v>34</v>
      </c>
      <c r="X2609" s="43"/>
      <c r="Y2609" s="43"/>
      <c r="Z2609" s="43" t="s">
        <v>8442</v>
      </c>
      <c r="AA2609" s="43" t="str">
        <f>VLOOKUP(J2609, sku!B:C, 2, FALSE)</f>
        <v>Shiny 1,5l</v>
      </c>
      <c r="AB2609" s="45" t="str">
        <f>VLOOKUP(J2609, sku!B:BM, 64, FALSE)</f>
        <v>Revenda</v>
      </c>
      <c r="AC2609" s="45" t="str">
        <f>LEFT(pedidos[[#This Row],[SKU]],3)</f>
        <v>VX2</v>
      </c>
      <c r="AD2609" s="37" t="str" cm="1">
        <f t="array" aca="1" ref="AD2609" ca="1">IFERROR(
  INDEX(
    montadora[Montadora],
    MATCH(TRUE,LEFT(#REF!,NÚCARACT(montadora[SKU Parcial]))=montadora[SKU Parcial],0)
  ),
  ""
)</f>
        <v/>
      </c>
    </row>
    <row r="2610" spans="1:30" x14ac:dyDescent="0.25">
      <c r="A2610" s="42" t="s">
        <v>9930</v>
      </c>
      <c r="B2610" s="42">
        <v>22093681175</v>
      </c>
      <c r="C2610" s="42"/>
      <c r="D2610" s="42"/>
      <c r="E2610" s="42"/>
      <c r="F2610" s="42" t="s">
        <v>8402</v>
      </c>
      <c r="G2610" s="42" t="s">
        <v>11228</v>
      </c>
      <c r="H2610" s="7"/>
      <c r="I2610" s="42"/>
      <c r="J2610" s="42" t="s">
        <v>5217</v>
      </c>
      <c r="K2610" s="8">
        <v>45782</v>
      </c>
      <c r="L2610" s="7" t="s">
        <v>8443</v>
      </c>
      <c r="M2610" s="44">
        <v>129.80000000000001</v>
      </c>
      <c r="N2610" s="7">
        <v>1</v>
      </c>
      <c r="O2610" s="44">
        <v>129.80000000000001</v>
      </c>
      <c r="P2610" s="44">
        <v>74.53</v>
      </c>
      <c r="Q2610" s="44">
        <v>4.37</v>
      </c>
      <c r="R2610" s="44">
        <v>29.71</v>
      </c>
      <c r="S2610" s="44">
        <v>0</v>
      </c>
      <c r="T2610" s="44">
        <v>0</v>
      </c>
      <c r="U2610" s="44">
        <v>19.89</v>
      </c>
      <c r="V2610" s="9">
        <v>0.15010000000000001</v>
      </c>
      <c r="W2610" s="42" t="s">
        <v>34</v>
      </c>
      <c r="X2610" s="43"/>
      <c r="Y2610" s="43"/>
      <c r="Z2610" s="43" t="s">
        <v>8442</v>
      </c>
      <c r="AA2610" s="43" t="str">
        <f>VLOOKUP(J2610, sku!B:C, 2, FALSE)</f>
        <v>Shiny 1,5l</v>
      </c>
      <c r="AB2610" s="45" t="str">
        <f>VLOOKUP(J2610, sku!B:BM, 64, FALSE)</f>
        <v>Revenda</v>
      </c>
      <c r="AC2610" s="45" t="str">
        <f>LEFT(pedidos[[#This Row],[SKU]],3)</f>
        <v>VX2</v>
      </c>
      <c r="AD2610" s="37" t="str" cm="1">
        <f t="array" aca="1" ref="AD2610" ca="1">IFERROR(
  INDEX(
    montadora[Montadora],
    MATCH(TRUE,LEFT(#REF!,NÚCARACT(montadora[SKU Parcial]))=montadora[SKU Parcial],0)
  ),
  ""
)</f>
        <v/>
      </c>
    </row>
    <row r="2611" spans="1:30" x14ac:dyDescent="0.25">
      <c r="A2611" s="42" t="s">
        <v>9992</v>
      </c>
      <c r="B2611" s="42">
        <v>22093681175</v>
      </c>
      <c r="C2611" s="42"/>
      <c r="D2611" s="42"/>
      <c r="E2611" s="42"/>
      <c r="F2611" s="42" t="s">
        <v>8402</v>
      </c>
      <c r="G2611" s="42" t="s">
        <v>11228</v>
      </c>
      <c r="H2611" s="7"/>
      <c r="I2611" s="42"/>
      <c r="J2611" s="42" t="s">
        <v>5217</v>
      </c>
      <c r="K2611" s="8">
        <v>45780</v>
      </c>
      <c r="L2611" s="19" t="s">
        <v>8443</v>
      </c>
      <c r="M2611" s="44">
        <v>129.80000000000001</v>
      </c>
      <c r="N2611" s="7">
        <v>1</v>
      </c>
      <c r="O2611" s="44">
        <v>129.80000000000001</v>
      </c>
      <c r="P2611" s="44">
        <v>74.53</v>
      </c>
      <c r="Q2611" s="44">
        <v>4.37</v>
      </c>
      <c r="R2611" s="44">
        <v>29.71</v>
      </c>
      <c r="S2611" s="44">
        <v>0</v>
      </c>
      <c r="T2611" s="44">
        <v>0</v>
      </c>
      <c r="U2611" s="44">
        <v>19.89</v>
      </c>
      <c r="V2611" s="9">
        <v>0.1227</v>
      </c>
      <c r="W2611" s="42" t="s">
        <v>34</v>
      </c>
      <c r="X2611" s="43"/>
      <c r="Y2611" s="43"/>
      <c r="Z2611" s="43" t="s">
        <v>8442</v>
      </c>
      <c r="AA2611" s="43" t="str">
        <f>VLOOKUP(J2611, sku!B:C, 2, FALSE)</f>
        <v>Shiny 1,5l</v>
      </c>
      <c r="AB2611" s="45" t="str">
        <f>VLOOKUP(J2611, sku!B:BM, 64, FALSE)</f>
        <v>Revenda</v>
      </c>
      <c r="AC2611" s="45" t="str">
        <f>LEFT(pedidos[[#This Row],[SKU]],3)</f>
        <v>VX2</v>
      </c>
      <c r="AD2611" s="37" t="str" cm="1">
        <f t="array" aca="1" ref="AD2611" ca="1">IFERROR(
  INDEX(
    montadora[Montadora],
    MATCH(TRUE,LEFT(#REF!,NÚCARACT(montadora[SKU Parcial]))=montadora[SKU Parcial],0)
  ),
  ""
)</f>
        <v/>
      </c>
    </row>
    <row r="2612" spans="1:30" x14ac:dyDescent="0.25">
      <c r="A2612" s="42" t="s">
        <v>9995</v>
      </c>
      <c r="B2612" s="42">
        <v>22093681175</v>
      </c>
      <c r="C2612" s="42"/>
      <c r="D2612" s="42"/>
      <c r="E2612" s="42"/>
      <c r="F2612" s="42" t="s">
        <v>8402</v>
      </c>
      <c r="G2612" s="42" t="s">
        <v>11228</v>
      </c>
      <c r="H2612" s="7"/>
      <c r="I2612" s="42"/>
      <c r="J2612" s="42" t="s">
        <v>5217</v>
      </c>
      <c r="K2612" s="8">
        <v>45780</v>
      </c>
      <c r="L2612" s="7" t="s">
        <v>8443</v>
      </c>
      <c r="M2612" s="44">
        <v>129.80000000000001</v>
      </c>
      <c r="N2612" s="7">
        <v>1</v>
      </c>
      <c r="O2612" s="44">
        <v>129.80000000000001</v>
      </c>
      <c r="P2612" s="44">
        <v>74.53</v>
      </c>
      <c r="Q2612" s="44">
        <v>4.37</v>
      </c>
      <c r="R2612" s="44">
        <v>29.71</v>
      </c>
      <c r="S2612" s="44">
        <v>0</v>
      </c>
      <c r="T2612" s="44">
        <v>0</v>
      </c>
      <c r="U2612" s="44">
        <v>19.89</v>
      </c>
      <c r="V2612" s="9">
        <v>0.12039999999999999</v>
      </c>
      <c r="W2612" s="42" t="s">
        <v>34</v>
      </c>
      <c r="X2612" s="43"/>
      <c r="Y2612" s="43"/>
      <c r="Z2612" s="43" t="s">
        <v>8442</v>
      </c>
      <c r="AA2612" s="43" t="str">
        <f>VLOOKUP(J2612, sku!B:C, 2, FALSE)</f>
        <v>Shiny 1,5l</v>
      </c>
      <c r="AB2612" s="45" t="str">
        <f>VLOOKUP(J2612, sku!B:BM, 64, FALSE)</f>
        <v>Revenda</v>
      </c>
      <c r="AC2612" s="45" t="str">
        <f>LEFT(pedidos[[#This Row],[SKU]],3)</f>
        <v>VX2</v>
      </c>
      <c r="AD2612" s="37" t="str" cm="1">
        <f t="array" aca="1" ref="AD2612" ca="1">IFERROR(
  INDEX(
    montadora[Montadora],
    MATCH(TRUE,LEFT(#REF!,NÚCARACT(montadora[SKU Parcial]))=montadora[SKU Parcial],0)
  ),
  ""
)</f>
        <v/>
      </c>
    </row>
    <row r="2613" spans="1:30" x14ac:dyDescent="0.25">
      <c r="A2613" s="42" t="s">
        <v>9146</v>
      </c>
      <c r="B2613" s="42"/>
      <c r="C2613" s="42"/>
      <c r="D2613" s="42"/>
      <c r="E2613" s="42">
        <v>21397983621</v>
      </c>
      <c r="F2613" s="42" t="s">
        <v>8402</v>
      </c>
      <c r="G2613" s="42" t="s">
        <v>11227</v>
      </c>
      <c r="H2613" s="7"/>
      <c r="I2613" s="42"/>
      <c r="J2613" s="42" t="s">
        <v>5217</v>
      </c>
      <c r="K2613" s="8">
        <v>45803</v>
      </c>
      <c r="L2613" s="19" t="s">
        <v>8443</v>
      </c>
      <c r="M2613" s="44">
        <v>132.80000000000001</v>
      </c>
      <c r="N2613" s="7">
        <v>1</v>
      </c>
      <c r="O2613" s="44">
        <v>144.84</v>
      </c>
      <c r="P2613" s="44">
        <v>74.53</v>
      </c>
      <c r="Q2613" s="44">
        <v>10.11</v>
      </c>
      <c r="R2613" s="44">
        <v>33.22</v>
      </c>
      <c r="S2613" s="44">
        <v>12.04</v>
      </c>
      <c r="T2613" s="44">
        <v>0</v>
      </c>
      <c r="U2613" s="44">
        <v>14.94</v>
      </c>
      <c r="V2613" s="9">
        <v>0.1125</v>
      </c>
      <c r="W2613" s="42" t="s">
        <v>34</v>
      </c>
      <c r="X2613" s="43"/>
      <c r="Y2613" s="43"/>
      <c r="Z2613" s="43" t="s">
        <v>8442</v>
      </c>
      <c r="AA2613" s="43" t="str">
        <f>VLOOKUP(J2613, sku!B:C, 2, FALSE)</f>
        <v>Shiny 1,5l</v>
      </c>
      <c r="AB2613" s="45" t="str">
        <f>VLOOKUP(J2613, sku!B:BM, 64, FALSE)</f>
        <v>Revenda</v>
      </c>
      <c r="AC2613" s="45" t="str">
        <f>LEFT(pedidos[[#This Row],[SKU]],3)</f>
        <v>VX2</v>
      </c>
      <c r="AD2613" s="37" t="str" cm="1">
        <f t="array" aca="1" ref="AD2613" ca="1">IFERROR(
  INDEX(
    montadora[Montadora],
    MATCH(TRUE,LEFT(#REF!,NÚCARACT(montadora[SKU Parcial]))=montadora[SKU Parcial],0)
  ),
  ""
)</f>
        <v/>
      </c>
    </row>
    <row r="2614" spans="1:30" x14ac:dyDescent="0.25">
      <c r="A2614" s="42" t="s">
        <v>9147</v>
      </c>
      <c r="B2614" s="42"/>
      <c r="C2614" s="42"/>
      <c r="D2614" s="42"/>
      <c r="E2614" s="42">
        <v>21397983621</v>
      </c>
      <c r="F2614" s="42" t="s">
        <v>8402</v>
      </c>
      <c r="G2614" s="42" t="s">
        <v>11227</v>
      </c>
      <c r="H2614" s="7"/>
      <c r="I2614" s="42"/>
      <c r="J2614" s="42" t="s">
        <v>5217</v>
      </c>
      <c r="K2614" s="8">
        <v>45796</v>
      </c>
      <c r="L2614" s="19" t="s">
        <v>8443</v>
      </c>
      <c r="M2614" s="44">
        <v>132.80000000000001</v>
      </c>
      <c r="N2614" s="7">
        <v>1</v>
      </c>
      <c r="O2614" s="44">
        <v>138.82</v>
      </c>
      <c r="P2614" s="44">
        <v>74.53</v>
      </c>
      <c r="Q2614" s="44">
        <v>10.11</v>
      </c>
      <c r="R2614" s="44">
        <v>33.22</v>
      </c>
      <c r="S2614" s="44">
        <v>6.02</v>
      </c>
      <c r="T2614" s="44">
        <v>0</v>
      </c>
      <c r="U2614" s="44">
        <v>14.94</v>
      </c>
      <c r="V2614" s="9">
        <v>0.1125</v>
      </c>
      <c r="W2614" s="42" t="s">
        <v>34</v>
      </c>
      <c r="X2614" s="43"/>
      <c r="Y2614" s="43"/>
      <c r="Z2614" s="43" t="s">
        <v>8442</v>
      </c>
      <c r="AA2614" s="43" t="str">
        <f>VLOOKUP(J2614, sku!B:C, 2, FALSE)</f>
        <v>Shiny 1,5l</v>
      </c>
      <c r="AB2614" s="45" t="str">
        <f>VLOOKUP(J2614, sku!B:BM, 64, FALSE)</f>
        <v>Revenda</v>
      </c>
      <c r="AC2614" s="45" t="str">
        <f>LEFT(pedidos[[#This Row],[SKU]],3)</f>
        <v>VX2</v>
      </c>
      <c r="AD2614" s="37" t="str" cm="1">
        <f t="array" aca="1" ref="AD2614" ca="1">IFERROR(
  INDEX(
    montadora[Montadora],
    MATCH(TRUE,LEFT(J3050,NÚCARACT(montadora[SKU Parcial]))=montadora[SKU Parcial],0)
  ),
  ""
)</f>
        <v/>
      </c>
    </row>
    <row r="2615" spans="1:30" x14ac:dyDescent="0.25">
      <c r="A2615" s="42" t="s">
        <v>9148</v>
      </c>
      <c r="B2615" s="42"/>
      <c r="C2615" s="42"/>
      <c r="D2615" s="42"/>
      <c r="E2615" s="42">
        <v>21397983621</v>
      </c>
      <c r="F2615" s="42" t="s">
        <v>8402</v>
      </c>
      <c r="G2615" s="42" t="s">
        <v>11227</v>
      </c>
      <c r="H2615" s="7"/>
      <c r="I2615" s="42"/>
      <c r="J2615" s="42" t="s">
        <v>5217</v>
      </c>
      <c r="K2615" s="8">
        <v>45794</v>
      </c>
      <c r="L2615" s="19" t="s">
        <v>8443</v>
      </c>
      <c r="M2615" s="44">
        <v>132.80000000000001</v>
      </c>
      <c r="N2615" s="7">
        <v>1</v>
      </c>
      <c r="O2615" s="44">
        <v>136.66999999999999</v>
      </c>
      <c r="P2615" s="44">
        <v>74.53</v>
      </c>
      <c r="Q2615" s="44">
        <v>10.11</v>
      </c>
      <c r="R2615" s="44">
        <v>33.22</v>
      </c>
      <c r="S2615" s="44">
        <v>3.87</v>
      </c>
      <c r="T2615" s="44">
        <v>0</v>
      </c>
      <c r="U2615" s="44">
        <v>14.94</v>
      </c>
      <c r="V2615" s="9">
        <v>0.1125</v>
      </c>
      <c r="W2615" s="42" t="s">
        <v>34</v>
      </c>
      <c r="X2615" s="43"/>
      <c r="Y2615" s="43"/>
      <c r="Z2615" s="43" t="s">
        <v>8442</v>
      </c>
      <c r="AA2615" s="43" t="str">
        <f>VLOOKUP(J2615, sku!B:C, 2, FALSE)</f>
        <v>Shiny 1,5l</v>
      </c>
      <c r="AB2615" s="45" t="str">
        <f>VLOOKUP(J2615, sku!B:BM, 64, FALSE)</f>
        <v>Revenda</v>
      </c>
      <c r="AC2615" s="45" t="str">
        <f>LEFT(pedidos[[#This Row],[SKU]],3)</f>
        <v>VX2</v>
      </c>
      <c r="AD2615" s="37" t="str" cm="1">
        <f t="array" aca="1" ref="AD2615" ca="1">IFERROR(
  INDEX(
    montadora[Montadora],
    MATCH(TRUE,LEFT(J3051,NÚCARACT(montadora[SKU Parcial]))=montadora[SKU Parcial],0)
  ),
  ""
)</f>
        <v/>
      </c>
    </row>
    <row r="2616" spans="1:30" x14ac:dyDescent="0.25">
      <c r="A2616" s="42" t="s">
        <v>9149</v>
      </c>
      <c r="B2616" s="42"/>
      <c r="C2616" s="42"/>
      <c r="D2616" s="42"/>
      <c r="E2616" s="42">
        <v>21397983621</v>
      </c>
      <c r="F2616" s="42" t="s">
        <v>8402</v>
      </c>
      <c r="G2616" s="42" t="s">
        <v>11227</v>
      </c>
      <c r="H2616" s="7"/>
      <c r="I2616" s="42"/>
      <c r="J2616" s="42" t="s">
        <v>5217</v>
      </c>
      <c r="K2616" s="8">
        <v>45787</v>
      </c>
      <c r="L2616" s="19" t="s">
        <v>8443</v>
      </c>
      <c r="M2616" s="44">
        <v>132.80000000000001</v>
      </c>
      <c r="N2616" s="7">
        <v>1</v>
      </c>
      <c r="O2616" s="44">
        <v>132.80000000000001</v>
      </c>
      <c r="P2616" s="44">
        <v>74.53</v>
      </c>
      <c r="Q2616" s="44">
        <v>10.11</v>
      </c>
      <c r="R2616" s="44">
        <v>33.22</v>
      </c>
      <c r="S2616" s="44">
        <v>0</v>
      </c>
      <c r="T2616" s="44">
        <v>0</v>
      </c>
      <c r="U2616" s="44">
        <v>14.94</v>
      </c>
      <c r="V2616" s="9">
        <v>0.1125</v>
      </c>
      <c r="W2616" s="42" t="s">
        <v>34</v>
      </c>
      <c r="X2616" s="43"/>
      <c r="Y2616" s="43"/>
      <c r="Z2616" s="43" t="s">
        <v>8442</v>
      </c>
      <c r="AA2616" s="43" t="str">
        <f>VLOOKUP(J2616, sku!B:C, 2, FALSE)</f>
        <v>Shiny 1,5l</v>
      </c>
      <c r="AB2616" s="45" t="str">
        <f>VLOOKUP(J2616, sku!B:BM, 64, FALSE)</f>
        <v>Revenda</v>
      </c>
      <c r="AC2616" s="45" t="str">
        <f>LEFT(pedidos[[#This Row],[SKU]],3)</f>
        <v>VX2</v>
      </c>
      <c r="AD2616" s="37" t="str" cm="1">
        <f t="array" aca="1" ref="AD2616" ca="1">IFERROR(
  INDEX(
    montadora[Montadora],
    MATCH(TRUE,LEFT(J3052,NÚCARACT(montadora[SKU Parcial]))=montadora[SKU Parcial],0)
  ),
  ""
)</f>
        <v/>
      </c>
    </row>
    <row r="2617" spans="1:30" x14ac:dyDescent="0.25">
      <c r="A2617" s="42" t="s">
        <v>8312</v>
      </c>
      <c r="B2617" s="42"/>
      <c r="C2617" s="42"/>
      <c r="D2617" s="42"/>
      <c r="E2617" s="42">
        <v>21397983621</v>
      </c>
      <c r="F2617" s="42" t="s">
        <v>8402</v>
      </c>
      <c r="G2617" s="42" t="s">
        <v>11227</v>
      </c>
      <c r="H2617" s="7"/>
      <c r="I2617" s="42"/>
      <c r="J2617" s="42" t="s">
        <v>5217</v>
      </c>
      <c r="K2617" s="8">
        <v>45811</v>
      </c>
      <c r="L2617" s="19" t="s">
        <v>8443</v>
      </c>
      <c r="M2617" s="44">
        <v>132.80000000000001</v>
      </c>
      <c r="N2617" s="7">
        <v>1</v>
      </c>
      <c r="O2617" s="44">
        <v>132.80000000000001</v>
      </c>
      <c r="P2617" s="44">
        <v>74.53</v>
      </c>
      <c r="Q2617" s="44">
        <v>10.93</v>
      </c>
      <c r="R2617" s="44">
        <v>33.22</v>
      </c>
      <c r="S2617" s="44">
        <v>0</v>
      </c>
      <c r="T2617" s="44">
        <v>0</v>
      </c>
      <c r="U2617" s="44">
        <v>14.12</v>
      </c>
      <c r="V2617" s="9">
        <v>0.10630000000000001</v>
      </c>
      <c r="W2617" s="42" t="s">
        <v>34</v>
      </c>
      <c r="X2617" s="43"/>
      <c r="Y2617" s="43"/>
      <c r="Z2617" s="43" t="s">
        <v>8442</v>
      </c>
      <c r="AA2617" s="43" t="str">
        <f>VLOOKUP(J2617, sku!B:C, 2, FALSE)</f>
        <v>Shiny 1,5l</v>
      </c>
      <c r="AB2617" s="45" t="str">
        <f>VLOOKUP(J2617, sku!B:BM, 64, FALSE)</f>
        <v>Revenda</v>
      </c>
      <c r="AC2617" s="45" t="str">
        <f>LEFT(pedidos[[#This Row],[SKU]],3)</f>
        <v>VX2</v>
      </c>
      <c r="AD2617" s="37" t="str" cm="1">
        <f t="array" aca="1" ref="AD2617" ca="1">IFERROR(
  INDEX(
    montadora[Montadora],
    MATCH(TRUE,LEFT(J3053,NÚCARACT(montadora[SKU Parcial]))=montadora[SKU Parcial],0)
  ),
  ""
)</f>
        <v/>
      </c>
    </row>
    <row r="2618" spans="1:30" x14ac:dyDescent="0.25">
      <c r="A2618" s="42" t="s">
        <v>9993</v>
      </c>
      <c r="B2618" s="42">
        <v>22093681175</v>
      </c>
      <c r="C2618" s="42"/>
      <c r="D2618" s="42"/>
      <c r="E2618" s="42"/>
      <c r="F2618" s="42" t="s">
        <v>8402</v>
      </c>
      <c r="G2618" s="42" t="s">
        <v>11228</v>
      </c>
      <c r="H2618" s="7"/>
      <c r="I2618" s="42"/>
      <c r="J2618" s="42" t="s">
        <v>5217</v>
      </c>
      <c r="K2618" s="8">
        <v>45780</v>
      </c>
      <c r="L2618" s="19" t="s">
        <v>8443</v>
      </c>
      <c r="M2618" s="44">
        <v>129.80000000000001</v>
      </c>
      <c r="N2618" s="7">
        <v>1</v>
      </c>
      <c r="O2618" s="44">
        <v>129.80000000000001</v>
      </c>
      <c r="P2618" s="44">
        <v>74.53</v>
      </c>
      <c r="Q2618" s="44">
        <v>4.37</v>
      </c>
      <c r="R2618" s="44">
        <v>29.71</v>
      </c>
      <c r="S2618" s="44">
        <v>0</v>
      </c>
      <c r="T2618" s="44">
        <v>0</v>
      </c>
      <c r="U2618" s="44">
        <v>19.89</v>
      </c>
      <c r="V2618" s="9">
        <v>8.9700000000000002E-2</v>
      </c>
      <c r="W2618" s="42" t="s">
        <v>34</v>
      </c>
      <c r="X2618" s="43"/>
      <c r="Y2618" s="43"/>
      <c r="Z2618" s="43" t="s">
        <v>8442</v>
      </c>
      <c r="AA2618" s="43" t="str">
        <f>VLOOKUP(J2618, sku!B:C, 2, FALSE)</f>
        <v>Shiny 1,5l</v>
      </c>
      <c r="AB2618" s="45" t="str">
        <f>VLOOKUP(J2618, sku!B:BM, 64, FALSE)</f>
        <v>Revenda</v>
      </c>
      <c r="AC2618" s="45" t="str">
        <f>LEFT(pedidos[[#This Row],[SKU]],3)</f>
        <v>VX2</v>
      </c>
      <c r="AD2618" s="37" t="str" cm="1">
        <f t="array" aca="1" ref="AD2618" ca="1">IFERROR(
  INDEX(
    montadora[Montadora],
    MATCH(TRUE,LEFT(J3054,NÚCARACT(montadora[SKU Parcial]))=montadora[SKU Parcial],0)
  ),
  ""
)</f>
        <v/>
      </c>
    </row>
    <row r="2619" spans="1:30" x14ac:dyDescent="0.25">
      <c r="A2619" s="42" t="s">
        <v>9299</v>
      </c>
      <c r="B2619" s="42">
        <v>22093681175</v>
      </c>
      <c r="C2619" s="42"/>
      <c r="D2619" s="42"/>
      <c r="E2619" s="42"/>
      <c r="F2619" s="42" t="s">
        <v>8402</v>
      </c>
      <c r="G2619" s="42" t="s">
        <v>11228</v>
      </c>
      <c r="H2619" s="19"/>
      <c r="I2619" s="42"/>
      <c r="J2619" s="42" t="s">
        <v>5217</v>
      </c>
      <c r="K2619" s="21">
        <v>45803</v>
      </c>
      <c r="L2619" s="19" t="s">
        <v>8443</v>
      </c>
      <c r="M2619" s="44">
        <v>129.80000000000001</v>
      </c>
      <c r="N2619" s="19">
        <v>1</v>
      </c>
      <c r="O2619" s="44">
        <v>129.80000000000001</v>
      </c>
      <c r="P2619" s="44">
        <v>74.53</v>
      </c>
      <c r="Q2619" s="44">
        <v>4.37</v>
      </c>
      <c r="R2619" s="44">
        <v>29.96</v>
      </c>
      <c r="S2619" s="44">
        <v>0</v>
      </c>
      <c r="T2619" s="44">
        <v>0</v>
      </c>
      <c r="U2619" s="44">
        <v>20.94</v>
      </c>
      <c r="V2619" s="23">
        <v>0</v>
      </c>
      <c r="W2619" s="42" t="s">
        <v>34</v>
      </c>
      <c r="X2619" s="43"/>
      <c r="Y2619" s="43"/>
      <c r="Z2619" s="43" t="s">
        <v>8442</v>
      </c>
      <c r="AA2619" s="43" t="str">
        <f>VLOOKUP(J2619, sku!B:C, 2, FALSE)</f>
        <v>Shiny 1,5l</v>
      </c>
      <c r="AB2619" s="45" t="str">
        <f>VLOOKUP(J2619, sku!B:BM, 64, FALSE)</f>
        <v>Revenda</v>
      </c>
      <c r="AC2619" s="45" t="str">
        <f>LEFT(pedidos[[#This Row],[SKU]],3)</f>
        <v>VX2</v>
      </c>
      <c r="AD2619" s="37" t="str" cm="1">
        <f t="array" aca="1" ref="AD2619" ca="1">IFERROR(
  INDEX(
    montadora[Montadora],
    MATCH(TRUE,LEFT(J3055,NÚCARACT(montadora[SKU Parcial]))=montadora[SKU Parcial],0)
  ),
  ""
)</f>
        <v/>
      </c>
    </row>
    <row r="2620" spans="1:30" x14ac:dyDescent="0.25">
      <c r="A2620" s="42" t="s">
        <v>9310</v>
      </c>
      <c r="B2620" s="42">
        <v>22093681175</v>
      </c>
      <c r="C2620" s="42"/>
      <c r="D2620" s="42"/>
      <c r="E2620" s="42"/>
      <c r="F2620" s="42" t="s">
        <v>8402</v>
      </c>
      <c r="G2620" s="42" t="s">
        <v>11228</v>
      </c>
      <c r="H2620" s="19"/>
      <c r="I2620" s="42"/>
      <c r="J2620" s="42" t="s">
        <v>5217</v>
      </c>
      <c r="K2620" s="21">
        <v>45802</v>
      </c>
      <c r="L2620" s="19" t="s">
        <v>8443</v>
      </c>
      <c r="M2620" s="44">
        <v>129.80000000000001</v>
      </c>
      <c r="N2620" s="19">
        <v>1</v>
      </c>
      <c r="O2620" s="44">
        <v>129.80000000000001</v>
      </c>
      <c r="P2620" s="44">
        <v>74.53</v>
      </c>
      <c r="Q2620" s="44">
        <v>4.37</v>
      </c>
      <c r="R2620" s="44">
        <v>29.96</v>
      </c>
      <c r="S2620" s="44">
        <v>0</v>
      </c>
      <c r="T2620" s="44">
        <v>0</v>
      </c>
      <c r="U2620" s="44">
        <v>20.94</v>
      </c>
      <c r="V2620" s="23">
        <v>0</v>
      </c>
      <c r="W2620" s="42" t="s">
        <v>34</v>
      </c>
      <c r="X2620" s="43"/>
      <c r="Y2620" s="43"/>
      <c r="Z2620" s="43" t="s">
        <v>8442</v>
      </c>
      <c r="AA2620" s="43" t="str">
        <f>VLOOKUP(J2620, sku!B:C, 2, FALSE)</f>
        <v>Shiny 1,5l</v>
      </c>
      <c r="AB2620" s="45" t="str">
        <f>VLOOKUP(J2620, sku!B:BM, 64, FALSE)</f>
        <v>Revenda</v>
      </c>
      <c r="AC2620" s="45" t="str">
        <f>LEFT(pedidos[[#This Row],[SKU]],3)</f>
        <v>VX2</v>
      </c>
      <c r="AD2620" s="37" t="str" cm="1">
        <f t="array" aca="1" ref="AD2620" ca="1">IFERROR(
  INDEX(
    montadora[Montadora],
    MATCH(TRUE,LEFT(J3056,NÚCARACT(montadora[SKU Parcial]))=montadora[SKU Parcial],0)
  ),
  ""
)</f>
        <v/>
      </c>
    </row>
    <row r="2621" spans="1:30" x14ac:dyDescent="0.25">
      <c r="A2621" s="42" t="s">
        <v>9314</v>
      </c>
      <c r="B2621" s="42">
        <v>22093681175</v>
      </c>
      <c r="C2621" s="42"/>
      <c r="D2621" s="42"/>
      <c r="E2621" s="42"/>
      <c r="F2621" s="42" t="s">
        <v>8402</v>
      </c>
      <c r="G2621" s="42" t="s">
        <v>11228</v>
      </c>
      <c r="H2621" s="19"/>
      <c r="I2621" s="42"/>
      <c r="J2621" s="42" t="s">
        <v>5217</v>
      </c>
      <c r="K2621" s="21">
        <v>45802</v>
      </c>
      <c r="L2621" s="19" t="s">
        <v>8443</v>
      </c>
      <c r="M2621" s="44">
        <v>129.80000000000001</v>
      </c>
      <c r="N2621" s="19">
        <v>1</v>
      </c>
      <c r="O2621" s="44">
        <v>129.80000000000001</v>
      </c>
      <c r="P2621" s="44">
        <v>74.53</v>
      </c>
      <c r="Q2621" s="44">
        <v>4.37</v>
      </c>
      <c r="R2621" s="44">
        <v>35.31</v>
      </c>
      <c r="S2621" s="44">
        <v>0</v>
      </c>
      <c r="T2621" s="44">
        <v>0</v>
      </c>
      <c r="U2621" s="44">
        <v>15.59</v>
      </c>
      <c r="V2621" s="23">
        <v>0</v>
      </c>
      <c r="W2621" s="42" t="s">
        <v>34</v>
      </c>
      <c r="X2621" s="43"/>
      <c r="Y2621" s="43"/>
      <c r="Z2621" s="43" t="s">
        <v>8442</v>
      </c>
      <c r="AA2621" s="43" t="str">
        <f>VLOOKUP(J2621, sku!B:C, 2, FALSE)</f>
        <v>Shiny 1,5l</v>
      </c>
      <c r="AB2621" s="45" t="str">
        <f>VLOOKUP(J2621, sku!B:BM, 64, FALSE)</f>
        <v>Revenda</v>
      </c>
      <c r="AC2621" s="45" t="str">
        <f>LEFT(pedidos[[#This Row],[SKU]],3)</f>
        <v>VX2</v>
      </c>
      <c r="AD2621" s="37" t="str" cm="1">
        <f t="array" aca="1" ref="AD2621" ca="1">IFERROR(
  INDEX(
    montadora[Montadora],
    MATCH(TRUE,LEFT(J3057,NÚCARACT(montadora[SKU Parcial]))=montadora[SKU Parcial],0)
  ),
  ""
)</f>
        <v/>
      </c>
    </row>
    <row r="2622" spans="1:30" x14ac:dyDescent="0.25">
      <c r="A2622" s="42" t="s">
        <v>9323</v>
      </c>
      <c r="B2622" s="42">
        <v>22093681175</v>
      </c>
      <c r="C2622" s="42"/>
      <c r="D2622" s="42"/>
      <c r="E2622" s="42"/>
      <c r="F2622" s="42" t="s">
        <v>8402</v>
      </c>
      <c r="G2622" s="42" t="s">
        <v>11228</v>
      </c>
      <c r="H2622" s="19"/>
      <c r="I2622" s="42"/>
      <c r="J2622" s="42" t="s">
        <v>5217</v>
      </c>
      <c r="K2622" s="21">
        <v>45801</v>
      </c>
      <c r="L2622" s="19" t="s">
        <v>8443</v>
      </c>
      <c r="M2622" s="44">
        <v>129.80000000000001</v>
      </c>
      <c r="N2622" s="19">
        <v>1</v>
      </c>
      <c r="O2622" s="44">
        <v>129.80000000000001</v>
      </c>
      <c r="P2622" s="44">
        <v>74.53</v>
      </c>
      <c r="Q2622" s="44">
        <v>4.37</v>
      </c>
      <c r="R2622" s="44">
        <v>29.96</v>
      </c>
      <c r="S2622" s="44">
        <v>0</v>
      </c>
      <c r="T2622" s="44">
        <v>0</v>
      </c>
      <c r="U2622" s="44">
        <v>20.94</v>
      </c>
      <c r="V2622" s="23">
        <v>0</v>
      </c>
      <c r="W2622" s="42" t="s">
        <v>34</v>
      </c>
      <c r="X2622" s="43"/>
      <c r="Y2622" s="43"/>
      <c r="Z2622" s="43" t="s">
        <v>8442</v>
      </c>
      <c r="AA2622" s="43" t="str">
        <f>VLOOKUP(J2622, sku!B:C, 2, FALSE)</f>
        <v>Shiny 1,5l</v>
      </c>
      <c r="AB2622" s="45" t="str">
        <f>VLOOKUP(J2622, sku!B:BM, 64, FALSE)</f>
        <v>Revenda</v>
      </c>
      <c r="AC2622" s="45" t="str">
        <f>LEFT(pedidos[[#This Row],[SKU]],3)</f>
        <v>VX2</v>
      </c>
      <c r="AD2622" s="37" t="str" cm="1">
        <f t="array" aca="1" ref="AD2622" ca="1">IFERROR(
  INDEX(
    montadora[Montadora],
    MATCH(TRUE,LEFT(J3058,NÚCARACT(montadora[SKU Parcial]))=montadora[SKU Parcial],0)
  ),
  ""
)</f>
        <v/>
      </c>
    </row>
    <row r="2623" spans="1:30" x14ac:dyDescent="0.25">
      <c r="A2623" s="42" t="s">
        <v>9330</v>
      </c>
      <c r="B2623" s="42">
        <v>22093681175</v>
      </c>
      <c r="C2623" s="42"/>
      <c r="D2623" s="42"/>
      <c r="E2623" s="42"/>
      <c r="F2623" s="42" t="s">
        <v>8402</v>
      </c>
      <c r="G2623" s="42" t="s">
        <v>11228</v>
      </c>
      <c r="H2623" s="19"/>
      <c r="I2623" s="42"/>
      <c r="J2623" s="42" t="s">
        <v>5217</v>
      </c>
      <c r="K2623" s="21">
        <v>45801</v>
      </c>
      <c r="L2623" s="19" t="s">
        <v>8443</v>
      </c>
      <c r="M2623" s="44">
        <v>129.80000000000001</v>
      </c>
      <c r="N2623" s="19">
        <v>1</v>
      </c>
      <c r="O2623" s="44">
        <v>129.80000000000001</v>
      </c>
      <c r="P2623" s="44">
        <v>74.53</v>
      </c>
      <c r="Q2623" s="44">
        <v>4.37</v>
      </c>
      <c r="R2623" s="44">
        <v>29.96</v>
      </c>
      <c r="S2623" s="44">
        <v>0</v>
      </c>
      <c r="T2623" s="44">
        <v>0</v>
      </c>
      <c r="U2623" s="44">
        <v>20.94</v>
      </c>
      <c r="V2623" s="23">
        <v>0</v>
      </c>
      <c r="W2623" s="42" t="s">
        <v>34</v>
      </c>
      <c r="X2623" s="43"/>
      <c r="Y2623" s="43"/>
      <c r="Z2623" s="43" t="s">
        <v>8442</v>
      </c>
      <c r="AA2623" s="43" t="str">
        <f>VLOOKUP(J2623, sku!B:C, 2, FALSE)</f>
        <v>Shiny 1,5l</v>
      </c>
      <c r="AB2623" s="45" t="str">
        <f>VLOOKUP(J2623, sku!B:BM, 64, FALSE)</f>
        <v>Revenda</v>
      </c>
      <c r="AC2623" s="45" t="str">
        <f>LEFT(pedidos[[#This Row],[SKU]],3)</f>
        <v>VX2</v>
      </c>
      <c r="AD2623" s="37" t="str" cm="1">
        <f t="array" aca="1" ref="AD2623" ca="1">IFERROR(
  INDEX(
    montadora[Montadora],
    MATCH(TRUE,LEFT(J3059,NÚCARACT(montadora[SKU Parcial]))=montadora[SKU Parcial],0)
  ),
  ""
)</f>
        <v/>
      </c>
    </row>
    <row r="2624" spans="1:30" x14ac:dyDescent="0.25">
      <c r="A2624" s="42" t="s">
        <v>9342</v>
      </c>
      <c r="B2624" s="42">
        <v>22093681175</v>
      </c>
      <c r="C2624" s="42"/>
      <c r="D2624" s="42"/>
      <c r="E2624" s="42"/>
      <c r="F2624" s="42" t="s">
        <v>8402</v>
      </c>
      <c r="G2624" s="42" t="s">
        <v>11228</v>
      </c>
      <c r="H2624" s="19"/>
      <c r="I2624" s="42"/>
      <c r="J2624" s="42" t="s">
        <v>5217</v>
      </c>
      <c r="K2624" s="21">
        <v>45800</v>
      </c>
      <c r="L2624" s="19" t="s">
        <v>8443</v>
      </c>
      <c r="M2624" s="44">
        <v>129.80000000000001</v>
      </c>
      <c r="N2624" s="19">
        <v>1</v>
      </c>
      <c r="O2624" s="44">
        <v>129.80000000000001</v>
      </c>
      <c r="P2624" s="44">
        <v>74.53</v>
      </c>
      <c r="Q2624" s="44">
        <v>4.37</v>
      </c>
      <c r="R2624" s="44">
        <v>29.96</v>
      </c>
      <c r="S2624" s="44">
        <v>0</v>
      </c>
      <c r="T2624" s="44">
        <v>0</v>
      </c>
      <c r="U2624" s="44">
        <v>20.94</v>
      </c>
      <c r="V2624" s="23">
        <v>0</v>
      </c>
      <c r="W2624" s="42" t="s">
        <v>34</v>
      </c>
      <c r="X2624" s="43"/>
      <c r="Y2624" s="43"/>
      <c r="Z2624" s="43" t="s">
        <v>8442</v>
      </c>
      <c r="AA2624" s="43" t="str">
        <f>VLOOKUP(J2624, sku!B:C, 2, FALSE)</f>
        <v>Shiny 1,5l</v>
      </c>
      <c r="AB2624" s="45" t="str">
        <f>VLOOKUP(J2624, sku!B:BM, 64, FALSE)</f>
        <v>Revenda</v>
      </c>
      <c r="AC2624" s="45" t="str">
        <f>LEFT(pedidos[[#This Row],[SKU]],3)</f>
        <v>VX2</v>
      </c>
      <c r="AD2624" s="37" t="str" cm="1">
        <f t="array" aca="1" ref="AD2624" ca="1">IFERROR(
  INDEX(
    montadora[Montadora],
    MATCH(TRUE,LEFT(#REF!,NÚCARACT(montadora[SKU Parcial]))=montadora[SKU Parcial],0)
  ),
  ""
)</f>
        <v/>
      </c>
    </row>
    <row r="2625" spans="1:30" x14ac:dyDescent="0.25">
      <c r="A2625" s="42" t="s">
        <v>9390</v>
      </c>
      <c r="B2625" s="42">
        <v>22093681175</v>
      </c>
      <c r="C2625" s="42"/>
      <c r="D2625" s="42"/>
      <c r="E2625" s="42"/>
      <c r="F2625" s="42" t="s">
        <v>8402</v>
      </c>
      <c r="G2625" s="42" t="s">
        <v>11228</v>
      </c>
      <c r="H2625" s="19"/>
      <c r="I2625" s="42"/>
      <c r="J2625" s="42" t="s">
        <v>5217</v>
      </c>
      <c r="K2625" s="21">
        <v>45797</v>
      </c>
      <c r="L2625" s="19" t="s">
        <v>8443</v>
      </c>
      <c r="M2625" s="44">
        <v>129.80000000000001</v>
      </c>
      <c r="N2625" s="19">
        <v>1</v>
      </c>
      <c r="O2625" s="44">
        <v>129.80000000000001</v>
      </c>
      <c r="P2625" s="44">
        <v>74.53</v>
      </c>
      <c r="Q2625" s="44">
        <v>4.37</v>
      </c>
      <c r="R2625" s="44">
        <v>29.96</v>
      </c>
      <c r="S2625" s="44">
        <v>0</v>
      </c>
      <c r="T2625" s="44">
        <v>0</v>
      </c>
      <c r="U2625" s="44">
        <v>20.94</v>
      </c>
      <c r="V2625" s="23">
        <v>0</v>
      </c>
      <c r="W2625" s="42" t="s">
        <v>34</v>
      </c>
      <c r="X2625" s="43"/>
      <c r="Y2625" s="43"/>
      <c r="Z2625" s="43" t="s">
        <v>8442</v>
      </c>
      <c r="AA2625" s="43" t="str">
        <f>VLOOKUP(J2625, sku!B:C, 2, FALSE)</f>
        <v>Shiny 1,5l</v>
      </c>
      <c r="AB2625" s="45" t="str">
        <f>VLOOKUP(J2625, sku!B:BM, 64, FALSE)</f>
        <v>Revenda</v>
      </c>
      <c r="AC2625" s="45" t="str">
        <f>LEFT(pedidos[[#This Row],[SKU]],3)</f>
        <v>VX2</v>
      </c>
      <c r="AD2625" s="37" t="str" cm="1">
        <f t="array" aca="1" ref="AD2625" ca="1">IFERROR(
  INDEX(
    montadora[Montadora],
    MATCH(TRUE,LEFT(#REF!,NÚCARACT(montadora[SKU Parcial]))=montadora[SKU Parcial],0)
  ),
  ""
)</f>
        <v/>
      </c>
    </row>
    <row r="2626" spans="1:30" x14ac:dyDescent="0.25">
      <c r="A2626" s="42" t="s">
        <v>9398</v>
      </c>
      <c r="B2626" s="42">
        <v>22093681175</v>
      </c>
      <c r="C2626" s="42"/>
      <c r="D2626" s="42"/>
      <c r="E2626" s="42"/>
      <c r="F2626" s="42" t="s">
        <v>8402</v>
      </c>
      <c r="G2626" s="42" t="s">
        <v>11228</v>
      </c>
      <c r="H2626" s="19"/>
      <c r="I2626" s="42"/>
      <c r="J2626" s="42" t="s">
        <v>5217</v>
      </c>
      <c r="K2626" s="21">
        <v>45797</v>
      </c>
      <c r="L2626" s="19" t="s">
        <v>8443</v>
      </c>
      <c r="M2626" s="44">
        <v>129.80000000000001</v>
      </c>
      <c r="N2626" s="19">
        <v>1</v>
      </c>
      <c r="O2626" s="44">
        <v>129.80000000000001</v>
      </c>
      <c r="P2626" s="44">
        <v>74.53</v>
      </c>
      <c r="Q2626" s="44">
        <v>4.37</v>
      </c>
      <c r="R2626" s="44">
        <v>29.96</v>
      </c>
      <c r="S2626" s="44">
        <v>0</v>
      </c>
      <c r="T2626" s="44">
        <v>0</v>
      </c>
      <c r="U2626" s="44">
        <v>20.94</v>
      </c>
      <c r="V2626" s="23">
        <v>0</v>
      </c>
      <c r="W2626" s="42" t="s">
        <v>34</v>
      </c>
      <c r="X2626" s="43"/>
      <c r="Y2626" s="43"/>
      <c r="Z2626" s="43" t="s">
        <v>8442</v>
      </c>
      <c r="AA2626" s="43" t="str">
        <f>VLOOKUP(J2626, sku!B:C, 2, FALSE)</f>
        <v>Shiny 1,5l</v>
      </c>
      <c r="AB2626" s="45" t="str">
        <f>VLOOKUP(J2626, sku!B:BM, 64, FALSE)</f>
        <v>Revenda</v>
      </c>
      <c r="AC2626" s="45" t="str">
        <f>LEFT(pedidos[[#This Row],[SKU]],3)</f>
        <v>VX2</v>
      </c>
      <c r="AD2626" s="37" t="str" cm="1">
        <f t="array" aca="1" ref="AD2626" ca="1">IFERROR(
  INDEX(
    montadora[Montadora],
    MATCH(TRUE,LEFT(#REF!,NÚCARACT(montadora[SKU Parcial]))=montadora[SKU Parcial],0)
  ),
  ""
)</f>
        <v/>
      </c>
    </row>
    <row r="2627" spans="1:30" x14ac:dyDescent="0.25">
      <c r="A2627" s="42" t="s">
        <v>9411</v>
      </c>
      <c r="B2627" s="42">
        <v>22093681175</v>
      </c>
      <c r="C2627" s="42"/>
      <c r="D2627" s="42"/>
      <c r="E2627" s="42"/>
      <c r="F2627" s="42" t="s">
        <v>8402</v>
      </c>
      <c r="G2627" s="42" t="s">
        <v>11228</v>
      </c>
      <c r="H2627" s="19"/>
      <c r="I2627" s="42"/>
      <c r="J2627" s="42" t="s">
        <v>5217</v>
      </c>
      <c r="K2627" s="21">
        <v>45796</v>
      </c>
      <c r="L2627" s="19" t="s">
        <v>8443</v>
      </c>
      <c r="M2627" s="44">
        <v>129.80000000000001</v>
      </c>
      <c r="N2627" s="19">
        <v>1</v>
      </c>
      <c r="O2627" s="44">
        <v>129.80000000000001</v>
      </c>
      <c r="P2627" s="44">
        <v>74.53</v>
      </c>
      <c r="Q2627" s="44">
        <v>4.37</v>
      </c>
      <c r="R2627" s="44">
        <v>29.96</v>
      </c>
      <c r="S2627" s="44">
        <v>0</v>
      </c>
      <c r="T2627" s="44">
        <v>0</v>
      </c>
      <c r="U2627" s="44">
        <v>20.94</v>
      </c>
      <c r="V2627" s="23">
        <v>0</v>
      </c>
      <c r="W2627" s="42" t="s">
        <v>34</v>
      </c>
      <c r="X2627" s="43"/>
      <c r="Y2627" s="43"/>
      <c r="Z2627" s="43" t="s">
        <v>8442</v>
      </c>
      <c r="AA2627" s="43" t="str">
        <f>VLOOKUP(J2627, sku!B:C, 2, FALSE)</f>
        <v>Shiny 1,5l</v>
      </c>
      <c r="AB2627" s="45" t="str">
        <f>VLOOKUP(J2627, sku!B:BM, 64, FALSE)</f>
        <v>Revenda</v>
      </c>
      <c r="AC2627" s="45" t="str">
        <f>LEFT(pedidos[[#This Row],[SKU]],3)</f>
        <v>VX2</v>
      </c>
      <c r="AD2627" s="37" t="str" cm="1">
        <f t="array" aca="1" ref="AD2627" ca="1">IFERROR(
  INDEX(
    montadora[Montadora],
    MATCH(TRUE,LEFT(#REF!,NÚCARACT(montadora[SKU Parcial]))=montadora[SKU Parcial],0)
  ),
  ""
)</f>
        <v/>
      </c>
    </row>
    <row r="2628" spans="1:30" x14ac:dyDescent="0.25">
      <c r="A2628" s="42" t="s">
        <v>9815</v>
      </c>
      <c r="B2628" s="42">
        <v>22093681175</v>
      </c>
      <c r="C2628" s="42"/>
      <c r="D2628" s="42"/>
      <c r="E2628" s="42"/>
      <c r="F2628" s="42" t="s">
        <v>8402</v>
      </c>
      <c r="G2628" s="42" t="s">
        <v>11228</v>
      </c>
      <c r="H2628" s="19"/>
      <c r="I2628" s="42"/>
      <c r="J2628" s="42" t="s">
        <v>5217</v>
      </c>
      <c r="K2628" s="21">
        <v>45783</v>
      </c>
      <c r="L2628" s="19" t="s">
        <v>8443</v>
      </c>
      <c r="M2628" s="44">
        <v>129.80000000000001</v>
      </c>
      <c r="N2628" s="19">
        <v>1</v>
      </c>
      <c r="O2628" s="44">
        <v>129.80000000000001</v>
      </c>
      <c r="P2628" s="44">
        <v>74.53</v>
      </c>
      <c r="Q2628" s="44">
        <v>4.37</v>
      </c>
      <c r="R2628" s="44">
        <v>29.71</v>
      </c>
      <c r="S2628" s="44">
        <v>0</v>
      </c>
      <c r="T2628" s="44">
        <v>0</v>
      </c>
      <c r="U2628" s="44">
        <v>19.89</v>
      </c>
      <c r="V2628" s="23">
        <v>0</v>
      </c>
      <c r="W2628" s="42" t="s">
        <v>34</v>
      </c>
      <c r="X2628" s="43"/>
      <c r="Y2628" s="43"/>
      <c r="Z2628" s="43" t="s">
        <v>8442</v>
      </c>
      <c r="AA2628" s="43" t="str">
        <f>VLOOKUP(J2628, sku!B:C, 2, FALSE)</f>
        <v>Shiny 1,5l</v>
      </c>
      <c r="AB2628" s="45" t="str">
        <f>VLOOKUP(J2628, sku!B:BM, 64, FALSE)</f>
        <v>Revenda</v>
      </c>
      <c r="AC2628" s="45" t="str">
        <f>LEFT(pedidos[[#This Row],[SKU]],3)</f>
        <v>VX2</v>
      </c>
      <c r="AD2628" s="37" t="str" cm="1">
        <f t="array" aca="1" ref="AD2628" ca="1">IFERROR(
  INDEX(
    montadora[Montadora],
    MATCH(TRUE,LEFT(#REF!,NÚCARACT(montadora[SKU Parcial]))=montadora[SKU Parcial],0)
  ),
  ""
)</f>
        <v/>
      </c>
    </row>
    <row r="2629" spans="1:30" x14ac:dyDescent="0.25">
      <c r="A2629" s="42" t="s">
        <v>9867</v>
      </c>
      <c r="B2629" s="42">
        <v>22093681175</v>
      </c>
      <c r="C2629" s="42"/>
      <c r="D2629" s="42"/>
      <c r="E2629" s="42"/>
      <c r="F2629" s="42" t="s">
        <v>8402</v>
      </c>
      <c r="G2629" s="42" t="s">
        <v>11228</v>
      </c>
      <c r="H2629" s="19"/>
      <c r="I2629" s="42"/>
      <c r="J2629" s="42" t="s">
        <v>5217</v>
      </c>
      <c r="K2629" s="21">
        <v>45782</v>
      </c>
      <c r="L2629" s="19" t="s">
        <v>8443</v>
      </c>
      <c r="M2629" s="44">
        <v>129.80000000000001</v>
      </c>
      <c r="N2629" s="19">
        <v>1</v>
      </c>
      <c r="O2629" s="44">
        <v>129.80000000000001</v>
      </c>
      <c r="P2629" s="44">
        <v>74.53</v>
      </c>
      <c r="Q2629" s="44">
        <v>4.37</v>
      </c>
      <c r="R2629" s="44">
        <v>32.729999999999997</v>
      </c>
      <c r="S2629" s="44">
        <v>0</v>
      </c>
      <c r="T2629" s="44">
        <v>0</v>
      </c>
      <c r="U2629" s="44">
        <v>17.420000000000002</v>
      </c>
      <c r="V2629" s="23">
        <v>0</v>
      </c>
      <c r="W2629" s="42" t="s">
        <v>34</v>
      </c>
      <c r="X2629" s="43"/>
      <c r="Y2629" s="43"/>
      <c r="Z2629" s="43" t="s">
        <v>8442</v>
      </c>
      <c r="AA2629" s="43" t="str">
        <f>VLOOKUP(J2629, sku!B:C, 2, FALSE)</f>
        <v>Shiny 1,5l</v>
      </c>
      <c r="AB2629" s="45" t="str">
        <f>VLOOKUP(J2629, sku!B:BM, 64, FALSE)</f>
        <v>Revenda</v>
      </c>
      <c r="AC2629" s="45" t="str">
        <f>LEFT(pedidos[[#This Row],[SKU]],3)</f>
        <v>VX2</v>
      </c>
      <c r="AD2629" s="37" t="str" cm="1">
        <f t="array" aca="1" ref="AD2629" ca="1">IFERROR(
  INDEX(
    montadora[Montadora],
    MATCH(TRUE,LEFT(#REF!,NÚCARACT(montadora[SKU Parcial]))=montadora[SKU Parcial],0)
  ),
  ""
)</f>
        <v/>
      </c>
    </row>
    <row r="2630" spans="1:30" x14ac:dyDescent="0.25">
      <c r="A2630" s="42" t="s">
        <v>9302</v>
      </c>
      <c r="B2630" s="42">
        <v>21399581404</v>
      </c>
      <c r="C2630" s="42"/>
      <c r="D2630" s="42"/>
      <c r="E2630" s="42"/>
      <c r="F2630" s="42" t="s">
        <v>10122</v>
      </c>
      <c r="G2630" s="42" t="s">
        <v>11228</v>
      </c>
      <c r="H2630" s="19"/>
      <c r="I2630" s="42"/>
      <c r="J2630" s="42" t="s">
        <v>10158</v>
      </c>
      <c r="K2630" s="21">
        <v>45802</v>
      </c>
      <c r="L2630" s="19" t="s">
        <v>8443</v>
      </c>
      <c r="M2630" s="44">
        <v>117.8</v>
      </c>
      <c r="N2630" s="19">
        <v>1</v>
      </c>
      <c r="O2630" s="44">
        <v>117.8</v>
      </c>
      <c r="P2630" s="44">
        <v>75</v>
      </c>
      <c r="Q2630" s="44">
        <v>3.97</v>
      </c>
      <c r="R2630" s="44">
        <v>27.56</v>
      </c>
      <c r="S2630" s="44">
        <v>0</v>
      </c>
      <c r="T2630" s="44">
        <v>0</v>
      </c>
      <c r="U2630" s="44">
        <v>11.27</v>
      </c>
      <c r="V2630" s="23">
        <v>0</v>
      </c>
      <c r="W2630" s="42" t="s">
        <v>34</v>
      </c>
      <c r="X2630" s="43"/>
      <c r="Y2630" s="43"/>
      <c r="Z2630" s="43" t="s">
        <v>8442</v>
      </c>
      <c r="AA2630" s="43" t="str">
        <f>VLOOKUP(J2630, sku!B:C, 2, FALSE)</f>
        <v>Smart Led Taytech 8000 Lumens - H3</v>
      </c>
      <c r="AB2630" s="45" t="str">
        <f>VLOOKUP(J2630, sku!B:BM, 64, FALSE)</f>
        <v>Revenda</v>
      </c>
      <c r="AC2630" s="45" t="str">
        <f>LEFT(pedidos[[#This Row],[SKU]],3)</f>
        <v>TT-</v>
      </c>
      <c r="AD2630" s="37" t="str" cm="1">
        <f t="array" aca="1" ref="AD2630" ca="1">IFERROR(
  INDEX(
    montadora[Montadora],
    MATCH(TRUE,LEFT(#REF!,NÚCARACT(montadora[SKU Parcial]))=montadora[SKU Parcial],0)
  ),
  ""
)</f>
        <v/>
      </c>
    </row>
    <row r="2631" spans="1:30" customFormat="1" x14ac:dyDescent="0.25">
      <c r="A2631" s="1" t="s">
        <v>6023</v>
      </c>
      <c r="B2631" s="1" t="s">
        <v>6024</v>
      </c>
      <c r="C2631" s="1" t="s">
        <v>428</v>
      </c>
      <c r="D2631" s="1" t="s">
        <v>138</v>
      </c>
      <c r="E2631" s="1" t="s">
        <v>692</v>
      </c>
      <c r="F2631" s="1" t="s">
        <v>478</v>
      </c>
      <c r="G2631" s="6" t="s">
        <v>11227</v>
      </c>
      <c r="H2631" s="20" t="s">
        <v>30</v>
      </c>
      <c r="I2631" s="1" t="s">
        <v>31</v>
      </c>
      <c r="J2631" s="1" t="s">
        <v>479</v>
      </c>
      <c r="K2631" s="22">
        <v>45803</v>
      </c>
      <c r="L2631" s="16" t="s">
        <v>11229</v>
      </c>
      <c r="M2631" s="26">
        <v>204.56</v>
      </c>
      <c r="N2631" s="20">
        <v>1</v>
      </c>
      <c r="O2631" s="26">
        <v>204.56</v>
      </c>
      <c r="P2631" s="26">
        <v>76.69</v>
      </c>
      <c r="Q2631" s="26">
        <v>15.57</v>
      </c>
      <c r="R2631" s="26">
        <v>23.52</v>
      </c>
      <c r="S2631" s="26">
        <v>0</v>
      </c>
      <c r="T2631" s="26">
        <v>13.48</v>
      </c>
      <c r="U2631" s="26">
        <v>75.3</v>
      </c>
      <c r="V2631" s="24">
        <v>0.36809999999999998</v>
      </c>
      <c r="W2631" s="1" t="s">
        <v>34</v>
      </c>
      <c r="X2631" s="3"/>
      <c r="Y2631" s="3"/>
      <c r="Z2631" s="5" t="s">
        <v>7980</v>
      </c>
      <c r="AA2631" s="5" t="str">
        <f>VLOOKUP(J2631, sku!B:C, 2, FALSE)</f>
        <v>1 Fogareiro 1 Boca + 4 Refis Guepardo</v>
      </c>
      <c r="AB2631" s="3" t="str">
        <f>VLOOKUP(J2631, sku!B:BM, 64, FALSE)</f>
        <v>Importação</v>
      </c>
      <c r="AC2631" s="3" t="str">
        <f>LEFT(pedidos[[#This Row],[SKU]],3)</f>
        <v>1FO</v>
      </c>
      <c r="AD2631" s="36" t="str" cm="1">
        <f t="array" aca="1" ref="AD2631" ca="1">IFERROR(
  INDEX(
    montadora[Montadora],
    MATCH(TRUE,LEFT(#REF!,NÚCARACT(montadora[SKU Parcial]))=montadora[SKU Parcial],0)
  ),
  ""
)</f>
        <v/>
      </c>
    </row>
    <row r="2632" spans="1:30" customFormat="1" x14ac:dyDescent="0.25">
      <c r="A2632" s="1" t="s">
        <v>6027</v>
      </c>
      <c r="B2632" s="1" t="s">
        <v>36</v>
      </c>
      <c r="C2632" s="1" t="s">
        <v>1282</v>
      </c>
      <c r="D2632" s="1" t="s">
        <v>27</v>
      </c>
      <c r="E2632" s="1" t="s">
        <v>692</v>
      </c>
      <c r="F2632" s="1" t="s">
        <v>478</v>
      </c>
      <c r="G2632" s="6" t="s">
        <v>11227</v>
      </c>
      <c r="H2632" s="20" t="s">
        <v>30</v>
      </c>
      <c r="I2632" s="1" t="s">
        <v>31</v>
      </c>
      <c r="J2632" s="1" t="s">
        <v>479</v>
      </c>
      <c r="K2632" s="22">
        <v>45803</v>
      </c>
      <c r="L2632" s="20" t="s">
        <v>33</v>
      </c>
      <c r="M2632" s="26">
        <v>204.56</v>
      </c>
      <c r="N2632" s="20">
        <v>1</v>
      </c>
      <c r="O2632" s="26">
        <v>206.15</v>
      </c>
      <c r="P2632" s="26">
        <v>76.69</v>
      </c>
      <c r="Q2632" s="26">
        <v>0</v>
      </c>
      <c r="R2632" s="26">
        <v>23.52</v>
      </c>
      <c r="S2632" s="26">
        <v>1.59</v>
      </c>
      <c r="T2632" s="26">
        <v>14.31</v>
      </c>
      <c r="U2632" s="26">
        <v>74.47</v>
      </c>
      <c r="V2632" s="24">
        <v>0.36399999999999999</v>
      </c>
      <c r="W2632" s="1" t="s">
        <v>34</v>
      </c>
      <c r="X2632" s="3"/>
      <c r="Y2632" s="3"/>
      <c r="Z2632" s="5" t="s">
        <v>7980</v>
      </c>
      <c r="AA2632" s="5" t="str">
        <f>VLOOKUP(J2632, sku!B:C, 2, FALSE)</f>
        <v>1 Fogareiro 1 Boca + 4 Refis Guepardo</v>
      </c>
      <c r="AB2632" s="3" t="str">
        <f>VLOOKUP(J2632, sku!B:BM, 64, FALSE)</f>
        <v>Importação</v>
      </c>
      <c r="AC2632" s="3" t="str">
        <f>LEFT(pedidos[[#This Row],[SKU]],3)</f>
        <v>1FO</v>
      </c>
      <c r="AD2632" s="36" t="str" cm="1">
        <f t="array" aca="1" ref="AD2632" ca="1">IFERROR(
  INDEX(
    montadora[Montadora],
    MATCH(TRUE,LEFT(#REF!,NÚCARACT(montadora[SKU Parcial]))=montadora[SKU Parcial],0)
  ),
  ""
)</f>
        <v/>
      </c>
    </row>
    <row r="2633" spans="1:30" customFormat="1" x14ac:dyDescent="0.25">
      <c r="A2633" s="1" t="s">
        <v>6028</v>
      </c>
      <c r="B2633" s="1" t="s">
        <v>6029</v>
      </c>
      <c r="C2633" s="1" t="s">
        <v>6030</v>
      </c>
      <c r="D2633" s="1" t="s">
        <v>27</v>
      </c>
      <c r="E2633" s="1" t="s">
        <v>692</v>
      </c>
      <c r="F2633" s="1" t="s">
        <v>478</v>
      </c>
      <c r="G2633" s="6" t="s">
        <v>11227</v>
      </c>
      <c r="H2633" s="20" t="s">
        <v>30</v>
      </c>
      <c r="I2633" s="1" t="s">
        <v>31</v>
      </c>
      <c r="J2633" s="1" t="s">
        <v>479</v>
      </c>
      <c r="K2633" s="22">
        <v>45804</v>
      </c>
      <c r="L2633" s="20" t="s">
        <v>33</v>
      </c>
      <c r="M2633" s="26">
        <v>204.56</v>
      </c>
      <c r="N2633" s="20">
        <v>1</v>
      </c>
      <c r="O2633" s="26">
        <v>206.15</v>
      </c>
      <c r="P2633" s="26">
        <v>76.69</v>
      </c>
      <c r="Q2633" s="26">
        <v>0</v>
      </c>
      <c r="R2633" s="26">
        <v>23.52</v>
      </c>
      <c r="S2633" s="26">
        <v>1.59</v>
      </c>
      <c r="T2633" s="26">
        <v>14.31</v>
      </c>
      <c r="U2633" s="26">
        <v>74.47</v>
      </c>
      <c r="V2633" s="24">
        <v>0.36399999999999999</v>
      </c>
      <c r="W2633" s="1" t="s">
        <v>34</v>
      </c>
      <c r="X2633" s="3"/>
      <c r="Y2633" s="3"/>
      <c r="Z2633" s="5" t="s">
        <v>7980</v>
      </c>
      <c r="AA2633" s="5" t="str">
        <f>VLOOKUP(J2633, sku!B:C, 2, FALSE)</f>
        <v>1 Fogareiro 1 Boca + 4 Refis Guepardo</v>
      </c>
      <c r="AB2633" s="3" t="str">
        <f>VLOOKUP(J2633, sku!B:BM, 64, FALSE)</f>
        <v>Importação</v>
      </c>
      <c r="AC2633" s="3" t="str">
        <f>LEFT(pedidos[[#This Row],[SKU]],3)</f>
        <v>1FO</v>
      </c>
      <c r="AD2633" s="36" t="str" cm="1">
        <f t="array" aca="1" ref="AD2633" ca="1">IFERROR(
  INDEX(
    montadora[Montadora],
    MATCH(TRUE,LEFT(#REF!,NÚCARACT(montadora[SKU Parcial]))=montadora[SKU Parcial],0)
  ),
  ""
)</f>
        <v/>
      </c>
    </row>
    <row r="2634" spans="1:30" customFormat="1" x14ac:dyDescent="0.25">
      <c r="A2634" s="1" t="s">
        <v>6225</v>
      </c>
      <c r="B2634" s="1" t="s">
        <v>6226</v>
      </c>
      <c r="C2634" s="1" t="s">
        <v>464</v>
      </c>
      <c r="D2634" s="1" t="s">
        <v>27</v>
      </c>
      <c r="E2634" s="1" t="s">
        <v>692</v>
      </c>
      <c r="F2634" s="1" t="s">
        <v>478</v>
      </c>
      <c r="G2634" s="6" t="s">
        <v>11227</v>
      </c>
      <c r="H2634" s="20" t="s">
        <v>30</v>
      </c>
      <c r="I2634" s="1" t="s">
        <v>31</v>
      </c>
      <c r="J2634" s="1" t="s">
        <v>479</v>
      </c>
      <c r="K2634" s="22">
        <v>45802</v>
      </c>
      <c r="L2634" s="20" t="s">
        <v>33</v>
      </c>
      <c r="M2634" s="26">
        <v>194.56</v>
      </c>
      <c r="N2634" s="20">
        <v>1</v>
      </c>
      <c r="O2634" s="26">
        <v>195.95</v>
      </c>
      <c r="P2634" s="26">
        <v>76.69</v>
      </c>
      <c r="Q2634" s="26">
        <v>0</v>
      </c>
      <c r="R2634" s="26">
        <v>22.37</v>
      </c>
      <c r="S2634" s="26">
        <v>1.39</v>
      </c>
      <c r="T2634" s="26">
        <v>12.51</v>
      </c>
      <c r="U2634" s="26">
        <v>68.180000000000007</v>
      </c>
      <c r="V2634" s="24">
        <v>0.35039999999999999</v>
      </c>
      <c r="W2634" s="1" t="s">
        <v>34</v>
      </c>
      <c r="X2634" s="3"/>
      <c r="Y2634" s="3"/>
      <c r="Z2634" s="5" t="s">
        <v>7980</v>
      </c>
      <c r="AA2634" s="5" t="str">
        <f>VLOOKUP(J2634, sku!B:C, 2, FALSE)</f>
        <v>1 Fogareiro 1 Boca + 4 Refis Guepardo</v>
      </c>
      <c r="AB2634" s="3" t="str">
        <f>VLOOKUP(J2634, sku!B:BM, 64, FALSE)</f>
        <v>Importação</v>
      </c>
      <c r="AC2634" s="3" t="str">
        <f>LEFT(pedidos[[#This Row],[SKU]],3)</f>
        <v>1FO</v>
      </c>
      <c r="AD2634" s="36" t="str" cm="1">
        <f t="array" aca="1" ref="AD2634" ca="1">IFERROR(
  INDEX(
    montadora[Montadora],
    MATCH(TRUE,LEFT(#REF!,NÚCARACT(montadora[SKU Parcial]))=montadora[SKU Parcial],0)
  ),
  ""
)</f>
        <v/>
      </c>
    </row>
    <row r="2635" spans="1:30" customFormat="1" x14ac:dyDescent="0.25">
      <c r="A2635" s="1" t="s">
        <v>6254</v>
      </c>
      <c r="B2635" s="1" t="s">
        <v>6255</v>
      </c>
      <c r="C2635" s="1" t="s">
        <v>6256</v>
      </c>
      <c r="D2635" s="1" t="s">
        <v>27</v>
      </c>
      <c r="E2635" s="1" t="s">
        <v>692</v>
      </c>
      <c r="F2635" s="1" t="s">
        <v>478</v>
      </c>
      <c r="G2635" s="6" t="s">
        <v>11227</v>
      </c>
      <c r="H2635" s="20" t="s">
        <v>30</v>
      </c>
      <c r="I2635" s="1" t="s">
        <v>36</v>
      </c>
      <c r="J2635" s="1" t="s">
        <v>479</v>
      </c>
      <c r="K2635" s="22">
        <v>45802</v>
      </c>
      <c r="L2635" s="20" t="s">
        <v>33</v>
      </c>
      <c r="M2635" s="26">
        <v>194.56</v>
      </c>
      <c r="N2635" s="20">
        <v>1</v>
      </c>
      <c r="O2635" s="26">
        <v>196.15</v>
      </c>
      <c r="P2635" s="26">
        <v>76.69</v>
      </c>
      <c r="Q2635" s="26">
        <v>0</v>
      </c>
      <c r="R2635" s="26">
        <v>22.37</v>
      </c>
      <c r="S2635" s="26">
        <v>1.59</v>
      </c>
      <c r="T2635" s="26">
        <v>14.31</v>
      </c>
      <c r="U2635" s="26">
        <v>66.38</v>
      </c>
      <c r="V2635" s="24">
        <v>0.3412</v>
      </c>
      <c r="W2635" s="1" t="s">
        <v>34</v>
      </c>
      <c r="X2635" s="3"/>
      <c r="Y2635" s="3"/>
      <c r="Z2635" s="5" t="s">
        <v>7980</v>
      </c>
      <c r="AA2635" s="5" t="str">
        <f>VLOOKUP(J2635, sku!B:C, 2, FALSE)</f>
        <v>1 Fogareiro 1 Boca + 4 Refis Guepardo</v>
      </c>
      <c r="AB2635" s="3" t="str">
        <f>VLOOKUP(J2635, sku!B:BM, 64, FALSE)</f>
        <v>Importação</v>
      </c>
      <c r="AC2635" s="3" t="str">
        <f>LEFT(pedidos[[#This Row],[SKU]],3)</f>
        <v>1FO</v>
      </c>
      <c r="AD2635" s="36" t="str" cm="1">
        <f t="array" aca="1" ref="AD2635" ca="1">IFERROR(
  INDEX(
    montadora[Montadora],
    MATCH(TRUE,LEFT(#REF!,NÚCARACT(montadora[SKU Parcial]))=montadora[SKU Parcial],0)
  ),
  ""
)</f>
        <v/>
      </c>
    </row>
    <row r="2636" spans="1:30" customFormat="1" x14ac:dyDescent="0.25">
      <c r="A2636" s="1" t="s">
        <v>6257</v>
      </c>
      <c r="B2636" s="1" t="s">
        <v>6258</v>
      </c>
      <c r="C2636" s="1" t="s">
        <v>441</v>
      </c>
      <c r="D2636" s="1" t="s">
        <v>27</v>
      </c>
      <c r="E2636" s="1" t="s">
        <v>692</v>
      </c>
      <c r="F2636" s="1" t="s">
        <v>478</v>
      </c>
      <c r="G2636" s="6" t="s">
        <v>11227</v>
      </c>
      <c r="H2636" s="20" t="s">
        <v>30</v>
      </c>
      <c r="I2636" s="1" t="s">
        <v>31</v>
      </c>
      <c r="J2636" s="1" t="s">
        <v>479</v>
      </c>
      <c r="K2636" s="22">
        <v>45803</v>
      </c>
      <c r="L2636" s="20" t="s">
        <v>33</v>
      </c>
      <c r="M2636" s="26">
        <v>194.56</v>
      </c>
      <c r="N2636" s="20">
        <v>1</v>
      </c>
      <c r="O2636" s="26">
        <v>196.15</v>
      </c>
      <c r="P2636" s="26">
        <v>76.69</v>
      </c>
      <c r="Q2636" s="26">
        <v>0</v>
      </c>
      <c r="R2636" s="26">
        <v>22.37</v>
      </c>
      <c r="S2636" s="26">
        <v>1.59</v>
      </c>
      <c r="T2636" s="26">
        <v>14.31</v>
      </c>
      <c r="U2636" s="26">
        <v>66.38</v>
      </c>
      <c r="V2636" s="24">
        <v>0.3412</v>
      </c>
      <c r="W2636" s="1" t="s">
        <v>34</v>
      </c>
      <c r="X2636" s="3"/>
      <c r="Y2636" s="3"/>
      <c r="Z2636" s="5" t="s">
        <v>7980</v>
      </c>
      <c r="AA2636" s="5" t="str">
        <f>VLOOKUP(J2636, sku!B:C, 2, FALSE)</f>
        <v>1 Fogareiro 1 Boca + 4 Refis Guepardo</v>
      </c>
      <c r="AB2636" s="3" t="str">
        <f>VLOOKUP(J2636, sku!B:BM, 64, FALSE)</f>
        <v>Importação</v>
      </c>
      <c r="AC2636" s="3" t="str">
        <f>LEFT(pedidos[[#This Row],[SKU]],3)</f>
        <v>1FO</v>
      </c>
      <c r="AD2636" s="36" t="str" cm="1">
        <f t="array" aca="1" ref="AD2636" ca="1">IFERROR(
  INDEX(
    montadora[Montadora],
    MATCH(TRUE,LEFT(#REF!,NÚCARACT(montadora[SKU Parcial]))=montadora[SKU Parcial],0)
  ),
  ""
)</f>
        <v/>
      </c>
    </row>
    <row r="2637" spans="1:30" customFormat="1" x14ac:dyDescent="0.25">
      <c r="A2637" s="1" t="s">
        <v>6519</v>
      </c>
      <c r="B2637" s="1" t="s">
        <v>36</v>
      </c>
      <c r="C2637" s="1" t="s">
        <v>1320</v>
      </c>
      <c r="D2637" s="1" t="s">
        <v>27</v>
      </c>
      <c r="E2637" s="1" t="s">
        <v>692</v>
      </c>
      <c r="F2637" s="1" t="s">
        <v>478</v>
      </c>
      <c r="G2637" s="6" t="s">
        <v>11227</v>
      </c>
      <c r="H2637" s="20" t="s">
        <v>30</v>
      </c>
      <c r="I2637" s="1" t="s">
        <v>31</v>
      </c>
      <c r="J2637" s="1" t="s">
        <v>479</v>
      </c>
      <c r="K2637" s="22">
        <v>45789</v>
      </c>
      <c r="L2637" s="20" t="s">
        <v>33</v>
      </c>
      <c r="M2637" s="26">
        <v>186.8</v>
      </c>
      <c r="N2637" s="20">
        <v>1</v>
      </c>
      <c r="O2637" s="26">
        <v>188.39</v>
      </c>
      <c r="P2637" s="26">
        <v>76.69</v>
      </c>
      <c r="Q2637" s="26">
        <v>0</v>
      </c>
      <c r="R2637" s="26">
        <v>21.48</v>
      </c>
      <c r="S2637" s="26">
        <v>1.59</v>
      </c>
      <c r="T2637" s="26">
        <v>14.31</v>
      </c>
      <c r="U2637" s="26">
        <v>60.1</v>
      </c>
      <c r="V2637" s="24">
        <v>0.32169999999999999</v>
      </c>
      <c r="W2637" s="1" t="s">
        <v>89</v>
      </c>
      <c r="X2637" s="3"/>
      <c r="Y2637" s="3"/>
      <c r="Z2637" s="5" t="s">
        <v>7980</v>
      </c>
      <c r="AA2637" s="5" t="str">
        <f>VLOOKUP(J2637, sku!B:C, 2, FALSE)</f>
        <v>1 Fogareiro 1 Boca + 4 Refis Guepardo</v>
      </c>
      <c r="AB2637" s="3" t="str">
        <f>VLOOKUP(J2637, sku!B:BM, 64, FALSE)</f>
        <v>Importação</v>
      </c>
      <c r="AC2637" s="3" t="str">
        <f>LEFT(pedidos[[#This Row],[SKU]],3)</f>
        <v>1FO</v>
      </c>
      <c r="AD2637" s="36" t="str" cm="1">
        <f t="array" aca="1" ref="AD2637" ca="1">IFERROR(
  INDEX(
    montadora[Montadora],
    MATCH(TRUE,LEFT(#REF!,NÚCARACT(montadora[SKU Parcial]))=montadora[SKU Parcial],0)
  ),
  ""
)</f>
        <v/>
      </c>
    </row>
    <row r="2638" spans="1:30" customFormat="1" x14ac:dyDescent="0.25">
      <c r="A2638" s="1" t="s">
        <v>6520</v>
      </c>
      <c r="B2638" s="1" t="s">
        <v>36</v>
      </c>
      <c r="C2638" s="1" t="s">
        <v>6521</v>
      </c>
      <c r="D2638" s="1" t="s">
        <v>27</v>
      </c>
      <c r="E2638" s="1" t="s">
        <v>692</v>
      </c>
      <c r="F2638" s="1" t="s">
        <v>478</v>
      </c>
      <c r="G2638" s="6" t="s">
        <v>11227</v>
      </c>
      <c r="H2638" s="20" t="s">
        <v>30</v>
      </c>
      <c r="I2638" s="1" t="s">
        <v>36</v>
      </c>
      <c r="J2638" s="1" t="s">
        <v>479</v>
      </c>
      <c r="K2638" s="22">
        <v>45789</v>
      </c>
      <c r="L2638" s="20" t="s">
        <v>33</v>
      </c>
      <c r="M2638" s="26">
        <v>186.8</v>
      </c>
      <c r="N2638" s="20">
        <v>1</v>
      </c>
      <c r="O2638" s="26">
        <v>188.39</v>
      </c>
      <c r="P2638" s="26">
        <v>76.69</v>
      </c>
      <c r="Q2638" s="26">
        <v>0</v>
      </c>
      <c r="R2638" s="26">
        <v>21.48</v>
      </c>
      <c r="S2638" s="26">
        <v>1.59</v>
      </c>
      <c r="T2638" s="26">
        <v>14.31</v>
      </c>
      <c r="U2638" s="26">
        <v>60.1</v>
      </c>
      <c r="V2638" s="24">
        <v>0.32169999999999999</v>
      </c>
      <c r="W2638" s="1" t="s">
        <v>89</v>
      </c>
      <c r="X2638" s="3"/>
      <c r="Y2638" s="3"/>
      <c r="Z2638" s="5" t="s">
        <v>7980</v>
      </c>
      <c r="AA2638" s="5" t="str">
        <f>VLOOKUP(J2638, sku!B:C, 2, FALSE)</f>
        <v>1 Fogareiro 1 Boca + 4 Refis Guepardo</v>
      </c>
      <c r="AB2638" s="3" t="str">
        <f>VLOOKUP(J2638, sku!B:BM, 64, FALSE)</f>
        <v>Importação</v>
      </c>
      <c r="AC2638" s="3" t="str">
        <f>LEFT(pedidos[[#This Row],[SKU]],3)</f>
        <v>1FO</v>
      </c>
      <c r="AD2638" s="36" t="str" cm="1">
        <f t="array" aca="1" ref="AD2638" ca="1">IFERROR(
  INDEX(
    montadora[Montadora],
    MATCH(TRUE,LEFT(#REF!,NÚCARACT(montadora[SKU Parcial]))=montadora[SKU Parcial],0)
  ),
  ""
)</f>
        <v/>
      </c>
    </row>
    <row r="2639" spans="1:30" customFormat="1" x14ac:dyDescent="0.25">
      <c r="A2639" s="1" t="s">
        <v>6522</v>
      </c>
      <c r="B2639" s="1" t="s">
        <v>36</v>
      </c>
      <c r="C2639" s="1" t="s">
        <v>719</v>
      </c>
      <c r="D2639" s="1" t="s">
        <v>27</v>
      </c>
      <c r="E2639" s="1" t="s">
        <v>692</v>
      </c>
      <c r="F2639" s="1" t="s">
        <v>478</v>
      </c>
      <c r="G2639" s="6" t="s">
        <v>11227</v>
      </c>
      <c r="H2639" s="20" t="s">
        <v>30</v>
      </c>
      <c r="I2639" s="1" t="s">
        <v>31</v>
      </c>
      <c r="J2639" s="1" t="s">
        <v>479</v>
      </c>
      <c r="K2639" s="22">
        <v>45801</v>
      </c>
      <c r="L2639" s="20" t="s">
        <v>33</v>
      </c>
      <c r="M2639" s="26">
        <v>186.8</v>
      </c>
      <c r="N2639" s="20">
        <v>1</v>
      </c>
      <c r="O2639" s="26">
        <v>188.39</v>
      </c>
      <c r="P2639" s="26">
        <v>76.69</v>
      </c>
      <c r="Q2639" s="26">
        <v>0</v>
      </c>
      <c r="R2639" s="26">
        <v>21.48</v>
      </c>
      <c r="S2639" s="26">
        <v>1.59</v>
      </c>
      <c r="T2639" s="26">
        <v>14.31</v>
      </c>
      <c r="U2639" s="26">
        <v>60.1</v>
      </c>
      <c r="V2639" s="24">
        <v>0.32169999999999999</v>
      </c>
      <c r="W2639" s="1" t="s">
        <v>34</v>
      </c>
      <c r="X2639" s="3"/>
      <c r="Y2639" s="3"/>
      <c r="Z2639" s="5" t="s">
        <v>7980</v>
      </c>
      <c r="AA2639" s="5" t="str">
        <f>VLOOKUP(J2639, sku!B:C, 2, FALSE)</f>
        <v>1 Fogareiro 1 Boca + 4 Refis Guepardo</v>
      </c>
      <c r="AB2639" s="3" t="str">
        <f>VLOOKUP(J2639, sku!B:BM, 64, FALSE)</f>
        <v>Importação</v>
      </c>
      <c r="AC2639" s="3" t="str">
        <f>LEFT(pedidos[[#This Row],[SKU]],3)</f>
        <v>1FO</v>
      </c>
      <c r="AD2639" s="36" t="str" cm="1">
        <f t="array" aca="1" ref="AD2639" ca="1">IFERROR(
  INDEX(
    montadora[Montadora],
    MATCH(TRUE,LEFT(J3060,NÚCARACT(montadora[SKU Parcial]))=montadora[SKU Parcial],0)
  ),
  ""
)</f>
        <v/>
      </c>
    </row>
    <row r="2640" spans="1:30" customFormat="1" x14ac:dyDescent="0.25">
      <c r="A2640" s="1" t="s">
        <v>6648</v>
      </c>
      <c r="B2640" s="1" t="s">
        <v>36</v>
      </c>
      <c r="C2640" s="1" t="s">
        <v>6649</v>
      </c>
      <c r="D2640" s="1" t="s">
        <v>617</v>
      </c>
      <c r="E2640" s="1" t="s">
        <v>477</v>
      </c>
      <c r="F2640" s="1" t="s">
        <v>478</v>
      </c>
      <c r="G2640" s="6" t="s">
        <v>11227</v>
      </c>
      <c r="H2640" s="2" t="s">
        <v>47</v>
      </c>
      <c r="I2640" s="1" t="s">
        <v>31</v>
      </c>
      <c r="J2640" s="1" t="s">
        <v>479</v>
      </c>
      <c r="K2640" s="4">
        <v>45803</v>
      </c>
      <c r="L2640" s="16" t="s">
        <v>11229</v>
      </c>
      <c r="M2640" s="26">
        <v>224.45</v>
      </c>
      <c r="N2640" s="2">
        <v>1</v>
      </c>
      <c r="O2640" s="26">
        <v>238.44</v>
      </c>
      <c r="P2640" s="26">
        <v>76.69</v>
      </c>
      <c r="Q2640" s="26">
        <v>17.079999999999998</v>
      </c>
      <c r="R2640" s="26">
        <v>37.03</v>
      </c>
      <c r="S2640" s="26">
        <v>13.99</v>
      </c>
      <c r="T2640" s="26">
        <v>23.45</v>
      </c>
      <c r="U2640" s="26">
        <v>70.2</v>
      </c>
      <c r="V2640" s="10">
        <v>0.31280000000000002</v>
      </c>
      <c r="W2640" s="1" t="s">
        <v>34</v>
      </c>
      <c r="X2640" s="3"/>
      <c r="Y2640" s="3"/>
      <c r="Z2640" s="5" t="s">
        <v>7980</v>
      </c>
      <c r="AA2640" s="5" t="str">
        <f>VLOOKUP(J2640, sku!B:C, 2, FALSE)</f>
        <v>1 Fogareiro 1 Boca + 4 Refis Guepardo</v>
      </c>
      <c r="AB2640" s="3" t="str">
        <f>VLOOKUP(J2640, sku!B:BM, 64, FALSE)</f>
        <v>Importação</v>
      </c>
      <c r="AC2640" s="3" t="str">
        <f>LEFT(pedidos[[#This Row],[SKU]],3)</f>
        <v>1FO</v>
      </c>
      <c r="AD2640" s="36" t="str" cm="1">
        <f t="array" aca="1" ref="AD2640" ca="1">IFERROR(
  INDEX(
    montadora[Montadora],
    MATCH(TRUE,LEFT(J3061,NÚCARACT(montadora[SKU Parcial]))=montadora[SKU Parcial],0)
  ),
  ""
)</f>
        <v/>
      </c>
    </row>
    <row r="2641" spans="1:30" customFormat="1" x14ac:dyDescent="0.25">
      <c r="A2641" s="1" t="s">
        <v>6650</v>
      </c>
      <c r="B2641" s="1" t="s">
        <v>6651</v>
      </c>
      <c r="C2641" s="1" t="s">
        <v>2840</v>
      </c>
      <c r="D2641" s="1" t="s">
        <v>358</v>
      </c>
      <c r="E2641" s="1" t="s">
        <v>477</v>
      </c>
      <c r="F2641" s="1" t="s">
        <v>478</v>
      </c>
      <c r="G2641" s="6" t="s">
        <v>11227</v>
      </c>
      <c r="H2641" s="2" t="s">
        <v>47</v>
      </c>
      <c r="I2641" s="1" t="s">
        <v>31</v>
      </c>
      <c r="J2641" s="1" t="s">
        <v>479</v>
      </c>
      <c r="K2641" s="4">
        <v>45804</v>
      </c>
      <c r="L2641" s="16" t="s">
        <v>11229</v>
      </c>
      <c r="M2641" s="26">
        <v>224.45</v>
      </c>
      <c r="N2641" s="2">
        <v>1</v>
      </c>
      <c r="O2641" s="26">
        <v>224.45</v>
      </c>
      <c r="P2641" s="26">
        <v>76.69</v>
      </c>
      <c r="Q2641" s="26">
        <v>17.079999999999998</v>
      </c>
      <c r="R2641" s="26">
        <v>37.03</v>
      </c>
      <c r="S2641" s="26">
        <v>0</v>
      </c>
      <c r="T2641" s="26">
        <v>23.45</v>
      </c>
      <c r="U2641" s="26">
        <v>70.2</v>
      </c>
      <c r="V2641" s="10">
        <v>0.31280000000000002</v>
      </c>
      <c r="W2641" s="1" t="s">
        <v>34</v>
      </c>
      <c r="X2641" s="3"/>
      <c r="Y2641" s="3"/>
      <c r="Z2641" s="5" t="s">
        <v>7980</v>
      </c>
      <c r="AA2641" s="5" t="str">
        <f>VLOOKUP(J2641, sku!B:C, 2, FALSE)</f>
        <v>1 Fogareiro 1 Boca + 4 Refis Guepardo</v>
      </c>
      <c r="AB2641" s="3" t="str">
        <f>VLOOKUP(J2641, sku!B:BM, 64, FALSE)</f>
        <v>Importação</v>
      </c>
      <c r="AC2641" s="3" t="str">
        <f>LEFT(pedidos[[#This Row],[SKU]],3)</f>
        <v>1FO</v>
      </c>
      <c r="AD2641" s="36" t="str" cm="1">
        <f t="array" aca="1" ref="AD2641" ca="1">IFERROR(
  INDEX(
    montadora[Montadora],
    MATCH(TRUE,LEFT(J3062,NÚCARACT(montadora[SKU Parcial]))=montadora[SKU Parcial],0)
  ),
  ""
)</f>
        <v/>
      </c>
    </row>
    <row r="2642" spans="1:30" customFormat="1" x14ac:dyDescent="0.25">
      <c r="A2642" s="1" t="s">
        <v>6795</v>
      </c>
      <c r="B2642" s="1" t="s">
        <v>6796</v>
      </c>
      <c r="C2642" s="1" t="s">
        <v>6797</v>
      </c>
      <c r="D2642" s="1" t="s">
        <v>138</v>
      </c>
      <c r="E2642" s="1" t="s">
        <v>692</v>
      </c>
      <c r="F2642" s="1" t="s">
        <v>478</v>
      </c>
      <c r="G2642" s="6" t="s">
        <v>11227</v>
      </c>
      <c r="H2642" s="2" t="s">
        <v>30</v>
      </c>
      <c r="I2642" s="1" t="s">
        <v>31</v>
      </c>
      <c r="J2642" s="1" t="s">
        <v>479</v>
      </c>
      <c r="K2642" s="4">
        <v>45803</v>
      </c>
      <c r="L2642" s="16" t="s">
        <v>11229</v>
      </c>
      <c r="M2642" s="26">
        <v>204.56</v>
      </c>
      <c r="N2642" s="2">
        <v>1</v>
      </c>
      <c r="O2642" s="26">
        <v>204.56</v>
      </c>
      <c r="P2642" s="26">
        <v>76.69</v>
      </c>
      <c r="Q2642" s="26">
        <v>15.57</v>
      </c>
      <c r="R2642" s="26">
        <v>23.52</v>
      </c>
      <c r="S2642" s="26">
        <v>0</v>
      </c>
      <c r="T2642" s="26">
        <v>26.95</v>
      </c>
      <c r="U2642" s="26">
        <v>61.83</v>
      </c>
      <c r="V2642" s="10">
        <v>0.30230000000000001</v>
      </c>
      <c r="W2642" s="1" t="s">
        <v>34</v>
      </c>
      <c r="X2642" s="3"/>
      <c r="Y2642" s="3"/>
      <c r="Z2642" s="5" t="s">
        <v>7980</v>
      </c>
      <c r="AA2642" s="5" t="str">
        <f>VLOOKUP(J2642, sku!B:C, 2, FALSE)</f>
        <v>1 Fogareiro 1 Boca + 4 Refis Guepardo</v>
      </c>
      <c r="AB2642" s="3" t="str">
        <f>VLOOKUP(J2642, sku!B:BM, 64, FALSE)</f>
        <v>Importação</v>
      </c>
      <c r="AC2642" s="3" t="str">
        <f>LEFT(pedidos[[#This Row],[SKU]],3)</f>
        <v>1FO</v>
      </c>
      <c r="AD2642" s="36" t="str" cm="1">
        <f t="array" aca="1" ref="AD2642" ca="1">IFERROR(
  INDEX(
    montadora[Montadora],
    MATCH(TRUE,LEFT(J3063,NÚCARACT(montadora[SKU Parcial]))=montadora[SKU Parcial],0)
  ),
  ""
)</f>
        <v/>
      </c>
    </row>
    <row r="2643" spans="1:30" customFormat="1" x14ac:dyDescent="0.25">
      <c r="A2643" s="1" t="s">
        <v>6798</v>
      </c>
      <c r="B2643" s="1" t="s">
        <v>36</v>
      </c>
      <c r="C2643" s="1" t="s">
        <v>6799</v>
      </c>
      <c r="D2643" s="1" t="s">
        <v>27</v>
      </c>
      <c r="E2643" s="1" t="s">
        <v>692</v>
      </c>
      <c r="F2643" s="1" t="s">
        <v>478</v>
      </c>
      <c r="G2643" s="6" t="s">
        <v>11227</v>
      </c>
      <c r="H2643" s="2" t="s">
        <v>30</v>
      </c>
      <c r="I2643" s="1" t="s">
        <v>36</v>
      </c>
      <c r="J2643" s="1" t="s">
        <v>479</v>
      </c>
      <c r="K2643" s="4">
        <v>45803</v>
      </c>
      <c r="L2643" s="16" t="s">
        <v>11229</v>
      </c>
      <c r="M2643" s="26">
        <v>204.56</v>
      </c>
      <c r="N2643" s="2">
        <v>1</v>
      </c>
      <c r="O2643" s="26">
        <v>204.56</v>
      </c>
      <c r="P2643" s="26">
        <v>76.69</v>
      </c>
      <c r="Q2643" s="26">
        <v>15.57</v>
      </c>
      <c r="R2643" s="26">
        <v>23.52</v>
      </c>
      <c r="S2643" s="26">
        <v>0</v>
      </c>
      <c r="T2643" s="26">
        <v>26.95</v>
      </c>
      <c r="U2643" s="26">
        <v>61.83</v>
      </c>
      <c r="V2643" s="10">
        <v>0.30230000000000001</v>
      </c>
      <c r="W2643" s="1" t="s">
        <v>34</v>
      </c>
      <c r="X2643" s="3"/>
      <c r="Y2643" s="3"/>
      <c r="Z2643" s="5" t="s">
        <v>7980</v>
      </c>
      <c r="AA2643" s="5" t="str">
        <f>VLOOKUP(J2643, sku!B:C, 2, FALSE)</f>
        <v>1 Fogareiro 1 Boca + 4 Refis Guepardo</v>
      </c>
      <c r="AB2643" s="3" t="str">
        <f>VLOOKUP(J2643, sku!B:BM, 64, FALSE)</f>
        <v>Importação</v>
      </c>
      <c r="AC2643" s="3" t="str">
        <f>LEFT(pedidos[[#This Row],[SKU]],3)</f>
        <v>1FO</v>
      </c>
      <c r="AD2643" s="36" t="str" cm="1">
        <f t="array" aca="1" ref="AD2643" ca="1">IFERROR(
  INDEX(
    montadora[Montadora],
    MATCH(TRUE,LEFT(J3064,NÚCARACT(montadora[SKU Parcial]))=montadora[SKU Parcial],0)
  ),
  ""
)</f>
        <v/>
      </c>
    </row>
    <row r="2644" spans="1:30" customFormat="1" x14ac:dyDescent="0.25">
      <c r="A2644" s="1" t="s">
        <v>6800</v>
      </c>
      <c r="B2644" s="1" t="s">
        <v>6801</v>
      </c>
      <c r="C2644" s="1" t="s">
        <v>6802</v>
      </c>
      <c r="D2644" s="1" t="s">
        <v>420</v>
      </c>
      <c r="E2644" s="1" t="s">
        <v>692</v>
      </c>
      <c r="F2644" s="1" t="s">
        <v>478</v>
      </c>
      <c r="G2644" s="6" t="s">
        <v>11227</v>
      </c>
      <c r="H2644" s="2" t="s">
        <v>30</v>
      </c>
      <c r="I2644" s="1" t="s">
        <v>36</v>
      </c>
      <c r="J2644" s="1" t="s">
        <v>479</v>
      </c>
      <c r="K2644" s="4">
        <v>45803</v>
      </c>
      <c r="L2644" s="16" t="s">
        <v>11229</v>
      </c>
      <c r="M2644" s="26">
        <v>204.56</v>
      </c>
      <c r="N2644" s="2">
        <v>1</v>
      </c>
      <c r="O2644" s="26">
        <v>204.56</v>
      </c>
      <c r="P2644" s="26">
        <v>76.69</v>
      </c>
      <c r="Q2644" s="26">
        <v>15.57</v>
      </c>
      <c r="R2644" s="26">
        <v>23.52</v>
      </c>
      <c r="S2644" s="26">
        <v>0</v>
      </c>
      <c r="T2644" s="26">
        <v>26.95</v>
      </c>
      <c r="U2644" s="26">
        <v>61.83</v>
      </c>
      <c r="V2644" s="10">
        <v>0.30230000000000001</v>
      </c>
      <c r="W2644" s="1" t="s">
        <v>34</v>
      </c>
      <c r="X2644" s="3"/>
      <c r="Y2644" s="3"/>
      <c r="Z2644" s="5" t="s">
        <v>7980</v>
      </c>
      <c r="AA2644" s="5" t="str">
        <f>VLOOKUP(J2644, sku!B:C, 2, FALSE)</f>
        <v>1 Fogareiro 1 Boca + 4 Refis Guepardo</v>
      </c>
      <c r="AB2644" s="3" t="str">
        <f>VLOOKUP(J2644, sku!B:BM, 64, FALSE)</f>
        <v>Importação</v>
      </c>
      <c r="AC2644" s="3" t="str">
        <f>LEFT(pedidos[[#This Row],[SKU]],3)</f>
        <v>1FO</v>
      </c>
      <c r="AD2644" s="36" t="str" cm="1">
        <f t="array" aca="1" ref="AD2644" ca="1">IFERROR(
  INDEX(
    montadora[Montadora],
    MATCH(TRUE,LEFT(J3065,NÚCARACT(montadora[SKU Parcial]))=montadora[SKU Parcial],0)
  ),
  ""
)</f>
        <v/>
      </c>
    </row>
    <row r="2645" spans="1:30" customFormat="1" x14ac:dyDescent="0.25">
      <c r="A2645" s="1" t="s">
        <v>6803</v>
      </c>
      <c r="B2645" s="1" t="s">
        <v>6804</v>
      </c>
      <c r="C2645" s="1" t="s">
        <v>2909</v>
      </c>
      <c r="D2645" s="1" t="s">
        <v>27</v>
      </c>
      <c r="E2645" s="1" t="s">
        <v>692</v>
      </c>
      <c r="F2645" s="1" t="s">
        <v>478</v>
      </c>
      <c r="G2645" s="6" t="s">
        <v>11227</v>
      </c>
      <c r="H2645" s="2" t="s">
        <v>30</v>
      </c>
      <c r="I2645" s="1" t="s">
        <v>36</v>
      </c>
      <c r="J2645" s="1" t="s">
        <v>479</v>
      </c>
      <c r="K2645" s="4">
        <v>45804</v>
      </c>
      <c r="L2645" s="16" t="s">
        <v>11229</v>
      </c>
      <c r="M2645" s="26">
        <v>204.56</v>
      </c>
      <c r="N2645" s="2">
        <v>1</v>
      </c>
      <c r="O2645" s="26">
        <v>204.56</v>
      </c>
      <c r="P2645" s="26">
        <v>76.69</v>
      </c>
      <c r="Q2645" s="26">
        <v>15.57</v>
      </c>
      <c r="R2645" s="26">
        <v>23.52</v>
      </c>
      <c r="S2645" s="26">
        <v>0</v>
      </c>
      <c r="T2645" s="26">
        <v>26.95</v>
      </c>
      <c r="U2645" s="26">
        <v>61.83</v>
      </c>
      <c r="V2645" s="10">
        <v>0.30230000000000001</v>
      </c>
      <c r="W2645" s="1" t="s">
        <v>34</v>
      </c>
      <c r="X2645" s="3"/>
      <c r="Y2645" s="3"/>
      <c r="Z2645" s="5" t="s">
        <v>7980</v>
      </c>
      <c r="AA2645" s="5" t="str">
        <f>VLOOKUP(J2645, sku!B:C, 2, FALSE)</f>
        <v>1 Fogareiro 1 Boca + 4 Refis Guepardo</v>
      </c>
      <c r="AB2645" s="3" t="str">
        <f>VLOOKUP(J2645, sku!B:BM, 64, FALSE)</f>
        <v>Importação</v>
      </c>
      <c r="AC2645" s="3" t="str">
        <f>LEFT(pedidos[[#This Row],[SKU]],3)</f>
        <v>1FO</v>
      </c>
      <c r="AD2645" s="36" t="str" cm="1">
        <f t="array" aca="1" ref="AD2645" ca="1">IFERROR(
  INDEX(
    montadora[Montadora],
    MATCH(TRUE,LEFT(J3066,NÚCARACT(montadora[SKU Parcial]))=montadora[SKU Parcial],0)
  ),
  ""
)</f>
        <v/>
      </c>
    </row>
    <row r="2646" spans="1:30" customFormat="1" x14ac:dyDescent="0.25">
      <c r="A2646" s="1" t="s">
        <v>6805</v>
      </c>
      <c r="B2646" s="1" t="s">
        <v>6806</v>
      </c>
      <c r="C2646" s="1" t="s">
        <v>6627</v>
      </c>
      <c r="D2646" s="1" t="s">
        <v>27</v>
      </c>
      <c r="E2646" s="1" t="s">
        <v>692</v>
      </c>
      <c r="F2646" s="1" t="s">
        <v>478</v>
      </c>
      <c r="G2646" s="6" t="s">
        <v>11227</v>
      </c>
      <c r="H2646" s="2" t="s">
        <v>30</v>
      </c>
      <c r="I2646" s="1" t="s">
        <v>31</v>
      </c>
      <c r="J2646" s="1" t="s">
        <v>479</v>
      </c>
      <c r="K2646" s="4">
        <v>45804</v>
      </c>
      <c r="L2646" s="16" t="s">
        <v>11229</v>
      </c>
      <c r="M2646" s="26">
        <v>204.56</v>
      </c>
      <c r="N2646" s="2">
        <v>1</v>
      </c>
      <c r="O2646" s="26">
        <v>204.56</v>
      </c>
      <c r="P2646" s="26">
        <v>76.69</v>
      </c>
      <c r="Q2646" s="26">
        <v>15.57</v>
      </c>
      <c r="R2646" s="26">
        <v>23.52</v>
      </c>
      <c r="S2646" s="26">
        <v>0</v>
      </c>
      <c r="T2646" s="26">
        <v>26.95</v>
      </c>
      <c r="U2646" s="26">
        <v>61.83</v>
      </c>
      <c r="V2646" s="10">
        <v>0.30230000000000001</v>
      </c>
      <c r="W2646" s="1" t="s">
        <v>34</v>
      </c>
      <c r="X2646" s="3"/>
      <c r="Y2646" s="3"/>
      <c r="Z2646" s="5" t="s">
        <v>7980</v>
      </c>
      <c r="AA2646" s="5" t="str">
        <f>VLOOKUP(J2646, sku!B:C, 2, FALSE)</f>
        <v>1 Fogareiro 1 Boca + 4 Refis Guepardo</v>
      </c>
      <c r="AB2646" s="3" t="str">
        <f>VLOOKUP(J2646, sku!B:BM, 64, FALSE)</f>
        <v>Importação</v>
      </c>
      <c r="AC2646" s="3" t="str">
        <f>LEFT(pedidos[[#This Row],[SKU]],3)</f>
        <v>1FO</v>
      </c>
      <c r="AD2646" s="36" t="str" cm="1">
        <f t="array" aca="1" ref="AD2646" ca="1">IFERROR(
  INDEX(
    montadora[Montadora],
    MATCH(TRUE,LEFT(J3067,NÚCARACT(montadora[SKU Parcial]))=montadora[SKU Parcial],0)
  ),
  ""
)</f>
        <v/>
      </c>
    </row>
    <row r="2647" spans="1:30" customFormat="1" x14ac:dyDescent="0.25">
      <c r="A2647" s="1" t="s">
        <v>6807</v>
      </c>
      <c r="B2647" s="1" t="s">
        <v>6808</v>
      </c>
      <c r="C2647" s="1" t="s">
        <v>6809</v>
      </c>
      <c r="D2647" s="1" t="s">
        <v>138</v>
      </c>
      <c r="E2647" s="1" t="s">
        <v>692</v>
      </c>
      <c r="F2647" s="1" t="s">
        <v>478</v>
      </c>
      <c r="G2647" s="6" t="s">
        <v>11227</v>
      </c>
      <c r="H2647" s="2" t="s">
        <v>30</v>
      </c>
      <c r="I2647" s="1" t="s">
        <v>31</v>
      </c>
      <c r="J2647" s="1" t="s">
        <v>479</v>
      </c>
      <c r="K2647" s="4">
        <v>45804</v>
      </c>
      <c r="L2647" s="16" t="s">
        <v>11229</v>
      </c>
      <c r="M2647" s="26">
        <v>204.56</v>
      </c>
      <c r="N2647" s="2">
        <v>1</v>
      </c>
      <c r="O2647" s="26">
        <v>204.56</v>
      </c>
      <c r="P2647" s="26">
        <v>76.69</v>
      </c>
      <c r="Q2647" s="26">
        <v>15.57</v>
      </c>
      <c r="R2647" s="26">
        <v>23.52</v>
      </c>
      <c r="S2647" s="26">
        <v>0</v>
      </c>
      <c r="T2647" s="26">
        <v>26.95</v>
      </c>
      <c r="U2647" s="26">
        <v>61.83</v>
      </c>
      <c r="V2647" s="10">
        <v>0.30230000000000001</v>
      </c>
      <c r="W2647" s="1" t="s">
        <v>34</v>
      </c>
      <c r="X2647" s="3"/>
      <c r="Y2647" s="3"/>
      <c r="Z2647" s="5" t="s">
        <v>7980</v>
      </c>
      <c r="AA2647" s="5" t="str">
        <f>VLOOKUP(J2647, sku!B:C, 2, FALSE)</f>
        <v>1 Fogareiro 1 Boca + 4 Refis Guepardo</v>
      </c>
      <c r="AB2647" s="3" t="str">
        <f>VLOOKUP(J2647, sku!B:BM, 64, FALSE)</f>
        <v>Importação</v>
      </c>
      <c r="AC2647" s="3" t="str">
        <f>LEFT(pedidos[[#This Row],[SKU]],3)</f>
        <v>1FO</v>
      </c>
      <c r="AD2647" s="36" t="str" cm="1">
        <f t="array" aca="1" ref="AD2647" ca="1">IFERROR(
  INDEX(
    montadora[Montadora],
    MATCH(TRUE,LEFT(J3068,NÚCARACT(montadora[SKU Parcial]))=montadora[SKU Parcial],0)
  ),
  ""
)</f>
        <v/>
      </c>
    </row>
    <row r="2648" spans="1:30" customFormat="1" x14ac:dyDescent="0.25">
      <c r="A2648" s="1" t="s">
        <v>6810</v>
      </c>
      <c r="B2648" s="1" t="s">
        <v>36</v>
      </c>
      <c r="C2648" s="1" t="s">
        <v>3944</v>
      </c>
      <c r="D2648" s="1" t="s">
        <v>191</v>
      </c>
      <c r="E2648" s="1" t="s">
        <v>692</v>
      </c>
      <c r="F2648" s="1" t="s">
        <v>478</v>
      </c>
      <c r="G2648" s="6" t="s">
        <v>11227</v>
      </c>
      <c r="H2648" s="2" t="s">
        <v>30</v>
      </c>
      <c r="I2648" s="1" t="s">
        <v>31</v>
      </c>
      <c r="J2648" s="1" t="s">
        <v>479</v>
      </c>
      <c r="K2648" s="4">
        <v>45804</v>
      </c>
      <c r="L2648" s="16" t="s">
        <v>11229</v>
      </c>
      <c r="M2648" s="26">
        <v>204.56</v>
      </c>
      <c r="N2648" s="2">
        <v>1</v>
      </c>
      <c r="O2648" s="26">
        <v>204.56</v>
      </c>
      <c r="P2648" s="26">
        <v>76.69</v>
      </c>
      <c r="Q2648" s="26">
        <v>15.57</v>
      </c>
      <c r="R2648" s="26">
        <v>23.52</v>
      </c>
      <c r="S2648" s="26">
        <v>0</v>
      </c>
      <c r="T2648" s="26">
        <v>26.95</v>
      </c>
      <c r="U2648" s="26">
        <v>61.83</v>
      </c>
      <c r="V2648" s="10">
        <v>0.30230000000000001</v>
      </c>
      <c r="W2648" s="1" t="s">
        <v>34</v>
      </c>
      <c r="X2648" s="3"/>
      <c r="Y2648" s="3"/>
      <c r="Z2648" s="5" t="s">
        <v>7980</v>
      </c>
      <c r="AA2648" s="5" t="str">
        <f>VLOOKUP(J2648, sku!B:C, 2, FALSE)</f>
        <v>1 Fogareiro 1 Boca + 4 Refis Guepardo</v>
      </c>
      <c r="AB2648" s="3" t="str">
        <f>VLOOKUP(J2648, sku!B:BM, 64, FALSE)</f>
        <v>Importação</v>
      </c>
      <c r="AC2648" s="3" t="str">
        <f>LEFT(pedidos[[#This Row],[SKU]],3)</f>
        <v>1FO</v>
      </c>
      <c r="AD2648" s="36" t="str" cm="1">
        <f t="array" aca="1" ref="AD2648" ca="1">IFERROR(
  INDEX(
    montadora[Montadora],
    MATCH(TRUE,LEFT(J3069,NÚCARACT(montadora[SKU Parcial]))=montadora[SKU Parcial],0)
  ),
  ""
)</f>
        <v/>
      </c>
    </row>
    <row r="2649" spans="1:30" customFormat="1" x14ac:dyDescent="0.25">
      <c r="A2649" s="1" t="s">
        <v>6908</v>
      </c>
      <c r="B2649" s="1" t="s">
        <v>36</v>
      </c>
      <c r="C2649" s="1" t="s">
        <v>6909</v>
      </c>
      <c r="D2649" s="1" t="s">
        <v>138</v>
      </c>
      <c r="E2649" s="1" t="s">
        <v>692</v>
      </c>
      <c r="F2649" s="1" t="s">
        <v>478</v>
      </c>
      <c r="G2649" s="6" t="s">
        <v>11227</v>
      </c>
      <c r="H2649" s="2" t="s">
        <v>30</v>
      </c>
      <c r="I2649" s="1" t="s">
        <v>31</v>
      </c>
      <c r="J2649" s="1" t="s">
        <v>479</v>
      </c>
      <c r="K2649" s="4">
        <v>45801</v>
      </c>
      <c r="L2649" s="16" t="s">
        <v>11229</v>
      </c>
      <c r="M2649" s="26">
        <v>194.56</v>
      </c>
      <c r="N2649" s="2">
        <v>1</v>
      </c>
      <c r="O2649" s="26">
        <v>194.56</v>
      </c>
      <c r="P2649" s="26">
        <v>76.69</v>
      </c>
      <c r="Q2649" s="26">
        <v>14.81</v>
      </c>
      <c r="R2649" s="26">
        <v>22.37</v>
      </c>
      <c r="S2649" s="26">
        <v>0</v>
      </c>
      <c r="T2649" s="26">
        <v>24.25</v>
      </c>
      <c r="U2649" s="26">
        <v>56.44</v>
      </c>
      <c r="V2649" s="10">
        <v>0.29010000000000002</v>
      </c>
      <c r="W2649" s="1" t="s">
        <v>34</v>
      </c>
      <c r="X2649" s="3"/>
      <c r="Y2649" s="3"/>
      <c r="Z2649" s="5" t="s">
        <v>7980</v>
      </c>
      <c r="AA2649" s="5" t="str">
        <f>VLOOKUP(J2649, sku!B:C, 2, FALSE)</f>
        <v>1 Fogareiro 1 Boca + 4 Refis Guepardo</v>
      </c>
      <c r="AB2649" s="3" t="str">
        <f>VLOOKUP(J2649, sku!B:BM, 64, FALSE)</f>
        <v>Importação</v>
      </c>
      <c r="AC2649" s="3" t="str">
        <f>LEFT(pedidos[[#This Row],[SKU]],3)</f>
        <v>1FO</v>
      </c>
      <c r="AD2649" s="36" t="str" cm="1">
        <f t="array" aca="1" ref="AD2649" ca="1">IFERROR(
  INDEX(
    montadora[Montadora],
    MATCH(TRUE,LEFT(J3070,NÚCARACT(montadora[SKU Parcial]))=montadora[SKU Parcial],0)
  ),
  ""
)</f>
        <v/>
      </c>
    </row>
    <row r="2650" spans="1:30" customFormat="1" x14ac:dyDescent="0.25">
      <c r="A2650" s="1" t="s">
        <v>6910</v>
      </c>
      <c r="B2650" s="1" t="s">
        <v>36</v>
      </c>
      <c r="C2650" s="1" t="s">
        <v>3047</v>
      </c>
      <c r="D2650" s="1" t="s">
        <v>347</v>
      </c>
      <c r="E2650" s="1" t="s">
        <v>692</v>
      </c>
      <c r="F2650" s="1" t="s">
        <v>478</v>
      </c>
      <c r="G2650" s="6" t="s">
        <v>11227</v>
      </c>
      <c r="H2650" s="2" t="s">
        <v>30</v>
      </c>
      <c r="I2650" s="1" t="s">
        <v>31</v>
      </c>
      <c r="J2650" s="1" t="s">
        <v>479</v>
      </c>
      <c r="K2650" s="4">
        <v>45802</v>
      </c>
      <c r="L2650" s="16" t="s">
        <v>11229</v>
      </c>
      <c r="M2650" s="26">
        <v>194.56</v>
      </c>
      <c r="N2650" s="2">
        <v>1</v>
      </c>
      <c r="O2650" s="26">
        <v>194.56</v>
      </c>
      <c r="P2650" s="26">
        <v>76.69</v>
      </c>
      <c r="Q2650" s="26">
        <v>14.81</v>
      </c>
      <c r="R2650" s="26">
        <v>22.37</v>
      </c>
      <c r="S2650" s="26">
        <v>0</v>
      </c>
      <c r="T2650" s="26">
        <v>24.25</v>
      </c>
      <c r="U2650" s="26">
        <v>56.44</v>
      </c>
      <c r="V2650" s="10">
        <v>0.29010000000000002</v>
      </c>
      <c r="W2650" s="1" t="s">
        <v>34</v>
      </c>
      <c r="X2650" s="3"/>
      <c r="Y2650" s="3"/>
      <c r="Z2650" s="5" t="s">
        <v>7980</v>
      </c>
      <c r="AA2650" s="5" t="str">
        <f>VLOOKUP(J2650, sku!B:C, 2, FALSE)</f>
        <v>1 Fogareiro 1 Boca + 4 Refis Guepardo</v>
      </c>
      <c r="AB2650" s="3" t="str">
        <f>VLOOKUP(J2650, sku!B:BM, 64, FALSE)</f>
        <v>Importação</v>
      </c>
      <c r="AC2650" s="3" t="str">
        <f>LEFT(pedidos[[#This Row],[SKU]],3)</f>
        <v>1FO</v>
      </c>
      <c r="AD2650" s="36" t="str" cm="1">
        <f t="array" aca="1" ref="AD2650" ca="1">IFERROR(
  INDEX(
    montadora[Montadora],
    MATCH(TRUE,LEFT(J3071,NÚCARACT(montadora[SKU Parcial]))=montadora[SKU Parcial],0)
  ),
  ""
)</f>
        <v/>
      </c>
    </row>
    <row r="2651" spans="1:30" customFormat="1" x14ac:dyDescent="0.25">
      <c r="A2651" s="1" t="s">
        <v>6911</v>
      </c>
      <c r="B2651" s="1" t="s">
        <v>6912</v>
      </c>
      <c r="C2651" s="1" t="s">
        <v>6913</v>
      </c>
      <c r="D2651" s="1" t="s">
        <v>188</v>
      </c>
      <c r="E2651" s="1" t="s">
        <v>692</v>
      </c>
      <c r="F2651" s="1" t="s">
        <v>478</v>
      </c>
      <c r="G2651" s="6" t="s">
        <v>11227</v>
      </c>
      <c r="H2651" s="2" t="s">
        <v>30</v>
      </c>
      <c r="I2651" s="1" t="s">
        <v>36</v>
      </c>
      <c r="J2651" s="1" t="s">
        <v>479</v>
      </c>
      <c r="K2651" s="4">
        <v>45802</v>
      </c>
      <c r="L2651" s="16" t="s">
        <v>11229</v>
      </c>
      <c r="M2651" s="26">
        <v>194.56</v>
      </c>
      <c r="N2651" s="2">
        <v>1</v>
      </c>
      <c r="O2651" s="26">
        <v>194.56</v>
      </c>
      <c r="P2651" s="26">
        <v>76.69</v>
      </c>
      <c r="Q2651" s="26">
        <v>14.81</v>
      </c>
      <c r="R2651" s="26">
        <v>22.37</v>
      </c>
      <c r="S2651" s="26">
        <v>0</v>
      </c>
      <c r="T2651" s="26">
        <v>24.25</v>
      </c>
      <c r="U2651" s="26">
        <v>56.44</v>
      </c>
      <c r="V2651" s="10">
        <v>0.29010000000000002</v>
      </c>
      <c r="W2651" s="1" t="s">
        <v>34</v>
      </c>
      <c r="X2651" s="3"/>
      <c r="Y2651" s="3"/>
      <c r="Z2651" s="5" t="s">
        <v>7980</v>
      </c>
      <c r="AA2651" s="5" t="str">
        <f>VLOOKUP(J2651, sku!B:C, 2, FALSE)</f>
        <v>1 Fogareiro 1 Boca + 4 Refis Guepardo</v>
      </c>
      <c r="AB2651" s="3" t="str">
        <f>VLOOKUP(J2651, sku!B:BM, 64, FALSE)</f>
        <v>Importação</v>
      </c>
      <c r="AC2651" s="3" t="str">
        <f>LEFT(pedidos[[#This Row],[SKU]],3)</f>
        <v>1FO</v>
      </c>
      <c r="AD2651" s="36" t="str" cm="1">
        <f t="array" aca="1" ref="AD2651" ca="1">IFERROR(
  INDEX(
    montadora[Montadora],
    MATCH(TRUE,LEFT(J3072,NÚCARACT(montadora[SKU Parcial]))=montadora[SKU Parcial],0)
  ),
  ""
)</f>
        <v/>
      </c>
    </row>
    <row r="2652" spans="1:30" customFormat="1" x14ac:dyDescent="0.25">
      <c r="A2652" s="1" t="s">
        <v>6914</v>
      </c>
      <c r="B2652" s="1" t="s">
        <v>6915</v>
      </c>
      <c r="C2652" s="1" t="s">
        <v>5228</v>
      </c>
      <c r="D2652" s="1" t="s">
        <v>138</v>
      </c>
      <c r="E2652" s="1" t="s">
        <v>692</v>
      </c>
      <c r="F2652" s="1" t="s">
        <v>478</v>
      </c>
      <c r="G2652" s="6" t="s">
        <v>11227</v>
      </c>
      <c r="H2652" s="2" t="s">
        <v>30</v>
      </c>
      <c r="I2652" s="1" t="s">
        <v>31</v>
      </c>
      <c r="J2652" s="1" t="s">
        <v>479</v>
      </c>
      <c r="K2652" s="4">
        <v>45802</v>
      </c>
      <c r="L2652" s="16" t="s">
        <v>11229</v>
      </c>
      <c r="M2652" s="26">
        <v>194.56</v>
      </c>
      <c r="N2652" s="2">
        <v>1</v>
      </c>
      <c r="O2652" s="26">
        <v>194.56</v>
      </c>
      <c r="P2652" s="26">
        <v>76.69</v>
      </c>
      <c r="Q2652" s="26">
        <v>14.81</v>
      </c>
      <c r="R2652" s="26">
        <v>22.37</v>
      </c>
      <c r="S2652" s="26">
        <v>0</v>
      </c>
      <c r="T2652" s="26">
        <v>24.25</v>
      </c>
      <c r="U2652" s="26">
        <v>56.44</v>
      </c>
      <c r="V2652" s="10">
        <v>0.29010000000000002</v>
      </c>
      <c r="W2652" s="1" t="s">
        <v>34</v>
      </c>
      <c r="X2652" s="3"/>
      <c r="Y2652" s="3"/>
      <c r="Z2652" s="5" t="s">
        <v>7980</v>
      </c>
      <c r="AA2652" s="5" t="str">
        <f>VLOOKUP(J2652, sku!B:C, 2, FALSE)</f>
        <v>1 Fogareiro 1 Boca + 4 Refis Guepardo</v>
      </c>
      <c r="AB2652" s="3" t="str">
        <f>VLOOKUP(J2652, sku!B:BM, 64, FALSE)</f>
        <v>Importação</v>
      </c>
      <c r="AC2652" s="3" t="str">
        <f>LEFT(pedidos[[#This Row],[SKU]],3)</f>
        <v>1FO</v>
      </c>
      <c r="AD2652" s="36" t="str" cm="1">
        <f t="array" aca="1" ref="AD2652" ca="1">IFERROR(
  INDEX(
    montadora[Montadora],
    MATCH(TRUE,LEFT(J3073,NÚCARACT(montadora[SKU Parcial]))=montadora[SKU Parcial],0)
  ),
  ""
)</f>
        <v/>
      </c>
    </row>
    <row r="2653" spans="1:30" customFormat="1" x14ac:dyDescent="0.25">
      <c r="A2653" s="1" t="s">
        <v>6916</v>
      </c>
      <c r="B2653" s="1" t="s">
        <v>6917</v>
      </c>
      <c r="C2653" s="1" t="s">
        <v>6918</v>
      </c>
      <c r="D2653" s="1" t="s">
        <v>27</v>
      </c>
      <c r="E2653" s="1" t="s">
        <v>692</v>
      </c>
      <c r="F2653" s="1" t="s">
        <v>478</v>
      </c>
      <c r="G2653" s="6" t="s">
        <v>11227</v>
      </c>
      <c r="H2653" s="2" t="s">
        <v>30</v>
      </c>
      <c r="I2653" s="1" t="s">
        <v>31</v>
      </c>
      <c r="J2653" s="1" t="s">
        <v>479</v>
      </c>
      <c r="K2653" s="4">
        <v>45802</v>
      </c>
      <c r="L2653" s="16" t="s">
        <v>11229</v>
      </c>
      <c r="M2653" s="26">
        <v>194.56</v>
      </c>
      <c r="N2653" s="2">
        <v>1</v>
      </c>
      <c r="O2653" s="26">
        <v>194.56</v>
      </c>
      <c r="P2653" s="26">
        <v>76.69</v>
      </c>
      <c r="Q2653" s="26">
        <v>14.81</v>
      </c>
      <c r="R2653" s="26">
        <v>22.37</v>
      </c>
      <c r="S2653" s="26">
        <v>0</v>
      </c>
      <c r="T2653" s="26">
        <v>24.25</v>
      </c>
      <c r="U2653" s="26">
        <v>56.44</v>
      </c>
      <c r="V2653" s="10">
        <v>0.29010000000000002</v>
      </c>
      <c r="W2653" s="1" t="s">
        <v>34</v>
      </c>
      <c r="X2653" s="3"/>
      <c r="Y2653" s="3"/>
      <c r="Z2653" s="5" t="s">
        <v>7980</v>
      </c>
      <c r="AA2653" s="5" t="str">
        <f>VLOOKUP(J2653, sku!B:C, 2, FALSE)</f>
        <v>1 Fogareiro 1 Boca + 4 Refis Guepardo</v>
      </c>
      <c r="AB2653" s="3" t="str">
        <f>VLOOKUP(J2653, sku!B:BM, 64, FALSE)</f>
        <v>Importação</v>
      </c>
      <c r="AC2653" s="3" t="str">
        <f>LEFT(pedidos[[#This Row],[SKU]],3)</f>
        <v>1FO</v>
      </c>
      <c r="AD2653" s="36" t="str" cm="1">
        <f t="array" aca="1" ref="AD2653" ca="1">IFERROR(
  INDEX(
    montadora[Montadora],
    MATCH(TRUE,LEFT(J3074,NÚCARACT(montadora[SKU Parcial]))=montadora[SKU Parcial],0)
  ),
  ""
)</f>
        <v/>
      </c>
    </row>
    <row r="2654" spans="1:30" customFormat="1" x14ac:dyDescent="0.25">
      <c r="A2654" s="1" t="s">
        <v>6919</v>
      </c>
      <c r="B2654" s="1" t="s">
        <v>6920</v>
      </c>
      <c r="C2654" s="1" t="s">
        <v>6921</v>
      </c>
      <c r="D2654" s="1" t="s">
        <v>138</v>
      </c>
      <c r="E2654" s="1" t="s">
        <v>692</v>
      </c>
      <c r="F2654" s="1" t="s">
        <v>478</v>
      </c>
      <c r="G2654" s="6" t="s">
        <v>11227</v>
      </c>
      <c r="H2654" s="2" t="s">
        <v>30</v>
      </c>
      <c r="I2654" s="1" t="s">
        <v>31</v>
      </c>
      <c r="J2654" s="1" t="s">
        <v>479</v>
      </c>
      <c r="K2654" s="4">
        <v>45802</v>
      </c>
      <c r="L2654" s="16" t="s">
        <v>11229</v>
      </c>
      <c r="M2654" s="26">
        <v>194.56</v>
      </c>
      <c r="N2654" s="2">
        <v>1</v>
      </c>
      <c r="O2654" s="26">
        <v>194.56</v>
      </c>
      <c r="P2654" s="26">
        <v>76.69</v>
      </c>
      <c r="Q2654" s="26">
        <v>14.81</v>
      </c>
      <c r="R2654" s="26">
        <v>22.37</v>
      </c>
      <c r="S2654" s="26">
        <v>0</v>
      </c>
      <c r="T2654" s="26">
        <v>24.25</v>
      </c>
      <c r="U2654" s="26">
        <v>56.44</v>
      </c>
      <c r="V2654" s="10">
        <v>0.29010000000000002</v>
      </c>
      <c r="W2654" s="1" t="s">
        <v>34</v>
      </c>
      <c r="X2654" s="3"/>
      <c r="Y2654" s="3"/>
      <c r="Z2654" s="5" t="s">
        <v>7980</v>
      </c>
      <c r="AA2654" s="5" t="str">
        <f>VLOOKUP(J2654, sku!B:C, 2, FALSE)</f>
        <v>1 Fogareiro 1 Boca + 4 Refis Guepardo</v>
      </c>
      <c r="AB2654" s="3" t="str">
        <f>VLOOKUP(J2654, sku!B:BM, 64, FALSE)</f>
        <v>Importação</v>
      </c>
      <c r="AC2654" s="3" t="str">
        <f>LEFT(pedidos[[#This Row],[SKU]],3)</f>
        <v>1FO</v>
      </c>
      <c r="AD2654" s="36" t="str" cm="1">
        <f t="array" aca="1" ref="AD2654" ca="1">IFERROR(
  INDEX(
    montadora[Montadora],
    MATCH(TRUE,LEFT(J3075,NÚCARACT(montadora[SKU Parcial]))=montadora[SKU Parcial],0)
  ),
  ""
)</f>
        <v/>
      </c>
    </row>
    <row r="2655" spans="1:30" customFormat="1" x14ac:dyDescent="0.25">
      <c r="A2655" s="1" t="s">
        <v>6922</v>
      </c>
      <c r="B2655" s="1" t="s">
        <v>6923</v>
      </c>
      <c r="C2655" s="1" t="s">
        <v>6924</v>
      </c>
      <c r="D2655" s="1" t="s">
        <v>538</v>
      </c>
      <c r="E2655" s="1" t="s">
        <v>692</v>
      </c>
      <c r="F2655" s="1" t="s">
        <v>478</v>
      </c>
      <c r="G2655" s="6" t="s">
        <v>11227</v>
      </c>
      <c r="H2655" s="2" t="s">
        <v>30</v>
      </c>
      <c r="I2655" s="1" t="s">
        <v>31</v>
      </c>
      <c r="J2655" s="1" t="s">
        <v>479</v>
      </c>
      <c r="K2655" s="4">
        <v>45802</v>
      </c>
      <c r="L2655" s="16" t="s">
        <v>11229</v>
      </c>
      <c r="M2655" s="26">
        <v>194.56</v>
      </c>
      <c r="N2655" s="2">
        <v>1</v>
      </c>
      <c r="O2655" s="26">
        <v>194.56</v>
      </c>
      <c r="P2655" s="26">
        <v>76.69</v>
      </c>
      <c r="Q2655" s="26">
        <v>14.81</v>
      </c>
      <c r="R2655" s="26">
        <v>22.37</v>
      </c>
      <c r="S2655" s="26">
        <v>0</v>
      </c>
      <c r="T2655" s="26">
        <v>24.25</v>
      </c>
      <c r="U2655" s="26">
        <v>56.44</v>
      </c>
      <c r="V2655" s="10">
        <v>0.29010000000000002</v>
      </c>
      <c r="W2655" s="1" t="s">
        <v>34</v>
      </c>
      <c r="X2655" s="3"/>
      <c r="Y2655" s="3"/>
      <c r="Z2655" s="5" t="s">
        <v>7980</v>
      </c>
      <c r="AA2655" s="5" t="str">
        <f>VLOOKUP(J2655, sku!B:C, 2, FALSE)</f>
        <v>1 Fogareiro 1 Boca + 4 Refis Guepardo</v>
      </c>
      <c r="AB2655" s="3" t="str">
        <f>VLOOKUP(J2655, sku!B:BM, 64, FALSE)</f>
        <v>Importação</v>
      </c>
      <c r="AC2655" s="3" t="str">
        <f>LEFT(pedidos[[#This Row],[SKU]],3)</f>
        <v>1FO</v>
      </c>
      <c r="AD2655" s="36" t="str" cm="1">
        <f t="array" aca="1" ref="AD2655" ca="1">IFERROR(
  INDEX(
    montadora[Montadora],
    MATCH(TRUE,LEFT(J3076,NÚCARACT(montadora[SKU Parcial]))=montadora[SKU Parcial],0)
  ),
  ""
)</f>
        <v/>
      </c>
    </row>
    <row r="2656" spans="1:30" customFormat="1" x14ac:dyDescent="0.25">
      <c r="A2656" s="1" t="s">
        <v>6925</v>
      </c>
      <c r="B2656" s="1" t="s">
        <v>6926</v>
      </c>
      <c r="C2656" s="1" t="s">
        <v>6927</v>
      </c>
      <c r="D2656" s="1" t="s">
        <v>188</v>
      </c>
      <c r="E2656" s="1" t="s">
        <v>692</v>
      </c>
      <c r="F2656" s="1" t="s">
        <v>478</v>
      </c>
      <c r="G2656" s="6" t="s">
        <v>11227</v>
      </c>
      <c r="H2656" s="2" t="s">
        <v>30</v>
      </c>
      <c r="I2656" s="1" t="s">
        <v>31</v>
      </c>
      <c r="J2656" s="1" t="s">
        <v>479</v>
      </c>
      <c r="K2656" s="4">
        <v>45802</v>
      </c>
      <c r="L2656" s="16" t="s">
        <v>11229</v>
      </c>
      <c r="M2656" s="26">
        <v>194.56</v>
      </c>
      <c r="N2656" s="2">
        <v>1</v>
      </c>
      <c r="O2656" s="26">
        <v>194.56</v>
      </c>
      <c r="P2656" s="26">
        <v>76.69</v>
      </c>
      <c r="Q2656" s="26">
        <v>14.81</v>
      </c>
      <c r="R2656" s="26">
        <v>22.37</v>
      </c>
      <c r="S2656" s="26">
        <v>0</v>
      </c>
      <c r="T2656" s="26">
        <v>24.25</v>
      </c>
      <c r="U2656" s="26">
        <v>56.44</v>
      </c>
      <c r="V2656" s="10">
        <v>0.29010000000000002</v>
      </c>
      <c r="W2656" s="1" t="s">
        <v>34</v>
      </c>
      <c r="X2656" s="3"/>
      <c r="Y2656" s="3"/>
      <c r="Z2656" s="5" t="s">
        <v>7980</v>
      </c>
      <c r="AA2656" s="5" t="str">
        <f>VLOOKUP(J2656, sku!B:C, 2, FALSE)</f>
        <v>1 Fogareiro 1 Boca + 4 Refis Guepardo</v>
      </c>
      <c r="AB2656" s="3" t="str">
        <f>VLOOKUP(J2656, sku!B:BM, 64, FALSE)</f>
        <v>Importação</v>
      </c>
      <c r="AC2656" s="3" t="str">
        <f>LEFT(pedidos[[#This Row],[SKU]],3)</f>
        <v>1FO</v>
      </c>
      <c r="AD2656" s="36" t="str" cm="1">
        <f t="array" aca="1" ref="AD2656" ca="1">IFERROR(
  INDEX(
    montadora[Montadora],
    MATCH(TRUE,LEFT(J3077,NÚCARACT(montadora[SKU Parcial]))=montadora[SKU Parcial],0)
  ),
  ""
)</f>
        <v/>
      </c>
    </row>
    <row r="2657" spans="1:30" customFormat="1" x14ac:dyDescent="0.25">
      <c r="A2657" s="1" t="s">
        <v>6928</v>
      </c>
      <c r="B2657" s="1" t="s">
        <v>6929</v>
      </c>
      <c r="C2657" s="1" t="s">
        <v>6930</v>
      </c>
      <c r="D2657" s="1" t="s">
        <v>45</v>
      </c>
      <c r="E2657" s="1" t="s">
        <v>692</v>
      </c>
      <c r="F2657" s="1" t="s">
        <v>478</v>
      </c>
      <c r="G2657" s="6" t="s">
        <v>11227</v>
      </c>
      <c r="H2657" s="2" t="s">
        <v>30</v>
      </c>
      <c r="I2657" s="1" t="s">
        <v>31</v>
      </c>
      <c r="J2657" s="1" t="s">
        <v>479</v>
      </c>
      <c r="K2657" s="4">
        <v>45803</v>
      </c>
      <c r="L2657" s="16" t="s">
        <v>11229</v>
      </c>
      <c r="M2657" s="26">
        <v>194.56</v>
      </c>
      <c r="N2657" s="2">
        <v>1</v>
      </c>
      <c r="O2657" s="26">
        <v>194.56</v>
      </c>
      <c r="P2657" s="26">
        <v>76.69</v>
      </c>
      <c r="Q2657" s="26">
        <v>14.81</v>
      </c>
      <c r="R2657" s="26">
        <v>22.37</v>
      </c>
      <c r="S2657" s="26">
        <v>0</v>
      </c>
      <c r="T2657" s="26">
        <v>24.25</v>
      </c>
      <c r="U2657" s="26">
        <v>56.44</v>
      </c>
      <c r="V2657" s="10">
        <v>0.29010000000000002</v>
      </c>
      <c r="W2657" s="1" t="s">
        <v>34</v>
      </c>
      <c r="X2657" s="3"/>
      <c r="Y2657" s="3"/>
      <c r="Z2657" s="5" t="s">
        <v>7980</v>
      </c>
      <c r="AA2657" s="5" t="str">
        <f>VLOOKUP(J2657, sku!B:C, 2, FALSE)</f>
        <v>1 Fogareiro 1 Boca + 4 Refis Guepardo</v>
      </c>
      <c r="AB2657" s="3" t="str">
        <f>VLOOKUP(J2657, sku!B:BM, 64, FALSE)</f>
        <v>Importação</v>
      </c>
      <c r="AC2657" s="3" t="str">
        <f>LEFT(pedidos[[#This Row],[SKU]],3)</f>
        <v>1FO</v>
      </c>
      <c r="AD2657" s="36" t="str" cm="1">
        <f t="array" aca="1" ref="AD2657" ca="1">IFERROR(
  INDEX(
    montadora[Montadora],
    MATCH(TRUE,LEFT(J3078,NÚCARACT(montadora[SKU Parcial]))=montadora[SKU Parcial],0)
  ),
  ""
)</f>
        <v/>
      </c>
    </row>
    <row r="2658" spans="1:30" customFormat="1" x14ac:dyDescent="0.25">
      <c r="A2658" s="1" t="s">
        <v>6960</v>
      </c>
      <c r="B2658" s="1" t="s">
        <v>6961</v>
      </c>
      <c r="C2658" s="1" t="s">
        <v>5851</v>
      </c>
      <c r="D2658" s="1" t="s">
        <v>27</v>
      </c>
      <c r="E2658" s="1" t="s">
        <v>692</v>
      </c>
      <c r="F2658" s="1" t="s">
        <v>478</v>
      </c>
      <c r="G2658" s="6" t="s">
        <v>11227</v>
      </c>
      <c r="H2658" s="2" t="s">
        <v>30</v>
      </c>
      <c r="I2658" s="1" t="s">
        <v>31</v>
      </c>
      <c r="J2658" s="1" t="s">
        <v>479</v>
      </c>
      <c r="K2658" s="4">
        <v>45797</v>
      </c>
      <c r="L2658" s="16" t="s">
        <v>11229</v>
      </c>
      <c r="M2658" s="26">
        <v>192.83</v>
      </c>
      <c r="N2658" s="2">
        <v>1</v>
      </c>
      <c r="O2658" s="26">
        <v>192.83</v>
      </c>
      <c r="P2658" s="26">
        <v>76.69</v>
      </c>
      <c r="Q2658" s="26">
        <v>14.67</v>
      </c>
      <c r="R2658" s="26">
        <v>22.18</v>
      </c>
      <c r="S2658" s="26">
        <v>0</v>
      </c>
      <c r="T2658" s="26">
        <v>24.25</v>
      </c>
      <c r="U2658" s="26">
        <v>55.04</v>
      </c>
      <c r="V2658" s="10">
        <v>0.28539999999999999</v>
      </c>
      <c r="W2658" s="1" t="s">
        <v>34</v>
      </c>
      <c r="X2658" s="3"/>
      <c r="Y2658" s="3"/>
      <c r="Z2658" s="5" t="s">
        <v>7980</v>
      </c>
      <c r="AA2658" s="5" t="str">
        <f>VLOOKUP(J2658, sku!B:C, 2, FALSE)</f>
        <v>1 Fogareiro 1 Boca + 4 Refis Guepardo</v>
      </c>
      <c r="AB2658" s="3" t="str">
        <f>VLOOKUP(J2658, sku!B:BM, 64, FALSE)</f>
        <v>Importação</v>
      </c>
      <c r="AC2658" s="3" t="str">
        <f>LEFT(pedidos[[#This Row],[SKU]],3)</f>
        <v>1FO</v>
      </c>
      <c r="AD2658" s="36" t="str" cm="1">
        <f t="array" aca="1" ref="AD2658" ca="1">IFERROR(
  INDEX(
    montadora[Montadora],
    MATCH(TRUE,LEFT(J3079,NÚCARACT(montadora[SKU Parcial]))=montadora[SKU Parcial],0)
  ),
  ""
)</f>
        <v/>
      </c>
    </row>
    <row r="2659" spans="1:30" customFormat="1" x14ac:dyDescent="0.25">
      <c r="A2659" s="1" t="s">
        <v>6962</v>
      </c>
      <c r="B2659" s="1" t="s">
        <v>36</v>
      </c>
      <c r="C2659" s="1" t="s">
        <v>6963</v>
      </c>
      <c r="D2659" s="1" t="s">
        <v>45</v>
      </c>
      <c r="E2659" s="1" t="s">
        <v>692</v>
      </c>
      <c r="F2659" s="1" t="s">
        <v>478</v>
      </c>
      <c r="G2659" s="6" t="s">
        <v>11227</v>
      </c>
      <c r="H2659" s="2" t="s">
        <v>30</v>
      </c>
      <c r="I2659" s="1" t="s">
        <v>31</v>
      </c>
      <c r="J2659" s="1" t="s">
        <v>479</v>
      </c>
      <c r="K2659" s="4">
        <v>45797</v>
      </c>
      <c r="L2659" s="16" t="s">
        <v>11229</v>
      </c>
      <c r="M2659" s="26">
        <v>192.83</v>
      </c>
      <c r="N2659" s="2">
        <v>1</v>
      </c>
      <c r="O2659" s="26">
        <v>192.83</v>
      </c>
      <c r="P2659" s="26">
        <v>76.69</v>
      </c>
      <c r="Q2659" s="26">
        <v>14.67</v>
      </c>
      <c r="R2659" s="26">
        <v>22.18</v>
      </c>
      <c r="S2659" s="26">
        <v>0</v>
      </c>
      <c r="T2659" s="26">
        <v>24.25</v>
      </c>
      <c r="U2659" s="26">
        <v>55.04</v>
      </c>
      <c r="V2659" s="10">
        <v>0.28539999999999999</v>
      </c>
      <c r="W2659" s="1" t="s">
        <v>34</v>
      </c>
      <c r="X2659" s="3"/>
      <c r="Y2659" s="3"/>
      <c r="Z2659" s="5" t="s">
        <v>7980</v>
      </c>
      <c r="AA2659" s="5" t="str">
        <f>VLOOKUP(J2659, sku!B:C, 2, FALSE)</f>
        <v>1 Fogareiro 1 Boca + 4 Refis Guepardo</v>
      </c>
      <c r="AB2659" s="3" t="str">
        <f>VLOOKUP(J2659, sku!B:BM, 64, FALSE)</f>
        <v>Importação</v>
      </c>
      <c r="AC2659" s="3" t="str">
        <f>LEFT(pedidos[[#This Row],[SKU]],3)</f>
        <v>1FO</v>
      </c>
      <c r="AD2659" s="36" t="str" cm="1">
        <f t="array" aca="1" ref="AD2659" ca="1">IFERROR(
  INDEX(
    montadora[Montadora],
    MATCH(TRUE,LEFT(J3080,NÚCARACT(montadora[SKU Parcial]))=montadora[SKU Parcial],0)
  ),
  ""
)</f>
        <v/>
      </c>
    </row>
    <row r="2660" spans="1:30" customFormat="1" x14ac:dyDescent="0.25">
      <c r="A2660" s="1" t="s">
        <v>6964</v>
      </c>
      <c r="B2660" s="1" t="s">
        <v>6965</v>
      </c>
      <c r="C2660" s="1" t="s">
        <v>2230</v>
      </c>
      <c r="D2660" s="1" t="s">
        <v>358</v>
      </c>
      <c r="E2660" s="1" t="s">
        <v>692</v>
      </c>
      <c r="F2660" s="1" t="s">
        <v>478</v>
      </c>
      <c r="G2660" s="6" t="s">
        <v>11227</v>
      </c>
      <c r="H2660" s="2" t="s">
        <v>30</v>
      </c>
      <c r="I2660" s="1" t="s">
        <v>36</v>
      </c>
      <c r="J2660" s="1" t="s">
        <v>479</v>
      </c>
      <c r="K2660" s="4">
        <v>45797</v>
      </c>
      <c r="L2660" s="16" t="s">
        <v>11229</v>
      </c>
      <c r="M2660" s="26">
        <v>192.83</v>
      </c>
      <c r="N2660" s="2">
        <v>1</v>
      </c>
      <c r="O2660" s="26">
        <v>192.83</v>
      </c>
      <c r="P2660" s="26">
        <v>76.69</v>
      </c>
      <c r="Q2660" s="26">
        <v>14.67</v>
      </c>
      <c r="R2660" s="26">
        <v>22.18</v>
      </c>
      <c r="S2660" s="26">
        <v>0</v>
      </c>
      <c r="T2660" s="26">
        <v>24.25</v>
      </c>
      <c r="U2660" s="26">
        <v>55.04</v>
      </c>
      <c r="V2660" s="10">
        <v>0.28539999999999999</v>
      </c>
      <c r="W2660" s="1" t="s">
        <v>34</v>
      </c>
      <c r="X2660" s="3"/>
      <c r="Y2660" s="3"/>
      <c r="Z2660" s="5" t="s">
        <v>7980</v>
      </c>
      <c r="AA2660" s="5" t="str">
        <f>VLOOKUP(J2660, sku!B:C, 2, FALSE)</f>
        <v>1 Fogareiro 1 Boca + 4 Refis Guepardo</v>
      </c>
      <c r="AB2660" s="3" t="str">
        <f>VLOOKUP(J2660, sku!B:BM, 64, FALSE)</f>
        <v>Importação</v>
      </c>
      <c r="AC2660" s="3" t="str">
        <f>LEFT(pedidos[[#This Row],[SKU]],3)</f>
        <v>1FO</v>
      </c>
      <c r="AD2660" s="36" t="str" cm="1">
        <f t="array" aca="1" ref="AD2660" ca="1">IFERROR(
  INDEX(
    montadora[Montadora],
    MATCH(TRUE,LEFT(J3081,NÚCARACT(montadora[SKU Parcial]))=montadora[SKU Parcial],0)
  ),
  ""
)</f>
        <v/>
      </c>
    </row>
    <row r="2661" spans="1:30" customFormat="1" x14ac:dyDescent="0.25">
      <c r="A2661" s="1" t="s">
        <v>6966</v>
      </c>
      <c r="B2661" s="1" t="s">
        <v>6967</v>
      </c>
      <c r="C2661" s="1" t="s">
        <v>6968</v>
      </c>
      <c r="D2661" s="1" t="s">
        <v>27</v>
      </c>
      <c r="E2661" s="1" t="s">
        <v>692</v>
      </c>
      <c r="F2661" s="1" t="s">
        <v>478</v>
      </c>
      <c r="G2661" s="6" t="s">
        <v>11227</v>
      </c>
      <c r="H2661" s="2" t="s">
        <v>30</v>
      </c>
      <c r="I2661" s="1" t="s">
        <v>31</v>
      </c>
      <c r="J2661" s="1" t="s">
        <v>479</v>
      </c>
      <c r="K2661" s="4">
        <v>45797</v>
      </c>
      <c r="L2661" s="16" t="s">
        <v>11229</v>
      </c>
      <c r="M2661" s="26">
        <v>192.83</v>
      </c>
      <c r="N2661" s="2">
        <v>1</v>
      </c>
      <c r="O2661" s="26">
        <v>192.83</v>
      </c>
      <c r="P2661" s="26">
        <v>76.69</v>
      </c>
      <c r="Q2661" s="26">
        <v>14.67</v>
      </c>
      <c r="R2661" s="26">
        <v>22.18</v>
      </c>
      <c r="S2661" s="26">
        <v>0</v>
      </c>
      <c r="T2661" s="26">
        <v>24.25</v>
      </c>
      <c r="U2661" s="26">
        <v>55.04</v>
      </c>
      <c r="V2661" s="10">
        <v>0.28539999999999999</v>
      </c>
      <c r="W2661" s="1" t="s">
        <v>34</v>
      </c>
      <c r="X2661" s="3"/>
      <c r="Y2661" s="3"/>
      <c r="Z2661" s="5" t="s">
        <v>7980</v>
      </c>
      <c r="AA2661" s="5" t="str">
        <f>VLOOKUP(J2661, sku!B:C, 2, FALSE)</f>
        <v>1 Fogareiro 1 Boca + 4 Refis Guepardo</v>
      </c>
      <c r="AB2661" s="3" t="str">
        <f>VLOOKUP(J2661, sku!B:BM, 64, FALSE)</f>
        <v>Importação</v>
      </c>
      <c r="AC2661" s="3" t="str">
        <f>LEFT(pedidos[[#This Row],[SKU]],3)</f>
        <v>1FO</v>
      </c>
      <c r="AD2661" s="36" t="str" cm="1">
        <f t="array" aca="1" ref="AD2661" ca="1">IFERROR(
  INDEX(
    montadora[Montadora],
    MATCH(TRUE,LEFT(J3082,NÚCARACT(montadora[SKU Parcial]))=montadora[SKU Parcial],0)
  ),
  ""
)</f>
        <v/>
      </c>
    </row>
    <row r="2662" spans="1:30" customFormat="1" x14ac:dyDescent="0.25">
      <c r="A2662" s="1" t="s">
        <v>6969</v>
      </c>
      <c r="B2662" s="1" t="s">
        <v>36</v>
      </c>
      <c r="C2662" s="1" t="s">
        <v>764</v>
      </c>
      <c r="D2662" s="1" t="s">
        <v>709</v>
      </c>
      <c r="E2662" s="1" t="s">
        <v>692</v>
      </c>
      <c r="F2662" s="1" t="s">
        <v>478</v>
      </c>
      <c r="G2662" s="6" t="s">
        <v>11227</v>
      </c>
      <c r="H2662" s="2" t="s">
        <v>30</v>
      </c>
      <c r="I2662" s="1" t="s">
        <v>31</v>
      </c>
      <c r="J2662" s="1" t="s">
        <v>479</v>
      </c>
      <c r="K2662" s="4">
        <v>45797</v>
      </c>
      <c r="L2662" s="16" t="s">
        <v>11229</v>
      </c>
      <c r="M2662" s="26">
        <v>192.83</v>
      </c>
      <c r="N2662" s="2">
        <v>1</v>
      </c>
      <c r="O2662" s="26">
        <v>226.73</v>
      </c>
      <c r="P2662" s="26">
        <v>76.69</v>
      </c>
      <c r="Q2662" s="26">
        <v>14.67</v>
      </c>
      <c r="R2662" s="26">
        <v>22.18</v>
      </c>
      <c r="S2662" s="26">
        <v>33.9</v>
      </c>
      <c r="T2662" s="26">
        <v>24.25</v>
      </c>
      <c r="U2662" s="26">
        <v>55.04</v>
      </c>
      <c r="V2662" s="10">
        <v>0.28539999999999999</v>
      </c>
      <c r="W2662" s="1" t="s">
        <v>34</v>
      </c>
      <c r="X2662" s="3"/>
      <c r="Y2662" s="3"/>
      <c r="Z2662" s="5" t="s">
        <v>7980</v>
      </c>
      <c r="AA2662" s="5" t="str">
        <f>VLOOKUP(J2662, sku!B:C, 2, FALSE)</f>
        <v>1 Fogareiro 1 Boca + 4 Refis Guepardo</v>
      </c>
      <c r="AB2662" s="3" t="str">
        <f>VLOOKUP(J2662, sku!B:BM, 64, FALSE)</f>
        <v>Importação</v>
      </c>
      <c r="AC2662" s="3" t="str">
        <f>LEFT(pedidos[[#This Row],[SKU]],3)</f>
        <v>1FO</v>
      </c>
      <c r="AD2662" s="36" t="str" cm="1">
        <f t="array" aca="1" ref="AD2662" ca="1">IFERROR(
  INDEX(
    montadora[Montadora],
    MATCH(TRUE,LEFT(J3083,NÚCARACT(montadora[SKU Parcial]))=montadora[SKU Parcial],0)
  ),
  ""
)</f>
        <v/>
      </c>
    </row>
    <row r="2663" spans="1:30" customFormat="1" x14ac:dyDescent="0.25">
      <c r="A2663" s="1" t="s">
        <v>6970</v>
      </c>
      <c r="B2663" s="1" t="s">
        <v>36</v>
      </c>
      <c r="C2663" s="1" t="s">
        <v>6971</v>
      </c>
      <c r="D2663" s="1" t="s">
        <v>188</v>
      </c>
      <c r="E2663" s="1" t="s">
        <v>692</v>
      </c>
      <c r="F2663" s="1" t="s">
        <v>478</v>
      </c>
      <c r="G2663" s="6" t="s">
        <v>11227</v>
      </c>
      <c r="H2663" s="2" t="s">
        <v>30</v>
      </c>
      <c r="I2663" s="1" t="s">
        <v>36</v>
      </c>
      <c r="J2663" s="1" t="s">
        <v>479</v>
      </c>
      <c r="K2663" s="4">
        <v>45797</v>
      </c>
      <c r="L2663" s="16" t="s">
        <v>11229</v>
      </c>
      <c r="M2663" s="26">
        <v>192.83</v>
      </c>
      <c r="N2663" s="2">
        <v>1</v>
      </c>
      <c r="O2663" s="26">
        <v>192.83</v>
      </c>
      <c r="P2663" s="26">
        <v>76.69</v>
      </c>
      <c r="Q2663" s="26">
        <v>14.67</v>
      </c>
      <c r="R2663" s="26">
        <v>22.18</v>
      </c>
      <c r="S2663" s="26">
        <v>0</v>
      </c>
      <c r="T2663" s="26">
        <v>24.25</v>
      </c>
      <c r="U2663" s="26">
        <v>55.04</v>
      </c>
      <c r="V2663" s="10">
        <v>0.28539999999999999</v>
      </c>
      <c r="W2663" s="1" t="s">
        <v>34</v>
      </c>
      <c r="X2663" s="3"/>
      <c r="Y2663" s="3"/>
      <c r="Z2663" s="5" t="s">
        <v>7980</v>
      </c>
      <c r="AA2663" s="5" t="str">
        <f>VLOOKUP(J2663, sku!B:C, 2, FALSE)</f>
        <v>1 Fogareiro 1 Boca + 4 Refis Guepardo</v>
      </c>
      <c r="AB2663" s="3" t="str">
        <f>VLOOKUP(J2663, sku!B:BM, 64, FALSE)</f>
        <v>Importação</v>
      </c>
      <c r="AC2663" s="3" t="str">
        <f>LEFT(pedidos[[#This Row],[SKU]],3)</f>
        <v>1FO</v>
      </c>
      <c r="AD2663" s="36" t="str" cm="1">
        <f t="array" aca="1" ref="AD2663" ca="1">IFERROR(
  INDEX(
    montadora[Montadora],
    MATCH(TRUE,LEFT(J3084,NÚCARACT(montadora[SKU Parcial]))=montadora[SKU Parcial],0)
  ),
  ""
)</f>
        <v/>
      </c>
    </row>
    <row r="2664" spans="1:30" customFormat="1" x14ac:dyDescent="0.25">
      <c r="A2664" s="1" t="s">
        <v>6972</v>
      </c>
      <c r="B2664" s="1" t="s">
        <v>36</v>
      </c>
      <c r="C2664" s="1" t="s">
        <v>6973</v>
      </c>
      <c r="D2664" s="1" t="s">
        <v>534</v>
      </c>
      <c r="E2664" s="1" t="s">
        <v>692</v>
      </c>
      <c r="F2664" s="1" t="s">
        <v>478</v>
      </c>
      <c r="G2664" s="6" t="s">
        <v>11227</v>
      </c>
      <c r="H2664" s="2" t="s">
        <v>30</v>
      </c>
      <c r="I2664" s="1" t="s">
        <v>31</v>
      </c>
      <c r="J2664" s="1" t="s">
        <v>479</v>
      </c>
      <c r="K2664" s="4">
        <v>45797</v>
      </c>
      <c r="L2664" s="16" t="s">
        <v>11229</v>
      </c>
      <c r="M2664" s="26">
        <v>192.83</v>
      </c>
      <c r="N2664" s="2">
        <v>1</v>
      </c>
      <c r="O2664" s="26">
        <v>229.73</v>
      </c>
      <c r="P2664" s="26">
        <v>76.69</v>
      </c>
      <c r="Q2664" s="26">
        <v>14.67</v>
      </c>
      <c r="R2664" s="26">
        <v>22.18</v>
      </c>
      <c r="S2664" s="26">
        <v>36.9</v>
      </c>
      <c r="T2664" s="26">
        <v>24.25</v>
      </c>
      <c r="U2664" s="26">
        <v>55.04</v>
      </c>
      <c r="V2664" s="10">
        <v>0.28539999999999999</v>
      </c>
      <c r="W2664" s="1" t="s">
        <v>34</v>
      </c>
      <c r="X2664" s="3"/>
      <c r="Y2664" s="3"/>
      <c r="Z2664" s="5" t="s">
        <v>7980</v>
      </c>
      <c r="AA2664" s="5" t="str">
        <f>VLOOKUP(J2664, sku!B:C, 2, FALSE)</f>
        <v>1 Fogareiro 1 Boca + 4 Refis Guepardo</v>
      </c>
      <c r="AB2664" s="3" t="str">
        <f>VLOOKUP(J2664, sku!B:BM, 64, FALSE)</f>
        <v>Importação</v>
      </c>
      <c r="AC2664" s="3" t="str">
        <f>LEFT(pedidos[[#This Row],[SKU]],3)</f>
        <v>1FO</v>
      </c>
      <c r="AD2664" s="36" t="str" cm="1">
        <f t="array" aca="1" ref="AD2664" ca="1">IFERROR(
  INDEX(
    montadora[Montadora],
    MATCH(TRUE,LEFT(J3085,NÚCARACT(montadora[SKU Parcial]))=montadora[SKU Parcial],0)
  ),
  ""
)</f>
        <v/>
      </c>
    </row>
    <row r="2665" spans="1:30" customFormat="1" x14ac:dyDescent="0.25">
      <c r="A2665" s="1" t="s">
        <v>6974</v>
      </c>
      <c r="B2665" s="1" t="s">
        <v>36</v>
      </c>
      <c r="C2665" s="1" t="s">
        <v>428</v>
      </c>
      <c r="D2665" s="1" t="s">
        <v>420</v>
      </c>
      <c r="E2665" s="1" t="s">
        <v>692</v>
      </c>
      <c r="F2665" s="1" t="s">
        <v>478</v>
      </c>
      <c r="G2665" s="6" t="s">
        <v>11227</v>
      </c>
      <c r="H2665" s="2" t="s">
        <v>30</v>
      </c>
      <c r="I2665" s="1" t="s">
        <v>31</v>
      </c>
      <c r="J2665" s="1" t="s">
        <v>479</v>
      </c>
      <c r="K2665" s="4">
        <v>45797</v>
      </c>
      <c r="L2665" s="16" t="s">
        <v>11229</v>
      </c>
      <c r="M2665" s="26">
        <v>192.83</v>
      </c>
      <c r="N2665" s="2">
        <v>1</v>
      </c>
      <c r="O2665" s="26">
        <v>192.83</v>
      </c>
      <c r="P2665" s="26">
        <v>76.69</v>
      </c>
      <c r="Q2665" s="26">
        <v>14.67</v>
      </c>
      <c r="R2665" s="26">
        <v>22.18</v>
      </c>
      <c r="S2665" s="26">
        <v>0</v>
      </c>
      <c r="T2665" s="26">
        <v>24.25</v>
      </c>
      <c r="U2665" s="26">
        <v>55.04</v>
      </c>
      <c r="V2665" s="10">
        <v>0.28539999999999999</v>
      </c>
      <c r="W2665" s="1" t="s">
        <v>34</v>
      </c>
      <c r="X2665" s="3"/>
      <c r="Y2665" s="3"/>
      <c r="Z2665" s="5" t="s">
        <v>7980</v>
      </c>
      <c r="AA2665" s="5" t="str">
        <f>VLOOKUP(J2665, sku!B:C, 2, FALSE)</f>
        <v>1 Fogareiro 1 Boca + 4 Refis Guepardo</v>
      </c>
      <c r="AB2665" s="3" t="str">
        <f>VLOOKUP(J2665, sku!B:BM, 64, FALSE)</f>
        <v>Importação</v>
      </c>
      <c r="AC2665" s="3" t="str">
        <f>LEFT(pedidos[[#This Row],[SKU]],3)</f>
        <v>1FO</v>
      </c>
      <c r="AD2665" s="36" t="str" cm="1">
        <f t="array" aca="1" ref="AD2665" ca="1">IFERROR(
  INDEX(
    montadora[Montadora],
    MATCH(TRUE,LEFT(J3086,NÚCARACT(montadora[SKU Parcial]))=montadora[SKU Parcial],0)
  ),
  ""
)</f>
        <v/>
      </c>
    </row>
    <row r="2666" spans="1:30" customFormat="1" x14ac:dyDescent="0.25">
      <c r="A2666" s="1" t="s">
        <v>6975</v>
      </c>
      <c r="B2666" s="1" t="s">
        <v>36</v>
      </c>
      <c r="C2666" s="1" t="s">
        <v>6976</v>
      </c>
      <c r="D2666" s="1" t="s">
        <v>97</v>
      </c>
      <c r="E2666" s="1" t="s">
        <v>692</v>
      </c>
      <c r="F2666" s="1" t="s">
        <v>478</v>
      </c>
      <c r="G2666" s="6" t="s">
        <v>11227</v>
      </c>
      <c r="H2666" s="2" t="s">
        <v>30</v>
      </c>
      <c r="I2666" s="1" t="s">
        <v>31</v>
      </c>
      <c r="J2666" s="1" t="s">
        <v>479</v>
      </c>
      <c r="K2666" s="4">
        <v>45798</v>
      </c>
      <c r="L2666" s="16" t="s">
        <v>11229</v>
      </c>
      <c r="M2666" s="26">
        <v>192.83</v>
      </c>
      <c r="N2666" s="2">
        <v>1</v>
      </c>
      <c r="O2666" s="26">
        <v>192.83</v>
      </c>
      <c r="P2666" s="26">
        <v>76.69</v>
      </c>
      <c r="Q2666" s="26">
        <v>14.67</v>
      </c>
      <c r="R2666" s="26">
        <v>22.18</v>
      </c>
      <c r="S2666" s="26">
        <v>0</v>
      </c>
      <c r="T2666" s="26">
        <v>24.25</v>
      </c>
      <c r="U2666" s="26">
        <v>55.04</v>
      </c>
      <c r="V2666" s="10">
        <v>0.28539999999999999</v>
      </c>
      <c r="W2666" s="1" t="s">
        <v>34</v>
      </c>
      <c r="X2666" s="3"/>
      <c r="Y2666" s="3"/>
      <c r="Z2666" s="5" t="s">
        <v>7980</v>
      </c>
      <c r="AA2666" s="5" t="str">
        <f>VLOOKUP(J2666, sku!B:C, 2, FALSE)</f>
        <v>1 Fogareiro 1 Boca + 4 Refis Guepardo</v>
      </c>
      <c r="AB2666" s="3" t="str">
        <f>VLOOKUP(J2666, sku!B:BM, 64, FALSE)</f>
        <v>Importação</v>
      </c>
      <c r="AC2666" s="3" t="str">
        <f>LEFT(pedidos[[#This Row],[SKU]],3)</f>
        <v>1FO</v>
      </c>
      <c r="AD2666" s="36" t="str" cm="1">
        <f t="array" aca="1" ref="AD2666" ca="1">IFERROR(
  INDEX(
    montadora[Montadora],
    MATCH(TRUE,LEFT(J3087,NÚCARACT(montadora[SKU Parcial]))=montadora[SKU Parcial],0)
  ),
  ""
)</f>
        <v/>
      </c>
    </row>
    <row r="2667" spans="1:30" customFormat="1" x14ac:dyDescent="0.25">
      <c r="A2667" s="1" t="s">
        <v>7147</v>
      </c>
      <c r="B2667" s="1" t="s">
        <v>36</v>
      </c>
      <c r="C2667" s="1" t="s">
        <v>7148</v>
      </c>
      <c r="D2667" s="1" t="s">
        <v>420</v>
      </c>
      <c r="E2667" s="1" t="s">
        <v>692</v>
      </c>
      <c r="F2667" s="1" t="s">
        <v>478</v>
      </c>
      <c r="G2667" s="6" t="s">
        <v>11227</v>
      </c>
      <c r="H2667" s="2" t="s">
        <v>30</v>
      </c>
      <c r="I2667" s="1" t="s">
        <v>31</v>
      </c>
      <c r="J2667" s="1" t="s">
        <v>479</v>
      </c>
      <c r="K2667" s="4">
        <v>45791</v>
      </c>
      <c r="L2667" s="16" t="s">
        <v>11229</v>
      </c>
      <c r="M2667" s="26">
        <v>192.83</v>
      </c>
      <c r="N2667" s="2">
        <v>1</v>
      </c>
      <c r="O2667" s="26">
        <v>192.83</v>
      </c>
      <c r="P2667" s="26">
        <v>76.69</v>
      </c>
      <c r="Q2667" s="26">
        <v>14.67</v>
      </c>
      <c r="R2667" s="26">
        <v>22.18</v>
      </c>
      <c r="S2667" s="26">
        <v>0</v>
      </c>
      <c r="T2667" s="26">
        <v>26.95</v>
      </c>
      <c r="U2667" s="26">
        <v>52.34</v>
      </c>
      <c r="V2667" s="10">
        <v>0.27139999999999997</v>
      </c>
      <c r="W2667" s="1" t="s">
        <v>34</v>
      </c>
      <c r="X2667" s="3"/>
      <c r="Y2667" s="3"/>
      <c r="Z2667" s="5" t="s">
        <v>7980</v>
      </c>
      <c r="AA2667" s="5" t="str">
        <f>VLOOKUP(J2667, sku!B:C, 2, FALSE)</f>
        <v>1 Fogareiro 1 Boca + 4 Refis Guepardo</v>
      </c>
      <c r="AB2667" s="3" t="str">
        <f>VLOOKUP(J2667, sku!B:BM, 64, FALSE)</f>
        <v>Importação</v>
      </c>
      <c r="AC2667" s="3" t="str">
        <f>LEFT(pedidos[[#This Row],[SKU]],3)</f>
        <v>1FO</v>
      </c>
      <c r="AD2667" s="36" t="str" cm="1">
        <f t="array" aca="1" ref="AD2667" ca="1">IFERROR(
  INDEX(
    montadora[Montadora],
    MATCH(TRUE,LEFT(J3088,NÚCARACT(montadora[SKU Parcial]))=montadora[SKU Parcial],0)
  ),
  ""
)</f>
        <v/>
      </c>
    </row>
    <row r="2668" spans="1:30" customFormat="1" x14ac:dyDescent="0.25">
      <c r="A2668" s="1" t="s">
        <v>7149</v>
      </c>
      <c r="B2668" s="1" t="s">
        <v>7150</v>
      </c>
      <c r="C2668" s="1" t="s">
        <v>7151</v>
      </c>
      <c r="D2668" s="1" t="s">
        <v>188</v>
      </c>
      <c r="E2668" s="1" t="s">
        <v>692</v>
      </c>
      <c r="F2668" s="1" t="s">
        <v>478</v>
      </c>
      <c r="G2668" s="6" t="s">
        <v>11227</v>
      </c>
      <c r="H2668" s="2" t="s">
        <v>30</v>
      </c>
      <c r="I2668" s="1" t="s">
        <v>31</v>
      </c>
      <c r="J2668" s="1" t="s">
        <v>479</v>
      </c>
      <c r="K2668" s="4">
        <v>45791</v>
      </c>
      <c r="L2668" s="16" t="s">
        <v>11229</v>
      </c>
      <c r="M2668" s="26">
        <v>192.83</v>
      </c>
      <c r="N2668" s="2">
        <v>1</v>
      </c>
      <c r="O2668" s="26">
        <v>192.83</v>
      </c>
      <c r="P2668" s="26">
        <v>76.69</v>
      </c>
      <c r="Q2668" s="26">
        <v>14.67</v>
      </c>
      <c r="R2668" s="26">
        <v>22.18</v>
      </c>
      <c r="S2668" s="26">
        <v>0</v>
      </c>
      <c r="T2668" s="26">
        <v>26.95</v>
      </c>
      <c r="U2668" s="26">
        <v>52.34</v>
      </c>
      <c r="V2668" s="10">
        <v>0.27139999999999997</v>
      </c>
      <c r="W2668" s="1" t="s">
        <v>34</v>
      </c>
      <c r="X2668" s="3"/>
      <c r="Y2668" s="3"/>
      <c r="Z2668" s="5" t="s">
        <v>7980</v>
      </c>
      <c r="AA2668" s="5" t="str">
        <f>VLOOKUP(J2668, sku!B:C, 2, FALSE)</f>
        <v>1 Fogareiro 1 Boca + 4 Refis Guepardo</v>
      </c>
      <c r="AB2668" s="3" t="str">
        <f>VLOOKUP(J2668, sku!B:BM, 64, FALSE)</f>
        <v>Importação</v>
      </c>
      <c r="AC2668" s="3" t="str">
        <f>LEFT(pedidos[[#This Row],[SKU]],3)</f>
        <v>1FO</v>
      </c>
      <c r="AD2668" s="36" t="str" cm="1">
        <f t="array" aca="1" ref="AD2668" ca="1">IFERROR(
  INDEX(
    montadora[Montadora],
    MATCH(TRUE,LEFT(#REF!,NÚCARACT(montadora[SKU Parcial]))=montadora[SKU Parcial],0)
  ),
  ""
)</f>
        <v/>
      </c>
    </row>
    <row r="2669" spans="1:30" customFormat="1" x14ac:dyDescent="0.25">
      <c r="A2669" s="1" t="s">
        <v>7152</v>
      </c>
      <c r="B2669" s="1" t="s">
        <v>36</v>
      </c>
      <c r="C2669" s="1" t="s">
        <v>7153</v>
      </c>
      <c r="D2669" s="1" t="s">
        <v>347</v>
      </c>
      <c r="E2669" s="1" t="s">
        <v>692</v>
      </c>
      <c r="F2669" s="1" t="s">
        <v>478</v>
      </c>
      <c r="G2669" s="6" t="s">
        <v>11227</v>
      </c>
      <c r="H2669" s="2" t="s">
        <v>30</v>
      </c>
      <c r="I2669" s="1" t="s">
        <v>31</v>
      </c>
      <c r="J2669" s="1" t="s">
        <v>479</v>
      </c>
      <c r="K2669" s="4">
        <v>45791</v>
      </c>
      <c r="L2669" s="16" t="s">
        <v>11229</v>
      </c>
      <c r="M2669" s="26">
        <v>192.83</v>
      </c>
      <c r="N2669" s="2">
        <v>1</v>
      </c>
      <c r="O2669" s="26">
        <v>203.73</v>
      </c>
      <c r="P2669" s="26">
        <v>76.69</v>
      </c>
      <c r="Q2669" s="26">
        <v>14.67</v>
      </c>
      <c r="R2669" s="26">
        <v>22.18</v>
      </c>
      <c r="S2669" s="26">
        <v>10.9</v>
      </c>
      <c r="T2669" s="26">
        <v>26.95</v>
      </c>
      <c r="U2669" s="26">
        <v>52.34</v>
      </c>
      <c r="V2669" s="10">
        <v>0.27139999999999997</v>
      </c>
      <c r="W2669" s="1" t="s">
        <v>34</v>
      </c>
      <c r="X2669" s="3"/>
      <c r="Y2669" s="3"/>
      <c r="Z2669" s="5" t="s">
        <v>7980</v>
      </c>
      <c r="AA2669" s="5" t="str">
        <f>VLOOKUP(J2669, sku!B:C, 2, FALSE)</f>
        <v>1 Fogareiro 1 Boca + 4 Refis Guepardo</v>
      </c>
      <c r="AB2669" s="3" t="str">
        <f>VLOOKUP(J2669, sku!B:BM, 64, FALSE)</f>
        <v>Importação</v>
      </c>
      <c r="AC2669" s="3" t="str">
        <f>LEFT(pedidos[[#This Row],[SKU]],3)</f>
        <v>1FO</v>
      </c>
      <c r="AD2669" s="36" t="str" cm="1">
        <f t="array" aca="1" ref="AD2669" ca="1">IFERROR(
  INDEX(
    montadora[Montadora],
    MATCH(TRUE,LEFT(#REF!,NÚCARACT(montadora[SKU Parcial]))=montadora[SKU Parcial],0)
  ),
  ""
)</f>
        <v/>
      </c>
    </row>
    <row r="2670" spans="1:30" customFormat="1" x14ac:dyDescent="0.25">
      <c r="A2670" s="1" t="s">
        <v>7216</v>
      </c>
      <c r="B2670" s="1" t="s">
        <v>7217</v>
      </c>
      <c r="C2670" s="1" t="s">
        <v>6685</v>
      </c>
      <c r="D2670" s="1" t="s">
        <v>27</v>
      </c>
      <c r="E2670" s="1" t="s">
        <v>692</v>
      </c>
      <c r="F2670" s="1" t="s">
        <v>478</v>
      </c>
      <c r="G2670" s="6" t="s">
        <v>11227</v>
      </c>
      <c r="H2670" s="2" t="s">
        <v>30</v>
      </c>
      <c r="I2670" s="1" t="s">
        <v>36</v>
      </c>
      <c r="J2670" s="1" t="s">
        <v>479</v>
      </c>
      <c r="K2670" s="4">
        <v>45798</v>
      </c>
      <c r="L2670" s="16" t="s">
        <v>11229</v>
      </c>
      <c r="M2670" s="26">
        <v>186.8</v>
      </c>
      <c r="N2670" s="2">
        <v>1</v>
      </c>
      <c r="O2670" s="26">
        <v>186.8</v>
      </c>
      <c r="P2670" s="26">
        <v>76.69</v>
      </c>
      <c r="Q2670" s="26">
        <v>14.22</v>
      </c>
      <c r="R2670" s="26">
        <v>21.48</v>
      </c>
      <c r="S2670" s="26">
        <v>0</v>
      </c>
      <c r="T2670" s="26">
        <v>24.25</v>
      </c>
      <c r="U2670" s="26">
        <v>50.16</v>
      </c>
      <c r="V2670" s="10">
        <v>0.26850000000000002</v>
      </c>
      <c r="W2670" s="1" t="s">
        <v>34</v>
      </c>
      <c r="X2670" s="3"/>
      <c r="Y2670" s="3"/>
      <c r="Z2670" s="5" t="s">
        <v>7980</v>
      </c>
      <c r="AA2670" s="5" t="str">
        <f>VLOOKUP(J2670, sku!B:C, 2, FALSE)</f>
        <v>1 Fogareiro 1 Boca + 4 Refis Guepardo</v>
      </c>
      <c r="AB2670" s="3" t="str">
        <f>VLOOKUP(J2670, sku!B:BM, 64, FALSE)</f>
        <v>Importação</v>
      </c>
      <c r="AC2670" s="3" t="str">
        <f>LEFT(pedidos[[#This Row],[SKU]],3)</f>
        <v>1FO</v>
      </c>
      <c r="AD2670" s="36" t="str" cm="1">
        <f t="array" aca="1" ref="AD2670" ca="1">IFERROR(
  INDEX(
    montadora[Montadora],
    MATCH(TRUE,LEFT(#REF!,NÚCARACT(montadora[SKU Parcial]))=montadora[SKU Parcial],0)
  ),
  ""
)</f>
        <v/>
      </c>
    </row>
    <row r="2671" spans="1:30" customFormat="1" x14ac:dyDescent="0.25">
      <c r="A2671" s="1" t="s">
        <v>7218</v>
      </c>
      <c r="B2671" s="1" t="s">
        <v>36</v>
      </c>
      <c r="C2671" s="1" t="s">
        <v>287</v>
      </c>
      <c r="D2671" s="1" t="s">
        <v>188</v>
      </c>
      <c r="E2671" s="1" t="s">
        <v>692</v>
      </c>
      <c r="F2671" s="1" t="s">
        <v>478</v>
      </c>
      <c r="G2671" s="6" t="s">
        <v>11227</v>
      </c>
      <c r="H2671" s="2" t="s">
        <v>30</v>
      </c>
      <c r="I2671" s="1" t="s">
        <v>36</v>
      </c>
      <c r="J2671" s="1" t="s">
        <v>479</v>
      </c>
      <c r="K2671" s="4">
        <v>45798</v>
      </c>
      <c r="L2671" s="16" t="s">
        <v>11229</v>
      </c>
      <c r="M2671" s="26">
        <v>186.8</v>
      </c>
      <c r="N2671" s="2">
        <v>1</v>
      </c>
      <c r="O2671" s="26">
        <v>186.8</v>
      </c>
      <c r="P2671" s="26">
        <v>76.69</v>
      </c>
      <c r="Q2671" s="26">
        <v>14.22</v>
      </c>
      <c r="R2671" s="26">
        <v>21.48</v>
      </c>
      <c r="S2671" s="26">
        <v>0</v>
      </c>
      <c r="T2671" s="26">
        <v>24.25</v>
      </c>
      <c r="U2671" s="26">
        <v>50.16</v>
      </c>
      <c r="V2671" s="10">
        <v>0.26850000000000002</v>
      </c>
      <c r="W2671" s="1" t="s">
        <v>34</v>
      </c>
      <c r="X2671" s="3"/>
      <c r="Y2671" s="3"/>
      <c r="Z2671" s="5" t="s">
        <v>7980</v>
      </c>
      <c r="AA2671" s="5" t="str">
        <f>VLOOKUP(J2671, sku!B:C, 2, FALSE)</f>
        <v>1 Fogareiro 1 Boca + 4 Refis Guepardo</v>
      </c>
      <c r="AB2671" s="3" t="str">
        <f>VLOOKUP(J2671, sku!B:BM, 64, FALSE)</f>
        <v>Importação</v>
      </c>
      <c r="AC2671" s="3" t="str">
        <f>LEFT(pedidos[[#This Row],[SKU]],3)</f>
        <v>1FO</v>
      </c>
      <c r="AD2671" s="36" t="str" cm="1">
        <f t="array" aca="1" ref="AD2671" ca="1">IFERROR(
  INDEX(
    montadora[Montadora],
    MATCH(TRUE,LEFT(#REF!,NÚCARACT(montadora[SKU Parcial]))=montadora[SKU Parcial],0)
  ),
  ""
)</f>
        <v/>
      </c>
    </row>
    <row r="2672" spans="1:30" customFormat="1" x14ac:dyDescent="0.25">
      <c r="A2672" s="1" t="s">
        <v>7219</v>
      </c>
      <c r="B2672" s="1" t="s">
        <v>36</v>
      </c>
      <c r="C2672" s="1" t="s">
        <v>7220</v>
      </c>
      <c r="D2672" s="1" t="s">
        <v>138</v>
      </c>
      <c r="E2672" s="1" t="s">
        <v>692</v>
      </c>
      <c r="F2672" s="1" t="s">
        <v>478</v>
      </c>
      <c r="G2672" s="6" t="s">
        <v>11227</v>
      </c>
      <c r="H2672" s="2" t="s">
        <v>30</v>
      </c>
      <c r="I2672" s="1" t="s">
        <v>31</v>
      </c>
      <c r="J2672" s="1" t="s">
        <v>479</v>
      </c>
      <c r="K2672" s="4">
        <v>45798</v>
      </c>
      <c r="L2672" s="16" t="s">
        <v>11229</v>
      </c>
      <c r="M2672" s="26">
        <v>186.8</v>
      </c>
      <c r="N2672" s="2">
        <v>1</v>
      </c>
      <c r="O2672" s="26">
        <v>186.8</v>
      </c>
      <c r="P2672" s="26">
        <v>76.69</v>
      </c>
      <c r="Q2672" s="26">
        <v>14.22</v>
      </c>
      <c r="R2672" s="26">
        <v>21.48</v>
      </c>
      <c r="S2672" s="26">
        <v>0</v>
      </c>
      <c r="T2672" s="26">
        <v>24.25</v>
      </c>
      <c r="U2672" s="26">
        <v>50.16</v>
      </c>
      <c r="V2672" s="10">
        <v>0.26850000000000002</v>
      </c>
      <c r="W2672" s="1" t="s">
        <v>34</v>
      </c>
      <c r="X2672" s="3"/>
      <c r="Y2672" s="3"/>
      <c r="Z2672" s="5" t="s">
        <v>7980</v>
      </c>
      <c r="AA2672" s="5" t="str">
        <f>VLOOKUP(J2672, sku!B:C, 2, FALSE)</f>
        <v>1 Fogareiro 1 Boca + 4 Refis Guepardo</v>
      </c>
      <c r="AB2672" s="3" t="str">
        <f>VLOOKUP(J2672, sku!B:BM, 64, FALSE)</f>
        <v>Importação</v>
      </c>
      <c r="AC2672" s="3" t="str">
        <f>LEFT(pedidos[[#This Row],[SKU]],3)</f>
        <v>1FO</v>
      </c>
      <c r="AD2672" s="36" t="str" cm="1">
        <f t="array" aca="1" ref="AD2672" ca="1">IFERROR(
  INDEX(
    montadora[Montadora],
    MATCH(TRUE,LEFT(#REF!,NÚCARACT(montadora[SKU Parcial]))=montadora[SKU Parcial],0)
  ),
  ""
)</f>
        <v/>
      </c>
    </row>
    <row r="2673" spans="1:30" customFormat="1" x14ac:dyDescent="0.25">
      <c r="A2673" s="1" t="s">
        <v>7221</v>
      </c>
      <c r="B2673" s="1" t="s">
        <v>7222</v>
      </c>
      <c r="C2673" s="1" t="s">
        <v>322</v>
      </c>
      <c r="D2673" s="1" t="s">
        <v>538</v>
      </c>
      <c r="E2673" s="1" t="s">
        <v>692</v>
      </c>
      <c r="F2673" s="1" t="s">
        <v>478</v>
      </c>
      <c r="G2673" s="6" t="s">
        <v>11227</v>
      </c>
      <c r="H2673" s="2" t="s">
        <v>30</v>
      </c>
      <c r="I2673" s="1" t="s">
        <v>31</v>
      </c>
      <c r="J2673" s="1" t="s">
        <v>479</v>
      </c>
      <c r="K2673" s="4">
        <v>45798</v>
      </c>
      <c r="L2673" s="16" t="s">
        <v>11229</v>
      </c>
      <c r="M2673" s="26">
        <v>186.8</v>
      </c>
      <c r="N2673" s="2">
        <v>1</v>
      </c>
      <c r="O2673" s="26">
        <v>186.8</v>
      </c>
      <c r="P2673" s="26">
        <v>76.69</v>
      </c>
      <c r="Q2673" s="26">
        <v>14.22</v>
      </c>
      <c r="R2673" s="26">
        <v>21.48</v>
      </c>
      <c r="S2673" s="26">
        <v>0</v>
      </c>
      <c r="T2673" s="26">
        <v>24.25</v>
      </c>
      <c r="U2673" s="26">
        <v>50.16</v>
      </c>
      <c r="V2673" s="10">
        <v>0.26850000000000002</v>
      </c>
      <c r="W2673" s="1" t="s">
        <v>34</v>
      </c>
      <c r="X2673" s="3"/>
      <c r="Y2673" s="3"/>
      <c r="Z2673" s="5" t="s">
        <v>7980</v>
      </c>
      <c r="AA2673" s="5" t="str">
        <f>VLOOKUP(J2673, sku!B:C, 2, FALSE)</f>
        <v>1 Fogareiro 1 Boca + 4 Refis Guepardo</v>
      </c>
      <c r="AB2673" s="3" t="str">
        <f>VLOOKUP(J2673, sku!B:BM, 64, FALSE)</f>
        <v>Importação</v>
      </c>
      <c r="AC2673" s="3" t="str">
        <f>LEFT(pedidos[[#This Row],[SKU]],3)</f>
        <v>1FO</v>
      </c>
      <c r="AD2673" s="36" t="str" cm="1">
        <f t="array" aca="1" ref="AD2673" ca="1">IFERROR(
  INDEX(
    montadora[Montadora],
    MATCH(TRUE,LEFT(#REF!,NÚCARACT(montadora[SKU Parcial]))=montadora[SKU Parcial],0)
  ),
  ""
)</f>
        <v/>
      </c>
    </row>
    <row r="2674" spans="1:30" customFormat="1" x14ac:dyDescent="0.25">
      <c r="A2674" s="1" t="s">
        <v>7223</v>
      </c>
      <c r="B2674" s="1" t="s">
        <v>7224</v>
      </c>
      <c r="C2674" s="1" t="s">
        <v>7225</v>
      </c>
      <c r="D2674" s="1" t="s">
        <v>27</v>
      </c>
      <c r="E2674" s="1" t="s">
        <v>692</v>
      </c>
      <c r="F2674" s="1" t="s">
        <v>478</v>
      </c>
      <c r="G2674" s="6" t="s">
        <v>11227</v>
      </c>
      <c r="H2674" s="2" t="s">
        <v>30</v>
      </c>
      <c r="I2674" s="1" t="s">
        <v>36</v>
      </c>
      <c r="J2674" s="1" t="s">
        <v>479</v>
      </c>
      <c r="K2674" s="4">
        <v>45798</v>
      </c>
      <c r="L2674" s="16" t="s">
        <v>11229</v>
      </c>
      <c r="M2674" s="26">
        <v>186.8</v>
      </c>
      <c r="N2674" s="2">
        <v>1</v>
      </c>
      <c r="O2674" s="26">
        <v>186.8</v>
      </c>
      <c r="P2674" s="26">
        <v>76.69</v>
      </c>
      <c r="Q2674" s="26">
        <v>14.22</v>
      </c>
      <c r="R2674" s="26">
        <v>21.48</v>
      </c>
      <c r="S2674" s="26">
        <v>0</v>
      </c>
      <c r="T2674" s="26">
        <v>24.25</v>
      </c>
      <c r="U2674" s="26">
        <v>50.16</v>
      </c>
      <c r="V2674" s="10">
        <v>0.26850000000000002</v>
      </c>
      <c r="W2674" s="1" t="s">
        <v>34</v>
      </c>
      <c r="X2674" s="3"/>
      <c r="Y2674" s="3"/>
      <c r="Z2674" s="5" t="s">
        <v>7980</v>
      </c>
      <c r="AA2674" s="5" t="str">
        <f>VLOOKUP(J2674, sku!B:C, 2, FALSE)</f>
        <v>1 Fogareiro 1 Boca + 4 Refis Guepardo</v>
      </c>
      <c r="AB2674" s="3" t="str">
        <f>VLOOKUP(J2674, sku!B:BM, 64, FALSE)</f>
        <v>Importação</v>
      </c>
      <c r="AC2674" s="3" t="str">
        <f>LEFT(pedidos[[#This Row],[SKU]],3)</f>
        <v>1FO</v>
      </c>
      <c r="AD2674" s="36" t="str" cm="1">
        <f t="array" aca="1" ref="AD2674" ca="1">IFERROR(
  INDEX(
    montadora[Montadora],
    MATCH(TRUE,LEFT(J3089,NÚCARACT(montadora[SKU Parcial]))=montadora[SKU Parcial],0)
  ),
  ""
)</f>
        <v/>
      </c>
    </row>
    <row r="2675" spans="1:30" customFormat="1" x14ac:dyDescent="0.25">
      <c r="A2675" s="1" t="s">
        <v>7226</v>
      </c>
      <c r="B2675" s="1" t="s">
        <v>7227</v>
      </c>
      <c r="C2675" s="1" t="s">
        <v>7228</v>
      </c>
      <c r="D2675" s="1" t="s">
        <v>745</v>
      </c>
      <c r="E2675" s="1" t="s">
        <v>692</v>
      </c>
      <c r="F2675" s="1" t="s">
        <v>478</v>
      </c>
      <c r="G2675" s="6" t="s">
        <v>11227</v>
      </c>
      <c r="H2675" s="2" t="s">
        <v>30</v>
      </c>
      <c r="I2675" s="1" t="s">
        <v>31</v>
      </c>
      <c r="J2675" s="1" t="s">
        <v>479</v>
      </c>
      <c r="K2675" s="4">
        <v>45798</v>
      </c>
      <c r="L2675" s="16" t="s">
        <v>11229</v>
      </c>
      <c r="M2675" s="26">
        <v>186.8</v>
      </c>
      <c r="N2675" s="2">
        <v>1</v>
      </c>
      <c r="O2675" s="26">
        <v>186.8</v>
      </c>
      <c r="P2675" s="26">
        <v>76.69</v>
      </c>
      <c r="Q2675" s="26">
        <v>14.22</v>
      </c>
      <c r="R2675" s="26">
        <v>21.48</v>
      </c>
      <c r="S2675" s="26">
        <v>0</v>
      </c>
      <c r="T2675" s="26">
        <v>24.25</v>
      </c>
      <c r="U2675" s="26">
        <v>50.16</v>
      </c>
      <c r="V2675" s="10">
        <v>0.26850000000000002</v>
      </c>
      <c r="W2675" s="1" t="s">
        <v>34</v>
      </c>
      <c r="X2675" s="3"/>
      <c r="Y2675" s="3"/>
      <c r="Z2675" s="5" t="s">
        <v>7980</v>
      </c>
      <c r="AA2675" s="5" t="str">
        <f>VLOOKUP(J2675, sku!B:C, 2, FALSE)</f>
        <v>1 Fogareiro 1 Boca + 4 Refis Guepardo</v>
      </c>
      <c r="AB2675" s="3" t="str">
        <f>VLOOKUP(J2675, sku!B:BM, 64, FALSE)</f>
        <v>Importação</v>
      </c>
      <c r="AC2675" s="3" t="str">
        <f>LEFT(pedidos[[#This Row],[SKU]],3)</f>
        <v>1FO</v>
      </c>
      <c r="AD2675" s="36" t="str" cm="1">
        <f t="array" aca="1" ref="AD2675" ca="1">IFERROR(
  INDEX(
    montadora[Montadora],
    MATCH(TRUE,LEFT(J3090,NÚCARACT(montadora[SKU Parcial]))=montadora[SKU Parcial],0)
  ),
  ""
)</f>
        <v/>
      </c>
    </row>
    <row r="2676" spans="1:30" customFormat="1" x14ac:dyDescent="0.25">
      <c r="A2676" s="1" t="s">
        <v>7229</v>
      </c>
      <c r="B2676" s="1" t="s">
        <v>7230</v>
      </c>
      <c r="C2676" s="1" t="s">
        <v>7231</v>
      </c>
      <c r="D2676" s="1" t="s">
        <v>347</v>
      </c>
      <c r="E2676" s="1" t="s">
        <v>692</v>
      </c>
      <c r="F2676" s="1" t="s">
        <v>478</v>
      </c>
      <c r="G2676" s="6" t="s">
        <v>11227</v>
      </c>
      <c r="H2676" s="2" t="s">
        <v>30</v>
      </c>
      <c r="I2676" s="1" t="s">
        <v>31</v>
      </c>
      <c r="J2676" s="1" t="s">
        <v>479</v>
      </c>
      <c r="K2676" s="4">
        <v>45798</v>
      </c>
      <c r="L2676" s="16" t="s">
        <v>11229</v>
      </c>
      <c r="M2676" s="26">
        <v>186.8</v>
      </c>
      <c r="N2676" s="2">
        <v>1</v>
      </c>
      <c r="O2676" s="26">
        <v>186.8</v>
      </c>
      <c r="P2676" s="26">
        <v>76.69</v>
      </c>
      <c r="Q2676" s="26">
        <v>14.22</v>
      </c>
      <c r="R2676" s="26">
        <v>21.48</v>
      </c>
      <c r="S2676" s="26">
        <v>0</v>
      </c>
      <c r="T2676" s="26">
        <v>24.25</v>
      </c>
      <c r="U2676" s="26">
        <v>50.16</v>
      </c>
      <c r="V2676" s="10">
        <v>0.26850000000000002</v>
      </c>
      <c r="W2676" s="1" t="s">
        <v>34</v>
      </c>
      <c r="X2676" s="3"/>
      <c r="Y2676" s="3"/>
      <c r="Z2676" s="5" t="s">
        <v>7980</v>
      </c>
      <c r="AA2676" s="5" t="str">
        <f>VLOOKUP(J2676, sku!B:C, 2, FALSE)</f>
        <v>1 Fogareiro 1 Boca + 4 Refis Guepardo</v>
      </c>
      <c r="AB2676" s="3" t="str">
        <f>VLOOKUP(J2676, sku!B:BM, 64, FALSE)</f>
        <v>Importação</v>
      </c>
      <c r="AC2676" s="3" t="str">
        <f>LEFT(pedidos[[#This Row],[SKU]],3)</f>
        <v>1FO</v>
      </c>
      <c r="AD2676" s="36" t="str" cm="1">
        <f t="array" aca="1" ref="AD2676" ca="1">IFERROR(
  INDEX(
    montadora[Montadora],
    MATCH(TRUE,LEFT(J3091,NÚCARACT(montadora[SKU Parcial]))=montadora[SKU Parcial],0)
  ),
  ""
)</f>
        <v/>
      </c>
    </row>
    <row r="2677" spans="1:30" customFormat="1" x14ac:dyDescent="0.25">
      <c r="A2677" s="1" t="s">
        <v>7232</v>
      </c>
      <c r="B2677" s="1" t="s">
        <v>7233</v>
      </c>
      <c r="C2677" s="1" t="s">
        <v>7234</v>
      </c>
      <c r="D2677" s="1" t="s">
        <v>138</v>
      </c>
      <c r="E2677" s="1" t="s">
        <v>692</v>
      </c>
      <c r="F2677" s="1" t="s">
        <v>478</v>
      </c>
      <c r="G2677" s="6" t="s">
        <v>11227</v>
      </c>
      <c r="H2677" s="2" t="s">
        <v>30</v>
      </c>
      <c r="I2677" s="1" t="s">
        <v>36</v>
      </c>
      <c r="J2677" s="1" t="s">
        <v>479</v>
      </c>
      <c r="K2677" s="4">
        <v>45798</v>
      </c>
      <c r="L2677" s="16" t="s">
        <v>11229</v>
      </c>
      <c r="M2677" s="26">
        <v>186.8</v>
      </c>
      <c r="N2677" s="2">
        <v>1</v>
      </c>
      <c r="O2677" s="26">
        <v>186.8</v>
      </c>
      <c r="P2677" s="26">
        <v>76.69</v>
      </c>
      <c r="Q2677" s="26">
        <v>14.22</v>
      </c>
      <c r="R2677" s="26">
        <v>21.48</v>
      </c>
      <c r="S2677" s="26">
        <v>0</v>
      </c>
      <c r="T2677" s="26">
        <v>24.25</v>
      </c>
      <c r="U2677" s="26">
        <v>50.16</v>
      </c>
      <c r="V2677" s="10">
        <v>0.26850000000000002</v>
      </c>
      <c r="W2677" s="1" t="s">
        <v>34</v>
      </c>
      <c r="X2677" s="3"/>
      <c r="Y2677" s="3"/>
      <c r="Z2677" s="5" t="s">
        <v>7980</v>
      </c>
      <c r="AA2677" s="5" t="str">
        <f>VLOOKUP(J2677, sku!B:C, 2, FALSE)</f>
        <v>1 Fogareiro 1 Boca + 4 Refis Guepardo</v>
      </c>
      <c r="AB2677" s="3" t="str">
        <f>VLOOKUP(J2677, sku!B:BM, 64, FALSE)</f>
        <v>Importação</v>
      </c>
      <c r="AC2677" s="3" t="str">
        <f>LEFT(pedidos[[#This Row],[SKU]],3)</f>
        <v>1FO</v>
      </c>
      <c r="AD2677" s="36" t="str" cm="1">
        <f t="array" aca="1" ref="AD2677" ca="1">IFERROR(
  INDEX(
    montadora[Montadora],
    MATCH(TRUE,LEFT(J3092,NÚCARACT(montadora[SKU Parcial]))=montadora[SKU Parcial],0)
  ),
  ""
)</f>
        <v/>
      </c>
    </row>
    <row r="2678" spans="1:30" customFormat="1" x14ac:dyDescent="0.25">
      <c r="A2678" s="1" t="s">
        <v>7235</v>
      </c>
      <c r="B2678" s="1" t="s">
        <v>7236</v>
      </c>
      <c r="C2678" s="1" t="s">
        <v>7237</v>
      </c>
      <c r="D2678" s="1" t="s">
        <v>188</v>
      </c>
      <c r="E2678" s="1" t="s">
        <v>692</v>
      </c>
      <c r="F2678" s="1" t="s">
        <v>478</v>
      </c>
      <c r="G2678" s="6" t="s">
        <v>11227</v>
      </c>
      <c r="H2678" s="2" t="s">
        <v>30</v>
      </c>
      <c r="I2678" s="1" t="s">
        <v>31</v>
      </c>
      <c r="J2678" s="1" t="s">
        <v>479</v>
      </c>
      <c r="K2678" s="4">
        <v>45798</v>
      </c>
      <c r="L2678" s="16" t="s">
        <v>11229</v>
      </c>
      <c r="M2678" s="26">
        <v>186.8</v>
      </c>
      <c r="N2678" s="2">
        <v>1</v>
      </c>
      <c r="O2678" s="26">
        <v>199.7</v>
      </c>
      <c r="P2678" s="26">
        <v>76.69</v>
      </c>
      <c r="Q2678" s="26">
        <v>14.22</v>
      </c>
      <c r="R2678" s="26">
        <v>21.48</v>
      </c>
      <c r="S2678" s="26">
        <v>12.9</v>
      </c>
      <c r="T2678" s="26">
        <v>24.25</v>
      </c>
      <c r="U2678" s="26">
        <v>50.16</v>
      </c>
      <c r="V2678" s="10">
        <v>0.26850000000000002</v>
      </c>
      <c r="W2678" s="1" t="s">
        <v>34</v>
      </c>
      <c r="X2678" s="3"/>
      <c r="Y2678" s="3"/>
      <c r="Z2678" s="5" t="s">
        <v>7980</v>
      </c>
      <c r="AA2678" s="5" t="str">
        <f>VLOOKUP(J2678, sku!B:C, 2, FALSE)</f>
        <v>1 Fogareiro 1 Boca + 4 Refis Guepardo</v>
      </c>
      <c r="AB2678" s="3" t="str">
        <f>VLOOKUP(J2678, sku!B:BM, 64, FALSE)</f>
        <v>Importação</v>
      </c>
      <c r="AC2678" s="3" t="str">
        <f>LEFT(pedidos[[#This Row],[SKU]],3)</f>
        <v>1FO</v>
      </c>
      <c r="AD2678" s="36" t="str" cm="1">
        <f t="array" aca="1" ref="AD2678" ca="1">IFERROR(
  INDEX(
    montadora[Montadora],
    MATCH(TRUE,LEFT(J3093,NÚCARACT(montadora[SKU Parcial]))=montadora[SKU Parcial],0)
  ),
  ""
)</f>
        <v/>
      </c>
    </row>
    <row r="2679" spans="1:30" customFormat="1" x14ac:dyDescent="0.25">
      <c r="A2679" s="1" t="s">
        <v>7238</v>
      </c>
      <c r="B2679" s="1" t="s">
        <v>36</v>
      </c>
      <c r="C2679" s="1" t="s">
        <v>7239</v>
      </c>
      <c r="D2679" s="1" t="s">
        <v>27</v>
      </c>
      <c r="E2679" s="1" t="s">
        <v>692</v>
      </c>
      <c r="F2679" s="1" t="s">
        <v>478</v>
      </c>
      <c r="G2679" s="6" t="s">
        <v>11227</v>
      </c>
      <c r="H2679" s="2" t="s">
        <v>30</v>
      </c>
      <c r="I2679" s="1" t="s">
        <v>31</v>
      </c>
      <c r="J2679" s="1" t="s">
        <v>479</v>
      </c>
      <c r="K2679" s="4">
        <v>45799</v>
      </c>
      <c r="L2679" s="16" t="s">
        <v>11229</v>
      </c>
      <c r="M2679" s="26">
        <v>186.8</v>
      </c>
      <c r="N2679" s="2">
        <v>1</v>
      </c>
      <c r="O2679" s="26">
        <v>186.8</v>
      </c>
      <c r="P2679" s="26">
        <v>76.69</v>
      </c>
      <c r="Q2679" s="26">
        <v>14.22</v>
      </c>
      <c r="R2679" s="26">
        <v>21.48</v>
      </c>
      <c r="S2679" s="26">
        <v>0</v>
      </c>
      <c r="T2679" s="26">
        <v>24.25</v>
      </c>
      <c r="U2679" s="26">
        <v>50.16</v>
      </c>
      <c r="V2679" s="10">
        <v>0.26850000000000002</v>
      </c>
      <c r="W2679" s="1" t="s">
        <v>34</v>
      </c>
      <c r="X2679" s="3"/>
      <c r="Y2679" s="3"/>
      <c r="Z2679" s="5" t="s">
        <v>7980</v>
      </c>
      <c r="AA2679" s="5" t="str">
        <f>VLOOKUP(J2679, sku!B:C, 2, FALSE)</f>
        <v>1 Fogareiro 1 Boca + 4 Refis Guepardo</v>
      </c>
      <c r="AB2679" s="3" t="str">
        <f>VLOOKUP(J2679, sku!B:BM, 64, FALSE)</f>
        <v>Importação</v>
      </c>
      <c r="AC2679" s="3" t="str">
        <f>LEFT(pedidos[[#This Row],[SKU]],3)</f>
        <v>1FO</v>
      </c>
      <c r="AD2679" s="36" t="str" cm="1">
        <f t="array" aca="1" ref="AD2679" ca="1">IFERROR(
  INDEX(
    montadora[Montadora],
    MATCH(TRUE,LEFT(J3094,NÚCARACT(montadora[SKU Parcial]))=montadora[SKU Parcial],0)
  ),
  ""
)</f>
        <v/>
      </c>
    </row>
    <row r="2680" spans="1:30" customFormat="1" x14ac:dyDescent="0.25">
      <c r="A2680" s="1" t="s">
        <v>7240</v>
      </c>
      <c r="B2680" s="1" t="s">
        <v>7241</v>
      </c>
      <c r="C2680" s="1" t="s">
        <v>3093</v>
      </c>
      <c r="D2680" s="1" t="s">
        <v>27</v>
      </c>
      <c r="E2680" s="1" t="s">
        <v>692</v>
      </c>
      <c r="F2680" s="1" t="s">
        <v>478</v>
      </c>
      <c r="G2680" s="6" t="s">
        <v>11227</v>
      </c>
      <c r="H2680" s="2" t="s">
        <v>30</v>
      </c>
      <c r="I2680" s="1" t="s">
        <v>36</v>
      </c>
      <c r="J2680" s="1" t="s">
        <v>479</v>
      </c>
      <c r="K2680" s="4">
        <v>45799</v>
      </c>
      <c r="L2680" s="16" t="s">
        <v>11229</v>
      </c>
      <c r="M2680" s="26">
        <v>186.8</v>
      </c>
      <c r="N2680" s="2">
        <v>1</v>
      </c>
      <c r="O2680" s="26">
        <v>186.8</v>
      </c>
      <c r="P2680" s="26">
        <v>76.69</v>
      </c>
      <c r="Q2680" s="26">
        <v>14.22</v>
      </c>
      <c r="R2680" s="26">
        <v>21.48</v>
      </c>
      <c r="S2680" s="26">
        <v>0</v>
      </c>
      <c r="T2680" s="26">
        <v>24.25</v>
      </c>
      <c r="U2680" s="26">
        <v>50.16</v>
      </c>
      <c r="V2680" s="10">
        <v>0.26850000000000002</v>
      </c>
      <c r="W2680" s="1" t="s">
        <v>34</v>
      </c>
      <c r="X2680" s="3"/>
      <c r="Y2680" s="3"/>
      <c r="Z2680" s="5" t="s">
        <v>7980</v>
      </c>
      <c r="AA2680" s="5" t="str">
        <f>VLOOKUP(J2680, sku!B:C, 2, FALSE)</f>
        <v>1 Fogareiro 1 Boca + 4 Refis Guepardo</v>
      </c>
      <c r="AB2680" s="3" t="str">
        <f>VLOOKUP(J2680, sku!B:BM, 64, FALSE)</f>
        <v>Importação</v>
      </c>
      <c r="AC2680" s="3" t="str">
        <f>LEFT(pedidos[[#This Row],[SKU]],3)</f>
        <v>1FO</v>
      </c>
      <c r="AD2680" s="36" t="str" cm="1">
        <f t="array" aca="1" ref="AD2680" ca="1">IFERROR(
  INDEX(
    montadora[Montadora],
    MATCH(TRUE,LEFT(J3095,NÚCARACT(montadora[SKU Parcial]))=montadora[SKU Parcial],0)
  ),
  ""
)</f>
        <v/>
      </c>
    </row>
    <row r="2681" spans="1:30" customFormat="1" x14ac:dyDescent="0.25">
      <c r="A2681" s="1" t="s">
        <v>7242</v>
      </c>
      <c r="B2681" s="1" t="s">
        <v>7243</v>
      </c>
      <c r="C2681" s="1" t="s">
        <v>7244</v>
      </c>
      <c r="D2681" s="1" t="s">
        <v>27</v>
      </c>
      <c r="E2681" s="1" t="s">
        <v>692</v>
      </c>
      <c r="F2681" s="1" t="s">
        <v>478</v>
      </c>
      <c r="G2681" s="6" t="s">
        <v>11227</v>
      </c>
      <c r="H2681" s="2" t="s">
        <v>30</v>
      </c>
      <c r="I2681" s="1" t="s">
        <v>31</v>
      </c>
      <c r="J2681" s="1" t="s">
        <v>479</v>
      </c>
      <c r="K2681" s="4">
        <v>45799</v>
      </c>
      <c r="L2681" s="16" t="s">
        <v>11229</v>
      </c>
      <c r="M2681" s="26">
        <v>186.8</v>
      </c>
      <c r="N2681" s="2">
        <v>1</v>
      </c>
      <c r="O2681" s="26">
        <v>186.8</v>
      </c>
      <c r="P2681" s="26">
        <v>76.69</v>
      </c>
      <c r="Q2681" s="26">
        <v>14.22</v>
      </c>
      <c r="R2681" s="26">
        <v>21.48</v>
      </c>
      <c r="S2681" s="26">
        <v>0</v>
      </c>
      <c r="T2681" s="26">
        <v>24.25</v>
      </c>
      <c r="U2681" s="26">
        <v>50.16</v>
      </c>
      <c r="V2681" s="10">
        <v>0.26850000000000002</v>
      </c>
      <c r="W2681" s="1" t="s">
        <v>34</v>
      </c>
      <c r="X2681" s="3"/>
      <c r="Y2681" s="3"/>
      <c r="Z2681" s="5" t="s">
        <v>7980</v>
      </c>
      <c r="AA2681" s="5" t="str">
        <f>VLOOKUP(J2681, sku!B:C, 2, FALSE)</f>
        <v>1 Fogareiro 1 Boca + 4 Refis Guepardo</v>
      </c>
      <c r="AB2681" s="3" t="str">
        <f>VLOOKUP(J2681, sku!B:BM, 64, FALSE)</f>
        <v>Importação</v>
      </c>
      <c r="AC2681" s="3" t="str">
        <f>LEFT(pedidos[[#This Row],[SKU]],3)</f>
        <v>1FO</v>
      </c>
      <c r="AD2681" s="36" t="str" cm="1">
        <f t="array" aca="1" ref="AD2681" ca="1">IFERROR(
  INDEX(
    montadora[Montadora],
    MATCH(TRUE,LEFT(J3096,NÚCARACT(montadora[SKU Parcial]))=montadora[SKU Parcial],0)
  ),
  ""
)</f>
        <v/>
      </c>
    </row>
    <row r="2682" spans="1:30" customFormat="1" x14ac:dyDescent="0.25">
      <c r="A2682" s="1" t="s">
        <v>7245</v>
      </c>
      <c r="B2682" s="1" t="s">
        <v>7246</v>
      </c>
      <c r="C2682" s="1" t="s">
        <v>7247</v>
      </c>
      <c r="D2682" s="1" t="s">
        <v>138</v>
      </c>
      <c r="E2682" s="1" t="s">
        <v>692</v>
      </c>
      <c r="F2682" s="1" t="s">
        <v>478</v>
      </c>
      <c r="G2682" s="6" t="s">
        <v>11227</v>
      </c>
      <c r="H2682" s="2" t="s">
        <v>30</v>
      </c>
      <c r="I2682" s="1" t="s">
        <v>36</v>
      </c>
      <c r="J2682" s="1" t="s">
        <v>479</v>
      </c>
      <c r="K2682" s="4">
        <v>45799</v>
      </c>
      <c r="L2682" s="16" t="s">
        <v>11229</v>
      </c>
      <c r="M2682" s="26">
        <v>186.8</v>
      </c>
      <c r="N2682" s="2">
        <v>1</v>
      </c>
      <c r="O2682" s="26">
        <v>186.8</v>
      </c>
      <c r="P2682" s="26">
        <v>76.69</v>
      </c>
      <c r="Q2682" s="26">
        <v>14.22</v>
      </c>
      <c r="R2682" s="26">
        <v>21.48</v>
      </c>
      <c r="S2682" s="26">
        <v>0</v>
      </c>
      <c r="T2682" s="26">
        <v>24.25</v>
      </c>
      <c r="U2682" s="26">
        <v>50.16</v>
      </c>
      <c r="V2682" s="10">
        <v>0.26850000000000002</v>
      </c>
      <c r="W2682" s="1" t="s">
        <v>34</v>
      </c>
      <c r="X2682" s="3"/>
      <c r="Y2682" s="3"/>
      <c r="Z2682" s="5" t="s">
        <v>7980</v>
      </c>
      <c r="AA2682" s="5" t="str">
        <f>VLOOKUP(J2682, sku!B:C, 2, FALSE)</f>
        <v>1 Fogareiro 1 Boca + 4 Refis Guepardo</v>
      </c>
      <c r="AB2682" s="3" t="str">
        <f>VLOOKUP(J2682, sku!B:BM, 64, FALSE)</f>
        <v>Importação</v>
      </c>
      <c r="AC2682" s="3" t="str">
        <f>LEFT(pedidos[[#This Row],[SKU]],3)</f>
        <v>1FO</v>
      </c>
      <c r="AD2682" s="36" t="str" cm="1">
        <f t="array" aca="1" ref="AD2682" ca="1">IFERROR(
  INDEX(
    montadora[Montadora],
    MATCH(TRUE,LEFT(J3097,NÚCARACT(montadora[SKU Parcial]))=montadora[SKU Parcial],0)
  ),
  ""
)</f>
        <v/>
      </c>
    </row>
    <row r="2683" spans="1:30" customFormat="1" x14ac:dyDescent="0.25">
      <c r="A2683" s="1" t="s">
        <v>7248</v>
      </c>
      <c r="B2683" s="1" t="s">
        <v>7249</v>
      </c>
      <c r="C2683" s="1" t="s">
        <v>7250</v>
      </c>
      <c r="D2683" s="1" t="s">
        <v>188</v>
      </c>
      <c r="E2683" s="1" t="s">
        <v>692</v>
      </c>
      <c r="F2683" s="1" t="s">
        <v>478</v>
      </c>
      <c r="G2683" s="6" t="s">
        <v>11227</v>
      </c>
      <c r="H2683" s="2" t="s">
        <v>30</v>
      </c>
      <c r="I2683" s="1" t="s">
        <v>31</v>
      </c>
      <c r="J2683" s="1" t="s">
        <v>479</v>
      </c>
      <c r="K2683" s="4">
        <v>45799</v>
      </c>
      <c r="L2683" s="16" t="s">
        <v>11229</v>
      </c>
      <c r="M2683" s="26">
        <v>186.8</v>
      </c>
      <c r="N2683" s="2">
        <v>1</v>
      </c>
      <c r="O2683" s="26">
        <v>186.8</v>
      </c>
      <c r="P2683" s="26">
        <v>76.69</v>
      </c>
      <c r="Q2683" s="26">
        <v>14.22</v>
      </c>
      <c r="R2683" s="26">
        <v>21.48</v>
      </c>
      <c r="S2683" s="26">
        <v>0</v>
      </c>
      <c r="T2683" s="26">
        <v>24.25</v>
      </c>
      <c r="U2683" s="26">
        <v>50.16</v>
      </c>
      <c r="V2683" s="10">
        <v>0.26850000000000002</v>
      </c>
      <c r="W2683" s="1" t="s">
        <v>89</v>
      </c>
      <c r="X2683" s="3"/>
      <c r="Y2683" s="3"/>
      <c r="Z2683" s="5" t="s">
        <v>7980</v>
      </c>
      <c r="AA2683" s="5" t="str">
        <f>VLOOKUP(J2683, sku!B:C, 2, FALSE)</f>
        <v>1 Fogareiro 1 Boca + 4 Refis Guepardo</v>
      </c>
      <c r="AB2683" s="3" t="str">
        <f>VLOOKUP(J2683, sku!B:BM, 64, FALSE)</f>
        <v>Importação</v>
      </c>
      <c r="AC2683" s="3" t="str">
        <f>LEFT(pedidos[[#This Row],[SKU]],3)</f>
        <v>1FO</v>
      </c>
      <c r="AD2683" s="36" t="str" cm="1">
        <f t="array" aca="1" ref="AD2683" ca="1">IFERROR(
  INDEX(
    montadora[Montadora],
    MATCH(TRUE,LEFT(J3098,NÚCARACT(montadora[SKU Parcial]))=montadora[SKU Parcial],0)
  ),
  ""
)</f>
        <v/>
      </c>
    </row>
    <row r="2684" spans="1:30" customFormat="1" x14ac:dyDescent="0.25">
      <c r="A2684" s="1" t="s">
        <v>7251</v>
      </c>
      <c r="B2684" s="1" t="s">
        <v>36</v>
      </c>
      <c r="C2684" s="1" t="s">
        <v>132</v>
      </c>
      <c r="D2684" s="1" t="s">
        <v>658</v>
      </c>
      <c r="E2684" s="1" t="s">
        <v>692</v>
      </c>
      <c r="F2684" s="1" t="s">
        <v>478</v>
      </c>
      <c r="G2684" s="6" t="s">
        <v>11227</v>
      </c>
      <c r="H2684" s="2" t="s">
        <v>30</v>
      </c>
      <c r="I2684" s="1" t="s">
        <v>31</v>
      </c>
      <c r="J2684" s="1" t="s">
        <v>479</v>
      </c>
      <c r="K2684" s="4">
        <v>45800</v>
      </c>
      <c r="L2684" s="16" t="s">
        <v>11229</v>
      </c>
      <c r="M2684" s="26">
        <v>186.8</v>
      </c>
      <c r="N2684" s="2">
        <v>1</v>
      </c>
      <c r="O2684" s="26">
        <v>199.79</v>
      </c>
      <c r="P2684" s="26">
        <v>76.69</v>
      </c>
      <c r="Q2684" s="26">
        <v>14.22</v>
      </c>
      <c r="R2684" s="26">
        <v>21.48</v>
      </c>
      <c r="S2684" s="26">
        <v>12.99</v>
      </c>
      <c r="T2684" s="26">
        <v>24.25</v>
      </c>
      <c r="U2684" s="26">
        <v>50.16</v>
      </c>
      <c r="V2684" s="10">
        <v>0.26850000000000002</v>
      </c>
      <c r="W2684" s="1" t="s">
        <v>34</v>
      </c>
      <c r="X2684" s="3"/>
      <c r="Y2684" s="3"/>
      <c r="Z2684" s="5" t="s">
        <v>7980</v>
      </c>
      <c r="AA2684" s="5" t="str">
        <f>VLOOKUP(J2684, sku!B:C, 2, FALSE)</f>
        <v>1 Fogareiro 1 Boca + 4 Refis Guepardo</v>
      </c>
      <c r="AB2684" s="3" t="str">
        <f>VLOOKUP(J2684, sku!B:BM, 64, FALSE)</f>
        <v>Importação</v>
      </c>
      <c r="AC2684" s="3" t="str">
        <f>LEFT(pedidos[[#This Row],[SKU]],3)</f>
        <v>1FO</v>
      </c>
      <c r="AD2684" s="36" t="str" cm="1">
        <f t="array" aca="1" ref="AD2684" ca="1">IFERROR(
  INDEX(
    montadora[Montadora],
    MATCH(TRUE,LEFT(J3099,NÚCARACT(montadora[SKU Parcial]))=montadora[SKU Parcial],0)
  ),
  ""
)</f>
        <v/>
      </c>
    </row>
    <row r="2685" spans="1:30" customFormat="1" x14ac:dyDescent="0.25">
      <c r="A2685" s="1" t="s">
        <v>7252</v>
      </c>
      <c r="B2685" s="1" t="s">
        <v>36</v>
      </c>
      <c r="C2685" s="1" t="s">
        <v>7253</v>
      </c>
      <c r="D2685" s="1" t="s">
        <v>1442</v>
      </c>
      <c r="E2685" s="1" t="s">
        <v>692</v>
      </c>
      <c r="F2685" s="1" t="s">
        <v>478</v>
      </c>
      <c r="G2685" s="6" t="s">
        <v>11227</v>
      </c>
      <c r="H2685" s="2" t="s">
        <v>30</v>
      </c>
      <c r="I2685" s="1" t="s">
        <v>31</v>
      </c>
      <c r="J2685" s="1" t="s">
        <v>479</v>
      </c>
      <c r="K2685" s="4">
        <v>45800</v>
      </c>
      <c r="L2685" s="16" t="s">
        <v>11229</v>
      </c>
      <c r="M2685" s="26">
        <v>186.8</v>
      </c>
      <c r="N2685" s="2">
        <v>1</v>
      </c>
      <c r="O2685" s="26">
        <v>186.8</v>
      </c>
      <c r="P2685" s="26">
        <v>76.69</v>
      </c>
      <c r="Q2685" s="26">
        <v>14.22</v>
      </c>
      <c r="R2685" s="26">
        <v>21.48</v>
      </c>
      <c r="S2685" s="26">
        <v>0</v>
      </c>
      <c r="T2685" s="26">
        <v>24.25</v>
      </c>
      <c r="U2685" s="26">
        <v>50.16</v>
      </c>
      <c r="V2685" s="10">
        <v>0.26850000000000002</v>
      </c>
      <c r="W2685" s="1" t="s">
        <v>34</v>
      </c>
      <c r="X2685" s="3"/>
      <c r="Y2685" s="3"/>
      <c r="Z2685" s="5" t="s">
        <v>7980</v>
      </c>
      <c r="AA2685" s="5" t="str">
        <f>VLOOKUP(J2685, sku!B:C, 2, FALSE)</f>
        <v>1 Fogareiro 1 Boca + 4 Refis Guepardo</v>
      </c>
      <c r="AB2685" s="3" t="str">
        <f>VLOOKUP(J2685, sku!B:BM, 64, FALSE)</f>
        <v>Importação</v>
      </c>
      <c r="AC2685" s="3" t="str">
        <f>LEFT(pedidos[[#This Row],[SKU]],3)</f>
        <v>1FO</v>
      </c>
      <c r="AD2685" s="36" t="str" cm="1">
        <f t="array" aca="1" ref="AD2685" ca="1">IFERROR(
  INDEX(
    montadora[Montadora],
    MATCH(TRUE,LEFT(J3100,NÚCARACT(montadora[SKU Parcial]))=montadora[SKU Parcial],0)
  ),
  ""
)</f>
        <v/>
      </c>
    </row>
    <row r="2686" spans="1:30" customFormat="1" x14ac:dyDescent="0.25">
      <c r="A2686" s="1" t="s">
        <v>7254</v>
      </c>
      <c r="B2686" s="1" t="s">
        <v>36</v>
      </c>
      <c r="C2686" s="1" t="s">
        <v>2269</v>
      </c>
      <c r="D2686" s="1" t="s">
        <v>38</v>
      </c>
      <c r="E2686" s="1" t="s">
        <v>692</v>
      </c>
      <c r="F2686" s="1" t="s">
        <v>478</v>
      </c>
      <c r="G2686" s="6" t="s">
        <v>11227</v>
      </c>
      <c r="H2686" s="2" t="s">
        <v>30</v>
      </c>
      <c r="I2686" s="1" t="s">
        <v>31</v>
      </c>
      <c r="J2686" s="1" t="s">
        <v>479</v>
      </c>
      <c r="K2686" s="4">
        <v>45800</v>
      </c>
      <c r="L2686" s="16" t="s">
        <v>11229</v>
      </c>
      <c r="M2686" s="26">
        <v>186.8</v>
      </c>
      <c r="N2686" s="2">
        <v>1</v>
      </c>
      <c r="O2686" s="26">
        <v>186.8</v>
      </c>
      <c r="P2686" s="26">
        <v>76.69</v>
      </c>
      <c r="Q2686" s="26">
        <v>14.22</v>
      </c>
      <c r="R2686" s="26">
        <v>21.48</v>
      </c>
      <c r="S2686" s="26">
        <v>0</v>
      </c>
      <c r="T2686" s="26">
        <v>24.25</v>
      </c>
      <c r="U2686" s="26">
        <v>50.16</v>
      </c>
      <c r="V2686" s="10">
        <v>0.26850000000000002</v>
      </c>
      <c r="W2686" s="1" t="s">
        <v>34</v>
      </c>
      <c r="X2686" s="3"/>
      <c r="Y2686" s="3"/>
      <c r="Z2686" s="5" t="s">
        <v>7980</v>
      </c>
      <c r="AA2686" s="5" t="str">
        <f>VLOOKUP(J2686, sku!B:C, 2, FALSE)</f>
        <v>1 Fogareiro 1 Boca + 4 Refis Guepardo</v>
      </c>
      <c r="AB2686" s="3" t="str">
        <f>VLOOKUP(J2686, sku!B:BM, 64, FALSE)</f>
        <v>Importação</v>
      </c>
      <c r="AC2686" s="3" t="str">
        <f>LEFT(pedidos[[#This Row],[SKU]],3)</f>
        <v>1FO</v>
      </c>
      <c r="AD2686" s="36" t="str" cm="1">
        <f t="array" aca="1" ref="AD2686" ca="1">IFERROR(
  INDEX(
    montadora[Montadora],
    MATCH(TRUE,LEFT(J3101,NÚCARACT(montadora[SKU Parcial]))=montadora[SKU Parcial],0)
  ),
  ""
)</f>
        <v/>
      </c>
    </row>
    <row r="2687" spans="1:30" customFormat="1" x14ac:dyDescent="0.25">
      <c r="A2687" s="1" t="s">
        <v>7255</v>
      </c>
      <c r="B2687" s="1" t="s">
        <v>7256</v>
      </c>
      <c r="C2687" s="1" t="s">
        <v>7257</v>
      </c>
      <c r="D2687" s="1" t="s">
        <v>319</v>
      </c>
      <c r="E2687" s="1" t="s">
        <v>692</v>
      </c>
      <c r="F2687" s="1" t="s">
        <v>478</v>
      </c>
      <c r="G2687" s="6" t="s">
        <v>11227</v>
      </c>
      <c r="H2687" s="2" t="s">
        <v>30</v>
      </c>
      <c r="I2687" s="1" t="s">
        <v>31</v>
      </c>
      <c r="J2687" s="1" t="s">
        <v>479</v>
      </c>
      <c r="K2687" s="4">
        <v>45800</v>
      </c>
      <c r="L2687" s="16" t="s">
        <v>11229</v>
      </c>
      <c r="M2687" s="26">
        <v>186.8</v>
      </c>
      <c r="N2687" s="2">
        <v>1</v>
      </c>
      <c r="O2687" s="26">
        <v>186.8</v>
      </c>
      <c r="P2687" s="26">
        <v>76.69</v>
      </c>
      <c r="Q2687" s="26">
        <v>14.22</v>
      </c>
      <c r="R2687" s="26">
        <v>21.48</v>
      </c>
      <c r="S2687" s="26">
        <v>0</v>
      </c>
      <c r="T2687" s="26">
        <v>24.25</v>
      </c>
      <c r="U2687" s="26">
        <v>50.16</v>
      </c>
      <c r="V2687" s="10">
        <v>0.26850000000000002</v>
      </c>
      <c r="W2687" s="1" t="s">
        <v>34</v>
      </c>
      <c r="X2687" s="3"/>
      <c r="Y2687" s="3"/>
      <c r="Z2687" s="5" t="s">
        <v>7980</v>
      </c>
      <c r="AA2687" s="5" t="str">
        <f>VLOOKUP(J2687, sku!B:C, 2, FALSE)</f>
        <v>1 Fogareiro 1 Boca + 4 Refis Guepardo</v>
      </c>
      <c r="AB2687" s="3" t="str">
        <f>VLOOKUP(J2687, sku!B:BM, 64, FALSE)</f>
        <v>Importação</v>
      </c>
      <c r="AC2687" s="3" t="str">
        <f>LEFT(pedidos[[#This Row],[SKU]],3)</f>
        <v>1FO</v>
      </c>
      <c r="AD2687" s="36" t="str" cm="1">
        <f t="array" aca="1" ref="AD2687" ca="1">IFERROR(
  INDEX(
    montadora[Montadora],
    MATCH(TRUE,LEFT(J3102,NÚCARACT(montadora[SKU Parcial]))=montadora[SKU Parcial],0)
  ),
  ""
)</f>
        <v/>
      </c>
    </row>
    <row r="2688" spans="1:30" customFormat="1" x14ac:dyDescent="0.25">
      <c r="A2688" s="1" t="s">
        <v>7258</v>
      </c>
      <c r="B2688" s="1" t="s">
        <v>36</v>
      </c>
      <c r="C2688" s="1" t="s">
        <v>7259</v>
      </c>
      <c r="D2688" s="1" t="s">
        <v>188</v>
      </c>
      <c r="E2688" s="1" t="s">
        <v>692</v>
      </c>
      <c r="F2688" s="1" t="s">
        <v>478</v>
      </c>
      <c r="G2688" s="6" t="s">
        <v>11227</v>
      </c>
      <c r="H2688" s="2" t="s">
        <v>30</v>
      </c>
      <c r="I2688" s="1" t="s">
        <v>31</v>
      </c>
      <c r="J2688" s="1" t="s">
        <v>479</v>
      </c>
      <c r="K2688" s="4">
        <v>45800</v>
      </c>
      <c r="L2688" s="16" t="s">
        <v>11229</v>
      </c>
      <c r="M2688" s="26">
        <v>186.8</v>
      </c>
      <c r="N2688" s="2">
        <v>1</v>
      </c>
      <c r="O2688" s="26">
        <v>186.8</v>
      </c>
      <c r="P2688" s="26">
        <v>76.69</v>
      </c>
      <c r="Q2688" s="26">
        <v>14.22</v>
      </c>
      <c r="R2688" s="26">
        <v>21.48</v>
      </c>
      <c r="S2688" s="26">
        <v>0</v>
      </c>
      <c r="T2688" s="26">
        <v>24.25</v>
      </c>
      <c r="U2688" s="26">
        <v>50.16</v>
      </c>
      <c r="V2688" s="10">
        <v>0.26850000000000002</v>
      </c>
      <c r="W2688" s="1" t="s">
        <v>34</v>
      </c>
      <c r="X2688" s="3"/>
      <c r="Y2688" s="3"/>
      <c r="Z2688" s="5" t="s">
        <v>7980</v>
      </c>
      <c r="AA2688" s="5" t="str">
        <f>VLOOKUP(J2688, sku!B:C, 2, FALSE)</f>
        <v>1 Fogareiro 1 Boca + 4 Refis Guepardo</v>
      </c>
      <c r="AB2688" s="3" t="str">
        <f>VLOOKUP(J2688, sku!B:BM, 64, FALSE)</f>
        <v>Importação</v>
      </c>
      <c r="AC2688" s="3" t="str">
        <f>LEFT(pedidos[[#This Row],[SKU]],3)</f>
        <v>1FO</v>
      </c>
      <c r="AD2688" s="36" t="str" cm="1">
        <f t="array" aca="1" ref="AD2688" ca="1">IFERROR(
  INDEX(
    montadora[Montadora],
    MATCH(TRUE,LEFT(J3103,NÚCARACT(montadora[SKU Parcial]))=montadora[SKU Parcial],0)
  ),
  ""
)</f>
        <v/>
      </c>
    </row>
    <row r="2689" spans="1:30" customFormat="1" x14ac:dyDescent="0.25">
      <c r="A2689" s="1" t="s">
        <v>7260</v>
      </c>
      <c r="B2689" s="1" t="s">
        <v>36</v>
      </c>
      <c r="C2689" s="1" t="s">
        <v>4821</v>
      </c>
      <c r="D2689" s="1" t="s">
        <v>188</v>
      </c>
      <c r="E2689" s="1" t="s">
        <v>692</v>
      </c>
      <c r="F2689" s="1" t="s">
        <v>478</v>
      </c>
      <c r="G2689" s="6" t="s">
        <v>11227</v>
      </c>
      <c r="H2689" s="2" t="s">
        <v>30</v>
      </c>
      <c r="I2689" s="1" t="s">
        <v>31</v>
      </c>
      <c r="J2689" s="1" t="s">
        <v>479</v>
      </c>
      <c r="K2689" s="4">
        <v>45800</v>
      </c>
      <c r="L2689" s="16" t="s">
        <v>11229</v>
      </c>
      <c r="M2689" s="26">
        <v>186.8</v>
      </c>
      <c r="N2689" s="2">
        <v>1</v>
      </c>
      <c r="O2689" s="26">
        <v>186.8</v>
      </c>
      <c r="P2689" s="26">
        <v>76.69</v>
      </c>
      <c r="Q2689" s="26">
        <v>14.22</v>
      </c>
      <c r="R2689" s="26">
        <v>21.48</v>
      </c>
      <c r="S2689" s="26">
        <v>0</v>
      </c>
      <c r="T2689" s="26">
        <v>24.25</v>
      </c>
      <c r="U2689" s="26">
        <v>50.16</v>
      </c>
      <c r="V2689" s="10">
        <v>0.26850000000000002</v>
      </c>
      <c r="W2689" s="1" t="s">
        <v>34</v>
      </c>
      <c r="X2689" s="3"/>
      <c r="Y2689" s="3"/>
      <c r="Z2689" s="5" t="s">
        <v>7980</v>
      </c>
      <c r="AA2689" s="5" t="str">
        <f>VLOOKUP(J2689, sku!B:C, 2, FALSE)</f>
        <v>1 Fogareiro 1 Boca + 4 Refis Guepardo</v>
      </c>
      <c r="AB2689" s="3" t="str">
        <f>VLOOKUP(J2689, sku!B:BM, 64, FALSE)</f>
        <v>Importação</v>
      </c>
      <c r="AC2689" s="3" t="str">
        <f>LEFT(pedidos[[#This Row],[SKU]],3)</f>
        <v>1FO</v>
      </c>
      <c r="AD2689" s="36" t="str" cm="1">
        <f t="array" aca="1" ref="AD2689" ca="1">IFERROR(
  INDEX(
    montadora[Montadora],
    MATCH(TRUE,LEFT(J3104,NÚCARACT(montadora[SKU Parcial]))=montadora[SKU Parcial],0)
  ),
  ""
)</f>
        <v/>
      </c>
    </row>
    <row r="2690" spans="1:30" customFormat="1" x14ac:dyDescent="0.25">
      <c r="A2690" s="1" t="s">
        <v>7261</v>
      </c>
      <c r="B2690" s="1" t="s">
        <v>7262</v>
      </c>
      <c r="C2690" s="1" t="s">
        <v>7263</v>
      </c>
      <c r="D2690" s="1" t="s">
        <v>358</v>
      </c>
      <c r="E2690" s="1" t="s">
        <v>692</v>
      </c>
      <c r="F2690" s="1" t="s">
        <v>478</v>
      </c>
      <c r="G2690" s="6" t="s">
        <v>11227</v>
      </c>
      <c r="H2690" s="2" t="s">
        <v>30</v>
      </c>
      <c r="I2690" s="1" t="s">
        <v>31</v>
      </c>
      <c r="J2690" s="1" t="s">
        <v>479</v>
      </c>
      <c r="K2690" s="4">
        <v>45800</v>
      </c>
      <c r="L2690" s="16" t="s">
        <v>11229</v>
      </c>
      <c r="M2690" s="26">
        <v>186.8</v>
      </c>
      <c r="N2690" s="2">
        <v>1</v>
      </c>
      <c r="O2690" s="26">
        <v>198.79</v>
      </c>
      <c r="P2690" s="26">
        <v>76.69</v>
      </c>
      <c r="Q2690" s="26">
        <v>14.22</v>
      </c>
      <c r="R2690" s="26">
        <v>21.48</v>
      </c>
      <c r="S2690" s="26">
        <v>11.99</v>
      </c>
      <c r="T2690" s="26">
        <v>24.25</v>
      </c>
      <c r="U2690" s="26">
        <v>50.16</v>
      </c>
      <c r="V2690" s="10">
        <v>0.26850000000000002</v>
      </c>
      <c r="W2690" s="1" t="s">
        <v>89</v>
      </c>
      <c r="X2690" s="3"/>
      <c r="Y2690" s="3"/>
      <c r="Z2690" s="5" t="s">
        <v>7980</v>
      </c>
      <c r="AA2690" s="5" t="str">
        <f>VLOOKUP(J2690, sku!B:C, 2, FALSE)</f>
        <v>1 Fogareiro 1 Boca + 4 Refis Guepardo</v>
      </c>
      <c r="AB2690" s="3" t="str">
        <f>VLOOKUP(J2690, sku!B:BM, 64, FALSE)</f>
        <v>Importação</v>
      </c>
      <c r="AC2690" s="3" t="str">
        <f>LEFT(pedidos[[#This Row],[SKU]],3)</f>
        <v>1FO</v>
      </c>
      <c r="AD2690" s="36" t="str" cm="1">
        <f t="array" aca="1" ref="AD2690" ca="1">IFERROR(
  INDEX(
    montadora[Montadora],
    MATCH(TRUE,LEFT(J3105,NÚCARACT(montadora[SKU Parcial]))=montadora[SKU Parcial],0)
  ),
  ""
)</f>
        <v/>
      </c>
    </row>
    <row r="2691" spans="1:30" customFormat="1" x14ac:dyDescent="0.25">
      <c r="A2691" s="1" t="s">
        <v>7264</v>
      </c>
      <c r="B2691" s="1" t="s">
        <v>7265</v>
      </c>
      <c r="C2691" s="1" t="s">
        <v>7266</v>
      </c>
      <c r="D2691" s="1" t="s">
        <v>27</v>
      </c>
      <c r="E2691" s="1" t="s">
        <v>692</v>
      </c>
      <c r="F2691" s="1" t="s">
        <v>478</v>
      </c>
      <c r="G2691" s="6" t="s">
        <v>11227</v>
      </c>
      <c r="H2691" s="2" t="s">
        <v>30</v>
      </c>
      <c r="I2691" s="1" t="s">
        <v>31</v>
      </c>
      <c r="J2691" s="1" t="s">
        <v>479</v>
      </c>
      <c r="K2691" s="4">
        <v>45800</v>
      </c>
      <c r="L2691" s="16" t="s">
        <v>11229</v>
      </c>
      <c r="M2691" s="26">
        <v>186.8</v>
      </c>
      <c r="N2691" s="2">
        <v>1</v>
      </c>
      <c r="O2691" s="26">
        <v>186.8</v>
      </c>
      <c r="P2691" s="26">
        <v>76.69</v>
      </c>
      <c r="Q2691" s="26">
        <v>14.22</v>
      </c>
      <c r="R2691" s="26">
        <v>21.48</v>
      </c>
      <c r="S2691" s="26">
        <v>0</v>
      </c>
      <c r="T2691" s="26">
        <v>24.25</v>
      </c>
      <c r="U2691" s="26">
        <v>50.16</v>
      </c>
      <c r="V2691" s="10">
        <v>0.26850000000000002</v>
      </c>
      <c r="W2691" s="1" t="s">
        <v>34</v>
      </c>
      <c r="X2691" s="3"/>
      <c r="Y2691" s="3"/>
      <c r="Z2691" s="5" t="s">
        <v>7980</v>
      </c>
      <c r="AA2691" s="5" t="str">
        <f>VLOOKUP(J2691, sku!B:C, 2, FALSE)</f>
        <v>1 Fogareiro 1 Boca + 4 Refis Guepardo</v>
      </c>
      <c r="AB2691" s="3" t="str">
        <f>VLOOKUP(J2691, sku!B:BM, 64, FALSE)</f>
        <v>Importação</v>
      </c>
      <c r="AC2691" s="3" t="str">
        <f>LEFT(pedidos[[#This Row],[SKU]],3)</f>
        <v>1FO</v>
      </c>
      <c r="AD2691" s="36" t="str" cm="1">
        <f t="array" aca="1" ref="AD2691" ca="1">IFERROR(
  INDEX(
    montadora[Montadora],
    MATCH(TRUE,LEFT(#REF!,NÚCARACT(montadora[SKU Parcial]))=montadora[SKU Parcial],0)
  ),
  ""
)</f>
        <v/>
      </c>
    </row>
    <row r="2692" spans="1:30" customFormat="1" x14ac:dyDescent="0.25">
      <c r="A2692" s="1" t="s">
        <v>7267</v>
      </c>
      <c r="B2692" s="1" t="s">
        <v>36</v>
      </c>
      <c r="C2692" s="1" t="s">
        <v>7268</v>
      </c>
      <c r="D2692" s="1" t="s">
        <v>191</v>
      </c>
      <c r="E2692" s="1" t="s">
        <v>692</v>
      </c>
      <c r="F2692" s="1" t="s">
        <v>478</v>
      </c>
      <c r="G2692" s="6" t="s">
        <v>11227</v>
      </c>
      <c r="H2692" s="2" t="s">
        <v>30</v>
      </c>
      <c r="I2692" s="1" t="s">
        <v>31</v>
      </c>
      <c r="J2692" s="1" t="s">
        <v>479</v>
      </c>
      <c r="K2692" s="4">
        <v>45801</v>
      </c>
      <c r="L2692" s="16" t="s">
        <v>11229</v>
      </c>
      <c r="M2692" s="26">
        <v>186.8</v>
      </c>
      <c r="N2692" s="2">
        <v>1</v>
      </c>
      <c r="O2692" s="26">
        <v>186.8</v>
      </c>
      <c r="P2692" s="26">
        <v>76.69</v>
      </c>
      <c r="Q2692" s="26">
        <v>14.22</v>
      </c>
      <c r="R2692" s="26">
        <v>21.48</v>
      </c>
      <c r="S2692" s="26">
        <v>0</v>
      </c>
      <c r="T2692" s="26">
        <v>24.25</v>
      </c>
      <c r="U2692" s="26">
        <v>50.16</v>
      </c>
      <c r="V2692" s="10">
        <v>0.26850000000000002</v>
      </c>
      <c r="W2692" s="1" t="s">
        <v>34</v>
      </c>
      <c r="X2692" s="3"/>
      <c r="Y2692" s="3"/>
      <c r="Z2692" s="5" t="s">
        <v>7980</v>
      </c>
      <c r="AA2692" s="5" t="str">
        <f>VLOOKUP(J2692, sku!B:C, 2, FALSE)</f>
        <v>1 Fogareiro 1 Boca + 4 Refis Guepardo</v>
      </c>
      <c r="AB2692" s="3" t="str">
        <f>VLOOKUP(J2692, sku!B:BM, 64, FALSE)</f>
        <v>Importação</v>
      </c>
      <c r="AC2692" s="3" t="str">
        <f>LEFT(pedidos[[#This Row],[SKU]],3)</f>
        <v>1FO</v>
      </c>
      <c r="AD2692" s="36" t="str" cm="1">
        <f t="array" aca="1" ref="AD2692" ca="1">IFERROR(
  INDEX(
    montadora[Montadora],
    MATCH(TRUE,LEFT(#REF!,NÚCARACT(montadora[SKU Parcial]))=montadora[SKU Parcial],0)
  ),
  ""
)</f>
        <v/>
      </c>
    </row>
    <row r="2693" spans="1:30" customFormat="1" x14ac:dyDescent="0.25">
      <c r="A2693" s="1" t="s">
        <v>7269</v>
      </c>
      <c r="B2693" s="1" t="s">
        <v>36</v>
      </c>
      <c r="C2693" s="1" t="s">
        <v>7270</v>
      </c>
      <c r="D2693" s="1" t="s">
        <v>617</v>
      </c>
      <c r="E2693" s="1" t="s">
        <v>692</v>
      </c>
      <c r="F2693" s="1" t="s">
        <v>478</v>
      </c>
      <c r="G2693" s="6" t="s">
        <v>11227</v>
      </c>
      <c r="H2693" s="2" t="s">
        <v>30</v>
      </c>
      <c r="I2693" s="1" t="s">
        <v>31</v>
      </c>
      <c r="J2693" s="1" t="s">
        <v>479</v>
      </c>
      <c r="K2693" s="4">
        <v>45801</v>
      </c>
      <c r="L2693" s="16" t="s">
        <v>11229</v>
      </c>
      <c r="M2693" s="26">
        <v>186.8</v>
      </c>
      <c r="N2693" s="2">
        <v>1</v>
      </c>
      <c r="O2693" s="26">
        <v>186.8</v>
      </c>
      <c r="P2693" s="26">
        <v>76.69</v>
      </c>
      <c r="Q2693" s="26">
        <v>14.22</v>
      </c>
      <c r="R2693" s="26">
        <v>21.48</v>
      </c>
      <c r="S2693" s="26">
        <v>0</v>
      </c>
      <c r="T2693" s="26">
        <v>24.25</v>
      </c>
      <c r="U2693" s="26">
        <v>50.16</v>
      </c>
      <c r="V2693" s="10">
        <v>0.26850000000000002</v>
      </c>
      <c r="W2693" s="1" t="s">
        <v>34</v>
      </c>
      <c r="X2693" s="3"/>
      <c r="Y2693" s="3"/>
      <c r="Z2693" s="5" t="s">
        <v>7980</v>
      </c>
      <c r="AA2693" s="5" t="str">
        <f>VLOOKUP(J2693, sku!B:C, 2, FALSE)</f>
        <v>1 Fogareiro 1 Boca + 4 Refis Guepardo</v>
      </c>
      <c r="AB2693" s="3" t="str">
        <f>VLOOKUP(J2693, sku!B:BM, 64, FALSE)</f>
        <v>Importação</v>
      </c>
      <c r="AC2693" s="3" t="str">
        <f>LEFT(pedidos[[#This Row],[SKU]],3)</f>
        <v>1FO</v>
      </c>
      <c r="AD2693" s="36" t="str" cm="1">
        <f t="array" aca="1" ref="AD2693" ca="1">IFERROR(
  INDEX(
    montadora[Montadora],
    MATCH(TRUE,LEFT(J3106,NÚCARACT(montadora[SKU Parcial]))=montadora[SKU Parcial],0)
  ),
  ""
)</f>
        <v/>
      </c>
    </row>
    <row r="2694" spans="1:30" customFormat="1" x14ac:dyDescent="0.25">
      <c r="A2694" s="1" t="s">
        <v>7271</v>
      </c>
      <c r="B2694" s="1" t="s">
        <v>36</v>
      </c>
      <c r="C2694" s="1" t="s">
        <v>1900</v>
      </c>
      <c r="D2694" s="1" t="s">
        <v>420</v>
      </c>
      <c r="E2694" s="1" t="s">
        <v>692</v>
      </c>
      <c r="F2694" s="1" t="s">
        <v>478</v>
      </c>
      <c r="G2694" s="6" t="s">
        <v>11227</v>
      </c>
      <c r="H2694" s="2" t="s">
        <v>30</v>
      </c>
      <c r="I2694" s="1" t="s">
        <v>31</v>
      </c>
      <c r="J2694" s="1" t="s">
        <v>479</v>
      </c>
      <c r="K2694" s="4">
        <v>45801</v>
      </c>
      <c r="L2694" s="16" t="s">
        <v>11229</v>
      </c>
      <c r="M2694" s="26">
        <v>186.8</v>
      </c>
      <c r="N2694" s="2">
        <v>1</v>
      </c>
      <c r="O2694" s="26">
        <v>186.8</v>
      </c>
      <c r="P2694" s="26">
        <v>76.69</v>
      </c>
      <c r="Q2694" s="26">
        <v>14.22</v>
      </c>
      <c r="R2694" s="26">
        <v>21.48</v>
      </c>
      <c r="S2694" s="26">
        <v>0</v>
      </c>
      <c r="T2694" s="26">
        <v>24.25</v>
      </c>
      <c r="U2694" s="26">
        <v>50.16</v>
      </c>
      <c r="V2694" s="10">
        <v>0.26850000000000002</v>
      </c>
      <c r="W2694" s="1" t="s">
        <v>34</v>
      </c>
      <c r="X2694" s="3"/>
      <c r="Y2694" s="3"/>
      <c r="Z2694" s="5" t="s">
        <v>7980</v>
      </c>
      <c r="AA2694" s="5" t="str">
        <f>VLOOKUP(J2694, sku!B:C, 2, FALSE)</f>
        <v>1 Fogareiro 1 Boca + 4 Refis Guepardo</v>
      </c>
      <c r="AB2694" s="3" t="str">
        <f>VLOOKUP(J2694, sku!B:BM, 64, FALSE)</f>
        <v>Importação</v>
      </c>
      <c r="AC2694" s="3" t="str">
        <f>LEFT(pedidos[[#This Row],[SKU]],3)</f>
        <v>1FO</v>
      </c>
      <c r="AD2694" s="36" t="str" cm="1">
        <f t="array" aca="1" ref="AD2694" ca="1">IFERROR(
  INDEX(
    montadora[Montadora],
    MATCH(TRUE,LEFT(J3107,NÚCARACT(montadora[SKU Parcial]))=montadora[SKU Parcial],0)
  ),
  ""
)</f>
        <v/>
      </c>
    </row>
    <row r="2695" spans="1:30" customFormat="1" x14ac:dyDescent="0.25">
      <c r="A2695" s="1" t="s">
        <v>7272</v>
      </c>
      <c r="B2695" s="1" t="s">
        <v>7273</v>
      </c>
      <c r="C2695" s="1" t="s">
        <v>7274</v>
      </c>
      <c r="D2695" s="1" t="s">
        <v>27</v>
      </c>
      <c r="E2695" s="1" t="s">
        <v>692</v>
      </c>
      <c r="F2695" s="1" t="s">
        <v>478</v>
      </c>
      <c r="G2695" s="6" t="s">
        <v>11227</v>
      </c>
      <c r="H2695" s="2" t="s">
        <v>30</v>
      </c>
      <c r="I2695" s="1" t="s">
        <v>31</v>
      </c>
      <c r="J2695" s="1" t="s">
        <v>479</v>
      </c>
      <c r="K2695" s="4">
        <v>45801</v>
      </c>
      <c r="L2695" s="16" t="s">
        <v>11229</v>
      </c>
      <c r="M2695" s="26">
        <v>186.8</v>
      </c>
      <c r="N2695" s="2">
        <v>1</v>
      </c>
      <c r="O2695" s="26">
        <v>186.8</v>
      </c>
      <c r="P2695" s="26">
        <v>76.69</v>
      </c>
      <c r="Q2695" s="26">
        <v>14.22</v>
      </c>
      <c r="R2695" s="26">
        <v>21.48</v>
      </c>
      <c r="S2695" s="26">
        <v>0</v>
      </c>
      <c r="T2695" s="26">
        <v>24.25</v>
      </c>
      <c r="U2695" s="26">
        <v>50.16</v>
      </c>
      <c r="V2695" s="10">
        <v>0.26850000000000002</v>
      </c>
      <c r="W2695" s="1" t="s">
        <v>34</v>
      </c>
      <c r="X2695" s="3"/>
      <c r="Y2695" s="3"/>
      <c r="Z2695" s="5" t="s">
        <v>7980</v>
      </c>
      <c r="AA2695" s="5" t="str">
        <f>VLOOKUP(J2695, sku!B:C, 2, FALSE)</f>
        <v>1 Fogareiro 1 Boca + 4 Refis Guepardo</v>
      </c>
      <c r="AB2695" s="3" t="str">
        <f>VLOOKUP(J2695, sku!B:BM, 64, FALSE)</f>
        <v>Importação</v>
      </c>
      <c r="AC2695" s="3" t="str">
        <f>LEFT(pedidos[[#This Row],[SKU]],3)</f>
        <v>1FO</v>
      </c>
      <c r="AD2695" s="36" t="str" cm="1">
        <f t="array" aca="1" ref="AD2695" ca="1">IFERROR(
  INDEX(
    montadora[Montadora],
    MATCH(TRUE,LEFT(J3108,NÚCARACT(montadora[SKU Parcial]))=montadora[SKU Parcial],0)
  ),
  ""
)</f>
        <v/>
      </c>
    </row>
    <row r="2696" spans="1:30" customFormat="1" x14ac:dyDescent="0.25">
      <c r="A2696" s="1" t="s">
        <v>7275</v>
      </c>
      <c r="B2696" s="1" t="s">
        <v>7276</v>
      </c>
      <c r="C2696" s="1" t="s">
        <v>2427</v>
      </c>
      <c r="D2696" s="1" t="s">
        <v>45</v>
      </c>
      <c r="E2696" s="1" t="s">
        <v>692</v>
      </c>
      <c r="F2696" s="1" t="s">
        <v>478</v>
      </c>
      <c r="G2696" s="6" t="s">
        <v>11227</v>
      </c>
      <c r="H2696" s="2" t="s">
        <v>30</v>
      </c>
      <c r="I2696" s="1" t="s">
        <v>31</v>
      </c>
      <c r="J2696" s="1" t="s">
        <v>479</v>
      </c>
      <c r="K2696" s="4">
        <v>45801</v>
      </c>
      <c r="L2696" s="16" t="s">
        <v>11229</v>
      </c>
      <c r="M2696" s="26">
        <v>186.8</v>
      </c>
      <c r="N2696" s="2">
        <v>1</v>
      </c>
      <c r="O2696" s="26">
        <v>186.8</v>
      </c>
      <c r="P2696" s="26">
        <v>76.69</v>
      </c>
      <c r="Q2696" s="26">
        <v>14.22</v>
      </c>
      <c r="R2696" s="26">
        <v>21.48</v>
      </c>
      <c r="S2696" s="26">
        <v>0</v>
      </c>
      <c r="T2696" s="26">
        <v>24.25</v>
      </c>
      <c r="U2696" s="26">
        <v>50.16</v>
      </c>
      <c r="V2696" s="10">
        <v>0.26850000000000002</v>
      </c>
      <c r="W2696" s="1" t="s">
        <v>34</v>
      </c>
      <c r="X2696" s="3"/>
      <c r="Y2696" s="3"/>
      <c r="Z2696" s="5" t="s">
        <v>7980</v>
      </c>
      <c r="AA2696" s="5" t="str">
        <f>VLOOKUP(J2696, sku!B:C, 2, FALSE)</f>
        <v>1 Fogareiro 1 Boca + 4 Refis Guepardo</v>
      </c>
      <c r="AB2696" s="3" t="str">
        <f>VLOOKUP(J2696, sku!B:BM, 64, FALSE)</f>
        <v>Importação</v>
      </c>
      <c r="AC2696" s="3" t="str">
        <f>LEFT(pedidos[[#This Row],[SKU]],3)</f>
        <v>1FO</v>
      </c>
      <c r="AD2696" s="36" t="str" cm="1">
        <f t="array" aca="1" ref="AD2696" ca="1">IFERROR(
  INDEX(
    montadora[Montadora],
    MATCH(TRUE,LEFT(J3109,NÚCARACT(montadora[SKU Parcial]))=montadora[SKU Parcial],0)
  ),
  ""
)</f>
        <v/>
      </c>
    </row>
    <row r="2697" spans="1:30" customFormat="1" x14ac:dyDescent="0.25">
      <c r="A2697" s="1" t="s">
        <v>7277</v>
      </c>
      <c r="B2697" s="1" t="s">
        <v>7278</v>
      </c>
      <c r="C2697" s="1" t="s">
        <v>1663</v>
      </c>
      <c r="D2697" s="1" t="s">
        <v>420</v>
      </c>
      <c r="E2697" s="1" t="s">
        <v>692</v>
      </c>
      <c r="F2697" s="1" t="s">
        <v>478</v>
      </c>
      <c r="G2697" s="6" t="s">
        <v>11227</v>
      </c>
      <c r="H2697" s="2" t="s">
        <v>30</v>
      </c>
      <c r="I2697" s="1" t="s">
        <v>36</v>
      </c>
      <c r="J2697" s="1" t="s">
        <v>479</v>
      </c>
      <c r="K2697" s="4">
        <v>45801</v>
      </c>
      <c r="L2697" s="16" t="s">
        <v>11229</v>
      </c>
      <c r="M2697" s="26">
        <v>186.8</v>
      </c>
      <c r="N2697" s="2">
        <v>1</v>
      </c>
      <c r="O2697" s="26">
        <v>186.8</v>
      </c>
      <c r="P2697" s="26">
        <v>76.69</v>
      </c>
      <c r="Q2697" s="26">
        <v>14.22</v>
      </c>
      <c r="R2697" s="26">
        <v>21.48</v>
      </c>
      <c r="S2697" s="26">
        <v>0</v>
      </c>
      <c r="T2697" s="26">
        <v>24.25</v>
      </c>
      <c r="U2697" s="26">
        <v>50.16</v>
      </c>
      <c r="V2697" s="10">
        <v>0.26850000000000002</v>
      </c>
      <c r="W2697" s="1" t="s">
        <v>34</v>
      </c>
      <c r="X2697" s="3"/>
      <c r="Y2697" s="3"/>
      <c r="Z2697" s="5" t="s">
        <v>7980</v>
      </c>
      <c r="AA2697" s="5" t="str">
        <f>VLOOKUP(J2697, sku!B:C, 2, FALSE)</f>
        <v>1 Fogareiro 1 Boca + 4 Refis Guepardo</v>
      </c>
      <c r="AB2697" s="3" t="str">
        <f>VLOOKUP(J2697, sku!B:BM, 64, FALSE)</f>
        <v>Importação</v>
      </c>
      <c r="AC2697" s="3" t="str">
        <f>LEFT(pedidos[[#This Row],[SKU]],3)</f>
        <v>1FO</v>
      </c>
      <c r="AD2697" s="36" t="str" cm="1">
        <f t="array" aca="1" ref="AD2697" ca="1">IFERROR(
  INDEX(
    montadora[Montadora],
    MATCH(TRUE,LEFT(J3110,NÚCARACT(montadora[SKU Parcial]))=montadora[SKU Parcial],0)
  ),
  ""
)</f>
        <v/>
      </c>
    </row>
    <row r="2698" spans="1:30" customFormat="1" x14ac:dyDescent="0.25">
      <c r="A2698" s="1" t="s">
        <v>7279</v>
      </c>
      <c r="B2698" s="1" t="s">
        <v>36</v>
      </c>
      <c r="C2698" s="1" t="s">
        <v>579</v>
      </c>
      <c r="D2698" s="1" t="s">
        <v>27</v>
      </c>
      <c r="E2698" s="1" t="s">
        <v>692</v>
      </c>
      <c r="F2698" s="1" t="s">
        <v>478</v>
      </c>
      <c r="G2698" s="6" t="s">
        <v>11227</v>
      </c>
      <c r="H2698" s="2" t="s">
        <v>30</v>
      </c>
      <c r="I2698" s="1" t="s">
        <v>36</v>
      </c>
      <c r="J2698" s="1" t="s">
        <v>479</v>
      </c>
      <c r="K2698" s="4">
        <v>45801</v>
      </c>
      <c r="L2698" s="16" t="s">
        <v>11229</v>
      </c>
      <c r="M2698" s="26">
        <v>186.8</v>
      </c>
      <c r="N2698" s="2">
        <v>1</v>
      </c>
      <c r="O2698" s="26">
        <v>186.8</v>
      </c>
      <c r="P2698" s="26">
        <v>76.69</v>
      </c>
      <c r="Q2698" s="26">
        <v>14.22</v>
      </c>
      <c r="R2698" s="26">
        <v>21.48</v>
      </c>
      <c r="S2698" s="26">
        <v>0</v>
      </c>
      <c r="T2698" s="26">
        <v>24.25</v>
      </c>
      <c r="U2698" s="26">
        <v>50.16</v>
      </c>
      <c r="V2698" s="10">
        <v>0.26850000000000002</v>
      </c>
      <c r="W2698" s="1" t="s">
        <v>34</v>
      </c>
      <c r="X2698" s="3"/>
      <c r="Y2698" s="3"/>
      <c r="Z2698" s="5" t="s">
        <v>7980</v>
      </c>
      <c r="AA2698" s="5" t="str">
        <f>VLOOKUP(J2698, sku!B:C, 2, FALSE)</f>
        <v>1 Fogareiro 1 Boca + 4 Refis Guepardo</v>
      </c>
      <c r="AB2698" s="3" t="str">
        <f>VLOOKUP(J2698, sku!B:BM, 64, FALSE)</f>
        <v>Importação</v>
      </c>
      <c r="AC2698" s="3" t="str">
        <f>LEFT(pedidos[[#This Row],[SKU]],3)</f>
        <v>1FO</v>
      </c>
      <c r="AD2698" s="36" t="str" cm="1">
        <f t="array" aca="1" ref="AD2698" ca="1">IFERROR(
  INDEX(
    montadora[Montadora],
    MATCH(TRUE,LEFT(J3111,NÚCARACT(montadora[SKU Parcial]))=montadora[SKU Parcial],0)
  ),
  ""
)</f>
        <v/>
      </c>
    </row>
    <row r="2699" spans="1:30" customFormat="1" x14ac:dyDescent="0.25">
      <c r="A2699" s="1" t="s">
        <v>7280</v>
      </c>
      <c r="B2699" s="1" t="s">
        <v>7281</v>
      </c>
      <c r="C2699" s="1" t="s">
        <v>7282</v>
      </c>
      <c r="D2699" s="1" t="s">
        <v>27</v>
      </c>
      <c r="E2699" s="1" t="s">
        <v>692</v>
      </c>
      <c r="F2699" s="1" t="s">
        <v>478</v>
      </c>
      <c r="G2699" s="6" t="s">
        <v>11227</v>
      </c>
      <c r="H2699" s="2" t="s">
        <v>30</v>
      </c>
      <c r="I2699" s="1" t="s">
        <v>31</v>
      </c>
      <c r="J2699" s="1" t="s">
        <v>479</v>
      </c>
      <c r="K2699" s="4">
        <v>45801</v>
      </c>
      <c r="L2699" s="16" t="s">
        <v>11229</v>
      </c>
      <c r="M2699" s="26">
        <v>186.8</v>
      </c>
      <c r="N2699" s="2">
        <v>1</v>
      </c>
      <c r="O2699" s="26">
        <v>186.8</v>
      </c>
      <c r="P2699" s="26">
        <v>76.69</v>
      </c>
      <c r="Q2699" s="26">
        <v>14.22</v>
      </c>
      <c r="R2699" s="26">
        <v>21.48</v>
      </c>
      <c r="S2699" s="26">
        <v>0</v>
      </c>
      <c r="T2699" s="26">
        <v>24.25</v>
      </c>
      <c r="U2699" s="26">
        <v>50.16</v>
      </c>
      <c r="V2699" s="10">
        <v>0.26850000000000002</v>
      </c>
      <c r="W2699" s="1" t="s">
        <v>34</v>
      </c>
      <c r="X2699" s="3"/>
      <c r="Y2699" s="3"/>
      <c r="Z2699" s="5" t="s">
        <v>7980</v>
      </c>
      <c r="AA2699" s="5" t="str">
        <f>VLOOKUP(J2699, sku!B:C, 2, FALSE)</f>
        <v>1 Fogareiro 1 Boca + 4 Refis Guepardo</v>
      </c>
      <c r="AB2699" s="3" t="str">
        <f>VLOOKUP(J2699, sku!B:BM, 64, FALSE)</f>
        <v>Importação</v>
      </c>
      <c r="AC2699" s="3" t="str">
        <f>LEFT(pedidos[[#This Row],[SKU]],3)</f>
        <v>1FO</v>
      </c>
      <c r="AD2699" s="36" t="str" cm="1">
        <f t="array" aca="1" ref="AD2699" ca="1">IFERROR(
  INDEX(
    montadora[Montadora],
    MATCH(TRUE,LEFT(J3112,NÚCARACT(montadora[SKU Parcial]))=montadora[SKU Parcial],0)
  ),
  ""
)</f>
        <v/>
      </c>
    </row>
    <row r="2700" spans="1:30" customFormat="1" x14ac:dyDescent="0.25">
      <c r="A2700" s="1" t="s">
        <v>7343</v>
      </c>
      <c r="B2700" s="1" t="s">
        <v>7344</v>
      </c>
      <c r="C2700" s="1" t="s">
        <v>7345</v>
      </c>
      <c r="D2700" s="1" t="s">
        <v>138</v>
      </c>
      <c r="E2700" s="1" t="s">
        <v>2149</v>
      </c>
      <c r="F2700" s="1" t="s">
        <v>2150</v>
      </c>
      <c r="G2700" s="6" t="s">
        <v>11227</v>
      </c>
      <c r="H2700" s="2" t="s">
        <v>47</v>
      </c>
      <c r="I2700" s="1" t="s">
        <v>36</v>
      </c>
      <c r="J2700" s="1" t="s">
        <v>479</v>
      </c>
      <c r="K2700" s="4">
        <v>45804</v>
      </c>
      <c r="L2700" s="16" t="s">
        <v>11229</v>
      </c>
      <c r="M2700" s="26">
        <v>207.23</v>
      </c>
      <c r="N2700" s="2">
        <v>1</v>
      </c>
      <c r="O2700" s="26">
        <v>207.23</v>
      </c>
      <c r="P2700" s="26">
        <v>76.69</v>
      </c>
      <c r="Q2700" s="26">
        <v>15.77</v>
      </c>
      <c r="R2700" s="26">
        <v>34.19</v>
      </c>
      <c r="S2700" s="26">
        <v>0</v>
      </c>
      <c r="T2700" s="26">
        <v>26.95</v>
      </c>
      <c r="U2700" s="26">
        <v>53.63</v>
      </c>
      <c r="V2700" s="10">
        <v>0.25879999999999997</v>
      </c>
      <c r="W2700" s="1" t="s">
        <v>34</v>
      </c>
      <c r="X2700" s="3"/>
      <c r="Y2700" s="3"/>
      <c r="Z2700" s="5" t="s">
        <v>7980</v>
      </c>
      <c r="AA2700" s="5" t="str">
        <f>VLOOKUP(J2700, sku!B:C, 2, FALSE)</f>
        <v>1 Fogareiro 1 Boca + 4 Refis Guepardo</v>
      </c>
      <c r="AB2700" s="3" t="str">
        <f>VLOOKUP(J2700, sku!B:BM, 64, FALSE)</f>
        <v>Importação</v>
      </c>
      <c r="AC2700" s="3" t="str">
        <f>LEFT(pedidos[[#This Row],[SKU]],3)</f>
        <v>1FO</v>
      </c>
      <c r="AD2700" s="36" t="str" cm="1">
        <f t="array" aca="1" ref="AD2700" ca="1">IFERROR(
  INDEX(
    montadora[Montadora],
    MATCH(TRUE,LEFT(J3113,NÚCARACT(montadora[SKU Parcial]))=montadora[SKU Parcial],0)
  ),
  ""
)</f>
        <v/>
      </c>
    </row>
    <row r="2701" spans="1:30" customFormat="1" x14ac:dyDescent="0.25">
      <c r="A2701" s="1" t="s">
        <v>7361</v>
      </c>
      <c r="B2701" s="1" t="s">
        <v>36</v>
      </c>
      <c r="C2701" s="1" t="s">
        <v>7362</v>
      </c>
      <c r="D2701" s="1" t="s">
        <v>38</v>
      </c>
      <c r="E2701" s="1" t="s">
        <v>692</v>
      </c>
      <c r="F2701" s="1" t="s">
        <v>478</v>
      </c>
      <c r="G2701" s="6" t="s">
        <v>11227</v>
      </c>
      <c r="H2701" s="2" t="s">
        <v>30</v>
      </c>
      <c r="I2701" s="1" t="s">
        <v>36</v>
      </c>
      <c r="J2701" s="1" t="s">
        <v>479</v>
      </c>
      <c r="K2701" s="4">
        <v>45780</v>
      </c>
      <c r="L2701" s="16" t="s">
        <v>11229</v>
      </c>
      <c r="M2701" s="26">
        <v>186.8</v>
      </c>
      <c r="N2701" s="2">
        <v>1</v>
      </c>
      <c r="O2701" s="26">
        <v>186.8</v>
      </c>
      <c r="P2701" s="26">
        <v>76.69</v>
      </c>
      <c r="Q2701" s="26">
        <v>14.22</v>
      </c>
      <c r="R2701" s="26">
        <v>21.48</v>
      </c>
      <c r="S2701" s="26">
        <v>0</v>
      </c>
      <c r="T2701" s="26">
        <v>26.95</v>
      </c>
      <c r="U2701" s="26">
        <v>47.46</v>
      </c>
      <c r="V2701" s="10">
        <v>0.25409999999999999</v>
      </c>
      <c r="W2701" s="1" t="s">
        <v>34</v>
      </c>
      <c r="X2701" s="3"/>
      <c r="Y2701" s="3"/>
      <c r="Z2701" s="5" t="s">
        <v>7980</v>
      </c>
      <c r="AA2701" s="5" t="str">
        <f>VLOOKUP(J2701, sku!B:C, 2, FALSE)</f>
        <v>1 Fogareiro 1 Boca + 4 Refis Guepardo</v>
      </c>
      <c r="AB2701" s="3" t="str">
        <f>VLOOKUP(J2701, sku!B:BM, 64, FALSE)</f>
        <v>Importação</v>
      </c>
      <c r="AC2701" s="3" t="str">
        <f>LEFT(pedidos[[#This Row],[SKU]],3)</f>
        <v>1FO</v>
      </c>
      <c r="AD2701" s="36" t="str" cm="1">
        <f t="array" aca="1" ref="AD2701" ca="1">IFERROR(
  INDEX(
    montadora[Montadora],
    MATCH(TRUE,LEFT(#REF!,NÚCARACT(montadora[SKU Parcial]))=montadora[SKU Parcial],0)
  ),
  ""
)</f>
        <v/>
      </c>
    </row>
    <row r="2702" spans="1:30" customFormat="1" x14ac:dyDescent="0.25">
      <c r="A2702" s="1" t="s">
        <v>7363</v>
      </c>
      <c r="B2702" s="1" t="s">
        <v>7364</v>
      </c>
      <c r="C2702" s="1" t="s">
        <v>7365</v>
      </c>
      <c r="D2702" s="1" t="s">
        <v>45</v>
      </c>
      <c r="E2702" s="1" t="s">
        <v>692</v>
      </c>
      <c r="F2702" s="1" t="s">
        <v>478</v>
      </c>
      <c r="G2702" s="6" t="s">
        <v>11227</v>
      </c>
      <c r="H2702" s="2" t="s">
        <v>30</v>
      </c>
      <c r="I2702" s="1" t="s">
        <v>31</v>
      </c>
      <c r="J2702" s="1" t="s">
        <v>479</v>
      </c>
      <c r="K2702" s="4">
        <v>45781</v>
      </c>
      <c r="L2702" s="16" t="s">
        <v>11229</v>
      </c>
      <c r="M2702" s="26">
        <v>186.8</v>
      </c>
      <c r="N2702" s="2">
        <v>1</v>
      </c>
      <c r="O2702" s="26">
        <v>186.8</v>
      </c>
      <c r="P2702" s="26">
        <v>76.69</v>
      </c>
      <c r="Q2702" s="26">
        <v>14.22</v>
      </c>
      <c r="R2702" s="26">
        <v>21.48</v>
      </c>
      <c r="S2702" s="26">
        <v>0</v>
      </c>
      <c r="T2702" s="26">
        <v>26.95</v>
      </c>
      <c r="U2702" s="26">
        <v>47.46</v>
      </c>
      <c r="V2702" s="10">
        <v>0.25409999999999999</v>
      </c>
      <c r="W2702" s="1" t="s">
        <v>34</v>
      </c>
      <c r="X2702" s="3"/>
      <c r="Y2702" s="3"/>
      <c r="Z2702" s="5" t="s">
        <v>7980</v>
      </c>
      <c r="AA2702" s="5" t="str">
        <f>VLOOKUP(J2702, sku!B:C, 2, FALSE)</f>
        <v>1 Fogareiro 1 Boca + 4 Refis Guepardo</v>
      </c>
      <c r="AB2702" s="3" t="str">
        <f>VLOOKUP(J2702, sku!B:BM, 64, FALSE)</f>
        <v>Importação</v>
      </c>
      <c r="AC2702" s="3" t="str">
        <f>LEFT(pedidos[[#This Row],[SKU]],3)</f>
        <v>1FO</v>
      </c>
      <c r="AD2702" s="36" t="str" cm="1">
        <f t="array" aca="1" ref="AD2702" ca="1">IFERROR(
  INDEX(
    montadora[Montadora],
    MATCH(TRUE,LEFT(#REF!,NÚCARACT(montadora[SKU Parcial]))=montadora[SKU Parcial],0)
  ),
  ""
)</f>
        <v/>
      </c>
    </row>
    <row r="2703" spans="1:30" customFormat="1" x14ac:dyDescent="0.25">
      <c r="A2703" s="1" t="s">
        <v>7366</v>
      </c>
      <c r="B2703" s="1" t="s">
        <v>36</v>
      </c>
      <c r="C2703" s="1" t="s">
        <v>7367</v>
      </c>
      <c r="D2703" s="1" t="s">
        <v>45</v>
      </c>
      <c r="E2703" s="1" t="s">
        <v>692</v>
      </c>
      <c r="F2703" s="1" t="s">
        <v>478</v>
      </c>
      <c r="G2703" s="6" t="s">
        <v>11227</v>
      </c>
      <c r="H2703" s="2" t="s">
        <v>30</v>
      </c>
      <c r="I2703" s="1" t="s">
        <v>36</v>
      </c>
      <c r="J2703" s="1" t="s">
        <v>479</v>
      </c>
      <c r="K2703" s="4">
        <v>45781</v>
      </c>
      <c r="L2703" s="16" t="s">
        <v>11229</v>
      </c>
      <c r="M2703" s="26">
        <v>186.8</v>
      </c>
      <c r="N2703" s="2">
        <v>1</v>
      </c>
      <c r="O2703" s="26">
        <v>186.8</v>
      </c>
      <c r="P2703" s="26">
        <v>76.69</v>
      </c>
      <c r="Q2703" s="26">
        <v>14.22</v>
      </c>
      <c r="R2703" s="26">
        <v>21.48</v>
      </c>
      <c r="S2703" s="26">
        <v>0</v>
      </c>
      <c r="T2703" s="26">
        <v>26.95</v>
      </c>
      <c r="U2703" s="26">
        <v>47.46</v>
      </c>
      <c r="V2703" s="10">
        <v>0.25409999999999999</v>
      </c>
      <c r="W2703" s="1" t="s">
        <v>34</v>
      </c>
      <c r="X2703" s="3"/>
      <c r="Y2703" s="3"/>
      <c r="Z2703" s="5" t="s">
        <v>7980</v>
      </c>
      <c r="AA2703" s="5" t="str">
        <f>VLOOKUP(J2703, sku!B:C, 2, FALSE)</f>
        <v>1 Fogareiro 1 Boca + 4 Refis Guepardo</v>
      </c>
      <c r="AB2703" s="3" t="str">
        <f>VLOOKUP(J2703, sku!B:BM, 64, FALSE)</f>
        <v>Importação</v>
      </c>
      <c r="AC2703" s="3" t="str">
        <f>LEFT(pedidos[[#This Row],[SKU]],3)</f>
        <v>1FO</v>
      </c>
      <c r="AD2703" s="36" t="str" cm="1">
        <f t="array" aca="1" ref="AD2703" ca="1">IFERROR(
  INDEX(
    montadora[Montadora],
    MATCH(TRUE,LEFT(#REF!,NÚCARACT(montadora[SKU Parcial]))=montadora[SKU Parcial],0)
  ),
  ""
)</f>
        <v/>
      </c>
    </row>
    <row r="2704" spans="1:30" customFormat="1" x14ac:dyDescent="0.25">
      <c r="A2704" s="1" t="s">
        <v>7368</v>
      </c>
      <c r="B2704" s="1" t="s">
        <v>36</v>
      </c>
      <c r="C2704" s="1" t="s">
        <v>7369</v>
      </c>
      <c r="D2704" s="1" t="s">
        <v>27</v>
      </c>
      <c r="E2704" s="1" t="s">
        <v>692</v>
      </c>
      <c r="F2704" s="1" t="s">
        <v>478</v>
      </c>
      <c r="G2704" s="6" t="s">
        <v>11227</v>
      </c>
      <c r="H2704" s="2" t="s">
        <v>30</v>
      </c>
      <c r="I2704" s="1" t="s">
        <v>31</v>
      </c>
      <c r="J2704" s="1" t="s">
        <v>479</v>
      </c>
      <c r="K2704" s="4">
        <v>45789</v>
      </c>
      <c r="L2704" s="16" t="s">
        <v>11229</v>
      </c>
      <c r="M2704" s="26">
        <v>186.8</v>
      </c>
      <c r="N2704" s="2">
        <v>1</v>
      </c>
      <c r="O2704" s="26">
        <v>186.8</v>
      </c>
      <c r="P2704" s="26">
        <v>76.69</v>
      </c>
      <c r="Q2704" s="26">
        <v>14.22</v>
      </c>
      <c r="R2704" s="26">
        <v>21.48</v>
      </c>
      <c r="S2704" s="26">
        <v>0</v>
      </c>
      <c r="T2704" s="26">
        <v>26.95</v>
      </c>
      <c r="U2704" s="26">
        <v>47.46</v>
      </c>
      <c r="V2704" s="10">
        <v>0.25409999999999999</v>
      </c>
      <c r="W2704" s="1" t="s">
        <v>34</v>
      </c>
      <c r="X2704" s="3"/>
      <c r="Y2704" s="3"/>
      <c r="Z2704" s="5" t="s">
        <v>7980</v>
      </c>
      <c r="AA2704" s="5" t="str">
        <f>VLOOKUP(J2704, sku!B:C, 2, FALSE)</f>
        <v>1 Fogareiro 1 Boca + 4 Refis Guepardo</v>
      </c>
      <c r="AB2704" s="3" t="str">
        <f>VLOOKUP(J2704, sku!B:BM, 64, FALSE)</f>
        <v>Importação</v>
      </c>
      <c r="AC2704" s="3" t="str">
        <f>LEFT(pedidos[[#This Row],[SKU]],3)</f>
        <v>1FO</v>
      </c>
      <c r="AD2704" s="36" t="str" cm="1">
        <f t="array" aca="1" ref="AD2704" ca="1">IFERROR(
  INDEX(
    montadora[Montadora],
    MATCH(TRUE,LEFT(#REF!,NÚCARACT(montadora[SKU Parcial]))=montadora[SKU Parcial],0)
  ),
  ""
)</f>
        <v/>
      </c>
    </row>
    <row r="2705" spans="1:30" customFormat="1" x14ac:dyDescent="0.25">
      <c r="A2705" s="1" t="s">
        <v>7370</v>
      </c>
      <c r="B2705" s="1" t="s">
        <v>36</v>
      </c>
      <c r="C2705" s="1" t="s">
        <v>7371</v>
      </c>
      <c r="D2705" s="1" t="s">
        <v>347</v>
      </c>
      <c r="E2705" s="1" t="s">
        <v>692</v>
      </c>
      <c r="F2705" s="1" t="s">
        <v>478</v>
      </c>
      <c r="G2705" s="6" t="s">
        <v>11227</v>
      </c>
      <c r="H2705" s="2" t="s">
        <v>30</v>
      </c>
      <c r="I2705" s="1" t="s">
        <v>31</v>
      </c>
      <c r="J2705" s="1" t="s">
        <v>479</v>
      </c>
      <c r="K2705" s="4">
        <v>45789</v>
      </c>
      <c r="L2705" s="16" t="s">
        <v>11229</v>
      </c>
      <c r="M2705" s="26">
        <v>186.8</v>
      </c>
      <c r="N2705" s="2">
        <v>1</v>
      </c>
      <c r="O2705" s="26">
        <v>234.7</v>
      </c>
      <c r="P2705" s="26">
        <v>76.69</v>
      </c>
      <c r="Q2705" s="26">
        <v>14.22</v>
      </c>
      <c r="R2705" s="26">
        <v>21.48</v>
      </c>
      <c r="S2705" s="26">
        <v>47.9</v>
      </c>
      <c r="T2705" s="26">
        <v>26.95</v>
      </c>
      <c r="U2705" s="26">
        <v>47.46</v>
      </c>
      <c r="V2705" s="10">
        <v>0.25409999999999999</v>
      </c>
      <c r="W2705" s="1" t="s">
        <v>34</v>
      </c>
      <c r="X2705" s="3"/>
      <c r="Y2705" s="3"/>
      <c r="Z2705" s="5" t="s">
        <v>7980</v>
      </c>
      <c r="AA2705" s="5" t="str">
        <f>VLOOKUP(J2705, sku!B:C, 2, FALSE)</f>
        <v>1 Fogareiro 1 Boca + 4 Refis Guepardo</v>
      </c>
      <c r="AB2705" s="3" t="str">
        <f>VLOOKUP(J2705, sku!B:BM, 64, FALSE)</f>
        <v>Importação</v>
      </c>
      <c r="AC2705" s="3" t="str">
        <f>LEFT(pedidos[[#This Row],[SKU]],3)</f>
        <v>1FO</v>
      </c>
      <c r="AD2705" s="36" t="str" cm="1">
        <f t="array" aca="1" ref="AD2705" ca="1">IFERROR(
  INDEX(
    montadora[Montadora],
    MATCH(TRUE,LEFT(J3114,NÚCARACT(montadora[SKU Parcial]))=montadora[SKU Parcial],0)
  ),
  ""
)</f>
        <v/>
      </c>
    </row>
    <row r="2706" spans="1:30" customFormat="1" x14ac:dyDescent="0.25">
      <c r="A2706" s="1" t="s">
        <v>7372</v>
      </c>
      <c r="B2706" s="1" t="s">
        <v>7373</v>
      </c>
      <c r="C2706" s="1" t="s">
        <v>7374</v>
      </c>
      <c r="D2706" s="1" t="s">
        <v>709</v>
      </c>
      <c r="E2706" s="1" t="s">
        <v>692</v>
      </c>
      <c r="F2706" s="1" t="s">
        <v>478</v>
      </c>
      <c r="G2706" s="6" t="s">
        <v>11227</v>
      </c>
      <c r="H2706" s="2" t="s">
        <v>30</v>
      </c>
      <c r="I2706" s="1" t="s">
        <v>31</v>
      </c>
      <c r="J2706" s="1" t="s">
        <v>479</v>
      </c>
      <c r="K2706" s="4">
        <v>45790</v>
      </c>
      <c r="L2706" s="16" t="s">
        <v>11229</v>
      </c>
      <c r="M2706" s="26">
        <v>186.8</v>
      </c>
      <c r="N2706" s="2">
        <v>1</v>
      </c>
      <c r="O2706" s="26">
        <v>198.7</v>
      </c>
      <c r="P2706" s="26">
        <v>76.69</v>
      </c>
      <c r="Q2706" s="26">
        <v>14.22</v>
      </c>
      <c r="R2706" s="26">
        <v>21.48</v>
      </c>
      <c r="S2706" s="26">
        <v>11.9</v>
      </c>
      <c r="T2706" s="26">
        <v>26.95</v>
      </c>
      <c r="U2706" s="26">
        <v>47.46</v>
      </c>
      <c r="V2706" s="10">
        <v>0.25409999999999999</v>
      </c>
      <c r="W2706" s="1" t="s">
        <v>34</v>
      </c>
      <c r="X2706" s="3"/>
      <c r="Y2706" s="3"/>
      <c r="Z2706" s="5" t="s">
        <v>7980</v>
      </c>
      <c r="AA2706" s="5" t="str">
        <f>VLOOKUP(J2706, sku!B:C, 2, FALSE)</f>
        <v>1 Fogareiro 1 Boca + 4 Refis Guepardo</v>
      </c>
      <c r="AB2706" s="3" t="str">
        <f>VLOOKUP(J2706, sku!B:BM, 64, FALSE)</f>
        <v>Importação</v>
      </c>
      <c r="AC2706" s="3" t="str">
        <f>LEFT(pedidos[[#This Row],[SKU]],3)</f>
        <v>1FO</v>
      </c>
      <c r="AD2706" s="36" t="str" cm="1">
        <f t="array" aca="1" ref="AD2706" ca="1">IFERROR(
  INDEX(
    montadora[Montadora],
    MATCH(TRUE,LEFT(J3115,NÚCARACT(montadora[SKU Parcial]))=montadora[SKU Parcial],0)
  ),
  ""
)</f>
        <v/>
      </c>
    </row>
    <row r="2707" spans="1:30" customFormat="1" x14ac:dyDescent="0.25">
      <c r="A2707" s="1" t="s">
        <v>7375</v>
      </c>
      <c r="B2707" s="1" t="s">
        <v>36</v>
      </c>
      <c r="C2707" s="1" t="s">
        <v>7376</v>
      </c>
      <c r="D2707" s="1" t="s">
        <v>138</v>
      </c>
      <c r="E2707" s="1" t="s">
        <v>692</v>
      </c>
      <c r="F2707" s="1" t="s">
        <v>478</v>
      </c>
      <c r="G2707" s="6" t="s">
        <v>11227</v>
      </c>
      <c r="H2707" s="2" t="s">
        <v>30</v>
      </c>
      <c r="I2707" s="1" t="s">
        <v>31</v>
      </c>
      <c r="J2707" s="1" t="s">
        <v>479</v>
      </c>
      <c r="K2707" s="4">
        <v>45790</v>
      </c>
      <c r="L2707" s="16" t="s">
        <v>11229</v>
      </c>
      <c r="M2707" s="26">
        <v>186.8</v>
      </c>
      <c r="N2707" s="2">
        <v>1</v>
      </c>
      <c r="O2707" s="26">
        <v>186.8</v>
      </c>
      <c r="P2707" s="26">
        <v>76.69</v>
      </c>
      <c r="Q2707" s="26">
        <v>14.22</v>
      </c>
      <c r="R2707" s="26">
        <v>21.48</v>
      </c>
      <c r="S2707" s="26">
        <v>0</v>
      </c>
      <c r="T2707" s="26">
        <v>26.95</v>
      </c>
      <c r="U2707" s="26">
        <v>47.46</v>
      </c>
      <c r="V2707" s="10">
        <v>0.25409999999999999</v>
      </c>
      <c r="W2707" s="1" t="s">
        <v>34</v>
      </c>
      <c r="X2707" s="3"/>
      <c r="Y2707" s="3"/>
      <c r="Z2707" s="5" t="s">
        <v>7980</v>
      </c>
      <c r="AA2707" s="5" t="str">
        <f>VLOOKUP(J2707, sku!B:C, 2, FALSE)</f>
        <v>1 Fogareiro 1 Boca + 4 Refis Guepardo</v>
      </c>
      <c r="AB2707" s="3" t="str">
        <f>VLOOKUP(J2707, sku!B:BM, 64, FALSE)</f>
        <v>Importação</v>
      </c>
      <c r="AC2707" s="3" t="str">
        <f>LEFT(pedidos[[#This Row],[SKU]],3)</f>
        <v>1FO</v>
      </c>
      <c r="AD2707" s="36" t="str" cm="1">
        <f t="array" aca="1" ref="AD2707" ca="1">IFERROR(
  INDEX(
    montadora[Montadora],
    MATCH(TRUE,LEFT(J3116,NÚCARACT(montadora[SKU Parcial]))=montadora[SKU Parcial],0)
  ),
  ""
)</f>
        <v/>
      </c>
    </row>
    <row r="2708" spans="1:30" customFormat="1" x14ac:dyDescent="0.25">
      <c r="A2708" s="1" t="s">
        <v>7377</v>
      </c>
      <c r="B2708" s="1" t="s">
        <v>7378</v>
      </c>
      <c r="C2708" s="1" t="s">
        <v>7379</v>
      </c>
      <c r="D2708" s="1" t="s">
        <v>188</v>
      </c>
      <c r="E2708" s="1" t="s">
        <v>692</v>
      </c>
      <c r="F2708" s="1" t="s">
        <v>478</v>
      </c>
      <c r="G2708" s="6" t="s">
        <v>11227</v>
      </c>
      <c r="H2708" s="2" t="s">
        <v>30</v>
      </c>
      <c r="I2708" s="1" t="s">
        <v>31</v>
      </c>
      <c r="J2708" s="1" t="s">
        <v>479</v>
      </c>
      <c r="K2708" s="4">
        <v>45790</v>
      </c>
      <c r="L2708" s="16" t="s">
        <v>11229</v>
      </c>
      <c r="M2708" s="26">
        <v>186.8</v>
      </c>
      <c r="N2708" s="2">
        <v>1</v>
      </c>
      <c r="O2708" s="26">
        <v>186.8</v>
      </c>
      <c r="P2708" s="26">
        <v>76.69</v>
      </c>
      <c r="Q2708" s="26">
        <v>14.22</v>
      </c>
      <c r="R2708" s="26">
        <v>21.48</v>
      </c>
      <c r="S2708" s="26">
        <v>0</v>
      </c>
      <c r="T2708" s="26">
        <v>26.95</v>
      </c>
      <c r="U2708" s="26">
        <v>47.46</v>
      </c>
      <c r="V2708" s="10">
        <v>0.25409999999999999</v>
      </c>
      <c r="W2708" s="1" t="s">
        <v>34</v>
      </c>
      <c r="X2708" s="3"/>
      <c r="Y2708" s="3"/>
      <c r="Z2708" s="5" t="s">
        <v>7980</v>
      </c>
      <c r="AA2708" s="5" t="str">
        <f>VLOOKUP(J2708, sku!B:C, 2, FALSE)</f>
        <v>1 Fogareiro 1 Boca + 4 Refis Guepardo</v>
      </c>
      <c r="AB2708" s="3" t="str">
        <f>VLOOKUP(J2708, sku!B:BM, 64, FALSE)</f>
        <v>Importação</v>
      </c>
      <c r="AC2708" s="3" t="str">
        <f>LEFT(pedidos[[#This Row],[SKU]],3)</f>
        <v>1FO</v>
      </c>
      <c r="AD2708" s="36" t="str" cm="1">
        <f t="array" aca="1" ref="AD2708" ca="1">IFERROR(
  INDEX(
    montadora[Montadora],
    MATCH(TRUE,LEFT(J3117,NÚCARACT(montadora[SKU Parcial]))=montadora[SKU Parcial],0)
  ),
  ""
)</f>
        <v/>
      </c>
    </row>
    <row r="2709" spans="1:30" customFormat="1" x14ac:dyDescent="0.25">
      <c r="A2709" s="1" t="s">
        <v>7380</v>
      </c>
      <c r="B2709" s="1" t="s">
        <v>7381</v>
      </c>
      <c r="C2709" s="1" t="s">
        <v>7382</v>
      </c>
      <c r="D2709" s="1" t="s">
        <v>709</v>
      </c>
      <c r="E2709" s="1" t="s">
        <v>692</v>
      </c>
      <c r="F2709" s="1" t="s">
        <v>478</v>
      </c>
      <c r="G2709" s="6" t="s">
        <v>11227</v>
      </c>
      <c r="H2709" s="2" t="s">
        <v>30</v>
      </c>
      <c r="I2709" s="1" t="s">
        <v>31</v>
      </c>
      <c r="J2709" s="1" t="s">
        <v>479</v>
      </c>
      <c r="K2709" s="4">
        <v>45790</v>
      </c>
      <c r="L2709" s="16" t="s">
        <v>11229</v>
      </c>
      <c r="M2709" s="26">
        <v>186.8</v>
      </c>
      <c r="N2709" s="2">
        <v>1</v>
      </c>
      <c r="O2709" s="26">
        <v>186.8</v>
      </c>
      <c r="P2709" s="26">
        <v>76.69</v>
      </c>
      <c r="Q2709" s="26">
        <v>14.22</v>
      </c>
      <c r="R2709" s="26">
        <v>21.48</v>
      </c>
      <c r="S2709" s="26">
        <v>0</v>
      </c>
      <c r="T2709" s="26">
        <v>26.95</v>
      </c>
      <c r="U2709" s="26">
        <v>47.46</v>
      </c>
      <c r="V2709" s="10">
        <v>0.25409999999999999</v>
      </c>
      <c r="W2709" s="1" t="s">
        <v>34</v>
      </c>
      <c r="X2709" s="3"/>
      <c r="Y2709" s="3"/>
      <c r="Z2709" s="5" t="s">
        <v>7980</v>
      </c>
      <c r="AA2709" s="5" t="str">
        <f>VLOOKUP(J2709, sku!B:C, 2, FALSE)</f>
        <v>1 Fogareiro 1 Boca + 4 Refis Guepardo</v>
      </c>
      <c r="AB2709" s="3" t="str">
        <f>VLOOKUP(J2709, sku!B:BM, 64, FALSE)</f>
        <v>Importação</v>
      </c>
      <c r="AC2709" s="3" t="str">
        <f>LEFT(pedidos[[#This Row],[SKU]],3)</f>
        <v>1FO</v>
      </c>
      <c r="AD2709" s="36" t="str" cm="1">
        <f t="array" aca="1" ref="AD2709" ca="1">IFERROR(
  INDEX(
    montadora[Montadora],
    MATCH(TRUE,LEFT(J3118,NÚCARACT(montadora[SKU Parcial]))=montadora[SKU Parcial],0)
  ),
  ""
)</f>
        <v/>
      </c>
    </row>
    <row r="2710" spans="1:30" customFormat="1" x14ac:dyDescent="0.25">
      <c r="A2710" s="1" t="s">
        <v>7383</v>
      </c>
      <c r="B2710" s="1" t="s">
        <v>36</v>
      </c>
      <c r="C2710" s="1" t="s">
        <v>207</v>
      </c>
      <c r="D2710" s="1" t="s">
        <v>138</v>
      </c>
      <c r="E2710" s="1" t="s">
        <v>692</v>
      </c>
      <c r="F2710" s="1" t="s">
        <v>478</v>
      </c>
      <c r="G2710" s="6" t="s">
        <v>11227</v>
      </c>
      <c r="H2710" s="2" t="s">
        <v>30</v>
      </c>
      <c r="I2710" s="1" t="s">
        <v>31</v>
      </c>
      <c r="J2710" s="1" t="s">
        <v>479</v>
      </c>
      <c r="K2710" s="4">
        <v>45790</v>
      </c>
      <c r="L2710" s="16" t="s">
        <v>11229</v>
      </c>
      <c r="M2710" s="26">
        <v>186.8</v>
      </c>
      <c r="N2710" s="2">
        <v>1</v>
      </c>
      <c r="O2710" s="26">
        <v>186.8</v>
      </c>
      <c r="P2710" s="26">
        <v>76.69</v>
      </c>
      <c r="Q2710" s="26">
        <v>14.22</v>
      </c>
      <c r="R2710" s="26">
        <v>21.48</v>
      </c>
      <c r="S2710" s="26">
        <v>0</v>
      </c>
      <c r="T2710" s="26">
        <v>26.95</v>
      </c>
      <c r="U2710" s="26">
        <v>47.46</v>
      </c>
      <c r="V2710" s="10">
        <v>0.25409999999999999</v>
      </c>
      <c r="W2710" s="1" t="s">
        <v>34</v>
      </c>
      <c r="X2710" s="3"/>
      <c r="Y2710" s="3"/>
      <c r="Z2710" s="5" t="s">
        <v>7980</v>
      </c>
      <c r="AA2710" s="5" t="str">
        <f>VLOOKUP(J2710, sku!B:C, 2, FALSE)</f>
        <v>1 Fogareiro 1 Boca + 4 Refis Guepardo</v>
      </c>
      <c r="AB2710" s="3" t="str">
        <f>VLOOKUP(J2710, sku!B:BM, 64, FALSE)</f>
        <v>Importação</v>
      </c>
      <c r="AC2710" s="3" t="str">
        <f>LEFT(pedidos[[#This Row],[SKU]],3)</f>
        <v>1FO</v>
      </c>
      <c r="AD2710" s="36" t="str" cm="1">
        <f t="array" aca="1" ref="AD2710" ca="1">IFERROR(
  INDEX(
    montadora[Montadora],
    MATCH(TRUE,LEFT(J3119,NÚCARACT(montadora[SKU Parcial]))=montadora[SKU Parcial],0)
  ),
  ""
)</f>
        <v/>
      </c>
    </row>
    <row r="2711" spans="1:30" customFormat="1" x14ac:dyDescent="0.25">
      <c r="A2711" s="1" t="s">
        <v>7384</v>
      </c>
      <c r="B2711" s="1" t="s">
        <v>7385</v>
      </c>
      <c r="C2711" s="1" t="s">
        <v>4922</v>
      </c>
      <c r="D2711" s="1" t="s">
        <v>138</v>
      </c>
      <c r="E2711" s="1" t="s">
        <v>692</v>
      </c>
      <c r="F2711" s="1" t="s">
        <v>478</v>
      </c>
      <c r="G2711" s="6" t="s">
        <v>11227</v>
      </c>
      <c r="H2711" s="2" t="s">
        <v>30</v>
      </c>
      <c r="I2711" s="1" t="s">
        <v>31</v>
      </c>
      <c r="J2711" s="1" t="s">
        <v>479</v>
      </c>
      <c r="K2711" s="4">
        <v>45790</v>
      </c>
      <c r="L2711" s="16" t="s">
        <v>11229</v>
      </c>
      <c r="M2711" s="26">
        <v>186.8</v>
      </c>
      <c r="N2711" s="2">
        <v>1</v>
      </c>
      <c r="O2711" s="26">
        <v>186.8</v>
      </c>
      <c r="P2711" s="26">
        <v>76.69</v>
      </c>
      <c r="Q2711" s="26">
        <v>14.22</v>
      </c>
      <c r="R2711" s="26">
        <v>21.48</v>
      </c>
      <c r="S2711" s="26">
        <v>0</v>
      </c>
      <c r="T2711" s="26">
        <v>26.95</v>
      </c>
      <c r="U2711" s="26">
        <v>47.46</v>
      </c>
      <c r="V2711" s="10">
        <v>0.25409999999999999</v>
      </c>
      <c r="W2711" s="1" t="s">
        <v>34</v>
      </c>
      <c r="X2711" s="3"/>
      <c r="Y2711" s="3"/>
      <c r="Z2711" s="5" t="s">
        <v>7980</v>
      </c>
      <c r="AA2711" s="5" t="str">
        <f>VLOOKUP(J2711, sku!B:C, 2, FALSE)</f>
        <v>1 Fogareiro 1 Boca + 4 Refis Guepardo</v>
      </c>
      <c r="AB2711" s="3" t="str">
        <f>VLOOKUP(J2711, sku!B:BM, 64, FALSE)</f>
        <v>Importação</v>
      </c>
      <c r="AC2711" s="3" t="str">
        <f>LEFT(pedidos[[#This Row],[SKU]],3)</f>
        <v>1FO</v>
      </c>
      <c r="AD2711" s="36" t="str" cm="1">
        <f t="array" aca="1" ref="AD2711" ca="1">IFERROR(
  INDEX(
    montadora[Montadora],
    MATCH(TRUE,LEFT(J3120,NÚCARACT(montadora[SKU Parcial]))=montadora[SKU Parcial],0)
  ),
  ""
)</f>
        <v/>
      </c>
    </row>
    <row r="2712" spans="1:30" customFormat="1" x14ac:dyDescent="0.25">
      <c r="A2712" s="1" t="s">
        <v>7457</v>
      </c>
      <c r="B2712" s="1" t="s">
        <v>7458</v>
      </c>
      <c r="C2712" s="1" t="s">
        <v>7459</v>
      </c>
      <c r="D2712" s="1" t="s">
        <v>138</v>
      </c>
      <c r="E2712" s="1" t="s">
        <v>2149</v>
      </c>
      <c r="F2712" s="1" t="s">
        <v>2150</v>
      </c>
      <c r="G2712" s="6" t="s">
        <v>11227</v>
      </c>
      <c r="H2712" s="2" t="s">
        <v>47</v>
      </c>
      <c r="I2712" s="1" t="s">
        <v>31</v>
      </c>
      <c r="J2712" s="1" t="s">
        <v>479</v>
      </c>
      <c r="K2712" s="4">
        <v>45797</v>
      </c>
      <c r="L2712" s="16" t="s">
        <v>11229</v>
      </c>
      <c r="M2712" s="26">
        <v>198.2</v>
      </c>
      <c r="N2712" s="2">
        <v>1</v>
      </c>
      <c r="O2712" s="26">
        <v>198.2</v>
      </c>
      <c r="P2712" s="26">
        <v>76.69</v>
      </c>
      <c r="Q2712" s="26">
        <v>15.08</v>
      </c>
      <c r="R2712" s="26">
        <v>32.700000000000003</v>
      </c>
      <c r="S2712" s="26">
        <v>0</v>
      </c>
      <c r="T2712" s="26">
        <v>24.25</v>
      </c>
      <c r="U2712" s="26">
        <v>49.48</v>
      </c>
      <c r="V2712" s="10">
        <v>0.24959999999999999</v>
      </c>
      <c r="W2712" s="1" t="s">
        <v>34</v>
      </c>
      <c r="X2712" s="3"/>
      <c r="Y2712" s="3"/>
      <c r="Z2712" s="5" t="s">
        <v>7980</v>
      </c>
      <c r="AA2712" s="5" t="str">
        <f>VLOOKUP(J2712, sku!B:C, 2, FALSE)</f>
        <v>1 Fogareiro 1 Boca + 4 Refis Guepardo</v>
      </c>
      <c r="AB2712" s="3" t="str">
        <f>VLOOKUP(J2712, sku!B:BM, 64, FALSE)</f>
        <v>Importação</v>
      </c>
      <c r="AC2712" s="3" t="str">
        <f>LEFT(pedidos[[#This Row],[SKU]],3)</f>
        <v>1FO</v>
      </c>
      <c r="AD2712" s="36" t="str" cm="1">
        <f t="array" aca="1" ref="AD2712" ca="1">IFERROR(
  INDEX(
    montadora[Montadora],
    MATCH(TRUE,LEFT(J3121,NÚCARACT(montadora[SKU Parcial]))=montadora[SKU Parcial],0)
  ),
  ""
)</f>
        <v/>
      </c>
    </row>
    <row r="2713" spans="1:30" customFormat="1" x14ac:dyDescent="0.25">
      <c r="A2713" s="1" t="s">
        <v>7460</v>
      </c>
      <c r="B2713" s="1" t="s">
        <v>36</v>
      </c>
      <c r="C2713" s="1" t="s">
        <v>7461</v>
      </c>
      <c r="D2713" s="1" t="s">
        <v>420</v>
      </c>
      <c r="E2713" s="1" t="s">
        <v>2149</v>
      </c>
      <c r="F2713" s="1" t="s">
        <v>2150</v>
      </c>
      <c r="G2713" s="6" t="s">
        <v>11227</v>
      </c>
      <c r="H2713" s="2" t="s">
        <v>47</v>
      </c>
      <c r="I2713" s="1" t="s">
        <v>31</v>
      </c>
      <c r="J2713" s="1" t="s">
        <v>479</v>
      </c>
      <c r="K2713" s="4">
        <v>45797</v>
      </c>
      <c r="L2713" s="16" t="s">
        <v>11229</v>
      </c>
      <c r="M2713" s="26">
        <v>198.2</v>
      </c>
      <c r="N2713" s="2">
        <v>1</v>
      </c>
      <c r="O2713" s="26">
        <v>198.2</v>
      </c>
      <c r="P2713" s="26">
        <v>76.69</v>
      </c>
      <c r="Q2713" s="26">
        <v>15.08</v>
      </c>
      <c r="R2713" s="26">
        <v>32.700000000000003</v>
      </c>
      <c r="S2713" s="26">
        <v>0</v>
      </c>
      <c r="T2713" s="26">
        <v>24.25</v>
      </c>
      <c r="U2713" s="26">
        <v>49.48</v>
      </c>
      <c r="V2713" s="10">
        <v>0.24959999999999999</v>
      </c>
      <c r="W2713" s="1" t="s">
        <v>34</v>
      </c>
      <c r="X2713" s="3"/>
      <c r="Y2713" s="3"/>
      <c r="Z2713" s="5" t="s">
        <v>7980</v>
      </c>
      <c r="AA2713" s="5" t="str">
        <f>VLOOKUP(J2713, sku!B:C, 2, FALSE)</f>
        <v>1 Fogareiro 1 Boca + 4 Refis Guepardo</v>
      </c>
      <c r="AB2713" s="3" t="str">
        <f>VLOOKUP(J2713, sku!B:BM, 64, FALSE)</f>
        <v>Importação</v>
      </c>
      <c r="AC2713" s="3" t="str">
        <f>LEFT(pedidos[[#This Row],[SKU]],3)</f>
        <v>1FO</v>
      </c>
      <c r="AD2713" s="36" t="str" cm="1">
        <f t="array" aca="1" ref="AD2713" ca="1">IFERROR(
  INDEX(
    montadora[Montadora],
    MATCH(TRUE,LEFT(J3122,NÚCARACT(montadora[SKU Parcial]))=montadora[SKU Parcial],0)
  ),
  ""
)</f>
        <v/>
      </c>
    </row>
    <row r="2714" spans="1:30" customFormat="1" x14ac:dyDescent="0.25">
      <c r="A2714" s="1" t="s">
        <v>7462</v>
      </c>
      <c r="B2714" s="1" t="s">
        <v>36</v>
      </c>
      <c r="C2714" s="1" t="s">
        <v>7463</v>
      </c>
      <c r="D2714" s="1" t="s">
        <v>709</v>
      </c>
      <c r="E2714" s="1" t="s">
        <v>2149</v>
      </c>
      <c r="F2714" s="1" t="s">
        <v>2150</v>
      </c>
      <c r="G2714" s="6" t="s">
        <v>11227</v>
      </c>
      <c r="H2714" s="2" t="s">
        <v>47</v>
      </c>
      <c r="I2714" s="1" t="s">
        <v>31</v>
      </c>
      <c r="J2714" s="1" t="s">
        <v>479</v>
      </c>
      <c r="K2714" s="4">
        <v>45801</v>
      </c>
      <c r="L2714" s="16" t="s">
        <v>11229</v>
      </c>
      <c r="M2714" s="26">
        <v>198.2</v>
      </c>
      <c r="N2714" s="2">
        <v>1</v>
      </c>
      <c r="O2714" s="26">
        <v>198.2</v>
      </c>
      <c r="P2714" s="26">
        <v>76.69</v>
      </c>
      <c r="Q2714" s="26">
        <v>15.08</v>
      </c>
      <c r="R2714" s="26">
        <v>32.700000000000003</v>
      </c>
      <c r="S2714" s="26">
        <v>0</v>
      </c>
      <c r="T2714" s="26">
        <v>24.25</v>
      </c>
      <c r="U2714" s="26">
        <v>49.48</v>
      </c>
      <c r="V2714" s="10">
        <v>0.24959999999999999</v>
      </c>
      <c r="W2714" s="1" t="s">
        <v>34</v>
      </c>
      <c r="X2714" s="3"/>
      <c r="Y2714" s="3"/>
      <c r="Z2714" s="5" t="s">
        <v>7980</v>
      </c>
      <c r="AA2714" s="5" t="str">
        <f>VLOOKUP(J2714, sku!B:C, 2, FALSE)</f>
        <v>1 Fogareiro 1 Boca + 4 Refis Guepardo</v>
      </c>
      <c r="AB2714" s="3" t="str">
        <f>VLOOKUP(J2714, sku!B:BM, 64, FALSE)</f>
        <v>Importação</v>
      </c>
      <c r="AC2714" s="3" t="str">
        <f>LEFT(pedidos[[#This Row],[SKU]],3)</f>
        <v>1FO</v>
      </c>
      <c r="AD2714" s="36" t="str" cm="1">
        <f t="array" aca="1" ref="AD2714" ca="1">IFERROR(
  INDEX(
    montadora[Montadora],
    MATCH(TRUE,LEFT(J3123,NÚCARACT(montadora[SKU Parcial]))=montadora[SKU Parcial],0)
  ),
  ""
)</f>
        <v/>
      </c>
    </row>
    <row r="2715" spans="1:30" customFormat="1" x14ac:dyDescent="0.25">
      <c r="A2715" s="1" t="s">
        <v>7466</v>
      </c>
      <c r="B2715" s="1" t="s">
        <v>36</v>
      </c>
      <c r="C2715" s="1" t="s">
        <v>7467</v>
      </c>
      <c r="D2715" s="1" t="s">
        <v>1442</v>
      </c>
      <c r="E2715" s="1" t="s">
        <v>2149</v>
      </c>
      <c r="F2715" s="1" t="s">
        <v>2150</v>
      </c>
      <c r="G2715" s="6" t="s">
        <v>11227</v>
      </c>
      <c r="H2715" s="2" t="s">
        <v>47</v>
      </c>
      <c r="I2715" s="1" t="s">
        <v>31</v>
      </c>
      <c r="J2715" s="1" t="s">
        <v>479</v>
      </c>
      <c r="K2715" s="4">
        <v>45802</v>
      </c>
      <c r="L2715" s="16" t="s">
        <v>11229</v>
      </c>
      <c r="M2715" s="26">
        <v>197.23</v>
      </c>
      <c r="N2715" s="2">
        <v>1</v>
      </c>
      <c r="O2715" s="26">
        <v>197.23</v>
      </c>
      <c r="P2715" s="26">
        <v>76.69</v>
      </c>
      <c r="Q2715" s="26">
        <v>15.01</v>
      </c>
      <c r="R2715" s="26">
        <v>32.54</v>
      </c>
      <c r="S2715" s="26">
        <v>0</v>
      </c>
      <c r="T2715" s="26">
        <v>24.25</v>
      </c>
      <c r="U2715" s="26">
        <v>48.74</v>
      </c>
      <c r="V2715" s="10">
        <v>0.24709999999999999</v>
      </c>
      <c r="W2715" s="1" t="s">
        <v>34</v>
      </c>
      <c r="X2715" s="3"/>
      <c r="Y2715" s="3"/>
      <c r="Z2715" s="5" t="s">
        <v>7980</v>
      </c>
      <c r="AA2715" s="5" t="str">
        <f>VLOOKUP(J2715, sku!B:C, 2, FALSE)</f>
        <v>1 Fogareiro 1 Boca + 4 Refis Guepardo</v>
      </c>
      <c r="AB2715" s="3" t="str">
        <f>VLOOKUP(J2715, sku!B:BM, 64, FALSE)</f>
        <v>Importação</v>
      </c>
      <c r="AC2715" s="3" t="str">
        <f>LEFT(pedidos[[#This Row],[SKU]],3)</f>
        <v>1FO</v>
      </c>
      <c r="AD2715" s="36" t="str" cm="1">
        <f t="array" aca="1" ref="AD2715" ca="1">IFERROR(
  INDEX(
    montadora[Montadora],
    MATCH(TRUE,LEFT(J3124,NÚCARACT(montadora[SKU Parcial]))=montadora[SKU Parcial],0)
  ),
  ""
)</f>
        <v/>
      </c>
    </row>
    <row r="2716" spans="1:30" customFormat="1" x14ac:dyDescent="0.25">
      <c r="A2716" s="1" t="s">
        <v>7595</v>
      </c>
      <c r="B2716" s="1" t="s">
        <v>36</v>
      </c>
      <c r="C2716" s="1" t="s">
        <v>65</v>
      </c>
      <c r="D2716" s="1" t="s">
        <v>420</v>
      </c>
      <c r="E2716" s="1" t="s">
        <v>2149</v>
      </c>
      <c r="F2716" s="1" t="s">
        <v>2150</v>
      </c>
      <c r="G2716" s="6" t="s">
        <v>11227</v>
      </c>
      <c r="H2716" s="2" t="s">
        <v>47</v>
      </c>
      <c r="I2716" s="1" t="s">
        <v>36</v>
      </c>
      <c r="J2716" s="1" t="s">
        <v>479</v>
      </c>
      <c r="K2716" s="4">
        <v>45780</v>
      </c>
      <c r="L2716" s="16" t="s">
        <v>11229</v>
      </c>
      <c r="M2716" s="26">
        <v>196.8</v>
      </c>
      <c r="N2716" s="2">
        <v>1</v>
      </c>
      <c r="O2716" s="26">
        <v>196.8</v>
      </c>
      <c r="P2716" s="26">
        <v>76.69</v>
      </c>
      <c r="Q2716" s="26">
        <v>14.98</v>
      </c>
      <c r="R2716" s="26">
        <v>32.47</v>
      </c>
      <c r="S2716" s="26">
        <v>0</v>
      </c>
      <c r="T2716" s="26">
        <v>26.95</v>
      </c>
      <c r="U2716" s="26">
        <v>45.71</v>
      </c>
      <c r="V2716" s="10">
        <v>0.23230000000000001</v>
      </c>
      <c r="W2716" s="1" t="s">
        <v>34</v>
      </c>
      <c r="X2716" s="3"/>
      <c r="Y2716" s="3"/>
      <c r="Z2716" s="5" t="s">
        <v>7980</v>
      </c>
      <c r="AA2716" s="5" t="str">
        <f>VLOOKUP(J2716, sku!B:C, 2, FALSE)</f>
        <v>1 Fogareiro 1 Boca + 4 Refis Guepardo</v>
      </c>
      <c r="AB2716" s="3" t="str">
        <f>VLOOKUP(J2716, sku!B:BM, 64, FALSE)</f>
        <v>Importação</v>
      </c>
      <c r="AC2716" s="3" t="str">
        <f>LEFT(pedidos[[#This Row],[SKU]],3)</f>
        <v>1FO</v>
      </c>
      <c r="AD2716" s="36" t="str" cm="1">
        <f t="array" aca="1" ref="AD2716" ca="1">IFERROR(
  INDEX(
    montadora[Montadora],
    MATCH(TRUE,LEFT(J3125,NÚCARACT(montadora[SKU Parcial]))=montadora[SKU Parcial],0)
  ),
  ""
)</f>
        <v/>
      </c>
    </row>
    <row r="2717" spans="1:30" customFormat="1" x14ac:dyDescent="0.25">
      <c r="A2717" s="1" t="s">
        <v>7596</v>
      </c>
      <c r="B2717" s="1" t="s">
        <v>7597</v>
      </c>
      <c r="C2717" s="1" t="s">
        <v>199</v>
      </c>
      <c r="D2717" s="1" t="s">
        <v>191</v>
      </c>
      <c r="E2717" s="1" t="s">
        <v>2149</v>
      </c>
      <c r="F2717" s="1" t="s">
        <v>2150</v>
      </c>
      <c r="G2717" s="6" t="s">
        <v>11227</v>
      </c>
      <c r="H2717" s="2" t="s">
        <v>47</v>
      </c>
      <c r="I2717" s="1" t="s">
        <v>36</v>
      </c>
      <c r="J2717" s="1" t="s">
        <v>479</v>
      </c>
      <c r="K2717" s="4">
        <v>45781</v>
      </c>
      <c r="L2717" s="16" t="s">
        <v>11229</v>
      </c>
      <c r="M2717" s="26">
        <v>196.8</v>
      </c>
      <c r="N2717" s="2">
        <v>1</v>
      </c>
      <c r="O2717" s="26">
        <v>196.8</v>
      </c>
      <c r="P2717" s="26">
        <v>76.69</v>
      </c>
      <c r="Q2717" s="26">
        <v>14.98</v>
      </c>
      <c r="R2717" s="26">
        <v>32.47</v>
      </c>
      <c r="S2717" s="26">
        <v>0</v>
      </c>
      <c r="T2717" s="26">
        <v>26.95</v>
      </c>
      <c r="U2717" s="26">
        <v>45.71</v>
      </c>
      <c r="V2717" s="10">
        <v>0.23230000000000001</v>
      </c>
      <c r="W2717" s="1" t="s">
        <v>34</v>
      </c>
      <c r="X2717" s="3"/>
      <c r="Y2717" s="3"/>
      <c r="Z2717" s="5" t="s">
        <v>7980</v>
      </c>
      <c r="AA2717" s="5" t="str">
        <f>VLOOKUP(J2717, sku!B:C, 2, FALSE)</f>
        <v>1 Fogareiro 1 Boca + 4 Refis Guepardo</v>
      </c>
      <c r="AB2717" s="3" t="str">
        <f>VLOOKUP(J2717, sku!B:BM, 64, FALSE)</f>
        <v>Importação</v>
      </c>
      <c r="AC2717" s="3" t="str">
        <f>LEFT(pedidos[[#This Row],[SKU]],3)</f>
        <v>1FO</v>
      </c>
      <c r="AD2717" s="36" t="str" cm="1">
        <f t="array" aca="1" ref="AD2717" ca="1">IFERROR(
  INDEX(
    montadora[Montadora],
    MATCH(TRUE,LEFT(J3126,NÚCARACT(montadora[SKU Parcial]))=montadora[SKU Parcial],0)
  ),
  ""
)</f>
        <v/>
      </c>
    </row>
    <row r="2718" spans="1:30" customFormat="1" x14ac:dyDescent="0.25">
      <c r="A2718" s="1" t="s">
        <v>7598</v>
      </c>
      <c r="B2718" s="1" t="s">
        <v>7599</v>
      </c>
      <c r="C2718" s="1" t="s">
        <v>441</v>
      </c>
      <c r="D2718" s="1" t="s">
        <v>191</v>
      </c>
      <c r="E2718" s="1" t="s">
        <v>2149</v>
      </c>
      <c r="F2718" s="1" t="s">
        <v>2150</v>
      </c>
      <c r="G2718" s="6" t="s">
        <v>11227</v>
      </c>
      <c r="H2718" s="2" t="s">
        <v>47</v>
      </c>
      <c r="I2718" s="1" t="s">
        <v>31</v>
      </c>
      <c r="J2718" s="1" t="s">
        <v>479</v>
      </c>
      <c r="K2718" s="4">
        <v>45788</v>
      </c>
      <c r="L2718" s="16" t="s">
        <v>11229</v>
      </c>
      <c r="M2718" s="26">
        <v>196.8</v>
      </c>
      <c r="N2718" s="2">
        <v>1</v>
      </c>
      <c r="O2718" s="26">
        <v>196.8</v>
      </c>
      <c r="P2718" s="26">
        <v>76.69</v>
      </c>
      <c r="Q2718" s="26">
        <v>14.98</v>
      </c>
      <c r="R2718" s="26">
        <v>32.47</v>
      </c>
      <c r="S2718" s="26">
        <v>0</v>
      </c>
      <c r="T2718" s="26">
        <v>26.95</v>
      </c>
      <c r="U2718" s="26">
        <v>45.71</v>
      </c>
      <c r="V2718" s="10">
        <v>0.23230000000000001</v>
      </c>
      <c r="W2718" s="1" t="s">
        <v>34</v>
      </c>
      <c r="X2718" s="3"/>
      <c r="Y2718" s="3"/>
      <c r="Z2718" s="5" t="s">
        <v>7980</v>
      </c>
      <c r="AA2718" s="5" t="str">
        <f>VLOOKUP(J2718, sku!B:C, 2, FALSE)</f>
        <v>1 Fogareiro 1 Boca + 4 Refis Guepardo</v>
      </c>
      <c r="AB2718" s="3" t="str">
        <f>VLOOKUP(J2718, sku!B:BM, 64, FALSE)</f>
        <v>Importação</v>
      </c>
      <c r="AC2718" s="3" t="str">
        <f>LEFT(pedidos[[#This Row],[SKU]],3)</f>
        <v>1FO</v>
      </c>
      <c r="AD2718" s="36" t="str" cm="1">
        <f t="array" aca="1" ref="AD2718" ca="1">IFERROR(
  INDEX(
    montadora[Montadora],
    MATCH(TRUE,LEFT(J3127,NÚCARACT(montadora[SKU Parcial]))=montadora[SKU Parcial],0)
  ),
  ""
)</f>
        <v/>
      </c>
    </row>
    <row r="2719" spans="1:30" customFormat="1" x14ac:dyDescent="0.25">
      <c r="A2719" s="1" t="s">
        <v>7600</v>
      </c>
      <c r="B2719" s="1" t="s">
        <v>7601</v>
      </c>
      <c r="C2719" s="1" t="s">
        <v>7602</v>
      </c>
      <c r="D2719" s="1" t="s">
        <v>420</v>
      </c>
      <c r="E2719" s="1" t="s">
        <v>2149</v>
      </c>
      <c r="F2719" s="1" t="s">
        <v>2150</v>
      </c>
      <c r="G2719" s="6" t="s">
        <v>11227</v>
      </c>
      <c r="H2719" s="2" t="s">
        <v>47</v>
      </c>
      <c r="I2719" s="1" t="s">
        <v>36</v>
      </c>
      <c r="J2719" s="1" t="s">
        <v>479</v>
      </c>
      <c r="K2719" s="4">
        <v>45789</v>
      </c>
      <c r="L2719" s="16" t="s">
        <v>11229</v>
      </c>
      <c r="M2719" s="26">
        <v>196.8</v>
      </c>
      <c r="N2719" s="2">
        <v>1</v>
      </c>
      <c r="O2719" s="26">
        <v>196.8</v>
      </c>
      <c r="P2719" s="26">
        <v>76.69</v>
      </c>
      <c r="Q2719" s="26">
        <v>14.98</v>
      </c>
      <c r="R2719" s="26">
        <v>32.47</v>
      </c>
      <c r="S2719" s="26">
        <v>0</v>
      </c>
      <c r="T2719" s="26">
        <v>26.95</v>
      </c>
      <c r="U2719" s="26">
        <v>45.71</v>
      </c>
      <c r="V2719" s="10">
        <v>0.23230000000000001</v>
      </c>
      <c r="W2719" s="1" t="s">
        <v>34</v>
      </c>
      <c r="X2719" s="3"/>
      <c r="Y2719" s="3"/>
      <c r="Z2719" s="5" t="s">
        <v>7980</v>
      </c>
      <c r="AA2719" s="5" t="str">
        <f>VLOOKUP(J2719, sku!B:C, 2, FALSE)</f>
        <v>1 Fogareiro 1 Boca + 4 Refis Guepardo</v>
      </c>
      <c r="AB2719" s="3" t="str">
        <f>VLOOKUP(J2719, sku!B:BM, 64, FALSE)</f>
        <v>Importação</v>
      </c>
      <c r="AC2719" s="3" t="str">
        <f>LEFT(pedidos[[#This Row],[SKU]],3)</f>
        <v>1FO</v>
      </c>
      <c r="AD2719" s="36" t="str" cm="1">
        <f t="array" aca="1" ref="AD2719" ca="1">IFERROR(
  INDEX(
    montadora[Montadora],
    MATCH(TRUE,LEFT(#REF!,NÚCARACT(montadora[SKU Parcial]))=montadora[SKU Parcial],0)
  ),
  ""
)</f>
        <v/>
      </c>
    </row>
    <row r="2720" spans="1:30" customFormat="1" x14ac:dyDescent="0.25">
      <c r="A2720" s="1" t="s">
        <v>7603</v>
      </c>
      <c r="B2720" s="1" t="s">
        <v>7604</v>
      </c>
      <c r="C2720" s="1" t="s">
        <v>7605</v>
      </c>
      <c r="D2720" s="1" t="s">
        <v>347</v>
      </c>
      <c r="E2720" s="1" t="s">
        <v>2149</v>
      </c>
      <c r="F2720" s="1" t="s">
        <v>2150</v>
      </c>
      <c r="G2720" s="6" t="s">
        <v>11227</v>
      </c>
      <c r="H2720" s="2" t="s">
        <v>47</v>
      </c>
      <c r="I2720" s="1" t="s">
        <v>36</v>
      </c>
      <c r="J2720" s="1" t="s">
        <v>479</v>
      </c>
      <c r="K2720" s="4">
        <v>45789</v>
      </c>
      <c r="L2720" s="16" t="s">
        <v>11229</v>
      </c>
      <c r="M2720" s="26">
        <v>196.8</v>
      </c>
      <c r="N2720" s="2">
        <v>1</v>
      </c>
      <c r="O2720" s="26">
        <v>196.8</v>
      </c>
      <c r="P2720" s="26">
        <v>76.69</v>
      </c>
      <c r="Q2720" s="26">
        <v>14.98</v>
      </c>
      <c r="R2720" s="26">
        <v>32.47</v>
      </c>
      <c r="S2720" s="26">
        <v>0</v>
      </c>
      <c r="T2720" s="26">
        <v>26.95</v>
      </c>
      <c r="U2720" s="26">
        <v>45.71</v>
      </c>
      <c r="V2720" s="10">
        <v>0.23230000000000001</v>
      </c>
      <c r="W2720" s="1" t="s">
        <v>34</v>
      </c>
      <c r="X2720" s="3"/>
      <c r="Y2720" s="3"/>
      <c r="Z2720" s="5" t="s">
        <v>7980</v>
      </c>
      <c r="AA2720" s="5" t="str">
        <f>VLOOKUP(J2720, sku!B:C, 2, FALSE)</f>
        <v>1 Fogareiro 1 Boca + 4 Refis Guepardo</v>
      </c>
      <c r="AB2720" s="3" t="str">
        <f>VLOOKUP(J2720, sku!B:BM, 64, FALSE)</f>
        <v>Importação</v>
      </c>
      <c r="AC2720" s="3" t="str">
        <f>LEFT(pedidos[[#This Row],[SKU]],3)</f>
        <v>1FO</v>
      </c>
      <c r="AD2720" s="36" t="str" cm="1">
        <f t="array" aca="1" ref="AD2720" ca="1">IFERROR(
  INDEX(
    montadora[Montadora],
    MATCH(TRUE,LEFT(J3128,NÚCARACT(montadora[SKU Parcial]))=montadora[SKU Parcial],0)
  ),
  ""
)</f>
        <v/>
      </c>
    </row>
    <row r="2721" spans="1:30" customFormat="1" x14ac:dyDescent="0.25">
      <c r="A2721" s="1" t="s">
        <v>7606</v>
      </c>
      <c r="B2721" s="1" t="s">
        <v>36</v>
      </c>
      <c r="C2721" s="1" t="s">
        <v>91</v>
      </c>
      <c r="D2721" s="1" t="s">
        <v>745</v>
      </c>
      <c r="E2721" s="1" t="s">
        <v>2149</v>
      </c>
      <c r="F2721" s="1" t="s">
        <v>2150</v>
      </c>
      <c r="G2721" s="6" t="s">
        <v>11227</v>
      </c>
      <c r="H2721" s="2" t="s">
        <v>47</v>
      </c>
      <c r="I2721" s="1" t="s">
        <v>36</v>
      </c>
      <c r="J2721" s="1" t="s">
        <v>479</v>
      </c>
      <c r="K2721" s="4">
        <v>45790</v>
      </c>
      <c r="L2721" s="16" t="s">
        <v>11229</v>
      </c>
      <c r="M2721" s="26">
        <v>196.8</v>
      </c>
      <c r="N2721" s="2">
        <v>1</v>
      </c>
      <c r="O2721" s="26">
        <v>196.8</v>
      </c>
      <c r="P2721" s="26">
        <v>76.69</v>
      </c>
      <c r="Q2721" s="26">
        <v>14.98</v>
      </c>
      <c r="R2721" s="26">
        <v>32.47</v>
      </c>
      <c r="S2721" s="26">
        <v>0</v>
      </c>
      <c r="T2721" s="26">
        <v>26.95</v>
      </c>
      <c r="U2721" s="26">
        <v>45.71</v>
      </c>
      <c r="V2721" s="10">
        <v>0.23230000000000001</v>
      </c>
      <c r="W2721" s="1" t="s">
        <v>34</v>
      </c>
      <c r="X2721" s="3"/>
      <c r="Y2721" s="3"/>
      <c r="Z2721" s="5" t="s">
        <v>7980</v>
      </c>
      <c r="AA2721" s="5" t="str">
        <f>VLOOKUP(J2721, sku!B:C, 2, FALSE)</f>
        <v>1 Fogareiro 1 Boca + 4 Refis Guepardo</v>
      </c>
      <c r="AB2721" s="3" t="str">
        <f>VLOOKUP(J2721, sku!B:BM, 64, FALSE)</f>
        <v>Importação</v>
      </c>
      <c r="AC2721" s="3" t="str">
        <f>LEFT(pedidos[[#This Row],[SKU]],3)</f>
        <v>1FO</v>
      </c>
      <c r="AD2721" s="36" t="str" cm="1">
        <f t="array" aca="1" ref="AD2721" ca="1">IFERROR(
  INDEX(
    montadora[Montadora],
    MATCH(TRUE,LEFT(J3129,NÚCARACT(montadora[SKU Parcial]))=montadora[SKU Parcial],0)
  ),
  ""
)</f>
        <v/>
      </c>
    </row>
    <row r="2722" spans="1:30" customFormat="1" x14ac:dyDescent="0.25">
      <c r="A2722" s="1" t="s">
        <v>7607</v>
      </c>
      <c r="B2722" s="1" t="s">
        <v>7608</v>
      </c>
      <c r="C2722" s="1" t="s">
        <v>7609</v>
      </c>
      <c r="D2722" s="1" t="s">
        <v>709</v>
      </c>
      <c r="E2722" s="1" t="s">
        <v>2149</v>
      </c>
      <c r="F2722" s="1" t="s">
        <v>2150</v>
      </c>
      <c r="G2722" s="6" t="s">
        <v>11227</v>
      </c>
      <c r="H2722" s="2" t="s">
        <v>47</v>
      </c>
      <c r="I2722" s="1" t="s">
        <v>36</v>
      </c>
      <c r="J2722" s="1" t="s">
        <v>479</v>
      </c>
      <c r="K2722" s="4">
        <v>45790</v>
      </c>
      <c r="L2722" s="16" t="s">
        <v>11229</v>
      </c>
      <c r="M2722" s="26">
        <v>196.8</v>
      </c>
      <c r="N2722" s="2">
        <v>1</v>
      </c>
      <c r="O2722" s="26">
        <v>196.8</v>
      </c>
      <c r="P2722" s="26">
        <v>76.69</v>
      </c>
      <c r="Q2722" s="26">
        <v>14.98</v>
      </c>
      <c r="R2722" s="26">
        <v>32.47</v>
      </c>
      <c r="S2722" s="26">
        <v>0</v>
      </c>
      <c r="T2722" s="26">
        <v>26.95</v>
      </c>
      <c r="U2722" s="26">
        <v>45.71</v>
      </c>
      <c r="V2722" s="10">
        <v>0.23230000000000001</v>
      </c>
      <c r="W2722" s="1" t="s">
        <v>34</v>
      </c>
      <c r="X2722" s="3"/>
      <c r="Y2722" s="3"/>
      <c r="Z2722" s="5" t="s">
        <v>7980</v>
      </c>
      <c r="AA2722" s="5" t="str">
        <f>VLOOKUP(J2722, sku!B:C, 2, FALSE)</f>
        <v>1 Fogareiro 1 Boca + 4 Refis Guepardo</v>
      </c>
      <c r="AB2722" s="3" t="str">
        <f>VLOOKUP(J2722, sku!B:BM, 64, FALSE)</f>
        <v>Importação</v>
      </c>
      <c r="AC2722" s="3" t="str">
        <f>LEFT(pedidos[[#This Row],[SKU]],3)</f>
        <v>1FO</v>
      </c>
      <c r="AD2722" s="36" t="str" cm="1">
        <f t="array" aca="1" ref="AD2722" ca="1">IFERROR(
  INDEX(
    montadora[Montadora],
    MATCH(TRUE,LEFT(#REF!,NÚCARACT(montadora[SKU Parcial]))=montadora[SKU Parcial],0)
  ),
  ""
)</f>
        <v/>
      </c>
    </row>
    <row r="2723" spans="1:30" customFormat="1" x14ac:dyDescent="0.25">
      <c r="A2723" s="1" t="s">
        <v>7610</v>
      </c>
      <c r="B2723" s="1" t="s">
        <v>36</v>
      </c>
      <c r="C2723" s="1" t="s">
        <v>7611</v>
      </c>
      <c r="D2723" s="1" t="s">
        <v>319</v>
      </c>
      <c r="E2723" s="1" t="s">
        <v>2149</v>
      </c>
      <c r="F2723" s="1" t="s">
        <v>2150</v>
      </c>
      <c r="G2723" s="6" t="s">
        <v>11227</v>
      </c>
      <c r="H2723" s="2" t="s">
        <v>47</v>
      </c>
      <c r="I2723" s="1" t="s">
        <v>36</v>
      </c>
      <c r="J2723" s="1" t="s">
        <v>479</v>
      </c>
      <c r="K2723" s="4">
        <v>45792</v>
      </c>
      <c r="L2723" s="16" t="s">
        <v>11229</v>
      </c>
      <c r="M2723" s="26">
        <v>196.8</v>
      </c>
      <c r="N2723" s="2">
        <v>1</v>
      </c>
      <c r="O2723" s="26">
        <v>196.8</v>
      </c>
      <c r="P2723" s="26">
        <v>76.69</v>
      </c>
      <c r="Q2723" s="26">
        <v>14.98</v>
      </c>
      <c r="R2723" s="26">
        <v>32.47</v>
      </c>
      <c r="S2723" s="26">
        <v>0</v>
      </c>
      <c r="T2723" s="26">
        <v>26.95</v>
      </c>
      <c r="U2723" s="26">
        <v>45.71</v>
      </c>
      <c r="V2723" s="10">
        <v>0.23230000000000001</v>
      </c>
      <c r="W2723" s="1" t="s">
        <v>34</v>
      </c>
      <c r="X2723" s="3"/>
      <c r="Y2723" s="3"/>
      <c r="Z2723" s="5" t="s">
        <v>7980</v>
      </c>
      <c r="AA2723" s="5" t="str">
        <f>VLOOKUP(J2723, sku!B:C, 2, FALSE)</f>
        <v>1 Fogareiro 1 Boca + 4 Refis Guepardo</v>
      </c>
      <c r="AB2723" s="3" t="str">
        <f>VLOOKUP(J2723, sku!B:BM, 64, FALSE)</f>
        <v>Importação</v>
      </c>
      <c r="AC2723" s="3" t="str">
        <f>LEFT(pedidos[[#This Row],[SKU]],3)</f>
        <v>1FO</v>
      </c>
      <c r="AD2723" s="36" t="str" cm="1">
        <f t="array" aca="1" ref="AD2723" ca="1">IFERROR(
  INDEX(
    montadora[Montadora],
    MATCH(TRUE,LEFT(#REF!,NÚCARACT(montadora[SKU Parcial]))=montadora[SKU Parcial],0)
  ),
  ""
)</f>
        <v/>
      </c>
    </row>
    <row r="2724" spans="1:30" customFormat="1" x14ac:dyDescent="0.25">
      <c r="A2724" s="1" t="s">
        <v>6847</v>
      </c>
      <c r="B2724" s="1" t="s">
        <v>36</v>
      </c>
      <c r="C2724" s="1" t="s">
        <v>6848</v>
      </c>
      <c r="D2724" s="1" t="s">
        <v>347</v>
      </c>
      <c r="E2724" s="1" t="s">
        <v>461</v>
      </c>
      <c r="F2724" s="1" t="s">
        <v>462</v>
      </c>
      <c r="G2724" s="6" t="s">
        <v>11227</v>
      </c>
      <c r="H2724" s="2" t="s">
        <v>30</v>
      </c>
      <c r="I2724" s="1" t="s">
        <v>31</v>
      </c>
      <c r="J2724" s="1" t="s">
        <v>444</v>
      </c>
      <c r="K2724" s="4">
        <v>45800</v>
      </c>
      <c r="L2724" s="16" t="s">
        <v>11229</v>
      </c>
      <c r="M2724" s="26">
        <v>198.8</v>
      </c>
      <c r="N2724" s="2">
        <v>1</v>
      </c>
      <c r="O2724" s="26">
        <v>198.8</v>
      </c>
      <c r="P2724" s="26">
        <v>77.510000000000005</v>
      </c>
      <c r="Q2724" s="26">
        <v>15.13</v>
      </c>
      <c r="R2724" s="26">
        <v>22.86</v>
      </c>
      <c r="S2724" s="26">
        <v>0</v>
      </c>
      <c r="T2724" s="26">
        <v>24.25</v>
      </c>
      <c r="U2724" s="26">
        <v>59.05</v>
      </c>
      <c r="V2724" s="10">
        <v>0.29699999999999999</v>
      </c>
      <c r="W2724" s="1" t="s">
        <v>34</v>
      </c>
      <c r="X2724" s="3"/>
      <c r="Y2724" s="3"/>
      <c r="Z2724" s="5" t="s">
        <v>7980</v>
      </c>
      <c r="AA2724" s="5" t="str">
        <f>VLOOKUP(J2724, sku!B:C, 2, FALSE)</f>
        <v>1 Fogareiro 1 Boca + 1 Maçarico 915 + 3 Refis Guepardo</v>
      </c>
      <c r="AB2724" s="3" t="str">
        <f>VLOOKUP(J2724, sku!B:BM, 64, FALSE)</f>
        <v>Importação</v>
      </c>
      <c r="AC2724" s="3" t="str">
        <f>LEFT(pedidos[[#This Row],[SKU]],3)</f>
        <v>1FO</v>
      </c>
      <c r="AD2724" s="36" t="str" cm="1">
        <f t="array" aca="1" ref="AD2724" ca="1">IFERROR(
  INDEX(
    montadora[Montadora],
    MATCH(TRUE,LEFT(#REF!,NÚCARACT(montadora[SKU Parcial]))=montadora[SKU Parcial],0)
  ),
  ""
)</f>
        <v/>
      </c>
    </row>
    <row r="2725" spans="1:30" customFormat="1" x14ac:dyDescent="0.25">
      <c r="A2725" s="1" t="s">
        <v>6849</v>
      </c>
      <c r="B2725" s="1" t="s">
        <v>36</v>
      </c>
      <c r="C2725" s="1" t="s">
        <v>6850</v>
      </c>
      <c r="D2725" s="1" t="s">
        <v>1042</v>
      </c>
      <c r="E2725" s="1" t="s">
        <v>461</v>
      </c>
      <c r="F2725" s="1" t="s">
        <v>462</v>
      </c>
      <c r="G2725" s="6" t="s">
        <v>11227</v>
      </c>
      <c r="H2725" s="2" t="s">
        <v>30</v>
      </c>
      <c r="I2725" s="1" t="s">
        <v>31</v>
      </c>
      <c r="J2725" s="1" t="s">
        <v>444</v>
      </c>
      <c r="K2725" s="4">
        <v>45800</v>
      </c>
      <c r="L2725" s="16" t="s">
        <v>11229</v>
      </c>
      <c r="M2725" s="26">
        <v>198.8</v>
      </c>
      <c r="N2725" s="2">
        <v>1</v>
      </c>
      <c r="O2725" s="26">
        <v>198.8</v>
      </c>
      <c r="P2725" s="26">
        <v>77.510000000000005</v>
      </c>
      <c r="Q2725" s="26">
        <v>15.13</v>
      </c>
      <c r="R2725" s="26">
        <v>22.86</v>
      </c>
      <c r="S2725" s="26">
        <v>0</v>
      </c>
      <c r="T2725" s="26">
        <v>24.25</v>
      </c>
      <c r="U2725" s="26">
        <v>59.05</v>
      </c>
      <c r="V2725" s="10">
        <v>0.29699999999999999</v>
      </c>
      <c r="W2725" s="1" t="s">
        <v>34</v>
      </c>
      <c r="X2725" s="3"/>
      <c r="Y2725" s="3"/>
      <c r="Z2725" s="5" t="s">
        <v>7980</v>
      </c>
      <c r="AA2725" s="5" t="str">
        <f>VLOOKUP(J2725, sku!B:C, 2, FALSE)</f>
        <v>1 Fogareiro 1 Boca + 1 Maçarico 915 + 3 Refis Guepardo</v>
      </c>
      <c r="AB2725" s="3" t="str">
        <f>VLOOKUP(J2725, sku!B:BM, 64, FALSE)</f>
        <v>Importação</v>
      </c>
      <c r="AC2725" s="3" t="str">
        <f>LEFT(pedidos[[#This Row],[SKU]],3)</f>
        <v>1FO</v>
      </c>
      <c r="AD2725" s="36" t="str" cm="1">
        <f t="array" aca="1" ref="AD2725" ca="1">IFERROR(
  INDEX(
    montadora[Montadora],
    MATCH(TRUE,LEFT(#REF!,NÚCARACT(montadora[SKU Parcial]))=montadora[SKU Parcial],0)
  ),
  ""
)</f>
        <v/>
      </c>
    </row>
    <row r="2726" spans="1:30" customFormat="1" x14ac:dyDescent="0.25">
      <c r="A2726" s="1" t="s">
        <v>6851</v>
      </c>
      <c r="B2726" s="1" t="s">
        <v>36</v>
      </c>
      <c r="C2726" s="1" t="s">
        <v>6852</v>
      </c>
      <c r="D2726" s="1" t="s">
        <v>347</v>
      </c>
      <c r="E2726" s="1" t="s">
        <v>461</v>
      </c>
      <c r="F2726" s="1" t="s">
        <v>462</v>
      </c>
      <c r="G2726" s="6" t="s">
        <v>11227</v>
      </c>
      <c r="H2726" s="2" t="s">
        <v>30</v>
      </c>
      <c r="I2726" s="1" t="s">
        <v>36</v>
      </c>
      <c r="J2726" s="1" t="s">
        <v>444</v>
      </c>
      <c r="K2726" s="4">
        <v>45801</v>
      </c>
      <c r="L2726" s="16" t="s">
        <v>11229</v>
      </c>
      <c r="M2726" s="26">
        <v>198.8</v>
      </c>
      <c r="N2726" s="2">
        <v>1</v>
      </c>
      <c r="O2726" s="26">
        <v>198.8</v>
      </c>
      <c r="P2726" s="26">
        <v>77.510000000000005</v>
      </c>
      <c r="Q2726" s="26">
        <v>15.13</v>
      </c>
      <c r="R2726" s="26">
        <v>22.86</v>
      </c>
      <c r="S2726" s="26">
        <v>0</v>
      </c>
      <c r="T2726" s="26">
        <v>24.25</v>
      </c>
      <c r="U2726" s="26">
        <v>59.05</v>
      </c>
      <c r="V2726" s="10">
        <v>0.29699999999999999</v>
      </c>
      <c r="W2726" s="1" t="s">
        <v>34</v>
      </c>
      <c r="X2726" s="3"/>
      <c r="Y2726" s="3"/>
      <c r="Z2726" s="5" t="s">
        <v>7980</v>
      </c>
      <c r="AA2726" s="5" t="str">
        <f>VLOOKUP(J2726, sku!B:C, 2, FALSE)</f>
        <v>1 Fogareiro 1 Boca + 1 Maçarico 915 + 3 Refis Guepardo</v>
      </c>
      <c r="AB2726" s="3" t="str">
        <f>VLOOKUP(J2726, sku!B:BM, 64, FALSE)</f>
        <v>Importação</v>
      </c>
      <c r="AC2726" s="3" t="str">
        <f>LEFT(pedidos[[#This Row],[SKU]],3)</f>
        <v>1FO</v>
      </c>
      <c r="AD2726" s="36" t="str" cm="1">
        <f t="array" aca="1" ref="AD2726" ca="1">IFERROR(
  INDEX(
    montadora[Montadora],
    MATCH(TRUE,LEFT(#REF!,NÚCARACT(montadora[SKU Parcial]))=montadora[SKU Parcial],0)
  ),
  ""
)</f>
        <v/>
      </c>
    </row>
    <row r="2727" spans="1:30" customFormat="1" x14ac:dyDescent="0.25">
      <c r="A2727" s="1" t="s">
        <v>6853</v>
      </c>
      <c r="B2727" s="1" t="s">
        <v>6854</v>
      </c>
      <c r="C2727" s="1" t="s">
        <v>6855</v>
      </c>
      <c r="D2727" s="1" t="s">
        <v>358</v>
      </c>
      <c r="E2727" s="1" t="s">
        <v>461</v>
      </c>
      <c r="F2727" s="1" t="s">
        <v>462</v>
      </c>
      <c r="G2727" s="6" t="s">
        <v>11227</v>
      </c>
      <c r="H2727" s="2" t="s">
        <v>30</v>
      </c>
      <c r="I2727" s="1" t="s">
        <v>31</v>
      </c>
      <c r="J2727" s="1" t="s">
        <v>444</v>
      </c>
      <c r="K2727" s="4">
        <v>45803</v>
      </c>
      <c r="L2727" s="16" t="s">
        <v>11229</v>
      </c>
      <c r="M2727" s="26">
        <v>198.8</v>
      </c>
      <c r="N2727" s="2">
        <v>1</v>
      </c>
      <c r="O2727" s="26">
        <v>198.8</v>
      </c>
      <c r="P2727" s="26">
        <v>77.510000000000005</v>
      </c>
      <c r="Q2727" s="26">
        <v>15.13</v>
      </c>
      <c r="R2727" s="26">
        <v>22.86</v>
      </c>
      <c r="S2727" s="26">
        <v>0</v>
      </c>
      <c r="T2727" s="26">
        <v>24.25</v>
      </c>
      <c r="U2727" s="26">
        <v>59.05</v>
      </c>
      <c r="V2727" s="10">
        <v>0.29699999999999999</v>
      </c>
      <c r="W2727" s="1" t="s">
        <v>34</v>
      </c>
      <c r="X2727" s="3"/>
      <c r="Y2727" s="3"/>
      <c r="Z2727" s="5" t="s">
        <v>7980</v>
      </c>
      <c r="AA2727" s="5" t="str">
        <f>VLOOKUP(J2727, sku!B:C, 2, FALSE)</f>
        <v>1 Fogareiro 1 Boca + 1 Maçarico 915 + 3 Refis Guepardo</v>
      </c>
      <c r="AB2727" s="3" t="str">
        <f>VLOOKUP(J2727, sku!B:BM, 64, FALSE)</f>
        <v>Importação</v>
      </c>
      <c r="AC2727" s="3" t="str">
        <f>LEFT(pedidos[[#This Row],[SKU]],3)</f>
        <v>1FO</v>
      </c>
      <c r="AD2727" s="36" t="str" cm="1">
        <f t="array" aca="1" ref="AD2727" ca="1">IFERROR(
  INDEX(
    montadora[Montadora],
    MATCH(TRUE,LEFT(#REF!,NÚCARACT(montadora[SKU Parcial]))=montadora[SKU Parcial],0)
  ),
  ""
)</f>
        <v/>
      </c>
    </row>
    <row r="2728" spans="1:30" customFormat="1" x14ac:dyDescent="0.25">
      <c r="A2728" s="1" t="s">
        <v>7036</v>
      </c>
      <c r="B2728" s="1" t="s">
        <v>7037</v>
      </c>
      <c r="C2728" s="1" t="s">
        <v>4612</v>
      </c>
      <c r="D2728" s="1" t="s">
        <v>27</v>
      </c>
      <c r="E2728" s="1" t="s">
        <v>442</v>
      </c>
      <c r="F2728" s="1" t="s">
        <v>443</v>
      </c>
      <c r="G2728" s="6" t="s">
        <v>11227</v>
      </c>
      <c r="H2728" s="2" t="s">
        <v>47</v>
      </c>
      <c r="I2728" s="1" t="s">
        <v>31</v>
      </c>
      <c r="J2728" s="1" t="s">
        <v>444</v>
      </c>
      <c r="K2728" s="4">
        <v>45803</v>
      </c>
      <c r="L2728" s="16" t="s">
        <v>11229</v>
      </c>
      <c r="M2728" s="26">
        <v>218.8</v>
      </c>
      <c r="N2728" s="2">
        <v>1</v>
      </c>
      <c r="O2728" s="26">
        <v>218.8</v>
      </c>
      <c r="P2728" s="26">
        <v>77.510000000000005</v>
      </c>
      <c r="Q2728" s="26">
        <v>16.649999999999999</v>
      </c>
      <c r="R2728" s="26">
        <v>36.1</v>
      </c>
      <c r="S2728" s="26">
        <v>0</v>
      </c>
      <c r="T2728" s="26">
        <v>26.95</v>
      </c>
      <c r="U2728" s="26">
        <v>61.59</v>
      </c>
      <c r="V2728" s="10">
        <v>0.28149999999999997</v>
      </c>
      <c r="W2728" s="1" t="s">
        <v>34</v>
      </c>
      <c r="X2728" s="3"/>
      <c r="Y2728" s="3"/>
      <c r="Z2728" s="5" t="s">
        <v>7980</v>
      </c>
      <c r="AA2728" s="5" t="str">
        <f>VLOOKUP(J2728, sku!B:C, 2, FALSE)</f>
        <v>1 Fogareiro 1 Boca + 1 Maçarico 915 + 3 Refis Guepardo</v>
      </c>
      <c r="AB2728" s="3" t="str">
        <f>VLOOKUP(J2728, sku!B:BM, 64, FALSE)</f>
        <v>Importação</v>
      </c>
      <c r="AC2728" s="3" t="str">
        <f>LEFT(pedidos[[#This Row],[SKU]],3)</f>
        <v>1FO</v>
      </c>
      <c r="AD2728" s="36" t="str" cm="1">
        <f t="array" aca="1" ref="AD2728" ca="1">IFERROR(
  INDEX(
    montadora[Montadora],
    MATCH(TRUE,LEFT(#REF!,NÚCARACT(montadora[SKU Parcial]))=montadora[SKU Parcial],0)
  ),
  ""
)</f>
        <v/>
      </c>
    </row>
    <row r="2729" spans="1:30" x14ac:dyDescent="0.25">
      <c r="A2729" s="42" t="s">
        <v>9419</v>
      </c>
      <c r="B2729" s="42">
        <v>20598018789</v>
      </c>
      <c r="C2729" s="42"/>
      <c r="D2729" s="42"/>
      <c r="E2729" s="42"/>
      <c r="F2729" s="42" t="s">
        <v>8394</v>
      </c>
      <c r="G2729" s="42" t="s">
        <v>11228</v>
      </c>
      <c r="H2729" s="19"/>
      <c r="I2729" s="42"/>
      <c r="J2729" s="42" t="s">
        <v>8835</v>
      </c>
      <c r="K2729" s="21">
        <v>45796</v>
      </c>
      <c r="L2729" s="19" t="s">
        <v>8443</v>
      </c>
      <c r="M2729" s="44">
        <v>78.8</v>
      </c>
      <c r="N2729" s="19">
        <v>2</v>
      </c>
      <c r="O2729" s="44">
        <v>170.35</v>
      </c>
      <c r="P2729" s="44">
        <v>79.08</v>
      </c>
      <c r="Q2729" s="44">
        <v>5.31</v>
      </c>
      <c r="R2729" s="44">
        <v>39.520000000000003</v>
      </c>
      <c r="S2729" s="44">
        <v>12.75</v>
      </c>
      <c r="T2729" s="44">
        <v>0</v>
      </c>
      <c r="U2729" s="44">
        <v>33.69</v>
      </c>
      <c r="V2729" s="23">
        <v>0</v>
      </c>
      <c r="W2729" s="42" t="s">
        <v>34</v>
      </c>
      <c r="X2729" s="43"/>
      <c r="Y2729" s="43"/>
      <c r="Z2729" s="43" t="s">
        <v>8442</v>
      </c>
      <c r="AA2729" s="43" t="str">
        <f>VLOOKUP(J2729, sku!B:C, 2, FALSE)</f>
        <v>Cadeirinha Cinza Aro 26 - Peixinho Bike</v>
      </c>
      <c r="AB2729" s="45" t="str">
        <f>VLOOKUP(J2729, sku!B:BM, 64, FALSE)</f>
        <v>Revenda</v>
      </c>
      <c r="AC2729" s="45" t="str">
        <f>LEFT(pedidos[[#This Row],[SKU]],3)</f>
        <v>CAD</v>
      </c>
      <c r="AD2729" s="37" t="str" cm="1">
        <f t="array" aca="1" ref="AD2729" ca="1">IFERROR(
  INDEX(
    montadora[Montadora],
    MATCH(TRUE,LEFT(#REF!,NÚCARACT(montadora[SKU Parcial]))=montadora[SKU Parcial],0)
  ),
  ""
)</f>
        <v/>
      </c>
    </row>
    <row r="2730" spans="1:30" x14ac:dyDescent="0.25">
      <c r="A2730" s="42" t="s">
        <v>9820</v>
      </c>
      <c r="B2730" s="42">
        <v>19599592853</v>
      </c>
      <c r="C2730" s="42"/>
      <c r="D2730" s="42"/>
      <c r="E2730" s="42"/>
      <c r="F2730" s="42" t="s">
        <v>8374</v>
      </c>
      <c r="G2730" s="42" t="s">
        <v>11228</v>
      </c>
      <c r="H2730" s="19"/>
      <c r="I2730" s="42"/>
      <c r="J2730" s="42" t="s">
        <v>2843</v>
      </c>
      <c r="K2730" s="21">
        <v>45783</v>
      </c>
      <c r="L2730" s="19" t="s">
        <v>8443</v>
      </c>
      <c r="M2730" s="44">
        <v>34.700000000000003</v>
      </c>
      <c r="N2730" s="19">
        <v>4</v>
      </c>
      <c r="O2730" s="44">
        <v>138.80000000000001</v>
      </c>
      <c r="P2730" s="44">
        <v>80.44</v>
      </c>
      <c r="Q2730" s="44">
        <v>4.68</v>
      </c>
      <c r="R2730" s="44">
        <v>43.48</v>
      </c>
      <c r="S2730" s="44">
        <v>0</v>
      </c>
      <c r="T2730" s="44">
        <v>-5.76</v>
      </c>
      <c r="U2730" s="44">
        <v>14.57</v>
      </c>
      <c r="V2730" s="23">
        <v>0</v>
      </c>
      <c r="W2730" s="42" t="s">
        <v>34</v>
      </c>
      <c r="X2730" s="43"/>
      <c r="Y2730" s="43"/>
      <c r="Z2730" s="43" t="s">
        <v>8442</v>
      </c>
      <c r="AA2730" s="43" t="str">
        <f>VLOOKUP(J2730, sku!B:C, 2, FALSE)</f>
        <v>Hidracouro 500ml</v>
      </c>
      <c r="AB2730" s="45" t="str">
        <f>VLOOKUP(J2730, sku!B:BM, 64, FALSE)</f>
        <v>Revenda</v>
      </c>
      <c r="AC2730" s="45" t="str">
        <f>LEFT(pedidos[[#This Row],[SKU]],3)</f>
        <v>VX2</v>
      </c>
      <c r="AD2730" s="37" t="str" cm="1">
        <f t="array" aca="1" ref="AD2730" ca="1">IFERROR(
  INDEX(
    montadora[Montadora],
    MATCH(TRUE,LEFT(#REF!,NÚCARACT(montadora[SKU Parcial]))=montadora[SKU Parcial],0)
  ),
  ""
)</f>
        <v/>
      </c>
    </row>
    <row r="2731" spans="1:30" customFormat="1" x14ac:dyDescent="0.25">
      <c r="A2731" s="1" t="s">
        <v>4393</v>
      </c>
      <c r="B2731" s="1" t="s">
        <v>36</v>
      </c>
      <c r="C2731" s="1" t="s">
        <v>4394</v>
      </c>
      <c r="D2731" s="1" t="s">
        <v>27</v>
      </c>
      <c r="E2731" s="1" t="s">
        <v>461</v>
      </c>
      <c r="F2731" s="1" t="s">
        <v>462</v>
      </c>
      <c r="G2731" s="6" t="s">
        <v>11227</v>
      </c>
      <c r="H2731" s="2" t="s">
        <v>30</v>
      </c>
      <c r="I2731" s="1" t="s">
        <v>31</v>
      </c>
      <c r="J2731" s="1" t="s">
        <v>444</v>
      </c>
      <c r="K2731" s="4">
        <v>45831</v>
      </c>
      <c r="L2731" s="20" t="s">
        <v>33</v>
      </c>
      <c r="M2731" s="26">
        <v>188.8</v>
      </c>
      <c r="N2731" s="2">
        <v>1</v>
      </c>
      <c r="O2731" s="26">
        <v>190.39</v>
      </c>
      <c r="P2731" s="26">
        <v>81.739999999999995</v>
      </c>
      <c r="Q2731" s="27">
        <v>0</v>
      </c>
      <c r="R2731" s="26">
        <v>21.71</v>
      </c>
      <c r="S2731" s="26">
        <v>1.59</v>
      </c>
      <c r="T2731" s="26">
        <v>14.31</v>
      </c>
      <c r="U2731" s="26">
        <v>55.52</v>
      </c>
      <c r="V2731" s="10">
        <v>0.29409999999999997</v>
      </c>
      <c r="W2731" s="1" t="s">
        <v>34</v>
      </c>
      <c r="X2731" s="3"/>
      <c r="Y2731" s="3"/>
      <c r="Z2731" s="5" t="s">
        <v>7980</v>
      </c>
      <c r="AA2731" s="5" t="str">
        <f>VLOOKUP(J2731, sku!B:C, 2, FALSE)</f>
        <v>1 Fogareiro 1 Boca + 1 Maçarico 915 + 3 Refis Guepardo</v>
      </c>
      <c r="AB2731" s="3" t="str">
        <f>VLOOKUP(J2731, sku!B:BM, 64, FALSE)</f>
        <v>Importação</v>
      </c>
      <c r="AC2731" s="3" t="str">
        <f>LEFT(pedidos[[#This Row],[SKU]],3)</f>
        <v>1FO</v>
      </c>
      <c r="AD2731" s="36" t="str" cm="1">
        <f t="array" aca="1" ref="AD2731" ca="1">IFERROR(
  INDEX(
    montadora[Montadora],
    MATCH(TRUE,LEFT(J3131,NÚCARACT(montadora[SKU Parcial]))=montadora[SKU Parcial],0)
  ),
  ""
)</f>
        <v/>
      </c>
    </row>
    <row r="2732" spans="1:30" customFormat="1" x14ac:dyDescent="0.25">
      <c r="A2732" s="1" t="s">
        <v>4395</v>
      </c>
      <c r="B2732" s="1" t="s">
        <v>4396</v>
      </c>
      <c r="C2732" s="1" t="s">
        <v>1068</v>
      </c>
      <c r="D2732" s="1" t="s">
        <v>27</v>
      </c>
      <c r="E2732" s="1" t="s">
        <v>461</v>
      </c>
      <c r="F2732" s="1" t="s">
        <v>462</v>
      </c>
      <c r="G2732" s="6" t="s">
        <v>11227</v>
      </c>
      <c r="H2732" s="2" t="s">
        <v>30</v>
      </c>
      <c r="I2732" s="1" t="s">
        <v>36</v>
      </c>
      <c r="J2732" s="1" t="s">
        <v>444</v>
      </c>
      <c r="K2732" s="4">
        <v>45832</v>
      </c>
      <c r="L2732" s="20" t="s">
        <v>33</v>
      </c>
      <c r="M2732" s="26">
        <v>188.8</v>
      </c>
      <c r="N2732" s="2">
        <v>1</v>
      </c>
      <c r="O2732" s="26">
        <v>190.39</v>
      </c>
      <c r="P2732" s="26">
        <v>81.739999999999995</v>
      </c>
      <c r="Q2732" s="27">
        <v>0</v>
      </c>
      <c r="R2732" s="26">
        <v>21.71</v>
      </c>
      <c r="S2732" s="26">
        <v>1.59</v>
      </c>
      <c r="T2732" s="26">
        <v>14.31</v>
      </c>
      <c r="U2732" s="26">
        <v>55.52</v>
      </c>
      <c r="V2732" s="10">
        <v>0.29409999999999997</v>
      </c>
      <c r="W2732" s="1" t="s">
        <v>34</v>
      </c>
      <c r="X2732" s="3"/>
      <c r="Y2732" s="3"/>
      <c r="Z2732" s="5" t="s">
        <v>7980</v>
      </c>
      <c r="AA2732" s="5" t="str">
        <f>VLOOKUP(J2732, sku!B:C, 2, FALSE)</f>
        <v>1 Fogareiro 1 Boca + 1 Maçarico 915 + 3 Refis Guepardo</v>
      </c>
      <c r="AB2732" s="3" t="str">
        <f>VLOOKUP(J2732, sku!B:BM, 64, FALSE)</f>
        <v>Importação</v>
      </c>
      <c r="AC2732" s="3" t="str">
        <f>LEFT(pedidos[[#This Row],[SKU]],3)</f>
        <v>1FO</v>
      </c>
      <c r="AD2732" s="36" t="str" cm="1">
        <f t="array" aca="1" ref="AD2732" ca="1">IFERROR(
  INDEX(
    montadora[Montadora],
    MATCH(TRUE,LEFT(J3132,NÚCARACT(montadora[SKU Parcial]))=montadora[SKU Parcial],0)
  ),
  ""
)</f>
        <v/>
      </c>
    </row>
    <row r="2733" spans="1:30" customFormat="1" x14ac:dyDescent="0.25">
      <c r="A2733" s="1" t="s">
        <v>6939</v>
      </c>
      <c r="B2733" s="1" t="s">
        <v>6940</v>
      </c>
      <c r="C2733" s="1" t="s">
        <v>6941</v>
      </c>
      <c r="D2733" s="1" t="s">
        <v>191</v>
      </c>
      <c r="E2733" s="1" t="s">
        <v>461</v>
      </c>
      <c r="F2733" s="1" t="s">
        <v>462</v>
      </c>
      <c r="G2733" s="6" t="s">
        <v>11227</v>
      </c>
      <c r="H2733" s="2" t="s">
        <v>30</v>
      </c>
      <c r="I2733" s="1" t="s">
        <v>31</v>
      </c>
      <c r="J2733" s="1" t="s">
        <v>444</v>
      </c>
      <c r="K2733" s="4">
        <v>45807</v>
      </c>
      <c r="L2733" s="16" t="s">
        <v>11229</v>
      </c>
      <c r="M2733" s="26">
        <v>208.8</v>
      </c>
      <c r="N2733" s="2">
        <v>1</v>
      </c>
      <c r="O2733" s="26">
        <v>208.8</v>
      </c>
      <c r="P2733" s="26">
        <v>81.739999999999995</v>
      </c>
      <c r="Q2733" s="26">
        <v>15.89</v>
      </c>
      <c r="R2733" s="26">
        <v>24.01</v>
      </c>
      <c r="S2733" s="26">
        <v>0</v>
      </c>
      <c r="T2733" s="26">
        <v>26.95</v>
      </c>
      <c r="U2733" s="26">
        <v>60.21</v>
      </c>
      <c r="V2733" s="10">
        <v>0.28839999999999999</v>
      </c>
      <c r="W2733" s="1" t="s">
        <v>34</v>
      </c>
      <c r="X2733" s="3"/>
      <c r="Y2733" s="3"/>
      <c r="Z2733" s="5" t="s">
        <v>7980</v>
      </c>
      <c r="AA2733" s="5" t="str">
        <f>VLOOKUP(J2733, sku!B:C, 2, FALSE)</f>
        <v>1 Fogareiro 1 Boca + 1 Maçarico 915 + 3 Refis Guepardo</v>
      </c>
      <c r="AB2733" s="3" t="str">
        <f>VLOOKUP(J2733, sku!B:BM, 64, FALSE)</f>
        <v>Importação</v>
      </c>
      <c r="AC2733" s="3" t="str">
        <f>LEFT(pedidos[[#This Row],[SKU]],3)</f>
        <v>1FO</v>
      </c>
      <c r="AD2733" s="36" t="str" cm="1">
        <f t="array" aca="1" ref="AD2733" ca="1">IFERROR(
  INDEX(
    montadora[Montadora],
    MATCH(TRUE,LEFT(J3133,NÚCARACT(montadora[SKU Parcial]))=montadora[SKU Parcial],0)
  ),
  ""
)</f>
        <v/>
      </c>
    </row>
    <row r="2734" spans="1:30" customFormat="1" x14ac:dyDescent="0.25">
      <c r="A2734" s="1" t="s">
        <v>4501</v>
      </c>
      <c r="B2734" s="1" t="s">
        <v>4502</v>
      </c>
      <c r="C2734" s="1" t="s">
        <v>4503</v>
      </c>
      <c r="D2734" s="1" t="s">
        <v>1442</v>
      </c>
      <c r="E2734" s="1" t="s">
        <v>461</v>
      </c>
      <c r="F2734" s="1" t="s">
        <v>462</v>
      </c>
      <c r="G2734" s="6" t="s">
        <v>11227</v>
      </c>
      <c r="H2734" s="2" t="s">
        <v>30</v>
      </c>
      <c r="I2734" s="1" t="s">
        <v>31</v>
      </c>
      <c r="J2734" s="1" t="s">
        <v>444</v>
      </c>
      <c r="K2734" s="4">
        <v>45810</v>
      </c>
      <c r="L2734" s="16" t="s">
        <v>11229</v>
      </c>
      <c r="M2734" s="26">
        <v>208.8</v>
      </c>
      <c r="N2734" s="2">
        <v>1</v>
      </c>
      <c r="O2734" s="26">
        <v>208.8</v>
      </c>
      <c r="P2734" s="26">
        <v>81.739999999999995</v>
      </c>
      <c r="Q2734" s="26">
        <v>17.16</v>
      </c>
      <c r="R2734" s="26">
        <v>24.01</v>
      </c>
      <c r="S2734" s="26">
        <v>0</v>
      </c>
      <c r="T2734" s="26">
        <v>26.95</v>
      </c>
      <c r="U2734" s="26">
        <v>58.94</v>
      </c>
      <c r="V2734" s="10">
        <v>0.2823</v>
      </c>
      <c r="W2734" s="1" t="s">
        <v>34</v>
      </c>
      <c r="X2734" s="3"/>
      <c r="Y2734" s="3"/>
      <c r="Z2734" s="5" t="s">
        <v>7980</v>
      </c>
      <c r="AA2734" s="5" t="str">
        <f>VLOOKUP(J2734, sku!B:C, 2, FALSE)</f>
        <v>1 Fogareiro 1 Boca + 1 Maçarico 915 + 3 Refis Guepardo</v>
      </c>
      <c r="AB2734" s="3" t="str">
        <f>VLOOKUP(J2734, sku!B:BM, 64, FALSE)</f>
        <v>Importação</v>
      </c>
      <c r="AC2734" s="3" t="str">
        <f>LEFT(pedidos[[#This Row],[SKU]],3)</f>
        <v>1FO</v>
      </c>
      <c r="AD2734" s="36" t="str" cm="1">
        <f t="array" aca="1" ref="AD2734" ca="1">IFERROR(
  INDEX(
    montadora[Montadora],
    MATCH(TRUE,LEFT(J3134,NÚCARACT(montadora[SKU Parcial]))=montadora[SKU Parcial],0)
  ),
  ""
)</f>
        <v/>
      </c>
    </row>
    <row r="2735" spans="1:30" customFormat="1" x14ac:dyDescent="0.25">
      <c r="A2735" s="1" t="s">
        <v>4504</v>
      </c>
      <c r="B2735" s="1" t="s">
        <v>4505</v>
      </c>
      <c r="C2735" s="1" t="s">
        <v>4506</v>
      </c>
      <c r="D2735" s="1" t="s">
        <v>138</v>
      </c>
      <c r="E2735" s="1" t="s">
        <v>461</v>
      </c>
      <c r="F2735" s="1" t="s">
        <v>462</v>
      </c>
      <c r="G2735" s="6" t="s">
        <v>11227</v>
      </c>
      <c r="H2735" s="2" t="s">
        <v>30</v>
      </c>
      <c r="I2735" s="1" t="s">
        <v>31</v>
      </c>
      <c r="J2735" s="1" t="s">
        <v>444</v>
      </c>
      <c r="K2735" s="4">
        <v>45812</v>
      </c>
      <c r="L2735" s="16" t="s">
        <v>11229</v>
      </c>
      <c r="M2735" s="26">
        <v>208.8</v>
      </c>
      <c r="N2735" s="2">
        <v>1</v>
      </c>
      <c r="O2735" s="26">
        <v>208.8</v>
      </c>
      <c r="P2735" s="26">
        <v>81.739999999999995</v>
      </c>
      <c r="Q2735" s="26">
        <v>17.16</v>
      </c>
      <c r="R2735" s="26">
        <v>24.01</v>
      </c>
      <c r="S2735" s="26">
        <v>0</v>
      </c>
      <c r="T2735" s="26">
        <v>26.95</v>
      </c>
      <c r="U2735" s="26">
        <v>58.94</v>
      </c>
      <c r="V2735" s="10">
        <v>0.2823</v>
      </c>
      <c r="W2735" s="1" t="s">
        <v>89</v>
      </c>
      <c r="X2735" s="3"/>
      <c r="Y2735" s="3"/>
      <c r="Z2735" s="5" t="s">
        <v>7980</v>
      </c>
      <c r="AA2735" s="5" t="str">
        <f>VLOOKUP(J2735, sku!B:C, 2, FALSE)</f>
        <v>1 Fogareiro 1 Boca + 1 Maçarico 915 + 3 Refis Guepardo</v>
      </c>
      <c r="AB2735" s="3" t="str">
        <f>VLOOKUP(J2735, sku!B:BM, 64, FALSE)</f>
        <v>Importação</v>
      </c>
      <c r="AC2735" s="3" t="str">
        <f>LEFT(pedidos[[#This Row],[SKU]],3)</f>
        <v>1FO</v>
      </c>
      <c r="AD2735" s="36" t="str" cm="1">
        <f t="array" aca="1" ref="AD2735" ca="1">IFERROR(
  INDEX(
    montadora[Montadora],
    MATCH(TRUE,LEFT(J3135,NÚCARACT(montadora[SKU Parcial]))=montadora[SKU Parcial],0)
  ),
  ""
)</f>
        <v/>
      </c>
    </row>
    <row r="2736" spans="1:30" customFormat="1" x14ac:dyDescent="0.25">
      <c r="A2736" s="1" t="s">
        <v>4507</v>
      </c>
      <c r="B2736" s="1" t="s">
        <v>4508</v>
      </c>
      <c r="C2736" s="1" t="s">
        <v>441</v>
      </c>
      <c r="D2736" s="1" t="s">
        <v>191</v>
      </c>
      <c r="E2736" s="1" t="s">
        <v>461</v>
      </c>
      <c r="F2736" s="1" t="s">
        <v>462</v>
      </c>
      <c r="G2736" s="6" t="s">
        <v>11227</v>
      </c>
      <c r="H2736" s="2" t="s">
        <v>30</v>
      </c>
      <c r="I2736" s="1" t="s">
        <v>31</v>
      </c>
      <c r="J2736" s="1" t="s">
        <v>444</v>
      </c>
      <c r="K2736" s="4">
        <v>45814</v>
      </c>
      <c r="L2736" s="16" t="s">
        <v>11229</v>
      </c>
      <c r="M2736" s="26">
        <v>208.8</v>
      </c>
      <c r="N2736" s="2">
        <v>1</v>
      </c>
      <c r="O2736" s="26">
        <v>208.8</v>
      </c>
      <c r="P2736" s="26">
        <v>81.739999999999995</v>
      </c>
      <c r="Q2736" s="26">
        <v>17.16</v>
      </c>
      <c r="R2736" s="26">
        <v>24.01</v>
      </c>
      <c r="S2736" s="26">
        <v>0</v>
      </c>
      <c r="T2736" s="26">
        <v>26.95</v>
      </c>
      <c r="U2736" s="26">
        <v>58.94</v>
      </c>
      <c r="V2736" s="10">
        <v>0.2823</v>
      </c>
      <c r="W2736" s="1" t="s">
        <v>34</v>
      </c>
      <c r="X2736" s="3"/>
      <c r="Y2736" s="3"/>
      <c r="Z2736" s="5" t="s">
        <v>7980</v>
      </c>
      <c r="AA2736" s="5" t="str">
        <f>VLOOKUP(J2736, sku!B:C, 2, FALSE)</f>
        <v>1 Fogareiro 1 Boca + 1 Maçarico 915 + 3 Refis Guepardo</v>
      </c>
      <c r="AB2736" s="3" t="str">
        <f>VLOOKUP(J2736, sku!B:BM, 64, FALSE)</f>
        <v>Importação</v>
      </c>
      <c r="AC2736" s="3" t="str">
        <f>LEFT(pedidos[[#This Row],[SKU]],3)</f>
        <v>1FO</v>
      </c>
      <c r="AD2736" s="36" t="str" cm="1">
        <f t="array" aca="1" ref="AD2736" ca="1">IFERROR(
  INDEX(
    montadora[Montadora],
    MATCH(TRUE,LEFT(J3136,NÚCARACT(montadora[SKU Parcial]))=montadora[SKU Parcial],0)
  ),
  ""
)</f>
        <v/>
      </c>
    </row>
    <row r="2737" spans="1:30" customFormat="1" x14ac:dyDescent="0.25">
      <c r="A2737" s="1" t="s">
        <v>4509</v>
      </c>
      <c r="B2737" s="1" t="s">
        <v>4510</v>
      </c>
      <c r="C2737" s="1" t="s">
        <v>4511</v>
      </c>
      <c r="D2737" s="1" t="s">
        <v>1042</v>
      </c>
      <c r="E2737" s="1" t="s">
        <v>461</v>
      </c>
      <c r="F2737" s="1" t="s">
        <v>462</v>
      </c>
      <c r="G2737" s="6" t="s">
        <v>11227</v>
      </c>
      <c r="H2737" s="2" t="s">
        <v>30</v>
      </c>
      <c r="I2737" s="1" t="s">
        <v>31</v>
      </c>
      <c r="J2737" s="1" t="s">
        <v>444</v>
      </c>
      <c r="K2737" s="4">
        <v>45814</v>
      </c>
      <c r="L2737" s="16" t="s">
        <v>11229</v>
      </c>
      <c r="M2737" s="26">
        <v>208.8</v>
      </c>
      <c r="N2737" s="2">
        <v>1</v>
      </c>
      <c r="O2737" s="26">
        <v>208.8</v>
      </c>
      <c r="P2737" s="26">
        <v>81.739999999999995</v>
      </c>
      <c r="Q2737" s="26">
        <v>17.16</v>
      </c>
      <c r="R2737" s="26">
        <v>24.01</v>
      </c>
      <c r="S2737" s="26">
        <v>0</v>
      </c>
      <c r="T2737" s="26">
        <v>26.95</v>
      </c>
      <c r="U2737" s="26">
        <v>58.94</v>
      </c>
      <c r="V2737" s="10">
        <v>0.2823</v>
      </c>
      <c r="W2737" s="1" t="s">
        <v>34</v>
      </c>
      <c r="X2737" s="3"/>
      <c r="Y2737" s="3"/>
      <c r="Z2737" s="5" t="s">
        <v>7980</v>
      </c>
      <c r="AA2737" s="5" t="str">
        <f>VLOOKUP(J2737, sku!B:C, 2, FALSE)</f>
        <v>1 Fogareiro 1 Boca + 1 Maçarico 915 + 3 Refis Guepardo</v>
      </c>
      <c r="AB2737" s="3" t="str">
        <f>VLOOKUP(J2737, sku!B:BM, 64, FALSE)</f>
        <v>Importação</v>
      </c>
      <c r="AC2737" s="3" t="str">
        <f>LEFT(pedidos[[#This Row],[SKU]],3)</f>
        <v>1FO</v>
      </c>
      <c r="AD2737" s="36" t="str" cm="1">
        <f t="array" aca="1" ref="AD2737" ca="1">IFERROR(
  INDEX(
    montadora[Montadora],
    MATCH(TRUE,LEFT(J3137,NÚCARACT(montadora[SKU Parcial]))=montadora[SKU Parcial],0)
  ),
  ""
)</f>
        <v/>
      </c>
    </row>
    <row r="2738" spans="1:30" customFormat="1" x14ac:dyDescent="0.25">
      <c r="A2738" s="1" t="s">
        <v>4512</v>
      </c>
      <c r="B2738" s="1" t="s">
        <v>36</v>
      </c>
      <c r="C2738" s="1" t="s">
        <v>4513</v>
      </c>
      <c r="D2738" s="1" t="s">
        <v>45</v>
      </c>
      <c r="E2738" s="1" t="s">
        <v>461</v>
      </c>
      <c r="F2738" s="1" t="s">
        <v>462</v>
      </c>
      <c r="G2738" s="6" t="s">
        <v>11227</v>
      </c>
      <c r="H2738" s="2" t="s">
        <v>30</v>
      </c>
      <c r="I2738" s="1" t="s">
        <v>31</v>
      </c>
      <c r="J2738" s="1" t="s">
        <v>444</v>
      </c>
      <c r="K2738" s="4">
        <v>45817</v>
      </c>
      <c r="L2738" s="16" t="s">
        <v>11229</v>
      </c>
      <c r="M2738" s="26">
        <v>208.8</v>
      </c>
      <c r="N2738" s="2">
        <v>1</v>
      </c>
      <c r="O2738" s="26">
        <v>208.8</v>
      </c>
      <c r="P2738" s="26">
        <v>81.739999999999995</v>
      </c>
      <c r="Q2738" s="26">
        <v>17.16</v>
      </c>
      <c r="R2738" s="26">
        <v>24.01</v>
      </c>
      <c r="S2738" s="26">
        <v>0</v>
      </c>
      <c r="T2738" s="26">
        <v>26.95</v>
      </c>
      <c r="U2738" s="26">
        <v>58.94</v>
      </c>
      <c r="V2738" s="10">
        <v>0.2823</v>
      </c>
      <c r="W2738" s="1" t="s">
        <v>34</v>
      </c>
      <c r="X2738" s="3"/>
      <c r="Y2738" s="3"/>
      <c r="Z2738" s="5" t="s">
        <v>7980</v>
      </c>
      <c r="AA2738" s="5" t="str">
        <f>VLOOKUP(J2738, sku!B:C, 2, FALSE)</f>
        <v>1 Fogareiro 1 Boca + 1 Maçarico 915 + 3 Refis Guepardo</v>
      </c>
      <c r="AB2738" s="3" t="str">
        <f>VLOOKUP(J2738, sku!B:BM, 64, FALSE)</f>
        <v>Importação</v>
      </c>
      <c r="AC2738" s="3" t="str">
        <f>LEFT(pedidos[[#This Row],[SKU]],3)</f>
        <v>1FO</v>
      </c>
      <c r="AD2738" s="36" t="str" cm="1">
        <f t="array" aca="1" ref="AD2738" ca="1">IFERROR(
  INDEX(
    montadora[Montadora],
    MATCH(TRUE,LEFT(#REF!,NÚCARACT(montadora[SKU Parcial]))=montadora[SKU Parcial],0)
  ),
  ""
)</f>
        <v/>
      </c>
    </row>
    <row r="2739" spans="1:30" customFormat="1" x14ac:dyDescent="0.25">
      <c r="A2739" s="1" t="s">
        <v>4575</v>
      </c>
      <c r="B2739" s="1" t="s">
        <v>36</v>
      </c>
      <c r="C2739" s="1" t="s">
        <v>1138</v>
      </c>
      <c r="D2739" s="1" t="s">
        <v>188</v>
      </c>
      <c r="E2739" s="1" t="s">
        <v>461</v>
      </c>
      <c r="F2739" s="1" t="s">
        <v>462</v>
      </c>
      <c r="G2739" s="6" t="s">
        <v>11227</v>
      </c>
      <c r="H2739" s="2" t="s">
        <v>30</v>
      </c>
      <c r="I2739" s="1" t="s">
        <v>36</v>
      </c>
      <c r="J2739" s="1" t="s">
        <v>444</v>
      </c>
      <c r="K2739" s="4">
        <v>45817</v>
      </c>
      <c r="L2739" s="16" t="s">
        <v>11229</v>
      </c>
      <c r="M2739" s="26">
        <v>198.8</v>
      </c>
      <c r="N2739" s="2">
        <v>1</v>
      </c>
      <c r="O2739" s="26">
        <v>198.8</v>
      </c>
      <c r="P2739" s="26">
        <v>81.739999999999995</v>
      </c>
      <c r="Q2739" s="26">
        <v>16.34</v>
      </c>
      <c r="R2739" s="26">
        <v>22.86</v>
      </c>
      <c r="S2739" s="26">
        <v>0</v>
      </c>
      <c r="T2739" s="26">
        <v>24.25</v>
      </c>
      <c r="U2739" s="26">
        <v>53.61</v>
      </c>
      <c r="V2739" s="10">
        <v>0.2697</v>
      </c>
      <c r="W2739" s="1" t="s">
        <v>34</v>
      </c>
      <c r="X2739" s="3"/>
      <c r="Y2739" s="3"/>
      <c r="Z2739" s="5" t="s">
        <v>7980</v>
      </c>
      <c r="AA2739" s="5" t="str">
        <f>VLOOKUP(J2739, sku!B:C, 2, FALSE)</f>
        <v>1 Fogareiro 1 Boca + 1 Maçarico 915 + 3 Refis Guepardo</v>
      </c>
      <c r="AB2739" s="3" t="str">
        <f>VLOOKUP(J2739, sku!B:BM, 64, FALSE)</f>
        <v>Importação</v>
      </c>
      <c r="AC2739" s="3" t="str">
        <f>LEFT(pedidos[[#This Row],[SKU]],3)</f>
        <v>1FO</v>
      </c>
      <c r="AD2739" s="36" t="str" cm="1">
        <f t="array" aca="1" ref="AD2739" ca="1">IFERROR(
  INDEX(
    montadora[Montadora],
    MATCH(TRUE,LEFT(#REF!,NÚCARACT(montadora[SKU Parcial]))=montadora[SKU Parcial],0)
  ),
  ""
)</f>
        <v/>
      </c>
    </row>
    <row r="2740" spans="1:30" customFormat="1" x14ac:dyDescent="0.25">
      <c r="A2740" s="1" t="s">
        <v>4576</v>
      </c>
      <c r="B2740" s="1" t="s">
        <v>4577</v>
      </c>
      <c r="C2740" s="1" t="s">
        <v>1663</v>
      </c>
      <c r="D2740" s="1" t="s">
        <v>420</v>
      </c>
      <c r="E2740" s="1" t="s">
        <v>461</v>
      </c>
      <c r="F2740" s="1" t="s">
        <v>462</v>
      </c>
      <c r="G2740" s="6" t="s">
        <v>11227</v>
      </c>
      <c r="H2740" s="2" t="s">
        <v>30</v>
      </c>
      <c r="I2740" s="1" t="s">
        <v>31</v>
      </c>
      <c r="J2740" s="1" t="s">
        <v>444</v>
      </c>
      <c r="K2740" s="4">
        <v>45817</v>
      </c>
      <c r="L2740" s="16" t="s">
        <v>11229</v>
      </c>
      <c r="M2740" s="26">
        <v>198.8</v>
      </c>
      <c r="N2740" s="2">
        <v>1</v>
      </c>
      <c r="O2740" s="26">
        <v>198.8</v>
      </c>
      <c r="P2740" s="26">
        <v>81.739999999999995</v>
      </c>
      <c r="Q2740" s="26">
        <v>16.34</v>
      </c>
      <c r="R2740" s="26">
        <v>22.86</v>
      </c>
      <c r="S2740" s="26">
        <v>0</v>
      </c>
      <c r="T2740" s="26">
        <v>24.25</v>
      </c>
      <c r="U2740" s="26">
        <v>53.61</v>
      </c>
      <c r="V2740" s="10">
        <v>0.2697</v>
      </c>
      <c r="W2740" s="1" t="s">
        <v>34</v>
      </c>
      <c r="X2740" s="3"/>
      <c r="Y2740" s="3"/>
      <c r="Z2740" s="5" t="s">
        <v>7980</v>
      </c>
      <c r="AA2740" s="5" t="str">
        <f>VLOOKUP(J2740, sku!B:C, 2, FALSE)</f>
        <v>1 Fogareiro 1 Boca + 1 Maçarico 915 + 3 Refis Guepardo</v>
      </c>
      <c r="AB2740" s="3" t="str">
        <f>VLOOKUP(J2740, sku!B:BM, 64, FALSE)</f>
        <v>Importação</v>
      </c>
      <c r="AC2740" s="3" t="str">
        <f>LEFT(pedidos[[#This Row],[SKU]],3)</f>
        <v>1FO</v>
      </c>
      <c r="AD2740" s="36" t="str" cm="1">
        <f t="array" aca="1" ref="AD2740" ca="1">IFERROR(
  INDEX(
    montadora[Montadora],
    MATCH(TRUE,LEFT(#REF!,NÚCARACT(montadora[SKU Parcial]))=montadora[SKU Parcial],0)
  ),
  ""
)</f>
        <v/>
      </c>
    </row>
    <row r="2741" spans="1:30" customFormat="1" x14ac:dyDescent="0.25">
      <c r="A2741" s="1" t="s">
        <v>4578</v>
      </c>
      <c r="B2741" s="1" t="s">
        <v>36</v>
      </c>
      <c r="C2741" s="1" t="s">
        <v>741</v>
      </c>
      <c r="D2741" s="1" t="s">
        <v>27</v>
      </c>
      <c r="E2741" s="1" t="s">
        <v>461</v>
      </c>
      <c r="F2741" s="1" t="s">
        <v>462</v>
      </c>
      <c r="G2741" s="6" t="s">
        <v>11227</v>
      </c>
      <c r="H2741" s="2" t="s">
        <v>30</v>
      </c>
      <c r="I2741" s="1" t="s">
        <v>31</v>
      </c>
      <c r="J2741" s="1" t="s">
        <v>444</v>
      </c>
      <c r="K2741" s="4">
        <v>45817</v>
      </c>
      <c r="L2741" s="16" t="s">
        <v>11229</v>
      </c>
      <c r="M2741" s="26">
        <v>198.8</v>
      </c>
      <c r="N2741" s="2">
        <v>1</v>
      </c>
      <c r="O2741" s="26">
        <v>198.8</v>
      </c>
      <c r="P2741" s="26">
        <v>81.739999999999995</v>
      </c>
      <c r="Q2741" s="26">
        <v>16.34</v>
      </c>
      <c r="R2741" s="26">
        <v>22.86</v>
      </c>
      <c r="S2741" s="26">
        <v>0</v>
      </c>
      <c r="T2741" s="26">
        <v>24.25</v>
      </c>
      <c r="U2741" s="26">
        <v>53.61</v>
      </c>
      <c r="V2741" s="10">
        <v>0.2697</v>
      </c>
      <c r="W2741" s="1" t="s">
        <v>34</v>
      </c>
      <c r="X2741" s="3"/>
      <c r="Y2741" s="3"/>
      <c r="Z2741" s="5" t="s">
        <v>7980</v>
      </c>
      <c r="AA2741" s="5" t="str">
        <f>VLOOKUP(J2741, sku!B:C, 2, FALSE)</f>
        <v>1 Fogareiro 1 Boca + 1 Maçarico 915 + 3 Refis Guepardo</v>
      </c>
      <c r="AB2741" s="3" t="str">
        <f>VLOOKUP(J2741, sku!B:BM, 64, FALSE)</f>
        <v>Importação</v>
      </c>
      <c r="AC2741" s="3" t="str">
        <f>LEFT(pedidos[[#This Row],[SKU]],3)</f>
        <v>1FO</v>
      </c>
      <c r="AD2741" s="36" t="str" cm="1">
        <f t="array" aca="1" ref="AD2741" ca="1">IFERROR(
  INDEX(
    montadora[Montadora],
    MATCH(TRUE,LEFT(#REF!,NÚCARACT(montadora[SKU Parcial]))=montadora[SKU Parcial],0)
  ),
  ""
)</f>
        <v/>
      </c>
    </row>
    <row r="2742" spans="1:30" customFormat="1" x14ac:dyDescent="0.25">
      <c r="A2742" s="1" t="s">
        <v>4579</v>
      </c>
      <c r="B2742" s="1" t="s">
        <v>36</v>
      </c>
      <c r="C2742" s="1" t="s">
        <v>603</v>
      </c>
      <c r="D2742" s="1" t="s">
        <v>745</v>
      </c>
      <c r="E2742" s="1" t="s">
        <v>461</v>
      </c>
      <c r="F2742" s="1" t="s">
        <v>462</v>
      </c>
      <c r="G2742" s="6" t="s">
        <v>11227</v>
      </c>
      <c r="H2742" s="2" t="s">
        <v>30</v>
      </c>
      <c r="I2742" s="1" t="s">
        <v>36</v>
      </c>
      <c r="J2742" s="1" t="s">
        <v>444</v>
      </c>
      <c r="K2742" s="4">
        <v>45818</v>
      </c>
      <c r="L2742" s="16" t="s">
        <v>11229</v>
      </c>
      <c r="M2742" s="26">
        <v>198.8</v>
      </c>
      <c r="N2742" s="2">
        <v>1</v>
      </c>
      <c r="O2742" s="26">
        <v>198.8</v>
      </c>
      <c r="P2742" s="26">
        <v>81.739999999999995</v>
      </c>
      <c r="Q2742" s="26">
        <v>16.34</v>
      </c>
      <c r="R2742" s="26">
        <v>22.86</v>
      </c>
      <c r="S2742" s="26">
        <v>0</v>
      </c>
      <c r="T2742" s="26">
        <v>24.25</v>
      </c>
      <c r="U2742" s="26">
        <v>53.61</v>
      </c>
      <c r="V2742" s="10">
        <v>0.2697</v>
      </c>
      <c r="W2742" s="1" t="s">
        <v>89</v>
      </c>
      <c r="X2742" s="3"/>
      <c r="Y2742" s="3"/>
      <c r="Z2742" s="5" t="s">
        <v>7980</v>
      </c>
      <c r="AA2742" s="5" t="str">
        <f>VLOOKUP(J2742, sku!B:C, 2, FALSE)</f>
        <v>1 Fogareiro 1 Boca + 1 Maçarico 915 + 3 Refis Guepardo</v>
      </c>
      <c r="AB2742" s="3" t="str">
        <f>VLOOKUP(J2742, sku!B:BM, 64, FALSE)</f>
        <v>Importação</v>
      </c>
      <c r="AC2742" s="3" t="str">
        <f>LEFT(pedidos[[#This Row],[SKU]],3)</f>
        <v>1FO</v>
      </c>
      <c r="AD2742" s="36" t="str" cm="1">
        <f t="array" aca="1" ref="AD2742" ca="1">IFERROR(
  INDEX(
    montadora[Montadora],
    MATCH(TRUE,LEFT(#REF!,NÚCARACT(montadora[SKU Parcial]))=montadora[SKU Parcial],0)
  ),
  ""
)</f>
        <v/>
      </c>
    </row>
    <row r="2743" spans="1:30" customFormat="1" x14ac:dyDescent="0.25">
      <c r="A2743" s="1" t="s">
        <v>4580</v>
      </c>
      <c r="B2743" s="1" t="s">
        <v>36</v>
      </c>
      <c r="C2743" s="1" t="s">
        <v>4581</v>
      </c>
      <c r="D2743" s="1" t="s">
        <v>27</v>
      </c>
      <c r="E2743" s="1" t="s">
        <v>461</v>
      </c>
      <c r="F2743" s="1" t="s">
        <v>462</v>
      </c>
      <c r="G2743" s="6" t="s">
        <v>11227</v>
      </c>
      <c r="H2743" s="2" t="s">
        <v>30</v>
      </c>
      <c r="I2743" s="1" t="s">
        <v>31</v>
      </c>
      <c r="J2743" s="1" t="s">
        <v>444</v>
      </c>
      <c r="K2743" s="4">
        <v>45818</v>
      </c>
      <c r="L2743" s="16" t="s">
        <v>11229</v>
      </c>
      <c r="M2743" s="26">
        <v>198.8</v>
      </c>
      <c r="N2743" s="2">
        <v>1</v>
      </c>
      <c r="O2743" s="26">
        <v>198.8</v>
      </c>
      <c r="P2743" s="26">
        <v>81.739999999999995</v>
      </c>
      <c r="Q2743" s="26">
        <v>16.34</v>
      </c>
      <c r="R2743" s="26">
        <v>22.86</v>
      </c>
      <c r="S2743" s="26">
        <v>0</v>
      </c>
      <c r="T2743" s="26">
        <v>24.25</v>
      </c>
      <c r="U2743" s="26">
        <v>53.61</v>
      </c>
      <c r="V2743" s="10">
        <v>0.2697</v>
      </c>
      <c r="W2743" s="1" t="s">
        <v>34</v>
      </c>
      <c r="X2743" s="3"/>
      <c r="Y2743" s="3"/>
      <c r="Z2743" s="5" t="s">
        <v>7980</v>
      </c>
      <c r="AA2743" s="5" t="str">
        <f>VLOOKUP(J2743, sku!B:C, 2, FALSE)</f>
        <v>1 Fogareiro 1 Boca + 1 Maçarico 915 + 3 Refis Guepardo</v>
      </c>
      <c r="AB2743" s="3" t="str">
        <f>VLOOKUP(J2743, sku!B:BM, 64, FALSE)</f>
        <v>Importação</v>
      </c>
      <c r="AC2743" s="3" t="str">
        <f>LEFT(pedidos[[#This Row],[SKU]],3)</f>
        <v>1FO</v>
      </c>
      <c r="AD2743" s="36" t="str" cm="1">
        <f t="array" aca="1" ref="AD2743" ca="1">IFERROR(
  INDEX(
    montadora[Montadora],
    MATCH(TRUE,LEFT(#REF!,NÚCARACT(montadora[SKU Parcial]))=montadora[SKU Parcial],0)
  ),
  ""
)</f>
        <v/>
      </c>
    </row>
    <row r="2744" spans="1:30" customFormat="1" x14ac:dyDescent="0.25">
      <c r="A2744" s="1" t="s">
        <v>4582</v>
      </c>
      <c r="B2744" s="1" t="s">
        <v>4583</v>
      </c>
      <c r="C2744" s="1" t="s">
        <v>4584</v>
      </c>
      <c r="D2744" s="1" t="s">
        <v>617</v>
      </c>
      <c r="E2744" s="1" t="s">
        <v>461</v>
      </c>
      <c r="F2744" s="1" t="s">
        <v>462</v>
      </c>
      <c r="G2744" s="6" t="s">
        <v>11227</v>
      </c>
      <c r="H2744" s="2" t="s">
        <v>30</v>
      </c>
      <c r="I2744" s="1" t="s">
        <v>31</v>
      </c>
      <c r="J2744" s="1" t="s">
        <v>444</v>
      </c>
      <c r="K2744" s="4">
        <v>45819</v>
      </c>
      <c r="L2744" s="16" t="s">
        <v>11229</v>
      </c>
      <c r="M2744" s="26">
        <v>198.8</v>
      </c>
      <c r="N2744" s="2">
        <v>1</v>
      </c>
      <c r="O2744" s="26">
        <v>198.8</v>
      </c>
      <c r="P2744" s="26">
        <v>81.739999999999995</v>
      </c>
      <c r="Q2744" s="26">
        <v>16.34</v>
      </c>
      <c r="R2744" s="26">
        <v>22.86</v>
      </c>
      <c r="S2744" s="26">
        <v>0</v>
      </c>
      <c r="T2744" s="26">
        <v>24.25</v>
      </c>
      <c r="U2744" s="26">
        <v>53.61</v>
      </c>
      <c r="V2744" s="10">
        <v>0.2697</v>
      </c>
      <c r="W2744" s="1" t="s">
        <v>34</v>
      </c>
      <c r="X2744" s="3"/>
      <c r="Y2744" s="3"/>
      <c r="Z2744" s="5" t="s">
        <v>7980</v>
      </c>
      <c r="AA2744" s="5" t="str">
        <f>VLOOKUP(J2744, sku!B:C, 2, FALSE)</f>
        <v>1 Fogareiro 1 Boca + 1 Maçarico 915 + 3 Refis Guepardo</v>
      </c>
      <c r="AB2744" s="3" t="str">
        <f>VLOOKUP(J2744, sku!B:BM, 64, FALSE)</f>
        <v>Importação</v>
      </c>
      <c r="AC2744" s="3" t="str">
        <f>LEFT(pedidos[[#This Row],[SKU]],3)</f>
        <v>1FO</v>
      </c>
      <c r="AD2744" s="36" t="str" cm="1">
        <f t="array" aca="1" ref="AD2744" ca="1">IFERROR(
  INDEX(
    montadora[Montadora],
    MATCH(TRUE,LEFT(#REF!,NÚCARACT(montadora[SKU Parcial]))=montadora[SKU Parcial],0)
  ),
  ""
)</f>
        <v/>
      </c>
    </row>
    <row r="2745" spans="1:30" customFormat="1" x14ac:dyDescent="0.25">
      <c r="A2745" s="1" t="s">
        <v>4746</v>
      </c>
      <c r="B2745" s="1" t="s">
        <v>4747</v>
      </c>
      <c r="C2745" s="1" t="s">
        <v>4748</v>
      </c>
      <c r="D2745" s="1" t="s">
        <v>138</v>
      </c>
      <c r="E2745" s="1" t="s">
        <v>442</v>
      </c>
      <c r="F2745" s="1" t="s">
        <v>443</v>
      </c>
      <c r="G2745" s="6" t="s">
        <v>11227</v>
      </c>
      <c r="H2745" s="2" t="s">
        <v>47</v>
      </c>
      <c r="I2745" s="1" t="s">
        <v>31</v>
      </c>
      <c r="J2745" s="1" t="s">
        <v>444</v>
      </c>
      <c r="K2745" s="4">
        <v>45811</v>
      </c>
      <c r="L2745" s="16" t="s">
        <v>11229</v>
      </c>
      <c r="M2745" s="26">
        <v>218.8</v>
      </c>
      <c r="N2745" s="2">
        <v>1</v>
      </c>
      <c r="O2745" s="26">
        <v>218.8</v>
      </c>
      <c r="P2745" s="26">
        <v>81.739999999999995</v>
      </c>
      <c r="Q2745" s="26">
        <v>17.989999999999998</v>
      </c>
      <c r="R2745" s="26">
        <v>36.1</v>
      </c>
      <c r="S2745" s="26">
        <v>0</v>
      </c>
      <c r="T2745" s="26">
        <v>26.95</v>
      </c>
      <c r="U2745" s="26">
        <v>56.02</v>
      </c>
      <c r="V2745" s="10">
        <v>0.25600000000000001</v>
      </c>
      <c r="W2745" s="1" t="s">
        <v>34</v>
      </c>
      <c r="X2745" s="3"/>
      <c r="Y2745" s="3"/>
      <c r="Z2745" s="5" t="s">
        <v>7980</v>
      </c>
      <c r="AA2745" s="5" t="str">
        <f>VLOOKUP(J2745, sku!B:C, 2, FALSE)</f>
        <v>1 Fogareiro 1 Boca + 1 Maçarico 915 + 3 Refis Guepardo</v>
      </c>
      <c r="AB2745" s="3" t="str">
        <f>VLOOKUP(J2745, sku!B:BM, 64, FALSE)</f>
        <v>Importação</v>
      </c>
      <c r="AC2745" s="3" t="str">
        <f>LEFT(pedidos[[#This Row],[SKU]],3)</f>
        <v>1FO</v>
      </c>
      <c r="AD2745" s="36" t="str" cm="1">
        <f t="array" aca="1" ref="AD2745" ca="1">IFERROR(
  INDEX(
    montadora[Montadora],
    MATCH(TRUE,LEFT(J3138,NÚCARACT(montadora[SKU Parcial]))=montadora[SKU Parcial],0)
  ),
  ""
)</f>
        <v/>
      </c>
    </row>
    <row r="2746" spans="1:30" customFormat="1" x14ac:dyDescent="0.25">
      <c r="A2746" s="1" t="s">
        <v>4749</v>
      </c>
      <c r="B2746" s="1" t="s">
        <v>4750</v>
      </c>
      <c r="C2746" s="1" t="s">
        <v>1290</v>
      </c>
      <c r="D2746" s="1" t="s">
        <v>191</v>
      </c>
      <c r="E2746" s="1" t="s">
        <v>442</v>
      </c>
      <c r="F2746" s="1" t="s">
        <v>443</v>
      </c>
      <c r="G2746" s="6" t="s">
        <v>11227</v>
      </c>
      <c r="H2746" s="2" t="s">
        <v>47</v>
      </c>
      <c r="I2746" s="1" t="s">
        <v>31</v>
      </c>
      <c r="J2746" s="1" t="s">
        <v>444</v>
      </c>
      <c r="K2746" s="4">
        <v>45812</v>
      </c>
      <c r="L2746" s="16" t="s">
        <v>11229</v>
      </c>
      <c r="M2746" s="26">
        <v>218.8</v>
      </c>
      <c r="N2746" s="2">
        <v>1</v>
      </c>
      <c r="O2746" s="26">
        <v>218.8</v>
      </c>
      <c r="P2746" s="26">
        <v>81.739999999999995</v>
      </c>
      <c r="Q2746" s="26">
        <v>17.989999999999998</v>
      </c>
      <c r="R2746" s="26">
        <v>36.1</v>
      </c>
      <c r="S2746" s="26">
        <v>0</v>
      </c>
      <c r="T2746" s="26">
        <v>26.95</v>
      </c>
      <c r="U2746" s="26">
        <v>56.02</v>
      </c>
      <c r="V2746" s="10">
        <v>0.25600000000000001</v>
      </c>
      <c r="W2746" s="1" t="s">
        <v>34</v>
      </c>
      <c r="X2746" s="3"/>
      <c r="Y2746" s="3"/>
      <c r="Z2746" s="5" t="s">
        <v>7980</v>
      </c>
      <c r="AA2746" s="5" t="str">
        <f>VLOOKUP(J2746, sku!B:C, 2, FALSE)</f>
        <v>1 Fogareiro 1 Boca + 1 Maçarico 915 + 3 Refis Guepardo</v>
      </c>
      <c r="AB2746" s="3" t="str">
        <f>VLOOKUP(J2746, sku!B:BM, 64, FALSE)</f>
        <v>Importação</v>
      </c>
      <c r="AC2746" s="3" t="str">
        <f>LEFT(pedidos[[#This Row],[SKU]],3)</f>
        <v>1FO</v>
      </c>
      <c r="AD2746" s="36" t="str" cm="1">
        <f t="array" aca="1" ref="AD2746" ca="1">IFERROR(
  INDEX(
    montadora[Montadora],
    MATCH(TRUE,LEFT(J3139,NÚCARACT(montadora[SKU Parcial]))=montadora[SKU Parcial],0)
  ),
  ""
)</f>
        <v/>
      </c>
    </row>
    <row r="2747" spans="1:30" customFormat="1" x14ac:dyDescent="0.25">
      <c r="A2747" s="1" t="s">
        <v>4751</v>
      </c>
      <c r="B2747" s="1" t="s">
        <v>4752</v>
      </c>
      <c r="C2747" s="1" t="s">
        <v>4753</v>
      </c>
      <c r="D2747" s="1" t="s">
        <v>27</v>
      </c>
      <c r="E2747" s="1" t="s">
        <v>442</v>
      </c>
      <c r="F2747" s="1" t="s">
        <v>443</v>
      </c>
      <c r="G2747" s="6" t="s">
        <v>11227</v>
      </c>
      <c r="H2747" s="2" t="s">
        <v>47</v>
      </c>
      <c r="I2747" s="1" t="s">
        <v>31</v>
      </c>
      <c r="J2747" s="1" t="s">
        <v>444</v>
      </c>
      <c r="K2747" s="4">
        <v>45814</v>
      </c>
      <c r="L2747" s="16" t="s">
        <v>11229</v>
      </c>
      <c r="M2747" s="26">
        <v>218.8</v>
      </c>
      <c r="N2747" s="2">
        <v>1</v>
      </c>
      <c r="O2747" s="26">
        <v>218.8</v>
      </c>
      <c r="P2747" s="26">
        <v>81.739999999999995</v>
      </c>
      <c r="Q2747" s="26">
        <v>17.989999999999998</v>
      </c>
      <c r="R2747" s="26">
        <v>36.1</v>
      </c>
      <c r="S2747" s="26">
        <v>0</v>
      </c>
      <c r="T2747" s="26">
        <v>26.95</v>
      </c>
      <c r="U2747" s="26">
        <v>56.02</v>
      </c>
      <c r="V2747" s="10">
        <v>0.25600000000000001</v>
      </c>
      <c r="W2747" s="1" t="s">
        <v>34</v>
      </c>
      <c r="X2747" s="3"/>
      <c r="Y2747" s="3"/>
      <c r="Z2747" s="5" t="s">
        <v>7980</v>
      </c>
      <c r="AA2747" s="5" t="str">
        <f>VLOOKUP(J2747, sku!B:C, 2, FALSE)</f>
        <v>1 Fogareiro 1 Boca + 1 Maçarico 915 + 3 Refis Guepardo</v>
      </c>
      <c r="AB2747" s="3" t="str">
        <f>VLOOKUP(J2747, sku!B:BM, 64, FALSE)</f>
        <v>Importação</v>
      </c>
      <c r="AC2747" s="3" t="str">
        <f>LEFT(pedidos[[#This Row],[SKU]],3)</f>
        <v>1FO</v>
      </c>
      <c r="AD2747" s="36" t="str" cm="1">
        <f t="array" aca="1" ref="AD2747" ca="1">IFERROR(
  INDEX(
    montadora[Montadora],
    MATCH(TRUE,LEFT(J3140,NÚCARACT(montadora[SKU Parcial]))=montadora[SKU Parcial],0)
  ),
  ""
)</f>
        <v/>
      </c>
    </row>
    <row r="2748" spans="1:30" customFormat="1" x14ac:dyDescent="0.25">
      <c r="A2748" s="1" t="s">
        <v>4911</v>
      </c>
      <c r="B2748" s="1" t="s">
        <v>4912</v>
      </c>
      <c r="C2748" s="1" t="s">
        <v>4913</v>
      </c>
      <c r="D2748" s="1" t="s">
        <v>45</v>
      </c>
      <c r="E2748" s="1" t="s">
        <v>461</v>
      </c>
      <c r="F2748" s="1" t="s">
        <v>462</v>
      </c>
      <c r="G2748" s="6" t="s">
        <v>11227</v>
      </c>
      <c r="H2748" s="2" t="s">
        <v>30</v>
      </c>
      <c r="I2748" s="1" t="s">
        <v>36</v>
      </c>
      <c r="J2748" s="1" t="s">
        <v>444</v>
      </c>
      <c r="K2748" s="4">
        <v>45821</v>
      </c>
      <c r="L2748" s="16" t="s">
        <v>11229</v>
      </c>
      <c r="M2748" s="26">
        <v>188.8</v>
      </c>
      <c r="N2748" s="2">
        <v>1</v>
      </c>
      <c r="O2748" s="26">
        <v>188.8</v>
      </c>
      <c r="P2748" s="26">
        <v>81.739999999999995</v>
      </c>
      <c r="Q2748" s="26">
        <v>15.52</v>
      </c>
      <c r="R2748" s="26">
        <v>21.71</v>
      </c>
      <c r="S2748" s="26">
        <v>0</v>
      </c>
      <c r="T2748" s="26">
        <v>24.25</v>
      </c>
      <c r="U2748" s="26">
        <v>45.58</v>
      </c>
      <c r="V2748" s="10">
        <v>0.2414</v>
      </c>
      <c r="W2748" s="1" t="s">
        <v>34</v>
      </c>
      <c r="X2748" s="3"/>
      <c r="Y2748" s="3"/>
      <c r="Z2748" s="5" t="s">
        <v>7980</v>
      </c>
      <c r="AA2748" s="5" t="str">
        <f>VLOOKUP(J2748, sku!B:C, 2, FALSE)</f>
        <v>1 Fogareiro 1 Boca + 1 Maçarico 915 + 3 Refis Guepardo</v>
      </c>
      <c r="AB2748" s="3" t="str">
        <f>VLOOKUP(J2748, sku!B:BM, 64, FALSE)</f>
        <v>Importação</v>
      </c>
      <c r="AC2748" s="3" t="str">
        <f>LEFT(pedidos[[#This Row],[SKU]],3)</f>
        <v>1FO</v>
      </c>
      <c r="AD2748" s="36" t="str" cm="1">
        <f t="array" aca="1" ref="AD2748" ca="1">IFERROR(
  INDEX(
    montadora[Montadora],
    MATCH(TRUE,LEFT(#REF!,NÚCARACT(montadora[SKU Parcial]))=montadora[SKU Parcial],0)
  ),
  ""
)</f>
        <v/>
      </c>
    </row>
    <row r="2749" spans="1:30" customFormat="1" x14ac:dyDescent="0.25">
      <c r="A2749" s="1" t="s">
        <v>4914</v>
      </c>
      <c r="B2749" s="1" t="s">
        <v>4915</v>
      </c>
      <c r="C2749" s="1" t="s">
        <v>4916</v>
      </c>
      <c r="D2749" s="1" t="s">
        <v>319</v>
      </c>
      <c r="E2749" s="1" t="s">
        <v>461</v>
      </c>
      <c r="F2749" s="1" t="s">
        <v>462</v>
      </c>
      <c r="G2749" s="6" t="s">
        <v>11227</v>
      </c>
      <c r="H2749" s="2" t="s">
        <v>30</v>
      </c>
      <c r="I2749" s="1" t="s">
        <v>31</v>
      </c>
      <c r="J2749" s="1" t="s">
        <v>444</v>
      </c>
      <c r="K2749" s="4">
        <v>45822</v>
      </c>
      <c r="L2749" s="16" t="s">
        <v>11229</v>
      </c>
      <c r="M2749" s="26">
        <v>188.8</v>
      </c>
      <c r="N2749" s="2">
        <v>1</v>
      </c>
      <c r="O2749" s="26">
        <v>188.8</v>
      </c>
      <c r="P2749" s="26">
        <v>81.739999999999995</v>
      </c>
      <c r="Q2749" s="26">
        <v>15.52</v>
      </c>
      <c r="R2749" s="26">
        <v>21.71</v>
      </c>
      <c r="S2749" s="26">
        <v>0</v>
      </c>
      <c r="T2749" s="26">
        <v>24.25</v>
      </c>
      <c r="U2749" s="26">
        <v>45.58</v>
      </c>
      <c r="V2749" s="10">
        <v>0.2414</v>
      </c>
      <c r="W2749" s="1" t="s">
        <v>34</v>
      </c>
      <c r="X2749" s="3"/>
      <c r="Y2749" s="3"/>
      <c r="Z2749" s="5" t="s">
        <v>7980</v>
      </c>
      <c r="AA2749" s="5" t="str">
        <f>VLOOKUP(J2749, sku!B:C, 2, FALSE)</f>
        <v>1 Fogareiro 1 Boca + 1 Maçarico 915 + 3 Refis Guepardo</v>
      </c>
      <c r="AB2749" s="3" t="str">
        <f>VLOOKUP(J2749, sku!B:BM, 64, FALSE)</f>
        <v>Importação</v>
      </c>
      <c r="AC2749" s="3" t="str">
        <f>LEFT(pedidos[[#This Row],[SKU]],3)</f>
        <v>1FO</v>
      </c>
      <c r="AD2749" s="36" t="str" cm="1">
        <f t="array" aca="1" ref="AD2749" ca="1">IFERROR(
  INDEX(
    montadora[Montadora],
    MATCH(TRUE,LEFT(J3144,NÚCARACT(montadora[SKU Parcial]))=montadora[SKU Parcial],0)
  ),
  ""
)</f>
        <v/>
      </c>
    </row>
    <row r="2750" spans="1:30" customFormat="1" x14ac:dyDescent="0.25">
      <c r="A2750" s="1" t="s">
        <v>4917</v>
      </c>
      <c r="B2750" s="1" t="s">
        <v>4918</v>
      </c>
      <c r="C2750" s="1" t="s">
        <v>4919</v>
      </c>
      <c r="D2750" s="1" t="s">
        <v>420</v>
      </c>
      <c r="E2750" s="1" t="s">
        <v>461</v>
      </c>
      <c r="F2750" s="1" t="s">
        <v>462</v>
      </c>
      <c r="G2750" s="6" t="s">
        <v>11227</v>
      </c>
      <c r="H2750" s="2" t="s">
        <v>30</v>
      </c>
      <c r="I2750" s="1" t="s">
        <v>36</v>
      </c>
      <c r="J2750" s="1" t="s">
        <v>444</v>
      </c>
      <c r="K2750" s="4">
        <v>45824</v>
      </c>
      <c r="L2750" s="16" t="s">
        <v>11229</v>
      </c>
      <c r="M2750" s="26">
        <v>188.8</v>
      </c>
      <c r="N2750" s="2">
        <v>1</v>
      </c>
      <c r="O2750" s="26">
        <v>188.8</v>
      </c>
      <c r="P2750" s="26">
        <v>81.739999999999995</v>
      </c>
      <c r="Q2750" s="26">
        <v>15.52</v>
      </c>
      <c r="R2750" s="26">
        <v>21.71</v>
      </c>
      <c r="S2750" s="26">
        <v>0</v>
      </c>
      <c r="T2750" s="26">
        <v>24.25</v>
      </c>
      <c r="U2750" s="26">
        <v>45.58</v>
      </c>
      <c r="V2750" s="10">
        <v>0.2414</v>
      </c>
      <c r="W2750" s="1" t="s">
        <v>34</v>
      </c>
      <c r="X2750" s="3"/>
      <c r="Y2750" s="3"/>
      <c r="Z2750" s="5" t="s">
        <v>7980</v>
      </c>
      <c r="AA2750" s="5" t="str">
        <f>VLOOKUP(J2750, sku!B:C, 2, FALSE)</f>
        <v>1 Fogareiro 1 Boca + 1 Maçarico 915 + 3 Refis Guepardo</v>
      </c>
      <c r="AB2750" s="3" t="str">
        <f>VLOOKUP(J2750, sku!B:BM, 64, FALSE)</f>
        <v>Importação</v>
      </c>
      <c r="AC2750" s="3" t="str">
        <f>LEFT(pedidos[[#This Row],[SKU]],3)</f>
        <v>1FO</v>
      </c>
      <c r="AD2750" s="36" t="str" cm="1">
        <f t="array" aca="1" ref="AD2750" ca="1">IFERROR(
  INDEX(
    montadora[Montadora],
    MATCH(TRUE,LEFT(J3145,NÚCARACT(montadora[SKU Parcial]))=montadora[SKU Parcial],0)
  ),
  ""
)</f>
        <v/>
      </c>
    </row>
    <row r="2751" spans="1:30" customFormat="1" x14ac:dyDescent="0.25">
      <c r="A2751" s="1" t="s">
        <v>4920</v>
      </c>
      <c r="B2751" s="1" t="s">
        <v>4921</v>
      </c>
      <c r="C2751" s="1" t="s">
        <v>4922</v>
      </c>
      <c r="D2751" s="1" t="s">
        <v>27</v>
      </c>
      <c r="E2751" s="1" t="s">
        <v>461</v>
      </c>
      <c r="F2751" s="1" t="s">
        <v>462</v>
      </c>
      <c r="G2751" s="6" t="s">
        <v>11227</v>
      </c>
      <c r="H2751" s="2" t="s">
        <v>30</v>
      </c>
      <c r="I2751" s="1" t="s">
        <v>31</v>
      </c>
      <c r="J2751" s="1" t="s">
        <v>444</v>
      </c>
      <c r="K2751" s="4">
        <v>45824</v>
      </c>
      <c r="L2751" s="16" t="s">
        <v>11229</v>
      </c>
      <c r="M2751" s="26">
        <v>188.8</v>
      </c>
      <c r="N2751" s="2">
        <v>1</v>
      </c>
      <c r="O2751" s="26">
        <v>188.8</v>
      </c>
      <c r="P2751" s="26">
        <v>81.739999999999995</v>
      </c>
      <c r="Q2751" s="26">
        <v>15.52</v>
      </c>
      <c r="R2751" s="26">
        <v>21.71</v>
      </c>
      <c r="S2751" s="26">
        <v>0</v>
      </c>
      <c r="T2751" s="26">
        <v>24.25</v>
      </c>
      <c r="U2751" s="26">
        <v>45.58</v>
      </c>
      <c r="V2751" s="10">
        <v>0.2414</v>
      </c>
      <c r="W2751" s="1" t="s">
        <v>34</v>
      </c>
      <c r="X2751" s="3"/>
      <c r="Y2751" s="3"/>
      <c r="Z2751" s="5" t="s">
        <v>7980</v>
      </c>
      <c r="AA2751" s="5" t="str">
        <f>VLOOKUP(J2751, sku!B:C, 2, FALSE)</f>
        <v>1 Fogareiro 1 Boca + 1 Maçarico 915 + 3 Refis Guepardo</v>
      </c>
      <c r="AB2751" s="3" t="str">
        <f>VLOOKUP(J2751, sku!B:BM, 64, FALSE)</f>
        <v>Importação</v>
      </c>
      <c r="AC2751" s="3" t="str">
        <f>LEFT(pedidos[[#This Row],[SKU]],3)</f>
        <v>1FO</v>
      </c>
      <c r="AD2751" s="36" t="str" cm="1">
        <f t="array" aca="1" ref="AD2751" ca="1">IFERROR(
  INDEX(
    montadora[Montadora],
    MATCH(TRUE,LEFT(J3146,NÚCARACT(montadora[SKU Parcial]))=montadora[SKU Parcial],0)
  ),
  ""
)</f>
        <v/>
      </c>
    </row>
    <row r="2752" spans="1:30" customFormat="1" x14ac:dyDescent="0.25">
      <c r="A2752" s="1" t="s">
        <v>4923</v>
      </c>
      <c r="B2752" s="1" t="s">
        <v>4924</v>
      </c>
      <c r="C2752" s="1" t="s">
        <v>4925</v>
      </c>
      <c r="D2752" s="1" t="s">
        <v>534</v>
      </c>
      <c r="E2752" s="1" t="s">
        <v>461</v>
      </c>
      <c r="F2752" s="1" t="s">
        <v>462</v>
      </c>
      <c r="G2752" s="6" t="s">
        <v>11227</v>
      </c>
      <c r="H2752" s="2" t="s">
        <v>30</v>
      </c>
      <c r="I2752" s="1" t="s">
        <v>31</v>
      </c>
      <c r="J2752" s="1" t="s">
        <v>444</v>
      </c>
      <c r="K2752" s="4">
        <v>45824</v>
      </c>
      <c r="L2752" s="16" t="s">
        <v>11229</v>
      </c>
      <c r="M2752" s="26">
        <v>188.8</v>
      </c>
      <c r="N2752" s="2">
        <v>1</v>
      </c>
      <c r="O2752" s="26">
        <v>188.8</v>
      </c>
      <c r="P2752" s="26">
        <v>81.739999999999995</v>
      </c>
      <c r="Q2752" s="26">
        <v>15.52</v>
      </c>
      <c r="R2752" s="26">
        <v>21.71</v>
      </c>
      <c r="S2752" s="26">
        <v>0</v>
      </c>
      <c r="T2752" s="26">
        <v>24.25</v>
      </c>
      <c r="U2752" s="26">
        <v>45.58</v>
      </c>
      <c r="V2752" s="10">
        <v>0.2414</v>
      </c>
      <c r="W2752" s="1" t="s">
        <v>34</v>
      </c>
      <c r="X2752" s="3"/>
      <c r="Y2752" s="3"/>
      <c r="Z2752" s="5" t="s">
        <v>7980</v>
      </c>
      <c r="AA2752" s="5" t="str">
        <f>VLOOKUP(J2752, sku!B:C, 2, FALSE)</f>
        <v>1 Fogareiro 1 Boca + 1 Maçarico 915 + 3 Refis Guepardo</v>
      </c>
      <c r="AB2752" s="3" t="str">
        <f>VLOOKUP(J2752, sku!B:BM, 64, FALSE)</f>
        <v>Importação</v>
      </c>
      <c r="AC2752" s="3" t="str">
        <f>LEFT(pedidos[[#This Row],[SKU]],3)</f>
        <v>1FO</v>
      </c>
      <c r="AD2752" s="36" t="str" cm="1">
        <f t="array" aca="1" ref="AD2752" ca="1">IFERROR(
  INDEX(
    montadora[Montadora],
    MATCH(TRUE,LEFT(J3147,NÚCARACT(montadora[SKU Parcial]))=montadora[SKU Parcial],0)
  ),
  ""
)</f>
        <v/>
      </c>
    </row>
    <row r="2753" spans="1:30" customFormat="1" x14ac:dyDescent="0.25">
      <c r="A2753" s="1" t="s">
        <v>4926</v>
      </c>
      <c r="B2753" s="1" t="s">
        <v>36</v>
      </c>
      <c r="C2753" s="1" t="s">
        <v>4927</v>
      </c>
      <c r="D2753" s="1" t="s">
        <v>709</v>
      </c>
      <c r="E2753" s="1" t="s">
        <v>461</v>
      </c>
      <c r="F2753" s="1" t="s">
        <v>462</v>
      </c>
      <c r="G2753" s="6" t="s">
        <v>11227</v>
      </c>
      <c r="H2753" s="2" t="s">
        <v>30</v>
      </c>
      <c r="I2753" s="1" t="s">
        <v>31</v>
      </c>
      <c r="J2753" s="1" t="s">
        <v>444</v>
      </c>
      <c r="K2753" s="4">
        <v>45827</v>
      </c>
      <c r="L2753" s="16" t="s">
        <v>11229</v>
      </c>
      <c r="M2753" s="26">
        <v>188.8</v>
      </c>
      <c r="N2753" s="2">
        <v>1</v>
      </c>
      <c r="O2753" s="26">
        <v>199.79</v>
      </c>
      <c r="P2753" s="26">
        <v>81.739999999999995</v>
      </c>
      <c r="Q2753" s="26">
        <v>15.52</v>
      </c>
      <c r="R2753" s="26">
        <v>21.71</v>
      </c>
      <c r="S2753" s="26">
        <v>10.99</v>
      </c>
      <c r="T2753" s="26">
        <v>24.25</v>
      </c>
      <c r="U2753" s="26">
        <v>45.58</v>
      </c>
      <c r="V2753" s="10">
        <v>0.2414</v>
      </c>
      <c r="W2753" s="1" t="s">
        <v>34</v>
      </c>
      <c r="X2753" s="3"/>
      <c r="Y2753" s="3"/>
      <c r="Z2753" s="5" t="s">
        <v>7980</v>
      </c>
      <c r="AA2753" s="5" t="str">
        <f>VLOOKUP(J2753, sku!B:C, 2, FALSE)</f>
        <v>1 Fogareiro 1 Boca + 1 Maçarico 915 + 3 Refis Guepardo</v>
      </c>
      <c r="AB2753" s="3" t="str">
        <f>VLOOKUP(J2753, sku!B:BM, 64, FALSE)</f>
        <v>Importação</v>
      </c>
      <c r="AC2753" s="3" t="str">
        <f>LEFT(pedidos[[#This Row],[SKU]],3)</f>
        <v>1FO</v>
      </c>
      <c r="AD2753" s="36" t="str" cm="1">
        <f t="array" aca="1" ref="AD2753" ca="1">IFERROR(
  INDEX(
    montadora[Montadora],
    MATCH(TRUE,LEFT(J3148,NÚCARACT(montadora[SKU Parcial]))=montadora[SKU Parcial],0)
  ),
  ""
)</f>
        <v/>
      </c>
    </row>
    <row r="2754" spans="1:30" customFormat="1" x14ac:dyDescent="0.25">
      <c r="A2754" s="1" t="s">
        <v>4928</v>
      </c>
      <c r="B2754" s="1" t="s">
        <v>4929</v>
      </c>
      <c r="C2754" s="1" t="s">
        <v>4930</v>
      </c>
      <c r="D2754" s="1" t="s">
        <v>420</v>
      </c>
      <c r="E2754" s="1" t="s">
        <v>461</v>
      </c>
      <c r="F2754" s="1" t="s">
        <v>462</v>
      </c>
      <c r="G2754" s="6" t="s">
        <v>11227</v>
      </c>
      <c r="H2754" s="2" t="s">
        <v>30</v>
      </c>
      <c r="I2754" s="1" t="s">
        <v>36</v>
      </c>
      <c r="J2754" s="1" t="s">
        <v>444</v>
      </c>
      <c r="K2754" s="4">
        <v>45827</v>
      </c>
      <c r="L2754" s="16" t="s">
        <v>11229</v>
      </c>
      <c r="M2754" s="26">
        <v>188.8</v>
      </c>
      <c r="N2754" s="2">
        <v>1</v>
      </c>
      <c r="O2754" s="26">
        <v>188.8</v>
      </c>
      <c r="P2754" s="26">
        <v>81.739999999999995</v>
      </c>
      <c r="Q2754" s="26">
        <v>15.52</v>
      </c>
      <c r="R2754" s="26">
        <v>21.71</v>
      </c>
      <c r="S2754" s="26">
        <v>0</v>
      </c>
      <c r="T2754" s="26">
        <v>24.25</v>
      </c>
      <c r="U2754" s="26">
        <v>45.58</v>
      </c>
      <c r="V2754" s="10">
        <v>0.2414</v>
      </c>
      <c r="W2754" s="1" t="s">
        <v>34</v>
      </c>
      <c r="X2754" s="3"/>
      <c r="Y2754" s="3"/>
      <c r="Z2754" s="5" t="s">
        <v>7980</v>
      </c>
      <c r="AA2754" s="5" t="str">
        <f>VLOOKUP(J2754, sku!B:C, 2, FALSE)</f>
        <v>1 Fogareiro 1 Boca + 1 Maçarico 915 + 3 Refis Guepardo</v>
      </c>
      <c r="AB2754" s="3" t="str">
        <f>VLOOKUP(J2754, sku!B:BM, 64, FALSE)</f>
        <v>Importação</v>
      </c>
      <c r="AC2754" s="3" t="str">
        <f>LEFT(pedidos[[#This Row],[SKU]],3)</f>
        <v>1FO</v>
      </c>
      <c r="AD2754" s="36" t="str" cm="1">
        <f t="array" aca="1" ref="AD2754" ca="1">IFERROR(
  INDEX(
    montadora[Montadora],
    MATCH(TRUE,LEFT(J3149,NÚCARACT(montadora[SKU Parcial]))=montadora[SKU Parcial],0)
  ),
  ""
)</f>
        <v/>
      </c>
    </row>
    <row r="2755" spans="1:30" customFormat="1" x14ac:dyDescent="0.25">
      <c r="A2755" s="1" t="s">
        <v>4931</v>
      </c>
      <c r="B2755" s="1" t="s">
        <v>36</v>
      </c>
      <c r="C2755" s="1" t="s">
        <v>4932</v>
      </c>
      <c r="D2755" s="1" t="s">
        <v>27</v>
      </c>
      <c r="E2755" s="1" t="s">
        <v>461</v>
      </c>
      <c r="F2755" s="1" t="s">
        <v>462</v>
      </c>
      <c r="G2755" s="6" t="s">
        <v>11227</v>
      </c>
      <c r="H2755" s="2" t="s">
        <v>30</v>
      </c>
      <c r="I2755" s="1" t="s">
        <v>31</v>
      </c>
      <c r="J2755" s="1" t="s">
        <v>444</v>
      </c>
      <c r="K2755" s="4">
        <v>45827</v>
      </c>
      <c r="L2755" s="16" t="s">
        <v>11229</v>
      </c>
      <c r="M2755" s="26">
        <v>188.8</v>
      </c>
      <c r="N2755" s="2">
        <v>1</v>
      </c>
      <c r="O2755" s="26">
        <v>188.8</v>
      </c>
      <c r="P2755" s="26">
        <v>81.739999999999995</v>
      </c>
      <c r="Q2755" s="26">
        <v>15.52</v>
      </c>
      <c r="R2755" s="26">
        <v>21.71</v>
      </c>
      <c r="S2755" s="26">
        <v>0</v>
      </c>
      <c r="T2755" s="26">
        <v>24.25</v>
      </c>
      <c r="U2755" s="26">
        <v>45.58</v>
      </c>
      <c r="V2755" s="10">
        <v>0.2414</v>
      </c>
      <c r="W2755" s="1" t="s">
        <v>34</v>
      </c>
      <c r="X2755" s="3"/>
      <c r="Y2755" s="3"/>
      <c r="Z2755" s="5" t="s">
        <v>7980</v>
      </c>
      <c r="AA2755" s="5" t="str">
        <f>VLOOKUP(J2755, sku!B:C, 2, FALSE)</f>
        <v>1 Fogareiro 1 Boca + 1 Maçarico 915 + 3 Refis Guepardo</v>
      </c>
      <c r="AB2755" s="3" t="str">
        <f>VLOOKUP(J2755, sku!B:BM, 64, FALSE)</f>
        <v>Importação</v>
      </c>
      <c r="AC2755" s="3" t="str">
        <f>LEFT(pedidos[[#This Row],[SKU]],3)</f>
        <v>1FO</v>
      </c>
      <c r="AD2755" s="36" t="str" cm="1">
        <f t="array" aca="1" ref="AD2755" ca="1">IFERROR(
  INDEX(
    montadora[Montadora],
    MATCH(TRUE,LEFT(J3150,NÚCARACT(montadora[SKU Parcial]))=montadora[SKU Parcial],0)
  ),
  ""
)</f>
        <v/>
      </c>
    </row>
    <row r="2756" spans="1:30" customFormat="1" x14ac:dyDescent="0.25">
      <c r="A2756" s="1" t="s">
        <v>4933</v>
      </c>
      <c r="B2756" s="1" t="s">
        <v>4934</v>
      </c>
      <c r="C2756" s="1" t="s">
        <v>4935</v>
      </c>
      <c r="D2756" s="1" t="s">
        <v>709</v>
      </c>
      <c r="E2756" s="1" t="s">
        <v>461</v>
      </c>
      <c r="F2756" s="1" t="s">
        <v>462</v>
      </c>
      <c r="G2756" s="6" t="s">
        <v>11227</v>
      </c>
      <c r="H2756" s="2" t="s">
        <v>30</v>
      </c>
      <c r="I2756" s="1" t="s">
        <v>36</v>
      </c>
      <c r="J2756" s="1" t="s">
        <v>444</v>
      </c>
      <c r="K2756" s="4">
        <v>45830</v>
      </c>
      <c r="L2756" s="16" t="s">
        <v>11229</v>
      </c>
      <c r="M2756" s="26">
        <v>188.8</v>
      </c>
      <c r="N2756" s="2">
        <v>1</v>
      </c>
      <c r="O2756" s="26">
        <v>199.79</v>
      </c>
      <c r="P2756" s="26">
        <v>81.739999999999995</v>
      </c>
      <c r="Q2756" s="26">
        <v>15.52</v>
      </c>
      <c r="R2756" s="26">
        <v>21.71</v>
      </c>
      <c r="S2756" s="26">
        <v>10.99</v>
      </c>
      <c r="T2756" s="26">
        <v>24.25</v>
      </c>
      <c r="U2756" s="26">
        <v>45.58</v>
      </c>
      <c r="V2756" s="10">
        <v>0.2414</v>
      </c>
      <c r="W2756" s="1" t="s">
        <v>34</v>
      </c>
      <c r="X2756" s="3"/>
      <c r="Y2756" s="3"/>
      <c r="Z2756" s="5" t="s">
        <v>7980</v>
      </c>
      <c r="AA2756" s="5" t="str">
        <f>VLOOKUP(J2756, sku!B:C, 2, FALSE)</f>
        <v>1 Fogareiro 1 Boca + 1 Maçarico 915 + 3 Refis Guepardo</v>
      </c>
      <c r="AB2756" s="3" t="str">
        <f>VLOOKUP(J2756, sku!B:BM, 64, FALSE)</f>
        <v>Importação</v>
      </c>
      <c r="AC2756" s="3" t="str">
        <f>LEFT(pedidos[[#This Row],[SKU]],3)</f>
        <v>1FO</v>
      </c>
      <c r="AD2756" s="36" t="str" cm="1">
        <f t="array" aca="1" ref="AD2756" ca="1">IFERROR(
  INDEX(
    montadora[Montadora],
    MATCH(TRUE,LEFT(#REF!,NÚCARACT(montadora[SKU Parcial]))=montadora[SKU Parcial],0)
  ),
  ""
)</f>
        <v/>
      </c>
    </row>
    <row r="2757" spans="1:30" customFormat="1" x14ac:dyDescent="0.25">
      <c r="A2757" s="1" t="s">
        <v>4936</v>
      </c>
      <c r="B2757" s="1" t="s">
        <v>36</v>
      </c>
      <c r="C2757" s="1" t="s">
        <v>287</v>
      </c>
      <c r="D2757" s="1" t="s">
        <v>745</v>
      </c>
      <c r="E2757" s="1" t="s">
        <v>461</v>
      </c>
      <c r="F2757" s="1" t="s">
        <v>462</v>
      </c>
      <c r="G2757" s="6" t="s">
        <v>11227</v>
      </c>
      <c r="H2757" s="2" t="s">
        <v>30</v>
      </c>
      <c r="I2757" s="1" t="s">
        <v>36</v>
      </c>
      <c r="J2757" s="1" t="s">
        <v>444</v>
      </c>
      <c r="K2757" s="4">
        <v>45830</v>
      </c>
      <c r="L2757" s="16" t="s">
        <v>11229</v>
      </c>
      <c r="M2757" s="26">
        <v>188.8</v>
      </c>
      <c r="N2757" s="2">
        <v>1</v>
      </c>
      <c r="O2757" s="26">
        <v>199.79</v>
      </c>
      <c r="P2757" s="26">
        <v>81.739999999999995</v>
      </c>
      <c r="Q2757" s="26">
        <v>15.52</v>
      </c>
      <c r="R2757" s="26">
        <v>21.71</v>
      </c>
      <c r="S2757" s="26">
        <v>10.99</v>
      </c>
      <c r="T2757" s="26">
        <v>24.25</v>
      </c>
      <c r="U2757" s="26">
        <v>45.58</v>
      </c>
      <c r="V2757" s="10">
        <v>0.2414</v>
      </c>
      <c r="W2757" s="1" t="s">
        <v>34</v>
      </c>
      <c r="X2757" s="3"/>
      <c r="Y2757" s="3"/>
      <c r="Z2757" s="5" t="s">
        <v>7980</v>
      </c>
      <c r="AA2757" s="5" t="str">
        <f>VLOOKUP(J2757, sku!B:C, 2, FALSE)</f>
        <v>1 Fogareiro 1 Boca + 1 Maçarico 915 + 3 Refis Guepardo</v>
      </c>
      <c r="AB2757" s="3" t="str">
        <f>VLOOKUP(J2757, sku!B:BM, 64, FALSE)</f>
        <v>Importação</v>
      </c>
      <c r="AC2757" s="3" t="str">
        <f>LEFT(pedidos[[#This Row],[SKU]],3)</f>
        <v>1FO</v>
      </c>
      <c r="AD2757" s="36" t="str" cm="1">
        <f t="array" aca="1" ref="AD2757" ca="1">IFERROR(
  INDEX(
    montadora[Montadora],
    MATCH(TRUE,LEFT(#REF!,NÚCARACT(montadora[SKU Parcial]))=montadora[SKU Parcial],0)
  ),
  ""
)</f>
        <v/>
      </c>
    </row>
    <row r="2758" spans="1:30" customFormat="1" x14ac:dyDescent="0.25">
      <c r="A2758" s="1" t="s">
        <v>4937</v>
      </c>
      <c r="B2758" s="1" t="s">
        <v>4938</v>
      </c>
      <c r="C2758" s="1" t="s">
        <v>603</v>
      </c>
      <c r="D2758" s="1" t="s">
        <v>420</v>
      </c>
      <c r="E2758" s="1" t="s">
        <v>461</v>
      </c>
      <c r="F2758" s="1" t="s">
        <v>462</v>
      </c>
      <c r="G2758" s="6" t="s">
        <v>11227</v>
      </c>
      <c r="H2758" s="2" t="s">
        <v>30</v>
      </c>
      <c r="I2758" s="1" t="s">
        <v>36</v>
      </c>
      <c r="J2758" s="1" t="s">
        <v>444</v>
      </c>
      <c r="K2758" s="4">
        <v>45830</v>
      </c>
      <c r="L2758" s="16" t="s">
        <v>11229</v>
      </c>
      <c r="M2758" s="26">
        <v>188.8</v>
      </c>
      <c r="N2758" s="2">
        <v>1</v>
      </c>
      <c r="O2758" s="26">
        <v>188.8</v>
      </c>
      <c r="P2758" s="26">
        <v>81.739999999999995</v>
      </c>
      <c r="Q2758" s="26">
        <v>15.52</v>
      </c>
      <c r="R2758" s="26">
        <v>21.71</v>
      </c>
      <c r="S2758" s="26">
        <v>0</v>
      </c>
      <c r="T2758" s="26">
        <v>24.25</v>
      </c>
      <c r="U2758" s="26">
        <v>45.58</v>
      </c>
      <c r="V2758" s="10">
        <v>0.2414</v>
      </c>
      <c r="W2758" s="1" t="s">
        <v>34</v>
      </c>
      <c r="X2758" s="3"/>
      <c r="Y2758" s="3"/>
      <c r="Z2758" s="5" t="s">
        <v>7980</v>
      </c>
      <c r="AA2758" s="5" t="str">
        <f>VLOOKUP(J2758, sku!B:C, 2, FALSE)</f>
        <v>1 Fogareiro 1 Boca + 1 Maçarico 915 + 3 Refis Guepardo</v>
      </c>
      <c r="AB2758" s="3" t="str">
        <f>VLOOKUP(J2758, sku!B:BM, 64, FALSE)</f>
        <v>Importação</v>
      </c>
      <c r="AC2758" s="3" t="str">
        <f>LEFT(pedidos[[#This Row],[SKU]],3)</f>
        <v>1FO</v>
      </c>
      <c r="AD2758" s="36" t="str" cm="1">
        <f t="array" aca="1" ref="AD2758" ca="1">IFERROR(
  INDEX(
    montadora[Montadora],
    MATCH(TRUE,LEFT(#REF!,NÚCARACT(montadora[SKU Parcial]))=montadora[SKU Parcial],0)
  ),
  ""
)</f>
        <v/>
      </c>
    </row>
    <row r="2759" spans="1:30" customFormat="1" x14ac:dyDescent="0.25">
      <c r="A2759" s="1" t="s">
        <v>4939</v>
      </c>
      <c r="B2759" s="1" t="s">
        <v>4940</v>
      </c>
      <c r="C2759" s="1" t="s">
        <v>4941</v>
      </c>
      <c r="D2759" s="1" t="s">
        <v>420</v>
      </c>
      <c r="E2759" s="1" t="s">
        <v>461</v>
      </c>
      <c r="F2759" s="1" t="s">
        <v>462</v>
      </c>
      <c r="G2759" s="6" t="s">
        <v>11227</v>
      </c>
      <c r="H2759" s="2" t="s">
        <v>30</v>
      </c>
      <c r="I2759" s="1" t="s">
        <v>31</v>
      </c>
      <c r="J2759" s="1" t="s">
        <v>444</v>
      </c>
      <c r="K2759" s="4">
        <v>45831</v>
      </c>
      <c r="L2759" s="16" t="s">
        <v>11229</v>
      </c>
      <c r="M2759" s="26">
        <v>188.8</v>
      </c>
      <c r="N2759" s="2">
        <v>1</v>
      </c>
      <c r="O2759" s="26">
        <v>188.8</v>
      </c>
      <c r="P2759" s="26">
        <v>81.739999999999995</v>
      </c>
      <c r="Q2759" s="26">
        <v>15.52</v>
      </c>
      <c r="R2759" s="26">
        <v>21.71</v>
      </c>
      <c r="S2759" s="26">
        <v>0</v>
      </c>
      <c r="T2759" s="26">
        <v>24.25</v>
      </c>
      <c r="U2759" s="26">
        <v>45.58</v>
      </c>
      <c r="V2759" s="10">
        <v>0.2414</v>
      </c>
      <c r="W2759" s="1" t="s">
        <v>34</v>
      </c>
      <c r="X2759" s="3"/>
      <c r="Y2759" s="3"/>
      <c r="Z2759" s="5" t="s">
        <v>7980</v>
      </c>
      <c r="AA2759" s="5" t="str">
        <f>VLOOKUP(J2759, sku!B:C, 2, FALSE)</f>
        <v>1 Fogareiro 1 Boca + 1 Maçarico 915 + 3 Refis Guepardo</v>
      </c>
      <c r="AB2759" s="3" t="str">
        <f>VLOOKUP(J2759, sku!B:BM, 64, FALSE)</f>
        <v>Importação</v>
      </c>
      <c r="AC2759" s="3" t="str">
        <f>LEFT(pedidos[[#This Row],[SKU]],3)</f>
        <v>1FO</v>
      </c>
      <c r="AD2759" s="36" t="str" cm="1">
        <f t="array" aca="1" ref="AD2759" ca="1">IFERROR(
  INDEX(
    montadora[Montadora],
    MATCH(TRUE,LEFT(#REF!,NÚCARACT(montadora[SKU Parcial]))=montadora[SKU Parcial],0)
  ),
  ""
)</f>
        <v/>
      </c>
    </row>
    <row r="2760" spans="1:30" customFormat="1" x14ac:dyDescent="0.25">
      <c r="A2760" s="1" t="s">
        <v>4942</v>
      </c>
      <c r="B2760" s="1" t="s">
        <v>36</v>
      </c>
      <c r="C2760" s="1" t="s">
        <v>589</v>
      </c>
      <c r="D2760" s="1" t="s">
        <v>27</v>
      </c>
      <c r="E2760" s="1" t="s">
        <v>461</v>
      </c>
      <c r="F2760" s="1" t="s">
        <v>462</v>
      </c>
      <c r="G2760" s="6" t="s">
        <v>11227</v>
      </c>
      <c r="H2760" s="2" t="s">
        <v>30</v>
      </c>
      <c r="I2760" s="1" t="s">
        <v>31</v>
      </c>
      <c r="J2760" s="1" t="s">
        <v>444</v>
      </c>
      <c r="K2760" s="4">
        <v>45831</v>
      </c>
      <c r="L2760" s="16" t="s">
        <v>11229</v>
      </c>
      <c r="M2760" s="26">
        <v>188.8</v>
      </c>
      <c r="N2760" s="2">
        <v>1</v>
      </c>
      <c r="O2760" s="26">
        <v>188.8</v>
      </c>
      <c r="P2760" s="26">
        <v>81.739999999999995</v>
      </c>
      <c r="Q2760" s="26">
        <v>15.52</v>
      </c>
      <c r="R2760" s="26">
        <v>21.71</v>
      </c>
      <c r="S2760" s="26">
        <v>0</v>
      </c>
      <c r="T2760" s="26">
        <v>24.25</v>
      </c>
      <c r="U2760" s="26">
        <v>45.58</v>
      </c>
      <c r="V2760" s="10">
        <v>0.2414</v>
      </c>
      <c r="W2760" s="1" t="s">
        <v>34</v>
      </c>
      <c r="X2760" s="3"/>
      <c r="Y2760" s="3"/>
      <c r="Z2760" s="5" t="s">
        <v>7980</v>
      </c>
      <c r="AA2760" s="5" t="str">
        <f>VLOOKUP(J2760, sku!B:C, 2, FALSE)</f>
        <v>1 Fogareiro 1 Boca + 1 Maçarico 915 + 3 Refis Guepardo</v>
      </c>
      <c r="AB2760" s="3" t="str">
        <f>VLOOKUP(J2760, sku!B:BM, 64, FALSE)</f>
        <v>Importação</v>
      </c>
      <c r="AC2760" s="3" t="str">
        <f>LEFT(pedidos[[#This Row],[SKU]],3)</f>
        <v>1FO</v>
      </c>
      <c r="AD2760" s="36" t="str" cm="1">
        <f t="array" aca="1" ref="AD2760" ca="1">IFERROR(
  INDEX(
    montadora[Montadora],
    MATCH(TRUE,LEFT(#REF!,NÚCARACT(montadora[SKU Parcial]))=montadora[SKU Parcial],0)
  ),
  ""
)</f>
        <v/>
      </c>
    </row>
    <row r="2761" spans="1:30" customFormat="1" x14ac:dyDescent="0.25">
      <c r="A2761" s="1" t="s">
        <v>4943</v>
      </c>
      <c r="B2761" s="1" t="s">
        <v>4944</v>
      </c>
      <c r="C2761" s="1" t="s">
        <v>579</v>
      </c>
      <c r="D2761" s="1" t="s">
        <v>188</v>
      </c>
      <c r="E2761" s="1" t="s">
        <v>461</v>
      </c>
      <c r="F2761" s="1" t="s">
        <v>462</v>
      </c>
      <c r="G2761" s="6" t="s">
        <v>11227</v>
      </c>
      <c r="H2761" s="2" t="s">
        <v>30</v>
      </c>
      <c r="I2761" s="1" t="s">
        <v>36</v>
      </c>
      <c r="J2761" s="1" t="s">
        <v>444</v>
      </c>
      <c r="K2761" s="4">
        <v>45832</v>
      </c>
      <c r="L2761" s="16" t="s">
        <v>11229</v>
      </c>
      <c r="M2761" s="26">
        <v>188.8</v>
      </c>
      <c r="N2761" s="2">
        <v>1</v>
      </c>
      <c r="O2761" s="26">
        <v>188.8</v>
      </c>
      <c r="P2761" s="26">
        <v>81.739999999999995</v>
      </c>
      <c r="Q2761" s="26">
        <v>15.52</v>
      </c>
      <c r="R2761" s="26">
        <v>21.71</v>
      </c>
      <c r="S2761" s="26">
        <v>0</v>
      </c>
      <c r="T2761" s="26">
        <v>24.25</v>
      </c>
      <c r="U2761" s="26">
        <v>45.58</v>
      </c>
      <c r="V2761" s="10">
        <v>0.2414</v>
      </c>
      <c r="W2761" s="1" t="s">
        <v>34</v>
      </c>
      <c r="X2761" s="3"/>
      <c r="Y2761" s="3"/>
      <c r="Z2761" s="5" t="s">
        <v>7980</v>
      </c>
      <c r="AA2761" s="5" t="str">
        <f>VLOOKUP(J2761, sku!B:C, 2, FALSE)</f>
        <v>1 Fogareiro 1 Boca + 1 Maçarico 915 + 3 Refis Guepardo</v>
      </c>
      <c r="AB2761" s="3" t="str">
        <f>VLOOKUP(J2761, sku!B:BM, 64, FALSE)</f>
        <v>Importação</v>
      </c>
      <c r="AC2761" s="3" t="str">
        <f>LEFT(pedidos[[#This Row],[SKU]],3)</f>
        <v>1FO</v>
      </c>
      <c r="AD2761" s="36" t="str" cm="1">
        <f t="array" aca="1" ref="AD2761" ca="1">IFERROR(
  INDEX(
    montadora[Montadora],
    MATCH(TRUE,LEFT(#REF!,NÚCARACT(montadora[SKU Parcial]))=montadora[SKU Parcial],0)
  ),
  ""
)</f>
        <v/>
      </c>
    </row>
    <row r="2762" spans="1:30" customFormat="1" x14ac:dyDescent="0.25">
      <c r="A2762" s="1" t="s">
        <v>4945</v>
      </c>
      <c r="B2762" s="1" t="s">
        <v>36</v>
      </c>
      <c r="C2762" s="1" t="s">
        <v>4946</v>
      </c>
      <c r="D2762" s="1" t="s">
        <v>420</v>
      </c>
      <c r="E2762" s="1" t="s">
        <v>461</v>
      </c>
      <c r="F2762" s="1" t="s">
        <v>462</v>
      </c>
      <c r="G2762" s="6" t="s">
        <v>11227</v>
      </c>
      <c r="H2762" s="2" t="s">
        <v>30</v>
      </c>
      <c r="I2762" s="1" t="s">
        <v>31</v>
      </c>
      <c r="J2762" s="1" t="s">
        <v>444</v>
      </c>
      <c r="K2762" s="4">
        <v>45832</v>
      </c>
      <c r="L2762" s="16" t="s">
        <v>11229</v>
      </c>
      <c r="M2762" s="26">
        <v>188.8</v>
      </c>
      <c r="N2762" s="2">
        <v>1</v>
      </c>
      <c r="O2762" s="26">
        <v>188.8</v>
      </c>
      <c r="P2762" s="26">
        <v>81.739999999999995</v>
      </c>
      <c r="Q2762" s="26">
        <v>15.52</v>
      </c>
      <c r="R2762" s="26">
        <v>21.71</v>
      </c>
      <c r="S2762" s="26">
        <v>0</v>
      </c>
      <c r="T2762" s="26">
        <v>24.25</v>
      </c>
      <c r="U2762" s="26">
        <v>45.58</v>
      </c>
      <c r="V2762" s="10">
        <v>0.2414</v>
      </c>
      <c r="W2762" s="1" t="s">
        <v>34</v>
      </c>
      <c r="X2762" s="3"/>
      <c r="Y2762" s="3"/>
      <c r="Z2762" s="5" t="s">
        <v>7980</v>
      </c>
      <c r="AA2762" s="5" t="str">
        <f>VLOOKUP(J2762, sku!B:C, 2, FALSE)</f>
        <v>1 Fogareiro 1 Boca + 1 Maçarico 915 + 3 Refis Guepardo</v>
      </c>
      <c r="AB2762" s="3" t="str">
        <f>VLOOKUP(J2762, sku!B:BM, 64, FALSE)</f>
        <v>Importação</v>
      </c>
      <c r="AC2762" s="3" t="str">
        <f>LEFT(pedidos[[#This Row],[SKU]],3)</f>
        <v>1FO</v>
      </c>
      <c r="AD2762" s="36" t="str" cm="1">
        <f t="array" aca="1" ref="AD2762" ca="1">IFERROR(
  INDEX(
    montadora[Montadora],
    MATCH(TRUE,LEFT(J3151,NÚCARACT(montadora[SKU Parcial]))=montadora[SKU Parcial],0)
  ),
  ""
)</f>
        <v/>
      </c>
    </row>
    <row r="2763" spans="1:30" customFormat="1" x14ac:dyDescent="0.25">
      <c r="A2763" s="1" t="s">
        <v>4947</v>
      </c>
      <c r="B2763" s="1" t="s">
        <v>4948</v>
      </c>
      <c r="C2763" s="1" t="s">
        <v>4949</v>
      </c>
      <c r="D2763" s="1" t="s">
        <v>347</v>
      </c>
      <c r="E2763" s="1" t="s">
        <v>461</v>
      </c>
      <c r="F2763" s="1" t="s">
        <v>462</v>
      </c>
      <c r="G2763" s="6" t="s">
        <v>11227</v>
      </c>
      <c r="H2763" s="2" t="s">
        <v>30</v>
      </c>
      <c r="I2763" s="1" t="s">
        <v>36</v>
      </c>
      <c r="J2763" s="1" t="s">
        <v>444</v>
      </c>
      <c r="K2763" s="4">
        <v>45832</v>
      </c>
      <c r="L2763" s="16" t="s">
        <v>11229</v>
      </c>
      <c r="M2763" s="26">
        <v>188.8</v>
      </c>
      <c r="N2763" s="2">
        <v>1</v>
      </c>
      <c r="O2763" s="26">
        <v>199.79</v>
      </c>
      <c r="P2763" s="26">
        <v>81.739999999999995</v>
      </c>
      <c r="Q2763" s="26">
        <v>15.52</v>
      </c>
      <c r="R2763" s="26">
        <v>21.71</v>
      </c>
      <c r="S2763" s="26">
        <v>10.99</v>
      </c>
      <c r="T2763" s="26">
        <v>24.25</v>
      </c>
      <c r="U2763" s="26">
        <v>45.58</v>
      </c>
      <c r="V2763" s="10">
        <v>0.2414</v>
      </c>
      <c r="W2763" s="1" t="s">
        <v>34</v>
      </c>
      <c r="X2763" s="3"/>
      <c r="Y2763" s="3"/>
      <c r="Z2763" s="5" t="s">
        <v>7980</v>
      </c>
      <c r="AA2763" s="5" t="str">
        <f>VLOOKUP(J2763, sku!B:C, 2, FALSE)</f>
        <v>1 Fogareiro 1 Boca + 1 Maçarico 915 + 3 Refis Guepardo</v>
      </c>
      <c r="AB2763" s="3" t="str">
        <f>VLOOKUP(J2763, sku!B:BM, 64, FALSE)</f>
        <v>Importação</v>
      </c>
      <c r="AC2763" s="3" t="str">
        <f>LEFT(pedidos[[#This Row],[SKU]],3)</f>
        <v>1FO</v>
      </c>
      <c r="AD2763" s="36" t="str" cm="1">
        <f t="array" aca="1" ref="AD2763" ca="1">IFERROR(
  INDEX(
    montadora[Montadora],
    MATCH(TRUE,LEFT(#REF!,NÚCARACT(montadora[SKU Parcial]))=montadora[SKU Parcial],0)
  ),
  ""
)</f>
        <v/>
      </c>
    </row>
    <row r="2764" spans="1:30" customFormat="1" x14ac:dyDescent="0.25">
      <c r="A2764" s="1" t="s">
        <v>4950</v>
      </c>
      <c r="B2764" s="1" t="s">
        <v>4951</v>
      </c>
      <c r="C2764" s="1" t="s">
        <v>4952</v>
      </c>
      <c r="D2764" s="1" t="s">
        <v>420</v>
      </c>
      <c r="E2764" s="1" t="s">
        <v>461</v>
      </c>
      <c r="F2764" s="1" t="s">
        <v>462</v>
      </c>
      <c r="G2764" s="6" t="s">
        <v>11227</v>
      </c>
      <c r="H2764" s="2" t="s">
        <v>30</v>
      </c>
      <c r="I2764" s="1" t="s">
        <v>31</v>
      </c>
      <c r="J2764" s="1" t="s">
        <v>444</v>
      </c>
      <c r="K2764" s="4">
        <v>45832</v>
      </c>
      <c r="L2764" s="16" t="s">
        <v>11229</v>
      </c>
      <c r="M2764" s="26">
        <v>188.8</v>
      </c>
      <c r="N2764" s="2">
        <v>1</v>
      </c>
      <c r="O2764" s="26">
        <v>188.8</v>
      </c>
      <c r="P2764" s="26">
        <v>81.739999999999995</v>
      </c>
      <c r="Q2764" s="26">
        <v>15.52</v>
      </c>
      <c r="R2764" s="26">
        <v>21.71</v>
      </c>
      <c r="S2764" s="26">
        <v>0</v>
      </c>
      <c r="T2764" s="26">
        <v>24.25</v>
      </c>
      <c r="U2764" s="26">
        <v>45.58</v>
      </c>
      <c r="V2764" s="10">
        <v>0.2414</v>
      </c>
      <c r="W2764" s="1" t="s">
        <v>34</v>
      </c>
      <c r="X2764" s="3"/>
      <c r="Y2764" s="3"/>
      <c r="Z2764" s="5" t="s">
        <v>7980</v>
      </c>
      <c r="AA2764" s="5" t="str">
        <f>VLOOKUP(J2764, sku!B:C, 2, FALSE)</f>
        <v>1 Fogareiro 1 Boca + 1 Maçarico 915 + 3 Refis Guepardo</v>
      </c>
      <c r="AB2764" s="3" t="str">
        <f>VLOOKUP(J2764, sku!B:BM, 64, FALSE)</f>
        <v>Importação</v>
      </c>
      <c r="AC2764" s="3" t="str">
        <f>LEFT(pedidos[[#This Row],[SKU]],3)</f>
        <v>1FO</v>
      </c>
      <c r="AD2764" s="36" t="str" cm="1">
        <f t="array" aca="1" ref="AD2764" ca="1">IFERROR(
  INDEX(
    montadora[Montadora],
    MATCH(TRUE,LEFT(#REF!,NÚCARACT(montadora[SKU Parcial]))=montadora[SKU Parcial],0)
  ),
  ""
)</f>
        <v/>
      </c>
    </row>
    <row r="2765" spans="1:30" customFormat="1" x14ac:dyDescent="0.25">
      <c r="A2765" s="1" t="s">
        <v>4953</v>
      </c>
      <c r="B2765" s="1" t="s">
        <v>36</v>
      </c>
      <c r="C2765" s="1" t="s">
        <v>2134</v>
      </c>
      <c r="D2765" s="1" t="s">
        <v>27</v>
      </c>
      <c r="E2765" s="1" t="s">
        <v>461</v>
      </c>
      <c r="F2765" s="1" t="s">
        <v>462</v>
      </c>
      <c r="G2765" s="6" t="s">
        <v>11227</v>
      </c>
      <c r="H2765" s="2" t="s">
        <v>30</v>
      </c>
      <c r="I2765" s="1" t="s">
        <v>36</v>
      </c>
      <c r="J2765" s="1" t="s">
        <v>444</v>
      </c>
      <c r="K2765" s="4">
        <v>45833</v>
      </c>
      <c r="L2765" s="16" t="s">
        <v>11229</v>
      </c>
      <c r="M2765" s="26">
        <v>188.8</v>
      </c>
      <c r="N2765" s="2">
        <v>1</v>
      </c>
      <c r="O2765" s="26">
        <v>188.8</v>
      </c>
      <c r="P2765" s="26">
        <v>81.739999999999995</v>
      </c>
      <c r="Q2765" s="26">
        <v>15.52</v>
      </c>
      <c r="R2765" s="26">
        <v>21.71</v>
      </c>
      <c r="S2765" s="26">
        <v>0</v>
      </c>
      <c r="T2765" s="26">
        <v>24.25</v>
      </c>
      <c r="U2765" s="26">
        <v>45.58</v>
      </c>
      <c r="V2765" s="10">
        <v>0.2414</v>
      </c>
      <c r="W2765" s="1" t="s">
        <v>34</v>
      </c>
      <c r="X2765" s="3"/>
      <c r="Y2765" s="3"/>
      <c r="Z2765" s="5" t="s">
        <v>7980</v>
      </c>
      <c r="AA2765" s="5" t="str">
        <f>VLOOKUP(J2765, sku!B:C, 2, FALSE)</f>
        <v>1 Fogareiro 1 Boca + 1 Maçarico 915 + 3 Refis Guepardo</v>
      </c>
      <c r="AB2765" s="3" t="str">
        <f>VLOOKUP(J2765, sku!B:BM, 64, FALSE)</f>
        <v>Importação</v>
      </c>
      <c r="AC2765" s="3" t="str">
        <f>LEFT(pedidos[[#This Row],[SKU]],3)</f>
        <v>1FO</v>
      </c>
      <c r="AD2765" s="36" t="str" cm="1">
        <f t="array" aca="1" ref="AD2765" ca="1">IFERROR(
  INDEX(
    montadora[Montadora],
    MATCH(TRUE,LEFT(J3152,NÚCARACT(montadora[SKU Parcial]))=montadora[SKU Parcial],0)
  ),
  ""
)</f>
        <v/>
      </c>
    </row>
    <row r="2766" spans="1:30" customFormat="1" x14ac:dyDescent="0.25">
      <c r="A2766" s="1" t="s">
        <v>4954</v>
      </c>
      <c r="B2766" s="1" t="s">
        <v>4955</v>
      </c>
      <c r="C2766" s="1" t="s">
        <v>4956</v>
      </c>
      <c r="D2766" s="1" t="s">
        <v>191</v>
      </c>
      <c r="E2766" s="1" t="s">
        <v>461</v>
      </c>
      <c r="F2766" s="1" t="s">
        <v>462</v>
      </c>
      <c r="G2766" s="6" t="s">
        <v>11227</v>
      </c>
      <c r="H2766" s="2" t="s">
        <v>30</v>
      </c>
      <c r="I2766" s="1" t="s">
        <v>31</v>
      </c>
      <c r="J2766" s="1" t="s">
        <v>444</v>
      </c>
      <c r="K2766" s="4">
        <v>45834</v>
      </c>
      <c r="L2766" s="16" t="s">
        <v>11229</v>
      </c>
      <c r="M2766" s="26">
        <v>188.8</v>
      </c>
      <c r="N2766" s="2">
        <v>1</v>
      </c>
      <c r="O2766" s="26">
        <v>188.8</v>
      </c>
      <c r="P2766" s="26">
        <v>81.739999999999995</v>
      </c>
      <c r="Q2766" s="26">
        <v>15.52</v>
      </c>
      <c r="R2766" s="26">
        <v>21.71</v>
      </c>
      <c r="S2766" s="26">
        <v>0</v>
      </c>
      <c r="T2766" s="26">
        <v>24.25</v>
      </c>
      <c r="U2766" s="26">
        <v>45.58</v>
      </c>
      <c r="V2766" s="10">
        <v>0.2414</v>
      </c>
      <c r="W2766" s="1" t="s">
        <v>34</v>
      </c>
      <c r="X2766" s="3"/>
      <c r="Y2766" s="3"/>
      <c r="Z2766" s="5" t="s">
        <v>7980</v>
      </c>
      <c r="AA2766" s="5" t="str">
        <f>VLOOKUP(J2766, sku!B:C, 2, FALSE)</f>
        <v>1 Fogareiro 1 Boca + 1 Maçarico 915 + 3 Refis Guepardo</v>
      </c>
      <c r="AB2766" s="3" t="str">
        <f>VLOOKUP(J2766, sku!B:BM, 64, FALSE)</f>
        <v>Importação</v>
      </c>
      <c r="AC2766" s="3" t="str">
        <f>LEFT(pedidos[[#This Row],[SKU]],3)</f>
        <v>1FO</v>
      </c>
      <c r="AD2766" s="36" t="str" cm="1">
        <f t="array" aca="1" ref="AD2766" ca="1">IFERROR(
  INDEX(
    montadora[Montadora],
    MATCH(TRUE,LEFT(J3153,NÚCARACT(montadora[SKU Parcial]))=montadora[SKU Parcial],0)
  ),
  ""
)</f>
        <v/>
      </c>
    </row>
    <row r="2767" spans="1:30" customFormat="1" x14ac:dyDescent="0.25">
      <c r="A2767" s="1" t="s">
        <v>4957</v>
      </c>
      <c r="B2767" s="1" t="s">
        <v>4958</v>
      </c>
      <c r="C2767" s="1" t="s">
        <v>4959</v>
      </c>
      <c r="D2767" s="1" t="s">
        <v>188</v>
      </c>
      <c r="E2767" s="1" t="s">
        <v>461</v>
      </c>
      <c r="F2767" s="1" t="s">
        <v>462</v>
      </c>
      <c r="G2767" s="6" t="s">
        <v>11227</v>
      </c>
      <c r="H2767" s="2" t="s">
        <v>30</v>
      </c>
      <c r="I2767" s="1" t="s">
        <v>31</v>
      </c>
      <c r="J2767" s="1" t="s">
        <v>444</v>
      </c>
      <c r="K2767" s="4">
        <v>45836</v>
      </c>
      <c r="L2767" s="16" t="s">
        <v>11229</v>
      </c>
      <c r="M2767" s="26">
        <v>188.8</v>
      </c>
      <c r="N2767" s="2">
        <v>1</v>
      </c>
      <c r="O2767" s="26">
        <v>188.8</v>
      </c>
      <c r="P2767" s="26">
        <v>81.739999999999995</v>
      </c>
      <c r="Q2767" s="26">
        <v>15.52</v>
      </c>
      <c r="R2767" s="26">
        <v>21.71</v>
      </c>
      <c r="S2767" s="26">
        <v>0</v>
      </c>
      <c r="T2767" s="26">
        <v>24.25</v>
      </c>
      <c r="U2767" s="26">
        <v>45.58</v>
      </c>
      <c r="V2767" s="10">
        <v>0.2414</v>
      </c>
      <c r="W2767" s="1" t="s">
        <v>34</v>
      </c>
      <c r="X2767" s="3"/>
      <c r="Y2767" s="3"/>
      <c r="Z2767" s="5" t="s">
        <v>7980</v>
      </c>
      <c r="AA2767" s="5" t="str">
        <f>VLOOKUP(J2767, sku!B:C, 2, FALSE)</f>
        <v>1 Fogareiro 1 Boca + 1 Maçarico 915 + 3 Refis Guepardo</v>
      </c>
      <c r="AB2767" s="3" t="str">
        <f>VLOOKUP(J2767, sku!B:BM, 64, FALSE)</f>
        <v>Importação</v>
      </c>
      <c r="AC2767" s="3" t="str">
        <f>LEFT(pedidos[[#This Row],[SKU]],3)</f>
        <v>1FO</v>
      </c>
      <c r="AD2767" s="36" t="str" cm="1">
        <f t="array" aca="1" ref="AD2767" ca="1">IFERROR(
  INDEX(
    montadora[Montadora],
    MATCH(TRUE,LEFT(J3154,NÚCARACT(montadora[SKU Parcial]))=montadora[SKU Parcial],0)
  ),
  ""
)</f>
        <v/>
      </c>
    </row>
    <row r="2768" spans="1:30" customFormat="1" x14ac:dyDescent="0.25">
      <c r="A2768" s="1" t="s">
        <v>4960</v>
      </c>
      <c r="B2768" s="1" t="s">
        <v>4961</v>
      </c>
      <c r="C2768" s="1" t="s">
        <v>4962</v>
      </c>
      <c r="D2768" s="1" t="s">
        <v>745</v>
      </c>
      <c r="E2768" s="1" t="s">
        <v>461</v>
      </c>
      <c r="F2768" s="1" t="s">
        <v>462</v>
      </c>
      <c r="G2768" s="6" t="s">
        <v>11227</v>
      </c>
      <c r="H2768" s="2" t="s">
        <v>30</v>
      </c>
      <c r="I2768" s="1" t="s">
        <v>36</v>
      </c>
      <c r="J2768" s="1" t="s">
        <v>444</v>
      </c>
      <c r="K2768" s="4">
        <v>45837</v>
      </c>
      <c r="L2768" s="16" t="s">
        <v>11229</v>
      </c>
      <c r="M2768" s="26">
        <v>188.8</v>
      </c>
      <c r="N2768" s="2">
        <v>1</v>
      </c>
      <c r="O2768" s="26">
        <v>188.8</v>
      </c>
      <c r="P2768" s="26">
        <v>81.739999999999995</v>
      </c>
      <c r="Q2768" s="26">
        <v>15.52</v>
      </c>
      <c r="R2768" s="26">
        <v>21.71</v>
      </c>
      <c r="S2768" s="26">
        <v>0</v>
      </c>
      <c r="T2768" s="26">
        <v>24.25</v>
      </c>
      <c r="U2768" s="26">
        <v>45.58</v>
      </c>
      <c r="V2768" s="10">
        <v>0.2414</v>
      </c>
      <c r="W2768" s="1" t="s">
        <v>34</v>
      </c>
      <c r="X2768" s="3"/>
      <c r="Y2768" s="3"/>
      <c r="Z2768" s="5" t="s">
        <v>7980</v>
      </c>
      <c r="AA2768" s="5" t="str">
        <f>VLOOKUP(J2768, sku!B:C, 2, FALSE)</f>
        <v>1 Fogareiro 1 Boca + 1 Maçarico 915 + 3 Refis Guepardo</v>
      </c>
      <c r="AB2768" s="3" t="str">
        <f>VLOOKUP(J2768, sku!B:BM, 64, FALSE)</f>
        <v>Importação</v>
      </c>
      <c r="AC2768" s="3" t="str">
        <f>LEFT(pedidos[[#This Row],[SKU]],3)</f>
        <v>1FO</v>
      </c>
      <c r="AD2768" s="36" t="str" cm="1">
        <f t="array" aca="1" ref="AD2768" ca="1">IFERROR(
  INDEX(
    montadora[Montadora],
    MATCH(TRUE,LEFT(J3155,NÚCARACT(montadora[SKU Parcial]))=montadora[SKU Parcial],0)
  ),
  ""
)</f>
        <v/>
      </c>
    </row>
    <row r="2769" spans="1:30" customFormat="1" x14ac:dyDescent="0.25">
      <c r="A2769" s="1" t="s">
        <v>4963</v>
      </c>
      <c r="B2769" s="1" t="s">
        <v>36</v>
      </c>
      <c r="C2769" s="1" t="s">
        <v>1860</v>
      </c>
      <c r="D2769" s="1" t="s">
        <v>138</v>
      </c>
      <c r="E2769" s="1" t="s">
        <v>461</v>
      </c>
      <c r="F2769" s="1" t="s">
        <v>462</v>
      </c>
      <c r="G2769" s="6" t="s">
        <v>11227</v>
      </c>
      <c r="H2769" s="2" t="s">
        <v>30</v>
      </c>
      <c r="I2769" s="1" t="s">
        <v>36</v>
      </c>
      <c r="J2769" s="1" t="s">
        <v>444</v>
      </c>
      <c r="K2769" s="4">
        <v>45837</v>
      </c>
      <c r="L2769" s="16" t="s">
        <v>11229</v>
      </c>
      <c r="M2769" s="26">
        <v>188.8</v>
      </c>
      <c r="N2769" s="2">
        <v>1</v>
      </c>
      <c r="O2769" s="26">
        <v>188.8</v>
      </c>
      <c r="P2769" s="26">
        <v>81.739999999999995</v>
      </c>
      <c r="Q2769" s="26">
        <v>15.52</v>
      </c>
      <c r="R2769" s="26">
        <v>21.71</v>
      </c>
      <c r="S2769" s="26">
        <v>0</v>
      </c>
      <c r="T2769" s="26">
        <v>24.25</v>
      </c>
      <c r="U2769" s="26">
        <v>45.58</v>
      </c>
      <c r="V2769" s="10">
        <v>0.2414</v>
      </c>
      <c r="W2769" s="1" t="s">
        <v>34</v>
      </c>
      <c r="X2769" s="3"/>
      <c r="Y2769" s="3"/>
      <c r="Z2769" s="5" t="s">
        <v>7980</v>
      </c>
      <c r="AA2769" s="5" t="str">
        <f>VLOOKUP(J2769, sku!B:C, 2, FALSE)</f>
        <v>1 Fogareiro 1 Boca + 1 Maçarico 915 + 3 Refis Guepardo</v>
      </c>
      <c r="AB2769" s="3" t="str">
        <f>VLOOKUP(J2769, sku!B:BM, 64, FALSE)</f>
        <v>Importação</v>
      </c>
      <c r="AC2769" s="3" t="str">
        <f>LEFT(pedidos[[#This Row],[SKU]],3)</f>
        <v>1FO</v>
      </c>
      <c r="AD2769" s="36" t="str" cm="1">
        <f t="array" aca="1" ref="AD2769" ca="1">IFERROR(
  INDEX(
    montadora[Montadora],
    MATCH(TRUE,LEFT(J3156,NÚCARACT(montadora[SKU Parcial]))=montadora[SKU Parcial],0)
  ),
  ""
)</f>
        <v/>
      </c>
    </row>
    <row r="2770" spans="1:30" customFormat="1" x14ac:dyDescent="0.25">
      <c r="A2770" s="1" t="s">
        <v>4964</v>
      </c>
      <c r="B2770" s="1" t="s">
        <v>4965</v>
      </c>
      <c r="C2770" s="1" t="s">
        <v>278</v>
      </c>
      <c r="D2770" s="1" t="s">
        <v>319</v>
      </c>
      <c r="E2770" s="1" t="s">
        <v>461</v>
      </c>
      <c r="F2770" s="1" t="s">
        <v>462</v>
      </c>
      <c r="G2770" s="6" t="s">
        <v>11227</v>
      </c>
      <c r="H2770" s="2" t="s">
        <v>30</v>
      </c>
      <c r="I2770" s="1" t="s">
        <v>31</v>
      </c>
      <c r="J2770" s="1" t="s">
        <v>444</v>
      </c>
      <c r="K2770" s="4">
        <v>45837</v>
      </c>
      <c r="L2770" s="16" t="s">
        <v>11229</v>
      </c>
      <c r="M2770" s="26">
        <v>188.8</v>
      </c>
      <c r="N2770" s="2">
        <v>1</v>
      </c>
      <c r="O2770" s="26">
        <v>188.8</v>
      </c>
      <c r="P2770" s="26">
        <v>81.739999999999995</v>
      </c>
      <c r="Q2770" s="26">
        <v>15.52</v>
      </c>
      <c r="R2770" s="26">
        <v>21.71</v>
      </c>
      <c r="S2770" s="26">
        <v>0</v>
      </c>
      <c r="T2770" s="26">
        <v>24.25</v>
      </c>
      <c r="U2770" s="26">
        <v>45.58</v>
      </c>
      <c r="V2770" s="10">
        <v>0.2414</v>
      </c>
      <c r="W2770" s="1" t="s">
        <v>89</v>
      </c>
      <c r="X2770" s="3"/>
      <c r="Y2770" s="3"/>
      <c r="Z2770" s="5" t="s">
        <v>7980</v>
      </c>
      <c r="AA2770" s="5" t="str">
        <f>VLOOKUP(J2770, sku!B:C, 2, FALSE)</f>
        <v>1 Fogareiro 1 Boca + 1 Maçarico 915 + 3 Refis Guepardo</v>
      </c>
      <c r="AB2770" s="3" t="str">
        <f>VLOOKUP(J2770, sku!B:BM, 64, FALSE)</f>
        <v>Importação</v>
      </c>
      <c r="AC2770" s="3" t="str">
        <f>LEFT(pedidos[[#This Row],[SKU]],3)</f>
        <v>1FO</v>
      </c>
      <c r="AD2770" s="36" t="str" cm="1">
        <f t="array" aca="1" ref="AD2770" ca="1">IFERROR(
  INDEX(
    montadora[Montadora],
    MATCH(TRUE,LEFT(J3157,NÚCARACT(montadora[SKU Parcial]))=montadora[SKU Parcial],0)
  ),
  ""
)</f>
        <v/>
      </c>
    </row>
    <row r="2771" spans="1:30" customFormat="1" x14ac:dyDescent="0.25">
      <c r="A2771" s="1" t="s">
        <v>4968</v>
      </c>
      <c r="B2771" s="1" t="s">
        <v>4969</v>
      </c>
      <c r="C2771" s="1" t="s">
        <v>4970</v>
      </c>
      <c r="D2771" s="1" t="s">
        <v>319</v>
      </c>
      <c r="E2771" s="1" t="s">
        <v>442</v>
      </c>
      <c r="F2771" s="1" t="s">
        <v>443</v>
      </c>
      <c r="G2771" s="6" t="s">
        <v>11227</v>
      </c>
      <c r="H2771" s="2" t="s">
        <v>47</v>
      </c>
      <c r="I2771" s="1" t="s">
        <v>31</v>
      </c>
      <c r="J2771" s="1" t="s">
        <v>444</v>
      </c>
      <c r="K2771" s="4">
        <v>45818</v>
      </c>
      <c r="L2771" s="16" t="s">
        <v>11229</v>
      </c>
      <c r="M2771" s="26">
        <v>211.52</v>
      </c>
      <c r="N2771" s="2">
        <v>1</v>
      </c>
      <c r="O2771" s="26">
        <v>211.52</v>
      </c>
      <c r="P2771" s="26">
        <v>81.739999999999995</v>
      </c>
      <c r="Q2771" s="26">
        <v>17.39</v>
      </c>
      <c r="R2771" s="26">
        <v>34.9</v>
      </c>
      <c r="S2771" s="26">
        <v>0</v>
      </c>
      <c r="T2771" s="26">
        <v>26.95</v>
      </c>
      <c r="U2771" s="26">
        <v>50.54</v>
      </c>
      <c r="V2771" s="10">
        <v>0.2389</v>
      </c>
      <c r="W2771" s="1" t="s">
        <v>34</v>
      </c>
      <c r="X2771" s="3"/>
      <c r="Y2771" s="3"/>
      <c r="Z2771" s="5" t="s">
        <v>7980</v>
      </c>
      <c r="AA2771" s="5" t="str">
        <f>VLOOKUP(J2771, sku!B:C, 2, FALSE)</f>
        <v>1 Fogareiro 1 Boca + 1 Maçarico 915 + 3 Refis Guepardo</v>
      </c>
      <c r="AB2771" s="3" t="str">
        <f>VLOOKUP(J2771, sku!B:BM, 64, FALSE)</f>
        <v>Importação</v>
      </c>
      <c r="AC2771" s="3" t="str">
        <f>LEFT(pedidos[[#This Row],[SKU]],3)</f>
        <v>1FO</v>
      </c>
      <c r="AD2771" s="36" t="str" cm="1">
        <f t="array" aca="1" ref="AD2771" ca="1">IFERROR(
  INDEX(
    montadora[Montadora],
    MATCH(TRUE,LEFT(J3158,NÚCARACT(montadora[SKU Parcial]))=montadora[SKU Parcial],0)
  ),
  ""
)</f>
        <v/>
      </c>
    </row>
    <row r="2772" spans="1:30" customFormat="1" x14ac:dyDescent="0.25">
      <c r="A2772" s="1" t="s">
        <v>5218</v>
      </c>
      <c r="B2772" s="1" t="s">
        <v>5219</v>
      </c>
      <c r="C2772" s="1" t="s">
        <v>2266</v>
      </c>
      <c r="D2772" s="1" t="s">
        <v>420</v>
      </c>
      <c r="E2772" s="1" t="s">
        <v>442</v>
      </c>
      <c r="F2772" s="1" t="s">
        <v>443</v>
      </c>
      <c r="G2772" s="6" t="s">
        <v>11227</v>
      </c>
      <c r="H2772" s="2" t="s">
        <v>47</v>
      </c>
      <c r="I2772" s="1" t="s">
        <v>31</v>
      </c>
      <c r="J2772" s="1" t="s">
        <v>444</v>
      </c>
      <c r="K2772" s="4">
        <v>45822</v>
      </c>
      <c r="L2772" s="16" t="s">
        <v>11229</v>
      </c>
      <c r="M2772" s="26">
        <v>201.52</v>
      </c>
      <c r="N2772" s="2">
        <v>1</v>
      </c>
      <c r="O2772" s="26">
        <v>201.52</v>
      </c>
      <c r="P2772" s="26">
        <v>81.739999999999995</v>
      </c>
      <c r="Q2772" s="26">
        <v>16.559999999999999</v>
      </c>
      <c r="R2772" s="26">
        <v>33.25</v>
      </c>
      <c r="S2772" s="26">
        <v>0</v>
      </c>
      <c r="T2772" s="26">
        <v>26.95</v>
      </c>
      <c r="U2772" s="26">
        <v>43.02</v>
      </c>
      <c r="V2772" s="10">
        <v>0.2135</v>
      </c>
      <c r="W2772" s="1" t="s">
        <v>34</v>
      </c>
      <c r="X2772" s="3"/>
      <c r="Y2772" s="3"/>
      <c r="Z2772" s="5" t="s">
        <v>7980</v>
      </c>
      <c r="AA2772" s="5" t="str">
        <f>VLOOKUP(J2772, sku!B:C, 2, FALSE)</f>
        <v>1 Fogareiro 1 Boca + 1 Maçarico 915 + 3 Refis Guepardo</v>
      </c>
      <c r="AB2772" s="3" t="str">
        <f>VLOOKUP(J2772, sku!B:BM, 64, FALSE)</f>
        <v>Importação</v>
      </c>
      <c r="AC2772" s="3" t="str">
        <f>LEFT(pedidos[[#This Row],[SKU]],3)</f>
        <v>1FO</v>
      </c>
      <c r="AD2772" s="36" t="str" cm="1">
        <f t="array" aca="1" ref="AD2772" ca="1">IFERROR(
  INDEX(
    montadora[Montadora],
    MATCH(TRUE,LEFT(J3159,NÚCARACT(montadora[SKU Parcial]))=montadora[SKU Parcial],0)
  ),
  ""
)</f>
        <v/>
      </c>
    </row>
    <row r="2773" spans="1:30" customFormat="1" x14ac:dyDescent="0.25">
      <c r="A2773" s="1" t="s">
        <v>5220</v>
      </c>
      <c r="B2773" s="1" t="s">
        <v>5221</v>
      </c>
      <c r="C2773" s="1" t="s">
        <v>5222</v>
      </c>
      <c r="D2773" s="1" t="s">
        <v>709</v>
      </c>
      <c r="E2773" s="1" t="s">
        <v>442</v>
      </c>
      <c r="F2773" s="1" t="s">
        <v>443</v>
      </c>
      <c r="G2773" s="6" t="s">
        <v>11227</v>
      </c>
      <c r="H2773" s="2" t="s">
        <v>47</v>
      </c>
      <c r="I2773" s="1" t="s">
        <v>31</v>
      </c>
      <c r="J2773" s="1" t="s">
        <v>444</v>
      </c>
      <c r="K2773" s="4">
        <v>45827</v>
      </c>
      <c r="L2773" s="16" t="s">
        <v>11229</v>
      </c>
      <c r="M2773" s="26">
        <v>201.52</v>
      </c>
      <c r="N2773" s="2">
        <v>1</v>
      </c>
      <c r="O2773" s="26">
        <v>234.51</v>
      </c>
      <c r="P2773" s="26">
        <v>81.739999999999995</v>
      </c>
      <c r="Q2773" s="26">
        <v>16.559999999999999</v>
      </c>
      <c r="R2773" s="26">
        <v>33.25</v>
      </c>
      <c r="S2773" s="26">
        <v>32.99</v>
      </c>
      <c r="T2773" s="26">
        <v>26.95</v>
      </c>
      <c r="U2773" s="26">
        <v>43.02</v>
      </c>
      <c r="V2773" s="10">
        <v>0.2135</v>
      </c>
      <c r="W2773" s="1" t="s">
        <v>34</v>
      </c>
      <c r="X2773" s="3"/>
      <c r="Y2773" s="3"/>
      <c r="Z2773" s="5" t="s">
        <v>7980</v>
      </c>
      <c r="AA2773" s="5" t="str">
        <f>VLOOKUP(J2773, sku!B:C, 2, FALSE)</f>
        <v>1 Fogareiro 1 Boca + 1 Maçarico 915 + 3 Refis Guepardo</v>
      </c>
      <c r="AB2773" s="3" t="str">
        <f>VLOOKUP(J2773, sku!B:BM, 64, FALSE)</f>
        <v>Importação</v>
      </c>
      <c r="AC2773" s="3" t="str">
        <f>LEFT(pedidos[[#This Row],[SKU]],3)</f>
        <v>1FO</v>
      </c>
      <c r="AD2773" s="36" t="str" cm="1">
        <f t="array" aca="1" ref="AD2773" ca="1">IFERROR(
  INDEX(
    montadora[Montadora],
    MATCH(TRUE,LEFT(J3160,NÚCARACT(montadora[SKU Parcial]))=montadora[SKU Parcial],0)
  ),
  ""
)</f>
        <v/>
      </c>
    </row>
    <row r="2774" spans="1:30" customFormat="1" x14ac:dyDescent="0.25">
      <c r="A2774" s="1" t="s">
        <v>5223</v>
      </c>
      <c r="B2774" s="1" t="s">
        <v>5224</v>
      </c>
      <c r="C2774" s="1" t="s">
        <v>5225</v>
      </c>
      <c r="D2774" s="1" t="s">
        <v>138</v>
      </c>
      <c r="E2774" s="1" t="s">
        <v>442</v>
      </c>
      <c r="F2774" s="1" t="s">
        <v>443</v>
      </c>
      <c r="G2774" s="6" t="s">
        <v>11227</v>
      </c>
      <c r="H2774" s="2" t="s">
        <v>47</v>
      </c>
      <c r="I2774" s="1" t="s">
        <v>36</v>
      </c>
      <c r="J2774" s="1" t="s">
        <v>444</v>
      </c>
      <c r="K2774" s="4">
        <v>45827</v>
      </c>
      <c r="L2774" s="16" t="s">
        <v>11229</v>
      </c>
      <c r="M2774" s="26">
        <v>201.52</v>
      </c>
      <c r="N2774" s="2">
        <v>1</v>
      </c>
      <c r="O2774" s="26">
        <v>201.52</v>
      </c>
      <c r="P2774" s="26">
        <v>81.739999999999995</v>
      </c>
      <c r="Q2774" s="26">
        <v>16.559999999999999</v>
      </c>
      <c r="R2774" s="26">
        <v>33.25</v>
      </c>
      <c r="S2774" s="26">
        <v>0</v>
      </c>
      <c r="T2774" s="26">
        <v>26.95</v>
      </c>
      <c r="U2774" s="26">
        <v>43.02</v>
      </c>
      <c r="V2774" s="10">
        <v>0.2135</v>
      </c>
      <c r="W2774" s="1" t="s">
        <v>34</v>
      </c>
      <c r="X2774" s="3"/>
      <c r="Y2774" s="3"/>
      <c r="Z2774" s="5" t="s">
        <v>7980</v>
      </c>
      <c r="AA2774" s="5" t="str">
        <f>VLOOKUP(J2774, sku!B:C, 2, FALSE)</f>
        <v>1 Fogareiro 1 Boca + 1 Maçarico 915 + 3 Refis Guepardo</v>
      </c>
      <c r="AB2774" s="3" t="str">
        <f>VLOOKUP(J2774, sku!B:BM, 64, FALSE)</f>
        <v>Importação</v>
      </c>
      <c r="AC2774" s="3" t="str">
        <f>LEFT(pedidos[[#This Row],[SKU]],3)</f>
        <v>1FO</v>
      </c>
      <c r="AD2774" s="36" t="str" cm="1">
        <f t="array" aca="1" ref="AD2774" ca="1">IFERROR(
  INDEX(
    montadora[Montadora],
    MATCH(TRUE,LEFT(J3161,NÚCARACT(montadora[SKU Parcial]))=montadora[SKU Parcial],0)
  ),
  ""
)</f>
        <v/>
      </c>
    </row>
    <row r="2775" spans="1:30" customFormat="1" x14ac:dyDescent="0.25">
      <c r="A2775" s="1" t="s">
        <v>5226</v>
      </c>
      <c r="B2775" s="1" t="s">
        <v>5227</v>
      </c>
      <c r="C2775" s="1" t="s">
        <v>5228</v>
      </c>
      <c r="D2775" s="1" t="s">
        <v>27</v>
      </c>
      <c r="E2775" s="1" t="s">
        <v>442</v>
      </c>
      <c r="F2775" s="1" t="s">
        <v>443</v>
      </c>
      <c r="G2775" s="6" t="s">
        <v>11227</v>
      </c>
      <c r="H2775" s="2" t="s">
        <v>47</v>
      </c>
      <c r="I2775" s="1" t="s">
        <v>31</v>
      </c>
      <c r="J2775" s="1" t="s">
        <v>444</v>
      </c>
      <c r="K2775" s="4">
        <v>45831</v>
      </c>
      <c r="L2775" s="16" t="s">
        <v>11229</v>
      </c>
      <c r="M2775" s="26">
        <v>201.52</v>
      </c>
      <c r="N2775" s="2">
        <v>1</v>
      </c>
      <c r="O2775" s="26">
        <v>201.52</v>
      </c>
      <c r="P2775" s="26">
        <v>81.739999999999995</v>
      </c>
      <c r="Q2775" s="26">
        <v>16.559999999999999</v>
      </c>
      <c r="R2775" s="26">
        <v>33.25</v>
      </c>
      <c r="S2775" s="26">
        <v>0</v>
      </c>
      <c r="T2775" s="26">
        <v>26.95</v>
      </c>
      <c r="U2775" s="26">
        <v>43.02</v>
      </c>
      <c r="V2775" s="10">
        <v>0.2135</v>
      </c>
      <c r="W2775" s="1" t="s">
        <v>34</v>
      </c>
      <c r="X2775" s="3"/>
      <c r="Y2775" s="3"/>
      <c r="Z2775" s="5" t="s">
        <v>7980</v>
      </c>
      <c r="AA2775" s="5" t="str">
        <f>VLOOKUP(J2775, sku!B:C, 2, FALSE)</f>
        <v>1 Fogareiro 1 Boca + 1 Maçarico 915 + 3 Refis Guepardo</v>
      </c>
      <c r="AB2775" s="3" t="str">
        <f>VLOOKUP(J2775, sku!B:BM, 64, FALSE)</f>
        <v>Importação</v>
      </c>
      <c r="AC2775" s="3" t="str">
        <f>LEFT(pedidos[[#This Row],[SKU]],3)</f>
        <v>1FO</v>
      </c>
      <c r="AD2775" s="36" t="str" cm="1">
        <f t="array" aca="1" ref="AD2775" ca="1">IFERROR(
  INDEX(
    montadora[Montadora],
    MATCH(TRUE,LEFT(J3162,NÚCARACT(montadora[SKU Parcial]))=montadora[SKU Parcial],0)
  ),
  ""
)</f>
        <v/>
      </c>
    </row>
    <row r="2776" spans="1:30" customFormat="1" x14ac:dyDescent="0.25">
      <c r="A2776" s="1" t="s">
        <v>5229</v>
      </c>
      <c r="B2776" s="1" t="s">
        <v>5230</v>
      </c>
      <c r="C2776" s="1" t="s">
        <v>5231</v>
      </c>
      <c r="D2776" s="1" t="s">
        <v>709</v>
      </c>
      <c r="E2776" s="1" t="s">
        <v>442</v>
      </c>
      <c r="F2776" s="1" t="s">
        <v>443</v>
      </c>
      <c r="G2776" s="6" t="s">
        <v>11227</v>
      </c>
      <c r="H2776" s="2" t="s">
        <v>47</v>
      </c>
      <c r="I2776" s="1" t="s">
        <v>31</v>
      </c>
      <c r="J2776" s="1" t="s">
        <v>444</v>
      </c>
      <c r="K2776" s="4">
        <v>45832</v>
      </c>
      <c r="L2776" s="16" t="s">
        <v>11229</v>
      </c>
      <c r="M2776" s="26">
        <v>201.52</v>
      </c>
      <c r="N2776" s="2">
        <v>1</v>
      </c>
      <c r="O2776" s="26">
        <v>231.51</v>
      </c>
      <c r="P2776" s="26">
        <v>81.739999999999995</v>
      </c>
      <c r="Q2776" s="26">
        <v>16.559999999999999</v>
      </c>
      <c r="R2776" s="26">
        <v>33.25</v>
      </c>
      <c r="S2776" s="26">
        <v>29.99</v>
      </c>
      <c r="T2776" s="26">
        <v>26.95</v>
      </c>
      <c r="U2776" s="26">
        <v>43.02</v>
      </c>
      <c r="V2776" s="10">
        <v>0.2135</v>
      </c>
      <c r="W2776" s="1" t="s">
        <v>34</v>
      </c>
      <c r="X2776" s="3"/>
      <c r="Y2776" s="3"/>
      <c r="Z2776" s="5" t="s">
        <v>7980</v>
      </c>
      <c r="AA2776" s="5" t="str">
        <f>VLOOKUP(J2776, sku!B:C, 2, FALSE)</f>
        <v>1 Fogareiro 1 Boca + 1 Maçarico 915 + 3 Refis Guepardo</v>
      </c>
      <c r="AB2776" s="3" t="str">
        <f>VLOOKUP(J2776, sku!B:BM, 64, FALSE)</f>
        <v>Importação</v>
      </c>
      <c r="AC2776" s="3" t="str">
        <f>LEFT(pedidos[[#This Row],[SKU]],3)</f>
        <v>1FO</v>
      </c>
      <c r="AD2776" s="36" t="str" cm="1">
        <f t="array" aca="1" ref="AD2776" ca="1">IFERROR(
  INDEX(
    montadora[Montadora],
    MATCH(TRUE,LEFT(J3163,NÚCARACT(montadora[SKU Parcial]))=montadora[SKU Parcial],0)
  ),
  ""
)</f>
        <v/>
      </c>
    </row>
    <row r="2777" spans="1:30" customFormat="1" x14ac:dyDescent="0.25">
      <c r="A2777" s="1" t="s">
        <v>5232</v>
      </c>
      <c r="B2777" s="1" t="s">
        <v>5233</v>
      </c>
      <c r="C2777" s="1" t="s">
        <v>62</v>
      </c>
      <c r="D2777" s="1" t="s">
        <v>188</v>
      </c>
      <c r="E2777" s="1" t="s">
        <v>442</v>
      </c>
      <c r="F2777" s="1" t="s">
        <v>443</v>
      </c>
      <c r="G2777" s="6" t="s">
        <v>11227</v>
      </c>
      <c r="H2777" s="2" t="s">
        <v>47</v>
      </c>
      <c r="I2777" s="1" t="s">
        <v>36</v>
      </c>
      <c r="J2777" s="1" t="s">
        <v>444</v>
      </c>
      <c r="K2777" s="4">
        <v>45834</v>
      </c>
      <c r="L2777" s="16" t="s">
        <v>11229</v>
      </c>
      <c r="M2777" s="26">
        <v>201.52</v>
      </c>
      <c r="N2777" s="2">
        <v>1</v>
      </c>
      <c r="O2777" s="26">
        <v>201.52</v>
      </c>
      <c r="P2777" s="26">
        <v>81.739999999999995</v>
      </c>
      <c r="Q2777" s="26">
        <v>16.559999999999999</v>
      </c>
      <c r="R2777" s="26">
        <v>33.25</v>
      </c>
      <c r="S2777" s="26">
        <v>0</v>
      </c>
      <c r="T2777" s="26">
        <v>26.95</v>
      </c>
      <c r="U2777" s="26">
        <v>43.02</v>
      </c>
      <c r="V2777" s="10">
        <v>0.2135</v>
      </c>
      <c r="W2777" s="1" t="s">
        <v>34</v>
      </c>
      <c r="X2777" s="3"/>
      <c r="Y2777" s="3"/>
      <c r="Z2777" s="5" t="s">
        <v>7980</v>
      </c>
      <c r="AA2777" s="5" t="str">
        <f>VLOOKUP(J2777, sku!B:C, 2, FALSE)</f>
        <v>1 Fogareiro 1 Boca + 1 Maçarico 915 + 3 Refis Guepardo</v>
      </c>
      <c r="AB2777" s="3" t="str">
        <f>VLOOKUP(J2777, sku!B:BM, 64, FALSE)</f>
        <v>Importação</v>
      </c>
      <c r="AC2777" s="3" t="str">
        <f>LEFT(pedidos[[#This Row],[SKU]],3)</f>
        <v>1FO</v>
      </c>
      <c r="AD2777" s="36" t="str" cm="1">
        <f t="array" aca="1" ref="AD2777" ca="1">IFERROR(
  INDEX(
    montadora[Montadora],
    MATCH(TRUE,LEFT(J3164,NÚCARACT(montadora[SKU Parcial]))=montadora[SKU Parcial],0)
  ),
  ""
)</f>
        <v/>
      </c>
    </row>
    <row r="2778" spans="1:30" customFormat="1" x14ac:dyDescent="0.25">
      <c r="A2778" s="1" t="s">
        <v>5242</v>
      </c>
      <c r="B2778" s="1" t="s">
        <v>5243</v>
      </c>
      <c r="C2778" s="1" t="s">
        <v>5244</v>
      </c>
      <c r="D2778" s="1" t="s">
        <v>347</v>
      </c>
      <c r="E2778" s="1" t="s">
        <v>461</v>
      </c>
      <c r="F2778" s="1" t="s">
        <v>462</v>
      </c>
      <c r="G2778" s="6" t="s">
        <v>11227</v>
      </c>
      <c r="H2778" s="2" t="s">
        <v>30</v>
      </c>
      <c r="I2778" s="1" t="s">
        <v>31</v>
      </c>
      <c r="J2778" s="1" t="s">
        <v>444</v>
      </c>
      <c r="K2778" s="4">
        <v>45824</v>
      </c>
      <c r="L2778" s="16" t="s">
        <v>11229</v>
      </c>
      <c r="M2778" s="26">
        <v>178.8</v>
      </c>
      <c r="N2778" s="2">
        <v>1</v>
      </c>
      <c r="O2778" s="26">
        <v>178.8</v>
      </c>
      <c r="P2778" s="26">
        <v>81.739999999999995</v>
      </c>
      <c r="Q2778" s="26">
        <v>14.7</v>
      </c>
      <c r="R2778" s="26">
        <v>20.56</v>
      </c>
      <c r="S2778" s="26">
        <v>0</v>
      </c>
      <c r="T2778" s="26">
        <v>24.25</v>
      </c>
      <c r="U2778" s="26">
        <v>37.549999999999997</v>
      </c>
      <c r="V2778" s="10">
        <v>0.21</v>
      </c>
      <c r="W2778" s="1" t="s">
        <v>34</v>
      </c>
      <c r="X2778" s="3"/>
      <c r="Y2778" s="3"/>
      <c r="Z2778" s="5" t="s">
        <v>7980</v>
      </c>
      <c r="AA2778" s="5" t="str">
        <f>VLOOKUP(J2778, sku!B:C, 2, FALSE)</f>
        <v>1 Fogareiro 1 Boca + 1 Maçarico 915 + 3 Refis Guepardo</v>
      </c>
      <c r="AB2778" s="3" t="str">
        <f>VLOOKUP(J2778, sku!B:BM, 64, FALSE)</f>
        <v>Importação</v>
      </c>
      <c r="AC2778" s="3" t="str">
        <f>LEFT(pedidos[[#This Row],[SKU]],3)</f>
        <v>1FO</v>
      </c>
      <c r="AD2778" s="36" t="str" cm="1">
        <f t="array" aca="1" ref="AD2778" ca="1">IFERROR(
  INDEX(
    montadora[Montadora],
    MATCH(TRUE,LEFT(J3169,NÚCARACT(montadora[SKU Parcial]))=montadora[SKU Parcial],0)
  ),
  ""
)</f>
        <v/>
      </c>
    </row>
    <row r="2779" spans="1:30" customFormat="1" x14ac:dyDescent="0.25">
      <c r="A2779" s="1" t="s">
        <v>5245</v>
      </c>
      <c r="B2779" s="1" t="s">
        <v>5246</v>
      </c>
      <c r="C2779" s="1" t="s">
        <v>5247</v>
      </c>
      <c r="D2779" s="1" t="s">
        <v>27</v>
      </c>
      <c r="E2779" s="1" t="s">
        <v>461</v>
      </c>
      <c r="F2779" s="1" t="s">
        <v>462</v>
      </c>
      <c r="G2779" s="6" t="s">
        <v>11227</v>
      </c>
      <c r="H2779" s="2" t="s">
        <v>30</v>
      </c>
      <c r="I2779" s="1" t="s">
        <v>31</v>
      </c>
      <c r="J2779" s="1" t="s">
        <v>444</v>
      </c>
      <c r="K2779" s="4">
        <v>45824</v>
      </c>
      <c r="L2779" s="16" t="s">
        <v>11229</v>
      </c>
      <c r="M2779" s="26">
        <v>178.8</v>
      </c>
      <c r="N2779" s="2">
        <v>1</v>
      </c>
      <c r="O2779" s="26">
        <v>178.8</v>
      </c>
      <c r="P2779" s="26">
        <v>81.739999999999995</v>
      </c>
      <c r="Q2779" s="26">
        <v>14.7</v>
      </c>
      <c r="R2779" s="26">
        <v>20.56</v>
      </c>
      <c r="S2779" s="26">
        <v>0</v>
      </c>
      <c r="T2779" s="26">
        <v>24.25</v>
      </c>
      <c r="U2779" s="26">
        <v>37.549999999999997</v>
      </c>
      <c r="V2779" s="10">
        <v>0.21</v>
      </c>
      <c r="W2779" s="1" t="s">
        <v>34</v>
      </c>
      <c r="X2779" s="3"/>
      <c r="Y2779" s="3"/>
      <c r="Z2779" s="5" t="s">
        <v>7980</v>
      </c>
      <c r="AA2779" s="5" t="str">
        <f>VLOOKUP(J2779, sku!B:C, 2, FALSE)</f>
        <v>1 Fogareiro 1 Boca + 1 Maçarico 915 + 3 Refis Guepardo</v>
      </c>
      <c r="AB2779" s="3" t="str">
        <f>VLOOKUP(J2779, sku!B:BM, 64, FALSE)</f>
        <v>Importação</v>
      </c>
      <c r="AC2779" s="3" t="str">
        <f>LEFT(pedidos[[#This Row],[SKU]],3)</f>
        <v>1FO</v>
      </c>
      <c r="AD2779" s="36" t="str" cm="1">
        <f t="array" aca="1" ref="AD2779" ca="1">IFERROR(
  INDEX(
    montadora[Montadora],
    MATCH(TRUE,LEFT(J3170,NÚCARACT(montadora[SKU Parcial]))=montadora[SKU Parcial],0)
  ),
  ""
)</f>
        <v/>
      </c>
    </row>
    <row r="2780" spans="1:30" customFormat="1" x14ac:dyDescent="0.25">
      <c r="A2780" s="1" t="s">
        <v>5248</v>
      </c>
      <c r="B2780" s="1" t="s">
        <v>5249</v>
      </c>
      <c r="C2780" s="1" t="s">
        <v>162</v>
      </c>
      <c r="D2780" s="1" t="s">
        <v>27</v>
      </c>
      <c r="E2780" s="1" t="s">
        <v>461</v>
      </c>
      <c r="F2780" s="1" t="s">
        <v>462</v>
      </c>
      <c r="G2780" s="6" t="s">
        <v>11227</v>
      </c>
      <c r="H2780" s="2" t="s">
        <v>30</v>
      </c>
      <c r="I2780" s="1" t="s">
        <v>36</v>
      </c>
      <c r="J2780" s="1" t="s">
        <v>444</v>
      </c>
      <c r="K2780" s="4">
        <v>45825</v>
      </c>
      <c r="L2780" s="16" t="s">
        <v>11229</v>
      </c>
      <c r="M2780" s="26">
        <v>178.8</v>
      </c>
      <c r="N2780" s="2">
        <v>1</v>
      </c>
      <c r="O2780" s="26">
        <v>178.8</v>
      </c>
      <c r="P2780" s="26">
        <v>81.739999999999995</v>
      </c>
      <c r="Q2780" s="26">
        <v>14.7</v>
      </c>
      <c r="R2780" s="26">
        <v>20.56</v>
      </c>
      <c r="S2780" s="26">
        <v>0</v>
      </c>
      <c r="T2780" s="26">
        <v>24.25</v>
      </c>
      <c r="U2780" s="26">
        <v>37.549999999999997</v>
      </c>
      <c r="V2780" s="10">
        <v>0.21</v>
      </c>
      <c r="W2780" s="1" t="s">
        <v>34</v>
      </c>
      <c r="X2780" s="3"/>
      <c r="Y2780" s="3"/>
      <c r="Z2780" s="5" t="s">
        <v>7980</v>
      </c>
      <c r="AA2780" s="5" t="str">
        <f>VLOOKUP(J2780, sku!B:C, 2, FALSE)</f>
        <v>1 Fogareiro 1 Boca + 1 Maçarico 915 + 3 Refis Guepardo</v>
      </c>
      <c r="AB2780" s="3" t="str">
        <f>VLOOKUP(J2780, sku!B:BM, 64, FALSE)</f>
        <v>Importação</v>
      </c>
      <c r="AC2780" s="3" t="str">
        <f>LEFT(pedidos[[#This Row],[SKU]],3)</f>
        <v>1FO</v>
      </c>
      <c r="AD2780" s="36" t="str" cm="1">
        <f t="array" aca="1" ref="AD2780" ca="1">IFERROR(
  INDEX(
    montadora[Montadora],
    MATCH(TRUE,LEFT(J3171,NÚCARACT(montadora[SKU Parcial]))=montadora[SKU Parcial],0)
  ),
  ""
)</f>
        <v/>
      </c>
    </row>
    <row r="2781" spans="1:30" customFormat="1" x14ac:dyDescent="0.25">
      <c r="A2781" s="1" t="s">
        <v>5250</v>
      </c>
      <c r="B2781" s="1" t="s">
        <v>5251</v>
      </c>
      <c r="C2781" s="1" t="s">
        <v>5252</v>
      </c>
      <c r="D2781" s="1" t="s">
        <v>617</v>
      </c>
      <c r="E2781" s="1" t="s">
        <v>461</v>
      </c>
      <c r="F2781" s="1" t="s">
        <v>462</v>
      </c>
      <c r="G2781" s="6" t="s">
        <v>11227</v>
      </c>
      <c r="H2781" s="2" t="s">
        <v>30</v>
      </c>
      <c r="I2781" s="1" t="s">
        <v>36</v>
      </c>
      <c r="J2781" s="1" t="s">
        <v>444</v>
      </c>
      <c r="K2781" s="4">
        <v>45825</v>
      </c>
      <c r="L2781" s="16" t="s">
        <v>11229</v>
      </c>
      <c r="M2781" s="26">
        <v>178.8</v>
      </c>
      <c r="N2781" s="2">
        <v>1</v>
      </c>
      <c r="O2781" s="26">
        <v>178.8</v>
      </c>
      <c r="P2781" s="26">
        <v>81.739999999999995</v>
      </c>
      <c r="Q2781" s="26">
        <v>14.7</v>
      </c>
      <c r="R2781" s="26">
        <v>20.56</v>
      </c>
      <c r="S2781" s="26">
        <v>0</v>
      </c>
      <c r="T2781" s="26">
        <v>24.25</v>
      </c>
      <c r="U2781" s="26">
        <v>37.549999999999997</v>
      </c>
      <c r="V2781" s="10">
        <v>0.21</v>
      </c>
      <c r="W2781" s="1" t="s">
        <v>34</v>
      </c>
      <c r="X2781" s="3"/>
      <c r="Y2781" s="3"/>
      <c r="Z2781" s="5" t="s">
        <v>7980</v>
      </c>
      <c r="AA2781" s="5" t="str">
        <f>VLOOKUP(J2781, sku!B:C, 2, FALSE)</f>
        <v>1 Fogareiro 1 Boca + 1 Maçarico 915 + 3 Refis Guepardo</v>
      </c>
      <c r="AB2781" s="3" t="str">
        <f>VLOOKUP(J2781, sku!B:BM, 64, FALSE)</f>
        <v>Importação</v>
      </c>
      <c r="AC2781" s="3" t="str">
        <f>LEFT(pedidos[[#This Row],[SKU]],3)</f>
        <v>1FO</v>
      </c>
      <c r="AD2781" s="36" t="str" cm="1">
        <f t="array" aca="1" ref="AD2781" ca="1">IFERROR(
  INDEX(
    montadora[Montadora],
    MATCH(TRUE,LEFT(J3172,NÚCARACT(montadora[SKU Parcial]))=montadora[SKU Parcial],0)
  ),
  ""
)</f>
        <v/>
      </c>
    </row>
    <row r="2782" spans="1:30" customFormat="1" x14ac:dyDescent="0.25">
      <c r="A2782" s="1" t="s">
        <v>5253</v>
      </c>
      <c r="B2782" s="1" t="s">
        <v>36</v>
      </c>
      <c r="C2782" s="1" t="s">
        <v>5254</v>
      </c>
      <c r="D2782" s="1" t="s">
        <v>138</v>
      </c>
      <c r="E2782" s="1" t="s">
        <v>461</v>
      </c>
      <c r="F2782" s="1" t="s">
        <v>462</v>
      </c>
      <c r="G2782" s="6" t="s">
        <v>11227</v>
      </c>
      <c r="H2782" s="2" t="s">
        <v>30</v>
      </c>
      <c r="I2782" s="1" t="s">
        <v>31</v>
      </c>
      <c r="J2782" s="1" t="s">
        <v>444</v>
      </c>
      <c r="K2782" s="4">
        <v>45825</v>
      </c>
      <c r="L2782" s="16" t="s">
        <v>11229</v>
      </c>
      <c r="M2782" s="26">
        <v>178.8</v>
      </c>
      <c r="N2782" s="2">
        <v>1</v>
      </c>
      <c r="O2782" s="26">
        <v>178.8</v>
      </c>
      <c r="P2782" s="26">
        <v>81.739999999999995</v>
      </c>
      <c r="Q2782" s="26">
        <v>14.7</v>
      </c>
      <c r="R2782" s="26">
        <v>20.56</v>
      </c>
      <c r="S2782" s="26">
        <v>0</v>
      </c>
      <c r="T2782" s="26">
        <v>24.25</v>
      </c>
      <c r="U2782" s="26">
        <v>37.549999999999997</v>
      </c>
      <c r="V2782" s="10">
        <v>0.21</v>
      </c>
      <c r="W2782" s="1" t="s">
        <v>34</v>
      </c>
      <c r="X2782" s="3"/>
      <c r="Y2782" s="3"/>
      <c r="Z2782" s="5" t="s">
        <v>7980</v>
      </c>
      <c r="AA2782" s="5" t="str">
        <f>VLOOKUP(J2782, sku!B:C, 2, FALSE)</f>
        <v>1 Fogareiro 1 Boca + 1 Maçarico 915 + 3 Refis Guepardo</v>
      </c>
      <c r="AB2782" s="3" t="str">
        <f>VLOOKUP(J2782, sku!B:BM, 64, FALSE)</f>
        <v>Importação</v>
      </c>
      <c r="AC2782" s="3" t="str">
        <f>LEFT(pedidos[[#This Row],[SKU]],3)</f>
        <v>1FO</v>
      </c>
      <c r="AD2782" s="36" t="str" cm="1">
        <f t="array" aca="1" ref="AD2782" ca="1">IFERROR(
  INDEX(
    montadora[Montadora],
    MATCH(TRUE,LEFT(J3173,NÚCARACT(montadora[SKU Parcial]))=montadora[SKU Parcial],0)
  ),
  ""
)</f>
        <v/>
      </c>
    </row>
    <row r="2783" spans="1:30" customFormat="1" x14ac:dyDescent="0.25">
      <c r="A2783" s="1" t="s">
        <v>5255</v>
      </c>
      <c r="B2783" s="1" t="s">
        <v>36</v>
      </c>
      <c r="C2783" s="1" t="s">
        <v>5256</v>
      </c>
      <c r="D2783" s="1" t="s">
        <v>347</v>
      </c>
      <c r="E2783" s="1" t="s">
        <v>461</v>
      </c>
      <c r="F2783" s="1" t="s">
        <v>462</v>
      </c>
      <c r="G2783" s="6" t="s">
        <v>11227</v>
      </c>
      <c r="H2783" s="2" t="s">
        <v>30</v>
      </c>
      <c r="I2783" s="1" t="s">
        <v>31</v>
      </c>
      <c r="J2783" s="1" t="s">
        <v>444</v>
      </c>
      <c r="K2783" s="4">
        <v>45826</v>
      </c>
      <c r="L2783" s="16" t="s">
        <v>11229</v>
      </c>
      <c r="M2783" s="26">
        <v>178.8</v>
      </c>
      <c r="N2783" s="2">
        <v>1</v>
      </c>
      <c r="O2783" s="26">
        <v>226.79</v>
      </c>
      <c r="P2783" s="26">
        <v>81.739999999999995</v>
      </c>
      <c r="Q2783" s="26">
        <v>14.7</v>
      </c>
      <c r="R2783" s="26">
        <v>20.56</v>
      </c>
      <c r="S2783" s="26">
        <v>47.99</v>
      </c>
      <c r="T2783" s="26">
        <v>24.25</v>
      </c>
      <c r="U2783" s="26">
        <v>37.549999999999997</v>
      </c>
      <c r="V2783" s="10">
        <v>0.21</v>
      </c>
      <c r="W2783" s="1" t="s">
        <v>34</v>
      </c>
      <c r="X2783" s="3"/>
      <c r="Y2783" s="3"/>
      <c r="Z2783" s="5" t="s">
        <v>7980</v>
      </c>
      <c r="AA2783" s="5" t="str">
        <f>VLOOKUP(J2783, sku!B:C, 2, FALSE)</f>
        <v>1 Fogareiro 1 Boca + 1 Maçarico 915 + 3 Refis Guepardo</v>
      </c>
      <c r="AB2783" s="3" t="str">
        <f>VLOOKUP(J2783, sku!B:BM, 64, FALSE)</f>
        <v>Importação</v>
      </c>
      <c r="AC2783" s="3" t="str">
        <f>LEFT(pedidos[[#This Row],[SKU]],3)</f>
        <v>1FO</v>
      </c>
      <c r="AD2783" s="36" t="str" cm="1">
        <f t="array" aca="1" ref="AD2783" ca="1">IFERROR(
  INDEX(
    montadora[Montadora],
    MATCH(TRUE,LEFT(J3174,NÚCARACT(montadora[SKU Parcial]))=montadora[SKU Parcial],0)
  ),
  ""
)</f>
        <v/>
      </c>
    </row>
    <row r="2784" spans="1:30" customFormat="1" x14ac:dyDescent="0.25">
      <c r="A2784" s="1" t="s">
        <v>4408</v>
      </c>
      <c r="B2784" s="1" t="s">
        <v>36</v>
      </c>
      <c r="C2784" s="1" t="s">
        <v>342</v>
      </c>
      <c r="D2784" s="1" t="s">
        <v>27</v>
      </c>
      <c r="E2784" s="1" t="s">
        <v>692</v>
      </c>
      <c r="F2784" s="1" t="s">
        <v>478</v>
      </c>
      <c r="G2784" s="6" t="s">
        <v>11227</v>
      </c>
      <c r="H2784" s="2" t="s">
        <v>30</v>
      </c>
      <c r="I2784" s="1" t="s">
        <v>31</v>
      </c>
      <c r="J2784" s="1" t="s">
        <v>479</v>
      </c>
      <c r="K2784" s="4">
        <v>45833</v>
      </c>
      <c r="L2784" s="20" t="s">
        <v>33</v>
      </c>
      <c r="M2784" s="26">
        <v>184.56</v>
      </c>
      <c r="N2784" s="2">
        <v>1</v>
      </c>
      <c r="O2784" s="26">
        <v>185.95</v>
      </c>
      <c r="P2784" s="26">
        <v>82.33</v>
      </c>
      <c r="Q2784" s="27">
        <v>0</v>
      </c>
      <c r="R2784" s="26">
        <v>21.22</v>
      </c>
      <c r="S2784" s="26">
        <v>1.39</v>
      </c>
      <c r="T2784" s="26">
        <v>12.51</v>
      </c>
      <c r="U2784" s="26">
        <v>53.33</v>
      </c>
      <c r="V2784" s="10">
        <v>0.28899999999999998</v>
      </c>
      <c r="W2784" s="1" t="s">
        <v>34</v>
      </c>
      <c r="X2784" s="3"/>
      <c r="Y2784" s="3"/>
      <c r="Z2784" s="5" t="s">
        <v>7980</v>
      </c>
      <c r="AA2784" s="5" t="str">
        <f>VLOOKUP(J2784, sku!B:C, 2, FALSE)</f>
        <v>1 Fogareiro 1 Boca + 4 Refis Guepardo</v>
      </c>
      <c r="AB2784" s="3" t="str">
        <f>VLOOKUP(J2784, sku!B:BM, 64, FALSE)</f>
        <v>Importação</v>
      </c>
      <c r="AC2784" s="3" t="str">
        <f>LEFT(pedidos[[#This Row],[SKU]],3)</f>
        <v>1FO</v>
      </c>
      <c r="AD2784" s="36" t="str" cm="1">
        <f t="array" aca="1" ref="AD2784" ca="1">IFERROR(
  INDEX(
    montadora[Montadora],
    MATCH(TRUE,LEFT(#REF!,NÚCARACT(montadora[SKU Parcial]))=montadora[SKU Parcial],0)
  ),
  ""
)</f>
        <v/>
      </c>
    </row>
    <row r="2785" spans="1:30" customFormat="1" x14ac:dyDescent="0.25">
      <c r="A2785" s="1" t="s">
        <v>4409</v>
      </c>
      <c r="B2785" s="1" t="s">
        <v>4410</v>
      </c>
      <c r="C2785" s="1" t="s">
        <v>4411</v>
      </c>
      <c r="D2785" s="1" t="s">
        <v>27</v>
      </c>
      <c r="E2785" s="1" t="s">
        <v>692</v>
      </c>
      <c r="F2785" s="1" t="s">
        <v>478</v>
      </c>
      <c r="G2785" s="6" t="s">
        <v>11227</v>
      </c>
      <c r="H2785" s="2" t="s">
        <v>30</v>
      </c>
      <c r="I2785" s="1" t="s">
        <v>31</v>
      </c>
      <c r="J2785" s="1" t="s">
        <v>479</v>
      </c>
      <c r="K2785" s="4">
        <v>45834</v>
      </c>
      <c r="L2785" s="20" t="s">
        <v>33</v>
      </c>
      <c r="M2785" s="26">
        <v>184.56</v>
      </c>
      <c r="N2785" s="2">
        <v>1</v>
      </c>
      <c r="O2785" s="26">
        <v>185.95</v>
      </c>
      <c r="P2785" s="26">
        <v>82.33</v>
      </c>
      <c r="Q2785" s="27">
        <v>0</v>
      </c>
      <c r="R2785" s="26">
        <v>21.22</v>
      </c>
      <c r="S2785" s="26">
        <v>1.39</v>
      </c>
      <c r="T2785" s="26">
        <v>12.51</v>
      </c>
      <c r="U2785" s="26">
        <v>53.33</v>
      </c>
      <c r="V2785" s="10">
        <v>0.28899999999999998</v>
      </c>
      <c r="W2785" s="1" t="s">
        <v>34</v>
      </c>
      <c r="X2785" s="3"/>
      <c r="Y2785" s="3"/>
      <c r="Z2785" s="5" t="s">
        <v>7980</v>
      </c>
      <c r="AA2785" s="5" t="str">
        <f>VLOOKUP(J2785, sku!B:C, 2, FALSE)</f>
        <v>1 Fogareiro 1 Boca + 4 Refis Guepardo</v>
      </c>
      <c r="AB2785" s="3" t="str">
        <f>VLOOKUP(J2785, sku!B:BM, 64, FALSE)</f>
        <v>Importação</v>
      </c>
      <c r="AC2785" s="3" t="str">
        <f>LEFT(pedidos[[#This Row],[SKU]],3)</f>
        <v>1FO</v>
      </c>
      <c r="AD2785" s="36" t="str" cm="1">
        <f t="array" aca="1" ref="AD2785" ca="1">IFERROR(
  INDEX(
    montadora[Montadora],
    MATCH(TRUE,LEFT(#REF!,NÚCARACT(montadora[SKU Parcial]))=montadora[SKU Parcial],0)
  ),
  ""
)</f>
        <v/>
      </c>
    </row>
    <row r="2786" spans="1:30" customFormat="1" x14ac:dyDescent="0.25">
      <c r="A2786" s="1" t="s">
        <v>4520</v>
      </c>
      <c r="B2786" s="1" t="s">
        <v>36</v>
      </c>
      <c r="C2786" s="1" t="s">
        <v>4521</v>
      </c>
      <c r="D2786" s="1" t="s">
        <v>534</v>
      </c>
      <c r="E2786" s="1" t="s">
        <v>477</v>
      </c>
      <c r="F2786" s="1" t="s">
        <v>478</v>
      </c>
      <c r="G2786" s="6" t="s">
        <v>11227</v>
      </c>
      <c r="H2786" s="2" t="s">
        <v>47</v>
      </c>
      <c r="I2786" s="1" t="s">
        <v>31</v>
      </c>
      <c r="J2786" s="1" t="s">
        <v>479</v>
      </c>
      <c r="K2786" s="4">
        <v>45812</v>
      </c>
      <c r="L2786" s="16" t="s">
        <v>11229</v>
      </c>
      <c r="M2786" s="26">
        <v>224.45</v>
      </c>
      <c r="N2786" s="2">
        <v>1</v>
      </c>
      <c r="O2786" s="26">
        <v>266.44</v>
      </c>
      <c r="P2786" s="26">
        <v>82.33</v>
      </c>
      <c r="Q2786" s="26">
        <v>18.45</v>
      </c>
      <c r="R2786" s="26">
        <v>37.03</v>
      </c>
      <c r="S2786" s="26">
        <v>41.99</v>
      </c>
      <c r="T2786" s="26">
        <v>23.45</v>
      </c>
      <c r="U2786" s="26">
        <v>63.19</v>
      </c>
      <c r="V2786" s="10">
        <v>0.28149999999999997</v>
      </c>
      <c r="W2786" s="1" t="s">
        <v>34</v>
      </c>
      <c r="X2786" s="3"/>
      <c r="Y2786" s="3"/>
      <c r="Z2786" s="5" t="s">
        <v>7980</v>
      </c>
      <c r="AA2786" s="5" t="str">
        <f>VLOOKUP(J2786, sku!B:C, 2, FALSE)</f>
        <v>1 Fogareiro 1 Boca + 4 Refis Guepardo</v>
      </c>
      <c r="AB2786" s="3" t="str">
        <f>VLOOKUP(J2786, sku!B:BM, 64, FALSE)</f>
        <v>Importação</v>
      </c>
      <c r="AC2786" s="3" t="str">
        <f>LEFT(pedidos[[#This Row],[SKU]],3)</f>
        <v>1FO</v>
      </c>
      <c r="AD2786" s="36" t="str" cm="1">
        <f t="array" aca="1" ref="AD2786" ca="1">IFERROR(
  INDEX(
    montadora[Montadora],
    MATCH(TRUE,LEFT(#REF!,NÚCARACT(montadora[SKU Parcial]))=montadora[SKU Parcial],0)
  ),
  ""
)</f>
        <v/>
      </c>
    </row>
    <row r="2787" spans="1:30" customFormat="1" x14ac:dyDescent="0.25">
      <c r="A2787" s="1" t="s">
        <v>4525</v>
      </c>
      <c r="B2787" s="1" t="s">
        <v>36</v>
      </c>
      <c r="C2787" s="1" t="s">
        <v>4526</v>
      </c>
      <c r="D2787" s="1" t="s">
        <v>27</v>
      </c>
      <c r="E2787" s="1" t="s">
        <v>692</v>
      </c>
      <c r="F2787" s="1" t="s">
        <v>478</v>
      </c>
      <c r="G2787" s="6" t="s">
        <v>11227</v>
      </c>
      <c r="H2787" s="2" t="s">
        <v>30</v>
      </c>
      <c r="I2787" s="1" t="s">
        <v>31</v>
      </c>
      <c r="J2787" s="1" t="s">
        <v>479</v>
      </c>
      <c r="K2787" s="4">
        <v>45830</v>
      </c>
      <c r="L2787" s="20" t="s">
        <v>33</v>
      </c>
      <c r="M2787" s="26">
        <v>184.56</v>
      </c>
      <c r="N2787" s="2">
        <v>1</v>
      </c>
      <c r="O2787" s="26">
        <v>186.15</v>
      </c>
      <c r="P2787" s="26">
        <v>82.33</v>
      </c>
      <c r="Q2787" s="27">
        <v>0</v>
      </c>
      <c r="R2787" s="26">
        <v>21.22</v>
      </c>
      <c r="S2787" s="26">
        <v>1.59</v>
      </c>
      <c r="T2787" s="26">
        <v>14.31</v>
      </c>
      <c r="U2787" s="26">
        <v>51.53</v>
      </c>
      <c r="V2787" s="10">
        <v>0.2792</v>
      </c>
      <c r="W2787" s="1" t="s">
        <v>34</v>
      </c>
      <c r="X2787" s="3"/>
      <c r="Y2787" s="3"/>
      <c r="Z2787" s="5" t="s">
        <v>7980</v>
      </c>
      <c r="AA2787" s="5" t="str">
        <f>VLOOKUP(J2787, sku!B:C, 2, FALSE)</f>
        <v>1 Fogareiro 1 Boca + 4 Refis Guepardo</v>
      </c>
      <c r="AB2787" s="3" t="str">
        <f>VLOOKUP(J2787, sku!B:BM, 64, FALSE)</f>
        <v>Importação</v>
      </c>
      <c r="AC2787" s="3" t="str">
        <f>LEFT(pedidos[[#This Row],[SKU]],3)</f>
        <v>1FO</v>
      </c>
      <c r="AD2787" s="36" t="str" cm="1">
        <f t="array" aca="1" ref="AD2787" ca="1">IFERROR(
  INDEX(
    montadora[Montadora],
    MATCH(TRUE,LEFT(#REF!,NÚCARACT(montadora[SKU Parcial]))=montadora[SKU Parcial],0)
  ),
  ""
)</f>
        <v/>
      </c>
    </row>
    <row r="2788" spans="1:30" customFormat="1" x14ac:dyDescent="0.25">
      <c r="A2788" s="1" t="s">
        <v>4527</v>
      </c>
      <c r="B2788" s="1" t="s">
        <v>4528</v>
      </c>
      <c r="C2788" s="1" t="s">
        <v>4529</v>
      </c>
      <c r="D2788" s="1" t="s">
        <v>27</v>
      </c>
      <c r="E2788" s="1" t="s">
        <v>692</v>
      </c>
      <c r="F2788" s="1" t="s">
        <v>478</v>
      </c>
      <c r="G2788" s="6" t="s">
        <v>11227</v>
      </c>
      <c r="H2788" s="2" t="s">
        <v>30</v>
      </c>
      <c r="I2788" s="1" t="s">
        <v>31</v>
      </c>
      <c r="J2788" s="1" t="s">
        <v>479</v>
      </c>
      <c r="K2788" s="4">
        <v>45834</v>
      </c>
      <c r="L2788" s="20" t="s">
        <v>33</v>
      </c>
      <c r="M2788" s="26">
        <v>184.56</v>
      </c>
      <c r="N2788" s="2">
        <v>1</v>
      </c>
      <c r="O2788" s="26">
        <v>186.15</v>
      </c>
      <c r="P2788" s="26">
        <v>82.33</v>
      </c>
      <c r="Q2788" s="27">
        <v>0</v>
      </c>
      <c r="R2788" s="26">
        <v>21.22</v>
      </c>
      <c r="S2788" s="26">
        <v>1.59</v>
      </c>
      <c r="T2788" s="26">
        <v>14.31</v>
      </c>
      <c r="U2788" s="26">
        <v>51.53</v>
      </c>
      <c r="V2788" s="10">
        <v>0.2792</v>
      </c>
      <c r="W2788" s="1" t="s">
        <v>34</v>
      </c>
      <c r="X2788" s="3"/>
      <c r="Y2788" s="3"/>
      <c r="Z2788" s="5" t="s">
        <v>7980</v>
      </c>
      <c r="AA2788" s="5" t="str">
        <f>VLOOKUP(J2788, sku!B:C, 2, FALSE)</f>
        <v>1 Fogareiro 1 Boca + 4 Refis Guepardo</v>
      </c>
      <c r="AB2788" s="3" t="str">
        <f>VLOOKUP(J2788, sku!B:BM, 64, FALSE)</f>
        <v>Importação</v>
      </c>
      <c r="AC2788" s="3" t="str">
        <f>LEFT(pedidos[[#This Row],[SKU]],3)</f>
        <v>1FO</v>
      </c>
      <c r="AD2788" s="36" t="str" cm="1">
        <f t="array" aca="1" ref="AD2788" ca="1">IFERROR(
  INDEX(
    montadora[Montadora],
    MATCH(TRUE,LEFT(#REF!,NÚCARACT(montadora[SKU Parcial]))=montadora[SKU Parcial],0)
  ),
  ""
)</f>
        <v/>
      </c>
    </row>
    <row r="2789" spans="1:30" customFormat="1" x14ac:dyDescent="0.25">
      <c r="A2789" s="1" t="s">
        <v>4530</v>
      </c>
      <c r="B2789" s="1" t="s">
        <v>36</v>
      </c>
      <c r="C2789" s="1" t="s">
        <v>4531</v>
      </c>
      <c r="D2789" s="1" t="s">
        <v>27</v>
      </c>
      <c r="E2789" s="1" t="s">
        <v>692</v>
      </c>
      <c r="F2789" s="1" t="s">
        <v>478</v>
      </c>
      <c r="G2789" s="6" t="s">
        <v>11227</v>
      </c>
      <c r="H2789" s="2" t="s">
        <v>30</v>
      </c>
      <c r="I2789" s="1" t="s">
        <v>31</v>
      </c>
      <c r="J2789" s="1" t="s">
        <v>479</v>
      </c>
      <c r="K2789" s="4">
        <v>45834</v>
      </c>
      <c r="L2789" s="20" t="s">
        <v>33</v>
      </c>
      <c r="M2789" s="26">
        <v>184.56</v>
      </c>
      <c r="N2789" s="2">
        <v>1</v>
      </c>
      <c r="O2789" s="26">
        <v>186.15</v>
      </c>
      <c r="P2789" s="26">
        <v>82.33</v>
      </c>
      <c r="Q2789" s="27">
        <v>0</v>
      </c>
      <c r="R2789" s="26">
        <v>21.22</v>
      </c>
      <c r="S2789" s="26">
        <v>1.59</v>
      </c>
      <c r="T2789" s="26">
        <v>14.31</v>
      </c>
      <c r="U2789" s="26">
        <v>51.53</v>
      </c>
      <c r="V2789" s="10">
        <v>0.2792</v>
      </c>
      <c r="W2789" s="1" t="s">
        <v>34</v>
      </c>
      <c r="X2789" s="3"/>
      <c r="Y2789" s="3"/>
      <c r="Z2789" s="5" t="s">
        <v>7980</v>
      </c>
      <c r="AA2789" s="5" t="str">
        <f>VLOOKUP(J2789, sku!B:C, 2, FALSE)</f>
        <v>1 Fogareiro 1 Boca + 4 Refis Guepardo</v>
      </c>
      <c r="AB2789" s="3" t="str">
        <f>VLOOKUP(J2789, sku!B:BM, 64, FALSE)</f>
        <v>Importação</v>
      </c>
      <c r="AC2789" s="3" t="str">
        <f>LEFT(pedidos[[#This Row],[SKU]],3)</f>
        <v>1FO</v>
      </c>
      <c r="AD2789" s="36" t="str" cm="1">
        <f t="array" aca="1" ref="AD2789" ca="1">IFERROR(
  INDEX(
    montadora[Montadora],
    MATCH(TRUE,LEFT(#REF!,NÚCARACT(montadora[SKU Parcial]))=montadora[SKU Parcial],0)
  ),
  ""
)</f>
        <v/>
      </c>
    </row>
    <row r="2790" spans="1:30" customFormat="1" x14ac:dyDescent="0.25">
      <c r="A2790" s="1" t="s">
        <v>4532</v>
      </c>
      <c r="B2790" s="1" t="s">
        <v>36</v>
      </c>
      <c r="C2790" s="1" t="s">
        <v>4533</v>
      </c>
      <c r="D2790" s="1" t="s">
        <v>27</v>
      </c>
      <c r="E2790" s="1" t="s">
        <v>692</v>
      </c>
      <c r="F2790" s="1" t="s">
        <v>478</v>
      </c>
      <c r="G2790" s="6" t="s">
        <v>11227</v>
      </c>
      <c r="H2790" s="2" t="s">
        <v>30</v>
      </c>
      <c r="I2790" s="1" t="s">
        <v>36</v>
      </c>
      <c r="J2790" s="1" t="s">
        <v>479</v>
      </c>
      <c r="K2790" s="4">
        <v>45835</v>
      </c>
      <c r="L2790" s="20" t="s">
        <v>33</v>
      </c>
      <c r="M2790" s="26">
        <v>184.56</v>
      </c>
      <c r="N2790" s="2">
        <v>1</v>
      </c>
      <c r="O2790" s="26">
        <v>186.15</v>
      </c>
      <c r="P2790" s="26">
        <v>82.33</v>
      </c>
      <c r="Q2790" s="27">
        <v>0</v>
      </c>
      <c r="R2790" s="26">
        <v>21.22</v>
      </c>
      <c r="S2790" s="26">
        <v>1.59</v>
      </c>
      <c r="T2790" s="26">
        <v>14.31</v>
      </c>
      <c r="U2790" s="26">
        <v>51.53</v>
      </c>
      <c r="V2790" s="10">
        <v>0.2792</v>
      </c>
      <c r="W2790" s="1" t="s">
        <v>34</v>
      </c>
      <c r="X2790" s="3"/>
      <c r="Y2790" s="3"/>
      <c r="Z2790" s="5" t="s">
        <v>7980</v>
      </c>
      <c r="AA2790" s="5" t="str">
        <f>VLOOKUP(J2790, sku!B:C, 2, FALSE)</f>
        <v>1 Fogareiro 1 Boca + 4 Refis Guepardo</v>
      </c>
      <c r="AB2790" s="3" t="str">
        <f>VLOOKUP(J2790, sku!B:BM, 64, FALSE)</f>
        <v>Importação</v>
      </c>
      <c r="AC2790" s="3" t="str">
        <f>LEFT(pedidos[[#This Row],[SKU]],3)</f>
        <v>1FO</v>
      </c>
      <c r="AD2790" s="36" t="str" cm="1">
        <f t="array" aca="1" ref="AD2790" ca="1">IFERROR(
  INDEX(
    montadora[Montadora],
    MATCH(TRUE,LEFT(#REF!,NÚCARACT(montadora[SKU Parcial]))=montadora[SKU Parcial],0)
  ),
  ""
)</f>
        <v/>
      </c>
    </row>
    <row r="2791" spans="1:30" customFormat="1" x14ac:dyDescent="0.25">
      <c r="A2791" s="1" t="s">
        <v>4534</v>
      </c>
      <c r="B2791" s="1" t="s">
        <v>4535</v>
      </c>
      <c r="C2791" s="1" t="s">
        <v>4536</v>
      </c>
      <c r="D2791" s="1" t="s">
        <v>27</v>
      </c>
      <c r="E2791" s="1" t="s">
        <v>692</v>
      </c>
      <c r="F2791" s="1" t="s">
        <v>478</v>
      </c>
      <c r="G2791" s="6" t="s">
        <v>11227</v>
      </c>
      <c r="H2791" s="2" t="s">
        <v>30</v>
      </c>
      <c r="I2791" s="1" t="s">
        <v>31</v>
      </c>
      <c r="J2791" s="1" t="s">
        <v>479</v>
      </c>
      <c r="K2791" s="4">
        <v>45838</v>
      </c>
      <c r="L2791" s="20" t="s">
        <v>33</v>
      </c>
      <c r="M2791" s="26">
        <v>184.56</v>
      </c>
      <c r="N2791" s="2">
        <v>1</v>
      </c>
      <c r="O2791" s="26">
        <v>186.15</v>
      </c>
      <c r="P2791" s="26">
        <v>82.33</v>
      </c>
      <c r="Q2791" s="27">
        <v>0</v>
      </c>
      <c r="R2791" s="26">
        <v>21.22</v>
      </c>
      <c r="S2791" s="26">
        <v>1.59</v>
      </c>
      <c r="T2791" s="26">
        <v>14.31</v>
      </c>
      <c r="U2791" s="26">
        <v>51.53</v>
      </c>
      <c r="V2791" s="10">
        <v>0.2792</v>
      </c>
      <c r="W2791" s="1" t="s">
        <v>34</v>
      </c>
      <c r="X2791" s="3"/>
      <c r="Y2791" s="3"/>
      <c r="Z2791" s="5" t="s">
        <v>7980</v>
      </c>
      <c r="AA2791" s="5" t="str">
        <f>VLOOKUP(J2791, sku!B:C, 2, FALSE)</f>
        <v>1 Fogareiro 1 Boca + 4 Refis Guepardo</v>
      </c>
      <c r="AB2791" s="3" t="str">
        <f>VLOOKUP(J2791, sku!B:BM, 64, FALSE)</f>
        <v>Importação</v>
      </c>
      <c r="AC2791" s="3" t="str">
        <f>LEFT(pedidos[[#This Row],[SKU]],3)</f>
        <v>1FO</v>
      </c>
      <c r="AD2791" s="36" t="str" cm="1">
        <f t="array" aca="1" ref="AD2791" ca="1">IFERROR(
  INDEX(
    montadora[Montadora],
    MATCH(TRUE,LEFT(J3175,NÚCARACT(montadora[SKU Parcial]))=montadora[SKU Parcial],0)
  ),
  ""
)</f>
        <v/>
      </c>
    </row>
    <row r="2792" spans="1:30" customFormat="1" x14ac:dyDescent="0.25">
      <c r="A2792" s="1" t="s">
        <v>7059</v>
      </c>
      <c r="B2792" s="1" t="s">
        <v>7060</v>
      </c>
      <c r="C2792" s="1" t="s">
        <v>2051</v>
      </c>
      <c r="D2792" s="1" t="s">
        <v>27</v>
      </c>
      <c r="E2792" s="1" t="s">
        <v>692</v>
      </c>
      <c r="F2792" s="1" t="s">
        <v>478</v>
      </c>
      <c r="G2792" s="6" t="s">
        <v>11227</v>
      </c>
      <c r="H2792" s="2" t="s">
        <v>30</v>
      </c>
      <c r="I2792" s="1" t="s">
        <v>31</v>
      </c>
      <c r="J2792" s="1" t="s">
        <v>479</v>
      </c>
      <c r="K2792" s="4">
        <v>45804</v>
      </c>
      <c r="L2792" s="16" t="s">
        <v>11229</v>
      </c>
      <c r="M2792" s="26">
        <v>204.56</v>
      </c>
      <c r="N2792" s="2">
        <v>1</v>
      </c>
      <c r="O2792" s="26">
        <v>204.56</v>
      </c>
      <c r="P2792" s="26">
        <v>82.33</v>
      </c>
      <c r="Q2792" s="26">
        <v>15.57</v>
      </c>
      <c r="R2792" s="26">
        <v>23.52</v>
      </c>
      <c r="S2792" s="26">
        <v>0</v>
      </c>
      <c r="T2792" s="26">
        <v>26.95</v>
      </c>
      <c r="U2792" s="26">
        <v>56.19</v>
      </c>
      <c r="V2792" s="10">
        <v>0.2747</v>
      </c>
      <c r="W2792" s="1" t="s">
        <v>34</v>
      </c>
      <c r="X2792" s="3"/>
      <c r="Y2792" s="3"/>
      <c r="Z2792" s="5" t="s">
        <v>7980</v>
      </c>
      <c r="AA2792" s="5" t="str">
        <f>VLOOKUP(J2792, sku!B:C, 2, FALSE)</f>
        <v>1 Fogareiro 1 Boca + 4 Refis Guepardo</v>
      </c>
      <c r="AB2792" s="3" t="str">
        <f>VLOOKUP(J2792, sku!B:BM, 64, FALSE)</f>
        <v>Importação</v>
      </c>
      <c r="AC2792" s="3" t="str">
        <f>LEFT(pedidos[[#This Row],[SKU]],3)</f>
        <v>1FO</v>
      </c>
      <c r="AD2792" s="36" t="str" cm="1">
        <f t="array" aca="1" ref="AD2792" ca="1">IFERROR(
  INDEX(
    montadora[Montadora],
    MATCH(TRUE,LEFT(J3176,NÚCARACT(montadora[SKU Parcial]))=montadora[SKU Parcial],0)
  ),
  ""
)</f>
        <v/>
      </c>
    </row>
    <row r="2793" spans="1:30" customFormat="1" x14ac:dyDescent="0.25">
      <c r="A2793" s="1" t="s">
        <v>7061</v>
      </c>
      <c r="B2793" s="1" t="s">
        <v>36</v>
      </c>
      <c r="C2793" s="1" t="s">
        <v>7062</v>
      </c>
      <c r="D2793" s="1" t="s">
        <v>27</v>
      </c>
      <c r="E2793" s="1" t="s">
        <v>692</v>
      </c>
      <c r="F2793" s="1" t="s">
        <v>478</v>
      </c>
      <c r="G2793" s="6" t="s">
        <v>11227</v>
      </c>
      <c r="H2793" s="2" t="s">
        <v>30</v>
      </c>
      <c r="I2793" s="1" t="s">
        <v>31</v>
      </c>
      <c r="J2793" s="1" t="s">
        <v>479</v>
      </c>
      <c r="K2793" s="4">
        <v>45806</v>
      </c>
      <c r="L2793" s="16" t="s">
        <v>11229</v>
      </c>
      <c r="M2793" s="26">
        <v>204.56</v>
      </c>
      <c r="N2793" s="2">
        <v>1</v>
      </c>
      <c r="O2793" s="26">
        <v>204.56</v>
      </c>
      <c r="P2793" s="26">
        <v>82.33</v>
      </c>
      <c r="Q2793" s="26">
        <v>15.57</v>
      </c>
      <c r="R2793" s="26">
        <v>23.52</v>
      </c>
      <c r="S2793" s="26">
        <v>0</v>
      </c>
      <c r="T2793" s="26">
        <v>26.95</v>
      </c>
      <c r="U2793" s="26">
        <v>56.19</v>
      </c>
      <c r="V2793" s="10">
        <v>0.2747</v>
      </c>
      <c r="W2793" s="1" t="s">
        <v>34</v>
      </c>
      <c r="X2793" s="3"/>
      <c r="Y2793" s="3"/>
      <c r="Z2793" s="5" t="s">
        <v>7980</v>
      </c>
      <c r="AA2793" s="5" t="str">
        <f>VLOOKUP(J2793, sku!B:C, 2, FALSE)</f>
        <v>1 Fogareiro 1 Boca + 4 Refis Guepardo</v>
      </c>
      <c r="AB2793" s="3" t="str">
        <f>VLOOKUP(J2793, sku!B:BM, 64, FALSE)</f>
        <v>Importação</v>
      </c>
      <c r="AC2793" s="3" t="str">
        <f>LEFT(pedidos[[#This Row],[SKU]],3)</f>
        <v>1FO</v>
      </c>
      <c r="AD2793" s="36" t="str" cm="1">
        <f t="array" aca="1" ref="AD2793" ca="1">IFERROR(
  INDEX(
    montadora[Montadora],
    MATCH(TRUE,LEFT(J3177,NÚCARACT(montadora[SKU Parcial]))=montadora[SKU Parcial],0)
  ),
  ""
)</f>
        <v/>
      </c>
    </row>
    <row r="2794" spans="1:30" customFormat="1" x14ac:dyDescent="0.25">
      <c r="A2794" s="1" t="s">
        <v>4587</v>
      </c>
      <c r="B2794" s="1" t="s">
        <v>4588</v>
      </c>
      <c r="C2794" s="1" t="s">
        <v>4589</v>
      </c>
      <c r="D2794" s="1" t="s">
        <v>138</v>
      </c>
      <c r="E2794" s="1" t="s">
        <v>692</v>
      </c>
      <c r="F2794" s="1" t="s">
        <v>478</v>
      </c>
      <c r="G2794" s="6" t="s">
        <v>11227</v>
      </c>
      <c r="H2794" s="2" t="s">
        <v>30</v>
      </c>
      <c r="I2794" s="1" t="s">
        <v>36</v>
      </c>
      <c r="J2794" s="1" t="s">
        <v>479</v>
      </c>
      <c r="K2794" s="4">
        <v>45810</v>
      </c>
      <c r="L2794" s="16" t="s">
        <v>11229</v>
      </c>
      <c r="M2794" s="26">
        <v>204.56</v>
      </c>
      <c r="N2794" s="2">
        <v>1</v>
      </c>
      <c r="O2794" s="26">
        <v>204.56</v>
      </c>
      <c r="P2794" s="26">
        <v>82.33</v>
      </c>
      <c r="Q2794" s="26">
        <v>16.809999999999999</v>
      </c>
      <c r="R2794" s="26">
        <v>23.52</v>
      </c>
      <c r="S2794" s="26">
        <v>0</v>
      </c>
      <c r="T2794" s="26">
        <v>26.95</v>
      </c>
      <c r="U2794" s="26">
        <v>54.95</v>
      </c>
      <c r="V2794" s="10">
        <v>0.26860000000000001</v>
      </c>
      <c r="W2794" s="1" t="s">
        <v>34</v>
      </c>
      <c r="X2794" s="3"/>
      <c r="Y2794" s="3"/>
      <c r="Z2794" s="5" t="s">
        <v>7980</v>
      </c>
      <c r="AA2794" s="5" t="str">
        <f>VLOOKUP(J2794, sku!B:C, 2, FALSE)</f>
        <v>1 Fogareiro 1 Boca + 4 Refis Guepardo</v>
      </c>
      <c r="AB2794" s="3" t="str">
        <f>VLOOKUP(J2794, sku!B:BM, 64, FALSE)</f>
        <v>Importação</v>
      </c>
      <c r="AC2794" s="3" t="str">
        <f>LEFT(pedidos[[#This Row],[SKU]],3)</f>
        <v>1FO</v>
      </c>
      <c r="AD2794" s="36" t="str" cm="1">
        <f t="array" aca="1" ref="AD2794" ca="1">IFERROR(
  INDEX(
    montadora[Montadora],
    MATCH(TRUE,LEFT(J3178,NÚCARACT(montadora[SKU Parcial]))=montadora[SKU Parcial],0)
  ),
  ""
)</f>
        <v/>
      </c>
    </row>
    <row r="2795" spans="1:30" customFormat="1" x14ac:dyDescent="0.25">
      <c r="A2795" s="1" t="s">
        <v>4590</v>
      </c>
      <c r="B2795" s="1" t="s">
        <v>4591</v>
      </c>
      <c r="C2795" s="1" t="s">
        <v>4592</v>
      </c>
      <c r="D2795" s="1" t="s">
        <v>191</v>
      </c>
      <c r="E2795" s="1" t="s">
        <v>692</v>
      </c>
      <c r="F2795" s="1" t="s">
        <v>478</v>
      </c>
      <c r="G2795" s="6" t="s">
        <v>11227</v>
      </c>
      <c r="H2795" s="2" t="s">
        <v>30</v>
      </c>
      <c r="I2795" s="1" t="s">
        <v>36</v>
      </c>
      <c r="J2795" s="1" t="s">
        <v>479</v>
      </c>
      <c r="K2795" s="4">
        <v>45811</v>
      </c>
      <c r="L2795" s="16" t="s">
        <v>11229</v>
      </c>
      <c r="M2795" s="26">
        <v>204.56</v>
      </c>
      <c r="N2795" s="2">
        <v>1</v>
      </c>
      <c r="O2795" s="26">
        <v>204.56</v>
      </c>
      <c r="P2795" s="26">
        <v>82.33</v>
      </c>
      <c r="Q2795" s="26">
        <v>16.809999999999999</v>
      </c>
      <c r="R2795" s="26">
        <v>23.52</v>
      </c>
      <c r="S2795" s="26">
        <v>0</v>
      </c>
      <c r="T2795" s="26">
        <v>26.95</v>
      </c>
      <c r="U2795" s="26">
        <v>54.95</v>
      </c>
      <c r="V2795" s="10">
        <v>0.26860000000000001</v>
      </c>
      <c r="W2795" s="1" t="s">
        <v>89</v>
      </c>
      <c r="X2795" s="3"/>
      <c r="Y2795" s="3"/>
      <c r="Z2795" s="5" t="s">
        <v>7980</v>
      </c>
      <c r="AA2795" s="5" t="str">
        <f>VLOOKUP(J2795, sku!B:C, 2, FALSE)</f>
        <v>1 Fogareiro 1 Boca + 4 Refis Guepardo</v>
      </c>
      <c r="AB2795" s="3" t="str">
        <f>VLOOKUP(J2795, sku!B:BM, 64, FALSE)</f>
        <v>Importação</v>
      </c>
      <c r="AC2795" s="3" t="str">
        <f>LEFT(pedidos[[#This Row],[SKU]],3)</f>
        <v>1FO</v>
      </c>
      <c r="AD2795" s="36" t="str" cm="1">
        <f t="array" aca="1" ref="AD2795" ca="1">IFERROR(
  INDEX(
    montadora[Montadora],
    MATCH(TRUE,LEFT(J3179,NÚCARACT(montadora[SKU Parcial]))=montadora[SKU Parcial],0)
  ),
  ""
)</f>
        <v/>
      </c>
    </row>
    <row r="2796" spans="1:30" customFormat="1" x14ac:dyDescent="0.25">
      <c r="A2796" s="1" t="s">
        <v>4593</v>
      </c>
      <c r="B2796" s="1" t="s">
        <v>4594</v>
      </c>
      <c r="C2796" s="1" t="s">
        <v>4592</v>
      </c>
      <c r="D2796" s="1" t="s">
        <v>191</v>
      </c>
      <c r="E2796" s="1" t="s">
        <v>692</v>
      </c>
      <c r="F2796" s="1" t="s">
        <v>478</v>
      </c>
      <c r="G2796" s="6" t="s">
        <v>11227</v>
      </c>
      <c r="H2796" s="2" t="s">
        <v>30</v>
      </c>
      <c r="I2796" s="1" t="s">
        <v>36</v>
      </c>
      <c r="J2796" s="1" t="s">
        <v>479</v>
      </c>
      <c r="K2796" s="4">
        <v>45811</v>
      </c>
      <c r="L2796" s="16" t="s">
        <v>11229</v>
      </c>
      <c r="M2796" s="26">
        <v>204.56</v>
      </c>
      <c r="N2796" s="2">
        <v>1</v>
      </c>
      <c r="O2796" s="26">
        <v>204.56</v>
      </c>
      <c r="P2796" s="26">
        <v>82.33</v>
      </c>
      <c r="Q2796" s="26">
        <v>16.809999999999999</v>
      </c>
      <c r="R2796" s="26">
        <v>23.52</v>
      </c>
      <c r="S2796" s="26">
        <v>0</v>
      </c>
      <c r="T2796" s="26">
        <v>26.95</v>
      </c>
      <c r="U2796" s="26">
        <v>54.95</v>
      </c>
      <c r="V2796" s="10">
        <v>0.26860000000000001</v>
      </c>
      <c r="W2796" s="1" t="s">
        <v>34</v>
      </c>
      <c r="X2796" s="3"/>
      <c r="Y2796" s="3"/>
      <c r="Z2796" s="5" t="s">
        <v>7980</v>
      </c>
      <c r="AA2796" s="5" t="str">
        <f>VLOOKUP(J2796, sku!B:C, 2, FALSE)</f>
        <v>1 Fogareiro 1 Boca + 4 Refis Guepardo</v>
      </c>
      <c r="AB2796" s="3" t="str">
        <f>VLOOKUP(J2796, sku!B:BM, 64, FALSE)</f>
        <v>Importação</v>
      </c>
      <c r="AC2796" s="3" t="str">
        <f>LEFT(pedidos[[#This Row],[SKU]],3)</f>
        <v>1FO</v>
      </c>
      <c r="AD2796" s="36" t="str" cm="1">
        <f t="array" aca="1" ref="AD2796" ca="1">IFERROR(
  INDEX(
    montadora[Montadora],
    MATCH(TRUE,LEFT(J3180,NÚCARACT(montadora[SKU Parcial]))=montadora[SKU Parcial],0)
  ),
  ""
)</f>
        <v/>
      </c>
    </row>
    <row r="2797" spans="1:30" customFormat="1" x14ac:dyDescent="0.25">
      <c r="A2797" s="1" t="s">
        <v>4595</v>
      </c>
      <c r="B2797" s="1" t="s">
        <v>36</v>
      </c>
      <c r="C2797" s="1" t="s">
        <v>821</v>
      </c>
      <c r="D2797" s="1" t="s">
        <v>27</v>
      </c>
      <c r="E2797" s="1" t="s">
        <v>692</v>
      </c>
      <c r="F2797" s="1" t="s">
        <v>478</v>
      </c>
      <c r="G2797" s="6" t="s">
        <v>11227</v>
      </c>
      <c r="H2797" s="2" t="s">
        <v>30</v>
      </c>
      <c r="I2797" s="1" t="s">
        <v>36</v>
      </c>
      <c r="J2797" s="1" t="s">
        <v>479</v>
      </c>
      <c r="K2797" s="4">
        <v>45813</v>
      </c>
      <c r="L2797" s="16" t="s">
        <v>11229</v>
      </c>
      <c r="M2797" s="26">
        <v>204.56</v>
      </c>
      <c r="N2797" s="2">
        <v>1</v>
      </c>
      <c r="O2797" s="26">
        <v>204.56</v>
      </c>
      <c r="P2797" s="26">
        <v>82.33</v>
      </c>
      <c r="Q2797" s="26">
        <v>16.809999999999999</v>
      </c>
      <c r="R2797" s="26">
        <v>23.52</v>
      </c>
      <c r="S2797" s="26">
        <v>0</v>
      </c>
      <c r="T2797" s="26">
        <v>26.95</v>
      </c>
      <c r="U2797" s="26">
        <v>54.95</v>
      </c>
      <c r="V2797" s="10">
        <v>0.26860000000000001</v>
      </c>
      <c r="W2797" s="1" t="s">
        <v>34</v>
      </c>
      <c r="X2797" s="3"/>
      <c r="Y2797" s="3"/>
      <c r="Z2797" s="5" t="s">
        <v>7980</v>
      </c>
      <c r="AA2797" s="5" t="str">
        <f>VLOOKUP(J2797, sku!B:C, 2, FALSE)</f>
        <v>1 Fogareiro 1 Boca + 4 Refis Guepardo</v>
      </c>
      <c r="AB2797" s="3" t="str">
        <f>VLOOKUP(J2797, sku!B:BM, 64, FALSE)</f>
        <v>Importação</v>
      </c>
      <c r="AC2797" s="3" t="str">
        <f>LEFT(pedidos[[#This Row],[SKU]],3)</f>
        <v>1FO</v>
      </c>
      <c r="AD2797" s="36" t="str" cm="1">
        <f t="array" aca="1" ref="AD2797" ca="1">IFERROR(
  INDEX(
    montadora[Montadora],
    MATCH(TRUE,LEFT(J3181,NÚCARACT(montadora[SKU Parcial]))=montadora[SKU Parcial],0)
  ),
  ""
)</f>
        <v/>
      </c>
    </row>
    <row r="2798" spans="1:30" customFormat="1" x14ac:dyDescent="0.25">
      <c r="A2798" s="1" t="s">
        <v>4698</v>
      </c>
      <c r="B2798" s="1" t="s">
        <v>4699</v>
      </c>
      <c r="C2798" s="1" t="s">
        <v>2157</v>
      </c>
      <c r="D2798" s="1" t="s">
        <v>709</v>
      </c>
      <c r="E2798" s="1" t="s">
        <v>477</v>
      </c>
      <c r="F2798" s="1" t="s">
        <v>478</v>
      </c>
      <c r="G2798" s="6" t="s">
        <v>11227</v>
      </c>
      <c r="H2798" s="2" t="s">
        <v>47</v>
      </c>
      <c r="I2798" s="1" t="s">
        <v>31</v>
      </c>
      <c r="J2798" s="1" t="s">
        <v>479</v>
      </c>
      <c r="K2798" s="4">
        <v>45827</v>
      </c>
      <c r="L2798" s="16" t="s">
        <v>11229</v>
      </c>
      <c r="M2798" s="26">
        <v>214.45</v>
      </c>
      <c r="N2798" s="2">
        <v>1</v>
      </c>
      <c r="O2798" s="26">
        <v>214.45</v>
      </c>
      <c r="P2798" s="26">
        <v>82.33</v>
      </c>
      <c r="Q2798" s="26">
        <v>17.63</v>
      </c>
      <c r="R2798" s="26">
        <v>35.380000000000003</v>
      </c>
      <c r="S2798" s="26">
        <v>0</v>
      </c>
      <c r="T2798" s="26">
        <v>23.45</v>
      </c>
      <c r="U2798" s="26">
        <v>55.66</v>
      </c>
      <c r="V2798" s="10">
        <v>0.2596</v>
      </c>
      <c r="W2798" s="1" t="s">
        <v>34</v>
      </c>
      <c r="X2798" s="3"/>
      <c r="Y2798" s="3"/>
      <c r="Z2798" s="5" t="s">
        <v>7980</v>
      </c>
      <c r="AA2798" s="5" t="str">
        <f>VLOOKUP(J2798, sku!B:C, 2, FALSE)</f>
        <v>1 Fogareiro 1 Boca + 4 Refis Guepardo</v>
      </c>
      <c r="AB2798" s="3" t="str">
        <f>VLOOKUP(J2798, sku!B:BM, 64, FALSE)</f>
        <v>Importação</v>
      </c>
      <c r="AC2798" s="3" t="str">
        <f>LEFT(pedidos[[#This Row],[SKU]],3)</f>
        <v>1FO</v>
      </c>
      <c r="AD2798" s="36" t="str" cm="1">
        <f t="array" aca="1" ref="AD2798" ca="1">IFERROR(
  INDEX(
    montadora[Montadora],
    MATCH(TRUE,LEFT(J3182,NÚCARACT(montadora[SKU Parcial]))=montadora[SKU Parcial],0)
  ),
  ""
)</f>
        <v/>
      </c>
    </row>
    <row r="2799" spans="1:30" customFormat="1" x14ac:dyDescent="0.25">
      <c r="A2799" s="1" t="s">
        <v>4704</v>
      </c>
      <c r="B2799" s="1" t="s">
        <v>4705</v>
      </c>
      <c r="C2799" s="1" t="s">
        <v>4706</v>
      </c>
      <c r="D2799" s="1" t="s">
        <v>709</v>
      </c>
      <c r="E2799" s="1" t="s">
        <v>477</v>
      </c>
      <c r="F2799" s="1" t="s">
        <v>478</v>
      </c>
      <c r="G2799" s="6" t="s">
        <v>11227</v>
      </c>
      <c r="H2799" s="2" t="s">
        <v>47</v>
      </c>
      <c r="I2799" s="1" t="s">
        <v>31</v>
      </c>
      <c r="J2799" s="1" t="s">
        <v>479</v>
      </c>
      <c r="K2799" s="4">
        <v>45829</v>
      </c>
      <c r="L2799" s="16" t="s">
        <v>11229</v>
      </c>
      <c r="M2799" s="26">
        <v>214.45</v>
      </c>
      <c r="N2799" s="2">
        <v>1</v>
      </c>
      <c r="O2799" s="26">
        <v>214.45</v>
      </c>
      <c r="P2799" s="26">
        <v>82.33</v>
      </c>
      <c r="Q2799" s="26">
        <v>17.63</v>
      </c>
      <c r="R2799" s="26">
        <v>35.380000000000003</v>
      </c>
      <c r="S2799" s="26">
        <v>0</v>
      </c>
      <c r="T2799" s="26">
        <v>23.45</v>
      </c>
      <c r="U2799" s="26">
        <v>55.66</v>
      </c>
      <c r="V2799" s="10">
        <v>0.2596</v>
      </c>
      <c r="W2799" s="1" t="s">
        <v>34</v>
      </c>
      <c r="X2799" s="3"/>
      <c r="Y2799" s="3"/>
      <c r="Z2799" s="5" t="s">
        <v>7980</v>
      </c>
      <c r="AA2799" s="5" t="str">
        <f>VLOOKUP(J2799, sku!B:C, 2, FALSE)</f>
        <v>1 Fogareiro 1 Boca + 4 Refis Guepardo</v>
      </c>
      <c r="AB2799" s="3" t="str">
        <f>VLOOKUP(J2799, sku!B:BM, 64, FALSE)</f>
        <v>Importação</v>
      </c>
      <c r="AC2799" s="3" t="str">
        <f>LEFT(pedidos[[#This Row],[SKU]],3)</f>
        <v>1FO</v>
      </c>
      <c r="AD2799" s="36" t="str" cm="1">
        <f t="array" aca="1" ref="AD2799" ca="1">IFERROR(
  INDEX(
    montadora[Montadora],
    MATCH(TRUE,LEFT(#REF!,NÚCARACT(montadora[SKU Parcial]))=montadora[SKU Parcial],0)
  ),
  ""
)</f>
        <v/>
      </c>
    </row>
    <row r="2800" spans="1:30" customFormat="1" x14ac:dyDescent="0.25">
      <c r="A2800" s="1" t="s">
        <v>4707</v>
      </c>
      <c r="B2800" s="1" t="s">
        <v>4708</v>
      </c>
      <c r="C2800" s="1" t="s">
        <v>589</v>
      </c>
      <c r="D2800" s="1" t="s">
        <v>45</v>
      </c>
      <c r="E2800" s="1" t="s">
        <v>477</v>
      </c>
      <c r="F2800" s="1" t="s">
        <v>478</v>
      </c>
      <c r="G2800" s="6" t="s">
        <v>11227</v>
      </c>
      <c r="H2800" s="2" t="s">
        <v>47</v>
      </c>
      <c r="I2800" s="1" t="s">
        <v>31</v>
      </c>
      <c r="J2800" s="1" t="s">
        <v>479</v>
      </c>
      <c r="K2800" s="4">
        <v>45834</v>
      </c>
      <c r="L2800" s="16" t="s">
        <v>11229</v>
      </c>
      <c r="M2800" s="26">
        <v>214.45</v>
      </c>
      <c r="N2800" s="2">
        <v>1</v>
      </c>
      <c r="O2800" s="26">
        <v>214.45</v>
      </c>
      <c r="P2800" s="26">
        <v>82.33</v>
      </c>
      <c r="Q2800" s="26">
        <v>17.63</v>
      </c>
      <c r="R2800" s="26">
        <v>35.380000000000003</v>
      </c>
      <c r="S2800" s="26">
        <v>0</v>
      </c>
      <c r="T2800" s="26">
        <v>23.45</v>
      </c>
      <c r="U2800" s="26">
        <v>55.66</v>
      </c>
      <c r="V2800" s="10">
        <v>0.2596</v>
      </c>
      <c r="W2800" s="1" t="s">
        <v>34</v>
      </c>
      <c r="X2800" s="3"/>
      <c r="Y2800" s="3"/>
      <c r="Z2800" s="5" t="s">
        <v>7980</v>
      </c>
      <c r="AA2800" s="5" t="str">
        <f>VLOOKUP(J2800, sku!B:C, 2, FALSE)</f>
        <v>1 Fogareiro 1 Boca + 4 Refis Guepardo</v>
      </c>
      <c r="AB2800" s="3" t="str">
        <f>VLOOKUP(J2800, sku!B:BM, 64, FALSE)</f>
        <v>Importação</v>
      </c>
      <c r="AC2800" s="3" t="str">
        <f>LEFT(pedidos[[#This Row],[SKU]],3)</f>
        <v>1FO</v>
      </c>
      <c r="AD2800" s="36" t="str" cm="1">
        <f t="array" aca="1" ref="AD2800" ca="1">IFERROR(
  INDEX(
    montadora[Montadora],
    MATCH(TRUE,LEFT(#REF!,NÚCARACT(montadora[SKU Parcial]))=montadora[SKU Parcial],0)
  ),
  ""
)</f>
        <v/>
      </c>
    </row>
    <row r="2801" spans="1:30" customFormat="1" x14ac:dyDescent="0.25">
      <c r="A2801" s="1" t="s">
        <v>4709</v>
      </c>
      <c r="B2801" s="1" t="s">
        <v>36</v>
      </c>
      <c r="C2801" s="1" t="s">
        <v>2471</v>
      </c>
      <c r="D2801" s="1" t="s">
        <v>319</v>
      </c>
      <c r="E2801" s="1" t="s">
        <v>477</v>
      </c>
      <c r="F2801" s="1" t="s">
        <v>478</v>
      </c>
      <c r="G2801" s="6" t="s">
        <v>11227</v>
      </c>
      <c r="H2801" s="2" t="s">
        <v>47</v>
      </c>
      <c r="I2801" s="1" t="s">
        <v>31</v>
      </c>
      <c r="J2801" s="1" t="s">
        <v>479</v>
      </c>
      <c r="K2801" s="4">
        <v>45834</v>
      </c>
      <c r="L2801" s="16" t="s">
        <v>11229</v>
      </c>
      <c r="M2801" s="26">
        <v>214.45</v>
      </c>
      <c r="N2801" s="2">
        <v>1</v>
      </c>
      <c r="O2801" s="26">
        <v>214.45</v>
      </c>
      <c r="P2801" s="26">
        <v>82.33</v>
      </c>
      <c r="Q2801" s="26">
        <v>17.63</v>
      </c>
      <c r="R2801" s="26">
        <v>35.380000000000003</v>
      </c>
      <c r="S2801" s="26">
        <v>0</v>
      </c>
      <c r="T2801" s="26">
        <v>23.45</v>
      </c>
      <c r="U2801" s="26">
        <v>55.66</v>
      </c>
      <c r="V2801" s="10">
        <v>0.2596</v>
      </c>
      <c r="W2801" s="1" t="s">
        <v>34</v>
      </c>
      <c r="X2801" s="3"/>
      <c r="Y2801" s="3"/>
      <c r="Z2801" s="5" t="s">
        <v>7980</v>
      </c>
      <c r="AA2801" s="5" t="str">
        <f>VLOOKUP(J2801, sku!B:C, 2, FALSE)</f>
        <v>1 Fogareiro 1 Boca + 4 Refis Guepardo</v>
      </c>
      <c r="AB2801" s="3" t="str">
        <f>VLOOKUP(J2801, sku!B:BM, 64, FALSE)</f>
        <v>Importação</v>
      </c>
      <c r="AC2801" s="3" t="str">
        <f>LEFT(pedidos[[#This Row],[SKU]],3)</f>
        <v>1FO</v>
      </c>
      <c r="AD2801" s="36" t="str" cm="1">
        <f t="array" aca="1" ref="AD2801" ca="1">IFERROR(
  INDEX(
    montadora[Montadora],
    MATCH(TRUE,LEFT(#REF!,NÚCARACT(montadora[SKU Parcial]))=montadora[SKU Parcial],0)
  ),
  ""
)</f>
        <v/>
      </c>
    </row>
    <row r="2802" spans="1:30" customFormat="1" x14ac:dyDescent="0.25">
      <c r="A2802" s="1" t="s">
        <v>4754</v>
      </c>
      <c r="B2802" s="1" t="s">
        <v>36</v>
      </c>
      <c r="C2802" s="1" t="s">
        <v>261</v>
      </c>
      <c r="D2802" s="1" t="s">
        <v>27</v>
      </c>
      <c r="E2802" s="1" t="s">
        <v>692</v>
      </c>
      <c r="F2802" s="1" t="s">
        <v>478</v>
      </c>
      <c r="G2802" s="6" t="s">
        <v>11227</v>
      </c>
      <c r="H2802" s="2" t="s">
        <v>30</v>
      </c>
      <c r="I2802" s="1" t="s">
        <v>36</v>
      </c>
      <c r="J2802" s="1" t="s">
        <v>479</v>
      </c>
      <c r="K2802" s="4">
        <v>45825</v>
      </c>
      <c r="L2802" s="20" t="s">
        <v>33</v>
      </c>
      <c r="M2802" s="26">
        <v>174.56</v>
      </c>
      <c r="N2802" s="2">
        <v>1</v>
      </c>
      <c r="O2802" s="26">
        <v>176.15</v>
      </c>
      <c r="P2802" s="26">
        <v>82.33</v>
      </c>
      <c r="Q2802" s="27">
        <v>0</v>
      </c>
      <c r="R2802" s="26">
        <v>20.07</v>
      </c>
      <c r="S2802" s="26">
        <v>1.59</v>
      </c>
      <c r="T2802" s="26">
        <v>14.31</v>
      </c>
      <c r="U2802" s="26">
        <v>43.5</v>
      </c>
      <c r="V2802" s="10">
        <v>0.2492</v>
      </c>
      <c r="W2802" s="1" t="s">
        <v>89</v>
      </c>
      <c r="X2802" s="3"/>
      <c r="Y2802" s="3"/>
      <c r="Z2802" s="5" t="s">
        <v>7980</v>
      </c>
      <c r="AA2802" s="5" t="str">
        <f>VLOOKUP(J2802, sku!B:C, 2, FALSE)</f>
        <v>1 Fogareiro 1 Boca + 4 Refis Guepardo</v>
      </c>
      <c r="AB2802" s="3" t="str">
        <f>VLOOKUP(J2802, sku!B:BM, 64, FALSE)</f>
        <v>Importação</v>
      </c>
      <c r="AC2802" s="3" t="str">
        <f>LEFT(pedidos[[#This Row],[SKU]],3)</f>
        <v>1FO</v>
      </c>
      <c r="AD2802" s="36" t="str" cm="1">
        <f t="array" aca="1" ref="AD2802" ca="1">IFERROR(
  INDEX(
    montadora[Montadora],
    MATCH(TRUE,LEFT(#REF!,NÚCARACT(montadora[SKU Parcial]))=montadora[SKU Parcial],0)
  ),
  ""
)</f>
        <v/>
      </c>
    </row>
    <row r="2803" spans="1:30" customFormat="1" x14ac:dyDescent="0.25">
      <c r="A2803" s="1" t="s">
        <v>5017</v>
      </c>
      <c r="B2803" s="1" t="s">
        <v>5018</v>
      </c>
      <c r="C2803" s="1" t="s">
        <v>5019</v>
      </c>
      <c r="D2803" s="1" t="s">
        <v>138</v>
      </c>
      <c r="E2803" s="1" t="s">
        <v>477</v>
      </c>
      <c r="F2803" s="1" t="s">
        <v>478</v>
      </c>
      <c r="G2803" s="6" t="s">
        <v>11227</v>
      </c>
      <c r="H2803" s="2" t="s">
        <v>47</v>
      </c>
      <c r="I2803" s="1" t="s">
        <v>31</v>
      </c>
      <c r="J2803" s="1" t="s">
        <v>479</v>
      </c>
      <c r="K2803" s="4">
        <v>45826</v>
      </c>
      <c r="L2803" s="16" t="s">
        <v>11229</v>
      </c>
      <c r="M2803" s="26">
        <v>204.45</v>
      </c>
      <c r="N2803" s="2">
        <v>1</v>
      </c>
      <c r="O2803" s="26">
        <v>204.45</v>
      </c>
      <c r="P2803" s="26">
        <v>82.33</v>
      </c>
      <c r="Q2803" s="26">
        <v>16.809999999999999</v>
      </c>
      <c r="R2803" s="26">
        <v>33.729999999999997</v>
      </c>
      <c r="S2803" s="26">
        <v>0</v>
      </c>
      <c r="T2803" s="26">
        <v>23.45</v>
      </c>
      <c r="U2803" s="26">
        <v>48.13</v>
      </c>
      <c r="V2803" s="10">
        <v>0.2354</v>
      </c>
      <c r="W2803" s="1" t="s">
        <v>89</v>
      </c>
      <c r="X2803" s="3"/>
      <c r="Y2803" s="3"/>
      <c r="Z2803" s="5" t="s">
        <v>7980</v>
      </c>
      <c r="AA2803" s="5" t="str">
        <f>VLOOKUP(J2803, sku!B:C, 2, FALSE)</f>
        <v>1 Fogareiro 1 Boca + 4 Refis Guepardo</v>
      </c>
      <c r="AB2803" s="3" t="str">
        <f>VLOOKUP(J2803, sku!B:BM, 64, FALSE)</f>
        <v>Importação</v>
      </c>
      <c r="AC2803" s="3" t="str">
        <f>LEFT(pedidos[[#This Row],[SKU]],3)</f>
        <v>1FO</v>
      </c>
      <c r="AD2803" s="36" t="str" cm="1">
        <f t="array" aca="1" ref="AD2803" ca="1">IFERROR(
  INDEX(
    montadora[Montadora],
    MATCH(TRUE,LEFT(#REF!,NÚCARACT(montadora[SKU Parcial]))=montadora[SKU Parcial],0)
  ),
  ""
)</f>
        <v/>
      </c>
    </row>
    <row r="2804" spans="1:30" customFormat="1" x14ac:dyDescent="0.25">
      <c r="A2804" s="1" t="s">
        <v>5096</v>
      </c>
      <c r="B2804" s="1" t="s">
        <v>5097</v>
      </c>
      <c r="C2804" s="1" t="s">
        <v>5098</v>
      </c>
      <c r="D2804" s="1" t="s">
        <v>27</v>
      </c>
      <c r="E2804" s="1" t="s">
        <v>2149</v>
      </c>
      <c r="F2804" s="1" t="s">
        <v>2150</v>
      </c>
      <c r="G2804" s="6" t="s">
        <v>11227</v>
      </c>
      <c r="H2804" s="2" t="s">
        <v>47</v>
      </c>
      <c r="I2804" s="1" t="s">
        <v>36</v>
      </c>
      <c r="J2804" s="1" t="s">
        <v>479</v>
      </c>
      <c r="K2804" s="4">
        <v>45812</v>
      </c>
      <c r="L2804" s="16" t="s">
        <v>11229</v>
      </c>
      <c r="M2804" s="26">
        <v>207.23</v>
      </c>
      <c r="N2804" s="2">
        <v>1</v>
      </c>
      <c r="O2804" s="26">
        <v>207.23</v>
      </c>
      <c r="P2804" s="26">
        <v>82.33</v>
      </c>
      <c r="Q2804" s="26">
        <v>17.03</v>
      </c>
      <c r="R2804" s="26">
        <v>34.19</v>
      </c>
      <c r="S2804" s="26">
        <v>0</v>
      </c>
      <c r="T2804" s="26">
        <v>26.95</v>
      </c>
      <c r="U2804" s="26">
        <v>46.73</v>
      </c>
      <c r="V2804" s="10">
        <v>0.22550000000000001</v>
      </c>
      <c r="W2804" s="1" t="s">
        <v>34</v>
      </c>
      <c r="X2804" s="3"/>
      <c r="Y2804" s="3"/>
      <c r="Z2804" s="5" t="s">
        <v>7980</v>
      </c>
      <c r="AA2804" s="5" t="str">
        <f>VLOOKUP(J2804, sku!B:C, 2, FALSE)</f>
        <v>1 Fogareiro 1 Boca + 4 Refis Guepardo</v>
      </c>
      <c r="AB2804" s="3" t="str">
        <f>VLOOKUP(J2804, sku!B:BM, 64, FALSE)</f>
        <v>Importação</v>
      </c>
      <c r="AC2804" s="3" t="str">
        <f>LEFT(pedidos[[#This Row],[SKU]],3)</f>
        <v>1FO</v>
      </c>
      <c r="AD2804" s="36" t="str" cm="1">
        <f t="array" aca="1" ref="AD2804" ca="1">IFERROR(
  INDEX(
    montadora[Montadora],
    MATCH(TRUE,LEFT(#REF!,NÚCARACT(montadora[SKU Parcial]))=montadora[SKU Parcial],0)
  ),
  ""
)</f>
        <v/>
      </c>
    </row>
    <row r="2805" spans="1:30" customFormat="1" x14ac:dyDescent="0.25">
      <c r="A2805" s="1" t="s">
        <v>5099</v>
      </c>
      <c r="B2805" s="1" t="s">
        <v>5100</v>
      </c>
      <c r="C2805" s="1" t="s">
        <v>5101</v>
      </c>
      <c r="D2805" s="1" t="s">
        <v>27</v>
      </c>
      <c r="E2805" s="1" t="s">
        <v>692</v>
      </c>
      <c r="F2805" s="1" t="s">
        <v>478</v>
      </c>
      <c r="G2805" s="6" t="s">
        <v>11227</v>
      </c>
      <c r="H2805" s="2" t="s">
        <v>30</v>
      </c>
      <c r="I2805" s="1" t="s">
        <v>36</v>
      </c>
      <c r="J2805" s="1" t="s">
        <v>479</v>
      </c>
      <c r="K2805" s="4">
        <v>45822</v>
      </c>
      <c r="L2805" s="16" t="s">
        <v>11229</v>
      </c>
      <c r="M2805" s="26">
        <v>184.56</v>
      </c>
      <c r="N2805" s="2">
        <v>1</v>
      </c>
      <c r="O2805" s="26">
        <v>184.56</v>
      </c>
      <c r="P2805" s="26">
        <v>82.33</v>
      </c>
      <c r="Q2805" s="26">
        <v>15.17</v>
      </c>
      <c r="R2805" s="26">
        <v>21.22</v>
      </c>
      <c r="S2805" s="26">
        <v>0</v>
      </c>
      <c r="T2805" s="26">
        <v>24.25</v>
      </c>
      <c r="U2805" s="26">
        <v>41.59</v>
      </c>
      <c r="V2805" s="10">
        <v>0.22539999999999999</v>
      </c>
      <c r="W2805" s="1" t="s">
        <v>34</v>
      </c>
      <c r="X2805" s="3"/>
      <c r="Y2805" s="3"/>
      <c r="Z2805" s="5" t="s">
        <v>7980</v>
      </c>
      <c r="AA2805" s="5" t="str">
        <f>VLOOKUP(J2805, sku!B:C, 2, FALSE)</f>
        <v>1 Fogareiro 1 Boca + 4 Refis Guepardo</v>
      </c>
      <c r="AB2805" s="3" t="str">
        <f>VLOOKUP(J2805, sku!B:BM, 64, FALSE)</f>
        <v>Importação</v>
      </c>
      <c r="AC2805" s="3" t="str">
        <f>LEFT(pedidos[[#This Row],[SKU]],3)</f>
        <v>1FO</v>
      </c>
      <c r="AD2805" s="36" t="str" cm="1">
        <f t="array" aca="1" ref="AD2805" ca="1">IFERROR(
  INDEX(
    montadora[Montadora],
    MATCH(TRUE,LEFT(J3196,NÚCARACT(montadora[SKU Parcial]))=montadora[SKU Parcial],0)
  ),
  ""
)</f>
        <v/>
      </c>
    </row>
    <row r="2806" spans="1:30" customFormat="1" x14ac:dyDescent="0.25">
      <c r="A2806" s="1" t="s">
        <v>5102</v>
      </c>
      <c r="B2806" s="1" t="s">
        <v>36</v>
      </c>
      <c r="C2806" s="1" t="s">
        <v>829</v>
      </c>
      <c r="D2806" s="1" t="s">
        <v>27</v>
      </c>
      <c r="E2806" s="1" t="s">
        <v>692</v>
      </c>
      <c r="F2806" s="1" t="s">
        <v>478</v>
      </c>
      <c r="G2806" s="6" t="s">
        <v>11227</v>
      </c>
      <c r="H2806" s="2" t="s">
        <v>30</v>
      </c>
      <c r="I2806" s="1" t="s">
        <v>36</v>
      </c>
      <c r="J2806" s="1" t="s">
        <v>479</v>
      </c>
      <c r="K2806" s="4">
        <v>45824</v>
      </c>
      <c r="L2806" s="16" t="s">
        <v>11229</v>
      </c>
      <c r="M2806" s="26">
        <v>184.56</v>
      </c>
      <c r="N2806" s="2">
        <v>1</v>
      </c>
      <c r="O2806" s="26">
        <v>184.56</v>
      </c>
      <c r="P2806" s="26">
        <v>82.33</v>
      </c>
      <c r="Q2806" s="26">
        <v>15.17</v>
      </c>
      <c r="R2806" s="26">
        <v>21.22</v>
      </c>
      <c r="S2806" s="26">
        <v>0</v>
      </c>
      <c r="T2806" s="26">
        <v>24.25</v>
      </c>
      <c r="U2806" s="26">
        <v>41.59</v>
      </c>
      <c r="V2806" s="10">
        <v>0.22539999999999999</v>
      </c>
      <c r="W2806" s="1" t="s">
        <v>34</v>
      </c>
      <c r="X2806" s="3"/>
      <c r="Y2806" s="3"/>
      <c r="Z2806" s="5" t="s">
        <v>7980</v>
      </c>
      <c r="AA2806" s="5" t="str">
        <f>VLOOKUP(J2806, sku!B:C, 2, FALSE)</f>
        <v>1 Fogareiro 1 Boca + 4 Refis Guepardo</v>
      </c>
      <c r="AB2806" s="3" t="str">
        <f>VLOOKUP(J2806, sku!B:BM, 64, FALSE)</f>
        <v>Importação</v>
      </c>
      <c r="AC2806" s="3" t="str">
        <f>LEFT(pedidos[[#This Row],[SKU]],3)</f>
        <v>1FO</v>
      </c>
      <c r="AD2806" s="36" t="str" cm="1">
        <f t="array" aca="1" ref="AD2806" ca="1">IFERROR(
  INDEX(
    montadora[Montadora],
    MATCH(TRUE,LEFT(J3197,NÚCARACT(montadora[SKU Parcial]))=montadora[SKU Parcial],0)
  ),
  ""
)</f>
        <v/>
      </c>
    </row>
    <row r="2807" spans="1:30" customFormat="1" x14ac:dyDescent="0.25">
      <c r="A2807" s="1" t="s">
        <v>5103</v>
      </c>
      <c r="B2807" s="1" t="s">
        <v>36</v>
      </c>
      <c r="C2807" s="1" t="s">
        <v>1840</v>
      </c>
      <c r="D2807" s="1" t="s">
        <v>709</v>
      </c>
      <c r="E2807" s="1" t="s">
        <v>692</v>
      </c>
      <c r="F2807" s="1" t="s">
        <v>478</v>
      </c>
      <c r="G2807" s="6" t="s">
        <v>11227</v>
      </c>
      <c r="H2807" s="2" t="s">
        <v>30</v>
      </c>
      <c r="I2807" s="1" t="s">
        <v>36</v>
      </c>
      <c r="J2807" s="1" t="s">
        <v>479</v>
      </c>
      <c r="K2807" s="4">
        <v>45827</v>
      </c>
      <c r="L2807" s="16" t="s">
        <v>11229</v>
      </c>
      <c r="M2807" s="26">
        <v>184.56</v>
      </c>
      <c r="N2807" s="2">
        <v>1</v>
      </c>
      <c r="O2807" s="26">
        <v>184.56</v>
      </c>
      <c r="P2807" s="26">
        <v>82.33</v>
      </c>
      <c r="Q2807" s="26">
        <v>15.17</v>
      </c>
      <c r="R2807" s="26">
        <v>21.22</v>
      </c>
      <c r="S2807" s="26">
        <v>0</v>
      </c>
      <c r="T2807" s="26">
        <v>24.25</v>
      </c>
      <c r="U2807" s="26">
        <v>41.59</v>
      </c>
      <c r="V2807" s="10">
        <v>0.22539999999999999</v>
      </c>
      <c r="W2807" s="1" t="s">
        <v>34</v>
      </c>
      <c r="X2807" s="3"/>
      <c r="Y2807" s="3"/>
      <c r="Z2807" s="5" t="s">
        <v>7980</v>
      </c>
      <c r="AA2807" s="5" t="str">
        <f>VLOOKUP(J2807, sku!B:C, 2, FALSE)</f>
        <v>1 Fogareiro 1 Boca + 4 Refis Guepardo</v>
      </c>
      <c r="AB2807" s="3" t="str">
        <f>VLOOKUP(J2807, sku!B:BM, 64, FALSE)</f>
        <v>Importação</v>
      </c>
      <c r="AC2807" s="3" t="str">
        <f>LEFT(pedidos[[#This Row],[SKU]],3)</f>
        <v>1FO</v>
      </c>
      <c r="AD2807" s="36" t="str" cm="1">
        <f t="array" aca="1" ref="AD2807" ca="1">IFERROR(
  INDEX(
    montadora[Montadora],
    MATCH(TRUE,LEFT(J3198,NÚCARACT(montadora[SKU Parcial]))=montadora[SKU Parcial],0)
  ),
  ""
)</f>
        <v/>
      </c>
    </row>
    <row r="2808" spans="1:30" customFormat="1" x14ac:dyDescent="0.25">
      <c r="A2808" s="1" t="s">
        <v>5104</v>
      </c>
      <c r="B2808" s="1" t="s">
        <v>5105</v>
      </c>
      <c r="C2808" s="1" t="s">
        <v>5106</v>
      </c>
      <c r="D2808" s="1" t="s">
        <v>138</v>
      </c>
      <c r="E2808" s="1" t="s">
        <v>692</v>
      </c>
      <c r="F2808" s="1" t="s">
        <v>478</v>
      </c>
      <c r="G2808" s="6" t="s">
        <v>11227</v>
      </c>
      <c r="H2808" s="2" t="s">
        <v>30</v>
      </c>
      <c r="I2808" s="1" t="s">
        <v>31</v>
      </c>
      <c r="J2808" s="1" t="s">
        <v>479</v>
      </c>
      <c r="K2808" s="4">
        <v>45827</v>
      </c>
      <c r="L2808" s="16" t="s">
        <v>11229</v>
      </c>
      <c r="M2808" s="26">
        <v>184.56</v>
      </c>
      <c r="N2808" s="2">
        <v>1</v>
      </c>
      <c r="O2808" s="26">
        <v>184.56</v>
      </c>
      <c r="P2808" s="26">
        <v>82.33</v>
      </c>
      <c r="Q2808" s="26">
        <v>15.17</v>
      </c>
      <c r="R2808" s="26">
        <v>21.22</v>
      </c>
      <c r="S2808" s="26">
        <v>0</v>
      </c>
      <c r="T2808" s="26">
        <v>24.25</v>
      </c>
      <c r="U2808" s="26">
        <v>41.59</v>
      </c>
      <c r="V2808" s="10">
        <v>0.22539999999999999</v>
      </c>
      <c r="W2808" s="1" t="s">
        <v>34</v>
      </c>
      <c r="X2808" s="3"/>
      <c r="Y2808" s="3"/>
      <c r="Z2808" s="5" t="s">
        <v>7980</v>
      </c>
      <c r="AA2808" s="5" t="str">
        <f>VLOOKUP(J2808, sku!B:C, 2, FALSE)</f>
        <v>1 Fogareiro 1 Boca + 4 Refis Guepardo</v>
      </c>
      <c r="AB2808" s="3" t="str">
        <f>VLOOKUP(J2808, sku!B:BM, 64, FALSE)</f>
        <v>Importação</v>
      </c>
      <c r="AC2808" s="3" t="str">
        <f>LEFT(pedidos[[#This Row],[SKU]],3)</f>
        <v>1FO</v>
      </c>
      <c r="AD2808" s="36" t="str" cm="1">
        <f t="array" aca="1" ref="AD2808" ca="1">IFERROR(
  INDEX(
    montadora[Montadora],
    MATCH(TRUE,LEFT(J3199,NÚCARACT(montadora[SKU Parcial]))=montadora[SKU Parcial],0)
  ),
  ""
)</f>
        <v/>
      </c>
    </row>
    <row r="2809" spans="1:30" customFormat="1" x14ac:dyDescent="0.25">
      <c r="A2809" s="1" t="s">
        <v>5107</v>
      </c>
      <c r="B2809" s="1" t="s">
        <v>5108</v>
      </c>
      <c r="C2809" s="1" t="s">
        <v>5109</v>
      </c>
      <c r="D2809" s="1" t="s">
        <v>27</v>
      </c>
      <c r="E2809" s="1" t="s">
        <v>692</v>
      </c>
      <c r="F2809" s="1" t="s">
        <v>478</v>
      </c>
      <c r="G2809" s="6" t="s">
        <v>11227</v>
      </c>
      <c r="H2809" s="2" t="s">
        <v>30</v>
      </c>
      <c r="I2809" s="1" t="s">
        <v>36</v>
      </c>
      <c r="J2809" s="1" t="s">
        <v>479</v>
      </c>
      <c r="K2809" s="4">
        <v>45827</v>
      </c>
      <c r="L2809" s="16" t="s">
        <v>11229</v>
      </c>
      <c r="M2809" s="26">
        <v>184.56</v>
      </c>
      <c r="N2809" s="2">
        <v>1</v>
      </c>
      <c r="O2809" s="26">
        <v>184.56</v>
      </c>
      <c r="P2809" s="26">
        <v>82.33</v>
      </c>
      <c r="Q2809" s="26">
        <v>15.17</v>
      </c>
      <c r="R2809" s="26">
        <v>21.22</v>
      </c>
      <c r="S2809" s="26">
        <v>0</v>
      </c>
      <c r="T2809" s="26">
        <v>24.25</v>
      </c>
      <c r="U2809" s="26">
        <v>41.59</v>
      </c>
      <c r="V2809" s="10">
        <v>0.22539999999999999</v>
      </c>
      <c r="W2809" s="1" t="s">
        <v>34</v>
      </c>
      <c r="X2809" s="3"/>
      <c r="Y2809" s="3"/>
      <c r="Z2809" s="5" t="s">
        <v>7980</v>
      </c>
      <c r="AA2809" s="5" t="str">
        <f>VLOOKUP(J2809, sku!B:C, 2, FALSE)</f>
        <v>1 Fogareiro 1 Boca + 4 Refis Guepardo</v>
      </c>
      <c r="AB2809" s="3" t="str">
        <f>VLOOKUP(J2809, sku!B:BM, 64, FALSE)</f>
        <v>Importação</v>
      </c>
      <c r="AC2809" s="3" t="str">
        <f>LEFT(pedidos[[#This Row],[SKU]],3)</f>
        <v>1FO</v>
      </c>
      <c r="AD2809" s="36" t="str" cm="1">
        <f t="array" aca="1" ref="AD2809" ca="1">IFERROR(
  INDEX(
    montadora[Montadora],
    MATCH(TRUE,LEFT(J3200,NÚCARACT(montadora[SKU Parcial]))=montadora[SKU Parcial],0)
  ),
  ""
)</f>
        <v/>
      </c>
    </row>
    <row r="2810" spans="1:30" customFormat="1" x14ac:dyDescent="0.25">
      <c r="A2810" s="1" t="s">
        <v>5110</v>
      </c>
      <c r="B2810" s="1" t="s">
        <v>5111</v>
      </c>
      <c r="C2810" s="1" t="s">
        <v>5112</v>
      </c>
      <c r="D2810" s="1" t="s">
        <v>138</v>
      </c>
      <c r="E2810" s="1" t="s">
        <v>692</v>
      </c>
      <c r="F2810" s="1" t="s">
        <v>478</v>
      </c>
      <c r="G2810" s="6" t="s">
        <v>11227</v>
      </c>
      <c r="H2810" s="2" t="s">
        <v>30</v>
      </c>
      <c r="I2810" s="1" t="s">
        <v>36</v>
      </c>
      <c r="J2810" s="1" t="s">
        <v>479</v>
      </c>
      <c r="K2810" s="4">
        <v>45828</v>
      </c>
      <c r="L2810" s="16" t="s">
        <v>11229</v>
      </c>
      <c r="M2810" s="26">
        <v>184.56</v>
      </c>
      <c r="N2810" s="2">
        <v>1</v>
      </c>
      <c r="O2810" s="26">
        <v>184.56</v>
      </c>
      <c r="P2810" s="26">
        <v>82.33</v>
      </c>
      <c r="Q2810" s="26">
        <v>15.17</v>
      </c>
      <c r="R2810" s="26">
        <v>21.22</v>
      </c>
      <c r="S2810" s="26">
        <v>0</v>
      </c>
      <c r="T2810" s="26">
        <v>24.25</v>
      </c>
      <c r="U2810" s="26">
        <v>41.59</v>
      </c>
      <c r="V2810" s="10">
        <v>0.22539999999999999</v>
      </c>
      <c r="W2810" s="1" t="s">
        <v>34</v>
      </c>
      <c r="X2810" s="3"/>
      <c r="Y2810" s="3"/>
      <c r="Z2810" s="5" t="s">
        <v>7980</v>
      </c>
      <c r="AA2810" s="5" t="str">
        <f>VLOOKUP(J2810, sku!B:C, 2, FALSE)</f>
        <v>1 Fogareiro 1 Boca + 4 Refis Guepardo</v>
      </c>
      <c r="AB2810" s="3" t="str">
        <f>VLOOKUP(J2810, sku!B:BM, 64, FALSE)</f>
        <v>Importação</v>
      </c>
      <c r="AC2810" s="3" t="str">
        <f>LEFT(pedidos[[#This Row],[SKU]],3)</f>
        <v>1FO</v>
      </c>
      <c r="AD2810" s="36" t="str" cm="1">
        <f t="array" aca="1" ref="AD2810" ca="1">IFERROR(
  INDEX(
    montadora[Montadora],
    MATCH(TRUE,LEFT(J3201,NÚCARACT(montadora[SKU Parcial]))=montadora[SKU Parcial],0)
  ),
  ""
)</f>
        <v/>
      </c>
    </row>
    <row r="2811" spans="1:30" customFormat="1" x14ac:dyDescent="0.25">
      <c r="A2811" s="1" t="s">
        <v>5113</v>
      </c>
      <c r="B2811" s="1" t="s">
        <v>5114</v>
      </c>
      <c r="C2811" s="1" t="s">
        <v>5115</v>
      </c>
      <c r="D2811" s="1" t="s">
        <v>950</v>
      </c>
      <c r="E2811" s="1" t="s">
        <v>692</v>
      </c>
      <c r="F2811" s="1" t="s">
        <v>478</v>
      </c>
      <c r="G2811" s="6" t="s">
        <v>11227</v>
      </c>
      <c r="H2811" s="2" t="s">
        <v>30</v>
      </c>
      <c r="I2811" s="1" t="s">
        <v>36</v>
      </c>
      <c r="J2811" s="1" t="s">
        <v>479</v>
      </c>
      <c r="K2811" s="4">
        <v>45829</v>
      </c>
      <c r="L2811" s="16" t="s">
        <v>11229</v>
      </c>
      <c r="M2811" s="26">
        <v>184.56</v>
      </c>
      <c r="N2811" s="2">
        <v>1</v>
      </c>
      <c r="O2811" s="26">
        <v>184.56</v>
      </c>
      <c r="P2811" s="26">
        <v>82.33</v>
      </c>
      <c r="Q2811" s="26">
        <v>15.17</v>
      </c>
      <c r="R2811" s="26">
        <v>21.22</v>
      </c>
      <c r="S2811" s="26">
        <v>0</v>
      </c>
      <c r="T2811" s="26">
        <v>24.25</v>
      </c>
      <c r="U2811" s="26">
        <v>41.59</v>
      </c>
      <c r="V2811" s="10">
        <v>0.22539999999999999</v>
      </c>
      <c r="W2811" s="1" t="s">
        <v>34</v>
      </c>
      <c r="X2811" s="3"/>
      <c r="Y2811" s="3"/>
      <c r="Z2811" s="5" t="s">
        <v>7980</v>
      </c>
      <c r="AA2811" s="5" t="str">
        <f>VLOOKUP(J2811, sku!B:C, 2, FALSE)</f>
        <v>1 Fogareiro 1 Boca + 4 Refis Guepardo</v>
      </c>
      <c r="AB2811" s="3" t="str">
        <f>VLOOKUP(J2811, sku!B:BM, 64, FALSE)</f>
        <v>Importação</v>
      </c>
      <c r="AC2811" s="3" t="str">
        <f>LEFT(pedidos[[#This Row],[SKU]],3)</f>
        <v>1FO</v>
      </c>
      <c r="AD2811" s="36" t="str" cm="1">
        <f t="array" aca="1" ref="AD2811" ca="1">IFERROR(
  INDEX(
    montadora[Montadora],
    MATCH(TRUE,LEFT(J3202,NÚCARACT(montadora[SKU Parcial]))=montadora[SKU Parcial],0)
  ),
  ""
)</f>
        <v/>
      </c>
    </row>
    <row r="2812" spans="1:30" customFormat="1" x14ac:dyDescent="0.25">
      <c r="A2812" s="1" t="s">
        <v>5116</v>
      </c>
      <c r="B2812" s="1" t="s">
        <v>36</v>
      </c>
      <c r="C2812" s="1" t="s">
        <v>5117</v>
      </c>
      <c r="D2812" s="1" t="s">
        <v>138</v>
      </c>
      <c r="E2812" s="1" t="s">
        <v>692</v>
      </c>
      <c r="F2812" s="1" t="s">
        <v>478</v>
      </c>
      <c r="G2812" s="6" t="s">
        <v>11227</v>
      </c>
      <c r="H2812" s="2" t="s">
        <v>30</v>
      </c>
      <c r="I2812" s="1" t="s">
        <v>31</v>
      </c>
      <c r="J2812" s="1" t="s">
        <v>479</v>
      </c>
      <c r="K2812" s="4">
        <v>45830</v>
      </c>
      <c r="L2812" s="16" t="s">
        <v>11229</v>
      </c>
      <c r="M2812" s="26">
        <v>184.56</v>
      </c>
      <c r="N2812" s="2">
        <v>1</v>
      </c>
      <c r="O2812" s="26">
        <v>184.56</v>
      </c>
      <c r="P2812" s="26">
        <v>82.33</v>
      </c>
      <c r="Q2812" s="26">
        <v>15.17</v>
      </c>
      <c r="R2812" s="26">
        <v>21.22</v>
      </c>
      <c r="S2812" s="26">
        <v>0</v>
      </c>
      <c r="T2812" s="26">
        <v>24.25</v>
      </c>
      <c r="U2812" s="26">
        <v>41.59</v>
      </c>
      <c r="V2812" s="10">
        <v>0.22539999999999999</v>
      </c>
      <c r="W2812" s="1" t="s">
        <v>34</v>
      </c>
      <c r="X2812" s="3"/>
      <c r="Y2812" s="3"/>
      <c r="Z2812" s="5" t="s">
        <v>7980</v>
      </c>
      <c r="AA2812" s="5" t="str">
        <f>VLOOKUP(J2812, sku!B:C, 2, FALSE)</f>
        <v>1 Fogareiro 1 Boca + 4 Refis Guepardo</v>
      </c>
      <c r="AB2812" s="3" t="str">
        <f>VLOOKUP(J2812, sku!B:BM, 64, FALSE)</f>
        <v>Importação</v>
      </c>
      <c r="AC2812" s="3" t="str">
        <f>LEFT(pedidos[[#This Row],[SKU]],3)</f>
        <v>1FO</v>
      </c>
      <c r="AD2812" s="36" t="str" cm="1">
        <f t="array" aca="1" ref="AD2812" ca="1">IFERROR(
  INDEX(
    montadora[Montadora],
    MATCH(TRUE,LEFT(J3203,NÚCARACT(montadora[SKU Parcial]))=montadora[SKU Parcial],0)
  ),
  ""
)</f>
        <v/>
      </c>
    </row>
    <row r="2813" spans="1:30" customFormat="1" x14ac:dyDescent="0.25">
      <c r="A2813" s="1" t="s">
        <v>5118</v>
      </c>
      <c r="B2813" s="1" t="s">
        <v>5119</v>
      </c>
      <c r="C2813" s="1" t="s">
        <v>5120</v>
      </c>
      <c r="D2813" s="1" t="s">
        <v>27</v>
      </c>
      <c r="E2813" s="1" t="s">
        <v>692</v>
      </c>
      <c r="F2813" s="1" t="s">
        <v>478</v>
      </c>
      <c r="G2813" s="6" t="s">
        <v>11227</v>
      </c>
      <c r="H2813" s="2" t="s">
        <v>30</v>
      </c>
      <c r="I2813" s="1" t="s">
        <v>31</v>
      </c>
      <c r="J2813" s="1" t="s">
        <v>479</v>
      </c>
      <c r="K2813" s="4">
        <v>45830</v>
      </c>
      <c r="L2813" s="16" t="s">
        <v>11229</v>
      </c>
      <c r="M2813" s="26">
        <v>184.56</v>
      </c>
      <c r="N2813" s="2">
        <v>1</v>
      </c>
      <c r="O2813" s="26">
        <v>184.56</v>
      </c>
      <c r="P2813" s="26">
        <v>82.33</v>
      </c>
      <c r="Q2813" s="26">
        <v>15.17</v>
      </c>
      <c r="R2813" s="26">
        <v>21.22</v>
      </c>
      <c r="S2813" s="26">
        <v>0</v>
      </c>
      <c r="T2813" s="26">
        <v>24.25</v>
      </c>
      <c r="U2813" s="26">
        <v>41.59</v>
      </c>
      <c r="V2813" s="10">
        <v>0.22539999999999999</v>
      </c>
      <c r="W2813" s="1" t="s">
        <v>34</v>
      </c>
      <c r="X2813" s="3"/>
      <c r="Y2813" s="3"/>
      <c r="Z2813" s="5" t="s">
        <v>7980</v>
      </c>
      <c r="AA2813" s="5" t="str">
        <f>VLOOKUP(J2813, sku!B:C, 2, FALSE)</f>
        <v>1 Fogareiro 1 Boca + 4 Refis Guepardo</v>
      </c>
      <c r="AB2813" s="3" t="str">
        <f>VLOOKUP(J2813, sku!B:BM, 64, FALSE)</f>
        <v>Importação</v>
      </c>
      <c r="AC2813" s="3" t="str">
        <f>LEFT(pedidos[[#This Row],[SKU]],3)</f>
        <v>1FO</v>
      </c>
      <c r="AD2813" s="36" t="str" cm="1">
        <f t="array" aca="1" ref="AD2813" ca="1">IFERROR(
  INDEX(
    montadora[Montadora],
    MATCH(TRUE,LEFT(#REF!,NÚCARACT(montadora[SKU Parcial]))=montadora[SKU Parcial],0)
  ),
  ""
)</f>
        <v/>
      </c>
    </row>
    <row r="2814" spans="1:30" customFormat="1" x14ac:dyDescent="0.25">
      <c r="A2814" s="1" t="s">
        <v>5121</v>
      </c>
      <c r="B2814" s="1" t="s">
        <v>5122</v>
      </c>
      <c r="C2814" s="1" t="s">
        <v>5123</v>
      </c>
      <c r="D2814" s="1" t="s">
        <v>27</v>
      </c>
      <c r="E2814" s="1" t="s">
        <v>692</v>
      </c>
      <c r="F2814" s="1" t="s">
        <v>478</v>
      </c>
      <c r="G2814" s="6" t="s">
        <v>11227</v>
      </c>
      <c r="H2814" s="2" t="s">
        <v>30</v>
      </c>
      <c r="I2814" s="1" t="s">
        <v>31</v>
      </c>
      <c r="J2814" s="1" t="s">
        <v>479</v>
      </c>
      <c r="K2814" s="4">
        <v>45830</v>
      </c>
      <c r="L2814" s="16" t="s">
        <v>11229</v>
      </c>
      <c r="M2814" s="26">
        <v>184.56</v>
      </c>
      <c r="N2814" s="2">
        <v>1</v>
      </c>
      <c r="O2814" s="26">
        <v>184.56</v>
      </c>
      <c r="P2814" s="26">
        <v>82.33</v>
      </c>
      <c r="Q2814" s="26">
        <v>15.17</v>
      </c>
      <c r="R2814" s="26">
        <v>21.22</v>
      </c>
      <c r="S2814" s="26">
        <v>0</v>
      </c>
      <c r="T2814" s="26">
        <v>24.25</v>
      </c>
      <c r="U2814" s="26">
        <v>41.59</v>
      </c>
      <c r="V2814" s="10">
        <v>0.22539999999999999</v>
      </c>
      <c r="W2814" s="1" t="s">
        <v>34</v>
      </c>
      <c r="X2814" s="3"/>
      <c r="Y2814" s="3"/>
      <c r="Z2814" s="5" t="s">
        <v>7980</v>
      </c>
      <c r="AA2814" s="5" t="str">
        <f>VLOOKUP(J2814, sku!B:C, 2, FALSE)</f>
        <v>1 Fogareiro 1 Boca + 4 Refis Guepardo</v>
      </c>
      <c r="AB2814" s="3" t="str">
        <f>VLOOKUP(J2814, sku!B:BM, 64, FALSE)</f>
        <v>Importação</v>
      </c>
      <c r="AC2814" s="3" t="str">
        <f>LEFT(pedidos[[#This Row],[SKU]],3)</f>
        <v>1FO</v>
      </c>
      <c r="AD2814" s="36" t="str" cm="1">
        <f t="array" aca="1" ref="AD2814" ca="1">IFERROR(
  INDEX(
    montadora[Montadora],
    MATCH(TRUE,LEFT(#REF!,NÚCARACT(montadora[SKU Parcial]))=montadora[SKU Parcial],0)
  ),
  ""
)</f>
        <v/>
      </c>
    </row>
    <row r="2815" spans="1:30" customFormat="1" x14ac:dyDescent="0.25">
      <c r="A2815" s="1" t="s">
        <v>5124</v>
      </c>
      <c r="B2815" s="1" t="s">
        <v>36</v>
      </c>
      <c r="C2815" s="1" t="s">
        <v>5125</v>
      </c>
      <c r="D2815" s="1" t="s">
        <v>138</v>
      </c>
      <c r="E2815" s="1" t="s">
        <v>692</v>
      </c>
      <c r="F2815" s="1" t="s">
        <v>478</v>
      </c>
      <c r="G2815" s="6" t="s">
        <v>11227</v>
      </c>
      <c r="H2815" s="2" t="s">
        <v>30</v>
      </c>
      <c r="I2815" s="1" t="s">
        <v>31</v>
      </c>
      <c r="J2815" s="1" t="s">
        <v>479</v>
      </c>
      <c r="K2815" s="4">
        <v>45830</v>
      </c>
      <c r="L2815" s="16" t="s">
        <v>11229</v>
      </c>
      <c r="M2815" s="26">
        <v>184.56</v>
      </c>
      <c r="N2815" s="2">
        <v>1</v>
      </c>
      <c r="O2815" s="26">
        <v>184.56</v>
      </c>
      <c r="P2815" s="26">
        <v>82.33</v>
      </c>
      <c r="Q2815" s="26">
        <v>15.17</v>
      </c>
      <c r="R2815" s="26">
        <v>21.22</v>
      </c>
      <c r="S2815" s="26">
        <v>0</v>
      </c>
      <c r="T2815" s="26">
        <v>24.25</v>
      </c>
      <c r="U2815" s="26">
        <v>41.59</v>
      </c>
      <c r="V2815" s="10">
        <v>0.22539999999999999</v>
      </c>
      <c r="W2815" s="1" t="s">
        <v>34</v>
      </c>
      <c r="X2815" s="3"/>
      <c r="Y2815" s="3"/>
      <c r="Z2815" s="5" t="s">
        <v>7980</v>
      </c>
      <c r="AA2815" s="5" t="str">
        <f>VLOOKUP(J2815, sku!B:C, 2, FALSE)</f>
        <v>1 Fogareiro 1 Boca + 4 Refis Guepardo</v>
      </c>
      <c r="AB2815" s="3" t="str">
        <f>VLOOKUP(J2815, sku!B:BM, 64, FALSE)</f>
        <v>Importação</v>
      </c>
      <c r="AC2815" s="3" t="str">
        <f>LEFT(pedidos[[#This Row],[SKU]],3)</f>
        <v>1FO</v>
      </c>
      <c r="AD2815" s="36" t="str" cm="1">
        <f t="array" aca="1" ref="AD2815" ca="1">IFERROR(
  INDEX(
    montadora[Montadora],
    MATCH(TRUE,LEFT(#REF!,NÚCARACT(montadora[SKU Parcial]))=montadora[SKU Parcial],0)
  ),
  ""
)</f>
        <v/>
      </c>
    </row>
    <row r="2816" spans="1:30" customFormat="1" x14ac:dyDescent="0.25">
      <c r="A2816" s="1" t="s">
        <v>5126</v>
      </c>
      <c r="B2816" s="1" t="s">
        <v>36</v>
      </c>
      <c r="C2816" s="1" t="s">
        <v>374</v>
      </c>
      <c r="D2816" s="1" t="s">
        <v>420</v>
      </c>
      <c r="E2816" s="1" t="s">
        <v>692</v>
      </c>
      <c r="F2816" s="1" t="s">
        <v>478</v>
      </c>
      <c r="G2816" s="6" t="s">
        <v>11227</v>
      </c>
      <c r="H2816" s="2" t="s">
        <v>30</v>
      </c>
      <c r="I2816" s="1" t="s">
        <v>36</v>
      </c>
      <c r="J2816" s="1" t="s">
        <v>479</v>
      </c>
      <c r="K2816" s="4">
        <v>45831</v>
      </c>
      <c r="L2816" s="16" t="s">
        <v>11229</v>
      </c>
      <c r="M2816" s="26">
        <v>184.56</v>
      </c>
      <c r="N2816" s="2">
        <v>1</v>
      </c>
      <c r="O2816" s="26">
        <v>184.56</v>
      </c>
      <c r="P2816" s="26">
        <v>82.33</v>
      </c>
      <c r="Q2816" s="26">
        <v>15.17</v>
      </c>
      <c r="R2816" s="26">
        <v>21.22</v>
      </c>
      <c r="S2816" s="26">
        <v>0</v>
      </c>
      <c r="T2816" s="26">
        <v>24.25</v>
      </c>
      <c r="U2816" s="26">
        <v>41.59</v>
      </c>
      <c r="V2816" s="10">
        <v>0.22539999999999999</v>
      </c>
      <c r="W2816" s="1" t="s">
        <v>34</v>
      </c>
      <c r="X2816" s="3"/>
      <c r="Y2816" s="3"/>
      <c r="Z2816" s="5" t="s">
        <v>7980</v>
      </c>
      <c r="AA2816" s="5" t="str">
        <f>VLOOKUP(J2816, sku!B:C, 2, FALSE)</f>
        <v>1 Fogareiro 1 Boca + 4 Refis Guepardo</v>
      </c>
      <c r="AB2816" s="3" t="str">
        <f>VLOOKUP(J2816, sku!B:BM, 64, FALSE)</f>
        <v>Importação</v>
      </c>
      <c r="AC2816" s="3" t="str">
        <f>LEFT(pedidos[[#This Row],[SKU]],3)</f>
        <v>1FO</v>
      </c>
      <c r="AD2816" s="36" t="str" cm="1">
        <f t="array" aca="1" ref="AD2816" ca="1">IFERROR(
  INDEX(
    montadora[Montadora],
    MATCH(TRUE,LEFT(J3204,NÚCARACT(montadora[SKU Parcial]))=montadora[SKU Parcial],0)
  ),
  ""
)</f>
        <v/>
      </c>
    </row>
    <row r="2817" spans="1:30" customFormat="1" x14ac:dyDescent="0.25">
      <c r="A2817" s="1" t="s">
        <v>5127</v>
      </c>
      <c r="B2817" s="1" t="s">
        <v>36</v>
      </c>
      <c r="C2817" s="1" t="s">
        <v>65</v>
      </c>
      <c r="D2817" s="1" t="s">
        <v>319</v>
      </c>
      <c r="E2817" s="1" t="s">
        <v>692</v>
      </c>
      <c r="F2817" s="1" t="s">
        <v>478</v>
      </c>
      <c r="G2817" s="6" t="s">
        <v>11227</v>
      </c>
      <c r="H2817" s="2" t="s">
        <v>30</v>
      </c>
      <c r="I2817" s="1" t="s">
        <v>31</v>
      </c>
      <c r="J2817" s="1" t="s">
        <v>479</v>
      </c>
      <c r="K2817" s="4">
        <v>45832</v>
      </c>
      <c r="L2817" s="16" t="s">
        <v>11229</v>
      </c>
      <c r="M2817" s="26">
        <v>184.56</v>
      </c>
      <c r="N2817" s="2">
        <v>1</v>
      </c>
      <c r="O2817" s="26">
        <v>184.56</v>
      </c>
      <c r="P2817" s="26">
        <v>82.33</v>
      </c>
      <c r="Q2817" s="26">
        <v>15.17</v>
      </c>
      <c r="R2817" s="26">
        <v>21.22</v>
      </c>
      <c r="S2817" s="26">
        <v>0</v>
      </c>
      <c r="T2817" s="26">
        <v>24.25</v>
      </c>
      <c r="U2817" s="26">
        <v>41.59</v>
      </c>
      <c r="V2817" s="10">
        <v>0.22539999999999999</v>
      </c>
      <c r="W2817" s="1" t="s">
        <v>34</v>
      </c>
      <c r="X2817" s="3"/>
      <c r="Y2817" s="3"/>
      <c r="Z2817" s="5" t="s">
        <v>7980</v>
      </c>
      <c r="AA2817" s="5" t="str">
        <f>VLOOKUP(J2817, sku!B:C, 2, FALSE)</f>
        <v>1 Fogareiro 1 Boca + 4 Refis Guepardo</v>
      </c>
      <c r="AB2817" s="3" t="str">
        <f>VLOOKUP(J2817, sku!B:BM, 64, FALSE)</f>
        <v>Importação</v>
      </c>
      <c r="AC2817" s="3" t="str">
        <f>LEFT(pedidos[[#This Row],[SKU]],3)</f>
        <v>1FO</v>
      </c>
      <c r="AD2817" s="36" t="str" cm="1">
        <f t="array" aca="1" ref="AD2817" ca="1">IFERROR(
  INDEX(
    montadora[Montadora],
    MATCH(TRUE,LEFT(J3205,NÚCARACT(montadora[SKU Parcial]))=montadora[SKU Parcial],0)
  ),
  ""
)</f>
        <v/>
      </c>
    </row>
    <row r="2818" spans="1:30" customFormat="1" x14ac:dyDescent="0.25">
      <c r="A2818" s="1" t="s">
        <v>5128</v>
      </c>
      <c r="B2818" s="1" t="s">
        <v>36</v>
      </c>
      <c r="C2818" s="1" t="s">
        <v>5129</v>
      </c>
      <c r="D2818" s="1" t="s">
        <v>538</v>
      </c>
      <c r="E2818" s="1" t="s">
        <v>692</v>
      </c>
      <c r="F2818" s="1" t="s">
        <v>478</v>
      </c>
      <c r="G2818" s="6" t="s">
        <v>11227</v>
      </c>
      <c r="H2818" s="2" t="s">
        <v>30</v>
      </c>
      <c r="I2818" s="1" t="s">
        <v>31</v>
      </c>
      <c r="J2818" s="1" t="s">
        <v>479</v>
      </c>
      <c r="K2818" s="4">
        <v>45833</v>
      </c>
      <c r="L2818" s="16" t="s">
        <v>11229</v>
      </c>
      <c r="M2818" s="26">
        <v>184.56</v>
      </c>
      <c r="N2818" s="2">
        <v>1</v>
      </c>
      <c r="O2818" s="26">
        <v>184.56</v>
      </c>
      <c r="P2818" s="26">
        <v>82.33</v>
      </c>
      <c r="Q2818" s="26">
        <v>15.17</v>
      </c>
      <c r="R2818" s="26">
        <v>21.22</v>
      </c>
      <c r="S2818" s="26">
        <v>0</v>
      </c>
      <c r="T2818" s="26">
        <v>24.25</v>
      </c>
      <c r="U2818" s="26">
        <v>41.59</v>
      </c>
      <c r="V2818" s="10">
        <v>0.22539999999999999</v>
      </c>
      <c r="W2818" s="1" t="s">
        <v>34</v>
      </c>
      <c r="X2818" s="3"/>
      <c r="Y2818" s="3"/>
      <c r="Z2818" s="5" t="s">
        <v>7980</v>
      </c>
      <c r="AA2818" s="5" t="str">
        <f>VLOOKUP(J2818, sku!B:C, 2, FALSE)</f>
        <v>1 Fogareiro 1 Boca + 4 Refis Guepardo</v>
      </c>
      <c r="AB2818" s="3" t="str">
        <f>VLOOKUP(J2818, sku!B:BM, 64, FALSE)</f>
        <v>Importação</v>
      </c>
      <c r="AC2818" s="3" t="str">
        <f>LEFT(pedidos[[#This Row],[SKU]],3)</f>
        <v>1FO</v>
      </c>
      <c r="AD2818" s="36" t="str" cm="1">
        <f t="array" aca="1" ref="AD2818" ca="1">IFERROR(
  INDEX(
    montadora[Montadora],
    MATCH(TRUE,LEFT(J3206,NÚCARACT(montadora[SKU Parcial]))=montadora[SKU Parcial],0)
  ),
  ""
)</f>
        <v/>
      </c>
    </row>
    <row r="2819" spans="1:30" customFormat="1" x14ac:dyDescent="0.25">
      <c r="A2819" s="1" t="s">
        <v>5130</v>
      </c>
      <c r="B2819" s="1" t="s">
        <v>5131</v>
      </c>
      <c r="C2819" s="1" t="s">
        <v>2351</v>
      </c>
      <c r="D2819" s="1" t="s">
        <v>27</v>
      </c>
      <c r="E2819" s="1" t="s">
        <v>692</v>
      </c>
      <c r="F2819" s="1" t="s">
        <v>478</v>
      </c>
      <c r="G2819" s="6" t="s">
        <v>11227</v>
      </c>
      <c r="H2819" s="2" t="s">
        <v>30</v>
      </c>
      <c r="I2819" s="1" t="s">
        <v>31</v>
      </c>
      <c r="J2819" s="1" t="s">
        <v>479</v>
      </c>
      <c r="K2819" s="4">
        <v>45833</v>
      </c>
      <c r="L2819" s="16" t="s">
        <v>11229</v>
      </c>
      <c r="M2819" s="26">
        <v>184.56</v>
      </c>
      <c r="N2819" s="2">
        <v>1</v>
      </c>
      <c r="O2819" s="26">
        <v>184.56</v>
      </c>
      <c r="P2819" s="26">
        <v>82.33</v>
      </c>
      <c r="Q2819" s="26">
        <v>15.17</v>
      </c>
      <c r="R2819" s="26">
        <v>21.22</v>
      </c>
      <c r="S2819" s="26">
        <v>0</v>
      </c>
      <c r="T2819" s="26">
        <v>24.25</v>
      </c>
      <c r="U2819" s="26">
        <v>41.59</v>
      </c>
      <c r="V2819" s="10">
        <v>0.22539999999999999</v>
      </c>
      <c r="W2819" s="1" t="s">
        <v>34</v>
      </c>
      <c r="X2819" s="3"/>
      <c r="Y2819" s="3"/>
      <c r="Z2819" s="5" t="s">
        <v>7980</v>
      </c>
      <c r="AA2819" s="5" t="str">
        <f>VLOOKUP(J2819, sku!B:C, 2, FALSE)</f>
        <v>1 Fogareiro 1 Boca + 4 Refis Guepardo</v>
      </c>
      <c r="AB2819" s="3" t="str">
        <f>VLOOKUP(J2819, sku!B:BM, 64, FALSE)</f>
        <v>Importação</v>
      </c>
      <c r="AC2819" s="3" t="str">
        <f>LEFT(pedidos[[#This Row],[SKU]],3)</f>
        <v>1FO</v>
      </c>
      <c r="AD2819" s="36" t="str" cm="1">
        <f t="array" aca="1" ref="AD2819" ca="1">IFERROR(
  INDEX(
    montadora[Montadora],
    MATCH(TRUE,LEFT(J3207,NÚCARACT(montadora[SKU Parcial]))=montadora[SKU Parcial],0)
  ),
  ""
)</f>
        <v/>
      </c>
    </row>
    <row r="2820" spans="1:30" customFormat="1" x14ac:dyDescent="0.25">
      <c r="A2820" s="1" t="s">
        <v>5132</v>
      </c>
      <c r="B2820" s="1" t="s">
        <v>5133</v>
      </c>
      <c r="C2820" s="1" t="s">
        <v>5134</v>
      </c>
      <c r="D2820" s="1" t="s">
        <v>420</v>
      </c>
      <c r="E2820" s="1" t="s">
        <v>692</v>
      </c>
      <c r="F2820" s="1" t="s">
        <v>478</v>
      </c>
      <c r="G2820" s="6" t="s">
        <v>11227</v>
      </c>
      <c r="H2820" s="2" t="s">
        <v>30</v>
      </c>
      <c r="I2820" s="1" t="s">
        <v>36</v>
      </c>
      <c r="J2820" s="1" t="s">
        <v>479</v>
      </c>
      <c r="K2820" s="4">
        <v>45833</v>
      </c>
      <c r="L2820" s="16" t="s">
        <v>11229</v>
      </c>
      <c r="M2820" s="26">
        <v>184.56</v>
      </c>
      <c r="N2820" s="2">
        <v>1</v>
      </c>
      <c r="O2820" s="26">
        <v>184.56</v>
      </c>
      <c r="P2820" s="26">
        <v>82.33</v>
      </c>
      <c r="Q2820" s="26">
        <v>15.17</v>
      </c>
      <c r="R2820" s="26">
        <v>21.22</v>
      </c>
      <c r="S2820" s="26">
        <v>0</v>
      </c>
      <c r="T2820" s="26">
        <v>24.25</v>
      </c>
      <c r="U2820" s="26">
        <v>41.59</v>
      </c>
      <c r="V2820" s="10">
        <v>0.22539999999999999</v>
      </c>
      <c r="W2820" s="1" t="s">
        <v>34</v>
      </c>
      <c r="X2820" s="3"/>
      <c r="Y2820" s="3"/>
      <c r="Z2820" s="5" t="s">
        <v>7980</v>
      </c>
      <c r="AA2820" s="5" t="str">
        <f>VLOOKUP(J2820, sku!B:C, 2, FALSE)</f>
        <v>1 Fogareiro 1 Boca + 4 Refis Guepardo</v>
      </c>
      <c r="AB2820" s="3" t="str">
        <f>VLOOKUP(J2820, sku!B:BM, 64, FALSE)</f>
        <v>Importação</v>
      </c>
      <c r="AC2820" s="3" t="str">
        <f>LEFT(pedidos[[#This Row],[SKU]],3)</f>
        <v>1FO</v>
      </c>
      <c r="AD2820" s="36" t="str" cm="1">
        <f t="array" aca="1" ref="AD2820" ca="1">IFERROR(
  INDEX(
    montadora[Montadora],
    MATCH(TRUE,LEFT(J3208,NÚCARACT(montadora[SKU Parcial]))=montadora[SKU Parcial],0)
  ),
  ""
)</f>
        <v/>
      </c>
    </row>
    <row r="2821" spans="1:30" customFormat="1" x14ac:dyDescent="0.25">
      <c r="A2821" s="1" t="s">
        <v>5135</v>
      </c>
      <c r="B2821" s="1" t="s">
        <v>5136</v>
      </c>
      <c r="C2821" s="1" t="s">
        <v>5137</v>
      </c>
      <c r="D2821" s="1" t="s">
        <v>420</v>
      </c>
      <c r="E2821" s="1" t="s">
        <v>692</v>
      </c>
      <c r="F2821" s="1" t="s">
        <v>478</v>
      </c>
      <c r="G2821" s="6" t="s">
        <v>11227</v>
      </c>
      <c r="H2821" s="2" t="s">
        <v>30</v>
      </c>
      <c r="I2821" s="1" t="s">
        <v>31</v>
      </c>
      <c r="J2821" s="1" t="s">
        <v>479</v>
      </c>
      <c r="K2821" s="4">
        <v>45833</v>
      </c>
      <c r="L2821" s="16" t="s">
        <v>11229</v>
      </c>
      <c r="M2821" s="26">
        <v>184.56</v>
      </c>
      <c r="N2821" s="2">
        <v>1</v>
      </c>
      <c r="O2821" s="26">
        <v>184.56</v>
      </c>
      <c r="P2821" s="26">
        <v>82.33</v>
      </c>
      <c r="Q2821" s="26">
        <v>15.17</v>
      </c>
      <c r="R2821" s="26">
        <v>21.22</v>
      </c>
      <c r="S2821" s="26">
        <v>0</v>
      </c>
      <c r="T2821" s="26">
        <v>24.25</v>
      </c>
      <c r="U2821" s="26">
        <v>41.59</v>
      </c>
      <c r="V2821" s="10">
        <v>0.22539999999999999</v>
      </c>
      <c r="W2821" s="1" t="s">
        <v>34</v>
      </c>
      <c r="X2821" s="3"/>
      <c r="Y2821" s="3"/>
      <c r="Z2821" s="5" t="s">
        <v>7980</v>
      </c>
      <c r="AA2821" s="5" t="str">
        <f>VLOOKUP(J2821, sku!B:C, 2, FALSE)</f>
        <v>1 Fogareiro 1 Boca + 4 Refis Guepardo</v>
      </c>
      <c r="AB2821" s="3" t="str">
        <f>VLOOKUP(J2821, sku!B:BM, 64, FALSE)</f>
        <v>Importação</v>
      </c>
      <c r="AC2821" s="3" t="str">
        <f>LEFT(pedidos[[#This Row],[SKU]],3)</f>
        <v>1FO</v>
      </c>
      <c r="AD2821" s="36" t="str" cm="1">
        <f t="array" aca="1" ref="AD2821" ca="1">IFERROR(
  INDEX(
    montadora[Montadora],
    MATCH(TRUE,LEFT(J3209,NÚCARACT(montadora[SKU Parcial]))=montadora[SKU Parcial],0)
  ),
  ""
)</f>
        <v/>
      </c>
    </row>
    <row r="2822" spans="1:30" customFormat="1" x14ac:dyDescent="0.25">
      <c r="A2822" s="1" t="s">
        <v>5138</v>
      </c>
      <c r="B2822" s="1" t="s">
        <v>5139</v>
      </c>
      <c r="C2822" s="1" t="s">
        <v>5140</v>
      </c>
      <c r="D2822" s="1" t="s">
        <v>347</v>
      </c>
      <c r="E2822" s="1" t="s">
        <v>692</v>
      </c>
      <c r="F2822" s="1" t="s">
        <v>478</v>
      </c>
      <c r="G2822" s="6" t="s">
        <v>11227</v>
      </c>
      <c r="H2822" s="2" t="s">
        <v>30</v>
      </c>
      <c r="I2822" s="1" t="s">
        <v>36</v>
      </c>
      <c r="J2822" s="1" t="s">
        <v>479</v>
      </c>
      <c r="K2822" s="4">
        <v>45834</v>
      </c>
      <c r="L2822" s="16" t="s">
        <v>11229</v>
      </c>
      <c r="M2822" s="26">
        <v>184.56</v>
      </c>
      <c r="N2822" s="2">
        <v>1</v>
      </c>
      <c r="O2822" s="26">
        <v>184.56</v>
      </c>
      <c r="P2822" s="26">
        <v>82.33</v>
      </c>
      <c r="Q2822" s="26">
        <v>15.17</v>
      </c>
      <c r="R2822" s="26">
        <v>21.22</v>
      </c>
      <c r="S2822" s="26">
        <v>0</v>
      </c>
      <c r="T2822" s="26">
        <v>24.25</v>
      </c>
      <c r="U2822" s="26">
        <v>41.59</v>
      </c>
      <c r="V2822" s="10">
        <v>0.22539999999999999</v>
      </c>
      <c r="W2822" s="1" t="s">
        <v>34</v>
      </c>
      <c r="X2822" s="3"/>
      <c r="Y2822" s="3"/>
      <c r="Z2822" s="5" t="s">
        <v>7980</v>
      </c>
      <c r="AA2822" s="5" t="str">
        <f>VLOOKUP(J2822, sku!B:C, 2, FALSE)</f>
        <v>1 Fogareiro 1 Boca + 4 Refis Guepardo</v>
      </c>
      <c r="AB2822" s="3" t="str">
        <f>VLOOKUP(J2822, sku!B:BM, 64, FALSE)</f>
        <v>Importação</v>
      </c>
      <c r="AC2822" s="3" t="str">
        <f>LEFT(pedidos[[#This Row],[SKU]],3)</f>
        <v>1FO</v>
      </c>
      <c r="AD2822" s="36" t="str" cm="1">
        <f t="array" aca="1" ref="AD2822" ca="1">IFERROR(
  INDEX(
    montadora[Montadora],
    MATCH(TRUE,LEFT(J3210,NÚCARACT(montadora[SKU Parcial]))=montadora[SKU Parcial],0)
  ),
  ""
)</f>
        <v/>
      </c>
    </row>
    <row r="2823" spans="1:30" customFormat="1" x14ac:dyDescent="0.25">
      <c r="A2823" s="1" t="s">
        <v>5141</v>
      </c>
      <c r="B2823" s="1" t="s">
        <v>5142</v>
      </c>
      <c r="C2823" s="1" t="s">
        <v>2230</v>
      </c>
      <c r="D2823" s="1" t="s">
        <v>27</v>
      </c>
      <c r="E2823" s="1" t="s">
        <v>692</v>
      </c>
      <c r="F2823" s="1" t="s">
        <v>478</v>
      </c>
      <c r="G2823" s="6" t="s">
        <v>11227</v>
      </c>
      <c r="H2823" s="2" t="s">
        <v>30</v>
      </c>
      <c r="I2823" s="1" t="s">
        <v>31</v>
      </c>
      <c r="J2823" s="1" t="s">
        <v>479</v>
      </c>
      <c r="K2823" s="4">
        <v>45834</v>
      </c>
      <c r="L2823" s="16" t="s">
        <v>11229</v>
      </c>
      <c r="M2823" s="26">
        <v>184.56</v>
      </c>
      <c r="N2823" s="2">
        <v>1</v>
      </c>
      <c r="O2823" s="26">
        <v>184.56</v>
      </c>
      <c r="P2823" s="26">
        <v>82.33</v>
      </c>
      <c r="Q2823" s="26">
        <v>15.17</v>
      </c>
      <c r="R2823" s="26">
        <v>21.22</v>
      </c>
      <c r="S2823" s="26">
        <v>0</v>
      </c>
      <c r="T2823" s="26">
        <v>24.25</v>
      </c>
      <c r="U2823" s="26">
        <v>41.59</v>
      </c>
      <c r="V2823" s="10">
        <v>0.22539999999999999</v>
      </c>
      <c r="W2823" s="1" t="s">
        <v>34</v>
      </c>
      <c r="X2823" s="3"/>
      <c r="Y2823" s="3"/>
      <c r="Z2823" s="5" t="s">
        <v>7980</v>
      </c>
      <c r="AA2823" s="5" t="str">
        <f>VLOOKUP(J2823, sku!B:C, 2, FALSE)</f>
        <v>1 Fogareiro 1 Boca + 4 Refis Guepardo</v>
      </c>
      <c r="AB2823" s="3" t="str">
        <f>VLOOKUP(J2823, sku!B:BM, 64, FALSE)</f>
        <v>Importação</v>
      </c>
      <c r="AC2823" s="3" t="str">
        <f>LEFT(pedidos[[#This Row],[SKU]],3)</f>
        <v>1FO</v>
      </c>
      <c r="AD2823" s="36" t="str" cm="1">
        <f t="array" aca="1" ref="AD2823" ca="1">IFERROR(
  INDEX(
    montadora[Montadora],
    MATCH(TRUE,LEFT(J3211,NÚCARACT(montadora[SKU Parcial]))=montadora[SKU Parcial],0)
  ),
  ""
)</f>
        <v/>
      </c>
    </row>
    <row r="2824" spans="1:30" customFormat="1" x14ac:dyDescent="0.25">
      <c r="A2824" s="1" t="s">
        <v>5143</v>
      </c>
      <c r="B2824" s="1" t="s">
        <v>36</v>
      </c>
      <c r="C2824" s="1" t="s">
        <v>1056</v>
      </c>
      <c r="D2824" s="1" t="s">
        <v>1442</v>
      </c>
      <c r="E2824" s="1" t="s">
        <v>692</v>
      </c>
      <c r="F2824" s="1" t="s">
        <v>478</v>
      </c>
      <c r="G2824" s="6" t="s">
        <v>11227</v>
      </c>
      <c r="H2824" s="2" t="s">
        <v>30</v>
      </c>
      <c r="I2824" s="1" t="s">
        <v>31</v>
      </c>
      <c r="J2824" s="1" t="s">
        <v>479</v>
      </c>
      <c r="K2824" s="4">
        <v>45834</v>
      </c>
      <c r="L2824" s="16" t="s">
        <v>11229</v>
      </c>
      <c r="M2824" s="26">
        <v>184.56</v>
      </c>
      <c r="N2824" s="2">
        <v>1</v>
      </c>
      <c r="O2824" s="26">
        <v>197.55</v>
      </c>
      <c r="P2824" s="26">
        <v>82.33</v>
      </c>
      <c r="Q2824" s="26">
        <v>15.17</v>
      </c>
      <c r="R2824" s="26">
        <v>21.22</v>
      </c>
      <c r="S2824" s="26">
        <v>12.99</v>
      </c>
      <c r="T2824" s="26">
        <v>24.25</v>
      </c>
      <c r="U2824" s="26">
        <v>41.59</v>
      </c>
      <c r="V2824" s="10">
        <v>0.22539999999999999</v>
      </c>
      <c r="W2824" s="1" t="s">
        <v>89</v>
      </c>
      <c r="X2824" s="3"/>
      <c r="Y2824" s="3"/>
      <c r="Z2824" s="5" t="s">
        <v>7980</v>
      </c>
      <c r="AA2824" s="5" t="str">
        <f>VLOOKUP(J2824, sku!B:C, 2, FALSE)</f>
        <v>1 Fogareiro 1 Boca + 4 Refis Guepardo</v>
      </c>
      <c r="AB2824" s="3" t="str">
        <f>VLOOKUP(J2824, sku!B:BM, 64, FALSE)</f>
        <v>Importação</v>
      </c>
      <c r="AC2824" s="3" t="str">
        <f>LEFT(pedidos[[#This Row],[SKU]],3)</f>
        <v>1FO</v>
      </c>
      <c r="AD2824" s="36" t="str" cm="1">
        <f t="array" aca="1" ref="AD2824" ca="1">IFERROR(
  INDEX(
    montadora[Montadora],
    MATCH(TRUE,LEFT(J3212,NÚCARACT(montadora[SKU Parcial]))=montadora[SKU Parcial],0)
  ),
  ""
)</f>
        <v/>
      </c>
    </row>
    <row r="2825" spans="1:30" customFormat="1" x14ac:dyDescent="0.25">
      <c r="A2825" s="1" t="s">
        <v>5144</v>
      </c>
      <c r="B2825" s="1" t="s">
        <v>5145</v>
      </c>
      <c r="C2825" s="1" t="s">
        <v>4913</v>
      </c>
      <c r="D2825" s="1" t="s">
        <v>45</v>
      </c>
      <c r="E2825" s="1" t="s">
        <v>692</v>
      </c>
      <c r="F2825" s="1" t="s">
        <v>478</v>
      </c>
      <c r="G2825" s="6" t="s">
        <v>11227</v>
      </c>
      <c r="H2825" s="2" t="s">
        <v>30</v>
      </c>
      <c r="I2825" s="1" t="s">
        <v>31</v>
      </c>
      <c r="J2825" s="1" t="s">
        <v>479</v>
      </c>
      <c r="K2825" s="4">
        <v>45834</v>
      </c>
      <c r="L2825" s="16" t="s">
        <v>11229</v>
      </c>
      <c r="M2825" s="26">
        <v>184.56</v>
      </c>
      <c r="N2825" s="2">
        <v>1</v>
      </c>
      <c r="O2825" s="26">
        <v>184.56</v>
      </c>
      <c r="P2825" s="26">
        <v>82.33</v>
      </c>
      <c r="Q2825" s="26">
        <v>15.17</v>
      </c>
      <c r="R2825" s="26">
        <v>21.22</v>
      </c>
      <c r="S2825" s="26">
        <v>0</v>
      </c>
      <c r="T2825" s="26">
        <v>24.25</v>
      </c>
      <c r="U2825" s="26">
        <v>41.59</v>
      </c>
      <c r="V2825" s="10">
        <v>0.22539999999999999</v>
      </c>
      <c r="W2825" s="1" t="s">
        <v>34</v>
      </c>
      <c r="X2825" s="3"/>
      <c r="Y2825" s="3"/>
      <c r="Z2825" s="5" t="s">
        <v>7980</v>
      </c>
      <c r="AA2825" s="5" t="str">
        <f>VLOOKUP(J2825, sku!B:C, 2, FALSE)</f>
        <v>1 Fogareiro 1 Boca + 4 Refis Guepardo</v>
      </c>
      <c r="AB2825" s="3" t="str">
        <f>VLOOKUP(J2825, sku!B:BM, 64, FALSE)</f>
        <v>Importação</v>
      </c>
      <c r="AC2825" s="3" t="str">
        <f>LEFT(pedidos[[#This Row],[SKU]],3)</f>
        <v>1FO</v>
      </c>
      <c r="AD2825" s="36" t="str" cm="1">
        <f t="array" aca="1" ref="AD2825" ca="1">IFERROR(
  INDEX(
    montadora[Montadora],
    MATCH(TRUE,LEFT(J3213,NÚCARACT(montadora[SKU Parcial]))=montadora[SKU Parcial],0)
  ),
  ""
)</f>
        <v/>
      </c>
    </row>
    <row r="2826" spans="1:30" customFormat="1" x14ac:dyDescent="0.25">
      <c r="A2826" s="1" t="s">
        <v>5146</v>
      </c>
      <c r="B2826" s="1" t="s">
        <v>36</v>
      </c>
      <c r="C2826" s="1" t="s">
        <v>5147</v>
      </c>
      <c r="D2826" s="1" t="s">
        <v>658</v>
      </c>
      <c r="E2826" s="1" t="s">
        <v>692</v>
      </c>
      <c r="F2826" s="1" t="s">
        <v>478</v>
      </c>
      <c r="G2826" s="6" t="s">
        <v>11227</v>
      </c>
      <c r="H2826" s="2" t="s">
        <v>30</v>
      </c>
      <c r="I2826" s="1" t="s">
        <v>31</v>
      </c>
      <c r="J2826" s="1" t="s">
        <v>479</v>
      </c>
      <c r="K2826" s="4">
        <v>45835</v>
      </c>
      <c r="L2826" s="16" t="s">
        <v>11229</v>
      </c>
      <c r="M2826" s="26">
        <v>184.56</v>
      </c>
      <c r="N2826" s="2">
        <v>1</v>
      </c>
      <c r="O2826" s="26">
        <v>219.55</v>
      </c>
      <c r="P2826" s="26">
        <v>82.33</v>
      </c>
      <c r="Q2826" s="26">
        <v>15.17</v>
      </c>
      <c r="R2826" s="26">
        <v>21.22</v>
      </c>
      <c r="S2826" s="26">
        <v>34.99</v>
      </c>
      <c r="T2826" s="26">
        <v>24.25</v>
      </c>
      <c r="U2826" s="26">
        <v>41.59</v>
      </c>
      <c r="V2826" s="10">
        <v>0.22539999999999999</v>
      </c>
      <c r="W2826" s="1" t="s">
        <v>34</v>
      </c>
      <c r="X2826" s="3"/>
      <c r="Y2826" s="3"/>
      <c r="Z2826" s="5" t="s">
        <v>7980</v>
      </c>
      <c r="AA2826" s="5" t="str">
        <f>VLOOKUP(J2826, sku!B:C, 2, FALSE)</f>
        <v>1 Fogareiro 1 Boca + 4 Refis Guepardo</v>
      </c>
      <c r="AB2826" s="3" t="str">
        <f>VLOOKUP(J2826, sku!B:BM, 64, FALSE)</f>
        <v>Importação</v>
      </c>
      <c r="AC2826" s="3" t="str">
        <f>LEFT(pedidos[[#This Row],[SKU]],3)</f>
        <v>1FO</v>
      </c>
      <c r="AD2826" s="36" t="str" cm="1">
        <f t="array" aca="1" ref="AD2826" ca="1">IFERROR(
  INDEX(
    montadora[Montadora],
    MATCH(TRUE,LEFT(#REF!,NÚCARACT(montadora[SKU Parcial]))=montadora[SKU Parcial],0)
  ),
  ""
)</f>
        <v/>
      </c>
    </row>
    <row r="2827" spans="1:30" customFormat="1" x14ac:dyDescent="0.25">
      <c r="A2827" s="1" t="s">
        <v>5148</v>
      </c>
      <c r="B2827" s="1" t="s">
        <v>5149</v>
      </c>
      <c r="C2827" s="1" t="s">
        <v>5150</v>
      </c>
      <c r="D2827" s="1" t="s">
        <v>420</v>
      </c>
      <c r="E2827" s="1" t="s">
        <v>692</v>
      </c>
      <c r="F2827" s="1" t="s">
        <v>478</v>
      </c>
      <c r="G2827" s="6" t="s">
        <v>11227</v>
      </c>
      <c r="H2827" s="2" t="s">
        <v>30</v>
      </c>
      <c r="I2827" s="1" t="s">
        <v>31</v>
      </c>
      <c r="J2827" s="1" t="s">
        <v>479</v>
      </c>
      <c r="K2827" s="4">
        <v>45836</v>
      </c>
      <c r="L2827" s="16" t="s">
        <v>11229</v>
      </c>
      <c r="M2827" s="26">
        <v>184.56</v>
      </c>
      <c r="N2827" s="2">
        <v>1</v>
      </c>
      <c r="O2827" s="26">
        <v>184.56</v>
      </c>
      <c r="P2827" s="26">
        <v>82.33</v>
      </c>
      <c r="Q2827" s="26">
        <v>15.17</v>
      </c>
      <c r="R2827" s="26">
        <v>21.22</v>
      </c>
      <c r="S2827" s="26">
        <v>0</v>
      </c>
      <c r="T2827" s="26">
        <v>24.25</v>
      </c>
      <c r="U2827" s="26">
        <v>41.59</v>
      </c>
      <c r="V2827" s="10">
        <v>0.22539999999999999</v>
      </c>
      <c r="W2827" s="1" t="s">
        <v>34</v>
      </c>
      <c r="X2827" s="3"/>
      <c r="Y2827" s="3"/>
      <c r="Z2827" s="5" t="s">
        <v>7980</v>
      </c>
      <c r="AA2827" s="5" t="str">
        <f>VLOOKUP(J2827, sku!B:C, 2, FALSE)</f>
        <v>1 Fogareiro 1 Boca + 4 Refis Guepardo</v>
      </c>
      <c r="AB2827" s="3" t="str">
        <f>VLOOKUP(J2827, sku!B:BM, 64, FALSE)</f>
        <v>Importação</v>
      </c>
      <c r="AC2827" s="3" t="str">
        <f>LEFT(pedidos[[#This Row],[SKU]],3)</f>
        <v>1FO</v>
      </c>
      <c r="AD2827" s="36" t="str" cm="1">
        <f t="array" aca="1" ref="AD2827" ca="1">IFERROR(
  INDEX(
    montadora[Montadora],
    MATCH(TRUE,LEFT(#REF!,NÚCARACT(montadora[SKU Parcial]))=montadora[SKU Parcial],0)
  ),
  ""
)</f>
        <v/>
      </c>
    </row>
    <row r="2828" spans="1:30" customFormat="1" x14ac:dyDescent="0.25">
      <c r="A2828" s="1" t="s">
        <v>5151</v>
      </c>
      <c r="B2828" s="1" t="s">
        <v>5152</v>
      </c>
      <c r="C2828" s="1" t="s">
        <v>5153</v>
      </c>
      <c r="D2828" s="1" t="s">
        <v>27</v>
      </c>
      <c r="E2828" s="1" t="s">
        <v>692</v>
      </c>
      <c r="F2828" s="1" t="s">
        <v>478</v>
      </c>
      <c r="G2828" s="6" t="s">
        <v>11227</v>
      </c>
      <c r="H2828" s="2" t="s">
        <v>30</v>
      </c>
      <c r="I2828" s="1" t="s">
        <v>31</v>
      </c>
      <c r="J2828" s="1" t="s">
        <v>479</v>
      </c>
      <c r="K2828" s="4">
        <v>45836</v>
      </c>
      <c r="L2828" s="16" t="s">
        <v>11229</v>
      </c>
      <c r="M2828" s="26">
        <v>184.56</v>
      </c>
      <c r="N2828" s="2">
        <v>1</v>
      </c>
      <c r="O2828" s="26">
        <v>184.56</v>
      </c>
      <c r="P2828" s="26">
        <v>82.33</v>
      </c>
      <c r="Q2828" s="26">
        <v>15.17</v>
      </c>
      <c r="R2828" s="26">
        <v>21.22</v>
      </c>
      <c r="S2828" s="26">
        <v>0</v>
      </c>
      <c r="T2828" s="26">
        <v>24.25</v>
      </c>
      <c r="U2828" s="26">
        <v>41.59</v>
      </c>
      <c r="V2828" s="10">
        <v>0.22539999999999999</v>
      </c>
      <c r="W2828" s="1" t="s">
        <v>34</v>
      </c>
      <c r="X2828" s="3"/>
      <c r="Y2828" s="3"/>
      <c r="Z2828" s="5" t="s">
        <v>7980</v>
      </c>
      <c r="AA2828" s="5" t="str">
        <f>VLOOKUP(J2828, sku!B:C, 2, FALSE)</f>
        <v>1 Fogareiro 1 Boca + 4 Refis Guepardo</v>
      </c>
      <c r="AB2828" s="3" t="str">
        <f>VLOOKUP(J2828, sku!B:BM, 64, FALSE)</f>
        <v>Importação</v>
      </c>
      <c r="AC2828" s="3" t="str">
        <f>LEFT(pedidos[[#This Row],[SKU]],3)</f>
        <v>1FO</v>
      </c>
      <c r="AD2828" s="36" t="str" cm="1">
        <f t="array" aca="1" ref="AD2828" ca="1">IFERROR(
  INDEX(
    montadora[Montadora],
    MATCH(TRUE,LEFT(#REF!,NÚCARACT(montadora[SKU Parcial]))=montadora[SKU Parcial],0)
  ),
  ""
)</f>
        <v/>
      </c>
    </row>
    <row r="2829" spans="1:30" customFormat="1" x14ac:dyDescent="0.25">
      <c r="A2829" s="1" t="s">
        <v>5154</v>
      </c>
      <c r="B2829" s="1" t="s">
        <v>36</v>
      </c>
      <c r="C2829" s="1" t="s">
        <v>5155</v>
      </c>
      <c r="D2829" s="1" t="s">
        <v>319</v>
      </c>
      <c r="E2829" s="1" t="s">
        <v>692</v>
      </c>
      <c r="F2829" s="1" t="s">
        <v>478</v>
      </c>
      <c r="G2829" s="6" t="s">
        <v>11227</v>
      </c>
      <c r="H2829" s="2" t="s">
        <v>30</v>
      </c>
      <c r="I2829" s="1" t="s">
        <v>31</v>
      </c>
      <c r="J2829" s="1" t="s">
        <v>479</v>
      </c>
      <c r="K2829" s="4">
        <v>45836</v>
      </c>
      <c r="L2829" s="16" t="s">
        <v>11229</v>
      </c>
      <c r="M2829" s="26">
        <v>184.56</v>
      </c>
      <c r="N2829" s="2">
        <v>1</v>
      </c>
      <c r="O2829" s="26">
        <v>184.56</v>
      </c>
      <c r="P2829" s="26">
        <v>82.33</v>
      </c>
      <c r="Q2829" s="26">
        <v>15.17</v>
      </c>
      <c r="R2829" s="26">
        <v>21.22</v>
      </c>
      <c r="S2829" s="26">
        <v>0</v>
      </c>
      <c r="T2829" s="26">
        <v>24.25</v>
      </c>
      <c r="U2829" s="26">
        <v>41.59</v>
      </c>
      <c r="V2829" s="10">
        <v>0.22539999999999999</v>
      </c>
      <c r="W2829" s="1" t="s">
        <v>34</v>
      </c>
      <c r="X2829" s="3"/>
      <c r="Y2829" s="3"/>
      <c r="Z2829" s="5" t="s">
        <v>7980</v>
      </c>
      <c r="AA2829" s="5" t="str">
        <f>VLOOKUP(J2829, sku!B:C, 2, FALSE)</f>
        <v>1 Fogareiro 1 Boca + 4 Refis Guepardo</v>
      </c>
      <c r="AB2829" s="3" t="str">
        <f>VLOOKUP(J2829, sku!B:BM, 64, FALSE)</f>
        <v>Importação</v>
      </c>
      <c r="AC2829" s="3" t="str">
        <f>LEFT(pedidos[[#This Row],[SKU]],3)</f>
        <v>1FO</v>
      </c>
      <c r="AD2829" s="36" t="str" cm="1">
        <f t="array" aca="1" ref="AD2829" ca="1">IFERROR(
  INDEX(
    montadora[Montadora],
    MATCH(TRUE,LEFT(#REF!,NÚCARACT(montadora[SKU Parcial]))=montadora[SKU Parcial],0)
  ),
  ""
)</f>
        <v/>
      </c>
    </row>
    <row r="2830" spans="1:30" customFormat="1" x14ac:dyDescent="0.25">
      <c r="A2830" s="1" t="s">
        <v>5266</v>
      </c>
      <c r="B2830" s="1" t="s">
        <v>5267</v>
      </c>
      <c r="C2830" s="1" t="s">
        <v>5268</v>
      </c>
      <c r="D2830" s="1" t="s">
        <v>319</v>
      </c>
      <c r="E2830" s="1" t="s">
        <v>2149</v>
      </c>
      <c r="F2830" s="1" t="s">
        <v>2150</v>
      </c>
      <c r="G2830" s="6" t="s">
        <v>11227</v>
      </c>
      <c r="H2830" s="2" t="s">
        <v>47</v>
      </c>
      <c r="I2830" s="1" t="s">
        <v>36</v>
      </c>
      <c r="J2830" s="1" t="s">
        <v>479</v>
      </c>
      <c r="K2830" s="4">
        <v>45824</v>
      </c>
      <c r="L2830" s="16" t="s">
        <v>11229</v>
      </c>
      <c r="M2830" s="26">
        <v>193.8</v>
      </c>
      <c r="N2830" s="2">
        <v>1</v>
      </c>
      <c r="O2830" s="26">
        <v>193.8</v>
      </c>
      <c r="P2830" s="26">
        <v>82.33</v>
      </c>
      <c r="Q2830" s="26">
        <v>15.93</v>
      </c>
      <c r="R2830" s="26">
        <v>31.98</v>
      </c>
      <c r="S2830" s="26">
        <v>0</v>
      </c>
      <c r="T2830" s="26">
        <v>24.25</v>
      </c>
      <c r="U2830" s="26">
        <v>39.31</v>
      </c>
      <c r="V2830" s="10">
        <v>0.20280000000000001</v>
      </c>
      <c r="W2830" s="1" t="s">
        <v>34</v>
      </c>
      <c r="X2830" s="3"/>
      <c r="Y2830" s="3"/>
      <c r="Z2830" s="5" t="s">
        <v>7980</v>
      </c>
      <c r="AA2830" s="5" t="str">
        <f>VLOOKUP(J2830, sku!B:C, 2, FALSE)</f>
        <v>1 Fogareiro 1 Boca + 4 Refis Guepardo</v>
      </c>
      <c r="AB2830" s="3" t="str">
        <f>VLOOKUP(J2830, sku!B:BM, 64, FALSE)</f>
        <v>Importação</v>
      </c>
      <c r="AC2830" s="3" t="str">
        <f>LEFT(pedidos[[#This Row],[SKU]],3)</f>
        <v>1FO</v>
      </c>
      <c r="AD2830" s="36" t="str" cm="1">
        <f t="array" aca="1" ref="AD2830" ca="1">IFERROR(
  INDEX(
    montadora[Montadora],
    MATCH(TRUE,LEFT(J3214,NÚCARACT(montadora[SKU Parcial]))=montadora[SKU Parcial],0)
  ),
  ""
)</f>
        <v/>
      </c>
    </row>
    <row r="2831" spans="1:30" customFormat="1" x14ac:dyDescent="0.25">
      <c r="A2831" s="1" t="s">
        <v>5271</v>
      </c>
      <c r="B2831" s="1" t="s">
        <v>5272</v>
      </c>
      <c r="C2831" s="1" t="s">
        <v>5273</v>
      </c>
      <c r="D2831" s="1" t="s">
        <v>319</v>
      </c>
      <c r="E2831" s="1" t="s">
        <v>2149</v>
      </c>
      <c r="F2831" s="1" t="s">
        <v>2150</v>
      </c>
      <c r="G2831" s="6" t="s">
        <v>11227</v>
      </c>
      <c r="H2831" s="2" t="s">
        <v>47</v>
      </c>
      <c r="I2831" s="1" t="s">
        <v>36</v>
      </c>
      <c r="J2831" s="1" t="s">
        <v>479</v>
      </c>
      <c r="K2831" s="4">
        <v>45826</v>
      </c>
      <c r="L2831" s="16" t="s">
        <v>11229</v>
      </c>
      <c r="M2831" s="26">
        <v>193.8</v>
      </c>
      <c r="N2831" s="2">
        <v>1</v>
      </c>
      <c r="O2831" s="26">
        <v>193.8</v>
      </c>
      <c r="P2831" s="26">
        <v>82.33</v>
      </c>
      <c r="Q2831" s="26">
        <v>15.93</v>
      </c>
      <c r="R2831" s="26">
        <v>31.98</v>
      </c>
      <c r="S2831" s="26">
        <v>0</v>
      </c>
      <c r="T2831" s="26">
        <v>24.25</v>
      </c>
      <c r="U2831" s="26">
        <v>39.31</v>
      </c>
      <c r="V2831" s="10">
        <v>0.20280000000000001</v>
      </c>
      <c r="W2831" s="1" t="s">
        <v>34</v>
      </c>
      <c r="X2831" s="3"/>
      <c r="Y2831" s="3"/>
      <c r="Z2831" s="5" t="s">
        <v>7980</v>
      </c>
      <c r="AA2831" s="5" t="str">
        <f>VLOOKUP(J2831, sku!B:C, 2, FALSE)</f>
        <v>1 Fogareiro 1 Boca + 4 Refis Guepardo</v>
      </c>
      <c r="AB2831" s="3" t="str">
        <f>VLOOKUP(J2831, sku!B:BM, 64, FALSE)</f>
        <v>Importação</v>
      </c>
      <c r="AC2831" s="3" t="str">
        <f>LEFT(pedidos[[#This Row],[SKU]],3)</f>
        <v>1FO</v>
      </c>
      <c r="AD2831" s="36" t="str" cm="1">
        <f t="array" aca="1" ref="AD2831" ca="1">IFERROR(
  INDEX(
    montadora[Montadora],
    MATCH(TRUE,LEFT(J3215,NÚCARACT(montadora[SKU Parcial]))=montadora[SKU Parcial],0)
  ),
  ""
)</f>
        <v/>
      </c>
    </row>
    <row r="2832" spans="1:30" customFormat="1" x14ac:dyDescent="0.25">
      <c r="A2832" s="1" t="s">
        <v>5274</v>
      </c>
      <c r="B2832" s="1" t="s">
        <v>5275</v>
      </c>
      <c r="C2832" s="1" t="s">
        <v>5276</v>
      </c>
      <c r="D2832" s="1" t="s">
        <v>617</v>
      </c>
      <c r="E2832" s="1" t="s">
        <v>2149</v>
      </c>
      <c r="F2832" s="1" t="s">
        <v>2150</v>
      </c>
      <c r="G2832" s="6" t="s">
        <v>11227</v>
      </c>
      <c r="H2832" s="2" t="s">
        <v>47</v>
      </c>
      <c r="I2832" s="1" t="s">
        <v>31</v>
      </c>
      <c r="J2832" s="1" t="s">
        <v>479</v>
      </c>
      <c r="K2832" s="4">
        <v>45827</v>
      </c>
      <c r="L2832" s="16" t="s">
        <v>11229</v>
      </c>
      <c r="M2832" s="26">
        <v>193.8</v>
      </c>
      <c r="N2832" s="2">
        <v>1</v>
      </c>
      <c r="O2832" s="26">
        <v>193.8</v>
      </c>
      <c r="P2832" s="26">
        <v>82.33</v>
      </c>
      <c r="Q2832" s="26">
        <v>15.93</v>
      </c>
      <c r="R2832" s="26">
        <v>31.98</v>
      </c>
      <c r="S2832" s="26">
        <v>0</v>
      </c>
      <c r="T2832" s="26">
        <v>24.25</v>
      </c>
      <c r="U2832" s="26">
        <v>39.31</v>
      </c>
      <c r="V2832" s="10">
        <v>0.20280000000000001</v>
      </c>
      <c r="W2832" s="1" t="s">
        <v>34</v>
      </c>
      <c r="X2832" s="3"/>
      <c r="Y2832" s="3"/>
      <c r="Z2832" s="5" t="s">
        <v>7980</v>
      </c>
      <c r="AA2832" s="5" t="str">
        <f>VLOOKUP(J2832, sku!B:C, 2, FALSE)</f>
        <v>1 Fogareiro 1 Boca + 4 Refis Guepardo</v>
      </c>
      <c r="AB2832" s="3" t="str">
        <f>VLOOKUP(J2832, sku!B:BM, 64, FALSE)</f>
        <v>Importação</v>
      </c>
      <c r="AC2832" s="3" t="str">
        <f>LEFT(pedidos[[#This Row],[SKU]],3)</f>
        <v>1FO</v>
      </c>
      <c r="AD2832" s="36" t="str" cm="1">
        <f t="array" aca="1" ref="AD2832" ca="1">IFERROR(
  INDEX(
    montadora[Montadora],
    MATCH(TRUE,LEFT(#REF!,NÚCARACT(montadora[SKU Parcial]))=montadora[SKU Parcial],0)
  ),
  ""
)</f>
        <v/>
      </c>
    </row>
    <row r="2833" spans="1:30" customFormat="1" x14ac:dyDescent="0.25">
      <c r="A2833" s="1" t="s">
        <v>5277</v>
      </c>
      <c r="B2833" s="1" t="s">
        <v>5278</v>
      </c>
      <c r="C2833" s="1" t="s">
        <v>1072</v>
      </c>
      <c r="D2833" s="1" t="s">
        <v>138</v>
      </c>
      <c r="E2833" s="1" t="s">
        <v>2149</v>
      </c>
      <c r="F2833" s="1" t="s">
        <v>2150</v>
      </c>
      <c r="G2833" s="6" t="s">
        <v>11227</v>
      </c>
      <c r="H2833" s="2" t="s">
        <v>47</v>
      </c>
      <c r="I2833" s="1" t="s">
        <v>36</v>
      </c>
      <c r="J2833" s="1" t="s">
        <v>479</v>
      </c>
      <c r="K2833" s="4">
        <v>45831</v>
      </c>
      <c r="L2833" s="16" t="s">
        <v>11229</v>
      </c>
      <c r="M2833" s="26">
        <v>193.8</v>
      </c>
      <c r="N2833" s="2">
        <v>1</v>
      </c>
      <c r="O2833" s="26">
        <v>193.8</v>
      </c>
      <c r="P2833" s="26">
        <v>82.33</v>
      </c>
      <c r="Q2833" s="26">
        <v>15.93</v>
      </c>
      <c r="R2833" s="26">
        <v>31.98</v>
      </c>
      <c r="S2833" s="26">
        <v>0</v>
      </c>
      <c r="T2833" s="26">
        <v>24.25</v>
      </c>
      <c r="U2833" s="26">
        <v>39.31</v>
      </c>
      <c r="V2833" s="10">
        <v>0.20280000000000001</v>
      </c>
      <c r="W2833" s="1" t="s">
        <v>34</v>
      </c>
      <c r="X2833" s="3"/>
      <c r="Y2833" s="3"/>
      <c r="Z2833" s="5" t="s">
        <v>7980</v>
      </c>
      <c r="AA2833" s="5" t="str">
        <f>VLOOKUP(J2833, sku!B:C, 2, FALSE)</f>
        <v>1 Fogareiro 1 Boca + 4 Refis Guepardo</v>
      </c>
      <c r="AB2833" s="3" t="str">
        <f>VLOOKUP(J2833, sku!B:BM, 64, FALSE)</f>
        <v>Importação</v>
      </c>
      <c r="AC2833" s="3" t="str">
        <f>LEFT(pedidos[[#This Row],[SKU]],3)</f>
        <v>1FO</v>
      </c>
      <c r="AD2833" s="36" t="str" cm="1">
        <f t="array" aca="1" ref="AD2833" ca="1">IFERROR(
  INDEX(
    montadora[Montadora],
    MATCH(TRUE,LEFT(#REF!,NÚCARACT(montadora[SKU Parcial]))=montadora[SKU Parcial],0)
  ),
  ""
)</f>
        <v/>
      </c>
    </row>
    <row r="2834" spans="1:30" customFormat="1" x14ac:dyDescent="0.25">
      <c r="A2834" s="1" t="s">
        <v>5279</v>
      </c>
      <c r="B2834" s="1" t="s">
        <v>5280</v>
      </c>
      <c r="C2834" s="1" t="s">
        <v>5281</v>
      </c>
      <c r="D2834" s="1" t="s">
        <v>347</v>
      </c>
      <c r="E2834" s="1" t="s">
        <v>2149</v>
      </c>
      <c r="F2834" s="1" t="s">
        <v>2150</v>
      </c>
      <c r="G2834" s="6" t="s">
        <v>11227</v>
      </c>
      <c r="H2834" s="2" t="s">
        <v>47</v>
      </c>
      <c r="I2834" s="1" t="s">
        <v>31</v>
      </c>
      <c r="J2834" s="1" t="s">
        <v>479</v>
      </c>
      <c r="K2834" s="4">
        <v>45831</v>
      </c>
      <c r="L2834" s="16" t="s">
        <v>11229</v>
      </c>
      <c r="M2834" s="26">
        <v>193.8</v>
      </c>
      <c r="N2834" s="2">
        <v>1</v>
      </c>
      <c r="O2834" s="26">
        <v>193.8</v>
      </c>
      <c r="P2834" s="26">
        <v>82.33</v>
      </c>
      <c r="Q2834" s="26">
        <v>15.93</v>
      </c>
      <c r="R2834" s="26">
        <v>31.98</v>
      </c>
      <c r="S2834" s="26">
        <v>0</v>
      </c>
      <c r="T2834" s="26">
        <v>24.25</v>
      </c>
      <c r="U2834" s="26">
        <v>39.31</v>
      </c>
      <c r="V2834" s="10">
        <v>0.20280000000000001</v>
      </c>
      <c r="W2834" s="1" t="s">
        <v>34</v>
      </c>
      <c r="X2834" s="3"/>
      <c r="Y2834" s="3"/>
      <c r="Z2834" s="5" t="s">
        <v>7980</v>
      </c>
      <c r="AA2834" s="5" t="str">
        <f>VLOOKUP(J2834, sku!B:C, 2, FALSE)</f>
        <v>1 Fogareiro 1 Boca + 4 Refis Guepardo</v>
      </c>
      <c r="AB2834" s="3" t="str">
        <f>VLOOKUP(J2834, sku!B:BM, 64, FALSE)</f>
        <v>Importação</v>
      </c>
      <c r="AC2834" s="3" t="str">
        <f>LEFT(pedidos[[#This Row],[SKU]],3)</f>
        <v>1FO</v>
      </c>
      <c r="AD2834" s="36" t="str" cm="1">
        <f t="array" aca="1" ref="AD2834" ca="1">IFERROR(
  INDEX(
    montadora[Montadora],
    MATCH(TRUE,LEFT(#REF!,NÚCARACT(montadora[SKU Parcial]))=montadora[SKU Parcial],0)
  ),
  ""
)</f>
        <v/>
      </c>
    </row>
    <row r="2835" spans="1:30" customFormat="1" x14ac:dyDescent="0.25">
      <c r="A2835" s="1" t="s">
        <v>5282</v>
      </c>
      <c r="B2835" s="1" t="s">
        <v>5283</v>
      </c>
      <c r="C2835" s="1" t="s">
        <v>5284</v>
      </c>
      <c r="D2835" s="1" t="s">
        <v>358</v>
      </c>
      <c r="E2835" s="1" t="s">
        <v>2149</v>
      </c>
      <c r="F2835" s="1" t="s">
        <v>2150</v>
      </c>
      <c r="G2835" s="6" t="s">
        <v>11227</v>
      </c>
      <c r="H2835" s="2" t="s">
        <v>47</v>
      </c>
      <c r="I2835" s="1" t="s">
        <v>31</v>
      </c>
      <c r="J2835" s="1" t="s">
        <v>479</v>
      </c>
      <c r="K2835" s="4">
        <v>45831</v>
      </c>
      <c r="L2835" s="16" t="s">
        <v>11229</v>
      </c>
      <c r="M2835" s="26">
        <v>193.8</v>
      </c>
      <c r="N2835" s="2">
        <v>1</v>
      </c>
      <c r="O2835" s="26">
        <v>193.8</v>
      </c>
      <c r="P2835" s="26">
        <v>82.33</v>
      </c>
      <c r="Q2835" s="26">
        <v>15.93</v>
      </c>
      <c r="R2835" s="26">
        <v>31.98</v>
      </c>
      <c r="S2835" s="26">
        <v>0</v>
      </c>
      <c r="T2835" s="26">
        <v>24.25</v>
      </c>
      <c r="U2835" s="26">
        <v>39.31</v>
      </c>
      <c r="V2835" s="10">
        <v>0.20280000000000001</v>
      </c>
      <c r="W2835" s="1" t="s">
        <v>34</v>
      </c>
      <c r="X2835" s="3"/>
      <c r="Y2835" s="3"/>
      <c r="Z2835" s="5" t="s">
        <v>7980</v>
      </c>
      <c r="AA2835" s="5" t="str">
        <f>VLOOKUP(J2835, sku!B:C, 2, FALSE)</f>
        <v>1 Fogareiro 1 Boca + 4 Refis Guepardo</v>
      </c>
      <c r="AB2835" s="3" t="str">
        <f>VLOOKUP(J2835, sku!B:BM, 64, FALSE)</f>
        <v>Importação</v>
      </c>
      <c r="AC2835" s="3" t="str">
        <f>LEFT(pedidos[[#This Row],[SKU]],3)</f>
        <v>1FO</v>
      </c>
      <c r="AD2835" s="36" t="str" cm="1">
        <f t="array" aca="1" ref="AD2835" ca="1">IFERROR(
  INDEX(
    montadora[Montadora],
    MATCH(TRUE,LEFT(#REF!,NÚCARACT(montadora[SKU Parcial]))=montadora[SKU Parcial],0)
  ),
  ""
)</f>
        <v/>
      </c>
    </row>
    <row r="2836" spans="1:30" customFormat="1" x14ac:dyDescent="0.25">
      <c r="A2836" s="1" t="s">
        <v>5336</v>
      </c>
      <c r="B2836" s="1" t="s">
        <v>5337</v>
      </c>
      <c r="C2836" s="1" t="s">
        <v>207</v>
      </c>
      <c r="D2836" s="1" t="s">
        <v>1442</v>
      </c>
      <c r="E2836" s="1" t="s">
        <v>692</v>
      </c>
      <c r="F2836" s="1" t="s">
        <v>478</v>
      </c>
      <c r="G2836" s="6" t="s">
        <v>11227</v>
      </c>
      <c r="H2836" s="2" t="s">
        <v>30</v>
      </c>
      <c r="I2836" s="1" t="s">
        <v>36</v>
      </c>
      <c r="J2836" s="1" t="s">
        <v>479</v>
      </c>
      <c r="K2836" s="4">
        <v>45825</v>
      </c>
      <c r="L2836" s="16" t="s">
        <v>11229</v>
      </c>
      <c r="M2836" s="26">
        <v>174.56</v>
      </c>
      <c r="N2836" s="2">
        <v>1</v>
      </c>
      <c r="O2836" s="26">
        <v>174.56</v>
      </c>
      <c r="P2836" s="26">
        <v>82.33</v>
      </c>
      <c r="Q2836" s="26">
        <v>14.35</v>
      </c>
      <c r="R2836" s="26">
        <v>20.07</v>
      </c>
      <c r="S2836" s="26">
        <v>0</v>
      </c>
      <c r="T2836" s="26">
        <v>24.25</v>
      </c>
      <c r="U2836" s="26">
        <v>33.56</v>
      </c>
      <c r="V2836" s="10">
        <v>0.19220000000000001</v>
      </c>
      <c r="W2836" s="1" t="s">
        <v>34</v>
      </c>
      <c r="X2836" s="3"/>
      <c r="Y2836" s="3"/>
      <c r="Z2836" s="5" t="s">
        <v>7980</v>
      </c>
      <c r="AA2836" s="5" t="str">
        <f>VLOOKUP(J2836, sku!B:C, 2, FALSE)</f>
        <v>1 Fogareiro 1 Boca + 4 Refis Guepardo</v>
      </c>
      <c r="AB2836" s="3" t="str">
        <f>VLOOKUP(J2836, sku!B:BM, 64, FALSE)</f>
        <v>Importação</v>
      </c>
      <c r="AC2836" s="3" t="str">
        <f>LEFT(pedidos[[#This Row],[SKU]],3)</f>
        <v>1FO</v>
      </c>
      <c r="AD2836" s="36" t="str" cm="1">
        <f t="array" aca="1" ref="AD2836" ca="1">IFERROR(
  INDEX(
    montadora[Montadora],
    MATCH(TRUE,LEFT(#REF!,NÚCARACT(montadora[SKU Parcial]))=montadora[SKU Parcial],0)
  ),
  ""
)</f>
        <v/>
      </c>
    </row>
    <row r="2837" spans="1:30" customFormat="1" x14ac:dyDescent="0.25">
      <c r="A2837" s="1" t="s">
        <v>5338</v>
      </c>
      <c r="B2837" s="1" t="s">
        <v>5339</v>
      </c>
      <c r="C2837" s="1" t="s">
        <v>829</v>
      </c>
      <c r="D2837" s="1" t="s">
        <v>138</v>
      </c>
      <c r="E2837" s="1" t="s">
        <v>692</v>
      </c>
      <c r="F2837" s="1" t="s">
        <v>478</v>
      </c>
      <c r="G2837" s="6" t="s">
        <v>11227</v>
      </c>
      <c r="H2837" s="2" t="s">
        <v>30</v>
      </c>
      <c r="I2837" s="1" t="s">
        <v>36</v>
      </c>
      <c r="J2837" s="1" t="s">
        <v>479</v>
      </c>
      <c r="K2837" s="4">
        <v>45825</v>
      </c>
      <c r="L2837" s="16" t="s">
        <v>11229</v>
      </c>
      <c r="M2837" s="26">
        <v>174.56</v>
      </c>
      <c r="N2837" s="2">
        <v>1</v>
      </c>
      <c r="O2837" s="26">
        <v>174.56</v>
      </c>
      <c r="P2837" s="26">
        <v>82.33</v>
      </c>
      <c r="Q2837" s="26">
        <v>14.35</v>
      </c>
      <c r="R2837" s="26">
        <v>20.07</v>
      </c>
      <c r="S2837" s="26">
        <v>0</v>
      </c>
      <c r="T2837" s="26">
        <v>24.25</v>
      </c>
      <c r="U2837" s="26">
        <v>33.56</v>
      </c>
      <c r="V2837" s="10">
        <v>0.19220000000000001</v>
      </c>
      <c r="W2837" s="1" t="s">
        <v>34</v>
      </c>
      <c r="X2837" s="3"/>
      <c r="Y2837" s="3"/>
      <c r="Z2837" s="5" t="s">
        <v>7980</v>
      </c>
      <c r="AA2837" s="5" t="str">
        <f>VLOOKUP(J2837, sku!B:C, 2, FALSE)</f>
        <v>1 Fogareiro 1 Boca + 4 Refis Guepardo</v>
      </c>
      <c r="AB2837" s="3" t="str">
        <f>VLOOKUP(J2837, sku!B:BM, 64, FALSE)</f>
        <v>Importação</v>
      </c>
      <c r="AC2837" s="3" t="str">
        <f>LEFT(pedidos[[#This Row],[SKU]],3)</f>
        <v>1FO</v>
      </c>
      <c r="AD2837" s="36" t="str" cm="1">
        <f t="array" aca="1" ref="AD2837" ca="1">IFERROR(
  INDEX(
    montadora[Montadora],
    MATCH(TRUE,LEFT(#REF!,NÚCARACT(montadora[SKU Parcial]))=montadora[SKU Parcial],0)
  ),
  ""
)</f>
        <v/>
      </c>
    </row>
    <row r="2838" spans="1:30" customFormat="1" x14ac:dyDescent="0.25">
      <c r="A2838" s="1" t="s">
        <v>5340</v>
      </c>
      <c r="B2838" s="1" t="s">
        <v>36</v>
      </c>
      <c r="C2838" s="1" t="s">
        <v>5341</v>
      </c>
      <c r="D2838" s="1" t="s">
        <v>420</v>
      </c>
      <c r="E2838" s="1" t="s">
        <v>692</v>
      </c>
      <c r="F2838" s="1" t="s">
        <v>478</v>
      </c>
      <c r="G2838" s="6" t="s">
        <v>11227</v>
      </c>
      <c r="H2838" s="2" t="s">
        <v>30</v>
      </c>
      <c r="I2838" s="1" t="s">
        <v>36</v>
      </c>
      <c r="J2838" s="1" t="s">
        <v>479</v>
      </c>
      <c r="K2838" s="4">
        <v>45825</v>
      </c>
      <c r="L2838" s="16" t="s">
        <v>11229</v>
      </c>
      <c r="M2838" s="26">
        <v>174.56</v>
      </c>
      <c r="N2838" s="2">
        <v>1</v>
      </c>
      <c r="O2838" s="26">
        <v>174.56</v>
      </c>
      <c r="P2838" s="26">
        <v>82.33</v>
      </c>
      <c r="Q2838" s="26">
        <v>14.35</v>
      </c>
      <c r="R2838" s="26">
        <v>20.07</v>
      </c>
      <c r="S2838" s="26">
        <v>0</v>
      </c>
      <c r="T2838" s="26">
        <v>24.25</v>
      </c>
      <c r="U2838" s="26">
        <v>33.56</v>
      </c>
      <c r="V2838" s="10">
        <v>0.19220000000000001</v>
      </c>
      <c r="W2838" s="1" t="s">
        <v>34</v>
      </c>
      <c r="X2838" s="3"/>
      <c r="Y2838" s="3"/>
      <c r="Z2838" s="5" t="s">
        <v>7980</v>
      </c>
      <c r="AA2838" s="5" t="str">
        <f>VLOOKUP(J2838, sku!B:C, 2, FALSE)</f>
        <v>1 Fogareiro 1 Boca + 4 Refis Guepardo</v>
      </c>
      <c r="AB2838" s="3" t="str">
        <f>VLOOKUP(J2838, sku!B:BM, 64, FALSE)</f>
        <v>Importação</v>
      </c>
      <c r="AC2838" s="3" t="str">
        <f>LEFT(pedidos[[#This Row],[SKU]],3)</f>
        <v>1FO</v>
      </c>
      <c r="AD2838" s="36" t="str" cm="1">
        <f t="array" aca="1" ref="AD2838" ca="1">IFERROR(
  INDEX(
    montadora[Montadora],
    MATCH(TRUE,LEFT(#REF!,NÚCARACT(montadora[SKU Parcial]))=montadora[SKU Parcial],0)
  ),
  ""
)</f>
        <v/>
      </c>
    </row>
    <row r="2839" spans="1:30" customFormat="1" x14ac:dyDescent="0.25">
      <c r="A2839" s="1" t="s">
        <v>5342</v>
      </c>
      <c r="B2839" s="1" t="s">
        <v>5343</v>
      </c>
      <c r="C2839" s="1" t="s">
        <v>5344</v>
      </c>
      <c r="D2839" s="1" t="s">
        <v>27</v>
      </c>
      <c r="E2839" s="1" t="s">
        <v>692</v>
      </c>
      <c r="F2839" s="1" t="s">
        <v>478</v>
      </c>
      <c r="G2839" s="6" t="s">
        <v>11227</v>
      </c>
      <c r="H2839" s="2" t="s">
        <v>30</v>
      </c>
      <c r="I2839" s="1" t="s">
        <v>36</v>
      </c>
      <c r="J2839" s="1" t="s">
        <v>479</v>
      </c>
      <c r="K2839" s="4">
        <v>45825</v>
      </c>
      <c r="L2839" s="16" t="s">
        <v>11229</v>
      </c>
      <c r="M2839" s="26">
        <v>174.56</v>
      </c>
      <c r="N2839" s="2">
        <v>1</v>
      </c>
      <c r="O2839" s="26">
        <v>174.56</v>
      </c>
      <c r="P2839" s="26">
        <v>82.33</v>
      </c>
      <c r="Q2839" s="26">
        <v>14.35</v>
      </c>
      <c r="R2839" s="26">
        <v>20.07</v>
      </c>
      <c r="S2839" s="26">
        <v>0</v>
      </c>
      <c r="T2839" s="26">
        <v>24.25</v>
      </c>
      <c r="U2839" s="26">
        <v>33.56</v>
      </c>
      <c r="V2839" s="10">
        <v>0.19220000000000001</v>
      </c>
      <c r="W2839" s="1" t="s">
        <v>34</v>
      </c>
      <c r="X2839" s="3"/>
      <c r="Y2839" s="3"/>
      <c r="Z2839" s="5" t="s">
        <v>7980</v>
      </c>
      <c r="AA2839" s="5" t="str">
        <f>VLOOKUP(J2839, sku!B:C, 2, FALSE)</f>
        <v>1 Fogareiro 1 Boca + 4 Refis Guepardo</v>
      </c>
      <c r="AB2839" s="3" t="str">
        <f>VLOOKUP(J2839, sku!B:BM, 64, FALSE)</f>
        <v>Importação</v>
      </c>
      <c r="AC2839" s="3" t="str">
        <f>LEFT(pedidos[[#This Row],[SKU]],3)</f>
        <v>1FO</v>
      </c>
      <c r="AD2839" s="36" t="str" cm="1">
        <f t="array" aca="1" ref="AD2839" ca="1">IFERROR(
  INDEX(
    montadora[Montadora],
    MATCH(TRUE,LEFT(#REF!,NÚCARACT(montadora[SKU Parcial]))=montadora[SKU Parcial],0)
  ),
  ""
)</f>
        <v/>
      </c>
    </row>
    <row r="2840" spans="1:30" customFormat="1" x14ac:dyDescent="0.25">
      <c r="A2840" s="1" t="s">
        <v>5345</v>
      </c>
      <c r="B2840" s="1" t="s">
        <v>5346</v>
      </c>
      <c r="C2840" s="1" t="s">
        <v>4515</v>
      </c>
      <c r="D2840" s="1" t="s">
        <v>27</v>
      </c>
      <c r="E2840" s="1" t="s">
        <v>692</v>
      </c>
      <c r="F2840" s="1" t="s">
        <v>478</v>
      </c>
      <c r="G2840" s="6" t="s">
        <v>11227</v>
      </c>
      <c r="H2840" s="2" t="s">
        <v>30</v>
      </c>
      <c r="I2840" s="1" t="s">
        <v>36</v>
      </c>
      <c r="J2840" s="1" t="s">
        <v>479</v>
      </c>
      <c r="K2840" s="4">
        <v>45825</v>
      </c>
      <c r="L2840" s="16" t="s">
        <v>11229</v>
      </c>
      <c r="M2840" s="26">
        <v>174.56</v>
      </c>
      <c r="N2840" s="2">
        <v>1</v>
      </c>
      <c r="O2840" s="26">
        <v>174.56</v>
      </c>
      <c r="P2840" s="26">
        <v>82.33</v>
      </c>
      <c r="Q2840" s="26">
        <v>14.35</v>
      </c>
      <c r="R2840" s="26">
        <v>20.07</v>
      </c>
      <c r="S2840" s="26">
        <v>0</v>
      </c>
      <c r="T2840" s="26">
        <v>24.25</v>
      </c>
      <c r="U2840" s="26">
        <v>33.56</v>
      </c>
      <c r="V2840" s="10">
        <v>0.19220000000000001</v>
      </c>
      <c r="W2840" s="1" t="s">
        <v>34</v>
      </c>
      <c r="X2840" s="3"/>
      <c r="Y2840" s="3"/>
      <c r="Z2840" s="5" t="s">
        <v>7980</v>
      </c>
      <c r="AA2840" s="5" t="str">
        <f>VLOOKUP(J2840, sku!B:C, 2, FALSE)</f>
        <v>1 Fogareiro 1 Boca + 4 Refis Guepardo</v>
      </c>
      <c r="AB2840" s="3" t="str">
        <f>VLOOKUP(J2840, sku!B:BM, 64, FALSE)</f>
        <v>Importação</v>
      </c>
      <c r="AC2840" s="3" t="str">
        <f>LEFT(pedidos[[#This Row],[SKU]],3)</f>
        <v>1FO</v>
      </c>
      <c r="AD2840" s="36" t="str" cm="1">
        <f t="array" aca="1" ref="AD2840" ca="1">IFERROR(
  INDEX(
    montadora[Montadora],
    MATCH(TRUE,LEFT(#REF!,NÚCARACT(montadora[SKU Parcial]))=montadora[SKU Parcial],0)
  ),
  ""
)</f>
        <v/>
      </c>
    </row>
    <row r="2841" spans="1:30" customFormat="1" x14ac:dyDescent="0.25">
      <c r="A2841" s="1" t="s">
        <v>5347</v>
      </c>
      <c r="B2841" s="1" t="s">
        <v>36</v>
      </c>
      <c r="C2841" s="1" t="s">
        <v>5348</v>
      </c>
      <c r="D2841" s="1" t="s">
        <v>950</v>
      </c>
      <c r="E2841" s="1" t="s">
        <v>692</v>
      </c>
      <c r="F2841" s="1" t="s">
        <v>478</v>
      </c>
      <c r="G2841" s="6" t="s">
        <v>11227</v>
      </c>
      <c r="H2841" s="2" t="s">
        <v>30</v>
      </c>
      <c r="I2841" s="1" t="s">
        <v>36</v>
      </c>
      <c r="J2841" s="1" t="s">
        <v>479</v>
      </c>
      <c r="K2841" s="4">
        <v>45826</v>
      </c>
      <c r="L2841" s="16" t="s">
        <v>11229</v>
      </c>
      <c r="M2841" s="26">
        <v>174.56</v>
      </c>
      <c r="N2841" s="2">
        <v>1</v>
      </c>
      <c r="O2841" s="26">
        <v>174.56</v>
      </c>
      <c r="P2841" s="26">
        <v>82.33</v>
      </c>
      <c r="Q2841" s="26">
        <v>14.35</v>
      </c>
      <c r="R2841" s="26">
        <v>20.07</v>
      </c>
      <c r="S2841" s="26">
        <v>0</v>
      </c>
      <c r="T2841" s="26">
        <v>24.25</v>
      </c>
      <c r="U2841" s="26">
        <v>33.56</v>
      </c>
      <c r="V2841" s="10">
        <v>0.19220000000000001</v>
      </c>
      <c r="W2841" s="1" t="s">
        <v>89</v>
      </c>
      <c r="X2841" s="3"/>
      <c r="Y2841" s="3"/>
      <c r="Z2841" s="5" t="s">
        <v>7980</v>
      </c>
      <c r="AA2841" s="5" t="str">
        <f>VLOOKUP(J2841, sku!B:C, 2, FALSE)</f>
        <v>1 Fogareiro 1 Boca + 4 Refis Guepardo</v>
      </c>
      <c r="AB2841" s="3" t="str">
        <f>VLOOKUP(J2841, sku!B:BM, 64, FALSE)</f>
        <v>Importação</v>
      </c>
      <c r="AC2841" s="3" t="str">
        <f>LEFT(pedidos[[#This Row],[SKU]],3)</f>
        <v>1FO</v>
      </c>
      <c r="AD2841" s="36" t="str" cm="1">
        <f t="array" aca="1" ref="AD2841" ca="1">IFERROR(
  INDEX(
    montadora[Montadora],
    MATCH(TRUE,LEFT(J3216,NÚCARACT(montadora[SKU Parcial]))=montadora[SKU Parcial],0)
  ),
  ""
)</f>
        <v/>
      </c>
    </row>
    <row r="2842" spans="1:30" customFormat="1" x14ac:dyDescent="0.25">
      <c r="A2842" s="1" t="s">
        <v>5349</v>
      </c>
      <c r="B2842" s="1" t="s">
        <v>36</v>
      </c>
      <c r="C2842" s="1" t="s">
        <v>5350</v>
      </c>
      <c r="D2842" s="1" t="s">
        <v>27</v>
      </c>
      <c r="E2842" s="1" t="s">
        <v>692</v>
      </c>
      <c r="F2842" s="1" t="s">
        <v>478</v>
      </c>
      <c r="G2842" s="6" t="s">
        <v>11227</v>
      </c>
      <c r="H2842" s="2" t="s">
        <v>30</v>
      </c>
      <c r="I2842" s="1" t="s">
        <v>36</v>
      </c>
      <c r="J2842" s="1" t="s">
        <v>479</v>
      </c>
      <c r="K2842" s="4">
        <v>45826</v>
      </c>
      <c r="L2842" s="16" t="s">
        <v>11229</v>
      </c>
      <c r="M2842" s="26">
        <v>174.56</v>
      </c>
      <c r="N2842" s="2">
        <v>1</v>
      </c>
      <c r="O2842" s="26">
        <v>174.56</v>
      </c>
      <c r="P2842" s="26">
        <v>82.33</v>
      </c>
      <c r="Q2842" s="26">
        <v>14.35</v>
      </c>
      <c r="R2842" s="26">
        <v>20.07</v>
      </c>
      <c r="S2842" s="26">
        <v>0</v>
      </c>
      <c r="T2842" s="26">
        <v>24.25</v>
      </c>
      <c r="U2842" s="26">
        <v>33.56</v>
      </c>
      <c r="V2842" s="10">
        <v>0.19220000000000001</v>
      </c>
      <c r="W2842" s="1" t="s">
        <v>34</v>
      </c>
      <c r="X2842" s="3"/>
      <c r="Y2842" s="3"/>
      <c r="Z2842" s="5" t="s">
        <v>7980</v>
      </c>
      <c r="AA2842" s="5" t="str">
        <f>VLOOKUP(J2842, sku!B:C, 2, FALSE)</f>
        <v>1 Fogareiro 1 Boca + 4 Refis Guepardo</v>
      </c>
      <c r="AB2842" s="3" t="str">
        <f>VLOOKUP(J2842, sku!B:BM, 64, FALSE)</f>
        <v>Importação</v>
      </c>
      <c r="AC2842" s="3" t="str">
        <f>LEFT(pedidos[[#This Row],[SKU]],3)</f>
        <v>1FO</v>
      </c>
      <c r="AD2842" s="36" t="str" cm="1">
        <f t="array" aca="1" ref="AD2842" ca="1">IFERROR(
  INDEX(
    montadora[Montadora],
    MATCH(TRUE,LEFT(J3217,NÚCARACT(montadora[SKU Parcial]))=montadora[SKU Parcial],0)
  ),
  ""
)</f>
        <v/>
      </c>
    </row>
    <row r="2843" spans="1:30" customFormat="1" x14ac:dyDescent="0.25">
      <c r="A2843" s="1" t="s">
        <v>5421</v>
      </c>
      <c r="B2843" s="1" t="s">
        <v>5422</v>
      </c>
      <c r="C2843" s="1" t="s">
        <v>5423</v>
      </c>
      <c r="D2843" s="1" t="s">
        <v>138</v>
      </c>
      <c r="E2843" s="1" t="s">
        <v>2149</v>
      </c>
      <c r="F2843" s="1" t="s">
        <v>2150</v>
      </c>
      <c r="G2843" s="6" t="s">
        <v>11227</v>
      </c>
      <c r="H2843" s="2" t="s">
        <v>47</v>
      </c>
      <c r="I2843" s="1" t="s">
        <v>36</v>
      </c>
      <c r="J2843" s="1" t="s">
        <v>479</v>
      </c>
      <c r="K2843" s="4">
        <v>45824</v>
      </c>
      <c r="L2843" s="16" t="s">
        <v>11229</v>
      </c>
      <c r="M2843" s="26">
        <v>183.8</v>
      </c>
      <c r="N2843" s="2">
        <v>1</v>
      </c>
      <c r="O2843" s="26">
        <v>183.8</v>
      </c>
      <c r="P2843" s="26">
        <v>82.33</v>
      </c>
      <c r="Q2843" s="26">
        <v>15.11</v>
      </c>
      <c r="R2843" s="26">
        <v>30.33</v>
      </c>
      <c r="S2843" s="26">
        <v>0</v>
      </c>
      <c r="T2843" s="26">
        <v>24.25</v>
      </c>
      <c r="U2843" s="26">
        <v>31.78</v>
      </c>
      <c r="V2843" s="10">
        <v>0.1729</v>
      </c>
      <c r="W2843" s="1" t="s">
        <v>34</v>
      </c>
      <c r="X2843" s="3"/>
      <c r="Y2843" s="3"/>
      <c r="Z2843" s="5" t="s">
        <v>7980</v>
      </c>
      <c r="AA2843" s="5" t="str">
        <f>VLOOKUP(J2843, sku!B:C, 2, FALSE)</f>
        <v>1 Fogareiro 1 Boca + 4 Refis Guepardo</v>
      </c>
      <c r="AB2843" s="3" t="str">
        <f>VLOOKUP(J2843, sku!B:BM, 64, FALSE)</f>
        <v>Importação</v>
      </c>
      <c r="AC2843" s="3" t="str">
        <f>LEFT(pedidos[[#This Row],[SKU]],3)</f>
        <v>1FO</v>
      </c>
      <c r="AD2843" s="36" t="str" cm="1">
        <f t="array" aca="1" ref="AD2843" ca="1">IFERROR(
  INDEX(
    montadora[Montadora],
    MATCH(TRUE,LEFT(J3218,NÚCARACT(montadora[SKU Parcial]))=montadora[SKU Parcial],0)
  ),
  ""
)</f>
        <v/>
      </c>
    </row>
    <row r="2844" spans="1:30" customFormat="1" x14ac:dyDescent="0.25">
      <c r="A2844" s="1" t="s">
        <v>5374</v>
      </c>
      <c r="B2844" s="1" t="s">
        <v>5375</v>
      </c>
      <c r="C2844" s="1" t="s">
        <v>5376</v>
      </c>
      <c r="D2844" s="1" t="s">
        <v>347</v>
      </c>
      <c r="E2844" s="1" t="s">
        <v>2746</v>
      </c>
      <c r="F2844" s="1" t="s">
        <v>1793</v>
      </c>
      <c r="G2844" s="6" t="s">
        <v>11227</v>
      </c>
      <c r="H2844" s="2" t="s">
        <v>30</v>
      </c>
      <c r="I2844" s="1" t="s">
        <v>36</v>
      </c>
      <c r="J2844" s="1" t="s">
        <v>2747</v>
      </c>
      <c r="K2844" s="4">
        <v>45838</v>
      </c>
      <c r="L2844" s="2" t="s">
        <v>804</v>
      </c>
      <c r="M2844" s="26">
        <v>78.8</v>
      </c>
      <c r="N2844" s="2">
        <v>2</v>
      </c>
      <c r="O2844" s="26">
        <v>157.6</v>
      </c>
      <c r="P2844" s="26">
        <v>82.72</v>
      </c>
      <c r="Q2844" s="26">
        <v>12.95</v>
      </c>
      <c r="R2844" s="26">
        <v>32.42</v>
      </c>
      <c r="S2844" s="26">
        <v>0</v>
      </c>
      <c r="T2844" s="26">
        <v>0</v>
      </c>
      <c r="U2844" s="26">
        <v>29.51</v>
      </c>
      <c r="V2844" s="10">
        <v>0.18720000000000001</v>
      </c>
      <c r="W2844" s="1" t="s">
        <v>34</v>
      </c>
      <c r="X2844" s="3"/>
      <c r="Y2844" s="3"/>
      <c r="Z2844" s="5" t="s">
        <v>7980</v>
      </c>
      <c r="AA2844" s="5" t="str">
        <f>VLOOKUP(J2844, sku!B:C, 2, FALSE)</f>
        <v>Cabo de Chupeta Coaxial de Transferência de Carga de Bateria 12/24V 500 Amper, PVC, CCA 5 Metros</v>
      </c>
      <c r="AB2844" s="3" t="str">
        <f>VLOOKUP(J2844, sku!B:BM, 64, FALSE)</f>
        <v>Importação</v>
      </c>
      <c r="AC2844" s="3" t="str">
        <f>LEFT(pedidos[[#This Row],[SKU]],3)</f>
        <v>1EC</v>
      </c>
      <c r="AD2844" s="36" t="str" cm="1">
        <f t="array" aca="1" ref="AD2844" ca="1">IFERROR(
  INDEX(
    montadora[Montadora],
    MATCH(TRUE,LEFT(J3223,NÚCARACT(montadora[SKU Parcial]))=montadora[SKU Parcial],0)
  ),
  ""
)</f>
        <v/>
      </c>
    </row>
    <row r="2845" spans="1:30" x14ac:dyDescent="0.25">
      <c r="A2845" s="42" t="s">
        <v>10229</v>
      </c>
      <c r="B2845" s="42"/>
      <c r="C2845" s="42"/>
      <c r="D2845" s="42"/>
      <c r="E2845" s="42">
        <v>22093681175</v>
      </c>
      <c r="F2845" s="42" t="s">
        <v>8402</v>
      </c>
      <c r="G2845" s="42" t="s">
        <v>11228</v>
      </c>
      <c r="H2845" s="19"/>
      <c r="I2845" s="42"/>
      <c r="J2845" s="42" t="s">
        <v>5217</v>
      </c>
      <c r="K2845" s="21">
        <v>45834</v>
      </c>
      <c r="L2845" s="19" t="s">
        <v>8443</v>
      </c>
      <c r="M2845" s="44">
        <v>133.80000000000001</v>
      </c>
      <c r="N2845" s="19">
        <v>1</v>
      </c>
      <c r="O2845" s="44">
        <v>133.80000000000001</v>
      </c>
      <c r="P2845" s="44">
        <v>87.11</v>
      </c>
      <c r="Q2845" s="44">
        <v>4.9800000000000004</v>
      </c>
      <c r="R2845" s="44">
        <v>30.76</v>
      </c>
      <c r="S2845" s="44">
        <v>0</v>
      </c>
      <c r="T2845" s="44">
        <v>0</v>
      </c>
      <c r="U2845" s="44">
        <v>10.95</v>
      </c>
      <c r="V2845" s="23">
        <v>8.1900000000000001E-2</v>
      </c>
      <c r="W2845" s="42" t="s">
        <v>34</v>
      </c>
      <c r="X2845" s="43"/>
      <c r="Y2845" s="43"/>
      <c r="Z2845" s="43" t="s">
        <v>8442</v>
      </c>
      <c r="AA2845" s="43" t="str">
        <f>VLOOKUP(J2845, sku!B:C, 2, FALSE)</f>
        <v>Shiny 1,5l</v>
      </c>
      <c r="AB2845" s="45" t="str">
        <f>VLOOKUP(J2845, sku!B:BM, 64, FALSE)</f>
        <v>Revenda</v>
      </c>
      <c r="AC2845" s="45" t="str">
        <f>LEFT(pedidos[[#This Row],[SKU]],3)</f>
        <v>VX2</v>
      </c>
      <c r="AD2845" s="37" t="str" cm="1">
        <f t="array" aca="1" ref="AD2845" ca="1">IFERROR(
  INDEX(
    montadora[Montadora],
    MATCH(TRUE,LEFT(J3225,NÚCARACT(montadora[SKU Parcial]))=montadora[SKU Parcial],0)
  ),
  ""
)</f>
        <v/>
      </c>
    </row>
    <row r="2846" spans="1:30" x14ac:dyDescent="0.25">
      <c r="A2846" s="42" t="s">
        <v>10244</v>
      </c>
      <c r="B2846" s="42"/>
      <c r="C2846" s="42"/>
      <c r="D2846" s="42"/>
      <c r="E2846" s="42">
        <v>22093681175</v>
      </c>
      <c r="F2846" s="42" t="s">
        <v>8402</v>
      </c>
      <c r="G2846" s="42" t="s">
        <v>11228</v>
      </c>
      <c r="H2846" s="19"/>
      <c r="I2846" s="42"/>
      <c r="J2846" s="42" t="s">
        <v>5217</v>
      </c>
      <c r="K2846" s="21">
        <v>45833</v>
      </c>
      <c r="L2846" s="19" t="s">
        <v>8443</v>
      </c>
      <c r="M2846" s="44">
        <v>133.80000000000001</v>
      </c>
      <c r="N2846" s="19">
        <v>1</v>
      </c>
      <c r="O2846" s="44">
        <v>133.80000000000001</v>
      </c>
      <c r="P2846" s="44">
        <v>87.11</v>
      </c>
      <c r="Q2846" s="44">
        <v>4.9800000000000004</v>
      </c>
      <c r="R2846" s="44">
        <v>30.76</v>
      </c>
      <c r="S2846" s="44">
        <v>0</v>
      </c>
      <c r="T2846" s="44">
        <v>0</v>
      </c>
      <c r="U2846" s="44">
        <v>10.95</v>
      </c>
      <c r="V2846" s="23">
        <v>8.1900000000000001E-2</v>
      </c>
      <c r="W2846" s="42" t="s">
        <v>34</v>
      </c>
      <c r="X2846" s="43"/>
      <c r="Y2846" s="43"/>
      <c r="Z2846" s="43" t="s">
        <v>8442</v>
      </c>
      <c r="AA2846" s="43" t="str">
        <f>VLOOKUP(J2846, sku!B:C, 2, FALSE)</f>
        <v>Shiny 1,5l</v>
      </c>
      <c r="AB2846" s="45" t="str">
        <f>VLOOKUP(J2846, sku!B:BM, 64, FALSE)</f>
        <v>Revenda</v>
      </c>
      <c r="AC2846" s="45" t="str">
        <f>LEFT(pedidos[[#This Row],[SKU]],3)</f>
        <v>VX2</v>
      </c>
      <c r="AD2846" s="37" t="str" cm="1">
        <f t="array" aca="1" ref="AD2846" ca="1">IFERROR(
  INDEX(
    montadora[Montadora],
    MATCH(TRUE,LEFT(J3226,NÚCARACT(montadora[SKU Parcial]))=montadora[SKU Parcial],0)
  ),
  ""
)</f>
        <v/>
      </c>
    </row>
    <row r="2847" spans="1:30" x14ac:dyDescent="0.25">
      <c r="A2847" s="42" t="s">
        <v>10293</v>
      </c>
      <c r="B2847" s="42"/>
      <c r="C2847" s="42"/>
      <c r="D2847" s="42"/>
      <c r="E2847" s="42">
        <v>22093681175</v>
      </c>
      <c r="F2847" s="42" t="s">
        <v>8402</v>
      </c>
      <c r="G2847" s="42" t="s">
        <v>11228</v>
      </c>
      <c r="H2847" s="19"/>
      <c r="I2847" s="42"/>
      <c r="J2847" s="42" t="s">
        <v>5217</v>
      </c>
      <c r="K2847" s="21">
        <v>45831</v>
      </c>
      <c r="L2847" s="19" t="s">
        <v>8443</v>
      </c>
      <c r="M2847" s="44">
        <v>133.80000000000001</v>
      </c>
      <c r="N2847" s="19">
        <v>1</v>
      </c>
      <c r="O2847" s="44">
        <v>133.80000000000001</v>
      </c>
      <c r="P2847" s="44">
        <v>87.11</v>
      </c>
      <c r="Q2847" s="44">
        <v>4.9800000000000004</v>
      </c>
      <c r="R2847" s="44">
        <v>30.76</v>
      </c>
      <c r="S2847" s="44">
        <v>0</v>
      </c>
      <c r="T2847" s="44">
        <v>0</v>
      </c>
      <c r="U2847" s="44">
        <v>10.95</v>
      </c>
      <c r="V2847" s="23">
        <v>8.1900000000000001E-2</v>
      </c>
      <c r="W2847" s="42" t="s">
        <v>34</v>
      </c>
      <c r="X2847" s="43"/>
      <c r="Y2847" s="43"/>
      <c r="Z2847" s="43" t="s">
        <v>8442</v>
      </c>
      <c r="AA2847" s="43" t="str">
        <f>VLOOKUP(J2847, sku!B:C, 2, FALSE)</f>
        <v>Shiny 1,5l</v>
      </c>
      <c r="AB2847" s="45" t="str">
        <f>VLOOKUP(J2847, sku!B:BM, 64, FALSE)</f>
        <v>Revenda</v>
      </c>
      <c r="AC2847" s="45" t="str">
        <f>LEFT(pedidos[[#This Row],[SKU]],3)</f>
        <v>VX2</v>
      </c>
      <c r="AD2847" s="37" t="str" cm="1">
        <f t="array" aca="1" ref="AD2847" ca="1">IFERROR(
  INDEX(
    montadora[Montadora],
    MATCH(TRUE,LEFT(J3227,NÚCARACT(montadora[SKU Parcial]))=montadora[SKU Parcial],0)
  ),
  ""
)</f>
        <v/>
      </c>
    </row>
    <row r="2848" spans="1:30" x14ac:dyDescent="0.25">
      <c r="A2848" s="42" t="s">
        <v>10298</v>
      </c>
      <c r="B2848" s="42"/>
      <c r="C2848" s="42"/>
      <c r="D2848" s="42"/>
      <c r="E2848" s="42">
        <v>22093681175</v>
      </c>
      <c r="F2848" s="42" t="s">
        <v>8402</v>
      </c>
      <c r="G2848" s="42" t="s">
        <v>11228</v>
      </c>
      <c r="H2848" s="19"/>
      <c r="I2848" s="42"/>
      <c r="J2848" s="42" t="s">
        <v>5217</v>
      </c>
      <c r="K2848" s="21">
        <v>45831</v>
      </c>
      <c r="L2848" s="19" t="s">
        <v>8443</v>
      </c>
      <c r="M2848" s="44">
        <v>133.80000000000001</v>
      </c>
      <c r="N2848" s="19">
        <v>1</v>
      </c>
      <c r="O2848" s="44">
        <v>133.80000000000001</v>
      </c>
      <c r="P2848" s="44">
        <v>87.11</v>
      </c>
      <c r="Q2848" s="44">
        <v>4.9800000000000004</v>
      </c>
      <c r="R2848" s="44">
        <v>30.76</v>
      </c>
      <c r="S2848" s="44">
        <v>0</v>
      </c>
      <c r="T2848" s="44">
        <v>0</v>
      </c>
      <c r="U2848" s="44">
        <v>10.95</v>
      </c>
      <c r="V2848" s="23">
        <v>8.1900000000000001E-2</v>
      </c>
      <c r="W2848" s="42" t="s">
        <v>34</v>
      </c>
      <c r="X2848" s="43"/>
      <c r="Y2848" s="43"/>
      <c r="Z2848" s="43" t="s">
        <v>8442</v>
      </c>
      <c r="AA2848" s="43" t="str">
        <f>VLOOKUP(J2848, sku!B:C, 2, FALSE)</f>
        <v>Shiny 1,5l</v>
      </c>
      <c r="AB2848" s="45" t="str">
        <f>VLOOKUP(J2848, sku!B:BM, 64, FALSE)</f>
        <v>Revenda</v>
      </c>
      <c r="AC2848" s="45" t="str">
        <f>LEFT(pedidos[[#This Row],[SKU]],3)</f>
        <v>VX2</v>
      </c>
      <c r="AD2848" s="37" t="str" cm="1">
        <f t="array" aca="1" ref="AD2848" ca="1">IFERROR(
  INDEX(
    montadora[Montadora],
    MATCH(TRUE,LEFT(J3228,NÚCARACT(montadora[SKU Parcial]))=montadora[SKU Parcial],0)
  ),
  ""
)</f>
        <v/>
      </c>
    </row>
    <row r="2849" spans="1:30" x14ac:dyDescent="0.25">
      <c r="A2849" s="42" t="s">
        <v>10342</v>
      </c>
      <c r="B2849" s="42"/>
      <c r="C2849" s="42"/>
      <c r="D2849" s="42"/>
      <c r="E2849" s="42">
        <v>22093681175</v>
      </c>
      <c r="F2849" s="42" t="s">
        <v>8402</v>
      </c>
      <c r="G2849" s="42" t="s">
        <v>11228</v>
      </c>
      <c r="H2849" s="19"/>
      <c r="I2849" s="42"/>
      <c r="J2849" s="42" t="s">
        <v>5217</v>
      </c>
      <c r="K2849" s="21">
        <v>45828</v>
      </c>
      <c r="L2849" s="19" t="s">
        <v>8443</v>
      </c>
      <c r="M2849" s="44">
        <v>133.80000000000001</v>
      </c>
      <c r="N2849" s="19">
        <v>1</v>
      </c>
      <c r="O2849" s="44">
        <v>141.80000000000001</v>
      </c>
      <c r="P2849" s="44">
        <v>87.11</v>
      </c>
      <c r="Q2849" s="44">
        <v>4.9800000000000004</v>
      </c>
      <c r="R2849" s="44">
        <v>30.76</v>
      </c>
      <c r="S2849" s="44">
        <v>8</v>
      </c>
      <c r="T2849" s="44">
        <v>0</v>
      </c>
      <c r="U2849" s="44">
        <v>10.95</v>
      </c>
      <c r="V2849" s="23">
        <v>8.1900000000000001E-2</v>
      </c>
      <c r="W2849" s="42" t="s">
        <v>34</v>
      </c>
      <c r="X2849" s="43"/>
      <c r="Y2849" s="43"/>
      <c r="Z2849" s="43" t="s">
        <v>8442</v>
      </c>
      <c r="AA2849" s="43" t="str">
        <f>VLOOKUP(J2849, sku!B:C, 2, FALSE)</f>
        <v>Shiny 1,5l</v>
      </c>
      <c r="AB2849" s="45" t="str">
        <f>VLOOKUP(J2849, sku!B:BM, 64, FALSE)</f>
        <v>Revenda</v>
      </c>
      <c r="AC2849" s="45" t="str">
        <f>LEFT(pedidos[[#This Row],[SKU]],3)</f>
        <v>VX2</v>
      </c>
      <c r="AD2849" s="37" t="str" cm="1">
        <f t="array" aca="1" ref="AD2849" ca="1">IFERROR(
  INDEX(
    montadora[Montadora],
    MATCH(TRUE,LEFT(J3229,NÚCARACT(montadora[SKU Parcial]))=montadora[SKU Parcial],0)
  ),
  ""
)</f>
        <v/>
      </c>
    </row>
    <row r="2850" spans="1:30" x14ac:dyDescent="0.25">
      <c r="A2850" s="42" t="s">
        <v>10387</v>
      </c>
      <c r="B2850" s="42"/>
      <c r="C2850" s="42"/>
      <c r="D2850" s="42"/>
      <c r="E2850" s="42">
        <v>22093681175</v>
      </c>
      <c r="F2850" s="42" t="s">
        <v>8402</v>
      </c>
      <c r="G2850" s="42" t="s">
        <v>11228</v>
      </c>
      <c r="H2850" s="19"/>
      <c r="I2850" s="42"/>
      <c r="J2850" s="42" t="s">
        <v>5217</v>
      </c>
      <c r="K2850" s="21">
        <v>45825</v>
      </c>
      <c r="L2850" s="19" t="s">
        <v>8443</v>
      </c>
      <c r="M2850" s="44">
        <v>132.80000000000001</v>
      </c>
      <c r="N2850" s="19">
        <v>1</v>
      </c>
      <c r="O2850" s="44">
        <v>140.80000000000001</v>
      </c>
      <c r="P2850" s="44">
        <v>87.11</v>
      </c>
      <c r="Q2850" s="44">
        <v>4.9400000000000004</v>
      </c>
      <c r="R2850" s="44">
        <v>30.56</v>
      </c>
      <c r="S2850" s="44">
        <v>8</v>
      </c>
      <c r="T2850" s="44">
        <v>0</v>
      </c>
      <c r="U2850" s="44">
        <v>10.19</v>
      </c>
      <c r="V2850" s="23">
        <v>7.6700000000000004E-2</v>
      </c>
      <c r="W2850" s="42" t="s">
        <v>34</v>
      </c>
      <c r="X2850" s="43"/>
      <c r="Y2850" s="43"/>
      <c r="Z2850" s="43" t="s">
        <v>8442</v>
      </c>
      <c r="AA2850" s="43" t="str">
        <f>VLOOKUP(J2850, sku!B:C, 2, FALSE)</f>
        <v>Shiny 1,5l</v>
      </c>
      <c r="AB2850" s="45" t="str">
        <f>VLOOKUP(J2850, sku!B:BM, 64, FALSE)</f>
        <v>Revenda</v>
      </c>
      <c r="AC2850" s="45" t="str">
        <f>LEFT(pedidos[[#This Row],[SKU]],3)</f>
        <v>VX2</v>
      </c>
      <c r="AD2850" s="37" t="str" cm="1">
        <f t="array" aca="1" ref="AD2850" ca="1">IFERROR(
  INDEX(
    montadora[Montadora],
    MATCH(TRUE,LEFT(J3230,NÚCARACT(montadora[SKU Parcial]))=montadora[SKU Parcial],0)
  ),
  ""
)</f>
        <v/>
      </c>
    </row>
    <row r="2851" spans="1:30" x14ac:dyDescent="0.25">
      <c r="A2851" s="42" t="s">
        <v>10410</v>
      </c>
      <c r="B2851" s="42"/>
      <c r="C2851" s="42"/>
      <c r="D2851" s="42"/>
      <c r="E2851" s="42">
        <v>22093681175</v>
      </c>
      <c r="F2851" s="42" t="s">
        <v>8402</v>
      </c>
      <c r="G2851" s="42" t="s">
        <v>11228</v>
      </c>
      <c r="H2851" s="19"/>
      <c r="I2851" s="42"/>
      <c r="J2851" s="42" t="s">
        <v>5217</v>
      </c>
      <c r="K2851" s="21">
        <v>45824</v>
      </c>
      <c r="L2851" s="19" t="s">
        <v>8443</v>
      </c>
      <c r="M2851" s="44">
        <v>129.80000000000001</v>
      </c>
      <c r="N2851" s="19">
        <v>1</v>
      </c>
      <c r="O2851" s="44">
        <v>129.80000000000001</v>
      </c>
      <c r="P2851" s="44">
        <v>87.11</v>
      </c>
      <c r="Q2851" s="44">
        <v>4.83</v>
      </c>
      <c r="R2851" s="44">
        <v>29.96</v>
      </c>
      <c r="S2851" s="44">
        <v>0</v>
      </c>
      <c r="T2851" s="44">
        <v>0</v>
      </c>
      <c r="U2851" s="44">
        <v>7.9</v>
      </c>
      <c r="V2851" s="23">
        <v>6.0900000000000003E-2</v>
      </c>
      <c r="W2851" s="42" t="s">
        <v>34</v>
      </c>
      <c r="X2851" s="43"/>
      <c r="Y2851" s="43"/>
      <c r="Z2851" s="43" t="s">
        <v>8442</v>
      </c>
      <c r="AA2851" s="43" t="str">
        <f>VLOOKUP(J2851, sku!B:C, 2, FALSE)</f>
        <v>Shiny 1,5l</v>
      </c>
      <c r="AB2851" s="45" t="str">
        <f>VLOOKUP(J2851, sku!B:BM, 64, FALSE)</f>
        <v>Revenda</v>
      </c>
      <c r="AC2851" s="45" t="str">
        <f>LEFT(pedidos[[#This Row],[SKU]],3)</f>
        <v>VX2</v>
      </c>
      <c r="AD2851" s="37" t="str" cm="1">
        <f t="array" aca="1" ref="AD2851" ca="1">IFERROR(
  INDEX(
    montadora[Montadora],
    MATCH(TRUE,LEFT(J3231,NÚCARACT(montadora[SKU Parcial]))=montadora[SKU Parcial],0)
  ),
  ""
)</f>
        <v/>
      </c>
    </row>
    <row r="2852" spans="1:30" x14ac:dyDescent="0.25">
      <c r="A2852" s="42" t="s">
        <v>10461</v>
      </c>
      <c r="B2852" s="42"/>
      <c r="C2852" s="42"/>
      <c r="D2852" s="42"/>
      <c r="E2852" s="42">
        <v>22093681175</v>
      </c>
      <c r="F2852" s="42" t="s">
        <v>8402</v>
      </c>
      <c r="G2852" s="42" t="s">
        <v>11228</v>
      </c>
      <c r="H2852" s="19"/>
      <c r="I2852" s="42"/>
      <c r="J2852" s="42" t="s">
        <v>5217</v>
      </c>
      <c r="K2852" s="21">
        <v>45823</v>
      </c>
      <c r="L2852" s="19" t="s">
        <v>8443</v>
      </c>
      <c r="M2852" s="44">
        <v>129.80000000000001</v>
      </c>
      <c r="N2852" s="19">
        <v>1</v>
      </c>
      <c r="O2852" s="44">
        <v>131.24</v>
      </c>
      <c r="P2852" s="44">
        <v>87.11</v>
      </c>
      <c r="Q2852" s="44">
        <v>4.83</v>
      </c>
      <c r="R2852" s="44">
        <v>29.96</v>
      </c>
      <c r="S2852" s="44">
        <v>1.44</v>
      </c>
      <c r="T2852" s="44">
        <v>0</v>
      </c>
      <c r="U2852" s="44">
        <v>7.9</v>
      </c>
      <c r="V2852" s="23">
        <v>6.0900000000000003E-2</v>
      </c>
      <c r="W2852" s="42" t="s">
        <v>34</v>
      </c>
      <c r="X2852" s="43"/>
      <c r="Y2852" s="43"/>
      <c r="Z2852" s="43" t="s">
        <v>8442</v>
      </c>
      <c r="AA2852" s="43" t="str">
        <f>VLOOKUP(J2852, sku!B:C, 2, FALSE)</f>
        <v>Shiny 1,5l</v>
      </c>
      <c r="AB2852" s="45" t="str">
        <f>VLOOKUP(J2852, sku!B:BM, 64, FALSE)</f>
        <v>Revenda</v>
      </c>
      <c r="AC2852" s="45" t="str">
        <f>LEFT(pedidos[[#This Row],[SKU]],3)</f>
        <v>VX2</v>
      </c>
      <c r="AD2852" s="37" t="str" cm="1">
        <f t="array" aca="1" ref="AD2852" ca="1">IFERROR(
  INDEX(
    montadora[Montadora],
    MATCH(TRUE,LEFT(J3232,NÚCARACT(montadora[SKU Parcial]))=montadora[SKU Parcial],0)
  ),
  ""
)</f>
        <v/>
      </c>
    </row>
    <row r="2853" spans="1:30" x14ac:dyDescent="0.25">
      <c r="A2853" s="42" t="s">
        <v>10488</v>
      </c>
      <c r="B2853" s="42"/>
      <c r="C2853" s="42"/>
      <c r="D2853" s="42"/>
      <c r="E2853" s="42">
        <v>22093681175</v>
      </c>
      <c r="F2853" s="42" t="s">
        <v>8402</v>
      </c>
      <c r="G2853" s="42" t="s">
        <v>11228</v>
      </c>
      <c r="H2853" s="19"/>
      <c r="I2853" s="42"/>
      <c r="J2853" s="42" t="s">
        <v>5217</v>
      </c>
      <c r="K2853" s="21">
        <v>45822</v>
      </c>
      <c r="L2853" s="19" t="s">
        <v>8443</v>
      </c>
      <c r="M2853" s="44">
        <v>129.80000000000001</v>
      </c>
      <c r="N2853" s="19">
        <v>1</v>
      </c>
      <c r="O2853" s="44">
        <v>129.80000000000001</v>
      </c>
      <c r="P2853" s="44">
        <v>87.11</v>
      </c>
      <c r="Q2853" s="44">
        <v>4.83</v>
      </c>
      <c r="R2853" s="44">
        <v>29.96</v>
      </c>
      <c r="S2853" s="44">
        <v>0</v>
      </c>
      <c r="T2853" s="44">
        <v>0</v>
      </c>
      <c r="U2853" s="44">
        <v>7.9</v>
      </c>
      <c r="V2853" s="23">
        <v>6.0900000000000003E-2</v>
      </c>
      <c r="W2853" s="42" t="s">
        <v>34</v>
      </c>
      <c r="X2853" s="43"/>
      <c r="Y2853" s="43"/>
      <c r="Z2853" s="43" t="s">
        <v>8442</v>
      </c>
      <c r="AA2853" s="43" t="str">
        <f>VLOOKUP(J2853, sku!B:C, 2, FALSE)</f>
        <v>Shiny 1,5l</v>
      </c>
      <c r="AB2853" s="45" t="str">
        <f>VLOOKUP(J2853, sku!B:BM, 64, FALSE)</f>
        <v>Revenda</v>
      </c>
      <c r="AC2853" s="45" t="str">
        <f>LEFT(pedidos[[#This Row],[SKU]],3)</f>
        <v>VX2</v>
      </c>
      <c r="AD2853" s="37" t="str" cm="1">
        <f t="array" aca="1" ref="AD2853" ca="1">IFERROR(
  INDEX(
    montadora[Montadora],
    MATCH(TRUE,LEFT(J3233,NÚCARACT(montadora[SKU Parcial]))=montadora[SKU Parcial],0)
  ),
  ""
)</f>
        <v/>
      </c>
    </row>
    <row r="2854" spans="1:30" x14ac:dyDescent="0.25">
      <c r="A2854" s="42" t="s">
        <v>8313</v>
      </c>
      <c r="B2854" s="42"/>
      <c r="C2854" s="42"/>
      <c r="D2854" s="42"/>
      <c r="E2854" s="42">
        <v>21397983621</v>
      </c>
      <c r="F2854" s="42" t="s">
        <v>8402</v>
      </c>
      <c r="G2854" s="42" t="s">
        <v>11227</v>
      </c>
      <c r="H2854" s="19"/>
      <c r="I2854" s="42"/>
      <c r="J2854" s="42" t="s">
        <v>5217</v>
      </c>
      <c r="K2854" s="21">
        <v>45824</v>
      </c>
      <c r="L2854" s="19" t="s">
        <v>8443</v>
      </c>
      <c r="M2854" s="44">
        <v>132.80000000000001</v>
      </c>
      <c r="N2854" s="19">
        <v>1</v>
      </c>
      <c r="O2854" s="44">
        <v>132.80000000000001</v>
      </c>
      <c r="P2854" s="44">
        <v>87.11</v>
      </c>
      <c r="Q2854" s="44">
        <v>10.93</v>
      </c>
      <c r="R2854" s="44">
        <v>33.22</v>
      </c>
      <c r="S2854" s="44">
        <v>0</v>
      </c>
      <c r="T2854" s="44">
        <v>0</v>
      </c>
      <c r="U2854" s="44">
        <v>1.54</v>
      </c>
      <c r="V2854" s="23">
        <v>1.1599999999999999E-2</v>
      </c>
      <c r="W2854" s="42" t="s">
        <v>34</v>
      </c>
      <c r="X2854" s="43"/>
      <c r="Y2854" s="43"/>
      <c r="Z2854" s="43" t="s">
        <v>8442</v>
      </c>
      <c r="AA2854" s="43" t="str">
        <f>VLOOKUP(J2854, sku!B:C, 2, FALSE)</f>
        <v>Shiny 1,5l</v>
      </c>
      <c r="AB2854" s="45" t="str">
        <f>VLOOKUP(J2854, sku!B:BM, 64, FALSE)</f>
        <v>Revenda</v>
      </c>
      <c r="AC2854" s="45" t="str">
        <f>LEFT(pedidos[[#This Row],[SKU]],3)</f>
        <v>VX2</v>
      </c>
      <c r="AD2854" s="37" t="str" cm="1">
        <f t="array" aca="1" ref="AD2854" ca="1">IFERROR(
  INDEX(
    montadora[Montadora],
    MATCH(TRUE,LEFT(J3234,NÚCARACT(montadora[SKU Parcial]))=montadora[SKU Parcial],0)
  ),
  ""
)</f>
        <v/>
      </c>
    </row>
    <row r="2855" spans="1:30" x14ac:dyDescent="0.25">
      <c r="A2855" s="42" t="s">
        <v>8314</v>
      </c>
      <c r="B2855" s="42"/>
      <c r="C2855" s="42"/>
      <c r="D2855" s="42"/>
      <c r="E2855" s="42">
        <v>21397983621</v>
      </c>
      <c r="F2855" s="42" t="s">
        <v>8402</v>
      </c>
      <c r="G2855" s="42" t="s">
        <v>11227</v>
      </c>
      <c r="H2855" s="19"/>
      <c r="I2855" s="42"/>
      <c r="J2855" s="42" t="s">
        <v>5217</v>
      </c>
      <c r="K2855" s="21">
        <v>45822</v>
      </c>
      <c r="L2855" s="19" t="s">
        <v>8443</v>
      </c>
      <c r="M2855" s="44">
        <v>132.80000000000001</v>
      </c>
      <c r="N2855" s="19">
        <v>1</v>
      </c>
      <c r="O2855" s="44">
        <v>139.1</v>
      </c>
      <c r="P2855" s="44">
        <v>87.11</v>
      </c>
      <c r="Q2855" s="44">
        <v>10.93</v>
      </c>
      <c r="R2855" s="44">
        <v>33.22</v>
      </c>
      <c r="S2855" s="44">
        <v>6.3</v>
      </c>
      <c r="T2855" s="44">
        <v>0</v>
      </c>
      <c r="U2855" s="44">
        <v>1.54</v>
      </c>
      <c r="V2855" s="23">
        <v>1.1599999999999999E-2</v>
      </c>
      <c r="W2855" s="42" t="s">
        <v>34</v>
      </c>
      <c r="X2855" s="43"/>
      <c r="Y2855" s="43"/>
      <c r="Z2855" s="43" t="s">
        <v>8442</v>
      </c>
      <c r="AA2855" s="43" t="str">
        <f>VLOOKUP(J2855, sku!B:C, 2, FALSE)</f>
        <v>Shiny 1,5l</v>
      </c>
      <c r="AB2855" s="45" t="str">
        <f>VLOOKUP(J2855, sku!B:BM, 64, FALSE)</f>
        <v>Revenda</v>
      </c>
      <c r="AC2855" s="45" t="str">
        <f>LEFT(pedidos[[#This Row],[SKU]],3)</f>
        <v>VX2</v>
      </c>
      <c r="AD2855" s="37" t="str" cm="1">
        <f t="array" aca="1" ref="AD2855" ca="1">IFERROR(
  INDEX(
    montadora[Montadora],
    MATCH(TRUE,LEFT(J3235,NÚCARACT(montadora[SKU Parcial]))=montadora[SKU Parcial],0)
  ),
  ""
)</f>
        <v/>
      </c>
    </row>
    <row r="2856" spans="1:30" x14ac:dyDescent="0.25">
      <c r="A2856" s="42" t="s">
        <v>10353</v>
      </c>
      <c r="B2856" s="42"/>
      <c r="C2856" s="42"/>
      <c r="D2856" s="42"/>
      <c r="E2856" s="42">
        <v>22093681175</v>
      </c>
      <c r="F2856" s="42" t="s">
        <v>8402</v>
      </c>
      <c r="G2856" s="42" t="s">
        <v>11228</v>
      </c>
      <c r="H2856" s="19"/>
      <c r="I2856" s="42"/>
      <c r="J2856" s="42" t="s">
        <v>5217</v>
      </c>
      <c r="K2856" s="21">
        <v>45827</v>
      </c>
      <c r="L2856" s="19" t="s">
        <v>8443</v>
      </c>
      <c r="M2856" s="44">
        <v>133.80000000000001</v>
      </c>
      <c r="N2856" s="19">
        <v>1</v>
      </c>
      <c r="O2856" s="44">
        <v>-14.48</v>
      </c>
      <c r="P2856" s="44">
        <v>87.11</v>
      </c>
      <c r="Q2856" s="44">
        <v>4.9800000000000004</v>
      </c>
      <c r="R2856" s="44">
        <v>0</v>
      </c>
      <c r="S2856" s="44">
        <v>0</v>
      </c>
      <c r="T2856" s="44">
        <v>-14.48</v>
      </c>
      <c r="U2856" s="44">
        <v>-106.57</v>
      </c>
      <c r="V2856" s="23">
        <v>-0.79649999999999999</v>
      </c>
      <c r="W2856" s="42" t="s">
        <v>34</v>
      </c>
      <c r="X2856" s="43"/>
      <c r="Y2856" s="43"/>
      <c r="Z2856" s="43" t="s">
        <v>8442</v>
      </c>
      <c r="AA2856" s="43" t="str">
        <f>VLOOKUP(J2856, sku!B:C, 2, FALSE)</f>
        <v>Shiny 1,5l</v>
      </c>
      <c r="AB2856" s="45" t="str">
        <f>VLOOKUP(J2856, sku!B:BM, 64, FALSE)</f>
        <v>Revenda</v>
      </c>
      <c r="AC2856" s="45" t="str">
        <f>LEFT(pedidos[[#This Row],[SKU]],3)</f>
        <v>VX2</v>
      </c>
      <c r="AD2856" s="37" t="str" cm="1">
        <f t="array" aca="1" ref="AD2856" ca="1">IFERROR(
  INDEX(
    montadora[Montadora],
    MATCH(TRUE,LEFT(J3236,NÚCARACT(montadora[SKU Parcial]))=montadora[SKU Parcial],0)
  ),
  ""
)</f>
        <v/>
      </c>
    </row>
    <row r="2857" spans="1:30" customFormat="1" x14ac:dyDescent="0.25">
      <c r="A2857" s="6" t="s">
        <v>7885</v>
      </c>
      <c r="B2857" s="6" t="s">
        <v>7886</v>
      </c>
      <c r="C2857" s="6" t="s">
        <v>7887</v>
      </c>
      <c r="D2857" s="6" t="s">
        <v>27</v>
      </c>
      <c r="E2857" s="6" t="s">
        <v>7748</v>
      </c>
      <c r="F2857" s="6" t="s">
        <v>2864</v>
      </c>
      <c r="G2857" s="6" t="s">
        <v>11228</v>
      </c>
      <c r="H2857" s="19" t="s">
        <v>30</v>
      </c>
      <c r="I2857" s="6" t="s">
        <v>36</v>
      </c>
      <c r="J2857" s="6" t="s">
        <v>2865</v>
      </c>
      <c r="K2857" s="21">
        <v>45782</v>
      </c>
      <c r="L2857" s="19" t="s">
        <v>11229</v>
      </c>
      <c r="M2857" s="25">
        <v>53.8</v>
      </c>
      <c r="N2857" s="19">
        <v>3</v>
      </c>
      <c r="O2857" s="25">
        <v>161.4</v>
      </c>
      <c r="P2857" s="25">
        <v>91.89</v>
      </c>
      <c r="Q2857" s="25">
        <v>5.44</v>
      </c>
      <c r="R2857" s="25">
        <v>39.630000000000003</v>
      </c>
      <c r="S2857" s="25">
        <v>0</v>
      </c>
      <c r="T2857" s="25">
        <v>0</v>
      </c>
      <c r="U2857" s="25">
        <v>24.44</v>
      </c>
      <c r="V2857" s="23">
        <v>0</v>
      </c>
      <c r="W2857" s="6" t="s">
        <v>34</v>
      </c>
      <c r="X2857" s="5">
        <v>110449124660</v>
      </c>
      <c r="Y2857" s="5">
        <v>44818676952</v>
      </c>
      <c r="Z2857" s="5" t="s">
        <v>7980</v>
      </c>
      <c r="AA2857" s="5" t="str">
        <f>VLOOKUP(J2857, sku!B:C, 2, FALSE)</f>
        <v>Blend Metal Polish 150g</v>
      </c>
      <c r="AB2857" s="3" t="str">
        <f>VLOOKUP(J2857, sku!B:BM, 64, FALSE)</f>
        <v>Revenda</v>
      </c>
      <c r="AC2857" s="3" t="str">
        <f>LEFT(pedidos[[#This Row],[SKU]],3)</f>
        <v>VX2</v>
      </c>
      <c r="AD2857" s="36" t="str" cm="1">
        <f t="array" aca="1" ref="AD2857" ca="1">IFERROR(
  INDEX(
    montadora[Montadora],
    MATCH(TRUE,LEFT(J3237,NÚCARACT(montadora[SKU Parcial]))=montadora[SKU Parcial],0)
  ),
  ""
)</f>
        <v/>
      </c>
    </row>
    <row r="2858" spans="1:30" customFormat="1" x14ac:dyDescent="0.25">
      <c r="A2858" s="1" t="s">
        <v>5636</v>
      </c>
      <c r="B2858" s="1" t="s">
        <v>5637</v>
      </c>
      <c r="C2858" s="1" t="s">
        <v>637</v>
      </c>
      <c r="D2858" s="1" t="s">
        <v>45</v>
      </c>
      <c r="E2858" s="1" t="s">
        <v>3030</v>
      </c>
      <c r="F2858" s="1" t="s">
        <v>1608</v>
      </c>
      <c r="G2858" s="6" t="s">
        <v>11227</v>
      </c>
      <c r="H2858" s="2" t="s">
        <v>30</v>
      </c>
      <c r="I2858" s="1" t="s">
        <v>36</v>
      </c>
      <c r="J2858" s="1" t="s">
        <v>290</v>
      </c>
      <c r="K2858" s="4">
        <v>45838</v>
      </c>
      <c r="L2858" s="20" t="s">
        <v>804</v>
      </c>
      <c r="M2858" s="26">
        <v>33.799999999999997</v>
      </c>
      <c r="N2858" s="2">
        <v>6</v>
      </c>
      <c r="O2858" s="26">
        <v>202.8</v>
      </c>
      <c r="P2858" s="26">
        <v>94.8</v>
      </c>
      <c r="Q2858" s="26">
        <v>16.670000000000002</v>
      </c>
      <c r="R2858" s="26">
        <v>63.36</v>
      </c>
      <c r="S2858" s="26">
        <v>0</v>
      </c>
      <c r="T2858" s="26">
        <v>0</v>
      </c>
      <c r="U2858" s="26">
        <v>27.97</v>
      </c>
      <c r="V2858" s="10">
        <v>0.13789999999999999</v>
      </c>
      <c r="W2858" s="1" t="s">
        <v>89</v>
      </c>
      <c r="X2858" s="3"/>
      <c r="Y2858" s="3"/>
      <c r="Z2858" s="5" t="s">
        <v>7980</v>
      </c>
      <c r="AA2858" s="5" t="str">
        <f>VLOOKUP(J2858, sku!B:C, 2, FALSE)</f>
        <v>Par De Trava Do Quebra Vento Preto (23Cm)</v>
      </c>
      <c r="AB2858" s="3" t="str">
        <f>VLOOKUP(J2858, sku!B:BM, 64, FALSE)</f>
        <v>Revenda</v>
      </c>
      <c r="AC2858" s="3" t="str">
        <f>LEFT(pedidos[[#This Row],[SKU]],3)</f>
        <v>Q-9</v>
      </c>
      <c r="AD2858" s="36" t="str" cm="1">
        <f t="array" aca="1" ref="AD2858" ca="1">IFERROR(
  INDEX(
    montadora[Montadora],
    MATCH(TRUE,LEFT(J3239,NÚCARACT(montadora[SKU Parcial]))=montadora[SKU Parcial],0)
  ),
  ""
)</f>
        <v/>
      </c>
    </row>
    <row r="2859" spans="1:30" x14ac:dyDescent="0.25">
      <c r="A2859" s="42" t="s">
        <v>9608</v>
      </c>
      <c r="B2859" s="42">
        <v>20898008418</v>
      </c>
      <c r="C2859" s="42"/>
      <c r="D2859" s="42"/>
      <c r="E2859" s="42"/>
      <c r="F2859" s="42" t="s">
        <v>8818</v>
      </c>
      <c r="G2859" s="42" t="s">
        <v>11228</v>
      </c>
      <c r="H2859" s="19"/>
      <c r="I2859" s="42"/>
      <c r="J2859" s="42" t="s">
        <v>7795</v>
      </c>
      <c r="K2859" s="21">
        <v>45789</v>
      </c>
      <c r="L2859" s="19" t="s">
        <v>8443</v>
      </c>
      <c r="M2859" s="44">
        <v>93.8</v>
      </c>
      <c r="N2859" s="19">
        <v>2</v>
      </c>
      <c r="O2859" s="44">
        <v>187.6</v>
      </c>
      <c r="P2859" s="44">
        <v>95.14</v>
      </c>
      <c r="Q2859" s="44">
        <v>6.32</v>
      </c>
      <c r="R2859" s="44">
        <v>0</v>
      </c>
      <c r="S2859" s="44">
        <v>0</v>
      </c>
      <c r="T2859" s="44">
        <v>0</v>
      </c>
      <c r="U2859" s="44">
        <v>86.14</v>
      </c>
      <c r="V2859" s="23">
        <v>0</v>
      </c>
      <c r="W2859" s="42" t="s">
        <v>34</v>
      </c>
      <c r="X2859" s="43"/>
      <c r="Y2859" s="43"/>
      <c r="Z2859" s="43" t="s">
        <v>8442</v>
      </c>
      <c r="AA2859" s="43" t="str">
        <f>VLOOKUP(J2859, sku!B:C, 2, FALSE)</f>
        <v>Fogareiro 1 Boca Com Maleta</v>
      </c>
      <c r="AB2859" s="45" t="str">
        <f>VLOOKUP(J2859, sku!B:BM, 64, FALSE)</f>
        <v>Importação</v>
      </c>
      <c r="AC2859" s="45" t="str">
        <f>LEFT(pedidos[[#This Row],[SKU]],3)</f>
        <v>1FO</v>
      </c>
      <c r="AD2859" s="37" t="str" cm="1">
        <f t="array" aca="1" ref="AD2859" ca="1">IFERROR(
  INDEX(
    montadora[Montadora],
    MATCH(TRUE,LEFT(J3240,NÚCARACT(montadora[SKU Parcial]))=montadora[SKU Parcial],0)
  ),
  ""
)</f>
        <v/>
      </c>
    </row>
    <row r="2860" spans="1:30" customFormat="1" x14ac:dyDescent="0.25">
      <c r="A2860" s="1" t="s">
        <v>7939</v>
      </c>
      <c r="B2860" s="1" t="s">
        <v>7940</v>
      </c>
      <c r="C2860" s="1" t="s">
        <v>991</v>
      </c>
      <c r="D2860" s="1" t="s">
        <v>27</v>
      </c>
      <c r="E2860" s="1" t="s">
        <v>5795</v>
      </c>
      <c r="F2860" s="1" t="s">
        <v>5796</v>
      </c>
      <c r="G2860" s="6" t="s">
        <v>11227</v>
      </c>
      <c r="H2860" s="2" t="s">
        <v>47</v>
      </c>
      <c r="I2860" s="1" t="s">
        <v>36</v>
      </c>
      <c r="J2860" s="1" t="s">
        <v>5797</v>
      </c>
      <c r="K2860" s="4">
        <v>45798</v>
      </c>
      <c r="L2860" s="20" t="s">
        <v>33</v>
      </c>
      <c r="M2860" s="26">
        <v>167.78</v>
      </c>
      <c r="N2860" s="2">
        <v>1</v>
      </c>
      <c r="O2860" s="26">
        <v>169.37</v>
      </c>
      <c r="P2860" s="26">
        <v>96.84</v>
      </c>
      <c r="Q2860" s="26">
        <v>0</v>
      </c>
      <c r="R2860" s="26">
        <v>28.52</v>
      </c>
      <c r="S2860" s="26">
        <v>1.59</v>
      </c>
      <c r="T2860" s="26">
        <v>14.31</v>
      </c>
      <c r="U2860" s="26">
        <v>15.34</v>
      </c>
      <c r="V2860" s="10">
        <v>9.1399999999999995E-2</v>
      </c>
      <c r="W2860" s="1" t="s">
        <v>34</v>
      </c>
      <c r="X2860" s="3"/>
      <c r="Y2860" s="3"/>
      <c r="Z2860" s="5" t="s">
        <v>7980</v>
      </c>
      <c r="AA2860" s="5" t="str">
        <f>VLOOKUP(J2860, sku!B:C, 2, FALSE)</f>
        <v>Lâmpada Led Star - H7</v>
      </c>
      <c r="AB2860" s="3" t="str">
        <f>VLOOKUP(J2860, sku!B:BM, 64, FALSE)</f>
        <v>Revenda</v>
      </c>
      <c r="AC2860" s="3" t="str">
        <f>LEFT(pedidos[[#This Row],[SKU]],3)</f>
        <v>YN-</v>
      </c>
      <c r="AD2860" s="36" t="str" cm="1">
        <f t="array" aca="1" ref="AD2860" ca="1">IFERROR(
  INDEX(
    montadora[Montadora],
    MATCH(TRUE,LEFT(J3241,NÚCARACT(montadora[SKU Parcial]))=montadora[SKU Parcial],0)
  ),
  ""
)</f>
        <v/>
      </c>
    </row>
    <row r="2861" spans="1:30" customFormat="1" x14ac:dyDescent="0.25">
      <c r="A2861" s="1" t="s">
        <v>5793</v>
      </c>
      <c r="B2861" s="1" t="s">
        <v>5794</v>
      </c>
      <c r="C2861" s="1" t="s">
        <v>3093</v>
      </c>
      <c r="D2861" s="1" t="s">
        <v>138</v>
      </c>
      <c r="E2861" s="1" t="s">
        <v>5795</v>
      </c>
      <c r="F2861" s="1" t="s">
        <v>5796</v>
      </c>
      <c r="G2861" s="6" t="s">
        <v>11227</v>
      </c>
      <c r="H2861" s="20" t="s">
        <v>47</v>
      </c>
      <c r="I2861" s="1" t="s">
        <v>36</v>
      </c>
      <c r="J2861" s="1" t="s">
        <v>5797</v>
      </c>
      <c r="K2861" s="22">
        <v>45833</v>
      </c>
      <c r="L2861" s="16" t="s">
        <v>11229</v>
      </c>
      <c r="M2861" s="26">
        <v>167.78</v>
      </c>
      <c r="N2861" s="20">
        <v>1</v>
      </c>
      <c r="O2861" s="26">
        <v>167.78</v>
      </c>
      <c r="P2861" s="26">
        <v>96.84</v>
      </c>
      <c r="Q2861" s="26">
        <v>13.79</v>
      </c>
      <c r="R2861" s="26">
        <v>28.52</v>
      </c>
      <c r="S2861" s="26">
        <v>0</v>
      </c>
      <c r="T2861" s="26">
        <v>20.2</v>
      </c>
      <c r="U2861" s="26">
        <v>8.43</v>
      </c>
      <c r="V2861" s="24">
        <v>5.0200000000000002E-2</v>
      </c>
      <c r="W2861" s="1" t="s">
        <v>34</v>
      </c>
      <c r="X2861" s="3"/>
      <c r="Y2861" s="3"/>
      <c r="Z2861" s="5" t="s">
        <v>7980</v>
      </c>
      <c r="AA2861" s="5" t="str">
        <f>VLOOKUP(J2861, sku!B:C, 2, FALSE)</f>
        <v>Lâmpada Led Star - H7</v>
      </c>
      <c r="AB2861" s="3" t="str">
        <f>VLOOKUP(J2861, sku!B:BM, 64, FALSE)</f>
        <v>Revenda</v>
      </c>
      <c r="AC2861" s="3" t="str">
        <f>LEFT(pedidos[[#This Row],[SKU]],3)</f>
        <v>YN-</v>
      </c>
      <c r="AD2861" s="36" t="str" cm="1">
        <f t="array" aca="1" ref="AD2861" ca="1">IFERROR(
  INDEX(
    montadora[Montadora],
    MATCH(TRUE,LEFT(J3243,NÚCARACT(montadora[SKU Parcial]))=montadora[SKU Parcial],0)
  ),
  ""
)</f>
        <v/>
      </c>
    </row>
    <row r="2862" spans="1:30" x14ac:dyDescent="0.25">
      <c r="A2862" s="42" t="s">
        <v>9283</v>
      </c>
      <c r="B2862" s="42">
        <v>22793660057</v>
      </c>
      <c r="C2862" s="42"/>
      <c r="D2862" s="42"/>
      <c r="E2862" s="42"/>
      <c r="F2862" s="42" t="s">
        <v>10116</v>
      </c>
      <c r="G2862" s="42" t="s">
        <v>11228</v>
      </c>
      <c r="H2862" s="19"/>
      <c r="I2862" s="42"/>
      <c r="J2862" s="42" t="s">
        <v>10154</v>
      </c>
      <c r="K2862" s="21">
        <v>45804</v>
      </c>
      <c r="L2862" s="19" t="s">
        <v>8443</v>
      </c>
      <c r="M2862" s="44">
        <v>150.68</v>
      </c>
      <c r="N2862" s="19">
        <v>1</v>
      </c>
      <c r="O2862" s="44">
        <v>150.68</v>
      </c>
      <c r="P2862" s="44">
        <v>96.84</v>
      </c>
      <c r="Q2862" s="44">
        <v>5.08</v>
      </c>
      <c r="R2862" s="44">
        <v>34.14</v>
      </c>
      <c r="S2862" s="44">
        <v>0</v>
      </c>
      <c r="T2862" s="44">
        <v>0</v>
      </c>
      <c r="U2862" s="44">
        <v>14.62</v>
      </c>
      <c r="V2862" s="23">
        <v>0</v>
      </c>
      <c r="W2862" s="42" t="s">
        <v>34</v>
      </c>
      <c r="X2862" s="43"/>
      <c r="Y2862" s="43"/>
      <c r="Z2862" s="43" t="s">
        <v>8442</v>
      </c>
      <c r="AA2862" s="43" t="str">
        <f>VLOOKUP(J2862, sku!B:C, 2, FALSE)</f>
        <v>Lâmpada Led Star - H1</v>
      </c>
      <c r="AB2862" s="45" t="str">
        <f>VLOOKUP(J2862, sku!B:BM, 64, FALSE)</f>
        <v>Revenda</v>
      </c>
      <c r="AC2862" s="45" t="str">
        <f>LEFT(pedidos[[#This Row],[SKU]],3)</f>
        <v>YN-</v>
      </c>
      <c r="AD2862" s="37" t="str" cm="1">
        <f t="array" aca="1" ref="AD2862" ca="1">IFERROR(
  INDEX(
    montadora[Montadora],
    MATCH(TRUE,LEFT(J3244,NÚCARACT(montadora[SKU Parcial]))=montadora[SKU Parcial],0)
  ),
  ""
)</f>
        <v/>
      </c>
    </row>
    <row r="2863" spans="1:30" x14ac:dyDescent="0.25">
      <c r="A2863" s="42" t="s">
        <v>9767</v>
      </c>
      <c r="B2863" s="42">
        <v>23793640591</v>
      </c>
      <c r="C2863" s="42"/>
      <c r="D2863" s="42"/>
      <c r="E2863" s="42"/>
      <c r="F2863" s="42" t="s">
        <v>8820</v>
      </c>
      <c r="G2863" s="42" t="s">
        <v>11228</v>
      </c>
      <c r="H2863" s="19"/>
      <c r="I2863" s="42"/>
      <c r="J2863" s="42" t="s">
        <v>5797</v>
      </c>
      <c r="K2863" s="21">
        <v>45784</v>
      </c>
      <c r="L2863" s="19" t="s">
        <v>8443</v>
      </c>
      <c r="M2863" s="44">
        <v>150.68</v>
      </c>
      <c r="N2863" s="19">
        <v>1</v>
      </c>
      <c r="O2863" s="44">
        <v>150.68</v>
      </c>
      <c r="P2863" s="44">
        <v>96.84</v>
      </c>
      <c r="Q2863" s="44">
        <v>5.08</v>
      </c>
      <c r="R2863" s="44">
        <v>33.83</v>
      </c>
      <c r="S2863" s="44">
        <v>0</v>
      </c>
      <c r="T2863" s="44">
        <v>0</v>
      </c>
      <c r="U2863" s="44">
        <v>13.42</v>
      </c>
      <c r="V2863" s="23">
        <v>0</v>
      </c>
      <c r="W2863" s="42" t="s">
        <v>34</v>
      </c>
      <c r="X2863" s="43"/>
      <c r="Y2863" s="43"/>
      <c r="Z2863" s="43" t="s">
        <v>8442</v>
      </c>
      <c r="AA2863" s="43" t="str">
        <f>VLOOKUP(J2863, sku!B:C, 2, FALSE)</f>
        <v>Lâmpada Led Star - H7</v>
      </c>
      <c r="AB2863" s="45" t="str">
        <f>VLOOKUP(J2863, sku!B:BM, 64, FALSE)</f>
        <v>Revenda</v>
      </c>
      <c r="AC2863" s="45" t="str">
        <f>LEFT(pedidos[[#This Row],[SKU]],3)</f>
        <v>YN-</v>
      </c>
      <c r="AD2863" s="37" t="str" cm="1">
        <f t="array" aca="1" ref="AD2863" ca="1">IFERROR(
  INDEX(
    montadora[Montadora],
    MATCH(TRUE,LEFT(J3245,NÚCARACT(montadora[SKU Parcial]))=montadora[SKU Parcial],0)
  ),
  ""
)</f>
        <v/>
      </c>
    </row>
    <row r="2864" spans="1:30" x14ac:dyDescent="0.25">
      <c r="A2864" s="42" t="s">
        <v>10264</v>
      </c>
      <c r="B2864" s="42"/>
      <c r="C2864" s="42"/>
      <c r="D2864" s="42"/>
      <c r="E2864" s="42">
        <v>19699594021</v>
      </c>
      <c r="F2864" s="42" t="s">
        <v>10702</v>
      </c>
      <c r="G2864" s="42" t="s">
        <v>11228</v>
      </c>
      <c r="H2864" s="19"/>
      <c r="I2864" s="42"/>
      <c r="J2864" s="42" t="s">
        <v>10721</v>
      </c>
      <c r="K2864" s="21">
        <v>45832</v>
      </c>
      <c r="L2864" s="19" t="s">
        <v>8443</v>
      </c>
      <c r="M2864" s="44">
        <v>148.80000000000001</v>
      </c>
      <c r="N2864" s="19">
        <v>1</v>
      </c>
      <c r="O2864" s="44">
        <v>148.80000000000001</v>
      </c>
      <c r="P2864" s="44">
        <v>98.03</v>
      </c>
      <c r="Q2864" s="44">
        <v>5.54</v>
      </c>
      <c r="R2864" s="44">
        <v>33.76</v>
      </c>
      <c r="S2864" s="44">
        <v>0</v>
      </c>
      <c r="T2864" s="44">
        <v>0</v>
      </c>
      <c r="U2864" s="44">
        <v>11.47</v>
      </c>
      <c r="V2864" s="23">
        <v>7.7100000000000002E-2</v>
      </c>
      <c r="W2864" s="42" t="s">
        <v>34</v>
      </c>
      <c r="X2864" s="43"/>
      <c r="Y2864" s="43"/>
      <c r="Z2864" s="43" t="s">
        <v>8442</v>
      </c>
      <c r="AA2864" s="43" t="str">
        <f>VLOOKUP(J2864, sku!B:C, 2, FALSE)</f>
        <v>1 V10 - Corte Verniz Asiático 500ml + 1 V20 - Refino Verniz Asiático 500ml + 1 V30 - Lustro Verniz Asiático 500ml + 1 V4</v>
      </c>
      <c r="AB2864" s="45" t="str">
        <f>VLOOKUP(J2864, sku!B:BM, 64, FALSE)</f>
        <v>Revenda</v>
      </c>
      <c r="AC2864" s="45" t="str">
        <f>LEFT(pedidos[[#This Row],[SKU]],3)</f>
        <v>1VX</v>
      </c>
      <c r="AD2864" s="37" t="str" cm="1">
        <f t="array" aca="1" ref="AD2864" ca="1">IFERROR(
  INDEX(
    montadora[Montadora],
    MATCH(TRUE,LEFT(#REF!,NÚCARACT(montadora[SKU Parcial]))=montadora[SKU Parcial],0)
  ),
  ""
)</f>
        <v/>
      </c>
    </row>
    <row r="2865" spans="1:30" x14ac:dyDescent="0.25">
      <c r="A2865" s="42" t="s">
        <v>9580</v>
      </c>
      <c r="B2865" s="42">
        <v>19698019972</v>
      </c>
      <c r="C2865" s="42"/>
      <c r="D2865" s="42"/>
      <c r="E2865" s="42"/>
      <c r="F2865" s="42" t="s">
        <v>9204</v>
      </c>
      <c r="G2865" s="42" t="s">
        <v>11228</v>
      </c>
      <c r="H2865" s="19"/>
      <c r="I2865" s="42"/>
      <c r="J2865" s="42" t="s">
        <v>9218</v>
      </c>
      <c r="K2865" s="21">
        <v>45790</v>
      </c>
      <c r="L2865" s="19" t="s">
        <v>8443</v>
      </c>
      <c r="M2865" s="44">
        <v>87.8</v>
      </c>
      <c r="N2865" s="19">
        <v>2</v>
      </c>
      <c r="O2865" s="44">
        <v>175.6</v>
      </c>
      <c r="P2865" s="44">
        <v>98.9</v>
      </c>
      <c r="Q2865" s="44">
        <v>5.92</v>
      </c>
      <c r="R2865" s="44">
        <v>43.12</v>
      </c>
      <c r="S2865" s="44">
        <v>0</v>
      </c>
      <c r="T2865" s="44">
        <v>0</v>
      </c>
      <c r="U2865" s="44">
        <v>27.66</v>
      </c>
      <c r="V2865" s="23">
        <v>0</v>
      </c>
      <c r="W2865" s="42" t="s">
        <v>34</v>
      </c>
      <c r="X2865" s="43"/>
      <c r="Y2865" s="43"/>
      <c r="Z2865" s="43" t="s">
        <v>8442</v>
      </c>
      <c r="AA2865" s="43" t="str">
        <f>VLOOKUP(J2865, sku!B:C, 2, FALSE)</f>
        <v>Blend Black Wax 100ml</v>
      </c>
      <c r="AB2865" s="45" t="str">
        <f>VLOOKUP(J2865, sku!B:BM, 64, FALSE)</f>
        <v>Revenda</v>
      </c>
      <c r="AC2865" s="45" t="str">
        <f>LEFT(pedidos[[#This Row],[SKU]],3)</f>
        <v>VX2</v>
      </c>
      <c r="AD2865" s="37" t="str" cm="1">
        <f t="array" aca="1" ref="AD2865" ca="1">IFERROR(
  INDEX(
    montadora[Montadora],
    MATCH(TRUE,LEFT(J3246,NÚCARACT(montadora[SKU Parcial]))=montadora[SKU Parcial],0)
  ),
  ""
)</f>
        <v/>
      </c>
    </row>
    <row r="2866" spans="1:30" customFormat="1" x14ac:dyDescent="0.25">
      <c r="A2866" s="1" t="s">
        <v>4723</v>
      </c>
      <c r="B2866" s="1" t="s">
        <v>36</v>
      </c>
      <c r="C2866" s="1" t="s">
        <v>925</v>
      </c>
      <c r="D2866" s="1" t="s">
        <v>27</v>
      </c>
      <c r="E2866" s="1" t="s">
        <v>4724</v>
      </c>
      <c r="F2866" s="1" t="s">
        <v>4725</v>
      </c>
      <c r="G2866" s="6" t="s">
        <v>11227</v>
      </c>
      <c r="H2866" s="2" t="s">
        <v>47</v>
      </c>
      <c r="I2866" s="1" t="s">
        <v>36</v>
      </c>
      <c r="J2866" s="1" t="s">
        <v>4726</v>
      </c>
      <c r="K2866" s="4">
        <v>45825</v>
      </c>
      <c r="L2866" s="20" t="s">
        <v>33</v>
      </c>
      <c r="M2866" s="26">
        <v>228.8</v>
      </c>
      <c r="N2866" s="2">
        <v>1</v>
      </c>
      <c r="O2866" s="26">
        <v>230.39</v>
      </c>
      <c r="P2866" s="26">
        <v>99.12</v>
      </c>
      <c r="Q2866" s="27">
        <v>0</v>
      </c>
      <c r="R2866" s="26">
        <v>37.75</v>
      </c>
      <c r="S2866" s="26">
        <v>1.59</v>
      </c>
      <c r="T2866" s="26">
        <v>14.31</v>
      </c>
      <c r="U2866" s="26">
        <v>58.81</v>
      </c>
      <c r="V2866" s="10">
        <v>0.25700000000000001</v>
      </c>
      <c r="W2866" s="1" t="s">
        <v>34</v>
      </c>
      <c r="X2866" s="3"/>
      <c r="Y2866" s="3"/>
      <c r="Z2866" s="5" t="s">
        <v>7980</v>
      </c>
      <c r="AA2866" s="5" t="str">
        <f>VLOOKUP(J2866, sku!B:C, 2, FALSE)</f>
        <v>1 Fogareiro 1 Boca + 1 Maçarico 915 + 5 Refis de Gás</v>
      </c>
      <c r="AB2866" s="3" t="str">
        <f>VLOOKUP(J2866, sku!B:BM, 64, FALSE)</f>
        <v>Importação</v>
      </c>
      <c r="AC2866" s="3" t="str">
        <f>LEFT(pedidos[[#This Row],[SKU]],3)</f>
        <v>1FO</v>
      </c>
      <c r="AD2866" s="36" t="str" cm="1">
        <f t="array" aca="1" ref="AD2866" ca="1">IFERROR(
  INDEX(
    montadora[Montadora],
    MATCH(TRUE,LEFT(J3247,NÚCARACT(montadora[SKU Parcial]))=montadora[SKU Parcial],0)
  ),
  ""
)</f>
        <v/>
      </c>
    </row>
    <row r="2867" spans="1:30" x14ac:dyDescent="0.25">
      <c r="A2867" s="42" t="s">
        <v>10045</v>
      </c>
      <c r="B2867" s="42">
        <v>23598158289</v>
      </c>
      <c r="C2867" s="42"/>
      <c r="D2867" s="42"/>
      <c r="E2867" s="42"/>
      <c r="F2867" s="42" t="s">
        <v>9199</v>
      </c>
      <c r="G2867" s="42" t="s">
        <v>11228</v>
      </c>
      <c r="H2867" s="19"/>
      <c r="I2867" s="42"/>
      <c r="J2867" s="42" t="s">
        <v>6742</v>
      </c>
      <c r="K2867" s="21">
        <v>45779</v>
      </c>
      <c r="L2867" s="19" t="s">
        <v>8443</v>
      </c>
      <c r="M2867" s="44">
        <v>44.8</v>
      </c>
      <c r="N2867" s="19">
        <v>4</v>
      </c>
      <c r="O2867" s="44">
        <v>179.2</v>
      </c>
      <c r="P2867" s="44">
        <v>101.56</v>
      </c>
      <c r="Q2867" s="44">
        <v>6.04</v>
      </c>
      <c r="R2867" s="44">
        <v>51.48</v>
      </c>
      <c r="S2867" s="44">
        <v>0</v>
      </c>
      <c r="T2867" s="44">
        <v>0</v>
      </c>
      <c r="U2867" s="44">
        <v>18.329999999999998</v>
      </c>
      <c r="V2867" s="23">
        <v>0.1023</v>
      </c>
      <c r="W2867" s="42" t="s">
        <v>34</v>
      </c>
      <c r="X2867" s="43"/>
      <c r="Y2867" s="43"/>
      <c r="Z2867" s="43" t="s">
        <v>8442</v>
      </c>
      <c r="AA2867" s="43" t="str">
        <f>VLOOKUP(J2867, sku!B:C, 2, FALSE)</f>
        <v>Blend Spray 500ml</v>
      </c>
      <c r="AB2867" s="45" t="str">
        <f>VLOOKUP(J2867, sku!B:BM, 64, FALSE)</f>
        <v>Revenda</v>
      </c>
      <c r="AC2867" s="45" t="str">
        <f>LEFT(pedidos[[#This Row],[SKU]],3)</f>
        <v>VX2</v>
      </c>
      <c r="AD2867" s="37" t="str" cm="1">
        <f t="array" aca="1" ref="AD2867" ca="1">IFERROR(
  INDEX(
    montadora[Montadora],
    MATCH(TRUE,LEFT(#REF!,NÚCARACT(montadora[SKU Parcial]))=montadora[SKU Parcial],0)
  ),
  ""
)</f>
        <v/>
      </c>
    </row>
    <row r="2868" spans="1:30" x14ac:dyDescent="0.25">
      <c r="A2868" s="42" t="s">
        <v>10194</v>
      </c>
      <c r="B2868" s="42"/>
      <c r="C2868" s="42"/>
      <c r="D2868" s="42"/>
      <c r="E2868" s="42">
        <v>19398017908</v>
      </c>
      <c r="F2868" s="42" t="s">
        <v>544</v>
      </c>
      <c r="G2868" s="42" t="s">
        <v>11228</v>
      </c>
      <c r="H2868" s="19"/>
      <c r="I2868" s="42"/>
      <c r="J2868" s="42" t="s">
        <v>562</v>
      </c>
      <c r="K2868" s="21">
        <v>45837</v>
      </c>
      <c r="L2868" s="19" t="s">
        <v>8443</v>
      </c>
      <c r="M2868" s="44">
        <v>228.8</v>
      </c>
      <c r="N2868" s="19">
        <v>1</v>
      </c>
      <c r="O2868" s="44">
        <v>228.8</v>
      </c>
      <c r="P2868" s="44">
        <v>105</v>
      </c>
      <c r="Q2868" s="44">
        <v>8.51</v>
      </c>
      <c r="R2868" s="44">
        <v>0</v>
      </c>
      <c r="S2868" s="44">
        <v>0</v>
      </c>
      <c r="T2868" s="44">
        <v>0</v>
      </c>
      <c r="U2868" s="44">
        <v>115.29</v>
      </c>
      <c r="V2868" s="23">
        <v>0.50390000000000001</v>
      </c>
      <c r="W2868" s="42" t="s">
        <v>34</v>
      </c>
      <c r="X2868" s="43"/>
      <c r="Y2868" s="43"/>
      <c r="Z2868" s="43" t="s">
        <v>8442</v>
      </c>
      <c r="AA2868" s="43" t="str">
        <f>VLOOKUP(J2868, sku!B:C, 2, FALSE)</f>
        <v>Travessa Jeep - Slim - - - Renegade - 2016 A 2025 - Preto</v>
      </c>
      <c r="AB2868" s="45" t="str">
        <f>VLOOKUP(J2868, sku!B:BM, 64, FALSE)</f>
        <v>Fabricação</v>
      </c>
      <c r="AC2868" s="45" t="str">
        <f>LEFT(pedidos[[#This Row],[SKU]],3)</f>
        <v>XJP</v>
      </c>
      <c r="AD2868" s="36" t="str" cm="1">
        <f t="array" aca="1" ref="AD2868" ca="1">IFERROR(
  INDEX(
    montadora[Montadora],
    MATCH(TRUE,LEFT(#REF!,NÚCARACT(montadora[SKU Parcial]))=montadora[SKU Parcial],0)
  ),
  ""
)</f>
        <v/>
      </c>
    </row>
    <row r="2869" spans="1:30" x14ac:dyDescent="0.25">
      <c r="A2869" s="42" t="s">
        <v>9150</v>
      </c>
      <c r="B2869" s="42"/>
      <c r="C2869" s="42"/>
      <c r="D2869" s="42"/>
      <c r="E2869" s="42">
        <v>22993255942</v>
      </c>
      <c r="F2869" s="42" t="s">
        <v>8824</v>
      </c>
      <c r="G2869" s="42" t="s">
        <v>11227</v>
      </c>
      <c r="H2869" s="19"/>
      <c r="I2869" s="42"/>
      <c r="J2869" s="42" t="s">
        <v>5037</v>
      </c>
      <c r="K2869" s="21">
        <v>45806</v>
      </c>
      <c r="L2869" s="19" t="s">
        <v>8443</v>
      </c>
      <c r="M2869" s="44">
        <v>238.8</v>
      </c>
      <c r="N2869" s="19">
        <v>1</v>
      </c>
      <c r="O2869" s="44">
        <v>238.8</v>
      </c>
      <c r="P2869" s="44">
        <v>105</v>
      </c>
      <c r="Q2869" s="44">
        <v>18.170000000000002</v>
      </c>
      <c r="R2869" s="44">
        <v>0</v>
      </c>
      <c r="S2869" s="44">
        <v>0</v>
      </c>
      <c r="T2869" s="44">
        <v>0</v>
      </c>
      <c r="U2869" s="44">
        <v>115.63</v>
      </c>
      <c r="V2869" s="23">
        <v>0.48420000000000002</v>
      </c>
      <c r="W2869" s="42" t="s">
        <v>34</v>
      </c>
      <c r="X2869" s="43"/>
      <c r="Y2869" s="43"/>
      <c r="Z2869" s="43" t="s">
        <v>8442</v>
      </c>
      <c r="AA2869" s="43" t="str">
        <f>VLOOKUP(J2869, sku!B:C, 2, FALSE)</f>
        <v>Travessa Ford - Slim - - - Ecosport - 2013 A 2021 - Grafite</v>
      </c>
      <c r="AB2869" s="45" t="str">
        <f>VLOOKUP(J2869, sku!B:BM, 64, FALSE)</f>
        <v>Fabricação</v>
      </c>
      <c r="AC2869" s="45" t="str">
        <f>LEFT(pedidos[[#This Row],[SKU]],3)</f>
        <v>XFD</v>
      </c>
      <c r="AD2869" s="36" t="str" cm="1">
        <f t="array" aca="1" ref="AD2869" ca="1">IFERROR(
  INDEX(
    montadora[Montadora],
    MATCH(TRUE,LEFT(#REF!,NÚCARACT(montadora[SKU Parcial]))=montadora[SKU Parcial],0)
  ),
  ""
)</f>
        <v/>
      </c>
    </row>
    <row r="2870" spans="1:30" customFormat="1" x14ac:dyDescent="0.25">
      <c r="A2870" s="1" t="s">
        <v>5909</v>
      </c>
      <c r="B2870" s="1" t="s">
        <v>5910</v>
      </c>
      <c r="C2870" s="1" t="s">
        <v>589</v>
      </c>
      <c r="D2870" s="1" t="s">
        <v>27</v>
      </c>
      <c r="E2870" s="1" t="s">
        <v>672</v>
      </c>
      <c r="F2870" s="1" t="s">
        <v>673</v>
      </c>
      <c r="G2870" s="6" t="s">
        <v>11227</v>
      </c>
      <c r="H2870" s="20" t="s">
        <v>30</v>
      </c>
      <c r="I2870" s="1" t="s">
        <v>36</v>
      </c>
      <c r="J2870" s="1" t="s">
        <v>3504</v>
      </c>
      <c r="K2870" s="22">
        <v>45780</v>
      </c>
      <c r="L2870" s="20" t="s">
        <v>33</v>
      </c>
      <c r="M2870" s="26">
        <v>328.8</v>
      </c>
      <c r="N2870" s="20">
        <v>1</v>
      </c>
      <c r="O2870" s="26">
        <v>330.39</v>
      </c>
      <c r="P2870" s="26">
        <v>105</v>
      </c>
      <c r="Q2870" s="26">
        <v>0</v>
      </c>
      <c r="R2870" s="26">
        <v>39.46</v>
      </c>
      <c r="S2870" s="26">
        <v>1.59</v>
      </c>
      <c r="T2870" s="26">
        <v>14.31</v>
      </c>
      <c r="U2870" s="26">
        <v>145.01</v>
      </c>
      <c r="V2870" s="24">
        <v>0.441</v>
      </c>
      <c r="W2870" s="1" t="s">
        <v>89</v>
      </c>
      <c r="X2870" s="3"/>
      <c r="Y2870" s="3"/>
      <c r="Z2870" s="5" t="s">
        <v>7980</v>
      </c>
      <c r="AA2870" s="5" t="str">
        <f>VLOOKUP(J2870, sku!B:C, 2, FALSE)</f>
        <v>Travessa Jeep - Style - - - Commander - - - Grafite</v>
      </c>
      <c r="AB2870" s="3" t="str">
        <f>VLOOKUP(J2870, sku!B:BM, 64, FALSE)</f>
        <v>Fabricação</v>
      </c>
      <c r="AC2870" s="3" t="str">
        <f>LEFT(pedidos[[#This Row],[SKU]],3)</f>
        <v>XJP</v>
      </c>
      <c r="AD2870" s="36" t="str" cm="1">
        <f t="array" aca="1" ref="AD2870" ca="1">IFERROR(
  INDEX(
    montadora[Montadora],
    MATCH(TRUE,LEFT(J3249,NÚCARACT(montadora[SKU Parcial]))=montadora[SKU Parcial],0)
  ),
  ""
)</f>
        <v/>
      </c>
    </row>
    <row r="2871" spans="1:30" customFormat="1" x14ac:dyDescent="0.25">
      <c r="A2871" s="1" t="s">
        <v>5923</v>
      </c>
      <c r="B2871" s="1" t="s">
        <v>36</v>
      </c>
      <c r="C2871" s="1" t="s">
        <v>5924</v>
      </c>
      <c r="D2871" s="1" t="s">
        <v>709</v>
      </c>
      <c r="E2871" s="1" t="s">
        <v>66</v>
      </c>
      <c r="F2871" s="1" t="s">
        <v>71</v>
      </c>
      <c r="G2871" s="6" t="s">
        <v>11227</v>
      </c>
      <c r="H2871" s="20" t="s">
        <v>30</v>
      </c>
      <c r="I2871" s="1" t="s">
        <v>31</v>
      </c>
      <c r="J2871" s="1" t="s">
        <v>5925</v>
      </c>
      <c r="K2871" s="22">
        <v>45783</v>
      </c>
      <c r="L2871" s="16" t="s">
        <v>11229</v>
      </c>
      <c r="M2871" s="26">
        <v>328.8</v>
      </c>
      <c r="N2871" s="20">
        <v>1</v>
      </c>
      <c r="O2871" s="26">
        <v>328.8</v>
      </c>
      <c r="P2871" s="26">
        <v>105</v>
      </c>
      <c r="Q2871" s="26">
        <v>25.02</v>
      </c>
      <c r="R2871" s="26">
        <v>39.46</v>
      </c>
      <c r="S2871" s="26">
        <v>0</v>
      </c>
      <c r="T2871" s="26">
        <v>24.95</v>
      </c>
      <c r="U2871" s="26">
        <v>134.37</v>
      </c>
      <c r="V2871" s="24">
        <v>0.40870000000000001</v>
      </c>
      <c r="W2871" s="1" t="s">
        <v>34</v>
      </c>
      <c r="X2871" s="3"/>
      <c r="Y2871" s="3"/>
      <c r="Z2871" s="5" t="s">
        <v>7980</v>
      </c>
      <c r="AA2871" s="5" t="str">
        <f>VLOOKUP(J2871, sku!B:C, 2, FALSE)</f>
        <v>Travessa Chevrolet - Slim - - - Blazer - 2014 A 2024 - Prata</v>
      </c>
      <c r="AB2871" s="3" t="str">
        <f>VLOOKUP(J2871, sku!B:BM, 64, FALSE)</f>
        <v>Fabricação</v>
      </c>
      <c r="AC2871" s="3" t="str">
        <f>LEFT(pedidos[[#This Row],[SKU]],3)</f>
        <v>XGM</v>
      </c>
      <c r="AD2871" s="36" t="str" cm="1">
        <f t="array" aca="1" ref="AD2871" ca="1">IFERROR(
  INDEX(
    montadora[Montadora],
    MATCH(TRUE,LEFT(#REF!,NÚCARACT(montadora[SKU Parcial]))=montadora[SKU Parcial],0)
  ),
  ""
)</f>
        <v/>
      </c>
    </row>
    <row r="2872" spans="1:30" customFormat="1" x14ac:dyDescent="0.25">
      <c r="A2872" s="1" t="s">
        <v>5926</v>
      </c>
      <c r="B2872" s="1" t="s">
        <v>5927</v>
      </c>
      <c r="C2872" s="1" t="s">
        <v>5928</v>
      </c>
      <c r="D2872" s="1" t="s">
        <v>709</v>
      </c>
      <c r="E2872" s="1" t="s">
        <v>66</v>
      </c>
      <c r="F2872" s="1" t="s">
        <v>71</v>
      </c>
      <c r="G2872" s="6" t="s">
        <v>11227</v>
      </c>
      <c r="H2872" s="20" t="s">
        <v>30</v>
      </c>
      <c r="I2872" s="1" t="s">
        <v>31</v>
      </c>
      <c r="J2872" s="1" t="s">
        <v>4562</v>
      </c>
      <c r="K2872" s="22">
        <v>45786</v>
      </c>
      <c r="L2872" s="16" t="s">
        <v>11229</v>
      </c>
      <c r="M2872" s="26">
        <v>328.8</v>
      </c>
      <c r="N2872" s="20">
        <v>1</v>
      </c>
      <c r="O2872" s="26">
        <v>328.8</v>
      </c>
      <c r="P2872" s="26">
        <v>105</v>
      </c>
      <c r="Q2872" s="26">
        <v>25.02</v>
      </c>
      <c r="R2872" s="26">
        <v>39.46</v>
      </c>
      <c r="S2872" s="26">
        <v>0</v>
      </c>
      <c r="T2872" s="26">
        <v>24.95</v>
      </c>
      <c r="U2872" s="26">
        <v>134.37</v>
      </c>
      <c r="V2872" s="24">
        <v>0.40870000000000001</v>
      </c>
      <c r="W2872" s="1" t="s">
        <v>34</v>
      </c>
      <c r="X2872" s="3"/>
      <c r="Y2872" s="3"/>
      <c r="Z2872" s="5" t="s">
        <v>7980</v>
      </c>
      <c r="AA2872" s="5" t="str">
        <f>VLOOKUP(J2872, sku!B:C, 2, FALSE)</f>
        <v>Travessa Chevrolet - Slim - - - S10 - 2014 A 2025 - Prata</v>
      </c>
      <c r="AB2872" s="3" t="str">
        <f>VLOOKUP(J2872, sku!B:BM, 64, FALSE)</f>
        <v>Fabricação</v>
      </c>
      <c r="AC2872" s="3" t="str">
        <f>LEFT(pedidos[[#This Row],[SKU]],3)</f>
        <v>XGM</v>
      </c>
      <c r="AD2872" s="36" t="str" cm="1">
        <f t="array" aca="1" ref="AD2872" ca="1">IFERROR(
  INDEX(
    montadora[Montadora],
    MATCH(TRUE,LEFT(#REF!,NÚCARACT(montadora[SKU Parcial]))=montadora[SKU Parcial],0)
  ),
  ""
)</f>
        <v/>
      </c>
    </row>
    <row r="2873" spans="1:30" customFormat="1" x14ac:dyDescent="0.25">
      <c r="A2873" s="1" t="s">
        <v>5929</v>
      </c>
      <c r="B2873" s="1" t="s">
        <v>36</v>
      </c>
      <c r="C2873" s="1" t="s">
        <v>3645</v>
      </c>
      <c r="D2873" s="1" t="s">
        <v>358</v>
      </c>
      <c r="E2873" s="1" t="s">
        <v>66</v>
      </c>
      <c r="F2873" s="1" t="s">
        <v>71</v>
      </c>
      <c r="G2873" s="6" t="s">
        <v>11227</v>
      </c>
      <c r="H2873" s="20" t="s">
        <v>30</v>
      </c>
      <c r="I2873" s="1" t="s">
        <v>31</v>
      </c>
      <c r="J2873" s="1" t="s">
        <v>4562</v>
      </c>
      <c r="K2873" s="22">
        <v>45789</v>
      </c>
      <c r="L2873" s="16" t="s">
        <v>11229</v>
      </c>
      <c r="M2873" s="26">
        <v>328.8</v>
      </c>
      <c r="N2873" s="20">
        <v>1</v>
      </c>
      <c r="O2873" s="26">
        <v>328.8</v>
      </c>
      <c r="P2873" s="26">
        <v>105</v>
      </c>
      <c r="Q2873" s="26">
        <v>25.02</v>
      </c>
      <c r="R2873" s="26">
        <v>39.46</v>
      </c>
      <c r="S2873" s="26">
        <v>0</v>
      </c>
      <c r="T2873" s="26">
        <v>24.95</v>
      </c>
      <c r="U2873" s="26">
        <v>134.37</v>
      </c>
      <c r="V2873" s="24">
        <v>0.40870000000000001</v>
      </c>
      <c r="W2873" s="1" t="s">
        <v>34</v>
      </c>
      <c r="X2873" s="3"/>
      <c r="Y2873" s="3"/>
      <c r="Z2873" s="5" t="s">
        <v>7980</v>
      </c>
      <c r="AA2873" s="5" t="str">
        <f>VLOOKUP(J2873, sku!B:C, 2, FALSE)</f>
        <v>Travessa Chevrolet - Slim - - - S10 - 2014 A 2025 - Prata</v>
      </c>
      <c r="AB2873" s="3" t="str">
        <f>VLOOKUP(J2873, sku!B:BM, 64, FALSE)</f>
        <v>Fabricação</v>
      </c>
      <c r="AC2873" s="3" t="str">
        <f>LEFT(pedidos[[#This Row],[SKU]],3)</f>
        <v>XGM</v>
      </c>
      <c r="AD2873" s="36" t="str" cm="1">
        <f t="array" aca="1" ref="AD2873" ca="1">IFERROR(
  INDEX(
    montadora[Montadora],
    MATCH(TRUE,LEFT(#REF!,NÚCARACT(montadora[SKU Parcial]))=montadora[SKU Parcial],0)
  ),
  ""
)</f>
        <v/>
      </c>
    </row>
    <row r="2874" spans="1:30" customFormat="1" x14ac:dyDescent="0.25">
      <c r="A2874" s="1" t="s">
        <v>5930</v>
      </c>
      <c r="B2874" s="1" t="s">
        <v>36</v>
      </c>
      <c r="C2874" s="1" t="s">
        <v>199</v>
      </c>
      <c r="D2874" s="1" t="s">
        <v>358</v>
      </c>
      <c r="E2874" s="1" t="s">
        <v>103</v>
      </c>
      <c r="F2874" s="1" t="s">
        <v>104</v>
      </c>
      <c r="G2874" s="6" t="s">
        <v>11227</v>
      </c>
      <c r="H2874" s="20" t="s">
        <v>30</v>
      </c>
      <c r="I2874" s="1" t="s">
        <v>31</v>
      </c>
      <c r="J2874" s="1" t="s">
        <v>765</v>
      </c>
      <c r="K2874" s="22">
        <v>45808</v>
      </c>
      <c r="L2874" s="16" t="s">
        <v>11229</v>
      </c>
      <c r="M2874" s="26">
        <v>328.8</v>
      </c>
      <c r="N2874" s="20">
        <v>1</v>
      </c>
      <c r="O2874" s="26">
        <v>328.8</v>
      </c>
      <c r="P2874" s="26">
        <v>105</v>
      </c>
      <c r="Q2874" s="26">
        <v>25.02</v>
      </c>
      <c r="R2874" s="26">
        <v>39.46</v>
      </c>
      <c r="S2874" s="26">
        <v>0</v>
      </c>
      <c r="T2874" s="26">
        <v>24.95</v>
      </c>
      <c r="U2874" s="26">
        <v>134.37</v>
      </c>
      <c r="V2874" s="24">
        <v>0.40870000000000001</v>
      </c>
      <c r="W2874" s="1" t="s">
        <v>34</v>
      </c>
      <c r="X2874" s="3"/>
      <c r="Y2874" s="3"/>
      <c r="Z2874" s="5" t="s">
        <v>7980</v>
      </c>
      <c r="AA2874" s="5" t="str">
        <f>VLOOKUP(J2874, sku!B:C, 2, FALSE)</f>
        <v>Travessa Fiat - Style - - - Argo Trekking - - - Grafite</v>
      </c>
      <c r="AB2874" s="3" t="str">
        <f>VLOOKUP(J2874, sku!B:BM, 64, FALSE)</f>
        <v>Fabricação</v>
      </c>
      <c r="AC2874" s="3" t="str">
        <f>LEFT(pedidos[[#This Row],[SKU]],3)</f>
        <v>XFI</v>
      </c>
      <c r="AD2874" s="36" t="str" cm="1">
        <f t="array" aca="1" ref="AD2874" ca="1">IFERROR(
  INDEX(
    montadora[Montadora],
    MATCH(TRUE,LEFT(#REF!,NÚCARACT(montadora[SKU Parcial]))=montadora[SKU Parcial],0)
  ),
  ""
)</f>
        <v/>
      </c>
    </row>
    <row r="2875" spans="1:30" customFormat="1" x14ac:dyDescent="0.25">
      <c r="A2875" s="1" t="s">
        <v>3500</v>
      </c>
      <c r="B2875" s="1" t="s">
        <v>36</v>
      </c>
      <c r="C2875" s="1" t="s">
        <v>3501</v>
      </c>
      <c r="D2875" s="1" t="s">
        <v>45</v>
      </c>
      <c r="E2875" s="1" t="s">
        <v>103</v>
      </c>
      <c r="F2875" s="1" t="s">
        <v>104</v>
      </c>
      <c r="G2875" s="6" t="s">
        <v>11227</v>
      </c>
      <c r="H2875" s="20" t="s">
        <v>30</v>
      </c>
      <c r="I2875" s="1" t="s">
        <v>36</v>
      </c>
      <c r="J2875" s="1" t="s">
        <v>336</v>
      </c>
      <c r="K2875" s="22">
        <v>45837</v>
      </c>
      <c r="L2875" s="16" t="s">
        <v>11229</v>
      </c>
      <c r="M2875" s="26">
        <v>329.8</v>
      </c>
      <c r="N2875" s="20">
        <v>1</v>
      </c>
      <c r="O2875" s="26">
        <v>329.8</v>
      </c>
      <c r="P2875" s="26">
        <v>105</v>
      </c>
      <c r="Q2875" s="26">
        <v>27.11</v>
      </c>
      <c r="R2875" s="26">
        <v>39.58</v>
      </c>
      <c r="S2875" s="26">
        <v>0</v>
      </c>
      <c r="T2875" s="26">
        <v>24.95</v>
      </c>
      <c r="U2875" s="26">
        <v>133.16</v>
      </c>
      <c r="V2875" s="24">
        <v>0.40379999999999999</v>
      </c>
      <c r="W2875" s="1" t="s">
        <v>34</v>
      </c>
      <c r="X2875" s="3"/>
      <c r="Y2875" s="3"/>
      <c r="Z2875" s="5" t="s">
        <v>7980</v>
      </c>
      <c r="AA2875" s="5" t="str">
        <f>VLOOKUP(J2875, sku!B:C, 2, FALSE)</f>
        <v>Travessa Jeep - Style - - - Compass - - - Grafite</v>
      </c>
      <c r="AB2875" s="3" t="str">
        <f>VLOOKUP(J2875, sku!B:BM, 64, FALSE)</f>
        <v>Fabricação</v>
      </c>
      <c r="AC2875" s="3" t="str">
        <f>LEFT(pedidos[[#This Row],[SKU]],3)</f>
        <v>XJP</v>
      </c>
      <c r="AD2875" s="36" t="str" cm="1">
        <f t="array" aca="1" ref="AD2875" ca="1">IFERROR(
  INDEX(
    montadora[Montadora],
    MATCH(TRUE,LEFT(J3254,NÚCARACT(montadora[SKU Parcial]))=montadora[SKU Parcial],0)
  ),
  ""
)</f>
        <v/>
      </c>
    </row>
    <row r="2876" spans="1:30" customFormat="1" x14ac:dyDescent="0.25">
      <c r="A2876" s="1" t="s">
        <v>3502</v>
      </c>
      <c r="B2876" s="1" t="s">
        <v>3503</v>
      </c>
      <c r="C2876" s="1" t="s">
        <v>2230</v>
      </c>
      <c r="D2876" s="1" t="s">
        <v>420</v>
      </c>
      <c r="E2876" s="1" t="s">
        <v>672</v>
      </c>
      <c r="F2876" s="1" t="s">
        <v>673</v>
      </c>
      <c r="G2876" s="6" t="s">
        <v>11227</v>
      </c>
      <c r="H2876" s="20" t="s">
        <v>30</v>
      </c>
      <c r="I2876" s="1" t="s">
        <v>31</v>
      </c>
      <c r="J2876" s="1" t="s">
        <v>3504</v>
      </c>
      <c r="K2876" s="22">
        <v>45820</v>
      </c>
      <c r="L2876" s="16" t="s">
        <v>11229</v>
      </c>
      <c r="M2876" s="26">
        <v>328.8</v>
      </c>
      <c r="N2876" s="20">
        <v>1</v>
      </c>
      <c r="O2876" s="26">
        <v>328.8</v>
      </c>
      <c r="P2876" s="26">
        <v>105</v>
      </c>
      <c r="Q2876" s="26">
        <v>27.03</v>
      </c>
      <c r="R2876" s="26">
        <v>39.46</v>
      </c>
      <c r="S2876" s="26">
        <v>0</v>
      </c>
      <c r="T2876" s="26">
        <v>24.95</v>
      </c>
      <c r="U2876" s="26">
        <v>132.36000000000001</v>
      </c>
      <c r="V2876" s="24">
        <v>0.40260000000000001</v>
      </c>
      <c r="W2876" s="1" t="s">
        <v>34</v>
      </c>
      <c r="X2876" s="3"/>
      <c r="Y2876" s="3"/>
      <c r="Z2876" s="5" t="s">
        <v>7980</v>
      </c>
      <c r="AA2876" s="5" t="str">
        <f>VLOOKUP(J2876, sku!B:C, 2, FALSE)</f>
        <v>Travessa Jeep - Style - - - Commander - - - Grafite</v>
      </c>
      <c r="AB2876" s="3" t="str">
        <f>VLOOKUP(J2876, sku!B:BM, 64, FALSE)</f>
        <v>Fabricação</v>
      </c>
      <c r="AC2876" s="3" t="str">
        <f>LEFT(pedidos[[#This Row],[SKU]],3)</f>
        <v>XJP</v>
      </c>
      <c r="AD2876" s="36" t="str" cm="1">
        <f t="array" aca="1" ref="AD2876" ca="1">IFERROR(
  INDEX(
    montadora[Montadora],
    MATCH(TRUE,LEFT(J3255,NÚCARACT(montadora[SKU Parcial]))=montadora[SKU Parcial],0)
  ),
  ""
)</f>
        <v/>
      </c>
    </row>
    <row r="2877" spans="1:30" customFormat="1" x14ac:dyDescent="0.25">
      <c r="A2877" s="1" t="s">
        <v>3505</v>
      </c>
      <c r="B2877" s="1" t="s">
        <v>36</v>
      </c>
      <c r="C2877" s="1" t="s">
        <v>3506</v>
      </c>
      <c r="D2877" s="1" t="s">
        <v>27</v>
      </c>
      <c r="E2877" s="1" t="s">
        <v>334</v>
      </c>
      <c r="F2877" s="1" t="s">
        <v>335</v>
      </c>
      <c r="G2877" s="6" t="s">
        <v>11227</v>
      </c>
      <c r="H2877" s="20" t="s">
        <v>30</v>
      </c>
      <c r="I2877" s="1" t="s">
        <v>31</v>
      </c>
      <c r="J2877" s="1" t="s">
        <v>336</v>
      </c>
      <c r="K2877" s="22">
        <v>45833</v>
      </c>
      <c r="L2877" s="16" t="s">
        <v>11229</v>
      </c>
      <c r="M2877" s="26">
        <v>328.8</v>
      </c>
      <c r="N2877" s="20">
        <v>1</v>
      </c>
      <c r="O2877" s="26">
        <v>328.8</v>
      </c>
      <c r="P2877" s="26">
        <v>105</v>
      </c>
      <c r="Q2877" s="26">
        <v>27.03</v>
      </c>
      <c r="R2877" s="26">
        <v>39.46</v>
      </c>
      <c r="S2877" s="26">
        <v>0</v>
      </c>
      <c r="T2877" s="26">
        <v>24.95</v>
      </c>
      <c r="U2877" s="26">
        <v>132.36000000000001</v>
      </c>
      <c r="V2877" s="24">
        <v>0.40260000000000001</v>
      </c>
      <c r="W2877" s="1" t="s">
        <v>34</v>
      </c>
      <c r="X2877" s="3"/>
      <c r="Y2877" s="3"/>
      <c r="Z2877" s="5" t="s">
        <v>7980</v>
      </c>
      <c r="AA2877" s="5" t="str">
        <f>VLOOKUP(J2877, sku!B:C, 2, FALSE)</f>
        <v>Travessa Jeep - Style - - - Compass - - - Grafite</v>
      </c>
      <c r="AB2877" s="3" t="str">
        <f>VLOOKUP(J2877, sku!B:BM, 64, FALSE)</f>
        <v>Fabricação</v>
      </c>
      <c r="AC2877" s="3" t="str">
        <f>LEFT(pedidos[[#This Row],[SKU]],3)</f>
        <v>XJP</v>
      </c>
      <c r="AD2877" s="36" t="str" cm="1">
        <f t="array" aca="1" ref="AD2877" ca="1">IFERROR(
  INDEX(
    montadora[Montadora],
    MATCH(TRUE,LEFT(J3256,NÚCARACT(montadora[SKU Parcial]))=montadora[SKU Parcial],0)
  ),
  ""
)</f>
        <v/>
      </c>
    </row>
    <row r="2878" spans="1:30" customFormat="1" x14ac:dyDescent="0.25">
      <c r="A2878" s="1" t="s">
        <v>5931</v>
      </c>
      <c r="B2878" s="1" t="s">
        <v>36</v>
      </c>
      <c r="C2878" s="1" t="s">
        <v>430</v>
      </c>
      <c r="D2878" s="1" t="s">
        <v>45</v>
      </c>
      <c r="E2878" s="1" t="s">
        <v>677</v>
      </c>
      <c r="F2878" s="1" t="s">
        <v>223</v>
      </c>
      <c r="G2878" s="6" t="s">
        <v>11227</v>
      </c>
      <c r="H2878" s="20" t="s">
        <v>30</v>
      </c>
      <c r="I2878" s="1" t="s">
        <v>31</v>
      </c>
      <c r="J2878" s="1" t="s">
        <v>716</v>
      </c>
      <c r="K2878" s="22">
        <v>45783</v>
      </c>
      <c r="L2878" s="16" t="s">
        <v>11229</v>
      </c>
      <c r="M2878" s="26">
        <v>328.8</v>
      </c>
      <c r="N2878" s="20">
        <v>1</v>
      </c>
      <c r="O2878" s="26">
        <v>328.8</v>
      </c>
      <c r="P2878" s="26">
        <v>105</v>
      </c>
      <c r="Q2878" s="26">
        <v>25.02</v>
      </c>
      <c r="R2878" s="26">
        <v>39.46</v>
      </c>
      <c r="S2878" s="26">
        <v>0</v>
      </c>
      <c r="T2878" s="26">
        <v>26.95</v>
      </c>
      <c r="U2878" s="26">
        <v>132.37</v>
      </c>
      <c r="V2878" s="24">
        <v>0.40260000000000001</v>
      </c>
      <c r="W2878" s="1" t="s">
        <v>34</v>
      </c>
      <c r="X2878" s="3"/>
      <c r="Y2878" s="3"/>
      <c r="Z2878" s="5" t="s">
        <v>7980</v>
      </c>
      <c r="AA2878" s="5" t="str">
        <f>VLOOKUP(J2878, sku!B:C, 2, FALSE)</f>
        <v>Travessa Chevrolet - Style - - - Trailblazer - - - Grafite</v>
      </c>
      <c r="AB2878" s="3" t="str">
        <f>VLOOKUP(J2878, sku!B:BM, 64, FALSE)</f>
        <v>Fabricação</v>
      </c>
      <c r="AC2878" s="3" t="str">
        <f>LEFT(pedidos[[#This Row],[SKU]],3)</f>
        <v>XGM</v>
      </c>
      <c r="AD2878" s="36" t="str" cm="1">
        <f t="array" aca="1" ref="AD2878" ca="1">IFERROR(
  INDEX(
    montadora[Montadora],
    MATCH(TRUE,LEFT(J3257,NÚCARACT(montadora[SKU Parcial]))=montadora[SKU Parcial],0)
  ),
  ""
)</f>
        <v/>
      </c>
    </row>
    <row r="2879" spans="1:30" customFormat="1" x14ac:dyDescent="0.25">
      <c r="A2879" s="1" t="s">
        <v>3522</v>
      </c>
      <c r="B2879" s="1" t="s">
        <v>3523</v>
      </c>
      <c r="C2879" s="1" t="s">
        <v>3524</v>
      </c>
      <c r="D2879" s="1" t="s">
        <v>27</v>
      </c>
      <c r="E2879" s="1" t="s">
        <v>3525</v>
      </c>
      <c r="F2879" s="1" t="s">
        <v>3526</v>
      </c>
      <c r="G2879" s="6" t="s">
        <v>11227</v>
      </c>
      <c r="H2879" s="20" t="s">
        <v>30</v>
      </c>
      <c r="I2879" s="1" t="s">
        <v>31</v>
      </c>
      <c r="J2879" s="1" t="s">
        <v>88</v>
      </c>
      <c r="K2879" s="22">
        <v>45838</v>
      </c>
      <c r="L2879" s="16" t="s">
        <v>11229</v>
      </c>
      <c r="M2879" s="26">
        <v>328.8</v>
      </c>
      <c r="N2879" s="20">
        <v>1</v>
      </c>
      <c r="O2879" s="26">
        <v>328.8</v>
      </c>
      <c r="P2879" s="26">
        <v>105</v>
      </c>
      <c r="Q2879" s="26">
        <v>27.03</v>
      </c>
      <c r="R2879" s="26">
        <v>39.46</v>
      </c>
      <c r="S2879" s="26">
        <v>0</v>
      </c>
      <c r="T2879" s="26">
        <v>26.95</v>
      </c>
      <c r="U2879" s="26">
        <v>130.36000000000001</v>
      </c>
      <c r="V2879" s="24">
        <v>0.39650000000000002</v>
      </c>
      <c r="W2879" s="1" t="s">
        <v>34</v>
      </c>
      <c r="X2879" s="3"/>
      <c r="Y2879" s="3"/>
      <c r="Z2879" s="5" t="s">
        <v>7980</v>
      </c>
      <c r="AA2879" s="5" t="str">
        <f>VLOOKUP(J2879, sku!B:C, 2, FALSE)</f>
        <v>Travessa Nissan - Style - - - Kicks - - - Grafite</v>
      </c>
      <c r="AB2879" s="3" t="str">
        <f>VLOOKUP(J2879, sku!B:BM, 64, FALSE)</f>
        <v>Fabricação</v>
      </c>
      <c r="AC2879" s="3" t="str">
        <f>LEFT(pedidos[[#This Row],[SKU]],3)</f>
        <v>XNS</v>
      </c>
      <c r="AD2879" s="36" t="str" cm="1">
        <f t="array" aca="1" ref="AD2879" ca="1">IFERROR(
  INDEX(
    montadora[Montadora],
    MATCH(TRUE,LEFT(J3264,NÚCARACT(montadora[SKU Parcial]))=montadora[SKU Parcial],0)
  ),
  ""
)</f>
        <v/>
      </c>
    </row>
    <row r="2880" spans="1:30" customFormat="1" x14ac:dyDescent="0.25">
      <c r="A2880" s="1" t="s">
        <v>5965</v>
      </c>
      <c r="B2880" s="1" t="s">
        <v>36</v>
      </c>
      <c r="C2880" s="1" t="s">
        <v>5966</v>
      </c>
      <c r="D2880" s="1" t="s">
        <v>27</v>
      </c>
      <c r="E2880" s="1" t="s">
        <v>798</v>
      </c>
      <c r="F2880" s="1" t="s">
        <v>799</v>
      </c>
      <c r="G2880" s="6" t="s">
        <v>11227</v>
      </c>
      <c r="H2880" s="20" t="s">
        <v>47</v>
      </c>
      <c r="I2880" s="1" t="s">
        <v>31</v>
      </c>
      <c r="J2880" s="1" t="s">
        <v>5967</v>
      </c>
      <c r="K2880" s="22">
        <v>45791</v>
      </c>
      <c r="L2880" s="20" t="s">
        <v>33</v>
      </c>
      <c r="M2880" s="26">
        <v>330.8</v>
      </c>
      <c r="N2880" s="20">
        <v>1</v>
      </c>
      <c r="O2880" s="26">
        <v>332.39</v>
      </c>
      <c r="P2880" s="26">
        <v>105</v>
      </c>
      <c r="Q2880" s="26">
        <v>0</v>
      </c>
      <c r="R2880" s="26">
        <v>56.24</v>
      </c>
      <c r="S2880" s="26">
        <v>1.59</v>
      </c>
      <c r="T2880" s="26">
        <v>14.31</v>
      </c>
      <c r="U2880" s="26">
        <v>130.08000000000001</v>
      </c>
      <c r="V2880" s="24">
        <v>0.39319999999999999</v>
      </c>
      <c r="W2880" s="1" t="s">
        <v>89</v>
      </c>
      <c r="X2880" s="3"/>
      <c r="Y2880" s="3"/>
      <c r="Z2880" s="5" t="s">
        <v>7980</v>
      </c>
      <c r="AA2880" s="5" t="str">
        <f>VLOOKUP(J2880, sku!B:C, 2, FALSE)</f>
        <v>Travessa Renault - Slim - - - Duster - Até 2015 - Prata</v>
      </c>
      <c r="AB2880" s="3" t="str">
        <f>VLOOKUP(J2880, sku!B:BM, 64, FALSE)</f>
        <v>Fabricação</v>
      </c>
      <c r="AC2880" s="3" t="str">
        <f>LEFT(pedidos[[#This Row],[SKU]],3)</f>
        <v>XRE</v>
      </c>
      <c r="AD2880" s="36" t="str" cm="1">
        <f t="array" aca="1" ref="AD2880" ca="1">IFERROR(
  INDEX(
    montadora[Montadora],
    MATCH(TRUE,LEFT(J3265,NÚCARACT(montadora[SKU Parcial]))=montadora[SKU Parcial],0)
  ),
  ""
)</f>
        <v/>
      </c>
    </row>
    <row r="2881" spans="1:30" customFormat="1" x14ac:dyDescent="0.25">
      <c r="A2881" s="1" t="s">
        <v>3577</v>
      </c>
      <c r="B2881" s="1" t="s">
        <v>3578</v>
      </c>
      <c r="C2881" s="1" t="s">
        <v>803</v>
      </c>
      <c r="D2881" s="1" t="s">
        <v>27</v>
      </c>
      <c r="E2881" s="1" t="s">
        <v>798</v>
      </c>
      <c r="F2881" s="1" t="s">
        <v>799</v>
      </c>
      <c r="G2881" s="6" t="s">
        <v>11227</v>
      </c>
      <c r="H2881" s="20" t="s">
        <v>47</v>
      </c>
      <c r="I2881" s="1" t="s">
        <v>36</v>
      </c>
      <c r="J2881" s="1" t="s">
        <v>800</v>
      </c>
      <c r="K2881" s="22">
        <v>45837</v>
      </c>
      <c r="L2881" s="20" t="s">
        <v>33</v>
      </c>
      <c r="M2881" s="26">
        <v>330.8</v>
      </c>
      <c r="N2881" s="20">
        <v>1</v>
      </c>
      <c r="O2881" s="26">
        <v>332.39</v>
      </c>
      <c r="P2881" s="26">
        <v>105</v>
      </c>
      <c r="Q2881" s="27">
        <v>0</v>
      </c>
      <c r="R2881" s="26">
        <v>56.24</v>
      </c>
      <c r="S2881" s="26">
        <v>1.59</v>
      </c>
      <c r="T2881" s="26">
        <v>14.31</v>
      </c>
      <c r="U2881" s="26">
        <v>128.06</v>
      </c>
      <c r="V2881" s="24">
        <v>0.3871</v>
      </c>
      <c r="W2881" s="1" t="s">
        <v>34</v>
      </c>
      <c r="X2881" s="3"/>
      <c r="Y2881" s="3"/>
      <c r="Z2881" s="5" t="s">
        <v>7980</v>
      </c>
      <c r="AA2881" s="5" t="str">
        <f>VLOOKUP(J2881, sku!B:C, 2, FALSE)</f>
        <v>Travessa Renault - Slim - - - Kardian - 2024 A 2025 - Preto</v>
      </c>
      <c r="AB2881" s="3" t="str">
        <f>VLOOKUP(J2881, sku!B:BM, 64, FALSE)</f>
        <v>Fabricação</v>
      </c>
      <c r="AC2881" s="3" t="str">
        <f>LEFT(pedidos[[#This Row],[SKU]],3)</f>
        <v>XRE</v>
      </c>
      <c r="AD2881" s="36" t="str" cm="1">
        <f t="array" aca="1" ref="AD2881" ca="1">IFERROR(
  INDEX(
    montadora[Montadora],
    MATCH(TRUE,LEFT(J3266,NÚCARACT(montadora[SKU Parcial]))=montadora[SKU Parcial],0)
  ),
  ""
)</f>
        <v/>
      </c>
    </row>
    <row r="2882" spans="1:30" x14ac:dyDescent="0.25">
      <c r="A2882" s="42" t="s">
        <v>9161</v>
      </c>
      <c r="B2882" s="42"/>
      <c r="C2882" s="42"/>
      <c r="D2882" s="42"/>
      <c r="E2882" s="42">
        <v>23892714106</v>
      </c>
      <c r="F2882" s="42" t="s">
        <v>8404</v>
      </c>
      <c r="G2882" s="42" t="s">
        <v>11227</v>
      </c>
      <c r="H2882" s="19"/>
      <c r="I2882" s="42"/>
      <c r="J2882" s="42" t="s">
        <v>336</v>
      </c>
      <c r="K2882" s="21">
        <v>45782</v>
      </c>
      <c r="L2882" s="19" t="s">
        <v>8443</v>
      </c>
      <c r="M2882" s="44">
        <v>328.8</v>
      </c>
      <c r="N2882" s="19">
        <v>1</v>
      </c>
      <c r="O2882" s="44">
        <v>328.8</v>
      </c>
      <c r="P2882" s="44">
        <v>105</v>
      </c>
      <c r="Q2882" s="44">
        <v>25.02</v>
      </c>
      <c r="R2882" s="44">
        <v>76.34</v>
      </c>
      <c r="S2882" s="44">
        <v>0</v>
      </c>
      <c r="T2882" s="44">
        <v>0</v>
      </c>
      <c r="U2882" s="44">
        <v>122.44</v>
      </c>
      <c r="V2882" s="23">
        <v>0.37240000000000001</v>
      </c>
      <c r="W2882" s="42" t="s">
        <v>34</v>
      </c>
      <c r="X2882" s="43"/>
      <c r="Y2882" s="43"/>
      <c r="Z2882" s="43" t="s">
        <v>8442</v>
      </c>
      <c r="AA2882" s="43" t="str">
        <f>VLOOKUP(J2882, sku!B:C, 2, FALSE)</f>
        <v>Travessa Jeep - Style - - - Compass - - - Grafite</v>
      </c>
      <c r="AB2882" s="45" t="str">
        <f>VLOOKUP(J2882, sku!B:BM, 64, FALSE)</f>
        <v>Fabricação</v>
      </c>
      <c r="AC2882" s="45" t="str">
        <f>LEFT(pedidos[[#This Row],[SKU]],3)</f>
        <v>XJP</v>
      </c>
      <c r="AD2882" s="36" t="str" cm="1">
        <f t="array" aca="1" ref="AD2882" ca="1">IFERROR(
  INDEX(
    montadora[Montadora],
    MATCH(TRUE,LEFT(J3268,NÚCARACT(montadora[SKU Parcial]))=montadora[SKU Parcial],0)
  ),
  ""
)</f>
        <v/>
      </c>
    </row>
    <row r="2883" spans="1:30" customFormat="1" x14ac:dyDescent="0.25">
      <c r="A2883" s="1" t="s">
        <v>6002</v>
      </c>
      <c r="B2883" s="1" t="s">
        <v>6003</v>
      </c>
      <c r="C2883" s="1" t="s">
        <v>6004</v>
      </c>
      <c r="D2883" s="1" t="s">
        <v>27</v>
      </c>
      <c r="E2883" s="1" t="s">
        <v>3638</v>
      </c>
      <c r="F2883" s="1" t="s">
        <v>228</v>
      </c>
      <c r="G2883" s="6" t="s">
        <v>11227</v>
      </c>
      <c r="H2883" s="20" t="s">
        <v>47</v>
      </c>
      <c r="I2883" s="1" t="s">
        <v>36</v>
      </c>
      <c r="J2883" s="1" t="s">
        <v>527</v>
      </c>
      <c r="K2883" s="22">
        <v>45787</v>
      </c>
      <c r="L2883" s="16" t="s">
        <v>11229</v>
      </c>
      <c r="M2883" s="26">
        <v>338.8</v>
      </c>
      <c r="N2883" s="20">
        <v>1</v>
      </c>
      <c r="O2883" s="26">
        <v>338.8</v>
      </c>
      <c r="P2883" s="26">
        <v>105</v>
      </c>
      <c r="Q2883" s="26">
        <v>25.78</v>
      </c>
      <c r="R2883" s="26">
        <v>57.6</v>
      </c>
      <c r="S2883" s="26">
        <v>0</v>
      </c>
      <c r="T2883" s="26">
        <v>24.95</v>
      </c>
      <c r="U2883" s="26">
        <v>125.47</v>
      </c>
      <c r="V2883" s="24">
        <v>0.37030000000000002</v>
      </c>
      <c r="W2883" s="1" t="s">
        <v>89</v>
      </c>
      <c r="X2883" s="3"/>
      <c r="Y2883" s="3"/>
      <c r="Z2883" s="5" t="s">
        <v>7980</v>
      </c>
      <c r="AA2883" s="5" t="str">
        <f>VLOOKUP(J2883, sku!B:C, 2, FALSE)</f>
        <v>Travessa Ford - Style - - - Ecosport - - - Grafite</v>
      </c>
      <c r="AB2883" s="3" t="str">
        <f>VLOOKUP(J2883, sku!B:BM, 64, FALSE)</f>
        <v>Fabricação</v>
      </c>
      <c r="AC2883" s="3" t="str">
        <f>LEFT(pedidos[[#This Row],[SKU]],3)</f>
        <v>XFO</v>
      </c>
      <c r="AD2883" s="36" t="str" cm="1">
        <f t="array" aca="1" ref="AD2883" ca="1">IFERROR(
  INDEX(
    montadora[Montadora],
    MATCH(TRUE,LEFT(J3270,NÚCARACT(montadora[SKU Parcial]))=montadora[SKU Parcial],0)
  ),
  ""
)</f>
        <v/>
      </c>
    </row>
    <row r="2884" spans="1:30" customFormat="1" x14ac:dyDescent="0.25">
      <c r="A2884" s="1" t="s">
        <v>6005</v>
      </c>
      <c r="B2884" s="1" t="s">
        <v>6006</v>
      </c>
      <c r="C2884" s="1" t="s">
        <v>6007</v>
      </c>
      <c r="D2884" s="1" t="s">
        <v>27</v>
      </c>
      <c r="E2884" s="1" t="s">
        <v>3638</v>
      </c>
      <c r="F2884" s="1" t="s">
        <v>228</v>
      </c>
      <c r="G2884" s="6" t="s">
        <v>11227</v>
      </c>
      <c r="H2884" s="20" t="s">
        <v>47</v>
      </c>
      <c r="I2884" s="1" t="s">
        <v>31</v>
      </c>
      <c r="J2884" s="1" t="s">
        <v>527</v>
      </c>
      <c r="K2884" s="22">
        <v>45788</v>
      </c>
      <c r="L2884" s="16" t="s">
        <v>11229</v>
      </c>
      <c r="M2884" s="26">
        <v>338.8</v>
      </c>
      <c r="N2884" s="20">
        <v>1</v>
      </c>
      <c r="O2884" s="26">
        <v>338.8</v>
      </c>
      <c r="P2884" s="26">
        <v>105</v>
      </c>
      <c r="Q2884" s="26">
        <v>25.78</v>
      </c>
      <c r="R2884" s="26">
        <v>57.6</v>
      </c>
      <c r="S2884" s="26">
        <v>0</v>
      </c>
      <c r="T2884" s="26">
        <v>24.95</v>
      </c>
      <c r="U2884" s="26">
        <v>125.47</v>
      </c>
      <c r="V2884" s="24">
        <v>0.37030000000000002</v>
      </c>
      <c r="W2884" s="1" t="s">
        <v>34</v>
      </c>
      <c r="X2884" s="3"/>
      <c r="Y2884" s="3"/>
      <c r="Z2884" s="5" t="s">
        <v>7980</v>
      </c>
      <c r="AA2884" s="5" t="str">
        <f>VLOOKUP(J2884, sku!B:C, 2, FALSE)</f>
        <v>Travessa Ford - Style - - - Ecosport - - - Grafite</v>
      </c>
      <c r="AB2884" s="3" t="str">
        <f>VLOOKUP(J2884, sku!B:BM, 64, FALSE)</f>
        <v>Fabricação</v>
      </c>
      <c r="AC2884" s="3" t="str">
        <f>LEFT(pedidos[[#This Row],[SKU]],3)</f>
        <v>XFO</v>
      </c>
      <c r="AD2884" s="36" t="str" cm="1">
        <f t="array" aca="1" ref="AD2884" ca="1">IFERROR(
  INDEX(
    montadora[Montadora],
    MATCH(TRUE,LEFT(J3271,NÚCARACT(montadora[SKU Parcial]))=montadora[SKU Parcial],0)
  ),
  ""
)</f>
        <v/>
      </c>
    </row>
    <row r="2885" spans="1:30" customFormat="1" x14ac:dyDescent="0.25">
      <c r="A2885" s="1" t="s">
        <v>6008</v>
      </c>
      <c r="B2885" s="1" t="s">
        <v>6009</v>
      </c>
      <c r="C2885" s="1" t="s">
        <v>6010</v>
      </c>
      <c r="D2885" s="1" t="s">
        <v>1042</v>
      </c>
      <c r="E2885" s="1" t="s">
        <v>3638</v>
      </c>
      <c r="F2885" s="1" t="s">
        <v>228</v>
      </c>
      <c r="G2885" s="6" t="s">
        <v>11227</v>
      </c>
      <c r="H2885" s="20" t="s">
        <v>47</v>
      </c>
      <c r="I2885" s="1" t="s">
        <v>31</v>
      </c>
      <c r="J2885" s="1" t="s">
        <v>527</v>
      </c>
      <c r="K2885" s="22">
        <v>45789</v>
      </c>
      <c r="L2885" s="16" t="s">
        <v>11229</v>
      </c>
      <c r="M2885" s="26">
        <v>338.8</v>
      </c>
      <c r="N2885" s="20">
        <v>1</v>
      </c>
      <c r="O2885" s="26">
        <v>338.8</v>
      </c>
      <c r="P2885" s="26">
        <v>105</v>
      </c>
      <c r="Q2885" s="26">
        <v>25.78</v>
      </c>
      <c r="R2885" s="26">
        <v>57.6</v>
      </c>
      <c r="S2885" s="26">
        <v>0</v>
      </c>
      <c r="T2885" s="26">
        <v>24.95</v>
      </c>
      <c r="U2885" s="26">
        <v>125.47</v>
      </c>
      <c r="V2885" s="24">
        <v>0.37030000000000002</v>
      </c>
      <c r="W2885" s="1" t="s">
        <v>34</v>
      </c>
      <c r="X2885" s="3"/>
      <c r="Y2885" s="3"/>
      <c r="Z2885" s="5" t="s">
        <v>7980</v>
      </c>
      <c r="AA2885" s="5" t="str">
        <f>VLOOKUP(J2885, sku!B:C, 2, FALSE)</f>
        <v>Travessa Ford - Style - - - Ecosport - - - Grafite</v>
      </c>
      <c r="AB2885" s="3" t="str">
        <f>VLOOKUP(J2885, sku!B:BM, 64, FALSE)</f>
        <v>Fabricação</v>
      </c>
      <c r="AC2885" s="3" t="str">
        <f>LEFT(pedidos[[#This Row],[SKU]],3)</f>
        <v>XFO</v>
      </c>
      <c r="AD2885" s="36" t="str" cm="1">
        <f t="array" aca="1" ref="AD2885" ca="1">IFERROR(
  INDEX(
    montadora[Montadora],
    MATCH(TRUE,LEFT(J3272,NÚCARACT(montadora[SKU Parcial]))=montadora[SKU Parcial],0)
  ),
  ""
)</f>
        <v/>
      </c>
    </row>
    <row r="2886" spans="1:30" customFormat="1" x14ac:dyDescent="0.25">
      <c r="A2886" s="1" t="s">
        <v>6011</v>
      </c>
      <c r="B2886" s="1" t="s">
        <v>6012</v>
      </c>
      <c r="C2886" s="1" t="s">
        <v>1862</v>
      </c>
      <c r="D2886" s="1" t="s">
        <v>27</v>
      </c>
      <c r="E2886" s="1" t="s">
        <v>3638</v>
      </c>
      <c r="F2886" s="1" t="s">
        <v>228</v>
      </c>
      <c r="G2886" s="6" t="s">
        <v>11227</v>
      </c>
      <c r="H2886" s="20" t="s">
        <v>47</v>
      </c>
      <c r="I2886" s="1" t="s">
        <v>31</v>
      </c>
      <c r="J2886" s="1" t="s">
        <v>527</v>
      </c>
      <c r="K2886" s="22">
        <v>45790</v>
      </c>
      <c r="L2886" s="16" t="s">
        <v>11229</v>
      </c>
      <c r="M2886" s="26">
        <v>338.8</v>
      </c>
      <c r="N2886" s="20">
        <v>1</v>
      </c>
      <c r="O2886" s="26">
        <v>338.8</v>
      </c>
      <c r="P2886" s="26">
        <v>105</v>
      </c>
      <c r="Q2886" s="26">
        <v>25.78</v>
      </c>
      <c r="R2886" s="26">
        <v>57.6</v>
      </c>
      <c r="S2886" s="26">
        <v>0</v>
      </c>
      <c r="T2886" s="26">
        <v>24.95</v>
      </c>
      <c r="U2886" s="26">
        <v>125.47</v>
      </c>
      <c r="V2886" s="24">
        <v>0.37030000000000002</v>
      </c>
      <c r="W2886" s="1" t="s">
        <v>34</v>
      </c>
      <c r="X2886" s="3"/>
      <c r="Y2886" s="3"/>
      <c r="Z2886" s="5" t="s">
        <v>7980</v>
      </c>
      <c r="AA2886" s="5" t="str">
        <f>VLOOKUP(J2886, sku!B:C, 2, FALSE)</f>
        <v>Travessa Ford - Style - - - Ecosport - - - Grafite</v>
      </c>
      <c r="AB2886" s="3" t="str">
        <f>VLOOKUP(J2886, sku!B:BM, 64, FALSE)</f>
        <v>Fabricação</v>
      </c>
      <c r="AC2886" s="3" t="str">
        <f>LEFT(pedidos[[#This Row],[SKU]],3)</f>
        <v>XFO</v>
      </c>
      <c r="AD2886" s="36" t="str" cm="1">
        <f t="array" aca="1" ref="AD2886" ca="1">IFERROR(
  INDEX(
    montadora[Montadora],
    MATCH(TRUE,LEFT(J3273,NÚCARACT(montadora[SKU Parcial]))=montadora[SKU Parcial],0)
  ),
  ""
)</f>
        <v/>
      </c>
    </row>
    <row r="2887" spans="1:30" customFormat="1" x14ac:dyDescent="0.25">
      <c r="A2887" s="1" t="s">
        <v>6013</v>
      </c>
      <c r="B2887" s="1" t="s">
        <v>36</v>
      </c>
      <c r="C2887" s="1" t="s">
        <v>829</v>
      </c>
      <c r="D2887" s="1" t="s">
        <v>138</v>
      </c>
      <c r="E2887" s="1" t="s">
        <v>1148</v>
      </c>
      <c r="F2887" s="1" t="s">
        <v>1149</v>
      </c>
      <c r="G2887" s="6" t="s">
        <v>11227</v>
      </c>
      <c r="H2887" s="20" t="s">
        <v>47</v>
      </c>
      <c r="I2887" s="1" t="s">
        <v>36</v>
      </c>
      <c r="J2887" s="1" t="s">
        <v>765</v>
      </c>
      <c r="K2887" s="22">
        <v>45794</v>
      </c>
      <c r="L2887" s="16" t="s">
        <v>11229</v>
      </c>
      <c r="M2887" s="26">
        <v>338.8</v>
      </c>
      <c r="N2887" s="20">
        <v>1</v>
      </c>
      <c r="O2887" s="26">
        <v>338.8</v>
      </c>
      <c r="P2887" s="26">
        <v>105</v>
      </c>
      <c r="Q2887" s="26">
        <v>25.78</v>
      </c>
      <c r="R2887" s="26">
        <v>57.6</v>
      </c>
      <c r="S2887" s="26">
        <v>0</v>
      </c>
      <c r="T2887" s="26">
        <v>24.95</v>
      </c>
      <c r="U2887" s="26">
        <v>125.47</v>
      </c>
      <c r="V2887" s="24">
        <v>0.37030000000000002</v>
      </c>
      <c r="W2887" s="1" t="s">
        <v>34</v>
      </c>
      <c r="X2887" s="3"/>
      <c r="Y2887" s="3"/>
      <c r="Z2887" s="5" t="s">
        <v>7980</v>
      </c>
      <c r="AA2887" s="5" t="str">
        <f>VLOOKUP(J2887, sku!B:C, 2, FALSE)</f>
        <v>Travessa Fiat - Style - - - Argo Trekking - - - Grafite</v>
      </c>
      <c r="AB2887" s="3" t="str">
        <f>VLOOKUP(J2887, sku!B:BM, 64, FALSE)</f>
        <v>Fabricação</v>
      </c>
      <c r="AC2887" s="3" t="str">
        <f>LEFT(pedidos[[#This Row],[SKU]],3)</f>
        <v>XFI</v>
      </c>
      <c r="AD2887" s="36" t="str" cm="1">
        <f t="array" aca="1" ref="AD2887" ca="1">IFERROR(
  INDEX(
    montadora[Montadora],
    MATCH(TRUE,LEFT(J3274,NÚCARACT(montadora[SKU Parcial]))=montadora[SKU Parcial],0)
  ),
  ""
)</f>
        <v/>
      </c>
    </row>
    <row r="2888" spans="1:30" customFormat="1" x14ac:dyDescent="0.25">
      <c r="A2888" s="1" t="s">
        <v>6014</v>
      </c>
      <c r="B2888" s="1" t="s">
        <v>6015</v>
      </c>
      <c r="C2888" s="1" t="s">
        <v>6016</v>
      </c>
      <c r="D2888" s="1" t="s">
        <v>709</v>
      </c>
      <c r="E2888" s="1" t="s">
        <v>3638</v>
      </c>
      <c r="F2888" s="1" t="s">
        <v>228</v>
      </c>
      <c r="G2888" s="6" t="s">
        <v>11227</v>
      </c>
      <c r="H2888" s="20" t="s">
        <v>47</v>
      </c>
      <c r="I2888" s="1" t="s">
        <v>31</v>
      </c>
      <c r="J2888" s="1" t="s">
        <v>527</v>
      </c>
      <c r="K2888" s="22">
        <v>45796</v>
      </c>
      <c r="L2888" s="16" t="s">
        <v>11229</v>
      </c>
      <c r="M2888" s="26">
        <v>338.8</v>
      </c>
      <c r="N2888" s="20">
        <v>1</v>
      </c>
      <c r="O2888" s="26">
        <v>338.8</v>
      </c>
      <c r="P2888" s="26">
        <v>105</v>
      </c>
      <c r="Q2888" s="26">
        <v>25.78</v>
      </c>
      <c r="R2888" s="26">
        <v>57.6</v>
      </c>
      <c r="S2888" s="26">
        <v>0</v>
      </c>
      <c r="T2888" s="26">
        <v>24.95</v>
      </c>
      <c r="U2888" s="26">
        <v>125.47</v>
      </c>
      <c r="V2888" s="24">
        <v>0.37030000000000002</v>
      </c>
      <c r="W2888" s="1" t="s">
        <v>34</v>
      </c>
      <c r="X2888" s="3"/>
      <c r="Y2888" s="3"/>
      <c r="Z2888" s="5" t="s">
        <v>7980</v>
      </c>
      <c r="AA2888" s="5" t="str">
        <f>VLOOKUP(J2888, sku!B:C, 2, FALSE)</f>
        <v>Travessa Ford - Style - - - Ecosport - - - Grafite</v>
      </c>
      <c r="AB2888" s="3" t="str">
        <f>VLOOKUP(J2888, sku!B:BM, 64, FALSE)</f>
        <v>Fabricação</v>
      </c>
      <c r="AC2888" s="3" t="str">
        <f>LEFT(pedidos[[#This Row],[SKU]],3)</f>
        <v>XFO</v>
      </c>
      <c r="AD2888" s="36" t="str" cm="1">
        <f t="array" aca="1" ref="AD2888" ca="1">IFERROR(
  INDEX(
    montadora[Montadora],
    MATCH(TRUE,LEFT(J3275,NÚCARACT(montadora[SKU Parcial]))=montadora[SKU Parcial],0)
  ),
  ""
)</f>
        <v/>
      </c>
    </row>
    <row r="2889" spans="1:30" customFormat="1" x14ac:dyDescent="0.25">
      <c r="A2889" s="1" t="s">
        <v>6017</v>
      </c>
      <c r="B2889" s="1" t="s">
        <v>6018</v>
      </c>
      <c r="C2889" s="1" t="s">
        <v>2230</v>
      </c>
      <c r="D2889" s="1" t="s">
        <v>420</v>
      </c>
      <c r="E2889" s="1" t="s">
        <v>1045</v>
      </c>
      <c r="F2889" s="1" t="s">
        <v>673</v>
      </c>
      <c r="G2889" s="6" t="s">
        <v>11227</v>
      </c>
      <c r="H2889" s="20" t="s">
        <v>47</v>
      </c>
      <c r="I2889" s="1" t="s">
        <v>31</v>
      </c>
      <c r="J2889" s="1" t="s">
        <v>3504</v>
      </c>
      <c r="K2889" s="22">
        <v>45797</v>
      </c>
      <c r="L2889" s="16" t="s">
        <v>11229</v>
      </c>
      <c r="M2889" s="26">
        <v>338.8</v>
      </c>
      <c r="N2889" s="20">
        <v>1</v>
      </c>
      <c r="O2889" s="26">
        <v>338.8</v>
      </c>
      <c r="P2889" s="26">
        <v>105</v>
      </c>
      <c r="Q2889" s="26">
        <v>25.78</v>
      </c>
      <c r="R2889" s="26">
        <v>57.6</v>
      </c>
      <c r="S2889" s="26">
        <v>0</v>
      </c>
      <c r="T2889" s="26">
        <v>24.95</v>
      </c>
      <c r="U2889" s="26">
        <v>125.47</v>
      </c>
      <c r="V2889" s="24">
        <v>0.37030000000000002</v>
      </c>
      <c r="W2889" s="1" t="s">
        <v>34</v>
      </c>
      <c r="X2889" s="3"/>
      <c r="Y2889" s="3"/>
      <c r="Z2889" s="5" t="s">
        <v>7980</v>
      </c>
      <c r="AA2889" s="5" t="str">
        <f>VLOOKUP(J2889, sku!B:C, 2, FALSE)</f>
        <v>Travessa Jeep - Style - - - Commander - - - Grafite</v>
      </c>
      <c r="AB2889" s="3" t="str">
        <f>VLOOKUP(J2889, sku!B:BM, 64, FALSE)</f>
        <v>Fabricação</v>
      </c>
      <c r="AC2889" s="3" t="str">
        <f>LEFT(pedidos[[#This Row],[SKU]],3)</f>
        <v>XJP</v>
      </c>
      <c r="AD2889" s="36" t="str" cm="1">
        <f t="array" aca="1" ref="AD2889" ca="1">IFERROR(
  INDEX(
    montadora[Montadora],
    MATCH(TRUE,LEFT(J3276,NÚCARACT(montadora[SKU Parcial]))=montadora[SKU Parcial],0)
  ),
  ""
)</f>
        <v/>
      </c>
    </row>
    <row r="2890" spans="1:30" customFormat="1" x14ac:dyDescent="0.25">
      <c r="A2890" s="1" t="s">
        <v>6019</v>
      </c>
      <c r="B2890" s="1" t="s">
        <v>6020</v>
      </c>
      <c r="C2890" s="1" t="s">
        <v>401</v>
      </c>
      <c r="D2890" s="1" t="s">
        <v>420</v>
      </c>
      <c r="E2890" s="1" t="s">
        <v>1148</v>
      </c>
      <c r="F2890" s="1" t="s">
        <v>1149</v>
      </c>
      <c r="G2890" s="6" t="s">
        <v>11227</v>
      </c>
      <c r="H2890" s="20" t="s">
        <v>47</v>
      </c>
      <c r="I2890" s="1" t="s">
        <v>36</v>
      </c>
      <c r="J2890" s="1" t="s">
        <v>765</v>
      </c>
      <c r="K2890" s="22">
        <v>45798</v>
      </c>
      <c r="L2890" s="16" t="s">
        <v>11229</v>
      </c>
      <c r="M2890" s="26">
        <v>338.8</v>
      </c>
      <c r="N2890" s="20">
        <v>1</v>
      </c>
      <c r="O2890" s="26">
        <v>338.8</v>
      </c>
      <c r="P2890" s="26">
        <v>105</v>
      </c>
      <c r="Q2890" s="26">
        <v>25.78</v>
      </c>
      <c r="R2890" s="26">
        <v>57.6</v>
      </c>
      <c r="S2890" s="26">
        <v>0</v>
      </c>
      <c r="T2890" s="26">
        <v>24.95</v>
      </c>
      <c r="U2890" s="26">
        <v>125.47</v>
      </c>
      <c r="V2890" s="24">
        <v>0.37030000000000002</v>
      </c>
      <c r="W2890" s="1" t="s">
        <v>34</v>
      </c>
      <c r="X2890" s="3"/>
      <c r="Y2890" s="3"/>
      <c r="Z2890" s="5" t="s">
        <v>7980</v>
      </c>
      <c r="AA2890" s="5" t="str">
        <f>VLOOKUP(J2890, sku!B:C, 2, FALSE)</f>
        <v>Travessa Fiat - Style - - - Argo Trekking - - - Grafite</v>
      </c>
      <c r="AB2890" s="3" t="str">
        <f>VLOOKUP(J2890, sku!B:BM, 64, FALSE)</f>
        <v>Fabricação</v>
      </c>
      <c r="AC2890" s="3" t="str">
        <f>LEFT(pedidos[[#This Row],[SKU]],3)</f>
        <v>XFI</v>
      </c>
      <c r="AD2890" s="36" t="str" cm="1">
        <f t="array" aca="1" ref="AD2890" ca="1">IFERROR(
  INDEX(
    montadora[Montadora],
    MATCH(TRUE,LEFT(J3277,NÚCARACT(montadora[SKU Parcial]))=montadora[SKU Parcial],0)
  ),
  ""
)</f>
        <v/>
      </c>
    </row>
    <row r="2891" spans="1:30" customFormat="1" x14ac:dyDescent="0.25">
      <c r="A2891" s="1" t="s">
        <v>6021</v>
      </c>
      <c r="B2891" s="1" t="s">
        <v>6022</v>
      </c>
      <c r="C2891" s="1" t="s">
        <v>5647</v>
      </c>
      <c r="D2891" s="1" t="s">
        <v>138</v>
      </c>
      <c r="E2891" s="1" t="s">
        <v>1045</v>
      </c>
      <c r="F2891" s="1" t="s">
        <v>673</v>
      </c>
      <c r="G2891" s="6" t="s">
        <v>11227</v>
      </c>
      <c r="H2891" s="20" t="s">
        <v>47</v>
      </c>
      <c r="I2891" s="1" t="s">
        <v>31</v>
      </c>
      <c r="J2891" s="1" t="s">
        <v>3504</v>
      </c>
      <c r="K2891" s="22">
        <v>45807</v>
      </c>
      <c r="L2891" s="16" t="s">
        <v>11229</v>
      </c>
      <c r="M2891" s="26">
        <v>338.8</v>
      </c>
      <c r="N2891" s="20">
        <v>1</v>
      </c>
      <c r="O2891" s="26">
        <v>338.8</v>
      </c>
      <c r="P2891" s="26">
        <v>105</v>
      </c>
      <c r="Q2891" s="26">
        <v>25.78</v>
      </c>
      <c r="R2891" s="26">
        <v>57.6</v>
      </c>
      <c r="S2891" s="26">
        <v>0</v>
      </c>
      <c r="T2891" s="26">
        <v>24.95</v>
      </c>
      <c r="U2891" s="26">
        <v>125.47</v>
      </c>
      <c r="V2891" s="24">
        <v>0.37030000000000002</v>
      </c>
      <c r="W2891" s="1" t="s">
        <v>34</v>
      </c>
      <c r="X2891" s="3"/>
      <c r="Y2891" s="3"/>
      <c r="Z2891" s="5" t="s">
        <v>7980</v>
      </c>
      <c r="AA2891" s="5" t="str">
        <f>VLOOKUP(J2891, sku!B:C, 2, FALSE)</f>
        <v>Travessa Jeep - Style - - - Commander - - - Grafite</v>
      </c>
      <c r="AB2891" s="3" t="str">
        <f>VLOOKUP(J2891, sku!B:BM, 64, FALSE)</f>
        <v>Fabricação</v>
      </c>
      <c r="AC2891" s="3" t="str">
        <f>LEFT(pedidos[[#This Row],[SKU]],3)</f>
        <v>XJP</v>
      </c>
      <c r="AD2891" s="36" t="str" cm="1">
        <f t="array" aca="1" ref="AD2891" ca="1">IFERROR(
  INDEX(
    montadora[Montadora],
    MATCH(TRUE,LEFT(#REF!,NÚCARACT(montadora[SKU Parcial]))=montadora[SKU Parcial],0)
  ),
  ""
)</f>
        <v/>
      </c>
    </row>
    <row r="2892" spans="1:30" x14ac:dyDescent="0.25">
      <c r="A2892" s="42" t="s">
        <v>8315</v>
      </c>
      <c r="B2892" s="42"/>
      <c r="C2892" s="42"/>
      <c r="D2892" s="42"/>
      <c r="E2892" s="42">
        <v>23593055819</v>
      </c>
      <c r="F2892" s="42" t="s">
        <v>8403</v>
      </c>
      <c r="G2892" s="42" t="s">
        <v>11227</v>
      </c>
      <c r="H2892" s="19"/>
      <c r="I2892" s="42"/>
      <c r="J2892" s="42" t="s">
        <v>527</v>
      </c>
      <c r="K2892" s="21">
        <v>45825</v>
      </c>
      <c r="L2892" s="19" t="s">
        <v>8443</v>
      </c>
      <c r="M2892" s="44">
        <v>328.8</v>
      </c>
      <c r="N2892" s="19">
        <v>1</v>
      </c>
      <c r="O2892" s="44">
        <v>336.64</v>
      </c>
      <c r="P2892" s="44">
        <v>105</v>
      </c>
      <c r="Q2892" s="44">
        <v>27.06</v>
      </c>
      <c r="R2892" s="44">
        <v>76.34</v>
      </c>
      <c r="S2892" s="44">
        <v>7.84</v>
      </c>
      <c r="T2892" s="44">
        <v>-0.01</v>
      </c>
      <c r="U2892" s="44">
        <v>120.41</v>
      </c>
      <c r="V2892" s="23">
        <v>0.36620000000000003</v>
      </c>
      <c r="W2892" s="42" t="s">
        <v>34</v>
      </c>
      <c r="X2892" s="43"/>
      <c r="Y2892" s="43"/>
      <c r="Z2892" s="43" t="s">
        <v>8442</v>
      </c>
      <c r="AA2892" s="43" t="str">
        <f>VLOOKUP(J2892, sku!B:C, 2, FALSE)</f>
        <v>Travessa Ford - Style - - - Ecosport - - - Grafite</v>
      </c>
      <c r="AB2892" s="45" t="str">
        <f>VLOOKUP(J2892, sku!B:BM, 64, FALSE)</f>
        <v>Fabricação</v>
      </c>
      <c r="AC2892" s="45" t="str">
        <f>LEFT(pedidos[[#This Row],[SKU]],3)</f>
        <v>XFO</v>
      </c>
      <c r="AD2892" s="36" t="str" cm="1">
        <f t="array" aca="1" ref="AD2892" ca="1">IFERROR(
  INDEX(
    montadora[Montadora],
    MATCH(TRUE,LEFT(J3284,NÚCARACT(montadora[SKU Parcial]))=montadora[SKU Parcial],0)
  ),
  ""
)</f>
        <v/>
      </c>
    </row>
    <row r="2893" spans="1:30" x14ac:dyDescent="0.25">
      <c r="A2893" s="42" t="s">
        <v>8316</v>
      </c>
      <c r="B2893" s="42"/>
      <c r="C2893" s="42"/>
      <c r="D2893" s="42"/>
      <c r="E2893" s="42">
        <v>23892714106</v>
      </c>
      <c r="F2893" s="42" t="s">
        <v>8404</v>
      </c>
      <c r="G2893" s="42" t="s">
        <v>11227</v>
      </c>
      <c r="H2893" s="19"/>
      <c r="I2893" s="42"/>
      <c r="J2893" s="42" t="s">
        <v>336</v>
      </c>
      <c r="K2893" s="21">
        <v>45809</v>
      </c>
      <c r="L2893" s="19" t="s">
        <v>8443</v>
      </c>
      <c r="M2893" s="44">
        <v>328.8</v>
      </c>
      <c r="N2893" s="19">
        <v>1</v>
      </c>
      <c r="O2893" s="44">
        <v>328.8</v>
      </c>
      <c r="P2893" s="44">
        <v>105</v>
      </c>
      <c r="Q2893" s="44">
        <v>27.06</v>
      </c>
      <c r="R2893" s="44">
        <v>76.34</v>
      </c>
      <c r="S2893" s="44">
        <v>0</v>
      </c>
      <c r="T2893" s="44">
        <v>0</v>
      </c>
      <c r="U2893" s="44">
        <v>120.4</v>
      </c>
      <c r="V2893" s="23">
        <v>0.36620000000000003</v>
      </c>
      <c r="W2893" s="42" t="s">
        <v>34</v>
      </c>
      <c r="X2893" s="43"/>
      <c r="Y2893" s="43"/>
      <c r="Z2893" s="43" t="s">
        <v>8442</v>
      </c>
      <c r="AA2893" s="43" t="str">
        <f>VLOOKUP(J2893, sku!B:C, 2, FALSE)</f>
        <v>Travessa Jeep - Style - - - Compass - - - Grafite</v>
      </c>
      <c r="AB2893" s="45" t="str">
        <f>VLOOKUP(J2893, sku!B:BM, 64, FALSE)</f>
        <v>Fabricação</v>
      </c>
      <c r="AC2893" s="45" t="str">
        <f>LEFT(pedidos[[#This Row],[SKU]],3)</f>
        <v>XJP</v>
      </c>
      <c r="AD2893" s="36" t="str" cm="1">
        <f t="array" aca="1" ref="AD2893" ca="1">IFERROR(
  INDEX(
    montadora[Montadora],
    MATCH(TRUE,LEFT(J3285,NÚCARACT(montadora[SKU Parcial]))=montadora[SKU Parcial],0)
  ),
  ""
)</f>
        <v/>
      </c>
    </row>
    <row r="2894" spans="1:30" customFormat="1" x14ac:dyDescent="0.25">
      <c r="A2894" s="1" t="s">
        <v>6025</v>
      </c>
      <c r="B2894" s="1" t="s">
        <v>36</v>
      </c>
      <c r="C2894" s="1" t="s">
        <v>6026</v>
      </c>
      <c r="D2894" s="1" t="s">
        <v>27</v>
      </c>
      <c r="E2894" s="1" t="s">
        <v>222</v>
      </c>
      <c r="F2894" s="1" t="s">
        <v>223</v>
      </c>
      <c r="G2894" s="6" t="s">
        <v>11227</v>
      </c>
      <c r="H2894" s="20" t="s">
        <v>47</v>
      </c>
      <c r="I2894" s="1" t="s">
        <v>31</v>
      </c>
      <c r="J2894" s="1" t="s">
        <v>716</v>
      </c>
      <c r="K2894" s="22">
        <v>45792</v>
      </c>
      <c r="L2894" s="16" t="s">
        <v>11229</v>
      </c>
      <c r="M2894" s="26">
        <v>338.8</v>
      </c>
      <c r="N2894" s="20">
        <v>1</v>
      </c>
      <c r="O2894" s="26">
        <v>338.8</v>
      </c>
      <c r="P2894" s="26">
        <v>105</v>
      </c>
      <c r="Q2894" s="26">
        <v>25.78</v>
      </c>
      <c r="R2894" s="26">
        <v>57.6</v>
      </c>
      <c r="S2894" s="26">
        <v>0</v>
      </c>
      <c r="T2894" s="26">
        <v>26.95</v>
      </c>
      <c r="U2894" s="26">
        <v>123.47</v>
      </c>
      <c r="V2894" s="24">
        <v>0.3644</v>
      </c>
      <c r="W2894" s="1" t="s">
        <v>89</v>
      </c>
      <c r="X2894" s="3"/>
      <c r="Y2894" s="3"/>
      <c r="Z2894" s="5" t="s">
        <v>7980</v>
      </c>
      <c r="AA2894" s="5" t="str">
        <f>VLOOKUP(J2894, sku!B:C, 2, FALSE)</f>
        <v>Travessa Chevrolet - Style - - - Trailblazer - - - Grafite</v>
      </c>
      <c r="AB2894" s="3" t="str">
        <f>VLOOKUP(J2894, sku!B:BM, 64, FALSE)</f>
        <v>Fabricação</v>
      </c>
      <c r="AC2894" s="3" t="str">
        <f>LEFT(pedidos[[#This Row],[SKU]],3)</f>
        <v>XGM</v>
      </c>
      <c r="AD2894" s="36" t="str" cm="1">
        <f t="array" aca="1" ref="AD2894" ca="1">IFERROR(
  INDEX(
    montadora[Montadora],
    MATCH(TRUE,LEFT(J3286,NÚCARACT(montadora[SKU Parcial]))=montadora[SKU Parcial],0)
  ),
  ""
)</f>
        <v/>
      </c>
    </row>
    <row r="2895" spans="1:30" customFormat="1" x14ac:dyDescent="0.25">
      <c r="A2895" s="1" t="s">
        <v>3633</v>
      </c>
      <c r="B2895" s="1" t="s">
        <v>3634</v>
      </c>
      <c r="C2895" s="1" t="s">
        <v>2230</v>
      </c>
      <c r="D2895" s="1" t="s">
        <v>420</v>
      </c>
      <c r="E2895" s="1" t="s">
        <v>1045</v>
      </c>
      <c r="F2895" s="1" t="s">
        <v>673</v>
      </c>
      <c r="G2895" s="6" t="s">
        <v>11227</v>
      </c>
      <c r="H2895" s="20" t="s">
        <v>47</v>
      </c>
      <c r="I2895" s="1" t="s">
        <v>31</v>
      </c>
      <c r="J2895" s="1" t="s">
        <v>3504</v>
      </c>
      <c r="K2895" s="22">
        <v>45811</v>
      </c>
      <c r="L2895" s="16" t="s">
        <v>11229</v>
      </c>
      <c r="M2895" s="26">
        <v>338.8</v>
      </c>
      <c r="N2895" s="20">
        <v>1</v>
      </c>
      <c r="O2895" s="26">
        <v>338.8</v>
      </c>
      <c r="P2895" s="26">
        <v>105</v>
      </c>
      <c r="Q2895" s="26">
        <v>27.85</v>
      </c>
      <c r="R2895" s="26">
        <v>57.6</v>
      </c>
      <c r="S2895" s="26">
        <v>0</v>
      </c>
      <c r="T2895" s="26">
        <v>24.95</v>
      </c>
      <c r="U2895" s="26">
        <v>123.4</v>
      </c>
      <c r="V2895" s="24">
        <v>0.36420000000000002</v>
      </c>
      <c r="W2895" s="1" t="s">
        <v>34</v>
      </c>
      <c r="X2895" s="3"/>
      <c r="Y2895" s="3"/>
      <c r="Z2895" s="5" t="s">
        <v>7980</v>
      </c>
      <c r="AA2895" s="5" t="str">
        <f>VLOOKUP(J2895, sku!B:C, 2, FALSE)</f>
        <v>Travessa Jeep - Style - - - Commander - - - Grafite</v>
      </c>
      <c r="AB2895" s="3" t="str">
        <f>VLOOKUP(J2895, sku!B:BM, 64, FALSE)</f>
        <v>Fabricação</v>
      </c>
      <c r="AC2895" s="3" t="str">
        <f>LEFT(pedidos[[#This Row],[SKU]],3)</f>
        <v>XJP</v>
      </c>
      <c r="AD2895" s="36" t="str" cm="1">
        <f t="array" aca="1" ref="AD2895" ca="1">IFERROR(
  INDEX(
    montadora[Montadora],
    MATCH(TRUE,LEFT(#REF!,NÚCARACT(montadora[SKU Parcial]))=montadora[SKU Parcial],0)
  ),
  ""
)</f>
        <v/>
      </c>
    </row>
    <row r="2896" spans="1:30" customFormat="1" x14ac:dyDescent="0.25">
      <c r="A2896" s="1" t="s">
        <v>3635</v>
      </c>
      <c r="B2896" s="1" t="s">
        <v>3636</v>
      </c>
      <c r="C2896" s="1" t="s">
        <v>3637</v>
      </c>
      <c r="D2896" s="1" t="s">
        <v>191</v>
      </c>
      <c r="E2896" s="1" t="s">
        <v>3638</v>
      </c>
      <c r="F2896" s="1" t="s">
        <v>228</v>
      </c>
      <c r="G2896" s="6" t="s">
        <v>11227</v>
      </c>
      <c r="H2896" s="20" t="s">
        <v>47</v>
      </c>
      <c r="I2896" s="1" t="s">
        <v>31</v>
      </c>
      <c r="J2896" s="1" t="s">
        <v>527</v>
      </c>
      <c r="K2896" s="22">
        <v>45820</v>
      </c>
      <c r="L2896" s="16" t="s">
        <v>11229</v>
      </c>
      <c r="M2896" s="26">
        <v>338.8</v>
      </c>
      <c r="N2896" s="20">
        <v>1</v>
      </c>
      <c r="O2896" s="26">
        <v>338.8</v>
      </c>
      <c r="P2896" s="26">
        <v>105</v>
      </c>
      <c r="Q2896" s="26">
        <v>27.85</v>
      </c>
      <c r="R2896" s="26">
        <v>57.6</v>
      </c>
      <c r="S2896" s="26">
        <v>0</v>
      </c>
      <c r="T2896" s="26">
        <v>24.95</v>
      </c>
      <c r="U2896" s="26">
        <v>123.4</v>
      </c>
      <c r="V2896" s="24">
        <v>0.36420000000000002</v>
      </c>
      <c r="W2896" s="1" t="s">
        <v>34</v>
      </c>
      <c r="X2896" s="3"/>
      <c r="Y2896" s="3"/>
      <c r="Z2896" s="5" t="s">
        <v>7980</v>
      </c>
      <c r="AA2896" s="5" t="str">
        <f>VLOOKUP(J2896, sku!B:C, 2, FALSE)</f>
        <v>Travessa Ford - Style - - - Ecosport - - - Grafite</v>
      </c>
      <c r="AB2896" s="3" t="str">
        <f>VLOOKUP(J2896, sku!B:BM, 64, FALSE)</f>
        <v>Fabricação</v>
      </c>
      <c r="AC2896" s="3" t="str">
        <f>LEFT(pedidos[[#This Row],[SKU]],3)</f>
        <v>XFO</v>
      </c>
      <c r="AD2896" s="36" t="str" cm="1">
        <f t="array" aca="1" ref="AD2896" ca="1">IFERROR(
  INDEX(
    montadora[Montadora],
    MATCH(TRUE,LEFT(#REF!,NÚCARACT(montadora[SKU Parcial]))=montadora[SKU Parcial],0)
  ),
  ""
)</f>
        <v/>
      </c>
    </row>
    <row r="2897" spans="1:30" customFormat="1" x14ac:dyDescent="0.25">
      <c r="A2897" s="1" t="s">
        <v>3639</v>
      </c>
      <c r="B2897" s="1" t="s">
        <v>36</v>
      </c>
      <c r="C2897" s="1" t="s">
        <v>3640</v>
      </c>
      <c r="D2897" s="1" t="s">
        <v>745</v>
      </c>
      <c r="E2897" s="1" t="s">
        <v>525</v>
      </c>
      <c r="F2897" s="1" t="s">
        <v>526</v>
      </c>
      <c r="G2897" s="6" t="s">
        <v>11227</v>
      </c>
      <c r="H2897" s="20" t="s">
        <v>47</v>
      </c>
      <c r="I2897" s="1" t="s">
        <v>31</v>
      </c>
      <c r="J2897" s="1" t="s">
        <v>535</v>
      </c>
      <c r="K2897" s="22">
        <v>45830</v>
      </c>
      <c r="L2897" s="16" t="s">
        <v>11229</v>
      </c>
      <c r="M2897" s="26">
        <v>338.8</v>
      </c>
      <c r="N2897" s="20">
        <v>1</v>
      </c>
      <c r="O2897" s="26">
        <v>338.8</v>
      </c>
      <c r="P2897" s="26">
        <v>105</v>
      </c>
      <c r="Q2897" s="26">
        <v>27.85</v>
      </c>
      <c r="R2897" s="26">
        <v>57.6</v>
      </c>
      <c r="S2897" s="26">
        <v>0</v>
      </c>
      <c r="T2897" s="26">
        <v>24.95</v>
      </c>
      <c r="U2897" s="26">
        <v>123.4</v>
      </c>
      <c r="V2897" s="24">
        <v>0.36420000000000002</v>
      </c>
      <c r="W2897" s="1" t="s">
        <v>34</v>
      </c>
      <c r="X2897" s="3"/>
      <c r="Y2897" s="3"/>
      <c r="Z2897" s="5" t="s">
        <v>7980</v>
      </c>
      <c r="AA2897" s="5" t="str">
        <f>VLOOKUP(J2897, sku!B:C, 2, FALSE)</f>
        <v>Travessa Fiat - Style - - - Pulse - - - Grafite</v>
      </c>
      <c r="AB2897" s="3" t="str">
        <f>VLOOKUP(J2897, sku!B:BM, 64, FALSE)</f>
        <v>Fabricação</v>
      </c>
      <c r="AC2897" s="3" t="str">
        <f>LEFT(pedidos[[#This Row],[SKU]],3)</f>
        <v>XFI</v>
      </c>
      <c r="AD2897" s="36" t="str" cm="1">
        <f t="array" aca="1" ref="AD2897" ca="1">IFERROR(
  INDEX(
    montadora[Montadora],
    MATCH(TRUE,LEFT(#REF!,NÚCARACT(montadora[SKU Parcial]))=montadora[SKU Parcial],0)
  ),
  ""
)</f>
        <v/>
      </c>
    </row>
    <row r="2898" spans="1:30" customFormat="1" x14ac:dyDescent="0.25">
      <c r="A2898" s="1" t="s">
        <v>3641</v>
      </c>
      <c r="B2898" s="1" t="s">
        <v>3642</v>
      </c>
      <c r="C2898" s="1" t="s">
        <v>2205</v>
      </c>
      <c r="D2898" s="1" t="s">
        <v>27</v>
      </c>
      <c r="E2898" s="1" t="s">
        <v>1036</v>
      </c>
      <c r="F2898" s="1" t="s">
        <v>1037</v>
      </c>
      <c r="G2898" s="6" t="s">
        <v>11227</v>
      </c>
      <c r="H2898" s="20" t="s">
        <v>47</v>
      </c>
      <c r="I2898" s="1" t="s">
        <v>31</v>
      </c>
      <c r="J2898" s="1" t="s">
        <v>3643</v>
      </c>
      <c r="K2898" s="22">
        <v>45833</v>
      </c>
      <c r="L2898" s="16" t="s">
        <v>11229</v>
      </c>
      <c r="M2898" s="26">
        <v>338.8</v>
      </c>
      <c r="N2898" s="20">
        <v>1</v>
      </c>
      <c r="O2898" s="26">
        <v>338.8</v>
      </c>
      <c r="P2898" s="26">
        <v>105</v>
      </c>
      <c r="Q2898" s="26">
        <v>27.85</v>
      </c>
      <c r="R2898" s="26">
        <v>57.6</v>
      </c>
      <c r="S2898" s="26">
        <v>0</v>
      </c>
      <c r="T2898" s="26">
        <v>24.95</v>
      </c>
      <c r="U2898" s="26">
        <v>123.4</v>
      </c>
      <c r="V2898" s="24">
        <v>0.36420000000000002</v>
      </c>
      <c r="W2898" s="1" t="s">
        <v>89</v>
      </c>
      <c r="X2898" s="3"/>
      <c r="Y2898" s="3"/>
      <c r="Z2898" s="5" t="s">
        <v>7980</v>
      </c>
      <c r="AA2898" s="5" t="str">
        <f>VLOOKUP(J2898, sku!B:C, 2, FALSE)</f>
        <v>Travessa Honda - Style - - - WRV - - - Grafite</v>
      </c>
      <c r="AB2898" s="3" t="str">
        <f>VLOOKUP(J2898, sku!B:BM, 64, FALSE)</f>
        <v>Fabricação</v>
      </c>
      <c r="AC2898" s="3" t="str">
        <f>LEFT(pedidos[[#This Row],[SKU]],3)</f>
        <v>XHO</v>
      </c>
      <c r="AD2898" s="36" t="str" cm="1">
        <f t="array" aca="1" ref="AD2898" ca="1">IFERROR(
  INDEX(
    montadora[Montadora],
    MATCH(TRUE,LEFT(#REF!,NÚCARACT(montadora[SKU Parcial]))=montadora[SKU Parcial],0)
  ),
  ""
)</f>
        <v/>
      </c>
    </row>
    <row r="2899" spans="1:30" customFormat="1" x14ac:dyDescent="0.25">
      <c r="A2899" s="1" t="s">
        <v>6196</v>
      </c>
      <c r="B2899" s="1" t="s">
        <v>6197</v>
      </c>
      <c r="C2899" s="1" t="s">
        <v>1290</v>
      </c>
      <c r="D2899" s="1" t="s">
        <v>319</v>
      </c>
      <c r="E2899" s="1" t="s">
        <v>798</v>
      </c>
      <c r="F2899" s="1" t="s">
        <v>799</v>
      </c>
      <c r="G2899" s="6" t="s">
        <v>11227</v>
      </c>
      <c r="H2899" s="20" t="s">
        <v>47</v>
      </c>
      <c r="I2899" s="1" t="s">
        <v>36</v>
      </c>
      <c r="J2899" s="1" t="s">
        <v>6198</v>
      </c>
      <c r="K2899" s="22">
        <v>45783</v>
      </c>
      <c r="L2899" s="16" t="s">
        <v>11229</v>
      </c>
      <c r="M2899" s="26">
        <v>330.8</v>
      </c>
      <c r="N2899" s="20">
        <v>1</v>
      </c>
      <c r="O2899" s="26">
        <v>330.8</v>
      </c>
      <c r="P2899" s="26">
        <v>105</v>
      </c>
      <c r="Q2899" s="26">
        <v>25.17</v>
      </c>
      <c r="R2899" s="26">
        <v>56.24</v>
      </c>
      <c r="S2899" s="26">
        <v>0</v>
      </c>
      <c r="T2899" s="26">
        <v>26.95</v>
      </c>
      <c r="U2899" s="26">
        <v>117.44</v>
      </c>
      <c r="V2899" s="24">
        <v>0.35499999999999998</v>
      </c>
      <c r="W2899" s="1" t="s">
        <v>34</v>
      </c>
      <c r="X2899" s="3"/>
      <c r="Y2899" s="3"/>
      <c r="Z2899" s="5" t="s">
        <v>7980</v>
      </c>
      <c r="AA2899" s="5" t="str">
        <f>VLOOKUP(J2899, sku!B:C, 2, FALSE)</f>
        <v>Travessa Renault - Slim - - - Sandero Stepway G1 - 2008 A 2014 - Prata</v>
      </c>
      <c r="AB2899" s="3" t="str">
        <f>VLOOKUP(J2899, sku!B:BM, 64, FALSE)</f>
        <v>Fabricação</v>
      </c>
      <c r="AC2899" s="3" t="str">
        <f>LEFT(pedidos[[#This Row],[SKU]],3)</f>
        <v>XRE</v>
      </c>
      <c r="AD2899" s="36" t="str" cm="1">
        <f t="array" aca="1" ref="AD2899" ca="1">IFERROR(
  INDEX(
    montadora[Montadora],
    MATCH(TRUE,LEFT(#REF!,NÚCARACT(montadora[SKU Parcial]))=montadora[SKU Parcial],0)
  ),
  ""
)</f>
        <v/>
      </c>
    </row>
    <row r="2900" spans="1:30" customFormat="1" x14ac:dyDescent="0.25">
      <c r="A2900" s="1" t="s">
        <v>6199</v>
      </c>
      <c r="B2900" s="1" t="s">
        <v>6200</v>
      </c>
      <c r="C2900" s="1" t="s">
        <v>6201</v>
      </c>
      <c r="D2900" s="1" t="s">
        <v>420</v>
      </c>
      <c r="E2900" s="1" t="s">
        <v>798</v>
      </c>
      <c r="F2900" s="1" t="s">
        <v>799</v>
      </c>
      <c r="G2900" s="6" t="s">
        <v>11227</v>
      </c>
      <c r="H2900" s="20" t="s">
        <v>47</v>
      </c>
      <c r="I2900" s="1" t="s">
        <v>31</v>
      </c>
      <c r="J2900" s="1" t="s">
        <v>6202</v>
      </c>
      <c r="K2900" s="22">
        <v>45784</v>
      </c>
      <c r="L2900" s="16" t="s">
        <v>11229</v>
      </c>
      <c r="M2900" s="26">
        <v>330.8</v>
      </c>
      <c r="N2900" s="20">
        <v>1</v>
      </c>
      <c r="O2900" s="26">
        <v>330.8</v>
      </c>
      <c r="P2900" s="26">
        <v>105</v>
      </c>
      <c r="Q2900" s="26">
        <v>25.17</v>
      </c>
      <c r="R2900" s="26">
        <v>56.24</v>
      </c>
      <c r="S2900" s="26">
        <v>0</v>
      </c>
      <c r="T2900" s="26">
        <v>26.95</v>
      </c>
      <c r="U2900" s="26">
        <v>117.44</v>
      </c>
      <c r="V2900" s="24">
        <v>0.35499999999999998</v>
      </c>
      <c r="W2900" s="1" t="s">
        <v>34</v>
      </c>
      <c r="X2900" s="3"/>
      <c r="Y2900" s="3"/>
      <c r="Z2900" s="5" t="s">
        <v>7980</v>
      </c>
      <c r="AA2900" s="5" t="str">
        <f>VLOOKUP(J2900, sku!B:C, 2, FALSE)</f>
        <v>Travessa Renault - Slim - - - Sandero Stepway G2 - 2015+ - Grafite</v>
      </c>
      <c r="AB2900" s="3" t="str">
        <f>VLOOKUP(J2900, sku!B:BM, 64, FALSE)</f>
        <v>Fabricação</v>
      </c>
      <c r="AC2900" s="3" t="str">
        <f>LEFT(pedidos[[#This Row],[SKU]],3)</f>
        <v>XRE</v>
      </c>
      <c r="AD2900" s="36" t="str" cm="1">
        <f t="array" aca="1" ref="AD2900" ca="1">IFERROR(
  INDEX(
    montadora[Montadora],
    MATCH(TRUE,LEFT(#REF!,NÚCARACT(montadora[SKU Parcial]))=montadora[SKU Parcial],0)
  ),
  ""
)</f>
        <v/>
      </c>
    </row>
    <row r="2901" spans="1:30" customFormat="1" x14ac:dyDescent="0.25">
      <c r="A2901" s="1" t="s">
        <v>6203</v>
      </c>
      <c r="B2901" s="1" t="s">
        <v>6204</v>
      </c>
      <c r="C2901" s="1" t="s">
        <v>1290</v>
      </c>
      <c r="D2901" s="1" t="s">
        <v>191</v>
      </c>
      <c r="E2901" s="1" t="s">
        <v>798</v>
      </c>
      <c r="F2901" s="1" t="s">
        <v>799</v>
      </c>
      <c r="G2901" s="6" t="s">
        <v>11227</v>
      </c>
      <c r="H2901" s="20" t="s">
        <v>47</v>
      </c>
      <c r="I2901" s="1" t="s">
        <v>36</v>
      </c>
      <c r="J2901" s="1" t="s">
        <v>6205</v>
      </c>
      <c r="K2901" s="22">
        <v>45788</v>
      </c>
      <c r="L2901" s="16" t="s">
        <v>11229</v>
      </c>
      <c r="M2901" s="26">
        <v>330.8</v>
      </c>
      <c r="N2901" s="20">
        <v>1</v>
      </c>
      <c r="O2901" s="26">
        <v>330.8</v>
      </c>
      <c r="P2901" s="26">
        <v>105</v>
      </c>
      <c r="Q2901" s="26">
        <v>25.17</v>
      </c>
      <c r="R2901" s="26">
        <v>56.24</v>
      </c>
      <c r="S2901" s="26">
        <v>0</v>
      </c>
      <c r="T2901" s="26">
        <v>26.95</v>
      </c>
      <c r="U2901" s="26">
        <v>117.44</v>
      </c>
      <c r="V2901" s="24">
        <v>0.35499999999999998</v>
      </c>
      <c r="W2901" s="1" t="s">
        <v>34</v>
      </c>
      <c r="X2901" s="3"/>
      <c r="Y2901" s="3"/>
      <c r="Z2901" s="5" t="s">
        <v>7980</v>
      </c>
      <c r="AA2901" s="5" t="str">
        <f>VLOOKUP(J2901, sku!B:C, 2, FALSE)</f>
        <v>Travessa Renault - Slim - - - Megane SW Grand Tour - 2006 A 2011 - Preto</v>
      </c>
      <c r="AB2901" s="3" t="str">
        <f>VLOOKUP(J2901, sku!B:BM, 64, FALSE)</f>
        <v>Fabricação</v>
      </c>
      <c r="AC2901" s="3" t="str">
        <f>LEFT(pedidos[[#This Row],[SKU]],3)</f>
        <v>XRE</v>
      </c>
      <c r="AD2901" s="36" t="str" cm="1">
        <f t="array" aca="1" ref="AD2901" ca="1">IFERROR(
  INDEX(
    montadora[Montadora],
    MATCH(TRUE,LEFT(#REF!,NÚCARACT(montadora[SKU Parcial]))=montadora[SKU Parcial],0)
  ),
  ""
)</f>
        <v/>
      </c>
    </row>
    <row r="2902" spans="1:30" customFormat="1" x14ac:dyDescent="0.25">
      <c r="A2902" s="1" t="s">
        <v>6206</v>
      </c>
      <c r="B2902" s="1" t="s">
        <v>36</v>
      </c>
      <c r="C2902" s="1" t="s">
        <v>6207</v>
      </c>
      <c r="D2902" s="1" t="s">
        <v>45</v>
      </c>
      <c r="E2902" s="1" t="s">
        <v>798</v>
      </c>
      <c r="F2902" s="1" t="s">
        <v>799</v>
      </c>
      <c r="G2902" s="6" t="s">
        <v>11227</v>
      </c>
      <c r="H2902" s="20" t="s">
        <v>47</v>
      </c>
      <c r="I2902" s="1" t="s">
        <v>31</v>
      </c>
      <c r="J2902" s="1" t="s">
        <v>2236</v>
      </c>
      <c r="K2902" s="22">
        <v>45791</v>
      </c>
      <c r="L2902" s="16" t="s">
        <v>11229</v>
      </c>
      <c r="M2902" s="26">
        <v>330.8</v>
      </c>
      <c r="N2902" s="20">
        <v>1</v>
      </c>
      <c r="O2902" s="26">
        <v>330.8</v>
      </c>
      <c r="P2902" s="26">
        <v>105</v>
      </c>
      <c r="Q2902" s="26">
        <v>25.17</v>
      </c>
      <c r="R2902" s="26">
        <v>56.24</v>
      </c>
      <c r="S2902" s="26">
        <v>0</v>
      </c>
      <c r="T2902" s="26">
        <v>26.95</v>
      </c>
      <c r="U2902" s="26">
        <v>117.44</v>
      </c>
      <c r="V2902" s="24">
        <v>0.35499999999999998</v>
      </c>
      <c r="W2902" s="1" t="s">
        <v>34</v>
      </c>
      <c r="X2902" s="3"/>
      <c r="Y2902" s="3"/>
      <c r="Z2902" s="5" t="s">
        <v>7980</v>
      </c>
      <c r="AA2902" s="5" t="str">
        <f>VLOOKUP(J2902, sku!B:C, 2, FALSE)</f>
        <v>Travessa Renault - Slim - - - Sandero Stepway G2 - 2015+ - Preto</v>
      </c>
      <c r="AB2902" s="3" t="str">
        <f>VLOOKUP(J2902, sku!B:BM, 64, FALSE)</f>
        <v>Fabricação</v>
      </c>
      <c r="AC2902" s="3" t="str">
        <f>LEFT(pedidos[[#This Row],[SKU]],3)</f>
        <v>XRE</v>
      </c>
      <c r="AD2902" s="36" t="str" cm="1">
        <f t="array" aca="1" ref="AD2902" ca="1">IFERROR(
  INDEX(
    montadora[Montadora],
    MATCH(TRUE,LEFT(J3288,NÚCARACT(montadora[SKU Parcial]))=montadora[SKU Parcial],0)
  ),
  ""
)</f>
        <v/>
      </c>
    </row>
    <row r="2903" spans="1:30" customFormat="1" x14ac:dyDescent="0.25">
      <c r="A2903" s="1" t="s">
        <v>6208</v>
      </c>
      <c r="B2903" s="1" t="s">
        <v>6209</v>
      </c>
      <c r="C2903" s="1" t="s">
        <v>4286</v>
      </c>
      <c r="D2903" s="1" t="s">
        <v>709</v>
      </c>
      <c r="E2903" s="1" t="s">
        <v>798</v>
      </c>
      <c r="F2903" s="1" t="s">
        <v>799</v>
      </c>
      <c r="G2903" s="6" t="s">
        <v>11227</v>
      </c>
      <c r="H2903" s="20" t="s">
        <v>47</v>
      </c>
      <c r="I2903" s="1" t="s">
        <v>36</v>
      </c>
      <c r="J2903" s="1" t="s">
        <v>6210</v>
      </c>
      <c r="K2903" s="22">
        <v>45795</v>
      </c>
      <c r="L2903" s="16" t="s">
        <v>11229</v>
      </c>
      <c r="M2903" s="26">
        <v>330.8</v>
      </c>
      <c r="N2903" s="20">
        <v>1</v>
      </c>
      <c r="O2903" s="26">
        <v>330.8</v>
      </c>
      <c r="P2903" s="26">
        <v>105</v>
      </c>
      <c r="Q2903" s="26">
        <v>25.17</v>
      </c>
      <c r="R2903" s="26">
        <v>56.24</v>
      </c>
      <c r="S2903" s="26">
        <v>0</v>
      </c>
      <c r="T2903" s="26">
        <v>26.95</v>
      </c>
      <c r="U2903" s="26">
        <v>117.44</v>
      </c>
      <c r="V2903" s="24">
        <v>0.35499999999999998</v>
      </c>
      <c r="W2903" s="1" t="s">
        <v>34</v>
      </c>
      <c r="X2903" s="3"/>
      <c r="Y2903" s="3"/>
      <c r="Z2903" s="5" t="s">
        <v>7980</v>
      </c>
      <c r="AA2903" s="5" t="str">
        <f>VLOOKUP(J2903, sku!B:C, 2, FALSE)</f>
        <v>Travessa Renault - Slim - - - Sandero Stepway G1 - 2008 A 2014 - Preto</v>
      </c>
      <c r="AB2903" s="3" t="str">
        <f>VLOOKUP(J2903, sku!B:BM, 64, FALSE)</f>
        <v>Fabricação</v>
      </c>
      <c r="AC2903" s="3" t="str">
        <f>LEFT(pedidos[[#This Row],[SKU]],3)</f>
        <v>XRE</v>
      </c>
      <c r="AD2903" s="36" t="str" cm="1">
        <f t="array" aca="1" ref="AD2903" ca="1">IFERROR(
  INDEX(
    montadora[Montadora],
    MATCH(TRUE,LEFT(J3289,NÚCARACT(montadora[SKU Parcial]))=montadora[SKU Parcial],0)
  ),
  ""
)</f>
        <v/>
      </c>
    </row>
    <row r="2904" spans="1:30" customFormat="1" x14ac:dyDescent="0.25">
      <c r="A2904" s="1" t="s">
        <v>3807</v>
      </c>
      <c r="B2904" s="1" t="s">
        <v>36</v>
      </c>
      <c r="C2904" s="1" t="s">
        <v>3808</v>
      </c>
      <c r="D2904" s="1" t="s">
        <v>27</v>
      </c>
      <c r="E2904" s="1" t="s">
        <v>66</v>
      </c>
      <c r="F2904" s="1" t="s">
        <v>71</v>
      </c>
      <c r="G2904" s="6" t="s">
        <v>11227</v>
      </c>
      <c r="H2904" s="20" t="s">
        <v>30</v>
      </c>
      <c r="I2904" s="1" t="s">
        <v>36</v>
      </c>
      <c r="J2904" s="1" t="s">
        <v>72</v>
      </c>
      <c r="K2904" s="22">
        <v>45818</v>
      </c>
      <c r="L2904" s="20" t="s">
        <v>33</v>
      </c>
      <c r="M2904" s="26">
        <v>266.14999999999998</v>
      </c>
      <c r="N2904" s="20">
        <v>1</v>
      </c>
      <c r="O2904" s="26">
        <v>267.74</v>
      </c>
      <c r="P2904" s="26">
        <v>105</v>
      </c>
      <c r="Q2904" s="27">
        <v>0</v>
      </c>
      <c r="R2904" s="26">
        <v>31.94</v>
      </c>
      <c r="S2904" s="26">
        <v>1.59</v>
      </c>
      <c r="T2904" s="26">
        <v>14.31</v>
      </c>
      <c r="U2904" s="26">
        <v>93.02</v>
      </c>
      <c r="V2904" s="24">
        <v>0.34949999999999998</v>
      </c>
      <c r="W2904" s="1" t="s">
        <v>34</v>
      </c>
      <c r="X2904" s="3"/>
      <c r="Y2904" s="3"/>
      <c r="Z2904" s="5" t="s">
        <v>7980</v>
      </c>
      <c r="AA2904" s="5" t="str">
        <f>VLOOKUP(J2904, sku!B:C, 2, FALSE)</f>
        <v>Travessa Chevrolet - Slim - - - Tracker - 2020 A 2024 - Preto</v>
      </c>
      <c r="AB2904" s="3" t="str">
        <f>VLOOKUP(J2904, sku!B:BM, 64, FALSE)</f>
        <v>Fabricação</v>
      </c>
      <c r="AC2904" s="3" t="str">
        <f>LEFT(pedidos[[#This Row],[SKU]],3)</f>
        <v>XGM</v>
      </c>
      <c r="AD2904" s="36" t="str" cm="1">
        <f t="array" aca="1" ref="AD2904" ca="1">IFERROR(
  INDEX(
    montadora[Montadora],
    MATCH(TRUE,LEFT(J3290,NÚCARACT(montadora[SKU Parcial]))=montadora[SKU Parcial],0)
  ),
  ""
)</f>
        <v/>
      </c>
    </row>
    <row r="2905" spans="1:30" customFormat="1" x14ac:dyDescent="0.25">
      <c r="A2905" s="1" t="s">
        <v>3890</v>
      </c>
      <c r="B2905" s="1" t="s">
        <v>36</v>
      </c>
      <c r="C2905" s="1" t="s">
        <v>3891</v>
      </c>
      <c r="D2905" s="1" t="s">
        <v>138</v>
      </c>
      <c r="E2905" s="1" t="s">
        <v>1625</v>
      </c>
      <c r="F2905" s="1" t="s">
        <v>1626</v>
      </c>
      <c r="G2905" s="6" t="s">
        <v>11227</v>
      </c>
      <c r="H2905" s="20" t="s">
        <v>30</v>
      </c>
      <c r="I2905" s="1" t="s">
        <v>31</v>
      </c>
      <c r="J2905" s="1" t="s">
        <v>336</v>
      </c>
      <c r="K2905" s="22">
        <v>45831</v>
      </c>
      <c r="L2905" s="16" t="s">
        <v>11229</v>
      </c>
      <c r="M2905" s="26">
        <v>328.8</v>
      </c>
      <c r="N2905" s="20">
        <v>1</v>
      </c>
      <c r="O2905" s="26">
        <v>328.8</v>
      </c>
      <c r="P2905" s="26">
        <v>105</v>
      </c>
      <c r="Q2905" s="26">
        <v>27.03</v>
      </c>
      <c r="R2905" s="26">
        <v>39.46</v>
      </c>
      <c r="S2905" s="26">
        <v>0</v>
      </c>
      <c r="T2905" s="26">
        <v>44.45</v>
      </c>
      <c r="U2905" s="26">
        <v>112.86</v>
      </c>
      <c r="V2905" s="24">
        <v>0.34320000000000001</v>
      </c>
      <c r="W2905" s="1" t="s">
        <v>34</v>
      </c>
      <c r="X2905" s="3"/>
      <c r="Y2905" s="3"/>
      <c r="Z2905" s="5" t="s">
        <v>7980</v>
      </c>
      <c r="AA2905" s="5" t="str">
        <f>VLOOKUP(J2905, sku!B:C, 2, FALSE)</f>
        <v>Travessa Jeep - Style - - - Compass - - - Grafite</v>
      </c>
      <c r="AB2905" s="3" t="str">
        <f>VLOOKUP(J2905, sku!B:BM, 64, FALSE)</f>
        <v>Fabricação</v>
      </c>
      <c r="AC2905" s="3" t="str">
        <f>LEFT(pedidos[[#This Row],[SKU]],3)</f>
        <v>XJP</v>
      </c>
      <c r="AD2905" s="36" t="str" cm="1">
        <f t="array" aca="1" ref="AD2905" ca="1">IFERROR(
  INDEX(
    montadora[Montadora],
    MATCH(TRUE,LEFT(J3291,NÚCARACT(montadora[SKU Parcial]))=montadora[SKU Parcial],0)
  ),
  ""
)</f>
        <v/>
      </c>
    </row>
    <row r="2906" spans="1:30" customFormat="1" x14ac:dyDescent="0.25">
      <c r="A2906" s="1" t="s">
        <v>6249</v>
      </c>
      <c r="B2906" s="1" t="s">
        <v>6250</v>
      </c>
      <c r="C2906" s="1" t="s">
        <v>6251</v>
      </c>
      <c r="D2906" s="1" t="s">
        <v>27</v>
      </c>
      <c r="E2906" s="1" t="s">
        <v>3097</v>
      </c>
      <c r="F2906" s="1" t="s">
        <v>561</v>
      </c>
      <c r="G2906" s="6" t="s">
        <v>11227</v>
      </c>
      <c r="H2906" s="20" t="s">
        <v>30</v>
      </c>
      <c r="I2906" s="1" t="s">
        <v>31</v>
      </c>
      <c r="J2906" s="1" t="s">
        <v>562</v>
      </c>
      <c r="K2906" s="22">
        <v>45803</v>
      </c>
      <c r="L2906" s="20" t="s">
        <v>33</v>
      </c>
      <c r="M2906" s="26">
        <v>258.17</v>
      </c>
      <c r="N2906" s="20">
        <v>1</v>
      </c>
      <c r="O2906" s="26">
        <v>259.76</v>
      </c>
      <c r="P2906" s="26">
        <v>105</v>
      </c>
      <c r="Q2906" s="26">
        <v>0</v>
      </c>
      <c r="R2906" s="26">
        <v>30.98</v>
      </c>
      <c r="S2906" s="26">
        <v>1.59</v>
      </c>
      <c r="T2906" s="26">
        <v>14.31</v>
      </c>
      <c r="U2906" s="26">
        <v>88.23</v>
      </c>
      <c r="V2906" s="24">
        <v>0.34179999999999999</v>
      </c>
      <c r="W2906" s="1" t="s">
        <v>34</v>
      </c>
      <c r="X2906" s="3"/>
      <c r="Y2906" s="3"/>
      <c r="Z2906" s="5" t="s">
        <v>7980</v>
      </c>
      <c r="AA2906" s="5" t="str">
        <f>VLOOKUP(J2906, sku!B:C, 2, FALSE)</f>
        <v>Travessa Jeep - Slim - - - Renegade - 2016 A 2025 - Preto</v>
      </c>
      <c r="AB2906" s="3" t="str">
        <f>VLOOKUP(J2906, sku!B:BM, 64, FALSE)</f>
        <v>Fabricação</v>
      </c>
      <c r="AC2906" s="3" t="str">
        <f>LEFT(pedidos[[#This Row],[SKU]],3)</f>
        <v>XJP</v>
      </c>
      <c r="AD2906" s="36" t="str" cm="1">
        <f t="array" aca="1" ref="AD2906" ca="1">IFERROR(
  INDEX(
    montadora[Montadora],
    MATCH(TRUE,LEFT(J3292,NÚCARACT(montadora[SKU Parcial]))=montadora[SKU Parcial],0)
  ),
  ""
)</f>
        <v/>
      </c>
    </row>
    <row r="2907" spans="1:30" customFormat="1" x14ac:dyDescent="0.25">
      <c r="A2907" s="1" t="s">
        <v>6252</v>
      </c>
      <c r="B2907" s="1" t="s">
        <v>36</v>
      </c>
      <c r="C2907" s="1" t="s">
        <v>6253</v>
      </c>
      <c r="D2907" s="1" t="s">
        <v>27</v>
      </c>
      <c r="E2907" s="1" t="s">
        <v>3097</v>
      </c>
      <c r="F2907" s="1" t="s">
        <v>561</v>
      </c>
      <c r="G2907" s="6" t="s">
        <v>11227</v>
      </c>
      <c r="H2907" s="20" t="s">
        <v>30</v>
      </c>
      <c r="I2907" s="1" t="s">
        <v>36</v>
      </c>
      <c r="J2907" s="1" t="s">
        <v>562</v>
      </c>
      <c r="K2907" s="22">
        <v>45805</v>
      </c>
      <c r="L2907" s="20" t="s">
        <v>33</v>
      </c>
      <c r="M2907" s="26">
        <v>258.17</v>
      </c>
      <c r="N2907" s="20">
        <v>1</v>
      </c>
      <c r="O2907" s="26">
        <v>259.76</v>
      </c>
      <c r="P2907" s="26">
        <v>105</v>
      </c>
      <c r="Q2907" s="26">
        <v>0</v>
      </c>
      <c r="R2907" s="26">
        <v>30.98</v>
      </c>
      <c r="S2907" s="26">
        <v>1.59</v>
      </c>
      <c r="T2907" s="26">
        <v>14.31</v>
      </c>
      <c r="U2907" s="26">
        <v>88.23</v>
      </c>
      <c r="V2907" s="24">
        <v>0.34179999999999999</v>
      </c>
      <c r="W2907" s="1" t="s">
        <v>34</v>
      </c>
      <c r="X2907" s="3"/>
      <c r="Y2907" s="3"/>
      <c r="Z2907" s="5" t="s">
        <v>7980</v>
      </c>
      <c r="AA2907" s="5" t="str">
        <f>VLOOKUP(J2907, sku!B:C, 2, FALSE)</f>
        <v>Travessa Jeep - Slim - - - Renegade - 2016 A 2025 - Preto</v>
      </c>
      <c r="AB2907" s="3" t="str">
        <f>VLOOKUP(J2907, sku!B:BM, 64, FALSE)</f>
        <v>Fabricação</v>
      </c>
      <c r="AC2907" s="3" t="str">
        <f>LEFT(pedidos[[#This Row],[SKU]],3)</f>
        <v>XJP</v>
      </c>
      <c r="AD2907" s="36" t="str" cm="1">
        <f t="array" aca="1" ref="AD2907" ca="1">IFERROR(
  INDEX(
    montadora[Montadora],
    MATCH(TRUE,LEFT(J3293,NÚCARACT(montadora[SKU Parcial]))=montadora[SKU Parcial],0)
  ),
  ""
)</f>
        <v/>
      </c>
    </row>
    <row r="2908" spans="1:30" customFormat="1" x14ac:dyDescent="0.25">
      <c r="A2908" s="1" t="s">
        <v>3984</v>
      </c>
      <c r="B2908" s="1" t="s">
        <v>36</v>
      </c>
      <c r="C2908" s="1" t="s">
        <v>350</v>
      </c>
      <c r="D2908" s="1" t="s">
        <v>27</v>
      </c>
      <c r="E2908" s="1" t="s">
        <v>1725</v>
      </c>
      <c r="F2908" s="1" t="s">
        <v>1706</v>
      </c>
      <c r="G2908" s="6" t="s">
        <v>11227</v>
      </c>
      <c r="H2908" s="20" t="s">
        <v>30</v>
      </c>
      <c r="I2908" s="1" t="s">
        <v>31</v>
      </c>
      <c r="J2908" s="1" t="s">
        <v>1876</v>
      </c>
      <c r="K2908" s="22">
        <v>45830</v>
      </c>
      <c r="L2908" s="20" t="s">
        <v>33</v>
      </c>
      <c r="M2908" s="26">
        <v>252.8</v>
      </c>
      <c r="N2908" s="20">
        <v>1</v>
      </c>
      <c r="O2908" s="26">
        <v>254.39</v>
      </c>
      <c r="P2908" s="26">
        <v>105</v>
      </c>
      <c r="Q2908" s="27">
        <v>0</v>
      </c>
      <c r="R2908" s="26">
        <v>30.34</v>
      </c>
      <c r="S2908" s="26">
        <v>1.59</v>
      </c>
      <c r="T2908" s="26">
        <v>14.31</v>
      </c>
      <c r="U2908" s="26">
        <v>82.37</v>
      </c>
      <c r="V2908" s="24">
        <v>0.32579999999999998</v>
      </c>
      <c r="W2908" s="1" t="s">
        <v>34</v>
      </c>
      <c r="X2908" s="3"/>
      <c r="Y2908" s="3"/>
      <c r="Z2908" s="5" t="s">
        <v>7980</v>
      </c>
      <c r="AA2908" s="5" t="str">
        <f>VLOOKUP(J2908, sku!B:C, 2, FALSE)</f>
        <v>Travessa Volkswagen - Slim - - - Saveiro Cross - 2010 A 2024 - Prata</v>
      </c>
      <c r="AB2908" s="3" t="str">
        <f>VLOOKUP(J2908, sku!B:BM, 64, FALSE)</f>
        <v>Fabricação</v>
      </c>
      <c r="AC2908" s="3" t="str">
        <f>LEFT(pedidos[[#This Row],[SKU]],3)</f>
        <v>XVW</v>
      </c>
      <c r="AD2908" s="36" t="str" cm="1">
        <f t="array" aca="1" ref="AD2908" ca="1">IFERROR(
  INDEX(
    montadora[Montadora],
    MATCH(TRUE,LEFT(J3294,NÚCARACT(montadora[SKU Parcial]))=montadora[SKU Parcial],0)
  ),
  ""
)</f>
        <v/>
      </c>
    </row>
    <row r="2909" spans="1:30" customFormat="1" x14ac:dyDescent="0.25">
      <c r="A2909" s="1" t="s">
        <v>6468</v>
      </c>
      <c r="B2909" s="1" t="s">
        <v>6469</v>
      </c>
      <c r="C2909" s="1" t="s">
        <v>1320</v>
      </c>
      <c r="D2909" s="1" t="s">
        <v>27</v>
      </c>
      <c r="E2909" s="1" t="s">
        <v>279</v>
      </c>
      <c r="F2909" s="1" t="s">
        <v>280</v>
      </c>
      <c r="G2909" s="6" t="s">
        <v>11227</v>
      </c>
      <c r="H2909" s="20" t="s">
        <v>30</v>
      </c>
      <c r="I2909" s="1" t="s">
        <v>36</v>
      </c>
      <c r="J2909" s="1" t="s">
        <v>1574</v>
      </c>
      <c r="K2909" s="22">
        <v>45785</v>
      </c>
      <c r="L2909" s="20" t="s">
        <v>33</v>
      </c>
      <c r="M2909" s="26">
        <v>248.8</v>
      </c>
      <c r="N2909" s="20">
        <v>1</v>
      </c>
      <c r="O2909" s="26">
        <v>250.39</v>
      </c>
      <c r="P2909" s="26">
        <v>105</v>
      </c>
      <c r="Q2909" s="26">
        <v>0</v>
      </c>
      <c r="R2909" s="26">
        <v>29.86</v>
      </c>
      <c r="S2909" s="26">
        <v>1.59</v>
      </c>
      <c r="T2909" s="26">
        <v>14.31</v>
      </c>
      <c r="U2909" s="26">
        <v>80.7</v>
      </c>
      <c r="V2909" s="24">
        <v>0.32440000000000002</v>
      </c>
      <c r="W2909" s="1" t="s">
        <v>34</v>
      </c>
      <c r="X2909" s="3"/>
      <c r="Y2909" s="3"/>
      <c r="Z2909" s="5" t="s">
        <v>7980</v>
      </c>
      <c r="AA2909" s="5" t="str">
        <f>VLOOKUP(J2909, sku!B:C, 2, FALSE)</f>
        <v>Travessa Fiat - Slim - - - Strada Endurance Freedom Volcano - 2020+ - Grafite</v>
      </c>
      <c r="AB2909" s="3" t="str">
        <f>VLOOKUP(J2909, sku!B:BM, 64, FALSE)</f>
        <v>Fabricação</v>
      </c>
      <c r="AC2909" s="3" t="str">
        <f>LEFT(pedidos[[#This Row],[SKU]],3)</f>
        <v>XFI</v>
      </c>
      <c r="AD2909" s="36" t="str" cm="1">
        <f t="array" aca="1" ref="AD2909" ca="1">IFERROR(
  INDEX(
    montadora[Montadora],
    MATCH(TRUE,LEFT(J3295,NÚCARACT(montadora[SKU Parcial]))=montadora[SKU Parcial],0)
  ),
  ""
)</f>
        <v/>
      </c>
    </row>
    <row r="2910" spans="1:30" customFormat="1" x14ac:dyDescent="0.25">
      <c r="A2910" s="1" t="s">
        <v>6470</v>
      </c>
      <c r="B2910" s="1" t="s">
        <v>6471</v>
      </c>
      <c r="C2910" s="1" t="s">
        <v>1161</v>
      </c>
      <c r="D2910" s="1" t="s">
        <v>27</v>
      </c>
      <c r="E2910" s="1" t="s">
        <v>1705</v>
      </c>
      <c r="F2910" s="1" t="s">
        <v>1706</v>
      </c>
      <c r="G2910" s="6" t="s">
        <v>11227</v>
      </c>
      <c r="H2910" s="20" t="s">
        <v>30</v>
      </c>
      <c r="I2910" s="1" t="s">
        <v>36</v>
      </c>
      <c r="J2910" s="1" t="s">
        <v>1813</v>
      </c>
      <c r="K2910" s="22">
        <v>45791</v>
      </c>
      <c r="L2910" s="20" t="s">
        <v>33</v>
      </c>
      <c r="M2910" s="26">
        <v>248.8</v>
      </c>
      <c r="N2910" s="20">
        <v>1</v>
      </c>
      <c r="O2910" s="26">
        <v>250.39</v>
      </c>
      <c r="P2910" s="26">
        <v>105</v>
      </c>
      <c r="Q2910" s="26">
        <v>0</v>
      </c>
      <c r="R2910" s="26">
        <v>29.86</v>
      </c>
      <c r="S2910" s="26">
        <v>1.59</v>
      </c>
      <c r="T2910" s="26">
        <v>14.31</v>
      </c>
      <c r="U2910" s="26">
        <v>80.7</v>
      </c>
      <c r="V2910" s="24">
        <v>0.32440000000000002</v>
      </c>
      <c r="W2910" s="1" t="s">
        <v>34</v>
      </c>
      <c r="X2910" s="3"/>
      <c r="Y2910" s="3"/>
      <c r="Z2910" s="5" t="s">
        <v>7980</v>
      </c>
      <c r="AA2910" s="5" t="str">
        <f>VLOOKUP(J2910, sku!B:C, 2, FALSE)</f>
        <v>Travessa Volkswagen - Slim - - - Saveiro Cross - 2010 A 2024 - Grafite</v>
      </c>
      <c r="AB2910" s="3" t="str">
        <f>VLOOKUP(J2910, sku!B:BM, 64, FALSE)</f>
        <v>Fabricação</v>
      </c>
      <c r="AC2910" s="3" t="str">
        <f>LEFT(pedidos[[#This Row],[SKU]],3)</f>
        <v>XVW</v>
      </c>
      <c r="AD2910" s="36" t="str" cm="1">
        <f t="array" aca="1" ref="AD2910" ca="1">IFERROR(
  INDEX(
    montadora[Montadora],
    MATCH(TRUE,LEFT(J3296,NÚCARACT(montadora[SKU Parcial]))=montadora[SKU Parcial],0)
  ),
  ""
)</f>
        <v/>
      </c>
    </row>
    <row r="2911" spans="1:30" customFormat="1" x14ac:dyDescent="0.25">
      <c r="A2911" s="1" t="s">
        <v>6472</v>
      </c>
      <c r="B2911" s="1" t="s">
        <v>36</v>
      </c>
      <c r="C2911" s="1" t="s">
        <v>6473</v>
      </c>
      <c r="D2911" s="1" t="s">
        <v>27</v>
      </c>
      <c r="E2911" s="1" t="s">
        <v>66</v>
      </c>
      <c r="F2911" s="1" t="s">
        <v>71</v>
      </c>
      <c r="G2911" s="6" t="s">
        <v>11227</v>
      </c>
      <c r="H2911" s="20" t="s">
        <v>30</v>
      </c>
      <c r="I2911" s="1" t="s">
        <v>36</v>
      </c>
      <c r="J2911" s="1" t="s">
        <v>354</v>
      </c>
      <c r="K2911" s="22">
        <v>45794</v>
      </c>
      <c r="L2911" s="20" t="s">
        <v>33</v>
      </c>
      <c r="M2911" s="26">
        <v>248.8</v>
      </c>
      <c r="N2911" s="20">
        <v>1</v>
      </c>
      <c r="O2911" s="26">
        <v>250.39</v>
      </c>
      <c r="P2911" s="26">
        <v>105</v>
      </c>
      <c r="Q2911" s="26">
        <v>0</v>
      </c>
      <c r="R2911" s="26">
        <v>29.86</v>
      </c>
      <c r="S2911" s="26">
        <v>1.59</v>
      </c>
      <c r="T2911" s="26">
        <v>14.31</v>
      </c>
      <c r="U2911" s="26">
        <v>80.7</v>
      </c>
      <c r="V2911" s="24">
        <v>0.32440000000000002</v>
      </c>
      <c r="W2911" s="1" t="s">
        <v>34</v>
      </c>
      <c r="X2911" s="3"/>
      <c r="Y2911" s="3"/>
      <c r="Z2911" s="5" t="s">
        <v>7980</v>
      </c>
      <c r="AA2911" s="5" t="str">
        <f>VLOOKUP(J2911, sku!B:C, 2, FALSE)</f>
        <v>Travessa Chevrolet - Slim - - - Spin - 2012 A 2024 - Preto</v>
      </c>
      <c r="AB2911" s="3" t="str">
        <f>VLOOKUP(J2911, sku!B:BM, 64, FALSE)</f>
        <v>Fabricação</v>
      </c>
      <c r="AC2911" s="3" t="str">
        <f>LEFT(pedidos[[#This Row],[SKU]],3)</f>
        <v>XGM</v>
      </c>
      <c r="AD2911" s="36" t="str" cm="1">
        <f t="array" aca="1" ref="AD2911" ca="1">IFERROR(
  INDEX(
    montadora[Montadora],
    MATCH(TRUE,LEFT(J3297,NÚCARACT(montadora[SKU Parcial]))=montadora[SKU Parcial],0)
  ),
  ""
)</f>
        <v/>
      </c>
    </row>
    <row r="2912" spans="1:30" customFormat="1" x14ac:dyDescent="0.25">
      <c r="A2912" s="1" t="s">
        <v>6474</v>
      </c>
      <c r="B2912" s="1" t="s">
        <v>6475</v>
      </c>
      <c r="C2912" s="1" t="s">
        <v>6476</v>
      </c>
      <c r="D2912" s="1" t="s">
        <v>27</v>
      </c>
      <c r="E2912" s="1" t="s">
        <v>279</v>
      </c>
      <c r="F2912" s="1" t="s">
        <v>280</v>
      </c>
      <c r="G2912" s="6" t="s">
        <v>11227</v>
      </c>
      <c r="H2912" s="20" t="s">
        <v>30</v>
      </c>
      <c r="I2912" s="1" t="s">
        <v>36</v>
      </c>
      <c r="J2912" s="1" t="s">
        <v>281</v>
      </c>
      <c r="K2912" s="22">
        <v>45798</v>
      </c>
      <c r="L2912" s="20" t="s">
        <v>33</v>
      </c>
      <c r="M2912" s="26">
        <v>248.8</v>
      </c>
      <c r="N2912" s="20">
        <v>1</v>
      </c>
      <c r="O2912" s="26">
        <v>250.39</v>
      </c>
      <c r="P2912" s="26">
        <v>105</v>
      </c>
      <c r="Q2912" s="26">
        <v>0</v>
      </c>
      <c r="R2912" s="26">
        <v>29.86</v>
      </c>
      <c r="S2912" s="26">
        <v>1.59</v>
      </c>
      <c r="T2912" s="26">
        <v>14.31</v>
      </c>
      <c r="U2912" s="26">
        <v>80.7</v>
      </c>
      <c r="V2912" s="24">
        <v>0.32440000000000002</v>
      </c>
      <c r="W2912" s="1" t="s">
        <v>34</v>
      </c>
      <c r="X2912" s="3"/>
      <c r="Y2912" s="3"/>
      <c r="Z2912" s="5" t="s">
        <v>7980</v>
      </c>
      <c r="AA2912" s="5" t="str">
        <f>VLOOKUP(J2912, sku!B:C, 2, FALSE)</f>
        <v>Travessa Fiat - Slim - - - Strada Endurance Freedom Volcano - 2020+ - Preto</v>
      </c>
      <c r="AB2912" s="3" t="str">
        <f>VLOOKUP(J2912, sku!B:BM, 64, FALSE)</f>
        <v>Fabricação</v>
      </c>
      <c r="AC2912" s="3" t="str">
        <f>LEFT(pedidos[[#This Row],[SKU]],3)</f>
        <v>XFI</v>
      </c>
      <c r="AD2912" s="36" t="str" cm="1">
        <f t="array" aca="1" ref="AD2912" ca="1">IFERROR(
  INDEX(
    montadora[Montadora],
    MATCH(TRUE,LEFT(J3298,NÚCARACT(montadora[SKU Parcial]))=montadora[SKU Parcial],0)
  ),
  ""
)</f>
        <v/>
      </c>
    </row>
    <row r="2913" spans="1:30" customFormat="1" x14ac:dyDescent="0.25">
      <c r="A2913" s="1" t="s">
        <v>4126</v>
      </c>
      <c r="B2913" s="1" t="s">
        <v>36</v>
      </c>
      <c r="C2913" s="1" t="s">
        <v>850</v>
      </c>
      <c r="D2913" s="1" t="s">
        <v>27</v>
      </c>
      <c r="E2913" s="1" t="s">
        <v>279</v>
      </c>
      <c r="F2913" s="1" t="s">
        <v>280</v>
      </c>
      <c r="G2913" s="6" t="s">
        <v>11227</v>
      </c>
      <c r="H2913" s="2" t="s">
        <v>30</v>
      </c>
      <c r="I2913" s="1" t="s">
        <v>36</v>
      </c>
      <c r="J2913" s="1" t="s">
        <v>281</v>
      </c>
      <c r="K2913" s="4">
        <v>45813</v>
      </c>
      <c r="L2913" s="20" t="s">
        <v>33</v>
      </c>
      <c r="M2913" s="26">
        <v>248.8</v>
      </c>
      <c r="N2913" s="2">
        <v>1</v>
      </c>
      <c r="O2913" s="26">
        <v>250.39</v>
      </c>
      <c r="P2913" s="26">
        <v>105</v>
      </c>
      <c r="Q2913" s="27">
        <v>0</v>
      </c>
      <c r="R2913" s="26">
        <v>29.86</v>
      </c>
      <c r="S2913" s="26">
        <v>1.59</v>
      </c>
      <c r="T2913" s="26">
        <v>14.31</v>
      </c>
      <c r="U2913" s="26">
        <v>79.180000000000007</v>
      </c>
      <c r="V2913" s="10">
        <v>0.31819999999999998</v>
      </c>
      <c r="W2913" s="1" t="s">
        <v>34</v>
      </c>
      <c r="X2913" s="3"/>
      <c r="Y2913" s="3"/>
      <c r="Z2913" s="5" t="s">
        <v>7980</v>
      </c>
      <c r="AA2913" s="5" t="str">
        <f>VLOOKUP(J2913, sku!B:C, 2, FALSE)</f>
        <v>Travessa Fiat - Slim - - - Strada Endurance Freedom Volcano - 2020+ - Preto</v>
      </c>
      <c r="AB2913" s="3" t="str">
        <f>VLOOKUP(J2913, sku!B:BM, 64, FALSE)</f>
        <v>Fabricação</v>
      </c>
      <c r="AC2913" s="3" t="str">
        <f>LEFT(pedidos[[#This Row],[SKU]],3)</f>
        <v>XFI</v>
      </c>
      <c r="AD2913" s="36" t="str" cm="1">
        <f t="array" aca="1" ref="AD2913" ca="1">IFERROR(
  INDEX(
    montadora[Montadora],
    MATCH(TRUE,LEFT(J3299,NÚCARACT(montadora[SKU Parcial]))=montadora[SKU Parcial],0)
  ),
  ""
)</f>
        <v/>
      </c>
    </row>
    <row r="2914" spans="1:30" customFormat="1" x14ac:dyDescent="0.25">
      <c r="A2914" s="1" t="s">
        <v>6747</v>
      </c>
      <c r="B2914" s="1" t="s">
        <v>6748</v>
      </c>
      <c r="C2914" s="1" t="s">
        <v>426</v>
      </c>
      <c r="D2914" s="1" t="s">
        <v>420</v>
      </c>
      <c r="E2914" s="1" t="s">
        <v>279</v>
      </c>
      <c r="F2914" s="1" t="s">
        <v>280</v>
      </c>
      <c r="G2914" s="6" t="s">
        <v>11227</v>
      </c>
      <c r="H2914" s="2" t="s">
        <v>30</v>
      </c>
      <c r="I2914" s="1" t="s">
        <v>36</v>
      </c>
      <c r="J2914" s="1" t="s">
        <v>281</v>
      </c>
      <c r="K2914" s="4">
        <v>45805</v>
      </c>
      <c r="L2914" s="16" t="s">
        <v>11229</v>
      </c>
      <c r="M2914" s="26">
        <v>263.20999999999998</v>
      </c>
      <c r="N2914" s="2">
        <v>1</v>
      </c>
      <c r="O2914" s="26">
        <v>263.20999999999998</v>
      </c>
      <c r="P2914" s="26">
        <v>105</v>
      </c>
      <c r="Q2914" s="26">
        <v>20.03</v>
      </c>
      <c r="R2914" s="26">
        <v>31.59</v>
      </c>
      <c r="S2914" s="26">
        <v>0</v>
      </c>
      <c r="T2914" s="26">
        <v>24.95</v>
      </c>
      <c r="U2914" s="26">
        <v>81.64</v>
      </c>
      <c r="V2914" s="10">
        <v>0.31019999999999998</v>
      </c>
      <c r="W2914" s="1" t="s">
        <v>89</v>
      </c>
      <c r="X2914" s="3"/>
      <c r="Y2914" s="3"/>
      <c r="Z2914" s="5" t="s">
        <v>7980</v>
      </c>
      <c r="AA2914" s="5" t="str">
        <f>VLOOKUP(J2914, sku!B:C, 2, FALSE)</f>
        <v>Travessa Fiat - Slim - - - Strada Endurance Freedom Volcano - 2020+ - Preto</v>
      </c>
      <c r="AB2914" s="3" t="str">
        <f>VLOOKUP(J2914, sku!B:BM, 64, FALSE)</f>
        <v>Fabricação</v>
      </c>
      <c r="AC2914" s="3" t="str">
        <f>LEFT(pedidos[[#This Row],[SKU]],3)</f>
        <v>XFI</v>
      </c>
      <c r="AD2914" s="36" t="str" cm="1">
        <f t="array" aca="1" ref="AD2914" ca="1">IFERROR(
  INDEX(
    montadora[Montadora],
    MATCH(TRUE,LEFT(J3300,NÚCARACT(montadora[SKU Parcial]))=montadora[SKU Parcial],0)
  ),
  ""
)</f>
        <v/>
      </c>
    </row>
    <row r="2915" spans="1:30" customFormat="1" x14ac:dyDescent="0.25">
      <c r="A2915" s="1" t="s">
        <v>4212</v>
      </c>
      <c r="B2915" s="1" t="s">
        <v>4213</v>
      </c>
      <c r="C2915" s="1" t="s">
        <v>1869</v>
      </c>
      <c r="D2915" s="1" t="s">
        <v>617</v>
      </c>
      <c r="E2915" s="1" t="s">
        <v>66</v>
      </c>
      <c r="F2915" s="1" t="s">
        <v>71</v>
      </c>
      <c r="G2915" s="6" t="s">
        <v>11227</v>
      </c>
      <c r="H2915" s="2" t="s">
        <v>30</v>
      </c>
      <c r="I2915" s="1" t="s">
        <v>36</v>
      </c>
      <c r="J2915" s="1" t="s">
        <v>4214</v>
      </c>
      <c r="K2915" s="4">
        <v>45818</v>
      </c>
      <c r="L2915" s="16" t="s">
        <v>11229</v>
      </c>
      <c r="M2915" s="26">
        <v>266.14999999999998</v>
      </c>
      <c r="N2915" s="2">
        <v>1</v>
      </c>
      <c r="O2915" s="26">
        <v>266.14999999999998</v>
      </c>
      <c r="P2915" s="26">
        <v>105</v>
      </c>
      <c r="Q2915" s="26">
        <v>21.88</v>
      </c>
      <c r="R2915" s="26">
        <v>31.94</v>
      </c>
      <c r="S2915" s="26">
        <v>0</v>
      </c>
      <c r="T2915" s="26">
        <v>24.95</v>
      </c>
      <c r="U2915" s="26">
        <v>82.38</v>
      </c>
      <c r="V2915" s="10">
        <v>0.3095</v>
      </c>
      <c r="W2915" s="1" t="s">
        <v>34</v>
      </c>
      <c r="X2915" s="3"/>
      <c r="Y2915" s="3"/>
      <c r="Z2915" s="5" t="s">
        <v>7980</v>
      </c>
      <c r="AA2915" s="5" t="str">
        <f>VLOOKUP(J2915, sku!B:C, 2, FALSE)</f>
        <v>Travessa Chevrolet - Slim - - - Tracker - 1999 A 2012 - Preto</v>
      </c>
      <c r="AB2915" s="3" t="str">
        <f>VLOOKUP(J2915, sku!B:BM, 64, FALSE)</f>
        <v>Fabricação</v>
      </c>
      <c r="AC2915" s="3" t="str">
        <f>LEFT(pedidos[[#This Row],[SKU]],3)</f>
        <v>XGM</v>
      </c>
      <c r="AD2915" s="36" t="str" cm="1">
        <f t="array" aca="1" ref="AD2915" ca="1">IFERROR(
  INDEX(
    montadora[Montadora],
    MATCH(TRUE,LEFT(J3301,NÚCARACT(montadora[SKU Parcial]))=montadora[SKU Parcial],0)
  ),
  ""
)</f>
        <v/>
      </c>
    </row>
    <row r="2916" spans="1:30" customFormat="1" x14ac:dyDescent="0.25">
      <c r="A2916" s="1" t="s">
        <v>4215</v>
      </c>
      <c r="B2916" s="1" t="s">
        <v>36</v>
      </c>
      <c r="C2916" s="1" t="s">
        <v>4216</v>
      </c>
      <c r="D2916" s="1" t="s">
        <v>319</v>
      </c>
      <c r="E2916" s="1" t="s">
        <v>66</v>
      </c>
      <c r="F2916" s="1" t="s">
        <v>71</v>
      </c>
      <c r="G2916" s="6" t="s">
        <v>11227</v>
      </c>
      <c r="H2916" s="2" t="s">
        <v>30</v>
      </c>
      <c r="I2916" s="1" t="s">
        <v>36</v>
      </c>
      <c r="J2916" s="1" t="s">
        <v>388</v>
      </c>
      <c r="K2916" s="4">
        <v>45818</v>
      </c>
      <c r="L2916" s="16" t="s">
        <v>11229</v>
      </c>
      <c r="M2916" s="26">
        <v>266.14999999999998</v>
      </c>
      <c r="N2916" s="2">
        <v>1</v>
      </c>
      <c r="O2916" s="26">
        <v>266.14999999999998</v>
      </c>
      <c r="P2916" s="26">
        <v>105</v>
      </c>
      <c r="Q2916" s="26">
        <v>21.88</v>
      </c>
      <c r="R2916" s="26">
        <v>31.94</v>
      </c>
      <c r="S2916" s="26">
        <v>0</v>
      </c>
      <c r="T2916" s="26">
        <v>24.95</v>
      </c>
      <c r="U2916" s="26">
        <v>82.38</v>
      </c>
      <c r="V2916" s="10">
        <v>0.3095</v>
      </c>
      <c r="W2916" s="1" t="s">
        <v>34</v>
      </c>
      <c r="X2916" s="3"/>
      <c r="Y2916" s="3"/>
      <c r="Z2916" s="5" t="s">
        <v>7980</v>
      </c>
      <c r="AA2916" s="5" t="str">
        <f>VLOOKUP(J2916, sku!B:C, 2, FALSE)</f>
        <v>Travessa Chevrolet - Slim - - - Blazer - 2014 A 2024 - Preto</v>
      </c>
      <c r="AB2916" s="3" t="str">
        <f>VLOOKUP(J2916, sku!B:BM, 64, FALSE)</f>
        <v>Fabricação</v>
      </c>
      <c r="AC2916" s="3" t="str">
        <f>LEFT(pedidos[[#This Row],[SKU]],3)</f>
        <v>XGM</v>
      </c>
      <c r="AD2916" s="36" t="str" cm="1">
        <f t="array" aca="1" ref="AD2916" ca="1">IFERROR(
  INDEX(
    montadora[Montadora],
    MATCH(TRUE,LEFT(J3302,NÚCARACT(montadora[SKU Parcial]))=montadora[SKU Parcial],0)
  ),
  ""
)</f>
        <v/>
      </c>
    </row>
    <row r="2917" spans="1:30" customFormat="1" x14ac:dyDescent="0.25">
      <c r="A2917" s="1" t="s">
        <v>4217</v>
      </c>
      <c r="B2917" s="1" t="s">
        <v>4218</v>
      </c>
      <c r="C2917" s="1" t="s">
        <v>4219</v>
      </c>
      <c r="D2917" s="1" t="s">
        <v>27</v>
      </c>
      <c r="E2917" s="1" t="s">
        <v>66</v>
      </c>
      <c r="F2917" s="1" t="s">
        <v>71</v>
      </c>
      <c r="G2917" s="6" t="s">
        <v>11227</v>
      </c>
      <c r="H2917" s="2" t="s">
        <v>30</v>
      </c>
      <c r="I2917" s="1" t="s">
        <v>36</v>
      </c>
      <c r="J2917" s="1" t="s">
        <v>392</v>
      </c>
      <c r="K2917" s="4">
        <v>45820</v>
      </c>
      <c r="L2917" s="16" t="s">
        <v>11229</v>
      </c>
      <c r="M2917" s="26">
        <v>266.14999999999998</v>
      </c>
      <c r="N2917" s="2">
        <v>1</v>
      </c>
      <c r="O2917" s="26">
        <v>266.14999999999998</v>
      </c>
      <c r="P2917" s="26">
        <v>105</v>
      </c>
      <c r="Q2917" s="26">
        <v>21.88</v>
      </c>
      <c r="R2917" s="26">
        <v>31.94</v>
      </c>
      <c r="S2917" s="26">
        <v>0</v>
      </c>
      <c r="T2917" s="26">
        <v>24.95</v>
      </c>
      <c r="U2917" s="26">
        <v>82.38</v>
      </c>
      <c r="V2917" s="10">
        <v>0.3095</v>
      </c>
      <c r="W2917" s="1" t="s">
        <v>34</v>
      </c>
      <c r="X2917" s="3"/>
      <c r="Y2917" s="3"/>
      <c r="Z2917" s="5" t="s">
        <v>7980</v>
      </c>
      <c r="AA2917" s="5" t="str">
        <f>VLOOKUP(J2917, sku!B:C, 2, FALSE)</f>
        <v>Travessa Chevrolet - Slim - - - S10 - 2014 A 2025 - Preto</v>
      </c>
      <c r="AB2917" s="3" t="str">
        <f>VLOOKUP(J2917, sku!B:BM, 64, FALSE)</f>
        <v>Fabricação</v>
      </c>
      <c r="AC2917" s="3" t="str">
        <f>LEFT(pedidos[[#This Row],[SKU]],3)</f>
        <v>XGM</v>
      </c>
      <c r="AD2917" s="36" t="str" cm="1">
        <f t="array" aca="1" ref="AD2917" ca="1">IFERROR(
  INDEX(
    montadora[Montadora],
    MATCH(TRUE,LEFT(J3303,NÚCARACT(montadora[SKU Parcial]))=montadora[SKU Parcial],0)
  ),
  ""
)</f>
        <v/>
      </c>
    </row>
    <row r="2918" spans="1:30" customFormat="1" x14ac:dyDescent="0.25">
      <c r="A2918" s="1" t="s">
        <v>6817</v>
      </c>
      <c r="B2918" s="1" t="s">
        <v>36</v>
      </c>
      <c r="C2918" s="1" t="s">
        <v>803</v>
      </c>
      <c r="D2918" s="1" t="s">
        <v>534</v>
      </c>
      <c r="E2918" s="1" t="s">
        <v>3097</v>
      </c>
      <c r="F2918" s="1" t="s">
        <v>561</v>
      </c>
      <c r="G2918" s="6" t="s">
        <v>11227</v>
      </c>
      <c r="H2918" s="2" t="s">
        <v>30</v>
      </c>
      <c r="I2918" s="1" t="s">
        <v>31</v>
      </c>
      <c r="J2918" s="1" t="s">
        <v>562</v>
      </c>
      <c r="K2918" s="4">
        <v>45796</v>
      </c>
      <c r="L2918" s="16" t="s">
        <v>11229</v>
      </c>
      <c r="M2918" s="26">
        <v>258.8</v>
      </c>
      <c r="N2918" s="2">
        <v>1</v>
      </c>
      <c r="O2918" s="26">
        <v>290.7</v>
      </c>
      <c r="P2918" s="26">
        <v>105</v>
      </c>
      <c r="Q2918" s="26">
        <v>19.690000000000001</v>
      </c>
      <c r="R2918" s="26">
        <v>31.06</v>
      </c>
      <c r="S2918" s="26">
        <v>31.9</v>
      </c>
      <c r="T2918" s="26">
        <v>24.95</v>
      </c>
      <c r="U2918" s="26">
        <v>78.099999999999994</v>
      </c>
      <c r="V2918" s="10">
        <v>0.30180000000000001</v>
      </c>
      <c r="W2918" s="1" t="s">
        <v>34</v>
      </c>
      <c r="X2918" s="3"/>
      <c r="Y2918" s="3"/>
      <c r="Z2918" s="5" t="s">
        <v>7980</v>
      </c>
      <c r="AA2918" s="5" t="str">
        <f>VLOOKUP(J2918, sku!B:C, 2, FALSE)</f>
        <v>Travessa Jeep - Slim - - - Renegade - 2016 A 2025 - Preto</v>
      </c>
      <c r="AB2918" s="3" t="str">
        <f>VLOOKUP(J2918, sku!B:BM, 64, FALSE)</f>
        <v>Fabricação</v>
      </c>
      <c r="AC2918" s="3" t="str">
        <f>LEFT(pedidos[[#This Row],[SKU]],3)</f>
        <v>XJP</v>
      </c>
      <c r="AD2918" s="36" t="str" cm="1">
        <f t="array" aca="1" ref="AD2918" ca="1">IFERROR(
  INDEX(
    montadora[Montadora],
    MATCH(TRUE,LEFT(J3307,NÚCARACT(montadora[SKU Parcial]))=montadora[SKU Parcial],0)
  ),
  ""
)</f>
        <v/>
      </c>
    </row>
    <row r="2919" spans="1:30" customFormat="1" x14ac:dyDescent="0.25">
      <c r="A2919" s="1" t="s">
        <v>6818</v>
      </c>
      <c r="B2919" s="1" t="s">
        <v>6819</v>
      </c>
      <c r="C2919" s="1" t="s">
        <v>3596</v>
      </c>
      <c r="D2919" s="1" t="s">
        <v>27</v>
      </c>
      <c r="E2919" s="1" t="s">
        <v>3097</v>
      </c>
      <c r="F2919" s="1" t="s">
        <v>561</v>
      </c>
      <c r="G2919" s="6" t="s">
        <v>11227</v>
      </c>
      <c r="H2919" s="2" t="s">
        <v>30</v>
      </c>
      <c r="I2919" s="1" t="s">
        <v>36</v>
      </c>
      <c r="J2919" s="1" t="s">
        <v>562</v>
      </c>
      <c r="K2919" s="4">
        <v>45796</v>
      </c>
      <c r="L2919" s="16" t="s">
        <v>11229</v>
      </c>
      <c r="M2919" s="26">
        <v>258.8</v>
      </c>
      <c r="N2919" s="2">
        <v>1</v>
      </c>
      <c r="O2919" s="26">
        <v>258.8</v>
      </c>
      <c r="P2919" s="26">
        <v>105</v>
      </c>
      <c r="Q2919" s="26">
        <v>19.690000000000001</v>
      </c>
      <c r="R2919" s="26">
        <v>31.06</v>
      </c>
      <c r="S2919" s="26">
        <v>0</v>
      </c>
      <c r="T2919" s="26">
        <v>24.95</v>
      </c>
      <c r="U2919" s="26">
        <v>78.099999999999994</v>
      </c>
      <c r="V2919" s="10">
        <v>0.30180000000000001</v>
      </c>
      <c r="W2919" s="1" t="s">
        <v>34</v>
      </c>
      <c r="X2919" s="3"/>
      <c r="Y2919" s="3"/>
      <c r="Z2919" s="5" t="s">
        <v>7980</v>
      </c>
      <c r="AA2919" s="5" t="str">
        <f>VLOOKUP(J2919, sku!B:C, 2, FALSE)</f>
        <v>Travessa Jeep - Slim - - - Renegade - 2016 A 2025 - Preto</v>
      </c>
      <c r="AB2919" s="3" t="str">
        <f>VLOOKUP(J2919, sku!B:BM, 64, FALSE)</f>
        <v>Fabricação</v>
      </c>
      <c r="AC2919" s="3" t="str">
        <f>LEFT(pedidos[[#This Row],[SKU]],3)</f>
        <v>XJP</v>
      </c>
      <c r="AD2919" s="36" t="str" cm="1">
        <f t="array" aca="1" ref="AD2919" ca="1">IFERROR(
  INDEX(
    montadora[Montadora],
    MATCH(TRUE,LEFT(J3308,NÚCARACT(montadora[SKU Parcial]))=montadora[SKU Parcial],0)
  ),
  ""
)</f>
        <v/>
      </c>
    </row>
    <row r="2920" spans="1:30" customFormat="1" x14ac:dyDescent="0.25">
      <c r="A2920" s="1" t="s">
        <v>6820</v>
      </c>
      <c r="B2920" s="1" t="s">
        <v>6821</v>
      </c>
      <c r="C2920" s="1" t="s">
        <v>1204</v>
      </c>
      <c r="D2920" s="1" t="s">
        <v>27</v>
      </c>
      <c r="E2920" s="1" t="s">
        <v>3097</v>
      </c>
      <c r="F2920" s="1" t="s">
        <v>561</v>
      </c>
      <c r="G2920" s="6" t="s">
        <v>11227</v>
      </c>
      <c r="H2920" s="2" t="s">
        <v>30</v>
      </c>
      <c r="I2920" s="1" t="s">
        <v>31</v>
      </c>
      <c r="J2920" s="1" t="s">
        <v>2045</v>
      </c>
      <c r="K2920" s="4">
        <v>45797</v>
      </c>
      <c r="L2920" s="16" t="s">
        <v>11229</v>
      </c>
      <c r="M2920" s="26">
        <v>258.8</v>
      </c>
      <c r="N2920" s="2">
        <v>1</v>
      </c>
      <c r="O2920" s="26">
        <v>258.8</v>
      </c>
      <c r="P2920" s="26">
        <v>105</v>
      </c>
      <c r="Q2920" s="26">
        <v>19.690000000000001</v>
      </c>
      <c r="R2920" s="26">
        <v>31.06</v>
      </c>
      <c r="S2920" s="26">
        <v>0</v>
      </c>
      <c r="T2920" s="26">
        <v>24.95</v>
      </c>
      <c r="U2920" s="26">
        <v>78.099999999999994</v>
      </c>
      <c r="V2920" s="10">
        <v>0.30180000000000001</v>
      </c>
      <c r="W2920" s="1" t="s">
        <v>34</v>
      </c>
      <c r="X2920" s="3"/>
      <c r="Y2920" s="3"/>
      <c r="Z2920" s="5" t="s">
        <v>7980</v>
      </c>
      <c r="AA2920" s="5" t="str">
        <f>VLOOKUP(J2920, sku!B:C, 2, FALSE)</f>
        <v>Travessa Jeep - Slim - - - Renegade - 2016 A 2025 - Grafite</v>
      </c>
      <c r="AB2920" s="3" t="str">
        <f>VLOOKUP(J2920, sku!B:BM, 64, FALSE)</f>
        <v>Fabricação</v>
      </c>
      <c r="AC2920" s="3" t="str">
        <f>LEFT(pedidos[[#This Row],[SKU]],3)</f>
        <v>XJP</v>
      </c>
      <c r="AD2920" s="36" t="str" cm="1">
        <f t="array" aca="1" ref="AD2920" ca="1">IFERROR(
  INDEX(
    montadora[Montadora],
    MATCH(TRUE,LEFT(J3309,NÚCARACT(montadora[SKU Parcial]))=montadora[SKU Parcial],0)
  ),
  ""
)</f>
        <v/>
      </c>
    </row>
    <row r="2921" spans="1:30" customFormat="1" x14ac:dyDescent="0.25">
      <c r="A2921" s="1" t="s">
        <v>6822</v>
      </c>
      <c r="B2921" s="1" t="s">
        <v>6823</v>
      </c>
      <c r="C2921" s="1" t="s">
        <v>6692</v>
      </c>
      <c r="D2921" s="1" t="s">
        <v>27</v>
      </c>
      <c r="E2921" s="1" t="s">
        <v>3097</v>
      </c>
      <c r="F2921" s="1" t="s">
        <v>561</v>
      </c>
      <c r="G2921" s="6" t="s">
        <v>11227</v>
      </c>
      <c r="H2921" s="2" t="s">
        <v>30</v>
      </c>
      <c r="I2921" s="1" t="s">
        <v>31</v>
      </c>
      <c r="J2921" s="1" t="s">
        <v>562</v>
      </c>
      <c r="K2921" s="4">
        <v>45798</v>
      </c>
      <c r="L2921" s="16" t="s">
        <v>11229</v>
      </c>
      <c r="M2921" s="26">
        <v>258.8</v>
      </c>
      <c r="N2921" s="2">
        <v>1</v>
      </c>
      <c r="O2921" s="26">
        <v>258.8</v>
      </c>
      <c r="P2921" s="26">
        <v>105</v>
      </c>
      <c r="Q2921" s="26">
        <v>19.690000000000001</v>
      </c>
      <c r="R2921" s="26">
        <v>31.06</v>
      </c>
      <c r="S2921" s="26">
        <v>0</v>
      </c>
      <c r="T2921" s="26">
        <v>24.95</v>
      </c>
      <c r="U2921" s="26">
        <v>78.099999999999994</v>
      </c>
      <c r="V2921" s="10">
        <v>0.30180000000000001</v>
      </c>
      <c r="W2921" s="1" t="s">
        <v>34</v>
      </c>
      <c r="X2921" s="3"/>
      <c r="Y2921" s="3"/>
      <c r="Z2921" s="5" t="s">
        <v>7980</v>
      </c>
      <c r="AA2921" s="5" t="str">
        <f>VLOOKUP(J2921, sku!B:C, 2, FALSE)</f>
        <v>Travessa Jeep - Slim - - - Renegade - 2016 A 2025 - Preto</v>
      </c>
      <c r="AB2921" s="3" t="str">
        <f>VLOOKUP(J2921, sku!B:BM, 64, FALSE)</f>
        <v>Fabricação</v>
      </c>
      <c r="AC2921" s="3" t="str">
        <f>LEFT(pedidos[[#This Row],[SKU]],3)</f>
        <v>XJP</v>
      </c>
      <c r="AD2921" s="36" t="str" cm="1">
        <f t="array" aca="1" ref="AD2921" ca="1">IFERROR(
  INDEX(
    montadora[Montadora],
    MATCH(TRUE,LEFT(J3310,NÚCARACT(montadora[SKU Parcial]))=montadora[SKU Parcial],0)
  ),
  ""
)</f>
        <v/>
      </c>
    </row>
    <row r="2922" spans="1:30" customFormat="1" x14ac:dyDescent="0.25">
      <c r="A2922" s="1" t="s">
        <v>4355</v>
      </c>
      <c r="B2922" s="1" t="s">
        <v>4356</v>
      </c>
      <c r="C2922" s="1" t="s">
        <v>4357</v>
      </c>
      <c r="D2922" s="1" t="s">
        <v>138</v>
      </c>
      <c r="E2922" s="1" t="s">
        <v>279</v>
      </c>
      <c r="F2922" s="1" t="s">
        <v>280</v>
      </c>
      <c r="G2922" s="6" t="s">
        <v>11227</v>
      </c>
      <c r="H2922" s="2" t="s">
        <v>30</v>
      </c>
      <c r="I2922" s="1" t="s">
        <v>31</v>
      </c>
      <c r="J2922" s="1" t="s">
        <v>281</v>
      </c>
      <c r="K2922" s="4">
        <v>45838</v>
      </c>
      <c r="L2922" s="16" t="s">
        <v>11229</v>
      </c>
      <c r="M2922" s="26">
        <v>261.41000000000003</v>
      </c>
      <c r="N2922" s="2">
        <v>1</v>
      </c>
      <c r="O2922" s="26">
        <v>261.41000000000003</v>
      </c>
      <c r="P2922" s="26">
        <v>105</v>
      </c>
      <c r="Q2922" s="26">
        <v>21.49</v>
      </c>
      <c r="R2922" s="26">
        <v>31.37</v>
      </c>
      <c r="S2922" s="26">
        <v>0</v>
      </c>
      <c r="T2922" s="26">
        <v>24.95</v>
      </c>
      <c r="U2922" s="26">
        <v>78.599999999999994</v>
      </c>
      <c r="V2922" s="10">
        <v>0.30070000000000002</v>
      </c>
      <c r="W2922" s="1" t="s">
        <v>34</v>
      </c>
      <c r="X2922" s="3"/>
      <c r="Y2922" s="3"/>
      <c r="Z2922" s="5" t="s">
        <v>7980</v>
      </c>
      <c r="AA2922" s="5" t="str">
        <f>VLOOKUP(J2922, sku!B:C, 2, FALSE)</f>
        <v>Travessa Fiat - Slim - - - Strada Endurance Freedom Volcano - 2020+ - Preto</v>
      </c>
      <c r="AB2922" s="3" t="str">
        <f>VLOOKUP(J2922, sku!B:BM, 64, FALSE)</f>
        <v>Fabricação</v>
      </c>
      <c r="AC2922" s="3" t="str">
        <f>LEFT(pedidos[[#This Row],[SKU]],3)</f>
        <v>XFI</v>
      </c>
      <c r="AD2922" s="36" t="str" cm="1">
        <f t="array" aca="1" ref="AD2922" ca="1">IFERROR(
  INDEX(
    montadora[Montadora],
    MATCH(TRUE,LEFT(J3311,NÚCARACT(montadora[SKU Parcial]))=montadora[SKU Parcial],0)
  ),
  ""
)</f>
        <v/>
      </c>
    </row>
    <row r="2923" spans="1:30" customFormat="1" x14ac:dyDescent="0.25">
      <c r="A2923" s="1" t="s">
        <v>6828</v>
      </c>
      <c r="B2923" s="1" t="s">
        <v>6829</v>
      </c>
      <c r="C2923" s="1" t="s">
        <v>719</v>
      </c>
      <c r="D2923" s="1" t="s">
        <v>27</v>
      </c>
      <c r="E2923" s="1" t="s">
        <v>3097</v>
      </c>
      <c r="F2923" s="1" t="s">
        <v>561</v>
      </c>
      <c r="G2923" s="6" t="s">
        <v>11227</v>
      </c>
      <c r="H2923" s="2" t="s">
        <v>30</v>
      </c>
      <c r="I2923" s="1" t="s">
        <v>31</v>
      </c>
      <c r="J2923" s="1" t="s">
        <v>562</v>
      </c>
      <c r="K2923" s="4">
        <v>45801</v>
      </c>
      <c r="L2923" s="16" t="s">
        <v>11229</v>
      </c>
      <c r="M2923" s="26">
        <v>258.17</v>
      </c>
      <c r="N2923" s="2">
        <v>1</v>
      </c>
      <c r="O2923" s="26">
        <v>258.17</v>
      </c>
      <c r="P2923" s="26">
        <v>105</v>
      </c>
      <c r="Q2923" s="26">
        <v>19.649999999999999</v>
      </c>
      <c r="R2923" s="26">
        <v>30.98</v>
      </c>
      <c r="S2923" s="26">
        <v>0</v>
      </c>
      <c r="T2923" s="26">
        <v>24.95</v>
      </c>
      <c r="U2923" s="26">
        <v>77.59</v>
      </c>
      <c r="V2923" s="10">
        <v>0.30049999999999999</v>
      </c>
      <c r="W2923" s="1" t="s">
        <v>34</v>
      </c>
      <c r="X2923" s="3"/>
      <c r="Y2923" s="3"/>
      <c r="Z2923" s="5" t="s">
        <v>7980</v>
      </c>
      <c r="AA2923" s="5" t="str">
        <f>VLOOKUP(J2923, sku!B:C, 2, FALSE)</f>
        <v>Travessa Jeep - Slim - - - Renegade - 2016 A 2025 - Preto</v>
      </c>
      <c r="AB2923" s="3" t="str">
        <f>VLOOKUP(J2923, sku!B:BM, 64, FALSE)</f>
        <v>Fabricação</v>
      </c>
      <c r="AC2923" s="3" t="str">
        <f>LEFT(pedidos[[#This Row],[SKU]],3)</f>
        <v>XJP</v>
      </c>
      <c r="AD2923" s="36" t="str" cm="1">
        <f t="array" aca="1" ref="AD2923" ca="1">IFERROR(
  INDEX(
    montadora[Montadora],
    MATCH(TRUE,LEFT(J3313,NÚCARACT(montadora[SKU Parcial]))=montadora[SKU Parcial],0)
  ),
  ""
)</f>
        <v/>
      </c>
    </row>
    <row r="2924" spans="1:30" customFormat="1" x14ac:dyDescent="0.25">
      <c r="A2924" s="1" t="s">
        <v>6832</v>
      </c>
      <c r="B2924" s="1" t="s">
        <v>6833</v>
      </c>
      <c r="C2924" s="1" t="s">
        <v>6834</v>
      </c>
      <c r="D2924" s="1" t="s">
        <v>191</v>
      </c>
      <c r="E2924" s="1" t="s">
        <v>3097</v>
      </c>
      <c r="F2924" s="1" t="s">
        <v>561</v>
      </c>
      <c r="G2924" s="6" t="s">
        <v>11227</v>
      </c>
      <c r="H2924" s="2" t="s">
        <v>30</v>
      </c>
      <c r="I2924" s="1" t="s">
        <v>36</v>
      </c>
      <c r="J2924" s="1" t="s">
        <v>562</v>
      </c>
      <c r="K2924" s="4">
        <v>45802</v>
      </c>
      <c r="L2924" s="16" t="s">
        <v>11229</v>
      </c>
      <c r="M2924" s="26">
        <v>258.17</v>
      </c>
      <c r="N2924" s="2">
        <v>1</v>
      </c>
      <c r="O2924" s="26">
        <v>258.17</v>
      </c>
      <c r="P2924" s="26">
        <v>105</v>
      </c>
      <c r="Q2924" s="26">
        <v>19.649999999999999</v>
      </c>
      <c r="R2924" s="26">
        <v>30.98</v>
      </c>
      <c r="S2924" s="26">
        <v>0</v>
      </c>
      <c r="T2924" s="26">
        <v>24.95</v>
      </c>
      <c r="U2924" s="26">
        <v>77.59</v>
      </c>
      <c r="V2924" s="10">
        <v>0.30049999999999999</v>
      </c>
      <c r="W2924" s="1" t="s">
        <v>34</v>
      </c>
      <c r="X2924" s="3"/>
      <c r="Y2924" s="3"/>
      <c r="Z2924" s="5" t="s">
        <v>7980</v>
      </c>
      <c r="AA2924" s="5" t="str">
        <f>VLOOKUP(J2924, sku!B:C, 2, FALSE)</f>
        <v>Travessa Jeep - Slim - - - Renegade - 2016 A 2025 - Preto</v>
      </c>
      <c r="AB2924" s="3" t="str">
        <f>VLOOKUP(J2924, sku!B:BM, 64, FALSE)</f>
        <v>Fabricação</v>
      </c>
      <c r="AC2924" s="3" t="str">
        <f>LEFT(pedidos[[#This Row],[SKU]],3)</f>
        <v>XJP</v>
      </c>
      <c r="AD2924" s="36" t="str" cm="1">
        <f t="array" aca="1" ref="AD2924" ca="1">IFERROR(
  INDEX(
    montadora[Montadora],
    MATCH(TRUE,LEFT(J3314,NÚCARACT(montadora[SKU Parcial]))=montadora[SKU Parcial],0)
  ),
  ""
)</f>
        <v/>
      </c>
    </row>
    <row r="2925" spans="1:30" customFormat="1" x14ac:dyDescent="0.25">
      <c r="A2925" s="1" t="s">
        <v>6835</v>
      </c>
      <c r="B2925" s="1" t="s">
        <v>36</v>
      </c>
      <c r="C2925" s="1" t="s">
        <v>126</v>
      </c>
      <c r="D2925" s="1" t="s">
        <v>27</v>
      </c>
      <c r="E2925" s="1" t="s">
        <v>6836</v>
      </c>
      <c r="F2925" s="1" t="s">
        <v>550</v>
      </c>
      <c r="G2925" s="6" t="s">
        <v>11227</v>
      </c>
      <c r="H2925" s="2" t="s">
        <v>47</v>
      </c>
      <c r="I2925" s="1" t="s">
        <v>31</v>
      </c>
      <c r="J2925" s="1" t="s">
        <v>72</v>
      </c>
      <c r="K2925" s="4">
        <v>45792</v>
      </c>
      <c r="L2925" s="20" t="s">
        <v>33</v>
      </c>
      <c r="M2925" s="26">
        <v>258.8</v>
      </c>
      <c r="N2925" s="2">
        <v>1</v>
      </c>
      <c r="O2925" s="26">
        <v>260.19</v>
      </c>
      <c r="P2925" s="26">
        <v>105</v>
      </c>
      <c r="Q2925" s="26">
        <v>0</v>
      </c>
      <c r="R2925" s="26">
        <v>44</v>
      </c>
      <c r="S2925" s="26">
        <v>1.39</v>
      </c>
      <c r="T2925" s="26">
        <v>12.51</v>
      </c>
      <c r="U2925" s="26">
        <v>77.599999999999994</v>
      </c>
      <c r="V2925" s="10">
        <v>0.29980000000000001</v>
      </c>
      <c r="W2925" s="1" t="s">
        <v>34</v>
      </c>
      <c r="X2925" s="3"/>
      <c r="Y2925" s="3"/>
      <c r="Z2925" s="5" t="s">
        <v>7980</v>
      </c>
      <c r="AA2925" s="5" t="str">
        <f>VLOOKUP(J2925, sku!B:C, 2, FALSE)</f>
        <v>Travessa Chevrolet - Slim - - - Tracker - 2020 A 2024 - Preto</v>
      </c>
      <c r="AB2925" s="3" t="str">
        <f>VLOOKUP(J2925, sku!B:BM, 64, FALSE)</f>
        <v>Fabricação</v>
      </c>
      <c r="AC2925" s="3" t="str">
        <f>LEFT(pedidos[[#This Row],[SKU]],3)</f>
        <v>XGM</v>
      </c>
      <c r="AD2925" s="36" t="str" cm="1">
        <f t="array" aca="1" ref="AD2925" ca="1">IFERROR(
  INDEX(
    montadora[Montadora],
    MATCH(TRUE,LEFT(J3315,NÚCARACT(montadora[SKU Parcial]))=montadora[SKU Parcial],0)
  ),
  ""
)</f>
        <v/>
      </c>
    </row>
    <row r="2926" spans="1:30" customFormat="1" x14ac:dyDescent="0.25">
      <c r="A2926" s="1" t="s">
        <v>4384</v>
      </c>
      <c r="B2926" s="1" t="s">
        <v>36</v>
      </c>
      <c r="C2926" s="1" t="s">
        <v>3828</v>
      </c>
      <c r="D2926" s="1" t="s">
        <v>27</v>
      </c>
      <c r="E2926" s="1" t="s">
        <v>560</v>
      </c>
      <c r="F2926" s="1" t="s">
        <v>561</v>
      </c>
      <c r="G2926" s="6" t="s">
        <v>11227</v>
      </c>
      <c r="H2926" s="2" t="s">
        <v>47</v>
      </c>
      <c r="I2926" s="1" t="s">
        <v>36</v>
      </c>
      <c r="J2926" s="1" t="s">
        <v>562</v>
      </c>
      <c r="K2926" s="4">
        <v>45833</v>
      </c>
      <c r="L2926" s="20" t="s">
        <v>33</v>
      </c>
      <c r="M2926" s="26">
        <v>258.8</v>
      </c>
      <c r="N2926" s="2">
        <v>1</v>
      </c>
      <c r="O2926" s="26">
        <v>260.39</v>
      </c>
      <c r="P2926" s="26">
        <v>105</v>
      </c>
      <c r="Q2926" s="27">
        <v>0</v>
      </c>
      <c r="R2926" s="26">
        <v>41.8</v>
      </c>
      <c r="S2926" s="26">
        <v>1.59</v>
      </c>
      <c r="T2926" s="26">
        <v>14.31</v>
      </c>
      <c r="U2926" s="26">
        <v>76.42</v>
      </c>
      <c r="V2926" s="10">
        <v>0.29530000000000001</v>
      </c>
      <c r="W2926" s="1" t="s">
        <v>34</v>
      </c>
      <c r="X2926" s="3"/>
      <c r="Y2926" s="3"/>
      <c r="Z2926" s="5" t="s">
        <v>7980</v>
      </c>
      <c r="AA2926" s="5" t="str">
        <f>VLOOKUP(J2926, sku!B:C, 2, FALSE)</f>
        <v>Travessa Jeep - Slim - - - Renegade - 2016 A 2025 - Preto</v>
      </c>
      <c r="AB2926" s="3" t="str">
        <f>VLOOKUP(J2926, sku!B:BM, 64, FALSE)</f>
        <v>Fabricação</v>
      </c>
      <c r="AC2926" s="3" t="str">
        <f>LEFT(pedidos[[#This Row],[SKU]],3)</f>
        <v>XJP</v>
      </c>
      <c r="AD2926" s="36" t="str" cm="1">
        <f t="array" aca="1" ref="AD2926" ca="1">IFERROR(
  INDEX(
    montadora[Montadora],
    MATCH(TRUE,LEFT(J3319,NÚCARACT(montadora[SKU Parcial]))=montadora[SKU Parcial],0)
  ),
  ""
)</f>
        <v/>
      </c>
    </row>
    <row r="2927" spans="1:30" customFormat="1" x14ac:dyDescent="0.25">
      <c r="A2927" s="1" t="s">
        <v>4389</v>
      </c>
      <c r="B2927" s="1" t="s">
        <v>36</v>
      </c>
      <c r="C2927" s="1" t="s">
        <v>4390</v>
      </c>
      <c r="D2927" s="1" t="s">
        <v>27</v>
      </c>
      <c r="E2927" s="1" t="s">
        <v>3097</v>
      </c>
      <c r="F2927" s="1" t="s">
        <v>561</v>
      </c>
      <c r="G2927" s="6" t="s">
        <v>11227</v>
      </c>
      <c r="H2927" s="2" t="s">
        <v>30</v>
      </c>
      <c r="I2927" s="1" t="s">
        <v>31</v>
      </c>
      <c r="J2927" s="1" t="s">
        <v>562</v>
      </c>
      <c r="K2927" s="4">
        <v>45813</v>
      </c>
      <c r="L2927" s="16" t="s">
        <v>11229</v>
      </c>
      <c r="M2927" s="26">
        <v>258.17</v>
      </c>
      <c r="N2927" s="2">
        <v>1</v>
      </c>
      <c r="O2927" s="26">
        <v>258.17</v>
      </c>
      <c r="P2927" s="26">
        <v>105</v>
      </c>
      <c r="Q2927" s="26">
        <v>21.22</v>
      </c>
      <c r="R2927" s="26">
        <v>30.98</v>
      </c>
      <c r="S2927" s="26">
        <v>0</v>
      </c>
      <c r="T2927" s="26">
        <v>24.95</v>
      </c>
      <c r="U2927" s="26">
        <v>76.02</v>
      </c>
      <c r="V2927" s="10">
        <v>0.29449999999999998</v>
      </c>
      <c r="W2927" s="1" t="s">
        <v>34</v>
      </c>
      <c r="X2927" s="3"/>
      <c r="Y2927" s="3"/>
      <c r="Z2927" s="5" t="s">
        <v>7980</v>
      </c>
      <c r="AA2927" s="5" t="str">
        <f>VLOOKUP(J2927, sku!B:C, 2, FALSE)</f>
        <v>Travessa Jeep - Slim - - - Renegade - 2016 A 2025 - Preto</v>
      </c>
      <c r="AB2927" s="3" t="str">
        <f>VLOOKUP(J2927, sku!B:BM, 64, FALSE)</f>
        <v>Fabricação</v>
      </c>
      <c r="AC2927" s="3" t="str">
        <f>LEFT(pedidos[[#This Row],[SKU]],3)</f>
        <v>XJP</v>
      </c>
      <c r="AD2927" s="36" t="str" cm="1">
        <f t="array" aca="1" ref="AD2927" ca="1">IFERROR(
  INDEX(
    montadora[Montadora],
    MATCH(TRUE,LEFT(#REF!,NÚCARACT(montadora[SKU Parcial]))=montadora[SKU Parcial],0)
  ),
  ""
)</f>
        <v/>
      </c>
    </row>
    <row r="2928" spans="1:30" customFormat="1" x14ac:dyDescent="0.25">
      <c r="A2928" s="1" t="s">
        <v>4391</v>
      </c>
      <c r="B2928" s="1" t="s">
        <v>4392</v>
      </c>
      <c r="C2928" s="1" t="s">
        <v>2269</v>
      </c>
      <c r="D2928" s="1" t="s">
        <v>27</v>
      </c>
      <c r="E2928" s="1" t="s">
        <v>3097</v>
      </c>
      <c r="F2928" s="1" t="s">
        <v>561</v>
      </c>
      <c r="G2928" s="6" t="s">
        <v>11227</v>
      </c>
      <c r="H2928" s="2" t="s">
        <v>30</v>
      </c>
      <c r="I2928" s="1" t="s">
        <v>36</v>
      </c>
      <c r="J2928" s="1" t="s">
        <v>562</v>
      </c>
      <c r="K2928" s="4">
        <v>45816</v>
      </c>
      <c r="L2928" s="16" t="s">
        <v>11229</v>
      </c>
      <c r="M2928" s="26">
        <v>258.17</v>
      </c>
      <c r="N2928" s="2">
        <v>1</v>
      </c>
      <c r="O2928" s="26">
        <v>258.17</v>
      </c>
      <c r="P2928" s="26">
        <v>105</v>
      </c>
      <c r="Q2928" s="26">
        <v>21.22</v>
      </c>
      <c r="R2928" s="26">
        <v>30.98</v>
      </c>
      <c r="S2928" s="26">
        <v>0</v>
      </c>
      <c r="T2928" s="26">
        <v>24.95</v>
      </c>
      <c r="U2928" s="26">
        <v>76.02</v>
      </c>
      <c r="V2928" s="10">
        <v>0.29449999999999998</v>
      </c>
      <c r="W2928" s="1" t="s">
        <v>34</v>
      </c>
      <c r="X2928" s="3"/>
      <c r="Y2928" s="3"/>
      <c r="Z2928" s="5" t="s">
        <v>7980</v>
      </c>
      <c r="AA2928" s="5" t="str">
        <f>VLOOKUP(J2928, sku!B:C, 2, FALSE)</f>
        <v>Travessa Jeep - Slim - - - Renegade - 2016 A 2025 - Preto</v>
      </c>
      <c r="AB2928" s="3" t="str">
        <f>VLOOKUP(J2928, sku!B:BM, 64, FALSE)</f>
        <v>Fabricação</v>
      </c>
      <c r="AC2928" s="3" t="str">
        <f>LEFT(pedidos[[#This Row],[SKU]],3)</f>
        <v>XJP</v>
      </c>
      <c r="AD2928" s="36" t="str" cm="1">
        <f t="array" aca="1" ref="AD2928" ca="1">IFERROR(
  INDEX(
    montadora[Montadora],
    MATCH(TRUE,LEFT(#REF!,NÚCARACT(montadora[SKU Parcial]))=montadora[SKU Parcial],0)
  ),
  ""
)</f>
        <v/>
      </c>
    </row>
    <row r="2929" spans="1:30" customFormat="1" x14ac:dyDescent="0.25">
      <c r="A2929" s="1" t="s">
        <v>6876</v>
      </c>
      <c r="B2929" s="1" t="s">
        <v>36</v>
      </c>
      <c r="C2929" s="1" t="s">
        <v>1865</v>
      </c>
      <c r="D2929" s="1" t="s">
        <v>27</v>
      </c>
      <c r="E2929" s="1" t="s">
        <v>560</v>
      </c>
      <c r="F2929" s="1" t="s">
        <v>561</v>
      </c>
      <c r="G2929" s="6" t="s">
        <v>11227</v>
      </c>
      <c r="H2929" s="2" t="s">
        <v>47</v>
      </c>
      <c r="I2929" s="1" t="s">
        <v>36</v>
      </c>
      <c r="J2929" s="1" t="s">
        <v>562</v>
      </c>
      <c r="K2929" s="4">
        <v>45791</v>
      </c>
      <c r="L2929" s="20" t="s">
        <v>33</v>
      </c>
      <c r="M2929" s="26">
        <v>258.8</v>
      </c>
      <c r="N2929" s="2">
        <v>1</v>
      </c>
      <c r="O2929" s="26">
        <v>260.39</v>
      </c>
      <c r="P2929" s="26">
        <v>105</v>
      </c>
      <c r="Q2929" s="26">
        <v>0</v>
      </c>
      <c r="R2929" s="26">
        <v>44</v>
      </c>
      <c r="S2929" s="26">
        <v>1.59</v>
      </c>
      <c r="T2929" s="26">
        <v>14.31</v>
      </c>
      <c r="U2929" s="26">
        <v>75.8</v>
      </c>
      <c r="V2929" s="10">
        <v>0.29289999999999999</v>
      </c>
      <c r="W2929" s="1" t="s">
        <v>34</v>
      </c>
      <c r="X2929" s="3"/>
      <c r="Y2929" s="3"/>
      <c r="Z2929" s="5" t="s">
        <v>7980</v>
      </c>
      <c r="AA2929" s="5" t="str">
        <f>VLOOKUP(J2929, sku!B:C, 2, FALSE)</f>
        <v>Travessa Jeep - Slim - - - Renegade - 2016 A 2025 - Preto</v>
      </c>
      <c r="AB2929" s="3" t="str">
        <f>VLOOKUP(J2929, sku!B:BM, 64, FALSE)</f>
        <v>Fabricação</v>
      </c>
      <c r="AC2929" s="3" t="str">
        <f>LEFT(pedidos[[#This Row],[SKU]],3)</f>
        <v>XJP</v>
      </c>
      <c r="AD2929" s="36" t="str" cm="1">
        <f t="array" aca="1" ref="AD2929" ca="1">IFERROR(
  INDEX(
    montadora[Montadora],
    MATCH(TRUE,LEFT(#REF!,NÚCARACT(montadora[SKU Parcial]))=montadora[SKU Parcial],0)
  ),
  ""
)</f>
        <v/>
      </c>
    </row>
    <row r="2930" spans="1:30" customFormat="1" x14ac:dyDescent="0.25">
      <c r="A2930" s="1" t="s">
        <v>6877</v>
      </c>
      <c r="B2930" s="1" t="s">
        <v>6878</v>
      </c>
      <c r="C2930" s="1" t="s">
        <v>6879</v>
      </c>
      <c r="D2930" s="1" t="s">
        <v>27</v>
      </c>
      <c r="E2930" s="1" t="s">
        <v>2282</v>
      </c>
      <c r="F2930" s="1" t="s">
        <v>2283</v>
      </c>
      <c r="G2930" s="6" t="s">
        <v>11227</v>
      </c>
      <c r="H2930" s="2" t="s">
        <v>47</v>
      </c>
      <c r="I2930" s="1" t="s">
        <v>36</v>
      </c>
      <c r="J2930" s="1" t="s">
        <v>6880</v>
      </c>
      <c r="K2930" s="4">
        <v>45792</v>
      </c>
      <c r="L2930" s="20" t="s">
        <v>33</v>
      </c>
      <c r="M2930" s="26">
        <v>258.8</v>
      </c>
      <c r="N2930" s="2">
        <v>1</v>
      </c>
      <c r="O2930" s="26">
        <v>260.39</v>
      </c>
      <c r="P2930" s="26">
        <v>105</v>
      </c>
      <c r="Q2930" s="26">
        <v>0</v>
      </c>
      <c r="R2930" s="26">
        <v>44</v>
      </c>
      <c r="S2930" s="26">
        <v>1.59</v>
      </c>
      <c r="T2930" s="26">
        <v>14.31</v>
      </c>
      <c r="U2930" s="26">
        <v>75.8</v>
      </c>
      <c r="V2930" s="10">
        <v>0.29289999999999999</v>
      </c>
      <c r="W2930" s="1" t="s">
        <v>34</v>
      </c>
      <c r="X2930" s="3"/>
      <c r="Y2930" s="3"/>
      <c r="Z2930" s="5" t="s">
        <v>7980</v>
      </c>
      <c r="AA2930" s="5" t="str">
        <f>VLOOKUP(J2930, sku!B:C, 2, FALSE)</f>
        <v>Travessa Peugeot - Slim - - - 206 - 1998 A 2014 - Grafite</v>
      </c>
      <c r="AB2930" s="3" t="str">
        <f>VLOOKUP(J2930, sku!B:BM, 64, FALSE)</f>
        <v>Fabricação</v>
      </c>
      <c r="AC2930" s="3" t="str">
        <f>LEFT(pedidos[[#This Row],[SKU]],3)</f>
        <v>XPE</v>
      </c>
      <c r="AD2930" s="36" t="str" cm="1">
        <f t="array" aca="1" ref="AD2930" ca="1">IFERROR(
  INDEX(
    montadora[Montadora],
    MATCH(TRUE,LEFT(#REF!,NÚCARACT(montadora[SKU Parcial]))=montadora[SKU Parcial],0)
  ),
  ""
)</f>
        <v/>
      </c>
    </row>
    <row r="2931" spans="1:30" customFormat="1" x14ac:dyDescent="0.25">
      <c r="A2931" s="1" t="s">
        <v>6881</v>
      </c>
      <c r="B2931" s="1" t="s">
        <v>6882</v>
      </c>
      <c r="C2931" s="1" t="s">
        <v>900</v>
      </c>
      <c r="D2931" s="1" t="s">
        <v>27</v>
      </c>
      <c r="E2931" s="1" t="s">
        <v>554</v>
      </c>
      <c r="F2931" s="1" t="s">
        <v>555</v>
      </c>
      <c r="G2931" s="6" t="s">
        <v>11227</v>
      </c>
      <c r="H2931" s="2" t="s">
        <v>47</v>
      </c>
      <c r="I2931" s="1" t="s">
        <v>36</v>
      </c>
      <c r="J2931" s="1" t="s">
        <v>1574</v>
      </c>
      <c r="K2931" s="4">
        <v>45793</v>
      </c>
      <c r="L2931" s="20" t="s">
        <v>33</v>
      </c>
      <c r="M2931" s="26">
        <v>258.8</v>
      </c>
      <c r="N2931" s="2">
        <v>1</v>
      </c>
      <c r="O2931" s="26">
        <v>260.39</v>
      </c>
      <c r="P2931" s="26">
        <v>105</v>
      </c>
      <c r="Q2931" s="26">
        <v>0</v>
      </c>
      <c r="R2931" s="26">
        <v>44</v>
      </c>
      <c r="S2931" s="26">
        <v>1.59</v>
      </c>
      <c r="T2931" s="26">
        <v>14.31</v>
      </c>
      <c r="U2931" s="26">
        <v>75.8</v>
      </c>
      <c r="V2931" s="10">
        <v>0.29289999999999999</v>
      </c>
      <c r="W2931" s="1" t="s">
        <v>34</v>
      </c>
      <c r="X2931" s="3"/>
      <c r="Y2931" s="3"/>
      <c r="Z2931" s="5" t="s">
        <v>7980</v>
      </c>
      <c r="AA2931" s="5" t="str">
        <f>VLOOKUP(J2931, sku!B:C, 2, FALSE)</f>
        <v>Travessa Fiat - Slim - - - Strada Endurance Freedom Volcano - 2020+ - Grafite</v>
      </c>
      <c r="AB2931" s="3" t="str">
        <f>VLOOKUP(J2931, sku!B:BM, 64, FALSE)</f>
        <v>Fabricação</v>
      </c>
      <c r="AC2931" s="3" t="str">
        <f>LEFT(pedidos[[#This Row],[SKU]],3)</f>
        <v>XFI</v>
      </c>
      <c r="AD2931" s="36" t="str" cm="1">
        <f t="array" aca="1" ref="AD2931" ca="1">IFERROR(
  INDEX(
    montadora[Montadora],
    MATCH(TRUE,LEFT(#REF!,NÚCARACT(montadora[SKU Parcial]))=montadora[SKU Parcial],0)
  ),
  ""
)</f>
        <v/>
      </c>
    </row>
    <row r="2932" spans="1:30" customFormat="1" x14ac:dyDescent="0.25">
      <c r="A2932" s="1" t="s">
        <v>6883</v>
      </c>
      <c r="B2932" s="1" t="s">
        <v>36</v>
      </c>
      <c r="C2932" s="1" t="s">
        <v>5594</v>
      </c>
      <c r="D2932" s="1" t="s">
        <v>27</v>
      </c>
      <c r="E2932" s="1" t="s">
        <v>6884</v>
      </c>
      <c r="F2932" s="1" t="s">
        <v>6885</v>
      </c>
      <c r="G2932" s="6" t="s">
        <v>11227</v>
      </c>
      <c r="H2932" s="2" t="s">
        <v>47</v>
      </c>
      <c r="I2932" s="1" t="s">
        <v>36</v>
      </c>
      <c r="J2932" s="1" t="s">
        <v>6886</v>
      </c>
      <c r="K2932" s="4">
        <v>45795</v>
      </c>
      <c r="L2932" s="20" t="s">
        <v>33</v>
      </c>
      <c r="M2932" s="26">
        <v>258.8</v>
      </c>
      <c r="N2932" s="2">
        <v>1</v>
      </c>
      <c r="O2932" s="26">
        <v>260.39</v>
      </c>
      <c r="P2932" s="26">
        <v>105</v>
      </c>
      <c r="Q2932" s="26">
        <v>0</v>
      </c>
      <c r="R2932" s="26">
        <v>44</v>
      </c>
      <c r="S2932" s="26">
        <v>1.59</v>
      </c>
      <c r="T2932" s="26">
        <v>14.31</v>
      </c>
      <c r="U2932" s="26">
        <v>75.8</v>
      </c>
      <c r="V2932" s="10">
        <v>0.29289999999999999</v>
      </c>
      <c r="W2932" s="1" t="s">
        <v>34</v>
      </c>
      <c r="X2932" s="3"/>
      <c r="Y2932" s="3"/>
      <c r="Z2932" s="5" t="s">
        <v>7980</v>
      </c>
      <c r="AA2932" s="5" t="str">
        <f>VLOOKUP(J2932, sku!B:C, 2, FALSE)</f>
        <v>Travessa Toyota - Slim - - - SW4 - 2015 A 2016 - Preto</v>
      </c>
      <c r="AB2932" s="3" t="str">
        <f>VLOOKUP(J2932, sku!B:BM, 64, FALSE)</f>
        <v>Fabricação</v>
      </c>
      <c r="AC2932" s="3" t="str">
        <f>LEFT(pedidos[[#This Row],[SKU]],3)</f>
        <v>XTO</v>
      </c>
      <c r="AD2932" s="36" t="str" cm="1">
        <f t="array" aca="1" ref="AD2932" ca="1">IFERROR(
  INDEX(
    montadora[Montadora],
    MATCH(TRUE,LEFT(#REF!,NÚCARACT(montadora[SKU Parcial]))=montadora[SKU Parcial],0)
  ),
  ""
)</f>
        <v/>
      </c>
    </row>
    <row r="2933" spans="1:30" customFormat="1" x14ac:dyDescent="0.25">
      <c r="A2933" s="1" t="s">
        <v>6887</v>
      </c>
      <c r="B2933" s="1" t="s">
        <v>6888</v>
      </c>
      <c r="C2933" s="1" t="s">
        <v>6889</v>
      </c>
      <c r="D2933" s="1" t="s">
        <v>27</v>
      </c>
      <c r="E2933" s="1" t="s">
        <v>560</v>
      </c>
      <c r="F2933" s="1" t="s">
        <v>561</v>
      </c>
      <c r="G2933" s="6" t="s">
        <v>11227</v>
      </c>
      <c r="H2933" s="2" t="s">
        <v>47</v>
      </c>
      <c r="I2933" s="1" t="s">
        <v>31</v>
      </c>
      <c r="J2933" s="1" t="s">
        <v>562</v>
      </c>
      <c r="K2933" s="4">
        <v>45798</v>
      </c>
      <c r="L2933" s="20" t="s">
        <v>33</v>
      </c>
      <c r="M2933" s="26">
        <v>258.8</v>
      </c>
      <c r="N2933" s="2">
        <v>1</v>
      </c>
      <c r="O2933" s="26">
        <v>260.39</v>
      </c>
      <c r="P2933" s="26">
        <v>105</v>
      </c>
      <c r="Q2933" s="26">
        <v>0</v>
      </c>
      <c r="R2933" s="26">
        <v>44</v>
      </c>
      <c r="S2933" s="26">
        <v>1.59</v>
      </c>
      <c r="T2933" s="26">
        <v>14.31</v>
      </c>
      <c r="U2933" s="26">
        <v>75.8</v>
      </c>
      <c r="V2933" s="10">
        <v>0.29289999999999999</v>
      </c>
      <c r="W2933" s="1" t="s">
        <v>34</v>
      </c>
      <c r="X2933" s="3"/>
      <c r="Y2933" s="3"/>
      <c r="Z2933" s="5" t="s">
        <v>7980</v>
      </c>
      <c r="AA2933" s="5" t="str">
        <f>VLOOKUP(J2933, sku!B:C, 2, FALSE)</f>
        <v>Travessa Jeep - Slim - - - Renegade - 2016 A 2025 - Preto</v>
      </c>
      <c r="AB2933" s="3" t="str">
        <f>VLOOKUP(J2933, sku!B:BM, 64, FALSE)</f>
        <v>Fabricação</v>
      </c>
      <c r="AC2933" s="3" t="str">
        <f>LEFT(pedidos[[#This Row],[SKU]],3)</f>
        <v>XJP</v>
      </c>
      <c r="AD2933" s="36" t="str" cm="1">
        <f t="array" aca="1" ref="AD2933" ca="1">IFERROR(
  INDEX(
    montadora[Montadora],
    MATCH(TRUE,LEFT(J3320,NÚCARACT(montadora[SKU Parcial]))=montadora[SKU Parcial],0)
  ),
  ""
)</f>
        <v/>
      </c>
    </row>
    <row r="2934" spans="1:30" customFormat="1" x14ac:dyDescent="0.25">
      <c r="A2934" s="1" t="s">
        <v>6890</v>
      </c>
      <c r="B2934" s="1" t="s">
        <v>36</v>
      </c>
      <c r="C2934" s="1" t="s">
        <v>6891</v>
      </c>
      <c r="D2934" s="1" t="s">
        <v>27</v>
      </c>
      <c r="E2934" s="1" t="s">
        <v>554</v>
      </c>
      <c r="F2934" s="1" t="s">
        <v>555</v>
      </c>
      <c r="G2934" s="6" t="s">
        <v>11227</v>
      </c>
      <c r="H2934" s="2" t="s">
        <v>47</v>
      </c>
      <c r="I2934" s="1" t="s">
        <v>36</v>
      </c>
      <c r="J2934" s="1" t="s">
        <v>556</v>
      </c>
      <c r="K2934" s="4">
        <v>45800</v>
      </c>
      <c r="L2934" s="20" t="s">
        <v>33</v>
      </c>
      <c r="M2934" s="26">
        <v>258.8</v>
      </c>
      <c r="N2934" s="2">
        <v>1</v>
      </c>
      <c r="O2934" s="26">
        <v>260.39</v>
      </c>
      <c r="P2934" s="26">
        <v>105</v>
      </c>
      <c r="Q2934" s="26">
        <v>0</v>
      </c>
      <c r="R2934" s="26">
        <v>44</v>
      </c>
      <c r="S2934" s="26">
        <v>1.59</v>
      </c>
      <c r="T2934" s="26">
        <v>14.31</v>
      </c>
      <c r="U2934" s="26">
        <v>75.8</v>
      </c>
      <c r="V2934" s="10">
        <v>0.29289999999999999</v>
      </c>
      <c r="W2934" s="1" t="s">
        <v>34</v>
      </c>
      <c r="X2934" s="3"/>
      <c r="Y2934" s="3"/>
      <c r="Z2934" s="5" t="s">
        <v>7980</v>
      </c>
      <c r="AA2934" s="5" t="str">
        <f>VLOOKUP(J2934, sku!B:C, 2, FALSE)</f>
        <v>Travessa Fiat - Slim - - - Doblo - 2003 A 2021 - Preto</v>
      </c>
      <c r="AB2934" s="3" t="str">
        <f>VLOOKUP(J2934, sku!B:BM, 64, FALSE)</f>
        <v>Fabricação</v>
      </c>
      <c r="AC2934" s="3" t="str">
        <f>LEFT(pedidos[[#This Row],[SKU]],3)</f>
        <v>XFI</v>
      </c>
      <c r="AD2934" s="36" t="str" cm="1">
        <f t="array" aca="1" ref="AD2934" ca="1">IFERROR(
  INDEX(
    montadora[Montadora],
    MATCH(TRUE,LEFT(J3321,NÚCARACT(montadora[SKU Parcial]))=montadora[SKU Parcial],0)
  ),
  ""
)</f>
        <v/>
      </c>
    </row>
    <row r="2935" spans="1:30" customFormat="1" x14ac:dyDescent="0.25">
      <c r="A2935" s="1" t="s">
        <v>6892</v>
      </c>
      <c r="B2935" s="1" t="s">
        <v>6893</v>
      </c>
      <c r="C2935" s="1" t="s">
        <v>1264</v>
      </c>
      <c r="D2935" s="1" t="s">
        <v>27</v>
      </c>
      <c r="E2935" s="1" t="s">
        <v>2282</v>
      </c>
      <c r="F2935" s="1" t="s">
        <v>2283</v>
      </c>
      <c r="G2935" s="6" t="s">
        <v>11227</v>
      </c>
      <c r="H2935" s="2" t="s">
        <v>47</v>
      </c>
      <c r="I2935" s="1" t="s">
        <v>31</v>
      </c>
      <c r="J2935" s="1" t="s">
        <v>2284</v>
      </c>
      <c r="K2935" s="4">
        <v>45803</v>
      </c>
      <c r="L2935" s="20" t="s">
        <v>33</v>
      </c>
      <c r="M2935" s="26">
        <v>258.8</v>
      </c>
      <c r="N2935" s="2">
        <v>1</v>
      </c>
      <c r="O2935" s="26">
        <v>260.39</v>
      </c>
      <c r="P2935" s="26">
        <v>105</v>
      </c>
      <c r="Q2935" s="26">
        <v>0</v>
      </c>
      <c r="R2935" s="26">
        <v>44</v>
      </c>
      <c r="S2935" s="26">
        <v>1.59</v>
      </c>
      <c r="T2935" s="26">
        <v>14.31</v>
      </c>
      <c r="U2935" s="26">
        <v>75.8</v>
      </c>
      <c r="V2935" s="10">
        <v>0.29289999999999999</v>
      </c>
      <c r="W2935" s="1" t="s">
        <v>34</v>
      </c>
      <c r="X2935" s="3"/>
      <c r="Y2935" s="3"/>
      <c r="Z2935" s="5" t="s">
        <v>7980</v>
      </c>
      <c r="AA2935" s="5" t="str">
        <f>VLOOKUP(J2935, sku!B:C, 2, FALSE)</f>
        <v>Travessa Peugeot - Slim - - - 2008 - 2021 A 2024 - Preto</v>
      </c>
      <c r="AB2935" s="3" t="str">
        <f>VLOOKUP(J2935, sku!B:BM, 64, FALSE)</f>
        <v>Fabricação</v>
      </c>
      <c r="AC2935" s="3" t="str">
        <f>LEFT(pedidos[[#This Row],[SKU]],3)</f>
        <v>XPE</v>
      </c>
      <c r="AD2935" s="36" t="str" cm="1">
        <f t="array" aca="1" ref="AD2935" ca="1">IFERROR(
  INDEX(
    montadora[Montadora],
    MATCH(TRUE,LEFT(J3322,NÚCARACT(montadora[SKU Parcial]))=montadora[SKU Parcial],0)
  ),
  ""
)</f>
        <v/>
      </c>
    </row>
    <row r="2936" spans="1:30" customFormat="1" x14ac:dyDescent="0.25">
      <c r="A2936" s="1" t="s">
        <v>6894</v>
      </c>
      <c r="B2936" s="1" t="s">
        <v>6895</v>
      </c>
      <c r="C2936" s="1" t="s">
        <v>6896</v>
      </c>
      <c r="D2936" s="1" t="s">
        <v>27</v>
      </c>
      <c r="E2936" s="1" t="s">
        <v>560</v>
      </c>
      <c r="F2936" s="1" t="s">
        <v>561</v>
      </c>
      <c r="G2936" s="6" t="s">
        <v>11227</v>
      </c>
      <c r="H2936" s="2" t="s">
        <v>47</v>
      </c>
      <c r="I2936" s="1" t="s">
        <v>31</v>
      </c>
      <c r="J2936" s="1" t="s">
        <v>562</v>
      </c>
      <c r="K2936" s="4">
        <v>45804</v>
      </c>
      <c r="L2936" s="20" t="s">
        <v>33</v>
      </c>
      <c r="M2936" s="26">
        <v>258.8</v>
      </c>
      <c r="N2936" s="2">
        <v>1</v>
      </c>
      <c r="O2936" s="26">
        <v>260.39</v>
      </c>
      <c r="P2936" s="26">
        <v>105</v>
      </c>
      <c r="Q2936" s="26">
        <v>0</v>
      </c>
      <c r="R2936" s="26">
        <v>44</v>
      </c>
      <c r="S2936" s="26">
        <v>1.59</v>
      </c>
      <c r="T2936" s="26">
        <v>14.31</v>
      </c>
      <c r="U2936" s="26">
        <v>75.8</v>
      </c>
      <c r="V2936" s="10">
        <v>0.29289999999999999</v>
      </c>
      <c r="W2936" s="1" t="s">
        <v>34</v>
      </c>
      <c r="X2936" s="3"/>
      <c r="Y2936" s="3"/>
      <c r="Z2936" s="5" t="s">
        <v>7980</v>
      </c>
      <c r="AA2936" s="5" t="str">
        <f>VLOOKUP(J2936, sku!B:C, 2, FALSE)</f>
        <v>Travessa Jeep - Slim - - - Renegade - 2016 A 2025 - Preto</v>
      </c>
      <c r="AB2936" s="3" t="str">
        <f>VLOOKUP(J2936, sku!B:BM, 64, FALSE)</f>
        <v>Fabricação</v>
      </c>
      <c r="AC2936" s="3" t="str">
        <f>LEFT(pedidos[[#This Row],[SKU]],3)</f>
        <v>XJP</v>
      </c>
      <c r="AD2936" s="36" t="str" cm="1">
        <f t="array" aca="1" ref="AD2936" ca="1">IFERROR(
  INDEX(
    montadora[Montadora],
    MATCH(TRUE,LEFT(J3323,NÚCARACT(montadora[SKU Parcial]))=montadora[SKU Parcial],0)
  ),
  ""
)</f>
        <v/>
      </c>
    </row>
    <row r="2937" spans="1:30" customFormat="1" x14ac:dyDescent="0.25">
      <c r="A2937" s="1" t="s">
        <v>6897</v>
      </c>
      <c r="B2937" s="1" t="s">
        <v>36</v>
      </c>
      <c r="C2937" s="1" t="s">
        <v>6898</v>
      </c>
      <c r="D2937" s="1" t="s">
        <v>27</v>
      </c>
      <c r="E2937" s="1" t="s">
        <v>554</v>
      </c>
      <c r="F2937" s="1" t="s">
        <v>555</v>
      </c>
      <c r="G2937" s="6" t="s">
        <v>11227</v>
      </c>
      <c r="H2937" s="2" t="s">
        <v>47</v>
      </c>
      <c r="I2937" s="1" t="s">
        <v>36</v>
      </c>
      <c r="J2937" s="1" t="s">
        <v>6899</v>
      </c>
      <c r="K2937" s="4">
        <v>45807</v>
      </c>
      <c r="L2937" s="20" t="s">
        <v>33</v>
      </c>
      <c r="M2937" s="26">
        <v>258.8</v>
      </c>
      <c r="N2937" s="2">
        <v>1</v>
      </c>
      <c r="O2937" s="26">
        <v>260.39</v>
      </c>
      <c r="P2937" s="26">
        <v>105</v>
      </c>
      <c r="Q2937" s="26">
        <v>0</v>
      </c>
      <c r="R2937" s="26">
        <v>44</v>
      </c>
      <c r="S2937" s="26">
        <v>1.59</v>
      </c>
      <c r="T2937" s="26">
        <v>14.31</v>
      </c>
      <c r="U2937" s="26">
        <v>75.8</v>
      </c>
      <c r="V2937" s="10">
        <v>0.29289999999999999</v>
      </c>
      <c r="W2937" s="1" t="s">
        <v>34</v>
      </c>
      <c r="X2937" s="3"/>
      <c r="Y2937" s="3"/>
      <c r="Z2937" s="5" t="s">
        <v>7980</v>
      </c>
      <c r="AA2937" s="5" t="str">
        <f>VLOOKUP(J2937, sku!B:C, 2, FALSE)</f>
        <v>Travessa Fiat - Slim - - - Mobi Way - 2016 A 2021 - Preto</v>
      </c>
      <c r="AB2937" s="3" t="str">
        <f>VLOOKUP(J2937, sku!B:BM, 64, FALSE)</f>
        <v>Fabricação</v>
      </c>
      <c r="AC2937" s="3" t="str">
        <f>LEFT(pedidos[[#This Row],[SKU]],3)</f>
        <v>XFI</v>
      </c>
      <c r="AD2937" s="36" t="str" cm="1">
        <f t="array" aca="1" ref="AD2937" ca="1">IFERROR(
  INDEX(
    montadora[Montadora],
    MATCH(TRUE,LEFT(J3324,NÚCARACT(montadora[SKU Parcial]))=montadora[SKU Parcial],0)
  ),
  ""
)</f>
        <v/>
      </c>
    </row>
    <row r="2938" spans="1:30" customFormat="1" x14ac:dyDescent="0.25">
      <c r="A2938" s="1" t="s">
        <v>6903</v>
      </c>
      <c r="B2938" s="1" t="s">
        <v>36</v>
      </c>
      <c r="C2938" s="1" t="s">
        <v>1865</v>
      </c>
      <c r="D2938" s="1" t="s">
        <v>420</v>
      </c>
      <c r="E2938" s="1" t="s">
        <v>1705</v>
      </c>
      <c r="F2938" s="1" t="s">
        <v>1706</v>
      </c>
      <c r="G2938" s="6" t="s">
        <v>11227</v>
      </c>
      <c r="H2938" s="2" t="s">
        <v>30</v>
      </c>
      <c r="I2938" s="1" t="s">
        <v>31</v>
      </c>
      <c r="J2938" s="1" t="s">
        <v>1707</v>
      </c>
      <c r="K2938" s="4">
        <v>45793</v>
      </c>
      <c r="L2938" s="16" t="s">
        <v>11229</v>
      </c>
      <c r="M2938" s="26">
        <v>248.8</v>
      </c>
      <c r="N2938" s="2">
        <v>1</v>
      </c>
      <c r="O2938" s="26">
        <v>248.8</v>
      </c>
      <c r="P2938" s="26">
        <v>105</v>
      </c>
      <c r="Q2938" s="26">
        <v>18.93</v>
      </c>
      <c r="R2938" s="26">
        <v>29.86</v>
      </c>
      <c r="S2938" s="26">
        <v>0</v>
      </c>
      <c r="T2938" s="26">
        <v>22.45</v>
      </c>
      <c r="U2938" s="26">
        <v>72.56</v>
      </c>
      <c r="V2938" s="10">
        <v>0.29160000000000003</v>
      </c>
      <c r="W2938" s="1" t="s">
        <v>34</v>
      </c>
      <c r="X2938" s="3"/>
      <c r="Y2938" s="3"/>
      <c r="Z2938" s="5" t="s">
        <v>7980</v>
      </c>
      <c r="AA2938" s="5" t="str">
        <f>VLOOKUP(J2938, sku!B:C, 2, FALSE)</f>
        <v>Travessa Volkswagen - Slim - - - Saveiro Cross - 2010 A 2024 - Preto</v>
      </c>
      <c r="AB2938" s="3" t="str">
        <f>VLOOKUP(J2938, sku!B:BM, 64, FALSE)</f>
        <v>Fabricação</v>
      </c>
      <c r="AC2938" s="3" t="str">
        <f>LEFT(pedidos[[#This Row],[SKU]],3)</f>
        <v>XVW</v>
      </c>
      <c r="AD2938" s="36" t="str" cm="1">
        <f t="array" aca="1" ref="AD2938" ca="1">IFERROR(
  INDEX(
    montadora[Montadora],
    MATCH(TRUE,LEFT(J3328,NÚCARACT(montadora[SKU Parcial]))=montadora[SKU Parcial],0)
  ),
  ""
)</f>
        <v/>
      </c>
    </row>
    <row r="2939" spans="1:30" customFormat="1" x14ac:dyDescent="0.25">
      <c r="A2939" s="1" t="s">
        <v>6904</v>
      </c>
      <c r="B2939" s="1" t="s">
        <v>36</v>
      </c>
      <c r="C2939" s="1" t="s">
        <v>6905</v>
      </c>
      <c r="D2939" s="1" t="s">
        <v>138</v>
      </c>
      <c r="E2939" s="1" t="s">
        <v>1705</v>
      </c>
      <c r="F2939" s="1" t="s">
        <v>1706</v>
      </c>
      <c r="G2939" s="6" t="s">
        <v>11227</v>
      </c>
      <c r="H2939" s="2" t="s">
        <v>30</v>
      </c>
      <c r="I2939" s="1" t="s">
        <v>31</v>
      </c>
      <c r="J2939" s="1" t="s">
        <v>1707</v>
      </c>
      <c r="K2939" s="4">
        <v>45799</v>
      </c>
      <c r="L2939" s="16" t="s">
        <v>11229</v>
      </c>
      <c r="M2939" s="26">
        <v>248.8</v>
      </c>
      <c r="N2939" s="2">
        <v>1</v>
      </c>
      <c r="O2939" s="26">
        <v>248.8</v>
      </c>
      <c r="P2939" s="26">
        <v>105</v>
      </c>
      <c r="Q2939" s="26">
        <v>18.93</v>
      </c>
      <c r="R2939" s="26">
        <v>29.86</v>
      </c>
      <c r="S2939" s="26">
        <v>0</v>
      </c>
      <c r="T2939" s="26">
        <v>22.45</v>
      </c>
      <c r="U2939" s="26">
        <v>72.56</v>
      </c>
      <c r="V2939" s="10">
        <v>0.29160000000000003</v>
      </c>
      <c r="W2939" s="1" t="s">
        <v>34</v>
      </c>
      <c r="X2939" s="3"/>
      <c r="Y2939" s="3"/>
      <c r="Z2939" s="5" t="s">
        <v>7980</v>
      </c>
      <c r="AA2939" s="5" t="str">
        <f>VLOOKUP(J2939, sku!B:C, 2, FALSE)</f>
        <v>Travessa Volkswagen - Slim - - - Saveiro Cross - 2010 A 2024 - Preto</v>
      </c>
      <c r="AB2939" s="3" t="str">
        <f>VLOOKUP(J2939, sku!B:BM, 64, FALSE)</f>
        <v>Fabricação</v>
      </c>
      <c r="AC2939" s="3" t="str">
        <f>LEFT(pedidos[[#This Row],[SKU]],3)</f>
        <v>XVW</v>
      </c>
      <c r="AD2939" s="36" t="str" cm="1">
        <f t="array" aca="1" ref="AD2939" ca="1">IFERROR(
  INDEX(
    montadora[Montadora],
    MATCH(TRUE,LEFT(J3329,NÚCARACT(montadora[SKU Parcial]))=montadora[SKU Parcial],0)
  ),
  ""
)</f>
        <v/>
      </c>
    </row>
    <row r="2940" spans="1:30" customFormat="1" x14ac:dyDescent="0.25">
      <c r="A2940" s="1" t="s">
        <v>6906</v>
      </c>
      <c r="B2940" s="1" t="s">
        <v>36</v>
      </c>
      <c r="C2940" s="1" t="s">
        <v>6907</v>
      </c>
      <c r="D2940" s="1" t="s">
        <v>395</v>
      </c>
      <c r="E2940" s="1" t="s">
        <v>1705</v>
      </c>
      <c r="F2940" s="1" t="s">
        <v>1706</v>
      </c>
      <c r="G2940" s="6" t="s">
        <v>11227</v>
      </c>
      <c r="H2940" s="2" t="s">
        <v>30</v>
      </c>
      <c r="I2940" s="1" t="s">
        <v>31</v>
      </c>
      <c r="J2940" s="1" t="s">
        <v>1707</v>
      </c>
      <c r="K2940" s="4">
        <v>45799</v>
      </c>
      <c r="L2940" s="16" t="s">
        <v>11229</v>
      </c>
      <c r="M2940" s="26">
        <v>248.8</v>
      </c>
      <c r="N2940" s="2">
        <v>1</v>
      </c>
      <c r="O2940" s="26">
        <v>274.7</v>
      </c>
      <c r="P2940" s="26">
        <v>105</v>
      </c>
      <c r="Q2940" s="26">
        <v>18.93</v>
      </c>
      <c r="R2940" s="26">
        <v>29.86</v>
      </c>
      <c r="S2940" s="26">
        <v>25.9</v>
      </c>
      <c r="T2940" s="26">
        <v>22.45</v>
      </c>
      <c r="U2940" s="26">
        <v>72.56</v>
      </c>
      <c r="V2940" s="10">
        <v>0.29160000000000003</v>
      </c>
      <c r="W2940" s="1" t="s">
        <v>34</v>
      </c>
      <c r="X2940" s="3"/>
      <c r="Y2940" s="3"/>
      <c r="Z2940" s="5" t="s">
        <v>7980</v>
      </c>
      <c r="AA2940" s="5" t="str">
        <f>VLOOKUP(J2940, sku!B:C, 2, FALSE)</f>
        <v>Travessa Volkswagen - Slim - - - Saveiro Cross - 2010 A 2024 - Preto</v>
      </c>
      <c r="AB2940" s="3" t="str">
        <f>VLOOKUP(J2940, sku!B:BM, 64, FALSE)</f>
        <v>Fabricação</v>
      </c>
      <c r="AC2940" s="3" t="str">
        <f>LEFT(pedidos[[#This Row],[SKU]],3)</f>
        <v>XVW</v>
      </c>
      <c r="AD2940" s="36" t="str" cm="1">
        <f t="array" aca="1" ref="AD2940" ca="1">IFERROR(
  INDEX(
    montadora[Montadora],
    MATCH(TRUE,LEFT(#REF!,NÚCARACT(montadora[SKU Parcial]))=montadora[SKU Parcial],0)
  ),
  ""
)</f>
        <v/>
      </c>
    </row>
    <row r="2941" spans="1:30" customFormat="1" x14ac:dyDescent="0.25">
      <c r="A2941" s="1" t="s">
        <v>6931</v>
      </c>
      <c r="B2941" s="1" t="s">
        <v>6932</v>
      </c>
      <c r="C2941" s="1" t="s">
        <v>6933</v>
      </c>
      <c r="D2941" s="1" t="s">
        <v>27</v>
      </c>
      <c r="E2941" s="1" t="s">
        <v>66</v>
      </c>
      <c r="F2941" s="1" t="s">
        <v>67</v>
      </c>
      <c r="G2941" s="6" t="s">
        <v>11227</v>
      </c>
      <c r="H2941" s="2" t="s">
        <v>30</v>
      </c>
      <c r="I2941" s="1" t="s">
        <v>36</v>
      </c>
      <c r="J2941" s="1" t="s">
        <v>5058</v>
      </c>
      <c r="K2941" s="4">
        <v>45806</v>
      </c>
      <c r="L2941" s="16" t="s">
        <v>11229</v>
      </c>
      <c r="M2941" s="26">
        <v>252.47</v>
      </c>
      <c r="N2941" s="2">
        <v>1</v>
      </c>
      <c r="O2941" s="26">
        <v>252.47</v>
      </c>
      <c r="P2941" s="26">
        <v>105</v>
      </c>
      <c r="Q2941" s="26">
        <v>19.21</v>
      </c>
      <c r="R2941" s="26">
        <v>30.3</v>
      </c>
      <c r="S2941" s="26">
        <v>0</v>
      </c>
      <c r="T2941" s="26">
        <v>24.95</v>
      </c>
      <c r="U2941" s="26">
        <v>73.010000000000005</v>
      </c>
      <c r="V2941" s="10">
        <v>0.28920000000000001</v>
      </c>
      <c r="W2941" s="1" t="s">
        <v>34</v>
      </c>
      <c r="X2941" s="3"/>
      <c r="Y2941" s="3"/>
      <c r="Z2941" s="5" t="s">
        <v>7980</v>
      </c>
      <c r="AA2941" s="5" t="str">
        <f>VLOOKUP(J2941, sku!B:C, 2, FALSE)</f>
        <v>Travessa Chevrolet - Slim - - - Tracker - 2017 A 2019 - Preto</v>
      </c>
      <c r="AB2941" s="3" t="str">
        <f>VLOOKUP(J2941, sku!B:BM, 64, FALSE)</f>
        <v>Fabricação</v>
      </c>
      <c r="AC2941" s="3" t="str">
        <f>LEFT(pedidos[[#This Row],[SKU]],3)</f>
        <v>XGM</v>
      </c>
      <c r="AD2941" s="36" t="str" cm="1">
        <f t="array" aca="1" ref="AD2941" ca="1">IFERROR(
  INDEX(
    montadora[Montadora],
    MATCH(TRUE,LEFT(#REF!,NÚCARACT(montadora[SKU Parcial]))=montadora[SKU Parcial],0)
  ),
  ""
)</f>
        <v/>
      </c>
    </row>
    <row r="2942" spans="1:30" customFormat="1" x14ac:dyDescent="0.25">
      <c r="A2942" s="1" t="s">
        <v>6934</v>
      </c>
      <c r="B2942" s="1" t="s">
        <v>36</v>
      </c>
      <c r="C2942" s="1" t="s">
        <v>6935</v>
      </c>
      <c r="D2942" s="1" t="s">
        <v>395</v>
      </c>
      <c r="E2942" s="1" t="s">
        <v>66</v>
      </c>
      <c r="F2942" s="1" t="s">
        <v>71</v>
      </c>
      <c r="G2942" s="6" t="s">
        <v>11227</v>
      </c>
      <c r="H2942" s="2" t="s">
        <v>30</v>
      </c>
      <c r="I2942" s="1" t="s">
        <v>36</v>
      </c>
      <c r="J2942" s="1" t="s">
        <v>68</v>
      </c>
      <c r="K2942" s="4">
        <v>45806</v>
      </c>
      <c r="L2942" s="16" t="s">
        <v>11229</v>
      </c>
      <c r="M2942" s="26">
        <v>252.47</v>
      </c>
      <c r="N2942" s="2">
        <v>1</v>
      </c>
      <c r="O2942" s="26">
        <v>295.45999999999998</v>
      </c>
      <c r="P2942" s="26">
        <v>105</v>
      </c>
      <c r="Q2942" s="26">
        <v>19.21</v>
      </c>
      <c r="R2942" s="26">
        <v>30.3</v>
      </c>
      <c r="S2942" s="26">
        <v>42.99</v>
      </c>
      <c r="T2942" s="26">
        <v>24.95</v>
      </c>
      <c r="U2942" s="26">
        <v>73.010000000000005</v>
      </c>
      <c r="V2942" s="10">
        <v>0.28920000000000001</v>
      </c>
      <c r="W2942" s="1" t="s">
        <v>34</v>
      </c>
      <c r="X2942" s="3"/>
      <c r="Y2942" s="3"/>
      <c r="Z2942" s="5" t="s">
        <v>7980</v>
      </c>
      <c r="AA2942" s="5" t="str">
        <f>VLOOKUP(J2942, sku!B:C, 2, FALSE)</f>
        <v>Travessa Chevrolet - Slim - - - Montana - 2023+ - Preto</v>
      </c>
      <c r="AB2942" s="3" t="str">
        <f>VLOOKUP(J2942, sku!B:BM, 64, FALSE)</f>
        <v>Fabricação</v>
      </c>
      <c r="AC2942" s="3" t="str">
        <f>LEFT(pedidos[[#This Row],[SKU]],3)</f>
        <v>XGM</v>
      </c>
      <c r="AD2942" s="36" t="str" cm="1">
        <f t="array" aca="1" ref="AD2942" ca="1">IFERROR(
  INDEX(
    montadora[Montadora],
    MATCH(TRUE,LEFT(#REF!,NÚCARACT(montadora[SKU Parcial]))=montadora[SKU Parcial],0)
  ),
  ""
)</f>
        <v/>
      </c>
    </row>
    <row r="2943" spans="1:30" customFormat="1" x14ac:dyDescent="0.25">
      <c r="A2943" s="1" t="s">
        <v>6936</v>
      </c>
      <c r="B2943" s="1" t="s">
        <v>6937</v>
      </c>
      <c r="C2943" s="1" t="s">
        <v>6938</v>
      </c>
      <c r="D2943" s="1" t="s">
        <v>27</v>
      </c>
      <c r="E2943" s="1" t="s">
        <v>66</v>
      </c>
      <c r="F2943" s="1" t="s">
        <v>71</v>
      </c>
      <c r="G2943" s="6" t="s">
        <v>11227</v>
      </c>
      <c r="H2943" s="2" t="s">
        <v>30</v>
      </c>
      <c r="I2943" s="1" t="s">
        <v>31</v>
      </c>
      <c r="J2943" s="1" t="s">
        <v>68</v>
      </c>
      <c r="K2943" s="4">
        <v>45807</v>
      </c>
      <c r="L2943" s="16" t="s">
        <v>11229</v>
      </c>
      <c r="M2943" s="26">
        <v>252.47</v>
      </c>
      <c r="N2943" s="2">
        <v>1</v>
      </c>
      <c r="O2943" s="26">
        <v>252.47</v>
      </c>
      <c r="P2943" s="26">
        <v>105</v>
      </c>
      <c r="Q2943" s="26">
        <v>19.21</v>
      </c>
      <c r="R2943" s="26">
        <v>30.3</v>
      </c>
      <c r="S2943" s="26">
        <v>0</v>
      </c>
      <c r="T2943" s="26">
        <v>24.95</v>
      </c>
      <c r="U2943" s="26">
        <v>73.010000000000005</v>
      </c>
      <c r="V2943" s="10">
        <v>0.28920000000000001</v>
      </c>
      <c r="W2943" s="1" t="s">
        <v>34</v>
      </c>
      <c r="X2943" s="3"/>
      <c r="Y2943" s="3"/>
      <c r="Z2943" s="5" t="s">
        <v>7980</v>
      </c>
      <c r="AA2943" s="5" t="str">
        <f>VLOOKUP(J2943, sku!B:C, 2, FALSE)</f>
        <v>Travessa Chevrolet - Slim - - - Montana - 2023+ - Preto</v>
      </c>
      <c r="AB2943" s="3" t="str">
        <f>VLOOKUP(J2943, sku!B:BM, 64, FALSE)</f>
        <v>Fabricação</v>
      </c>
      <c r="AC2943" s="3" t="str">
        <f>LEFT(pedidos[[#This Row],[SKU]],3)</f>
        <v>XGM</v>
      </c>
      <c r="AD2943" s="36" t="str" cm="1">
        <f t="array" aca="1" ref="AD2943" ca="1">IFERROR(
  INDEX(
    montadora[Montadora],
    MATCH(TRUE,LEFT(#REF!,NÚCARACT(montadora[SKU Parcial]))=montadora[SKU Parcial],0)
  ),
  ""
)</f>
        <v/>
      </c>
    </row>
    <row r="2944" spans="1:30" customFormat="1" x14ac:dyDescent="0.25">
      <c r="A2944" s="1" t="s">
        <v>6944</v>
      </c>
      <c r="B2944" s="1" t="s">
        <v>36</v>
      </c>
      <c r="C2944" s="1" t="s">
        <v>5545</v>
      </c>
      <c r="D2944" s="1" t="s">
        <v>27</v>
      </c>
      <c r="E2944" s="1" t="s">
        <v>1743</v>
      </c>
      <c r="F2944" s="1" t="s">
        <v>1744</v>
      </c>
      <c r="G2944" s="6" t="s">
        <v>11227</v>
      </c>
      <c r="H2944" s="2" t="s">
        <v>30</v>
      </c>
      <c r="I2944" s="1" t="s">
        <v>31</v>
      </c>
      <c r="J2944" s="1" t="s">
        <v>6945</v>
      </c>
      <c r="K2944" s="4">
        <v>45783</v>
      </c>
      <c r="L2944" s="16" t="s">
        <v>11229</v>
      </c>
      <c r="M2944" s="26">
        <v>248.8</v>
      </c>
      <c r="N2944" s="2">
        <v>1</v>
      </c>
      <c r="O2944" s="26">
        <v>248.8</v>
      </c>
      <c r="P2944" s="26">
        <v>105</v>
      </c>
      <c r="Q2944" s="26">
        <v>18.93</v>
      </c>
      <c r="R2944" s="26">
        <v>29.86</v>
      </c>
      <c r="S2944" s="26">
        <v>0</v>
      </c>
      <c r="T2944" s="26">
        <v>23.45</v>
      </c>
      <c r="U2944" s="26">
        <v>71.56</v>
      </c>
      <c r="V2944" s="10">
        <v>0.28760000000000002</v>
      </c>
      <c r="W2944" s="1" t="s">
        <v>34</v>
      </c>
      <c r="X2944" s="3"/>
      <c r="Y2944" s="3"/>
      <c r="Z2944" s="5" t="s">
        <v>7980</v>
      </c>
      <c r="AA2944" s="5" t="str">
        <f>VLOOKUP(J2944, sku!B:C, 2, FALSE)</f>
        <v>Travessa Fiat - Slim - - - Palio Weekend - 1997 A 2020 - Prata</v>
      </c>
      <c r="AB2944" s="3" t="str">
        <f>VLOOKUP(J2944, sku!B:BM, 64, FALSE)</f>
        <v>Fabricação</v>
      </c>
      <c r="AC2944" s="3" t="str">
        <f>LEFT(pedidos[[#This Row],[SKU]],3)</f>
        <v>XFI</v>
      </c>
      <c r="AD2944" s="36" t="str" cm="1">
        <f t="array" aca="1" ref="AD2944" ca="1">IFERROR(
  INDEX(
    montadora[Montadora],
    MATCH(TRUE,LEFT(J3334,NÚCARACT(montadora[SKU Parcial]))=montadora[SKU Parcial],0)
  ),
  ""
)</f>
        <v/>
      </c>
    </row>
    <row r="2945" spans="1:30" customFormat="1" x14ac:dyDescent="0.25">
      <c r="A2945" s="1" t="s">
        <v>6946</v>
      </c>
      <c r="B2945" s="1" t="s">
        <v>6947</v>
      </c>
      <c r="C2945" s="1" t="s">
        <v>6948</v>
      </c>
      <c r="D2945" s="1" t="s">
        <v>27</v>
      </c>
      <c r="E2945" s="1" t="s">
        <v>6949</v>
      </c>
      <c r="F2945" s="1" t="s">
        <v>4424</v>
      </c>
      <c r="G2945" s="6" t="s">
        <v>11227</v>
      </c>
      <c r="H2945" s="2" t="s">
        <v>30</v>
      </c>
      <c r="I2945" s="1" t="s">
        <v>36</v>
      </c>
      <c r="J2945" s="1" t="s">
        <v>5037</v>
      </c>
      <c r="K2945" s="4">
        <v>45792</v>
      </c>
      <c r="L2945" s="16" t="s">
        <v>11229</v>
      </c>
      <c r="M2945" s="26">
        <v>258.48</v>
      </c>
      <c r="N2945" s="2">
        <v>1</v>
      </c>
      <c r="O2945" s="26">
        <v>258.48</v>
      </c>
      <c r="P2945" s="26">
        <v>105</v>
      </c>
      <c r="Q2945" s="26">
        <v>19.670000000000002</v>
      </c>
      <c r="R2945" s="26">
        <v>31.02</v>
      </c>
      <c r="S2945" s="26">
        <v>0</v>
      </c>
      <c r="T2945" s="26">
        <v>28.45</v>
      </c>
      <c r="U2945" s="26">
        <v>74.34</v>
      </c>
      <c r="V2945" s="10">
        <v>0.28760000000000002</v>
      </c>
      <c r="W2945" s="1" t="s">
        <v>34</v>
      </c>
      <c r="X2945" s="3"/>
      <c r="Y2945" s="3"/>
      <c r="Z2945" s="5" t="s">
        <v>7980</v>
      </c>
      <c r="AA2945" s="5" t="str">
        <f>VLOOKUP(J2945, sku!B:C, 2, FALSE)</f>
        <v>Travessa Ford - Slim - - - Ecosport - 2013 A 2021 - Grafite</v>
      </c>
      <c r="AB2945" s="3" t="str">
        <f>VLOOKUP(J2945, sku!B:BM, 64, FALSE)</f>
        <v>Fabricação</v>
      </c>
      <c r="AC2945" s="3" t="str">
        <f>LEFT(pedidos[[#This Row],[SKU]],3)</f>
        <v>XFD</v>
      </c>
      <c r="AD2945" s="36" t="str" cm="1">
        <f t="array" aca="1" ref="AD2945" ca="1">IFERROR(
  INDEX(
    montadora[Montadora],
    MATCH(TRUE,LEFT(#REF!,NÚCARACT(montadora[SKU Parcial]))=montadora[SKU Parcial],0)
  ),
  ""
)</f>
        <v/>
      </c>
    </row>
    <row r="2946" spans="1:30" customFormat="1" x14ac:dyDescent="0.25">
      <c r="A2946" s="1" t="s">
        <v>6950</v>
      </c>
      <c r="B2946" s="1" t="s">
        <v>36</v>
      </c>
      <c r="C2946" s="1" t="s">
        <v>3001</v>
      </c>
      <c r="D2946" s="1" t="s">
        <v>45</v>
      </c>
      <c r="E2946" s="1" t="s">
        <v>1743</v>
      </c>
      <c r="F2946" s="1" t="s">
        <v>1744</v>
      </c>
      <c r="G2946" s="6" t="s">
        <v>11227</v>
      </c>
      <c r="H2946" s="2" t="s">
        <v>30</v>
      </c>
      <c r="I2946" s="1" t="s">
        <v>31</v>
      </c>
      <c r="J2946" s="1" t="s">
        <v>1745</v>
      </c>
      <c r="K2946" s="4">
        <v>45792</v>
      </c>
      <c r="L2946" s="16" t="s">
        <v>11229</v>
      </c>
      <c r="M2946" s="26">
        <v>248.8</v>
      </c>
      <c r="N2946" s="2">
        <v>1</v>
      </c>
      <c r="O2946" s="26">
        <v>248.8</v>
      </c>
      <c r="P2946" s="26">
        <v>105</v>
      </c>
      <c r="Q2946" s="26">
        <v>18.93</v>
      </c>
      <c r="R2946" s="26">
        <v>29.86</v>
      </c>
      <c r="S2946" s="26">
        <v>0</v>
      </c>
      <c r="T2946" s="26">
        <v>23.45</v>
      </c>
      <c r="U2946" s="26">
        <v>71.56</v>
      </c>
      <c r="V2946" s="10">
        <v>0.28760000000000002</v>
      </c>
      <c r="W2946" s="1" t="s">
        <v>34</v>
      </c>
      <c r="X2946" s="3"/>
      <c r="Y2946" s="3"/>
      <c r="Z2946" s="5" t="s">
        <v>7980</v>
      </c>
      <c r="AA2946" s="5" t="str">
        <f>VLOOKUP(J2946, sku!B:C, 2, FALSE)</f>
        <v>Travessa Fiat - Slim - - - Palio Weekend - 1997 A 2020 - Preto</v>
      </c>
      <c r="AB2946" s="3" t="str">
        <f>VLOOKUP(J2946, sku!B:BM, 64, FALSE)</f>
        <v>Fabricação</v>
      </c>
      <c r="AC2946" s="3" t="str">
        <f>LEFT(pedidos[[#This Row],[SKU]],3)</f>
        <v>XFI</v>
      </c>
      <c r="AD2946" s="36" t="str" cm="1">
        <f t="array" aca="1" ref="AD2946" ca="1">IFERROR(
  INDEX(
    montadora[Montadora],
    MATCH(TRUE,LEFT(#REF!,NÚCARACT(montadora[SKU Parcial]))=montadora[SKU Parcial],0)
  ),
  ""
)</f>
        <v/>
      </c>
    </row>
    <row r="2947" spans="1:30" customFormat="1" x14ac:dyDescent="0.25">
      <c r="A2947" s="1" t="s">
        <v>6951</v>
      </c>
      <c r="B2947" s="1" t="s">
        <v>6952</v>
      </c>
      <c r="C2947" s="1" t="s">
        <v>207</v>
      </c>
      <c r="D2947" s="1" t="s">
        <v>45</v>
      </c>
      <c r="E2947" s="1" t="s">
        <v>1743</v>
      </c>
      <c r="F2947" s="1" t="s">
        <v>1744</v>
      </c>
      <c r="G2947" s="6" t="s">
        <v>11227</v>
      </c>
      <c r="H2947" s="2" t="s">
        <v>30</v>
      </c>
      <c r="I2947" s="1" t="s">
        <v>36</v>
      </c>
      <c r="J2947" s="1" t="s">
        <v>1745</v>
      </c>
      <c r="K2947" s="4">
        <v>45803</v>
      </c>
      <c r="L2947" s="16" t="s">
        <v>11229</v>
      </c>
      <c r="M2947" s="26">
        <v>248.8</v>
      </c>
      <c r="N2947" s="2">
        <v>1</v>
      </c>
      <c r="O2947" s="26">
        <v>248.8</v>
      </c>
      <c r="P2947" s="26">
        <v>105</v>
      </c>
      <c r="Q2947" s="26">
        <v>18.93</v>
      </c>
      <c r="R2947" s="26">
        <v>29.86</v>
      </c>
      <c r="S2947" s="26">
        <v>0</v>
      </c>
      <c r="T2947" s="26">
        <v>23.45</v>
      </c>
      <c r="U2947" s="26">
        <v>71.56</v>
      </c>
      <c r="V2947" s="10">
        <v>0.28760000000000002</v>
      </c>
      <c r="W2947" s="1" t="s">
        <v>34</v>
      </c>
      <c r="X2947" s="3"/>
      <c r="Y2947" s="3"/>
      <c r="Z2947" s="5" t="s">
        <v>7980</v>
      </c>
      <c r="AA2947" s="5" t="str">
        <f>VLOOKUP(J2947, sku!B:C, 2, FALSE)</f>
        <v>Travessa Fiat - Slim - - - Palio Weekend - 1997 A 2020 - Preto</v>
      </c>
      <c r="AB2947" s="3" t="str">
        <f>VLOOKUP(J2947, sku!B:BM, 64, FALSE)</f>
        <v>Fabricação</v>
      </c>
      <c r="AC2947" s="3" t="str">
        <f>LEFT(pedidos[[#This Row],[SKU]],3)</f>
        <v>XFI</v>
      </c>
      <c r="AD2947" s="36" t="str" cm="1">
        <f t="array" aca="1" ref="AD2947" ca="1">IFERROR(
  INDEX(
    montadora[Montadora],
    MATCH(TRUE,LEFT(#REF!,NÚCARACT(montadora[SKU Parcial]))=montadora[SKU Parcial],0)
  ),
  ""
)</f>
        <v/>
      </c>
    </row>
    <row r="2948" spans="1:30" customFormat="1" x14ac:dyDescent="0.25">
      <c r="A2948" s="1" t="s">
        <v>6953</v>
      </c>
      <c r="B2948" s="1" t="s">
        <v>36</v>
      </c>
      <c r="C2948" s="1" t="s">
        <v>1035</v>
      </c>
      <c r="D2948" s="1" t="s">
        <v>27</v>
      </c>
      <c r="E2948" s="1" t="s">
        <v>1743</v>
      </c>
      <c r="F2948" s="1" t="s">
        <v>1744</v>
      </c>
      <c r="G2948" s="6" t="s">
        <v>11227</v>
      </c>
      <c r="H2948" s="2" t="s">
        <v>30</v>
      </c>
      <c r="I2948" s="1" t="s">
        <v>36</v>
      </c>
      <c r="J2948" s="1" t="s">
        <v>1745</v>
      </c>
      <c r="K2948" s="4">
        <v>45804</v>
      </c>
      <c r="L2948" s="16" t="s">
        <v>11229</v>
      </c>
      <c r="M2948" s="26">
        <v>248.8</v>
      </c>
      <c r="N2948" s="2">
        <v>1</v>
      </c>
      <c r="O2948" s="26">
        <v>248.8</v>
      </c>
      <c r="P2948" s="26">
        <v>105</v>
      </c>
      <c r="Q2948" s="26">
        <v>18.93</v>
      </c>
      <c r="R2948" s="26">
        <v>29.86</v>
      </c>
      <c r="S2948" s="26">
        <v>0</v>
      </c>
      <c r="T2948" s="26">
        <v>23.45</v>
      </c>
      <c r="U2948" s="26">
        <v>71.56</v>
      </c>
      <c r="V2948" s="10">
        <v>0.28760000000000002</v>
      </c>
      <c r="W2948" s="1" t="s">
        <v>34</v>
      </c>
      <c r="X2948" s="3"/>
      <c r="Y2948" s="3"/>
      <c r="Z2948" s="5" t="s">
        <v>7980</v>
      </c>
      <c r="AA2948" s="5" t="str">
        <f>VLOOKUP(J2948, sku!B:C, 2, FALSE)</f>
        <v>Travessa Fiat - Slim - - - Palio Weekend - 1997 A 2020 - Preto</v>
      </c>
      <c r="AB2948" s="3" t="str">
        <f>VLOOKUP(J2948, sku!B:BM, 64, FALSE)</f>
        <v>Fabricação</v>
      </c>
      <c r="AC2948" s="3" t="str">
        <f>LEFT(pedidos[[#This Row],[SKU]],3)</f>
        <v>XFI</v>
      </c>
      <c r="AD2948" s="36" t="str" cm="1">
        <f t="array" aca="1" ref="AD2948" ca="1">IFERROR(
  INDEX(
    montadora[Montadora],
    MATCH(TRUE,LEFT(#REF!,NÚCARACT(montadora[SKU Parcial]))=montadora[SKU Parcial],0)
  ),
  ""
)</f>
        <v/>
      </c>
    </row>
    <row r="2949" spans="1:30" customFormat="1" x14ac:dyDescent="0.25">
      <c r="A2949" s="1" t="s">
        <v>6954</v>
      </c>
      <c r="B2949" s="1" t="s">
        <v>6955</v>
      </c>
      <c r="C2949" s="1" t="s">
        <v>6956</v>
      </c>
      <c r="D2949" s="1" t="s">
        <v>420</v>
      </c>
      <c r="E2949" s="1" t="s">
        <v>1743</v>
      </c>
      <c r="F2949" s="1" t="s">
        <v>1744</v>
      </c>
      <c r="G2949" s="6" t="s">
        <v>11227</v>
      </c>
      <c r="H2949" s="2" t="s">
        <v>30</v>
      </c>
      <c r="I2949" s="1" t="s">
        <v>36</v>
      </c>
      <c r="J2949" s="1" t="s">
        <v>1745</v>
      </c>
      <c r="K2949" s="4">
        <v>45805</v>
      </c>
      <c r="L2949" s="16" t="s">
        <v>11229</v>
      </c>
      <c r="M2949" s="26">
        <v>248.8</v>
      </c>
      <c r="N2949" s="2">
        <v>1</v>
      </c>
      <c r="O2949" s="26">
        <v>248.8</v>
      </c>
      <c r="P2949" s="26">
        <v>105</v>
      </c>
      <c r="Q2949" s="26">
        <v>18.93</v>
      </c>
      <c r="R2949" s="26">
        <v>29.86</v>
      </c>
      <c r="S2949" s="26">
        <v>0</v>
      </c>
      <c r="T2949" s="26">
        <v>23.45</v>
      </c>
      <c r="U2949" s="26">
        <v>71.56</v>
      </c>
      <c r="V2949" s="10">
        <v>0.28760000000000002</v>
      </c>
      <c r="W2949" s="1" t="s">
        <v>34</v>
      </c>
      <c r="X2949" s="3"/>
      <c r="Y2949" s="3"/>
      <c r="Z2949" s="5" t="s">
        <v>7980</v>
      </c>
      <c r="AA2949" s="5" t="str">
        <f>VLOOKUP(J2949, sku!B:C, 2, FALSE)</f>
        <v>Travessa Fiat - Slim - - - Palio Weekend - 1997 A 2020 - Preto</v>
      </c>
      <c r="AB2949" s="3" t="str">
        <f>VLOOKUP(J2949, sku!B:BM, 64, FALSE)</f>
        <v>Fabricação</v>
      </c>
      <c r="AC2949" s="3" t="str">
        <f>LEFT(pedidos[[#This Row],[SKU]],3)</f>
        <v>XFI</v>
      </c>
      <c r="AD2949" s="36" t="str" cm="1">
        <f t="array" aca="1" ref="AD2949" ca="1">IFERROR(
  INDEX(
    montadora[Montadora],
    MATCH(TRUE,LEFT(#REF!,NÚCARACT(montadora[SKU Parcial]))=montadora[SKU Parcial],0)
  ),
  ""
)</f>
        <v/>
      </c>
    </row>
    <row r="2950" spans="1:30" customFormat="1" x14ac:dyDescent="0.25">
      <c r="A2950" s="1" t="s">
        <v>6957</v>
      </c>
      <c r="B2950" s="1" t="s">
        <v>36</v>
      </c>
      <c r="C2950" s="1" t="s">
        <v>322</v>
      </c>
      <c r="D2950" s="1" t="s">
        <v>395</v>
      </c>
      <c r="E2950" s="1" t="s">
        <v>1743</v>
      </c>
      <c r="F2950" s="1" t="s">
        <v>1744</v>
      </c>
      <c r="G2950" s="6" t="s">
        <v>11227</v>
      </c>
      <c r="H2950" s="2" t="s">
        <v>30</v>
      </c>
      <c r="I2950" s="1" t="s">
        <v>31</v>
      </c>
      <c r="J2950" s="1" t="s">
        <v>1745</v>
      </c>
      <c r="K2950" s="4">
        <v>45807</v>
      </c>
      <c r="L2950" s="16" t="s">
        <v>11229</v>
      </c>
      <c r="M2950" s="26">
        <v>248.8</v>
      </c>
      <c r="N2950" s="2">
        <v>1</v>
      </c>
      <c r="O2950" s="26">
        <v>288.79000000000002</v>
      </c>
      <c r="P2950" s="26">
        <v>105</v>
      </c>
      <c r="Q2950" s="26">
        <v>18.93</v>
      </c>
      <c r="R2950" s="26">
        <v>29.86</v>
      </c>
      <c r="S2950" s="26">
        <v>39.99</v>
      </c>
      <c r="T2950" s="26">
        <v>23.45</v>
      </c>
      <c r="U2950" s="26">
        <v>71.56</v>
      </c>
      <c r="V2950" s="10">
        <v>0.28760000000000002</v>
      </c>
      <c r="W2950" s="1" t="s">
        <v>34</v>
      </c>
      <c r="X2950" s="3"/>
      <c r="Y2950" s="3"/>
      <c r="Z2950" s="5" t="s">
        <v>7980</v>
      </c>
      <c r="AA2950" s="5" t="str">
        <f>VLOOKUP(J2950, sku!B:C, 2, FALSE)</f>
        <v>Travessa Fiat - Slim - - - Palio Weekend - 1997 A 2020 - Preto</v>
      </c>
      <c r="AB2950" s="3" t="str">
        <f>VLOOKUP(J2950, sku!B:BM, 64, FALSE)</f>
        <v>Fabricação</v>
      </c>
      <c r="AC2950" s="3" t="str">
        <f>LEFT(pedidos[[#This Row],[SKU]],3)</f>
        <v>XFI</v>
      </c>
      <c r="AD2950" s="36" t="str" cm="1">
        <f t="array" aca="1" ref="AD2950" ca="1">IFERROR(
  INDEX(
    montadora[Montadora],
    MATCH(TRUE,LEFT(#REF!,NÚCARACT(montadora[SKU Parcial]))=montadora[SKU Parcial],0)
  ),
  ""
)</f>
        <v/>
      </c>
    </row>
    <row r="2951" spans="1:30" customFormat="1" x14ac:dyDescent="0.25">
      <c r="A2951" s="1" t="s">
        <v>4412</v>
      </c>
      <c r="B2951" s="1" t="s">
        <v>4413</v>
      </c>
      <c r="C2951" s="1" t="s">
        <v>182</v>
      </c>
      <c r="D2951" s="1" t="s">
        <v>27</v>
      </c>
      <c r="E2951" s="1" t="s">
        <v>2270</v>
      </c>
      <c r="F2951" s="1" t="s">
        <v>544</v>
      </c>
      <c r="G2951" s="6" t="s">
        <v>11227</v>
      </c>
      <c r="H2951" s="2" t="s">
        <v>47</v>
      </c>
      <c r="I2951" s="1" t="s">
        <v>31</v>
      </c>
      <c r="J2951" s="1" t="s">
        <v>545</v>
      </c>
      <c r="K2951" s="4">
        <v>45811</v>
      </c>
      <c r="L2951" s="20" t="s">
        <v>33</v>
      </c>
      <c r="M2951" s="26">
        <v>258.8</v>
      </c>
      <c r="N2951" s="2">
        <v>1</v>
      </c>
      <c r="O2951" s="26">
        <v>260.39</v>
      </c>
      <c r="P2951" s="26">
        <v>105</v>
      </c>
      <c r="Q2951" s="27">
        <v>0</v>
      </c>
      <c r="R2951" s="26">
        <v>44</v>
      </c>
      <c r="S2951" s="26">
        <v>1.59</v>
      </c>
      <c r="T2951" s="26">
        <v>14.31</v>
      </c>
      <c r="U2951" s="26">
        <v>74.22</v>
      </c>
      <c r="V2951" s="10">
        <v>0.2868</v>
      </c>
      <c r="W2951" s="1" t="s">
        <v>34</v>
      </c>
      <c r="X2951" s="3"/>
      <c r="Y2951" s="3"/>
      <c r="Z2951" s="5" t="s">
        <v>7980</v>
      </c>
      <c r="AA2951" s="5" t="str">
        <f>VLOOKUP(J2951, sku!B:C, 2, FALSE)</f>
        <v>Travessa Jeep - Slim - - - Renegade - 2016 A 2025 - Prata</v>
      </c>
      <c r="AB2951" s="3" t="str">
        <f>VLOOKUP(J2951, sku!B:BM, 64, FALSE)</f>
        <v>Fabricação</v>
      </c>
      <c r="AC2951" s="3" t="str">
        <f>LEFT(pedidos[[#This Row],[SKU]],3)</f>
        <v>XJP</v>
      </c>
      <c r="AD2951" s="36" t="str" cm="1">
        <f t="array" aca="1" ref="AD2951" ca="1">IFERROR(
  INDEX(
    montadora[Montadora],
    MATCH(TRUE,LEFT(#REF!,NÚCARACT(montadora[SKU Parcial]))=montadora[SKU Parcial],0)
  ),
  ""
)</f>
        <v/>
      </c>
    </row>
    <row r="2952" spans="1:30" customFormat="1" x14ac:dyDescent="0.25">
      <c r="A2952" s="1" t="s">
        <v>4414</v>
      </c>
      <c r="B2952" s="1" t="s">
        <v>4415</v>
      </c>
      <c r="C2952" s="1" t="s">
        <v>3828</v>
      </c>
      <c r="D2952" s="1" t="s">
        <v>27</v>
      </c>
      <c r="E2952" s="1" t="s">
        <v>560</v>
      </c>
      <c r="F2952" s="1" t="s">
        <v>561</v>
      </c>
      <c r="G2952" s="6" t="s">
        <v>11227</v>
      </c>
      <c r="H2952" s="2" t="s">
        <v>47</v>
      </c>
      <c r="I2952" s="1" t="s">
        <v>36</v>
      </c>
      <c r="J2952" s="1" t="s">
        <v>562</v>
      </c>
      <c r="K2952" s="4">
        <v>45826</v>
      </c>
      <c r="L2952" s="20" t="s">
        <v>33</v>
      </c>
      <c r="M2952" s="26">
        <v>258.8</v>
      </c>
      <c r="N2952" s="2">
        <v>1</v>
      </c>
      <c r="O2952" s="26">
        <v>260.39</v>
      </c>
      <c r="P2952" s="26">
        <v>105</v>
      </c>
      <c r="Q2952" s="27">
        <v>0</v>
      </c>
      <c r="R2952" s="26">
        <v>44</v>
      </c>
      <c r="S2952" s="26">
        <v>1.59</v>
      </c>
      <c r="T2952" s="26">
        <v>14.31</v>
      </c>
      <c r="U2952" s="26">
        <v>74.22</v>
      </c>
      <c r="V2952" s="10">
        <v>0.2868</v>
      </c>
      <c r="W2952" s="1" t="s">
        <v>89</v>
      </c>
      <c r="X2952" s="3"/>
      <c r="Y2952" s="3"/>
      <c r="Z2952" s="5" t="s">
        <v>7980</v>
      </c>
      <c r="AA2952" s="5" t="str">
        <f>VLOOKUP(J2952, sku!B:C, 2, FALSE)</f>
        <v>Travessa Jeep - Slim - - - Renegade - 2016 A 2025 - Preto</v>
      </c>
      <c r="AB2952" s="3" t="str">
        <f>VLOOKUP(J2952, sku!B:BM, 64, FALSE)</f>
        <v>Fabricação</v>
      </c>
      <c r="AC2952" s="3" t="str">
        <f>LEFT(pedidos[[#This Row],[SKU]],3)</f>
        <v>XJP</v>
      </c>
      <c r="AD2952" s="36" t="str" cm="1">
        <f t="array" aca="1" ref="AD2952" ca="1">IFERROR(
  INDEX(
    montadora[Montadora],
    MATCH(TRUE,LEFT(#REF!,NÚCARACT(montadora[SKU Parcial]))=montadora[SKU Parcial],0)
  ),
  ""
)</f>
        <v/>
      </c>
    </row>
    <row r="2953" spans="1:30" customFormat="1" x14ac:dyDescent="0.25">
      <c r="A2953" s="1" t="s">
        <v>4416</v>
      </c>
      <c r="B2953" s="1" t="s">
        <v>4417</v>
      </c>
      <c r="C2953" s="1" t="s">
        <v>4418</v>
      </c>
      <c r="D2953" s="1" t="s">
        <v>27</v>
      </c>
      <c r="E2953" s="1" t="s">
        <v>580</v>
      </c>
      <c r="F2953" s="1" t="s">
        <v>581</v>
      </c>
      <c r="G2953" s="6" t="s">
        <v>11227</v>
      </c>
      <c r="H2953" s="2" t="s">
        <v>47</v>
      </c>
      <c r="I2953" s="1" t="s">
        <v>36</v>
      </c>
      <c r="J2953" s="1" t="s">
        <v>1730</v>
      </c>
      <c r="K2953" s="4">
        <v>45828</v>
      </c>
      <c r="L2953" s="20" t="s">
        <v>33</v>
      </c>
      <c r="M2953" s="26">
        <v>258.8</v>
      </c>
      <c r="N2953" s="2">
        <v>1</v>
      </c>
      <c r="O2953" s="26">
        <v>260.39</v>
      </c>
      <c r="P2953" s="26">
        <v>105</v>
      </c>
      <c r="Q2953" s="27">
        <v>0</v>
      </c>
      <c r="R2953" s="26">
        <v>44</v>
      </c>
      <c r="S2953" s="26">
        <v>1.59</v>
      </c>
      <c r="T2953" s="26">
        <v>14.31</v>
      </c>
      <c r="U2953" s="26">
        <v>74.22</v>
      </c>
      <c r="V2953" s="10">
        <v>0.2868</v>
      </c>
      <c r="W2953" s="1" t="s">
        <v>34</v>
      </c>
      <c r="X2953" s="3"/>
      <c r="Y2953" s="3"/>
      <c r="Z2953" s="5" t="s">
        <v>7980</v>
      </c>
      <c r="AA2953" s="5" t="str">
        <f>VLOOKUP(J2953, sku!B:C, 2, FALSE)</f>
        <v>Travessa Mitsubishi - Slim - - - Pajero TR4 - 2010 A 2015 - Preto</v>
      </c>
      <c r="AB2953" s="3" t="str">
        <f>VLOOKUP(J2953, sku!B:BM, 64, FALSE)</f>
        <v>Fabricação</v>
      </c>
      <c r="AC2953" s="3" t="str">
        <f>LEFT(pedidos[[#This Row],[SKU]],3)</f>
        <v>XMT</v>
      </c>
      <c r="AD2953" s="36" t="str" cm="1">
        <f t="array" aca="1" ref="AD2953" ca="1">IFERROR(
  INDEX(
    montadora[Montadora],
    MATCH(TRUE,LEFT(#REF!,NÚCARACT(montadora[SKU Parcial]))=montadora[SKU Parcial],0)
  ),
  ""
)</f>
        <v/>
      </c>
    </row>
    <row r="2954" spans="1:30" customFormat="1" x14ac:dyDescent="0.25">
      <c r="A2954" s="1" t="s">
        <v>4419</v>
      </c>
      <c r="B2954" s="1" t="s">
        <v>36</v>
      </c>
      <c r="C2954" s="1" t="s">
        <v>207</v>
      </c>
      <c r="D2954" s="1" t="s">
        <v>27</v>
      </c>
      <c r="E2954" s="1" t="s">
        <v>560</v>
      </c>
      <c r="F2954" s="1" t="s">
        <v>561</v>
      </c>
      <c r="G2954" s="6" t="s">
        <v>11227</v>
      </c>
      <c r="H2954" s="2" t="s">
        <v>47</v>
      </c>
      <c r="I2954" s="1" t="s">
        <v>31</v>
      </c>
      <c r="J2954" s="1" t="s">
        <v>562</v>
      </c>
      <c r="K2954" s="4">
        <v>45829</v>
      </c>
      <c r="L2954" s="20" t="s">
        <v>33</v>
      </c>
      <c r="M2954" s="26">
        <v>258.8</v>
      </c>
      <c r="N2954" s="2">
        <v>1</v>
      </c>
      <c r="O2954" s="26">
        <v>260.39</v>
      </c>
      <c r="P2954" s="26">
        <v>105</v>
      </c>
      <c r="Q2954" s="27">
        <v>0</v>
      </c>
      <c r="R2954" s="26">
        <v>44</v>
      </c>
      <c r="S2954" s="26">
        <v>1.59</v>
      </c>
      <c r="T2954" s="26">
        <v>14.31</v>
      </c>
      <c r="U2954" s="26">
        <v>74.22</v>
      </c>
      <c r="V2954" s="10">
        <v>0.2868</v>
      </c>
      <c r="W2954" s="1" t="s">
        <v>34</v>
      </c>
      <c r="X2954" s="3"/>
      <c r="Y2954" s="3"/>
      <c r="Z2954" s="5" t="s">
        <v>7980</v>
      </c>
      <c r="AA2954" s="5" t="str">
        <f>VLOOKUP(J2954, sku!B:C, 2, FALSE)</f>
        <v>Travessa Jeep - Slim - - - Renegade - 2016 A 2025 - Preto</v>
      </c>
      <c r="AB2954" s="3" t="str">
        <f>VLOOKUP(J2954, sku!B:BM, 64, FALSE)</f>
        <v>Fabricação</v>
      </c>
      <c r="AC2954" s="3" t="str">
        <f>LEFT(pedidos[[#This Row],[SKU]],3)</f>
        <v>XJP</v>
      </c>
      <c r="AD2954" s="36" t="str" cm="1">
        <f t="array" aca="1" ref="AD2954" ca="1">IFERROR(
  INDEX(
    montadora[Montadora],
    MATCH(TRUE,LEFT(#REF!,NÚCARACT(montadora[SKU Parcial]))=montadora[SKU Parcial],0)
  ),
  ""
)</f>
        <v/>
      </c>
    </row>
    <row r="2955" spans="1:30" customFormat="1" x14ac:dyDescent="0.25">
      <c r="A2955" s="1" t="s">
        <v>4420</v>
      </c>
      <c r="B2955" s="1" t="s">
        <v>4421</v>
      </c>
      <c r="C2955" s="1" t="s">
        <v>4422</v>
      </c>
      <c r="D2955" s="1" t="s">
        <v>27</v>
      </c>
      <c r="E2955" s="1" t="s">
        <v>4423</v>
      </c>
      <c r="F2955" s="1" t="s">
        <v>4424</v>
      </c>
      <c r="G2955" s="6" t="s">
        <v>11227</v>
      </c>
      <c r="H2955" s="2" t="s">
        <v>47</v>
      </c>
      <c r="I2955" s="1" t="s">
        <v>36</v>
      </c>
      <c r="J2955" s="1" t="s">
        <v>4425</v>
      </c>
      <c r="K2955" s="4">
        <v>45831</v>
      </c>
      <c r="L2955" s="20" t="s">
        <v>33</v>
      </c>
      <c r="M2955" s="26">
        <v>258.8</v>
      </c>
      <c r="N2955" s="2">
        <v>1</v>
      </c>
      <c r="O2955" s="26">
        <v>260.39</v>
      </c>
      <c r="P2955" s="26">
        <v>105</v>
      </c>
      <c r="Q2955" s="27">
        <v>0</v>
      </c>
      <c r="R2955" s="26">
        <v>44</v>
      </c>
      <c r="S2955" s="26">
        <v>1.59</v>
      </c>
      <c r="T2955" s="26">
        <v>14.31</v>
      </c>
      <c r="U2955" s="26">
        <v>74.22</v>
      </c>
      <c r="V2955" s="10">
        <v>0.2868</v>
      </c>
      <c r="W2955" s="1" t="s">
        <v>89</v>
      </c>
      <c r="X2955" s="3"/>
      <c r="Y2955" s="3"/>
      <c r="Z2955" s="5" t="s">
        <v>7980</v>
      </c>
      <c r="AA2955" s="5" t="str">
        <f>VLOOKUP(J2955, sku!B:C, 2, FALSE)</f>
        <v>Travessa Ford - Slim - - - Ecosport - 2013 A 2021 - Preto</v>
      </c>
      <c r="AB2955" s="3" t="str">
        <f>VLOOKUP(J2955, sku!B:BM, 64, FALSE)</f>
        <v>Fabricação</v>
      </c>
      <c r="AC2955" s="3" t="str">
        <f>LEFT(pedidos[[#This Row],[SKU]],3)</f>
        <v>XFD</v>
      </c>
      <c r="AD2955" s="36" t="str" cm="1">
        <f t="array" aca="1" ref="AD2955" ca="1">IFERROR(
  INDEX(
    montadora[Montadora],
    MATCH(TRUE,LEFT(#REF!,NÚCARACT(montadora[SKU Parcial]))=montadora[SKU Parcial],0)
  ),
  ""
)</f>
        <v/>
      </c>
    </row>
    <row r="2956" spans="1:30" customFormat="1" x14ac:dyDescent="0.25">
      <c r="A2956" s="1" t="s">
        <v>4426</v>
      </c>
      <c r="B2956" s="1" t="s">
        <v>4427</v>
      </c>
      <c r="C2956" s="1" t="s">
        <v>4428</v>
      </c>
      <c r="D2956" s="1" t="s">
        <v>27</v>
      </c>
      <c r="E2956" s="1" t="s">
        <v>560</v>
      </c>
      <c r="F2956" s="1" t="s">
        <v>561</v>
      </c>
      <c r="G2956" s="6" t="s">
        <v>11227</v>
      </c>
      <c r="H2956" s="2" t="s">
        <v>47</v>
      </c>
      <c r="I2956" s="1" t="s">
        <v>36</v>
      </c>
      <c r="J2956" s="1" t="s">
        <v>562</v>
      </c>
      <c r="K2956" s="4">
        <v>45838</v>
      </c>
      <c r="L2956" s="20" t="s">
        <v>33</v>
      </c>
      <c r="M2956" s="26">
        <v>258.8</v>
      </c>
      <c r="N2956" s="2">
        <v>1</v>
      </c>
      <c r="O2956" s="26">
        <v>260.39</v>
      </c>
      <c r="P2956" s="26">
        <v>105</v>
      </c>
      <c r="Q2956" s="27">
        <v>0</v>
      </c>
      <c r="R2956" s="26">
        <v>44</v>
      </c>
      <c r="S2956" s="26">
        <v>1.59</v>
      </c>
      <c r="T2956" s="26">
        <v>14.31</v>
      </c>
      <c r="U2956" s="26">
        <v>74.22</v>
      </c>
      <c r="V2956" s="10">
        <v>0.2868</v>
      </c>
      <c r="W2956" s="1" t="s">
        <v>34</v>
      </c>
      <c r="X2956" s="3"/>
      <c r="Y2956" s="3"/>
      <c r="Z2956" s="5" t="s">
        <v>7980</v>
      </c>
      <c r="AA2956" s="5" t="str">
        <f>VLOOKUP(J2956, sku!B:C, 2, FALSE)</f>
        <v>Travessa Jeep - Slim - - - Renegade - 2016 A 2025 - Preto</v>
      </c>
      <c r="AB2956" s="3" t="str">
        <f>VLOOKUP(J2956, sku!B:BM, 64, FALSE)</f>
        <v>Fabricação</v>
      </c>
      <c r="AC2956" s="3" t="str">
        <f>LEFT(pedidos[[#This Row],[SKU]],3)</f>
        <v>XJP</v>
      </c>
      <c r="AD2956" s="36" t="str" cm="1">
        <f t="array" aca="1" ref="AD2956" ca="1">IFERROR(
  INDEX(
    montadora[Montadora],
    MATCH(TRUE,LEFT(#REF!,NÚCARACT(montadora[SKU Parcial]))=montadora[SKU Parcial],0)
  ),
  ""
)</f>
        <v/>
      </c>
    </row>
    <row r="2957" spans="1:30" x14ac:dyDescent="0.25">
      <c r="A2957" s="42" t="s">
        <v>10575</v>
      </c>
      <c r="B2957" s="42"/>
      <c r="C2957" s="42"/>
      <c r="D2957" s="42"/>
      <c r="E2957" s="42">
        <v>22493667327</v>
      </c>
      <c r="F2957" s="42" t="s">
        <v>10713</v>
      </c>
      <c r="G2957" s="42" t="s">
        <v>11228</v>
      </c>
      <c r="H2957" s="7"/>
      <c r="I2957" s="42"/>
      <c r="J2957" s="42" t="s">
        <v>6202</v>
      </c>
      <c r="K2957" s="8">
        <v>45818</v>
      </c>
      <c r="L2957" s="19" t="s">
        <v>8443</v>
      </c>
      <c r="M2957" s="44">
        <v>228.8</v>
      </c>
      <c r="N2957" s="7">
        <v>1</v>
      </c>
      <c r="O2957" s="44">
        <v>228.8</v>
      </c>
      <c r="P2957" s="44">
        <v>105</v>
      </c>
      <c r="Q2957" s="44">
        <v>8.51</v>
      </c>
      <c r="R2957" s="44">
        <v>49.76</v>
      </c>
      <c r="S2957" s="44">
        <v>0</v>
      </c>
      <c r="T2957" s="44">
        <v>0</v>
      </c>
      <c r="U2957" s="44">
        <v>65.53</v>
      </c>
      <c r="V2957" s="9">
        <v>0.28639999999999999</v>
      </c>
      <c r="W2957" s="42" t="s">
        <v>34</v>
      </c>
      <c r="X2957" s="43"/>
      <c r="Y2957" s="43"/>
      <c r="Z2957" s="43" t="s">
        <v>8442</v>
      </c>
      <c r="AA2957" s="43" t="str">
        <f>VLOOKUP(J2957, sku!B:C, 2, FALSE)</f>
        <v>Travessa Renault - Slim - - - Sandero Stepway G2 - 2015+ - Grafite</v>
      </c>
      <c r="AB2957" s="45" t="str">
        <f>VLOOKUP(J2957, sku!B:BM, 64, FALSE)</f>
        <v>Fabricação</v>
      </c>
      <c r="AC2957" s="45" t="str">
        <f>LEFT(pedidos[[#This Row],[SKU]],3)</f>
        <v>XRE</v>
      </c>
      <c r="AD2957" s="36" t="str" cm="1">
        <f t="array" aca="1" ref="AD2957" ca="1">IFERROR(
  INDEX(
    montadora[Montadora],
    MATCH(TRUE,LEFT(#REF!,NÚCARACT(montadora[SKU Parcial]))=montadora[SKU Parcial],0)
  ),
  ""
)</f>
        <v/>
      </c>
    </row>
    <row r="2958" spans="1:30" customFormat="1" x14ac:dyDescent="0.25">
      <c r="A2958" s="1" t="s">
        <v>4429</v>
      </c>
      <c r="B2958" s="1" t="s">
        <v>36</v>
      </c>
      <c r="C2958" s="1" t="s">
        <v>1138</v>
      </c>
      <c r="D2958" s="1" t="s">
        <v>420</v>
      </c>
      <c r="E2958" s="1" t="s">
        <v>1705</v>
      </c>
      <c r="F2958" s="1" t="s">
        <v>1706</v>
      </c>
      <c r="G2958" s="6" t="s">
        <v>11227</v>
      </c>
      <c r="H2958" s="2" t="s">
        <v>30</v>
      </c>
      <c r="I2958" s="1" t="s">
        <v>36</v>
      </c>
      <c r="J2958" s="1" t="s">
        <v>1707</v>
      </c>
      <c r="K2958" s="4">
        <v>45814</v>
      </c>
      <c r="L2958" s="16" t="s">
        <v>11229</v>
      </c>
      <c r="M2958" s="26">
        <v>248.8</v>
      </c>
      <c r="N2958" s="2">
        <v>1</v>
      </c>
      <c r="O2958" s="26">
        <v>248.8</v>
      </c>
      <c r="P2958" s="26">
        <v>105</v>
      </c>
      <c r="Q2958" s="26">
        <v>20.45</v>
      </c>
      <c r="R2958" s="26">
        <v>29.86</v>
      </c>
      <c r="S2958" s="26">
        <v>0</v>
      </c>
      <c r="T2958" s="26">
        <v>22.45</v>
      </c>
      <c r="U2958" s="26">
        <v>71.040000000000006</v>
      </c>
      <c r="V2958" s="10">
        <v>0.28549999999999998</v>
      </c>
      <c r="W2958" s="1" t="s">
        <v>34</v>
      </c>
      <c r="X2958" s="3"/>
      <c r="Y2958" s="3"/>
      <c r="Z2958" s="5" t="s">
        <v>7980</v>
      </c>
      <c r="AA2958" s="5" t="str">
        <f>VLOOKUP(J2958, sku!B:C, 2, FALSE)</f>
        <v>Travessa Volkswagen - Slim - - - Saveiro Cross - 2010 A 2024 - Preto</v>
      </c>
      <c r="AB2958" s="3" t="str">
        <f>VLOOKUP(J2958, sku!B:BM, 64, FALSE)</f>
        <v>Fabricação</v>
      </c>
      <c r="AC2958" s="3" t="str">
        <f>LEFT(pedidos[[#This Row],[SKU]],3)</f>
        <v>XVW</v>
      </c>
      <c r="AD2958" s="36" t="str" cm="1">
        <f t="array" aca="1" ref="AD2958" ca="1">IFERROR(
  INDEX(
    montadora[Montadora],
    MATCH(TRUE,LEFT(#REF!,NÚCARACT(montadora[SKU Parcial]))=montadora[SKU Parcial],0)
  ),
  ""
)</f>
        <v/>
      </c>
    </row>
    <row r="2959" spans="1:30" customFormat="1" x14ac:dyDescent="0.25">
      <c r="A2959" s="1" t="s">
        <v>4430</v>
      </c>
      <c r="B2959" s="1" t="s">
        <v>36</v>
      </c>
      <c r="C2959" s="1" t="s">
        <v>132</v>
      </c>
      <c r="D2959" s="1" t="s">
        <v>319</v>
      </c>
      <c r="E2959" s="1" t="s">
        <v>1705</v>
      </c>
      <c r="F2959" s="1" t="s">
        <v>1706</v>
      </c>
      <c r="G2959" s="6" t="s">
        <v>11227</v>
      </c>
      <c r="H2959" s="2" t="s">
        <v>30</v>
      </c>
      <c r="I2959" s="1" t="s">
        <v>36</v>
      </c>
      <c r="J2959" s="1" t="s">
        <v>1707</v>
      </c>
      <c r="K2959" s="4">
        <v>45817</v>
      </c>
      <c r="L2959" s="16" t="s">
        <v>11229</v>
      </c>
      <c r="M2959" s="26">
        <v>248.8</v>
      </c>
      <c r="N2959" s="2">
        <v>1</v>
      </c>
      <c r="O2959" s="26">
        <v>248.8</v>
      </c>
      <c r="P2959" s="26">
        <v>105</v>
      </c>
      <c r="Q2959" s="26">
        <v>20.45</v>
      </c>
      <c r="R2959" s="26">
        <v>29.86</v>
      </c>
      <c r="S2959" s="26">
        <v>0</v>
      </c>
      <c r="T2959" s="26">
        <v>22.45</v>
      </c>
      <c r="U2959" s="26">
        <v>71.040000000000006</v>
      </c>
      <c r="V2959" s="10">
        <v>0.28549999999999998</v>
      </c>
      <c r="W2959" s="1" t="s">
        <v>34</v>
      </c>
      <c r="X2959" s="3"/>
      <c r="Y2959" s="3"/>
      <c r="Z2959" s="5" t="s">
        <v>7980</v>
      </c>
      <c r="AA2959" s="5" t="str">
        <f>VLOOKUP(J2959, sku!B:C, 2, FALSE)</f>
        <v>Travessa Volkswagen - Slim - - - Saveiro Cross - 2010 A 2024 - Preto</v>
      </c>
      <c r="AB2959" s="3" t="str">
        <f>VLOOKUP(J2959, sku!B:BM, 64, FALSE)</f>
        <v>Fabricação</v>
      </c>
      <c r="AC2959" s="3" t="str">
        <f>LEFT(pedidos[[#This Row],[SKU]],3)</f>
        <v>XVW</v>
      </c>
      <c r="AD2959" s="36" t="str" cm="1">
        <f t="array" aca="1" ref="AD2959" ca="1">IFERROR(
  INDEX(
    montadora[Montadora],
    MATCH(TRUE,LEFT(#REF!,NÚCARACT(montadora[SKU Parcial]))=montadora[SKU Parcial],0)
  ),
  ""
)</f>
        <v/>
      </c>
    </row>
    <row r="2960" spans="1:30" customFormat="1" x14ac:dyDescent="0.25">
      <c r="A2960" s="1" t="s">
        <v>4431</v>
      </c>
      <c r="B2960" s="1" t="s">
        <v>36</v>
      </c>
      <c r="C2960" s="1" t="s">
        <v>900</v>
      </c>
      <c r="D2960" s="1" t="s">
        <v>27</v>
      </c>
      <c r="E2960" s="1" t="s">
        <v>1705</v>
      </c>
      <c r="F2960" s="1" t="s">
        <v>1706</v>
      </c>
      <c r="G2960" s="6" t="s">
        <v>11227</v>
      </c>
      <c r="H2960" s="2" t="s">
        <v>30</v>
      </c>
      <c r="I2960" s="1" t="s">
        <v>31</v>
      </c>
      <c r="J2960" s="1" t="s">
        <v>1707</v>
      </c>
      <c r="K2960" s="4">
        <v>45831</v>
      </c>
      <c r="L2960" s="16" t="s">
        <v>11229</v>
      </c>
      <c r="M2960" s="26">
        <v>248.8</v>
      </c>
      <c r="N2960" s="2">
        <v>1</v>
      </c>
      <c r="O2960" s="26">
        <v>248.8</v>
      </c>
      <c r="P2960" s="26">
        <v>105</v>
      </c>
      <c r="Q2960" s="26">
        <v>20.45</v>
      </c>
      <c r="R2960" s="26">
        <v>29.86</v>
      </c>
      <c r="S2960" s="26">
        <v>0</v>
      </c>
      <c r="T2960" s="26">
        <v>22.45</v>
      </c>
      <c r="U2960" s="26">
        <v>71.040000000000006</v>
      </c>
      <c r="V2960" s="10">
        <v>0.28549999999999998</v>
      </c>
      <c r="W2960" s="1" t="s">
        <v>34</v>
      </c>
      <c r="X2960" s="3"/>
      <c r="Y2960" s="3"/>
      <c r="Z2960" s="5" t="s">
        <v>7980</v>
      </c>
      <c r="AA2960" s="5" t="str">
        <f>VLOOKUP(J2960, sku!B:C, 2, FALSE)</f>
        <v>Travessa Volkswagen - Slim - - - Saveiro Cross - 2010 A 2024 - Preto</v>
      </c>
      <c r="AB2960" s="3" t="str">
        <f>VLOOKUP(J2960, sku!B:BM, 64, FALSE)</f>
        <v>Fabricação</v>
      </c>
      <c r="AC2960" s="3" t="str">
        <f>LEFT(pedidos[[#This Row],[SKU]],3)</f>
        <v>XVW</v>
      </c>
      <c r="AD2960" s="36" t="str" cm="1">
        <f t="array" aca="1" ref="AD2960" ca="1">IFERROR(
  INDEX(
    montadora[Montadora],
    MATCH(TRUE,LEFT(#REF!,NÚCARACT(montadora[SKU Parcial]))=montadora[SKU Parcial],0)
  ),
  ""
)</f>
        <v/>
      </c>
    </row>
    <row r="2961" spans="1:30" customFormat="1" x14ac:dyDescent="0.25">
      <c r="A2961" s="1" t="s">
        <v>4432</v>
      </c>
      <c r="B2961" s="1" t="s">
        <v>36</v>
      </c>
      <c r="C2961" s="1" t="s">
        <v>589</v>
      </c>
      <c r="D2961" s="1" t="s">
        <v>27</v>
      </c>
      <c r="E2961" s="1" t="s">
        <v>1705</v>
      </c>
      <c r="F2961" s="1" t="s">
        <v>1706</v>
      </c>
      <c r="G2961" s="6" t="s">
        <v>11227</v>
      </c>
      <c r="H2961" s="2" t="s">
        <v>30</v>
      </c>
      <c r="I2961" s="1" t="s">
        <v>31</v>
      </c>
      <c r="J2961" s="1" t="s">
        <v>1707</v>
      </c>
      <c r="K2961" s="4">
        <v>45835</v>
      </c>
      <c r="L2961" s="16" t="s">
        <v>11229</v>
      </c>
      <c r="M2961" s="26">
        <v>248.8</v>
      </c>
      <c r="N2961" s="2">
        <v>1</v>
      </c>
      <c r="O2961" s="26">
        <v>248.8</v>
      </c>
      <c r="P2961" s="26">
        <v>105</v>
      </c>
      <c r="Q2961" s="26">
        <v>20.45</v>
      </c>
      <c r="R2961" s="26">
        <v>29.86</v>
      </c>
      <c r="S2961" s="26">
        <v>0</v>
      </c>
      <c r="T2961" s="26">
        <v>22.45</v>
      </c>
      <c r="U2961" s="26">
        <v>71.040000000000006</v>
      </c>
      <c r="V2961" s="10">
        <v>0.28549999999999998</v>
      </c>
      <c r="W2961" s="1" t="s">
        <v>34</v>
      </c>
      <c r="X2961" s="3"/>
      <c r="Y2961" s="3"/>
      <c r="Z2961" s="5" t="s">
        <v>7980</v>
      </c>
      <c r="AA2961" s="5" t="str">
        <f>VLOOKUP(J2961, sku!B:C, 2, FALSE)</f>
        <v>Travessa Volkswagen - Slim - - - Saveiro Cross - 2010 A 2024 - Preto</v>
      </c>
      <c r="AB2961" s="3" t="str">
        <f>VLOOKUP(J2961, sku!B:BM, 64, FALSE)</f>
        <v>Fabricação</v>
      </c>
      <c r="AC2961" s="3" t="str">
        <f>LEFT(pedidos[[#This Row],[SKU]],3)</f>
        <v>XVW</v>
      </c>
      <c r="AD2961" s="36" t="str" cm="1">
        <f t="array" aca="1" ref="AD2961" ca="1">IFERROR(
  INDEX(
    montadora[Montadora],
    MATCH(TRUE,LEFT(#REF!,NÚCARACT(montadora[SKU Parcial]))=montadora[SKU Parcial],0)
  ),
  ""
)</f>
        <v/>
      </c>
    </row>
    <row r="2962" spans="1:30" customFormat="1" x14ac:dyDescent="0.25">
      <c r="A2962" s="1" t="s">
        <v>4450</v>
      </c>
      <c r="B2962" s="1" t="s">
        <v>4451</v>
      </c>
      <c r="C2962" s="1" t="s">
        <v>4452</v>
      </c>
      <c r="D2962" s="1" t="s">
        <v>27</v>
      </c>
      <c r="E2962" s="1" t="s">
        <v>1725</v>
      </c>
      <c r="F2962" s="1" t="s">
        <v>1706</v>
      </c>
      <c r="G2962" s="6" t="s">
        <v>11227</v>
      </c>
      <c r="H2962" s="2" t="s">
        <v>30</v>
      </c>
      <c r="I2962" s="1" t="s">
        <v>31</v>
      </c>
      <c r="J2962" s="1" t="s">
        <v>1876</v>
      </c>
      <c r="K2962" s="4">
        <v>45830</v>
      </c>
      <c r="L2962" s="20" t="s">
        <v>804</v>
      </c>
      <c r="M2962" s="26">
        <v>252.8</v>
      </c>
      <c r="N2962" s="2">
        <v>1</v>
      </c>
      <c r="O2962" s="26">
        <v>252.8</v>
      </c>
      <c r="P2962" s="26">
        <v>105</v>
      </c>
      <c r="Q2962" s="26">
        <v>20.78</v>
      </c>
      <c r="R2962" s="26">
        <v>30.34</v>
      </c>
      <c r="S2962" s="26">
        <v>0</v>
      </c>
      <c r="T2962" s="26">
        <v>24.95</v>
      </c>
      <c r="U2962" s="26">
        <v>71.73</v>
      </c>
      <c r="V2962" s="10">
        <v>0.28370000000000001</v>
      </c>
      <c r="W2962" s="1" t="s">
        <v>34</v>
      </c>
      <c r="X2962" s="3"/>
      <c r="Y2962" s="3"/>
      <c r="Z2962" s="5" t="s">
        <v>7980</v>
      </c>
      <c r="AA2962" s="5" t="str">
        <f>VLOOKUP(J2962, sku!B:C, 2, FALSE)</f>
        <v>Travessa Volkswagen - Slim - - - Saveiro Cross - 2010 A 2024 - Prata</v>
      </c>
      <c r="AB2962" s="3" t="str">
        <f>VLOOKUP(J2962, sku!B:BM, 64, FALSE)</f>
        <v>Fabricação</v>
      </c>
      <c r="AC2962" s="3" t="str">
        <f>LEFT(pedidos[[#This Row],[SKU]],3)</f>
        <v>XVW</v>
      </c>
      <c r="AD2962" s="36" t="str" cm="1">
        <f t="array" aca="1" ref="AD2962" ca="1">IFERROR(
  INDEX(
    montadora[Montadora],
    MATCH(TRUE,LEFT(J3337,NÚCARACT(montadora[SKU Parcial]))=montadora[SKU Parcial],0)
  ),
  ""
)</f>
        <v/>
      </c>
    </row>
    <row r="2963" spans="1:30" customFormat="1" x14ac:dyDescent="0.25">
      <c r="A2963" s="1" t="s">
        <v>4453</v>
      </c>
      <c r="B2963" s="1" t="s">
        <v>4454</v>
      </c>
      <c r="C2963" s="1" t="s">
        <v>4455</v>
      </c>
      <c r="D2963" s="1" t="s">
        <v>138</v>
      </c>
      <c r="E2963" s="1" t="s">
        <v>66</v>
      </c>
      <c r="F2963" s="1" t="s">
        <v>67</v>
      </c>
      <c r="G2963" s="6" t="s">
        <v>11227</v>
      </c>
      <c r="H2963" s="2" t="s">
        <v>30</v>
      </c>
      <c r="I2963" s="1" t="s">
        <v>36</v>
      </c>
      <c r="J2963" s="1" t="s">
        <v>388</v>
      </c>
      <c r="K2963" s="4">
        <v>45810</v>
      </c>
      <c r="L2963" s="16" t="s">
        <v>11229</v>
      </c>
      <c r="M2963" s="26">
        <v>252.47</v>
      </c>
      <c r="N2963" s="2">
        <v>1</v>
      </c>
      <c r="O2963" s="26">
        <v>252.47</v>
      </c>
      <c r="P2963" s="26">
        <v>105</v>
      </c>
      <c r="Q2963" s="26">
        <v>20.75</v>
      </c>
      <c r="R2963" s="26">
        <v>30.3</v>
      </c>
      <c r="S2963" s="26">
        <v>0</v>
      </c>
      <c r="T2963" s="26">
        <v>24.95</v>
      </c>
      <c r="U2963" s="26">
        <v>71.47</v>
      </c>
      <c r="V2963" s="10">
        <v>0.28310000000000002</v>
      </c>
      <c r="W2963" s="1" t="s">
        <v>34</v>
      </c>
      <c r="X2963" s="3"/>
      <c r="Y2963" s="3"/>
      <c r="Z2963" s="5" t="s">
        <v>7980</v>
      </c>
      <c r="AA2963" s="5" t="str">
        <f>VLOOKUP(J2963, sku!B:C, 2, FALSE)</f>
        <v>Travessa Chevrolet - Slim - - - Blazer - 2014 A 2024 - Preto</v>
      </c>
      <c r="AB2963" s="3" t="str">
        <f>VLOOKUP(J2963, sku!B:BM, 64, FALSE)</f>
        <v>Fabricação</v>
      </c>
      <c r="AC2963" s="3" t="str">
        <f>LEFT(pedidos[[#This Row],[SKU]],3)</f>
        <v>XGM</v>
      </c>
      <c r="AD2963" s="36" t="str" cm="1">
        <f t="array" aca="1" ref="AD2963" ca="1">IFERROR(
  INDEX(
    montadora[Montadora],
    MATCH(TRUE,LEFT(J3338,NÚCARACT(montadora[SKU Parcial]))=montadora[SKU Parcial],0)
  ),
  ""
)</f>
        <v/>
      </c>
    </row>
    <row r="2964" spans="1:30" customFormat="1" x14ac:dyDescent="0.25">
      <c r="A2964" s="1" t="s">
        <v>4456</v>
      </c>
      <c r="B2964" s="1" t="s">
        <v>36</v>
      </c>
      <c r="C2964" s="1" t="s">
        <v>706</v>
      </c>
      <c r="D2964" s="1" t="s">
        <v>1042</v>
      </c>
      <c r="E2964" s="1" t="s">
        <v>66</v>
      </c>
      <c r="F2964" s="1" t="s">
        <v>71</v>
      </c>
      <c r="G2964" s="6" t="s">
        <v>11227</v>
      </c>
      <c r="H2964" s="2" t="s">
        <v>30</v>
      </c>
      <c r="I2964" s="1" t="s">
        <v>36</v>
      </c>
      <c r="J2964" s="1" t="s">
        <v>72</v>
      </c>
      <c r="K2964" s="4">
        <v>45810</v>
      </c>
      <c r="L2964" s="16" t="s">
        <v>11229</v>
      </c>
      <c r="M2964" s="26">
        <v>252.47</v>
      </c>
      <c r="N2964" s="2">
        <v>1</v>
      </c>
      <c r="O2964" s="26">
        <v>274.45999999999998</v>
      </c>
      <c r="P2964" s="26">
        <v>105</v>
      </c>
      <c r="Q2964" s="26">
        <v>20.75</v>
      </c>
      <c r="R2964" s="26">
        <v>30.3</v>
      </c>
      <c r="S2964" s="26">
        <v>21.99</v>
      </c>
      <c r="T2964" s="26">
        <v>24.95</v>
      </c>
      <c r="U2964" s="26">
        <v>71.47</v>
      </c>
      <c r="V2964" s="10">
        <v>0.28310000000000002</v>
      </c>
      <c r="W2964" s="1" t="s">
        <v>34</v>
      </c>
      <c r="X2964" s="3"/>
      <c r="Y2964" s="3"/>
      <c r="Z2964" s="5" t="s">
        <v>7980</v>
      </c>
      <c r="AA2964" s="5" t="str">
        <f>VLOOKUP(J2964, sku!B:C, 2, FALSE)</f>
        <v>Travessa Chevrolet - Slim - - - Tracker - 2020 A 2024 - Preto</v>
      </c>
      <c r="AB2964" s="3" t="str">
        <f>VLOOKUP(J2964, sku!B:BM, 64, FALSE)</f>
        <v>Fabricação</v>
      </c>
      <c r="AC2964" s="3" t="str">
        <f>LEFT(pedidos[[#This Row],[SKU]],3)</f>
        <v>XGM</v>
      </c>
      <c r="AD2964" s="36" t="str" cm="1">
        <f t="array" aca="1" ref="AD2964" ca="1">IFERROR(
  INDEX(
    montadora[Montadora],
    MATCH(TRUE,LEFT(J3339,NÚCARACT(montadora[SKU Parcial]))=montadora[SKU Parcial],0)
  ),
  ""
)</f>
        <v/>
      </c>
    </row>
    <row r="2965" spans="1:30" customFormat="1" x14ac:dyDescent="0.25">
      <c r="A2965" s="1" t="s">
        <v>4457</v>
      </c>
      <c r="B2965" s="1" t="s">
        <v>36</v>
      </c>
      <c r="C2965" s="1" t="s">
        <v>829</v>
      </c>
      <c r="D2965" s="1" t="s">
        <v>395</v>
      </c>
      <c r="E2965" s="1" t="s">
        <v>66</v>
      </c>
      <c r="F2965" s="1" t="s">
        <v>71</v>
      </c>
      <c r="G2965" s="6" t="s">
        <v>11227</v>
      </c>
      <c r="H2965" s="2" t="s">
        <v>30</v>
      </c>
      <c r="I2965" s="1" t="s">
        <v>36</v>
      </c>
      <c r="J2965" s="1" t="s">
        <v>68</v>
      </c>
      <c r="K2965" s="4">
        <v>45812</v>
      </c>
      <c r="L2965" s="16" t="s">
        <v>11229</v>
      </c>
      <c r="M2965" s="26">
        <v>252.47</v>
      </c>
      <c r="N2965" s="2">
        <v>1</v>
      </c>
      <c r="O2965" s="26">
        <v>290.45999999999998</v>
      </c>
      <c r="P2965" s="26">
        <v>105</v>
      </c>
      <c r="Q2965" s="26">
        <v>20.75</v>
      </c>
      <c r="R2965" s="26">
        <v>30.3</v>
      </c>
      <c r="S2965" s="26">
        <v>37.99</v>
      </c>
      <c r="T2965" s="26">
        <v>24.95</v>
      </c>
      <c r="U2965" s="26">
        <v>71.47</v>
      </c>
      <c r="V2965" s="10">
        <v>0.28310000000000002</v>
      </c>
      <c r="W2965" s="1" t="s">
        <v>34</v>
      </c>
      <c r="X2965" s="3"/>
      <c r="Y2965" s="3"/>
      <c r="Z2965" s="5" t="s">
        <v>7980</v>
      </c>
      <c r="AA2965" s="5" t="str">
        <f>VLOOKUP(J2965, sku!B:C, 2, FALSE)</f>
        <v>Travessa Chevrolet - Slim - - - Montana - 2023+ - Preto</v>
      </c>
      <c r="AB2965" s="3" t="str">
        <f>VLOOKUP(J2965, sku!B:BM, 64, FALSE)</f>
        <v>Fabricação</v>
      </c>
      <c r="AC2965" s="3" t="str">
        <f>LEFT(pedidos[[#This Row],[SKU]],3)</f>
        <v>XGM</v>
      </c>
      <c r="AD2965" s="36" t="str" cm="1">
        <f t="array" aca="1" ref="AD2965" ca="1">IFERROR(
  INDEX(
    montadora[Montadora],
    MATCH(TRUE,LEFT(J3340,NÚCARACT(montadora[SKU Parcial]))=montadora[SKU Parcial],0)
  ),
  ""
)</f>
        <v/>
      </c>
    </row>
    <row r="2966" spans="1:30" customFormat="1" x14ac:dyDescent="0.25">
      <c r="A2966" s="1" t="s">
        <v>4458</v>
      </c>
      <c r="B2966" s="1" t="s">
        <v>36</v>
      </c>
      <c r="C2966" s="1" t="s">
        <v>4459</v>
      </c>
      <c r="D2966" s="1" t="s">
        <v>97</v>
      </c>
      <c r="E2966" s="1" t="s">
        <v>66</v>
      </c>
      <c r="F2966" s="1" t="s">
        <v>71</v>
      </c>
      <c r="G2966" s="6" t="s">
        <v>11227</v>
      </c>
      <c r="H2966" s="2" t="s">
        <v>30</v>
      </c>
      <c r="I2966" s="1" t="s">
        <v>36</v>
      </c>
      <c r="J2966" s="1" t="s">
        <v>343</v>
      </c>
      <c r="K2966" s="4">
        <v>45815</v>
      </c>
      <c r="L2966" s="16" t="s">
        <v>11229</v>
      </c>
      <c r="M2966" s="26">
        <v>252.47</v>
      </c>
      <c r="N2966" s="2">
        <v>1</v>
      </c>
      <c r="O2966" s="26">
        <v>286.45999999999998</v>
      </c>
      <c r="P2966" s="26">
        <v>105</v>
      </c>
      <c r="Q2966" s="26">
        <v>20.75</v>
      </c>
      <c r="R2966" s="26">
        <v>30.3</v>
      </c>
      <c r="S2966" s="26">
        <v>33.99</v>
      </c>
      <c r="T2966" s="26">
        <v>24.95</v>
      </c>
      <c r="U2966" s="26">
        <v>71.47</v>
      </c>
      <c r="V2966" s="10">
        <v>0.28310000000000002</v>
      </c>
      <c r="W2966" s="1" t="s">
        <v>34</v>
      </c>
      <c r="X2966" s="3"/>
      <c r="Y2966" s="3"/>
      <c r="Z2966" s="5" t="s">
        <v>7980</v>
      </c>
      <c r="AA2966" s="5" t="str">
        <f>VLOOKUP(J2966, sku!B:C, 2, FALSE)</f>
        <v>Travessa Chevrolet - Slim - - - Tracker - 2020 A 2024 - Grafite</v>
      </c>
      <c r="AB2966" s="3" t="str">
        <f>VLOOKUP(J2966, sku!B:BM, 64, FALSE)</f>
        <v>Fabricação</v>
      </c>
      <c r="AC2966" s="3" t="str">
        <f>LEFT(pedidos[[#This Row],[SKU]],3)</f>
        <v>XGM</v>
      </c>
      <c r="AD2966" s="36" t="str" cm="1">
        <f t="array" aca="1" ref="AD2966" ca="1">IFERROR(
  INDEX(
    montadora[Montadora],
    MATCH(TRUE,LEFT(J3341,NÚCARACT(montadora[SKU Parcial]))=montadora[SKU Parcial],0)
  ),
  ""
)</f>
        <v/>
      </c>
    </row>
    <row r="2967" spans="1:30" customFormat="1" x14ac:dyDescent="0.25">
      <c r="A2967" s="1" t="s">
        <v>4460</v>
      </c>
      <c r="B2967" s="1" t="s">
        <v>4461</v>
      </c>
      <c r="C2967" s="1" t="s">
        <v>1320</v>
      </c>
      <c r="D2967" s="1" t="s">
        <v>617</v>
      </c>
      <c r="E2967" s="1" t="s">
        <v>66</v>
      </c>
      <c r="F2967" s="1" t="s">
        <v>71</v>
      </c>
      <c r="G2967" s="6" t="s">
        <v>11227</v>
      </c>
      <c r="H2967" s="2" t="s">
        <v>30</v>
      </c>
      <c r="I2967" s="1" t="s">
        <v>36</v>
      </c>
      <c r="J2967" s="1" t="s">
        <v>4462</v>
      </c>
      <c r="K2967" s="4">
        <v>45816</v>
      </c>
      <c r="L2967" s="16" t="s">
        <v>11229</v>
      </c>
      <c r="M2967" s="26">
        <v>252.47</v>
      </c>
      <c r="N2967" s="2">
        <v>1</v>
      </c>
      <c r="O2967" s="26">
        <v>252.47</v>
      </c>
      <c r="P2967" s="26">
        <v>105</v>
      </c>
      <c r="Q2967" s="26">
        <v>20.75</v>
      </c>
      <c r="R2967" s="26">
        <v>30.3</v>
      </c>
      <c r="S2967" s="26">
        <v>0</v>
      </c>
      <c r="T2967" s="26">
        <v>24.95</v>
      </c>
      <c r="U2967" s="26">
        <v>71.47</v>
      </c>
      <c r="V2967" s="10">
        <v>0.28310000000000002</v>
      </c>
      <c r="W2967" s="1" t="s">
        <v>34</v>
      </c>
      <c r="X2967" s="3"/>
      <c r="Y2967" s="3"/>
      <c r="Z2967" s="5" t="s">
        <v>7980</v>
      </c>
      <c r="AA2967" s="5" t="str">
        <f>VLOOKUP(J2967, sku!B:C, 2, FALSE)</f>
        <v>Travessa Chevrolet - Slim - - - S10 - 2014 A 2025 - Grafite</v>
      </c>
      <c r="AB2967" s="3" t="str">
        <f>VLOOKUP(J2967, sku!B:BM, 64, FALSE)</f>
        <v>Fabricação</v>
      </c>
      <c r="AC2967" s="3" t="str">
        <f>LEFT(pedidos[[#This Row],[SKU]],3)</f>
        <v>XGM</v>
      </c>
      <c r="AD2967" s="36" t="str" cm="1">
        <f t="array" aca="1" ref="AD2967" ca="1">IFERROR(
  INDEX(
    montadora[Montadora],
    MATCH(TRUE,LEFT(#REF!,NÚCARACT(montadora[SKU Parcial]))=montadora[SKU Parcial],0)
  ),
  ""
)</f>
        <v/>
      </c>
    </row>
    <row r="2968" spans="1:30" customFormat="1" x14ac:dyDescent="0.25">
      <c r="A2968" s="1" t="s">
        <v>4463</v>
      </c>
      <c r="B2968" s="1" t="s">
        <v>4464</v>
      </c>
      <c r="C2968" s="1" t="s">
        <v>4465</v>
      </c>
      <c r="D2968" s="1" t="s">
        <v>420</v>
      </c>
      <c r="E2968" s="1" t="s">
        <v>1733</v>
      </c>
      <c r="F2968" s="1" t="s">
        <v>1734</v>
      </c>
      <c r="G2968" s="6" t="s">
        <v>11227</v>
      </c>
      <c r="H2968" s="2" t="s">
        <v>30</v>
      </c>
      <c r="I2968" s="1" t="s">
        <v>36</v>
      </c>
      <c r="J2968" s="1" t="s">
        <v>4466</v>
      </c>
      <c r="K2968" s="4">
        <v>45829</v>
      </c>
      <c r="L2968" s="16" t="s">
        <v>11229</v>
      </c>
      <c r="M2968" s="26">
        <v>252.47</v>
      </c>
      <c r="N2968" s="2">
        <v>1</v>
      </c>
      <c r="O2968" s="26">
        <v>252.47</v>
      </c>
      <c r="P2968" s="26">
        <v>105</v>
      </c>
      <c r="Q2968" s="26">
        <v>20.75</v>
      </c>
      <c r="R2968" s="26">
        <v>30.3</v>
      </c>
      <c r="S2968" s="26">
        <v>0</v>
      </c>
      <c r="T2968" s="26">
        <v>24.95</v>
      </c>
      <c r="U2968" s="26">
        <v>71.47</v>
      </c>
      <c r="V2968" s="10">
        <v>0.28310000000000002</v>
      </c>
      <c r="W2968" s="1" t="s">
        <v>34</v>
      </c>
      <c r="X2968" s="3"/>
      <c r="Y2968" s="3"/>
      <c r="Z2968" s="5" t="s">
        <v>7980</v>
      </c>
      <c r="AA2968" s="5" t="str">
        <f>VLOOKUP(J2968, sku!B:C, 2, FALSE)</f>
        <v>Travessa Suzuki - Slim - - - Jimny Sport 4Work - 2013 A 2020 - Preto</v>
      </c>
      <c r="AB2968" s="3" t="str">
        <f>VLOOKUP(J2968, sku!B:BM, 64, FALSE)</f>
        <v>Fabricação</v>
      </c>
      <c r="AC2968" s="3" t="str">
        <f>LEFT(pedidos[[#This Row],[SKU]],3)</f>
        <v>XSK</v>
      </c>
      <c r="AD2968" s="36" t="str" cm="1">
        <f t="array" aca="1" ref="AD2968" ca="1">IFERROR(
  INDEX(
    montadora[Montadora],
    MATCH(TRUE,LEFT(#REF!,NÚCARACT(montadora[SKU Parcial]))=montadora[SKU Parcial],0)
  ),
  ""
)</f>
        <v/>
      </c>
    </row>
    <row r="2969" spans="1:30" customFormat="1" x14ac:dyDescent="0.25">
      <c r="A2969" s="1" t="s">
        <v>6984</v>
      </c>
      <c r="B2969" s="1" t="s">
        <v>36</v>
      </c>
      <c r="C2969" s="1" t="s">
        <v>470</v>
      </c>
      <c r="D2969" s="1" t="s">
        <v>420</v>
      </c>
      <c r="E2969" s="1" t="s">
        <v>279</v>
      </c>
      <c r="F2969" s="1" t="s">
        <v>280</v>
      </c>
      <c r="G2969" s="6" t="s">
        <v>11227</v>
      </c>
      <c r="H2969" s="2" t="s">
        <v>30</v>
      </c>
      <c r="I2969" s="1" t="s">
        <v>36</v>
      </c>
      <c r="J2969" s="1" t="s">
        <v>1621</v>
      </c>
      <c r="K2969" s="4">
        <v>45778</v>
      </c>
      <c r="L2969" s="16" t="s">
        <v>11229</v>
      </c>
      <c r="M2969" s="26">
        <v>248.8</v>
      </c>
      <c r="N2969" s="2">
        <v>1</v>
      </c>
      <c r="O2969" s="26">
        <v>248.8</v>
      </c>
      <c r="P2969" s="26">
        <v>105</v>
      </c>
      <c r="Q2969" s="26">
        <v>18.93</v>
      </c>
      <c r="R2969" s="26">
        <v>29.86</v>
      </c>
      <c r="S2969" s="26">
        <v>0</v>
      </c>
      <c r="T2969" s="26">
        <v>24.95</v>
      </c>
      <c r="U2969" s="26">
        <v>70.06</v>
      </c>
      <c r="V2969" s="10">
        <v>0.28160000000000002</v>
      </c>
      <c r="W2969" s="1" t="s">
        <v>34</v>
      </c>
      <c r="X2969" s="3"/>
      <c r="Y2969" s="3"/>
      <c r="Z2969" s="5" t="s">
        <v>7980</v>
      </c>
      <c r="AA2969" s="5" t="str">
        <f>VLOOKUP(J2969, sku!B:C, 2, FALSE)</f>
        <v>Travessa Fiat - Slim - - - Strada Endurance Freedom Volcano - 2020+ - Prata</v>
      </c>
      <c r="AB2969" s="3" t="str">
        <f>VLOOKUP(J2969, sku!B:BM, 64, FALSE)</f>
        <v>Fabricação</v>
      </c>
      <c r="AC2969" s="3" t="str">
        <f>LEFT(pedidos[[#This Row],[SKU]],3)</f>
        <v>XFI</v>
      </c>
      <c r="AD2969" s="36" t="str" cm="1">
        <f t="array" aca="1" ref="AD2969" ca="1">IFERROR(
  INDEX(
    montadora[Montadora],
    MATCH(TRUE,LEFT(J3350,NÚCARACT(montadora[SKU Parcial]))=montadora[SKU Parcial],0)
  ),
  ""
)</f>
        <v/>
      </c>
    </row>
    <row r="2970" spans="1:30" customFormat="1" x14ac:dyDescent="0.25">
      <c r="A2970" s="1" t="s">
        <v>6985</v>
      </c>
      <c r="B2970" s="1" t="s">
        <v>6986</v>
      </c>
      <c r="C2970" s="1" t="s">
        <v>6987</v>
      </c>
      <c r="D2970" s="1" t="s">
        <v>51</v>
      </c>
      <c r="E2970" s="1" t="s">
        <v>279</v>
      </c>
      <c r="F2970" s="1" t="s">
        <v>280</v>
      </c>
      <c r="G2970" s="6" t="s">
        <v>11227</v>
      </c>
      <c r="H2970" s="2" t="s">
        <v>30</v>
      </c>
      <c r="I2970" s="1" t="s">
        <v>36</v>
      </c>
      <c r="J2970" s="1" t="s">
        <v>1574</v>
      </c>
      <c r="K2970" s="4">
        <v>45780</v>
      </c>
      <c r="L2970" s="16" t="s">
        <v>11229</v>
      </c>
      <c r="M2970" s="26">
        <v>248.8</v>
      </c>
      <c r="N2970" s="2">
        <v>1</v>
      </c>
      <c r="O2970" s="26">
        <v>248.8</v>
      </c>
      <c r="P2970" s="26">
        <v>105</v>
      </c>
      <c r="Q2970" s="26">
        <v>18.93</v>
      </c>
      <c r="R2970" s="26">
        <v>29.86</v>
      </c>
      <c r="S2970" s="26">
        <v>0</v>
      </c>
      <c r="T2970" s="26">
        <v>24.95</v>
      </c>
      <c r="U2970" s="26">
        <v>70.06</v>
      </c>
      <c r="V2970" s="10">
        <v>0.28160000000000002</v>
      </c>
      <c r="W2970" s="1" t="s">
        <v>34</v>
      </c>
      <c r="X2970" s="3"/>
      <c r="Y2970" s="3"/>
      <c r="Z2970" s="5" t="s">
        <v>7980</v>
      </c>
      <c r="AA2970" s="5" t="str">
        <f>VLOOKUP(J2970, sku!B:C, 2, FALSE)</f>
        <v>Travessa Fiat - Slim - - - Strada Endurance Freedom Volcano - 2020+ - Grafite</v>
      </c>
      <c r="AB2970" s="3" t="str">
        <f>VLOOKUP(J2970, sku!B:BM, 64, FALSE)</f>
        <v>Fabricação</v>
      </c>
      <c r="AC2970" s="3" t="str">
        <f>LEFT(pedidos[[#This Row],[SKU]],3)</f>
        <v>XFI</v>
      </c>
      <c r="AD2970" s="36" t="str" cm="1">
        <f t="array" aca="1" ref="AD2970" ca="1">IFERROR(
  INDEX(
    montadora[Montadora],
    MATCH(TRUE,LEFT(#REF!,NÚCARACT(montadora[SKU Parcial]))=montadora[SKU Parcial],0)
  ),
  ""
)</f>
        <v/>
      </c>
    </row>
    <row r="2971" spans="1:30" customFormat="1" x14ac:dyDescent="0.25">
      <c r="A2971" s="1" t="s">
        <v>6988</v>
      </c>
      <c r="B2971" s="1" t="s">
        <v>36</v>
      </c>
      <c r="C2971" s="1" t="s">
        <v>941</v>
      </c>
      <c r="D2971" s="1" t="s">
        <v>138</v>
      </c>
      <c r="E2971" s="1" t="s">
        <v>279</v>
      </c>
      <c r="F2971" s="1" t="s">
        <v>280</v>
      </c>
      <c r="G2971" s="6" t="s">
        <v>11227</v>
      </c>
      <c r="H2971" s="2" t="s">
        <v>30</v>
      </c>
      <c r="I2971" s="1" t="s">
        <v>36</v>
      </c>
      <c r="J2971" s="1" t="s">
        <v>1574</v>
      </c>
      <c r="K2971" s="4">
        <v>45781</v>
      </c>
      <c r="L2971" s="16" t="s">
        <v>11229</v>
      </c>
      <c r="M2971" s="26">
        <v>248.8</v>
      </c>
      <c r="N2971" s="2">
        <v>1</v>
      </c>
      <c r="O2971" s="26">
        <v>248.8</v>
      </c>
      <c r="P2971" s="26">
        <v>105</v>
      </c>
      <c r="Q2971" s="26">
        <v>18.93</v>
      </c>
      <c r="R2971" s="26">
        <v>29.86</v>
      </c>
      <c r="S2971" s="26">
        <v>0</v>
      </c>
      <c r="T2971" s="26">
        <v>24.95</v>
      </c>
      <c r="U2971" s="26">
        <v>70.06</v>
      </c>
      <c r="V2971" s="10">
        <v>0.28160000000000002</v>
      </c>
      <c r="W2971" s="1" t="s">
        <v>34</v>
      </c>
      <c r="X2971" s="3"/>
      <c r="Y2971" s="3"/>
      <c r="Z2971" s="5" t="s">
        <v>7980</v>
      </c>
      <c r="AA2971" s="5" t="str">
        <f>VLOOKUP(J2971, sku!B:C, 2, FALSE)</f>
        <v>Travessa Fiat - Slim - - - Strada Endurance Freedom Volcano - 2020+ - Grafite</v>
      </c>
      <c r="AB2971" s="3" t="str">
        <f>VLOOKUP(J2971, sku!B:BM, 64, FALSE)</f>
        <v>Fabricação</v>
      </c>
      <c r="AC2971" s="3" t="str">
        <f>LEFT(pedidos[[#This Row],[SKU]],3)</f>
        <v>XFI</v>
      </c>
      <c r="AD2971" s="36" t="str" cm="1">
        <f t="array" aca="1" ref="AD2971" ca="1">IFERROR(
  INDEX(
    montadora[Montadora],
    MATCH(TRUE,LEFT(J3351,NÚCARACT(montadora[SKU Parcial]))=montadora[SKU Parcial],0)
  ),
  ""
)</f>
        <v/>
      </c>
    </row>
    <row r="2972" spans="1:30" customFormat="1" x14ac:dyDescent="0.25">
      <c r="A2972" s="1" t="s">
        <v>6989</v>
      </c>
      <c r="B2972" s="1" t="s">
        <v>6990</v>
      </c>
      <c r="C2972" s="1" t="s">
        <v>6991</v>
      </c>
      <c r="D2972" s="1" t="s">
        <v>27</v>
      </c>
      <c r="E2972" s="1" t="s">
        <v>3097</v>
      </c>
      <c r="F2972" s="1" t="s">
        <v>561</v>
      </c>
      <c r="G2972" s="6" t="s">
        <v>11227</v>
      </c>
      <c r="H2972" s="2" t="s">
        <v>30</v>
      </c>
      <c r="I2972" s="1" t="s">
        <v>36</v>
      </c>
      <c r="J2972" s="1" t="s">
        <v>2045</v>
      </c>
      <c r="K2972" s="4">
        <v>45782</v>
      </c>
      <c r="L2972" s="16" t="s">
        <v>11229</v>
      </c>
      <c r="M2972" s="26">
        <v>248.8</v>
      </c>
      <c r="N2972" s="2">
        <v>1</v>
      </c>
      <c r="O2972" s="26">
        <v>248.8</v>
      </c>
      <c r="P2972" s="26">
        <v>105</v>
      </c>
      <c r="Q2972" s="26">
        <v>18.93</v>
      </c>
      <c r="R2972" s="26">
        <v>29.86</v>
      </c>
      <c r="S2972" s="26">
        <v>0</v>
      </c>
      <c r="T2972" s="26">
        <v>24.95</v>
      </c>
      <c r="U2972" s="26">
        <v>70.06</v>
      </c>
      <c r="V2972" s="10">
        <v>0.28160000000000002</v>
      </c>
      <c r="W2972" s="1" t="s">
        <v>34</v>
      </c>
      <c r="X2972" s="3"/>
      <c r="Y2972" s="3"/>
      <c r="Z2972" s="5" t="s">
        <v>7980</v>
      </c>
      <c r="AA2972" s="5" t="str">
        <f>VLOOKUP(J2972, sku!B:C, 2, FALSE)</f>
        <v>Travessa Jeep - Slim - - - Renegade - 2016 A 2025 - Grafite</v>
      </c>
      <c r="AB2972" s="3" t="str">
        <f>VLOOKUP(J2972, sku!B:BM, 64, FALSE)</f>
        <v>Fabricação</v>
      </c>
      <c r="AC2972" s="3" t="str">
        <f>LEFT(pedidos[[#This Row],[SKU]],3)</f>
        <v>XJP</v>
      </c>
      <c r="AD2972" s="36" t="str" cm="1">
        <f t="array" aca="1" ref="AD2972" ca="1">IFERROR(
  INDEX(
    montadora[Montadora],
    MATCH(TRUE,LEFT(J3352,NÚCARACT(montadora[SKU Parcial]))=montadora[SKU Parcial],0)
  ),
  ""
)</f>
        <v/>
      </c>
    </row>
    <row r="2973" spans="1:30" customFormat="1" x14ac:dyDescent="0.25">
      <c r="A2973" s="1" t="s">
        <v>6992</v>
      </c>
      <c r="B2973" s="1" t="s">
        <v>6993</v>
      </c>
      <c r="C2973" s="1" t="s">
        <v>6994</v>
      </c>
      <c r="D2973" s="1" t="s">
        <v>138</v>
      </c>
      <c r="E2973" s="1" t="s">
        <v>279</v>
      </c>
      <c r="F2973" s="1" t="s">
        <v>280</v>
      </c>
      <c r="G2973" s="6" t="s">
        <v>11227</v>
      </c>
      <c r="H2973" s="2" t="s">
        <v>30</v>
      </c>
      <c r="I2973" s="1" t="s">
        <v>31</v>
      </c>
      <c r="J2973" s="1" t="s">
        <v>1621</v>
      </c>
      <c r="K2973" s="4">
        <v>45783</v>
      </c>
      <c r="L2973" s="16" t="s">
        <v>11229</v>
      </c>
      <c r="M2973" s="26">
        <v>248.8</v>
      </c>
      <c r="N2973" s="2">
        <v>1</v>
      </c>
      <c r="O2973" s="26">
        <v>248.8</v>
      </c>
      <c r="P2973" s="26">
        <v>105</v>
      </c>
      <c r="Q2973" s="26">
        <v>18.93</v>
      </c>
      <c r="R2973" s="26">
        <v>29.86</v>
      </c>
      <c r="S2973" s="26">
        <v>0</v>
      </c>
      <c r="T2973" s="26">
        <v>24.95</v>
      </c>
      <c r="U2973" s="26">
        <v>70.06</v>
      </c>
      <c r="V2973" s="10">
        <v>0.28160000000000002</v>
      </c>
      <c r="W2973" s="1" t="s">
        <v>34</v>
      </c>
      <c r="X2973" s="3"/>
      <c r="Y2973" s="3"/>
      <c r="Z2973" s="5" t="s">
        <v>7980</v>
      </c>
      <c r="AA2973" s="5" t="str">
        <f>VLOOKUP(J2973, sku!B:C, 2, FALSE)</f>
        <v>Travessa Fiat - Slim - - - Strada Endurance Freedom Volcano - 2020+ - Prata</v>
      </c>
      <c r="AB2973" s="3" t="str">
        <f>VLOOKUP(J2973, sku!B:BM, 64, FALSE)</f>
        <v>Fabricação</v>
      </c>
      <c r="AC2973" s="3" t="str">
        <f>LEFT(pedidos[[#This Row],[SKU]],3)</f>
        <v>XFI</v>
      </c>
      <c r="AD2973" s="36" t="str" cm="1">
        <f t="array" aca="1" ref="AD2973" ca="1">IFERROR(
  INDEX(
    montadora[Montadora],
    MATCH(TRUE,LEFT(J3353,NÚCARACT(montadora[SKU Parcial]))=montadora[SKU Parcial],0)
  ),
  ""
)</f>
        <v/>
      </c>
    </row>
    <row r="2974" spans="1:30" customFormat="1" x14ac:dyDescent="0.25">
      <c r="A2974" s="1" t="s">
        <v>6995</v>
      </c>
      <c r="B2974" s="1" t="s">
        <v>36</v>
      </c>
      <c r="C2974" s="1" t="s">
        <v>6201</v>
      </c>
      <c r="D2974" s="1" t="s">
        <v>420</v>
      </c>
      <c r="E2974" s="1" t="s">
        <v>279</v>
      </c>
      <c r="F2974" s="1" t="s">
        <v>280</v>
      </c>
      <c r="G2974" s="6" t="s">
        <v>11227</v>
      </c>
      <c r="H2974" s="2" t="s">
        <v>30</v>
      </c>
      <c r="I2974" s="1" t="s">
        <v>31</v>
      </c>
      <c r="J2974" s="1" t="s">
        <v>1574</v>
      </c>
      <c r="K2974" s="4">
        <v>45784</v>
      </c>
      <c r="L2974" s="16" t="s">
        <v>11229</v>
      </c>
      <c r="M2974" s="26">
        <v>248.8</v>
      </c>
      <c r="N2974" s="2">
        <v>1</v>
      </c>
      <c r="O2974" s="26">
        <v>248.8</v>
      </c>
      <c r="P2974" s="26">
        <v>105</v>
      </c>
      <c r="Q2974" s="26">
        <v>18.93</v>
      </c>
      <c r="R2974" s="26">
        <v>29.86</v>
      </c>
      <c r="S2974" s="26">
        <v>0</v>
      </c>
      <c r="T2974" s="26">
        <v>24.95</v>
      </c>
      <c r="U2974" s="26">
        <v>70.06</v>
      </c>
      <c r="V2974" s="10">
        <v>0.28160000000000002</v>
      </c>
      <c r="W2974" s="1" t="s">
        <v>89</v>
      </c>
      <c r="X2974" s="3"/>
      <c r="Y2974" s="3"/>
      <c r="Z2974" s="5" t="s">
        <v>7980</v>
      </c>
      <c r="AA2974" s="5" t="str">
        <f>VLOOKUP(J2974, sku!B:C, 2, FALSE)</f>
        <v>Travessa Fiat - Slim - - - Strada Endurance Freedom Volcano - 2020+ - Grafite</v>
      </c>
      <c r="AB2974" s="3" t="str">
        <f>VLOOKUP(J2974, sku!B:BM, 64, FALSE)</f>
        <v>Fabricação</v>
      </c>
      <c r="AC2974" s="3" t="str">
        <f>LEFT(pedidos[[#This Row],[SKU]],3)</f>
        <v>XFI</v>
      </c>
      <c r="AD2974" s="36" t="str" cm="1">
        <f t="array" aca="1" ref="AD2974" ca="1">IFERROR(
  INDEX(
    montadora[Montadora],
    MATCH(TRUE,LEFT(J3354,NÚCARACT(montadora[SKU Parcial]))=montadora[SKU Parcial],0)
  ),
  ""
)</f>
        <v/>
      </c>
    </row>
    <row r="2975" spans="1:30" customFormat="1" x14ac:dyDescent="0.25">
      <c r="A2975" s="1" t="s">
        <v>6996</v>
      </c>
      <c r="B2975" s="1" t="s">
        <v>36</v>
      </c>
      <c r="C2975" s="1" t="s">
        <v>6997</v>
      </c>
      <c r="D2975" s="1" t="s">
        <v>420</v>
      </c>
      <c r="E2975" s="1" t="s">
        <v>1733</v>
      </c>
      <c r="F2975" s="1" t="s">
        <v>1734</v>
      </c>
      <c r="G2975" s="6" t="s">
        <v>11227</v>
      </c>
      <c r="H2975" s="2" t="s">
        <v>30</v>
      </c>
      <c r="I2975" s="1" t="s">
        <v>36</v>
      </c>
      <c r="J2975" s="1" t="s">
        <v>6998</v>
      </c>
      <c r="K2975" s="4">
        <v>45787</v>
      </c>
      <c r="L2975" s="16" t="s">
        <v>11229</v>
      </c>
      <c r="M2975" s="26">
        <v>248.8</v>
      </c>
      <c r="N2975" s="2">
        <v>1</v>
      </c>
      <c r="O2975" s="26">
        <v>248.8</v>
      </c>
      <c r="P2975" s="26">
        <v>105</v>
      </c>
      <c r="Q2975" s="26">
        <v>18.93</v>
      </c>
      <c r="R2975" s="26">
        <v>29.86</v>
      </c>
      <c r="S2975" s="26">
        <v>0</v>
      </c>
      <c r="T2975" s="26">
        <v>24.95</v>
      </c>
      <c r="U2975" s="26">
        <v>70.06</v>
      </c>
      <c r="V2975" s="10">
        <v>0.28160000000000002</v>
      </c>
      <c r="W2975" s="1" t="s">
        <v>89</v>
      </c>
      <c r="X2975" s="3"/>
      <c r="Y2975" s="3"/>
      <c r="Z2975" s="5" t="s">
        <v>7980</v>
      </c>
      <c r="AA2975" s="5" t="str">
        <f>VLOOKUP(J2975, sku!B:C, 2, FALSE)</f>
        <v>Travessa Suzuki - Slim - - - Jimny Sierra 4Expedition - 2023 A 2024 - Grafite</v>
      </c>
      <c r="AB2975" s="3" t="str">
        <f>VLOOKUP(J2975, sku!B:BM, 64, FALSE)</f>
        <v>Fabricação</v>
      </c>
      <c r="AC2975" s="3" t="str">
        <f>LEFT(pedidos[[#This Row],[SKU]],3)</f>
        <v>XSK</v>
      </c>
      <c r="AD2975" s="36" t="str" cm="1">
        <f t="array" aca="1" ref="AD2975" ca="1">IFERROR(
  INDEX(
    montadora[Montadora],
    MATCH(TRUE,LEFT(J3355,NÚCARACT(montadora[SKU Parcial]))=montadora[SKU Parcial],0)
  ),
  ""
)</f>
        <v/>
      </c>
    </row>
    <row r="2976" spans="1:30" customFormat="1" x14ac:dyDescent="0.25">
      <c r="A2976" s="1" t="s">
        <v>6999</v>
      </c>
      <c r="B2976" s="1" t="s">
        <v>7000</v>
      </c>
      <c r="C2976" s="1" t="s">
        <v>7001</v>
      </c>
      <c r="D2976" s="1" t="s">
        <v>45</v>
      </c>
      <c r="E2976" s="1" t="s">
        <v>279</v>
      </c>
      <c r="F2976" s="1" t="s">
        <v>280</v>
      </c>
      <c r="G2976" s="6" t="s">
        <v>11227</v>
      </c>
      <c r="H2976" s="2" t="s">
        <v>30</v>
      </c>
      <c r="I2976" s="1" t="s">
        <v>31</v>
      </c>
      <c r="J2976" s="1" t="s">
        <v>1621</v>
      </c>
      <c r="K2976" s="4">
        <v>45790</v>
      </c>
      <c r="L2976" s="16" t="s">
        <v>11229</v>
      </c>
      <c r="M2976" s="26">
        <v>248.8</v>
      </c>
      <c r="N2976" s="2">
        <v>1</v>
      </c>
      <c r="O2976" s="26">
        <v>248.8</v>
      </c>
      <c r="P2976" s="26">
        <v>105</v>
      </c>
      <c r="Q2976" s="26">
        <v>18.93</v>
      </c>
      <c r="R2976" s="26">
        <v>29.86</v>
      </c>
      <c r="S2976" s="26">
        <v>0</v>
      </c>
      <c r="T2976" s="26">
        <v>24.95</v>
      </c>
      <c r="U2976" s="26">
        <v>70.06</v>
      </c>
      <c r="V2976" s="10">
        <v>0.28160000000000002</v>
      </c>
      <c r="W2976" s="1" t="s">
        <v>34</v>
      </c>
      <c r="X2976" s="3"/>
      <c r="Y2976" s="3"/>
      <c r="Z2976" s="5" t="s">
        <v>7980</v>
      </c>
      <c r="AA2976" s="5" t="str">
        <f>VLOOKUP(J2976, sku!B:C, 2, FALSE)</f>
        <v>Travessa Fiat - Slim - - - Strada Endurance Freedom Volcano - 2020+ - Prata</v>
      </c>
      <c r="AB2976" s="3" t="str">
        <f>VLOOKUP(J2976, sku!B:BM, 64, FALSE)</f>
        <v>Fabricação</v>
      </c>
      <c r="AC2976" s="3" t="str">
        <f>LEFT(pedidos[[#This Row],[SKU]],3)</f>
        <v>XFI</v>
      </c>
      <c r="AD2976" s="36" t="str" cm="1">
        <f t="array" aca="1" ref="AD2976" ca="1">IFERROR(
  INDEX(
    montadora[Montadora],
    MATCH(TRUE,LEFT(J3356,NÚCARACT(montadora[SKU Parcial]))=montadora[SKU Parcial],0)
  ),
  ""
)</f>
        <v/>
      </c>
    </row>
    <row r="2977" spans="1:30" customFormat="1" x14ac:dyDescent="0.25">
      <c r="A2977" s="1" t="s">
        <v>7002</v>
      </c>
      <c r="B2977" s="1" t="s">
        <v>7003</v>
      </c>
      <c r="C2977" s="1" t="s">
        <v>261</v>
      </c>
      <c r="D2977" s="1" t="s">
        <v>27</v>
      </c>
      <c r="E2977" s="1" t="s">
        <v>3097</v>
      </c>
      <c r="F2977" s="1" t="s">
        <v>561</v>
      </c>
      <c r="G2977" s="6" t="s">
        <v>11227</v>
      </c>
      <c r="H2977" s="2" t="s">
        <v>30</v>
      </c>
      <c r="I2977" s="1" t="s">
        <v>36</v>
      </c>
      <c r="J2977" s="1" t="s">
        <v>562</v>
      </c>
      <c r="K2977" s="4">
        <v>45790</v>
      </c>
      <c r="L2977" s="16" t="s">
        <v>11229</v>
      </c>
      <c r="M2977" s="26">
        <v>248.8</v>
      </c>
      <c r="N2977" s="2">
        <v>1</v>
      </c>
      <c r="O2977" s="26">
        <v>248.8</v>
      </c>
      <c r="P2977" s="26">
        <v>105</v>
      </c>
      <c r="Q2977" s="26">
        <v>18.93</v>
      </c>
      <c r="R2977" s="26">
        <v>29.86</v>
      </c>
      <c r="S2977" s="26">
        <v>0</v>
      </c>
      <c r="T2977" s="26">
        <v>24.95</v>
      </c>
      <c r="U2977" s="26">
        <v>70.06</v>
      </c>
      <c r="V2977" s="10">
        <v>0.28160000000000002</v>
      </c>
      <c r="W2977" s="1" t="s">
        <v>34</v>
      </c>
      <c r="X2977" s="3"/>
      <c r="Y2977" s="3"/>
      <c r="Z2977" s="5" t="s">
        <v>7980</v>
      </c>
      <c r="AA2977" s="5" t="str">
        <f>VLOOKUP(J2977, sku!B:C, 2, FALSE)</f>
        <v>Travessa Jeep - Slim - - - Renegade - 2016 A 2025 - Preto</v>
      </c>
      <c r="AB2977" s="3" t="str">
        <f>VLOOKUP(J2977, sku!B:BM, 64, FALSE)</f>
        <v>Fabricação</v>
      </c>
      <c r="AC2977" s="3" t="str">
        <f>LEFT(pedidos[[#This Row],[SKU]],3)</f>
        <v>XJP</v>
      </c>
      <c r="AD2977" s="36" t="str" cm="1">
        <f t="array" aca="1" ref="AD2977" ca="1">IFERROR(
  INDEX(
    montadora[Montadora],
    MATCH(TRUE,LEFT(J3357,NÚCARACT(montadora[SKU Parcial]))=montadora[SKU Parcial],0)
  ),
  ""
)</f>
        <v/>
      </c>
    </row>
    <row r="2978" spans="1:30" customFormat="1" x14ac:dyDescent="0.25">
      <c r="A2978" s="1" t="s">
        <v>7004</v>
      </c>
      <c r="B2978" s="1" t="s">
        <v>7005</v>
      </c>
      <c r="C2978" s="1" t="s">
        <v>7006</v>
      </c>
      <c r="D2978" s="1" t="s">
        <v>27</v>
      </c>
      <c r="E2978" s="1" t="s">
        <v>3097</v>
      </c>
      <c r="F2978" s="1" t="s">
        <v>561</v>
      </c>
      <c r="G2978" s="6" t="s">
        <v>11227</v>
      </c>
      <c r="H2978" s="2" t="s">
        <v>30</v>
      </c>
      <c r="I2978" s="1" t="s">
        <v>31</v>
      </c>
      <c r="J2978" s="1" t="s">
        <v>562</v>
      </c>
      <c r="K2978" s="4">
        <v>45790</v>
      </c>
      <c r="L2978" s="16" t="s">
        <v>11229</v>
      </c>
      <c r="M2978" s="26">
        <v>248.8</v>
      </c>
      <c r="N2978" s="2">
        <v>1</v>
      </c>
      <c r="O2978" s="26">
        <v>248.8</v>
      </c>
      <c r="P2978" s="26">
        <v>105</v>
      </c>
      <c r="Q2978" s="26">
        <v>18.93</v>
      </c>
      <c r="R2978" s="26">
        <v>29.86</v>
      </c>
      <c r="S2978" s="26">
        <v>0</v>
      </c>
      <c r="T2978" s="26">
        <v>24.95</v>
      </c>
      <c r="U2978" s="26">
        <v>70.06</v>
      </c>
      <c r="V2978" s="10">
        <v>0.28160000000000002</v>
      </c>
      <c r="W2978" s="1" t="s">
        <v>34</v>
      </c>
      <c r="X2978" s="3"/>
      <c r="Y2978" s="3"/>
      <c r="Z2978" s="5" t="s">
        <v>7980</v>
      </c>
      <c r="AA2978" s="5" t="str">
        <f>VLOOKUP(J2978, sku!B:C, 2, FALSE)</f>
        <v>Travessa Jeep - Slim - - - Renegade - 2016 A 2025 - Preto</v>
      </c>
      <c r="AB2978" s="3" t="str">
        <f>VLOOKUP(J2978, sku!B:BM, 64, FALSE)</f>
        <v>Fabricação</v>
      </c>
      <c r="AC2978" s="3" t="str">
        <f>LEFT(pedidos[[#This Row],[SKU]],3)</f>
        <v>XJP</v>
      </c>
      <c r="AD2978" s="36" t="str" cm="1">
        <f t="array" aca="1" ref="AD2978" ca="1">IFERROR(
  INDEX(
    montadora[Montadora],
    MATCH(TRUE,LEFT(J3358,NÚCARACT(montadora[SKU Parcial]))=montadora[SKU Parcial],0)
  ),
  ""
)</f>
        <v/>
      </c>
    </row>
    <row r="2979" spans="1:30" customFormat="1" x14ac:dyDescent="0.25">
      <c r="A2979" s="1" t="s">
        <v>7007</v>
      </c>
      <c r="B2979" s="1" t="s">
        <v>36</v>
      </c>
      <c r="C2979" s="1" t="s">
        <v>7008</v>
      </c>
      <c r="D2979" s="1" t="s">
        <v>358</v>
      </c>
      <c r="E2979" s="1" t="s">
        <v>279</v>
      </c>
      <c r="F2979" s="1" t="s">
        <v>280</v>
      </c>
      <c r="G2979" s="6" t="s">
        <v>11227</v>
      </c>
      <c r="H2979" s="2" t="s">
        <v>30</v>
      </c>
      <c r="I2979" s="1" t="s">
        <v>36</v>
      </c>
      <c r="J2979" s="1" t="s">
        <v>281</v>
      </c>
      <c r="K2979" s="4">
        <v>45790</v>
      </c>
      <c r="L2979" s="16" t="s">
        <v>11229</v>
      </c>
      <c r="M2979" s="26">
        <v>248.8</v>
      </c>
      <c r="N2979" s="2">
        <v>1</v>
      </c>
      <c r="O2979" s="26">
        <v>248.8</v>
      </c>
      <c r="P2979" s="26">
        <v>105</v>
      </c>
      <c r="Q2979" s="26">
        <v>18.93</v>
      </c>
      <c r="R2979" s="26">
        <v>29.86</v>
      </c>
      <c r="S2979" s="26">
        <v>0</v>
      </c>
      <c r="T2979" s="26">
        <v>24.95</v>
      </c>
      <c r="U2979" s="26">
        <v>70.06</v>
      </c>
      <c r="V2979" s="10">
        <v>0.28160000000000002</v>
      </c>
      <c r="W2979" s="1" t="s">
        <v>34</v>
      </c>
      <c r="X2979" s="3"/>
      <c r="Y2979" s="3"/>
      <c r="Z2979" s="5" t="s">
        <v>7980</v>
      </c>
      <c r="AA2979" s="5" t="str">
        <f>VLOOKUP(J2979, sku!B:C, 2, FALSE)</f>
        <v>Travessa Fiat - Slim - - - Strada Endurance Freedom Volcano - 2020+ - Preto</v>
      </c>
      <c r="AB2979" s="3" t="str">
        <f>VLOOKUP(J2979, sku!B:BM, 64, FALSE)</f>
        <v>Fabricação</v>
      </c>
      <c r="AC2979" s="3" t="str">
        <f>LEFT(pedidos[[#This Row],[SKU]],3)</f>
        <v>XFI</v>
      </c>
      <c r="AD2979" s="36" t="str" cm="1">
        <f t="array" aca="1" ref="AD2979" ca="1">IFERROR(
  INDEX(
    montadora[Montadora],
    MATCH(TRUE,LEFT(J3359,NÚCARACT(montadora[SKU Parcial]))=montadora[SKU Parcial],0)
  ),
  ""
)</f>
        <v/>
      </c>
    </row>
    <row r="2980" spans="1:30" customFormat="1" x14ac:dyDescent="0.25">
      <c r="A2980" s="1" t="s">
        <v>7009</v>
      </c>
      <c r="B2980" s="1" t="s">
        <v>36</v>
      </c>
      <c r="C2980" s="1" t="s">
        <v>965</v>
      </c>
      <c r="D2980" s="1" t="s">
        <v>38</v>
      </c>
      <c r="E2980" s="1" t="s">
        <v>66</v>
      </c>
      <c r="F2980" s="1" t="s">
        <v>71</v>
      </c>
      <c r="G2980" s="6" t="s">
        <v>11227</v>
      </c>
      <c r="H2980" s="2" t="s">
        <v>30</v>
      </c>
      <c r="I2980" s="1" t="s">
        <v>31</v>
      </c>
      <c r="J2980" s="1" t="s">
        <v>1844</v>
      </c>
      <c r="K2980" s="4">
        <v>45791</v>
      </c>
      <c r="L2980" s="16" t="s">
        <v>11229</v>
      </c>
      <c r="M2980" s="26">
        <v>248.8</v>
      </c>
      <c r="N2980" s="2">
        <v>1</v>
      </c>
      <c r="O2980" s="26">
        <v>248.8</v>
      </c>
      <c r="P2980" s="26">
        <v>105</v>
      </c>
      <c r="Q2980" s="26">
        <v>18.93</v>
      </c>
      <c r="R2980" s="26">
        <v>29.86</v>
      </c>
      <c r="S2980" s="26">
        <v>0</v>
      </c>
      <c r="T2980" s="26">
        <v>24.95</v>
      </c>
      <c r="U2980" s="26">
        <v>70.06</v>
      </c>
      <c r="V2980" s="10">
        <v>0.28160000000000002</v>
      </c>
      <c r="W2980" s="1" t="s">
        <v>34</v>
      </c>
      <c r="X2980" s="3"/>
      <c r="Y2980" s="3"/>
      <c r="Z2980" s="5" t="s">
        <v>7980</v>
      </c>
      <c r="AA2980" s="5" t="str">
        <f>VLOOKUP(J2980, sku!B:C, 2, FALSE)</f>
        <v>Travessa Chevrolet - Slim - - - Spin - 2012 A 2024 - Prata</v>
      </c>
      <c r="AB2980" s="3" t="str">
        <f>VLOOKUP(J2980, sku!B:BM, 64, FALSE)</f>
        <v>Fabricação</v>
      </c>
      <c r="AC2980" s="3" t="str">
        <f>LEFT(pedidos[[#This Row],[SKU]],3)</f>
        <v>XGM</v>
      </c>
      <c r="AD2980" s="36" t="str" cm="1">
        <f t="array" aca="1" ref="AD2980" ca="1">IFERROR(
  INDEX(
    montadora[Montadora],
    MATCH(TRUE,LEFT(J3360,NÚCARACT(montadora[SKU Parcial]))=montadora[SKU Parcial],0)
  ),
  ""
)</f>
        <v/>
      </c>
    </row>
    <row r="2981" spans="1:30" customFormat="1" x14ac:dyDescent="0.25">
      <c r="A2981" s="1" t="s">
        <v>7010</v>
      </c>
      <c r="B2981" s="1" t="s">
        <v>36</v>
      </c>
      <c r="C2981" s="1" t="s">
        <v>7011</v>
      </c>
      <c r="D2981" s="1" t="s">
        <v>138</v>
      </c>
      <c r="E2981" s="1" t="s">
        <v>279</v>
      </c>
      <c r="F2981" s="1" t="s">
        <v>280</v>
      </c>
      <c r="G2981" s="6" t="s">
        <v>11227</v>
      </c>
      <c r="H2981" s="2" t="s">
        <v>30</v>
      </c>
      <c r="I2981" s="1" t="s">
        <v>36</v>
      </c>
      <c r="J2981" s="1" t="s">
        <v>281</v>
      </c>
      <c r="K2981" s="4">
        <v>45793</v>
      </c>
      <c r="L2981" s="16" t="s">
        <v>11229</v>
      </c>
      <c r="M2981" s="26">
        <v>248.8</v>
      </c>
      <c r="N2981" s="2">
        <v>1</v>
      </c>
      <c r="O2981" s="26">
        <v>248.8</v>
      </c>
      <c r="P2981" s="26">
        <v>105</v>
      </c>
      <c r="Q2981" s="26">
        <v>18.93</v>
      </c>
      <c r="R2981" s="26">
        <v>29.86</v>
      </c>
      <c r="S2981" s="26">
        <v>0</v>
      </c>
      <c r="T2981" s="26">
        <v>24.95</v>
      </c>
      <c r="U2981" s="26">
        <v>70.06</v>
      </c>
      <c r="V2981" s="10">
        <v>0.28160000000000002</v>
      </c>
      <c r="W2981" s="1" t="s">
        <v>34</v>
      </c>
      <c r="X2981" s="3"/>
      <c r="Y2981" s="3"/>
      <c r="Z2981" s="5" t="s">
        <v>7980</v>
      </c>
      <c r="AA2981" s="5" t="str">
        <f>VLOOKUP(J2981, sku!B:C, 2, FALSE)</f>
        <v>Travessa Fiat - Slim - - - Strada Endurance Freedom Volcano - 2020+ - Preto</v>
      </c>
      <c r="AB2981" s="3" t="str">
        <f>VLOOKUP(J2981, sku!B:BM, 64, FALSE)</f>
        <v>Fabricação</v>
      </c>
      <c r="AC2981" s="3" t="str">
        <f>LEFT(pedidos[[#This Row],[SKU]],3)</f>
        <v>XFI</v>
      </c>
      <c r="AD2981" s="36" t="str" cm="1">
        <f t="array" aca="1" ref="AD2981" ca="1">IFERROR(
  INDEX(
    montadora[Montadora],
    MATCH(TRUE,LEFT(J3361,NÚCARACT(montadora[SKU Parcial]))=montadora[SKU Parcial],0)
  ),
  ""
)</f>
        <v/>
      </c>
    </row>
    <row r="2982" spans="1:30" customFormat="1" x14ac:dyDescent="0.25">
      <c r="A2982" s="1" t="s">
        <v>7012</v>
      </c>
      <c r="B2982" s="1" t="s">
        <v>36</v>
      </c>
      <c r="C2982" s="1" t="s">
        <v>7013</v>
      </c>
      <c r="D2982" s="1" t="s">
        <v>538</v>
      </c>
      <c r="E2982" s="1" t="s">
        <v>279</v>
      </c>
      <c r="F2982" s="1" t="s">
        <v>280</v>
      </c>
      <c r="G2982" s="6" t="s">
        <v>11227</v>
      </c>
      <c r="H2982" s="2" t="s">
        <v>30</v>
      </c>
      <c r="I2982" s="1" t="s">
        <v>31</v>
      </c>
      <c r="J2982" s="1" t="s">
        <v>281</v>
      </c>
      <c r="K2982" s="4">
        <v>45796</v>
      </c>
      <c r="L2982" s="16" t="s">
        <v>11229</v>
      </c>
      <c r="M2982" s="26">
        <v>248.8</v>
      </c>
      <c r="N2982" s="2">
        <v>1</v>
      </c>
      <c r="O2982" s="26">
        <v>248.8</v>
      </c>
      <c r="P2982" s="26">
        <v>105</v>
      </c>
      <c r="Q2982" s="26">
        <v>18.93</v>
      </c>
      <c r="R2982" s="26">
        <v>29.86</v>
      </c>
      <c r="S2982" s="26">
        <v>0</v>
      </c>
      <c r="T2982" s="26">
        <v>24.95</v>
      </c>
      <c r="U2982" s="26">
        <v>70.06</v>
      </c>
      <c r="V2982" s="10">
        <v>0.28160000000000002</v>
      </c>
      <c r="W2982" s="1" t="s">
        <v>34</v>
      </c>
      <c r="X2982" s="3"/>
      <c r="Y2982" s="3"/>
      <c r="Z2982" s="5" t="s">
        <v>7980</v>
      </c>
      <c r="AA2982" s="5" t="str">
        <f>VLOOKUP(J2982, sku!B:C, 2, FALSE)</f>
        <v>Travessa Fiat - Slim - - - Strada Endurance Freedom Volcano - 2020+ - Preto</v>
      </c>
      <c r="AB2982" s="3" t="str">
        <f>VLOOKUP(J2982, sku!B:BM, 64, FALSE)</f>
        <v>Fabricação</v>
      </c>
      <c r="AC2982" s="3" t="str">
        <f>LEFT(pedidos[[#This Row],[SKU]],3)</f>
        <v>XFI</v>
      </c>
      <c r="AD2982" s="36" t="str" cm="1">
        <f t="array" aca="1" ref="AD2982" ca="1">IFERROR(
  INDEX(
    montadora[Montadora],
    MATCH(TRUE,LEFT(J3362,NÚCARACT(montadora[SKU Parcial]))=montadora[SKU Parcial],0)
  ),
  ""
)</f>
        <v/>
      </c>
    </row>
    <row r="2983" spans="1:30" customFormat="1" x14ac:dyDescent="0.25">
      <c r="A2983" s="1" t="s">
        <v>7014</v>
      </c>
      <c r="B2983" s="1" t="s">
        <v>36</v>
      </c>
      <c r="C2983" s="1" t="s">
        <v>7015</v>
      </c>
      <c r="D2983" s="1" t="s">
        <v>534</v>
      </c>
      <c r="E2983" s="1" t="s">
        <v>66</v>
      </c>
      <c r="F2983" s="1" t="s">
        <v>71</v>
      </c>
      <c r="G2983" s="6" t="s">
        <v>11227</v>
      </c>
      <c r="H2983" s="2" t="s">
        <v>30</v>
      </c>
      <c r="I2983" s="1" t="s">
        <v>36</v>
      </c>
      <c r="J2983" s="1" t="s">
        <v>396</v>
      </c>
      <c r="K2983" s="4">
        <v>45797</v>
      </c>
      <c r="L2983" s="16" t="s">
        <v>11229</v>
      </c>
      <c r="M2983" s="26">
        <v>248.8</v>
      </c>
      <c r="N2983" s="2">
        <v>1</v>
      </c>
      <c r="O2983" s="26">
        <v>281.7</v>
      </c>
      <c r="P2983" s="26">
        <v>105</v>
      </c>
      <c r="Q2983" s="26">
        <v>18.93</v>
      </c>
      <c r="R2983" s="26">
        <v>29.86</v>
      </c>
      <c r="S2983" s="26">
        <v>32.9</v>
      </c>
      <c r="T2983" s="26">
        <v>24.95</v>
      </c>
      <c r="U2983" s="26">
        <v>70.06</v>
      </c>
      <c r="V2983" s="10">
        <v>0.28160000000000002</v>
      </c>
      <c r="W2983" s="1" t="s">
        <v>34</v>
      </c>
      <c r="X2983" s="3"/>
      <c r="Y2983" s="3"/>
      <c r="Z2983" s="5" t="s">
        <v>7980</v>
      </c>
      <c r="AA2983" s="5" t="str">
        <f>VLOOKUP(J2983, sku!B:C, 2, FALSE)</f>
        <v>Travessa Chevrolet - Slim - - - Montana - 2023+ - Prata</v>
      </c>
      <c r="AB2983" s="3" t="str">
        <f>VLOOKUP(J2983, sku!B:BM, 64, FALSE)</f>
        <v>Fabricação</v>
      </c>
      <c r="AC2983" s="3" t="str">
        <f>LEFT(pedidos[[#This Row],[SKU]],3)</f>
        <v>XGM</v>
      </c>
      <c r="AD2983" s="36" t="str" cm="1">
        <f t="array" aca="1" ref="AD2983" ca="1">IFERROR(
  INDEX(
    montadora[Montadora],
    MATCH(TRUE,LEFT(#REF!,NÚCARACT(montadora[SKU Parcial]))=montadora[SKU Parcial],0)
  ),
  ""
)</f>
        <v/>
      </c>
    </row>
    <row r="2984" spans="1:30" customFormat="1" x14ac:dyDescent="0.25">
      <c r="A2984" s="1" t="s">
        <v>7016</v>
      </c>
      <c r="B2984" s="1" t="s">
        <v>7017</v>
      </c>
      <c r="C2984" s="1" t="s">
        <v>7018</v>
      </c>
      <c r="D2984" s="1" t="s">
        <v>709</v>
      </c>
      <c r="E2984" s="1" t="s">
        <v>279</v>
      </c>
      <c r="F2984" s="1" t="s">
        <v>280</v>
      </c>
      <c r="G2984" s="6" t="s">
        <v>11227</v>
      </c>
      <c r="H2984" s="2" t="s">
        <v>30</v>
      </c>
      <c r="I2984" s="1" t="s">
        <v>31</v>
      </c>
      <c r="J2984" s="1" t="s">
        <v>281</v>
      </c>
      <c r="K2984" s="4">
        <v>45797</v>
      </c>
      <c r="L2984" s="16" t="s">
        <v>11229</v>
      </c>
      <c r="M2984" s="26">
        <v>248.8</v>
      </c>
      <c r="N2984" s="2">
        <v>1</v>
      </c>
      <c r="O2984" s="26">
        <v>248.8</v>
      </c>
      <c r="P2984" s="26">
        <v>105</v>
      </c>
      <c r="Q2984" s="26">
        <v>18.93</v>
      </c>
      <c r="R2984" s="26">
        <v>29.86</v>
      </c>
      <c r="S2984" s="26">
        <v>0</v>
      </c>
      <c r="T2984" s="26">
        <v>24.95</v>
      </c>
      <c r="U2984" s="26">
        <v>70.06</v>
      </c>
      <c r="V2984" s="10">
        <v>0.28160000000000002</v>
      </c>
      <c r="W2984" s="1" t="s">
        <v>34</v>
      </c>
      <c r="X2984" s="3"/>
      <c r="Y2984" s="3"/>
      <c r="Z2984" s="5" t="s">
        <v>7980</v>
      </c>
      <c r="AA2984" s="5" t="str">
        <f>VLOOKUP(J2984, sku!B:C, 2, FALSE)</f>
        <v>Travessa Fiat - Slim - - - Strada Endurance Freedom Volcano - 2020+ - Preto</v>
      </c>
      <c r="AB2984" s="3" t="str">
        <f>VLOOKUP(J2984, sku!B:BM, 64, FALSE)</f>
        <v>Fabricação</v>
      </c>
      <c r="AC2984" s="3" t="str">
        <f>LEFT(pedidos[[#This Row],[SKU]],3)</f>
        <v>XFI</v>
      </c>
      <c r="AD2984" s="36" t="str" cm="1">
        <f t="array" aca="1" ref="AD2984" ca="1">IFERROR(
  INDEX(
    montadora[Montadora],
    MATCH(TRUE,LEFT(#REF!,NÚCARACT(montadora[SKU Parcial]))=montadora[SKU Parcial],0)
  ),
  ""
)</f>
        <v/>
      </c>
    </row>
    <row r="2985" spans="1:30" customFormat="1" x14ac:dyDescent="0.25">
      <c r="A2985" s="1" t="s">
        <v>7019</v>
      </c>
      <c r="B2985" s="1" t="s">
        <v>7020</v>
      </c>
      <c r="C2985" s="1" t="s">
        <v>7021</v>
      </c>
      <c r="D2985" s="1" t="s">
        <v>658</v>
      </c>
      <c r="E2985" s="1" t="s">
        <v>279</v>
      </c>
      <c r="F2985" s="1" t="s">
        <v>280</v>
      </c>
      <c r="G2985" s="6" t="s">
        <v>11227</v>
      </c>
      <c r="H2985" s="2" t="s">
        <v>30</v>
      </c>
      <c r="I2985" s="1" t="s">
        <v>36</v>
      </c>
      <c r="J2985" s="1" t="s">
        <v>281</v>
      </c>
      <c r="K2985" s="4">
        <v>45798</v>
      </c>
      <c r="L2985" s="16" t="s">
        <v>11229</v>
      </c>
      <c r="M2985" s="26">
        <v>248.8</v>
      </c>
      <c r="N2985" s="2">
        <v>1</v>
      </c>
      <c r="O2985" s="26">
        <v>248.8</v>
      </c>
      <c r="P2985" s="26">
        <v>105</v>
      </c>
      <c r="Q2985" s="26">
        <v>18.93</v>
      </c>
      <c r="R2985" s="26">
        <v>29.86</v>
      </c>
      <c r="S2985" s="26">
        <v>0</v>
      </c>
      <c r="T2985" s="26">
        <v>24.95</v>
      </c>
      <c r="U2985" s="26">
        <v>70.06</v>
      </c>
      <c r="V2985" s="10">
        <v>0.28160000000000002</v>
      </c>
      <c r="W2985" s="1" t="s">
        <v>34</v>
      </c>
      <c r="X2985" s="3"/>
      <c r="Y2985" s="3"/>
      <c r="Z2985" s="5" t="s">
        <v>7980</v>
      </c>
      <c r="AA2985" s="5" t="str">
        <f>VLOOKUP(J2985, sku!B:C, 2, FALSE)</f>
        <v>Travessa Fiat - Slim - - - Strada Endurance Freedom Volcano - 2020+ - Preto</v>
      </c>
      <c r="AB2985" s="3" t="str">
        <f>VLOOKUP(J2985, sku!B:BM, 64, FALSE)</f>
        <v>Fabricação</v>
      </c>
      <c r="AC2985" s="3" t="str">
        <f>LEFT(pedidos[[#This Row],[SKU]],3)</f>
        <v>XFI</v>
      </c>
      <c r="AD2985" s="36" t="str" cm="1">
        <f t="array" aca="1" ref="AD2985" ca="1">IFERROR(
  INDEX(
    montadora[Montadora],
    MATCH(TRUE,LEFT(#REF!,NÚCARACT(montadora[SKU Parcial]))=montadora[SKU Parcial],0)
  ),
  ""
)</f>
        <v/>
      </c>
    </row>
    <row r="2986" spans="1:30" customFormat="1" x14ac:dyDescent="0.25">
      <c r="A2986" s="1" t="s">
        <v>7022</v>
      </c>
      <c r="B2986" s="1" t="s">
        <v>7023</v>
      </c>
      <c r="C2986" s="1" t="s">
        <v>7024</v>
      </c>
      <c r="D2986" s="1" t="s">
        <v>420</v>
      </c>
      <c r="E2986" s="1" t="s">
        <v>279</v>
      </c>
      <c r="F2986" s="1" t="s">
        <v>280</v>
      </c>
      <c r="G2986" s="6" t="s">
        <v>11227</v>
      </c>
      <c r="H2986" s="2" t="s">
        <v>30</v>
      </c>
      <c r="I2986" s="1" t="s">
        <v>36</v>
      </c>
      <c r="J2986" s="1" t="s">
        <v>281</v>
      </c>
      <c r="K2986" s="4">
        <v>45798</v>
      </c>
      <c r="L2986" s="16" t="s">
        <v>11229</v>
      </c>
      <c r="M2986" s="26">
        <v>248.8</v>
      </c>
      <c r="N2986" s="2">
        <v>1</v>
      </c>
      <c r="O2986" s="26">
        <v>248.8</v>
      </c>
      <c r="P2986" s="26">
        <v>105</v>
      </c>
      <c r="Q2986" s="26">
        <v>18.93</v>
      </c>
      <c r="R2986" s="26">
        <v>29.86</v>
      </c>
      <c r="S2986" s="26">
        <v>0</v>
      </c>
      <c r="T2986" s="26">
        <v>24.95</v>
      </c>
      <c r="U2986" s="26">
        <v>70.06</v>
      </c>
      <c r="V2986" s="10">
        <v>0.28160000000000002</v>
      </c>
      <c r="W2986" s="1" t="s">
        <v>34</v>
      </c>
      <c r="X2986" s="3"/>
      <c r="Y2986" s="3"/>
      <c r="Z2986" s="5" t="s">
        <v>7980</v>
      </c>
      <c r="AA2986" s="5" t="str">
        <f>VLOOKUP(J2986, sku!B:C, 2, FALSE)</f>
        <v>Travessa Fiat - Slim - - - Strada Endurance Freedom Volcano - 2020+ - Preto</v>
      </c>
      <c r="AB2986" s="3" t="str">
        <f>VLOOKUP(J2986, sku!B:BM, 64, FALSE)</f>
        <v>Fabricação</v>
      </c>
      <c r="AC2986" s="3" t="str">
        <f>LEFT(pedidos[[#This Row],[SKU]],3)</f>
        <v>XFI</v>
      </c>
      <c r="AD2986" s="36" t="str" cm="1">
        <f t="array" aca="1" ref="AD2986" ca="1">IFERROR(
  INDEX(
    montadora[Montadora],
    MATCH(TRUE,LEFT(#REF!,NÚCARACT(montadora[SKU Parcial]))=montadora[SKU Parcial],0)
  ),
  ""
)</f>
        <v/>
      </c>
    </row>
    <row r="2987" spans="1:30" customFormat="1" x14ac:dyDescent="0.25">
      <c r="A2987" s="1" t="s">
        <v>7025</v>
      </c>
      <c r="B2987" s="1" t="s">
        <v>7026</v>
      </c>
      <c r="C2987" s="1" t="s">
        <v>1571</v>
      </c>
      <c r="D2987" s="1" t="s">
        <v>27</v>
      </c>
      <c r="E2987" s="1" t="s">
        <v>3097</v>
      </c>
      <c r="F2987" s="1" t="s">
        <v>561</v>
      </c>
      <c r="G2987" s="6" t="s">
        <v>11227</v>
      </c>
      <c r="H2987" s="2" t="s">
        <v>30</v>
      </c>
      <c r="I2987" s="1" t="s">
        <v>31</v>
      </c>
      <c r="J2987" s="1" t="s">
        <v>562</v>
      </c>
      <c r="K2987" s="4">
        <v>45799</v>
      </c>
      <c r="L2987" s="16" t="s">
        <v>11229</v>
      </c>
      <c r="M2987" s="26">
        <v>248.8</v>
      </c>
      <c r="N2987" s="2">
        <v>1</v>
      </c>
      <c r="O2987" s="26">
        <v>248.8</v>
      </c>
      <c r="P2987" s="26">
        <v>105</v>
      </c>
      <c r="Q2987" s="26">
        <v>18.93</v>
      </c>
      <c r="R2987" s="26">
        <v>29.86</v>
      </c>
      <c r="S2987" s="26">
        <v>0</v>
      </c>
      <c r="T2987" s="26">
        <v>24.95</v>
      </c>
      <c r="U2987" s="26">
        <v>70.06</v>
      </c>
      <c r="V2987" s="10">
        <v>0.28160000000000002</v>
      </c>
      <c r="W2987" s="1" t="s">
        <v>34</v>
      </c>
      <c r="X2987" s="3"/>
      <c r="Y2987" s="3"/>
      <c r="Z2987" s="5" t="s">
        <v>7980</v>
      </c>
      <c r="AA2987" s="5" t="str">
        <f>VLOOKUP(J2987, sku!B:C, 2, FALSE)</f>
        <v>Travessa Jeep - Slim - - - Renegade - 2016 A 2025 - Preto</v>
      </c>
      <c r="AB2987" s="3" t="str">
        <f>VLOOKUP(J2987, sku!B:BM, 64, FALSE)</f>
        <v>Fabricação</v>
      </c>
      <c r="AC2987" s="3" t="str">
        <f>LEFT(pedidos[[#This Row],[SKU]],3)</f>
        <v>XJP</v>
      </c>
      <c r="AD2987" s="36" t="str" cm="1">
        <f t="array" aca="1" ref="AD2987" ca="1">IFERROR(
  INDEX(
    montadora[Montadora],
    MATCH(TRUE,LEFT(#REF!,NÚCARACT(montadora[SKU Parcial]))=montadora[SKU Parcial],0)
  ),
  ""
)</f>
        <v/>
      </c>
    </row>
    <row r="2988" spans="1:30" customFormat="1" x14ac:dyDescent="0.25">
      <c r="A2988" s="1" t="s">
        <v>7027</v>
      </c>
      <c r="B2988" s="1" t="s">
        <v>36</v>
      </c>
      <c r="C2988" s="1" t="s">
        <v>6935</v>
      </c>
      <c r="D2988" s="1" t="s">
        <v>395</v>
      </c>
      <c r="E2988" s="1" t="s">
        <v>66</v>
      </c>
      <c r="F2988" s="1" t="s">
        <v>71</v>
      </c>
      <c r="G2988" s="6" t="s">
        <v>11227</v>
      </c>
      <c r="H2988" s="2" t="s">
        <v>30</v>
      </c>
      <c r="I2988" s="1" t="s">
        <v>36</v>
      </c>
      <c r="J2988" s="1" t="s">
        <v>68</v>
      </c>
      <c r="K2988" s="4">
        <v>45799</v>
      </c>
      <c r="L2988" s="16" t="s">
        <v>11229</v>
      </c>
      <c r="M2988" s="26">
        <v>248.8</v>
      </c>
      <c r="N2988" s="2">
        <v>1</v>
      </c>
      <c r="O2988" s="26">
        <v>291.7</v>
      </c>
      <c r="P2988" s="26">
        <v>105</v>
      </c>
      <c r="Q2988" s="26">
        <v>18.93</v>
      </c>
      <c r="R2988" s="26">
        <v>29.86</v>
      </c>
      <c r="S2988" s="26">
        <v>42.9</v>
      </c>
      <c r="T2988" s="26">
        <v>24.95</v>
      </c>
      <c r="U2988" s="26">
        <v>70.06</v>
      </c>
      <c r="V2988" s="10">
        <v>0.28160000000000002</v>
      </c>
      <c r="W2988" s="1" t="s">
        <v>89</v>
      </c>
      <c r="X2988" s="3"/>
      <c r="Y2988" s="3"/>
      <c r="Z2988" s="5" t="s">
        <v>7980</v>
      </c>
      <c r="AA2988" s="5" t="str">
        <f>VLOOKUP(J2988, sku!B:C, 2, FALSE)</f>
        <v>Travessa Chevrolet - Slim - - - Montana - 2023+ - Preto</v>
      </c>
      <c r="AB2988" s="3" t="str">
        <f>VLOOKUP(J2988, sku!B:BM, 64, FALSE)</f>
        <v>Fabricação</v>
      </c>
      <c r="AC2988" s="3" t="str">
        <f>LEFT(pedidos[[#This Row],[SKU]],3)</f>
        <v>XGM</v>
      </c>
      <c r="AD2988" s="36" t="str" cm="1">
        <f t="array" aca="1" ref="AD2988" ca="1">IFERROR(
  INDEX(
    montadora[Montadora],
    MATCH(TRUE,LEFT(#REF!,NÚCARACT(montadora[SKU Parcial]))=montadora[SKU Parcial],0)
  ),
  ""
)</f>
        <v/>
      </c>
    </row>
    <row r="2989" spans="1:30" customFormat="1" x14ac:dyDescent="0.25">
      <c r="A2989" s="1" t="s">
        <v>7028</v>
      </c>
      <c r="B2989" s="1" t="s">
        <v>7029</v>
      </c>
      <c r="C2989" s="1" t="s">
        <v>7030</v>
      </c>
      <c r="D2989" s="1" t="s">
        <v>27</v>
      </c>
      <c r="E2989" s="1" t="s">
        <v>279</v>
      </c>
      <c r="F2989" s="1" t="s">
        <v>280</v>
      </c>
      <c r="G2989" s="6" t="s">
        <v>11227</v>
      </c>
      <c r="H2989" s="2" t="s">
        <v>30</v>
      </c>
      <c r="I2989" s="1" t="s">
        <v>36</v>
      </c>
      <c r="J2989" s="1" t="s">
        <v>281</v>
      </c>
      <c r="K2989" s="4">
        <v>45804</v>
      </c>
      <c r="L2989" s="16" t="s">
        <v>11229</v>
      </c>
      <c r="M2989" s="26">
        <v>248.8</v>
      </c>
      <c r="N2989" s="2">
        <v>1</v>
      </c>
      <c r="O2989" s="26">
        <v>248.8</v>
      </c>
      <c r="P2989" s="26">
        <v>105</v>
      </c>
      <c r="Q2989" s="26">
        <v>18.93</v>
      </c>
      <c r="R2989" s="26">
        <v>29.86</v>
      </c>
      <c r="S2989" s="26">
        <v>0</v>
      </c>
      <c r="T2989" s="26">
        <v>24.95</v>
      </c>
      <c r="U2989" s="26">
        <v>70.06</v>
      </c>
      <c r="V2989" s="10">
        <v>0.28160000000000002</v>
      </c>
      <c r="W2989" s="1" t="s">
        <v>34</v>
      </c>
      <c r="X2989" s="3"/>
      <c r="Y2989" s="3"/>
      <c r="Z2989" s="5" t="s">
        <v>7980</v>
      </c>
      <c r="AA2989" s="5" t="str">
        <f>VLOOKUP(J2989, sku!B:C, 2, FALSE)</f>
        <v>Travessa Fiat - Slim - - - Strada Endurance Freedom Volcano - 2020+ - Preto</v>
      </c>
      <c r="AB2989" s="3" t="str">
        <f>VLOOKUP(J2989, sku!B:BM, 64, FALSE)</f>
        <v>Fabricação</v>
      </c>
      <c r="AC2989" s="3" t="str">
        <f>LEFT(pedidos[[#This Row],[SKU]],3)</f>
        <v>XFI</v>
      </c>
      <c r="AD2989" s="36" t="str" cm="1">
        <f t="array" aca="1" ref="AD2989" ca="1">IFERROR(
  INDEX(
    montadora[Montadora],
    MATCH(TRUE,LEFT(#REF!,NÚCARACT(montadora[SKU Parcial]))=montadora[SKU Parcial],0)
  ),
  ""
)</f>
        <v/>
      </c>
    </row>
    <row r="2990" spans="1:30" customFormat="1" x14ac:dyDescent="0.25">
      <c r="A2990" s="1" t="s">
        <v>4517</v>
      </c>
      <c r="B2990" s="1" t="s">
        <v>4518</v>
      </c>
      <c r="C2990" s="1" t="s">
        <v>4519</v>
      </c>
      <c r="D2990" s="1" t="s">
        <v>138</v>
      </c>
      <c r="E2990" s="1" t="s">
        <v>1743</v>
      </c>
      <c r="F2990" s="1" t="s">
        <v>1744</v>
      </c>
      <c r="G2990" s="6" t="s">
        <v>11227</v>
      </c>
      <c r="H2990" s="2" t="s">
        <v>30</v>
      </c>
      <c r="I2990" s="1" t="s">
        <v>36</v>
      </c>
      <c r="J2990" s="1" t="s">
        <v>1745</v>
      </c>
      <c r="K2990" s="4">
        <v>45812</v>
      </c>
      <c r="L2990" s="16" t="s">
        <v>11229</v>
      </c>
      <c r="M2990" s="26">
        <v>248.8</v>
      </c>
      <c r="N2990" s="2">
        <v>1</v>
      </c>
      <c r="O2990" s="26">
        <v>248.8</v>
      </c>
      <c r="P2990" s="26">
        <v>105</v>
      </c>
      <c r="Q2990" s="26">
        <v>20.45</v>
      </c>
      <c r="R2990" s="26">
        <v>29.86</v>
      </c>
      <c r="S2990" s="26">
        <v>0</v>
      </c>
      <c r="T2990" s="26">
        <v>23.45</v>
      </c>
      <c r="U2990" s="26">
        <v>70.040000000000006</v>
      </c>
      <c r="V2990" s="10">
        <v>0.28149999999999997</v>
      </c>
      <c r="W2990" s="1" t="s">
        <v>34</v>
      </c>
      <c r="X2990" s="3"/>
      <c r="Y2990" s="3"/>
      <c r="Z2990" s="5" t="s">
        <v>7980</v>
      </c>
      <c r="AA2990" s="5" t="str">
        <f>VLOOKUP(J2990, sku!B:C, 2, FALSE)</f>
        <v>Travessa Fiat - Slim - - - Palio Weekend - 1997 A 2020 - Preto</v>
      </c>
      <c r="AB2990" s="3" t="str">
        <f>VLOOKUP(J2990, sku!B:BM, 64, FALSE)</f>
        <v>Fabricação</v>
      </c>
      <c r="AC2990" s="3" t="str">
        <f>LEFT(pedidos[[#This Row],[SKU]],3)</f>
        <v>XFI</v>
      </c>
      <c r="AD2990" s="36" t="str" cm="1">
        <f t="array" aca="1" ref="AD2990" ca="1">IFERROR(
  INDEX(
    montadora[Montadora],
    MATCH(TRUE,LEFT(#REF!,NÚCARACT(montadora[SKU Parcial]))=montadora[SKU Parcial],0)
  ),
  ""
)</f>
        <v/>
      </c>
    </row>
    <row r="2991" spans="1:30" customFormat="1" x14ac:dyDescent="0.25">
      <c r="A2991" s="1" t="s">
        <v>4522</v>
      </c>
      <c r="B2991" s="1" t="s">
        <v>36</v>
      </c>
      <c r="C2991" s="1" t="s">
        <v>4182</v>
      </c>
      <c r="D2991" s="1" t="s">
        <v>138</v>
      </c>
      <c r="E2991" s="1" t="s">
        <v>1743</v>
      </c>
      <c r="F2991" s="1" t="s">
        <v>1744</v>
      </c>
      <c r="G2991" s="6" t="s">
        <v>11227</v>
      </c>
      <c r="H2991" s="2" t="s">
        <v>30</v>
      </c>
      <c r="I2991" s="1" t="s">
        <v>36</v>
      </c>
      <c r="J2991" s="1" t="s">
        <v>1745</v>
      </c>
      <c r="K2991" s="4">
        <v>45820</v>
      </c>
      <c r="L2991" s="16" t="s">
        <v>11229</v>
      </c>
      <c r="M2991" s="26">
        <v>248.8</v>
      </c>
      <c r="N2991" s="2">
        <v>1</v>
      </c>
      <c r="O2991" s="26">
        <v>248.8</v>
      </c>
      <c r="P2991" s="26">
        <v>105</v>
      </c>
      <c r="Q2991" s="26">
        <v>20.45</v>
      </c>
      <c r="R2991" s="26">
        <v>29.86</v>
      </c>
      <c r="S2991" s="26">
        <v>0</v>
      </c>
      <c r="T2991" s="26">
        <v>23.45</v>
      </c>
      <c r="U2991" s="26">
        <v>70.040000000000006</v>
      </c>
      <c r="V2991" s="10">
        <v>0.28149999999999997</v>
      </c>
      <c r="W2991" s="1" t="s">
        <v>34</v>
      </c>
      <c r="X2991" s="3"/>
      <c r="Y2991" s="3"/>
      <c r="Z2991" s="5" t="s">
        <v>7980</v>
      </c>
      <c r="AA2991" s="5" t="str">
        <f>VLOOKUP(J2991, sku!B:C, 2, FALSE)</f>
        <v>Travessa Fiat - Slim - - - Palio Weekend - 1997 A 2020 - Preto</v>
      </c>
      <c r="AB2991" s="3" t="str">
        <f>VLOOKUP(J2991, sku!B:BM, 64, FALSE)</f>
        <v>Fabricação</v>
      </c>
      <c r="AC2991" s="3" t="str">
        <f>LEFT(pedidos[[#This Row],[SKU]],3)</f>
        <v>XFI</v>
      </c>
      <c r="AD2991" s="36" t="str" cm="1">
        <f t="array" aca="1" ref="AD2991" ca="1">IFERROR(
  INDEX(
    montadora[Montadora],
    MATCH(TRUE,LEFT(#REF!,NÚCARACT(montadora[SKU Parcial]))=montadora[SKU Parcial],0)
  ),
  ""
)</f>
        <v/>
      </c>
    </row>
    <row r="2992" spans="1:30" customFormat="1" x14ac:dyDescent="0.25">
      <c r="A2992" s="1" t="s">
        <v>4545</v>
      </c>
      <c r="B2992" s="1" t="s">
        <v>36</v>
      </c>
      <c r="C2992" s="1" t="s">
        <v>132</v>
      </c>
      <c r="D2992" s="1" t="s">
        <v>27</v>
      </c>
      <c r="E2992" s="1" t="s">
        <v>66</v>
      </c>
      <c r="F2992" s="1" t="s">
        <v>71</v>
      </c>
      <c r="G2992" s="6" t="s">
        <v>11227</v>
      </c>
      <c r="H2992" s="2" t="s">
        <v>30</v>
      </c>
      <c r="I2992" s="1" t="s">
        <v>31</v>
      </c>
      <c r="J2992" s="1" t="s">
        <v>354</v>
      </c>
      <c r="K2992" s="4">
        <v>45830</v>
      </c>
      <c r="L2992" s="20" t="s">
        <v>33</v>
      </c>
      <c r="M2992" s="26">
        <v>228.8</v>
      </c>
      <c r="N2992" s="2">
        <v>1</v>
      </c>
      <c r="O2992" s="26">
        <v>230.39</v>
      </c>
      <c r="P2992" s="26">
        <v>105</v>
      </c>
      <c r="Q2992" s="27">
        <v>0</v>
      </c>
      <c r="R2992" s="26">
        <v>27.46</v>
      </c>
      <c r="S2992" s="26">
        <v>1.59</v>
      </c>
      <c r="T2992" s="26">
        <v>14.31</v>
      </c>
      <c r="U2992" s="26">
        <v>63.22</v>
      </c>
      <c r="V2992" s="10">
        <v>0.27629999999999999</v>
      </c>
      <c r="W2992" s="1" t="s">
        <v>34</v>
      </c>
      <c r="X2992" s="3"/>
      <c r="Y2992" s="3"/>
      <c r="Z2992" s="5" t="s">
        <v>7980</v>
      </c>
      <c r="AA2992" s="5" t="str">
        <f>VLOOKUP(J2992, sku!B:C, 2, FALSE)</f>
        <v>Travessa Chevrolet - Slim - - - Spin - 2012 A 2024 - Preto</v>
      </c>
      <c r="AB2992" s="3" t="str">
        <f>VLOOKUP(J2992, sku!B:BM, 64, FALSE)</f>
        <v>Fabricação</v>
      </c>
      <c r="AC2992" s="3" t="str">
        <f>LEFT(pedidos[[#This Row],[SKU]],3)</f>
        <v>XGM</v>
      </c>
      <c r="AD2992" s="36" t="str" cm="1">
        <f t="array" aca="1" ref="AD2992" ca="1">IFERROR(
  INDEX(
    montadora[Montadora],
    MATCH(TRUE,LEFT(#REF!,NÚCARACT(montadora[SKU Parcial]))=montadora[SKU Parcial],0)
  ),
  ""
)</f>
        <v/>
      </c>
    </row>
    <row r="2993" spans="1:30" customFormat="1" x14ac:dyDescent="0.25">
      <c r="A2993" s="1" t="s">
        <v>4546</v>
      </c>
      <c r="B2993" s="1" t="s">
        <v>36</v>
      </c>
      <c r="C2993" s="1" t="s">
        <v>464</v>
      </c>
      <c r="D2993" s="1" t="s">
        <v>191</v>
      </c>
      <c r="E2993" s="1" t="s">
        <v>279</v>
      </c>
      <c r="F2993" s="1" t="s">
        <v>280</v>
      </c>
      <c r="G2993" s="6" t="s">
        <v>11227</v>
      </c>
      <c r="H2993" s="2" t="s">
        <v>30</v>
      </c>
      <c r="I2993" s="1" t="s">
        <v>31</v>
      </c>
      <c r="J2993" s="1" t="s">
        <v>1574</v>
      </c>
      <c r="K2993" s="4">
        <v>45811</v>
      </c>
      <c r="L2993" s="16" t="s">
        <v>11229</v>
      </c>
      <c r="M2993" s="26">
        <v>248.8</v>
      </c>
      <c r="N2993" s="2">
        <v>1</v>
      </c>
      <c r="O2993" s="26">
        <v>248.8</v>
      </c>
      <c r="P2993" s="26">
        <v>105</v>
      </c>
      <c r="Q2993" s="26">
        <v>20.45</v>
      </c>
      <c r="R2993" s="26">
        <v>29.86</v>
      </c>
      <c r="S2993" s="26">
        <v>0</v>
      </c>
      <c r="T2993" s="26">
        <v>24.95</v>
      </c>
      <c r="U2993" s="26">
        <v>68.540000000000006</v>
      </c>
      <c r="V2993" s="10">
        <v>0.27550000000000002</v>
      </c>
      <c r="W2993" s="1" t="s">
        <v>34</v>
      </c>
      <c r="X2993" s="3"/>
      <c r="Y2993" s="3"/>
      <c r="Z2993" s="5" t="s">
        <v>7980</v>
      </c>
      <c r="AA2993" s="5" t="str">
        <f>VLOOKUP(J2993, sku!B:C, 2, FALSE)</f>
        <v>Travessa Fiat - Slim - - - Strada Endurance Freedom Volcano - 2020+ - Grafite</v>
      </c>
      <c r="AB2993" s="3" t="str">
        <f>VLOOKUP(J2993, sku!B:BM, 64, FALSE)</f>
        <v>Fabricação</v>
      </c>
      <c r="AC2993" s="3" t="str">
        <f>LEFT(pedidos[[#This Row],[SKU]],3)</f>
        <v>XFI</v>
      </c>
      <c r="AD2993" s="36" t="str" cm="1">
        <f t="array" aca="1" ref="AD2993" ca="1">IFERROR(
  INDEX(
    montadora[Montadora],
    MATCH(TRUE,LEFT(#REF!,NÚCARACT(montadora[SKU Parcial]))=montadora[SKU Parcial],0)
  ),
  ""
)</f>
        <v/>
      </c>
    </row>
    <row r="2994" spans="1:30" customFormat="1" x14ac:dyDescent="0.25">
      <c r="A2994" s="1" t="s">
        <v>4547</v>
      </c>
      <c r="B2994" s="1" t="s">
        <v>4548</v>
      </c>
      <c r="C2994" s="1" t="s">
        <v>4549</v>
      </c>
      <c r="D2994" s="1" t="s">
        <v>27</v>
      </c>
      <c r="E2994" s="1" t="s">
        <v>279</v>
      </c>
      <c r="F2994" s="1" t="s">
        <v>280</v>
      </c>
      <c r="G2994" s="6" t="s">
        <v>11227</v>
      </c>
      <c r="H2994" s="2" t="s">
        <v>30</v>
      </c>
      <c r="I2994" s="1" t="s">
        <v>31</v>
      </c>
      <c r="J2994" s="1" t="s">
        <v>1621</v>
      </c>
      <c r="K2994" s="4">
        <v>45813</v>
      </c>
      <c r="L2994" s="16" t="s">
        <v>11229</v>
      </c>
      <c r="M2994" s="26">
        <v>248.8</v>
      </c>
      <c r="N2994" s="2">
        <v>1</v>
      </c>
      <c r="O2994" s="26">
        <v>248.8</v>
      </c>
      <c r="P2994" s="26">
        <v>105</v>
      </c>
      <c r="Q2994" s="26">
        <v>20.45</v>
      </c>
      <c r="R2994" s="26">
        <v>29.86</v>
      </c>
      <c r="S2994" s="26">
        <v>0</v>
      </c>
      <c r="T2994" s="26">
        <v>24.95</v>
      </c>
      <c r="U2994" s="26">
        <v>68.540000000000006</v>
      </c>
      <c r="V2994" s="10">
        <v>0.27550000000000002</v>
      </c>
      <c r="W2994" s="1" t="s">
        <v>34</v>
      </c>
      <c r="X2994" s="3"/>
      <c r="Y2994" s="3"/>
      <c r="Z2994" s="5" t="s">
        <v>7980</v>
      </c>
      <c r="AA2994" s="5" t="str">
        <f>VLOOKUP(J2994, sku!B:C, 2, FALSE)</f>
        <v>Travessa Fiat - Slim - - - Strada Endurance Freedom Volcano - 2020+ - Prata</v>
      </c>
      <c r="AB2994" s="3" t="str">
        <f>VLOOKUP(J2994, sku!B:BM, 64, FALSE)</f>
        <v>Fabricação</v>
      </c>
      <c r="AC2994" s="3" t="str">
        <f>LEFT(pedidos[[#This Row],[SKU]],3)</f>
        <v>XFI</v>
      </c>
      <c r="AD2994" s="36" t="str" cm="1">
        <f t="array" aca="1" ref="AD2994" ca="1">IFERROR(
  INDEX(
    montadora[Montadora],
    MATCH(TRUE,LEFT(#REF!,NÚCARACT(montadora[SKU Parcial]))=montadora[SKU Parcial],0)
  ),
  ""
)</f>
        <v/>
      </c>
    </row>
    <row r="2995" spans="1:30" customFormat="1" x14ac:dyDescent="0.25">
      <c r="A2995" s="1" t="s">
        <v>4550</v>
      </c>
      <c r="B2995" s="1" t="s">
        <v>36</v>
      </c>
      <c r="C2995" s="1" t="s">
        <v>4551</v>
      </c>
      <c r="D2995" s="1" t="s">
        <v>420</v>
      </c>
      <c r="E2995" s="1" t="s">
        <v>66</v>
      </c>
      <c r="F2995" s="1" t="s">
        <v>71</v>
      </c>
      <c r="G2995" s="6" t="s">
        <v>11227</v>
      </c>
      <c r="H2995" s="2" t="s">
        <v>30</v>
      </c>
      <c r="I2995" s="1" t="s">
        <v>36</v>
      </c>
      <c r="J2995" s="1" t="s">
        <v>354</v>
      </c>
      <c r="K2995" s="4">
        <v>45815</v>
      </c>
      <c r="L2995" s="16" t="s">
        <v>11229</v>
      </c>
      <c r="M2995" s="26">
        <v>248.8</v>
      </c>
      <c r="N2995" s="2">
        <v>1</v>
      </c>
      <c r="O2995" s="26">
        <v>248.8</v>
      </c>
      <c r="P2995" s="26">
        <v>105</v>
      </c>
      <c r="Q2995" s="26">
        <v>20.45</v>
      </c>
      <c r="R2995" s="26">
        <v>29.86</v>
      </c>
      <c r="S2995" s="26">
        <v>0</v>
      </c>
      <c r="T2995" s="26">
        <v>24.95</v>
      </c>
      <c r="U2995" s="26">
        <v>68.540000000000006</v>
      </c>
      <c r="V2995" s="10">
        <v>0.27550000000000002</v>
      </c>
      <c r="W2995" s="1" t="s">
        <v>34</v>
      </c>
      <c r="X2995" s="3"/>
      <c r="Y2995" s="3"/>
      <c r="Z2995" s="5" t="s">
        <v>7980</v>
      </c>
      <c r="AA2995" s="5" t="str">
        <f>VLOOKUP(J2995, sku!B:C, 2, FALSE)</f>
        <v>Travessa Chevrolet - Slim - - - Spin - 2012 A 2024 - Preto</v>
      </c>
      <c r="AB2995" s="3" t="str">
        <f>VLOOKUP(J2995, sku!B:BM, 64, FALSE)</f>
        <v>Fabricação</v>
      </c>
      <c r="AC2995" s="3" t="str">
        <f>LEFT(pedidos[[#This Row],[SKU]],3)</f>
        <v>XGM</v>
      </c>
      <c r="AD2995" s="36" t="str" cm="1">
        <f t="array" aca="1" ref="AD2995" ca="1">IFERROR(
  INDEX(
    montadora[Montadora],
    MATCH(TRUE,LEFT(#REF!,NÚCARACT(montadora[SKU Parcial]))=montadora[SKU Parcial],0)
  ),
  ""
)</f>
        <v/>
      </c>
    </row>
    <row r="2996" spans="1:30" customFormat="1" x14ac:dyDescent="0.25">
      <c r="A2996" s="1" t="s">
        <v>4552</v>
      </c>
      <c r="B2996" s="1" t="s">
        <v>4553</v>
      </c>
      <c r="C2996" s="1" t="s">
        <v>4554</v>
      </c>
      <c r="D2996" s="1" t="s">
        <v>347</v>
      </c>
      <c r="E2996" s="1" t="s">
        <v>279</v>
      </c>
      <c r="F2996" s="1" t="s">
        <v>280</v>
      </c>
      <c r="G2996" s="6" t="s">
        <v>11227</v>
      </c>
      <c r="H2996" s="2" t="s">
        <v>30</v>
      </c>
      <c r="I2996" s="1" t="s">
        <v>31</v>
      </c>
      <c r="J2996" s="1" t="s">
        <v>1621</v>
      </c>
      <c r="K2996" s="4">
        <v>45816</v>
      </c>
      <c r="L2996" s="16" t="s">
        <v>11229</v>
      </c>
      <c r="M2996" s="26">
        <v>248.8</v>
      </c>
      <c r="N2996" s="2">
        <v>1</v>
      </c>
      <c r="O2996" s="26">
        <v>248.8</v>
      </c>
      <c r="P2996" s="26">
        <v>105</v>
      </c>
      <c r="Q2996" s="26">
        <v>20.45</v>
      </c>
      <c r="R2996" s="26">
        <v>29.86</v>
      </c>
      <c r="S2996" s="26">
        <v>0</v>
      </c>
      <c r="T2996" s="26">
        <v>24.95</v>
      </c>
      <c r="U2996" s="26">
        <v>68.540000000000006</v>
      </c>
      <c r="V2996" s="10">
        <v>0.27550000000000002</v>
      </c>
      <c r="W2996" s="1" t="s">
        <v>34</v>
      </c>
      <c r="X2996" s="3"/>
      <c r="Y2996" s="3"/>
      <c r="Z2996" s="5" t="s">
        <v>7980</v>
      </c>
      <c r="AA2996" s="5" t="str">
        <f>VLOOKUP(J2996, sku!B:C, 2, FALSE)</f>
        <v>Travessa Fiat - Slim - - - Strada Endurance Freedom Volcano - 2020+ - Prata</v>
      </c>
      <c r="AB2996" s="3" t="str">
        <f>VLOOKUP(J2996, sku!B:BM, 64, FALSE)</f>
        <v>Fabricação</v>
      </c>
      <c r="AC2996" s="3" t="str">
        <f>LEFT(pedidos[[#This Row],[SKU]],3)</f>
        <v>XFI</v>
      </c>
      <c r="AD2996" s="36" t="str" cm="1">
        <f t="array" aca="1" ref="AD2996" ca="1">IFERROR(
  INDEX(
    montadora[Montadora],
    MATCH(TRUE,LEFT(#REF!,NÚCARACT(montadora[SKU Parcial]))=montadora[SKU Parcial],0)
  ),
  ""
)</f>
        <v/>
      </c>
    </row>
    <row r="2997" spans="1:30" customFormat="1" x14ac:dyDescent="0.25">
      <c r="A2997" s="1" t="s">
        <v>4555</v>
      </c>
      <c r="B2997" s="1" t="s">
        <v>36</v>
      </c>
      <c r="C2997" s="1" t="s">
        <v>4556</v>
      </c>
      <c r="D2997" s="1" t="s">
        <v>27</v>
      </c>
      <c r="E2997" s="1" t="s">
        <v>279</v>
      </c>
      <c r="F2997" s="1" t="s">
        <v>280</v>
      </c>
      <c r="G2997" s="6" t="s">
        <v>11227</v>
      </c>
      <c r="H2997" s="2" t="s">
        <v>30</v>
      </c>
      <c r="I2997" s="1" t="s">
        <v>36</v>
      </c>
      <c r="J2997" s="1" t="s">
        <v>1574</v>
      </c>
      <c r="K2997" s="4">
        <v>45820</v>
      </c>
      <c r="L2997" s="16" t="s">
        <v>11229</v>
      </c>
      <c r="M2997" s="26">
        <v>248.8</v>
      </c>
      <c r="N2997" s="2">
        <v>1</v>
      </c>
      <c r="O2997" s="26">
        <v>248.8</v>
      </c>
      <c r="P2997" s="26">
        <v>105</v>
      </c>
      <c r="Q2997" s="26">
        <v>20.45</v>
      </c>
      <c r="R2997" s="26">
        <v>29.86</v>
      </c>
      <c r="S2997" s="26">
        <v>0</v>
      </c>
      <c r="T2997" s="26">
        <v>24.95</v>
      </c>
      <c r="U2997" s="26">
        <v>68.540000000000006</v>
      </c>
      <c r="V2997" s="10">
        <v>0.27550000000000002</v>
      </c>
      <c r="W2997" s="1" t="s">
        <v>34</v>
      </c>
      <c r="X2997" s="3"/>
      <c r="Y2997" s="3"/>
      <c r="Z2997" s="5" t="s">
        <v>7980</v>
      </c>
      <c r="AA2997" s="5" t="str">
        <f>VLOOKUP(J2997, sku!B:C, 2, FALSE)</f>
        <v>Travessa Fiat - Slim - - - Strada Endurance Freedom Volcano - 2020+ - Grafite</v>
      </c>
      <c r="AB2997" s="3" t="str">
        <f>VLOOKUP(J2997, sku!B:BM, 64, FALSE)</f>
        <v>Fabricação</v>
      </c>
      <c r="AC2997" s="3" t="str">
        <f>LEFT(pedidos[[#This Row],[SKU]],3)</f>
        <v>XFI</v>
      </c>
      <c r="AD2997" s="36" t="str" cm="1">
        <f t="array" aca="1" ref="AD2997" ca="1">IFERROR(
  INDEX(
    montadora[Montadora],
    MATCH(TRUE,LEFT(#REF!,NÚCARACT(montadora[SKU Parcial]))=montadora[SKU Parcial],0)
  ),
  ""
)</f>
        <v/>
      </c>
    </row>
    <row r="2998" spans="1:30" customFormat="1" x14ac:dyDescent="0.25">
      <c r="A2998" s="1" t="s">
        <v>4557</v>
      </c>
      <c r="B2998" s="1" t="s">
        <v>4558</v>
      </c>
      <c r="C2998" s="1" t="s">
        <v>972</v>
      </c>
      <c r="D2998" s="1" t="s">
        <v>420</v>
      </c>
      <c r="E2998" s="1" t="s">
        <v>279</v>
      </c>
      <c r="F2998" s="1" t="s">
        <v>280</v>
      </c>
      <c r="G2998" s="6" t="s">
        <v>11227</v>
      </c>
      <c r="H2998" s="2" t="s">
        <v>30</v>
      </c>
      <c r="I2998" s="1" t="s">
        <v>36</v>
      </c>
      <c r="J2998" s="1" t="s">
        <v>281</v>
      </c>
      <c r="K2998" s="4">
        <v>45832</v>
      </c>
      <c r="L2998" s="16" t="s">
        <v>11229</v>
      </c>
      <c r="M2998" s="26">
        <v>248.8</v>
      </c>
      <c r="N2998" s="2">
        <v>1</v>
      </c>
      <c r="O2998" s="26">
        <v>248.8</v>
      </c>
      <c r="P2998" s="26">
        <v>105</v>
      </c>
      <c r="Q2998" s="26">
        <v>20.45</v>
      </c>
      <c r="R2998" s="26">
        <v>29.86</v>
      </c>
      <c r="S2998" s="26">
        <v>0</v>
      </c>
      <c r="T2998" s="26">
        <v>24.95</v>
      </c>
      <c r="U2998" s="26">
        <v>68.540000000000006</v>
      </c>
      <c r="V2998" s="10">
        <v>0.27550000000000002</v>
      </c>
      <c r="W2998" s="1" t="s">
        <v>34</v>
      </c>
      <c r="X2998" s="3"/>
      <c r="Y2998" s="3"/>
      <c r="Z2998" s="5" t="s">
        <v>7980</v>
      </c>
      <c r="AA2998" s="5" t="str">
        <f>VLOOKUP(J2998, sku!B:C, 2, FALSE)</f>
        <v>Travessa Fiat - Slim - - - Strada Endurance Freedom Volcano - 2020+ - Preto</v>
      </c>
      <c r="AB2998" s="3" t="str">
        <f>VLOOKUP(J2998, sku!B:BM, 64, FALSE)</f>
        <v>Fabricação</v>
      </c>
      <c r="AC2998" s="3" t="str">
        <f>LEFT(pedidos[[#This Row],[SKU]],3)</f>
        <v>XFI</v>
      </c>
      <c r="AD2998" s="36" t="str" cm="1">
        <f t="array" aca="1" ref="AD2998" ca="1">IFERROR(
  INDEX(
    montadora[Montadora],
    MATCH(TRUE,LEFT(#REF!,NÚCARACT(montadora[SKU Parcial]))=montadora[SKU Parcial],0)
  ),
  ""
)</f>
        <v/>
      </c>
    </row>
    <row r="2999" spans="1:30" customFormat="1" x14ac:dyDescent="0.25">
      <c r="A2999" s="1" t="s">
        <v>4559</v>
      </c>
      <c r="B2999" s="1" t="s">
        <v>4560</v>
      </c>
      <c r="C2999" s="1" t="s">
        <v>4561</v>
      </c>
      <c r="D2999" s="1" t="s">
        <v>745</v>
      </c>
      <c r="E2999" s="1" t="s">
        <v>66</v>
      </c>
      <c r="F2999" s="1" t="s">
        <v>67</v>
      </c>
      <c r="G2999" s="6" t="s">
        <v>11227</v>
      </c>
      <c r="H2999" s="2" t="s">
        <v>30</v>
      </c>
      <c r="I2999" s="1" t="s">
        <v>31</v>
      </c>
      <c r="J2999" s="1" t="s">
        <v>4562</v>
      </c>
      <c r="K2999" s="4">
        <v>45834</v>
      </c>
      <c r="L2999" s="16" t="s">
        <v>11229</v>
      </c>
      <c r="M2999" s="26">
        <v>248.8</v>
      </c>
      <c r="N2999" s="2">
        <v>1</v>
      </c>
      <c r="O2999" s="26">
        <v>248.8</v>
      </c>
      <c r="P2999" s="26">
        <v>105</v>
      </c>
      <c r="Q2999" s="26">
        <v>20.45</v>
      </c>
      <c r="R2999" s="26">
        <v>29.86</v>
      </c>
      <c r="S2999" s="26">
        <v>0</v>
      </c>
      <c r="T2999" s="26">
        <v>24.95</v>
      </c>
      <c r="U2999" s="26">
        <v>68.540000000000006</v>
      </c>
      <c r="V2999" s="10">
        <v>0.27550000000000002</v>
      </c>
      <c r="W2999" s="1" t="s">
        <v>34</v>
      </c>
      <c r="X2999" s="3"/>
      <c r="Y2999" s="3"/>
      <c r="Z2999" s="5" t="s">
        <v>7980</v>
      </c>
      <c r="AA2999" s="5" t="str">
        <f>VLOOKUP(J2999, sku!B:C, 2, FALSE)</f>
        <v>Travessa Chevrolet - Slim - - - S10 - 2014 A 2025 - Prata</v>
      </c>
      <c r="AB2999" s="3" t="str">
        <f>VLOOKUP(J2999, sku!B:BM, 64, FALSE)</f>
        <v>Fabricação</v>
      </c>
      <c r="AC2999" s="3" t="str">
        <f>LEFT(pedidos[[#This Row],[SKU]],3)</f>
        <v>XGM</v>
      </c>
      <c r="AD2999" s="36" t="str" cm="1">
        <f t="array" aca="1" ref="AD2999" ca="1">IFERROR(
  INDEX(
    montadora[Montadora],
    MATCH(TRUE,LEFT(#REF!,NÚCARACT(montadora[SKU Parcial]))=montadora[SKU Parcial],0)
  ),
  ""
)</f>
        <v/>
      </c>
    </row>
    <row r="3000" spans="1:30" customFormat="1" x14ac:dyDescent="0.25">
      <c r="A3000" s="1" t="s">
        <v>4563</v>
      </c>
      <c r="B3000" s="1" t="s">
        <v>4564</v>
      </c>
      <c r="C3000" s="1" t="s">
        <v>4565</v>
      </c>
      <c r="D3000" s="1" t="s">
        <v>27</v>
      </c>
      <c r="E3000" s="1" t="s">
        <v>66</v>
      </c>
      <c r="F3000" s="1" t="s">
        <v>67</v>
      </c>
      <c r="G3000" s="6" t="s">
        <v>11227</v>
      </c>
      <c r="H3000" s="2" t="s">
        <v>30</v>
      </c>
      <c r="I3000" s="1" t="s">
        <v>36</v>
      </c>
      <c r="J3000" s="1" t="s">
        <v>72</v>
      </c>
      <c r="K3000" s="4">
        <v>45834</v>
      </c>
      <c r="L3000" s="16" t="s">
        <v>11229</v>
      </c>
      <c r="M3000" s="26">
        <v>248.8</v>
      </c>
      <c r="N3000" s="2">
        <v>1</v>
      </c>
      <c r="O3000" s="26">
        <v>248.8</v>
      </c>
      <c r="P3000" s="26">
        <v>105</v>
      </c>
      <c r="Q3000" s="26">
        <v>20.45</v>
      </c>
      <c r="R3000" s="26">
        <v>29.86</v>
      </c>
      <c r="S3000" s="26">
        <v>0</v>
      </c>
      <c r="T3000" s="26">
        <v>24.95</v>
      </c>
      <c r="U3000" s="26">
        <v>68.540000000000006</v>
      </c>
      <c r="V3000" s="10">
        <v>0.27550000000000002</v>
      </c>
      <c r="W3000" s="1" t="s">
        <v>34</v>
      </c>
      <c r="X3000" s="3"/>
      <c r="Y3000" s="3"/>
      <c r="Z3000" s="5" t="s">
        <v>7980</v>
      </c>
      <c r="AA3000" s="5" t="str">
        <f>VLOOKUP(J3000, sku!B:C, 2, FALSE)</f>
        <v>Travessa Chevrolet - Slim - - - Tracker - 2020 A 2024 - Preto</v>
      </c>
      <c r="AB3000" s="3" t="str">
        <f>VLOOKUP(J3000, sku!B:BM, 64, FALSE)</f>
        <v>Fabricação</v>
      </c>
      <c r="AC3000" s="3" t="str">
        <f>LEFT(pedidos[[#This Row],[SKU]],3)</f>
        <v>XGM</v>
      </c>
      <c r="AD3000" s="36" t="str" cm="1">
        <f t="array" aca="1" ref="AD3000" ca="1">IFERROR(
  INDEX(
    montadora[Montadora],
    MATCH(TRUE,LEFT(#REF!,NÚCARACT(montadora[SKU Parcial]))=montadora[SKU Parcial],0)
  ),
  ""
)</f>
        <v/>
      </c>
    </row>
    <row r="3001" spans="1:30" customFormat="1" x14ac:dyDescent="0.25">
      <c r="A3001" s="1" t="s">
        <v>4566</v>
      </c>
      <c r="B3001" s="1" t="s">
        <v>4567</v>
      </c>
      <c r="C3001" s="1" t="s">
        <v>322</v>
      </c>
      <c r="D3001" s="1" t="s">
        <v>347</v>
      </c>
      <c r="E3001" s="1" t="s">
        <v>66</v>
      </c>
      <c r="F3001" s="1" t="s">
        <v>67</v>
      </c>
      <c r="G3001" s="6" t="s">
        <v>11227</v>
      </c>
      <c r="H3001" s="2" t="s">
        <v>30</v>
      </c>
      <c r="I3001" s="1" t="s">
        <v>36</v>
      </c>
      <c r="J3001" s="1" t="s">
        <v>68</v>
      </c>
      <c r="K3001" s="4">
        <v>45835</v>
      </c>
      <c r="L3001" s="16" t="s">
        <v>11229</v>
      </c>
      <c r="M3001" s="26">
        <v>248.8</v>
      </c>
      <c r="N3001" s="2">
        <v>1</v>
      </c>
      <c r="O3001" s="26">
        <v>248.8</v>
      </c>
      <c r="P3001" s="26">
        <v>105</v>
      </c>
      <c r="Q3001" s="26">
        <v>20.45</v>
      </c>
      <c r="R3001" s="26">
        <v>29.86</v>
      </c>
      <c r="S3001" s="26">
        <v>0</v>
      </c>
      <c r="T3001" s="26">
        <v>24.95</v>
      </c>
      <c r="U3001" s="26">
        <v>68.540000000000006</v>
      </c>
      <c r="V3001" s="10">
        <v>0.27550000000000002</v>
      </c>
      <c r="W3001" s="1" t="s">
        <v>34</v>
      </c>
      <c r="X3001" s="3"/>
      <c r="Y3001" s="3"/>
      <c r="Z3001" s="5" t="s">
        <v>7980</v>
      </c>
      <c r="AA3001" s="5" t="str">
        <f>VLOOKUP(J3001, sku!B:C, 2, FALSE)</f>
        <v>Travessa Chevrolet - Slim - - - Montana - 2023+ - Preto</v>
      </c>
      <c r="AB3001" s="3" t="str">
        <f>VLOOKUP(J3001, sku!B:BM, 64, FALSE)</f>
        <v>Fabricação</v>
      </c>
      <c r="AC3001" s="3" t="str">
        <f>LEFT(pedidos[[#This Row],[SKU]],3)</f>
        <v>XGM</v>
      </c>
      <c r="AD3001" s="36" t="str" cm="1">
        <f t="array" aca="1" ref="AD3001" ca="1">IFERROR(
  INDEX(
    montadora[Montadora],
    MATCH(TRUE,LEFT(J3363,NÚCARACT(montadora[SKU Parcial]))=montadora[SKU Parcial],0)
  ),
  ""
)</f>
        <v/>
      </c>
    </row>
    <row r="3002" spans="1:30" customFormat="1" x14ac:dyDescent="0.25">
      <c r="A3002" s="1" t="s">
        <v>7088</v>
      </c>
      <c r="B3002" s="1" t="s">
        <v>36</v>
      </c>
      <c r="C3002" s="1" t="s">
        <v>7089</v>
      </c>
      <c r="D3002" s="1" t="s">
        <v>27</v>
      </c>
      <c r="E3002" s="1" t="s">
        <v>1880</v>
      </c>
      <c r="F3002" s="1" t="s">
        <v>71</v>
      </c>
      <c r="G3002" s="6" t="s">
        <v>11227</v>
      </c>
      <c r="H3002" s="2" t="s">
        <v>30</v>
      </c>
      <c r="I3002" s="1" t="s">
        <v>36</v>
      </c>
      <c r="J3002" s="1" t="s">
        <v>7090</v>
      </c>
      <c r="K3002" s="4">
        <v>45779</v>
      </c>
      <c r="L3002" s="16" t="s">
        <v>11229</v>
      </c>
      <c r="M3002" s="26">
        <v>248.8</v>
      </c>
      <c r="N3002" s="2">
        <v>1</v>
      </c>
      <c r="O3002" s="26">
        <v>248.8</v>
      </c>
      <c r="P3002" s="26">
        <v>105</v>
      </c>
      <c r="Q3002" s="26">
        <v>18.93</v>
      </c>
      <c r="R3002" s="26">
        <v>29.86</v>
      </c>
      <c r="S3002" s="26">
        <v>0</v>
      </c>
      <c r="T3002" s="26">
        <v>26.95</v>
      </c>
      <c r="U3002" s="26">
        <v>68.06</v>
      </c>
      <c r="V3002" s="10">
        <v>0.27360000000000001</v>
      </c>
      <c r="W3002" s="1" t="s">
        <v>34</v>
      </c>
      <c r="X3002" s="3"/>
      <c r="Y3002" s="3"/>
      <c r="Z3002" s="5" t="s">
        <v>7980</v>
      </c>
      <c r="AA3002" s="5" t="str">
        <f>VLOOKUP(J3002, sku!B:C, 2, FALSE)</f>
        <v>Travessa Chevrolet - Slim - - - Blazer - 1995 A 2010 - Grafite</v>
      </c>
      <c r="AB3002" s="3" t="str">
        <f>VLOOKUP(J3002, sku!B:BM, 64, FALSE)</f>
        <v>Fabricação</v>
      </c>
      <c r="AC3002" s="3" t="str">
        <f>LEFT(pedidos[[#This Row],[SKU]],3)</f>
        <v>XGM</v>
      </c>
      <c r="AD3002" s="36" t="str" cm="1">
        <f t="array" aca="1" ref="AD3002" ca="1">IFERROR(
  INDEX(
    montadora[Montadora],
    MATCH(TRUE,LEFT(J3365,NÚCARACT(montadora[SKU Parcial]))=montadora[SKU Parcial],0)
  ),
  ""
)</f>
        <v/>
      </c>
    </row>
    <row r="3003" spans="1:30" customFormat="1" x14ac:dyDescent="0.25">
      <c r="A3003" s="1" t="s">
        <v>7091</v>
      </c>
      <c r="B3003" s="1" t="s">
        <v>7092</v>
      </c>
      <c r="C3003" s="1" t="s">
        <v>741</v>
      </c>
      <c r="D3003" s="1" t="s">
        <v>27</v>
      </c>
      <c r="E3003" s="1" t="s">
        <v>1880</v>
      </c>
      <c r="F3003" s="1" t="s">
        <v>67</v>
      </c>
      <c r="G3003" s="6" t="s">
        <v>11227</v>
      </c>
      <c r="H3003" s="2" t="s">
        <v>30</v>
      </c>
      <c r="I3003" s="1" t="s">
        <v>36</v>
      </c>
      <c r="J3003" s="1" t="s">
        <v>7093</v>
      </c>
      <c r="K3003" s="4">
        <v>45789</v>
      </c>
      <c r="L3003" s="16" t="s">
        <v>11229</v>
      </c>
      <c r="M3003" s="26">
        <v>248.8</v>
      </c>
      <c r="N3003" s="2">
        <v>1</v>
      </c>
      <c r="O3003" s="26">
        <v>248.8</v>
      </c>
      <c r="P3003" s="26">
        <v>105</v>
      </c>
      <c r="Q3003" s="26">
        <v>18.93</v>
      </c>
      <c r="R3003" s="26">
        <v>29.86</v>
      </c>
      <c r="S3003" s="26">
        <v>0</v>
      </c>
      <c r="T3003" s="26">
        <v>26.95</v>
      </c>
      <c r="U3003" s="26">
        <v>68.06</v>
      </c>
      <c r="V3003" s="10">
        <v>0.27360000000000001</v>
      </c>
      <c r="W3003" s="1" t="s">
        <v>34</v>
      </c>
      <c r="X3003" s="3"/>
      <c r="Y3003" s="3"/>
      <c r="Z3003" s="5" t="s">
        <v>7980</v>
      </c>
      <c r="AA3003" s="5" t="str">
        <f>VLOOKUP(J3003, sku!B:C, 2, FALSE)</f>
        <v>Travessa Chevrolet - Slim - - - Onix Active - 2017 A 2019 - Prata</v>
      </c>
      <c r="AB3003" s="3" t="str">
        <f>VLOOKUP(J3003, sku!B:BM, 64, FALSE)</f>
        <v>Fabricação</v>
      </c>
      <c r="AC3003" s="3" t="str">
        <f>LEFT(pedidos[[#This Row],[SKU]],3)</f>
        <v>XGM</v>
      </c>
      <c r="AD3003" s="36" t="str" cm="1">
        <f t="array" aca="1" ref="AD3003" ca="1">IFERROR(
  INDEX(
    montadora[Montadora],
    MATCH(TRUE,LEFT(J3366,NÚCARACT(montadora[SKU Parcial]))=montadora[SKU Parcial],0)
  ),
  ""
)</f>
        <v/>
      </c>
    </row>
    <row r="3004" spans="1:30" customFormat="1" x14ac:dyDescent="0.25">
      <c r="A3004" s="1" t="s">
        <v>7094</v>
      </c>
      <c r="B3004" s="1" t="s">
        <v>7095</v>
      </c>
      <c r="C3004" s="1" t="s">
        <v>7096</v>
      </c>
      <c r="D3004" s="1" t="s">
        <v>420</v>
      </c>
      <c r="E3004" s="1" t="s">
        <v>1880</v>
      </c>
      <c r="F3004" s="1" t="s">
        <v>67</v>
      </c>
      <c r="G3004" s="6" t="s">
        <v>11227</v>
      </c>
      <c r="H3004" s="2" t="s">
        <v>30</v>
      </c>
      <c r="I3004" s="1" t="s">
        <v>31</v>
      </c>
      <c r="J3004" s="1" t="s">
        <v>354</v>
      </c>
      <c r="K3004" s="4">
        <v>45790</v>
      </c>
      <c r="L3004" s="16" t="s">
        <v>11229</v>
      </c>
      <c r="M3004" s="26">
        <v>248.8</v>
      </c>
      <c r="N3004" s="2">
        <v>1</v>
      </c>
      <c r="O3004" s="26">
        <v>248.8</v>
      </c>
      <c r="P3004" s="26">
        <v>105</v>
      </c>
      <c r="Q3004" s="26">
        <v>18.93</v>
      </c>
      <c r="R3004" s="26">
        <v>29.86</v>
      </c>
      <c r="S3004" s="26">
        <v>0</v>
      </c>
      <c r="T3004" s="26">
        <v>26.95</v>
      </c>
      <c r="U3004" s="26">
        <v>68.06</v>
      </c>
      <c r="V3004" s="10">
        <v>0.27360000000000001</v>
      </c>
      <c r="W3004" s="1" t="s">
        <v>34</v>
      </c>
      <c r="X3004" s="3"/>
      <c r="Y3004" s="3"/>
      <c r="Z3004" s="5" t="s">
        <v>7980</v>
      </c>
      <c r="AA3004" s="5" t="str">
        <f>VLOOKUP(J3004, sku!B:C, 2, FALSE)</f>
        <v>Travessa Chevrolet - Slim - - - Spin - 2012 A 2024 - Preto</v>
      </c>
      <c r="AB3004" s="3" t="str">
        <f>VLOOKUP(J3004, sku!B:BM, 64, FALSE)</f>
        <v>Fabricação</v>
      </c>
      <c r="AC3004" s="3" t="str">
        <f>LEFT(pedidos[[#This Row],[SKU]],3)</f>
        <v>XGM</v>
      </c>
      <c r="AD3004" s="36" t="str" cm="1">
        <f t="array" aca="1" ref="AD3004" ca="1">IFERROR(
  INDEX(
    montadora[Montadora],
    MATCH(TRUE,LEFT(J3367,NÚCARACT(montadora[SKU Parcial]))=montadora[SKU Parcial],0)
  ),
  ""
)</f>
        <v/>
      </c>
    </row>
    <row r="3005" spans="1:30" customFormat="1" x14ac:dyDescent="0.25">
      <c r="A3005" s="1" t="s">
        <v>7097</v>
      </c>
      <c r="B3005" s="1" t="s">
        <v>36</v>
      </c>
      <c r="C3005" s="1" t="s">
        <v>1320</v>
      </c>
      <c r="D3005" s="1" t="s">
        <v>27</v>
      </c>
      <c r="E3005" s="1" t="s">
        <v>1880</v>
      </c>
      <c r="F3005" s="1" t="s">
        <v>71</v>
      </c>
      <c r="G3005" s="6" t="s">
        <v>11227</v>
      </c>
      <c r="H3005" s="2" t="s">
        <v>30</v>
      </c>
      <c r="I3005" s="1" t="s">
        <v>36</v>
      </c>
      <c r="J3005" s="1" t="s">
        <v>7098</v>
      </c>
      <c r="K3005" s="4">
        <v>45797</v>
      </c>
      <c r="L3005" s="16" t="s">
        <v>11229</v>
      </c>
      <c r="M3005" s="26">
        <v>248.8</v>
      </c>
      <c r="N3005" s="2">
        <v>1</v>
      </c>
      <c r="O3005" s="26">
        <v>248.8</v>
      </c>
      <c r="P3005" s="26">
        <v>105</v>
      </c>
      <c r="Q3005" s="26">
        <v>18.93</v>
      </c>
      <c r="R3005" s="26">
        <v>29.86</v>
      </c>
      <c r="S3005" s="26">
        <v>0</v>
      </c>
      <c r="T3005" s="26">
        <v>26.95</v>
      </c>
      <c r="U3005" s="26">
        <v>68.06</v>
      </c>
      <c r="V3005" s="10">
        <v>0.27360000000000001</v>
      </c>
      <c r="W3005" s="1" t="s">
        <v>34</v>
      </c>
      <c r="X3005" s="3"/>
      <c r="Y3005" s="3"/>
      <c r="Z3005" s="5" t="s">
        <v>7980</v>
      </c>
      <c r="AA3005" s="5" t="str">
        <f>VLOOKUP(J3005, sku!B:C, 2, FALSE)</f>
        <v>Travessa Chevrolet - Slim - - - Tracker - 2020 A 2024 - Prata</v>
      </c>
      <c r="AB3005" s="3" t="str">
        <f>VLOOKUP(J3005, sku!B:BM, 64, FALSE)</f>
        <v>Fabricação</v>
      </c>
      <c r="AC3005" s="3" t="str">
        <f>LEFT(pedidos[[#This Row],[SKU]],3)</f>
        <v>XGM</v>
      </c>
      <c r="AD3005" s="36" t="str" cm="1">
        <f t="array" aca="1" ref="AD3005" ca="1">IFERROR(
  INDEX(
    montadora[Montadora],
    MATCH(TRUE,LEFT(J3368,NÚCARACT(montadora[SKU Parcial]))=montadora[SKU Parcial],0)
  ),
  ""
)</f>
        <v/>
      </c>
    </row>
    <row r="3006" spans="1:30" customFormat="1" x14ac:dyDescent="0.25">
      <c r="A3006" s="1" t="s">
        <v>7295</v>
      </c>
      <c r="B3006" s="1" t="s">
        <v>36</v>
      </c>
      <c r="C3006" s="1" t="s">
        <v>7296</v>
      </c>
      <c r="D3006" s="1" t="s">
        <v>709</v>
      </c>
      <c r="E3006" s="1" t="s">
        <v>4721</v>
      </c>
      <c r="F3006" s="1" t="s">
        <v>4722</v>
      </c>
      <c r="G3006" s="6" t="s">
        <v>11227</v>
      </c>
      <c r="H3006" s="2" t="s">
        <v>47</v>
      </c>
      <c r="I3006" s="1" t="s">
        <v>36</v>
      </c>
      <c r="J3006" s="1" t="s">
        <v>1621</v>
      </c>
      <c r="K3006" s="4">
        <v>45798</v>
      </c>
      <c r="L3006" s="16" t="s">
        <v>11229</v>
      </c>
      <c r="M3006" s="26">
        <v>264.8</v>
      </c>
      <c r="N3006" s="2">
        <v>1</v>
      </c>
      <c r="O3006" s="26">
        <v>264.8</v>
      </c>
      <c r="P3006" s="26">
        <v>105</v>
      </c>
      <c r="Q3006" s="26">
        <v>20.149999999999999</v>
      </c>
      <c r="R3006" s="26">
        <v>45.02</v>
      </c>
      <c r="S3006" s="26">
        <v>0</v>
      </c>
      <c r="T3006" s="26">
        <v>24.95</v>
      </c>
      <c r="U3006" s="26">
        <v>69.680000000000007</v>
      </c>
      <c r="V3006" s="10">
        <v>0.2631</v>
      </c>
      <c r="W3006" s="1" t="s">
        <v>34</v>
      </c>
      <c r="X3006" s="3"/>
      <c r="Y3006" s="3"/>
      <c r="Z3006" s="5" t="s">
        <v>7980</v>
      </c>
      <c r="AA3006" s="5" t="str">
        <f>VLOOKUP(J3006, sku!B:C, 2, FALSE)</f>
        <v>Travessa Fiat - Slim - - - Strada Endurance Freedom Volcano - 2020+ - Prata</v>
      </c>
      <c r="AB3006" s="3" t="str">
        <f>VLOOKUP(J3006, sku!B:BM, 64, FALSE)</f>
        <v>Fabricação</v>
      </c>
      <c r="AC3006" s="3" t="str">
        <f>LEFT(pedidos[[#This Row],[SKU]],3)</f>
        <v>XFI</v>
      </c>
      <c r="AD3006" s="36" t="str" cm="1">
        <f t="array" aca="1" ref="AD3006" ca="1">IFERROR(
  INDEX(
    montadora[Montadora],
    MATCH(TRUE,LEFT(J3369,NÚCARACT(montadora[SKU Parcial]))=montadora[SKU Parcial],0)
  ),
  ""
)</f>
        <v/>
      </c>
    </row>
    <row r="3007" spans="1:30" customFormat="1" x14ac:dyDescent="0.25">
      <c r="A3007" s="1" t="s">
        <v>7297</v>
      </c>
      <c r="B3007" s="1" t="s">
        <v>7298</v>
      </c>
      <c r="C3007" s="1" t="s">
        <v>610</v>
      </c>
      <c r="D3007" s="1" t="s">
        <v>358</v>
      </c>
      <c r="E3007" s="1" t="s">
        <v>4721</v>
      </c>
      <c r="F3007" s="1" t="s">
        <v>4722</v>
      </c>
      <c r="G3007" s="6" t="s">
        <v>11227</v>
      </c>
      <c r="H3007" s="2" t="s">
        <v>47</v>
      </c>
      <c r="I3007" s="1" t="s">
        <v>31</v>
      </c>
      <c r="J3007" s="1" t="s">
        <v>281</v>
      </c>
      <c r="K3007" s="4">
        <v>45808</v>
      </c>
      <c r="L3007" s="16" t="s">
        <v>11229</v>
      </c>
      <c r="M3007" s="26">
        <v>264.8</v>
      </c>
      <c r="N3007" s="2">
        <v>1</v>
      </c>
      <c r="O3007" s="26">
        <v>264.8</v>
      </c>
      <c r="P3007" s="26">
        <v>105</v>
      </c>
      <c r="Q3007" s="26">
        <v>20.149999999999999</v>
      </c>
      <c r="R3007" s="26">
        <v>45.02</v>
      </c>
      <c r="S3007" s="26">
        <v>0</v>
      </c>
      <c r="T3007" s="26">
        <v>24.95</v>
      </c>
      <c r="U3007" s="26">
        <v>69.680000000000007</v>
      </c>
      <c r="V3007" s="10">
        <v>0.2631</v>
      </c>
      <c r="W3007" s="1" t="s">
        <v>34</v>
      </c>
      <c r="X3007" s="3"/>
      <c r="Y3007" s="3"/>
      <c r="Z3007" s="5" t="s">
        <v>7980</v>
      </c>
      <c r="AA3007" s="5" t="str">
        <f>VLOOKUP(J3007, sku!B:C, 2, FALSE)</f>
        <v>Travessa Fiat - Slim - - - Strada Endurance Freedom Volcano - 2020+ - Preto</v>
      </c>
      <c r="AB3007" s="3" t="str">
        <f>VLOOKUP(J3007, sku!B:BM, 64, FALSE)</f>
        <v>Fabricação</v>
      </c>
      <c r="AC3007" s="3" t="str">
        <f>LEFT(pedidos[[#This Row],[SKU]],3)</f>
        <v>XFI</v>
      </c>
      <c r="AD3007" s="36" t="str" cm="1">
        <f t="array" aca="1" ref="AD3007" ca="1">IFERROR(
  INDEX(
    montadora[Montadora],
    MATCH(TRUE,LEFT(J3370,NÚCARACT(montadora[SKU Parcial]))=montadora[SKU Parcial],0)
  ),
  ""
)</f>
        <v/>
      </c>
    </row>
    <row r="3008" spans="1:30" customFormat="1" x14ac:dyDescent="0.25">
      <c r="A3008" s="1" t="s">
        <v>4712</v>
      </c>
      <c r="B3008" s="1" t="s">
        <v>4713</v>
      </c>
      <c r="C3008" s="1" t="s">
        <v>287</v>
      </c>
      <c r="D3008" s="1" t="s">
        <v>45</v>
      </c>
      <c r="E3008" s="1" t="s">
        <v>493</v>
      </c>
      <c r="F3008" s="1" t="s">
        <v>494</v>
      </c>
      <c r="G3008" s="6" t="s">
        <v>11227</v>
      </c>
      <c r="H3008" s="2" t="s">
        <v>47</v>
      </c>
      <c r="I3008" s="1" t="s">
        <v>31</v>
      </c>
      <c r="J3008" s="1" t="s">
        <v>4714</v>
      </c>
      <c r="K3008" s="4">
        <v>45818</v>
      </c>
      <c r="L3008" s="16" t="s">
        <v>11229</v>
      </c>
      <c r="M3008" s="26">
        <v>265.24</v>
      </c>
      <c r="N3008" s="2">
        <v>1</v>
      </c>
      <c r="O3008" s="26">
        <v>265.24</v>
      </c>
      <c r="P3008" s="26">
        <v>105</v>
      </c>
      <c r="Q3008" s="26">
        <v>21.8</v>
      </c>
      <c r="R3008" s="26">
        <v>45.09</v>
      </c>
      <c r="S3008" s="26">
        <v>0</v>
      </c>
      <c r="T3008" s="26">
        <v>24.95</v>
      </c>
      <c r="U3008" s="26">
        <v>68.400000000000006</v>
      </c>
      <c r="V3008" s="10">
        <v>0.25790000000000002</v>
      </c>
      <c r="W3008" s="1" t="s">
        <v>34</v>
      </c>
      <c r="X3008" s="3"/>
      <c r="Y3008" s="3"/>
      <c r="Z3008" s="5" t="s">
        <v>7980</v>
      </c>
      <c r="AA3008" s="5" t="str">
        <f>VLOOKUP(J3008, sku!B:C, 2, FALSE)</f>
        <v>Travessa Toyota - Slim - - - RAV4 - 2013 A 2018 - Preto</v>
      </c>
      <c r="AB3008" s="3" t="str">
        <f>VLOOKUP(J3008, sku!B:BM, 64, FALSE)</f>
        <v>Fabricação</v>
      </c>
      <c r="AC3008" s="3" t="str">
        <f>LEFT(pedidos[[#This Row],[SKU]],3)</f>
        <v>XTO</v>
      </c>
      <c r="AD3008" s="36" t="str" cm="1">
        <f t="array" aca="1" ref="AD3008" ca="1">IFERROR(
  INDEX(
    montadora[Montadora],
    MATCH(TRUE,LEFT(J3372,NÚCARACT(montadora[SKU Parcial]))=montadora[SKU Parcial],0)
  ),
  ""
)</f>
        <v/>
      </c>
    </row>
    <row r="3009" spans="1:30" customFormat="1" x14ac:dyDescent="0.25">
      <c r="A3009" s="1" t="s">
        <v>4715</v>
      </c>
      <c r="B3009" s="1" t="s">
        <v>4716</v>
      </c>
      <c r="C3009" s="1" t="s">
        <v>4717</v>
      </c>
      <c r="D3009" s="1" t="s">
        <v>420</v>
      </c>
      <c r="E3009" s="1" t="s">
        <v>493</v>
      </c>
      <c r="F3009" s="1" t="s">
        <v>494</v>
      </c>
      <c r="G3009" s="6" t="s">
        <v>11227</v>
      </c>
      <c r="H3009" s="2" t="s">
        <v>47</v>
      </c>
      <c r="I3009" s="1" t="s">
        <v>31</v>
      </c>
      <c r="J3009" s="1" t="s">
        <v>4714</v>
      </c>
      <c r="K3009" s="4">
        <v>45819</v>
      </c>
      <c r="L3009" s="16" t="s">
        <v>11229</v>
      </c>
      <c r="M3009" s="26">
        <v>265.24</v>
      </c>
      <c r="N3009" s="2">
        <v>1</v>
      </c>
      <c r="O3009" s="26">
        <v>265.24</v>
      </c>
      <c r="P3009" s="26">
        <v>105</v>
      </c>
      <c r="Q3009" s="26">
        <v>21.8</v>
      </c>
      <c r="R3009" s="26">
        <v>45.09</v>
      </c>
      <c r="S3009" s="26">
        <v>0</v>
      </c>
      <c r="T3009" s="26">
        <v>24.95</v>
      </c>
      <c r="U3009" s="26">
        <v>68.400000000000006</v>
      </c>
      <c r="V3009" s="10">
        <v>0.25790000000000002</v>
      </c>
      <c r="W3009" s="1" t="s">
        <v>34</v>
      </c>
      <c r="X3009" s="3"/>
      <c r="Y3009" s="3"/>
      <c r="Z3009" s="5" t="s">
        <v>7980</v>
      </c>
      <c r="AA3009" s="5" t="str">
        <f>VLOOKUP(J3009, sku!B:C, 2, FALSE)</f>
        <v>Travessa Toyota - Slim - - - RAV4 - 2013 A 2018 - Preto</v>
      </c>
      <c r="AB3009" s="3" t="str">
        <f>VLOOKUP(J3009, sku!B:BM, 64, FALSE)</f>
        <v>Fabricação</v>
      </c>
      <c r="AC3009" s="3" t="str">
        <f>LEFT(pedidos[[#This Row],[SKU]],3)</f>
        <v>XTO</v>
      </c>
      <c r="AD3009" s="36" t="str" cm="1">
        <f t="array" aca="1" ref="AD3009" ca="1">IFERROR(
  INDEX(
    montadora[Montadora],
    MATCH(TRUE,LEFT(J3373,NÚCARACT(montadora[SKU Parcial]))=montadora[SKU Parcial],0)
  ),
  ""
)</f>
        <v/>
      </c>
    </row>
    <row r="3010" spans="1:30" customFormat="1" x14ac:dyDescent="0.25">
      <c r="A3010" s="1" t="s">
        <v>7349</v>
      </c>
      <c r="B3010" s="1" t="s">
        <v>7350</v>
      </c>
      <c r="C3010" s="1" t="s">
        <v>287</v>
      </c>
      <c r="D3010" s="1" t="s">
        <v>27</v>
      </c>
      <c r="E3010" s="1" t="s">
        <v>6836</v>
      </c>
      <c r="F3010" s="1" t="s">
        <v>550</v>
      </c>
      <c r="G3010" s="6" t="s">
        <v>11227</v>
      </c>
      <c r="H3010" s="2" t="s">
        <v>47</v>
      </c>
      <c r="I3010" s="1" t="s">
        <v>31</v>
      </c>
      <c r="J3010" s="1" t="s">
        <v>7098</v>
      </c>
      <c r="K3010" s="4">
        <v>45784</v>
      </c>
      <c r="L3010" s="16" t="s">
        <v>11229</v>
      </c>
      <c r="M3010" s="26">
        <v>258.8</v>
      </c>
      <c r="N3010" s="2">
        <v>1</v>
      </c>
      <c r="O3010" s="26">
        <v>258.8</v>
      </c>
      <c r="P3010" s="26">
        <v>105</v>
      </c>
      <c r="Q3010" s="26">
        <v>19.690000000000001</v>
      </c>
      <c r="R3010" s="26">
        <v>44</v>
      </c>
      <c r="S3010" s="26">
        <v>0</v>
      </c>
      <c r="T3010" s="26">
        <v>23.45</v>
      </c>
      <c r="U3010" s="26">
        <v>66.66</v>
      </c>
      <c r="V3010" s="10">
        <v>0.2576</v>
      </c>
      <c r="W3010" s="1" t="s">
        <v>34</v>
      </c>
      <c r="X3010" s="3"/>
      <c r="Y3010" s="3"/>
      <c r="Z3010" s="5" t="s">
        <v>7980</v>
      </c>
      <c r="AA3010" s="5" t="str">
        <f>VLOOKUP(J3010, sku!B:C, 2, FALSE)</f>
        <v>Travessa Chevrolet - Slim - - - Tracker - 2020 A 2024 - Prata</v>
      </c>
      <c r="AB3010" s="3" t="str">
        <f>VLOOKUP(J3010, sku!B:BM, 64, FALSE)</f>
        <v>Fabricação</v>
      </c>
      <c r="AC3010" s="3" t="str">
        <f>LEFT(pedidos[[#This Row],[SKU]],3)</f>
        <v>XGM</v>
      </c>
      <c r="AD3010" s="36" t="str" cm="1">
        <f t="array" aca="1" ref="AD3010" ca="1">IFERROR(
  INDEX(
    montadora[Montadora],
    MATCH(TRUE,LEFT(J3374,NÚCARACT(montadora[SKU Parcial]))=montadora[SKU Parcial],0)
  ),
  ""
)</f>
        <v/>
      </c>
    </row>
    <row r="3011" spans="1:30" customFormat="1" x14ac:dyDescent="0.25">
      <c r="A3011" s="1" t="s">
        <v>7351</v>
      </c>
      <c r="B3011" s="1" t="s">
        <v>36</v>
      </c>
      <c r="C3011" s="1" t="s">
        <v>7352</v>
      </c>
      <c r="D3011" s="1" t="s">
        <v>658</v>
      </c>
      <c r="E3011" s="1" t="s">
        <v>6836</v>
      </c>
      <c r="F3011" s="1" t="s">
        <v>550</v>
      </c>
      <c r="G3011" s="6" t="s">
        <v>11227</v>
      </c>
      <c r="H3011" s="2" t="s">
        <v>47</v>
      </c>
      <c r="I3011" s="1" t="s">
        <v>31</v>
      </c>
      <c r="J3011" s="1" t="s">
        <v>7098</v>
      </c>
      <c r="K3011" s="4">
        <v>45785</v>
      </c>
      <c r="L3011" s="16" t="s">
        <v>11229</v>
      </c>
      <c r="M3011" s="26">
        <v>258.8</v>
      </c>
      <c r="N3011" s="2">
        <v>1</v>
      </c>
      <c r="O3011" s="26">
        <v>258.8</v>
      </c>
      <c r="P3011" s="26">
        <v>105</v>
      </c>
      <c r="Q3011" s="26">
        <v>19.690000000000001</v>
      </c>
      <c r="R3011" s="26">
        <v>44</v>
      </c>
      <c r="S3011" s="26">
        <v>0</v>
      </c>
      <c r="T3011" s="26">
        <v>23.45</v>
      </c>
      <c r="U3011" s="26">
        <v>66.66</v>
      </c>
      <c r="V3011" s="10">
        <v>0.2576</v>
      </c>
      <c r="W3011" s="1" t="s">
        <v>34</v>
      </c>
      <c r="X3011" s="3"/>
      <c r="Y3011" s="3"/>
      <c r="Z3011" s="5" t="s">
        <v>7980</v>
      </c>
      <c r="AA3011" s="5" t="str">
        <f>VLOOKUP(J3011, sku!B:C, 2, FALSE)</f>
        <v>Travessa Chevrolet - Slim - - - Tracker - 2020 A 2024 - Prata</v>
      </c>
      <c r="AB3011" s="3" t="str">
        <f>VLOOKUP(J3011, sku!B:BM, 64, FALSE)</f>
        <v>Fabricação</v>
      </c>
      <c r="AC3011" s="3" t="str">
        <f>LEFT(pedidos[[#This Row],[SKU]],3)</f>
        <v>XGM</v>
      </c>
      <c r="AD3011" s="36" t="str" cm="1">
        <f t="array" aca="1" ref="AD3011" ca="1">IFERROR(
  INDEX(
    montadora[Montadora],
    MATCH(TRUE,LEFT(J3375,NÚCARACT(montadora[SKU Parcial]))=montadora[SKU Parcial],0)
  ),
  ""
)</f>
        <v/>
      </c>
    </row>
    <row r="3012" spans="1:30" customFormat="1" x14ac:dyDescent="0.25">
      <c r="A3012" s="1" t="s">
        <v>7353</v>
      </c>
      <c r="B3012" s="1" t="s">
        <v>7354</v>
      </c>
      <c r="C3012" s="1" t="s">
        <v>2216</v>
      </c>
      <c r="D3012" s="1" t="s">
        <v>27</v>
      </c>
      <c r="E3012" s="1" t="s">
        <v>6836</v>
      </c>
      <c r="F3012" s="1" t="s">
        <v>550</v>
      </c>
      <c r="G3012" s="6" t="s">
        <v>11227</v>
      </c>
      <c r="H3012" s="2" t="s">
        <v>47</v>
      </c>
      <c r="I3012" s="1" t="s">
        <v>36</v>
      </c>
      <c r="J3012" s="1" t="s">
        <v>343</v>
      </c>
      <c r="K3012" s="4">
        <v>45796</v>
      </c>
      <c r="L3012" s="16" t="s">
        <v>11229</v>
      </c>
      <c r="M3012" s="26">
        <v>258.8</v>
      </c>
      <c r="N3012" s="2">
        <v>1</v>
      </c>
      <c r="O3012" s="26">
        <v>258.8</v>
      </c>
      <c r="P3012" s="26">
        <v>105</v>
      </c>
      <c r="Q3012" s="26">
        <v>19.690000000000001</v>
      </c>
      <c r="R3012" s="26">
        <v>44</v>
      </c>
      <c r="S3012" s="26">
        <v>0</v>
      </c>
      <c r="T3012" s="26">
        <v>23.45</v>
      </c>
      <c r="U3012" s="26">
        <v>66.66</v>
      </c>
      <c r="V3012" s="10">
        <v>0.2576</v>
      </c>
      <c r="W3012" s="1" t="s">
        <v>34</v>
      </c>
      <c r="X3012" s="3"/>
      <c r="Y3012" s="3"/>
      <c r="Z3012" s="5" t="s">
        <v>7980</v>
      </c>
      <c r="AA3012" s="5" t="str">
        <f>VLOOKUP(J3012, sku!B:C, 2, FALSE)</f>
        <v>Travessa Chevrolet - Slim - - - Tracker - 2020 A 2024 - Grafite</v>
      </c>
      <c r="AB3012" s="3" t="str">
        <f>VLOOKUP(J3012, sku!B:BM, 64, FALSE)</f>
        <v>Fabricação</v>
      </c>
      <c r="AC3012" s="3" t="str">
        <f>LEFT(pedidos[[#This Row],[SKU]],3)</f>
        <v>XGM</v>
      </c>
      <c r="AD3012" s="36" t="str" cm="1">
        <f t="array" aca="1" ref="AD3012" ca="1">IFERROR(
  INDEX(
    montadora[Montadora],
    MATCH(TRUE,LEFT(J3376,NÚCARACT(montadora[SKU Parcial]))=montadora[SKU Parcial],0)
  ),
  ""
)</f>
        <v/>
      </c>
    </row>
    <row r="3013" spans="1:30" customFormat="1" x14ac:dyDescent="0.25">
      <c r="A3013" s="1" t="s">
        <v>7355</v>
      </c>
      <c r="B3013" s="1" t="s">
        <v>7356</v>
      </c>
      <c r="C3013" s="1" t="s">
        <v>7146</v>
      </c>
      <c r="D3013" s="1" t="s">
        <v>191</v>
      </c>
      <c r="E3013" s="1" t="s">
        <v>2044</v>
      </c>
      <c r="F3013" s="1" t="s">
        <v>561</v>
      </c>
      <c r="G3013" s="6" t="s">
        <v>11227</v>
      </c>
      <c r="H3013" s="2" t="s">
        <v>47</v>
      </c>
      <c r="I3013" s="1" t="s">
        <v>31</v>
      </c>
      <c r="J3013" s="1" t="s">
        <v>2045</v>
      </c>
      <c r="K3013" s="4">
        <v>45798</v>
      </c>
      <c r="L3013" s="16" t="s">
        <v>11229</v>
      </c>
      <c r="M3013" s="26">
        <v>258.8</v>
      </c>
      <c r="N3013" s="2">
        <v>1</v>
      </c>
      <c r="O3013" s="26">
        <v>258.8</v>
      </c>
      <c r="P3013" s="26">
        <v>105</v>
      </c>
      <c r="Q3013" s="26">
        <v>19.690000000000001</v>
      </c>
      <c r="R3013" s="26">
        <v>44</v>
      </c>
      <c r="S3013" s="26">
        <v>0</v>
      </c>
      <c r="T3013" s="26">
        <v>23.45</v>
      </c>
      <c r="U3013" s="26">
        <v>66.66</v>
      </c>
      <c r="V3013" s="10">
        <v>0.2576</v>
      </c>
      <c r="W3013" s="1" t="s">
        <v>34</v>
      </c>
      <c r="X3013" s="3"/>
      <c r="Y3013" s="3"/>
      <c r="Z3013" s="5" t="s">
        <v>7980</v>
      </c>
      <c r="AA3013" s="5" t="str">
        <f>VLOOKUP(J3013, sku!B:C, 2, FALSE)</f>
        <v>Travessa Jeep - Slim - - - Renegade - 2016 A 2025 - Grafite</v>
      </c>
      <c r="AB3013" s="3" t="str">
        <f>VLOOKUP(J3013, sku!B:BM, 64, FALSE)</f>
        <v>Fabricação</v>
      </c>
      <c r="AC3013" s="3" t="str">
        <f>LEFT(pedidos[[#This Row],[SKU]],3)</f>
        <v>XJP</v>
      </c>
      <c r="AD3013" s="36" t="str" cm="1">
        <f t="array" aca="1" ref="AD3013" ca="1">IFERROR(
  INDEX(
    montadora[Montadora],
    MATCH(TRUE,LEFT(J3377,NÚCARACT(montadora[SKU Parcial]))=montadora[SKU Parcial],0)
  ),
  ""
)</f>
        <v/>
      </c>
    </row>
    <row r="3014" spans="1:30" customFormat="1" x14ac:dyDescent="0.25">
      <c r="A3014" s="1" t="s">
        <v>7357</v>
      </c>
      <c r="B3014" s="1" t="s">
        <v>7358</v>
      </c>
      <c r="C3014" s="1" t="s">
        <v>900</v>
      </c>
      <c r="D3014" s="1" t="s">
        <v>347</v>
      </c>
      <c r="E3014" s="1" t="s">
        <v>2044</v>
      </c>
      <c r="F3014" s="1" t="s">
        <v>561</v>
      </c>
      <c r="G3014" s="6" t="s">
        <v>11227</v>
      </c>
      <c r="H3014" s="2" t="s">
        <v>47</v>
      </c>
      <c r="I3014" s="1" t="s">
        <v>31</v>
      </c>
      <c r="J3014" s="1" t="s">
        <v>545</v>
      </c>
      <c r="K3014" s="4">
        <v>45806</v>
      </c>
      <c r="L3014" s="16" t="s">
        <v>11229</v>
      </c>
      <c r="M3014" s="26">
        <v>258.8</v>
      </c>
      <c r="N3014" s="2">
        <v>1</v>
      </c>
      <c r="O3014" s="26">
        <v>297.79000000000002</v>
      </c>
      <c r="P3014" s="26">
        <v>105</v>
      </c>
      <c r="Q3014" s="26">
        <v>19.690000000000001</v>
      </c>
      <c r="R3014" s="26">
        <v>44</v>
      </c>
      <c r="S3014" s="26">
        <v>38.99</v>
      </c>
      <c r="T3014" s="26">
        <v>23.45</v>
      </c>
      <c r="U3014" s="26">
        <v>66.66</v>
      </c>
      <c r="V3014" s="10">
        <v>0.2576</v>
      </c>
      <c r="W3014" s="1" t="s">
        <v>34</v>
      </c>
      <c r="X3014" s="3"/>
      <c r="Y3014" s="3"/>
      <c r="Z3014" s="5" t="s">
        <v>7980</v>
      </c>
      <c r="AA3014" s="5" t="str">
        <f>VLOOKUP(J3014, sku!B:C, 2, FALSE)</f>
        <v>Travessa Jeep - Slim - - - Renegade - 2016 A 2025 - Prata</v>
      </c>
      <c r="AB3014" s="3" t="str">
        <f>VLOOKUP(J3014, sku!B:BM, 64, FALSE)</f>
        <v>Fabricação</v>
      </c>
      <c r="AC3014" s="3" t="str">
        <f>LEFT(pedidos[[#This Row],[SKU]],3)</f>
        <v>XJP</v>
      </c>
      <c r="AD3014" s="36" t="str" cm="1">
        <f t="array" aca="1" ref="AD3014" ca="1">IFERROR(
  INDEX(
    montadora[Montadora],
    MATCH(TRUE,LEFT(J3378,NÚCARACT(montadora[SKU Parcial]))=montadora[SKU Parcial],0)
  ),
  ""
)</f>
        <v/>
      </c>
    </row>
    <row r="3015" spans="1:30" customFormat="1" x14ac:dyDescent="0.25">
      <c r="A3015" s="1" t="s">
        <v>4720</v>
      </c>
      <c r="B3015" s="1" t="s">
        <v>36</v>
      </c>
      <c r="C3015" s="1" t="s">
        <v>637</v>
      </c>
      <c r="D3015" s="1" t="s">
        <v>347</v>
      </c>
      <c r="E3015" s="1" t="s">
        <v>4721</v>
      </c>
      <c r="F3015" s="1" t="s">
        <v>4722</v>
      </c>
      <c r="G3015" s="6" t="s">
        <v>11227</v>
      </c>
      <c r="H3015" s="2" t="s">
        <v>47</v>
      </c>
      <c r="I3015" s="1" t="s">
        <v>36</v>
      </c>
      <c r="J3015" s="1" t="s">
        <v>281</v>
      </c>
      <c r="K3015" s="4">
        <v>45810</v>
      </c>
      <c r="L3015" s="16" t="s">
        <v>11229</v>
      </c>
      <c r="M3015" s="26">
        <v>264.8</v>
      </c>
      <c r="N3015" s="2">
        <v>1</v>
      </c>
      <c r="O3015" s="26">
        <v>306.79000000000002</v>
      </c>
      <c r="P3015" s="26">
        <v>105</v>
      </c>
      <c r="Q3015" s="26">
        <v>21.77</v>
      </c>
      <c r="R3015" s="26">
        <v>45.02</v>
      </c>
      <c r="S3015" s="26">
        <v>41.99</v>
      </c>
      <c r="T3015" s="26">
        <v>24.95</v>
      </c>
      <c r="U3015" s="26">
        <v>68.06</v>
      </c>
      <c r="V3015" s="10">
        <v>0.25700000000000001</v>
      </c>
      <c r="W3015" s="1" t="s">
        <v>34</v>
      </c>
      <c r="X3015" s="3"/>
      <c r="Y3015" s="3"/>
      <c r="Z3015" s="5" t="s">
        <v>7980</v>
      </c>
      <c r="AA3015" s="5" t="str">
        <f>VLOOKUP(J3015, sku!B:C, 2, FALSE)</f>
        <v>Travessa Fiat - Slim - - - Strada Endurance Freedom Volcano - 2020+ - Preto</v>
      </c>
      <c r="AB3015" s="3" t="str">
        <f>VLOOKUP(J3015, sku!B:BM, 64, FALSE)</f>
        <v>Fabricação</v>
      </c>
      <c r="AC3015" s="3" t="str">
        <f>LEFT(pedidos[[#This Row],[SKU]],3)</f>
        <v>XFI</v>
      </c>
      <c r="AD3015" s="36" t="str" cm="1">
        <f t="array" aca="1" ref="AD3015" ca="1">IFERROR(
  INDEX(
    montadora[Montadora],
    MATCH(TRUE,LEFT(J3379,NÚCARACT(montadora[SKU Parcial]))=montadora[SKU Parcial],0)
  ),
  ""
)</f>
        <v/>
      </c>
    </row>
    <row r="3016" spans="1:30" customFormat="1" x14ac:dyDescent="0.25">
      <c r="A3016" s="1" t="s">
        <v>7386</v>
      </c>
      <c r="B3016" s="1" t="s">
        <v>36</v>
      </c>
      <c r="C3016" s="1" t="s">
        <v>2183</v>
      </c>
      <c r="D3016" s="1" t="s">
        <v>27</v>
      </c>
      <c r="E3016" s="1" t="s">
        <v>1725</v>
      </c>
      <c r="F3016" s="1" t="s">
        <v>1706</v>
      </c>
      <c r="G3016" s="6" t="s">
        <v>11227</v>
      </c>
      <c r="H3016" s="2" t="s">
        <v>30</v>
      </c>
      <c r="I3016" s="1" t="s">
        <v>31</v>
      </c>
      <c r="J3016" s="1" t="s">
        <v>1876</v>
      </c>
      <c r="K3016" s="4">
        <v>45801</v>
      </c>
      <c r="L3016" s="20" t="s">
        <v>804</v>
      </c>
      <c r="M3016" s="26">
        <v>236.36</v>
      </c>
      <c r="N3016" s="2">
        <v>1</v>
      </c>
      <c r="O3016" s="26">
        <v>236.36</v>
      </c>
      <c r="P3016" s="26">
        <v>105</v>
      </c>
      <c r="Q3016" s="26">
        <v>17.989999999999998</v>
      </c>
      <c r="R3016" s="26">
        <v>28.36</v>
      </c>
      <c r="S3016" s="26">
        <v>0</v>
      </c>
      <c r="T3016" s="26">
        <v>24.95</v>
      </c>
      <c r="U3016" s="26">
        <v>60.06</v>
      </c>
      <c r="V3016" s="10">
        <v>0.25409999999999999</v>
      </c>
      <c r="W3016" s="1" t="s">
        <v>34</v>
      </c>
      <c r="X3016" s="3"/>
      <c r="Y3016" s="3"/>
      <c r="Z3016" s="5" t="s">
        <v>7980</v>
      </c>
      <c r="AA3016" s="5" t="str">
        <f>VLOOKUP(J3016, sku!B:C, 2, FALSE)</f>
        <v>Travessa Volkswagen - Slim - - - Saveiro Cross - 2010 A 2024 - Prata</v>
      </c>
      <c r="AB3016" s="3" t="str">
        <f>VLOOKUP(J3016, sku!B:BM, 64, FALSE)</f>
        <v>Fabricação</v>
      </c>
      <c r="AC3016" s="3" t="str">
        <f>LEFT(pedidos[[#This Row],[SKU]],3)</f>
        <v>XVW</v>
      </c>
      <c r="AD3016" s="36" t="str" cm="1">
        <f t="array" aca="1" ref="AD3016" ca="1">IFERROR(
  INDEX(
    montadora[Montadora],
    MATCH(TRUE,LEFT(J3380,NÚCARACT(montadora[SKU Parcial]))=montadora[SKU Parcial],0)
  ),
  ""
)</f>
        <v/>
      </c>
    </row>
    <row r="3017" spans="1:30" customFormat="1" x14ac:dyDescent="0.25">
      <c r="A3017" s="1" t="s">
        <v>7396</v>
      </c>
      <c r="B3017" s="1" t="s">
        <v>7397</v>
      </c>
      <c r="C3017" s="1" t="s">
        <v>7398</v>
      </c>
      <c r="D3017" s="1" t="s">
        <v>138</v>
      </c>
      <c r="E3017" s="1" t="s">
        <v>1725</v>
      </c>
      <c r="F3017" s="1" t="s">
        <v>1706</v>
      </c>
      <c r="G3017" s="6" t="s">
        <v>11227</v>
      </c>
      <c r="H3017" s="2" t="s">
        <v>30</v>
      </c>
      <c r="I3017" s="1" t="s">
        <v>31</v>
      </c>
      <c r="J3017" s="1" t="s">
        <v>1876</v>
      </c>
      <c r="K3017" s="4">
        <v>45808</v>
      </c>
      <c r="L3017" s="20" t="s">
        <v>804</v>
      </c>
      <c r="M3017" s="26">
        <v>236.36</v>
      </c>
      <c r="N3017" s="2">
        <v>1</v>
      </c>
      <c r="O3017" s="26">
        <v>236.36</v>
      </c>
      <c r="P3017" s="26">
        <v>105</v>
      </c>
      <c r="Q3017" s="26">
        <v>17.989999999999998</v>
      </c>
      <c r="R3017" s="26">
        <v>28.36</v>
      </c>
      <c r="S3017" s="26">
        <v>0</v>
      </c>
      <c r="T3017" s="26">
        <v>24.95</v>
      </c>
      <c r="U3017" s="26">
        <v>60.06</v>
      </c>
      <c r="V3017" s="10">
        <v>0.25409999999999999</v>
      </c>
      <c r="W3017" s="1" t="s">
        <v>89</v>
      </c>
      <c r="X3017" s="3"/>
      <c r="Y3017" s="3"/>
      <c r="Z3017" s="5" t="s">
        <v>7980</v>
      </c>
      <c r="AA3017" s="5" t="str">
        <f>VLOOKUP(J3017, sku!B:C, 2, FALSE)</f>
        <v>Travessa Volkswagen - Slim - - - Saveiro Cross - 2010 A 2024 - Prata</v>
      </c>
      <c r="AB3017" s="3" t="str">
        <f>VLOOKUP(J3017, sku!B:BM, 64, FALSE)</f>
        <v>Fabricação</v>
      </c>
      <c r="AC3017" s="3" t="str">
        <f>LEFT(pedidos[[#This Row],[SKU]],3)</f>
        <v>XVW</v>
      </c>
      <c r="AD3017" s="36" t="str" cm="1">
        <f t="array" aca="1" ref="AD3017" ca="1">IFERROR(
  INDEX(
    montadora[Montadora],
    MATCH(TRUE,LEFT(J3381,NÚCARACT(montadora[SKU Parcial]))=montadora[SKU Parcial],0)
  ),
  ""
)</f>
        <v/>
      </c>
    </row>
    <row r="3018" spans="1:30" customFormat="1" x14ac:dyDescent="0.25">
      <c r="A3018" s="1" t="s">
        <v>7400</v>
      </c>
      <c r="B3018" s="1" t="s">
        <v>7401</v>
      </c>
      <c r="C3018" s="1" t="s">
        <v>342</v>
      </c>
      <c r="D3018" s="1" t="s">
        <v>191</v>
      </c>
      <c r="E3018" s="1" t="s">
        <v>2234</v>
      </c>
      <c r="F3018" s="1" t="s">
        <v>2235</v>
      </c>
      <c r="G3018" s="6" t="s">
        <v>11227</v>
      </c>
      <c r="H3018" s="2" t="s">
        <v>47</v>
      </c>
      <c r="I3018" s="1" t="s">
        <v>31</v>
      </c>
      <c r="J3018" s="1" t="s">
        <v>4333</v>
      </c>
      <c r="K3018" s="4">
        <v>45783</v>
      </c>
      <c r="L3018" s="16" t="s">
        <v>11229</v>
      </c>
      <c r="M3018" s="26">
        <v>258.8</v>
      </c>
      <c r="N3018" s="2">
        <v>1</v>
      </c>
      <c r="O3018" s="26">
        <v>258.8</v>
      </c>
      <c r="P3018" s="26">
        <v>105</v>
      </c>
      <c r="Q3018" s="26">
        <v>19.690000000000001</v>
      </c>
      <c r="R3018" s="26">
        <v>44</v>
      </c>
      <c r="S3018" s="26">
        <v>0</v>
      </c>
      <c r="T3018" s="26">
        <v>24.95</v>
      </c>
      <c r="U3018" s="26">
        <v>65.16</v>
      </c>
      <c r="V3018" s="10">
        <v>0.25180000000000002</v>
      </c>
      <c r="W3018" s="1" t="s">
        <v>34</v>
      </c>
      <c r="X3018" s="3"/>
      <c r="Y3018" s="3"/>
      <c r="Z3018" s="5" t="s">
        <v>7980</v>
      </c>
      <c r="AA3018" s="5" t="str">
        <f>VLOOKUP(J3018, sku!B:C, 2, FALSE)</f>
        <v>Travessa Renault - Slim - - - Sandero Stepway G2 - 2015+ - Prata</v>
      </c>
      <c r="AB3018" s="3" t="str">
        <f>VLOOKUP(J3018, sku!B:BM, 64, FALSE)</f>
        <v>Fabricação</v>
      </c>
      <c r="AC3018" s="3" t="str">
        <f>LEFT(pedidos[[#This Row],[SKU]],3)</f>
        <v>XRE</v>
      </c>
      <c r="AD3018" s="36" t="str" cm="1">
        <f t="array" aca="1" ref="AD3018" ca="1">IFERROR(
  INDEX(
    montadora[Montadora],
    MATCH(TRUE,LEFT(J3406,NÚCARACT(montadora[SKU Parcial]))=montadora[SKU Parcial],0)
  ),
  ""
)</f>
        <v/>
      </c>
    </row>
    <row r="3019" spans="1:30" customFormat="1" x14ac:dyDescent="0.25">
      <c r="A3019" s="1" t="s">
        <v>7402</v>
      </c>
      <c r="B3019" s="1" t="s">
        <v>7403</v>
      </c>
      <c r="C3019" s="1" t="s">
        <v>7404</v>
      </c>
      <c r="D3019" s="1" t="s">
        <v>319</v>
      </c>
      <c r="E3019" s="1" t="s">
        <v>560</v>
      </c>
      <c r="F3019" s="1" t="s">
        <v>561</v>
      </c>
      <c r="G3019" s="6" t="s">
        <v>11227</v>
      </c>
      <c r="H3019" s="2" t="s">
        <v>47</v>
      </c>
      <c r="I3019" s="1" t="s">
        <v>31</v>
      </c>
      <c r="J3019" s="1" t="s">
        <v>562</v>
      </c>
      <c r="K3019" s="4">
        <v>45789</v>
      </c>
      <c r="L3019" s="16" t="s">
        <v>11229</v>
      </c>
      <c r="M3019" s="26">
        <v>258.8</v>
      </c>
      <c r="N3019" s="2">
        <v>1</v>
      </c>
      <c r="O3019" s="26">
        <v>258.8</v>
      </c>
      <c r="P3019" s="26">
        <v>105</v>
      </c>
      <c r="Q3019" s="26">
        <v>19.690000000000001</v>
      </c>
      <c r="R3019" s="26">
        <v>44</v>
      </c>
      <c r="S3019" s="26">
        <v>0</v>
      </c>
      <c r="T3019" s="26">
        <v>24.95</v>
      </c>
      <c r="U3019" s="26">
        <v>65.16</v>
      </c>
      <c r="V3019" s="10">
        <v>0.25180000000000002</v>
      </c>
      <c r="W3019" s="1" t="s">
        <v>89</v>
      </c>
      <c r="X3019" s="3"/>
      <c r="Y3019" s="3"/>
      <c r="Z3019" s="5" t="s">
        <v>7980</v>
      </c>
      <c r="AA3019" s="5" t="str">
        <f>VLOOKUP(J3019, sku!B:C, 2, FALSE)</f>
        <v>Travessa Jeep - Slim - - - Renegade - 2016 A 2025 - Preto</v>
      </c>
      <c r="AB3019" s="3" t="str">
        <f>VLOOKUP(J3019, sku!B:BM, 64, FALSE)</f>
        <v>Fabricação</v>
      </c>
      <c r="AC3019" s="3" t="str">
        <f>LEFT(pedidos[[#This Row],[SKU]],3)</f>
        <v>XJP</v>
      </c>
      <c r="AD3019" s="36" t="str" cm="1">
        <f t="array" aca="1" ref="AD3019" ca="1">IFERROR(
  INDEX(
    montadora[Montadora],
    MATCH(TRUE,LEFT(J3407,NÚCARACT(montadora[SKU Parcial]))=montadora[SKU Parcial],0)
  ),
  ""
)</f>
        <v/>
      </c>
    </row>
    <row r="3020" spans="1:30" customFormat="1" x14ac:dyDescent="0.25">
      <c r="A3020" s="1" t="s">
        <v>7405</v>
      </c>
      <c r="B3020" s="1" t="s">
        <v>36</v>
      </c>
      <c r="C3020" s="1" t="s">
        <v>500</v>
      </c>
      <c r="D3020" s="1" t="s">
        <v>658</v>
      </c>
      <c r="E3020" s="1" t="s">
        <v>2040</v>
      </c>
      <c r="F3020" s="1" t="s">
        <v>1706</v>
      </c>
      <c r="G3020" s="6" t="s">
        <v>11227</v>
      </c>
      <c r="H3020" s="2" t="s">
        <v>47</v>
      </c>
      <c r="I3020" s="1" t="s">
        <v>36</v>
      </c>
      <c r="J3020" s="1" t="s">
        <v>1707</v>
      </c>
      <c r="K3020" s="4">
        <v>45792</v>
      </c>
      <c r="L3020" s="16" t="s">
        <v>11229</v>
      </c>
      <c r="M3020" s="26">
        <v>258.8</v>
      </c>
      <c r="N3020" s="2">
        <v>1</v>
      </c>
      <c r="O3020" s="26">
        <v>258.8</v>
      </c>
      <c r="P3020" s="26">
        <v>105</v>
      </c>
      <c r="Q3020" s="26">
        <v>19.690000000000001</v>
      </c>
      <c r="R3020" s="26">
        <v>44</v>
      </c>
      <c r="S3020" s="26">
        <v>0</v>
      </c>
      <c r="T3020" s="26">
        <v>24.95</v>
      </c>
      <c r="U3020" s="26">
        <v>65.16</v>
      </c>
      <c r="V3020" s="10">
        <v>0.25180000000000002</v>
      </c>
      <c r="W3020" s="1" t="s">
        <v>34</v>
      </c>
      <c r="X3020" s="3"/>
      <c r="Y3020" s="3"/>
      <c r="Z3020" s="5" t="s">
        <v>7980</v>
      </c>
      <c r="AA3020" s="5" t="str">
        <f>VLOOKUP(J3020, sku!B:C, 2, FALSE)</f>
        <v>Travessa Volkswagen - Slim - - - Saveiro Cross - 2010 A 2024 - Preto</v>
      </c>
      <c r="AB3020" s="3" t="str">
        <f>VLOOKUP(J3020, sku!B:BM, 64, FALSE)</f>
        <v>Fabricação</v>
      </c>
      <c r="AC3020" s="3" t="str">
        <f>LEFT(pedidos[[#This Row],[SKU]],3)</f>
        <v>XVW</v>
      </c>
      <c r="AD3020" s="36" t="str" cm="1">
        <f t="array" aca="1" ref="AD3020" ca="1">IFERROR(
  INDEX(
    montadora[Montadora],
    MATCH(TRUE,LEFT(J3408,NÚCARACT(montadora[SKU Parcial]))=montadora[SKU Parcial],0)
  ),
  ""
)</f>
        <v/>
      </c>
    </row>
    <row r="3021" spans="1:30" customFormat="1" x14ac:dyDescent="0.25">
      <c r="A3021" s="1" t="s">
        <v>7406</v>
      </c>
      <c r="B3021" s="1" t="s">
        <v>7407</v>
      </c>
      <c r="C3021" s="1" t="s">
        <v>7408</v>
      </c>
      <c r="D3021" s="1" t="s">
        <v>420</v>
      </c>
      <c r="E3021" s="1" t="s">
        <v>560</v>
      </c>
      <c r="F3021" s="1" t="s">
        <v>561</v>
      </c>
      <c r="G3021" s="6" t="s">
        <v>11227</v>
      </c>
      <c r="H3021" s="2" t="s">
        <v>47</v>
      </c>
      <c r="I3021" s="1" t="s">
        <v>31</v>
      </c>
      <c r="J3021" s="1" t="s">
        <v>562</v>
      </c>
      <c r="K3021" s="4">
        <v>45792</v>
      </c>
      <c r="L3021" s="16" t="s">
        <v>11229</v>
      </c>
      <c r="M3021" s="26">
        <v>258.8</v>
      </c>
      <c r="N3021" s="2">
        <v>1</v>
      </c>
      <c r="O3021" s="26">
        <v>258.8</v>
      </c>
      <c r="P3021" s="26">
        <v>105</v>
      </c>
      <c r="Q3021" s="26">
        <v>19.690000000000001</v>
      </c>
      <c r="R3021" s="26">
        <v>44</v>
      </c>
      <c r="S3021" s="26">
        <v>0</v>
      </c>
      <c r="T3021" s="26">
        <v>24.95</v>
      </c>
      <c r="U3021" s="26">
        <v>65.16</v>
      </c>
      <c r="V3021" s="10">
        <v>0.25180000000000002</v>
      </c>
      <c r="W3021" s="1" t="s">
        <v>89</v>
      </c>
      <c r="X3021" s="3"/>
      <c r="Y3021" s="3"/>
      <c r="Z3021" s="5" t="s">
        <v>7980</v>
      </c>
      <c r="AA3021" s="5" t="str">
        <f>VLOOKUP(J3021, sku!B:C, 2, FALSE)</f>
        <v>Travessa Jeep - Slim - - - Renegade - 2016 A 2025 - Preto</v>
      </c>
      <c r="AB3021" s="3" t="str">
        <f>VLOOKUP(J3021, sku!B:BM, 64, FALSE)</f>
        <v>Fabricação</v>
      </c>
      <c r="AC3021" s="3" t="str">
        <f>LEFT(pedidos[[#This Row],[SKU]],3)</f>
        <v>XJP</v>
      </c>
      <c r="AD3021" s="36" t="str" cm="1">
        <f t="array" aca="1" ref="AD3021" ca="1">IFERROR(
  INDEX(
    montadora[Montadora],
    MATCH(TRUE,LEFT(#REF!,NÚCARACT(montadora[SKU Parcial]))=montadora[SKU Parcial],0)
  ),
  ""
)</f>
        <v/>
      </c>
    </row>
    <row r="3022" spans="1:30" customFormat="1" x14ac:dyDescent="0.25">
      <c r="A3022" s="1" t="s">
        <v>7409</v>
      </c>
      <c r="B3022" s="1" t="s">
        <v>7410</v>
      </c>
      <c r="C3022" s="1" t="s">
        <v>350</v>
      </c>
      <c r="D3022" s="1" t="s">
        <v>27</v>
      </c>
      <c r="E3022" s="1" t="s">
        <v>2234</v>
      </c>
      <c r="F3022" s="1" t="s">
        <v>2235</v>
      </c>
      <c r="G3022" s="6" t="s">
        <v>11227</v>
      </c>
      <c r="H3022" s="2" t="s">
        <v>47</v>
      </c>
      <c r="I3022" s="1" t="s">
        <v>31</v>
      </c>
      <c r="J3022" s="1" t="s">
        <v>2236</v>
      </c>
      <c r="K3022" s="4">
        <v>45793</v>
      </c>
      <c r="L3022" s="16" t="s">
        <v>11229</v>
      </c>
      <c r="M3022" s="26">
        <v>258.8</v>
      </c>
      <c r="N3022" s="2">
        <v>1</v>
      </c>
      <c r="O3022" s="26">
        <v>258.8</v>
      </c>
      <c r="P3022" s="26">
        <v>105</v>
      </c>
      <c r="Q3022" s="26">
        <v>19.690000000000001</v>
      </c>
      <c r="R3022" s="26">
        <v>44</v>
      </c>
      <c r="S3022" s="26">
        <v>0</v>
      </c>
      <c r="T3022" s="26">
        <v>24.95</v>
      </c>
      <c r="U3022" s="26">
        <v>65.16</v>
      </c>
      <c r="V3022" s="10">
        <v>0.25180000000000002</v>
      </c>
      <c r="W3022" s="1" t="s">
        <v>34</v>
      </c>
      <c r="X3022" s="3"/>
      <c r="Y3022" s="3"/>
      <c r="Z3022" s="5" t="s">
        <v>7980</v>
      </c>
      <c r="AA3022" s="5" t="str">
        <f>VLOOKUP(J3022, sku!B:C, 2, FALSE)</f>
        <v>Travessa Renault - Slim - - - Sandero Stepway G2 - 2015+ - Preto</v>
      </c>
      <c r="AB3022" s="3" t="str">
        <f>VLOOKUP(J3022, sku!B:BM, 64, FALSE)</f>
        <v>Fabricação</v>
      </c>
      <c r="AC3022" s="3" t="str">
        <f>LEFT(pedidos[[#This Row],[SKU]],3)</f>
        <v>XRE</v>
      </c>
      <c r="AD3022" s="36" t="str" cm="1">
        <f t="array" aca="1" ref="AD3022" ca="1">IFERROR(
  INDEX(
    montadora[Montadora],
    MATCH(TRUE,LEFT(#REF!,NÚCARACT(montadora[SKU Parcial]))=montadora[SKU Parcial],0)
  ),
  ""
)</f>
        <v/>
      </c>
    </row>
    <row r="3023" spans="1:30" customFormat="1" x14ac:dyDescent="0.25">
      <c r="A3023" s="1" t="s">
        <v>7411</v>
      </c>
      <c r="B3023" s="1" t="s">
        <v>7412</v>
      </c>
      <c r="C3023" s="1" t="s">
        <v>7413</v>
      </c>
      <c r="D3023" s="1" t="s">
        <v>420</v>
      </c>
      <c r="E3023" s="1" t="s">
        <v>560</v>
      </c>
      <c r="F3023" s="1" t="s">
        <v>561</v>
      </c>
      <c r="G3023" s="6" t="s">
        <v>11227</v>
      </c>
      <c r="H3023" s="2" t="s">
        <v>47</v>
      </c>
      <c r="I3023" s="1" t="s">
        <v>31</v>
      </c>
      <c r="J3023" s="1" t="s">
        <v>562</v>
      </c>
      <c r="K3023" s="4">
        <v>45793</v>
      </c>
      <c r="L3023" s="16" t="s">
        <v>11229</v>
      </c>
      <c r="M3023" s="26">
        <v>258.8</v>
      </c>
      <c r="N3023" s="2">
        <v>1</v>
      </c>
      <c r="O3023" s="26">
        <v>258.8</v>
      </c>
      <c r="P3023" s="26">
        <v>105</v>
      </c>
      <c r="Q3023" s="26">
        <v>19.690000000000001</v>
      </c>
      <c r="R3023" s="26">
        <v>44</v>
      </c>
      <c r="S3023" s="26">
        <v>0</v>
      </c>
      <c r="T3023" s="26">
        <v>24.95</v>
      </c>
      <c r="U3023" s="26">
        <v>65.16</v>
      </c>
      <c r="V3023" s="10">
        <v>0.25180000000000002</v>
      </c>
      <c r="W3023" s="1" t="s">
        <v>34</v>
      </c>
      <c r="X3023" s="3"/>
      <c r="Y3023" s="3"/>
      <c r="Z3023" s="5" t="s">
        <v>7980</v>
      </c>
      <c r="AA3023" s="5" t="str">
        <f>VLOOKUP(J3023, sku!B:C, 2, FALSE)</f>
        <v>Travessa Jeep - Slim - - - Renegade - 2016 A 2025 - Preto</v>
      </c>
      <c r="AB3023" s="3" t="str">
        <f>VLOOKUP(J3023, sku!B:BM, 64, FALSE)</f>
        <v>Fabricação</v>
      </c>
      <c r="AC3023" s="3" t="str">
        <f>LEFT(pedidos[[#This Row],[SKU]],3)</f>
        <v>XJP</v>
      </c>
      <c r="AD3023" s="36" t="str" cm="1">
        <f t="array" aca="1" ref="AD3023" ca="1">IFERROR(
  INDEX(
    montadora[Montadora],
    MATCH(TRUE,LEFT(#REF!,NÚCARACT(montadora[SKU Parcial]))=montadora[SKU Parcial],0)
  ),
  ""
)</f>
        <v/>
      </c>
    </row>
    <row r="3024" spans="1:30" customFormat="1" x14ac:dyDescent="0.25">
      <c r="A3024" s="1" t="s">
        <v>7414</v>
      </c>
      <c r="B3024" s="1" t="s">
        <v>7415</v>
      </c>
      <c r="C3024" s="1" t="s">
        <v>7416</v>
      </c>
      <c r="D3024" s="1" t="s">
        <v>138</v>
      </c>
      <c r="E3024" s="1" t="s">
        <v>2070</v>
      </c>
      <c r="F3024" s="1" t="s">
        <v>1734</v>
      </c>
      <c r="G3024" s="6" t="s">
        <v>11227</v>
      </c>
      <c r="H3024" s="2" t="s">
        <v>47</v>
      </c>
      <c r="I3024" s="1" t="s">
        <v>31</v>
      </c>
      <c r="J3024" s="1" t="s">
        <v>7417</v>
      </c>
      <c r="K3024" s="4">
        <v>45796</v>
      </c>
      <c r="L3024" s="16" t="s">
        <v>11229</v>
      </c>
      <c r="M3024" s="26">
        <v>258.8</v>
      </c>
      <c r="N3024" s="2">
        <v>1</v>
      </c>
      <c r="O3024" s="26">
        <v>258.8</v>
      </c>
      <c r="P3024" s="26">
        <v>105</v>
      </c>
      <c r="Q3024" s="26">
        <v>19.690000000000001</v>
      </c>
      <c r="R3024" s="26">
        <v>44</v>
      </c>
      <c r="S3024" s="26">
        <v>0</v>
      </c>
      <c r="T3024" s="26">
        <v>24.95</v>
      </c>
      <c r="U3024" s="26">
        <v>65.16</v>
      </c>
      <c r="V3024" s="10">
        <v>0.25180000000000002</v>
      </c>
      <c r="W3024" s="1" t="s">
        <v>34</v>
      </c>
      <c r="X3024" s="3"/>
      <c r="Y3024" s="3"/>
      <c r="Z3024" s="5" t="s">
        <v>7980</v>
      </c>
      <c r="AA3024" s="5" t="str">
        <f>VLOOKUP(J3024, sku!B:C, 2, FALSE)</f>
        <v>Travessa Suzuki - Slim - - - Jimny SX4 Mormaii - 2006 A 2021 - Preto</v>
      </c>
      <c r="AB3024" s="3" t="str">
        <f>VLOOKUP(J3024, sku!B:BM, 64, FALSE)</f>
        <v>Fabricação</v>
      </c>
      <c r="AC3024" s="3" t="str">
        <f>LEFT(pedidos[[#This Row],[SKU]],3)</f>
        <v>XSK</v>
      </c>
      <c r="AD3024" s="36" t="str" cm="1">
        <f t="array" aca="1" ref="AD3024" ca="1">IFERROR(
  INDEX(
    montadora[Montadora],
    MATCH(TRUE,LEFT(#REF!,NÚCARACT(montadora[SKU Parcial]))=montadora[SKU Parcial],0)
  ),
  ""
)</f>
        <v/>
      </c>
    </row>
    <row r="3025" spans="1:30" customFormat="1" x14ac:dyDescent="0.25">
      <c r="A3025" s="1" t="s">
        <v>7418</v>
      </c>
      <c r="B3025" s="1" t="s">
        <v>7419</v>
      </c>
      <c r="C3025" s="1" t="s">
        <v>925</v>
      </c>
      <c r="D3025" s="1" t="s">
        <v>358</v>
      </c>
      <c r="E3025" s="1" t="s">
        <v>560</v>
      </c>
      <c r="F3025" s="1" t="s">
        <v>561</v>
      </c>
      <c r="G3025" s="6" t="s">
        <v>11227</v>
      </c>
      <c r="H3025" s="2" t="s">
        <v>47</v>
      </c>
      <c r="I3025" s="1" t="s">
        <v>31</v>
      </c>
      <c r="J3025" s="1" t="s">
        <v>562</v>
      </c>
      <c r="K3025" s="4">
        <v>45796</v>
      </c>
      <c r="L3025" s="16" t="s">
        <v>11229</v>
      </c>
      <c r="M3025" s="26">
        <v>258.8</v>
      </c>
      <c r="N3025" s="2">
        <v>1</v>
      </c>
      <c r="O3025" s="26">
        <v>258.8</v>
      </c>
      <c r="P3025" s="26">
        <v>105</v>
      </c>
      <c r="Q3025" s="26">
        <v>19.690000000000001</v>
      </c>
      <c r="R3025" s="26">
        <v>44</v>
      </c>
      <c r="S3025" s="26">
        <v>0</v>
      </c>
      <c r="T3025" s="26">
        <v>24.95</v>
      </c>
      <c r="U3025" s="26">
        <v>65.16</v>
      </c>
      <c r="V3025" s="10">
        <v>0.25180000000000002</v>
      </c>
      <c r="W3025" s="1" t="s">
        <v>34</v>
      </c>
      <c r="X3025" s="3"/>
      <c r="Y3025" s="3"/>
      <c r="Z3025" s="5" t="s">
        <v>7980</v>
      </c>
      <c r="AA3025" s="5" t="str">
        <f>VLOOKUP(J3025, sku!B:C, 2, FALSE)</f>
        <v>Travessa Jeep - Slim - - - Renegade - 2016 A 2025 - Preto</v>
      </c>
      <c r="AB3025" s="3" t="str">
        <f>VLOOKUP(J3025, sku!B:BM, 64, FALSE)</f>
        <v>Fabricação</v>
      </c>
      <c r="AC3025" s="3" t="str">
        <f>LEFT(pedidos[[#This Row],[SKU]],3)</f>
        <v>XJP</v>
      </c>
      <c r="AD3025" s="36" t="str" cm="1">
        <f t="array" aca="1" ref="AD3025" ca="1">IFERROR(
  INDEX(
    montadora[Montadora],
    MATCH(TRUE,LEFT(#REF!,NÚCARACT(montadora[SKU Parcial]))=montadora[SKU Parcial],0)
  ),
  ""
)</f>
        <v/>
      </c>
    </row>
    <row r="3026" spans="1:30" customFormat="1" x14ac:dyDescent="0.25">
      <c r="A3026" s="1" t="s">
        <v>7420</v>
      </c>
      <c r="B3026" s="1" t="s">
        <v>7421</v>
      </c>
      <c r="C3026" s="1" t="s">
        <v>7422</v>
      </c>
      <c r="D3026" s="1" t="s">
        <v>191</v>
      </c>
      <c r="E3026" s="1" t="s">
        <v>6884</v>
      </c>
      <c r="F3026" s="1" t="s">
        <v>6885</v>
      </c>
      <c r="G3026" s="6" t="s">
        <v>11227</v>
      </c>
      <c r="H3026" s="2" t="s">
        <v>47</v>
      </c>
      <c r="I3026" s="1" t="s">
        <v>31</v>
      </c>
      <c r="J3026" s="1" t="s">
        <v>7423</v>
      </c>
      <c r="K3026" s="4">
        <v>45797</v>
      </c>
      <c r="L3026" s="16" t="s">
        <v>11229</v>
      </c>
      <c r="M3026" s="26">
        <v>258.8</v>
      </c>
      <c r="N3026" s="2">
        <v>1</v>
      </c>
      <c r="O3026" s="26">
        <v>258.8</v>
      </c>
      <c r="P3026" s="26">
        <v>105</v>
      </c>
      <c r="Q3026" s="26">
        <v>19.690000000000001</v>
      </c>
      <c r="R3026" s="26">
        <v>44</v>
      </c>
      <c r="S3026" s="26">
        <v>0</v>
      </c>
      <c r="T3026" s="26">
        <v>24.95</v>
      </c>
      <c r="U3026" s="26">
        <v>65.16</v>
      </c>
      <c r="V3026" s="10">
        <v>0.25180000000000002</v>
      </c>
      <c r="W3026" s="1" t="s">
        <v>34</v>
      </c>
      <c r="X3026" s="3"/>
      <c r="Y3026" s="3"/>
      <c r="Z3026" s="5" t="s">
        <v>7980</v>
      </c>
      <c r="AA3026" s="5" t="str">
        <f>VLOOKUP(J3026, sku!B:C, 2, FALSE)</f>
        <v>Travessa Toyota - Slim - - - SW4 - 2011 A 2014 - Grafite</v>
      </c>
      <c r="AB3026" s="3" t="str">
        <f>VLOOKUP(J3026, sku!B:BM, 64, FALSE)</f>
        <v>Fabricação</v>
      </c>
      <c r="AC3026" s="3" t="str">
        <f>LEFT(pedidos[[#This Row],[SKU]],3)</f>
        <v>XTO</v>
      </c>
      <c r="AD3026" s="36" t="str" cm="1">
        <f t="array" aca="1" ref="AD3026" ca="1">IFERROR(
  INDEX(
    montadora[Montadora],
    MATCH(TRUE,LEFT(#REF!,NÚCARACT(montadora[SKU Parcial]))=montadora[SKU Parcial],0)
  ),
  ""
)</f>
        <v/>
      </c>
    </row>
    <row r="3027" spans="1:30" customFormat="1" x14ac:dyDescent="0.25">
      <c r="A3027" s="1" t="s">
        <v>7424</v>
      </c>
      <c r="B3027" s="1" t="s">
        <v>36</v>
      </c>
      <c r="C3027" s="1" t="s">
        <v>7425</v>
      </c>
      <c r="D3027" s="1" t="s">
        <v>534</v>
      </c>
      <c r="E3027" s="1" t="s">
        <v>560</v>
      </c>
      <c r="F3027" s="1" t="s">
        <v>561</v>
      </c>
      <c r="G3027" s="6" t="s">
        <v>11227</v>
      </c>
      <c r="H3027" s="2" t="s">
        <v>47</v>
      </c>
      <c r="I3027" s="1" t="s">
        <v>31</v>
      </c>
      <c r="J3027" s="1" t="s">
        <v>562</v>
      </c>
      <c r="K3027" s="4">
        <v>45798</v>
      </c>
      <c r="L3027" s="16" t="s">
        <v>11229</v>
      </c>
      <c r="M3027" s="26">
        <v>258.8</v>
      </c>
      <c r="N3027" s="2">
        <v>1</v>
      </c>
      <c r="O3027" s="26">
        <v>290.7</v>
      </c>
      <c r="P3027" s="26">
        <v>105</v>
      </c>
      <c r="Q3027" s="26">
        <v>19.690000000000001</v>
      </c>
      <c r="R3027" s="26">
        <v>44</v>
      </c>
      <c r="S3027" s="26">
        <v>31.9</v>
      </c>
      <c r="T3027" s="26">
        <v>24.95</v>
      </c>
      <c r="U3027" s="26">
        <v>65.16</v>
      </c>
      <c r="V3027" s="10">
        <v>0.25180000000000002</v>
      </c>
      <c r="W3027" s="1" t="s">
        <v>34</v>
      </c>
      <c r="X3027" s="3"/>
      <c r="Y3027" s="3"/>
      <c r="Z3027" s="5" t="s">
        <v>7980</v>
      </c>
      <c r="AA3027" s="5" t="str">
        <f>VLOOKUP(J3027, sku!B:C, 2, FALSE)</f>
        <v>Travessa Jeep - Slim - - - Renegade - 2016 A 2025 - Preto</v>
      </c>
      <c r="AB3027" s="3" t="str">
        <f>VLOOKUP(J3027, sku!B:BM, 64, FALSE)</f>
        <v>Fabricação</v>
      </c>
      <c r="AC3027" s="3" t="str">
        <f>LEFT(pedidos[[#This Row],[SKU]],3)</f>
        <v>XJP</v>
      </c>
      <c r="AD3027" s="36" t="str" cm="1">
        <f t="array" aca="1" ref="AD3027" ca="1">IFERROR(
  INDEX(
    montadora[Montadora],
    MATCH(TRUE,LEFT(J3409,NÚCARACT(montadora[SKU Parcial]))=montadora[SKU Parcial],0)
  ),
  ""
)</f>
        <v/>
      </c>
    </row>
    <row r="3028" spans="1:30" customFormat="1" x14ac:dyDescent="0.25">
      <c r="A3028" s="1" t="s">
        <v>7426</v>
      </c>
      <c r="B3028" s="1" t="s">
        <v>7427</v>
      </c>
      <c r="C3028" s="1" t="s">
        <v>7428</v>
      </c>
      <c r="D3028" s="1" t="s">
        <v>420</v>
      </c>
      <c r="E3028" s="1" t="s">
        <v>560</v>
      </c>
      <c r="F3028" s="1" t="s">
        <v>561</v>
      </c>
      <c r="G3028" s="6" t="s">
        <v>11227</v>
      </c>
      <c r="H3028" s="2" t="s">
        <v>47</v>
      </c>
      <c r="I3028" s="1" t="s">
        <v>31</v>
      </c>
      <c r="J3028" s="1" t="s">
        <v>562</v>
      </c>
      <c r="K3028" s="4">
        <v>45798</v>
      </c>
      <c r="L3028" s="16" t="s">
        <v>11229</v>
      </c>
      <c r="M3028" s="26">
        <v>258.8</v>
      </c>
      <c r="N3028" s="2">
        <v>1</v>
      </c>
      <c r="O3028" s="26">
        <v>258.8</v>
      </c>
      <c r="P3028" s="26">
        <v>105</v>
      </c>
      <c r="Q3028" s="26">
        <v>19.690000000000001</v>
      </c>
      <c r="R3028" s="26">
        <v>44</v>
      </c>
      <c r="S3028" s="26">
        <v>0</v>
      </c>
      <c r="T3028" s="26">
        <v>24.95</v>
      </c>
      <c r="U3028" s="26">
        <v>65.16</v>
      </c>
      <c r="V3028" s="10">
        <v>0.25180000000000002</v>
      </c>
      <c r="W3028" s="1" t="s">
        <v>34</v>
      </c>
      <c r="X3028" s="3"/>
      <c r="Y3028" s="3"/>
      <c r="Z3028" s="5" t="s">
        <v>7980</v>
      </c>
      <c r="AA3028" s="5" t="str">
        <f>VLOOKUP(J3028, sku!B:C, 2, FALSE)</f>
        <v>Travessa Jeep - Slim - - - Renegade - 2016 A 2025 - Preto</v>
      </c>
      <c r="AB3028" s="3" t="str">
        <f>VLOOKUP(J3028, sku!B:BM, 64, FALSE)</f>
        <v>Fabricação</v>
      </c>
      <c r="AC3028" s="3" t="str">
        <f>LEFT(pedidos[[#This Row],[SKU]],3)</f>
        <v>XJP</v>
      </c>
      <c r="AD3028" s="36" t="str" cm="1">
        <f t="array" aca="1" ref="AD3028" ca="1">IFERROR(
  INDEX(
    montadora[Montadora],
    MATCH(TRUE,LEFT(J3410,NÚCARACT(montadora[SKU Parcial]))=montadora[SKU Parcial],0)
  ),
  ""
)</f>
        <v/>
      </c>
    </row>
    <row r="3029" spans="1:30" customFormat="1" x14ac:dyDescent="0.25">
      <c r="A3029" s="1" t="s">
        <v>7429</v>
      </c>
      <c r="B3029" s="1" t="s">
        <v>7430</v>
      </c>
      <c r="C3029" s="1" t="s">
        <v>7431</v>
      </c>
      <c r="D3029" s="1" t="s">
        <v>27</v>
      </c>
      <c r="E3029" s="1" t="s">
        <v>560</v>
      </c>
      <c r="F3029" s="1" t="s">
        <v>561</v>
      </c>
      <c r="G3029" s="6" t="s">
        <v>11227</v>
      </c>
      <c r="H3029" s="2" t="s">
        <v>47</v>
      </c>
      <c r="I3029" s="1" t="s">
        <v>36</v>
      </c>
      <c r="J3029" s="1" t="s">
        <v>562</v>
      </c>
      <c r="K3029" s="4">
        <v>45801</v>
      </c>
      <c r="L3029" s="16" t="s">
        <v>11229</v>
      </c>
      <c r="M3029" s="26">
        <v>258.8</v>
      </c>
      <c r="N3029" s="2">
        <v>1</v>
      </c>
      <c r="O3029" s="26">
        <v>258.8</v>
      </c>
      <c r="P3029" s="26">
        <v>105</v>
      </c>
      <c r="Q3029" s="26">
        <v>19.690000000000001</v>
      </c>
      <c r="R3029" s="26">
        <v>44</v>
      </c>
      <c r="S3029" s="26">
        <v>0</v>
      </c>
      <c r="T3029" s="26">
        <v>24.95</v>
      </c>
      <c r="U3029" s="26">
        <v>65.16</v>
      </c>
      <c r="V3029" s="10">
        <v>0.25180000000000002</v>
      </c>
      <c r="W3029" s="1" t="s">
        <v>89</v>
      </c>
      <c r="X3029" s="3"/>
      <c r="Y3029" s="3"/>
      <c r="Z3029" s="5" t="s">
        <v>7980</v>
      </c>
      <c r="AA3029" s="5" t="str">
        <f>VLOOKUP(J3029, sku!B:C, 2, FALSE)</f>
        <v>Travessa Jeep - Slim - - - Renegade - 2016 A 2025 - Preto</v>
      </c>
      <c r="AB3029" s="3" t="str">
        <f>VLOOKUP(J3029, sku!B:BM, 64, FALSE)</f>
        <v>Fabricação</v>
      </c>
      <c r="AC3029" s="3" t="str">
        <f>LEFT(pedidos[[#This Row],[SKU]],3)</f>
        <v>XJP</v>
      </c>
      <c r="AD3029" s="36" t="str" cm="1">
        <f t="array" aca="1" ref="AD3029" ca="1">IFERROR(
  INDEX(
    montadora[Montadora],
    MATCH(TRUE,LEFT(J3411,NÚCARACT(montadora[SKU Parcial]))=montadora[SKU Parcial],0)
  ),
  ""
)</f>
        <v/>
      </c>
    </row>
    <row r="3030" spans="1:30" customFormat="1" x14ac:dyDescent="0.25">
      <c r="A3030" s="1" t="s">
        <v>7432</v>
      </c>
      <c r="B3030" s="1" t="s">
        <v>36</v>
      </c>
      <c r="C3030" s="1" t="s">
        <v>1543</v>
      </c>
      <c r="D3030" s="1" t="s">
        <v>138</v>
      </c>
      <c r="E3030" s="1" t="s">
        <v>2040</v>
      </c>
      <c r="F3030" s="1" t="s">
        <v>1706</v>
      </c>
      <c r="G3030" s="6" t="s">
        <v>11227</v>
      </c>
      <c r="H3030" s="2" t="s">
        <v>47</v>
      </c>
      <c r="I3030" s="1" t="s">
        <v>36</v>
      </c>
      <c r="J3030" s="1" t="s">
        <v>1813</v>
      </c>
      <c r="K3030" s="4">
        <v>45802</v>
      </c>
      <c r="L3030" s="16" t="s">
        <v>11229</v>
      </c>
      <c r="M3030" s="26">
        <v>258.8</v>
      </c>
      <c r="N3030" s="2">
        <v>1</v>
      </c>
      <c r="O3030" s="26">
        <v>258.8</v>
      </c>
      <c r="P3030" s="26">
        <v>105</v>
      </c>
      <c r="Q3030" s="26">
        <v>19.690000000000001</v>
      </c>
      <c r="R3030" s="26">
        <v>44</v>
      </c>
      <c r="S3030" s="26">
        <v>0</v>
      </c>
      <c r="T3030" s="26">
        <v>24.95</v>
      </c>
      <c r="U3030" s="26">
        <v>65.16</v>
      </c>
      <c r="V3030" s="10">
        <v>0.25180000000000002</v>
      </c>
      <c r="W3030" s="1" t="s">
        <v>34</v>
      </c>
      <c r="X3030" s="3"/>
      <c r="Y3030" s="3"/>
      <c r="Z3030" s="5" t="s">
        <v>7980</v>
      </c>
      <c r="AA3030" s="5" t="str">
        <f>VLOOKUP(J3030, sku!B:C, 2, FALSE)</f>
        <v>Travessa Volkswagen - Slim - - - Saveiro Cross - 2010 A 2024 - Grafite</v>
      </c>
      <c r="AB3030" s="3" t="str">
        <f>VLOOKUP(J3030, sku!B:BM, 64, FALSE)</f>
        <v>Fabricação</v>
      </c>
      <c r="AC3030" s="3" t="str">
        <f>LEFT(pedidos[[#This Row],[SKU]],3)</f>
        <v>XVW</v>
      </c>
      <c r="AD3030" s="36" t="str" cm="1">
        <f t="array" aca="1" ref="AD3030" ca="1">IFERROR(
  INDEX(
    montadora[Montadora],
    MATCH(TRUE,LEFT(J3412,NÚCARACT(montadora[SKU Parcial]))=montadora[SKU Parcial],0)
  ),
  ""
)</f>
        <v/>
      </c>
    </row>
    <row r="3031" spans="1:30" customFormat="1" x14ac:dyDescent="0.25">
      <c r="A3031" s="1" t="s">
        <v>7433</v>
      </c>
      <c r="B3031" s="1" t="s">
        <v>7434</v>
      </c>
      <c r="C3031" s="1" t="s">
        <v>7435</v>
      </c>
      <c r="D3031" s="1" t="s">
        <v>420</v>
      </c>
      <c r="E3031" s="1" t="s">
        <v>560</v>
      </c>
      <c r="F3031" s="1" t="s">
        <v>561</v>
      </c>
      <c r="G3031" s="6" t="s">
        <v>11227</v>
      </c>
      <c r="H3031" s="2" t="s">
        <v>47</v>
      </c>
      <c r="I3031" s="1" t="s">
        <v>36</v>
      </c>
      <c r="J3031" s="1" t="s">
        <v>562</v>
      </c>
      <c r="K3031" s="4">
        <v>45804</v>
      </c>
      <c r="L3031" s="16" t="s">
        <v>11229</v>
      </c>
      <c r="M3031" s="26">
        <v>258.8</v>
      </c>
      <c r="N3031" s="2">
        <v>1</v>
      </c>
      <c r="O3031" s="26">
        <v>258.8</v>
      </c>
      <c r="P3031" s="26">
        <v>105</v>
      </c>
      <c r="Q3031" s="26">
        <v>19.690000000000001</v>
      </c>
      <c r="R3031" s="26">
        <v>44</v>
      </c>
      <c r="S3031" s="26">
        <v>0</v>
      </c>
      <c r="T3031" s="26">
        <v>24.95</v>
      </c>
      <c r="U3031" s="26">
        <v>65.16</v>
      </c>
      <c r="V3031" s="10">
        <v>0.25180000000000002</v>
      </c>
      <c r="W3031" s="1" t="s">
        <v>34</v>
      </c>
      <c r="X3031" s="3"/>
      <c r="Y3031" s="3"/>
      <c r="Z3031" s="5" t="s">
        <v>7980</v>
      </c>
      <c r="AA3031" s="5" t="str">
        <f>VLOOKUP(J3031, sku!B:C, 2, FALSE)</f>
        <v>Travessa Jeep - Slim - - - Renegade - 2016 A 2025 - Preto</v>
      </c>
      <c r="AB3031" s="3" t="str">
        <f>VLOOKUP(J3031, sku!B:BM, 64, FALSE)</f>
        <v>Fabricação</v>
      </c>
      <c r="AC3031" s="3" t="str">
        <f>LEFT(pedidos[[#This Row],[SKU]],3)</f>
        <v>XJP</v>
      </c>
      <c r="AD3031" s="36" t="str" cm="1">
        <f t="array" aca="1" ref="AD3031" ca="1">IFERROR(
  INDEX(
    montadora[Montadora],
    MATCH(TRUE,LEFT(J3413,NÚCARACT(montadora[SKU Parcial]))=montadora[SKU Parcial],0)
  ),
  ""
)</f>
        <v/>
      </c>
    </row>
    <row r="3032" spans="1:30" customFormat="1" x14ac:dyDescent="0.25">
      <c r="A3032" s="1" t="s">
        <v>7436</v>
      </c>
      <c r="B3032" s="1" t="s">
        <v>7437</v>
      </c>
      <c r="C3032" s="1" t="s">
        <v>7438</v>
      </c>
      <c r="D3032" s="1" t="s">
        <v>709</v>
      </c>
      <c r="E3032" s="1" t="s">
        <v>560</v>
      </c>
      <c r="F3032" s="1" t="s">
        <v>561</v>
      </c>
      <c r="G3032" s="6" t="s">
        <v>11227</v>
      </c>
      <c r="H3032" s="2" t="s">
        <v>47</v>
      </c>
      <c r="I3032" s="1" t="s">
        <v>31</v>
      </c>
      <c r="J3032" s="1" t="s">
        <v>562</v>
      </c>
      <c r="K3032" s="4">
        <v>45804</v>
      </c>
      <c r="L3032" s="16" t="s">
        <v>11229</v>
      </c>
      <c r="M3032" s="26">
        <v>258.8</v>
      </c>
      <c r="N3032" s="2">
        <v>1</v>
      </c>
      <c r="O3032" s="26">
        <v>279.79000000000002</v>
      </c>
      <c r="P3032" s="26">
        <v>105</v>
      </c>
      <c r="Q3032" s="26">
        <v>19.690000000000001</v>
      </c>
      <c r="R3032" s="26">
        <v>44</v>
      </c>
      <c r="S3032" s="26">
        <v>20.99</v>
      </c>
      <c r="T3032" s="26">
        <v>24.95</v>
      </c>
      <c r="U3032" s="26">
        <v>65.16</v>
      </c>
      <c r="V3032" s="10">
        <v>0.25180000000000002</v>
      </c>
      <c r="W3032" s="1" t="s">
        <v>34</v>
      </c>
      <c r="X3032" s="3"/>
      <c r="Y3032" s="3"/>
      <c r="Z3032" s="5" t="s">
        <v>7980</v>
      </c>
      <c r="AA3032" s="5" t="str">
        <f>VLOOKUP(J3032, sku!B:C, 2, FALSE)</f>
        <v>Travessa Jeep - Slim - - - Renegade - 2016 A 2025 - Preto</v>
      </c>
      <c r="AB3032" s="3" t="str">
        <f>VLOOKUP(J3032, sku!B:BM, 64, FALSE)</f>
        <v>Fabricação</v>
      </c>
      <c r="AC3032" s="3" t="str">
        <f>LEFT(pedidos[[#This Row],[SKU]],3)</f>
        <v>XJP</v>
      </c>
      <c r="AD3032" s="36" t="str" cm="1">
        <f t="array" aca="1" ref="AD3032" ca="1">IFERROR(
  INDEX(
    montadora[Montadora],
    MATCH(TRUE,LEFT(J3414,NÚCARACT(montadora[SKU Parcial]))=montadora[SKU Parcial],0)
  ),
  ""
)</f>
        <v/>
      </c>
    </row>
    <row r="3033" spans="1:30" customFormat="1" x14ac:dyDescent="0.25">
      <c r="A3033" s="1" t="s">
        <v>7439</v>
      </c>
      <c r="B3033" s="1" t="s">
        <v>7440</v>
      </c>
      <c r="C3033" s="1" t="s">
        <v>7441</v>
      </c>
      <c r="D3033" s="1" t="s">
        <v>191</v>
      </c>
      <c r="E3033" s="1" t="s">
        <v>6884</v>
      </c>
      <c r="F3033" s="1" t="s">
        <v>6885</v>
      </c>
      <c r="G3033" s="6" t="s">
        <v>11227</v>
      </c>
      <c r="H3033" s="2" t="s">
        <v>47</v>
      </c>
      <c r="I3033" s="1" t="s">
        <v>36</v>
      </c>
      <c r="J3033" s="1" t="s">
        <v>7442</v>
      </c>
      <c r="K3033" s="4">
        <v>45806</v>
      </c>
      <c r="L3033" s="16" t="s">
        <v>11229</v>
      </c>
      <c r="M3033" s="26">
        <v>258.8</v>
      </c>
      <c r="N3033" s="2">
        <v>1</v>
      </c>
      <c r="O3033" s="26">
        <v>258.8</v>
      </c>
      <c r="P3033" s="26">
        <v>105</v>
      </c>
      <c r="Q3033" s="26">
        <v>19.690000000000001</v>
      </c>
      <c r="R3033" s="26">
        <v>44</v>
      </c>
      <c r="S3033" s="26">
        <v>0</v>
      </c>
      <c r="T3033" s="26">
        <v>24.95</v>
      </c>
      <c r="U3033" s="26">
        <v>65.16</v>
      </c>
      <c r="V3033" s="10">
        <v>0.25180000000000002</v>
      </c>
      <c r="W3033" s="1" t="s">
        <v>34</v>
      </c>
      <c r="X3033" s="3"/>
      <c r="Y3033" s="3"/>
      <c r="Z3033" s="5" t="s">
        <v>7980</v>
      </c>
      <c r="AA3033" s="5" t="str">
        <f>VLOOKUP(J3033, sku!B:C, 2, FALSE)</f>
        <v>Travessa Toyota - Slim - - - SW4 - 2011 A 2014 - Preto</v>
      </c>
      <c r="AB3033" s="3" t="str">
        <f>VLOOKUP(J3033, sku!B:BM, 64, FALSE)</f>
        <v>Fabricação</v>
      </c>
      <c r="AC3033" s="3" t="str">
        <f>LEFT(pedidos[[#This Row],[SKU]],3)</f>
        <v>XTO</v>
      </c>
      <c r="AD3033" s="36" t="str" cm="1">
        <f t="array" aca="1" ref="AD3033" ca="1">IFERROR(
  INDEX(
    montadora[Montadora],
    MATCH(TRUE,LEFT(J3415,NÚCARACT(montadora[SKU Parcial]))=montadora[SKU Parcial],0)
  ),
  ""
)</f>
        <v/>
      </c>
    </row>
    <row r="3034" spans="1:30" customFormat="1" x14ac:dyDescent="0.25">
      <c r="A3034" s="1" t="s">
        <v>7443</v>
      </c>
      <c r="B3034" s="1" t="s">
        <v>7444</v>
      </c>
      <c r="C3034" s="1" t="s">
        <v>7445</v>
      </c>
      <c r="D3034" s="1" t="s">
        <v>420</v>
      </c>
      <c r="E3034" s="1" t="s">
        <v>560</v>
      </c>
      <c r="F3034" s="1" t="s">
        <v>561</v>
      </c>
      <c r="G3034" s="6" t="s">
        <v>11227</v>
      </c>
      <c r="H3034" s="2" t="s">
        <v>47</v>
      </c>
      <c r="I3034" s="1" t="s">
        <v>31</v>
      </c>
      <c r="J3034" s="1" t="s">
        <v>562</v>
      </c>
      <c r="K3034" s="4">
        <v>45806</v>
      </c>
      <c r="L3034" s="16" t="s">
        <v>11229</v>
      </c>
      <c r="M3034" s="26">
        <v>258.8</v>
      </c>
      <c r="N3034" s="2">
        <v>1</v>
      </c>
      <c r="O3034" s="26">
        <v>258.8</v>
      </c>
      <c r="P3034" s="26">
        <v>105</v>
      </c>
      <c r="Q3034" s="26">
        <v>19.690000000000001</v>
      </c>
      <c r="R3034" s="26">
        <v>44</v>
      </c>
      <c r="S3034" s="26">
        <v>0</v>
      </c>
      <c r="T3034" s="26">
        <v>24.95</v>
      </c>
      <c r="U3034" s="26">
        <v>65.16</v>
      </c>
      <c r="V3034" s="10">
        <v>0.25180000000000002</v>
      </c>
      <c r="W3034" s="1" t="s">
        <v>34</v>
      </c>
      <c r="X3034" s="3"/>
      <c r="Y3034" s="3"/>
      <c r="Z3034" s="5" t="s">
        <v>7980</v>
      </c>
      <c r="AA3034" s="5" t="str">
        <f>VLOOKUP(J3034, sku!B:C, 2, FALSE)</f>
        <v>Travessa Jeep - Slim - - - Renegade - 2016 A 2025 - Preto</v>
      </c>
      <c r="AB3034" s="3" t="str">
        <f>VLOOKUP(J3034, sku!B:BM, 64, FALSE)</f>
        <v>Fabricação</v>
      </c>
      <c r="AC3034" s="3" t="str">
        <f>LEFT(pedidos[[#This Row],[SKU]],3)</f>
        <v>XJP</v>
      </c>
      <c r="AD3034" s="36" t="str" cm="1">
        <f t="array" aca="1" ref="AD3034" ca="1">IFERROR(
  INDEX(
    montadora[Montadora],
    MATCH(TRUE,LEFT(J3416,NÚCARACT(montadora[SKU Parcial]))=montadora[SKU Parcial],0)
  ),
  ""
)</f>
        <v/>
      </c>
    </row>
    <row r="3035" spans="1:30" customFormat="1" x14ac:dyDescent="0.25">
      <c r="A3035" s="1" t="s">
        <v>7446</v>
      </c>
      <c r="B3035" s="1" t="s">
        <v>36</v>
      </c>
      <c r="C3035" s="1" t="s">
        <v>2739</v>
      </c>
      <c r="D3035" s="1" t="s">
        <v>27</v>
      </c>
      <c r="E3035" s="1" t="s">
        <v>560</v>
      </c>
      <c r="F3035" s="1" t="s">
        <v>561</v>
      </c>
      <c r="G3035" s="6" t="s">
        <v>11227</v>
      </c>
      <c r="H3035" s="2" t="s">
        <v>47</v>
      </c>
      <c r="I3035" s="1" t="s">
        <v>36</v>
      </c>
      <c r="J3035" s="1" t="s">
        <v>562</v>
      </c>
      <c r="K3035" s="4">
        <v>45807</v>
      </c>
      <c r="L3035" s="16" t="s">
        <v>11229</v>
      </c>
      <c r="M3035" s="26">
        <v>258.8</v>
      </c>
      <c r="N3035" s="2">
        <v>1</v>
      </c>
      <c r="O3035" s="26">
        <v>258.8</v>
      </c>
      <c r="P3035" s="26">
        <v>105</v>
      </c>
      <c r="Q3035" s="26">
        <v>19.690000000000001</v>
      </c>
      <c r="R3035" s="26">
        <v>44</v>
      </c>
      <c r="S3035" s="26">
        <v>0</v>
      </c>
      <c r="T3035" s="26">
        <v>24.95</v>
      </c>
      <c r="U3035" s="26">
        <v>65.16</v>
      </c>
      <c r="V3035" s="10">
        <v>0.25180000000000002</v>
      </c>
      <c r="W3035" s="1" t="s">
        <v>34</v>
      </c>
      <c r="X3035" s="3"/>
      <c r="Y3035" s="3"/>
      <c r="Z3035" s="5" t="s">
        <v>7980</v>
      </c>
      <c r="AA3035" s="5" t="str">
        <f>VLOOKUP(J3035, sku!B:C, 2, FALSE)</f>
        <v>Travessa Jeep - Slim - - - Renegade - 2016 A 2025 - Preto</v>
      </c>
      <c r="AB3035" s="3" t="str">
        <f>VLOOKUP(J3035, sku!B:BM, 64, FALSE)</f>
        <v>Fabricação</v>
      </c>
      <c r="AC3035" s="3" t="str">
        <f>LEFT(pedidos[[#This Row],[SKU]],3)</f>
        <v>XJP</v>
      </c>
      <c r="AD3035" s="36" t="str" cm="1">
        <f t="array" aca="1" ref="AD3035" ca="1">IFERROR(
  INDEX(
    montadora[Montadora],
    MATCH(TRUE,LEFT(J3417,NÚCARACT(montadora[SKU Parcial]))=montadora[SKU Parcial],0)
  ),
  ""
)</f>
        <v/>
      </c>
    </row>
    <row r="3036" spans="1:30" customFormat="1" x14ac:dyDescent="0.25">
      <c r="A3036" s="1" t="s">
        <v>7447</v>
      </c>
      <c r="B3036" s="1" t="s">
        <v>7448</v>
      </c>
      <c r="C3036" s="1" t="s">
        <v>7449</v>
      </c>
      <c r="D3036" s="1" t="s">
        <v>191</v>
      </c>
      <c r="E3036" s="1" t="s">
        <v>560</v>
      </c>
      <c r="F3036" s="1" t="s">
        <v>561</v>
      </c>
      <c r="G3036" s="6" t="s">
        <v>11227</v>
      </c>
      <c r="H3036" s="2" t="s">
        <v>47</v>
      </c>
      <c r="I3036" s="1" t="s">
        <v>31</v>
      </c>
      <c r="J3036" s="1" t="s">
        <v>562</v>
      </c>
      <c r="K3036" s="4">
        <v>45807</v>
      </c>
      <c r="L3036" s="16" t="s">
        <v>11229</v>
      </c>
      <c r="M3036" s="26">
        <v>258.8</v>
      </c>
      <c r="N3036" s="2">
        <v>1</v>
      </c>
      <c r="O3036" s="26">
        <v>258.8</v>
      </c>
      <c r="P3036" s="26">
        <v>105</v>
      </c>
      <c r="Q3036" s="26">
        <v>19.690000000000001</v>
      </c>
      <c r="R3036" s="26">
        <v>44</v>
      </c>
      <c r="S3036" s="26">
        <v>0</v>
      </c>
      <c r="T3036" s="26">
        <v>24.95</v>
      </c>
      <c r="U3036" s="26">
        <v>65.16</v>
      </c>
      <c r="V3036" s="10">
        <v>0.25180000000000002</v>
      </c>
      <c r="W3036" s="1" t="s">
        <v>34</v>
      </c>
      <c r="X3036" s="3"/>
      <c r="Y3036" s="3"/>
      <c r="Z3036" s="5" t="s">
        <v>7980</v>
      </c>
      <c r="AA3036" s="5" t="str">
        <f>VLOOKUP(J3036, sku!B:C, 2, FALSE)</f>
        <v>Travessa Jeep - Slim - - - Renegade - 2016 A 2025 - Preto</v>
      </c>
      <c r="AB3036" s="3" t="str">
        <f>VLOOKUP(J3036, sku!B:BM, 64, FALSE)</f>
        <v>Fabricação</v>
      </c>
      <c r="AC3036" s="3" t="str">
        <f>LEFT(pedidos[[#This Row],[SKU]],3)</f>
        <v>XJP</v>
      </c>
      <c r="AD3036" s="36" t="str" cm="1">
        <f t="array" aca="1" ref="AD3036" ca="1">IFERROR(
  INDEX(
    montadora[Montadora],
    MATCH(TRUE,LEFT(J3418,NÚCARACT(montadora[SKU Parcial]))=montadora[SKU Parcial],0)
  ),
  ""
)</f>
        <v/>
      </c>
    </row>
    <row r="3037" spans="1:30" customFormat="1" x14ac:dyDescent="0.25">
      <c r="A3037" s="1" t="s">
        <v>7450</v>
      </c>
      <c r="B3037" s="1" t="s">
        <v>7451</v>
      </c>
      <c r="C3037" s="1" t="s">
        <v>520</v>
      </c>
      <c r="D3037" s="1" t="s">
        <v>27</v>
      </c>
      <c r="E3037" s="1" t="s">
        <v>6884</v>
      </c>
      <c r="F3037" s="1" t="s">
        <v>6885</v>
      </c>
      <c r="G3037" s="6" t="s">
        <v>11227</v>
      </c>
      <c r="H3037" s="2" t="s">
        <v>47</v>
      </c>
      <c r="I3037" s="1" t="s">
        <v>36</v>
      </c>
      <c r="J3037" s="1" t="s">
        <v>7452</v>
      </c>
      <c r="K3037" s="4">
        <v>45807</v>
      </c>
      <c r="L3037" s="16" t="s">
        <v>11229</v>
      </c>
      <c r="M3037" s="26">
        <v>258.8</v>
      </c>
      <c r="N3037" s="2">
        <v>1</v>
      </c>
      <c r="O3037" s="26">
        <v>258.8</v>
      </c>
      <c r="P3037" s="26">
        <v>105</v>
      </c>
      <c r="Q3037" s="26">
        <v>19.690000000000001</v>
      </c>
      <c r="R3037" s="26">
        <v>44</v>
      </c>
      <c r="S3037" s="26">
        <v>0</v>
      </c>
      <c r="T3037" s="26">
        <v>24.95</v>
      </c>
      <c r="U3037" s="26">
        <v>65.16</v>
      </c>
      <c r="V3037" s="10">
        <v>0.25180000000000002</v>
      </c>
      <c r="W3037" s="1" t="s">
        <v>34</v>
      </c>
      <c r="X3037" s="3"/>
      <c r="Y3037" s="3"/>
      <c r="Z3037" s="5" t="s">
        <v>7980</v>
      </c>
      <c r="AA3037" s="5" t="str">
        <f>VLOOKUP(J3037, sku!B:C, 2, FALSE)</f>
        <v>Travessa Toyota - Slim - - - RAV4 - 2010 A 2012 - Prata</v>
      </c>
      <c r="AB3037" s="3" t="str">
        <f>VLOOKUP(J3037, sku!B:BM, 64, FALSE)</f>
        <v>Fabricação</v>
      </c>
      <c r="AC3037" s="3" t="str">
        <f>LEFT(pedidos[[#This Row],[SKU]],3)</f>
        <v>XTO</v>
      </c>
      <c r="AD3037" s="36" t="str" cm="1">
        <f t="array" aca="1" ref="AD3037" ca="1">IFERROR(
  INDEX(
    montadora[Montadora],
    MATCH(TRUE,LEFT(J3419,NÚCARACT(montadora[SKU Parcial]))=montadora[SKU Parcial],0)
  ),
  ""
)</f>
        <v/>
      </c>
    </row>
    <row r="3038" spans="1:30" customFormat="1" x14ac:dyDescent="0.25">
      <c r="A3038" s="1" t="s">
        <v>4755</v>
      </c>
      <c r="B3038" s="1" t="s">
        <v>36</v>
      </c>
      <c r="C3038" s="1" t="s">
        <v>589</v>
      </c>
      <c r="D3038" s="1" t="s">
        <v>534</v>
      </c>
      <c r="E3038" s="1" t="s">
        <v>1725</v>
      </c>
      <c r="F3038" s="1" t="s">
        <v>1706</v>
      </c>
      <c r="G3038" s="6" t="s">
        <v>11227</v>
      </c>
      <c r="H3038" s="2" t="s">
        <v>30</v>
      </c>
      <c r="I3038" s="1" t="s">
        <v>31</v>
      </c>
      <c r="J3038" s="1" t="s">
        <v>1707</v>
      </c>
      <c r="K3038" s="4">
        <v>45811</v>
      </c>
      <c r="L3038" s="20" t="s">
        <v>804</v>
      </c>
      <c r="M3038" s="26">
        <v>236.36</v>
      </c>
      <c r="N3038" s="2">
        <v>1</v>
      </c>
      <c r="O3038" s="26">
        <v>236.36</v>
      </c>
      <c r="P3038" s="26">
        <v>105</v>
      </c>
      <c r="Q3038" s="26">
        <v>19.43</v>
      </c>
      <c r="R3038" s="26">
        <v>28.36</v>
      </c>
      <c r="S3038" s="26">
        <v>0</v>
      </c>
      <c r="T3038" s="26">
        <v>24.95</v>
      </c>
      <c r="U3038" s="26">
        <v>58.62</v>
      </c>
      <c r="V3038" s="10">
        <v>0.248</v>
      </c>
      <c r="W3038" s="1" t="s">
        <v>34</v>
      </c>
      <c r="X3038" s="3"/>
      <c r="Y3038" s="3"/>
      <c r="Z3038" s="5" t="s">
        <v>7980</v>
      </c>
      <c r="AA3038" s="5" t="str">
        <f>VLOOKUP(J3038, sku!B:C, 2, FALSE)</f>
        <v>Travessa Volkswagen - Slim - - - Saveiro Cross - 2010 A 2024 - Preto</v>
      </c>
      <c r="AB3038" s="3" t="str">
        <f>VLOOKUP(J3038, sku!B:BM, 64, FALSE)</f>
        <v>Fabricação</v>
      </c>
      <c r="AC3038" s="3" t="str">
        <f>LEFT(pedidos[[#This Row],[SKU]],3)</f>
        <v>XVW</v>
      </c>
      <c r="AD3038" s="36" t="str" cm="1">
        <f t="array" aca="1" ref="AD3038" ca="1">IFERROR(
  INDEX(
    montadora[Montadora],
    MATCH(TRUE,LEFT(J3421,NÚCARACT(montadora[SKU Parcial]))=montadora[SKU Parcial],0)
  ),
  ""
)</f>
        <v/>
      </c>
    </row>
    <row r="3039" spans="1:30" customFormat="1" x14ac:dyDescent="0.25">
      <c r="A3039" s="1" t="s">
        <v>4756</v>
      </c>
      <c r="B3039" s="1" t="s">
        <v>36</v>
      </c>
      <c r="C3039" s="1" t="s">
        <v>4757</v>
      </c>
      <c r="D3039" s="1" t="s">
        <v>420</v>
      </c>
      <c r="E3039" s="1" t="s">
        <v>1725</v>
      </c>
      <c r="F3039" s="1" t="s">
        <v>1706</v>
      </c>
      <c r="G3039" s="6" t="s">
        <v>11227</v>
      </c>
      <c r="H3039" s="2" t="s">
        <v>30</v>
      </c>
      <c r="I3039" s="1" t="s">
        <v>36</v>
      </c>
      <c r="J3039" s="1" t="s">
        <v>1707</v>
      </c>
      <c r="K3039" s="4">
        <v>45813</v>
      </c>
      <c r="L3039" s="20" t="s">
        <v>804</v>
      </c>
      <c r="M3039" s="26">
        <v>236.36</v>
      </c>
      <c r="N3039" s="2">
        <v>1</v>
      </c>
      <c r="O3039" s="26">
        <v>236.36</v>
      </c>
      <c r="P3039" s="26">
        <v>105</v>
      </c>
      <c r="Q3039" s="26">
        <v>19.43</v>
      </c>
      <c r="R3039" s="26">
        <v>28.36</v>
      </c>
      <c r="S3039" s="26">
        <v>0</v>
      </c>
      <c r="T3039" s="26">
        <v>24.95</v>
      </c>
      <c r="U3039" s="26">
        <v>58.62</v>
      </c>
      <c r="V3039" s="10">
        <v>0.248</v>
      </c>
      <c r="W3039" s="1" t="s">
        <v>34</v>
      </c>
      <c r="X3039" s="3"/>
      <c r="Y3039" s="3"/>
      <c r="Z3039" s="5" t="s">
        <v>7980</v>
      </c>
      <c r="AA3039" s="5" t="str">
        <f>VLOOKUP(J3039, sku!B:C, 2, FALSE)</f>
        <v>Travessa Volkswagen - Slim - - - Saveiro Cross - 2010 A 2024 - Preto</v>
      </c>
      <c r="AB3039" s="3" t="str">
        <f>VLOOKUP(J3039, sku!B:BM, 64, FALSE)</f>
        <v>Fabricação</v>
      </c>
      <c r="AC3039" s="3" t="str">
        <f>LEFT(pedidos[[#This Row],[SKU]],3)</f>
        <v>XVW</v>
      </c>
      <c r="AD3039" s="36" t="str" cm="1">
        <f t="array" aca="1" ref="AD3039" ca="1">IFERROR(
  INDEX(
    montadora[Montadora],
    MATCH(TRUE,LEFT(J3422,NÚCARACT(montadora[SKU Parcial]))=montadora[SKU Parcial],0)
  ),
  ""
)</f>
        <v/>
      </c>
    </row>
    <row r="3040" spans="1:30" customFormat="1" x14ac:dyDescent="0.25">
      <c r="A3040" s="1" t="s">
        <v>4761</v>
      </c>
      <c r="B3040" s="1" t="s">
        <v>4762</v>
      </c>
      <c r="C3040" s="1" t="s">
        <v>4763</v>
      </c>
      <c r="D3040" s="1" t="s">
        <v>27</v>
      </c>
      <c r="E3040" s="1" t="s">
        <v>1725</v>
      </c>
      <c r="F3040" s="1" t="s">
        <v>1706</v>
      </c>
      <c r="G3040" s="6" t="s">
        <v>11227</v>
      </c>
      <c r="H3040" s="2" t="s">
        <v>30</v>
      </c>
      <c r="I3040" s="1" t="s">
        <v>31</v>
      </c>
      <c r="J3040" s="1" t="s">
        <v>1707</v>
      </c>
      <c r="K3040" s="4">
        <v>45814</v>
      </c>
      <c r="L3040" s="20" t="s">
        <v>804</v>
      </c>
      <c r="M3040" s="26">
        <v>236.36</v>
      </c>
      <c r="N3040" s="2">
        <v>1</v>
      </c>
      <c r="O3040" s="26">
        <v>236.36</v>
      </c>
      <c r="P3040" s="26">
        <v>105</v>
      </c>
      <c r="Q3040" s="26">
        <v>19.43</v>
      </c>
      <c r="R3040" s="26">
        <v>28.36</v>
      </c>
      <c r="S3040" s="26">
        <v>0</v>
      </c>
      <c r="T3040" s="26">
        <v>24.95</v>
      </c>
      <c r="U3040" s="26">
        <v>58.62</v>
      </c>
      <c r="V3040" s="10">
        <v>0.248</v>
      </c>
      <c r="W3040" s="1" t="s">
        <v>34</v>
      </c>
      <c r="X3040" s="3"/>
      <c r="Y3040" s="3"/>
      <c r="Z3040" s="5" t="s">
        <v>7980</v>
      </c>
      <c r="AA3040" s="5" t="str">
        <f>VLOOKUP(J3040, sku!B:C, 2, FALSE)</f>
        <v>Travessa Volkswagen - Slim - - - Saveiro Cross - 2010 A 2024 - Preto</v>
      </c>
      <c r="AB3040" s="3" t="str">
        <f>VLOOKUP(J3040, sku!B:BM, 64, FALSE)</f>
        <v>Fabricação</v>
      </c>
      <c r="AC3040" s="3" t="str">
        <f>LEFT(pedidos[[#This Row],[SKU]],3)</f>
        <v>XVW</v>
      </c>
      <c r="AD3040" s="36" t="str" cm="1">
        <f t="array" aca="1" ref="AD3040" ca="1">IFERROR(
  INDEX(
    montadora[Montadora],
    MATCH(TRUE,LEFT(J3423,NÚCARACT(montadora[SKU Parcial]))=montadora[SKU Parcial],0)
  ),
  ""
)</f>
        <v/>
      </c>
    </row>
    <row r="3041" spans="1:30" customFormat="1" x14ac:dyDescent="0.25">
      <c r="A3041" s="1" t="s">
        <v>4764</v>
      </c>
      <c r="B3041" s="1" t="s">
        <v>4765</v>
      </c>
      <c r="C3041" s="1" t="s">
        <v>900</v>
      </c>
      <c r="D3041" s="1" t="s">
        <v>27</v>
      </c>
      <c r="E3041" s="1" t="s">
        <v>1725</v>
      </c>
      <c r="F3041" s="1" t="s">
        <v>1706</v>
      </c>
      <c r="G3041" s="6" t="s">
        <v>11227</v>
      </c>
      <c r="H3041" s="2" t="s">
        <v>30</v>
      </c>
      <c r="I3041" s="1" t="s">
        <v>31</v>
      </c>
      <c r="J3041" s="1" t="s">
        <v>1707</v>
      </c>
      <c r="K3041" s="4">
        <v>45814</v>
      </c>
      <c r="L3041" s="20" t="s">
        <v>804</v>
      </c>
      <c r="M3041" s="26">
        <v>236.36</v>
      </c>
      <c r="N3041" s="2">
        <v>1</v>
      </c>
      <c r="O3041" s="26">
        <v>236.36</v>
      </c>
      <c r="P3041" s="26">
        <v>105</v>
      </c>
      <c r="Q3041" s="26">
        <v>19.43</v>
      </c>
      <c r="R3041" s="26">
        <v>28.36</v>
      </c>
      <c r="S3041" s="26">
        <v>0</v>
      </c>
      <c r="T3041" s="26">
        <v>24.95</v>
      </c>
      <c r="U3041" s="26">
        <v>58.62</v>
      </c>
      <c r="V3041" s="10">
        <v>0.248</v>
      </c>
      <c r="W3041" s="1" t="s">
        <v>34</v>
      </c>
      <c r="X3041" s="3"/>
      <c r="Y3041" s="3"/>
      <c r="Z3041" s="5" t="s">
        <v>7980</v>
      </c>
      <c r="AA3041" s="5" t="str">
        <f>VLOOKUP(J3041, sku!B:C, 2, FALSE)</f>
        <v>Travessa Volkswagen - Slim - - - Saveiro Cross - 2010 A 2024 - Preto</v>
      </c>
      <c r="AB3041" s="3" t="str">
        <f>VLOOKUP(J3041, sku!B:BM, 64, FALSE)</f>
        <v>Fabricação</v>
      </c>
      <c r="AC3041" s="3" t="str">
        <f>LEFT(pedidos[[#This Row],[SKU]],3)</f>
        <v>XVW</v>
      </c>
      <c r="AD3041" s="36" t="str" cm="1">
        <f t="array" aca="1" ref="AD3041" ca="1">IFERROR(
  INDEX(
    montadora[Montadora],
    MATCH(TRUE,LEFT(J3424,NÚCARACT(montadora[SKU Parcial]))=montadora[SKU Parcial],0)
  ),
  ""
)</f>
        <v/>
      </c>
    </row>
    <row r="3042" spans="1:30" customFormat="1" x14ac:dyDescent="0.25">
      <c r="A3042" s="1" t="s">
        <v>4768</v>
      </c>
      <c r="B3042" s="1" t="s">
        <v>4769</v>
      </c>
      <c r="C3042" s="1" t="s">
        <v>121</v>
      </c>
      <c r="D3042" s="1" t="s">
        <v>138</v>
      </c>
      <c r="E3042" s="1" t="s">
        <v>1725</v>
      </c>
      <c r="F3042" s="1" t="s">
        <v>1706</v>
      </c>
      <c r="G3042" s="6" t="s">
        <v>11227</v>
      </c>
      <c r="H3042" s="2" t="s">
        <v>30</v>
      </c>
      <c r="I3042" s="1" t="s">
        <v>36</v>
      </c>
      <c r="J3042" s="1" t="s">
        <v>1707</v>
      </c>
      <c r="K3042" s="4">
        <v>45816</v>
      </c>
      <c r="L3042" s="20" t="s">
        <v>804</v>
      </c>
      <c r="M3042" s="26">
        <v>236.36</v>
      </c>
      <c r="N3042" s="2">
        <v>1</v>
      </c>
      <c r="O3042" s="26">
        <v>236.36</v>
      </c>
      <c r="P3042" s="26">
        <v>105</v>
      </c>
      <c r="Q3042" s="26">
        <v>19.43</v>
      </c>
      <c r="R3042" s="26">
        <v>28.36</v>
      </c>
      <c r="S3042" s="26">
        <v>0</v>
      </c>
      <c r="T3042" s="26">
        <v>24.95</v>
      </c>
      <c r="U3042" s="26">
        <v>58.62</v>
      </c>
      <c r="V3042" s="10">
        <v>0.248</v>
      </c>
      <c r="W3042" s="1" t="s">
        <v>34</v>
      </c>
      <c r="X3042" s="3"/>
      <c r="Y3042" s="3"/>
      <c r="Z3042" s="5" t="s">
        <v>7980</v>
      </c>
      <c r="AA3042" s="5" t="str">
        <f>VLOOKUP(J3042, sku!B:C, 2, FALSE)</f>
        <v>Travessa Volkswagen - Slim - - - Saveiro Cross - 2010 A 2024 - Preto</v>
      </c>
      <c r="AB3042" s="3" t="str">
        <f>VLOOKUP(J3042, sku!B:BM, 64, FALSE)</f>
        <v>Fabricação</v>
      </c>
      <c r="AC3042" s="3" t="str">
        <f>LEFT(pedidos[[#This Row],[SKU]],3)</f>
        <v>XVW</v>
      </c>
      <c r="AD3042" s="36" t="str" cm="1">
        <f t="array" aca="1" ref="AD3042" ca="1">IFERROR(
  INDEX(
    montadora[Montadora],
    MATCH(TRUE,LEFT(J3425,NÚCARACT(montadora[SKU Parcial]))=montadora[SKU Parcial],0)
  ),
  ""
)</f>
        <v/>
      </c>
    </row>
    <row r="3043" spans="1:30" customFormat="1" x14ac:dyDescent="0.25">
      <c r="A3043" s="1" t="s">
        <v>4770</v>
      </c>
      <c r="B3043" s="1" t="s">
        <v>4771</v>
      </c>
      <c r="C3043" s="1" t="s">
        <v>470</v>
      </c>
      <c r="D3043" s="1" t="s">
        <v>27</v>
      </c>
      <c r="E3043" s="1" t="s">
        <v>1725</v>
      </c>
      <c r="F3043" s="1" t="s">
        <v>1706</v>
      </c>
      <c r="G3043" s="6" t="s">
        <v>11227</v>
      </c>
      <c r="H3043" s="2" t="s">
        <v>30</v>
      </c>
      <c r="I3043" s="1" t="s">
        <v>31</v>
      </c>
      <c r="J3043" s="1" t="s">
        <v>1876</v>
      </c>
      <c r="K3043" s="4">
        <v>45818</v>
      </c>
      <c r="L3043" s="20" t="s">
        <v>804</v>
      </c>
      <c r="M3043" s="26">
        <v>236.36</v>
      </c>
      <c r="N3043" s="2">
        <v>1</v>
      </c>
      <c r="O3043" s="26">
        <v>236.36</v>
      </c>
      <c r="P3043" s="26">
        <v>105</v>
      </c>
      <c r="Q3043" s="26">
        <v>19.43</v>
      </c>
      <c r="R3043" s="26">
        <v>28.36</v>
      </c>
      <c r="S3043" s="26">
        <v>0</v>
      </c>
      <c r="T3043" s="26">
        <v>24.95</v>
      </c>
      <c r="U3043" s="26">
        <v>58.62</v>
      </c>
      <c r="V3043" s="10">
        <v>0.248</v>
      </c>
      <c r="W3043" s="1" t="s">
        <v>34</v>
      </c>
      <c r="X3043" s="3"/>
      <c r="Y3043" s="3"/>
      <c r="Z3043" s="5" t="s">
        <v>7980</v>
      </c>
      <c r="AA3043" s="5" t="str">
        <f>VLOOKUP(J3043, sku!B:C, 2, FALSE)</f>
        <v>Travessa Volkswagen - Slim - - - Saveiro Cross - 2010 A 2024 - Prata</v>
      </c>
      <c r="AB3043" s="3" t="str">
        <f>VLOOKUP(J3043, sku!B:BM, 64, FALSE)</f>
        <v>Fabricação</v>
      </c>
      <c r="AC3043" s="3" t="str">
        <f>LEFT(pedidos[[#This Row],[SKU]],3)</f>
        <v>XVW</v>
      </c>
      <c r="AD3043" s="36" t="str" cm="1">
        <f t="array" aca="1" ref="AD3043" ca="1">IFERROR(
  INDEX(
    montadora[Montadora],
    MATCH(TRUE,LEFT(J3426,NÚCARACT(montadora[SKU Parcial]))=montadora[SKU Parcial],0)
  ),
  ""
)</f>
        <v/>
      </c>
    </row>
    <row r="3044" spans="1:30" customFormat="1" x14ac:dyDescent="0.25">
      <c r="A3044" s="1" t="s">
        <v>4777</v>
      </c>
      <c r="B3044" s="1" t="s">
        <v>4778</v>
      </c>
      <c r="C3044" s="1" t="s">
        <v>706</v>
      </c>
      <c r="D3044" s="1" t="s">
        <v>685</v>
      </c>
      <c r="E3044" s="1" t="s">
        <v>1725</v>
      </c>
      <c r="F3044" s="1" t="s">
        <v>1706</v>
      </c>
      <c r="G3044" s="6" t="s">
        <v>11227</v>
      </c>
      <c r="H3044" s="2" t="s">
        <v>30</v>
      </c>
      <c r="I3044" s="1" t="s">
        <v>31</v>
      </c>
      <c r="J3044" s="1" t="s">
        <v>1707</v>
      </c>
      <c r="K3044" s="4">
        <v>45819</v>
      </c>
      <c r="L3044" s="20" t="s">
        <v>804</v>
      </c>
      <c r="M3044" s="26">
        <v>236.36</v>
      </c>
      <c r="N3044" s="2">
        <v>1</v>
      </c>
      <c r="O3044" s="26">
        <v>236.36</v>
      </c>
      <c r="P3044" s="26">
        <v>105</v>
      </c>
      <c r="Q3044" s="26">
        <v>19.43</v>
      </c>
      <c r="R3044" s="26">
        <v>28.36</v>
      </c>
      <c r="S3044" s="26">
        <v>0</v>
      </c>
      <c r="T3044" s="26">
        <v>24.95</v>
      </c>
      <c r="U3044" s="26">
        <v>58.62</v>
      </c>
      <c r="V3044" s="10">
        <v>0.248</v>
      </c>
      <c r="W3044" s="1" t="s">
        <v>89</v>
      </c>
      <c r="X3044" s="3"/>
      <c r="Y3044" s="3"/>
      <c r="Z3044" s="5" t="s">
        <v>7980</v>
      </c>
      <c r="AA3044" s="5" t="str">
        <f>VLOOKUP(J3044, sku!B:C, 2, FALSE)</f>
        <v>Travessa Volkswagen - Slim - - - Saveiro Cross - 2010 A 2024 - Preto</v>
      </c>
      <c r="AB3044" s="3" t="str">
        <f>VLOOKUP(J3044, sku!B:BM, 64, FALSE)</f>
        <v>Fabricação</v>
      </c>
      <c r="AC3044" s="3" t="str">
        <f>LEFT(pedidos[[#This Row],[SKU]],3)</f>
        <v>XVW</v>
      </c>
      <c r="AD3044" s="36" t="str" cm="1">
        <f t="array" aca="1" ref="AD3044" ca="1">IFERROR(
  INDEX(
    montadora[Montadora],
    MATCH(TRUE,LEFT(#REF!,NÚCARACT(montadora[SKU Parcial]))=montadora[SKU Parcial],0)
  ),
  ""
)</f>
        <v/>
      </c>
    </row>
    <row r="3045" spans="1:30" customFormat="1" x14ac:dyDescent="0.25">
      <c r="A3045" s="1" t="s">
        <v>4779</v>
      </c>
      <c r="B3045" s="1" t="s">
        <v>4780</v>
      </c>
      <c r="C3045" s="1" t="s">
        <v>342</v>
      </c>
      <c r="D3045" s="1" t="s">
        <v>617</v>
      </c>
      <c r="E3045" s="1" t="s">
        <v>1725</v>
      </c>
      <c r="F3045" s="1" t="s">
        <v>1706</v>
      </c>
      <c r="G3045" s="6" t="s">
        <v>11227</v>
      </c>
      <c r="H3045" s="2" t="s">
        <v>30</v>
      </c>
      <c r="I3045" s="1" t="s">
        <v>31</v>
      </c>
      <c r="J3045" s="1" t="s">
        <v>1707</v>
      </c>
      <c r="K3045" s="4">
        <v>45819</v>
      </c>
      <c r="L3045" s="20" t="s">
        <v>804</v>
      </c>
      <c r="M3045" s="26">
        <v>236.36</v>
      </c>
      <c r="N3045" s="2">
        <v>1</v>
      </c>
      <c r="O3045" s="26">
        <v>236.36</v>
      </c>
      <c r="P3045" s="26">
        <v>105</v>
      </c>
      <c r="Q3045" s="26">
        <v>19.43</v>
      </c>
      <c r="R3045" s="26">
        <v>28.36</v>
      </c>
      <c r="S3045" s="26">
        <v>0</v>
      </c>
      <c r="T3045" s="26">
        <v>24.95</v>
      </c>
      <c r="U3045" s="26">
        <v>58.62</v>
      </c>
      <c r="V3045" s="10">
        <v>0.248</v>
      </c>
      <c r="W3045" s="1" t="s">
        <v>34</v>
      </c>
      <c r="X3045" s="3"/>
      <c r="Y3045" s="3"/>
      <c r="Z3045" s="5" t="s">
        <v>7980</v>
      </c>
      <c r="AA3045" s="5" t="str">
        <f>VLOOKUP(J3045, sku!B:C, 2, FALSE)</f>
        <v>Travessa Volkswagen - Slim - - - Saveiro Cross - 2010 A 2024 - Preto</v>
      </c>
      <c r="AB3045" s="3" t="str">
        <f>VLOOKUP(J3045, sku!B:BM, 64, FALSE)</f>
        <v>Fabricação</v>
      </c>
      <c r="AC3045" s="3" t="str">
        <f>LEFT(pedidos[[#This Row],[SKU]],3)</f>
        <v>XVW</v>
      </c>
      <c r="AD3045" s="36" t="str" cm="1">
        <f t="array" aca="1" ref="AD3045" ca="1">IFERROR(
  INDEX(
    montadora[Montadora],
    MATCH(TRUE,LEFT(#REF!,NÚCARACT(montadora[SKU Parcial]))=montadora[SKU Parcial],0)
  ),
  ""
)</f>
        <v/>
      </c>
    </row>
    <row r="3046" spans="1:30" customFormat="1" x14ac:dyDescent="0.25">
      <c r="A3046" s="1" t="s">
        <v>4790</v>
      </c>
      <c r="B3046" s="1" t="s">
        <v>4791</v>
      </c>
      <c r="C3046" s="1" t="s">
        <v>346</v>
      </c>
      <c r="D3046" s="1" t="s">
        <v>188</v>
      </c>
      <c r="E3046" s="1" t="s">
        <v>1725</v>
      </c>
      <c r="F3046" s="1" t="s">
        <v>1706</v>
      </c>
      <c r="G3046" s="6" t="s">
        <v>11227</v>
      </c>
      <c r="H3046" s="2" t="s">
        <v>30</v>
      </c>
      <c r="I3046" s="1" t="s">
        <v>31</v>
      </c>
      <c r="J3046" s="1" t="s">
        <v>1707</v>
      </c>
      <c r="K3046" s="4">
        <v>45822</v>
      </c>
      <c r="L3046" s="20" t="s">
        <v>804</v>
      </c>
      <c r="M3046" s="26">
        <v>236.36</v>
      </c>
      <c r="N3046" s="2">
        <v>1</v>
      </c>
      <c r="O3046" s="26">
        <v>236.36</v>
      </c>
      <c r="P3046" s="26">
        <v>105</v>
      </c>
      <c r="Q3046" s="26">
        <v>19.43</v>
      </c>
      <c r="R3046" s="26">
        <v>28.36</v>
      </c>
      <c r="S3046" s="26">
        <v>0</v>
      </c>
      <c r="T3046" s="26">
        <v>24.95</v>
      </c>
      <c r="U3046" s="26">
        <v>58.62</v>
      </c>
      <c r="V3046" s="10">
        <v>0.248</v>
      </c>
      <c r="W3046" s="1" t="s">
        <v>34</v>
      </c>
      <c r="X3046" s="3"/>
      <c r="Y3046" s="3"/>
      <c r="Z3046" s="5" t="s">
        <v>7980</v>
      </c>
      <c r="AA3046" s="5" t="str">
        <f>VLOOKUP(J3046, sku!B:C, 2, FALSE)</f>
        <v>Travessa Volkswagen - Slim - - - Saveiro Cross - 2010 A 2024 - Preto</v>
      </c>
      <c r="AB3046" s="3" t="str">
        <f>VLOOKUP(J3046, sku!B:BM, 64, FALSE)</f>
        <v>Fabricação</v>
      </c>
      <c r="AC3046" s="3" t="str">
        <f>LEFT(pedidos[[#This Row],[SKU]],3)</f>
        <v>XVW</v>
      </c>
      <c r="AD3046" s="36" t="str" cm="1">
        <f t="array" aca="1" ref="AD3046" ca="1">IFERROR(
  INDEX(
    montadora[Montadora],
    MATCH(TRUE,LEFT(J3427,NÚCARACT(montadora[SKU Parcial]))=montadora[SKU Parcial],0)
  ),
  ""
)</f>
        <v/>
      </c>
    </row>
    <row r="3047" spans="1:30" customFormat="1" x14ac:dyDescent="0.25">
      <c r="A3047" s="1" t="s">
        <v>4795</v>
      </c>
      <c r="B3047" s="1" t="s">
        <v>4796</v>
      </c>
      <c r="C3047" s="1" t="s">
        <v>829</v>
      </c>
      <c r="D3047" s="1" t="s">
        <v>27</v>
      </c>
      <c r="E3047" s="1" t="s">
        <v>1725</v>
      </c>
      <c r="F3047" s="1" t="s">
        <v>1706</v>
      </c>
      <c r="G3047" s="6" t="s">
        <v>11227</v>
      </c>
      <c r="H3047" s="2" t="s">
        <v>30</v>
      </c>
      <c r="I3047" s="1" t="s">
        <v>31</v>
      </c>
      <c r="J3047" s="1" t="s">
        <v>1707</v>
      </c>
      <c r="K3047" s="4">
        <v>45825</v>
      </c>
      <c r="L3047" s="20" t="s">
        <v>804</v>
      </c>
      <c r="M3047" s="26">
        <v>236.36</v>
      </c>
      <c r="N3047" s="2">
        <v>1</v>
      </c>
      <c r="O3047" s="26">
        <v>236.36</v>
      </c>
      <c r="P3047" s="26">
        <v>105</v>
      </c>
      <c r="Q3047" s="26">
        <v>19.43</v>
      </c>
      <c r="R3047" s="26">
        <v>28.36</v>
      </c>
      <c r="S3047" s="26">
        <v>0</v>
      </c>
      <c r="T3047" s="26">
        <v>24.95</v>
      </c>
      <c r="U3047" s="26">
        <v>58.62</v>
      </c>
      <c r="V3047" s="10">
        <v>0.248</v>
      </c>
      <c r="W3047" s="1" t="s">
        <v>34</v>
      </c>
      <c r="X3047" s="3"/>
      <c r="Y3047" s="3"/>
      <c r="Z3047" s="5" t="s">
        <v>7980</v>
      </c>
      <c r="AA3047" s="5" t="str">
        <f>VLOOKUP(J3047, sku!B:C, 2, FALSE)</f>
        <v>Travessa Volkswagen - Slim - - - Saveiro Cross - 2010 A 2024 - Preto</v>
      </c>
      <c r="AB3047" s="3" t="str">
        <f>VLOOKUP(J3047, sku!B:BM, 64, FALSE)</f>
        <v>Fabricação</v>
      </c>
      <c r="AC3047" s="3" t="str">
        <f>LEFT(pedidos[[#This Row],[SKU]],3)</f>
        <v>XVW</v>
      </c>
      <c r="AD3047" s="36" t="str" cm="1">
        <f t="array" aca="1" ref="AD3047" ca="1">IFERROR(
  INDEX(
    montadora[Montadora],
    MATCH(TRUE,LEFT(J3428,NÚCARACT(montadora[SKU Parcial]))=montadora[SKU Parcial],0)
  ),
  ""
)</f>
        <v/>
      </c>
    </row>
    <row r="3048" spans="1:30" customFormat="1" x14ac:dyDescent="0.25">
      <c r="A3048" s="1" t="s">
        <v>4797</v>
      </c>
      <c r="B3048" s="1" t="s">
        <v>36</v>
      </c>
      <c r="C3048" s="1" t="s">
        <v>548</v>
      </c>
      <c r="D3048" s="1" t="s">
        <v>191</v>
      </c>
      <c r="E3048" s="1" t="s">
        <v>1725</v>
      </c>
      <c r="F3048" s="1" t="s">
        <v>1706</v>
      </c>
      <c r="G3048" s="6" t="s">
        <v>11227</v>
      </c>
      <c r="H3048" s="2" t="s">
        <v>30</v>
      </c>
      <c r="I3048" s="1" t="s">
        <v>36</v>
      </c>
      <c r="J3048" s="1" t="s">
        <v>1707</v>
      </c>
      <c r="K3048" s="4">
        <v>45825</v>
      </c>
      <c r="L3048" s="20" t="s">
        <v>804</v>
      </c>
      <c r="M3048" s="26">
        <v>236.36</v>
      </c>
      <c r="N3048" s="2">
        <v>1</v>
      </c>
      <c r="O3048" s="26">
        <v>236.36</v>
      </c>
      <c r="P3048" s="26">
        <v>105</v>
      </c>
      <c r="Q3048" s="26">
        <v>19.43</v>
      </c>
      <c r="R3048" s="26">
        <v>28.36</v>
      </c>
      <c r="S3048" s="26">
        <v>0</v>
      </c>
      <c r="T3048" s="26">
        <v>24.95</v>
      </c>
      <c r="U3048" s="26">
        <v>58.62</v>
      </c>
      <c r="V3048" s="10">
        <v>0.248</v>
      </c>
      <c r="W3048" s="1" t="s">
        <v>34</v>
      </c>
      <c r="X3048" s="3"/>
      <c r="Y3048" s="3"/>
      <c r="Z3048" s="5" t="s">
        <v>7980</v>
      </c>
      <c r="AA3048" s="5" t="str">
        <f>VLOOKUP(J3048, sku!B:C, 2, FALSE)</f>
        <v>Travessa Volkswagen - Slim - - - Saveiro Cross - 2010 A 2024 - Preto</v>
      </c>
      <c r="AB3048" s="3" t="str">
        <f>VLOOKUP(J3048, sku!B:BM, 64, FALSE)</f>
        <v>Fabricação</v>
      </c>
      <c r="AC3048" s="3" t="str">
        <f>LEFT(pedidos[[#This Row],[SKU]],3)</f>
        <v>XVW</v>
      </c>
      <c r="AD3048" s="36" t="str" cm="1">
        <f t="array" aca="1" ref="AD3048" ca="1">IFERROR(
  INDEX(
    montadora[Montadora],
    MATCH(TRUE,LEFT(J3429,NÚCARACT(montadora[SKU Parcial]))=montadora[SKU Parcial],0)
  ),
  ""
)</f>
        <v/>
      </c>
    </row>
    <row r="3049" spans="1:30" customFormat="1" x14ac:dyDescent="0.25">
      <c r="A3049" s="1" t="s">
        <v>4798</v>
      </c>
      <c r="B3049" s="1" t="s">
        <v>4799</v>
      </c>
      <c r="C3049" s="1" t="s">
        <v>391</v>
      </c>
      <c r="D3049" s="1" t="s">
        <v>27</v>
      </c>
      <c r="E3049" s="1" t="s">
        <v>1725</v>
      </c>
      <c r="F3049" s="1" t="s">
        <v>1706</v>
      </c>
      <c r="G3049" s="6" t="s">
        <v>11227</v>
      </c>
      <c r="H3049" s="2" t="s">
        <v>30</v>
      </c>
      <c r="I3049" s="1" t="s">
        <v>31</v>
      </c>
      <c r="J3049" s="1" t="s">
        <v>1876</v>
      </c>
      <c r="K3049" s="4">
        <v>45826</v>
      </c>
      <c r="L3049" s="20" t="s">
        <v>804</v>
      </c>
      <c r="M3049" s="26">
        <v>236.36</v>
      </c>
      <c r="N3049" s="2">
        <v>1</v>
      </c>
      <c r="O3049" s="26">
        <v>236.36</v>
      </c>
      <c r="P3049" s="26">
        <v>105</v>
      </c>
      <c r="Q3049" s="26">
        <v>19.43</v>
      </c>
      <c r="R3049" s="26">
        <v>28.36</v>
      </c>
      <c r="S3049" s="26">
        <v>0</v>
      </c>
      <c r="T3049" s="26">
        <v>24.95</v>
      </c>
      <c r="U3049" s="26">
        <v>58.62</v>
      </c>
      <c r="V3049" s="10">
        <v>0.248</v>
      </c>
      <c r="W3049" s="1" t="s">
        <v>34</v>
      </c>
      <c r="X3049" s="3"/>
      <c r="Y3049" s="3"/>
      <c r="Z3049" s="5" t="s">
        <v>7980</v>
      </c>
      <c r="AA3049" s="5" t="str">
        <f>VLOOKUP(J3049, sku!B:C, 2, FALSE)</f>
        <v>Travessa Volkswagen - Slim - - - Saveiro Cross - 2010 A 2024 - Prata</v>
      </c>
      <c r="AB3049" s="3" t="str">
        <f>VLOOKUP(J3049, sku!B:BM, 64, FALSE)</f>
        <v>Fabricação</v>
      </c>
      <c r="AC3049" s="3" t="str">
        <f>LEFT(pedidos[[#This Row],[SKU]],3)</f>
        <v>XVW</v>
      </c>
      <c r="AD3049" s="36" t="str" cm="1">
        <f t="array" aca="1" ref="AD3049" ca="1">IFERROR(
  INDEX(
    montadora[Montadora],
    MATCH(TRUE,LEFT(J3430,NÚCARACT(montadora[SKU Parcial]))=montadora[SKU Parcial],0)
  ),
  ""
)</f>
        <v/>
      </c>
    </row>
    <row r="3050" spans="1:30" x14ac:dyDescent="0.25">
      <c r="A3050" s="42" t="s">
        <v>9151</v>
      </c>
      <c r="B3050" s="42"/>
      <c r="C3050" s="42"/>
      <c r="D3050" s="42"/>
      <c r="E3050" s="42">
        <v>19097805477</v>
      </c>
      <c r="F3050" s="42" t="s">
        <v>8411</v>
      </c>
      <c r="G3050" s="42" t="s">
        <v>11227</v>
      </c>
      <c r="H3050" s="7"/>
      <c r="I3050" s="42"/>
      <c r="J3050" s="42" t="s">
        <v>1621</v>
      </c>
      <c r="K3050" s="8">
        <v>45804</v>
      </c>
      <c r="L3050" s="19" t="s">
        <v>8443</v>
      </c>
      <c r="M3050" s="44">
        <v>238.8</v>
      </c>
      <c r="N3050" s="7">
        <v>1</v>
      </c>
      <c r="O3050" s="44">
        <v>246.8</v>
      </c>
      <c r="P3050" s="44">
        <v>105</v>
      </c>
      <c r="Q3050" s="44">
        <v>18.170000000000002</v>
      </c>
      <c r="R3050" s="44">
        <v>56.54</v>
      </c>
      <c r="S3050" s="44">
        <v>8</v>
      </c>
      <c r="T3050" s="44">
        <v>0</v>
      </c>
      <c r="U3050" s="44">
        <v>59.09</v>
      </c>
      <c r="V3050" s="9">
        <v>0.24740000000000001</v>
      </c>
      <c r="W3050" s="42" t="s">
        <v>34</v>
      </c>
      <c r="X3050" s="43"/>
      <c r="Y3050" s="43"/>
      <c r="Z3050" s="43" t="s">
        <v>8442</v>
      </c>
      <c r="AA3050" s="43" t="str">
        <f>VLOOKUP(J3050, sku!B:C, 2, FALSE)</f>
        <v>Travessa Fiat - Slim - - - Strada Endurance Freedom Volcano - 2020+ - Prata</v>
      </c>
      <c r="AB3050" s="45" t="str">
        <f>VLOOKUP(J3050, sku!B:BM, 64, FALSE)</f>
        <v>Fabricação</v>
      </c>
      <c r="AC3050" s="45" t="str">
        <f>LEFT(pedidos[[#This Row],[SKU]],3)</f>
        <v>XFI</v>
      </c>
      <c r="AD3050" s="36" t="str" cm="1">
        <f t="array" aca="1" ref="AD3050" ca="1">IFERROR(
  INDEX(
    montadora[Montadora],
    MATCH(TRUE,LEFT(J3440,NÚCARACT(montadora[SKU Parcial]))=montadora[SKU Parcial],0)
  ),
  ""
)</f>
        <v/>
      </c>
    </row>
    <row r="3051" spans="1:30" x14ac:dyDescent="0.25">
      <c r="A3051" s="42" t="s">
        <v>9152</v>
      </c>
      <c r="B3051" s="42"/>
      <c r="C3051" s="42"/>
      <c r="D3051" s="42"/>
      <c r="E3051" s="42">
        <v>22797738964</v>
      </c>
      <c r="F3051" s="42" t="s">
        <v>8407</v>
      </c>
      <c r="G3051" s="42" t="s">
        <v>11227</v>
      </c>
      <c r="H3051" s="7"/>
      <c r="I3051" s="42"/>
      <c r="J3051" s="42" t="s">
        <v>562</v>
      </c>
      <c r="K3051" s="8">
        <v>45802</v>
      </c>
      <c r="L3051" s="19" t="s">
        <v>8443</v>
      </c>
      <c r="M3051" s="44">
        <v>238.8</v>
      </c>
      <c r="N3051" s="7">
        <v>1</v>
      </c>
      <c r="O3051" s="44">
        <v>251.45</v>
      </c>
      <c r="P3051" s="44">
        <v>105</v>
      </c>
      <c r="Q3051" s="44">
        <v>18.170000000000002</v>
      </c>
      <c r="R3051" s="44">
        <v>56.54</v>
      </c>
      <c r="S3051" s="44">
        <v>12.65</v>
      </c>
      <c r="T3051" s="44">
        <v>0</v>
      </c>
      <c r="U3051" s="44">
        <v>59.09</v>
      </c>
      <c r="V3051" s="9">
        <v>0.24740000000000001</v>
      </c>
      <c r="W3051" s="42" t="s">
        <v>34</v>
      </c>
      <c r="X3051" s="43"/>
      <c r="Y3051" s="43"/>
      <c r="Z3051" s="43" t="s">
        <v>8442</v>
      </c>
      <c r="AA3051" s="43" t="str">
        <f>VLOOKUP(J3051, sku!B:C, 2, FALSE)</f>
        <v>Travessa Jeep - Slim - - - Renegade - 2016 A 2025 - Preto</v>
      </c>
      <c r="AB3051" s="45" t="str">
        <f>VLOOKUP(J3051, sku!B:BM, 64, FALSE)</f>
        <v>Fabricação</v>
      </c>
      <c r="AC3051" s="45" t="str">
        <f>LEFT(pedidos[[#This Row],[SKU]],3)</f>
        <v>XJP</v>
      </c>
      <c r="AD3051" s="36" t="str" cm="1">
        <f t="array" aca="1" ref="AD3051" ca="1">IFERROR(
  INDEX(
    montadora[Montadora],
    MATCH(TRUE,LEFT(J3441,NÚCARACT(montadora[SKU Parcial]))=montadora[SKU Parcial],0)
  ),
  ""
)</f>
        <v/>
      </c>
    </row>
    <row r="3052" spans="1:30" x14ac:dyDescent="0.25">
      <c r="A3052" s="42" t="s">
        <v>9153</v>
      </c>
      <c r="B3052" s="42"/>
      <c r="C3052" s="42"/>
      <c r="D3052" s="42"/>
      <c r="E3052" s="42">
        <v>22993255942</v>
      </c>
      <c r="F3052" s="42" t="s">
        <v>8824</v>
      </c>
      <c r="G3052" s="42" t="s">
        <v>11227</v>
      </c>
      <c r="H3052" s="7"/>
      <c r="I3052" s="42"/>
      <c r="J3052" s="42" t="s">
        <v>9220</v>
      </c>
      <c r="K3052" s="8">
        <v>45801</v>
      </c>
      <c r="L3052" s="19" t="s">
        <v>8443</v>
      </c>
      <c r="M3052" s="44">
        <v>238.8</v>
      </c>
      <c r="N3052" s="7">
        <v>1</v>
      </c>
      <c r="O3052" s="44">
        <v>246.8</v>
      </c>
      <c r="P3052" s="44">
        <v>105</v>
      </c>
      <c r="Q3052" s="44">
        <v>18.170000000000002</v>
      </c>
      <c r="R3052" s="44">
        <v>56.54</v>
      </c>
      <c r="S3052" s="44">
        <v>8</v>
      </c>
      <c r="T3052" s="44">
        <v>0</v>
      </c>
      <c r="U3052" s="44">
        <v>59.09</v>
      </c>
      <c r="V3052" s="9">
        <v>0.24740000000000001</v>
      </c>
      <c r="W3052" s="42" t="s">
        <v>34</v>
      </c>
      <c r="X3052" s="43"/>
      <c r="Y3052" s="43"/>
      <c r="Z3052" s="43" t="s">
        <v>8442</v>
      </c>
      <c r="AA3052" s="43" t="str">
        <f>VLOOKUP(J3052, sku!B:C, 2, FALSE)</f>
        <v>Travessa Ford - Slim - - - Ecosport - 2013 A 2021 - Prata</v>
      </c>
      <c r="AB3052" s="45" t="str">
        <f>VLOOKUP(J3052, sku!B:BM, 64, FALSE)</f>
        <v>Fabricação</v>
      </c>
      <c r="AC3052" s="45" t="str">
        <f>LEFT(pedidos[[#This Row],[SKU]],3)</f>
        <v>XFD</v>
      </c>
      <c r="AD3052" s="36" t="str" cm="1">
        <f t="array" aca="1" ref="AD3052" ca="1">IFERROR(
  INDEX(
    montadora[Montadora],
    MATCH(TRUE,LEFT(J3442,NÚCARACT(montadora[SKU Parcial]))=montadora[SKU Parcial],0)
  ),
  ""
)</f>
        <v/>
      </c>
    </row>
    <row r="3053" spans="1:30" x14ac:dyDescent="0.25">
      <c r="A3053" s="42" t="s">
        <v>9154</v>
      </c>
      <c r="B3053" s="42"/>
      <c r="C3053" s="42"/>
      <c r="D3053" s="42"/>
      <c r="E3053" s="42">
        <v>22797738964</v>
      </c>
      <c r="F3053" s="42" t="s">
        <v>8407</v>
      </c>
      <c r="G3053" s="42" t="s">
        <v>11227</v>
      </c>
      <c r="H3053" s="7"/>
      <c r="I3053" s="42"/>
      <c r="J3053" s="42" t="s">
        <v>2045</v>
      </c>
      <c r="K3053" s="8">
        <v>45800</v>
      </c>
      <c r="L3053" s="19" t="s">
        <v>8443</v>
      </c>
      <c r="M3053" s="44">
        <v>238.8</v>
      </c>
      <c r="N3053" s="7">
        <v>1</v>
      </c>
      <c r="O3053" s="44">
        <v>238.8</v>
      </c>
      <c r="P3053" s="44">
        <v>105</v>
      </c>
      <c r="Q3053" s="44">
        <v>18.170000000000002</v>
      </c>
      <c r="R3053" s="44">
        <v>56.54</v>
      </c>
      <c r="S3053" s="44">
        <v>0</v>
      </c>
      <c r="T3053" s="44">
        <v>0</v>
      </c>
      <c r="U3053" s="44">
        <v>59.09</v>
      </c>
      <c r="V3053" s="9">
        <v>0.24740000000000001</v>
      </c>
      <c r="W3053" s="42" t="s">
        <v>34</v>
      </c>
      <c r="X3053" s="43"/>
      <c r="Y3053" s="43"/>
      <c r="Z3053" s="43" t="s">
        <v>8442</v>
      </c>
      <c r="AA3053" s="43" t="str">
        <f>VLOOKUP(J3053, sku!B:C, 2, FALSE)</f>
        <v>Travessa Jeep - Slim - - - Renegade - 2016 A 2025 - Grafite</v>
      </c>
      <c r="AB3053" s="45" t="str">
        <f>VLOOKUP(J3053, sku!B:BM, 64, FALSE)</f>
        <v>Fabricação</v>
      </c>
      <c r="AC3053" s="45" t="str">
        <f>LEFT(pedidos[[#This Row],[SKU]],3)</f>
        <v>XJP</v>
      </c>
      <c r="AD3053" s="36" t="str" cm="1">
        <f t="array" aca="1" ref="AD3053" ca="1">IFERROR(
  INDEX(
    montadora[Montadora],
    MATCH(TRUE,LEFT(#REF!,NÚCARACT(montadora[SKU Parcial]))=montadora[SKU Parcial],0)
  ),
  ""
)</f>
        <v/>
      </c>
    </row>
    <row r="3054" spans="1:30" x14ac:dyDescent="0.25">
      <c r="A3054" s="42" t="s">
        <v>9155</v>
      </c>
      <c r="B3054" s="42"/>
      <c r="C3054" s="42"/>
      <c r="D3054" s="42"/>
      <c r="E3054" s="42">
        <v>19097805477</v>
      </c>
      <c r="F3054" s="42" t="s">
        <v>8411</v>
      </c>
      <c r="G3054" s="42" t="s">
        <v>11227</v>
      </c>
      <c r="H3054" s="7"/>
      <c r="I3054" s="42"/>
      <c r="J3054" s="42" t="s">
        <v>281</v>
      </c>
      <c r="K3054" s="8">
        <v>45800</v>
      </c>
      <c r="L3054" s="19" t="s">
        <v>8443</v>
      </c>
      <c r="M3054" s="44">
        <v>238.8</v>
      </c>
      <c r="N3054" s="7">
        <v>1</v>
      </c>
      <c r="O3054" s="44">
        <v>241.45</v>
      </c>
      <c r="P3054" s="44">
        <v>105</v>
      </c>
      <c r="Q3054" s="44">
        <v>18.170000000000002</v>
      </c>
      <c r="R3054" s="44">
        <v>56.54</v>
      </c>
      <c r="S3054" s="44">
        <v>2.65</v>
      </c>
      <c r="T3054" s="44">
        <v>0</v>
      </c>
      <c r="U3054" s="44">
        <v>59.09</v>
      </c>
      <c r="V3054" s="9">
        <v>0.24740000000000001</v>
      </c>
      <c r="W3054" s="42" t="s">
        <v>34</v>
      </c>
      <c r="X3054" s="43"/>
      <c r="Y3054" s="43"/>
      <c r="Z3054" s="43" t="s">
        <v>8442</v>
      </c>
      <c r="AA3054" s="43" t="str">
        <f>VLOOKUP(J3054, sku!B:C, 2, FALSE)</f>
        <v>Travessa Fiat - Slim - - - Strada Endurance Freedom Volcano - 2020+ - Preto</v>
      </c>
      <c r="AB3054" s="45" t="str">
        <f>VLOOKUP(J3054, sku!B:BM, 64, FALSE)</f>
        <v>Fabricação</v>
      </c>
      <c r="AC3054" s="45" t="str">
        <f>LEFT(pedidos[[#This Row],[SKU]],3)</f>
        <v>XFI</v>
      </c>
      <c r="AD3054" s="36" t="str" cm="1">
        <f t="array" aca="1" ref="AD3054" ca="1">IFERROR(
  INDEX(
    montadora[Montadora],
    MATCH(TRUE,LEFT(#REF!,NÚCARACT(montadora[SKU Parcial]))=montadora[SKU Parcial],0)
  ),
  ""
)</f>
        <v/>
      </c>
    </row>
    <row r="3055" spans="1:30" x14ac:dyDescent="0.25">
      <c r="A3055" s="42" t="s">
        <v>9156</v>
      </c>
      <c r="B3055" s="42"/>
      <c r="C3055" s="42"/>
      <c r="D3055" s="42"/>
      <c r="E3055" s="42">
        <v>22797738964</v>
      </c>
      <c r="F3055" s="42" t="s">
        <v>8407</v>
      </c>
      <c r="G3055" s="42" t="s">
        <v>11227</v>
      </c>
      <c r="H3055" s="7"/>
      <c r="I3055" s="42"/>
      <c r="J3055" s="42" t="s">
        <v>562</v>
      </c>
      <c r="K3055" s="8">
        <v>45799</v>
      </c>
      <c r="L3055" s="19" t="s">
        <v>8443</v>
      </c>
      <c r="M3055" s="44">
        <v>238.8</v>
      </c>
      <c r="N3055" s="7">
        <v>1</v>
      </c>
      <c r="O3055" s="44">
        <v>241.45</v>
      </c>
      <c r="P3055" s="44">
        <v>105</v>
      </c>
      <c r="Q3055" s="44">
        <v>18.170000000000002</v>
      </c>
      <c r="R3055" s="44">
        <v>56.54</v>
      </c>
      <c r="S3055" s="44">
        <v>2.65</v>
      </c>
      <c r="T3055" s="44">
        <v>0</v>
      </c>
      <c r="U3055" s="44">
        <v>59.09</v>
      </c>
      <c r="V3055" s="9">
        <v>0.24740000000000001</v>
      </c>
      <c r="W3055" s="42" t="s">
        <v>34</v>
      </c>
      <c r="X3055" s="43"/>
      <c r="Y3055" s="43"/>
      <c r="Z3055" s="43" t="s">
        <v>8442</v>
      </c>
      <c r="AA3055" s="43" t="str">
        <f>VLOOKUP(J3055, sku!B:C, 2, FALSE)</f>
        <v>Travessa Jeep - Slim - - - Renegade - 2016 A 2025 - Preto</v>
      </c>
      <c r="AB3055" s="45" t="str">
        <f>VLOOKUP(J3055, sku!B:BM, 64, FALSE)</f>
        <v>Fabricação</v>
      </c>
      <c r="AC3055" s="45" t="str">
        <f>LEFT(pedidos[[#This Row],[SKU]],3)</f>
        <v>XJP</v>
      </c>
      <c r="AD3055" s="36" t="str" cm="1">
        <f t="array" aca="1" ref="AD3055" ca="1">IFERROR(
  INDEX(
    montadora[Montadora],
    MATCH(TRUE,LEFT(#REF!,NÚCARACT(montadora[SKU Parcial]))=montadora[SKU Parcial],0)
  ),
  ""
)</f>
        <v/>
      </c>
    </row>
    <row r="3056" spans="1:30" x14ac:dyDescent="0.25">
      <c r="A3056" s="42" t="s">
        <v>9157</v>
      </c>
      <c r="B3056" s="42"/>
      <c r="C3056" s="42"/>
      <c r="D3056" s="42"/>
      <c r="E3056" s="42">
        <v>22993255942</v>
      </c>
      <c r="F3056" s="42" t="s">
        <v>8824</v>
      </c>
      <c r="G3056" s="42" t="s">
        <v>11227</v>
      </c>
      <c r="H3056" s="7"/>
      <c r="I3056" s="42"/>
      <c r="J3056" s="42" t="s">
        <v>5037</v>
      </c>
      <c r="K3056" s="8">
        <v>45797</v>
      </c>
      <c r="L3056" s="19" t="s">
        <v>8443</v>
      </c>
      <c r="M3056" s="44">
        <v>238.8</v>
      </c>
      <c r="N3056" s="7">
        <v>1</v>
      </c>
      <c r="O3056" s="44">
        <v>254.49</v>
      </c>
      <c r="P3056" s="44">
        <v>105</v>
      </c>
      <c r="Q3056" s="44">
        <v>18.170000000000002</v>
      </c>
      <c r="R3056" s="44">
        <v>56.54</v>
      </c>
      <c r="S3056" s="44">
        <v>15.69</v>
      </c>
      <c r="T3056" s="44">
        <v>0</v>
      </c>
      <c r="U3056" s="44">
        <v>59.09</v>
      </c>
      <c r="V3056" s="9">
        <v>0.24740000000000001</v>
      </c>
      <c r="W3056" s="42" t="s">
        <v>34</v>
      </c>
      <c r="X3056" s="43"/>
      <c r="Y3056" s="43"/>
      <c r="Z3056" s="43" t="s">
        <v>8442</v>
      </c>
      <c r="AA3056" s="43" t="str">
        <f>VLOOKUP(J3056, sku!B:C, 2, FALSE)</f>
        <v>Travessa Ford - Slim - - - Ecosport - 2013 A 2021 - Grafite</v>
      </c>
      <c r="AB3056" s="45" t="str">
        <f>VLOOKUP(J3056, sku!B:BM, 64, FALSE)</f>
        <v>Fabricação</v>
      </c>
      <c r="AC3056" s="45" t="str">
        <f>LEFT(pedidos[[#This Row],[SKU]],3)</f>
        <v>XFD</v>
      </c>
      <c r="AD3056" s="36" t="str" cm="1">
        <f t="array" aca="1" ref="AD3056" ca="1">IFERROR(
  INDEX(
    montadora[Montadora],
    MATCH(TRUE,LEFT(#REF!,NÚCARACT(montadora[SKU Parcial]))=montadora[SKU Parcial],0)
  ),
  ""
)</f>
        <v/>
      </c>
    </row>
    <row r="3057" spans="1:30" x14ac:dyDescent="0.25">
      <c r="A3057" s="42" t="s">
        <v>9158</v>
      </c>
      <c r="B3057" s="42"/>
      <c r="C3057" s="42"/>
      <c r="D3057" s="42"/>
      <c r="E3057" s="42">
        <v>22893257235</v>
      </c>
      <c r="F3057" s="42" t="s">
        <v>8405</v>
      </c>
      <c r="G3057" s="42" t="s">
        <v>11227</v>
      </c>
      <c r="H3057" s="7"/>
      <c r="I3057" s="42"/>
      <c r="J3057" s="42" t="s">
        <v>8838</v>
      </c>
      <c r="K3057" s="8">
        <v>45792</v>
      </c>
      <c r="L3057" s="19" t="s">
        <v>8443</v>
      </c>
      <c r="M3057" s="44">
        <v>238.8</v>
      </c>
      <c r="N3057" s="7">
        <v>1</v>
      </c>
      <c r="O3057" s="44">
        <v>238.8</v>
      </c>
      <c r="P3057" s="44">
        <v>105</v>
      </c>
      <c r="Q3057" s="44">
        <v>18.170000000000002</v>
      </c>
      <c r="R3057" s="44">
        <v>56.54</v>
      </c>
      <c r="S3057" s="44">
        <v>0</v>
      </c>
      <c r="T3057" s="44">
        <v>0</v>
      </c>
      <c r="U3057" s="44">
        <v>59.09</v>
      </c>
      <c r="V3057" s="9">
        <v>0.24740000000000001</v>
      </c>
      <c r="W3057" s="42" t="s">
        <v>34</v>
      </c>
      <c r="X3057" s="43"/>
      <c r="Y3057" s="43"/>
      <c r="Z3057" s="43" t="s">
        <v>8442</v>
      </c>
      <c r="AA3057" s="43" t="str">
        <f>VLOOKUP(J3057, sku!B:C, 2, FALSE)</f>
        <v>Travessa Renault - Slim - - - Kardian - 2024 A 2025 - Prata</v>
      </c>
      <c r="AB3057" s="45" t="str">
        <f>VLOOKUP(J3057, sku!B:BM, 64, FALSE)</f>
        <v>Fabricação</v>
      </c>
      <c r="AC3057" s="45" t="str">
        <f>LEFT(pedidos[[#This Row],[SKU]],3)</f>
        <v>XRE</v>
      </c>
      <c r="AD3057" s="36" t="str" cm="1">
        <f t="array" aca="1" ref="AD3057" ca="1">IFERROR(
  INDEX(
    montadora[Montadora],
    MATCH(TRUE,LEFT(#REF!,NÚCARACT(montadora[SKU Parcial]))=montadora[SKU Parcial],0)
  ),
  ""
)</f>
        <v/>
      </c>
    </row>
    <row r="3058" spans="1:30" x14ac:dyDescent="0.25">
      <c r="A3058" s="42" t="s">
        <v>9159</v>
      </c>
      <c r="B3058" s="42"/>
      <c r="C3058" s="42"/>
      <c r="D3058" s="42"/>
      <c r="E3058" s="42">
        <v>21099361414</v>
      </c>
      <c r="F3058" s="42" t="s">
        <v>8410</v>
      </c>
      <c r="G3058" s="42" t="s">
        <v>11227</v>
      </c>
      <c r="H3058" s="7"/>
      <c r="I3058" s="42"/>
      <c r="J3058" s="42" t="s">
        <v>5967</v>
      </c>
      <c r="K3058" s="8">
        <v>45784</v>
      </c>
      <c r="L3058" s="19" t="s">
        <v>8443</v>
      </c>
      <c r="M3058" s="44">
        <v>238.8</v>
      </c>
      <c r="N3058" s="7">
        <v>1</v>
      </c>
      <c r="O3058" s="44">
        <v>238.8</v>
      </c>
      <c r="P3058" s="44">
        <v>105</v>
      </c>
      <c r="Q3058" s="44">
        <v>18.170000000000002</v>
      </c>
      <c r="R3058" s="44">
        <v>56.54</v>
      </c>
      <c r="S3058" s="44">
        <v>0</v>
      </c>
      <c r="T3058" s="44">
        <v>0</v>
      </c>
      <c r="U3058" s="44">
        <v>59.09</v>
      </c>
      <c r="V3058" s="9">
        <v>0.24740000000000001</v>
      </c>
      <c r="W3058" s="42" t="s">
        <v>34</v>
      </c>
      <c r="X3058" s="43"/>
      <c r="Y3058" s="43"/>
      <c r="Z3058" s="43" t="s">
        <v>8442</v>
      </c>
      <c r="AA3058" s="43" t="str">
        <f>VLOOKUP(J3058, sku!B:C, 2, FALSE)</f>
        <v>Travessa Renault - Slim - - - Duster - Até 2015 - Prata</v>
      </c>
      <c r="AB3058" s="45" t="str">
        <f>VLOOKUP(J3058, sku!B:BM, 64, FALSE)</f>
        <v>Fabricação</v>
      </c>
      <c r="AC3058" s="45" t="str">
        <f>LEFT(pedidos[[#This Row],[SKU]],3)</f>
        <v>XRE</v>
      </c>
      <c r="AD3058" s="36" t="str" cm="1">
        <f t="array" aca="1" ref="AD3058" ca="1">IFERROR(
  INDEX(
    montadora[Montadora],
    MATCH(TRUE,LEFT(J3443,NÚCARACT(montadora[SKU Parcial]))=montadora[SKU Parcial],0)
  ),
  ""
)</f>
        <v/>
      </c>
    </row>
    <row r="3059" spans="1:30" x14ac:dyDescent="0.25">
      <c r="A3059" s="42" t="s">
        <v>9160</v>
      </c>
      <c r="B3059" s="42"/>
      <c r="C3059" s="42"/>
      <c r="D3059" s="42"/>
      <c r="E3059" s="42">
        <v>22993255942</v>
      </c>
      <c r="F3059" s="42" t="s">
        <v>8824</v>
      </c>
      <c r="G3059" s="42" t="s">
        <v>11227</v>
      </c>
      <c r="H3059" s="7"/>
      <c r="I3059" s="42"/>
      <c r="J3059" s="42" t="s">
        <v>5037</v>
      </c>
      <c r="K3059" s="8">
        <v>45783</v>
      </c>
      <c r="L3059" s="19" t="s">
        <v>8443</v>
      </c>
      <c r="M3059" s="44">
        <v>238.8</v>
      </c>
      <c r="N3059" s="7">
        <v>1</v>
      </c>
      <c r="O3059" s="44">
        <v>238.8</v>
      </c>
      <c r="P3059" s="44">
        <v>105</v>
      </c>
      <c r="Q3059" s="44">
        <v>18.170000000000002</v>
      </c>
      <c r="R3059" s="44">
        <v>56.54</v>
      </c>
      <c r="S3059" s="44">
        <v>0</v>
      </c>
      <c r="T3059" s="44">
        <v>0</v>
      </c>
      <c r="U3059" s="44">
        <v>59.09</v>
      </c>
      <c r="V3059" s="9">
        <v>0.24740000000000001</v>
      </c>
      <c r="W3059" s="42" t="s">
        <v>34</v>
      </c>
      <c r="X3059" s="43"/>
      <c r="Y3059" s="43"/>
      <c r="Z3059" s="43" t="s">
        <v>8442</v>
      </c>
      <c r="AA3059" s="43" t="str">
        <f>VLOOKUP(J3059, sku!B:C, 2, FALSE)</f>
        <v>Travessa Ford - Slim - - - Ecosport - 2013 A 2021 - Grafite</v>
      </c>
      <c r="AB3059" s="45" t="str">
        <f>VLOOKUP(J3059, sku!B:BM, 64, FALSE)</f>
        <v>Fabricação</v>
      </c>
      <c r="AC3059" s="45" t="str">
        <f>LEFT(pedidos[[#This Row],[SKU]],3)</f>
        <v>XFD</v>
      </c>
      <c r="AD3059" s="36" t="str" cm="1">
        <f t="array" aca="1" ref="AD3059" ca="1">IFERROR(
  INDEX(
    montadora[Montadora],
    MATCH(TRUE,LEFT(J3444,NÚCARACT(montadora[SKU Parcial]))=montadora[SKU Parcial],0)
  ),
  ""
)</f>
        <v/>
      </c>
    </row>
    <row r="3060" spans="1:30" customFormat="1" x14ac:dyDescent="0.25">
      <c r="A3060" s="1" t="s">
        <v>4819</v>
      </c>
      <c r="B3060" s="1" t="s">
        <v>4820</v>
      </c>
      <c r="C3060" s="1" t="s">
        <v>4821</v>
      </c>
      <c r="D3060" s="1" t="s">
        <v>138</v>
      </c>
      <c r="E3060" s="1" t="s">
        <v>4822</v>
      </c>
      <c r="F3060" s="1" t="s">
        <v>4823</v>
      </c>
      <c r="G3060" s="6" t="s">
        <v>11227</v>
      </c>
      <c r="H3060" s="2" t="s">
        <v>47</v>
      </c>
      <c r="I3060" s="1" t="s">
        <v>36</v>
      </c>
      <c r="J3060" s="1" t="s">
        <v>4824</v>
      </c>
      <c r="K3060" s="4">
        <v>45811</v>
      </c>
      <c r="L3060" s="16" t="s">
        <v>11229</v>
      </c>
      <c r="M3060" s="26">
        <v>258.8</v>
      </c>
      <c r="N3060" s="2">
        <v>1</v>
      </c>
      <c r="O3060" s="26">
        <v>258.8</v>
      </c>
      <c r="P3060" s="26">
        <v>105</v>
      </c>
      <c r="Q3060" s="26">
        <v>21.27</v>
      </c>
      <c r="R3060" s="26">
        <v>44</v>
      </c>
      <c r="S3060" s="26">
        <v>0</v>
      </c>
      <c r="T3060" s="26">
        <v>24.95</v>
      </c>
      <c r="U3060" s="26">
        <v>63.58</v>
      </c>
      <c r="V3060" s="10">
        <v>0.2457</v>
      </c>
      <c r="W3060" s="1" t="s">
        <v>34</v>
      </c>
      <c r="X3060" s="3"/>
      <c r="Y3060" s="3"/>
      <c r="Z3060" s="5" t="s">
        <v>7980</v>
      </c>
      <c r="AA3060" s="5" t="str">
        <f>VLOOKUP(J3060, sku!B:C, 2, FALSE)</f>
        <v>Travessa Citroen - Slim - - - Cactus - 2018 A 2024 - Preto</v>
      </c>
      <c r="AB3060" s="3" t="str">
        <f>VLOOKUP(J3060, sku!B:BM, 64, FALSE)</f>
        <v>Fabricação</v>
      </c>
      <c r="AC3060" s="3" t="str">
        <f>LEFT(pedidos[[#This Row],[SKU]],3)</f>
        <v>XCT</v>
      </c>
      <c r="AD3060" s="36" t="str" cm="1">
        <f t="array" aca="1" ref="AD3060" ca="1">IFERROR(
  INDEX(
    montadora[Montadora],
    MATCH(TRUE,LEFT(J3460,NÚCARACT(montadora[SKU Parcial]))=montadora[SKU Parcial],0)
  ),
  ""
)</f>
        <v/>
      </c>
    </row>
    <row r="3061" spans="1:30" customFormat="1" x14ac:dyDescent="0.25">
      <c r="A3061" s="1" t="s">
        <v>4825</v>
      </c>
      <c r="B3061" s="1" t="s">
        <v>36</v>
      </c>
      <c r="C3061" s="1" t="s">
        <v>4826</v>
      </c>
      <c r="D3061" s="1" t="s">
        <v>643</v>
      </c>
      <c r="E3061" s="1" t="s">
        <v>560</v>
      </c>
      <c r="F3061" s="1" t="s">
        <v>561</v>
      </c>
      <c r="G3061" s="6" t="s">
        <v>11227</v>
      </c>
      <c r="H3061" s="2" t="s">
        <v>47</v>
      </c>
      <c r="I3061" s="1" t="s">
        <v>36</v>
      </c>
      <c r="J3061" s="1" t="s">
        <v>562</v>
      </c>
      <c r="K3061" s="4">
        <v>45812</v>
      </c>
      <c r="L3061" s="16" t="s">
        <v>11229</v>
      </c>
      <c r="M3061" s="26">
        <v>258.8</v>
      </c>
      <c r="N3061" s="2">
        <v>1</v>
      </c>
      <c r="O3061" s="26">
        <v>290.79000000000002</v>
      </c>
      <c r="P3061" s="26">
        <v>105</v>
      </c>
      <c r="Q3061" s="26">
        <v>21.27</v>
      </c>
      <c r="R3061" s="26">
        <v>44</v>
      </c>
      <c r="S3061" s="26">
        <v>31.99</v>
      </c>
      <c r="T3061" s="26">
        <v>24.95</v>
      </c>
      <c r="U3061" s="26">
        <v>63.58</v>
      </c>
      <c r="V3061" s="10">
        <v>0.2457</v>
      </c>
      <c r="W3061" s="1" t="s">
        <v>34</v>
      </c>
      <c r="X3061" s="3"/>
      <c r="Y3061" s="3"/>
      <c r="Z3061" s="5" t="s">
        <v>7980</v>
      </c>
      <c r="AA3061" s="5" t="str">
        <f>VLOOKUP(J3061, sku!B:C, 2, FALSE)</f>
        <v>Travessa Jeep - Slim - - - Renegade - 2016 A 2025 - Preto</v>
      </c>
      <c r="AB3061" s="3" t="str">
        <f>VLOOKUP(J3061, sku!B:BM, 64, FALSE)</f>
        <v>Fabricação</v>
      </c>
      <c r="AC3061" s="3" t="str">
        <f>LEFT(pedidos[[#This Row],[SKU]],3)</f>
        <v>XJP</v>
      </c>
      <c r="AD3061" s="36" t="str" cm="1">
        <f t="array" aca="1" ref="AD3061" ca="1">IFERROR(
  INDEX(
    montadora[Montadora],
    MATCH(TRUE,LEFT(J3461,NÚCARACT(montadora[SKU Parcial]))=montadora[SKU Parcial],0)
  ),
  ""
)</f>
        <v/>
      </c>
    </row>
    <row r="3062" spans="1:30" customFormat="1" x14ac:dyDescent="0.25">
      <c r="A3062" s="1" t="s">
        <v>4827</v>
      </c>
      <c r="B3062" s="1" t="s">
        <v>36</v>
      </c>
      <c r="C3062" s="1" t="s">
        <v>4828</v>
      </c>
      <c r="D3062" s="1" t="s">
        <v>358</v>
      </c>
      <c r="E3062" s="1" t="s">
        <v>560</v>
      </c>
      <c r="F3062" s="1" t="s">
        <v>561</v>
      </c>
      <c r="G3062" s="6" t="s">
        <v>11227</v>
      </c>
      <c r="H3062" s="2" t="s">
        <v>47</v>
      </c>
      <c r="I3062" s="1" t="s">
        <v>31</v>
      </c>
      <c r="J3062" s="1" t="s">
        <v>562</v>
      </c>
      <c r="K3062" s="4">
        <v>45812</v>
      </c>
      <c r="L3062" s="16" t="s">
        <v>11229</v>
      </c>
      <c r="M3062" s="26">
        <v>258.8</v>
      </c>
      <c r="N3062" s="2">
        <v>1</v>
      </c>
      <c r="O3062" s="26">
        <v>258.8</v>
      </c>
      <c r="P3062" s="26">
        <v>105</v>
      </c>
      <c r="Q3062" s="26">
        <v>21.27</v>
      </c>
      <c r="R3062" s="26">
        <v>44</v>
      </c>
      <c r="S3062" s="26">
        <v>0</v>
      </c>
      <c r="T3062" s="26">
        <v>24.95</v>
      </c>
      <c r="U3062" s="26">
        <v>63.58</v>
      </c>
      <c r="V3062" s="10">
        <v>0.2457</v>
      </c>
      <c r="W3062" s="1" t="s">
        <v>34</v>
      </c>
      <c r="X3062" s="3"/>
      <c r="Y3062" s="3"/>
      <c r="Z3062" s="5" t="s">
        <v>7980</v>
      </c>
      <c r="AA3062" s="5" t="str">
        <f>VLOOKUP(J3062, sku!B:C, 2, FALSE)</f>
        <v>Travessa Jeep - Slim - - - Renegade - 2016 A 2025 - Preto</v>
      </c>
      <c r="AB3062" s="3" t="str">
        <f>VLOOKUP(J3062, sku!B:BM, 64, FALSE)</f>
        <v>Fabricação</v>
      </c>
      <c r="AC3062" s="3" t="str">
        <f>LEFT(pedidos[[#This Row],[SKU]],3)</f>
        <v>XJP</v>
      </c>
      <c r="AD3062" s="36" t="str" cm="1">
        <f t="array" aca="1" ref="AD3062" ca="1">IFERROR(
  INDEX(
    montadora[Montadora],
    MATCH(TRUE,LEFT(J3462,NÚCARACT(montadora[SKU Parcial]))=montadora[SKU Parcial],0)
  ),
  ""
)</f>
        <v/>
      </c>
    </row>
    <row r="3063" spans="1:30" customFormat="1" x14ac:dyDescent="0.25">
      <c r="A3063" s="1" t="s">
        <v>4829</v>
      </c>
      <c r="B3063" s="1" t="s">
        <v>4830</v>
      </c>
      <c r="C3063" s="1" t="s">
        <v>4831</v>
      </c>
      <c r="D3063" s="1" t="s">
        <v>27</v>
      </c>
      <c r="E3063" s="1" t="s">
        <v>560</v>
      </c>
      <c r="F3063" s="1" t="s">
        <v>561</v>
      </c>
      <c r="G3063" s="6" t="s">
        <v>11227</v>
      </c>
      <c r="H3063" s="2" t="s">
        <v>47</v>
      </c>
      <c r="I3063" s="1" t="s">
        <v>31</v>
      </c>
      <c r="J3063" s="1" t="s">
        <v>562</v>
      </c>
      <c r="K3063" s="4">
        <v>45813</v>
      </c>
      <c r="L3063" s="16" t="s">
        <v>11229</v>
      </c>
      <c r="M3063" s="26">
        <v>258.8</v>
      </c>
      <c r="N3063" s="2">
        <v>1</v>
      </c>
      <c r="O3063" s="26">
        <v>258.8</v>
      </c>
      <c r="P3063" s="26">
        <v>105</v>
      </c>
      <c r="Q3063" s="26">
        <v>21.27</v>
      </c>
      <c r="R3063" s="26">
        <v>44</v>
      </c>
      <c r="S3063" s="26">
        <v>0</v>
      </c>
      <c r="T3063" s="26">
        <v>24.95</v>
      </c>
      <c r="U3063" s="26">
        <v>63.58</v>
      </c>
      <c r="V3063" s="10">
        <v>0.2457</v>
      </c>
      <c r="W3063" s="1" t="s">
        <v>34</v>
      </c>
      <c r="X3063" s="3"/>
      <c r="Y3063" s="3"/>
      <c r="Z3063" s="5" t="s">
        <v>7980</v>
      </c>
      <c r="AA3063" s="5" t="str">
        <f>VLOOKUP(J3063, sku!B:C, 2, FALSE)</f>
        <v>Travessa Jeep - Slim - - - Renegade - 2016 A 2025 - Preto</v>
      </c>
      <c r="AB3063" s="3" t="str">
        <f>VLOOKUP(J3063, sku!B:BM, 64, FALSE)</f>
        <v>Fabricação</v>
      </c>
      <c r="AC3063" s="3" t="str">
        <f>LEFT(pedidos[[#This Row],[SKU]],3)</f>
        <v>XJP</v>
      </c>
      <c r="AD3063" s="36" t="str" cm="1">
        <f t="array" aca="1" ref="AD3063" ca="1">IFERROR(
  INDEX(
    montadora[Montadora],
    MATCH(TRUE,LEFT(J3463,NÚCARACT(montadora[SKU Parcial]))=montadora[SKU Parcial],0)
  ),
  ""
)</f>
        <v/>
      </c>
    </row>
    <row r="3064" spans="1:30" customFormat="1" x14ac:dyDescent="0.25">
      <c r="A3064" s="1" t="s">
        <v>4832</v>
      </c>
      <c r="B3064" s="1" t="s">
        <v>36</v>
      </c>
      <c r="C3064" s="1" t="s">
        <v>4833</v>
      </c>
      <c r="D3064" s="1" t="s">
        <v>188</v>
      </c>
      <c r="E3064" s="1" t="s">
        <v>493</v>
      </c>
      <c r="F3064" s="1" t="s">
        <v>494</v>
      </c>
      <c r="G3064" s="6" t="s">
        <v>11227</v>
      </c>
      <c r="H3064" s="2" t="s">
        <v>47</v>
      </c>
      <c r="I3064" s="1" t="s">
        <v>31</v>
      </c>
      <c r="J3064" s="1" t="s">
        <v>4714</v>
      </c>
      <c r="K3064" s="4">
        <v>45813</v>
      </c>
      <c r="L3064" s="16" t="s">
        <v>11229</v>
      </c>
      <c r="M3064" s="26">
        <v>258.8</v>
      </c>
      <c r="N3064" s="2">
        <v>1</v>
      </c>
      <c r="O3064" s="26">
        <v>279.79000000000002</v>
      </c>
      <c r="P3064" s="26">
        <v>105</v>
      </c>
      <c r="Q3064" s="26">
        <v>21.27</v>
      </c>
      <c r="R3064" s="26">
        <v>44</v>
      </c>
      <c r="S3064" s="26">
        <v>20.99</v>
      </c>
      <c r="T3064" s="26">
        <v>24.95</v>
      </c>
      <c r="U3064" s="26">
        <v>63.58</v>
      </c>
      <c r="V3064" s="10">
        <v>0.2457</v>
      </c>
      <c r="W3064" s="1" t="s">
        <v>34</v>
      </c>
      <c r="X3064" s="3"/>
      <c r="Y3064" s="3"/>
      <c r="Z3064" s="5" t="s">
        <v>7980</v>
      </c>
      <c r="AA3064" s="5" t="str">
        <f>VLOOKUP(J3064, sku!B:C, 2, FALSE)</f>
        <v>Travessa Toyota - Slim - - - RAV4 - 2013 A 2018 - Preto</v>
      </c>
      <c r="AB3064" s="3" t="str">
        <f>VLOOKUP(J3064, sku!B:BM, 64, FALSE)</f>
        <v>Fabricação</v>
      </c>
      <c r="AC3064" s="3" t="str">
        <f>LEFT(pedidos[[#This Row],[SKU]],3)</f>
        <v>XTO</v>
      </c>
      <c r="AD3064" s="36" t="str" cm="1">
        <f t="array" aca="1" ref="AD3064" ca="1">IFERROR(
  INDEX(
    montadora[Montadora],
    MATCH(TRUE,LEFT(J3464,NÚCARACT(montadora[SKU Parcial]))=montadora[SKU Parcial],0)
  ),
  ""
)</f>
        <v/>
      </c>
    </row>
    <row r="3065" spans="1:30" customFormat="1" x14ac:dyDescent="0.25">
      <c r="A3065" s="1" t="s">
        <v>4834</v>
      </c>
      <c r="B3065" s="1" t="s">
        <v>4835</v>
      </c>
      <c r="C3065" s="1" t="s">
        <v>1250</v>
      </c>
      <c r="D3065" s="1" t="s">
        <v>358</v>
      </c>
      <c r="E3065" s="1" t="s">
        <v>560</v>
      </c>
      <c r="F3065" s="1" t="s">
        <v>561</v>
      </c>
      <c r="G3065" s="6" t="s">
        <v>11227</v>
      </c>
      <c r="H3065" s="2" t="s">
        <v>47</v>
      </c>
      <c r="I3065" s="1" t="s">
        <v>36</v>
      </c>
      <c r="J3065" s="1" t="s">
        <v>562</v>
      </c>
      <c r="K3065" s="4">
        <v>45813</v>
      </c>
      <c r="L3065" s="16" t="s">
        <v>11229</v>
      </c>
      <c r="M3065" s="26">
        <v>258.8</v>
      </c>
      <c r="N3065" s="2">
        <v>1</v>
      </c>
      <c r="O3065" s="26">
        <v>258.8</v>
      </c>
      <c r="P3065" s="26">
        <v>105</v>
      </c>
      <c r="Q3065" s="26">
        <v>21.27</v>
      </c>
      <c r="R3065" s="26">
        <v>44</v>
      </c>
      <c r="S3065" s="26">
        <v>0</v>
      </c>
      <c r="T3065" s="26">
        <v>24.95</v>
      </c>
      <c r="U3065" s="26">
        <v>63.58</v>
      </c>
      <c r="V3065" s="10">
        <v>0.2457</v>
      </c>
      <c r="W3065" s="1" t="s">
        <v>34</v>
      </c>
      <c r="X3065" s="3"/>
      <c r="Y3065" s="3"/>
      <c r="Z3065" s="5" t="s">
        <v>7980</v>
      </c>
      <c r="AA3065" s="5" t="str">
        <f>VLOOKUP(J3065, sku!B:C, 2, FALSE)</f>
        <v>Travessa Jeep - Slim - - - Renegade - 2016 A 2025 - Preto</v>
      </c>
      <c r="AB3065" s="3" t="str">
        <f>VLOOKUP(J3065, sku!B:BM, 64, FALSE)</f>
        <v>Fabricação</v>
      </c>
      <c r="AC3065" s="3" t="str">
        <f>LEFT(pedidos[[#This Row],[SKU]],3)</f>
        <v>XJP</v>
      </c>
      <c r="AD3065" s="36" t="str" cm="1">
        <f t="array" aca="1" ref="AD3065" ca="1">IFERROR(
  INDEX(
    montadora[Montadora],
    MATCH(TRUE,LEFT(J3465,NÚCARACT(montadora[SKU Parcial]))=montadora[SKU Parcial],0)
  ),
  ""
)</f>
        <v/>
      </c>
    </row>
    <row r="3066" spans="1:30" customFormat="1" x14ac:dyDescent="0.25">
      <c r="A3066" s="1" t="s">
        <v>4836</v>
      </c>
      <c r="B3066" s="1" t="s">
        <v>4837</v>
      </c>
      <c r="C3066" s="1" t="s">
        <v>803</v>
      </c>
      <c r="D3066" s="1" t="s">
        <v>191</v>
      </c>
      <c r="E3066" s="1" t="s">
        <v>560</v>
      </c>
      <c r="F3066" s="1" t="s">
        <v>561</v>
      </c>
      <c r="G3066" s="6" t="s">
        <v>11227</v>
      </c>
      <c r="H3066" s="2" t="s">
        <v>47</v>
      </c>
      <c r="I3066" s="1" t="s">
        <v>36</v>
      </c>
      <c r="J3066" s="1" t="s">
        <v>562</v>
      </c>
      <c r="K3066" s="4">
        <v>45814</v>
      </c>
      <c r="L3066" s="16" t="s">
        <v>11229</v>
      </c>
      <c r="M3066" s="26">
        <v>258.8</v>
      </c>
      <c r="N3066" s="2">
        <v>1</v>
      </c>
      <c r="O3066" s="26">
        <v>258.8</v>
      </c>
      <c r="P3066" s="26">
        <v>105</v>
      </c>
      <c r="Q3066" s="26">
        <v>21.27</v>
      </c>
      <c r="R3066" s="26">
        <v>44</v>
      </c>
      <c r="S3066" s="26">
        <v>0</v>
      </c>
      <c r="T3066" s="26">
        <v>24.95</v>
      </c>
      <c r="U3066" s="26">
        <v>63.58</v>
      </c>
      <c r="V3066" s="10">
        <v>0.2457</v>
      </c>
      <c r="W3066" s="1" t="s">
        <v>34</v>
      </c>
      <c r="X3066" s="3"/>
      <c r="Y3066" s="3"/>
      <c r="Z3066" s="5" t="s">
        <v>7980</v>
      </c>
      <c r="AA3066" s="5" t="str">
        <f>VLOOKUP(J3066, sku!B:C, 2, FALSE)</f>
        <v>Travessa Jeep - Slim - - - Renegade - 2016 A 2025 - Preto</v>
      </c>
      <c r="AB3066" s="3" t="str">
        <f>VLOOKUP(J3066, sku!B:BM, 64, FALSE)</f>
        <v>Fabricação</v>
      </c>
      <c r="AC3066" s="3" t="str">
        <f>LEFT(pedidos[[#This Row],[SKU]],3)</f>
        <v>XJP</v>
      </c>
      <c r="AD3066" s="36" t="str" cm="1">
        <f t="array" aca="1" ref="AD3066" ca="1">IFERROR(
  INDEX(
    montadora[Montadora],
    MATCH(TRUE,LEFT(#REF!,NÚCARACT(montadora[SKU Parcial]))=montadora[SKU Parcial],0)
  ),
  ""
)</f>
        <v/>
      </c>
    </row>
    <row r="3067" spans="1:30" customFormat="1" x14ac:dyDescent="0.25">
      <c r="A3067" s="1" t="s">
        <v>4838</v>
      </c>
      <c r="B3067" s="1" t="s">
        <v>4839</v>
      </c>
      <c r="C3067" s="1" t="s">
        <v>524</v>
      </c>
      <c r="D3067" s="1" t="s">
        <v>191</v>
      </c>
      <c r="E3067" s="1" t="s">
        <v>580</v>
      </c>
      <c r="F3067" s="1" t="s">
        <v>581</v>
      </c>
      <c r="G3067" s="6" t="s">
        <v>11227</v>
      </c>
      <c r="H3067" s="2" t="s">
        <v>47</v>
      </c>
      <c r="I3067" s="1" t="s">
        <v>36</v>
      </c>
      <c r="J3067" s="1" t="s">
        <v>4840</v>
      </c>
      <c r="K3067" s="4">
        <v>45816</v>
      </c>
      <c r="L3067" s="16" t="s">
        <v>11229</v>
      </c>
      <c r="M3067" s="26">
        <v>258.8</v>
      </c>
      <c r="N3067" s="2">
        <v>1</v>
      </c>
      <c r="O3067" s="26">
        <v>258.8</v>
      </c>
      <c r="P3067" s="26">
        <v>105</v>
      </c>
      <c r="Q3067" s="26">
        <v>21.27</v>
      </c>
      <c r="R3067" s="26">
        <v>44</v>
      </c>
      <c r="S3067" s="26">
        <v>0</v>
      </c>
      <c r="T3067" s="26">
        <v>24.95</v>
      </c>
      <c r="U3067" s="26">
        <v>63.58</v>
      </c>
      <c r="V3067" s="10">
        <v>0.2457</v>
      </c>
      <c r="W3067" s="1" t="s">
        <v>34</v>
      </c>
      <c r="X3067" s="3"/>
      <c r="Y3067" s="3"/>
      <c r="Z3067" s="5" t="s">
        <v>7980</v>
      </c>
      <c r="AA3067" s="5" t="str">
        <f>VLOOKUP(J3067, sku!B:C, 2, FALSE)</f>
        <v>Travessa Mitsubishi - Slim - - - Pajero Full - 2006 A 2019 - Preto</v>
      </c>
      <c r="AB3067" s="3" t="str">
        <f>VLOOKUP(J3067, sku!B:BM, 64, FALSE)</f>
        <v>Fabricação</v>
      </c>
      <c r="AC3067" s="3" t="str">
        <f>LEFT(pedidos[[#This Row],[SKU]],3)</f>
        <v>XMT</v>
      </c>
      <c r="AD3067" s="36" t="str" cm="1">
        <f t="array" aca="1" ref="AD3067" ca="1">IFERROR(
  INDEX(
    montadora[Montadora],
    MATCH(TRUE,LEFT(#REF!,NÚCARACT(montadora[SKU Parcial]))=montadora[SKU Parcial],0)
  ),
  ""
)</f>
        <v/>
      </c>
    </row>
    <row r="3068" spans="1:30" customFormat="1" x14ac:dyDescent="0.25">
      <c r="A3068" s="1" t="s">
        <v>4841</v>
      </c>
      <c r="B3068" s="1" t="s">
        <v>36</v>
      </c>
      <c r="C3068" s="1" t="s">
        <v>4842</v>
      </c>
      <c r="D3068" s="1" t="s">
        <v>27</v>
      </c>
      <c r="E3068" s="1" t="s">
        <v>2234</v>
      </c>
      <c r="F3068" s="1" t="s">
        <v>2235</v>
      </c>
      <c r="G3068" s="6" t="s">
        <v>11227</v>
      </c>
      <c r="H3068" s="2" t="s">
        <v>47</v>
      </c>
      <c r="I3068" s="1" t="s">
        <v>36</v>
      </c>
      <c r="J3068" s="1" t="s">
        <v>2236</v>
      </c>
      <c r="K3068" s="4">
        <v>45817</v>
      </c>
      <c r="L3068" s="16" t="s">
        <v>11229</v>
      </c>
      <c r="M3068" s="26">
        <v>258.8</v>
      </c>
      <c r="N3068" s="2">
        <v>1</v>
      </c>
      <c r="O3068" s="26">
        <v>258.8</v>
      </c>
      <c r="P3068" s="26">
        <v>105</v>
      </c>
      <c r="Q3068" s="26">
        <v>21.27</v>
      </c>
      <c r="R3068" s="26">
        <v>44</v>
      </c>
      <c r="S3068" s="26">
        <v>0</v>
      </c>
      <c r="T3068" s="26">
        <v>24.95</v>
      </c>
      <c r="U3068" s="26">
        <v>63.58</v>
      </c>
      <c r="V3068" s="10">
        <v>0.2457</v>
      </c>
      <c r="W3068" s="1" t="s">
        <v>34</v>
      </c>
      <c r="X3068" s="3"/>
      <c r="Y3068" s="3"/>
      <c r="Z3068" s="5" t="s">
        <v>7980</v>
      </c>
      <c r="AA3068" s="5" t="str">
        <f>VLOOKUP(J3068, sku!B:C, 2, FALSE)</f>
        <v>Travessa Renault - Slim - - - Sandero Stepway G2 - 2015+ - Preto</v>
      </c>
      <c r="AB3068" s="3" t="str">
        <f>VLOOKUP(J3068, sku!B:BM, 64, FALSE)</f>
        <v>Fabricação</v>
      </c>
      <c r="AC3068" s="3" t="str">
        <f>LEFT(pedidos[[#This Row],[SKU]],3)</f>
        <v>XRE</v>
      </c>
      <c r="AD3068" s="36" t="str" cm="1">
        <f t="array" aca="1" ref="AD3068" ca="1">IFERROR(
  INDEX(
    montadora[Montadora],
    MATCH(TRUE,LEFT(J3466,NÚCARACT(montadora[SKU Parcial]))=montadora[SKU Parcial],0)
  ),
  ""
)</f>
        <v/>
      </c>
    </row>
    <row r="3069" spans="1:30" customFormat="1" x14ac:dyDescent="0.25">
      <c r="A3069" s="1" t="s">
        <v>4843</v>
      </c>
      <c r="B3069" s="1" t="s">
        <v>4844</v>
      </c>
      <c r="C3069" s="1" t="s">
        <v>1663</v>
      </c>
      <c r="D3069" s="1" t="s">
        <v>420</v>
      </c>
      <c r="E3069" s="1" t="s">
        <v>2234</v>
      </c>
      <c r="F3069" s="1" t="s">
        <v>2235</v>
      </c>
      <c r="G3069" s="6" t="s">
        <v>11227</v>
      </c>
      <c r="H3069" s="2" t="s">
        <v>47</v>
      </c>
      <c r="I3069" s="1" t="s">
        <v>36</v>
      </c>
      <c r="J3069" s="1" t="s">
        <v>2236</v>
      </c>
      <c r="K3069" s="4">
        <v>45819</v>
      </c>
      <c r="L3069" s="16" t="s">
        <v>11229</v>
      </c>
      <c r="M3069" s="26">
        <v>258.8</v>
      </c>
      <c r="N3069" s="2">
        <v>1</v>
      </c>
      <c r="O3069" s="26">
        <v>258.8</v>
      </c>
      <c r="P3069" s="26">
        <v>105</v>
      </c>
      <c r="Q3069" s="26">
        <v>21.27</v>
      </c>
      <c r="R3069" s="26">
        <v>44</v>
      </c>
      <c r="S3069" s="26">
        <v>0</v>
      </c>
      <c r="T3069" s="26">
        <v>24.95</v>
      </c>
      <c r="U3069" s="26">
        <v>63.58</v>
      </c>
      <c r="V3069" s="10">
        <v>0.2457</v>
      </c>
      <c r="W3069" s="1" t="s">
        <v>34</v>
      </c>
      <c r="X3069" s="3"/>
      <c r="Y3069" s="3"/>
      <c r="Z3069" s="5" t="s">
        <v>7980</v>
      </c>
      <c r="AA3069" s="5" t="str">
        <f>VLOOKUP(J3069, sku!B:C, 2, FALSE)</f>
        <v>Travessa Renault - Slim - - - Sandero Stepway G2 - 2015+ - Preto</v>
      </c>
      <c r="AB3069" s="3" t="str">
        <f>VLOOKUP(J3069, sku!B:BM, 64, FALSE)</f>
        <v>Fabricação</v>
      </c>
      <c r="AC3069" s="3" t="str">
        <f>LEFT(pedidos[[#This Row],[SKU]],3)</f>
        <v>XRE</v>
      </c>
      <c r="AD3069" s="36" t="str" cm="1">
        <f t="array" aca="1" ref="AD3069" ca="1">IFERROR(
  INDEX(
    montadora[Montadora],
    MATCH(TRUE,LEFT(J3467,NÚCARACT(montadora[SKU Parcial]))=montadora[SKU Parcial],0)
  ),
  ""
)</f>
        <v/>
      </c>
    </row>
    <row r="3070" spans="1:30" customFormat="1" x14ac:dyDescent="0.25">
      <c r="A3070" s="1" t="s">
        <v>4845</v>
      </c>
      <c r="B3070" s="1" t="s">
        <v>4846</v>
      </c>
      <c r="C3070" s="1" t="s">
        <v>1098</v>
      </c>
      <c r="D3070" s="1" t="s">
        <v>27</v>
      </c>
      <c r="E3070" s="1" t="s">
        <v>2044</v>
      </c>
      <c r="F3070" s="1" t="s">
        <v>561</v>
      </c>
      <c r="G3070" s="6" t="s">
        <v>11227</v>
      </c>
      <c r="H3070" s="2" t="s">
        <v>47</v>
      </c>
      <c r="I3070" s="1" t="s">
        <v>36</v>
      </c>
      <c r="J3070" s="1" t="s">
        <v>2045</v>
      </c>
      <c r="K3070" s="4">
        <v>45819</v>
      </c>
      <c r="L3070" s="16" t="s">
        <v>11229</v>
      </c>
      <c r="M3070" s="26">
        <v>258.8</v>
      </c>
      <c r="N3070" s="2">
        <v>1</v>
      </c>
      <c r="O3070" s="26">
        <v>258.8</v>
      </c>
      <c r="P3070" s="26">
        <v>105</v>
      </c>
      <c r="Q3070" s="26">
        <v>21.27</v>
      </c>
      <c r="R3070" s="26">
        <v>44</v>
      </c>
      <c r="S3070" s="26">
        <v>0</v>
      </c>
      <c r="T3070" s="26">
        <v>24.95</v>
      </c>
      <c r="U3070" s="26">
        <v>63.58</v>
      </c>
      <c r="V3070" s="10">
        <v>0.2457</v>
      </c>
      <c r="W3070" s="1" t="s">
        <v>34</v>
      </c>
      <c r="X3070" s="3"/>
      <c r="Y3070" s="3"/>
      <c r="Z3070" s="5" t="s">
        <v>7980</v>
      </c>
      <c r="AA3070" s="5" t="str">
        <f>VLOOKUP(J3070, sku!B:C, 2, FALSE)</f>
        <v>Travessa Jeep - Slim - - - Renegade - 2016 A 2025 - Grafite</v>
      </c>
      <c r="AB3070" s="3" t="str">
        <f>VLOOKUP(J3070, sku!B:BM, 64, FALSE)</f>
        <v>Fabricação</v>
      </c>
      <c r="AC3070" s="3" t="str">
        <f>LEFT(pedidos[[#This Row],[SKU]],3)</f>
        <v>XJP</v>
      </c>
      <c r="AD3070" s="36" t="str" cm="1">
        <f t="array" aca="1" ref="AD3070" ca="1">IFERROR(
  INDEX(
    montadora[Montadora],
    MATCH(TRUE,LEFT(J3468,NÚCARACT(montadora[SKU Parcial]))=montadora[SKU Parcial],0)
  ),
  ""
)</f>
        <v/>
      </c>
    </row>
    <row r="3071" spans="1:30" customFormat="1" x14ac:dyDescent="0.25">
      <c r="A3071" s="1" t="s">
        <v>4847</v>
      </c>
      <c r="B3071" s="1" t="s">
        <v>4848</v>
      </c>
      <c r="C3071" s="1" t="s">
        <v>1282</v>
      </c>
      <c r="D3071" s="1" t="s">
        <v>45</v>
      </c>
      <c r="E3071" s="1" t="s">
        <v>580</v>
      </c>
      <c r="F3071" s="1" t="s">
        <v>581</v>
      </c>
      <c r="G3071" s="6" t="s">
        <v>11227</v>
      </c>
      <c r="H3071" s="2" t="s">
        <v>47</v>
      </c>
      <c r="I3071" s="1" t="s">
        <v>36</v>
      </c>
      <c r="J3071" s="1" t="s">
        <v>4840</v>
      </c>
      <c r="K3071" s="4">
        <v>45819</v>
      </c>
      <c r="L3071" s="16" t="s">
        <v>11229</v>
      </c>
      <c r="M3071" s="26">
        <v>258.8</v>
      </c>
      <c r="N3071" s="2">
        <v>1</v>
      </c>
      <c r="O3071" s="26">
        <v>269.79000000000002</v>
      </c>
      <c r="P3071" s="26">
        <v>105</v>
      </c>
      <c r="Q3071" s="26">
        <v>21.27</v>
      </c>
      <c r="R3071" s="26">
        <v>44</v>
      </c>
      <c r="S3071" s="26">
        <v>10.99</v>
      </c>
      <c r="T3071" s="26">
        <v>24.95</v>
      </c>
      <c r="U3071" s="26">
        <v>63.58</v>
      </c>
      <c r="V3071" s="10">
        <v>0.2457</v>
      </c>
      <c r="W3071" s="1" t="s">
        <v>34</v>
      </c>
      <c r="X3071" s="3"/>
      <c r="Y3071" s="3"/>
      <c r="Z3071" s="5" t="s">
        <v>7980</v>
      </c>
      <c r="AA3071" s="5" t="str">
        <f>VLOOKUP(J3071, sku!B:C, 2, FALSE)</f>
        <v>Travessa Mitsubishi - Slim - - - Pajero Full - 2006 A 2019 - Preto</v>
      </c>
      <c r="AB3071" s="3" t="str">
        <f>VLOOKUP(J3071, sku!B:BM, 64, FALSE)</f>
        <v>Fabricação</v>
      </c>
      <c r="AC3071" s="3" t="str">
        <f>LEFT(pedidos[[#This Row],[SKU]],3)</f>
        <v>XMT</v>
      </c>
      <c r="AD3071" s="36" t="str" cm="1">
        <f t="array" aca="1" ref="AD3071" ca="1">IFERROR(
  INDEX(
    montadora[Montadora],
    MATCH(TRUE,LEFT(#REF!,NÚCARACT(montadora[SKU Parcial]))=montadora[SKU Parcial],0)
  ),
  ""
)</f>
        <v/>
      </c>
    </row>
    <row r="3072" spans="1:30" customFormat="1" x14ac:dyDescent="0.25">
      <c r="A3072" s="1" t="s">
        <v>4849</v>
      </c>
      <c r="B3072" s="1" t="s">
        <v>36</v>
      </c>
      <c r="C3072" s="1" t="s">
        <v>715</v>
      </c>
      <c r="D3072" s="1" t="s">
        <v>395</v>
      </c>
      <c r="E3072" s="1" t="s">
        <v>2040</v>
      </c>
      <c r="F3072" s="1" t="s">
        <v>1706</v>
      </c>
      <c r="G3072" s="6" t="s">
        <v>11227</v>
      </c>
      <c r="H3072" s="2" t="s">
        <v>47</v>
      </c>
      <c r="I3072" s="1" t="s">
        <v>31</v>
      </c>
      <c r="J3072" s="1" t="s">
        <v>1813</v>
      </c>
      <c r="K3072" s="4">
        <v>45820</v>
      </c>
      <c r="L3072" s="16" t="s">
        <v>11229</v>
      </c>
      <c r="M3072" s="26">
        <v>258.8</v>
      </c>
      <c r="N3072" s="2">
        <v>1</v>
      </c>
      <c r="O3072" s="26">
        <v>258.8</v>
      </c>
      <c r="P3072" s="26">
        <v>105</v>
      </c>
      <c r="Q3072" s="26">
        <v>21.27</v>
      </c>
      <c r="R3072" s="26">
        <v>44</v>
      </c>
      <c r="S3072" s="26">
        <v>0</v>
      </c>
      <c r="T3072" s="26">
        <v>24.95</v>
      </c>
      <c r="U3072" s="26">
        <v>63.58</v>
      </c>
      <c r="V3072" s="10">
        <v>0.2457</v>
      </c>
      <c r="W3072" s="1" t="s">
        <v>34</v>
      </c>
      <c r="X3072" s="3"/>
      <c r="Y3072" s="3"/>
      <c r="Z3072" s="5" t="s">
        <v>7980</v>
      </c>
      <c r="AA3072" s="5" t="str">
        <f>VLOOKUP(J3072, sku!B:C, 2, FALSE)</f>
        <v>Travessa Volkswagen - Slim - - - Saveiro Cross - 2010 A 2024 - Grafite</v>
      </c>
      <c r="AB3072" s="3" t="str">
        <f>VLOOKUP(J3072, sku!B:BM, 64, FALSE)</f>
        <v>Fabricação</v>
      </c>
      <c r="AC3072" s="3" t="str">
        <f>LEFT(pedidos[[#This Row],[SKU]],3)</f>
        <v>XVW</v>
      </c>
      <c r="AD3072" s="36" t="str" cm="1">
        <f t="array" aca="1" ref="AD3072" ca="1">IFERROR(
  INDEX(
    montadora[Montadora],
    MATCH(TRUE,LEFT(#REF!,NÚCARACT(montadora[SKU Parcial]))=montadora[SKU Parcial],0)
  ),
  ""
)</f>
        <v/>
      </c>
    </row>
    <row r="3073" spans="1:30" customFormat="1" x14ac:dyDescent="0.25">
      <c r="A3073" s="1" t="s">
        <v>4850</v>
      </c>
      <c r="B3073" s="1" t="s">
        <v>36</v>
      </c>
      <c r="C3073" s="1" t="s">
        <v>194</v>
      </c>
      <c r="D3073" s="1" t="s">
        <v>395</v>
      </c>
      <c r="E3073" s="1" t="s">
        <v>4851</v>
      </c>
      <c r="F3073" s="1" t="s">
        <v>4852</v>
      </c>
      <c r="G3073" s="6" t="s">
        <v>11227</v>
      </c>
      <c r="H3073" s="2" t="s">
        <v>47</v>
      </c>
      <c r="I3073" s="1" t="s">
        <v>31</v>
      </c>
      <c r="J3073" s="1" t="s">
        <v>4853</v>
      </c>
      <c r="K3073" s="4">
        <v>45823</v>
      </c>
      <c r="L3073" s="16" t="s">
        <v>11229</v>
      </c>
      <c r="M3073" s="26">
        <v>258.8</v>
      </c>
      <c r="N3073" s="2">
        <v>1</v>
      </c>
      <c r="O3073" s="26">
        <v>300.79000000000002</v>
      </c>
      <c r="P3073" s="26">
        <v>105</v>
      </c>
      <c r="Q3073" s="26">
        <v>21.27</v>
      </c>
      <c r="R3073" s="26">
        <v>44</v>
      </c>
      <c r="S3073" s="26">
        <v>41.99</v>
      </c>
      <c r="T3073" s="26">
        <v>24.95</v>
      </c>
      <c r="U3073" s="26">
        <v>63.58</v>
      </c>
      <c r="V3073" s="10">
        <v>0.2457</v>
      </c>
      <c r="W3073" s="1" t="s">
        <v>34</v>
      </c>
      <c r="X3073" s="3"/>
      <c r="Y3073" s="3"/>
      <c r="Z3073" s="5" t="s">
        <v>7980</v>
      </c>
      <c r="AA3073" s="5" t="str">
        <f>VLOOKUP(J3073, sku!B:C, 2, FALSE)</f>
        <v>Travessa Nissan - Slim - - - Frontier Attack - 2017 A 2024 - Prata</v>
      </c>
      <c r="AB3073" s="3" t="str">
        <f>VLOOKUP(J3073, sku!B:BM, 64, FALSE)</f>
        <v>Fabricação</v>
      </c>
      <c r="AC3073" s="3" t="str">
        <f>LEFT(pedidos[[#This Row],[SKU]],3)</f>
        <v>XNS</v>
      </c>
      <c r="AD3073" s="36" t="str" cm="1">
        <f t="array" aca="1" ref="AD3073" ca="1">IFERROR(
  INDEX(
    montadora[Montadora],
    MATCH(TRUE,LEFT(#REF!,NÚCARACT(montadora[SKU Parcial]))=montadora[SKU Parcial],0)
  ),
  ""
)</f>
        <v/>
      </c>
    </row>
    <row r="3074" spans="1:30" customFormat="1" x14ac:dyDescent="0.25">
      <c r="A3074" s="1" t="s">
        <v>4854</v>
      </c>
      <c r="B3074" s="1" t="s">
        <v>36</v>
      </c>
      <c r="C3074" s="1" t="s">
        <v>2266</v>
      </c>
      <c r="D3074" s="1" t="s">
        <v>420</v>
      </c>
      <c r="E3074" s="1" t="s">
        <v>560</v>
      </c>
      <c r="F3074" s="1" t="s">
        <v>561</v>
      </c>
      <c r="G3074" s="6" t="s">
        <v>11227</v>
      </c>
      <c r="H3074" s="2" t="s">
        <v>47</v>
      </c>
      <c r="I3074" s="1" t="s">
        <v>36</v>
      </c>
      <c r="J3074" s="1" t="s">
        <v>562</v>
      </c>
      <c r="K3074" s="4">
        <v>45823</v>
      </c>
      <c r="L3074" s="16" t="s">
        <v>11229</v>
      </c>
      <c r="M3074" s="26">
        <v>258.8</v>
      </c>
      <c r="N3074" s="2">
        <v>1</v>
      </c>
      <c r="O3074" s="26">
        <v>258.8</v>
      </c>
      <c r="P3074" s="26">
        <v>105</v>
      </c>
      <c r="Q3074" s="26">
        <v>21.27</v>
      </c>
      <c r="R3074" s="26">
        <v>44</v>
      </c>
      <c r="S3074" s="26">
        <v>0</v>
      </c>
      <c r="T3074" s="26">
        <v>24.95</v>
      </c>
      <c r="U3074" s="26">
        <v>63.58</v>
      </c>
      <c r="V3074" s="10">
        <v>0.2457</v>
      </c>
      <c r="W3074" s="1" t="s">
        <v>34</v>
      </c>
      <c r="X3074" s="3"/>
      <c r="Y3074" s="3"/>
      <c r="Z3074" s="5" t="s">
        <v>7980</v>
      </c>
      <c r="AA3074" s="5" t="str">
        <f>VLOOKUP(J3074, sku!B:C, 2, FALSE)</f>
        <v>Travessa Jeep - Slim - - - Renegade - 2016 A 2025 - Preto</v>
      </c>
      <c r="AB3074" s="3" t="str">
        <f>VLOOKUP(J3074, sku!B:BM, 64, FALSE)</f>
        <v>Fabricação</v>
      </c>
      <c r="AC3074" s="3" t="str">
        <f>LEFT(pedidos[[#This Row],[SKU]],3)</f>
        <v>XJP</v>
      </c>
      <c r="AD3074" s="36" t="str" cm="1">
        <f t="array" aca="1" ref="AD3074" ca="1">IFERROR(
  INDEX(
    montadora[Montadora],
    MATCH(TRUE,LEFT(#REF!,NÚCARACT(montadora[SKU Parcial]))=montadora[SKU Parcial],0)
  ),
  ""
)</f>
        <v/>
      </c>
    </row>
    <row r="3075" spans="1:30" customFormat="1" x14ac:dyDescent="0.25">
      <c r="A3075" s="1" t="s">
        <v>4855</v>
      </c>
      <c r="B3075" s="1" t="s">
        <v>4856</v>
      </c>
      <c r="C3075" s="1" t="s">
        <v>2739</v>
      </c>
      <c r="D3075" s="1" t="s">
        <v>45</v>
      </c>
      <c r="E3075" s="1" t="s">
        <v>4851</v>
      </c>
      <c r="F3075" s="1" t="s">
        <v>4852</v>
      </c>
      <c r="G3075" s="6" t="s">
        <v>11227</v>
      </c>
      <c r="H3075" s="2" t="s">
        <v>47</v>
      </c>
      <c r="I3075" s="1" t="s">
        <v>36</v>
      </c>
      <c r="J3075" s="1" t="s">
        <v>4857</v>
      </c>
      <c r="K3075" s="4">
        <v>45823</v>
      </c>
      <c r="L3075" s="16" t="s">
        <v>11229</v>
      </c>
      <c r="M3075" s="26">
        <v>258.8</v>
      </c>
      <c r="N3075" s="2">
        <v>1</v>
      </c>
      <c r="O3075" s="26">
        <v>258.8</v>
      </c>
      <c r="P3075" s="26">
        <v>105</v>
      </c>
      <c r="Q3075" s="26">
        <v>21.27</v>
      </c>
      <c r="R3075" s="26">
        <v>44</v>
      </c>
      <c r="S3075" s="26">
        <v>0</v>
      </c>
      <c r="T3075" s="26">
        <v>24.95</v>
      </c>
      <c r="U3075" s="26">
        <v>63.58</v>
      </c>
      <c r="V3075" s="10">
        <v>0.2457</v>
      </c>
      <c r="W3075" s="1" t="s">
        <v>34</v>
      </c>
      <c r="X3075" s="3"/>
      <c r="Y3075" s="3"/>
      <c r="Z3075" s="5" t="s">
        <v>7980</v>
      </c>
      <c r="AA3075" s="5" t="str">
        <f>VLOOKUP(J3075, sku!B:C, 2, FALSE)</f>
        <v>Travessa Nissan - Slim - - - Livina - 2007 A 2014 - Prata</v>
      </c>
      <c r="AB3075" s="3" t="str">
        <f>VLOOKUP(J3075, sku!B:BM, 64, FALSE)</f>
        <v>Fabricação</v>
      </c>
      <c r="AC3075" s="3" t="str">
        <f>LEFT(pedidos[[#This Row],[SKU]],3)</f>
        <v>XNS</v>
      </c>
      <c r="AD3075" s="36" t="str" cm="1">
        <f t="array" aca="1" ref="AD3075" ca="1">IFERROR(
  INDEX(
    montadora[Montadora],
    MATCH(TRUE,LEFT(#REF!,NÚCARACT(montadora[SKU Parcial]))=montadora[SKU Parcial],0)
  ),
  ""
)</f>
        <v/>
      </c>
    </row>
    <row r="3076" spans="1:30" customFormat="1" x14ac:dyDescent="0.25">
      <c r="A3076" s="1" t="s">
        <v>4858</v>
      </c>
      <c r="B3076" s="1" t="s">
        <v>36</v>
      </c>
      <c r="C3076" s="1" t="s">
        <v>4859</v>
      </c>
      <c r="D3076" s="1" t="s">
        <v>27</v>
      </c>
      <c r="E3076" s="1" t="s">
        <v>560</v>
      </c>
      <c r="F3076" s="1" t="s">
        <v>561</v>
      </c>
      <c r="G3076" s="6" t="s">
        <v>11227</v>
      </c>
      <c r="H3076" s="2" t="s">
        <v>47</v>
      </c>
      <c r="I3076" s="1" t="s">
        <v>36</v>
      </c>
      <c r="J3076" s="1" t="s">
        <v>562</v>
      </c>
      <c r="K3076" s="4">
        <v>45824</v>
      </c>
      <c r="L3076" s="16" t="s">
        <v>11229</v>
      </c>
      <c r="M3076" s="26">
        <v>258.8</v>
      </c>
      <c r="N3076" s="2">
        <v>1</v>
      </c>
      <c r="O3076" s="26">
        <v>258.8</v>
      </c>
      <c r="P3076" s="26">
        <v>105</v>
      </c>
      <c r="Q3076" s="26">
        <v>21.27</v>
      </c>
      <c r="R3076" s="26">
        <v>44</v>
      </c>
      <c r="S3076" s="26">
        <v>0</v>
      </c>
      <c r="T3076" s="26">
        <v>24.95</v>
      </c>
      <c r="U3076" s="26">
        <v>63.58</v>
      </c>
      <c r="V3076" s="10">
        <v>0.2457</v>
      </c>
      <c r="W3076" s="1" t="s">
        <v>34</v>
      </c>
      <c r="X3076" s="3"/>
      <c r="Y3076" s="3"/>
      <c r="Z3076" s="5" t="s">
        <v>7980</v>
      </c>
      <c r="AA3076" s="5" t="str">
        <f>VLOOKUP(J3076, sku!B:C, 2, FALSE)</f>
        <v>Travessa Jeep - Slim - - - Renegade - 2016 A 2025 - Preto</v>
      </c>
      <c r="AB3076" s="3" t="str">
        <f>VLOOKUP(J3076, sku!B:BM, 64, FALSE)</f>
        <v>Fabricação</v>
      </c>
      <c r="AC3076" s="3" t="str">
        <f>LEFT(pedidos[[#This Row],[SKU]],3)</f>
        <v>XJP</v>
      </c>
      <c r="AD3076" s="36" t="str" cm="1">
        <f t="array" aca="1" ref="AD3076" ca="1">IFERROR(
  INDEX(
    montadora[Montadora],
    MATCH(TRUE,LEFT(J3469,NÚCARACT(montadora[SKU Parcial]))=montadora[SKU Parcial],0)
  ),
  ""
)</f>
        <v/>
      </c>
    </row>
    <row r="3077" spans="1:30" customFormat="1" x14ac:dyDescent="0.25">
      <c r="A3077" s="1" t="s">
        <v>4860</v>
      </c>
      <c r="B3077" s="1" t="s">
        <v>4861</v>
      </c>
      <c r="C3077" s="1" t="s">
        <v>4043</v>
      </c>
      <c r="D3077" s="1" t="s">
        <v>420</v>
      </c>
      <c r="E3077" s="1" t="s">
        <v>2040</v>
      </c>
      <c r="F3077" s="1" t="s">
        <v>1706</v>
      </c>
      <c r="G3077" s="6" t="s">
        <v>11227</v>
      </c>
      <c r="H3077" s="2" t="s">
        <v>47</v>
      </c>
      <c r="I3077" s="1" t="s">
        <v>36</v>
      </c>
      <c r="J3077" s="1" t="s">
        <v>1707</v>
      </c>
      <c r="K3077" s="4">
        <v>45825</v>
      </c>
      <c r="L3077" s="16" t="s">
        <v>11229</v>
      </c>
      <c r="M3077" s="26">
        <v>258.8</v>
      </c>
      <c r="N3077" s="2">
        <v>1</v>
      </c>
      <c r="O3077" s="26">
        <v>258.8</v>
      </c>
      <c r="P3077" s="26">
        <v>105</v>
      </c>
      <c r="Q3077" s="26">
        <v>21.27</v>
      </c>
      <c r="R3077" s="26">
        <v>44</v>
      </c>
      <c r="S3077" s="26">
        <v>0</v>
      </c>
      <c r="T3077" s="26">
        <v>24.95</v>
      </c>
      <c r="U3077" s="26">
        <v>63.58</v>
      </c>
      <c r="V3077" s="10">
        <v>0.2457</v>
      </c>
      <c r="W3077" s="1" t="s">
        <v>34</v>
      </c>
      <c r="X3077" s="3"/>
      <c r="Y3077" s="3"/>
      <c r="Z3077" s="5" t="s">
        <v>7980</v>
      </c>
      <c r="AA3077" s="5" t="str">
        <f>VLOOKUP(J3077, sku!B:C, 2, FALSE)</f>
        <v>Travessa Volkswagen - Slim - - - Saveiro Cross - 2010 A 2024 - Preto</v>
      </c>
      <c r="AB3077" s="3" t="str">
        <f>VLOOKUP(J3077, sku!B:BM, 64, FALSE)</f>
        <v>Fabricação</v>
      </c>
      <c r="AC3077" s="3" t="str">
        <f>LEFT(pedidos[[#This Row],[SKU]],3)</f>
        <v>XVW</v>
      </c>
      <c r="AD3077" s="36" t="str" cm="1">
        <f t="array" aca="1" ref="AD3077" ca="1">IFERROR(
  INDEX(
    montadora[Montadora],
    MATCH(TRUE,LEFT(J3470,NÚCARACT(montadora[SKU Parcial]))=montadora[SKU Parcial],0)
  ),
  ""
)</f>
        <v/>
      </c>
    </row>
    <row r="3078" spans="1:30" customFormat="1" x14ac:dyDescent="0.25">
      <c r="A3078" s="1" t="s">
        <v>4862</v>
      </c>
      <c r="B3078" s="1" t="s">
        <v>36</v>
      </c>
      <c r="C3078" s="1" t="s">
        <v>850</v>
      </c>
      <c r="D3078" s="1" t="s">
        <v>138</v>
      </c>
      <c r="E3078" s="1" t="s">
        <v>2234</v>
      </c>
      <c r="F3078" s="1" t="s">
        <v>2235</v>
      </c>
      <c r="G3078" s="6" t="s">
        <v>11227</v>
      </c>
      <c r="H3078" s="2" t="s">
        <v>47</v>
      </c>
      <c r="I3078" s="1" t="s">
        <v>31</v>
      </c>
      <c r="J3078" s="1" t="s">
        <v>4333</v>
      </c>
      <c r="K3078" s="4">
        <v>45825</v>
      </c>
      <c r="L3078" s="16" t="s">
        <v>11229</v>
      </c>
      <c r="M3078" s="26">
        <v>258.8</v>
      </c>
      <c r="N3078" s="2">
        <v>1</v>
      </c>
      <c r="O3078" s="26">
        <v>258.8</v>
      </c>
      <c r="P3078" s="26">
        <v>105</v>
      </c>
      <c r="Q3078" s="26">
        <v>21.27</v>
      </c>
      <c r="R3078" s="26">
        <v>44</v>
      </c>
      <c r="S3078" s="26">
        <v>0</v>
      </c>
      <c r="T3078" s="26">
        <v>24.95</v>
      </c>
      <c r="U3078" s="26">
        <v>63.58</v>
      </c>
      <c r="V3078" s="10">
        <v>0.2457</v>
      </c>
      <c r="W3078" s="1" t="s">
        <v>34</v>
      </c>
      <c r="X3078" s="3"/>
      <c r="Y3078" s="3"/>
      <c r="Z3078" s="5" t="s">
        <v>7980</v>
      </c>
      <c r="AA3078" s="5" t="str">
        <f>VLOOKUP(J3078, sku!B:C, 2, FALSE)</f>
        <v>Travessa Renault - Slim - - - Sandero Stepway G2 - 2015+ - Prata</v>
      </c>
      <c r="AB3078" s="3" t="str">
        <f>VLOOKUP(J3078, sku!B:BM, 64, FALSE)</f>
        <v>Fabricação</v>
      </c>
      <c r="AC3078" s="3" t="str">
        <f>LEFT(pedidos[[#This Row],[SKU]],3)</f>
        <v>XRE</v>
      </c>
      <c r="AD3078" s="36" t="str" cm="1">
        <f t="array" aca="1" ref="AD3078" ca="1">IFERROR(
  INDEX(
    montadora[Montadora],
    MATCH(TRUE,LEFT(J3471,NÚCARACT(montadora[SKU Parcial]))=montadora[SKU Parcial],0)
  ),
  ""
)</f>
        <v/>
      </c>
    </row>
    <row r="3079" spans="1:30" customFormat="1" x14ac:dyDescent="0.25">
      <c r="A3079" s="1" t="s">
        <v>4863</v>
      </c>
      <c r="B3079" s="1" t="s">
        <v>36</v>
      </c>
      <c r="C3079" s="1" t="s">
        <v>4864</v>
      </c>
      <c r="D3079" s="1" t="s">
        <v>27</v>
      </c>
      <c r="E3079" s="1" t="s">
        <v>560</v>
      </c>
      <c r="F3079" s="1" t="s">
        <v>561</v>
      </c>
      <c r="G3079" s="6" t="s">
        <v>11227</v>
      </c>
      <c r="H3079" s="2" t="s">
        <v>47</v>
      </c>
      <c r="I3079" s="1" t="s">
        <v>36</v>
      </c>
      <c r="J3079" s="1" t="s">
        <v>562</v>
      </c>
      <c r="K3079" s="4">
        <v>45826</v>
      </c>
      <c r="L3079" s="16" t="s">
        <v>11229</v>
      </c>
      <c r="M3079" s="26">
        <v>258.8</v>
      </c>
      <c r="N3079" s="2">
        <v>1</v>
      </c>
      <c r="O3079" s="26">
        <v>258.8</v>
      </c>
      <c r="P3079" s="26">
        <v>105</v>
      </c>
      <c r="Q3079" s="26">
        <v>21.27</v>
      </c>
      <c r="R3079" s="26">
        <v>44</v>
      </c>
      <c r="S3079" s="26">
        <v>0</v>
      </c>
      <c r="T3079" s="26">
        <v>24.95</v>
      </c>
      <c r="U3079" s="26">
        <v>63.58</v>
      </c>
      <c r="V3079" s="10">
        <v>0.2457</v>
      </c>
      <c r="W3079" s="1" t="s">
        <v>34</v>
      </c>
      <c r="X3079" s="3"/>
      <c r="Y3079" s="3"/>
      <c r="Z3079" s="5" t="s">
        <v>7980</v>
      </c>
      <c r="AA3079" s="5" t="str">
        <f>VLOOKUP(J3079, sku!B:C, 2, FALSE)</f>
        <v>Travessa Jeep - Slim - - - Renegade - 2016 A 2025 - Preto</v>
      </c>
      <c r="AB3079" s="3" t="str">
        <f>VLOOKUP(J3079, sku!B:BM, 64, FALSE)</f>
        <v>Fabricação</v>
      </c>
      <c r="AC3079" s="3" t="str">
        <f>LEFT(pedidos[[#This Row],[SKU]],3)</f>
        <v>XJP</v>
      </c>
      <c r="AD3079" s="36" t="str" cm="1">
        <f t="array" aca="1" ref="AD3079" ca="1">IFERROR(
  INDEX(
    montadora[Montadora],
    MATCH(TRUE,LEFT(J3472,NÚCARACT(montadora[SKU Parcial]))=montadora[SKU Parcial],0)
  ),
  ""
)</f>
        <v/>
      </c>
    </row>
    <row r="3080" spans="1:30" customFormat="1" x14ac:dyDescent="0.25">
      <c r="A3080" s="1" t="s">
        <v>4865</v>
      </c>
      <c r="B3080" s="1" t="s">
        <v>36</v>
      </c>
      <c r="C3080" s="1" t="s">
        <v>278</v>
      </c>
      <c r="D3080" s="1" t="s">
        <v>45</v>
      </c>
      <c r="E3080" s="1" t="s">
        <v>560</v>
      </c>
      <c r="F3080" s="1" t="s">
        <v>561</v>
      </c>
      <c r="G3080" s="6" t="s">
        <v>11227</v>
      </c>
      <c r="H3080" s="2" t="s">
        <v>47</v>
      </c>
      <c r="I3080" s="1" t="s">
        <v>36</v>
      </c>
      <c r="J3080" s="1" t="s">
        <v>562</v>
      </c>
      <c r="K3080" s="4">
        <v>45828</v>
      </c>
      <c r="L3080" s="16" t="s">
        <v>11229</v>
      </c>
      <c r="M3080" s="26">
        <v>258.8</v>
      </c>
      <c r="N3080" s="2">
        <v>1</v>
      </c>
      <c r="O3080" s="26">
        <v>258.8</v>
      </c>
      <c r="P3080" s="26">
        <v>105</v>
      </c>
      <c r="Q3080" s="26">
        <v>21.27</v>
      </c>
      <c r="R3080" s="26">
        <v>44</v>
      </c>
      <c r="S3080" s="26">
        <v>0</v>
      </c>
      <c r="T3080" s="26">
        <v>24.95</v>
      </c>
      <c r="U3080" s="26">
        <v>63.58</v>
      </c>
      <c r="V3080" s="10">
        <v>0.2457</v>
      </c>
      <c r="W3080" s="1" t="s">
        <v>34</v>
      </c>
      <c r="X3080" s="3"/>
      <c r="Y3080" s="3"/>
      <c r="Z3080" s="5" t="s">
        <v>7980</v>
      </c>
      <c r="AA3080" s="5" t="str">
        <f>VLOOKUP(J3080, sku!B:C, 2, FALSE)</f>
        <v>Travessa Jeep - Slim - - - Renegade - 2016 A 2025 - Preto</v>
      </c>
      <c r="AB3080" s="3" t="str">
        <f>VLOOKUP(J3080, sku!B:BM, 64, FALSE)</f>
        <v>Fabricação</v>
      </c>
      <c r="AC3080" s="3" t="str">
        <f>LEFT(pedidos[[#This Row],[SKU]],3)</f>
        <v>XJP</v>
      </c>
      <c r="AD3080" s="36" t="str" cm="1">
        <f t="array" aca="1" ref="AD3080" ca="1">IFERROR(
  INDEX(
    montadora[Montadora],
    MATCH(TRUE,LEFT(#REF!,NÚCARACT(montadora[SKU Parcial]))=montadora[SKU Parcial],0)
  ),
  ""
)</f>
        <v/>
      </c>
    </row>
    <row r="3081" spans="1:30" customFormat="1" x14ac:dyDescent="0.25">
      <c r="A3081" s="1" t="s">
        <v>4866</v>
      </c>
      <c r="B3081" s="1" t="s">
        <v>36</v>
      </c>
      <c r="C3081" s="1" t="s">
        <v>374</v>
      </c>
      <c r="D3081" s="1" t="s">
        <v>45</v>
      </c>
      <c r="E3081" s="1" t="s">
        <v>560</v>
      </c>
      <c r="F3081" s="1" t="s">
        <v>561</v>
      </c>
      <c r="G3081" s="6" t="s">
        <v>11227</v>
      </c>
      <c r="H3081" s="2" t="s">
        <v>47</v>
      </c>
      <c r="I3081" s="1" t="s">
        <v>36</v>
      </c>
      <c r="J3081" s="1" t="s">
        <v>562</v>
      </c>
      <c r="K3081" s="4">
        <v>45830</v>
      </c>
      <c r="L3081" s="16" t="s">
        <v>11229</v>
      </c>
      <c r="M3081" s="26">
        <v>258.8</v>
      </c>
      <c r="N3081" s="2">
        <v>1</v>
      </c>
      <c r="O3081" s="26">
        <v>258.8</v>
      </c>
      <c r="P3081" s="26">
        <v>105</v>
      </c>
      <c r="Q3081" s="26">
        <v>21.27</v>
      </c>
      <c r="R3081" s="26">
        <v>44</v>
      </c>
      <c r="S3081" s="26">
        <v>0</v>
      </c>
      <c r="T3081" s="26">
        <v>24.95</v>
      </c>
      <c r="U3081" s="26">
        <v>63.58</v>
      </c>
      <c r="V3081" s="10">
        <v>0.2457</v>
      </c>
      <c r="W3081" s="1" t="s">
        <v>34</v>
      </c>
      <c r="X3081" s="3"/>
      <c r="Y3081" s="3"/>
      <c r="Z3081" s="5" t="s">
        <v>7980</v>
      </c>
      <c r="AA3081" s="5" t="str">
        <f>VLOOKUP(J3081, sku!B:C, 2, FALSE)</f>
        <v>Travessa Jeep - Slim - - - Renegade - 2016 A 2025 - Preto</v>
      </c>
      <c r="AB3081" s="3" t="str">
        <f>VLOOKUP(J3081, sku!B:BM, 64, FALSE)</f>
        <v>Fabricação</v>
      </c>
      <c r="AC3081" s="3" t="str">
        <f>LEFT(pedidos[[#This Row],[SKU]],3)</f>
        <v>XJP</v>
      </c>
      <c r="AD3081" s="36" t="str" cm="1">
        <f t="array" aca="1" ref="AD3081" ca="1">IFERROR(
  INDEX(
    montadora[Montadora],
    MATCH(TRUE,LEFT(#REF!,NÚCARACT(montadora[SKU Parcial]))=montadora[SKU Parcial],0)
  ),
  ""
)</f>
        <v/>
      </c>
    </row>
    <row r="3082" spans="1:30" customFormat="1" x14ac:dyDescent="0.25">
      <c r="A3082" s="1" t="s">
        <v>4867</v>
      </c>
      <c r="B3082" s="1" t="s">
        <v>4868</v>
      </c>
      <c r="C3082" s="1" t="s">
        <v>3459</v>
      </c>
      <c r="D3082" s="1" t="s">
        <v>191</v>
      </c>
      <c r="E3082" s="1" t="s">
        <v>560</v>
      </c>
      <c r="F3082" s="1" t="s">
        <v>561</v>
      </c>
      <c r="G3082" s="6" t="s">
        <v>11227</v>
      </c>
      <c r="H3082" s="2" t="s">
        <v>47</v>
      </c>
      <c r="I3082" s="1" t="s">
        <v>31</v>
      </c>
      <c r="J3082" s="1" t="s">
        <v>562</v>
      </c>
      <c r="K3082" s="4">
        <v>45832</v>
      </c>
      <c r="L3082" s="16" t="s">
        <v>11229</v>
      </c>
      <c r="M3082" s="26">
        <v>258.8</v>
      </c>
      <c r="N3082" s="2">
        <v>1</v>
      </c>
      <c r="O3082" s="26">
        <v>258.8</v>
      </c>
      <c r="P3082" s="26">
        <v>105</v>
      </c>
      <c r="Q3082" s="26">
        <v>21.27</v>
      </c>
      <c r="R3082" s="26">
        <v>44</v>
      </c>
      <c r="S3082" s="26">
        <v>0</v>
      </c>
      <c r="T3082" s="26">
        <v>24.95</v>
      </c>
      <c r="U3082" s="26">
        <v>63.58</v>
      </c>
      <c r="V3082" s="10">
        <v>0.2457</v>
      </c>
      <c r="W3082" s="1" t="s">
        <v>34</v>
      </c>
      <c r="X3082" s="3"/>
      <c r="Y3082" s="3"/>
      <c r="Z3082" s="5" t="s">
        <v>7980</v>
      </c>
      <c r="AA3082" s="5" t="str">
        <f>VLOOKUP(J3082, sku!B:C, 2, FALSE)</f>
        <v>Travessa Jeep - Slim - - - Renegade - 2016 A 2025 - Preto</v>
      </c>
      <c r="AB3082" s="3" t="str">
        <f>VLOOKUP(J3082, sku!B:BM, 64, FALSE)</f>
        <v>Fabricação</v>
      </c>
      <c r="AC3082" s="3" t="str">
        <f>LEFT(pedidos[[#This Row],[SKU]],3)</f>
        <v>XJP</v>
      </c>
      <c r="AD3082" s="36" t="str" cm="1">
        <f t="array" aca="1" ref="AD3082" ca="1">IFERROR(
  INDEX(
    montadora[Montadora],
    MATCH(TRUE,LEFT(#REF!,NÚCARACT(montadora[SKU Parcial]))=montadora[SKU Parcial],0)
  ),
  ""
)</f>
        <v/>
      </c>
    </row>
    <row r="3083" spans="1:30" customFormat="1" x14ac:dyDescent="0.25">
      <c r="A3083" s="1" t="s">
        <v>4869</v>
      </c>
      <c r="B3083" s="1" t="s">
        <v>36</v>
      </c>
      <c r="C3083" s="1" t="s">
        <v>1123</v>
      </c>
      <c r="D3083" s="1" t="s">
        <v>138</v>
      </c>
      <c r="E3083" s="1" t="s">
        <v>2040</v>
      </c>
      <c r="F3083" s="1" t="s">
        <v>1706</v>
      </c>
      <c r="G3083" s="6" t="s">
        <v>11227</v>
      </c>
      <c r="H3083" s="2" t="s">
        <v>47</v>
      </c>
      <c r="I3083" s="1" t="s">
        <v>36</v>
      </c>
      <c r="J3083" s="1" t="s">
        <v>1707</v>
      </c>
      <c r="K3083" s="4">
        <v>45833</v>
      </c>
      <c r="L3083" s="16" t="s">
        <v>11229</v>
      </c>
      <c r="M3083" s="26">
        <v>258.8</v>
      </c>
      <c r="N3083" s="2">
        <v>1</v>
      </c>
      <c r="O3083" s="26">
        <v>258.8</v>
      </c>
      <c r="P3083" s="26">
        <v>105</v>
      </c>
      <c r="Q3083" s="26">
        <v>21.27</v>
      </c>
      <c r="R3083" s="26">
        <v>44</v>
      </c>
      <c r="S3083" s="26">
        <v>0</v>
      </c>
      <c r="T3083" s="26">
        <v>24.95</v>
      </c>
      <c r="U3083" s="26">
        <v>63.58</v>
      </c>
      <c r="V3083" s="10">
        <v>0.2457</v>
      </c>
      <c r="W3083" s="1" t="s">
        <v>34</v>
      </c>
      <c r="X3083" s="3"/>
      <c r="Y3083" s="3"/>
      <c r="Z3083" s="5" t="s">
        <v>7980</v>
      </c>
      <c r="AA3083" s="5" t="str">
        <f>VLOOKUP(J3083, sku!B:C, 2, FALSE)</f>
        <v>Travessa Volkswagen - Slim - - - Saveiro Cross - 2010 A 2024 - Preto</v>
      </c>
      <c r="AB3083" s="3" t="str">
        <f>VLOOKUP(J3083, sku!B:BM, 64, FALSE)</f>
        <v>Fabricação</v>
      </c>
      <c r="AC3083" s="3" t="str">
        <f>LEFT(pedidos[[#This Row],[SKU]],3)</f>
        <v>XVW</v>
      </c>
      <c r="AD3083" s="36" t="str" cm="1">
        <f t="array" aca="1" ref="AD3083" ca="1">IFERROR(
  INDEX(
    montadora[Montadora],
    MATCH(TRUE,LEFT(#REF!,NÚCARACT(montadora[SKU Parcial]))=montadora[SKU Parcial],0)
  ),
  ""
)</f>
        <v/>
      </c>
    </row>
    <row r="3084" spans="1:30" customFormat="1" x14ac:dyDescent="0.25">
      <c r="A3084" s="1" t="s">
        <v>4870</v>
      </c>
      <c r="B3084" s="1" t="s">
        <v>4871</v>
      </c>
      <c r="C3084" s="1" t="s">
        <v>524</v>
      </c>
      <c r="D3084" s="1" t="s">
        <v>27</v>
      </c>
      <c r="E3084" s="1" t="s">
        <v>2044</v>
      </c>
      <c r="F3084" s="1" t="s">
        <v>561</v>
      </c>
      <c r="G3084" s="6" t="s">
        <v>11227</v>
      </c>
      <c r="H3084" s="2" t="s">
        <v>47</v>
      </c>
      <c r="I3084" s="1" t="s">
        <v>36</v>
      </c>
      <c r="J3084" s="1" t="s">
        <v>562</v>
      </c>
      <c r="K3084" s="4">
        <v>45833</v>
      </c>
      <c r="L3084" s="16" t="s">
        <v>11229</v>
      </c>
      <c r="M3084" s="26">
        <v>258.8</v>
      </c>
      <c r="N3084" s="2">
        <v>1</v>
      </c>
      <c r="O3084" s="26">
        <v>258.8</v>
      </c>
      <c r="P3084" s="26">
        <v>105</v>
      </c>
      <c r="Q3084" s="26">
        <v>21.27</v>
      </c>
      <c r="R3084" s="26">
        <v>44</v>
      </c>
      <c r="S3084" s="26">
        <v>0</v>
      </c>
      <c r="T3084" s="26">
        <v>24.95</v>
      </c>
      <c r="U3084" s="26">
        <v>63.58</v>
      </c>
      <c r="V3084" s="10">
        <v>0.2457</v>
      </c>
      <c r="W3084" s="1" t="s">
        <v>34</v>
      </c>
      <c r="X3084" s="3"/>
      <c r="Y3084" s="3"/>
      <c r="Z3084" s="5" t="s">
        <v>7980</v>
      </c>
      <c r="AA3084" s="5" t="str">
        <f>VLOOKUP(J3084, sku!B:C, 2, FALSE)</f>
        <v>Travessa Jeep - Slim - - - Renegade - 2016 A 2025 - Preto</v>
      </c>
      <c r="AB3084" s="3" t="str">
        <f>VLOOKUP(J3084, sku!B:BM, 64, FALSE)</f>
        <v>Fabricação</v>
      </c>
      <c r="AC3084" s="3" t="str">
        <f>LEFT(pedidos[[#This Row],[SKU]],3)</f>
        <v>XJP</v>
      </c>
      <c r="AD3084" s="36" t="str" cm="1">
        <f t="array" aca="1" ref="AD3084" ca="1">IFERROR(
  INDEX(
    montadora[Montadora],
    MATCH(TRUE,LEFT(#REF!,NÚCARACT(montadora[SKU Parcial]))=montadora[SKU Parcial],0)
  ),
  ""
)</f>
        <v/>
      </c>
    </row>
    <row r="3085" spans="1:30" customFormat="1" x14ac:dyDescent="0.25">
      <c r="A3085" s="1" t="s">
        <v>4872</v>
      </c>
      <c r="B3085" s="1" t="s">
        <v>4873</v>
      </c>
      <c r="C3085" s="1" t="s">
        <v>121</v>
      </c>
      <c r="D3085" s="1" t="s">
        <v>27</v>
      </c>
      <c r="E3085" s="1" t="s">
        <v>560</v>
      </c>
      <c r="F3085" s="1" t="s">
        <v>561</v>
      </c>
      <c r="G3085" s="6" t="s">
        <v>11227</v>
      </c>
      <c r="H3085" s="2" t="s">
        <v>47</v>
      </c>
      <c r="I3085" s="1" t="s">
        <v>36</v>
      </c>
      <c r="J3085" s="1" t="s">
        <v>562</v>
      </c>
      <c r="K3085" s="4">
        <v>45834</v>
      </c>
      <c r="L3085" s="16" t="s">
        <v>11229</v>
      </c>
      <c r="M3085" s="26">
        <v>258.8</v>
      </c>
      <c r="N3085" s="2">
        <v>1</v>
      </c>
      <c r="O3085" s="26">
        <v>258.8</v>
      </c>
      <c r="P3085" s="26">
        <v>105</v>
      </c>
      <c r="Q3085" s="26">
        <v>21.27</v>
      </c>
      <c r="R3085" s="26">
        <v>44</v>
      </c>
      <c r="S3085" s="26">
        <v>0</v>
      </c>
      <c r="T3085" s="26">
        <v>24.95</v>
      </c>
      <c r="U3085" s="26">
        <v>63.58</v>
      </c>
      <c r="V3085" s="10">
        <v>0.2457</v>
      </c>
      <c r="W3085" s="1" t="s">
        <v>34</v>
      </c>
      <c r="X3085" s="3"/>
      <c r="Y3085" s="3"/>
      <c r="Z3085" s="5" t="s">
        <v>7980</v>
      </c>
      <c r="AA3085" s="5" t="str">
        <f>VLOOKUP(J3085, sku!B:C, 2, FALSE)</f>
        <v>Travessa Jeep - Slim - - - Renegade - 2016 A 2025 - Preto</v>
      </c>
      <c r="AB3085" s="3" t="str">
        <f>VLOOKUP(J3085, sku!B:BM, 64, FALSE)</f>
        <v>Fabricação</v>
      </c>
      <c r="AC3085" s="3" t="str">
        <f>LEFT(pedidos[[#This Row],[SKU]],3)</f>
        <v>XJP</v>
      </c>
      <c r="AD3085" s="36" t="str" cm="1">
        <f t="array" aca="1" ref="AD3085" ca="1">IFERROR(
  INDEX(
    montadora[Montadora],
    MATCH(TRUE,LEFT(#REF!,NÚCARACT(montadora[SKU Parcial]))=montadora[SKU Parcial],0)
  ),
  ""
)</f>
        <v/>
      </c>
    </row>
    <row r="3086" spans="1:30" customFormat="1" x14ac:dyDescent="0.25">
      <c r="A3086" s="1" t="s">
        <v>4874</v>
      </c>
      <c r="B3086" s="1" t="s">
        <v>4875</v>
      </c>
      <c r="C3086" s="1" t="s">
        <v>4876</v>
      </c>
      <c r="D3086" s="1" t="s">
        <v>38</v>
      </c>
      <c r="E3086" s="1" t="s">
        <v>560</v>
      </c>
      <c r="F3086" s="1" t="s">
        <v>561</v>
      </c>
      <c r="G3086" s="6" t="s">
        <v>11227</v>
      </c>
      <c r="H3086" s="2" t="s">
        <v>47</v>
      </c>
      <c r="I3086" s="1" t="s">
        <v>36</v>
      </c>
      <c r="J3086" s="1" t="s">
        <v>562</v>
      </c>
      <c r="K3086" s="4">
        <v>45834</v>
      </c>
      <c r="L3086" s="16" t="s">
        <v>11229</v>
      </c>
      <c r="M3086" s="26">
        <v>258.8</v>
      </c>
      <c r="N3086" s="2">
        <v>1</v>
      </c>
      <c r="O3086" s="26">
        <v>258.8</v>
      </c>
      <c r="P3086" s="26">
        <v>105</v>
      </c>
      <c r="Q3086" s="26">
        <v>21.27</v>
      </c>
      <c r="R3086" s="26">
        <v>44</v>
      </c>
      <c r="S3086" s="26">
        <v>0</v>
      </c>
      <c r="T3086" s="26">
        <v>24.95</v>
      </c>
      <c r="U3086" s="26">
        <v>63.58</v>
      </c>
      <c r="V3086" s="10">
        <v>0.2457</v>
      </c>
      <c r="W3086" s="1" t="s">
        <v>34</v>
      </c>
      <c r="X3086" s="3"/>
      <c r="Y3086" s="3"/>
      <c r="Z3086" s="5" t="s">
        <v>7980</v>
      </c>
      <c r="AA3086" s="5" t="str">
        <f>VLOOKUP(J3086, sku!B:C, 2, FALSE)</f>
        <v>Travessa Jeep - Slim - - - Renegade - 2016 A 2025 - Preto</v>
      </c>
      <c r="AB3086" s="3" t="str">
        <f>VLOOKUP(J3086, sku!B:BM, 64, FALSE)</f>
        <v>Fabricação</v>
      </c>
      <c r="AC3086" s="3" t="str">
        <f>LEFT(pedidos[[#This Row],[SKU]],3)</f>
        <v>XJP</v>
      </c>
      <c r="AD3086" s="36" t="str" cm="1">
        <f t="array" aca="1" ref="AD3086" ca="1">IFERROR(
  INDEX(
    montadora[Montadora],
    MATCH(TRUE,LEFT(#REF!,NÚCARACT(montadora[SKU Parcial]))=montadora[SKU Parcial],0)
  ),
  ""
)</f>
        <v/>
      </c>
    </row>
    <row r="3087" spans="1:30" customFormat="1" x14ac:dyDescent="0.25">
      <c r="A3087" s="1" t="s">
        <v>4877</v>
      </c>
      <c r="B3087" s="1" t="s">
        <v>4878</v>
      </c>
      <c r="C3087" s="1" t="s">
        <v>4879</v>
      </c>
      <c r="D3087" s="1" t="s">
        <v>138</v>
      </c>
      <c r="E3087" s="1" t="s">
        <v>580</v>
      </c>
      <c r="F3087" s="1" t="s">
        <v>581</v>
      </c>
      <c r="G3087" s="6" t="s">
        <v>11227</v>
      </c>
      <c r="H3087" s="2" t="s">
        <v>47</v>
      </c>
      <c r="I3087" s="1" t="s">
        <v>36</v>
      </c>
      <c r="J3087" s="1" t="s">
        <v>4880</v>
      </c>
      <c r="K3087" s="4">
        <v>45835</v>
      </c>
      <c r="L3087" s="16" t="s">
        <v>11229</v>
      </c>
      <c r="M3087" s="26">
        <v>258.8</v>
      </c>
      <c r="N3087" s="2">
        <v>1</v>
      </c>
      <c r="O3087" s="26">
        <v>258.8</v>
      </c>
      <c r="P3087" s="26">
        <v>105</v>
      </c>
      <c r="Q3087" s="26">
        <v>21.27</v>
      </c>
      <c r="R3087" s="26">
        <v>44</v>
      </c>
      <c r="S3087" s="26">
        <v>0</v>
      </c>
      <c r="T3087" s="26">
        <v>24.95</v>
      </c>
      <c r="U3087" s="26">
        <v>63.58</v>
      </c>
      <c r="V3087" s="10">
        <v>0.2457</v>
      </c>
      <c r="W3087" s="1" t="s">
        <v>34</v>
      </c>
      <c r="X3087" s="3"/>
      <c r="Y3087" s="3"/>
      <c r="Z3087" s="5" t="s">
        <v>7980</v>
      </c>
      <c r="AA3087" s="5" t="str">
        <f>VLOOKUP(J3087, sku!B:C, 2, FALSE)</f>
        <v>Travessa Mitsubishi - Slim - - - Pajero TR4 - 2010 A 2015 - Prata</v>
      </c>
      <c r="AB3087" s="3" t="str">
        <f>VLOOKUP(J3087, sku!B:BM, 64, FALSE)</f>
        <v>Fabricação</v>
      </c>
      <c r="AC3087" s="3" t="str">
        <f>LEFT(pedidos[[#This Row],[SKU]],3)</f>
        <v>XMT</v>
      </c>
      <c r="AD3087" s="36" t="str" cm="1">
        <f t="array" aca="1" ref="AD3087" ca="1">IFERROR(
  INDEX(
    montadora[Montadora],
    MATCH(TRUE,LEFT(#REF!,NÚCARACT(montadora[SKU Parcial]))=montadora[SKU Parcial],0)
  ),
  ""
)</f>
        <v/>
      </c>
    </row>
    <row r="3088" spans="1:30" customFormat="1" x14ac:dyDescent="0.25">
      <c r="A3088" s="1" t="s">
        <v>4881</v>
      </c>
      <c r="B3088" s="1" t="s">
        <v>4882</v>
      </c>
      <c r="C3088" s="1" t="s">
        <v>4883</v>
      </c>
      <c r="D3088" s="1" t="s">
        <v>45</v>
      </c>
      <c r="E3088" s="1" t="s">
        <v>580</v>
      </c>
      <c r="F3088" s="1" t="s">
        <v>581</v>
      </c>
      <c r="G3088" s="6" t="s">
        <v>11227</v>
      </c>
      <c r="H3088" s="2" t="s">
        <v>47</v>
      </c>
      <c r="I3088" s="1" t="s">
        <v>36</v>
      </c>
      <c r="J3088" s="1" t="s">
        <v>4884</v>
      </c>
      <c r="K3088" s="4">
        <v>45837</v>
      </c>
      <c r="L3088" s="16" t="s">
        <v>11229</v>
      </c>
      <c r="M3088" s="26">
        <v>258.8</v>
      </c>
      <c r="N3088" s="2">
        <v>1</v>
      </c>
      <c r="O3088" s="26">
        <v>258.8</v>
      </c>
      <c r="P3088" s="26">
        <v>105</v>
      </c>
      <c r="Q3088" s="26">
        <v>21.27</v>
      </c>
      <c r="R3088" s="26">
        <v>44</v>
      </c>
      <c r="S3088" s="26">
        <v>0</v>
      </c>
      <c r="T3088" s="26">
        <v>24.95</v>
      </c>
      <c r="U3088" s="26">
        <v>63.58</v>
      </c>
      <c r="V3088" s="10">
        <v>0.2457</v>
      </c>
      <c r="W3088" s="1" t="s">
        <v>34</v>
      </c>
      <c r="X3088" s="3"/>
      <c r="Y3088" s="3"/>
      <c r="Z3088" s="5" t="s">
        <v>7980</v>
      </c>
      <c r="AA3088" s="5" t="str">
        <f>VLOOKUP(J3088, sku!B:C, 2, FALSE)</f>
        <v>Travessa Mitsubishi - Slim - - - Pajero Full - 2006 A 2019 - Prata</v>
      </c>
      <c r="AB3088" s="3" t="str">
        <f>VLOOKUP(J3088, sku!B:BM, 64, FALSE)</f>
        <v>Fabricação</v>
      </c>
      <c r="AC3088" s="3" t="str">
        <f>LEFT(pedidos[[#This Row],[SKU]],3)</f>
        <v>XMT</v>
      </c>
      <c r="AD3088" s="36" t="str" cm="1">
        <f t="array" aca="1" ref="AD3088" ca="1">IFERROR(
  INDEX(
    montadora[Montadora],
    MATCH(TRUE,LEFT(#REF!,NÚCARACT(montadora[SKU Parcial]))=montadora[SKU Parcial],0)
  ),
  ""
)</f>
        <v/>
      </c>
    </row>
    <row r="3089" spans="1:30" customFormat="1" x14ac:dyDescent="0.25">
      <c r="A3089" s="1" t="s">
        <v>7493</v>
      </c>
      <c r="B3089" s="1" t="s">
        <v>7494</v>
      </c>
      <c r="C3089" s="1" t="s">
        <v>7495</v>
      </c>
      <c r="D3089" s="1" t="s">
        <v>191</v>
      </c>
      <c r="E3089" s="1" t="s">
        <v>565</v>
      </c>
      <c r="F3089" s="1" t="s">
        <v>566</v>
      </c>
      <c r="G3089" s="6" t="s">
        <v>11227</v>
      </c>
      <c r="H3089" s="2" t="s">
        <v>47</v>
      </c>
      <c r="I3089" s="1" t="s">
        <v>36</v>
      </c>
      <c r="J3089" s="1" t="s">
        <v>567</v>
      </c>
      <c r="K3089" s="4">
        <v>45779</v>
      </c>
      <c r="L3089" s="16" t="s">
        <v>11229</v>
      </c>
      <c r="M3089" s="26">
        <v>258.8</v>
      </c>
      <c r="N3089" s="2">
        <v>1</v>
      </c>
      <c r="O3089" s="26">
        <v>258.8</v>
      </c>
      <c r="P3089" s="26">
        <v>105</v>
      </c>
      <c r="Q3089" s="26">
        <v>19.690000000000001</v>
      </c>
      <c r="R3089" s="26">
        <v>44</v>
      </c>
      <c r="S3089" s="26">
        <v>0</v>
      </c>
      <c r="T3089" s="26">
        <v>26.95</v>
      </c>
      <c r="U3089" s="26">
        <v>63.16</v>
      </c>
      <c r="V3089" s="10">
        <v>0.24399999999999999</v>
      </c>
      <c r="W3089" s="1" t="s">
        <v>34</v>
      </c>
      <c r="X3089" s="3"/>
      <c r="Y3089" s="3"/>
      <c r="Z3089" s="5" t="s">
        <v>7980</v>
      </c>
      <c r="AA3089" s="5" t="str">
        <f>VLOOKUP(J3089, sku!B:C, 2, FALSE)</f>
        <v>Travessa Hyundai - Slim - - - Santa Fé - 2011 A 2014 - Prata</v>
      </c>
      <c r="AB3089" s="3" t="str">
        <f>VLOOKUP(J3089, sku!B:BM, 64, FALSE)</f>
        <v>Fabricação</v>
      </c>
      <c r="AC3089" s="3" t="str">
        <f>LEFT(pedidos[[#This Row],[SKU]],3)</f>
        <v>XHY</v>
      </c>
      <c r="AD3089" s="36" t="str" cm="1">
        <f t="array" aca="1" ref="AD3089" ca="1">IFERROR(
  INDEX(
    montadora[Montadora],
    MATCH(TRUE,LEFT(#REF!,NÚCARACT(montadora[SKU Parcial]))=montadora[SKU Parcial],0)
  ),
  ""
)</f>
        <v/>
      </c>
    </row>
    <row r="3090" spans="1:30" customFormat="1" x14ac:dyDescent="0.25">
      <c r="A3090" s="1" t="s">
        <v>7496</v>
      </c>
      <c r="B3090" s="1" t="s">
        <v>7497</v>
      </c>
      <c r="C3090" s="1" t="s">
        <v>7498</v>
      </c>
      <c r="D3090" s="1" t="s">
        <v>347</v>
      </c>
      <c r="E3090" s="1" t="s">
        <v>580</v>
      </c>
      <c r="F3090" s="1" t="s">
        <v>581</v>
      </c>
      <c r="G3090" s="6" t="s">
        <v>11227</v>
      </c>
      <c r="H3090" s="2" t="s">
        <v>47</v>
      </c>
      <c r="I3090" s="1" t="s">
        <v>36</v>
      </c>
      <c r="J3090" s="1" t="s">
        <v>4884</v>
      </c>
      <c r="K3090" s="4">
        <v>45781</v>
      </c>
      <c r="L3090" s="16" t="s">
        <v>11229</v>
      </c>
      <c r="M3090" s="26">
        <v>258.8</v>
      </c>
      <c r="N3090" s="2">
        <v>1</v>
      </c>
      <c r="O3090" s="26">
        <v>258.8</v>
      </c>
      <c r="P3090" s="26">
        <v>105</v>
      </c>
      <c r="Q3090" s="26">
        <v>19.690000000000001</v>
      </c>
      <c r="R3090" s="26">
        <v>44</v>
      </c>
      <c r="S3090" s="26">
        <v>0</v>
      </c>
      <c r="T3090" s="26">
        <v>26.95</v>
      </c>
      <c r="U3090" s="26">
        <v>63.16</v>
      </c>
      <c r="V3090" s="10">
        <v>0.24399999999999999</v>
      </c>
      <c r="W3090" s="1" t="s">
        <v>34</v>
      </c>
      <c r="X3090" s="3"/>
      <c r="Y3090" s="3"/>
      <c r="Z3090" s="5" t="s">
        <v>7980</v>
      </c>
      <c r="AA3090" s="5" t="str">
        <f>VLOOKUP(J3090, sku!B:C, 2, FALSE)</f>
        <v>Travessa Mitsubishi - Slim - - - Pajero Full - 2006 A 2019 - Prata</v>
      </c>
      <c r="AB3090" s="3" t="str">
        <f>VLOOKUP(J3090, sku!B:BM, 64, FALSE)</f>
        <v>Fabricação</v>
      </c>
      <c r="AC3090" s="3" t="str">
        <f>LEFT(pedidos[[#This Row],[SKU]],3)</f>
        <v>XMT</v>
      </c>
      <c r="AD3090" s="36" t="str" cm="1">
        <f t="array" aca="1" ref="AD3090" ca="1">IFERROR(
  INDEX(
    montadora[Montadora],
    MATCH(TRUE,LEFT(#REF!,NÚCARACT(montadora[SKU Parcial]))=montadora[SKU Parcial],0)
  ),
  ""
)</f>
        <v/>
      </c>
    </row>
    <row r="3091" spans="1:30" customFormat="1" x14ac:dyDescent="0.25">
      <c r="A3091" s="1" t="s">
        <v>7499</v>
      </c>
      <c r="B3091" s="1" t="s">
        <v>7500</v>
      </c>
      <c r="C3091" s="1" t="s">
        <v>7501</v>
      </c>
      <c r="D3091" s="1" t="s">
        <v>191</v>
      </c>
      <c r="E3091" s="1" t="s">
        <v>565</v>
      </c>
      <c r="F3091" s="1" t="s">
        <v>566</v>
      </c>
      <c r="G3091" s="6" t="s">
        <v>11227</v>
      </c>
      <c r="H3091" s="2" t="s">
        <v>47</v>
      </c>
      <c r="I3091" s="1" t="s">
        <v>36</v>
      </c>
      <c r="J3091" s="1" t="s">
        <v>7502</v>
      </c>
      <c r="K3091" s="4">
        <v>45782</v>
      </c>
      <c r="L3091" s="16" t="s">
        <v>11229</v>
      </c>
      <c r="M3091" s="26">
        <v>258.8</v>
      </c>
      <c r="N3091" s="2">
        <v>1</v>
      </c>
      <c r="O3091" s="26">
        <v>258.8</v>
      </c>
      <c r="P3091" s="26">
        <v>105</v>
      </c>
      <c r="Q3091" s="26">
        <v>19.690000000000001</v>
      </c>
      <c r="R3091" s="26">
        <v>44</v>
      </c>
      <c r="S3091" s="26">
        <v>0</v>
      </c>
      <c r="T3091" s="26">
        <v>26.95</v>
      </c>
      <c r="U3091" s="26">
        <v>63.16</v>
      </c>
      <c r="V3091" s="10">
        <v>0.24399999999999999</v>
      </c>
      <c r="W3091" s="1" t="s">
        <v>34</v>
      </c>
      <c r="X3091" s="3"/>
      <c r="Y3091" s="3"/>
      <c r="Z3091" s="5" t="s">
        <v>7980</v>
      </c>
      <c r="AA3091" s="5" t="str">
        <f>VLOOKUP(J3091, sku!B:C, 2, FALSE)</f>
        <v>Travessa Hyundai - Slim - - - IX35 - 2011 A 2022 - Prata</v>
      </c>
      <c r="AB3091" s="3" t="str">
        <f>VLOOKUP(J3091, sku!B:BM, 64, FALSE)</f>
        <v>Fabricação</v>
      </c>
      <c r="AC3091" s="3" t="str">
        <f>LEFT(pedidos[[#This Row],[SKU]],3)</f>
        <v>XHY</v>
      </c>
      <c r="AD3091" s="36" t="str" cm="1">
        <f t="array" aca="1" ref="AD3091" ca="1">IFERROR(
  INDEX(
    montadora[Montadora],
    MATCH(TRUE,LEFT(#REF!,NÚCARACT(montadora[SKU Parcial]))=montadora[SKU Parcial],0)
  ),
  ""
)</f>
        <v/>
      </c>
    </row>
    <row r="3092" spans="1:30" customFormat="1" x14ac:dyDescent="0.25">
      <c r="A3092" s="1" t="s">
        <v>7503</v>
      </c>
      <c r="B3092" s="1" t="s">
        <v>36</v>
      </c>
      <c r="C3092" s="1" t="s">
        <v>4903</v>
      </c>
      <c r="D3092" s="1" t="s">
        <v>191</v>
      </c>
      <c r="E3092" s="1" t="s">
        <v>580</v>
      </c>
      <c r="F3092" s="1" t="s">
        <v>581</v>
      </c>
      <c r="G3092" s="6" t="s">
        <v>11227</v>
      </c>
      <c r="H3092" s="2" t="s">
        <v>47</v>
      </c>
      <c r="I3092" s="1" t="s">
        <v>31</v>
      </c>
      <c r="J3092" s="1" t="s">
        <v>4880</v>
      </c>
      <c r="K3092" s="4">
        <v>45789</v>
      </c>
      <c r="L3092" s="16" t="s">
        <v>11229</v>
      </c>
      <c r="M3092" s="26">
        <v>258.8</v>
      </c>
      <c r="N3092" s="2">
        <v>1</v>
      </c>
      <c r="O3092" s="26">
        <v>258.8</v>
      </c>
      <c r="P3092" s="26">
        <v>105</v>
      </c>
      <c r="Q3092" s="26">
        <v>19.690000000000001</v>
      </c>
      <c r="R3092" s="26">
        <v>44</v>
      </c>
      <c r="S3092" s="26">
        <v>0</v>
      </c>
      <c r="T3092" s="26">
        <v>26.95</v>
      </c>
      <c r="U3092" s="26">
        <v>63.16</v>
      </c>
      <c r="V3092" s="10">
        <v>0.24399999999999999</v>
      </c>
      <c r="W3092" s="1" t="s">
        <v>34</v>
      </c>
      <c r="X3092" s="3"/>
      <c r="Y3092" s="3"/>
      <c r="Z3092" s="5" t="s">
        <v>7980</v>
      </c>
      <c r="AA3092" s="5" t="str">
        <f>VLOOKUP(J3092, sku!B:C, 2, FALSE)</f>
        <v>Travessa Mitsubishi - Slim - - - Pajero TR4 - 2010 A 2015 - Prata</v>
      </c>
      <c r="AB3092" s="3" t="str">
        <f>VLOOKUP(J3092, sku!B:BM, 64, FALSE)</f>
        <v>Fabricação</v>
      </c>
      <c r="AC3092" s="3" t="str">
        <f>LEFT(pedidos[[#This Row],[SKU]],3)</f>
        <v>XMT</v>
      </c>
      <c r="AD3092" s="36" t="str" cm="1">
        <f t="array" aca="1" ref="AD3092" ca="1">IFERROR(
  INDEX(
    montadora[Montadora],
    MATCH(TRUE,LEFT(#REF!,NÚCARACT(montadora[SKU Parcial]))=montadora[SKU Parcial],0)
  ),
  ""
)</f>
        <v/>
      </c>
    </row>
    <row r="3093" spans="1:30" customFormat="1" x14ac:dyDescent="0.25">
      <c r="A3093" s="1" t="s">
        <v>7504</v>
      </c>
      <c r="B3093" s="1" t="s">
        <v>7505</v>
      </c>
      <c r="C3093" s="1" t="s">
        <v>7506</v>
      </c>
      <c r="D3093" s="1" t="s">
        <v>188</v>
      </c>
      <c r="E3093" s="1" t="s">
        <v>2270</v>
      </c>
      <c r="F3093" s="1" t="s">
        <v>544</v>
      </c>
      <c r="G3093" s="6" t="s">
        <v>11227</v>
      </c>
      <c r="H3093" s="2" t="s">
        <v>47</v>
      </c>
      <c r="I3093" s="1" t="s">
        <v>31</v>
      </c>
      <c r="J3093" s="1" t="s">
        <v>562</v>
      </c>
      <c r="K3093" s="4">
        <v>45792</v>
      </c>
      <c r="L3093" s="16" t="s">
        <v>11229</v>
      </c>
      <c r="M3093" s="26">
        <v>258.8</v>
      </c>
      <c r="N3093" s="2">
        <v>1</v>
      </c>
      <c r="O3093" s="26">
        <v>258.8</v>
      </c>
      <c r="P3093" s="26">
        <v>105</v>
      </c>
      <c r="Q3093" s="26">
        <v>19.690000000000001</v>
      </c>
      <c r="R3093" s="26">
        <v>44</v>
      </c>
      <c r="S3093" s="26">
        <v>0</v>
      </c>
      <c r="T3093" s="26">
        <v>26.95</v>
      </c>
      <c r="U3093" s="26">
        <v>63.16</v>
      </c>
      <c r="V3093" s="10">
        <v>0.24399999999999999</v>
      </c>
      <c r="W3093" s="1" t="s">
        <v>34</v>
      </c>
      <c r="X3093" s="3"/>
      <c r="Y3093" s="3"/>
      <c r="Z3093" s="5" t="s">
        <v>7980</v>
      </c>
      <c r="AA3093" s="5" t="str">
        <f>VLOOKUP(J3093, sku!B:C, 2, FALSE)</f>
        <v>Travessa Jeep - Slim - - - Renegade - 2016 A 2025 - Preto</v>
      </c>
      <c r="AB3093" s="3" t="str">
        <f>VLOOKUP(J3093, sku!B:BM, 64, FALSE)</f>
        <v>Fabricação</v>
      </c>
      <c r="AC3093" s="3" t="str">
        <f>LEFT(pedidos[[#This Row],[SKU]],3)</f>
        <v>XJP</v>
      </c>
      <c r="AD3093" s="36" t="str" cm="1">
        <f t="array" aca="1" ref="AD3093" ca="1">IFERROR(
  INDEX(
    montadora[Montadora],
    MATCH(TRUE,LEFT(#REF!,NÚCARACT(montadora[SKU Parcial]))=montadora[SKU Parcial],0)
  ),
  ""
)</f>
        <v/>
      </c>
    </row>
    <row r="3094" spans="1:30" customFormat="1" x14ac:dyDescent="0.25">
      <c r="A3094" s="1" t="s">
        <v>7507</v>
      </c>
      <c r="B3094" s="1" t="s">
        <v>36</v>
      </c>
      <c r="C3094" s="1" t="s">
        <v>7508</v>
      </c>
      <c r="D3094" s="1" t="s">
        <v>138</v>
      </c>
      <c r="E3094" s="1" t="s">
        <v>580</v>
      </c>
      <c r="F3094" s="1" t="s">
        <v>581</v>
      </c>
      <c r="G3094" s="6" t="s">
        <v>11227</v>
      </c>
      <c r="H3094" s="2" t="s">
        <v>47</v>
      </c>
      <c r="I3094" s="1" t="s">
        <v>36</v>
      </c>
      <c r="J3094" s="1" t="s">
        <v>1730</v>
      </c>
      <c r="K3094" s="4">
        <v>45792</v>
      </c>
      <c r="L3094" s="16" t="s">
        <v>11229</v>
      </c>
      <c r="M3094" s="26">
        <v>258.8</v>
      </c>
      <c r="N3094" s="2">
        <v>1</v>
      </c>
      <c r="O3094" s="26">
        <v>258.8</v>
      </c>
      <c r="P3094" s="26">
        <v>105</v>
      </c>
      <c r="Q3094" s="26">
        <v>19.690000000000001</v>
      </c>
      <c r="R3094" s="26">
        <v>44</v>
      </c>
      <c r="S3094" s="26">
        <v>0</v>
      </c>
      <c r="T3094" s="26">
        <v>26.95</v>
      </c>
      <c r="U3094" s="26">
        <v>63.16</v>
      </c>
      <c r="V3094" s="10">
        <v>0.24399999999999999</v>
      </c>
      <c r="W3094" s="1" t="s">
        <v>34</v>
      </c>
      <c r="X3094" s="3"/>
      <c r="Y3094" s="3"/>
      <c r="Z3094" s="5" t="s">
        <v>7980</v>
      </c>
      <c r="AA3094" s="5" t="str">
        <f>VLOOKUP(J3094, sku!B:C, 2, FALSE)</f>
        <v>Travessa Mitsubishi - Slim - - - Pajero TR4 - 2010 A 2015 - Preto</v>
      </c>
      <c r="AB3094" s="3" t="str">
        <f>VLOOKUP(J3094, sku!B:BM, 64, FALSE)</f>
        <v>Fabricação</v>
      </c>
      <c r="AC3094" s="3" t="str">
        <f>LEFT(pedidos[[#This Row],[SKU]],3)</f>
        <v>XMT</v>
      </c>
      <c r="AD3094" s="36" t="str" cm="1">
        <f t="array" aca="1" ref="AD3094" ca="1">IFERROR(
  INDEX(
    montadora[Montadora],
    MATCH(TRUE,LEFT(#REF!,NÚCARACT(montadora[SKU Parcial]))=montadora[SKU Parcial],0)
  ),
  ""
)</f>
        <v/>
      </c>
    </row>
    <row r="3095" spans="1:30" customFormat="1" x14ac:dyDescent="0.25">
      <c r="A3095" s="1" t="s">
        <v>7509</v>
      </c>
      <c r="B3095" s="1" t="s">
        <v>7510</v>
      </c>
      <c r="C3095" s="1" t="s">
        <v>426</v>
      </c>
      <c r="D3095" s="1" t="s">
        <v>27</v>
      </c>
      <c r="E3095" s="1" t="s">
        <v>580</v>
      </c>
      <c r="F3095" s="1" t="s">
        <v>581</v>
      </c>
      <c r="G3095" s="6" t="s">
        <v>11227</v>
      </c>
      <c r="H3095" s="2" t="s">
        <v>47</v>
      </c>
      <c r="I3095" s="1" t="s">
        <v>36</v>
      </c>
      <c r="J3095" s="1" t="s">
        <v>1730</v>
      </c>
      <c r="K3095" s="4">
        <v>45793</v>
      </c>
      <c r="L3095" s="16" t="s">
        <v>11229</v>
      </c>
      <c r="M3095" s="26">
        <v>258.8</v>
      </c>
      <c r="N3095" s="2">
        <v>1</v>
      </c>
      <c r="O3095" s="26">
        <v>258.8</v>
      </c>
      <c r="P3095" s="26">
        <v>105</v>
      </c>
      <c r="Q3095" s="26">
        <v>19.690000000000001</v>
      </c>
      <c r="R3095" s="26">
        <v>44</v>
      </c>
      <c r="S3095" s="26">
        <v>0</v>
      </c>
      <c r="T3095" s="26">
        <v>26.95</v>
      </c>
      <c r="U3095" s="26">
        <v>63.16</v>
      </c>
      <c r="V3095" s="10">
        <v>0.24399999999999999</v>
      </c>
      <c r="W3095" s="1" t="s">
        <v>34</v>
      </c>
      <c r="X3095" s="3"/>
      <c r="Y3095" s="3"/>
      <c r="Z3095" s="5" t="s">
        <v>7980</v>
      </c>
      <c r="AA3095" s="5" t="str">
        <f>VLOOKUP(J3095, sku!B:C, 2, FALSE)</f>
        <v>Travessa Mitsubishi - Slim - - - Pajero TR4 - 2010 A 2015 - Preto</v>
      </c>
      <c r="AB3095" s="3" t="str">
        <f>VLOOKUP(J3095, sku!B:BM, 64, FALSE)</f>
        <v>Fabricação</v>
      </c>
      <c r="AC3095" s="3" t="str">
        <f>LEFT(pedidos[[#This Row],[SKU]],3)</f>
        <v>XMT</v>
      </c>
      <c r="AD3095" s="36" t="str" cm="1">
        <f t="array" aca="1" ref="AD3095" ca="1">IFERROR(
  INDEX(
    montadora[Montadora],
    MATCH(TRUE,LEFT(#REF!,NÚCARACT(montadora[SKU Parcial]))=montadora[SKU Parcial],0)
  ),
  ""
)</f>
        <v/>
      </c>
    </row>
    <row r="3096" spans="1:30" customFormat="1" x14ac:dyDescent="0.25">
      <c r="A3096" s="1" t="s">
        <v>7511</v>
      </c>
      <c r="B3096" s="1" t="s">
        <v>7512</v>
      </c>
      <c r="C3096" s="1" t="s">
        <v>7513</v>
      </c>
      <c r="D3096" s="1" t="s">
        <v>188</v>
      </c>
      <c r="E3096" s="1" t="s">
        <v>580</v>
      </c>
      <c r="F3096" s="1" t="s">
        <v>581</v>
      </c>
      <c r="G3096" s="6" t="s">
        <v>11227</v>
      </c>
      <c r="H3096" s="2" t="s">
        <v>47</v>
      </c>
      <c r="I3096" s="1" t="s">
        <v>36</v>
      </c>
      <c r="J3096" s="1" t="s">
        <v>586</v>
      </c>
      <c r="K3096" s="4">
        <v>45794</v>
      </c>
      <c r="L3096" s="16" t="s">
        <v>11229</v>
      </c>
      <c r="M3096" s="26">
        <v>258.8</v>
      </c>
      <c r="N3096" s="2">
        <v>1</v>
      </c>
      <c r="O3096" s="26">
        <v>258.8</v>
      </c>
      <c r="P3096" s="26">
        <v>105</v>
      </c>
      <c r="Q3096" s="26">
        <v>19.690000000000001</v>
      </c>
      <c r="R3096" s="26">
        <v>44</v>
      </c>
      <c r="S3096" s="26">
        <v>0</v>
      </c>
      <c r="T3096" s="26">
        <v>26.95</v>
      </c>
      <c r="U3096" s="26">
        <v>63.16</v>
      </c>
      <c r="V3096" s="10">
        <v>0.24399999999999999</v>
      </c>
      <c r="W3096" s="1" t="s">
        <v>34</v>
      </c>
      <c r="X3096" s="3"/>
      <c r="Y3096" s="3"/>
      <c r="Z3096" s="5" t="s">
        <v>7980</v>
      </c>
      <c r="AA3096" s="5" t="str">
        <f>VLOOKUP(J3096, sku!B:C, 2, FALSE)</f>
        <v>Travessa Mitsubishi - Slim - - - Pajero Full - 2006 A 2019 - Grafite</v>
      </c>
      <c r="AB3096" s="3" t="str">
        <f>VLOOKUP(J3096, sku!B:BM, 64, FALSE)</f>
        <v>Fabricação</v>
      </c>
      <c r="AC3096" s="3" t="str">
        <f>LEFT(pedidos[[#This Row],[SKU]],3)</f>
        <v>XMT</v>
      </c>
      <c r="AD3096" s="36" t="str" cm="1">
        <f t="array" aca="1" ref="AD3096" ca="1">IFERROR(
  INDEX(
    montadora[Montadora],
    MATCH(TRUE,LEFT(#REF!,NÚCARACT(montadora[SKU Parcial]))=montadora[SKU Parcial],0)
  ),
  ""
)</f>
        <v/>
      </c>
    </row>
    <row r="3097" spans="1:30" customFormat="1" x14ac:dyDescent="0.25">
      <c r="A3097" s="1" t="s">
        <v>7514</v>
      </c>
      <c r="B3097" s="1" t="s">
        <v>7515</v>
      </c>
      <c r="C3097" s="1" t="s">
        <v>7516</v>
      </c>
      <c r="D3097" s="1" t="s">
        <v>27</v>
      </c>
      <c r="E3097" s="1" t="s">
        <v>580</v>
      </c>
      <c r="F3097" s="1" t="s">
        <v>581</v>
      </c>
      <c r="G3097" s="6" t="s">
        <v>11227</v>
      </c>
      <c r="H3097" s="2" t="s">
        <v>47</v>
      </c>
      <c r="I3097" s="1" t="s">
        <v>36</v>
      </c>
      <c r="J3097" s="1" t="s">
        <v>7517</v>
      </c>
      <c r="K3097" s="4">
        <v>45794</v>
      </c>
      <c r="L3097" s="16" t="s">
        <v>11229</v>
      </c>
      <c r="M3097" s="26">
        <v>258.8</v>
      </c>
      <c r="N3097" s="2">
        <v>1</v>
      </c>
      <c r="O3097" s="26">
        <v>258.8</v>
      </c>
      <c r="P3097" s="26">
        <v>105</v>
      </c>
      <c r="Q3097" s="26">
        <v>19.690000000000001</v>
      </c>
      <c r="R3097" s="26">
        <v>44</v>
      </c>
      <c r="S3097" s="26">
        <v>0</v>
      </c>
      <c r="T3097" s="26">
        <v>26.95</v>
      </c>
      <c r="U3097" s="26">
        <v>63.16</v>
      </c>
      <c r="V3097" s="10">
        <v>0.24399999999999999</v>
      </c>
      <c r="W3097" s="1" t="s">
        <v>34</v>
      </c>
      <c r="X3097" s="3"/>
      <c r="Y3097" s="3"/>
      <c r="Z3097" s="5" t="s">
        <v>7980</v>
      </c>
      <c r="AA3097" s="5" t="str">
        <f>VLOOKUP(J3097, sku!B:C, 2, FALSE)</f>
        <v>Travessa Mitsubishi - Slim - - - Pajero Dakar - 2011 A 2017 - Preto</v>
      </c>
      <c r="AB3097" s="3" t="str">
        <f>VLOOKUP(J3097, sku!B:BM, 64, FALSE)</f>
        <v>Fabricação</v>
      </c>
      <c r="AC3097" s="3" t="str">
        <f>LEFT(pedidos[[#This Row],[SKU]],3)</f>
        <v>XMT</v>
      </c>
      <c r="AD3097" s="36" t="str" cm="1">
        <f t="array" aca="1" ref="AD3097" ca="1">IFERROR(
  INDEX(
    montadora[Montadora],
    MATCH(TRUE,LEFT(#REF!,NÚCARACT(montadora[SKU Parcial]))=montadora[SKU Parcial],0)
  ),
  ""
)</f>
        <v/>
      </c>
    </row>
    <row r="3098" spans="1:30" customFormat="1" x14ac:dyDescent="0.25">
      <c r="A3098" s="1" t="s">
        <v>7518</v>
      </c>
      <c r="B3098" s="1" t="s">
        <v>7519</v>
      </c>
      <c r="C3098" s="1" t="s">
        <v>7520</v>
      </c>
      <c r="D3098" s="1" t="s">
        <v>138</v>
      </c>
      <c r="E3098" s="1" t="s">
        <v>580</v>
      </c>
      <c r="F3098" s="1" t="s">
        <v>581</v>
      </c>
      <c r="G3098" s="6" t="s">
        <v>11227</v>
      </c>
      <c r="H3098" s="2" t="s">
        <v>47</v>
      </c>
      <c r="I3098" s="1" t="s">
        <v>36</v>
      </c>
      <c r="J3098" s="1" t="s">
        <v>4880</v>
      </c>
      <c r="K3098" s="4">
        <v>45795</v>
      </c>
      <c r="L3098" s="16" t="s">
        <v>11229</v>
      </c>
      <c r="M3098" s="26">
        <v>258.8</v>
      </c>
      <c r="N3098" s="2">
        <v>1</v>
      </c>
      <c r="O3098" s="26">
        <v>258.8</v>
      </c>
      <c r="P3098" s="26">
        <v>105</v>
      </c>
      <c r="Q3098" s="26">
        <v>19.690000000000001</v>
      </c>
      <c r="R3098" s="26">
        <v>44</v>
      </c>
      <c r="S3098" s="26">
        <v>0</v>
      </c>
      <c r="T3098" s="26">
        <v>26.95</v>
      </c>
      <c r="U3098" s="26">
        <v>63.16</v>
      </c>
      <c r="V3098" s="10">
        <v>0.24399999999999999</v>
      </c>
      <c r="W3098" s="1" t="s">
        <v>34</v>
      </c>
      <c r="X3098" s="3"/>
      <c r="Y3098" s="3"/>
      <c r="Z3098" s="5" t="s">
        <v>7980</v>
      </c>
      <c r="AA3098" s="5" t="str">
        <f>VLOOKUP(J3098, sku!B:C, 2, FALSE)</f>
        <v>Travessa Mitsubishi - Slim - - - Pajero TR4 - 2010 A 2015 - Prata</v>
      </c>
      <c r="AB3098" s="3" t="str">
        <f>VLOOKUP(J3098, sku!B:BM, 64, FALSE)</f>
        <v>Fabricação</v>
      </c>
      <c r="AC3098" s="3" t="str">
        <f>LEFT(pedidos[[#This Row],[SKU]],3)</f>
        <v>XMT</v>
      </c>
      <c r="AD3098" s="36" t="str" cm="1">
        <f t="array" aca="1" ref="AD3098" ca="1">IFERROR(
  INDEX(
    montadora[Montadora],
    MATCH(TRUE,LEFT(#REF!,NÚCARACT(montadora[SKU Parcial]))=montadora[SKU Parcial],0)
  ),
  ""
)</f>
        <v/>
      </c>
    </row>
    <row r="3099" spans="1:30" customFormat="1" x14ac:dyDescent="0.25">
      <c r="A3099" s="1" t="s">
        <v>7521</v>
      </c>
      <c r="B3099" s="1" t="s">
        <v>36</v>
      </c>
      <c r="C3099" s="1" t="s">
        <v>7522</v>
      </c>
      <c r="D3099" s="1" t="s">
        <v>319</v>
      </c>
      <c r="E3099" s="1" t="s">
        <v>554</v>
      </c>
      <c r="F3099" s="1" t="s">
        <v>555</v>
      </c>
      <c r="G3099" s="6" t="s">
        <v>11227</v>
      </c>
      <c r="H3099" s="2" t="s">
        <v>47</v>
      </c>
      <c r="I3099" s="1" t="s">
        <v>36</v>
      </c>
      <c r="J3099" s="1" t="s">
        <v>7523</v>
      </c>
      <c r="K3099" s="4">
        <v>45801</v>
      </c>
      <c r="L3099" s="16" t="s">
        <v>11229</v>
      </c>
      <c r="M3099" s="26">
        <v>258.8</v>
      </c>
      <c r="N3099" s="2">
        <v>1</v>
      </c>
      <c r="O3099" s="26">
        <v>258.8</v>
      </c>
      <c r="P3099" s="26">
        <v>105</v>
      </c>
      <c r="Q3099" s="26">
        <v>19.690000000000001</v>
      </c>
      <c r="R3099" s="26">
        <v>44</v>
      </c>
      <c r="S3099" s="26">
        <v>0</v>
      </c>
      <c r="T3099" s="26">
        <v>26.95</v>
      </c>
      <c r="U3099" s="26">
        <v>63.16</v>
      </c>
      <c r="V3099" s="10">
        <v>0.24399999999999999</v>
      </c>
      <c r="W3099" s="1" t="s">
        <v>34</v>
      </c>
      <c r="X3099" s="3"/>
      <c r="Y3099" s="3"/>
      <c r="Z3099" s="5" t="s">
        <v>7980</v>
      </c>
      <c r="AA3099" s="5" t="str">
        <f>VLOOKUP(J3099, sku!B:C, 2, FALSE)</f>
        <v>Travessa Fiat - Slim - - - Palio Weekend - 1997 A 2020 - Grafite</v>
      </c>
      <c r="AB3099" s="3" t="str">
        <f>VLOOKUP(J3099, sku!B:BM, 64, FALSE)</f>
        <v>Fabricação</v>
      </c>
      <c r="AC3099" s="3" t="str">
        <f>LEFT(pedidos[[#This Row],[SKU]],3)</f>
        <v>XFI</v>
      </c>
      <c r="AD3099" s="36" t="str" cm="1">
        <f t="array" aca="1" ref="AD3099" ca="1">IFERROR(
  INDEX(
    montadora[Montadora],
    MATCH(TRUE,LEFT(#REF!,NÚCARACT(montadora[SKU Parcial]))=montadora[SKU Parcial],0)
  ),
  ""
)</f>
        <v/>
      </c>
    </row>
    <row r="3100" spans="1:30" customFormat="1" x14ac:dyDescent="0.25">
      <c r="A3100" s="1" t="s">
        <v>7524</v>
      </c>
      <c r="B3100" s="1" t="s">
        <v>7525</v>
      </c>
      <c r="C3100" s="1" t="s">
        <v>322</v>
      </c>
      <c r="D3100" s="1" t="s">
        <v>138</v>
      </c>
      <c r="E3100" s="1" t="s">
        <v>565</v>
      </c>
      <c r="F3100" s="1" t="s">
        <v>566</v>
      </c>
      <c r="G3100" s="6" t="s">
        <v>11227</v>
      </c>
      <c r="H3100" s="2" t="s">
        <v>47</v>
      </c>
      <c r="I3100" s="1" t="s">
        <v>36</v>
      </c>
      <c r="J3100" s="1" t="s">
        <v>7526</v>
      </c>
      <c r="K3100" s="4">
        <v>45803</v>
      </c>
      <c r="L3100" s="16" t="s">
        <v>11229</v>
      </c>
      <c r="M3100" s="26">
        <v>258.8</v>
      </c>
      <c r="N3100" s="2">
        <v>1</v>
      </c>
      <c r="O3100" s="26">
        <v>258.8</v>
      </c>
      <c r="P3100" s="26">
        <v>105</v>
      </c>
      <c r="Q3100" s="26">
        <v>19.690000000000001</v>
      </c>
      <c r="R3100" s="26">
        <v>44</v>
      </c>
      <c r="S3100" s="26">
        <v>0</v>
      </c>
      <c r="T3100" s="26">
        <v>26.95</v>
      </c>
      <c r="U3100" s="26">
        <v>63.16</v>
      </c>
      <c r="V3100" s="10">
        <v>0.24399999999999999</v>
      </c>
      <c r="W3100" s="1" t="s">
        <v>34</v>
      </c>
      <c r="X3100" s="3"/>
      <c r="Y3100" s="3"/>
      <c r="Z3100" s="5" t="s">
        <v>7980</v>
      </c>
      <c r="AA3100" s="5" t="str">
        <f>VLOOKUP(J3100, sku!B:C, 2, FALSE)</f>
        <v>Travessa Hyundai - Slim - - - Santa Fé - 2011 A 2014 - Grafite</v>
      </c>
      <c r="AB3100" s="3" t="str">
        <f>VLOOKUP(J3100, sku!B:BM, 64, FALSE)</f>
        <v>Fabricação</v>
      </c>
      <c r="AC3100" s="3" t="str">
        <f>LEFT(pedidos[[#This Row],[SKU]],3)</f>
        <v>XHY</v>
      </c>
      <c r="AD3100" s="36" t="str" cm="1">
        <f t="array" aca="1" ref="AD3100" ca="1">IFERROR(
  INDEX(
    montadora[Montadora],
    MATCH(TRUE,LEFT(#REF!,NÚCARACT(montadora[SKU Parcial]))=montadora[SKU Parcial],0)
  ),
  ""
)</f>
        <v/>
      </c>
    </row>
    <row r="3101" spans="1:30" customFormat="1" x14ac:dyDescent="0.25">
      <c r="A3101" s="1" t="s">
        <v>7527</v>
      </c>
      <c r="B3101" s="1" t="s">
        <v>7528</v>
      </c>
      <c r="C3101" s="1" t="s">
        <v>7529</v>
      </c>
      <c r="D3101" s="1" t="s">
        <v>420</v>
      </c>
      <c r="E3101" s="1" t="s">
        <v>580</v>
      </c>
      <c r="F3101" s="1" t="s">
        <v>581</v>
      </c>
      <c r="G3101" s="6" t="s">
        <v>11227</v>
      </c>
      <c r="H3101" s="2" t="s">
        <v>47</v>
      </c>
      <c r="I3101" s="1" t="s">
        <v>36</v>
      </c>
      <c r="J3101" s="1" t="s">
        <v>4988</v>
      </c>
      <c r="K3101" s="4">
        <v>45805</v>
      </c>
      <c r="L3101" s="16" t="s">
        <v>11229</v>
      </c>
      <c r="M3101" s="26">
        <v>258.8</v>
      </c>
      <c r="N3101" s="2">
        <v>1</v>
      </c>
      <c r="O3101" s="26">
        <v>258.8</v>
      </c>
      <c r="P3101" s="26">
        <v>105</v>
      </c>
      <c r="Q3101" s="26">
        <v>19.690000000000001</v>
      </c>
      <c r="R3101" s="26">
        <v>44</v>
      </c>
      <c r="S3101" s="26">
        <v>0</v>
      </c>
      <c r="T3101" s="26">
        <v>26.95</v>
      </c>
      <c r="U3101" s="26">
        <v>63.16</v>
      </c>
      <c r="V3101" s="10">
        <v>0.24399999999999999</v>
      </c>
      <c r="W3101" s="1" t="s">
        <v>89</v>
      </c>
      <c r="X3101" s="3"/>
      <c r="Y3101" s="3"/>
      <c r="Z3101" s="5" t="s">
        <v>7980</v>
      </c>
      <c r="AA3101" s="5" t="str">
        <f>VLOOKUP(J3101, sku!B:C, 2, FALSE)</f>
        <v>Travessa Mitsubishi - Slim - - - ASX Outdoor - 2016 - Prata</v>
      </c>
      <c r="AB3101" s="3" t="str">
        <f>VLOOKUP(J3101, sku!B:BM, 64, FALSE)</f>
        <v>Fabricação</v>
      </c>
      <c r="AC3101" s="3" t="str">
        <f>LEFT(pedidos[[#This Row],[SKU]],3)</f>
        <v>XMT</v>
      </c>
      <c r="AD3101" s="36" t="str" cm="1">
        <f t="array" aca="1" ref="AD3101" ca="1">IFERROR(
  INDEX(
    montadora[Montadora],
    MATCH(TRUE,LEFT(#REF!,NÚCARACT(montadora[SKU Parcial]))=montadora[SKU Parcial],0)
  ),
  ""
)</f>
        <v/>
      </c>
    </row>
    <row r="3102" spans="1:30" customFormat="1" x14ac:dyDescent="0.25">
      <c r="A3102" s="1" t="s">
        <v>7530</v>
      </c>
      <c r="B3102" s="1" t="s">
        <v>36</v>
      </c>
      <c r="C3102" s="1" t="s">
        <v>278</v>
      </c>
      <c r="D3102" s="1" t="s">
        <v>420</v>
      </c>
      <c r="E3102" s="1" t="s">
        <v>554</v>
      </c>
      <c r="F3102" s="1" t="s">
        <v>555</v>
      </c>
      <c r="G3102" s="6" t="s">
        <v>11227</v>
      </c>
      <c r="H3102" s="2" t="s">
        <v>47</v>
      </c>
      <c r="I3102" s="1" t="s">
        <v>36</v>
      </c>
      <c r="J3102" s="1" t="s">
        <v>7531</v>
      </c>
      <c r="K3102" s="4">
        <v>45806</v>
      </c>
      <c r="L3102" s="16" t="s">
        <v>11229</v>
      </c>
      <c r="M3102" s="26">
        <v>258.8</v>
      </c>
      <c r="N3102" s="2">
        <v>1</v>
      </c>
      <c r="O3102" s="26">
        <v>258.8</v>
      </c>
      <c r="P3102" s="26">
        <v>105</v>
      </c>
      <c r="Q3102" s="26">
        <v>19.690000000000001</v>
      </c>
      <c r="R3102" s="26">
        <v>44</v>
      </c>
      <c r="S3102" s="26">
        <v>0</v>
      </c>
      <c r="T3102" s="26">
        <v>26.95</v>
      </c>
      <c r="U3102" s="26">
        <v>63.16</v>
      </c>
      <c r="V3102" s="10">
        <v>0.24399999999999999</v>
      </c>
      <c r="W3102" s="1" t="s">
        <v>34</v>
      </c>
      <c r="X3102" s="3"/>
      <c r="Y3102" s="3"/>
      <c r="Z3102" s="5" t="s">
        <v>7980</v>
      </c>
      <c r="AA3102" s="5" t="str">
        <f>VLOOKUP(J3102, sku!B:C, 2, FALSE)</f>
        <v>Travessa Fiat - Slim - - - Mobi Way - 2016 A 2021 - Grafite</v>
      </c>
      <c r="AB3102" s="3" t="str">
        <f>VLOOKUP(J3102, sku!B:BM, 64, FALSE)</f>
        <v>Fabricação</v>
      </c>
      <c r="AC3102" s="3" t="str">
        <f>LEFT(pedidos[[#This Row],[SKU]],3)</f>
        <v>XFI</v>
      </c>
      <c r="AD3102" s="36" t="str" cm="1">
        <f t="array" aca="1" ref="AD3102" ca="1">IFERROR(
  INDEX(
    montadora[Montadora],
    MATCH(TRUE,LEFT(#REF!,NÚCARACT(montadora[SKU Parcial]))=montadora[SKU Parcial],0)
  ),
  ""
)</f>
        <v/>
      </c>
    </row>
    <row r="3103" spans="1:30" customFormat="1" x14ac:dyDescent="0.25">
      <c r="A3103" s="1" t="s">
        <v>7532</v>
      </c>
      <c r="B3103" s="1" t="s">
        <v>36</v>
      </c>
      <c r="C3103" s="1" t="s">
        <v>7533</v>
      </c>
      <c r="D3103" s="1" t="s">
        <v>319</v>
      </c>
      <c r="E3103" s="1" t="s">
        <v>7534</v>
      </c>
      <c r="F3103" s="1" t="s">
        <v>1744</v>
      </c>
      <c r="G3103" s="6" t="s">
        <v>11227</v>
      </c>
      <c r="H3103" s="2" t="s">
        <v>47</v>
      </c>
      <c r="I3103" s="1" t="s">
        <v>36</v>
      </c>
      <c r="J3103" s="1" t="s">
        <v>1745</v>
      </c>
      <c r="K3103" s="4">
        <v>45807</v>
      </c>
      <c r="L3103" s="16" t="s">
        <v>11229</v>
      </c>
      <c r="M3103" s="26">
        <v>258.8</v>
      </c>
      <c r="N3103" s="2">
        <v>1</v>
      </c>
      <c r="O3103" s="26">
        <v>258.8</v>
      </c>
      <c r="P3103" s="26">
        <v>105</v>
      </c>
      <c r="Q3103" s="26">
        <v>19.690000000000001</v>
      </c>
      <c r="R3103" s="26">
        <v>44</v>
      </c>
      <c r="S3103" s="26">
        <v>0</v>
      </c>
      <c r="T3103" s="26">
        <v>26.95</v>
      </c>
      <c r="U3103" s="26">
        <v>63.16</v>
      </c>
      <c r="V3103" s="10">
        <v>0.24399999999999999</v>
      </c>
      <c r="W3103" s="1" t="s">
        <v>34</v>
      </c>
      <c r="X3103" s="3"/>
      <c r="Y3103" s="3"/>
      <c r="Z3103" s="5" t="s">
        <v>7980</v>
      </c>
      <c r="AA3103" s="5" t="str">
        <f>VLOOKUP(J3103, sku!B:C, 2, FALSE)</f>
        <v>Travessa Fiat - Slim - - - Palio Weekend - 1997 A 2020 - Preto</v>
      </c>
      <c r="AB3103" s="3" t="str">
        <f>VLOOKUP(J3103, sku!B:BM, 64, FALSE)</f>
        <v>Fabricação</v>
      </c>
      <c r="AC3103" s="3" t="str">
        <f>LEFT(pedidos[[#This Row],[SKU]],3)</f>
        <v>XFI</v>
      </c>
      <c r="AD3103" s="36" t="str" cm="1">
        <f t="array" aca="1" ref="AD3103" ca="1">IFERROR(
  INDEX(
    montadora[Montadora],
    MATCH(TRUE,LEFT(#REF!,NÚCARACT(montadora[SKU Parcial]))=montadora[SKU Parcial],0)
  ),
  ""
)</f>
        <v/>
      </c>
    </row>
    <row r="3104" spans="1:30" customFormat="1" x14ac:dyDescent="0.25">
      <c r="A3104" s="1" t="s">
        <v>7535</v>
      </c>
      <c r="B3104" s="1" t="s">
        <v>36</v>
      </c>
      <c r="C3104" s="1" t="s">
        <v>278</v>
      </c>
      <c r="D3104" s="1" t="s">
        <v>420</v>
      </c>
      <c r="E3104" s="1" t="s">
        <v>554</v>
      </c>
      <c r="F3104" s="1" t="s">
        <v>555</v>
      </c>
      <c r="G3104" s="6" t="s">
        <v>11227</v>
      </c>
      <c r="H3104" s="2" t="s">
        <v>47</v>
      </c>
      <c r="I3104" s="1" t="s">
        <v>36</v>
      </c>
      <c r="J3104" s="1" t="s">
        <v>7531</v>
      </c>
      <c r="K3104" s="4">
        <v>45807</v>
      </c>
      <c r="L3104" s="16" t="s">
        <v>11229</v>
      </c>
      <c r="M3104" s="26">
        <v>258.8</v>
      </c>
      <c r="N3104" s="2">
        <v>1</v>
      </c>
      <c r="O3104" s="26">
        <v>258.8</v>
      </c>
      <c r="P3104" s="26">
        <v>105</v>
      </c>
      <c r="Q3104" s="26">
        <v>19.690000000000001</v>
      </c>
      <c r="R3104" s="26">
        <v>44</v>
      </c>
      <c r="S3104" s="26">
        <v>0</v>
      </c>
      <c r="T3104" s="26">
        <v>26.95</v>
      </c>
      <c r="U3104" s="26">
        <v>63.16</v>
      </c>
      <c r="V3104" s="10">
        <v>0.24399999999999999</v>
      </c>
      <c r="W3104" s="1" t="s">
        <v>34</v>
      </c>
      <c r="X3104" s="3"/>
      <c r="Y3104" s="3"/>
      <c r="Z3104" s="5" t="s">
        <v>7980</v>
      </c>
      <c r="AA3104" s="5" t="str">
        <f>VLOOKUP(J3104, sku!B:C, 2, FALSE)</f>
        <v>Travessa Fiat - Slim - - - Mobi Way - 2016 A 2021 - Grafite</v>
      </c>
      <c r="AB3104" s="3" t="str">
        <f>VLOOKUP(J3104, sku!B:BM, 64, FALSE)</f>
        <v>Fabricação</v>
      </c>
      <c r="AC3104" s="3" t="str">
        <f>LEFT(pedidos[[#This Row],[SKU]],3)</f>
        <v>XFI</v>
      </c>
      <c r="AD3104" s="36" t="str" cm="1">
        <f t="array" aca="1" ref="AD3104" ca="1">IFERROR(
  INDEX(
    montadora[Montadora],
    MATCH(TRUE,LEFT(#REF!,NÚCARACT(montadora[SKU Parcial]))=montadora[SKU Parcial],0)
  ),
  ""
)</f>
        <v/>
      </c>
    </row>
    <row r="3105" spans="1:30" customFormat="1" x14ac:dyDescent="0.25">
      <c r="A3105" s="1" t="s">
        <v>7536</v>
      </c>
      <c r="B3105" s="1" t="s">
        <v>7537</v>
      </c>
      <c r="C3105" s="1" t="s">
        <v>441</v>
      </c>
      <c r="D3105" s="1" t="s">
        <v>27</v>
      </c>
      <c r="E3105" s="1" t="s">
        <v>580</v>
      </c>
      <c r="F3105" s="1" t="s">
        <v>581</v>
      </c>
      <c r="G3105" s="6" t="s">
        <v>11227</v>
      </c>
      <c r="H3105" s="2" t="s">
        <v>47</v>
      </c>
      <c r="I3105" s="1" t="s">
        <v>36</v>
      </c>
      <c r="J3105" s="1" t="s">
        <v>4884</v>
      </c>
      <c r="K3105" s="4">
        <v>45807</v>
      </c>
      <c r="L3105" s="16" t="s">
        <v>11229</v>
      </c>
      <c r="M3105" s="26">
        <v>258.8</v>
      </c>
      <c r="N3105" s="2">
        <v>1</v>
      </c>
      <c r="O3105" s="26">
        <v>258.8</v>
      </c>
      <c r="P3105" s="26">
        <v>105</v>
      </c>
      <c r="Q3105" s="26">
        <v>19.690000000000001</v>
      </c>
      <c r="R3105" s="26">
        <v>44</v>
      </c>
      <c r="S3105" s="26">
        <v>0</v>
      </c>
      <c r="T3105" s="26">
        <v>26.95</v>
      </c>
      <c r="U3105" s="26">
        <v>63.16</v>
      </c>
      <c r="V3105" s="10">
        <v>0.24399999999999999</v>
      </c>
      <c r="W3105" s="1" t="s">
        <v>34</v>
      </c>
      <c r="X3105" s="3"/>
      <c r="Y3105" s="3"/>
      <c r="Z3105" s="5" t="s">
        <v>7980</v>
      </c>
      <c r="AA3105" s="5" t="str">
        <f>VLOOKUP(J3105, sku!B:C, 2, FALSE)</f>
        <v>Travessa Mitsubishi - Slim - - - Pajero Full - 2006 A 2019 - Prata</v>
      </c>
      <c r="AB3105" s="3" t="str">
        <f>VLOOKUP(J3105, sku!B:BM, 64, FALSE)</f>
        <v>Fabricação</v>
      </c>
      <c r="AC3105" s="3" t="str">
        <f>LEFT(pedidos[[#This Row],[SKU]],3)</f>
        <v>XMT</v>
      </c>
      <c r="AD3105" s="36" t="str" cm="1">
        <f t="array" aca="1" ref="AD3105" ca="1">IFERROR(
  INDEX(
    montadora[Montadora],
    MATCH(TRUE,LEFT(#REF!,NÚCARACT(montadora[SKU Parcial]))=montadora[SKU Parcial],0)
  ),
  ""
)</f>
        <v/>
      </c>
    </row>
    <row r="3106" spans="1:30" x14ac:dyDescent="0.25">
      <c r="A3106" s="42" t="s">
        <v>8317</v>
      </c>
      <c r="B3106" s="42"/>
      <c r="C3106" s="42"/>
      <c r="D3106" s="42"/>
      <c r="E3106" s="42">
        <v>22893257235</v>
      </c>
      <c r="F3106" s="42" t="s">
        <v>8405</v>
      </c>
      <c r="G3106" s="42" t="s">
        <v>11227</v>
      </c>
      <c r="H3106" s="7"/>
      <c r="I3106" s="42"/>
      <c r="J3106" s="42" t="s">
        <v>800</v>
      </c>
      <c r="K3106" s="8">
        <v>45837</v>
      </c>
      <c r="L3106" s="19" t="s">
        <v>8443</v>
      </c>
      <c r="M3106" s="44">
        <v>238.8</v>
      </c>
      <c r="N3106" s="7">
        <v>1</v>
      </c>
      <c r="O3106" s="44">
        <v>238.8</v>
      </c>
      <c r="P3106" s="44">
        <v>105</v>
      </c>
      <c r="Q3106" s="44">
        <v>19.649999999999999</v>
      </c>
      <c r="R3106" s="44">
        <v>56.54</v>
      </c>
      <c r="S3106" s="44">
        <v>0</v>
      </c>
      <c r="T3106" s="44">
        <v>0</v>
      </c>
      <c r="U3106" s="44">
        <v>57.61</v>
      </c>
      <c r="V3106" s="9">
        <v>0.2412</v>
      </c>
      <c r="W3106" s="42" t="s">
        <v>34</v>
      </c>
      <c r="X3106" s="43"/>
      <c r="Y3106" s="43"/>
      <c r="Z3106" s="43" t="s">
        <v>8442</v>
      </c>
      <c r="AA3106" s="43" t="str">
        <f>VLOOKUP(J3106, sku!B:C, 2, FALSE)</f>
        <v>Travessa Renault - Slim - - - Kardian - 2024 A 2025 - Preto</v>
      </c>
      <c r="AB3106" s="45" t="str">
        <f>VLOOKUP(J3106, sku!B:BM, 64, FALSE)</f>
        <v>Fabricação</v>
      </c>
      <c r="AC3106" s="45" t="str">
        <f>LEFT(pedidos[[#This Row],[SKU]],3)</f>
        <v>XRE</v>
      </c>
      <c r="AD3106" s="36" t="str" cm="1">
        <f t="array" aca="1" ref="AD3106" ca="1">IFERROR(
  INDEX(
    montadora[Montadora],
    MATCH(TRUE,LEFT(#REF!,NÚCARACT(montadora[SKU Parcial]))=montadora[SKU Parcial],0)
  ),
  ""
)</f>
        <v/>
      </c>
    </row>
    <row r="3107" spans="1:30" x14ac:dyDescent="0.25">
      <c r="A3107" s="42" t="s">
        <v>8318</v>
      </c>
      <c r="B3107" s="42"/>
      <c r="C3107" s="42"/>
      <c r="D3107" s="42"/>
      <c r="E3107" s="42">
        <v>23098021305</v>
      </c>
      <c r="F3107" s="42" t="s">
        <v>8406</v>
      </c>
      <c r="G3107" s="42" t="s">
        <v>11227</v>
      </c>
      <c r="H3107" s="7"/>
      <c r="I3107" s="42"/>
      <c r="J3107" s="42" t="s">
        <v>1266</v>
      </c>
      <c r="K3107" s="8">
        <v>45832</v>
      </c>
      <c r="L3107" s="19" t="s">
        <v>8443</v>
      </c>
      <c r="M3107" s="44">
        <v>238.8</v>
      </c>
      <c r="N3107" s="7">
        <v>1</v>
      </c>
      <c r="O3107" s="44">
        <v>249.96</v>
      </c>
      <c r="P3107" s="44">
        <v>105</v>
      </c>
      <c r="Q3107" s="44">
        <v>19.649999999999999</v>
      </c>
      <c r="R3107" s="44">
        <v>56.54</v>
      </c>
      <c r="S3107" s="44">
        <v>11.16</v>
      </c>
      <c r="T3107" s="44">
        <v>0</v>
      </c>
      <c r="U3107" s="44">
        <v>57.61</v>
      </c>
      <c r="V3107" s="9">
        <v>0.2412</v>
      </c>
      <c r="W3107" s="42" t="s">
        <v>34</v>
      </c>
      <c r="X3107" s="43"/>
      <c r="Y3107" s="43"/>
      <c r="Z3107" s="43" t="s">
        <v>8442</v>
      </c>
      <c r="AA3107" s="43" t="str">
        <f>VLOOKUP(J3107, sku!B:C, 2, FALSE)</f>
        <v>Travessa Renault - Smart - - - Sandero Stepway G2 - 2015+ - Preto</v>
      </c>
      <c r="AB3107" s="45" t="str">
        <f>VLOOKUP(J3107, sku!B:BM, 64, FALSE)</f>
        <v>Fabricação</v>
      </c>
      <c r="AC3107" s="45" t="str">
        <f>LEFT(pedidos[[#This Row],[SKU]],3)</f>
        <v>XRE</v>
      </c>
      <c r="AD3107" s="36" t="str" cm="1">
        <f t="array" aca="1" ref="AD3107" ca="1">IFERROR(
  INDEX(
    montadora[Montadora],
    MATCH(TRUE,LEFT(#REF!,NÚCARACT(montadora[SKU Parcial]))=montadora[SKU Parcial],0)
  ),
  ""
)</f>
        <v/>
      </c>
    </row>
    <row r="3108" spans="1:30" x14ac:dyDescent="0.25">
      <c r="A3108" s="42" t="s">
        <v>8319</v>
      </c>
      <c r="B3108" s="42"/>
      <c r="C3108" s="42"/>
      <c r="D3108" s="42"/>
      <c r="E3108" s="42">
        <v>22797738964</v>
      </c>
      <c r="F3108" s="42" t="s">
        <v>8407</v>
      </c>
      <c r="G3108" s="42" t="s">
        <v>11227</v>
      </c>
      <c r="H3108" s="7"/>
      <c r="I3108" s="42"/>
      <c r="J3108" s="42" t="s">
        <v>562</v>
      </c>
      <c r="K3108" s="8">
        <v>45830</v>
      </c>
      <c r="L3108" s="7" t="s">
        <v>8443</v>
      </c>
      <c r="M3108" s="44">
        <v>238.8</v>
      </c>
      <c r="N3108" s="7">
        <v>1</v>
      </c>
      <c r="O3108" s="44">
        <v>238.8</v>
      </c>
      <c r="P3108" s="44">
        <v>105</v>
      </c>
      <c r="Q3108" s="44">
        <v>19.649999999999999</v>
      </c>
      <c r="R3108" s="44">
        <v>56.54</v>
      </c>
      <c r="S3108" s="44">
        <v>0</v>
      </c>
      <c r="T3108" s="44">
        <v>0</v>
      </c>
      <c r="U3108" s="44">
        <v>57.61</v>
      </c>
      <c r="V3108" s="9">
        <v>0.2412</v>
      </c>
      <c r="W3108" s="42" t="s">
        <v>34</v>
      </c>
      <c r="X3108" s="43"/>
      <c r="Y3108" s="43"/>
      <c r="Z3108" s="43" t="s">
        <v>8442</v>
      </c>
      <c r="AA3108" s="43" t="str">
        <f>VLOOKUP(J3108, sku!B:C, 2, FALSE)</f>
        <v>Travessa Jeep - Slim - - - Renegade - 2016 A 2025 - Preto</v>
      </c>
      <c r="AB3108" s="45" t="str">
        <f>VLOOKUP(J3108, sku!B:BM, 64, FALSE)</f>
        <v>Fabricação</v>
      </c>
      <c r="AC3108" s="45" t="str">
        <f>LEFT(pedidos[[#This Row],[SKU]],3)</f>
        <v>XJP</v>
      </c>
      <c r="AD3108" s="36" t="str" cm="1">
        <f t="array" aca="1" ref="AD3108" ca="1">IFERROR(
  INDEX(
    montadora[Montadora],
    MATCH(TRUE,LEFT(#REF!,NÚCARACT(montadora[SKU Parcial]))=montadora[SKU Parcial],0)
  ),
  ""
)</f>
        <v/>
      </c>
    </row>
    <row r="3109" spans="1:30" x14ac:dyDescent="0.25">
      <c r="A3109" s="42" t="s">
        <v>8320</v>
      </c>
      <c r="B3109" s="42"/>
      <c r="C3109" s="42"/>
      <c r="D3109" s="42"/>
      <c r="E3109" s="42">
        <v>23797736070</v>
      </c>
      <c r="F3109" s="42" t="s">
        <v>8408</v>
      </c>
      <c r="G3109" s="42" t="s">
        <v>11227</v>
      </c>
      <c r="H3109" s="7"/>
      <c r="I3109" s="42"/>
      <c r="J3109" s="42" t="s">
        <v>1707</v>
      </c>
      <c r="K3109" s="8">
        <v>45826</v>
      </c>
      <c r="L3109" s="19" t="s">
        <v>8443</v>
      </c>
      <c r="M3109" s="44">
        <v>238.8</v>
      </c>
      <c r="N3109" s="7">
        <v>1</v>
      </c>
      <c r="O3109" s="44">
        <v>238.8</v>
      </c>
      <c r="P3109" s="44">
        <v>105</v>
      </c>
      <c r="Q3109" s="44">
        <v>19.649999999999999</v>
      </c>
      <c r="R3109" s="44">
        <v>56.54</v>
      </c>
      <c r="S3109" s="44">
        <v>0</v>
      </c>
      <c r="T3109" s="44">
        <v>0</v>
      </c>
      <c r="U3109" s="44">
        <v>57.61</v>
      </c>
      <c r="V3109" s="9">
        <v>0.2412</v>
      </c>
      <c r="W3109" s="42" t="s">
        <v>34</v>
      </c>
      <c r="X3109" s="43"/>
      <c r="Y3109" s="43"/>
      <c r="Z3109" s="43" t="s">
        <v>8442</v>
      </c>
      <c r="AA3109" s="43" t="str">
        <f>VLOOKUP(J3109, sku!B:C, 2, FALSE)</f>
        <v>Travessa Volkswagen - Slim - - - Saveiro Cross - 2010 A 2024 - Preto</v>
      </c>
      <c r="AB3109" s="45" t="str">
        <f>VLOOKUP(J3109, sku!B:BM, 64, FALSE)</f>
        <v>Fabricação</v>
      </c>
      <c r="AC3109" s="45" t="str">
        <f>LEFT(pedidos[[#This Row],[SKU]],3)</f>
        <v>XVW</v>
      </c>
      <c r="AD3109" s="36" t="str" cm="1">
        <f t="array" aca="1" ref="AD3109" ca="1">IFERROR(
  INDEX(
    montadora[Montadora],
    MATCH(TRUE,LEFT(#REF!,NÚCARACT(montadora[SKU Parcial]))=montadora[SKU Parcial],0)
  ),
  ""
)</f>
        <v/>
      </c>
    </row>
    <row r="3110" spans="1:30" x14ac:dyDescent="0.25">
      <c r="A3110" s="42" t="s">
        <v>8321</v>
      </c>
      <c r="B3110" s="42"/>
      <c r="C3110" s="42"/>
      <c r="D3110" s="42"/>
      <c r="E3110" s="42">
        <v>23493250503</v>
      </c>
      <c r="F3110" s="42" t="s">
        <v>8409</v>
      </c>
      <c r="G3110" s="42" t="s">
        <v>11227</v>
      </c>
      <c r="H3110" s="7"/>
      <c r="I3110" s="42"/>
      <c r="J3110" s="42" t="s">
        <v>7523</v>
      </c>
      <c r="K3110" s="8">
        <v>45825</v>
      </c>
      <c r="L3110" s="19" t="s">
        <v>8443</v>
      </c>
      <c r="M3110" s="44">
        <v>238.8</v>
      </c>
      <c r="N3110" s="7">
        <v>1</v>
      </c>
      <c r="O3110" s="44">
        <v>238.8</v>
      </c>
      <c r="P3110" s="44">
        <v>105</v>
      </c>
      <c r="Q3110" s="44">
        <v>19.649999999999999</v>
      </c>
      <c r="R3110" s="44">
        <v>56.54</v>
      </c>
      <c r="S3110" s="44">
        <v>0</v>
      </c>
      <c r="T3110" s="44">
        <v>0</v>
      </c>
      <c r="U3110" s="44">
        <v>57.61</v>
      </c>
      <c r="V3110" s="9">
        <v>0.2412</v>
      </c>
      <c r="W3110" s="42" t="s">
        <v>34</v>
      </c>
      <c r="X3110" s="43"/>
      <c r="Y3110" s="43"/>
      <c r="Z3110" s="43" t="s">
        <v>8442</v>
      </c>
      <c r="AA3110" s="43" t="str">
        <f>VLOOKUP(J3110, sku!B:C, 2, FALSE)</f>
        <v>Travessa Fiat - Slim - - - Palio Weekend - 1997 A 2020 - Grafite</v>
      </c>
      <c r="AB3110" s="45" t="str">
        <f>VLOOKUP(J3110, sku!B:BM, 64, FALSE)</f>
        <v>Fabricação</v>
      </c>
      <c r="AC3110" s="45" t="str">
        <f>LEFT(pedidos[[#This Row],[SKU]],3)</f>
        <v>XFI</v>
      </c>
      <c r="AD3110" s="36" t="str" cm="1">
        <f t="array" aca="1" ref="AD3110" ca="1">IFERROR(
  INDEX(
    montadora[Montadora],
    MATCH(TRUE,LEFT(#REF!,NÚCARACT(montadora[SKU Parcial]))=montadora[SKU Parcial],0)
  ),
  ""
)</f>
        <v/>
      </c>
    </row>
    <row r="3111" spans="1:30" x14ac:dyDescent="0.25">
      <c r="A3111" s="42" t="s">
        <v>8322</v>
      </c>
      <c r="B3111" s="42"/>
      <c r="C3111" s="42"/>
      <c r="D3111" s="42"/>
      <c r="E3111" s="42">
        <v>23797736070</v>
      </c>
      <c r="F3111" s="42" t="s">
        <v>8408</v>
      </c>
      <c r="G3111" s="42" t="s">
        <v>11227</v>
      </c>
      <c r="H3111" s="7"/>
      <c r="I3111" s="42"/>
      <c r="J3111" s="42" t="s">
        <v>1707</v>
      </c>
      <c r="K3111" s="8">
        <v>45824</v>
      </c>
      <c r="L3111" s="19" t="s">
        <v>8443</v>
      </c>
      <c r="M3111" s="44">
        <v>238.8</v>
      </c>
      <c r="N3111" s="7">
        <v>1</v>
      </c>
      <c r="O3111" s="44">
        <v>238.8</v>
      </c>
      <c r="P3111" s="44">
        <v>105</v>
      </c>
      <c r="Q3111" s="44">
        <v>19.649999999999999</v>
      </c>
      <c r="R3111" s="44">
        <v>56.54</v>
      </c>
      <c r="S3111" s="44">
        <v>0</v>
      </c>
      <c r="T3111" s="44">
        <v>0</v>
      </c>
      <c r="U3111" s="44">
        <v>57.61</v>
      </c>
      <c r="V3111" s="9">
        <v>0.2412</v>
      </c>
      <c r="W3111" s="42" t="s">
        <v>34</v>
      </c>
      <c r="X3111" s="43"/>
      <c r="Y3111" s="43"/>
      <c r="Z3111" s="43" t="s">
        <v>8442</v>
      </c>
      <c r="AA3111" s="43" t="str">
        <f>VLOOKUP(J3111, sku!B:C, 2, FALSE)</f>
        <v>Travessa Volkswagen - Slim - - - Saveiro Cross - 2010 A 2024 - Preto</v>
      </c>
      <c r="AB3111" s="45" t="str">
        <f>VLOOKUP(J3111, sku!B:BM, 64, FALSE)</f>
        <v>Fabricação</v>
      </c>
      <c r="AC3111" s="45" t="str">
        <f>LEFT(pedidos[[#This Row],[SKU]],3)</f>
        <v>XVW</v>
      </c>
      <c r="AD3111" s="36" t="str" cm="1">
        <f t="array" aca="1" ref="AD3111" ca="1">IFERROR(
  INDEX(
    montadora[Montadora],
    MATCH(TRUE,LEFT(#REF!,NÚCARACT(montadora[SKU Parcial]))=montadora[SKU Parcial],0)
  ),
  ""
)</f>
        <v/>
      </c>
    </row>
    <row r="3112" spans="1:30" x14ac:dyDescent="0.25">
      <c r="A3112" s="42" t="s">
        <v>8323</v>
      </c>
      <c r="B3112" s="42"/>
      <c r="C3112" s="42"/>
      <c r="D3112" s="42"/>
      <c r="E3112" s="42">
        <v>19097805477</v>
      </c>
      <c r="F3112" s="42" t="s">
        <v>8411</v>
      </c>
      <c r="G3112" s="42" t="s">
        <v>11227</v>
      </c>
      <c r="H3112" s="7"/>
      <c r="I3112" s="42"/>
      <c r="J3112" s="42" t="s">
        <v>281</v>
      </c>
      <c r="K3112" s="8">
        <v>45815</v>
      </c>
      <c r="L3112" s="19" t="s">
        <v>8443</v>
      </c>
      <c r="M3112" s="44">
        <v>238.8</v>
      </c>
      <c r="N3112" s="7">
        <v>1</v>
      </c>
      <c r="O3112" s="44">
        <v>259.69</v>
      </c>
      <c r="P3112" s="44">
        <v>105</v>
      </c>
      <c r="Q3112" s="44">
        <v>19.649999999999999</v>
      </c>
      <c r="R3112" s="44">
        <v>56.54</v>
      </c>
      <c r="S3112" s="44">
        <v>20.89</v>
      </c>
      <c r="T3112" s="44">
        <v>0</v>
      </c>
      <c r="U3112" s="44">
        <v>57.61</v>
      </c>
      <c r="V3112" s="9">
        <v>0.2412</v>
      </c>
      <c r="W3112" s="42" t="s">
        <v>34</v>
      </c>
      <c r="X3112" s="43"/>
      <c r="Y3112" s="43"/>
      <c r="Z3112" s="43" t="s">
        <v>8442</v>
      </c>
      <c r="AA3112" s="43" t="str">
        <f>VLOOKUP(J3112, sku!B:C, 2, FALSE)</f>
        <v>Travessa Fiat - Slim - - - Strada Endurance Freedom Volcano - 2020+ - Preto</v>
      </c>
      <c r="AB3112" s="45" t="str">
        <f>VLOOKUP(J3112, sku!B:BM, 64, FALSE)</f>
        <v>Fabricação</v>
      </c>
      <c r="AC3112" s="45" t="str">
        <f>LEFT(pedidos[[#This Row],[SKU]],3)</f>
        <v>XFI</v>
      </c>
      <c r="AD3112" s="36" t="str" cm="1">
        <f t="array" aca="1" ref="AD3112" ca="1">IFERROR(
  INDEX(
    montadora[Montadora],
    MATCH(TRUE,LEFT(#REF!,NÚCARACT(montadora[SKU Parcial]))=montadora[SKU Parcial],0)
  ),
  ""
)</f>
        <v/>
      </c>
    </row>
    <row r="3113" spans="1:30" x14ac:dyDescent="0.25">
      <c r="A3113" s="42" t="s">
        <v>8324</v>
      </c>
      <c r="B3113" s="42"/>
      <c r="C3113" s="42"/>
      <c r="D3113" s="42"/>
      <c r="E3113" s="42">
        <v>23797736070</v>
      </c>
      <c r="F3113" s="42" t="s">
        <v>8408</v>
      </c>
      <c r="G3113" s="42" t="s">
        <v>11227</v>
      </c>
      <c r="H3113" s="7"/>
      <c r="I3113" s="42"/>
      <c r="J3113" s="42" t="s">
        <v>1707</v>
      </c>
      <c r="K3113" s="8">
        <v>45812</v>
      </c>
      <c r="L3113" s="19" t="s">
        <v>8443</v>
      </c>
      <c r="M3113" s="44">
        <v>238.8</v>
      </c>
      <c r="N3113" s="7">
        <v>1</v>
      </c>
      <c r="O3113" s="44">
        <v>238.8</v>
      </c>
      <c r="P3113" s="44">
        <v>105</v>
      </c>
      <c r="Q3113" s="44">
        <v>19.649999999999999</v>
      </c>
      <c r="R3113" s="44">
        <v>56.54</v>
      </c>
      <c r="S3113" s="44">
        <v>0</v>
      </c>
      <c r="T3113" s="44">
        <v>0</v>
      </c>
      <c r="U3113" s="44">
        <v>57.61</v>
      </c>
      <c r="V3113" s="9">
        <v>0.2412</v>
      </c>
      <c r="W3113" s="42" t="s">
        <v>34</v>
      </c>
      <c r="X3113" s="43"/>
      <c r="Y3113" s="43"/>
      <c r="Z3113" s="43" t="s">
        <v>8442</v>
      </c>
      <c r="AA3113" s="43" t="str">
        <f>VLOOKUP(J3113, sku!B:C, 2, FALSE)</f>
        <v>Travessa Volkswagen - Slim - - - Saveiro Cross - 2010 A 2024 - Preto</v>
      </c>
      <c r="AB3113" s="45" t="str">
        <f>VLOOKUP(J3113, sku!B:BM, 64, FALSE)</f>
        <v>Fabricação</v>
      </c>
      <c r="AC3113" s="45" t="str">
        <f>LEFT(pedidos[[#This Row],[SKU]],3)</f>
        <v>XVW</v>
      </c>
      <c r="AD3113" s="36" t="str" cm="1">
        <f t="array" aca="1" ref="AD3113" ca="1">IFERROR(
  INDEX(
    montadora[Montadora],
    MATCH(TRUE,LEFT(J3473,NÚCARACT(montadora[SKU Parcial]))=montadora[SKU Parcial],0)
  ),
  ""
)</f>
        <v/>
      </c>
    </row>
    <row r="3114" spans="1:30" customFormat="1" x14ac:dyDescent="0.25">
      <c r="A3114" s="1" t="s">
        <v>4982</v>
      </c>
      <c r="B3114" s="1" t="s">
        <v>4983</v>
      </c>
      <c r="C3114" s="1" t="s">
        <v>4984</v>
      </c>
      <c r="D3114" s="1" t="s">
        <v>191</v>
      </c>
      <c r="E3114" s="1" t="s">
        <v>575</v>
      </c>
      <c r="F3114" s="1" t="s">
        <v>576</v>
      </c>
      <c r="G3114" s="6" t="s">
        <v>11227</v>
      </c>
      <c r="H3114" s="2" t="s">
        <v>47</v>
      </c>
      <c r="I3114" s="1" t="s">
        <v>36</v>
      </c>
      <c r="J3114" s="1" t="s">
        <v>4985</v>
      </c>
      <c r="K3114" s="4">
        <v>45813</v>
      </c>
      <c r="L3114" s="16" t="s">
        <v>11229</v>
      </c>
      <c r="M3114" s="26">
        <v>258.8</v>
      </c>
      <c r="N3114" s="2">
        <v>1</v>
      </c>
      <c r="O3114" s="26">
        <v>258.8</v>
      </c>
      <c r="P3114" s="26">
        <v>105</v>
      </c>
      <c r="Q3114" s="26">
        <v>21.27</v>
      </c>
      <c r="R3114" s="26">
        <v>44</v>
      </c>
      <c r="S3114" s="26">
        <v>0</v>
      </c>
      <c r="T3114" s="26">
        <v>26.95</v>
      </c>
      <c r="U3114" s="26">
        <v>61.58</v>
      </c>
      <c r="V3114" s="10">
        <v>0.2379</v>
      </c>
      <c r="W3114" s="1" t="s">
        <v>34</v>
      </c>
      <c r="X3114" s="3"/>
      <c r="Y3114" s="3"/>
      <c r="Z3114" s="5" t="s">
        <v>7980</v>
      </c>
      <c r="AA3114" s="5" t="str">
        <f>VLOOKUP(J3114, sku!B:C, 2, FALSE)</f>
        <v>Travessa Subaru - Slim - - - Forest - 1997 A 2021 - Grafite</v>
      </c>
      <c r="AB3114" s="3" t="str">
        <f>VLOOKUP(J3114, sku!B:BM, 64, FALSE)</f>
        <v>Fabricação</v>
      </c>
      <c r="AC3114" s="3" t="str">
        <f>LEFT(pedidos[[#This Row],[SKU]],3)</f>
        <v>XSU</v>
      </c>
      <c r="AD3114" s="36" t="str" cm="1">
        <f t="array" aca="1" ref="AD3114" ca="1">IFERROR(
  INDEX(
    montadora[Montadora],
    MATCH(TRUE,LEFT(J3478,NÚCARACT(montadora[SKU Parcial]))=montadora[SKU Parcial],0)
  ),
  ""
)</f>
        <v/>
      </c>
    </row>
    <row r="3115" spans="1:30" customFormat="1" x14ac:dyDescent="0.25">
      <c r="A3115" s="1" t="s">
        <v>4986</v>
      </c>
      <c r="B3115" s="1" t="s">
        <v>4987</v>
      </c>
      <c r="C3115" s="1" t="s">
        <v>3785</v>
      </c>
      <c r="D3115" s="1" t="s">
        <v>27</v>
      </c>
      <c r="E3115" s="1" t="s">
        <v>580</v>
      </c>
      <c r="F3115" s="1" t="s">
        <v>581</v>
      </c>
      <c r="G3115" s="6" t="s">
        <v>11227</v>
      </c>
      <c r="H3115" s="2" t="s">
        <v>47</v>
      </c>
      <c r="I3115" s="1" t="s">
        <v>36</v>
      </c>
      <c r="J3115" s="1" t="s">
        <v>4988</v>
      </c>
      <c r="K3115" s="4">
        <v>45813</v>
      </c>
      <c r="L3115" s="16" t="s">
        <v>11229</v>
      </c>
      <c r="M3115" s="26">
        <v>258.8</v>
      </c>
      <c r="N3115" s="2">
        <v>1</v>
      </c>
      <c r="O3115" s="26">
        <v>258.8</v>
      </c>
      <c r="P3115" s="26">
        <v>105</v>
      </c>
      <c r="Q3115" s="26">
        <v>21.27</v>
      </c>
      <c r="R3115" s="26">
        <v>44</v>
      </c>
      <c r="S3115" s="26">
        <v>0</v>
      </c>
      <c r="T3115" s="26">
        <v>26.95</v>
      </c>
      <c r="U3115" s="26">
        <v>61.58</v>
      </c>
      <c r="V3115" s="10">
        <v>0.2379</v>
      </c>
      <c r="W3115" s="1" t="s">
        <v>89</v>
      </c>
      <c r="X3115" s="3"/>
      <c r="Y3115" s="3"/>
      <c r="Z3115" s="5" t="s">
        <v>7980</v>
      </c>
      <c r="AA3115" s="5" t="str">
        <f>VLOOKUP(J3115, sku!B:C, 2, FALSE)</f>
        <v>Travessa Mitsubishi - Slim - - - ASX Outdoor - 2016 - Prata</v>
      </c>
      <c r="AB3115" s="3" t="str">
        <f>VLOOKUP(J3115, sku!B:BM, 64, FALSE)</f>
        <v>Fabricação</v>
      </c>
      <c r="AC3115" s="3" t="str">
        <f>LEFT(pedidos[[#This Row],[SKU]],3)</f>
        <v>XMT</v>
      </c>
      <c r="AD3115" s="36" t="str" cm="1">
        <f t="array" aca="1" ref="AD3115" ca="1">IFERROR(
  INDEX(
    montadora[Montadora],
    MATCH(TRUE,LEFT(J3479,NÚCARACT(montadora[SKU Parcial]))=montadora[SKU Parcial],0)
  ),
  ""
)</f>
        <v/>
      </c>
    </row>
    <row r="3116" spans="1:30" customFormat="1" x14ac:dyDescent="0.25">
      <c r="A3116" s="1" t="s">
        <v>4989</v>
      </c>
      <c r="B3116" s="1" t="s">
        <v>4990</v>
      </c>
      <c r="C3116" s="1" t="s">
        <v>2568</v>
      </c>
      <c r="D3116" s="1" t="s">
        <v>27</v>
      </c>
      <c r="E3116" s="1" t="s">
        <v>2270</v>
      </c>
      <c r="F3116" s="1" t="s">
        <v>544</v>
      </c>
      <c r="G3116" s="6" t="s">
        <v>11227</v>
      </c>
      <c r="H3116" s="2" t="s">
        <v>47</v>
      </c>
      <c r="I3116" s="1" t="s">
        <v>36</v>
      </c>
      <c r="J3116" s="1" t="s">
        <v>2045</v>
      </c>
      <c r="K3116" s="4">
        <v>45818</v>
      </c>
      <c r="L3116" s="16" t="s">
        <v>11229</v>
      </c>
      <c r="M3116" s="26">
        <v>258.8</v>
      </c>
      <c r="N3116" s="2">
        <v>1</v>
      </c>
      <c r="O3116" s="26">
        <v>258.8</v>
      </c>
      <c r="P3116" s="26">
        <v>105</v>
      </c>
      <c r="Q3116" s="26">
        <v>21.27</v>
      </c>
      <c r="R3116" s="26">
        <v>44</v>
      </c>
      <c r="S3116" s="26">
        <v>0</v>
      </c>
      <c r="T3116" s="26">
        <v>26.95</v>
      </c>
      <c r="U3116" s="26">
        <v>61.58</v>
      </c>
      <c r="V3116" s="10">
        <v>0.2379</v>
      </c>
      <c r="W3116" s="1" t="s">
        <v>34</v>
      </c>
      <c r="X3116" s="3"/>
      <c r="Y3116" s="3"/>
      <c r="Z3116" s="5" t="s">
        <v>7980</v>
      </c>
      <c r="AA3116" s="5" t="str">
        <f>VLOOKUP(J3116, sku!B:C, 2, FALSE)</f>
        <v>Travessa Jeep - Slim - - - Renegade - 2016 A 2025 - Grafite</v>
      </c>
      <c r="AB3116" s="3" t="str">
        <f>VLOOKUP(J3116, sku!B:BM, 64, FALSE)</f>
        <v>Fabricação</v>
      </c>
      <c r="AC3116" s="3" t="str">
        <f>LEFT(pedidos[[#This Row],[SKU]],3)</f>
        <v>XJP</v>
      </c>
      <c r="AD3116" s="36" t="str" cm="1">
        <f t="array" aca="1" ref="AD3116" ca="1">IFERROR(
  INDEX(
    montadora[Montadora],
    MATCH(TRUE,LEFT(J3480,NÚCARACT(montadora[SKU Parcial]))=montadora[SKU Parcial],0)
  ),
  ""
)</f>
        <v/>
      </c>
    </row>
    <row r="3117" spans="1:30" customFormat="1" x14ac:dyDescent="0.25">
      <c r="A3117" s="1" t="s">
        <v>4991</v>
      </c>
      <c r="B3117" s="1" t="s">
        <v>4992</v>
      </c>
      <c r="C3117" s="1" t="s">
        <v>132</v>
      </c>
      <c r="D3117" s="1" t="s">
        <v>138</v>
      </c>
      <c r="E3117" s="1" t="s">
        <v>2270</v>
      </c>
      <c r="F3117" s="1" t="s">
        <v>544</v>
      </c>
      <c r="G3117" s="6" t="s">
        <v>11227</v>
      </c>
      <c r="H3117" s="2" t="s">
        <v>47</v>
      </c>
      <c r="I3117" s="1" t="s">
        <v>31</v>
      </c>
      <c r="J3117" s="1" t="s">
        <v>562</v>
      </c>
      <c r="K3117" s="4">
        <v>45818</v>
      </c>
      <c r="L3117" s="16" t="s">
        <v>11229</v>
      </c>
      <c r="M3117" s="26">
        <v>258.8</v>
      </c>
      <c r="N3117" s="2">
        <v>1</v>
      </c>
      <c r="O3117" s="26">
        <v>258.8</v>
      </c>
      <c r="P3117" s="26">
        <v>105</v>
      </c>
      <c r="Q3117" s="26">
        <v>21.27</v>
      </c>
      <c r="R3117" s="26">
        <v>44</v>
      </c>
      <c r="S3117" s="26">
        <v>0</v>
      </c>
      <c r="T3117" s="26">
        <v>26.95</v>
      </c>
      <c r="U3117" s="26">
        <v>61.58</v>
      </c>
      <c r="V3117" s="10">
        <v>0.2379</v>
      </c>
      <c r="W3117" s="1" t="s">
        <v>34</v>
      </c>
      <c r="X3117" s="3"/>
      <c r="Y3117" s="3"/>
      <c r="Z3117" s="5" t="s">
        <v>7980</v>
      </c>
      <c r="AA3117" s="5" t="str">
        <f>VLOOKUP(J3117, sku!B:C, 2, FALSE)</f>
        <v>Travessa Jeep - Slim - - - Renegade - 2016 A 2025 - Preto</v>
      </c>
      <c r="AB3117" s="3" t="str">
        <f>VLOOKUP(J3117, sku!B:BM, 64, FALSE)</f>
        <v>Fabricação</v>
      </c>
      <c r="AC3117" s="3" t="str">
        <f>LEFT(pedidos[[#This Row],[SKU]],3)</f>
        <v>XJP</v>
      </c>
      <c r="AD3117" s="36" t="str" cm="1">
        <f t="array" aca="1" ref="AD3117" ca="1">IFERROR(
  INDEX(
    montadora[Montadora],
    MATCH(TRUE,LEFT(J3481,NÚCARACT(montadora[SKU Parcial]))=montadora[SKU Parcial],0)
  ),
  ""
)</f>
        <v/>
      </c>
    </row>
    <row r="3118" spans="1:30" customFormat="1" x14ac:dyDescent="0.25">
      <c r="A3118" s="1" t="s">
        <v>4995</v>
      </c>
      <c r="B3118" s="1" t="s">
        <v>4996</v>
      </c>
      <c r="C3118" s="1" t="s">
        <v>4997</v>
      </c>
      <c r="D3118" s="1" t="s">
        <v>138</v>
      </c>
      <c r="E3118" s="1" t="s">
        <v>554</v>
      </c>
      <c r="F3118" s="1" t="s">
        <v>555</v>
      </c>
      <c r="G3118" s="6" t="s">
        <v>11227</v>
      </c>
      <c r="H3118" s="2" t="s">
        <v>47</v>
      </c>
      <c r="I3118" s="1" t="s">
        <v>36</v>
      </c>
      <c r="J3118" s="1" t="s">
        <v>1745</v>
      </c>
      <c r="K3118" s="4">
        <v>45823</v>
      </c>
      <c r="L3118" s="16" t="s">
        <v>11229</v>
      </c>
      <c r="M3118" s="26">
        <v>258.8</v>
      </c>
      <c r="N3118" s="2">
        <v>1</v>
      </c>
      <c r="O3118" s="26">
        <v>258.8</v>
      </c>
      <c r="P3118" s="26">
        <v>105</v>
      </c>
      <c r="Q3118" s="26">
        <v>21.27</v>
      </c>
      <c r="R3118" s="26">
        <v>44</v>
      </c>
      <c r="S3118" s="26">
        <v>0</v>
      </c>
      <c r="T3118" s="26">
        <v>26.95</v>
      </c>
      <c r="U3118" s="26">
        <v>61.58</v>
      </c>
      <c r="V3118" s="10">
        <v>0.2379</v>
      </c>
      <c r="W3118" s="1" t="s">
        <v>34</v>
      </c>
      <c r="X3118" s="3"/>
      <c r="Y3118" s="3"/>
      <c r="Z3118" s="5" t="s">
        <v>7980</v>
      </c>
      <c r="AA3118" s="5" t="str">
        <f>VLOOKUP(J3118, sku!B:C, 2, FALSE)</f>
        <v>Travessa Fiat - Slim - - - Palio Weekend - 1997 A 2020 - Preto</v>
      </c>
      <c r="AB3118" s="3" t="str">
        <f>VLOOKUP(J3118, sku!B:BM, 64, FALSE)</f>
        <v>Fabricação</v>
      </c>
      <c r="AC3118" s="3" t="str">
        <f>LEFT(pedidos[[#This Row],[SKU]],3)</f>
        <v>XFI</v>
      </c>
      <c r="AD3118" s="36" t="str" cm="1">
        <f t="array" aca="1" ref="AD3118" ca="1">IFERROR(
  INDEX(
    montadora[Montadora],
    MATCH(TRUE,LEFT(J3482,NÚCARACT(montadora[SKU Parcial]))=montadora[SKU Parcial],0)
  ),
  ""
)</f>
        <v/>
      </c>
    </row>
    <row r="3119" spans="1:30" customFormat="1" x14ac:dyDescent="0.25">
      <c r="A3119" s="1" t="s">
        <v>4998</v>
      </c>
      <c r="B3119" s="1" t="s">
        <v>4999</v>
      </c>
      <c r="C3119" s="1" t="s">
        <v>5000</v>
      </c>
      <c r="D3119" s="1" t="s">
        <v>319</v>
      </c>
      <c r="E3119" s="1" t="s">
        <v>554</v>
      </c>
      <c r="F3119" s="1" t="s">
        <v>555</v>
      </c>
      <c r="G3119" s="6" t="s">
        <v>11227</v>
      </c>
      <c r="H3119" s="2" t="s">
        <v>47</v>
      </c>
      <c r="I3119" s="1" t="s">
        <v>36</v>
      </c>
      <c r="J3119" s="1" t="s">
        <v>5001</v>
      </c>
      <c r="K3119" s="4">
        <v>45827</v>
      </c>
      <c r="L3119" s="16" t="s">
        <v>11229</v>
      </c>
      <c r="M3119" s="26">
        <v>258.8</v>
      </c>
      <c r="N3119" s="2">
        <v>1</v>
      </c>
      <c r="O3119" s="26">
        <v>258.8</v>
      </c>
      <c r="P3119" s="26">
        <v>105</v>
      </c>
      <c r="Q3119" s="26">
        <v>21.27</v>
      </c>
      <c r="R3119" s="26">
        <v>44</v>
      </c>
      <c r="S3119" s="26">
        <v>0</v>
      </c>
      <c r="T3119" s="26">
        <v>26.95</v>
      </c>
      <c r="U3119" s="26">
        <v>61.58</v>
      </c>
      <c r="V3119" s="10">
        <v>0.2379</v>
      </c>
      <c r="W3119" s="1" t="s">
        <v>34</v>
      </c>
      <c r="X3119" s="3"/>
      <c r="Y3119" s="3"/>
      <c r="Z3119" s="5" t="s">
        <v>7980</v>
      </c>
      <c r="AA3119" s="5" t="str">
        <f>VLOOKUP(J3119, sku!B:C, 2, FALSE)</f>
        <v>Travessa Fiat - Slim - - - Idea (Exceto Adventure) - - - Preto</v>
      </c>
      <c r="AB3119" s="3" t="str">
        <f>VLOOKUP(J3119, sku!B:BM, 64, FALSE)</f>
        <v>Fabricação</v>
      </c>
      <c r="AC3119" s="3" t="str">
        <f>LEFT(pedidos[[#This Row],[SKU]],3)</f>
        <v>XFI</v>
      </c>
      <c r="AD3119" s="36" t="str" cm="1">
        <f t="array" aca="1" ref="AD3119" ca="1">IFERROR(
  INDEX(
    montadora[Montadora],
    MATCH(TRUE,LEFT(J3483,NÚCARACT(montadora[SKU Parcial]))=montadora[SKU Parcial],0)
  ),
  ""
)</f>
        <v/>
      </c>
    </row>
    <row r="3120" spans="1:30" customFormat="1" x14ac:dyDescent="0.25">
      <c r="A3120" s="1" t="s">
        <v>5002</v>
      </c>
      <c r="B3120" s="1" t="s">
        <v>36</v>
      </c>
      <c r="C3120" s="1" t="s">
        <v>5003</v>
      </c>
      <c r="D3120" s="1" t="s">
        <v>538</v>
      </c>
      <c r="E3120" s="1" t="s">
        <v>554</v>
      </c>
      <c r="F3120" s="1" t="s">
        <v>555</v>
      </c>
      <c r="G3120" s="6" t="s">
        <v>11227</v>
      </c>
      <c r="H3120" s="2" t="s">
        <v>47</v>
      </c>
      <c r="I3120" s="1" t="s">
        <v>36</v>
      </c>
      <c r="J3120" s="1" t="s">
        <v>5004</v>
      </c>
      <c r="K3120" s="4">
        <v>45829</v>
      </c>
      <c r="L3120" s="16" t="s">
        <v>11229</v>
      </c>
      <c r="M3120" s="26">
        <v>258.8</v>
      </c>
      <c r="N3120" s="2">
        <v>1</v>
      </c>
      <c r="O3120" s="26">
        <v>258.8</v>
      </c>
      <c r="P3120" s="26">
        <v>105</v>
      </c>
      <c r="Q3120" s="26">
        <v>21.27</v>
      </c>
      <c r="R3120" s="26">
        <v>44</v>
      </c>
      <c r="S3120" s="26">
        <v>0</v>
      </c>
      <c r="T3120" s="26">
        <v>26.95</v>
      </c>
      <c r="U3120" s="26">
        <v>61.58</v>
      </c>
      <c r="V3120" s="10">
        <v>0.2379</v>
      </c>
      <c r="W3120" s="1" t="s">
        <v>34</v>
      </c>
      <c r="X3120" s="3"/>
      <c r="Y3120" s="3"/>
      <c r="Z3120" s="5" t="s">
        <v>7980</v>
      </c>
      <c r="AA3120" s="5" t="str">
        <f>VLOOKUP(J3120, sku!B:C, 2, FALSE)</f>
        <v>Travessa Fiat - Slim - - - Doblo - 2003 A 2021 - Grafite</v>
      </c>
      <c r="AB3120" s="3" t="str">
        <f>VLOOKUP(J3120, sku!B:BM, 64, FALSE)</f>
        <v>Fabricação</v>
      </c>
      <c r="AC3120" s="3" t="str">
        <f>LEFT(pedidos[[#This Row],[SKU]],3)</f>
        <v>XFI</v>
      </c>
      <c r="AD3120" s="36" t="str" cm="1">
        <f t="array" aca="1" ref="AD3120" ca="1">IFERROR(
  INDEX(
    montadora[Montadora],
    MATCH(TRUE,LEFT(J3484,NÚCARACT(montadora[SKU Parcial]))=montadora[SKU Parcial],0)
  ),
  ""
)</f>
        <v/>
      </c>
    </row>
    <row r="3121" spans="1:30" customFormat="1" x14ac:dyDescent="0.25">
      <c r="A3121" s="1" t="s">
        <v>5005</v>
      </c>
      <c r="B3121" s="1" t="s">
        <v>5006</v>
      </c>
      <c r="C3121" s="1" t="s">
        <v>925</v>
      </c>
      <c r="D3121" s="1" t="s">
        <v>27</v>
      </c>
      <c r="E3121" s="1" t="s">
        <v>2270</v>
      </c>
      <c r="F3121" s="1" t="s">
        <v>544</v>
      </c>
      <c r="G3121" s="6" t="s">
        <v>11227</v>
      </c>
      <c r="H3121" s="2" t="s">
        <v>47</v>
      </c>
      <c r="I3121" s="1" t="s">
        <v>36</v>
      </c>
      <c r="J3121" s="1" t="s">
        <v>2271</v>
      </c>
      <c r="K3121" s="4">
        <v>45835</v>
      </c>
      <c r="L3121" s="16" t="s">
        <v>11229</v>
      </c>
      <c r="M3121" s="26">
        <v>258.8</v>
      </c>
      <c r="N3121" s="2">
        <v>1</v>
      </c>
      <c r="O3121" s="26">
        <v>258.8</v>
      </c>
      <c r="P3121" s="26">
        <v>105</v>
      </c>
      <c r="Q3121" s="26">
        <v>21.27</v>
      </c>
      <c r="R3121" s="26">
        <v>44</v>
      </c>
      <c r="S3121" s="26">
        <v>0</v>
      </c>
      <c r="T3121" s="26">
        <v>26.95</v>
      </c>
      <c r="U3121" s="26">
        <v>61.58</v>
      </c>
      <c r="V3121" s="10">
        <v>0.2379</v>
      </c>
      <c r="W3121" s="1" t="s">
        <v>34</v>
      </c>
      <c r="X3121" s="3"/>
      <c r="Y3121" s="3"/>
      <c r="Z3121" s="5" t="s">
        <v>7980</v>
      </c>
      <c r="AA3121" s="5" t="str">
        <f>VLOOKUP(J3121, sku!B:C, 2, FALSE)</f>
        <v>Travessa Jeep - Slim - - - Cherokee - 2008 A 2012 - Prata</v>
      </c>
      <c r="AB3121" s="3" t="str">
        <f>VLOOKUP(J3121, sku!B:BM, 64, FALSE)</f>
        <v>Fabricação</v>
      </c>
      <c r="AC3121" s="3" t="str">
        <f>LEFT(pedidos[[#This Row],[SKU]],3)</f>
        <v>XJP</v>
      </c>
      <c r="AD3121" s="36" t="str" cm="1">
        <f t="array" aca="1" ref="AD3121" ca="1">IFERROR(
  INDEX(
    montadora[Montadora],
    MATCH(TRUE,LEFT(J3485,NÚCARACT(montadora[SKU Parcial]))=montadora[SKU Parcial],0)
  ),
  ""
)</f>
        <v/>
      </c>
    </row>
    <row r="3122" spans="1:30" customFormat="1" x14ac:dyDescent="0.25">
      <c r="A3122" s="1" t="s">
        <v>5033</v>
      </c>
      <c r="B3122" s="1" t="s">
        <v>5034</v>
      </c>
      <c r="C3122" s="1" t="s">
        <v>925</v>
      </c>
      <c r="D3122" s="1" t="s">
        <v>319</v>
      </c>
      <c r="E3122" s="1" t="s">
        <v>4423</v>
      </c>
      <c r="F3122" s="1" t="s">
        <v>4424</v>
      </c>
      <c r="G3122" s="6" t="s">
        <v>11227</v>
      </c>
      <c r="H3122" s="2" t="s">
        <v>47</v>
      </c>
      <c r="I3122" s="1" t="s">
        <v>36</v>
      </c>
      <c r="J3122" s="1" t="s">
        <v>4425</v>
      </c>
      <c r="K3122" s="4">
        <v>45812</v>
      </c>
      <c r="L3122" s="16" t="s">
        <v>11229</v>
      </c>
      <c r="M3122" s="26">
        <v>258.8</v>
      </c>
      <c r="N3122" s="2">
        <v>1</v>
      </c>
      <c r="O3122" s="26">
        <v>258.8</v>
      </c>
      <c r="P3122" s="26">
        <v>105</v>
      </c>
      <c r="Q3122" s="26">
        <v>21.27</v>
      </c>
      <c r="R3122" s="26">
        <v>44</v>
      </c>
      <c r="S3122" s="26">
        <v>0</v>
      </c>
      <c r="T3122" s="26">
        <v>28.45</v>
      </c>
      <c r="U3122" s="26">
        <v>60.08</v>
      </c>
      <c r="V3122" s="10">
        <v>0.23219999999999999</v>
      </c>
      <c r="W3122" s="1" t="s">
        <v>89</v>
      </c>
      <c r="X3122" s="3"/>
      <c r="Y3122" s="3"/>
      <c r="Z3122" s="5" t="s">
        <v>7980</v>
      </c>
      <c r="AA3122" s="5" t="str">
        <f>VLOOKUP(J3122, sku!B:C, 2, FALSE)</f>
        <v>Travessa Ford - Slim - - - Ecosport - 2013 A 2021 - Preto</v>
      </c>
      <c r="AB3122" s="3" t="str">
        <f>VLOOKUP(J3122, sku!B:BM, 64, FALSE)</f>
        <v>Fabricação</v>
      </c>
      <c r="AC3122" s="3" t="str">
        <f>LEFT(pedidos[[#This Row],[SKU]],3)</f>
        <v>XFD</v>
      </c>
      <c r="AD3122" s="36" t="str" cm="1">
        <f t="array" aca="1" ref="AD3122" ca="1">IFERROR(
  INDEX(
    montadora[Montadora],
    MATCH(TRUE,LEFT(J3486,NÚCARACT(montadora[SKU Parcial]))=montadora[SKU Parcial],0)
  ),
  ""
)</f>
        <v/>
      </c>
    </row>
    <row r="3123" spans="1:30" customFormat="1" x14ac:dyDescent="0.25">
      <c r="A3123" s="1" t="s">
        <v>5035</v>
      </c>
      <c r="B3123" s="1" t="s">
        <v>36</v>
      </c>
      <c r="C3123" s="1" t="s">
        <v>5036</v>
      </c>
      <c r="D3123" s="1" t="s">
        <v>420</v>
      </c>
      <c r="E3123" s="1" t="s">
        <v>4423</v>
      </c>
      <c r="F3123" s="1" t="s">
        <v>4424</v>
      </c>
      <c r="G3123" s="6" t="s">
        <v>11227</v>
      </c>
      <c r="H3123" s="2" t="s">
        <v>47</v>
      </c>
      <c r="I3123" s="1" t="s">
        <v>36</v>
      </c>
      <c r="J3123" s="1" t="s">
        <v>5037</v>
      </c>
      <c r="K3123" s="4">
        <v>45815</v>
      </c>
      <c r="L3123" s="16" t="s">
        <v>11229</v>
      </c>
      <c r="M3123" s="26">
        <v>258.8</v>
      </c>
      <c r="N3123" s="2">
        <v>1</v>
      </c>
      <c r="O3123" s="26">
        <v>258.8</v>
      </c>
      <c r="P3123" s="26">
        <v>105</v>
      </c>
      <c r="Q3123" s="26">
        <v>21.27</v>
      </c>
      <c r="R3123" s="26">
        <v>44</v>
      </c>
      <c r="S3123" s="26">
        <v>0</v>
      </c>
      <c r="T3123" s="26">
        <v>28.45</v>
      </c>
      <c r="U3123" s="26">
        <v>60.08</v>
      </c>
      <c r="V3123" s="10">
        <v>0.23219999999999999</v>
      </c>
      <c r="W3123" s="1" t="s">
        <v>34</v>
      </c>
      <c r="X3123" s="3"/>
      <c r="Y3123" s="3"/>
      <c r="Z3123" s="5" t="s">
        <v>7980</v>
      </c>
      <c r="AA3123" s="5" t="str">
        <f>VLOOKUP(J3123, sku!B:C, 2, FALSE)</f>
        <v>Travessa Ford - Slim - - - Ecosport - 2013 A 2021 - Grafite</v>
      </c>
      <c r="AB3123" s="3" t="str">
        <f>VLOOKUP(J3123, sku!B:BM, 64, FALSE)</f>
        <v>Fabricação</v>
      </c>
      <c r="AC3123" s="3" t="str">
        <f>LEFT(pedidos[[#This Row],[SKU]],3)</f>
        <v>XFD</v>
      </c>
      <c r="AD3123" s="36" t="str" cm="1">
        <f t="array" aca="1" ref="AD3123" ca="1">IFERROR(
  INDEX(
    montadora[Montadora],
    MATCH(TRUE,LEFT(J3487,NÚCARACT(montadora[SKU Parcial]))=montadora[SKU Parcial],0)
  ),
  ""
)</f>
        <v/>
      </c>
    </row>
    <row r="3124" spans="1:30" customFormat="1" x14ac:dyDescent="0.25">
      <c r="A3124" s="1" t="s">
        <v>5038</v>
      </c>
      <c r="B3124" s="1" t="s">
        <v>36</v>
      </c>
      <c r="C3124" s="1" t="s">
        <v>1900</v>
      </c>
      <c r="D3124" s="1" t="s">
        <v>319</v>
      </c>
      <c r="E3124" s="1" t="s">
        <v>4423</v>
      </c>
      <c r="F3124" s="1" t="s">
        <v>4424</v>
      </c>
      <c r="G3124" s="6" t="s">
        <v>11227</v>
      </c>
      <c r="H3124" s="2" t="s">
        <v>47</v>
      </c>
      <c r="I3124" s="1" t="s">
        <v>36</v>
      </c>
      <c r="J3124" s="1" t="s">
        <v>5037</v>
      </c>
      <c r="K3124" s="4">
        <v>45838</v>
      </c>
      <c r="L3124" s="16" t="s">
        <v>11229</v>
      </c>
      <c r="M3124" s="26">
        <v>258.8</v>
      </c>
      <c r="N3124" s="2">
        <v>1</v>
      </c>
      <c r="O3124" s="26">
        <v>258.8</v>
      </c>
      <c r="P3124" s="26">
        <v>105</v>
      </c>
      <c r="Q3124" s="26">
        <v>21.27</v>
      </c>
      <c r="R3124" s="26">
        <v>44</v>
      </c>
      <c r="S3124" s="26">
        <v>0</v>
      </c>
      <c r="T3124" s="26">
        <v>28.45</v>
      </c>
      <c r="U3124" s="26">
        <v>60.08</v>
      </c>
      <c r="V3124" s="10">
        <v>0.23219999999999999</v>
      </c>
      <c r="W3124" s="1" t="s">
        <v>34</v>
      </c>
      <c r="X3124" s="3"/>
      <c r="Y3124" s="3"/>
      <c r="Z3124" s="5" t="s">
        <v>7980</v>
      </c>
      <c r="AA3124" s="5" t="str">
        <f>VLOOKUP(J3124, sku!B:C, 2, FALSE)</f>
        <v>Travessa Ford - Slim - - - Ecosport - 2013 A 2021 - Grafite</v>
      </c>
      <c r="AB3124" s="3" t="str">
        <f>VLOOKUP(J3124, sku!B:BM, 64, FALSE)</f>
        <v>Fabricação</v>
      </c>
      <c r="AC3124" s="3" t="str">
        <f>LEFT(pedidos[[#This Row],[SKU]],3)</f>
        <v>XFD</v>
      </c>
      <c r="AD3124" s="36" t="str" cm="1">
        <f t="array" aca="1" ref="AD3124" ca="1">IFERROR(
  INDEX(
    montadora[Montadora],
    MATCH(TRUE,LEFT(J3488,NÚCARACT(montadora[SKU Parcial]))=montadora[SKU Parcial],0)
  ),
  ""
)</f>
        <v/>
      </c>
    </row>
    <row r="3125" spans="1:30" customFormat="1" x14ac:dyDescent="0.25">
      <c r="A3125" s="1" t="s">
        <v>5053</v>
      </c>
      <c r="B3125" s="1" t="s">
        <v>36</v>
      </c>
      <c r="C3125" s="1" t="s">
        <v>5054</v>
      </c>
      <c r="D3125" s="1" t="s">
        <v>420</v>
      </c>
      <c r="E3125" s="1" t="s">
        <v>66</v>
      </c>
      <c r="F3125" s="1" t="s">
        <v>71</v>
      </c>
      <c r="G3125" s="6" t="s">
        <v>11227</v>
      </c>
      <c r="H3125" s="2" t="s">
        <v>30</v>
      </c>
      <c r="I3125" s="1" t="s">
        <v>36</v>
      </c>
      <c r="J3125" s="1" t="s">
        <v>354</v>
      </c>
      <c r="K3125" s="4">
        <v>45830</v>
      </c>
      <c r="L3125" s="16" t="s">
        <v>11229</v>
      </c>
      <c r="M3125" s="26">
        <v>228.8</v>
      </c>
      <c r="N3125" s="2">
        <v>1</v>
      </c>
      <c r="O3125" s="26">
        <v>228.8</v>
      </c>
      <c r="P3125" s="26">
        <v>105</v>
      </c>
      <c r="Q3125" s="26">
        <v>18.809999999999999</v>
      </c>
      <c r="R3125" s="26">
        <v>27.46</v>
      </c>
      <c r="S3125" s="26">
        <v>0</v>
      </c>
      <c r="T3125" s="26">
        <v>24.95</v>
      </c>
      <c r="U3125" s="26">
        <v>52.58</v>
      </c>
      <c r="V3125" s="10">
        <v>0.2298</v>
      </c>
      <c r="W3125" s="1" t="s">
        <v>34</v>
      </c>
      <c r="X3125" s="3"/>
      <c r="Y3125" s="3"/>
      <c r="Z3125" s="5" t="s">
        <v>7980</v>
      </c>
      <c r="AA3125" s="5" t="str">
        <f>VLOOKUP(J3125, sku!B:C, 2, FALSE)</f>
        <v>Travessa Chevrolet - Slim - - - Spin - 2012 A 2024 - Preto</v>
      </c>
      <c r="AB3125" s="3" t="str">
        <f>VLOOKUP(J3125, sku!B:BM, 64, FALSE)</f>
        <v>Fabricação</v>
      </c>
      <c r="AC3125" s="3" t="str">
        <f>LEFT(pedidos[[#This Row],[SKU]],3)</f>
        <v>XGM</v>
      </c>
      <c r="AD3125" s="36" t="str" cm="1">
        <f t="array" aca="1" ref="AD3125" ca="1">IFERROR(
  INDEX(
    montadora[Montadora],
    MATCH(TRUE,LEFT(J3489,NÚCARACT(montadora[SKU Parcial]))=montadora[SKU Parcial],0)
  ),
  ""
)</f>
        <v/>
      </c>
    </row>
    <row r="3126" spans="1:30" customFormat="1" x14ac:dyDescent="0.25">
      <c r="A3126" s="1" t="s">
        <v>5055</v>
      </c>
      <c r="B3126" s="1" t="s">
        <v>5056</v>
      </c>
      <c r="C3126" s="1" t="s">
        <v>5057</v>
      </c>
      <c r="D3126" s="1" t="s">
        <v>420</v>
      </c>
      <c r="E3126" s="1" t="s">
        <v>66</v>
      </c>
      <c r="F3126" s="1" t="s">
        <v>71</v>
      </c>
      <c r="G3126" s="6" t="s">
        <v>11227</v>
      </c>
      <c r="H3126" s="2" t="s">
        <v>30</v>
      </c>
      <c r="I3126" s="1" t="s">
        <v>36</v>
      </c>
      <c r="J3126" s="1" t="s">
        <v>5058</v>
      </c>
      <c r="K3126" s="4">
        <v>45830</v>
      </c>
      <c r="L3126" s="16" t="s">
        <v>11229</v>
      </c>
      <c r="M3126" s="26">
        <v>228.8</v>
      </c>
      <c r="N3126" s="2">
        <v>1</v>
      </c>
      <c r="O3126" s="26">
        <v>228.8</v>
      </c>
      <c r="P3126" s="26">
        <v>105</v>
      </c>
      <c r="Q3126" s="26">
        <v>18.809999999999999</v>
      </c>
      <c r="R3126" s="26">
        <v>27.46</v>
      </c>
      <c r="S3126" s="26">
        <v>0</v>
      </c>
      <c r="T3126" s="26">
        <v>24.95</v>
      </c>
      <c r="U3126" s="26">
        <v>52.58</v>
      </c>
      <c r="V3126" s="10">
        <v>0.2298</v>
      </c>
      <c r="W3126" s="1" t="s">
        <v>34</v>
      </c>
      <c r="X3126" s="3"/>
      <c r="Y3126" s="3"/>
      <c r="Z3126" s="5" t="s">
        <v>7980</v>
      </c>
      <c r="AA3126" s="5" t="str">
        <f>VLOOKUP(J3126, sku!B:C, 2, FALSE)</f>
        <v>Travessa Chevrolet - Slim - - - Tracker - 2017 A 2019 - Preto</v>
      </c>
      <c r="AB3126" s="3" t="str">
        <f>VLOOKUP(J3126, sku!B:BM, 64, FALSE)</f>
        <v>Fabricação</v>
      </c>
      <c r="AC3126" s="3" t="str">
        <f>LEFT(pedidos[[#This Row],[SKU]],3)</f>
        <v>XGM</v>
      </c>
      <c r="AD3126" s="36" t="str" cm="1">
        <f t="array" aca="1" ref="AD3126" ca="1">IFERROR(
  INDEX(
    montadora[Montadora],
    MATCH(TRUE,LEFT(J3490,NÚCARACT(montadora[SKU Parcial]))=montadora[SKU Parcial],0)
  ),
  ""
)</f>
        <v/>
      </c>
    </row>
    <row r="3127" spans="1:30" customFormat="1" x14ac:dyDescent="0.25">
      <c r="A3127" s="1" t="s">
        <v>7737</v>
      </c>
      <c r="B3127" s="1" t="s">
        <v>7738</v>
      </c>
      <c r="C3127" s="1" t="s">
        <v>4372</v>
      </c>
      <c r="D3127" s="1" t="s">
        <v>319</v>
      </c>
      <c r="E3127" s="1" t="s">
        <v>1705</v>
      </c>
      <c r="F3127" s="1" t="s">
        <v>1706</v>
      </c>
      <c r="G3127" s="6" t="s">
        <v>11227</v>
      </c>
      <c r="H3127" s="2" t="s">
        <v>30</v>
      </c>
      <c r="I3127" s="1" t="s">
        <v>36</v>
      </c>
      <c r="J3127" s="1" t="s">
        <v>1813</v>
      </c>
      <c r="K3127" s="4">
        <v>45792</v>
      </c>
      <c r="L3127" s="16" t="s">
        <v>11229</v>
      </c>
      <c r="M3127" s="26">
        <v>248.8</v>
      </c>
      <c r="N3127" s="2">
        <v>1</v>
      </c>
      <c r="O3127" s="26">
        <v>248.8</v>
      </c>
      <c r="P3127" s="26">
        <v>105</v>
      </c>
      <c r="Q3127" s="26">
        <v>18.93</v>
      </c>
      <c r="R3127" s="26">
        <v>29.86</v>
      </c>
      <c r="S3127" s="26">
        <v>0</v>
      </c>
      <c r="T3127" s="26">
        <v>44.45</v>
      </c>
      <c r="U3127" s="26">
        <v>50.56</v>
      </c>
      <c r="V3127" s="10">
        <v>0.20319999999999999</v>
      </c>
      <c r="W3127" s="1" t="s">
        <v>34</v>
      </c>
      <c r="X3127" s="3"/>
      <c r="Y3127" s="3"/>
      <c r="Z3127" s="5" t="s">
        <v>7980</v>
      </c>
      <c r="AA3127" s="5" t="str">
        <f>VLOOKUP(J3127, sku!B:C, 2, FALSE)</f>
        <v>Travessa Volkswagen - Slim - - - Saveiro Cross - 2010 A 2024 - Grafite</v>
      </c>
      <c r="AB3127" s="3" t="str">
        <f>VLOOKUP(J3127, sku!B:BM, 64, FALSE)</f>
        <v>Fabricação</v>
      </c>
      <c r="AC3127" s="3" t="str">
        <f>LEFT(pedidos[[#This Row],[SKU]],3)</f>
        <v>XVW</v>
      </c>
      <c r="AD3127" s="36" t="str" cm="1">
        <f t="array" aca="1" ref="AD3127" ca="1">IFERROR(
  INDEX(
    montadora[Montadora],
    MATCH(TRUE,LEFT(J3491,NÚCARACT(montadora[SKU Parcial]))=montadora[SKU Parcial],0)
  ),
  ""
)</f>
        <v/>
      </c>
    </row>
    <row r="3128" spans="1:30" customFormat="1" x14ac:dyDescent="0.25">
      <c r="A3128" s="1" t="s">
        <v>5645</v>
      </c>
      <c r="B3128" s="1" t="s">
        <v>5646</v>
      </c>
      <c r="C3128" s="1" t="s">
        <v>5647</v>
      </c>
      <c r="D3128" s="1" t="s">
        <v>420</v>
      </c>
      <c r="E3128" s="1" t="s">
        <v>3097</v>
      </c>
      <c r="F3128" s="1" t="s">
        <v>561</v>
      </c>
      <c r="G3128" s="6" t="s">
        <v>11227</v>
      </c>
      <c r="H3128" s="2" t="s">
        <v>30</v>
      </c>
      <c r="I3128" s="1" t="s">
        <v>36</v>
      </c>
      <c r="J3128" s="1" t="s">
        <v>562</v>
      </c>
      <c r="K3128" s="4">
        <v>45829</v>
      </c>
      <c r="L3128" s="16" t="s">
        <v>11229</v>
      </c>
      <c r="M3128" s="26">
        <v>258.17</v>
      </c>
      <c r="N3128" s="2">
        <v>1</v>
      </c>
      <c r="O3128" s="26">
        <v>258.17</v>
      </c>
      <c r="P3128" s="26">
        <v>105</v>
      </c>
      <c r="Q3128" s="26">
        <v>21.22</v>
      </c>
      <c r="R3128" s="26">
        <v>30.98</v>
      </c>
      <c r="S3128" s="26">
        <v>0</v>
      </c>
      <c r="T3128" s="26">
        <v>65.95</v>
      </c>
      <c r="U3128" s="26">
        <v>35.020000000000003</v>
      </c>
      <c r="V3128" s="10">
        <v>0.1356</v>
      </c>
      <c r="W3128" s="1" t="s">
        <v>34</v>
      </c>
      <c r="X3128" s="3"/>
      <c r="Y3128" s="3"/>
      <c r="Z3128" s="5" t="s">
        <v>7980</v>
      </c>
      <c r="AA3128" s="5" t="str">
        <f>VLOOKUP(J3128, sku!B:C, 2, FALSE)</f>
        <v>Travessa Jeep - Slim - - - Renegade - 2016 A 2025 - Preto</v>
      </c>
      <c r="AB3128" s="3" t="str">
        <f>VLOOKUP(J3128, sku!B:BM, 64, FALSE)</f>
        <v>Fabricação</v>
      </c>
      <c r="AC3128" s="3" t="str">
        <f>LEFT(pedidos[[#This Row],[SKU]],3)</f>
        <v>XJP</v>
      </c>
      <c r="AD3128" s="36" t="str" cm="1">
        <f t="array" aca="1" ref="AD3128" ca="1">IFERROR(
  INDEX(
    montadora[Montadora],
    MATCH(TRUE,LEFT(J3493,NÚCARACT(montadora[SKU Parcial]))=montadora[SKU Parcial],0)
  ),
  ""
)</f>
        <v/>
      </c>
    </row>
    <row r="3129" spans="1:30" customFormat="1" x14ac:dyDescent="0.25">
      <c r="A3129" s="1" t="s">
        <v>5648</v>
      </c>
      <c r="B3129" s="1" t="s">
        <v>36</v>
      </c>
      <c r="C3129" s="1" t="s">
        <v>3335</v>
      </c>
      <c r="D3129" s="1" t="s">
        <v>27</v>
      </c>
      <c r="E3129" s="1" t="s">
        <v>3097</v>
      </c>
      <c r="F3129" s="1" t="s">
        <v>561</v>
      </c>
      <c r="G3129" s="6" t="s">
        <v>11227</v>
      </c>
      <c r="H3129" s="2" t="s">
        <v>30</v>
      </c>
      <c r="I3129" s="1" t="s">
        <v>31</v>
      </c>
      <c r="J3129" s="1" t="s">
        <v>562</v>
      </c>
      <c r="K3129" s="4">
        <v>45834</v>
      </c>
      <c r="L3129" s="16" t="s">
        <v>11229</v>
      </c>
      <c r="M3129" s="26">
        <v>258.17</v>
      </c>
      <c r="N3129" s="2">
        <v>1</v>
      </c>
      <c r="O3129" s="26">
        <v>258.17</v>
      </c>
      <c r="P3129" s="26">
        <v>105</v>
      </c>
      <c r="Q3129" s="26">
        <v>21.22</v>
      </c>
      <c r="R3129" s="26">
        <v>30.98</v>
      </c>
      <c r="S3129" s="26">
        <v>0</v>
      </c>
      <c r="T3129" s="26">
        <v>65.95</v>
      </c>
      <c r="U3129" s="26">
        <v>35.020000000000003</v>
      </c>
      <c r="V3129" s="10">
        <v>0.1356</v>
      </c>
      <c r="W3129" s="1" t="s">
        <v>34</v>
      </c>
      <c r="X3129" s="3"/>
      <c r="Y3129" s="3"/>
      <c r="Z3129" s="5" t="s">
        <v>7980</v>
      </c>
      <c r="AA3129" s="5" t="str">
        <f>VLOOKUP(J3129, sku!B:C, 2, FALSE)</f>
        <v>Travessa Jeep - Slim - - - Renegade - 2016 A 2025 - Preto</v>
      </c>
      <c r="AB3129" s="3" t="str">
        <f>VLOOKUP(J3129, sku!B:BM, 64, FALSE)</f>
        <v>Fabricação</v>
      </c>
      <c r="AC3129" s="3" t="str">
        <f>LEFT(pedidos[[#This Row],[SKU]],3)</f>
        <v>XJP</v>
      </c>
      <c r="AD3129" s="36" t="str" cm="1">
        <f t="array" aca="1" ref="AD3129" ca="1">IFERROR(
  INDEX(
    montadora[Montadora],
    MATCH(TRUE,LEFT(J3494,NÚCARACT(montadora[SKU Parcial]))=montadora[SKU Parcial],0)
  ),
  ""
)</f>
        <v/>
      </c>
    </row>
    <row r="3130" spans="1:30" customFormat="1" x14ac:dyDescent="0.25">
      <c r="A3130" s="6" t="s">
        <v>3882</v>
      </c>
      <c r="B3130" s="6" t="s">
        <v>3883</v>
      </c>
      <c r="C3130" s="6" t="s">
        <v>428</v>
      </c>
      <c r="D3130" s="6" t="s">
        <v>27</v>
      </c>
      <c r="E3130" s="6" t="s">
        <v>501</v>
      </c>
      <c r="F3130" s="6" t="s">
        <v>502</v>
      </c>
      <c r="G3130" s="6" t="s">
        <v>11228</v>
      </c>
      <c r="H3130" s="19" t="s">
        <v>47</v>
      </c>
      <c r="I3130" s="6" t="s">
        <v>31</v>
      </c>
      <c r="J3130" s="6" t="s">
        <v>281</v>
      </c>
      <c r="K3130" s="21">
        <v>45831</v>
      </c>
      <c r="L3130" s="19" t="s">
        <v>33</v>
      </c>
      <c r="M3130" s="25">
        <v>265.8</v>
      </c>
      <c r="N3130" s="19">
        <v>1</v>
      </c>
      <c r="O3130" s="25">
        <v>267.39</v>
      </c>
      <c r="P3130" s="25">
        <v>105</v>
      </c>
      <c r="Q3130" s="25">
        <v>9.89</v>
      </c>
      <c r="R3130" s="25">
        <v>45.19</v>
      </c>
      <c r="S3130" s="25">
        <v>1.59</v>
      </c>
      <c r="T3130" s="25">
        <v>14.31</v>
      </c>
      <c r="U3130" s="25">
        <v>91.41</v>
      </c>
      <c r="V3130" s="23">
        <v>0</v>
      </c>
      <c r="W3130" s="6" t="s">
        <v>34</v>
      </c>
      <c r="X3130" s="5">
        <v>116112987602</v>
      </c>
      <c r="Y3130" s="5">
        <v>45059698326</v>
      </c>
      <c r="Z3130" s="5" t="s">
        <v>7980</v>
      </c>
      <c r="AA3130" s="5" t="str">
        <f>VLOOKUP(J3130, sku!B:C, 2, FALSE)</f>
        <v>Travessa Fiat - Slim - - - Strada Endurance Freedom Volcano - 2020+ - Preto</v>
      </c>
      <c r="AB3130" s="3" t="str">
        <f>VLOOKUP(J3130, sku!B:BM, 64, FALSE)</f>
        <v>Fabricação</v>
      </c>
      <c r="AC3130" s="3" t="str">
        <f>LEFT(pedidos[[#This Row],[SKU]],3)</f>
        <v>XFI</v>
      </c>
      <c r="AD3130" s="36" t="str" cm="1">
        <f t="array" aca="1" ref="AD3130" ca="1">IFERROR(
  INDEX(
    montadora[Montadora],
    MATCH(TRUE,LEFT(J3509,NÚCARACT(montadora[SKU Parcial]))=montadora[SKU Parcial],0)
  ),
  ""
)</f>
        <v/>
      </c>
    </row>
    <row r="3131" spans="1:30" customFormat="1" x14ac:dyDescent="0.25">
      <c r="A3131" s="6" t="s">
        <v>3884</v>
      </c>
      <c r="B3131" s="6" t="s">
        <v>3885</v>
      </c>
      <c r="C3131" s="6" t="s">
        <v>3886</v>
      </c>
      <c r="D3131" s="6" t="s">
        <v>27</v>
      </c>
      <c r="E3131" s="6" t="s">
        <v>501</v>
      </c>
      <c r="F3131" s="6" t="s">
        <v>502</v>
      </c>
      <c r="G3131" s="6" t="s">
        <v>11228</v>
      </c>
      <c r="H3131" s="19" t="s">
        <v>47</v>
      </c>
      <c r="I3131" s="6" t="s">
        <v>31</v>
      </c>
      <c r="J3131" s="6" t="s">
        <v>281</v>
      </c>
      <c r="K3131" s="21">
        <v>45837</v>
      </c>
      <c r="L3131" s="19" t="s">
        <v>33</v>
      </c>
      <c r="M3131" s="25">
        <v>265.8</v>
      </c>
      <c r="N3131" s="19">
        <v>1</v>
      </c>
      <c r="O3131" s="25">
        <v>267.39</v>
      </c>
      <c r="P3131" s="25">
        <v>105</v>
      </c>
      <c r="Q3131" s="25">
        <v>9.89</v>
      </c>
      <c r="R3131" s="25">
        <v>45.19</v>
      </c>
      <c r="S3131" s="25">
        <v>1.59</v>
      </c>
      <c r="T3131" s="25">
        <v>14.31</v>
      </c>
      <c r="U3131" s="25">
        <v>91.41</v>
      </c>
      <c r="V3131" s="23">
        <v>0</v>
      </c>
      <c r="W3131" s="6" t="s">
        <v>34</v>
      </c>
      <c r="X3131" s="5">
        <v>116255960791</v>
      </c>
      <c r="Y3131" s="5">
        <v>45088370582</v>
      </c>
      <c r="Z3131" s="5" t="s">
        <v>7980</v>
      </c>
      <c r="AA3131" s="5" t="str">
        <f>VLOOKUP(J3131, sku!B:C, 2, FALSE)</f>
        <v>Travessa Fiat - Slim - - - Strada Endurance Freedom Volcano - 2020+ - Preto</v>
      </c>
      <c r="AB3131" s="3" t="str">
        <f>VLOOKUP(J3131, sku!B:BM, 64, FALSE)</f>
        <v>Fabricação</v>
      </c>
      <c r="AC3131" s="3" t="str">
        <f>LEFT(pedidos[[#This Row],[SKU]],3)</f>
        <v>XFI</v>
      </c>
      <c r="AD3131" s="36" t="str" cm="1">
        <f t="array" aca="1" ref="AD3131" ca="1">IFERROR(
  INDEX(
    montadora[Montadora],
    MATCH(TRUE,LEFT(J3510,NÚCARACT(montadora[SKU Parcial]))=montadora[SKU Parcial],0)
  ),
  ""
)</f>
        <v/>
      </c>
    </row>
    <row r="3132" spans="1:30" customFormat="1" x14ac:dyDescent="0.25">
      <c r="A3132" s="6" t="s">
        <v>3950</v>
      </c>
      <c r="B3132" s="6" t="s">
        <v>36</v>
      </c>
      <c r="C3132" s="6" t="s">
        <v>3951</v>
      </c>
      <c r="D3132" s="6" t="s">
        <v>27</v>
      </c>
      <c r="E3132" s="6" t="s">
        <v>3952</v>
      </c>
      <c r="F3132" s="6" t="s">
        <v>581</v>
      </c>
      <c r="G3132" s="6" t="s">
        <v>11228</v>
      </c>
      <c r="H3132" s="19" t="s">
        <v>47</v>
      </c>
      <c r="I3132" s="6" t="s">
        <v>36</v>
      </c>
      <c r="J3132" s="6" t="s">
        <v>1730</v>
      </c>
      <c r="K3132" s="21">
        <v>45818</v>
      </c>
      <c r="L3132" s="19" t="s">
        <v>33</v>
      </c>
      <c r="M3132" s="25">
        <v>258.8</v>
      </c>
      <c r="N3132" s="19">
        <v>1</v>
      </c>
      <c r="O3132" s="25">
        <v>260.39</v>
      </c>
      <c r="P3132" s="25">
        <v>105</v>
      </c>
      <c r="Q3132" s="25">
        <v>9.6300000000000008</v>
      </c>
      <c r="R3132" s="25">
        <v>44</v>
      </c>
      <c r="S3132" s="25">
        <v>1.59</v>
      </c>
      <c r="T3132" s="25">
        <v>14.31</v>
      </c>
      <c r="U3132" s="25">
        <v>85.86</v>
      </c>
      <c r="V3132" s="23">
        <v>0</v>
      </c>
      <c r="W3132" s="6" t="s">
        <v>89</v>
      </c>
      <c r="X3132" s="5">
        <v>114198292783</v>
      </c>
      <c r="Y3132" s="5">
        <v>44997890608</v>
      </c>
      <c r="Z3132" s="5" t="s">
        <v>7980</v>
      </c>
      <c r="AA3132" s="5" t="str">
        <f>VLOOKUP(J3132, sku!B:C, 2, FALSE)</f>
        <v>Travessa Mitsubishi - Slim - - - Pajero TR4 - 2010 A 2015 - Preto</v>
      </c>
      <c r="AB3132" s="3" t="str">
        <f>VLOOKUP(J3132, sku!B:BM, 64, FALSE)</f>
        <v>Fabricação</v>
      </c>
      <c r="AC3132" s="3" t="str">
        <f>LEFT(pedidos[[#This Row],[SKU]],3)</f>
        <v>XMT</v>
      </c>
      <c r="AD3132" s="36" t="str" cm="1">
        <f t="array" aca="1" ref="AD3132" ca="1">IFERROR(
  INDEX(
    montadora[Montadora],
    MATCH(TRUE,LEFT(J3511,NÚCARACT(montadora[SKU Parcial]))=montadora[SKU Parcial],0)
  ),
  ""
)</f>
        <v/>
      </c>
    </row>
    <row r="3133" spans="1:30" customFormat="1" x14ac:dyDescent="0.25">
      <c r="A3133" s="6" t="s">
        <v>3986</v>
      </c>
      <c r="B3133" s="6" t="s">
        <v>36</v>
      </c>
      <c r="C3133" s="6" t="s">
        <v>3987</v>
      </c>
      <c r="D3133" s="6" t="s">
        <v>27</v>
      </c>
      <c r="E3133" s="6" t="s">
        <v>1659</v>
      </c>
      <c r="F3133" s="6" t="s">
        <v>1660</v>
      </c>
      <c r="G3133" s="6" t="s">
        <v>11228</v>
      </c>
      <c r="H3133" s="19" t="s">
        <v>47</v>
      </c>
      <c r="I3133" s="6" t="s">
        <v>31</v>
      </c>
      <c r="J3133" s="6" t="s">
        <v>562</v>
      </c>
      <c r="K3133" s="21">
        <v>45823</v>
      </c>
      <c r="L3133" s="19" t="s">
        <v>33</v>
      </c>
      <c r="M3133" s="25">
        <v>253.96</v>
      </c>
      <c r="N3133" s="19">
        <v>1</v>
      </c>
      <c r="O3133" s="25">
        <v>255.55</v>
      </c>
      <c r="P3133" s="25">
        <v>105</v>
      </c>
      <c r="Q3133" s="25">
        <v>9.4499999999999993</v>
      </c>
      <c r="R3133" s="25">
        <v>43.17</v>
      </c>
      <c r="S3133" s="25">
        <v>1.59</v>
      </c>
      <c r="T3133" s="25">
        <v>14.31</v>
      </c>
      <c r="U3133" s="25">
        <v>82.03</v>
      </c>
      <c r="V3133" s="23">
        <v>0</v>
      </c>
      <c r="W3133" s="6" t="s">
        <v>34</v>
      </c>
      <c r="X3133" s="5">
        <v>115236530932</v>
      </c>
      <c r="Y3133" s="5">
        <v>45021483730</v>
      </c>
      <c r="Z3133" s="5" t="s">
        <v>7980</v>
      </c>
      <c r="AA3133" s="5" t="str">
        <f>VLOOKUP(J3133, sku!B:C, 2, FALSE)</f>
        <v>Travessa Jeep - Slim - - - Renegade - 2016 A 2025 - Preto</v>
      </c>
      <c r="AB3133" s="3" t="str">
        <f>VLOOKUP(J3133, sku!B:BM, 64, FALSE)</f>
        <v>Fabricação</v>
      </c>
      <c r="AC3133" s="3" t="str">
        <f>LEFT(pedidos[[#This Row],[SKU]],3)</f>
        <v>XJP</v>
      </c>
      <c r="AD3133" s="36" t="str" cm="1">
        <f t="array" aca="1" ref="AD3133" ca="1">IFERROR(
  INDEX(
    montadora[Montadora],
    MATCH(TRUE,LEFT(#REF!,NÚCARACT(montadora[SKU Parcial]))=montadora[SKU Parcial],0)
  ),
  ""
)</f>
        <v/>
      </c>
    </row>
    <row r="3134" spans="1:30" customFormat="1" x14ac:dyDescent="0.25">
      <c r="A3134" s="6" t="s">
        <v>4327</v>
      </c>
      <c r="B3134" s="6" t="s">
        <v>36</v>
      </c>
      <c r="C3134" s="6" t="s">
        <v>4328</v>
      </c>
      <c r="D3134" s="6" t="s">
        <v>45</v>
      </c>
      <c r="E3134" s="6" t="s">
        <v>1659</v>
      </c>
      <c r="F3134" s="6" t="s">
        <v>1660</v>
      </c>
      <c r="G3134" s="6" t="s">
        <v>11228</v>
      </c>
      <c r="H3134" s="19" t="s">
        <v>47</v>
      </c>
      <c r="I3134" s="6" t="s">
        <v>36</v>
      </c>
      <c r="J3134" s="6" t="s">
        <v>562</v>
      </c>
      <c r="K3134" s="21">
        <v>45832</v>
      </c>
      <c r="L3134" s="19" t="s">
        <v>11229</v>
      </c>
      <c r="M3134" s="25">
        <v>265.8</v>
      </c>
      <c r="N3134" s="19">
        <v>1</v>
      </c>
      <c r="O3134" s="25">
        <v>265.8</v>
      </c>
      <c r="P3134" s="25">
        <v>105</v>
      </c>
      <c r="Q3134" s="25">
        <v>9.89</v>
      </c>
      <c r="R3134" s="25">
        <v>45.19</v>
      </c>
      <c r="S3134" s="25">
        <v>0</v>
      </c>
      <c r="T3134" s="25">
        <v>24.95</v>
      </c>
      <c r="U3134" s="25">
        <v>80.77</v>
      </c>
      <c r="V3134" s="23">
        <v>0</v>
      </c>
      <c r="W3134" s="6" t="s">
        <v>34</v>
      </c>
      <c r="X3134" s="5">
        <v>115700913365</v>
      </c>
      <c r="Y3134" s="5">
        <v>45063713738</v>
      </c>
      <c r="Z3134" s="5" t="s">
        <v>7980</v>
      </c>
      <c r="AA3134" s="5" t="str">
        <f>VLOOKUP(J3134, sku!B:C, 2, FALSE)</f>
        <v>Travessa Jeep - Slim - - - Renegade - 2016 A 2025 - Preto</v>
      </c>
      <c r="AB3134" s="3" t="str">
        <f>VLOOKUP(J3134, sku!B:BM, 64, FALSE)</f>
        <v>Fabricação</v>
      </c>
      <c r="AC3134" s="3" t="str">
        <f>LEFT(pedidos[[#This Row],[SKU]],3)</f>
        <v>XJP</v>
      </c>
      <c r="AD3134" s="36" t="str" cm="1">
        <f t="array" aca="1" ref="AD3134" ca="1">IFERROR(
  INDEX(
    montadora[Montadora],
    MATCH(TRUE,LEFT(#REF!,NÚCARACT(montadora[SKU Parcial]))=montadora[SKU Parcial],0)
  ),
  ""
)</f>
        <v/>
      </c>
    </row>
    <row r="3135" spans="1:30" customFormat="1" x14ac:dyDescent="0.25">
      <c r="A3135" s="6" t="s">
        <v>4329</v>
      </c>
      <c r="B3135" s="6" t="s">
        <v>36</v>
      </c>
      <c r="C3135" s="6" t="s">
        <v>4330</v>
      </c>
      <c r="D3135" s="6" t="s">
        <v>45</v>
      </c>
      <c r="E3135" s="6" t="s">
        <v>4331</v>
      </c>
      <c r="F3135" s="6" t="s">
        <v>4332</v>
      </c>
      <c r="G3135" s="6" t="s">
        <v>11228</v>
      </c>
      <c r="H3135" s="19" t="s">
        <v>47</v>
      </c>
      <c r="I3135" s="6" t="s">
        <v>31</v>
      </c>
      <c r="J3135" s="6" t="s">
        <v>4333</v>
      </c>
      <c r="K3135" s="21">
        <v>45815</v>
      </c>
      <c r="L3135" s="19" t="s">
        <v>11229</v>
      </c>
      <c r="M3135" s="25">
        <v>272.8</v>
      </c>
      <c r="N3135" s="19">
        <v>1</v>
      </c>
      <c r="O3135" s="25">
        <v>272.8</v>
      </c>
      <c r="P3135" s="25">
        <v>105</v>
      </c>
      <c r="Q3135" s="25">
        <v>10.15</v>
      </c>
      <c r="R3135" s="25">
        <v>46.38</v>
      </c>
      <c r="S3135" s="25">
        <v>0</v>
      </c>
      <c r="T3135" s="25">
        <v>28.45</v>
      </c>
      <c r="U3135" s="25">
        <v>82.82</v>
      </c>
      <c r="V3135" s="23">
        <v>0</v>
      </c>
      <c r="W3135" s="6" t="s">
        <v>34</v>
      </c>
      <c r="X3135" s="5" t="s">
        <v>11224</v>
      </c>
      <c r="Y3135" s="5">
        <v>44980382774</v>
      </c>
      <c r="Z3135" s="5" t="s">
        <v>7980</v>
      </c>
      <c r="AA3135" s="5" t="str">
        <f>VLOOKUP(J3135, sku!B:C, 2, FALSE)</f>
        <v>Travessa Renault - Slim - - - Sandero Stepway G2 - 2015+ - Prata</v>
      </c>
      <c r="AB3135" s="3" t="str">
        <f>VLOOKUP(J3135, sku!B:BM, 64, FALSE)</f>
        <v>Fabricação</v>
      </c>
      <c r="AC3135" s="3" t="str">
        <f>LEFT(pedidos[[#This Row],[SKU]],3)</f>
        <v>XRE</v>
      </c>
      <c r="AD3135" s="36" t="str" cm="1">
        <f t="array" aca="1" ref="AD3135" ca="1">IFERROR(
  INDEX(
    montadora[Montadora],
    MATCH(TRUE,LEFT(#REF!,NÚCARACT(montadora[SKU Parcial]))=montadora[SKU Parcial],0)
  ),
  ""
)</f>
        <v/>
      </c>
    </row>
    <row r="3136" spans="1:30" customFormat="1" x14ac:dyDescent="0.25">
      <c r="A3136" s="6" t="s">
        <v>4334</v>
      </c>
      <c r="B3136" s="6" t="s">
        <v>4335</v>
      </c>
      <c r="C3136" s="6" t="s">
        <v>4286</v>
      </c>
      <c r="D3136" s="6" t="s">
        <v>319</v>
      </c>
      <c r="E3136" s="6" t="s">
        <v>4331</v>
      </c>
      <c r="F3136" s="6" t="s">
        <v>4332</v>
      </c>
      <c r="G3136" s="6" t="s">
        <v>11228</v>
      </c>
      <c r="H3136" s="19" t="s">
        <v>47</v>
      </c>
      <c r="I3136" s="6" t="s">
        <v>31</v>
      </c>
      <c r="J3136" s="6" t="s">
        <v>4336</v>
      </c>
      <c r="K3136" s="21">
        <v>45816</v>
      </c>
      <c r="L3136" s="19" t="s">
        <v>11229</v>
      </c>
      <c r="M3136" s="25">
        <v>272.8</v>
      </c>
      <c r="N3136" s="19">
        <v>1</v>
      </c>
      <c r="O3136" s="25">
        <v>272.8</v>
      </c>
      <c r="P3136" s="25">
        <v>105</v>
      </c>
      <c r="Q3136" s="25">
        <v>10.15</v>
      </c>
      <c r="R3136" s="25">
        <v>46.38</v>
      </c>
      <c r="S3136" s="25">
        <v>0</v>
      </c>
      <c r="T3136" s="25">
        <v>28.45</v>
      </c>
      <c r="U3136" s="25">
        <v>82.82</v>
      </c>
      <c r="V3136" s="23">
        <v>0</v>
      </c>
      <c r="W3136" s="6" t="s">
        <v>34</v>
      </c>
      <c r="X3136" s="5">
        <v>114394379174</v>
      </c>
      <c r="Y3136" s="5">
        <v>44983967034</v>
      </c>
      <c r="Z3136" s="5" t="s">
        <v>7980</v>
      </c>
      <c r="AA3136" s="5" t="str">
        <f>VLOOKUP(J3136, sku!B:C, 2, FALSE)</f>
        <v>Travessa Renault - Slim - - - Megane SW Grand Tour - 2006 A 2011 - Grafite</v>
      </c>
      <c r="AB3136" s="3" t="str">
        <f>VLOOKUP(J3136, sku!B:BM, 64, FALSE)</f>
        <v>Fabricação</v>
      </c>
      <c r="AC3136" s="3" t="str">
        <f>LEFT(pedidos[[#This Row],[SKU]],3)</f>
        <v>XRE</v>
      </c>
      <c r="AD3136" s="36" t="str" cm="1">
        <f t="array" aca="1" ref="AD3136" ca="1">IFERROR(
  INDEX(
    montadora[Montadora],
    MATCH(TRUE,LEFT(J3512,NÚCARACT(montadora[SKU Parcial]))=montadora[SKU Parcial],0)
  ),
  ""
)</f>
        <v/>
      </c>
    </row>
    <row r="3137" spans="1:30" customFormat="1" x14ac:dyDescent="0.25">
      <c r="A3137" s="6" t="s">
        <v>7346</v>
      </c>
      <c r="B3137" s="6" t="s">
        <v>7347</v>
      </c>
      <c r="C3137" s="6" t="s">
        <v>7348</v>
      </c>
      <c r="D3137" s="6" t="s">
        <v>27</v>
      </c>
      <c r="E3137" s="6" t="s">
        <v>4331</v>
      </c>
      <c r="F3137" s="6" t="s">
        <v>799</v>
      </c>
      <c r="G3137" s="6" t="s">
        <v>11228</v>
      </c>
      <c r="H3137" s="19" t="s">
        <v>47</v>
      </c>
      <c r="I3137" s="6" t="s">
        <v>36</v>
      </c>
      <c r="J3137" s="6" t="s">
        <v>6205</v>
      </c>
      <c r="K3137" s="21">
        <v>45806</v>
      </c>
      <c r="L3137" s="19" t="s">
        <v>11229</v>
      </c>
      <c r="M3137" s="25">
        <v>258.8</v>
      </c>
      <c r="N3137" s="19">
        <v>1</v>
      </c>
      <c r="O3137" s="25">
        <v>258.8</v>
      </c>
      <c r="P3137" s="25">
        <v>105</v>
      </c>
      <c r="Q3137" s="25">
        <v>8.7200000000000006</v>
      </c>
      <c r="R3137" s="25">
        <v>44</v>
      </c>
      <c r="S3137" s="25">
        <v>0</v>
      </c>
      <c r="T3137" s="25">
        <v>34.14</v>
      </c>
      <c r="U3137" s="25">
        <v>66.94</v>
      </c>
      <c r="V3137" s="23">
        <v>0</v>
      </c>
      <c r="W3137" s="6" t="s">
        <v>34</v>
      </c>
      <c r="X3137" s="5">
        <v>113173810818</v>
      </c>
      <c r="Y3137" s="5">
        <v>44931565498</v>
      </c>
      <c r="Z3137" s="5" t="s">
        <v>7980</v>
      </c>
      <c r="AA3137" s="5" t="str">
        <f>VLOOKUP(J3137, sku!B:C, 2, FALSE)</f>
        <v>Travessa Renault - Slim - - - Megane SW Grand Tour - 2006 A 2011 - Preto</v>
      </c>
      <c r="AB3137" s="3" t="str">
        <f>VLOOKUP(J3137, sku!B:BM, 64, FALSE)</f>
        <v>Fabricação</v>
      </c>
      <c r="AC3137" s="3" t="str">
        <f>LEFT(pedidos[[#This Row],[SKU]],3)</f>
        <v>XRE</v>
      </c>
      <c r="AD3137" s="36" t="str" cm="1">
        <f t="array" aca="1" ref="AD3137" ca="1">IFERROR(
  INDEX(
    montadora[Montadora],
    MATCH(TRUE,LEFT(J3513,NÚCARACT(montadora[SKU Parcial]))=montadora[SKU Parcial],0)
  ),
  ""
)</f>
        <v/>
      </c>
    </row>
    <row r="3138" spans="1:30" customFormat="1" x14ac:dyDescent="0.25">
      <c r="A3138" s="1" t="s">
        <v>4342</v>
      </c>
      <c r="B3138" s="1" t="s">
        <v>36</v>
      </c>
      <c r="C3138" s="1" t="s">
        <v>4343</v>
      </c>
      <c r="D3138" s="1" t="s">
        <v>27</v>
      </c>
      <c r="E3138" s="1" t="s">
        <v>375</v>
      </c>
      <c r="F3138" s="1" t="s">
        <v>371</v>
      </c>
      <c r="G3138" s="6" t="s">
        <v>11227</v>
      </c>
      <c r="H3138" s="2" t="s">
        <v>30</v>
      </c>
      <c r="I3138" s="1" t="s">
        <v>31</v>
      </c>
      <c r="J3138" s="1" t="s">
        <v>372</v>
      </c>
      <c r="K3138" s="4">
        <v>45824</v>
      </c>
      <c r="L3138" s="20" t="s">
        <v>33</v>
      </c>
      <c r="M3138" s="26">
        <v>238.8</v>
      </c>
      <c r="N3138" s="2">
        <v>1</v>
      </c>
      <c r="O3138" s="26">
        <v>240.39</v>
      </c>
      <c r="P3138" s="26">
        <v>105.54</v>
      </c>
      <c r="Q3138" s="27">
        <v>0</v>
      </c>
      <c r="R3138" s="26">
        <v>27.46</v>
      </c>
      <c r="S3138" s="26">
        <v>1.59</v>
      </c>
      <c r="T3138" s="26">
        <v>14.31</v>
      </c>
      <c r="U3138" s="26">
        <v>71.86</v>
      </c>
      <c r="V3138" s="10">
        <v>0.3009</v>
      </c>
      <c r="W3138" s="1" t="s">
        <v>34</v>
      </c>
      <c r="X3138" s="3"/>
      <c r="Y3138" s="3"/>
      <c r="Z3138" s="5" t="s">
        <v>7980</v>
      </c>
      <c r="AA3138" s="5" t="str">
        <f>VLOOKUP(J3138, sku!B:C, 2, FALSE)</f>
        <v>Aquecedor</v>
      </c>
      <c r="AB3138" s="3" t="str">
        <f>VLOOKUP(J3138, sku!B:BM, 64, FALSE)</f>
        <v>Importação</v>
      </c>
      <c r="AC3138" s="3" t="str">
        <f>LEFT(pedidos[[#This Row],[SKU]],3)</f>
        <v>1XA</v>
      </c>
      <c r="AD3138" s="36" t="str" cm="1">
        <f t="array" aca="1" ref="AD3138" ca="1">IFERROR(
  INDEX(
    montadora[Montadora],
    MATCH(TRUE,LEFT(J3521,NÚCARACT(montadora[SKU Parcial]))=montadora[SKU Parcial],0)
  ),
  ""
)</f>
        <v/>
      </c>
    </row>
    <row r="3139" spans="1:30" customFormat="1" x14ac:dyDescent="0.25">
      <c r="A3139" s="1" t="s">
        <v>4344</v>
      </c>
      <c r="B3139" s="1" t="s">
        <v>36</v>
      </c>
      <c r="C3139" s="1" t="s">
        <v>589</v>
      </c>
      <c r="D3139" s="1" t="s">
        <v>27</v>
      </c>
      <c r="E3139" s="1" t="s">
        <v>375</v>
      </c>
      <c r="F3139" s="1" t="s">
        <v>371</v>
      </c>
      <c r="G3139" s="6" t="s">
        <v>11227</v>
      </c>
      <c r="H3139" s="2" t="s">
        <v>30</v>
      </c>
      <c r="I3139" s="1" t="s">
        <v>31</v>
      </c>
      <c r="J3139" s="1" t="s">
        <v>372</v>
      </c>
      <c r="K3139" s="4">
        <v>45825</v>
      </c>
      <c r="L3139" s="20" t="s">
        <v>33</v>
      </c>
      <c r="M3139" s="26">
        <v>238.8</v>
      </c>
      <c r="N3139" s="2">
        <v>1</v>
      </c>
      <c r="O3139" s="26">
        <v>240.39</v>
      </c>
      <c r="P3139" s="26">
        <v>105.54</v>
      </c>
      <c r="Q3139" s="27">
        <v>0</v>
      </c>
      <c r="R3139" s="26">
        <v>27.46</v>
      </c>
      <c r="S3139" s="26">
        <v>1.59</v>
      </c>
      <c r="T3139" s="26">
        <v>14.31</v>
      </c>
      <c r="U3139" s="26">
        <v>71.86</v>
      </c>
      <c r="V3139" s="10">
        <v>0.3009</v>
      </c>
      <c r="W3139" s="1" t="s">
        <v>34</v>
      </c>
      <c r="X3139" s="3"/>
      <c r="Y3139" s="3"/>
      <c r="Z3139" s="5" t="s">
        <v>7980</v>
      </c>
      <c r="AA3139" s="5" t="str">
        <f>VLOOKUP(J3139, sku!B:C, 2, FALSE)</f>
        <v>Aquecedor</v>
      </c>
      <c r="AB3139" s="3" t="str">
        <f>VLOOKUP(J3139, sku!B:BM, 64, FALSE)</f>
        <v>Importação</v>
      </c>
      <c r="AC3139" s="3" t="str">
        <f>LEFT(pedidos[[#This Row],[SKU]],3)</f>
        <v>1XA</v>
      </c>
      <c r="AD3139" s="36" t="str" cm="1">
        <f t="array" aca="1" ref="AD3139" ca="1">IFERROR(
  INDEX(
    montadora[Montadora],
    MATCH(TRUE,LEFT(J3522,NÚCARACT(montadora[SKU Parcial]))=montadora[SKU Parcial],0)
  ),
  ""
)</f>
        <v/>
      </c>
    </row>
    <row r="3140" spans="1:30" customFormat="1" x14ac:dyDescent="0.25">
      <c r="A3140" s="1" t="s">
        <v>4345</v>
      </c>
      <c r="B3140" s="1" t="s">
        <v>4346</v>
      </c>
      <c r="C3140" s="1" t="s">
        <v>4347</v>
      </c>
      <c r="D3140" s="1" t="s">
        <v>27</v>
      </c>
      <c r="E3140" s="1" t="s">
        <v>375</v>
      </c>
      <c r="F3140" s="1" t="s">
        <v>371</v>
      </c>
      <c r="G3140" s="6" t="s">
        <v>11227</v>
      </c>
      <c r="H3140" s="2" t="s">
        <v>30</v>
      </c>
      <c r="I3140" s="1" t="s">
        <v>31</v>
      </c>
      <c r="J3140" s="1" t="s">
        <v>372</v>
      </c>
      <c r="K3140" s="4">
        <v>45832</v>
      </c>
      <c r="L3140" s="20" t="s">
        <v>33</v>
      </c>
      <c r="M3140" s="26">
        <v>238.8</v>
      </c>
      <c r="N3140" s="2">
        <v>1</v>
      </c>
      <c r="O3140" s="26">
        <v>240.39</v>
      </c>
      <c r="P3140" s="26">
        <v>105.54</v>
      </c>
      <c r="Q3140" s="27">
        <v>0</v>
      </c>
      <c r="R3140" s="26">
        <v>27.46</v>
      </c>
      <c r="S3140" s="26">
        <v>1.59</v>
      </c>
      <c r="T3140" s="26">
        <v>14.31</v>
      </c>
      <c r="U3140" s="26">
        <v>71.86</v>
      </c>
      <c r="V3140" s="10">
        <v>0.3009</v>
      </c>
      <c r="W3140" s="1" t="s">
        <v>34</v>
      </c>
      <c r="X3140" s="3"/>
      <c r="Y3140" s="3"/>
      <c r="Z3140" s="5" t="s">
        <v>7980</v>
      </c>
      <c r="AA3140" s="5" t="str">
        <f>VLOOKUP(J3140, sku!B:C, 2, FALSE)</f>
        <v>Aquecedor</v>
      </c>
      <c r="AB3140" s="3" t="str">
        <f>VLOOKUP(J3140, sku!B:BM, 64, FALSE)</f>
        <v>Importação</v>
      </c>
      <c r="AC3140" s="3" t="str">
        <f>LEFT(pedidos[[#This Row],[SKU]],3)</f>
        <v>1XA</v>
      </c>
      <c r="AD3140" s="36" t="str" cm="1">
        <f t="array" aca="1" ref="AD3140" ca="1">IFERROR(
  INDEX(
    montadora[Montadora],
    MATCH(TRUE,LEFT(J3523,NÚCARACT(montadora[SKU Parcial]))=montadora[SKU Parcial],0)
  ),
  ""
)</f>
        <v/>
      </c>
    </row>
    <row r="3141" spans="1:30" customFormat="1" x14ac:dyDescent="0.25">
      <c r="A3141" s="1" t="s">
        <v>4348</v>
      </c>
      <c r="B3141" s="1" t="s">
        <v>36</v>
      </c>
      <c r="C3141" s="1" t="s">
        <v>4349</v>
      </c>
      <c r="D3141" s="1" t="s">
        <v>27</v>
      </c>
      <c r="E3141" s="1" t="s">
        <v>375</v>
      </c>
      <c r="F3141" s="1" t="s">
        <v>371</v>
      </c>
      <c r="G3141" s="6" t="s">
        <v>11227</v>
      </c>
      <c r="H3141" s="2" t="s">
        <v>30</v>
      </c>
      <c r="I3141" s="1" t="s">
        <v>36</v>
      </c>
      <c r="J3141" s="1" t="s">
        <v>372</v>
      </c>
      <c r="K3141" s="4">
        <v>45837</v>
      </c>
      <c r="L3141" s="20" t="s">
        <v>33</v>
      </c>
      <c r="M3141" s="26">
        <v>238.8</v>
      </c>
      <c r="N3141" s="2">
        <v>1</v>
      </c>
      <c r="O3141" s="26">
        <v>240.39</v>
      </c>
      <c r="P3141" s="26">
        <v>105.54</v>
      </c>
      <c r="Q3141" s="27">
        <v>0</v>
      </c>
      <c r="R3141" s="26">
        <v>27.46</v>
      </c>
      <c r="S3141" s="26">
        <v>1.59</v>
      </c>
      <c r="T3141" s="26">
        <v>14.31</v>
      </c>
      <c r="U3141" s="26">
        <v>71.86</v>
      </c>
      <c r="V3141" s="10">
        <v>0.3009</v>
      </c>
      <c r="W3141" s="1" t="s">
        <v>34</v>
      </c>
      <c r="X3141" s="3"/>
      <c r="Y3141" s="3"/>
      <c r="Z3141" s="5" t="s">
        <v>7980</v>
      </c>
      <c r="AA3141" s="5" t="str">
        <f>VLOOKUP(J3141, sku!B:C, 2, FALSE)</f>
        <v>Aquecedor</v>
      </c>
      <c r="AB3141" s="3" t="str">
        <f>VLOOKUP(J3141, sku!B:BM, 64, FALSE)</f>
        <v>Importação</v>
      </c>
      <c r="AC3141" s="3" t="str">
        <f>LEFT(pedidos[[#This Row],[SKU]],3)</f>
        <v>1XA</v>
      </c>
      <c r="AD3141" s="36" t="str" cm="1">
        <f t="array" aca="1" ref="AD3141" ca="1">IFERROR(
  INDEX(
    montadora[Montadora],
    MATCH(TRUE,LEFT(J3524,NÚCARACT(montadora[SKU Parcial]))=montadora[SKU Parcial],0)
  ),
  ""
)</f>
        <v/>
      </c>
    </row>
    <row r="3142" spans="1:30" customFormat="1" x14ac:dyDescent="0.25">
      <c r="A3142" s="1" t="s">
        <v>4443</v>
      </c>
      <c r="B3142" s="1" t="s">
        <v>36</v>
      </c>
      <c r="C3142" s="1" t="s">
        <v>4444</v>
      </c>
      <c r="D3142" s="1" t="s">
        <v>45</v>
      </c>
      <c r="E3142" s="1" t="s">
        <v>518</v>
      </c>
      <c r="F3142" s="1" t="s">
        <v>371</v>
      </c>
      <c r="G3142" s="6" t="s">
        <v>11227</v>
      </c>
      <c r="H3142" s="2" t="s">
        <v>47</v>
      </c>
      <c r="I3142" s="1" t="s">
        <v>36</v>
      </c>
      <c r="J3142" s="1" t="s">
        <v>372</v>
      </c>
      <c r="K3142" s="4">
        <v>45810</v>
      </c>
      <c r="L3142" s="16" t="s">
        <v>11229</v>
      </c>
      <c r="M3142" s="26">
        <v>278.8</v>
      </c>
      <c r="N3142" s="2">
        <v>1</v>
      </c>
      <c r="O3142" s="26">
        <v>278.8</v>
      </c>
      <c r="P3142" s="26">
        <v>105.54</v>
      </c>
      <c r="Q3142" s="26">
        <v>22.92</v>
      </c>
      <c r="R3142" s="26">
        <v>46</v>
      </c>
      <c r="S3142" s="26">
        <v>0</v>
      </c>
      <c r="T3142" s="26">
        <v>24.95</v>
      </c>
      <c r="U3142" s="26">
        <v>79.39</v>
      </c>
      <c r="V3142" s="10">
        <v>0.2848</v>
      </c>
      <c r="W3142" s="1" t="s">
        <v>34</v>
      </c>
      <c r="X3142" s="3"/>
      <c r="Y3142" s="3"/>
      <c r="Z3142" s="5" t="s">
        <v>7980</v>
      </c>
      <c r="AA3142" s="5" t="str">
        <f>VLOOKUP(J3142, sku!B:C, 2, FALSE)</f>
        <v>Aquecedor</v>
      </c>
      <c r="AB3142" s="3" t="str">
        <f>VLOOKUP(J3142, sku!B:BM, 64, FALSE)</f>
        <v>Importação</v>
      </c>
      <c r="AC3142" s="3" t="str">
        <f>LEFT(pedidos[[#This Row],[SKU]],3)</f>
        <v>1XA</v>
      </c>
      <c r="AD3142" s="36" t="str" cm="1">
        <f t="array" aca="1" ref="AD3142" ca="1">IFERROR(
  INDEX(
    montadora[Montadora],
    MATCH(TRUE,LEFT(J3525,NÚCARACT(montadora[SKU Parcial]))=montadora[SKU Parcial],0)
  ),
  ""
)</f>
        <v/>
      </c>
    </row>
    <row r="3143" spans="1:30" x14ac:dyDescent="0.25">
      <c r="A3143" s="42" t="s">
        <v>10204</v>
      </c>
      <c r="B3143" s="42"/>
      <c r="C3143" s="42"/>
      <c r="D3143" s="42"/>
      <c r="E3143" s="42">
        <v>23393672813</v>
      </c>
      <c r="F3143" s="42" t="s">
        <v>8412</v>
      </c>
      <c r="G3143" s="42" t="s">
        <v>11228</v>
      </c>
      <c r="H3143" s="7"/>
      <c r="I3143" s="42"/>
      <c r="J3143" s="42" t="s">
        <v>372</v>
      </c>
      <c r="K3143" s="8">
        <v>45836</v>
      </c>
      <c r="L3143" s="19" t="s">
        <v>8443</v>
      </c>
      <c r="M3143" s="44">
        <v>228.8</v>
      </c>
      <c r="N3143" s="7">
        <v>1</v>
      </c>
      <c r="O3143" s="44">
        <v>228.8</v>
      </c>
      <c r="P3143" s="44">
        <v>105.54</v>
      </c>
      <c r="Q3143" s="44">
        <v>8.51</v>
      </c>
      <c r="R3143" s="44">
        <v>49.76</v>
      </c>
      <c r="S3143" s="44">
        <v>0</v>
      </c>
      <c r="T3143" s="44">
        <v>0</v>
      </c>
      <c r="U3143" s="44">
        <v>64.989999999999995</v>
      </c>
      <c r="V3143" s="9">
        <v>0.28399999999999997</v>
      </c>
      <c r="W3143" s="42" t="s">
        <v>34</v>
      </c>
      <c r="X3143" s="43"/>
      <c r="Y3143" s="43"/>
      <c r="Z3143" s="43" t="s">
        <v>8442</v>
      </c>
      <c r="AA3143" s="43" t="str">
        <f>VLOOKUP(J3143, sku!B:C, 2, FALSE)</f>
        <v>Aquecedor</v>
      </c>
      <c r="AB3143" s="45" t="str">
        <f>VLOOKUP(J3143, sku!B:BM, 64, FALSE)</f>
        <v>Importação</v>
      </c>
      <c r="AC3143" s="45" t="str">
        <f>LEFT(pedidos[[#This Row],[SKU]],3)</f>
        <v>1XA</v>
      </c>
      <c r="AD3143" s="37" t="str" cm="1">
        <f t="array" aca="1" ref="AD3143" ca="1">IFERROR(
  INDEX(
    montadora[Montadora],
    MATCH(TRUE,LEFT(J3526,NÚCARACT(montadora[SKU Parcial]))=montadora[SKU Parcial],0)
  ),
  ""
)</f>
        <v/>
      </c>
    </row>
    <row r="3144" spans="1:30" x14ac:dyDescent="0.25">
      <c r="A3144" s="42" t="s">
        <v>10243</v>
      </c>
      <c r="B3144" s="42"/>
      <c r="C3144" s="42"/>
      <c r="D3144" s="42"/>
      <c r="E3144" s="42">
        <v>23393672813</v>
      </c>
      <c r="F3144" s="42" t="s">
        <v>8412</v>
      </c>
      <c r="G3144" s="42" t="s">
        <v>11228</v>
      </c>
      <c r="H3144" s="7"/>
      <c r="I3144" s="42"/>
      <c r="J3144" s="42" t="s">
        <v>372</v>
      </c>
      <c r="K3144" s="8">
        <v>45833</v>
      </c>
      <c r="L3144" s="19" t="s">
        <v>8443</v>
      </c>
      <c r="M3144" s="44">
        <v>224.8</v>
      </c>
      <c r="N3144" s="7">
        <v>1</v>
      </c>
      <c r="O3144" s="44">
        <v>241.71</v>
      </c>
      <c r="P3144" s="44">
        <v>105.54</v>
      </c>
      <c r="Q3144" s="44">
        <v>8.36</v>
      </c>
      <c r="R3144" s="44">
        <v>48.96</v>
      </c>
      <c r="S3144" s="44">
        <v>16.91</v>
      </c>
      <c r="T3144" s="44">
        <v>0</v>
      </c>
      <c r="U3144" s="44">
        <v>61.94</v>
      </c>
      <c r="V3144" s="9">
        <v>0.27550000000000002</v>
      </c>
      <c r="W3144" s="42" t="s">
        <v>34</v>
      </c>
      <c r="X3144" s="43"/>
      <c r="Y3144" s="43"/>
      <c r="Z3144" s="43" t="s">
        <v>8442</v>
      </c>
      <c r="AA3144" s="43" t="str">
        <f>VLOOKUP(J3144, sku!B:C, 2, FALSE)</f>
        <v>Aquecedor</v>
      </c>
      <c r="AB3144" s="45" t="str">
        <f>VLOOKUP(J3144, sku!B:BM, 64, FALSE)</f>
        <v>Importação</v>
      </c>
      <c r="AC3144" s="45" t="str">
        <f>LEFT(pedidos[[#This Row],[SKU]],3)</f>
        <v>1XA</v>
      </c>
      <c r="AD3144" s="37" t="str" cm="1">
        <f t="array" aca="1" ref="AD3144" ca="1">IFERROR(
  INDEX(
    montadora[Montadora],
    MATCH(TRUE,LEFT(#REF!,NÚCARACT(montadora[SKU Parcial]))=montadora[SKU Parcial],0)
  ),
  ""
)</f>
        <v/>
      </c>
    </row>
    <row r="3145" spans="1:30" x14ac:dyDescent="0.25">
      <c r="A3145" s="42" t="s">
        <v>10287</v>
      </c>
      <c r="B3145" s="42"/>
      <c r="C3145" s="42"/>
      <c r="D3145" s="42"/>
      <c r="E3145" s="42">
        <v>23393672813</v>
      </c>
      <c r="F3145" s="42" t="s">
        <v>8412</v>
      </c>
      <c r="G3145" s="42" t="s">
        <v>11228</v>
      </c>
      <c r="H3145" s="7"/>
      <c r="I3145" s="42"/>
      <c r="J3145" s="42" t="s">
        <v>372</v>
      </c>
      <c r="K3145" s="8">
        <v>45831</v>
      </c>
      <c r="L3145" s="19" t="s">
        <v>8443</v>
      </c>
      <c r="M3145" s="44">
        <v>224.8</v>
      </c>
      <c r="N3145" s="7">
        <v>1</v>
      </c>
      <c r="O3145" s="44">
        <v>175.84</v>
      </c>
      <c r="P3145" s="44">
        <v>105.54</v>
      </c>
      <c r="Q3145" s="44">
        <v>8.36</v>
      </c>
      <c r="R3145" s="44">
        <v>0</v>
      </c>
      <c r="S3145" s="44">
        <v>0</v>
      </c>
      <c r="T3145" s="44">
        <v>0</v>
      </c>
      <c r="U3145" s="44">
        <v>61.94</v>
      </c>
      <c r="V3145" s="9">
        <v>0.27550000000000002</v>
      </c>
      <c r="W3145" s="42" t="s">
        <v>34</v>
      </c>
      <c r="X3145" s="43"/>
      <c r="Y3145" s="43"/>
      <c r="Z3145" s="43" t="s">
        <v>8442</v>
      </c>
      <c r="AA3145" s="43" t="str">
        <f>VLOOKUP(J3145, sku!B:C, 2, FALSE)</f>
        <v>Aquecedor</v>
      </c>
      <c r="AB3145" s="45" t="str">
        <f>VLOOKUP(J3145, sku!B:BM, 64, FALSE)</f>
        <v>Importação</v>
      </c>
      <c r="AC3145" s="45" t="str">
        <f>LEFT(pedidos[[#This Row],[SKU]],3)</f>
        <v>1XA</v>
      </c>
      <c r="AD3145" s="37" t="str" cm="1">
        <f t="array" aca="1" ref="AD3145" ca="1">IFERROR(
  INDEX(
    montadora[Montadora],
    MATCH(TRUE,LEFT(#REF!,NÚCARACT(montadora[SKU Parcial]))=montadora[SKU Parcial],0)
  ),
  ""
)</f>
        <v/>
      </c>
    </row>
    <row r="3146" spans="1:30" x14ac:dyDescent="0.25">
      <c r="A3146" s="42" t="s">
        <v>10331</v>
      </c>
      <c r="B3146" s="42"/>
      <c r="C3146" s="42"/>
      <c r="D3146" s="42"/>
      <c r="E3146" s="42">
        <v>23393672813</v>
      </c>
      <c r="F3146" s="42" t="s">
        <v>8412</v>
      </c>
      <c r="G3146" s="42" t="s">
        <v>11228</v>
      </c>
      <c r="H3146" s="7"/>
      <c r="I3146" s="42"/>
      <c r="J3146" s="42" t="s">
        <v>372</v>
      </c>
      <c r="K3146" s="8">
        <v>45829</v>
      </c>
      <c r="L3146" s="19" t="s">
        <v>8443</v>
      </c>
      <c r="M3146" s="44">
        <v>224.8</v>
      </c>
      <c r="N3146" s="7">
        <v>1</v>
      </c>
      <c r="O3146" s="44">
        <v>239.28</v>
      </c>
      <c r="P3146" s="44">
        <v>105.54</v>
      </c>
      <c r="Q3146" s="44">
        <v>8.36</v>
      </c>
      <c r="R3146" s="44">
        <v>48.96</v>
      </c>
      <c r="S3146" s="44">
        <v>14.48</v>
      </c>
      <c r="T3146" s="44">
        <v>0</v>
      </c>
      <c r="U3146" s="44">
        <v>61.94</v>
      </c>
      <c r="V3146" s="9">
        <v>0.27550000000000002</v>
      </c>
      <c r="W3146" s="42" t="s">
        <v>34</v>
      </c>
      <c r="X3146" s="43"/>
      <c r="Y3146" s="43"/>
      <c r="Z3146" s="43" t="s">
        <v>8442</v>
      </c>
      <c r="AA3146" s="43" t="str">
        <f>VLOOKUP(J3146, sku!B:C, 2, FALSE)</f>
        <v>Aquecedor</v>
      </c>
      <c r="AB3146" s="45" t="str">
        <f>VLOOKUP(J3146, sku!B:BM, 64, FALSE)</f>
        <v>Importação</v>
      </c>
      <c r="AC3146" s="45" t="str">
        <f>LEFT(pedidos[[#This Row],[SKU]],3)</f>
        <v>1XA</v>
      </c>
      <c r="AD3146" s="37" t="str" cm="1">
        <f t="array" aca="1" ref="AD3146" ca="1">IFERROR(
  INDEX(
    montadora[Montadora],
    MATCH(TRUE,LEFT(#REF!,NÚCARACT(montadora[SKU Parcial]))=montadora[SKU Parcial],0)
  ),
  ""
)</f>
        <v/>
      </c>
    </row>
    <row r="3147" spans="1:30" x14ac:dyDescent="0.25">
      <c r="A3147" s="42" t="s">
        <v>10489</v>
      </c>
      <c r="B3147" s="42"/>
      <c r="C3147" s="42"/>
      <c r="D3147" s="42"/>
      <c r="E3147" s="42">
        <v>23393672813</v>
      </c>
      <c r="F3147" s="42" t="s">
        <v>8412</v>
      </c>
      <c r="G3147" s="42" t="s">
        <v>11228</v>
      </c>
      <c r="H3147" s="7"/>
      <c r="I3147" s="42"/>
      <c r="J3147" s="42" t="s">
        <v>372</v>
      </c>
      <c r="K3147" s="8">
        <v>45821</v>
      </c>
      <c r="L3147" s="7" t="s">
        <v>8443</v>
      </c>
      <c r="M3147" s="44">
        <v>224.8</v>
      </c>
      <c r="N3147" s="7">
        <v>1</v>
      </c>
      <c r="O3147" s="44">
        <v>224.8</v>
      </c>
      <c r="P3147" s="44">
        <v>105.54</v>
      </c>
      <c r="Q3147" s="44">
        <v>8.36</v>
      </c>
      <c r="R3147" s="44">
        <v>48.96</v>
      </c>
      <c r="S3147" s="44">
        <v>0</v>
      </c>
      <c r="T3147" s="44">
        <v>0</v>
      </c>
      <c r="U3147" s="44">
        <v>61.94</v>
      </c>
      <c r="V3147" s="9">
        <v>0.27550000000000002</v>
      </c>
      <c r="W3147" s="42" t="s">
        <v>34</v>
      </c>
      <c r="X3147" s="43"/>
      <c r="Y3147" s="43"/>
      <c r="Z3147" s="43" t="s">
        <v>8442</v>
      </c>
      <c r="AA3147" s="43" t="str">
        <f>VLOOKUP(J3147, sku!B:C, 2, FALSE)</f>
        <v>Aquecedor</v>
      </c>
      <c r="AB3147" s="45" t="str">
        <f>VLOOKUP(J3147, sku!B:BM, 64, FALSE)</f>
        <v>Importação</v>
      </c>
      <c r="AC3147" s="45" t="str">
        <f>LEFT(pedidos[[#This Row],[SKU]],3)</f>
        <v>1XA</v>
      </c>
      <c r="AD3147" s="37" t="str" cm="1">
        <f t="array" aca="1" ref="AD3147" ca="1">IFERROR(
  INDEX(
    montadora[Montadora],
    MATCH(TRUE,LEFT(#REF!,NÚCARACT(montadora[SKU Parcial]))=montadora[SKU Parcial],0)
  ),
  ""
)</f>
        <v/>
      </c>
    </row>
    <row r="3148" spans="1:30" x14ac:dyDescent="0.25">
      <c r="A3148" s="42" t="s">
        <v>10510</v>
      </c>
      <c r="B3148" s="42"/>
      <c r="C3148" s="42"/>
      <c r="D3148" s="42"/>
      <c r="E3148" s="42">
        <v>23393672813</v>
      </c>
      <c r="F3148" s="42" t="s">
        <v>8412</v>
      </c>
      <c r="G3148" s="42" t="s">
        <v>11228</v>
      </c>
      <c r="H3148" s="7"/>
      <c r="I3148" s="42"/>
      <c r="J3148" s="42" t="s">
        <v>372</v>
      </c>
      <c r="K3148" s="8">
        <v>45820</v>
      </c>
      <c r="L3148" s="7" t="s">
        <v>8443</v>
      </c>
      <c r="M3148" s="44">
        <v>224.8</v>
      </c>
      <c r="N3148" s="7">
        <v>1</v>
      </c>
      <c r="O3148" s="44">
        <v>224.8</v>
      </c>
      <c r="P3148" s="44">
        <v>105.54</v>
      </c>
      <c r="Q3148" s="44">
        <v>8.36</v>
      </c>
      <c r="R3148" s="44">
        <v>48.96</v>
      </c>
      <c r="S3148" s="44">
        <v>0</v>
      </c>
      <c r="T3148" s="44">
        <v>0</v>
      </c>
      <c r="U3148" s="44">
        <v>61.94</v>
      </c>
      <c r="V3148" s="9">
        <v>0.27550000000000002</v>
      </c>
      <c r="W3148" s="42" t="s">
        <v>34</v>
      </c>
      <c r="X3148" s="43"/>
      <c r="Y3148" s="43"/>
      <c r="Z3148" s="43" t="s">
        <v>8442</v>
      </c>
      <c r="AA3148" s="43" t="str">
        <f>VLOOKUP(J3148, sku!B:C, 2, FALSE)</f>
        <v>Aquecedor</v>
      </c>
      <c r="AB3148" s="45" t="str">
        <f>VLOOKUP(J3148, sku!B:BM, 64, FALSE)</f>
        <v>Importação</v>
      </c>
      <c r="AC3148" s="45" t="str">
        <f>LEFT(pedidos[[#This Row],[SKU]],3)</f>
        <v>1XA</v>
      </c>
      <c r="AD3148" s="37" t="str" cm="1">
        <f t="array" aca="1" ref="AD3148" ca="1">IFERROR(
  INDEX(
    montadora[Montadora],
    MATCH(TRUE,LEFT(#REF!,NÚCARACT(montadora[SKU Parcial]))=montadora[SKU Parcial],0)
  ),
  ""
)</f>
        <v/>
      </c>
    </row>
    <row r="3149" spans="1:30" x14ac:dyDescent="0.25">
      <c r="A3149" s="42" t="s">
        <v>10516</v>
      </c>
      <c r="B3149" s="42"/>
      <c r="C3149" s="42"/>
      <c r="D3149" s="42"/>
      <c r="E3149" s="42">
        <v>23393672813</v>
      </c>
      <c r="F3149" s="42" t="s">
        <v>8412</v>
      </c>
      <c r="G3149" s="42" t="s">
        <v>11228</v>
      </c>
      <c r="H3149" s="7"/>
      <c r="I3149" s="42"/>
      <c r="J3149" s="42" t="s">
        <v>372</v>
      </c>
      <c r="K3149" s="8">
        <v>45820</v>
      </c>
      <c r="L3149" s="19" t="s">
        <v>8443</v>
      </c>
      <c r="M3149" s="44">
        <v>224.8</v>
      </c>
      <c r="N3149" s="7">
        <v>1</v>
      </c>
      <c r="O3149" s="44">
        <v>224.8</v>
      </c>
      <c r="P3149" s="44">
        <v>105.54</v>
      </c>
      <c r="Q3149" s="44">
        <v>8.36</v>
      </c>
      <c r="R3149" s="44">
        <v>48.96</v>
      </c>
      <c r="S3149" s="44">
        <v>0</v>
      </c>
      <c r="T3149" s="44">
        <v>0</v>
      </c>
      <c r="U3149" s="44">
        <v>61.94</v>
      </c>
      <c r="V3149" s="9">
        <v>0.27550000000000002</v>
      </c>
      <c r="W3149" s="42" t="s">
        <v>34</v>
      </c>
      <c r="X3149" s="43"/>
      <c r="Y3149" s="43"/>
      <c r="Z3149" s="43" t="s">
        <v>8442</v>
      </c>
      <c r="AA3149" s="43" t="str">
        <f>VLOOKUP(J3149, sku!B:C, 2, FALSE)</f>
        <v>Aquecedor</v>
      </c>
      <c r="AB3149" s="45" t="str">
        <f>VLOOKUP(J3149, sku!B:BM, 64, FALSE)</f>
        <v>Importação</v>
      </c>
      <c r="AC3149" s="45" t="str">
        <f>LEFT(pedidos[[#This Row],[SKU]],3)</f>
        <v>1XA</v>
      </c>
      <c r="AD3149" s="37" t="str" cm="1">
        <f t="array" aca="1" ref="AD3149" ca="1">IFERROR(
  INDEX(
    montadora[Montadora],
    MATCH(TRUE,LEFT(#REF!,NÚCARACT(montadora[SKU Parcial]))=montadora[SKU Parcial],0)
  ),
  ""
)</f>
        <v/>
      </c>
    </row>
    <row r="3150" spans="1:30" x14ac:dyDescent="0.25">
      <c r="A3150" s="42" t="s">
        <v>10581</v>
      </c>
      <c r="B3150" s="42"/>
      <c r="C3150" s="42"/>
      <c r="D3150" s="42"/>
      <c r="E3150" s="42">
        <v>23393672813</v>
      </c>
      <c r="F3150" s="42" t="s">
        <v>8412</v>
      </c>
      <c r="G3150" s="42" t="s">
        <v>11228</v>
      </c>
      <c r="H3150" s="7"/>
      <c r="I3150" s="42"/>
      <c r="J3150" s="42" t="s">
        <v>372</v>
      </c>
      <c r="K3150" s="8">
        <v>45817</v>
      </c>
      <c r="L3150" s="19" t="s">
        <v>8443</v>
      </c>
      <c r="M3150" s="44">
        <v>224.8</v>
      </c>
      <c r="N3150" s="7">
        <v>1</v>
      </c>
      <c r="O3150" s="44">
        <v>224.8</v>
      </c>
      <c r="P3150" s="44">
        <v>105.54</v>
      </c>
      <c r="Q3150" s="44">
        <v>8.36</v>
      </c>
      <c r="R3150" s="44">
        <v>48.96</v>
      </c>
      <c r="S3150" s="44">
        <v>0</v>
      </c>
      <c r="T3150" s="44">
        <v>0</v>
      </c>
      <c r="U3150" s="44">
        <v>61.94</v>
      </c>
      <c r="V3150" s="9">
        <v>0.27550000000000002</v>
      </c>
      <c r="W3150" s="42" t="s">
        <v>34</v>
      </c>
      <c r="X3150" s="43"/>
      <c r="Y3150" s="43"/>
      <c r="Z3150" s="43" t="s">
        <v>8442</v>
      </c>
      <c r="AA3150" s="43" t="str">
        <f>VLOOKUP(J3150, sku!B:C, 2, FALSE)</f>
        <v>Aquecedor</v>
      </c>
      <c r="AB3150" s="45" t="str">
        <f>VLOOKUP(J3150, sku!B:BM, 64, FALSE)</f>
        <v>Importação</v>
      </c>
      <c r="AC3150" s="45" t="str">
        <f>LEFT(pedidos[[#This Row],[SKU]],3)</f>
        <v>1XA</v>
      </c>
      <c r="AD3150" s="37" t="str" cm="1">
        <f t="array" aca="1" ref="AD3150" ca="1">IFERROR(
  INDEX(
    montadora[Montadora],
    MATCH(TRUE,LEFT(#REF!,NÚCARACT(montadora[SKU Parcial]))=montadora[SKU Parcial],0)
  ),
  ""
)</f>
        <v/>
      </c>
    </row>
    <row r="3151" spans="1:30" customFormat="1" x14ac:dyDescent="0.25">
      <c r="A3151" s="1" t="s">
        <v>7288</v>
      </c>
      <c r="B3151" s="1" t="s">
        <v>36</v>
      </c>
      <c r="C3151" s="1" t="s">
        <v>7289</v>
      </c>
      <c r="D3151" s="1" t="s">
        <v>319</v>
      </c>
      <c r="E3151" s="1" t="s">
        <v>375</v>
      </c>
      <c r="F3151" s="1" t="s">
        <v>371</v>
      </c>
      <c r="G3151" s="6" t="s">
        <v>11227</v>
      </c>
      <c r="H3151" s="2" t="s">
        <v>30</v>
      </c>
      <c r="I3151" s="1" t="s">
        <v>31</v>
      </c>
      <c r="J3151" s="1" t="s">
        <v>372</v>
      </c>
      <c r="K3151" s="4">
        <v>45805</v>
      </c>
      <c r="L3151" s="20" t="s">
        <v>804</v>
      </c>
      <c r="M3151" s="26">
        <v>244.8</v>
      </c>
      <c r="N3151" s="2">
        <v>1</v>
      </c>
      <c r="O3151" s="26">
        <v>244.8</v>
      </c>
      <c r="P3151" s="26">
        <v>105.54</v>
      </c>
      <c r="Q3151" s="26">
        <v>18.63</v>
      </c>
      <c r="R3151" s="26">
        <v>28.15</v>
      </c>
      <c r="S3151" s="26">
        <v>0</v>
      </c>
      <c r="T3151" s="26">
        <v>26.95</v>
      </c>
      <c r="U3151" s="26">
        <v>65.53</v>
      </c>
      <c r="V3151" s="10">
        <v>0.26769999999999999</v>
      </c>
      <c r="W3151" s="1" t="s">
        <v>34</v>
      </c>
      <c r="X3151" s="3"/>
      <c r="Y3151" s="3"/>
      <c r="Z3151" s="5" t="s">
        <v>7980</v>
      </c>
      <c r="AA3151" s="5" t="str">
        <f>VLOOKUP(J3151, sku!B:C, 2, FALSE)</f>
        <v>Aquecedor</v>
      </c>
      <c r="AB3151" s="3" t="str">
        <f>VLOOKUP(J3151, sku!B:BM, 64, FALSE)</f>
        <v>Importação</v>
      </c>
      <c r="AC3151" s="3" t="str">
        <f>LEFT(pedidos[[#This Row],[SKU]],3)</f>
        <v>1XA</v>
      </c>
      <c r="AD3151" s="36" t="str" cm="1">
        <f t="array" aca="1" ref="AD3151" ca="1">IFERROR(
  INDEX(
    montadora[Montadora],
    MATCH(TRUE,LEFT(J3530,NÚCARACT(montadora[SKU Parcial]))=montadora[SKU Parcial],0)
  ),
  ""
)</f>
        <v/>
      </c>
    </row>
    <row r="3152" spans="1:30" customFormat="1" x14ac:dyDescent="0.25">
      <c r="A3152" s="1" t="s">
        <v>7387</v>
      </c>
      <c r="B3152" s="1" t="s">
        <v>7388</v>
      </c>
      <c r="C3152" s="1" t="s">
        <v>2693</v>
      </c>
      <c r="D3152" s="1" t="s">
        <v>420</v>
      </c>
      <c r="E3152" s="1" t="s">
        <v>375</v>
      </c>
      <c r="F3152" s="1" t="s">
        <v>371</v>
      </c>
      <c r="G3152" s="6" t="s">
        <v>11227</v>
      </c>
      <c r="H3152" s="2" t="s">
        <v>30</v>
      </c>
      <c r="I3152" s="1" t="s">
        <v>31</v>
      </c>
      <c r="J3152" s="1" t="s">
        <v>372</v>
      </c>
      <c r="K3152" s="4">
        <v>45802</v>
      </c>
      <c r="L3152" s="20" t="s">
        <v>804</v>
      </c>
      <c r="M3152" s="26">
        <v>238.8</v>
      </c>
      <c r="N3152" s="2">
        <v>1</v>
      </c>
      <c r="O3152" s="26">
        <v>238.8</v>
      </c>
      <c r="P3152" s="26">
        <v>105.54</v>
      </c>
      <c r="Q3152" s="26">
        <v>18.170000000000002</v>
      </c>
      <c r="R3152" s="26">
        <v>27.46</v>
      </c>
      <c r="S3152" s="26">
        <v>0</v>
      </c>
      <c r="T3152" s="26">
        <v>26.95</v>
      </c>
      <c r="U3152" s="26">
        <v>60.68</v>
      </c>
      <c r="V3152" s="10">
        <v>0.25409999999999999</v>
      </c>
      <c r="W3152" s="1" t="s">
        <v>34</v>
      </c>
      <c r="X3152" s="3"/>
      <c r="Y3152" s="3"/>
      <c r="Z3152" s="5" t="s">
        <v>7980</v>
      </c>
      <c r="AA3152" s="5" t="str">
        <f>VLOOKUP(J3152, sku!B:C, 2, FALSE)</f>
        <v>Aquecedor</v>
      </c>
      <c r="AB3152" s="3" t="str">
        <f>VLOOKUP(J3152, sku!B:BM, 64, FALSE)</f>
        <v>Importação</v>
      </c>
      <c r="AC3152" s="3" t="str">
        <f>LEFT(pedidos[[#This Row],[SKU]],3)</f>
        <v>1XA</v>
      </c>
      <c r="AD3152" s="36" t="str" cm="1">
        <f t="array" aca="1" ref="AD3152" ca="1">IFERROR(
  INDEX(
    montadora[Montadora],
    MATCH(TRUE,LEFT(J3533,NÚCARACT(montadora[SKU Parcial]))=montadora[SKU Parcial],0)
  ),
  ""
)</f>
        <v/>
      </c>
    </row>
    <row r="3153" spans="1:30" customFormat="1" x14ac:dyDescent="0.25">
      <c r="A3153" s="1" t="s">
        <v>7389</v>
      </c>
      <c r="B3153" s="1" t="s">
        <v>7390</v>
      </c>
      <c r="C3153" s="1" t="s">
        <v>1016</v>
      </c>
      <c r="D3153" s="1" t="s">
        <v>319</v>
      </c>
      <c r="E3153" s="1" t="s">
        <v>375</v>
      </c>
      <c r="F3153" s="1" t="s">
        <v>371</v>
      </c>
      <c r="G3153" s="6" t="s">
        <v>11227</v>
      </c>
      <c r="H3153" s="2" t="s">
        <v>30</v>
      </c>
      <c r="I3153" s="1" t="s">
        <v>31</v>
      </c>
      <c r="J3153" s="1" t="s">
        <v>372</v>
      </c>
      <c r="K3153" s="4">
        <v>45803</v>
      </c>
      <c r="L3153" s="20" t="s">
        <v>804</v>
      </c>
      <c r="M3153" s="26">
        <v>238.8</v>
      </c>
      <c r="N3153" s="2">
        <v>1</v>
      </c>
      <c r="O3153" s="26">
        <v>238.8</v>
      </c>
      <c r="P3153" s="26">
        <v>105.54</v>
      </c>
      <c r="Q3153" s="26">
        <v>18.170000000000002</v>
      </c>
      <c r="R3153" s="26">
        <v>27.46</v>
      </c>
      <c r="S3153" s="26">
        <v>0</v>
      </c>
      <c r="T3153" s="26">
        <v>26.95</v>
      </c>
      <c r="U3153" s="26">
        <v>60.68</v>
      </c>
      <c r="V3153" s="10">
        <v>0.25409999999999999</v>
      </c>
      <c r="W3153" s="1" t="s">
        <v>89</v>
      </c>
      <c r="X3153" s="3"/>
      <c r="Y3153" s="3"/>
      <c r="Z3153" s="5" t="s">
        <v>7980</v>
      </c>
      <c r="AA3153" s="5" t="str">
        <f>VLOOKUP(J3153, sku!B:C, 2, FALSE)</f>
        <v>Aquecedor</v>
      </c>
      <c r="AB3153" s="3" t="str">
        <f>VLOOKUP(J3153, sku!B:BM, 64, FALSE)</f>
        <v>Importação</v>
      </c>
      <c r="AC3153" s="3" t="str">
        <f>LEFT(pedidos[[#This Row],[SKU]],3)</f>
        <v>1XA</v>
      </c>
      <c r="AD3153" s="36" t="str" cm="1">
        <f t="array" aca="1" ref="AD3153" ca="1">IFERROR(
  INDEX(
    montadora[Montadora],
    MATCH(TRUE,LEFT(#REF!,NÚCARACT(montadora[SKU Parcial]))=montadora[SKU Parcial],0)
  ),
  ""
)</f>
        <v/>
      </c>
    </row>
    <row r="3154" spans="1:30" customFormat="1" x14ac:dyDescent="0.25">
      <c r="A3154" s="1" t="s">
        <v>7391</v>
      </c>
      <c r="B3154" s="1" t="s">
        <v>7392</v>
      </c>
      <c r="C3154" s="1" t="s">
        <v>629</v>
      </c>
      <c r="D3154" s="1" t="s">
        <v>191</v>
      </c>
      <c r="E3154" s="1" t="s">
        <v>375</v>
      </c>
      <c r="F3154" s="1" t="s">
        <v>371</v>
      </c>
      <c r="G3154" s="6" t="s">
        <v>11227</v>
      </c>
      <c r="H3154" s="2" t="s">
        <v>30</v>
      </c>
      <c r="I3154" s="1" t="s">
        <v>31</v>
      </c>
      <c r="J3154" s="1" t="s">
        <v>372</v>
      </c>
      <c r="K3154" s="4">
        <v>45804</v>
      </c>
      <c r="L3154" s="20" t="s">
        <v>804</v>
      </c>
      <c r="M3154" s="26">
        <v>238.8</v>
      </c>
      <c r="N3154" s="2">
        <v>1</v>
      </c>
      <c r="O3154" s="26">
        <v>238.8</v>
      </c>
      <c r="P3154" s="26">
        <v>105.54</v>
      </c>
      <c r="Q3154" s="26">
        <v>18.170000000000002</v>
      </c>
      <c r="R3154" s="26">
        <v>27.46</v>
      </c>
      <c r="S3154" s="26">
        <v>0</v>
      </c>
      <c r="T3154" s="26">
        <v>26.95</v>
      </c>
      <c r="U3154" s="26">
        <v>60.68</v>
      </c>
      <c r="V3154" s="10">
        <v>0.25409999999999999</v>
      </c>
      <c r="W3154" s="1" t="s">
        <v>34</v>
      </c>
      <c r="X3154" s="3"/>
      <c r="Y3154" s="3"/>
      <c r="Z3154" s="5" t="s">
        <v>7980</v>
      </c>
      <c r="AA3154" s="5" t="str">
        <f>VLOOKUP(J3154, sku!B:C, 2, FALSE)</f>
        <v>Aquecedor</v>
      </c>
      <c r="AB3154" s="3" t="str">
        <f>VLOOKUP(J3154, sku!B:BM, 64, FALSE)</f>
        <v>Importação</v>
      </c>
      <c r="AC3154" s="3" t="str">
        <f>LEFT(pedidos[[#This Row],[SKU]],3)</f>
        <v>1XA</v>
      </c>
      <c r="AD3154" s="36" t="str" cm="1">
        <f t="array" aca="1" ref="AD3154" ca="1">IFERROR(
  INDEX(
    montadora[Montadora],
    MATCH(TRUE,LEFT(J3534,NÚCARACT(montadora[SKU Parcial]))=montadora[SKU Parcial],0)
  ),
  ""
)</f>
        <v/>
      </c>
    </row>
    <row r="3155" spans="1:30" customFormat="1" x14ac:dyDescent="0.25">
      <c r="A3155" s="1" t="s">
        <v>7393</v>
      </c>
      <c r="B3155" s="1" t="s">
        <v>7394</v>
      </c>
      <c r="C3155" s="1" t="s">
        <v>5502</v>
      </c>
      <c r="D3155" s="1" t="s">
        <v>27</v>
      </c>
      <c r="E3155" s="1" t="s">
        <v>375</v>
      </c>
      <c r="F3155" s="1" t="s">
        <v>371</v>
      </c>
      <c r="G3155" s="6" t="s">
        <v>11227</v>
      </c>
      <c r="H3155" s="2" t="s">
        <v>30</v>
      </c>
      <c r="I3155" s="1" t="s">
        <v>31</v>
      </c>
      <c r="J3155" s="1" t="s">
        <v>372</v>
      </c>
      <c r="K3155" s="4">
        <v>45806</v>
      </c>
      <c r="L3155" s="2" t="s">
        <v>804</v>
      </c>
      <c r="M3155" s="26">
        <v>238.8</v>
      </c>
      <c r="N3155" s="2">
        <v>1</v>
      </c>
      <c r="O3155" s="26">
        <v>238.8</v>
      </c>
      <c r="P3155" s="26">
        <v>105.54</v>
      </c>
      <c r="Q3155" s="26">
        <v>18.170000000000002</v>
      </c>
      <c r="R3155" s="26">
        <v>27.46</v>
      </c>
      <c r="S3155" s="26">
        <v>0</v>
      </c>
      <c r="T3155" s="26">
        <v>26.95</v>
      </c>
      <c r="U3155" s="26">
        <v>60.68</v>
      </c>
      <c r="V3155" s="10">
        <v>0.25409999999999999</v>
      </c>
      <c r="W3155" s="1" t="s">
        <v>34</v>
      </c>
      <c r="X3155" s="3"/>
      <c r="Y3155" s="3"/>
      <c r="Z3155" s="5" t="s">
        <v>7980</v>
      </c>
      <c r="AA3155" s="5" t="str">
        <f>VLOOKUP(J3155, sku!B:C, 2, FALSE)</f>
        <v>Aquecedor</v>
      </c>
      <c r="AB3155" s="3" t="str">
        <f>VLOOKUP(J3155, sku!B:BM, 64, FALSE)</f>
        <v>Importação</v>
      </c>
      <c r="AC3155" s="3" t="str">
        <f>LEFT(pedidos[[#This Row],[SKU]],3)</f>
        <v>1XA</v>
      </c>
      <c r="AD3155" s="36" t="str" cm="1">
        <f t="array" aca="1" ref="AD3155" ca="1">IFERROR(
  INDEX(
    montadora[Montadora],
    MATCH(TRUE,LEFT(J3535,NÚCARACT(montadora[SKU Parcial]))=montadora[SKU Parcial],0)
  ),
  ""
)</f>
        <v/>
      </c>
    </row>
    <row r="3156" spans="1:30" customFormat="1" x14ac:dyDescent="0.25">
      <c r="A3156" s="1" t="s">
        <v>7395</v>
      </c>
      <c r="B3156" s="1" t="s">
        <v>36</v>
      </c>
      <c r="C3156" s="1" t="s">
        <v>803</v>
      </c>
      <c r="D3156" s="1" t="s">
        <v>347</v>
      </c>
      <c r="E3156" s="1" t="s">
        <v>375</v>
      </c>
      <c r="F3156" s="1" t="s">
        <v>371</v>
      </c>
      <c r="G3156" s="6" t="s">
        <v>11227</v>
      </c>
      <c r="H3156" s="2" t="s">
        <v>30</v>
      </c>
      <c r="I3156" s="1" t="s">
        <v>31</v>
      </c>
      <c r="J3156" s="1" t="s">
        <v>372</v>
      </c>
      <c r="K3156" s="4">
        <v>45806</v>
      </c>
      <c r="L3156" s="20" t="s">
        <v>804</v>
      </c>
      <c r="M3156" s="26">
        <v>238.8</v>
      </c>
      <c r="N3156" s="2">
        <v>1</v>
      </c>
      <c r="O3156" s="26">
        <v>271.79000000000002</v>
      </c>
      <c r="P3156" s="26">
        <v>105.54</v>
      </c>
      <c r="Q3156" s="26">
        <v>18.170000000000002</v>
      </c>
      <c r="R3156" s="26">
        <v>27.46</v>
      </c>
      <c r="S3156" s="26">
        <v>32.99</v>
      </c>
      <c r="T3156" s="26">
        <v>26.95</v>
      </c>
      <c r="U3156" s="26">
        <v>60.68</v>
      </c>
      <c r="V3156" s="10">
        <v>0.25409999999999999</v>
      </c>
      <c r="W3156" s="1" t="s">
        <v>34</v>
      </c>
      <c r="X3156" s="3"/>
      <c r="Y3156" s="3"/>
      <c r="Z3156" s="5" t="s">
        <v>7980</v>
      </c>
      <c r="AA3156" s="5" t="str">
        <f>VLOOKUP(J3156, sku!B:C, 2, FALSE)</f>
        <v>Aquecedor</v>
      </c>
      <c r="AB3156" s="3" t="str">
        <f>VLOOKUP(J3156, sku!B:BM, 64, FALSE)</f>
        <v>Importação</v>
      </c>
      <c r="AC3156" s="3" t="str">
        <f>LEFT(pedidos[[#This Row],[SKU]],3)</f>
        <v>1XA</v>
      </c>
      <c r="AD3156" s="36" t="str" cm="1">
        <f t="array" aca="1" ref="AD3156" ca="1">IFERROR(
  INDEX(
    montadora[Montadora],
    MATCH(TRUE,LEFT(J3536,NÚCARACT(montadora[SKU Parcial]))=montadora[SKU Parcial],0)
  ),
  ""
)</f>
        <v/>
      </c>
    </row>
    <row r="3157" spans="1:30" customFormat="1" x14ac:dyDescent="0.25">
      <c r="A3157" s="1" t="s">
        <v>4758</v>
      </c>
      <c r="B3157" s="1" t="s">
        <v>4759</v>
      </c>
      <c r="C3157" s="1" t="s">
        <v>4760</v>
      </c>
      <c r="D3157" s="1" t="s">
        <v>27</v>
      </c>
      <c r="E3157" s="1" t="s">
        <v>375</v>
      </c>
      <c r="F3157" s="1" t="s">
        <v>371</v>
      </c>
      <c r="G3157" s="6" t="s">
        <v>11227</v>
      </c>
      <c r="H3157" s="2" t="s">
        <v>30</v>
      </c>
      <c r="I3157" s="1" t="s">
        <v>36</v>
      </c>
      <c r="J3157" s="1" t="s">
        <v>372</v>
      </c>
      <c r="K3157" s="4">
        <v>45813</v>
      </c>
      <c r="L3157" s="20" t="s">
        <v>804</v>
      </c>
      <c r="M3157" s="26">
        <v>238.8</v>
      </c>
      <c r="N3157" s="2">
        <v>1</v>
      </c>
      <c r="O3157" s="26">
        <v>238.8</v>
      </c>
      <c r="P3157" s="26">
        <v>105.54</v>
      </c>
      <c r="Q3157" s="26">
        <v>19.63</v>
      </c>
      <c r="R3157" s="26">
        <v>27.46</v>
      </c>
      <c r="S3157" s="26">
        <v>0</v>
      </c>
      <c r="T3157" s="26">
        <v>26.95</v>
      </c>
      <c r="U3157" s="26">
        <v>59.22</v>
      </c>
      <c r="V3157" s="10">
        <v>0.248</v>
      </c>
      <c r="W3157" s="1" t="s">
        <v>34</v>
      </c>
      <c r="X3157" s="3"/>
      <c r="Y3157" s="3"/>
      <c r="Z3157" s="5" t="s">
        <v>7980</v>
      </c>
      <c r="AA3157" s="5" t="str">
        <f>VLOOKUP(J3157, sku!B:C, 2, FALSE)</f>
        <v>Aquecedor</v>
      </c>
      <c r="AB3157" s="3" t="str">
        <f>VLOOKUP(J3157, sku!B:BM, 64, FALSE)</f>
        <v>Importação</v>
      </c>
      <c r="AC3157" s="3" t="str">
        <f>LEFT(pedidos[[#This Row],[SKU]],3)</f>
        <v>1XA</v>
      </c>
      <c r="AD3157" s="36" t="str" cm="1">
        <f t="array" aca="1" ref="AD3157" ca="1">IFERROR(
  INDEX(
    montadora[Montadora],
    MATCH(TRUE,LEFT(J3537,NÚCARACT(montadora[SKU Parcial]))=montadora[SKU Parcial],0)
  ),
  ""
)</f>
        <v/>
      </c>
    </row>
    <row r="3158" spans="1:30" customFormat="1" x14ac:dyDescent="0.25">
      <c r="A3158" s="1" t="s">
        <v>4766</v>
      </c>
      <c r="B3158" s="1" t="s">
        <v>36</v>
      </c>
      <c r="C3158" s="1" t="s">
        <v>4767</v>
      </c>
      <c r="D3158" s="1" t="s">
        <v>319</v>
      </c>
      <c r="E3158" s="1" t="s">
        <v>375</v>
      </c>
      <c r="F3158" s="1" t="s">
        <v>371</v>
      </c>
      <c r="G3158" s="6" t="s">
        <v>11227</v>
      </c>
      <c r="H3158" s="2" t="s">
        <v>30</v>
      </c>
      <c r="I3158" s="1" t="s">
        <v>31</v>
      </c>
      <c r="J3158" s="1" t="s">
        <v>372</v>
      </c>
      <c r="K3158" s="4">
        <v>45816</v>
      </c>
      <c r="L3158" s="20" t="s">
        <v>804</v>
      </c>
      <c r="M3158" s="26">
        <v>238.8</v>
      </c>
      <c r="N3158" s="2">
        <v>1</v>
      </c>
      <c r="O3158" s="26">
        <v>238.8</v>
      </c>
      <c r="P3158" s="26">
        <v>105.54</v>
      </c>
      <c r="Q3158" s="26">
        <v>19.63</v>
      </c>
      <c r="R3158" s="26">
        <v>27.46</v>
      </c>
      <c r="S3158" s="26">
        <v>0</v>
      </c>
      <c r="T3158" s="26">
        <v>26.95</v>
      </c>
      <c r="U3158" s="26">
        <v>59.22</v>
      </c>
      <c r="V3158" s="10">
        <v>0.248</v>
      </c>
      <c r="W3158" s="1" t="s">
        <v>34</v>
      </c>
      <c r="X3158" s="3"/>
      <c r="Y3158" s="3"/>
      <c r="Z3158" s="5" t="s">
        <v>7980</v>
      </c>
      <c r="AA3158" s="5" t="str">
        <f>VLOOKUP(J3158, sku!B:C, 2, FALSE)</f>
        <v>Aquecedor</v>
      </c>
      <c r="AB3158" s="3" t="str">
        <f>VLOOKUP(J3158, sku!B:BM, 64, FALSE)</f>
        <v>Importação</v>
      </c>
      <c r="AC3158" s="3" t="str">
        <f>LEFT(pedidos[[#This Row],[SKU]],3)</f>
        <v>1XA</v>
      </c>
      <c r="AD3158" s="36" t="str" cm="1">
        <f t="array" aca="1" ref="AD3158" ca="1">IFERROR(
  INDEX(
    montadora[Montadora],
    MATCH(TRUE,LEFT(J3538,NÚCARACT(montadora[SKU Parcial]))=montadora[SKU Parcial],0)
  ),
  ""
)</f>
        <v/>
      </c>
    </row>
    <row r="3159" spans="1:30" customFormat="1" x14ac:dyDescent="0.25">
      <c r="A3159" s="1" t="s">
        <v>4772</v>
      </c>
      <c r="B3159" s="1" t="s">
        <v>4773</v>
      </c>
      <c r="C3159" s="1" t="s">
        <v>2174</v>
      </c>
      <c r="D3159" s="1" t="s">
        <v>45</v>
      </c>
      <c r="E3159" s="1" t="s">
        <v>375</v>
      </c>
      <c r="F3159" s="1" t="s">
        <v>371</v>
      </c>
      <c r="G3159" s="6" t="s">
        <v>11227</v>
      </c>
      <c r="H3159" s="2" t="s">
        <v>30</v>
      </c>
      <c r="I3159" s="1" t="s">
        <v>31</v>
      </c>
      <c r="J3159" s="1" t="s">
        <v>372</v>
      </c>
      <c r="K3159" s="4">
        <v>45818</v>
      </c>
      <c r="L3159" s="20" t="s">
        <v>804</v>
      </c>
      <c r="M3159" s="26">
        <v>238.8</v>
      </c>
      <c r="N3159" s="2">
        <v>1</v>
      </c>
      <c r="O3159" s="26">
        <v>238.8</v>
      </c>
      <c r="P3159" s="26">
        <v>105.54</v>
      </c>
      <c r="Q3159" s="26">
        <v>19.63</v>
      </c>
      <c r="R3159" s="26">
        <v>27.46</v>
      </c>
      <c r="S3159" s="26">
        <v>0</v>
      </c>
      <c r="T3159" s="26">
        <v>26.95</v>
      </c>
      <c r="U3159" s="26">
        <v>59.22</v>
      </c>
      <c r="V3159" s="10">
        <v>0.248</v>
      </c>
      <c r="W3159" s="1" t="s">
        <v>34</v>
      </c>
      <c r="X3159" s="3"/>
      <c r="Y3159" s="3"/>
      <c r="Z3159" s="5" t="s">
        <v>7980</v>
      </c>
      <c r="AA3159" s="5" t="str">
        <f>VLOOKUP(J3159, sku!B:C, 2, FALSE)</f>
        <v>Aquecedor</v>
      </c>
      <c r="AB3159" s="3" t="str">
        <f>VLOOKUP(J3159, sku!B:BM, 64, FALSE)</f>
        <v>Importação</v>
      </c>
      <c r="AC3159" s="3" t="str">
        <f>LEFT(pedidos[[#This Row],[SKU]],3)</f>
        <v>1XA</v>
      </c>
      <c r="AD3159" s="36" t="str" cm="1">
        <f t="array" aca="1" ref="AD3159" ca="1">IFERROR(
  INDEX(
    montadora[Montadora],
    MATCH(TRUE,LEFT(J3539,NÚCARACT(montadora[SKU Parcial]))=montadora[SKU Parcial],0)
  ),
  ""
)</f>
        <v/>
      </c>
    </row>
    <row r="3160" spans="1:30" customFormat="1" x14ac:dyDescent="0.25">
      <c r="A3160" s="1" t="s">
        <v>4774</v>
      </c>
      <c r="B3160" s="1" t="s">
        <v>4775</v>
      </c>
      <c r="C3160" s="1" t="s">
        <v>4776</v>
      </c>
      <c r="D3160" s="1" t="s">
        <v>420</v>
      </c>
      <c r="E3160" s="1" t="s">
        <v>375</v>
      </c>
      <c r="F3160" s="1" t="s">
        <v>371</v>
      </c>
      <c r="G3160" s="6" t="s">
        <v>11227</v>
      </c>
      <c r="H3160" s="2" t="s">
        <v>30</v>
      </c>
      <c r="I3160" s="1" t="s">
        <v>31</v>
      </c>
      <c r="J3160" s="1" t="s">
        <v>372</v>
      </c>
      <c r="K3160" s="4">
        <v>45818</v>
      </c>
      <c r="L3160" s="20" t="s">
        <v>804</v>
      </c>
      <c r="M3160" s="26">
        <v>238.8</v>
      </c>
      <c r="N3160" s="2">
        <v>1</v>
      </c>
      <c r="O3160" s="26">
        <v>238.8</v>
      </c>
      <c r="P3160" s="26">
        <v>105.54</v>
      </c>
      <c r="Q3160" s="26">
        <v>19.63</v>
      </c>
      <c r="R3160" s="26">
        <v>27.46</v>
      </c>
      <c r="S3160" s="26">
        <v>0</v>
      </c>
      <c r="T3160" s="26">
        <v>26.95</v>
      </c>
      <c r="U3160" s="26">
        <v>59.22</v>
      </c>
      <c r="V3160" s="10">
        <v>0.248</v>
      </c>
      <c r="W3160" s="1" t="s">
        <v>89</v>
      </c>
      <c r="X3160" s="3"/>
      <c r="Y3160" s="3"/>
      <c r="Z3160" s="5" t="s">
        <v>7980</v>
      </c>
      <c r="AA3160" s="5" t="str">
        <f>VLOOKUP(J3160, sku!B:C, 2, FALSE)</f>
        <v>Aquecedor</v>
      </c>
      <c r="AB3160" s="3" t="str">
        <f>VLOOKUP(J3160, sku!B:BM, 64, FALSE)</f>
        <v>Importação</v>
      </c>
      <c r="AC3160" s="3" t="str">
        <f>LEFT(pedidos[[#This Row],[SKU]],3)</f>
        <v>1XA</v>
      </c>
      <c r="AD3160" s="36" t="str" cm="1">
        <f t="array" aca="1" ref="AD3160" ca="1">IFERROR(
  INDEX(
    montadora[Montadora],
    MATCH(TRUE,LEFT(J3540,NÚCARACT(montadora[SKU Parcial]))=montadora[SKU Parcial],0)
  ),
  ""
)</f>
        <v/>
      </c>
    </row>
    <row r="3161" spans="1:30" customFormat="1" x14ac:dyDescent="0.25">
      <c r="A3161" s="1" t="s">
        <v>4781</v>
      </c>
      <c r="B3161" s="1" t="s">
        <v>4782</v>
      </c>
      <c r="C3161" s="1" t="s">
        <v>4783</v>
      </c>
      <c r="D3161" s="1" t="s">
        <v>420</v>
      </c>
      <c r="E3161" s="1" t="s">
        <v>375</v>
      </c>
      <c r="F3161" s="1" t="s">
        <v>371</v>
      </c>
      <c r="G3161" s="6" t="s">
        <v>11227</v>
      </c>
      <c r="H3161" s="2" t="s">
        <v>30</v>
      </c>
      <c r="I3161" s="1" t="s">
        <v>36</v>
      </c>
      <c r="J3161" s="1" t="s">
        <v>372</v>
      </c>
      <c r="K3161" s="4">
        <v>45820</v>
      </c>
      <c r="L3161" s="20" t="s">
        <v>804</v>
      </c>
      <c r="M3161" s="26">
        <v>238.8</v>
      </c>
      <c r="N3161" s="2">
        <v>1</v>
      </c>
      <c r="O3161" s="26">
        <v>238.8</v>
      </c>
      <c r="P3161" s="26">
        <v>105.54</v>
      </c>
      <c r="Q3161" s="26">
        <v>19.63</v>
      </c>
      <c r="R3161" s="26">
        <v>27.46</v>
      </c>
      <c r="S3161" s="26">
        <v>0</v>
      </c>
      <c r="T3161" s="26">
        <v>26.95</v>
      </c>
      <c r="U3161" s="26">
        <v>59.22</v>
      </c>
      <c r="V3161" s="10">
        <v>0.248</v>
      </c>
      <c r="W3161" s="1" t="s">
        <v>34</v>
      </c>
      <c r="X3161" s="3"/>
      <c r="Y3161" s="3"/>
      <c r="Z3161" s="5" t="s">
        <v>7980</v>
      </c>
      <c r="AA3161" s="5" t="str">
        <f>VLOOKUP(J3161, sku!B:C, 2, FALSE)</f>
        <v>Aquecedor</v>
      </c>
      <c r="AB3161" s="3" t="str">
        <f>VLOOKUP(J3161, sku!B:BM, 64, FALSE)</f>
        <v>Importação</v>
      </c>
      <c r="AC3161" s="3" t="str">
        <f>LEFT(pedidos[[#This Row],[SKU]],3)</f>
        <v>1XA</v>
      </c>
      <c r="AD3161" s="36" t="str" cm="1">
        <f t="array" aca="1" ref="AD3161" ca="1">IFERROR(
  INDEX(
    montadora[Montadora],
    MATCH(TRUE,LEFT(J3541,NÚCARACT(montadora[SKU Parcial]))=montadora[SKU Parcial],0)
  ),
  ""
)</f>
        <v/>
      </c>
    </row>
    <row r="3162" spans="1:30" customFormat="1" x14ac:dyDescent="0.25">
      <c r="A3162" s="1" t="s">
        <v>4784</v>
      </c>
      <c r="B3162" s="1" t="s">
        <v>4785</v>
      </c>
      <c r="C3162" s="1" t="s">
        <v>428</v>
      </c>
      <c r="D3162" s="1" t="s">
        <v>191</v>
      </c>
      <c r="E3162" s="1" t="s">
        <v>375</v>
      </c>
      <c r="F3162" s="1" t="s">
        <v>371</v>
      </c>
      <c r="G3162" s="6" t="s">
        <v>11227</v>
      </c>
      <c r="H3162" s="2" t="s">
        <v>30</v>
      </c>
      <c r="I3162" s="1" t="s">
        <v>36</v>
      </c>
      <c r="J3162" s="1" t="s">
        <v>372</v>
      </c>
      <c r="K3162" s="4">
        <v>45820</v>
      </c>
      <c r="L3162" s="20" t="s">
        <v>804</v>
      </c>
      <c r="M3162" s="26">
        <v>238.8</v>
      </c>
      <c r="N3162" s="2">
        <v>1</v>
      </c>
      <c r="O3162" s="26">
        <v>238.8</v>
      </c>
      <c r="P3162" s="26">
        <v>105.54</v>
      </c>
      <c r="Q3162" s="26">
        <v>19.63</v>
      </c>
      <c r="R3162" s="26">
        <v>27.46</v>
      </c>
      <c r="S3162" s="26">
        <v>0</v>
      </c>
      <c r="T3162" s="26">
        <v>26.95</v>
      </c>
      <c r="U3162" s="26">
        <v>59.22</v>
      </c>
      <c r="V3162" s="10">
        <v>0.248</v>
      </c>
      <c r="W3162" s="1" t="s">
        <v>34</v>
      </c>
      <c r="X3162" s="3"/>
      <c r="Y3162" s="3"/>
      <c r="Z3162" s="5" t="s">
        <v>7980</v>
      </c>
      <c r="AA3162" s="5" t="str">
        <f>VLOOKUP(J3162, sku!B:C, 2, FALSE)</f>
        <v>Aquecedor</v>
      </c>
      <c r="AB3162" s="3" t="str">
        <f>VLOOKUP(J3162, sku!B:BM, 64, FALSE)</f>
        <v>Importação</v>
      </c>
      <c r="AC3162" s="3" t="str">
        <f>LEFT(pedidos[[#This Row],[SKU]],3)</f>
        <v>1XA</v>
      </c>
      <c r="AD3162" s="36" t="str" cm="1">
        <f t="array" aca="1" ref="AD3162" ca="1">IFERROR(
  INDEX(
    montadora[Montadora],
    MATCH(TRUE,LEFT(J3542,NÚCARACT(montadora[SKU Parcial]))=montadora[SKU Parcial],0)
  ),
  ""
)</f>
        <v/>
      </c>
    </row>
    <row r="3163" spans="1:30" customFormat="1" x14ac:dyDescent="0.25">
      <c r="A3163" s="1" t="s">
        <v>4786</v>
      </c>
      <c r="B3163" s="1" t="s">
        <v>4787</v>
      </c>
      <c r="C3163" s="1" t="s">
        <v>712</v>
      </c>
      <c r="D3163" s="1" t="s">
        <v>420</v>
      </c>
      <c r="E3163" s="1" t="s">
        <v>375</v>
      </c>
      <c r="F3163" s="1" t="s">
        <v>371</v>
      </c>
      <c r="G3163" s="6" t="s">
        <v>11227</v>
      </c>
      <c r="H3163" s="2" t="s">
        <v>30</v>
      </c>
      <c r="I3163" s="1" t="s">
        <v>31</v>
      </c>
      <c r="J3163" s="1" t="s">
        <v>372</v>
      </c>
      <c r="K3163" s="4">
        <v>45821</v>
      </c>
      <c r="L3163" s="20" t="s">
        <v>804</v>
      </c>
      <c r="M3163" s="26">
        <v>238.8</v>
      </c>
      <c r="N3163" s="2">
        <v>1</v>
      </c>
      <c r="O3163" s="26">
        <v>238.8</v>
      </c>
      <c r="P3163" s="26">
        <v>105.54</v>
      </c>
      <c r="Q3163" s="26">
        <v>19.63</v>
      </c>
      <c r="R3163" s="26">
        <v>27.46</v>
      </c>
      <c r="S3163" s="26">
        <v>0</v>
      </c>
      <c r="T3163" s="26">
        <v>26.95</v>
      </c>
      <c r="U3163" s="26">
        <v>59.22</v>
      </c>
      <c r="V3163" s="10">
        <v>0.248</v>
      </c>
      <c r="W3163" s="1" t="s">
        <v>89</v>
      </c>
      <c r="X3163" s="3"/>
      <c r="Y3163" s="3"/>
      <c r="Z3163" s="5" t="s">
        <v>7980</v>
      </c>
      <c r="AA3163" s="5" t="str">
        <f>VLOOKUP(J3163, sku!B:C, 2, FALSE)</f>
        <v>Aquecedor</v>
      </c>
      <c r="AB3163" s="3" t="str">
        <f>VLOOKUP(J3163, sku!B:BM, 64, FALSE)</f>
        <v>Importação</v>
      </c>
      <c r="AC3163" s="3" t="str">
        <f>LEFT(pedidos[[#This Row],[SKU]],3)</f>
        <v>1XA</v>
      </c>
      <c r="AD3163" s="36" t="str" cm="1">
        <f t="array" aca="1" ref="AD3163" ca="1">IFERROR(
  INDEX(
    montadora[Montadora],
    MATCH(TRUE,LEFT(#REF!,NÚCARACT(montadora[SKU Parcial]))=montadora[SKU Parcial],0)
  ),
  ""
)</f>
        <v/>
      </c>
    </row>
    <row r="3164" spans="1:30" customFormat="1" x14ac:dyDescent="0.25">
      <c r="A3164" s="1" t="s">
        <v>4788</v>
      </c>
      <c r="B3164" s="1" t="s">
        <v>4789</v>
      </c>
      <c r="C3164" s="1" t="s">
        <v>212</v>
      </c>
      <c r="D3164" s="1" t="s">
        <v>138</v>
      </c>
      <c r="E3164" s="1" t="s">
        <v>375</v>
      </c>
      <c r="F3164" s="1" t="s">
        <v>371</v>
      </c>
      <c r="G3164" s="6" t="s">
        <v>11227</v>
      </c>
      <c r="H3164" s="2" t="s">
        <v>30</v>
      </c>
      <c r="I3164" s="1" t="s">
        <v>31</v>
      </c>
      <c r="J3164" s="1" t="s">
        <v>372</v>
      </c>
      <c r="K3164" s="4">
        <v>45821</v>
      </c>
      <c r="L3164" s="20" t="s">
        <v>804</v>
      </c>
      <c r="M3164" s="26">
        <v>238.8</v>
      </c>
      <c r="N3164" s="2">
        <v>1</v>
      </c>
      <c r="O3164" s="26">
        <v>238.8</v>
      </c>
      <c r="P3164" s="26">
        <v>105.54</v>
      </c>
      <c r="Q3164" s="26">
        <v>19.63</v>
      </c>
      <c r="R3164" s="26">
        <v>27.46</v>
      </c>
      <c r="S3164" s="26">
        <v>0</v>
      </c>
      <c r="T3164" s="26">
        <v>26.95</v>
      </c>
      <c r="U3164" s="26">
        <v>59.22</v>
      </c>
      <c r="V3164" s="10">
        <v>0.248</v>
      </c>
      <c r="W3164" s="1" t="s">
        <v>34</v>
      </c>
      <c r="X3164" s="3"/>
      <c r="Y3164" s="3"/>
      <c r="Z3164" s="5" t="s">
        <v>7980</v>
      </c>
      <c r="AA3164" s="5" t="str">
        <f>VLOOKUP(J3164, sku!B:C, 2, FALSE)</f>
        <v>Aquecedor</v>
      </c>
      <c r="AB3164" s="3" t="str">
        <f>VLOOKUP(J3164, sku!B:BM, 64, FALSE)</f>
        <v>Importação</v>
      </c>
      <c r="AC3164" s="3" t="str">
        <f>LEFT(pedidos[[#This Row],[SKU]],3)</f>
        <v>1XA</v>
      </c>
      <c r="AD3164" s="36" t="str" cm="1">
        <f t="array" aca="1" ref="AD3164" ca="1">IFERROR(
  INDEX(
    montadora[Montadora],
    MATCH(TRUE,LEFT(#REF!,NÚCARACT(montadora[SKU Parcial]))=montadora[SKU Parcial],0)
  ),
  ""
)</f>
        <v/>
      </c>
    </row>
    <row r="3165" spans="1:30" customFormat="1" x14ac:dyDescent="0.25">
      <c r="A3165" s="1" t="s">
        <v>4792</v>
      </c>
      <c r="B3165" s="1" t="s">
        <v>36</v>
      </c>
      <c r="C3165" s="1" t="s">
        <v>121</v>
      </c>
      <c r="D3165" s="1" t="s">
        <v>27</v>
      </c>
      <c r="E3165" s="1" t="s">
        <v>375</v>
      </c>
      <c r="F3165" s="1" t="s">
        <v>371</v>
      </c>
      <c r="G3165" s="6" t="s">
        <v>11227</v>
      </c>
      <c r="H3165" s="2" t="s">
        <v>30</v>
      </c>
      <c r="I3165" s="1" t="s">
        <v>31</v>
      </c>
      <c r="J3165" s="1" t="s">
        <v>372</v>
      </c>
      <c r="K3165" s="4">
        <v>45822</v>
      </c>
      <c r="L3165" s="20" t="s">
        <v>804</v>
      </c>
      <c r="M3165" s="26">
        <v>238.8</v>
      </c>
      <c r="N3165" s="2">
        <v>1</v>
      </c>
      <c r="O3165" s="26">
        <v>238.8</v>
      </c>
      <c r="P3165" s="26">
        <v>105.54</v>
      </c>
      <c r="Q3165" s="26">
        <v>19.63</v>
      </c>
      <c r="R3165" s="26">
        <v>27.46</v>
      </c>
      <c r="S3165" s="26">
        <v>0</v>
      </c>
      <c r="T3165" s="26">
        <v>26.95</v>
      </c>
      <c r="U3165" s="26">
        <v>59.22</v>
      </c>
      <c r="V3165" s="10">
        <v>0.248</v>
      </c>
      <c r="W3165" s="1" t="s">
        <v>34</v>
      </c>
      <c r="X3165" s="3"/>
      <c r="Y3165" s="3"/>
      <c r="Z3165" s="5" t="s">
        <v>7980</v>
      </c>
      <c r="AA3165" s="5" t="str">
        <f>VLOOKUP(J3165, sku!B:C, 2, FALSE)</f>
        <v>Aquecedor</v>
      </c>
      <c r="AB3165" s="3" t="str">
        <f>VLOOKUP(J3165, sku!B:BM, 64, FALSE)</f>
        <v>Importação</v>
      </c>
      <c r="AC3165" s="3" t="str">
        <f>LEFT(pedidos[[#This Row],[SKU]],3)</f>
        <v>1XA</v>
      </c>
      <c r="AD3165" s="36" t="str" cm="1">
        <f t="array" aca="1" ref="AD3165" ca="1">IFERROR(
  INDEX(
    montadora[Montadora],
    MATCH(TRUE,LEFT(J3543,NÚCARACT(montadora[SKU Parcial]))=montadora[SKU Parcial],0)
  ),
  ""
)</f>
        <v/>
      </c>
    </row>
    <row r="3166" spans="1:30" customFormat="1" x14ac:dyDescent="0.25">
      <c r="A3166" s="1" t="s">
        <v>4793</v>
      </c>
      <c r="B3166" s="1" t="s">
        <v>4794</v>
      </c>
      <c r="C3166" s="1" t="s">
        <v>3780</v>
      </c>
      <c r="D3166" s="1" t="s">
        <v>319</v>
      </c>
      <c r="E3166" s="1" t="s">
        <v>375</v>
      </c>
      <c r="F3166" s="1" t="s">
        <v>371</v>
      </c>
      <c r="G3166" s="6" t="s">
        <v>11227</v>
      </c>
      <c r="H3166" s="2" t="s">
        <v>30</v>
      </c>
      <c r="I3166" s="1" t="s">
        <v>36</v>
      </c>
      <c r="J3166" s="1" t="s">
        <v>372</v>
      </c>
      <c r="K3166" s="4">
        <v>45824</v>
      </c>
      <c r="L3166" s="20" t="s">
        <v>804</v>
      </c>
      <c r="M3166" s="26">
        <v>238.8</v>
      </c>
      <c r="N3166" s="2">
        <v>1</v>
      </c>
      <c r="O3166" s="26">
        <v>238.8</v>
      </c>
      <c r="P3166" s="26">
        <v>105.54</v>
      </c>
      <c r="Q3166" s="26">
        <v>19.63</v>
      </c>
      <c r="R3166" s="26">
        <v>27.46</v>
      </c>
      <c r="S3166" s="26">
        <v>0</v>
      </c>
      <c r="T3166" s="26">
        <v>26.95</v>
      </c>
      <c r="U3166" s="26">
        <v>59.22</v>
      </c>
      <c r="V3166" s="10">
        <v>0.248</v>
      </c>
      <c r="W3166" s="1" t="s">
        <v>34</v>
      </c>
      <c r="X3166" s="3"/>
      <c r="Y3166" s="3"/>
      <c r="Z3166" s="5" t="s">
        <v>7980</v>
      </c>
      <c r="AA3166" s="5" t="str">
        <f>VLOOKUP(J3166, sku!B:C, 2, FALSE)</f>
        <v>Aquecedor</v>
      </c>
      <c r="AB3166" s="3" t="str">
        <f>VLOOKUP(J3166, sku!B:BM, 64, FALSE)</f>
        <v>Importação</v>
      </c>
      <c r="AC3166" s="3" t="str">
        <f>LEFT(pedidos[[#This Row],[SKU]],3)</f>
        <v>1XA</v>
      </c>
      <c r="AD3166" s="36" t="str" cm="1">
        <f t="array" aca="1" ref="AD3166" ca="1">IFERROR(
  INDEX(
    montadora[Montadora],
    MATCH(TRUE,LEFT(#REF!,NÚCARACT(montadora[SKU Parcial]))=montadora[SKU Parcial],0)
  ),
  ""
)</f>
        <v/>
      </c>
    </row>
    <row r="3167" spans="1:30" customFormat="1" x14ac:dyDescent="0.25">
      <c r="A3167" s="1" t="s">
        <v>4800</v>
      </c>
      <c r="B3167" s="1" t="s">
        <v>4801</v>
      </c>
      <c r="C3167" s="1" t="s">
        <v>441</v>
      </c>
      <c r="D3167" s="1" t="s">
        <v>45</v>
      </c>
      <c r="E3167" s="1" t="s">
        <v>375</v>
      </c>
      <c r="F3167" s="1" t="s">
        <v>371</v>
      </c>
      <c r="G3167" s="6" t="s">
        <v>11227</v>
      </c>
      <c r="H3167" s="2" t="s">
        <v>30</v>
      </c>
      <c r="I3167" s="1" t="s">
        <v>36</v>
      </c>
      <c r="J3167" s="1" t="s">
        <v>372</v>
      </c>
      <c r="K3167" s="4">
        <v>45828</v>
      </c>
      <c r="L3167" s="20" t="s">
        <v>804</v>
      </c>
      <c r="M3167" s="26">
        <v>238.8</v>
      </c>
      <c r="N3167" s="2">
        <v>1</v>
      </c>
      <c r="O3167" s="26">
        <v>238.8</v>
      </c>
      <c r="P3167" s="26">
        <v>105.54</v>
      </c>
      <c r="Q3167" s="26">
        <v>19.63</v>
      </c>
      <c r="R3167" s="26">
        <v>27.46</v>
      </c>
      <c r="S3167" s="26">
        <v>0</v>
      </c>
      <c r="T3167" s="26">
        <v>26.95</v>
      </c>
      <c r="U3167" s="26">
        <v>59.22</v>
      </c>
      <c r="V3167" s="10">
        <v>0.248</v>
      </c>
      <c r="W3167" s="1" t="s">
        <v>34</v>
      </c>
      <c r="X3167" s="3"/>
      <c r="Y3167" s="3"/>
      <c r="Z3167" s="5" t="s">
        <v>7980</v>
      </c>
      <c r="AA3167" s="5" t="str">
        <f>VLOOKUP(J3167, sku!B:C, 2, FALSE)</f>
        <v>Aquecedor</v>
      </c>
      <c r="AB3167" s="3" t="str">
        <f>VLOOKUP(J3167, sku!B:BM, 64, FALSE)</f>
        <v>Importação</v>
      </c>
      <c r="AC3167" s="3" t="str">
        <f>LEFT(pedidos[[#This Row],[SKU]],3)</f>
        <v>1XA</v>
      </c>
      <c r="AD3167" s="36" t="str" cm="1">
        <f t="array" aca="1" ref="AD3167" ca="1">IFERROR(
  INDEX(
    montadora[Montadora],
    MATCH(TRUE,LEFT(#REF!,NÚCARACT(montadora[SKU Parcial]))=montadora[SKU Parcial],0)
  ),
  ""
)</f>
        <v/>
      </c>
    </row>
    <row r="3168" spans="1:30" customFormat="1" x14ac:dyDescent="0.25">
      <c r="A3168" s="1" t="s">
        <v>4802</v>
      </c>
      <c r="B3168" s="1" t="s">
        <v>36</v>
      </c>
      <c r="C3168" s="1" t="s">
        <v>2825</v>
      </c>
      <c r="D3168" s="1" t="s">
        <v>319</v>
      </c>
      <c r="E3168" s="1" t="s">
        <v>375</v>
      </c>
      <c r="F3168" s="1" t="s">
        <v>371</v>
      </c>
      <c r="G3168" s="6" t="s">
        <v>11227</v>
      </c>
      <c r="H3168" s="2" t="s">
        <v>30</v>
      </c>
      <c r="I3168" s="1" t="s">
        <v>31</v>
      </c>
      <c r="J3168" s="1" t="s">
        <v>372</v>
      </c>
      <c r="K3168" s="4">
        <v>45830</v>
      </c>
      <c r="L3168" s="20" t="s">
        <v>804</v>
      </c>
      <c r="M3168" s="26">
        <v>238.8</v>
      </c>
      <c r="N3168" s="2">
        <v>1</v>
      </c>
      <c r="O3168" s="26">
        <v>238.8</v>
      </c>
      <c r="P3168" s="26">
        <v>105.54</v>
      </c>
      <c r="Q3168" s="26">
        <v>19.63</v>
      </c>
      <c r="R3168" s="26">
        <v>27.46</v>
      </c>
      <c r="S3168" s="26">
        <v>0</v>
      </c>
      <c r="T3168" s="26">
        <v>26.95</v>
      </c>
      <c r="U3168" s="26">
        <v>59.22</v>
      </c>
      <c r="V3168" s="10">
        <v>0.248</v>
      </c>
      <c r="W3168" s="1" t="s">
        <v>34</v>
      </c>
      <c r="X3168" s="3"/>
      <c r="Y3168" s="3"/>
      <c r="Z3168" s="5" t="s">
        <v>7980</v>
      </c>
      <c r="AA3168" s="5" t="str">
        <f>VLOOKUP(J3168, sku!B:C, 2, FALSE)</f>
        <v>Aquecedor</v>
      </c>
      <c r="AB3168" s="3" t="str">
        <f>VLOOKUP(J3168, sku!B:BM, 64, FALSE)</f>
        <v>Importação</v>
      </c>
      <c r="AC3168" s="3" t="str">
        <f>LEFT(pedidos[[#This Row],[SKU]],3)</f>
        <v>1XA</v>
      </c>
      <c r="AD3168" s="36" t="str" cm="1">
        <f t="array" aca="1" ref="AD3168" ca="1">IFERROR(
  INDEX(
    montadora[Montadora],
    MATCH(TRUE,LEFT(#REF!,NÚCARACT(montadora[SKU Parcial]))=montadora[SKU Parcial],0)
  ),
  ""
)</f>
        <v/>
      </c>
    </row>
    <row r="3169" spans="1:30" customFormat="1" x14ac:dyDescent="0.25">
      <c r="A3169" s="1" t="s">
        <v>4803</v>
      </c>
      <c r="B3169" s="1" t="s">
        <v>36</v>
      </c>
      <c r="C3169" s="1" t="s">
        <v>62</v>
      </c>
      <c r="D3169" s="1" t="s">
        <v>319</v>
      </c>
      <c r="E3169" s="1" t="s">
        <v>375</v>
      </c>
      <c r="F3169" s="1" t="s">
        <v>371</v>
      </c>
      <c r="G3169" s="6" t="s">
        <v>11227</v>
      </c>
      <c r="H3169" s="2" t="s">
        <v>30</v>
      </c>
      <c r="I3169" s="1" t="s">
        <v>31</v>
      </c>
      <c r="J3169" s="1" t="s">
        <v>372</v>
      </c>
      <c r="K3169" s="4">
        <v>45831</v>
      </c>
      <c r="L3169" s="20" t="s">
        <v>804</v>
      </c>
      <c r="M3169" s="26">
        <v>238.8</v>
      </c>
      <c r="N3169" s="2">
        <v>1</v>
      </c>
      <c r="O3169" s="26">
        <v>238.8</v>
      </c>
      <c r="P3169" s="26">
        <v>105.54</v>
      </c>
      <c r="Q3169" s="26">
        <v>19.63</v>
      </c>
      <c r="R3169" s="26">
        <v>27.46</v>
      </c>
      <c r="S3169" s="26">
        <v>0</v>
      </c>
      <c r="T3169" s="26">
        <v>26.95</v>
      </c>
      <c r="U3169" s="26">
        <v>59.22</v>
      </c>
      <c r="V3169" s="10">
        <v>0.248</v>
      </c>
      <c r="W3169" s="1" t="s">
        <v>34</v>
      </c>
      <c r="X3169" s="3"/>
      <c r="Y3169" s="3"/>
      <c r="Z3169" s="5" t="s">
        <v>7980</v>
      </c>
      <c r="AA3169" s="5" t="str">
        <f>VLOOKUP(J3169, sku!B:C, 2, FALSE)</f>
        <v>Aquecedor</v>
      </c>
      <c r="AB3169" s="3" t="str">
        <f>VLOOKUP(J3169, sku!B:BM, 64, FALSE)</f>
        <v>Importação</v>
      </c>
      <c r="AC3169" s="3" t="str">
        <f>LEFT(pedidos[[#This Row],[SKU]],3)</f>
        <v>1XA</v>
      </c>
      <c r="AD3169" s="36" t="str" cm="1">
        <f t="array" aca="1" ref="AD3169" ca="1">IFERROR(
  INDEX(
    montadora[Montadora],
    MATCH(TRUE,LEFT(#REF!,NÚCARACT(montadora[SKU Parcial]))=montadora[SKU Parcial],0)
  ),
  ""
)</f>
        <v/>
      </c>
    </row>
    <row r="3170" spans="1:30" customFormat="1" x14ac:dyDescent="0.25">
      <c r="A3170" s="1" t="s">
        <v>4804</v>
      </c>
      <c r="B3170" s="1" t="s">
        <v>4805</v>
      </c>
      <c r="C3170" s="1" t="s">
        <v>2216</v>
      </c>
      <c r="D3170" s="1" t="s">
        <v>27</v>
      </c>
      <c r="E3170" s="1" t="s">
        <v>375</v>
      </c>
      <c r="F3170" s="1" t="s">
        <v>371</v>
      </c>
      <c r="G3170" s="6" t="s">
        <v>11227</v>
      </c>
      <c r="H3170" s="2" t="s">
        <v>30</v>
      </c>
      <c r="I3170" s="1" t="s">
        <v>31</v>
      </c>
      <c r="J3170" s="1" t="s">
        <v>372</v>
      </c>
      <c r="K3170" s="4">
        <v>45832</v>
      </c>
      <c r="L3170" s="20" t="s">
        <v>804</v>
      </c>
      <c r="M3170" s="26">
        <v>238.8</v>
      </c>
      <c r="N3170" s="2">
        <v>1</v>
      </c>
      <c r="O3170" s="26">
        <v>238.8</v>
      </c>
      <c r="P3170" s="26">
        <v>105.54</v>
      </c>
      <c r="Q3170" s="26">
        <v>19.63</v>
      </c>
      <c r="R3170" s="26">
        <v>27.46</v>
      </c>
      <c r="S3170" s="26">
        <v>0</v>
      </c>
      <c r="T3170" s="26">
        <v>26.95</v>
      </c>
      <c r="U3170" s="26">
        <v>59.22</v>
      </c>
      <c r="V3170" s="10">
        <v>0.248</v>
      </c>
      <c r="W3170" s="1" t="s">
        <v>34</v>
      </c>
      <c r="X3170" s="3"/>
      <c r="Y3170" s="3"/>
      <c r="Z3170" s="5" t="s">
        <v>7980</v>
      </c>
      <c r="AA3170" s="5" t="str">
        <f>VLOOKUP(J3170, sku!B:C, 2, FALSE)</f>
        <v>Aquecedor</v>
      </c>
      <c r="AB3170" s="3" t="str">
        <f>VLOOKUP(J3170, sku!B:BM, 64, FALSE)</f>
        <v>Importação</v>
      </c>
      <c r="AC3170" s="3" t="str">
        <f>LEFT(pedidos[[#This Row],[SKU]],3)</f>
        <v>1XA</v>
      </c>
      <c r="AD3170" s="36" t="str" cm="1">
        <f t="array" aca="1" ref="AD3170" ca="1">IFERROR(
  INDEX(
    montadora[Montadora],
    MATCH(TRUE,LEFT(#REF!,NÚCARACT(montadora[SKU Parcial]))=montadora[SKU Parcial],0)
  ),
  ""
)</f>
        <v/>
      </c>
    </row>
    <row r="3171" spans="1:30" customFormat="1" x14ac:dyDescent="0.25">
      <c r="A3171" s="1" t="s">
        <v>4806</v>
      </c>
      <c r="B3171" s="1" t="s">
        <v>4807</v>
      </c>
      <c r="C3171" s="1" t="s">
        <v>4808</v>
      </c>
      <c r="D3171" s="1" t="s">
        <v>191</v>
      </c>
      <c r="E3171" s="1" t="s">
        <v>375</v>
      </c>
      <c r="F3171" s="1" t="s">
        <v>371</v>
      </c>
      <c r="G3171" s="6" t="s">
        <v>11227</v>
      </c>
      <c r="H3171" s="2" t="s">
        <v>30</v>
      </c>
      <c r="I3171" s="1" t="s">
        <v>31</v>
      </c>
      <c r="J3171" s="1" t="s">
        <v>372</v>
      </c>
      <c r="K3171" s="4">
        <v>45833</v>
      </c>
      <c r="L3171" s="20" t="s">
        <v>804</v>
      </c>
      <c r="M3171" s="26">
        <v>238.8</v>
      </c>
      <c r="N3171" s="2">
        <v>1</v>
      </c>
      <c r="O3171" s="26">
        <v>238.8</v>
      </c>
      <c r="P3171" s="26">
        <v>105.54</v>
      </c>
      <c r="Q3171" s="26">
        <v>19.63</v>
      </c>
      <c r="R3171" s="26">
        <v>27.46</v>
      </c>
      <c r="S3171" s="26">
        <v>0</v>
      </c>
      <c r="T3171" s="26">
        <v>26.95</v>
      </c>
      <c r="U3171" s="26">
        <v>59.22</v>
      </c>
      <c r="V3171" s="10">
        <v>0.248</v>
      </c>
      <c r="W3171" s="1" t="s">
        <v>34</v>
      </c>
      <c r="X3171" s="3"/>
      <c r="Y3171" s="3"/>
      <c r="Z3171" s="5" t="s">
        <v>7980</v>
      </c>
      <c r="AA3171" s="5" t="str">
        <f>VLOOKUP(J3171, sku!B:C, 2, FALSE)</f>
        <v>Aquecedor</v>
      </c>
      <c r="AB3171" s="3" t="str">
        <f>VLOOKUP(J3171, sku!B:BM, 64, FALSE)</f>
        <v>Importação</v>
      </c>
      <c r="AC3171" s="3" t="str">
        <f>LEFT(pedidos[[#This Row],[SKU]],3)</f>
        <v>1XA</v>
      </c>
      <c r="AD3171" s="36" t="str" cm="1">
        <f t="array" aca="1" ref="AD3171" ca="1">IFERROR(
  INDEX(
    montadora[Montadora],
    MATCH(TRUE,LEFT(#REF!,NÚCARACT(montadora[SKU Parcial]))=montadora[SKU Parcial],0)
  ),
  ""
)</f>
        <v/>
      </c>
    </row>
    <row r="3172" spans="1:30" customFormat="1" x14ac:dyDescent="0.25">
      <c r="A3172" s="1" t="s">
        <v>4809</v>
      </c>
      <c r="B3172" s="1" t="s">
        <v>36</v>
      </c>
      <c r="C3172" s="1" t="s">
        <v>829</v>
      </c>
      <c r="D3172" s="1" t="s">
        <v>319</v>
      </c>
      <c r="E3172" s="1" t="s">
        <v>375</v>
      </c>
      <c r="F3172" s="1" t="s">
        <v>371</v>
      </c>
      <c r="G3172" s="6" t="s">
        <v>11227</v>
      </c>
      <c r="H3172" s="2" t="s">
        <v>30</v>
      </c>
      <c r="I3172" s="1" t="s">
        <v>36</v>
      </c>
      <c r="J3172" s="1" t="s">
        <v>372</v>
      </c>
      <c r="K3172" s="4">
        <v>45835</v>
      </c>
      <c r="L3172" s="20" t="s">
        <v>804</v>
      </c>
      <c r="M3172" s="26">
        <v>238.8</v>
      </c>
      <c r="N3172" s="2">
        <v>1</v>
      </c>
      <c r="O3172" s="26">
        <v>238.8</v>
      </c>
      <c r="P3172" s="26">
        <v>105.54</v>
      </c>
      <c r="Q3172" s="26">
        <v>19.63</v>
      </c>
      <c r="R3172" s="26">
        <v>27.46</v>
      </c>
      <c r="S3172" s="26">
        <v>0</v>
      </c>
      <c r="T3172" s="26">
        <v>26.95</v>
      </c>
      <c r="U3172" s="26">
        <v>59.22</v>
      </c>
      <c r="V3172" s="10">
        <v>0.248</v>
      </c>
      <c r="W3172" s="1" t="s">
        <v>34</v>
      </c>
      <c r="X3172" s="3"/>
      <c r="Y3172" s="3"/>
      <c r="Z3172" s="5" t="s">
        <v>7980</v>
      </c>
      <c r="AA3172" s="5" t="str">
        <f>VLOOKUP(J3172, sku!B:C, 2, FALSE)</f>
        <v>Aquecedor</v>
      </c>
      <c r="AB3172" s="3" t="str">
        <f>VLOOKUP(J3172, sku!B:BM, 64, FALSE)</f>
        <v>Importação</v>
      </c>
      <c r="AC3172" s="3" t="str">
        <f>LEFT(pedidos[[#This Row],[SKU]],3)</f>
        <v>1XA</v>
      </c>
      <c r="AD3172" s="36" t="str" cm="1">
        <f t="array" aca="1" ref="AD3172" ca="1">IFERROR(
  INDEX(
    montadora[Montadora],
    MATCH(TRUE,LEFT(#REF!,NÚCARACT(montadora[SKU Parcial]))=montadora[SKU Parcial],0)
  ),
  ""
)</f>
        <v/>
      </c>
    </row>
    <row r="3173" spans="1:30" customFormat="1" x14ac:dyDescent="0.25">
      <c r="A3173" s="1" t="s">
        <v>4810</v>
      </c>
      <c r="B3173" s="1" t="s">
        <v>36</v>
      </c>
      <c r="C3173" s="1" t="s">
        <v>182</v>
      </c>
      <c r="D3173" s="1" t="s">
        <v>319</v>
      </c>
      <c r="E3173" s="1" t="s">
        <v>375</v>
      </c>
      <c r="F3173" s="1" t="s">
        <v>371</v>
      </c>
      <c r="G3173" s="6" t="s">
        <v>11227</v>
      </c>
      <c r="H3173" s="2" t="s">
        <v>30</v>
      </c>
      <c r="I3173" s="1" t="s">
        <v>36</v>
      </c>
      <c r="J3173" s="1" t="s">
        <v>372</v>
      </c>
      <c r="K3173" s="4">
        <v>45837</v>
      </c>
      <c r="L3173" s="20" t="s">
        <v>804</v>
      </c>
      <c r="M3173" s="26">
        <v>238.8</v>
      </c>
      <c r="N3173" s="2">
        <v>1</v>
      </c>
      <c r="O3173" s="26">
        <v>238.8</v>
      </c>
      <c r="P3173" s="26">
        <v>105.54</v>
      </c>
      <c r="Q3173" s="26">
        <v>19.63</v>
      </c>
      <c r="R3173" s="26">
        <v>27.46</v>
      </c>
      <c r="S3173" s="26">
        <v>0</v>
      </c>
      <c r="T3173" s="26">
        <v>26.95</v>
      </c>
      <c r="U3173" s="26">
        <v>59.22</v>
      </c>
      <c r="V3173" s="10">
        <v>0.248</v>
      </c>
      <c r="W3173" s="1" t="s">
        <v>34</v>
      </c>
      <c r="X3173" s="3"/>
      <c r="Y3173" s="3"/>
      <c r="Z3173" s="5" t="s">
        <v>7980</v>
      </c>
      <c r="AA3173" s="5" t="str">
        <f>VLOOKUP(J3173, sku!B:C, 2, FALSE)</f>
        <v>Aquecedor</v>
      </c>
      <c r="AB3173" s="3" t="str">
        <f>VLOOKUP(J3173, sku!B:BM, 64, FALSE)</f>
        <v>Importação</v>
      </c>
      <c r="AC3173" s="3" t="str">
        <f>LEFT(pedidos[[#This Row],[SKU]],3)</f>
        <v>1XA</v>
      </c>
      <c r="AD3173" s="36" t="str" cm="1">
        <f t="array" aca="1" ref="AD3173" ca="1">IFERROR(
  INDEX(
    montadora[Montadora],
    MATCH(TRUE,LEFT(J3544,NÚCARACT(montadora[SKU Parcial]))=montadora[SKU Parcial],0)
  ),
  ""
)</f>
        <v/>
      </c>
    </row>
    <row r="3174" spans="1:30" customFormat="1" x14ac:dyDescent="0.25">
      <c r="A3174" s="1" t="s">
        <v>4811</v>
      </c>
      <c r="B3174" s="1" t="s">
        <v>36</v>
      </c>
      <c r="C3174" s="1" t="s">
        <v>4812</v>
      </c>
      <c r="D3174" s="1" t="s">
        <v>191</v>
      </c>
      <c r="E3174" s="1" t="s">
        <v>375</v>
      </c>
      <c r="F3174" s="1" t="s">
        <v>371</v>
      </c>
      <c r="G3174" s="6" t="s">
        <v>11227</v>
      </c>
      <c r="H3174" s="2" t="s">
        <v>30</v>
      </c>
      <c r="I3174" s="1" t="s">
        <v>36</v>
      </c>
      <c r="J3174" s="1" t="s">
        <v>372</v>
      </c>
      <c r="K3174" s="4">
        <v>45838</v>
      </c>
      <c r="L3174" s="20" t="s">
        <v>804</v>
      </c>
      <c r="M3174" s="26">
        <v>238.8</v>
      </c>
      <c r="N3174" s="2">
        <v>1</v>
      </c>
      <c r="O3174" s="26">
        <v>238.8</v>
      </c>
      <c r="P3174" s="26">
        <v>105.54</v>
      </c>
      <c r="Q3174" s="26">
        <v>19.63</v>
      </c>
      <c r="R3174" s="26">
        <v>27.46</v>
      </c>
      <c r="S3174" s="26">
        <v>0</v>
      </c>
      <c r="T3174" s="26">
        <v>26.95</v>
      </c>
      <c r="U3174" s="26">
        <v>59.22</v>
      </c>
      <c r="V3174" s="10">
        <v>0.248</v>
      </c>
      <c r="W3174" s="1" t="s">
        <v>34</v>
      </c>
      <c r="X3174" s="3"/>
      <c r="Y3174" s="3"/>
      <c r="Z3174" s="5" t="s">
        <v>7980</v>
      </c>
      <c r="AA3174" s="5" t="str">
        <f>VLOOKUP(J3174, sku!B:C, 2, FALSE)</f>
        <v>Aquecedor</v>
      </c>
      <c r="AB3174" s="3" t="str">
        <f>VLOOKUP(J3174, sku!B:BM, 64, FALSE)</f>
        <v>Importação</v>
      </c>
      <c r="AC3174" s="3" t="str">
        <f>LEFT(pedidos[[#This Row],[SKU]],3)</f>
        <v>1XA</v>
      </c>
      <c r="AD3174" s="36" t="str" cm="1">
        <f t="array" aca="1" ref="AD3174" ca="1">IFERROR(
  INDEX(
    montadora[Montadora],
    MATCH(TRUE,LEFT(J3545,NÚCARACT(montadora[SKU Parcial]))=montadora[SKU Parcial],0)
  ),
  ""
)</f>
        <v/>
      </c>
    </row>
    <row r="3175" spans="1:30" customFormat="1" x14ac:dyDescent="0.25">
      <c r="A3175" s="1" t="s">
        <v>7478</v>
      </c>
      <c r="B3175" s="1" t="s">
        <v>36</v>
      </c>
      <c r="C3175" s="1" t="s">
        <v>7479</v>
      </c>
      <c r="D3175" s="1" t="s">
        <v>27</v>
      </c>
      <c r="E3175" s="1" t="s">
        <v>375</v>
      </c>
      <c r="F3175" s="1" t="s">
        <v>371</v>
      </c>
      <c r="G3175" s="6" t="s">
        <v>11227</v>
      </c>
      <c r="H3175" s="2" t="s">
        <v>30</v>
      </c>
      <c r="I3175" s="1" t="s">
        <v>31</v>
      </c>
      <c r="J3175" s="1" t="s">
        <v>372</v>
      </c>
      <c r="K3175" s="4">
        <v>45790</v>
      </c>
      <c r="L3175" s="2" t="s">
        <v>804</v>
      </c>
      <c r="M3175" s="26">
        <v>234.8</v>
      </c>
      <c r="N3175" s="2">
        <v>1</v>
      </c>
      <c r="O3175" s="26">
        <v>234.8</v>
      </c>
      <c r="P3175" s="26">
        <v>105.54</v>
      </c>
      <c r="Q3175" s="26">
        <v>17.87</v>
      </c>
      <c r="R3175" s="26">
        <v>27</v>
      </c>
      <c r="S3175" s="26">
        <v>0</v>
      </c>
      <c r="T3175" s="26">
        <v>26.95</v>
      </c>
      <c r="U3175" s="26">
        <v>57.44</v>
      </c>
      <c r="V3175" s="10">
        <v>0.24460000000000001</v>
      </c>
      <c r="W3175" s="1" t="s">
        <v>34</v>
      </c>
      <c r="X3175" s="3"/>
      <c r="Y3175" s="3"/>
      <c r="Z3175" s="5" t="s">
        <v>7980</v>
      </c>
      <c r="AA3175" s="5" t="str">
        <f>VLOOKUP(J3175, sku!B:C, 2, FALSE)</f>
        <v>Aquecedor</v>
      </c>
      <c r="AB3175" s="3" t="str">
        <f>VLOOKUP(J3175, sku!B:BM, 64, FALSE)</f>
        <v>Importação</v>
      </c>
      <c r="AC3175" s="3" t="str">
        <f>LEFT(pedidos[[#This Row],[SKU]],3)</f>
        <v>1XA</v>
      </c>
      <c r="AD3175" s="36" t="str" cm="1">
        <f t="array" aca="1" ref="AD3175" ca="1">IFERROR(
  INDEX(
    montadora[Montadora],
    MATCH(TRUE,LEFT(J3555,NÚCARACT(montadora[SKU Parcial]))=montadora[SKU Parcial],0)
  ),
  ""
)</f>
        <v/>
      </c>
    </row>
    <row r="3176" spans="1:30" customFormat="1" x14ac:dyDescent="0.25">
      <c r="A3176" s="1" t="s">
        <v>7480</v>
      </c>
      <c r="B3176" s="1" t="s">
        <v>36</v>
      </c>
      <c r="C3176" s="1" t="s">
        <v>5095</v>
      </c>
      <c r="D3176" s="1" t="s">
        <v>358</v>
      </c>
      <c r="E3176" s="1" t="s">
        <v>375</v>
      </c>
      <c r="F3176" s="1" t="s">
        <v>371</v>
      </c>
      <c r="G3176" s="6" t="s">
        <v>11227</v>
      </c>
      <c r="H3176" s="2" t="s">
        <v>30</v>
      </c>
      <c r="I3176" s="1" t="s">
        <v>31</v>
      </c>
      <c r="J3176" s="1" t="s">
        <v>372</v>
      </c>
      <c r="K3176" s="4">
        <v>45790</v>
      </c>
      <c r="L3176" s="2" t="s">
        <v>804</v>
      </c>
      <c r="M3176" s="26">
        <v>234.8</v>
      </c>
      <c r="N3176" s="2">
        <v>1</v>
      </c>
      <c r="O3176" s="26">
        <v>234.8</v>
      </c>
      <c r="P3176" s="26">
        <v>105.54</v>
      </c>
      <c r="Q3176" s="26">
        <v>17.87</v>
      </c>
      <c r="R3176" s="26">
        <v>27</v>
      </c>
      <c r="S3176" s="26">
        <v>0</v>
      </c>
      <c r="T3176" s="26">
        <v>26.95</v>
      </c>
      <c r="U3176" s="26">
        <v>57.44</v>
      </c>
      <c r="V3176" s="10">
        <v>0.24460000000000001</v>
      </c>
      <c r="W3176" s="1" t="s">
        <v>34</v>
      </c>
      <c r="X3176" s="3"/>
      <c r="Y3176" s="3"/>
      <c r="Z3176" s="5" t="s">
        <v>7980</v>
      </c>
      <c r="AA3176" s="5" t="str">
        <f>VLOOKUP(J3176, sku!B:C, 2, FALSE)</f>
        <v>Aquecedor</v>
      </c>
      <c r="AB3176" s="3" t="str">
        <f>VLOOKUP(J3176, sku!B:BM, 64, FALSE)</f>
        <v>Importação</v>
      </c>
      <c r="AC3176" s="3" t="str">
        <f>LEFT(pedidos[[#This Row],[SKU]],3)</f>
        <v>1XA</v>
      </c>
      <c r="AD3176" s="36" t="str" cm="1">
        <f t="array" aca="1" ref="AD3176" ca="1">IFERROR(
  INDEX(
    montadora[Montadora],
    MATCH(TRUE,LEFT(J3556,NÚCARACT(montadora[SKU Parcial]))=montadora[SKU Parcial],0)
  ),
  ""
)</f>
        <v/>
      </c>
    </row>
    <row r="3177" spans="1:30" customFormat="1" x14ac:dyDescent="0.25">
      <c r="A3177" s="1" t="s">
        <v>7481</v>
      </c>
      <c r="B3177" s="1" t="s">
        <v>7482</v>
      </c>
      <c r="C3177" s="1" t="s">
        <v>199</v>
      </c>
      <c r="D3177" s="1" t="s">
        <v>319</v>
      </c>
      <c r="E3177" s="1" t="s">
        <v>375</v>
      </c>
      <c r="F3177" s="1" t="s">
        <v>371</v>
      </c>
      <c r="G3177" s="6" t="s">
        <v>11227</v>
      </c>
      <c r="H3177" s="2" t="s">
        <v>30</v>
      </c>
      <c r="I3177" s="1" t="s">
        <v>36</v>
      </c>
      <c r="J3177" s="1" t="s">
        <v>372</v>
      </c>
      <c r="K3177" s="4">
        <v>45791</v>
      </c>
      <c r="L3177" s="2" t="s">
        <v>804</v>
      </c>
      <c r="M3177" s="26">
        <v>234.8</v>
      </c>
      <c r="N3177" s="2">
        <v>1</v>
      </c>
      <c r="O3177" s="26">
        <v>234.8</v>
      </c>
      <c r="P3177" s="26">
        <v>105.54</v>
      </c>
      <c r="Q3177" s="26">
        <v>17.87</v>
      </c>
      <c r="R3177" s="26">
        <v>27</v>
      </c>
      <c r="S3177" s="26">
        <v>0</v>
      </c>
      <c r="T3177" s="26">
        <v>26.95</v>
      </c>
      <c r="U3177" s="26">
        <v>57.44</v>
      </c>
      <c r="V3177" s="10">
        <v>0.24460000000000001</v>
      </c>
      <c r="W3177" s="1" t="s">
        <v>34</v>
      </c>
      <c r="X3177" s="3"/>
      <c r="Y3177" s="3"/>
      <c r="Z3177" s="5" t="s">
        <v>7980</v>
      </c>
      <c r="AA3177" s="5" t="str">
        <f>VLOOKUP(J3177, sku!B:C, 2, FALSE)</f>
        <v>Aquecedor</v>
      </c>
      <c r="AB3177" s="3" t="str">
        <f>VLOOKUP(J3177, sku!B:BM, 64, FALSE)</f>
        <v>Importação</v>
      </c>
      <c r="AC3177" s="3" t="str">
        <f>LEFT(pedidos[[#This Row],[SKU]],3)</f>
        <v>1XA</v>
      </c>
      <c r="AD3177" s="36" t="str" cm="1">
        <f t="array" aca="1" ref="AD3177" ca="1">IFERROR(
  INDEX(
    montadora[Montadora],
    MATCH(TRUE,LEFT(J3557,NÚCARACT(montadora[SKU Parcial]))=montadora[SKU Parcial],0)
  ),
  ""
)</f>
        <v/>
      </c>
    </row>
    <row r="3178" spans="1:30" customFormat="1" x14ac:dyDescent="0.25">
      <c r="A3178" s="1" t="s">
        <v>7483</v>
      </c>
      <c r="B3178" s="1" t="s">
        <v>36</v>
      </c>
      <c r="C3178" s="1" t="s">
        <v>318</v>
      </c>
      <c r="D3178" s="1" t="s">
        <v>27</v>
      </c>
      <c r="E3178" s="1" t="s">
        <v>375</v>
      </c>
      <c r="F3178" s="1" t="s">
        <v>371</v>
      </c>
      <c r="G3178" s="6" t="s">
        <v>11227</v>
      </c>
      <c r="H3178" s="2" t="s">
        <v>30</v>
      </c>
      <c r="I3178" s="1" t="s">
        <v>31</v>
      </c>
      <c r="J3178" s="1" t="s">
        <v>372</v>
      </c>
      <c r="K3178" s="4">
        <v>45792</v>
      </c>
      <c r="L3178" s="2" t="s">
        <v>804</v>
      </c>
      <c r="M3178" s="26">
        <v>234.8</v>
      </c>
      <c r="N3178" s="2">
        <v>1</v>
      </c>
      <c r="O3178" s="26">
        <v>234.8</v>
      </c>
      <c r="P3178" s="26">
        <v>105.54</v>
      </c>
      <c r="Q3178" s="26">
        <v>17.87</v>
      </c>
      <c r="R3178" s="26">
        <v>27</v>
      </c>
      <c r="S3178" s="26">
        <v>0</v>
      </c>
      <c r="T3178" s="26">
        <v>26.95</v>
      </c>
      <c r="U3178" s="26">
        <v>57.44</v>
      </c>
      <c r="V3178" s="10">
        <v>0.24460000000000001</v>
      </c>
      <c r="W3178" s="1" t="s">
        <v>34</v>
      </c>
      <c r="X3178" s="3"/>
      <c r="Y3178" s="3"/>
      <c r="Z3178" s="5" t="s">
        <v>7980</v>
      </c>
      <c r="AA3178" s="5" t="str">
        <f>VLOOKUP(J3178, sku!B:C, 2, FALSE)</f>
        <v>Aquecedor</v>
      </c>
      <c r="AB3178" s="3" t="str">
        <f>VLOOKUP(J3178, sku!B:BM, 64, FALSE)</f>
        <v>Importação</v>
      </c>
      <c r="AC3178" s="3" t="str">
        <f>LEFT(pedidos[[#This Row],[SKU]],3)</f>
        <v>1XA</v>
      </c>
      <c r="AD3178" s="36" t="str" cm="1">
        <f t="array" aca="1" ref="AD3178" ca="1">IFERROR(
  INDEX(
    montadora[Montadora],
    MATCH(TRUE,LEFT(J3558,NÚCARACT(montadora[SKU Parcial]))=montadora[SKU Parcial],0)
  ),
  ""
)</f>
        <v/>
      </c>
    </row>
    <row r="3179" spans="1:30" customFormat="1" x14ac:dyDescent="0.25">
      <c r="A3179" s="1" t="s">
        <v>7484</v>
      </c>
      <c r="B3179" s="1" t="s">
        <v>7485</v>
      </c>
      <c r="C3179" s="1" t="s">
        <v>7486</v>
      </c>
      <c r="D3179" s="1" t="s">
        <v>319</v>
      </c>
      <c r="E3179" s="1" t="s">
        <v>375</v>
      </c>
      <c r="F3179" s="1" t="s">
        <v>371</v>
      </c>
      <c r="G3179" s="6" t="s">
        <v>11227</v>
      </c>
      <c r="H3179" s="2" t="s">
        <v>30</v>
      </c>
      <c r="I3179" s="1" t="s">
        <v>31</v>
      </c>
      <c r="J3179" s="1" t="s">
        <v>372</v>
      </c>
      <c r="K3179" s="4">
        <v>45795</v>
      </c>
      <c r="L3179" s="2" t="s">
        <v>804</v>
      </c>
      <c r="M3179" s="26">
        <v>234.8</v>
      </c>
      <c r="N3179" s="2">
        <v>1</v>
      </c>
      <c r="O3179" s="26">
        <v>234.8</v>
      </c>
      <c r="P3179" s="26">
        <v>105.54</v>
      </c>
      <c r="Q3179" s="26">
        <v>17.87</v>
      </c>
      <c r="R3179" s="26">
        <v>27</v>
      </c>
      <c r="S3179" s="26">
        <v>0</v>
      </c>
      <c r="T3179" s="26">
        <v>26.95</v>
      </c>
      <c r="U3179" s="26">
        <v>57.44</v>
      </c>
      <c r="V3179" s="10">
        <v>0.24460000000000001</v>
      </c>
      <c r="W3179" s="1" t="s">
        <v>34</v>
      </c>
      <c r="X3179" s="3"/>
      <c r="Y3179" s="3"/>
      <c r="Z3179" s="5" t="s">
        <v>7980</v>
      </c>
      <c r="AA3179" s="5" t="str">
        <f>VLOOKUP(J3179, sku!B:C, 2, FALSE)</f>
        <v>Aquecedor</v>
      </c>
      <c r="AB3179" s="3" t="str">
        <f>VLOOKUP(J3179, sku!B:BM, 64, FALSE)</f>
        <v>Importação</v>
      </c>
      <c r="AC3179" s="3" t="str">
        <f>LEFT(pedidos[[#This Row],[SKU]],3)</f>
        <v>1XA</v>
      </c>
      <c r="AD3179" s="36" t="str" cm="1">
        <f t="array" aca="1" ref="AD3179" ca="1">IFERROR(
  INDEX(
    montadora[Montadora],
    MATCH(TRUE,LEFT(J3559,NÚCARACT(montadora[SKU Parcial]))=montadora[SKU Parcial],0)
  ),
  ""
)</f>
        <v/>
      </c>
    </row>
    <row r="3180" spans="1:30" customFormat="1" x14ac:dyDescent="0.25">
      <c r="A3180" s="1" t="s">
        <v>7487</v>
      </c>
      <c r="B3180" s="1" t="s">
        <v>7488</v>
      </c>
      <c r="C3180" s="1" t="s">
        <v>117</v>
      </c>
      <c r="D3180" s="1" t="s">
        <v>45</v>
      </c>
      <c r="E3180" s="1" t="s">
        <v>375</v>
      </c>
      <c r="F3180" s="1" t="s">
        <v>371</v>
      </c>
      <c r="G3180" s="6" t="s">
        <v>11227</v>
      </c>
      <c r="H3180" s="2" t="s">
        <v>30</v>
      </c>
      <c r="I3180" s="1" t="s">
        <v>31</v>
      </c>
      <c r="J3180" s="1" t="s">
        <v>372</v>
      </c>
      <c r="K3180" s="4">
        <v>45797</v>
      </c>
      <c r="L3180" s="20" t="s">
        <v>804</v>
      </c>
      <c r="M3180" s="26">
        <v>234.8</v>
      </c>
      <c r="N3180" s="2">
        <v>1</v>
      </c>
      <c r="O3180" s="26">
        <v>234.8</v>
      </c>
      <c r="P3180" s="26">
        <v>105.54</v>
      </c>
      <c r="Q3180" s="26">
        <v>17.87</v>
      </c>
      <c r="R3180" s="26">
        <v>27</v>
      </c>
      <c r="S3180" s="26">
        <v>0</v>
      </c>
      <c r="T3180" s="26">
        <v>26.95</v>
      </c>
      <c r="U3180" s="26">
        <v>57.44</v>
      </c>
      <c r="V3180" s="10">
        <v>0.24460000000000001</v>
      </c>
      <c r="W3180" s="1" t="s">
        <v>34</v>
      </c>
      <c r="X3180" s="3"/>
      <c r="Y3180" s="3"/>
      <c r="Z3180" s="5" t="s">
        <v>7980</v>
      </c>
      <c r="AA3180" s="5" t="str">
        <f>VLOOKUP(J3180, sku!B:C, 2, FALSE)</f>
        <v>Aquecedor</v>
      </c>
      <c r="AB3180" s="3" t="str">
        <f>VLOOKUP(J3180, sku!B:BM, 64, FALSE)</f>
        <v>Importação</v>
      </c>
      <c r="AC3180" s="3" t="str">
        <f>LEFT(pedidos[[#This Row],[SKU]],3)</f>
        <v>1XA</v>
      </c>
      <c r="AD3180" s="36" t="str" cm="1">
        <f t="array" aca="1" ref="AD3180" ca="1">IFERROR(
  INDEX(
    montadora[Montadora],
    MATCH(TRUE,LEFT(J3560,NÚCARACT(montadora[SKU Parcial]))=montadora[SKU Parcial],0)
  ),
  ""
)</f>
        <v/>
      </c>
    </row>
    <row r="3181" spans="1:30" customFormat="1" x14ac:dyDescent="0.25">
      <c r="A3181" s="1" t="s">
        <v>7489</v>
      </c>
      <c r="B3181" s="1" t="s">
        <v>36</v>
      </c>
      <c r="C3181" s="1" t="s">
        <v>7490</v>
      </c>
      <c r="D3181" s="1" t="s">
        <v>27</v>
      </c>
      <c r="E3181" s="1" t="s">
        <v>375</v>
      </c>
      <c r="F3181" s="1" t="s">
        <v>371</v>
      </c>
      <c r="G3181" s="6" t="s">
        <v>11227</v>
      </c>
      <c r="H3181" s="2" t="s">
        <v>30</v>
      </c>
      <c r="I3181" s="1" t="s">
        <v>36</v>
      </c>
      <c r="J3181" s="1" t="s">
        <v>372</v>
      </c>
      <c r="K3181" s="4">
        <v>45798</v>
      </c>
      <c r="L3181" s="20" t="s">
        <v>804</v>
      </c>
      <c r="M3181" s="26">
        <v>234.8</v>
      </c>
      <c r="N3181" s="2">
        <v>1</v>
      </c>
      <c r="O3181" s="26">
        <v>234.8</v>
      </c>
      <c r="P3181" s="26">
        <v>105.54</v>
      </c>
      <c r="Q3181" s="26">
        <v>17.87</v>
      </c>
      <c r="R3181" s="26">
        <v>27</v>
      </c>
      <c r="S3181" s="26">
        <v>0</v>
      </c>
      <c r="T3181" s="26">
        <v>26.95</v>
      </c>
      <c r="U3181" s="26">
        <v>57.44</v>
      </c>
      <c r="V3181" s="10">
        <v>0.24460000000000001</v>
      </c>
      <c r="W3181" s="1" t="s">
        <v>34</v>
      </c>
      <c r="X3181" s="3"/>
      <c r="Y3181" s="3"/>
      <c r="Z3181" s="5" t="s">
        <v>7980</v>
      </c>
      <c r="AA3181" s="5" t="str">
        <f>VLOOKUP(J3181, sku!B:C, 2, FALSE)</f>
        <v>Aquecedor</v>
      </c>
      <c r="AB3181" s="3" t="str">
        <f>VLOOKUP(J3181, sku!B:BM, 64, FALSE)</f>
        <v>Importação</v>
      </c>
      <c r="AC3181" s="3" t="str">
        <f>LEFT(pedidos[[#This Row],[SKU]],3)</f>
        <v>1XA</v>
      </c>
      <c r="AD3181" s="36" t="str" cm="1">
        <f t="array" aca="1" ref="AD3181" ca="1">IFERROR(
  INDEX(
    montadora[Montadora],
    MATCH(TRUE,LEFT(J3561,NÚCARACT(montadora[SKU Parcial]))=montadora[SKU Parcial],0)
  ),
  ""
)</f>
        <v/>
      </c>
    </row>
    <row r="3182" spans="1:30" customFormat="1" x14ac:dyDescent="0.25">
      <c r="A3182" s="1" t="s">
        <v>7491</v>
      </c>
      <c r="B3182" s="1" t="s">
        <v>36</v>
      </c>
      <c r="C3182" s="1" t="s">
        <v>7492</v>
      </c>
      <c r="D3182" s="1" t="s">
        <v>138</v>
      </c>
      <c r="E3182" s="1" t="s">
        <v>375</v>
      </c>
      <c r="F3182" s="1" t="s">
        <v>371</v>
      </c>
      <c r="G3182" s="6" t="s">
        <v>11227</v>
      </c>
      <c r="H3182" s="2" t="s">
        <v>30</v>
      </c>
      <c r="I3182" s="1" t="s">
        <v>31</v>
      </c>
      <c r="J3182" s="1" t="s">
        <v>372</v>
      </c>
      <c r="K3182" s="4">
        <v>45798</v>
      </c>
      <c r="L3182" s="20" t="s">
        <v>804</v>
      </c>
      <c r="M3182" s="26">
        <v>234.8</v>
      </c>
      <c r="N3182" s="2">
        <v>1</v>
      </c>
      <c r="O3182" s="26">
        <v>234.8</v>
      </c>
      <c r="P3182" s="26">
        <v>105.54</v>
      </c>
      <c r="Q3182" s="26">
        <v>17.87</v>
      </c>
      <c r="R3182" s="26">
        <v>27</v>
      </c>
      <c r="S3182" s="26">
        <v>0</v>
      </c>
      <c r="T3182" s="26">
        <v>26.95</v>
      </c>
      <c r="U3182" s="26">
        <v>57.44</v>
      </c>
      <c r="V3182" s="10">
        <v>0.24460000000000001</v>
      </c>
      <c r="W3182" s="1" t="s">
        <v>34</v>
      </c>
      <c r="X3182" s="3"/>
      <c r="Y3182" s="3"/>
      <c r="Z3182" s="5" t="s">
        <v>7980</v>
      </c>
      <c r="AA3182" s="5" t="str">
        <f>VLOOKUP(J3182, sku!B:C, 2, FALSE)</f>
        <v>Aquecedor</v>
      </c>
      <c r="AB3182" s="3" t="str">
        <f>VLOOKUP(J3182, sku!B:BM, 64, FALSE)</f>
        <v>Importação</v>
      </c>
      <c r="AC3182" s="3" t="str">
        <f>LEFT(pedidos[[#This Row],[SKU]],3)</f>
        <v>1XA</v>
      </c>
      <c r="AD3182" s="36" t="str" cm="1">
        <f t="array" aca="1" ref="AD3182" ca="1">IFERROR(
  INDEX(
    montadora[Montadora],
    MATCH(TRUE,LEFT(J3562,NÚCARACT(montadora[SKU Parcial]))=montadora[SKU Parcial],0)
  ),
  ""
)</f>
        <v/>
      </c>
    </row>
    <row r="3183" spans="1:30" customFormat="1" x14ac:dyDescent="0.25">
      <c r="A3183" s="1" t="s">
        <v>7586</v>
      </c>
      <c r="B3183" s="1" t="s">
        <v>36</v>
      </c>
      <c r="C3183" s="1" t="s">
        <v>7587</v>
      </c>
      <c r="D3183" s="1" t="s">
        <v>617</v>
      </c>
      <c r="E3183" s="1" t="s">
        <v>518</v>
      </c>
      <c r="F3183" s="1" t="s">
        <v>371</v>
      </c>
      <c r="G3183" s="6" t="s">
        <v>11227</v>
      </c>
      <c r="H3183" s="2" t="s">
        <v>47</v>
      </c>
      <c r="I3183" s="1" t="s">
        <v>31</v>
      </c>
      <c r="J3183" s="1" t="s">
        <v>372</v>
      </c>
      <c r="K3183" s="4">
        <v>45800</v>
      </c>
      <c r="L3183" s="16" t="s">
        <v>11229</v>
      </c>
      <c r="M3183" s="26">
        <v>248.8</v>
      </c>
      <c r="N3183" s="2">
        <v>1</v>
      </c>
      <c r="O3183" s="26">
        <v>262.79000000000002</v>
      </c>
      <c r="P3183" s="26">
        <v>105.54</v>
      </c>
      <c r="Q3183" s="26">
        <v>18.93</v>
      </c>
      <c r="R3183" s="26">
        <v>41.05</v>
      </c>
      <c r="S3183" s="26">
        <v>13.99</v>
      </c>
      <c r="T3183" s="26">
        <v>24.95</v>
      </c>
      <c r="U3183" s="26">
        <v>58.33</v>
      </c>
      <c r="V3183" s="10">
        <v>0.2344</v>
      </c>
      <c r="W3183" s="1" t="s">
        <v>34</v>
      </c>
      <c r="X3183" s="3"/>
      <c r="Y3183" s="3"/>
      <c r="Z3183" s="5" t="s">
        <v>7980</v>
      </c>
      <c r="AA3183" s="5" t="str">
        <f>VLOOKUP(J3183, sku!B:C, 2, FALSE)</f>
        <v>Aquecedor</v>
      </c>
      <c r="AB3183" s="3" t="str">
        <f>VLOOKUP(J3183, sku!B:BM, 64, FALSE)</f>
        <v>Importação</v>
      </c>
      <c r="AC3183" s="3" t="str">
        <f>LEFT(pedidos[[#This Row],[SKU]],3)</f>
        <v>1XA</v>
      </c>
      <c r="AD3183" s="36" t="str" cm="1">
        <f t="array" aca="1" ref="AD3183" ca="1">IFERROR(
  INDEX(
    montadora[Montadora],
    MATCH(TRUE,LEFT(J3575,NÚCARACT(montadora[SKU Parcial]))=montadora[SKU Parcial],0)
  ),
  ""
)</f>
        <v/>
      </c>
    </row>
    <row r="3184" spans="1:30" customFormat="1" x14ac:dyDescent="0.25">
      <c r="A3184" s="1" t="s">
        <v>7588</v>
      </c>
      <c r="B3184" s="1" t="s">
        <v>36</v>
      </c>
      <c r="C3184" s="1" t="s">
        <v>7589</v>
      </c>
      <c r="D3184" s="1" t="s">
        <v>45</v>
      </c>
      <c r="E3184" s="1" t="s">
        <v>518</v>
      </c>
      <c r="F3184" s="1" t="s">
        <v>371</v>
      </c>
      <c r="G3184" s="6" t="s">
        <v>11227</v>
      </c>
      <c r="H3184" s="2" t="s">
        <v>47</v>
      </c>
      <c r="I3184" s="1" t="s">
        <v>31</v>
      </c>
      <c r="J3184" s="1" t="s">
        <v>372</v>
      </c>
      <c r="K3184" s="4">
        <v>45804</v>
      </c>
      <c r="L3184" s="16" t="s">
        <v>11229</v>
      </c>
      <c r="M3184" s="26">
        <v>248.8</v>
      </c>
      <c r="N3184" s="2">
        <v>1</v>
      </c>
      <c r="O3184" s="26">
        <v>248.8</v>
      </c>
      <c r="P3184" s="26">
        <v>105.54</v>
      </c>
      <c r="Q3184" s="26">
        <v>18.93</v>
      </c>
      <c r="R3184" s="26">
        <v>41.05</v>
      </c>
      <c r="S3184" s="26">
        <v>0</v>
      </c>
      <c r="T3184" s="26">
        <v>24.95</v>
      </c>
      <c r="U3184" s="26">
        <v>58.33</v>
      </c>
      <c r="V3184" s="10">
        <v>0.2344</v>
      </c>
      <c r="W3184" s="1" t="s">
        <v>34</v>
      </c>
      <c r="X3184" s="3"/>
      <c r="Y3184" s="3"/>
      <c r="Z3184" s="5" t="s">
        <v>7980</v>
      </c>
      <c r="AA3184" s="5" t="str">
        <f>VLOOKUP(J3184, sku!B:C, 2, FALSE)</f>
        <v>Aquecedor</v>
      </c>
      <c r="AB3184" s="3" t="str">
        <f>VLOOKUP(J3184, sku!B:BM, 64, FALSE)</f>
        <v>Importação</v>
      </c>
      <c r="AC3184" s="3" t="str">
        <f>LEFT(pedidos[[#This Row],[SKU]],3)</f>
        <v>1XA</v>
      </c>
      <c r="AD3184" s="36" t="str" cm="1">
        <f t="array" aca="1" ref="AD3184" ca="1">IFERROR(
  INDEX(
    montadora[Montadora],
    MATCH(TRUE,LEFT(J3576,NÚCARACT(montadora[SKU Parcial]))=montadora[SKU Parcial],0)
  ),
  ""
)</f>
        <v/>
      </c>
    </row>
    <row r="3185" spans="1:30" customFormat="1" x14ac:dyDescent="0.25">
      <c r="A3185" s="1" t="s">
        <v>7590</v>
      </c>
      <c r="B3185" s="1" t="s">
        <v>7591</v>
      </c>
      <c r="C3185" s="1" t="s">
        <v>579</v>
      </c>
      <c r="D3185" s="1" t="s">
        <v>45</v>
      </c>
      <c r="E3185" s="1" t="s">
        <v>518</v>
      </c>
      <c r="F3185" s="1" t="s">
        <v>371</v>
      </c>
      <c r="G3185" s="6" t="s">
        <v>11227</v>
      </c>
      <c r="H3185" s="2" t="s">
        <v>47</v>
      </c>
      <c r="I3185" s="1" t="s">
        <v>31</v>
      </c>
      <c r="J3185" s="1" t="s">
        <v>372</v>
      </c>
      <c r="K3185" s="4">
        <v>45804</v>
      </c>
      <c r="L3185" s="16" t="s">
        <v>11229</v>
      </c>
      <c r="M3185" s="26">
        <v>248.8</v>
      </c>
      <c r="N3185" s="2">
        <v>1</v>
      </c>
      <c r="O3185" s="26">
        <v>248.8</v>
      </c>
      <c r="P3185" s="26">
        <v>105.54</v>
      </c>
      <c r="Q3185" s="26">
        <v>18.93</v>
      </c>
      <c r="R3185" s="26">
        <v>41.05</v>
      </c>
      <c r="S3185" s="26">
        <v>0</v>
      </c>
      <c r="T3185" s="26">
        <v>24.95</v>
      </c>
      <c r="U3185" s="26">
        <v>58.33</v>
      </c>
      <c r="V3185" s="10">
        <v>0.2344</v>
      </c>
      <c r="W3185" s="1" t="s">
        <v>34</v>
      </c>
      <c r="X3185" s="3"/>
      <c r="Y3185" s="3"/>
      <c r="Z3185" s="5" t="s">
        <v>7980</v>
      </c>
      <c r="AA3185" s="5" t="str">
        <f>VLOOKUP(J3185, sku!B:C, 2, FALSE)</f>
        <v>Aquecedor</v>
      </c>
      <c r="AB3185" s="3" t="str">
        <f>VLOOKUP(J3185, sku!B:BM, 64, FALSE)</f>
        <v>Importação</v>
      </c>
      <c r="AC3185" s="3" t="str">
        <f>LEFT(pedidos[[#This Row],[SKU]],3)</f>
        <v>1XA</v>
      </c>
      <c r="AD3185" s="36" t="str" cm="1">
        <f t="array" aca="1" ref="AD3185" ca="1">IFERROR(
  INDEX(
    montadora[Montadora],
    MATCH(TRUE,LEFT(J3577,NÚCARACT(montadora[SKU Parcial]))=montadora[SKU Parcial],0)
  ),
  ""
)</f>
        <v/>
      </c>
    </row>
    <row r="3186" spans="1:30" customFormat="1" x14ac:dyDescent="0.25">
      <c r="A3186" s="1" t="s">
        <v>7653</v>
      </c>
      <c r="B3186" s="1" t="s">
        <v>7654</v>
      </c>
      <c r="C3186" s="1" t="s">
        <v>7655</v>
      </c>
      <c r="D3186" s="1" t="s">
        <v>27</v>
      </c>
      <c r="E3186" s="1" t="s">
        <v>375</v>
      </c>
      <c r="F3186" s="1" t="s">
        <v>371</v>
      </c>
      <c r="G3186" s="6" t="s">
        <v>11227</v>
      </c>
      <c r="H3186" s="2" t="s">
        <v>30</v>
      </c>
      <c r="I3186" s="1" t="s">
        <v>31</v>
      </c>
      <c r="J3186" s="1" t="s">
        <v>372</v>
      </c>
      <c r="K3186" s="4">
        <v>45782</v>
      </c>
      <c r="L3186" s="16" t="s">
        <v>11229</v>
      </c>
      <c r="M3186" s="26">
        <v>224.8</v>
      </c>
      <c r="N3186" s="2">
        <v>1</v>
      </c>
      <c r="O3186" s="26">
        <v>224.8</v>
      </c>
      <c r="P3186" s="26">
        <v>105.54</v>
      </c>
      <c r="Q3186" s="26">
        <v>17.11</v>
      </c>
      <c r="R3186" s="26">
        <v>25.85</v>
      </c>
      <c r="S3186" s="26">
        <v>0</v>
      </c>
      <c r="T3186" s="26">
        <v>24.95</v>
      </c>
      <c r="U3186" s="26">
        <v>51.35</v>
      </c>
      <c r="V3186" s="10">
        <v>0.22839999999999999</v>
      </c>
      <c r="W3186" s="1" t="s">
        <v>34</v>
      </c>
      <c r="X3186" s="3"/>
      <c r="Y3186" s="3"/>
      <c r="Z3186" s="5" t="s">
        <v>7980</v>
      </c>
      <c r="AA3186" s="5" t="str">
        <f>VLOOKUP(J3186, sku!B:C, 2, FALSE)</f>
        <v>Aquecedor</v>
      </c>
      <c r="AB3186" s="3" t="str">
        <f>VLOOKUP(J3186, sku!B:BM, 64, FALSE)</f>
        <v>Importação</v>
      </c>
      <c r="AC3186" s="3" t="str">
        <f>LEFT(pedidos[[#This Row],[SKU]],3)</f>
        <v>1XA</v>
      </c>
      <c r="AD3186" s="36" t="str" cm="1">
        <f t="array" aca="1" ref="AD3186" ca="1">IFERROR(
  INDEX(
    montadora[Montadora],
    MATCH(TRUE,LEFT(J3578,NÚCARACT(montadora[SKU Parcial]))=montadora[SKU Parcial],0)
  ),
  ""
)</f>
        <v/>
      </c>
    </row>
    <row r="3187" spans="1:30" customFormat="1" x14ac:dyDescent="0.25">
      <c r="A3187" s="1" t="s">
        <v>7656</v>
      </c>
      <c r="B3187" s="1" t="s">
        <v>7657</v>
      </c>
      <c r="C3187" s="1" t="s">
        <v>900</v>
      </c>
      <c r="D3187" s="1" t="s">
        <v>191</v>
      </c>
      <c r="E3187" s="1" t="s">
        <v>375</v>
      </c>
      <c r="F3187" s="1" t="s">
        <v>371</v>
      </c>
      <c r="G3187" s="6" t="s">
        <v>11227</v>
      </c>
      <c r="H3187" s="2" t="s">
        <v>30</v>
      </c>
      <c r="I3187" s="1" t="s">
        <v>31</v>
      </c>
      <c r="J3187" s="1" t="s">
        <v>372</v>
      </c>
      <c r="K3187" s="4">
        <v>45784</v>
      </c>
      <c r="L3187" s="16" t="s">
        <v>11229</v>
      </c>
      <c r="M3187" s="26">
        <v>224.8</v>
      </c>
      <c r="N3187" s="2">
        <v>1</v>
      </c>
      <c r="O3187" s="26">
        <v>224.8</v>
      </c>
      <c r="P3187" s="26">
        <v>105.54</v>
      </c>
      <c r="Q3187" s="26">
        <v>17.11</v>
      </c>
      <c r="R3187" s="26">
        <v>25.85</v>
      </c>
      <c r="S3187" s="26">
        <v>0</v>
      </c>
      <c r="T3187" s="26">
        <v>24.95</v>
      </c>
      <c r="U3187" s="26">
        <v>51.35</v>
      </c>
      <c r="V3187" s="10">
        <v>0.22839999999999999</v>
      </c>
      <c r="W3187" s="1" t="s">
        <v>34</v>
      </c>
      <c r="X3187" s="3"/>
      <c r="Y3187" s="3"/>
      <c r="Z3187" s="5" t="s">
        <v>7980</v>
      </c>
      <c r="AA3187" s="5" t="str">
        <f>VLOOKUP(J3187, sku!B:C, 2, FALSE)</f>
        <v>Aquecedor</v>
      </c>
      <c r="AB3187" s="3" t="str">
        <f>VLOOKUP(J3187, sku!B:BM, 64, FALSE)</f>
        <v>Importação</v>
      </c>
      <c r="AC3187" s="3" t="str">
        <f>LEFT(pedidos[[#This Row],[SKU]],3)</f>
        <v>1XA</v>
      </c>
      <c r="AD3187" s="36" t="str" cm="1">
        <f t="array" aca="1" ref="AD3187" ca="1">IFERROR(
  INDEX(
    montadora[Montadora],
    MATCH(TRUE,LEFT(J3579,NÚCARACT(montadora[SKU Parcial]))=montadora[SKU Parcial],0)
  ),
  ""
)</f>
        <v/>
      </c>
    </row>
    <row r="3188" spans="1:30" customFormat="1" x14ac:dyDescent="0.25">
      <c r="A3188" s="1" t="s">
        <v>5059</v>
      </c>
      <c r="B3188" s="1" t="s">
        <v>5060</v>
      </c>
      <c r="C3188" s="1" t="s">
        <v>1543</v>
      </c>
      <c r="D3188" s="1" t="s">
        <v>191</v>
      </c>
      <c r="E3188" s="1" t="s">
        <v>518</v>
      </c>
      <c r="F3188" s="1" t="s">
        <v>371</v>
      </c>
      <c r="G3188" s="6" t="s">
        <v>11227</v>
      </c>
      <c r="H3188" s="2" t="s">
        <v>47</v>
      </c>
      <c r="I3188" s="1" t="s">
        <v>31</v>
      </c>
      <c r="J3188" s="1" t="s">
        <v>372</v>
      </c>
      <c r="K3188" s="4">
        <v>45820</v>
      </c>
      <c r="L3188" s="16" t="s">
        <v>11229</v>
      </c>
      <c r="M3188" s="26">
        <v>248.8</v>
      </c>
      <c r="N3188" s="2">
        <v>1</v>
      </c>
      <c r="O3188" s="26">
        <v>248.8</v>
      </c>
      <c r="P3188" s="26">
        <v>105.54</v>
      </c>
      <c r="Q3188" s="26">
        <v>20.45</v>
      </c>
      <c r="R3188" s="26">
        <v>41.05</v>
      </c>
      <c r="S3188" s="26">
        <v>0</v>
      </c>
      <c r="T3188" s="26">
        <v>24.95</v>
      </c>
      <c r="U3188" s="26">
        <v>56.81</v>
      </c>
      <c r="V3188" s="10">
        <v>0.2283</v>
      </c>
      <c r="W3188" s="1" t="s">
        <v>89</v>
      </c>
      <c r="X3188" s="3"/>
      <c r="Y3188" s="3"/>
      <c r="Z3188" s="5" t="s">
        <v>7980</v>
      </c>
      <c r="AA3188" s="5" t="str">
        <f>VLOOKUP(J3188, sku!B:C, 2, FALSE)</f>
        <v>Aquecedor</v>
      </c>
      <c r="AB3188" s="3" t="str">
        <f>VLOOKUP(J3188, sku!B:BM, 64, FALSE)</f>
        <v>Importação</v>
      </c>
      <c r="AC3188" s="3" t="str">
        <f>LEFT(pedidos[[#This Row],[SKU]],3)</f>
        <v>1XA</v>
      </c>
      <c r="AD3188" s="36" t="str" cm="1">
        <f t="array" aca="1" ref="AD3188" ca="1">IFERROR(
  INDEX(
    montadora[Montadora],
    MATCH(TRUE,LEFT(J3580,NÚCARACT(montadora[SKU Parcial]))=montadora[SKU Parcial],0)
  ),
  ""
)</f>
        <v/>
      </c>
    </row>
    <row r="3189" spans="1:30" customFormat="1" x14ac:dyDescent="0.25">
      <c r="A3189" s="1" t="s">
        <v>5061</v>
      </c>
      <c r="B3189" s="1" t="s">
        <v>36</v>
      </c>
      <c r="C3189" s="1" t="s">
        <v>5062</v>
      </c>
      <c r="D3189" s="1" t="s">
        <v>27</v>
      </c>
      <c r="E3189" s="1" t="s">
        <v>518</v>
      </c>
      <c r="F3189" s="1" t="s">
        <v>371</v>
      </c>
      <c r="G3189" s="6" t="s">
        <v>11227</v>
      </c>
      <c r="H3189" s="2" t="s">
        <v>47</v>
      </c>
      <c r="I3189" s="1" t="s">
        <v>31</v>
      </c>
      <c r="J3189" s="1" t="s">
        <v>372</v>
      </c>
      <c r="K3189" s="4">
        <v>45820</v>
      </c>
      <c r="L3189" s="16" t="s">
        <v>11229</v>
      </c>
      <c r="M3189" s="26">
        <v>248.8</v>
      </c>
      <c r="N3189" s="2">
        <v>1</v>
      </c>
      <c r="O3189" s="26">
        <v>248.8</v>
      </c>
      <c r="P3189" s="26">
        <v>105.54</v>
      </c>
      <c r="Q3189" s="26">
        <v>20.45</v>
      </c>
      <c r="R3189" s="26">
        <v>41.05</v>
      </c>
      <c r="S3189" s="26">
        <v>0</v>
      </c>
      <c r="T3189" s="26">
        <v>24.95</v>
      </c>
      <c r="U3189" s="26">
        <v>56.81</v>
      </c>
      <c r="V3189" s="10">
        <v>0.2283</v>
      </c>
      <c r="W3189" s="1" t="s">
        <v>89</v>
      </c>
      <c r="X3189" s="3"/>
      <c r="Y3189" s="3"/>
      <c r="Z3189" s="5" t="s">
        <v>7980</v>
      </c>
      <c r="AA3189" s="5" t="str">
        <f>VLOOKUP(J3189, sku!B:C, 2, FALSE)</f>
        <v>Aquecedor</v>
      </c>
      <c r="AB3189" s="3" t="str">
        <f>VLOOKUP(J3189, sku!B:BM, 64, FALSE)</f>
        <v>Importação</v>
      </c>
      <c r="AC3189" s="3" t="str">
        <f>LEFT(pedidos[[#This Row],[SKU]],3)</f>
        <v>1XA</v>
      </c>
      <c r="AD3189" s="36" t="str" cm="1">
        <f t="array" aca="1" ref="AD3189" ca="1">IFERROR(
  INDEX(
    montadora[Montadora],
    MATCH(TRUE,LEFT(J3581,NÚCARACT(montadora[SKU Parcial]))=montadora[SKU Parcial],0)
  ),
  ""
)</f>
        <v/>
      </c>
    </row>
    <row r="3190" spans="1:30" customFormat="1" x14ac:dyDescent="0.25">
      <c r="A3190" s="1" t="s">
        <v>5063</v>
      </c>
      <c r="B3190" s="1" t="s">
        <v>5064</v>
      </c>
      <c r="C3190" s="1" t="s">
        <v>2658</v>
      </c>
      <c r="D3190" s="1" t="s">
        <v>27</v>
      </c>
      <c r="E3190" s="1" t="s">
        <v>518</v>
      </c>
      <c r="F3190" s="1" t="s">
        <v>371</v>
      </c>
      <c r="G3190" s="6" t="s">
        <v>11227</v>
      </c>
      <c r="H3190" s="2" t="s">
        <v>47</v>
      </c>
      <c r="I3190" s="1" t="s">
        <v>31</v>
      </c>
      <c r="J3190" s="1" t="s">
        <v>372</v>
      </c>
      <c r="K3190" s="4">
        <v>45820</v>
      </c>
      <c r="L3190" s="16" t="s">
        <v>11229</v>
      </c>
      <c r="M3190" s="26">
        <v>248.8</v>
      </c>
      <c r="N3190" s="2">
        <v>1</v>
      </c>
      <c r="O3190" s="26">
        <v>248.8</v>
      </c>
      <c r="P3190" s="26">
        <v>105.54</v>
      </c>
      <c r="Q3190" s="26">
        <v>20.45</v>
      </c>
      <c r="R3190" s="26">
        <v>41.05</v>
      </c>
      <c r="S3190" s="26">
        <v>0</v>
      </c>
      <c r="T3190" s="26">
        <v>24.95</v>
      </c>
      <c r="U3190" s="26">
        <v>56.81</v>
      </c>
      <c r="V3190" s="10">
        <v>0.2283</v>
      </c>
      <c r="W3190" s="1" t="s">
        <v>34</v>
      </c>
      <c r="X3190" s="3"/>
      <c r="Y3190" s="3"/>
      <c r="Z3190" s="5" t="s">
        <v>7980</v>
      </c>
      <c r="AA3190" s="5" t="str">
        <f>VLOOKUP(J3190, sku!B:C, 2, FALSE)</f>
        <v>Aquecedor</v>
      </c>
      <c r="AB3190" s="3" t="str">
        <f>VLOOKUP(J3190, sku!B:BM, 64, FALSE)</f>
        <v>Importação</v>
      </c>
      <c r="AC3190" s="3" t="str">
        <f>LEFT(pedidos[[#This Row],[SKU]],3)</f>
        <v>1XA</v>
      </c>
      <c r="AD3190" s="36" t="str" cm="1">
        <f t="array" aca="1" ref="AD3190" ca="1">IFERROR(
  INDEX(
    montadora[Montadora],
    MATCH(TRUE,LEFT(J3582,NÚCARACT(montadora[SKU Parcial]))=montadora[SKU Parcial],0)
  ),
  ""
)</f>
        <v/>
      </c>
    </row>
    <row r="3191" spans="1:30" customFormat="1" x14ac:dyDescent="0.25">
      <c r="A3191" s="1" t="s">
        <v>5065</v>
      </c>
      <c r="B3191" s="1" t="s">
        <v>5066</v>
      </c>
      <c r="C3191" s="1" t="s">
        <v>520</v>
      </c>
      <c r="D3191" s="1" t="s">
        <v>358</v>
      </c>
      <c r="E3191" s="1" t="s">
        <v>518</v>
      </c>
      <c r="F3191" s="1" t="s">
        <v>371</v>
      </c>
      <c r="G3191" s="6" t="s">
        <v>11227</v>
      </c>
      <c r="H3191" s="2" t="s">
        <v>47</v>
      </c>
      <c r="I3191" s="1" t="s">
        <v>36</v>
      </c>
      <c r="J3191" s="1" t="s">
        <v>372</v>
      </c>
      <c r="K3191" s="4">
        <v>45828</v>
      </c>
      <c r="L3191" s="16" t="s">
        <v>11229</v>
      </c>
      <c r="M3191" s="26">
        <v>248.8</v>
      </c>
      <c r="N3191" s="2">
        <v>1</v>
      </c>
      <c r="O3191" s="26">
        <v>248.8</v>
      </c>
      <c r="P3191" s="26">
        <v>105.54</v>
      </c>
      <c r="Q3191" s="26">
        <v>20.45</v>
      </c>
      <c r="R3191" s="26">
        <v>41.05</v>
      </c>
      <c r="S3191" s="26">
        <v>0</v>
      </c>
      <c r="T3191" s="26">
        <v>24.95</v>
      </c>
      <c r="U3191" s="26">
        <v>56.81</v>
      </c>
      <c r="V3191" s="10">
        <v>0.2283</v>
      </c>
      <c r="W3191" s="1" t="s">
        <v>34</v>
      </c>
      <c r="X3191" s="3"/>
      <c r="Y3191" s="3"/>
      <c r="Z3191" s="5" t="s">
        <v>7980</v>
      </c>
      <c r="AA3191" s="5" t="str">
        <f>VLOOKUP(J3191, sku!B:C, 2, FALSE)</f>
        <v>Aquecedor</v>
      </c>
      <c r="AB3191" s="3" t="str">
        <f>VLOOKUP(J3191, sku!B:BM, 64, FALSE)</f>
        <v>Importação</v>
      </c>
      <c r="AC3191" s="3" t="str">
        <f>LEFT(pedidos[[#This Row],[SKU]],3)</f>
        <v>1XA</v>
      </c>
      <c r="AD3191" s="36" t="str" cm="1">
        <f t="array" aca="1" ref="AD3191" ca="1">IFERROR(
  INDEX(
    montadora[Montadora],
    MATCH(TRUE,LEFT(J3583,NÚCARACT(montadora[SKU Parcial]))=montadora[SKU Parcial],0)
  ),
  ""
)</f>
        <v/>
      </c>
    </row>
    <row r="3192" spans="1:30" customFormat="1" x14ac:dyDescent="0.25">
      <c r="A3192" s="1" t="s">
        <v>5067</v>
      </c>
      <c r="B3192" s="1" t="s">
        <v>5068</v>
      </c>
      <c r="C3192" s="1" t="s">
        <v>5069</v>
      </c>
      <c r="D3192" s="1" t="s">
        <v>319</v>
      </c>
      <c r="E3192" s="1" t="s">
        <v>518</v>
      </c>
      <c r="F3192" s="1" t="s">
        <v>371</v>
      </c>
      <c r="G3192" s="6" t="s">
        <v>11227</v>
      </c>
      <c r="H3192" s="2" t="s">
        <v>47</v>
      </c>
      <c r="I3192" s="1" t="s">
        <v>31</v>
      </c>
      <c r="J3192" s="1" t="s">
        <v>372</v>
      </c>
      <c r="K3192" s="4">
        <v>45829</v>
      </c>
      <c r="L3192" s="16" t="s">
        <v>11229</v>
      </c>
      <c r="M3192" s="26">
        <v>248.8</v>
      </c>
      <c r="N3192" s="2">
        <v>1</v>
      </c>
      <c r="O3192" s="26">
        <v>248.8</v>
      </c>
      <c r="P3192" s="26">
        <v>105.54</v>
      </c>
      <c r="Q3192" s="26">
        <v>20.45</v>
      </c>
      <c r="R3192" s="26">
        <v>41.05</v>
      </c>
      <c r="S3192" s="26">
        <v>0</v>
      </c>
      <c r="T3192" s="26">
        <v>24.95</v>
      </c>
      <c r="U3192" s="26">
        <v>56.81</v>
      </c>
      <c r="V3192" s="10">
        <v>0.2283</v>
      </c>
      <c r="W3192" s="1" t="s">
        <v>34</v>
      </c>
      <c r="X3192" s="3"/>
      <c r="Y3192" s="3"/>
      <c r="Z3192" s="5" t="s">
        <v>7980</v>
      </c>
      <c r="AA3192" s="5" t="str">
        <f>VLOOKUP(J3192, sku!B:C, 2, FALSE)</f>
        <v>Aquecedor</v>
      </c>
      <c r="AB3192" s="3" t="str">
        <f>VLOOKUP(J3192, sku!B:BM, 64, FALSE)</f>
        <v>Importação</v>
      </c>
      <c r="AC3192" s="3" t="str">
        <f>LEFT(pedidos[[#This Row],[SKU]],3)</f>
        <v>1XA</v>
      </c>
      <c r="AD3192" s="36" t="str" cm="1">
        <f t="array" aca="1" ref="AD3192" ca="1">IFERROR(
  INDEX(
    montadora[Montadora],
    MATCH(TRUE,LEFT(J3584,NÚCARACT(montadora[SKU Parcial]))=montadora[SKU Parcial],0)
  ),
  ""
)</f>
        <v/>
      </c>
    </row>
    <row r="3193" spans="1:30" customFormat="1" x14ac:dyDescent="0.25">
      <c r="A3193" s="1" t="s">
        <v>5070</v>
      </c>
      <c r="B3193" s="1" t="s">
        <v>5071</v>
      </c>
      <c r="C3193" s="1" t="s">
        <v>199</v>
      </c>
      <c r="D3193" s="1" t="s">
        <v>319</v>
      </c>
      <c r="E3193" s="1" t="s">
        <v>518</v>
      </c>
      <c r="F3193" s="1" t="s">
        <v>371</v>
      </c>
      <c r="G3193" s="6" t="s">
        <v>11227</v>
      </c>
      <c r="H3193" s="2" t="s">
        <v>47</v>
      </c>
      <c r="I3193" s="1" t="s">
        <v>31</v>
      </c>
      <c r="J3193" s="1" t="s">
        <v>372</v>
      </c>
      <c r="K3193" s="4">
        <v>45832</v>
      </c>
      <c r="L3193" s="16" t="s">
        <v>11229</v>
      </c>
      <c r="M3193" s="26">
        <v>248.8</v>
      </c>
      <c r="N3193" s="2">
        <v>1</v>
      </c>
      <c r="O3193" s="26">
        <v>248.8</v>
      </c>
      <c r="P3193" s="26">
        <v>105.54</v>
      </c>
      <c r="Q3193" s="26">
        <v>20.45</v>
      </c>
      <c r="R3193" s="26">
        <v>41.05</v>
      </c>
      <c r="S3193" s="26">
        <v>0</v>
      </c>
      <c r="T3193" s="26">
        <v>24.95</v>
      </c>
      <c r="U3193" s="26">
        <v>56.81</v>
      </c>
      <c r="V3193" s="10">
        <v>0.2283</v>
      </c>
      <c r="W3193" s="1" t="s">
        <v>34</v>
      </c>
      <c r="X3193" s="3"/>
      <c r="Y3193" s="3"/>
      <c r="Z3193" s="5" t="s">
        <v>7980</v>
      </c>
      <c r="AA3193" s="5" t="str">
        <f>VLOOKUP(J3193, sku!B:C, 2, FALSE)</f>
        <v>Aquecedor</v>
      </c>
      <c r="AB3193" s="3" t="str">
        <f>VLOOKUP(J3193, sku!B:BM, 64, FALSE)</f>
        <v>Importação</v>
      </c>
      <c r="AC3193" s="3" t="str">
        <f>LEFT(pedidos[[#This Row],[SKU]],3)</f>
        <v>1XA</v>
      </c>
      <c r="AD3193" s="36" t="str" cm="1">
        <f t="array" aca="1" ref="AD3193" ca="1">IFERROR(
  INDEX(
    montadora[Montadora],
    MATCH(TRUE,LEFT(J3585,NÚCARACT(montadora[SKU Parcial]))=montadora[SKU Parcial],0)
  ),
  ""
)</f>
        <v/>
      </c>
    </row>
    <row r="3194" spans="1:30" customFormat="1" x14ac:dyDescent="0.25">
      <c r="A3194" s="1" t="s">
        <v>5072</v>
      </c>
      <c r="B3194" s="1" t="s">
        <v>5073</v>
      </c>
      <c r="C3194" s="1" t="s">
        <v>5062</v>
      </c>
      <c r="D3194" s="1" t="s">
        <v>27</v>
      </c>
      <c r="E3194" s="1" t="s">
        <v>518</v>
      </c>
      <c r="F3194" s="1" t="s">
        <v>371</v>
      </c>
      <c r="G3194" s="6" t="s">
        <v>11227</v>
      </c>
      <c r="H3194" s="2" t="s">
        <v>47</v>
      </c>
      <c r="I3194" s="1" t="s">
        <v>31</v>
      </c>
      <c r="J3194" s="1" t="s">
        <v>372</v>
      </c>
      <c r="K3194" s="4">
        <v>45832</v>
      </c>
      <c r="L3194" s="16" t="s">
        <v>11229</v>
      </c>
      <c r="M3194" s="26">
        <v>248.8</v>
      </c>
      <c r="N3194" s="2">
        <v>1</v>
      </c>
      <c r="O3194" s="26">
        <v>248.8</v>
      </c>
      <c r="P3194" s="26">
        <v>105.54</v>
      </c>
      <c r="Q3194" s="26">
        <v>20.45</v>
      </c>
      <c r="R3194" s="26">
        <v>41.05</v>
      </c>
      <c r="S3194" s="26">
        <v>0</v>
      </c>
      <c r="T3194" s="26">
        <v>24.95</v>
      </c>
      <c r="U3194" s="26">
        <v>56.81</v>
      </c>
      <c r="V3194" s="10">
        <v>0.2283</v>
      </c>
      <c r="W3194" s="1" t="s">
        <v>34</v>
      </c>
      <c r="X3194" s="3"/>
      <c r="Y3194" s="3"/>
      <c r="Z3194" s="5" t="s">
        <v>7980</v>
      </c>
      <c r="AA3194" s="5" t="str">
        <f>VLOOKUP(J3194, sku!B:C, 2, FALSE)</f>
        <v>Aquecedor</v>
      </c>
      <c r="AB3194" s="3" t="str">
        <f>VLOOKUP(J3194, sku!B:BM, 64, FALSE)</f>
        <v>Importação</v>
      </c>
      <c r="AC3194" s="3" t="str">
        <f>LEFT(pedidos[[#This Row],[SKU]],3)</f>
        <v>1XA</v>
      </c>
      <c r="AD3194" s="36" t="str" cm="1">
        <f t="array" aca="1" ref="AD3194" ca="1">IFERROR(
  INDEX(
    montadora[Montadora],
    MATCH(TRUE,LEFT(J3586,NÚCARACT(montadora[SKU Parcial]))=montadora[SKU Parcial],0)
  ),
  ""
)</f>
        <v/>
      </c>
    </row>
    <row r="3195" spans="1:30" customFormat="1" x14ac:dyDescent="0.25">
      <c r="A3195" s="1" t="s">
        <v>7658</v>
      </c>
      <c r="B3195" s="1" t="s">
        <v>7659</v>
      </c>
      <c r="C3195" s="1" t="s">
        <v>7660</v>
      </c>
      <c r="D3195" s="1" t="s">
        <v>319</v>
      </c>
      <c r="E3195" s="1" t="s">
        <v>518</v>
      </c>
      <c r="F3195" s="1" t="s">
        <v>371</v>
      </c>
      <c r="G3195" s="6" t="s">
        <v>11227</v>
      </c>
      <c r="H3195" s="2" t="s">
        <v>47</v>
      </c>
      <c r="I3195" s="1" t="s">
        <v>31</v>
      </c>
      <c r="J3195" s="1" t="s">
        <v>372</v>
      </c>
      <c r="K3195" s="4">
        <v>45790</v>
      </c>
      <c r="L3195" s="16" t="s">
        <v>11229</v>
      </c>
      <c r="M3195" s="26">
        <v>244.8</v>
      </c>
      <c r="N3195" s="2">
        <v>1</v>
      </c>
      <c r="O3195" s="26">
        <v>244.8</v>
      </c>
      <c r="P3195" s="26">
        <v>105.54</v>
      </c>
      <c r="Q3195" s="26">
        <v>18.63</v>
      </c>
      <c r="R3195" s="26">
        <v>40.39</v>
      </c>
      <c r="S3195" s="26">
        <v>0</v>
      </c>
      <c r="T3195" s="26">
        <v>24.95</v>
      </c>
      <c r="U3195" s="26">
        <v>55.29</v>
      </c>
      <c r="V3195" s="10">
        <v>0.22589999999999999</v>
      </c>
      <c r="W3195" s="1" t="s">
        <v>34</v>
      </c>
      <c r="X3195" s="3"/>
      <c r="Y3195" s="3"/>
      <c r="Z3195" s="5" t="s">
        <v>7980</v>
      </c>
      <c r="AA3195" s="5" t="str">
        <f>VLOOKUP(J3195, sku!B:C, 2, FALSE)</f>
        <v>Aquecedor</v>
      </c>
      <c r="AB3195" s="3" t="str">
        <f>VLOOKUP(J3195, sku!B:BM, 64, FALSE)</f>
        <v>Importação</v>
      </c>
      <c r="AC3195" s="3" t="str">
        <f>LEFT(pedidos[[#This Row],[SKU]],3)</f>
        <v>1XA</v>
      </c>
      <c r="AD3195" s="36" t="str" cm="1">
        <f t="array" aca="1" ref="AD3195" ca="1">IFERROR(
  INDEX(
    montadora[Montadora],
    MATCH(TRUE,LEFT(#REF!,NÚCARACT(montadora[SKU Parcial]))=montadora[SKU Parcial],0)
  ),
  ""
)</f>
        <v/>
      </c>
    </row>
    <row r="3196" spans="1:30" customFormat="1" x14ac:dyDescent="0.25">
      <c r="A3196" s="1" t="s">
        <v>5188</v>
      </c>
      <c r="B3196" s="1" t="s">
        <v>36</v>
      </c>
      <c r="C3196" s="1" t="s">
        <v>5189</v>
      </c>
      <c r="D3196" s="1" t="s">
        <v>830</v>
      </c>
      <c r="E3196" s="1" t="s">
        <v>518</v>
      </c>
      <c r="F3196" s="1" t="s">
        <v>371</v>
      </c>
      <c r="G3196" s="6" t="s">
        <v>11227</v>
      </c>
      <c r="H3196" s="2" t="s">
        <v>47</v>
      </c>
      <c r="I3196" s="1" t="s">
        <v>31</v>
      </c>
      <c r="J3196" s="1" t="s">
        <v>372</v>
      </c>
      <c r="K3196" s="4">
        <v>45833</v>
      </c>
      <c r="L3196" s="16" t="s">
        <v>11229</v>
      </c>
      <c r="M3196" s="26">
        <v>248.8</v>
      </c>
      <c r="N3196" s="2">
        <v>1</v>
      </c>
      <c r="O3196" s="26">
        <v>248.8</v>
      </c>
      <c r="P3196" s="26">
        <v>105.54</v>
      </c>
      <c r="Q3196" s="26">
        <v>20.45</v>
      </c>
      <c r="R3196" s="26">
        <v>41.05</v>
      </c>
      <c r="S3196" s="26">
        <v>0</v>
      </c>
      <c r="T3196" s="26">
        <v>26.95</v>
      </c>
      <c r="U3196" s="26">
        <v>54.81</v>
      </c>
      <c r="V3196" s="10">
        <v>0.2203</v>
      </c>
      <c r="W3196" s="1" t="s">
        <v>34</v>
      </c>
      <c r="X3196" s="3"/>
      <c r="Y3196" s="3"/>
      <c r="Z3196" s="5" t="s">
        <v>7980</v>
      </c>
      <c r="AA3196" s="5" t="str">
        <f>VLOOKUP(J3196, sku!B:C, 2, FALSE)</f>
        <v>Aquecedor</v>
      </c>
      <c r="AB3196" s="3" t="str">
        <f>VLOOKUP(J3196, sku!B:BM, 64, FALSE)</f>
        <v>Importação</v>
      </c>
      <c r="AC3196" s="3" t="str">
        <f>LEFT(pedidos[[#This Row],[SKU]],3)</f>
        <v>1XA</v>
      </c>
      <c r="AD3196" s="36" t="str" cm="1">
        <f t="array" aca="1" ref="AD3196" ca="1">IFERROR(
  INDEX(
    montadora[Montadora],
    MATCH(TRUE,LEFT(#REF!,NÚCARACT(montadora[SKU Parcial]))=montadora[SKU Parcial],0)
  ),
  ""
)</f>
        <v/>
      </c>
    </row>
    <row r="3197" spans="1:30" customFormat="1" x14ac:dyDescent="0.25">
      <c r="A3197" s="1" t="s">
        <v>5190</v>
      </c>
      <c r="B3197" s="1" t="s">
        <v>5191</v>
      </c>
      <c r="C3197" s="1" t="s">
        <v>5192</v>
      </c>
      <c r="D3197" s="1" t="s">
        <v>319</v>
      </c>
      <c r="E3197" s="1" t="s">
        <v>518</v>
      </c>
      <c r="F3197" s="1" t="s">
        <v>371</v>
      </c>
      <c r="G3197" s="6" t="s">
        <v>11227</v>
      </c>
      <c r="H3197" s="2" t="s">
        <v>47</v>
      </c>
      <c r="I3197" s="1" t="s">
        <v>31</v>
      </c>
      <c r="J3197" s="1" t="s">
        <v>372</v>
      </c>
      <c r="K3197" s="4">
        <v>45833</v>
      </c>
      <c r="L3197" s="16" t="s">
        <v>11229</v>
      </c>
      <c r="M3197" s="26">
        <v>248.8</v>
      </c>
      <c r="N3197" s="2">
        <v>1</v>
      </c>
      <c r="O3197" s="26">
        <v>248.8</v>
      </c>
      <c r="P3197" s="26">
        <v>105.54</v>
      </c>
      <c r="Q3197" s="26">
        <v>20.45</v>
      </c>
      <c r="R3197" s="26">
        <v>41.05</v>
      </c>
      <c r="S3197" s="26">
        <v>0</v>
      </c>
      <c r="T3197" s="26">
        <v>26.95</v>
      </c>
      <c r="U3197" s="26">
        <v>54.81</v>
      </c>
      <c r="V3197" s="10">
        <v>0.2203</v>
      </c>
      <c r="W3197" s="1" t="s">
        <v>34</v>
      </c>
      <c r="X3197" s="3"/>
      <c r="Y3197" s="3"/>
      <c r="Z3197" s="5" t="s">
        <v>7980</v>
      </c>
      <c r="AA3197" s="5" t="str">
        <f>VLOOKUP(J3197, sku!B:C, 2, FALSE)</f>
        <v>Aquecedor</v>
      </c>
      <c r="AB3197" s="3" t="str">
        <f>VLOOKUP(J3197, sku!B:BM, 64, FALSE)</f>
        <v>Importação</v>
      </c>
      <c r="AC3197" s="3" t="str">
        <f>LEFT(pedidos[[#This Row],[SKU]],3)</f>
        <v>1XA</v>
      </c>
      <c r="AD3197" s="36" t="str" cm="1">
        <f t="array" aca="1" ref="AD3197" ca="1">IFERROR(
  INDEX(
    montadora[Montadora],
    MATCH(TRUE,LEFT(#REF!,NÚCARACT(montadora[SKU Parcial]))=montadora[SKU Parcial],0)
  ),
  ""
)</f>
        <v/>
      </c>
    </row>
    <row r="3198" spans="1:30" customFormat="1" x14ac:dyDescent="0.25">
      <c r="A3198" s="1" t="s">
        <v>5193</v>
      </c>
      <c r="B3198" s="1" t="s">
        <v>5194</v>
      </c>
      <c r="C3198" s="1" t="s">
        <v>2160</v>
      </c>
      <c r="D3198" s="1" t="s">
        <v>27</v>
      </c>
      <c r="E3198" s="1" t="s">
        <v>518</v>
      </c>
      <c r="F3198" s="1" t="s">
        <v>371</v>
      </c>
      <c r="G3198" s="6" t="s">
        <v>11227</v>
      </c>
      <c r="H3198" s="2" t="s">
        <v>47</v>
      </c>
      <c r="I3198" s="1" t="s">
        <v>31</v>
      </c>
      <c r="J3198" s="1" t="s">
        <v>372</v>
      </c>
      <c r="K3198" s="4">
        <v>45835</v>
      </c>
      <c r="L3198" s="2" t="s">
        <v>804</v>
      </c>
      <c r="M3198" s="26">
        <v>248.8</v>
      </c>
      <c r="N3198" s="2">
        <v>1</v>
      </c>
      <c r="O3198" s="26">
        <v>248.8</v>
      </c>
      <c r="P3198" s="26">
        <v>105.54</v>
      </c>
      <c r="Q3198" s="26">
        <v>20.45</v>
      </c>
      <c r="R3198" s="26">
        <v>41.05</v>
      </c>
      <c r="S3198" s="26">
        <v>0</v>
      </c>
      <c r="T3198" s="26">
        <v>26.95</v>
      </c>
      <c r="U3198" s="26">
        <v>54.81</v>
      </c>
      <c r="V3198" s="10">
        <v>0.2203</v>
      </c>
      <c r="W3198" s="1" t="s">
        <v>34</v>
      </c>
      <c r="X3198" s="3"/>
      <c r="Y3198" s="3"/>
      <c r="Z3198" s="5" t="s">
        <v>7980</v>
      </c>
      <c r="AA3198" s="5" t="str">
        <f>VLOOKUP(J3198, sku!B:C, 2, FALSE)</f>
        <v>Aquecedor</v>
      </c>
      <c r="AB3198" s="3" t="str">
        <f>VLOOKUP(J3198, sku!B:BM, 64, FALSE)</f>
        <v>Importação</v>
      </c>
      <c r="AC3198" s="3" t="str">
        <f>LEFT(pedidos[[#This Row],[SKU]],3)</f>
        <v>1XA</v>
      </c>
      <c r="AD3198" s="36" t="str" cm="1">
        <f t="array" aca="1" ref="AD3198" ca="1">IFERROR(
  INDEX(
    montadora[Montadora],
    MATCH(TRUE,LEFT(#REF!,NÚCARACT(montadora[SKU Parcial]))=montadora[SKU Parcial],0)
  ),
  ""
)</f>
        <v/>
      </c>
    </row>
    <row r="3199" spans="1:30" customFormat="1" x14ac:dyDescent="0.25">
      <c r="A3199" s="1" t="s">
        <v>5195</v>
      </c>
      <c r="B3199" s="1" t="s">
        <v>36</v>
      </c>
      <c r="C3199" s="1" t="s">
        <v>231</v>
      </c>
      <c r="D3199" s="1" t="s">
        <v>319</v>
      </c>
      <c r="E3199" s="1" t="s">
        <v>518</v>
      </c>
      <c r="F3199" s="1" t="s">
        <v>371</v>
      </c>
      <c r="G3199" s="6" t="s">
        <v>11227</v>
      </c>
      <c r="H3199" s="2" t="s">
        <v>47</v>
      </c>
      <c r="I3199" s="1" t="s">
        <v>31</v>
      </c>
      <c r="J3199" s="1" t="s">
        <v>372</v>
      </c>
      <c r="K3199" s="4">
        <v>45836</v>
      </c>
      <c r="L3199" s="2" t="s">
        <v>804</v>
      </c>
      <c r="M3199" s="26">
        <v>248.8</v>
      </c>
      <c r="N3199" s="2">
        <v>1</v>
      </c>
      <c r="O3199" s="26">
        <v>248.8</v>
      </c>
      <c r="P3199" s="26">
        <v>105.54</v>
      </c>
      <c r="Q3199" s="26">
        <v>20.45</v>
      </c>
      <c r="R3199" s="26">
        <v>41.05</v>
      </c>
      <c r="S3199" s="26">
        <v>0</v>
      </c>
      <c r="T3199" s="26">
        <v>26.95</v>
      </c>
      <c r="U3199" s="26">
        <v>54.81</v>
      </c>
      <c r="V3199" s="10">
        <v>0.2203</v>
      </c>
      <c r="W3199" s="1" t="s">
        <v>34</v>
      </c>
      <c r="X3199" s="3"/>
      <c r="Y3199" s="3"/>
      <c r="Z3199" s="5" t="s">
        <v>7980</v>
      </c>
      <c r="AA3199" s="5" t="str">
        <f>VLOOKUP(J3199, sku!B:C, 2, FALSE)</f>
        <v>Aquecedor</v>
      </c>
      <c r="AB3199" s="3" t="str">
        <f>VLOOKUP(J3199, sku!B:BM, 64, FALSE)</f>
        <v>Importação</v>
      </c>
      <c r="AC3199" s="3" t="str">
        <f>LEFT(pedidos[[#This Row],[SKU]],3)</f>
        <v>1XA</v>
      </c>
      <c r="AD3199" s="36" t="str" cm="1">
        <f t="array" aca="1" ref="AD3199" ca="1">IFERROR(
  INDEX(
    montadora[Montadora],
    MATCH(TRUE,LEFT(#REF!,NÚCARACT(montadora[SKU Parcial]))=montadora[SKU Parcial],0)
  ),
  ""
)</f>
        <v/>
      </c>
    </row>
    <row r="3200" spans="1:30" customFormat="1" x14ac:dyDescent="0.25">
      <c r="A3200" s="1" t="s">
        <v>5196</v>
      </c>
      <c r="B3200" s="1" t="s">
        <v>5197</v>
      </c>
      <c r="C3200" s="1" t="s">
        <v>5198</v>
      </c>
      <c r="D3200" s="1" t="s">
        <v>830</v>
      </c>
      <c r="E3200" s="1" t="s">
        <v>518</v>
      </c>
      <c r="F3200" s="1" t="s">
        <v>371</v>
      </c>
      <c r="G3200" s="6" t="s">
        <v>11227</v>
      </c>
      <c r="H3200" s="2" t="s">
        <v>47</v>
      </c>
      <c r="I3200" s="1" t="s">
        <v>31</v>
      </c>
      <c r="J3200" s="1" t="s">
        <v>372</v>
      </c>
      <c r="K3200" s="4">
        <v>45836</v>
      </c>
      <c r="L3200" s="2" t="s">
        <v>804</v>
      </c>
      <c r="M3200" s="26">
        <v>248.8</v>
      </c>
      <c r="N3200" s="2">
        <v>1</v>
      </c>
      <c r="O3200" s="26">
        <v>248.8</v>
      </c>
      <c r="P3200" s="26">
        <v>105.54</v>
      </c>
      <c r="Q3200" s="26">
        <v>20.45</v>
      </c>
      <c r="R3200" s="26">
        <v>41.05</v>
      </c>
      <c r="S3200" s="26">
        <v>0</v>
      </c>
      <c r="T3200" s="26">
        <v>26.95</v>
      </c>
      <c r="U3200" s="26">
        <v>54.81</v>
      </c>
      <c r="V3200" s="10">
        <v>0.2203</v>
      </c>
      <c r="W3200" s="1" t="s">
        <v>34</v>
      </c>
      <c r="X3200" s="3"/>
      <c r="Y3200" s="3"/>
      <c r="Z3200" s="5" t="s">
        <v>7980</v>
      </c>
      <c r="AA3200" s="5" t="str">
        <f>VLOOKUP(J3200, sku!B:C, 2, FALSE)</f>
        <v>Aquecedor</v>
      </c>
      <c r="AB3200" s="3" t="str">
        <f>VLOOKUP(J3200, sku!B:BM, 64, FALSE)</f>
        <v>Importação</v>
      </c>
      <c r="AC3200" s="3" t="str">
        <f>LEFT(pedidos[[#This Row],[SKU]],3)</f>
        <v>1XA</v>
      </c>
      <c r="AD3200" s="36" t="str" cm="1">
        <f t="array" aca="1" ref="AD3200" ca="1">IFERROR(
  INDEX(
    montadora[Montadora],
    MATCH(TRUE,LEFT(#REF!,NÚCARACT(montadora[SKU Parcial]))=montadora[SKU Parcial],0)
  ),
  ""
)</f>
        <v/>
      </c>
    </row>
    <row r="3201" spans="1:30" customFormat="1" x14ac:dyDescent="0.25">
      <c r="A3201" s="1" t="s">
        <v>7701</v>
      </c>
      <c r="B3201" s="1" t="s">
        <v>7702</v>
      </c>
      <c r="C3201" s="1" t="s">
        <v>1320</v>
      </c>
      <c r="D3201" s="1" t="s">
        <v>319</v>
      </c>
      <c r="E3201" s="1" t="s">
        <v>375</v>
      </c>
      <c r="F3201" s="1" t="s">
        <v>371</v>
      </c>
      <c r="G3201" s="6" t="s">
        <v>11227</v>
      </c>
      <c r="H3201" s="2" t="s">
        <v>30</v>
      </c>
      <c r="I3201" s="1" t="s">
        <v>31</v>
      </c>
      <c r="J3201" s="1" t="s">
        <v>372</v>
      </c>
      <c r="K3201" s="4">
        <v>45787</v>
      </c>
      <c r="L3201" s="2" t="s">
        <v>804</v>
      </c>
      <c r="M3201" s="26">
        <v>224.8</v>
      </c>
      <c r="N3201" s="2">
        <v>1</v>
      </c>
      <c r="O3201" s="26">
        <v>224.8</v>
      </c>
      <c r="P3201" s="26">
        <v>105.54</v>
      </c>
      <c r="Q3201" s="26">
        <v>17.11</v>
      </c>
      <c r="R3201" s="26">
        <v>25.85</v>
      </c>
      <c r="S3201" s="26">
        <v>0</v>
      </c>
      <c r="T3201" s="26">
        <v>26.95</v>
      </c>
      <c r="U3201" s="26">
        <v>49.35</v>
      </c>
      <c r="V3201" s="10">
        <v>0.2195</v>
      </c>
      <c r="W3201" s="1" t="s">
        <v>34</v>
      </c>
      <c r="X3201" s="3"/>
      <c r="Y3201" s="3"/>
      <c r="Z3201" s="5" t="s">
        <v>7980</v>
      </c>
      <c r="AA3201" s="5" t="str">
        <f>VLOOKUP(J3201, sku!B:C, 2, FALSE)</f>
        <v>Aquecedor</v>
      </c>
      <c r="AB3201" s="3" t="str">
        <f>VLOOKUP(J3201, sku!B:BM, 64, FALSE)</f>
        <v>Importação</v>
      </c>
      <c r="AC3201" s="3" t="str">
        <f>LEFT(pedidos[[#This Row],[SKU]],3)</f>
        <v>1XA</v>
      </c>
      <c r="AD3201" s="36" t="str" cm="1">
        <f t="array" aca="1" ref="AD3201" ca="1">IFERROR(
  INDEX(
    montadora[Montadora],
    MATCH(TRUE,LEFT(#REF!,NÚCARACT(montadora[SKU Parcial]))=montadora[SKU Parcial],0)
  ),
  ""
)</f>
        <v/>
      </c>
    </row>
    <row r="3202" spans="1:30" x14ac:dyDescent="0.25">
      <c r="A3202" s="42" t="s">
        <v>8325</v>
      </c>
      <c r="B3202" s="42"/>
      <c r="C3202" s="42"/>
      <c r="D3202" s="42"/>
      <c r="E3202" s="42">
        <v>22098187593</v>
      </c>
      <c r="F3202" s="42" t="s">
        <v>8412</v>
      </c>
      <c r="G3202" s="42" t="s">
        <v>11227</v>
      </c>
      <c r="H3202" s="7"/>
      <c r="I3202" s="42"/>
      <c r="J3202" s="42" t="s">
        <v>372</v>
      </c>
      <c r="K3202" s="8">
        <v>45825</v>
      </c>
      <c r="L3202" s="7" t="s">
        <v>8443</v>
      </c>
      <c r="M3202" s="44">
        <v>228.8</v>
      </c>
      <c r="N3202" s="7">
        <v>1</v>
      </c>
      <c r="O3202" s="44">
        <v>228.8</v>
      </c>
      <c r="P3202" s="44">
        <v>105.54</v>
      </c>
      <c r="Q3202" s="44">
        <v>18.829999999999998</v>
      </c>
      <c r="R3202" s="44">
        <v>54.34</v>
      </c>
      <c r="S3202" s="44">
        <v>0</v>
      </c>
      <c r="T3202" s="44">
        <v>0</v>
      </c>
      <c r="U3202" s="44">
        <v>50.09</v>
      </c>
      <c r="V3202" s="9">
        <v>0.21890000000000001</v>
      </c>
      <c r="W3202" s="42" t="s">
        <v>34</v>
      </c>
      <c r="X3202" s="43"/>
      <c r="Y3202" s="43"/>
      <c r="Z3202" s="43" t="s">
        <v>8442</v>
      </c>
      <c r="AA3202" s="43" t="str">
        <f>VLOOKUP(J3202, sku!B:C, 2, FALSE)</f>
        <v>Aquecedor</v>
      </c>
      <c r="AB3202" s="45" t="str">
        <f>VLOOKUP(J3202, sku!B:BM, 64, FALSE)</f>
        <v>Importação</v>
      </c>
      <c r="AC3202" s="45" t="str">
        <f>LEFT(pedidos[[#This Row],[SKU]],3)</f>
        <v>1XA</v>
      </c>
      <c r="AD3202" s="37" t="str" cm="1">
        <f t="array" aca="1" ref="AD3202" ca="1">IFERROR(
  INDEX(
    montadora[Montadora],
    MATCH(TRUE,LEFT(#REF!,NÚCARACT(montadora[SKU Parcial]))=montadora[SKU Parcial],0)
  ),
  ""
)</f>
        <v/>
      </c>
    </row>
    <row r="3203" spans="1:30" customFormat="1" x14ac:dyDescent="0.25">
      <c r="A3203" s="1" t="s">
        <v>7734</v>
      </c>
      <c r="B3203" s="1" t="s">
        <v>7735</v>
      </c>
      <c r="C3203" s="1" t="s">
        <v>7736</v>
      </c>
      <c r="D3203" s="1" t="s">
        <v>45</v>
      </c>
      <c r="E3203" s="1" t="s">
        <v>518</v>
      </c>
      <c r="F3203" s="1" t="s">
        <v>371</v>
      </c>
      <c r="G3203" s="6" t="s">
        <v>11227</v>
      </c>
      <c r="H3203" s="2" t="s">
        <v>47</v>
      </c>
      <c r="I3203" s="1" t="s">
        <v>31</v>
      </c>
      <c r="J3203" s="1" t="s">
        <v>372</v>
      </c>
      <c r="K3203" s="4">
        <v>45785</v>
      </c>
      <c r="L3203" s="16" t="s">
        <v>11229</v>
      </c>
      <c r="M3203" s="26">
        <v>234.8</v>
      </c>
      <c r="N3203" s="2">
        <v>1</v>
      </c>
      <c r="O3203" s="26">
        <v>234.8</v>
      </c>
      <c r="P3203" s="26">
        <v>105.54</v>
      </c>
      <c r="Q3203" s="26">
        <v>17.87</v>
      </c>
      <c r="R3203" s="26">
        <v>38.74</v>
      </c>
      <c r="S3203" s="26">
        <v>0</v>
      </c>
      <c r="T3203" s="26">
        <v>24.95</v>
      </c>
      <c r="U3203" s="26">
        <v>47.7</v>
      </c>
      <c r="V3203" s="10">
        <v>0.20319999999999999</v>
      </c>
      <c r="W3203" s="1" t="s">
        <v>34</v>
      </c>
      <c r="X3203" s="3"/>
      <c r="Y3203" s="3"/>
      <c r="Z3203" s="5" t="s">
        <v>7980</v>
      </c>
      <c r="AA3203" s="5" t="str">
        <f>VLOOKUP(J3203, sku!B:C, 2, FALSE)</f>
        <v>Aquecedor</v>
      </c>
      <c r="AB3203" s="3" t="str">
        <f>VLOOKUP(J3203, sku!B:BM, 64, FALSE)</f>
        <v>Importação</v>
      </c>
      <c r="AC3203" s="3" t="str">
        <f>LEFT(pedidos[[#This Row],[SKU]],3)</f>
        <v>1XA</v>
      </c>
      <c r="AD3203" s="36" t="str" cm="1">
        <f t="array" aca="1" ref="AD3203" ca="1">IFERROR(
  INDEX(
    montadora[Montadora],
    MATCH(TRUE,LEFT(#REF!,NÚCARACT(montadora[SKU Parcial]))=montadora[SKU Parcial],0)
  ),
  ""
)</f>
        <v/>
      </c>
    </row>
    <row r="3204" spans="1:30" customFormat="1" x14ac:dyDescent="0.25">
      <c r="A3204" s="6" t="s">
        <v>3874</v>
      </c>
      <c r="B3204" s="6" t="s">
        <v>36</v>
      </c>
      <c r="C3204" s="6" t="s">
        <v>925</v>
      </c>
      <c r="D3204" s="6" t="s">
        <v>27</v>
      </c>
      <c r="E3204" s="6" t="s">
        <v>370</v>
      </c>
      <c r="F3204" s="6" t="s">
        <v>371</v>
      </c>
      <c r="G3204" s="6" t="s">
        <v>11228</v>
      </c>
      <c r="H3204" s="19" t="s">
        <v>30</v>
      </c>
      <c r="I3204" s="6" t="s">
        <v>36</v>
      </c>
      <c r="J3204" s="6" t="s">
        <v>372</v>
      </c>
      <c r="K3204" s="21">
        <v>45834</v>
      </c>
      <c r="L3204" s="19" t="s">
        <v>33</v>
      </c>
      <c r="M3204" s="25">
        <v>238.8</v>
      </c>
      <c r="N3204" s="19">
        <v>1</v>
      </c>
      <c r="O3204" s="25">
        <v>240.39</v>
      </c>
      <c r="P3204" s="25">
        <v>105.54</v>
      </c>
      <c r="Q3204" s="25">
        <v>8.8800000000000008</v>
      </c>
      <c r="R3204" s="25">
        <v>27.46</v>
      </c>
      <c r="S3204" s="25">
        <v>1.59</v>
      </c>
      <c r="T3204" s="25">
        <v>14.31</v>
      </c>
      <c r="U3204" s="25">
        <v>82.61</v>
      </c>
      <c r="V3204" s="23">
        <v>0</v>
      </c>
      <c r="W3204" s="6" t="s">
        <v>34</v>
      </c>
      <c r="X3204" s="5">
        <v>115969164627</v>
      </c>
      <c r="Y3204" s="5">
        <v>45076673535</v>
      </c>
      <c r="Z3204" s="5" t="s">
        <v>7980</v>
      </c>
      <c r="AA3204" s="5" t="str">
        <f>VLOOKUP(J3204, sku!B:C, 2, FALSE)</f>
        <v>Aquecedor</v>
      </c>
      <c r="AB3204" s="3" t="str">
        <f>VLOOKUP(J3204, sku!B:BM, 64, FALSE)</f>
        <v>Importação</v>
      </c>
      <c r="AC3204" s="3" t="str">
        <f>LEFT(pedidos[[#This Row],[SKU]],3)</f>
        <v>1XA</v>
      </c>
      <c r="AD3204" s="36" t="str" cm="1">
        <f t="array" aca="1" ref="AD3204" ca="1">IFERROR(
  INDEX(
    montadora[Montadora],
    MATCH(TRUE,LEFT(J3590,NÚCARACT(montadora[SKU Parcial]))=montadora[SKU Parcial],0)
  ),
  ""
)</f>
        <v/>
      </c>
    </row>
    <row r="3205" spans="1:30" customFormat="1" x14ac:dyDescent="0.25">
      <c r="A3205" s="6" t="s">
        <v>3875</v>
      </c>
      <c r="B3205" s="6" t="s">
        <v>3876</v>
      </c>
      <c r="C3205" s="6" t="s">
        <v>900</v>
      </c>
      <c r="D3205" s="6" t="s">
        <v>27</v>
      </c>
      <c r="E3205" s="6" t="s">
        <v>370</v>
      </c>
      <c r="F3205" s="6" t="s">
        <v>371</v>
      </c>
      <c r="G3205" s="6" t="s">
        <v>11228</v>
      </c>
      <c r="H3205" s="19" t="s">
        <v>30</v>
      </c>
      <c r="I3205" s="6" t="s">
        <v>31</v>
      </c>
      <c r="J3205" s="6" t="s">
        <v>372</v>
      </c>
      <c r="K3205" s="21">
        <v>45835</v>
      </c>
      <c r="L3205" s="19" t="s">
        <v>33</v>
      </c>
      <c r="M3205" s="25">
        <v>238.8</v>
      </c>
      <c r="N3205" s="19">
        <v>1</v>
      </c>
      <c r="O3205" s="25">
        <v>240.39</v>
      </c>
      <c r="P3205" s="25">
        <v>105.54</v>
      </c>
      <c r="Q3205" s="25">
        <v>8.8800000000000008</v>
      </c>
      <c r="R3205" s="25">
        <v>27.46</v>
      </c>
      <c r="S3205" s="25">
        <v>1.59</v>
      </c>
      <c r="T3205" s="25">
        <v>14.31</v>
      </c>
      <c r="U3205" s="25">
        <v>82.61</v>
      </c>
      <c r="V3205" s="23">
        <v>0</v>
      </c>
      <c r="W3205" s="6" t="s">
        <v>34</v>
      </c>
      <c r="X3205" s="5">
        <v>116550250620</v>
      </c>
      <c r="Y3205" s="5">
        <v>45080454685</v>
      </c>
      <c r="Z3205" s="5" t="s">
        <v>7980</v>
      </c>
      <c r="AA3205" s="5" t="str">
        <f>VLOOKUP(J3205, sku!B:C, 2, FALSE)</f>
        <v>Aquecedor</v>
      </c>
      <c r="AB3205" s="3" t="str">
        <f>VLOOKUP(J3205, sku!B:BM, 64, FALSE)</f>
        <v>Importação</v>
      </c>
      <c r="AC3205" s="3" t="str">
        <f>LEFT(pedidos[[#This Row],[SKU]],3)</f>
        <v>1XA</v>
      </c>
      <c r="AD3205" s="36" t="str" cm="1">
        <f t="array" aca="1" ref="AD3205" ca="1">IFERROR(
  INDEX(
    montadora[Montadora],
    MATCH(TRUE,LEFT(J3591,NÚCARACT(montadora[SKU Parcial]))=montadora[SKU Parcial],0)
  ),
  ""
)</f>
        <v/>
      </c>
    </row>
    <row r="3206" spans="1:30" customFormat="1" x14ac:dyDescent="0.25">
      <c r="A3206" s="6" t="s">
        <v>3897</v>
      </c>
      <c r="B3206" s="6" t="s">
        <v>36</v>
      </c>
      <c r="C3206" s="6" t="s">
        <v>3898</v>
      </c>
      <c r="D3206" s="6" t="s">
        <v>27</v>
      </c>
      <c r="E3206" s="6" t="s">
        <v>370</v>
      </c>
      <c r="F3206" s="6" t="s">
        <v>371</v>
      </c>
      <c r="G3206" s="6" t="s">
        <v>11228</v>
      </c>
      <c r="H3206" s="19" t="s">
        <v>30</v>
      </c>
      <c r="I3206" s="6" t="s">
        <v>36</v>
      </c>
      <c r="J3206" s="6" t="s">
        <v>372</v>
      </c>
      <c r="K3206" s="21">
        <v>45820</v>
      </c>
      <c r="L3206" s="19" t="s">
        <v>33</v>
      </c>
      <c r="M3206" s="25">
        <v>237.33</v>
      </c>
      <c r="N3206" s="19">
        <v>1</v>
      </c>
      <c r="O3206" s="25">
        <v>238.92</v>
      </c>
      <c r="P3206" s="25">
        <v>105.54</v>
      </c>
      <c r="Q3206" s="25">
        <v>8.83</v>
      </c>
      <c r="R3206" s="25">
        <v>27.29</v>
      </c>
      <c r="S3206" s="25">
        <v>1.59</v>
      </c>
      <c r="T3206" s="25">
        <v>14.31</v>
      </c>
      <c r="U3206" s="25">
        <v>81.36</v>
      </c>
      <c r="V3206" s="23">
        <v>0</v>
      </c>
      <c r="W3206" s="6" t="s">
        <v>34</v>
      </c>
      <c r="X3206" s="5">
        <v>114428200971</v>
      </c>
      <c r="Y3206" s="5">
        <v>45008928143</v>
      </c>
      <c r="Z3206" s="5" t="s">
        <v>7980</v>
      </c>
      <c r="AA3206" s="5" t="str">
        <f>VLOOKUP(J3206, sku!B:C, 2, FALSE)</f>
        <v>Aquecedor</v>
      </c>
      <c r="AB3206" s="3" t="str">
        <f>VLOOKUP(J3206, sku!B:BM, 64, FALSE)</f>
        <v>Importação</v>
      </c>
      <c r="AC3206" s="3" t="str">
        <f>LEFT(pedidos[[#This Row],[SKU]],3)</f>
        <v>1XA</v>
      </c>
      <c r="AD3206" s="36" t="str" cm="1">
        <f t="array" aca="1" ref="AD3206" ca="1">IFERROR(
  INDEX(
    montadora[Montadora],
    MATCH(TRUE,LEFT(J3592,NÚCARACT(montadora[SKU Parcial]))=montadora[SKU Parcial],0)
  ),
  ""
)</f>
        <v/>
      </c>
    </row>
    <row r="3207" spans="1:30" customFormat="1" x14ac:dyDescent="0.25">
      <c r="A3207" s="6" t="s">
        <v>4244</v>
      </c>
      <c r="B3207" s="6" t="s">
        <v>36</v>
      </c>
      <c r="C3207" s="6" t="s">
        <v>1320</v>
      </c>
      <c r="D3207" s="6" t="s">
        <v>27</v>
      </c>
      <c r="E3207" s="6" t="s">
        <v>4245</v>
      </c>
      <c r="F3207" s="6" t="s">
        <v>371</v>
      </c>
      <c r="G3207" s="6" t="s">
        <v>11228</v>
      </c>
      <c r="H3207" s="19" t="s">
        <v>47</v>
      </c>
      <c r="I3207" s="6" t="s">
        <v>36</v>
      </c>
      <c r="J3207" s="6" t="s">
        <v>372</v>
      </c>
      <c r="K3207" s="21">
        <v>45823</v>
      </c>
      <c r="L3207" s="19" t="s">
        <v>33</v>
      </c>
      <c r="M3207" s="25">
        <v>244.33</v>
      </c>
      <c r="N3207" s="19">
        <v>1</v>
      </c>
      <c r="O3207" s="25">
        <v>245.92</v>
      </c>
      <c r="P3207" s="25">
        <v>105.54</v>
      </c>
      <c r="Q3207" s="25">
        <v>9.09</v>
      </c>
      <c r="R3207" s="25">
        <v>40.31</v>
      </c>
      <c r="S3207" s="25">
        <v>1.59</v>
      </c>
      <c r="T3207" s="25">
        <v>14.31</v>
      </c>
      <c r="U3207" s="25">
        <v>75.08</v>
      </c>
      <c r="V3207" s="23">
        <v>0</v>
      </c>
      <c r="W3207" s="6" t="s">
        <v>34</v>
      </c>
      <c r="X3207" s="5">
        <v>114766559445</v>
      </c>
      <c r="Y3207" s="5">
        <v>45021933531</v>
      </c>
      <c r="Z3207" s="5" t="s">
        <v>7980</v>
      </c>
      <c r="AA3207" s="5" t="str">
        <f>VLOOKUP(J3207, sku!B:C, 2, FALSE)</f>
        <v>Aquecedor</v>
      </c>
      <c r="AB3207" s="3" t="str">
        <f>VLOOKUP(J3207, sku!B:BM, 64, FALSE)</f>
        <v>Importação</v>
      </c>
      <c r="AC3207" s="3" t="str">
        <f>LEFT(pedidos[[#This Row],[SKU]],3)</f>
        <v>1XA</v>
      </c>
      <c r="AD3207" s="36" t="str" cm="1">
        <f t="array" aca="1" ref="AD3207" ca="1">IFERROR(
  INDEX(
    montadora[Montadora],
    MATCH(TRUE,LEFT(J3593,NÚCARACT(montadora[SKU Parcial]))=montadora[SKU Parcial],0)
  ),
  ""
)</f>
        <v/>
      </c>
    </row>
    <row r="3208" spans="1:30" customFormat="1" x14ac:dyDescent="0.25">
      <c r="A3208" s="6" t="s">
        <v>4337</v>
      </c>
      <c r="B3208" s="6" t="s">
        <v>4338</v>
      </c>
      <c r="C3208" s="6" t="s">
        <v>4339</v>
      </c>
      <c r="D3208" s="6" t="s">
        <v>27</v>
      </c>
      <c r="E3208" s="6" t="s">
        <v>370</v>
      </c>
      <c r="F3208" s="6" t="s">
        <v>371</v>
      </c>
      <c r="G3208" s="6" t="s">
        <v>11228</v>
      </c>
      <c r="H3208" s="19" t="s">
        <v>30</v>
      </c>
      <c r="I3208" s="6" t="s">
        <v>36</v>
      </c>
      <c r="J3208" s="6" t="s">
        <v>372</v>
      </c>
      <c r="K3208" s="21">
        <v>45823</v>
      </c>
      <c r="L3208" s="19" t="s">
        <v>11229</v>
      </c>
      <c r="M3208" s="25">
        <v>238.8</v>
      </c>
      <c r="N3208" s="19">
        <v>1</v>
      </c>
      <c r="O3208" s="25">
        <v>238.8</v>
      </c>
      <c r="P3208" s="25">
        <v>105.54</v>
      </c>
      <c r="Q3208" s="25">
        <v>8.8800000000000008</v>
      </c>
      <c r="R3208" s="25">
        <v>27.46</v>
      </c>
      <c r="S3208" s="25">
        <v>0</v>
      </c>
      <c r="T3208" s="25">
        <v>24.95</v>
      </c>
      <c r="U3208" s="25">
        <v>71.97</v>
      </c>
      <c r="V3208" s="23">
        <v>0</v>
      </c>
      <c r="W3208" s="6" t="s">
        <v>89</v>
      </c>
      <c r="X3208" s="5">
        <v>115195244092</v>
      </c>
      <c r="Y3208" s="5">
        <v>45019526189</v>
      </c>
      <c r="Z3208" s="5" t="s">
        <v>7980</v>
      </c>
      <c r="AA3208" s="5" t="str">
        <f>VLOOKUP(J3208, sku!B:C, 2, FALSE)</f>
        <v>Aquecedor</v>
      </c>
      <c r="AB3208" s="3" t="str">
        <f>VLOOKUP(J3208, sku!B:BM, 64, FALSE)</f>
        <v>Importação</v>
      </c>
      <c r="AC3208" s="3" t="str">
        <f>LEFT(pedidos[[#This Row],[SKU]],3)</f>
        <v>1XA</v>
      </c>
      <c r="AD3208" s="36" t="str" cm="1">
        <f t="array" aca="1" ref="AD3208" ca="1">IFERROR(
  INDEX(
    montadora[Montadora],
    MATCH(TRUE,LEFT(J3594,NÚCARACT(montadora[SKU Parcial]))=montadora[SKU Parcial],0)
  ),
  ""
)</f>
        <v/>
      </c>
    </row>
    <row r="3209" spans="1:30" customFormat="1" x14ac:dyDescent="0.25">
      <c r="A3209" s="6" t="s">
        <v>4340</v>
      </c>
      <c r="B3209" s="6" t="s">
        <v>4341</v>
      </c>
      <c r="C3209" s="6" t="s">
        <v>4339</v>
      </c>
      <c r="D3209" s="6" t="s">
        <v>27</v>
      </c>
      <c r="E3209" s="6" t="s">
        <v>370</v>
      </c>
      <c r="F3209" s="6" t="s">
        <v>371</v>
      </c>
      <c r="G3209" s="6" t="s">
        <v>11228</v>
      </c>
      <c r="H3209" s="19" t="s">
        <v>30</v>
      </c>
      <c r="I3209" s="6" t="s">
        <v>36</v>
      </c>
      <c r="J3209" s="6" t="s">
        <v>372</v>
      </c>
      <c r="K3209" s="21">
        <v>45838</v>
      </c>
      <c r="L3209" s="19" t="s">
        <v>11229</v>
      </c>
      <c r="M3209" s="25">
        <v>238.8</v>
      </c>
      <c r="N3209" s="19">
        <v>1</v>
      </c>
      <c r="O3209" s="25">
        <v>238.8</v>
      </c>
      <c r="P3209" s="25">
        <v>105.54</v>
      </c>
      <c r="Q3209" s="25">
        <v>8.8800000000000008</v>
      </c>
      <c r="R3209" s="25">
        <v>27.46</v>
      </c>
      <c r="S3209" s="25">
        <v>0</v>
      </c>
      <c r="T3209" s="25">
        <v>24.95</v>
      </c>
      <c r="U3209" s="25">
        <v>71.97</v>
      </c>
      <c r="V3209" s="23">
        <v>0</v>
      </c>
      <c r="W3209" s="6" t="s">
        <v>34</v>
      </c>
      <c r="X3209" s="5">
        <v>116814737246</v>
      </c>
      <c r="Y3209" s="5">
        <v>45091764682</v>
      </c>
      <c r="Z3209" s="5" t="s">
        <v>7980</v>
      </c>
      <c r="AA3209" s="5" t="str">
        <f>VLOOKUP(J3209, sku!B:C, 2, FALSE)</f>
        <v>Aquecedor</v>
      </c>
      <c r="AB3209" s="3" t="str">
        <f>VLOOKUP(J3209, sku!B:BM, 64, FALSE)</f>
        <v>Importação</v>
      </c>
      <c r="AC3209" s="3" t="str">
        <f>LEFT(pedidos[[#This Row],[SKU]],3)</f>
        <v>1XA</v>
      </c>
      <c r="AD3209" s="36" t="str" cm="1">
        <f t="array" aca="1" ref="AD3209" ca="1">IFERROR(
  INDEX(
    montadora[Montadora],
    MATCH(TRUE,LEFT(#REF!,NÚCARACT(montadora[SKU Parcial]))=montadora[SKU Parcial],0)
  ),
  ""
)</f>
        <v/>
      </c>
    </row>
    <row r="3210" spans="1:30" x14ac:dyDescent="0.25">
      <c r="A3210" s="42" t="s">
        <v>9271</v>
      </c>
      <c r="B3210" s="42">
        <v>23393672813</v>
      </c>
      <c r="C3210" s="42"/>
      <c r="D3210" s="42"/>
      <c r="E3210" s="42"/>
      <c r="F3210" s="42" t="s">
        <v>8412</v>
      </c>
      <c r="G3210" s="42" t="s">
        <v>11228</v>
      </c>
      <c r="H3210" s="19"/>
      <c r="I3210" s="42"/>
      <c r="J3210" s="42" t="s">
        <v>372</v>
      </c>
      <c r="K3210" s="21">
        <v>45805</v>
      </c>
      <c r="L3210" s="19" t="s">
        <v>8443</v>
      </c>
      <c r="M3210" s="44">
        <v>224.8</v>
      </c>
      <c r="N3210" s="19">
        <v>1</v>
      </c>
      <c r="O3210" s="44">
        <v>224.8</v>
      </c>
      <c r="P3210" s="44">
        <v>105.54</v>
      </c>
      <c r="Q3210" s="44">
        <v>7.58</v>
      </c>
      <c r="R3210" s="44">
        <v>48.96</v>
      </c>
      <c r="S3210" s="44">
        <v>0</v>
      </c>
      <c r="T3210" s="44">
        <v>0</v>
      </c>
      <c r="U3210" s="44">
        <v>62.72</v>
      </c>
      <c r="V3210" s="23">
        <v>0</v>
      </c>
      <c r="W3210" s="42" t="s">
        <v>34</v>
      </c>
      <c r="X3210" s="43"/>
      <c r="Y3210" s="43"/>
      <c r="Z3210" s="43" t="s">
        <v>8442</v>
      </c>
      <c r="AA3210" s="43" t="str">
        <f>VLOOKUP(J3210, sku!B:C, 2, FALSE)</f>
        <v>Aquecedor</v>
      </c>
      <c r="AB3210" s="45" t="str">
        <f>VLOOKUP(J3210, sku!B:BM, 64, FALSE)</f>
        <v>Importação</v>
      </c>
      <c r="AC3210" s="45" t="str">
        <f>LEFT(pedidos[[#This Row],[SKU]],3)</f>
        <v>1XA</v>
      </c>
      <c r="AD3210" s="37" t="str" cm="1">
        <f t="array" aca="1" ref="AD3210" ca="1">IFERROR(
  INDEX(
    montadora[Montadora],
    MATCH(TRUE,LEFT(#REF!,NÚCARACT(montadora[SKU Parcial]))=montadora[SKU Parcial],0)
  ),
  ""
)</f>
        <v/>
      </c>
    </row>
    <row r="3211" spans="1:30" x14ac:dyDescent="0.25">
      <c r="A3211" s="42" t="s">
        <v>9354</v>
      </c>
      <c r="B3211" s="42">
        <v>23393672813</v>
      </c>
      <c r="C3211" s="42"/>
      <c r="D3211" s="42"/>
      <c r="E3211" s="42"/>
      <c r="F3211" s="42" t="s">
        <v>8412</v>
      </c>
      <c r="G3211" s="42" t="s">
        <v>11228</v>
      </c>
      <c r="H3211" s="19"/>
      <c r="I3211" s="42"/>
      <c r="J3211" s="42" t="s">
        <v>372</v>
      </c>
      <c r="K3211" s="21">
        <v>45799</v>
      </c>
      <c r="L3211" s="19" t="s">
        <v>8443</v>
      </c>
      <c r="M3211" s="44">
        <v>224.8</v>
      </c>
      <c r="N3211" s="19">
        <v>1</v>
      </c>
      <c r="O3211" s="44">
        <v>239.28</v>
      </c>
      <c r="P3211" s="44">
        <v>105.54</v>
      </c>
      <c r="Q3211" s="44">
        <v>7.58</v>
      </c>
      <c r="R3211" s="44">
        <v>48.96</v>
      </c>
      <c r="S3211" s="44">
        <v>14.48</v>
      </c>
      <c r="T3211" s="44">
        <v>0</v>
      </c>
      <c r="U3211" s="44">
        <v>62.72</v>
      </c>
      <c r="V3211" s="23">
        <v>0</v>
      </c>
      <c r="W3211" s="42" t="s">
        <v>34</v>
      </c>
      <c r="X3211" s="43"/>
      <c r="Y3211" s="43"/>
      <c r="Z3211" s="43" t="s">
        <v>8442</v>
      </c>
      <c r="AA3211" s="43" t="str">
        <f>VLOOKUP(J3211, sku!B:C, 2, FALSE)</f>
        <v>Aquecedor</v>
      </c>
      <c r="AB3211" s="45" t="str">
        <f>VLOOKUP(J3211, sku!B:BM, 64, FALSE)</f>
        <v>Importação</v>
      </c>
      <c r="AC3211" s="45" t="str">
        <f>LEFT(pedidos[[#This Row],[SKU]],3)</f>
        <v>1XA</v>
      </c>
      <c r="AD3211" s="37" t="str" cm="1">
        <f t="array" aca="1" ref="AD3211" ca="1">IFERROR(
  INDEX(
    montadora[Montadora],
    MATCH(TRUE,LEFT(#REF!,NÚCARACT(montadora[SKU Parcial]))=montadora[SKU Parcial],0)
  ),
  ""
)</f>
        <v/>
      </c>
    </row>
    <row r="3212" spans="1:30" x14ac:dyDescent="0.25">
      <c r="A3212" s="42" t="s">
        <v>9373</v>
      </c>
      <c r="B3212" s="42">
        <v>23393672813</v>
      </c>
      <c r="C3212" s="42"/>
      <c r="D3212" s="42"/>
      <c r="E3212" s="42"/>
      <c r="F3212" s="42" t="s">
        <v>8412</v>
      </c>
      <c r="G3212" s="42" t="s">
        <v>11228</v>
      </c>
      <c r="H3212" s="19"/>
      <c r="I3212" s="42"/>
      <c r="J3212" s="42" t="s">
        <v>372</v>
      </c>
      <c r="K3212" s="21">
        <v>45798</v>
      </c>
      <c r="L3212" s="19" t="s">
        <v>8443</v>
      </c>
      <c r="M3212" s="44">
        <v>224.8</v>
      </c>
      <c r="N3212" s="19">
        <v>1</v>
      </c>
      <c r="O3212" s="44">
        <v>224.8</v>
      </c>
      <c r="P3212" s="44">
        <v>105.54</v>
      </c>
      <c r="Q3212" s="44">
        <v>7.58</v>
      </c>
      <c r="R3212" s="44">
        <v>48.96</v>
      </c>
      <c r="S3212" s="44">
        <v>0</v>
      </c>
      <c r="T3212" s="44">
        <v>0</v>
      </c>
      <c r="U3212" s="44">
        <v>62.72</v>
      </c>
      <c r="V3212" s="23">
        <v>0</v>
      </c>
      <c r="W3212" s="42" t="s">
        <v>34</v>
      </c>
      <c r="X3212" s="43"/>
      <c r="Y3212" s="43"/>
      <c r="Z3212" s="43" t="s">
        <v>8442</v>
      </c>
      <c r="AA3212" s="43" t="str">
        <f>VLOOKUP(J3212, sku!B:C, 2, FALSE)</f>
        <v>Aquecedor</v>
      </c>
      <c r="AB3212" s="45" t="str">
        <f>VLOOKUP(J3212, sku!B:BM, 64, FALSE)</f>
        <v>Importação</v>
      </c>
      <c r="AC3212" s="45" t="str">
        <f>LEFT(pedidos[[#This Row],[SKU]],3)</f>
        <v>1XA</v>
      </c>
      <c r="AD3212" s="37" t="str" cm="1">
        <f t="array" aca="1" ref="AD3212" ca="1">IFERROR(
  INDEX(
    montadora[Montadora],
    MATCH(TRUE,LEFT(J3595,NÚCARACT(montadora[SKU Parcial]))=montadora[SKU Parcial],0)
  ),
  ""
)</f>
        <v/>
      </c>
    </row>
    <row r="3213" spans="1:30" x14ac:dyDescent="0.25">
      <c r="A3213" s="42" t="s">
        <v>9627</v>
      </c>
      <c r="B3213" s="42">
        <v>23393672813</v>
      </c>
      <c r="C3213" s="42"/>
      <c r="D3213" s="42"/>
      <c r="E3213" s="42"/>
      <c r="F3213" s="42" t="s">
        <v>8412</v>
      </c>
      <c r="G3213" s="42" t="s">
        <v>11228</v>
      </c>
      <c r="H3213" s="19"/>
      <c r="I3213" s="42"/>
      <c r="J3213" s="42" t="s">
        <v>372</v>
      </c>
      <c r="K3213" s="21">
        <v>45789</v>
      </c>
      <c r="L3213" s="19" t="s">
        <v>8443</v>
      </c>
      <c r="M3213" s="44">
        <v>224.8</v>
      </c>
      <c r="N3213" s="19">
        <v>1</v>
      </c>
      <c r="O3213" s="44">
        <v>226.24</v>
      </c>
      <c r="P3213" s="44">
        <v>105.54</v>
      </c>
      <c r="Q3213" s="44">
        <v>7.58</v>
      </c>
      <c r="R3213" s="44">
        <v>48.96</v>
      </c>
      <c r="S3213" s="44">
        <v>1.44</v>
      </c>
      <c r="T3213" s="44">
        <v>0</v>
      </c>
      <c r="U3213" s="44">
        <v>62.72</v>
      </c>
      <c r="V3213" s="23">
        <v>0</v>
      </c>
      <c r="W3213" s="42" t="s">
        <v>34</v>
      </c>
      <c r="X3213" s="43"/>
      <c r="Y3213" s="43"/>
      <c r="Z3213" s="43" t="s">
        <v>8442</v>
      </c>
      <c r="AA3213" s="43" t="str">
        <f>VLOOKUP(J3213, sku!B:C, 2, FALSE)</f>
        <v>Aquecedor</v>
      </c>
      <c r="AB3213" s="45" t="str">
        <f>VLOOKUP(J3213, sku!B:BM, 64, FALSE)</f>
        <v>Importação</v>
      </c>
      <c r="AC3213" s="45" t="str">
        <f>LEFT(pedidos[[#This Row],[SKU]],3)</f>
        <v>1XA</v>
      </c>
      <c r="AD3213" s="37" t="str" cm="1">
        <f t="array" aca="1" ref="AD3213" ca="1">IFERROR(
  INDEX(
    montadora[Montadora],
    MATCH(TRUE,LEFT(J3596,NÚCARACT(montadora[SKU Parcial]))=montadora[SKU Parcial],0)
  ),
  ""
)</f>
        <v/>
      </c>
    </row>
    <row r="3214" spans="1:30" customFormat="1" x14ac:dyDescent="0.25">
      <c r="A3214" s="1" t="s">
        <v>3486</v>
      </c>
      <c r="B3214" s="1" t="s">
        <v>3487</v>
      </c>
      <c r="C3214" s="1" t="s">
        <v>1354</v>
      </c>
      <c r="D3214" s="1" t="s">
        <v>27</v>
      </c>
      <c r="E3214" s="1" t="s">
        <v>139</v>
      </c>
      <c r="F3214" s="1" t="s">
        <v>82</v>
      </c>
      <c r="G3214" s="6" t="s">
        <v>11227</v>
      </c>
      <c r="H3214" s="20" t="s">
        <v>30</v>
      </c>
      <c r="I3214" s="1" t="s">
        <v>31</v>
      </c>
      <c r="J3214" s="1" t="s">
        <v>83</v>
      </c>
      <c r="K3214" s="22">
        <v>45825</v>
      </c>
      <c r="L3214" s="20" t="s">
        <v>33</v>
      </c>
      <c r="M3214" s="26">
        <v>328.8</v>
      </c>
      <c r="N3214" s="20">
        <v>1</v>
      </c>
      <c r="O3214" s="26">
        <v>330.39</v>
      </c>
      <c r="P3214" s="26">
        <v>110</v>
      </c>
      <c r="Q3214" s="27">
        <v>0</v>
      </c>
      <c r="R3214" s="26">
        <v>39.46</v>
      </c>
      <c r="S3214" s="26">
        <v>1.59</v>
      </c>
      <c r="T3214" s="26">
        <v>14.31</v>
      </c>
      <c r="U3214" s="26">
        <v>138</v>
      </c>
      <c r="V3214" s="24">
        <v>0.41970000000000002</v>
      </c>
      <c r="W3214" s="1" t="s">
        <v>34</v>
      </c>
      <c r="X3214" s="3"/>
      <c r="Y3214" s="3"/>
      <c r="Z3214" s="5" t="s">
        <v>7980</v>
      </c>
      <c r="AA3214" s="5" t="str">
        <f>VLOOKUP(J3214, sku!B:C, 2, FALSE)</f>
        <v>Travessa Fiat - Locker - - - Palio Locker - - - Preto</v>
      </c>
      <c r="AB3214" s="3" t="str">
        <f>VLOOKUP(J3214, sku!B:BM, 64, FALSE)</f>
        <v>Fabricação</v>
      </c>
      <c r="AC3214" s="3" t="str">
        <f>LEFT(pedidos[[#This Row],[SKU]],3)</f>
        <v>XFI</v>
      </c>
      <c r="AD3214" s="36" t="str" cm="1">
        <f t="array" aca="1" ref="AD3214" ca="1">IFERROR(
  INDEX(
    montadora[Montadora],
    MATCH(TRUE,LEFT(J3604,NÚCARACT(montadora[SKU Parcial]))=montadora[SKU Parcial],0)
  ),
  ""
)</f>
        <v/>
      </c>
    </row>
    <row r="3215" spans="1:30" customFormat="1" x14ac:dyDescent="0.25">
      <c r="A3215" s="1" t="s">
        <v>3488</v>
      </c>
      <c r="B3215" s="1" t="s">
        <v>3489</v>
      </c>
      <c r="C3215" s="1" t="s">
        <v>854</v>
      </c>
      <c r="D3215" s="1" t="s">
        <v>27</v>
      </c>
      <c r="E3215" s="1" t="s">
        <v>139</v>
      </c>
      <c r="F3215" s="1" t="s">
        <v>82</v>
      </c>
      <c r="G3215" s="6" t="s">
        <v>11227</v>
      </c>
      <c r="H3215" s="20" t="s">
        <v>30</v>
      </c>
      <c r="I3215" s="1" t="s">
        <v>36</v>
      </c>
      <c r="J3215" s="1" t="s">
        <v>164</v>
      </c>
      <c r="K3215" s="22">
        <v>45832</v>
      </c>
      <c r="L3215" s="20" t="s">
        <v>33</v>
      </c>
      <c r="M3215" s="26">
        <v>328.8</v>
      </c>
      <c r="N3215" s="20">
        <v>1</v>
      </c>
      <c r="O3215" s="26">
        <v>330.39</v>
      </c>
      <c r="P3215" s="26">
        <v>110</v>
      </c>
      <c r="Q3215" s="27">
        <v>0</v>
      </c>
      <c r="R3215" s="26">
        <v>39.46</v>
      </c>
      <c r="S3215" s="26">
        <v>1.59</v>
      </c>
      <c r="T3215" s="26">
        <v>14.31</v>
      </c>
      <c r="U3215" s="26">
        <v>138</v>
      </c>
      <c r="V3215" s="24">
        <v>0.41970000000000002</v>
      </c>
      <c r="W3215" s="1" t="s">
        <v>34</v>
      </c>
      <c r="X3215" s="3"/>
      <c r="Y3215" s="3"/>
      <c r="Z3215" s="5" t="s">
        <v>7980</v>
      </c>
      <c r="AA3215" s="5" t="str">
        <f>VLOOKUP(J3215, sku!B:C, 2, FALSE)</f>
        <v>Travessa Fiat - Locker - - - Palio Locker - - - Prata</v>
      </c>
      <c r="AB3215" s="3" t="str">
        <f>VLOOKUP(J3215, sku!B:BM, 64, FALSE)</f>
        <v>Fabricação</v>
      </c>
      <c r="AC3215" s="3" t="str">
        <f>LEFT(pedidos[[#This Row],[SKU]],3)</f>
        <v>XFI</v>
      </c>
      <c r="AD3215" s="36" t="str" cm="1">
        <f t="array" aca="1" ref="AD3215" ca="1">IFERROR(
  INDEX(
    montadora[Montadora],
    MATCH(TRUE,LEFT(J3605,NÚCARACT(montadora[SKU Parcial]))=montadora[SKU Parcial],0)
  ),
  ""
)</f>
        <v/>
      </c>
    </row>
    <row r="3216" spans="1:30" customFormat="1" x14ac:dyDescent="0.25">
      <c r="A3216" s="1" t="s">
        <v>5950</v>
      </c>
      <c r="B3216" s="1" t="s">
        <v>5951</v>
      </c>
      <c r="C3216" s="1" t="s">
        <v>2051</v>
      </c>
      <c r="D3216" s="1" t="s">
        <v>319</v>
      </c>
      <c r="E3216" s="1" t="s">
        <v>139</v>
      </c>
      <c r="F3216" s="1" t="s">
        <v>82</v>
      </c>
      <c r="G3216" s="6" t="s">
        <v>11227</v>
      </c>
      <c r="H3216" s="20" t="s">
        <v>30</v>
      </c>
      <c r="I3216" s="1" t="s">
        <v>36</v>
      </c>
      <c r="J3216" s="1" t="s">
        <v>434</v>
      </c>
      <c r="K3216" s="22">
        <v>45782</v>
      </c>
      <c r="L3216" s="16" t="s">
        <v>11229</v>
      </c>
      <c r="M3216" s="26">
        <v>328.8</v>
      </c>
      <c r="N3216" s="20">
        <v>1</v>
      </c>
      <c r="O3216" s="26">
        <v>328.8</v>
      </c>
      <c r="P3216" s="26">
        <v>110</v>
      </c>
      <c r="Q3216" s="26">
        <v>25.02</v>
      </c>
      <c r="R3216" s="26">
        <v>39.46</v>
      </c>
      <c r="S3216" s="26">
        <v>0</v>
      </c>
      <c r="T3216" s="26">
        <v>24.95</v>
      </c>
      <c r="U3216" s="26">
        <v>129.37</v>
      </c>
      <c r="V3216" s="24">
        <v>0.39350000000000002</v>
      </c>
      <c r="W3216" s="1" t="s">
        <v>34</v>
      </c>
      <c r="X3216" s="3"/>
      <c r="Y3216" s="3"/>
      <c r="Z3216" s="5" t="s">
        <v>7980</v>
      </c>
      <c r="AA3216" s="5" t="str">
        <f>VLOOKUP(J3216, sku!B:C, 2, FALSE)</f>
        <v>Travessa Fiat - Locker - - - Palio Locker - - - Grafite</v>
      </c>
      <c r="AB3216" s="3" t="str">
        <f>VLOOKUP(J3216, sku!B:BM, 64, FALSE)</f>
        <v>Fabricação</v>
      </c>
      <c r="AC3216" s="3" t="str">
        <f>LEFT(pedidos[[#This Row],[SKU]],3)</f>
        <v>XFI</v>
      </c>
      <c r="AD3216" s="36" t="str" cm="1">
        <f t="array" aca="1" ref="AD3216" ca="1">IFERROR(
  INDEX(
    montadora[Montadora],
    MATCH(TRUE,LEFT(#REF!,NÚCARACT(montadora[SKU Parcial]))=montadora[SKU Parcial],0)
  ),
  ""
)</f>
        <v/>
      </c>
    </row>
    <row r="3217" spans="1:30" customFormat="1" x14ac:dyDescent="0.25">
      <c r="A3217" s="1" t="s">
        <v>5952</v>
      </c>
      <c r="B3217" s="1" t="s">
        <v>5953</v>
      </c>
      <c r="C3217" s="1" t="s">
        <v>464</v>
      </c>
      <c r="D3217" s="1" t="s">
        <v>830</v>
      </c>
      <c r="E3217" s="1" t="s">
        <v>139</v>
      </c>
      <c r="F3217" s="1" t="s">
        <v>82</v>
      </c>
      <c r="G3217" s="6" t="s">
        <v>11227</v>
      </c>
      <c r="H3217" s="20" t="s">
        <v>30</v>
      </c>
      <c r="I3217" s="1" t="s">
        <v>36</v>
      </c>
      <c r="J3217" s="1" t="s">
        <v>164</v>
      </c>
      <c r="K3217" s="22">
        <v>45789</v>
      </c>
      <c r="L3217" s="16" t="s">
        <v>11229</v>
      </c>
      <c r="M3217" s="26">
        <v>328.8</v>
      </c>
      <c r="N3217" s="20">
        <v>1</v>
      </c>
      <c r="O3217" s="26">
        <v>328.8</v>
      </c>
      <c r="P3217" s="26">
        <v>110</v>
      </c>
      <c r="Q3217" s="26">
        <v>25.02</v>
      </c>
      <c r="R3217" s="26">
        <v>39.46</v>
      </c>
      <c r="S3217" s="26">
        <v>0</v>
      </c>
      <c r="T3217" s="26">
        <v>24.95</v>
      </c>
      <c r="U3217" s="26">
        <v>129.37</v>
      </c>
      <c r="V3217" s="24">
        <v>0.39350000000000002</v>
      </c>
      <c r="W3217" s="1" t="s">
        <v>34</v>
      </c>
      <c r="X3217" s="3"/>
      <c r="Y3217" s="3"/>
      <c r="Z3217" s="5" t="s">
        <v>7980</v>
      </c>
      <c r="AA3217" s="5" t="str">
        <f>VLOOKUP(J3217, sku!B:C, 2, FALSE)</f>
        <v>Travessa Fiat - Locker - - - Palio Locker - - - Prata</v>
      </c>
      <c r="AB3217" s="3" t="str">
        <f>VLOOKUP(J3217, sku!B:BM, 64, FALSE)</f>
        <v>Fabricação</v>
      </c>
      <c r="AC3217" s="3" t="str">
        <f>LEFT(pedidos[[#This Row],[SKU]],3)</f>
        <v>XFI</v>
      </c>
      <c r="AD3217" s="36" t="str" cm="1">
        <f t="array" aca="1" ref="AD3217" ca="1">IFERROR(
  INDEX(
    montadora[Montadora],
    MATCH(TRUE,LEFT(J3606,NÚCARACT(montadora[SKU Parcial]))=montadora[SKU Parcial],0)
  ),
  ""
)</f>
        <v/>
      </c>
    </row>
    <row r="3218" spans="1:30" customFormat="1" x14ac:dyDescent="0.25">
      <c r="A3218" s="1" t="s">
        <v>5954</v>
      </c>
      <c r="B3218" s="1" t="s">
        <v>5955</v>
      </c>
      <c r="C3218" s="1" t="s">
        <v>5956</v>
      </c>
      <c r="D3218" s="1" t="s">
        <v>319</v>
      </c>
      <c r="E3218" s="1" t="s">
        <v>139</v>
      </c>
      <c r="F3218" s="1" t="s">
        <v>82</v>
      </c>
      <c r="G3218" s="6" t="s">
        <v>11227</v>
      </c>
      <c r="H3218" s="20" t="s">
        <v>30</v>
      </c>
      <c r="I3218" s="1" t="s">
        <v>36</v>
      </c>
      <c r="J3218" s="1" t="s">
        <v>83</v>
      </c>
      <c r="K3218" s="22">
        <v>45790</v>
      </c>
      <c r="L3218" s="16" t="s">
        <v>11229</v>
      </c>
      <c r="M3218" s="26">
        <v>328.8</v>
      </c>
      <c r="N3218" s="20">
        <v>1</v>
      </c>
      <c r="O3218" s="26">
        <v>328.8</v>
      </c>
      <c r="P3218" s="26">
        <v>110</v>
      </c>
      <c r="Q3218" s="26">
        <v>25.02</v>
      </c>
      <c r="R3218" s="26">
        <v>39.46</v>
      </c>
      <c r="S3218" s="26">
        <v>0</v>
      </c>
      <c r="T3218" s="26">
        <v>24.95</v>
      </c>
      <c r="U3218" s="26">
        <v>129.37</v>
      </c>
      <c r="V3218" s="24">
        <v>0.39350000000000002</v>
      </c>
      <c r="W3218" s="1" t="s">
        <v>34</v>
      </c>
      <c r="X3218" s="3"/>
      <c r="Y3218" s="3"/>
      <c r="Z3218" s="5" t="s">
        <v>7980</v>
      </c>
      <c r="AA3218" s="5" t="str">
        <f>VLOOKUP(J3218, sku!B:C, 2, FALSE)</f>
        <v>Travessa Fiat - Locker - - - Palio Locker - - - Preto</v>
      </c>
      <c r="AB3218" s="3" t="str">
        <f>VLOOKUP(J3218, sku!B:BM, 64, FALSE)</f>
        <v>Fabricação</v>
      </c>
      <c r="AC3218" s="3" t="str">
        <f>LEFT(pedidos[[#This Row],[SKU]],3)</f>
        <v>XFI</v>
      </c>
      <c r="AD3218" s="36" t="str" cm="1">
        <f t="array" aca="1" ref="AD3218" ca="1">IFERROR(
  INDEX(
    montadora[Montadora],
    MATCH(TRUE,LEFT(J3607,NÚCARACT(montadora[SKU Parcial]))=montadora[SKU Parcial],0)
  ),
  ""
)</f>
        <v/>
      </c>
    </row>
    <row r="3219" spans="1:30" customFormat="1" x14ac:dyDescent="0.25">
      <c r="A3219" s="1" t="s">
        <v>5957</v>
      </c>
      <c r="B3219" s="1" t="s">
        <v>36</v>
      </c>
      <c r="C3219" s="1" t="s">
        <v>5958</v>
      </c>
      <c r="D3219" s="1" t="s">
        <v>319</v>
      </c>
      <c r="E3219" s="1" t="s">
        <v>139</v>
      </c>
      <c r="F3219" s="1" t="s">
        <v>82</v>
      </c>
      <c r="G3219" s="6" t="s">
        <v>11227</v>
      </c>
      <c r="H3219" s="20" t="s">
        <v>30</v>
      </c>
      <c r="I3219" s="1" t="s">
        <v>36</v>
      </c>
      <c r="J3219" s="1" t="s">
        <v>434</v>
      </c>
      <c r="K3219" s="22">
        <v>45792</v>
      </c>
      <c r="L3219" s="16" t="s">
        <v>11229</v>
      </c>
      <c r="M3219" s="26">
        <v>328.8</v>
      </c>
      <c r="N3219" s="20">
        <v>1</v>
      </c>
      <c r="O3219" s="26">
        <v>328.8</v>
      </c>
      <c r="P3219" s="26">
        <v>110</v>
      </c>
      <c r="Q3219" s="26">
        <v>25.02</v>
      </c>
      <c r="R3219" s="26">
        <v>39.46</v>
      </c>
      <c r="S3219" s="26">
        <v>0</v>
      </c>
      <c r="T3219" s="26">
        <v>24.95</v>
      </c>
      <c r="U3219" s="26">
        <v>129.37</v>
      </c>
      <c r="V3219" s="24">
        <v>0.39350000000000002</v>
      </c>
      <c r="W3219" s="1" t="s">
        <v>34</v>
      </c>
      <c r="X3219" s="3"/>
      <c r="Y3219" s="3"/>
      <c r="Z3219" s="5" t="s">
        <v>7980</v>
      </c>
      <c r="AA3219" s="5" t="str">
        <f>VLOOKUP(J3219, sku!B:C, 2, FALSE)</f>
        <v>Travessa Fiat - Locker - - - Palio Locker - - - Grafite</v>
      </c>
      <c r="AB3219" s="3" t="str">
        <f>VLOOKUP(J3219, sku!B:BM, 64, FALSE)</f>
        <v>Fabricação</v>
      </c>
      <c r="AC3219" s="3" t="str">
        <f>LEFT(pedidos[[#This Row],[SKU]],3)</f>
        <v>XFI</v>
      </c>
      <c r="AD3219" s="36" t="str" cm="1">
        <f t="array" aca="1" ref="AD3219" ca="1">IFERROR(
  INDEX(
    montadora[Montadora],
    MATCH(TRUE,LEFT(J3608,NÚCARACT(montadora[SKU Parcial]))=montadora[SKU Parcial],0)
  ),
  ""
)</f>
        <v/>
      </c>
    </row>
    <row r="3220" spans="1:30" customFormat="1" x14ac:dyDescent="0.25">
      <c r="A3220" s="1" t="s">
        <v>5959</v>
      </c>
      <c r="B3220" s="1" t="s">
        <v>36</v>
      </c>
      <c r="C3220" s="1" t="s">
        <v>5960</v>
      </c>
      <c r="D3220" s="1" t="s">
        <v>617</v>
      </c>
      <c r="E3220" s="1" t="s">
        <v>139</v>
      </c>
      <c r="F3220" s="1" t="s">
        <v>82</v>
      </c>
      <c r="G3220" s="6" t="s">
        <v>11227</v>
      </c>
      <c r="H3220" s="20" t="s">
        <v>30</v>
      </c>
      <c r="I3220" s="1" t="s">
        <v>36</v>
      </c>
      <c r="J3220" s="1" t="s">
        <v>434</v>
      </c>
      <c r="K3220" s="22">
        <v>45795</v>
      </c>
      <c r="L3220" s="16" t="s">
        <v>11229</v>
      </c>
      <c r="M3220" s="26">
        <v>328.8</v>
      </c>
      <c r="N3220" s="20">
        <v>1</v>
      </c>
      <c r="O3220" s="26">
        <v>328.8</v>
      </c>
      <c r="P3220" s="26">
        <v>110</v>
      </c>
      <c r="Q3220" s="26">
        <v>25.02</v>
      </c>
      <c r="R3220" s="26">
        <v>39.46</v>
      </c>
      <c r="S3220" s="26">
        <v>0</v>
      </c>
      <c r="T3220" s="26">
        <v>24.95</v>
      </c>
      <c r="U3220" s="26">
        <v>129.37</v>
      </c>
      <c r="V3220" s="24">
        <v>0.39350000000000002</v>
      </c>
      <c r="W3220" s="1" t="s">
        <v>34</v>
      </c>
      <c r="X3220" s="3"/>
      <c r="Y3220" s="3"/>
      <c r="Z3220" s="5" t="s">
        <v>7980</v>
      </c>
      <c r="AA3220" s="5" t="str">
        <f>VLOOKUP(J3220, sku!B:C, 2, FALSE)</f>
        <v>Travessa Fiat - Locker - - - Palio Locker - - - Grafite</v>
      </c>
      <c r="AB3220" s="3" t="str">
        <f>VLOOKUP(J3220, sku!B:BM, 64, FALSE)</f>
        <v>Fabricação</v>
      </c>
      <c r="AC3220" s="3" t="str">
        <f>LEFT(pedidos[[#This Row],[SKU]],3)</f>
        <v>XFI</v>
      </c>
      <c r="AD3220" s="36" t="str" cm="1">
        <f t="array" aca="1" ref="AD3220" ca="1">IFERROR(
  INDEX(
    montadora[Montadora],
    MATCH(TRUE,LEFT(J3609,NÚCARACT(montadora[SKU Parcial]))=montadora[SKU Parcial],0)
  ),
  ""
)</f>
        <v/>
      </c>
    </row>
    <row r="3221" spans="1:30" customFormat="1" x14ac:dyDescent="0.25">
      <c r="A3221" s="1" t="s">
        <v>5961</v>
      </c>
      <c r="B3221" s="1" t="s">
        <v>5962</v>
      </c>
      <c r="C3221" s="1" t="s">
        <v>3093</v>
      </c>
      <c r="D3221" s="1" t="s">
        <v>188</v>
      </c>
      <c r="E3221" s="1" t="s">
        <v>139</v>
      </c>
      <c r="F3221" s="1" t="s">
        <v>82</v>
      </c>
      <c r="G3221" s="6" t="s">
        <v>11227</v>
      </c>
      <c r="H3221" s="20" t="s">
        <v>30</v>
      </c>
      <c r="I3221" s="1" t="s">
        <v>31</v>
      </c>
      <c r="J3221" s="1" t="s">
        <v>83</v>
      </c>
      <c r="K3221" s="22">
        <v>45796</v>
      </c>
      <c r="L3221" s="16" t="s">
        <v>11229</v>
      </c>
      <c r="M3221" s="26">
        <v>328.8</v>
      </c>
      <c r="N3221" s="20">
        <v>1</v>
      </c>
      <c r="O3221" s="26">
        <v>328.8</v>
      </c>
      <c r="P3221" s="26">
        <v>110</v>
      </c>
      <c r="Q3221" s="26">
        <v>25.02</v>
      </c>
      <c r="R3221" s="26">
        <v>39.46</v>
      </c>
      <c r="S3221" s="26">
        <v>0</v>
      </c>
      <c r="T3221" s="26">
        <v>24.95</v>
      </c>
      <c r="U3221" s="26">
        <v>129.37</v>
      </c>
      <c r="V3221" s="24">
        <v>0.39350000000000002</v>
      </c>
      <c r="W3221" s="1" t="s">
        <v>34</v>
      </c>
      <c r="X3221" s="3"/>
      <c r="Y3221" s="3"/>
      <c r="Z3221" s="5" t="s">
        <v>7980</v>
      </c>
      <c r="AA3221" s="5" t="str">
        <f>VLOOKUP(J3221, sku!B:C, 2, FALSE)</f>
        <v>Travessa Fiat - Locker - - - Palio Locker - - - Preto</v>
      </c>
      <c r="AB3221" s="3" t="str">
        <f>VLOOKUP(J3221, sku!B:BM, 64, FALSE)</f>
        <v>Fabricação</v>
      </c>
      <c r="AC3221" s="3" t="str">
        <f>LEFT(pedidos[[#This Row],[SKU]],3)</f>
        <v>XFI</v>
      </c>
      <c r="AD3221" s="36" t="str" cm="1">
        <f t="array" aca="1" ref="AD3221" ca="1">IFERROR(
  INDEX(
    montadora[Montadora],
    MATCH(TRUE,LEFT(J3610,NÚCARACT(montadora[SKU Parcial]))=montadora[SKU Parcial],0)
  ),
  ""
)</f>
        <v/>
      </c>
    </row>
    <row r="3222" spans="1:30" customFormat="1" x14ac:dyDescent="0.25">
      <c r="A3222" s="1" t="s">
        <v>5963</v>
      </c>
      <c r="B3222" s="1" t="s">
        <v>36</v>
      </c>
      <c r="C3222" s="1" t="s">
        <v>5964</v>
      </c>
      <c r="D3222" s="1" t="s">
        <v>27</v>
      </c>
      <c r="E3222" s="1" t="s">
        <v>139</v>
      </c>
      <c r="F3222" s="1" t="s">
        <v>82</v>
      </c>
      <c r="G3222" s="6" t="s">
        <v>11227</v>
      </c>
      <c r="H3222" s="20" t="s">
        <v>30</v>
      </c>
      <c r="I3222" s="1" t="s">
        <v>36</v>
      </c>
      <c r="J3222" s="1" t="s">
        <v>164</v>
      </c>
      <c r="K3222" s="22">
        <v>45808</v>
      </c>
      <c r="L3222" s="16" t="s">
        <v>11229</v>
      </c>
      <c r="M3222" s="26">
        <v>328.8</v>
      </c>
      <c r="N3222" s="20">
        <v>1</v>
      </c>
      <c r="O3222" s="26">
        <v>328.8</v>
      </c>
      <c r="P3222" s="26">
        <v>110</v>
      </c>
      <c r="Q3222" s="26">
        <v>25.02</v>
      </c>
      <c r="R3222" s="26">
        <v>39.46</v>
      </c>
      <c r="S3222" s="26">
        <v>0</v>
      </c>
      <c r="T3222" s="26">
        <v>24.95</v>
      </c>
      <c r="U3222" s="26">
        <v>129.37</v>
      </c>
      <c r="V3222" s="24">
        <v>0.39350000000000002</v>
      </c>
      <c r="W3222" s="1" t="s">
        <v>34</v>
      </c>
      <c r="X3222" s="3"/>
      <c r="Y3222" s="3"/>
      <c r="Z3222" s="5" t="s">
        <v>7980</v>
      </c>
      <c r="AA3222" s="5" t="str">
        <f>VLOOKUP(J3222, sku!B:C, 2, FALSE)</f>
        <v>Travessa Fiat - Locker - - - Palio Locker - - - Prata</v>
      </c>
      <c r="AB3222" s="3" t="str">
        <f>VLOOKUP(J3222, sku!B:BM, 64, FALSE)</f>
        <v>Fabricação</v>
      </c>
      <c r="AC3222" s="3" t="str">
        <f>LEFT(pedidos[[#This Row],[SKU]],3)</f>
        <v>XFI</v>
      </c>
      <c r="AD3222" s="36" t="str" cm="1">
        <f t="array" aca="1" ref="AD3222" ca="1">IFERROR(
  INDEX(
    montadora[Montadora],
    MATCH(TRUE,LEFT(#REF!,NÚCARACT(montadora[SKU Parcial]))=montadora[SKU Parcial],0)
  ),
  ""
)</f>
        <v/>
      </c>
    </row>
    <row r="3223" spans="1:30" customFormat="1" x14ac:dyDescent="0.25">
      <c r="A3223" s="1" t="s">
        <v>3552</v>
      </c>
      <c r="B3223" s="1" t="s">
        <v>36</v>
      </c>
      <c r="C3223" s="1" t="s">
        <v>3553</v>
      </c>
      <c r="D3223" s="1" t="s">
        <v>138</v>
      </c>
      <c r="E3223" s="1" t="s">
        <v>139</v>
      </c>
      <c r="F3223" s="1" t="s">
        <v>82</v>
      </c>
      <c r="G3223" s="6" t="s">
        <v>11227</v>
      </c>
      <c r="H3223" s="20" t="s">
        <v>30</v>
      </c>
      <c r="I3223" s="1" t="s">
        <v>36</v>
      </c>
      <c r="J3223" s="1" t="s">
        <v>83</v>
      </c>
      <c r="K3223" s="22">
        <v>45814</v>
      </c>
      <c r="L3223" s="16" t="s">
        <v>11229</v>
      </c>
      <c r="M3223" s="26">
        <v>328.8</v>
      </c>
      <c r="N3223" s="20">
        <v>1</v>
      </c>
      <c r="O3223" s="26">
        <v>328.8</v>
      </c>
      <c r="P3223" s="26">
        <v>110</v>
      </c>
      <c r="Q3223" s="26">
        <v>27.03</v>
      </c>
      <c r="R3223" s="26">
        <v>39.46</v>
      </c>
      <c r="S3223" s="26">
        <v>0</v>
      </c>
      <c r="T3223" s="26">
        <v>24.95</v>
      </c>
      <c r="U3223" s="26">
        <v>127.36</v>
      </c>
      <c r="V3223" s="24">
        <v>0.38740000000000002</v>
      </c>
      <c r="W3223" s="1" t="s">
        <v>34</v>
      </c>
      <c r="X3223" s="3"/>
      <c r="Y3223" s="3"/>
      <c r="Z3223" s="5" t="s">
        <v>7980</v>
      </c>
      <c r="AA3223" s="5" t="str">
        <f>VLOOKUP(J3223, sku!B:C, 2, FALSE)</f>
        <v>Travessa Fiat - Locker - - - Palio Locker - - - Preto</v>
      </c>
      <c r="AB3223" s="3" t="str">
        <f>VLOOKUP(J3223, sku!B:BM, 64, FALSE)</f>
        <v>Fabricação</v>
      </c>
      <c r="AC3223" s="3" t="str">
        <f>LEFT(pedidos[[#This Row],[SKU]],3)</f>
        <v>XFI</v>
      </c>
      <c r="AD3223" s="36" t="str" cm="1">
        <f t="array" aca="1" ref="AD3223" ca="1">IFERROR(
  INDEX(
    montadora[Montadora],
    MATCH(TRUE,LEFT(J3611,NÚCARACT(montadora[SKU Parcial]))=montadora[SKU Parcial],0)
  ),
  ""
)</f>
        <v/>
      </c>
    </row>
    <row r="3224" spans="1:30" customFormat="1" x14ac:dyDescent="0.25">
      <c r="A3224" s="1" t="s">
        <v>3554</v>
      </c>
      <c r="B3224" s="1" t="s">
        <v>3555</v>
      </c>
      <c r="C3224" s="1" t="s">
        <v>3530</v>
      </c>
      <c r="D3224" s="1" t="s">
        <v>138</v>
      </c>
      <c r="E3224" s="1" t="s">
        <v>139</v>
      </c>
      <c r="F3224" s="1" t="s">
        <v>82</v>
      </c>
      <c r="G3224" s="6" t="s">
        <v>11227</v>
      </c>
      <c r="H3224" s="20" t="s">
        <v>30</v>
      </c>
      <c r="I3224" s="1" t="s">
        <v>31</v>
      </c>
      <c r="J3224" s="1" t="s">
        <v>83</v>
      </c>
      <c r="K3224" s="22">
        <v>45817</v>
      </c>
      <c r="L3224" s="16" t="s">
        <v>11229</v>
      </c>
      <c r="M3224" s="26">
        <v>328.8</v>
      </c>
      <c r="N3224" s="20">
        <v>1</v>
      </c>
      <c r="O3224" s="26">
        <v>328.8</v>
      </c>
      <c r="P3224" s="26">
        <v>110</v>
      </c>
      <c r="Q3224" s="26">
        <v>27.03</v>
      </c>
      <c r="R3224" s="26">
        <v>39.46</v>
      </c>
      <c r="S3224" s="26">
        <v>0</v>
      </c>
      <c r="T3224" s="26">
        <v>24.95</v>
      </c>
      <c r="U3224" s="26">
        <v>127.36</v>
      </c>
      <c r="V3224" s="24">
        <v>0.38740000000000002</v>
      </c>
      <c r="W3224" s="1" t="s">
        <v>34</v>
      </c>
      <c r="X3224" s="3"/>
      <c r="Y3224" s="3"/>
      <c r="Z3224" s="5" t="s">
        <v>7980</v>
      </c>
      <c r="AA3224" s="5" t="str">
        <f>VLOOKUP(J3224, sku!B:C, 2, FALSE)</f>
        <v>Travessa Fiat - Locker - - - Palio Locker - - - Preto</v>
      </c>
      <c r="AB3224" s="3" t="str">
        <f>VLOOKUP(J3224, sku!B:BM, 64, FALSE)</f>
        <v>Fabricação</v>
      </c>
      <c r="AC3224" s="3" t="str">
        <f>LEFT(pedidos[[#This Row],[SKU]],3)</f>
        <v>XFI</v>
      </c>
      <c r="AD3224" s="36" t="str" cm="1">
        <f t="array" aca="1" ref="AD3224" ca="1">IFERROR(
  INDEX(
    montadora[Montadora],
    MATCH(TRUE,LEFT(J3612,NÚCARACT(montadora[SKU Parcial]))=montadora[SKU Parcial],0)
  ),
  ""
)</f>
        <v/>
      </c>
    </row>
    <row r="3225" spans="1:30" customFormat="1" x14ac:dyDescent="0.25">
      <c r="A3225" s="1" t="s">
        <v>3556</v>
      </c>
      <c r="B3225" s="1" t="s">
        <v>3557</v>
      </c>
      <c r="C3225" s="1" t="s">
        <v>3558</v>
      </c>
      <c r="D3225" s="1" t="s">
        <v>27</v>
      </c>
      <c r="E3225" s="1" t="s">
        <v>139</v>
      </c>
      <c r="F3225" s="1" t="s">
        <v>82</v>
      </c>
      <c r="G3225" s="6" t="s">
        <v>11227</v>
      </c>
      <c r="H3225" s="20" t="s">
        <v>30</v>
      </c>
      <c r="I3225" s="1" t="s">
        <v>36</v>
      </c>
      <c r="J3225" s="1" t="s">
        <v>164</v>
      </c>
      <c r="K3225" s="22">
        <v>45819</v>
      </c>
      <c r="L3225" s="16" t="s">
        <v>11229</v>
      </c>
      <c r="M3225" s="26">
        <v>328.8</v>
      </c>
      <c r="N3225" s="20">
        <v>1</v>
      </c>
      <c r="O3225" s="26">
        <v>328.8</v>
      </c>
      <c r="P3225" s="26">
        <v>110</v>
      </c>
      <c r="Q3225" s="26">
        <v>27.03</v>
      </c>
      <c r="R3225" s="26">
        <v>39.46</v>
      </c>
      <c r="S3225" s="26">
        <v>0</v>
      </c>
      <c r="T3225" s="26">
        <v>24.95</v>
      </c>
      <c r="U3225" s="26">
        <v>127.36</v>
      </c>
      <c r="V3225" s="24">
        <v>0.38740000000000002</v>
      </c>
      <c r="W3225" s="1" t="s">
        <v>89</v>
      </c>
      <c r="X3225" s="3"/>
      <c r="Y3225" s="3"/>
      <c r="Z3225" s="5" t="s">
        <v>7980</v>
      </c>
      <c r="AA3225" s="5" t="str">
        <f>VLOOKUP(J3225, sku!B:C, 2, FALSE)</f>
        <v>Travessa Fiat - Locker - - - Palio Locker - - - Prata</v>
      </c>
      <c r="AB3225" s="3" t="str">
        <f>VLOOKUP(J3225, sku!B:BM, 64, FALSE)</f>
        <v>Fabricação</v>
      </c>
      <c r="AC3225" s="3" t="str">
        <f>LEFT(pedidos[[#This Row],[SKU]],3)</f>
        <v>XFI</v>
      </c>
      <c r="AD3225" s="36" t="str" cm="1">
        <f t="array" aca="1" ref="AD3225" ca="1">IFERROR(
  INDEX(
    montadora[Montadora],
    MATCH(TRUE,LEFT(J3613,NÚCARACT(montadora[SKU Parcial]))=montadora[SKU Parcial],0)
  ),
  ""
)</f>
        <v/>
      </c>
    </row>
    <row r="3226" spans="1:30" customFormat="1" x14ac:dyDescent="0.25">
      <c r="A3226" s="1" t="s">
        <v>3559</v>
      </c>
      <c r="B3226" s="1" t="s">
        <v>36</v>
      </c>
      <c r="C3226" s="1" t="s">
        <v>137</v>
      </c>
      <c r="D3226" s="1" t="s">
        <v>138</v>
      </c>
      <c r="E3226" s="1" t="s">
        <v>139</v>
      </c>
      <c r="F3226" s="1" t="s">
        <v>82</v>
      </c>
      <c r="G3226" s="6" t="s">
        <v>11227</v>
      </c>
      <c r="H3226" s="20" t="s">
        <v>30</v>
      </c>
      <c r="I3226" s="1" t="s">
        <v>36</v>
      </c>
      <c r="J3226" s="1" t="s">
        <v>83</v>
      </c>
      <c r="K3226" s="22">
        <v>45820</v>
      </c>
      <c r="L3226" s="16" t="s">
        <v>11229</v>
      </c>
      <c r="M3226" s="26">
        <v>328.8</v>
      </c>
      <c r="N3226" s="20">
        <v>1</v>
      </c>
      <c r="O3226" s="26">
        <v>328.8</v>
      </c>
      <c r="P3226" s="26">
        <v>110</v>
      </c>
      <c r="Q3226" s="26">
        <v>27.03</v>
      </c>
      <c r="R3226" s="26">
        <v>39.46</v>
      </c>
      <c r="S3226" s="26">
        <v>0</v>
      </c>
      <c r="T3226" s="26">
        <v>24.95</v>
      </c>
      <c r="U3226" s="26">
        <v>127.36</v>
      </c>
      <c r="V3226" s="24">
        <v>0.38740000000000002</v>
      </c>
      <c r="W3226" s="1" t="s">
        <v>89</v>
      </c>
      <c r="X3226" s="3"/>
      <c r="Y3226" s="3"/>
      <c r="Z3226" s="5" t="s">
        <v>7980</v>
      </c>
      <c r="AA3226" s="5" t="str">
        <f>VLOOKUP(J3226, sku!B:C, 2, FALSE)</f>
        <v>Travessa Fiat - Locker - - - Palio Locker - - - Preto</v>
      </c>
      <c r="AB3226" s="3" t="str">
        <f>VLOOKUP(J3226, sku!B:BM, 64, FALSE)</f>
        <v>Fabricação</v>
      </c>
      <c r="AC3226" s="3" t="str">
        <f>LEFT(pedidos[[#This Row],[SKU]],3)</f>
        <v>XFI</v>
      </c>
      <c r="AD3226" s="36" t="str" cm="1">
        <f t="array" aca="1" ref="AD3226" ca="1">IFERROR(
  INDEX(
    montadora[Montadora],
    MATCH(TRUE,LEFT(J3614,NÚCARACT(montadora[SKU Parcial]))=montadora[SKU Parcial],0)
  ),
  ""
)</f>
        <v/>
      </c>
    </row>
    <row r="3227" spans="1:30" customFormat="1" x14ac:dyDescent="0.25">
      <c r="A3227" s="1" t="s">
        <v>3560</v>
      </c>
      <c r="B3227" s="1" t="s">
        <v>36</v>
      </c>
      <c r="C3227" s="1" t="s">
        <v>3561</v>
      </c>
      <c r="D3227" s="1" t="s">
        <v>658</v>
      </c>
      <c r="E3227" s="1" t="s">
        <v>139</v>
      </c>
      <c r="F3227" s="1" t="s">
        <v>82</v>
      </c>
      <c r="G3227" s="6" t="s">
        <v>11227</v>
      </c>
      <c r="H3227" s="20" t="s">
        <v>30</v>
      </c>
      <c r="I3227" s="1" t="s">
        <v>36</v>
      </c>
      <c r="J3227" s="1" t="s">
        <v>83</v>
      </c>
      <c r="K3227" s="22">
        <v>45821</v>
      </c>
      <c r="L3227" s="16" t="s">
        <v>11229</v>
      </c>
      <c r="M3227" s="26">
        <v>328.8</v>
      </c>
      <c r="N3227" s="20">
        <v>1</v>
      </c>
      <c r="O3227" s="26">
        <v>328.8</v>
      </c>
      <c r="P3227" s="26">
        <v>110</v>
      </c>
      <c r="Q3227" s="26">
        <v>27.03</v>
      </c>
      <c r="R3227" s="26">
        <v>39.46</v>
      </c>
      <c r="S3227" s="26">
        <v>0</v>
      </c>
      <c r="T3227" s="26">
        <v>24.95</v>
      </c>
      <c r="U3227" s="26">
        <v>127.36</v>
      </c>
      <c r="V3227" s="24">
        <v>0.38740000000000002</v>
      </c>
      <c r="W3227" s="1" t="s">
        <v>34</v>
      </c>
      <c r="X3227" s="3"/>
      <c r="Y3227" s="3"/>
      <c r="Z3227" s="5" t="s">
        <v>7980</v>
      </c>
      <c r="AA3227" s="5" t="str">
        <f>VLOOKUP(J3227, sku!B:C, 2, FALSE)</f>
        <v>Travessa Fiat - Locker - - - Palio Locker - - - Preto</v>
      </c>
      <c r="AB3227" s="3" t="str">
        <f>VLOOKUP(J3227, sku!B:BM, 64, FALSE)</f>
        <v>Fabricação</v>
      </c>
      <c r="AC3227" s="3" t="str">
        <f>LEFT(pedidos[[#This Row],[SKU]],3)</f>
        <v>XFI</v>
      </c>
      <c r="AD3227" s="36" t="str" cm="1">
        <f t="array" aca="1" ref="AD3227" ca="1">IFERROR(
  INDEX(
    montadora[Montadora],
    MATCH(TRUE,LEFT(J3615,NÚCARACT(montadora[SKU Parcial]))=montadora[SKU Parcial],0)
  ),
  ""
)</f>
        <v/>
      </c>
    </row>
    <row r="3228" spans="1:30" customFormat="1" x14ac:dyDescent="0.25">
      <c r="A3228" s="1" t="s">
        <v>3562</v>
      </c>
      <c r="B3228" s="1" t="s">
        <v>3563</v>
      </c>
      <c r="C3228" s="1" t="s">
        <v>3564</v>
      </c>
      <c r="D3228" s="1" t="s">
        <v>188</v>
      </c>
      <c r="E3228" s="1" t="s">
        <v>139</v>
      </c>
      <c r="F3228" s="1" t="s">
        <v>82</v>
      </c>
      <c r="G3228" s="6" t="s">
        <v>11227</v>
      </c>
      <c r="H3228" s="20" t="s">
        <v>30</v>
      </c>
      <c r="I3228" s="1" t="s">
        <v>36</v>
      </c>
      <c r="J3228" s="1" t="s">
        <v>164</v>
      </c>
      <c r="K3228" s="22">
        <v>45824</v>
      </c>
      <c r="L3228" s="16" t="s">
        <v>11229</v>
      </c>
      <c r="M3228" s="26">
        <v>328.8</v>
      </c>
      <c r="N3228" s="20">
        <v>1</v>
      </c>
      <c r="O3228" s="26">
        <v>328.8</v>
      </c>
      <c r="P3228" s="26">
        <v>110</v>
      </c>
      <c r="Q3228" s="26">
        <v>27.03</v>
      </c>
      <c r="R3228" s="26">
        <v>39.46</v>
      </c>
      <c r="S3228" s="26">
        <v>0</v>
      </c>
      <c r="T3228" s="26">
        <v>24.95</v>
      </c>
      <c r="U3228" s="26">
        <v>127.36</v>
      </c>
      <c r="V3228" s="24">
        <v>0.38740000000000002</v>
      </c>
      <c r="W3228" s="1" t="s">
        <v>34</v>
      </c>
      <c r="X3228" s="3"/>
      <c r="Y3228" s="3"/>
      <c r="Z3228" s="5" t="s">
        <v>7980</v>
      </c>
      <c r="AA3228" s="5" t="str">
        <f>VLOOKUP(J3228, sku!B:C, 2, FALSE)</f>
        <v>Travessa Fiat - Locker - - - Palio Locker - - - Prata</v>
      </c>
      <c r="AB3228" s="3" t="str">
        <f>VLOOKUP(J3228, sku!B:BM, 64, FALSE)</f>
        <v>Fabricação</v>
      </c>
      <c r="AC3228" s="3" t="str">
        <f>LEFT(pedidos[[#This Row],[SKU]],3)</f>
        <v>XFI</v>
      </c>
      <c r="AD3228" s="36" t="str" cm="1">
        <f t="array" aca="1" ref="AD3228" ca="1">IFERROR(
  INDEX(
    montadora[Montadora],
    MATCH(TRUE,LEFT(J3616,NÚCARACT(montadora[SKU Parcial]))=montadora[SKU Parcial],0)
  ),
  ""
)</f>
        <v/>
      </c>
    </row>
    <row r="3229" spans="1:30" customFormat="1" x14ac:dyDescent="0.25">
      <c r="A3229" s="1" t="s">
        <v>3565</v>
      </c>
      <c r="B3229" s="1" t="s">
        <v>36</v>
      </c>
      <c r="C3229" s="1" t="s">
        <v>3566</v>
      </c>
      <c r="D3229" s="1" t="s">
        <v>420</v>
      </c>
      <c r="E3229" s="1" t="s">
        <v>139</v>
      </c>
      <c r="F3229" s="1" t="s">
        <v>82</v>
      </c>
      <c r="G3229" s="6" t="s">
        <v>11227</v>
      </c>
      <c r="H3229" s="20" t="s">
        <v>30</v>
      </c>
      <c r="I3229" s="1" t="s">
        <v>31</v>
      </c>
      <c r="J3229" s="1" t="s">
        <v>83</v>
      </c>
      <c r="K3229" s="22">
        <v>45826</v>
      </c>
      <c r="L3229" s="16" t="s">
        <v>11229</v>
      </c>
      <c r="M3229" s="26">
        <v>328.8</v>
      </c>
      <c r="N3229" s="20">
        <v>1</v>
      </c>
      <c r="O3229" s="26">
        <v>328.8</v>
      </c>
      <c r="P3229" s="26">
        <v>110</v>
      </c>
      <c r="Q3229" s="26">
        <v>27.03</v>
      </c>
      <c r="R3229" s="26">
        <v>39.46</v>
      </c>
      <c r="S3229" s="26">
        <v>0</v>
      </c>
      <c r="T3229" s="26">
        <v>24.95</v>
      </c>
      <c r="U3229" s="26">
        <v>127.36</v>
      </c>
      <c r="V3229" s="24">
        <v>0.38740000000000002</v>
      </c>
      <c r="W3229" s="1" t="s">
        <v>34</v>
      </c>
      <c r="X3229" s="3"/>
      <c r="Y3229" s="3"/>
      <c r="Z3229" s="5" t="s">
        <v>7980</v>
      </c>
      <c r="AA3229" s="5" t="str">
        <f>VLOOKUP(J3229, sku!B:C, 2, FALSE)</f>
        <v>Travessa Fiat - Locker - - - Palio Locker - - - Preto</v>
      </c>
      <c r="AB3229" s="3" t="str">
        <f>VLOOKUP(J3229, sku!B:BM, 64, FALSE)</f>
        <v>Fabricação</v>
      </c>
      <c r="AC3229" s="3" t="str">
        <f>LEFT(pedidos[[#This Row],[SKU]],3)</f>
        <v>XFI</v>
      </c>
      <c r="AD3229" s="36" t="str" cm="1">
        <f t="array" aca="1" ref="AD3229" ca="1">IFERROR(
  INDEX(
    montadora[Montadora],
    MATCH(TRUE,LEFT(J3617,NÚCARACT(montadora[SKU Parcial]))=montadora[SKU Parcial],0)
  ),
  ""
)</f>
        <v/>
      </c>
    </row>
    <row r="3230" spans="1:30" customFormat="1" x14ac:dyDescent="0.25">
      <c r="A3230" s="1" t="s">
        <v>3567</v>
      </c>
      <c r="B3230" s="1" t="s">
        <v>36</v>
      </c>
      <c r="C3230" s="1" t="s">
        <v>430</v>
      </c>
      <c r="D3230" s="1" t="s">
        <v>138</v>
      </c>
      <c r="E3230" s="1" t="s">
        <v>139</v>
      </c>
      <c r="F3230" s="1" t="s">
        <v>82</v>
      </c>
      <c r="G3230" s="6" t="s">
        <v>11227</v>
      </c>
      <c r="H3230" s="20" t="s">
        <v>30</v>
      </c>
      <c r="I3230" s="1" t="s">
        <v>36</v>
      </c>
      <c r="J3230" s="1" t="s">
        <v>83</v>
      </c>
      <c r="K3230" s="22">
        <v>45831</v>
      </c>
      <c r="L3230" s="16" t="s">
        <v>11229</v>
      </c>
      <c r="M3230" s="26">
        <v>328.8</v>
      </c>
      <c r="N3230" s="20">
        <v>1</v>
      </c>
      <c r="O3230" s="26">
        <v>328.8</v>
      </c>
      <c r="P3230" s="26">
        <v>110</v>
      </c>
      <c r="Q3230" s="26">
        <v>27.03</v>
      </c>
      <c r="R3230" s="26">
        <v>39.46</v>
      </c>
      <c r="S3230" s="26">
        <v>0</v>
      </c>
      <c r="T3230" s="26">
        <v>24.95</v>
      </c>
      <c r="U3230" s="26">
        <v>127.36</v>
      </c>
      <c r="V3230" s="24">
        <v>0.38740000000000002</v>
      </c>
      <c r="W3230" s="1" t="s">
        <v>89</v>
      </c>
      <c r="X3230" s="3"/>
      <c r="Y3230" s="3"/>
      <c r="Z3230" s="5" t="s">
        <v>7980</v>
      </c>
      <c r="AA3230" s="5" t="str">
        <f>VLOOKUP(J3230, sku!B:C, 2, FALSE)</f>
        <v>Travessa Fiat - Locker - - - Palio Locker - - - Preto</v>
      </c>
      <c r="AB3230" s="3" t="str">
        <f>VLOOKUP(J3230, sku!B:BM, 64, FALSE)</f>
        <v>Fabricação</v>
      </c>
      <c r="AC3230" s="3" t="str">
        <f>LEFT(pedidos[[#This Row],[SKU]],3)</f>
        <v>XFI</v>
      </c>
      <c r="AD3230" s="36" t="str" cm="1">
        <f t="array" aca="1" ref="AD3230" ca="1">IFERROR(
  INDEX(
    montadora[Montadora],
    MATCH(TRUE,LEFT(J3618,NÚCARACT(montadora[SKU Parcial]))=montadora[SKU Parcial],0)
  ),
  ""
)</f>
        <v/>
      </c>
    </row>
    <row r="3231" spans="1:30" customFormat="1" x14ac:dyDescent="0.25">
      <c r="A3231" s="1" t="s">
        <v>3568</v>
      </c>
      <c r="B3231" s="1" t="s">
        <v>36</v>
      </c>
      <c r="C3231" s="1" t="s">
        <v>3569</v>
      </c>
      <c r="D3231" s="1" t="s">
        <v>138</v>
      </c>
      <c r="E3231" s="1" t="s">
        <v>139</v>
      </c>
      <c r="F3231" s="1" t="s">
        <v>82</v>
      </c>
      <c r="G3231" s="6" t="s">
        <v>11227</v>
      </c>
      <c r="H3231" s="20" t="s">
        <v>30</v>
      </c>
      <c r="I3231" s="1" t="s">
        <v>36</v>
      </c>
      <c r="J3231" s="1" t="s">
        <v>83</v>
      </c>
      <c r="K3231" s="22">
        <v>45832</v>
      </c>
      <c r="L3231" s="16" t="s">
        <v>11229</v>
      </c>
      <c r="M3231" s="26">
        <v>328.8</v>
      </c>
      <c r="N3231" s="20">
        <v>1</v>
      </c>
      <c r="O3231" s="26">
        <v>328.8</v>
      </c>
      <c r="P3231" s="26">
        <v>110</v>
      </c>
      <c r="Q3231" s="26">
        <v>27.03</v>
      </c>
      <c r="R3231" s="26">
        <v>39.46</v>
      </c>
      <c r="S3231" s="26">
        <v>0</v>
      </c>
      <c r="T3231" s="26">
        <v>24.95</v>
      </c>
      <c r="U3231" s="26">
        <v>127.36</v>
      </c>
      <c r="V3231" s="24">
        <v>0.38740000000000002</v>
      </c>
      <c r="W3231" s="1" t="s">
        <v>34</v>
      </c>
      <c r="X3231" s="3"/>
      <c r="Y3231" s="3"/>
      <c r="Z3231" s="5" t="s">
        <v>7980</v>
      </c>
      <c r="AA3231" s="5" t="str">
        <f>VLOOKUP(J3231, sku!B:C, 2, FALSE)</f>
        <v>Travessa Fiat - Locker - - - Palio Locker - - - Preto</v>
      </c>
      <c r="AB3231" s="3" t="str">
        <f>VLOOKUP(J3231, sku!B:BM, 64, FALSE)</f>
        <v>Fabricação</v>
      </c>
      <c r="AC3231" s="3" t="str">
        <f>LEFT(pedidos[[#This Row],[SKU]],3)</f>
        <v>XFI</v>
      </c>
      <c r="AD3231" s="36" t="str" cm="1">
        <f t="array" aca="1" ref="AD3231" ca="1">IFERROR(
  INDEX(
    montadora[Montadora],
    MATCH(TRUE,LEFT(J3619,NÚCARACT(montadora[SKU Parcial]))=montadora[SKU Parcial],0)
  ),
  ""
)</f>
        <v/>
      </c>
    </row>
    <row r="3232" spans="1:30" customFormat="1" x14ac:dyDescent="0.25">
      <c r="A3232" s="1" t="s">
        <v>3570</v>
      </c>
      <c r="B3232" s="1" t="s">
        <v>3571</v>
      </c>
      <c r="C3232" s="1" t="s">
        <v>3572</v>
      </c>
      <c r="D3232" s="1" t="s">
        <v>191</v>
      </c>
      <c r="E3232" s="1" t="s">
        <v>139</v>
      </c>
      <c r="F3232" s="1" t="s">
        <v>82</v>
      </c>
      <c r="G3232" s="6" t="s">
        <v>11227</v>
      </c>
      <c r="H3232" s="20" t="s">
        <v>30</v>
      </c>
      <c r="I3232" s="1" t="s">
        <v>31</v>
      </c>
      <c r="J3232" s="1" t="s">
        <v>83</v>
      </c>
      <c r="K3232" s="22">
        <v>45833</v>
      </c>
      <c r="L3232" s="16" t="s">
        <v>11229</v>
      </c>
      <c r="M3232" s="26">
        <v>328.8</v>
      </c>
      <c r="N3232" s="20">
        <v>1</v>
      </c>
      <c r="O3232" s="26">
        <v>328.8</v>
      </c>
      <c r="P3232" s="26">
        <v>110</v>
      </c>
      <c r="Q3232" s="26">
        <v>27.03</v>
      </c>
      <c r="R3232" s="26">
        <v>39.46</v>
      </c>
      <c r="S3232" s="26">
        <v>0</v>
      </c>
      <c r="T3232" s="26">
        <v>24.95</v>
      </c>
      <c r="U3232" s="26">
        <v>127.36</v>
      </c>
      <c r="V3232" s="24">
        <v>0.38740000000000002</v>
      </c>
      <c r="W3232" s="1" t="s">
        <v>34</v>
      </c>
      <c r="X3232" s="3"/>
      <c r="Y3232" s="3"/>
      <c r="Z3232" s="5" t="s">
        <v>7980</v>
      </c>
      <c r="AA3232" s="5" t="str">
        <f>VLOOKUP(J3232, sku!B:C, 2, FALSE)</f>
        <v>Travessa Fiat - Locker - - - Palio Locker - - - Preto</v>
      </c>
      <c r="AB3232" s="3" t="str">
        <f>VLOOKUP(J3232, sku!B:BM, 64, FALSE)</f>
        <v>Fabricação</v>
      </c>
      <c r="AC3232" s="3" t="str">
        <f>LEFT(pedidos[[#This Row],[SKU]],3)</f>
        <v>XFI</v>
      </c>
      <c r="AD3232" s="36" t="str" cm="1">
        <f t="array" aca="1" ref="AD3232" ca="1">IFERROR(
  INDEX(
    montadora[Montadora],
    MATCH(TRUE,LEFT(J3620,NÚCARACT(montadora[SKU Parcial]))=montadora[SKU Parcial],0)
  ),
  ""
)</f>
        <v/>
      </c>
    </row>
    <row r="3233" spans="1:30" customFormat="1" x14ac:dyDescent="0.25">
      <c r="A3233" s="1" t="s">
        <v>3573</v>
      </c>
      <c r="B3233" s="1" t="s">
        <v>3574</v>
      </c>
      <c r="C3233" s="1" t="s">
        <v>3575</v>
      </c>
      <c r="D3233" s="1" t="s">
        <v>138</v>
      </c>
      <c r="E3233" s="1" t="s">
        <v>139</v>
      </c>
      <c r="F3233" s="1" t="s">
        <v>82</v>
      </c>
      <c r="G3233" s="6" t="s">
        <v>11227</v>
      </c>
      <c r="H3233" s="20" t="s">
        <v>30</v>
      </c>
      <c r="I3233" s="1" t="s">
        <v>36</v>
      </c>
      <c r="J3233" s="1" t="s">
        <v>164</v>
      </c>
      <c r="K3233" s="22">
        <v>45836</v>
      </c>
      <c r="L3233" s="16" t="s">
        <v>11229</v>
      </c>
      <c r="M3233" s="26">
        <v>328.8</v>
      </c>
      <c r="N3233" s="20">
        <v>1</v>
      </c>
      <c r="O3233" s="26">
        <v>328.8</v>
      </c>
      <c r="P3233" s="26">
        <v>110</v>
      </c>
      <c r="Q3233" s="26">
        <v>27.03</v>
      </c>
      <c r="R3233" s="26">
        <v>39.46</v>
      </c>
      <c r="S3233" s="26">
        <v>0</v>
      </c>
      <c r="T3233" s="26">
        <v>24.95</v>
      </c>
      <c r="U3233" s="26">
        <v>127.36</v>
      </c>
      <c r="V3233" s="24">
        <v>0.38740000000000002</v>
      </c>
      <c r="W3233" s="1" t="s">
        <v>34</v>
      </c>
      <c r="X3233" s="3"/>
      <c r="Y3233" s="3"/>
      <c r="Z3233" s="5" t="s">
        <v>7980</v>
      </c>
      <c r="AA3233" s="5" t="str">
        <f>VLOOKUP(J3233, sku!B:C, 2, FALSE)</f>
        <v>Travessa Fiat - Locker - - - Palio Locker - - - Prata</v>
      </c>
      <c r="AB3233" s="3" t="str">
        <f>VLOOKUP(J3233, sku!B:BM, 64, FALSE)</f>
        <v>Fabricação</v>
      </c>
      <c r="AC3233" s="3" t="str">
        <f>LEFT(pedidos[[#This Row],[SKU]],3)</f>
        <v>XFI</v>
      </c>
      <c r="AD3233" s="36" t="str" cm="1">
        <f t="array" aca="1" ref="AD3233" ca="1">IFERROR(
  INDEX(
    montadora[Montadora],
    MATCH(TRUE,LEFT(J3621,NÚCARACT(montadora[SKU Parcial]))=montadora[SKU Parcial],0)
  ),
  ""
)</f>
        <v/>
      </c>
    </row>
    <row r="3234" spans="1:30" customFormat="1" x14ac:dyDescent="0.25">
      <c r="A3234" s="1" t="s">
        <v>3576</v>
      </c>
      <c r="B3234" s="1" t="s">
        <v>36</v>
      </c>
      <c r="C3234" s="1" t="s">
        <v>589</v>
      </c>
      <c r="D3234" s="1" t="s">
        <v>27</v>
      </c>
      <c r="E3234" s="1" t="s">
        <v>139</v>
      </c>
      <c r="F3234" s="1" t="s">
        <v>82</v>
      </c>
      <c r="G3234" s="6" t="s">
        <v>11227</v>
      </c>
      <c r="H3234" s="20" t="s">
        <v>30</v>
      </c>
      <c r="I3234" s="1" t="s">
        <v>36</v>
      </c>
      <c r="J3234" s="1" t="s">
        <v>83</v>
      </c>
      <c r="K3234" s="22">
        <v>45837</v>
      </c>
      <c r="L3234" s="16" t="s">
        <v>11229</v>
      </c>
      <c r="M3234" s="26">
        <v>328.8</v>
      </c>
      <c r="N3234" s="20">
        <v>1</v>
      </c>
      <c r="O3234" s="26">
        <v>328.8</v>
      </c>
      <c r="P3234" s="26">
        <v>110</v>
      </c>
      <c r="Q3234" s="26">
        <v>27.03</v>
      </c>
      <c r="R3234" s="26">
        <v>39.46</v>
      </c>
      <c r="S3234" s="26">
        <v>0</v>
      </c>
      <c r="T3234" s="26">
        <v>24.95</v>
      </c>
      <c r="U3234" s="26">
        <v>127.36</v>
      </c>
      <c r="V3234" s="24">
        <v>0.38740000000000002</v>
      </c>
      <c r="W3234" s="1" t="s">
        <v>34</v>
      </c>
      <c r="X3234" s="3"/>
      <c r="Y3234" s="3"/>
      <c r="Z3234" s="5" t="s">
        <v>7980</v>
      </c>
      <c r="AA3234" s="5" t="str">
        <f>VLOOKUP(J3234, sku!B:C, 2, FALSE)</f>
        <v>Travessa Fiat - Locker - - - Palio Locker - - - Preto</v>
      </c>
      <c r="AB3234" s="3" t="str">
        <f>VLOOKUP(J3234, sku!B:BM, 64, FALSE)</f>
        <v>Fabricação</v>
      </c>
      <c r="AC3234" s="3" t="str">
        <f>LEFT(pedidos[[#This Row],[SKU]],3)</f>
        <v>XFI</v>
      </c>
      <c r="AD3234" s="36" t="str" cm="1">
        <f t="array" aca="1" ref="AD3234" ca="1">IFERROR(
  INDEX(
    montadora[Montadora],
    MATCH(TRUE,LEFT(J3622,NÚCARACT(montadora[SKU Parcial]))=montadora[SKU Parcial],0)
  ),
  ""
)</f>
        <v/>
      </c>
    </row>
    <row r="3235" spans="1:30" customFormat="1" x14ac:dyDescent="0.25">
      <c r="A3235" s="1" t="s">
        <v>5976</v>
      </c>
      <c r="B3235" s="1" t="s">
        <v>5977</v>
      </c>
      <c r="C3235" s="1" t="s">
        <v>2317</v>
      </c>
      <c r="D3235" s="1" t="s">
        <v>27</v>
      </c>
      <c r="E3235" s="1" t="s">
        <v>146</v>
      </c>
      <c r="F3235" s="1" t="s">
        <v>147</v>
      </c>
      <c r="G3235" s="6" t="s">
        <v>11227</v>
      </c>
      <c r="H3235" s="20" t="s">
        <v>47</v>
      </c>
      <c r="I3235" s="1" t="s">
        <v>31</v>
      </c>
      <c r="J3235" s="1" t="s">
        <v>156</v>
      </c>
      <c r="K3235" s="22">
        <v>45788</v>
      </c>
      <c r="L3235" s="20" t="s">
        <v>33</v>
      </c>
      <c r="M3235" s="26">
        <v>338.8</v>
      </c>
      <c r="N3235" s="20">
        <v>1</v>
      </c>
      <c r="O3235" s="26">
        <v>340.39</v>
      </c>
      <c r="P3235" s="26">
        <v>110</v>
      </c>
      <c r="Q3235" s="26">
        <v>0</v>
      </c>
      <c r="R3235" s="26">
        <v>57.6</v>
      </c>
      <c r="S3235" s="26">
        <v>1.59</v>
      </c>
      <c r="T3235" s="26">
        <v>14.31</v>
      </c>
      <c r="U3235" s="26">
        <v>131.11000000000001</v>
      </c>
      <c r="V3235" s="24">
        <v>0.38700000000000001</v>
      </c>
      <c r="W3235" s="1" t="s">
        <v>34</v>
      </c>
      <c r="X3235" s="3"/>
      <c r="Y3235" s="3"/>
      <c r="Z3235" s="5" t="s">
        <v>7980</v>
      </c>
      <c r="AA3235" s="5" t="str">
        <f>VLOOKUP(J3235, sku!B:C, 2, FALSE)</f>
        <v>Travessa Fiat - Locker - - - Idea Adventure Locker - - - Preto</v>
      </c>
      <c r="AB3235" s="3" t="str">
        <f>VLOOKUP(J3235, sku!B:BM, 64, FALSE)</f>
        <v>Fabricação</v>
      </c>
      <c r="AC3235" s="3" t="str">
        <f>LEFT(pedidos[[#This Row],[SKU]],3)</f>
        <v>XFI</v>
      </c>
      <c r="AD3235" s="36" t="str" cm="1">
        <f t="array" aca="1" ref="AD3235" ca="1">IFERROR(
  INDEX(
    montadora[Montadora],
    MATCH(TRUE,LEFT(J3623,NÚCARACT(montadora[SKU Parcial]))=montadora[SKU Parcial],0)
  ),
  ""
)</f>
        <v/>
      </c>
    </row>
    <row r="3236" spans="1:30" customFormat="1" x14ac:dyDescent="0.25">
      <c r="A3236" s="1" t="s">
        <v>5978</v>
      </c>
      <c r="B3236" s="1" t="s">
        <v>5979</v>
      </c>
      <c r="C3236" s="1" t="s">
        <v>342</v>
      </c>
      <c r="D3236" s="1" t="s">
        <v>27</v>
      </c>
      <c r="E3236" s="1" t="s">
        <v>146</v>
      </c>
      <c r="F3236" s="1" t="s">
        <v>147</v>
      </c>
      <c r="G3236" s="6" t="s">
        <v>11227</v>
      </c>
      <c r="H3236" s="20" t="s">
        <v>47</v>
      </c>
      <c r="I3236" s="1" t="s">
        <v>36</v>
      </c>
      <c r="J3236" s="1" t="s">
        <v>156</v>
      </c>
      <c r="K3236" s="22">
        <v>45792</v>
      </c>
      <c r="L3236" s="20" t="s">
        <v>33</v>
      </c>
      <c r="M3236" s="26">
        <v>338.8</v>
      </c>
      <c r="N3236" s="20">
        <v>1</v>
      </c>
      <c r="O3236" s="26">
        <v>340.39</v>
      </c>
      <c r="P3236" s="26">
        <v>110</v>
      </c>
      <c r="Q3236" s="26">
        <v>0</v>
      </c>
      <c r="R3236" s="26">
        <v>57.6</v>
      </c>
      <c r="S3236" s="26">
        <v>1.59</v>
      </c>
      <c r="T3236" s="26">
        <v>14.31</v>
      </c>
      <c r="U3236" s="26">
        <v>131.11000000000001</v>
      </c>
      <c r="V3236" s="24">
        <v>0.38700000000000001</v>
      </c>
      <c r="W3236" s="1" t="s">
        <v>34</v>
      </c>
      <c r="X3236" s="3"/>
      <c r="Y3236" s="3"/>
      <c r="Z3236" s="5" t="s">
        <v>7980</v>
      </c>
      <c r="AA3236" s="5" t="str">
        <f>VLOOKUP(J3236, sku!B:C, 2, FALSE)</f>
        <v>Travessa Fiat - Locker - - - Idea Adventure Locker - - - Preto</v>
      </c>
      <c r="AB3236" s="3" t="str">
        <f>VLOOKUP(J3236, sku!B:BM, 64, FALSE)</f>
        <v>Fabricação</v>
      </c>
      <c r="AC3236" s="3" t="str">
        <f>LEFT(pedidos[[#This Row],[SKU]],3)</f>
        <v>XFI</v>
      </c>
      <c r="AD3236" s="36" t="str" cm="1">
        <f t="array" aca="1" ref="AD3236" ca="1">IFERROR(
  INDEX(
    montadora[Montadora],
    MATCH(TRUE,LEFT(J3624,NÚCARACT(montadora[SKU Parcial]))=montadora[SKU Parcial],0)
  ),
  ""
)</f>
        <v/>
      </c>
    </row>
    <row r="3237" spans="1:30" customFormat="1" x14ac:dyDescent="0.25">
      <c r="A3237" s="1" t="s">
        <v>5980</v>
      </c>
      <c r="B3237" s="1" t="s">
        <v>5981</v>
      </c>
      <c r="C3237" s="1" t="s">
        <v>803</v>
      </c>
      <c r="D3237" s="1" t="s">
        <v>27</v>
      </c>
      <c r="E3237" s="1" t="s">
        <v>3599</v>
      </c>
      <c r="F3237" s="1" t="s">
        <v>82</v>
      </c>
      <c r="G3237" s="6" t="s">
        <v>11227</v>
      </c>
      <c r="H3237" s="20" t="s">
        <v>47</v>
      </c>
      <c r="I3237" s="1" t="s">
        <v>36</v>
      </c>
      <c r="J3237" s="1" t="s">
        <v>164</v>
      </c>
      <c r="K3237" s="22">
        <v>45798</v>
      </c>
      <c r="L3237" s="20" t="s">
        <v>33</v>
      </c>
      <c r="M3237" s="26">
        <v>338.8</v>
      </c>
      <c r="N3237" s="20">
        <v>1</v>
      </c>
      <c r="O3237" s="26">
        <v>340.39</v>
      </c>
      <c r="P3237" s="26">
        <v>110</v>
      </c>
      <c r="Q3237" s="26">
        <v>0</v>
      </c>
      <c r="R3237" s="26">
        <v>57.6</v>
      </c>
      <c r="S3237" s="26">
        <v>1.59</v>
      </c>
      <c r="T3237" s="26">
        <v>14.31</v>
      </c>
      <c r="U3237" s="26">
        <v>131.11000000000001</v>
      </c>
      <c r="V3237" s="24">
        <v>0.38700000000000001</v>
      </c>
      <c r="W3237" s="1" t="s">
        <v>34</v>
      </c>
      <c r="X3237" s="3"/>
      <c r="Y3237" s="3"/>
      <c r="Z3237" s="5" t="s">
        <v>7980</v>
      </c>
      <c r="AA3237" s="5" t="str">
        <f>VLOOKUP(J3237, sku!B:C, 2, FALSE)</f>
        <v>Travessa Fiat - Locker - - - Palio Locker - - - Prata</v>
      </c>
      <c r="AB3237" s="3" t="str">
        <f>VLOOKUP(J3237, sku!B:BM, 64, FALSE)</f>
        <v>Fabricação</v>
      </c>
      <c r="AC3237" s="3" t="str">
        <f>LEFT(pedidos[[#This Row],[SKU]],3)</f>
        <v>XFI</v>
      </c>
      <c r="AD3237" s="36" t="str" cm="1">
        <f t="array" aca="1" ref="AD3237" ca="1">IFERROR(
  INDEX(
    montadora[Montadora],
    MATCH(TRUE,LEFT(J3625,NÚCARACT(montadora[SKU Parcial]))=montadora[SKU Parcial],0)
  ),
  ""
)</f>
        <v/>
      </c>
    </row>
    <row r="3238" spans="1:30" customFormat="1" x14ac:dyDescent="0.25">
      <c r="A3238" s="1" t="s">
        <v>5982</v>
      </c>
      <c r="B3238" s="1" t="s">
        <v>36</v>
      </c>
      <c r="C3238" s="1" t="s">
        <v>121</v>
      </c>
      <c r="D3238" s="1" t="s">
        <v>27</v>
      </c>
      <c r="E3238" s="1" t="s">
        <v>152</v>
      </c>
      <c r="F3238" s="1" t="s">
        <v>82</v>
      </c>
      <c r="G3238" s="6" t="s">
        <v>11227</v>
      </c>
      <c r="H3238" s="20" t="s">
        <v>47</v>
      </c>
      <c r="I3238" s="1" t="s">
        <v>31</v>
      </c>
      <c r="J3238" s="1" t="s">
        <v>434</v>
      </c>
      <c r="K3238" s="22">
        <v>45807</v>
      </c>
      <c r="L3238" s="20" t="s">
        <v>33</v>
      </c>
      <c r="M3238" s="26">
        <v>338.8</v>
      </c>
      <c r="N3238" s="20">
        <v>1</v>
      </c>
      <c r="O3238" s="26">
        <v>340.39</v>
      </c>
      <c r="P3238" s="26">
        <v>110</v>
      </c>
      <c r="Q3238" s="26">
        <v>0</v>
      </c>
      <c r="R3238" s="26">
        <v>57.6</v>
      </c>
      <c r="S3238" s="26">
        <v>1.59</v>
      </c>
      <c r="T3238" s="26">
        <v>14.31</v>
      </c>
      <c r="U3238" s="26">
        <v>131.11000000000001</v>
      </c>
      <c r="V3238" s="24">
        <v>0.38700000000000001</v>
      </c>
      <c r="W3238" s="1" t="s">
        <v>34</v>
      </c>
      <c r="X3238" s="3"/>
      <c r="Y3238" s="3"/>
      <c r="Z3238" s="5" t="s">
        <v>7980</v>
      </c>
      <c r="AA3238" s="5" t="str">
        <f>VLOOKUP(J3238, sku!B:C, 2, FALSE)</f>
        <v>Travessa Fiat - Locker - - - Palio Locker - - - Grafite</v>
      </c>
      <c r="AB3238" s="3" t="str">
        <f>VLOOKUP(J3238, sku!B:BM, 64, FALSE)</f>
        <v>Fabricação</v>
      </c>
      <c r="AC3238" s="3" t="str">
        <f>LEFT(pedidos[[#This Row],[SKU]],3)</f>
        <v>XFI</v>
      </c>
      <c r="AD3238" s="36" t="str" cm="1">
        <f t="array" aca="1" ref="AD3238" ca="1">IFERROR(
  INDEX(
    montadora[Montadora],
    MATCH(TRUE,LEFT(#REF!,NÚCARACT(montadora[SKU Parcial]))=montadora[SKU Parcial],0)
  ),
  ""
)</f>
        <v/>
      </c>
    </row>
    <row r="3239" spans="1:30" customFormat="1" x14ac:dyDescent="0.25">
      <c r="A3239" s="1" t="s">
        <v>3594</v>
      </c>
      <c r="B3239" s="1" t="s">
        <v>3595</v>
      </c>
      <c r="C3239" s="1" t="s">
        <v>3596</v>
      </c>
      <c r="D3239" s="1" t="s">
        <v>27</v>
      </c>
      <c r="E3239" s="1" t="s">
        <v>146</v>
      </c>
      <c r="F3239" s="1" t="s">
        <v>147</v>
      </c>
      <c r="G3239" s="6" t="s">
        <v>11227</v>
      </c>
      <c r="H3239" s="20" t="s">
        <v>47</v>
      </c>
      <c r="I3239" s="1" t="s">
        <v>36</v>
      </c>
      <c r="J3239" s="1" t="s">
        <v>156</v>
      </c>
      <c r="K3239" s="22">
        <v>45809</v>
      </c>
      <c r="L3239" s="20" t="s">
        <v>33</v>
      </c>
      <c r="M3239" s="26">
        <v>338.8</v>
      </c>
      <c r="N3239" s="20">
        <v>1</v>
      </c>
      <c r="O3239" s="26">
        <v>340.39</v>
      </c>
      <c r="P3239" s="26">
        <v>110</v>
      </c>
      <c r="Q3239" s="27">
        <v>0</v>
      </c>
      <c r="R3239" s="26">
        <v>57.6</v>
      </c>
      <c r="S3239" s="26">
        <v>1.59</v>
      </c>
      <c r="T3239" s="26">
        <v>14.31</v>
      </c>
      <c r="U3239" s="26">
        <v>129.04</v>
      </c>
      <c r="V3239" s="24">
        <v>0.38090000000000002</v>
      </c>
      <c r="W3239" s="1" t="s">
        <v>34</v>
      </c>
      <c r="X3239" s="3"/>
      <c r="Y3239" s="3"/>
      <c r="Z3239" s="5" t="s">
        <v>7980</v>
      </c>
      <c r="AA3239" s="5" t="str">
        <f>VLOOKUP(J3239, sku!B:C, 2, FALSE)</f>
        <v>Travessa Fiat - Locker - - - Idea Adventure Locker - - - Preto</v>
      </c>
      <c r="AB3239" s="3" t="str">
        <f>VLOOKUP(J3239, sku!B:BM, 64, FALSE)</f>
        <v>Fabricação</v>
      </c>
      <c r="AC3239" s="3" t="str">
        <f>LEFT(pedidos[[#This Row],[SKU]],3)</f>
        <v>XFI</v>
      </c>
      <c r="AD3239" s="36" t="str" cm="1">
        <f t="array" aca="1" ref="AD3239" ca="1">IFERROR(
  INDEX(
    montadora[Montadora],
    MATCH(TRUE,LEFT(#REF!,NÚCARACT(montadora[SKU Parcial]))=montadora[SKU Parcial],0)
  ),
  ""
)</f>
        <v/>
      </c>
    </row>
    <row r="3240" spans="1:30" customFormat="1" x14ac:dyDescent="0.25">
      <c r="A3240" s="1" t="s">
        <v>3597</v>
      </c>
      <c r="B3240" s="1" t="s">
        <v>3598</v>
      </c>
      <c r="C3240" s="1" t="s">
        <v>3485</v>
      </c>
      <c r="D3240" s="1" t="s">
        <v>27</v>
      </c>
      <c r="E3240" s="1" t="s">
        <v>3599</v>
      </c>
      <c r="F3240" s="1" t="s">
        <v>82</v>
      </c>
      <c r="G3240" s="6" t="s">
        <v>11227</v>
      </c>
      <c r="H3240" s="20" t="s">
        <v>47</v>
      </c>
      <c r="I3240" s="1" t="s">
        <v>36</v>
      </c>
      <c r="J3240" s="1" t="s">
        <v>164</v>
      </c>
      <c r="K3240" s="22">
        <v>45819</v>
      </c>
      <c r="L3240" s="20" t="s">
        <v>33</v>
      </c>
      <c r="M3240" s="26">
        <v>338.8</v>
      </c>
      <c r="N3240" s="20">
        <v>1</v>
      </c>
      <c r="O3240" s="26">
        <v>340.39</v>
      </c>
      <c r="P3240" s="26">
        <v>110</v>
      </c>
      <c r="Q3240" s="27">
        <v>0</v>
      </c>
      <c r="R3240" s="26">
        <v>57.6</v>
      </c>
      <c r="S3240" s="26">
        <v>1.59</v>
      </c>
      <c r="T3240" s="26">
        <v>14.31</v>
      </c>
      <c r="U3240" s="26">
        <v>129.04</v>
      </c>
      <c r="V3240" s="24">
        <v>0.38090000000000002</v>
      </c>
      <c r="W3240" s="1" t="s">
        <v>89</v>
      </c>
      <c r="X3240" s="3"/>
      <c r="Y3240" s="3"/>
      <c r="Z3240" s="5" t="s">
        <v>7980</v>
      </c>
      <c r="AA3240" s="5" t="str">
        <f>VLOOKUP(J3240, sku!B:C, 2, FALSE)</f>
        <v>Travessa Fiat - Locker - - - Palio Locker - - - Prata</v>
      </c>
      <c r="AB3240" s="3" t="str">
        <f>VLOOKUP(J3240, sku!B:BM, 64, FALSE)</f>
        <v>Fabricação</v>
      </c>
      <c r="AC3240" s="3" t="str">
        <f>LEFT(pedidos[[#This Row],[SKU]],3)</f>
        <v>XFI</v>
      </c>
      <c r="AD3240" s="36" t="str" cm="1">
        <f t="array" aca="1" ref="AD3240" ca="1">IFERROR(
  INDEX(
    montadora[Montadora],
    MATCH(TRUE,LEFT(#REF!,NÚCARACT(montadora[SKU Parcial]))=montadora[SKU Parcial],0)
  ),
  ""
)</f>
        <v/>
      </c>
    </row>
    <row r="3241" spans="1:30" customFormat="1" x14ac:dyDescent="0.25">
      <c r="A3241" s="1" t="s">
        <v>3600</v>
      </c>
      <c r="B3241" s="1" t="s">
        <v>3601</v>
      </c>
      <c r="C3241" s="1" t="s">
        <v>3602</v>
      </c>
      <c r="D3241" s="1" t="s">
        <v>27</v>
      </c>
      <c r="E3241" s="1" t="s">
        <v>146</v>
      </c>
      <c r="F3241" s="1" t="s">
        <v>147</v>
      </c>
      <c r="G3241" s="6" t="s">
        <v>11227</v>
      </c>
      <c r="H3241" s="20" t="s">
        <v>47</v>
      </c>
      <c r="I3241" s="1" t="s">
        <v>36</v>
      </c>
      <c r="J3241" s="1" t="s">
        <v>156</v>
      </c>
      <c r="K3241" s="22">
        <v>45826</v>
      </c>
      <c r="L3241" s="20" t="s">
        <v>33</v>
      </c>
      <c r="M3241" s="26">
        <v>338.8</v>
      </c>
      <c r="N3241" s="20">
        <v>1</v>
      </c>
      <c r="O3241" s="26">
        <v>340.39</v>
      </c>
      <c r="P3241" s="26">
        <v>110</v>
      </c>
      <c r="Q3241" s="27">
        <v>0</v>
      </c>
      <c r="R3241" s="26">
        <v>57.6</v>
      </c>
      <c r="S3241" s="26">
        <v>1.59</v>
      </c>
      <c r="T3241" s="26">
        <v>14.31</v>
      </c>
      <c r="U3241" s="26">
        <v>129.04</v>
      </c>
      <c r="V3241" s="24">
        <v>0.38090000000000002</v>
      </c>
      <c r="W3241" s="1" t="s">
        <v>34</v>
      </c>
      <c r="X3241" s="3"/>
      <c r="Y3241" s="3"/>
      <c r="Z3241" s="5" t="s">
        <v>7980</v>
      </c>
      <c r="AA3241" s="5" t="str">
        <f>VLOOKUP(J3241, sku!B:C, 2, FALSE)</f>
        <v>Travessa Fiat - Locker - - - Idea Adventure Locker - - - Preto</v>
      </c>
      <c r="AB3241" s="3" t="str">
        <f>VLOOKUP(J3241, sku!B:BM, 64, FALSE)</f>
        <v>Fabricação</v>
      </c>
      <c r="AC3241" s="3" t="str">
        <f>LEFT(pedidos[[#This Row],[SKU]],3)</f>
        <v>XFI</v>
      </c>
      <c r="AD3241" s="36" t="str" cm="1">
        <f t="array" aca="1" ref="AD3241" ca="1">IFERROR(
  INDEX(
    montadora[Montadora],
    MATCH(TRUE,LEFT(#REF!,NÚCARACT(montadora[SKU Parcial]))=montadora[SKU Parcial],0)
  ),
  ""
)</f>
        <v/>
      </c>
    </row>
    <row r="3242" spans="1:30" customFormat="1" x14ac:dyDescent="0.25">
      <c r="A3242" s="1" t="s">
        <v>3603</v>
      </c>
      <c r="B3242" s="1" t="s">
        <v>3604</v>
      </c>
      <c r="C3242" s="1" t="s">
        <v>3605</v>
      </c>
      <c r="D3242" s="1" t="s">
        <v>27</v>
      </c>
      <c r="E3242" s="1" t="s">
        <v>867</v>
      </c>
      <c r="F3242" s="1" t="s">
        <v>82</v>
      </c>
      <c r="G3242" s="6" t="s">
        <v>11227</v>
      </c>
      <c r="H3242" s="20" t="s">
        <v>47</v>
      </c>
      <c r="I3242" s="1" t="s">
        <v>36</v>
      </c>
      <c r="J3242" s="1" t="s">
        <v>434</v>
      </c>
      <c r="K3242" s="22">
        <v>45828</v>
      </c>
      <c r="L3242" s="20" t="s">
        <v>33</v>
      </c>
      <c r="M3242" s="26">
        <v>338.8</v>
      </c>
      <c r="N3242" s="20">
        <v>1</v>
      </c>
      <c r="O3242" s="26">
        <v>340.39</v>
      </c>
      <c r="P3242" s="26">
        <v>110</v>
      </c>
      <c r="Q3242" s="27">
        <v>0</v>
      </c>
      <c r="R3242" s="26">
        <v>57.6</v>
      </c>
      <c r="S3242" s="26">
        <v>1.59</v>
      </c>
      <c r="T3242" s="26">
        <v>14.31</v>
      </c>
      <c r="U3242" s="26">
        <v>129.04</v>
      </c>
      <c r="V3242" s="24">
        <v>0.38090000000000002</v>
      </c>
      <c r="W3242" s="1" t="s">
        <v>34</v>
      </c>
      <c r="X3242" s="3"/>
      <c r="Y3242" s="3"/>
      <c r="Z3242" s="5" t="s">
        <v>7980</v>
      </c>
      <c r="AA3242" s="5" t="str">
        <f>VLOOKUP(J3242, sku!B:C, 2, FALSE)</f>
        <v>Travessa Fiat - Locker - - - Palio Locker - - - Grafite</v>
      </c>
      <c r="AB3242" s="3" t="str">
        <f>VLOOKUP(J3242, sku!B:BM, 64, FALSE)</f>
        <v>Fabricação</v>
      </c>
      <c r="AC3242" s="3" t="str">
        <f>LEFT(pedidos[[#This Row],[SKU]],3)</f>
        <v>XFI</v>
      </c>
      <c r="AD3242" s="36" t="str" cm="1">
        <f t="array" aca="1" ref="AD3242" ca="1">IFERROR(
  INDEX(
    montadora[Montadora],
    MATCH(TRUE,LEFT(J3626,NÚCARACT(montadora[SKU Parcial]))=montadora[SKU Parcial],0)
  ),
  ""
)</f>
        <v/>
      </c>
    </row>
    <row r="3243" spans="1:30" customFormat="1" x14ac:dyDescent="0.25">
      <c r="A3243" s="1" t="s">
        <v>3606</v>
      </c>
      <c r="B3243" s="1" t="s">
        <v>3607</v>
      </c>
      <c r="C3243" s="1" t="s">
        <v>751</v>
      </c>
      <c r="D3243" s="1" t="s">
        <v>27</v>
      </c>
      <c r="E3243" s="1" t="s">
        <v>146</v>
      </c>
      <c r="F3243" s="1" t="s">
        <v>147</v>
      </c>
      <c r="G3243" s="6" t="s">
        <v>11227</v>
      </c>
      <c r="H3243" s="20" t="s">
        <v>47</v>
      </c>
      <c r="I3243" s="1" t="s">
        <v>36</v>
      </c>
      <c r="J3243" s="1" t="s">
        <v>156</v>
      </c>
      <c r="K3243" s="22">
        <v>45829</v>
      </c>
      <c r="L3243" s="20" t="s">
        <v>33</v>
      </c>
      <c r="M3243" s="26">
        <v>338.8</v>
      </c>
      <c r="N3243" s="20">
        <v>1</v>
      </c>
      <c r="O3243" s="26">
        <v>340.39</v>
      </c>
      <c r="P3243" s="26">
        <v>110</v>
      </c>
      <c r="Q3243" s="27">
        <v>0</v>
      </c>
      <c r="R3243" s="26">
        <v>57.6</v>
      </c>
      <c r="S3243" s="26">
        <v>1.59</v>
      </c>
      <c r="T3243" s="26">
        <v>14.31</v>
      </c>
      <c r="U3243" s="26">
        <v>129.04</v>
      </c>
      <c r="V3243" s="24">
        <v>0.38090000000000002</v>
      </c>
      <c r="W3243" s="1" t="s">
        <v>34</v>
      </c>
      <c r="X3243" s="3"/>
      <c r="Y3243" s="3"/>
      <c r="Z3243" s="5" t="s">
        <v>7980</v>
      </c>
      <c r="AA3243" s="5" t="str">
        <f>VLOOKUP(J3243, sku!B:C, 2, FALSE)</f>
        <v>Travessa Fiat - Locker - - - Idea Adventure Locker - - - Preto</v>
      </c>
      <c r="AB3243" s="3" t="str">
        <f>VLOOKUP(J3243, sku!B:BM, 64, FALSE)</f>
        <v>Fabricação</v>
      </c>
      <c r="AC3243" s="3" t="str">
        <f>LEFT(pedidos[[#This Row],[SKU]],3)</f>
        <v>XFI</v>
      </c>
      <c r="AD3243" s="36" t="str" cm="1">
        <f t="array" aca="1" ref="AD3243" ca="1">IFERROR(
  INDEX(
    montadora[Montadora],
    MATCH(TRUE,LEFT(J3627,NÚCARACT(montadora[SKU Parcial]))=montadora[SKU Parcial],0)
  ),
  ""
)</f>
        <v/>
      </c>
    </row>
    <row r="3244" spans="1:30" customFormat="1" x14ac:dyDescent="0.25">
      <c r="A3244" s="1" t="s">
        <v>3608</v>
      </c>
      <c r="B3244" s="1" t="s">
        <v>36</v>
      </c>
      <c r="C3244" s="1" t="s">
        <v>3609</v>
      </c>
      <c r="D3244" s="1" t="s">
        <v>27</v>
      </c>
      <c r="E3244" s="1" t="s">
        <v>152</v>
      </c>
      <c r="F3244" s="1" t="s">
        <v>82</v>
      </c>
      <c r="G3244" s="6" t="s">
        <v>11227</v>
      </c>
      <c r="H3244" s="20" t="s">
        <v>47</v>
      </c>
      <c r="I3244" s="1" t="s">
        <v>31</v>
      </c>
      <c r="J3244" s="1" t="s">
        <v>83</v>
      </c>
      <c r="K3244" s="22">
        <v>45835</v>
      </c>
      <c r="L3244" s="20" t="s">
        <v>33</v>
      </c>
      <c r="M3244" s="26">
        <v>338.8</v>
      </c>
      <c r="N3244" s="20">
        <v>1</v>
      </c>
      <c r="O3244" s="26">
        <v>340.39</v>
      </c>
      <c r="P3244" s="26">
        <v>110</v>
      </c>
      <c r="Q3244" s="27">
        <v>0</v>
      </c>
      <c r="R3244" s="26">
        <v>57.6</v>
      </c>
      <c r="S3244" s="26">
        <v>1.59</v>
      </c>
      <c r="T3244" s="26">
        <v>14.31</v>
      </c>
      <c r="U3244" s="26">
        <v>129.04</v>
      </c>
      <c r="V3244" s="24">
        <v>0.38090000000000002</v>
      </c>
      <c r="W3244" s="1" t="s">
        <v>34</v>
      </c>
      <c r="X3244" s="3"/>
      <c r="Y3244" s="3"/>
      <c r="Z3244" s="5" t="s">
        <v>7980</v>
      </c>
      <c r="AA3244" s="5" t="str">
        <f>VLOOKUP(J3244, sku!B:C, 2, FALSE)</f>
        <v>Travessa Fiat - Locker - - - Palio Locker - - - Preto</v>
      </c>
      <c r="AB3244" s="3" t="str">
        <f>VLOOKUP(J3244, sku!B:BM, 64, FALSE)</f>
        <v>Fabricação</v>
      </c>
      <c r="AC3244" s="3" t="str">
        <f>LEFT(pedidos[[#This Row],[SKU]],3)</f>
        <v>XFI</v>
      </c>
      <c r="AD3244" s="36" t="str" cm="1">
        <f t="array" aca="1" ref="AD3244" ca="1">IFERROR(
  INDEX(
    montadora[Montadora],
    MATCH(TRUE,LEFT(J3628,NÚCARACT(montadora[SKU Parcial]))=montadora[SKU Parcial],0)
  ),
  ""
)</f>
        <v/>
      </c>
    </row>
    <row r="3245" spans="1:30" customFormat="1" x14ac:dyDescent="0.25">
      <c r="A3245" s="1" t="s">
        <v>3610</v>
      </c>
      <c r="B3245" s="1" t="s">
        <v>36</v>
      </c>
      <c r="C3245" s="1" t="s">
        <v>925</v>
      </c>
      <c r="D3245" s="1" t="s">
        <v>27</v>
      </c>
      <c r="E3245" s="1" t="s">
        <v>163</v>
      </c>
      <c r="F3245" s="1" t="s">
        <v>82</v>
      </c>
      <c r="G3245" s="6" t="s">
        <v>11227</v>
      </c>
      <c r="H3245" s="20" t="s">
        <v>47</v>
      </c>
      <c r="I3245" s="1" t="s">
        <v>36</v>
      </c>
      <c r="J3245" s="1" t="s">
        <v>164</v>
      </c>
      <c r="K3245" s="22">
        <v>45829</v>
      </c>
      <c r="L3245" s="20" t="s">
        <v>33</v>
      </c>
      <c r="M3245" s="26">
        <v>337.8</v>
      </c>
      <c r="N3245" s="20">
        <v>1</v>
      </c>
      <c r="O3245" s="26">
        <v>339.39</v>
      </c>
      <c r="P3245" s="26">
        <v>110</v>
      </c>
      <c r="Q3245" s="27">
        <v>0</v>
      </c>
      <c r="R3245" s="26">
        <v>57.43</v>
      </c>
      <c r="S3245" s="26">
        <v>1.59</v>
      </c>
      <c r="T3245" s="26">
        <v>14.31</v>
      </c>
      <c r="U3245" s="26">
        <v>128.29</v>
      </c>
      <c r="V3245" s="24">
        <v>0.37980000000000003</v>
      </c>
      <c r="W3245" s="1" t="s">
        <v>34</v>
      </c>
      <c r="X3245" s="3"/>
      <c r="Y3245" s="3"/>
      <c r="Z3245" s="5" t="s">
        <v>7980</v>
      </c>
      <c r="AA3245" s="5" t="str">
        <f>VLOOKUP(J3245, sku!B:C, 2, FALSE)</f>
        <v>Travessa Fiat - Locker - - - Palio Locker - - - Prata</v>
      </c>
      <c r="AB3245" s="3" t="str">
        <f>VLOOKUP(J3245, sku!B:BM, 64, FALSE)</f>
        <v>Fabricação</v>
      </c>
      <c r="AC3245" s="3" t="str">
        <f>LEFT(pedidos[[#This Row],[SKU]],3)</f>
        <v>XFI</v>
      </c>
      <c r="AD3245" s="36" t="str" cm="1">
        <f t="array" aca="1" ref="AD3245" ca="1">IFERROR(
  INDEX(
    montadora[Montadora],
    MATCH(TRUE,LEFT(J3629,NÚCARACT(montadora[SKU Parcial]))=montadora[SKU Parcial],0)
  ),
  ""
)</f>
        <v/>
      </c>
    </row>
    <row r="3246" spans="1:30" x14ac:dyDescent="0.25">
      <c r="A3246" s="42" t="s">
        <v>9164</v>
      </c>
      <c r="B3246" s="42"/>
      <c r="C3246" s="42"/>
      <c r="D3246" s="42"/>
      <c r="E3246" s="42">
        <v>22693880299</v>
      </c>
      <c r="F3246" s="42" t="s">
        <v>8413</v>
      </c>
      <c r="G3246" s="42" t="s">
        <v>11227</v>
      </c>
      <c r="H3246" s="19"/>
      <c r="I3246" s="42"/>
      <c r="J3246" s="42" t="s">
        <v>156</v>
      </c>
      <c r="K3246" s="21">
        <v>45788</v>
      </c>
      <c r="L3246" s="19" t="s">
        <v>8443</v>
      </c>
      <c r="M3246" s="44">
        <v>338.8</v>
      </c>
      <c r="N3246" s="19">
        <v>1</v>
      </c>
      <c r="O3246" s="44">
        <v>338.8</v>
      </c>
      <c r="P3246" s="44">
        <v>110</v>
      </c>
      <c r="Q3246" s="44">
        <v>25.78</v>
      </c>
      <c r="R3246" s="44">
        <v>78.540000000000006</v>
      </c>
      <c r="S3246" s="44">
        <v>0</v>
      </c>
      <c r="T3246" s="44">
        <v>0</v>
      </c>
      <c r="U3246" s="44">
        <v>124.48</v>
      </c>
      <c r="V3246" s="23">
        <v>0.3674</v>
      </c>
      <c r="W3246" s="42" t="s">
        <v>34</v>
      </c>
      <c r="X3246" s="43"/>
      <c r="Y3246" s="43"/>
      <c r="Z3246" s="43" t="s">
        <v>8442</v>
      </c>
      <c r="AA3246" s="43" t="str">
        <f>VLOOKUP(J3246, sku!B:C, 2, FALSE)</f>
        <v>Travessa Fiat - Locker - - - Idea Adventure Locker - - - Preto</v>
      </c>
      <c r="AB3246" s="45" t="str">
        <f>VLOOKUP(J3246, sku!B:BM, 64, FALSE)</f>
        <v>Fabricação</v>
      </c>
      <c r="AC3246" s="45" t="str">
        <f>LEFT(pedidos[[#This Row],[SKU]],3)</f>
        <v>XFI</v>
      </c>
      <c r="AD3246" s="36" t="str" cm="1">
        <f t="array" aca="1" ref="AD3246" ca="1">IFERROR(
  INDEX(
    montadora[Montadora],
    MATCH(TRUE,LEFT(#REF!,NÚCARACT(montadora[SKU Parcial]))=montadora[SKU Parcial],0)
  ),
  ""
)</f>
        <v/>
      </c>
    </row>
    <row r="3247" spans="1:30" x14ac:dyDescent="0.25">
      <c r="A3247" s="42" t="s">
        <v>8326</v>
      </c>
      <c r="B3247" s="42"/>
      <c r="C3247" s="42"/>
      <c r="D3247" s="42"/>
      <c r="E3247" s="42">
        <v>22693880299</v>
      </c>
      <c r="F3247" s="42" t="s">
        <v>8413</v>
      </c>
      <c r="G3247" s="42" t="s">
        <v>11227</v>
      </c>
      <c r="H3247" s="19"/>
      <c r="I3247" s="42"/>
      <c r="J3247" s="42" t="s">
        <v>156</v>
      </c>
      <c r="K3247" s="21">
        <v>45812</v>
      </c>
      <c r="L3247" s="19" t="s">
        <v>8443</v>
      </c>
      <c r="M3247" s="44">
        <v>338.8</v>
      </c>
      <c r="N3247" s="19">
        <v>1</v>
      </c>
      <c r="O3247" s="44">
        <v>338.8</v>
      </c>
      <c r="P3247" s="44">
        <v>110</v>
      </c>
      <c r="Q3247" s="44">
        <v>27.88</v>
      </c>
      <c r="R3247" s="44">
        <v>78.540000000000006</v>
      </c>
      <c r="S3247" s="44">
        <v>0</v>
      </c>
      <c r="T3247" s="44">
        <v>0</v>
      </c>
      <c r="U3247" s="44">
        <v>122.38</v>
      </c>
      <c r="V3247" s="23">
        <v>0.36120000000000002</v>
      </c>
      <c r="W3247" s="42" t="s">
        <v>34</v>
      </c>
      <c r="X3247" s="43"/>
      <c r="Y3247" s="43"/>
      <c r="Z3247" s="43" t="s">
        <v>8442</v>
      </c>
      <c r="AA3247" s="43" t="str">
        <f>VLOOKUP(J3247, sku!B:C, 2, FALSE)</f>
        <v>Travessa Fiat - Locker - - - Idea Adventure Locker - - - Preto</v>
      </c>
      <c r="AB3247" s="45" t="str">
        <f>VLOOKUP(J3247, sku!B:BM, 64, FALSE)</f>
        <v>Fabricação</v>
      </c>
      <c r="AC3247" s="45" t="str">
        <f>LEFT(pedidos[[#This Row],[SKU]],3)</f>
        <v>XFI</v>
      </c>
      <c r="AD3247" s="36" t="str" cm="1">
        <f t="array" aca="1" ref="AD3247" ca="1">IFERROR(
  INDEX(
    montadora[Montadora],
    MATCH(TRUE,LEFT(#REF!,NÚCARACT(montadora[SKU Parcial]))=montadora[SKU Parcial],0)
  ),
  ""
)</f>
        <v/>
      </c>
    </row>
    <row r="3248" spans="1:30" x14ac:dyDescent="0.25">
      <c r="A3248" s="42" t="s">
        <v>9162</v>
      </c>
      <c r="B3248" s="42"/>
      <c r="C3248" s="42"/>
      <c r="D3248" s="42"/>
      <c r="E3248" s="42">
        <v>23297894728</v>
      </c>
      <c r="F3248" s="42" t="s">
        <v>8414</v>
      </c>
      <c r="G3248" s="42" t="s">
        <v>11227</v>
      </c>
      <c r="H3248" s="19"/>
      <c r="I3248" s="42"/>
      <c r="J3248" s="42" t="s">
        <v>83</v>
      </c>
      <c r="K3248" s="21">
        <v>45793</v>
      </c>
      <c r="L3248" s="19" t="s">
        <v>8443</v>
      </c>
      <c r="M3248" s="44">
        <v>328.8</v>
      </c>
      <c r="N3248" s="19">
        <v>1</v>
      </c>
      <c r="O3248" s="44">
        <v>328.8</v>
      </c>
      <c r="P3248" s="44">
        <v>110</v>
      </c>
      <c r="Q3248" s="44">
        <v>25.02</v>
      </c>
      <c r="R3248" s="44">
        <v>76.34</v>
      </c>
      <c r="S3248" s="44">
        <v>0</v>
      </c>
      <c r="T3248" s="44">
        <v>0</v>
      </c>
      <c r="U3248" s="44">
        <v>117.44</v>
      </c>
      <c r="V3248" s="23">
        <v>0.35720000000000002</v>
      </c>
      <c r="W3248" s="42" t="s">
        <v>34</v>
      </c>
      <c r="X3248" s="43"/>
      <c r="Y3248" s="43"/>
      <c r="Z3248" s="43" t="s">
        <v>8442</v>
      </c>
      <c r="AA3248" s="43" t="str">
        <f>VLOOKUP(J3248, sku!B:C, 2, FALSE)</f>
        <v>Travessa Fiat - Locker - - - Palio Locker - - - Preto</v>
      </c>
      <c r="AB3248" s="45" t="str">
        <f>VLOOKUP(J3248, sku!B:BM, 64, FALSE)</f>
        <v>Fabricação</v>
      </c>
      <c r="AC3248" s="45" t="str">
        <f>LEFT(pedidos[[#This Row],[SKU]],3)</f>
        <v>XFI</v>
      </c>
      <c r="AD3248" s="36" t="str" cm="1">
        <f t="array" aca="1" ref="AD3248" ca="1">IFERROR(
  INDEX(
    montadora[Montadora],
    MATCH(TRUE,LEFT(J3633,NÚCARACT(montadora[SKU Parcial]))=montadora[SKU Parcial],0)
  ),
  ""
)</f>
        <v/>
      </c>
    </row>
    <row r="3249" spans="1:30" x14ac:dyDescent="0.25">
      <c r="A3249" s="42" t="s">
        <v>9163</v>
      </c>
      <c r="B3249" s="42"/>
      <c r="C3249" s="42"/>
      <c r="D3249" s="42"/>
      <c r="E3249" s="42">
        <v>23297894728</v>
      </c>
      <c r="F3249" s="42" t="s">
        <v>8414</v>
      </c>
      <c r="G3249" s="42" t="s">
        <v>11227</v>
      </c>
      <c r="H3249" s="19"/>
      <c r="I3249" s="42"/>
      <c r="J3249" s="42" t="s">
        <v>164</v>
      </c>
      <c r="K3249" s="21">
        <v>45792</v>
      </c>
      <c r="L3249" s="19" t="s">
        <v>8443</v>
      </c>
      <c r="M3249" s="44">
        <v>328.8</v>
      </c>
      <c r="N3249" s="19">
        <v>1</v>
      </c>
      <c r="O3249" s="44">
        <v>328.8</v>
      </c>
      <c r="P3249" s="44">
        <v>110</v>
      </c>
      <c r="Q3249" s="44">
        <v>25.02</v>
      </c>
      <c r="R3249" s="44">
        <v>76.34</v>
      </c>
      <c r="S3249" s="44">
        <v>0</v>
      </c>
      <c r="T3249" s="44">
        <v>0</v>
      </c>
      <c r="U3249" s="44">
        <v>117.44</v>
      </c>
      <c r="V3249" s="23">
        <v>0.35720000000000002</v>
      </c>
      <c r="W3249" s="42" t="s">
        <v>34</v>
      </c>
      <c r="X3249" s="43"/>
      <c r="Y3249" s="43"/>
      <c r="Z3249" s="43" t="s">
        <v>8442</v>
      </c>
      <c r="AA3249" s="43" t="str">
        <f>VLOOKUP(J3249, sku!B:C, 2, FALSE)</f>
        <v>Travessa Fiat - Locker - - - Palio Locker - - - Prata</v>
      </c>
      <c r="AB3249" s="45" t="str">
        <f>VLOOKUP(J3249, sku!B:BM, 64, FALSE)</f>
        <v>Fabricação</v>
      </c>
      <c r="AC3249" s="45" t="str">
        <f>LEFT(pedidos[[#This Row],[SKU]],3)</f>
        <v>XFI</v>
      </c>
      <c r="AD3249" s="36" t="str" cm="1">
        <f t="array" aca="1" ref="AD3249" ca="1">IFERROR(
  INDEX(
    montadora[Montadora],
    MATCH(TRUE,LEFT(J3634,NÚCARACT(montadora[SKU Parcial]))=montadora[SKU Parcial],0)
  ),
  ""
)</f>
        <v/>
      </c>
    </row>
    <row r="3250" spans="1:30" x14ac:dyDescent="0.25">
      <c r="A3250" s="42" t="s">
        <v>9165</v>
      </c>
      <c r="B3250" s="42"/>
      <c r="C3250" s="42"/>
      <c r="D3250" s="42"/>
      <c r="E3250" s="42">
        <v>23297894728</v>
      </c>
      <c r="F3250" s="42" t="s">
        <v>8414</v>
      </c>
      <c r="G3250" s="42" t="s">
        <v>11227</v>
      </c>
      <c r="H3250" s="19"/>
      <c r="I3250" s="42"/>
      <c r="J3250" s="42" t="s">
        <v>164</v>
      </c>
      <c r="K3250" s="21">
        <v>45782</v>
      </c>
      <c r="L3250" s="19" t="s">
        <v>8443</v>
      </c>
      <c r="M3250" s="44">
        <v>328.8</v>
      </c>
      <c r="N3250" s="19">
        <v>1</v>
      </c>
      <c r="O3250" s="44">
        <v>328.8</v>
      </c>
      <c r="P3250" s="44">
        <v>110</v>
      </c>
      <c r="Q3250" s="44">
        <v>25.02</v>
      </c>
      <c r="R3250" s="44">
        <v>76.34</v>
      </c>
      <c r="S3250" s="44">
        <v>0</v>
      </c>
      <c r="T3250" s="44">
        <v>0</v>
      </c>
      <c r="U3250" s="44">
        <v>117.44</v>
      </c>
      <c r="V3250" s="23">
        <v>0.35720000000000002</v>
      </c>
      <c r="W3250" s="42" t="s">
        <v>34</v>
      </c>
      <c r="X3250" s="43"/>
      <c r="Y3250" s="43"/>
      <c r="Z3250" s="43" t="s">
        <v>8442</v>
      </c>
      <c r="AA3250" s="43" t="str">
        <f>VLOOKUP(J3250, sku!B:C, 2, FALSE)</f>
        <v>Travessa Fiat - Locker - - - Palio Locker - - - Prata</v>
      </c>
      <c r="AB3250" s="45" t="str">
        <f>VLOOKUP(J3250, sku!B:BM, 64, FALSE)</f>
        <v>Fabricação</v>
      </c>
      <c r="AC3250" s="45" t="str">
        <f>LEFT(pedidos[[#This Row],[SKU]],3)</f>
        <v>XFI</v>
      </c>
      <c r="AD3250" s="36" t="str" cm="1">
        <f t="array" aca="1" ref="AD3250" ca="1">IFERROR(
  INDEX(
    montadora[Montadora],
    MATCH(TRUE,LEFT(#REF!,NÚCARACT(montadora[SKU Parcial]))=montadora[SKU Parcial],0)
  ),
  ""
)</f>
        <v/>
      </c>
    </row>
    <row r="3251" spans="1:30" customFormat="1" x14ac:dyDescent="0.25">
      <c r="A3251" s="1" t="s">
        <v>6129</v>
      </c>
      <c r="B3251" s="1" t="s">
        <v>6130</v>
      </c>
      <c r="C3251" s="1" t="s">
        <v>6131</v>
      </c>
      <c r="D3251" s="1" t="s">
        <v>617</v>
      </c>
      <c r="E3251" s="1" t="s">
        <v>3599</v>
      </c>
      <c r="F3251" s="1" t="s">
        <v>82</v>
      </c>
      <c r="G3251" s="6" t="s">
        <v>11227</v>
      </c>
      <c r="H3251" s="20" t="s">
        <v>47</v>
      </c>
      <c r="I3251" s="1" t="s">
        <v>36</v>
      </c>
      <c r="J3251" s="1" t="s">
        <v>164</v>
      </c>
      <c r="K3251" s="22">
        <v>45781</v>
      </c>
      <c r="L3251" s="16" t="s">
        <v>11229</v>
      </c>
      <c r="M3251" s="26">
        <v>338.8</v>
      </c>
      <c r="N3251" s="20">
        <v>1</v>
      </c>
      <c r="O3251" s="26">
        <v>338.8</v>
      </c>
      <c r="P3251" s="26">
        <v>110</v>
      </c>
      <c r="Q3251" s="26">
        <v>25.78</v>
      </c>
      <c r="R3251" s="26">
        <v>57.6</v>
      </c>
      <c r="S3251" s="26">
        <v>0</v>
      </c>
      <c r="T3251" s="26">
        <v>24.95</v>
      </c>
      <c r="U3251" s="26">
        <v>120.47</v>
      </c>
      <c r="V3251" s="24">
        <v>0.35560000000000003</v>
      </c>
      <c r="W3251" s="1" t="s">
        <v>34</v>
      </c>
      <c r="X3251" s="3"/>
      <c r="Y3251" s="3"/>
      <c r="Z3251" s="5" t="s">
        <v>7980</v>
      </c>
      <c r="AA3251" s="5" t="str">
        <f>VLOOKUP(J3251, sku!B:C, 2, FALSE)</f>
        <v>Travessa Fiat - Locker - - - Palio Locker - - - Prata</v>
      </c>
      <c r="AB3251" s="3" t="str">
        <f>VLOOKUP(J3251, sku!B:BM, 64, FALSE)</f>
        <v>Fabricação</v>
      </c>
      <c r="AC3251" s="3" t="str">
        <f>LEFT(pedidos[[#This Row],[SKU]],3)</f>
        <v>XFI</v>
      </c>
      <c r="AD3251" s="36" t="str" cm="1">
        <f t="array" aca="1" ref="AD3251" ca="1">IFERROR(
  INDEX(
    montadora[Montadora],
    MATCH(TRUE,LEFT(#REF!,NÚCARACT(montadora[SKU Parcial]))=montadora[SKU Parcial],0)
  ),
  ""
)</f>
        <v/>
      </c>
    </row>
    <row r="3252" spans="1:30" customFormat="1" x14ac:dyDescent="0.25">
      <c r="A3252" s="1" t="s">
        <v>6132</v>
      </c>
      <c r="B3252" s="1" t="s">
        <v>6133</v>
      </c>
      <c r="C3252" s="1" t="s">
        <v>6134</v>
      </c>
      <c r="D3252" s="1" t="s">
        <v>188</v>
      </c>
      <c r="E3252" s="1" t="s">
        <v>152</v>
      </c>
      <c r="F3252" s="1" t="s">
        <v>82</v>
      </c>
      <c r="G3252" s="6" t="s">
        <v>11227</v>
      </c>
      <c r="H3252" s="20" t="s">
        <v>47</v>
      </c>
      <c r="I3252" s="1" t="s">
        <v>36</v>
      </c>
      <c r="J3252" s="1" t="s">
        <v>83</v>
      </c>
      <c r="K3252" s="22">
        <v>45781</v>
      </c>
      <c r="L3252" s="16" t="s">
        <v>11229</v>
      </c>
      <c r="M3252" s="26">
        <v>338.8</v>
      </c>
      <c r="N3252" s="20">
        <v>1</v>
      </c>
      <c r="O3252" s="26">
        <v>338.8</v>
      </c>
      <c r="P3252" s="26">
        <v>110</v>
      </c>
      <c r="Q3252" s="26">
        <v>25.78</v>
      </c>
      <c r="R3252" s="26">
        <v>57.6</v>
      </c>
      <c r="S3252" s="26">
        <v>0</v>
      </c>
      <c r="T3252" s="26">
        <v>24.95</v>
      </c>
      <c r="U3252" s="26">
        <v>120.47</v>
      </c>
      <c r="V3252" s="24">
        <v>0.35560000000000003</v>
      </c>
      <c r="W3252" s="1" t="s">
        <v>34</v>
      </c>
      <c r="X3252" s="3"/>
      <c r="Y3252" s="3"/>
      <c r="Z3252" s="5" t="s">
        <v>7980</v>
      </c>
      <c r="AA3252" s="5" t="str">
        <f>VLOOKUP(J3252, sku!B:C, 2, FALSE)</f>
        <v>Travessa Fiat - Locker - - - Palio Locker - - - Preto</v>
      </c>
      <c r="AB3252" s="3" t="str">
        <f>VLOOKUP(J3252, sku!B:BM, 64, FALSE)</f>
        <v>Fabricação</v>
      </c>
      <c r="AC3252" s="3" t="str">
        <f>LEFT(pedidos[[#This Row],[SKU]],3)</f>
        <v>XFI</v>
      </c>
      <c r="AD3252" s="36" t="str" cm="1">
        <f t="array" aca="1" ref="AD3252" ca="1">IFERROR(
  INDEX(
    montadora[Montadora],
    MATCH(TRUE,LEFT(J3635,NÚCARACT(montadora[SKU Parcial]))=montadora[SKU Parcial],0)
  ),
  ""
)</f>
        <v/>
      </c>
    </row>
    <row r="3253" spans="1:30" customFormat="1" x14ac:dyDescent="0.25">
      <c r="A3253" s="1" t="s">
        <v>6135</v>
      </c>
      <c r="B3253" s="1" t="s">
        <v>6136</v>
      </c>
      <c r="C3253" s="1" t="s">
        <v>972</v>
      </c>
      <c r="D3253" s="1" t="s">
        <v>45</v>
      </c>
      <c r="E3253" s="1" t="s">
        <v>3799</v>
      </c>
      <c r="F3253" s="1" t="s">
        <v>82</v>
      </c>
      <c r="G3253" s="6" t="s">
        <v>11227</v>
      </c>
      <c r="H3253" s="20" t="s">
        <v>47</v>
      </c>
      <c r="I3253" s="1" t="s">
        <v>31</v>
      </c>
      <c r="J3253" s="1" t="s">
        <v>434</v>
      </c>
      <c r="K3253" s="22">
        <v>45786</v>
      </c>
      <c r="L3253" s="16" t="s">
        <v>11229</v>
      </c>
      <c r="M3253" s="26">
        <v>338.8</v>
      </c>
      <c r="N3253" s="20">
        <v>1</v>
      </c>
      <c r="O3253" s="26">
        <v>338.8</v>
      </c>
      <c r="P3253" s="26">
        <v>110</v>
      </c>
      <c r="Q3253" s="26">
        <v>25.78</v>
      </c>
      <c r="R3253" s="26">
        <v>57.6</v>
      </c>
      <c r="S3253" s="26">
        <v>0</v>
      </c>
      <c r="T3253" s="26">
        <v>24.95</v>
      </c>
      <c r="U3253" s="26">
        <v>120.47</v>
      </c>
      <c r="V3253" s="24">
        <v>0.35560000000000003</v>
      </c>
      <c r="W3253" s="1" t="s">
        <v>34</v>
      </c>
      <c r="X3253" s="3"/>
      <c r="Y3253" s="3"/>
      <c r="Z3253" s="5" t="s">
        <v>7980</v>
      </c>
      <c r="AA3253" s="5" t="str">
        <f>VLOOKUP(J3253, sku!B:C, 2, FALSE)</f>
        <v>Travessa Fiat - Locker - - - Palio Locker - - - Grafite</v>
      </c>
      <c r="AB3253" s="3" t="str">
        <f>VLOOKUP(J3253, sku!B:BM, 64, FALSE)</f>
        <v>Fabricação</v>
      </c>
      <c r="AC3253" s="3" t="str">
        <f>LEFT(pedidos[[#This Row],[SKU]],3)</f>
        <v>XFI</v>
      </c>
      <c r="AD3253" s="36" t="str" cm="1">
        <f t="array" aca="1" ref="AD3253" ca="1">IFERROR(
  INDEX(
    montadora[Montadora],
    MATCH(TRUE,LEFT(J3636,NÚCARACT(montadora[SKU Parcial]))=montadora[SKU Parcial],0)
  ),
  ""
)</f>
        <v/>
      </c>
    </row>
    <row r="3254" spans="1:30" customFormat="1" x14ac:dyDescent="0.25">
      <c r="A3254" s="1" t="s">
        <v>6137</v>
      </c>
      <c r="B3254" s="1" t="s">
        <v>6138</v>
      </c>
      <c r="C3254" s="1" t="s">
        <v>1335</v>
      </c>
      <c r="D3254" s="1" t="s">
        <v>319</v>
      </c>
      <c r="E3254" s="1" t="s">
        <v>3799</v>
      </c>
      <c r="F3254" s="1" t="s">
        <v>82</v>
      </c>
      <c r="G3254" s="6" t="s">
        <v>11227</v>
      </c>
      <c r="H3254" s="20" t="s">
        <v>47</v>
      </c>
      <c r="I3254" s="1" t="s">
        <v>31</v>
      </c>
      <c r="J3254" s="1" t="s">
        <v>83</v>
      </c>
      <c r="K3254" s="22">
        <v>45787</v>
      </c>
      <c r="L3254" s="16" t="s">
        <v>11229</v>
      </c>
      <c r="M3254" s="26">
        <v>338.8</v>
      </c>
      <c r="N3254" s="20">
        <v>1</v>
      </c>
      <c r="O3254" s="26">
        <v>338.8</v>
      </c>
      <c r="P3254" s="26">
        <v>110</v>
      </c>
      <c r="Q3254" s="26">
        <v>25.78</v>
      </c>
      <c r="R3254" s="26">
        <v>57.6</v>
      </c>
      <c r="S3254" s="26">
        <v>0</v>
      </c>
      <c r="T3254" s="26">
        <v>24.95</v>
      </c>
      <c r="U3254" s="26">
        <v>120.47</v>
      </c>
      <c r="V3254" s="24">
        <v>0.35560000000000003</v>
      </c>
      <c r="W3254" s="1" t="s">
        <v>34</v>
      </c>
      <c r="X3254" s="3"/>
      <c r="Y3254" s="3"/>
      <c r="Z3254" s="5" t="s">
        <v>7980</v>
      </c>
      <c r="AA3254" s="5" t="str">
        <f>VLOOKUP(J3254, sku!B:C, 2, FALSE)</f>
        <v>Travessa Fiat - Locker - - - Palio Locker - - - Preto</v>
      </c>
      <c r="AB3254" s="3" t="str">
        <f>VLOOKUP(J3254, sku!B:BM, 64, FALSE)</f>
        <v>Fabricação</v>
      </c>
      <c r="AC3254" s="3" t="str">
        <f>LEFT(pedidos[[#This Row],[SKU]],3)</f>
        <v>XFI</v>
      </c>
      <c r="AD3254" s="36" t="str" cm="1">
        <f t="array" aca="1" ref="AD3254" ca="1">IFERROR(
  INDEX(
    montadora[Montadora],
    MATCH(TRUE,LEFT(J3637,NÚCARACT(montadora[SKU Parcial]))=montadora[SKU Parcial],0)
  ),
  ""
)</f>
        <v/>
      </c>
    </row>
    <row r="3255" spans="1:30" customFormat="1" x14ac:dyDescent="0.25">
      <c r="A3255" s="1" t="s">
        <v>6139</v>
      </c>
      <c r="B3255" s="1" t="s">
        <v>6140</v>
      </c>
      <c r="C3255" s="1" t="s">
        <v>207</v>
      </c>
      <c r="D3255" s="1" t="s">
        <v>27</v>
      </c>
      <c r="E3255" s="1" t="s">
        <v>3799</v>
      </c>
      <c r="F3255" s="1" t="s">
        <v>82</v>
      </c>
      <c r="G3255" s="6" t="s">
        <v>11227</v>
      </c>
      <c r="H3255" s="20" t="s">
        <v>47</v>
      </c>
      <c r="I3255" s="1" t="s">
        <v>31</v>
      </c>
      <c r="J3255" s="1" t="s">
        <v>83</v>
      </c>
      <c r="K3255" s="22">
        <v>45788</v>
      </c>
      <c r="L3255" s="16" t="s">
        <v>11229</v>
      </c>
      <c r="M3255" s="26">
        <v>338.8</v>
      </c>
      <c r="N3255" s="20">
        <v>1</v>
      </c>
      <c r="O3255" s="26">
        <v>338.8</v>
      </c>
      <c r="P3255" s="26">
        <v>110</v>
      </c>
      <c r="Q3255" s="26">
        <v>25.78</v>
      </c>
      <c r="R3255" s="26">
        <v>57.6</v>
      </c>
      <c r="S3255" s="26">
        <v>0</v>
      </c>
      <c r="T3255" s="26">
        <v>24.95</v>
      </c>
      <c r="U3255" s="26">
        <v>120.47</v>
      </c>
      <c r="V3255" s="24">
        <v>0.35560000000000003</v>
      </c>
      <c r="W3255" s="1" t="s">
        <v>34</v>
      </c>
      <c r="X3255" s="3"/>
      <c r="Y3255" s="3"/>
      <c r="Z3255" s="5" t="s">
        <v>7980</v>
      </c>
      <c r="AA3255" s="5" t="str">
        <f>VLOOKUP(J3255, sku!B:C, 2, FALSE)</f>
        <v>Travessa Fiat - Locker - - - Palio Locker - - - Preto</v>
      </c>
      <c r="AB3255" s="3" t="str">
        <f>VLOOKUP(J3255, sku!B:BM, 64, FALSE)</f>
        <v>Fabricação</v>
      </c>
      <c r="AC3255" s="3" t="str">
        <f>LEFT(pedidos[[#This Row],[SKU]],3)</f>
        <v>XFI</v>
      </c>
      <c r="AD3255" s="36" t="str" cm="1">
        <f t="array" aca="1" ref="AD3255" ca="1">IFERROR(
  INDEX(
    montadora[Montadora],
    MATCH(TRUE,LEFT(#REF!,NÚCARACT(montadora[SKU Parcial]))=montadora[SKU Parcial],0)
  ),
  ""
)</f>
        <v/>
      </c>
    </row>
    <row r="3256" spans="1:30" customFormat="1" x14ac:dyDescent="0.25">
      <c r="A3256" s="1" t="s">
        <v>6141</v>
      </c>
      <c r="B3256" s="1" t="s">
        <v>6142</v>
      </c>
      <c r="C3256" s="1" t="s">
        <v>6143</v>
      </c>
      <c r="D3256" s="1" t="s">
        <v>319</v>
      </c>
      <c r="E3256" s="1" t="s">
        <v>3799</v>
      </c>
      <c r="F3256" s="1" t="s">
        <v>82</v>
      </c>
      <c r="G3256" s="6" t="s">
        <v>11227</v>
      </c>
      <c r="H3256" s="20" t="s">
        <v>47</v>
      </c>
      <c r="I3256" s="1" t="s">
        <v>31</v>
      </c>
      <c r="J3256" s="1" t="s">
        <v>434</v>
      </c>
      <c r="K3256" s="22">
        <v>45788</v>
      </c>
      <c r="L3256" s="16" t="s">
        <v>11229</v>
      </c>
      <c r="M3256" s="26">
        <v>338.8</v>
      </c>
      <c r="N3256" s="20">
        <v>1</v>
      </c>
      <c r="O3256" s="26">
        <v>338.8</v>
      </c>
      <c r="P3256" s="26">
        <v>110</v>
      </c>
      <c r="Q3256" s="26">
        <v>25.78</v>
      </c>
      <c r="R3256" s="26">
        <v>57.6</v>
      </c>
      <c r="S3256" s="26">
        <v>0</v>
      </c>
      <c r="T3256" s="26">
        <v>24.95</v>
      </c>
      <c r="U3256" s="26">
        <v>120.47</v>
      </c>
      <c r="V3256" s="24">
        <v>0.35560000000000003</v>
      </c>
      <c r="W3256" s="1" t="s">
        <v>34</v>
      </c>
      <c r="X3256" s="3"/>
      <c r="Y3256" s="3"/>
      <c r="Z3256" s="5" t="s">
        <v>7980</v>
      </c>
      <c r="AA3256" s="5" t="str">
        <f>VLOOKUP(J3256, sku!B:C, 2, FALSE)</f>
        <v>Travessa Fiat - Locker - - - Palio Locker - - - Grafite</v>
      </c>
      <c r="AB3256" s="3" t="str">
        <f>VLOOKUP(J3256, sku!B:BM, 64, FALSE)</f>
        <v>Fabricação</v>
      </c>
      <c r="AC3256" s="3" t="str">
        <f>LEFT(pedidos[[#This Row],[SKU]],3)</f>
        <v>XFI</v>
      </c>
      <c r="AD3256" s="36" t="str" cm="1">
        <f t="array" aca="1" ref="AD3256" ca="1">IFERROR(
  INDEX(
    montadora[Montadora],
    MATCH(TRUE,LEFT(#REF!,NÚCARACT(montadora[SKU Parcial]))=montadora[SKU Parcial],0)
  ),
  ""
)</f>
        <v/>
      </c>
    </row>
    <row r="3257" spans="1:30" customFormat="1" x14ac:dyDescent="0.25">
      <c r="A3257" s="1" t="s">
        <v>6144</v>
      </c>
      <c r="B3257" s="1" t="s">
        <v>6145</v>
      </c>
      <c r="C3257" s="1" t="s">
        <v>6146</v>
      </c>
      <c r="D3257" s="1" t="s">
        <v>420</v>
      </c>
      <c r="E3257" s="1" t="s">
        <v>3799</v>
      </c>
      <c r="F3257" s="1" t="s">
        <v>82</v>
      </c>
      <c r="G3257" s="6" t="s">
        <v>11227</v>
      </c>
      <c r="H3257" s="20" t="s">
        <v>47</v>
      </c>
      <c r="I3257" s="1" t="s">
        <v>36</v>
      </c>
      <c r="J3257" s="1" t="s">
        <v>83</v>
      </c>
      <c r="K3257" s="22">
        <v>45789</v>
      </c>
      <c r="L3257" s="16" t="s">
        <v>11229</v>
      </c>
      <c r="M3257" s="26">
        <v>338.8</v>
      </c>
      <c r="N3257" s="20">
        <v>1</v>
      </c>
      <c r="O3257" s="26">
        <v>338.8</v>
      </c>
      <c r="P3257" s="26">
        <v>110</v>
      </c>
      <c r="Q3257" s="26">
        <v>25.78</v>
      </c>
      <c r="R3257" s="26">
        <v>57.6</v>
      </c>
      <c r="S3257" s="26">
        <v>0</v>
      </c>
      <c r="T3257" s="26">
        <v>24.95</v>
      </c>
      <c r="U3257" s="26">
        <v>120.47</v>
      </c>
      <c r="V3257" s="24">
        <v>0.35560000000000003</v>
      </c>
      <c r="W3257" s="1" t="s">
        <v>34</v>
      </c>
      <c r="X3257" s="3"/>
      <c r="Y3257" s="3"/>
      <c r="Z3257" s="5" t="s">
        <v>7980</v>
      </c>
      <c r="AA3257" s="5" t="str">
        <f>VLOOKUP(J3257, sku!B:C, 2, FALSE)</f>
        <v>Travessa Fiat - Locker - - - Palio Locker - - - Preto</v>
      </c>
      <c r="AB3257" s="3" t="str">
        <f>VLOOKUP(J3257, sku!B:BM, 64, FALSE)</f>
        <v>Fabricação</v>
      </c>
      <c r="AC3257" s="3" t="str">
        <f>LEFT(pedidos[[#This Row],[SKU]],3)</f>
        <v>XFI</v>
      </c>
      <c r="AD3257" s="36" t="str" cm="1">
        <f t="array" aca="1" ref="AD3257" ca="1">IFERROR(
  INDEX(
    montadora[Montadora],
    MATCH(TRUE,LEFT(J3638,NÚCARACT(montadora[SKU Parcial]))=montadora[SKU Parcial],0)
  ),
  ""
)</f>
        <v/>
      </c>
    </row>
    <row r="3258" spans="1:30" customFormat="1" x14ac:dyDescent="0.25">
      <c r="A3258" s="1" t="s">
        <v>6147</v>
      </c>
      <c r="B3258" s="1" t="s">
        <v>6148</v>
      </c>
      <c r="C3258" s="1" t="s">
        <v>5160</v>
      </c>
      <c r="D3258" s="1" t="s">
        <v>191</v>
      </c>
      <c r="E3258" s="1" t="s">
        <v>3799</v>
      </c>
      <c r="F3258" s="1" t="s">
        <v>82</v>
      </c>
      <c r="G3258" s="6" t="s">
        <v>11227</v>
      </c>
      <c r="H3258" s="20" t="s">
        <v>47</v>
      </c>
      <c r="I3258" s="1" t="s">
        <v>36</v>
      </c>
      <c r="J3258" s="1" t="s">
        <v>83</v>
      </c>
      <c r="K3258" s="22">
        <v>45790</v>
      </c>
      <c r="L3258" s="16" t="s">
        <v>11229</v>
      </c>
      <c r="M3258" s="26">
        <v>338.8</v>
      </c>
      <c r="N3258" s="20">
        <v>1</v>
      </c>
      <c r="O3258" s="26">
        <v>338.8</v>
      </c>
      <c r="P3258" s="26">
        <v>110</v>
      </c>
      <c r="Q3258" s="26">
        <v>25.78</v>
      </c>
      <c r="R3258" s="26">
        <v>57.6</v>
      </c>
      <c r="S3258" s="26">
        <v>0</v>
      </c>
      <c r="T3258" s="26">
        <v>24.95</v>
      </c>
      <c r="U3258" s="26">
        <v>120.47</v>
      </c>
      <c r="V3258" s="24">
        <v>0.35560000000000003</v>
      </c>
      <c r="W3258" s="1" t="s">
        <v>34</v>
      </c>
      <c r="X3258" s="3"/>
      <c r="Y3258" s="3"/>
      <c r="Z3258" s="5" t="s">
        <v>7980</v>
      </c>
      <c r="AA3258" s="5" t="str">
        <f>VLOOKUP(J3258, sku!B:C, 2, FALSE)</f>
        <v>Travessa Fiat - Locker - - - Palio Locker - - - Preto</v>
      </c>
      <c r="AB3258" s="3" t="str">
        <f>VLOOKUP(J3258, sku!B:BM, 64, FALSE)</f>
        <v>Fabricação</v>
      </c>
      <c r="AC3258" s="3" t="str">
        <f>LEFT(pedidos[[#This Row],[SKU]],3)</f>
        <v>XFI</v>
      </c>
      <c r="AD3258" s="36" t="str" cm="1">
        <f t="array" aca="1" ref="AD3258" ca="1">IFERROR(
  INDEX(
    montadora[Montadora],
    MATCH(TRUE,LEFT(#REF!,NÚCARACT(montadora[SKU Parcial]))=montadora[SKU Parcial],0)
  ),
  ""
)</f>
        <v/>
      </c>
    </row>
    <row r="3259" spans="1:30" customFormat="1" x14ac:dyDescent="0.25">
      <c r="A3259" s="1" t="s">
        <v>6149</v>
      </c>
      <c r="B3259" s="1" t="s">
        <v>6150</v>
      </c>
      <c r="C3259" s="1" t="s">
        <v>6151</v>
      </c>
      <c r="D3259" s="1" t="s">
        <v>138</v>
      </c>
      <c r="E3259" s="1" t="s">
        <v>152</v>
      </c>
      <c r="F3259" s="1" t="s">
        <v>82</v>
      </c>
      <c r="G3259" s="6" t="s">
        <v>11227</v>
      </c>
      <c r="H3259" s="20" t="s">
        <v>47</v>
      </c>
      <c r="I3259" s="1" t="s">
        <v>31</v>
      </c>
      <c r="J3259" s="1" t="s">
        <v>434</v>
      </c>
      <c r="K3259" s="22">
        <v>45791</v>
      </c>
      <c r="L3259" s="16" t="s">
        <v>11229</v>
      </c>
      <c r="M3259" s="26">
        <v>338.8</v>
      </c>
      <c r="N3259" s="20">
        <v>1</v>
      </c>
      <c r="O3259" s="26">
        <v>338.8</v>
      </c>
      <c r="P3259" s="26">
        <v>110</v>
      </c>
      <c r="Q3259" s="26">
        <v>25.78</v>
      </c>
      <c r="R3259" s="26">
        <v>57.6</v>
      </c>
      <c r="S3259" s="26">
        <v>0</v>
      </c>
      <c r="T3259" s="26">
        <v>24.95</v>
      </c>
      <c r="U3259" s="26">
        <v>120.47</v>
      </c>
      <c r="V3259" s="24">
        <v>0.35560000000000003</v>
      </c>
      <c r="W3259" s="1" t="s">
        <v>34</v>
      </c>
      <c r="X3259" s="3"/>
      <c r="Y3259" s="3"/>
      <c r="Z3259" s="5" t="s">
        <v>7980</v>
      </c>
      <c r="AA3259" s="5" t="str">
        <f>VLOOKUP(J3259, sku!B:C, 2, FALSE)</f>
        <v>Travessa Fiat - Locker - - - Palio Locker - - - Grafite</v>
      </c>
      <c r="AB3259" s="3" t="str">
        <f>VLOOKUP(J3259, sku!B:BM, 64, FALSE)</f>
        <v>Fabricação</v>
      </c>
      <c r="AC3259" s="3" t="str">
        <f>LEFT(pedidos[[#This Row],[SKU]],3)</f>
        <v>XFI</v>
      </c>
      <c r="AD3259" s="36" t="str" cm="1">
        <f t="array" aca="1" ref="AD3259" ca="1">IFERROR(
  INDEX(
    montadora[Montadora],
    MATCH(TRUE,LEFT(#REF!,NÚCARACT(montadora[SKU Parcial]))=montadora[SKU Parcial],0)
  ),
  ""
)</f>
        <v/>
      </c>
    </row>
    <row r="3260" spans="1:30" customFormat="1" x14ac:dyDescent="0.25">
      <c r="A3260" s="1" t="s">
        <v>6152</v>
      </c>
      <c r="B3260" s="1" t="s">
        <v>6153</v>
      </c>
      <c r="C3260" s="1" t="s">
        <v>2330</v>
      </c>
      <c r="D3260" s="1" t="s">
        <v>188</v>
      </c>
      <c r="E3260" s="1" t="s">
        <v>3799</v>
      </c>
      <c r="F3260" s="1" t="s">
        <v>82</v>
      </c>
      <c r="G3260" s="6" t="s">
        <v>11227</v>
      </c>
      <c r="H3260" s="20" t="s">
        <v>47</v>
      </c>
      <c r="I3260" s="1" t="s">
        <v>31</v>
      </c>
      <c r="J3260" s="1" t="s">
        <v>83</v>
      </c>
      <c r="K3260" s="22">
        <v>45792</v>
      </c>
      <c r="L3260" s="16" t="s">
        <v>11229</v>
      </c>
      <c r="M3260" s="26">
        <v>338.8</v>
      </c>
      <c r="N3260" s="20">
        <v>1</v>
      </c>
      <c r="O3260" s="26">
        <v>338.8</v>
      </c>
      <c r="P3260" s="26">
        <v>110</v>
      </c>
      <c r="Q3260" s="26">
        <v>25.78</v>
      </c>
      <c r="R3260" s="26">
        <v>57.6</v>
      </c>
      <c r="S3260" s="26">
        <v>0</v>
      </c>
      <c r="T3260" s="26">
        <v>24.95</v>
      </c>
      <c r="U3260" s="26">
        <v>120.47</v>
      </c>
      <c r="V3260" s="24">
        <v>0.35560000000000003</v>
      </c>
      <c r="W3260" s="1" t="s">
        <v>34</v>
      </c>
      <c r="X3260" s="3"/>
      <c r="Y3260" s="3"/>
      <c r="Z3260" s="5" t="s">
        <v>7980</v>
      </c>
      <c r="AA3260" s="5" t="str">
        <f>VLOOKUP(J3260, sku!B:C, 2, FALSE)</f>
        <v>Travessa Fiat - Locker - - - Palio Locker - - - Preto</v>
      </c>
      <c r="AB3260" s="3" t="str">
        <f>VLOOKUP(J3260, sku!B:BM, 64, FALSE)</f>
        <v>Fabricação</v>
      </c>
      <c r="AC3260" s="3" t="str">
        <f>LEFT(pedidos[[#This Row],[SKU]],3)</f>
        <v>XFI</v>
      </c>
      <c r="AD3260" s="36" t="str" cm="1">
        <f t="array" aca="1" ref="AD3260" ca="1">IFERROR(
  INDEX(
    montadora[Montadora],
    MATCH(TRUE,LEFT(#REF!,NÚCARACT(montadora[SKU Parcial]))=montadora[SKU Parcial],0)
  ),
  ""
)</f>
        <v/>
      </c>
    </row>
    <row r="3261" spans="1:30" customFormat="1" x14ac:dyDescent="0.25">
      <c r="A3261" s="1" t="s">
        <v>6154</v>
      </c>
      <c r="B3261" s="1" t="s">
        <v>6155</v>
      </c>
      <c r="C3261" s="1" t="s">
        <v>6156</v>
      </c>
      <c r="D3261" s="1" t="s">
        <v>138</v>
      </c>
      <c r="E3261" s="1" t="s">
        <v>858</v>
      </c>
      <c r="F3261" s="1" t="s">
        <v>82</v>
      </c>
      <c r="G3261" s="6" t="s">
        <v>11227</v>
      </c>
      <c r="H3261" s="20" t="s">
        <v>47</v>
      </c>
      <c r="I3261" s="1" t="s">
        <v>36</v>
      </c>
      <c r="J3261" s="1" t="s">
        <v>83</v>
      </c>
      <c r="K3261" s="22">
        <v>45794</v>
      </c>
      <c r="L3261" s="20" t="s">
        <v>804</v>
      </c>
      <c r="M3261" s="26">
        <v>338.8</v>
      </c>
      <c r="N3261" s="20">
        <v>1</v>
      </c>
      <c r="O3261" s="26">
        <v>338.8</v>
      </c>
      <c r="P3261" s="26">
        <v>110</v>
      </c>
      <c r="Q3261" s="26">
        <v>25.78</v>
      </c>
      <c r="R3261" s="26">
        <v>57.6</v>
      </c>
      <c r="S3261" s="26">
        <v>0</v>
      </c>
      <c r="T3261" s="26">
        <v>24.95</v>
      </c>
      <c r="U3261" s="26">
        <v>120.47</v>
      </c>
      <c r="V3261" s="24">
        <v>0.35560000000000003</v>
      </c>
      <c r="W3261" s="1" t="s">
        <v>34</v>
      </c>
      <c r="X3261" s="3"/>
      <c r="Y3261" s="3"/>
      <c r="Z3261" s="5" t="s">
        <v>7980</v>
      </c>
      <c r="AA3261" s="5" t="str">
        <f>VLOOKUP(J3261, sku!B:C, 2, FALSE)</f>
        <v>Travessa Fiat - Locker - - - Palio Locker - - - Preto</v>
      </c>
      <c r="AB3261" s="3" t="str">
        <f>VLOOKUP(J3261, sku!B:BM, 64, FALSE)</f>
        <v>Fabricação</v>
      </c>
      <c r="AC3261" s="3" t="str">
        <f>LEFT(pedidos[[#This Row],[SKU]],3)</f>
        <v>XFI</v>
      </c>
      <c r="AD3261" s="36" t="str" cm="1">
        <f t="array" aca="1" ref="AD3261" ca="1">IFERROR(
  INDEX(
    montadora[Montadora],
    MATCH(TRUE,LEFT(#REF!,NÚCARACT(montadora[SKU Parcial]))=montadora[SKU Parcial],0)
  ),
  ""
)</f>
        <v/>
      </c>
    </row>
    <row r="3262" spans="1:30" customFormat="1" x14ac:dyDescent="0.25">
      <c r="A3262" s="1" t="s">
        <v>6157</v>
      </c>
      <c r="B3262" s="1" t="s">
        <v>6158</v>
      </c>
      <c r="C3262" s="1" t="s">
        <v>6159</v>
      </c>
      <c r="D3262" s="1" t="s">
        <v>191</v>
      </c>
      <c r="E3262" s="1" t="s">
        <v>3599</v>
      </c>
      <c r="F3262" s="1" t="s">
        <v>82</v>
      </c>
      <c r="G3262" s="6" t="s">
        <v>11227</v>
      </c>
      <c r="H3262" s="20" t="s">
        <v>47</v>
      </c>
      <c r="I3262" s="1" t="s">
        <v>36</v>
      </c>
      <c r="J3262" s="1" t="s">
        <v>164</v>
      </c>
      <c r="K3262" s="22">
        <v>45795</v>
      </c>
      <c r="L3262" s="16" t="s">
        <v>11229</v>
      </c>
      <c r="M3262" s="26">
        <v>338.8</v>
      </c>
      <c r="N3262" s="20">
        <v>1</v>
      </c>
      <c r="O3262" s="26">
        <v>338.8</v>
      </c>
      <c r="P3262" s="26">
        <v>110</v>
      </c>
      <c r="Q3262" s="26">
        <v>25.78</v>
      </c>
      <c r="R3262" s="26">
        <v>57.6</v>
      </c>
      <c r="S3262" s="26">
        <v>0</v>
      </c>
      <c r="T3262" s="26">
        <v>24.95</v>
      </c>
      <c r="U3262" s="26">
        <v>120.47</v>
      </c>
      <c r="V3262" s="24">
        <v>0.35560000000000003</v>
      </c>
      <c r="W3262" s="1" t="s">
        <v>34</v>
      </c>
      <c r="X3262" s="3"/>
      <c r="Y3262" s="3"/>
      <c r="Z3262" s="5" t="s">
        <v>7980</v>
      </c>
      <c r="AA3262" s="5" t="str">
        <f>VLOOKUP(J3262, sku!B:C, 2, FALSE)</f>
        <v>Travessa Fiat - Locker - - - Palio Locker - - - Prata</v>
      </c>
      <c r="AB3262" s="3" t="str">
        <f>VLOOKUP(J3262, sku!B:BM, 64, FALSE)</f>
        <v>Fabricação</v>
      </c>
      <c r="AC3262" s="3" t="str">
        <f>LEFT(pedidos[[#This Row],[SKU]],3)</f>
        <v>XFI</v>
      </c>
      <c r="AD3262" s="36" t="str" cm="1">
        <f t="array" aca="1" ref="AD3262" ca="1">IFERROR(
  INDEX(
    montadora[Montadora],
    MATCH(TRUE,LEFT(#REF!,NÚCARACT(montadora[SKU Parcial]))=montadora[SKU Parcial],0)
  ),
  ""
)</f>
        <v/>
      </c>
    </row>
    <row r="3263" spans="1:30" customFormat="1" x14ac:dyDescent="0.25">
      <c r="A3263" s="1" t="s">
        <v>6160</v>
      </c>
      <c r="B3263" s="1" t="s">
        <v>6161</v>
      </c>
      <c r="C3263" s="1" t="s">
        <v>6162</v>
      </c>
      <c r="D3263" s="1" t="s">
        <v>27</v>
      </c>
      <c r="E3263" s="1" t="s">
        <v>858</v>
      </c>
      <c r="F3263" s="1" t="s">
        <v>82</v>
      </c>
      <c r="G3263" s="6" t="s">
        <v>11227</v>
      </c>
      <c r="H3263" s="20" t="s">
        <v>47</v>
      </c>
      <c r="I3263" s="1" t="s">
        <v>31</v>
      </c>
      <c r="J3263" s="1" t="s">
        <v>83</v>
      </c>
      <c r="K3263" s="22">
        <v>45796</v>
      </c>
      <c r="L3263" s="20" t="s">
        <v>804</v>
      </c>
      <c r="M3263" s="26">
        <v>338.8</v>
      </c>
      <c r="N3263" s="20">
        <v>1</v>
      </c>
      <c r="O3263" s="26">
        <v>338.8</v>
      </c>
      <c r="P3263" s="26">
        <v>110</v>
      </c>
      <c r="Q3263" s="26">
        <v>25.78</v>
      </c>
      <c r="R3263" s="26">
        <v>57.6</v>
      </c>
      <c r="S3263" s="26">
        <v>0</v>
      </c>
      <c r="T3263" s="26">
        <v>24.95</v>
      </c>
      <c r="U3263" s="26">
        <v>120.47</v>
      </c>
      <c r="V3263" s="24">
        <v>0.35560000000000003</v>
      </c>
      <c r="W3263" s="1" t="s">
        <v>34</v>
      </c>
      <c r="X3263" s="3"/>
      <c r="Y3263" s="3"/>
      <c r="Z3263" s="5" t="s">
        <v>7980</v>
      </c>
      <c r="AA3263" s="5" t="str">
        <f>VLOOKUP(J3263, sku!B:C, 2, FALSE)</f>
        <v>Travessa Fiat - Locker - - - Palio Locker - - - Preto</v>
      </c>
      <c r="AB3263" s="3" t="str">
        <f>VLOOKUP(J3263, sku!B:BM, 64, FALSE)</f>
        <v>Fabricação</v>
      </c>
      <c r="AC3263" s="3" t="str">
        <f>LEFT(pedidos[[#This Row],[SKU]],3)</f>
        <v>XFI</v>
      </c>
      <c r="AD3263" s="36" t="str" cm="1">
        <f t="array" aca="1" ref="AD3263" ca="1">IFERROR(
  INDEX(
    montadora[Montadora],
    MATCH(TRUE,LEFT(J3639,NÚCARACT(montadora[SKU Parcial]))=montadora[SKU Parcial],0)
  ),
  ""
)</f>
        <v/>
      </c>
    </row>
    <row r="3264" spans="1:30" customFormat="1" x14ac:dyDescent="0.25">
      <c r="A3264" s="1" t="s">
        <v>6163</v>
      </c>
      <c r="B3264" s="1" t="s">
        <v>36</v>
      </c>
      <c r="C3264" s="1" t="s">
        <v>6164</v>
      </c>
      <c r="D3264" s="1" t="s">
        <v>138</v>
      </c>
      <c r="E3264" s="1" t="s">
        <v>152</v>
      </c>
      <c r="F3264" s="1" t="s">
        <v>82</v>
      </c>
      <c r="G3264" s="6" t="s">
        <v>11227</v>
      </c>
      <c r="H3264" s="20" t="s">
        <v>47</v>
      </c>
      <c r="I3264" s="1" t="s">
        <v>31</v>
      </c>
      <c r="J3264" s="1" t="s">
        <v>83</v>
      </c>
      <c r="K3264" s="22">
        <v>45796</v>
      </c>
      <c r="L3264" s="16" t="s">
        <v>11229</v>
      </c>
      <c r="M3264" s="26">
        <v>338.8</v>
      </c>
      <c r="N3264" s="20">
        <v>1</v>
      </c>
      <c r="O3264" s="26">
        <v>338.8</v>
      </c>
      <c r="P3264" s="26">
        <v>110</v>
      </c>
      <c r="Q3264" s="26">
        <v>25.78</v>
      </c>
      <c r="R3264" s="26">
        <v>57.6</v>
      </c>
      <c r="S3264" s="26">
        <v>0</v>
      </c>
      <c r="T3264" s="26">
        <v>24.95</v>
      </c>
      <c r="U3264" s="26">
        <v>120.47</v>
      </c>
      <c r="V3264" s="24">
        <v>0.35560000000000003</v>
      </c>
      <c r="W3264" s="1" t="s">
        <v>34</v>
      </c>
      <c r="X3264" s="3"/>
      <c r="Y3264" s="3"/>
      <c r="Z3264" s="5" t="s">
        <v>7980</v>
      </c>
      <c r="AA3264" s="5" t="str">
        <f>VLOOKUP(J3264, sku!B:C, 2, FALSE)</f>
        <v>Travessa Fiat - Locker - - - Palio Locker - - - Preto</v>
      </c>
      <c r="AB3264" s="3" t="str">
        <f>VLOOKUP(J3264, sku!B:BM, 64, FALSE)</f>
        <v>Fabricação</v>
      </c>
      <c r="AC3264" s="3" t="str">
        <f>LEFT(pedidos[[#This Row],[SKU]],3)</f>
        <v>XFI</v>
      </c>
      <c r="AD3264" s="36" t="str" cm="1">
        <f t="array" aca="1" ref="AD3264" ca="1">IFERROR(
  INDEX(
    montadora[Montadora],
    MATCH(TRUE,LEFT(#REF!,NÚCARACT(montadora[SKU Parcial]))=montadora[SKU Parcial],0)
  ),
  ""
)</f>
        <v/>
      </c>
    </row>
    <row r="3265" spans="1:30" customFormat="1" x14ac:dyDescent="0.25">
      <c r="A3265" s="1" t="s">
        <v>6165</v>
      </c>
      <c r="B3265" s="1" t="s">
        <v>6166</v>
      </c>
      <c r="C3265" s="1" t="s">
        <v>6167</v>
      </c>
      <c r="D3265" s="1" t="s">
        <v>138</v>
      </c>
      <c r="E3265" s="1" t="s">
        <v>858</v>
      </c>
      <c r="F3265" s="1" t="s">
        <v>82</v>
      </c>
      <c r="G3265" s="6" t="s">
        <v>11227</v>
      </c>
      <c r="H3265" s="20" t="s">
        <v>47</v>
      </c>
      <c r="I3265" s="1" t="s">
        <v>36</v>
      </c>
      <c r="J3265" s="1" t="s">
        <v>83</v>
      </c>
      <c r="K3265" s="22">
        <v>45796</v>
      </c>
      <c r="L3265" s="20" t="s">
        <v>804</v>
      </c>
      <c r="M3265" s="26">
        <v>338.8</v>
      </c>
      <c r="N3265" s="20">
        <v>1</v>
      </c>
      <c r="O3265" s="26">
        <v>338.8</v>
      </c>
      <c r="P3265" s="26">
        <v>110</v>
      </c>
      <c r="Q3265" s="26">
        <v>25.78</v>
      </c>
      <c r="R3265" s="26">
        <v>57.6</v>
      </c>
      <c r="S3265" s="26">
        <v>0</v>
      </c>
      <c r="T3265" s="26">
        <v>24.95</v>
      </c>
      <c r="U3265" s="26">
        <v>120.47</v>
      </c>
      <c r="V3265" s="24">
        <v>0.35560000000000003</v>
      </c>
      <c r="W3265" s="1" t="s">
        <v>34</v>
      </c>
      <c r="X3265" s="3"/>
      <c r="Y3265" s="3"/>
      <c r="Z3265" s="5" t="s">
        <v>7980</v>
      </c>
      <c r="AA3265" s="5" t="str">
        <f>VLOOKUP(J3265, sku!B:C, 2, FALSE)</f>
        <v>Travessa Fiat - Locker - - - Palio Locker - - - Preto</v>
      </c>
      <c r="AB3265" s="3" t="str">
        <f>VLOOKUP(J3265, sku!B:BM, 64, FALSE)</f>
        <v>Fabricação</v>
      </c>
      <c r="AC3265" s="3" t="str">
        <f>LEFT(pedidos[[#This Row],[SKU]],3)</f>
        <v>XFI</v>
      </c>
      <c r="AD3265" s="36" t="str" cm="1">
        <f t="array" aca="1" ref="AD3265" ca="1">IFERROR(
  INDEX(
    montadora[Montadora],
    MATCH(TRUE,LEFT(#REF!,NÚCARACT(montadora[SKU Parcial]))=montadora[SKU Parcial],0)
  ),
  ""
)</f>
        <v/>
      </c>
    </row>
    <row r="3266" spans="1:30" customFormat="1" x14ac:dyDescent="0.25">
      <c r="A3266" s="1" t="s">
        <v>6168</v>
      </c>
      <c r="B3266" s="1" t="s">
        <v>36</v>
      </c>
      <c r="C3266" s="1" t="s">
        <v>637</v>
      </c>
      <c r="D3266" s="1" t="s">
        <v>27</v>
      </c>
      <c r="E3266" s="1" t="s">
        <v>3799</v>
      </c>
      <c r="F3266" s="1" t="s">
        <v>82</v>
      </c>
      <c r="G3266" s="6" t="s">
        <v>11227</v>
      </c>
      <c r="H3266" s="20" t="s">
        <v>47</v>
      </c>
      <c r="I3266" s="1" t="s">
        <v>31</v>
      </c>
      <c r="J3266" s="1" t="s">
        <v>83</v>
      </c>
      <c r="K3266" s="22">
        <v>45797</v>
      </c>
      <c r="L3266" s="16" t="s">
        <v>11229</v>
      </c>
      <c r="M3266" s="26">
        <v>338.8</v>
      </c>
      <c r="N3266" s="20">
        <v>1</v>
      </c>
      <c r="O3266" s="26">
        <v>338.8</v>
      </c>
      <c r="P3266" s="26">
        <v>110</v>
      </c>
      <c r="Q3266" s="26">
        <v>25.78</v>
      </c>
      <c r="R3266" s="26">
        <v>57.6</v>
      </c>
      <c r="S3266" s="26">
        <v>0</v>
      </c>
      <c r="T3266" s="26">
        <v>24.95</v>
      </c>
      <c r="U3266" s="26">
        <v>120.47</v>
      </c>
      <c r="V3266" s="24">
        <v>0.35560000000000003</v>
      </c>
      <c r="W3266" s="1" t="s">
        <v>34</v>
      </c>
      <c r="X3266" s="3"/>
      <c r="Y3266" s="3"/>
      <c r="Z3266" s="5" t="s">
        <v>7980</v>
      </c>
      <c r="AA3266" s="5" t="str">
        <f>VLOOKUP(J3266, sku!B:C, 2, FALSE)</f>
        <v>Travessa Fiat - Locker - - - Palio Locker - - - Preto</v>
      </c>
      <c r="AB3266" s="3" t="str">
        <f>VLOOKUP(J3266, sku!B:BM, 64, FALSE)</f>
        <v>Fabricação</v>
      </c>
      <c r="AC3266" s="3" t="str">
        <f>LEFT(pedidos[[#This Row],[SKU]],3)</f>
        <v>XFI</v>
      </c>
      <c r="AD3266" s="36" t="str" cm="1">
        <f t="array" aca="1" ref="AD3266" ca="1">IFERROR(
  INDEX(
    montadora[Montadora],
    MATCH(TRUE,LEFT(#REF!,NÚCARACT(montadora[SKU Parcial]))=montadora[SKU Parcial],0)
  ),
  ""
)</f>
        <v/>
      </c>
    </row>
    <row r="3267" spans="1:30" customFormat="1" x14ac:dyDescent="0.25">
      <c r="A3267" s="1" t="s">
        <v>6169</v>
      </c>
      <c r="B3267" s="1" t="s">
        <v>6170</v>
      </c>
      <c r="C3267" s="1" t="s">
        <v>6171</v>
      </c>
      <c r="D3267" s="1" t="s">
        <v>97</v>
      </c>
      <c r="E3267" s="1" t="s">
        <v>867</v>
      </c>
      <c r="F3267" s="1" t="s">
        <v>82</v>
      </c>
      <c r="G3267" s="6" t="s">
        <v>11227</v>
      </c>
      <c r="H3267" s="20" t="s">
        <v>47</v>
      </c>
      <c r="I3267" s="1" t="s">
        <v>36</v>
      </c>
      <c r="J3267" s="1" t="s">
        <v>434</v>
      </c>
      <c r="K3267" s="22">
        <v>45798</v>
      </c>
      <c r="L3267" s="16" t="s">
        <v>11229</v>
      </c>
      <c r="M3267" s="26">
        <v>338.8</v>
      </c>
      <c r="N3267" s="20">
        <v>1</v>
      </c>
      <c r="O3267" s="26">
        <v>338.8</v>
      </c>
      <c r="P3267" s="26">
        <v>110</v>
      </c>
      <c r="Q3267" s="26">
        <v>25.78</v>
      </c>
      <c r="R3267" s="26">
        <v>57.6</v>
      </c>
      <c r="S3267" s="26">
        <v>0</v>
      </c>
      <c r="T3267" s="26">
        <v>24.95</v>
      </c>
      <c r="U3267" s="26">
        <v>120.47</v>
      </c>
      <c r="V3267" s="24">
        <v>0.35560000000000003</v>
      </c>
      <c r="W3267" s="1" t="s">
        <v>34</v>
      </c>
      <c r="X3267" s="3"/>
      <c r="Y3267" s="3"/>
      <c r="Z3267" s="5" t="s">
        <v>7980</v>
      </c>
      <c r="AA3267" s="5" t="str">
        <f>VLOOKUP(J3267, sku!B:C, 2, FALSE)</f>
        <v>Travessa Fiat - Locker - - - Palio Locker - - - Grafite</v>
      </c>
      <c r="AB3267" s="3" t="str">
        <f>VLOOKUP(J3267, sku!B:BM, 64, FALSE)</f>
        <v>Fabricação</v>
      </c>
      <c r="AC3267" s="3" t="str">
        <f>LEFT(pedidos[[#This Row],[SKU]],3)</f>
        <v>XFI</v>
      </c>
      <c r="AD3267" s="36" t="str" cm="1">
        <f t="array" aca="1" ref="AD3267" ca="1">IFERROR(
  INDEX(
    montadora[Montadora],
    MATCH(TRUE,LEFT(J3640,NÚCARACT(montadora[SKU Parcial]))=montadora[SKU Parcial],0)
  ),
  ""
)</f>
        <v/>
      </c>
    </row>
    <row r="3268" spans="1:30" customFormat="1" x14ac:dyDescent="0.25">
      <c r="A3268" s="1" t="s">
        <v>6172</v>
      </c>
      <c r="B3268" s="1" t="s">
        <v>6173</v>
      </c>
      <c r="C3268" s="1" t="s">
        <v>6174</v>
      </c>
      <c r="D3268" s="1" t="s">
        <v>27</v>
      </c>
      <c r="E3268" s="1" t="s">
        <v>152</v>
      </c>
      <c r="F3268" s="1" t="s">
        <v>82</v>
      </c>
      <c r="G3268" s="6" t="s">
        <v>11227</v>
      </c>
      <c r="H3268" s="20" t="s">
        <v>47</v>
      </c>
      <c r="I3268" s="1" t="s">
        <v>31</v>
      </c>
      <c r="J3268" s="1" t="s">
        <v>83</v>
      </c>
      <c r="K3268" s="22">
        <v>45798</v>
      </c>
      <c r="L3268" s="16" t="s">
        <v>11229</v>
      </c>
      <c r="M3268" s="26">
        <v>338.8</v>
      </c>
      <c r="N3268" s="20">
        <v>1</v>
      </c>
      <c r="O3268" s="26">
        <v>338.8</v>
      </c>
      <c r="P3268" s="26">
        <v>110</v>
      </c>
      <c r="Q3268" s="26">
        <v>25.78</v>
      </c>
      <c r="R3268" s="26">
        <v>57.6</v>
      </c>
      <c r="S3268" s="26">
        <v>0</v>
      </c>
      <c r="T3268" s="26">
        <v>24.95</v>
      </c>
      <c r="U3268" s="26">
        <v>120.47</v>
      </c>
      <c r="V3268" s="24">
        <v>0.35560000000000003</v>
      </c>
      <c r="W3268" s="1" t="s">
        <v>34</v>
      </c>
      <c r="X3268" s="3"/>
      <c r="Y3268" s="3"/>
      <c r="Z3268" s="5" t="s">
        <v>7980</v>
      </c>
      <c r="AA3268" s="5" t="str">
        <f>VLOOKUP(J3268, sku!B:C, 2, FALSE)</f>
        <v>Travessa Fiat - Locker - - - Palio Locker - - - Preto</v>
      </c>
      <c r="AB3268" s="3" t="str">
        <f>VLOOKUP(J3268, sku!B:BM, 64, FALSE)</f>
        <v>Fabricação</v>
      </c>
      <c r="AC3268" s="3" t="str">
        <f>LEFT(pedidos[[#This Row],[SKU]],3)</f>
        <v>XFI</v>
      </c>
      <c r="AD3268" s="36" t="str" cm="1">
        <f t="array" aca="1" ref="AD3268" ca="1">IFERROR(
  INDEX(
    montadora[Montadora],
    MATCH(TRUE,LEFT(J3641,NÚCARACT(montadora[SKU Parcial]))=montadora[SKU Parcial],0)
  ),
  ""
)</f>
        <v/>
      </c>
    </row>
    <row r="3269" spans="1:30" customFormat="1" x14ac:dyDescent="0.25">
      <c r="A3269" s="1" t="s">
        <v>6175</v>
      </c>
      <c r="B3269" s="1" t="s">
        <v>6176</v>
      </c>
      <c r="C3269" s="1" t="s">
        <v>6177</v>
      </c>
      <c r="D3269" s="1" t="s">
        <v>658</v>
      </c>
      <c r="E3269" s="1" t="s">
        <v>152</v>
      </c>
      <c r="F3269" s="1" t="s">
        <v>82</v>
      </c>
      <c r="G3269" s="6" t="s">
        <v>11227</v>
      </c>
      <c r="H3269" s="20" t="s">
        <v>47</v>
      </c>
      <c r="I3269" s="1" t="s">
        <v>31</v>
      </c>
      <c r="J3269" s="1" t="s">
        <v>83</v>
      </c>
      <c r="K3269" s="22">
        <v>45800</v>
      </c>
      <c r="L3269" s="16" t="s">
        <v>11229</v>
      </c>
      <c r="M3269" s="26">
        <v>338.8</v>
      </c>
      <c r="N3269" s="20">
        <v>1</v>
      </c>
      <c r="O3269" s="26">
        <v>338.8</v>
      </c>
      <c r="P3269" s="26">
        <v>110</v>
      </c>
      <c r="Q3269" s="26">
        <v>25.78</v>
      </c>
      <c r="R3269" s="26">
        <v>57.6</v>
      </c>
      <c r="S3269" s="26">
        <v>0</v>
      </c>
      <c r="T3269" s="26">
        <v>24.95</v>
      </c>
      <c r="U3269" s="26">
        <v>120.47</v>
      </c>
      <c r="V3269" s="24">
        <v>0.35560000000000003</v>
      </c>
      <c r="W3269" s="1" t="s">
        <v>34</v>
      </c>
      <c r="X3269" s="3"/>
      <c r="Y3269" s="3"/>
      <c r="Z3269" s="5" t="s">
        <v>7980</v>
      </c>
      <c r="AA3269" s="5" t="str">
        <f>VLOOKUP(J3269, sku!B:C, 2, FALSE)</f>
        <v>Travessa Fiat - Locker - - - Palio Locker - - - Preto</v>
      </c>
      <c r="AB3269" s="3" t="str">
        <f>VLOOKUP(J3269, sku!B:BM, 64, FALSE)</f>
        <v>Fabricação</v>
      </c>
      <c r="AC3269" s="3" t="str">
        <f>LEFT(pedidos[[#This Row],[SKU]],3)</f>
        <v>XFI</v>
      </c>
      <c r="AD3269" s="36" t="str" cm="1">
        <f t="array" aca="1" ref="AD3269" ca="1">IFERROR(
  INDEX(
    montadora[Montadora],
    MATCH(TRUE,LEFT(J3642,NÚCARACT(montadora[SKU Parcial]))=montadora[SKU Parcial],0)
  ),
  ""
)</f>
        <v/>
      </c>
    </row>
    <row r="3270" spans="1:30" customFormat="1" x14ac:dyDescent="0.25">
      <c r="A3270" s="1" t="s">
        <v>6178</v>
      </c>
      <c r="B3270" s="1" t="s">
        <v>36</v>
      </c>
      <c r="C3270" s="1" t="s">
        <v>6179</v>
      </c>
      <c r="D3270" s="1" t="s">
        <v>534</v>
      </c>
      <c r="E3270" s="1" t="s">
        <v>858</v>
      </c>
      <c r="F3270" s="1" t="s">
        <v>82</v>
      </c>
      <c r="G3270" s="6" t="s">
        <v>11227</v>
      </c>
      <c r="H3270" s="20" t="s">
        <v>47</v>
      </c>
      <c r="I3270" s="1" t="s">
        <v>36</v>
      </c>
      <c r="J3270" s="1" t="s">
        <v>83</v>
      </c>
      <c r="K3270" s="22">
        <v>45800</v>
      </c>
      <c r="L3270" s="20" t="s">
        <v>804</v>
      </c>
      <c r="M3270" s="26">
        <v>338.8</v>
      </c>
      <c r="N3270" s="20">
        <v>1</v>
      </c>
      <c r="O3270" s="26">
        <v>338.8</v>
      </c>
      <c r="P3270" s="26">
        <v>110</v>
      </c>
      <c r="Q3270" s="26">
        <v>25.78</v>
      </c>
      <c r="R3270" s="26">
        <v>57.6</v>
      </c>
      <c r="S3270" s="26">
        <v>0</v>
      </c>
      <c r="T3270" s="26">
        <v>24.95</v>
      </c>
      <c r="U3270" s="26">
        <v>120.47</v>
      </c>
      <c r="V3270" s="24">
        <v>0.35560000000000003</v>
      </c>
      <c r="W3270" s="1" t="s">
        <v>34</v>
      </c>
      <c r="X3270" s="3"/>
      <c r="Y3270" s="3"/>
      <c r="Z3270" s="5" t="s">
        <v>7980</v>
      </c>
      <c r="AA3270" s="5" t="str">
        <f>VLOOKUP(J3270, sku!B:C, 2, FALSE)</f>
        <v>Travessa Fiat - Locker - - - Palio Locker - - - Preto</v>
      </c>
      <c r="AB3270" s="3" t="str">
        <f>VLOOKUP(J3270, sku!B:BM, 64, FALSE)</f>
        <v>Fabricação</v>
      </c>
      <c r="AC3270" s="3" t="str">
        <f>LEFT(pedidos[[#This Row],[SKU]],3)</f>
        <v>XFI</v>
      </c>
      <c r="AD3270" s="36" t="str" cm="1">
        <f t="array" aca="1" ref="AD3270" ca="1">IFERROR(
  INDEX(
    montadora[Montadora],
    MATCH(TRUE,LEFT(J3643,NÚCARACT(montadora[SKU Parcial]))=montadora[SKU Parcial],0)
  ),
  ""
)</f>
        <v/>
      </c>
    </row>
    <row r="3271" spans="1:30" customFormat="1" x14ac:dyDescent="0.25">
      <c r="A3271" s="1" t="s">
        <v>6180</v>
      </c>
      <c r="B3271" s="1" t="s">
        <v>6181</v>
      </c>
      <c r="C3271" s="1" t="s">
        <v>6182</v>
      </c>
      <c r="D3271" s="1" t="s">
        <v>138</v>
      </c>
      <c r="E3271" s="1" t="s">
        <v>3799</v>
      </c>
      <c r="F3271" s="1" t="s">
        <v>82</v>
      </c>
      <c r="G3271" s="6" t="s">
        <v>11227</v>
      </c>
      <c r="H3271" s="20" t="s">
        <v>47</v>
      </c>
      <c r="I3271" s="1" t="s">
        <v>31</v>
      </c>
      <c r="J3271" s="1" t="s">
        <v>83</v>
      </c>
      <c r="K3271" s="22">
        <v>45802</v>
      </c>
      <c r="L3271" s="16" t="s">
        <v>11229</v>
      </c>
      <c r="M3271" s="26">
        <v>338.8</v>
      </c>
      <c r="N3271" s="20">
        <v>1</v>
      </c>
      <c r="O3271" s="26">
        <v>338.8</v>
      </c>
      <c r="P3271" s="26">
        <v>110</v>
      </c>
      <c r="Q3271" s="26">
        <v>25.78</v>
      </c>
      <c r="R3271" s="26">
        <v>57.6</v>
      </c>
      <c r="S3271" s="26">
        <v>0</v>
      </c>
      <c r="T3271" s="26">
        <v>24.95</v>
      </c>
      <c r="U3271" s="26">
        <v>120.47</v>
      </c>
      <c r="V3271" s="24">
        <v>0.35560000000000003</v>
      </c>
      <c r="W3271" s="1" t="s">
        <v>34</v>
      </c>
      <c r="X3271" s="3"/>
      <c r="Y3271" s="3"/>
      <c r="Z3271" s="5" t="s">
        <v>7980</v>
      </c>
      <c r="AA3271" s="5" t="str">
        <f>VLOOKUP(J3271, sku!B:C, 2, FALSE)</f>
        <v>Travessa Fiat - Locker - - - Palio Locker - - - Preto</v>
      </c>
      <c r="AB3271" s="3" t="str">
        <f>VLOOKUP(J3271, sku!B:BM, 64, FALSE)</f>
        <v>Fabricação</v>
      </c>
      <c r="AC3271" s="3" t="str">
        <f>LEFT(pedidos[[#This Row],[SKU]],3)</f>
        <v>XFI</v>
      </c>
      <c r="AD3271" s="36" t="str" cm="1">
        <f t="array" aca="1" ref="AD3271" ca="1">IFERROR(
  INDEX(
    montadora[Montadora],
    MATCH(TRUE,LEFT(J3644,NÚCARACT(montadora[SKU Parcial]))=montadora[SKU Parcial],0)
  ),
  ""
)</f>
        <v/>
      </c>
    </row>
    <row r="3272" spans="1:30" customFormat="1" x14ac:dyDescent="0.25">
      <c r="A3272" s="1" t="s">
        <v>6183</v>
      </c>
      <c r="B3272" s="1" t="s">
        <v>36</v>
      </c>
      <c r="C3272" s="1" t="s">
        <v>6184</v>
      </c>
      <c r="D3272" s="1" t="s">
        <v>138</v>
      </c>
      <c r="E3272" s="1" t="s">
        <v>152</v>
      </c>
      <c r="F3272" s="1" t="s">
        <v>82</v>
      </c>
      <c r="G3272" s="6" t="s">
        <v>11227</v>
      </c>
      <c r="H3272" s="20" t="s">
        <v>47</v>
      </c>
      <c r="I3272" s="1" t="s">
        <v>31</v>
      </c>
      <c r="J3272" s="1" t="s">
        <v>434</v>
      </c>
      <c r="K3272" s="22">
        <v>45802</v>
      </c>
      <c r="L3272" s="16" t="s">
        <v>11229</v>
      </c>
      <c r="M3272" s="26">
        <v>338.8</v>
      </c>
      <c r="N3272" s="20">
        <v>1</v>
      </c>
      <c r="O3272" s="26">
        <v>338.8</v>
      </c>
      <c r="P3272" s="26">
        <v>110</v>
      </c>
      <c r="Q3272" s="26">
        <v>25.78</v>
      </c>
      <c r="R3272" s="26">
        <v>57.6</v>
      </c>
      <c r="S3272" s="26">
        <v>0</v>
      </c>
      <c r="T3272" s="26">
        <v>24.95</v>
      </c>
      <c r="U3272" s="26">
        <v>120.47</v>
      </c>
      <c r="V3272" s="24">
        <v>0.35560000000000003</v>
      </c>
      <c r="W3272" s="1" t="s">
        <v>34</v>
      </c>
      <c r="X3272" s="3"/>
      <c r="Y3272" s="3"/>
      <c r="Z3272" s="5" t="s">
        <v>7980</v>
      </c>
      <c r="AA3272" s="5" t="str">
        <f>VLOOKUP(J3272, sku!B:C, 2, FALSE)</f>
        <v>Travessa Fiat - Locker - - - Palio Locker - - - Grafite</v>
      </c>
      <c r="AB3272" s="3" t="str">
        <f>VLOOKUP(J3272, sku!B:BM, 64, FALSE)</f>
        <v>Fabricação</v>
      </c>
      <c r="AC3272" s="3" t="str">
        <f>LEFT(pedidos[[#This Row],[SKU]],3)</f>
        <v>XFI</v>
      </c>
      <c r="AD3272" s="36" t="str" cm="1">
        <f t="array" aca="1" ref="AD3272" ca="1">IFERROR(
  INDEX(
    montadora[Montadora],
    MATCH(TRUE,LEFT(J3645,NÚCARACT(montadora[SKU Parcial]))=montadora[SKU Parcial],0)
  ),
  ""
)</f>
        <v/>
      </c>
    </row>
    <row r="3273" spans="1:30" customFormat="1" x14ac:dyDescent="0.25">
      <c r="A3273" s="1" t="s">
        <v>6185</v>
      </c>
      <c r="B3273" s="1" t="s">
        <v>6186</v>
      </c>
      <c r="C3273" s="1" t="s">
        <v>2230</v>
      </c>
      <c r="D3273" s="1" t="s">
        <v>45</v>
      </c>
      <c r="E3273" s="1" t="s">
        <v>858</v>
      </c>
      <c r="F3273" s="1" t="s">
        <v>82</v>
      </c>
      <c r="G3273" s="6" t="s">
        <v>11227</v>
      </c>
      <c r="H3273" s="20" t="s">
        <v>47</v>
      </c>
      <c r="I3273" s="1" t="s">
        <v>36</v>
      </c>
      <c r="J3273" s="1" t="s">
        <v>83</v>
      </c>
      <c r="K3273" s="22">
        <v>45803</v>
      </c>
      <c r="L3273" s="20" t="s">
        <v>804</v>
      </c>
      <c r="M3273" s="26">
        <v>338.8</v>
      </c>
      <c r="N3273" s="20">
        <v>1</v>
      </c>
      <c r="O3273" s="26">
        <v>338.8</v>
      </c>
      <c r="P3273" s="26">
        <v>110</v>
      </c>
      <c r="Q3273" s="26">
        <v>25.78</v>
      </c>
      <c r="R3273" s="26">
        <v>57.6</v>
      </c>
      <c r="S3273" s="26">
        <v>0</v>
      </c>
      <c r="T3273" s="26">
        <v>24.95</v>
      </c>
      <c r="U3273" s="26">
        <v>120.47</v>
      </c>
      <c r="V3273" s="24">
        <v>0.35560000000000003</v>
      </c>
      <c r="W3273" s="1" t="s">
        <v>34</v>
      </c>
      <c r="X3273" s="3"/>
      <c r="Y3273" s="3"/>
      <c r="Z3273" s="5" t="s">
        <v>7980</v>
      </c>
      <c r="AA3273" s="5" t="str">
        <f>VLOOKUP(J3273, sku!B:C, 2, FALSE)</f>
        <v>Travessa Fiat - Locker - - - Palio Locker - - - Preto</v>
      </c>
      <c r="AB3273" s="3" t="str">
        <f>VLOOKUP(J3273, sku!B:BM, 64, FALSE)</f>
        <v>Fabricação</v>
      </c>
      <c r="AC3273" s="3" t="str">
        <f>LEFT(pedidos[[#This Row],[SKU]],3)</f>
        <v>XFI</v>
      </c>
      <c r="AD3273" s="36" t="str" cm="1">
        <f t="array" aca="1" ref="AD3273" ca="1">IFERROR(
  INDEX(
    montadora[Montadora],
    MATCH(TRUE,LEFT(J3646,NÚCARACT(montadora[SKU Parcial]))=montadora[SKU Parcial],0)
  ),
  ""
)</f>
        <v/>
      </c>
    </row>
    <row r="3274" spans="1:30" customFormat="1" x14ac:dyDescent="0.25">
      <c r="A3274" s="1" t="s">
        <v>6187</v>
      </c>
      <c r="B3274" s="1" t="s">
        <v>6188</v>
      </c>
      <c r="C3274" s="1" t="s">
        <v>6189</v>
      </c>
      <c r="D3274" s="1" t="s">
        <v>420</v>
      </c>
      <c r="E3274" s="1" t="s">
        <v>858</v>
      </c>
      <c r="F3274" s="1" t="s">
        <v>82</v>
      </c>
      <c r="G3274" s="6" t="s">
        <v>11227</v>
      </c>
      <c r="H3274" s="20" t="s">
        <v>47</v>
      </c>
      <c r="I3274" s="1" t="s">
        <v>36</v>
      </c>
      <c r="J3274" s="1" t="s">
        <v>83</v>
      </c>
      <c r="K3274" s="22">
        <v>45804</v>
      </c>
      <c r="L3274" s="20" t="s">
        <v>804</v>
      </c>
      <c r="M3274" s="26">
        <v>338.8</v>
      </c>
      <c r="N3274" s="20">
        <v>1</v>
      </c>
      <c r="O3274" s="26">
        <v>338.8</v>
      </c>
      <c r="P3274" s="26">
        <v>110</v>
      </c>
      <c r="Q3274" s="26">
        <v>25.78</v>
      </c>
      <c r="R3274" s="26">
        <v>57.6</v>
      </c>
      <c r="S3274" s="26">
        <v>0</v>
      </c>
      <c r="T3274" s="26">
        <v>24.95</v>
      </c>
      <c r="U3274" s="26">
        <v>120.47</v>
      </c>
      <c r="V3274" s="24">
        <v>0.35560000000000003</v>
      </c>
      <c r="W3274" s="1" t="s">
        <v>34</v>
      </c>
      <c r="X3274" s="3"/>
      <c r="Y3274" s="3"/>
      <c r="Z3274" s="5" t="s">
        <v>7980</v>
      </c>
      <c r="AA3274" s="5" t="str">
        <f>VLOOKUP(J3274, sku!B:C, 2, FALSE)</f>
        <v>Travessa Fiat - Locker - - - Palio Locker - - - Preto</v>
      </c>
      <c r="AB3274" s="3" t="str">
        <f>VLOOKUP(J3274, sku!B:BM, 64, FALSE)</f>
        <v>Fabricação</v>
      </c>
      <c r="AC3274" s="3" t="str">
        <f>LEFT(pedidos[[#This Row],[SKU]],3)</f>
        <v>XFI</v>
      </c>
      <c r="AD3274" s="36" t="str" cm="1">
        <f t="array" aca="1" ref="AD3274" ca="1">IFERROR(
  INDEX(
    montadora[Montadora],
    MATCH(TRUE,LEFT(J3647,NÚCARACT(montadora[SKU Parcial]))=montadora[SKU Parcial],0)
  ),
  ""
)</f>
        <v/>
      </c>
    </row>
    <row r="3275" spans="1:30" customFormat="1" x14ac:dyDescent="0.25">
      <c r="A3275" s="1" t="s">
        <v>6190</v>
      </c>
      <c r="B3275" s="1" t="s">
        <v>36</v>
      </c>
      <c r="C3275" s="1" t="s">
        <v>287</v>
      </c>
      <c r="D3275" s="1" t="s">
        <v>347</v>
      </c>
      <c r="E3275" s="1" t="s">
        <v>152</v>
      </c>
      <c r="F3275" s="1" t="s">
        <v>82</v>
      </c>
      <c r="G3275" s="6" t="s">
        <v>11227</v>
      </c>
      <c r="H3275" s="20" t="s">
        <v>47</v>
      </c>
      <c r="I3275" s="1" t="s">
        <v>31</v>
      </c>
      <c r="J3275" s="1" t="s">
        <v>83</v>
      </c>
      <c r="K3275" s="22">
        <v>45805</v>
      </c>
      <c r="L3275" s="16" t="s">
        <v>11229</v>
      </c>
      <c r="M3275" s="26">
        <v>338.8</v>
      </c>
      <c r="N3275" s="20">
        <v>1</v>
      </c>
      <c r="O3275" s="26">
        <v>374.79</v>
      </c>
      <c r="P3275" s="26">
        <v>110</v>
      </c>
      <c r="Q3275" s="26">
        <v>25.78</v>
      </c>
      <c r="R3275" s="26">
        <v>57.6</v>
      </c>
      <c r="S3275" s="26">
        <v>35.99</v>
      </c>
      <c r="T3275" s="26">
        <v>24.95</v>
      </c>
      <c r="U3275" s="26">
        <v>120.47</v>
      </c>
      <c r="V3275" s="24">
        <v>0.35560000000000003</v>
      </c>
      <c r="W3275" s="1" t="s">
        <v>34</v>
      </c>
      <c r="X3275" s="3"/>
      <c r="Y3275" s="3"/>
      <c r="Z3275" s="5" t="s">
        <v>7980</v>
      </c>
      <c r="AA3275" s="5" t="str">
        <f>VLOOKUP(J3275, sku!B:C, 2, FALSE)</f>
        <v>Travessa Fiat - Locker - - - Palio Locker - - - Preto</v>
      </c>
      <c r="AB3275" s="3" t="str">
        <f>VLOOKUP(J3275, sku!B:BM, 64, FALSE)</f>
        <v>Fabricação</v>
      </c>
      <c r="AC3275" s="3" t="str">
        <f>LEFT(pedidos[[#This Row],[SKU]],3)</f>
        <v>XFI</v>
      </c>
      <c r="AD3275" s="36" t="str" cm="1">
        <f t="array" aca="1" ref="AD3275" ca="1">IFERROR(
  INDEX(
    montadora[Montadora],
    MATCH(TRUE,LEFT(J3648,NÚCARACT(montadora[SKU Parcial]))=montadora[SKU Parcial],0)
  ),
  ""
)</f>
        <v/>
      </c>
    </row>
    <row r="3276" spans="1:30" customFormat="1" x14ac:dyDescent="0.25">
      <c r="A3276" s="1" t="s">
        <v>6191</v>
      </c>
      <c r="B3276" s="1" t="s">
        <v>36</v>
      </c>
      <c r="C3276" s="1" t="s">
        <v>287</v>
      </c>
      <c r="D3276" s="1" t="s">
        <v>1042</v>
      </c>
      <c r="E3276" s="1" t="s">
        <v>152</v>
      </c>
      <c r="F3276" s="1" t="s">
        <v>82</v>
      </c>
      <c r="G3276" s="6" t="s">
        <v>11227</v>
      </c>
      <c r="H3276" s="20" t="s">
        <v>47</v>
      </c>
      <c r="I3276" s="1" t="s">
        <v>31</v>
      </c>
      <c r="J3276" s="1" t="s">
        <v>83</v>
      </c>
      <c r="K3276" s="22">
        <v>45805</v>
      </c>
      <c r="L3276" s="16" t="s">
        <v>11229</v>
      </c>
      <c r="M3276" s="26">
        <v>338.8</v>
      </c>
      <c r="N3276" s="20">
        <v>1</v>
      </c>
      <c r="O3276" s="26">
        <v>353.79</v>
      </c>
      <c r="P3276" s="26">
        <v>110</v>
      </c>
      <c r="Q3276" s="26">
        <v>25.78</v>
      </c>
      <c r="R3276" s="26">
        <v>57.6</v>
      </c>
      <c r="S3276" s="26">
        <v>14.99</v>
      </c>
      <c r="T3276" s="26">
        <v>24.95</v>
      </c>
      <c r="U3276" s="26">
        <v>120.47</v>
      </c>
      <c r="V3276" s="24">
        <v>0.35560000000000003</v>
      </c>
      <c r="W3276" s="1" t="s">
        <v>34</v>
      </c>
      <c r="X3276" s="3"/>
      <c r="Y3276" s="3"/>
      <c r="Z3276" s="5" t="s">
        <v>7980</v>
      </c>
      <c r="AA3276" s="5" t="str">
        <f>VLOOKUP(J3276, sku!B:C, 2, FALSE)</f>
        <v>Travessa Fiat - Locker - - - Palio Locker - - - Preto</v>
      </c>
      <c r="AB3276" s="3" t="str">
        <f>VLOOKUP(J3276, sku!B:BM, 64, FALSE)</f>
        <v>Fabricação</v>
      </c>
      <c r="AC3276" s="3" t="str">
        <f>LEFT(pedidos[[#This Row],[SKU]],3)</f>
        <v>XFI</v>
      </c>
      <c r="AD3276" s="36" t="str" cm="1">
        <f t="array" aca="1" ref="AD3276" ca="1">IFERROR(
  INDEX(
    montadora[Montadora],
    MATCH(TRUE,LEFT(J3649,NÚCARACT(montadora[SKU Parcial]))=montadora[SKU Parcial],0)
  ),
  ""
)</f>
        <v/>
      </c>
    </row>
    <row r="3277" spans="1:30" customFormat="1" x14ac:dyDescent="0.25">
      <c r="A3277" s="1" t="s">
        <v>6192</v>
      </c>
      <c r="B3277" s="1" t="s">
        <v>6193</v>
      </c>
      <c r="C3277" s="1" t="s">
        <v>850</v>
      </c>
      <c r="D3277" s="1" t="s">
        <v>319</v>
      </c>
      <c r="E3277" s="1" t="s">
        <v>3799</v>
      </c>
      <c r="F3277" s="1" t="s">
        <v>82</v>
      </c>
      <c r="G3277" s="6" t="s">
        <v>11227</v>
      </c>
      <c r="H3277" s="20" t="s">
        <v>47</v>
      </c>
      <c r="I3277" s="1" t="s">
        <v>36</v>
      </c>
      <c r="J3277" s="1" t="s">
        <v>83</v>
      </c>
      <c r="K3277" s="22">
        <v>45805</v>
      </c>
      <c r="L3277" s="16" t="s">
        <v>11229</v>
      </c>
      <c r="M3277" s="26">
        <v>338.8</v>
      </c>
      <c r="N3277" s="20">
        <v>1</v>
      </c>
      <c r="O3277" s="26">
        <v>338.8</v>
      </c>
      <c r="P3277" s="26">
        <v>110</v>
      </c>
      <c r="Q3277" s="26">
        <v>25.78</v>
      </c>
      <c r="R3277" s="26">
        <v>57.6</v>
      </c>
      <c r="S3277" s="26">
        <v>0</v>
      </c>
      <c r="T3277" s="26">
        <v>24.95</v>
      </c>
      <c r="U3277" s="26">
        <v>120.47</v>
      </c>
      <c r="V3277" s="24">
        <v>0.35560000000000003</v>
      </c>
      <c r="W3277" s="1" t="s">
        <v>34</v>
      </c>
      <c r="X3277" s="3"/>
      <c r="Y3277" s="3"/>
      <c r="Z3277" s="5" t="s">
        <v>7980</v>
      </c>
      <c r="AA3277" s="5" t="str">
        <f>VLOOKUP(J3277, sku!B:C, 2, FALSE)</f>
        <v>Travessa Fiat - Locker - - - Palio Locker - - - Preto</v>
      </c>
      <c r="AB3277" s="3" t="str">
        <f>VLOOKUP(J3277, sku!B:BM, 64, FALSE)</f>
        <v>Fabricação</v>
      </c>
      <c r="AC3277" s="3" t="str">
        <f>LEFT(pedidos[[#This Row],[SKU]],3)</f>
        <v>XFI</v>
      </c>
      <c r="AD3277" s="36" t="str" cm="1">
        <f t="array" aca="1" ref="AD3277" ca="1">IFERROR(
  INDEX(
    montadora[Montadora],
    MATCH(TRUE,LEFT(J3650,NÚCARACT(montadora[SKU Parcial]))=montadora[SKU Parcial],0)
  ),
  ""
)</f>
        <v/>
      </c>
    </row>
    <row r="3278" spans="1:30" customFormat="1" x14ac:dyDescent="0.25">
      <c r="A3278" s="1" t="s">
        <v>6211</v>
      </c>
      <c r="B3278" s="1" t="s">
        <v>6212</v>
      </c>
      <c r="C3278" s="1" t="s">
        <v>6213</v>
      </c>
      <c r="D3278" s="1" t="s">
        <v>27</v>
      </c>
      <c r="E3278" s="1" t="s">
        <v>163</v>
      </c>
      <c r="F3278" s="1" t="s">
        <v>82</v>
      </c>
      <c r="G3278" s="6" t="s">
        <v>11227</v>
      </c>
      <c r="H3278" s="20" t="s">
        <v>47</v>
      </c>
      <c r="I3278" s="1" t="s">
        <v>36</v>
      </c>
      <c r="J3278" s="1" t="s">
        <v>164</v>
      </c>
      <c r="K3278" s="22">
        <v>45780</v>
      </c>
      <c r="L3278" s="20" t="s">
        <v>804</v>
      </c>
      <c r="M3278" s="26">
        <v>337.8</v>
      </c>
      <c r="N3278" s="20">
        <v>1</v>
      </c>
      <c r="O3278" s="26">
        <v>337.8</v>
      </c>
      <c r="P3278" s="26">
        <v>110</v>
      </c>
      <c r="Q3278" s="26">
        <v>25.71</v>
      </c>
      <c r="R3278" s="26">
        <v>57.43</v>
      </c>
      <c r="S3278" s="26">
        <v>0</v>
      </c>
      <c r="T3278" s="26">
        <v>24.95</v>
      </c>
      <c r="U3278" s="26">
        <v>119.71</v>
      </c>
      <c r="V3278" s="24">
        <v>0.35439999999999999</v>
      </c>
      <c r="W3278" s="1" t="s">
        <v>34</v>
      </c>
      <c r="X3278" s="3"/>
      <c r="Y3278" s="3"/>
      <c r="Z3278" s="5" t="s">
        <v>7980</v>
      </c>
      <c r="AA3278" s="5" t="str">
        <f>VLOOKUP(J3278, sku!B:C, 2, FALSE)</f>
        <v>Travessa Fiat - Locker - - - Palio Locker - - - Prata</v>
      </c>
      <c r="AB3278" s="3" t="str">
        <f>VLOOKUP(J3278, sku!B:BM, 64, FALSE)</f>
        <v>Fabricação</v>
      </c>
      <c r="AC3278" s="3" t="str">
        <f>LEFT(pedidos[[#This Row],[SKU]],3)</f>
        <v>XFI</v>
      </c>
      <c r="AD3278" s="36" t="str" cm="1">
        <f t="array" aca="1" ref="AD3278" ca="1">IFERROR(
  INDEX(
    montadora[Montadora],
    MATCH(TRUE,LEFT(J3658,NÚCARACT(montadora[SKU Parcial]))=montadora[SKU Parcial],0)
  ),
  ""
)</f>
        <v/>
      </c>
    </row>
    <row r="3279" spans="1:30" customFormat="1" x14ac:dyDescent="0.25">
      <c r="A3279" s="1" t="s">
        <v>6214</v>
      </c>
      <c r="B3279" s="1" t="s">
        <v>6215</v>
      </c>
      <c r="C3279" s="1" t="s">
        <v>6216</v>
      </c>
      <c r="D3279" s="1" t="s">
        <v>420</v>
      </c>
      <c r="E3279" s="1" t="s">
        <v>163</v>
      </c>
      <c r="F3279" s="1" t="s">
        <v>82</v>
      </c>
      <c r="G3279" s="6" t="s">
        <v>11227</v>
      </c>
      <c r="H3279" s="20" t="s">
        <v>47</v>
      </c>
      <c r="I3279" s="1" t="s">
        <v>36</v>
      </c>
      <c r="J3279" s="1" t="s">
        <v>164</v>
      </c>
      <c r="K3279" s="22">
        <v>45806</v>
      </c>
      <c r="L3279" s="20" t="s">
        <v>804</v>
      </c>
      <c r="M3279" s="26">
        <v>337.8</v>
      </c>
      <c r="N3279" s="20">
        <v>1</v>
      </c>
      <c r="O3279" s="26">
        <v>337.8</v>
      </c>
      <c r="P3279" s="26">
        <v>110</v>
      </c>
      <c r="Q3279" s="26">
        <v>25.71</v>
      </c>
      <c r="R3279" s="26">
        <v>57.43</v>
      </c>
      <c r="S3279" s="26">
        <v>0</v>
      </c>
      <c r="T3279" s="26">
        <v>24.95</v>
      </c>
      <c r="U3279" s="26">
        <v>119.71</v>
      </c>
      <c r="V3279" s="24">
        <v>0.35439999999999999</v>
      </c>
      <c r="W3279" s="1" t="s">
        <v>34</v>
      </c>
      <c r="X3279" s="3"/>
      <c r="Y3279" s="3"/>
      <c r="Z3279" s="5" t="s">
        <v>7980</v>
      </c>
      <c r="AA3279" s="5" t="str">
        <f>VLOOKUP(J3279, sku!B:C, 2, FALSE)</f>
        <v>Travessa Fiat - Locker - - - Palio Locker - - - Prata</v>
      </c>
      <c r="AB3279" s="3" t="str">
        <f>VLOOKUP(J3279, sku!B:BM, 64, FALSE)</f>
        <v>Fabricação</v>
      </c>
      <c r="AC3279" s="3" t="str">
        <f>LEFT(pedidos[[#This Row],[SKU]],3)</f>
        <v>XFI</v>
      </c>
      <c r="AD3279" s="36" t="str" cm="1">
        <f t="array" aca="1" ref="AD3279" ca="1">IFERROR(
  INDEX(
    montadora[Montadora],
    MATCH(TRUE,LEFT(J3659,NÚCARACT(montadora[SKU Parcial]))=montadora[SKU Parcial],0)
  ),
  ""
)</f>
        <v/>
      </c>
    </row>
    <row r="3280" spans="1:30" customFormat="1" x14ac:dyDescent="0.25">
      <c r="A3280" s="1" t="s">
        <v>6217</v>
      </c>
      <c r="B3280" s="1" t="s">
        <v>6218</v>
      </c>
      <c r="C3280" s="1" t="s">
        <v>6219</v>
      </c>
      <c r="D3280" s="1" t="s">
        <v>138</v>
      </c>
      <c r="E3280" s="1" t="s">
        <v>163</v>
      </c>
      <c r="F3280" s="1" t="s">
        <v>82</v>
      </c>
      <c r="G3280" s="6" t="s">
        <v>11227</v>
      </c>
      <c r="H3280" s="20" t="s">
        <v>47</v>
      </c>
      <c r="I3280" s="1" t="s">
        <v>36</v>
      </c>
      <c r="J3280" s="1" t="s">
        <v>164</v>
      </c>
      <c r="K3280" s="22">
        <v>45808</v>
      </c>
      <c r="L3280" s="20" t="s">
        <v>804</v>
      </c>
      <c r="M3280" s="26">
        <v>337.8</v>
      </c>
      <c r="N3280" s="20">
        <v>1</v>
      </c>
      <c r="O3280" s="26">
        <v>337.8</v>
      </c>
      <c r="P3280" s="26">
        <v>110</v>
      </c>
      <c r="Q3280" s="26">
        <v>25.71</v>
      </c>
      <c r="R3280" s="26">
        <v>57.43</v>
      </c>
      <c r="S3280" s="26">
        <v>0</v>
      </c>
      <c r="T3280" s="26">
        <v>24.95</v>
      </c>
      <c r="U3280" s="26">
        <v>119.71</v>
      </c>
      <c r="V3280" s="24">
        <v>0.35439999999999999</v>
      </c>
      <c r="W3280" s="1" t="s">
        <v>34</v>
      </c>
      <c r="X3280" s="3"/>
      <c r="Y3280" s="3"/>
      <c r="Z3280" s="5" t="s">
        <v>7980</v>
      </c>
      <c r="AA3280" s="5" t="str">
        <f>VLOOKUP(J3280, sku!B:C, 2, FALSE)</f>
        <v>Travessa Fiat - Locker - - - Palio Locker - - - Prata</v>
      </c>
      <c r="AB3280" s="3" t="str">
        <f>VLOOKUP(J3280, sku!B:BM, 64, FALSE)</f>
        <v>Fabricação</v>
      </c>
      <c r="AC3280" s="3" t="str">
        <f>LEFT(pedidos[[#This Row],[SKU]],3)</f>
        <v>XFI</v>
      </c>
      <c r="AD3280" s="36" t="str" cm="1">
        <f t="array" aca="1" ref="AD3280" ca="1">IFERROR(
  INDEX(
    montadora[Montadora],
    MATCH(TRUE,LEFT(J3660,NÚCARACT(montadora[SKU Parcial]))=montadora[SKU Parcial],0)
  ),
  ""
)</f>
        <v/>
      </c>
    </row>
    <row r="3281" spans="1:30" x14ac:dyDescent="0.25">
      <c r="A3281" s="42" t="s">
        <v>8327</v>
      </c>
      <c r="B3281" s="42"/>
      <c r="C3281" s="42"/>
      <c r="D3281" s="42"/>
      <c r="E3281" s="42">
        <v>23297894728</v>
      </c>
      <c r="F3281" s="42" t="s">
        <v>8414</v>
      </c>
      <c r="G3281" s="42" t="s">
        <v>11227</v>
      </c>
      <c r="H3281" s="19"/>
      <c r="I3281" s="42"/>
      <c r="J3281" s="42" t="s">
        <v>164</v>
      </c>
      <c r="K3281" s="21">
        <v>45836</v>
      </c>
      <c r="L3281" s="19" t="s">
        <v>8443</v>
      </c>
      <c r="M3281" s="44">
        <v>328.8</v>
      </c>
      <c r="N3281" s="19">
        <v>1</v>
      </c>
      <c r="O3281" s="44">
        <v>328.8</v>
      </c>
      <c r="P3281" s="44">
        <v>110</v>
      </c>
      <c r="Q3281" s="44">
        <v>27.06</v>
      </c>
      <c r="R3281" s="44">
        <v>76.34</v>
      </c>
      <c r="S3281" s="44">
        <v>0</v>
      </c>
      <c r="T3281" s="44">
        <v>0</v>
      </c>
      <c r="U3281" s="44">
        <v>115.4</v>
      </c>
      <c r="V3281" s="23">
        <v>0.35099999999999998</v>
      </c>
      <c r="W3281" s="42" t="s">
        <v>34</v>
      </c>
      <c r="X3281" s="43"/>
      <c r="Y3281" s="43"/>
      <c r="Z3281" s="43" t="s">
        <v>8442</v>
      </c>
      <c r="AA3281" s="43" t="str">
        <f>VLOOKUP(J3281, sku!B:C, 2, FALSE)</f>
        <v>Travessa Fiat - Locker - - - Palio Locker - - - Prata</v>
      </c>
      <c r="AB3281" s="45" t="str">
        <f>VLOOKUP(J3281, sku!B:BM, 64, FALSE)</f>
        <v>Fabricação</v>
      </c>
      <c r="AC3281" s="45" t="str">
        <f>LEFT(pedidos[[#This Row],[SKU]],3)</f>
        <v>XFI</v>
      </c>
      <c r="AD3281" s="36" t="str" cm="1">
        <f t="array" aca="1" ref="AD3281" ca="1">IFERROR(
  INDEX(
    montadora[Montadora],
    MATCH(TRUE,LEFT(J3663,NÚCARACT(montadora[SKU Parcial]))=montadora[SKU Parcial],0)
  ),
  ""
)</f>
        <v/>
      </c>
    </row>
    <row r="3282" spans="1:30" x14ac:dyDescent="0.25">
      <c r="A3282" s="42" t="s">
        <v>8328</v>
      </c>
      <c r="B3282" s="42"/>
      <c r="C3282" s="42"/>
      <c r="D3282" s="42"/>
      <c r="E3282" s="42">
        <v>23297894728</v>
      </c>
      <c r="F3282" s="42" t="s">
        <v>8414</v>
      </c>
      <c r="G3282" s="42" t="s">
        <v>11227</v>
      </c>
      <c r="H3282" s="19"/>
      <c r="I3282" s="42"/>
      <c r="J3282" s="42" t="s">
        <v>83</v>
      </c>
      <c r="K3282" s="21">
        <v>45827</v>
      </c>
      <c r="L3282" s="19" t="s">
        <v>8443</v>
      </c>
      <c r="M3282" s="44">
        <v>328.8</v>
      </c>
      <c r="N3282" s="19">
        <v>1</v>
      </c>
      <c r="O3282" s="44">
        <v>328.8</v>
      </c>
      <c r="P3282" s="44">
        <v>110</v>
      </c>
      <c r="Q3282" s="44">
        <v>27.06</v>
      </c>
      <c r="R3282" s="44">
        <v>76.34</v>
      </c>
      <c r="S3282" s="44">
        <v>0</v>
      </c>
      <c r="T3282" s="44">
        <v>0</v>
      </c>
      <c r="U3282" s="44">
        <v>115.4</v>
      </c>
      <c r="V3282" s="23">
        <v>0.35099999999999998</v>
      </c>
      <c r="W3282" s="42" t="s">
        <v>34</v>
      </c>
      <c r="X3282" s="43"/>
      <c r="Y3282" s="43"/>
      <c r="Z3282" s="43" t="s">
        <v>8442</v>
      </c>
      <c r="AA3282" s="43" t="str">
        <f>VLOOKUP(J3282, sku!B:C, 2, FALSE)</f>
        <v>Travessa Fiat - Locker - - - Palio Locker - - - Preto</v>
      </c>
      <c r="AB3282" s="45" t="str">
        <f>VLOOKUP(J3282, sku!B:BM, 64, FALSE)</f>
        <v>Fabricação</v>
      </c>
      <c r="AC3282" s="45" t="str">
        <f>LEFT(pedidos[[#This Row],[SKU]],3)</f>
        <v>XFI</v>
      </c>
      <c r="AD3282" s="36" t="str" cm="1">
        <f t="array" aca="1" ref="AD3282" ca="1">IFERROR(
  INDEX(
    montadora[Montadora],
    MATCH(TRUE,LEFT(J3664,NÚCARACT(montadora[SKU Parcial]))=montadora[SKU Parcial],0)
  ),
  ""
)</f>
        <v/>
      </c>
    </row>
    <row r="3283" spans="1:30" x14ac:dyDescent="0.25">
      <c r="A3283" s="42" t="s">
        <v>8329</v>
      </c>
      <c r="B3283" s="42"/>
      <c r="C3283" s="42"/>
      <c r="D3283" s="42"/>
      <c r="E3283" s="42">
        <v>23297894728</v>
      </c>
      <c r="F3283" s="42" t="s">
        <v>8414</v>
      </c>
      <c r="G3283" s="42" t="s">
        <v>11227</v>
      </c>
      <c r="H3283" s="19"/>
      <c r="I3283" s="42"/>
      <c r="J3283" s="42" t="s">
        <v>83</v>
      </c>
      <c r="K3283" s="21">
        <v>45826</v>
      </c>
      <c r="L3283" s="19" t="s">
        <v>8443</v>
      </c>
      <c r="M3283" s="44">
        <v>328.8</v>
      </c>
      <c r="N3283" s="19">
        <v>1</v>
      </c>
      <c r="O3283" s="44">
        <v>328.8</v>
      </c>
      <c r="P3283" s="44">
        <v>110</v>
      </c>
      <c r="Q3283" s="44">
        <v>27.06</v>
      </c>
      <c r="R3283" s="44">
        <v>76.34</v>
      </c>
      <c r="S3283" s="44">
        <v>0</v>
      </c>
      <c r="T3283" s="44">
        <v>0</v>
      </c>
      <c r="U3283" s="44">
        <v>115.4</v>
      </c>
      <c r="V3283" s="23">
        <v>0.35099999999999998</v>
      </c>
      <c r="W3283" s="42" t="s">
        <v>34</v>
      </c>
      <c r="X3283" s="43"/>
      <c r="Y3283" s="43"/>
      <c r="Z3283" s="43" t="s">
        <v>8442</v>
      </c>
      <c r="AA3283" s="43" t="str">
        <f>VLOOKUP(J3283, sku!B:C, 2, FALSE)</f>
        <v>Travessa Fiat - Locker - - - Palio Locker - - - Preto</v>
      </c>
      <c r="AB3283" s="45" t="str">
        <f>VLOOKUP(J3283, sku!B:BM, 64, FALSE)</f>
        <v>Fabricação</v>
      </c>
      <c r="AC3283" s="45" t="str">
        <f>LEFT(pedidos[[#This Row],[SKU]],3)</f>
        <v>XFI</v>
      </c>
      <c r="AD3283" s="36" t="str" cm="1">
        <f t="array" aca="1" ref="AD3283" ca="1">IFERROR(
  INDEX(
    montadora[Montadora],
    MATCH(TRUE,LEFT(J3665,NÚCARACT(montadora[SKU Parcial]))=montadora[SKU Parcial],0)
  ),
  ""
)</f>
        <v/>
      </c>
    </row>
    <row r="3284" spans="1:30" x14ac:dyDescent="0.25">
      <c r="A3284" s="42" t="s">
        <v>8330</v>
      </c>
      <c r="B3284" s="42"/>
      <c r="C3284" s="42"/>
      <c r="D3284" s="42"/>
      <c r="E3284" s="42">
        <v>23297894728</v>
      </c>
      <c r="F3284" s="42" t="s">
        <v>8414</v>
      </c>
      <c r="G3284" s="42" t="s">
        <v>11227</v>
      </c>
      <c r="H3284" s="19"/>
      <c r="I3284" s="42"/>
      <c r="J3284" s="42" t="s">
        <v>83</v>
      </c>
      <c r="K3284" s="21">
        <v>45823</v>
      </c>
      <c r="L3284" s="19" t="s">
        <v>8443</v>
      </c>
      <c r="M3284" s="44">
        <v>328.8</v>
      </c>
      <c r="N3284" s="19">
        <v>1</v>
      </c>
      <c r="O3284" s="44">
        <v>328.8</v>
      </c>
      <c r="P3284" s="44">
        <v>110</v>
      </c>
      <c r="Q3284" s="44">
        <v>27.06</v>
      </c>
      <c r="R3284" s="44">
        <v>76.34</v>
      </c>
      <c r="S3284" s="44">
        <v>0</v>
      </c>
      <c r="T3284" s="44">
        <v>0</v>
      </c>
      <c r="U3284" s="44">
        <v>115.4</v>
      </c>
      <c r="V3284" s="23">
        <v>0.35099999999999998</v>
      </c>
      <c r="W3284" s="42" t="s">
        <v>34</v>
      </c>
      <c r="X3284" s="43"/>
      <c r="Y3284" s="43"/>
      <c r="Z3284" s="43" t="s">
        <v>8442</v>
      </c>
      <c r="AA3284" s="43" t="str">
        <f>VLOOKUP(J3284, sku!B:C, 2, FALSE)</f>
        <v>Travessa Fiat - Locker - - - Palio Locker - - - Preto</v>
      </c>
      <c r="AB3284" s="45" t="str">
        <f>VLOOKUP(J3284, sku!B:BM, 64, FALSE)</f>
        <v>Fabricação</v>
      </c>
      <c r="AC3284" s="45" t="str">
        <f>LEFT(pedidos[[#This Row],[SKU]],3)</f>
        <v>XFI</v>
      </c>
      <c r="AD3284" s="36" t="str" cm="1">
        <f t="array" aca="1" ref="AD3284" ca="1">IFERROR(
  INDEX(
    montadora[Montadora],
    MATCH(TRUE,LEFT(J3666,NÚCARACT(montadora[SKU Parcial]))=montadora[SKU Parcial],0)
  ),
  ""
)</f>
        <v/>
      </c>
    </row>
    <row r="3285" spans="1:30" x14ac:dyDescent="0.25">
      <c r="A3285" s="42" t="s">
        <v>8331</v>
      </c>
      <c r="B3285" s="42"/>
      <c r="C3285" s="42"/>
      <c r="D3285" s="42"/>
      <c r="E3285" s="42">
        <v>23297894728</v>
      </c>
      <c r="F3285" s="42" t="s">
        <v>8414</v>
      </c>
      <c r="G3285" s="42" t="s">
        <v>11227</v>
      </c>
      <c r="H3285" s="19"/>
      <c r="I3285" s="42"/>
      <c r="J3285" s="42" t="s">
        <v>83</v>
      </c>
      <c r="K3285" s="21">
        <v>45823</v>
      </c>
      <c r="L3285" s="19" t="s">
        <v>8443</v>
      </c>
      <c r="M3285" s="44">
        <v>328.8</v>
      </c>
      <c r="N3285" s="19">
        <v>1</v>
      </c>
      <c r="O3285" s="44">
        <v>328.8</v>
      </c>
      <c r="P3285" s="44">
        <v>110</v>
      </c>
      <c r="Q3285" s="44">
        <v>27.06</v>
      </c>
      <c r="R3285" s="44">
        <v>76.34</v>
      </c>
      <c r="S3285" s="44">
        <v>0</v>
      </c>
      <c r="T3285" s="44">
        <v>0</v>
      </c>
      <c r="U3285" s="44">
        <v>115.4</v>
      </c>
      <c r="V3285" s="23">
        <v>0.35099999999999998</v>
      </c>
      <c r="W3285" s="42" t="s">
        <v>34</v>
      </c>
      <c r="X3285" s="43"/>
      <c r="Y3285" s="43"/>
      <c r="Z3285" s="43" t="s">
        <v>8442</v>
      </c>
      <c r="AA3285" s="43" t="str">
        <f>VLOOKUP(J3285, sku!B:C, 2, FALSE)</f>
        <v>Travessa Fiat - Locker - - - Palio Locker - - - Preto</v>
      </c>
      <c r="AB3285" s="45" t="str">
        <f>VLOOKUP(J3285, sku!B:BM, 64, FALSE)</f>
        <v>Fabricação</v>
      </c>
      <c r="AC3285" s="45" t="str">
        <f>LEFT(pedidos[[#This Row],[SKU]],3)</f>
        <v>XFI</v>
      </c>
      <c r="AD3285" s="36" t="str" cm="1">
        <f t="array" aca="1" ref="AD3285" ca="1">IFERROR(
  INDEX(
    montadora[Montadora],
    MATCH(TRUE,LEFT(J3667,NÚCARACT(montadora[SKU Parcial]))=montadora[SKU Parcial],0)
  ),
  ""
)</f>
        <v/>
      </c>
    </row>
    <row r="3286" spans="1:30" x14ac:dyDescent="0.25">
      <c r="A3286" s="42" t="s">
        <v>8332</v>
      </c>
      <c r="B3286" s="42"/>
      <c r="C3286" s="42"/>
      <c r="D3286" s="42"/>
      <c r="E3286" s="42">
        <v>23297894728</v>
      </c>
      <c r="F3286" s="42" t="s">
        <v>8414</v>
      </c>
      <c r="G3286" s="42" t="s">
        <v>11227</v>
      </c>
      <c r="H3286" s="19"/>
      <c r="I3286" s="42"/>
      <c r="J3286" s="42" t="s">
        <v>83</v>
      </c>
      <c r="K3286" s="21">
        <v>45820</v>
      </c>
      <c r="L3286" s="19" t="s">
        <v>8443</v>
      </c>
      <c r="M3286" s="44">
        <v>328.8</v>
      </c>
      <c r="N3286" s="19">
        <v>1</v>
      </c>
      <c r="O3286" s="44">
        <v>328.8</v>
      </c>
      <c r="P3286" s="44">
        <v>110</v>
      </c>
      <c r="Q3286" s="44">
        <v>27.06</v>
      </c>
      <c r="R3286" s="44">
        <v>76.34</v>
      </c>
      <c r="S3286" s="44">
        <v>0</v>
      </c>
      <c r="T3286" s="44">
        <v>0</v>
      </c>
      <c r="U3286" s="44">
        <v>115.4</v>
      </c>
      <c r="V3286" s="23">
        <v>0.35099999999999998</v>
      </c>
      <c r="W3286" s="42" t="s">
        <v>34</v>
      </c>
      <c r="X3286" s="43"/>
      <c r="Y3286" s="43"/>
      <c r="Z3286" s="43" t="s">
        <v>8442</v>
      </c>
      <c r="AA3286" s="43" t="str">
        <f>VLOOKUP(J3286, sku!B:C, 2, FALSE)</f>
        <v>Travessa Fiat - Locker - - - Palio Locker - - - Preto</v>
      </c>
      <c r="AB3286" s="45" t="str">
        <f>VLOOKUP(J3286, sku!B:BM, 64, FALSE)</f>
        <v>Fabricação</v>
      </c>
      <c r="AC3286" s="45" t="str">
        <f>LEFT(pedidos[[#This Row],[SKU]],3)</f>
        <v>XFI</v>
      </c>
      <c r="AD3286" s="36" t="str" cm="1">
        <f t="array" aca="1" ref="AD3286" ca="1">IFERROR(
  INDEX(
    montadora[Montadora],
    MATCH(TRUE,LEFT(J3668,NÚCARACT(montadora[SKU Parcial]))=montadora[SKU Parcial],0)
  ),
  ""
)</f>
        <v/>
      </c>
    </row>
    <row r="3287" spans="1:30" x14ac:dyDescent="0.25">
      <c r="A3287" s="42" t="s">
        <v>8333</v>
      </c>
      <c r="B3287" s="42"/>
      <c r="C3287" s="42"/>
      <c r="D3287" s="42"/>
      <c r="E3287" s="42">
        <v>23297894728</v>
      </c>
      <c r="F3287" s="42" t="s">
        <v>8414</v>
      </c>
      <c r="G3287" s="42" t="s">
        <v>11227</v>
      </c>
      <c r="H3287" s="19"/>
      <c r="I3287" s="42"/>
      <c r="J3287" s="42" t="s">
        <v>83</v>
      </c>
      <c r="K3287" s="21">
        <v>45813</v>
      </c>
      <c r="L3287" s="19" t="s">
        <v>8443</v>
      </c>
      <c r="M3287" s="44">
        <v>328.8</v>
      </c>
      <c r="N3287" s="19">
        <v>1</v>
      </c>
      <c r="O3287" s="44">
        <v>328.8</v>
      </c>
      <c r="P3287" s="44">
        <v>110</v>
      </c>
      <c r="Q3287" s="44">
        <v>27.06</v>
      </c>
      <c r="R3287" s="44">
        <v>76.34</v>
      </c>
      <c r="S3287" s="44">
        <v>0</v>
      </c>
      <c r="T3287" s="44">
        <v>0</v>
      </c>
      <c r="U3287" s="44">
        <v>115.4</v>
      </c>
      <c r="V3287" s="23">
        <v>0.35099999999999998</v>
      </c>
      <c r="W3287" s="42" t="s">
        <v>34</v>
      </c>
      <c r="X3287" s="43"/>
      <c r="Y3287" s="43"/>
      <c r="Z3287" s="43" t="s">
        <v>8442</v>
      </c>
      <c r="AA3287" s="43" t="str">
        <f>VLOOKUP(J3287, sku!B:C, 2, FALSE)</f>
        <v>Travessa Fiat - Locker - - - Palio Locker - - - Preto</v>
      </c>
      <c r="AB3287" s="45" t="str">
        <f>VLOOKUP(J3287, sku!B:BM, 64, FALSE)</f>
        <v>Fabricação</v>
      </c>
      <c r="AC3287" s="45" t="str">
        <f>LEFT(pedidos[[#This Row],[SKU]],3)</f>
        <v>XFI</v>
      </c>
      <c r="AD3287" s="36" t="str" cm="1">
        <f t="array" aca="1" ref="AD3287" ca="1">IFERROR(
  INDEX(
    montadora[Montadora],
    MATCH(TRUE,LEFT(J3669,NÚCARACT(montadora[SKU Parcial]))=montadora[SKU Parcial],0)
  ),
  ""
)</f>
        <v/>
      </c>
    </row>
    <row r="3288" spans="1:30" customFormat="1" x14ac:dyDescent="0.25">
      <c r="A3288" s="1" t="s">
        <v>3792</v>
      </c>
      <c r="B3288" s="1" t="s">
        <v>3793</v>
      </c>
      <c r="C3288" s="1" t="s">
        <v>786</v>
      </c>
      <c r="D3288" s="1" t="s">
        <v>188</v>
      </c>
      <c r="E3288" s="1" t="s">
        <v>858</v>
      </c>
      <c r="F3288" s="1" t="s">
        <v>82</v>
      </c>
      <c r="G3288" s="6" t="s">
        <v>11227</v>
      </c>
      <c r="H3288" s="20" t="s">
        <v>47</v>
      </c>
      <c r="I3288" s="1" t="s">
        <v>36</v>
      </c>
      <c r="J3288" s="1" t="s">
        <v>83</v>
      </c>
      <c r="K3288" s="22">
        <v>45809</v>
      </c>
      <c r="L3288" s="20" t="s">
        <v>804</v>
      </c>
      <c r="M3288" s="26">
        <v>338.8</v>
      </c>
      <c r="N3288" s="20">
        <v>1</v>
      </c>
      <c r="O3288" s="26">
        <v>338.8</v>
      </c>
      <c r="P3288" s="26">
        <v>110</v>
      </c>
      <c r="Q3288" s="26">
        <v>27.85</v>
      </c>
      <c r="R3288" s="26">
        <v>57.6</v>
      </c>
      <c r="S3288" s="26">
        <v>0</v>
      </c>
      <c r="T3288" s="26">
        <v>24.95</v>
      </c>
      <c r="U3288" s="26">
        <v>118.4</v>
      </c>
      <c r="V3288" s="24">
        <v>0.34949999999999998</v>
      </c>
      <c r="W3288" s="1" t="s">
        <v>89</v>
      </c>
      <c r="X3288" s="3"/>
      <c r="Y3288" s="3"/>
      <c r="Z3288" s="5" t="s">
        <v>7980</v>
      </c>
      <c r="AA3288" s="5" t="str">
        <f>VLOOKUP(J3288, sku!B:C, 2, FALSE)</f>
        <v>Travessa Fiat - Locker - - - Palio Locker - - - Preto</v>
      </c>
      <c r="AB3288" s="3" t="str">
        <f>VLOOKUP(J3288, sku!B:BM, 64, FALSE)</f>
        <v>Fabricação</v>
      </c>
      <c r="AC3288" s="3" t="str">
        <f>LEFT(pedidos[[#This Row],[SKU]],3)</f>
        <v>XFI</v>
      </c>
      <c r="AD3288" s="36" t="str" cm="1">
        <f t="array" aca="1" ref="AD3288" ca="1">IFERROR(
  INDEX(
    montadora[Montadora],
    MATCH(TRUE,LEFT(J3679,NÚCARACT(montadora[SKU Parcial]))=montadora[SKU Parcial],0)
  ),
  ""
)</f>
        <v/>
      </c>
    </row>
    <row r="3289" spans="1:30" customFormat="1" x14ac:dyDescent="0.25">
      <c r="A3289" s="1" t="s">
        <v>3794</v>
      </c>
      <c r="B3289" s="1" t="s">
        <v>3795</v>
      </c>
      <c r="C3289" s="1" t="s">
        <v>786</v>
      </c>
      <c r="D3289" s="1" t="s">
        <v>188</v>
      </c>
      <c r="E3289" s="1" t="s">
        <v>3599</v>
      </c>
      <c r="F3289" s="1" t="s">
        <v>82</v>
      </c>
      <c r="G3289" s="6" t="s">
        <v>11227</v>
      </c>
      <c r="H3289" s="20" t="s">
        <v>47</v>
      </c>
      <c r="I3289" s="1" t="s">
        <v>36</v>
      </c>
      <c r="J3289" s="1" t="s">
        <v>164</v>
      </c>
      <c r="K3289" s="22">
        <v>45809</v>
      </c>
      <c r="L3289" s="16" t="s">
        <v>11229</v>
      </c>
      <c r="M3289" s="26">
        <v>338.8</v>
      </c>
      <c r="N3289" s="20">
        <v>1</v>
      </c>
      <c r="O3289" s="26">
        <v>338.8</v>
      </c>
      <c r="P3289" s="26">
        <v>110</v>
      </c>
      <c r="Q3289" s="26">
        <v>27.85</v>
      </c>
      <c r="R3289" s="26">
        <v>57.6</v>
      </c>
      <c r="S3289" s="26">
        <v>0</v>
      </c>
      <c r="T3289" s="26">
        <v>24.95</v>
      </c>
      <c r="U3289" s="26">
        <v>118.4</v>
      </c>
      <c r="V3289" s="24">
        <v>0.34949999999999998</v>
      </c>
      <c r="W3289" s="1" t="s">
        <v>89</v>
      </c>
      <c r="X3289" s="3"/>
      <c r="Y3289" s="3"/>
      <c r="Z3289" s="5" t="s">
        <v>7980</v>
      </c>
      <c r="AA3289" s="5" t="str">
        <f>VLOOKUP(J3289, sku!B:C, 2, FALSE)</f>
        <v>Travessa Fiat - Locker - - - Palio Locker - - - Prata</v>
      </c>
      <c r="AB3289" s="3" t="str">
        <f>VLOOKUP(J3289, sku!B:BM, 64, FALSE)</f>
        <v>Fabricação</v>
      </c>
      <c r="AC3289" s="3" t="str">
        <f>LEFT(pedidos[[#This Row],[SKU]],3)</f>
        <v>XFI</v>
      </c>
      <c r="AD3289" s="36" t="str" cm="1">
        <f t="array" aca="1" ref="AD3289" ca="1">IFERROR(
  INDEX(
    montadora[Montadora],
    MATCH(TRUE,LEFT(J3680,NÚCARACT(montadora[SKU Parcial]))=montadora[SKU Parcial],0)
  ),
  ""
)</f>
        <v/>
      </c>
    </row>
    <row r="3290" spans="1:30" customFormat="1" x14ac:dyDescent="0.25">
      <c r="A3290" s="1" t="s">
        <v>3796</v>
      </c>
      <c r="B3290" s="1" t="s">
        <v>36</v>
      </c>
      <c r="C3290" s="1" t="s">
        <v>941</v>
      </c>
      <c r="D3290" s="1" t="s">
        <v>358</v>
      </c>
      <c r="E3290" s="1" t="s">
        <v>858</v>
      </c>
      <c r="F3290" s="1" t="s">
        <v>82</v>
      </c>
      <c r="G3290" s="6" t="s">
        <v>11227</v>
      </c>
      <c r="H3290" s="20" t="s">
        <v>47</v>
      </c>
      <c r="I3290" s="1" t="s">
        <v>31</v>
      </c>
      <c r="J3290" s="1" t="s">
        <v>83</v>
      </c>
      <c r="K3290" s="22">
        <v>45810</v>
      </c>
      <c r="L3290" s="20" t="s">
        <v>804</v>
      </c>
      <c r="M3290" s="26">
        <v>338.8</v>
      </c>
      <c r="N3290" s="20">
        <v>1</v>
      </c>
      <c r="O3290" s="26">
        <v>338.8</v>
      </c>
      <c r="P3290" s="26">
        <v>110</v>
      </c>
      <c r="Q3290" s="26">
        <v>27.85</v>
      </c>
      <c r="R3290" s="26">
        <v>57.6</v>
      </c>
      <c r="S3290" s="26">
        <v>0</v>
      </c>
      <c r="T3290" s="26">
        <v>24.95</v>
      </c>
      <c r="U3290" s="26">
        <v>118.4</v>
      </c>
      <c r="V3290" s="24">
        <v>0.34949999999999998</v>
      </c>
      <c r="W3290" s="1" t="s">
        <v>34</v>
      </c>
      <c r="X3290" s="3"/>
      <c r="Y3290" s="3"/>
      <c r="Z3290" s="5" t="s">
        <v>7980</v>
      </c>
      <c r="AA3290" s="5" t="str">
        <f>VLOOKUP(J3290, sku!B:C, 2, FALSE)</f>
        <v>Travessa Fiat - Locker - - - Palio Locker - - - Preto</v>
      </c>
      <c r="AB3290" s="3" t="str">
        <f>VLOOKUP(J3290, sku!B:BM, 64, FALSE)</f>
        <v>Fabricação</v>
      </c>
      <c r="AC3290" s="3" t="str">
        <f>LEFT(pedidos[[#This Row],[SKU]],3)</f>
        <v>XFI</v>
      </c>
      <c r="AD3290" s="36" t="str" cm="1">
        <f t="array" aca="1" ref="AD3290" ca="1">IFERROR(
  INDEX(
    montadora[Montadora],
    MATCH(TRUE,LEFT(J3681,NÚCARACT(montadora[SKU Parcial]))=montadora[SKU Parcial],0)
  ),
  ""
)</f>
        <v/>
      </c>
    </row>
    <row r="3291" spans="1:30" customFormat="1" x14ac:dyDescent="0.25">
      <c r="A3291" s="1" t="s">
        <v>3797</v>
      </c>
      <c r="B3291" s="1" t="s">
        <v>36</v>
      </c>
      <c r="C3291" s="1" t="s">
        <v>3798</v>
      </c>
      <c r="D3291" s="1" t="s">
        <v>27</v>
      </c>
      <c r="E3291" s="1" t="s">
        <v>3799</v>
      </c>
      <c r="F3291" s="1" t="s">
        <v>82</v>
      </c>
      <c r="G3291" s="6" t="s">
        <v>11227</v>
      </c>
      <c r="H3291" s="20" t="s">
        <v>47</v>
      </c>
      <c r="I3291" s="1" t="s">
        <v>36</v>
      </c>
      <c r="J3291" s="1" t="s">
        <v>83</v>
      </c>
      <c r="K3291" s="22">
        <v>45810</v>
      </c>
      <c r="L3291" s="16" t="s">
        <v>11229</v>
      </c>
      <c r="M3291" s="26">
        <v>338.8</v>
      </c>
      <c r="N3291" s="20">
        <v>1</v>
      </c>
      <c r="O3291" s="26">
        <v>338.8</v>
      </c>
      <c r="P3291" s="26">
        <v>110</v>
      </c>
      <c r="Q3291" s="26">
        <v>27.85</v>
      </c>
      <c r="R3291" s="26">
        <v>57.6</v>
      </c>
      <c r="S3291" s="26">
        <v>0</v>
      </c>
      <c r="T3291" s="26">
        <v>24.95</v>
      </c>
      <c r="U3291" s="26">
        <v>118.4</v>
      </c>
      <c r="V3291" s="24">
        <v>0.34949999999999998</v>
      </c>
      <c r="W3291" s="1" t="s">
        <v>34</v>
      </c>
      <c r="X3291" s="3"/>
      <c r="Y3291" s="3"/>
      <c r="Z3291" s="5" t="s">
        <v>7980</v>
      </c>
      <c r="AA3291" s="5" t="str">
        <f>VLOOKUP(J3291, sku!B:C, 2, FALSE)</f>
        <v>Travessa Fiat - Locker - - - Palio Locker - - - Preto</v>
      </c>
      <c r="AB3291" s="3" t="str">
        <f>VLOOKUP(J3291, sku!B:BM, 64, FALSE)</f>
        <v>Fabricação</v>
      </c>
      <c r="AC3291" s="3" t="str">
        <f>LEFT(pedidos[[#This Row],[SKU]],3)</f>
        <v>XFI</v>
      </c>
      <c r="AD3291" s="36" t="str" cm="1">
        <f t="array" aca="1" ref="AD3291" ca="1">IFERROR(
  INDEX(
    montadora[Montadora],
    MATCH(TRUE,LEFT(J3682,NÚCARACT(montadora[SKU Parcial]))=montadora[SKU Parcial],0)
  ),
  ""
)</f>
        <v/>
      </c>
    </row>
    <row r="3292" spans="1:30" customFormat="1" x14ac:dyDescent="0.25">
      <c r="A3292" s="1" t="s">
        <v>3800</v>
      </c>
      <c r="B3292" s="1" t="s">
        <v>3801</v>
      </c>
      <c r="C3292" s="1" t="s">
        <v>3802</v>
      </c>
      <c r="D3292" s="1" t="s">
        <v>319</v>
      </c>
      <c r="E3292" s="1" t="s">
        <v>3599</v>
      </c>
      <c r="F3292" s="1" t="s">
        <v>82</v>
      </c>
      <c r="G3292" s="6" t="s">
        <v>11227</v>
      </c>
      <c r="H3292" s="20" t="s">
        <v>47</v>
      </c>
      <c r="I3292" s="1" t="s">
        <v>36</v>
      </c>
      <c r="J3292" s="1" t="s">
        <v>164</v>
      </c>
      <c r="K3292" s="22">
        <v>45811</v>
      </c>
      <c r="L3292" s="16" t="s">
        <v>11229</v>
      </c>
      <c r="M3292" s="26">
        <v>338.8</v>
      </c>
      <c r="N3292" s="20">
        <v>1</v>
      </c>
      <c r="O3292" s="26">
        <v>338.8</v>
      </c>
      <c r="P3292" s="26">
        <v>110</v>
      </c>
      <c r="Q3292" s="26">
        <v>27.85</v>
      </c>
      <c r="R3292" s="26">
        <v>57.6</v>
      </c>
      <c r="S3292" s="26">
        <v>0</v>
      </c>
      <c r="T3292" s="26">
        <v>24.95</v>
      </c>
      <c r="U3292" s="26">
        <v>118.4</v>
      </c>
      <c r="V3292" s="24">
        <v>0.34949999999999998</v>
      </c>
      <c r="W3292" s="1" t="s">
        <v>89</v>
      </c>
      <c r="X3292" s="3"/>
      <c r="Y3292" s="3"/>
      <c r="Z3292" s="5" t="s">
        <v>7980</v>
      </c>
      <c r="AA3292" s="5" t="str">
        <f>VLOOKUP(J3292, sku!B:C, 2, FALSE)</f>
        <v>Travessa Fiat - Locker - - - Palio Locker - - - Prata</v>
      </c>
      <c r="AB3292" s="3" t="str">
        <f>VLOOKUP(J3292, sku!B:BM, 64, FALSE)</f>
        <v>Fabricação</v>
      </c>
      <c r="AC3292" s="3" t="str">
        <f>LEFT(pedidos[[#This Row],[SKU]],3)</f>
        <v>XFI</v>
      </c>
      <c r="AD3292" s="36" t="str" cm="1">
        <f t="array" aca="1" ref="AD3292" ca="1">IFERROR(
  INDEX(
    montadora[Montadora],
    MATCH(TRUE,LEFT(J3683,NÚCARACT(montadora[SKU Parcial]))=montadora[SKU Parcial],0)
  ),
  ""
)</f>
        <v/>
      </c>
    </row>
    <row r="3293" spans="1:30" customFormat="1" x14ac:dyDescent="0.25">
      <c r="A3293" s="1" t="s">
        <v>3803</v>
      </c>
      <c r="B3293" s="1" t="s">
        <v>3804</v>
      </c>
      <c r="C3293" s="1" t="s">
        <v>3802</v>
      </c>
      <c r="D3293" s="1" t="s">
        <v>319</v>
      </c>
      <c r="E3293" s="1" t="s">
        <v>867</v>
      </c>
      <c r="F3293" s="1" t="s">
        <v>82</v>
      </c>
      <c r="G3293" s="6" t="s">
        <v>11227</v>
      </c>
      <c r="H3293" s="20" t="s">
        <v>47</v>
      </c>
      <c r="I3293" s="1" t="s">
        <v>36</v>
      </c>
      <c r="J3293" s="1" t="s">
        <v>434</v>
      </c>
      <c r="K3293" s="22">
        <v>45811</v>
      </c>
      <c r="L3293" s="16" t="s">
        <v>11229</v>
      </c>
      <c r="M3293" s="26">
        <v>338.8</v>
      </c>
      <c r="N3293" s="20">
        <v>1</v>
      </c>
      <c r="O3293" s="26">
        <v>338.8</v>
      </c>
      <c r="P3293" s="26">
        <v>110</v>
      </c>
      <c r="Q3293" s="26">
        <v>27.85</v>
      </c>
      <c r="R3293" s="26">
        <v>57.6</v>
      </c>
      <c r="S3293" s="26">
        <v>0</v>
      </c>
      <c r="T3293" s="26">
        <v>24.95</v>
      </c>
      <c r="U3293" s="26">
        <v>118.4</v>
      </c>
      <c r="V3293" s="24">
        <v>0.34949999999999998</v>
      </c>
      <c r="W3293" s="1" t="s">
        <v>34</v>
      </c>
      <c r="X3293" s="3"/>
      <c r="Y3293" s="3"/>
      <c r="Z3293" s="5" t="s">
        <v>7980</v>
      </c>
      <c r="AA3293" s="5" t="str">
        <f>VLOOKUP(J3293, sku!B:C, 2, FALSE)</f>
        <v>Travessa Fiat - Locker - - - Palio Locker - - - Grafite</v>
      </c>
      <c r="AB3293" s="3" t="str">
        <f>VLOOKUP(J3293, sku!B:BM, 64, FALSE)</f>
        <v>Fabricação</v>
      </c>
      <c r="AC3293" s="3" t="str">
        <f>LEFT(pedidos[[#This Row],[SKU]],3)</f>
        <v>XFI</v>
      </c>
      <c r="AD3293" s="36" t="str" cm="1">
        <f t="array" aca="1" ref="AD3293" ca="1">IFERROR(
  INDEX(
    montadora[Montadora],
    MATCH(TRUE,LEFT(J3684,NÚCARACT(montadora[SKU Parcial]))=montadora[SKU Parcial],0)
  ),
  ""
)</f>
        <v/>
      </c>
    </row>
    <row r="3294" spans="1:30" customFormat="1" x14ac:dyDescent="0.25">
      <c r="A3294" s="1" t="s">
        <v>3805</v>
      </c>
      <c r="B3294" s="1" t="s">
        <v>36</v>
      </c>
      <c r="C3294" s="1" t="s">
        <v>3806</v>
      </c>
      <c r="D3294" s="1" t="s">
        <v>45</v>
      </c>
      <c r="E3294" s="1" t="s">
        <v>152</v>
      </c>
      <c r="F3294" s="1" t="s">
        <v>82</v>
      </c>
      <c r="G3294" s="6" t="s">
        <v>11227</v>
      </c>
      <c r="H3294" s="20" t="s">
        <v>47</v>
      </c>
      <c r="I3294" s="1" t="s">
        <v>31</v>
      </c>
      <c r="J3294" s="1" t="s">
        <v>83</v>
      </c>
      <c r="K3294" s="22">
        <v>45812</v>
      </c>
      <c r="L3294" s="16" t="s">
        <v>11229</v>
      </c>
      <c r="M3294" s="26">
        <v>338.8</v>
      </c>
      <c r="N3294" s="20">
        <v>1</v>
      </c>
      <c r="O3294" s="26">
        <v>338.8</v>
      </c>
      <c r="P3294" s="26">
        <v>110</v>
      </c>
      <c r="Q3294" s="26">
        <v>27.85</v>
      </c>
      <c r="R3294" s="26">
        <v>57.6</v>
      </c>
      <c r="S3294" s="26">
        <v>0</v>
      </c>
      <c r="T3294" s="26">
        <v>24.95</v>
      </c>
      <c r="U3294" s="26">
        <v>118.4</v>
      </c>
      <c r="V3294" s="24">
        <v>0.34949999999999998</v>
      </c>
      <c r="W3294" s="1" t="s">
        <v>34</v>
      </c>
      <c r="X3294" s="3"/>
      <c r="Y3294" s="3"/>
      <c r="Z3294" s="5" t="s">
        <v>7980</v>
      </c>
      <c r="AA3294" s="5" t="str">
        <f>VLOOKUP(J3294, sku!B:C, 2, FALSE)</f>
        <v>Travessa Fiat - Locker - - - Palio Locker - - - Preto</v>
      </c>
      <c r="AB3294" s="3" t="str">
        <f>VLOOKUP(J3294, sku!B:BM, 64, FALSE)</f>
        <v>Fabricação</v>
      </c>
      <c r="AC3294" s="3" t="str">
        <f>LEFT(pedidos[[#This Row],[SKU]],3)</f>
        <v>XFI</v>
      </c>
      <c r="AD3294" s="36" t="str" cm="1">
        <f t="array" aca="1" ref="AD3294" ca="1">IFERROR(
  INDEX(
    montadora[Montadora],
    MATCH(TRUE,LEFT(J3685,NÚCARACT(montadora[SKU Parcial]))=montadora[SKU Parcial],0)
  ),
  ""
)</f>
        <v/>
      </c>
    </row>
    <row r="3295" spans="1:30" customFormat="1" x14ac:dyDescent="0.25">
      <c r="A3295" s="1" t="s">
        <v>3809</v>
      </c>
      <c r="B3295" s="1" t="s">
        <v>3810</v>
      </c>
      <c r="C3295" s="1" t="s">
        <v>925</v>
      </c>
      <c r="D3295" s="1" t="s">
        <v>138</v>
      </c>
      <c r="E3295" s="1" t="s">
        <v>3799</v>
      </c>
      <c r="F3295" s="1" t="s">
        <v>82</v>
      </c>
      <c r="G3295" s="6" t="s">
        <v>11227</v>
      </c>
      <c r="H3295" s="20" t="s">
        <v>47</v>
      </c>
      <c r="I3295" s="1" t="s">
        <v>36</v>
      </c>
      <c r="J3295" s="1" t="s">
        <v>83</v>
      </c>
      <c r="K3295" s="22">
        <v>45819</v>
      </c>
      <c r="L3295" s="16" t="s">
        <v>11229</v>
      </c>
      <c r="M3295" s="26">
        <v>338.8</v>
      </c>
      <c r="N3295" s="20">
        <v>1</v>
      </c>
      <c r="O3295" s="26">
        <v>338.8</v>
      </c>
      <c r="P3295" s="26">
        <v>110</v>
      </c>
      <c r="Q3295" s="26">
        <v>27.85</v>
      </c>
      <c r="R3295" s="26">
        <v>57.6</v>
      </c>
      <c r="S3295" s="26">
        <v>0</v>
      </c>
      <c r="T3295" s="26">
        <v>24.95</v>
      </c>
      <c r="U3295" s="26">
        <v>118.4</v>
      </c>
      <c r="V3295" s="24">
        <v>0.34949999999999998</v>
      </c>
      <c r="W3295" s="1" t="s">
        <v>34</v>
      </c>
      <c r="X3295" s="3"/>
      <c r="Y3295" s="3"/>
      <c r="Z3295" s="5" t="s">
        <v>7980</v>
      </c>
      <c r="AA3295" s="5" t="str">
        <f>VLOOKUP(J3295, sku!B:C, 2, FALSE)</f>
        <v>Travessa Fiat - Locker - - - Palio Locker - - - Preto</v>
      </c>
      <c r="AB3295" s="3" t="str">
        <f>VLOOKUP(J3295, sku!B:BM, 64, FALSE)</f>
        <v>Fabricação</v>
      </c>
      <c r="AC3295" s="3" t="str">
        <f>LEFT(pedidos[[#This Row],[SKU]],3)</f>
        <v>XFI</v>
      </c>
      <c r="AD3295" s="36" t="str" cm="1">
        <f t="array" aca="1" ref="AD3295" ca="1">IFERROR(
  INDEX(
    montadora[Montadora],
    MATCH(TRUE,LEFT(J3686,NÚCARACT(montadora[SKU Parcial]))=montadora[SKU Parcial],0)
  ),
  ""
)</f>
        <v/>
      </c>
    </row>
    <row r="3296" spans="1:30" customFormat="1" x14ac:dyDescent="0.25">
      <c r="A3296" s="1" t="s">
        <v>3811</v>
      </c>
      <c r="B3296" s="1" t="s">
        <v>3812</v>
      </c>
      <c r="C3296" s="1" t="s">
        <v>3558</v>
      </c>
      <c r="D3296" s="1" t="s">
        <v>27</v>
      </c>
      <c r="E3296" s="1" t="s">
        <v>3799</v>
      </c>
      <c r="F3296" s="1" t="s">
        <v>82</v>
      </c>
      <c r="G3296" s="6" t="s">
        <v>11227</v>
      </c>
      <c r="H3296" s="20" t="s">
        <v>47</v>
      </c>
      <c r="I3296" s="1" t="s">
        <v>36</v>
      </c>
      <c r="J3296" s="1" t="s">
        <v>164</v>
      </c>
      <c r="K3296" s="22">
        <v>45819</v>
      </c>
      <c r="L3296" s="16" t="s">
        <v>11229</v>
      </c>
      <c r="M3296" s="26">
        <v>338.8</v>
      </c>
      <c r="N3296" s="20">
        <v>1</v>
      </c>
      <c r="O3296" s="26">
        <v>338.8</v>
      </c>
      <c r="P3296" s="26">
        <v>110</v>
      </c>
      <c r="Q3296" s="26">
        <v>27.85</v>
      </c>
      <c r="R3296" s="26">
        <v>57.6</v>
      </c>
      <c r="S3296" s="26">
        <v>0</v>
      </c>
      <c r="T3296" s="26">
        <v>24.95</v>
      </c>
      <c r="U3296" s="26">
        <v>118.4</v>
      </c>
      <c r="V3296" s="24">
        <v>0.34949999999999998</v>
      </c>
      <c r="W3296" s="1" t="s">
        <v>34</v>
      </c>
      <c r="X3296" s="3"/>
      <c r="Y3296" s="3"/>
      <c r="Z3296" s="5" t="s">
        <v>7980</v>
      </c>
      <c r="AA3296" s="5" t="str">
        <f>VLOOKUP(J3296, sku!B:C, 2, FALSE)</f>
        <v>Travessa Fiat - Locker - - - Palio Locker - - - Prata</v>
      </c>
      <c r="AB3296" s="3" t="str">
        <f>VLOOKUP(J3296, sku!B:BM, 64, FALSE)</f>
        <v>Fabricação</v>
      </c>
      <c r="AC3296" s="3" t="str">
        <f>LEFT(pedidos[[#This Row],[SKU]],3)</f>
        <v>XFI</v>
      </c>
      <c r="AD3296" s="36" t="str" cm="1">
        <f t="array" aca="1" ref="AD3296" ca="1">IFERROR(
  INDEX(
    montadora[Montadora],
    MATCH(TRUE,LEFT(J3687,NÚCARACT(montadora[SKU Parcial]))=montadora[SKU Parcial],0)
  ),
  ""
)</f>
        <v/>
      </c>
    </row>
    <row r="3297" spans="1:30" customFormat="1" x14ac:dyDescent="0.25">
      <c r="A3297" s="1" t="s">
        <v>3813</v>
      </c>
      <c r="B3297" s="1" t="s">
        <v>3814</v>
      </c>
      <c r="C3297" s="1" t="s">
        <v>1068</v>
      </c>
      <c r="D3297" s="1" t="s">
        <v>138</v>
      </c>
      <c r="E3297" s="1" t="s">
        <v>3599</v>
      </c>
      <c r="F3297" s="1" t="s">
        <v>82</v>
      </c>
      <c r="G3297" s="6" t="s">
        <v>11227</v>
      </c>
      <c r="H3297" s="20" t="s">
        <v>47</v>
      </c>
      <c r="I3297" s="1" t="s">
        <v>36</v>
      </c>
      <c r="J3297" s="1" t="s">
        <v>164</v>
      </c>
      <c r="K3297" s="22">
        <v>45820</v>
      </c>
      <c r="L3297" s="16" t="s">
        <v>11229</v>
      </c>
      <c r="M3297" s="26">
        <v>338.8</v>
      </c>
      <c r="N3297" s="20">
        <v>1</v>
      </c>
      <c r="O3297" s="26">
        <v>338.8</v>
      </c>
      <c r="P3297" s="26">
        <v>110</v>
      </c>
      <c r="Q3297" s="26">
        <v>27.85</v>
      </c>
      <c r="R3297" s="26">
        <v>57.6</v>
      </c>
      <c r="S3297" s="26">
        <v>0</v>
      </c>
      <c r="T3297" s="26">
        <v>24.95</v>
      </c>
      <c r="U3297" s="26">
        <v>118.4</v>
      </c>
      <c r="V3297" s="24">
        <v>0.34949999999999998</v>
      </c>
      <c r="W3297" s="1" t="s">
        <v>34</v>
      </c>
      <c r="X3297" s="3"/>
      <c r="Y3297" s="3"/>
      <c r="Z3297" s="5" t="s">
        <v>7980</v>
      </c>
      <c r="AA3297" s="5" t="str">
        <f>VLOOKUP(J3297, sku!B:C, 2, FALSE)</f>
        <v>Travessa Fiat - Locker - - - Palio Locker - - - Prata</v>
      </c>
      <c r="AB3297" s="3" t="str">
        <f>VLOOKUP(J3297, sku!B:BM, 64, FALSE)</f>
        <v>Fabricação</v>
      </c>
      <c r="AC3297" s="3" t="str">
        <f>LEFT(pedidos[[#This Row],[SKU]],3)</f>
        <v>XFI</v>
      </c>
      <c r="AD3297" s="36" t="str" cm="1">
        <f t="array" aca="1" ref="AD3297" ca="1">IFERROR(
  INDEX(
    montadora[Montadora],
    MATCH(TRUE,LEFT(J3688,NÚCARACT(montadora[SKU Parcial]))=montadora[SKU Parcial],0)
  ),
  ""
)</f>
        <v/>
      </c>
    </row>
    <row r="3298" spans="1:30" customFormat="1" x14ac:dyDescent="0.25">
      <c r="A3298" s="1" t="s">
        <v>3815</v>
      </c>
      <c r="B3298" s="1" t="s">
        <v>3816</v>
      </c>
      <c r="C3298" s="1" t="s">
        <v>207</v>
      </c>
      <c r="D3298" s="1" t="s">
        <v>138</v>
      </c>
      <c r="E3298" s="1" t="s">
        <v>146</v>
      </c>
      <c r="F3298" s="1" t="s">
        <v>147</v>
      </c>
      <c r="G3298" s="6" t="s">
        <v>11227</v>
      </c>
      <c r="H3298" s="20" t="s">
        <v>47</v>
      </c>
      <c r="I3298" s="1" t="s">
        <v>36</v>
      </c>
      <c r="J3298" s="1" t="s">
        <v>148</v>
      </c>
      <c r="K3298" s="22">
        <v>45823</v>
      </c>
      <c r="L3298" s="16" t="s">
        <v>11229</v>
      </c>
      <c r="M3298" s="26">
        <v>338.8</v>
      </c>
      <c r="N3298" s="20">
        <v>1</v>
      </c>
      <c r="O3298" s="26">
        <v>338.8</v>
      </c>
      <c r="P3298" s="26">
        <v>110</v>
      </c>
      <c r="Q3298" s="26">
        <v>27.85</v>
      </c>
      <c r="R3298" s="26">
        <v>57.6</v>
      </c>
      <c r="S3298" s="26">
        <v>0</v>
      </c>
      <c r="T3298" s="26">
        <v>24.95</v>
      </c>
      <c r="U3298" s="26">
        <v>118.4</v>
      </c>
      <c r="V3298" s="24">
        <v>0.34949999999999998</v>
      </c>
      <c r="W3298" s="1" t="s">
        <v>34</v>
      </c>
      <c r="X3298" s="3"/>
      <c r="Y3298" s="3"/>
      <c r="Z3298" s="5" t="s">
        <v>7980</v>
      </c>
      <c r="AA3298" s="5" t="str">
        <f>VLOOKUP(J3298, sku!B:C, 2, FALSE)</f>
        <v>Travessa Fiat - Locker - - - Idea Adventure Locker - - - Grafite</v>
      </c>
      <c r="AB3298" s="3" t="str">
        <f>VLOOKUP(J3298, sku!B:BM, 64, FALSE)</f>
        <v>Fabricação</v>
      </c>
      <c r="AC3298" s="3" t="str">
        <f>LEFT(pedidos[[#This Row],[SKU]],3)</f>
        <v>XFI</v>
      </c>
      <c r="AD3298" s="36" t="str" cm="1">
        <f t="array" aca="1" ref="AD3298" ca="1">IFERROR(
  INDEX(
    montadora[Montadora],
    MATCH(TRUE,LEFT(J3689,NÚCARACT(montadora[SKU Parcial]))=montadora[SKU Parcial],0)
  ),
  ""
)</f>
        <v/>
      </c>
    </row>
    <row r="3299" spans="1:30" customFormat="1" x14ac:dyDescent="0.25">
      <c r="A3299" s="1" t="s">
        <v>3817</v>
      </c>
      <c r="B3299" s="1" t="s">
        <v>36</v>
      </c>
      <c r="C3299" s="1" t="s">
        <v>579</v>
      </c>
      <c r="D3299" s="1" t="s">
        <v>617</v>
      </c>
      <c r="E3299" s="1" t="s">
        <v>3599</v>
      </c>
      <c r="F3299" s="1" t="s">
        <v>82</v>
      </c>
      <c r="G3299" s="6" t="s">
        <v>11227</v>
      </c>
      <c r="H3299" s="20" t="s">
        <v>47</v>
      </c>
      <c r="I3299" s="1" t="s">
        <v>36</v>
      </c>
      <c r="J3299" s="1" t="s">
        <v>164</v>
      </c>
      <c r="K3299" s="22">
        <v>45823</v>
      </c>
      <c r="L3299" s="16" t="s">
        <v>11229</v>
      </c>
      <c r="M3299" s="26">
        <v>338.8</v>
      </c>
      <c r="N3299" s="20">
        <v>1</v>
      </c>
      <c r="O3299" s="26">
        <v>338.8</v>
      </c>
      <c r="P3299" s="26">
        <v>110</v>
      </c>
      <c r="Q3299" s="26">
        <v>27.85</v>
      </c>
      <c r="R3299" s="26">
        <v>57.6</v>
      </c>
      <c r="S3299" s="26">
        <v>0</v>
      </c>
      <c r="T3299" s="26">
        <v>24.95</v>
      </c>
      <c r="U3299" s="26">
        <v>118.4</v>
      </c>
      <c r="V3299" s="24">
        <v>0.34949999999999998</v>
      </c>
      <c r="W3299" s="1" t="s">
        <v>34</v>
      </c>
      <c r="X3299" s="3"/>
      <c r="Y3299" s="3"/>
      <c r="Z3299" s="5" t="s">
        <v>7980</v>
      </c>
      <c r="AA3299" s="5" t="str">
        <f>VLOOKUP(J3299, sku!B:C, 2, FALSE)</f>
        <v>Travessa Fiat - Locker - - - Palio Locker - - - Prata</v>
      </c>
      <c r="AB3299" s="3" t="str">
        <f>VLOOKUP(J3299, sku!B:BM, 64, FALSE)</f>
        <v>Fabricação</v>
      </c>
      <c r="AC3299" s="3" t="str">
        <f>LEFT(pedidos[[#This Row],[SKU]],3)</f>
        <v>XFI</v>
      </c>
      <c r="AD3299" s="36" t="str" cm="1">
        <f t="array" aca="1" ref="AD3299" ca="1">IFERROR(
  INDEX(
    montadora[Montadora],
    MATCH(TRUE,LEFT(J3690,NÚCARACT(montadora[SKU Parcial]))=montadora[SKU Parcial],0)
  ),
  ""
)</f>
        <v/>
      </c>
    </row>
    <row r="3300" spans="1:30" customFormat="1" x14ac:dyDescent="0.25">
      <c r="A3300" s="1" t="s">
        <v>3818</v>
      </c>
      <c r="B3300" s="1" t="s">
        <v>3819</v>
      </c>
      <c r="C3300" s="1" t="s">
        <v>3820</v>
      </c>
      <c r="D3300" s="1" t="s">
        <v>617</v>
      </c>
      <c r="E3300" s="1" t="s">
        <v>152</v>
      </c>
      <c r="F3300" s="1" t="s">
        <v>82</v>
      </c>
      <c r="G3300" s="6" t="s">
        <v>11227</v>
      </c>
      <c r="H3300" s="20" t="s">
        <v>47</v>
      </c>
      <c r="I3300" s="1" t="s">
        <v>31</v>
      </c>
      <c r="J3300" s="1" t="s">
        <v>434</v>
      </c>
      <c r="K3300" s="22">
        <v>45827</v>
      </c>
      <c r="L3300" s="16" t="s">
        <v>11229</v>
      </c>
      <c r="M3300" s="26">
        <v>338.8</v>
      </c>
      <c r="N3300" s="20">
        <v>1</v>
      </c>
      <c r="O3300" s="26">
        <v>338.8</v>
      </c>
      <c r="P3300" s="26">
        <v>110</v>
      </c>
      <c r="Q3300" s="26">
        <v>27.85</v>
      </c>
      <c r="R3300" s="26">
        <v>57.6</v>
      </c>
      <c r="S3300" s="26">
        <v>0</v>
      </c>
      <c r="T3300" s="26">
        <v>24.95</v>
      </c>
      <c r="U3300" s="26">
        <v>118.4</v>
      </c>
      <c r="V3300" s="24">
        <v>0.34949999999999998</v>
      </c>
      <c r="W3300" s="1" t="s">
        <v>34</v>
      </c>
      <c r="X3300" s="3"/>
      <c r="Y3300" s="3"/>
      <c r="Z3300" s="5" t="s">
        <v>7980</v>
      </c>
      <c r="AA3300" s="5" t="str">
        <f>VLOOKUP(J3300, sku!B:C, 2, FALSE)</f>
        <v>Travessa Fiat - Locker - - - Palio Locker - - - Grafite</v>
      </c>
      <c r="AB3300" s="3" t="str">
        <f>VLOOKUP(J3300, sku!B:BM, 64, FALSE)</f>
        <v>Fabricação</v>
      </c>
      <c r="AC3300" s="3" t="str">
        <f>LEFT(pedidos[[#This Row],[SKU]],3)</f>
        <v>XFI</v>
      </c>
      <c r="AD3300" s="36" t="str" cm="1">
        <f t="array" aca="1" ref="AD3300" ca="1">IFERROR(
  INDEX(
    montadora[Montadora],
    MATCH(TRUE,LEFT(J3691,NÚCARACT(montadora[SKU Parcial]))=montadora[SKU Parcial],0)
  ),
  ""
)</f>
        <v/>
      </c>
    </row>
    <row r="3301" spans="1:30" customFormat="1" x14ac:dyDescent="0.25">
      <c r="A3301" s="1" t="s">
        <v>3821</v>
      </c>
      <c r="B3301" s="1" t="s">
        <v>36</v>
      </c>
      <c r="C3301" s="1" t="s">
        <v>1611</v>
      </c>
      <c r="D3301" s="1" t="s">
        <v>27</v>
      </c>
      <c r="E3301" s="1" t="s">
        <v>3799</v>
      </c>
      <c r="F3301" s="1" t="s">
        <v>82</v>
      </c>
      <c r="G3301" s="6" t="s">
        <v>11227</v>
      </c>
      <c r="H3301" s="20" t="s">
        <v>47</v>
      </c>
      <c r="I3301" s="1" t="s">
        <v>36</v>
      </c>
      <c r="J3301" s="1" t="s">
        <v>83</v>
      </c>
      <c r="K3301" s="22">
        <v>45828</v>
      </c>
      <c r="L3301" s="16" t="s">
        <v>11229</v>
      </c>
      <c r="M3301" s="26">
        <v>338.8</v>
      </c>
      <c r="N3301" s="20">
        <v>1</v>
      </c>
      <c r="O3301" s="26">
        <v>338.8</v>
      </c>
      <c r="P3301" s="26">
        <v>110</v>
      </c>
      <c r="Q3301" s="26">
        <v>27.85</v>
      </c>
      <c r="R3301" s="26">
        <v>57.6</v>
      </c>
      <c r="S3301" s="26">
        <v>0</v>
      </c>
      <c r="T3301" s="26">
        <v>24.95</v>
      </c>
      <c r="U3301" s="26">
        <v>118.4</v>
      </c>
      <c r="V3301" s="24">
        <v>0.34949999999999998</v>
      </c>
      <c r="W3301" s="1" t="s">
        <v>34</v>
      </c>
      <c r="X3301" s="3"/>
      <c r="Y3301" s="3"/>
      <c r="Z3301" s="5" t="s">
        <v>7980</v>
      </c>
      <c r="AA3301" s="5" t="str">
        <f>VLOOKUP(J3301, sku!B:C, 2, FALSE)</f>
        <v>Travessa Fiat - Locker - - - Palio Locker - - - Preto</v>
      </c>
      <c r="AB3301" s="3" t="str">
        <f>VLOOKUP(J3301, sku!B:BM, 64, FALSE)</f>
        <v>Fabricação</v>
      </c>
      <c r="AC3301" s="3" t="str">
        <f>LEFT(pedidos[[#This Row],[SKU]],3)</f>
        <v>XFI</v>
      </c>
      <c r="AD3301" s="36" t="str" cm="1">
        <f t="array" aca="1" ref="AD3301" ca="1">IFERROR(
  INDEX(
    montadora[Montadora],
    MATCH(TRUE,LEFT(J3692,NÚCARACT(montadora[SKU Parcial]))=montadora[SKU Parcial],0)
  ),
  ""
)</f>
        <v/>
      </c>
    </row>
    <row r="3302" spans="1:30" customFormat="1" x14ac:dyDescent="0.25">
      <c r="A3302" s="1" t="s">
        <v>3822</v>
      </c>
      <c r="B3302" s="1" t="s">
        <v>3823</v>
      </c>
      <c r="C3302" s="1" t="s">
        <v>2678</v>
      </c>
      <c r="D3302" s="1" t="s">
        <v>420</v>
      </c>
      <c r="E3302" s="1" t="s">
        <v>146</v>
      </c>
      <c r="F3302" s="1" t="s">
        <v>147</v>
      </c>
      <c r="G3302" s="6" t="s">
        <v>11227</v>
      </c>
      <c r="H3302" s="20" t="s">
        <v>47</v>
      </c>
      <c r="I3302" s="1" t="s">
        <v>36</v>
      </c>
      <c r="J3302" s="1" t="s">
        <v>156</v>
      </c>
      <c r="K3302" s="22">
        <v>45829</v>
      </c>
      <c r="L3302" s="16" t="s">
        <v>11229</v>
      </c>
      <c r="M3302" s="26">
        <v>338.8</v>
      </c>
      <c r="N3302" s="20">
        <v>1</v>
      </c>
      <c r="O3302" s="26">
        <v>338.8</v>
      </c>
      <c r="P3302" s="26">
        <v>110</v>
      </c>
      <c r="Q3302" s="26">
        <v>27.85</v>
      </c>
      <c r="R3302" s="26">
        <v>57.6</v>
      </c>
      <c r="S3302" s="26">
        <v>0</v>
      </c>
      <c r="T3302" s="26">
        <v>24.95</v>
      </c>
      <c r="U3302" s="26">
        <v>118.4</v>
      </c>
      <c r="V3302" s="24">
        <v>0.34949999999999998</v>
      </c>
      <c r="W3302" s="1" t="s">
        <v>34</v>
      </c>
      <c r="X3302" s="3"/>
      <c r="Y3302" s="3"/>
      <c r="Z3302" s="5" t="s">
        <v>7980</v>
      </c>
      <c r="AA3302" s="5" t="str">
        <f>VLOOKUP(J3302, sku!B:C, 2, FALSE)</f>
        <v>Travessa Fiat - Locker - - - Idea Adventure Locker - - - Preto</v>
      </c>
      <c r="AB3302" s="3" t="str">
        <f>VLOOKUP(J3302, sku!B:BM, 64, FALSE)</f>
        <v>Fabricação</v>
      </c>
      <c r="AC3302" s="3" t="str">
        <f>LEFT(pedidos[[#This Row],[SKU]],3)</f>
        <v>XFI</v>
      </c>
      <c r="AD3302" s="36" t="str" cm="1">
        <f t="array" aca="1" ref="AD3302" ca="1">IFERROR(
  INDEX(
    montadora[Montadora],
    MATCH(TRUE,LEFT(#REF!,NÚCARACT(montadora[SKU Parcial]))=montadora[SKU Parcial],0)
  ),
  ""
)</f>
        <v/>
      </c>
    </row>
    <row r="3303" spans="1:30" customFormat="1" x14ac:dyDescent="0.25">
      <c r="A3303" s="1" t="s">
        <v>3824</v>
      </c>
      <c r="B3303" s="1" t="s">
        <v>3825</v>
      </c>
      <c r="C3303" s="1" t="s">
        <v>3826</v>
      </c>
      <c r="D3303" s="1" t="s">
        <v>45</v>
      </c>
      <c r="E3303" s="1" t="s">
        <v>3799</v>
      </c>
      <c r="F3303" s="1" t="s">
        <v>82</v>
      </c>
      <c r="G3303" s="6" t="s">
        <v>11227</v>
      </c>
      <c r="H3303" s="20" t="s">
        <v>47</v>
      </c>
      <c r="I3303" s="1" t="s">
        <v>31</v>
      </c>
      <c r="J3303" s="1" t="s">
        <v>83</v>
      </c>
      <c r="K3303" s="22">
        <v>45830</v>
      </c>
      <c r="L3303" s="16" t="s">
        <v>11229</v>
      </c>
      <c r="M3303" s="26">
        <v>338.8</v>
      </c>
      <c r="N3303" s="20">
        <v>1</v>
      </c>
      <c r="O3303" s="26">
        <v>338.8</v>
      </c>
      <c r="P3303" s="26">
        <v>110</v>
      </c>
      <c r="Q3303" s="26">
        <v>27.85</v>
      </c>
      <c r="R3303" s="26">
        <v>57.6</v>
      </c>
      <c r="S3303" s="26">
        <v>0</v>
      </c>
      <c r="T3303" s="26">
        <v>24.95</v>
      </c>
      <c r="U3303" s="26">
        <v>118.4</v>
      </c>
      <c r="V3303" s="24">
        <v>0.34949999999999998</v>
      </c>
      <c r="W3303" s="1" t="s">
        <v>89</v>
      </c>
      <c r="X3303" s="3"/>
      <c r="Y3303" s="3"/>
      <c r="Z3303" s="5" t="s">
        <v>7980</v>
      </c>
      <c r="AA3303" s="5" t="str">
        <f>VLOOKUP(J3303, sku!B:C, 2, FALSE)</f>
        <v>Travessa Fiat - Locker - - - Palio Locker - - - Preto</v>
      </c>
      <c r="AB3303" s="3" t="str">
        <f>VLOOKUP(J3303, sku!B:BM, 64, FALSE)</f>
        <v>Fabricação</v>
      </c>
      <c r="AC3303" s="3" t="str">
        <f>LEFT(pedidos[[#This Row],[SKU]],3)</f>
        <v>XFI</v>
      </c>
      <c r="AD3303" s="36" t="str" cm="1">
        <f t="array" aca="1" ref="AD3303" ca="1">IFERROR(
  INDEX(
    montadora[Montadora],
    MATCH(TRUE,LEFT(J3693,NÚCARACT(montadora[SKU Parcial]))=montadora[SKU Parcial],0)
  ),
  ""
)</f>
        <v/>
      </c>
    </row>
    <row r="3304" spans="1:30" customFormat="1" x14ac:dyDescent="0.25">
      <c r="A3304" s="1" t="s">
        <v>3829</v>
      </c>
      <c r="B3304" s="1" t="s">
        <v>3830</v>
      </c>
      <c r="C3304" s="1" t="s">
        <v>3831</v>
      </c>
      <c r="D3304" s="1" t="s">
        <v>27</v>
      </c>
      <c r="E3304" s="1" t="s">
        <v>867</v>
      </c>
      <c r="F3304" s="1" t="s">
        <v>82</v>
      </c>
      <c r="G3304" s="6" t="s">
        <v>11227</v>
      </c>
      <c r="H3304" s="20" t="s">
        <v>47</v>
      </c>
      <c r="I3304" s="1" t="s">
        <v>31</v>
      </c>
      <c r="J3304" s="1" t="s">
        <v>434</v>
      </c>
      <c r="K3304" s="22">
        <v>45831</v>
      </c>
      <c r="L3304" s="16" t="s">
        <v>11229</v>
      </c>
      <c r="M3304" s="26">
        <v>338.8</v>
      </c>
      <c r="N3304" s="20">
        <v>1</v>
      </c>
      <c r="O3304" s="26">
        <v>338.8</v>
      </c>
      <c r="P3304" s="26">
        <v>110</v>
      </c>
      <c r="Q3304" s="26">
        <v>27.85</v>
      </c>
      <c r="R3304" s="26">
        <v>57.6</v>
      </c>
      <c r="S3304" s="26">
        <v>0</v>
      </c>
      <c r="T3304" s="26">
        <v>24.95</v>
      </c>
      <c r="U3304" s="26">
        <v>118.4</v>
      </c>
      <c r="V3304" s="24">
        <v>0.34949999999999998</v>
      </c>
      <c r="W3304" s="1" t="s">
        <v>34</v>
      </c>
      <c r="X3304" s="3"/>
      <c r="Y3304" s="3"/>
      <c r="Z3304" s="5" t="s">
        <v>7980</v>
      </c>
      <c r="AA3304" s="5" t="str">
        <f>VLOOKUP(J3304, sku!B:C, 2, FALSE)</f>
        <v>Travessa Fiat - Locker - - - Palio Locker - - - Grafite</v>
      </c>
      <c r="AB3304" s="3" t="str">
        <f>VLOOKUP(J3304, sku!B:BM, 64, FALSE)</f>
        <v>Fabricação</v>
      </c>
      <c r="AC3304" s="3" t="str">
        <f>LEFT(pedidos[[#This Row],[SKU]],3)</f>
        <v>XFI</v>
      </c>
      <c r="AD3304" s="36" t="str" cm="1">
        <f t="array" aca="1" ref="AD3304" ca="1">IFERROR(
  INDEX(
    montadora[Montadora],
    MATCH(TRUE,LEFT(#REF!,NÚCARACT(montadora[SKU Parcial]))=montadora[SKU Parcial],0)
  ),
  ""
)</f>
        <v/>
      </c>
    </row>
    <row r="3305" spans="1:30" customFormat="1" x14ac:dyDescent="0.25">
      <c r="A3305" s="1" t="s">
        <v>3832</v>
      </c>
      <c r="B3305" s="1" t="s">
        <v>36</v>
      </c>
      <c r="C3305" s="1" t="s">
        <v>3833</v>
      </c>
      <c r="D3305" s="1" t="s">
        <v>27</v>
      </c>
      <c r="E3305" s="1" t="s">
        <v>152</v>
      </c>
      <c r="F3305" s="1" t="s">
        <v>82</v>
      </c>
      <c r="G3305" s="6" t="s">
        <v>11227</v>
      </c>
      <c r="H3305" s="20" t="s">
        <v>47</v>
      </c>
      <c r="I3305" s="1" t="s">
        <v>31</v>
      </c>
      <c r="J3305" s="1" t="s">
        <v>83</v>
      </c>
      <c r="K3305" s="22">
        <v>45832</v>
      </c>
      <c r="L3305" s="16" t="s">
        <v>11229</v>
      </c>
      <c r="M3305" s="26">
        <v>338.8</v>
      </c>
      <c r="N3305" s="20">
        <v>1</v>
      </c>
      <c r="O3305" s="26">
        <v>338.8</v>
      </c>
      <c r="P3305" s="26">
        <v>110</v>
      </c>
      <c r="Q3305" s="26">
        <v>27.85</v>
      </c>
      <c r="R3305" s="26">
        <v>57.6</v>
      </c>
      <c r="S3305" s="26">
        <v>0</v>
      </c>
      <c r="T3305" s="26">
        <v>24.95</v>
      </c>
      <c r="U3305" s="26">
        <v>118.4</v>
      </c>
      <c r="V3305" s="24">
        <v>0.34949999999999998</v>
      </c>
      <c r="W3305" s="1" t="s">
        <v>34</v>
      </c>
      <c r="X3305" s="3"/>
      <c r="Y3305" s="3"/>
      <c r="Z3305" s="5" t="s">
        <v>7980</v>
      </c>
      <c r="AA3305" s="5" t="str">
        <f>VLOOKUP(J3305, sku!B:C, 2, FALSE)</f>
        <v>Travessa Fiat - Locker - - - Palio Locker - - - Preto</v>
      </c>
      <c r="AB3305" s="3" t="str">
        <f>VLOOKUP(J3305, sku!B:BM, 64, FALSE)</f>
        <v>Fabricação</v>
      </c>
      <c r="AC3305" s="3" t="str">
        <f>LEFT(pedidos[[#This Row],[SKU]],3)</f>
        <v>XFI</v>
      </c>
      <c r="AD3305" s="36" t="str" cm="1">
        <f t="array" aca="1" ref="AD3305" ca="1">IFERROR(
  INDEX(
    montadora[Montadora],
    MATCH(TRUE,LEFT(#REF!,NÚCARACT(montadora[SKU Parcial]))=montadora[SKU Parcial],0)
  ),
  ""
)</f>
        <v/>
      </c>
    </row>
    <row r="3306" spans="1:30" customFormat="1" x14ac:dyDescent="0.25">
      <c r="A3306" s="1" t="s">
        <v>3834</v>
      </c>
      <c r="B3306" s="1" t="s">
        <v>3835</v>
      </c>
      <c r="C3306" s="1" t="s">
        <v>117</v>
      </c>
      <c r="D3306" s="1" t="s">
        <v>138</v>
      </c>
      <c r="E3306" s="1" t="s">
        <v>152</v>
      </c>
      <c r="F3306" s="1" t="s">
        <v>82</v>
      </c>
      <c r="G3306" s="6" t="s">
        <v>11227</v>
      </c>
      <c r="H3306" s="20" t="s">
        <v>47</v>
      </c>
      <c r="I3306" s="1" t="s">
        <v>31</v>
      </c>
      <c r="J3306" s="1" t="s">
        <v>83</v>
      </c>
      <c r="K3306" s="22">
        <v>45834</v>
      </c>
      <c r="L3306" s="16" t="s">
        <v>11229</v>
      </c>
      <c r="M3306" s="26">
        <v>338.8</v>
      </c>
      <c r="N3306" s="20">
        <v>1</v>
      </c>
      <c r="O3306" s="26">
        <v>338.8</v>
      </c>
      <c r="P3306" s="26">
        <v>110</v>
      </c>
      <c r="Q3306" s="26">
        <v>27.85</v>
      </c>
      <c r="R3306" s="26">
        <v>57.6</v>
      </c>
      <c r="S3306" s="26">
        <v>0</v>
      </c>
      <c r="T3306" s="26">
        <v>24.95</v>
      </c>
      <c r="U3306" s="26">
        <v>118.4</v>
      </c>
      <c r="V3306" s="24">
        <v>0.34949999999999998</v>
      </c>
      <c r="W3306" s="1" t="s">
        <v>89</v>
      </c>
      <c r="X3306" s="3"/>
      <c r="Y3306" s="3"/>
      <c r="Z3306" s="5" t="s">
        <v>7980</v>
      </c>
      <c r="AA3306" s="5" t="str">
        <f>VLOOKUP(J3306, sku!B:C, 2, FALSE)</f>
        <v>Travessa Fiat - Locker - - - Palio Locker - - - Preto</v>
      </c>
      <c r="AB3306" s="3" t="str">
        <f>VLOOKUP(J3306, sku!B:BM, 64, FALSE)</f>
        <v>Fabricação</v>
      </c>
      <c r="AC3306" s="3" t="str">
        <f>LEFT(pedidos[[#This Row],[SKU]],3)</f>
        <v>XFI</v>
      </c>
      <c r="AD3306" s="36" t="str" cm="1">
        <f t="array" aca="1" ref="AD3306" ca="1">IFERROR(
  INDEX(
    montadora[Montadora],
    MATCH(TRUE,LEFT(#REF!,NÚCARACT(montadora[SKU Parcial]))=montadora[SKU Parcial],0)
  ),
  ""
)</f>
        <v/>
      </c>
    </row>
    <row r="3307" spans="1:30" customFormat="1" x14ac:dyDescent="0.25">
      <c r="A3307" s="1" t="s">
        <v>3836</v>
      </c>
      <c r="B3307" s="1" t="s">
        <v>36</v>
      </c>
      <c r="C3307" s="1" t="s">
        <v>3837</v>
      </c>
      <c r="D3307" s="1" t="s">
        <v>27</v>
      </c>
      <c r="E3307" s="1" t="s">
        <v>152</v>
      </c>
      <c r="F3307" s="1" t="s">
        <v>82</v>
      </c>
      <c r="G3307" s="6" t="s">
        <v>11227</v>
      </c>
      <c r="H3307" s="20" t="s">
        <v>47</v>
      </c>
      <c r="I3307" s="1" t="s">
        <v>36</v>
      </c>
      <c r="J3307" s="1" t="s">
        <v>83</v>
      </c>
      <c r="K3307" s="22">
        <v>45834</v>
      </c>
      <c r="L3307" s="16" t="s">
        <v>11229</v>
      </c>
      <c r="M3307" s="26">
        <v>338.8</v>
      </c>
      <c r="N3307" s="20">
        <v>1</v>
      </c>
      <c r="O3307" s="26">
        <v>338.8</v>
      </c>
      <c r="P3307" s="26">
        <v>110</v>
      </c>
      <c r="Q3307" s="26">
        <v>27.85</v>
      </c>
      <c r="R3307" s="26">
        <v>57.6</v>
      </c>
      <c r="S3307" s="26">
        <v>0</v>
      </c>
      <c r="T3307" s="26">
        <v>24.95</v>
      </c>
      <c r="U3307" s="26">
        <v>118.4</v>
      </c>
      <c r="V3307" s="24">
        <v>0.34949999999999998</v>
      </c>
      <c r="W3307" s="1" t="s">
        <v>34</v>
      </c>
      <c r="X3307" s="3"/>
      <c r="Y3307" s="3"/>
      <c r="Z3307" s="5" t="s">
        <v>7980</v>
      </c>
      <c r="AA3307" s="5" t="str">
        <f>VLOOKUP(J3307, sku!B:C, 2, FALSE)</f>
        <v>Travessa Fiat - Locker - - - Palio Locker - - - Preto</v>
      </c>
      <c r="AB3307" s="3" t="str">
        <f>VLOOKUP(J3307, sku!B:BM, 64, FALSE)</f>
        <v>Fabricação</v>
      </c>
      <c r="AC3307" s="3" t="str">
        <f>LEFT(pedidos[[#This Row],[SKU]],3)</f>
        <v>XFI</v>
      </c>
      <c r="AD3307" s="36" t="str" cm="1">
        <f t="array" aca="1" ref="AD3307" ca="1">IFERROR(
  INDEX(
    montadora[Montadora],
    MATCH(TRUE,LEFT(#REF!,NÚCARACT(montadora[SKU Parcial]))=montadora[SKU Parcial],0)
  ),
  ""
)</f>
        <v/>
      </c>
    </row>
    <row r="3308" spans="1:30" customFormat="1" x14ac:dyDescent="0.25">
      <c r="A3308" s="1" t="s">
        <v>3838</v>
      </c>
      <c r="B3308" s="1" t="s">
        <v>36</v>
      </c>
      <c r="C3308" s="1" t="s">
        <v>2503</v>
      </c>
      <c r="D3308" s="1" t="s">
        <v>138</v>
      </c>
      <c r="E3308" s="1" t="s">
        <v>152</v>
      </c>
      <c r="F3308" s="1" t="s">
        <v>82</v>
      </c>
      <c r="G3308" s="6" t="s">
        <v>11227</v>
      </c>
      <c r="H3308" s="20" t="s">
        <v>47</v>
      </c>
      <c r="I3308" s="1" t="s">
        <v>31</v>
      </c>
      <c r="J3308" s="1" t="s">
        <v>83</v>
      </c>
      <c r="K3308" s="22">
        <v>45836</v>
      </c>
      <c r="L3308" s="16" t="s">
        <v>11229</v>
      </c>
      <c r="M3308" s="26">
        <v>338.8</v>
      </c>
      <c r="N3308" s="20">
        <v>1</v>
      </c>
      <c r="O3308" s="26">
        <v>338.8</v>
      </c>
      <c r="P3308" s="26">
        <v>110</v>
      </c>
      <c r="Q3308" s="26">
        <v>27.85</v>
      </c>
      <c r="R3308" s="26">
        <v>57.6</v>
      </c>
      <c r="S3308" s="26">
        <v>0</v>
      </c>
      <c r="T3308" s="26">
        <v>24.95</v>
      </c>
      <c r="U3308" s="26">
        <v>118.4</v>
      </c>
      <c r="V3308" s="24">
        <v>0.34949999999999998</v>
      </c>
      <c r="W3308" s="1" t="s">
        <v>34</v>
      </c>
      <c r="X3308" s="3"/>
      <c r="Y3308" s="3"/>
      <c r="Z3308" s="5" t="s">
        <v>7980</v>
      </c>
      <c r="AA3308" s="5" t="str">
        <f>VLOOKUP(J3308, sku!B:C, 2, FALSE)</f>
        <v>Travessa Fiat - Locker - - - Palio Locker - - - Preto</v>
      </c>
      <c r="AB3308" s="3" t="str">
        <f>VLOOKUP(J3308, sku!B:BM, 64, FALSE)</f>
        <v>Fabricação</v>
      </c>
      <c r="AC3308" s="3" t="str">
        <f>LEFT(pedidos[[#This Row],[SKU]],3)</f>
        <v>XFI</v>
      </c>
      <c r="AD3308" s="36" t="str" cm="1">
        <f t="array" aca="1" ref="AD3308" ca="1">IFERROR(
  INDEX(
    montadora[Montadora],
    MATCH(TRUE,LEFT(J3694,NÚCARACT(montadora[SKU Parcial]))=montadora[SKU Parcial],0)
  ),
  ""
)</f>
        <v/>
      </c>
    </row>
    <row r="3309" spans="1:30" customFormat="1" x14ac:dyDescent="0.25">
      <c r="A3309" s="1" t="s">
        <v>3839</v>
      </c>
      <c r="B3309" s="1" t="s">
        <v>36</v>
      </c>
      <c r="C3309" s="1" t="s">
        <v>3840</v>
      </c>
      <c r="D3309" s="1" t="s">
        <v>27</v>
      </c>
      <c r="E3309" s="1" t="s">
        <v>163</v>
      </c>
      <c r="F3309" s="1" t="s">
        <v>82</v>
      </c>
      <c r="G3309" s="6" t="s">
        <v>11227</v>
      </c>
      <c r="H3309" s="20" t="s">
        <v>47</v>
      </c>
      <c r="I3309" s="1" t="s">
        <v>36</v>
      </c>
      <c r="J3309" s="1" t="s">
        <v>434</v>
      </c>
      <c r="K3309" s="22">
        <v>45812</v>
      </c>
      <c r="L3309" s="20" t="s">
        <v>804</v>
      </c>
      <c r="M3309" s="26">
        <v>337.8</v>
      </c>
      <c r="N3309" s="20">
        <v>1</v>
      </c>
      <c r="O3309" s="26">
        <v>337.8</v>
      </c>
      <c r="P3309" s="26">
        <v>110</v>
      </c>
      <c r="Q3309" s="26">
        <v>27.77</v>
      </c>
      <c r="R3309" s="26">
        <v>57.43</v>
      </c>
      <c r="S3309" s="26">
        <v>0</v>
      </c>
      <c r="T3309" s="26">
        <v>24.95</v>
      </c>
      <c r="U3309" s="26">
        <v>117.65</v>
      </c>
      <c r="V3309" s="24">
        <v>0.3483</v>
      </c>
      <c r="W3309" s="1" t="s">
        <v>34</v>
      </c>
      <c r="X3309" s="3"/>
      <c r="Y3309" s="3"/>
      <c r="Z3309" s="5" t="s">
        <v>7980</v>
      </c>
      <c r="AA3309" s="5" t="str">
        <f>VLOOKUP(J3309, sku!B:C, 2, FALSE)</f>
        <v>Travessa Fiat - Locker - - - Palio Locker - - - Grafite</v>
      </c>
      <c r="AB3309" s="3" t="str">
        <f>VLOOKUP(J3309, sku!B:BM, 64, FALSE)</f>
        <v>Fabricação</v>
      </c>
      <c r="AC3309" s="3" t="str">
        <f>LEFT(pedidos[[#This Row],[SKU]],3)</f>
        <v>XFI</v>
      </c>
      <c r="AD3309" s="36" t="str" cm="1">
        <f t="array" aca="1" ref="AD3309" ca="1">IFERROR(
  INDEX(
    montadora[Montadora],
    MATCH(TRUE,LEFT(J3695,NÚCARACT(montadora[SKU Parcial]))=montadora[SKU Parcial],0)
  ),
  ""
)</f>
        <v/>
      </c>
    </row>
    <row r="3310" spans="1:30" customFormat="1" x14ac:dyDescent="0.25">
      <c r="A3310" s="1" t="s">
        <v>3841</v>
      </c>
      <c r="B3310" s="1" t="s">
        <v>36</v>
      </c>
      <c r="C3310" s="1" t="s">
        <v>121</v>
      </c>
      <c r="D3310" s="1" t="s">
        <v>191</v>
      </c>
      <c r="E3310" s="1" t="s">
        <v>163</v>
      </c>
      <c r="F3310" s="1" t="s">
        <v>82</v>
      </c>
      <c r="G3310" s="6" t="s">
        <v>11227</v>
      </c>
      <c r="H3310" s="20" t="s">
        <v>47</v>
      </c>
      <c r="I3310" s="1" t="s">
        <v>36</v>
      </c>
      <c r="J3310" s="1" t="s">
        <v>164</v>
      </c>
      <c r="K3310" s="22">
        <v>45815</v>
      </c>
      <c r="L3310" s="20" t="s">
        <v>804</v>
      </c>
      <c r="M3310" s="26">
        <v>337.8</v>
      </c>
      <c r="N3310" s="20">
        <v>1</v>
      </c>
      <c r="O3310" s="26">
        <v>337.8</v>
      </c>
      <c r="P3310" s="26">
        <v>110</v>
      </c>
      <c r="Q3310" s="26">
        <v>27.77</v>
      </c>
      <c r="R3310" s="26">
        <v>57.43</v>
      </c>
      <c r="S3310" s="26">
        <v>0</v>
      </c>
      <c r="T3310" s="26">
        <v>24.95</v>
      </c>
      <c r="U3310" s="26">
        <v>117.65</v>
      </c>
      <c r="V3310" s="24">
        <v>0.3483</v>
      </c>
      <c r="W3310" s="1" t="s">
        <v>34</v>
      </c>
      <c r="X3310" s="3"/>
      <c r="Y3310" s="3"/>
      <c r="Z3310" s="5" t="s">
        <v>7980</v>
      </c>
      <c r="AA3310" s="5" t="str">
        <f>VLOOKUP(J3310, sku!B:C, 2, FALSE)</f>
        <v>Travessa Fiat - Locker - - - Palio Locker - - - Prata</v>
      </c>
      <c r="AB3310" s="3" t="str">
        <f>VLOOKUP(J3310, sku!B:BM, 64, FALSE)</f>
        <v>Fabricação</v>
      </c>
      <c r="AC3310" s="3" t="str">
        <f>LEFT(pedidos[[#This Row],[SKU]],3)</f>
        <v>XFI</v>
      </c>
      <c r="AD3310" s="36" t="str" cm="1">
        <f t="array" aca="1" ref="AD3310" ca="1">IFERROR(
  INDEX(
    montadora[Montadora],
    MATCH(TRUE,LEFT(J3696,NÚCARACT(montadora[SKU Parcial]))=montadora[SKU Parcial],0)
  ),
  ""
)</f>
        <v/>
      </c>
    </row>
    <row r="3311" spans="1:30" customFormat="1" x14ac:dyDescent="0.25">
      <c r="A3311" s="1" t="s">
        <v>3842</v>
      </c>
      <c r="B3311" s="1" t="s">
        <v>3843</v>
      </c>
      <c r="C3311" s="1" t="s">
        <v>3844</v>
      </c>
      <c r="D3311" s="1" t="s">
        <v>658</v>
      </c>
      <c r="E3311" s="1" t="s">
        <v>163</v>
      </c>
      <c r="F3311" s="1" t="s">
        <v>82</v>
      </c>
      <c r="G3311" s="6" t="s">
        <v>11227</v>
      </c>
      <c r="H3311" s="20" t="s">
        <v>47</v>
      </c>
      <c r="I3311" s="1" t="s">
        <v>36</v>
      </c>
      <c r="J3311" s="1" t="s">
        <v>164</v>
      </c>
      <c r="K3311" s="22">
        <v>45815</v>
      </c>
      <c r="L3311" s="20" t="s">
        <v>804</v>
      </c>
      <c r="M3311" s="26">
        <v>337.8</v>
      </c>
      <c r="N3311" s="20">
        <v>1</v>
      </c>
      <c r="O3311" s="26">
        <v>337.8</v>
      </c>
      <c r="P3311" s="26">
        <v>110</v>
      </c>
      <c r="Q3311" s="26">
        <v>27.77</v>
      </c>
      <c r="R3311" s="26">
        <v>57.43</v>
      </c>
      <c r="S3311" s="26">
        <v>0</v>
      </c>
      <c r="T3311" s="26">
        <v>24.95</v>
      </c>
      <c r="U3311" s="26">
        <v>117.65</v>
      </c>
      <c r="V3311" s="24">
        <v>0.3483</v>
      </c>
      <c r="W3311" s="1" t="s">
        <v>34</v>
      </c>
      <c r="X3311" s="3"/>
      <c r="Y3311" s="3"/>
      <c r="Z3311" s="5" t="s">
        <v>7980</v>
      </c>
      <c r="AA3311" s="5" t="str">
        <f>VLOOKUP(J3311, sku!B:C, 2, FALSE)</f>
        <v>Travessa Fiat - Locker - - - Palio Locker - - - Prata</v>
      </c>
      <c r="AB3311" s="3" t="str">
        <f>VLOOKUP(J3311, sku!B:BM, 64, FALSE)</f>
        <v>Fabricação</v>
      </c>
      <c r="AC3311" s="3" t="str">
        <f>LEFT(pedidos[[#This Row],[SKU]],3)</f>
        <v>XFI</v>
      </c>
      <c r="AD3311" s="36" t="str" cm="1">
        <f t="array" aca="1" ref="AD3311" ca="1">IFERROR(
  INDEX(
    montadora[Montadora],
    MATCH(TRUE,LEFT(J3697,NÚCARACT(montadora[SKU Parcial]))=montadora[SKU Parcial],0)
  ),
  ""
)</f>
        <v/>
      </c>
    </row>
    <row r="3312" spans="1:30" customFormat="1" x14ac:dyDescent="0.25">
      <c r="A3312" s="1" t="s">
        <v>3845</v>
      </c>
      <c r="B3312" s="1" t="s">
        <v>3846</v>
      </c>
      <c r="C3312" s="1" t="s">
        <v>117</v>
      </c>
      <c r="D3312" s="1" t="s">
        <v>27</v>
      </c>
      <c r="E3312" s="1" t="s">
        <v>163</v>
      </c>
      <c r="F3312" s="1" t="s">
        <v>82</v>
      </c>
      <c r="G3312" s="6" t="s">
        <v>11227</v>
      </c>
      <c r="H3312" s="20" t="s">
        <v>47</v>
      </c>
      <c r="I3312" s="1" t="s">
        <v>36</v>
      </c>
      <c r="J3312" s="1" t="s">
        <v>164</v>
      </c>
      <c r="K3312" s="22">
        <v>45821</v>
      </c>
      <c r="L3312" s="20" t="s">
        <v>804</v>
      </c>
      <c r="M3312" s="26">
        <v>337.8</v>
      </c>
      <c r="N3312" s="20">
        <v>1</v>
      </c>
      <c r="O3312" s="26">
        <v>337.8</v>
      </c>
      <c r="P3312" s="26">
        <v>110</v>
      </c>
      <c r="Q3312" s="26">
        <v>27.77</v>
      </c>
      <c r="R3312" s="26">
        <v>57.43</v>
      </c>
      <c r="S3312" s="26">
        <v>0</v>
      </c>
      <c r="T3312" s="26">
        <v>24.95</v>
      </c>
      <c r="U3312" s="26">
        <v>117.65</v>
      </c>
      <c r="V3312" s="24">
        <v>0.3483</v>
      </c>
      <c r="W3312" s="1" t="s">
        <v>34</v>
      </c>
      <c r="X3312" s="3"/>
      <c r="Y3312" s="3"/>
      <c r="Z3312" s="5" t="s">
        <v>7980</v>
      </c>
      <c r="AA3312" s="5" t="str">
        <f>VLOOKUP(J3312, sku!B:C, 2, FALSE)</f>
        <v>Travessa Fiat - Locker - - - Palio Locker - - - Prata</v>
      </c>
      <c r="AB3312" s="3" t="str">
        <f>VLOOKUP(J3312, sku!B:BM, 64, FALSE)</f>
        <v>Fabricação</v>
      </c>
      <c r="AC3312" s="3" t="str">
        <f>LEFT(pedidos[[#This Row],[SKU]],3)</f>
        <v>XFI</v>
      </c>
      <c r="AD3312" s="36" t="str" cm="1">
        <f t="array" aca="1" ref="AD3312" ca="1">IFERROR(
  INDEX(
    montadora[Montadora],
    MATCH(TRUE,LEFT(J3698,NÚCARACT(montadora[SKU Parcial]))=montadora[SKU Parcial],0)
  ),
  ""
)</f>
        <v/>
      </c>
    </row>
    <row r="3313" spans="1:30" customFormat="1" x14ac:dyDescent="0.25">
      <c r="A3313" s="1" t="s">
        <v>3847</v>
      </c>
      <c r="B3313" s="1" t="s">
        <v>3848</v>
      </c>
      <c r="C3313" s="1" t="s">
        <v>719</v>
      </c>
      <c r="D3313" s="1" t="s">
        <v>319</v>
      </c>
      <c r="E3313" s="1" t="s">
        <v>163</v>
      </c>
      <c r="F3313" s="1" t="s">
        <v>82</v>
      </c>
      <c r="G3313" s="6" t="s">
        <v>11227</v>
      </c>
      <c r="H3313" s="20" t="s">
        <v>47</v>
      </c>
      <c r="I3313" s="1" t="s">
        <v>36</v>
      </c>
      <c r="J3313" s="1" t="s">
        <v>434</v>
      </c>
      <c r="K3313" s="22">
        <v>45830</v>
      </c>
      <c r="L3313" s="20" t="s">
        <v>804</v>
      </c>
      <c r="M3313" s="26">
        <v>337.8</v>
      </c>
      <c r="N3313" s="20">
        <v>1</v>
      </c>
      <c r="O3313" s="26">
        <v>337.8</v>
      </c>
      <c r="P3313" s="26">
        <v>110</v>
      </c>
      <c r="Q3313" s="26">
        <v>27.77</v>
      </c>
      <c r="R3313" s="26">
        <v>57.43</v>
      </c>
      <c r="S3313" s="26">
        <v>0</v>
      </c>
      <c r="T3313" s="26">
        <v>24.95</v>
      </c>
      <c r="U3313" s="26">
        <v>117.65</v>
      </c>
      <c r="V3313" s="24">
        <v>0.3483</v>
      </c>
      <c r="W3313" s="1" t="s">
        <v>34</v>
      </c>
      <c r="X3313" s="3"/>
      <c r="Y3313" s="3"/>
      <c r="Z3313" s="5" t="s">
        <v>7980</v>
      </c>
      <c r="AA3313" s="5" t="str">
        <f>VLOOKUP(J3313, sku!B:C, 2, FALSE)</f>
        <v>Travessa Fiat - Locker - - - Palio Locker - - - Grafite</v>
      </c>
      <c r="AB3313" s="3" t="str">
        <f>VLOOKUP(J3313, sku!B:BM, 64, FALSE)</f>
        <v>Fabricação</v>
      </c>
      <c r="AC3313" s="3" t="str">
        <f>LEFT(pedidos[[#This Row],[SKU]],3)</f>
        <v>XFI</v>
      </c>
      <c r="AD3313" s="36" t="str" cm="1">
        <f t="array" aca="1" ref="AD3313" ca="1">IFERROR(
  INDEX(
    montadora[Montadora],
    MATCH(TRUE,LEFT(J3699,NÚCARACT(montadora[SKU Parcial]))=montadora[SKU Parcial],0)
  ),
  ""
)</f>
        <v/>
      </c>
    </row>
    <row r="3314" spans="1:30" customFormat="1" x14ac:dyDescent="0.25">
      <c r="A3314" s="1" t="s">
        <v>3849</v>
      </c>
      <c r="B3314" s="1" t="s">
        <v>36</v>
      </c>
      <c r="C3314" s="1" t="s">
        <v>3850</v>
      </c>
      <c r="D3314" s="1" t="s">
        <v>27</v>
      </c>
      <c r="E3314" s="1" t="s">
        <v>163</v>
      </c>
      <c r="F3314" s="1" t="s">
        <v>82</v>
      </c>
      <c r="G3314" s="6" t="s">
        <v>11227</v>
      </c>
      <c r="H3314" s="20" t="s">
        <v>47</v>
      </c>
      <c r="I3314" s="1" t="s">
        <v>36</v>
      </c>
      <c r="J3314" s="1" t="s">
        <v>434</v>
      </c>
      <c r="K3314" s="22">
        <v>45836</v>
      </c>
      <c r="L3314" s="20" t="s">
        <v>804</v>
      </c>
      <c r="M3314" s="26">
        <v>337.8</v>
      </c>
      <c r="N3314" s="20">
        <v>1</v>
      </c>
      <c r="O3314" s="26">
        <v>337.8</v>
      </c>
      <c r="P3314" s="26">
        <v>110</v>
      </c>
      <c r="Q3314" s="26">
        <v>27.77</v>
      </c>
      <c r="R3314" s="26">
        <v>57.43</v>
      </c>
      <c r="S3314" s="26">
        <v>0</v>
      </c>
      <c r="T3314" s="26">
        <v>24.95</v>
      </c>
      <c r="U3314" s="26">
        <v>117.65</v>
      </c>
      <c r="V3314" s="24">
        <v>0.3483</v>
      </c>
      <c r="W3314" s="1" t="s">
        <v>34</v>
      </c>
      <c r="X3314" s="3"/>
      <c r="Y3314" s="3"/>
      <c r="Z3314" s="5" t="s">
        <v>7980</v>
      </c>
      <c r="AA3314" s="5" t="str">
        <f>VLOOKUP(J3314, sku!B:C, 2, FALSE)</f>
        <v>Travessa Fiat - Locker - - - Palio Locker - - - Grafite</v>
      </c>
      <c r="AB3314" s="3" t="str">
        <f>VLOOKUP(J3314, sku!B:BM, 64, FALSE)</f>
        <v>Fabricação</v>
      </c>
      <c r="AC3314" s="3" t="str">
        <f>LEFT(pedidos[[#This Row],[SKU]],3)</f>
        <v>XFI</v>
      </c>
      <c r="AD3314" s="36" t="str" cm="1">
        <f t="array" aca="1" ref="AD3314" ca="1">IFERROR(
  INDEX(
    montadora[Montadora],
    MATCH(TRUE,LEFT(J3700,NÚCARACT(montadora[SKU Parcial]))=montadora[SKU Parcial],0)
  ),
  ""
)</f>
        <v/>
      </c>
    </row>
    <row r="3315" spans="1:30" customFormat="1" x14ac:dyDescent="0.25">
      <c r="A3315" s="1" t="s">
        <v>3851</v>
      </c>
      <c r="B3315" s="1" t="s">
        <v>36</v>
      </c>
      <c r="C3315" s="1" t="s">
        <v>1204</v>
      </c>
      <c r="D3315" s="1" t="s">
        <v>138</v>
      </c>
      <c r="E3315" s="1" t="s">
        <v>163</v>
      </c>
      <c r="F3315" s="1" t="s">
        <v>82</v>
      </c>
      <c r="G3315" s="6" t="s">
        <v>11227</v>
      </c>
      <c r="H3315" s="20" t="s">
        <v>47</v>
      </c>
      <c r="I3315" s="1" t="s">
        <v>36</v>
      </c>
      <c r="J3315" s="1" t="s">
        <v>434</v>
      </c>
      <c r="K3315" s="22">
        <v>45838</v>
      </c>
      <c r="L3315" s="20" t="s">
        <v>804</v>
      </c>
      <c r="M3315" s="26">
        <v>337.8</v>
      </c>
      <c r="N3315" s="20">
        <v>1</v>
      </c>
      <c r="O3315" s="26">
        <v>337.8</v>
      </c>
      <c r="P3315" s="26">
        <v>110</v>
      </c>
      <c r="Q3315" s="26">
        <v>27.77</v>
      </c>
      <c r="R3315" s="26">
        <v>57.43</v>
      </c>
      <c r="S3315" s="26">
        <v>0</v>
      </c>
      <c r="T3315" s="26">
        <v>24.95</v>
      </c>
      <c r="U3315" s="26">
        <v>117.65</v>
      </c>
      <c r="V3315" s="24">
        <v>0.3483</v>
      </c>
      <c r="W3315" s="1" t="s">
        <v>34</v>
      </c>
      <c r="X3315" s="3"/>
      <c r="Y3315" s="3"/>
      <c r="Z3315" s="5" t="s">
        <v>7980</v>
      </c>
      <c r="AA3315" s="5" t="str">
        <f>VLOOKUP(J3315, sku!B:C, 2, FALSE)</f>
        <v>Travessa Fiat - Locker - - - Palio Locker - - - Grafite</v>
      </c>
      <c r="AB3315" s="3" t="str">
        <f>VLOOKUP(J3315, sku!B:BM, 64, FALSE)</f>
        <v>Fabricação</v>
      </c>
      <c r="AC3315" s="3" t="str">
        <f>LEFT(pedidos[[#This Row],[SKU]],3)</f>
        <v>XFI</v>
      </c>
      <c r="AD3315" s="36" t="str" cm="1">
        <f t="array" aca="1" ref="AD3315" ca="1">IFERROR(
  INDEX(
    montadora[Montadora],
    MATCH(TRUE,LEFT(J3701,NÚCARACT(montadora[SKU Parcial]))=montadora[SKU Parcial],0)
  ),
  ""
)</f>
        <v/>
      </c>
    </row>
    <row r="3316" spans="1:30" customFormat="1" x14ac:dyDescent="0.25">
      <c r="A3316" s="1" t="s">
        <v>3887</v>
      </c>
      <c r="B3316" s="1" t="s">
        <v>3888</v>
      </c>
      <c r="C3316" s="1" t="s">
        <v>3889</v>
      </c>
      <c r="D3316" s="1" t="s">
        <v>138</v>
      </c>
      <c r="E3316" s="1" t="s">
        <v>152</v>
      </c>
      <c r="F3316" s="1" t="s">
        <v>82</v>
      </c>
      <c r="G3316" s="6" t="s">
        <v>11227</v>
      </c>
      <c r="H3316" s="20" t="s">
        <v>47</v>
      </c>
      <c r="I3316" s="1" t="s">
        <v>36</v>
      </c>
      <c r="J3316" s="1" t="s">
        <v>83</v>
      </c>
      <c r="K3316" s="22">
        <v>45817</v>
      </c>
      <c r="L3316" s="16" t="s">
        <v>11229</v>
      </c>
      <c r="M3316" s="26">
        <v>338.8</v>
      </c>
      <c r="N3316" s="20">
        <v>1</v>
      </c>
      <c r="O3316" s="26">
        <v>338.8</v>
      </c>
      <c r="P3316" s="26">
        <v>110</v>
      </c>
      <c r="Q3316" s="26">
        <v>27.85</v>
      </c>
      <c r="R3316" s="26">
        <v>57.6</v>
      </c>
      <c r="S3316" s="26">
        <v>0</v>
      </c>
      <c r="T3316" s="26">
        <v>26.95</v>
      </c>
      <c r="U3316" s="26">
        <v>116.4</v>
      </c>
      <c r="V3316" s="24">
        <v>0.34360000000000002</v>
      </c>
      <c r="W3316" s="1" t="s">
        <v>34</v>
      </c>
      <c r="X3316" s="3"/>
      <c r="Y3316" s="3"/>
      <c r="Z3316" s="5" t="s">
        <v>7980</v>
      </c>
      <c r="AA3316" s="5" t="str">
        <f>VLOOKUP(J3316, sku!B:C, 2, FALSE)</f>
        <v>Travessa Fiat - Locker - - - Palio Locker - - - Preto</v>
      </c>
      <c r="AB3316" s="3" t="str">
        <f>VLOOKUP(J3316, sku!B:BM, 64, FALSE)</f>
        <v>Fabricação</v>
      </c>
      <c r="AC3316" s="3" t="str">
        <f>LEFT(pedidos[[#This Row],[SKU]],3)</f>
        <v>XFI</v>
      </c>
      <c r="AD3316" s="36" t="str" cm="1">
        <f t="array" aca="1" ref="AD3316" ca="1">IFERROR(
  INDEX(
    montadora[Montadora],
    MATCH(TRUE,LEFT(J3702,NÚCARACT(montadora[SKU Parcial]))=montadora[SKU Parcial],0)
  ),
  ""
)</f>
        <v/>
      </c>
    </row>
    <row r="3317" spans="1:30" x14ac:dyDescent="0.25">
      <c r="A3317" s="42" t="s">
        <v>9166</v>
      </c>
      <c r="B3317" s="42"/>
      <c r="C3317" s="42"/>
      <c r="D3317" s="42"/>
      <c r="E3317" s="42">
        <v>23297894728</v>
      </c>
      <c r="F3317" s="42" t="s">
        <v>8414</v>
      </c>
      <c r="G3317" s="42" t="s">
        <v>11227</v>
      </c>
      <c r="H3317" s="19"/>
      <c r="I3317" s="42"/>
      <c r="J3317" s="42" t="s">
        <v>164</v>
      </c>
      <c r="K3317" s="21">
        <v>45780</v>
      </c>
      <c r="L3317" s="19" t="s">
        <v>8443</v>
      </c>
      <c r="M3317" s="44">
        <v>328.8</v>
      </c>
      <c r="N3317" s="19">
        <v>1</v>
      </c>
      <c r="O3317" s="44">
        <v>328.8</v>
      </c>
      <c r="P3317" s="44">
        <v>110</v>
      </c>
      <c r="Q3317" s="44">
        <v>25.02</v>
      </c>
      <c r="R3317" s="44">
        <v>74.88</v>
      </c>
      <c r="S3317" s="44">
        <v>0</v>
      </c>
      <c r="T3317" s="44">
        <v>0</v>
      </c>
      <c r="U3317" s="44">
        <v>112.32</v>
      </c>
      <c r="V3317" s="23">
        <v>0.34160000000000001</v>
      </c>
      <c r="W3317" s="42" t="s">
        <v>34</v>
      </c>
      <c r="X3317" s="43"/>
      <c r="Y3317" s="43"/>
      <c r="Z3317" s="43" t="s">
        <v>8442</v>
      </c>
      <c r="AA3317" s="43" t="str">
        <f>VLOOKUP(J3317, sku!B:C, 2, FALSE)</f>
        <v>Travessa Fiat - Locker - - - Palio Locker - - - Prata</v>
      </c>
      <c r="AB3317" s="45" t="str">
        <f>VLOOKUP(J3317, sku!B:BM, 64, FALSE)</f>
        <v>Fabricação</v>
      </c>
      <c r="AC3317" s="45" t="str">
        <f>LEFT(pedidos[[#This Row],[SKU]],3)</f>
        <v>XFI</v>
      </c>
      <c r="AD3317" s="36" t="str" cm="1">
        <f t="array" aca="1" ref="AD3317" ca="1">IFERROR(
  INDEX(
    montadora[Montadora],
    MATCH(TRUE,LEFT(J3703,NÚCARACT(montadora[SKU Parcial]))=montadora[SKU Parcial],0)
  ),
  ""
)</f>
        <v/>
      </c>
    </row>
    <row r="3318" spans="1:30" x14ac:dyDescent="0.25">
      <c r="A3318" s="42" t="s">
        <v>8334</v>
      </c>
      <c r="B3318" s="42"/>
      <c r="C3318" s="42"/>
      <c r="D3318" s="42"/>
      <c r="E3318" s="42">
        <v>19997804914</v>
      </c>
      <c r="F3318" s="42" t="s">
        <v>8399</v>
      </c>
      <c r="G3318" s="42" t="s">
        <v>11227</v>
      </c>
      <c r="H3318" s="7"/>
      <c r="I3318" s="42"/>
      <c r="J3318" s="42" t="s">
        <v>3593</v>
      </c>
      <c r="K3318" s="8">
        <v>45816</v>
      </c>
      <c r="L3318" s="19" t="s">
        <v>8443</v>
      </c>
      <c r="M3318" s="44">
        <v>135.80000000000001</v>
      </c>
      <c r="N3318" s="7">
        <v>2</v>
      </c>
      <c r="O3318" s="44">
        <v>271.60000000000002</v>
      </c>
      <c r="P3318" s="44">
        <v>110</v>
      </c>
      <c r="Q3318" s="44">
        <v>22.35</v>
      </c>
      <c r="R3318" s="44">
        <v>67.75</v>
      </c>
      <c r="S3318" s="44">
        <v>0</v>
      </c>
      <c r="T3318" s="44">
        <v>0</v>
      </c>
      <c r="U3318" s="44">
        <v>71.5</v>
      </c>
      <c r="V3318" s="9">
        <v>0.26319999999999999</v>
      </c>
      <c r="W3318" s="42" t="s">
        <v>34</v>
      </c>
      <c r="X3318" s="43"/>
      <c r="Y3318" s="43"/>
      <c r="Z3318" s="43" t="s">
        <v>8442</v>
      </c>
      <c r="AA3318" s="43" t="str">
        <f>VLOOKUP(J3318, sku!B:C, 2, FALSE)</f>
        <v>Smart Led Taytech 8000 Lumens - H7</v>
      </c>
      <c r="AB3318" s="45" t="str">
        <f>VLOOKUP(J3318, sku!B:BM, 64, FALSE)</f>
        <v>Revenda</v>
      </c>
      <c r="AC3318" s="45" t="str">
        <f>LEFT(pedidos[[#This Row],[SKU]],3)</f>
        <v>TT-</v>
      </c>
      <c r="AD3318" s="37" t="str" cm="1">
        <f t="array" aca="1" ref="AD3318" ca="1">IFERROR(
  INDEX(
    montadora[Montadora],
    MATCH(TRUE,LEFT(#REF!,NÚCARACT(montadora[SKU Parcial]))=montadora[SKU Parcial],0)
  ),
  ""
)</f>
        <v/>
      </c>
    </row>
    <row r="3319" spans="1:30" customFormat="1" x14ac:dyDescent="0.25">
      <c r="A3319" s="1" t="s">
        <v>7934</v>
      </c>
      <c r="B3319" s="1" t="s">
        <v>7935</v>
      </c>
      <c r="C3319" s="1" t="s">
        <v>7936</v>
      </c>
      <c r="D3319" s="1" t="s">
        <v>27</v>
      </c>
      <c r="E3319" s="1" t="s">
        <v>3519</v>
      </c>
      <c r="F3319" s="1" t="s">
        <v>3520</v>
      </c>
      <c r="G3319" s="6" t="s">
        <v>11227</v>
      </c>
      <c r="H3319" s="2" t="s">
        <v>47</v>
      </c>
      <c r="I3319" s="1" t="s">
        <v>36</v>
      </c>
      <c r="J3319" s="1" t="s">
        <v>3521</v>
      </c>
      <c r="K3319" s="4">
        <v>45782</v>
      </c>
      <c r="L3319" s="16" t="s">
        <v>11229</v>
      </c>
      <c r="M3319" s="26">
        <v>119.8</v>
      </c>
      <c r="N3319" s="2">
        <v>2</v>
      </c>
      <c r="O3319" s="26">
        <v>239.6</v>
      </c>
      <c r="P3319" s="26">
        <v>110</v>
      </c>
      <c r="Q3319" s="26">
        <v>18.23</v>
      </c>
      <c r="R3319" s="26">
        <v>40.74</v>
      </c>
      <c r="S3319" s="26">
        <v>0</v>
      </c>
      <c r="T3319" s="26">
        <v>42.9</v>
      </c>
      <c r="U3319" s="26">
        <v>27.73</v>
      </c>
      <c r="V3319" s="10">
        <v>0.1157</v>
      </c>
      <c r="W3319" s="1" t="s">
        <v>34</v>
      </c>
      <c r="X3319" s="3"/>
      <c r="Y3319" s="3"/>
      <c r="Z3319" s="5" t="s">
        <v>7980</v>
      </c>
      <c r="AA3319" s="5" t="str">
        <f>VLOOKUP(J3319, sku!B:C, 2, FALSE)</f>
        <v>Smart Led Taytech 20000 Lumens H3</v>
      </c>
      <c r="AB3319" s="3" t="str">
        <f>VLOOKUP(J3319, sku!B:BM, 64, FALSE)</f>
        <v>Revenda</v>
      </c>
      <c r="AC3319" s="3" t="str">
        <f>LEFT(pedidos[[#This Row],[SKU]],3)</f>
        <v>TT-</v>
      </c>
      <c r="AD3319" s="36" t="str" cm="1">
        <f t="array" aca="1" ref="AD3319" ca="1">IFERROR(
  INDEX(
    montadora[Montadora],
    MATCH(TRUE,LEFT(#REF!,NÚCARACT(montadora[SKU Parcial]))=montadora[SKU Parcial],0)
  ),
  ""
)</f>
        <v/>
      </c>
    </row>
    <row r="3320" spans="1:30" customFormat="1" x14ac:dyDescent="0.25">
      <c r="A3320" s="6" t="s">
        <v>3462</v>
      </c>
      <c r="B3320" s="6" t="s">
        <v>3463</v>
      </c>
      <c r="C3320" s="6" t="s">
        <v>3464</v>
      </c>
      <c r="D3320" s="6" t="s">
        <v>138</v>
      </c>
      <c r="E3320" s="6" t="s">
        <v>3465</v>
      </c>
      <c r="F3320" s="6" t="s">
        <v>82</v>
      </c>
      <c r="G3320" s="6" t="s">
        <v>11228</v>
      </c>
      <c r="H3320" s="19" t="s">
        <v>30</v>
      </c>
      <c r="I3320" s="6" t="s">
        <v>31</v>
      </c>
      <c r="J3320" s="6" t="s">
        <v>83</v>
      </c>
      <c r="K3320" s="21">
        <v>45812</v>
      </c>
      <c r="L3320" s="19" t="s">
        <v>11229</v>
      </c>
      <c r="M3320" s="25">
        <v>328.8</v>
      </c>
      <c r="N3320" s="19">
        <v>1</v>
      </c>
      <c r="O3320" s="25">
        <v>328.8</v>
      </c>
      <c r="P3320" s="25">
        <v>110</v>
      </c>
      <c r="Q3320" s="25">
        <v>12.23</v>
      </c>
      <c r="R3320" s="25">
        <v>39.46</v>
      </c>
      <c r="S3320" s="25">
        <v>0</v>
      </c>
      <c r="T3320" s="25">
        <v>24.95</v>
      </c>
      <c r="U3320" s="25">
        <v>142.16</v>
      </c>
      <c r="V3320" s="23">
        <v>0</v>
      </c>
      <c r="W3320" s="6" t="s">
        <v>34</v>
      </c>
      <c r="X3320" s="5">
        <v>113440212635</v>
      </c>
      <c r="Y3320" s="5">
        <v>44964287126</v>
      </c>
      <c r="Z3320" s="5" t="s">
        <v>7980</v>
      </c>
      <c r="AA3320" s="5" t="str">
        <f>VLOOKUP(J3320, sku!B:C, 2, FALSE)</f>
        <v>Travessa Fiat - Locker - - - Palio Locker - - - Preto</v>
      </c>
      <c r="AB3320" s="3" t="str">
        <f>VLOOKUP(J3320, sku!B:BM, 64, FALSE)</f>
        <v>Fabricação</v>
      </c>
      <c r="AC3320" s="3" t="str">
        <f>LEFT(pedidos[[#This Row],[SKU]],3)</f>
        <v>XFI</v>
      </c>
      <c r="AD3320" s="36" t="str" cm="1">
        <f t="array" aca="1" ref="AD3320" ca="1">IFERROR(
  INDEX(
    montadora[Montadora],
    MATCH(TRUE,LEFT(#REF!,NÚCARACT(montadora[SKU Parcial]))=montadora[SKU Parcial],0)
  ),
  ""
)</f>
        <v/>
      </c>
    </row>
    <row r="3321" spans="1:30" customFormat="1" x14ac:dyDescent="0.25">
      <c r="A3321" s="6" t="s">
        <v>3466</v>
      </c>
      <c r="B3321" s="6" t="s">
        <v>36</v>
      </c>
      <c r="C3321" s="6" t="s">
        <v>3467</v>
      </c>
      <c r="D3321" s="6" t="s">
        <v>27</v>
      </c>
      <c r="E3321" s="6" t="s">
        <v>168</v>
      </c>
      <c r="F3321" s="6" t="s">
        <v>82</v>
      </c>
      <c r="G3321" s="6" t="s">
        <v>11228</v>
      </c>
      <c r="H3321" s="19" t="s">
        <v>47</v>
      </c>
      <c r="I3321" s="6" t="s">
        <v>31</v>
      </c>
      <c r="J3321" s="6" t="s">
        <v>164</v>
      </c>
      <c r="K3321" s="21">
        <v>45813</v>
      </c>
      <c r="L3321" s="19" t="s">
        <v>33</v>
      </c>
      <c r="M3321" s="25">
        <v>338.8</v>
      </c>
      <c r="N3321" s="19">
        <v>1</v>
      </c>
      <c r="O3321" s="25">
        <v>340.19</v>
      </c>
      <c r="P3321" s="25">
        <v>110</v>
      </c>
      <c r="Q3321" s="25">
        <v>12.6</v>
      </c>
      <c r="R3321" s="25">
        <v>57.6</v>
      </c>
      <c r="S3321" s="25">
        <v>1.39</v>
      </c>
      <c r="T3321" s="25">
        <v>12.51</v>
      </c>
      <c r="U3321" s="25">
        <v>146.09</v>
      </c>
      <c r="V3321" s="23">
        <v>0</v>
      </c>
      <c r="W3321" s="6" t="s">
        <v>34</v>
      </c>
      <c r="X3321" s="5" t="s">
        <v>11221</v>
      </c>
      <c r="Y3321" s="5">
        <v>44967449484</v>
      </c>
      <c r="Z3321" s="5" t="s">
        <v>7980</v>
      </c>
      <c r="AA3321" s="5" t="str">
        <f>VLOOKUP(J3321, sku!B:C, 2, FALSE)</f>
        <v>Travessa Fiat - Locker - - - Palio Locker - - - Prata</v>
      </c>
      <c r="AB3321" s="3" t="str">
        <f>VLOOKUP(J3321, sku!B:BM, 64, FALSE)</f>
        <v>Fabricação</v>
      </c>
      <c r="AC3321" s="3" t="str">
        <f>LEFT(pedidos[[#This Row],[SKU]],3)</f>
        <v>XFI</v>
      </c>
      <c r="AD3321" s="36" t="str" cm="1">
        <f t="array" aca="1" ref="AD3321" ca="1">IFERROR(
  INDEX(
    montadora[Montadora],
    MATCH(TRUE,LEFT(J3706,NÚCARACT(montadora[SKU Parcial]))=montadora[SKU Parcial],0)
  ),
  ""
)</f>
        <v/>
      </c>
    </row>
    <row r="3322" spans="1:30" customFormat="1" x14ac:dyDescent="0.25">
      <c r="A3322" s="6" t="s">
        <v>3481</v>
      </c>
      <c r="B3322" s="6" t="s">
        <v>3482</v>
      </c>
      <c r="C3322" s="6" t="s">
        <v>1663</v>
      </c>
      <c r="D3322" s="6" t="s">
        <v>27</v>
      </c>
      <c r="E3322" s="6" t="s">
        <v>168</v>
      </c>
      <c r="F3322" s="6" t="s">
        <v>82</v>
      </c>
      <c r="G3322" s="6" t="s">
        <v>11228</v>
      </c>
      <c r="H3322" s="19" t="s">
        <v>47</v>
      </c>
      <c r="I3322" s="6" t="s">
        <v>36</v>
      </c>
      <c r="J3322" s="6" t="s">
        <v>83</v>
      </c>
      <c r="K3322" s="21">
        <v>45826</v>
      </c>
      <c r="L3322" s="19" t="s">
        <v>33</v>
      </c>
      <c r="M3322" s="25">
        <v>335.8</v>
      </c>
      <c r="N3322" s="19">
        <v>1</v>
      </c>
      <c r="O3322" s="25">
        <v>337.39</v>
      </c>
      <c r="P3322" s="25">
        <v>110</v>
      </c>
      <c r="Q3322" s="25">
        <v>12.49</v>
      </c>
      <c r="R3322" s="25">
        <v>57.09</v>
      </c>
      <c r="S3322" s="25">
        <v>1.59</v>
      </c>
      <c r="T3322" s="25">
        <v>14.31</v>
      </c>
      <c r="U3322" s="25">
        <v>141.91</v>
      </c>
      <c r="V3322" s="23">
        <v>0</v>
      </c>
      <c r="W3322" s="6" t="s">
        <v>34</v>
      </c>
      <c r="X3322" s="5">
        <v>115527689046</v>
      </c>
      <c r="Y3322" s="5">
        <v>45035444265</v>
      </c>
      <c r="Z3322" s="5" t="s">
        <v>7980</v>
      </c>
      <c r="AA3322" s="5" t="str">
        <f>VLOOKUP(J3322, sku!B:C, 2, FALSE)</f>
        <v>Travessa Fiat - Locker - - - Palio Locker - - - Preto</v>
      </c>
      <c r="AB3322" s="3" t="str">
        <f>VLOOKUP(J3322, sku!B:BM, 64, FALSE)</f>
        <v>Fabricação</v>
      </c>
      <c r="AC3322" s="3" t="str">
        <f>LEFT(pedidos[[#This Row],[SKU]],3)</f>
        <v>XFI</v>
      </c>
      <c r="AD3322" s="36" t="str" cm="1">
        <f t="array" aca="1" ref="AD3322" ca="1">IFERROR(
  INDEX(
    montadora[Montadora],
    MATCH(TRUE,LEFT(J3707,NÚCARACT(montadora[SKU Parcial]))=montadora[SKU Parcial],0)
  ),
  ""
)</f>
        <v/>
      </c>
    </row>
    <row r="3323" spans="1:30" customFormat="1" x14ac:dyDescent="0.25">
      <c r="A3323" s="6" t="s">
        <v>3483</v>
      </c>
      <c r="B3323" s="6" t="s">
        <v>3484</v>
      </c>
      <c r="C3323" s="6" t="s">
        <v>3485</v>
      </c>
      <c r="D3323" s="6" t="s">
        <v>27</v>
      </c>
      <c r="E3323" s="6" t="s">
        <v>168</v>
      </c>
      <c r="F3323" s="6" t="s">
        <v>82</v>
      </c>
      <c r="G3323" s="6" t="s">
        <v>11228</v>
      </c>
      <c r="H3323" s="19" t="s">
        <v>47</v>
      </c>
      <c r="I3323" s="6" t="s">
        <v>31</v>
      </c>
      <c r="J3323" s="6" t="s">
        <v>83</v>
      </c>
      <c r="K3323" s="21">
        <v>45821</v>
      </c>
      <c r="L3323" s="19" t="s">
        <v>33</v>
      </c>
      <c r="M3323" s="25">
        <v>338.8</v>
      </c>
      <c r="N3323" s="19">
        <v>1</v>
      </c>
      <c r="O3323" s="25">
        <v>338.8</v>
      </c>
      <c r="P3323" s="25">
        <v>110</v>
      </c>
      <c r="Q3323" s="25">
        <v>12.6</v>
      </c>
      <c r="R3323" s="25">
        <v>57.6</v>
      </c>
      <c r="S3323" s="25">
        <v>0</v>
      </c>
      <c r="T3323" s="25">
        <v>15.9</v>
      </c>
      <c r="U3323" s="25">
        <v>142.69999999999999</v>
      </c>
      <c r="V3323" s="23">
        <v>0</v>
      </c>
      <c r="W3323" s="6" t="s">
        <v>34</v>
      </c>
      <c r="X3323" s="5">
        <v>114981056828</v>
      </c>
      <c r="Y3323" s="5">
        <v>45011747843</v>
      </c>
      <c r="Z3323" s="5" t="s">
        <v>7980</v>
      </c>
      <c r="AA3323" s="5" t="str">
        <f>VLOOKUP(J3323, sku!B:C, 2, FALSE)</f>
        <v>Travessa Fiat - Locker - - - Palio Locker - - - Preto</v>
      </c>
      <c r="AB3323" s="3" t="str">
        <f>VLOOKUP(J3323, sku!B:BM, 64, FALSE)</f>
        <v>Fabricação</v>
      </c>
      <c r="AC3323" s="3" t="str">
        <f>LEFT(pedidos[[#This Row],[SKU]],3)</f>
        <v>XFI</v>
      </c>
      <c r="AD3323" s="36" t="str" cm="1">
        <f t="array" aca="1" ref="AD3323" ca="1">IFERROR(
  INDEX(
    montadora[Montadora],
    MATCH(TRUE,LEFT(J3708,NÚCARACT(montadora[SKU Parcial]))=montadora[SKU Parcial],0)
  ),
  ""
)</f>
        <v/>
      </c>
    </row>
    <row r="3324" spans="1:30" customFormat="1" x14ac:dyDescent="0.25">
      <c r="A3324" s="6" t="s">
        <v>3531</v>
      </c>
      <c r="B3324" s="6" t="s">
        <v>3532</v>
      </c>
      <c r="C3324" s="6" t="s">
        <v>900</v>
      </c>
      <c r="D3324" s="6" t="s">
        <v>138</v>
      </c>
      <c r="E3324" s="6" t="s">
        <v>403</v>
      </c>
      <c r="F3324" s="6" t="s">
        <v>82</v>
      </c>
      <c r="G3324" s="6" t="s">
        <v>11228</v>
      </c>
      <c r="H3324" s="19" t="s">
        <v>47</v>
      </c>
      <c r="I3324" s="6" t="s">
        <v>36</v>
      </c>
      <c r="J3324" s="6" t="s">
        <v>83</v>
      </c>
      <c r="K3324" s="21">
        <v>45817</v>
      </c>
      <c r="L3324" s="19" t="s">
        <v>11229</v>
      </c>
      <c r="M3324" s="25">
        <v>338.8</v>
      </c>
      <c r="N3324" s="19">
        <v>1</v>
      </c>
      <c r="O3324" s="25">
        <v>338.8</v>
      </c>
      <c r="P3324" s="25">
        <v>110</v>
      </c>
      <c r="Q3324" s="25">
        <v>12.6</v>
      </c>
      <c r="R3324" s="25">
        <v>57.6</v>
      </c>
      <c r="S3324" s="25">
        <v>0</v>
      </c>
      <c r="T3324" s="25">
        <v>24.95</v>
      </c>
      <c r="U3324" s="25">
        <v>133.65</v>
      </c>
      <c r="V3324" s="23">
        <v>0</v>
      </c>
      <c r="W3324" s="6" t="s">
        <v>34</v>
      </c>
      <c r="X3324" s="5">
        <v>114071403755</v>
      </c>
      <c r="Y3324" s="5">
        <v>44991522679</v>
      </c>
      <c r="Z3324" s="5" t="s">
        <v>7980</v>
      </c>
      <c r="AA3324" s="5" t="str">
        <f>VLOOKUP(J3324, sku!B:C, 2, FALSE)</f>
        <v>Travessa Fiat - Locker - - - Palio Locker - - - Preto</v>
      </c>
      <c r="AB3324" s="3" t="str">
        <f>VLOOKUP(J3324, sku!B:BM, 64, FALSE)</f>
        <v>Fabricação</v>
      </c>
      <c r="AC3324" s="3" t="str">
        <f>LEFT(pedidos[[#This Row],[SKU]],3)</f>
        <v>XFI</v>
      </c>
      <c r="AD3324" s="36" t="str" cm="1">
        <f t="array" aca="1" ref="AD3324" ca="1">IFERROR(
  INDEX(
    montadora[Montadora],
    MATCH(TRUE,LEFT(J3709,NÚCARACT(montadora[SKU Parcial]))=montadora[SKU Parcial],0)
  ),
  ""
)</f>
        <v/>
      </c>
    </row>
    <row r="3325" spans="1:30" customFormat="1" x14ac:dyDescent="0.25">
      <c r="A3325" s="6" t="s">
        <v>3533</v>
      </c>
      <c r="B3325" s="6" t="s">
        <v>3534</v>
      </c>
      <c r="C3325" s="6" t="s">
        <v>3535</v>
      </c>
      <c r="D3325" s="6" t="s">
        <v>191</v>
      </c>
      <c r="E3325" s="6" t="s">
        <v>168</v>
      </c>
      <c r="F3325" s="6" t="s">
        <v>82</v>
      </c>
      <c r="G3325" s="6" t="s">
        <v>11228</v>
      </c>
      <c r="H3325" s="19" t="s">
        <v>47</v>
      </c>
      <c r="I3325" s="6" t="s">
        <v>36</v>
      </c>
      <c r="J3325" s="6" t="s">
        <v>164</v>
      </c>
      <c r="K3325" s="21">
        <v>45817</v>
      </c>
      <c r="L3325" s="19" t="s">
        <v>11229</v>
      </c>
      <c r="M3325" s="25">
        <v>338.8</v>
      </c>
      <c r="N3325" s="19">
        <v>1</v>
      </c>
      <c r="O3325" s="25">
        <v>338.8</v>
      </c>
      <c r="P3325" s="25">
        <v>110</v>
      </c>
      <c r="Q3325" s="25">
        <v>12.6</v>
      </c>
      <c r="R3325" s="25">
        <v>57.6</v>
      </c>
      <c r="S3325" s="25">
        <v>0</v>
      </c>
      <c r="T3325" s="25">
        <v>24.95</v>
      </c>
      <c r="U3325" s="25">
        <v>133.65</v>
      </c>
      <c r="V3325" s="23">
        <v>0</v>
      </c>
      <c r="W3325" s="6" t="s">
        <v>34</v>
      </c>
      <c r="X3325" s="5">
        <v>114081160101</v>
      </c>
      <c r="Y3325" s="5">
        <v>44992241827</v>
      </c>
      <c r="Z3325" s="5" t="s">
        <v>7980</v>
      </c>
      <c r="AA3325" s="5" t="str">
        <f>VLOOKUP(J3325, sku!B:C, 2, FALSE)</f>
        <v>Travessa Fiat - Locker - - - Palio Locker - - - Prata</v>
      </c>
      <c r="AB3325" s="3" t="str">
        <f>VLOOKUP(J3325, sku!B:BM, 64, FALSE)</f>
        <v>Fabricação</v>
      </c>
      <c r="AC3325" s="3" t="str">
        <f>LEFT(pedidos[[#This Row],[SKU]],3)</f>
        <v>XFI</v>
      </c>
      <c r="AD3325" s="36" t="str" cm="1">
        <f t="array" aca="1" ref="AD3325" ca="1">IFERROR(
  INDEX(
    montadora[Montadora],
    MATCH(TRUE,LEFT(J3710,NÚCARACT(montadora[SKU Parcial]))=montadora[SKU Parcial],0)
  ),
  ""
)</f>
        <v/>
      </c>
    </row>
    <row r="3326" spans="1:30" customFormat="1" x14ac:dyDescent="0.25">
      <c r="A3326" s="6" t="s">
        <v>3541</v>
      </c>
      <c r="B3326" s="6" t="s">
        <v>36</v>
      </c>
      <c r="C3326" s="6" t="s">
        <v>426</v>
      </c>
      <c r="D3326" s="6" t="s">
        <v>27</v>
      </c>
      <c r="E3326" s="6" t="s">
        <v>168</v>
      </c>
      <c r="F3326" s="6" t="s">
        <v>82</v>
      </c>
      <c r="G3326" s="6" t="s">
        <v>11228</v>
      </c>
      <c r="H3326" s="19" t="s">
        <v>47</v>
      </c>
      <c r="I3326" s="6" t="s">
        <v>31</v>
      </c>
      <c r="J3326" s="6" t="s">
        <v>83</v>
      </c>
      <c r="K3326" s="21">
        <v>45826</v>
      </c>
      <c r="L3326" s="19" t="s">
        <v>11229</v>
      </c>
      <c r="M3326" s="25">
        <v>335.8</v>
      </c>
      <c r="N3326" s="19">
        <v>1</v>
      </c>
      <c r="O3326" s="25">
        <v>341.79</v>
      </c>
      <c r="P3326" s="25">
        <v>110</v>
      </c>
      <c r="Q3326" s="25">
        <v>12.49</v>
      </c>
      <c r="R3326" s="25">
        <v>57.09</v>
      </c>
      <c r="S3326" s="25">
        <v>5.99</v>
      </c>
      <c r="T3326" s="25">
        <v>24.95</v>
      </c>
      <c r="U3326" s="25">
        <v>131.27000000000001</v>
      </c>
      <c r="V3326" s="23">
        <v>0</v>
      </c>
      <c r="W3326" s="6" t="s">
        <v>34</v>
      </c>
      <c r="X3326" s="5">
        <v>115065423307</v>
      </c>
      <c r="Y3326" s="5">
        <v>45036340105</v>
      </c>
      <c r="Z3326" s="5" t="s">
        <v>7980</v>
      </c>
      <c r="AA3326" s="5" t="str">
        <f>VLOOKUP(J3326, sku!B:C, 2, FALSE)</f>
        <v>Travessa Fiat - Locker - - - Palio Locker - - - Preto</v>
      </c>
      <c r="AB3326" s="3" t="str">
        <f>VLOOKUP(J3326, sku!B:BM, 64, FALSE)</f>
        <v>Fabricação</v>
      </c>
      <c r="AC3326" s="3" t="str">
        <f>LEFT(pedidos[[#This Row],[SKU]],3)</f>
        <v>XFI</v>
      </c>
      <c r="AD3326" s="36" t="str" cm="1">
        <f t="array" aca="1" ref="AD3326" ca="1">IFERROR(
  INDEX(
    montadora[Montadora],
    MATCH(TRUE,LEFT(J3711,NÚCARACT(montadora[SKU Parcial]))=montadora[SKU Parcial],0)
  ),
  ""
)</f>
        <v/>
      </c>
    </row>
    <row r="3327" spans="1:30" customFormat="1" x14ac:dyDescent="0.25">
      <c r="A3327" s="6" t="s">
        <v>3542</v>
      </c>
      <c r="B3327" s="6" t="s">
        <v>3543</v>
      </c>
      <c r="C3327" s="6" t="s">
        <v>3544</v>
      </c>
      <c r="D3327" s="6" t="s">
        <v>27</v>
      </c>
      <c r="E3327" s="6" t="s">
        <v>168</v>
      </c>
      <c r="F3327" s="6" t="s">
        <v>82</v>
      </c>
      <c r="G3327" s="6" t="s">
        <v>11228</v>
      </c>
      <c r="H3327" s="19" t="s">
        <v>47</v>
      </c>
      <c r="I3327" s="6" t="s">
        <v>36</v>
      </c>
      <c r="J3327" s="6" t="s">
        <v>83</v>
      </c>
      <c r="K3327" s="21">
        <v>45838</v>
      </c>
      <c r="L3327" s="19" t="s">
        <v>11229</v>
      </c>
      <c r="M3327" s="25">
        <v>335.8</v>
      </c>
      <c r="N3327" s="19">
        <v>1</v>
      </c>
      <c r="O3327" s="25">
        <v>335.8</v>
      </c>
      <c r="P3327" s="25">
        <v>110</v>
      </c>
      <c r="Q3327" s="25">
        <v>12.49</v>
      </c>
      <c r="R3327" s="25">
        <v>57.09</v>
      </c>
      <c r="S3327" s="25">
        <v>0</v>
      </c>
      <c r="T3327" s="25">
        <v>24.95</v>
      </c>
      <c r="U3327" s="25">
        <v>131.27000000000001</v>
      </c>
      <c r="V3327" s="23">
        <v>0</v>
      </c>
      <c r="W3327" s="6" t="s">
        <v>34</v>
      </c>
      <c r="X3327" s="5">
        <v>116839952030</v>
      </c>
      <c r="Y3327" s="5">
        <v>45092715412</v>
      </c>
      <c r="Z3327" s="5" t="s">
        <v>7980</v>
      </c>
      <c r="AA3327" s="5" t="str">
        <f>VLOOKUP(J3327, sku!B:C, 2, FALSE)</f>
        <v>Travessa Fiat - Locker - - - Palio Locker - - - Preto</v>
      </c>
      <c r="AB3327" s="3" t="str">
        <f>VLOOKUP(J3327, sku!B:BM, 64, FALSE)</f>
        <v>Fabricação</v>
      </c>
      <c r="AC3327" s="3" t="str">
        <f>LEFT(pedidos[[#This Row],[SKU]],3)</f>
        <v>XFI</v>
      </c>
      <c r="AD3327" s="36" t="str" cm="1">
        <f t="array" aca="1" ref="AD3327" ca="1">IFERROR(
  INDEX(
    montadora[Montadora],
    MATCH(TRUE,LEFT(J3712,NÚCARACT(montadora[SKU Parcial]))=montadora[SKU Parcial],0)
  ),
  ""
)</f>
        <v/>
      </c>
    </row>
    <row r="3328" spans="1:30" customFormat="1" x14ac:dyDescent="0.25">
      <c r="A3328" s="1" t="s">
        <v>5492</v>
      </c>
      <c r="B3328" s="1" t="s">
        <v>5493</v>
      </c>
      <c r="C3328" s="1" t="s">
        <v>2269</v>
      </c>
      <c r="D3328" s="1" t="s">
        <v>27</v>
      </c>
      <c r="E3328" s="1" t="s">
        <v>3329</v>
      </c>
      <c r="F3328" s="1" t="s">
        <v>3330</v>
      </c>
      <c r="G3328" s="6" t="s">
        <v>11227</v>
      </c>
      <c r="H3328" s="2" t="s">
        <v>47</v>
      </c>
      <c r="I3328" s="1" t="s">
        <v>36</v>
      </c>
      <c r="J3328" s="1" t="s">
        <v>3331</v>
      </c>
      <c r="K3328" s="4">
        <v>45831</v>
      </c>
      <c r="L3328" s="2" t="s">
        <v>33</v>
      </c>
      <c r="M3328" s="26">
        <v>218.8</v>
      </c>
      <c r="N3328" s="2">
        <v>1</v>
      </c>
      <c r="O3328" s="26">
        <v>220.39</v>
      </c>
      <c r="P3328" s="26">
        <v>115</v>
      </c>
      <c r="Q3328" s="27">
        <v>0</v>
      </c>
      <c r="R3328" s="26">
        <v>37.200000000000003</v>
      </c>
      <c r="S3328" s="26">
        <v>1.59</v>
      </c>
      <c r="T3328" s="26">
        <v>14.31</v>
      </c>
      <c r="U3328" s="26">
        <v>34.299999999999997</v>
      </c>
      <c r="V3328" s="10">
        <v>0.15679999999999999</v>
      </c>
      <c r="W3328" s="1" t="s">
        <v>34</v>
      </c>
      <c r="X3328" s="3"/>
      <c r="Y3328" s="3"/>
      <c r="Z3328" s="5" t="s">
        <v>7980</v>
      </c>
      <c r="AA3328" s="5" t="str">
        <f>VLOOKUP(J3328, sku!B:C, 2, FALSE)</f>
        <v>Transbike Universal Aro 29 Peixinho Bike</v>
      </c>
      <c r="AB3328" s="3" t="str">
        <f>VLOOKUP(J3328, sku!B:BM, 64, FALSE)</f>
        <v>Revenda</v>
      </c>
      <c r="AC3328" s="3" t="str">
        <f>LEFT(pedidos[[#This Row],[SKU]],3)</f>
        <v>BIK</v>
      </c>
      <c r="AD3328" s="36" t="str" cm="1">
        <f t="array" aca="1" ref="AD3328" ca="1">IFERROR(
  INDEX(
    montadora[Montadora],
    MATCH(TRUE,LEFT(#REF!,NÚCARACT(montadora[SKU Parcial]))=montadora[SKU Parcial],0)
  ),
  ""
)</f>
        <v/>
      </c>
    </row>
    <row r="3329" spans="1:30" customFormat="1" x14ac:dyDescent="0.25">
      <c r="A3329" s="1" t="s">
        <v>5730</v>
      </c>
      <c r="B3329" s="1" t="s">
        <v>36</v>
      </c>
      <c r="C3329" s="1" t="s">
        <v>2845</v>
      </c>
      <c r="D3329" s="1" t="s">
        <v>830</v>
      </c>
      <c r="E3329" s="1" t="s">
        <v>3329</v>
      </c>
      <c r="F3329" s="1" t="s">
        <v>3330</v>
      </c>
      <c r="G3329" s="6" t="s">
        <v>11227</v>
      </c>
      <c r="H3329" s="2" t="s">
        <v>47</v>
      </c>
      <c r="I3329" s="1" t="s">
        <v>36</v>
      </c>
      <c r="J3329" s="1" t="s">
        <v>3331</v>
      </c>
      <c r="K3329" s="4">
        <v>45823</v>
      </c>
      <c r="L3329" s="16" t="s">
        <v>11229</v>
      </c>
      <c r="M3329" s="26">
        <v>218.8</v>
      </c>
      <c r="N3329" s="2">
        <v>1</v>
      </c>
      <c r="O3329" s="26">
        <v>218.8</v>
      </c>
      <c r="P3329" s="26">
        <v>115</v>
      </c>
      <c r="Q3329" s="26">
        <v>17.989999999999998</v>
      </c>
      <c r="R3329" s="26">
        <v>37.200000000000003</v>
      </c>
      <c r="S3329" s="26">
        <v>0</v>
      </c>
      <c r="T3329" s="26">
        <v>24.95</v>
      </c>
      <c r="U3329" s="26">
        <v>23.66</v>
      </c>
      <c r="V3329" s="10">
        <v>0.1081</v>
      </c>
      <c r="W3329" s="1" t="s">
        <v>34</v>
      </c>
      <c r="X3329" s="3"/>
      <c r="Y3329" s="3"/>
      <c r="Z3329" s="5" t="s">
        <v>7980</v>
      </c>
      <c r="AA3329" s="5" t="str">
        <f>VLOOKUP(J3329, sku!B:C, 2, FALSE)</f>
        <v>Transbike Universal Aro 29 Peixinho Bike</v>
      </c>
      <c r="AB3329" s="3" t="str">
        <f>VLOOKUP(J3329, sku!B:BM, 64, FALSE)</f>
        <v>Revenda</v>
      </c>
      <c r="AC3329" s="3" t="str">
        <f>LEFT(pedidos[[#This Row],[SKU]],3)</f>
        <v>BIK</v>
      </c>
      <c r="AD3329" s="36" t="str" cm="1">
        <f t="array" aca="1" ref="AD3329" ca="1">IFERROR(
  INDEX(
    montadora[Montadora],
    MATCH(TRUE,LEFT(#REF!,NÚCARACT(montadora[SKU Parcial]))=montadora[SKU Parcial],0)
  ),
  ""
)</f>
        <v/>
      </c>
    </row>
    <row r="3330" spans="1:30" customFormat="1" x14ac:dyDescent="0.25">
      <c r="A3330" s="1" t="s">
        <v>7897</v>
      </c>
      <c r="B3330" s="1" t="s">
        <v>36</v>
      </c>
      <c r="C3330" s="1" t="s">
        <v>7898</v>
      </c>
      <c r="D3330" s="1" t="s">
        <v>27</v>
      </c>
      <c r="E3330" s="1" t="s">
        <v>3329</v>
      </c>
      <c r="F3330" s="1" t="s">
        <v>3330</v>
      </c>
      <c r="G3330" s="6" t="s">
        <v>11227</v>
      </c>
      <c r="H3330" s="2" t="s">
        <v>47</v>
      </c>
      <c r="I3330" s="1" t="s">
        <v>36</v>
      </c>
      <c r="J3330" s="1" t="s">
        <v>3331</v>
      </c>
      <c r="K3330" s="4">
        <v>45807</v>
      </c>
      <c r="L3330" s="2" t="s">
        <v>33</v>
      </c>
      <c r="M3330" s="26">
        <v>218.8</v>
      </c>
      <c r="N3330" s="2">
        <v>1</v>
      </c>
      <c r="O3330" s="26">
        <v>220.39</v>
      </c>
      <c r="P3330" s="26">
        <v>119</v>
      </c>
      <c r="Q3330" s="26">
        <v>0</v>
      </c>
      <c r="R3330" s="26">
        <v>37.200000000000003</v>
      </c>
      <c r="S3330" s="26">
        <v>1.59</v>
      </c>
      <c r="T3330" s="26">
        <v>14.31</v>
      </c>
      <c r="U3330" s="26">
        <v>31.64</v>
      </c>
      <c r="V3330" s="10">
        <v>0.14460000000000001</v>
      </c>
      <c r="W3330" s="1" t="s">
        <v>34</v>
      </c>
      <c r="X3330" s="3"/>
      <c r="Y3330" s="3"/>
      <c r="Z3330" s="5" t="s">
        <v>7980</v>
      </c>
      <c r="AA3330" s="5" t="str">
        <f>VLOOKUP(J3330, sku!B:C, 2, FALSE)</f>
        <v>Transbike Universal Aro 29 Peixinho Bike</v>
      </c>
      <c r="AB3330" s="3" t="str">
        <f>VLOOKUP(J3330, sku!B:BM, 64, FALSE)</f>
        <v>Revenda</v>
      </c>
      <c r="AC3330" s="3" t="str">
        <f>LEFT(pedidos[[#This Row],[SKU]],3)</f>
        <v>BIK</v>
      </c>
      <c r="AD3330" s="36" t="str" cm="1">
        <f t="array" aca="1" ref="AD3330" ca="1">IFERROR(
  INDEX(
    montadora[Montadora],
    MATCH(TRUE,LEFT(#REF!,NÚCARACT(montadora[SKU Parcial]))=montadora[SKU Parcial],0)
  ),
  ""
)</f>
        <v/>
      </c>
    </row>
    <row r="3331" spans="1:30" customFormat="1" x14ac:dyDescent="0.25">
      <c r="A3331" s="1" t="s">
        <v>7937</v>
      </c>
      <c r="B3331" s="1" t="s">
        <v>7039</v>
      </c>
      <c r="C3331" s="1" t="s">
        <v>941</v>
      </c>
      <c r="D3331" s="1" t="s">
        <v>45</v>
      </c>
      <c r="E3331" s="1" t="s">
        <v>3329</v>
      </c>
      <c r="F3331" s="1" t="s">
        <v>3330</v>
      </c>
      <c r="G3331" s="6" t="s">
        <v>11227</v>
      </c>
      <c r="H3331" s="2" t="s">
        <v>47</v>
      </c>
      <c r="I3331" s="1" t="s">
        <v>31</v>
      </c>
      <c r="J3331" s="1" t="s">
        <v>3331</v>
      </c>
      <c r="K3331" s="4">
        <v>45778</v>
      </c>
      <c r="L3331" s="16" t="s">
        <v>11229</v>
      </c>
      <c r="M3331" s="26">
        <v>218.8</v>
      </c>
      <c r="N3331" s="2">
        <v>1</v>
      </c>
      <c r="O3331" s="26">
        <v>218.8</v>
      </c>
      <c r="P3331" s="26">
        <v>119</v>
      </c>
      <c r="Q3331" s="26">
        <v>16.649999999999999</v>
      </c>
      <c r="R3331" s="26">
        <v>37.200000000000003</v>
      </c>
      <c r="S3331" s="26">
        <v>0</v>
      </c>
      <c r="T3331" s="26">
        <v>25.95</v>
      </c>
      <c r="U3331" s="26">
        <v>20</v>
      </c>
      <c r="V3331" s="10">
        <v>9.1399999999999995E-2</v>
      </c>
      <c r="W3331" s="1" t="s">
        <v>89</v>
      </c>
      <c r="X3331" s="3"/>
      <c r="Y3331" s="3"/>
      <c r="Z3331" s="5" t="s">
        <v>7980</v>
      </c>
      <c r="AA3331" s="5" t="str">
        <f>VLOOKUP(J3331, sku!B:C, 2, FALSE)</f>
        <v>Transbike Universal Aro 29 Peixinho Bike</v>
      </c>
      <c r="AB3331" s="3" t="str">
        <f>VLOOKUP(J3331, sku!B:BM, 64, FALSE)</f>
        <v>Revenda</v>
      </c>
      <c r="AC3331" s="3" t="str">
        <f>LEFT(pedidos[[#This Row],[SKU]],3)</f>
        <v>BIK</v>
      </c>
      <c r="AD3331" s="36" t="str" cm="1">
        <f t="array" aca="1" ref="AD3331" ca="1">IFERROR(
  INDEX(
    montadora[Montadora],
    MATCH(TRUE,LEFT(J3714,NÚCARACT(montadora[SKU Parcial]))=montadora[SKU Parcial],0)
  ),
  ""
)</f>
        <v/>
      </c>
    </row>
    <row r="3332" spans="1:30" customFormat="1" x14ac:dyDescent="0.25">
      <c r="A3332" s="1" t="s">
        <v>7938</v>
      </c>
      <c r="B3332" s="1" t="s">
        <v>7041</v>
      </c>
      <c r="C3332" s="1" t="s">
        <v>2891</v>
      </c>
      <c r="D3332" s="1" t="s">
        <v>191</v>
      </c>
      <c r="E3332" s="1" t="s">
        <v>3329</v>
      </c>
      <c r="F3332" s="1" t="s">
        <v>3330</v>
      </c>
      <c r="G3332" s="6" t="s">
        <v>11227</v>
      </c>
      <c r="H3332" s="2" t="s">
        <v>47</v>
      </c>
      <c r="I3332" s="1" t="s">
        <v>36</v>
      </c>
      <c r="J3332" s="1" t="s">
        <v>3331</v>
      </c>
      <c r="K3332" s="4">
        <v>45780</v>
      </c>
      <c r="L3332" s="16" t="s">
        <v>11229</v>
      </c>
      <c r="M3332" s="26">
        <v>218.8</v>
      </c>
      <c r="N3332" s="2">
        <v>1</v>
      </c>
      <c r="O3332" s="26">
        <v>218.8</v>
      </c>
      <c r="P3332" s="26">
        <v>119</v>
      </c>
      <c r="Q3332" s="26">
        <v>16.649999999999999</v>
      </c>
      <c r="R3332" s="26">
        <v>37.200000000000003</v>
      </c>
      <c r="S3332" s="26">
        <v>0</v>
      </c>
      <c r="T3332" s="26">
        <v>25.95</v>
      </c>
      <c r="U3332" s="26">
        <v>20</v>
      </c>
      <c r="V3332" s="10">
        <v>9.1399999999999995E-2</v>
      </c>
      <c r="W3332" s="1" t="s">
        <v>34</v>
      </c>
      <c r="X3332" s="3"/>
      <c r="Y3332" s="3"/>
      <c r="Z3332" s="5" t="s">
        <v>7980</v>
      </c>
      <c r="AA3332" s="5" t="str">
        <f>VLOOKUP(J3332, sku!B:C, 2, FALSE)</f>
        <v>Transbike Universal Aro 29 Peixinho Bike</v>
      </c>
      <c r="AB3332" s="3" t="str">
        <f>VLOOKUP(J3332, sku!B:BM, 64, FALSE)</f>
        <v>Revenda</v>
      </c>
      <c r="AC3332" s="3" t="str">
        <f>LEFT(pedidos[[#This Row],[SKU]],3)</f>
        <v>BIK</v>
      </c>
      <c r="AD3332" s="36" t="str" cm="1">
        <f t="array" aca="1" ref="AD3332" ca="1">IFERROR(
  INDEX(
    montadora[Montadora],
    MATCH(TRUE,LEFT(J3715,NÚCARACT(montadora[SKU Parcial]))=montadora[SKU Parcial],0)
  ),
  ""
)</f>
        <v/>
      </c>
    </row>
    <row r="3333" spans="1:30" customFormat="1" x14ac:dyDescent="0.25">
      <c r="A3333" s="1" t="s">
        <v>5738</v>
      </c>
      <c r="B3333" s="1" t="s">
        <v>5739</v>
      </c>
      <c r="C3333" s="1" t="s">
        <v>3109</v>
      </c>
      <c r="D3333" s="1" t="s">
        <v>27</v>
      </c>
      <c r="E3333" s="1" t="s">
        <v>3329</v>
      </c>
      <c r="F3333" s="1" t="s">
        <v>3330</v>
      </c>
      <c r="G3333" s="6" t="s">
        <v>11227</v>
      </c>
      <c r="H3333" s="2" t="s">
        <v>47</v>
      </c>
      <c r="I3333" s="1" t="s">
        <v>36</v>
      </c>
      <c r="J3333" s="1" t="s">
        <v>3331</v>
      </c>
      <c r="K3333" s="4">
        <v>45816</v>
      </c>
      <c r="L3333" s="16" t="s">
        <v>11229</v>
      </c>
      <c r="M3333" s="26">
        <v>218.8</v>
      </c>
      <c r="N3333" s="2">
        <v>1</v>
      </c>
      <c r="O3333" s="26">
        <v>218.8</v>
      </c>
      <c r="P3333" s="26">
        <v>119</v>
      </c>
      <c r="Q3333" s="26">
        <v>17.989999999999998</v>
      </c>
      <c r="R3333" s="26">
        <v>37.200000000000003</v>
      </c>
      <c r="S3333" s="26">
        <v>0</v>
      </c>
      <c r="T3333" s="26">
        <v>24.95</v>
      </c>
      <c r="U3333" s="26">
        <v>19.66</v>
      </c>
      <c r="V3333" s="10">
        <v>8.9800000000000005E-2</v>
      </c>
      <c r="W3333" s="1" t="s">
        <v>34</v>
      </c>
      <c r="X3333" s="3"/>
      <c r="Y3333" s="3"/>
      <c r="Z3333" s="5" t="s">
        <v>7980</v>
      </c>
      <c r="AA3333" s="5" t="str">
        <f>VLOOKUP(J3333, sku!B:C, 2, FALSE)</f>
        <v>Transbike Universal Aro 29 Peixinho Bike</v>
      </c>
      <c r="AB3333" s="3" t="str">
        <f>VLOOKUP(J3333, sku!B:BM, 64, FALSE)</f>
        <v>Revenda</v>
      </c>
      <c r="AC3333" s="3" t="str">
        <f>LEFT(pedidos[[#This Row],[SKU]],3)</f>
        <v>BIK</v>
      </c>
      <c r="AD3333" s="36" t="str" cm="1">
        <f t="array" aca="1" ref="AD3333" ca="1">IFERROR(
  INDEX(
    montadora[Montadora],
    MATCH(TRUE,LEFT(J3716,NÚCARACT(montadora[SKU Parcial]))=montadora[SKU Parcial],0)
  ),
  ""
)</f>
        <v/>
      </c>
    </row>
    <row r="3334" spans="1:30" customFormat="1" x14ac:dyDescent="0.25">
      <c r="A3334" s="1" t="s">
        <v>3449</v>
      </c>
      <c r="B3334" s="1" t="s">
        <v>36</v>
      </c>
      <c r="C3334" s="1" t="s">
        <v>3450</v>
      </c>
      <c r="D3334" s="1" t="s">
        <v>27</v>
      </c>
      <c r="E3334" s="1" t="s">
        <v>311</v>
      </c>
      <c r="F3334" s="1" t="s">
        <v>312</v>
      </c>
      <c r="G3334" s="6" t="s">
        <v>11227</v>
      </c>
      <c r="H3334" s="20" t="s">
        <v>30</v>
      </c>
      <c r="I3334" s="1" t="s">
        <v>31</v>
      </c>
      <c r="J3334" s="1" t="s">
        <v>134</v>
      </c>
      <c r="K3334" s="22">
        <v>45815</v>
      </c>
      <c r="L3334" s="20" t="s">
        <v>33</v>
      </c>
      <c r="M3334" s="26">
        <v>369.59</v>
      </c>
      <c r="N3334" s="20">
        <v>1</v>
      </c>
      <c r="O3334" s="26">
        <v>370.98</v>
      </c>
      <c r="P3334" s="26">
        <v>120</v>
      </c>
      <c r="Q3334" s="27">
        <v>0</v>
      </c>
      <c r="R3334" s="26">
        <v>44.35</v>
      </c>
      <c r="S3334" s="26">
        <v>1.39</v>
      </c>
      <c r="T3334" s="26">
        <v>12.51</v>
      </c>
      <c r="U3334" s="26">
        <v>162.35</v>
      </c>
      <c r="V3334" s="24">
        <v>0.43930000000000002</v>
      </c>
      <c r="W3334" s="1" t="s">
        <v>89</v>
      </c>
      <c r="X3334" s="3"/>
      <c r="Y3334" s="3"/>
      <c r="Z3334" s="5" t="s">
        <v>7980</v>
      </c>
      <c r="AA3334" s="5" t="str">
        <f>VLOOKUP(J3334, sku!B:C, 2, FALSE)</f>
        <v>Travessa Volkswagen - Smart - - - T-Cross - - - Preto</v>
      </c>
      <c r="AB3334" s="3" t="str">
        <f>VLOOKUP(J3334, sku!B:BM, 64, FALSE)</f>
        <v>Fabricação</v>
      </c>
      <c r="AC3334" s="3" t="str">
        <f>LEFT(pedidos[[#This Row],[SKU]],3)</f>
        <v>XVW</v>
      </c>
      <c r="AD3334" s="36" t="str" cm="1">
        <f t="array" aca="1" ref="AD3334" ca="1">IFERROR(
  INDEX(
    montadora[Montadora],
    MATCH(TRUE,LEFT(J3721,NÚCARACT(montadora[SKU Parcial]))=montadora[SKU Parcial],0)
  ),
  ""
)</f>
        <v/>
      </c>
    </row>
    <row r="3335" spans="1:30" customFormat="1" x14ac:dyDescent="0.25">
      <c r="A3335" s="1" t="s">
        <v>5913</v>
      </c>
      <c r="B3335" s="1" t="s">
        <v>36</v>
      </c>
      <c r="C3335" s="1" t="s">
        <v>5914</v>
      </c>
      <c r="D3335" s="1" t="s">
        <v>534</v>
      </c>
      <c r="E3335" s="1" t="s">
        <v>311</v>
      </c>
      <c r="F3335" s="1" t="s">
        <v>312</v>
      </c>
      <c r="G3335" s="6" t="s">
        <v>11227</v>
      </c>
      <c r="H3335" s="20" t="s">
        <v>30</v>
      </c>
      <c r="I3335" s="1" t="s">
        <v>31</v>
      </c>
      <c r="J3335" s="1" t="s">
        <v>320</v>
      </c>
      <c r="K3335" s="22">
        <v>45784</v>
      </c>
      <c r="L3335" s="16" t="s">
        <v>11229</v>
      </c>
      <c r="M3335" s="26">
        <v>369.59</v>
      </c>
      <c r="N3335" s="20">
        <v>1</v>
      </c>
      <c r="O3335" s="26">
        <v>389.37</v>
      </c>
      <c r="P3335" s="26">
        <v>120</v>
      </c>
      <c r="Q3335" s="26">
        <v>28.13</v>
      </c>
      <c r="R3335" s="26">
        <v>44.35</v>
      </c>
      <c r="S3335" s="26">
        <v>19.78</v>
      </c>
      <c r="T3335" s="26">
        <v>23.45</v>
      </c>
      <c r="U3335" s="26">
        <v>153.66</v>
      </c>
      <c r="V3335" s="24">
        <v>0.4158</v>
      </c>
      <c r="W3335" s="1" t="s">
        <v>34</v>
      </c>
      <c r="X3335" s="3"/>
      <c r="Y3335" s="3"/>
      <c r="Z3335" s="5" t="s">
        <v>7980</v>
      </c>
      <c r="AA3335" s="5" t="str">
        <f>VLOOKUP(J3335, sku!B:C, 2, FALSE)</f>
        <v>Travessa Volkswagen - Smart - - - T-Cross - - - Prata</v>
      </c>
      <c r="AB3335" s="3" t="str">
        <f>VLOOKUP(J3335, sku!B:BM, 64, FALSE)</f>
        <v>Fabricação</v>
      </c>
      <c r="AC3335" s="3" t="str">
        <f>LEFT(pedidos[[#This Row],[SKU]],3)</f>
        <v>XVW</v>
      </c>
      <c r="AD3335" s="36" t="str" cm="1">
        <f t="array" aca="1" ref="AD3335" ca="1">IFERROR(
  INDEX(
    montadora[Montadora],
    MATCH(TRUE,LEFT(J3736,NÚCARACT(montadora[SKU Parcial]))=montadora[SKU Parcial],0)
  ),
  ""
)</f>
        <v/>
      </c>
    </row>
    <row r="3336" spans="1:30" customFormat="1" x14ac:dyDescent="0.25">
      <c r="A3336" s="1" t="s">
        <v>5915</v>
      </c>
      <c r="B3336" s="1" t="s">
        <v>36</v>
      </c>
      <c r="C3336" s="1" t="s">
        <v>132</v>
      </c>
      <c r="D3336" s="1" t="s">
        <v>420</v>
      </c>
      <c r="E3336" s="1" t="s">
        <v>311</v>
      </c>
      <c r="F3336" s="1" t="s">
        <v>312</v>
      </c>
      <c r="G3336" s="6" t="s">
        <v>11227</v>
      </c>
      <c r="H3336" s="20" t="s">
        <v>30</v>
      </c>
      <c r="I3336" s="1" t="s">
        <v>31</v>
      </c>
      <c r="J3336" s="1" t="s">
        <v>134</v>
      </c>
      <c r="K3336" s="22">
        <v>45792</v>
      </c>
      <c r="L3336" s="16" t="s">
        <v>11229</v>
      </c>
      <c r="M3336" s="26">
        <v>369.59</v>
      </c>
      <c r="N3336" s="20">
        <v>1</v>
      </c>
      <c r="O3336" s="26">
        <v>369.59</v>
      </c>
      <c r="P3336" s="26">
        <v>120</v>
      </c>
      <c r="Q3336" s="26">
        <v>28.13</v>
      </c>
      <c r="R3336" s="26">
        <v>44.35</v>
      </c>
      <c r="S3336" s="26">
        <v>0</v>
      </c>
      <c r="T3336" s="26">
        <v>23.45</v>
      </c>
      <c r="U3336" s="26">
        <v>153.66</v>
      </c>
      <c r="V3336" s="24">
        <v>0.4158</v>
      </c>
      <c r="W3336" s="1" t="s">
        <v>34</v>
      </c>
      <c r="X3336" s="3"/>
      <c r="Y3336" s="3"/>
      <c r="Z3336" s="5" t="s">
        <v>7980</v>
      </c>
      <c r="AA3336" s="5" t="str">
        <f>VLOOKUP(J3336, sku!B:C, 2, FALSE)</f>
        <v>Travessa Volkswagen - Smart - - - T-Cross - - - Preto</v>
      </c>
      <c r="AB3336" s="3" t="str">
        <f>VLOOKUP(J3336, sku!B:BM, 64, FALSE)</f>
        <v>Fabricação</v>
      </c>
      <c r="AC3336" s="3" t="str">
        <f>LEFT(pedidos[[#This Row],[SKU]],3)</f>
        <v>XVW</v>
      </c>
      <c r="AD3336" s="36" t="str" cm="1">
        <f t="array" aca="1" ref="AD3336" ca="1">IFERROR(
  INDEX(
    montadora[Montadora],
    MATCH(TRUE,LEFT(J3737,NÚCARACT(montadora[SKU Parcial]))=montadora[SKU Parcial],0)
  ),
  ""
)</f>
        <v/>
      </c>
    </row>
    <row r="3337" spans="1:30" customFormat="1" x14ac:dyDescent="0.25">
      <c r="A3337" s="1" t="s">
        <v>5916</v>
      </c>
      <c r="B3337" s="1" t="s">
        <v>5917</v>
      </c>
      <c r="C3337" s="1" t="s">
        <v>972</v>
      </c>
      <c r="D3337" s="1" t="s">
        <v>420</v>
      </c>
      <c r="E3337" s="1" t="s">
        <v>311</v>
      </c>
      <c r="F3337" s="1" t="s">
        <v>312</v>
      </c>
      <c r="G3337" s="6" t="s">
        <v>11227</v>
      </c>
      <c r="H3337" s="20" t="s">
        <v>30</v>
      </c>
      <c r="I3337" s="1" t="s">
        <v>31</v>
      </c>
      <c r="J3337" s="1" t="s">
        <v>134</v>
      </c>
      <c r="K3337" s="22">
        <v>45798</v>
      </c>
      <c r="L3337" s="16" t="s">
        <v>11229</v>
      </c>
      <c r="M3337" s="26">
        <v>369.59</v>
      </c>
      <c r="N3337" s="20">
        <v>1</v>
      </c>
      <c r="O3337" s="26">
        <v>369.59</v>
      </c>
      <c r="P3337" s="26">
        <v>120</v>
      </c>
      <c r="Q3337" s="26">
        <v>28.13</v>
      </c>
      <c r="R3337" s="26">
        <v>44.35</v>
      </c>
      <c r="S3337" s="26">
        <v>0</v>
      </c>
      <c r="T3337" s="26">
        <v>23.45</v>
      </c>
      <c r="U3337" s="26">
        <v>153.66</v>
      </c>
      <c r="V3337" s="24">
        <v>0.4158</v>
      </c>
      <c r="W3337" s="1" t="s">
        <v>34</v>
      </c>
      <c r="X3337" s="3"/>
      <c r="Y3337" s="3"/>
      <c r="Z3337" s="5" t="s">
        <v>7980</v>
      </c>
      <c r="AA3337" s="5" t="str">
        <f>VLOOKUP(J3337, sku!B:C, 2, FALSE)</f>
        <v>Travessa Volkswagen - Smart - - - T-Cross - - - Preto</v>
      </c>
      <c r="AB3337" s="3" t="str">
        <f>VLOOKUP(J3337, sku!B:BM, 64, FALSE)</f>
        <v>Fabricação</v>
      </c>
      <c r="AC3337" s="3" t="str">
        <f>LEFT(pedidos[[#This Row],[SKU]],3)</f>
        <v>XVW</v>
      </c>
      <c r="AD3337" s="36" t="str" cm="1">
        <f t="array" aca="1" ref="AD3337" ca="1">IFERROR(
  INDEX(
    montadora[Montadora],
    MATCH(TRUE,LEFT(J3738,NÚCARACT(montadora[SKU Parcial]))=montadora[SKU Parcial],0)
  ),
  ""
)</f>
        <v/>
      </c>
    </row>
    <row r="3338" spans="1:30" customFormat="1" x14ac:dyDescent="0.25">
      <c r="A3338" s="1" t="s">
        <v>5918</v>
      </c>
      <c r="B3338" s="1" t="s">
        <v>36</v>
      </c>
      <c r="C3338" s="1" t="s">
        <v>5919</v>
      </c>
      <c r="D3338" s="1" t="s">
        <v>617</v>
      </c>
      <c r="E3338" s="1" t="s">
        <v>311</v>
      </c>
      <c r="F3338" s="1" t="s">
        <v>312</v>
      </c>
      <c r="G3338" s="6" t="s">
        <v>11227</v>
      </c>
      <c r="H3338" s="20" t="s">
        <v>30</v>
      </c>
      <c r="I3338" s="1" t="s">
        <v>31</v>
      </c>
      <c r="J3338" s="1" t="s">
        <v>320</v>
      </c>
      <c r="K3338" s="22">
        <v>45801</v>
      </c>
      <c r="L3338" s="16" t="s">
        <v>11229</v>
      </c>
      <c r="M3338" s="26">
        <v>369.59</v>
      </c>
      <c r="N3338" s="20">
        <v>1</v>
      </c>
      <c r="O3338" s="26">
        <v>369.59</v>
      </c>
      <c r="P3338" s="26">
        <v>120</v>
      </c>
      <c r="Q3338" s="26">
        <v>28.13</v>
      </c>
      <c r="R3338" s="26">
        <v>44.35</v>
      </c>
      <c r="S3338" s="26">
        <v>0</v>
      </c>
      <c r="T3338" s="26">
        <v>23.45</v>
      </c>
      <c r="U3338" s="26">
        <v>153.66</v>
      </c>
      <c r="V3338" s="24">
        <v>0.4158</v>
      </c>
      <c r="W3338" s="1" t="s">
        <v>34</v>
      </c>
      <c r="X3338" s="3"/>
      <c r="Y3338" s="3"/>
      <c r="Z3338" s="5" t="s">
        <v>7980</v>
      </c>
      <c r="AA3338" s="5" t="str">
        <f>VLOOKUP(J3338, sku!B:C, 2, FALSE)</f>
        <v>Travessa Volkswagen - Smart - - - T-Cross - - - Prata</v>
      </c>
      <c r="AB3338" s="3" t="str">
        <f>VLOOKUP(J3338, sku!B:BM, 64, FALSE)</f>
        <v>Fabricação</v>
      </c>
      <c r="AC3338" s="3" t="str">
        <f>LEFT(pedidos[[#This Row],[SKU]],3)</f>
        <v>XVW</v>
      </c>
      <c r="AD3338" s="36" t="str" cm="1">
        <f t="array" aca="1" ref="AD3338" ca="1">IFERROR(
  INDEX(
    montadora[Montadora],
    MATCH(TRUE,LEFT(J3739,NÚCARACT(montadora[SKU Parcial]))=montadora[SKU Parcial],0)
  ),
  ""
)</f>
        <v/>
      </c>
    </row>
    <row r="3339" spans="1:30" customFormat="1" x14ac:dyDescent="0.25">
      <c r="A3339" s="1" t="s">
        <v>5920</v>
      </c>
      <c r="B3339" s="1" t="s">
        <v>5921</v>
      </c>
      <c r="C3339" s="1" t="s">
        <v>5922</v>
      </c>
      <c r="D3339" s="1" t="s">
        <v>138</v>
      </c>
      <c r="E3339" s="1" t="s">
        <v>311</v>
      </c>
      <c r="F3339" s="1" t="s">
        <v>312</v>
      </c>
      <c r="G3339" s="6" t="s">
        <v>11227</v>
      </c>
      <c r="H3339" s="20" t="s">
        <v>30</v>
      </c>
      <c r="I3339" s="1" t="s">
        <v>31</v>
      </c>
      <c r="J3339" s="1" t="s">
        <v>134</v>
      </c>
      <c r="K3339" s="22">
        <v>45801</v>
      </c>
      <c r="L3339" s="16" t="s">
        <v>11229</v>
      </c>
      <c r="M3339" s="26">
        <v>369.59</v>
      </c>
      <c r="N3339" s="20">
        <v>1</v>
      </c>
      <c r="O3339" s="26">
        <v>369.59</v>
      </c>
      <c r="P3339" s="26">
        <v>120</v>
      </c>
      <c r="Q3339" s="26">
        <v>28.13</v>
      </c>
      <c r="R3339" s="26">
        <v>44.35</v>
      </c>
      <c r="S3339" s="26">
        <v>0</v>
      </c>
      <c r="T3339" s="26">
        <v>23.45</v>
      </c>
      <c r="U3339" s="26">
        <v>153.66</v>
      </c>
      <c r="V3339" s="24">
        <v>0.4158</v>
      </c>
      <c r="W3339" s="1" t="s">
        <v>34</v>
      </c>
      <c r="X3339" s="3"/>
      <c r="Y3339" s="3"/>
      <c r="Z3339" s="5" t="s">
        <v>7980</v>
      </c>
      <c r="AA3339" s="5" t="str">
        <f>VLOOKUP(J3339, sku!B:C, 2, FALSE)</f>
        <v>Travessa Volkswagen - Smart - - - T-Cross - - - Preto</v>
      </c>
      <c r="AB3339" s="3" t="str">
        <f>VLOOKUP(J3339, sku!B:BM, 64, FALSE)</f>
        <v>Fabricação</v>
      </c>
      <c r="AC3339" s="3" t="str">
        <f>LEFT(pedidos[[#This Row],[SKU]],3)</f>
        <v>XVW</v>
      </c>
      <c r="AD3339" s="36" t="str" cm="1">
        <f t="array" aca="1" ref="AD3339" ca="1">IFERROR(
  INDEX(
    montadora[Montadora],
    MATCH(TRUE,LEFT(J3740,NÚCARACT(montadora[SKU Parcial]))=montadora[SKU Parcial],0)
  ),
  ""
)</f>
        <v/>
      </c>
    </row>
    <row r="3340" spans="1:30" customFormat="1" x14ac:dyDescent="0.25">
      <c r="A3340" s="1" t="s">
        <v>3494</v>
      </c>
      <c r="B3340" s="1" t="s">
        <v>3495</v>
      </c>
      <c r="C3340" s="1" t="s">
        <v>428</v>
      </c>
      <c r="D3340" s="1" t="s">
        <v>27</v>
      </c>
      <c r="E3340" s="1" t="s">
        <v>311</v>
      </c>
      <c r="F3340" s="1" t="s">
        <v>312</v>
      </c>
      <c r="G3340" s="6" t="s">
        <v>11227</v>
      </c>
      <c r="H3340" s="20" t="s">
        <v>30</v>
      </c>
      <c r="I3340" s="1" t="s">
        <v>31</v>
      </c>
      <c r="J3340" s="1" t="s">
        <v>3496</v>
      </c>
      <c r="K3340" s="22">
        <v>45817</v>
      </c>
      <c r="L3340" s="16" t="s">
        <v>11229</v>
      </c>
      <c r="M3340" s="26">
        <v>369.59</v>
      </c>
      <c r="N3340" s="20">
        <v>1</v>
      </c>
      <c r="O3340" s="26">
        <v>369.59</v>
      </c>
      <c r="P3340" s="26">
        <v>120</v>
      </c>
      <c r="Q3340" s="26">
        <v>30.38</v>
      </c>
      <c r="R3340" s="26">
        <v>44.35</v>
      </c>
      <c r="S3340" s="26">
        <v>0</v>
      </c>
      <c r="T3340" s="26">
        <v>23.45</v>
      </c>
      <c r="U3340" s="26">
        <v>151.41</v>
      </c>
      <c r="V3340" s="24">
        <v>0.40970000000000001</v>
      </c>
      <c r="W3340" s="1" t="s">
        <v>34</v>
      </c>
      <c r="X3340" s="3"/>
      <c r="Y3340" s="3"/>
      <c r="Z3340" s="5" t="s">
        <v>7980</v>
      </c>
      <c r="AA3340" s="5" t="str">
        <f>VLOOKUP(J3340, sku!B:C, 2, FALSE)</f>
        <v>Travessa Volkswagen - Smart - - - T-Cross - - - Grafite</v>
      </c>
      <c r="AB3340" s="3" t="str">
        <f>VLOOKUP(J3340, sku!B:BM, 64, FALSE)</f>
        <v>Fabricação</v>
      </c>
      <c r="AC3340" s="3" t="str">
        <f>LEFT(pedidos[[#This Row],[SKU]],3)</f>
        <v>XVW</v>
      </c>
      <c r="AD3340" s="36" t="str" cm="1">
        <f t="array" aca="1" ref="AD3340" ca="1">IFERROR(
  INDEX(
    montadora[Montadora],
    MATCH(TRUE,LEFT(J3741,NÚCARACT(montadora[SKU Parcial]))=montadora[SKU Parcial],0)
  ),
  ""
)</f>
        <v/>
      </c>
    </row>
    <row r="3341" spans="1:30" customFormat="1" x14ac:dyDescent="0.25">
      <c r="A3341" s="1" t="s">
        <v>3497</v>
      </c>
      <c r="B3341" s="1" t="s">
        <v>3498</v>
      </c>
      <c r="C3341" s="1" t="s">
        <v>3499</v>
      </c>
      <c r="D3341" s="1" t="s">
        <v>27</v>
      </c>
      <c r="E3341" s="1" t="s">
        <v>311</v>
      </c>
      <c r="F3341" s="1" t="s">
        <v>312</v>
      </c>
      <c r="G3341" s="6" t="s">
        <v>11227</v>
      </c>
      <c r="H3341" s="20" t="s">
        <v>30</v>
      </c>
      <c r="I3341" s="1" t="s">
        <v>31</v>
      </c>
      <c r="J3341" s="1" t="s">
        <v>3496</v>
      </c>
      <c r="K3341" s="22">
        <v>45823</v>
      </c>
      <c r="L3341" s="16" t="s">
        <v>11229</v>
      </c>
      <c r="M3341" s="26">
        <v>369.59</v>
      </c>
      <c r="N3341" s="20">
        <v>1</v>
      </c>
      <c r="O3341" s="26">
        <v>369.59</v>
      </c>
      <c r="P3341" s="26">
        <v>120</v>
      </c>
      <c r="Q3341" s="26">
        <v>30.38</v>
      </c>
      <c r="R3341" s="26">
        <v>44.35</v>
      </c>
      <c r="S3341" s="26">
        <v>0</v>
      </c>
      <c r="T3341" s="26">
        <v>23.45</v>
      </c>
      <c r="U3341" s="26">
        <v>151.41</v>
      </c>
      <c r="V3341" s="24">
        <v>0.40970000000000001</v>
      </c>
      <c r="W3341" s="1" t="s">
        <v>34</v>
      </c>
      <c r="X3341" s="3"/>
      <c r="Y3341" s="3"/>
      <c r="Z3341" s="5" t="s">
        <v>7980</v>
      </c>
      <c r="AA3341" s="5" t="str">
        <f>VLOOKUP(J3341, sku!B:C, 2, FALSE)</f>
        <v>Travessa Volkswagen - Smart - - - T-Cross - - - Grafite</v>
      </c>
      <c r="AB3341" s="3" t="str">
        <f>VLOOKUP(J3341, sku!B:BM, 64, FALSE)</f>
        <v>Fabricação</v>
      </c>
      <c r="AC3341" s="3" t="str">
        <f>LEFT(pedidos[[#This Row],[SKU]],3)</f>
        <v>XVW</v>
      </c>
      <c r="AD3341" s="36" t="str" cm="1">
        <f t="array" aca="1" ref="AD3341" ca="1">IFERROR(
  INDEX(
    montadora[Montadora],
    MATCH(TRUE,LEFT(J3742,NÚCARACT(montadora[SKU Parcial]))=montadora[SKU Parcial],0)
  ),
  ""
)</f>
        <v/>
      </c>
    </row>
    <row r="3342" spans="1:30" customFormat="1" x14ac:dyDescent="0.25">
      <c r="A3342" s="1" t="s">
        <v>5938</v>
      </c>
      <c r="B3342" s="1" t="s">
        <v>5939</v>
      </c>
      <c r="C3342" s="1" t="s">
        <v>5940</v>
      </c>
      <c r="D3342" s="1" t="s">
        <v>27</v>
      </c>
      <c r="E3342" s="1" t="s">
        <v>5941</v>
      </c>
      <c r="F3342" s="1" t="s">
        <v>5942</v>
      </c>
      <c r="G3342" s="6" t="s">
        <v>11227</v>
      </c>
      <c r="H3342" s="20" t="s">
        <v>30</v>
      </c>
      <c r="I3342" s="1" t="s">
        <v>36</v>
      </c>
      <c r="J3342" s="1" t="s">
        <v>5943</v>
      </c>
      <c r="K3342" s="22">
        <v>45790</v>
      </c>
      <c r="L3342" s="20" t="s">
        <v>33</v>
      </c>
      <c r="M3342" s="26">
        <v>328.8</v>
      </c>
      <c r="N3342" s="20">
        <v>1</v>
      </c>
      <c r="O3342" s="26">
        <v>330.39</v>
      </c>
      <c r="P3342" s="26">
        <v>120</v>
      </c>
      <c r="Q3342" s="26">
        <v>0</v>
      </c>
      <c r="R3342" s="26">
        <v>39.46</v>
      </c>
      <c r="S3342" s="26">
        <v>1.59</v>
      </c>
      <c r="T3342" s="26">
        <v>14.31</v>
      </c>
      <c r="U3342" s="26">
        <v>130.01</v>
      </c>
      <c r="V3342" s="24">
        <v>0.39539999999999997</v>
      </c>
      <c r="W3342" s="1" t="s">
        <v>34</v>
      </c>
      <c r="X3342" s="3"/>
      <c r="Y3342" s="3"/>
      <c r="Z3342" s="5" t="s">
        <v>7980</v>
      </c>
      <c r="AA3342" s="5" t="str">
        <f>VLOOKUP(J3342, sku!B:C, 2, FALSE)</f>
        <v>Travessa Volkswagen - Smart - - - Tiguan - 2018 A 2020 - Prata</v>
      </c>
      <c r="AB3342" s="3" t="str">
        <f>VLOOKUP(J3342, sku!B:BM, 64, FALSE)</f>
        <v>Fabricação</v>
      </c>
      <c r="AC3342" s="3" t="str">
        <f>LEFT(pedidos[[#This Row],[SKU]],3)</f>
        <v>XVW</v>
      </c>
      <c r="AD3342" s="36" t="str" cm="1">
        <f t="array" aca="1" ref="AD3342" ca="1">IFERROR(
  INDEX(
    montadora[Montadora],
    MATCH(TRUE,LEFT(J3745,NÚCARACT(montadora[SKU Parcial]))=montadora[SKU Parcial],0)
  ),
  ""
)</f>
        <v/>
      </c>
    </row>
    <row r="3343" spans="1:30" customFormat="1" x14ac:dyDescent="0.25">
      <c r="A3343" s="1" t="s">
        <v>5944</v>
      </c>
      <c r="B3343" s="1" t="s">
        <v>36</v>
      </c>
      <c r="C3343" s="1" t="s">
        <v>5945</v>
      </c>
      <c r="D3343" s="1" t="s">
        <v>27</v>
      </c>
      <c r="E3343" s="1" t="s">
        <v>677</v>
      </c>
      <c r="F3343" s="1" t="s">
        <v>223</v>
      </c>
      <c r="G3343" s="6" t="s">
        <v>11227</v>
      </c>
      <c r="H3343" s="20" t="s">
        <v>30</v>
      </c>
      <c r="I3343" s="1" t="s">
        <v>31</v>
      </c>
      <c r="J3343" s="1" t="s">
        <v>678</v>
      </c>
      <c r="K3343" s="22">
        <v>45790</v>
      </c>
      <c r="L3343" s="20" t="s">
        <v>33</v>
      </c>
      <c r="M3343" s="26">
        <v>328.8</v>
      </c>
      <c r="N3343" s="20">
        <v>1</v>
      </c>
      <c r="O3343" s="26">
        <v>330.39</v>
      </c>
      <c r="P3343" s="26">
        <v>120</v>
      </c>
      <c r="Q3343" s="26">
        <v>0</v>
      </c>
      <c r="R3343" s="26">
        <v>39.46</v>
      </c>
      <c r="S3343" s="26">
        <v>1.59</v>
      </c>
      <c r="T3343" s="26">
        <v>14.31</v>
      </c>
      <c r="U3343" s="26">
        <v>130.01</v>
      </c>
      <c r="V3343" s="24">
        <v>0.39539999999999997</v>
      </c>
      <c r="W3343" s="1" t="s">
        <v>34</v>
      </c>
      <c r="X3343" s="3"/>
      <c r="Y3343" s="3"/>
      <c r="Z3343" s="5" t="s">
        <v>7980</v>
      </c>
      <c r="AA3343" s="5" t="str">
        <f>VLOOKUP(J3343, sku!B:C, 2, FALSE)</f>
        <v>Travessa Chevrolet - Style - - - Trailblazer - - - Preto</v>
      </c>
      <c r="AB3343" s="3" t="str">
        <f>VLOOKUP(J3343, sku!B:BM, 64, FALSE)</f>
        <v>Fabricação</v>
      </c>
      <c r="AC3343" s="3" t="str">
        <f>LEFT(pedidos[[#This Row],[SKU]],3)</f>
        <v>XGM</v>
      </c>
      <c r="AD3343" s="36" t="str" cm="1">
        <f t="array" aca="1" ref="AD3343" ca="1">IFERROR(
  INDEX(
    montadora[Montadora],
    MATCH(TRUE,LEFT(J3746,NÚCARACT(montadora[SKU Parcial]))=montadora[SKU Parcial],0)
  ),
  ""
)</f>
        <v/>
      </c>
    </row>
    <row r="3344" spans="1:30" customFormat="1" x14ac:dyDescent="0.25">
      <c r="A3344" s="1" t="s">
        <v>5946</v>
      </c>
      <c r="B3344" s="1" t="s">
        <v>5947</v>
      </c>
      <c r="C3344" s="1" t="s">
        <v>5948</v>
      </c>
      <c r="D3344" s="1" t="s">
        <v>27</v>
      </c>
      <c r="E3344" s="1" t="s">
        <v>4369</v>
      </c>
      <c r="F3344" s="1" t="s">
        <v>1070</v>
      </c>
      <c r="G3344" s="6" t="s">
        <v>11227</v>
      </c>
      <c r="H3344" s="20" t="s">
        <v>30</v>
      </c>
      <c r="I3344" s="1" t="s">
        <v>36</v>
      </c>
      <c r="J3344" s="1" t="s">
        <v>5949</v>
      </c>
      <c r="K3344" s="22">
        <v>45803</v>
      </c>
      <c r="L3344" s="20" t="s">
        <v>33</v>
      </c>
      <c r="M3344" s="26">
        <v>328.8</v>
      </c>
      <c r="N3344" s="20">
        <v>1</v>
      </c>
      <c r="O3344" s="26">
        <v>330.39</v>
      </c>
      <c r="P3344" s="26">
        <v>120</v>
      </c>
      <c r="Q3344" s="26">
        <v>0</v>
      </c>
      <c r="R3344" s="26">
        <v>39.46</v>
      </c>
      <c r="S3344" s="26">
        <v>1.59</v>
      </c>
      <c r="T3344" s="26">
        <v>14.31</v>
      </c>
      <c r="U3344" s="26">
        <v>130.01</v>
      </c>
      <c r="V3344" s="24">
        <v>0.39539999999999997</v>
      </c>
      <c r="W3344" s="1" t="s">
        <v>34</v>
      </c>
      <c r="X3344" s="3"/>
      <c r="Y3344" s="3"/>
      <c r="Z3344" s="5" t="s">
        <v>7980</v>
      </c>
      <c r="AA3344" s="5" t="str">
        <f>VLOOKUP(J3344, sku!B:C, 2, FALSE)</f>
        <v>Travessa Volkswagen - Smart - - - Jetta Perua - - - Preto</v>
      </c>
      <c r="AB3344" s="3" t="str">
        <f>VLOOKUP(J3344, sku!B:BM, 64, FALSE)</f>
        <v>Fabricação</v>
      </c>
      <c r="AC3344" s="3" t="str">
        <f>LEFT(pedidos[[#This Row],[SKU]],3)</f>
        <v>XVW</v>
      </c>
      <c r="AD3344" s="36" t="str" cm="1">
        <f t="array" aca="1" ref="AD3344" ca="1">IFERROR(
  INDEX(
    montadora[Montadora],
    MATCH(TRUE,LEFT(J3747,NÚCARACT(montadora[SKU Parcial]))=montadora[SKU Parcial],0)
  ),
  ""
)</f>
        <v/>
      </c>
    </row>
    <row r="3345" spans="1:30" customFormat="1" x14ac:dyDescent="0.25">
      <c r="A3345" s="1" t="s">
        <v>3529</v>
      </c>
      <c r="B3345" s="1" t="s">
        <v>36</v>
      </c>
      <c r="C3345" s="1" t="s">
        <v>3530</v>
      </c>
      <c r="D3345" s="1" t="s">
        <v>27</v>
      </c>
      <c r="E3345" s="1" t="s">
        <v>103</v>
      </c>
      <c r="F3345" s="1" t="s">
        <v>104</v>
      </c>
      <c r="G3345" s="6" t="s">
        <v>11227</v>
      </c>
      <c r="H3345" s="20" t="s">
        <v>30</v>
      </c>
      <c r="I3345" s="1" t="s">
        <v>31</v>
      </c>
      <c r="J3345" s="1" t="s">
        <v>607</v>
      </c>
      <c r="K3345" s="22">
        <v>45824</v>
      </c>
      <c r="L3345" s="20" t="s">
        <v>33</v>
      </c>
      <c r="M3345" s="26">
        <v>328.8</v>
      </c>
      <c r="N3345" s="20">
        <v>1</v>
      </c>
      <c r="O3345" s="26">
        <v>330.19</v>
      </c>
      <c r="P3345" s="26">
        <v>120</v>
      </c>
      <c r="Q3345" s="27">
        <v>0</v>
      </c>
      <c r="R3345" s="26">
        <v>39.46</v>
      </c>
      <c r="S3345" s="26">
        <v>1.39</v>
      </c>
      <c r="T3345" s="26">
        <v>12.51</v>
      </c>
      <c r="U3345" s="26">
        <v>129.80000000000001</v>
      </c>
      <c r="V3345" s="24">
        <v>0.39479999999999998</v>
      </c>
      <c r="W3345" s="1" t="s">
        <v>34</v>
      </c>
      <c r="X3345" s="3"/>
      <c r="Y3345" s="3"/>
      <c r="Z3345" s="5" t="s">
        <v>7980</v>
      </c>
      <c r="AA3345" s="5" t="str">
        <f>VLOOKUP(J3345, sku!B:C, 2, FALSE)</f>
        <v>Travessa Honda - Style - - - CRV - - - Prata</v>
      </c>
      <c r="AB3345" s="3" t="str">
        <f>VLOOKUP(J3345, sku!B:BM, 64, FALSE)</f>
        <v>Fabricação</v>
      </c>
      <c r="AC3345" s="3" t="str">
        <f>LEFT(pedidos[[#This Row],[SKU]],3)</f>
        <v>XHO</v>
      </c>
      <c r="AD3345" s="36" t="str" cm="1">
        <f t="array" aca="1" ref="AD3345" ca="1">IFERROR(
  INDEX(
    montadora[Montadora],
    MATCH(TRUE,LEFT(J3748,NÚCARACT(montadora[SKU Parcial]))=montadora[SKU Parcial],0)
  ),
  ""
)</f>
        <v/>
      </c>
    </row>
    <row r="3346" spans="1:30" customFormat="1" x14ac:dyDescent="0.25">
      <c r="A3346" s="1" t="s">
        <v>3536</v>
      </c>
      <c r="B3346" s="1" t="s">
        <v>3537</v>
      </c>
      <c r="C3346" s="1" t="s">
        <v>3029</v>
      </c>
      <c r="D3346" s="1" t="s">
        <v>27</v>
      </c>
      <c r="E3346" s="1" t="s">
        <v>1057</v>
      </c>
      <c r="F3346" s="1" t="s">
        <v>1058</v>
      </c>
      <c r="G3346" s="6" t="s">
        <v>11227</v>
      </c>
      <c r="H3346" s="20" t="s">
        <v>47</v>
      </c>
      <c r="I3346" s="1" t="s">
        <v>31</v>
      </c>
      <c r="J3346" s="1" t="s">
        <v>179</v>
      </c>
      <c r="K3346" s="22">
        <v>45825</v>
      </c>
      <c r="L3346" s="16" t="s">
        <v>11229</v>
      </c>
      <c r="M3346" s="26">
        <v>338.8</v>
      </c>
      <c r="N3346" s="20">
        <v>1</v>
      </c>
      <c r="O3346" s="26">
        <v>338.8</v>
      </c>
      <c r="P3346" s="26">
        <v>120</v>
      </c>
      <c r="Q3346" s="26">
        <v>27.85</v>
      </c>
      <c r="R3346" s="26">
        <v>57.6</v>
      </c>
      <c r="S3346" s="26">
        <v>0</v>
      </c>
      <c r="T3346" s="26">
        <v>0</v>
      </c>
      <c r="U3346" s="26">
        <v>133.35</v>
      </c>
      <c r="V3346" s="24">
        <v>0.39360000000000001</v>
      </c>
      <c r="W3346" s="1" t="s">
        <v>34</v>
      </c>
      <c r="X3346" s="3"/>
      <c r="Y3346" s="3"/>
      <c r="Z3346" s="5" t="s">
        <v>7980</v>
      </c>
      <c r="AA3346" s="5" t="str">
        <f>VLOOKUP(J3346, sku!B:C, 2, FALSE)</f>
        <v>Travessa Jeep - Smart - - - Renegade - 2016 A 2025 - Preto</v>
      </c>
      <c r="AB3346" s="3" t="str">
        <f>VLOOKUP(J3346, sku!B:BM, 64, FALSE)</f>
        <v>Fabricação</v>
      </c>
      <c r="AC3346" s="3" t="str">
        <f>LEFT(pedidos[[#This Row],[SKU]],3)</f>
        <v>XJP</v>
      </c>
      <c r="AD3346" s="36" t="str" cm="1">
        <f t="array" aca="1" ref="AD3346" ca="1">IFERROR(
  INDEX(
    montadora[Montadora],
    MATCH(TRUE,LEFT(J3749,NÚCARACT(montadora[SKU Parcial]))=montadora[SKU Parcial],0)
  ),
  ""
)</f>
        <v/>
      </c>
    </row>
    <row r="3347" spans="1:30" customFormat="1" x14ac:dyDescent="0.25">
      <c r="A3347" s="1" t="s">
        <v>5968</v>
      </c>
      <c r="B3347" s="1" t="s">
        <v>36</v>
      </c>
      <c r="C3347" s="1" t="s">
        <v>5969</v>
      </c>
      <c r="D3347" s="1" t="s">
        <v>358</v>
      </c>
      <c r="E3347" s="1" t="s">
        <v>311</v>
      </c>
      <c r="F3347" s="1" t="s">
        <v>312</v>
      </c>
      <c r="G3347" s="6" t="s">
        <v>11227</v>
      </c>
      <c r="H3347" s="20" t="s">
        <v>30</v>
      </c>
      <c r="I3347" s="1" t="s">
        <v>36</v>
      </c>
      <c r="J3347" s="1" t="s">
        <v>3496</v>
      </c>
      <c r="K3347" s="22">
        <v>45778</v>
      </c>
      <c r="L3347" s="16" t="s">
        <v>11229</v>
      </c>
      <c r="M3347" s="26">
        <v>348</v>
      </c>
      <c r="N3347" s="20">
        <v>1</v>
      </c>
      <c r="O3347" s="26">
        <v>348</v>
      </c>
      <c r="P3347" s="26">
        <v>120</v>
      </c>
      <c r="Q3347" s="26">
        <v>26.48</v>
      </c>
      <c r="R3347" s="26">
        <v>41.76</v>
      </c>
      <c r="S3347" s="26">
        <v>0</v>
      </c>
      <c r="T3347" s="26">
        <v>23.45</v>
      </c>
      <c r="U3347" s="26">
        <v>136.31</v>
      </c>
      <c r="V3347" s="24">
        <v>0.39169999999999999</v>
      </c>
      <c r="W3347" s="1" t="s">
        <v>34</v>
      </c>
      <c r="X3347" s="3"/>
      <c r="Y3347" s="3"/>
      <c r="Z3347" s="5" t="s">
        <v>7980</v>
      </c>
      <c r="AA3347" s="5" t="str">
        <f>VLOOKUP(J3347, sku!B:C, 2, FALSE)</f>
        <v>Travessa Volkswagen - Smart - - - T-Cross - - - Grafite</v>
      </c>
      <c r="AB3347" s="3" t="str">
        <f>VLOOKUP(J3347, sku!B:BM, 64, FALSE)</f>
        <v>Fabricação</v>
      </c>
      <c r="AC3347" s="3" t="str">
        <f>LEFT(pedidos[[#This Row],[SKU]],3)</f>
        <v>XVW</v>
      </c>
      <c r="AD3347" s="36" t="str" cm="1">
        <f t="array" aca="1" ref="AD3347" ca="1">IFERROR(
  INDEX(
    montadora[Montadora],
    MATCH(TRUE,LEFT(J3750,NÚCARACT(montadora[SKU Parcial]))=montadora[SKU Parcial],0)
  ),
  ""
)</f>
        <v/>
      </c>
    </row>
    <row r="3348" spans="1:30" customFormat="1" x14ac:dyDescent="0.25">
      <c r="A3348" s="1" t="s">
        <v>5970</v>
      </c>
      <c r="B3348" s="1" t="s">
        <v>5971</v>
      </c>
      <c r="C3348" s="1" t="s">
        <v>1672</v>
      </c>
      <c r="D3348" s="1" t="s">
        <v>191</v>
      </c>
      <c r="E3348" s="1" t="s">
        <v>311</v>
      </c>
      <c r="F3348" s="1" t="s">
        <v>312</v>
      </c>
      <c r="G3348" s="6" t="s">
        <v>11227</v>
      </c>
      <c r="H3348" s="20" t="s">
        <v>30</v>
      </c>
      <c r="I3348" s="1" t="s">
        <v>36</v>
      </c>
      <c r="J3348" s="1" t="s">
        <v>320</v>
      </c>
      <c r="K3348" s="22">
        <v>45783</v>
      </c>
      <c r="L3348" s="16" t="s">
        <v>11229</v>
      </c>
      <c r="M3348" s="26">
        <v>348</v>
      </c>
      <c r="N3348" s="20">
        <v>1</v>
      </c>
      <c r="O3348" s="26">
        <v>348</v>
      </c>
      <c r="P3348" s="26">
        <v>120</v>
      </c>
      <c r="Q3348" s="26">
        <v>26.48</v>
      </c>
      <c r="R3348" s="26">
        <v>41.76</v>
      </c>
      <c r="S3348" s="26">
        <v>0</v>
      </c>
      <c r="T3348" s="26">
        <v>23.45</v>
      </c>
      <c r="U3348" s="26">
        <v>136.31</v>
      </c>
      <c r="V3348" s="24">
        <v>0.39169999999999999</v>
      </c>
      <c r="W3348" s="1" t="s">
        <v>34</v>
      </c>
      <c r="X3348" s="3"/>
      <c r="Y3348" s="3"/>
      <c r="Z3348" s="5" t="s">
        <v>7980</v>
      </c>
      <c r="AA3348" s="5" t="str">
        <f>VLOOKUP(J3348, sku!B:C, 2, FALSE)</f>
        <v>Travessa Volkswagen - Smart - - - T-Cross - - - Prata</v>
      </c>
      <c r="AB3348" s="3" t="str">
        <f>VLOOKUP(J3348, sku!B:BM, 64, FALSE)</f>
        <v>Fabricação</v>
      </c>
      <c r="AC3348" s="3" t="str">
        <f>LEFT(pedidos[[#This Row],[SKU]],3)</f>
        <v>XVW</v>
      </c>
      <c r="AD3348" s="36" t="str" cm="1">
        <f t="array" aca="1" ref="AD3348" ca="1">IFERROR(
  INDEX(
    montadora[Montadora],
    MATCH(TRUE,LEFT(J3751,NÚCARACT(montadora[SKU Parcial]))=montadora[SKU Parcial],0)
  ),
  ""
)</f>
        <v/>
      </c>
    </row>
    <row r="3349" spans="1:30" customFormat="1" x14ac:dyDescent="0.25">
      <c r="A3349" s="1" t="s">
        <v>3545</v>
      </c>
      <c r="B3349" s="1" t="s">
        <v>36</v>
      </c>
      <c r="C3349" s="1" t="s">
        <v>2330</v>
      </c>
      <c r="D3349" s="1" t="s">
        <v>27</v>
      </c>
      <c r="E3349" s="1" t="s">
        <v>118</v>
      </c>
      <c r="F3349" s="1" t="s">
        <v>71</v>
      </c>
      <c r="G3349" s="6" t="s">
        <v>11227</v>
      </c>
      <c r="H3349" s="20" t="s">
        <v>30</v>
      </c>
      <c r="I3349" s="1" t="s">
        <v>31</v>
      </c>
      <c r="J3349" s="1" t="s">
        <v>3546</v>
      </c>
      <c r="K3349" s="22">
        <v>45828</v>
      </c>
      <c r="L3349" s="20" t="s">
        <v>33</v>
      </c>
      <c r="M3349" s="26">
        <v>328.8</v>
      </c>
      <c r="N3349" s="20">
        <v>1</v>
      </c>
      <c r="O3349" s="26">
        <v>330.39</v>
      </c>
      <c r="P3349" s="26">
        <v>120</v>
      </c>
      <c r="Q3349" s="27">
        <v>0</v>
      </c>
      <c r="R3349" s="26">
        <v>39.46</v>
      </c>
      <c r="S3349" s="26">
        <v>1.59</v>
      </c>
      <c r="T3349" s="26">
        <v>14.31</v>
      </c>
      <c r="U3349" s="26">
        <v>128</v>
      </c>
      <c r="V3349" s="24">
        <v>0.38929999999999998</v>
      </c>
      <c r="W3349" s="1" t="s">
        <v>34</v>
      </c>
      <c r="X3349" s="3"/>
      <c r="Y3349" s="3"/>
      <c r="Z3349" s="5" t="s">
        <v>7980</v>
      </c>
      <c r="AA3349" s="5" t="str">
        <f>VLOOKUP(J3349, sku!B:C, 2, FALSE)</f>
        <v>Travessa Chevrolet - Smart - - - Spin - - - Prata</v>
      </c>
      <c r="AB3349" s="3" t="str">
        <f>VLOOKUP(J3349, sku!B:BM, 64, FALSE)</f>
        <v>Fabricação</v>
      </c>
      <c r="AC3349" s="3" t="str">
        <f>LEFT(pedidos[[#This Row],[SKU]],3)</f>
        <v>XGM</v>
      </c>
      <c r="AD3349" s="36" t="str" cm="1">
        <f t="array" aca="1" ref="AD3349" ca="1">IFERROR(
  INDEX(
    montadora[Montadora],
    MATCH(TRUE,LEFT(J3752,NÚCARACT(montadora[SKU Parcial]))=montadora[SKU Parcial],0)
  ),
  ""
)</f>
        <v/>
      </c>
    </row>
    <row r="3350" spans="1:30" customFormat="1" x14ac:dyDescent="0.25">
      <c r="A3350" s="1" t="s">
        <v>3549</v>
      </c>
      <c r="B3350" s="1" t="s">
        <v>3550</v>
      </c>
      <c r="C3350" s="1" t="s">
        <v>3551</v>
      </c>
      <c r="D3350" s="1" t="s">
        <v>27</v>
      </c>
      <c r="E3350" s="1" t="s">
        <v>177</v>
      </c>
      <c r="F3350" s="1" t="s">
        <v>178</v>
      </c>
      <c r="G3350" s="6" t="s">
        <v>11227</v>
      </c>
      <c r="H3350" s="20" t="s">
        <v>47</v>
      </c>
      <c r="I3350" s="1" t="s">
        <v>31</v>
      </c>
      <c r="J3350" s="1" t="s">
        <v>1380</v>
      </c>
      <c r="K3350" s="22">
        <v>45829</v>
      </c>
      <c r="L3350" s="20" t="s">
        <v>33</v>
      </c>
      <c r="M3350" s="26">
        <v>372.99</v>
      </c>
      <c r="N3350" s="20">
        <v>1</v>
      </c>
      <c r="O3350" s="26">
        <v>374.58</v>
      </c>
      <c r="P3350" s="26">
        <v>120</v>
      </c>
      <c r="Q3350" s="27">
        <v>0</v>
      </c>
      <c r="R3350" s="26">
        <v>63.41</v>
      </c>
      <c r="S3350" s="26">
        <v>1.59</v>
      </c>
      <c r="T3350" s="26">
        <v>14.31</v>
      </c>
      <c r="U3350" s="26">
        <v>144.61000000000001</v>
      </c>
      <c r="V3350" s="24">
        <v>0.38769999999999999</v>
      </c>
      <c r="W3350" s="1" t="s">
        <v>89</v>
      </c>
      <c r="X3350" s="3"/>
      <c r="Y3350" s="3"/>
      <c r="Z3350" s="5" t="s">
        <v>7980</v>
      </c>
      <c r="AA3350" s="5" t="str">
        <f>VLOOKUP(J3350, sku!B:C, 2, FALSE)</f>
        <v>Travessa Jeep - Smart - - - Renegade - 2016 A 2025 - Grafite</v>
      </c>
      <c r="AB3350" s="3" t="str">
        <f>VLOOKUP(J3350, sku!B:BM, 64, FALSE)</f>
        <v>Fabricação</v>
      </c>
      <c r="AC3350" s="3" t="str">
        <f>LEFT(pedidos[[#This Row],[SKU]],3)</f>
        <v>XJP</v>
      </c>
      <c r="AD3350" s="36" t="str" cm="1">
        <f t="array" aca="1" ref="AD3350" ca="1">IFERROR(
  INDEX(
    montadora[Montadora],
    MATCH(TRUE,LEFT(J3758,NÚCARACT(montadora[SKU Parcial]))=montadora[SKU Parcial],0)
  ),
  ""
)</f>
        <v/>
      </c>
    </row>
    <row r="3351" spans="1:30" customFormat="1" x14ac:dyDescent="0.25">
      <c r="A3351" s="1" t="s">
        <v>5974</v>
      </c>
      <c r="B3351" s="1" t="s">
        <v>5975</v>
      </c>
      <c r="C3351" s="1" t="s">
        <v>4888</v>
      </c>
      <c r="D3351" s="1" t="s">
        <v>658</v>
      </c>
      <c r="E3351" s="1" t="s">
        <v>451</v>
      </c>
      <c r="F3351" s="1" t="s">
        <v>452</v>
      </c>
      <c r="G3351" s="6" t="s">
        <v>11227</v>
      </c>
      <c r="H3351" s="20" t="s">
        <v>30</v>
      </c>
      <c r="I3351" s="1" t="s">
        <v>36</v>
      </c>
      <c r="J3351" s="1" t="s">
        <v>453</v>
      </c>
      <c r="K3351" s="22">
        <v>45786</v>
      </c>
      <c r="L3351" s="16" t="s">
        <v>11229</v>
      </c>
      <c r="M3351" s="26">
        <v>348</v>
      </c>
      <c r="N3351" s="20">
        <v>1</v>
      </c>
      <c r="O3351" s="26">
        <v>348</v>
      </c>
      <c r="P3351" s="26">
        <v>120</v>
      </c>
      <c r="Q3351" s="26">
        <v>26.48</v>
      </c>
      <c r="R3351" s="26">
        <v>41.76</v>
      </c>
      <c r="S3351" s="26">
        <v>0</v>
      </c>
      <c r="T3351" s="26">
        <v>24.95</v>
      </c>
      <c r="U3351" s="26">
        <v>134.81</v>
      </c>
      <c r="V3351" s="24">
        <v>0.38740000000000002</v>
      </c>
      <c r="W3351" s="1" t="s">
        <v>34</v>
      </c>
      <c r="X3351" s="3"/>
      <c r="Y3351" s="3"/>
      <c r="Z3351" s="5" t="s">
        <v>7980</v>
      </c>
      <c r="AA3351" s="5" t="str">
        <f>VLOOKUP(J3351, sku!B:C, 2, FALSE)</f>
        <v>Travessa Fiat - Smart - - - Mobi Way - - - Preto</v>
      </c>
      <c r="AB3351" s="3" t="str">
        <f>VLOOKUP(J3351, sku!B:BM, 64, FALSE)</f>
        <v>Fabricação</v>
      </c>
      <c r="AC3351" s="3" t="str">
        <f>LEFT(pedidos[[#This Row],[SKU]],3)</f>
        <v>XFI</v>
      </c>
      <c r="AD3351" s="36" t="str" cm="1">
        <f t="array" aca="1" ref="AD3351" ca="1">IFERROR(
  INDEX(
    montadora[Montadora],
    MATCH(TRUE,LEFT(#REF!,NÚCARACT(montadora[SKU Parcial]))=montadora[SKU Parcial],0)
  ),
  ""
)</f>
        <v/>
      </c>
    </row>
    <row r="3352" spans="1:30" x14ac:dyDescent="0.25">
      <c r="A3352" s="42" t="s">
        <v>10173</v>
      </c>
      <c r="B3352" s="42"/>
      <c r="C3352" s="42"/>
      <c r="D3352" s="42"/>
      <c r="E3352" s="42">
        <v>23693661697</v>
      </c>
      <c r="F3352" s="42" t="s">
        <v>8828</v>
      </c>
      <c r="G3352" s="42" t="s">
        <v>11228</v>
      </c>
      <c r="H3352" s="19"/>
      <c r="I3352" s="42"/>
      <c r="J3352" s="42" t="s">
        <v>618</v>
      </c>
      <c r="K3352" s="21">
        <v>45838</v>
      </c>
      <c r="L3352" s="19" t="s">
        <v>8443</v>
      </c>
      <c r="M3352" s="44">
        <v>328.8</v>
      </c>
      <c r="N3352" s="19">
        <v>1</v>
      </c>
      <c r="O3352" s="44">
        <v>328.8</v>
      </c>
      <c r="P3352" s="44">
        <v>120</v>
      </c>
      <c r="Q3352" s="44">
        <v>12.23</v>
      </c>
      <c r="R3352" s="44">
        <v>69.760000000000005</v>
      </c>
      <c r="S3352" s="44">
        <v>0</v>
      </c>
      <c r="T3352" s="44">
        <v>0</v>
      </c>
      <c r="U3352" s="44">
        <v>126.81</v>
      </c>
      <c r="V3352" s="23">
        <v>0.38569999999999999</v>
      </c>
      <c r="W3352" s="42" t="s">
        <v>34</v>
      </c>
      <c r="X3352" s="43"/>
      <c r="Y3352" s="43"/>
      <c r="Z3352" s="43" t="s">
        <v>8442</v>
      </c>
      <c r="AA3352" s="43" t="str">
        <f>VLOOKUP(J3352, sku!B:C, 2, FALSE)</f>
        <v>Travessa Nissan - Style - - - Kicks - - - Preto</v>
      </c>
      <c r="AB3352" s="45" t="str">
        <f>VLOOKUP(J3352, sku!B:BM, 64, FALSE)</f>
        <v>Fabricação</v>
      </c>
      <c r="AC3352" s="45" t="str">
        <f>LEFT(pedidos[[#This Row],[SKU]],3)</f>
        <v>XNS</v>
      </c>
      <c r="AD3352" s="36" t="str" cm="1">
        <f t="array" aca="1" ref="AD3352" ca="1">IFERROR(
  INDEX(
    montadora[Montadora],
    MATCH(TRUE,LEFT(#REF!,NÚCARACT(montadora[SKU Parcial]))=montadora[SKU Parcial],0)
  ),
  ""
)</f>
        <v/>
      </c>
    </row>
    <row r="3353" spans="1:30" x14ac:dyDescent="0.25">
      <c r="A3353" s="42" t="s">
        <v>10189</v>
      </c>
      <c r="B3353" s="42"/>
      <c r="C3353" s="42"/>
      <c r="D3353" s="42"/>
      <c r="E3353" s="42">
        <v>22198173225</v>
      </c>
      <c r="F3353" s="42" t="s">
        <v>10696</v>
      </c>
      <c r="G3353" s="42" t="s">
        <v>11228</v>
      </c>
      <c r="H3353" s="19"/>
      <c r="I3353" s="42"/>
      <c r="J3353" s="42" t="s">
        <v>179</v>
      </c>
      <c r="K3353" s="21">
        <v>45837</v>
      </c>
      <c r="L3353" s="19" t="s">
        <v>8443</v>
      </c>
      <c r="M3353" s="44">
        <v>328.8</v>
      </c>
      <c r="N3353" s="19">
        <v>1</v>
      </c>
      <c r="O3353" s="44">
        <v>341.35</v>
      </c>
      <c r="P3353" s="44">
        <v>120</v>
      </c>
      <c r="Q3353" s="44">
        <v>12.23</v>
      </c>
      <c r="R3353" s="44">
        <v>69.760000000000005</v>
      </c>
      <c r="S3353" s="44">
        <v>12.55</v>
      </c>
      <c r="T3353" s="44">
        <v>0</v>
      </c>
      <c r="U3353" s="44">
        <v>126.81</v>
      </c>
      <c r="V3353" s="23">
        <v>0.38569999999999999</v>
      </c>
      <c r="W3353" s="42" t="s">
        <v>34</v>
      </c>
      <c r="X3353" s="43"/>
      <c r="Y3353" s="43"/>
      <c r="Z3353" s="43" t="s">
        <v>8442</v>
      </c>
      <c r="AA3353" s="43" t="str">
        <f>VLOOKUP(J3353, sku!B:C, 2, FALSE)</f>
        <v>Travessa Jeep - Smart - - - Renegade - 2016 A 2025 - Preto</v>
      </c>
      <c r="AB3353" s="45" t="str">
        <f>VLOOKUP(J3353, sku!B:BM, 64, FALSE)</f>
        <v>Fabricação</v>
      </c>
      <c r="AC3353" s="45" t="str">
        <f>LEFT(pedidos[[#This Row],[SKU]],3)</f>
        <v>XJP</v>
      </c>
      <c r="AD3353" s="36" t="str" cm="1">
        <f t="array" aca="1" ref="AD3353" ca="1">IFERROR(
  INDEX(
    montadora[Montadora],
    MATCH(TRUE,LEFT(#REF!,NÚCARACT(montadora[SKU Parcial]))=montadora[SKU Parcial],0)
  ),
  ""
)</f>
        <v/>
      </c>
    </row>
    <row r="3354" spans="1:30" x14ac:dyDescent="0.25">
      <c r="A3354" s="42" t="s">
        <v>10245</v>
      </c>
      <c r="B3354" s="42"/>
      <c r="C3354" s="42"/>
      <c r="D3354" s="42"/>
      <c r="E3354" s="42">
        <v>23298159306</v>
      </c>
      <c r="F3354" s="42" t="s">
        <v>10134</v>
      </c>
      <c r="G3354" s="42" t="s">
        <v>11228</v>
      </c>
      <c r="H3354" s="19"/>
      <c r="I3354" s="42"/>
      <c r="J3354" s="42" t="s">
        <v>1150</v>
      </c>
      <c r="K3354" s="21">
        <v>45833</v>
      </c>
      <c r="L3354" s="19" t="s">
        <v>8443</v>
      </c>
      <c r="M3354" s="44">
        <v>328.8</v>
      </c>
      <c r="N3354" s="19">
        <v>1</v>
      </c>
      <c r="O3354" s="44">
        <v>328.8</v>
      </c>
      <c r="P3354" s="44">
        <v>120</v>
      </c>
      <c r="Q3354" s="44">
        <v>12.23</v>
      </c>
      <c r="R3354" s="44">
        <v>69.760000000000005</v>
      </c>
      <c r="S3354" s="44">
        <v>0</v>
      </c>
      <c r="T3354" s="44">
        <v>0</v>
      </c>
      <c r="U3354" s="44">
        <v>126.81</v>
      </c>
      <c r="V3354" s="23">
        <v>0.38569999999999999</v>
      </c>
      <c r="W3354" s="42" t="s">
        <v>34</v>
      </c>
      <c r="X3354" s="43"/>
      <c r="Y3354" s="43"/>
      <c r="Z3354" s="43" t="s">
        <v>8442</v>
      </c>
      <c r="AA3354" s="43" t="str">
        <f>VLOOKUP(J3354, sku!B:C, 2, FALSE)</f>
        <v>Travessa Fiat - Style - - - Argo Trekking - - - Preto</v>
      </c>
      <c r="AB3354" s="45" t="str">
        <f>VLOOKUP(J3354, sku!B:BM, 64, FALSE)</f>
        <v>Fabricação</v>
      </c>
      <c r="AC3354" s="45" t="str">
        <f>LEFT(pedidos[[#This Row],[SKU]],3)</f>
        <v>XFI</v>
      </c>
      <c r="AD3354" s="36" t="str" cm="1">
        <f t="array" aca="1" ref="AD3354" ca="1">IFERROR(
  INDEX(
    montadora[Montadora],
    MATCH(TRUE,LEFT(#REF!,NÚCARACT(montadora[SKU Parcial]))=montadora[SKU Parcial],0)
  ),
  ""
)</f>
        <v/>
      </c>
    </row>
    <row r="3355" spans="1:30" x14ac:dyDescent="0.25">
      <c r="A3355" s="42" t="s">
        <v>10376</v>
      </c>
      <c r="B3355" s="42"/>
      <c r="C3355" s="42"/>
      <c r="D3355" s="42"/>
      <c r="E3355" s="42">
        <v>20098018865</v>
      </c>
      <c r="F3355" s="42" t="s">
        <v>8403</v>
      </c>
      <c r="G3355" s="42" t="s">
        <v>11228</v>
      </c>
      <c r="H3355" s="19"/>
      <c r="I3355" s="42"/>
      <c r="J3355" s="42" t="s">
        <v>205</v>
      </c>
      <c r="K3355" s="21">
        <v>45826</v>
      </c>
      <c r="L3355" s="19" t="s">
        <v>8443</v>
      </c>
      <c r="M3355" s="44">
        <v>328.8</v>
      </c>
      <c r="N3355" s="19">
        <v>1</v>
      </c>
      <c r="O3355" s="44">
        <v>328.8</v>
      </c>
      <c r="P3355" s="44">
        <v>120</v>
      </c>
      <c r="Q3355" s="44">
        <v>12.23</v>
      </c>
      <c r="R3355" s="44">
        <v>69.760000000000005</v>
      </c>
      <c r="S3355" s="44">
        <v>0</v>
      </c>
      <c r="T3355" s="44">
        <v>0</v>
      </c>
      <c r="U3355" s="44">
        <v>126.81</v>
      </c>
      <c r="V3355" s="23">
        <v>0.38569999999999999</v>
      </c>
      <c r="W3355" s="42" t="s">
        <v>34</v>
      </c>
      <c r="X3355" s="43"/>
      <c r="Y3355" s="43"/>
      <c r="Z3355" s="43" t="s">
        <v>8442</v>
      </c>
      <c r="AA3355" s="43" t="str">
        <f>VLOOKUP(J3355, sku!B:C, 2, FALSE)</f>
        <v>Travessa Ford - Style - - - Ecosport - - - Preto</v>
      </c>
      <c r="AB3355" s="45" t="str">
        <f>VLOOKUP(J3355, sku!B:BM, 64, FALSE)</f>
        <v>Fabricação</v>
      </c>
      <c r="AC3355" s="45" t="str">
        <f>LEFT(pedidos[[#This Row],[SKU]],3)</f>
        <v>XFO</v>
      </c>
      <c r="AD3355" s="36" t="str" cm="1">
        <f t="array" aca="1" ref="AD3355" ca="1">IFERROR(
  INDEX(
    montadora[Montadora],
    MATCH(TRUE,LEFT(#REF!,NÚCARACT(montadora[SKU Parcial]))=montadora[SKU Parcial],0)
  ),
  ""
)</f>
        <v/>
      </c>
    </row>
    <row r="3356" spans="1:30" x14ac:dyDescent="0.25">
      <c r="A3356" s="42" t="s">
        <v>10497</v>
      </c>
      <c r="B3356" s="42"/>
      <c r="C3356" s="42"/>
      <c r="D3356" s="42"/>
      <c r="E3356" s="42">
        <v>23693661697</v>
      </c>
      <c r="F3356" s="42" t="s">
        <v>8828</v>
      </c>
      <c r="G3356" s="42" t="s">
        <v>11228</v>
      </c>
      <c r="H3356" s="19"/>
      <c r="I3356" s="42"/>
      <c r="J3356" s="42" t="s">
        <v>88</v>
      </c>
      <c r="K3356" s="21">
        <v>45821</v>
      </c>
      <c r="L3356" s="19" t="s">
        <v>8443</v>
      </c>
      <c r="M3356" s="44">
        <v>328.8</v>
      </c>
      <c r="N3356" s="19">
        <v>1</v>
      </c>
      <c r="O3356" s="44">
        <v>328.8</v>
      </c>
      <c r="P3356" s="44">
        <v>120</v>
      </c>
      <c r="Q3356" s="44">
        <v>12.23</v>
      </c>
      <c r="R3356" s="44">
        <v>69.760000000000005</v>
      </c>
      <c r="S3356" s="44">
        <v>0</v>
      </c>
      <c r="T3356" s="44">
        <v>0</v>
      </c>
      <c r="U3356" s="44">
        <v>126.81</v>
      </c>
      <c r="V3356" s="23">
        <v>0.38569999999999999</v>
      </c>
      <c r="W3356" s="42" t="s">
        <v>34</v>
      </c>
      <c r="X3356" s="43"/>
      <c r="Y3356" s="43"/>
      <c r="Z3356" s="43" t="s">
        <v>8442</v>
      </c>
      <c r="AA3356" s="43" t="str">
        <f>VLOOKUP(J3356, sku!B:C, 2, FALSE)</f>
        <v>Travessa Nissan - Style - - - Kicks - - - Grafite</v>
      </c>
      <c r="AB3356" s="45" t="str">
        <f>VLOOKUP(J3356, sku!B:BM, 64, FALSE)</f>
        <v>Fabricação</v>
      </c>
      <c r="AC3356" s="45" t="str">
        <f>LEFT(pedidos[[#This Row],[SKU]],3)</f>
        <v>XNS</v>
      </c>
      <c r="AD3356" s="36" t="str" cm="1">
        <f t="array" aca="1" ref="AD3356" ca="1">IFERROR(
  INDEX(
    montadora[Montadora],
    MATCH(TRUE,LEFT(#REF!,NÚCARACT(montadora[SKU Parcial]))=montadora[SKU Parcial],0)
  ),
  ""
)</f>
        <v/>
      </c>
    </row>
    <row r="3357" spans="1:30" x14ac:dyDescent="0.25">
      <c r="A3357" s="42" t="s">
        <v>10553</v>
      </c>
      <c r="B3357" s="42"/>
      <c r="C3357" s="42"/>
      <c r="D3357" s="42"/>
      <c r="E3357" s="42">
        <v>23798148344</v>
      </c>
      <c r="F3357" s="42" t="s">
        <v>10118</v>
      </c>
      <c r="G3357" s="42" t="s">
        <v>11228</v>
      </c>
      <c r="H3357" s="19"/>
      <c r="I3357" s="42"/>
      <c r="J3357" s="42" t="s">
        <v>134</v>
      </c>
      <c r="K3357" s="21">
        <v>45819</v>
      </c>
      <c r="L3357" s="19" t="s">
        <v>8443</v>
      </c>
      <c r="M3357" s="44">
        <v>328.8</v>
      </c>
      <c r="N3357" s="19">
        <v>1</v>
      </c>
      <c r="O3357" s="44">
        <v>328.8</v>
      </c>
      <c r="P3357" s="44">
        <v>120</v>
      </c>
      <c r="Q3357" s="44">
        <v>12.23</v>
      </c>
      <c r="R3357" s="44">
        <v>69.760000000000005</v>
      </c>
      <c r="S3357" s="44">
        <v>0</v>
      </c>
      <c r="T3357" s="44">
        <v>0</v>
      </c>
      <c r="U3357" s="44">
        <v>126.81</v>
      </c>
      <c r="V3357" s="23">
        <v>0.38569999999999999</v>
      </c>
      <c r="W3357" s="42" t="s">
        <v>34</v>
      </c>
      <c r="X3357" s="43"/>
      <c r="Y3357" s="43"/>
      <c r="Z3357" s="43" t="s">
        <v>8442</v>
      </c>
      <c r="AA3357" s="43" t="str">
        <f>VLOOKUP(J3357, sku!B:C, 2, FALSE)</f>
        <v>Travessa Volkswagen - Smart - - - T-Cross - - - Preto</v>
      </c>
      <c r="AB3357" s="45" t="str">
        <f>VLOOKUP(J3357, sku!B:BM, 64, FALSE)</f>
        <v>Fabricação</v>
      </c>
      <c r="AC3357" s="45" t="str">
        <f>LEFT(pedidos[[#This Row],[SKU]],3)</f>
        <v>XVW</v>
      </c>
      <c r="AD3357" s="36" t="str" cm="1">
        <f t="array" aca="1" ref="AD3357" ca="1">IFERROR(
  INDEX(
    montadora[Montadora],
    MATCH(TRUE,LEFT(#REF!,NÚCARACT(montadora[SKU Parcial]))=montadora[SKU Parcial],0)
  ),
  ""
)</f>
        <v/>
      </c>
    </row>
    <row r="3358" spans="1:30" x14ac:dyDescent="0.25">
      <c r="A3358" s="42" t="s">
        <v>10596</v>
      </c>
      <c r="B3358" s="42"/>
      <c r="C3358" s="42"/>
      <c r="D3358" s="42"/>
      <c r="E3358" s="42">
        <v>22198178374</v>
      </c>
      <c r="F3358" s="42" t="s">
        <v>10714</v>
      </c>
      <c r="G3358" s="42" t="s">
        <v>11228</v>
      </c>
      <c r="H3358" s="19"/>
      <c r="I3358" s="42"/>
      <c r="J3358" s="42" t="s">
        <v>10729</v>
      </c>
      <c r="K3358" s="21">
        <v>45816</v>
      </c>
      <c r="L3358" s="19" t="s">
        <v>8443</v>
      </c>
      <c r="M3358" s="44">
        <v>328.8</v>
      </c>
      <c r="N3358" s="19">
        <v>1</v>
      </c>
      <c r="O3358" s="44">
        <v>343.28</v>
      </c>
      <c r="P3358" s="44">
        <v>120</v>
      </c>
      <c r="Q3358" s="44">
        <v>12.23</v>
      </c>
      <c r="R3358" s="44">
        <v>69.760000000000005</v>
      </c>
      <c r="S3358" s="44">
        <v>14.48</v>
      </c>
      <c r="T3358" s="44">
        <v>0</v>
      </c>
      <c r="U3358" s="44">
        <v>126.81</v>
      </c>
      <c r="V3358" s="23">
        <v>0.38569999999999999</v>
      </c>
      <c r="W3358" s="42" t="s">
        <v>34</v>
      </c>
      <c r="X3358" s="43"/>
      <c r="Y3358" s="43"/>
      <c r="Z3358" s="43" t="s">
        <v>8442</v>
      </c>
      <c r="AA3358" s="43" t="str">
        <f>VLOOKUP(J3358, sku!B:C, 2, FALSE)</f>
        <v>Travessa Hyundai - Smart - - - IX35 - - - Prata</v>
      </c>
      <c r="AB3358" s="45" t="str">
        <f>VLOOKUP(J3358, sku!B:BM, 64, FALSE)</f>
        <v>Fabricação</v>
      </c>
      <c r="AC3358" s="45" t="str">
        <f>LEFT(pedidos[[#This Row],[SKU]],3)</f>
        <v>XHY</v>
      </c>
      <c r="AD3358" s="36" t="str" cm="1">
        <f t="array" aca="1" ref="AD3358" ca="1">IFERROR(
  INDEX(
    montadora[Montadora],
    MATCH(TRUE,LEFT(#REF!,NÚCARACT(montadora[SKU Parcial]))=montadora[SKU Parcial],0)
  ),
  ""
)</f>
        <v/>
      </c>
    </row>
    <row r="3359" spans="1:30" x14ac:dyDescent="0.25">
      <c r="A3359" s="42" t="s">
        <v>10618</v>
      </c>
      <c r="B3359" s="42"/>
      <c r="C3359" s="42"/>
      <c r="D3359" s="42"/>
      <c r="E3359" s="42">
        <v>23298159306</v>
      </c>
      <c r="F3359" s="42" t="s">
        <v>10134</v>
      </c>
      <c r="G3359" s="42" t="s">
        <v>11228</v>
      </c>
      <c r="H3359" s="19"/>
      <c r="I3359" s="42"/>
      <c r="J3359" s="42" t="s">
        <v>1150</v>
      </c>
      <c r="K3359" s="21">
        <v>45814</v>
      </c>
      <c r="L3359" s="19" t="s">
        <v>8443</v>
      </c>
      <c r="M3359" s="44">
        <v>328.8</v>
      </c>
      <c r="N3359" s="19">
        <v>1</v>
      </c>
      <c r="O3359" s="44">
        <v>328.8</v>
      </c>
      <c r="P3359" s="44">
        <v>120</v>
      </c>
      <c r="Q3359" s="44">
        <v>12.23</v>
      </c>
      <c r="R3359" s="44">
        <v>69.760000000000005</v>
      </c>
      <c r="S3359" s="44">
        <v>0</v>
      </c>
      <c r="T3359" s="44">
        <v>0</v>
      </c>
      <c r="U3359" s="44">
        <v>126.81</v>
      </c>
      <c r="V3359" s="23">
        <v>0.38569999999999999</v>
      </c>
      <c r="W3359" s="42" t="s">
        <v>34</v>
      </c>
      <c r="X3359" s="43"/>
      <c r="Y3359" s="43"/>
      <c r="Z3359" s="43" t="s">
        <v>8442</v>
      </c>
      <c r="AA3359" s="43" t="str">
        <f>VLOOKUP(J3359, sku!B:C, 2, FALSE)</f>
        <v>Travessa Fiat - Style - - - Argo Trekking - - - Preto</v>
      </c>
      <c r="AB3359" s="45" t="str">
        <f>VLOOKUP(J3359, sku!B:BM, 64, FALSE)</f>
        <v>Fabricação</v>
      </c>
      <c r="AC3359" s="45" t="str">
        <f>LEFT(pedidos[[#This Row],[SKU]],3)</f>
        <v>XFI</v>
      </c>
      <c r="AD3359" s="36" t="str" cm="1">
        <f t="array" aca="1" ref="AD3359" ca="1">IFERROR(
  INDEX(
    montadora[Montadora],
    MATCH(TRUE,LEFT(#REF!,NÚCARACT(montadora[SKU Parcial]))=montadora[SKU Parcial],0)
  ),
  ""
)</f>
        <v/>
      </c>
    </row>
    <row r="3360" spans="1:30" x14ac:dyDescent="0.25">
      <c r="A3360" s="42" t="s">
        <v>10625</v>
      </c>
      <c r="B3360" s="42"/>
      <c r="C3360" s="42"/>
      <c r="D3360" s="42"/>
      <c r="E3360" s="42">
        <v>21498018637</v>
      </c>
      <c r="F3360" s="42" t="s">
        <v>10108</v>
      </c>
      <c r="G3360" s="42" t="s">
        <v>11228</v>
      </c>
      <c r="H3360" s="19"/>
      <c r="I3360" s="42"/>
      <c r="J3360" s="42" t="s">
        <v>210</v>
      </c>
      <c r="K3360" s="21">
        <v>45814</v>
      </c>
      <c r="L3360" s="19" t="s">
        <v>8443</v>
      </c>
      <c r="M3360" s="44">
        <v>328.8</v>
      </c>
      <c r="N3360" s="19">
        <v>1</v>
      </c>
      <c r="O3360" s="44">
        <v>328.8</v>
      </c>
      <c r="P3360" s="44">
        <v>120</v>
      </c>
      <c r="Q3360" s="44">
        <v>12.23</v>
      </c>
      <c r="R3360" s="44">
        <v>69.760000000000005</v>
      </c>
      <c r="S3360" s="44">
        <v>0</v>
      </c>
      <c r="T3360" s="44">
        <v>0</v>
      </c>
      <c r="U3360" s="44">
        <v>126.81</v>
      </c>
      <c r="V3360" s="23">
        <v>0.38569999999999999</v>
      </c>
      <c r="W3360" s="42" t="s">
        <v>34</v>
      </c>
      <c r="X3360" s="43"/>
      <c r="Y3360" s="43"/>
      <c r="Z3360" s="43" t="s">
        <v>8442</v>
      </c>
      <c r="AA3360" s="43" t="str">
        <f>VLOOKUP(J3360, sku!B:C, 2, FALSE)</f>
        <v>Travessa Fiat - Smart - - - Toro - - - Preto</v>
      </c>
      <c r="AB3360" s="45" t="str">
        <f>VLOOKUP(J3360, sku!B:BM, 64, FALSE)</f>
        <v>Fabricação</v>
      </c>
      <c r="AC3360" s="45" t="str">
        <f>LEFT(pedidos[[#This Row],[SKU]],3)</f>
        <v>XFI</v>
      </c>
      <c r="AD3360" s="36" t="str" cm="1">
        <f t="array" aca="1" ref="AD3360" ca="1">IFERROR(
  INDEX(
    montadora[Montadora],
    MATCH(TRUE,LEFT(J3759,NÚCARACT(montadora[SKU Parcial]))=montadora[SKU Parcial],0)
  ),
  ""
)</f>
        <v/>
      </c>
    </row>
    <row r="3361" spans="1:30" x14ac:dyDescent="0.25">
      <c r="A3361" s="42" t="s">
        <v>10653</v>
      </c>
      <c r="B3361" s="42"/>
      <c r="C3361" s="42"/>
      <c r="D3361" s="42"/>
      <c r="E3361" s="42">
        <v>22598326961</v>
      </c>
      <c r="F3361" s="42" t="s">
        <v>10716</v>
      </c>
      <c r="G3361" s="42" t="s">
        <v>11228</v>
      </c>
      <c r="H3361" s="19"/>
      <c r="I3361" s="42"/>
      <c r="J3361" s="42" t="s">
        <v>1038</v>
      </c>
      <c r="K3361" s="21">
        <v>45811</v>
      </c>
      <c r="L3361" s="19" t="s">
        <v>8443</v>
      </c>
      <c r="M3361" s="44">
        <v>328.8</v>
      </c>
      <c r="N3361" s="19">
        <v>1</v>
      </c>
      <c r="O3361" s="44">
        <v>328.8</v>
      </c>
      <c r="P3361" s="44">
        <v>120</v>
      </c>
      <c r="Q3361" s="44">
        <v>12.23</v>
      </c>
      <c r="R3361" s="44">
        <v>69.760000000000005</v>
      </c>
      <c r="S3361" s="44">
        <v>0</v>
      </c>
      <c r="T3361" s="44">
        <v>0</v>
      </c>
      <c r="U3361" s="44">
        <v>126.81</v>
      </c>
      <c r="V3361" s="23">
        <v>0.38569999999999999</v>
      </c>
      <c r="W3361" s="42" t="s">
        <v>34</v>
      </c>
      <c r="X3361" s="43"/>
      <c r="Y3361" s="43"/>
      <c r="Z3361" s="43" t="s">
        <v>8442</v>
      </c>
      <c r="AA3361" s="43" t="str">
        <f>VLOOKUP(J3361, sku!B:C, 2, FALSE)</f>
        <v>Travessa Honda - Style - - - WRV - - - Prata</v>
      </c>
      <c r="AB3361" s="45" t="str">
        <f>VLOOKUP(J3361, sku!B:BM, 64, FALSE)</f>
        <v>Fabricação</v>
      </c>
      <c r="AC3361" s="45" t="str">
        <f>LEFT(pedidos[[#This Row],[SKU]],3)</f>
        <v>XHO</v>
      </c>
      <c r="AD3361" s="36" t="str" cm="1">
        <f t="array" aca="1" ref="AD3361" ca="1">IFERROR(
  INDEX(
    montadora[Montadora],
    MATCH(TRUE,LEFT(J3760,NÚCARACT(montadora[SKU Parcial]))=montadora[SKU Parcial],0)
  ),
  ""
)</f>
        <v/>
      </c>
    </row>
    <row r="3362" spans="1:30" x14ac:dyDescent="0.25">
      <c r="A3362" s="42" t="s">
        <v>10659</v>
      </c>
      <c r="B3362" s="42"/>
      <c r="C3362" s="42"/>
      <c r="D3362" s="42"/>
      <c r="E3362" s="42">
        <v>23498187033</v>
      </c>
      <c r="F3362" s="42" t="s">
        <v>10717</v>
      </c>
      <c r="G3362" s="42" t="s">
        <v>11228</v>
      </c>
      <c r="H3362" s="19"/>
      <c r="I3362" s="42"/>
      <c r="J3362" s="42" t="s">
        <v>3733</v>
      </c>
      <c r="K3362" s="21">
        <v>45811</v>
      </c>
      <c r="L3362" s="19" t="s">
        <v>8443</v>
      </c>
      <c r="M3362" s="44">
        <v>328.8</v>
      </c>
      <c r="N3362" s="19">
        <v>1</v>
      </c>
      <c r="O3362" s="44">
        <v>328.8</v>
      </c>
      <c r="P3362" s="44">
        <v>120</v>
      </c>
      <c r="Q3362" s="44">
        <v>12.23</v>
      </c>
      <c r="R3362" s="44">
        <v>69.760000000000005</v>
      </c>
      <c r="S3362" s="44">
        <v>0</v>
      </c>
      <c r="T3362" s="44">
        <v>0</v>
      </c>
      <c r="U3362" s="44">
        <v>126.81</v>
      </c>
      <c r="V3362" s="23">
        <v>0.38569999999999999</v>
      </c>
      <c r="W3362" s="42" t="s">
        <v>34</v>
      </c>
      <c r="X3362" s="43"/>
      <c r="Y3362" s="43"/>
      <c r="Z3362" s="43" t="s">
        <v>8442</v>
      </c>
      <c r="AA3362" s="43" t="str">
        <f>VLOOKUP(J3362, sku!B:C, 2, FALSE)</f>
        <v>Travessa Kia - Smart - - - Sportage - Até 2012 - Prata</v>
      </c>
      <c r="AB3362" s="45" t="str">
        <f>VLOOKUP(J3362, sku!B:BM, 64, FALSE)</f>
        <v>Fabricação</v>
      </c>
      <c r="AC3362" s="45" t="str">
        <f>LEFT(pedidos[[#This Row],[SKU]],3)</f>
        <v>XKI</v>
      </c>
      <c r="AD3362" s="36" t="str" cm="1">
        <f t="array" aca="1" ref="AD3362" ca="1">IFERROR(
  INDEX(
    montadora[Montadora],
    MATCH(TRUE,LEFT(#REF!,NÚCARACT(montadora[SKU Parcial]))=montadora[SKU Parcial],0)
  ),
  ""
)</f>
        <v/>
      </c>
    </row>
    <row r="3363" spans="1:30" customFormat="1" x14ac:dyDescent="0.25">
      <c r="A3363" s="1" t="s">
        <v>6031</v>
      </c>
      <c r="B3363" s="1" t="s">
        <v>6032</v>
      </c>
      <c r="C3363" s="1" t="s">
        <v>342</v>
      </c>
      <c r="D3363" s="1" t="s">
        <v>319</v>
      </c>
      <c r="E3363" s="1" t="s">
        <v>66</v>
      </c>
      <c r="F3363" s="1" t="s">
        <v>67</v>
      </c>
      <c r="G3363" s="6" t="s">
        <v>11227</v>
      </c>
      <c r="H3363" s="20" t="s">
        <v>30</v>
      </c>
      <c r="I3363" s="1" t="s">
        <v>31</v>
      </c>
      <c r="J3363" s="1" t="s">
        <v>5058</v>
      </c>
      <c r="K3363" s="22">
        <v>45780</v>
      </c>
      <c r="L3363" s="16" t="s">
        <v>11229</v>
      </c>
      <c r="M3363" s="26">
        <v>328.8</v>
      </c>
      <c r="N3363" s="20">
        <v>1</v>
      </c>
      <c r="O3363" s="26">
        <v>328.8</v>
      </c>
      <c r="P3363" s="26">
        <v>120</v>
      </c>
      <c r="Q3363" s="26">
        <v>25.02</v>
      </c>
      <c r="R3363" s="26">
        <v>39.46</v>
      </c>
      <c r="S3363" s="26">
        <v>0</v>
      </c>
      <c r="T3363" s="26">
        <v>24.95</v>
      </c>
      <c r="U3363" s="26">
        <v>119.37</v>
      </c>
      <c r="V3363" s="24">
        <v>0.36299999999999999</v>
      </c>
      <c r="W3363" s="1" t="s">
        <v>34</v>
      </c>
      <c r="X3363" s="3"/>
      <c r="Y3363" s="3"/>
      <c r="Z3363" s="5" t="s">
        <v>7980</v>
      </c>
      <c r="AA3363" s="5" t="str">
        <f>VLOOKUP(J3363, sku!B:C, 2, FALSE)</f>
        <v>Travessa Chevrolet - Slim - - - Tracker - 2017 A 2019 - Preto</v>
      </c>
      <c r="AB3363" s="3" t="str">
        <f>VLOOKUP(J3363, sku!B:BM, 64, FALSE)</f>
        <v>Fabricação</v>
      </c>
      <c r="AC3363" s="3" t="str">
        <f>LEFT(pedidos[[#This Row],[SKU]],3)</f>
        <v>XGM</v>
      </c>
      <c r="AD3363" s="36" t="str" cm="1">
        <f t="array" aca="1" ref="AD3363" ca="1">IFERROR(
  INDEX(
    montadora[Montadora],
    MATCH(TRUE,LEFT(J3774,NÚCARACT(montadora[SKU Parcial]))=montadora[SKU Parcial],0)
  ),
  ""
)</f>
        <v/>
      </c>
    </row>
    <row r="3364" spans="1:30" customFormat="1" x14ac:dyDescent="0.25">
      <c r="A3364" s="1" t="s">
        <v>6033</v>
      </c>
      <c r="B3364" s="1" t="s">
        <v>36</v>
      </c>
      <c r="C3364" s="1" t="s">
        <v>234</v>
      </c>
      <c r="D3364" s="1" t="s">
        <v>347</v>
      </c>
      <c r="E3364" s="1" t="s">
        <v>122</v>
      </c>
      <c r="F3364" s="1" t="s">
        <v>123</v>
      </c>
      <c r="G3364" s="6" t="s">
        <v>11227</v>
      </c>
      <c r="H3364" s="20" t="s">
        <v>30</v>
      </c>
      <c r="I3364" s="1" t="s">
        <v>31</v>
      </c>
      <c r="J3364" s="1" t="s">
        <v>124</v>
      </c>
      <c r="K3364" s="22">
        <v>45788</v>
      </c>
      <c r="L3364" s="16" t="s">
        <v>11229</v>
      </c>
      <c r="M3364" s="26">
        <v>328.8</v>
      </c>
      <c r="N3364" s="20">
        <v>1</v>
      </c>
      <c r="O3364" s="26">
        <v>365.7</v>
      </c>
      <c r="P3364" s="26">
        <v>120</v>
      </c>
      <c r="Q3364" s="26">
        <v>25.02</v>
      </c>
      <c r="R3364" s="26">
        <v>39.46</v>
      </c>
      <c r="S3364" s="26">
        <v>36.9</v>
      </c>
      <c r="T3364" s="26">
        <v>24.95</v>
      </c>
      <c r="U3364" s="26">
        <v>119.37</v>
      </c>
      <c r="V3364" s="24">
        <v>0.36299999999999999</v>
      </c>
      <c r="W3364" s="1" t="s">
        <v>34</v>
      </c>
      <c r="X3364" s="3"/>
      <c r="Y3364" s="3"/>
      <c r="Z3364" s="5" t="s">
        <v>7980</v>
      </c>
      <c r="AA3364" s="5" t="str">
        <f>VLOOKUP(J3364, sku!B:C, 2, FALSE)</f>
        <v>Travessa Mitsubishi - Tubular - - - Pajero Sport - - - Preto</v>
      </c>
      <c r="AB3364" s="3" t="str">
        <f>VLOOKUP(J3364, sku!B:BM, 64, FALSE)</f>
        <v>Fabricação</v>
      </c>
      <c r="AC3364" s="3" t="str">
        <f>LEFT(pedidos[[#This Row],[SKU]],3)</f>
        <v>XMT</v>
      </c>
      <c r="AD3364" s="36" t="str" cm="1">
        <f t="array" aca="1" ref="AD3364" ca="1">IFERROR(
  INDEX(
    montadora[Montadora],
    MATCH(TRUE,LEFT(J3775,NÚCARACT(montadora[SKU Parcial]))=montadora[SKU Parcial],0)
  ),
  ""
)</f>
        <v/>
      </c>
    </row>
    <row r="3365" spans="1:30" customFormat="1" x14ac:dyDescent="0.25">
      <c r="A3365" s="1" t="s">
        <v>6034</v>
      </c>
      <c r="B3365" s="1" t="s">
        <v>6035</v>
      </c>
      <c r="C3365" s="1" t="s">
        <v>6036</v>
      </c>
      <c r="D3365" s="1" t="s">
        <v>420</v>
      </c>
      <c r="E3365" s="1" t="s">
        <v>122</v>
      </c>
      <c r="F3365" s="1" t="s">
        <v>123</v>
      </c>
      <c r="G3365" s="6" t="s">
        <v>11227</v>
      </c>
      <c r="H3365" s="20" t="s">
        <v>30</v>
      </c>
      <c r="I3365" s="1" t="s">
        <v>36</v>
      </c>
      <c r="J3365" s="1" t="s">
        <v>124</v>
      </c>
      <c r="K3365" s="22">
        <v>45788</v>
      </c>
      <c r="L3365" s="16" t="s">
        <v>11229</v>
      </c>
      <c r="M3365" s="26">
        <v>328.8</v>
      </c>
      <c r="N3365" s="20">
        <v>1</v>
      </c>
      <c r="O3365" s="26">
        <v>328.8</v>
      </c>
      <c r="P3365" s="26">
        <v>120</v>
      </c>
      <c r="Q3365" s="26">
        <v>25.02</v>
      </c>
      <c r="R3365" s="26">
        <v>39.46</v>
      </c>
      <c r="S3365" s="26">
        <v>0</v>
      </c>
      <c r="T3365" s="26">
        <v>24.95</v>
      </c>
      <c r="U3365" s="26">
        <v>119.37</v>
      </c>
      <c r="V3365" s="24">
        <v>0.36299999999999999</v>
      </c>
      <c r="W3365" s="1" t="s">
        <v>34</v>
      </c>
      <c r="X3365" s="3"/>
      <c r="Y3365" s="3"/>
      <c r="Z3365" s="5" t="s">
        <v>7980</v>
      </c>
      <c r="AA3365" s="5" t="str">
        <f>VLOOKUP(J3365, sku!B:C, 2, FALSE)</f>
        <v>Travessa Mitsubishi - Tubular - - - Pajero Sport - - - Preto</v>
      </c>
      <c r="AB3365" s="3" t="str">
        <f>VLOOKUP(J3365, sku!B:BM, 64, FALSE)</f>
        <v>Fabricação</v>
      </c>
      <c r="AC3365" s="3" t="str">
        <f>LEFT(pedidos[[#This Row],[SKU]],3)</f>
        <v>XMT</v>
      </c>
      <c r="AD3365" s="36" t="str" cm="1">
        <f t="array" aca="1" ref="AD3365" ca="1">IFERROR(
  INDEX(
    montadora[Montadora],
    MATCH(TRUE,LEFT(J3776,NÚCARACT(montadora[SKU Parcial]))=montadora[SKU Parcial],0)
  ),
  ""
)</f>
        <v/>
      </c>
    </row>
    <row r="3366" spans="1:30" customFormat="1" x14ac:dyDescent="0.25">
      <c r="A3366" s="1" t="s">
        <v>6037</v>
      </c>
      <c r="B3366" s="1" t="s">
        <v>6038</v>
      </c>
      <c r="C3366" s="1" t="s">
        <v>6039</v>
      </c>
      <c r="D3366" s="1" t="s">
        <v>45</v>
      </c>
      <c r="E3366" s="1" t="s">
        <v>677</v>
      </c>
      <c r="F3366" s="1" t="s">
        <v>223</v>
      </c>
      <c r="G3366" s="6" t="s">
        <v>11227</v>
      </c>
      <c r="H3366" s="20" t="s">
        <v>30</v>
      </c>
      <c r="I3366" s="1" t="s">
        <v>31</v>
      </c>
      <c r="J3366" s="1" t="s">
        <v>678</v>
      </c>
      <c r="K3366" s="22">
        <v>45789</v>
      </c>
      <c r="L3366" s="16" t="s">
        <v>11229</v>
      </c>
      <c r="M3366" s="26">
        <v>328.8</v>
      </c>
      <c r="N3366" s="20">
        <v>1</v>
      </c>
      <c r="O3366" s="26">
        <v>328.8</v>
      </c>
      <c r="P3366" s="26">
        <v>120</v>
      </c>
      <c r="Q3366" s="26">
        <v>25.02</v>
      </c>
      <c r="R3366" s="26">
        <v>39.46</v>
      </c>
      <c r="S3366" s="26">
        <v>0</v>
      </c>
      <c r="T3366" s="26">
        <v>24.95</v>
      </c>
      <c r="U3366" s="26">
        <v>119.37</v>
      </c>
      <c r="V3366" s="24">
        <v>0.36299999999999999</v>
      </c>
      <c r="W3366" s="1" t="s">
        <v>34</v>
      </c>
      <c r="X3366" s="3"/>
      <c r="Y3366" s="3"/>
      <c r="Z3366" s="5" t="s">
        <v>7980</v>
      </c>
      <c r="AA3366" s="5" t="str">
        <f>VLOOKUP(J3366, sku!B:C, 2, FALSE)</f>
        <v>Travessa Chevrolet - Style - - - Trailblazer - - - Preto</v>
      </c>
      <c r="AB3366" s="3" t="str">
        <f>VLOOKUP(J3366, sku!B:BM, 64, FALSE)</f>
        <v>Fabricação</v>
      </c>
      <c r="AC3366" s="3" t="str">
        <f>LEFT(pedidos[[#This Row],[SKU]],3)</f>
        <v>XGM</v>
      </c>
      <c r="AD3366" s="36" t="str" cm="1">
        <f t="array" aca="1" ref="AD3366" ca="1">IFERROR(
  INDEX(
    montadora[Montadora],
    MATCH(TRUE,LEFT(J3777,NÚCARACT(montadora[SKU Parcial]))=montadora[SKU Parcial],0)
  ),
  ""
)</f>
        <v/>
      </c>
    </row>
    <row r="3367" spans="1:30" customFormat="1" x14ac:dyDescent="0.25">
      <c r="A3367" s="1" t="s">
        <v>6040</v>
      </c>
      <c r="B3367" s="1" t="s">
        <v>6041</v>
      </c>
      <c r="C3367" s="1" t="s">
        <v>6042</v>
      </c>
      <c r="D3367" s="1" t="s">
        <v>191</v>
      </c>
      <c r="E3367" s="1" t="s">
        <v>632</v>
      </c>
      <c r="F3367" s="1" t="s">
        <v>633</v>
      </c>
      <c r="G3367" s="6" t="s">
        <v>11227</v>
      </c>
      <c r="H3367" s="20" t="s">
        <v>30</v>
      </c>
      <c r="I3367" s="1" t="s">
        <v>31</v>
      </c>
      <c r="J3367" s="1" t="s">
        <v>634</v>
      </c>
      <c r="K3367" s="22">
        <v>45789</v>
      </c>
      <c r="L3367" s="16" t="s">
        <v>11229</v>
      </c>
      <c r="M3367" s="26">
        <v>328.8</v>
      </c>
      <c r="N3367" s="20">
        <v>1</v>
      </c>
      <c r="O3367" s="26">
        <v>328.8</v>
      </c>
      <c r="P3367" s="26">
        <v>120</v>
      </c>
      <c r="Q3367" s="26">
        <v>25.02</v>
      </c>
      <c r="R3367" s="26">
        <v>39.46</v>
      </c>
      <c r="S3367" s="26">
        <v>0</v>
      </c>
      <c r="T3367" s="26">
        <v>24.95</v>
      </c>
      <c r="U3367" s="26">
        <v>119.37</v>
      </c>
      <c r="V3367" s="24">
        <v>0.36299999999999999</v>
      </c>
      <c r="W3367" s="1" t="s">
        <v>89</v>
      </c>
      <c r="X3367" s="3"/>
      <c r="Y3367" s="3"/>
      <c r="Z3367" s="5" t="s">
        <v>7980</v>
      </c>
      <c r="AA3367" s="5" t="str">
        <f>VLOOKUP(J3367, sku!B:C, 2, FALSE)</f>
        <v>Travessa Mitsubishi - Tubular - - - Pajero TR4 - - - Preto</v>
      </c>
      <c r="AB3367" s="3" t="str">
        <f>VLOOKUP(J3367, sku!B:BM, 64, FALSE)</f>
        <v>Fabricação</v>
      </c>
      <c r="AC3367" s="3" t="str">
        <f>LEFT(pedidos[[#This Row],[SKU]],3)</f>
        <v>XMT</v>
      </c>
      <c r="AD3367" s="36" t="str" cm="1">
        <f t="array" aca="1" ref="AD3367" ca="1">IFERROR(
  INDEX(
    montadora[Montadora],
    MATCH(TRUE,LEFT(J3778,NÚCARACT(montadora[SKU Parcial]))=montadora[SKU Parcial],0)
  ),
  ""
)</f>
        <v/>
      </c>
    </row>
    <row r="3368" spans="1:30" customFormat="1" x14ac:dyDescent="0.25">
      <c r="A3368" s="1" t="s">
        <v>6043</v>
      </c>
      <c r="B3368" s="1" t="s">
        <v>36</v>
      </c>
      <c r="C3368" s="1" t="s">
        <v>1922</v>
      </c>
      <c r="D3368" s="1" t="s">
        <v>27</v>
      </c>
      <c r="E3368" s="1" t="s">
        <v>122</v>
      </c>
      <c r="F3368" s="1" t="s">
        <v>123</v>
      </c>
      <c r="G3368" s="6" t="s">
        <v>11227</v>
      </c>
      <c r="H3368" s="20" t="s">
        <v>30</v>
      </c>
      <c r="I3368" s="1" t="s">
        <v>31</v>
      </c>
      <c r="J3368" s="1" t="s">
        <v>758</v>
      </c>
      <c r="K3368" s="22">
        <v>45789</v>
      </c>
      <c r="L3368" s="16" t="s">
        <v>11229</v>
      </c>
      <c r="M3368" s="26">
        <v>328.8</v>
      </c>
      <c r="N3368" s="20">
        <v>1</v>
      </c>
      <c r="O3368" s="26">
        <v>328.8</v>
      </c>
      <c r="P3368" s="26">
        <v>120</v>
      </c>
      <c r="Q3368" s="26">
        <v>25.02</v>
      </c>
      <c r="R3368" s="26">
        <v>39.46</v>
      </c>
      <c r="S3368" s="26">
        <v>0</v>
      </c>
      <c r="T3368" s="26">
        <v>24.95</v>
      </c>
      <c r="U3368" s="26">
        <v>119.37</v>
      </c>
      <c r="V3368" s="24">
        <v>0.36299999999999999</v>
      </c>
      <c r="W3368" s="1" t="s">
        <v>34</v>
      </c>
      <c r="X3368" s="3"/>
      <c r="Y3368" s="3"/>
      <c r="Z3368" s="5" t="s">
        <v>7980</v>
      </c>
      <c r="AA3368" s="5" t="str">
        <f>VLOOKUP(J3368, sku!B:C, 2, FALSE)</f>
        <v>Travessa Mitsubishi - Tubular - - - Pajero Sport - - - Prata</v>
      </c>
      <c r="AB3368" s="3" t="str">
        <f>VLOOKUP(J3368, sku!B:BM, 64, FALSE)</f>
        <v>Fabricação</v>
      </c>
      <c r="AC3368" s="3" t="str">
        <f>LEFT(pedidos[[#This Row],[SKU]],3)</f>
        <v>XMT</v>
      </c>
      <c r="AD3368" s="36" t="str" cm="1">
        <f t="array" aca="1" ref="AD3368" ca="1">IFERROR(
  INDEX(
    montadora[Montadora],
    MATCH(TRUE,LEFT(J3779,NÚCARACT(montadora[SKU Parcial]))=montadora[SKU Parcial],0)
  ),
  ""
)</f>
        <v/>
      </c>
    </row>
    <row r="3369" spans="1:30" customFormat="1" x14ac:dyDescent="0.25">
      <c r="A3369" s="1" t="s">
        <v>6044</v>
      </c>
      <c r="B3369" s="1" t="s">
        <v>36</v>
      </c>
      <c r="C3369" s="1" t="s">
        <v>1704</v>
      </c>
      <c r="D3369" s="1" t="s">
        <v>319</v>
      </c>
      <c r="E3369" s="1" t="s">
        <v>638</v>
      </c>
      <c r="F3369" s="1" t="s">
        <v>639</v>
      </c>
      <c r="G3369" s="6" t="s">
        <v>11227</v>
      </c>
      <c r="H3369" s="20" t="s">
        <v>30</v>
      </c>
      <c r="I3369" s="1" t="s">
        <v>36</v>
      </c>
      <c r="J3369" s="1" t="s">
        <v>129</v>
      </c>
      <c r="K3369" s="22">
        <v>45790</v>
      </c>
      <c r="L3369" s="16" t="s">
        <v>11229</v>
      </c>
      <c r="M3369" s="26">
        <v>328.8</v>
      </c>
      <c r="N3369" s="20">
        <v>1</v>
      </c>
      <c r="O3369" s="26">
        <v>328.8</v>
      </c>
      <c r="P3369" s="26">
        <v>120</v>
      </c>
      <c r="Q3369" s="26">
        <v>25.02</v>
      </c>
      <c r="R3369" s="26">
        <v>39.46</v>
      </c>
      <c r="S3369" s="26">
        <v>0</v>
      </c>
      <c r="T3369" s="26">
        <v>24.95</v>
      </c>
      <c r="U3369" s="26">
        <v>119.37</v>
      </c>
      <c r="V3369" s="24">
        <v>0.36299999999999999</v>
      </c>
      <c r="W3369" s="1" t="s">
        <v>34</v>
      </c>
      <c r="X3369" s="3"/>
      <c r="Y3369" s="3"/>
      <c r="Z3369" s="5" t="s">
        <v>7980</v>
      </c>
      <c r="AA3369" s="5" t="str">
        <f>VLOOKUP(J3369, sku!B:C, 2, FALSE)</f>
        <v>Travessa Fiat - Smart - - - Strada - 2020+ - Prata</v>
      </c>
      <c r="AB3369" s="3" t="str">
        <f>VLOOKUP(J3369, sku!B:BM, 64, FALSE)</f>
        <v>Fabricação</v>
      </c>
      <c r="AC3369" s="3" t="str">
        <f>LEFT(pedidos[[#This Row],[SKU]],3)</f>
        <v>XFI</v>
      </c>
      <c r="AD3369" s="36" t="str" cm="1">
        <f t="array" aca="1" ref="AD3369" ca="1">IFERROR(
  INDEX(
    montadora[Montadora],
    MATCH(TRUE,LEFT(J3780,NÚCARACT(montadora[SKU Parcial]))=montadora[SKU Parcial],0)
  ),
  ""
)</f>
        <v/>
      </c>
    </row>
    <row r="3370" spans="1:30" customFormat="1" x14ac:dyDescent="0.25">
      <c r="A3370" s="1" t="s">
        <v>6045</v>
      </c>
      <c r="B3370" s="1" t="s">
        <v>6046</v>
      </c>
      <c r="C3370" s="1" t="s">
        <v>6047</v>
      </c>
      <c r="D3370" s="1" t="s">
        <v>617</v>
      </c>
      <c r="E3370" s="1" t="s">
        <v>677</v>
      </c>
      <c r="F3370" s="1" t="s">
        <v>223</v>
      </c>
      <c r="G3370" s="6" t="s">
        <v>11227</v>
      </c>
      <c r="H3370" s="20" t="s">
        <v>30</v>
      </c>
      <c r="I3370" s="1" t="s">
        <v>31</v>
      </c>
      <c r="J3370" s="1" t="s">
        <v>678</v>
      </c>
      <c r="K3370" s="22">
        <v>45790</v>
      </c>
      <c r="L3370" s="16" t="s">
        <v>11229</v>
      </c>
      <c r="M3370" s="26">
        <v>328.8</v>
      </c>
      <c r="N3370" s="20">
        <v>1</v>
      </c>
      <c r="O3370" s="26">
        <v>328.8</v>
      </c>
      <c r="P3370" s="26">
        <v>120</v>
      </c>
      <c r="Q3370" s="26">
        <v>25.02</v>
      </c>
      <c r="R3370" s="26">
        <v>39.46</v>
      </c>
      <c r="S3370" s="26">
        <v>0</v>
      </c>
      <c r="T3370" s="26">
        <v>24.95</v>
      </c>
      <c r="U3370" s="26">
        <v>119.37</v>
      </c>
      <c r="V3370" s="24">
        <v>0.36299999999999999</v>
      </c>
      <c r="W3370" s="1" t="s">
        <v>34</v>
      </c>
      <c r="X3370" s="3"/>
      <c r="Y3370" s="3"/>
      <c r="Z3370" s="5" t="s">
        <v>7980</v>
      </c>
      <c r="AA3370" s="5" t="str">
        <f>VLOOKUP(J3370, sku!B:C, 2, FALSE)</f>
        <v>Travessa Chevrolet - Style - - - Trailblazer - - - Preto</v>
      </c>
      <c r="AB3370" s="3" t="str">
        <f>VLOOKUP(J3370, sku!B:BM, 64, FALSE)</f>
        <v>Fabricação</v>
      </c>
      <c r="AC3370" s="3" t="str">
        <f>LEFT(pedidos[[#This Row],[SKU]],3)</f>
        <v>XGM</v>
      </c>
      <c r="AD3370" s="36" t="str" cm="1">
        <f t="array" aca="1" ref="AD3370" ca="1">IFERROR(
  INDEX(
    montadora[Montadora],
    MATCH(TRUE,LEFT(J3781,NÚCARACT(montadora[SKU Parcial]))=montadora[SKU Parcial],0)
  ),
  ""
)</f>
        <v/>
      </c>
    </row>
    <row r="3371" spans="1:30" customFormat="1" x14ac:dyDescent="0.25">
      <c r="A3371" s="1" t="s">
        <v>6048</v>
      </c>
      <c r="B3371" s="1" t="s">
        <v>36</v>
      </c>
      <c r="C3371" s="1" t="s">
        <v>2230</v>
      </c>
      <c r="D3371" s="1" t="s">
        <v>191</v>
      </c>
      <c r="E3371" s="1" t="s">
        <v>632</v>
      </c>
      <c r="F3371" s="1" t="s">
        <v>633</v>
      </c>
      <c r="G3371" s="6" t="s">
        <v>11227</v>
      </c>
      <c r="H3371" s="20" t="s">
        <v>30</v>
      </c>
      <c r="I3371" s="1" t="s">
        <v>31</v>
      </c>
      <c r="J3371" s="1" t="s">
        <v>634</v>
      </c>
      <c r="K3371" s="22">
        <v>45791</v>
      </c>
      <c r="L3371" s="16" t="s">
        <v>11229</v>
      </c>
      <c r="M3371" s="26">
        <v>328.8</v>
      </c>
      <c r="N3371" s="20">
        <v>1</v>
      </c>
      <c r="O3371" s="26">
        <v>328.8</v>
      </c>
      <c r="P3371" s="26">
        <v>120</v>
      </c>
      <c r="Q3371" s="26">
        <v>25.02</v>
      </c>
      <c r="R3371" s="26">
        <v>39.46</v>
      </c>
      <c r="S3371" s="26">
        <v>0</v>
      </c>
      <c r="T3371" s="26">
        <v>24.95</v>
      </c>
      <c r="U3371" s="26">
        <v>119.37</v>
      </c>
      <c r="V3371" s="24">
        <v>0.36299999999999999</v>
      </c>
      <c r="W3371" s="1" t="s">
        <v>89</v>
      </c>
      <c r="X3371" s="3"/>
      <c r="Y3371" s="3"/>
      <c r="Z3371" s="5" t="s">
        <v>7980</v>
      </c>
      <c r="AA3371" s="5" t="str">
        <f>VLOOKUP(J3371, sku!B:C, 2, FALSE)</f>
        <v>Travessa Mitsubishi - Tubular - - - Pajero TR4 - - - Preto</v>
      </c>
      <c r="AB3371" s="3" t="str">
        <f>VLOOKUP(J3371, sku!B:BM, 64, FALSE)</f>
        <v>Fabricação</v>
      </c>
      <c r="AC3371" s="3" t="str">
        <f>LEFT(pedidos[[#This Row],[SKU]],3)</f>
        <v>XMT</v>
      </c>
      <c r="AD3371" s="36" t="str" cm="1">
        <f t="array" aca="1" ref="AD3371" ca="1">IFERROR(
  INDEX(
    montadora[Montadora],
    MATCH(TRUE,LEFT(#REF!,NÚCARACT(montadora[SKU Parcial]))=montadora[SKU Parcial],0)
  ),
  ""
)</f>
        <v/>
      </c>
    </row>
    <row r="3372" spans="1:30" customFormat="1" x14ac:dyDescent="0.25">
      <c r="A3372" s="1" t="s">
        <v>6049</v>
      </c>
      <c r="B3372" s="1" t="s">
        <v>36</v>
      </c>
      <c r="C3372" s="1" t="s">
        <v>815</v>
      </c>
      <c r="D3372" s="1" t="s">
        <v>830</v>
      </c>
      <c r="E3372" s="1" t="s">
        <v>638</v>
      </c>
      <c r="F3372" s="1" t="s">
        <v>639</v>
      </c>
      <c r="G3372" s="6" t="s">
        <v>11227</v>
      </c>
      <c r="H3372" s="20" t="s">
        <v>30</v>
      </c>
      <c r="I3372" s="1" t="s">
        <v>31</v>
      </c>
      <c r="J3372" s="1" t="s">
        <v>249</v>
      </c>
      <c r="K3372" s="22">
        <v>45796</v>
      </c>
      <c r="L3372" s="16" t="s">
        <v>11229</v>
      </c>
      <c r="M3372" s="26">
        <v>328.8</v>
      </c>
      <c r="N3372" s="20">
        <v>1</v>
      </c>
      <c r="O3372" s="26">
        <v>328.8</v>
      </c>
      <c r="P3372" s="26">
        <v>120</v>
      </c>
      <c r="Q3372" s="26">
        <v>25.02</v>
      </c>
      <c r="R3372" s="26">
        <v>39.46</v>
      </c>
      <c r="S3372" s="26">
        <v>0</v>
      </c>
      <c r="T3372" s="26">
        <v>24.95</v>
      </c>
      <c r="U3372" s="26">
        <v>119.37</v>
      </c>
      <c r="V3372" s="24">
        <v>0.36299999999999999</v>
      </c>
      <c r="W3372" s="1" t="s">
        <v>34</v>
      </c>
      <c r="X3372" s="3"/>
      <c r="Y3372" s="3"/>
      <c r="Z3372" s="5" t="s">
        <v>7980</v>
      </c>
      <c r="AA3372" s="5" t="str">
        <f>VLOOKUP(J3372, sku!B:C, 2, FALSE)</f>
        <v>Travessa Fiat - Smart - - - Strada - 2020+ - Preto</v>
      </c>
      <c r="AB3372" s="3" t="str">
        <f>VLOOKUP(J3372, sku!B:BM, 64, FALSE)</f>
        <v>Fabricação</v>
      </c>
      <c r="AC3372" s="3" t="str">
        <f>LEFT(pedidos[[#This Row],[SKU]],3)</f>
        <v>XFI</v>
      </c>
      <c r="AD3372" s="36" t="str" cm="1">
        <f t="array" aca="1" ref="AD3372" ca="1">IFERROR(
  INDEX(
    montadora[Montadora],
    MATCH(TRUE,LEFT(#REF!,NÚCARACT(montadora[SKU Parcial]))=montadora[SKU Parcial],0)
  ),
  ""
)</f>
        <v/>
      </c>
    </row>
    <row r="3373" spans="1:30" customFormat="1" x14ac:dyDescent="0.25">
      <c r="A3373" s="1" t="s">
        <v>6050</v>
      </c>
      <c r="B3373" s="1" t="s">
        <v>6051</v>
      </c>
      <c r="C3373" s="1" t="s">
        <v>1282</v>
      </c>
      <c r="D3373" s="1" t="s">
        <v>27</v>
      </c>
      <c r="E3373" s="1" t="s">
        <v>122</v>
      </c>
      <c r="F3373" s="1" t="s">
        <v>123</v>
      </c>
      <c r="G3373" s="6" t="s">
        <v>11227</v>
      </c>
      <c r="H3373" s="20" t="s">
        <v>30</v>
      </c>
      <c r="I3373" s="1" t="s">
        <v>31</v>
      </c>
      <c r="J3373" s="1" t="s">
        <v>124</v>
      </c>
      <c r="K3373" s="22">
        <v>45798</v>
      </c>
      <c r="L3373" s="16" t="s">
        <v>11229</v>
      </c>
      <c r="M3373" s="26">
        <v>328.8</v>
      </c>
      <c r="N3373" s="20">
        <v>1</v>
      </c>
      <c r="O3373" s="26">
        <v>328.8</v>
      </c>
      <c r="P3373" s="26">
        <v>120</v>
      </c>
      <c r="Q3373" s="26">
        <v>25.02</v>
      </c>
      <c r="R3373" s="26">
        <v>39.46</v>
      </c>
      <c r="S3373" s="26">
        <v>0</v>
      </c>
      <c r="T3373" s="26">
        <v>24.95</v>
      </c>
      <c r="U3373" s="26">
        <v>119.37</v>
      </c>
      <c r="V3373" s="24">
        <v>0.36299999999999999</v>
      </c>
      <c r="W3373" s="1" t="s">
        <v>34</v>
      </c>
      <c r="X3373" s="3"/>
      <c r="Y3373" s="3"/>
      <c r="Z3373" s="5" t="s">
        <v>7980</v>
      </c>
      <c r="AA3373" s="5" t="str">
        <f>VLOOKUP(J3373, sku!B:C, 2, FALSE)</f>
        <v>Travessa Mitsubishi - Tubular - - - Pajero Sport - - - Preto</v>
      </c>
      <c r="AB3373" s="3" t="str">
        <f>VLOOKUP(J3373, sku!B:BM, 64, FALSE)</f>
        <v>Fabricação</v>
      </c>
      <c r="AC3373" s="3" t="str">
        <f>LEFT(pedidos[[#This Row],[SKU]],3)</f>
        <v>XMT</v>
      </c>
      <c r="AD3373" s="36" t="str" cm="1">
        <f t="array" aca="1" ref="AD3373" ca="1">IFERROR(
  INDEX(
    montadora[Montadora],
    MATCH(TRUE,LEFT(J3782,NÚCARACT(montadora[SKU Parcial]))=montadora[SKU Parcial],0)
  ),
  ""
)</f>
        <v/>
      </c>
    </row>
    <row r="3374" spans="1:30" customFormat="1" x14ac:dyDescent="0.25">
      <c r="A3374" s="1" t="s">
        <v>6052</v>
      </c>
      <c r="B3374" s="1" t="s">
        <v>36</v>
      </c>
      <c r="C3374" s="1" t="s">
        <v>6053</v>
      </c>
      <c r="D3374" s="1" t="s">
        <v>534</v>
      </c>
      <c r="E3374" s="1" t="s">
        <v>632</v>
      </c>
      <c r="F3374" s="1" t="s">
        <v>633</v>
      </c>
      <c r="G3374" s="6" t="s">
        <v>11227</v>
      </c>
      <c r="H3374" s="20" t="s">
        <v>30</v>
      </c>
      <c r="I3374" s="1" t="s">
        <v>31</v>
      </c>
      <c r="J3374" s="1" t="s">
        <v>754</v>
      </c>
      <c r="K3374" s="22">
        <v>45798</v>
      </c>
      <c r="L3374" s="16" t="s">
        <v>11229</v>
      </c>
      <c r="M3374" s="26">
        <v>328.8</v>
      </c>
      <c r="N3374" s="20">
        <v>1</v>
      </c>
      <c r="O3374" s="26">
        <v>354.7</v>
      </c>
      <c r="P3374" s="26">
        <v>120</v>
      </c>
      <c r="Q3374" s="26">
        <v>25.02</v>
      </c>
      <c r="R3374" s="26">
        <v>39.46</v>
      </c>
      <c r="S3374" s="26">
        <v>25.9</v>
      </c>
      <c r="T3374" s="26">
        <v>24.95</v>
      </c>
      <c r="U3374" s="26">
        <v>119.37</v>
      </c>
      <c r="V3374" s="24">
        <v>0.36299999999999999</v>
      </c>
      <c r="W3374" s="1" t="s">
        <v>34</v>
      </c>
      <c r="X3374" s="3"/>
      <c r="Y3374" s="3"/>
      <c r="Z3374" s="5" t="s">
        <v>7980</v>
      </c>
      <c r="AA3374" s="5" t="str">
        <f>VLOOKUP(J3374, sku!B:C, 2, FALSE)</f>
        <v>Travessa Mitsubishi - Tubular - - - Pajero TR4 - - - Grafite</v>
      </c>
      <c r="AB3374" s="3" t="str">
        <f>VLOOKUP(J3374, sku!B:BM, 64, FALSE)</f>
        <v>Fabricação</v>
      </c>
      <c r="AC3374" s="3" t="str">
        <f>LEFT(pedidos[[#This Row],[SKU]],3)</f>
        <v>XMT</v>
      </c>
      <c r="AD3374" s="36" t="str" cm="1">
        <f t="array" aca="1" ref="AD3374" ca="1">IFERROR(
  INDEX(
    montadora[Montadora],
    MATCH(TRUE,LEFT(J3783,NÚCARACT(montadora[SKU Parcial]))=montadora[SKU Parcial],0)
  ),
  ""
)</f>
        <v/>
      </c>
    </row>
    <row r="3375" spans="1:30" customFormat="1" x14ac:dyDescent="0.25">
      <c r="A3375" s="1" t="s">
        <v>6054</v>
      </c>
      <c r="B3375" s="1" t="s">
        <v>6055</v>
      </c>
      <c r="C3375" s="1" t="s">
        <v>6056</v>
      </c>
      <c r="D3375" s="1" t="s">
        <v>27</v>
      </c>
      <c r="E3375" s="1" t="s">
        <v>103</v>
      </c>
      <c r="F3375" s="1" t="s">
        <v>104</v>
      </c>
      <c r="G3375" s="6" t="s">
        <v>11227</v>
      </c>
      <c r="H3375" s="20" t="s">
        <v>30</v>
      </c>
      <c r="I3375" s="1" t="s">
        <v>31</v>
      </c>
      <c r="J3375" s="1" t="s">
        <v>668</v>
      </c>
      <c r="K3375" s="22">
        <v>45801</v>
      </c>
      <c r="L3375" s="16" t="s">
        <v>11229</v>
      </c>
      <c r="M3375" s="26">
        <v>328.8</v>
      </c>
      <c r="N3375" s="20">
        <v>1</v>
      </c>
      <c r="O3375" s="26">
        <v>328.8</v>
      </c>
      <c r="P3375" s="26">
        <v>120</v>
      </c>
      <c r="Q3375" s="26">
        <v>25.02</v>
      </c>
      <c r="R3375" s="26">
        <v>39.46</v>
      </c>
      <c r="S3375" s="26">
        <v>0</v>
      </c>
      <c r="T3375" s="26">
        <v>24.95</v>
      </c>
      <c r="U3375" s="26">
        <v>119.37</v>
      </c>
      <c r="V3375" s="24">
        <v>0.36299999999999999</v>
      </c>
      <c r="W3375" s="1" t="s">
        <v>34</v>
      </c>
      <c r="X3375" s="3"/>
      <c r="Y3375" s="3"/>
      <c r="Z3375" s="5" t="s">
        <v>7980</v>
      </c>
      <c r="AA3375" s="5" t="str">
        <f>VLOOKUP(J3375, sku!B:C, 2, FALSE)</f>
        <v>Travessa Jeep - Style - - - Compass - - - Preto</v>
      </c>
      <c r="AB3375" s="3" t="str">
        <f>VLOOKUP(J3375, sku!B:BM, 64, FALSE)</f>
        <v>Fabricação</v>
      </c>
      <c r="AC3375" s="3" t="str">
        <f>LEFT(pedidos[[#This Row],[SKU]],3)</f>
        <v>XJP</v>
      </c>
      <c r="AD3375" s="36" t="str" cm="1">
        <f t="array" aca="1" ref="AD3375" ca="1">IFERROR(
  INDEX(
    montadora[Montadora],
    MATCH(TRUE,LEFT(#REF!,NÚCARACT(montadora[SKU Parcial]))=montadora[SKU Parcial],0)
  ),
  ""
)</f>
        <v/>
      </c>
    </row>
    <row r="3376" spans="1:30" customFormat="1" x14ac:dyDescent="0.25">
      <c r="A3376" s="1" t="s">
        <v>6057</v>
      </c>
      <c r="B3376" s="1" t="s">
        <v>36</v>
      </c>
      <c r="C3376" s="1" t="s">
        <v>252</v>
      </c>
      <c r="D3376" s="1" t="s">
        <v>643</v>
      </c>
      <c r="E3376" s="1" t="s">
        <v>632</v>
      </c>
      <c r="F3376" s="1" t="s">
        <v>633</v>
      </c>
      <c r="G3376" s="6" t="s">
        <v>11227</v>
      </c>
      <c r="H3376" s="20" t="s">
        <v>30</v>
      </c>
      <c r="I3376" s="1" t="s">
        <v>31</v>
      </c>
      <c r="J3376" s="1" t="s">
        <v>634</v>
      </c>
      <c r="K3376" s="22">
        <v>45801</v>
      </c>
      <c r="L3376" s="16" t="s">
        <v>11229</v>
      </c>
      <c r="M3376" s="26">
        <v>328.8</v>
      </c>
      <c r="N3376" s="20">
        <v>1</v>
      </c>
      <c r="O3376" s="26">
        <v>354.79</v>
      </c>
      <c r="P3376" s="26">
        <v>120</v>
      </c>
      <c r="Q3376" s="26">
        <v>25.02</v>
      </c>
      <c r="R3376" s="26">
        <v>39.46</v>
      </c>
      <c r="S3376" s="26">
        <v>25.99</v>
      </c>
      <c r="T3376" s="26">
        <v>24.95</v>
      </c>
      <c r="U3376" s="26">
        <v>119.37</v>
      </c>
      <c r="V3376" s="24">
        <v>0.36299999999999999</v>
      </c>
      <c r="W3376" s="1" t="s">
        <v>34</v>
      </c>
      <c r="X3376" s="3"/>
      <c r="Y3376" s="3"/>
      <c r="Z3376" s="5" t="s">
        <v>7980</v>
      </c>
      <c r="AA3376" s="5" t="str">
        <f>VLOOKUP(J3376, sku!B:C, 2, FALSE)</f>
        <v>Travessa Mitsubishi - Tubular - - - Pajero TR4 - - - Preto</v>
      </c>
      <c r="AB3376" s="3" t="str">
        <f>VLOOKUP(J3376, sku!B:BM, 64, FALSE)</f>
        <v>Fabricação</v>
      </c>
      <c r="AC3376" s="3" t="str">
        <f>LEFT(pedidos[[#This Row],[SKU]],3)</f>
        <v>XMT</v>
      </c>
      <c r="AD3376" s="36" t="str" cm="1">
        <f t="array" aca="1" ref="AD3376" ca="1">IFERROR(
  INDEX(
    montadora[Montadora],
    MATCH(TRUE,LEFT(#REF!,NÚCARACT(montadora[SKU Parcial]))=montadora[SKU Parcial],0)
  ),
  ""
)</f>
        <v/>
      </c>
    </row>
    <row r="3377" spans="1:30" customFormat="1" x14ac:dyDescent="0.25">
      <c r="A3377" s="1" t="s">
        <v>6058</v>
      </c>
      <c r="B3377" s="1" t="s">
        <v>6059</v>
      </c>
      <c r="C3377" s="1" t="s">
        <v>6060</v>
      </c>
      <c r="D3377" s="1" t="s">
        <v>138</v>
      </c>
      <c r="E3377" s="1" t="s">
        <v>122</v>
      </c>
      <c r="F3377" s="1" t="s">
        <v>123</v>
      </c>
      <c r="G3377" s="6" t="s">
        <v>11227</v>
      </c>
      <c r="H3377" s="20" t="s">
        <v>30</v>
      </c>
      <c r="I3377" s="1" t="s">
        <v>36</v>
      </c>
      <c r="J3377" s="1" t="s">
        <v>758</v>
      </c>
      <c r="K3377" s="22">
        <v>45803</v>
      </c>
      <c r="L3377" s="16" t="s">
        <v>11229</v>
      </c>
      <c r="M3377" s="26">
        <v>328.8</v>
      </c>
      <c r="N3377" s="20">
        <v>1</v>
      </c>
      <c r="O3377" s="26">
        <v>328.8</v>
      </c>
      <c r="P3377" s="26">
        <v>120</v>
      </c>
      <c r="Q3377" s="26">
        <v>25.02</v>
      </c>
      <c r="R3377" s="26">
        <v>39.46</v>
      </c>
      <c r="S3377" s="26">
        <v>0</v>
      </c>
      <c r="T3377" s="26">
        <v>24.95</v>
      </c>
      <c r="U3377" s="26">
        <v>119.37</v>
      </c>
      <c r="V3377" s="24">
        <v>0.36299999999999999</v>
      </c>
      <c r="W3377" s="1" t="s">
        <v>34</v>
      </c>
      <c r="X3377" s="3"/>
      <c r="Y3377" s="3"/>
      <c r="Z3377" s="5" t="s">
        <v>7980</v>
      </c>
      <c r="AA3377" s="5" t="str">
        <f>VLOOKUP(J3377, sku!B:C, 2, FALSE)</f>
        <v>Travessa Mitsubishi - Tubular - - - Pajero Sport - - - Prata</v>
      </c>
      <c r="AB3377" s="3" t="str">
        <f>VLOOKUP(J3377, sku!B:BM, 64, FALSE)</f>
        <v>Fabricação</v>
      </c>
      <c r="AC3377" s="3" t="str">
        <f>LEFT(pedidos[[#This Row],[SKU]],3)</f>
        <v>XMT</v>
      </c>
      <c r="AD3377" s="36" t="str" cm="1">
        <f t="array" aca="1" ref="AD3377" ca="1">IFERROR(
  INDEX(
    montadora[Montadora],
    MATCH(TRUE,LEFT(J3784,NÚCARACT(montadora[SKU Parcial]))=montadora[SKU Parcial],0)
  ),
  ""
)</f>
        <v/>
      </c>
    </row>
    <row r="3378" spans="1:30" customFormat="1" x14ac:dyDescent="0.25">
      <c r="A3378" s="1" t="s">
        <v>6061</v>
      </c>
      <c r="B3378" s="1" t="s">
        <v>6062</v>
      </c>
      <c r="C3378" s="1" t="s">
        <v>6063</v>
      </c>
      <c r="D3378" s="1" t="s">
        <v>38</v>
      </c>
      <c r="E3378" s="1" t="s">
        <v>632</v>
      </c>
      <c r="F3378" s="1" t="s">
        <v>633</v>
      </c>
      <c r="G3378" s="6" t="s">
        <v>11227</v>
      </c>
      <c r="H3378" s="20" t="s">
        <v>30</v>
      </c>
      <c r="I3378" s="1" t="s">
        <v>31</v>
      </c>
      <c r="J3378" s="1" t="s">
        <v>634</v>
      </c>
      <c r="K3378" s="22">
        <v>45804</v>
      </c>
      <c r="L3378" s="16" t="s">
        <v>11229</v>
      </c>
      <c r="M3378" s="26">
        <v>328.8</v>
      </c>
      <c r="N3378" s="20">
        <v>1</v>
      </c>
      <c r="O3378" s="26">
        <v>328.8</v>
      </c>
      <c r="P3378" s="26">
        <v>120</v>
      </c>
      <c r="Q3378" s="26">
        <v>25.02</v>
      </c>
      <c r="R3378" s="26">
        <v>39.46</v>
      </c>
      <c r="S3378" s="26">
        <v>0</v>
      </c>
      <c r="T3378" s="26">
        <v>24.95</v>
      </c>
      <c r="U3378" s="26">
        <v>119.37</v>
      </c>
      <c r="V3378" s="24">
        <v>0.36299999999999999</v>
      </c>
      <c r="W3378" s="1" t="s">
        <v>34</v>
      </c>
      <c r="X3378" s="3"/>
      <c r="Y3378" s="3"/>
      <c r="Z3378" s="5" t="s">
        <v>7980</v>
      </c>
      <c r="AA3378" s="5" t="str">
        <f>VLOOKUP(J3378, sku!B:C, 2, FALSE)</f>
        <v>Travessa Mitsubishi - Tubular - - - Pajero TR4 - - - Preto</v>
      </c>
      <c r="AB3378" s="3" t="str">
        <f>VLOOKUP(J3378, sku!B:BM, 64, FALSE)</f>
        <v>Fabricação</v>
      </c>
      <c r="AC3378" s="3" t="str">
        <f>LEFT(pedidos[[#This Row],[SKU]],3)</f>
        <v>XMT</v>
      </c>
      <c r="AD3378" s="36" t="str" cm="1">
        <f t="array" aca="1" ref="AD3378" ca="1">IFERROR(
  INDEX(
    montadora[Montadora],
    MATCH(TRUE,LEFT(J3785,NÚCARACT(montadora[SKU Parcial]))=montadora[SKU Parcial],0)
  ),
  ""
)</f>
        <v/>
      </c>
    </row>
    <row r="3379" spans="1:30" customFormat="1" x14ac:dyDescent="0.25">
      <c r="A3379" s="1" t="s">
        <v>6064</v>
      </c>
      <c r="B3379" s="1" t="s">
        <v>36</v>
      </c>
      <c r="C3379" s="1" t="s">
        <v>6065</v>
      </c>
      <c r="D3379" s="1" t="s">
        <v>188</v>
      </c>
      <c r="E3379" s="1" t="s">
        <v>334</v>
      </c>
      <c r="F3379" s="1" t="s">
        <v>335</v>
      </c>
      <c r="G3379" s="6" t="s">
        <v>11227</v>
      </c>
      <c r="H3379" s="20" t="s">
        <v>30</v>
      </c>
      <c r="I3379" s="1" t="s">
        <v>36</v>
      </c>
      <c r="J3379" s="1" t="s">
        <v>668</v>
      </c>
      <c r="K3379" s="22">
        <v>45805</v>
      </c>
      <c r="L3379" s="16" t="s">
        <v>11229</v>
      </c>
      <c r="M3379" s="26">
        <v>328.8</v>
      </c>
      <c r="N3379" s="20">
        <v>1</v>
      </c>
      <c r="O3379" s="26">
        <v>344.79</v>
      </c>
      <c r="P3379" s="26">
        <v>120</v>
      </c>
      <c r="Q3379" s="26">
        <v>25.02</v>
      </c>
      <c r="R3379" s="26">
        <v>39.46</v>
      </c>
      <c r="S3379" s="26">
        <v>15.99</v>
      </c>
      <c r="T3379" s="26">
        <v>24.95</v>
      </c>
      <c r="U3379" s="26">
        <v>119.37</v>
      </c>
      <c r="V3379" s="24">
        <v>0.36299999999999999</v>
      </c>
      <c r="W3379" s="1" t="s">
        <v>34</v>
      </c>
      <c r="X3379" s="3"/>
      <c r="Y3379" s="3"/>
      <c r="Z3379" s="5" t="s">
        <v>7980</v>
      </c>
      <c r="AA3379" s="5" t="str">
        <f>VLOOKUP(J3379, sku!B:C, 2, FALSE)</f>
        <v>Travessa Jeep - Style - - - Compass - - - Preto</v>
      </c>
      <c r="AB3379" s="3" t="str">
        <f>VLOOKUP(J3379, sku!B:BM, 64, FALSE)</f>
        <v>Fabricação</v>
      </c>
      <c r="AC3379" s="3" t="str">
        <f>LEFT(pedidos[[#This Row],[SKU]],3)</f>
        <v>XJP</v>
      </c>
      <c r="AD3379" s="36" t="str" cm="1">
        <f t="array" aca="1" ref="AD3379" ca="1">IFERROR(
  INDEX(
    montadora[Montadora],
    MATCH(TRUE,LEFT(J3786,NÚCARACT(montadora[SKU Parcial]))=montadora[SKU Parcial],0)
  ),
  ""
)</f>
        <v/>
      </c>
    </row>
    <row r="3380" spans="1:30" customFormat="1" x14ac:dyDescent="0.25">
      <c r="A3380" s="1" t="s">
        <v>6066</v>
      </c>
      <c r="B3380" s="1" t="s">
        <v>36</v>
      </c>
      <c r="C3380" s="1" t="s">
        <v>6067</v>
      </c>
      <c r="D3380" s="1" t="s">
        <v>534</v>
      </c>
      <c r="E3380" s="1" t="s">
        <v>122</v>
      </c>
      <c r="F3380" s="1" t="s">
        <v>123</v>
      </c>
      <c r="G3380" s="6" t="s">
        <v>11227</v>
      </c>
      <c r="H3380" s="20" t="s">
        <v>30</v>
      </c>
      <c r="I3380" s="1" t="s">
        <v>36</v>
      </c>
      <c r="J3380" s="1" t="s">
        <v>758</v>
      </c>
      <c r="K3380" s="22">
        <v>45806</v>
      </c>
      <c r="L3380" s="16" t="s">
        <v>11229</v>
      </c>
      <c r="M3380" s="26">
        <v>328.8</v>
      </c>
      <c r="N3380" s="20">
        <v>1</v>
      </c>
      <c r="O3380" s="26">
        <v>365.79</v>
      </c>
      <c r="P3380" s="26">
        <v>120</v>
      </c>
      <c r="Q3380" s="26">
        <v>25.02</v>
      </c>
      <c r="R3380" s="26">
        <v>39.46</v>
      </c>
      <c r="S3380" s="26">
        <v>36.99</v>
      </c>
      <c r="T3380" s="26">
        <v>24.95</v>
      </c>
      <c r="U3380" s="26">
        <v>119.37</v>
      </c>
      <c r="V3380" s="24">
        <v>0.36299999999999999</v>
      </c>
      <c r="W3380" s="1" t="s">
        <v>34</v>
      </c>
      <c r="X3380" s="3"/>
      <c r="Y3380" s="3"/>
      <c r="Z3380" s="5" t="s">
        <v>7980</v>
      </c>
      <c r="AA3380" s="5" t="str">
        <f>VLOOKUP(J3380, sku!B:C, 2, FALSE)</f>
        <v>Travessa Mitsubishi - Tubular - - - Pajero Sport - - - Prata</v>
      </c>
      <c r="AB3380" s="3" t="str">
        <f>VLOOKUP(J3380, sku!B:BM, 64, FALSE)</f>
        <v>Fabricação</v>
      </c>
      <c r="AC3380" s="3" t="str">
        <f>LEFT(pedidos[[#This Row],[SKU]],3)</f>
        <v>XMT</v>
      </c>
      <c r="AD3380" s="36" t="str" cm="1">
        <f t="array" aca="1" ref="AD3380" ca="1">IFERROR(
  INDEX(
    montadora[Montadora],
    MATCH(TRUE,LEFT(J3787,NÚCARACT(montadora[SKU Parcial]))=montadora[SKU Parcial],0)
  ),
  ""
)</f>
        <v/>
      </c>
    </row>
    <row r="3381" spans="1:30" customFormat="1" x14ac:dyDescent="0.25">
      <c r="A3381" s="1" t="s">
        <v>5665</v>
      </c>
      <c r="B3381" s="1" t="s">
        <v>36</v>
      </c>
      <c r="C3381" s="1" t="s">
        <v>5666</v>
      </c>
      <c r="D3381" s="1" t="s">
        <v>538</v>
      </c>
      <c r="E3381" s="1" t="s">
        <v>3172</v>
      </c>
      <c r="F3381" s="1" t="s">
        <v>2543</v>
      </c>
      <c r="G3381" s="6" t="s">
        <v>11227</v>
      </c>
      <c r="H3381" s="2" t="s">
        <v>47</v>
      </c>
      <c r="I3381" s="1" t="s">
        <v>36</v>
      </c>
      <c r="J3381" s="1" t="s">
        <v>2798</v>
      </c>
      <c r="K3381" s="4">
        <v>45824</v>
      </c>
      <c r="L3381" s="16" t="s">
        <v>11229</v>
      </c>
      <c r="M3381" s="26">
        <v>59.8</v>
      </c>
      <c r="N3381" s="2">
        <v>1</v>
      </c>
      <c r="O3381" s="26">
        <v>114.79</v>
      </c>
      <c r="P3381" s="26">
        <v>30</v>
      </c>
      <c r="Q3381" s="26">
        <v>4.92</v>
      </c>
      <c r="R3381" s="26">
        <v>16.920000000000002</v>
      </c>
      <c r="S3381" s="26">
        <v>54.99</v>
      </c>
      <c r="T3381" s="26">
        <v>0</v>
      </c>
      <c r="U3381" s="26">
        <v>7.96</v>
      </c>
      <c r="V3381" s="10">
        <v>0.1331</v>
      </c>
      <c r="W3381" s="1" t="s">
        <v>34</v>
      </c>
      <c r="X3381" s="3"/>
      <c r="Y3381" s="3"/>
      <c r="Z3381" s="5" t="s">
        <v>7980</v>
      </c>
      <c r="AA3381" s="5" t="str">
        <f>VLOOKUP(J3381, sku!B:C, 2, FALSE)</f>
        <v>Super Led C6 Vclear - HB3 / 9005</v>
      </c>
      <c r="AB3381" s="3" t="str">
        <f>VLOOKUP(J3381, sku!B:BM, 64, FALSE)</f>
        <v>Revenda</v>
      </c>
      <c r="AC3381" s="3" t="str">
        <f>LEFT(pedidos[[#This Row],[SKU]],3)</f>
        <v>VL-</v>
      </c>
      <c r="AD3381" s="36" t="str" cm="1">
        <f t="array" aca="1" ref="AD3381" ca="1">IFERROR(
  INDEX(
    montadora[Montadora],
    MATCH(TRUE,LEFT(J3788,NÚCARACT(montadora[SKU Parcial]))=montadora[SKU Parcial],0)
  ),
  ""
)</f>
        <v/>
      </c>
    </row>
    <row r="3382" spans="1:30" customFormat="1" x14ac:dyDescent="0.25">
      <c r="A3382" s="1" t="s">
        <v>6070</v>
      </c>
      <c r="B3382" s="1" t="s">
        <v>6071</v>
      </c>
      <c r="C3382" s="1" t="s">
        <v>1343</v>
      </c>
      <c r="D3382" s="1" t="s">
        <v>27</v>
      </c>
      <c r="E3382" s="1" t="s">
        <v>86</v>
      </c>
      <c r="F3382" s="1" t="s">
        <v>87</v>
      </c>
      <c r="G3382" s="6" t="s">
        <v>11227</v>
      </c>
      <c r="H3382" s="20" t="s">
        <v>47</v>
      </c>
      <c r="I3382" s="1" t="s">
        <v>31</v>
      </c>
      <c r="J3382" s="1" t="s">
        <v>1957</v>
      </c>
      <c r="K3382" s="22">
        <v>45803</v>
      </c>
      <c r="L3382" s="20" t="s">
        <v>33</v>
      </c>
      <c r="M3382" s="26">
        <v>337.8</v>
      </c>
      <c r="N3382" s="20">
        <v>1</v>
      </c>
      <c r="O3382" s="26">
        <v>339.19</v>
      </c>
      <c r="P3382" s="26">
        <v>120</v>
      </c>
      <c r="Q3382" s="26">
        <v>0</v>
      </c>
      <c r="R3382" s="26">
        <v>57.43</v>
      </c>
      <c r="S3382" s="26">
        <v>1.39</v>
      </c>
      <c r="T3382" s="26">
        <v>12.51</v>
      </c>
      <c r="U3382" s="26">
        <v>122.15</v>
      </c>
      <c r="V3382" s="24">
        <v>0.36159999999999998</v>
      </c>
      <c r="W3382" s="1" t="s">
        <v>34</v>
      </c>
      <c r="X3382" s="3"/>
      <c r="Y3382" s="3"/>
      <c r="Z3382" s="5" t="s">
        <v>7980</v>
      </c>
      <c r="AA3382" s="5" t="str">
        <f>VLOOKUP(J3382, sku!B:C, 2, FALSE)</f>
        <v>Travessa Jeep - Style - - - Compass - - - Prata</v>
      </c>
      <c r="AB3382" s="3" t="str">
        <f>VLOOKUP(J3382, sku!B:BM, 64, FALSE)</f>
        <v>Fabricação</v>
      </c>
      <c r="AC3382" s="3" t="str">
        <f>LEFT(pedidos[[#This Row],[SKU]],3)</f>
        <v>XJP</v>
      </c>
      <c r="AD3382" s="36" t="str" cm="1">
        <f t="array" aca="1" ref="AD3382" ca="1">IFERROR(
  INDEX(
    montadora[Montadora],
    MATCH(TRUE,LEFT(#REF!,NÚCARACT(montadora[SKU Parcial]))=montadora[SKU Parcial],0)
  ),
  ""
)</f>
        <v/>
      </c>
    </row>
    <row r="3383" spans="1:30" customFormat="1" x14ac:dyDescent="0.25">
      <c r="A3383" s="1" t="s">
        <v>3647</v>
      </c>
      <c r="B3383" s="1" t="s">
        <v>3648</v>
      </c>
      <c r="C3383" s="1" t="s">
        <v>342</v>
      </c>
      <c r="D3383" s="1" t="s">
        <v>191</v>
      </c>
      <c r="E3383" s="1" t="s">
        <v>103</v>
      </c>
      <c r="F3383" s="1" t="s">
        <v>104</v>
      </c>
      <c r="G3383" s="6" t="s">
        <v>11227</v>
      </c>
      <c r="H3383" s="20" t="s">
        <v>30</v>
      </c>
      <c r="I3383" s="1" t="s">
        <v>31</v>
      </c>
      <c r="J3383" s="1" t="s">
        <v>1957</v>
      </c>
      <c r="K3383" s="22">
        <v>45832</v>
      </c>
      <c r="L3383" s="16" t="s">
        <v>11229</v>
      </c>
      <c r="M3383" s="26">
        <v>330.28</v>
      </c>
      <c r="N3383" s="20">
        <v>1</v>
      </c>
      <c r="O3383" s="26">
        <v>330.28</v>
      </c>
      <c r="P3383" s="26">
        <v>120</v>
      </c>
      <c r="Q3383" s="26">
        <v>27.15</v>
      </c>
      <c r="R3383" s="26">
        <v>39.630000000000003</v>
      </c>
      <c r="S3383" s="26">
        <v>0</v>
      </c>
      <c r="T3383" s="26">
        <v>24.95</v>
      </c>
      <c r="U3383" s="26">
        <v>118.55</v>
      </c>
      <c r="V3383" s="24">
        <v>0.3589</v>
      </c>
      <c r="W3383" s="1" t="s">
        <v>34</v>
      </c>
      <c r="X3383" s="3"/>
      <c r="Y3383" s="3"/>
      <c r="Z3383" s="5" t="s">
        <v>7980</v>
      </c>
      <c r="AA3383" s="5" t="str">
        <f>VLOOKUP(J3383, sku!B:C, 2, FALSE)</f>
        <v>Travessa Jeep - Style - - - Compass - - - Prata</v>
      </c>
      <c r="AB3383" s="3" t="str">
        <f>VLOOKUP(J3383, sku!B:BM, 64, FALSE)</f>
        <v>Fabricação</v>
      </c>
      <c r="AC3383" s="3" t="str">
        <f>LEFT(pedidos[[#This Row],[SKU]],3)</f>
        <v>XJP</v>
      </c>
      <c r="AD3383" s="36" t="str" cm="1">
        <f t="array" aca="1" ref="AD3383" ca="1">IFERROR(
  INDEX(
    montadora[Montadora],
    MATCH(TRUE,LEFT(#REF!,NÚCARACT(montadora[SKU Parcial]))=montadora[SKU Parcial],0)
  ),
  ""
)</f>
        <v/>
      </c>
    </row>
    <row r="3384" spans="1:30" customFormat="1" x14ac:dyDescent="0.25">
      <c r="A3384" s="1" t="s">
        <v>3649</v>
      </c>
      <c r="B3384" s="1" t="s">
        <v>36</v>
      </c>
      <c r="C3384" s="1" t="s">
        <v>829</v>
      </c>
      <c r="D3384" s="1" t="s">
        <v>358</v>
      </c>
      <c r="E3384" s="1" t="s">
        <v>103</v>
      </c>
      <c r="F3384" s="1" t="s">
        <v>104</v>
      </c>
      <c r="G3384" s="6" t="s">
        <v>11227</v>
      </c>
      <c r="H3384" s="20" t="s">
        <v>30</v>
      </c>
      <c r="I3384" s="1" t="s">
        <v>31</v>
      </c>
      <c r="J3384" s="1" t="s">
        <v>241</v>
      </c>
      <c r="K3384" s="22">
        <v>45832</v>
      </c>
      <c r="L3384" s="16" t="s">
        <v>11229</v>
      </c>
      <c r="M3384" s="26">
        <v>330.28</v>
      </c>
      <c r="N3384" s="20">
        <v>1</v>
      </c>
      <c r="O3384" s="26">
        <v>330.28</v>
      </c>
      <c r="P3384" s="26">
        <v>120</v>
      </c>
      <c r="Q3384" s="26">
        <v>27.15</v>
      </c>
      <c r="R3384" s="26">
        <v>39.630000000000003</v>
      </c>
      <c r="S3384" s="26">
        <v>0</v>
      </c>
      <c r="T3384" s="26">
        <v>24.95</v>
      </c>
      <c r="U3384" s="26">
        <v>118.55</v>
      </c>
      <c r="V3384" s="24">
        <v>0.3589</v>
      </c>
      <c r="W3384" s="1" t="s">
        <v>34</v>
      </c>
      <c r="X3384" s="3"/>
      <c r="Y3384" s="3"/>
      <c r="Z3384" s="5" t="s">
        <v>7980</v>
      </c>
      <c r="AA3384" s="5" t="str">
        <f>VLOOKUP(J3384, sku!B:C, 2, FALSE)</f>
        <v>Travessa Ford - Style - - - Ecosport - - - Prata</v>
      </c>
      <c r="AB3384" s="3" t="str">
        <f>VLOOKUP(J3384, sku!B:BM, 64, FALSE)</f>
        <v>Fabricação</v>
      </c>
      <c r="AC3384" s="3" t="str">
        <f>LEFT(pedidos[[#This Row],[SKU]],3)</f>
        <v>XFO</v>
      </c>
      <c r="AD3384" s="36" t="str" cm="1">
        <f t="array" aca="1" ref="AD3384" ca="1">IFERROR(
  INDEX(
    montadora[Montadora],
    MATCH(TRUE,LEFT(#REF!,NÚCARACT(montadora[SKU Parcial]))=montadora[SKU Parcial],0)
  ),
  ""
)</f>
        <v/>
      </c>
    </row>
    <row r="3385" spans="1:30" customFormat="1" x14ac:dyDescent="0.25">
      <c r="A3385" s="1" t="s">
        <v>3650</v>
      </c>
      <c r="B3385" s="1" t="s">
        <v>3651</v>
      </c>
      <c r="C3385" s="1" t="s">
        <v>3652</v>
      </c>
      <c r="D3385" s="1" t="s">
        <v>138</v>
      </c>
      <c r="E3385" s="1" t="s">
        <v>103</v>
      </c>
      <c r="F3385" s="1" t="s">
        <v>104</v>
      </c>
      <c r="G3385" s="6" t="s">
        <v>11227</v>
      </c>
      <c r="H3385" s="20" t="s">
        <v>30</v>
      </c>
      <c r="I3385" s="1" t="s">
        <v>31</v>
      </c>
      <c r="J3385" s="1" t="s">
        <v>618</v>
      </c>
      <c r="K3385" s="22">
        <v>45836</v>
      </c>
      <c r="L3385" s="16" t="s">
        <v>11229</v>
      </c>
      <c r="M3385" s="26">
        <v>329.8</v>
      </c>
      <c r="N3385" s="20">
        <v>1</v>
      </c>
      <c r="O3385" s="26">
        <v>329.8</v>
      </c>
      <c r="P3385" s="26">
        <v>120</v>
      </c>
      <c r="Q3385" s="26">
        <v>27.11</v>
      </c>
      <c r="R3385" s="26">
        <v>39.58</v>
      </c>
      <c r="S3385" s="26">
        <v>0</v>
      </c>
      <c r="T3385" s="26">
        <v>24.95</v>
      </c>
      <c r="U3385" s="26">
        <v>118.16</v>
      </c>
      <c r="V3385" s="24">
        <v>0.35830000000000001</v>
      </c>
      <c r="W3385" s="1" t="s">
        <v>34</v>
      </c>
      <c r="X3385" s="3"/>
      <c r="Y3385" s="3"/>
      <c r="Z3385" s="5" t="s">
        <v>7980</v>
      </c>
      <c r="AA3385" s="5" t="str">
        <f>VLOOKUP(J3385, sku!B:C, 2, FALSE)</f>
        <v>Travessa Nissan - Style - - - Kicks - - - Preto</v>
      </c>
      <c r="AB3385" s="3" t="str">
        <f>VLOOKUP(J3385, sku!B:BM, 64, FALSE)</f>
        <v>Fabricação</v>
      </c>
      <c r="AC3385" s="3" t="str">
        <f>LEFT(pedidos[[#This Row],[SKU]],3)</f>
        <v>XNS</v>
      </c>
      <c r="AD3385" s="36" t="str" cm="1">
        <f t="array" aca="1" ref="AD3385" ca="1">IFERROR(
  INDEX(
    montadora[Montadora],
    MATCH(TRUE,LEFT(#REF!,NÚCARACT(montadora[SKU Parcial]))=montadora[SKU Parcial],0)
  ),
  ""
)</f>
        <v/>
      </c>
    </row>
    <row r="3386" spans="1:30" customFormat="1" x14ac:dyDescent="0.25">
      <c r="A3386" s="1" t="s">
        <v>3653</v>
      </c>
      <c r="B3386" s="1" t="s">
        <v>36</v>
      </c>
      <c r="C3386" s="1" t="s">
        <v>3654</v>
      </c>
      <c r="D3386" s="1" t="s">
        <v>27</v>
      </c>
      <c r="E3386" s="1" t="s">
        <v>103</v>
      </c>
      <c r="F3386" s="1" t="s">
        <v>104</v>
      </c>
      <c r="G3386" s="6" t="s">
        <v>11227</v>
      </c>
      <c r="H3386" s="20" t="s">
        <v>30</v>
      </c>
      <c r="I3386" s="1" t="s">
        <v>31</v>
      </c>
      <c r="J3386" s="1" t="s">
        <v>611</v>
      </c>
      <c r="K3386" s="22">
        <v>45837</v>
      </c>
      <c r="L3386" s="16" t="s">
        <v>11229</v>
      </c>
      <c r="M3386" s="26">
        <v>329.8</v>
      </c>
      <c r="N3386" s="20">
        <v>1</v>
      </c>
      <c r="O3386" s="26">
        <v>329.8</v>
      </c>
      <c r="P3386" s="26">
        <v>120</v>
      </c>
      <c r="Q3386" s="26">
        <v>27.11</v>
      </c>
      <c r="R3386" s="26">
        <v>39.58</v>
      </c>
      <c r="S3386" s="26">
        <v>0</v>
      </c>
      <c r="T3386" s="26">
        <v>24.95</v>
      </c>
      <c r="U3386" s="26">
        <v>118.16</v>
      </c>
      <c r="V3386" s="24">
        <v>0.35830000000000001</v>
      </c>
      <c r="W3386" s="1" t="s">
        <v>34</v>
      </c>
      <c r="X3386" s="3"/>
      <c r="Y3386" s="3"/>
      <c r="Z3386" s="5" t="s">
        <v>7980</v>
      </c>
      <c r="AA3386" s="5" t="str">
        <f>VLOOKUP(J3386, sku!B:C, 2, FALSE)</f>
        <v>Travessa Chevrolet - Style - - - Spin - - - Prata</v>
      </c>
      <c r="AB3386" s="3" t="str">
        <f>VLOOKUP(J3386, sku!B:BM, 64, FALSE)</f>
        <v>Fabricação</v>
      </c>
      <c r="AC3386" s="3" t="str">
        <f>LEFT(pedidos[[#This Row],[SKU]],3)</f>
        <v>XGM</v>
      </c>
      <c r="AD3386" s="36" t="str" cm="1">
        <f t="array" aca="1" ref="AD3386" ca="1">IFERROR(
  INDEX(
    montadora[Montadora],
    MATCH(TRUE,LEFT(#REF!,NÚCARACT(montadora[SKU Parcial]))=montadora[SKU Parcial],0)
  ),
  ""
)</f>
        <v/>
      </c>
    </row>
    <row r="3387" spans="1:30" customFormat="1" x14ac:dyDescent="0.25">
      <c r="A3387" s="1" t="s">
        <v>3655</v>
      </c>
      <c r="B3387" s="1" t="s">
        <v>3656</v>
      </c>
      <c r="C3387" s="1" t="s">
        <v>3657</v>
      </c>
      <c r="D3387" s="1" t="s">
        <v>138</v>
      </c>
      <c r="E3387" s="1" t="s">
        <v>103</v>
      </c>
      <c r="F3387" s="1" t="s">
        <v>104</v>
      </c>
      <c r="G3387" s="6" t="s">
        <v>11227</v>
      </c>
      <c r="H3387" s="20" t="s">
        <v>30</v>
      </c>
      <c r="I3387" s="1" t="s">
        <v>31</v>
      </c>
      <c r="J3387" s="1" t="s">
        <v>668</v>
      </c>
      <c r="K3387" s="22">
        <v>45838</v>
      </c>
      <c r="L3387" s="16" t="s">
        <v>11229</v>
      </c>
      <c r="M3387" s="26">
        <v>329.8</v>
      </c>
      <c r="N3387" s="20">
        <v>1</v>
      </c>
      <c r="O3387" s="26">
        <v>329.8</v>
      </c>
      <c r="P3387" s="26">
        <v>120</v>
      </c>
      <c r="Q3387" s="26">
        <v>27.11</v>
      </c>
      <c r="R3387" s="26">
        <v>39.58</v>
      </c>
      <c r="S3387" s="26">
        <v>0</v>
      </c>
      <c r="T3387" s="26">
        <v>24.95</v>
      </c>
      <c r="U3387" s="26">
        <v>118.16</v>
      </c>
      <c r="V3387" s="24">
        <v>0.35830000000000001</v>
      </c>
      <c r="W3387" s="1" t="s">
        <v>34</v>
      </c>
      <c r="X3387" s="3"/>
      <c r="Y3387" s="3"/>
      <c r="Z3387" s="5" t="s">
        <v>7980</v>
      </c>
      <c r="AA3387" s="5" t="str">
        <f>VLOOKUP(J3387, sku!B:C, 2, FALSE)</f>
        <v>Travessa Jeep - Style - - - Compass - - - Preto</v>
      </c>
      <c r="AB3387" s="3" t="str">
        <f>VLOOKUP(J3387, sku!B:BM, 64, FALSE)</f>
        <v>Fabricação</v>
      </c>
      <c r="AC3387" s="3" t="str">
        <f>LEFT(pedidos[[#This Row],[SKU]],3)</f>
        <v>XJP</v>
      </c>
      <c r="AD3387" s="36" t="str" cm="1">
        <f t="array" aca="1" ref="AD3387" ca="1">IFERROR(
  INDEX(
    montadora[Montadora],
    MATCH(TRUE,LEFT(#REF!,NÚCARACT(montadora[SKU Parcial]))=montadora[SKU Parcial],0)
  ),
  ""
)</f>
        <v/>
      </c>
    </row>
    <row r="3388" spans="1:30" customFormat="1" x14ac:dyDescent="0.25">
      <c r="A3388" s="1" t="s">
        <v>6074</v>
      </c>
      <c r="B3388" s="1" t="s">
        <v>6075</v>
      </c>
      <c r="C3388" s="1" t="s">
        <v>36</v>
      </c>
      <c r="D3388" s="1" t="s">
        <v>27</v>
      </c>
      <c r="E3388" s="1" t="s">
        <v>4028</v>
      </c>
      <c r="F3388" s="1" t="s">
        <v>104</v>
      </c>
      <c r="G3388" s="6" t="s">
        <v>11227</v>
      </c>
      <c r="H3388" s="20" t="s">
        <v>47</v>
      </c>
      <c r="I3388" s="1" t="s">
        <v>31</v>
      </c>
      <c r="J3388" s="1" t="s">
        <v>618</v>
      </c>
      <c r="K3388" s="22">
        <v>45779</v>
      </c>
      <c r="L3388" s="20" t="s">
        <v>33</v>
      </c>
      <c r="M3388" s="26">
        <v>338.8</v>
      </c>
      <c r="N3388" s="20">
        <v>1</v>
      </c>
      <c r="O3388" s="26">
        <v>340.39</v>
      </c>
      <c r="P3388" s="26">
        <v>120</v>
      </c>
      <c r="Q3388" s="26">
        <v>0</v>
      </c>
      <c r="R3388" s="26">
        <v>57.6</v>
      </c>
      <c r="S3388" s="26">
        <v>1.59</v>
      </c>
      <c r="T3388" s="26">
        <v>14.31</v>
      </c>
      <c r="U3388" s="26">
        <v>121.11</v>
      </c>
      <c r="V3388" s="24">
        <v>0.35749999999999998</v>
      </c>
      <c r="W3388" s="1" t="s">
        <v>89</v>
      </c>
      <c r="X3388" s="3"/>
      <c r="Y3388" s="3"/>
      <c r="Z3388" s="5" t="s">
        <v>7980</v>
      </c>
      <c r="AA3388" s="5" t="str">
        <f>VLOOKUP(J3388, sku!B:C, 2, FALSE)</f>
        <v>Travessa Nissan - Style - - - Kicks - - - Preto</v>
      </c>
      <c r="AB3388" s="3" t="str">
        <f>VLOOKUP(J3388, sku!B:BM, 64, FALSE)</f>
        <v>Fabricação</v>
      </c>
      <c r="AC3388" s="3" t="str">
        <f>LEFT(pedidos[[#This Row],[SKU]],3)</f>
        <v>XNS</v>
      </c>
      <c r="AD3388" s="36" t="str" cm="1">
        <f t="array" aca="1" ref="AD3388" ca="1">IFERROR(
  INDEX(
    montadora[Montadora],
    MATCH(TRUE,LEFT(J3790,NÚCARACT(montadora[SKU Parcial]))=montadora[SKU Parcial],0)
  ),
  ""
)</f>
        <v/>
      </c>
    </row>
    <row r="3389" spans="1:30" customFormat="1" x14ac:dyDescent="0.25">
      <c r="A3389" s="1" t="s">
        <v>6076</v>
      </c>
      <c r="B3389" s="1" t="s">
        <v>6077</v>
      </c>
      <c r="C3389" s="1" t="s">
        <v>261</v>
      </c>
      <c r="D3389" s="1" t="s">
        <v>27</v>
      </c>
      <c r="E3389" s="1" t="s">
        <v>203</v>
      </c>
      <c r="F3389" s="1" t="s">
        <v>204</v>
      </c>
      <c r="G3389" s="6" t="s">
        <v>11227</v>
      </c>
      <c r="H3389" s="20" t="s">
        <v>47</v>
      </c>
      <c r="I3389" s="1" t="s">
        <v>31</v>
      </c>
      <c r="J3389" s="1" t="s">
        <v>105</v>
      </c>
      <c r="K3389" s="22">
        <v>45784</v>
      </c>
      <c r="L3389" s="20" t="s">
        <v>33</v>
      </c>
      <c r="M3389" s="26">
        <v>338.8</v>
      </c>
      <c r="N3389" s="20">
        <v>1</v>
      </c>
      <c r="O3389" s="26">
        <v>340.39</v>
      </c>
      <c r="P3389" s="26">
        <v>120</v>
      </c>
      <c r="Q3389" s="26">
        <v>0</v>
      </c>
      <c r="R3389" s="26">
        <v>57.6</v>
      </c>
      <c r="S3389" s="26">
        <v>1.59</v>
      </c>
      <c r="T3389" s="26">
        <v>14.31</v>
      </c>
      <c r="U3389" s="26">
        <v>121.11</v>
      </c>
      <c r="V3389" s="24">
        <v>0.35749999999999998</v>
      </c>
      <c r="W3389" s="1" t="s">
        <v>34</v>
      </c>
      <c r="X3389" s="3"/>
      <c r="Y3389" s="3"/>
      <c r="Z3389" s="5" t="s">
        <v>7980</v>
      </c>
      <c r="AA3389" s="5" t="str">
        <f>VLOOKUP(J3389, sku!B:C, 2, FALSE)</f>
        <v>Travessa Nissan - Style - - - Kicks - - - Prata</v>
      </c>
      <c r="AB3389" s="3" t="str">
        <f>VLOOKUP(J3389, sku!B:BM, 64, FALSE)</f>
        <v>Fabricação</v>
      </c>
      <c r="AC3389" s="3" t="str">
        <f>LEFT(pedidos[[#This Row],[SKU]],3)</f>
        <v>XNS</v>
      </c>
      <c r="AD3389" s="36" t="str" cm="1">
        <f t="array" aca="1" ref="AD3389" ca="1">IFERROR(
  INDEX(
    montadora[Montadora],
    MATCH(TRUE,LEFT(J3791,NÚCARACT(montadora[SKU Parcial]))=montadora[SKU Parcial],0)
  ),
  ""
)</f>
        <v/>
      </c>
    </row>
    <row r="3390" spans="1:30" customFormat="1" x14ac:dyDescent="0.25">
      <c r="A3390" s="1" t="s">
        <v>6078</v>
      </c>
      <c r="B3390" s="1" t="s">
        <v>36</v>
      </c>
      <c r="C3390" s="1" t="s">
        <v>1204</v>
      </c>
      <c r="D3390" s="1" t="s">
        <v>27</v>
      </c>
      <c r="E3390" s="1" t="s">
        <v>4034</v>
      </c>
      <c r="F3390" s="1" t="s">
        <v>3461</v>
      </c>
      <c r="G3390" s="6" t="s">
        <v>11227</v>
      </c>
      <c r="H3390" s="20" t="s">
        <v>47</v>
      </c>
      <c r="I3390" s="1" t="s">
        <v>31</v>
      </c>
      <c r="J3390" s="1" t="s">
        <v>6079</v>
      </c>
      <c r="K3390" s="22">
        <v>45786</v>
      </c>
      <c r="L3390" s="20" t="s">
        <v>33</v>
      </c>
      <c r="M3390" s="26">
        <v>338.8</v>
      </c>
      <c r="N3390" s="20">
        <v>1</v>
      </c>
      <c r="O3390" s="26">
        <v>340.39</v>
      </c>
      <c r="P3390" s="26">
        <v>120</v>
      </c>
      <c r="Q3390" s="26">
        <v>0</v>
      </c>
      <c r="R3390" s="26">
        <v>57.6</v>
      </c>
      <c r="S3390" s="26">
        <v>1.59</v>
      </c>
      <c r="T3390" s="26">
        <v>14.31</v>
      </c>
      <c r="U3390" s="26">
        <v>121.11</v>
      </c>
      <c r="V3390" s="24">
        <v>0.35749999999999998</v>
      </c>
      <c r="W3390" s="1" t="s">
        <v>89</v>
      </c>
      <c r="X3390" s="3"/>
      <c r="Y3390" s="3"/>
      <c r="Z3390" s="5" t="s">
        <v>7980</v>
      </c>
      <c r="AA3390" s="5" t="str">
        <f>VLOOKUP(J3390, sku!B:C, 2, FALSE)</f>
        <v>Travessa Mitsubishi - Smart - - - ASX Outdoor - 2016 - Preto</v>
      </c>
      <c r="AB3390" s="3" t="str">
        <f>VLOOKUP(J3390, sku!B:BM, 64, FALSE)</f>
        <v>Fabricação</v>
      </c>
      <c r="AC3390" s="3" t="str">
        <f>LEFT(pedidos[[#This Row],[SKU]],3)</f>
        <v>XMT</v>
      </c>
      <c r="AD3390" s="36" t="str" cm="1">
        <f t="array" aca="1" ref="AD3390" ca="1">IFERROR(
  INDEX(
    montadora[Montadora],
    MATCH(TRUE,LEFT(J3792,NÚCARACT(montadora[SKU Parcial]))=montadora[SKU Parcial],0)
  ),
  ""
)</f>
        <v/>
      </c>
    </row>
    <row r="3391" spans="1:30" customFormat="1" x14ac:dyDescent="0.25">
      <c r="A3391" s="1" t="s">
        <v>6080</v>
      </c>
      <c r="B3391" s="1" t="s">
        <v>6081</v>
      </c>
      <c r="C3391" s="1" t="s">
        <v>6082</v>
      </c>
      <c r="D3391" s="1" t="s">
        <v>27</v>
      </c>
      <c r="E3391" s="1" t="s">
        <v>1069</v>
      </c>
      <c r="F3391" s="1" t="s">
        <v>1070</v>
      </c>
      <c r="G3391" s="6" t="s">
        <v>11227</v>
      </c>
      <c r="H3391" s="20" t="s">
        <v>47</v>
      </c>
      <c r="I3391" s="1" t="s">
        <v>31</v>
      </c>
      <c r="J3391" s="1" t="s">
        <v>6083</v>
      </c>
      <c r="K3391" s="22">
        <v>45787</v>
      </c>
      <c r="L3391" s="20" t="s">
        <v>33</v>
      </c>
      <c r="M3391" s="26">
        <v>338.8</v>
      </c>
      <c r="N3391" s="20">
        <v>1</v>
      </c>
      <c r="O3391" s="26">
        <v>340.39</v>
      </c>
      <c r="P3391" s="26">
        <v>120</v>
      </c>
      <c r="Q3391" s="26">
        <v>0</v>
      </c>
      <c r="R3391" s="26">
        <v>57.6</v>
      </c>
      <c r="S3391" s="26">
        <v>1.59</v>
      </c>
      <c r="T3391" s="26">
        <v>14.31</v>
      </c>
      <c r="U3391" s="26">
        <v>121.11</v>
      </c>
      <c r="V3391" s="24">
        <v>0.35749999999999998</v>
      </c>
      <c r="W3391" s="1" t="s">
        <v>34</v>
      </c>
      <c r="X3391" s="3"/>
      <c r="Y3391" s="3"/>
      <c r="Z3391" s="5" t="s">
        <v>7980</v>
      </c>
      <c r="AA3391" s="5" t="str">
        <f>VLOOKUP(J3391, sku!B:C, 2, FALSE)</f>
        <v>Travessa Volkswagen - Smart - - - Taos - - - Grafite</v>
      </c>
      <c r="AB3391" s="3" t="str">
        <f>VLOOKUP(J3391, sku!B:BM, 64, FALSE)</f>
        <v>Fabricação</v>
      </c>
      <c r="AC3391" s="3" t="str">
        <f>LEFT(pedidos[[#This Row],[SKU]],3)</f>
        <v>XVW</v>
      </c>
      <c r="AD3391" s="36" t="str" cm="1">
        <f t="array" aca="1" ref="AD3391" ca="1">IFERROR(
  INDEX(
    montadora[Montadora],
    MATCH(TRUE,LEFT(J3793,NÚCARACT(montadora[SKU Parcial]))=montadora[SKU Parcial],0)
  ),
  ""
)</f>
        <v/>
      </c>
    </row>
    <row r="3392" spans="1:30" customFormat="1" x14ac:dyDescent="0.25">
      <c r="A3392" s="1" t="s">
        <v>6084</v>
      </c>
      <c r="B3392" s="1" t="s">
        <v>36</v>
      </c>
      <c r="C3392" s="1" t="s">
        <v>909</v>
      </c>
      <c r="D3392" s="1" t="s">
        <v>27</v>
      </c>
      <c r="E3392" s="1" t="s">
        <v>218</v>
      </c>
      <c r="F3392" s="1" t="s">
        <v>209</v>
      </c>
      <c r="G3392" s="6" t="s">
        <v>11227</v>
      </c>
      <c r="H3392" s="20" t="s">
        <v>47</v>
      </c>
      <c r="I3392" s="1" t="s">
        <v>36</v>
      </c>
      <c r="J3392" s="1" t="s">
        <v>210</v>
      </c>
      <c r="K3392" s="22">
        <v>45788</v>
      </c>
      <c r="L3392" s="20" t="s">
        <v>33</v>
      </c>
      <c r="M3392" s="26">
        <v>338.8</v>
      </c>
      <c r="N3392" s="20">
        <v>1</v>
      </c>
      <c r="O3392" s="26">
        <v>340.39</v>
      </c>
      <c r="P3392" s="26">
        <v>120</v>
      </c>
      <c r="Q3392" s="26">
        <v>0</v>
      </c>
      <c r="R3392" s="26">
        <v>57.6</v>
      </c>
      <c r="S3392" s="26">
        <v>1.59</v>
      </c>
      <c r="T3392" s="26">
        <v>14.31</v>
      </c>
      <c r="U3392" s="26">
        <v>121.11</v>
      </c>
      <c r="V3392" s="24">
        <v>0.35749999999999998</v>
      </c>
      <c r="W3392" s="1" t="s">
        <v>89</v>
      </c>
      <c r="X3392" s="3"/>
      <c r="Y3392" s="3"/>
      <c r="Z3392" s="5" t="s">
        <v>7980</v>
      </c>
      <c r="AA3392" s="5" t="str">
        <f>VLOOKUP(J3392, sku!B:C, 2, FALSE)</f>
        <v>Travessa Fiat - Smart - - - Toro - - - Preto</v>
      </c>
      <c r="AB3392" s="3" t="str">
        <f>VLOOKUP(J3392, sku!B:BM, 64, FALSE)</f>
        <v>Fabricação</v>
      </c>
      <c r="AC3392" s="3" t="str">
        <f>LEFT(pedidos[[#This Row],[SKU]],3)</f>
        <v>XFI</v>
      </c>
      <c r="AD3392" s="36" t="str" cm="1">
        <f t="array" aca="1" ref="AD3392" ca="1">IFERROR(
  INDEX(
    montadora[Montadora],
    MATCH(TRUE,LEFT(J3794,NÚCARACT(montadora[SKU Parcial]))=montadora[SKU Parcial],0)
  ),
  ""
)</f>
        <v/>
      </c>
    </row>
    <row r="3393" spans="1:30" customFormat="1" x14ac:dyDescent="0.25">
      <c r="A3393" s="1" t="s">
        <v>6085</v>
      </c>
      <c r="B3393" s="1" t="s">
        <v>6086</v>
      </c>
      <c r="C3393" s="1" t="s">
        <v>706</v>
      </c>
      <c r="D3393" s="1" t="s">
        <v>27</v>
      </c>
      <c r="E3393" s="1" t="s">
        <v>1231</v>
      </c>
      <c r="F3393" s="1" t="s">
        <v>1232</v>
      </c>
      <c r="G3393" s="6" t="s">
        <v>11227</v>
      </c>
      <c r="H3393" s="20" t="s">
        <v>47</v>
      </c>
      <c r="I3393" s="1" t="s">
        <v>31</v>
      </c>
      <c r="J3393" s="1" t="s">
        <v>678</v>
      </c>
      <c r="K3393" s="22">
        <v>45788</v>
      </c>
      <c r="L3393" s="20" t="s">
        <v>33</v>
      </c>
      <c r="M3393" s="26">
        <v>338.8</v>
      </c>
      <c r="N3393" s="20">
        <v>1</v>
      </c>
      <c r="O3393" s="26">
        <v>340.39</v>
      </c>
      <c r="P3393" s="26">
        <v>120</v>
      </c>
      <c r="Q3393" s="26">
        <v>0</v>
      </c>
      <c r="R3393" s="26">
        <v>57.6</v>
      </c>
      <c r="S3393" s="26">
        <v>1.59</v>
      </c>
      <c r="T3393" s="26">
        <v>14.31</v>
      </c>
      <c r="U3393" s="26">
        <v>121.11</v>
      </c>
      <c r="V3393" s="24">
        <v>0.35749999999999998</v>
      </c>
      <c r="W3393" s="1" t="s">
        <v>34</v>
      </c>
      <c r="X3393" s="3"/>
      <c r="Y3393" s="3"/>
      <c r="Z3393" s="5" t="s">
        <v>7980</v>
      </c>
      <c r="AA3393" s="5" t="str">
        <f>VLOOKUP(J3393, sku!B:C, 2, FALSE)</f>
        <v>Travessa Chevrolet - Style - - - Trailblazer - - - Preto</v>
      </c>
      <c r="AB3393" s="3" t="str">
        <f>VLOOKUP(J3393, sku!B:BM, 64, FALSE)</f>
        <v>Fabricação</v>
      </c>
      <c r="AC3393" s="3" t="str">
        <f>LEFT(pedidos[[#This Row],[SKU]],3)</f>
        <v>XGM</v>
      </c>
      <c r="AD3393" s="36" t="str" cm="1">
        <f t="array" aca="1" ref="AD3393" ca="1">IFERROR(
  INDEX(
    montadora[Montadora],
    MATCH(TRUE,LEFT(J3795,NÚCARACT(montadora[SKU Parcial]))=montadora[SKU Parcial],0)
  ),
  ""
)</f>
        <v/>
      </c>
    </row>
    <row r="3394" spans="1:30" customFormat="1" x14ac:dyDescent="0.25">
      <c r="A3394" s="1" t="s">
        <v>6087</v>
      </c>
      <c r="B3394" s="1" t="s">
        <v>36</v>
      </c>
      <c r="C3394" s="1" t="s">
        <v>6088</v>
      </c>
      <c r="D3394" s="1" t="s">
        <v>27</v>
      </c>
      <c r="E3394" s="1" t="s">
        <v>218</v>
      </c>
      <c r="F3394" s="1" t="s">
        <v>209</v>
      </c>
      <c r="G3394" s="6" t="s">
        <v>11227</v>
      </c>
      <c r="H3394" s="20" t="s">
        <v>47</v>
      </c>
      <c r="I3394" s="1" t="s">
        <v>36</v>
      </c>
      <c r="J3394" s="1" t="s">
        <v>210</v>
      </c>
      <c r="K3394" s="22">
        <v>45791</v>
      </c>
      <c r="L3394" s="20" t="s">
        <v>33</v>
      </c>
      <c r="M3394" s="26">
        <v>338.8</v>
      </c>
      <c r="N3394" s="20">
        <v>1</v>
      </c>
      <c r="O3394" s="26">
        <v>340.39</v>
      </c>
      <c r="P3394" s="26">
        <v>120</v>
      </c>
      <c r="Q3394" s="26">
        <v>0</v>
      </c>
      <c r="R3394" s="26">
        <v>57.6</v>
      </c>
      <c r="S3394" s="26">
        <v>1.59</v>
      </c>
      <c r="T3394" s="26">
        <v>14.31</v>
      </c>
      <c r="U3394" s="26">
        <v>121.11</v>
      </c>
      <c r="V3394" s="24">
        <v>0.35749999999999998</v>
      </c>
      <c r="W3394" s="1" t="s">
        <v>34</v>
      </c>
      <c r="X3394" s="3"/>
      <c r="Y3394" s="3"/>
      <c r="Z3394" s="5" t="s">
        <v>7980</v>
      </c>
      <c r="AA3394" s="5" t="str">
        <f>VLOOKUP(J3394, sku!B:C, 2, FALSE)</f>
        <v>Travessa Fiat - Smart - - - Toro - - - Preto</v>
      </c>
      <c r="AB3394" s="3" t="str">
        <f>VLOOKUP(J3394, sku!B:BM, 64, FALSE)</f>
        <v>Fabricação</v>
      </c>
      <c r="AC3394" s="3" t="str">
        <f>LEFT(pedidos[[#This Row],[SKU]],3)</f>
        <v>XFI</v>
      </c>
      <c r="AD3394" s="36" t="str" cm="1">
        <f t="array" aca="1" ref="AD3394" ca="1">IFERROR(
  INDEX(
    montadora[Montadora],
    MATCH(TRUE,LEFT(J3796,NÚCARACT(montadora[SKU Parcial]))=montadora[SKU Parcial],0)
  ),
  ""
)</f>
        <v/>
      </c>
    </row>
    <row r="3395" spans="1:30" customFormat="1" x14ac:dyDescent="0.25">
      <c r="A3395" s="1" t="s">
        <v>6089</v>
      </c>
      <c r="B3395" s="1" t="s">
        <v>6090</v>
      </c>
      <c r="C3395" s="1" t="s">
        <v>579</v>
      </c>
      <c r="D3395" s="1" t="s">
        <v>27</v>
      </c>
      <c r="E3395" s="1" t="s">
        <v>203</v>
      </c>
      <c r="F3395" s="1" t="s">
        <v>204</v>
      </c>
      <c r="G3395" s="6" t="s">
        <v>11227</v>
      </c>
      <c r="H3395" s="20" t="s">
        <v>47</v>
      </c>
      <c r="I3395" s="1" t="s">
        <v>31</v>
      </c>
      <c r="J3395" s="1" t="s">
        <v>668</v>
      </c>
      <c r="K3395" s="22">
        <v>45791</v>
      </c>
      <c r="L3395" s="20" t="s">
        <v>33</v>
      </c>
      <c r="M3395" s="26">
        <v>338.8</v>
      </c>
      <c r="N3395" s="20">
        <v>1</v>
      </c>
      <c r="O3395" s="26">
        <v>340.39</v>
      </c>
      <c r="P3395" s="26">
        <v>120</v>
      </c>
      <c r="Q3395" s="26">
        <v>0</v>
      </c>
      <c r="R3395" s="26">
        <v>57.6</v>
      </c>
      <c r="S3395" s="26">
        <v>1.59</v>
      </c>
      <c r="T3395" s="26">
        <v>14.31</v>
      </c>
      <c r="U3395" s="26">
        <v>121.11</v>
      </c>
      <c r="V3395" s="24">
        <v>0.35749999999999998</v>
      </c>
      <c r="W3395" s="1" t="s">
        <v>34</v>
      </c>
      <c r="X3395" s="3"/>
      <c r="Y3395" s="3"/>
      <c r="Z3395" s="5" t="s">
        <v>7980</v>
      </c>
      <c r="AA3395" s="5" t="str">
        <f>VLOOKUP(J3395, sku!B:C, 2, FALSE)</f>
        <v>Travessa Jeep - Style - - - Compass - - - Preto</v>
      </c>
      <c r="AB3395" s="3" t="str">
        <f>VLOOKUP(J3395, sku!B:BM, 64, FALSE)</f>
        <v>Fabricação</v>
      </c>
      <c r="AC3395" s="3" t="str">
        <f>LEFT(pedidos[[#This Row],[SKU]],3)</f>
        <v>XJP</v>
      </c>
      <c r="AD3395" s="36" t="str" cm="1">
        <f t="array" aca="1" ref="AD3395" ca="1">IFERROR(
  INDEX(
    montadora[Montadora],
    MATCH(TRUE,LEFT(J3797,NÚCARACT(montadora[SKU Parcial]))=montadora[SKU Parcial],0)
  ),
  ""
)</f>
        <v/>
      </c>
    </row>
    <row r="3396" spans="1:30" customFormat="1" x14ac:dyDescent="0.25">
      <c r="A3396" s="1" t="s">
        <v>6091</v>
      </c>
      <c r="B3396" s="1" t="s">
        <v>6092</v>
      </c>
      <c r="C3396" s="1" t="s">
        <v>117</v>
      </c>
      <c r="D3396" s="1" t="s">
        <v>27</v>
      </c>
      <c r="E3396" s="1" t="s">
        <v>6093</v>
      </c>
      <c r="F3396" s="1" t="s">
        <v>6094</v>
      </c>
      <c r="G3396" s="6" t="s">
        <v>11227</v>
      </c>
      <c r="H3396" s="20" t="s">
        <v>47</v>
      </c>
      <c r="I3396" s="1" t="s">
        <v>36</v>
      </c>
      <c r="J3396" s="1" t="s">
        <v>6095</v>
      </c>
      <c r="K3396" s="22">
        <v>45793</v>
      </c>
      <c r="L3396" s="20" t="s">
        <v>33</v>
      </c>
      <c r="M3396" s="26">
        <v>338.8</v>
      </c>
      <c r="N3396" s="20">
        <v>1</v>
      </c>
      <c r="O3396" s="26">
        <v>340.39</v>
      </c>
      <c r="P3396" s="26">
        <v>120</v>
      </c>
      <c r="Q3396" s="26">
        <v>0</v>
      </c>
      <c r="R3396" s="26">
        <v>57.6</v>
      </c>
      <c r="S3396" s="26">
        <v>1.59</v>
      </c>
      <c r="T3396" s="26">
        <v>14.31</v>
      </c>
      <c r="U3396" s="26">
        <v>121.11</v>
      </c>
      <c r="V3396" s="24">
        <v>0.35749999999999998</v>
      </c>
      <c r="W3396" s="1" t="s">
        <v>89</v>
      </c>
      <c r="X3396" s="3"/>
      <c r="Y3396" s="3"/>
      <c r="Z3396" s="5" t="s">
        <v>7980</v>
      </c>
      <c r="AA3396" s="5" t="str">
        <f>VLOOKUP(J3396, sku!B:C, 2, FALSE)</f>
        <v>Travessa Nissan - Smart - - - Livina X-Gear - - - Prata</v>
      </c>
      <c r="AB3396" s="3" t="str">
        <f>VLOOKUP(J3396, sku!B:BM, 64, FALSE)</f>
        <v>Fabricação</v>
      </c>
      <c r="AC3396" s="3" t="str">
        <f>LEFT(pedidos[[#This Row],[SKU]],3)</f>
        <v>XNS</v>
      </c>
      <c r="AD3396" s="36" t="str" cm="1">
        <f t="array" aca="1" ref="AD3396" ca="1">IFERROR(
  INDEX(
    montadora[Montadora],
    MATCH(TRUE,LEFT(J3798,NÚCARACT(montadora[SKU Parcial]))=montadora[SKU Parcial],0)
  ),
  ""
)</f>
        <v/>
      </c>
    </row>
    <row r="3397" spans="1:30" customFormat="1" x14ac:dyDescent="0.25">
      <c r="A3397" s="1" t="s">
        <v>6096</v>
      </c>
      <c r="B3397" s="1" t="s">
        <v>36</v>
      </c>
      <c r="C3397" s="1" t="s">
        <v>6097</v>
      </c>
      <c r="D3397" s="1" t="s">
        <v>27</v>
      </c>
      <c r="E3397" s="1" t="s">
        <v>208</v>
      </c>
      <c r="F3397" s="1" t="s">
        <v>209</v>
      </c>
      <c r="G3397" s="6" t="s">
        <v>11227</v>
      </c>
      <c r="H3397" s="20" t="s">
        <v>47</v>
      </c>
      <c r="I3397" s="1" t="s">
        <v>31</v>
      </c>
      <c r="J3397" s="1" t="s">
        <v>210</v>
      </c>
      <c r="K3397" s="22">
        <v>45798</v>
      </c>
      <c r="L3397" s="20" t="s">
        <v>33</v>
      </c>
      <c r="M3397" s="26">
        <v>338.8</v>
      </c>
      <c r="N3397" s="20">
        <v>1</v>
      </c>
      <c r="O3397" s="26">
        <v>340.39</v>
      </c>
      <c r="P3397" s="26">
        <v>120</v>
      </c>
      <c r="Q3397" s="26">
        <v>0</v>
      </c>
      <c r="R3397" s="26">
        <v>57.6</v>
      </c>
      <c r="S3397" s="26">
        <v>1.59</v>
      </c>
      <c r="T3397" s="26">
        <v>14.31</v>
      </c>
      <c r="U3397" s="26">
        <v>121.11</v>
      </c>
      <c r="V3397" s="24">
        <v>0.35749999999999998</v>
      </c>
      <c r="W3397" s="1" t="s">
        <v>34</v>
      </c>
      <c r="X3397" s="3"/>
      <c r="Y3397" s="3"/>
      <c r="Z3397" s="5" t="s">
        <v>7980</v>
      </c>
      <c r="AA3397" s="5" t="str">
        <f>VLOOKUP(J3397, sku!B:C, 2, FALSE)</f>
        <v>Travessa Fiat - Smart - - - Toro - - - Preto</v>
      </c>
      <c r="AB3397" s="3" t="str">
        <f>VLOOKUP(J3397, sku!B:BM, 64, FALSE)</f>
        <v>Fabricação</v>
      </c>
      <c r="AC3397" s="3" t="str">
        <f>LEFT(pedidos[[#This Row],[SKU]],3)</f>
        <v>XFI</v>
      </c>
      <c r="AD3397" s="36" t="str" cm="1">
        <f t="array" aca="1" ref="AD3397" ca="1">IFERROR(
  INDEX(
    montadora[Montadora],
    MATCH(TRUE,LEFT(J3799,NÚCARACT(montadora[SKU Parcial]))=montadora[SKU Parcial],0)
  ),
  ""
)</f>
        <v/>
      </c>
    </row>
    <row r="3398" spans="1:30" customFormat="1" x14ac:dyDescent="0.25">
      <c r="A3398" s="1" t="s">
        <v>6098</v>
      </c>
      <c r="B3398" s="1" t="s">
        <v>36</v>
      </c>
      <c r="C3398" s="1" t="s">
        <v>6099</v>
      </c>
      <c r="D3398" s="1" t="s">
        <v>27</v>
      </c>
      <c r="E3398" s="1" t="s">
        <v>1205</v>
      </c>
      <c r="F3398" s="1" t="s">
        <v>844</v>
      </c>
      <c r="G3398" s="6" t="s">
        <v>11227</v>
      </c>
      <c r="H3398" s="20" t="s">
        <v>47</v>
      </c>
      <c r="I3398" s="1" t="s">
        <v>36</v>
      </c>
      <c r="J3398" s="1" t="s">
        <v>845</v>
      </c>
      <c r="K3398" s="22">
        <v>45803</v>
      </c>
      <c r="L3398" s="20" t="s">
        <v>33</v>
      </c>
      <c r="M3398" s="26">
        <v>338.8</v>
      </c>
      <c r="N3398" s="20">
        <v>1</v>
      </c>
      <c r="O3398" s="26">
        <v>340.39</v>
      </c>
      <c r="P3398" s="26">
        <v>120</v>
      </c>
      <c r="Q3398" s="26">
        <v>0</v>
      </c>
      <c r="R3398" s="26">
        <v>57.6</v>
      </c>
      <c r="S3398" s="26">
        <v>1.59</v>
      </c>
      <c r="T3398" s="26">
        <v>14.31</v>
      </c>
      <c r="U3398" s="26">
        <v>121.11</v>
      </c>
      <c r="V3398" s="24">
        <v>0.35749999999999998</v>
      </c>
      <c r="W3398" s="1" t="s">
        <v>34</v>
      </c>
      <c r="X3398" s="3"/>
      <c r="Y3398" s="3"/>
      <c r="Z3398" s="5" t="s">
        <v>7980</v>
      </c>
      <c r="AA3398" s="5" t="str">
        <f>VLOOKUP(J3398, sku!B:C, 2, FALSE)</f>
        <v>Travessa Geral - Smart - - - - - - - Preto</v>
      </c>
      <c r="AB3398" s="3" t="str">
        <f>VLOOKUP(J3398, sku!B:BM, 64, FALSE)</f>
        <v>Fabricação</v>
      </c>
      <c r="AC3398" s="3" t="str">
        <f>LEFT(pedidos[[#This Row],[SKU]],3)</f>
        <v>XSM</v>
      </c>
      <c r="AD3398" s="36" t="str" cm="1">
        <f t="array" aca="1" ref="AD3398" ca="1">IFERROR(
  INDEX(
    montadora[Montadora],
    MATCH(TRUE,LEFT(#REF!,NÚCARACT(montadora[SKU Parcial]))=montadora[SKU Parcial],0)
  ),
  ""
)</f>
        <v/>
      </c>
    </row>
    <row r="3399" spans="1:30" customFormat="1" x14ac:dyDescent="0.25">
      <c r="A3399" s="1" t="s">
        <v>6100</v>
      </c>
      <c r="B3399" s="1" t="s">
        <v>36</v>
      </c>
      <c r="C3399" s="1" t="s">
        <v>6101</v>
      </c>
      <c r="D3399" s="1" t="s">
        <v>27</v>
      </c>
      <c r="E3399" s="1" t="s">
        <v>1358</v>
      </c>
      <c r="F3399" s="1" t="s">
        <v>104</v>
      </c>
      <c r="G3399" s="6" t="s">
        <v>11227</v>
      </c>
      <c r="H3399" s="20" t="s">
        <v>47</v>
      </c>
      <c r="I3399" s="1" t="s">
        <v>31</v>
      </c>
      <c r="J3399" s="1" t="s">
        <v>453</v>
      </c>
      <c r="K3399" s="22">
        <v>45806</v>
      </c>
      <c r="L3399" s="20" t="s">
        <v>33</v>
      </c>
      <c r="M3399" s="26">
        <v>338.8</v>
      </c>
      <c r="N3399" s="20">
        <v>1</v>
      </c>
      <c r="O3399" s="26">
        <v>340.39</v>
      </c>
      <c r="P3399" s="26">
        <v>120</v>
      </c>
      <c r="Q3399" s="26">
        <v>0</v>
      </c>
      <c r="R3399" s="26">
        <v>57.6</v>
      </c>
      <c r="S3399" s="26">
        <v>1.59</v>
      </c>
      <c r="T3399" s="26">
        <v>14.31</v>
      </c>
      <c r="U3399" s="26">
        <v>121.11</v>
      </c>
      <c r="V3399" s="24">
        <v>0.35749999999999998</v>
      </c>
      <c r="W3399" s="1" t="s">
        <v>34</v>
      </c>
      <c r="X3399" s="3"/>
      <c r="Y3399" s="3"/>
      <c r="Z3399" s="5" t="s">
        <v>7980</v>
      </c>
      <c r="AA3399" s="5" t="str">
        <f>VLOOKUP(J3399, sku!B:C, 2, FALSE)</f>
        <v>Travessa Fiat - Smart - - - Mobi Way - - - Preto</v>
      </c>
      <c r="AB3399" s="3" t="str">
        <f>VLOOKUP(J3399, sku!B:BM, 64, FALSE)</f>
        <v>Fabricação</v>
      </c>
      <c r="AC3399" s="3" t="str">
        <f>LEFT(pedidos[[#This Row],[SKU]],3)</f>
        <v>XFI</v>
      </c>
      <c r="AD3399" s="36" t="str" cm="1">
        <f t="array" aca="1" ref="AD3399" ca="1">IFERROR(
  INDEX(
    montadora[Montadora],
    MATCH(TRUE,LEFT(#REF!,NÚCARACT(montadora[SKU Parcial]))=montadora[SKU Parcial],0)
  ),
  ""
)</f>
        <v/>
      </c>
    </row>
    <row r="3400" spans="1:30" customFormat="1" x14ac:dyDescent="0.25">
      <c r="A3400" s="1" t="s">
        <v>6102</v>
      </c>
      <c r="B3400" s="1" t="s">
        <v>6103</v>
      </c>
      <c r="C3400" s="1" t="s">
        <v>3035</v>
      </c>
      <c r="D3400" s="1" t="s">
        <v>27</v>
      </c>
      <c r="E3400" s="1" t="s">
        <v>1205</v>
      </c>
      <c r="F3400" s="1" t="s">
        <v>844</v>
      </c>
      <c r="G3400" s="6" t="s">
        <v>11227</v>
      </c>
      <c r="H3400" s="20" t="s">
        <v>47</v>
      </c>
      <c r="I3400" s="1" t="s">
        <v>36</v>
      </c>
      <c r="J3400" s="1" t="s">
        <v>845</v>
      </c>
      <c r="K3400" s="22">
        <v>45806</v>
      </c>
      <c r="L3400" s="20" t="s">
        <v>33</v>
      </c>
      <c r="M3400" s="26">
        <v>338.8</v>
      </c>
      <c r="N3400" s="20">
        <v>1</v>
      </c>
      <c r="O3400" s="26">
        <v>340.39</v>
      </c>
      <c r="P3400" s="26">
        <v>120</v>
      </c>
      <c r="Q3400" s="26">
        <v>0</v>
      </c>
      <c r="R3400" s="26">
        <v>57.6</v>
      </c>
      <c r="S3400" s="26">
        <v>1.59</v>
      </c>
      <c r="T3400" s="26">
        <v>14.31</v>
      </c>
      <c r="U3400" s="26">
        <v>121.11</v>
      </c>
      <c r="V3400" s="24">
        <v>0.35749999999999998</v>
      </c>
      <c r="W3400" s="1" t="s">
        <v>34</v>
      </c>
      <c r="X3400" s="3"/>
      <c r="Y3400" s="3"/>
      <c r="Z3400" s="5" t="s">
        <v>7980</v>
      </c>
      <c r="AA3400" s="5" t="str">
        <f>VLOOKUP(J3400, sku!B:C, 2, FALSE)</f>
        <v>Travessa Geral - Smart - - - - - - - Preto</v>
      </c>
      <c r="AB3400" s="3" t="str">
        <f>VLOOKUP(J3400, sku!B:BM, 64, FALSE)</f>
        <v>Fabricação</v>
      </c>
      <c r="AC3400" s="3" t="str">
        <f>LEFT(pedidos[[#This Row],[SKU]],3)</f>
        <v>XSM</v>
      </c>
      <c r="AD3400" s="36" t="str" cm="1">
        <f t="array" aca="1" ref="AD3400" ca="1">IFERROR(
  INDEX(
    montadora[Montadora],
    MATCH(TRUE,LEFT(J3800,NÚCARACT(montadora[SKU Parcial]))=montadora[SKU Parcial],0)
  ),
  ""
)</f>
        <v/>
      </c>
    </row>
    <row r="3401" spans="1:30" customFormat="1" x14ac:dyDescent="0.25">
      <c r="A3401" s="1" t="s">
        <v>6104</v>
      </c>
      <c r="B3401" s="1" t="s">
        <v>6105</v>
      </c>
      <c r="C3401" s="1" t="s">
        <v>6106</v>
      </c>
      <c r="D3401" s="1" t="s">
        <v>27</v>
      </c>
      <c r="E3401" s="1" t="s">
        <v>1017</v>
      </c>
      <c r="F3401" s="1" t="s">
        <v>1018</v>
      </c>
      <c r="G3401" s="6" t="s">
        <v>11227</v>
      </c>
      <c r="H3401" s="20" t="s">
        <v>47</v>
      </c>
      <c r="I3401" s="1" t="s">
        <v>36</v>
      </c>
      <c r="J3401" s="1" t="s">
        <v>758</v>
      </c>
      <c r="K3401" s="22">
        <v>45808</v>
      </c>
      <c r="L3401" s="20" t="s">
        <v>33</v>
      </c>
      <c r="M3401" s="26">
        <v>338.8</v>
      </c>
      <c r="N3401" s="20">
        <v>1</v>
      </c>
      <c r="O3401" s="26">
        <v>340.39</v>
      </c>
      <c r="P3401" s="26">
        <v>120</v>
      </c>
      <c r="Q3401" s="26">
        <v>0</v>
      </c>
      <c r="R3401" s="26">
        <v>57.6</v>
      </c>
      <c r="S3401" s="26">
        <v>1.59</v>
      </c>
      <c r="T3401" s="26">
        <v>14.31</v>
      </c>
      <c r="U3401" s="26">
        <v>121.11</v>
      </c>
      <c r="V3401" s="24">
        <v>0.35749999999999998</v>
      </c>
      <c r="W3401" s="1" t="s">
        <v>34</v>
      </c>
      <c r="X3401" s="3"/>
      <c r="Y3401" s="3"/>
      <c r="Z3401" s="5" t="s">
        <v>7980</v>
      </c>
      <c r="AA3401" s="5" t="str">
        <f>VLOOKUP(J3401, sku!B:C, 2, FALSE)</f>
        <v>Travessa Mitsubishi - Tubular - - - Pajero Sport - - - Prata</v>
      </c>
      <c r="AB3401" s="3" t="str">
        <f>VLOOKUP(J3401, sku!B:BM, 64, FALSE)</f>
        <v>Fabricação</v>
      </c>
      <c r="AC3401" s="3" t="str">
        <f>LEFT(pedidos[[#This Row],[SKU]],3)</f>
        <v>XMT</v>
      </c>
      <c r="AD3401" s="36" t="str" cm="1">
        <f t="array" aca="1" ref="AD3401" ca="1">IFERROR(
  INDEX(
    montadora[Montadora],
    MATCH(TRUE,LEFT(J3801,NÚCARACT(montadora[SKU Parcial]))=montadora[SKU Parcial],0)
  ),
  ""
)</f>
        <v/>
      </c>
    </row>
    <row r="3402" spans="1:30" customFormat="1" x14ac:dyDescent="0.25">
      <c r="A3402" s="1" t="s">
        <v>6107</v>
      </c>
      <c r="B3402" s="1" t="s">
        <v>36</v>
      </c>
      <c r="C3402" s="1" t="s">
        <v>6108</v>
      </c>
      <c r="D3402" s="1" t="s">
        <v>38</v>
      </c>
      <c r="E3402" s="1" t="s">
        <v>677</v>
      </c>
      <c r="F3402" s="1" t="s">
        <v>223</v>
      </c>
      <c r="G3402" s="6" t="s">
        <v>11227</v>
      </c>
      <c r="H3402" s="20" t="s">
        <v>30</v>
      </c>
      <c r="I3402" s="1" t="s">
        <v>31</v>
      </c>
      <c r="J3402" s="1" t="s">
        <v>224</v>
      </c>
      <c r="K3402" s="22">
        <v>45791</v>
      </c>
      <c r="L3402" s="16" t="s">
        <v>11229</v>
      </c>
      <c r="M3402" s="26">
        <v>328.8</v>
      </c>
      <c r="N3402" s="20">
        <v>1</v>
      </c>
      <c r="O3402" s="26">
        <v>328.8</v>
      </c>
      <c r="P3402" s="26">
        <v>120</v>
      </c>
      <c r="Q3402" s="26">
        <v>25.02</v>
      </c>
      <c r="R3402" s="26">
        <v>39.46</v>
      </c>
      <c r="S3402" s="26">
        <v>0</v>
      </c>
      <c r="T3402" s="26">
        <v>26.95</v>
      </c>
      <c r="U3402" s="26">
        <v>117.37</v>
      </c>
      <c r="V3402" s="24">
        <v>0.35699999999999998</v>
      </c>
      <c r="W3402" s="1" t="s">
        <v>34</v>
      </c>
      <c r="X3402" s="3"/>
      <c r="Y3402" s="3"/>
      <c r="Z3402" s="5" t="s">
        <v>7980</v>
      </c>
      <c r="AA3402" s="5" t="str">
        <f>VLOOKUP(J3402, sku!B:C, 2, FALSE)</f>
        <v>Travessa Chevrolet - Style - - - Trailblazer - - - Prata</v>
      </c>
      <c r="AB3402" s="3" t="str">
        <f>VLOOKUP(J3402, sku!B:BM, 64, FALSE)</f>
        <v>Fabricação</v>
      </c>
      <c r="AC3402" s="3" t="str">
        <f>LEFT(pedidos[[#This Row],[SKU]],3)</f>
        <v>XGM</v>
      </c>
      <c r="AD3402" s="36" t="str" cm="1">
        <f t="array" aca="1" ref="AD3402" ca="1">IFERROR(
  INDEX(
    montadora[Montadora],
    MATCH(TRUE,LEFT(J3804,NÚCARACT(montadora[SKU Parcial]))=montadora[SKU Parcial],0)
  ),
  ""
)</f>
        <v/>
      </c>
    </row>
    <row r="3403" spans="1:30" customFormat="1" x14ac:dyDescent="0.25">
      <c r="A3403" s="1" t="s">
        <v>6109</v>
      </c>
      <c r="B3403" s="1" t="s">
        <v>6110</v>
      </c>
      <c r="C3403" s="1" t="s">
        <v>6111</v>
      </c>
      <c r="D3403" s="1" t="s">
        <v>830</v>
      </c>
      <c r="E3403" s="1" t="s">
        <v>677</v>
      </c>
      <c r="F3403" s="1" t="s">
        <v>223</v>
      </c>
      <c r="G3403" s="6" t="s">
        <v>11227</v>
      </c>
      <c r="H3403" s="20" t="s">
        <v>30</v>
      </c>
      <c r="I3403" s="1" t="s">
        <v>36</v>
      </c>
      <c r="J3403" s="1" t="s">
        <v>224</v>
      </c>
      <c r="K3403" s="22">
        <v>45797</v>
      </c>
      <c r="L3403" s="16" t="s">
        <v>11229</v>
      </c>
      <c r="M3403" s="26">
        <v>328.8</v>
      </c>
      <c r="N3403" s="20">
        <v>1</v>
      </c>
      <c r="O3403" s="26">
        <v>328.8</v>
      </c>
      <c r="P3403" s="26">
        <v>120</v>
      </c>
      <c r="Q3403" s="26">
        <v>25.02</v>
      </c>
      <c r="R3403" s="26">
        <v>39.46</v>
      </c>
      <c r="S3403" s="26">
        <v>0</v>
      </c>
      <c r="T3403" s="26">
        <v>26.95</v>
      </c>
      <c r="U3403" s="26">
        <v>117.37</v>
      </c>
      <c r="V3403" s="24">
        <v>0.35699999999999998</v>
      </c>
      <c r="W3403" s="1" t="s">
        <v>34</v>
      </c>
      <c r="X3403" s="3"/>
      <c r="Y3403" s="3"/>
      <c r="Z3403" s="5" t="s">
        <v>7980</v>
      </c>
      <c r="AA3403" s="5" t="str">
        <f>VLOOKUP(J3403, sku!B:C, 2, FALSE)</f>
        <v>Travessa Chevrolet - Style - - - Trailblazer - - - Prata</v>
      </c>
      <c r="AB3403" s="3" t="str">
        <f>VLOOKUP(J3403, sku!B:BM, 64, FALSE)</f>
        <v>Fabricação</v>
      </c>
      <c r="AC3403" s="3" t="str">
        <f>LEFT(pedidos[[#This Row],[SKU]],3)</f>
        <v>XGM</v>
      </c>
      <c r="AD3403" s="36" t="str" cm="1">
        <f t="array" aca="1" ref="AD3403" ca="1">IFERROR(
  INDEX(
    montadora[Montadora],
    MATCH(TRUE,LEFT(#REF!,NÚCARACT(montadora[SKU Parcial]))=montadora[SKU Parcial],0)
  ),
  ""
)</f>
        <v/>
      </c>
    </row>
    <row r="3404" spans="1:30" customFormat="1" x14ac:dyDescent="0.25">
      <c r="A3404" s="1" t="s">
        <v>6112</v>
      </c>
      <c r="B3404" s="1" t="s">
        <v>6113</v>
      </c>
      <c r="C3404" s="1" t="s">
        <v>6114</v>
      </c>
      <c r="D3404" s="1" t="s">
        <v>319</v>
      </c>
      <c r="E3404" s="1" t="s">
        <v>118</v>
      </c>
      <c r="F3404" s="1" t="s">
        <v>67</v>
      </c>
      <c r="G3404" s="6" t="s">
        <v>11227</v>
      </c>
      <c r="H3404" s="20" t="s">
        <v>30</v>
      </c>
      <c r="I3404" s="1" t="s">
        <v>31</v>
      </c>
      <c r="J3404" s="1" t="s">
        <v>6115</v>
      </c>
      <c r="K3404" s="22">
        <v>45797</v>
      </c>
      <c r="L3404" s="16" t="s">
        <v>11229</v>
      </c>
      <c r="M3404" s="26">
        <v>328.8</v>
      </c>
      <c r="N3404" s="20">
        <v>1</v>
      </c>
      <c r="O3404" s="26">
        <v>328.8</v>
      </c>
      <c r="P3404" s="26">
        <v>120</v>
      </c>
      <c r="Q3404" s="26">
        <v>25.02</v>
      </c>
      <c r="R3404" s="26">
        <v>39.46</v>
      </c>
      <c r="S3404" s="26">
        <v>0</v>
      </c>
      <c r="T3404" s="26">
        <v>26.95</v>
      </c>
      <c r="U3404" s="26">
        <v>117.37</v>
      </c>
      <c r="V3404" s="24">
        <v>0.35699999999999998</v>
      </c>
      <c r="W3404" s="1" t="s">
        <v>34</v>
      </c>
      <c r="X3404" s="3"/>
      <c r="Y3404" s="3"/>
      <c r="Z3404" s="5" t="s">
        <v>7980</v>
      </c>
      <c r="AA3404" s="5" t="str">
        <f>VLOOKUP(J3404, sku!B:C, 2, FALSE)</f>
        <v>Travessa Chevrolet - Smart - - - Zafira - - - Preto</v>
      </c>
      <c r="AB3404" s="3" t="str">
        <f>VLOOKUP(J3404, sku!B:BM, 64, FALSE)</f>
        <v>Fabricação</v>
      </c>
      <c r="AC3404" s="3" t="str">
        <f>LEFT(pedidos[[#This Row],[SKU]],3)</f>
        <v>XGM</v>
      </c>
      <c r="AD3404" s="36" t="str" cm="1">
        <f t="array" aca="1" ref="AD3404" ca="1">IFERROR(
  INDEX(
    montadora[Montadora],
    MATCH(TRUE,LEFT(#REF!,NÚCARACT(montadora[SKU Parcial]))=montadora[SKU Parcial],0)
  ),
  ""
)</f>
        <v/>
      </c>
    </row>
    <row r="3405" spans="1:30" customFormat="1" x14ac:dyDescent="0.25">
      <c r="A3405" s="1" t="s">
        <v>6116</v>
      </c>
      <c r="B3405" s="1" t="s">
        <v>36</v>
      </c>
      <c r="C3405" s="1" t="s">
        <v>2205</v>
      </c>
      <c r="D3405" s="1" t="s">
        <v>27</v>
      </c>
      <c r="E3405" s="1" t="s">
        <v>6117</v>
      </c>
      <c r="F3405" s="1" t="s">
        <v>6118</v>
      </c>
      <c r="G3405" s="6" t="s">
        <v>11227</v>
      </c>
      <c r="H3405" s="20" t="s">
        <v>30</v>
      </c>
      <c r="I3405" s="1" t="s">
        <v>31</v>
      </c>
      <c r="J3405" s="1" t="s">
        <v>6119</v>
      </c>
      <c r="K3405" s="22">
        <v>45799</v>
      </c>
      <c r="L3405" s="16" t="s">
        <v>11229</v>
      </c>
      <c r="M3405" s="26">
        <v>328.8</v>
      </c>
      <c r="N3405" s="20">
        <v>1</v>
      </c>
      <c r="O3405" s="26">
        <v>328.8</v>
      </c>
      <c r="P3405" s="26">
        <v>120</v>
      </c>
      <c r="Q3405" s="26">
        <v>25.02</v>
      </c>
      <c r="R3405" s="26">
        <v>39.46</v>
      </c>
      <c r="S3405" s="26">
        <v>0</v>
      </c>
      <c r="T3405" s="26">
        <v>26.95</v>
      </c>
      <c r="U3405" s="26">
        <v>117.37</v>
      </c>
      <c r="V3405" s="24">
        <v>0.35699999999999998</v>
      </c>
      <c r="W3405" s="1" t="s">
        <v>34</v>
      </c>
      <c r="X3405" s="3"/>
      <c r="Y3405" s="3"/>
      <c r="Z3405" s="5" t="s">
        <v>7980</v>
      </c>
      <c r="AA3405" s="5" t="str">
        <f>VLOOKUP(J3405, sku!B:C, 2, FALSE)</f>
        <v>Travessa Chevrolet - Style - - - Equinox - - - Preto</v>
      </c>
      <c r="AB3405" s="3" t="str">
        <f>VLOOKUP(J3405, sku!B:BM, 64, FALSE)</f>
        <v>Fabricação</v>
      </c>
      <c r="AC3405" s="3" t="str">
        <f>LEFT(pedidos[[#This Row],[SKU]],3)</f>
        <v>XGM</v>
      </c>
      <c r="AD3405" s="36" t="str" cm="1">
        <f t="array" aca="1" ref="AD3405" ca="1">IFERROR(
  INDEX(
    montadora[Montadora],
    MATCH(TRUE,LEFT(#REF!,NÚCARACT(montadora[SKU Parcial]))=montadora[SKU Parcial],0)
  ),
  ""
)</f>
        <v/>
      </c>
    </row>
    <row r="3406" spans="1:30" customFormat="1" x14ac:dyDescent="0.25">
      <c r="A3406" s="1" t="s">
        <v>6120</v>
      </c>
      <c r="B3406" s="1" t="s">
        <v>36</v>
      </c>
      <c r="C3406" s="1" t="s">
        <v>3609</v>
      </c>
      <c r="D3406" s="1" t="s">
        <v>27</v>
      </c>
      <c r="E3406" s="1" t="s">
        <v>118</v>
      </c>
      <c r="F3406" s="1" t="s">
        <v>71</v>
      </c>
      <c r="G3406" s="6" t="s">
        <v>11227</v>
      </c>
      <c r="H3406" s="20" t="s">
        <v>30</v>
      </c>
      <c r="I3406" s="1" t="s">
        <v>36</v>
      </c>
      <c r="J3406" s="1" t="s">
        <v>742</v>
      </c>
      <c r="K3406" s="22">
        <v>45800</v>
      </c>
      <c r="L3406" s="16" t="s">
        <v>11229</v>
      </c>
      <c r="M3406" s="26">
        <v>328.8</v>
      </c>
      <c r="N3406" s="20">
        <v>1</v>
      </c>
      <c r="O3406" s="26">
        <v>328.8</v>
      </c>
      <c r="P3406" s="26">
        <v>120</v>
      </c>
      <c r="Q3406" s="26">
        <v>25.02</v>
      </c>
      <c r="R3406" s="26">
        <v>39.46</v>
      </c>
      <c r="S3406" s="26">
        <v>0</v>
      </c>
      <c r="T3406" s="26">
        <v>26.95</v>
      </c>
      <c r="U3406" s="26">
        <v>117.37</v>
      </c>
      <c r="V3406" s="24">
        <v>0.35699999999999998</v>
      </c>
      <c r="W3406" s="1" t="s">
        <v>34</v>
      </c>
      <c r="X3406" s="3"/>
      <c r="Y3406" s="3"/>
      <c r="Z3406" s="5" t="s">
        <v>7980</v>
      </c>
      <c r="AA3406" s="5" t="str">
        <f>VLOOKUP(J3406, sku!B:C, 2, FALSE)</f>
        <v>Travessa Chevrolet - Smart - - - Montana - 2023+ - Preto</v>
      </c>
      <c r="AB3406" s="3" t="str">
        <f>VLOOKUP(J3406, sku!B:BM, 64, FALSE)</f>
        <v>Fabricação</v>
      </c>
      <c r="AC3406" s="3" t="str">
        <f>LEFT(pedidos[[#This Row],[SKU]],3)</f>
        <v>XGM</v>
      </c>
      <c r="AD3406" s="36" t="str" cm="1">
        <f t="array" aca="1" ref="AD3406" ca="1">IFERROR(
  INDEX(
    montadora[Montadora],
    MATCH(TRUE,LEFT(#REF!,NÚCARACT(montadora[SKU Parcial]))=montadora[SKU Parcial],0)
  ),
  ""
)</f>
        <v/>
      </c>
    </row>
    <row r="3407" spans="1:30" customFormat="1" x14ac:dyDescent="0.25">
      <c r="A3407" s="1" t="s">
        <v>6121</v>
      </c>
      <c r="B3407" s="1" t="s">
        <v>36</v>
      </c>
      <c r="C3407" s="1" t="s">
        <v>6122</v>
      </c>
      <c r="D3407" s="1" t="s">
        <v>27</v>
      </c>
      <c r="E3407" s="1" t="s">
        <v>118</v>
      </c>
      <c r="F3407" s="1" t="s">
        <v>71</v>
      </c>
      <c r="G3407" s="6" t="s">
        <v>11227</v>
      </c>
      <c r="H3407" s="20" t="s">
        <v>30</v>
      </c>
      <c r="I3407" s="1" t="s">
        <v>36</v>
      </c>
      <c r="J3407" s="1" t="s">
        <v>3546</v>
      </c>
      <c r="K3407" s="22">
        <v>45801</v>
      </c>
      <c r="L3407" s="16" t="s">
        <v>11229</v>
      </c>
      <c r="M3407" s="26">
        <v>328.8</v>
      </c>
      <c r="N3407" s="20">
        <v>1</v>
      </c>
      <c r="O3407" s="26">
        <v>328.8</v>
      </c>
      <c r="P3407" s="26">
        <v>120</v>
      </c>
      <c r="Q3407" s="26">
        <v>25.02</v>
      </c>
      <c r="R3407" s="26">
        <v>39.46</v>
      </c>
      <c r="S3407" s="26">
        <v>0</v>
      </c>
      <c r="T3407" s="26">
        <v>26.95</v>
      </c>
      <c r="U3407" s="26">
        <v>117.37</v>
      </c>
      <c r="V3407" s="24">
        <v>0.35699999999999998</v>
      </c>
      <c r="W3407" s="1" t="s">
        <v>34</v>
      </c>
      <c r="X3407" s="3"/>
      <c r="Y3407" s="3"/>
      <c r="Z3407" s="5" t="s">
        <v>7980</v>
      </c>
      <c r="AA3407" s="5" t="str">
        <f>VLOOKUP(J3407, sku!B:C, 2, FALSE)</f>
        <v>Travessa Chevrolet - Smart - - - Spin - - - Prata</v>
      </c>
      <c r="AB3407" s="3" t="str">
        <f>VLOOKUP(J3407, sku!B:BM, 64, FALSE)</f>
        <v>Fabricação</v>
      </c>
      <c r="AC3407" s="3" t="str">
        <f>LEFT(pedidos[[#This Row],[SKU]],3)</f>
        <v>XGM</v>
      </c>
      <c r="AD3407" s="36" t="str" cm="1">
        <f t="array" aca="1" ref="AD3407" ca="1">IFERROR(
  INDEX(
    montadora[Montadora],
    MATCH(TRUE,LEFT(#REF!,NÚCARACT(montadora[SKU Parcial]))=montadora[SKU Parcial],0)
  ),
  ""
)</f>
        <v/>
      </c>
    </row>
    <row r="3408" spans="1:30" customFormat="1" x14ac:dyDescent="0.25">
      <c r="A3408" s="1" t="s">
        <v>6123</v>
      </c>
      <c r="B3408" s="1" t="s">
        <v>6124</v>
      </c>
      <c r="C3408" s="1" t="s">
        <v>6125</v>
      </c>
      <c r="D3408" s="1" t="s">
        <v>27</v>
      </c>
      <c r="E3408" s="1" t="s">
        <v>734</v>
      </c>
      <c r="F3408" s="1" t="s">
        <v>735</v>
      </c>
      <c r="G3408" s="6" t="s">
        <v>11227</v>
      </c>
      <c r="H3408" s="20" t="s">
        <v>30</v>
      </c>
      <c r="I3408" s="1" t="s">
        <v>36</v>
      </c>
      <c r="J3408" s="1" t="s">
        <v>736</v>
      </c>
      <c r="K3408" s="22">
        <v>45808</v>
      </c>
      <c r="L3408" s="16" t="s">
        <v>11229</v>
      </c>
      <c r="M3408" s="26">
        <v>328.8</v>
      </c>
      <c r="N3408" s="20">
        <v>1</v>
      </c>
      <c r="O3408" s="26">
        <v>328.8</v>
      </c>
      <c r="P3408" s="26">
        <v>120</v>
      </c>
      <c r="Q3408" s="26">
        <v>25.02</v>
      </c>
      <c r="R3408" s="26">
        <v>39.46</v>
      </c>
      <c r="S3408" s="26">
        <v>0</v>
      </c>
      <c r="T3408" s="26">
        <v>26.95</v>
      </c>
      <c r="U3408" s="26">
        <v>117.37</v>
      </c>
      <c r="V3408" s="24">
        <v>0.35699999999999998</v>
      </c>
      <c r="W3408" s="1" t="s">
        <v>89</v>
      </c>
      <c r="X3408" s="3"/>
      <c r="Y3408" s="3"/>
      <c r="Z3408" s="5" t="s">
        <v>7980</v>
      </c>
      <c r="AA3408" s="5" t="str">
        <f>VLOOKUP(J3408, sku!B:C, 2, FALSE)</f>
        <v>Travessa Chery - Smart - - - Tiggo 5 - 2019 A 2022 - Prata</v>
      </c>
      <c r="AB3408" s="3" t="str">
        <f>VLOOKUP(J3408, sku!B:BM, 64, FALSE)</f>
        <v>Fabricação</v>
      </c>
      <c r="AC3408" s="3" t="str">
        <f>LEFT(pedidos[[#This Row],[SKU]],3)</f>
        <v>XCH</v>
      </c>
      <c r="AD3408" s="36" t="str" cm="1">
        <f t="array" aca="1" ref="AD3408" ca="1">IFERROR(
  INDEX(
    montadora[Montadora],
    MATCH(TRUE,LEFT(#REF!,NÚCARACT(montadora[SKU Parcial]))=montadora[SKU Parcial],0)
  ),
  ""
)</f>
        <v/>
      </c>
    </row>
    <row r="3409" spans="1:30" customFormat="1" x14ac:dyDescent="0.25">
      <c r="A3409" s="1" t="s">
        <v>3658</v>
      </c>
      <c r="B3409" s="1" t="s">
        <v>3659</v>
      </c>
      <c r="C3409" s="1" t="s">
        <v>900</v>
      </c>
      <c r="D3409" s="1" t="s">
        <v>27</v>
      </c>
      <c r="E3409" s="1" t="s">
        <v>103</v>
      </c>
      <c r="F3409" s="1" t="s">
        <v>104</v>
      </c>
      <c r="G3409" s="6" t="s">
        <v>11227</v>
      </c>
      <c r="H3409" s="20" t="s">
        <v>30</v>
      </c>
      <c r="I3409" s="1" t="s">
        <v>31</v>
      </c>
      <c r="J3409" s="1" t="s">
        <v>241</v>
      </c>
      <c r="K3409" s="22">
        <v>45810</v>
      </c>
      <c r="L3409" s="16" t="s">
        <v>11229</v>
      </c>
      <c r="M3409" s="26">
        <v>328.8</v>
      </c>
      <c r="N3409" s="20">
        <v>1</v>
      </c>
      <c r="O3409" s="26">
        <v>328.8</v>
      </c>
      <c r="P3409" s="26">
        <v>120</v>
      </c>
      <c r="Q3409" s="26">
        <v>27.03</v>
      </c>
      <c r="R3409" s="26">
        <v>39.46</v>
      </c>
      <c r="S3409" s="26">
        <v>0</v>
      </c>
      <c r="T3409" s="26">
        <v>24.95</v>
      </c>
      <c r="U3409" s="26">
        <v>117.36</v>
      </c>
      <c r="V3409" s="24">
        <v>0.3569</v>
      </c>
      <c r="W3409" s="1" t="s">
        <v>34</v>
      </c>
      <c r="X3409" s="3"/>
      <c r="Y3409" s="3"/>
      <c r="Z3409" s="5" t="s">
        <v>7980</v>
      </c>
      <c r="AA3409" s="5" t="str">
        <f>VLOOKUP(J3409, sku!B:C, 2, FALSE)</f>
        <v>Travessa Ford - Style - - - Ecosport - - - Prata</v>
      </c>
      <c r="AB3409" s="3" t="str">
        <f>VLOOKUP(J3409, sku!B:BM, 64, FALSE)</f>
        <v>Fabricação</v>
      </c>
      <c r="AC3409" s="3" t="str">
        <f>LEFT(pedidos[[#This Row],[SKU]],3)</f>
        <v>XFO</v>
      </c>
      <c r="AD3409" s="36" t="str" cm="1">
        <f t="array" aca="1" ref="AD3409" ca="1">IFERROR(
  INDEX(
    montadora[Montadora],
    MATCH(TRUE,LEFT(#REF!,NÚCARACT(montadora[SKU Parcial]))=montadora[SKU Parcial],0)
  ),
  ""
)</f>
        <v/>
      </c>
    </row>
    <row r="3410" spans="1:30" customFormat="1" x14ac:dyDescent="0.25">
      <c r="A3410" s="1" t="s">
        <v>3660</v>
      </c>
      <c r="B3410" s="1" t="s">
        <v>3661</v>
      </c>
      <c r="C3410" s="1" t="s">
        <v>3662</v>
      </c>
      <c r="D3410" s="1" t="s">
        <v>420</v>
      </c>
      <c r="E3410" s="1" t="s">
        <v>103</v>
      </c>
      <c r="F3410" s="1" t="s">
        <v>104</v>
      </c>
      <c r="G3410" s="6" t="s">
        <v>11227</v>
      </c>
      <c r="H3410" s="20" t="s">
        <v>30</v>
      </c>
      <c r="I3410" s="1" t="s">
        <v>31</v>
      </c>
      <c r="J3410" s="1" t="s">
        <v>105</v>
      </c>
      <c r="K3410" s="22">
        <v>45811</v>
      </c>
      <c r="L3410" s="16" t="s">
        <v>11229</v>
      </c>
      <c r="M3410" s="26">
        <v>328.8</v>
      </c>
      <c r="N3410" s="20">
        <v>1</v>
      </c>
      <c r="O3410" s="26">
        <v>328.8</v>
      </c>
      <c r="P3410" s="26">
        <v>120</v>
      </c>
      <c r="Q3410" s="26">
        <v>27.03</v>
      </c>
      <c r="R3410" s="26">
        <v>39.46</v>
      </c>
      <c r="S3410" s="26">
        <v>0</v>
      </c>
      <c r="T3410" s="26">
        <v>24.95</v>
      </c>
      <c r="U3410" s="26">
        <v>117.36</v>
      </c>
      <c r="V3410" s="24">
        <v>0.3569</v>
      </c>
      <c r="W3410" s="1" t="s">
        <v>34</v>
      </c>
      <c r="X3410" s="3"/>
      <c r="Y3410" s="3"/>
      <c r="Z3410" s="5" t="s">
        <v>7980</v>
      </c>
      <c r="AA3410" s="5" t="str">
        <f>VLOOKUP(J3410, sku!B:C, 2, FALSE)</f>
        <v>Travessa Nissan - Style - - - Kicks - - - Prata</v>
      </c>
      <c r="AB3410" s="3" t="str">
        <f>VLOOKUP(J3410, sku!B:BM, 64, FALSE)</f>
        <v>Fabricação</v>
      </c>
      <c r="AC3410" s="3" t="str">
        <f>LEFT(pedidos[[#This Row],[SKU]],3)</f>
        <v>XNS</v>
      </c>
      <c r="AD3410" s="36" t="str" cm="1">
        <f t="array" aca="1" ref="AD3410" ca="1">IFERROR(
  INDEX(
    montadora[Montadora],
    MATCH(TRUE,LEFT(#REF!,NÚCARACT(montadora[SKU Parcial]))=montadora[SKU Parcial],0)
  ),
  ""
)</f>
        <v/>
      </c>
    </row>
    <row r="3411" spans="1:30" customFormat="1" x14ac:dyDescent="0.25">
      <c r="A3411" s="1" t="s">
        <v>3663</v>
      </c>
      <c r="B3411" s="1" t="s">
        <v>36</v>
      </c>
      <c r="C3411" s="1" t="s">
        <v>3664</v>
      </c>
      <c r="D3411" s="1" t="s">
        <v>27</v>
      </c>
      <c r="E3411" s="1" t="s">
        <v>122</v>
      </c>
      <c r="F3411" s="1" t="s">
        <v>123</v>
      </c>
      <c r="G3411" s="6" t="s">
        <v>11227</v>
      </c>
      <c r="H3411" s="20" t="s">
        <v>30</v>
      </c>
      <c r="I3411" s="1" t="s">
        <v>36</v>
      </c>
      <c r="J3411" s="1" t="s">
        <v>758</v>
      </c>
      <c r="K3411" s="22">
        <v>45812</v>
      </c>
      <c r="L3411" s="16" t="s">
        <v>11229</v>
      </c>
      <c r="M3411" s="26">
        <v>328.8</v>
      </c>
      <c r="N3411" s="20">
        <v>1</v>
      </c>
      <c r="O3411" s="26">
        <v>328.8</v>
      </c>
      <c r="P3411" s="26">
        <v>120</v>
      </c>
      <c r="Q3411" s="26">
        <v>27.03</v>
      </c>
      <c r="R3411" s="26">
        <v>39.46</v>
      </c>
      <c r="S3411" s="26">
        <v>0</v>
      </c>
      <c r="T3411" s="26">
        <v>24.95</v>
      </c>
      <c r="U3411" s="26">
        <v>117.36</v>
      </c>
      <c r="V3411" s="24">
        <v>0.3569</v>
      </c>
      <c r="W3411" s="1" t="s">
        <v>34</v>
      </c>
      <c r="X3411" s="3"/>
      <c r="Y3411" s="3"/>
      <c r="Z3411" s="5" t="s">
        <v>7980</v>
      </c>
      <c r="AA3411" s="5" t="str">
        <f>VLOOKUP(J3411, sku!B:C, 2, FALSE)</f>
        <v>Travessa Mitsubishi - Tubular - - - Pajero Sport - - - Prata</v>
      </c>
      <c r="AB3411" s="3" t="str">
        <f>VLOOKUP(J3411, sku!B:BM, 64, FALSE)</f>
        <v>Fabricação</v>
      </c>
      <c r="AC3411" s="3" t="str">
        <f>LEFT(pedidos[[#This Row],[SKU]],3)</f>
        <v>XMT</v>
      </c>
      <c r="AD3411" s="36" t="str" cm="1">
        <f t="array" aca="1" ref="AD3411" ca="1">IFERROR(
  INDEX(
    montadora[Montadora],
    MATCH(TRUE,LEFT(J3805,NÚCARACT(montadora[SKU Parcial]))=montadora[SKU Parcial],0)
  ),
  ""
)</f>
        <v/>
      </c>
    </row>
    <row r="3412" spans="1:30" customFormat="1" x14ac:dyDescent="0.25">
      <c r="A3412" s="1" t="s">
        <v>3665</v>
      </c>
      <c r="B3412" s="1" t="s">
        <v>3666</v>
      </c>
      <c r="C3412" s="1" t="s">
        <v>909</v>
      </c>
      <c r="D3412" s="1" t="s">
        <v>27</v>
      </c>
      <c r="E3412" s="1" t="s">
        <v>103</v>
      </c>
      <c r="F3412" s="1" t="s">
        <v>104</v>
      </c>
      <c r="G3412" s="6" t="s">
        <v>11227</v>
      </c>
      <c r="H3412" s="20" t="s">
        <v>30</v>
      </c>
      <c r="I3412" s="1" t="s">
        <v>31</v>
      </c>
      <c r="J3412" s="1" t="s">
        <v>618</v>
      </c>
      <c r="K3412" s="22">
        <v>45815</v>
      </c>
      <c r="L3412" s="16" t="s">
        <v>11229</v>
      </c>
      <c r="M3412" s="26">
        <v>328.8</v>
      </c>
      <c r="N3412" s="20">
        <v>1</v>
      </c>
      <c r="O3412" s="26">
        <v>328.8</v>
      </c>
      <c r="P3412" s="26">
        <v>120</v>
      </c>
      <c r="Q3412" s="26">
        <v>27.03</v>
      </c>
      <c r="R3412" s="26">
        <v>39.46</v>
      </c>
      <c r="S3412" s="26">
        <v>0</v>
      </c>
      <c r="T3412" s="26">
        <v>24.95</v>
      </c>
      <c r="U3412" s="26">
        <v>117.36</v>
      </c>
      <c r="V3412" s="24">
        <v>0.3569</v>
      </c>
      <c r="W3412" s="1" t="s">
        <v>34</v>
      </c>
      <c r="X3412" s="3"/>
      <c r="Y3412" s="3"/>
      <c r="Z3412" s="5" t="s">
        <v>7980</v>
      </c>
      <c r="AA3412" s="5" t="str">
        <f>VLOOKUP(J3412, sku!B:C, 2, FALSE)</f>
        <v>Travessa Nissan - Style - - - Kicks - - - Preto</v>
      </c>
      <c r="AB3412" s="3" t="str">
        <f>VLOOKUP(J3412, sku!B:BM, 64, FALSE)</f>
        <v>Fabricação</v>
      </c>
      <c r="AC3412" s="3" t="str">
        <f>LEFT(pedidos[[#This Row],[SKU]],3)</f>
        <v>XNS</v>
      </c>
      <c r="AD3412" s="36" t="str" cm="1">
        <f t="array" aca="1" ref="AD3412" ca="1">IFERROR(
  INDEX(
    montadora[Montadora],
    MATCH(TRUE,LEFT(J3806,NÚCARACT(montadora[SKU Parcial]))=montadora[SKU Parcial],0)
  ),
  ""
)</f>
        <v/>
      </c>
    </row>
    <row r="3413" spans="1:30" customFormat="1" x14ac:dyDescent="0.25">
      <c r="A3413" s="1" t="s">
        <v>3667</v>
      </c>
      <c r="B3413" s="1" t="s">
        <v>3668</v>
      </c>
      <c r="C3413" s="1" t="s">
        <v>3669</v>
      </c>
      <c r="D3413" s="1" t="s">
        <v>191</v>
      </c>
      <c r="E3413" s="1" t="s">
        <v>632</v>
      </c>
      <c r="F3413" s="1" t="s">
        <v>633</v>
      </c>
      <c r="G3413" s="6" t="s">
        <v>11227</v>
      </c>
      <c r="H3413" s="20" t="s">
        <v>30</v>
      </c>
      <c r="I3413" s="1" t="s">
        <v>31</v>
      </c>
      <c r="J3413" s="1" t="s">
        <v>1544</v>
      </c>
      <c r="K3413" s="22">
        <v>45817</v>
      </c>
      <c r="L3413" s="16" t="s">
        <v>11229</v>
      </c>
      <c r="M3413" s="26">
        <v>328.8</v>
      </c>
      <c r="N3413" s="20">
        <v>1</v>
      </c>
      <c r="O3413" s="26">
        <v>328.8</v>
      </c>
      <c r="P3413" s="26">
        <v>120</v>
      </c>
      <c r="Q3413" s="26">
        <v>27.03</v>
      </c>
      <c r="R3413" s="26">
        <v>39.46</v>
      </c>
      <c r="S3413" s="26">
        <v>0</v>
      </c>
      <c r="T3413" s="26">
        <v>24.95</v>
      </c>
      <c r="U3413" s="26">
        <v>117.36</v>
      </c>
      <c r="V3413" s="24">
        <v>0.3569</v>
      </c>
      <c r="W3413" s="1" t="s">
        <v>34</v>
      </c>
      <c r="X3413" s="3"/>
      <c r="Y3413" s="3"/>
      <c r="Z3413" s="5" t="s">
        <v>7980</v>
      </c>
      <c r="AA3413" s="5" t="str">
        <f>VLOOKUP(J3413, sku!B:C, 2, FALSE)</f>
        <v>Travessa Mitsubishi - Tubular - - - Pajero TR4 - - - Prata</v>
      </c>
      <c r="AB3413" s="3" t="str">
        <f>VLOOKUP(J3413, sku!B:BM, 64, FALSE)</f>
        <v>Fabricação</v>
      </c>
      <c r="AC3413" s="3" t="str">
        <f>LEFT(pedidos[[#This Row],[SKU]],3)</f>
        <v>XMT</v>
      </c>
      <c r="AD3413" s="36" t="str" cm="1">
        <f t="array" aca="1" ref="AD3413" ca="1">IFERROR(
  INDEX(
    montadora[Montadora],
    MATCH(TRUE,LEFT(J3807,NÚCARACT(montadora[SKU Parcial]))=montadora[SKU Parcial],0)
  ),
  ""
)</f>
        <v/>
      </c>
    </row>
    <row r="3414" spans="1:30" customFormat="1" x14ac:dyDescent="0.25">
      <c r="A3414" s="1" t="s">
        <v>3670</v>
      </c>
      <c r="B3414" s="1" t="s">
        <v>3671</v>
      </c>
      <c r="C3414" s="1" t="s">
        <v>3672</v>
      </c>
      <c r="D3414" s="1" t="s">
        <v>188</v>
      </c>
      <c r="E3414" s="1" t="s">
        <v>103</v>
      </c>
      <c r="F3414" s="1" t="s">
        <v>104</v>
      </c>
      <c r="G3414" s="6" t="s">
        <v>11227</v>
      </c>
      <c r="H3414" s="20" t="s">
        <v>30</v>
      </c>
      <c r="I3414" s="1" t="s">
        <v>31</v>
      </c>
      <c r="J3414" s="1" t="s">
        <v>205</v>
      </c>
      <c r="K3414" s="22">
        <v>45818</v>
      </c>
      <c r="L3414" s="16" t="s">
        <v>11229</v>
      </c>
      <c r="M3414" s="26">
        <v>328.8</v>
      </c>
      <c r="N3414" s="20">
        <v>1</v>
      </c>
      <c r="O3414" s="26">
        <v>328.8</v>
      </c>
      <c r="P3414" s="26">
        <v>120</v>
      </c>
      <c r="Q3414" s="26">
        <v>27.03</v>
      </c>
      <c r="R3414" s="26">
        <v>39.46</v>
      </c>
      <c r="S3414" s="26">
        <v>0</v>
      </c>
      <c r="T3414" s="26">
        <v>24.95</v>
      </c>
      <c r="U3414" s="26">
        <v>117.36</v>
      </c>
      <c r="V3414" s="24">
        <v>0.3569</v>
      </c>
      <c r="W3414" s="1" t="s">
        <v>34</v>
      </c>
      <c r="X3414" s="3"/>
      <c r="Y3414" s="3"/>
      <c r="Z3414" s="5" t="s">
        <v>7980</v>
      </c>
      <c r="AA3414" s="5" t="str">
        <f>VLOOKUP(J3414, sku!B:C, 2, FALSE)</f>
        <v>Travessa Ford - Style - - - Ecosport - - - Preto</v>
      </c>
      <c r="AB3414" s="3" t="str">
        <f>VLOOKUP(J3414, sku!B:BM, 64, FALSE)</f>
        <v>Fabricação</v>
      </c>
      <c r="AC3414" s="3" t="str">
        <f>LEFT(pedidos[[#This Row],[SKU]],3)</f>
        <v>XFO</v>
      </c>
      <c r="AD3414" s="36" t="str" cm="1">
        <f t="array" aca="1" ref="AD3414" ca="1">IFERROR(
  INDEX(
    montadora[Montadora],
    MATCH(TRUE,LEFT(J3808,NÚCARACT(montadora[SKU Parcial]))=montadora[SKU Parcial],0)
  ),
  ""
)</f>
        <v/>
      </c>
    </row>
    <row r="3415" spans="1:30" customFormat="1" x14ac:dyDescent="0.25">
      <c r="A3415" s="1" t="s">
        <v>3673</v>
      </c>
      <c r="B3415" s="1" t="s">
        <v>3674</v>
      </c>
      <c r="C3415" s="1" t="s">
        <v>3675</v>
      </c>
      <c r="D3415" s="1" t="s">
        <v>319</v>
      </c>
      <c r="E3415" s="1" t="s">
        <v>638</v>
      </c>
      <c r="F3415" s="1" t="s">
        <v>639</v>
      </c>
      <c r="G3415" s="6" t="s">
        <v>11227</v>
      </c>
      <c r="H3415" s="20" t="s">
        <v>30</v>
      </c>
      <c r="I3415" s="1" t="s">
        <v>31</v>
      </c>
      <c r="J3415" s="1" t="s">
        <v>249</v>
      </c>
      <c r="K3415" s="22">
        <v>45819</v>
      </c>
      <c r="L3415" s="16" t="s">
        <v>11229</v>
      </c>
      <c r="M3415" s="26">
        <v>328.8</v>
      </c>
      <c r="N3415" s="20">
        <v>1</v>
      </c>
      <c r="O3415" s="26">
        <v>328.8</v>
      </c>
      <c r="P3415" s="26">
        <v>120</v>
      </c>
      <c r="Q3415" s="26">
        <v>27.03</v>
      </c>
      <c r="R3415" s="26">
        <v>39.46</v>
      </c>
      <c r="S3415" s="26">
        <v>0</v>
      </c>
      <c r="T3415" s="26">
        <v>24.95</v>
      </c>
      <c r="U3415" s="26">
        <v>117.36</v>
      </c>
      <c r="V3415" s="24">
        <v>0.3569</v>
      </c>
      <c r="W3415" s="1" t="s">
        <v>34</v>
      </c>
      <c r="X3415" s="3"/>
      <c r="Y3415" s="3"/>
      <c r="Z3415" s="5" t="s">
        <v>7980</v>
      </c>
      <c r="AA3415" s="5" t="str">
        <f>VLOOKUP(J3415, sku!B:C, 2, FALSE)</f>
        <v>Travessa Fiat - Smart - - - Strada - 2020+ - Preto</v>
      </c>
      <c r="AB3415" s="3" t="str">
        <f>VLOOKUP(J3415, sku!B:BM, 64, FALSE)</f>
        <v>Fabricação</v>
      </c>
      <c r="AC3415" s="3" t="str">
        <f>LEFT(pedidos[[#This Row],[SKU]],3)</f>
        <v>XFI</v>
      </c>
      <c r="AD3415" s="36" t="str" cm="1">
        <f t="array" aca="1" ref="AD3415" ca="1">IFERROR(
  INDEX(
    montadora[Montadora],
    MATCH(TRUE,LEFT(J3809,NÚCARACT(montadora[SKU Parcial]))=montadora[SKU Parcial],0)
  ),
  ""
)</f>
        <v/>
      </c>
    </row>
    <row r="3416" spans="1:30" customFormat="1" x14ac:dyDescent="0.25">
      <c r="A3416" s="1" t="s">
        <v>3676</v>
      </c>
      <c r="B3416" s="1" t="s">
        <v>3677</v>
      </c>
      <c r="C3416" s="1" t="s">
        <v>850</v>
      </c>
      <c r="D3416" s="1" t="s">
        <v>27</v>
      </c>
      <c r="E3416" s="1" t="s">
        <v>3678</v>
      </c>
      <c r="F3416" s="1" t="s">
        <v>3679</v>
      </c>
      <c r="G3416" s="6" t="s">
        <v>11227</v>
      </c>
      <c r="H3416" s="20" t="s">
        <v>30</v>
      </c>
      <c r="I3416" s="1" t="s">
        <v>36</v>
      </c>
      <c r="J3416" s="1" t="s">
        <v>1212</v>
      </c>
      <c r="K3416" s="22">
        <v>45820</v>
      </c>
      <c r="L3416" s="16" t="s">
        <v>11229</v>
      </c>
      <c r="M3416" s="26">
        <v>328.8</v>
      </c>
      <c r="N3416" s="20">
        <v>1</v>
      </c>
      <c r="O3416" s="26">
        <v>328.8</v>
      </c>
      <c r="P3416" s="26">
        <v>120</v>
      </c>
      <c r="Q3416" s="26">
        <v>27.03</v>
      </c>
      <c r="R3416" s="26">
        <v>39.46</v>
      </c>
      <c r="S3416" s="26">
        <v>0</v>
      </c>
      <c r="T3416" s="26">
        <v>24.95</v>
      </c>
      <c r="U3416" s="26">
        <v>117.36</v>
      </c>
      <c r="V3416" s="24">
        <v>0.3569</v>
      </c>
      <c r="W3416" s="1" t="s">
        <v>34</v>
      </c>
      <c r="X3416" s="3"/>
      <c r="Y3416" s="3"/>
      <c r="Z3416" s="5" t="s">
        <v>7980</v>
      </c>
      <c r="AA3416" s="5" t="str">
        <f>VLOOKUP(J3416, sku!B:C, 2, FALSE)</f>
        <v>Travessa Nissan - Smart - - - Frontier - 2020+ - Preto</v>
      </c>
      <c r="AB3416" s="3" t="str">
        <f>VLOOKUP(J3416, sku!B:BM, 64, FALSE)</f>
        <v>Fabricação</v>
      </c>
      <c r="AC3416" s="3" t="str">
        <f>LEFT(pedidos[[#This Row],[SKU]],3)</f>
        <v>XNS</v>
      </c>
      <c r="AD3416" s="36" t="str" cm="1">
        <f t="array" aca="1" ref="AD3416" ca="1">IFERROR(
  INDEX(
    montadora[Montadora],
    MATCH(TRUE,LEFT(J3810,NÚCARACT(montadora[SKU Parcial]))=montadora[SKU Parcial],0)
  ),
  ""
)</f>
        <v/>
      </c>
    </row>
    <row r="3417" spans="1:30" customFormat="1" x14ac:dyDescent="0.25">
      <c r="A3417" s="1" t="s">
        <v>3680</v>
      </c>
      <c r="B3417" s="1" t="s">
        <v>36</v>
      </c>
      <c r="C3417" s="1" t="s">
        <v>524</v>
      </c>
      <c r="D3417" s="1" t="s">
        <v>27</v>
      </c>
      <c r="E3417" s="1" t="s">
        <v>103</v>
      </c>
      <c r="F3417" s="1" t="s">
        <v>104</v>
      </c>
      <c r="G3417" s="6" t="s">
        <v>11227</v>
      </c>
      <c r="H3417" s="20" t="s">
        <v>30</v>
      </c>
      <c r="I3417" s="1" t="s">
        <v>31</v>
      </c>
      <c r="J3417" s="1" t="s">
        <v>109</v>
      </c>
      <c r="K3417" s="22">
        <v>45821</v>
      </c>
      <c r="L3417" s="16" t="s">
        <v>11229</v>
      </c>
      <c r="M3417" s="26">
        <v>328.8</v>
      </c>
      <c r="N3417" s="20">
        <v>1</v>
      </c>
      <c r="O3417" s="26">
        <v>328.8</v>
      </c>
      <c r="P3417" s="26">
        <v>120</v>
      </c>
      <c r="Q3417" s="26">
        <v>27.03</v>
      </c>
      <c r="R3417" s="26">
        <v>39.46</v>
      </c>
      <c r="S3417" s="26">
        <v>0</v>
      </c>
      <c r="T3417" s="26">
        <v>24.95</v>
      </c>
      <c r="U3417" s="26">
        <v>117.36</v>
      </c>
      <c r="V3417" s="24">
        <v>0.3569</v>
      </c>
      <c r="W3417" s="1" t="s">
        <v>34</v>
      </c>
      <c r="X3417" s="3"/>
      <c r="Y3417" s="3"/>
      <c r="Z3417" s="5" t="s">
        <v>7980</v>
      </c>
      <c r="AA3417" s="5" t="str">
        <f>VLOOKUP(J3417, sku!B:C, 2, FALSE)</f>
        <v>Travessa Chevrolet - Style - - - Spin - - - Preto</v>
      </c>
      <c r="AB3417" s="3" t="str">
        <f>VLOOKUP(J3417, sku!B:BM, 64, FALSE)</f>
        <v>Fabricação</v>
      </c>
      <c r="AC3417" s="3" t="str">
        <f>LEFT(pedidos[[#This Row],[SKU]],3)</f>
        <v>XGM</v>
      </c>
      <c r="AD3417" s="36" t="str" cm="1">
        <f t="array" aca="1" ref="AD3417" ca="1">IFERROR(
  INDEX(
    montadora[Montadora],
    MATCH(TRUE,LEFT(J3811,NÚCARACT(montadora[SKU Parcial]))=montadora[SKU Parcial],0)
  ),
  ""
)</f>
        <v/>
      </c>
    </row>
    <row r="3418" spans="1:30" customFormat="1" x14ac:dyDescent="0.25">
      <c r="A3418" s="1" t="s">
        <v>3681</v>
      </c>
      <c r="B3418" s="1" t="s">
        <v>36</v>
      </c>
      <c r="C3418" s="1" t="s">
        <v>470</v>
      </c>
      <c r="D3418" s="1" t="s">
        <v>27</v>
      </c>
      <c r="E3418" s="1" t="s">
        <v>103</v>
      </c>
      <c r="F3418" s="1" t="s">
        <v>104</v>
      </c>
      <c r="G3418" s="6" t="s">
        <v>11227</v>
      </c>
      <c r="H3418" s="20" t="s">
        <v>30</v>
      </c>
      <c r="I3418" s="1" t="s">
        <v>31</v>
      </c>
      <c r="J3418" s="1" t="s">
        <v>611</v>
      </c>
      <c r="K3418" s="22">
        <v>45822</v>
      </c>
      <c r="L3418" s="16" t="s">
        <v>11229</v>
      </c>
      <c r="M3418" s="26">
        <v>328.8</v>
      </c>
      <c r="N3418" s="20">
        <v>1</v>
      </c>
      <c r="O3418" s="26">
        <v>328.8</v>
      </c>
      <c r="P3418" s="26">
        <v>120</v>
      </c>
      <c r="Q3418" s="26">
        <v>27.03</v>
      </c>
      <c r="R3418" s="26">
        <v>39.46</v>
      </c>
      <c r="S3418" s="26">
        <v>0</v>
      </c>
      <c r="T3418" s="26">
        <v>24.95</v>
      </c>
      <c r="U3418" s="26">
        <v>117.36</v>
      </c>
      <c r="V3418" s="24">
        <v>0.3569</v>
      </c>
      <c r="W3418" s="1" t="s">
        <v>34</v>
      </c>
      <c r="X3418" s="3"/>
      <c r="Y3418" s="3"/>
      <c r="Z3418" s="5" t="s">
        <v>7980</v>
      </c>
      <c r="AA3418" s="5" t="str">
        <f>VLOOKUP(J3418, sku!B:C, 2, FALSE)</f>
        <v>Travessa Chevrolet - Style - - - Spin - - - Prata</v>
      </c>
      <c r="AB3418" s="3" t="str">
        <f>VLOOKUP(J3418, sku!B:BM, 64, FALSE)</f>
        <v>Fabricação</v>
      </c>
      <c r="AC3418" s="3" t="str">
        <f>LEFT(pedidos[[#This Row],[SKU]],3)</f>
        <v>XGM</v>
      </c>
      <c r="AD3418" s="36" t="str" cm="1">
        <f t="array" aca="1" ref="AD3418" ca="1">IFERROR(
  INDEX(
    montadora[Montadora],
    MATCH(TRUE,LEFT(J3812,NÚCARACT(montadora[SKU Parcial]))=montadora[SKU Parcial],0)
  ),
  ""
)</f>
        <v/>
      </c>
    </row>
    <row r="3419" spans="1:30" customFormat="1" x14ac:dyDescent="0.25">
      <c r="A3419" s="1" t="s">
        <v>3682</v>
      </c>
      <c r="B3419" s="1" t="s">
        <v>36</v>
      </c>
      <c r="C3419" s="1" t="s">
        <v>829</v>
      </c>
      <c r="D3419" s="1" t="s">
        <v>191</v>
      </c>
      <c r="E3419" s="1" t="s">
        <v>103</v>
      </c>
      <c r="F3419" s="1" t="s">
        <v>104</v>
      </c>
      <c r="G3419" s="6" t="s">
        <v>11227</v>
      </c>
      <c r="H3419" s="20" t="s">
        <v>30</v>
      </c>
      <c r="I3419" s="1" t="s">
        <v>31</v>
      </c>
      <c r="J3419" s="1" t="s">
        <v>205</v>
      </c>
      <c r="K3419" s="22">
        <v>45823</v>
      </c>
      <c r="L3419" s="16" t="s">
        <v>11229</v>
      </c>
      <c r="M3419" s="26">
        <v>328.8</v>
      </c>
      <c r="N3419" s="20">
        <v>1</v>
      </c>
      <c r="O3419" s="26">
        <v>328.8</v>
      </c>
      <c r="P3419" s="26">
        <v>120</v>
      </c>
      <c r="Q3419" s="26">
        <v>27.03</v>
      </c>
      <c r="R3419" s="26">
        <v>39.46</v>
      </c>
      <c r="S3419" s="26">
        <v>0</v>
      </c>
      <c r="T3419" s="26">
        <v>24.95</v>
      </c>
      <c r="U3419" s="26">
        <v>117.36</v>
      </c>
      <c r="V3419" s="24">
        <v>0.3569</v>
      </c>
      <c r="W3419" s="1" t="s">
        <v>34</v>
      </c>
      <c r="X3419" s="3"/>
      <c r="Y3419" s="3"/>
      <c r="Z3419" s="5" t="s">
        <v>7980</v>
      </c>
      <c r="AA3419" s="5" t="str">
        <f>VLOOKUP(J3419, sku!B:C, 2, FALSE)</f>
        <v>Travessa Ford - Style - - - Ecosport - - - Preto</v>
      </c>
      <c r="AB3419" s="3" t="str">
        <f>VLOOKUP(J3419, sku!B:BM, 64, FALSE)</f>
        <v>Fabricação</v>
      </c>
      <c r="AC3419" s="3" t="str">
        <f>LEFT(pedidos[[#This Row],[SKU]],3)</f>
        <v>XFO</v>
      </c>
      <c r="AD3419" s="36" t="str" cm="1">
        <f t="array" aca="1" ref="AD3419" ca="1">IFERROR(
  INDEX(
    montadora[Montadora],
    MATCH(TRUE,LEFT(J3813,NÚCARACT(montadora[SKU Parcial]))=montadora[SKU Parcial],0)
  ),
  ""
)</f>
        <v/>
      </c>
    </row>
    <row r="3420" spans="1:30" customFormat="1" x14ac:dyDescent="0.25">
      <c r="A3420" s="1" t="s">
        <v>3683</v>
      </c>
      <c r="B3420" s="1" t="s">
        <v>36</v>
      </c>
      <c r="C3420" s="1" t="s">
        <v>3684</v>
      </c>
      <c r="D3420" s="1" t="s">
        <v>138</v>
      </c>
      <c r="E3420" s="1" t="s">
        <v>103</v>
      </c>
      <c r="F3420" s="1" t="s">
        <v>104</v>
      </c>
      <c r="G3420" s="6" t="s">
        <v>11227</v>
      </c>
      <c r="H3420" s="20" t="s">
        <v>30</v>
      </c>
      <c r="I3420" s="1" t="s">
        <v>31</v>
      </c>
      <c r="J3420" s="1" t="s">
        <v>611</v>
      </c>
      <c r="K3420" s="22">
        <v>45824</v>
      </c>
      <c r="L3420" s="16" t="s">
        <v>11229</v>
      </c>
      <c r="M3420" s="26">
        <v>328.8</v>
      </c>
      <c r="N3420" s="20">
        <v>1</v>
      </c>
      <c r="O3420" s="26">
        <v>328.8</v>
      </c>
      <c r="P3420" s="26">
        <v>120</v>
      </c>
      <c r="Q3420" s="26">
        <v>27.03</v>
      </c>
      <c r="R3420" s="26">
        <v>39.46</v>
      </c>
      <c r="S3420" s="26">
        <v>0</v>
      </c>
      <c r="T3420" s="26">
        <v>24.95</v>
      </c>
      <c r="U3420" s="26">
        <v>117.36</v>
      </c>
      <c r="V3420" s="24">
        <v>0.3569</v>
      </c>
      <c r="W3420" s="1" t="s">
        <v>89</v>
      </c>
      <c r="X3420" s="3"/>
      <c r="Y3420" s="3"/>
      <c r="Z3420" s="5" t="s">
        <v>7980</v>
      </c>
      <c r="AA3420" s="5" t="str">
        <f>VLOOKUP(J3420, sku!B:C, 2, FALSE)</f>
        <v>Travessa Chevrolet - Style - - - Spin - - - Prata</v>
      </c>
      <c r="AB3420" s="3" t="str">
        <f>VLOOKUP(J3420, sku!B:BM, 64, FALSE)</f>
        <v>Fabricação</v>
      </c>
      <c r="AC3420" s="3" t="str">
        <f>LEFT(pedidos[[#This Row],[SKU]],3)</f>
        <v>XGM</v>
      </c>
      <c r="AD3420" s="36" t="str" cm="1">
        <f t="array" aca="1" ref="AD3420" ca="1">IFERROR(
  INDEX(
    montadora[Montadora],
    MATCH(TRUE,LEFT(J3814,NÚCARACT(montadora[SKU Parcial]))=montadora[SKU Parcial],0)
  ),
  ""
)</f>
        <v/>
      </c>
    </row>
    <row r="3421" spans="1:30" customFormat="1" x14ac:dyDescent="0.25">
      <c r="A3421" s="1" t="s">
        <v>3685</v>
      </c>
      <c r="B3421" s="1" t="s">
        <v>3686</v>
      </c>
      <c r="C3421" s="1" t="s">
        <v>3687</v>
      </c>
      <c r="D3421" s="1" t="s">
        <v>27</v>
      </c>
      <c r="E3421" s="1" t="s">
        <v>103</v>
      </c>
      <c r="F3421" s="1" t="s">
        <v>104</v>
      </c>
      <c r="G3421" s="6" t="s">
        <v>11227</v>
      </c>
      <c r="H3421" s="20" t="s">
        <v>30</v>
      </c>
      <c r="I3421" s="1" t="s">
        <v>31</v>
      </c>
      <c r="J3421" s="1" t="s">
        <v>105</v>
      </c>
      <c r="K3421" s="22">
        <v>45825</v>
      </c>
      <c r="L3421" s="16" t="s">
        <v>11229</v>
      </c>
      <c r="M3421" s="26">
        <v>328.8</v>
      </c>
      <c r="N3421" s="20">
        <v>1</v>
      </c>
      <c r="O3421" s="26">
        <v>328.8</v>
      </c>
      <c r="P3421" s="26">
        <v>120</v>
      </c>
      <c r="Q3421" s="26">
        <v>27.03</v>
      </c>
      <c r="R3421" s="26">
        <v>39.46</v>
      </c>
      <c r="S3421" s="26">
        <v>0</v>
      </c>
      <c r="T3421" s="26">
        <v>24.95</v>
      </c>
      <c r="U3421" s="26">
        <v>117.36</v>
      </c>
      <c r="V3421" s="24">
        <v>0.3569</v>
      </c>
      <c r="W3421" s="1" t="s">
        <v>34</v>
      </c>
      <c r="X3421" s="3"/>
      <c r="Y3421" s="3"/>
      <c r="Z3421" s="5" t="s">
        <v>7980</v>
      </c>
      <c r="AA3421" s="5" t="str">
        <f>VLOOKUP(J3421, sku!B:C, 2, FALSE)</f>
        <v>Travessa Nissan - Style - - - Kicks - - - Prata</v>
      </c>
      <c r="AB3421" s="3" t="str">
        <f>VLOOKUP(J3421, sku!B:BM, 64, FALSE)</f>
        <v>Fabricação</v>
      </c>
      <c r="AC3421" s="3" t="str">
        <f>LEFT(pedidos[[#This Row],[SKU]],3)</f>
        <v>XNS</v>
      </c>
      <c r="AD3421" s="36" t="str" cm="1">
        <f t="array" aca="1" ref="AD3421" ca="1">IFERROR(
  INDEX(
    montadora[Montadora],
    MATCH(TRUE,LEFT(J3815,NÚCARACT(montadora[SKU Parcial]))=montadora[SKU Parcial],0)
  ),
  ""
)</f>
        <v/>
      </c>
    </row>
    <row r="3422" spans="1:30" customFormat="1" x14ac:dyDescent="0.25">
      <c r="A3422" s="1" t="s">
        <v>3688</v>
      </c>
      <c r="B3422" s="1" t="s">
        <v>3689</v>
      </c>
      <c r="C3422" s="1" t="s">
        <v>1264</v>
      </c>
      <c r="D3422" s="1" t="s">
        <v>617</v>
      </c>
      <c r="E3422" s="1" t="s">
        <v>103</v>
      </c>
      <c r="F3422" s="1" t="s">
        <v>104</v>
      </c>
      <c r="G3422" s="6" t="s">
        <v>11227</v>
      </c>
      <c r="H3422" s="20" t="s">
        <v>30</v>
      </c>
      <c r="I3422" s="1" t="s">
        <v>31</v>
      </c>
      <c r="J3422" s="1" t="s">
        <v>3690</v>
      </c>
      <c r="K3422" s="22">
        <v>45828</v>
      </c>
      <c r="L3422" s="16" t="s">
        <v>11229</v>
      </c>
      <c r="M3422" s="26">
        <v>328.8</v>
      </c>
      <c r="N3422" s="20">
        <v>1</v>
      </c>
      <c r="O3422" s="26">
        <v>328.8</v>
      </c>
      <c r="P3422" s="26">
        <v>120</v>
      </c>
      <c r="Q3422" s="26">
        <v>27.03</v>
      </c>
      <c r="R3422" s="26">
        <v>39.46</v>
      </c>
      <c r="S3422" s="26">
        <v>0</v>
      </c>
      <c r="T3422" s="26">
        <v>24.95</v>
      </c>
      <c r="U3422" s="26">
        <v>117.36</v>
      </c>
      <c r="V3422" s="24">
        <v>0.3569</v>
      </c>
      <c r="W3422" s="1" t="s">
        <v>34</v>
      </c>
      <c r="X3422" s="3"/>
      <c r="Y3422" s="3"/>
      <c r="Z3422" s="5" t="s">
        <v>7980</v>
      </c>
      <c r="AA3422" s="5" t="str">
        <f>VLOOKUP(J3422, sku!B:C, 2, FALSE)</f>
        <v>Travessa Chevrolet - Style - - - Equinox - - - Prata</v>
      </c>
      <c r="AB3422" s="3" t="str">
        <f>VLOOKUP(J3422, sku!B:BM, 64, FALSE)</f>
        <v>Fabricação</v>
      </c>
      <c r="AC3422" s="3" t="str">
        <f>LEFT(pedidos[[#This Row],[SKU]],3)</f>
        <v>XGM</v>
      </c>
      <c r="AD3422" s="36" t="str" cm="1">
        <f t="array" aca="1" ref="AD3422" ca="1">IFERROR(
  INDEX(
    montadora[Montadora],
    MATCH(TRUE,LEFT(J3816,NÚCARACT(montadora[SKU Parcial]))=montadora[SKU Parcial],0)
  ),
  ""
)</f>
        <v/>
      </c>
    </row>
    <row r="3423" spans="1:30" customFormat="1" x14ac:dyDescent="0.25">
      <c r="A3423" s="1" t="s">
        <v>3691</v>
      </c>
      <c r="B3423" s="1" t="s">
        <v>36</v>
      </c>
      <c r="C3423" s="1" t="s">
        <v>3692</v>
      </c>
      <c r="D3423" s="1" t="s">
        <v>534</v>
      </c>
      <c r="E3423" s="1" t="s">
        <v>127</v>
      </c>
      <c r="F3423" s="1" t="s">
        <v>128</v>
      </c>
      <c r="G3423" s="6" t="s">
        <v>11227</v>
      </c>
      <c r="H3423" s="20" t="s">
        <v>30</v>
      </c>
      <c r="I3423" s="1" t="s">
        <v>36</v>
      </c>
      <c r="J3423" s="1" t="s">
        <v>1359</v>
      </c>
      <c r="K3423" s="22">
        <v>45828</v>
      </c>
      <c r="L3423" s="16" t="s">
        <v>11229</v>
      </c>
      <c r="M3423" s="26">
        <v>328.8</v>
      </c>
      <c r="N3423" s="20">
        <v>1</v>
      </c>
      <c r="O3423" s="26">
        <v>365.79</v>
      </c>
      <c r="P3423" s="26">
        <v>120</v>
      </c>
      <c r="Q3423" s="26">
        <v>27.03</v>
      </c>
      <c r="R3423" s="26">
        <v>39.46</v>
      </c>
      <c r="S3423" s="26">
        <v>36.99</v>
      </c>
      <c r="T3423" s="26">
        <v>24.95</v>
      </c>
      <c r="U3423" s="26">
        <v>117.36</v>
      </c>
      <c r="V3423" s="24">
        <v>0.3569</v>
      </c>
      <c r="W3423" s="1" t="s">
        <v>34</v>
      </c>
      <c r="X3423" s="3"/>
      <c r="Y3423" s="3"/>
      <c r="Z3423" s="5" t="s">
        <v>7980</v>
      </c>
      <c r="AA3423" s="5" t="str">
        <f>VLOOKUP(J3423, sku!B:C, 2, FALSE)</f>
        <v>Travessa Fiat - Smart - - - Strada - 2020+ - Grafite</v>
      </c>
      <c r="AB3423" s="3" t="str">
        <f>VLOOKUP(J3423, sku!B:BM, 64, FALSE)</f>
        <v>Fabricação</v>
      </c>
      <c r="AC3423" s="3" t="str">
        <f>LEFT(pedidos[[#This Row],[SKU]],3)</f>
        <v>XFI</v>
      </c>
      <c r="AD3423" s="36" t="str" cm="1">
        <f t="array" aca="1" ref="AD3423" ca="1">IFERROR(
  INDEX(
    montadora[Montadora],
    MATCH(TRUE,LEFT(#REF!,NÚCARACT(montadora[SKU Parcial]))=montadora[SKU Parcial],0)
  ),
  ""
)</f>
        <v/>
      </c>
    </row>
    <row r="3424" spans="1:30" customFormat="1" x14ac:dyDescent="0.25">
      <c r="A3424" s="1" t="s">
        <v>3693</v>
      </c>
      <c r="B3424" s="1" t="s">
        <v>36</v>
      </c>
      <c r="C3424" s="1" t="s">
        <v>719</v>
      </c>
      <c r="D3424" s="1" t="s">
        <v>420</v>
      </c>
      <c r="E3424" s="1" t="s">
        <v>103</v>
      </c>
      <c r="F3424" s="1" t="s">
        <v>104</v>
      </c>
      <c r="G3424" s="6" t="s">
        <v>11227</v>
      </c>
      <c r="H3424" s="20" t="s">
        <v>30</v>
      </c>
      <c r="I3424" s="1" t="s">
        <v>31</v>
      </c>
      <c r="J3424" s="1" t="s">
        <v>668</v>
      </c>
      <c r="K3424" s="22">
        <v>45828</v>
      </c>
      <c r="L3424" s="16" t="s">
        <v>11229</v>
      </c>
      <c r="M3424" s="26">
        <v>328.8</v>
      </c>
      <c r="N3424" s="20">
        <v>1</v>
      </c>
      <c r="O3424" s="26">
        <v>328.8</v>
      </c>
      <c r="P3424" s="26">
        <v>120</v>
      </c>
      <c r="Q3424" s="26">
        <v>27.03</v>
      </c>
      <c r="R3424" s="26">
        <v>39.46</v>
      </c>
      <c r="S3424" s="26">
        <v>0</v>
      </c>
      <c r="T3424" s="26">
        <v>24.95</v>
      </c>
      <c r="U3424" s="26">
        <v>117.36</v>
      </c>
      <c r="V3424" s="24">
        <v>0.3569</v>
      </c>
      <c r="W3424" s="1" t="s">
        <v>34</v>
      </c>
      <c r="X3424" s="3"/>
      <c r="Y3424" s="3"/>
      <c r="Z3424" s="5" t="s">
        <v>7980</v>
      </c>
      <c r="AA3424" s="5" t="str">
        <f>VLOOKUP(J3424, sku!B:C, 2, FALSE)</f>
        <v>Travessa Jeep - Style - - - Compass - - - Preto</v>
      </c>
      <c r="AB3424" s="3" t="str">
        <f>VLOOKUP(J3424, sku!B:BM, 64, FALSE)</f>
        <v>Fabricação</v>
      </c>
      <c r="AC3424" s="3" t="str">
        <f>LEFT(pedidos[[#This Row],[SKU]],3)</f>
        <v>XJP</v>
      </c>
      <c r="AD3424" s="36" t="str" cm="1">
        <f t="array" aca="1" ref="AD3424" ca="1">IFERROR(
  INDEX(
    montadora[Montadora],
    MATCH(TRUE,LEFT(#REF!,NÚCARACT(montadora[SKU Parcial]))=montadora[SKU Parcial],0)
  ),
  ""
)</f>
        <v/>
      </c>
    </row>
    <row r="3425" spans="1:30" customFormat="1" x14ac:dyDescent="0.25">
      <c r="A3425" s="1" t="s">
        <v>3694</v>
      </c>
      <c r="B3425" s="1" t="s">
        <v>3695</v>
      </c>
      <c r="C3425" s="1" t="s">
        <v>3696</v>
      </c>
      <c r="D3425" s="1" t="s">
        <v>319</v>
      </c>
      <c r="E3425" s="1" t="s">
        <v>122</v>
      </c>
      <c r="F3425" s="1" t="s">
        <v>123</v>
      </c>
      <c r="G3425" s="6" t="s">
        <v>11227</v>
      </c>
      <c r="H3425" s="20" t="s">
        <v>30</v>
      </c>
      <c r="I3425" s="1" t="s">
        <v>31</v>
      </c>
      <c r="J3425" s="1" t="s">
        <v>124</v>
      </c>
      <c r="K3425" s="22">
        <v>45834</v>
      </c>
      <c r="L3425" s="16" t="s">
        <v>11229</v>
      </c>
      <c r="M3425" s="26">
        <v>328.8</v>
      </c>
      <c r="N3425" s="20">
        <v>1</v>
      </c>
      <c r="O3425" s="26">
        <v>328.8</v>
      </c>
      <c r="P3425" s="26">
        <v>120</v>
      </c>
      <c r="Q3425" s="26">
        <v>27.03</v>
      </c>
      <c r="R3425" s="26">
        <v>39.46</v>
      </c>
      <c r="S3425" s="26">
        <v>0</v>
      </c>
      <c r="T3425" s="26">
        <v>24.95</v>
      </c>
      <c r="U3425" s="26">
        <v>117.36</v>
      </c>
      <c r="V3425" s="24">
        <v>0.3569</v>
      </c>
      <c r="W3425" s="1" t="s">
        <v>34</v>
      </c>
      <c r="X3425" s="3"/>
      <c r="Y3425" s="3"/>
      <c r="Z3425" s="5" t="s">
        <v>7980</v>
      </c>
      <c r="AA3425" s="5" t="str">
        <f>VLOOKUP(J3425, sku!B:C, 2, FALSE)</f>
        <v>Travessa Mitsubishi - Tubular - - - Pajero Sport - - - Preto</v>
      </c>
      <c r="AB3425" s="3" t="str">
        <f>VLOOKUP(J3425, sku!B:BM, 64, FALSE)</f>
        <v>Fabricação</v>
      </c>
      <c r="AC3425" s="3" t="str">
        <f>LEFT(pedidos[[#This Row],[SKU]],3)</f>
        <v>XMT</v>
      </c>
      <c r="AD3425" s="36" t="str" cm="1">
        <f t="array" aca="1" ref="AD3425" ca="1">IFERROR(
  INDEX(
    montadora[Montadora],
    MATCH(TRUE,LEFT(#REF!,NÚCARACT(montadora[SKU Parcial]))=montadora[SKU Parcial],0)
  ),
  ""
)</f>
        <v/>
      </c>
    </row>
    <row r="3426" spans="1:30" customFormat="1" x14ac:dyDescent="0.25">
      <c r="A3426" s="1" t="s">
        <v>6126</v>
      </c>
      <c r="B3426" s="1" t="s">
        <v>6127</v>
      </c>
      <c r="C3426" s="1" t="s">
        <v>6128</v>
      </c>
      <c r="D3426" s="1" t="s">
        <v>27</v>
      </c>
      <c r="E3426" s="1" t="s">
        <v>86</v>
      </c>
      <c r="F3426" s="1" t="s">
        <v>87</v>
      </c>
      <c r="G3426" s="6" t="s">
        <v>11227</v>
      </c>
      <c r="H3426" s="20" t="s">
        <v>47</v>
      </c>
      <c r="I3426" s="1" t="s">
        <v>31</v>
      </c>
      <c r="J3426" s="1" t="s">
        <v>1038</v>
      </c>
      <c r="K3426" s="22">
        <v>45802</v>
      </c>
      <c r="L3426" s="20" t="s">
        <v>33</v>
      </c>
      <c r="M3426" s="26">
        <v>337.8</v>
      </c>
      <c r="N3426" s="20">
        <v>1</v>
      </c>
      <c r="O3426" s="26">
        <v>339.39</v>
      </c>
      <c r="P3426" s="26">
        <v>120</v>
      </c>
      <c r="Q3426" s="26">
        <v>0</v>
      </c>
      <c r="R3426" s="26">
        <v>57.43</v>
      </c>
      <c r="S3426" s="26">
        <v>1.59</v>
      </c>
      <c r="T3426" s="26">
        <v>14.31</v>
      </c>
      <c r="U3426" s="26">
        <v>120.35</v>
      </c>
      <c r="V3426" s="24">
        <v>0.35630000000000001</v>
      </c>
      <c r="W3426" s="1" t="s">
        <v>34</v>
      </c>
      <c r="X3426" s="3"/>
      <c r="Y3426" s="3"/>
      <c r="Z3426" s="5" t="s">
        <v>7980</v>
      </c>
      <c r="AA3426" s="5" t="str">
        <f>VLOOKUP(J3426, sku!B:C, 2, FALSE)</f>
        <v>Travessa Honda - Style - - - WRV - - - Prata</v>
      </c>
      <c r="AB3426" s="3" t="str">
        <f>VLOOKUP(J3426, sku!B:BM, 64, FALSE)</f>
        <v>Fabricação</v>
      </c>
      <c r="AC3426" s="3" t="str">
        <f>LEFT(pedidos[[#This Row],[SKU]],3)</f>
        <v>XHO</v>
      </c>
      <c r="AD3426" s="36" t="str" cm="1">
        <f t="array" aca="1" ref="AD3426" ca="1">IFERROR(
  INDEX(
    montadora[Montadora],
    MATCH(TRUE,LEFT(#REF!,NÚCARACT(montadora[SKU Parcial]))=montadora[SKU Parcial],0)
  ),
  ""
)</f>
        <v/>
      </c>
    </row>
    <row r="3427" spans="1:30" customFormat="1" x14ac:dyDescent="0.25">
      <c r="A3427" s="1" t="s">
        <v>3697</v>
      </c>
      <c r="B3427" s="1" t="s">
        <v>3698</v>
      </c>
      <c r="C3427" s="1" t="s">
        <v>3699</v>
      </c>
      <c r="D3427" s="1" t="s">
        <v>27</v>
      </c>
      <c r="E3427" s="1" t="s">
        <v>258</v>
      </c>
      <c r="F3427" s="1" t="s">
        <v>178</v>
      </c>
      <c r="G3427" s="6" t="s">
        <v>11227</v>
      </c>
      <c r="H3427" s="20" t="s">
        <v>47</v>
      </c>
      <c r="I3427" s="1" t="s">
        <v>36</v>
      </c>
      <c r="J3427" s="1" t="s">
        <v>179</v>
      </c>
      <c r="K3427" s="22">
        <v>45833</v>
      </c>
      <c r="L3427" s="20" t="s">
        <v>804</v>
      </c>
      <c r="M3427" s="26">
        <v>372.99</v>
      </c>
      <c r="N3427" s="20">
        <v>1</v>
      </c>
      <c r="O3427" s="26">
        <v>372.99</v>
      </c>
      <c r="P3427" s="26">
        <v>120</v>
      </c>
      <c r="Q3427" s="26">
        <v>30.66</v>
      </c>
      <c r="R3427" s="26">
        <v>63.41</v>
      </c>
      <c r="S3427" s="26">
        <v>0</v>
      </c>
      <c r="T3427" s="26">
        <v>26.95</v>
      </c>
      <c r="U3427" s="26">
        <v>131.97</v>
      </c>
      <c r="V3427" s="24">
        <v>0.3538</v>
      </c>
      <c r="W3427" s="1" t="s">
        <v>34</v>
      </c>
      <c r="X3427" s="3"/>
      <c r="Y3427" s="3"/>
      <c r="Z3427" s="5" t="s">
        <v>7980</v>
      </c>
      <c r="AA3427" s="5" t="str">
        <f>VLOOKUP(J3427, sku!B:C, 2, FALSE)</f>
        <v>Travessa Jeep - Smart - - - Renegade - 2016 A 2025 - Preto</v>
      </c>
      <c r="AB3427" s="3" t="str">
        <f>VLOOKUP(J3427, sku!B:BM, 64, FALSE)</f>
        <v>Fabricação</v>
      </c>
      <c r="AC3427" s="3" t="str">
        <f>LEFT(pedidos[[#This Row],[SKU]],3)</f>
        <v>XJP</v>
      </c>
      <c r="AD3427" s="36" t="str" cm="1">
        <f t="array" aca="1" ref="AD3427" ca="1">IFERROR(
  INDEX(
    montadora[Montadora],
    MATCH(TRUE,LEFT(#REF!,NÚCARACT(montadora[SKU Parcial]))=montadora[SKU Parcial],0)
  ),
  ""
)</f>
        <v/>
      </c>
    </row>
    <row r="3428" spans="1:30" customFormat="1" x14ac:dyDescent="0.25">
      <c r="A3428" s="1" t="s">
        <v>3700</v>
      </c>
      <c r="B3428" s="1" t="s">
        <v>36</v>
      </c>
      <c r="C3428" s="1" t="s">
        <v>333</v>
      </c>
      <c r="D3428" s="1" t="s">
        <v>38</v>
      </c>
      <c r="E3428" s="1" t="s">
        <v>3701</v>
      </c>
      <c r="F3428" s="1" t="s">
        <v>3702</v>
      </c>
      <c r="G3428" s="6" t="s">
        <v>11227</v>
      </c>
      <c r="H3428" s="20" t="s">
        <v>30</v>
      </c>
      <c r="I3428" s="1" t="s">
        <v>36</v>
      </c>
      <c r="J3428" s="1" t="s">
        <v>736</v>
      </c>
      <c r="K3428" s="22">
        <v>45817</v>
      </c>
      <c r="L3428" s="16" t="s">
        <v>11229</v>
      </c>
      <c r="M3428" s="26">
        <v>330.67</v>
      </c>
      <c r="N3428" s="20">
        <v>1</v>
      </c>
      <c r="O3428" s="26">
        <v>330.67</v>
      </c>
      <c r="P3428" s="26">
        <v>120</v>
      </c>
      <c r="Q3428" s="26">
        <v>27.18</v>
      </c>
      <c r="R3428" s="26">
        <v>39.68</v>
      </c>
      <c r="S3428" s="26">
        <v>0</v>
      </c>
      <c r="T3428" s="26">
        <v>26.95</v>
      </c>
      <c r="U3428" s="26">
        <v>116.86</v>
      </c>
      <c r="V3428" s="24">
        <v>0.35339999999999999</v>
      </c>
      <c r="W3428" s="1" t="s">
        <v>34</v>
      </c>
      <c r="X3428" s="3"/>
      <c r="Y3428" s="3"/>
      <c r="Z3428" s="5" t="s">
        <v>7980</v>
      </c>
      <c r="AA3428" s="5" t="str">
        <f>VLOOKUP(J3428, sku!B:C, 2, FALSE)</f>
        <v>Travessa Chery - Smart - - - Tiggo 5 - 2019 A 2022 - Prata</v>
      </c>
      <c r="AB3428" s="3" t="str">
        <f>VLOOKUP(J3428, sku!B:BM, 64, FALSE)</f>
        <v>Fabricação</v>
      </c>
      <c r="AC3428" s="3" t="str">
        <f>LEFT(pedidos[[#This Row],[SKU]],3)</f>
        <v>XCH</v>
      </c>
      <c r="AD3428" s="36" t="str" cm="1">
        <f t="array" aca="1" ref="AD3428" ca="1">IFERROR(
  INDEX(
    montadora[Montadora],
    MATCH(TRUE,LEFT(#REF!,NÚCARACT(montadora[SKU Parcial]))=montadora[SKU Parcial],0)
  ),
  ""
)</f>
        <v/>
      </c>
    </row>
    <row r="3429" spans="1:30" customFormat="1" x14ac:dyDescent="0.25">
      <c r="A3429" s="1" t="s">
        <v>3703</v>
      </c>
      <c r="B3429" s="1" t="s">
        <v>36</v>
      </c>
      <c r="C3429" s="1" t="s">
        <v>3704</v>
      </c>
      <c r="D3429" s="1" t="s">
        <v>191</v>
      </c>
      <c r="E3429" s="1" t="s">
        <v>3701</v>
      </c>
      <c r="F3429" s="1" t="s">
        <v>3702</v>
      </c>
      <c r="G3429" s="6" t="s">
        <v>11227</v>
      </c>
      <c r="H3429" s="20" t="s">
        <v>30</v>
      </c>
      <c r="I3429" s="1" t="s">
        <v>36</v>
      </c>
      <c r="J3429" s="1" t="s">
        <v>3705</v>
      </c>
      <c r="K3429" s="22">
        <v>45818</v>
      </c>
      <c r="L3429" s="16" t="s">
        <v>11229</v>
      </c>
      <c r="M3429" s="26">
        <v>330.67</v>
      </c>
      <c r="N3429" s="20">
        <v>1</v>
      </c>
      <c r="O3429" s="26">
        <v>330.67</v>
      </c>
      <c r="P3429" s="26">
        <v>120</v>
      </c>
      <c r="Q3429" s="26">
        <v>27.18</v>
      </c>
      <c r="R3429" s="26">
        <v>39.68</v>
      </c>
      <c r="S3429" s="26">
        <v>0</v>
      </c>
      <c r="T3429" s="26">
        <v>26.95</v>
      </c>
      <c r="U3429" s="26">
        <v>116.86</v>
      </c>
      <c r="V3429" s="24">
        <v>0.35339999999999999</v>
      </c>
      <c r="W3429" s="1" t="s">
        <v>34</v>
      </c>
      <c r="X3429" s="3"/>
      <c r="Y3429" s="3"/>
      <c r="Z3429" s="5" t="s">
        <v>7980</v>
      </c>
      <c r="AA3429" s="5" t="str">
        <f>VLOOKUP(J3429, sku!B:C, 2, FALSE)</f>
        <v>Travessa Chery - Smart - - - Tiggo 5X / Pro - - - Preto</v>
      </c>
      <c r="AB3429" s="3" t="str">
        <f>VLOOKUP(J3429, sku!B:BM, 64, FALSE)</f>
        <v>Fabricação</v>
      </c>
      <c r="AC3429" s="3" t="str">
        <f>LEFT(pedidos[[#This Row],[SKU]],3)</f>
        <v>XCH</v>
      </c>
      <c r="AD3429" s="36" t="str" cm="1">
        <f t="array" aca="1" ref="AD3429" ca="1">IFERROR(
  INDEX(
    montadora[Montadora],
    MATCH(TRUE,LEFT(#REF!,NÚCARACT(montadora[SKU Parcial]))=montadora[SKU Parcial],0)
  ),
  ""
)</f>
        <v/>
      </c>
    </row>
    <row r="3430" spans="1:30" customFormat="1" x14ac:dyDescent="0.25">
      <c r="A3430" s="1" t="s">
        <v>3709</v>
      </c>
      <c r="B3430" s="1" t="s">
        <v>3710</v>
      </c>
      <c r="C3430" s="1" t="s">
        <v>3711</v>
      </c>
      <c r="D3430" s="1" t="s">
        <v>27</v>
      </c>
      <c r="E3430" s="1" t="s">
        <v>208</v>
      </c>
      <c r="F3430" s="1" t="s">
        <v>209</v>
      </c>
      <c r="G3430" s="6" t="s">
        <v>11227</v>
      </c>
      <c r="H3430" s="20" t="s">
        <v>47</v>
      </c>
      <c r="I3430" s="1" t="s">
        <v>31</v>
      </c>
      <c r="J3430" s="1" t="s">
        <v>1128</v>
      </c>
      <c r="K3430" s="22">
        <v>45812</v>
      </c>
      <c r="L3430" s="20" t="s">
        <v>33</v>
      </c>
      <c r="M3430" s="26">
        <v>338.8</v>
      </c>
      <c r="N3430" s="20">
        <v>1</v>
      </c>
      <c r="O3430" s="26">
        <v>340.39</v>
      </c>
      <c r="P3430" s="26">
        <v>120</v>
      </c>
      <c r="Q3430" s="27">
        <v>0</v>
      </c>
      <c r="R3430" s="26">
        <v>57.6</v>
      </c>
      <c r="S3430" s="26">
        <v>1.59</v>
      </c>
      <c r="T3430" s="26">
        <v>14.31</v>
      </c>
      <c r="U3430" s="26">
        <v>119.04</v>
      </c>
      <c r="V3430" s="24">
        <v>0.35139999999999999</v>
      </c>
      <c r="W3430" s="1" t="s">
        <v>34</v>
      </c>
      <c r="X3430" s="3"/>
      <c r="Y3430" s="3"/>
      <c r="Z3430" s="5" t="s">
        <v>7980</v>
      </c>
      <c r="AA3430" s="5" t="str">
        <f>VLOOKUP(J3430, sku!B:C, 2, FALSE)</f>
        <v>Travessa Fiat - Smart - - - Toro - - - Prata</v>
      </c>
      <c r="AB3430" s="3" t="str">
        <f>VLOOKUP(J3430, sku!B:BM, 64, FALSE)</f>
        <v>Fabricação</v>
      </c>
      <c r="AC3430" s="3" t="str">
        <f>LEFT(pedidos[[#This Row],[SKU]],3)</f>
        <v>XFI</v>
      </c>
      <c r="AD3430" s="36" t="str" cm="1">
        <f t="array" aca="1" ref="AD3430" ca="1">IFERROR(
  INDEX(
    montadora[Montadora],
    MATCH(TRUE,LEFT(#REF!,NÚCARACT(montadora[SKU Parcial]))=montadora[SKU Parcial],0)
  ),
  ""
)</f>
        <v/>
      </c>
    </row>
    <row r="3431" spans="1:30" customFormat="1" x14ac:dyDescent="0.25">
      <c r="A3431" s="1" t="s">
        <v>3712</v>
      </c>
      <c r="B3431" s="1" t="s">
        <v>3713</v>
      </c>
      <c r="C3431" s="1" t="s">
        <v>3548</v>
      </c>
      <c r="D3431" s="1" t="s">
        <v>27</v>
      </c>
      <c r="E3431" s="1" t="s">
        <v>1205</v>
      </c>
      <c r="F3431" s="1" t="s">
        <v>844</v>
      </c>
      <c r="G3431" s="6" t="s">
        <v>11227</v>
      </c>
      <c r="H3431" s="20" t="s">
        <v>47</v>
      </c>
      <c r="I3431" s="1" t="s">
        <v>31</v>
      </c>
      <c r="J3431" s="1" t="s">
        <v>845</v>
      </c>
      <c r="K3431" s="22">
        <v>45818</v>
      </c>
      <c r="L3431" s="20" t="s">
        <v>33</v>
      </c>
      <c r="M3431" s="26">
        <v>338.8</v>
      </c>
      <c r="N3431" s="20">
        <v>1</v>
      </c>
      <c r="O3431" s="26">
        <v>340.39</v>
      </c>
      <c r="P3431" s="26">
        <v>120</v>
      </c>
      <c r="Q3431" s="27">
        <v>0</v>
      </c>
      <c r="R3431" s="26">
        <v>57.6</v>
      </c>
      <c r="S3431" s="26">
        <v>1.59</v>
      </c>
      <c r="T3431" s="26">
        <v>14.31</v>
      </c>
      <c r="U3431" s="26">
        <v>119.04</v>
      </c>
      <c r="V3431" s="24">
        <v>0.35139999999999999</v>
      </c>
      <c r="W3431" s="1" t="s">
        <v>34</v>
      </c>
      <c r="X3431" s="3"/>
      <c r="Y3431" s="3"/>
      <c r="Z3431" s="5" t="s">
        <v>7980</v>
      </c>
      <c r="AA3431" s="5" t="str">
        <f>VLOOKUP(J3431, sku!B:C, 2, FALSE)</f>
        <v>Travessa Geral - Smart - - - - - - - Preto</v>
      </c>
      <c r="AB3431" s="3" t="str">
        <f>VLOOKUP(J3431, sku!B:BM, 64, FALSE)</f>
        <v>Fabricação</v>
      </c>
      <c r="AC3431" s="3" t="str">
        <f>LEFT(pedidos[[#This Row],[SKU]],3)</f>
        <v>XSM</v>
      </c>
      <c r="AD3431" s="36" t="str" cm="1">
        <f t="array" aca="1" ref="AD3431" ca="1">IFERROR(
  INDEX(
    montadora[Montadora],
    MATCH(TRUE,LEFT(#REF!,NÚCARACT(montadora[SKU Parcial]))=montadora[SKU Parcial],0)
  ),
  ""
)</f>
        <v/>
      </c>
    </row>
    <row r="3432" spans="1:30" customFormat="1" x14ac:dyDescent="0.25">
      <c r="A3432" s="1" t="s">
        <v>3714</v>
      </c>
      <c r="B3432" s="1" t="s">
        <v>3715</v>
      </c>
      <c r="C3432" s="1" t="s">
        <v>3716</v>
      </c>
      <c r="D3432" s="1" t="s">
        <v>27</v>
      </c>
      <c r="E3432" s="1" t="s">
        <v>208</v>
      </c>
      <c r="F3432" s="1" t="s">
        <v>209</v>
      </c>
      <c r="G3432" s="6" t="s">
        <v>11227</v>
      </c>
      <c r="H3432" s="20" t="s">
        <v>47</v>
      </c>
      <c r="I3432" s="1" t="s">
        <v>36</v>
      </c>
      <c r="J3432" s="1" t="s">
        <v>1128</v>
      </c>
      <c r="K3432" s="22">
        <v>45820</v>
      </c>
      <c r="L3432" s="20" t="s">
        <v>33</v>
      </c>
      <c r="M3432" s="26">
        <v>338.8</v>
      </c>
      <c r="N3432" s="20">
        <v>1</v>
      </c>
      <c r="O3432" s="26">
        <v>340.39</v>
      </c>
      <c r="P3432" s="26">
        <v>120</v>
      </c>
      <c r="Q3432" s="27">
        <v>0</v>
      </c>
      <c r="R3432" s="26">
        <v>57.6</v>
      </c>
      <c r="S3432" s="26">
        <v>1.59</v>
      </c>
      <c r="T3432" s="26">
        <v>14.31</v>
      </c>
      <c r="U3432" s="26">
        <v>119.04</v>
      </c>
      <c r="V3432" s="24">
        <v>0.35139999999999999</v>
      </c>
      <c r="W3432" s="1" t="s">
        <v>34</v>
      </c>
      <c r="X3432" s="3"/>
      <c r="Y3432" s="3"/>
      <c r="Z3432" s="5" t="s">
        <v>7980</v>
      </c>
      <c r="AA3432" s="5" t="str">
        <f>VLOOKUP(J3432, sku!B:C, 2, FALSE)</f>
        <v>Travessa Fiat - Smart - - - Toro - - - Prata</v>
      </c>
      <c r="AB3432" s="3" t="str">
        <f>VLOOKUP(J3432, sku!B:BM, 64, FALSE)</f>
        <v>Fabricação</v>
      </c>
      <c r="AC3432" s="3" t="str">
        <f>LEFT(pedidos[[#This Row],[SKU]],3)</f>
        <v>XFI</v>
      </c>
      <c r="AD3432" s="36" t="str" cm="1">
        <f t="array" aca="1" ref="AD3432" ca="1">IFERROR(
  INDEX(
    montadora[Montadora],
    MATCH(TRUE,LEFT(#REF!,NÚCARACT(montadora[SKU Parcial]))=montadora[SKU Parcial],0)
  ),
  ""
)</f>
        <v/>
      </c>
    </row>
    <row r="3433" spans="1:30" customFormat="1" x14ac:dyDescent="0.25">
      <c r="A3433" s="1" t="s">
        <v>3717</v>
      </c>
      <c r="B3433" s="1" t="s">
        <v>36</v>
      </c>
      <c r="C3433" s="1" t="s">
        <v>234</v>
      </c>
      <c r="D3433" s="1" t="s">
        <v>27</v>
      </c>
      <c r="E3433" s="1" t="s">
        <v>227</v>
      </c>
      <c r="F3433" s="1" t="s">
        <v>228</v>
      </c>
      <c r="G3433" s="6" t="s">
        <v>11227</v>
      </c>
      <c r="H3433" s="20" t="s">
        <v>47</v>
      </c>
      <c r="I3433" s="1" t="s">
        <v>31</v>
      </c>
      <c r="J3433" s="1" t="s">
        <v>205</v>
      </c>
      <c r="K3433" s="22">
        <v>45824</v>
      </c>
      <c r="L3433" s="20" t="s">
        <v>33</v>
      </c>
      <c r="M3433" s="26">
        <v>338.8</v>
      </c>
      <c r="N3433" s="20">
        <v>1</v>
      </c>
      <c r="O3433" s="26">
        <v>340.39</v>
      </c>
      <c r="P3433" s="26">
        <v>120</v>
      </c>
      <c r="Q3433" s="27">
        <v>0</v>
      </c>
      <c r="R3433" s="26">
        <v>57.6</v>
      </c>
      <c r="S3433" s="26">
        <v>1.59</v>
      </c>
      <c r="T3433" s="26">
        <v>14.31</v>
      </c>
      <c r="U3433" s="26">
        <v>119.04</v>
      </c>
      <c r="V3433" s="24">
        <v>0.35139999999999999</v>
      </c>
      <c r="W3433" s="1" t="s">
        <v>34</v>
      </c>
      <c r="X3433" s="3"/>
      <c r="Y3433" s="3"/>
      <c r="Z3433" s="5" t="s">
        <v>7980</v>
      </c>
      <c r="AA3433" s="5" t="str">
        <f>VLOOKUP(J3433, sku!B:C, 2, FALSE)</f>
        <v>Travessa Ford - Style - - - Ecosport - - - Preto</v>
      </c>
      <c r="AB3433" s="3" t="str">
        <f>VLOOKUP(J3433, sku!B:BM, 64, FALSE)</f>
        <v>Fabricação</v>
      </c>
      <c r="AC3433" s="3" t="str">
        <f>LEFT(pedidos[[#This Row],[SKU]],3)</f>
        <v>XFO</v>
      </c>
      <c r="AD3433" s="36" t="str" cm="1">
        <f t="array" aca="1" ref="AD3433" ca="1">IFERROR(
  INDEX(
    montadora[Montadora],
    MATCH(TRUE,LEFT(#REF!,NÚCARACT(montadora[SKU Parcial]))=montadora[SKU Parcial],0)
  ),
  ""
)</f>
        <v/>
      </c>
    </row>
    <row r="3434" spans="1:30" customFormat="1" x14ac:dyDescent="0.25">
      <c r="A3434" s="1" t="s">
        <v>3718</v>
      </c>
      <c r="B3434" s="1" t="s">
        <v>36</v>
      </c>
      <c r="C3434" s="1" t="s">
        <v>2684</v>
      </c>
      <c r="D3434" s="1" t="s">
        <v>27</v>
      </c>
      <c r="E3434" s="1" t="s">
        <v>3719</v>
      </c>
      <c r="F3434" s="1" t="s">
        <v>3720</v>
      </c>
      <c r="G3434" s="6" t="s">
        <v>11227</v>
      </c>
      <c r="H3434" s="20" t="s">
        <v>47</v>
      </c>
      <c r="I3434" s="1" t="s">
        <v>36</v>
      </c>
      <c r="J3434" s="1" t="s">
        <v>179</v>
      </c>
      <c r="K3434" s="22">
        <v>45825</v>
      </c>
      <c r="L3434" s="20" t="s">
        <v>33</v>
      </c>
      <c r="M3434" s="26">
        <v>338.8</v>
      </c>
      <c r="N3434" s="20">
        <v>1</v>
      </c>
      <c r="O3434" s="26">
        <v>340.39</v>
      </c>
      <c r="P3434" s="26">
        <v>120</v>
      </c>
      <c r="Q3434" s="27">
        <v>0</v>
      </c>
      <c r="R3434" s="26">
        <v>57.6</v>
      </c>
      <c r="S3434" s="26">
        <v>1.59</v>
      </c>
      <c r="T3434" s="26">
        <v>14.31</v>
      </c>
      <c r="U3434" s="26">
        <v>119.04</v>
      </c>
      <c r="V3434" s="24">
        <v>0.35139999999999999</v>
      </c>
      <c r="W3434" s="1" t="s">
        <v>34</v>
      </c>
      <c r="X3434" s="3"/>
      <c r="Y3434" s="3"/>
      <c r="Z3434" s="5" t="s">
        <v>7980</v>
      </c>
      <c r="AA3434" s="5" t="str">
        <f>VLOOKUP(J3434, sku!B:C, 2, FALSE)</f>
        <v>Travessa Jeep - Smart - - - Renegade - 2016 A 2025 - Preto</v>
      </c>
      <c r="AB3434" s="3" t="str">
        <f>VLOOKUP(J3434, sku!B:BM, 64, FALSE)</f>
        <v>Fabricação</v>
      </c>
      <c r="AC3434" s="3" t="str">
        <f>LEFT(pedidos[[#This Row],[SKU]],3)</f>
        <v>XJP</v>
      </c>
      <c r="AD3434" s="36" t="str" cm="1">
        <f t="array" aca="1" ref="AD3434" ca="1">IFERROR(
  INDEX(
    montadora[Montadora],
    MATCH(TRUE,LEFT(#REF!,NÚCARACT(montadora[SKU Parcial]))=montadora[SKU Parcial],0)
  ),
  ""
)</f>
        <v/>
      </c>
    </row>
    <row r="3435" spans="1:30" customFormat="1" x14ac:dyDescent="0.25">
      <c r="A3435" s="1" t="s">
        <v>3721</v>
      </c>
      <c r="B3435" s="1" t="s">
        <v>3722</v>
      </c>
      <c r="C3435" s="1" t="s">
        <v>3723</v>
      </c>
      <c r="D3435" s="1" t="s">
        <v>27</v>
      </c>
      <c r="E3435" s="1" t="s">
        <v>3724</v>
      </c>
      <c r="F3435" s="1" t="s">
        <v>3725</v>
      </c>
      <c r="G3435" s="6" t="s">
        <v>11227</v>
      </c>
      <c r="H3435" s="20" t="s">
        <v>47</v>
      </c>
      <c r="I3435" s="1" t="s">
        <v>31</v>
      </c>
      <c r="J3435" s="1" t="s">
        <v>3705</v>
      </c>
      <c r="K3435" s="22">
        <v>45828</v>
      </c>
      <c r="L3435" s="20" t="s">
        <v>33</v>
      </c>
      <c r="M3435" s="26">
        <v>338.8</v>
      </c>
      <c r="N3435" s="20">
        <v>1</v>
      </c>
      <c r="O3435" s="26">
        <v>340.39</v>
      </c>
      <c r="P3435" s="26">
        <v>120</v>
      </c>
      <c r="Q3435" s="27">
        <v>0</v>
      </c>
      <c r="R3435" s="26">
        <v>57.6</v>
      </c>
      <c r="S3435" s="26">
        <v>1.59</v>
      </c>
      <c r="T3435" s="26">
        <v>14.31</v>
      </c>
      <c r="U3435" s="26">
        <v>119.04</v>
      </c>
      <c r="V3435" s="24">
        <v>0.35139999999999999</v>
      </c>
      <c r="W3435" s="1" t="s">
        <v>34</v>
      </c>
      <c r="X3435" s="3"/>
      <c r="Y3435" s="3"/>
      <c r="Z3435" s="5" t="s">
        <v>7980</v>
      </c>
      <c r="AA3435" s="5" t="str">
        <f>VLOOKUP(J3435, sku!B:C, 2, FALSE)</f>
        <v>Travessa Chery - Smart - - - Tiggo 5X / Pro - - - Preto</v>
      </c>
      <c r="AB3435" s="3" t="str">
        <f>VLOOKUP(J3435, sku!B:BM, 64, FALSE)</f>
        <v>Fabricação</v>
      </c>
      <c r="AC3435" s="3" t="str">
        <f>LEFT(pedidos[[#This Row],[SKU]],3)</f>
        <v>XCH</v>
      </c>
      <c r="AD3435" s="36" t="str" cm="1">
        <f t="array" aca="1" ref="AD3435" ca="1">IFERROR(
  INDEX(
    montadora[Montadora],
    MATCH(TRUE,LEFT(#REF!,NÚCARACT(montadora[SKU Parcial]))=montadora[SKU Parcial],0)
  ),
  ""
)</f>
        <v/>
      </c>
    </row>
    <row r="3436" spans="1:30" customFormat="1" x14ac:dyDescent="0.25">
      <c r="A3436" s="1" t="s">
        <v>3726</v>
      </c>
      <c r="B3436" s="1" t="s">
        <v>36</v>
      </c>
      <c r="C3436" s="1" t="s">
        <v>3727</v>
      </c>
      <c r="D3436" s="1" t="s">
        <v>27</v>
      </c>
      <c r="E3436" s="1" t="s">
        <v>3724</v>
      </c>
      <c r="F3436" s="1" t="s">
        <v>3725</v>
      </c>
      <c r="G3436" s="6" t="s">
        <v>11227</v>
      </c>
      <c r="H3436" s="20" t="s">
        <v>47</v>
      </c>
      <c r="I3436" s="1" t="s">
        <v>31</v>
      </c>
      <c r="J3436" s="1" t="s">
        <v>3705</v>
      </c>
      <c r="K3436" s="22">
        <v>45831</v>
      </c>
      <c r="L3436" s="20" t="s">
        <v>33</v>
      </c>
      <c r="M3436" s="26">
        <v>338.8</v>
      </c>
      <c r="N3436" s="20">
        <v>1</v>
      </c>
      <c r="O3436" s="26">
        <v>340.39</v>
      </c>
      <c r="P3436" s="26">
        <v>120</v>
      </c>
      <c r="Q3436" s="27">
        <v>0</v>
      </c>
      <c r="R3436" s="26">
        <v>57.6</v>
      </c>
      <c r="S3436" s="26">
        <v>1.59</v>
      </c>
      <c r="T3436" s="26">
        <v>14.31</v>
      </c>
      <c r="U3436" s="26">
        <v>119.04</v>
      </c>
      <c r="V3436" s="24">
        <v>0.35139999999999999</v>
      </c>
      <c r="W3436" s="1" t="s">
        <v>34</v>
      </c>
      <c r="X3436" s="3"/>
      <c r="Y3436" s="3"/>
      <c r="Z3436" s="5" t="s">
        <v>7980</v>
      </c>
      <c r="AA3436" s="5" t="str">
        <f>VLOOKUP(J3436, sku!B:C, 2, FALSE)</f>
        <v>Travessa Chery - Smart - - - Tiggo 5X / Pro - - - Preto</v>
      </c>
      <c r="AB3436" s="3" t="str">
        <f>VLOOKUP(J3436, sku!B:BM, 64, FALSE)</f>
        <v>Fabricação</v>
      </c>
      <c r="AC3436" s="3" t="str">
        <f>LEFT(pedidos[[#This Row],[SKU]],3)</f>
        <v>XCH</v>
      </c>
      <c r="AD3436" s="36" t="str" cm="1">
        <f t="array" aca="1" ref="AD3436" ca="1">IFERROR(
  INDEX(
    montadora[Montadora],
    MATCH(TRUE,LEFT(#REF!,NÚCARACT(montadora[SKU Parcial]))=montadora[SKU Parcial],0)
  ),
  ""
)</f>
        <v/>
      </c>
    </row>
    <row r="3437" spans="1:30" customFormat="1" x14ac:dyDescent="0.25">
      <c r="A3437" s="1" t="s">
        <v>3728</v>
      </c>
      <c r="B3437" s="1" t="s">
        <v>3729</v>
      </c>
      <c r="C3437" s="1" t="s">
        <v>3730</v>
      </c>
      <c r="D3437" s="1" t="s">
        <v>27</v>
      </c>
      <c r="E3437" s="1" t="s">
        <v>203</v>
      </c>
      <c r="F3437" s="1" t="s">
        <v>204</v>
      </c>
      <c r="G3437" s="6" t="s">
        <v>11227</v>
      </c>
      <c r="H3437" s="20" t="s">
        <v>47</v>
      </c>
      <c r="I3437" s="1" t="s">
        <v>36</v>
      </c>
      <c r="J3437" s="1" t="s">
        <v>668</v>
      </c>
      <c r="K3437" s="22">
        <v>45833</v>
      </c>
      <c r="L3437" s="20" t="s">
        <v>33</v>
      </c>
      <c r="M3437" s="26">
        <v>338.8</v>
      </c>
      <c r="N3437" s="20">
        <v>1</v>
      </c>
      <c r="O3437" s="26">
        <v>340.39</v>
      </c>
      <c r="P3437" s="26">
        <v>120</v>
      </c>
      <c r="Q3437" s="27">
        <v>0</v>
      </c>
      <c r="R3437" s="26">
        <v>57.6</v>
      </c>
      <c r="S3437" s="26">
        <v>1.59</v>
      </c>
      <c r="T3437" s="26">
        <v>14.31</v>
      </c>
      <c r="U3437" s="26">
        <v>119.04</v>
      </c>
      <c r="V3437" s="24">
        <v>0.35139999999999999</v>
      </c>
      <c r="W3437" s="1" t="s">
        <v>34</v>
      </c>
      <c r="X3437" s="3"/>
      <c r="Y3437" s="3"/>
      <c r="Z3437" s="5" t="s">
        <v>7980</v>
      </c>
      <c r="AA3437" s="5" t="str">
        <f>VLOOKUP(J3437, sku!B:C, 2, FALSE)</f>
        <v>Travessa Jeep - Style - - - Compass - - - Preto</v>
      </c>
      <c r="AB3437" s="3" t="str">
        <f>VLOOKUP(J3437, sku!B:BM, 64, FALSE)</f>
        <v>Fabricação</v>
      </c>
      <c r="AC3437" s="3" t="str">
        <f>LEFT(pedidos[[#This Row],[SKU]],3)</f>
        <v>XJP</v>
      </c>
      <c r="AD3437" s="36" t="str" cm="1">
        <f t="array" aca="1" ref="AD3437" ca="1">IFERROR(
  INDEX(
    montadora[Montadora],
    MATCH(TRUE,LEFT(#REF!,NÚCARACT(montadora[SKU Parcial]))=montadora[SKU Parcial],0)
  ),
  ""
)</f>
        <v/>
      </c>
    </row>
    <row r="3438" spans="1:30" customFormat="1" x14ac:dyDescent="0.25">
      <c r="A3438" s="1" t="s">
        <v>3731</v>
      </c>
      <c r="B3438" s="1" t="s">
        <v>3732</v>
      </c>
      <c r="C3438" s="1" t="s">
        <v>712</v>
      </c>
      <c r="D3438" s="1" t="s">
        <v>27</v>
      </c>
      <c r="E3438" s="1" t="s">
        <v>1142</v>
      </c>
      <c r="F3438" s="1" t="s">
        <v>1143</v>
      </c>
      <c r="G3438" s="6" t="s">
        <v>11227</v>
      </c>
      <c r="H3438" s="20" t="s">
        <v>47</v>
      </c>
      <c r="I3438" s="1" t="s">
        <v>36</v>
      </c>
      <c r="J3438" s="1" t="s">
        <v>3733</v>
      </c>
      <c r="K3438" s="22">
        <v>45833</v>
      </c>
      <c r="L3438" s="20" t="s">
        <v>33</v>
      </c>
      <c r="M3438" s="26">
        <v>338.8</v>
      </c>
      <c r="N3438" s="20">
        <v>1</v>
      </c>
      <c r="O3438" s="26">
        <v>340.39</v>
      </c>
      <c r="P3438" s="26">
        <v>120</v>
      </c>
      <c r="Q3438" s="27">
        <v>0</v>
      </c>
      <c r="R3438" s="26">
        <v>57.6</v>
      </c>
      <c r="S3438" s="26">
        <v>1.59</v>
      </c>
      <c r="T3438" s="26">
        <v>14.31</v>
      </c>
      <c r="U3438" s="26">
        <v>119.04</v>
      </c>
      <c r="V3438" s="24">
        <v>0.35139999999999999</v>
      </c>
      <c r="W3438" s="1" t="s">
        <v>34</v>
      </c>
      <c r="X3438" s="3"/>
      <c r="Y3438" s="3"/>
      <c r="Z3438" s="5" t="s">
        <v>7980</v>
      </c>
      <c r="AA3438" s="5" t="str">
        <f>VLOOKUP(J3438, sku!B:C, 2, FALSE)</f>
        <v>Travessa Kia - Smart - - - Sportage - Até 2012 - Prata</v>
      </c>
      <c r="AB3438" s="3" t="str">
        <f>VLOOKUP(J3438, sku!B:BM, 64, FALSE)</f>
        <v>Fabricação</v>
      </c>
      <c r="AC3438" s="3" t="str">
        <f>LEFT(pedidos[[#This Row],[SKU]],3)</f>
        <v>XKI</v>
      </c>
      <c r="AD3438" s="36" t="str" cm="1">
        <f t="array" aca="1" ref="AD3438" ca="1">IFERROR(
  INDEX(
    montadora[Montadora],
    MATCH(TRUE,LEFT(J3817,NÚCARACT(montadora[SKU Parcial]))=montadora[SKU Parcial],0)
  ),
  ""
)</f>
        <v/>
      </c>
    </row>
    <row r="3439" spans="1:30" customFormat="1" x14ac:dyDescent="0.25">
      <c r="A3439" s="1" t="s">
        <v>5667</v>
      </c>
      <c r="B3439" s="1" t="s">
        <v>36</v>
      </c>
      <c r="C3439" s="1" t="s">
        <v>665</v>
      </c>
      <c r="D3439" s="1" t="s">
        <v>27</v>
      </c>
      <c r="E3439" s="1" t="s">
        <v>3172</v>
      </c>
      <c r="F3439" s="1" t="s">
        <v>2543</v>
      </c>
      <c r="G3439" s="6" t="s">
        <v>11227</v>
      </c>
      <c r="H3439" s="2" t="s">
        <v>47</v>
      </c>
      <c r="I3439" s="1" t="s">
        <v>36</v>
      </c>
      <c r="J3439" s="1" t="s">
        <v>2798</v>
      </c>
      <c r="K3439" s="4">
        <v>45827</v>
      </c>
      <c r="L3439" s="16" t="s">
        <v>11229</v>
      </c>
      <c r="M3439" s="26">
        <v>59.8</v>
      </c>
      <c r="N3439" s="2">
        <v>1</v>
      </c>
      <c r="O3439" s="26">
        <v>59.8</v>
      </c>
      <c r="P3439" s="26">
        <v>30</v>
      </c>
      <c r="Q3439" s="26">
        <v>4.92</v>
      </c>
      <c r="R3439" s="26">
        <v>16.920000000000002</v>
      </c>
      <c r="S3439" s="26">
        <v>0</v>
      </c>
      <c r="T3439" s="26">
        <v>0</v>
      </c>
      <c r="U3439" s="26">
        <v>7.96</v>
      </c>
      <c r="V3439" s="10">
        <v>0.1331</v>
      </c>
      <c r="W3439" s="1" t="s">
        <v>34</v>
      </c>
      <c r="X3439" s="3"/>
      <c r="Y3439" s="3"/>
      <c r="Z3439" s="5" t="s">
        <v>7980</v>
      </c>
      <c r="AA3439" s="5" t="str">
        <f>VLOOKUP(J3439, sku!B:C, 2, FALSE)</f>
        <v>Super Led C6 Vclear - HB3 / 9005</v>
      </c>
      <c r="AB3439" s="3" t="str">
        <f>VLOOKUP(J3439, sku!B:BM, 64, FALSE)</f>
        <v>Revenda</v>
      </c>
      <c r="AC3439" s="3" t="str">
        <f>LEFT(pedidos[[#This Row],[SKU]],3)</f>
        <v>VL-</v>
      </c>
      <c r="AD3439" s="36" t="str" cm="1">
        <f t="array" aca="1" ref="AD3439" ca="1">IFERROR(
  INDEX(
    montadora[Montadora],
    MATCH(TRUE,LEFT(J3818,NÚCARACT(montadora[SKU Parcial]))=montadora[SKU Parcial],0)
  ),
  ""
)</f>
        <v/>
      </c>
    </row>
    <row r="3440" spans="1:30" customFormat="1" x14ac:dyDescent="0.25">
      <c r="A3440" s="1" t="s">
        <v>3737</v>
      </c>
      <c r="B3440" s="1" t="s">
        <v>3738</v>
      </c>
      <c r="C3440" s="1" t="s">
        <v>3739</v>
      </c>
      <c r="D3440" s="1" t="s">
        <v>27</v>
      </c>
      <c r="E3440" s="1" t="s">
        <v>3724</v>
      </c>
      <c r="F3440" s="1" t="s">
        <v>3725</v>
      </c>
      <c r="G3440" s="6" t="s">
        <v>11227</v>
      </c>
      <c r="H3440" s="20" t="s">
        <v>47</v>
      </c>
      <c r="I3440" s="1" t="s">
        <v>36</v>
      </c>
      <c r="J3440" s="1" t="s">
        <v>3705</v>
      </c>
      <c r="K3440" s="22">
        <v>45834</v>
      </c>
      <c r="L3440" s="20" t="s">
        <v>33</v>
      </c>
      <c r="M3440" s="26">
        <v>338.8</v>
      </c>
      <c r="N3440" s="20">
        <v>1</v>
      </c>
      <c r="O3440" s="26">
        <v>340.39</v>
      </c>
      <c r="P3440" s="26">
        <v>120</v>
      </c>
      <c r="Q3440" s="27">
        <v>0</v>
      </c>
      <c r="R3440" s="26">
        <v>57.6</v>
      </c>
      <c r="S3440" s="26">
        <v>1.59</v>
      </c>
      <c r="T3440" s="26">
        <v>14.31</v>
      </c>
      <c r="U3440" s="26">
        <v>119.04</v>
      </c>
      <c r="V3440" s="24">
        <v>0.35139999999999999</v>
      </c>
      <c r="W3440" s="1" t="s">
        <v>34</v>
      </c>
      <c r="X3440" s="3"/>
      <c r="Y3440" s="3"/>
      <c r="Z3440" s="5" t="s">
        <v>7980</v>
      </c>
      <c r="AA3440" s="5" t="str">
        <f>VLOOKUP(J3440, sku!B:C, 2, FALSE)</f>
        <v>Travessa Chery - Smart - - - Tiggo 5X / Pro - - - Preto</v>
      </c>
      <c r="AB3440" s="3" t="str">
        <f>VLOOKUP(J3440, sku!B:BM, 64, FALSE)</f>
        <v>Fabricação</v>
      </c>
      <c r="AC3440" s="3" t="str">
        <f>LEFT(pedidos[[#This Row],[SKU]],3)</f>
        <v>XCH</v>
      </c>
      <c r="AD3440" s="36" t="str" cm="1">
        <f t="array" aca="1" ref="AD3440" ca="1">IFERROR(
  INDEX(
    montadora[Montadora],
    MATCH(TRUE,LEFT(J3819,NÚCARACT(montadora[SKU Parcial]))=montadora[SKU Parcial],0)
  ),
  ""
)</f>
        <v/>
      </c>
    </row>
    <row r="3441" spans="1:30" customFormat="1" x14ac:dyDescent="0.25">
      <c r="A3441" s="1" t="s">
        <v>3740</v>
      </c>
      <c r="B3441" s="1" t="s">
        <v>3741</v>
      </c>
      <c r="C3441" s="1" t="s">
        <v>207</v>
      </c>
      <c r="D3441" s="1" t="s">
        <v>27</v>
      </c>
      <c r="E3441" s="1" t="s">
        <v>1045</v>
      </c>
      <c r="F3441" s="1" t="s">
        <v>673</v>
      </c>
      <c r="G3441" s="6" t="s">
        <v>11227</v>
      </c>
      <c r="H3441" s="20" t="s">
        <v>47</v>
      </c>
      <c r="I3441" s="1" t="s">
        <v>31</v>
      </c>
      <c r="J3441" s="1" t="s">
        <v>3742</v>
      </c>
      <c r="K3441" s="22">
        <v>45835</v>
      </c>
      <c r="L3441" s="20" t="s">
        <v>33</v>
      </c>
      <c r="M3441" s="26">
        <v>338.8</v>
      </c>
      <c r="N3441" s="20">
        <v>1</v>
      </c>
      <c r="O3441" s="26">
        <v>340.39</v>
      </c>
      <c r="P3441" s="26">
        <v>120</v>
      </c>
      <c r="Q3441" s="27">
        <v>0</v>
      </c>
      <c r="R3441" s="26">
        <v>57.6</v>
      </c>
      <c r="S3441" s="26">
        <v>1.59</v>
      </c>
      <c r="T3441" s="26">
        <v>14.31</v>
      </c>
      <c r="U3441" s="26">
        <v>119.04</v>
      </c>
      <c r="V3441" s="24">
        <v>0.35139999999999999</v>
      </c>
      <c r="W3441" s="1" t="s">
        <v>34</v>
      </c>
      <c r="X3441" s="3"/>
      <c r="Y3441" s="3"/>
      <c r="Z3441" s="5" t="s">
        <v>7980</v>
      </c>
      <c r="AA3441" s="5" t="str">
        <f>VLOOKUP(J3441, sku!B:C, 2, FALSE)</f>
        <v>Travessa Jeep - Style - - - Commander - - - Prata</v>
      </c>
      <c r="AB3441" s="3" t="str">
        <f>VLOOKUP(J3441, sku!B:BM, 64, FALSE)</f>
        <v>Fabricação</v>
      </c>
      <c r="AC3441" s="3" t="str">
        <f>LEFT(pedidos[[#This Row],[SKU]],3)</f>
        <v>XJP</v>
      </c>
      <c r="AD3441" s="36" t="str" cm="1">
        <f t="array" aca="1" ref="AD3441" ca="1">IFERROR(
  INDEX(
    montadora[Montadora],
    MATCH(TRUE,LEFT(J3820,NÚCARACT(montadora[SKU Parcial]))=montadora[SKU Parcial],0)
  ),
  ""
)</f>
        <v/>
      </c>
    </row>
    <row r="3442" spans="1:30" customFormat="1" x14ac:dyDescent="0.25">
      <c r="A3442" s="1" t="s">
        <v>3743</v>
      </c>
      <c r="B3442" s="1" t="s">
        <v>3744</v>
      </c>
      <c r="C3442" s="1" t="s">
        <v>3745</v>
      </c>
      <c r="D3442" s="1" t="s">
        <v>27</v>
      </c>
      <c r="E3442" s="1" t="s">
        <v>203</v>
      </c>
      <c r="F3442" s="1" t="s">
        <v>204</v>
      </c>
      <c r="G3442" s="6" t="s">
        <v>11227</v>
      </c>
      <c r="H3442" s="20" t="s">
        <v>47</v>
      </c>
      <c r="I3442" s="1" t="s">
        <v>31</v>
      </c>
      <c r="J3442" s="1" t="s">
        <v>1639</v>
      </c>
      <c r="K3442" s="22">
        <v>45838</v>
      </c>
      <c r="L3442" s="20" t="s">
        <v>33</v>
      </c>
      <c r="M3442" s="26">
        <v>338.8</v>
      </c>
      <c r="N3442" s="20">
        <v>1</v>
      </c>
      <c r="O3442" s="26">
        <v>340.39</v>
      </c>
      <c r="P3442" s="26">
        <v>120</v>
      </c>
      <c r="Q3442" s="27">
        <v>0</v>
      </c>
      <c r="R3442" s="26">
        <v>57.6</v>
      </c>
      <c r="S3442" s="26">
        <v>1.59</v>
      </c>
      <c r="T3442" s="26">
        <v>14.31</v>
      </c>
      <c r="U3442" s="26">
        <v>119.04</v>
      </c>
      <c r="V3442" s="24">
        <v>0.35139999999999999</v>
      </c>
      <c r="W3442" s="1" t="s">
        <v>34</v>
      </c>
      <c r="X3442" s="3"/>
      <c r="Y3442" s="3"/>
      <c r="Z3442" s="5" t="s">
        <v>7980</v>
      </c>
      <c r="AA3442" s="5" t="str">
        <f>VLOOKUP(J3442, sku!B:C, 2, FALSE)</f>
        <v>Travessa Fiat - Style - - - Pulse - - - Preto</v>
      </c>
      <c r="AB3442" s="3" t="str">
        <f>VLOOKUP(J3442, sku!B:BM, 64, FALSE)</f>
        <v>Fabricação</v>
      </c>
      <c r="AC3442" s="3" t="str">
        <f>LEFT(pedidos[[#This Row],[SKU]],3)</f>
        <v>XFI</v>
      </c>
      <c r="AD3442" s="36" t="str" cm="1">
        <f t="array" aca="1" ref="AD3442" ca="1">IFERROR(
  INDEX(
    montadora[Montadora],
    MATCH(TRUE,LEFT(J3821,NÚCARACT(montadora[SKU Parcial]))=montadora[SKU Parcial],0)
  ),
  ""
)</f>
        <v/>
      </c>
    </row>
    <row r="3443" spans="1:30" customFormat="1" x14ac:dyDescent="0.25">
      <c r="A3443" s="1" t="s">
        <v>3749</v>
      </c>
      <c r="B3443" s="1" t="s">
        <v>3750</v>
      </c>
      <c r="C3443" s="1" t="s">
        <v>1320</v>
      </c>
      <c r="D3443" s="1" t="s">
        <v>45</v>
      </c>
      <c r="E3443" s="1" t="s">
        <v>118</v>
      </c>
      <c r="F3443" s="1" t="s">
        <v>71</v>
      </c>
      <c r="G3443" s="6" t="s">
        <v>11227</v>
      </c>
      <c r="H3443" s="20" t="s">
        <v>30</v>
      </c>
      <c r="I3443" s="1" t="s">
        <v>36</v>
      </c>
      <c r="J3443" s="1" t="s">
        <v>3751</v>
      </c>
      <c r="K3443" s="22">
        <v>45819</v>
      </c>
      <c r="L3443" s="16" t="s">
        <v>11229</v>
      </c>
      <c r="M3443" s="26">
        <v>328.8</v>
      </c>
      <c r="N3443" s="20">
        <v>1</v>
      </c>
      <c r="O3443" s="26">
        <v>328.8</v>
      </c>
      <c r="P3443" s="26">
        <v>120</v>
      </c>
      <c r="Q3443" s="26">
        <v>27.03</v>
      </c>
      <c r="R3443" s="26">
        <v>39.46</v>
      </c>
      <c r="S3443" s="26">
        <v>0</v>
      </c>
      <c r="T3443" s="26">
        <v>26.95</v>
      </c>
      <c r="U3443" s="26">
        <v>115.36</v>
      </c>
      <c r="V3443" s="24">
        <v>0.3508</v>
      </c>
      <c r="W3443" s="1" t="s">
        <v>34</v>
      </c>
      <c r="X3443" s="3"/>
      <c r="Y3443" s="3"/>
      <c r="Z3443" s="5" t="s">
        <v>7980</v>
      </c>
      <c r="AA3443" s="5" t="str">
        <f>VLOOKUP(J3443, sku!B:C, 2, FALSE)</f>
        <v>Travessa Chevrolet - Smart - - - Captiva - 2008 A 2017 - Preto</v>
      </c>
      <c r="AB3443" s="3" t="str">
        <f>VLOOKUP(J3443, sku!B:BM, 64, FALSE)</f>
        <v>Fabricação</v>
      </c>
      <c r="AC3443" s="3" t="str">
        <f>LEFT(pedidos[[#This Row],[SKU]],3)</f>
        <v>XGM</v>
      </c>
      <c r="AD3443" s="36" t="str" cm="1">
        <f t="array" aca="1" ref="AD3443" ca="1">IFERROR(
  INDEX(
    montadora[Montadora],
    MATCH(TRUE,LEFT(J3827,NÚCARACT(montadora[SKU Parcial]))=montadora[SKU Parcial],0)
  ),
  ""
)</f>
        <v/>
      </c>
    </row>
    <row r="3444" spans="1:30" customFormat="1" x14ac:dyDescent="0.25">
      <c r="A3444" s="1" t="s">
        <v>3752</v>
      </c>
      <c r="B3444" s="1" t="s">
        <v>3753</v>
      </c>
      <c r="C3444" s="1" t="s">
        <v>3035</v>
      </c>
      <c r="D3444" s="1" t="s">
        <v>420</v>
      </c>
      <c r="E3444" s="1" t="s">
        <v>843</v>
      </c>
      <c r="F3444" s="1" t="s">
        <v>844</v>
      </c>
      <c r="G3444" s="6" t="s">
        <v>11227</v>
      </c>
      <c r="H3444" s="20" t="s">
        <v>30</v>
      </c>
      <c r="I3444" s="1" t="s">
        <v>36</v>
      </c>
      <c r="J3444" s="1" t="s">
        <v>845</v>
      </c>
      <c r="K3444" s="22">
        <v>45821</v>
      </c>
      <c r="L3444" s="16" t="s">
        <v>11229</v>
      </c>
      <c r="M3444" s="26">
        <v>328.8</v>
      </c>
      <c r="N3444" s="20">
        <v>1</v>
      </c>
      <c r="O3444" s="26">
        <v>328.8</v>
      </c>
      <c r="P3444" s="26">
        <v>120</v>
      </c>
      <c r="Q3444" s="26">
        <v>27.03</v>
      </c>
      <c r="R3444" s="26">
        <v>39.46</v>
      </c>
      <c r="S3444" s="26">
        <v>0</v>
      </c>
      <c r="T3444" s="26">
        <v>26.95</v>
      </c>
      <c r="U3444" s="26">
        <v>115.36</v>
      </c>
      <c r="V3444" s="24">
        <v>0.3508</v>
      </c>
      <c r="W3444" s="1" t="s">
        <v>34</v>
      </c>
      <c r="X3444" s="3"/>
      <c r="Y3444" s="3"/>
      <c r="Z3444" s="5" t="s">
        <v>7980</v>
      </c>
      <c r="AA3444" s="5" t="str">
        <f>VLOOKUP(J3444, sku!B:C, 2, FALSE)</f>
        <v>Travessa Geral - Smart - - - - - - - Preto</v>
      </c>
      <c r="AB3444" s="3" t="str">
        <f>VLOOKUP(J3444, sku!B:BM, 64, FALSE)</f>
        <v>Fabricação</v>
      </c>
      <c r="AC3444" s="3" t="str">
        <f>LEFT(pedidos[[#This Row],[SKU]],3)</f>
        <v>XSM</v>
      </c>
      <c r="AD3444" s="36" t="str" cm="1">
        <f t="array" aca="1" ref="AD3444" ca="1">IFERROR(
  INDEX(
    montadora[Montadora],
    MATCH(TRUE,LEFT(J3828,NÚCARACT(montadora[SKU Parcial]))=montadora[SKU Parcial],0)
  ),
  ""
)</f>
        <v/>
      </c>
    </row>
    <row r="3445" spans="1:30" customFormat="1" x14ac:dyDescent="0.25">
      <c r="A3445" s="1" t="s">
        <v>3754</v>
      </c>
      <c r="B3445" s="1" t="s">
        <v>3755</v>
      </c>
      <c r="C3445" s="1" t="s">
        <v>3756</v>
      </c>
      <c r="D3445" s="1" t="s">
        <v>188</v>
      </c>
      <c r="E3445" s="1" t="s">
        <v>843</v>
      </c>
      <c r="F3445" s="1" t="s">
        <v>844</v>
      </c>
      <c r="G3445" s="6" t="s">
        <v>11227</v>
      </c>
      <c r="H3445" s="20" t="s">
        <v>30</v>
      </c>
      <c r="I3445" s="1" t="s">
        <v>36</v>
      </c>
      <c r="J3445" s="1" t="s">
        <v>3757</v>
      </c>
      <c r="K3445" s="22">
        <v>45824</v>
      </c>
      <c r="L3445" s="16" t="s">
        <v>11229</v>
      </c>
      <c r="M3445" s="26">
        <v>328.8</v>
      </c>
      <c r="N3445" s="20">
        <v>1</v>
      </c>
      <c r="O3445" s="26">
        <v>328.8</v>
      </c>
      <c r="P3445" s="26">
        <v>120</v>
      </c>
      <c r="Q3445" s="26">
        <v>27.03</v>
      </c>
      <c r="R3445" s="26">
        <v>39.46</v>
      </c>
      <c r="S3445" s="26">
        <v>0</v>
      </c>
      <c r="T3445" s="26">
        <v>26.95</v>
      </c>
      <c r="U3445" s="26">
        <v>115.36</v>
      </c>
      <c r="V3445" s="24">
        <v>0.3508</v>
      </c>
      <c r="W3445" s="1" t="s">
        <v>34</v>
      </c>
      <c r="X3445" s="3"/>
      <c r="Y3445" s="3"/>
      <c r="Z3445" s="5" t="s">
        <v>7980</v>
      </c>
      <c r="AA3445" s="5" t="str">
        <f>VLOOKUP(J3445, sku!B:C, 2, FALSE)</f>
        <v>Travessa Geral - Smart - - - - - - - Grafite</v>
      </c>
      <c r="AB3445" s="3" t="str">
        <f>VLOOKUP(J3445, sku!B:BM, 64, FALSE)</f>
        <v>Fabricação</v>
      </c>
      <c r="AC3445" s="3" t="str">
        <f>LEFT(pedidos[[#This Row],[SKU]],3)</f>
        <v>XSM</v>
      </c>
      <c r="AD3445" s="36" t="str" cm="1">
        <f t="array" aca="1" ref="AD3445" ca="1">IFERROR(
  INDEX(
    montadora[Montadora],
    MATCH(TRUE,LEFT(J3829,NÚCARACT(montadora[SKU Parcial]))=montadora[SKU Parcial],0)
  ),
  ""
)</f>
        <v/>
      </c>
    </row>
    <row r="3446" spans="1:30" customFormat="1" x14ac:dyDescent="0.25">
      <c r="A3446" s="1" t="s">
        <v>3758</v>
      </c>
      <c r="B3446" s="1" t="s">
        <v>3759</v>
      </c>
      <c r="C3446" s="1" t="s">
        <v>3760</v>
      </c>
      <c r="D3446" s="1" t="s">
        <v>358</v>
      </c>
      <c r="E3446" s="1" t="s">
        <v>677</v>
      </c>
      <c r="F3446" s="1" t="s">
        <v>223</v>
      </c>
      <c r="G3446" s="6" t="s">
        <v>11227</v>
      </c>
      <c r="H3446" s="20" t="s">
        <v>30</v>
      </c>
      <c r="I3446" s="1" t="s">
        <v>31</v>
      </c>
      <c r="J3446" s="1" t="s">
        <v>224</v>
      </c>
      <c r="K3446" s="22">
        <v>45824</v>
      </c>
      <c r="L3446" s="16" t="s">
        <v>11229</v>
      </c>
      <c r="M3446" s="26">
        <v>328.8</v>
      </c>
      <c r="N3446" s="20">
        <v>1</v>
      </c>
      <c r="O3446" s="26">
        <v>328.8</v>
      </c>
      <c r="P3446" s="26">
        <v>120</v>
      </c>
      <c r="Q3446" s="26">
        <v>27.03</v>
      </c>
      <c r="R3446" s="26">
        <v>39.46</v>
      </c>
      <c r="S3446" s="26">
        <v>0</v>
      </c>
      <c r="T3446" s="26">
        <v>26.95</v>
      </c>
      <c r="U3446" s="26">
        <v>115.36</v>
      </c>
      <c r="V3446" s="24">
        <v>0.3508</v>
      </c>
      <c r="W3446" s="1" t="s">
        <v>34</v>
      </c>
      <c r="X3446" s="3"/>
      <c r="Y3446" s="3"/>
      <c r="Z3446" s="5" t="s">
        <v>7980</v>
      </c>
      <c r="AA3446" s="5" t="str">
        <f>VLOOKUP(J3446, sku!B:C, 2, FALSE)</f>
        <v>Travessa Chevrolet - Style - - - Trailblazer - - - Prata</v>
      </c>
      <c r="AB3446" s="3" t="str">
        <f>VLOOKUP(J3446, sku!B:BM, 64, FALSE)</f>
        <v>Fabricação</v>
      </c>
      <c r="AC3446" s="3" t="str">
        <f>LEFT(pedidos[[#This Row],[SKU]],3)</f>
        <v>XGM</v>
      </c>
      <c r="AD3446" s="36" t="str" cm="1">
        <f t="array" aca="1" ref="AD3446" ca="1">IFERROR(
  INDEX(
    montadora[Montadora],
    MATCH(TRUE,LEFT(J3830,NÚCARACT(montadora[SKU Parcial]))=montadora[SKU Parcial],0)
  ),
  ""
)</f>
        <v/>
      </c>
    </row>
    <row r="3447" spans="1:30" customFormat="1" x14ac:dyDescent="0.25">
      <c r="A3447" s="1" t="s">
        <v>3761</v>
      </c>
      <c r="B3447" s="1" t="s">
        <v>3762</v>
      </c>
      <c r="C3447" s="1" t="s">
        <v>3763</v>
      </c>
      <c r="D3447" s="1" t="s">
        <v>188</v>
      </c>
      <c r="E3447" s="1" t="s">
        <v>677</v>
      </c>
      <c r="F3447" s="1" t="s">
        <v>223</v>
      </c>
      <c r="G3447" s="6" t="s">
        <v>11227</v>
      </c>
      <c r="H3447" s="20" t="s">
        <v>30</v>
      </c>
      <c r="I3447" s="1" t="s">
        <v>36</v>
      </c>
      <c r="J3447" s="1" t="s">
        <v>224</v>
      </c>
      <c r="K3447" s="22">
        <v>45825</v>
      </c>
      <c r="L3447" s="16" t="s">
        <v>11229</v>
      </c>
      <c r="M3447" s="26">
        <v>328.8</v>
      </c>
      <c r="N3447" s="20">
        <v>1</v>
      </c>
      <c r="O3447" s="26">
        <v>328.8</v>
      </c>
      <c r="P3447" s="26">
        <v>120</v>
      </c>
      <c r="Q3447" s="26">
        <v>27.03</v>
      </c>
      <c r="R3447" s="26">
        <v>39.46</v>
      </c>
      <c r="S3447" s="26">
        <v>0</v>
      </c>
      <c r="T3447" s="26">
        <v>26.95</v>
      </c>
      <c r="U3447" s="26">
        <v>115.36</v>
      </c>
      <c r="V3447" s="24">
        <v>0.3508</v>
      </c>
      <c r="W3447" s="1" t="s">
        <v>34</v>
      </c>
      <c r="X3447" s="3"/>
      <c r="Y3447" s="3"/>
      <c r="Z3447" s="5" t="s">
        <v>7980</v>
      </c>
      <c r="AA3447" s="5" t="str">
        <f>VLOOKUP(J3447, sku!B:C, 2, FALSE)</f>
        <v>Travessa Chevrolet - Style - - - Trailblazer - - - Prata</v>
      </c>
      <c r="AB3447" s="3" t="str">
        <f>VLOOKUP(J3447, sku!B:BM, 64, FALSE)</f>
        <v>Fabricação</v>
      </c>
      <c r="AC3447" s="3" t="str">
        <f>LEFT(pedidos[[#This Row],[SKU]],3)</f>
        <v>XGM</v>
      </c>
      <c r="AD3447" s="36" t="str" cm="1">
        <f t="array" aca="1" ref="AD3447" ca="1">IFERROR(
  INDEX(
    montadora[Montadora],
    MATCH(TRUE,LEFT(J3831,NÚCARACT(montadora[SKU Parcial]))=montadora[SKU Parcial],0)
  ),
  ""
)</f>
        <v/>
      </c>
    </row>
    <row r="3448" spans="1:30" customFormat="1" x14ac:dyDescent="0.25">
      <c r="A3448" s="1" t="s">
        <v>3764</v>
      </c>
      <c r="B3448" s="1" t="s">
        <v>36</v>
      </c>
      <c r="C3448" s="1" t="s">
        <v>3765</v>
      </c>
      <c r="D3448" s="1" t="s">
        <v>38</v>
      </c>
      <c r="E3448" s="1" t="s">
        <v>843</v>
      </c>
      <c r="F3448" s="1" t="s">
        <v>844</v>
      </c>
      <c r="G3448" s="6" t="s">
        <v>11227</v>
      </c>
      <c r="H3448" s="20" t="s">
        <v>30</v>
      </c>
      <c r="I3448" s="1" t="s">
        <v>31</v>
      </c>
      <c r="J3448" s="1" t="s">
        <v>845</v>
      </c>
      <c r="K3448" s="22">
        <v>45826</v>
      </c>
      <c r="L3448" s="16" t="s">
        <v>11229</v>
      </c>
      <c r="M3448" s="26">
        <v>328.8</v>
      </c>
      <c r="N3448" s="20">
        <v>1</v>
      </c>
      <c r="O3448" s="26">
        <v>328.8</v>
      </c>
      <c r="P3448" s="26">
        <v>120</v>
      </c>
      <c r="Q3448" s="26">
        <v>27.03</v>
      </c>
      <c r="R3448" s="26">
        <v>39.46</v>
      </c>
      <c r="S3448" s="26">
        <v>0</v>
      </c>
      <c r="T3448" s="26">
        <v>26.95</v>
      </c>
      <c r="U3448" s="26">
        <v>115.36</v>
      </c>
      <c r="V3448" s="24">
        <v>0.3508</v>
      </c>
      <c r="W3448" s="1" t="s">
        <v>34</v>
      </c>
      <c r="X3448" s="3"/>
      <c r="Y3448" s="3"/>
      <c r="Z3448" s="5" t="s">
        <v>7980</v>
      </c>
      <c r="AA3448" s="5" t="str">
        <f>VLOOKUP(J3448, sku!B:C, 2, FALSE)</f>
        <v>Travessa Geral - Smart - - - - - - - Preto</v>
      </c>
      <c r="AB3448" s="3" t="str">
        <f>VLOOKUP(J3448, sku!B:BM, 64, FALSE)</f>
        <v>Fabricação</v>
      </c>
      <c r="AC3448" s="3" t="str">
        <f>LEFT(pedidos[[#This Row],[SKU]],3)</f>
        <v>XSM</v>
      </c>
      <c r="AD3448" s="36" t="str" cm="1">
        <f t="array" aca="1" ref="AD3448" ca="1">IFERROR(
  INDEX(
    montadora[Montadora],
    MATCH(TRUE,LEFT(J3832,NÚCARACT(montadora[SKU Parcial]))=montadora[SKU Parcial],0)
  ),
  ""
)</f>
        <v/>
      </c>
    </row>
    <row r="3449" spans="1:30" customFormat="1" x14ac:dyDescent="0.25">
      <c r="A3449" s="1" t="s">
        <v>3766</v>
      </c>
      <c r="B3449" s="1" t="s">
        <v>3767</v>
      </c>
      <c r="C3449" s="1" t="s">
        <v>2330</v>
      </c>
      <c r="D3449" s="1" t="s">
        <v>27</v>
      </c>
      <c r="E3449" s="1" t="s">
        <v>118</v>
      </c>
      <c r="F3449" s="1" t="s">
        <v>67</v>
      </c>
      <c r="G3449" s="6" t="s">
        <v>11227</v>
      </c>
      <c r="H3449" s="20" t="s">
        <v>30</v>
      </c>
      <c r="I3449" s="1" t="s">
        <v>31</v>
      </c>
      <c r="J3449" s="1" t="s">
        <v>3546</v>
      </c>
      <c r="K3449" s="22">
        <v>45827</v>
      </c>
      <c r="L3449" s="16" t="s">
        <v>11229</v>
      </c>
      <c r="M3449" s="26">
        <v>328.8</v>
      </c>
      <c r="N3449" s="20">
        <v>1</v>
      </c>
      <c r="O3449" s="26">
        <v>328.8</v>
      </c>
      <c r="P3449" s="26">
        <v>120</v>
      </c>
      <c r="Q3449" s="26">
        <v>27.03</v>
      </c>
      <c r="R3449" s="26">
        <v>39.46</v>
      </c>
      <c r="S3449" s="26">
        <v>0</v>
      </c>
      <c r="T3449" s="26">
        <v>26.95</v>
      </c>
      <c r="U3449" s="26">
        <v>115.36</v>
      </c>
      <c r="V3449" s="24">
        <v>0.3508</v>
      </c>
      <c r="W3449" s="1" t="s">
        <v>89</v>
      </c>
      <c r="X3449" s="3"/>
      <c r="Y3449" s="3"/>
      <c r="Z3449" s="5" t="s">
        <v>7980</v>
      </c>
      <c r="AA3449" s="5" t="str">
        <f>VLOOKUP(J3449, sku!B:C, 2, FALSE)</f>
        <v>Travessa Chevrolet - Smart - - - Spin - - - Prata</v>
      </c>
      <c r="AB3449" s="3" t="str">
        <f>VLOOKUP(J3449, sku!B:BM, 64, FALSE)</f>
        <v>Fabricação</v>
      </c>
      <c r="AC3449" s="3" t="str">
        <f>LEFT(pedidos[[#This Row],[SKU]],3)</f>
        <v>XGM</v>
      </c>
      <c r="AD3449" s="36" t="str" cm="1">
        <f t="array" aca="1" ref="AD3449" ca="1">IFERROR(
  INDEX(
    montadora[Montadora],
    MATCH(TRUE,LEFT(J3833,NÚCARACT(montadora[SKU Parcial]))=montadora[SKU Parcial],0)
  ),
  ""
)</f>
        <v/>
      </c>
    </row>
    <row r="3450" spans="1:30" customFormat="1" x14ac:dyDescent="0.25">
      <c r="A3450" s="1" t="s">
        <v>3768</v>
      </c>
      <c r="B3450" s="1" t="s">
        <v>3769</v>
      </c>
      <c r="C3450" s="1" t="s">
        <v>199</v>
      </c>
      <c r="D3450" s="1" t="s">
        <v>319</v>
      </c>
      <c r="E3450" s="1" t="s">
        <v>118</v>
      </c>
      <c r="F3450" s="1" t="s">
        <v>67</v>
      </c>
      <c r="G3450" s="6" t="s">
        <v>11227</v>
      </c>
      <c r="H3450" s="20" t="s">
        <v>30</v>
      </c>
      <c r="I3450" s="1" t="s">
        <v>31</v>
      </c>
      <c r="J3450" s="1" t="s">
        <v>3770</v>
      </c>
      <c r="K3450" s="22">
        <v>45837</v>
      </c>
      <c r="L3450" s="16" t="s">
        <v>11229</v>
      </c>
      <c r="M3450" s="26">
        <v>328.8</v>
      </c>
      <c r="N3450" s="20">
        <v>1</v>
      </c>
      <c r="O3450" s="26">
        <v>328.8</v>
      </c>
      <c r="P3450" s="26">
        <v>120</v>
      </c>
      <c r="Q3450" s="26">
        <v>27.03</v>
      </c>
      <c r="R3450" s="26">
        <v>39.46</v>
      </c>
      <c r="S3450" s="26">
        <v>0</v>
      </c>
      <c r="T3450" s="26">
        <v>26.95</v>
      </c>
      <c r="U3450" s="26">
        <v>115.36</v>
      </c>
      <c r="V3450" s="24">
        <v>0.3508</v>
      </c>
      <c r="W3450" s="1" t="s">
        <v>34</v>
      </c>
      <c r="X3450" s="3"/>
      <c r="Y3450" s="3"/>
      <c r="Z3450" s="5" t="s">
        <v>7980</v>
      </c>
      <c r="AA3450" s="5" t="str">
        <f>VLOOKUP(J3450, sku!B:C, 2, FALSE)</f>
        <v>Travessa Chevrolet - Smart - - - Montana - 2023+ - Grafite</v>
      </c>
      <c r="AB3450" s="3" t="str">
        <f>VLOOKUP(J3450, sku!B:BM, 64, FALSE)</f>
        <v>Fabricação</v>
      </c>
      <c r="AC3450" s="3" t="str">
        <f>LEFT(pedidos[[#This Row],[SKU]],3)</f>
        <v>XGM</v>
      </c>
      <c r="AD3450" s="36" t="str" cm="1">
        <f t="array" aca="1" ref="AD3450" ca="1">IFERROR(
  INDEX(
    montadora[Montadora],
    MATCH(TRUE,LEFT(J3834,NÚCARACT(montadora[SKU Parcial]))=montadora[SKU Parcial],0)
  ),
  ""
)</f>
        <v/>
      </c>
    </row>
    <row r="3451" spans="1:30" customFormat="1" x14ac:dyDescent="0.25">
      <c r="A3451" s="1" t="s">
        <v>3776</v>
      </c>
      <c r="B3451" s="1" t="s">
        <v>36</v>
      </c>
      <c r="C3451" s="1" t="s">
        <v>3777</v>
      </c>
      <c r="D3451" s="1" t="s">
        <v>27</v>
      </c>
      <c r="E3451" s="1" t="s">
        <v>1173</v>
      </c>
      <c r="F3451" s="1" t="s">
        <v>3778</v>
      </c>
      <c r="G3451" s="6" t="s">
        <v>11227</v>
      </c>
      <c r="H3451" s="20" t="s">
        <v>47</v>
      </c>
      <c r="I3451" s="1" t="s">
        <v>31</v>
      </c>
      <c r="J3451" s="1" t="s">
        <v>179</v>
      </c>
      <c r="K3451" s="22">
        <v>45812</v>
      </c>
      <c r="L3451" s="20" t="s">
        <v>33</v>
      </c>
      <c r="M3451" s="26">
        <v>337.8</v>
      </c>
      <c r="N3451" s="20">
        <v>1</v>
      </c>
      <c r="O3451" s="26">
        <v>339.39</v>
      </c>
      <c r="P3451" s="26">
        <v>120</v>
      </c>
      <c r="Q3451" s="27">
        <v>0</v>
      </c>
      <c r="R3451" s="26">
        <v>57.43</v>
      </c>
      <c r="S3451" s="26">
        <v>1.59</v>
      </c>
      <c r="T3451" s="26">
        <v>14.31</v>
      </c>
      <c r="U3451" s="26">
        <v>118.29</v>
      </c>
      <c r="V3451" s="24">
        <v>0.35020000000000001</v>
      </c>
      <c r="W3451" s="1" t="s">
        <v>34</v>
      </c>
      <c r="X3451" s="3"/>
      <c r="Y3451" s="3"/>
      <c r="Z3451" s="5" t="s">
        <v>7980</v>
      </c>
      <c r="AA3451" s="5" t="str">
        <f>VLOOKUP(J3451, sku!B:C, 2, FALSE)</f>
        <v>Travessa Jeep - Smart - - - Renegade - 2016 A 2025 - Preto</v>
      </c>
      <c r="AB3451" s="3" t="str">
        <f>VLOOKUP(J3451, sku!B:BM, 64, FALSE)</f>
        <v>Fabricação</v>
      </c>
      <c r="AC3451" s="3" t="str">
        <f>LEFT(pedidos[[#This Row],[SKU]],3)</f>
        <v>XJP</v>
      </c>
      <c r="AD3451" s="36" t="str" cm="1">
        <f t="array" aca="1" ref="AD3451" ca="1">IFERROR(
  INDEX(
    montadora[Montadora],
    MATCH(TRUE,LEFT(J3835,NÚCARACT(montadora[SKU Parcial]))=montadora[SKU Parcial],0)
  ),
  ""
)</f>
        <v/>
      </c>
    </row>
    <row r="3452" spans="1:30" customFormat="1" x14ac:dyDescent="0.25">
      <c r="A3452" s="1" t="s">
        <v>3779</v>
      </c>
      <c r="B3452" s="1" t="s">
        <v>36</v>
      </c>
      <c r="C3452" s="1" t="s">
        <v>3780</v>
      </c>
      <c r="D3452" s="1" t="s">
        <v>27</v>
      </c>
      <c r="E3452" s="1" t="s">
        <v>86</v>
      </c>
      <c r="F3452" s="1" t="s">
        <v>87</v>
      </c>
      <c r="G3452" s="6" t="s">
        <v>11227</v>
      </c>
      <c r="H3452" s="20" t="s">
        <v>47</v>
      </c>
      <c r="I3452" s="1" t="s">
        <v>36</v>
      </c>
      <c r="J3452" s="1" t="s">
        <v>611</v>
      </c>
      <c r="K3452" s="22">
        <v>45823</v>
      </c>
      <c r="L3452" s="20" t="s">
        <v>33</v>
      </c>
      <c r="M3452" s="26">
        <v>337.8</v>
      </c>
      <c r="N3452" s="20">
        <v>1</v>
      </c>
      <c r="O3452" s="26">
        <v>339.39</v>
      </c>
      <c r="P3452" s="26">
        <v>120</v>
      </c>
      <c r="Q3452" s="27">
        <v>0</v>
      </c>
      <c r="R3452" s="26">
        <v>57.43</v>
      </c>
      <c r="S3452" s="26">
        <v>1.59</v>
      </c>
      <c r="T3452" s="26">
        <v>14.31</v>
      </c>
      <c r="U3452" s="26">
        <v>118.29</v>
      </c>
      <c r="V3452" s="24">
        <v>0.35020000000000001</v>
      </c>
      <c r="W3452" s="1" t="s">
        <v>34</v>
      </c>
      <c r="X3452" s="3"/>
      <c r="Y3452" s="3"/>
      <c r="Z3452" s="5" t="s">
        <v>7980</v>
      </c>
      <c r="AA3452" s="5" t="str">
        <f>VLOOKUP(J3452, sku!B:C, 2, FALSE)</f>
        <v>Travessa Chevrolet - Style - - - Spin - - - Prata</v>
      </c>
      <c r="AB3452" s="3" t="str">
        <f>VLOOKUP(J3452, sku!B:BM, 64, FALSE)</f>
        <v>Fabricação</v>
      </c>
      <c r="AC3452" s="3" t="str">
        <f>LEFT(pedidos[[#This Row],[SKU]],3)</f>
        <v>XGM</v>
      </c>
      <c r="AD3452" s="36" t="str" cm="1">
        <f t="array" aca="1" ref="AD3452" ca="1">IFERROR(
  INDEX(
    montadora[Montadora],
    MATCH(TRUE,LEFT(J3836,NÚCARACT(montadora[SKU Parcial]))=montadora[SKU Parcial],0)
  ),
  ""
)</f>
        <v/>
      </c>
    </row>
    <row r="3453" spans="1:30" customFormat="1" x14ac:dyDescent="0.25">
      <c r="A3453" s="1" t="s">
        <v>3781</v>
      </c>
      <c r="B3453" s="1" t="s">
        <v>3782</v>
      </c>
      <c r="C3453" s="1" t="s">
        <v>3783</v>
      </c>
      <c r="D3453" s="1" t="s">
        <v>27</v>
      </c>
      <c r="E3453" s="1" t="s">
        <v>86</v>
      </c>
      <c r="F3453" s="1" t="s">
        <v>87</v>
      </c>
      <c r="G3453" s="6" t="s">
        <v>11227</v>
      </c>
      <c r="H3453" s="20" t="s">
        <v>47</v>
      </c>
      <c r="I3453" s="1" t="s">
        <v>31</v>
      </c>
      <c r="J3453" s="1" t="s">
        <v>668</v>
      </c>
      <c r="K3453" s="22">
        <v>45830</v>
      </c>
      <c r="L3453" s="20" t="s">
        <v>33</v>
      </c>
      <c r="M3453" s="26">
        <v>337.8</v>
      </c>
      <c r="N3453" s="20">
        <v>1</v>
      </c>
      <c r="O3453" s="26">
        <v>339.39</v>
      </c>
      <c r="P3453" s="26">
        <v>120</v>
      </c>
      <c r="Q3453" s="27">
        <v>0</v>
      </c>
      <c r="R3453" s="26">
        <v>57.43</v>
      </c>
      <c r="S3453" s="26">
        <v>1.59</v>
      </c>
      <c r="T3453" s="26">
        <v>14.31</v>
      </c>
      <c r="U3453" s="26">
        <v>118.29</v>
      </c>
      <c r="V3453" s="24">
        <v>0.35020000000000001</v>
      </c>
      <c r="W3453" s="1" t="s">
        <v>34</v>
      </c>
      <c r="X3453" s="3"/>
      <c r="Y3453" s="3"/>
      <c r="Z3453" s="5" t="s">
        <v>7980</v>
      </c>
      <c r="AA3453" s="5" t="str">
        <f>VLOOKUP(J3453, sku!B:C, 2, FALSE)</f>
        <v>Travessa Jeep - Style - - - Compass - - - Preto</v>
      </c>
      <c r="AB3453" s="3" t="str">
        <f>VLOOKUP(J3453, sku!B:BM, 64, FALSE)</f>
        <v>Fabricação</v>
      </c>
      <c r="AC3453" s="3" t="str">
        <f>LEFT(pedidos[[#This Row],[SKU]],3)</f>
        <v>XJP</v>
      </c>
      <c r="AD3453" s="36" t="str" cm="1">
        <f t="array" aca="1" ref="AD3453" ca="1">IFERROR(
  INDEX(
    montadora[Montadora],
    MATCH(TRUE,LEFT(J3837,NÚCARACT(montadora[SKU Parcial]))=montadora[SKU Parcial],0)
  ),
  ""
)</f>
        <v/>
      </c>
    </row>
    <row r="3454" spans="1:30" customFormat="1" x14ac:dyDescent="0.25">
      <c r="A3454" s="1" t="s">
        <v>3784</v>
      </c>
      <c r="B3454" s="1" t="s">
        <v>36</v>
      </c>
      <c r="C3454" s="1" t="s">
        <v>3785</v>
      </c>
      <c r="D3454" s="1" t="s">
        <v>27</v>
      </c>
      <c r="E3454" s="1" t="s">
        <v>247</v>
      </c>
      <c r="F3454" s="1" t="s">
        <v>248</v>
      </c>
      <c r="G3454" s="6" t="s">
        <v>11227</v>
      </c>
      <c r="H3454" s="20" t="s">
        <v>47</v>
      </c>
      <c r="I3454" s="1" t="s">
        <v>31</v>
      </c>
      <c r="J3454" s="1" t="s">
        <v>3786</v>
      </c>
      <c r="K3454" s="22">
        <v>45831</v>
      </c>
      <c r="L3454" s="20" t="s">
        <v>33</v>
      </c>
      <c r="M3454" s="26">
        <v>337.8</v>
      </c>
      <c r="N3454" s="20">
        <v>1</v>
      </c>
      <c r="O3454" s="26">
        <v>339.39</v>
      </c>
      <c r="P3454" s="26">
        <v>120</v>
      </c>
      <c r="Q3454" s="27">
        <v>0</v>
      </c>
      <c r="R3454" s="26">
        <v>57.43</v>
      </c>
      <c r="S3454" s="26">
        <v>1.59</v>
      </c>
      <c r="T3454" s="26">
        <v>14.31</v>
      </c>
      <c r="U3454" s="26">
        <v>118.29</v>
      </c>
      <c r="V3454" s="24">
        <v>0.35020000000000001</v>
      </c>
      <c r="W3454" s="1" t="s">
        <v>34</v>
      </c>
      <c r="X3454" s="3"/>
      <c r="Y3454" s="3"/>
      <c r="Z3454" s="5" t="s">
        <v>7980</v>
      </c>
      <c r="AA3454" s="5" t="str">
        <f>VLOOKUP(J3454, sku!B:C, 2, FALSE)</f>
        <v>Travessa Fiat - Smart - - - Idea (Exceto Adventure) - - - Prata</v>
      </c>
      <c r="AB3454" s="3" t="str">
        <f>VLOOKUP(J3454, sku!B:BM, 64, FALSE)</f>
        <v>Fabricação</v>
      </c>
      <c r="AC3454" s="3" t="str">
        <f>LEFT(pedidos[[#This Row],[SKU]],3)</f>
        <v>XFI</v>
      </c>
      <c r="AD3454" s="36" t="str" cm="1">
        <f t="array" aca="1" ref="AD3454" ca="1">IFERROR(
  INDEX(
    montadora[Montadora],
    MATCH(TRUE,LEFT(J3838,NÚCARACT(montadora[SKU Parcial]))=montadora[SKU Parcial],0)
  ),
  ""
)</f>
        <v/>
      </c>
    </row>
    <row r="3455" spans="1:30" customFormat="1" x14ac:dyDescent="0.25">
      <c r="A3455" s="1" t="s">
        <v>3787</v>
      </c>
      <c r="B3455" s="1" t="s">
        <v>3788</v>
      </c>
      <c r="C3455" s="1" t="s">
        <v>2230</v>
      </c>
      <c r="D3455" s="1" t="s">
        <v>27</v>
      </c>
      <c r="E3455" s="1" t="s">
        <v>3789</v>
      </c>
      <c r="F3455" s="1" t="s">
        <v>3790</v>
      </c>
      <c r="G3455" s="6" t="s">
        <v>11227</v>
      </c>
      <c r="H3455" s="20" t="s">
        <v>47</v>
      </c>
      <c r="I3455" s="1" t="s">
        <v>36</v>
      </c>
      <c r="J3455" s="1" t="s">
        <v>3791</v>
      </c>
      <c r="K3455" s="22">
        <v>45833</v>
      </c>
      <c r="L3455" s="16" t="s">
        <v>11229</v>
      </c>
      <c r="M3455" s="26">
        <v>372.99</v>
      </c>
      <c r="N3455" s="20">
        <v>1</v>
      </c>
      <c r="O3455" s="26">
        <v>372.99</v>
      </c>
      <c r="P3455" s="26">
        <v>120</v>
      </c>
      <c r="Q3455" s="26">
        <v>30.66</v>
      </c>
      <c r="R3455" s="26">
        <v>63.41</v>
      </c>
      <c r="S3455" s="26">
        <v>0</v>
      </c>
      <c r="T3455" s="26">
        <v>28.45</v>
      </c>
      <c r="U3455" s="26">
        <v>130.47</v>
      </c>
      <c r="V3455" s="24">
        <v>0.3498</v>
      </c>
      <c r="W3455" s="1" t="s">
        <v>34</v>
      </c>
      <c r="X3455" s="3"/>
      <c r="Y3455" s="3"/>
      <c r="Z3455" s="5" t="s">
        <v>7980</v>
      </c>
      <c r="AA3455" s="5" t="str">
        <f>VLOOKUP(J3455, sku!B:C, 2, FALSE)</f>
        <v>Travessa Chevrolet - Smart - - - Onix Active - - - Preto</v>
      </c>
      <c r="AB3455" s="3" t="str">
        <f>VLOOKUP(J3455, sku!B:BM, 64, FALSE)</f>
        <v>Fabricação</v>
      </c>
      <c r="AC3455" s="3" t="str">
        <f>LEFT(pedidos[[#This Row],[SKU]],3)</f>
        <v>XGM</v>
      </c>
      <c r="AD3455" s="36" t="str" cm="1">
        <f t="array" aca="1" ref="AD3455" ca="1">IFERROR(
  INDEX(
    montadora[Montadora],
    MATCH(TRUE,LEFT(J3839,NÚCARACT(montadora[SKU Parcial]))=montadora[SKU Parcial],0)
  ),
  ""
)</f>
        <v/>
      </c>
    </row>
    <row r="3456" spans="1:30" customFormat="1" x14ac:dyDescent="0.25">
      <c r="A3456" s="1" t="s">
        <v>3865</v>
      </c>
      <c r="B3456" s="1" t="s">
        <v>36</v>
      </c>
      <c r="C3456" s="1" t="s">
        <v>3866</v>
      </c>
      <c r="D3456" s="1" t="s">
        <v>347</v>
      </c>
      <c r="E3456" s="1" t="s">
        <v>3867</v>
      </c>
      <c r="F3456" s="1" t="s">
        <v>3868</v>
      </c>
      <c r="G3456" s="6" t="s">
        <v>11227</v>
      </c>
      <c r="H3456" s="20" t="s">
        <v>30</v>
      </c>
      <c r="I3456" s="1" t="s">
        <v>36</v>
      </c>
      <c r="J3456" s="1" t="s">
        <v>3869</v>
      </c>
      <c r="K3456" s="22">
        <v>45820</v>
      </c>
      <c r="L3456" s="16" t="s">
        <v>11229</v>
      </c>
      <c r="M3456" s="26">
        <v>328.8</v>
      </c>
      <c r="N3456" s="20">
        <v>1</v>
      </c>
      <c r="O3456" s="26">
        <v>364.79</v>
      </c>
      <c r="P3456" s="26">
        <v>120</v>
      </c>
      <c r="Q3456" s="26">
        <v>27.03</v>
      </c>
      <c r="R3456" s="26">
        <v>39.46</v>
      </c>
      <c r="S3456" s="26">
        <v>35.99</v>
      </c>
      <c r="T3456" s="26">
        <v>28.45</v>
      </c>
      <c r="U3456" s="26">
        <v>113.86</v>
      </c>
      <c r="V3456" s="24">
        <v>0.3463</v>
      </c>
      <c r="W3456" s="1" t="s">
        <v>89</v>
      </c>
      <c r="X3456" s="3"/>
      <c r="Y3456" s="3"/>
      <c r="Z3456" s="5" t="s">
        <v>7980</v>
      </c>
      <c r="AA3456" s="5" t="str">
        <f>VLOOKUP(J3456, sku!B:C, 2, FALSE)</f>
        <v>Travessa Citroen - Smart - - - Cactus - 2014 A 2024 - Preto</v>
      </c>
      <c r="AB3456" s="3" t="str">
        <f>VLOOKUP(J3456, sku!B:BM, 64, FALSE)</f>
        <v>Fabricação</v>
      </c>
      <c r="AC3456" s="3" t="str">
        <f>LEFT(pedidos[[#This Row],[SKU]],3)</f>
        <v>XCT</v>
      </c>
      <c r="AD3456" s="36" t="str" cm="1">
        <f t="array" aca="1" ref="AD3456" ca="1">IFERROR(
  INDEX(
    montadora[Montadora],
    MATCH(TRUE,LEFT(J3840,NÚCARACT(montadora[SKU Parcial]))=montadora[SKU Parcial],0)
  ),
  ""
)</f>
        <v/>
      </c>
    </row>
    <row r="3457" spans="1:30" customFormat="1" x14ac:dyDescent="0.25">
      <c r="A3457" s="1" t="s">
        <v>3870</v>
      </c>
      <c r="B3457" s="1" t="s">
        <v>3871</v>
      </c>
      <c r="C3457" s="1" t="s">
        <v>2266</v>
      </c>
      <c r="D3457" s="1" t="s">
        <v>319</v>
      </c>
      <c r="E3457" s="1" t="s">
        <v>3872</v>
      </c>
      <c r="F3457" s="1" t="s">
        <v>3873</v>
      </c>
      <c r="G3457" s="6" t="s">
        <v>11227</v>
      </c>
      <c r="H3457" s="20" t="s">
        <v>30</v>
      </c>
      <c r="I3457" s="1" t="s">
        <v>36</v>
      </c>
      <c r="J3457" s="1" t="s">
        <v>1144</v>
      </c>
      <c r="K3457" s="22">
        <v>45835</v>
      </c>
      <c r="L3457" s="16" t="s">
        <v>11229</v>
      </c>
      <c r="M3457" s="26">
        <v>328.8</v>
      </c>
      <c r="N3457" s="20">
        <v>1</v>
      </c>
      <c r="O3457" s="26">
        <v>328.8</v>
      </c>
      <c r="P3457" s="26">
        <v>120</v>
      </c>
      <c r="Q3457" s="26">
        <v>27.03</v>
      </c>
      <c r="R3457" s="26">
        <v>39.46</v>
      </c>
      <c r="S3457" s="26">
        <v>0</v>
      </c>
      <c r="T3457" s="26">
        <v>28.45</v>
      </c>
      <c r="U3457" s="26">
        <v>113.86</v>
      </c>
      <c r="V3457" s="24">
        <v>0.3463</v>
      </c>
      <c r="W3457" s="1" t="s">
        <v>89</v>
      </c>
      <c r="X3457" s="3"/>
      <c r="Y3457" s="3"/>
      <c r="Z3457" s="5" t="s">
        <v>7980</v>
      </c>
      <c r="AA3457" s="5" t="str">
        <f>VLOOKUP(J3457, sku!B:C, 2, FALSE)</f>
        <v>Travessa Kia - Smart - - - Sportage - Até 2012 - Preto</v>
      </c>
      <c r="AB3457" s="3" t="str">
        <f>VLOOKUP(J3457, sku!B:BM, 64, FALSE)</f>
        <v>Fabricação</v>
      </c>
      <c r="AC3457" s="3" t="str">
        <f>LEFT(pedidos[[#This Row],[SKU]],3)</f>
        <v>XKI</v>
      </c>
      <c r="AD3457" s="36" t="str" cm="1">
        <f t="array" aca="1" ref="AD3457" ca="1">IFERROR(
  INDEX(
    montadora[Montadora],
    MATCH(TRUE,LEFT(J3841,NÚCARACT(montadora[SKU Parcial]))=montadora[SKU Parcial],0)
  ),
  ""
)</f>
        <v/>
      </c>
    </row>
    <row r="3458" spans="1:30" customFormat="1" x14ac:dyDescent="0.25">
      <c r="A3458" s="1" t="s">
        <v>6233</v>
      </c>
      <c r="B3458" s="1" t="s">
        <v>6234</v>
      </c>
      <c r="C3458" s="1" t="s">
        <v>6235</v>
      </c>
      <c r="D3458" s="1" t="s">
        <v>27</v>
      </c>
      <c r="E3458" s="1" t="s">
        <v>4353</v>
      </c>
      <c r="F3458" s="1" t="s">
        <v>4354</v>
      </c>
      <c r="G3458" s="6" t="s">
        <v>11227</v>
      </c>
      <c r="H3458" s="20" t="s">
        <v>47</v>
      </c>
      <c r="I3458" s="1" t="s">
        <v>36</v>
      </c>
      <c r="J3458" s="1" t="s">
        <v>736</v>
      </c>
      <c r="K3458" s="22">
        <v>45797</v>
      </c>
      <c r="L3458" s="20" t="s">
        <v>33</v>
      </c>
      <c r="M3458" s="26">
        <v>328.8</v>
      </c>
      <c r="N3458" s="20">
        <v>1</v>
      </c>
      <c r="O3458" s="26">
        <v>330.39</v>
      </c>
      <c r="P3458" s="26">
        <v>120</v>
      </c>
      <c r="Q3458" s="26">
        <v>0</v>
      </c>
      <c r="R3458" s="26">
        <v>55.9</v>
      </c>
      <c r="S3458" s="26">
        <v>1.59</v>
      </c>
      <c r="T3458" s="26">
        <v>14.31</v>
      </c>
      <c r="U3458" s="26">
        <v>113.57</v>
      </c>
      <c r="V3458" s="24">
        <v>0.34539999999999998</v>
      </c>
      <c r="W3458" s="1" t="s">
        <v>34</v>
      </c>
      <c r="X3458" s="3"/>
      <c r="Y3458" s="3"/>
      <c r="Z3458" s="5" t="s">
        <v>7980</v>
      </c>
      <c r="AA3458" s="5" t="str">
        <f>VLOOKUP(J3458, sku!B:C, 2, FALSE)</f>
        <v>Travessa Chery - Smart - - - Tiggo 5 - 2019 A 2022 - Prata</v>
      </c>
      <c r="AB3458" s="3" t="str">
        <f>VLOOKUP(J3458, sku!B:BM, 64, FALSE)</f>
        <v>Fabricação</v>
      </c>
      <c r="AC3458" s="3" t="str">
        <f>LEFT(pedidos[[#This Row],[SKU]],3)</f>
        <v>XCH</v>
      </c>
      <c r="AD3458" s="36" t="str" cm="1">
        <f t="array" aca="1" ref="AD3458" ca="1">IFERROR(
  INDEX(
    montadora[Montadora],
    MATCH(TRUE,LEFT(J3842,NÚCARACT(montadora[SKU Parcial]))=montadora[SKU Parcial],0)
  ),
  ""
)</f>
        <v/>
      </c>
    </row>
    <row r="3459" spans="1:30" customFormat="1" x14ac:dyDescent="0.25">
      <c r="A3459" s="1" t="s">
        <v>6236</v>
      </c>
      <c r="B3459" s="1" t="s">
        <v>6237</v>
      </c>
      <c r="C3459" s="1" t="s">
        <v>6238</v>
      </c>
      <c r="D3459" s="1" t="s">
        <v>27</v>
      </c>
      <c r="E3459" s="1" t="s">
        <v>4353</v>
      </c>
      <c r="F3459" s="1" t="s">
        <v>4354</v>
      </c>
      <c r="G3459" s="6" t="s">
        <v>11227</v>
      </c>
      <c r="H3459" s="20" t="s">
        <v>47</v>
      </c>
      <c r="I3459" s="1" t="s">
        <v>31</v>
      </c>
      <c r="J3459" s="1" t="s">
        <v>736</v>
      </c>
      <c r="K3459" s="22">
        <v>45799</v>
      </c>
      <c r="L3459" s="20" t="s">
        <v>33</v>
      </c>
      <c r="M3459" s="26">
        <v>328.8</v>
      </c>
      <c r="N3459" s="20">
        <v>1</v>
      </c>
      <c r="O3459" s="26">
        <v>330.39</v>
      </c>
      <c r="P3459" s="26">
        <v>120</v>
      </c>
      <c r="Q3459" s="26">
        <v>0</v>
      </c>
      <c r="R3459" s="26">
        <v>55.9</v>
      </c>
      <c r="S3459" s="26">
        <v>1.59</v>
      </c>
      <c r="T3459" s="26">
        <v>14.31</v>
      </c>
      <c r="U3459" s="26">
        <v>113.57</v>
      </c>
      <c r="V3459" s="24">
        <v>0.34539999999999998</v>
      </c>
      <c r="W3459" s="1" t="s">
        <v>34</v>
      </c>
      <c r="X3459" s="3"/>
      <c r="Y3459" s="3"/>
      <c r="Z3459" s="5" t="s">
        <v>7980</v>
      </c>
      <c r="AA3459" s="5" t="str">
        <f>VLOOKUP(J3459, sku!B:C, 2, FALSE)</f>
        <v>Travessa Chery - Smart - - - Tiggo 5 - 2019 A 2022 - Prata</v>
      </c>
      <c r="AB3459" s="3" t="str">
        <f>VLOOKUP(J3459, sku!B:BM, 64, FALSE)</f>
        <v>Fabricação</v>
      </c>
      <c r="AC3459" s="3" t="str">
        <f>LEFT(pedidos[[#This Row],[SKU]],3)</f>
        <v>XCH</v>
      </c>
      <c r="AD3459" s="36" t="str" cm="1">
        <f t="array" aca="1" ref="AD3459" ca="1">IFERROR(
  INDEX(
    montadora[Montadora],
    MATCH(TRUE,LEFT(J3843,NÚCARACT(montadora[SKU Parcial]))=montadora[SKU Parcial],0)
  ),
  ""
)</f>
        <v/>
      </c>
    </row>
    <row r="3460" spans="1:30" customFormat="1" x14ac:dyDescent="0.25">
      <c r="A3460" s="1" t="s">
        <v>3916</v>
      </c>
      <c r="B3460" s="1" t="s">
        <v>3917</v>
      </c>
      <c r="C3460" s="1" t="s">
        <v>1771</v>
      </c>
      <c r="D3460" s="1" t="s">
        <v>27</v>
      </c>
      <c r="E3460" s="1" t="s">
        <v>3918</v>
      </c>
      <c r="F3460" s="1" t="s">
        <v>3919</v>
      </c>
      <c r="G3460" s="6" t="s">
        <v>11227</v>
      </c>
      <c r="H3460" s="20" t="s">
        <v>47</v>
      </c>
      <c r="I3460" s="1" t="s">
        <v>36</v>
      </c>
      <c r="J3460" s="1" t="s">
        <v>3920</v>
      </c>
      <c r="K3460" s="22">
        <v>45816</v>
      </c>
      <c r="L3460" s="20" t="s">
        <v>33</v>
      </c>
      <c r="M3460" s="26">
        <v>328.8</v>
      </c>
      <c r="N3460" s="20">
        <v>1</v>
      </c>
      <c r="O3460" s="26">
        <v>330.39</v>
      </c>
      <c r="P3460" s="26">
        <v>120</v>
      </c>
      <c r="Q3460" s="27">
        <v>0</v>
      </c>
      <c r="R3460" s="26">
        <v>55.9</v>
      </c>
      <c r="S3460" s="26">
        <v>1.59</v>
      </c>
      <c r="T3460" s="26">
        <v>14.31</v>
      </c>
      <c r="U3460" s="26">
        <v>111.56</v>
      </c>
      <c r="V3460" s="24">
        <v>0.33929999999999999</v>
      </c>
      <c r="W3460" s="1" t="s">
        <v>89</v>
      </c>
      <c r="X3460" s="3"/>
      <c r="Y3460" s="3"/>
      <c r="Z3460" s="5" t="s">
        <v>7980</v>
      </c>
      <c r="AA3460" s="5" t="str">
        <f>VLOOKUP(J3460, sku!B:C, 2, FALSE)</f>
        <v>Travessa Geral - Smart - - - - - - - Prata</v>
      </c>
      <c r="AB3460" s="3" t="str">
        <f>VLOOKUP(J3460, sku!B:BM, 64, FALSE)</f>
        <v>Fabricação</v>
      </c>
      <c r="AC3460" s="3" t="str">
        <f>LEFT(pedidos[[#This Row],[SKU]],3)</f>
        <v>XSM</v>
      </c>
      <c r="AD3460" s="36" t="str" cm="1">
        <f t="array" aca="1" ref="AD3460" ca="1">IFERROR(
  INDEX(
    montadora[Montadora],
    MATCH(TRUE,LEFT(J3844,NÚCARACT(montadora[SKU Parcial]))=montadora[SKU Parcial],0)
  ),
  ""
)</f>
        <v/>
      </c>
    </row>
    <row r="3461" spans="1:30" customFormat="1" x14ac:dyDescent="0.25">
      <c r="A3461" s="1" t="s">
        <v>3921</v>
      </c>
      <c r="B3461" s="1" t="s">
        <v>3922</v>
      </c>
      <c r="C3461" s="1" t="s">
        <v>1771</v>
      </c>
      <c r="D3461" s="1" t="s">
        <v>27</v>
      </c>
      <c r="E3461" s="1" t="s">
        <v>3918</v>
      </c>
      <c r="F3461" s="1" t="s">
        <v>3919</v>
      </c>
      <c r="G3461" s="6" t="s">
        <v>11227</v>
      </c>
      <c r="H3461" s="20" t="s">
        <v>47</v>
      </c>
      <c r="I3461" s="1" t="s">
        <v>36</v>
      </c>
      <c r="J3461" s="1" t="s">
        <v>3757</v>
      </c>
      <c r="K3461" s="22">
        <v>45816</v>
      </c>
      <c r="L3461" s="20" t="s">
        <v>33</v>
      </c>
      <c r="M3461" s="26">
        <v>328.8</v>
      </c>
      <c r="N3461" s="20">
        <v>1</v>
      </c>
      <c r="O3461" s="26">
        <v>330.39</v>
      </c>
      <c r="P3461" s="26">
        <v>120</v>
      </c>
      <c r="Q3461" s="27">
        <v>0</v>
      </c>
      <c r="R3461" s="26">
        <v>55.9</v>
      </c>
      <c r="S3461" s="26">
        <v>1.59</v>
      </c>
      <c r="T3461" s="26">
        <v>14.31</v>
      </c>
      <c r="U3461" s="26">
        <v>111.56</v>
      </c>
      <c r="V3461" s="24">
        <v>0.33929999999999999</v>
      </c>
      <c r="W3461" s="1" t="s">
        <v>89</v>
      </c>
      <c r="X3461" s="3"/>
      <c r="Y3461" s="3"/>
      <c r="Z3461" s="5" t="s">
        <v>7980</v>
      </c>
      <c r="AA3461" s="5" t="str">
        <f>VLOOKUP(J3461, sku!B:C, 2, FALSE)</f>
        <v>Travessa Geral - Smart - - - - - - - Grafite</v>
      </c>
      <c r="AB3461" s="3" t="str">
        <f>VLOOKUP(J3461, sku!B:BM, 64, FALSE)</f>
        <v>Fabricação</v>
      </c>
      <c r="AC3461" s="3" t="str">
        <f>LEFT(pedidos[[#This Row],[SKU]],3)</f>
        <v>XSM</v>
      </c>
      <c r="AD3461" s="36" t="str" cm="1">
        <f t="array" aca="1" ref="AD3461" ca="1">IFERROR(
  INDEX(
    montadora[Montadora],
    MATCH(TRUE,LEFT(J3845,NÚCARACT(montadora[SKU Parcial]))=montadora[SKU Parcial],0)
  ),
  ""
)</f>
        <v/>
      </c>
    </row>
    <row r="3462" spans="1:30" x14ac:dyDescent="0.25">
      <c r="A3462" s="42" t="s">
        <v>9172</v>
      </c>
      <c r="B3462" s="42"/>
      <c r="C3462" s="42"/>
      <c r="D3462" s="42"/>
      <c r="E3462" s="42">
        <v>22193676570</v>
      </c>
      <c r="F3462" s="42" t="s">
        <v>9205</v>
      </c>
      <c r="G3462" s="42" t="s">
        <v>11227</v>
      </c>
      <c r="H3462" s="19"/>
      <c r="I3462" s="42"/>
      <c r="J3462" s="42" t="s">
        <v>668</v>
      </c>
      <c r="K3462" s="21">
        <v>45789</v>
      </c>
      <c r="L3462" s="19" t="s">
        <v>8443</v>
      </c>
      <c r="M3462" s="44">
        <v>338.8</v>
      </c>
      <c r="N3462" s="19">
        <v>1</v>
      </c>
      <c r="O3462" s="44">
        <v>338.8</v>
      </c>
      <c r="P3462" s="44">
        <v>120</v>
      </c>
      <c r="Q3462" s="44">
        <v>25.78</v>
      </c>
      <c r="R3462" s="44">
        <v>78.540000000000006</v>
      </c>
      <c r="S3462" s="44">
        <v>0</v>
      </c>
      <c r="T3462" s="44">
        <v>0</v>
      </c>
      <c r="U3462" s="44">
        <v>114.48</v>
      </c>
      <c r="V3462" s="23">
        <v>0.33789999999999998</v>
      </c>
      <c r="W3462" s="42" t="s">
        <v>34</v>
      </c>
      <c r="X3462" s="43"/>
      <c r="Y3462" s="43"/>
      <c r="Z3462" s="43" t="s">
        <v>8442</v>
      </c>
      <c r="AA3462" s="43" t="str">
        <f>VLOOKUP(J3462, sku!B:C, 2, FALSE)</f>
        <v>Travessa Jeep - Style - - - Compass - - - Preto</v>
      </c>
      <c r="AB3462" s="45" t="str">
        <f>VLOOKUP(J3462, sku!B:BM, 64, FALSE)</f>
        <v>Fabricação</v>
      </c>
      <c r="AC3462" s="45" t="str">
        <f>LEFT(pedidos[[#This Row],[SKU]],3)</f>
        <v>XJP</v>
      </c>
      <c r="AD3462" s="36" t="str" cm="1">
        <f t="array" aca="1" ref="AD3462" ca="1">IFERROR(
  INDEX(
    montadora[Montadora],
    MATCH(TRUE,LEFT(J3846,NÚCARACT(montadora[SKU Parcial]))=montadora[SKU Parcial],0)
  ),
  ""
)</f>
        <v/>
      </c>
    </row>
    <row r="3463" spans="1:30" x14ac:dyDescent="0.25">
      <c r="A3463" s="42" t="s">
        <v>9173</v>
      </c>
      <c r="B3463" s="42"/>
      <c r="C3463" s="42"/>
      <c r="D3463" s="42"/>
      <c r="E3463" s="42">
        <v>19299707006</v>
      </c>
      <c r="F3463" s="42" t="s">
        <v>9206</v>
      </c>
      <c r="G3463" s="42" t="s">
        <v>11227</v>
      </c>
      <c r="H3463" s="19"/>
      <c r="I3463" s="42"/>
      <c r="J3463" s="42" t="s">
        <v>6341</v>
      </c>
      <c r="K3463" s="21">
        <v>45789</v>
      </c>
      <c r="L3463" s="19" t="s">
        <v>8443</v>
      </c>
      <c r="M3463" s="44">
        <v>338.8</v>
      </c>
      <c r="N3463" s="19">
        <v>1</v>
      </c>
      <c r="O3463" s="44">
        <v>338.8</v>
      </c>
      <c r="P3463" s="44">
        <v>120</v>
      </c>
      <c r="Q3463" s="44">
        <v>25.78</v>
      </c>
      <c r="R3463" s="44">
        <v>78.540000000000006</v>
      </c>
      <c r="S3463" s="44">
        <v>0</v>
      </c>
      <c r="T3463" s="44">
        <v>0</v>
      </c>
      <c r="U3463" s="44">
        <v>114.48</v>
      </c>
      <c r="V3463" s="23">
        <v>0.33789999999999998</v>
      </c>
      <c r="W3463" s="42" t="s">
        <v>34</v>
      </c>
      <c r="X3463" s="43"/>
      <c r="Y3463" s="43"/>
      <c r="Z3463" s="43" t="s">
        <v>8442</v>
      </c>
      <c r="AA3463" s="43" t="str">
        <f>VLOOKUP(J3463, sku!B:C, 2, FALSE)</f>
        <v>Travessa Mitsubishi - Smart - - - Pajero Full - 2006 A 2019 - Preto</v>
      </c>
      <c r="AB3463" s="45" t="str">
        <f>VLOOKUP(J3463, sku!B:BM, 64, FALSE)</f>
        <v>Fabricação</v>
      </c>
      <c r="AC3463" s="45" t="str">
        <f>LEFT(pedidos[[#This Row],[SKU]],3)</f>
        <v>XMT</v>
      </c>
      <c r="AD3463" s="36" t="str" cm="1">
        <f t="array" aca="1" ref="AD3463" ca="1">IFERROR(
  INDEX(
    montadora[Montadora],
    MATCH(TRUE,LEFT(J3847,NÚCARACT(montadora[SKU Parcial]))=montadora[SKU Parcial],0)
  ),
  ""
)</f>
        <v/>
      </c>
    </row>
    <row r="3464" spans="1:30" customFormat="1" x14ac:dyDescent="0.25">
      <c r="A3464" s="1" t="s">
        <v>6294</v>
      </c>
      <c r="B3464" s="1" t="s">
        <v>6295</v>
      </c>
      <c r="C3464" s="1" t="s">
        <v>1611</v>
      </c>
      <c r="D3464" s="1" t="s">
        <v>27</v>
      </c>
      <c r="E3464" s="1" t="s">
        <v>6296</v>
      </c>
      <c r="F3464" s="1" t="s">
        <v>3983</v>
      </c>
      <c r="G3464" s="6" t="s">
        <v>11227</v>
      </c>
      <c r="H3464" s="20" t="s">
        <v>47</v>
      </c>
      <c r="I3464" s="1" t="s">
        <v>36</v>
      </c>
      <c r="J3464" s="1" t="s">
        <v>109</v>
      </c>
      <c r="K3464" s="22">
        <v>45805</v>
      </c>
      <c r="L3464" s="16" t="s">
        <v>11229</v>
      </c>
      <c r="M3464" s="26">
        <v>338.8</v>
      </c>
      <c r="N3464" s="20">
        <v>1</v>
      </c>
      <c r="O3464" s="26">
        <v>338.8</v>
      </c>
      <c r="P3464" s="26">
        <v>120</v>
      </c>
      <c r="Q3464" s="26">
        <v>25.78</v>
      </c>
      <c r="R3464" s="26">
        <v>57.6</v>
      </c>
      <c r="S3464" s="26">
        <v>0</v>
      </c>
      <c r="T3464" s="26">
        <v>22.45</v>
      </c>
      <c r="U3464" s="26">
        <v>112.97</v>
      </c>
      <c r="V3464" s="24">
        <v>0.33339999999999997</v>
      </c>
      <c r="W3464" s="1" t="s">
        <v>34</v>
      </c>
      <c r="X3464" s="3"/>
      <c r="Y3464" s="3"/>
      <c r="Z3464" s="5" t="s">
        <v>7980</v>
      </c>
      <c r="AA3464" s="5" t="str">
        <f>VLOOKUP(J3464, sku!B:C, 2, FALSE)</f>
        <v>Travessa Chevrolet - Style - - - Spin - - - Preto</v>
      </c>
      <c r="AB3464" s="3" t="str">
        <f>VLOOKUP(J3464, sku!B:BM, 64, FALSE)</f>
        <v>Fabricação</v>
      </c>
      <c r="AC3464" s="3" t="str">
        <f>LEFT(pedidos[[#This Row],[SKU]],3)</f>
        <v>XGM</v>
      </c>
      <c r="AD3464" s="36" t="str" cm="1">
        <f t="array" aca="1" ref="AD3464" ca="1">IFERROR(
  INDEX(
    montadora[Montadora],
    MATCH(TRUE,LEFT(J3848,NÚCARACT(montadora[SKU Parcial]))=montadora[SKU Parcial],0)
  ),
  ""
)</f>
        <v/>
      </c>
    </row>
    <row r="3465" spans="1:30" customFormat="1" x14ac:dyDescent="0.25">
      <c r="A3465" s="1" t="s">
        <v>6297</v>
      </c>
      <c r="B3465" s="1" t="s">
        <v>6298</v>
      </c>
      <c r="C3465" s="1" t="s">
        <v>6299</v>
      </c>
      <c r="D3465" s="1" t="s">
        <v>709</v>
      </c>
      <c r="E3465" s="1" t="s">
        <v>6300</v>
      </c>
      <c r="F3465" s="1" t="s">
        <v>623</v>
      </c>
      <c r="G3465" s="6" t="s">
        <v>11227</v>
      </c>
      <c r="H3465" s="20" t="s">
        <v>47</v>
      </c>
      <c r="I3465" s="1" t="s">
        <v>36</v>
      </c>
      <c r="J3465" s="1" t="s">
        <v>678</v>
      </c>
      <c r="K3465" s="22">
        <v>45807</v>
      </c>
      <c r="L3465" s="16" t="s">
        <v>11229</v>
      </c>
      <c r="M3465" s="26">
        <v>338.8</v>
      </c>
      <c r="N3465" s="20">
        <v>1</v>
      </c>
      <c r="O3465" s="26">
        <v>338.8</v>
      </c>
      <c r="P3465" s="26">
        <v>120</v>
      </c>
      <c r="Q3465" s="26">
        <v>25.78</v>
      </c>
      <c r="R3465" s="26">
        <v>57.6</v>
      </c>
      <c r="S3465" s="26">
        <v>0</v>
      </c>
      <c r="T3465" s="26">
        <v>22.45</v>
      </c>
      <c r="U3465" s="26">
        <v>112.97</v>
      </c>
      <c r="V3465" s="24">
        <v>0.33339999999999997</v>
      </c>
      <c r="W3465" s="1" t="s">
        <v>34</v>
      </c>
      <c r="X3465" s="3"/>
      <c r="Y3465" s="3"/>
      <c r="Z3465" s="5" t="s">
        <v>7980</v>
      </c>
      <c r="AA3465" s="5" t="str">
        <f>VLOOKUP(J3465, sku!B:C, 2, FALSE)</f>
        <v>Travessa Chevrolet - Style - - - Trailblazer - - - Preto</v>
      </c>
      <c r="AB3465" s="3" t="str">
        <f>VLOOKUP(J3465, sku!B:BM, 64, FALSE)</f>
        <v>Fabricação</v>
      </c>
      <c r="AC3465" s="3" t="str">
        <f>LEFT(pedidos[[#This Row],[SKU]],3)</f>
        <v>XGM</v>
      </c>
      <c r="AD3465" s="36" t="str" cm="1">
        <f t="array" aca="1" ref="AD3465" ca="1">IFERROR(
  INDEX(
    montadora[Montadora],
    MATCH(TRUE,LEFT(J3849,NÚCARACT(montadora[SKU Parcial]))=montadora[SKU Parcial],0)
  ),
  ""
)</f>
        <v/>
      </c>
    </row>
    <row r="3466" spans="1:30" customFormat="1" x14ac:dyDescent="0.25">
      <c r="A3466" s="1" t="s">
        <v>6301</v>
      </c>
      <c r="B3466" s="1" t="s">
        <v>36</v>
      </c>
      <c r="C3466" s="1" t="s">
        <v>6302</v>
      </c>
      <c r="D3466" s="1" t="s">
        <v>51</v>
      </c>
      <c r="E3466" s="1" t="s">
        <v>6303</v>
      </c>
      <c r="F3466" s="1" t="s">
        <v>6304</v>
      </c>
      <c r="G3466" s="6" t="s">
        <v>11227</v>
      </c>
      <c r="H3466" s="20" t="s">
        <v>47</v>
      </c>
      <c r="I3466" s="1" t="s">
        <v>36</v>
      </c>
      <c r="J3466" s="1" t="s">
        <v>607</v>
      </c>
      <c r="K3466" s="22">
        <v>45806</v>
      </c>
      <c r="L3466" s="16" t="s">
        <v>11229</v>
      </c>
      <c r="M3466" s="26">
        <v>338.8</v>
      </c>
      <c r="N3466" s="20">
        <v>1</v>
      </c>
      <c r="O3466" s="26">
        <v>338.8</v>
      </c>
      <c r="P3466" s="26">
        <v>120</v>
      </c>
      <c r="Q3466" s="26">
        <v>25.78</v>
      </c>
      <c r="R3466" s="26">
        <v>57.6</v>
      </c>
      <c r="S3466" s="26">
        <v>0</v>
      </c>
      <c r="T3466" s="26">
        <v>23.45</v>
      </c>
      <c r="U3466" s="26">
        <v>111.97</v>
      </c>
      <c r="V3466" s="24">
        <v>0.33050000000000002</v>
      </c>
      <c r="W3466" s="1" t="s">
        <v>34</v>
      </c>
      <c r="X3466" s="3"/>
      <c r="Y3466" s="3"/>
      <c r="Z3466" s="5" t="s">
        <v>7980</v>
      </c>
      <c r="AA3466" s="5" t="str">
        <f>VLOOKUP(J3466, sku!B:C, 2, FALSE)</f>
        <v>Travessa Honda - Style - - - CRV - - - Prata</v>
      </c>
      <c r="AB3466" s="3" t="str">
        <f>VLOOKUP(J3466, sku!B:BM, 64, FALSE)</f>
        <v>Fabricação</v>
      </c>
      <c r="AC3466" s="3" t="str">
        <f>LEFT(pedidos[[#This Row],[SKU]],3)</f>
        <v>XHO</v>
      </c>
      <c r="AD3466" s="36" t="str" cm="1">
        <f t="array" aca="1" ref="AD3466" ca="1">IFERROR(
  INDEX(
    montadora[Montadora],
    MATCH(TRUE,LEFT(J3852,NÚCARACT(montadora[SKU Parcial]))=montadora[SKU Parcial],0)
  ),
  ""
)</f>
        <v/>
      </c>
    </row>
    <row r="3467" spans="1:30" customFormat="1" x14ac:dyDescent="0.25">
      <c r="A3467" s="1" t="s">
        <v>6323</v>
      </c>
      <c r="B3467" s="1" t="s">
        <v>6324</v>
      </c>
      <c r="C3467" s="1" t="s">
        <v>6325</v>
      </c>
      <c r="D3467" s="1" t="s">
        <v>534</v>
      </c>
      <c r="E3467" s="1" t="s">
        <v>1017</v>
      </c>
      <c r="F3467" s="1" t="s">
        <v>1018</v>
      </c>
      <c r="G3467" s="6" t="s">
        <v>11227</v>
      </c>
      <c r="H3467" s="20" t="s">
        <v>47</v>
      </c>
      <c r="I3467" s="1" t="s">
        <v>31</v>
      </c>
      <c r="J3467" s="1" t="s">
        <v>124</v>
      </c>
      <c r="K3467" s="22">
        <v>45795</v>
      </c>
      <c r="L3467" s="16" t="s">
        <v>11229</v>
      </c>
      <c r="M3467" s="26">
        <v>340.14</v>
      </c>
      <c r="N3467" s="20">
        <v>1</v>
      </c>
      <c r="O3467" s="26">
        <v>340.14</v>
      </c>
      <c r="P3467" s="26">
        <v>120</v>
      </c>
      <c r="Q3467" s="26">
        <v>25.88</v>
      </c>
      <c r="R3467" s="26">
        <v>57.82</v>
      </c>
      <c r="S3467" s="26">
        <v>0</v>
      </c>
      <c r="T3467" s="26">
        <v>24.95</v>
      </c>
      <c r="U3467" s="26">
        <v>111.49</v>
      </c>
      <c r="V3467" s="24">
        <v>0.32779999999999998</v>
      </c>
      <c r="W3467" s="1" t="s">
        <v>34</v>
      </c>
      <c r="X3467" s="3"/>
      <c r="Y3467" s="3"/>
      <c r="Z3467" s="5" t="s">
        <v>7980</v>
      </c>
      <c r="AA3467" s="5" t="str">
        <f>VLOOKUP(J3467, sku!B:C, 2, FALSE)</f>
        <v>Travessa Mitsubishi - Tubular - - - Pajero Sport - - - Preto</v>
      </c>
      <c r="AB3467" s="3" t="str">
        <f>VLOOKUP(J3467, sku!B:BM, 64, FALSE)</f>
        <v>Fabricação</v>
      </c>
      <c r="AC3467" s="3" t="str">
        <f>LEFT(pedidos[[#This Row],[SKU]],3)</f>
        <v>XMT</v>
      </c>
      <c r="AD3467" s="36" t="str" cm="1">
        <f t="array" aca="1" ref="AD3467" ca="1">IFERROR(
  INDEX(
    montadora[Montadora],
    MATCH(TRUE,LEFT(J3853,NÚCARACT(montadora[SKU Parcial]))=montadora[SKU Parcial],0)
  ),
  ""
)</f>
        <v/>
      </c>
    </row>
    <row r="3468" spans="1:30" customFormat="1" x14ac:dyDescent="0.25">
      <c r="A3468" s="1" t="s">
        <v>3979</v>
      </c>
      <c r="B3468" s="1" t="s">
        <v>3980</v>
      </c>
      <c r="C3468" s="1" t="s">
        <v>3981</v>
      </c>
      <c r="D3468" s="1" t="s">
        <v>658</v>
      </c>
      <c r="E3468" s="1" t="s">
        <v>3982</v>
      </c>
      <c r="F3468" s="1" t="s">
        <v>3983</v>
      </c>
      <c r="G3468" s="6" t="s">
        <v>11227</v>
      </c>
      <c r="H3468" s="20" t="s">
        <v>47</v>
      </c>
      <c r="I3468" s="1" t="s">
        <v>36</v>
      </c>
      <c r="J3468" s="1" t="s">
        <v>720</v>
      </c>
      <c r="K3468" s="22">
        <v>45825</v>
      </c>
      <c r="L3468" s="16" t="s">
        <v>11229</v>
      </c>
      <c r="M3468" s="26">
        <v>338.8</v>
      </c>
      <c r="N3468" s="20">
        <v>1</v>
      </c>
      <c r="O3468" s="26">
        <v>338.8</v>
      </c>
      <c r="P3468" s="26">
        <v>120</v>
      </c>
      <c r="Q3468" s="26">
        <v>27.85</v>
      </c>
      <c r="R3468" s="26">
        <v>57.6</v>
      </c>
      <c r="S3468" s="26">
        <v>0</v>
      </c>
      <c r="T3468" s="26">
        <v>22.45</v>
      </c>
      <c r="U3468" s="26">
        <v>110.9</v>
      </c>
      <c r="V3468" s="24">
        <v>0.32729999999999998</v>
      </c>
      <c r="W3468" s="1" t="s">
        <v>34</v>
      </c>
      <c r="X3468" s="3"/>
      <c r="Y3468" s="3"/>
      <c r="Z3468" s="5" t="s">
        <v>7980</v>
      </c>
      <c r="AA3468" s="5" t="str">
        <f>VLOOKUP(J3468, sku!B:C, 2, FALSE)</f>
        <v>Travessa Chevrolet - Smart - - - Spin - 2012 A 2024 - Preto</v>
      </c>
      <c r="AB3468" s="3" t="str">
        <f>VLOOKUP(J3468, sku!B:BM, 64, FALSE)</f>
        <v>Fabricação</v>
      </c>
      <c r="AC3468" s="3" t="str">
        <f>LEFT(pedidos[[#This Row],[SKU]],3)</f>
        <v>XGM</v>
      </c>
      <c r="AD3468" s="36" t="str" cm="1">
        <f t="array" aca="1" ref="AD3468" ca="1">IFERROR(
  INDEX(
    montadora[Montadora],
    MATCH(TRUE,LEFT(#REF!,NÚCARACT(montadora[SKU Parcial]))=montadora[SKU Parcial],0)
  ),
  ""
)</f>
        <v/>
      </c>
    </row>
    <row r="3469" spans="1:30" x14ac:dyDescent="0.25">
      <c r="A3469" s="42" t="s">
        <v>9168</v>
      </c>
      <c r="B3469" s="42"/>
      <c r="C3469" s="42"/>
      <c r="D3469" s="42"/>
      <c r="E3469" s="42">
        <v>23892714106</v>
      </c>
      <c r="F3469" s="42" t="s">
        <v>8404</v>
      </c>
      <c r="G3469" s="42" t="s">
        <v>11227</v>
      </c>
      <c r="H3469" s="19"/>
      <c r="I3469" s="42"/>
      <c r="J3469" s="42" t="s">
        <v>668</v>
      </c>
      <c r="K3469" s="21">
        <v>45798</v>
      </c>
      <c r="L3469" s="19" t="s">
        <v>8443</v>
      </c>
      <c r="M3469" s="44">
        <v>328.8</v>
      </c>
      <c r="N3469" s="19">
        <v>1</v>
      </c>
      <c r="O3469" s="44">
        <v>357.53</v>
      </c>
      <c r="P3469" s="44">
        <v>120</v>
      </c>
      <c r="Q3469" s="44">
        <v>25.02</v>
      </c>
      <c r="R3469" s="44">
        <v>76.34</v>
      </c>
      <c r="S3469" s="44">
        <v>28.73</v>
      </c>
      <c r="T3469" s="44">
        <v>0</v>
      </c>
      <c r="U3469" s="44">
        <v>107.44</v>
      </c>
      <c r="V3469" s="23">
        <v>0.32679999999999998</v>
      </c>
      <c r="W3469" s="42" t="s">
        <v>34</v>
      </c>
      <c r="X3469" s="43"/>
      <c r="Y3469" s="43"/>
      <c r="Z3469" s="43" t="s">
        <v>8442</v>
      </c>
      <c r="AA3469" s="43" t="str">
        <f>VLOOKUP(J3469, sku!B:C, 2, FALSE)</f>
        <v>Travessa Jeep - Style - - - Compass - - - Preto</v>
      </c>
      <c r="AB3469" s="45" t="str">
        <f>VLOOKUP(J3469, sku!B:BM, 64, FALSE)</f>
        <v>Fabricação</v>
      </c>
      <c r="AC3469" s="45" t="str">
        <f>LEFT(pedidos[[#This Row],[SKU]],3)</f>
        <v>XJP</v>
      </c>
      <c r="AD3469" s="36" t="str" cm="1">
        <f t="array" aca="1" ref="AD3469" ca="1">IFERROR(
  INDEX(
    montadora[Montadora],
    MATCH(TRUE,LEFT(#REF!,NÚCARACT(montadora[SKU Parcial]))=montadora[SKU Parcial],0)
  ),
  ""
)</f>
        <v/>
      </c>
    </row>
    <row r="3470" spans="1:30" x14ac:dyDescent="0.25">
      <c r="A3470" s="42" t="s">
        <v>9169</v>
      </c>
      <c r="B3470" s="42"/>
      <c r="C3470" s="42"/>
      <c r="D3470" s="42"/>
      <c r="E3470" s="42">
        <v>23892714106</v>
      </c>
      <c r="F3470" s="42" t="s">
        <v>8404</v>
      </c>
      <c r="G3470" s="42" t="s">
        <v>11227</v>
      </c>
      <c r="H3470" s="19"/>
      <c r="I3470" s="42"/>
      <c r="J3470" s="42" t="s">
        <v>668</v>
      </c>
      <c r="K3470" s="21">
        <v>45796</v>
      </c>
      <c r="L3470" s="19" t="s">
        <v>8443</v>
      </c>
      <c r="M3470" s="44">
        <v>328.8</v>
      </c>
      <c r="N3470" s="19">
        <v>1</v>
      </c>
      <c r="O3470" s="44">
        <v>328.8</v>
      </c>
      <c r="P3470" s="44">
        <v>120</v>
      </c>
      <c r="Q3470" s="44">
        <v>25.02</v>
      </c>
      <c r="R3470" s="44">
        <v>76.34</v>
      </c>
      <c r="S3470" s="44">
        <v>0</v>
      </c>
      <c r="T3470" s="44">
        <v>0</v>
      </c>
      <c r="U3470" s="44">
        <v>107.44</v>
      </c>
      <c r="V3470" s="23">
        <v>0.32679999999999998</v>
      </c>
      <c r="W3470" s="42" t="s">
        <v>34</v>
      </c>
      <c r="X3470" s="43"/>
      <c r="Y3470" s="43"/>
      <c r="Z3470" s="43" t="s">
        <v>8442</v>
      </c>
      <c r="AA3470" s="43" t="str">
        <f>VLOOKUP(J3470, sku!B:C, 2, FALSE)</f>
        <v>Travessa Jeep - Style - - - Compass - - - Preto</v>
      </c>
      <c r="AB3470" s="45" t="str">
        <f>VLOOKUP(J3470, sku!B:BM, 64, FALSE)</f>
        <v>Fabricação</v>
      </c>
      <c r="AC3470" s="45" t="str">
        <f>LEFT(pedidos[[#This Row],[SKU]],3)</f>
        <v>XJP</v>
      </c>
      <c r="AD3470" s="36" t="str" cm="1">
        <f t="array" aca="1" ref="AD3470" ca="1">IFERROR(
  INDEX(
    montadora[Montadora],
    MATCH(TRUE,LEFT(J3854,NÚCARACT(montadora[SKU Parcial]))=montadora[SKU Parcial],0)
  ),
  ""
)</f>
        <v/>
      </c>
    </row>
    <row r="3471" spans="1:30" x14ac:dyDescent="0.25">
      <c r="A3471" s="42" t="s">
        <v>9171</v>
      </c>
      <c r="B3471" s="42"/>
      <c r="C3471" s="42"/>
      <c r="D3471" s="42"/>
      <c r="E3471" s="42">
        <v>23597552518</v>
      </c>
      <c r="F3471" s="42" t="s">
        <v>8828</v>
      </c>
      <c r="G3471" s="42" t="s">
        <v>11227</v>
      </c>
      <c r="H3471" s="19"/>
      <c r="I3471" s="42"/>
      <c r="J3471" s="42" t="s">
        <v>105</v>
      </c>
      <c r="K3471" s="21">
        <v>45791</v>
      </c>
      <c r="L3471" s="19" t="s">
        <v>8443</v>
      </c>
      <c r="M3471" s="44">
        <v>328.8</v>
      </c>
      <c r="N3471" s="19">
        <v>1</v>
      </c>
      <c r="O3471" s="44">
        <v>328.8</v>
      </c>
      <c r="P3471" s="44">
        <v>120</v>
      </c>
      <c r="Q3471" s="44">
        <v>25.02</v>
      </c>
      <c r="R3471" s="44">
        <v>76.34</v>
      </c>
      <c r="S3471" s="44">
        <v>0</v>
      </c>
      <c r="T3471" s="44">
        <v>0</v>
      </c>
      <c r="U3471" s="44">
        <v>107.44</v>
      </c>
      <c r="V3471" s="23">
        <v>0.32679999999999998</v>
      </c>
      <c r="W3471" s="42" t="s">
        <v>34</v>
      </c>
      <c r="X3471" s="43"/>
      <c r="Y3471" s="43"/>
      <c r="Z3471" s="43" t="s">
        <v>8442</v>
      </c>
      <c r="AA3471" s="43" t="str">
        <f>VLOOKUP(J3471, sku!B:C, 2, FALSE)</f>
        <v>Travessa Nissan - Style - - - Kicks - - - Prata</v>
      </c>
      <c r="AB3471" s="45" t="str">
        <f>VLOOKUP(J3471, sku!B:BM, 64, FALSE)</f>
        <v>Fabricação</v>
      </c>
      <c r="AC3471" s="45" t="str">
        <f>LEFT(pedidos[[#This Row],[SKU]],3)</f>
        <v>XNS</v>
      </c>
      <c r="AD3471" s="36" t="str" cm="1">
        <f t="array" aca="1" ref="AD3471" ca="1">IFERROR(
  INDEX(
    montadora[Montadora],
    MATCH(TRUE,LEFT(J3855,NÚCARACT(montadora[SKU Parcial]))=montadora[SKU Parcial],0)
  ),
  ""
)</f>
        <v/>
      </c>
    </row>
    <row r="3472" spans="1:30" x14ac:dyDescent="0.25">
      <c r="A3472" s="42" t="s">
        <v>9167</v>
      </c>
      <c r="B3472" s="42"/>
      <c r="C3472" s="42"/>
      <c r="D3472" s="42"/>
      <c r="E3472" s="42">
        <v>23993054547</v>
      </c>
      <c r="F3472" s="42" t="s">
        <v>8827</v>
      </c>
      <c r="G3472" s="42" t="s">
        <v>11227</v>
      </c>
      <c r="H3472" s="19"/>
      <c r="I3472" s="42"/>
      <c r="J3472" s="42" t="s">
        <v>262</v>
      </c>
      <c r="K3472" s="21">
        <v>45801</v>
      </c>
      <c r="L3472" s="19" t="s">
        <v>8443</v>
      </c>
      <c r="M3472" s="44">
        <v>328.8</v>
      </c>
      <c r="N3472" s="19">
        <v>1</v>
      </c>
      <c r="O3472" s="44">
        <v>337.26</v>
      </c>
      <c r="P3472" s="44">
        <v>120</v>
      </c>
      <c r="Q3472" s="44">
        <v>25.02</v>
      </c>
      <c r="R3472" s="44">
        <v>76.34</v>
      </c>
      <c r="S3472" s="44">
        <v>8.4600000000000009</v>
      </c>
      <c r="T3472" s="44">
        <v>0.01</v>
      </c>
      <c r="U3472" s="44">
        <v>107.43</v>
      </c>
      <c r="V3472" s="23">
        <v>0.32669999999999999</v>
      </c>
      <c r="W3472" s="42" t="s">
        <v>34</v>
      </c>
      <c r="X3472" s="43"/>
      <c r="Y3472" s="43"/>
      <c r="Z3472" s="43" t="s">
        <v>8442</v>
      </c>
      <c r="AA3472" s="43" t="str">
        <f>VLOOKUP(J3472, sku!B:C, 2, FALSE)</f>
        <v>Travessa Jeep - Style - - - Commander - - - Preto</v>
      </c>
      <c r="AB3472" s="45" t="str">
        <f>VLOOKUP(J3472, sku!B:BM, 64, FALSE)</f>
        <v>Fabricação</v>
      </c>
      <c r="AC3472" s="45" t="str">
        <f>LEFT(pedidos[[#This Row],[SKU]],3)</f>
        <v>XJP</v>
      </c>
      <c r="AD3472" s="36" t="str" cm="1">
        <f t="array" aca="1" ref="AD3472" ca="1">IFERROR(
  INDEX(
    montadora[Montadora],
    MATCH(TRUE,LEFT(J3856,NÚCARACT(montadora[SKU Parcial]))=montadora[SKU Parcial],0)
  ),
  ""
)</f>
        <v/>
      </c>
    </row>
    <row r="3473" spans="1:30" customFormat="1" x14ac:dyDescent="0.25">
      <c r="A3473" s="1" t="s">
        <v>6326</v>
      </c>
      <c r="B3473" s="1" t="s">
        <v>36</v>
      </c>
      <c r="C3473" s="1" t="s">
        <v>1282</v>
      </c>
      <c r="D3473" s="1" t="s">
        <v>319</v>
      </c>
      <c r="E3473" s="1" t="s">
        <v>6327</v>
      </c>
      <c r="F3473" s="1" t="s">
        <v>6118</v>
      </c>
      <c r="G3473" s="6" t="s">
        <v>11227</v>
      </c>
      <c r="H3473" s="20" t="s">
        <v>47</v>
      </c>
      <c r="I3473" s="1" t="s">
        <v>31</v>
      </c>
      <c r="J3473" s="1" t="s">
        <v>3690</v>
      </c>
      <c r="K3473" s="22">
        <v>45778</v>
      </c>
      <c r="L3473" s="16" t="s">
        <v>11229</v>
      </c>
      <c r="M3473" s="26">
        <v>338.8</v>
      </c>
      <c r="N3473" s="20">
        <v>1</v>
      </c>
      <c r="O3473" s="26">
        <v>338.8</v>
      </c>
      <c r="P3473" s="26">
        <v>120</v>
      </c>
      <c r="Q3473" s="26">
        <v>25.78</v>
      </c>
      <c r="R3473" s="26">
        <v>57.6</v>
      </c>
      <c r="S3473" s="26">
        <v>0</v>
      </c>
      <c r="T3473" s="26">
        <v>24.95</v>
      </c>
      <c r="U3473" s="26">
        <v>110.47</v>
      </c>
      <c r="V3473" s="24">
        <v>0.3261</v>
      </c>
      <c r="W3473" s="1" t="s">
        <v>34</v>
      </c>
      <c r="X3473" s="3"/>
      <c r="Y3473" s="3"/>
      <c r="Z3473" s="5" t="s">
        <v>7980</v>
      </c>
      <c r="AA3473" s="5" t="str">
        <f>VLOOKUP(J3473, sku!B:C, 2, FALSE)</f>
        <v>Travessa Chevrolet - Style - - - Equinox - - - Prata</v>
      </c>
      <c r="AB3473" s="3" t="str">
        <f>VLOOKUP(J3473, sku!B:BM, 64, FALSE)</f>
        <v>Fabricação</v>
      </c>
      <c r="AC3473" s="3" t="str">
        <f>LEFT(pedidos[[#This Row],[SKU]],3)</f>
        <v>XGM</v>
      </c>
      <c r="AD3473" s="36" t="str" cm="1">
        <f t="array" aca="1" ref="AD3473" ca="1">IFERROR(
  INDEX(
    montadora[Montadora],
    MATCH(TRUE,LEFT(J3887,NÚCARACT(montadora[SKU Parcial]))=montadora[SKU Parcial],0)
  ),
  ""
)</f>
        <v/>
      </c>
    </row>
    <row r="3474" spans="1:30" customFormat="1" x14ac:dyDescent="0.25">
      <c r="A3474" s="1" t="s">
        <v>6328</v>
      </c>
      <c r="B3474" s="1" t="s">
        <v>36</v>
      </c>
      <c r="C3474" s="1" t="s">
        <v>2119</v>
      </c>
      <c r="D3474" s="1" t="s">
        <v>358</v>
      </c>
      <c r="E3474" s="1" t="s">
        <v>6329</v>
      </c>
      <c r="F3474" s="1" t="s">
        <v>6330</v>
      </c>
      <c r="G3474" s="6" t="s">
        <v>11227</v>
      </c>
      <c r="H3474" s="20" t="s">
        <v>47</v>
      </c>
      <c r="I3474" s="1" t="s">
        <v>31</v>
      </c>
      <c r="J3474" s="1" t="s">
        <v>1536</v>
      </c>
      <c r="K3474" s="22">
        <v>45778</v>
      </c>
      <c r="L3474" s="16" t="s">
        <v>11229</v>
      </c>
      <c r="M3474" s="26">
        <v>338.8</v>
      </c>
      <c r="N3474" s="20">
        <v>1</v>
      </c>
      <c r="O3474" s="26">
        <v>338.8</v>
      </c>
      <c r="P3474" s="26">
        <v>120</v>
      </c>
      <c r="Q3474" s="26">
        <v>25.78</v>
      </c>
      <c r="R3474" s="26">
        <v>57.6</v>
      </c>
      <c r="S3474" s="26">
        <v>0</v>
      </c>
      <c r="T3474" s="26">
        <v>24.95</v>
      </c>
      <c r="U3474" s="26">
        <v>110.47</v>
      </c>
      <c r="V3474" s="24">
        <v>0.3261</v>
      </c>
      <c r="W3474" s="1" t="s">
        <v>34</v>
      </c>
      <c r="X3474" s="3"/>
      <c r="Y3474" s="3"/>
      <c r="Z3474" s="5" t="s">
        <v>7980</v>
      </c>
      <c r="AA3474" s="5" t="str">
        <f>VLOOKUP(J3474, sku!B:C, 2, FALSE)</f>
        <v>Travessa Fiat - Smart - - - Mobi Way - - - Grafite</v>
      </c>
      <c r="AB3474" s="3" t="str">
        <f>VLOOKUP(J3474, sku!B:BM, 64, FALSE)</f>
        <v>Fabricação</v>
      </c>
      <c r="AC3474" s="3" t="str">
        <f>LEFT(pedidos[[#This Row],[SKU]],3)</f>
        <v>XFI</v>
      </c>
      <c r="AD3474" s="36" t="str" cm="1">
        <f t="array" aca="1" ref="AD3474" ca="1">IFERROR(
  INDEX(
    montadora[Montadora],
    MATCH(TRUE,LEFT(J3888,NÚCARACT(montadora[SKU Parcial]))=montadora[SKU Parcial],0)
  ),
  ""
)</f>
        <v/>
      </c>
    </row>
    <row r="3475" spans="1:30" customFormat="1" x14ac:dyDescent="0.25">
      <c r="A3475" s="1" t="s">
        <v>6331</v>
      </c>
      <c r="B3475" s="1" t="s">
        <v>6332</v>
      </c>
      <c r="C3475" s="1" t="s">
        <v>900</v>
      </c>
      <c r="D3475" s="1" t="s">
        <v>27</v>
      </c>
      <c r="E3475" s="1" t="s">
        <v>1051</v>
      </c>
      <c r="F3475" s="1" t="s">
        <v>6333</v>
      </c>
      <c r="G3475" s="6" t="s">
        <v>11227</v>
      </c>
      <c r="H3475" s="20" t="s">
        <v>47</v>
      </c>
      <c r="I3475" s="1" t="s">
        <v>36</v>
      </c>
      <c r="J3475" s="1" t="s">
        <v>6334</v>
      </c>
      <c r="K3475" s="22">
        <v>45779</v>
      </c>
      <c r="L3475" s="16" t="s">
        <v>11229</v>
      </c>
      <c r="M3475" s="26">
        <v>338.8</v>
      </c>
      <c r="N3475" s="20">
        <v>1</v>
      </c>
      <c r="O3475" s="26">
        <v>338.8</v>
      </c>
      <c r="P3475" s="26">
        <v>120</v>
      </c>
      <c r="Q3475" s="26">
        <v>25.78</v>
      </c>
      <c r="R3475" s="26">
        <v>57.6</v>
      </c>
      <c r="S3475" s="26">
        <v>0</v>
      </c>
      <c r="T3475" s="26">
        <v>24.95</v>
      </c>
      <c r="U3475" s="26">
        <v>110.47</v>
      </c>
      <c r="V3475" s="24">
        <v>0.3261</v>
      </c>
      <c r="W3475" s="1" t="s">
        <v>34</v>
      </c>
      <c r="X3475" s="3"/>
      <c r="Y3475" s="3"/>
      <c r="Z3475" s="5" t="s">
        <v>7980</v>
      </c>
      <c r="AA3475" s="5" t="str">
        <f>VLOOKUP(J3475, sku!B:C, 2, FALSE)</f>
        <v>Travessa Hyundai - Smart - - - Tucson 1ª Geração - - - Prata</v>
      </c>
      <c r="AB3475" s="3" t="str">
        <f>VLOOKUP(J3475, sku!B:BM, 64, FALSE)</f>
        <v>Fabricação</v>
      </c>
      <c r="AC3475" s="3" t="str">
        <f>LEFT(pedidos[[#This Row],[SKU]],3)</f>
        <v>XHY</v>
      </c>
      <c r="AD3475" s="36" t="str" cm="1">
        <f t="array" aca="1" ref="AD3475" ca="1">IFERROR(
  INDEX(
    montadora[Montadora],
    MATCH(TRUE,LEFT(J3889,NÚCARACT(montadora[SKU Parcial]))=montadora[SKU Parcial],0)
  ),
  ""
)</f>
        <v/>
      </c>
    </row>
    <row r="3476" spans="1:30" customFormat="1" x14ac:dyDescent="0.25">
      <c r="A3476" s="1" t="s">
        <v>6335</v>
      </c>
      <c r="B3476" s="1" t="s">
        <v>36</v>
      </c>
      <c r="C3476" s="1" t="s">
        <v>941</v>
      </c>
      <c r="D3476" s="1" t="s">
        <v>191</v>
      </c>
      <c r="E3476" s="1" t="s">
        <v>203</v>
      </c>
      <c r="F3476" s="1" t="s">
        <v>204</v>
      </c>
      <c r="G3476" s="6" t="s">
        <v>11227</v>
      </c>
      <c r="H3476" s="20" t="s">
        <v>47</v>
      </c>
      <c r="I3476" s="1" t="s">
        <v>36</v>
      </c>
      <c r="J3476" s="1" t="s">
        <v>668</v>
      </c>
      <c r="K3476" s="22">
        <v>45780</v>
      </c>
      <c r="L3476" s="16" t="s">
        <v>11229</v>
      </c>
      <c r="M3476" s="26">
        <v>338.8</v>
      </c>
      <c r="N3476" s="20">
        <v>1</v>
      </c>
      <c r="O3476" s="26">
        <v>338.8</v>
      </c>
      <c r="P3476" s="26">
        <v>120</v>
      </c>
      <c r="Q3476" s="26">
        <v>25.78</v>
      </c>
      <c r="R3476" s="26">
        <v>57.6</v>
      </c>
      <c r="S3476" s="26">
        <v>0</v>
      </c>
      <c r="T3476" s="26">
        <v>24.95</v>
      </c>
      <c r="U3476" s="26">
        <v>110.47</v>
      </c>
      <c r="V3476" s="24">
        <v>0.3261</v>
      </c>
      <c r="W3476" s="1" t="s">
        <v>34</v>
      </c>
      <c r="X3476" s="3"/>
      <c r="Y3476" s="3"/>
      <c r="Z3476" s="5" t="s">
        <v>7980</v>
      </c>
      <c r="AA3476" s="5" t="str">
        <f>VLOOKUP(J3476, sku!B:C, 2, FALSE)</f>
        <v>Travessa Jeep - Style - - - Compass - - - Preto</v>
      </c>
      <c r="AB3476" s="3" t="str">
        <f>VLOOKUP(J3476, sku!B:BM, 64, FALSE)</f>
        <v>Fabricação</v>
      </c>
      <c r="AC3476" s="3" t="str">
        <f>LEFT(pedidos[[#This Row],[SKU]],3)</f>
        <v>XJP</v>
      </c>
      <c r="AD3476" s="36" t="str" cm="1">
        <f t="array" aca="1" ref="AD3476" ca="1">IFERROR(
  INDEX(
    montadora[Montadora],
    MATCH(TRUE,LEFT(J3890,NÚCARACT(montadora[SKU Parcial]))=montadora[SKU Parcial],0)
  ),
  ""
)</f>
        <v/>
      </c>
    </row>
    <row r="3477" spans="1:30" customFormat="1" x14ac:dyDescent="0.25">
      <c r="A3477" s="1" t="s">
        <v>6336</v>
      </c>
      <c r="B3477" s="1" t="s">
        <v>6337</v>
      </c>
      <c r="C3477" s="1" t="s">
        <v>6338</v>
      </c>
      <c r="D3477" s="1" t="s">
        <v>27</v>
      </c>
      <c r="E3477" s="1" t="s">
        <v>1057</v>
      </c>
      <c r="F3477" s="1" t="s">
        <v>1058</v>
      </c>
      <c r="G3477" s="6" t="s">
        <v>11227</v>
      </c>
      <c r="H3477" s="20" t="s">
        <v>47</v>
      </c>
      <c r="I3477" s="1" t="s">
        <v>31</v>
      </c>
      <c r="J3477" s="1" t="s">
        <v>179</v>
      </c>
      <c r="K3477" s="22">
        <v>45781</v>
      </c>
      <c r="L3477" s="16" t="s">
        <v>11229</v>
      </c>
      <c r="M3477" s="26">
        <v>338.8</v>
      </c>
      <c r="N3477" s="20">
        <v>1</v>
      </c>
      <c r="O3477" s="26">
        <v>338.8</v>
      </c>
      <c r="P3477" s="26">
        <v>120</v>
      </c>
      <c r="Q3477" s="26">
        <v>25.78</v>
      </c>
      <c r="R3477" s="26">
        <v>57.6</v>
      </c>
      <c r="S3477" s="26">
        <v>0</v>
      </c>
      <c r="T3477" s="26">
        <v>24.95</v>
      </c>
      <c r="U3477" s="26">
        <v>110.47</v>
      </c>
      <c r="V3477" s="24">
        <v>0.3261</v>
      </c>
      <c r="W3477" s="1" t="s">
        <v>34</v>
      </c>
      <c r="X3477" s="3"/>
      <c r="Y3477" s="3"/>
      <c r="Z3477" s="5" t="s">
        <v>7980</v>
      </c>
      <c r="AA3477" s="5" t="str">
        <f>VLOOKUP(J3477, sku!B:C, 2, FALSE)</f>
        <v>Travessa Jeep - Smart - - - Renegade - 2016 A 2025 - Preto</v>
      </c>
      <c r="AB3477" s="3" t="str">
        <f>VLOOKUP(J3477, sku!B:BM, 64, FALSE)</f>
        <v>Fabricação</v>
      </c>
      <c r="AC3477" s="3" t="str">
        <f>LEFT(pedidos[[#This Row],[SKU]],3)</f>
        <v>XJP</v>
      </c>
      <c r="AD3477" s="36" t="str" cm="1">
        <f t="array" aca="1" ref="AD3477" ca="1">IFERROR(
  INDEX(
    montadora[Montadora],
    MATCH(TRUE,LEFT(J3891,NÚCARACT(montadora[SKU Parcial]))=montadora[SKU Parcial],0)
  ),
  ""
)</f>
        <v/>
      </c>
    </row>
    <row r="3478" spans="1:30" customFormat="1" x14ac:dyDescent="0.25">
      <c r="A3478" s="1" t="s">
        <v>6339</v>
      </c>
      <c r="B3478" s="1" t="s">
        <v>36</v>
      </c>
      <c r="C3478" s="1" t="s">
        <v>6340</v>
      </c>
      <c r="D3478" s="1" t="s">
        <v>191</v>
      </c>
      <c r="E3478" s="1" t="s">
        <v>4034</v>
      </c>
      <c r="F3478" s="1" t="s">
        <v>3461</v>
      </c>
      <c r="G3478" s="6" t="s">
        <v>11227</v>
      </c>
      <c r="H3478" s="20" t="s">
        <v>47</v>
      </c>
      <c r="I3478" s="1" t="s">
        <v>36</v>
      </c>
      <c r="J3478" s="1" t="s">
        <v>6341</v>
      </c>
      <c r="K3478" s="22">
        <v>45781</v>
      </c>
      <c r="L3478" s="16" t="s">
        <v>11229</v>
      </c>
      <c r="M3478" s="26">
        <v>338.8</v>
      </c>
      <c r="N3478" s="20">
        <v>1</v>
      </c>
      <c r="O3478" s="26">
        <v>338.8</v>
      </c>
      <c r="P3478" s="26">
        <v>120</v>
      </c>
      <c r="Q3478" s="26">
        <v>25.78</v>
      </c>
      <c r="R3478" s="26">
        <v>57.6</v>
      </c>
      <c r="S3478" s="26">
        <v>0</v>
      </c>
      <c r="T3478" s="26">
        <v>24.95</v>
      </c>
      <c r="U3478" s="26">
        <v>110.47</v>
      </c>
      <c r="V3478" s="24">
        <v>0.3261</v>
      </c>
      <c r="W3478" s="1" t="s">
        <v>34</v>
      </c>
      <c r="X3478" s="3"/>
      <c r="Y3478" s="3"/>
      <c r="Z3478" s="5" t="s">
        <v>7980</v>
      </c>
      <c r="AA3478" s="5" t="str">
        <f>VLOOKUP(J3478, sku!B:C, 2, FALSE)</f>
        <v>Travessa Mitsubishi - Smart - - - Pajero Full - 2006 A 2019 - Preto</v>
      </c>
      <c r="AB3478" s="3" t="str">
        <f>VLOOKUP(J3478, sku!B:BM, 64, FALSE)</f>
        <v>Fabricação</v>
      </c>
      <c r="AC3478" s="3" t="str">
        <f>LEFT(pedidos[[#This Row],[SKU]],3)</f>
        <v>XMT</v>
      </c>
      <c r="AD3478" s="36" t="str" cm="1">
        <f t="array" aca="1" ref="AD3478" ca="1">IFERROR(
  INDEX(
    montadora[Montadora],
    MATCH(TRUE,LEFT(J3892,NÚCARACT(montadora[SKU Parcial]))=montadora[SKU Parcial],0)
  ),
  ""
)</f>
        <v/>
      </c>
    </row>
    <row r="3479" spans="1:30" customFormat="1" x14ac:dyDescent="0.25">
      <c r="A3479" s="1" t="s">
        <v>6342</v>
      </c>
      <c r="B3479" s="1" t="s">
        <v>36</v>
      </c>
      <c r="C3479" s="1" t="s">
        <v>6343</v>
      </c>
      <c r="D3479" s="1" t="s">
        <v>319</v>
      </c>
      <c r="E3479" s="1" t="s">
        <v>203</v>
      </c>
      <c r="F3479" s="1" t="s">
        <v>204</v>
      </c>
      <c r="G3479" s="6" t="s">
        <v>11227</v>
      </c>
      <c r="H3479" s="20" t="s">
        <v>47</v>
      </c>
      <c r="I3479" s="1" t="s">
        <v>31</v>
      </c>
      <c r="J3479" s="1" t="s">
        <v>668</v>
      </c>
      <c r="K3479" s="22">
        <v>45781</v>
      </c>
      <c r="L3479" s="16" t="s">
        <v>11229</v>
      </c>
      <c r="M3479" s="26">
        <v>338.8</v>
      </c>
      <c r="N3479" s="20">
        <v>1</v>
      </c>
      <c r="O3479" s="26">
        <v>338.8</v>
      </c>
      <c r="P3479" s="26">
        <v>120</v>
      </c>
      <c r="Q3479" s="26">
        <v>25.78</v>
      </c>
      <c r="R3479" s="26">
        <v>57.6</v>
      </c>
      <c r="S3479" s="26">
        <v>0</v>
      </c>
      <c r="T3479" s="26">
        <v>24.95</v>
      </c>
      <c r="U3479" s="26">
        <v>110.47</v>
      </c>
      <c r="V3479" s="24">
        <v>0.3261</v>
      </c>
      <c r="W3479" s="1" t="s">
        <v>34</v>
      </c>
      <c r="X3479" s="3"/>
      <c r="Y3479" s="3"/>
      <c r="Z3479" s="5" t="s">
        <v>7980</v>
      </c>
      <c r="AA3479" s="5" t="str">
        <f>VLOOKUP(J3479, sku!B:C, 2, FALSE)</f>
        <v>Travessa Jeep - Style - - - Compass - - - Preto</v>
      </c>
      <c r="AB3479" s="3" t="str">
        <f>VLOOKUP(J3479, sku!B:BM, 64, FALSE)</f>
        <v>Fabricação</v>
      </c>
      <c r="AC3479" s="3" t="str">
        <f>LEFT(pedidos[[#This Row],[SKU]],3)</f>
        <v>XJP</v>
      </c>
      <c r="AD3479" s="36" t="str" cm="1">
        <f t="array" aca="1" ref="AD3479" ca="1">IFERROR(
  INDEX(
    montadora[Montadora],
    MATCH(TRUE,LEFT(J3893,NÚCARACT(montadora[SKU Parcial]))=montadora[SKU Parcial],0)
  ),
  ""
)</f>
        <v/>
      </c>
    </row>
    <row r="3480" spans="1:30" customFormat="1" x14ac:dyDescent="0.25">
      <c r="A3480" s="1" t="s">
        <v>6344</v>
      </c>
      <c r="B3480" s="1" t="s">
        <v>36</v>
      </c>
      <c r="C3480" s="1" t="s">
        <v>278</v>
      </c>
      <c r="D3480" s="1" t="s">
        <v>138</v>
      </c>
      <c r="E3480" s="1" t="s">
        <v>6345</v>
      </c>
      <c r="F3480" s="1" t="s">
        <v>6346</v>
      </c>
      <c r="G3480" s="6" t="s">
        <v>11227</v>
      </c>
      <c r="H3480" s="20" t="s">
        <v>47</v>
      </c>
      <c r="I3480" s="1" t="s">
        <v>31</v>
      </c>
      <c r="J3480" s="1" t="s">
        <v>6083</v>
      </c>
      <c r="K3480" s="22">
        <v>45783</v>
      </c>
      <c r="L3480" s="16" t="s">
        <v>11229</v>
      </c>
      <c r="M3480" s="26">
        <v>338.8</v>
      </c>
      <c r="N3480" s="20">
        <v>1</v>
      </c>
      <c r="O3480" s="26">
        <v>338.8</v>
      </c>
      <c r="P3480" s="26">
        <v>120</v>
      </c>
      <c r="Q3480" s="26">
        <v>25.78</v>
      </c>
      <c r="R3480" s="26">
        <v>57.6</v>
      </c>
      <c r="S3480" s="26">
        <v>0</v>
      </c>
      <c r="T3480" s="26">
        <v>24.95</v>
      </c>
      <c r="U3480" s="26">
        <v>110.47</v>
      </c>
      <c r="V3480" s="24">
        <v>0.3261</v>
      </c>
      <c r="W3480" s="1" t="s">
        <v>89</v>
      </c>
      <c r="X3480" s="3"/>
      <c r="Y3480" s="3"/>
      <c r="Z3480" s="5" t="s">
        <v>7980</v>
      </c>
      <c r="AA3480" s="5" t="str">
        <f>VLOOKUP(J3480, sku!B:C, 2, FALSE)</f>
        <v>Travessa Volkswagen - Smart - - - Taos - - - Grafite</v>
      </c>
      <c r="AB3480" s="3" t="str">
        <f>VLOOKUP(J3480, sku!B:BM, 64, FALSE)</f>
        <v>Fabricação</v>
      </c>
      <c r="AC3480" s="3" t="str">
        <f>LEFT(pedidos[[#This Row],[SKU]],3)</f>
        <v>XVW</v>
      </c>
      <c r="AD3480" s="36" t="str" cm="1">
        <f t="array" aca="1" ref="AD3480" ca="1">IFERROR(
  INDEX(
    montadora[Montadora],
    MATCH(TRUE,LEFT(J3894,NÚCARACT(montadora[SKU Parcial]))=montadora[SKU Parcial],0)
  ),
  ""
)</f>
        <v/>
      </c>
    </row>
    <row r="3481" spans="1:30" customFormat="1" x14ac:dyDescent="0.25">
      <c r="A3481" s="1" t="s">
        <v>6347</v>
      </c>
      <c r="B3481" s="1" t="s">
        <v>6348</v>
      </c>
      <c r="C3481" s="1" t="s">
        <v>6349</v>
      </c>
      <c r="D3481" s="1" t="s">
        <v>27</v>
      </c>
      <c r="E3481" s="1" t="s">
        <v>1057</v>
      </c>
      <c r="F3481" s="1" t="s">
        <v>1058</v>
      </c>
      <c r="G3481" s="6" t="s">
        <v>11227</v>
      </c>
      <c r="H3481" s="20" t="s">
        <v>47</v>
      </c>
      <c r="I3481" s="1" t="s">
        <v>31</v>
      </c>
      <c r="J3481" s="1" t="s">
        <v>179</v>
      </c>
      <c r="K3481" s="22">
        <v>45783</v>
      </c>
      <c r="L3481" s="16" t="s">
        <v>11229</v>
      </c>
      <c r="M3481" s="26">
        <v>338.8</v>
      </c>
      <c r="N3481" s="20">
        <v>1</v>
      </c>
      <c r="O3481" s="26">
        <v>338.8</v>
      </c>
      <c r="P3481" s="26">
        <v>120</v>
      </c>
      <c r="Q3481" s="26">
        <v>25.78</v>
      </c>
      <c r="R3481" s="26">
        <v>57.6</v>
      </c>
      <c r="S3481" s="26">
        <v>0</v>
      </c>
      <c r="T3481" s="26">
        <v>24.95</v>
      </c>
      <c r="U3481" s="26">
        <v>110.47</v>
      </c>
      <c r="V3481" s="24">
        <v>0.3261</v>
      </c>
      <c r="W3481" s="1" t="s">
        <v>34</v>
      </c>
      <c r="X3481" s="3"/>
      <c r="Y3481" s="3"/>
      <c r="Z3481" s="5" t="s">
        <v>7980</v>
      </c>
      <c r="AA3481" s="5" t="str">
        <f>VLOOKUP(J3481, sku!B:C, 2, FALSE)</f>
        <v>Travessa Jeep - Smart - - - Renegade - 2016 A 2025 - Preto</v>
      </c>
      <c r="AB3481" s="3" t="str">
        <f>VLOOKUP(J3481, sku!B:BM, 64, FALSE)</f>
        <v>Fabricação</v>
      </c>
      <c r="AC3481" s="3" t="str">
        <f>LEFT(pedidos[[#This Row],[SKU]],3)</f>
        <v>XJP</v>
      </c>
      <c r="AD3481" s="36" t="str" cm="1">
        <f t="array" aca="1" ref="AD3481" ca="1">IFERROR(
  INDEX(
    montadora[Montadora],
    MATCH(TRUE,LEFT(J3895,NÚCARACT(montadora[SKU Parcial]))=montadora[SKU Parcial],0)
  ),
  ""
)</f>
        <v/>
      </c>
    </row>
    <row r="3482" spans="1:30" customFormat="1" x14ac:dyDescent="0.25">
      <c r="A3482" s="1" t="s">
        <v>6350</v>
      </c>
      <c r="B3482" s="1" t="s">
        <v>36</v>
      </c>
      <c r="C3482" s="1" t="s">
        <v>6351</v>
      </c>
      <c r="D3482" s="1" t="s">
        <v>643</v>
      </c>
      <c r="E3482" s="1" t="s">
        <v>208</v>
      </c>
      <c r="F3482" s="1" t="s">
        <v>209</v>
      </c>
      <c r="G3482" s="6" t="s">
        <v>11227</v>
      </c>
      <c r="H3482" s="20" t="s">
        <v>47</v>
      </c>
      <c r="I3482" s="1" t="s">
        <v>36</v>
      </c>
      <c r="J3482" s="1" t="s">
        <v>210</v>
      </c>
      <c r="K3482" s="22">
        <v>45784</v>
      </c>
      <c r="L3482" s="16" t="s">
        <v>11229</v>
      </c>
      <c r="M3482" s="26">
        <v>338.8</v>
      </c>
      <c r="N3482" s="20">
        <v>1</v>
      </c>
      <c r="O3482" s="26">
        <v>363.85</v>
      </c>
      <c r="P3482" s="26">
        <v>120</v>
      </c>
      <c r="Q3482" s="26">
        <v>25.78</v>
      </c>
      <c r="R3482" s="26">
        <v>57.6</v>
      </c>
      <c r="S3482" s="26">
        <v>25.05</v>
      </c>
      <c r="T3482" s="26">
        <v>24.95</v>
      </c>
      <c r="U3482" s="26">
        <v>110.47</v>
      </c>
      <c r="V3482" s="24">
        <v>0.3261</v>
      </c>
      <c r="W3482" s="1" t="s">
        <v>34</v>
      </c>
      <c r="X3482" s="3"/>
      <c r="Y3482" s="3"/>
      <c r="Z3482" s="5" t="s">
        <v>7980</v>
      </c>
      <c r="AA3482" s="5" t="str">
        <f>VLOOKUP(J3482, sku!B:C, 2, FALSE)</f>
        <v>Travessa Fiat - Smart - - - Toro - - - Preto</v>
      </c>
      <c r="AB3482" s="3" t="str">
        <f>VLOOKUP(J3482, sku!B:BM, 64, FALSE)</f>
        <v>Fabricação</v>
      </c>
      <c r="AC3482" s="3" t="str">
        <f>LEFT(pedidos[[#This Row],[SKU]],3)</f>
        <v>XFI</v>
      </c>
      <c r="AD3482" s="36" t="str" cm="1">
        <f t="array" aca="1" ref="AD3482" ca="1">IFERROR(
  INDEX(
    montadora[Montadora],
    MATCH(TRUE,LEFT(J3896,NÚCARACT(montadora[SKU Parcial]))=montadora[SKU Parcial],0)
  ),
  ""
)</f>
        <v/>
      </c>
    </row>
    <row r="3483" spans="1:30" customFormat="1" x14ac:dyDescent="0.25">
      <c r="A3483" s="1" t="s">
        <v>6352</v>
      </c>
      <c r="B3483" s="1" t="s">
        <v>36</v>
      </c>
      <c r="C3483" s="1" t="s">
        <v>1264</v>
      </c>
      <c r="D3483" s="1" t="s">
        <v>27</v>
      </c>
      <c r="E3483" s="1" t="s">
        <v>218</v>
      </c>
      <c r="F3483" s="1" t="s">
        <v>209</v>
      </c>
      <c r="G3483" s="6" t="s">
        <v>11227</v>
      </c>
      <c r="H3483" s="20" t="s">
        <v>47</v>
      </c>
      <c r="I3483" s="1" t="s">
        <v>36</v>
      </c>
      <c r="J3483" s="1" t="s">
        <v>1128</v>
      </c>
      <c r="K3483" s="22">
        <v>45785</v>
      </c>
      <c r="L3483" s="16" t="s">
        <v>11229</v>
      </c>
      <c r="M3483" s="26">
        <v>338.8</v>
      </c>
      <c r="N3483" s="20">
        <v>1</v>
      </c>
      <c r="O3483" s="26">
        <v>338.8</v>
      </c>
      <c r="P3483" s="26">
        <v>120</v>
      </c>
      <c r="Q3483" s="26">
        <v>25.78</v>
      </c>
      <c r="R3483" s="26">
        <v>57.6</v>
      </c>
      <c r="S3483" s="26">
        <v>0</v>
      </c>
      <c r="T3483" s="26">
        <v>24.95</v>
      </c>
      <c r="U3483" s="26">
        <v>110.47</v>
      </c>
      <c r="V3483" s="24">
        <v>0.3261</v>
      </c>
      <c r="W3483" s="1" t="s">
        <v>34</v>
      </c>
      <c r="X3483" s="3"/>
      <c r="Y3483" s="3"/>
      <c r="Z3483" s="5" t="s">
        <v>7980</v>
      </c>
      <c r="AA3483" s="5" t="str">
        <f>VLOOKUP(J3483, sku!B:C, 2, FALSE)</f>
        <v>Travessa Fiat - Smart - - - Toro - - - Prata</v>
      </c>
      <c r="AB3483" s="3" t="str">
        <f>VLOOKUP(J3483, sku!B:BM, 64, FALSE)</f>
        <v>Fabricação</v>
      </c>
      <c r="AC3483" s="3" t="str">
        <f>LEFT(pedidos[[#This Row],[SKU]],3)</f>
        <v>XFI</v>
      </c>
      <c r="AD3483" s="36" t="str" cm="1">
        <f t="array" aca="1" ref="AD3483" ca="1">IFERROR(
  INDEX(
    montadora[Montadora],
    MATCH(TRUE,LEFT(J3897,NÚCARACT(montadora[SKU Parcial]))=montadora[SKU Parcial],0)
  ),
  ""
)</f>
        <v/>
      </c>
    </row>
    <row r="3484" spans="1:30" customFormat="1" x14ac:dyDescent="0.25">
      <c r="A3484" s="1" t="s">
        <v>6353</v>
      </c>
      <c r="B3484" s="1" t="s">
        <v>36</v>
      </c>
      <c r="C3484" s="1" t="s">
        <v>6354</v>
      </c>
      <c r="D3484" s="1" t="s">
        <v>27</v>
      </c>
      <c r="E3484" s="1" t="s">
        <v>203</v>
      </c>
      <c r="F3484" s="1" t="s">
        <v>204</v>
      </c>
      <c r="G3484" s="6" t="s">
        <v>11227</v>
      </c>
      <c r="H3484" s="20" t="s">
        <v>47</v>
      </c>
      <c r="I3484" s="1" t="s">
        <v>31</v>
      </c>
      <c r="J3484" s="1" t="s">
        <v>1150</v>
      </c>
      <c r="K3484" s="22">
        <v>45786</v>
      </c>
      <c r="L3484" s="16" t="s">
        <v>11229</v>
      </c>
      <c r="M3484" s="26">
        <v>338.8</v>
      </c>
      <c r="N3484" s="20">
        <v>1</v>
      </c>
      <c r="O3484" s="26">
        <v>338.8</v>
      </c>
      <c r="P3484" s="26">
        <v>120</v>
      </c>
      <c r="Q3484" s="26">
        <v>25.78</v>
      </c>
      <c r="R3484" s="26">
        <v>57.6</v>
      </c>
      <c r="S3484" s="26">
        <v>0</v>
      </c>
      <c r="T3484" s="26">
        <v>24.95</v>
      </c>
      <c r="U3484" s="26">
        <v>110.47</v>
      </c>
      <c r="V3484" s="24">
        <v>0.3261</v>
      </c>
      <c r="W3484" s="1" t="s">
        <v>34</v>
      </c>
      <c r="X3484" s="3"/>
      <c r="Y3484" s="3"/>
      <c r="Z3484" s="5" t="s">
        <v>7980</v>
      </c>
      <c r="AA3484" s="5" t="str">
        <f>VLOOKUP(J3484, sku!B:C, 2, FALSE)</f>
        <v>Travessa Fiat - Style - - - Argo Trekking - - - Preto</v>
      </c>
      <c r="AB3484" s="3" t="str">
        <f>VLOOKUP(J3484, sku!B:BM, 64, FALSE)</f>
        <v>Fabricação</v>
      </c>
      <c r="AC3484" s="3" t="str">
        <f>LEFT(pedidos[[#This Row],[SKU]],3)</f>
        <v>XFI</v>
      </c>
      <c r="AD3484" s="36" t="str" cm="1">
        <f t="array" aca="1" ref="AD3484" ca="1">IFERROR(
  INDEX(
    montadora[Montadora],
    MATCH(TRUE,LEFT(J3898,NÚCARACT(montadora[SKU Parcial]))=montadora[SKU Parcial],0)
  ),
  ""
)</f>
        <v/>
      </c>
    </row>
    <row r="3485" spans="1:30" customFormat="1" x14ac:dyDescent="0.25">
      <c r="A3485" s="1" t="s">
        <v>6355</v>
      </c>
      <c r="B3485" s="1" t="s">
        <v>6356</v>
      </c>
      <c r="C3485" s="1" t="s">
        <v>5571</v>
      </c>
      <c r="D3485" s="1" t="s">
        <v>27</v>
      </c>
      <c r="E3485" s="1" t="s">
        <v>208</v>
      </c>
      <c r="F3485" s="1" t="s">
        <v>209</v>
      </c>
      <c r="G3485" s="6" t="s">
        <v>11227</v>
      </c>
      <c r="H3485" s="20" t="s">
        <v>47</v>
      </c>
      <c r="I3485" s="1" t="s">
        <v>31</v>
      </c>
      <c r="J3485" s="1" t="s">
        <v>210</v>
      </c>
      <c r="K3485" s="22">
        <v>45786</v>
      </c>
      <c r="L3485" s="16" t="s">
        <v>11229</v>
      </c>
      <c r="M3485" s="26">
        <v>338.8</v>
      </c>
      <c r="N3485" s="20">
        <v>1</v>
      </c>
      <c r="O3485" s="26">
        <v>338.8</v>
      </c>
      <c r="P3485" s="26">
        <v>120</v>
      </c>
      <c r="Q3485" s="26">
        <v>25.78</v>
      </c>
      <c r="R3485" s="26">
        <v>57.6</v>
      </c>
      <c r="S3485" s="26">
        <v>0</v>
      </c>
      <c r="T3485" s="26">
        <v>24.95</v>
      </c>
      <c r="U3485" s="26">
        <v>110.47</v>
      </c>
      <c r="V3485" s="24">
        <v>0.3261</v>
      </c>
      <c r="W3485" s="1" t="s">
        <v>34</v>
      </c>
      <c r="X3485" s="3"/>
      <c r="Y3485" s="3"/>
      <c r="Z3485" s="5" t="s">
        <v>7980</v>
      </c>
      <c r="AA3485" s="5" t="str">
        <f>VLOOKUP(J3485, sku!B:C, 2, FALSE)</f>
        <v>Travessa Fiat - Smart - - - Toro - - - Preto</v>
      </c>
      <c r="AB3485" s="3" t="str">
        <f>VLOOKUP(J3485, sku!B:BM, 64, FALSE)</f>
        <v>Fabricação</v>
      </c>
      <c r="AC3485" s="3" t="str">
        <f>LEFT(pedidos[[#This Row],[SKU]],3)</f>
        <v>XFI</v>
      </c>
      <c r="AD3485" s="36" t="str" cm="1">
        <f t="array" aca="1" ref="AD3485" ca="1">IFERROR(
  INDEX(
    montadora[Montadora],
    MATCH(TRUE,LEFT(J3899,NÚCARACT(montadora[SKU Parcial]))=montadora[SKU Parcial],0)
  ),
  ""
)</f>
        <v/>
      </c>
    </row>
    <row r="3486" spans="1:30" customFormat="1" x14ac:dyDescent="0.25">
      <c r="A3486" s="1" t="s">
        <v>6357</v>
      </c>
      <c r="B3486" s="1" t="s">
        <v>6358</v>
      </c>
      <c r="C3486" s="1" t="s">
        <v>6359</v>
      </c>
      <c r="D3486" s="1" t="s">
        <v>27</v>
      </c>
      <c r="E3486" s="1" t="s">
        <v>1017</v>
      </c>
      <c r="F3486" s="1" t="s">
        <v>1018</v>
      </c>
      <c r="G3486" s="6" t="s">
        <v>11227</v>
      </c>
      <c r="H3486" s="20" t="s">
        <v>47</v>
      </c>
      <c r="I3486" s="1" t="s">
        <v>31</v>
      </c>
      <c r="J3486" s="1" t="s">
        <v>124</v>
      </c>
      <c r="K3486" s="22">
        <v>45787</v>
      </c>
      <c r="L3486" s="16" t="s">
        <v>11229</v>
      </c>
      <c r="M3486" s="26">
        <v>338.8</v>
      </c>
      <c r="N3486" s="20">
        <v>1</v>
      </c>
      <c r="O3486" s="26">
        <v>338.8</v>
      </c>
      <c r="P3486" s="26">
        <v>120</v>
      </c>
      <c r="Q3486" s="26">
        <v>25.78</v>
      </c>
      <c r="R3486" s="26">
        <v>57.6</v>
      </c>
      <c r="S3486" s="26">
        <v>0</v>
      </c>
      <c r="T3486" s="26">
        <v>24.95</v>
      </c>
      <c r="U3486" s="26">
        <v>110.47</v>
      </c>
      <c r="V3486" s="24">
        <v>0.3261</v>
      </c>
      <c r="W3486" s="1" t="s">
        <v>34</v>
      </c>
      <c r="X3486" s="3"/>
      <c r="Y3486" s="3"/>
      <c r="Z3486" s="5" t="s">
        <v>7980</v>
      </c>
      <c r="AA3486" s="5" t="str">
        <f>VLOOKUP(J3486, sku!B:C, 2, FALSE)</f>
        <v>Travessa Mitsubishi - Tubular - - - Pajero Sport - - - Preto</v>
      </c>
      <c r="AB3486" s="3" t="str">
        <f>VLOOKUP(J3486, sku!B:BM, 64, FALSE)</f>
        <v>Fabricação</v>
      </c>
      <c r="AC3486" s="3" t="str">
        <f>LEFT(pedidos[[#This Row],[SKU]],3)</f>
        <v>XMT</v>
      </c>
      <c r="AD3486" s="36" t="str" cm="1">
        <f t="array" aca="1" ref="AD3486" ca="1">IFERROR(
  INDEX(
    montadora[Montadora],
    MATCH(TRUE,LEFT(J3900,NÚCARACT(montadora[SKU Parcial]))=montadora[SKU Parcial],0)
  ),
  ""
)</f>
        <v/>
      </c>
    </row>
    <row r="3487" spans="1:30" customFormat="1" x14ac:dyDescent="0.25">
      <c r="A3487" s="1" t="s">
        <v>6360</v>
      </c>
      <c r="B3487" s="1" t="s">
        <v>6361</v>
      </c>
      <c r="C3487" s="1" t="s">
        <v>1663</v>
      </c>
      <c r="D3487" s="1" t="s">
        <v>420</v>
      </c>
      <c r="E3487" s="1" t="s">
        <v>203</v>
      </c>
      <c r="F3487" s="1" t="s">
        <v>204</v>
      </c>
      <c r="G3487" s="6" t="s">
        <v>11227</v>
      </c>
      <c r="H3487" s="20" t="s">
        <v>47</v>
      </c>
      <c r="I3487" s="1" t="s">
        <v>31</v>
      </c>
      <c r="J3487" s="1" t="s">
        <v>205</v>
      </c>
      <c r="K3487" s="22">
        <v>45787</v>
      </c>
      <c r="L3487" s="16" t="s">
        <v>11229</v>
      </c>
      <c r="M3487" s="26">
        <v>338.8</v>
      </c>
      <c r="N3487" s="20">
        <v>1</v>
      </c>
      <c r="O3487" s="26">
        <v>338.8</v>
      </c>
      <c r="P3487" s="26">
        <v>120</v>
      </c>
      <c r="Q3487" s="26">
        <v>25.78</v>
      </c>
      <c r="R3487" s="26">
        <v>57.6</v>
      </c>
      <c r="S3487" s="26">
        <v>0</v>
      </c>
      <c r="T3487" s="26">
        <v>24.95</v>
      </c>
      <c r="U3487" s="26">
        <v>110.47</v>
      </c>
      <c r="V3487" s="24">
        <v>0.3261</v>
      </c>
      <c r="W3487" s="1" t="s">
        <v>89</v>
      </c>
      <c r="X3487" s="3"/>
      <c r="Y3487" s="3"/>
      <c r="Z3487" s="5" t="s">
        <v>7980</v>
      </c>
      <c r="AA3487" s="5" t="str">
        <f>VLOOKUP(J3487, sku!B:C, 2, FALSE)</f>
        <v>Travessa Ford - Style - - - Ecosport - - - Preto</v>
      </c>
      <c r="AB3487" s="3" t="str">
        <f>VLOOKUP(J3487, sku!B:BM, 64, FALSE)</f>
        <v>Fabricação</v>
      </c>
      <c r="AC3487" s="3" t="str">
        <f>LEFT(pedidos[[#This Row],[SKU]],3)</f>
        <v>XFO</v>
      </c>
      <c r="AD3487" s="36" t="str" cm="1">
        <f t="array" aca="1" ref="AD3487" ca="1">IFERROR(
  INDEX(
    montadora[Montadora],
    MATCH(TRUE,LEFT(#REF!,NÚCARACT(montadora[SKU Parcial]))=montadora[SKU Parcial],0)
  ),
  ""
)</f>
        <v/>
      </c>
    </row>
    <row r="3488" spans="1:30" customFormat="1" x14ac:dyDescent="0.25">
      <c r="A3488" s="1" t="s">
        <v>6362</v>
      </c>
      <c r="B3488" s="1" t="s">
        <v>36</v>
      </c>
      <c r="C3488" s="1" t="s">
        <v>6363</v>
      </c>
      <c r="D3488" s="1" t="s">
        <v>138</v>
      </c>
      <c r="E3488" s="1" t="s">
        <v>1069</v>
      </c>
      <c r="F3488" s="1" t="s">
        <v>1070</v>
      </c>
      <c r="G3488" s="6" t="s">
        <v>11227</v>
      </c>
      <c r="H3488" s="20" t="s">
        <v>47</v>
      </c>
      <c r="I3488" s="1" t="s">
        <v>31</v>
      </c>
      <c r="J3488" s="1" t="s">
        <v>6364</v>
      </c>
      <c r="K3488" s="22">
        <v>45789</v>
      </c>
      <c r="L3488" s="16" t="s">
        <v>11229</v>
      </c>
      <c r="M3488" s="26">
        <v>338.8</v>
      </c>
      <c r="N3488" s="20">
        <v>1</v>
      </c>
      <c r="O3488" s="26">
        <v>338.8</v>
      </c>
      <c r="P3488" s="26">
        <v>120</v>
      </c>
      <c r="Q3488" s="26">
        <v>25.78</v>
      </c>
      <c r="R3488" s="26">
        <v>57.6</v>
      </c>
      <c r="S3488" s="26">
        <v>0</v>
      </c>
      <c r="T3488" s="26">
        <v>24.95</v>
      </c>
      <c r="U3488" s="26">
        <v>110.47</v>
      </c>
      <c r="V3488" s="24">
        <v>0.3261</v>
      </c>
      <c r="W3488" s="1" t="s">
        <v>34</v>
      </c>
      <c r="X3488" s="3"/>
      <c r="Y3488" s="3"/>
      <c r="Z3488" s="5" t="s">
        <v>7980</v>
      </c>
      <c r="AA3488" s="5" t="str">
        <f>VLOOKUP(J3488, sku!B:C, 2, FALSE)</f>
        <v>Travessa Volkswagen - Smart - - - Parati G2 Bolinha - - - Prata</v>
      </c>
      <c r="AB3488" s="3" t="str">
        <f>VLOOKUP(J3488, sku!B:BM, 64, FALSE)</f>
        <v>Fabricação</v>
      </c>
      <c r="AC3488" s="3" t="str">
        <f>LEFT(pedidos[[#This Row],[SKU]],3)</f>
        <v>XVW</v>
      </c>
      <c r="AD3488" s="36" t="str" cm="1">
        <f t="array" aca="1" ref="AD3488" ca="1">IFERROR(
  INDEX(
    montadora[Montadora],
    MATCH(TRUE,LEFT(#REF!,NÚCARACT(montadora[SKU Parcial]))=montadora[SKU Parcial],0)
  ),
  ""
)</f>
        <v/>
      </c>
    </row>
    <row r="3489" spans="1:30" customFormat="1" x14ac:dyDescent="0.25">
      <c r="A3489" s="1" t="s">
        <v>6365</v>
      </c>
      <c r="B3489" s="1" t="s">
        <v>36</v>
      </c>
      <c r="C3489" s="1" t="s">
        <v>6366</v>
      </c>
      <c r="D3489" s="1" t="s">
        <v>643</v>
      </c>
      <c r="E3489" s="1" t="s">
        <v>3638</v>
      </c>
      <c r="F3489" s="1" t="s">
        <v>228</v>
      </c>
      <c r="G3489" s="6" t="s">
        <v>11227</v>
      </c>
      <c r="H3489" s="20" t="s">
        <v>47</v>
      </c>
      <c r="I3489" s="1" t="s">
        <v>31</v>
      </c>
      <c r="J3489" s="1" t="s">
        <v>241</v>
      </c>
      <c r="K3489" s="22">
        <v>45790</v>
      </c>
      <c r="L3489" s="16" t="s">
        <v>11229</v>
      </c>
      <c r="M3489" s="26">
        <v>338.8</v>
      </c>
      <c r="N3489" s="20">
        <v>1</v>
      </c>
      <c r="O3489" s="26">
        <v>364.7</v>
      </c>
      <c r="P3489" s="26">
        <v>120</v>
      </c>
      <c r="Q3489" s="26">
        <v>25.78</v>
      </c>
      <c r="R3489" s="26">
        <v>57.6</v>
      </c>
      <c r="S3489" s="26">
        <v>25.9</v>
      </c>
      <c r="T3489" s="26">
        <v>24.95</v>
      </c>
      <c r="U3489" s="26">
        <v>110.47</v>
      </c>
      <c r="V3489" s="24">
        <v>0.3261</v>
      </c>
      <c r="W3489" s="1" t="s">
        <v>34</v>
      </c>
      <c r="X3489" s="3"/>
      <c r="Y3489" s="3"/>
      <c r="Z3489" s="5" t="s">
        <v>7980</v>
      </c>
      <c r="AA3489" s="5" t="str">
        <f>VLOOKUP(J3489, sku!B:C, 2, FALSE)</f>
        <v>Travessa Ford - Style - - - Ecosport - - - Prata</v>
      </c>
      <c r="AB3489" s="3" t="str">
        <f>VLOOKUP(J3489, sku!B:BM, 64, FALSE)</f>
        <v>Fabricação</v>
      </c>
      <c r="AC3489" s="3" t="str">
        <f>LEFT(pedidos[[#This Row],[SKU]],3)</f>
        <v>XFO</v>
      </c>
      <c r="AD3489" s="36" t="str" cm="1">
        <f t="array" aca="1" ref="AD3489" ca="1">IFERROR(
  INDEX(
    montadora[Montadora],
    MATCH(TRUE,LEFT(#REF!,NÚCARACT(montadora[SKU Parcial]))=montadora[SKU Parcial],0)
  ),
  ""
)</f>
        <v/>
      </c>
    </row>
    <row r="3490" spans="1:30" customFormat="1" x14ac:dyDescent="0.25">
      <c r="A3490" s="1" t="s">
        <v>6367</v>
      </c>
      <c r="B3490" s="1" t="s">
        <v>6368</v>
      </c>
      <c r="C3490" s="1" t="s">
        <v>6369</v>
      </c>
      <c r="D3490" s="1" t="s">
        <v>420</v>
      </c>
      <c r="E3490" s="1" t="s">
        <v>1026</v>
      </c>
      <c r="F3490" s="1" t="s">
        <v>1027</v>
      </c>
      <c r="G3490" s="6" t="s">
        <v>11227</v>
      </c>
      <c r="H3490" s="20" t="s">
        <v>47</v>
      </c>
      <c r="I3490" s="1" t="s">
        <v>31</v>
      </c>
      <c r="J3490" s="1" t="s">
        <v>262</v>
      </c>
      <c r="K3490" s="22">
        <v>45790</v>
      </c>
      <c r="L3490" s="20" t="s">
        <v>804</v>
      </c>
      <c r="M3490" s="26">
        <v>338.8</v>
      </c>
      <c r="N3490" s="20">
        <v>1</v>
      </c>
      <c r="O3490" s="26">
        <v>338.8</v>
      </c>
      <c r="P3490" s="26">
        <v>120</v>
      </c>
      <c r="Q3490" s="26">
        <v>25.78</v>
      </c>
      <c r="R3490" s="26">
        <v>57.6</v>
      </c>
      <c r="S3490" s="26">
        <v>0</v>
      </c>
      <c r="T3490" s="26">
        <v>24.95</v>
      </c>
      <c r="U3490" s="26">
        <v>110.47</v>
      </c>
      <c r="V3490" s="24">
        <v>0.3261</v>
      </c>
      <c r="W3490" s="1" t="s">
        <v>34</v>
      </c>
      <c r="X3490" s="3"/>
      <c r="Y3490" s="3"/>
      <c r="Z3490" s="5" t="s">
        <v>7980</v>
      </c>
      <c r="AA3490" s="5" t="str">
        <f>VLOOKUP(J3490, sku!B:C, 2, FALSE)</f>
        <v>Travessa Jeep - Style - - - Commander - - - Preto</v>
      </c>
      <c r="AB3490" s="3" t="str">
        <f>VLOOKUP(J3490, sku!B:BM, 64, FALSE)</f>
        <v>Fabricação</v>
      </c>
      <c r="AC3490" s="3" t="str">
        <f>LEFT(pedidos[[#This Row],[SKU]],3)</f>
        <v>XJP</v>
      </c>
      <c r="AD3490" s="36" t="str" cm="1">
        <f t="array" aca="1" ref="AD3490" ca="1">IFERROR(
  INDEX(
    montadora[Montadora],
    MATCH(TRUE,LEFT(#REF!,NÚCARACT(montadora[SKU Parcial]))=montadora[SKU Parcial],0)
  ),
  ""
)</f>
        <v/>
      </c>
    </row>
    <row r="3491" spans="1:30" customFormat="1" x14ac:dyDescent="0.25">
      <c r="A3491" s="1" t="s">
        <v>6370</v>
      </c>
      <c r="B3491" s="1" t="s">
        <v>6371</v>
      </c>
      <c r="C3491" s="1" t="s">
        <v>6372</v>
      </c>
      <c r="D3491" s="1" t="s">
        <v>709</v>
      </c>
      <c r="E3491" s="1" t="s">
        <v>203</v>
      </c>
      <c r="F3491" s="1" t="s">
        <v>204</v>
      </c>
      <c r="G3491" s="6" t="s">
        <v>11227</v>
      </c>
      <c r="H3491" s="20" t="s">
        <v>47</v>
      </c>
      <c r="I3491" s="1" t="s">
        <v>31</v>
      </c>
      <c r="J3491" s="1" t="s">
        <v>1639</v>
      </c>
      <c r="K3491" s="22">
        <v>45791</v>
      </c>
      <c r="L3491" s="16" t="s">
        <v>11229</v>
      </c>
      <c r="M3491" s="26">
        <v>338.8</v>
      </c>
      <c r="N3491" s="20">
        <v>1</v>
      </c>
      <c r="O3491" s="26">
        <v>338.8</v>
      </c>
      <c r="P3491" s="26">
        <v>120</v>
      </c>
      <c r="Q3491" s="26">
        <v>25.78</v>
      </c>
      <c r="R3491" s="26">
        <v>57.6</v>
      </c>
      <c r="S3491" s="26">
        <v>0</v>
      </c>
      <c r="T3491" s="26">
        <v>24.95</v>
      </c>
      <c r="U3491" s="26">
        <v>110.47</v>
      </c>
      <c r="V3491" s="24">
        <v>0.3261</v>
      </c>
      <c r="W3491" s="1" t="s">
        <v>34</v>
      </c>
      <c r="X3491" s="3"/>
      <c r="Y3491" s="3"/>
      <c r="Z3491" s="5" t="s">
        <v>7980</v>
      </c>
      <c r="AA3491" s="5" t="str">
        <f>VLOOKUP(J3491, sku!B:C, 2, FALSE)</f>
        <v>Travessa Fiat - Style - - - Pulse - - - Preto</v>
      </c>
      <c r="AB3491" s="3" t="str">
        <f>VLOOKUP(J3491, sku!B:BM, 64, FALSE)</f>
        <v>Fabricação</v>
      </c>
      <c r="AC3491" s="3" t="str">
        <f>LEFT(pedidos[[#This Row],[SKU]],3)</f>
        <v>XFI</v>
      </c>
      <c r="AD3491" s="36" t="str" cm="1">
        <f t="array" aca="1" ref="AD3491" ca="1">IFERROR(
  INDEX(
    montadora[Montadora],
    MATCH(TRUE,LEFT(#REF!,NÚCARACT(montadora[SKU Parcial]))=montadora[SKU Parcial],0)
  ),
  ""
)</f>
        <v/>
      </c>
    </row>
    <row r="3492" spans="1:30" customFormat="1" x14ac:dyDescent="0.25">
      <c r="A3492" s="1" t="s">
        <v>6373</v>
      </c>
      <c r="B3492" s="1" t="s">
        <v>6374</v>
      </c>
      <c r="C3492" s="1" t="s">
        <v>342</v>
      </c>
      <c r="D3492" s="1" t="s">
        <v>138</v>
      </c>
      <c r="E3492" s="1" t="s">
        <v>1057</v>
      </c>
      <c r="F3492" s="1" t="s">
        <v>1058</v>
      </c>
      <c r="G3492" s="6" t="s">
        <v>11227</v>
      </c>
      <c r="H3492" s="20" t="s">
        <v>47</v>
      </c>
      <c r="I3492" s="1" t="s">
        <v>31</v>
      </c>
      <c r="J3492" s="1" t="s">
        <v>179</v>
      </c>
      <c r="K3492" s="22">
        <v>45791</v>
      </c>
      <c r="L3492" s="16" t="s">
        <v>11229</v>
      </c>
      <c r="M3492" s="26">
        <v>338.8</v>
      </c>
      <c r="N3492" s="20">
        <v>1</v>
      </c>
      <c r="O3492" s="26">
        <v>338.8</v>
      </c>
      <c r="P3492" s="26">
        <v>120</v>
      </c>
      <c r="Q3492" s="26">
        <v>25.78</v>
      </c>
      <c r="R3492" s="26">
        <v>57.6</v>
      </c>
      <c r="S3492" s="26">
        <v>0</v>
      </c>
      <c r="T3492" s="26">
        <v>24.95</v>
      </c>
      <c r="U3492" s="26">
        <v>110.47</v>
      </c>
      <c r="V3492" s="24">
        <v>0.3261</v>
      </c>
      <c r="W3492" s="1" t="s">
        <v>34</v>
      </c>
      <c r="X3492" s="3"/>
      <c r="Y3492" s="3"/>
      <c r="Z3492" s="5" t="s">
        <v>7980</v>
      </c>
      <c r="AA3492" s="5" t="str">
        <f>VLOOKUP(J3492, sku!B:C, 2, FALSE)</f>
        <v>Travessa Jeep - Smart - - - Renegade - 2016 A 2025 - Preto</v>
      </c>
      <c r="AB3492" s="3" t="str">
        <f>VLOOKUP(J3492, sku!B:BM, 64, FALSE)</f>
        <v>Fabricação</v>
      </c>
      <c r="AC3492" s="3" t="str">
        <f>LEFT(pedidos[[#This Row],[SKU]],3)</f>
        <v>XJP</v>
      </c>
      <c r="AD3492" s="36" t="str" cm="1">
        <f t="array" aca="1" ref="AD3492" ca="1">IFERROR(
  INDEX(
    montadora[Montadora],
    MATCH(TRUE,LEFT(#REF!,NÚCARACT(montadora[SKU Parcial]))=montadora[SKU Parcial],0)
  ),
  ""
)</f>
        <v/>
      </c>
    </row>
    <row r="3493" spans="1:30" customFormat="1" x14ac:dyDescent="0.25">
      <c r="A3493" s="1" t="s">
        <v>6375</v>
      </c>
      <c r="B3493" s="1" t="s">
        <v>36</v>
      </c>
      <c r="C3493" s="1" t="s">
        <v>6376</v>
      </c>
      <c r="D3493" s="1" t="s">
        <v>420</v>
      </c>
      <c r="E3493" s="1" t="s">
        <v>1148</v>
      </c>
      <c r="F3493" s="1" t="s">
        <v>1149</v>
      </c>
      <c r="G3493" s="6" t="s">
        <v>11227</v>
      </c>
      <c r="H3493" s="20" t="s">
        <v>47</v>
      </c>
      <c r="I3493" s="1" t="s">
        <v>31</v>
      </c>
      <c r="J3493" s="1" t="s">
        <v>1150</v>
      </c>
      <c r="K3493" s="22">
        <v>45793</v>
      </c>
      <c r="L3493" s="16" t="s">
        <v>11229</v>
      </c>
      <c r="M3493" s="26">
        <v>338.8</v>
      </c>
      <c r="N3493" s="20">
        <v>1</v>
      </c>
      <c r="O3493" s="26">
        <v>338.8</v>
      </c>
      <c r="P3493" s="26">
        <v>120</v>
      </c>
      <c r="Q3493" s="26">
        <v>25.78</v>
      </c>
      <c r="R3493" s="26">
        <v>57.6</v>
      </c>
      <c r="S3493" s="26">
        <v>0</v>
      </c>
      <c r="T3493" s="26">
        <v>24.95</v>
      </c>
      <c r="U3493" s="26">
        <v>110.47</v>
      </c>
      <c r="V3493" s="24">
        <v>0.3261</v>
      </c>
      <c r="W3493" s="1" t="s">
        <v>34</v>
      </c>
      <c r="X3493" s="3"/>
      <c r="Y3493" s="3"/>
      <c r="Z3493" s="5" t="s">
        <v>7980</v>
      </c>
      <c r="AA3493" s="5" t="str">
        <f>VLOOKUP(J3493, sku!B:C, 2, FALSE)</f>
        <v>Travessa Fiat - Style - - - Argo Trekking - - - Preto</v>
      </c>
      <c r="AB3493" s="3" t="str">
        <f>VLOOKUP(J3493, sku!B:BM, 64, FALSE)</f>
        <v>Fabricação</v>
      </c>
      <c r="AC3493" s="3" t="str">
        <f>LEFT(pedidos[[#This Row],[SKU]],3)</f>
        <v>XFI</v>
      </c>
      <c r="AD3493" s="36" t="str" cm="1">
        <f t="array" aca="1" ref="AD3493" ca="1">IFERROR(
  INDEX(
    montadora[Montadora],
    MATCH(TRUE,LEFT(#REF!,NÚCARACT(montadora[SKU Parcial]))=montadora[SKU Parcial],0)
  ),
  ""
)</f>
        <v/>
      </c>
    </row>
    <row r="3494" spans="1:30" customFormat="1" x14ac:dyDescent="0.25">
      <c r="A3494" s="1" t="s">
        <v>6377</v>
      </c>
      <c r="B3494" s="1" t="s">
        <v>36</v>
      </c>
      <c r="C3494" s="1" t="s">
        <v>6378</v>
      </c>
      <c r="D3494" s="1" t="s">
        <v>188</v>
      </c>
      <c r="E3494" s="1" t="s">
        <v>1057</v>
      </c>
      <c r="F3494" s="1" t="s">
        <v>1058</v>
      </c>
      <c r="G3494" s="6" t="s">
        <v>11227</v>
      </c>
      <c r="H3494" s="20" t="s">
        <v>47</v>
      </c>
      <c r="I3494" s="1" t="s">
        <v>31</v>
      </c>
      <c r="J3494" s="1" t="s">
        <v>179</v>
      </c>
      <c r="K3494" s="22">
        <v>45793</v>
      </c>
      <c r="L3494" s="16" t="s">
        <v>11229</v>
      </c>
      <c r="M3494" s="26">
        <v>338.8</v>
      </c>
      <c r="N3494" s="20">
        <v>1</v>
      </c>
      <c r="O3494" s="26">
        <v>338.8</v>
      </c>
      <c r="P3494" s="26">
        <v>120</v>
      </c>
      <c r="Q3494" s="26">
        <v>25.78</v>
      </c>
      <c r="R3494" s="26">
        <v>57.6</v>
      </c>
      <c r="S3494" s="26">
        <v>0</v>
      </c>
      <c r="T3494" s="26">
        <v>24.95</v>
      </c>
      <c r="U3494" s="26">
        <v>110.47</v>
      </c>
      <c r="V3494" s="24">
        <v>0.3261</v>
      </c>
      <c r="W3494" s="1" t="s">
        <v>34</v>
      </c>
      <c r="X3494" s="3"/>
      <c r="Y3494" s="3"/>
      <c r="Z3494" s="5" t="s">
        <v>7980</v>
      </c>
      <c r="AA3494" s="5" t="str">
        <f>VLOOKUP(J3494, sku!B:C, 2, FALSE)</f>
        <v>Travessa Jeep - Smart - - - Renegade - 2016 A 2025 - Preto</v>
      </c>
      <c r="AB3494" s="3" t="str">
        <f>VLOOKUP(J3494, sku!B:BM, 64, FALSE)</f>
        <v>Fabricação</v>
      </c>
      <c r="AC3494" s="3" t="str">
        <f>LEFT(pedidos[[#This Row],[SKU]],3)</f>
        <v>XJP</v>
      </c>
      <c r="AD3494" s="36" t="str" cm="1">
        <f t="array" aca="1" ref="AD3494" ca="1">IFERROR(
  INDEX(
    montadora[Montadora],
    MATCH(TRUE,LEFT(#REF!,NÚCARACT(montadora[SKU Parcial]))=montadora[SKU Parcial],0)
  ),
  ""
)</f>
        <v/>
      </c>
    </row>
    <row r="3495" spans="1:30" customFormat="1" x14ac:dyDescent="0.25">
      <c r="A3495" s="1" t="s">
        <v>6379</v>
      </c>
      <c r="B3495" s="1" t="s">
        <v>36</v>
      </c>
      <c r="C3495" s="1" t="s">
        <v>6380</v>
      </c>
      <c r="D3495" s="1" t="s">
        <v>1442</v>
      </c>
      <c r="E3495" s="1" t="s">
        <v>203</v>
      </c>
      <c r="F3495" s="1" t="s">
        <v>204</v>
      </c>
      <c r="G3495" s="6" t="s">
        <v>11227</v>
      </c>
      <c r="H3495" s="20" t="s">
        <v>47</v>
      </c>
      <c r="I3495" s="1" t="s">
        <v>36</v>
      </c>
      <c r="J3495" s="1" t="s">
        <v>262</v>
      </c>
      <c r="K3495" s="22">
        <v>45794</v>
      </c>
      <c r="L3495" s="16" t="s">
        <v>11229</v>
      </c>
      <c r="M3495" s="26">
        <v>338.8</v>
      </c>
      <c r="N3495" s="20">
        <v>1</v>
      </c>
      <c r="O3495" s="26">
        <v>338.8</v>
      </c>
      <c r="P3495" s="26">
        <v>120</v>
      </c>
      <c r="Q3495" s="26">
        <v>25.78</v>
      </c>
      <c r="R3495" s="26">
        <v>57.6</v>
      </c>
      <c r="S3495" s="26">
        <v>0</v>
      </c>
      <c r="T3495" s="26">
        <v>24.95</v>
      </c>
      <c r="U3495" s="26">
        <v>110.47</v>
      </c>
      <c r="V3495" s="24">
        <v>0.3261</v>
      </c>
      <c r="W3495" s="1" t="s">
        <v>34</v>
      </c>
      <c r="X3495" s="3"/>
      <c r="Y3495" s="3"/>
      <c r="Z3495" s="5" t="s">
        <v>7980</v>
      </c>
      <c r="AA3495" s="5" t="str">
        <f>VLOOKUP(J3495, sku!B:C, 2, FALSE)</f>
        <v>Travessa Jeep - Style - - - Commander - - - Preto</v>
      </c>
      <c r="AB3495" s="3" t="str">
        <f>VLOOKUP(J3495, sku!B:BM, 64, FALSE)</f>
        <v>Fabricação</v>
      </c>
      <c r="AC3495" s="3" t="str">
        <f>LEFT(pedidos[[#This Row],[SKU]],3)</f>
        <v>XJP</v>
      </c>
      <c r="AD3495" s="36" t="str" cm="1">
        <f t="array" aca="1" ref="AD3495" ca="1">IFERROR(
  INDEX(
    montadora[Montadora],
    MATCH(TRUE,LEFT(#REF!,NÚCARACT(montadora[SKU Parcial]))=montadora[SKU Parcial],0)
  ),
  ""
)</f>
        <v/>
      </c>
    </row>
    <row r="3496" spans="1:30" customFormat="1" x14ac:dyDescent="0.25">
      <c r="A3496" s="1" t="s">
        <v>6381</v>
      </c>
      <c r="B3496" s="1" t="s">
        <v>6382</v>
      </c>
      <c r="C3496" s="1" t="s">
        <v>6383</v>
      </c>
      <c r="D3496" s="1" t="s">
        <v>27</v>
      </c>
      <c r="E3496" s="1" t="s">
        <v>1057</v>
      </c>
      <c r="F3496" s="1" t="s">
        <v>1058</v>
      </c>
      <c r="G3496" s="6" t="s">
        <v>11227</v>
      </c>
      <c r="H3496" s="20" t="s">
        <v>47</v>
      </c>
      <c r="I3496" s="1" t="s">
        <v>31</v>
      </c>
      <c r="J3496" s="1" t="s">
        <v>179</v>
      </c>
      <c r="K3496" s="22">
        <v>45794</v>
      </c>
      <c r="L3496" s="16" t="s">
        <v>11229</v>
      </c>
      <c r="M3496" s="26">
        <v>338.8</v>
      </c>
      <c r="N3496" s="20">
        <v>1</v>
      </c>
      <c r="O3496" s="26">
        <v>338.8</v>
      </c>
      <c r="P3496" s="26">
        <v>120</v>
      </c>
      <c r="Q3496" s="26">
        <v>25.78</v>
      </c>
      <c r="R3496" s="26">
        <v>57.6</v>
      </c>
      <c r="S3496" s="26">
        <v>0</v>
      </c>
      <c r="T3496" s="26">
        <v>24.95</v>
      </c>
      <c r="U3496" s="26">
        <v>110.47</v>
      </c>
      <c r="V3496" s="24">
        <v>0.3261</v>
      </c>
      <c r="W3496" s="1" t="s">
        <v>34</v>
      </c>
      <c r="X3496" s="3"/>
      <c r="Y3496" s="3"/>
      <c r="Z3496" s="5" t="s">
        <v>7980</v>
      </c>
      <c r="AA3496" s="5" t="str">
        <f>VLOOKUP(J3496, sku!B:C, 2, FALSE)</f>
        <v>Travessa Jeep - Smart - - - Renegade - 2016 A 2025 - Preto</v>
      </c>
      <c r="AB3496" s="3" t="str">
        <f>VLOOKUP(J3496, sku!B:BM, 64, FALSE)</f>
        <v>Fabricação</v>
      </c>
      <c r="AC3496" s="3" t="str">
        <f>LEFT(pedidos[[#This Row],[SKU]],3)</f>
        <v>XJP</v>
      </c>
      <c r="AD3496" s="36" t="str" cm="1">
        <f t="array" aca="1" ref="AD3496" ca="1">IFERROR(
  INDEX(
    montadora[Montadora],
    MATCH(TRUE,LEFT(#REF!,NÚCARACT(montadora[SKU Parcial]))=montadora[SKU Parcial],0)
  ),
  ""
)</f>
        <v/>
      </c>
    </row>
    <row r="3497" spans="1:30" customFormat="1" x14ac:dyDescent="0.25">
      <c r="A3497" s="1" t="s">
        <v>6384</v>
      </c>
      <c r="B3497" s="1" t="s">
        <v>6385</v>
      </c>
      <c r="C3497" s="1" t="s">
        <v>464</v>
      </c>
      <c r="D3497" s="1" t="s">
        <v>27</v>
      </c>
      <c r="E3497" s="1" t="s">
        <v>1057</v>
      </c>
      <c r="F3497" s="1" t="s">
        <v>1058</v>
      </c>
      <c r="G3497" s="6" t="s">
        <v>11227</v>
      </c>
      <c r="H3497" s="20" t="s">
        <v>47</v>
      </c>
      <c r="I3497" s="1" t="s">
        <v>36</v>
      </c>
      <c r="J3497" s="1" t="s">
        <v>1380</v>
      </c>
      <c r="K3497" s="22">
        <v>45794</v>
      </c>
      <c r="L3497" s="16" t="s">
        <v>11229</v>
      </c>
      <c r="M3497" s="26">
        <v>338.8</v>
      </c>
      <c r="N3497" s="20">
        <v>1</v>
      </c>
      <c r="O3497" s="26">
        <v>338.8</v>
      </c>
      <c r="P3497" s="26">
        <v>120</v>
      </c>
      <c r="Q3497" s="26">
        <v>25.78</v>
      </c>
      <c r="R3497" s="26">
        <v>57.6</v>
      </c>
      <c r="S3497" s="26">
        <v>0</v>
      </c>
      <c r="T3497" s="26">
        <v>24.95</v>
      </c>
      <c r="U3497" s="26">
        <v>110.47</v>
      </c>
      <c r="V3497" s="24">
        <v>0.3261</v>
      </c>
      <c r="W3497" s="1" t="s">
        <v>34</v>
      </c>
      <c r="X3497" s="3"/>
      <c r="Y3497" s="3"/>
      <c r="Z3497" s="5" t="s">
        <v>7980</v>
      </c>
      <c r="AA3497" s="5" t="str">
        <f>VLOOKUP(J3497, sku!B:C, 2, FALSE)</f>
        <v>Travessa Jeep - Smart - - - Renegade - 2016 A 2025 - Grafite</v>
      </c>
      <c r="AB3497" s="3" t="str">
        <f>VLOOKUP(J3497, sku!B:BM, 64, FALSE)</f>
        <v>Fabricação</v>
      </c>
      <c r="AC3497" s="3" t="str">
        <f>LEFT(pedidos[[#This Row],[SKU]],3)</f>
        <v>XJP</v>
      </c>
      <c r="AD3497" s="36" t="str" cm="1">
        <f t="array" aca="1" ref="AD3497" ca="1">IFERROR(
  INDEX(
    montadora[Montadora],
    MATCH(TRUE,LEFT(#REF!,NÚCARACT(montadora[SKU Parcial]))=montadora[SKU Parcial],0)
  ),
  ""
)</f>
        <v/>
      </c>
    </row>
    <row r="3498" spans="1:30" customFormat="1" x14ac:dyDescent="0.25">
      <c r="A3498" s="1" t="s">
        <v>6386</v>
      </c>
      <c r="B3498" s="1" t="s">
        <v>6387</v>
      </c>
      <c r="C3498" s="1" t="s">
        <v>6388</v>
      </c>
      <c r="D3498" s="1" t="s">
        <v>27</v>
      </c>
      <c r="E3498" s="1" t="s">
        <v>3638</v>
      </c>
      <c r="F3498" s="1" t="s">
        <v>228</v>
      </c>
      <c r="G3498" s="6" t="s">
        <v>11227</v>
      </c>
      <c r="H3498" s="20" t="s">
        <v>47</v>
      </c>
      <c r="I3498" s="1" t="s">
        <v>31</v>
      </c>
      <c r="J3498" s="1" t="s">
        <v>205</v>
      </c>
      <c r="K3498" s="22">
        <v>45795</v>
      </c>
      <c r="L3498" s="16" t="s">
        <v>11229</v>
      </c>
      <c r="M3498" s="26">
        <v>338.8</v>
      </c>
      <c r="N3498" s="20">
        <v>1</v>
      </c>
      <c r="O3498" s="26">
        <v>338.8</v>
      </c>
      <c r="P3498" s="26">
        <v>120</v>
      </c>
      <c r="Q3498" s="26">
        <v>25.78</v>
      </c>
      <c r="R3498" s="26">
        <v>57.6</v>
      </c>
      <c r="S3498" s="26">
        <v>0</v>
      </c>
      <c r="T3498" s="26">
        <v>24.95</v>
      </c>
      <c r="U3498" s="26">
        <v>110.47</v>
      </c>
      <c r="V3498" s="24">
        <v>0.3261</v>
      </c>
      <c r="W3498" s="1" t="s">
        <v>34</v>
      </c>
      <c r="X3498" s="3"/>
      <c r="Y3498" s="3"/>
      <c r="Z3498" s="5" t="s">
        <v>7980</v>
      </c>
      <c r="AA3498" s="5" t="str">
        <f>VLOOKUP(J3498, sku!B:C, 2, FALSE)</f>
        <v>Travessa Ford - Style - - - Ecosport - - - Preto</v>
      </c>
      <c r="AB3498" s="3" t="str">
        <f>VLOOKUP(J3498, sku!B:BM, 64, FALSE)</f>
        <v>Fabricação</v>
      </c>
      <c r="AC3498" s="3" t="str">
        <f>LEFT(pedidos[[#This Row],[SKU]],3)</f>
        <v>XFO</v>
      </c>
      <c r="AD3498" s="36" t="str" cm="1">
        <f t="array" aca="1" ref="AD3498" ca="1">IFERROR(
  INDEX(
    montadora[Montadora],
    MATCH(TRUE,LEFT(#REF!,NÚCARACT(montadora[SKU Parcial]))=montadora[SKU Parcial],0)
  ),
  ""
)</f>
        <v/>
      </c>
    </row>
    <row r="3499" spans="1:30" customFormat="1" x14ac:dyDescent="0.25">
      <c r="A3499" s="1" t="s">
        <v>6389</v>
      </c>
      <c r="B3499" s="1" t="s">
        <v>6390</v>
      </c>
      <c r="C3499" s="1" t="s">
        <v>6391</v>
      </c>
      <c r="D3499" s="1" t="s">
        <v>27</v>
      </c>
      <c r="E3499" s="1" t="s">
        <v>6392</v>
      </c>
      <c r="F3499" s="1" t="s">
        <v>6393</v>
      </c>
      <c r="G3499" s="6" t="s">
        <v>11227</v>
      </c>
      <c r="H3499" s="20" t="s">
        <v>47</v>
      </c>
      <c r="I3499" s="1" t="s">
        <v>36</v>
      </c>
      <c r="J3499" s="1" t="s">
        <v>6394</v>
      </c>
      <c r="K3499" s="22">
        <v>45796</v>
      </c>
      <c r="L3499" s="16" t="s">
        <v>11229</v>
      </c>
      <c r="M3499" s="26">
        <v>338.8</v>
      </c>
      <c r="N3499" s="20">
        <v>1</v>
      </c>
      <c r="O3499" s="26">
        <v>338.8</v>
      </c>
      <c r="P3499" s="26">
        <v>120</v>
      </c>
      <c r="Q3499" s="26">
        <v>25.78</v>
      </c>
      <c r="R3499" s="26">
        <v>57.6</v>
      </c>
      <c r="S3499" s="26">
        <v>0</v>
      </c>
      <c r="T3499" s="26">
        <v>24.95</v>
      </c>
      <c r="U3499" s="26">
        <v>110.47</v>
      </c>
      <c r="V3499" s="24">
        <v>0.3261</v>
      </c>
      <c r="W3499" s="1" t="s">
        <v>34</v>
      </c>
      <c r="X3499" s="3"/>
      <c r="Y3499" s="3"/>
      <c r="Z3499" s="5" t="s">
        <v>7980</v>
      </c>
      <c r="AA3499" s="5" t="str">
        <f>VLOOKUP(J3499, sku!B:C, 2, FALSE)</f>
        <v>Travessa Chevrolet - Smart - - - Tracker - 2020 A 2023 - Prata</v>
      </c>
      <c r="AB3499" s="3" t="str">
        <f>VLOOKUP(J3499, sku!B:BM, 64, FALSE)</f>
        <v>Fabricação</v>
      </c>
      <c r="AC3499" s="3" t="str">
        <f>LEFT(pedidos[[#This Row],[SKU]],3)</f>
        <v>XGM</v>
      </c>
      <c r="AD3499" s="36" t="str" cm="1">
        <f t="array" aca="1" ref="AD3499" ca="1">IFERROR(
  INDEX(
    montadora[Montadora],
    MATCH(TRUE,LEFT(#REF!,NÚCARACT(montadora[SKU Parcial]))=montadora[SKU Parcial],0)
  ),
  ""
)</f>
        <v/>
      </c>
    </row>
    <row r="3500" spans="1:30" customFormat="1" x14ac:dyDescent="0.25">
      <c r="A3500" s="1" t="s">
        <v>6395</v>
      </c>
      <c r="B3500" s="1" t="s">
        <v>36</v>
      </c>
      <c r="C3500" s="1" t="s">
        <v>719</v>
      </c>
      <c r="D3500" s="1" t="s">
        <v>319</v>
      </c>
      <c r="E3500" s="1" t="s">
        <v>1272</v>
      </c>
      <c r="F3500" s="1" t="s">
        <v>1273</v>
      </c>
      <c r="G3500" s="6" t="s">
        <v>11227</v>
      </c>
      <c r="H3500" s="20" t="s">
        <v>47</v>
      </c>
      <c r="I3500" s="1" t="s">
        <v>36</v>
      </c>
      <c r="J3500" s="1" t="s">
        <v>6396</v>
      </c>
      <c r="K3500" s="22">
        <v>45797</v>
      </c>
      <c r="L3500" s="16" t="s">
        <v>11229</v>
      </c>
      <c r="M3500" s="26">
        <v>338.8</v>
      </c>
      <c r="N3500" s="20">
        <v>1</v>
      </c>
      <c r="O3500" s="26">
        <v>338.8</v>
      </c>
      <c r="P3500" s="26">
        <v>120</v>
      </c>
      <c r="Q3500" s="26">
        <v>25.78</v>
      </c>
      <c r="R3500" s="26">
        <v>57.6</v>
      </c>
      <c r="S3500" s="26">
        <v>0</v>
      </c>
      <c r="T3500" s="26">
        <v>24.95</v>
      </c>
      <c r="U3500" s="26">
        <v>110.47</v>
      </c>
      <c r="V3500" s="24">
        <v>0.3261</v>
      </c>
      <c r="W3500" s="1" t="s">
        <v>34</v>
      </c>
      <c r="X3500" s="3"/>
      <c r="Y3500" s="3"/>
      <c r="Z3500" s="5" t="s">
        <v>7980</v>
      </c>
      <c r="AA3500" s="5" t="str">
        <f>VLOOKUP(J3500, sku!B:C, 2, FALSE)</f>
        <v>Travessa Ford - Smart - - - Ranger - 2013 A 2023 - Preto</v>
      </c>
      <c r="AB3500" s="3" t="str">
        <f>VLOOKUP(J3500, sku!B:BM, 64, FALSE)</f>
        <v>Fabricação</v>
      </c>
      <c r="AC3500" s="3" t="str">
        <f>LEFT(pedidos[[#This Row],[SKU]],3)</f>
        <v>XFD</v>
      </c>
      <c r="AD3500" s="36" t="str" cm="1">
        <f t="array" aca="1" ref="AD3500" ca="1">IFERROR(
  INDEX(
    montadora[Montadora],
    MATCH(TRUE,LEFT(#REF!,NÚCARACT(montadora[SKU Parcial]))=montadora[SKU Parcial],0)
  ),
  ""
)</f>
        <v/>
      </c>
    </row>
    <row r="3501" spans="1:30" customFormat="1" x14ac:dyDescent="0.25">
      <c r="A3501" s="1" t="s">
        <v>6397</v>
      </c>
      <c r="B3501" s="1" t="s">
        <v>6398</v>
      </c>
      <c r="C3501" s="1" t="s">
        <v>6399</v>
      </c>
      <c r="D3501" s="1" t="s">
        <v>27</v>
      </c>
      <c r="E3501" s="1" t="s">
        <v>1069</v>
      </c>
      <c r="F3501" s="1" t="s">
        <v>1070</v>
      </c>
      <c r="G3501" s="6" t="s">
        <v>11227</v>
      </c>
      <c r="H3501" s="20" t="s">
        <v>47</v>
      </c>
      <c r="I3501" s="1" t="s">
        <v>36</v>
      </c>
      <c r="J3501" s="1" t="s">
        <v>6400</v>
      </c>
      <c r="K3501" s="22">
        <v>45799</v>
      </c>
      <c r="L3501" s="16" t="s">
        <v>11229</v>
      </c>
      <c r="M3501" s="26">
        <v>338.8</v>
      </c>
      <c r="N3501" s="20">
        <v>1</v>
      </c>
      <c r="O3501" s="26">
        <v>338.8</v>
      </c>
      <c r="P3501" s="26">
        <v>120</v>
      </c>
      <c r="Q3501" s="26">
        <v>25.78</v>
      </c>
      <c r="R3501" s="26">
        <v>57.6</v>
      </c>
      <c r="S3501" s="26">
        <v>0</v>
      </c>
      <c r="T3501" s="26">
        <v>24.95</v>
      </c>
      <c r="U3501" s="26">
        <v>110.47</v>
      </c>
      <c r="V3501" s="24">
        <v>0.3261</v>
      </c>
      <c r="W3501" s="1" t="s">
        <v>34</v>
      </c>
      <c r="X3501" s="3"/>
      <c r="Y3501" s="3"/>
      <c r="Z3501" s="5" t="s">
        <v>7980</v>
      </c>
      <c r="AA3501" s="5" t="str">
        <f>VLOOKUP(J3501, sku!B:C, 2, FALSE)</f>
        <v>Travessa Volkswagen - Smart - - - Cross-Up - - - Prata</v>
      </c>
      <c r="AB3501" s="3" t="str">
        <f>VLOOKUP(J3501, sku!B:BM, 64, FALSE)</f>
        <v>Fabricação</v>
      </c>
      <c r="AC3501" s="3" t="str">
        <f>LEFT(pedidos[[#This Row],[SKU]],3)</f>
        <v>XVW</v>
      </c>
      <c r="AD3501" s="36" t="str" cm="1">
        <f t="array" aca="1" ref="AD3501" ca="1">IFERROR(
  INDEX(
    montadora[Montadora],
    MATCH(TRUE,LEFT(#REF!,NÚCARACT(montadora[SKU Parcial]))=montadora[SKU Parcial],0)
  ),
  ""
)</f>
        <v/>
      </c>
    </row>
    <row r="3502" spans="1:30" customFormat="1" x14ac:dyDescent="0.25">
      <c r="A3502" s="1" t="s">
        <v>6401</v>
      </c>
      <c r="B3502" s="1" t="s">
        <v>36</v>
      </c>
      <c r="C3502" s="1" t="s">
        <v>350</v>
      </c>
      <c r="D3502" s="1" t="s">
        <v>319</v>
      </c>
      <c r="E3502" s="1" t="s">
        <v>208</v>
      </c>
      <c r="F3502" s="1" t="s">
        <v>209</v>
      </c>
      <c r="G3502" s="6" t="s">
        <v>11227</v>
      </c>
      <c r="H3502" s="20" t="s">
        <v>47</v>
      </c>
      <c r="I3502" s="1" t="s">
        <v>31</v>
      </c>
      <c r="J3502" s="1" t="s">
        <v>210</v>
      </c>
      <c r="K3502" s="22">
        <v>45799</v>
      </c>
      <c r="L3502" s="16" t="s">
        <v>11229</v>
      </c>
      <c r="M3502" s="26">
        <v>338.8</v>
      </c>
      <c r="N3502" s="20">
        <v>1</v>
      </c>
      <c r="O3502" s="26">
        <v>338.8</v>
      </c>
      <c r="P3502" s="26">
        <v>120</v>
      </c>
      <c r="Q3502" s="26">
        <v>25.78</v>
      </c>
      <c r="R3502" s="26">
        <v>57.6</v>
      </c>
      <c r="S3502" s="26">
        <v>0</v>
      </c>
      <c r="T3502" s="26">
        <v>24.95</v>
      </c>
      <c r="U3502" s="26">
        <v>110.47</v>
      </c>
      <c r="V3502" s="24">
        <v>0.3261</v>
      </c>
      <c r="W3502" s="1" t="s">
        <v>34</v>
      </c>
      <c r="X3502" s="3"/>
      <c r="Y3502" s="3"/>
      <c r="Z3502" s="5" t="s">
        <v>7980</v>
      </c>
      <c r="AA3502" s="5" t="str">
        <f>VLOOKUP(J3502, sku!B:C, 2, FALSE)</f>
        <v>Travessa Fiat - Smart - - - Toro - - - Preto</v>
      </c>
      <c r="AB3502" s="3" t="str">
        <f>VLOOKUP(J3502, sku!B:BM, 64, FALSE)</f>
        <v>Fabricação</v>
      </c>
      <c r="AC3502" s="3" t="str">
        <f>LEFT(pedidos[[#This Row],[SKU]],3)</f>
        <v>XFI</v>
      </c>
      <c r="AD3502" s="36" t="str" cm="1">
        <f t="array" aca="1" ref="AD3502" ca="1">IFERROR(
  INDEX(
    montadora[Montadora],
    MATCH(TRUE,LEFT(J3901,NÚCARACT(montadora[SKU Parcial]))=montadora[SKU Parcial],0)
  ),
  ""
)</f>
        <v/>
      </c>
    </row>
    <row r="3503" spans="1:30" customFormat="1" x14ac:dyDescent="0.25">
      <c r="A3503" s="1" t="s">
        <v>6402</v>
      </c>
      <c r="B3503" s="1" t="s">
        <v>36</v>
      </c>
      <c r="C3503" s="1" t="s">
        <v>1663</v>
      </c>
      <c r="D3503" s="1" t="s">
        <v>191</v>
      </c>
      <c r="E3503" s="1" t="s">
        <v>4028</v>
      </c>
      <c r="F3503" s="1" t="s">
        <v>104</v>
      </c>
      <c r="G3503" s="6" t="s">
        <v>11227</v>
      </c>
      <c r="H3503" s="20" t="s">
        <v>47</v>
      </c>
      <c r="I3503" s="1" t="s">
        <v>36</v>
      </c>
      <c r="J3503" s="1" t="s">
        <v>224</v>
      </c>
      <c r="K3503" s="22">
        <v>45800</v>
      </c>
      <c r="L3503" s="16" t="s">
        <v>11229</v>
      </c>
      <c r="M3503" s="26">
        <v>338.8</v>
      </c>
      <c r="N3503" s="20">
        <v>1</v>
      </c>
      <c r="O3503" s="26">
        <v>338.8</v>
      </c>
      <c r="P3503" s="26">
        <v>120</v>
      </c>
      <c r="Q3503" s="26">
        <v>25.78</v>
      </c>
      <c r="R3503" s="26">
        <v>57.6</v>
      </c>
      <c r="S3503" s="26">
        <v>0</v>
      </c>
      <c r="T3503" s="26">
        <v>24.95</v>
      </c>
      <c r="U3503" s="26">
        <v>110.47</v>
      </c>
      <c r="V3503" s="24">
        <v>0.3261</v>
      </c>
      <c r="W3503" s="1" t="s">
        <v>34</v>
      </c>
      <c r="X3503" s="3"/>
      <c r="Y3503" s="3"/>
      <c r="Z3503" s="5" t="s">
        <v>7980</v>
      </c>
      <c r="AA3503" s="5" t="str">
        <f>VLOOKUP(J3503, sku!B:C, 2, FALSE)</f>
        <v>Travessa Chevrolet - Style - - - Trailblazer - - - Prata</v>
      </c>
      <c r="AB3503" s="3" t="str">
        <f>VLOOKUP(J3503, sku!B:BM, 64, FALSE)</f>
        <v>Fabricação</v>
      </c>
      <c r="AC3503" s="3" t="str">
        <f>LEFT(pedidos[[#This Row],[SKU]],3)</f>
        <v>XGM</v>
      </c>
      <c r="AD3503" s="36" t="str" cm="1">
        <f t="array" aca="1" ref="AD3503" ca="1">IFERROR(
  INDEX(
    montadora[Montadora],
    MATCH(TRUE,LEFT(J3902,NÚCARACT(montadora[SKU Parcial]))=montadora[SKU Parcial],0)
  ),
  ""
)</f>
        <v/>
      </c>
    </row>
    <row r="3504" spans="1:30" customFormat="1" x14ac:dyDescent="0.25">
      <c r="A3504" s="1" t="s">
        <v>6403</v>
      </c>
      <c r="B3504" s="1" t="s">
        <v>6404</v>
      </c>
      <c r="C3504" s="1" t="s">
        <v>6405</v>
      </c>
      <c r="D3504" s="1" t="s">
        <v>191</v>
      </c>
      <c r="E3504" s="1" t="s">
        <v>1057</v>
      </c>
      <c r="F3504" s="1" t="s">
        <v>1058</v>
      </c>
      <c r="G3504" s="6" t="s">
        <v>11227</v>
      </c>
      <c r="H3504" s="20" t="s">
        <v>47</v>
      </c>
      <c r="I3504" s="1" t="s">
        <v>31</v>
      </c>
      <c r="J3504" s="1" t="s">
        <v>179</v>
      </c>
      <c r="K3504" s="22">
        <v>45800</v>
      </c>
      <c r="L3504" s="16" t="s">
        <v>11229</v>
      </c>
      <c r="M3504" s="26">
        <v>338.8</v>
      </c>
      <c r="N3504" s="20">
        <v>1</v>
      </c>
      <c r="O3504" s="26">
        <v>338.8</v>
      </c>
      <c r="P3504" s="26">
        <v>120</v>
      </c>
      <c r="Q3504" s="26">
        <v>25.78</v>
      </c>
      <c r="R3504" s="26">
        <v>57.6</v>
      </c>
      <c r="S3504" s="26">
        <v>0</v>
      </c>
      <c r="T3504" s="26">
        <v>24.95</v>
      </c>
      <c r="U3504" s="26">
        <v>110.47</v>
      </c>
      <c r="V3504" s="24">
        <v>0.3261</v>
      </c>
      <c r="W3504" s="1" t="s">
        <v>34</v>
      </c>
      <c r="X3504" s="3"/>
      <c r="Y3504" s="3"/>
      <c r="Z3504" s="5" t="s">
        <v>7980</v>
      </c>
      <c r="AA3504" s="5" t="str">
        <f>VLOOKUP(J3504, sku!B:C, 2, FALSE)</f>
        <v>Travessa Jeep - Smart - - - Renegade - 2016 A 2025 - Preto</v>
      </c>
      <c r="AB3504" s="3" t="str">
        <f>VLOOKUP(J3504, sku!B:BM, 64, FALSE)</f>
        <v>Fabricação</v>
      </c>
      <c r="AC3504" s="3" t="str">
        <f>LEFT(pedidos[[#This Row],[SKU]],3)</f>
        <v>XJP</v>
      </c>
      <c r="AD3504" s="36" t="str" cm="1">
        <f t="array" aca="1" ref="AD3504" ca="1">IFERROR(
  INDEX(
    montadora[Montadora],
    MATCH(TRUE,LEFT(#REF!,NÚCARACT(montadora[SKU Parcial]))=montadora[SKU Parcial],0)
  ),
  ""
)</f>
        <v/>
      </c>
    </row>
    <row r="3505" spans="1:30" customFormat="1" x14ac:dyDescent="0.25">
      <c r="A3505" s="1" t="s">
        <v>6406</v>
      </c>
      <c r="B3505" s="1" t="s">
        <v>6407</v>
      </c>
      <c r="C3505" s="1" t="s">
        <v>6408</v>
      </c>
      <c r="D3505" s="1" t="s">
        <v>27</v>
      </c>
      <c r="E3505" s="1" t="s">
        <v>203</v>
      </c>
      <c r="F3505" s="1" t="s">
        <v>204</v>
      </c>
      <c r="G3505" s="6" t="s">
        <v>11227</v>
      </c>
      <c r="H3505" s="20" t="s">
        <v>47</v>
      </c>
      <c r="I3505" s="1" t="s">
        <v>31</v>
      </c>
      <c r="J3505" s="1" t="s">
        <v>241</v>
      </c>
      <c r="K3505" s="22">
        <v>45800</v>
      </c>
      <c r="L3505" s="16" t="s">
        <v>11229</v>
      </c>
      <c r="M3505" s="26">
        <v>338.8</v>
      </c>
      <c r="N3505" s="20">
        <v>1</v>
      </c>
      <c r="O3505" s="26">
        <v>338.8</v>
      </c>
      <c r="P3505" s="26">
        <v>120</v>
      </c>
      <c r="Q3505" s="26">
        <v>25.78</v>
      </c>
      <c r="R3505" s="26">
        <v>57.6</v>
      </c>
      <c r="S3505" s="26">
        <v>0</v>
      </c>
      <c r="T3505" s="26">
        <v>24.95</v>
      </c>
      <c r="U3505" s="26">
        <v>110.47</v>
      </c>
      <c r="V3505" s="24">
        <v>0.3261</v>
      </c>
      <c r="W3505" s="1" t="s">
        <v>34</v>
      </c>
      <c r="X3505" s="3"/>
      <c r="Y3505" s="3"/>
      <c r="Z3505" s="5" t="s">
        <v>7980</v>
      </c>
      <c r="AA3505" s="5" t="str">
        <f>VLOOKUP(J3505, sku!B:C, 2, FALSE)</f>
        <v>Travessa Ford - Style - - - Ecosport - - - Prata</v>
      </c>
      <c r="AB3505" s="3" t="str">
        <f>VLOOKUP(J3505, sku!B:BM, 64, FALSE)</f>
        <v>Fabricação</v>
      </c>
      <c r="AC3505" s="3" t="str">
        <f>LEFT(pedidos[[#This Row],[SKU]],3)</f>
        <v>XFO</v>
      </c>
      <c r="AD3505" s="36" t="str" cm="1">
        <f t="array" aca="1" ref="AD3505" ca="1">IFERROR(
  INDEX(
    montadora[Montadora],
    MATCH(TRUE,LEFT(J3903,NÚCARACT(montadora[SKU Parcial]))=montadora[SKU Parcial],0)
  ),
  ""
)</f>
        <v/>
      </c>
    </row>
    <row r="3506" spans="1:30" customFormat="1" x14ac:dyDescent="0.25">
      <c r="A3506" s="1" t="s">
        <v>6409</v>
      </c>
      <c r="B3506" s="1" t="s">
        <v>6410</v>
      </c>
      <c r="C3506" s="1" t="s">
        <v>6411</v>
      </c>
      <c r="D3506" s="1" t="s">
        <v>38</v>
      </c>
      <c r="E3506" s="1" t="s">
        <v>4034</v>
      </c>
      <c r="F3506" s="1" t="s">
        <v>3461</v>
      </c>
      <c r="G3506" s="6" t="s">
        <v>11227</v>
      </c>
      <c r="H3506" s="20" t="s">
        <v>47</v>
      </c>
      <c r="I3506" s="1" t="s">
        <v>36</v>
      </c>
      <c r="J3506" s="1" t="s">
        <v>6341</v>
      </c>
      <c r="K3506" s="22">
        <v>45800</v>
      </c>
      <c r="L3506" s="16" t="s">
        <v>11229</v>
      </c>
      <c r="M3506" s="26">
        <v>338.8</v>
      </c>
      <c r="N3506" s="20">
        <v>1</v>
      </c>
      <c r="O3506" s="26">
        <v>338.8</v>
      </c>
      <c r="P3506" s="26">
        <v>120</v>
      </c>
      <c r="Q3506" s="26">
        <v>25.78</v>
      </c>
      <c r="R3506" s="26">
        <v>57.6</v>
      </c>
      <c r="S3506" s="26">
        <v>0</v>
      </c>
      <c r="T3506" s="26">
        <v>24.95</v>
      </c>
      <c r="U3506" s="26">
        <v>110.47</v>
      </c>
      <c r="V3506" s="24">
        <v>0.3261</v>
      </c>
      <c r="W3506" s="1" t="s">
        <v>34</v>
      </c>
      <c r="X3506" s="3"/>
      <c r="Y3506" s="3"/>
      <c r="Z3506" s="5" t="s">
        <v>7980</v>
      </c>
      <c r="AA3506" s="5" t="str">
        <f>VLOOKUP(J3506, sku!B:C, 2, FALSE)</f>
        <v>Travessa Mitsubishi - Smart - - - Pajero Full - 2006 A 2019 - Preto</v>
      </c>
      <c r="AB3506" s="3" t="str">
        <f>VLOOKUP(J3506, sku!B:BM, 64, FALSE)</f>
        <v>Fabricação</v>
      </c>
      <c r="AC3506" s="3" t="str">
        <f>LEFT(pedidos[[#This Row],[SKU]],3)</f>
        <v>XMT</v>
      </c>
      <c r="AD3506" s="36" t="str" cm="1">
        <f t="array" aca="1" ref="AD3506" ca="1">IFERROR(
  INDEX(
    montadora[Montadora],
    MATCH(TRUE,LEFT(J3904,NÚCARACT(montadora[SKU Parcial]))=montadora[SKU Parcial],0)
  ),
  ""
)</f>
        <v/>
      </c>
    </row>
    <row r="3507" spans="1:30" customFormat="1" x14ac:dyDescent="0.25">
      <c r="A3507" s="1" t="s">
        <v>6412</v>
      </c>
      <c r="B3507" s="1" t="s">
        <v>6413</v>
      </c>
      <c r="C3507" s="1" t="s">
        <v>6414</v>
      </c>
      <c r="D3507" s="1" t="s">
        <v>319</v>
      </c>
      <c r="E3507" s="1" t="s">
        <v>203</v>
      </c>
      <c r="F3507" s="1" t="s">
        <v>204</v>
      </c>
      <c r="G3507" s="6" t="s">
        <v>11227</v>
      </c>
      <c r="H3507" s="20" t="s">
        <v>47</v>
      </c>
      <c r="I3507" s="1" t="s">
        <v>31</v>
      </c>
      <c r="J3507" s="1" t="s">
        <v>618</v>
      </c>
      <c r="K3507" s="22">
        <v>45802</v>
      </c>
      <c r="L3507" s="16" t="s">
        <v>11229</v>
      </c>
      <c r="M3507" s="26">
        <v>338.8</v>
      </c>
      <c r="N3507" s="20">
        <v>1</v>
      </c>
      <c r="O3507" s="26">
        <v>338.8</v>
      </c>
      <c r="P3507" s="26">
        <v>120</v>
      </c>
      <c r="Q3507" s="26">
        <v>25.78</v>
      </c>
      <c r="R3507" s="26">
        <v>57.6</v>
      </c>
      <c r="S3507" s="26">
        <v>0</v>
      </c>
      <c r="T3507" s="26">
        <v>24.95</v>
      </c>
      <c r="U3507" s="26">
        <v>110.47</v>
      </c>
      <c r="V3507" s="24">
        <v>0.3261</v>
      </c>
      <c r="W3507" s="1" t="s">
        <v>34</v>
      </c>
      <c r="X3507" s="3"/>
      <c r="Y3507" s="3"/>
      <c r="Z3507" s="5" t="s">
        <v>7980</v>
      </c>
      <c r="AA3507" s="5" t="str">
        <f>VLOOKUP(J3507, sku!B:C, 2, FALSE)</f>
        <v>Travessa Nissan - Style - - - Kicks - - - Preto</v>
      </c>
      <c r="AB3507" s="3" t="str">
        <f>VLOOKUP(J3507, sku!B:BM, 64, FALSE)</f>
        <v>Fabricação</v>
      </c>
      <c r="AC3507" s="3" t="str">
        <f>LEFT(pedidos[[#This Row],[SKU]],3)</f>
        <v>XNS</v>
      </c>
      <c r="AD3507" s="36" t="str" cm="1">
        <f t="array" aca="1" ref="AD3507" ca="1">IFERROR(
  INDEX(
    montadora[Montadora],
    MATCH(TRUE,LEFT(J3905,NÚCARACT(montadora[SKU Parcial]))=montadora[SKU Parcial],0)
  ),
  ""
)</f>
        <v/>
      </c>
    </row>
    <row r="3508" spans="1:30" customFormat="1" x14ac:dyDescent="0.25">
      <c r="A3508" s="1" t="s">
        <v>6415</v>
      </c>
      <c r="B3508" s="1" t="s">
        <v>36</v>
      </c>
      <c r="C3508" s="1" t="s">
        <v>6416</v>
      </c>
      <c r="D3508" s="1" t="s">
        <v>27</v>
      </c>
      <c r="E3508" s="1" t="s">
        <v>213</v>
      </c>
      <c r="F3508" s="1" t="s">
        <v>214</v>
      </c>
      <c r="G3508" s="6" t="s">
        <v>11227</v>
      </c>
      <c r="H3508" s="20" t="s">
        <v>47</v>
      </c>
      <c r="I3508" s="1" t="s">
        <v>36</v>
      </c>
      <c r="J3508" s="1" t="s">
        <v>215</v>
      </c>
      <c r="K3508" s="22">
        <v>45805</v>
      </c>
      <c r="L3508" s="16" t="s">
        <v>11229</v>
      </c>
      <c r="M3508" s="26">
        <v>338.8</v>
      </c>
      <c r="N3508" s="20">
        <v>1</v>
      </c>
      <c r="O3508" s="26">
        <v>338.8</v>
      </c>
      <c r="P3508" s="26">
        <v>120</v>
      </c>
      <c r="Q3508" s="26">
        <v>25.78</v>
      </c>
      <c r="R3508" s="26">
        <v>57.6</v>
      </c>
      <c r="S3508" s="26">
        <v>0</v>
      </c>
      <c r="T3508" s="26">
        <v>24.95</v>
      </c>
      <c r="U3508" s="26">
        <v>110.47</v>
      </c>
      <c r="V3508" s="24">
        <v>0.3261</v>
      </c>
      <c r="W3508" s="1" t="s">
        <v>34</v>
      </c>
      <c r="X3508" s="3"/>
      <c r="Y3508" s="3"/>
      <c r="Z3508" s="5" t="s">
        <v>7980</v>
      </c>
      <c r="AA3508" s="5" t="str">
        <f>VLOOKUP(J3508, sku!B:C, 2, FALSE)</f>
        <v>Travessa Ford - Smart - - - Bronco - 2020 A 2024 - Preto</v>
      </c>
      <c r="AB3508" s="3" t="str">
        <f>VLOOKUP(J3508, sku!B:BM, 64, FALSE)</f>
        <v>Fabricação</v>
      </c>
      <c r="AC3508" s="3" t="str">
        <f>LEFT(pedidos[[#This Row],[SKU]],3)</f>
        <v>XFD</v>
      </c>
      <c r="AD3508" s="36" t="str" cm="1">
        <f t="array" aca="1" ref="AD3508" ca="1">IFERROR(
  INDEX(
    montadora[Montadora],
    MATCH(TRUE,LEFT(J3906,NÚCARACT(montadora[SKU Parcial]))=montadora[SKU Parcial],0)
  ),
  ""
)</f>
        <v/>
      </c>
    </row>
    <row r="3509" spans="1:30" customFormat="1" x14ac:dyDescent="0.25">
      <c r="A3509" s="1" t="s">
        <v>6417</v>
      </c>
      <c r="B3509" s="1" t="s">
        <v>6418</v>
      </c>
      <c r="C3509" s="1" t="s">
        <v>6419</v>
      </c>
      <c r="D3509" s="1" t="s">
        <v>45</v>
      </c>
      <c r="E3509" s="1" t="s">
        <v>1017</v>
      </c>
      <c r="F3509" s="1" t="s">
        <v>1018</v>
      </c>
      <c r="G3509" s="6" t="s">
        <v>11227</v>
      </c>
      <c r="H3509" s="20" t="s">
        <v>47</v>
      </c>
      <c r="I3509" s="1" t="s">
        <v>36</v>
      </c>
      <c r="J3509" s="1" t="s">
        <v>758</v>
      </c>
      <c r="K3509" s="22">
        <v>45806</v>
      </c>
      <c r="L3509" s="16" t="s">
        <v>11229</v>
      </c>
      <c r="M3509" s="26">
        <v>338.8</v>
      </c>
      <c r="N3509" s="20">
        <v>1</v>
      </c>
      <c r="O3509" s="26">
        <v>338.8</v>
      </c>
      <c r="P3509" s="26">
        <v>120</v>
      </c>
      <c r="Q3509" s="26">
        <v>25.78</v>
      </c>
      <c r="R3509" s="26">
        <v>57.6</v>
      </c>
      <c r="S3509" s="26">
        <v>0</v>
      </c>
      <c r="T3509" s="26">
        <v>24.95</v>
      </c>
      <c r="U3509" s="26">
        <v>110.47</v>
      </c>
      <c r="V3509" s="24">
        <v>0.3261</v>
      </c>
      <c r="W3509" s="1" t="s">
        <v>34</v>
      </c>
      <c r="X3509" s="3"/>
      <c r="Y3509" s="3"/>
      <c r="Z3509" s="5" t="s">
        <v>7980</v>
      </c>
      <c r="AA3509" s="5" t="str">
        <f>VLOOKUP(J3509, sku!B:C, 2, FALSE)</f>
        <v>Travessa Mitsubishi - Tubular - - - Pajero Sport - - - Prata</v>
      </c>
      <c r="AB3509" s="3" t="str">
        <f>VLOOKUP(J3509, sku!B:BM, 64, FALSE)</f>
        <v>Fabricação</v>
      </c>
      <c r="AC3509" s="3" t="str">
        <f>LEFT(pedidos[[#This Row],[SKU]],3)</f>
        <v>XMT</v>
      </c>
      <c r="AD3509" s="36" t="str" cm="1">
        <f t="array" aca="1" ref="AD3509" ca="1">IFERROR(
  INDEX(
    montadora[Montadora],
    MATCH(TRUE,LEFT(J3907,NÚCARACT(montadora[SKU Parcial]))=montadora[SKU Parcial],0)
  ),
  ""
)</f>
        <v/>
      </c>
    </row>
    <row r="3510" spans="1:30" customFormat="1" x14ac:dyDescent="0.25">
      <c r="A3510" s="1" t="s">
        <v>6420</v>
      </c>
      <c r="B3510" s="1" t="s">
        <v>6421</v>
      </c>
      <c r="C3510" s="1" t="s">
        <v>6422</v>
      </c>
      <c r="D3510" s="1" t="s">
        <v>27</v>
      </c>
      <c r="E3510" s="1" t="s">
        <v>6423</v>
      </c>
      <c r="F3510" s="1" t="s">
        <v>6424</v>
      </c>
      <c r="G3510" s="6" t="s">
        <v>11227</v>
      </c>
      <c r="H3510" s="20" t="s">
        <v>47</v>
      </c>
      <c r="I3510" s="1" t="s">
        <v>31</v>
      </c>
      <c r="J3510" s="1" t="s">
        <v>249</v>
      </c>
      <c r="K3510" s="22">
        <v>45806</v>
      </c>
      <c r="L3510" s="16" t="s">
        <v>11229</v>
      </c>
      <c r="M3510" s="26">
        <v>338.8</v>
      </c>
      <c r="N3510" s="20">
        <v>1</v>
      </c>
      <c r="O3510" s="26">
        <v>338.8</v>
      </c>
      <c r="P3510" s="26">
        <v>120</v>
      </c>
      <c r="Q3510" s="26">
        <v>25.78</v>
      </c>
      <c r="R3510" s="26">
        <v>57.6</v>
      </c>
      <c r="S3510" s="26">
        <v>0</v>
      </c>
      <c r="T3510" s="26">
        <v>24.95</v>
      </c>
      <c r="U3510" s="26">
        <v>110.47</v>
      </c>
      <c r="V3510" s="24">
        <v>0.3261</v>
      </c>
      <c r="W3510" s="1" t="s">
        <v>34</v>
      </c>
      <c r="X3510" s="3"/>
      <c r="Y3510" s="3"/>
      <c r="Z3510" s="5" t="s">
        <v>7980</v>
      </c>
      <c r="AA3510" s="5" t="str">
        <f>VLOOKUP(J3510, sku!B:C, 2, FALSE)</f>
        <v>Travessa Fiat - Smart - - - Strada - 2020+ - Preto</v>
      </c>
      <c r="AB3510" s="3" t="str">
        <f>VLOOKUP(J3510, sku!B:BM, 64, FALSE)</f>
        <v>Fabricação</v>
      </c>
      <c r="AC3510" s="3" t="str">
        <f>LEFT(pedidos[[#This Row],[SKU]],3)</f>
        <v>XFI</v>
      </c>
      <c r="AD3510" s="36" t="str" cm="1">
        <f t="array" aca="1" ref="AD3510" ca="1">IFERROR(
  INDEX(
    montadora[Montadora],
    MATCH(TRUE,LEFT(J3908,NÚCARACT(montadora[SKU Parcial]))=montadora[SKU Parcial],0)
  ),
  ""
)</f>
        <v/>
      </c>
    </row>
    <row r="3511" spans="1:30" customFormat="1" x14ac:dyDescent="0.25">
      <c r="A3511" s="1" t="s">
        <v>6425</v>
      </c>
      <c r="B3511" s="1" t="s">
        <v>36</v>
      </c>
      <c r="C3511" s="1" t="s">
        <v>6426</v>
      </c>
      <c r="D3511" s="1" t="s">
        <v>188</v>
      </c>
      <c r="E3511" s="1" t="s">
        <v>208</v>
      </c>
      <c r="F3511" s="1" t="s">
        <v>209</v>
      </c>
      <c r="G3511" s="6" t="s">
        <v>11227</v>
      </c>
      <c r="H3511" s="20" t="s">
        <v>47</v>
      </c>
      <c r="I3511" s="1" t="s">
        <v>31</v>
      </c>
      <c r="J3511" s="1" t="s">
        <v>210</v>
      </c>
      <c r="K3511" s="22">
        <v>45807</v>
      </c>
      <c r="L3511" s="16" t="s">
        <v>11229</v>
      </c>
      <c r="M3511" s="26">
        <v>338.8</v>
      </c>
      <c r="N3511" s="20">
        <v>1</v>
      </c>
      <c r="O3511" s="26">
        <v>338.8</v>
      </c>
      <c r="P3511" s="26">
        <v>120</v>
      </c>
      <c r="Q3511" s="26">
        <v>25.78</v>
      </c>
      <c r="R3511" s="26">
        <v>57.6</v>
      </c>
      <c r="S3511" s="26">
        <v>0</v>
      </c>
      <c r="T3511" s="26">
        <v>24.95</v>
      </c>
      <c r="U3511" s="26">
        <v>110.47</v>
      </c>
      <c r="V3511" s="24">
        <v>0.3261</v>
      </c>
      <c r="W3511" s="1" t="s">
        <v>34</v>
      </c>
      <c r="X3511" s="3"/>
      <c r="Y3511" s="3"/>
      <c r="Z3511" s="5" t="s">
        <v>7980</v>
      </c>
      <c r="AA3511" s="5" t="str">
        <f>VLOOKUP(J3511, sku!B:C, 2, FALSE)</f>
        <v>Travessa Fiat - Smart - - - Toro - - - Preto</v>
      </c>
      <c r="AB3511" s="3" t="str">
        <f>VLOOKUP(J3511, sku!B:BM, 64, FALSE)</f>
        <v>Fabricação</v>
      </c>
      <c r="AC3511" s="3" t="str">
        <f>LEFT(pedidos[[#This Row],[SKU]],3)</f>
        <v>XFI</v>
      </c>
      <c r="AD3511" s="36" t="str" cm="1">
        <f t="array" aca="1" ref="AD3511" ca="1">IFERROR(
  INDEX(
    montadora[Montadora],
    MATCH(TRUE,LEFT(J3909,NÚCARACT(montadora[SKU Parcial]))=montadora[SKU Parcial],0)
  ),
  ""
)</f>
        <v/>
      </c>
    </row>
    <row r="3512" spans="1:30" customFormat="1" x14ac:dyDescent="0.25">
      <c r="A3512" s="1" t="s">
        <v>6427</v>
      </c>
      <c r="B3512" s="1" t="s">
        <v>6428</v>
      </c>
      <c r="C3512" s="1" t="s">
        <v>6429</v>
      </c>
      <c r="D3512" s="1" t="s">
        <v>138</v>
      </c>
      <c r="E3512" s="1" t="s">
        <v>86</v>
      </c>
      <c r="F3512" s="1" t="s">
        <v>87</v>
      </c>
      <c r="G3512" s="6" t="s">
        <v>11227</v>
      </c>
      <c r="H3512" s="20" t="s">
        <v>47</v>
      </c>
      <c r="I3512" s="1" t="s">
        <v>31</v>
      </c>
      <c r="J3512" s="1" t="s">
        <v>1150</v>
      </c>
      <c r="K3512" s="22">
        <v>45783</v>
      </c>
      <c r="L3512" s="16" t="s">
        <v>11229</v>
      </c>
      <c r="M3512" s="26">
        <v>337.8</v>
      </c>
      <c r="N3512" s="20">
        <v>1</v>
      </c>
      <c r="O3512" s="26">
        <v>337.8</v>
      </c>
      <c r="P3512" s="26">
        <v>120</v>
      </c>
      <c r="Q3512" s="26">
        <v>25.71</v>
      </c>
      <c r="R3512" s="26">
        <v>57.43</v>
      </c>
      <c r="S3512" s="26">
        <v>0</v>
      </c>
      <c r="T3512" s="26">
        <v>24.95</v>
      </c>
      <c r="U3512" s="26">
        <v>109.71</v>
      </c>
      <c r="V3512" s="24">
        <v>0.32479999999999998</v>
      </c>
      <c r="W3512" s="1" t="s">
        <v>34</v>
      </c>
      <c r="X3512" s="3"/>
      <c r="Y3512" s="3"/>
      <c r="Z3512" s="5" t="s">
        <v>7980</v>
      </c>
      <c r="AA3512" s="5" t="str">
        <f>VLOOKUP(J3512, sku!B:C, 2, FALSE)</f>
        <v>Travessa Fiat - Style - - - Argo Trekking - - - Preto</v>
      </c>
      <c r="AB3512" s="3" t="str">
        <f>VLOOKUP(J3512, sku!B:BM, 64, FALSE)</f>
        <v>Fabricação</v>
      </c>
      <c r="AC3512" s="3" t="str">
        <f>LEFT(pedidos[[#This Row],[SKU]],3)</f>
        <v>XFI</v>
      </c>
      <c r="AD3512" s="36" t="str" cm="1">
        <f t="array" aca="1" ref="AD3512" ca="1">IFERROR(
  INDEX(
    montadora[Montadora],
    MATCH(TRUE,LEFT(J3912,NÚCARACT(montadora[SKU Parcial]))=montadora[SKU Parcial],0)
  ),
  ""
)</f>
        <v/>
      </c>
    </row>
    <row r="3513" spans="1:30" customFormat="1" x14ac:dyDescent="0.25">
      <c r="A3513" s="1" t="s">
        <v>6430</v>
      </c>
      <c r="B3513" s="1" t="s">
        <v>36</v>
      </c>
      <c r="C3513" s="1" t="s">
        <v>579</v>
      </c>
      <c r="D3513" s="1" t="s">
        <v>420</v>
      </c>
      <c r="E3513" s="1" t="s">
        <v>86</v>
      </c>
      <c r="F3513" s="1" t="s">
        <v>87</v>
      </c>
      <c r="G3513" s="6" t="s">
        <v>11227</v>
      </c>
      <c r="H3513" s="20" t="s">
        <v>47</v>
      </c>
      <c r="I3513" s="1" t="s">
        <v>31</v>
      </c>
      <c r="J3513" s="1" t="s">
        <v>611</v>
      </c>
      <c r="K3513" s="22">
        <v>45783</v>
      </c>
      <c r="L3513" s="16" t="s">
        <v>11229</v>
      </c>
      <c r="M3513" s="26">
        <v>337.8</v>
      </c>
      <c r="N3513" s="20">
        <v>1</v>
      </c>
      <c r="O3513" s="26">
        <v>337.8</v>
      </c>
      <c r="P3513" s="26">
        <v>120</v>
      </c>
      <c r="Q3513" s="26">
        <v>25.71</v>
      </c>
      <c r="R3513" s="26">
        <v>57.43</v>
      </c>
      <c r="S3513" s="26">
        <v>0</v>
      </c>
      <c r="T3513" s="26">
        <v>24.95</v>
      </c>
      <c r="U3513" s="26">
        <v>109.71</v>
      </c>
      <c r="V3513" s="24">
        <v>0.32479999999999998</v>
      </c>
      <c r="W3513" s="1" t="s">
        <v>34</v>
      </c>
      <c r="X3513" s="3"/>
      <c r="Y3513" s="3"/>
      <c r="Z3513" s="5" t="s">
        <v>7980</v>
      </c>
      <c r="AA3513" s="5" t="str">
        <f>VLOOKUP(J3513, sku!B:C, 2, FALSE)</f>
        <v>Travessa Chevrolet - Style - - - Spin - - - Prata</v>
      </c>
      <c r="AB3513" s="3" t="str">
        <f>VLOOKUP(J3513, sku!B:BM, 64, FALSE)</f>
        <v>Fabricação</v>
      </c>
      <c r="AC3513" s="3" t="str">
        <f>LEFT(pedidos[[#This Row],[SKU]],3)</f>
        <v>XGM</v>
      </c>
      <c r="AD3513" s="36" t="str" cm="1">
        <f t="array" aca="1" ref="AD3513" ca="1">IFERROR(
  INDEX(
    montadora[Montadora],
    MATCH(TRUE,LEFT(J3913,NÚCARACT(montadora[SKU Parcial]))=montadora[SKU Parcial],0)
  ),
  ""
)</f>
        <v/>
      </c>
    </row>
    <row r="3514" spans="1:30" customFormat="1" x14ac:dyDescent="0.25">
      <c r="A3514" s="1" t="s">
        <v>6431</v>
      </c>
      <c r="B3514" s="1" t="s">
        <v>36</v>
      </c>
      <c r="C3514" s="1" t="s">
        <v>6432</v>
      </c>
      <c r="D3514" s="1" t="s">
        <v>358</v>
      </c>
      <c r="E3514" s="1" t="s">
        <v>86</v>
      </c>
      <c r="F3514" s="1" t="s">
        <v>87</v>
      </c>
      <c r="G3514" s="6" t="s">
        <v>11227</v>
      </c>
      <c r="H3514" s="20" t="s">
        <v>47</v>
      </c>
      <c r="I3514" s="1" t="s">
        <v>31</v>
      </c>
      <c r="J3514" s="1" t="s">
        <v>1639</v>
      </c>
      <c r="K3514" s="22">
        <v>45785</v>
      </c>
      <c r="L3514" s="16" t="s">
        <v>11229</v>
      </c>
      <c r="M3514" s="26">
        <v>337.8</v>
      </c>
      <c r="N3514" s="20">
        <v>1</v>
      </c>
      <c r="O3514" s="26">
        <v>337.8</v>
      </c>
      <c r="P3514" s="26">
        <v>120</v>
      </c>
      <c r="Q3514" s="26">
        <v>25.71</v>
      </c>
      <c r="R3514" s="26">
        <v>57.43</v>
      </c>
      <c r="S3514" s="26">
        <v>0</v>
      </c>
      <c r="T3514" s="26">
        <v>24.95</v>
      </c>
      <c r="U3514" s="26">
        <v>109.71</v>
      </c>
      <c r="V3514" s="24">
        <v>0.32479999999999998</v>
      </c>
      <c r="W3514" s="1" t="s">
        <v>34</v>
      </c>
      <c r="X3514" s="3"/>
      <c r="Y3514" s="3"/>
      <c r="Z3514" s="5" t="s">
        <v>7980</v>
      </c>
      <c r="AA3514" s="5" t="str">
        <f>VLOOKUP(J3514, sku!B:C, 2, FALSE)</f>
        <v>Travessa Fiat - Style - - - Pulse - - - Preto</v>
      </c>
      <c r="AB3514" s="3" t="str">
        <f>VLOOKUP(J3514, sku!B:BM, 64, FALSE)</f>
        <v>Fabricação</v>
      </c>
      <c r="AC3514" s="3" t="str">
        <f>LEFT(pedidos[[#This Row],[SKU]],3)</f>
        <v>XFI</v>
      </c>
      <c r="AD3514" s="36" t="str" cm="1">
        <f t="array" aca="1" ref="AD3514" ca="1">IFERROR(
  INDEX(
    montadora[Montadora],
    MATCH(TRUE,LEFT(J3914,NÚCARACT(montadora[SKU Parcial]))=montadora[SKU Parcial],0)
  ),
  ""
)</f>
        <v/>
      </c>
    </row>
    <row r="3515" spans="1:30" customFormat="1" x14ac:dyDescent="0.25">
      <c r="A3515" s="1" t="s">
        <v>6433</v>
      </c>
      <c r="B3515" s="1" t="s">
        <v>6434</v>
      </c>
      <c r="C3515" s="1" t="s">
        <v>6435</v>
      </c>
      <c r="D3515" s="1" t="s">
        <v>188</v>
      </c>
      <c r="E3515" s="1" t="s">
        <v>4101</v>
      </c>
      <c r="F3515" s="1" t="s">
        <v>113</v>
      </c>
      <c r="G3515" s="6" t="s">
        <v>11227</v>
      </c>
      <c r="H3515" s="20" t="s">
        <v>47</v>
      </c>
      <c r="I3515" s="1" t="s">
        <v>36</v>
      </c>
      <c r="J3515" s="1" t="s">
        <v>114</v>
      </c>
      <c r="K3515" s="22">
        <v>45787</v>
      </c>
      <c r="L3515" s="16" t="s">
        <v>11229</v>
      </c>
      <c r="M3515" s="26">
        <v>337.8</v>
      </c>
      <c r="N3515" s="20">
        <v>1</v>
      </c>
      <c r="O3515" s="26">
        <v>337.8</v>
      </c>
      <c r="P3515" s="26">
        <v>120</v>
      </c>
      <c r="Q3515" s="26">
        <v>25.71</v>
      </c>
      <c r="R3515" s="26">
        <v>57.43</v>
      </c>
      <c r="S3515" s="26">
        <v>0</v>
      </c>
      <c r="T3515" s="26">
        <v>24.95</v>
      </c>
      <c r="U3515" s="26">
        <v>109.71</v>
      </c>
      <c r="V3515" s="24">
        <v>0.32479999999999998</v>
      </c>
      <c r="W3515" s="1" t="s">
        <v>34</v>
      </c>
      <c r="X3515" s="3"/>
      <c r="Y3515" s="3"/>
      <c r="Z3515" s="5" t="s">
        <v>7980</v>
      </c>
      <c r="AA3515" s="5" t="str">
        <f>VLOOKUP(J3515, sku!B:C, 2, FALSE)</f>
        <v>Travessa Nissan - Tubular - - - Frontier - 2003 A 2016 - Preto</v>
      </c>
      <c r="AB3515" s="3" t="str">
        <f>VLOOKUP(J3515, sku!B:BM, 64, FALSE)</f>
        <v>Fabricação</v>
      </c>
      <c r="AC3515" s="3" t="str">
        <f>LEFT(pedidos[[#This Row],[SKU]],3)</f>
        <v>XNS</v>
      </c>
      <c r="AD3515" s="36" t="str" cm="1">
        <f t="array" aca="1" ref="AD3515" ca="1">IFERROR(
  INDEX(
    montadora[Montadora],
    MATCH(TRUE,LEFT(J3915,NÚCARACT(montadora[SKU Parcial]))=montadora[SKU Parcial],0)
  ),
  ""
)</f>
        <v/>
      </c>
    </row>
    <row r="3516" spans="1:30" customFormat="1" x14ac:dyDescent="0.25">
      <c r="A3516" s="1" t="s">
        <v>6436</v>
      </c>
      <c r="B3516" s="1" t="s">
        <v>6437</v>
      </c>
      <c r="C3516" s="1" t="s">
        <v>6438</v>
      </c>
      <c r="D3516" s="1" t="s">
        <v>420</v>
      </c>
      <c r="E3516" s="1" t="s">
        <v>86</v>
      </c>
      <c r="F3516" s="1" t="s">
        <v>87</v>
      </c>
      <c r="G3516" s="6" t="s">
        <v>11227</v>
      </c>
      <c r="H3516" s="20" t="s">
        <v>47</v>
      </c>
      <c r="I3516" s="1" t="s">
        <v>36</v>
      </c>
      <c r="J3516" s="1" t="s">
        <v>1639</v>
      </c>
      <c r="K3516" s="22">
        <v>45789</v>
      </c>
      <c r="L3516" s="16" t="s">
        <v>11229</v>
      </c>
      <c r="M3516" s="26">
        <v>337.8</v>
      </c>
      <c r="N3516" s="20">
        <v>1</v>
      </c>
      <c r="O3516" s="26">
        <v>337.8</v>
      </c>
      <c r="P3516" s="26">
        <v>120</v>
      </c>
      <c r="Q3516" s="26">
        <v>25.71</v>
      </c>
      <c r="R3516" s="26">
        <v>57.43</v>
      </c>
      <c r="S3516" s="26">
        <v>0</v>
      </c>
      <c r="T3516" s="26">
        <v>24.95</v>
      </c>
      <c r="U3516" s="26">
        <v>109.71</v>
      </c>
      <c r="V3516" s="24">
        <v>0.32479999999999998</v>
      </c>
      <c r="W3516" s="1" t="s">
        <v>34</v>
      </c>
      <c r="X3516" s="3"/>
      <c r="Y3516" s="3"/>
      <c r="Z3516" s="5" t="s">
        <v>7980</v>
      </c>
      <c r="AA3516" s="5" t="str">
        <f>VLOOKUP(J3516, sku!B:C, 2, FALSE)</f>
        <v>Travessa Fiat - Style - - - Pulse - - - Preto</v>
      </c>
      <c r="AB3516" s="3" t="str">
        <f>VLOOKUP(J3516, sku!B:BM, 64, FALSE)</f>
        <v>Fabricação</v>
      </c>
      <c r="AC3516" s="3" t="str">
        <f>LEFT(pedidos[[#This Row],[SKU]],3)</f>
        <v>XFI</v>
      </c>
      <c r="AD3516" s="36" t="str" cm="1">
        <f t="array" aca="1" ref="AD3516" ca="1">IFERROR(
  INDEX(
    montadora[Montadora],
    MATCH(TRUE,LEFT(J3916,NÚCARACT(montadora[SKU Parcial]))=montadora[SKU Parcial],0)
  ),
  ""
)</f>
        <v/>
      </c>
    </row>
    <row r="3517" spans="1:30" customFormat="1" x14ac:dyDescent="0.25">
      <c r="A3517" s="1" t="s">
        <v>6439</v>
      </c>
      <c r="B3517" s="1" t="s">
        <v>6440</v>
      </c>
      <c r="C3517" s="1" t="s">
        <v>1113</v>
      </c>
      <c r="D3517" s="1" t="s">
        <v>188</v>
      </c>
      <c r="E3517" s="1" t="s">
        <v>4101</v>
      </c>
      <c r="F3517" s="1" t="s">
        <v>113</v>
      </c>
      <c r="G3517" s="6" t="s">
        <v>11227</v>
      </c>
      <c r="H3517" s="20" t="s">
        <v>47</v>
      </c>
      <c r="I3517" s="1" t="s">
        <v>36</v>
      </c>
      <c r="J3517" s="1" t="s">
        <v>6441</v>
      </c>
      <c r="K3517" s="22">
        <v>45796</v>
      </c>
      <c r="L3517" s="16" t="s">
        <v>11229</v>
      </c>
      <c r="M3517" s="26">
        <v>337.8</v>
      </c>
      <c r="N3517" s="20">
        <v>1</v>
      </c>
      <c r="O3517" s="26">
        <v>337.8</v>
      </c>
      <c r="P3517" s="26">
        <v>120</v>
      </c>
      <c r="Q3517" s="26">
        <v>25.71</v>
      </c>
      <c r="R3517" s="26">
        <v>57.43</v>
      </c>
      <c r="S3517" s="26">
        <v>0</v>
      </c>
      <c r="T3517" s="26">
        <v>24.95</v>
      </c>
      <c r="U3517" s="26">
        <v>109.71</v>
      </c>
      <c r="V3517" s="24">
        <v>0.32479999999999998</v>
      </c>
      <c r="W3517" s="1" t="s">
        <v>34</v>
      </c>
      <c r="X3517" s="3"/>
      <c r="Y3517" s="3"/>
      <c r="Z3517" s="5" t="s">
        <v>7980</v>
      </c>
      <c r="AA3517" s="5" t="str">
        <f>VLOOKUP(J3517, sku!B:C, 2, FALSE)</f>
        <v>Travessa Nissan - Tubular - - - Frontier - 2003 A 2016 - Prata</v>
      </c>
      <c r="AB3517" s="3" t="str">
        <f>VLOOKUP(J3517, sku!B:BM, 64, FALSE)</f>
        <v>Fabricação</v>
      </c>
      <c r="AC3517" s="3" t="str">
        <f>LEFT(pedidos[[#This Row],[SKU]],3)</f>
        <v>XNS</v>
      </c>
      <c r="AD3517" s="36" t="str" cm="1">
        <f t="array" aca="1" ref="AD3517" ca="1">IFERROR(
  INDEX(
    montadora[Montadora],
    MATCH(TRUE,LEFT(J3917,NÚCARACT(montadora[SKU Parcial]))=montadora[SKU Parcial],0)
  ),
  ""
)</f>
        <v/>
      </c>
    </row>
    <row r="3518" spans="1:30" customFormat="1" x14ac:dyDescent="0.25">
      <c r="A3518" s="1" t="s">
        <v>6442</v>
      </c>
      <c r="B3518" s="1" t="s">
        <v>6443</v>
      </c>
      <c r="C3518" s="1" t="s">
        <v>719</v>
      </c>
      <c r="D3518" s="1" t="s">
        <v>138</v>
      </c>
      <c r="E3518" s="1" t="s">
        <v>86</v>
      </c>
      <c r="F3518" s="1" t="s">
        <v>87</v>
      </c>
      <c r="G3518" s="6" t="s">
        <v>11227</v>
      </c>
      <c r="H3518" s="20" t="s">
        <v>47</v>
      </c>
      <c r="I3518" s="1" t="s">
        <v>31</v>
      </c>
      <c r="J3518" s="1" t="s">
        <v>668</v>
      </c>
      <c r="K3518" s="22">
        <v>45797</v>
      </c>
      <c r="L3518" s="16" t="s">
        <v>11229</v>
      </c>
      <c r="M3518" s="26">
        <v>337.8</v>
      </c>
      <c r="N3518" s="20">
        <v>1</v>
      </c>
      <c r="O3518" s="26">
        <v>337.8</v>
      </c>
      <c r="P3518" s="26">
        <v>120</v>
      </c>
      <c r="Q3518" s="26">
        <v>25.71</v>
      </c>
      <c r="R3518" s="26">
        <v>57.43</v>
      </c>
      <c r="S3518" s="26">
        <v>0</v>
      </c>
      <c r="T3518" s="26">
        <v>24.95</v>
      </c>
      <c r="U3518" s="26">
        <v>109.71</v>
      </c>
      <c r="V3518" s="24">
        <v>0.32479999999999998</v>
      </c>
      <c r="W3518" s="1" t="s">
        <v>34</v>
      </c>
      <c r="X3518" s="3"/>
      <c r="Y3518" s="3"/>
      <c r="Z3518" s="5" t="s">
        <v>7980</v>
      </c>
      <c r="AA3518" s="5" t="str">
        <f>VLOOKUP(J3518, sku!B:C, 2, FALSE)</f>
        <v>Travessa Jeep - Style - - - Compass - - - Preto</v>
      </c>
      <c r="AB3518" s="3" t="str">
        <f>VLOOKUP(J3518, sku!B:BM, 64, FALSE)</f>
        <v>Fabricação</v>
      </c>
      <c r="AC3518" s="3" t="str">
        <f>LEFT(pedidos[[#This Row],[SKU]],3)</f>
        <v>XJP</v>
      </c>
      <c r="AD3518" s="36" t="str" cm="1">
        <f t="array" aca="1" ref="AD3518" ca="1">IFERROR(
  INDEX(
    montadora[Montadora],
    MATCH(TRUE,LEFT(#REF!,NÚCARACT(montadora[SKU Parcial]))=montadora[SKU Parcial],0)
  ),
  ""
)</f>
        <v/>
      </c>
    </row>
    <row r="3519" spans="1:30" customFormat="1" x14ac:dyDescent="0.25">
      <c r="A3519" s="1" t="s">
        <v>6444</v>
      </c>
      <c r="B3519" s="1" t="s">
        <v>6445</v>
      </c>
      <c r="C3519" s="1" t="s">
        <v>6446</v>
      </c>
      <c r="D3519" s="1" t="s">
        <v>27</v>
      </c>
      <c r="E3519" s="1" t="s">
        <v>6447</v>
      </c>
      <c r="F3519" s="1" t="s">
        <v>6448</v>
      </c>
      <c r="G3519" s="6" t="s">
        <v>11227</v>
      </c>
      <c r="H3519" s="20" t="s">
        <v>47</v>
      </c>
      <c r="I3519" s="1" t="s">
        <v>36</v>
      </c>
      <c r="J3519" s="1" t="s">
        <v>6449</v>
      </c>
      <c r="K3519" s="22">
        <v>45797</v>
      </c>
      <c r="L3519" s="16" t="s">
        <v>11229</v>
      </c>
      <c r="M3519" s="26">
        <v>337.8</v>
      </c>
      <c r="N3519" s="20">
        <v>1</v>
      </c>
      <c r="O3519" s="26">
        <v>337.8</v>
      </c>
      <c r="P3519" s="26">
        <v>120</v>
      </c>
      <c r="Q3519" s="26">
        <v>25.71</v>
      </c>
      <c r="R3519" s="26">
        <v>57.43</v>
      </c>
      <c r="S3519" s="26">
        <v>0</v>
      </c>
      <c r="T3519" s="26">
        <v>24.95</v>
      </c>
      <c r="U3519" s="26">
        <v>109.71</v>
      </c>
      <c r="V3519" s="24">
        <v>0.32479999999999998</v>
      </c>
      <c r="W3519" s="1" t="s">
        <v>34</v>
      </c>
      <c r="X3519" s="3"/>
      <c r="Y3519" s="3"/>
      <c r="Z3519" s="5" t="s">
        <v>7980</v>
      </c>
      <c r="AA3519" s="5" t="str">
        <f>VLOOKUP(J3519, sku!B:C, 2, FALSE)</f>
        <v>Travessa Volkswagen - Smart - - - Saveiro (Cabine Estendida) - - - Preto</v>
      </c>
      <c r="AB3519" s="3" t="str">
        <f>VLOOKUP(J3519, sku!B:BM, 64, FALSE)</f>
        <v>Fabricação</v>
      </c>
      <c r="AC3519" s="3" t="str">
        <f>LEFT(pedidos[[#This Row],[SKU]],3)</f>
        <v>XVW</v>
      </c>
      <c r="AD3519" s="36" t="str" cm="1">
        <f t="array" aca="1" ref="AD3519" ca="1">IFERROR(
  INDEX(
    montadora[Montadora],
    MATCH(TRUE,LEFT(J3918,NÚCARACT(montadora[SKU Parcial]))=montadora[SKU Parcial],0)
  ),
  ""
)</f>
        <v/>
      </c>
    </row>
    <row r="3520" spans="1:30" customFormat="1" x14ac:dyDescent="0.25">
      <c r="A3520" s="1" t="s">
        <v>6450</v>
      </c>
      <c r="B3520" s="1" t="s">
        <v>6451</v>
      </c>
      <c r="C3520" s="1" t="s">
        <v>6452</v>
      </c>
      <c r="D3520" s="1" t="s">
        <v>420</v>
      </c>
      <c r="E3520" s="1" t="s">
        <v>86</v>
      </c>
      <c r="F3520" s="1" t="s">
        <v>87</v>
      </c>
      <c r="G3520" s="6" t="s">
        <v>11227</v>
      </c>
      <c r="H3520" s="20" t="s">
        <v>47</v>
      </c>
      <c r="I3520" s="1" t="s">
        <v>31</v>
      </c>
      <c r="J3520" s="1" t="s">
        <v>649</v>
      </c>
      <c r="K3520" s="22">
        <v>45798</v>
      </c>
      <c r="L3520" s="16" t="s">
        <v>11229</v>
      </c>
      <c r="M3520" s="26">
        <v>337.8</v>
      </c>
      <c r="N3520" s="20">
        <v>1</v>
      </c>
      <c r="O3520" s="26">
        <v>337.8</v>
      </c>
      <c r="P3520" s="26">
        <v>120</v>
      </c>
      <c r="Q3520" s="26">
        <v>25.71</v>
      </c>
      <c r="R3520" s="26">
        <v>57.43</v>
      </c>
      <c r="S3520" s="26">
        <v>0</v>
      </c>
      <c r="T3520" s="26">
        <v>24.95</v>
      </c>
      <c r="U3520" s="26">
        <v>109.71</v>
      </c>
      <c r="V3520" s="24">
        <v>0.32479999999999998</v>
      </c>
      <c r="W3520" s="1" t="s">
        <v>89</v>
      </c>
      <c r="X3520" s="3"/>
      <c r="Y3520" s="3"/>
      <c r="Z3520" s="5" t="s">
        <v>7980</v>
      </c>
      <c r="AA3520" s="5" t="str">
        <f>VLOOKUP(J3520, sku!B:C, 2, FALSE)</f>
        <v>Travessa Fiat - Style - - - Pulse - - - Prata</v>
      </c>
      <c r="AB3520" s="3" t="str">
        <f>VLOOKUP(J3520, sku!B:BM, 64, FALSE)</f>
        <v>Fabricação</v>
      </c>
      <c r="AC3520" s="3" t="str">
        <f>LEFT(pedidos[[#This Row],[SKU]],3)</f>
        <v>XFI</v>
      </c>
      <c r="AD3520" s="36" t="str" cm="1">
        <f t="array" aca="1" ref="AD3520" ca="1">IFERROR(
  INDEX(
    montadora[Montadora],
    MATCH(TRUE,LEFT(#REF!,NÚCARACT(montadora[SKU Parcial]))=montadora[SKU Parcial],0)
  ),
  ""
)</f>
        <v/>
      </c>
    </row>
    <row r="3521" spans="1:30" customFormat="1" x14ac:dyDescent="0.25">
      <c r="A3521" s="1" t="s">
        <v>6453</v>
      </c>
      <c r="B3521" s="1" t="s">
        <v>6454</v>
      </c>
      <c r="C3521" s="1" t="s">
        <v>6455</v>
      </c>
      <c r="D3521" s="1" t="s">
        <v>138</v>
      </c>
      <c r="E3521" s="1" t="s">
        <v>6447</v>
      </c>
      <c r="F3521" s="1" t="s">
        <v>6448</v>
      </c>
      <c r="G3521" s="6" t="s">
        <v>11227</v>
      </c>
      <c r="H3521" s="20" t="s">
        <v>47</v>
      </c>
      <c r="I3521" s="1" t="s">
        <v>36</v>
      </c>
      <c r="J3521" s="1" t="s">
        <v>6449</v>
      </c>
      <c r="K3521" s="22">
        <v>45798</v>
      </c>
      <c r="L3521" s="16" t="s">
        <v>11229</v>
      </c>
      <c r="M3521" s="26">
        <v>337.8</v>
      </c>
      <c r="N3521" s="20">
        <v>1</v>
      </c>
      <c r="O3521" s="26">
        <v>337.8</v>
      </c>
      <c r="P3521" s="26">
        <v>120</v>
      </c>
      <c r="Q3521" s="26">
        <v>25.71</v>
      </c>
      <c r="R3521" s="26">
        <v>57.43</v>
      </c>
      <c r="S3521" s="26">
        <v>0</v>
      </c>
      <c r="T3521" s="26">
        <v>24.95</v>
      </c>
      <c r="U3521" s="26">
        <v>109.71</v>
      </c>
      <c r="V3521" s="24">
        <v>0.32479999999999998</v>
      </c>
      <c r="W3521" s="1" t="s">
        <v>34</v>
      </c>
      <c r="X3521" s="3"/>
      <c r="Y3521" s="3"/>
      <c r="Z3521" s="5" t="s">
        <v>7980</v>
      </c>
      <c r="AA3521" s="5" t="str">
        <f>VLOOKUP(J3521, sku!B:C, 2, FALSE)</f>
        <v>Travessa Volkswagen - Smart - - - Saveiro (Cabine Estendida) - - - Preto</v>
      </c>
      <c r="AB3521" s="3" t="str">
        <f>VLOOKUP(J3521, sku!B:BM, 64, FALSE)</f>
        <v>Fabricação</v>
      </c>
      <c r="AC3521" s="3" t="str">
        <f>LEFT(pedidos[[#This Row],[SKU]],3)</f>
        <v>XVW</v>
      </c>
      <c r="AD3521" s="36" t="str" cm="1">
        <f t="array" aca="1" ref="AD3521" ca="1">IFERROR(
  INDEX(
    montadora[Montadora],
    MATCH(TRUE,LEFT(#REF!,NÚCARACT(montadora[SKU Parcial]))=montadora[SKU Parcial],0)
  ),
  ""
)</f>
        <v/>
      </c>
    </row>
    <row r="3522" spans="1:30" customFormat="1" x14ac:dyDescent="0.25">
      <c r="A3522" s="1" t="s">
        <v>6456</v>
      </c>
      <c r="B3522" s="1" t="s">
        <v>6457</v>
      </c>
      <c r="C3522" s="1" t="s">
        <v>6458</v>
      </c>
      <c r="D3522" s="1" t="s">
        <v>617</v>
      </c>
      <c r="E3522" s="1" t="s">
        <v>86</v>
      </c>
      <c r="F3522" s="1" t="s">
        <v>87</v>
      </c>
      <c r="G3522" s="6" t="s">
        <v>11227</v>
      </c>
      <c r="H3522" s="20" t="s">
        <v>47</v>
      </c>
      <c r="I3522" s="1" t="s">
        <v>31</v>
      </c>
      <c r="J3522" s="1" t="s">
        <v>1639</v>
      </c>
      <c r="K3522" s="22">
        <v>45799</v>
      </c>
      <c r="L3522" s="16" t="s">
        <v>11229</v>
      </c>
      <c r="M3522" s="26">
        <v>337.8</v>
      </c>
      <c r="N3522" s="20">
        <v>1</v>
      </c>
      <c r="O3522" s="26">
        <v>337.8</v>
      </c>
      <c r="P3522" s="26">
        <v>120</v>
      </c>
      <c r="Q3522" s="26">
        <v>25.71</v>
      </c>
      <c r="R3522" s="26">
        <v>57.43</v>
      </c>
      <c r="S3522" s="26">
        <v>0</v>
      </c>
      <c r="T3522" s="26">
        <v>24.95</v>
      </c>
      <c r="U3522" s="26">
        <v>109.71</v>
      </c>
      <c r="V3522" s="24">
        <v>0.32479999999999998</v>
      </c>
      <c r="W3522" s="1" t="s">
        <v>34</v>
      </c>
      <c r="X3522" s="3"/>
      <c r="Y3522" s="3"/>
      <c r="Z3522" s="5" t="s">
        <v>7980</v>
      </c>
      <c r="AA3522" s="5" t="str">
        <f>VLOOKUP(J3522, sku!B:C, 2, FALSE)</f>
        <v>Travessa Fiat - Style - - - Pulse - - - Preto</v>
      </c>
      <c r="AB3522" s="3" t="str">
        <f>VLOOKUP(J3522, sku!B:BM, 64, FALSE)</f>
        <v>Fabricação</v>
      </c>
      <c r="AC3522" s="3" t="str">
        <f>LEFT(pedidos[[#This Row],[SKU]],3)</f>
        <v>XFI</v>
      </c>
      <c r="AD3522" s="36" t="str" cm="1">
        <f t="array" aca="1" ref="AD3522" ca="1">IFERROR(
  INDEX(
    montadora[Montadora],
    MATCH(TRUE,LEFT(#REF!,NÚCARACT(montadora[SKU Parcial]))=montadora[SKU Parcial],0)
  ),
  ""
)</f>
        <v/>
      </c>
    </row>
    <row r="3523" spans="1:30" customFormat="1" x14ac:dyDescent="0.25">
      <c r="A3523" s="1" t="s">
        <v>6459</v>
      </c>
      <c r="B3523" s="1" t="s">
        <v>36</v>
      </c>
      <c r="C3523" s="1" t="s">
        <v>6460</v>
      </c>
      <c r="D3523" s="1" t="s">
        <v>409</v>
      </c>
      <c r="E3523" s="1" t="s">
        <v>6447</v>
      </c>
      <c r="F3523" s="1" t="s">
        <v>6448</v>
      </c>
      <c r="G3523" s="6" t="s">
        <v>11227</v>
      </c>
      <c r="H3523" s="20" t="s">
        <v>47</v>
      </c>
      <c r="I3523" s="1" t="s">
        <v>36</v>
      </c>
      <c r="J3523" s="1" t="s">
        <v>6449</v>
      </c>
      <c r="K3523" s="22">
        <v>45801</v>
      </c>
      <c r="L3523" s="16" t="s">
        <v>11229</v>
      </c>
      <c r="M3523" s="26">
        <v>337.8</v>
      </c>
      <c r="N3523" s="20">
        <v>1</v>
      </c>
      <c r="O3523" s="26">
        <v>365.79</v>
      </c>
      <c r="P3523" s="26">
        <v>120</v>
      </c>
      <c r="Q3523" s="26">
        <v>25.71</v>
      </c>
      <c r="R3523" s="26">
        <v>57.43</v>
      </c>
      <c r="S3523" s="26">
        <v>27.99</v>
      </c>
      <c r="T3523" s="26">
        <v>24.95</v>
      </c>
      <c r="U3523" s="26">
        <v>109.71</v>
      </c>
      <c r="V3523" s="24">
        <v>0.32479999999999998</v>
      </c>
      <c r="W3523" s="1" t="s">
        <v>34</v>
      </c>
      <c r="X3523" s="3"/>
      <c r="Y3523" s="3"/>
      <c r="Z3523" s="5" t="s">
        <v>7980</v>
      </c>
      <c r="AA3523" s="5" t="str">
        <f>VLOOKUP(J3523, sku!B:C, 2, FALSE)</f>
        <v>Travessa Volkswagen - Smart - - - Saveiro (Cabine Estendida) - - - Preto</v>
      </c>
      <c r="AB3523" s="3" t="str">
        <f>VLOOKUP(J3523, sku!B:BM, 64, FALSE)</f>
        <v>Fabricação</v>
      </c>
      <c r="AC3523" s="3" t="str">
        <f>LEFT(pedidos[[#This Row],[SKU]],3)</f>
        <v>XVW</v>
      </c>
      <c r="AD3523" s="36" t="str" cm="1">
        <f t="array" aca="1" ref="AD3523" ca="1">IFERROR(
  INDEX(
    montadora[Montadora],
    MATCH(TRUE,LEFT(J3919,NÚCARACT(montadora[SKU Parcial]))=montadora[SKU Parcial],0)
  ),
  ""
)</f>
        <v/>
      </c>
    </row>
    <row r="3524" spans="1:30" customFormat="1" x14ac:dyDescent="0.25">
      <c r="A3524" s="1" t="s">
        <v>6461</v>
      </c>
      <c r="B3524" s="1" t="s">
        <v>36</v>
      </c>
      <c r="C3524" s="1" t="s">
        <v>6462</v>
      </c>
      <c r="D3524" s="1" t="s">
        <v>188</v>
      </c>
      <c r="E3524" s="1" t="s">
        <v>86</v>
      </c>
      <c r="F3524" s="1" t="s">
        <v>87</v>
      </c>
      <c r="G3524" s="6" t="s">
        <v>11227</v>
      </c>
      <c r="H3524" s="20" t="s">
        <v>47</v>
      </c>
      <c r="I3524" s="1" t="s">
        <v>31</v>
      </c>
      <c r="J3524" s="1" t="s">
        <v>1150</v>
      </c>
      <c r="K3524" s="22">
        <v>45804</v>
      </c>
      <c r="L3524" s="16" t="s">
        <v>11229</v>
      </c>
      <c r="M3524" s="26">
        <v>337.8</v>
      </c>
      <c r="N3524" s="20">
        <v>1</v>
      </c>
      <c r="O3524" s="26">
        <v>337.8</v>
      </c>
      <c r="P3524" s="26">
        <v>120</v>
      </c>
      <c r="Q3524" s="26">
        <v>25.71</v>
      </c>
      <c r="R3524" s="26">
        <v>57.43</v>
      </c>
      <c r="S3524" s="26">
        <v>0</v>
      </c>
      <c r="T3524" s="26">
        <v>24.95</v>
      </c>
      <c r="U3524" s="26">
        <v>109.71</v>
      </c>
      <c r="V3524" s="24">
        <v>0.32479999999999998</v>
      </c>
      <c r="W3524" s="1" t="s">
        <v>34</v>
      </c>
      <c r="X3524" s="3"/>
      <c r="Y3524" s="3"/>
      <c r="Z3524" s="5" t="s">
        <v>7980</v>
      </c>
      <c r="AA3524" s="5" t="str">
        <f>VLOOKUP(J3524, sku!B:C, 2, FALSE)</f>
        <v>Travessa Fiat - Style - - - Argo Trekking - - - Preto</v>
      </c>
      <c r="AB3524" s="3" t="str">
        <f>VLOOKUP(J3524, sku!B:BM, 64, FALSE)</f>
        <v>Fabricação</v>
      </c>
      <c r="AC3524" s="3" t="str">
        <f>LEFT(pedidos[[#This Row],[SKU]],3)</f>
        <v>XFI</v>
      </c>
      <c r="AD3524" s="36" t="str" cm="1">
        <f t="array" aca="1" ref="AD3524" ca="1">IFERROR(
  INDEX(
    montadora[Montadora],
    MATCH(TRUE,LEFT(J3920,NÚCARACT(montadora[SKU Parcial]))=montadora[SKU Parcial],0)
  ),
  ""
)</f>
        <v/>
      </c>
    </row>
    <row r="3525" spans="1:30" customFormat="1" x14ac:dyDescent="0.25">
      <c r="A3525" s="1" t="s">
        <v>6463</v>
      </c>
      <c r="B3525" s="1" t="s">
        <v>6464</v>
      </c>
      <c r="C3525" s="1" t="s">
        <v>6465</v>
      </c>
      <c r="D3525" s="1" t="s">
        <v>420</v>
      </c>
      <c r="E3525" s="1" t="s">
        <v>86</v>
      </c>
      <c r="F3525" s="1" t="s">
        <v>87</v>
      </c>
      <c r="G3525" s="6" t="s">
        <v>11227</v>
      </c>
      <c r="H3525" s="20" t="s">
        <v>47</v>
      </c>
      <c r="I3525" s="1" t="s">
        <v>36</v>
      </c>
      <c r="J3525" s="1" t="s">
        <v>1957</v>
      </c>
      <c r="K3525" s="22">
        <v>45805</v>
      </c>
      <c r="L3525" s="16" t="s">
        <v>11229</v>
      </c>
      <c r="M3525" s="26">
        <v>337.8</v>
      </c>
      <c r="N3525" s="20">
        <v>1</v>
      </c>
      <c r="O3525" s="26">
        <v>337.8</v>
      </c>
      <c r="P3525" s="26">
        <v>120</v>
      </c>
      <c r="Q3525" s="26">
        <v>25.71</v>
      </c>
      <c r="R3525" s="26">
        <v>57.43</v>
      </c>
      <c r="S3525" s="26">
        <v>0</v>
      </c>
      <c r="T3525" s="26">
        <v>24.95</v>
      </c>
      <c r="U3525" s="26">
        <v>109.71</v>
      </c>
      <c r="V3525" s="24">
        <v>0.32479999999999998</v>
      </c>
      <c r="W3525" s="1" t="s">
        <v>34</v>
      </c>
      <c r="X3525" s="3"/>
      <c r="Y3525" s="3"/>
      <c r="Z3525" s="5" t="s">
        <v>7980</v>
      </c>
      <c r="AA3525" s="5" t="str">
        <f>VLOOKUP(J3525, sku!B:C, 2, FALSE)</f>
        <v>Travessa Jeep - Style - - - Compass - - - Prata</v>
      </c>
      <c r="AB3525" s="3" t="str">
        <f>VLOOKUP(J3525, sku!B:BM, 64, FALSE)</f>
        <v>Fabricação</v>
      </c>
      <c r="AC3525" s="3" t="str">
        <f>LEFT(pedidos[[#This Row],[SKU]],3)</f>
        <v>XJP</v>
      </c>
      <c r="AD3525" s="36" t="str" cm="1">
        <f t="array" aca="1" ref="AD3525" ca="1">IFERROR(
  INDEX(
    montadora[Montadora],
    MATCH(TRUE,LEFT(J3921,NÚCARACT(montadora[SKU Parcial]))=montadora[SKU Parcial],0)
  ),
  ""
)</f>
        <v/>
      </c>
    </row>
    <row r="3526" spans="1:30" customFormat="1" x14ac:dyDescent="0.25">
      <c r="A3526" s="1" t="s">
        <v>6466</v>
      </c>
      <c r="B3526" s="1" t="s">
        <v>6467</v>
      </c>
      <c r="C3526" s="1" t="s">
        <v>342</v>
      </c>
      <c r="D3526" s="1" t="s">
        <v>658</v>
      </c>
      <c r="E3526" s="1" t="s">
        <v>86</v>
      </c>
      <c r="F3526" s="1" t="s">
        <v>87</v>
      </c>
      <c r="G3526" s="6" t="s">
        <v>11227</v>
      </c>
      <c r="H3526" s="20" t="s">
        <v>47</v>
      </c>
      <c r="I3526" s="1" t="s">
        <v>31</v>
      </c>
      <c r="J3526" s="1" t="s">
        <v>668</v>
      </c>
      <c r="K3526" s="22">
        <v>45805</v>
      </c>
      <c r="L3526" s="16" t="s">
        <v>11229</v>
      </c>
      <c r="M3526" s="26">
        <v>337.8</v>
      </c>
      <c r="N3526" s="20">
        <v>1</v>
      </c>
      <c r="O3526" s="26">
        <v>337.8</v>
      </c>
      <c r="P3526" s="26">
        <v>120</v>
      </c>
      <c r="Q3526" s="26">
        <v>25.71</v>
      </c>
      <c r="R3526" s="26">
        <v>57.43</v>
      </c>
      <c r="S3526" s="26">
        <v>0</v>
      </c>
      <c r="T3526" s="26">
        <v>24.95</v>
      </c>
      <c r="U3526" s="26">
        <v>109.71</v>
      </c>
      <c r="V3526" s="24">
        <v>0.32479999999999998</v>
      </c>
      <c r="W3526" s="1" t="s">
        <v>34</v>
      </c>
      <c r="X3526" s="3"/>
      <c r="Y3526" s="3"/>
      <c r="Z3526" s="5" t="s">
        <v>7980</v>
      </c>
      <c r="AA3526" s="5" t="str">
        <f>VLOOKUP(J3526, sku!B:C, 2, FALSE)</f>
        <v>Travessa Jeep - Style - - - Compass - - - Preto</v>
      </c>
      <c r="AB3526" s="3" t="str">
        <f>VLOOKUP(J3526, sku!B:BM, 64, FALSE)</f>
        <v>Fabricação</v>
      </c>
      <c r="AC3526" s="3" t="str">
        <f>LEFT(pedidos[[#This Row],[SKU]],3)</f>
        <v>XJP</v>
      </c>
      <c r="AD3526" s="36" t="str" cm="1">
        <f t="array" aca="1" ref="AD3526" ca="1">IFERROR(
  INDEX(
    montadora[Montadora],
    MATCH(TRUE,LEFT(J3922,NÚCARACT(montadora[SKU Parcial]))=montadora[SKU Parcial],0)
  ),
  ""
)</f>
        <v/>
      </c>
    </row>
    <row r="3527" spans="1:30" x14ac:dyDescent="0.25">
      <c r="A3527" s="42" t="s">
        <v>8335</v>
      </c>
      <c r="B3527" s="42"/>
      <c r="C3527" s="42"/>
      <c r="D3527" s="42"/>
      <c r="E3527" s="42">
        <v>23593055819</v>
      </c>
      <c r="F3527" s="42" t="s">
        <v>8403</v>
      </c>
      <c r="G3527" s="42" t="s">
        <v>11227</v>
      </c>
      <c r="H3527" s="19"/>
      <c r="I3527" s="42"/>
      <c r="J3527" s="42" t="s">
        <v>205</v>
      </c>
      <c r="K3527" s="21">
        <v>45837</v>
      </c>
      <c r="L3527" s="19" t="s">
        <v>8443</v>
      </c>
      <c r="M3527" s="44">
        <v>328.8</v>
      </c>
      <c r="N3527" s="19">
        <v>1</v>
      </c>
      <c r="O3527" s="44">
        <v>328.8</v>
      </c>
      <c r="P3527" s="44">
        <v>120</v>
      </c>
      <c r="Q3527" s="44">
        <v>27.06</v>
      </c>
      <c r="R3527" s="44">
        <v>76.34</v>
      </c>
      <c r="S3527" s="44">
        <v>0</v>
      </c>
      <c r="T3527" s="44">
        <v>0</v>
      </c>
      <c r="U3527" s="44">
        <v>105.4</v>
      </c>
      <c r="V3527" s="23">
        <v>0.3206</v>
      </c>
      <c r="W3527" s="42" t="s">
        <v>34</v>
      </c>
      <c r="X3527" s="43"/>
      <c r="Y3527" s="43"/>
      <c r="Z3527" s="43" t="s">
        <v>8442</v>
      </c>
      <c r="AA3527" s="43" t="str">
        <f>VLOOKUP(J3527, sku!B:C, 2, FALSE)</f>
        <v>Travessa Ford - Style - - - Ecosport - - - Preto</v>
      </c>
      <c r="AB3527" s="45" t="str">
        <f>VLOOKUP(J3527, sku!B:BM, 64, FALSE)</f>
        <v>Fabricação</v>
      </c>
      <c r="AC3527" s="45" t="str">
        <f>LEFT(pedidos[[#This Row],[SKU]],3)</f>
        <v>XFO</v>
      </c>
      <c r="AD3527" s="36" t="str" cm="1">
        <f t="array" aca="1" ref="AD3527" ca="1">IFERROR(
  INDEX(
    montadora[Montadora],
    MATCH(TRUE,LEFT(J3924,NÚCARACT(montadora[SKU Parcial]))=montadora[SKU Parcial],0)
  ),
  ""
)</f>
        <v/>
      </c>
    </row>
    <row r="3528" spans="1:30" x14ac:dyDescent="0.25">
      <c r="A3528" s="42" t="s">
        <v>8336</v>
      </c>
      <c r="B3528" s="42"/>
      <c r="C3528" s="42"/>
      <c r="D3528" s="42"/>
      <c r="E3528" s="42">
        <v>23593055819</v>
      </c>
      <c r="F3528" s="42" t="s">
        <v>8403</v>
      </c>
      <c r="G3528" s="42" t="s">
        <v>11227</v>
      </c>
      <c r="H3528" s="19"/>
      <c r="I3528" s="42"/>
      <c r="J3528" s="42" t="s">
        <v>205</v>
      </c>
      <c r="K3528" s="21">
        <v>45828</v>
      </c>
      <c r="L3528" s="19" t="s">
        <v>8443</v>
      </c>
      <c r="M3528" s="44">
        <v>328.8</v>
      </c>
      <c r="N3528" s="19">
        <v>1</v>
      </c>
      <c r="O3528" s="44">
        <v>328.8</v>
      </c>
      <c r="P3528" s="44">
        <v>120</v>
      </c>
      <c r="Q3528" s="44">
        <v>27.06</v>
      </c>
      <c r="R3528" s="44">
        <v>76.34</v>
      </c>
      <c r="S3528" s="44">
        <v>0</v>
      </c>
      <c r="T3528" s="44">
        <v>0</v>
      </c>
      <c r="U3528" s="44">
        <v>105.4</v>
      </c>
      <c r="V3528" s="23">
        <v>0.3206</v>
      </c>
      <c r="W3528" s="42" t="s">
        <v>34</v>
      </c>
      <c r="X3528" s="43"/>
      <c r="Y3528" s="43"/>
      <c r="Z3528" s="43" t="s">
        <v>8442</v>
      </c>
      <c r="AA3528" s="43" t="str">
        <f>VLOOKUP(J3528, sku!B:C, 2, FALSE)</f>
        <v>Travessa Ford - Style - - - Ecosport - - - Preto</v>
      </c>
      <c r="AB3528" s="45" t="str">
        <f>VLOOKUP(J3528, sku!B:BM, 64, FALSE)</f>
        <v>Fabricação</v>
      </c>
      <c r="AC3528" s="45" t="str">
        <f>LEFT(pedidos[[#This Row],[SKU]],3)</f>
        <v>XFO</v>
      </c>
      <c r="AD3528" s="36" t="str" cm="1">
        <f t="array" aca="1" ref="AD3528" ca="1">IFERROR(
  INDEX(
    montadora[Montadora],
    MATCH(TRUE,LEFT(J3925,NÚCARACT(montadora[SKU Parcial]))=montadora[SKU Parcial],0)
  ),
  ""
)</f>
        <v/>
      </c>
    </row>
    <row r="3529" spans="1:30" x14ac:dyDescent="0.25">
      <c r="A3529" s="42" t="s">
        <v>8337</v>
      </c>
      <c r="B3529" s="42"/>
      <c r="C3529" s="42"/>
      <c r="D3529" s="42"/>
      <c r="E3529" s="42">
        <v>23593055819</v>
      </c>
      <c r="F3529" s="42" t="s">
        <v>8403</v>
      </c>
      <c r="G3529" s="42" t="s">
        <v>11227</v>
      </c>
      <c r="H3529" s="19"/>
      <c r="I3529" s="42"/>
      <c r="J3529" s="42" t="s">
        <v>241</v>
      </c>
      <c r="K3529" s="21">
        <v>45822</v>
      </c>
      <c r="L3529" s="19" t="s">
        <v>8443</v>
      </c>
      <c r="M3529" s="44">
        <v>328.8</v>
      </c>
      <c r="N3529" s="19">
        <v>1</v>
      </c>
      <c r="O3529" s="44">
        <v>328.8</v>
      </c>
      <c r="P3529" s="44">
        <v>120</v>
      </c>
      <c r="Q3529" s="44">
        <v>27.06</v>
      </c>
      <c r="R3529" s="44">
        <v>76.34</v>
      </c>
      <c r="S3529" s="44">
        <v>0</v>
      </c>
      <c r="T3529" s="44">
        <v>0</v>
      </c>
      <c r="U3529" s="44">
        <v>105.4</v>
      </c>
      <c r="V3529" s="23">
        <v>0.3206</v>
      </c>
      <c r="W3529" s="42" t="s">
        <v>34</v>
      </c>
      <c r="X3529" s="43"/>
      <c r="Y3529" s="43"/>
      <c r="Z3529" s="43" t="s">
        <v>8442</v>
      </c>
      <c r="AA3529" s="43" t="str">
        <f>VLOOKUP(J3529, sku!B:C, 2, FALSE)</f>
        <v>Travessa Ford - Style - - - Ecosport - - - Prata</v>
      </c>
      <c r="AB3529" s="45" t="str">
        <f>VLOOKUP(J3529, sku!B:BM, 64, FALSE)</f>
        <v>Fabricação</v>
      </c>
      <c r="AC3529" s="45" t="str">
        <f>LEFT(pedidos[[#This Row],[SKU]],3)</f>
        <v>XFO</v>
      </c>
      <c r="AD3529" s="36" t="str" cm="1">
        <f t="array" aca="1" ref="AD3529" ca="1">IFERROR(
  INDEX(
    montadora[Montadora],
    MATCH(TRUE,LEFT(J3926,NÚCARACT(montadora[SKU Parcial]))=montadora[SKU Parcial],0)
  ),
  ""
)</f>
        <v/>
      </c>
    </row>
    <row r="3530" spans="1:30" customFormat="1" x14ac:dyDescent="0.25">
      <c r="A3530" s="1" t="s">
        <v>6523</v>
      </c>
      <c r="B3530" s="1" t="s">
        <v>6524</v>
      </c>
      <c r="C3530" s="1" t="s">
        <v>6525</v>
      </c>
      <c r="D3530" s="1" t="s">
        <v>27</v>
      </c>
      <c r="E3530" s="1" t="s">
        <v>222</v>
      </c>
      <c r="F3530" s="1" t="s">
        <v>223</v>
      </c>
      <c r="G3530" s="6" t="s">
        <v>11227</v>
      </c>
      <c r="H3530" s="20" t="s">
        <v>47</v>
      </c>
      <c r="I3530" s="1" t="s">
        <v>31</v>
      </c>
      <c r="J3530" s="1" t="s">
        <v>224</v>
      </c>
      <c r="K3530" s="22">
        <v>45780</v>
      </c>
      <c r="L3530" s="16" t="s">
        <v>11229</v>
      </c>
      <c r="M3530" s="26">
        <v>338.8</v>
      </c>
      <c r="N3530" s="20">
        <v>1</v>
      </c>
      <c r="O3530" s="26">
        <v>338.8</v>
      </c>
      <c r="P3530" s="26">
        <v>120</v>
      </c>
      <c r="Q3530" s="26">
        <v>25.78</v>
      </c>
      <c r="R3530" s="26">
        <v>57.6</v>
      </c>
      <c r="S3530" s="26">
        <v>0</v>
      </c>
      <c r="T3530" s="26">
        <v>26.95</v>
      </c>
      <c r="U3530" s="26">
        <v>108.47</v>
      </c>
      <c r="V3530" s="24">
        <v>0.32019999999999998</v>
      </c>
      <c r="W3530" s="1" t="s">
        <v>34</v>
      </c>
      <c r="X3530" s="3"/>
      <c r="Y3530" s="3"/>
      <c r="Z3530" s="5" t="s">
        <v>7980</v>
      </c>
      <c r="AA3530" s="5" t="str">
        <f>VLOOKUP(J3530, sku!B:C, 2, FALSE)</f>
        <v>Travessa Chevrolet - Style - - - Trailblazer - - - Prata</v>
      </c>
      <c r="AB3530" s="3" t="str">
        <f>VLOOKUP(J3530, sku!B:BM, 64, FALSE)</f>
        <v>Fabricação</v>
      </c>
      <c r="AC3530" s="3" t="str">
        <f>LEFT(pedidos[[#This Row],[SKU]],3)</f>
        <v>XGM</v>
      </c>
      <c r="AD3530" s="36" t="str" cm="1">
        <f t="array" aca="1" ref="AD3530" ca="1">IFERROR(
  INDEX(
    montadora[Montadora],
    MATCH(TRUE,LEFT(J3946,NÚCARACT(montadora[SKU Parcial]))=montadora[SKU Parcial],0)
  ),
  ""
)</f>
        <v/>
      </c>
    </row>
    <row r="3531" spans="1:30" customFormat="1" x14ac:dyDescent="0.25">
      <c r="A3531" s="1" t="s">
        <v>6526</v>
      </c>
      <c r="B3531" s="1" t="s">
        <v>36</v>
      </c>
      <c r="C3531" s="1" t="s">
        <v>6527</v>
      </c>
      <c r="D3531" s="1" t="s">
        <v>97</v>
      </c>
      <c r="E3531" s="1" t="s">
        <v>3638</v>
      </c>
      <c r="F3531" s="1" t="s">
        <v>228</v>
      </c>
      <c r="G3531" s="6" t="s">
        <v>11227</v>
      </c>
      <c r="H3531" s="20" t="s">
        <v>47</v>
      </c>
      <c r="I3531" s="1" t="s">
        <v>31</v>
      </c>
      <c r="J3531" s="1" t="s">
        <v>205</v>
      </c>
      <c r="K3531" s="22">
        <v>45783</v>
      </c>
      <c r="L3531" s="16" t="s">
        <v>11229</v>
      </c>
      <c r="M3531" s="26">
        <v>338.8</v>
      </c>
      <c r="N3531" s="20">
        <v>1</v>
      </c>
      <c r="O3531" s="26">
        <v>359.7</v>
      </c>
      <c r="P3531" s="26">
        <v>120</v>
      </c>
      <c r="Q3531" s="26">
        <v>25.78</v>
      </c>
      <c r="R3531" s="26">
        <v>57.6</v>
      </c>
      <c r="S3531" s="26">
        <v>20.9</v>
      </c>
      <c r="T3531" s="26">
        <v>26.95</v>
      </c>
      <c r="U3531" s="26">
        <v>108.47</v>
      </c>
      <c r="V3531" s="24">
        <v>0.32019999999999998</v>
      </c>
      <c r="W3531" s="1" t="s">
        <v>34</v>
      </c>
      <c r="X3531" s="3"/>
      <c r="Y3531" s="3"/>
      <c r="Z3531" s="5" t="s">
        <v>7980</v>
      </c>
      <c r="AA3531" s="5" t="str">
        <f>VLOOKUP(J3531, sku!B:C, 2, FALSE)</f>
        <v>Travessa Ford - Style - - - Ecosport - - - Preto</v>
      </c>
      <c r="AB3531" s="3" t="str">
        <f>VLOOKUP(J3531, sku!B:BM, 64, FALSE)</f>
        <v>Fabricação</v>
      </c>
      <c r="AC3531" s="3" t="str">
        <f>LEFT(pedidos[[#This Row],[SKU]],3)</f>
        <v>XFO</v>
      </c>
      <c r="AD3531" s="36" t="str" cm="1">
        <f t="array" aca="1" ref="AD3531" ca="1">IFERROR(
  INDEX(
    montadora[Montadora],
    MATCH(TRUE,LEFT(J3947,NÚCARACT(montadora[SKU Parcial]))=montadora[SKU Parcial],0)
  ),
  ""
)</f>
        <v/>
      </c>
    </row>
    <row r="3532" spans="1:30" customFormat="1" x14ac:dyDescent="0.25">
      <c r="A3532" s="1" t="s">
        <v>6528</v>
      </c>
      <c r="B3532" s="1" t="s">
        <v>6529</v>
      </c>
      <c r="C3532" s="1" t="s">
        <v>965</v>
      </c>
      <c r="D3532" s="1" t="s">
        <v>27</v>
      </c>
      <c r="E3532" s="1" t="s">
        <v>222</v>
      </c>
      <c r="F3532" s="1" t="s">
        <v>223</v>
      </c>
      <c r="G3532" s="6" t="s">
        <v>11227</v>
      </c>
      <c r="H3532" s="20" t="s">
        <v>47</v>
      </c>
      <c r="I3532" s="1" t="s">
        <v>31</v>
      </c>
      <c r="J3532" s="1" t="s">
        <v>224</v>
      </c>
      <c r="K3532" s="22">
        <v>45786</v>
      </c>
      <c r="L3532" s="16" t="s">
        <v>11229</v>
      </c>
      <c r="M3532" s="26">
        <v>338.8</v>
      </c>
      <c r="N3532" s="20">
        <v>1</v>
      </c>
      <c r="O3532" s="26">
        <v>338.8</v>
      </c>
      <c r="P3532" s="26">
        <v>120</v>
      </c>
      <c r="Q3532" s="26">
        <v>25.78</v>
      </c>
      <c r="R3532" s="26">
        <v>57.6</v>
      </c>
      <c r="S3532" s="26">
        <v>0</v>
      </c>
      <c r="T3532" s="26">
        <v>26.95</v>
      </c>
      <c r="U3532" s="26">
        <v>108.47</v>
      </c>
      <c r="V3532" s="24">
        <v>0.32019999999999998</v>
      </c>
      <c r="W3532" s="1" t="s">
        <v>34</v>
      </c>
      <c r="X3532" s="3"/>
      <c r="Y3532" s="3"/>
      <c r="Z3532" s="5" t="s">
        <v>7980</v>
      </c>
      <c r="AA3532" s="5" t="str">
        <f>VLOOKUP(J3532, sku!B:C, 2, FALSE)</f>
        <v>Travessa Chevrolet - Style - - - Trailblazer - - - Prata</v>
      </c>
      <c r="AB3532" s="3" t="str">
        <f>VLOOKUP(J3532, sku!B:BM, 64, FALSE)</f>
        <v>Fabricação</v>
      </c>
      <c r="AC3532" s="3" t="str">
        <f>LEFT(pedidos[[#This Row],[SKU]],3)</f>
        <v>XGM</v>
      </c>
      <c r="AD3532" s="36" t="str" cm="1">
        <f t="array" aca="1" ref="AD3532" ca="1">IFERROR(
  INDEX(
    montadora[Montadora],
    MATCH(TRUE,LEFT(J3948,NÚCARACT(montadora[SKU Parcial]))=montadora[SKU Parcial],0)
  ),
  ""
)</f>
        <v/>
      </c>
    </row>
    <row r="3533" spans="1:30" customFormat="1" x14ac:dyDescent="0.25">
      <c r="A3533" s="1" t="s">
        <v>6068</v>
      </c>
      <c r="B3533" s="1" t="s">
        <v>36</v>
      </c>
      <c r="C3533" s="1" t="s">
        <v>6069</v>
      </c>
      <c r="D3533" s="1" t="s">
        <v>685</v>
      </c>
      <c r="E3533" s="1" t="s">
        <v>103</v>
      </c>
      <c r="F3533" s="1" t="s">
        <v>104</v>
      </c>
      <c r="G3533" s="6" t="s">
        <v>11227</v>
      </c>
      <c r="H3533" s="20" t="s">
        <v>30</v>
      </c>
      <c r="I3533" s="1" t="s">
        <v>31</v>
      </c>
      <c r="J3533" s="1" t="s">
        <v>678</v>
      </c>
      <c r="K3533" s="22">
        <v>45806</v>
      </c>
      <c r="L3533" s="16" t="s">
        <v>11229</v>
      </c>
      <c r="M3533" s="26">
        <v>328.8</v>
      </c>
      <c r="N3533" s="20">
        <v>1</v>
      </c>
      <c r="O3533" s="26">
        <v>365.79</v>
      </c>
      <c r="P3533" s="26">
        <v>120</v>
      </c>
      <c r="Q3533" s="26">
        <v>25.02</v>
      </c>
      <c r="R3533" s="26">
        <v>39.46</v>
      </c>
      <c r="S3533" s="26">
        <v>36.99</v>
      </c>
      <c r="T3533" s="26">
        <v>24.95</v>
      </c>
      <c r="U3533" s="26">
        <v>119.37</v>
      </c>
      <c r="V3533" s="24">
        <v>0.36299999999999999</v>
      </c>
      <c r="W3533" s="1" t="s">
        <v>34</v>
      </c>
      <c r="X3533" s="3"/>
      <c r="Y3533" s="3"/>
      <c r="Z3533" s="5" t="s">
        <v>7980</v>
      </c>
      <c r="AA3533" s="5" t="str">
        <f>VLOOKUP(J3533, sku!B:C, 2, FALSE)</f>
        <v>Travessa Chevrolet - Style - - - Trailblazer - - - Preto</v>
      </c>
      <c r="AB3533" s="3" t="str">
        <f>VLOOKUP(J3533, sku!B:BM, 64, FALSE)</f>
        <v>Fabricação</v>
      </c>
      <c r="AC3533" s="3" t="str">
        <f>LEFT(pedidos[[#This Row],[SKU]],3)</f>
        <v>XGM</v>
      </c>
      <c r="AD3533" s="36" t="str" cm="1">
        <f t="array" aca="1" ref="AD3533" ca="1">IFERROR(
  INDEX(
    montadora[Montadora],
    MATCH(TRUE,LEFT(J3949,NÚCARACT(montadora[SKU Parcial]))=montadora[SKU Parcial],0)
  ),
  ""
)</f>
        <v/>
      </c>
    </row>
    <row r="3534" spans="1:30" customFormat="1" x14ac:dyDescent="0.25">
      <c r="A3534" s="1" t="s">
        <v>6534</v>
      </c>
      <c r="B3534" s="1" t="s">
        <v>6535</v>
      </c>
      <c r="C3534" s="1" t="s">
        <v>6536</v>
      </c>
      <c r="D3534" s="1" t="s">
        <v>27</v>
      </c>
      <c r="E3534" s="1" t="s">
        <v>1210</v>
      </c>
      <c r="F3534" s="1" t="s">
        <v>1211</v>
      </c>
      <c r="G3534" s="6" t="s">
        <v>11227</v>
      </c>
      <c r="H3534" s="20" t="s">
        <v>47</v>
      </c>
      <c r="I3534" s="1" t="s">
        <v>31</v>
      </c>
      <c r="J3534" s="1" t="s">
        <v>1247</v>
      </c>
      <c r="K3534" s="22">
        <v>45797</v>
      </c>
      <c r="L3534" s="16" t="s">
        <v>11229</v>
      </c>
      <c r="M3534" s="26">
        <v>338.8</v>
      </c>
      <c r="N3534" s="20">
        <v>1</v>
      </c>
      <c r="O3534" s="26">
        <v>338.8</v>
      </c>
      <c r="P3534" s="26">
        <v>120</v>
      </c>
      <c r="Q3534" s="26">
        <v>25.78</v>
      </c>
      <c r="R3534" s="26">
        <v>57.6</v>
      </c>
      <c r="S3534" s="26">
        <v>0</v>
      </c>
      <c r="T3534" s="26">
        <v>26.95</v>
      </c>
      <c r="U3534" s="26">
        <v>108.47</v>
      </c>
      <c r="V3534" s="24">
        <v>0.32019999999999998</v>
      </c>
      <c r="W3534" s="1" t="s">
        <v>34</v>
      </c>
      <c r="X3534" s="3"/>
      <c r="Y3534" s="3"/>
      <c r="Z3534" s="5" t="s">
        <v>7980</v>
      </c>
      <c r="AA3534" s="5" t="str">
        <f>VLOOKUP(J3534, sku!B:C, 2, FALSE)</f>
        <v>Travessa Nissan - Smart - - - Frontier - 2020+ - Grafite</v>
      </c>
      <c r="AB3534" s="3" t="str">
        <f>VLOOKUP(J3534, sku!B:BM, 64, FALSE)</f>
        <v>Fabricação</v>
      </c>
      <c r="AC3534" s="3" t="str">
        <f>LEFT(pedidos[[#This Row],[SKU]],3)</f>
        <v>XNS</v>
      </c>
      <c r="AD3534" s="36" t="str" cm="1">
        <f t="array" aca="1" ref="AD3534" ca="1">IFERROR(
  INDEX(
    montadora[Montadora],
    MATCH(TRUE,LEFT(J3950,NÚCARACT(montadora[SKU Parcial]))=montadora[SKU Parcial],0)
  ),
  ""
)</f>
        <v/>
      </c>
    </row>
    <row r="3535" spans="1:30" customFormat="1" x14ac:dyDescent="0.25">
      <c r="A3535" s="1" t="s">
        <v>6537</v>
      </c>
      <c r="B3535" s="1" t="s">
        <v>6538</v>
      </c>
      <c r="C3535" s="1" t="s">
        <v>6539</v>
      </c>
      <c r="D3535" s="1" t="s">
        <v>658</v>
      </c>
      <c r="E3535" s="1" t="s">
        <v>1205</v>
      </c>
      <c r="F3535" s="1" t="s">
        <v>844</v>
      </c>
      <c r="G3535" s="6" t="s">
        <v>11227</v>
      </c>
      <c r="H3535" s="20" t="s">
        <v>47</v>
      </c>
      <c r="I3535" s="1" t="s">
        <v>31</v>
      </c>
      <c r="J3535" s="1" t="s">
        <v>845</v>
      </c>
      <c r="K3535" s="22">
        <v>45798</v>
      </c>
      <c r="L3535" s="16" t="s">
        <v>11229</v>
      </c>
      <c r="M3535" s="26">
        <v>338.8</v>
      </c>
      <c r="N3535" s="20">
        <v>1</v>
      </c>
      <c r="O3535" s="26">
        <v>338.8</v>
      </c>
      <c r="P3535" s="26">
        <v>120</v>
      </c>
      <c r="Q3535" s="26">
        <v>25.78</v>
      </c>
      <c r="R3535" s="26">
        <v>57.6</v>
      </c>
      <c r="S3535" s="26">
        <v>0</v>
      </c>
      <c r="T3535" s="26">
        <v>26.95</v>
      </c>
      <c r="U3535" s="26">
        <v>108.47</v>
      </c>
      <c r="V3535" s="24">
        <v>0.32019999999999998</v>
      </c>
      <c r="W3535" s="1" t="s">
        <v>34</v>
      </c>
      <c r="X3535" s="3"/>
      <c r="Y3535" s="3"/>
      <c r="Z3535" s="5" t="s">
        <v>7980</v>
      </c>
      <c r="AA3535" s="5" t="str">
        <f>VLOOKUP(J3535, sku!B:C, 2, FALSE)</f>
        <v>Travessa Geral - Smart - - - - - - - Preto</v>
      </c>
      <c r="AB3535" s="3" t="str">
        <f>VLOOKUP(J3535, sku!B:BM, 64, FALSE)</f>
        <v>Fabricação</v>
      </c>
      <c r="AC3535" s="3" t="str">
        <f>LEFT(pedidos[[#This Row],[SKU]],3)</f>
        <v>XSM</v>
      </c>
      <c r="AD3535" s="36" t="str" cm="1">
        <f t="array" aca="1" ref="AD3535" ca="1">IFERROR(
  INDEX(
    montadora[Montadora],
    MATCH(TRUE,LEFT(J3951,NÚCARACT(montadora[SKU Parcial]))=montadora[SKU Parcial],0)
  ),
  ""
)</f>
        <v/>
      </c>
    </row>
    <row r="3536" spans="1:30" customFormat="1" x14ac:dyDescent="0.25">
      <c r="A3536" s="1" t="s">
        <v>6540</v>
      </c>
      <c r="B3536" s="1" t="s">
        <v>6541</v>
      </c>
      <c r="C3536" s="1" t="s">
        <v>322</v>
      </c>
      <c r="D3536" s="1" t="s">
        <v>709</v>
      </c>
      <c r="E3536" s="1" t="s">
        <v>1231</v>
      </c>
      <c r="F3536" s="1" t="s">
        <v>1232</v>
      </c>
      <c r="G3536" s="6" t="s">
        <v>11227</v>
      </c>
      <c r="H3536" s="20" t="s">
        <v>47</v>
      </c>
      <c r="I3536" s="1" t="s">
        <v>36</v>
      </c>
      <c r="J3536" s="1" t="s">
        <v>678</v>
      </c>
      <c r="K3536" s="22">
        <v>45799</v>
      </c>
      <c r="L3536" s="16" t="s">
        <v>11229</v>
      </c>
      <c r="M3536" s="26">
        <v>338.8</v>
      </c>
      <c r="N3536" s="20">
        <v>1</v>
      </c>
      <c r="O3536" s="26">
        <v>338.8</v>
      </c>
      <c r="P3536" s="26">
        <v>120</v>
      </c>
      <c r="Q3536" s="26">
        <v>25.78</v>
      </c>
      <c r="R3536" s="26">
        <v>57.6</v>
      </c>
      <c r="S3536" s="26">
        <v>0</v>
      </c>
      <c r="T3536" s="26">
        <v>26.95</v>
      </c>
      <c r="U3536" s="26">
        <v>108.47</v>
      </c>
      <c r="V3536" s="24">
        <v>0.32019999999999998</v>
      </c>
      <c r="W3536" s="1" t="s">
        <v>34</v>
      </c>
      <c r="X3536" s="3"/>
      <c r="Y3536" s="3"/>
      <c r="Z3536" s="5" t="s">
        <v>7980</v>
      </c>
      <c r="AA3536" s="5" t="str">
        <f>VLOOKUP(J3536, sku!B:C, 2, FALSE)</f>
        <v>Travessa Chevrolet - Style - - - Trailblazer - - - Preto</v>
      </c>
      <c r="AB3536" s="3" t="str">
        <f>VLOOKUP(J3536, sku!B:BM, 64, FALSE)</f>
        <v>Fabricação</v>
      </c>
      <c r="AC3536" s="3" t="str">
        <f>LEFT(pedidos[[#This Row],[SKU]],3)</f>
        <v>XGM</v>
      </c>
      <c r="AD3536" s="36" t="str" cm="1">
        <f t="array" aca="1" ref="AD3536" ca="1">IFERROR(
  INDEX(
    montadora[Montadora],
    MATCH(TRUE,LEFT(J3952,NÚCARACT(montadora[SKU Parcial]))=montadora[SKU Parcial],0)
  ),
  ""
)</f>
        <v/>
      </c>
    </row>
    <row r="3537" spans="1:30" customFormat="1" x14ac:dyDescent="0.25">
      <c r="A3537" s="1" t="s">
        <v>6542</v>
      </c>
      <c r="B3537" s="1" t="s">
        <v>6543</v>
      </c>
      <c r="C3537" s="1" t="s">
        <v>6544</v>
      </c>
      <c r="D3537" s="1" t="s">
        <v>27</v>
      </c>
      <c r="E3537" s="1" t="s">
        <v>1231</v>
      </c>
      <c r="F3537" s="1" t="s">
        <v>1232</v>
      </c>
      <c r="G3537" s="6" t="s">
        <v>11227</v>
      </c>
      <c r="H3537" s="20" t="s">
        <v>47</v>
      </c>
      <c r="I3537" s="1" t="s">
        <v>36</v>
      </c>
      <c r="J3537" s="1" t="s">
        <v>224</v>
      </c>
      <c r="K3537" s="22">
        <v>45802</v>
      </c>
      <c r="L3537" s="16" t="s">
        <v>11229</v>
      </c>
      <c r="M3537" s="26">
        <v>338.8</v>
      </c>
      <c r="N3537" s="20">
        <v>1</v>
      </c>
      <c r="O3537" s="26">
        <v>338.8</v>
      </c>
      <c r="P3537" s="26">
        <v>120</v>
      </c>
      <c r="Q3537" s="26">
        <v>25.78</v>
      </c>
      <c r="R3537" s="26">
        <v>57.6</v>
      </c>
      <c r="S3537" s="26">
        <v>0</v>
      </c>
      <c r="T3537" s="26">
        <v>26.95</v>
      </c>
      <c r="U3537" s="26">
        <v>108.47</v>
      </c>
      <c r="V3537" s="24">
        <v>0.32019999999999998</v>
      </c>
      <c r="W3537" s="1" t="s">
        <v>89</v>
      </c>
      <c r="X3537" s="3"/>
      <c r="Y3537" s="3"/>
      <c r="Z3537" s="5" t="s">
        <v>7980</v>
      </c>
      <c r="AA3537" s="5" t="str">
        <f>VLOOKUP(J3537, sku!B:C, 2, FALSE)</f>
        <v>Travessa Chevrolet - Style - - - Trailblazer - - - Prata</v>
      </c>
      <c r="AB3537" s="3" t="str">
        <f>VLOOKUP(J3537, sku!B:BM, 64, FALSE)</f>
        <v>Fabricação</v>
      </c>
      <c r="AC3537" s="3" t="str">
        <f>LEFT(pedidos[[#This Row],[SKU]],3)</f>
        <v>XGM</v>
      </c>
      <c r="AD3537" s="36" t="str" cm="1">
        <f t="array" aca="1" ref="AD3537" ca="1">IFERROR(
  INDEX(
    montadora[Montadora],
    MATCH(TRUE,LEFT(#REF!,NÚCARACT(montadora[SKU Parcial]))=montadora[SKU Parcial],0)
  ),
  ""
)</f>
        <v/>
      </c>
    </row>
    <row r="3538" spans="1:30" customFormat="1" x14ac:dyDescent="0.25">
      <c r="A3538" s="1" t="s">
        <v>6545</v>
      </c>
      <c r="B3538" s="1" t="s">
        <v>6546</v>
      </c>
      <c r="C3538" s="1" t="s">
        <v>1474</v>
      </c>
      <c r="D3538" s="1" t="s">
        <v>27</v>
      </c>
      <c r="E3538" s="1" t="s">
        <v>1210</v>
      </c>
      <c r="F3538" s="1" t="s">
        <v>1224</v>
      </c>
      <c r="G3538" s="6" t="s">
        <v>11227</v>
      </c>
      <c r="H3538" s="20" t="s">
        <v>47</v>
      </c>
      <c r="I3538" s="1" t="s">
        <v>31</v>
      </c>
      <c r="J3538" s="1" t="s">
        <v>1242</v>
      </c>
      <c r="K3538" s="22">
        <v>45803</v>
      </c>
      <c r="L3538" s="16" t="s">
        <v>11229</v>
      </c>
      <c r="M3538" s="26">
        <v>338.8</v>
      </c>
      <c r="N3538" s="20">
        <v>1</v>
      </c>
      <c r="O3538" s="26">
        <v>338.8</v>
      </c>
      <c r="P3538" s="26">
        <v>120</v>
      </c>
      <c r="Q3538" s="26">
        <v>25.78</v>
      </c>
      <c r="R3538" s="26">
        <v>57.6</v>
      </c>
      <c r="S3538" s="26">
        <v>0</v>
      </c>
      <c r="T3538" s="26">
        <v>26.95</v>
      </c>
      <c r="U3538" s="26">
        <v>108.47</v>
      </c>
      <c r="V3538" s="24">
        <v>0.32019999999999998</v>
      </c>
      <c r="W3538" s="1" t="s">
        <v>34</v>
      </c>
      <c r="X3538" s="3"/>
      <c r="Y3538" s="3"/>
      <c r="Z3538" s="5" t="s">
        <v>7980</v>
      </c>
      <c r="AA3538" s="5" t="str">
        <f>VLOOKUP(J3538, sku!B:C, 2, FALSE)</f>
        <v>Travessa Nissan - Smart - - - Frontier - 2020+ - Prata</v>
      </c>
      <c r="AB3538" s="3" t="str">
        <f>VLOOKUP(J3538, sku!B:BM, 64, FALSE)</f>
        <v>Fabricação</v>
      </c>
      <c r="AC3538" s="3" t="str">
        <f>LEFT(pedidos[[#This Row],[SKU]],3)</f>
        <v>XNS</v>
      </c>
      <c r="AD3538" s="36" t="str" cm="1">
        <f t="array" aca="1" ref="AD3538" ca="1">IFERROR(
  INDEX(
    montadora[Montadora],
    MATCH(TRUE,LEFT(#REF!,NÚCARACT(montadora[SKU Parcial]))=montadora[SKU Parcial],0)
  ),
  ""
)</f>
        <v/>
      </c>
    </row>
    <row r="3539" spans="1:30" customFormat="1" x14ac:dyDescent="0.25">
      <c r="A3539" s="1" t="s">
        <v>6547</v>
      </c>
      <c r="B3539" s="1" t="s">
        <v>6548</v>
      </c>
      <c r="C3539" s="1" t="s">
        <v>637</v>
      </c>
      <c r="D3539" s="1" t="s">
        <v>658</v>
      </c>
      <c r="E3539" s="1" t="s">
        <v>1205</v>
      </c>
      <c r="F3539" s="1" t="s">
        <v>844</v>
      </c>
      <c r="G3539" s="6" t="s">
        <v>11227</v>
      </c>
      <c r="H3539" s="2" t="s">
        <v>47</v>
      </c>
      <c r="I3539" s="1" t="s">
        <v>36</v>
      </c>
      <c r="J3539" s="1" t="s">
        <v>845</v>
      </c>
      <c r="K3539" s="4">
        <v>45803</v>
      </c>
      <c r="L3539" s="16" t="s">
        <v>11229</v>
      </c>
      <c r="M3539" s="26">
        <v>338.8</v>
      </c>
      <c r="N3539" s="2">
        <v>1</v>
      </c>
      <c r="O3539" s="26">
        <v>338.8</v>
      </c>
      <c r="P3539" s="26">
        <v>120</v>
      </c>
      <c r="Q3539" s="26">
        <v>25.78</v>
      </c>
      <c r="R3539" s="26">
        <v>57.6</v>
      </c>
      <c r="S3539" s="26">
        <v>0</v>
      </c>
      <c r="T3539" s="26">
        <v>26.95</v>
      </c>
      <c r="U3539" s="26">
        <v>108.47</v>
      </c>
      <c r="V3539" s="10">
        <v>0.32019999999999998</v>
      </c>
      <c r="W3539" s="1" t="s">
        <v>89</v>
      </c>
      <c r="X3539" s="3"/>
      <c r="Y3539" s="3"/>
      <c r="Z3539" s="5" t="s">
        <v>7980</v>
      </c>
      <c r="AA3539" s="5" t="str">
        <f>VLOOKUP(J3539, sku!B:C, 2, FALSE)</f>
        <v>Travessa Geral - Smart - - - - - - - Preto</v>
      </c>
      <c r="AB3539" s="3" t="str">
        <f>VLOOKUP(J3539, sku!B:BM, 64, FALSE)</f>
        <v>Fabricação</v>
      </c>
      <c r="AC3539" s="3" t="str">
        <f>LEFT(pedidos[[#This Row],[SKU]],3)</f>
        <v>XSM</v>
      </c>
      <c r="AD3539" s="36" t="str" cm="1">
        <f t="array" aca="1" ref="AD3539" ca="1">IFERROR(
  INDEX(
    montadora[Montadora],
    MATCH(TRUE,LEFT(#REF!,NÚCARACT(montadora[SKU Parcial]))=montadora[SKU Parcial],0)
  ),
  ""
)</f>
        <v/>
      </c>
    </row>
    <row r="3540" spans="1:30" customFormat="1" x14ac:dyDescent="0.25">
      <c r="A3540" s="1" t="s">
        <v>6549</v>
      </c>
      <c r="B3540" s="1" t="s">
        <v>6550</v>
      </c>
      <c r="C3540" s="1" t="s">
        <v>6551</v>
      </c>
      <c r="D3540" s="1" t="s">
        <v>27</v>
      </c>
      <c r="E3540" s="1" t="s">
        <v>222</v>
      </c>
      <c r="F3540" s="1" t="s">
        <v>223</v>
      </c>
      <c r="G3540" s="6" t="s">
        <v>11227</v>
      </c>
      <c r="H3540" s="2" t="s">
        <v>47</v>
      </c>
      <c r="I3540" s="1" t="s">
        <v>31</v>
      </c>
      <c r="J3540" s="1" t="s">
        <v>716</v>
      </c>
      <c r="K3540" s="4">
        <v>45804</v>
      </c>
      <c r="L3540" s="16" t="s">
        <v>11229</v>
      </c>
      <c r="M3540" s="26">
        <v>338.8</v>
      </c>
      <c r="N3540" s="2">
        <v>1</v>
      </c>
      <c r="O3540" s="26">
        <v>338.8</v>
      </c>
      <c r="P3540" s="26">
        <v>120</v>
      </c>
      <c r="Q3540" s="26">
        <v>25.78</v>
      </c>
      <c r="R3540" s="26">
        <v>57.6</v>
      </c>
      <c r="S3540" s="26">
        <v>0</v>
      </c>
      <c r="T3540" s="26">
        <v>26.95</v>
      </c>
      <c r="U3540" s="26">
        <v>108.47</v>
      </c>
      <c r="V3540" s="10">
        <v>0.32019999999999998</v>
      </c>
      <c r="W3540" s="1" t="s">
        <v>34</v>
      </c>
      <c r="X3540" s="3"/>
      <c r="Y3540" s="3"/>
      <c r="Z3540" s="5" t="s">
        <v>7980</v>
      </c>
      <c r="AA3540" s="5" t="str">
        <f>VLOOKUP(J3540, sku!B:C, 2, FALSE)</f>
        <v>Travessa Chevrolet - Style - - - Trailblazer - - - Grafite</v>
      </c>
      <c r="AB3540" s="3" t="str">
        <f>VLOOKUP(J3540, sku!B:BM, 64, FALSE)</f>
        <v>Fabricação</v>
      </c>
      <c r="AC3540" s="3" t="str">
        <f>LEFT(pedidos[[#This Row],[SKU]],3)</f>
        <v>XGM</v>
      </c>
      <c r="AD3540" s="36" t="str" cm="1">
        <f t="array" aca="1" ref="AD3540" ca="1">IFERROR(
  INDEX(
    montadora[Montadora],
    MATCH(TRUE,LEFT(#REF!,NÚCARACT(montadora[SKU Parcial]))=montadora[SKU Parcial],0)
  ),
  ""
)</f>
        <v/>
      </c>
    </row>
    <row r="3541" spans="1:30" customFormat="1" x14ac:dyDescent="0.25">
      <c r="A3541" s="1" t="s">
        <v>6552</v>
      </c>
      <c r="B3541" s="1" t="s">
        <v>6553</v>
      </c>
      <c r="C3541" s="1" t="s">
        <v>2230</v>
      </c>
      <c r="D3541" s="1" t="s">
        <v>617</v>
      </c>
      <c r="E3541" s="1" t="s">
        <v>1210</v>
      </c>
      <c r="F3541" s="1" t="s">
        <v>1211</v>
      </c>
      <c r="G3541" s="6" t="s">
        <v>11227</v>
      </c>
      <c r="H3541" s="2" t="s">
        <v>47</v>
      </c>
      <c r="I3541" s="1" t="s">
        <v>31</v>
      </c>
      <c r="J3541" s="1" t="s">
        <v>1212</v>
      </c>
      <c r="K3541" s="4">
        <v>45805</v>
      </c>
      <c r="L3541" s="16" t="s">
        <v>11229</v>
      </c>
      <c r="M3541" s="26">
        <v>338.8</v>
      </c>
      <c r="N3541" s="2">
        <v>1</v>
      </c>
      <c r="O3541" s="26">
        <v>338.8</v>
      </c>
      <c r="P3541" s="26">
        <v>120</v>
      </c>
      <c r="Q3541" s="26">
        <v>25.78</v>
      </c>
      <c r="R3541" s="26">
        <v>57.6</v>
      </c>
      <c r="S3541" s="26">
        <v>0</v>
      </c>
      <c r="T3541" s="26">
        <v>26.95</v>
      </c>
      <c r="U3541" s="26">
        <v>108.47</v>
      </c>
      <c r="V3541" s="10">
        <v>0.32019999999999998</v>
      </c>
      <c r="W3541" s="1" t="s">
        <v>34</v>
      </c>
      <c r="X3541" s="3"/>
      <c r="Y3541" s="3"/>
      <c r="Z3541" s="5" t="s">
        <v>7980</v>
      </c>
      <c r="AA3541" s="5" t="str">
        <f>VLOOKUP(J3541, sku!B:C, 2, FALSE)</f>
        <v>Travessa Nissan - Smart - - - Frontier - 2020+ - Preto</v>
      </c>
      <c r="AB3541" s="3" t="str">
        <f>VLOOKUP(J3541, sku!B:BM, 64, FALSE)</f>
        <v>Fabricação</v>
      </c>
      <c r="AC3541" s="3" t="str">
        <f>LEFT(pedidos[[#This Row],[SKU]],3)</f>
        <v>XNS</v>
      </c>
      <c r="AD3541" s="36" t="str" cm="1">
        <f t="array" aca="1" ref="AD3541" ca="1">IFERROR(
  INDEX(
    montadora[Montadora],
    MATCH(TRUE,LEFT(#REF!,NÚCARACT(montadora[SKU Parcial]))=montadora[SKU Parcial],0)
  ),
  ""
)</f>
        <v/>
      </c>
    </row>
    <row r="3542" spans="1:30" customFormat="1" x14ac:dyDescent="0.25">
      <c r="A3542" s="1" t="s">
        <v>6554</v>
      </c>
      <c r="B3542" s="1" t="s">
        <v>6555</v>
      </c>
      <c r="C3542" s="1" t="s">
        <v>965</v>
      </c>
      <c r="D3542" s="1" t="s">
        <v>38</v>
      </c>
      <c r="E3542" s="1" t="s">
        <v>1205</v>
      </c>
      <c r="F3542" s="1" t="s">
        <v>844</v>
      </c>
      <c r="G3542" s="6" t="s">
        <v>11227</v>
      </c>
      <c r="H3542" s="2" t="s">
        <v>47</v>
      </c>
      <c r="I3542" s="1" t="s">
        <v>36</v>
      </c>
      <c r="J3542" s="1" t="s">
        <v>3757</v>
      </c>
      <c r="K3542" s="4">
        <v>45806</v>
      </c>
      <c r="L3542" s="16" t="s">
        <v>11229</v>
      </c>
      <c r="M3542" s="26">
        <v>338.8</v>
      </c>
      <c r="N3542" s="2">
        <v>1</v>
      </c>
      <c r="O3542" s="26">
        <v>338.8</v>
      </c>
      <c r="P3542" s="26">
        <v>120</v>
      </c>
      <c r="Q3542" s="26">
        <v>25.78</v>
      </c>
      <c r="R3542" s="26">
        <v>57.6</v>
      </c>
      <c r="S3542" s="26">
        <v>0</v>
      </c>
      <c r="T3542" s="26">
        <v>26.95</v>
      </c>
      <c r="U3542" s="26">
        <v>108.47</v>
      </c>
      <c r="V3542" s="10">
        <v>0.32019999999999998</v>
      </c>
      <c r="W3542" s="1" t="s">
        <v>34</v>
      </c>
      <c r="X3542" s="3"/>
      <c r="Y3542" s="3"/>
      <c r="Z3542" s="5" t="s">
        <v>7980</v>
      </c>
      <c r="AA3542" s="5" t="str">
        <f>VLOOKUP(J3542, sku!B:C, 2, FALSE)</f>
        <v>Travessa Geral - Smart - - - - - - - Grafite</v>
      </c>
      <c r="AB3542" s="3" t="str">
        <f>VLOOKUP(J3542, sku!B:BM, 64, FALSE)</f>
        <v>Fabricação</v>
      </c>
      <c r="AC3542" s="3" t="str">
        <f>LEFT(pedidos[[#This Row],[SKU]],3)</f>
        <v>XSM</v>
      </c>
      <c r="AD3542" s="36" t="str" cm="1">
        <f t="array" aca="1" ref="AD3542" ca="1">IFERROR(
  INDEX(
    montadora[Montadora],
    MATCH(TRUE,LEFT(J3953,NÚCARACT(montadora[SKU Parcial]))=montadora[SKU Parcial],0)
  ),
  ""
)</f>
        <v/>
      </c>
    </row>
    <row r="3543" spans="1:30" customFormat="1" x14ac:dyDescent="0.25">
      <c r="A3543" s="1" t="s">
        <v>4103</v>
      </c>
      <c r="B3543" s="1" t="s">
        <v>36</v>
      </c>
      <c r="C3543" s="1" t="s">
        <v>4104</v>
      </c>
      <c r="D3543" s="1" t="s">
        <v>709</v>
      </c>
      <c r="E3543" s="1" t="s">
        <v>86</v>
      </c>
      <c r="F3543" s="1" t="s">
        <v>87</v>
      </c>
      <c r="G3543" s="6" t="s">
        <v>11227</v>
      </c>
      <c r="H3543" s="2" t="s">
        <v>47</v>
      </c>
      <c r="I3543" s="1" t="s">
        <v>31</v>
      </c>
      <c r="J3543" s="1" t="s">
        <v>678</v>
      </c>
      <c r="K3543" s="4">
        <v>45823</v>
      </c>
      <c r="L3543" s="16" t="s">
        <v>11229</v>
      </c>
      <c r="M3543" s="26">
        <v>337.8</v>
      </c>
      <c r="N3543" s="2">
        <v>1</v>
      </c>
      <c r="O3543" s="26">
        <v>356.79</v>
      </c>
      <c r="P3543" s="26">
        <v>120</v>
      </c>
      <c r="Q3543" s="26">
        <v>27.77</v>
      </c>
      <c r="R3543" s="26">
        <v>57.43</v>
      </c>
      <c r="S3543" s="26">
        <v>18.989999999999998</v>
      </c>
      <c r="T3543" s="26">
        <v>24.95</v>
      </c>
      <c r="U3543" s="26">
        <v>107.65</v>
      </c>
      <c r="V3543" s="10">
        <v>0.31869999999999998</v>
      </c>
      <c r="W3543" s="1" t="s">
        <v>34</v>
      </c>
      <c r="X3543" s="3"/>
      <c r="Y3543" s="3"/>
      <c r="Z3543" s="5" t="s">
        <v>7980</v>
      </c>
      <c r="AA3543" s="5" t="str">
        <f>VLOOKUP(J3543, sku!B:C, 2, FALSE)</f>
        <v>Travessa Chevrolet - Style - - - Trailblazer - - - Preto</v>
      </c>
      <c r="AB3543" s="3" t="str">
        <f>VLOOKUP(J3543, sku!B:BM, 64, FALSE)</f>
        <v>Fabricação</v>
      </c>
      <c r="AC3543" s="3" t="str">
        <f>LEFT(pedidos[[#This Row],[SKU]],3)</f>
        <v>XGM</v>
      </c>
      <c r="AD3543" s="36" t="str" cm="1">
        <f t="array" aca="1" ref="AD3543" ca="1">IFERROR(
  INDEX(
    montadora[Montadora],
    MATCH(TRUE,LEFT(#REF!,NÚCARACT(montadora[SKU Parcial]))=montadora[SKU Parcial],0)
  ),
  ""
)</f>
        <v/>
      </c>
    </row>
    <row r="3544" spans="1:30" customFormat="1" x14ac:dyDescent="0.25">
      <c r="A3544" s="1" t="s">
        <v>3988</v>
      </c>
      <c r="B3544" s="1" t="s">
        <v>36</v>
      </c>
      <c r="C3544" s="1" t="s">
        <v>3989</v>
      </c>
      <c r="D3544" s="1" t="s">
        <v>27</v>
      </c>
      <c r="E3544" s="1" t="s">
        <v>3638</v>
      </c>
      <c r="F3544" s="1" t="s">
        <v>228</v>
      </c>
      <c r="G3544" s="6" t="s">
        <v>11227</v>
      </c>
      <c r="H3544" s="2" t="s">
        <v>47</v>
      </c>
      <c r="I3544" s="1" t="s">
        <v>36</v>
      </c>
      <c r="J3544" s="1" t="s">
        <v>241</v>
      </c>
      <c r="K3544" s="4">
        <v>45811</v>
      </c>
      <c r="L3544" s="16" t="s">
        <v>11229</v>
      </c>
      <c r="M3544" s="26">
        <v>338.8</v>
      </c>
      <c r="N3544" s="2">
        <v>1</v>
      </c>
      <c r="O3544" s="26">
        <v>338.8</v>
      </c>
      <c r="P3544" s="26">
        <v>120</v>
      </c>
      <c r="Q3544" s="26">
        <v>27.85</v>
      </c>
      <c r="R3544" s="26">
        <v>57.6</v>
      </c>
      <c r="S3544" s="26">
        <v>0</v>
      </c>
      <c r="T3544" s="26">
        <v>24.95</v>
      </c>
      <c r="U3544" s="26">
        <v>108.4</v>
      </c>
      <c r="V3544" s="10">
        <v>0.32</v>
      </c>
      <c r="W3544" s="1" t="s">
        <v>34</v>
      </c>
      <c r="X3544" s="3"/>
      <c r="Y3544" s="3"/>
      <c r="Z3544" s="5" t="s">
        <v>7980</v>
      </c>
      <c r="AA3544" s="5" t="str">
        <f>VLOOKUP(J3544, sku!B:C, 2, FALSE)</f>
        <v>Travessa Ford - Style - - - Ecosport - - - Prata</v>
      </c>
      <c r="AB3544" s="3" t="str">
        <f>VLOOKUP(J3544, sku!B:BM, 64, FALSE)</f>
        <v>Fabricação</v>
      </c>
      <c r="AC3544" s="3" t="str">
        <f>LEFT(pedidos[[#This Row],[SKU]],3)</f>
        <v>XFO</v>
      </c>
      <c r="AD3544" s="36" t="str" cm="1">
        <f t="array" aca="1" ref="AD3544" ca="1">IFERROR(
  INDEX(
    montadora[Montadora],
    MATCH(TRUE,LEFT(#REF!,NÚCARACT(montadora[SKU Parcial]))=montadora[SKU Parcial],0)
  ),
  ""
)</f>
        <v/>
      </c>
    </row>
    <row r="3545" spans="1:30" customFormat="1" x14ac:dyDescent="0.25">
      <c r="A3545" s="1" t="s">
        <v>3990</v>
      </c>
      <c r="B3545" s="1" t="s">
        <v>36</v>
      </c>
      <c r="C3545" s="1" t="s">
        <v>301</v>
      </c>
      <c r="D3545" s="1" t="s">
        <v>27</v>
      </c>
      <c r="E3545" s="1" t="s">
        <v>1057</v>
      </c>
      <c r="F3545" s="1" t="s">
        <v>1058</v>
      </c>
      <c r="G3545" s="6" t="s">
        <v>11227</v>
      </c>
      <c r="H3545" s="2" t="s">
        <v>47</v>
      </c>
      <c r="I3545" s="1" t="s">
        <v>36</v>
      </c>
      <c r="J3545" s="1" t="s">
        <v>179</v>
      </c>
      <c r="K3545" s="4">
        <v>45812</v>
      </c>
      <c r="L3545" s="16" t="s">
        <v>11229</v>
      </c>
      <c r="M3545" s="26">
        <v>338.8</v>
      </c>
      <c r="N3545" s="2">
        <v>1</v>
      </c>
      <c r="O3545" s="26">
        <v>338.8</v>
      </c>
      <c r="P3545" s="26">
        <v>120</v>
      </c>
      <c r="Q3545" s="26">
        <v>27.85</v>
      </c>
      <c r="R3545" s="26">
        <v>57.6</v>
      </c>
      <c r="S3545" s="26">
        <v>0</v>
      </c>
      <c r="T3545" s="26">
        <v>24.95</v>
      </c>
      <c r="U3545" s="26">
        <v>108.4</v>
      </c>
      <c r="V3545" s="10">
        <v>0.32</v>
      </c>
      <c r="W3545" s="1" t="s">
        <v>34</v>
      </c>
      <c r="X3545" s="3"/>
      <c r="Y3545" s="3"/>
      <c r="Z3545" s="5" t="s">
        <v>7980</v>
      </c>
      <c r="AA3545" s="5" t="str">
        <f>VLOOKUP(J3545, sku!B:C, 2, FALSE)</f>
        <v>Travessa Jeep - Smart - - - Renegade - 2016 A 2025 - Preto</v>
      </c>
      <c r="AB3545" s="3" t="str">
        <f>VLOOKUP(J3545, sku!B:BM, 64, FALSE)</f>
        <v>Fabricação</v>
      </c>
      <c r="AC3545" s="3" t="str">
        <f>LEFT(pedidos[[#This Row],[SKU]],3)</f>
        <v>XJP</v>
      </c>
      <c r="AD3545" s="36" t="str" cm="1">
        <f t="array" aca="1" ref="AD3545" ca="1">IFERROR(
  INDEX(
    montadora[Montadora],
    MATCH(TRUE,LEFT(#REF!,NÚCARACT(montadora[SKU Parcial]))=montadora[SKU Parcial],0)
  ),
  ""
)</f>
        <v/>
      </c>
    </row>
    <row r="3546" spans="1:30" customFormat="1" x14ac:dyDescent="0.25">
      <c r="A3546" s="1" t="s">
        <v>3991</v>
      </c>
      <c r="B3546" s="1" t="s">
        <v>36</v>
      </c>
      <c r="C3546" s="1" t="s">
        <v>3992</v>
      </c>
      <c r="D3546" s="1" t="s">
        <v>347</v>
      </c>
      <c r="E3546" s="1" t="s">
        <v>208</v>
      </c>
      <c r="F3546" s="1" t="s">
        <v>209</v>
      </c>
      <c r="G3546" s="6" t="s">
        <v>11227</v>
      </c>
      <c r="H3546" s="2" t="s">
        <v>47</v>
      </c>
      <c r="I3546" s="1" t="s">
        <v>31</v>
      </c>
      <c r="J3546" s="1" t="s">
        <v>1128</v>
      </c>
      <c r="K3546" s="4">
        <v>45813</v>
      </c>
      <c r="L3546" s="16" t="s">
        <v>11229</v>
      </c>
      <c r="M3546" s="26">
        <v>338.8</v>
      </c>
      <c r="N3546" s="2">
        <v>1</v>
      </c>
      <c r="O3546" s="26">
        <v>374.79</v>
      </c>
      <c r="P3546" s="26">
        <v>120</v>
      </c>
      <c r="Q3546" s="26">
        <v>27.85</v>
      </c>
      <c r="R3546" s="26">
        <v>57.6</v>
      </c>
      <c r="S3546" s="26">
        <v>35.99</v>
      </c>
      <c r="T3546" s="26">
        <v>24.95</v>
      </c>
      <c r="U3546" s="26">
        <v>108.4</v>
      </c>
      <c r="V3546" s="10">
        <v>0.32</v>
      </c>
      <c r="W3546" s="1" t="s">
        <v>34</v>
      </c>
      <c r="X3546" s="3"/>
      <c r="Y3546" s="3"/>
      <c r="Z3546" s="5" t="s">
        <v>7980</v>
      </c>
      <c r="AA3546" s="5" t="str">
        <f>VLOOKUP(J3546, sku!B:C, 2, FALSE)</f>
        <v>Travessa Fiat - Smart - - - Toro - - - Prata</v>
      </c>
      <c r="AB3546" s="3" t="str">
        <f>VLOOKUP(J3546, sku!B:BM, 64, FALSE)</f>
        <v>Fabricação</v>
      </c>
      <c r="AC3546" s="3" t="str">
        <f>LEFT(pedidos[[#This Row],[SKU]],3)</f>
        <v>XFI</v>
      </c>
      <c r="AD3546" s="36" t="str" cm="1">
        <f t="array" aca="1" ref="AD3546" ca="1">IFERROR(
  INDEX(
    montadora[Montadora],
    MATCH(TRUE,LEFT(#REF!,NÚCARACT(montadora[SKU Parcial]))=montadora[SKU Parcial],0)
  ),
  ""
)</f>
        <v/>
      </c>
    </row>
    <row r="3547" spans="1:30" customFormat="1" x14ac:dyDescent="0.25">
      <c r="A3547" s="1" t="s">
        <v>3993</v>
      </c>
      <c r="B3547" s="1" t="s">
        <v>36</v>
      </c>
      <c r="C3547" s="1" t="s">
        <v>2230</v>
      </c>
      <c r="D3547" s="1" t="s">
        <v>420</v>
      </c>
      <c r="E3547" s="1" t="s">
        <v>208</v>
      </c>
      <c r="F3547" s="1" t="s">
        <v>209</v>
      </c>
      <c r="G3547" s="6" t="s">
        <v>11227</v>
      </c>
      <c r="H3547" s="2" t="s">
        <v>47</v>
      </c>
      <c r="I3547" s="1" t="s">
        <v>36</v>
      </c>
      <c r="J3547" s="1" t="s">
        <v>1128</v>
      </c>
      <c r="K3547" s="4">
        <v>45813</v>
      </c>
      <c r="L3547" s="16" t="s">
        <v>11229</v>
      </c>
      <c r="M3547" s="26">
        <v>338.8</v>
      </c>
      <c r="N3547" s="2">
        <v>1</v>
      </c>
      <c r="O3547" s="26">
        <v>338.8</v>
      </c>
      <c r="P3547" s="26">
        <v>120</v>
      </c>
      <c r="Q3547" s="26">
        <v>27.85</v>
      </c>
      <c r="R3547" s="26">
        <v>57.6</v>
      </c>
      <c r="S3547" s="26">
        <v>0</v>
      </c>
      <c r="T3547" s="26">
        <v>24.95</v>
      </c>
      <c r="U3547" s="26">
        <v>108.4</v>
      </c>
      <c r="V3547" s="10">
        <v>0.32</v>
      </c>
      <c r="W3547" s="1" t="s">
        <v>89</v>
      </c>
      <c r="X3547" s="3"/>
      <c r="Y3547" s="3"/>
      <c r="Z3547" s="5" t="s">
        <v>7980</v>
      </c>
      <c r="AA3547" s="5" t="str">
        <f>VLOOKUP(J3547, sku!B:C, 2, FALSE)</f>
        <v>Travessa Fiat - Smart - - - Toro - - - Prata</v>
      </c>
      <c r="AB3547" s="3" t="str">
        <f>VLOOKUP(J3547, sku!B:BM, 64, FALSE)</f>
        <v>Fabricação</v>
      </c>
      <c r="AC3547" s="3" t="str">
        <f>LEFT(pedidos[[#This Row],[SKU]],3)</f>
        <v>XFI</v>
      </c>
      <c r="AD3547" s="36" t="str" cm="1">
        <f t="array" aca="1" ref="AD3547" ca="1">IFERROR(
  INDEX(
    montadora[Montadora],
    MATCH(TRUE,LEFT(#REF!,NÚCARACT(montadora[SKU Parcial]))=montadora[SKU Parcial],0)
  ),
  ""
)</f>
        <v/>
      </c>
    </row>
    <row r="3548" spans="1:30" customFormat="1" x14ac:dyDescent="0.25">
      <c r="A3548" s="1" t="s">
        <v>3994</v>
      </c>
      <c r="B3548" s="1" t="s">
        <v>3995</v>
      </c>
      <c r="C3548" s="1" t="s">
        <v>3996</v>
      </c>
      <c r="D3548" s="1" t="s">
        <v>191</v>
      </c>
      <c r="E3548" s="1" t="s">
        <v>208</v>
      </c>
      <c r="F3548" s="1" t="s">
        <v>209</v>
      </c>
      <c r="G3548" s="6" t="s">
        <v>11227</v>
      </c>
      <c r="H3548" s="2" t="s">
        <v>47</v>
      </c>
      <c r="I3548" s="1" t="s">
        <v>31</v>
      </c>
      <c r="J3548" s="1" t="s">
        <v>77</v>
      </c>
      <c r="K3548" s="4">
        <v>45814</v>
      </c>
      <c r="L3548" s="16" t="s">
        <v>11229</v>
      </c>
      <c r="M3548" s="26">
        <v>338.8</v>
      </c>
      <c r="N3548" s="2">
        <v>1</v>
      </c>
      <c r="O3548" s="26">
        <v>338.8</v>
      </c>
      <c r="P3548" s="26">
        <v>120</v>
      </c>
      <c r="Q3548" s="26">
        <v>27.85</v>
      </c>
      <c r="R3548" s="26">
        <v>57.6</v>
      </c>
      <c r="S3548" s="26">
        <v>0</v>
      </c>
      <c r="T3548" s="26">
        <v>24.95</v>
      </c>
      <c r="U3548" s="26">
        <v>108.4</v>
      </c>
      <c r="V3548" s="10">
        <v>0.32</v>
      </c>
      <c r="W3548" s="1" t="s">
        <v>34</v>
      </c>
      <c r="X3548" s="3"/>
      <c r="Y3548" s="3"/>
      <c r="Z3548" s="5" t="s">
        <v>7980</v>
      </c>
      <c r="AA3548" s="5" t="str">
        <f>VLOOKUP(J3548, sku!B:C, 2, FALSE)</f>
        <v>Travessa Fiat - Smart - - - Toro - - - Grafite</v>
      </c>
      <c r="AB3548" s="3" t="str">
        <f>VLOOKUP(J3548, sku!B:BM, 64, FALSE)</f>
        <v>Fabricação</v>
      </c>
      <c r="AC3548" s="3" t="str">
        <f>LEFT(pedidos[[#This Row],[SKU]],3)</f>
        <v>XFI</v>
      </c>
      <c r="AD3548" s="36" t="str" cm="1">
        <f t="array" aca="1" ref="AD3548" ca="1">IFERROR(
  INDEX(
    montadora[Montadora],
    MATCH(TRUE,LEFT(#REF!,NÚCARACT(montadora[SKU Parcial]))=montadora[SKU Parcial],0)
  ),
  ""
)</f>
        <v/>
      </c>
    </row>
    <row r="3549" spans="1:30" customFormat="1" x14ac:dyDescent="0.25">
      <c r="A3549" s="1" t="s">
        <v>3997</v>
      </c>
      <c r="B3549" s="1" t="s">
        <v>3998</v>
      </c>
      <c r="C3549" s="1" t="s">
        <v>3996</v>
      </c>
      <c r="D3549" s="1" t="s">
        <v>191</v>
      </c>
      <c r="E3549" s="1" t="s">
        <v>208</v>
      </c>
      <c r="F3549" s="1" t="s">
        <v>209</v>
      </c>
      <c r="G3549" s="6" t="s">
        <v>11227</v>
      </c>
      <c r="H3549" s="2" t="s">
        <v>47</v>
      </c>
      <c r="I3549" s="1" t="s">
        <v>31</v>
      </c>
      <c r="J3549" s="1" t="s">
        <v>77</v>
      </c>
      <c r="K3549" s="4">
        <v>45814</v>
      </c>
      <c r="L3549" s="16" t="s">
        <v>11229</v>
      </c>
      <c r="M3549" s="26">
        <v>338.8</v>
      </c>
      <c r="N3549" s="2">
        <v>1</v>
      </c>
      <c r="O3549" s="26">
        <v>338.8</v>
      </c>
      <c r="P3549" s="26">
        <v>120</v>
      </c>
      <c r="Q3549" s="26">
        <v>27.85</v>
      </c>
      <c r="R3549" s="26">
        <v>57.6</v>
      </c>
      <c r="S3549" s="26">
        <v>0</v>
      </c>
      <c r="T3549" s="26">
        <v>24.95</v>
      </c>
      <c r="U3549" s="26">
        <v>108.4</v>
      </c>
      <c r="V3549" s="10">
        <v>0.32</v>
      </c>
      <c r="W3549" s="1" t="s">
        <v>89</v>
      </c>
      <c r="X3549" s="3"/>
      <c r="Y3549" s="3"/>
      <c r="Z3549" s="5" t="s">
        <v>7980</v>
      </c>
      <c r="AA3549" s="5" t="str">
        <f>VLOOKUP(J3549, sku!B:C, 2, FALSE)</f>
        <v>Travessa Fiat - Smart - - - Toro - - - Grafite</v>
      </c>
      <c r="AB3549" s="3" t="str">
        <f>VLOOKUP(J3549, sku!B:BM, 64, FALSE)</f>
        <v>Fabricação</v>
      </c>
      <c r="AC3549" s="3" t="str">
        <f>LEFT(pedidos[[#This Row],[SKU]],3)</f>
        <v>XFI</v>
      </c>
      <c r="AD3549" s="36" t="str" cm="1">
        <f t="array" aca="1" ref="AD3549" ca="1">IFERROR(
  INDEX(
    montadora[Montadora],
    MATCH(TRUE,LEFT(#REF!,NÚCARACT(montadora[SKU Parcial]))=montadora[SKU Parcial],0)
  ),
  ""
)</f>
        <v/>
      </c>
    </row>
    <row r="3550" spans="1:30" customFormat="1" x14ac:dyDescent="0.25">
      <c r="A3550" s="1" t="s">
        <v>3999</v>
      </c>
      <c r="B3550" s="1" t="s">
        <v>36</v>
      </c>
      <c r="C3550" s="1" t="s">
        <v>4000</v>
      </c>
      <c r="D3550" s="1" t="s">
        <v>27</v>
      </c>
      <c r="E3550" s="1" t="s">
        <v>1069</v>
      </c>
      <c r="F3550" s="1" t="s">
        <v>1070</v>
      </c>
      <c r="G3550" s="6" t="s">
        <v>11227</v>
      </c>
      <c r="H3550" s="2" t="s">
        <v>47</v>
      </c>
      <c r="I3550" s="1" t="s">
        <v>31</v>
      </c>
      <c r="J3550" s="1" t="s">
        <v>4001</v>
      </c>
      <c r="K3550" s="4">
        <v>45814</v>
      </c>
      <c r="L3550" s="16" t="s">
        <v>11229</v>
      </c>
      <c r="M3550" s="26">
        <v>338.8</v>
      </c>
      <c r="N3550" s="2">
        <v>1</v>
      </c>
      <c r="O3550" s="26">
        <v>338.8</v>
      </c>
      <c r="P3550" s="26">
        <v>120</v>
      </c>
      <c r="Q3550" s="26">
        <v>27.85</v>
      </c>
      <c r="R3550" s="26">
        <v>57.6</v>
      </c>
      <c r="S3550" s="26">
        <v>0</v>
      </c>
      <c r="T3550" s="26">
        <v>24.95</v>
      </c>
      <c r="U3550" s="26">
        <v>108.4</v>
      </c>
      <c r="V3550" s="10">
        <v>0.32</v>
      </c>
      <c r="W3550" s="1" t="s">
        <v>89</v>
      </c>
      <c r="X3550" s="3"/>
      <c r="Y3550" s="3"/>
      <c r="Z3550" s="5" t="s">
        <v>7980</v>
      </c>
      <c r="AA3550" s="5" t="str">
        <f>VLOOKUP(J3550, sku!B:C, 2, FALSE)</f>
        <v>Travessa Volkswagen - Smart - - - Golf Variant - - - Preto</v>
      </c>
      <c r="AB3550" s="3" t="str">
        <f>VLOOKUP(J3550, sku!B:BM, 64, FALSE)</f>
        <v>Fabricação</v>
      </c>
      <c r="AC3550" s="3" t="str">
        <f>LEFT(pedidos[[#This Row],[SKU]],3)</f>
        <v>XVW</v>
      </c>
      <c r="AD3550" s="36" t="str" cm="1">
        <f t="array" aca="1" ref="AD3550" ca="1">IFERROR(
  INDEX(
    montadora[Montadora],
    MATCH(TRUE,LEFT(J3959,NÚCARACT(montadora[SKU Parcial]))=montadora[SKU Parcial],0)
  ),
  ""
)</f>
        <v/>
      </c>
    </row>
    <row r="3551" spans="1:30" customFormat="1" x14ac:dyDescent="0.25">
      <c r="A3551" s="1" t="s">
        <v>4002</v>
      </c>
      <c r="B3551" s="1" t="s">
        <v>36</v>
      </c>
      <c r="C3551" s="1" t="s">
        <v>4003</v>
      </c>
      <c r="D3551" s="1" t="s">
        <v>97</v>
      </c>
      <c r="E3551" s="1" t="s">
        <v>1057</v>
      </c>
      <c r="F3551" s="1" t="s">
        <v>1058</v>
      </c>
      <c r="G3551" s="6" t="s">
        <v>11227</v>
      </c>
      <c r="H3551" s="2" t="s">
        <v>47</v>
      </c>
      <c r="I3551" s="1" t="s">
        <v>31</v>
      </c>
      <c r="J3551" s="1" t="s">
        <v>1380</v>
      </c>
      <c r="K3551" s="4">
        <v>45816</v>
      </c>
      <c r="L3551" s="16" t="s">
        <v>11229</v>
      </c>
      <c r="M3551" s="26">
        <v>338.8</v>
      </c>
      <c r="N3551" s="2">
        <v>1</v>
      </c>
      <c r="O3551" s="26">
        <v>365.79</v>
      </c>
      <c r="P3551" s="26">
        <v>120</v>
      </c>
      <c r="Q3551" s="26">
        <v>27.85</v>
      </c>
      <c r="R3551" s="26">
        <v>57.6</v>
      </c>
      <c r="S3551" s="26">
        <v>26.99</v>
      </c>
      <c r="T3551" s="26">
        <v>24.95</v>
      </c>
      <c r="U3551" s="26">
        <v>108.4</v>
      </c>
      <c r="V3551" s="10">
        <v>0.32</v>
      </c>
      <c r="W3551" s="1" t="s">
        <v>89</v>
      </c>
      <c r="X3551" s="3"/>
      <c r="Y3551" s="3"/>
      <c r="Z3551" s="5" t="s">
        <v>7980</v>
      </c>
      <c r="AA3551" s="5" t="str">
        <f>VLOOKUP(J3551, sku!B:C, 2, FALSE)</f>
        <v>Travessa Jeep - Smart - - - Renegade - 2016 A 2025 - Grafite</v>
      </c>
      <c r="AB3551" s="3" t="str">
        <f>VLOOKUP(J3551, sku!B:BM, 64, FALSE)</f>
        <v>Fabricação</v>
      </c>
      <c r="AC3551" s="3" t="str">
        <f>LEFT(pedidos[[#This Row],[SKU]],3)</f>
        <v>XJP</v>
      </c>
      <c r="AD3551" s="36" t="str" cm="1">
        <f t="array" aca="1" ref="AD3551" ca="1">IFERROR(
  INDEX(
    montadora[Montadora],
    MATCH(TRUE,LEFT(#REF!,NÚCARACT(montadora[SKU Parcial]))=montadora[SKU Parcial],0)
  ),
  ""
)</f>
        <v/>
      </c>
    </row>
    <row r="3552" spans="1:30" customFormat="1" x14ac:dyDescent="0.25">
      <c r="A3552" s="1" t="s">
        <v>4004</v>
      </c>
      <c r="B3552" s="1" t="s">
        <v>36</v>
      </c>
      <c r="C3552" s="1" t="s">
        <v>4005</v>
      </c>
      <c r="D3552" s="1" t="s">
        <v>534</v>
      </c>
      <c r="E3552" s="1" t="s">
        <v>1017</v>
      </c>
      <c r="F3552" s="1" t="s">
        <v>1018</v>
      </c>
      <c r="G3552" s="6" t="s">
        <v>11227</v>
      </c>
      <c r="H3552" s="2" t="s">
        <v>47</v>
      </c>
      <c r="I3552" s="1" t="s">
        <v>36</v>
      </c>
      <c r="J3552" s="1" t="s">
        <v>758</v>
      </c>
      <c r="K3552" s="4">
        <v>45816</v>
      </c>
      <c r="L3552" s="16" t="s">
        <v>11229</v>
      </c>
      <c r="M3552" s="26">
        <v>338.8</v>
      </c>
      <c r="N3552" s="2">
        <v>1</v>
      </c>
      <c r="O3552" s="26">
        <v>338.8</v>
      </c>
      <c r="P3552" s="26">
        <v>120</v>
      </c>
      <c r="Q3552" s="26">
        <v>27.85</v>
      </c>
      <c r="R3552" s="26">
        <v>57.6</v>
      </c>
      <c r="S3552" s="26">
        <v>0</v>
      </c>
      <c r="T3552" s="26">
        <v>24.95</v>
      </c>
      <c r="U3552" s="26">
        <v>108.4</v>
      </c>
      <c r="V3552" s="10">
        <v>0.32</v>
      </c>
      <c r="W3552" s="1" t="s">
        <v>34</v>
      </c>
      <c r="X3552" s="3"/>
      <c r="Y3552" s="3"/>
      <c r="Z3552" s="5" t="s">
        <v>7980</v>
      </c>
      <c r="AA3552" s="5" t="str">
        <f>VLOOKUP(J3552, sku!B:C, 2, FALSE)</f>
        <v>Travessa Mitsubishi - Tubular - - - Pajero Sport - - - Prata</v>
      </c>
      <c r="AB3552" s="3" t="str">
        <f>VLOOKUP(J3552, sku!B:BM, 64, FALSE)</f>
        <v>Fabricação</v>
      </c>
      <c r="AC3552" s="3" t="str">
        <f>LEFT(pedidos[[#This Row],[SKU]],3)</f>
        <v>XMT</v>
      </c>
      <c r="AD3552" s="36" t="str" cm="1">
        <f t="array" aca="1" ref="AD3552" ca="1">IFERROR(
  INDEX(
    montadora[Montadora],
    MATCH(TRUE,LEFT(#REF!,NÚCARACT(montadora[SKU Parcial]))=montadora[SKU Parcial],0)
  ),
  ""
)</f>
        <v/>
      </c>
    </row>
    <row r="3553" spans="1:30" customFormat="1" x14ac:dyDescent="0.25">
      <c r="A3553" s="1" t="s">
        <v>4006</v>
      </c>
      <c r="B3553" s="1" t="s">
        <v>4007</v>
      </c>
      <c r="C3553" s="1" t="s">
        <v>3109</v>
      </c>
      <c r="D3553" s="1" t="s">
        <v>27</v>
      </c>
      <c r="E3553" s="1" t="s">
        <v>4008</v>
      </c>
      <c r="F3553" s="1" t="s">
        <v>4009</v>
      </c>
      <c r="G3553" s="6" t="s">
        <v>11227</v>
      </c>
      <c r="H3553" s="2" t="s">
        <v>47</v>
      </c>
      <c r="I3553" s="1" t="s">
        <v>36</v>
      </c>
      <c r="J3553" s="1" t="s">
        <v>1274</v>
      </c>
      <c r="K3553" s="4">
        <v>45818</v>
      </c>
      <c r="L3553" s="16" t="s">
        <v>11229</v>
      </c>
      <c r="M3553" s="26">
        <v>338.8</v>
      </c>
      <c r="N3553" s="2">
        <v>1</v>
      </c>
      <c r="O3553" s="26">
        <v>338.8</v>
      </c>
      <c r="P3553" s="26">
        <v>120</v>
      </c>
      <c r="Q3553" s="26">
        <v>27.85</v>
      </c>
      <c r="R3553" s="26">
        <v>57.6</v>
      </c>
      <c r="S3553" s="26">
        <v>0</v>
      </c>
      <c r="T3553" s="26">
        <v>24.95</v>
      </c>
      <c r="U3553" s="26">
        <v>108.4</v>
      </c>
      <c r="V3553" s="10">
        <v>0.32</v>
      </c>
      <c r="W3553" s="1" t="s">
        <v>34</v>
      </c>
      <c r="X3553" s="3"/>
      <c r="Y3553" s="3"/>
      <c r="Z3553" s="5" t="s">
        <v>7980</v>
      </c>
      <c r="AA3553" s="5" t="str">
        <f>VLOOKUP(J3553, sku!B:C, 2, FALSE)</f>
        <v>Travessa Ford - Smart - - - Ranger - 2013 A 2023 - Prata</v>
      </c>
      <c r="AB3553" s="3" t="str">
        <f>VLOOKUP(J3553, sku!B:BM, 64, FALSE)</f>
        <v>Fabricação</v>
      </c>
      <c r="AC3553" s="3" t="str">
        <f>LEFT(pedidos[[#This Row],[SKU]],3)</f>
        <v>XFD</v>
      </c>
      <c r="AD3553" s="36" t="str" cm="1">
        <f t="array" aca="1" ref="AD3553" ca="1">IFERROR(
  INDEX(
    montadora[Montadora],
    MATCH(TRUE,LEFT(#REF!,NÚCARACT(montadora[SKU Parcial]))=montadora[SKU Parcial],0)
  ),
  ""
)</f>
        <v/>
      </c>
    </row>
    <row r="3554" spans="1:30" customFormat="1" x14ac:dyDescent="0.25">
      <c r="A3554" s="1" t="s">
        <v>4010</v>
      </c>
      <c r="B3554" s="1" t="s">
        <v>4011</v>
      </c>
      <c r="C3554" s="1" t="s">
        <v>4012</v>
      </c>
      <c r="D3554" s="1" t="s">
        <v>27</v>
      </c>
      <c r="E3554" s="1" t="s">
        <v>1045</v>
      </c>
      <c r="F3554" s="1" t="s">
        <v>673</v>
      </c>
      <c r="G3554" s="6" t="s">
        <v>11227</v>
      </c>
      <c r="H3554" s="2" t="s">
        <v>47</v>
      </c>
      <c r="I3554" s="1" t="s">
        <v>31</v>
      </c>
      <c r="J3554" s="1" t="s">
        <v>262</v>
      </c>
      <c r="K3554" s="4">
        <v>45818</v>
      </c>
      <c r="L3554" s="16" t="s">
        <v>11229</v>
      </c>
      <c r="M3554" s="26">
        <v>338.8</v>
      </c>
      <c r="N3554" s="2">
        <v>1</v>
      </c>
      <c r="O3554" s="26">
        <v>338.8</v>
      </c>
      <c r="P3554" s="26">
        <v>120</v>
      </c>
      <c r="Q3554" s="26">
        <v>27.85</v>
      </c>
      <c r="R3554" s="26">
        <v>57.6</v>
      </c>
      <c r="S3554" s="26">
        <v>0</v>
      </c>
      <c r="T3554" s="26">
        <v>24.95</v>
      </c>
      <c r="U3554" s="26">
        <v>108.4</v>
      </c>
      <c r="V3554" s="10">
        <v>0.32</v>
      </c>
      <c r="W3554" s="1" t="s">
        <v>34</v>
      </c>
      <c r="X3554" s="3"/>
      <c r="Y3554" s="3"/>
      <c r="Z3554" s="5" t="s">
        <v>7980</v>
      </c>
      <c r="AA3554" s="5" t="str">
        <f>VLOOKUP(J3554, sku!B:C, 2, FALSE)</f>
        <v>Travessa Jeep - Style - - - Commander - - - Preto</v>
      </c>
      <c r="AB3554" s="3" t="str">
        <f>VLOOKUP(J3554, sku!B:BM, 64, FALSE)</f>
        <v>Fabricação</v>
      </c>
      <c r="AC3554" s="3" t="str">
        <f>LEFT(pedidos[[#This Row],[SKU]],3)</f>
        <v>XJP</v>
      </c>
      <c r="AD3554" s="36" t="str" cm="1">
        <f t="array" aca="1" ref="AD3554" ca="1">IFERROR(
  INDEX(
    montadora[Montadora],
    MATCH(TRUE,LEFT(#REF!,NÚCARACT(montadora[SKU Parcial]))=montadora[SKU Parcial],0)
  ),
  ""
)</f>
        <v/>
      </c>
    </row>
    <row r="3555" spans="1:30" customFormat="1" x14ac:dyDescent="0.25">
      <c r="A3555" s="1" t="s">
        <v>4013</v>
      </c>
      <c r="B3555" s="1" t="s">
        <v>4014</v>
      </c>
      <c r="C3555" s="1" t="s">
        <v>4015</v>
      </c>
      <c r="D3555" s="1" t="s">
        <v>38</v>
      </c>
      <c r="E3555" s="1" t="s">
        <v>1148</v>
      </c>
      <c r="F3555" s="1" t="s">
        <v>1149</v>
      </c>
      <c r="G3555" s="6" t="s">
        <v>11227</v>
      </c>
      <c r="H3555" s="2" t="s">
        <v>47</v>
      </c>
      <c r="I3555" s="1" t="s">
        <v>36</v>
      </c>
      <c r="J3555" s="1" t="s">
        <v>1150</v>
      </c>
      <c r="K3555" s="4">
        <v>45818</v>
      </c>
      <c r="L3555" s="16" t="s">
        <v>11229</v>
      </c>
      <c r="M3555" s="26">
        <v>338.8</v>
      </c>
      <c r="N3555" s="2">
        <v>1</v>
      </c>
      <c r="O3555" s="26">
        <v>338.8</v>
      </c>
      <c r="P3555" s="26">
        <v>120</v>
      </c>
      <c r="Q3555" s="26">
        <v>27.85</v>
      </c>
      <c r="R3555" s="26">
        <v>57.6</v>
      </c>
      <c r="S3555" s="26">
        <v>0</v>
      </c>
      <c r="T3555" s="26">
        <v>24.95</v>
      </c>
      <c r="U3555" s="26">
        <v>108.4</v>
      </c>
      <c r="V3555" s="10">
        <v>0.32</v>
      </c>
      <c r="W3555" s="1" t="s">
        <v>34</v>
      </c>
      <c r="X3555" s="3"/>
      <c r="Y3555" s="3"/>
      <c r="Z3555" s="5" t="s">
        <v>7980</v>
      </c>
      <c r="AA3555" s="5" t="str">
        <f>VLOOKUP(J3555, sku!B:C, 2, FALSE)</f>
        <v>Travessa Fiat - Style - - - Argo Trekking - - - Preto</v>
      </c>
      <c r="AB3555" s="3" t="str">
        <f>VLOOKUP(J3555, sku!B:BM, 64, FALSE)</f>
        <v>Fabricação</v>
      </c>
      <c r="AC3555" s="3" t="str">
        <f>LEFT(pedidos[[#This Row],[SKU]],3)</f>
        <v>XFI</v>
      </c>
      <c r="AD3555" s="36" t="str" cm="1">
        <f t="array" aca="1" ref="AD3555" ca="1">IFERROR(
  INDEX(
    montadora[Montadora],
    MATCH(TRUE,LEFT(#REF!,NÚCARACT(montadora[SKU Parcial]))=montadora[SKU Parcial],0)
  ),
  ""
)</f>
        <v/>
      </c>
    </row>
    <row r="3556" spans="1:30" customFormat="1" x14ac:dyDescent="0.25">
      <c r="A3556" s="1" t="s">
        <v>4016</v>
      </c>
      <c r="B3556" s="1" t="s">
        <v>36</v>
      </c>
      <c r="C3556" s="1" t="s">
        <v>3029</v>
      </c>
      <c r="D3556" s="1" t="s">
        <v>27</v>
      </c>
      <c r="E3556" s="1" t="s">
        <v>1057</v>
      </c>
      <c r="F3556" s="1" t="s">
        <v>1058</v>
      </c>
      <c r="G3556" s="6" t="s">
        <v>11227</v>
      </c>
      <c r="H3556" s="2" t="s">
        <v>47</v>
      </c>
      <c r="I3556" s="1" t="s">
        <v>31</v>
      </c>
      <c r="J3556" s="1" t="s">
        <v>179</v>
      </c>
      <c r="K3556" s="4">
        <v>45819</v>
      </c>
      <c r="L3556" s="16" t="s">
        <v>11229</v>
      </c>
      <c r="M3556" s="26">
        <v>338.8</v>
      </c>
      <c r="N3556" s="2">
        <v>1</v>
      </c>
      <c r="O3556" s="26">
        <v>338.8</v>
      </c>
      <c r="P3556" s="26">
        <v>120</v>
      </c>
      <c r="Q3556" s="26">
        <v>27.85</v>
      </c>
      <c r="R3556" s="26">
        <v>57.6</v>
      </c>
      <c r="S3556" s="26">
        <v>0</v>
      </c>
      <c r="T3556" s="26">
        <v>24.95</v>
      </c>
      <c r="U3556" s="26">
        <v>108.4</v>
      </c>
      <c r="V3556" s="10">
        <v>0.32</v>
      </c>
      <c r="W3556" s="1" t="s">
        <v>89</v>
      </c>
      <c r="X3556" s="3"/>
      <c r="Y3556" s="3"/>
      <c r="Z3556" s="5" t="s">
        <v>7980</v>
      </c>
      <c r="AA3556" s="5" t="str">
        <f>VLOOKUP(J3556, sku!B:C, 2, FALSE)</f>
        <v>Travessa Jeep - Smart - - - Renegade - 2016 A 2025 - Preto</v>
      </c>
      <c r="AB3556" s="3" t="str">
        <f>VLOOKUP(J3556, sku!B:BM, 64, FALSE)</f>
        <v>Fabricação</v>
      </c>
      <c r="AC3556" s="3" t="str">
        <f>LEFT(pedidos[[#This Row],[SKU]],3)</f>
        <v>XJP</v>
      </c>
      <c r="AD3556" s="36" t="str" cm="1">
        <f t="array" aca="1" ref="AD3556" ca="1">IFERROR(
  INDEX(
    montadora[Montadora],
    MATCH(TRUE,LEFT(J3960,NÚCARACT(montadora[SKU Parcial]))=montadora[SKU Parcial],0)
  ),
  ""
)</f>
        <v/>
      </c>
    </row>
    <row r="3557" spans="1:30" customFormat="1" x14ac:dyDescent="0.25">
      <c r="A3557" s="1" t="s">
        <v>4017</v>
      </c>
      <c r="B3557" s="1" t="s">
        <v>4018</v>
      </c>
      <c r="C3557" s="1" t="s">
        <v>4019</v>
      </c>
      <c r="D3557" s="1" t="s">
        <v>27</v>
      </c>
      <c r="E3557" s="1" t="s">
        <v>1045</v>
      </c>
      <c r="F3557" s="1" t="s">
        <v>673</v>
      </c>
      <c r="G3557" s="6" t="s">
        <v>11227</v>
      </c>
      <c r="H3557" s="2" t="s">
        <v>47</v>
      </c>
      <c r="I3557" s="1" t="s">
        <v>31</v>
      </c>
      <c r="J3557" s="1" t="s">
        <v>262</v>
      </c>
      <c r="K3557" s="4">
        <v>45821</v>
      </c>
      <c r="L3557" s="16" t="s">
        <v>11229</v>
      </c>
      <c r="M3557" s="26">
        <v>338.8</v>
      </c>
      <c r="N3557" s="2">
        <v>1</v>
      </c>
      <c r="O3557" s="26">
        <v>338.8</v>
      </c>
      <c r="P3557" s="26">
        <v>120</v>
      </c>
      <c r="Q3557" s="26">
        <v>27.85</v>
      </c>
      <c r="R3557" s="26">
        <v>57.6</v>
      </c>
      <c r="S3557" s="26">
        <v>0</v>
      </c>
      <c r="T3557" s="26">
        <v>24.95</v>
      </c>
      <c r="U3557" s="26">
        <v>108.4</v>
      </c>
      <c r="V3557" s="10">
        <v>0.32</v>
      </c>
      <c r="W3557" s="1" t="s">
        <v>34</v>
      </c>
      <c r="X3557" s="3"/>
      <c r="Y3557" s="3"/>
      <c r="Z3557" s="5" t="s">
        <v>7980</v>
      </c>
      <c r="AA3557" s="5" t="str">
        <f>VLOOKUP(J3557, sku!B:C, 2, FALSE)</f>
        <v>Travessa Jeep - Style - - - Commander - - - Preto</v>
      </c>
      <c r="AB3557" s="3" t="str">
        <f>VLOOKUP(J3557, sku!B:BM, 64, FALSE)</f>
        <v>Fabricação</v>
      </c>
      <c r="AC3557" s="3" t="str">
        <f>LEFT(pedidos[[#This Row],[SKU]],3)</f>
        <v>XJP</v>
      </c>
      <c r="AD3557" s="36" t="str" cm="1">
        <f t="array" aca="1" ref="AD3557" ca="1">IFERROR(
  INDEX(
    montadora[Montadora],
    MATCH(TRUE,LEFT(J3961,NÚCARACT(montadora[SKU Parcial]))=montadora[SKU Parcial],0)
  ),
  ""
)</f>
        <v/>
      </c>
    </row>
    <row r="3558" spans="1:30" customFormat="1" x14ac:dyDescent="0.25">
      <c r="A3558" s="1" t="s">
        <v>4020</v>
      </c>
      <c r="B3558" s="1" t="s">
        <v>4021</v>
      </c>
      <c r="C3558" s="1" t="s">
        <v>4022</v>
      </c>
      <c r="D3558" s="1" t="s">
        <v>358</v>
      </c>
      <c r="E3558" s="1" t="s">
        <v>1017</v>
      </c>
      <c r="F3558" s="1" t="s">
        <v>1018</v>
      </c>
      <c r="G3558" s="6" t="s">
        <v>11227</v>
      </c>
      <c r="H3558" s="2" t="s">
        <v>47</v>
      </c>
      <c r="I3558" s="1" t="s">
        <v>31</v>
      </c>
      <c r="J3558" s="1" t="s">
        <v>124</v>
      </c>
      <c r="K3558" s="4">
        <v>45821</v>
      </c>
      <c r="L3558" s="16" t="s">
        <v>11229</v>
      </c>
      <c r="M3558" s="26">
        <v>338.8</v>
      </c>
      <c r="N3558" s="2">
        <v>1</v>
      </c>
      <c r="O3558" s="26">
        <v>338.8</v>
      </c>
      <c r="P3558" s="26">
        <v>120</v>
      </c>
      <c r="Q3558" s="26">
        <v>27.85</v>
      </c>
      <c r="R3558" s="26">
        <v>57.6</v>
      </c>
      <c r="S3558" s="26">
        <v>0</v>
      </c>
      <c r="T3558" s="26">
        <v>24.95</v>
      </c>
      <c r="U3558" s="26">
        <v>108.4</v>
      </c>
      <c r="V3558" s="10">
        <v>0.32</v>
      </c>
      <c r="W3558" s="1" t="s">
        <v>89</v>
      </c>
      <c r="X3558" s="3"/>
      <c r="Y3558" s="3"/>
      <c r="Z3558" s="5" t="s">
        <v>7980</v>
      </c>
      <c r="AA3558" s="5" t="str">
        <f>VLOOKUP(J3558, sku!B:C, 2, FALSE)</f>
        <v>Travessa Mitsubishi - Tubular - - - Pajero Sport - - - Preto</v>
      </c>
      <c r="AB3558" s="3" t="str">
        <f>VLOOKUP(J3558, sku!B:BM, 64, FALSE)</f>
        <v>Fabricação</v>
      </c>
      <c r="AC3558" s="3" t="str">
        <f>LEFT(pedidos[[#This Row],[SKU]],3)</f>
        <v>XMT</v>
      </c>
      <c r="AD3558" s="36" t="str" cm="1">
        <f t="array" aca="1" ref="AD3558" ca="1">IFERROR(
  INDEX(
    montadora[Montadora],
    MATCH(TRUE,LEFT(J3962,NÚCARACT(montadora[SKU Parcial]))=montadora[SKU Parcial],0)
  ),
  ""
)</f>
        <v/>
      </c>
    </row>
    <row r="3559" spans="1:30" customFormat="1" x14ac:dyDescent="0.25">
      <c r="A3559" s="1" t="s">
        <v>4023</v>
      </c>
      <c r="B3559" s="1" t="s">
        <v>36</v>
      </c>
      <c r="C3559" s="1" t="s">
        <v>4024</v>
      </c>
      <c r="D3559" s="1" t="s">
        <v>830</v>
      </c>
      <c r="E3559" s="1" t="s">
        <v>1017</v>
      </c>
      <c r="F3559" s="1" t="s">
        <v>1018</v>
      </c>
      <c r="G3559" s="6" t="s">
        <v>11227</v>
      </c>
      <c r="H3559" s="2" t="s">
        <v>47</v>
      </c>
      <c r="I3559" s="1" t="s">
        <v>36</v>
      </c>
      <c r="J3559" s="1" t="s">
        <v>124</v>
      </c>
      <c r="K3559" s="4">
        <v>45821</v>
      </c>
      <c r="L3559" s="16" t="s">
        <v>11229</v>
      </c>
      <c r="M3559" s="26">
        <v>338.8</v>
      </c>
      <c r="N3559" s="2">
        <v>1</v>
      </c>
      <c r="O3559" s="26">
        <v>338.8</v>
      </c>
      <c r="P3559" s="26">
        <v>120</v>
      </c>
      <c r="Q3559" s="26">
        <v>27.85</v>
      </c>
      <c r="R3559" s="26">
        <v>57.6</v>
      </c>
      <c r="S3559" s="26">
        <v>0</v>
      </c>
      <c r="T3559" s="26">
        <v>24.95</v>
      </c>
      <c r="U3559" s="26">
        <v>108.4</v>
      </c>
      <c r="V3559" s="10">
        <v>0.32</v>
      </c>
      <c r="W3559" s="1" t="s">
        <v>34</v>
      </c>
      <c r="X3559" s="3"/>
      <c r="Y3559" s="3"/>
      <c r="Z3559" s="5" t="s">
        <v>7980</v>
      </c>
      <c r="AA3559" s="5" t="str">
        <f>VLOOKUP(J3559, sku!B:C, 2, FALSE)</f>
        <v>Travessa Mitsubishi - Tubular - - - Pajero Sport - - - Preto</v>
      </c>
      <c r="AB3559" s="3" t="str">
        <f>VLOOKUP(J3559, sku!B:BM, 64, FALSE)</f>
        <v>Fabricação</v>
      </c>
      <c r="AC3559" s="3" t="str">
        <f>LEFT(pedidos[[#This Row],[SKU]],3)</f>
        <v>XMT</v>
      </c>
      <c r="AD3559" s="36" t="str" cm="1">
        <f t="array" aca="1" ref="AD3559" ca="1">IFERROR(
  INDEX(
    montadora[Montadora],
    MATCH(TRUE,LEFT(J3963,NÚCARACT(montadora[SKU Parcial]))=montadora[SKU Parcial],0)
  ),
  ""
)</f>
        <v/>
      </c>
    </row>
    <row r="3560" spans="1:30" customFormat="1" x14ac:dyDescent="0.25">
      <c r="A3560" s="1" t="s">
        <v>4025</v>
      </c>
      <c r="B3560" s="1" t="s">
        <v>36</v>
      </c>
      <c r="C3560" s="1" t="s">
        <v>925</v>
      </c>
      <c r="D3560" s="1" t="s">
        <v>27</v>
      </c>
      <c r="E3560" s="1" t="s">
        <v>1017</v>
      </c>
      <c r="F3560" s="1" t="s">
        <v>1018</v>
      </c>
      <c r="G3560" s="6" t="s">
        <v>11227</v>
      </c>
      <c r="H3560" s="2" t="s">
        <v>47</v>
      </c>
      <c r="I3560" s="1" t="s">
        <v>36</v>
      </c>
      <c r="J3560" s="1" t="s">
        <v>758</v>
      </c>
      <c r="K3560" s="4">
        <v>45821</v>
      </c>
      <c r="L3560" s="16" t="s">
        <v>11229</v>
      </c>
      <c r="M3560" s="26">
        <v>338.8</v>
      </c>
      <c r="N3560" s="2">
        <v>1</v>
      </c>
      <c r="O3560" s="26">
        <v>338.8</v>
      </c>
      <c r="P3560" s="26">
        <v>120</v>
      </c>
      <c r="Q3560" s="26">
        <v>27.85</v>
      </c>
      <c r="R3560" s="26">
        <v>57.6</v>
      </c>
      <c r="S3560" s="26">
        <v>0</v>
      </c>
      <c r="T3560" s="26">
        <v>24.95</v>
      </c>
      <c r="U3560" s="26">
        <v>108.4</v>
      </c>
      <c r="V3560" s="10">
        <v>0.32</v>
      </c>
      <c r="W3560" s="1" t="s">
        <v>34</v>
      </c>
      <c r="X3560" s="3"/>
      <c r="Y3560" s="3"/>
      <c r="Z3560" s="5" t="s">
        <v>7980</v>
      </c>
      <c r="AA3560" s="5" t="str">
        <f>VLOOKUP(J3560, sku!B:C, 2, FALSE)</f>
        <v>Travessa Mitsubishi - Tubular - - - Pajero Sport - - - Prata</v>
      </c>
      <c r="AB3560" s="3" t="str">
        <f>VLOOKUP(J3560, sku!B:BM, 64, FALSE)</f>
        <v>Fabricação</v>
      </c>
      <c r="AC3560" s="3" t="str">
        <f>LEFT(pedidos[[#This Row],[SKU]],3)</f>
        <v>XMT</v>
      </c>
      <c r="AD3560" s="36" t="str" cm="1">
        <f t="array" aca="1" ref="AD3560" ca="1">IFERROR(
  INDEX(
    montadora[Montadora],
    MATCH(TRUE,LEFT(J3964,NÚCARACT(montadora[SKU Parcial]))=montadora[SKU Parcial],0)
  ),
  ""
)</f>
        <v/>
      </c>
    </row>
    <row r="3561" spans="1:30" customFormat="1" x14ac:dyDescent="0.25">
      <c r="A3561" s="1" t="s">
        <v>4026</v>
      </c>
      <c r="B3561" s="1" t="s">
        <v>36</v>
      </c>
      <c r="C3561" s="1" t="s">
        <v>3765</v>
      </c>
      <c r="D3561" s="1" t="s">
        <v>1442</v>
      </c>
      <c r="E3561" s="1" t="s">
        <v>1057</v>
      </c>
      <c r="F3561" s="1" t="s">
        <v>1058</v>
      </c>
      <c r="G3561" s="6" t="s">
        <v>11227</v>
      </c>
      <c r="H3561" s="2" t="s">
        <v>47</v>
      </c>
      <c r="I3561" s="1" t="s">
        <v>31</v>
      </c>
      <c r="J3561" s="1" t="s">
        <v>1380</v>
      </c>
      <c r="K3561" s="4">
        <v>45824</v>
      </c>
      <c r="L3561" s="16" t="s">
        <v>11229</v>
      </c>
      <c r="M3561" s="26">
        <v>338.8</v>
      </c>
      <c r="N3561" s="2">
        <v>1</v>
      </c>
      <c r="O3561" s="26">
        <v>338.8</v>
      </c>
      <c r="P3561" s="26">
        <v>120</v>
      </c>
      <c r="Q3561" s="26">
        <v>27.85</v>
      </c>
      <c r="R3561" s="26">
        <v>57.6</v>
      </c>
      <c r="S3561" s="26">
        <v>0</v>
      </c>
      <c r="T3561" s="26">
        <v>24.95</v>
      </c>
      <c r="U3561" s="26">
        <v>108.4</v>
      </c>
      <c r="V3561" s="10">
        <v>0.32</v>
      </c>
      <c r="W3561" s="1" t="s">
        <v>34</v>
      </c>
      <c r="X3561" s="3"/>
      <c r="Y3561" s="3"/>
      <c r="Z3561" s="5" t="s">
        <v>7980</v>
      </c>
      <c r="AA3561" s="5" t="str">
        <f>VLOOKUP(J3561, sku!B:C, 2, FALSE)</f>
        <v>Travessa Jeep - Smart - - - Renegade - 2016 A 2025 - Grafite</v>
      </c>
      <c r="AB3561" s="3" t="str">
        <f>VLOOKUP(J3561, sku!B:BM, 64, FALSE)</f>
        <v>Fabricação</v>
      </c>
      <c r="AC3561" s="3" t="str">
        <f>LEFT(pedidos[[#This Row],[SKU]],3)</f>
        <v>XJP</v>
      </c>
      <c r="AD3561" s="36" t="str" cm="1">
        <f t="array" aca="1" ref="AD3561" ca="1">IFERROR(
  INDEX(
    montadora[Montadora],
    MATCH(TRUE,LEFT(J3965,NÚCARACT(montadora[SKU Parcial]))=montadora[SKU Parcial],0)
  ),
  ""
)</f>
        <v/>
      </c>
    </row>
    <row r="3562" spans="1:30" customFormat="1" x14ac:dyDescent="0.25">
      <c r="A3562" s="1" t="s">
        <v>4027</v>
      </c>
      <c r="B3562" s="1" t="s">
        <v>36</v>
      </c>
      <c r="C3562" s="1" t="s">
        <v>430</v>
      </c>
      <c r="D3562" s="1" t="s">
        <v>950</v>
      </c>
      <c r="E3562" s="1" t="s">
        <v>4028</v>
      </c>
      <c r="F3562" s="1" t="s">
        <v>104</v>
      </c>
      <c r="G3562" s="6" t="s">
        <v>11227</v>
      </c>
      <c r="H3562" s="2" t="s">
        <v>47</v>
      </c>
      <c r="I3562" s="1" t="s">
        <v>36</v>
      </c>
      <c r="J3562" s="1" t="s">
        <v>611</v>
      </c>
      <c r="K3562" s="4">
        <v>45824</v>
      </c>
      <c r="L3562" s="16" t="s">
        <v>11229</v>
      </c>
      <c r="M3562" s="26">
        <v>338.8</v>
      </c>
      <c r="N3562" s="2">
        <v>1</v>
      </c>
      <c r="O3562" s="26">
        <v>365.79</v>
      </c>
      <c r="P3562" s="26">
        <v>120</v>
      </c>
      <c r="Q3562" s="26">
        <v>27.85</v>
      </c>
      <c r="R3562" s="26">
        <v>57.6</v>
      </c>
      <c r="S3562" s="26">
        <v>26.99</v>
      </c>
      <c r="T3562" s="26">
        <v>24.95</v>
      </c>
      <c r="U3562" s="26">
        <v>108.4</v>
      </c>
      <c r="V3562" s="10">
        <v>0.32</v>
      </c>
      <c r="W3562" s="1" t="s">
        <v>34</v>
      </c>
      <c r="X3562" s="3"/>
      <c r="Y3562" s="3"/>
      <c r="Z3562" s="5" t="s">
        <v>7980</v>
      </c>
      <c r="AA3562" s="5" t="str">
        <f>VLOOKUP(J3562, sku!B:C, 2, FALSE)</f>
        <v>Travessa Chevrolet - Style - - - Spin - - - Prata</v>
      </c>
      <c r="AB3562" s="3" t="str">
        <f>VLOOKUP(J3562, sku!B:BM, 64, FALSE)</f>
        <v>Fabricação</v>
      </c>
      <c r="AC3562" s="3" t="str">
        <f>LEFT(pedidos[[#This Row],[SKU]],3)</f>
        <v>XGM</v>
      </c>
      <c r="AD3562" s="36" t="str" cm="1">
        <f t="array" aca="1" ref="AD3562" ca="1">IFERROR(
  INDEX(
    montadora[Montadora],
    MATCH(TRUE,LEFT(J3966,NÚCARACT(montadora[SKU Parcial]))=montadora[SKU Parcial],0)
  ),
  ""
)</f>
        <v/>
      </c>
    </row>
    <row r="3563" spans="1:30" customFormat="1" x14ac:dyDescent="0.25">
      <c r="A3563" s="1" t="s">
        <v>4029</v>
      </c>
      <c r="B3563" s="1" t="s">
        <v>4030</v>
      </c>
      <c r="C3563" s="1" t="s">
        <v>4031</v>
      </c>
      <c r="D3563" s="1" t="s">
        <v>658</v>
      </c>
      <c r="E3563" s="1" t="s">
        <v>1057</v>
      </c>
      <c r="F3563" s="1" t="s">
        <v>1058</v>
      </c>
      <c r="G3563" s="6" t="s">
        <v>11227</v>
      </c>
      <c r="H3563" s="2" t="s">
        <v>47</v>
      </c>
      <c r="I3563" s="1" t="s">
        <v>31</v>
      </c>
      <c r="J3563" s="1" t="s">
        <v>179</v>
      </c>
      <c r="K3563" s="4">
        <v>45824</v>
      </c>
      <c r="L3563" s="16" t="s">
        <v>11229</v>
      </c>
      <c r="M3563" s="26">
        <v>338.8</v>
      </c>
      <c r="N3563" s="2">
        <v>1</v>
      </c>
      <c r="O3563" s="26">
        <v>338.8</v>
      </c>
      <c r="P3563" s="26">
        <v>120</v>
      </c>
      <c r="Q3563" s="26">
        <v>27.85</v>
      </c>
      <c r="R3563" s="26">
        <v>57.6</v>
      </c>
      <c r="S3563" s="26">
        <v>0</v>
      </c>
      <c r="T3563" s="26">
        <v>24.95</v>
      </c>
      <c r="U3563" s="26">
        <v>108.4</v>
      </c>
      <c r="V3563" s="10">
        <v>0.32</v>
      </c>
      <c r="W3563" s="1" t="s">
        <v>34</v>
      </c>
      <c r="X3563" s="3"/>
      <c r="Y3563" s="3"/>
      <c r="Z3563" s="5" t="s">
        <v>7980</v>
      </c>
      <c r="AA3563" s="5" t="str">
        <f>VLOOKUP(J3563, sku!B:C, 2, FALSE)</f>
        <v>Travessa Jeep - Smart - - - Renegade - 2016 A 2025 - Preto</v>
      </c>
      <c r="AB3563" s="3" t="str">
        <f>VLOOKUP(J3563, sku!B:BM, 64, FALSE)</f>
        <v>Fabricação</v>
      </c>
      <c r="AC3563" s="3" t="str">
        <f>LEFT(pedidos[[#This Row],[SKU]],3)</f>
        <v>XJP</v>
      </c>
      <c r="AD3563" s="36" t="str" cm="1">
        <f t="array" aca="1" ref="AD3563" ca="1">IFERROR(
  INDEX(
    montadora[Montadora],
    MATCH(TRUE,LEFT(J3967,NÚCARACT(montadora[SKU Parcial]))=montadora[SKU Parcial],0)
  ),
  ""
)</f>
        <v/>
      </c>
    </row>
    <row r="3564" spans="1:30" customFormat="1" x14ac:dyDescent="0.25">
      <c r="A3564" s="1" t="s">
        <v>4032</v>
      </c>
      <c r="B3564" s="1" t="s">
        <v>4033</v>
      </c>
      <c r="C3564" s="1" t="s">
        <v>2930</v>
      </c>
      <c r="D3564" s="1" t="s">
        <v>27</v>
      </c>
      <c r="E3564" s="1" t="s">
        <v>4034</v>
      </c>
      <c r="F3564" s="1" t="s">
        <v>3461</v>
      </c>
      <c r="G3564" s="6" t="s">
        <v>11227</v>
      </c>
      <c r="H3564" s="2" t="s">
        <v>47</v>
      </c>
      <c r="I3564" s="1" t="s">
        <v>36</v>
      </c>
      <c r="J3564" s="1" t="s">
        <v>4035</v>
      </c>
      <c r="K3564" s="4">
        <v>45824</v>
      </c>
      <c r="L3564" s="16" t="s">
        <v>11229</v>
      </c>
      <c r="M3564" s="26">
        <v>338.8</v>
      </c>
      <c r="N3564" s="2">
        <v>1</v>
      </c>
      <c r="O3564" s="26">
        <v>338.8</v>
      </c>
      <c r="P3564" s="26">
        <v>120</v>
      </c>
      <c r="Q3564" s="26">
        <v>27.85</v>
      </c>
      <c r="R3564" s="26">
        <v>57.6</v>
      </c>
      <c r="S3564" s="26">
        <v>0</v>
      </c>
      <c r="T3564" s="26">
        <v>24.95</v>
      </c>
      <c r="U3564" s="26">
        <v>108.4</v>
      </c>
      <c r="V3564" s="10">
        <v>0.32</v>
      </c>
      <c r="W3564" s="1" t="s">
        <v>34</v>
      </c>
      <c r="X3564" s="3"/>
      <c r="Y3564" s="3"/>
      <c r="Z3564" s="5" t="s">
        <v>7980</v>
      </c>
      <c r="AA3564" s="5" t="str">
        <f>VLOOKUP(J3564, sku!B:C, 2, FALSE)</f>
        <v>Travessa Mitsubishi - Tubular - - - Pajero Dakar - - - Preto</v>
      </c>
      <c r="AB3564" s="3" t="str">
        <f>VLOOKUP(J3564, sku!B:BM, 64, FALSE)</f>
        <v>Fabricação</v>
      </c>
      <c r="AC3564" s="3" t="str">
        <f>LEFT(pedidos[[#This Row],[SKU]],3)</f>
        <v>XMT</v>
      </c>
      <c r="AD3564" s="36" t="str" cm="1">
        <f t="array" aca="1" ref="AD3564" ca="1">IFERROR(
  INDEX(
    montadora[Montadora],
    MATCH(TRUE,LEFT(J3968,NÚCARACT(montadora[SKU Parcial]))=montadora[SKU Parcial],0)
  ),
  ""
)</f>
        <v/>
      </c>
    </row>
    <row r="3565" spans="1:30" customFormat="1" x14ac:dyDescent="0.25">
      <c r="A3565" s="1" t="s">
        <v>4036</v>
      </c>
      <c r="B3565" s="1" t="s">
        <v>36</v>
      </c>
      <c r="C3565" s="1" t="s">
        <v>4037</v>
      </c>
      <c r="D3565" s="1" t="s">
        <v>27</v>
      </c>
      <c r="E3565" s="1" t="s">
        <v>1026</v>
      </c>
      <c r="F3565" s="1" t="s">
        <v>1027</v>
      </c>
      <c r="G3565" s="6" t="s">
        <v>11227</v>
      </c>
      <c r="H3565" s="2" t="s">
        <v>47</v>
      </c>
      <c r="I3565" s="1" t="s">
        <v>31</v>
      </c>
      <c r="J3565" s="1" t="s">
        <v>262</v>
      </c>
      <c r="K3565" s="4">
        <v>45824</v>
      </c>
      <c r="L3565" s="20" t="s">
        <v>804</v>
      </c>
      <c r="M3565" s="26">
        <v>338.8</v>
      </c>
      <c r="N3565" s="2">
        <v>1</v>
      </c>
      <c r="O3565" s="26">
        <v>338.8</v>
      </c>
      <c r="P3565" s="26">
        <v>120</v>
      </c>
      <c r="Q3565" s="26">
        <v>27.85</v>
      </c>
      <c r="R3565" s="26">
        <v>57.6</v>
      </c>
      <c r="S3565" s="26">
        <v>0</v>
      </c>
      <c r="T3565" s="26">
        <v>24.95</v>
      </c>
      <c r="U3565" s="26">
        <v>108.4</v>
      </c>
      <c r="V3565" s="10">
        <v>0.32</v>
      </c>
      <c r="W3565" s="1" t="s">
        <v>34</v>
      </c>
      <c r="X3565" s="3"/>
      <c r="Y3565" s="3"/>
      <c r="Z3565" s="5" t="s">
        <v>7980</v>
      </c>
      <c r="AA3565" s="5" t="str">
        <f>VLOOKUP(J3565, sku!B:C, 2, FALSE)</f>
        <v>Travessa Jeep - Style - - - Commander - - - Preto</v>
      </c>
      <c r="AB3565" s="3" t="str">
        <f>VLOOKUP(J3565, sku!B:BM, 64, FALSE)</f>
        <v>Fabricação</v>
      </c>
      <c r="AC3565" s="3" t="str">
        <f>LEFT(pedidos[[#This Row],[SKU]],3)</f>
        <v>XJP</v>
      </c>
      <c r="AD3565" s="36" t="str" cm="1">
        <f t="array" aca="1" ref="AD3565" ca="1">IFERROR(
  INDEX(
    montadora[Montadora],
    MATCH(TRUE,LEFT(J3969,NÚCARACT(montadora[SKU Parcial]))=montadora[SKU Parcial],0)
  ),
  ""
)</f>
        <v/>
      </c>
    </row>
    <row r="3566" spans="1:30" customFormat="1" x14ac:dyDescent="0.25">
      <c r="A3566" s="1" t="s">
        <v>4038</v>
      </c>
      <c r="B3566" s="1" t="s">
        <v>4039</v>
      </c>
      <c r="C3566" s="1" t="s">
        <v>4040</v>
      </c>
      <c r="D3566" s="1" t="s">
        <v>138</v>
      </c>
      <c r="E3566" s="1" t="s">
        <v>1069</v>
      </c>
      <c r="F3566" s="1" t="s">
        <v>1070</v>
      </c>
      <c r="G3566" s="6" t="s">
        <v>11227</v>
      </c>
      <c r="H3566" s="2" t="s">
        <v>47</v>
      </c>
      <c r="I3566" s="1" t="s">
        <v>31</v>
      </c>
      <c r="J3566" s="1" t="s">
        <v>1260</v>
      </c>
      <c r="K3566" s="4">
        <v>45825</v>
      </c>
      <c r="L3566" s="16" t="s">
        <v>11229</v>
      </c>
      <c r="M3566" s="26">
        <v>338.8</v>
      </c>
      <c r="N3566" s="2">
        <v>1</v>
      </c>
      <c r="O3566" s="26">
        <v>338.8</v>
      </c>
      <c r="P3566" s="26">
        <v>120</v>
      </c>
      <c r="Q3566" s="26">
        <v>27.85</v>
      </c>
      <c r="R3566" s="26">
        <v>57.6</v>
      </c>
      <c r="S3566" s="26">
        <v>0</v>
      </c>
      <c r="T3566" s="26">
        <v>24.95</v>
      </c>
      <c r="U3566" s="26">
        <v>108.4</v>
      </c>
      <c r="V3566" s="10">
        <v>0.32</v>
      </c>
      <c r="W3566" s="1" t="s">
        <v>34</v>
      </c>
      <c r="X3566" s="3"/>
      <c r="Y3566" s="3"/>
      <c r="Z3566" s="5" t="s">
        <v>7980</v>
      </c>
      <c r="AA3566" s="5" t="str">
        <f>VLOOKUP(J3566, sku!B:C, 2, FALSE)</f>
        <v>Travessa Volkswagen - Smart - - - Saveiro Cross - - - Preto</v>
      </c>
      <c r="AB3566" s="3" t="str">
        <f>VLOOKUP(J3566, sku!B:BM, 64, FALSE)</f>
        <v>Fabricação</v>
      </c>
      <c r="AC3566" s="3" t="str">
        <f>LEFT(pedidos[[#This Row],[SKU]],3)</f>
        <v>XVW</v>
      </c>
      <c r="AD3566" s="36" t="str" cm="1">
        <f t="array" aca="1" ref="AD3566" ca="1">IFERROR(
  INDEX(
    montadora[Montadora],
    MATCH(TRUE,LEFT(J3970,NÚCARACT(montadora[SKU Parcial]))=montadora[SKU Parcial],0)
  ),
  ""
)</f>
        <v/>
      </c>
    </row>
    <row r="3567" spans="1:30" customFormat="1" x14ac:dyDescent="0.25">
      <c r="A3567" s="1" t="s">
        <v>4041</v>
      </c>
      <c r="B3567" s="1" t="s">
        <v>4042</v>
      </c>
      <c r="C3567" s="1" t="s">
        <v>4043</v>
      </c>
      <c r="D3567" s="1" t="s">
        <v>420</v>
      </c>
      <c r="E3567" s="1" t="s">
        <v>1051</v>
      </c>
      <c r="F3567" s="1" t="s">
        <v>1052</v>
      </c>
      <c r="G3567" s="6" t="s">
        <v>11227</v>
      </c>
      <c r="H3567" s="2" t="s">
        <v>47</v>
      </c>
      <c r="I3567" s="1" t="s">
        <v>31</v>
      </c>
      <c r="J3567" s="1" t="s">
        <v>4044</v>
      </c>
      <c r="K3567" s="4">
        <v>45825</v>
      </c>
      <c r="L3567" s="16" t="s">
        <v>11229</v>
      </c>
      <c r="M3567" s="26">
        <v>338.8</v>
      </c>
      <c r="N3567" s="2">
        <v>1</v>
      </c>
      <c r="O3567" s="26">
        <v>338.8</v>
      </c>
      <c r="P3567" s="26">
        <v>120</v>
      </c>
      <c r="Q3567" s="26">
        <v>27.85</v>
      </c>
      <c r="R3567" s="26">
        <v>57.6</v>
      </c>
      <c r="S3567" s="26">
        <v>0</v>
      </c>
      <c r="T3567" s="26">
        <v>24.95</v>
      </c>
      <c r="U3567" s="26">
        <v>108.4</v>
      </c>
      <c r="V3567" s="10">
        <v>0.32</v>
      </c>
      <c r="W3567" s="1" t="s">
        <v>34</v>
      </c>
      <c r="X3567" s="3"/>
      <c r="Y3567" s="3"/>
      <c r="Z3567" s="5" t="s">
        <v>7980</v>
      </c>
      <c r="AA3567" s="5" t="str">
        <f>VLOOKUP(J3567, sku!B:C, 2, FALSE)</f>
        <v>Travessa Hyundai - Smart - - - I30 CW - 2008 A 2022 - Prata</v>
      </c>
      <c r="AB3567" s="3" t="str">
        <f>VLOOKUP(J3567, sku!B:BM, 64, FALSE)</f>
        <v>Fabricação</v>
      </c>
      <c r="AC3567" s="3" t="str">
        <f>LEFT(pedidos[[#This Row],[SKU]],3)</f>
        <v>XHY</v>
      </c>
      <c r="AD3567" s="36" t="str" cm="1">
        <f t="array" aca="1" ref="AD3567" ca="1">IFERROR(
  INDEX(
    montadora[Montadora],
    MATCH(TRUE,LEFT(J3971,NÚCARACT(montadora[SKU Parcial]))=montadora[SKU Parcial],0)
  ),
  ""
)</f>
        <v/>
      </c>
    </row>
    <row r="3568" spans="1:30" customFormat="1" x14ac:dyDescent="0.25">
      <c r="A3568" s="1" t="s">
        <v>4045</v>
      </c>
      <c r="B3568" s="1" t="s">
        <v>4046</v>
      </c>
      <c r="C3568" s="1" t="s">
        <v>2230</v>
      </c>
      <c r="D3568" s="1" t="s">
        <v>347</v>
      </c>
      <c r="E3568" s="1" t="s">
        <v>1045</v>
      </c>
      <c r="F3568" s="1" t="s">
        <v>673</v>
      </c>
      <c r="G3568" s="6" t="s">
        <v>11227</v>
      </c>
      <c r="H3568" s="2" t="s">
        <v>47</v>
      </c>
      <c r="I3568" s="1" t="s">
        <v>31</v>
      </c>
      <c r="J3568" s="1" t="s">
        <v>3742</v>
      </c>
      <c r="K3568" s="4">
        <v>45825</v>
      </c>
      <c r="L3568" s="16" t="s">
        <v>11229</v>
      </c>
      <c r="M3568" s="26">
        <v>338.8</v>
      </c>
      <c r="N3568" s="2">
        <v>1</v>
      </c>
      <c r="O3568" s="26">
        <v>374.79</v>
      </c>
      <c r="P3568" s="26">
        <v>120</v>
      </c>
      <c r="Q3568" s="26">
        <v>27.85</v>
      </c>
      <c r="R3568" s="26">
        <v>57.6</v>
      </c>
      <c r="S3568" s="26">
        <v>35.99</v>
      </c>
      <c r="T3568" s="26">
        <v>24.95</v>
      </c>
      <c r="U3568" s="26">
        <v>108.4</v>
      </c>
      <c r="V3568" s="10">
        <v>0.32</v>
      </c>
      <c r="W3568" s="1" t="s">
        <v>34</v>
      </c>
      <c r="X3568" s="3"/>
      <c r="Y3568" s="3"/>
      <c r="Z3568" s="5" t="s">
        <v>7980</v>
      </c>
      <c r="AA3568" s="5" t="str">
        <f>VLOOKUP(J3568, sku!B:C, 2, FALSE)</f>
        <v>Travessa Jeep - Style - - - Commander - - - Prata</v>
      </c>
      <c r="AB3568" s="3" t="str">
        <f>VLOOKUP(J3568, sku!B:BM, 64, FALSE)</f>
        <v>Fabricação</v>
      </c>
      <c r="AC3568" s="3" t="str">
        <f>LEFT(pedidos[[#This Row],[SKU]],3)</f>
        <v>XJP</v>
      </c>
      <c r="AD3568" s="36" t="str" cm="1">
        <f t="array" aca="1" ref="AD3568" ca="1">IFERROR(
  INDEX(
    montadora[Montadora],
    MATCH(TRUE,LEFT(J3972,NÚCARACT(montadora[SKU Parcial]))=montadora[SKU Parcial],0)
  ),
  ""
)</f>
        <v/>
      </c>
    </row>
    <row r="3569" spans="1:30" customFormat="1" x14ac:dyDescent="0.25">
      <c r="A3569" s="1" t="s">
        <v>4047</v>
      </c>
      <c r="B3569" s="1" t="s">
        <v>4048</v>
      </c>
      <c r="C3569" s="1" t="s">
        <v>829</v>
      </c>
      <c r="D3569" s="1" t="s">
        <v>27</v>
      </c>
      <c r="E3569" s="1" t="s">
        <v>4049</v>
      </c>
      <c r="F3569" s="1" t="s">
        <v>4050</v>
      </c>
      <c r="G3569" s="6" t="s">
        <v>11227</v>
      </c>
      <c r="H3569" s="2" t="s">
        <v>47</v>
      </c>
      <c r="I3569" s="1" t="s">
        <v>31</v>
      </c>
      <c r="J3569" s="1" t="s">
        <v>4051</v>
      </c>
      <c r="K3569" s="4">
        <v>45827</v>
      </c>
      <c r="L3569" s="16" t="s">
        <v>11229</v>
      </c>
      <c r="M3569" s="26">
        <v>338.8</v>
      </c>
      <c r="N3569" s="2">
        <v>1</v>
      </c>
      <c r="O3569" s="26">
        <v>338.8</v>
      </c>
      <c r="P3569" s="26">
        <v>120</v>
      </c>
      <c r="Q3569" s="26">
        <v>27.85</v>
      </c>
      <c r="R3569" s="26">
        <v>57.6</v>
      </c>
      <c r="S3569" s="26">
        <v>0</v>
      </c>
      <c r="T3569" s="26">
        <v>24.95</v>
      </c>
      <c r="U3569" s="26">
        <v>108.4</v>
      </c>
      <c r="V3569" s="10">
        <v>0.32</v>
      </c>
      <c r="W3569" s="1" t="s">
        <v>34</v>
      </c>
      <c r="X3569" s="3"/>
      <c r="Y3569" s="3"/>
      <c r="Z3569" s="5" t="s">
        <v>7980</v>
      </c>
      <c r="AA3569" s="5" t="str">
        <f>VLOOKUP(J3569, sku!B:C, 2, FALSE)</f>
        <v>Travessa Jeep - Smart - - - Cherokee - 2008 A 2012 - Preto</v>
      </c>
      <c r="AB3569" s="3" t="str">
        <f>VLOOKUP(J3569, sku!B:BM, 64, FALSE)</f>
        <v>Fabricação</v>
      </c>
      <c r="AC3569" s="3" t="str">
        <f>LEFT(pedidos[[#This Row],[SKU]],3)</f>
        <v>XJP</v>
      </c>
      <c r="AD3569" s="36" t="str" cm="1">
        <f t="array" aca="1" ref="AD3569" ca="1">IFERROR(
  INDEX(
    montadora[Montadora],
    MATCH(TRUE,LEFT(J3973,NÚCARACT(montadora[SKU Parcial]))=montadora[SKU Parcial],0)
  ),
  ""
)</f>
        <v/>
      </c>
    </row>
    <row r="3570" spans="1:30" customFormat="1" x14ac:dyDescent="0.25">
      <c r="A3570" s="1" t="s">
        <v>4052</v>
      </c>
      <c r="B3570" s="1" t="s">
        <v>4053</v>
      </c>
      <c r="C3570" s="1" t="s">
        <v>4054</v>
      </c>
      <c r="D3570" s="1" t="s">
        <v>420</v>
      </c>
      <c r="E3570" s="1" t="s">
        <v>1017</v>
      </c>
      <c r="F3570" s="1" t="s">
        <v>1018</v>
      </c>
      <c r="G3570" s="6" t="s">
        <v>11227</v>
      </c>
      <c r="H3570" s="2" t="s">
        <v>47</v>
      </c>
      <c r="I3570" s="1" t="s">
        <v>36</v>
      </c>
      <c r="J3570" s="1" t="s">
        <v>758</v>
      </c>
      <c r="K3570" s="4">
        <v>45827</v>
      </c>
      <c r="L3570" s="16" t="s">
        <v>11229</v>
      </c>
      <c r="M3570" s="26">
        <v>338.8</v>
      </c>
      <c r="N3570" s="2">
        <v>1</v>
      </c>
      <c r="O3570" s="26">
        <v>338.8</v>
      </c>
      <c r="P3570" s="26">
        <v>120</v>
      </c>
      <c r="Q3570" s="26">
        <v>27.85</v>
      </c>
      <c r="R3570" s="26">
        <v>57.6</v>
      </c>
      <c r="S3570" s="26">
        <v>0</v>
      </c>
      <c r="T3570" s="26">
        <v>24.95</v>
      </c>
      <c r="U3570" s="26">
        <v>108.4</v>
      </c>
      <c r="V3570" s="10">
        <v>0.32</v>
      </c>
      <c r="W3570" s="1" t="s">
        <v>34</v>
      </c>
      <c r="X3570" s="3"/>
      <c r="Y3570" s="3"/>
      <c r="Z3570" s="5" t="s">
        <v>7980</v>
      </c>
      <c r="AA3570" s="5" t="str">
        <f>VLOOKUP(J3570, sku!B:C, 2, FALSE)</f>
        <v>Travessa Mitsubishi - Tubular - - - Pajero Sport - - - Prata</v>
      </c>
      <c r="AB3570" s="3" t="str">
        <f>VLOOKUP(J3570, sku!B:BM, 64, FALSE)</f>
        <v>Fabricação</v>
      </c>
      <c r="AC3570" s="3" t="str">
        <f>LEFT(pedidos[[#This Row],[SKU]],3)</f>
        <v>XMT</v>
      </c>
      <c r="AD3570" s="36" t="str" cm="1">
        <f t="array" aca="1" ref="AD3570" ca="1">IFERROR(
  INDEX(
    montadora[Montadora],
    MATCH(TRUE,LEFT(J3974,NÚCARACT(montadora[SKU Parcial]))=montadora[SKU Parcial],0)
  ),
  ""
)</f>
        <v/>
      </c>
    </row>
    <row r="3571" spans="1:30" customFormat="1" x14ac:dyDescent="0.25">
      <c r="A3571" s="1" t="s">
        <v>4055</v>
      </c>
      <c r="B3571" s="1" t="s">
        <v>4056</v>
      </c>
      <c r="C3571" s="1" t="s">
        <v>4057</v>
      </c>
      <c r="D3571" s="1" t="s">
        <v>27</v>
      </c>
      <c r="E3571" s="1" t="s">
        <v>1069</v>
      </c>
      <c r="F3571" s="1" t="s">
        <v>1070</v>
      </c>
      <c r="G3571" s="6" t="s">
        <v>11227</v>
      </c>
      <c r="H3571" s="2" t="s">
        <v>47</v>
      </c>
      <c r="I3571" s="1" t="s">
        <v>31</v>
      </c>
      <c r="J3571" s="1" t="s">
        <v>1081</v>
      </c>
      <c r="K3571" s="4">
        <v>45828</v>
      </c>
      <c r="L3571" s="16" t="s">
        <v>11229</v>
      </c>
      <c r="M3571" s="26">
        <v>338.8</v>
      </c>
      <c r="N3571" s="2">
        <v>1</v>
      </c>
      <c r="O3571" s="26">
        <v>338.8</v>
      </c>
      <c r="P3571" s="26">
        <v>120</v>
      </c>
      <c r="Q3571" s="26">
        <v>27.85</v>
      </c>
      <c r="R3571" s="26">
        <v>57.6</v>
      </c>
      <c r="S3571" s="26">
        <v>0</v>
      </c>
      <c r="T3571" s="26">
        <v>24.95</v>
      </c>
      <c r="U3571" s="26">
        <v>108.4</v>
      </c>
      <c r="V3571" s="10">
        <v>0.32</v>
      </c>
      <c r="W3571" s="1" t="s">
        <v>34</v>
      </c>
      <c r="X3571" s="3"/>
      <c r="Y3571" s="3"/>
      <c r="Z3571" s="5" t="s">
        <v>7980</v>
      </c>
      <c r="AA3571" s="5" t="str">
        <f>VLOOKUP(J3571, sku!B:C, 2, FALSE)</f>
        <v>Travessa Volkswagen - Smart - - - Crossfox/Spacefox - - - Preto</v>
      </c>
      <c r="AB3571" s="3" t="str">
        <f>VLOOKUP(J3571, sku!B:BM, 64, FALSE)</f>
        <v>Fabricação</v>
      </c>
      <c r="AC3571" s="3" t="str">
        <f>LEFT(pedidos[[#This Row],[SKU]],3)</f>
        <v>XVW</v>
      </c>
      <c r="AD3571" s="36" t="str" cm="1">
        <f t="array" aca="1" ref="AD3571" ca="1">IFERROR(
  INDEX(
    montadora[Montadora],
    MATCH(TRUE,LEFT(J3975,NÚCARACT(montadora[SKU Parcial]))=montadora[SKU Parcial],0)
  ),
  ""
)</f>
        <v/>
      </c>
    </row>
    <row r="3572" spans="1:30" customFormat="1" x14ac:dyDescent="0.25">
      <c r="A3572" s="1" t="s">
        <v>4058</v>
      </c>
      <c r="B3572" s="1" t="s">
        <v>4059</v>
      </c>
      <c r="C3572" s="1" t="s">
        <v>4060</v>
      </c>
      <c r="D3572" s="1" t="s">
        <v>420</v>
      </c>
      <c r="E3572" s="1" t="s">
        <v>218</v>
      </c>
      <c r="F3572" s="1" t="s">
        <v>209</v>
      </c>
      <c r="G3572" s="6" t="s">
        <v>11227</v>
      </c>
      <c r="H3572" s="2" t="s">
        <v>47</v>
      </c>
      <c r="I3572" s="1" t="s">
        <v>31</v>
      </c>
      <c r="J3572" s="1" t="s">
        <v>1128</v>
      </c>
      <c r="K3572" s="4">
        <v>45828</v>
      </c>
      <c r="L3572" s="16" t="s">
        <v>11229</v>
      </c>
      <c r="M3572" s="26">
        <v>338.8</v>
      </c>
      <c r="N3572" s="2">
        <v>1</v>
      </c>
      <c r="O3572" s="26">
        <v>338.8</v>
      </c>
      <c r="P3572" s="26">
        <v>120</v>
      </c>
      <c r="Q3572" s="26">
        <v>27.85</v>
      </c>
      <c r="R3572" s="26">
        <v>57.6</v>
      </c>
      <c r="S3572" s="26">
        <v>0</v>
      </c>
      <c r="T3572" s="26">
        <v>24.95</v>
      </c>
      <c r="U3572" s="26">
        <v>108.4</v>
      </c>
      <c r="V3572" s="10">
        <v>0.32</v>
      </c>
      <c r="W3572" s="1" t="s">
        <v>89</v>
      </c>
      <c r="X3572" s="3"/>
      <c r="Y3572" s="3"/>
      <c r="Z3572" s="5" t="s">
        <v>7980</v>
      </c>
      <c r="AA3572" s="5" t="str">
        <f>VLOOKUP(J3572, sku!B:C, 2, FALSE)</f>
        <v>Travessa Fiat - Smart - - - Toro - - - Prata</v>
      </c>
      <c r="AB3572" s="3" t="str">
        <f>VLOOKUP(J3572, sku!B:BM, 64, FALSE)</f>
        <v>Fabricação</v>
      </c>
      <c r="AC3572" s="3" t="str">
        <f>LEFT(pedidos[[#This Row],[SKU]],3)</f>
        <v>XFI</v>
      </c>
      <c r="AD3572" s="36" t="str" cm="1">
        <f t="array" aca="1" ref="AD3572" ca="1">IFERROR(
  INDEX(
    montadora[Montadora],
    MATCH(TRUE,LEFT(J3976,NÚCARACT(montadora[SKU Parcial]))=montadora[SKU Parcial],0)
  ),
  ""
)</f>
        <v/>
      </c>
    </row>
    <row r="3573" spans="1:30" customFormat="1" x14ac:dyDescent="0.25">
      <c r="A3573" s="1" t="s">
        <v>4061</v>
      </c>
      <c r="B3573" s="1" t="s">
        <v>36</v>
      </c>
      <c r="C3573" s="1" t="s">
        <v>4062</v>
      </c>
      <c r="D3573" s="1" t="s">
        <v>45</v>
      </c>
      <c r="E3573" s="1" t="s">
        <v>218</v>
      </c>
      <c r="F3573" s="1" t="s">
        <v>209</v>
      </c>
      <c r="G3573" s="6" t="s">
        <v>11227</v>
      </c>
      <c r="H3573" s="2" t="s">
        <v>47</v>
      </c>
      <c r="I3573" s="1" t="s">
        <v>36</v>
      </c>
      <c r="J3573" s="1" t="s">
        <v>210</v>
      </c>
      <c r="K3573" s="4">
        <v>45830</v>
      </c>
      <c r="L3573" s="16" t="s">
        <v>11229</v>
      </c>
      <c r="M3573" s="26">
        <v>338.8</v>
      </c>
      <c r="N3573" s="2">
        <v>1</v>
      </c>
      <c r="O3573" s="26">
        <v>338.8</v>
      </c>
      <c r="P3573" s="26">
        <v>120</v>
      </c>
      <c r="Q3573" s="26">
        <v>27.85</v>
      </c>
      <c r="R3573" s="26">
        <v>57.6</v>
      </c>
      <c r="S3573" s="26">
        <v>0</v>
      </c>
      <c r="T3573" s="26">
        <v>24.95</v>
      </c>
      <c r="U3573" s="26">
        <v>108.4</v>
      </c>
      <c r="V3573" s="10">
        <v>0.32</v>
      </c>
      <c r="W3573" s="1" t="s">
        <v>34</v>
      </c>
      <c r="X3573" s="3"/>
      <c r="Y3573" s="3"/>
      <c r="Z3573" s="5" t="s">
        <v>7980</v>
      </c>
      <c r="AA3573" s="5" t="str">
        <f>VLOOKUP(J3573, sku!B:C, 2, FALSE)</f>
        <v>Travessa Fiat - Smart - - - Toro - - - Preto</v>
      </c>
      <c r="AB3573" s="3" t="str">
        <f>VLOOKUP(J3573, sku!B:BM, 64, FALSE)</f>
        <v>Fabricação</v>
      </c>
      <c r="AC3573" s="3" t="str">
        <f>LEFT(pedidos[[#This Row],[SKU]],3)</f>
        <v>XFI</v>
      </c>
      <c r="AD3573" s="36" t="str" cm="1">
        <f t="array" aca="1" ref="AD3573" ca="1">IFERROR(
  INDEX(
    montadora[Montadora],
    MATCH(TRUE,LEFT(#REF!,NÚCARACT(montadora[SKU Parcial]))=montadora[SKU Parcial],0)
  ),
  ""
)</f>
        <v/>
      </c>
    </row>
    <row r="3574" spans="1:30" customFormat="1" x14ac:dyDescent="0.25">
      <c r="A3574" s="1" t="s">
        <v>4063</v>
      </c>
      <c r="B3574" s="1" t="s">
        <v>4064</v>
      </c>
      <c r="C3574" s="1" t="s">
        <v>4065</v>
      </c>
      <c r="D3574" s="1" t="s">
        <v>830</v>
      </c>
      <c r="E3574" s="1" t="s">
        <v>1045</v>
      </c>
      <c r="F3574" s="1" t="s">
        <v>673</v>
      </c>
      <c r="G3574" s="6" t="s">
        <v>11227</v>
      </c>
      <c r="H3574" s="2" t="s">
        <v>47</v>
      </c>
      <c r="I3574" s="1" t="s">
        <v>31</v>
      </c>
      <c r="J3574" s="1" t="s">
        <v>262</v>
      </c>
      <c r="K3574" s="4">
        <v>45830</v>
      </c>
      <c r="L3574" s="16" t="s">
        <v>11229</v>
      </c>
      <c r="M3574" s="26">
        <v>338.8</v>
      </c>
      <c r="N3574" s="2">
        <v>1</v>
      </c>
      <c r="O3574" s="26">
        <v>338.8</v>
      </c>
      <c r="P3574" s="26">
        <v>120</v>
      </c>
      <c r="Q3574" s="26">
        <v>27.85</v>
      </c>
      <c r="R3574" s="26">
        <v>57.6</v>
      </c>
      <c r="S3574" s="26">
        <v>0</v>
      </c>
      <c r="T3574" s="26">
        <v>24.95</v>
      </c>
      <c r="U3574" s="26">
        <v>108.4</v>
      </c>
      <c r="V3574" s="10">
        <v>0.32</v>
      </c>
      <c r="W3574" s="1" t="s">
        <v>34</v>
      </c>
      <c r="X3574" s="3"/>
      <c r="Y3574" s="3"/>
      <c r="Z3574" s="5" t="s">
        <v>7980</v>
      </c>
      <c r="AA3574" s="5" t="str">
        <f>VLOOKUP(J3574, sku!B:C, 2, FALSE)</f>
        <v>Travessa Jeep - Style - - - Commander - - - Preto</v>
      </c>
      <c r="AB3574" s="3" t="str">
        <f>VLOOKUP(J3574, sku!B:BM, 64, FALSE)</f>
        <v>Fabricação</v>
      </c>
      <c r="AC3574" s="3" t="str">
        <f>LEFT(pedidos[[#This Row],[SKU]],3)</f>
        <v>XJP</v>
      </c>
      <c r="AD3574" s="36" t="str" cm="1">
        <f t="array" aca="1" ref="AD3574" ca="1">IFERROR(
  INDEX(
    montadora[Montadora],
    MATCH(TRUE,LEFT(J3977,NÚCARACT(montadora[SKU Parcial]))=montadora[SKU Parcial],0)
  ),
  ""
)</f>
        <v/>
      </c>
    </row>
    <row r="3575" spans="1:30" customFormat="1" x14ac:dyDescent="0.25">
      <c r="A3575" s="1" t="s">
        <v>4066</v>
      </c>
      <c r="B3575" s="1" t="s">
        <v>4067</v>
      </c>
      <c r="C3575" s="1" t="s">
        <v>199</v>
      </c>
      <c r="D3575" s="1" t="s">
        <v>191</v>
      </c>
      <c r="E3575" s="1" t="s">
        <v>208</v>
      </c>
      <c r="F3575" s="1" t="s">
        <v>209</v>
      </c>
      <c r="G3575" s="6" t="s">
        <v>11227</v>
      </c>
      <c r="H3575" s="2" t="s">
        <v>47</v>
      </c>
      <c r="I3575" s="1" t="s">
        <v>31</v>
      </c>
      <c r="J3575" s="1" t="s">
        <v>210</v>
      </c>
      <c r="K3575" s="4">
        <v>45831</v>
      </c>
      <c r="L3575" s="16" t="s">
        <v>11229</v>
      </c>
      <c r="M3575" s="26">
        <v>338.8</v>
      </c>
      <c r="N3575" s="2">
        <v>1</v>
      </c>
      <c r="O3575" s="26">
        <v>338.8</v>
      </c>
      <c r="P3575" s="26">
        <v>120</v>
      </c>
      <c r="Q3575" s="26">
        <v>27.85</v>
      </c>
      <c r="R3575" s="26">
        <v>57.6</v>
      </c>
      <c r="S3575" s="26">
        <v>0</v>
      </c>
      <c r="T3575" s="26">
        <v>24.95</v>
      </c>
      <c r="U3575" s="26">
        <v>108.4</v>
      </c>
      <c r="V3575" s="10">
        <v>0.32</v>
      </c>
      <c r="W3575" s="1" t="s">
        <v>34</v>
      </c>
      <c r="X3575" s="3"/>
      <c r="Y3575" s="3"/>
      <c r="Z3575" s="5" t="s">
        <v>7980</v>
      </c>
      <c r="AA3575" s="5" t="str">
        <f>VLOOKUP(J3575, sku!B:C, 2, FALSE)</f>
        <v>Travessa Fiat - Smart - - - Toro - - - Preto</v>
      </c>
      <c r="AB3575" s="3" t="str">
        <f>VLOOKUP(J3575, sku!B:BM, 64, FALSE)</f>
        <v>Fabricação</v>
      </c>
      <c r="AC3575" s="3" t="str">
        <f>LEFT(pedidos[[#This Row],[SKU]],3)</f>
        <v>XFI</v>
      </c>
      <c r="AD3575" s="36" t="str" cm="1">
        <f t="array" aca="1" ref="AD3575" ca="1">IFERROR(
  INDEX(
    montadora[Montadora],
    MATCH(TRUE,LEFT(J3978,NÚCARACT(montadora[SKU Parcial]))=montadora[SKU Parcial],0)
  ),
  ""
)</f>
        <v/>
      </c>
    </row>
    <row r="3576" spans="1:30" customFormat="1" x14ac:dyDescent="0.25">
      <c r="A3576" s="1" t="s">
        <v>4068</v>
      </c>
      <c r="B3576" s="1" t="s">
        <v>4069</v>
      </c>
      <c r="C3576" s="1" t="s">
        <v>900</v>
      </c>
      <c r="D3576" s="1" t="s">
        <v>191</v>
      </c>
      <c r="E3576" s="1" t="s">
        <v>208</v>
      </c>
      <c r="F3576" s="1" t="s">
        <v>209</v>
      </c>
      <c r="G3576" s="6" t="s">
        <v>11227</v>
      </c>
      <c r="H3576" s="2" t="s">
        <v>47</v>
      </c>
      <c r="I3576" s="1" t="s">
        <v>31</v>
      </c>
      <c r="J3576" s="1" t="s">
        <v>210</v>
      </c>
      <c r="K3576" s="4">
        <v>45832</v>
      </c>
      <c r="L3576" s="16" t="s">
        <v>11229</v>
      </c>
      <c r="M3576" s="26">
        <v>338.8</v>
      </c>
      <c r="N3576" s="2">
        <v>1</v>
      </c>
      <c r="O3576" s="26">
        <v>338.8</v>
      </c>
      <c r="P3576" s="26">
        <v>120</v>
      </c>
      <c r="Q3576" s="26">
        <v>27.85</v>
      </c>
      <c r="R3576" s="26">
        <v>57.6</v>
      </c>
      <c r="S3576" s="26">
        <v>0</v>
      </c>
      <c r="T3576" s="26">
        <v>24.95</v>
      </c>
      <c r="U3576" s="26">
        <v>108.4</v>
      </c>
      <c r="V3576" s="10">
        <v>0.32</v>
      </c>
      <c r="W3576" s="1" t="s">
        <v>89</v>
      </c>
      <c r="X3576" s="3"/>
      <c r="Y3576" s="3"/>
      <c r="Z3576" s="5" t="s">
        <v>7980</v>
      </c>
      <c r="AA3576" s="5" t="str">
        <f>VLOOKUP(J3576, sku!B:C, 2, FALSE)</f>
        <v>Travessa Fiat - Smart - - - Toro - - - Preto</v>
      </c>
      <c r="AB3576" s="3" t="str">
        <f>VLOOKUP(J3576, sku!B:BM, 64, FALSE)</f>
        <v>Fabricação</v>
      </c>
      <c r="AC3576" s="3" t="str">
        <f>LEFT(pedidos[[#This Row],[SKU]],3)</f>
        <v>XFI</v>
      </c>
      <c r="AD3576" s="36" t="str" cm="1">
        <f t="array" aca="1" ref="AD3576" ca="1">IFERROR(
  INDEX(
    montadora[Montadora],
    MATCH(TRUE,LEFT(J3979,NÚCARACT(montadora[SKU Parcial]))=montadora[SKU Parcial],0)
  ),
  ""
)</f>
        <v/>
      </c>
    </row>
    <row r="3577" spans="1:30" customFormat="1" x14ac:dyDescent="0.25">
      <c r="A3577" s="1" t="s">
        <v>4070</v>
      </c>
      <c r="B3577" s="1" t="s">
        <v>4071</v>
      </c>
      <c r="C3577" s="1" t="s">
        <v>391</v>
      </c>
      <c r="D3577" s="1" t="s">
        <v>319</v>
      </c>
      <c r="E3577" s="1" t="s">
        <v>1017</v>
      </c>
      <c r="F3577" s="1" t="s">
        <v>1018</v>
      </c>
      <c r="G3577" s="6" t="s">
        <v>11227</v>
      </c>
      <c r="H3577" s="2" t="s">
        <v>47</v>
      </c>
      <c r="I3577" s="1" t="s">
        <v>36</v>
      </c>
      <c r="J3577" s="1" t="s">
        <v>124</v>
      </c>
      <c r="K3577" s="4">
        <v>45833</v>
      </c>
      <c r="L3577" s="16" t="s">
        <v>11229</v>
      </c>
      <c r="M3577" s="26">
        <v>338.8</v>
      </c>
      <c r="N3577" s="2">
        <v>1</v>
      </c>
      <c r="O3577" s="26">
        <v>338.8</v>
      </c>
      <c r="P3577" s="26">
        <v>120</v>
      </c>
      <c r="Q3577" s="26">
        <v>27.85</v>
      </c>
      <c r="R3577" s="26">
        <v>57.6</v>
      </c>
      <c r="S3577" s="26">
        <v>0</v>
      </c>
      <c r="T3577" s="26">
        <v>24.95</v>
      </c>
      <c r="U3577" s="26">
        <v>108.4</v>
      </c>
      <c r="V3577" s="10">
        <v>0.32</v>
      </c>
      <c r="W3577" s="1" t="s">
        <v>34</v>
      </c>
      <c r="X3577" s="3"/>
      <c r="Y3577" s="3"/>
      <c r="Z3577" s="5" t="s">
        <v>7980</v>
      </c>
      <c r="AA3577" s="5" t="str">
        <f>VLOOKUP(J3577, sku!B:C, 2, FALSE)</f>
        <v>Travessa Mitsubishi - Tubular - - - Pajero Sport - - - Preto</v>
      </c>
      <c r="AB3577" s="3" t="str">
        <f>VLOOKUP(J3577, sku!B:BM, 64, FALSE)</f>
        <v>Fabricação</v>
      </c>
      <c r="AC3577" s="3" t="str">
        <f>LEFT(pedidos[[#This Row],[SKU]],3)</f>
        <v>XMT</v>
      </c>
      <c r="AD3577" s="36" t="str" cm="1">
        <f t="array" aca="1" ref="AD3577" ca="1">IFERROR(
  INDEX(
    montadora[Montadora],
    MATCH(TRUE,LEFT(J3980,NÚCARACT(montadora[SKU Parcial]))=montadora[SKU Parcial],0)
  ),
  ""
)</f>
        <v/>
      </c>
    </row>
    <row r="3578" spans="1:30" customFormat="1" x14ac:dyDescent="0.25">
      <c r="A3578" s="1" t="s">
        <v>4072</v>
      </c>
      <c r="B3578" s="1" t="s">
        <v>4073</v>
      </c>
      <c r="C3578" s="1" t="s">
        <v>4074</v>
      </c>
      <c r="D3578" s="1" t="s">
        <v>45</v>
      </c>
      <c r="E3578" s="1" t="s">
        <v>1017</v>
      </c>
      <c r="F3578" s="1" t="s">
        <v>1018</v>
      </c>
      <c r="G3578" s="6" t="s">
        <v>11227</v>
      </c>
      <c r="H3578" s="2" t="s">
        <v>47</v>
      </c>
      <c r="I3578" s="1" t="s">
        <v>36</v>
      </c>
      <c r="J3578" s="1" t="s">
        <v>124</v>
      </c>
      <c r="K3578" s="4">
        <v>45833</v>
      </c>
      <c r="L3578" s="16" t="s">
        <v>11229</v>
      </c>
      <c r="M3578" s="26">
        <v>338.8</v>
      </c>
      <c r="N3578" s="2">
        <v>1</v>
      </c>
      <c r="O3578" s="26">
        <v>338.8</v>
      </c>
      <c r="P3578" s="26">
        <v>120</v>
      </c>
      <c r="Q3578" s="26">
        <v>27.85</v>
      </c>
      <c r="R3578" s="26">
        <v>57.6</v>
      </c>
      <c r="S3578" s="26">
        <v>0</v>
      </c>
      <c r="T3578" s="26">
        <v>24.95</v>
      </c>
      <c r="U3578" s="26">
        <v>108.4</v>
      </c>
      <c r="V3578" s="10">
        <v>0.32</v>
      </c>
      <c r="W3578" s="1" t="s">
        <v>89</v>
      </c>
      <c r="X3578" s="3"/>
      <c r="Y3578" s="3"/>
      <c r="Z3578" s="5" t="s">
        <v>7980</v>
      </c>
      <c r="AA3578" s="5" t="str">
        <f>VLOOKUP(J3578, sku!B:C, 2, FALSE)</f>
        <v>Travessa Mitsubishi - Tubular - - - Pajero Sport - - - Preto</v>
      </c>
      <c r="AB3578" s="3" t="str">
        <f>VLOOKUP(J3578, sku!B:BM, 64, FALSE)</f>
        <v>Fabricação</v>
      </c>
      <c r="AC3578" s="3" t="str">
        <f>LEFT(pedidos[[#This Row],[SKU]],3)</f>
        <v>XMT</v>
      </c>
      <c r="AD3578" s="36" t="str" cm="1">
        <f t="array" aca="1" ref="AD3578" ca="1">IFERROR(
  INDEX(
    montadora[Montadora],
    MATCH(TRUE,LEFT(#REF!,NÚCARACT(montadora[SKU Parcial]))=montadora[SKU Parcial],0)
  ),
  ""
)</f>
        <v/>
      </c>
    </row>
    <row r="3579" spans="1:30" customFormat="1" x14ac:dyDescent="0.25">
      <c r="A3579" s="1" t="s">
        <v>4075</v>
      </c>
      <c r="B3579" s="1" t="s">
        <v>4076</v>
      </c>
      <c r="C3579" s="1" t="s">
        <v>342</v>
      </c>
      <c r="D3579" s="1" t="s">
        <v>420</v>
      </c>
      <c r="E3579" s="1" t="s">
        <v>218</v>
      </c>
      <c r="F3579" s="1" t="s">
        <v>209</v>
      </c>
      <c r="G3579" s="6" t="s">
        <v>11227</v>
      </c>
      <c r="H3579" s="2" t="s">
        <v>47</v>
      </c>
      <c r="I3579" s="1" t="s">
        <v>36</v>
      </c>
      <c r="J3579" s="1" t="s">
        <v>210</v>
      </c>
      <c r="K3579" s="4">
        <v>45833</v>
      </c>
      <c r="L3579" s="16" t="s">
        <v>11229</v>
      </c>
      <c r="M3579" s="26">
        <v>338.8</v>
      </c>
      <c r="N3579" s="2">
        <v>1</v>
      </c>
      <c r="O3579" s="26">
        <v>338.8</v>
      </c>
      <c r="P3579" s="26">
        <v>120</v>
      </c>
      <c r="Q3579" s="26">
        <v>27.85</v>
      </c>
      <c r="R3579" s="26">
        <v>57.6</v>
      </c>
      <c r="S3579" s="26">
        <v>0</v>
      </c>
      <c r="T3579" s="26">
        <v>24.95</v>
      </c>
      <c r="U3579" s="26">
        <v>108.4</v>
      </c>
      <c r="V3579" s="10">
        <v>0.32</v>
      </c>
      <c r="W3579" s="1" t="s">
        <v>34</v>
      </c>
      <c r="X3579" s="3"/>
      <c r="Y3579" s="3"/>
      <c r="Z3579" s="5" t="s">
        <v>7980</v>
      </c>
      <c r="AA3579" s="5" t="str">
        <f>VLOOKUP(J3579, sku!B:C, 2, FALSE)</f>
        <v>Travessa Fiat - Smart - - - Toro - - - Preto</v>
      </c>
      <c r="AB3579" s="3" t="str">
        <f>VLOOKUP(J3579, sku!B:BM, 64, FALSE)</f>
        <v>Fabricação</v>
      </c>
      <c r="AC3579" s="3" t="str">
        <f>LEFT(pedidos[[#This Row],[SKU]],3)</f>
        <v>XFI</v>
      </c>
      <c r="AD3579" s="36" t="str" cm="1">
        <f t="array" aca="1" ref="AD3579" ca="1">IFERROR(
  INDEX(
    montadora[Montadora],
    MATCH(TRUE,LEFT(#REF!,NÚCARACT(montadora[SKU Parcial]))=montadora[SKU Parcial],0)
  ),
  ""
)</f>
        <v/>
      </c>
    </row>
    <row r="3580" spans="1:30" customFormat="1" x14ac:dyDescent="0.25">
      <c r="A3580" s="1" t="s">
        <v>4077</v>
      </c>
      <c r="B3580" s="1" t="s">
        <v>4078</v>
      </c>
      <c r="C3580" s="1" t="s">
        <v>4079</v>
      </c>
      <c r="D3580" s="1" t="s">
        <v>27</v>
      </c>
      <c r="E3580" s="1" t="s">
        <v>1069</v>
      </c>
      <c r="F3580" s="1" t="s">
        <v>1070</v>
      </c>
      <c r="G3580" s="6" t="s">
        <v>11227</v>
      </c>
      <c r="H3580" s="2" t="s">
        <v>47</v>
      </c>
      <c r="I3580" s="1" t="s">
        <v>31</v>
      </c>
      <c r="J3580" s="1" t="s">
        <v>4080</v>
      </c>
      <c r="K3580" s="4">
        <v>45834</v>
      </c>
      <c r="L3580" s="16" t="s">
        <v>11229</v>
      </c>
      <c r="M3580" s="26">
        <v>338.8</v>
      </c>
      <c r="N3580" s="2">
        <v>1</v>
      </c>
      <c r="O3580" s="26">
        <v>338.8</v>
      </c>
      <c r="P3580" s="26">
        <v>120</v>
      </c>
      <c r="Q3580" s="26">
        <v>27.85</v>
      </c>
      <c r="R3580" s="26">
        <v>57.6</v>
      </c>
      <c r="S3580" s="26">
        <v>0</v>
      </c>
      <c r="T3580" s="26">
        <v>24.95</v>
      </c>
      <c r="U3580" s="26">
        <v>108.4</v>
      </c>
      <c r="V3580" s="10">
        <v>0.32</v>
      </c>
      <c r="W3580" s="1" t="s">
        <v>34</v>
      </c>
      <c r="X3580" s="3"/>
      <c r="Y3580" s="3"/>
      <c r="Z3580" s="5" t="s">
        <v>7980</v>
      </c>
      <c r="AA3580" s="5" t="str">
        <f>VLOOKUP(J3580, sku!B:C, 2, FALSE)</f>
        <v>Travessa Volkswagen - Smart - - - Crossfox/Spacefox - - - Prata</v>
      </c>
      <c r="AB3580" s="3" t="str">
        <f>VLOOKUP(J3580, sku!B:BM, 64, FALSE)</f>
        <v>Fabricação</v>
      </c>
      <c r="AC3580" s="3" t="str">
        <f>LEFT(pedidos[[#This Row],[SKU]],3)</f>
        <v>XVW</v>
      </c>
      <c r="AD3580" s="36" t="str" cm="1">
        <f t="array" aca="1" ref="AD3580" ca="1">IFERROR(
  INDEX(
    montadora[Montadora],
    MATCH(TRUE,LEFT(J3981,NÚCARACT(montadora[SKU Parcial]))=montadora[SKU Parcial],0)
  ),
  ""
)</f>
        <v/>
      </c>
    </row>
    <row r="3581" spans="1:30" customFormat="1" x14ac:dyDescent="0.25">
      <c r="A3581" s="1" t="s">
        <v>4081</v>
      </c>
      <c r="B3581" s="1" t="s">
        <v>36</v>
      </c>
      <c r="C3581" s="1" t="s">
        <v>4082</v>
      </c>
      <c r="D3581" s="1" t="s">
        <v>347</v>
      </c>
      <c r="E3581" s="1" t="s">
        <v>1142</v>
      </c>
      <c r="F3581" s="1" t="s">
        <v>4083</v>
      </c>
      <c r="G3581" s="6" t="s">
        <v>11227</v>
      </c>
      <c r="H3581" s="2" t="s">
        <v>47</v>
      </c>
      <c r="I3581" s="1" t="s">
        <v>36</v>
      </c>
      <c r="J3581" s="1" t="s">
        <v>1144</v>
      </c>
      <c r="K3581" s="4">
        <v>45834</v>
      </c>
      <c r="L3581" s="16" t="s">
        <v>11229</v>
      </c>
      <c r="M3581" s="26">
        <v>338.8</v>
      </c>
      <c r="N3581" s="2">
        <v>1</v>
      </c>
      <c r="O3581" s="26">
        <v>338.8</v>
      </c>
      <c r="P3581" s="26">
        <v>120</v>
      </c>
      <c r="Q3581" s="26">
        <v>27.85</v>
      </c>
      <c r="R3581" s="26">
        <v>57.6</v>
      </c>
      <c r="S3581" s="26">
        <v>0</v>
      </c>
      <c r="T3581" s="26">
        <v>24.95</v>
      </c>
      <c r="U3581" s="26">
        <v>108.4</v>
      </c>
      <c r="V3581" s="10">
        <v>0.32</v>
      </c>
      <c r="W3581" s="1" t="s">
        <v>34</v>
      </c>
      <c r="X3581" s="3"/>
      <c r="Y3581" s="3"/>
      <c r="Z3581" s="5" t="s">
        <v>7980</v>
      </c>
      <c r="AA3581" s="5" t="str">
        <f>VLOOKUP(J3581, sku!B:C, 2, FALSE)</f>
        <v>Travessa Kia - Smart - - - Sportage - Até 2012 - Preto</v>
      </c>
      <c r="AB3581" s="3" t="str">
        <f>VLOOKUP(J3581, sku!B:BM, 64, FALSE)</f>
        <v>Fabricação</v>
      </c>
      <c r="AC3581" s="3" t="str">
        <f>LEFT(pedidos[[#This Row],[SKU]],3)</f>
        <v>XKI</v>
      </c>
      <c r="AD3581" s="36" t="str" cm="1">
        <f t="array" aca="1" ref="AD3581" ca="1">IFERROR(
  INDEX(
    montadora[Montadora],
    MATCH(TRUE,LEFT(J3982,NÚCARACT(montadora[SKU Parcial]))=montadora[SKU Parcial],0)
  ),
  ""
)</f>
        <v/>
      </c>
    </row>
    <row r="3582" spans="1:30" customFormat="1" x14ac:dyDescent="0.25">
      <c r="A3582" s="1" t="s">
        <v>4084</v>
      </c>
      <c r="B3582" s="1" t="s">
        <v>36</v>
      </c>
      <c r="C3582" s="1" t="s">
        <v>4085</v>
      </c>
      <c r="D3582" s="1" t="s">
        <v>27</v>
      </c>
      <c r="E3582" s="1" t="s">
        <v>1045</v>
      </c>
      <c r="F3582" s="1" t="s">
        <v>673</v>
      </c>
      <c r="G3582" s="6" t="s">
        <v>11227</v>
      </c>
      <c r="H3582" s="2" t="s">
        <v>47</v>
      </c>
      <c r="I3582" s="1" t="s">
        <v>36</v>
      </c>
      <c r="J3582" s="1" t="s">
        <v>3742</v>
      </c>
      <c r="K3582" s="4">
        <v>45835</v>
      </c>
      <c r="L3582" s="16" t="s">
        <v>11229</v>
      </c>
      <c r="M3582" s="26">
        <v>338.8</v>
      </c>
      <c r="N3582" s="2">
        <v>1</v>
      </c>
      <c r="O3582" s="26">
        <v>338.8</v>
      </c>
      <c r="P3582" s="26">
        <v>120</v>
      </c>
      <c r="Q3582" s="26">
        <v>27.85</v>
      </c>
      <c r="R3582" s="26">
        <v>57.6</v>
      </c>
      <c r="S3582" s="26">
        <v>0</v>
      </c>
      <c r="T3582" s="26">
        <v>24.95</v>
      </c>
      <c r="U3582" s="26">
        <v>108.4</v>
      </c>
      <c r="V3582" s="10">
        <v>0.32</v>
      </c>
      <c r="W3582" s="1" t="s">
        <v>34</v>
      </c>
      <c r="X3582" s="3"/>
      <c r="Y3582" s="3"/>
      <c r="Z3582" s="5" t="s">
        <v>7980</v>
      </c>
      <c r="AA3582" s="5" t="str">
        <f>VLOOKUP(J3582, sku!B:C, 2, FALSE)</f>
        <v>Travessa Jeep - Style - - - Commander - - - Prata</v>
      </c>
      <c r="AB3582" s="3" t="str">
        <f>VLOOKUP(J3582, sku!B:BM, 64, FALSE)</f>
        <v>Fabricação</v>
      </c>
      <c r="AC3582" s="3" t="str">
        <f>LEFT(pedidos[[#This Row],[SKU]],3)</f>
        <v>XJP</v>
      </c>
      <c r="AD3582" s="36" t="str" cm="1">
        <f t="array" aca="1" ref="AD3582" ca="1">IFERROR(
  INDEX(
    montadora[Montadora],
    MATCH(TRUE,LEFT(J3983,NÚCARACT(montadora[SKU Parcial]))=montadora[SKU Parcial],0)
  ),
  ""
)</f>
        <v/>
      </c>
    </row>
    <row r="3583" spans="1:30" customFormat="1" x14ac:dyDescent="0.25">
      <c r="A3583" s="1" t="s">
        <v>4086</v>
      </c>
      <c r="B3583" s="1" t="s">
        <v>36</v>
      </c>
      <c r="C3583" s="1" t="s">
        <v>117</v>
      </c>
      <c r="D3583" s="1" t="s">
        <v>138</v>
      </c>
      <c r="E3583" s="1" t="s">
        <v>227</v>
      </c>
      <c r="F3583" s="1" t="s">
        <v>228</v>
      </c>
      <c r="G3583" s="6" t="s">
        <v>11227</v>
      </c>
      <c r="H3583" s="2" t="s">
        <v>47</v>
      </c>
      <c r="I3583" s="1" t="s">
        <v>31</v>
      </c>
      <c r="J3583" s="1" t="s">
        <v>241</v>
      </c>
      <c r="K3583" s="4">
        <v>45835</v>
      </c>
      <c r="L3583" s="16" t="s">
        <v>11229</v>
      </c>
      <c r="M3583" s="26">
        <v>338.8</v>
      </c>
      <c r="N3583" s="2">
        <v>1</v>
      </c>
      <c r="O3583" s="26">
        <v>338.8</v>
      </c>
      <c r="P3583" s="26">
        <v>120</v>
      </c>
      <c r="Q3583" s="26">
        <v>27.85</v>
      </c>
      <c r="R3583" s="26">
        <v>57.6</v>
      </c>
      <c r="S3583" s="26">
        <v>0</v>
      </c>
      <c r="T3583" s="26">
        <v>24.95</v>
      </c>
      <c r="U3583" s="26">
        <v>108.4</v>
      </c>
      <c r="V3583" s="10">
        <v>0.32</v>
      </c>
      <c r="W3583" s="1" t="s">
        <v>34</v>
      </c>
      <c r="X3583" s="3"/>
      <c r="Y3583" s="3"/>
      <c r="Z3583" s="5" t="s">
        <v>7980</v>
      </c>
      <c r="AA3583" s="5" t="str">
        <f>VLOOKUP(J3583, sku!B:C, 2, FALSE)</f>
        <v>Travessa Ford - Style - - - Ecosport - - - Prata</v>
      </c>
      <c r="AB3583" s="3" t="str">
        <f>VLOOKUP(J3583, sku!B:BM, 64, FALSE)</f>
        <v>Fabricação</v>
      </c>
      <c r="AC3583" s="3" t="str">
        <f>LEFT(pedidos[[#This Row],[SKU]],3)</f>
        <v>XFO</v>
      </c>
      <c r="AD3583" s="36" t="str" cm="1">
        <f t="array" aca="1" ref="AD3583" ca="1">IFERROR(
  INDEX(
    montadora[Montadora],
    MATCH(TRUE,LEFT(J3984,NÚCARACT(montadora[SKU Parcial]))=montadora[SKU Parcial],0)
  ),
  ""
)</f>
        <v/>
      </c>
    </row>
    <row r="3584" spans="1:30" customFormat="1" x14ac:dyDescent="0.25">
      <c r="A3584" s="1" t="s">
        <v>4087</v>
      </c>
      <c r="B3584" s="1" t="s">
        <v>4088</v>
      </c>
      <c r="C3584" s="1" t="s">
        <v>1488</v>
      </c>
      <c r="D3584" s="1" t="s">
        <v>191</v>
      </c>
      <c r="E3584" s="1" t="s">
        <v>4034</v>
      </c>
      <c r="F3584" s="1" t="s">
        <v>4089</v>
      </c>
      <c r="G3584" s="6" t="s">
        <v>11227</v>
      </c>
      <c r="H3584" s="2" t="s">
        <v>47</v>
      </c>
      <c r="I3584" s="1" t="s">
        <v>36</v>
      </c>
      <c r="J3584" s="1" t="s">
        <v>825</v>
      </c>
      <c r="K3584" s="4">
        <v>45837</v>
      </c>
      <c r="L3584" s="16" t="s">
        <v>11229</v>
      </c>
      <c r="M3584" s="26">
        <v>338.8</v>
      </c>
      <c r="N3584" s="2">
        <v>1</v>
      </c>
      <c r="O3584" s="26">
        <v>338.8</v>
      </c>
      <c r="P3584" s="26">
        <v>120</v>
      </c>
      <c r="Q3584" s="26">
        <v>27.85</v>
      </c>
      <c r="R3584" s="26">
        <v>57.6</v>
      </c>
      <c r="S3584" s="26">
        <v>0</v>
      </c>
      <c r="T3584" s="26">
        <v>24.95</v>
      </c>
      <c r="U3584" s="26">
        <v>108.4</v>
      </c>
      <c r="V3584" s="10">
        <v>0.32</v>
      </c>
      <c r="W3584" s="1" t="s">
        <v>34</v>
      </c>
      <c r="X3584" s="3"/>
      <c r="Y3584" s="3"/>
      <c r="Z3584" s="5" t="s">
        <v>7980</v>
      </c>
      <c r="AA3584" s="5" t="str">
        <f>VLOOKUP(J3584, sku!B:C, 2, FALSE)</f>
        <v>Travessa Mitsubishi - Smart - - - Pajero TR4 - 2010 A 2015 - Preto</v>
      </c>
      <c r="AB3584" s="3" t="str">
        <f>VLOOKUP(J3584, sku!B:BM, 64, FALSE)</f>
        <v>Fabricação</v>
      </c>
      <c r="AC3584" s="3" t="str">
        <f>LEFT(pedidos[[#This Row],[SKU]],3)</f>
        <v>XMT</v>
      </c>
      <c r="AD3584" s="36" t="str" cm="1">
        <f t="array" aca="1" ref="AD3584" ca="1">IFERROR(
  INDEX(
    montadora[Montadora],
    MATCH(TRUE,LEFT(J3985,NÚCARACT(montadora[SKU Parcial]))=montadora[SKU Parcial],0)
  ),
  ""
)</f>
        <v/>
      </c>
    </row>
    <row r="3585" spans="1:30" customFormat="1" x14ac:dyDescent="0.25">
      <c r="A3585" s="1" t="s">
        <v>4090</v>
      </c>
      <c r="B3585" s="1" t="s">
        <v>4091</v>
      </c>
      <c r="C3585" s="1" t="s">
        <v>1282</v>
      </c>
      <c r="D3585" s="1" t="s">
        <v>27</v>
      </c>
      <c r="E3585" s="1" t="s">
        <v>1026</v>
      </c>
      <c r="F3585" s="1" t="s">
        <v>1027</v>
      </c>
      <c r="G3585" s="6" t="s">
        <v>11227</v>
      </c>
      <c r="H3585" s="2" t="s">
        <v>47</v>
      </c>
      <c r="I3585" s="1" t="s">
        <v>31</v>
      </c>
      <c r="J3585" s="1" t="s">
        <v>262</v>
      </c>
      <c r="K3585" s="4">
        <v>45838</v>
      </c>
      <c r="L3585" s="20" t="s">
        <v>804</v>
      </c>
      <c r="M3585" s="26">
        <v>338.8</v>
      </c>
      <c r="N3585" s="2">
        <v>1</v>
      </c>
      <c r="O3585" s="26">
        <v>338.8</v>
      </c>
      <c r="P3585" s="26">
        <v>120</v>
      </c>
      <c r="Q3585" s="26">
        <v>27.85</v>
      </c>
      <c r="R3585" s="26">
        <v>57.6</v>
      </c>
      <c r="S3585" s="26">
        <v>0</v>
      </c>
      <c r="T3585" s="26">
        <v>24.95</v>
      </c>
      <c r="U3585" s="26">
        <v>108.4</v>
      </c>
      <c r="V3585" s="10">
        <v>0.32</v>
      </c>
      <c r="W3585" s="1" t="s">
        <v>34</v>
      </c>
      <c r="X3585" s="3"/>
      <c r="Y3585" s="3"/>
      <c r="Z3585" s="5" t="s">
        <v>7980</v>
      </c>
      <c r="AA3585" s="5" t="str">
        <f>VLOOKUP(J3585, sku!B:C, 2, FALSE)</f>
        <v>Travessa Jeep - Style - - - Commander - - - Preto</v>
      </c>
      <c r="AB3585" s="3" t="str">
        <f>VLOOKUP(J3585, sku!B:BM, 64, FALSE)</f>
        <v>Fabricação</v>
      </c>
      <c r="AC3585" s="3" t="str">
        <f>LEFT(pedidos[[#This Row],[SKU]],3)</f>
        <v>XJP</v>
      </c>
      <c r="AD3585" s="36" t="str" cm="1">
        <f t="array" aca="1" ref="AD3585" ca="1">IFERROR(
  INDEX(
    montadora[Montadora],
    MATCH(TRUE,LEFT(J3986,NÚCARACT(montadora[SKU Parcial]))=montadora[SKU Parcial],0)
  ),
  ""
)</f>
        <v/>
      </c>
    </row>
    <row r="3586" spans="1:30" customFormat="1" x14ac:dyDescent="0.25">
      <c r="A3586" s="1" t="s">
        <v>4092</v>
      </c>
      <c r="B3586" s="1" t="s">
        <v>36</v>
      </c>
      <c r="C3586" s="1" t="s">
        <v>706</v>
      </c>
      <c r="D3586" s="1" t="s">
        <v>617</v>
      </c>
      <c r="E3586" s="1" t="s">
        <v>1026</v>
      </c>
      <c r="F3586" s="1" t="s">
        <v>1027</v>
      </c>
      <c r="G3586" s="6" t="s">
        <v>11227</v>
      </c>
      <c r="H3586" s="2" t="s">
        <v>47</v>
      </c>
      <c r="I3586" s="1" t="s">
        <v>36</v>
      </c>
      <c r="J3586" s="1" t="s">
        <v>262</v>
      </c>
      <c r="K3586" s="4">
        <v>45838</v>
      </c>
      <c r="L3586" s="20" t="s">
        <v>804</v>
      </c>
      <c r="M3586" s="26">
        <v>338.8</v>
      </c>
      <c r="N3586" s="2">
        <v>1</v>
      </c>
      <c r="O3586" s="26">
        <v>338.8</v>
      </c>
      <c r="P3586" s="26">
        <v>120</v>
      </c>
      <c r="Q3586" s="26">
        <v>27.85</v>
      </c>
      <c r="R3586" s="26">
        <v>57.6</v>
      </c>
      <c r="S3586" s="26">
        <v>0</v>
      </c>
      <c r="T3586" s="26">
        <v>24.95</v>
      </c>
      <c r="U3586" s="26">
        <v>108.4</v>
      </c>
      <c r="V3586" s="10">
        <v>0.32</v>
      </c>
      <c r="W3586" s="1" t="s">
        <v>34</v>
      </c>
      <c r="X3586" s="3"/>
      <c r="Y3586" s="3"/>
      <c r="Z3586" s="5" t="s">
        <v>7980</v>
      </c>
      <c r="AA3586" s="5" t="str">
        <f>VLOOKUP(J3586, sku!B:C, 2, FALSE)</f>
        <v>Travessa Jeep - Style - - - Commander - - - Preto</v>
      </c>
      <c r="AB3586" s="3" t="str">
        <f>VLOOKUP(J3586, sku!B:BM, 64, FALSE)</f>
        <v>Fabricação</v>
      </c>
      <c r="AC3586" s="3" t="str">
        <f>LEFT(pedidos[[#This Row],[SKU]],3)</f>
        <v>XJP</v>
      </c>
      <c r="AD3586" s="36" t="str" cm="1">
        <f t="array" aca="1" ref="AD3586" ca="1">IFERROR(
  INDEX(
    montadora[Montadora],
    MATCH(TRUE,LEFT(J3987,NÚCARACT(montadora[SKU Parcial]))=montadora[SKU Parcial],0)
  ),
  ""
)</f>
        <v/>
      </c>
    </row>
    <row r="3587" spans="1:30" customFormat="1" x14ac:dyDescent="0.25">
      <c r="A3587" s="1" t="s">
        <v>4093</v>
      </c>
      <c r="B3587" s="1" t="s">
        <v>36</v>
      </c>
      <c r="C3587" s="1" t="s">
        <v>4094</v>
      </c>
      <c r="D3587" s="1" t="s">
        <v>617</v>
      </c>
      <c r="E3587" s="1" t="s">
        <v>1272</v>
      </c>
      <c r="F3587" s="1" t="s">
        <v>1273</v>
      </c>
      <c r="G3587" s="6" t="s">
        <v>11227</v>
      </c>
      <c r="H3587" s="2" t="s">
        <v>47</v>
      </c>
      <c r="I3587" s="1" t="s">
        <v>36</v>
      </c>
      <c r="J3587" s="1" t="s">
        <v>1274</v>
      </c>
      <c r="K3587" s="4">
        <v>45838</v>
      </c>
      <c r="L3587" s="16" t="s">
        <v>11229</v>
      </c>
      <c r="M3587" s="26">
        <v>338.8</v>
      </c>
      <c r="N3587" s="2">
        <v>1</v>
      </c>
      <c r="O3587" s="26">
        <v>338.8</v>
      </c>
      <c r="P3587" s="26">
        <v>120</v>
      </c>
      <c r="Q3587" s="26">
        <v>27.85</v>
      </c>
      <c r="R3587" s="26">
        <v>57.6</v>
      </c>
      <c r="S3587" s="26">
        <v>0</v>
      </c>
      <c r="T3587" s="26">
        <v>24.95</v>
      </c>
      <c r="U3587" s="26">
        <v>108.4</v>
      </c>
      <c r="V3587" s="10">
        <v>0.32</v>
      </c>
      <c r="W3587" s="1" t="s">
        <v>34</v>
      </c>
      <c r="X3587" s="3"/>
      <c r="Y3587" s="3"/>
      <c r="Z3587" s="5" t="s">
        <v>7980</v>
      </c>
      <c r="AA3587" s="5" t="str">
        <f>VLOOKUP(J3587, sku!B:C, 2, FALSE)</f>
        <v>Travessa Ford - Smart - - - Ranger - 2013 A 2023 - Prata</v>
      </c>
      <c r="AB3587" s="3" t="str">
        <f>VLOOKUP(J3587, sku!B:BM, 64, FALSE)</f>
        <v>Fabricação</v>
      </c>
      <c r="AC3587" s="3" t="str">
        <f>LEFT(pedidos[[#This Row],[SKU]],3)</f>
        <v>XFD</v>
      </c>
      <c r="AD3587" s="36" t="str" cm="1">
        <f t="array" aca="1" ref="AD3587" ca="1">IFERROR(
  INDEX(
    montadora[Montadora],
    MATCH(TRUE,LEFT(J3988,NÚCARACT(montadora[SKU Parcial]))=montadora[SKU Parcial],0)
  ),
  ""
)</f>
        <v/>
      </c>
    </row>
    <row r="3588" spans="1:30" customFormat="1" x14ac:dyDescent="0.25">
      <c r="A3588" s="1" t="s">
        <v>6558</v>
      </c>
      <c r="B3588" s="1" t="s">
        <v>6559</v>
      </c>
      <c r="C3588" s="1" t="s">
        <v>3109</v>
      </c>
      <c r="D3588" s="1" t="s">
        <v>27</v>
      </c>
      <c r="E3588" s="1" t="s">
        <v>247</v>
      </c>
      <c r="F3588" s="1" t="s">
        <v>248</v>
      </c>
      <c r="G3588" s="6" t="s">
        <v>11227</v>
      </c>
      <c r="H3588" s="2" t="s">
        <v>47</v>
      </c>
      <c r="I3588" s="1" t="s">
        <v>36</v>
      </c>
      <c r="J3588" s="1" t="s">
        <v>249</v>
      </c>
      <c r="K3588" s="4">
        <v>45788</v>
      </c>
      <c r="L3588" s="16" t="s">
        <v>11229</v>
      </c>
      <c r="M3588" s="26">
        <v>337.8</v>
      </c>
      <c r="N3588" s="2">
        <v>1</v>
      </c>
      <c r="O3588" s="26">
        <v>337.8</v>
      </c>
      <c r="P3588" s="26">
        <v>120</v>
      </c>
      <c r="Q3588" s="26">
        <v>25.71</v>
      </c>
      <c r="R3588" s="26">
        <v>57.43</v>
      </c>
      <c r="S3588" s="26">
        <v>0</v>
      </c>
      <c r="T3588" s="26">
        <v>26.95</v>
      </c>
      <c r="U3588" s="26">
        <v>107.71</v>
      </c>
      <c r="V3588" s="10">
        <v>0.31890000000000002</v>
      </c>
      <c r="W3588" s="1" t="s">
        <v>34</v>
      </c>
      <c r="X3588" s="3"/>
      <c r="Y3588" s="3"/>
      <c r="Z3588" s="5" t="s">
        <v>7980</v>
      </c>
      <c r="AA3588" s="5" t="str">
        <f>VLOOKUP(J3588, sku!B:C, 2, FALSE)</f>
        <v>Travessa Fiat - Smart - - - Strada - 2020+ - Preto</v>
      </c>
      <c r="AB3588" s="3" t="str">
        <f>VLOOKUP(J3588, sku!B:BM, 64, FALSE)</f>
        <v>Fabricação</v>
      </c>
      <c r="AC3588" s="3" t="str">
        <f>LEFT(pedidos[[#This Row],[SKU]],3)</f>
        <v>XFI</v>
      </c>
      <c r="AD3588" s="36" t="str" cm="1">
        <f t="array" aca="1" ref="AD3588" ca="1">IFERROR(
  INDEX(
    montadora[Montadora],
    MATCH(TRUE,LEFT(J3997,NÚCARACT(montadora[SKU Parcial]))=montadora[SKU Parcial],0)
  ),
  ""
)</f>
        <v/>
      </c>
    </row>
    <row r="3589" spans="1:30" customFormat="1" x14ac:dyDescent="0.25">
      <c r="A3589" s="1" t="s">
        <v>6560</v>
      </c>
      <c r="B3589" s="1" t="s">
        <v>6561</v>
      </c>
      <c r="C3589" s="1" t="s">
        <v>6562</v>
      </c>
      <c r="D3589" s="1" t="s">
        <v>319</v>
      </c>
      <c r="E3589" s="1" t="s">
        <v>247</v>
      </c>
      <c r="F3589" s="1" t="s">
        <v>248</v>
      </c>
      <c r="G3589" s="6" t="s">
        <v>11227</v>
      </c>
      <c r="H3589" s="2" t="s">
        <v>47</v>
      </c>
      <c r="I3589" s="1" t="s">
        <v>31</v>
      </c>
      <c r="J3589" s="1" t="s">
        <v>406</v>
      </c>
      <c r="K3589" s="4">
        <v>45789</v>
      </c>
      <c r="L3589" s="16" t="s">
        <v>11229</v>
      </c>
      <c r="M3589" s="26">
        <v>337.8</v>
      </c>
      <c r="N3589" s="2">
        <v>1</v>
      </c>
      <c r="O3589" s="26">
        <v>337.8</v>
      </c>
      <c r="P3589" s="26">
        <v>120</v>
      </c>
      <c r="Q3589" s="26">
        <v>25.71</v>
      </c>
      <c r="R3589" s="26">
        <v>57.43</v>
      </c>
      <c r="S3589" s="26">
        <v>0</v>
      </c>
      <c r="T3589" s="26">
        <v>26.95</v>
      </c>
      <c r="U3589" s="26">
        <v>107.71</v>
      </c>
      <c r="V3589" s="10">
        <v>0.31890000000000002</v>
      </c>
      <c r="W3589" s="1" t="s">
        <v>34</v>
      </c>
      <c r="X3589" s="3"/>
      <c r="Y3589" s="3"/>
      <c r="Z3589" s="5" t="s">
        <v>7980</v>
      </c>
      <c r="AA3589" s="5" t="str">
        <f>VLOOKUP(J3589, sku!B:C, 2, FALSE)</f>
        <v>Travessa Fiat - Smart - - - Doblo - 2003 A 2021 - Preto</v>
      </c>
      <c r="AB3589" s="3" t="str">
        <f>VLOOKUP(J3589, sku!B:BM, 64, FALSE)</f>
        <v>Fabricação</v>
      </c>
      <c r="AC3589" s="3" t="str">
        <f>LEFT(pedidos[[#This Row],[SKU]],3)</f>
        <v>XFI</v>
      </c>
      <c r="AD3589" s="36" t="str" cm="1">
        <f t="array" aca="1" ref="AD3589" ca="1">IFERROR(
  INDEX(
    montadora[Montadora],
    MATCH(TRUE,LEFT(J3998,NÚCARACT(montadora[SKU Parcial]))=montadora[SKU Parcial],0)
  ),
  ""
)</f>
        <v/>
      </c>
    </row>
    <row r="3590" spans="1:30" customFormat="1" x14ac:dyDescent="0.25">
      <c r="A3590" s="1" t="s">
        <v>6563</v>
      </c>
      <c r="B3590" s="1" t="s">
        <v>6564</v>
      </c>
      <c r="C3590" s="1" t="s">
        <v>117</v>
      </c>
      <c r="D3590" s="1" t="s">
        <v>97</v>
      </c>
      <c r="E3590" s="1" t="s">
        <v>247</v>
      </c>
      <c r="F3590" s="1" t="s">
        <v>248</v>
      </c>
      <c r="G3590" s="6" t="s">
        <v>11227</v>
      </c>
      <c r="H3590" s="2" t="s">
        <v>47</v>
      </c>
      <c r="I3590" s="1" t="s">
        <v>31</v>
      </c>
      <c r="J3590" s="1" t="s">
        <v>453</v>
      </c>
      <c r="K3590" s="4">
        <v>45791</v>
      </c>
      <c r="L3590" s="16" t="s">
        <v>11229</v>
      </c>
      <c r="M3590" s="26">
        <v>337.8</v>
      </c>
      <c r="N3590" s="2">
        <v>1</v>
      </c>
      <c r="O3590" s="26">
        <v>337.8</v>
      </c>
      <c r="P3590" s="26">
        <v>120</v>
      </c>
      <c r="Q3590" s="26">
        <v>25.71</v>
      </c>
      <c r="R3590" s="26">
        <v>57.43</v>
      </c>
      <c r="S3590" s="26">
        <v>0</v>
      </c>
      <c r="T3590" s="26">
        <v>26.95</v>
      </c>
      <c r="U3590" s="26">
        <v>107.71</v>
      </c>
      <c r="V3590" s="10">
        <v>0.31890000000000002</v>
      </c>
      <c r="W3590" s="1" t="s">
        <v>89</v>
      </c>
      <c r="X3590" s="3"/>
      <c r="Y3590" s="3"/>
      <c r="Z3590" s="5" t="s">
        <v>7980</v>
      </c>
      <c r="AA3590" s="5" t="str">
        <f>VLOOKUP(J3590, sku!B:C, 2, FALSE)</f>
        <v>Travessa Fiat - Smart - - - Mobi Way - - - Preto</v>
      </c>
      <c r="AB3590" s="3" t="str">
        <f>VLOOKUP(J3590, sku!B:BM, 64, FALSE)</f>
        <v>Fabricação</v>
      </c>
      <c r="AC3590" s="3" t="str">
        <f>LEFT(pedidos[[#This Row],[SKU]],3)</f>
        <v>XFI</v>
      </c>
      <c r="AD3590" s="36" t="str" cm="1">
        <f t="array" aca="1" ref="AD3590" ca="1">IFERROR(
  INDEX(
    montadora[Montadora],
    MATCH(TRUE,LEFT(J3999,NÚCARACT(montadora[SKU Parcial]))=montadora[SKU Parcial],0)
  ),
  ""
)</f>
        <v/>
      </c>
    </row>
    <row r="3591" spans="1:30" customFormat="1" x14ac:dyDescent="0.25">
      <c r="A3591" s="1" t="s">
        <v>6565</v>
      </c>
      <c r="B3591" s="1" t="s">
        <v>6566</v>
      </c>
      <c r="C3591" s="1" t="s">
        <v>6567</v>
      </c>
      <c r="D3591" s="1" t="s">
        <v>420</v>
      </c>
      <c r="E3591" s="1" t="s">
        <v>247</v>
      </c>
      <c r="F3591" s="1" t="s">
        <v>248</v>
      </c>
      <c r="G3591" s="6" t="s">
        <v>11227</v>
      </c>
      <c r="H3591" s="2" t="s">
        <v>47</v>
      </c>
      <c r="I3591" s="1" t="s">
        <v>31</v>
      </c>
      <c r="J3591" s="1" t="s">
        <v>6568</v>
      </c>
      <c r="K3591" s="4">
        <v>45791</v>
      </c>
      <c r="L3591" s="16" t="s">
        <v>11229</v>
      </c>
      <c r="M3591" s="26">
        <v>337.8</v>
      </c>
      <c r="N3591" s="2">
        <v>1</v>
      </c>
      <c r="O3591" s="26">
        <v>337.8</v>
      </c>
      <c r="P3591" s="26">
        <v>120</v>
      </c>
      <c r="Q3591" s="26">
        <v>25.71</v>
      </c>
      <c r="R3591" s="26">
        <v>57.43</v>
      </c>
      <c r="S3591" s="26">
        <v>0</v>
      </c>
      <c r="T3591" s="26">
        <v>26.95</v>
      </c>
      <c r="U3591" s="26">
        <v>107.71</v>
      </c>
      <c r="V3591" s="10">
        <v>0.31890000000000002</v>
      </c>
      <c r="W3591" s="1" t="s">
        <v>34</v>
      </c>
      <c r="X3591" s="3"/>
      <c r="Y3591" s="3"/>
      <c r="Z3591" s="5" t="s">
        <v>7980</v>
      </c>
      <c r="AA3591" s="5" t="str">
        <f>VLOOKUP(J3591, sku!B:C, 2, FALSE)</f>
        <v>Travessa Fiat - Smart - - - Doblo - 2003 A 2021 - Grafite</v>
      </c>
      <c r="AB3591" s="3" t="str">
        <f>VLOOKUP(J3591, sku!B:BM, 64, FALSE)</f>
        <v>Fabricação</v>
      </c>
      <c r="AC3591" s="3" t="str">
        <f>LEFT(pedidos[[#This Row],[SKU]],3)</f>
        <v>XFI</v>
      </c>
      <c r="AD3591" s="36" t="str" cm="1">
        <f t="array" aca="1" ref="AD3591" ca="1">IFERROR(
  INDEX(
    montadora[Montadora],
    MATCH(TRUE,LEFT(#REF!,NÚCARACT(montadora[SKU Parcial]))=montadora[SKU Parcial],0)
  ),
  ""
)</f>
        <v/>
      </c>
    </row>
    <row r="3592" spans="1:30" customFormat="1" x14ac:dyDescent="0.25">
      <c r="A3592" s="1" t="s">
        <v>6569</v>
      </c>
      <c r="B3592" s="1" t="s">
        <v>6570</v>
      </c>
      <c r="C3592" s="1" t="s">
        <v>6571</v>
      </c>
      <c r="D3592" s="1" t="s">
        <v>138</v>
      </c>
      <c r="E3592" s="1" t="s">
        <v>247</v>
      </c>
      <c r="F3592" s="1" t="s">
        <v>248</v>
      </c>
      <c r="G3592" s="6" t="s">
        <v>11227</v>
      </c>
      <c r="H3592" s="2" t="s">
        <v>47</v>
      </c>
      <c r="I3592" s="1" t="s">
        <v>31</v>
      </c>
      <c r="J3592" s="1" t="s">
        <v>249</v>
      </c>
      <c r="K3592" s="4">
        <v>45795</v>
      </c>
      <c r="L3592" s="16" t="s">
        <v>11229</v>
      </c>
      <c r="M3592" s="26">
        <v>337.8</v>
      </c>
      <c r="N3592" s="2">
        <v>1</v>
      </c>
      <c r="O3592" s="26">
        <v>337.8</v>
      </c>
      <c r="P3592" s="26">
        <v>120</v>
      </c>
      <c r="Q3592" s="26">
        <v>25.71</v>
      </c>
      <c r="R3592" s="26">
        <v>57.43</v>
      </c>
      <c r="S3592" s="26">
        <v>0</v>
      </c>
      <c r="T3592" s="26">
        <v>26.95</v>
      </c>
      <c r="U3592" s="26">
        <v>107.71</v>
      </c>
      <c r="V3592" s="10">
        <v>0.31890000000000002</v>
      </c>
      <c r="W3592" s="1" t="s">
        <v>34</v>
      </c>
      <c r="X3592" s="3"/>
      <c r="Y3592" s="3"/>
      <c r="Z3592" s="5" t="s">
        <v>7980</v>
      </c>
      <c r="AA3592" s="5" t="str">
        <f>VLOOKUP(J3592, sku!B:C, 2, FALSE)</f>
        <v>Travessa Fiat - Smart - - - Strada - 2020+ - Preto</v>
      </c>
      <c r="AB3592" s="3" t="str">
        <f>VLOOKUP(J3592, sku!B:BM, 64, FALSE)</f>
        <v>Fabricação</v>
      </c>
      <c r="AC3592" s="3" t="str">
        <f>LEFT(pedidos[[#This Row],[SKU]],3)</f>
        <v>XFI</v>
      </c>
      <c r="AD3592" s="36" t="str" cm="1">
        <f t="array" aca="1" ref="AD3592" ca="1">IFERROR(
  INDEX(
    montadora[Montadora],
    MATCH(TRUE,LEFT(#REF!,NÚCARACT(montadora[SKU Parcial]))=montadora[SKU Parcial],0)
  ),
  ""
)</f>
        <v/>
      </c>
    </row>
    <row r="3593" spans="1:30" customFormat="1" x14ac:dyDescent="0.25">
      <c r="A3593" s="1" t="s">
        <v>6572</v>
      </c>
      <c r="B3593" s="1" t="s">
        <v>36</v>
      </c>
      <c r="C3593" s="1" t="s">
        <v>783</v>
      </c>
      <c r="D3593" s="1" t="s">
        <v>617</v>
      </c>
      <c r="E3593" s="1" t="s">
        <v>247</v>
      </c>
      <c r="F3593" s="1" t="s">
        <v>248</v>
      </c>
      <c r="G3593" s="6" t="s">
        <v>11227</v>
      </c>
      <c r="H3593" s="2" t="s">
        <v>47</v>
      </c>
      <c r="I3593" s="1" t="s">
        <v>31</v>
      </c>
      <c r="J3593" s="1" t="s">
        <v>249</v>
      </c>
      <c r="K3593" s="4">
        <v>45799</v>
      </c>
      <c r="L3593" s="16" t="s">
        <v>11229</v>
      </c>
      <c r="M3593" s="26">
        <v>337.8</v>
      </c>
      <c r="N3593" s="2">
        <v>1</v>
      </c>
      <c r="O3593" s="26">
        <v>337.8</v>
      </c>
      <c r="P3593" s="26">
        <v>120</v>
      </c>
      <c r="Q3593" s="26">
        <v>25.71</v>
      </c>
      <c r="R3593" s="26">
        <v>57.43</v>
      </c>
      <c r="S3593" s="26">
        <v>0</v>
      </c>
      <c r="T3593" s="26">
        <v>26.95</v>
      </c>
      <c r="U3593" s="26">
        <v>107.71</v>
      </c>
      <c r="V3593" s="10">
        <v>0.31890000000000002</v>
      </c>
      <c r="W3593" s="1" t="s">
        <v>34</v>
      </c>
      <c r="X3593" s="3"/>
      <c r="Y3593" s="3"/>
      <c r="Z3593" s="5" t="s">
        <v>7980</v>
      </c>
      <c r="AA3593" s="5" t="str">
        <f>VLOOKUP(J3593, sku!B:C, 2, FALSE)</f>
        <v>Travessa Fiat - Smart - - - Strada - 2020+ - Preto</v>
      </c>
      <c r="AB3593" s="3" t="str">
        <f>VLOOKUP(J3593, sku!B:BM, 64, FALSE)</f>
        <v>Fabricação</v>
      </c>
      <c r="AC3593" s="3" t="str">
        <f>LEFT(pedidos[[#This Row],[SKU]],3)</f>
        <v>XFI</v>
      </c>
      <c r="AD3593" s="36" t="str" cm="1">
        <f t="array" aca="1" ref="AD3593" ca="1">IFERROR(
  INDEX(
    montadora[Montadora],
    MATCH(TRUE,LEFT(#REF!,NÚCARACT(montadora[SKU Parcial]))=montadora[SKU Parcial],0)
  ),
  ""
)</f>
        <v/>
      </c>
    </row>
    <row r="3594" spans="1:30" customFormat="1" x14ac:dyDescent="0.25">
      <c r="A3594" s="1" t="s">
        <v>6573</v>
      </c>
      <c r="B3594" s="1" t="s">
        <v>36</v>
      </c>
      <c r="C3594" s="1" t="s">
        <v>5956</v>
      </c>
      <c r="D3594" s="1" t="s">
        <v>97</v>
      </c>
      <c r="E3594" s="1" t="s">
        <v>247</v>
      </c>
      <c r="F3594" s="1" t="s">
        <v>248</v>
      </c>
      <c r="G3594" s="6" t="s">
        <v>11227</v>
      </c>
      <c r="H3594" s="2" t="s">
        <v>47</v>
      </c>
      <c r="I3594" s="1" t="s">
        <v>31</v>
      </c>
      <c r="J3594" s="1" t="s">
        <v>253</v>
      </c>
      <c r="K3594" s="4">
        <v>45800</v>
      </c>
      <c r="L3594" s="16" t="s">
        <v>11229</v>
      </c>
      <c r="M3594" s="26">
        <v>337.8</v>
      </c>
      <c r="N3594" s="2">
        <v>1</v>
      </c>
      <c r="O3594" s="26">
        <v>337.8</v>
      </c>
      <c r="P3594" s="26">
        <v>120</v>
      </c>
      <c r="Q3594" s="26">
        <v>25.71</v>
      </c>
      <c r="R3594" s="26">
        <v>57.43</v>
      </c>
      <c r="S3594" s="26">
        <v>0</v>
      </c>
      <c r="T3594" s="26">
        <v>26.95</v>
      </c>
      <c r="U3594" s="26">
        <v>107.71</v>
      </c>
      <c r="V3594" s="10">
        <v>0.31890000000000002</v>
      </c>
      <c r="W3594" s="1" t="s">
        <v>34</v>
      </c>
      <c r="X3594" s="3"/>
      <c r="Y3594" s="3"/>
      <c r="Z3594" s="5" t="s">
        <v>7980</v>
      </c>
      <c r="AA3594" s="5" t="str">
        <f>VLOOKUP(J3594, sku!B:C, 2, FALSE)</f>
        <v>Travessa Fiat - Smart - - - Strada Locker (Cabine Dupla) - 2019 - Preto</v>
      </c>
      <c r="AB3594" s="3" t="str">
        <f>VLOOKUP(J3594, sku!B:BM, 64, FALSE)</f>
        <v>Fabricação</v>
      </c>
      <c r="AC3594" s="3" t="str">
        <f>LEFT(pedidos[[#This Row],[SKU]],3)</f>
        <v>XFI</v>
      </c>
      <c r="AD3594" s="36" t="str" cm="1">
        <f t="array" aca="1" ref="AD3594" ca="1">IFERROR(
  INDEX(
    montadora[Montadora],
    MATCH(TRUE,LEFT(J4000,NÚCARACT(montadora[SKU Parcial]))=montadora[SKU Parcial],0)
  ),
  ""
)</f>
        <v/>
      </c>
    </row>
    <row r="3595" spans="1:30" customFormat="1" x14ac:dyDescent="0.25">
      <c r="A3595" s="1" t="s">
        <v>4095</v>
      </c>
      <c r="B3595" s="1" t="s">
        <v>4096</v>
      </c>
      <c r="C3595" s="1" t="s">
        <v>4097</v>
      </c>
      <c r="D3595" s="1" t="s">
        <v>27</v>
      </c>
      <c r="E3595" s="1" t="s">
        <v>86</v>
      </c>
      <c r="F3595" s="1" t="s">
        <v>87</v>
      </c>
      <c r="G3595" s="6" t="s">
        <v>11227</v>
      </c>
      <c r="H3595" s="2" t="s">
        <v>47</v>
      </c>
      <c r="I3595" s="1" t="s">
        <v>31</v>
      </c>
      <c r="J3595" s="1" t="s">
        <v>1038</v>
      </c>
      <c r="K3595" s="4">
        <v>45813</v>
      </c>
      <c r="L3595" s="16" t="s">
        <v>11229</v>
      </c>
      <c r="M3595" s="26">
        <v>337.8</v>
      </c>
      <c r="N3595" s="2">
        <v>1</v>
      </c>
      <c r="O3595" s="26">
        <v>337.8</v>
      </c>
      <c r="P3595" s="26">
        <v>120</v>
      </c>
      <c r="Q3595" s="26">
        <v>27.77</v>
      </c>
      <c r="R3595" s="26">
        <v>57.43</v>
      </c>
      <c r="S3595" s="26">
        <v>0</v>
      </c>
      <c r="T3595" s="26">
        <v>24.95</v>
      </c>
      <c r="U3595" s="26">
        <v>107.65</v>
      </c>
      <c r="V3595" s="10">
        <v>0.31869999999999998</v>
      </c>
      <c r="W3595" s="1" t="s">
        <v>34</v>
      </c>
      <c r="X3595" s="3"/>
      <c r="Y3595" s="3"/>
      <c r="Z3595" s="5" t="s">
        <v>7980</v>
      </c>
      <c r="AA3595" s="5" t="str">
        <f>VLOOKUP(J3595, sku!B:C, 2, FALSE)</f>
        <v>Travessa Honda - Style - - - WRV - - - Prata</v>
      </c>
      <c r="AB3595" s="3" t="str">
        <f>VLOOKUP(J3595, sku!B:BM, 64, FALSE)</f>
        <v>Fabricação</v>
      </c>
      <c r="AC3595" s="3" t="str">
        <f>LEFT(pedidos[[#This Row],[SKU]],3)</f>
        <v>XHO</v>
      </c>
      <c r="AD3595" s="36" t="str" cm="1">
        <f t="array" aca="1" ref="AD3595" ca="1">IFERROR(
  INDEX(
    montadora[Montadora],
    MATCH(TRUE,LEFT(J4004,NÚCARACT(montadora[SKU Parcial]))=montadora[SKU Parcial],0)
  ),
  ""
)</f>
        <v/>
      </c>
    </row>
    <row r="3596" spans="1:30" customFormat="1" x14ac:dyDescent="0.25">
      <c r="A3596" s="1" t="s">
        <v>4098</v>
      </c>
      <c r="B3596" s="1" t="s">
        <v>4099</v>
      </c>
      <c r="C3596" s="1" t="s">
        <v>4100</v>
      </c>
      <c r="D3596" s="1" t="s">
        <v>27</v>
      </c>
      <c r="E3596" s="1" t="s">
        <v>4101</v>
      </c>
      <c r="F3596" s="1" t="s">
        <v>113</v>
      </c>
      <c r="G3596" s="6" t="s">
        <v>11227</v>
      </c>
      <c r="H3596" s="2" t="s">
        <v>47</v>
      </c>
      <c r="I3596" s="1" t="s">
        <v>36</v>
      </c>
      <c r="J3596" s="1" t="s">
        <v>4102</v>
      </c>
      <c r="K3596" s="4">
        <v>45821</v>
      </c>
      <c r="L3596" s="16" t="s">
        <v>11229</v>
      </c>
      <c r="M3596" s="26">
        <v>337.8</v>
      </c>
      <c r="N3596" s="2">
        <v>1</v>
      </c>
      <c r="O3596" s="26">
        <v>337.8</v>
      </c>
      <c r="P3596" s="26">
        <v>120</v>
      </c>
      <c r="Q3596" s="26">
        <v>27.77</v>
      </c>
      <c r="R3596" s="26">
        <v>57.43</v>
      </c>
      <c r="S3596" s="26">
        <v>0</v>
      </c>
      <c r="T3596" s="26">
        <v>24.95</v>
      </c>
      <c r="U3596" s="26">
        <v>107.65</v>
      </c>
      <c r="V3596" s="10">
        <v>0.31869999999999998</v>
      </c>
      <c r="W3596" s="1" t="s">
        <v>89</v>
      </c>
      <c r="X3596" s="3"/>
      <c r="Y3596" s="3"/>
      <c r="Z3596" s="5" t="s">
        <v>7980</v>
      </c>
      <c r="AA3596" s="5" t="str">
        <f>VLOOKUP(J3596, sku!B:C, 2, FALSE)</f>
        <v>Travessa Nissan - Tubular - - - Frontier - 2003 A 2016 - Grafite</v>
      </c>
      <c r="AB3596" s="3" t="str">
        <f>VLOOKUP(J3596, sku!B:BM, 64, FALSE)</f>
        <v>Fabricação</v>
      </c>
      <c r="AC3596" s="3" t="str">
        <f>LEFT(pedidos[[#This Row],[SKU]],3)</f>
        <v>XNS</v>
      </c>
      <c r="AD3596" s="36" t="str" cm="1">
        <f t="array" aca="1" ref="AD3596" ca="1">IFERROR(
  INDEX(
    montadora[Montadora],
    MATCH(TRUE,LEFT(J4005,NÚCARACT(montadora[SKU Parcial]))=montadora[SKU Parcial],0)
  ),
  ""
)</f>
        <v/>
      </c>
    </row>
    <row r="3597" spans="1:30" customFormat="1" x14ac:dyDescent="0.25">
      <c r="A3597" s="1" t="s">
        <v>3734</v>
      </c>
      <c r="B3597" s="1" t="s">
        <v>3735</v>
      </c>
      <c r="C3597" s="1" t="s">
        <v>3736</v>
      </c>
      <c r="D3597" s="1" t="s">
        <v>27</v>
      </c>
      <c r="E3597" s="1" t="s">
        <v>1358</v>
      </c>
      <c r="F3597" s="1" t="s">
        <v>104</v>
      </c>
      <c r="G3597" s="6" t="s">
        <v>11227</v>
      </c>
      <c r="H3597" s="20" t="s">
        <v>47</v>
      </c>
      <c r="I3597" s="1" t="s">
        <v>36</v>
      </c>
      <c r="J3597" s="1" t="s">
        <v>19323</v>
      </c>
      <c r="K3597" s="22">
        <v>45834</v>
      </c>
      <c r="L3597" s="20" t="s">
        <v>33</v>
      </c>
      <c r="M3597" s="26">
        <v>338.8</v>
      </c>
      <c r="N3597" s="20">
        <v>1</v>
      </c>
      <c r="O3597" s="26">
        <v>340.39</v>
      </c>
      <c r="P3597" s="26">
        <v>120</v>
      </c>
      <c r="Q3597" s="27">
        <v>0</v>
      </c>
      <c r="R3597" s="26">
        <v>57.6</v>
      </c>
      <c r="S3597" s="26">
        <v>1.59</v>
      </c>
      <c r="T3597" s="26">
        <v>14.31</v>
      </c>
      <c r="U3597" s="26">
        <v>119.04</v>
      </c>
      <c r="V3597" s="24">
        <v>0.35139999999999999</v>
      </c>
      <c r="W3597" s="1" t="s">
        <v>34</v>
      </c>
      <c r="X3597" s="3"/>
      <c r="Y3597" s="3"/>
      <c r="Z3597" s="5" t="s">
        <v>7980</v>
      </c>
      <c r="AA3597" s="5" t="str">
        <f>VLOOKUP(J3597, sku!B:C, 2, FALSE)</f>
        <v>Travessa Mitsubishi - Smart - - - Pajero Dakar - - - Preto</v>
      </c>
      <c r="AB3597" s="3" t="str">
        <f>VLOOKUP(J3597, sku!B:BM, 64, FALSE)</f>
        <v>Fabricação</v>
      </c>
      <c r="AC3597" s="3" t="str">
        <f>LEFT(pedidos[[#This Row],[SKU]],3)</f>
        <v>XMT</v>
      </c>
      <c r="AD3597" s="36" t="str" cm="1">
        <f t="array" aca="1" ref="AD3597" ca="1">IFERROR(
  INDEX(
    montadora[Montadora],
    MATCH(TRUE,LEFT(#REF!,NÚCARACT(montadora[SKU Parcial]))=montadora[SKU Parcial],0)
  ),
  ""
)</f>
        <v/>
      </c>
    </row>
    <row r="3598" spans="1:30" customFormat="1" x14ac:dyDescent="0.25">
      <c r="A3598" s="1" t="s">
        <v>4105</v>
      </c>
      <c r="B3598" s="1" t="s">
        <v>4106</v>
      </c>
      <c r="C3598" s="1" t="s">
        <v>4107</v>
      </c>
      <c r="D3598" s="1" t="s">
        <v>420</v>
      </c>
      <c r="E3598" s="1" t="s">
        <v>86</v>
      </c>
      <c r="F3598" s="1" t="s">
        <v>87</v>
      </c>
      <c r="G3598" s="6" t="s">
        <v>11227</v>
      </c>
      <c r="H3598" s="2" t="s">
        <v>47</v>
      </c>
      <c r="I3598" s="1" t="s">
        <v>31</v>
      </c>
      <c r="J3598" s="1" t="s">
        <v>618</v>
      </c>
      <c r="K3598" s="4">
        <v>45825</v>
      </c>
      <c r="L3598" s="16" t="s">
        <v>11229</v>
      </c>
      <c r="M3598" s="26">
        <v>337.8</v>
      </c>
      <c r="N3598" s="2">
        <v>1</v>
      </c>
      <c r="O3598" s="26">
        <v>337.8</v>
      </c>
      <c r="P3598" s="26">
        <v>120</v>
      </c>
      <c r="Q3598" s="26">
        <v>27.77</v>
      </c>
      <c r="R3598" s="26">
        <v>57.43</v>
      </c>
      <c r="S3598" s="26">
        <v>0</v>
      </c>
      <c r="T3598" s="26">
        <v>24.95</v>
      </c>
      <c r="U3598" s="26">
        <v>107.65</v>
      </c>
      <c r="V3598" s="10">
        <v>0.31869999999999998</v>
      </c>
      <c r="W3598" s="1" t="s">
        <v>34</v>
      </c>
      <c r="X3598" s="3"/>
      <c r="Y3598" s="3"/>
      <c r="Z3598" s="5" t="s">
        <v>7980</v>
      </c>
      <c r="AA3598" s="5" t="str">
        <f>VLOOKUP(J3598, sku!B:C, 2, FALSE)</f>
        <v>Travessa Nissan - Style - - - Kicks - - - Preto</v>
      </c>
      <c r="AB3598" s="3" t="str">
        <f>VLOOKUP(J3598, sku!B:BM, 64, FALSE)</f>
        <v>Fabricação</v>
      </c>
      <c r="AC3598" s="3" t="str">
        <f>LEFT(pedidos[[#This Row],[SKU]],3)</f>
        <v>XNS</v>
      </c>
      <c r="AD3598" s="36" t="str" cm="1">
        <f t="array" aca="1" ref="AD3598" ca="1">IFERROR(
  INDEX(
    montadora[Montadora],
    MATCH(TRUE,LEFT(J4006,NÚCARACT(montadora[SKU Parcial]))=montadora[SKU Parcial],0)
  ),
  ""
)</f>
        <v/>
      </c>
    </row>
    <row r="3599" spans="1:30" customFormat="1" x14ac:dyDescent="0.25">
      <c r="A3599" s="1" t="s">
        <v>4108</v>
      </c>
      <c r="B3599" s="1" t="s">
        <v>36</v>
      </c>
      <c r="C3599" s="1" t="s">
        <v>4109</v>
      </c>
      <c r="D3599" s="1" t="s">
        <v>27</v>
      </c>
      <c r="E3599" s="1" t="s">
        <v>86</v>
      </c>
      <c r="F3599" s="1" t="s">
        <v>87</v>
      </c>
      <c r="G3599" s="6" t="s">
        <v>11227</v>
      </c>
      <c r="H3599" s="2" t="s">
        <v>47</v>
      </c>
      <c r="I3599" s="1" t="s">
        <v>31</v>
      </c>
      <c r="J3599" s="1" t="s">
        <v>668</v>
      </c>
      <c r="K3599" s="4">
        <v>45825</v>
      </c>
      <c r="L3599" s="16" t="s">
        <v>11229</v>
      </c>
      <c r="M3599" s="26">
        <v>337.8</v>
      </c>
      <c r="N3599" s="2">
        <v>1</v>
      </c>
      <c r="O3599" s="26">
        <v>337.8</v>
      </c>
      <c r="P3599" s="26">
        <v>120</v>
      </c>
      <c r="Q3599" s="26">
        <v>27.77</v>
      </c>
      <c r="R3599" s="26">
        <v>57.43</v>
      </c>
      <c r="S3599" s="26">
        <v>0</v>
      </c>
      <c r="T3599" s="26">
        <v>24.95</v>
      </c>
      <c r="U3599" s="26">
        <v>107.65</v>
      </c>
      <c r="V3599" s="10">
        <v>0.31869999999999998</v>
      </c>
      <c r="W3599" s="1" t="s">
        <v>34</v>
      </c>
      <c r="X3599" s="3"/>
      <c r="Y3599" s="3"/>
      <c r="Z3599" s="5" t="s">
        <v>7980</v>
      </c>
      <c r="AA3599" s="5" t="str">
        <f>VLOOKUP(J3599, sku!B:C, 2, FALSE)</f>
        <v>Travessa Jeep - Style - - - Compass - - - Preto</v>
      </c>
      <c r="AB3599" s="3" t="str">
        <f>VLOOKUP(J3599, sku!B:BM, 64, FALSE)</f>
        <v>Fabricação</v>
      </c>
      <c r="AC3599" s="3" t="str">
        <f>LEFT(pedidos[[#This Row],[SKU]],3)</f>
        <v>XJP</v>
      </c>
      <c r="AD3599" s="36" t="str" cm="1">
        <f t="array" aca="1" ref="AD3599" ca="1">IFERROR(
  INDEX(
    montadora[Montadora],
    MATCH(TRUE,LEFT(J4007,NÚCARACT(montadora[SKU Parcial]))=montadora[SKU Parcial],0)
  ),
  ""
)</f>
        <v/>
      </c>
    </row>
    <row r="3600" spans="1:30" customFormat="1" x14ac:dyDescent="0.25">
      <c r="A3600" s="1" t="s">
        <v>4110</v>
      </c>
      <c r="B3600" s="1" t="s">
        <v>4111</v>
      </c>
      <c r="C3600" s="1" t="s">
        <v>4112</v>
      </c>
      <c r="D3600" s="1" t="s">
        <v>347</v>
      </c>
      <c r="E3600" s="1" t="s">
        <v>86</v>
      </c>
      <c r="F3600" s="1" t="s">
        <v>87</v>
      </c>
      <c r="G3600" s="6" t="s">
        <v>11227</v>
      </c>
      <c r="H3600" s="2" t="s">
        <v>47</v>
      </c>
      <c r="I3600" s="1" t="s">
        <v>36</v>
      </c>
      <c r="J3600" s="1" t="s">
        <v>1321</v>
      </c>
      <c r="K3600" s="4">
        <v>45829</v>
      </c>
      <c r="L3600" s="16" t="s">
        <v>11229</v>
      </c>
      <c r="M3600" s="26">
        <v>337.8</v>
      </c>
      <c r="N3600" s="2">
        <v>1</v>
      </c>
      <c r="O3600" s="26">
        <v>337.8</v>
      </c>
      <c r="P3600" s="26">
        <v>120</v>
      </c>
      <c r="Q3600" s="26">
        <v>27.77</v>
      </c>
      <c r="R3600" s="26">
        <v>57.43</v>
      </c>
      <c r="S3600" s="26">
        <v>0</v>
      </c>
      <c r="T3600" s="26">
        <v>24.95</v>
      </c>
      <c r="U3600" s="26">
        <v>107.65</v>
      </c>
      <c r="V3600" s="10">
        <v>0.31869999999999998</v>
      </c>
      <c r="W3600" s="1" t="s">
        <v>34</v>
      </c>
      <c r="X3600" s="3"/>
      <c r="Y3600" s="3"/>
      <c r="Z3600" s="5" t="s">
        <v>7980</v>
      </c>
      <c r="AA3600" s="5" t="str">
        <f>VLOOKUP(J3600, sku!B:C, 2, FALSE)</f>
        <v>Travessa Honda - Style - - - WRV - - - Preto</v>
      </c>
      <c r="AB3600" s="3" t="str">
        <f>VLOOKUP(J3600, sku!B:BM, 64, FALSE)</f>
        <v>Fabricação</v>
      </c>
      <c r="AC3600" s="3" t="str">
        <f>LEFT(pedidos[[#This Row],[SKU]],3)</f>
        <v>XHO</v>
      </c>
      <c r="AD3600" s="36" t="str" cm="1">
        <f t="array" aca="1" ref="AD3600" ca="1">IFERROR(
  INDEX(
    montadora[Montadora],
    MATCH(TRUE,LEFT(J4008,NÚCARACT(montadora[SKU Parcial]))=montadora[SKU Parcial],0)
  ),
  ""
)</f>
        <v/>
      </c>
    </row>
    <row r="3601" spans="1:30" customFormat="1" x14ac:dyDescent="0.25">
      <c r="A3601" s="1" t="s">
        <v>4113</v>
      </c>
      <c r="B3601" s="1" t="s">
        <v>4114</v>
      </c>
      <c r="C3601" s="1" t="s">
        <v>4115</v>
      </c>
      <c r="D3601" s="1" t="s">
        <v>27</v>
      </c>
      <c r="E3601" s="1" t="s">
        <v>86</v>
      </c>
      <c r="F3601" s="1" t="s">
        <v>87</v>
      </c>
      <c r="G3601" s="6" t="s">
        <v>11227</v>
      </c>
      <c r="H3601" s="2" t="s">
        <v>47</v>
      </c>
      <c r="I3601" s="1" t="s">
        <v>36</v>
      </c>
      <c r="J3601" s="1" t="s">
        <v>668</v>
      </c>
      <c r="K3601" s="4">
        <v>45830</v>
      </c>
      <c r="L3601" s="16" t="s">
        <v>11229</v>
      </c>
      <c r="M3601" s="26">
        <v>337.8</v>
      </c>
      <c r="N3601" s="2">
        <v>1</v>
      </c>
      <c r="O3601" s="26">
        <v>337.8</v>
      </c>
      <c r="P3601" s="26">
        <v>120</v>
      </c>
      <c r="Q3601" s="26">
        <v>27.77</v>
      </c>
      <c r="R3601" s="26">
        <v>57.43</v>
      </c>
      <c r="S3601" s="26">
        <v>0</v>
      </c>
      <c r="T3601" s="26">
        <v>24.95</v>
      </c>
      <c r="U3601" s="26">
        <v>107.65</v>
      </c>
      <c r="V3601" s="10">
        <v>0.31869999999999998</v>
      </c>
      <c r="W3601" s="1" t="s">
        <v>34</v>
      </c>
      <c r="X3601" s="3"/>
      <c r="Y3601" s="3"/>
      <c r="Z3601" s="5" t="s">
        <v>7980</v>
      </c>
      <c r="AA3601" s="5" t="str">
        <f>VLOOKUP(J3601, sku!B:C, 2, FALSE)</f>
        <v>Travessa Jeep - Style - - - Compass - - - Preto</v>
      </c>
      <c r="AB3601" s="3" t="str">
        <f>VLOOKUP(J3601, sku!B:BM, 64, FALSE)</f>
        <v>Fabricação</v>
      </c>
      <c r="AC3601" s="3" t="str">
        <f>LEFT(pedidos[[#This Row],[SKU]],3)</f>
        <v>XJP</v>
      </c>
      <c r="AD3601" s="36" t="str" cm="1">
        <f t="array" aca="1" ref="AD3601" ca="1">IFERROR(
  INDEX(
    montadora[Montadora],
    MATCH(TRUE,LEFT(J4009,NÚCARACT(montadora[SKU Parcial]))=montadora[SKU Parcial],0)
  ),
  ""
)</f>
        <v/>
      </c>
    </row>
    <row r="3602" spans="1:30" customFormat="1" x14ac:dyDescent="0.25">
      <c r="A3602" s="1" t="s">
        <v>4116</v>
      </c>
      <c r="B3602" s="1" t="s">
        <v>4117</v>
      </c>
      <c r="C3602" s="1" t="s">
        <v>117</v>
      </c>
      <c r="D3602" s="1" t="s">
        <v>420</v>
      </c>
      <c r="E3602" s="1" t="s">
        <v>86</v>
      </c>
      <c r="F3602" s="1" t="s">
        <v>87</v>
      </c>
      <c r="G3602" s="6" t="s">
        <v>11227</v>
      </c>
      <c r="H3602" s="2" t="s">
        <v>47</v>
      </c>
      <c r="I3602" s="1" t="s">
        <v>31</v>
      </c>
      <c r="J3602" s="1" t="s">
        <v>105</v>
      </c>
      <c r="K3602" s="4">
        <v>45833</v>
      </c>
      <c r="L3602" s="16" t="s">
        <v>11229</v>
      </c>
      <c r="M3602" s="26">
        <v>337.8</v>
      </c>
      <c r="N3602" s="2">
        <v>1</v>
      </c>
      <c r="O3602" s="26">
        <v>337.8</v>
      </c>
      <c r="P3602" s="26">
        <v>120</v>
      </c>
      <c r="Q3602" s="26">
        <v>27.77</v>
      </c>
      <c r="R3602" s="26">
        <v>57.43</v>
      </c>
      <c r="S3602" s="26">
        <v>0</v>
      </c>
      <c r="T3602" s="26">
        <v>24.95</v>
      </c>
      <c r="U3602" s="26">
        <v>107.65</v>
      </c>
      <c r="V3602" s="10">
        <v>0.31869999999999998</v>
      </c>
      <c r="W3602" s="1" t="s">
        <v>34</v>
      </c>
      <c r="X3602" s="3"/>
      <c r="Y3602" s="3"/>
      <c r="Z3602" s="5" t="s">
        <v>7980</v>
      </c>
      <c r="AA3602" s="5" t="str">
        <f>VLOOKUP(J3602, sku!B:C, 2, FALSE)</f>
        <v>Travessa Nissan - Style - - - Kicks - - - Prata</v>
      </c>
      <c r="AB3602" s="3" t="str">
        <f>VLOOKUP(J3602, sku!B:BM, 64, FALSE)</f>
        <v>Fabricação</v>
      </c>
      <c r="AC3602" s="3" t="str">
        <f>LEFT(pedidos[[#This Row],[SKU]],3)</f>
        <v>XNS</v>
      </c>
      <c r="AD3602" s="36" t="str" cm="1">
        <f t="array" aca="1" ref="AD3602" ca="1">IFERROR(
  INDEX(
    montadora[Montadora],
    MATCH(TRUE,LEFT(J4010,NÚCARACT(montadora[SKU Parcial]))=montadora[SKU Parcial],0)
  ),
  ""
)</f>
        <v/>
      </c>
    </row>
    <row r="3603" spans="1:30" customFormat="1" x14ac:dyDescent="0.25">
      <c r="A3603" s="1" t="s">
        <v>4118</v>
      </c>
      <c r="B3603" s="1" t="s">
        <v>4119</v>
      </c>
      <c r="C3603" s="1" t="s">
        <v>706</v>
      </c>
      <c r="D3603" s="1" t="s">
        <v>138</v>
      </c>
      <c r="E3603" s="1" t="s">
        <v>86</v>
      </c>
      <c r="F3603" s="1" t="s">
        <v>87</v>
      </c>
      <c r="G3603" s="6" t="s">
        <v>11227</v>
      </c>
      <c r="H3603" s="2" t="s">
        <v>47</v>
      </c>
      <c r="I3603" s="1" t="s">
        <v>36</v>
      </c>
      <c r="J3603" s="1" t="s">
        <v>611</v>
      </c>
      <c r="K3603" s="4">
        <v>45834</v>
      </c>
      <c r="L3603" s="16" t="s">
        <v>11229</v>
      </c>
      <c r="M3603" s="26">
        <v>337.8</v>
      </c>
      <c r="N3603" s="2">
        <v>1</v>
      </c>
      <c r="O3603" s="26">
        <v>337.8</v>
      </c>
      <c r="P3603" s="26">
        <v>120</v>
      </c>
      <c r="Q3603" s="26">
        <v>27.77</v>
      </c>
      <c r="R3603" s="26">
        <v>57.43</v>
      </c>
      <c r="S3603" s="26">
        <v>0</v>
      </c>
      <c r="T3603" s="26">
        <v>24.95</v>
      </c>
      <c r="U3603" s="26">
        <v>107.65</v>
      </c>
      <c r="V3603" s="10">
        <v>0.31869999999999998</v>
      </c>
      <c r="W3603" s="1" t="s">
        <v>34</v>
      </c>
      <c r="X3603" s="3"/>
      <c r="Y3603" s="3"/>
      <c r="Z3603" s="5" t="s">
        <v>7980</v>
      </c>
      <c r="AA3603" s="5" t="str">
        <f>VLOOKUP(J3603, sku!B:C, 2, FALSE)</f>
        <v>Travessa Chevrolet - Style - - - Spin - - - Prata</v>
      </c>
      <c r="AB3603" s="3" t="str">
        <f>VLOOKUP(J3603, sku!B:BM, 64, FALSE)</f>
        <v>Fabricação</v>
      </c>
      <c r="AC3603" s="3" t="str">
        <f>LEFT(pedidos[[#This Row],[SKU]],3)</f>
        <v>XGM</v>
      </c>
      <c r="AD3603" s="36" t="str" cm="1">
        <f t="array" aca="1" ref="AD3603" ca="1">IFERROR(
  INDEX(
    montadora[Montadora],
    MATCH(TRUE,LEFT(#REF!,NÚCARACT(montadora[SKU Parcial]))=montadora[SKU Parcial],0)
  ),
  ""
)</f>
        <v/>
      </c>
    </row>
    <row r="3604" spans="1:30" customFormat="1" x14ac:dyDescent="0.25">
      <c r="A3604" s="1" t="s">
        <v>4120</v>
      </c>
      <c r="B3604" s="1" t="s">
        <v>4121</v>
      </c>
      <c r="C3604" s="1" t="s">
        <v>4122</v>
      </c>
      <c r="D3604" s="1" t="s">
        <v>617</v>
      </c>
      <c r="E3604" s="1" t="s">
        <v>86</v>
      </c>
      <c r="F3604" s="1" t="s">
        <v>87</v>
      </c>
      <c r="G3604" s="6" t="s">
        <v>11227</v>
      </c>
      <c r="H3604" s="2" t="s">
        <v>47</v>
      </c>
      <c r="I3604" s="1" t="s">
        <v>31</v>
      </c>
      <c r="J3604" s="1" t="s">
        <v>105</v>
      </c>
      <c r="K3604" s="4">
        <v>45838</v>
      </c>
      <c r="L3604" s="16" t="s">
        <v>11229</v>
      </c>
      <c r="M3604" s="26">
        <v>337.8</v>
      </c>
      <c r="N3604" s="2">
        <v>1</v>
      </c>
      <c r="O3604" s="26">
        <v>337.8</v>
      </c>
      <c r="P3604" s="26">
        <v>120</v>
      </c>
      <c r="Q3604" s="26">
        <v>27.77</v>
      </c>
      <c r="R3604" s="26">
        <v>57.43</v>
      </c>
      <c r="S3604" s="26">
        <v>0</v>
      </c>
      <c r="T3604" s="26">
        <v>24.95</v>
      </c>
      <c r="U3604" s="26">
        <v>107.65</v>
      </c>
      <c r="V3604" s="10">
        <v>0.31869999999999998</v>
      </c>
      <c r="W3604" s="1" t="s">
        <v>34</v>
      </c>
      <c r="X3604" s="3"/>
      <c r="Y3604" s="3"/>
      <c r="Z3604" s="5" t="s">
        <v>7980</v>
      </c>
      <c r="AA3604" s="5" t="str">
        <f>VLOOKUP(J3604, sku!B:C, 2, FALSE)</f>
        <v>Travessa Nissan - Style - - - Kicks - - - Prata</v>
      </c>
      <c r="AB3604" s="3" t="str">
        <f>VLOOKUP(J3604, sku!B:BM, 64, FALSE)</f>
        <v>Fabricação</v>
      </c>
      <c r="AC3604" s="3" t="str">
        <f>LEFT(pedidos[[#This Row],[SKU]],3)</f>
        <v>XNS</v>
      </c>
      <c r="AD3604" s="36" t="str" cm="1">
        <f t="array" aca="1" ref="AD3604" ca="1">IFERROR(
  INDEX(
    montadora[Montadora],
    MATCH(TRUE,LEFT(#REF!,NÚCARACT(montadora[SKU Parcial]))=montadora[SKU Parcial],0)
  ),
  ""
)</f>
        <v/>
      </c>
    </row>
    <row r="3605" spans="1:30" customFormat="1" x14ac:dyDescent="0.25">
      <c r="A3605" s="1" t="s">
        <v>4123</v>
      </c>
      <c r="B3605" s="1" t="s">
        <v>4124</v>
      </c>
      <c r="C3605" s="1" t="s">
        <v>4125</v>
      </c>
      <c r="D3605" s="1" t="s">
        <v>830</v>
      </c>
      <c r="E3605" s="1" t="s">
        <v>86</v>
      </c>
      <c r="F3605" s="1" t="s">
        <v>87</v>
      </c>
      <c r="G3605" s="6" t="s">
        <v>11227</v>
      </c>
      <c r="H3605" s="2" t="s">
        <v>47</v>
      </c>
      <c r="I3605" s="1" t="s">
        <v>31</v>
      </c>
      <c r="J3605" s="1" t="s">
        <v>262</v>
      </c>
      <c r="K3605" s="4">
        <v>45838</v>
      </c>
      <c r="L3605" s="16" t="s">
        <v>11229</v>
      </c>
      <c r="M3605" s="26">
        <v>337.8</v>
      </c>
      <c r="N3605" s="2">
        <v>1</v>
      </c>
      <c r="O3605" s="26">
        <v>337.8</v>
      </c>
      <c r="P3605" s="26">
        <v>120</v>
      </c>
      <c r="Q3605" s="26">
        <v>27.77</v>
      </c>
      <c r="R3605" s="26">
        <v>57.43</v>
      </c>
      <c r="S3605" s="26">
        <v>0</v>
      </c>
      <c r="T3605" s="26">
        <v>24.95</v>
      </c>
      <c r="U3605" s="26">
        <v>107.65</v>
      </c>
      <c r="V3605" s="10">
        <v>0.31869999999999998</v>
      </c>
      <c r="W3605" s="1" t="s">
        <v>34</v>
      </c>
      <c r="X3605" s="3"/>
      <c r="Y3605" s="3"/>
      <c r="Z3605" s="5" t="s">
        <v>7980</v>
      </c>
      <c r="AA3605" s="5" t="str">
        <f>VLOOKUP(J3605, sku!B:C, 2, FALSE)</f>
        <v>Travessa Jeep - Style - - - Commander - - - Preto</v>
      </c>
      <c r="AB3605" s="3" t="str">
        <f>VLOOKUP(J3605, sku!B:BM, 64, FALSE)</f>
        <v>Fabricação</v>
      </c>
      <c r="AC3605" s="3" t="str">
        <f>LEFT(pedidos[[#This Row],[SKU]],3)</f>
        <v>XJP</v>
      </c>
      <c r="AD3605" s="36" t="str" cm="1">
        <f t="array" aca="1" ref="AD3605" ca="1">IFERROR(
  INDEX(
    montadora[Montadora],
    MATCH(TRUE,LEFT(J4011,NÚCARACT(montadora[SKU Parcial]))=montadora[SKU Parcial],0)
  ),
  ""
)</f>
        <v/>
      </c>
    </row>
    <row r="3606" spans="1:30" customFormat="1" x14ac:dyDescent="0.25">
      <c r="A3606" s="1" t="s">
        <v>6588</v>
      </c>
      <c r="B3606" s="1" t="s">
        <v>6589</v>
      </c>
      <c r="C3606" s="1" t="s">
        <v>278</v>
      </c>
      <c r="D3606" s="1" t="s">
        <v>138</v>
      </c>
      <c r="E3606" s="1" t="s">
        <v>6590</v>
      </c>
      <c r="F3606" s="1" t="s">
        <v>6591</v>
      </c>
      <c r="G3606" s="6" t="s">
        <v>11227</v>
      </c>
      <c r="H3606" s="2" t="s">
        <v>47</v>
      </c>
      <c r="I3606" s="1" t="s">
        <v>31</v>
      </c>
      <c r="J3606" s="1" t="s">
        <v>6083</v>
      </c>
      <c r="K3606" s="4">
        <v>45782</v>
      </c>
      <c r="L3606" s="16" t="s">
        <v>11229</v>
      </c>
      <c r="M3606" s="26">
        <v>338.8</v>
      </c>
      <c r="N3606" s="2">
        <v>1</v>
      </c>
      <c r="O3606" s="26">
        <v>338.8</v>
      </c>
      <c r="P3606" s="26">
        <v>120</v>
      </c>
      <c r="Q3606" s="26">
        <v>25.78</v>
      </c>
      <c r="R3606" s="26">
        <v>57.6</v>
      </c>
      <c r="S3606" s="26">
        <v>0</v>
      </c>
      <c r="T3606" s="26">
        <v>28.45</v>
      </c>
      <c r="U3606" s="26">
        <v>106.97</v>
      </c>
      <c r="V3606" s="10">
        <v>0.31569999999999998</v>
      </c>
      <c r="W3606" s="1" t="s">
        <v>89</v>
      </c>
      <c r="X3606" s="3"/>
      <c r="Y3606" s="3"/>
      <c r="Z3606" s="5" t="s">
        <v>7980</v>
      </c>
      <c r="AA3606" s="5" t="str">
        <f>VLOOKUP(J3606, sku!B:C, 2, FALSE)</f>
        <v>Travessa Volkswagen - Smart - - - Taos - - - Grafite</v>
      </c>
      <c r="AB3606" s="3" t="str">
        <f>VLOOKUP(J3606, sku!B:BM, 64, FALSE)</f>
        <v>Fabricação</v>
      </c>
      <c r="AC3606" s="3" t="str">
        <f>LEFT(pedidos[[#This Row],[SKU]],3)</f>
        <v>XVW</v>
      </c>
      <c r="AD3606" s="36" t="str" cm="1">
        <f t="array" aca="1" ref="AD3606" ca="1">IFERROR(
  INDEX(
    montadora[Montadora],
    MATCH(TRUE,LEFT(#REF!,NÚCARACT(montadora[SKU Parcial]))=montadora[SKU Parcial],0)
  ),
  ""
)</f>
        <v/>
      </c>
    </row>
    <row r="3607" spans="1:30" customFormat="1" x14ac:dyDescent="0.25">
      <c r="A3607" s="1" t="s">
        <v>6592</v>
      </c>
      <c r="B3607" s="1" t="s">
        <v>36</v>
      </c>
      <c r="C3607" s="1" t="s">
        <v>1343</v>
      </c>
      <c r="D3607" s="1" t="s">
        <v>319</v>
      </c>
      <c r="E3607" s="1" t="s">
        <v>6593</v>
      </c>
      <c r="F3607" s="1" t="s">
        <v>6594</v>
      </c>
      <c r="G3607" s="6" t="s">
        <v>11227</v>
      </c>
      <c r="H3607" s="2" t="s">
        <v>47</v>
      </c>
      <c r="I3607" s="1" t="s">
        <v>36</v>
      </c>
      <c r="J3607" s="1" t="s">
        <v>1144</v>
      </c>
      <c r="K3607" s="4">
        <v>45783</v>
      </c>
      <c r="L3607" s="16" t="s">
        <v>11229</v>
      </c>
      <c r="M3607" s="26">
        <v>338.8</v>
      </c>
      <c r="N3607" s="2">
        <v>1</v>
      </c>
      <c r="O3607" s="26">
        <v>338.8</v>
      </c>
      <c r="P3607" s="26">
        <v>120</v>
      </c>
      <c r="Q3607" s="26">
        <v>25.78</v>
      </c>
      <c r="R3607" s="26">
        <v>57.6</v>
      </c>
      <c r="S3607" s="26">
        <v>0</v>
      </c>
      <c r="T3607" s="26">
        <v>28.45</v>
      </c>
      <c r="U3607" s="26">
        <v>106.97</v>
      </c>
      <c r="V3607" s="10">
        <v>0.31569999999999998</v>
      </c>
      <c r="W3607" s="1" t="s">
        <v>34</v>
      </c>
      <c r="X3607" s="3"/>
      <c r="Y3607" s="3"/>
      <c r="Z3607" s="5" t="s">
        <v>7980</v>
      </c>
      <c r="AA3607" s="5" t="str">
        <f>VLOOKUP(J3607, sku!B:C, 2, FALSE)</f>
        <v>Travessa Kia - Smart - - - Sportage - Até 2012 - Preto</v>
      </c>
      <c r="AB3607" s="3" t="str">
        <f>VLOOKUP(J3607, sku!B:BM, 64, FALSE)</f>
        <v>Fabricação</v>
      </c>
      <c r="AC3607" s="3" t="str">
        <f>LEFT(pedidos[[#This Row],[SKU]],3)</f>
        <v>XKI</v>
      </c>
      <c r="AD3607" s="36" t="str" cm="1">
        <f t="array" aca="1" ref="AD3607" ca="1">IFERROR(
  INDEX(
    montadora[Montadora],
    MATCH(TRUE,LEFT(#REF!,NÚCARACT(montadora[SKU Parcial]))=montadora[SKU Parcial],0)
  ),
  ""
)</f>
        <v/>
      </c>
    </row>
    <row r="3608" spans="1:30" customFormat="1" x14ac:dyDescent="0.25">
      <c r="A3608" s="1" t="s">
        <v>6595</v>
      </c>
      <c r="B3608" s="1" t="s">
        <v>36</v>
      </c>
      <c r="C3608" s="1" t="s">
        <v>1320</v>
      </c>
      <c r="D3608" s="1" t="s">
        <v>138</v>
      </c>
      <c r="E3608" s="1" t="s">
        <v>1358</v>
      </c>
      <c r="F3608" s="1" t="s">
        <v>104</v>
      </c>
      <c r="G3608" s="6" t="s">
        <v>11227</v>
      </c>
      <c r="H3608" s="2" t="s">
        <v>47</v>
      </c>
      <c r="I3608" s="1" t="s">
        <v>36</v>
      </c>
      <c r="J3608" s="1" t="s">
        <v>6396</v>
      </c>
      <c r="K3608" s="4">
        <v>45796</v>
      </c>
      <c r="L3608" s="16" t="s">
        <v>11229</v>
      </c>
      <c r="M3608" s="26">
        <v>338.8</v>
      </c>
      <c r="N3608" s="2">
        <v>1</v>
      </c>
      <c r="O3608" s="26">
        <v>338.8</v>
      </c>
      <c r="P3608" s="26">
        <v>120</v>
      </c>
      <c r="Q3608" s="26">
        <v>25.78</v>
      </c>
      <c r="R3608" s="26">
        <v>57.6</v>
      </c>
      <c r="S3608" s="26">
        <v>0</v>
      </c>
      <c r="T3608" s="26">
        <v>28.45</v>
      </c>
      <c r="U3608" s="26">
        <v>106.97</v>
      </c>
      <c r="V3608" s="10">
        <v>0.31569999999999998</v>
      </c>
      <c r="W3608" s="1" t="s">
        <v>34</v>
      </c>
      <c r="X3608" s="3"/>
      <c r="Y3608" s="3"/>
      <c r="Z3608" s="5" t="s">
        <v>7980</v>
      </c>
      <c r="AA3608" s="5" t="str">
        <f>VLOOKUP(J3608, sku!B:C, 2, FALSE)</f>
        <v>Travessa Ford - Smart - - - Ranger - 2013 A 2023 - Preto</v>
      </c>
      <c r="AB3608" s="3" t="str">
        <f>VLOOKUP(J3608, sku!B:BM, 64, FALSE)</f>
        <v>Fabricação</v>
      </c>
      <c r="AC3608" s="3" t="str">
        <f>LEFT(pedidos[[#This Row],[SKU]],3)</f>
        <v>XFD</v>
      </c>
      <c r="AD3608" s="36" t="str" cm="1">
        <f t="array" aca="1" ref="AD3608" ca="1">IFERROR(
  INDEX(
    montadora[Montadora],
    MATCH(TRUE,LEFT(#REF!,NÚCARACT(montadora[SKU Parcial]))=montadora[SKU Parcial],0)
  ),
  ""
)</f>
        <v/>
      </c>
    </row>
    <row r="3609" spans="1:30" customFormat="1" x14ac:dyDescent="0.25">
      <c r="A3609" s="1" t="s">
        <v>6596</v>
      </c>
      <c r="B3609" s="1" t="s">
        <v>36</v>
      </c>
      <c r="C3609" s="1" t="s">
        <v>850</v>
      </c>
      <c r="D3609" s="1" t="s">
        <v>191</v>
      </c>
      <c r="E3609" s="1" t="s">
        <v>6597</v>
      </c>
      <c r="F3609" s="1" t="s">
        <v>6598</v>
      </c>
      <c r="G3609" s="6" t="s">
        <v>11227</v>
      </c>
      <c r="H3609" s="2" t="s">
        <v>47</v>
      </c>
      <c r="I3609" s="1" t="s">
        <v>36</v>
      </c>
      <c r="J3609" s="1" t="s">
        <v>6334</v>
      </c>
      <c r="K3609" s="4">
        <v>45798</v>
      </c>
      <c r="L3609" s="16" t="s">
        <v>11229</v>
      </c>
      <c r="M3609" s="26">
        <v>338.8</v>
      </c>
      <c r="N3609" s="2">
        <v>1</v>
      </c>
      <c r="O3609" s="26">
        <v>338.8</v>
      </c>
      <c r="P3609" s="26">
        <v>120</v>
      </c>
      <c r="Q3609" s="26">
        <v>25.78</v>
      </c>
      <c r="R3609" s="26">
        <v>57.6</v>
      </c>
      <c r="S3609" s="26">
        <v>0</v>
      </c>
      <c r="T3609" s="26">
        <v>28.45</v>
      </c>
      <c r="U3609" s="26">
        <v>106.97</v>
      </c>
      <c r="V3609" s="10">
        <v>0.31569999999999998</v>
      </c>
      <c r="W3609" s="1" t="s">
        <v>34</v>
      </c>
      <c r="X3609" s="3"/>
      <c r="Y3609" s="3"/>
      <c r="Z3609" s="5" t="s">
        <v>7980</v>
      </c>
      <c r="AA3609" s="5" t="str">
        <f>VLOOKUP(J3609, sku!B:C, 2, FALSE)</f>
        <v>Travessa Hyundai - Smart - - - Tucson 1ª Geração - - - Prata</v>
      </c>
      <c r="AB3609" s="3" t="str">
        <f>VLOOKUP(J3609, sku!B:BM, 64, FALSE)</f>
        <v>Fabricação</v>
      </c>
      <c r="AC3609" s="3" t="str">
        <f>LEFT(pedidos[[#This Row],[SKU]],3)</f>
        <v>XHY</v>
      </c>
      <c r="AD3609" s="36" t="str" cm="1">
        <f t="array" aca="1" ref="AD3609" ca="1">IFERROR(
  INDEX(
    montadora[Montadora],
    MATCH(TRUE,LEFT(#REF!,NÚCARACT(montadora[SKU Parcial]))=montadora[SKU Parcial],0)
  ),
  ""
)</f>
        <v/>
      </c>
    </row>
    <row r="3610" spans="1:30" customFormat="1" x14ac:dyDescent="0.25">
      <c r="A3610" s="1" t="s">
        <v>6599</v>
      </c>
      <c r="B3610" s="1" t="s">
        <v>36</v>
      </c>
      <c r="C3610" s="1" t="s">
        <v>6600</v>
      </c>
      <c r="D3610" s="1" t="s">
        <v>191</v>
      </c>
      <c r="E3610" s="1" t="s">
        <v>6601</v>
      </c>
      <c r="F3610" s="1" t="s">
        <v>3868</v>
      </c>
      <c r="G3610" s="6" t="s">
        <v>11227</v>
      </c>
      <c r="H3610" s="2" t="s">
        <v>47</v>
      </c>
      <c r="I3610" s="1" t="s">
        <v>36</v>
      </c>
      <c r="J3610" s="1" t="s">
        <v>6602</v>
      </c>
      <c r="K3610" s="4">
        <v>45804</v>
      </c>
      <c r="L3610" s="16" t="s">
        <v>11229</v>
      </c>
      <c r="M3610" s="26">
        <v>338.8</v>
      </c>
      <c r="N3610" s="2">
        <v>1</v>
      </c>
      <c r="O3610" s="26">
        <v>338.8</v>
      </c>
      <c r="P3610" s="26">
        <v>120</v>
      </c>
      <c r="Q3610" s="26">
        <v>25.78</v>
      </c>
      <c r="R3610" s="26">
        <v>57.6</v>
      </c>
      <c r="S3610" s="26">
        <v>0</v>
      </c>
      <c r="T3610" s="26">
        <v>28.45</v>
      </c>
      <c r="U3610" s="26">
        <v>106.97</v>
      </c>
      <c r="V3610" s="10">
        <v>0.31569999999999998</v>
      </c>
      <c r="W3610" s="1" t="s">
        <v>34</v>
      </c>
      <c r="X3610" s="3"/>
      <c r="Y3610" s="3"/>
      <c r="Z3610" s="5" t="s">
        <v>7980</v>
      </c>
      <c r="AA3610" s="5" t="str">
        <f>VLOOKUP(J3610, sku!B:C, 2, FALSE)</f>
        <v>Travessa Citroen - Smart - - - Aircross - 2010 A 2024 - Preto</v>
      </c>
      <c r="AB3610" s="3" t="str">
        <f>VLOOKUP(J3610, sku!B:BM, 64, FALSE)</f>
        <v>Fabricação</v>
      </c>
      <c r="AC3610" s="3" t="str">
        <f>LEFT(pedidos[[#This Row],[SKU]],3)</f>
        <v>XCT</v>
      </c>
      <c r="AD3610" s="36" t="str" cm="1">
        <f t="array" aca="1" ref="AD3610" ca="1">IFERROR(
  INDEX(
    montadora[Montadora],
    MATCH(TRUE,LEFT(#REF!,NÚCARACT(montadora[SKU Parcial]))=montadora[SKU Parcial],0)
  ),
  ""
)</f>
        <v/>
      </c>
    </row>
    <row r="3611" spans="1:30" customFormat="1" x14ac:dyDescent="0.25">
      <c r="A3611" s="1" t="s">
        <v>4142</v>
      </c>
      <c r="B3611" s="1" t="s">
        <v>36</v>
      </c>
      <c r="C3611" s="1" t="s">
        <v>1663</v>
      </c>
      <c r="D3611" s="1" t="s">
        <v>1042</v>
      </c>
      <c r="E3611" s="1" t="s">
        <v>1205</v>
      </c>
      <c r="F3611" s="1" t="s">
        <v>844</v>
      </c>
      <c r="G3611" s="6" t="s">
        <v>11227</v>
      </c>
      <c r="H3611" s="2" t="s">
        <v>47</v>
      </c>
      <c r="I3611" s="1" t="s">
        <v>36</v>
      </c>
      <c r="J3611" s="1" t="s">
        <v>3757</v>
      </c>
      <c r="K3611" s="4">
        <v>45810</v>
      </c>
      <c r="L3611" s="16" t="s">
        <v>11229</v>
      </c>
      <c r="M3611" s="26">
        <v>338.8</v>
      </c>
      <c r="N3611" s="2">
        <v>1</v>
      </c>
      <c r="O3611" s="26">
        <v>353.79</v>
      </c>
      <c r="P3611" s="26">
        <v>120</v>
      </c>
      <c r="Q3611" s="26">
        <v>27.85</v>
      </c>
      <c r="R3611" s="26">
        <v>57.6</v>
      </c>
      <c r="S3611" s="26">
        <v>14.99</v>
      </c>
      <c r="T3611" s="26">
        <v>26.95</v>
      </c>
      <c r="U3611" s="26">
        <v>106.4</v>
      </c>
      <c r="V3611" s="10">
        <v>0.314</v>
      </c>
      <c r="W3611" s="1" t="s">
        <v>34</v>
      </c>
      <c r="X3611" s="3"/>
      <c r="Y3611" s="3"/>
      <c r="Z3611" s="5" t="s">
        <v>7980</v>
      </c>
      <c r="AA3611" s="5" t="str">
        <f>VLOOKUP(J3611, sku!B:C, 2, FALSE)</f>
        <v>Travessa Geral - Smart - - - - - - - Grafite</v>
      </c>
      <c r="AB3611" s="3" t="str">
        <f>VLOOKUP(J3611, sku!B:BM, 64, FALSE)</f>
        <v>Fabricação</v>
      </c>
      <c r="AC3611" s="3" t="str">
        <f>LEFT(pedidos[[#This Row],[SKU]],3)</f>
        <v>XSM</v>
      </c>
      <c r="AD3611" s="36" t="str" cm="1">
        <f t="array" aca="1" ref="AD3611" ca="1">IFERROR(
  INDEX(
    montadora[Montadora],
    MATCH(TRUE,LEFT(J4017,NÚCARACT(montadora[SKU Parcial]))=montadora[SKU Parcial],0)
  ),
  ""
)</f>
        <v/>
      </c>
    </row>
    <row r="3612" spans="1:30" customFormat="1" x14ac:dyDescent="0.25">
      <c r="A3612" s="1" t="s">
        <v>4143</v>
      </c>
      <c r="B3612" s="1" t="s">
        <v>36</v>
      </c>
      <c r="C3612" s="1" t="s">
        <v>4144</v>
      </c>
      <c r="D3612" s="1" t="s">
        <v>420</v>
      </c>
      <c r="E3612" s="1" t="s">
        <v>1205</v>
      </c>
      <c r="F3612" s="1" t="s">
        <v>844</v>
      </c>
      <c r="G3612" s="6" t="s">
        <v>11227</v>
      </c>
      <c r="H3612" s="2" t="s">
        <v>47</v>
      </c>
      <c r="I3612" s="1" t="s">
        <v>36</v>
      </c>
      <c r="J3612" s="1" t="s">
        <v>845</v>
      </c>
      <c r="K3612" s="4">
        <v>45816</v>
      </c>
      <c r="L3612" s="16" t="s">
        <v>11229</v>
      </c>
      <c r="M3612" s="26">
        <v>338.8</v>
      </c>
      <c r="N3612" s="2">
        <v>1</v>
      </c>
      <c r="O3612" s="26">
        <v>338.8</v>
      </c>
      <c r="P3612" s="26">
        <v>120</v>
      </c>
      <c r="Q3612" s="26">
        <v>27.85</v>
      </c>
      <c r="R3612" s="26">
        <v>57.6</v>
      </c>
      <c r="S3612" s="26">
        <v>0</v>
      </c>
      <c r="T3612" s="26">
        <v>26.95</v>
      </c>
      <c r="U3612" s="26">
        <v>106.4</v>
      </c>
      <c r="V3612" s="10">
        <v>0.314</v>
      </c>
      <c r="W3612" s="1" t="s">
        <v>34</v>
      </c>
      <c r="X3612" s="3"/>
      <c r="Y3612" s="3"/>
      <c r="Z3612" s="5" t="s">
        <v>7980</v>
      </c>
      <c r="AA3612" s="5" t="str">
        <f>VLOOKUP(J3612, sku!B:C, 2, FALSE)</f>
        <v>Travessa Geral - Smart - - - - - - - Preto</v>
      </c>
      <c r="AB3612" s="3" t="str">
        <f>VLOOKUP(J3612, sku!B:BM, 64, FALSE)</f>
        <v>Fabricação</v>
      </c>
      <c r="AC3612" s="3" t="str">
        <f>LEFT(pedidos[[#This Row],[SKU]],3)</f>
        <v>XSM</v>
      </c>
      <c r="AD3612" s="36" t="str" cm="1">
        <f t="array" aca="1" ref="AD3612" ca="1">IFERROR(
  INDEX(
    montadora[Montadora],
    MATCH(TRUE,LEFT(J4018,NÚCARACT(montadora[SKU Parcial]))=montadora[SKU Parcial],0)
  ),
  ""
)</f>
        <v/>
      </c>
    </row>
    <row r="3613" spans="1:30" customFormat="1" x14ac:dyDescent="0.25">
      <c r="A3613" s="1" t="s">
        <v>4145</v>
      </c>
      <c r="B3613" s="1" t="s">
        <v>4146</v>
      </c>
      <c r="C3613" s="1" t="s">
        <v>353</v>
      </c>
      <c r="D3613" s="1" t="s">
        <v>27</v>
      </c>
      <c r="E3613" s="1" t="s">
        <v>1205</v>
      </c>
      <c r="F3613" s="1" t="s">
        <v>844</v>
      </c>
      <c r="G3613" s="6" t="s">
        <v>11227</v>
      </c>
      <c r="H3613" s="2" t="s">
        <v>47</v>
      </c>
      <c r="I3613" s="1" t="s">
        <v>36</v>
      </c>
      <c r="J3613" s="1" t="s">
        <v>845</v>
      </c>
      <c r="K3613" s="4">
        <v>45817</v>
      </c>
      <c r="L3613" s="16" t="s">
        <v>11229</v>
      </c>
      <c r="M3613" s="26">
        <v>338.8</v>
      </c>
      <c r="N3613" s="2">
        <v>1</v>
      </c>
      <c r="O3613" s="26">
        <v>338.8</v>
      </c>
      <c r="P3613" s="26">
        <v>120</v>
      </c>
      <c r="Q3613" s="26">
        <v>27.85</v>
      </c>
      <c r="R3613" s="26">
        <v>57.6</v>
      </c>
      <c r="S3613" s="26">
        <v>0</v>
      </c>
      <c r="T3613" s="26">
        <v>26.95</v>
      </c>
      <c r="U3613" s="26">
        <v>106.4</v>
      </c>
      <c r="V3613" s="10">
        <v>0.314</v>
      </c>
      <c r="W3613" s="1" t="s">
        <v>34</v>
      </c>
      <c r="X3613" s="3"/>
      <c r="Y3613" s="3"/>
      <c r="Z3613" s="5" t="s">
        <v>7980</v>
      </c>
      <c r="AA3613" s="5" t="str">
        <f>VLOOKUP(J3613, sku!B:C, 2, FALSE)</f>
        <v>Travessa Geral - Smart - - - - - - - Preto</v>
      </c>
      <c r="AB3613" s="3" t="str">
        <f>VLOOKUP(J3613, sku!B:BM, 64, FALSE)</f>
        <v>Fabricação</v>
      </c>
      <c r="AC3613" s="3" t="str">
        <f>LEFT(pedidos[[#This Row],[SKU]],3)</f>
        <v>XSM</v>
      </c>
      <c r="AD3613" s="36" t="str" cm="1">
        <f t="array" aca="1" ref="AD3613" ca="1">IFERROR(
  INDEX(
    montadora[Montadora],
    MATCH(TRUE,LEFT(J4019,NÚCARACT(montadora[SKU Parcial]))=montadora[SKU Parcial],0)
  ),
  ""
)</f>
        <v/>
      </c>
    </row>
    <row r="3614" spans="1:30" customFormat="1" x14ac:dyDescent="0.25">
      <c r="A3614" s="1" t="s">
        <v>4147</v>
      </c>
      <c r="B3614" s="1" t="s">
        <v>4148</v>
      </c>
      <c r="C3614" s="1" t="s">
        <v>4149</v>
      </c>
      <c r="D3614" s="1" t="s">
        <v>138</v>
      </c>
      <c r="E3614" s="1" t="s">
        <v>222</v>
      </c>
      <c r="F3614" s="1" t="s">
        <v>223</v>
      </c>
      <c r="G3614" s="6" t="s">
        <v>11227</v>
      </c>
      <c r="H3614" s="2" t="s">
        <v>47</v>
      </c>
      <c r="I3614" s="1" t="s">
        <v>31</v>
      </c>
      <c r="J3614" s="1" t="s">
        <v>716</v>
      </c>
      <c r="K3614" s="4">
        <v>45818</v>
      </c>
      <c r="L3614" s="16" t="s">
        <v>11229</v>
      </c>
      <c r="M3614" s="26">
        <v>338.8</v>
      </c>
      <c r="N3614" s="2">
        <v>1</v>
      </c>
      <c r="O3614" s="26">
        <v>338.8</v>
      </c>
      <c r="P3614" s="26">
        <v>120</v>
      </c>
      <c r="Q3614" s="26">
        <v>27.85</v>
      </c>
      <c r="R3614" s="26">
        <v>57.6</v>
      </c>
      <c r="S3614" s="26">
        <v>0</v>
      </c>
      <c r="T3614" s="26">
        <v>26.95</v>
      </c>
      <c r="U3614" s="26">
        <v>106.4</v>
      </c>
      <c r="V3614" s="10">
        <v>0.314</v>
      </c>
      <c r="W3614" s="1" t="s">
        <v>34</v>
      </c>
      <c r="X3614" s="3"/>
      <c r="Y3614" s="3"/>
      <c r="Z3614" s="5" t="s">
        <v>7980</v>
      </c>
      <c r="AA3614" s="5" t="str">
        <f>VLOOKUP(J3614, sku!B:C, 2, FALSE)</f>
        <v>Travessa Chevrolet - Style - - - Trailblazer - - - Grafite</v>
      </c>
      <c r="AB3614" s="3" t="str">
        <f>VLOOKUP(J3614, sku!B:BM, 64, FALSE)</f>
        <v>Fabricação</v>
      </c>
      <c r="AC3614" s="3" t="str">
        <f>LEFT(pedidos[[#This Row],[SKU]],3)</f>
        <v>XGM</v>
      </c>
      <c r="AD3614" s="36" t="str" cm="1">
        <f t="array" aca="1" ref="AD3614" ca="1">IFERROR(
  INDEX(
    montadora[Montadora],
    MATCH(TRUE,LEFT(J4020,NÚCARACT(montadora[SKU Parcial]))=montadora[SKU Parcial],0)
  ),
  ""
)</f>
        <v/>
      </c>
    </row>
    <row r="3615" spans="1:30" customFormat="1" x14ac:dyDescent="0.25">
      <c r="A3615" s="1" t="s">
        <v>4150</v>
      </c>
      <c r="B3615" s="1" t="s">
        <v>4151</v>
      </c>
      <c r="C3615" s="1" t="s">
        <v>4152</v>
      </c>
      <c r="D3615" s="1" t="s">
        <v>617</v>
      </c>
      <c r="E3615" s="1" t="s">
        <v>222</v>
      </c>
      <c r="F3615" s="1" t="s">
        <v>223</v>
      </c>
      <c r="G3615" s="6" t="s">
        <v>11227</v>
      </c>
      <c r="H3615" s="2" t="s">
        <v>47</v>
      </c>
      <c r="I3615" s="1" t="s">
        <v>31</v>
      </c>
      <c r="J3615" s="1" t="s">
        <v>716</v>
      </c>
      <c r="K3615" s="4">
        <v>45819</v>
      </c>
      <c r="L3615" s="16" t="s">
        <v>11229</v>
      </c>
      <c r="M3615" s="26">
        <v>338.8</v>
      </c>
      <c r="N3615" s="2">
        <v>1</v>
      </c>
      <c r="O3615" s="26">
        <v>338.8</v>
      </c>
      <c r="P3615" s="26">
        <v>120</v>
      </c>
      <c r="Q3615" s="26">
        <v>27.85</v>
      </c>
      <c r="R3615" s="26">
        <v>57.6</v>
      </c>
      <c r="S3615" s="26">
        <v>0</v>
      </c>
      <c r="T3615" s="26">
        <v>26.95</v>
      </c>
      <c r="U3615" s="26">
        <v>106.4</v>
      </c>
      <c r="V3615" s="10">
        <v>0.314</v>
      </c>
      <c r="W3615" s="1" t="s">
        <v>34</v>
      </c>
      <c r="X3615" s="3"/>
      <c r="Y3615" s="3"/>
      <c r="Z3615" s="5" t="s">
        <v>7980</v>
      </c>
      <c r="AA3615" s="5" t="str">
        <f>VLOOKUP(J3615, sku!B:C, 2, FALSE)</f>
        <v>Travessa Chevrolet - Style - - - Trailblazer - - - Grafite</v>
      </c>
      <c r="AB3615" s="3" t="str">
        <f>VLOOKUP(J3615, sku!B:BM, 64, FALSE)</f>
        <v>Fabricação</v>
      </c>
      <c r="AC3615" s="3" t="str">
        <f>LEFT(pedidos[[#This Row],[SKU]],3)</f>
        <v>XGM</v>
      </c>
      <c r="AD3615" s="36" t="str" cm="1">
        <f t="array" aca="1" ref="AD3615" ca="1">IFERROR(
  INDEX(
    montadora[Montadora],
    MATCH(TRUE,LEFT(J4021,NÚCARACT(montadora[SKU Parcial]))=montadora[SKU Parcial],0)
  ),
  ""
)</f>
        <v/>
      </c>
    </row>
    <row r="3616" spans="1:30" customFormat="1" x14ac:dyDescent="0.25">
      <c r="A3616" s="1" t="s">
        <v>4153</v>
      </c>
      <c r="B3616" s="1" t="s">
        <v>36</v>
      </c>
      <c r="C3616" s="1" t="s">
        <v>4154</v>
      </c>
      <c r="D3616" s="1" t="s">
        <v>709</v>
      </c>
      <c r="E3616" s="1" t="s">
        <v>222</v>
      </c>
      <c r="F3616" s="1" t="s">
        <v>223</v>
      </c>
      <c r="G3616" s="6" t="s">
        <v>11227</v>
      </c>
      <c r="H3616" s="2" t="s">
        <v>47</v>
      </c>
      <c r="I3616" s="1" t="s">
        <v>31</v>
      </c>
      <c r="J3616" s="1" t="s">
        <v>716</v>
      </c>
      <c r="K3616" s="4">
        <v>45820</v>
      </c>
      <c r="L3616" s="16" t="s">
        <v>11229</v>
      </c>
      <c r="M3616" s="26">
        <v>338.8</v>
      </c>
      <c r="N3616" s="2">
        <v>1</v>
      </c>
      <c r="O3616" s="26">
        <v>338.8</v>
      </c>
      <c r="P3616" s="26">
        <v>120</v>
      </c>
      <c r="Q3616" s="26">
        <v>27.85</v>
      </c>
      <c r="R3616" s="26">
        <v>57.6</v>
      </c>
      <c r="S3616" s="26">
        <v>0</v>
      </c>
      <c r="T3616" s="26">
        <v>26.95</v>
      </c>
      <c r="U3616" s="26">
        <v>106.4</v>
      </c>
      <c r="V3616" s="10">
        <v>0.314</v>
      </c>
      <c r="W3616" s="1" t="s">
        <v>34</v>
      </c>
      <c r="X3616" s="3"/>
      <c r="Y3616" s="3"/>
      <c r="Z3616" s="5" t="s">
        <v>7980</v>
      </c>
      <c r="AA3616" s="5" t="str">
        <f>VLOOKUP(J3616, sku!B:C, 2, FALSE)</f>
        <v>Travessa Chevrolet - Style - - - Trailblazer - - - Grafite</v>
      </c>
      <c r="AB3616" s="3" t="str">
        <f>VLOOKUP(J3616, sku!B:BM, 64, FALSE)</f>
        <v>Fabricação</v>
      </c>
      <c r="AC3616" s="3" t="str">
        <f>LEFT(pedidos[[#This Row],[SKU]],3)</f>
        <v>XGM</v>
      </c>
      <c r="AD3616" s="36" t="str" cm="1">
        <f t="array" aca="1" ref="AD3616" ca="1">IFERROR(
  INDEX(
    montadora[Montadora],
    MATCH(TRUE,LEFT(#REF!,NÚCARACT(montadora[SKU Parcial]))=montadora[SKU Parcial],0)
  ),
  ""
)</f>
        <v/>
      </c>
    </row>
    <row r="3617" spans="1:30" customFormat="1" x14ac:dyDescent="0.25">
      <c r="A3617" s="1" t="s">
        <v>4155</v>
      </c>
      <c r="B3617" s="1" t="s">
        <v>36</v>
      </c>
      <c r="C3617" s="1" t="s">
        <v>159</v>
      </c>
      <c r="D3617" s="1" t="s">
        <v>38</v>
      </c>
      <c r="E3617" s="1" t="s">
        <v>1205</v>
      </c>
      <c r="F3617" s="1" t="s">
        <v>844</v>
      </c>
      <c r="G3617" s="6" t="s">
        <v>11227</v>
      </c>
      <c r="H3617" s="2" t="s">
        <v>47</v>
      </c>
      <c r="I3617" s="1" t="s">
        <v>36</v>
      </c>
      <c r="J3617" s="1" t="s">
        <v>845</v>
      </c>
      <c r="K3617" s="4">
        <v>45822</v>
      </c>
      <c r="L3617" s="16" t="s">
        <v>11229</v>
      </c>
      <c r="M3617" s="26">
        <v>338.8</v>
      </c>
      <c r="N3617" s="2">
        <v>1</v>
      </c>
      <c r="O3617" s="26">
        <v>338.8</v>
      </c>
      <c r="P3617" s="26">
        <v>120</v>
      </c>
      <c r="Q3617" s="26">
        <v>27.85</v>
      </c>
      <c r="R3617" s="26">
        <v>57.6</v>
      </c>
      <c r="S3617" s="26">
        <v>0</v>
      </c>
      <c r="T3617" s="26">
        <v>26.95</v>
      </c>
      <c r="U3617" s="26">
        <v>106.4</v>
      </c>
      <c r="V3617" s="10">
        <v>0.314</v>
      </c>
      <c r="W3617" s="1" t="s">
        <v>34</v>
      </c>
      <c r="X3617" s="3"/>
      <c r="Y3617" s="3"/>
      <c r="Z3617" s="5" t="s">
        <v>7980</v>
      </c>
      <c r="AA3617" s="5" t="str">
        <f>VLOOKUP(J3617, sku!B:C, 2, FALSE)</f>
        <v>Travessa Geral - Smart - - - - - - - Preto</v>
      </c>
      <c r="AB3617" s="3" t="str">
        <f>VLOOKUP(J3617, sku!B:BM, 64, FALSE)</f>
        <v>Fabricação</v>
      </c>
      <c r="AC3617" s="3" t="str">
        <f>LEFT(pedidos[[#This Row],[SKU]],3)</f>
        <v>XSM</v>
      </c>
      <c r="AD3617" s="36" t="str" cm="1">
        <f t="array" aca="1" ref="AD3617" ca="1">IFERROR(
  INDEX(
    montadora[Montadora],
    MATCH(TRUE,LEFT(J4022,NÚCARACT(montadora[SKU Parcial]))=montadora[SKU Parcial],0)
  ),
  ""
)</f>
        <v/>
      </c>
    </row>
    <row r="3618" spans="1:30" customFormat="1" x14ac:dyDescent="0.25">
      <c r="A3618" s="1" t="s">
        <v>4156</v>
      </c>
      <c r="B3618" s="1" t="s">
        <v>36</v>
      </c>
      <c r="C3618" s="1" t="s">
        <v>4157</v>
      </c>
      <c r="D3618" s="1" t="s">
        <v>191</v>
      </c>
      <c r="E3618" s="1" t="s">
        <v>1210</v>
      </c>
      <c r="F3618" s="1" t="s">
        <v>1211</v>
      </c>
      <c r="G3618" s="6" t="s">
        <v>11227</v>
      </c>
      <c r="H3618" s="2" t="s">
        <v>47</v>
      </c>
      <c r="I3618" s="1" t="s">
        <v>31</v>
      </c>
      <c r="J3618" s="1" t="s">
        <v>1212</v>
      </c>
      <c r="K3618" s="4">
        <v>45824</v>
      </c>
      <c r="L3618" s="16" t="s">
        <v>11229</v>
      </c>
      <c r="M3618" s="26">
        <v>338.8</v>
      </c>
      <c r="N3618" s="2">
        <v>1</v>
      </c>
      <c r="O3618" s="26">
        <v>338.8</v>
      </c>
      <c r="P3618" s="26">
        <v>120</v>
      </c>
      <c r="Q3618" s="26">
        <v>27.85</v>
      </c>
      <c r="R3618" s="26">
        <v>57.6</v>
      </c>
      <c r="S3618" s="26">
        <v>0</v>
      </c>
      <c r="T3618" s="26">
        <v>26.95</v>
      </c>
      <c r="U3618" s="26">
        <v>106.4</v>
      </c>
      <c r="V3618" s="10">
        <v>0.314</v>
      </c>
      <c r="W3618" s="1" t="s">
        <v>89</v>
      </c>
      <c r="X3618" s="3"/>
      <c r="Y3618" s="3"/>
      <c r="Z3618" s="5" t="s">
        <v>7980</v>
      </c>
      <c r="AA3618" s="5" t="str">
        <f>VLOOKUP(J3618, sku!B:C, 2, FALSE)</f>
        <v>Travessa Nissan - Smart - - - Frontier - 2020+ - Preto</v>
      </c>
      <c r="AB3618" s="3" t="str">
        <f>VLOOKUP(J3618, sku!B:BM, 64, FALSE)</f>
        <v>Fabricação</v>
      </c>
      <c r="AC3618" s="3" t="str">
        <f>LEFT(pedidos[[#This Row],[SKU]],3)</f>
        <v>XNS</v>
      </c>
      <c r="AD3618" s="36" t="str" cm="1">
        <f t="array" aca="1" ref="AD3618" ca="1">IFERROR(
  INDEX(
    montadora[Montadora],
    MATCH(TRUE,LEFT(#REF!,NÚCARACT(montadora[SKU Parcial]))=montadora[SKU Parcial],0)
  ),
  ""
)</f>
        <v/>
      </c>
    </row>
    <row r="3619" spans="1:30" customFormat="1" x14ac:dyDescent="0.25">
      <c r="A3619" s="1" t="s">
        <v>4158</v>
      </c>
      <c r="B3619" s="1" t="s">
        <v>4159</v>
      </c>
      <c r="C3619" s="1" t="s">
        <v>965</v>
      </c>
      <c r="D3619" s="1" t="s">
        <v>38</v>
      </c>
      <c r="E3619" s="1" t="s">
        <v>1205</v>
      </c>
      <c r="F3619" s="1" t="s">
        <v>844</v>
      </c>
      <c r="G3619" s="6" t="s">
        <v>11227</v>
      </c>
      <c r="H3619" s="2" t="s">
        <v>47</v>
      </c>
      <c r="I3619" s="1" t="s">
        <v>36</v>
      </c>
      <c r="J3619" s="1" t="s">
        <v>845</v>
      </c>
      <c r="K3619" s="4">
        <v>45825</v>
      </c>
      <c r="L3619" s="16" t="s">
        <v>11229</v>
      </c>
      <c r="M3619" s="26">
        <v>338.8</v>
      </c>
      <c r="N3619" s="2">
        <v>1</v>
      </c>
      <c r="O3619" s="26">
        <v>338.8</v>
      </c>
      <c r="P3619" s="26">
        <v>120</v>
      </c>
      <c r="Q3619" s="26">
        <v>27.85</v>
      </c>
      <c r="R3619" s="26">
        <v>57.6</v>
      </c>
      <c r="S3619" s="26">
        <v>0</v>
      </c>
      <c r="T3619" s="26">
        <v>26.95</v>
      </c>
      <c r="U3619" s="26">
        <v>106.4</v>
      </c>
      <c r="V3619" s="10">
        <v>0.314</v>
      </c>
      <c r="W3619" s="1" t="s">
        <v>34</v>
      </c>
      <c r="X3619" s="3"/>
      <c r="Y3619" s="3"/>
      <c r="Z3619" s="5" t="s">
        <v>7980</v>
      </c>
      <c r="AA3619" s="5" t="str">
        <f>VLOOKUP(J3619, sku!B:C, 2, FALSE)</f>
        <v>Travessa Geral - Smart - - - - - - - Preto</v>
      </c>
      <c r="AB3619" s="3" t="str">
        <f>VLOOKUP(J3619, sku!B:BM, 64, FALSE)</f>
        <v>Fabricação</v>
      </c>
      <c r="AC3619" s="3" t="str">
        <f>LEFT(pedidos[[#This Row],[SKU]],3)</f>
        <v>XSM</v>
      </c>
      <c r="AD3619" s="36" t="str" cm="1">
        <f t="array" aca="1" ref="AD3619" ca="1">IFERROR(
  INDEX(
    montadora[Montadora],
    MATCH(TRUE,LEFT(J4023,NÚCARACT(montadora[SKU Parcial]))=montadora[SKU Parcial],0)
  ),
  ""
)</f>
        <v/>
      </c>
    </row>
    <row r="3620" spans="1:30" customFormat="1" x14ac:dyDescent="0.25">
      <c r="A3620" s="1" t="s">
        <v>4160</v>
      </c>
      <c r="B3620" s="1" t="s">
        <v>36</v>
      </c>
      <c r="C3620" s="1" t="s">
        <v>4161</v>
      </c>
      <c r="D3620" s="1" t="s">
        <v>45</v>
      </c>
      <c r="E3620" s="1" t="s">
        <v>1231</v>
      </c>
      <c r="F3620" s="1" t="s">
        <v>1232</v>
      </c>
      <c r="G3620" s="6" t="s">
        <v>11227</v>
      </c>
      <c r="H3620" s="2" t="s">
        <v>47</v>
      </c>
      <c r="I3620" s="1" t="s">
        <v>31</v>
      </c>
      <c r="J3620" s="1" t="s">
        <v>716</v>
      </c>
      <c r="K3620" s="4">
        <v>45825</v>
      </c>
      <c r="L3620" s="16" t="s">
        <v>11229</v>
      </c>
      <c r="M3620" s="26">
        <v>338.8</v>
      </c>
      <c r="N3620" s="2">
        <v>1</v>
      </c>
      <c r="O3620" s="26">
        <v>338.8</v>
      </c>
      <c r="P3620" s="26">
        <v>120</v>
      </c>
      <c r="Q3620" s="26">
        <v>27.85</v>
      </c>
      <c r="R3620" s="26">
        <v>57.6</v>
      </c>
      <c r="S3620" s="26">
        <v>0</v>
      </c>
      <c r="T3620" s="26">
        <v>26.95</v>
      </c>
      <c r="U3620" s="26">
        <v>106.4</v>
      </c>
      <c r="V3620" s="10">
        <v>0.314</v>
      </c>
      <c r="W3620" s="1" t="s">
        <v>34</v>
      </c>
      <c r="X3620" s="3"/>
      <c r="Y3620" s="3"/>
      <c r="Z3620" s="5" t="s">
        <v>7980</v>
      </c>
      <c r="AA3620" s="5" t="str">
        <f>VLOOKUP(J3620, sku!B:C, 2, FALSE)</f>
        <v>Travessa Chevrolet - Style - - - Trailblazer - - - Grafite</v>
      </c>
      <c r="AB3620" s="3" t="str">
        <f>VLOOKUP(J3620, sku!B:BM, 64, FALSE)</f>
        <v>Fabricação</v>
      </c>
      <c r="AC3620" s="3" t="str">
        <f>LEFT(pedidos[[#This Row],[SKU]],3)</f>
        <v>XGM</v>
      </c>
      <c r="AD3620" s="36" t="str" cm="1">
        <f t="array" aca="1" ref="AD3620" ca="1">IFERROR(
  INDEX(
    montadora[Montadora],
    MATCH(TRUE,LEFT(#REF!,NÚCARACT(montadora[SKU Parcial]))=montadora[SKU Parcial],0)
  ),
  ""
)</f>
        <v/>
      </c>
    </row>
    <row r="3621" spans="1:30" customFormat="1" x14ac:dyDescent="0.25">
      <c r="A3621" s="1" t="s">
        <v>4162</v>
      </c>
      <c r="B3621" s="1" t="s">
        <v>36</v>
      </c>
      <c r="C3621" s="1" t="s">
        <v>4163</v>
      </c>
      <c r="D3621" s="1" t="s">
        <v>45</v>
      </c>
      <c r="E3621" s="1" t="s">
        <v>222</v>
      </c>
      <c r="F3621" s="1" t="s">
        <v>223</v>
      </c>
      <c r="G3621" s="6" t="s">
        <v>11227</v>
      </c>
      <c r="H3621" s="2" t="s">
        <v>47</v>
      </c>
      <c r="I3621" s="1" t="s">
        <v>36</v>
      </c>
      <c r="J3621" s="1" t="s">
        <v>678</v>
      </c>
      <c r="K3621" s="4">
        <v>45826</v>
      </c>
      <c r="L3621" s="16" t="s">
        <v>11229</v>
      </c>
      <c r="M3621" s="26">
        <v>338.8</v>
      </c>
      <c r="N3621" s="2">
        <v>1</v>
      </c>
      <c r="O3621" s="26">
        <v>338.8</v>
      </c>
      <c r="P3621" s="26">
        <v>120</v>
      </c>
      <c r="Q3621" s="26">
        <v>27.85</v>
      </c>
      <c r="R3621" s="26">
        <v>57.6</v>
      </c>
      <c r="S3621" s="26">
        <v>0</v>
      </c>
      <c r="T3621" s="26">
        <v>26.95</v>
      </c>
      <c r="U3621" s="26">
        <v>106.4</v>
      </c>
      <c r="V3621" s="10">
        <v>0.314</v>
      </c>
      <c r="W3621" s="1" t="s">
        <v>34</v>
      </c>
      <c r="X3621" s="3"/>
      <c r="Y3621" s="3"/>
      <c r="Z3621" s="5" t="s">
        <v>7980</v>
      </c>
      <c r="AA3621" s="5" t="str">
        <f>VLOOKUP(J3621, sku!B:C, 2, FALSE)</f>
        <v>Travessa Chevrolet - Style - - - Trailblazer - - - Preto</v>
      </c>
      <c r="AB3621" s="3" t="str">
        <f>VLOOKUP(J3621, sku!B:BM, 64, FALSE)</f>
        <v>Fabricação</v>
      </c>
      <c r="AC3621" s="3" t="str">
        <f>LEFT(pedidos[[#This Row],[SKU]],3)</f>
        <v>XGM</v>
      </c>
      <c r="AD3621" s="36" t="str" cm="1">
        <f t="array" aca="1" ref="AD3621" ca="1">IFERROR(
  INDEX(
    montadora[Montadora],
    MATCH(TRUE,LEFT(#REF!,NÚCARACT(montadora[SKU Parcial]))=montadora[SKU Parcial],0)
  ),
  ""
)</f>
        <v/>
      </c>
    </row>
    <row r="3622" spans="1:30" customFormat="1" x14ac:dyDescent="0.25">
      <c r="A3622" s="1" t="s">
        <v>4164</v>
      </c>
      <c r="B3622" s="1" t="s">
        <v>4165</v>
      </c>
      <c r="C3622" s="1" t="s">
        <v>430</v>
      </c>
      <c r="D3622" s="1" t="s">
        <v>319</v>
      </c>
      <c r="E3622" s="1" t="s">
        <v>1205</v>
      </c>
      <c r="F3622" s="1" t="s">
        <v>844</v>
      </c>
      <c r="G3622" s="6" t="s">
        <v>11227</v>
      </c>
      <c r="H3622" s="2" t="s">
        <v>47</v>
      </c>
      <c r="I3622" s="1" t="s">
        <v>36</v>
      </c>
      <c r="J3622" s="1" t="s">
        <v>845</v>
      </c>
      <c r="K3622" s="4">
        <v>45827</v>
      </c>
      <c r="L3622" s="16" t="s">
        <v>11229</v>
      </c>
      <c r="M3622" s="26">
        <v>338.8</v>
      </c>
      <c r="N3622" s="2">
        <v>1</v>
      </c>
      <c r="O3622" s="26">
        <v>338.8</v>
      </c>
      <c r="P3622" s="26">
        <v>120</v>
      </c>
      <c r="Q3622" s="26">
        <v>27.85</v>
      </c>
      <c r="R3622" s="26">
        <v>57.6</v>
      </c>
      <c r="S3622" s="26">
        <v>0</v>
      </c>
      <c r="T3622" s="26">
        <v>26.95</v>
      </c>
      <c r="U3622" s="26">
        <v>106.4</v>
      </c>
      <c r="V3622" s="10">
        <v>0.314</v>
      </c>
      <c r="W3622" s="1" t="s">
        <v>34</v>
      </c>
      <c r="X3622" s="3"/>
      <c r="Y3622" s="3"/>
      <c r="Z3622" s="5" t="s">
        <v>7980</v>
      </c>
      <c r="AA3622" s="5" t="str">
        <f>VLOOKUP(J3622, sku!B:C, 2, FALSE)</f>
        <v>Travessa Geral - Smart - - - - - - - Preto</v>
      </c>
      <c r="AB3622" s="3" t="str">
        <f>VLOOKUP(J3622, sku!B:BM, 64, FALSE)</f>
        <v>Fabricação</v>
      </c>
      <c r="AC3622" s="3" t="str">
        <f>LEFT(pedidos[[#This Row],[SKU]],3)</f>
        <v>XSM</v>
      </c>
      <c r="AD3622" s="36" t="str" cm="1">
        <f t="array" aca="1" ref="AD3622" ca="1">IFERROR(
  INDEX(
    montadora[Montadora],
    MATCH(TRUE,LEFT(J4024,NÚCARACT(montadora[SKU Parcial]))=montadora[SKU Parcial],0)
  ),
  ""
)</f>
        <v/>
      </c>
    </row>
    <row r="3623" spans="1:30" customFormat="1" x14ac:dyDescent="0.25">
      <c r="A3623" s="1" t="s">
        <v>4166</v>
      </c>
      <c r="B3623" s="1" t="s">
        <v>4167</v>
      </c>
      <c r="C3623" s="1" t="s">
        <v>4168</v>
      </c>
      <c r="D3623" s="1" t="s">
        <v>191</v>
      </c>
      <c r="E3623" s="1" t="s">
        <v>1205</v>
      </c>
      <c r="F3623" s="1" t="s">
        <v>844</v>
      </c>
      <c r="G3623" s="6" t="s">
        <v>11227</v>
      </c>
      <c r="H3623" s="2" t="s">
        <v>47</v>
      </c>
      <c r="I3623" s="1" t="s">
        <v>36</v>
      </c>
      <c r="J3623" s="1" t="s">
        <v>845</v>
      </c>
      <c r="K3623" s="4">
        <v>45829</v>
      </c>
      <c r="L3623" s="16" t="s">
        <v>11229</v>
      </c>
      <c r="M3623" s="26">
        <v>338.8</v>
      </c>
      <c r="N3623" s="2">
        <v>1</v>
      </c>
      <c r="O3623" s="26">
        <v>338.8</v>
      </c>
      <c r="P3623" s="26">
        <v>120</v>
      </c>
      <c r="Q3623" s="26">
        <v>27.85</v>
      </c>
      <c r="R3623" s="26">
        <v>57.6</v>
      </c>
      <c r="S3623" s="26">
        <v>0</v>
      </c>
      <c r="T3623" s="26">
        <v>26.95</v>
      </c>
      <c r="U3623" s="26">
        <v>106.4</v>
      </c>
      <c r="V3623" s="10">
        <v>0.314</v>
      </c>
      <c r="W3623" s="1" t="s">
        <v>34</v>
      </c>
      <c r="X3623" s="3"/>
      <c r="Y3623" s="3"/>
      <c r="Z3623" s="5" t="s">
        <v>7980</v>
      </c>
      <c r="AA3623" s="5" t="str">
        <f>VLOOKUP(J3623, sku!B:C, 2, FALSE)</f>
        <v>Travessa Geral - Smart - - - - - - - Preto</v>
      </c>
      <c r="AB3623" s="3" t="str">
        <f>VLOOKUP(J3623, sku!B:BM, 64, FALSE)</f>
        <v>Fabricação</v>
      </c>
      <c r="AC3623" s="3" t="str">
        <f>LEFT(pedidos[[#This Row],[SKU]],3)</f>
        <v>XSM</v>
      </c>
      <c r="AD3623" s="36" t="str" cm="1">
        <f t="array" aca="1" ref="AD3623" ca="1">IFERROR(
  INDEX(
    montadora[Montadora],
    MATCH(TRUE,LEFT(#REF!,NÚCARACT(montadora[SKU Parcial]))=montadora[SKU Parcial],0)
  ),
  ""
)</f>
        <v/>
      </c>
    </row>
    <row r="3624" spans="1:30" customFormat="1" x14ac:dyDescent="0.25">
      <c r="A3624" s="1" t="s">
        <v>4169</v>
      </c>
      <c r="B3624" s="1" t="s">
        <v>4170</v>
      </c>
      <c r="C3624" s="1" t="s">
        <v>4171</v>
      </c>
      <c r="D3624" s="1" t="s">
        <v>27</v>
      </c>
      <c r="E3624" s="1" t="s">
        <v>222</v>
      </c>
      <c r="F3624" s="1" t="s">
        <v>223</v>
      </c>
      <c r="G3624" s="6" t="s">
        <v>11227</v>
      </c>
      <c r="H3624" s="2" t="s">
        <v>47</v>
      </c>
      <c r="I3624" s="1" t="s">
        <v>31</v>
      </c>
      <c r="J3624" s="1" t="s">
        <v>224</v>
      </c>
      <c r="K3624" s="4">
        <v>45833</v>
      </c>
      <c r="L3624" s="16" t="s">
        <v>11229</v>
      </c>
      <c r="M3624" s="26">
        <v>338.8</v>
      </c>
      <c r="N3624" s="2">
        <v>1</v>
      </c>
      <c r="O3624" s="26">
        <v>338.8</v>
      </c>
      <c r="P3624" s="26">
        <v>120</v>
      </c>
      <c r="Q3624" s="26">
        <v>27.85</v>
      </c>
      <c r="R3624" s="26">
        <v>57.6</v>
      </c>
      <c r="S3624" s="26">
        <v>0</v>
      </c>
      <c r="T3624" s="26">
        <v>26.95</v>
      </c>
      <c r="U3624" s="26">
        <v>106.4</v>
      </c>
      <c r="V3624" s="10">
        <v>0.314</v>
      </c>
      <c r="W3624" s="1" t="s">
        <v>34</v>
      </c>
      <c r="X3624" s="3"/>
      <c r="Y3624" s="3"/>
      <c r="Z3624" s="5" t="s">
        <v>7980</v>
      </c>
      <c r="AA3624" s="5" t="str">
        <f>VLOOKUP(J3624, sku!B:C, 2, FALSE)</f>
        <v>Travessa Chevrolet - Style - - - Trailblazer - - - Prata</v>
      </c>
      <c r="AB3624" s="3" t="str">
        <f>VLOOKUP(J3624, sku!B:BM, 64, FALSE)</f>
        <v>Fabricação</v>
      </c>
      <c r="AC3624" s="3" t="str">
        <f>LEFT(pedidos[[#This Row],[SKU]],3)</f>
        <v>XGM</v>
      </c>
      <c r="AD3624" s="36" t="str" cm="1">
        <f t="array" aca="1" ref="AD3624" ca="1">IFERROR(
  INDEX(
    montadora[Montadora],
    MATCH(TRUE,LEFT(J4025,NÚCARACT(montadora[SKU Parcial]))=montadora[SKU Parcial],0)
  ),
  ""
)</f>
        <v/>
      </c>
    </row>
    <row r="3625" spans="1:30" customFormat="1" x14ac:dyDescent="0.25">
      <c r="A3625" s="1" t="s">
        <v>4172</v>
      </c>
      <c r="B3625" s="1" t="s">
        <v>4173</v>
      </c>
      <c r="C3625" s="1" t="s">
        <v>4174</v>
      </c>
      <c r="D3625" s="1" t="s">
        <v>395</v>
      </c>
      <c r="E3625" s="1" t="s">
        <v>1231</v>
      </c>
      <c r="F3625" s="1" t="s">
        <v>1232</v>
      </c>
      <c r="G3625" s="6" t="s">
        <v>11227</v>
      </c>
      <c r="H3625" s="2" t="s">
        <v>47</v>
      </c>
      <c r="I3625" s="1" t="s">
        <v>31</v>
      </c>
      <c r="J3625" s="1" t="s">
        <v>716</v>
      </c>
      <c r="K3625" s="4">
        <v>45834</v>
      </c>
      <c r="L3625" s="16" t="s">
        <v>11229</v>
      </c>
      <c r="M3625" s="26">
        <v>338.8</v>
      </c>
      <c r="N3625" s="2">
        <v>1</v>
      </c>
      <c r="O3625" s="26">
        <v>338.8</v>
      </c>
      <c r="P3625" s="26">
        <v>120</v>
      </c>
      <c r="Q3625" s="26">
        <v>27.85</v>
      </c>
      <c r="R3625" s="26">
        <v>57.6</v>
      </c>
      <c r="S3625" s="26">
        <v>0</v>
      </c>
      <c r="T3625" s="26">
        <v>26.95</v>
      </c>
      <c r="U3625" s="26">
        <v>106.4</v>
      </c>
      <c r="V3625" s="10">
        <v>0.314</v>
      </c>
      <c r="W3625" s="1" t="s">
        <v>34</v>
      </c>
      <c r="X3625" s="3"/>
      <c r="Y3625" s="3"/>
      <c r="Z3625" s="5" t="s">
        <v>7980</v>
      </c>
      <c r="AA3625" s="5" t="str">
        <f>VLOOKUP(J3625, sku!B:C, 2, FALSE)</f>
        <v>Travessa Chevrolet - Style - - - Trailblazer - - - Grafite</v>
      </c>
      <c r="AB3625" s="3" t="str">
        <f>VLOOKUP(J3625, sku!B:BM, 64, FALSE)</f>
        <v>Fabricação</v>
      </c>
      <c r="AC3625" s="3" t="str">
        <f>LEFT(pedidos[[#This Row],[SKU]],3)</f>
        <v>XGM</v>
      </c>
      <c r="AD3625" s="36" t="str" cm="1">
        <f t="array" aca="1" ref="AD3625" ca="1">IFERROR(
  INDEX(
    montadora[Montadora],
    MATCH(TRUE,LEFT(#REF!,NÚCARACT(montadora[SKU Parcial]))=montadora[SKU Parcial],0)
  ),
  ""
)</f>
        <v/>
      </c>
    </row>
    <row r="3626" spans="1:30" customFormat="1" x14ac:dyDescent="0.25">
      <c r="A3626" s="1" t="s">
        <v>4175</v>
      </c>
      <c r="B3626" s="1" t="s">
        <v>4176</v>
      </c>
      <c r="C3626" s="1" t="s">
        <v>4177</v>
      </c>
      <c r="D3626" s="1" t="s">
        <v>358</v>
      </c>
      <c r="E3626" s="1" t="s">
        <v>247</v>
      </c>
      <c r="F3626" s="1" t="s">
        <v>248</v>
      </c>
      <c r="G3626" s="6" t="s">
        <v>11227</v>
      </c>
      <c r="H3626" s="2" t="s">
        <v>47</v>
      </c>
      <c r="I3626" s="1" t="s">
        <v>31</v>
      </c>
      <c r="J3626" s="1" t="s">
        <v>406</v>
      </c>
      <c r="K3626" s="4">
        <v>45820</v>
      </c>
      <c r="L3626" s="16" t="s">
        <v>11229</v>
      </c>
      <c r="M3626" s="26">
        <v>337.8</v>
      </c>
      <c r="N3626" s="2">
        <v>1</v>
      </c>
      <c r="O3626" s="26">
        <v>337.8</v>
      </c>
      <c r="P3626" s="26">
        <v>120</v>
      </c>
      <c r="Q3626" s="26">
        <v>27.77</v>
      </c>
      <c r="R3626" s="26">
        <v>57.43</v>
      </c>
      <c r="S3626" s="26">
        <v>0</v>
      </c>
      <c r="T3626" s="26">
        <v>26.95</v>
      </c>
      <c r="U3626" s="26">
        <v>105.65</v>
      </c>
      <c r="V3626" s="10">
        <v>0.31280000000000002</v>
      </c>
      <c r="W3626" s="1" t="s">
        <v>34</v>
      </c>
      <c r="X3626" s="3"/>
      <c r="Y3626" s="3"/>
      <c r="Z3626" s="5" t="s">
        <v>7980</v>
      </c>
      <c r="AA3626" s="5" t="str">
        <f>VLOOKUP(J3626, sku!B:C, 2, FALSE)</f>
        <v>Travessa Fiat - Smart - - - Doblo - 2003 A 2021 - Preto</v>
      </c>
      <c r="AB3626" s="3" t="str">
        <f>VLOOKUP(J3626, sku!B:BM, 64, FALSE)</f>
        <v>Fabricação</v>
      </c>
      <c r="AC3626" s="3" t="str">
        <f>LEFT(pedidos[[#This Row],[SKU]],3)</f>
        <v>XFI</v>
      </c>
      <c r="AD3626" s="36" t="str" cm="1">
        <f t="array" aca="1" ref="AD3626" ca="1">IFERROR(
  INDEX(
    montadora[Montadora],
    MATCH(TRUE,LEFT(#REF!,NÚCARACT(montadora[SKU Parcial]))=montadora[SKU Parcial],0)
  ),
  ""
)</f>
        <v/>
      </c>
    </row>
    <row r="3627" spans="1:30" customFormat="1" x14ac:dyDescent="0.25">
      <c r="A3627" s="1" t="s">
        <v>4178</v>
      </c>
      <c r="B3627" s="1" t="s">
        <v>4179</v>
      </c>
      <c r="C3627" s="1" t="s">
        <v>4180</v>
      </c>
      <c r="D3627" s="1" t="s">
        <v>27</v>
      </c>
      <c r="E3627" s="1" t="s">
        <v>247</v>
      </c>
      <c r="F3627" s="1" t="s">
        <v>248</v>
      </c>
      <c r="G3627" s="6" t="s">
        <v>11227</v>
      </c>
      <c r="H3627" s="2" t="s">
        <v>47</v>
      </c>
      <c r="I3627" s="1" t="s">
        <v>31</v>
      </c>
      <c r="J3627" s="1" t="s">
        <v>249</v>
      </c>
      <c r="K3627" s="4">
        <v>45824</v>
      </c>
      <c r="L3627" s="16" t="s">
        <v>11229</v>
      </c>
      <c r="M3627" s="26">
        <v>337.8</v>
      </c>
      <c r="N3627" s="2">
        <v>1</v>
      </c>
      <c r="O3627" s="26">
        <v>337.8</v>
      </c>
      <c r="P3627" s="26">
        <v>120</v>
      </c>
      <c r="Q3627" s="26">
        <v>27.77</v>
      </c>
      <c r="R3627" s="26">
        <v>57.43</v>
      </c>
      <c r="S3627" s="26">
        <v>0</v>
      </c>
      <c r="T3627" s="26">
        <v>26.95</v>
      </c>
      <c r="U3627" s="26">
        <v>105.65</v>
      </c>
      <c r="V3627" s="10">
        <v>0.31280000000000002</v>
      </c>
      <c r="W3627" s="1" t="s">
        <v>34</v>
      </c>
      <c r="X3627" s="3"/>
      <c r="Y3627" s="3"/>
      <c r="Z3627" s="5" t="s">
        <v>7980</v>
      </c>
      <c r="AA3627" s="5" t="str">
        <f>VLOOKUP(J3627, sku!B:C, 2, FALSE)</f>
        <v>Travessa Fiat - Smart - - - Strada - 2020+ - Preto</v>
      </c>
      <c r="AB3627" s="3" t="str">
        <f>VLOOKUP(J3627, sku!B:BM, 64, FALSE)</f>
        <v>Fabricação</v>
      </c>
      <c r="AC3627" s="3" t="str">
        <f>LEFT(pedidos[[#This Row],[SKU]],3)</f>
        <v>XFI</v>
      </c>
      <c r="AD3627" s="36" t="str" cm="1">
        <f t="array" aca="1" ref="AD3627" ca="1">IFERROR(
  INDEX(
    montadora[Montadora],
    MATCH(TRUE,LEFT(#REF!,NÚCARACT(montadora[SKU Parcial]))=montadora[SKU Parcial],0)
  ),
  ""
)</f>
        <v/>
      </c>
    </row>
    <row r="3628" spans="1:30" customFormat="1" x14ac:dyDescent="0.25">
      <c r="A3628" s="1" t="s">
        <v>4181</v>
      </c>
      <c r="B3628" s="1" t="s">
        <v>36</v>
      </c>
      <c r="C3628" s="1" t="s">
        <v>4182</v>
      </c>
      <c r="D3628" s="1" t="s">
        <v>45</v>
      </c>
      <c r="E3628" s="1" t="s">
        <v>247</v>
      </c>
      <c r="F3628" s="1" t="s">
        <v>248</v>
      </c>
      <c r="G3628" s="6" t="s">
        <v>11227</v>
      </c>
      <c r="H3628" s="2" t="s">
        <v>47</v>
      </c>
      <c r="I3628" s="1" t="s">
        <v>31</v>
      </c>
      <c r="J3628" s="1" t="s">
        <v>406</v>
      </c>
      <c r="K3628" s="4">
        <v>45830</v>
      </c>
      <c r="L3628" s="16" t="s">
        <v>11229</v>
      </c>
      <c r="M3628" s="26">
        <v>337.8</v>
      </c>
      <c r="N3628" s="2">
        <v>1</v>
      </c>
      <c r="O3628" s="26">
        <v>337.8</v>
      </c>
      <c r="P3628" s="26">
        <v>120</v>
      </c>
      <c r="Q3628" s="26">
        <v>27.77</v>
      </c>
      <c r="R3628" s="26">
        <v>57.43</v>
      </c>
      <c r="S3628" s="26">
        <v>0</v>
      </c>
      <c r="T3628" s="26">
        <v>26.95</v>
      </c>
      <c r="U3628" s="26">
        <v>105.65</v>
      </c>
      <c r="V3628" s="10">
        <v>0.31280000000000002</v>
      </c>
      <c r="W3628" s="1" t="s">
        <v>34</v>
      </c>
      <c r="X3628" s="3"/>
      <c r="Y3628" s="3"/>
      <c r="Z3628" s="5" t="s">
        <v>7980</v>
      </c>
      <c r="AA3628" s="5" t="str">
        <f>VLOOKUP(J3628, sku!B:C, 2, FALSE)</f>
        <v>Travessa Fiat - Smart - - - Doblo - 2003 A 2021 - Preto</v>
      </c>
      <c r="AB3628" s="3" t="str">
        <f>VLOOKUP(J3628, sku!B:BM, 64, FALSE)</f>
        <v>Fabricação</v>
      </c>
      <c r="AC3628" s="3" t="str">
        <f>LEFT(pedidos[[#This Row],[SKU]],3)</f>
        <v>XFI</v>
      </c>
      <c r="AD3628" s="36" t="str" cm="1">
        <f t="array" aca="1" ref="AD3628" ca="1">IFERROR(
  INDEX(
    montadora[Montadora],
    MATCH(TRUE,LEFT(#REF!,NÚCARACT(montadora[SKU Parcial]))=montadora[SKU Parcial],0)
  ),
  ""
)</f>
        <v/>
      </c>
    </row>
    <row r="3629" spans="1:30" customFormat="1" x14ac:dyDescent="0.25">
      <c r="A3629" s="1" t="s">
        <v>4183</v>
      </c>
      <c r="B3629" s="1" t="s">
        <v>4184</v>
      </c>
      <c r="C3629" s="1" t="s">
        <v>441</v>
      </c>
      <c r="D3629" s="1" t="s">
        <v>420</v>
      </c>
      <c r="E3629" s="1" t="s">
        <v>247</v>
      </c>
      <c r="F3629" s="1" t="s">
        <v>248</v>
      </c>
      <c r="G3629" s="6" t="s">
        <v>11227</v>
      </c>
      <c r="H3629" s="2" t="s">
        <v>47</v>
      </c>
      <c r="I3629" s="1" t="s">
        <v>31</v>
      </c>
      <c r="J3629" s="1" t="s">
        <v>406</v>
      </c>
      <c r="K3629" s="4">
        <v>45832</v>
      </c>
      <c r="L3629" s="16" t="s">
        <v>11229</v>
      </c>
      <c r="M3629" s="26">
        <v>337.8</v>
      </c>
      <c r="N3629" s="2">
        <v>1</v>
      </c>
      <c r="O3629" s="26">
        <v>337.8</v>
      </c>
      <c r="P3629" s="26">
        <v>120</v>
      </c>
      <c r="Q3629" s="26">
        <v>27.77</v>
      </c>
      <c r="R3629" s="26">
        <v>57.43</v>
      </c>
      <c r="S3629" s="26">
        <v>0</v>
      </c>
      <c r="T3629" s="26">
        <v>26.95</v>
      </c>
      <c r="U3629" s="26">
        <v>105.65</v>
      </c>
      <c r="V3629" s="10">
        <v>0.31280000000000002</v>
      </c>
      <c r="W3629" s="1" t="s">
        <v>34</v>
      </c>
      <c r="X3629" s="3"/>
      <c r="Y3629" s="3"/>
      <c r="Z3629" s="5" t="s">
        <v>7980</v>
      </c>
      <c r="AA3629" s="5" t="str">
        <f>VLOOKUP(J3629, sku!B:C, 2, FALSE)</f>
        <v>Travessa Fiat - Smart - - - Doblo - 2003 A 2021 - Preto</v>
      </c>
      <c r="AB3629" s="3" t="str">
        <f>VLOOKUP(J3629, sku!B:BM, 64, FALSE)</f>
        <v>Fabricação</v>
      </c>
      <c r="AC3629" s="3" t="str">
        <f>LEFT(pedidos[[#This Row],[SKU]],3)</f>
        <v>XFI</v>
      </c>
      <c r="AD3629" s="36" t="str" cm="1">
        <f t="array" aca="1" ref="AD3629" ca="1">IFERROR(
  INDEX(
    montadora[Montadora],
    MATCH(TRUE,LEFT(J4028,NÚCARACT(montadora[SKU Parcial]))=montadora[SKU Parcial],0)
  ),
  ""
)</f>
        <v/>
      </c>
    </row>
    <row r="3630" spans="1:30" customFormat="1" x14ac:dyDescent="0.25">
      <c r="A3630" s="1" t="s">
        <v>4185</v>
      </c>
      <c r="B3630" s="1" t="s">
        <v>4186</v>
      </c>
      <c r="C3630" s="1" t="s">
        <v>4187</v>
      </c>
      <c r="D3630" s="1" t="s">
        <v>420</v>
      </c>
      <c r="E3630" s="1" t="s">
        <v>247</v>
      </c>
      <c r="F3630" s="1" t="s">
        <v>248</v>
      </c>
      <c r="G3630" s="6" t="s">
        <v>11227</v>
      </c>
      <c r="H3630" s="2" t="s">
        <v>47</v>
      </c>
      <c r="I3630" s="1" t="s">
        <v>31</v>
      </c>
      <c r="J3630" s="1" t="s">
        <v>4188</v>
      </c>
      <c r="K3630" s="4">
        <v>45832</v>
      </c>
      <c r="L3630" s="16" t="s">
        <v>11229</v>
      </c>
      <c r="M3630" s="26">
        <v>337.8</v>
      </c>
      <c r="N3630" s="2">
        <v>1</v>
      </c>
      <c r="O3630" s="26">
        <v>337.8</v>
      </c>
      <c r="P3630" s="26">
        <v>120</v>
      </c>
      <c r="Q3630" s="26">
        <v>27.77</v>
      </c>
      <c r="R3630" s="26">
        <v>57.43</v>
      </c>
      <c r="S3630" s="26">
        <v>0</v>
      </c>
      <c r="T3630" s="26">
        <v>26.95</v>
      </c>
      <c r="U3630" s="26">
        <v>105.65</v>
      </c>
      <c r="V3630" s="10">
        <v>0.31280000000000002</v>
      </c>
      <c r="W3630" s="1" t="s">
        <v>34</v>
      </c>
      <c r="X3630" s="3"/>
      <c r="Y3630" s="3"/>
      <c r="Z3630" s="5" t="s">
        <v>7980</v>
      </c>
      <c r="AA3630" s="5" t="str">
        <f>VLOOKUP(J3630, sku!B:C, 2, FALSE)</f>
        <v>Travessa Fiat - Smart - - - Idea (Exceto Adventure) - - - Preto</v>
      </c>
      <c r="AB3630" s="3" t="str">
        <f>VLOOKUP(J3630, sku!B:BM, 64, FALSE)</f>
        <v>Fabricação</v>
      </c>
      <c r="AC3630" s="3" t="str">
        <f>LEFT(pedidos[[#This Row],[SKU]],3)</f>
        <v>XFI</v>
      </c>
      <c r="AD3630" s="36" t="str" cm="1">
        <f t="array" aca="1" ref="AD3630" ca="1">IFERROR(
  INDEX(
    montadora[Montadora],
    MATCH(TRUE,LEFT(J4029,NÚCARACT(montadora[SKU Parcial]))=montadora[SKU Parcial],0)
  ),
  ""
)</f>
        <v/>
      </c>
    </row>
    <row r="3631" spans="1:30" customFormat="1" x14ac:dyDescent="0.25">
      <c r="A3631" s="1" t="s">
        <v>4201</v>
      </c>
      <c r="B3631" s="1" t="s">
        <v>4202</v>
      </c>
      <c r="C3631" s="1" t="s">
        <v>4203</v>
      </c>
      <c r="D3631" s="1" t="s">
        <v>347</v>
      </c>
      <c r="E3631" s="1" t="s">
        <v>1369</v>
      </c>
      <c r="F3631" s="1" t="s">
        <v>1370</v>
      </c>
      <c r="G3631" s="6" t="s">
        <v>11227</v>
      </c>
      <c r="H3631" s="2" t="s">
        <v>47</v>
      </c>
      <c r="I3631" s="1" t="s">
        <v>36</v>
      </c>
      <c r="J3631" s="1" t="s">
        <v>4204</v>
      </c>
      <c r="K3631" s="4">
        <v>45809</v>
      </c>
      <c r="L3631" s="16" t="s">
        <v>11229</v>
      </c>
      <c r="M3631" s="26">
        <v>338.8</v>
      </c>
      <c r="N3631" s="2">
        <v>1</v>
      </c>
      <c r="O3631" s="26">
        <v>338.8</v>
      </c>
      <c r="P3631" s="26">
        <v>120</v>
      </c>
      <c r="Q3631" s="26">
        <v>27.85</v>
      </c>
      <c r="R3631" s="26">
        <v>57.6</v>
      </c>
      <c r="S3631" s="26">
        <v>0</v>
      </c>
      <c r="T3631" s="26">
        <v>28.45</v>
      </c>
      <c r="U3631" s="26">
        <v>104.9</v>
      </c>
      <c r="V3631" s="10">
        <v>0.30959999999999999</v>
      </c>
      <c r="W3631" s="1" t="s">
        <v>34</v>
      </c>
      <c r="X3631" s="3"/>
      <c r="Y3631" s="3"/>
      <c r="Z3631" s="5" t="s">
        <v>7980</v>
      </c>
      <c r="AA3631" s="5" t="str">
        <f>VLOOKUP(J3631, sku!B:C, 2, FALSE)</f>
        <v>Travessa Renault - Smart - - - Sandero Stepway G2 - 2015+ - Prata</v>
      </c>
      <c r="AB3631" s="3" t="str">
        <f>VLOOKUP(J3631, sku!B:BM, 64, FALSE)</f>
        <v>Fabricação</v>
      </c>
      <c r="AC3631" s="3" t="str">
        <f>LEFT(pedidos[[#This Row],[SKU]],3)</f>
        <v>XRE</v>
      </c>
      <c r="AD3631" s="36" t="str" cm="1">
        <f t="array" aca="1" ref="AD3631" ca="1">IFERROR(
  INDEX(
    montadora[Montadora],
    MATCH(TRUE,LEFT(J4034,NÚCARACT(montadora[SKU Parcial]))=montadora[SKU Parcial],0)
  ),
  ""
)</f>
        <v/>
      </c>
    </row>
    <row r="3632" spans="1:30" customFormat="1" x14ac:dyDescent="0.25">
      <c r="A3632" s="1" t="s">
        <v>4205</v>
      </c>
      <c r="B3632" s="1" t="s">
        <v>36</v>
      </c>
      <c r="C3632" s="1" t="s">
        <v>4206</v>
      </c>
      <c r="D3632" s="1" t="s">
        <v>643</v>
      </c>
      <c r="E3632" s="1" t="s">
        <v>1376</v>
      </c>
      <c r="F3632" s="1" t="s">
        <v>633</v>
      </c>
      <c r="G3632" s="6" t="s">
        <v>11227</v>
      </c>
      <c r="H3632" s="2" t="s">
        <v>47</v>
      </c>
      <c r="I3632" s="1" t="s">
        <v>36</v>
      </c>
      <c r="J3632" s="1" t="s">
        <v>634</v>
      </c>
      <c r="K3632" s="4">
        <v>45812</v>
      </c>
      <c r="L3632" s="16" t="s">
        <v>11229</v>
      </c>
      <c r="M3632" s="26">
        <v>338.8</v>
      </c>
      <c r="N3632" s="2">
        <v>1</v>
      </c>
      <c r="O3632" s="26">
        <v>363.79</v>
      </c>
      <c r="P3632" s="26">
        <v>120</v>
      </c>
      <c r="Q3632" s="26">
        <v>27.85</v>
      </c>
      <c r="R3632" s="26">
        <v>57.6</v>
      </c>
      <c r="S3632" s="26">
        <v>24.99</v>
      </c>
      <c r="T3632" s="26">
        <v>28.45</v>
      </c>
      <c r="U3632" s="26">
        <v>104.9</v>
      </c>
      <c r="V3632" s="10">
        <v>0.30959999999999999</v>
      </c>
      <c r="W3632" s="1" t="s">
        <v>34</v>
      </c>
      <c r="X3632" s="3"/>
      <c r="Y3632" s="3"/>
      <c r="Z3632" s="5" t="s">
        <v>7980</v>
      </c>
      <c r="AA3632" s="5" t="str">
        <f>VLOOKUP(J3632, sku!B:C, 2, FALSE)</f>
        <v>Travessa Mitsubishi - Tubular - - - Pajero TR4 - - - Preto</v>
      </c>
      <c r="AB3632" s="3" t="str">
        <f>VLOOKUP(J3632, sku!B:BM, 64, FALSE)</f>
        <v>Fabricação</v>
      </c>
      <c r="AC3632" s="3" t="str">
        <f>LEFT(pedidos[[#This Row],[SKU]],3)</f>
        <v>XMT</v>
      </c>
      <c r="AD3632" s="36" t="str" cm="1">
        <f t="array" aca="1" ref="AD3632" ca="1">IFERROR(
  INDEX(
    montadora[Montadora],
    MATCH(TRUE,LEFT(J4035,NÚCARACT(montadora[SKU Parcial]))=montadora[SKU Parcial],0)
  ),
  ""
)</f>
        <v/>
      </c>
    </row>
    <row r="3633" spans="1:30" customFormat="1" x14ac:dyDescent="0.25">
      <c r="A3633" s="1" t="s">
        <v>4207</v>
      </c>
      <c r="B3633" s="1" t="s">
        <v>4208</v>
      </c>
      <c r="C3633" s="1" t="s">
        <v>4209</v>
      </c>
      <c r="D3633" s="1" t="s">
        <v>27</v>
      </c>
      <c r="E3633" s="1" t="s">
        <v>1376</v>
      </c>
      <c r="F3633" s="1" t="s">
        <v>633</v>
      </c>
      <c r="G3633" s="6" t="s">
        <v>11227</v>
      </c>
      <c r="H3633" s="2" t="s">
        <v>47</v>
      </c>
      <c r="I3633" s="1" t="s">
        <v>31</v>
      </c>
      <c r="J3633" s="1" t="s">
        <v>1544</v>
      </c>
      <c r="K3633" s="4">
        <v>45818</v>
      </c>
      <c r="L3633" s="16" t="s">
        <v>11229</v>
      </c>
      <c r="M3633" s="26">
        <v>338.8</v>
      </c>
      <c r="N3633" s="2">
        <v>1</v>
      </c>
      <c r="O3633" s="26">
        <v>338.8</v>
      </c>
      <c r="P3633" s="26">
        <v>120</v>
      </c>
      <c r="Q3633" s="26">
        <v>27.85</v>
      </c>
      <c r="R3633" s="26">
        <v>57.6</v>
      </c>
      <c r="S3633" s="26">
        <v>0</v>
      </c>
      <c r="T3633" s="26">
        <v>28.45</v>
      </c>
      <c r="U3633" s="26">
        <v>104.9</v>
      </c>
      <c r="V3633" s="10">
        <v>0.30959999999999999</v>
      </c>
      <c r="W3633" s="1" t="s">
        <v>34</v>
      </c>
      <c r="X3633" s="3"/>
      <c r="Y3633" s="3"/>
      <c r="Z3633" s="5" t="s">
        <v>7980</v>
      </c>
      <c r="AA3633" s="5" t="str">
        <f>VLOOKUP(J3633, sku!B:C, 2, FALSE)</f>
        <v>Travessa Mitsubishi - Tubular - - - Pajero TR4 - - - Prata</v>
      </c>
      <c r="AB3633" s="3" t="str">
        <f>VLOOKUP(J3633, sku!B:BM, 64, FALSE)</f>
        <v>Fabricação</v>
      </c>
      <c r="AC3633" s="3" t="str">
        <f>LEFT(pedidos[[#This Row],[SKU]],3)</f>
        <v>XMT</v>
      </c>
      <c r="AD3633" s="36" t="str" cm="1">
        <f t="array" aca="1" ref="AD3633" ca="1">IFERROR(
  INDEX(
    montadora[Montadora],
    MATCH(TRUE,LEFT(J4036,NÚCARACT(montadora[SKU Parcial]))=montadora[SKU Parcial],0)
  ),
  ""
)</f>
        <v/>
      </c>
    </row>
    <row r="3634" spans="1:30" customFormat="1" x14ac:dyDescent="0.25">
      <c r="A3634" s="1" t="s">
        <v>4210</v>
      </c>
      <c r="B3634" s="1" t="s">
        <v>4211</v>
      </c>
      <c r="C3634" s="1" t="s">
        <v>965</v>
      </c>
      <c r="D3634" s="1" t="s">
        <v>138</v>
      </c>
      <c r="E3634" s="1" t="s">
        <v>695</v>
      </c>
      <c r="F3634" s="1" t="s">
        <v>696</v>
      </c>
      <c r="G3634" s="6" t="s">
        <v>11227</v>
      </c>
      <c r="H3634" s="2" t="s">
        <v>47</v>
      </c>
      <c r="I3634" s="1" t="s">
        <v>31</v>
      </c>
      <c r="J3634" s="1" t="s">
        <v>611</v>
      </c>
      <c r="K3634" s="4">
        <v>45837</v>
      </c>
      <c r="L3634" s="16" t="s">
        <v>11229</v>
      </c>
      <c r="M3634" s="26">
        <v>338.8</v>
      </c>
      <c r="N3634" s="2">
        <v>1</v>
      </c>
      <c r="O3634" s="26">
        <v>338.8</v>
      </c>
      <c r="P3634" s="26">
        <v>120</v>
      </c>
      <c r="Q3634" s="26">
        <v>27.85</v>
      </c>
      <c r="R3634" s="26">
        <v>57.6</v>
      </c>
      <c r="S3634" s="26">
        <v>0</v>
      </c>
      <c r="T3634" s="26">
        <v>28.45</v>
      </c>
      <c r="U3634" s="26">
        <v>104.9</v>
      </c>
      <c r="V3634" s="10">
        <v>0.30959999999999999</v>
      </c>
      <c r="W3634" s="1" t="s">
        <v>34</v>
      </c>
      <c r="X3634" s="3"/>
      <c r="Y3634" s="3"/>
      <c r="Z3634" s="5" t="s">
        <v>7980</v>
      </c>
      <c r="AA3634" s="5" t="str">
        <f>VLOOKUP(J3634, sku!B:C, 2, FALSE)</f>
        <v>Travessa Chevrolet - Style - - - Spin - - - Prata</v>
      </c>
      <c r="AB3634" s="3" t="str">
        <f>VLOOKUP(J3634, sku!B:BM, 64, FALSE)</f>
        <v>Fabricação</v>
      </c>
      <c r="AC3634" s="3" t="str">
        <f>LEFT(pedidos[[#This Row],[SKU]],3)</f>
        <v>XGM</v>
      </c>
      <c r="AD3634" s="36" t="str" cm="1">
        <f t="array" aca="1" ref="AD3634" ca="1">IFERROR(
  INDEX(
    montadora[Montadora],
    MATCH(TRUE,LEFT(J4037,NÚCARACT(montadora[SKU Parcial]))=montadora[SKU Parcial],0)
  ),
  ""
)</f>
        <v/>
      </c>
    </row>
    <row r="3635" spans="1:30" customFormat="1" x14ac:dyDescent="0.25">
      <c r="A3635" s="1" t="s">
        <v>4350</v>
      </c>
      <c r="B3635" s="1" t="s">
        <v>4351</v>
      </c>
      <c r="C3635" s="1" t="s">
        <v>4352</v>
      </c>
      <c r="D3635" s="1" t="s">
        <v>358</v>
      </c>
      <c r="E3635" s="1" t="s">
        <v>4353</v>
      </c>
      <c r="F3635" s="1" t="s">
        <v>4354</v>
      </c>
      <c r="G3635" s="6" t="s">
        <v>11227</v>
      </c>
      <c r="H3635" s="2" t="s">
        <v>47</v>
      </c>
      <c r="I3635" s="1" t="s">
        <v>36</v>
      </c>
      <c r="J3635" s="1" t="s">
        <v>736</v>
      </c>
      <c r="K3635" s="4">
        <v>45817</v>
      </c>
      <c r="L3635" s="16" t="s">
        <v>11229</v>
      </c>
      <c r="M3635" s="26">
        <v>328.8</v>
      </c>
      <c r="N3635" s="2">
        <v>1</v>
      </c>
      <c r="O3635" s="26">
        <v>328.8</v>
      </c>
      <c r="P3635" s="26">
        <v>120</v>
      </c>
      <c r="Q3635" s="26">
        <v>27.03</v>
      </c>
      <c r="R3635" s="26">
        <v>55.9</v>
      </c>
      <c r="S3635" s="26">
        <v>0</v>
      </c>
      <c r="T3635" s="26">
        <v>26.95</v>
      </c>
      <c r="U3635" s="26">
        <v>98.92</v>
      </c>
      <c r="V3635" s="10">
        <v>0.30080000000000001</v>
      </c>
      <c r="W3635" s="1" t="s">
        <v>34</v>
      </c>
      <c r="X3635" s="3"/>
      <c r="Y3635" s="3"/>
      <c r="Z3635" s="5" t="s">
        <v>7980</v>
      </c>
      <c r="AA3635" s="5" t="str">
        <f>VLOOKUP(J3635, sku!B:C, 2, FALSE)</f>
        <v>Travessa Chery - Smart - - - Tiggo 5 - 2019 A 2022 - Prata</v>
      </c>
      <c r="AB3635" s="3" t="str">
        <f>VLOOKUP(J3635, sku!B:BM, 64, FALSE)</f>
        <v>Fabricação</v>
      </c>
      <c r="AC3635" s="3" t="str">
        <f>LEFT(pedidos[[#This Row],[SKU]],3)</f>
        <v>XCH</v>
      </c>
      <c r="AD3635" s="36" t="str" cm="1">
        <f t="array" aca="1" ref="AD3635" ca="1">IFERROR(
  INDEX(
    montadora[Montadora],
    MATCH(TRUE,LEFT(#REF!,NÚCARACT(montadora[SKU Parcial]))=montadora[SKU Parcial],0)
  ),
  ""
)</f>
        <v/>
      </c>
    </row>
    <row r="3636" spans="1:30" customFormat="1" x14ac:dyDescent="0.25">
      <c r="A3636" s="1" t="s">
        <v>4366</v>
      </c>
      <c r="B3636" s="1" t="s">
        <v>4367</v>
      </c>
      <c r="C3636" s="1" t="s">
        <v>4368</v>
      </c>
      <c r="D3636" s="1" t="s">
        <v>27</v>
      </c>
      <c r="E3636" s="1" t="s">
        <v>4369</v>
      </c>
      <c r="F3636" s="1" t="s">
        <v>1070</v>
      </c>
      <c r="G3636" s="6" t="s">
        <v>11227</v>
      </c>
      <c r="H3636" s="2" t="s">
        <v>30</v>
      </c>
      <c r="I3636" s="1" t="s">
        <v>36</v>
      </c>
      <c r="J3636" s="1" t="s">
        <v>4370</v>
      </c>
      <c r="K3636" s="4">
        <v>45818</v>
      </c>
      <c r="L3636" s="16" t="s">
        <v>11229</v>
      </c>
      <c r="M3636" s="26">
        <v>328.8</v>
      </c>
      <c r="N3636" s="2">
        <v>1</v>
      </c>
      <c r="O3636" s="26">
        <v>328.8</v>
      </c>
      <c r="P3636" s="26">
        <v>120</v>
      </c>
      <c r="Q3636" s="26">
        <v>27.03</v>
      </c>
      <c r="R3636" s="26">
        <v>39.46</v>
      </c>
      <c r="S3636" s="26">
        <v>0</v>
      </c>
      <c r="T3636" s="26">
        <v>44.45</v>
      </c>
      <c r="U3636" s="26">
        <v>97.86</v>
      </c>
      <c r="V3636" s="10">
        <v>0.29759999999999998</v>
      </c>
      <c r="W3636" s="1" t="s">
        <v>89</v>
      </c>
      <c r="X3636" s="3"/>
      <c r="Y3636" s="3"/>
      <c r="Z3636" s="5" t="s">
        <v>7980</v>
      </c>
      <c r="AA3636" s="5" t="str">
        <f>VLOOKUP(J3636, sku!B:C, 2, FALSE)</f>
        <v>Travessa Volkswagen - Smart - - - Touareg G2 - - - Preto</v>
      </c>
      <c r="AB3636" s="3" t="str">
        <f>VLOOKUP(J3636, sku!B:BM, 64, FALSE)</f>
        <v>Fabricação</v>
      </c>
      <c r="AC3636" s="3" t="str">
        <f>LEFT(pedidos[[#This Row],[SKU]],3)</f>
        <v>XVW</v>
      </c>
      <c r="AD3636" s="36" t="str" cm="1">
        <f t="array" aca="1" ref="AD3636" ca="1">IFERROR(
  INDEX(
    montadora[Montadora],
    MATCH(TRUE,LEFT(#REF!,NÚCARACT(montadora[SKU Parcial]))=montadora[SKU Parcial],0)
  ),
  ""
)</f>
        <v/>
      </c>
    </row>
    <row r="3637" spans="1:30" customFormat="1" x14ac:dyDescent="0.25">
      <c r="A3637" s="1" t="s">
        <v>4371</v>
      </c>
      <c r="B3637" s="1" t="s">
        <v>36</v>
      </c>
      <c r="C3637" s="1" t="s">
        <v>4372</v>
      </c>
      <c r="D3637" s="1" t="s">
        <v>27</v>
      </c>
      <c r="E3637" s="1" t="s">
        <v>1625</v>
      </c>
      <c r="F3637" s="1" t="s">
        <v>1626</v>
      </c>
      <c r="G3637" s="6" t="s">
        <v>11227</v>
      </c>
      <c r="H3637" s="2" t="s">
        <v>30</v>
      </c>
      <c r="I3637" s="1" t="s">
        <v>36</v>
      </c>
      <c r="J3637" s="1" t="s">
        <v>1957</v>
      </c>
      <c r="K3637" s="4">
        <v>45834</v>
      </c>
      <c r="L3637" s="16" t="s">
        <v>11229</v>
      </c>
      <c r="M3637" s="26">
        <v>328.8</v>
      </c>
      <c r="N3637" s="2">
        <v>1</v>
      </c>
      <c r="O3637" s="26">
        <v>328.8</v>
      </c>
      <c r="P3637" s="26">
        <v>120</v>
      </c>
      <c r="Q3637" s="26">
        <v>27.03</v>
      </c>
      <c r="R3637" s="26">
        <v>39.46</v>
      </c>
      <c r="S3637" s="26">
        <v>0</v>
      </c>
      <c r="T3637" s="26">
        <v>44.45</v>
      </c>
      <c r="U3637" s="26">
        <v>97.86</v>
      </c>
      <c r="V3637" s="10">
        <v>0.29759999999999998</v>
      </c>
      <c r="W3637" s="1" t="s">
        <v>34</v>
      </c>
      <c r="X3637" s="3"/>
      <c r="Y3637" s="3"/>
      <c r="Z3637" s="5" t="s">
        <v>7980</v>
      </c>
      <c r="AA3637" s="5" t="str">
        <f>VLOOKUP(J3637, sku!B:C, 2, FALSE)</f>
        <v>Travessa Jeep - Style - - - Compass - - - Prata</v>
      </c>
      <c r="AB3637" s="3" t="str">
        <f>VLOOKUP(J3637, sku!B:BM, 64, FALSE)</f>
        <v>Fabricação</v>
      </c>
      <c r="AC3637" s="3" t="str">
        <f>LEFT(pedidos[[#This Row],[SKU]],3)</f>
        <v>XJP</v>
      </c>
      <c r="AD3637" s="36" t="str" cm="1">
        <f t="array" aca="1" ref="AD3637" ca="1">IFERROR(
  INDEX(
    montadora[Montadora],
    MATCH(TRUE,LEFT(#REF!,NÚCARACT(montadora[SKU Parcial]))=montadora[SKU Parcial],0)
  ),
  ""
)</f>
        <v/>
      </c>
    </row>
    <row r="3638" spans="1:30" customFormat="1" x14ac:dyDescent="0.25">
      <c r="A3638" s="1" t="s">
        <v>4380</v>
      </c>
      <c r="B3638" s="1" t="s">
        <v>4381</v>
      </c>
      <c r="C3638" s="1" t="s">
        <v>4382</v>
      </c>
      <c r="D3638" s="1" t="s">
        <v>191</v>
      </c>
      <c r="E3638" s="1" t="s">
        <v>1679</v>
      </c>
      <c r="F3638" s="1" t="s">
        <v>1680</v>
      </c>
      <c r="G3638" s="6" t="s">
        <v>11227</v>
      </c>
      <c r="H3638" s="2" t="s">
        <v>47</v>
      </c>
      <c r="I3638" s="1" t="s">
        <v>36</v>
      </c>
      <c r="J3638" s="1" t="s">
        <v>4383</v>
      </c>
      <c r="K3638" s="4">
        <v>45831</v>
      </c>
      <c r="L3638" s="16" t="s">
        <v>11229</v>
      </c>
      <c r="M3638" s="26">
        <v>328.8</v>
      </c>
      <c r="N3638" s="2">
        <v>1</v>
      </c>
      <c r="O3638" s="26">
        <v>328.8</v>
      </c>
      <c r="P3638" s="26">
        <v>120</v>
      </c>
      <c r="Q3638" s="26">
        <v>27.03</v>
      </c>
      <c r="R3638" s="26">
        <v>55.9</v>
      </c>
      <c r="S3638" s="26">
        <v>0</v>
      </c>
      <c r="T3638" s="26">
        <v>28.45</v>
      </c>
      <c r="U3638" s="26">
        <v>97.42</v>
      </c>
      <c r="V3638" s="10">
        <v>0.29630000000000001</v>
      </c>
      <c r="W3638" s="1" t="s">
        <v>34</v>
      </c>
      <c r="X3638" s="3"/>
      <c r="Y3638" s="3"/>
      <c r="Z3638" s="5" t="s">
        <v>7980</v>
      </c>
      <c r="AA3638" s="5" t="str">
        <f>VLOOKUP(J3638, sku!B:C, 2, FALSE)</f>
        <v>Travessa Toyota - Smart - - - SW4 - 2011 A 2014 - Preto</v>
      </c>
      <c r="AB3638" s="3" t="str">
        <f>VLOOKUP(J3638, sku!B:BM, 64, FALSE)</f>
        <v>Fabricação</v>
      </c>
      <c r="AC3638" s="3" t="str">
        <f>LEFT(pedidos[[#This Row],[SKU]],3)</f>
        <v>XTO</v>
      </c>
      <c r="AD3638" s="36" t="str" cm="1">
        <f t="array" aca="1" ref="AD3638" ca="1">IFERROR(
  INDEX(
    montadora[Montadora],
    MATCH(TRUE,LEFT(#REF!,NÚCARACT(montadora[SKU Parcial]))=montadora[SKU Parcial],0)
  ),
  ""
)</f>
        <v/>
      </c>
    </row>
    <row r="3639" spans="1:30" customFormat="1" x14ac:dyDescent="0.25">
      <c r="A3639" s="1" t="s">
        <v>7290</v>
      </c>
      <c r="B3639" s="1" t="s">
        <v>36</v>
      </c>
      <c r="C3639" s="1" t="s">
        <v>1343</v>
      </c>
      <c r="D3639" s="1" t="s">
        <v>27</v>
      </c>
      <c r="E3639" s="1" t="s">
        <v>279</v>
      </c>
      <c r="F3639" s="1" t="s">
        <v>280</v>
      </c>
      <c r="G3639" s="6" t="s">
        <v>11227</v>
      </c>
      <c r="H3639" s="2" t="s">
        <v>30</v>
      </c>
      <c r="I3639" s="1" t="s">
        <v>36</v>
      </c>
      <c r="J3639" s="1" t="s">
        <v>281</v>
      </c>
      <c r="K3639" s="4">
        <v>45784</v>
      </c>
      <c r="L3639" s="20" t="s">
        <v>33</v>
      </c>
      <c r="M3639" s="26">
        <v>248.8</v>
      </c>
      <c r="N3639" s="2">
        <v>1</v>
      </c>
      <c r="O3639" s="26">
        <v>250.39</v>
      </c>
      <c r="P3639" s="26">
        <v>120</v>
      </c>
      <c r="Q3639" s="26">
        <v>0</v>
      </c>
      <c r="R3639" s="26">
        <v>29.86</v>
      </c>
      <c r="S3639" s="26">
        <v>1.59</v>
      </c>
      <c r="T3639" s="26">
        <v>14.31</v>
      </c>
      <c r="U3639" s="26">
        <v>65.7</v>
      </c>
      <c r="V3639" s="10">
        <v>0.2641</v>
      </c>
      <c r="W3639" s="1" t="s">
        <v>34</v>
      </c>
      <c r="X3639" s="3"/>
      <c r="Y3639" s="3"/>
      <c r="Z3639" s="5" t="s">
        <v>7980</v>
      </c>
      <c r="AA3639" s="5" t="str">
        <f>VLOOKUP(J3639, sku!B:C, 2, FALSE)</f>
        <v>Travessa Fiat - Slim - - - Strada Endurance Freedom Volcano - 2020+ - Preto</v>
      </c>
      <c r="AB3639" s="3" t="str">
        <f>VLOOKUP(J3639, sku!B:BM, 64, FALSE)</f>
        <v>Fabricação</v>
      </c>
      <c r="AC3639" s="3" t="str">
        <f>LEFT(pedidos[[#This Row],[SKU]],3)</f>
        <v>XFI</v>
      </c>
      <c r="AD3639" s="36" t="str" cm="1">
        <f t="array" aca="1" ref="AD3639" ca="1">IFERROR(
  INDEX(
    montadora[Montadora],
    MATCH(TRUE,LEFT(J4049,NÚCARACT(montadora[SKU Parcial]))=montadora[SKU Parcial],0)
  ),
  ""
)</f>
        <v/>
      </c>
    </row>
    <row r="3640" spans="1:30" customFormat="1" x14ac:dyDescent="0.25">
      <c r="A3640" s="1" t="s">
        <v>7468</v>
      </c>
      <c r="B3640" s="1" t="s">
        <v>7469</v>
      </c>
      <c r="C3640" s="1" t="s">
        <v>7470</v>
      </c>
      <c r="D3640" s="1" t="s">
        <v>27</v>
      </c>
      <c r="E3640" s="1" t="s">
        <v>4721</v>
      </c>
      <c r="F3640" s="1" t="s">
        <v>4722</v>
      </c>
      <c r="G3640" s="6" t="s">
        <v>11227</v>
      </c>
      <c r="H3640" s="2" t="s">
        <v>47</v>
      </c>
      <c r="I3640" s="1" t="s">
        <v>36</v>
      </c>
      <c r="J3640" s="1" t="s">
        <v>281</v>
      </c>
      <c r="K3640" s="4">
        <v>45784</v>
      </c>
      <c r="L3640" s="20" t="s">
        <v>33</v>
      </c>
      <c r="M3640" s="26">
        <v>264.8</v>
      </c>
      <c r="N3640" s="2">
        <v>1</v>
      </c>
      <c r="O3640" s="26">
        <v>266.39</v>
      </c>
      <c r="P3640" s="26">
        <v>120</v>
      </c>
      <c r="Q3640" s="26">
        <v>0</v>
      </c>
      <c r="R3640" s="26">
        <v>45.02</v>
      </c>
      <c r="S3640" s="26">
        <v>1.59</v>
      </c>
      <c r="T3640" s="26">
        <v>14.31</v>
      </c>
      <c r="U3640" s="26">
        <v>65.319999999999993</v>
      </c>
      <c r="V3640" s="10">
        <v>0.2467</v>
      </c>
      <c r="W3640" s="1" t="s">
        <v>34</v>
      </c>
      <c r="X3640" s="3"/>
      <c r="Y3640" s="3"/>
      <c r="Z3640" s="5" t="s">
        <v>7980</v>
      </c>
      <c r="AA3640" s="5" t="str">
        <f>VLOOKUP(J3640, sku!B:C, 2, FALSE)</f>
        <v>Travessa Fiat - Slim - - - Strada Endurance Freedom Volcano - 2020+ - Preto</v>
      </c>
      <c r="AB3640" s="3" t="str">
        <f>VLOOKUP(J3640, sku!B:BM, 64, FALSE)</f>
        <v>Fabricação</v>
      </c>
      <c r="AC3640" s="3" t="str">
        <f>LEFT(pedidos[[#This Row],[SKU]],3)</f>
        <v>XFI</v>
      </c>
      <c r="AD3640" s="36" t="str" cm="1">
        <f t="array" aca="1" ref="AD3640" ca="1">IFERROR(
  INDEX(
    montadora[Montadora],
    MATCH(TRUE,LEFT(J4053,NÚCARACT(montadora[SKU Parcial]))=montadora[SKU Parcial],0)
  ),
  ""
)</f>
        <v/>
      </c>
    </row>
    <row r="3641" spans="1:30" customFormat="1" x14ac:dyDescent="0.25">
      <c r="A3641" s="1" t="s">
        <v>7576</v>
      </c>
      <c r="B3641" s="1" t="s">
        <v>36</v>
      </c>
      <c r="C3641" s="1" t="s">
        <v>7577</v>
      </c>
      <c r="D3641" s="1" t="s">
        <v>27</v>
      </c>
      <c r="E3641" s="1" t="s">
        <v>2062</v>
      </c>
      <c r="F3641" s="1" t="s">
        <v>550</v>
      </c>
      <c r="G3641" s="6" t="s">
        <v>11227</v>
      </c>
      <c r="H3641" s="2" t="s">
        <v>47</v>
      </c>
      <c r="I3641" s="1" t="s">
        <v>36</v>
      </c>
      <c r="J3641" s="1" t="s">
        <v>72</v>
      </c>
      <c r="K3641" s="4">
        <v>45779</v>
      </c>
      <c r="L3641" s="20" t="s">
        <v>33</v>
      </c>
      <c r="M3641" s="26">
        <v>258.8</v>
      </c>
      <c r="N3641" s="2">
        <v>1</v>
      </c>
      <c r="O3641" s="26">
        <v>260.39</v>
      </c>
      <c r="P3641" s="26">
        <v>120</v>
      </c>
      <c r="Q3641" s="26">
        <v>0</v>
      </c>
      <c r="R3641" s="26">
        <v>44</v>
      </c>
      <c r="S3641" s="26">
        <v>1.59</v>
      </c>
      <c r="T3641" s="26">
        <v>14.31</v>
      </c>
      <c r="U3641" s="26">
        <v>60.8</v>
      </c>
      <c r="V3641" s="10">
        <v>0.2349</v>
      </c>
      <c r="W3641" s="1" t="s">
        <v>34</v>
      </c>
      <c r="X3641" s="3"/>
      <c r="Y3641" s="3"/>
      <c r="Z3641" s="5" t="s">
        <v>7980</v>
      </c>
      <c r="AA3641" s="5" t="str">
        <f>VLOOKUP(J3641, sku!B:C, 2, FALSE)</f>
        <v>Travessa Chevrolet - Slim - - - Tracker - 2020 A 2024 - Preto</v>
      </c>
      <c r="AB3641" s="3" t="str">
        <f>VLOOKUP(J3641, sku!B:BM, 64, FALSE)</f>
        <v>Fabricação</v>
      </c>
      <c r="AC3641" s="3" t="str">
        <f>LEFT(pedidos[[#This Row],[SKU]],3)</f>
        <v>XGM</v>
      </c>
      <c r="AD3641" s="36" t="str" cm="1">
        <f t="array" aca="1" ref="AD3641" ca="1">IFERROR(
  INDEX(
    montadora[Montadora],
    MATCH(TRUE,LEFT(J4054,NÚCARACT(montadora[SKU Parcial]))=montadora[SKU Parcial],0)
  ),
  ""
)</f>
        <v/>
      </c>
    </row>
    <row r="3642" spans="1:30" customFormat="1" x14ac:dyDescent="0.25">
      <c r="A3642" s="1" t="s">
        <v>7578</v>
      </c>
      <c r="B3642" s="1" t="s">
        <v>7579</v>
      </c>
      <c r="C3642" s="1" t="s">
        <v>7580</v>
      </c>
      <c r="D3642" s="1" t="s">
        <v>27</v>
      </c>
      <c r="E3642" s="1" t="s">
        <v>2062</v>
      </c>
      <c r="F3642" s="1" t="s">
        <v>550</v>
      </c>
      <c r="G3642" s="6" t="s">
        <v>11227</v>
      </c>
      <c r="H3642" s="2" t="s">
        <v>47</v>
      </c>
      <c r="I3642" s="1" t="s">
        <v>36</v>
      </c>
      <c r="J3642" s="1" t="s">
        <v>72</v>
      </c>
      <c r="K3642" s="4">
        <v>45781</v>
      </c>
      <c r="L3642" s="20" t="s">
        <v>33</v>
      </c>
      <c r="M3642" s="26">
        <v>258.8</v>
      </c>
      <c r="N3642" s="2">
        <v>1</v>
      </c>
      <c r="O3642" s="26">
        <v>260.39</v>
      </c>
      <c r="P3642" s="26">
        <v>120</v>
      </c>
      <c r="Q3642" s="26">
        <v>0</v>
      </c>
      <c r="R3642" s="26">
        <v>44</v>
      </c>
      <c r="S3642" s="26">
        <v>1.59</v>
      </c>
      <c r="T3642" s="26">
        <v>14.31</v>
      </c>
      <c r="U3642" s="26">
        <v>60.8</v>
      </c>
      <c r="V3642" s="10">
        <v>0.2349</v>
      </c>
      <c r="W3642" s="1" t="s">
        <v>34</v>
      </c>
      <c r="X3642" s="3"/>
      <c r="Y3642" s="3"/>
      <c r="Z3642" s="5" t="s">
        <v>7980</v>
      </c>
      <c r="AA3642" s="5" t="str">
        <f>VLOOKUP(J3642, sku!B:C, 2, FALSE)</f>
        <v>Travessa Chevrolet - Slim - - - Tracker - 2020 A 2024 - Preto</v>
      </c>
      <c r="AB3642" s="3" t="str">
        <f>VLOOKUP(J3642, sku!B:BM, 64, FALSE)</f>
        <v>Fabricação</v>
      </c>
      <c r="AC3642" s="3" t="str">
        <f>LEFT(pedidos[[#This Row],[SKU]],3)</f>
        <v>XGM</v>
      </c>
      <c r="AD3642" s="36" t="str" cm="1">
        <f t="array" aca="1" ref="AD3642" ca="1">IFERROR(
  INDEX(
    montadora[Montadora],
    MATCH(TRUE,LEFT(J4055,NÚCARACT(montadora[SKU Parcial]))=montadora[SKU Parcial],0)
  ),
  ""
)</f>
        <v/>
      </c>
    </row>
    <row r="3643" spans="1:30" customFormat="1" x14ac:dyDescent="0.25">
      <c r="A3643" s="1" t="s">
        <v>7581</v>
      </c>
      <c r="B3643" s="1" t="s">
        <v>7582</v>
      </c>
      <c r="C3643" s="1" t="s">
        <v>1204</v>
      </c>
      <c r="D3643" s="1" t="s">
        <v>27</v>
      </c>
      <c r="E3643" s="1" t="s">
        <v>565</v>
      </c>
      <c r="F3643" s="1" t="s">
        <v>566</v>
      </c>
      <c r="G3643" s="6" t="s">
        <v>11227</v>
      </c>
      <c r="H3643" s="2" t="s">
        <v>47</v>
      </c>
      <c r="I3643" s="1" t="s">
        <v>36</v>
      </c>
      <c r="J3643" s="1" t="s">
        <v>7583</v>
      </c>
      <c r="K3643" s="4">
        <v>45782</v>
      </c>
      <c r="L3643" s="20" t="s">
        <v>33</v>
      </c>
      <c r="M3643" s="26">
        <v>258.8</v>
      </c>
      <c r="N3643" s="2">
        <v>1</v>
      </c>
      <c r="O3643" s="26">
        <v>260.39</v>
      </c>
      <c r="P3643" s="26">
        <v>120</v>
      </c>
      <c r="Q3643" s="26">
        <v>0</v>
      </c>
      <c r="R3643" s="26">
        <v>44</v>
      </c>
      <c r="S3643" s="26">
        <v>1.59</v>
      </c>
      <c r="T3643" s="26">
        <v>14.31</v>
      </c>
      <c r="U3643" s="26">
        <v>60.8</v>
      </c>
      <c r="V3643" s="10">
        <v>0.2349</v>
      </c>
      <c r="W3643" s="1" t="s">
        <v>34</v>
      </c>
      <c r="X3643" s="3"/>
      <c r="Y3643" s="3"/>
      <c r="Z3643" s="5" t="s">
        <v>7980</v>
      </c>
      <c r="AA3643" s="5" t="str">
        <f>VLOOKUP(J3643, sku!B:C, 2, FALSE)</f>
        <v>Travessa Hyundai - Slim - - - Tucson - 2004 A 2019 - Preto</v>
      </c>
      <c r="AB3643" s="3" t="str">
        <f>VLOOKUP(J3643, sku!B:BM, 64, FALSE)</f>
        <v>Fabricação</v>
      </c>
      <c r="AC3643" s="3" t="str">
        <f>LEFT(pedidos[[#This Row],[SKU]],3)</f>
        <v>XHY</v>
      </c>
      <c r="AD3643" s="36" t="str" cm="1">
        <f t="array" aca="1" ref="AD3643" ca="1">IFERROR(
  INDEX(
    montadora[Montadora],
    MATCH(TRUE,LEFT(J4056,NÚCARACT(montadora[SKU Parcial]))=montadora[SKU Parcial],0)
  ),
  ""
)</f>
        <v/>
      </c>
    </row>
    <row r="3644" spans="1:30" customFormat="1" x14ac:dyDescent="0.25">
      <c r="A3644" s="1" t="s">
        <v>7584</v>
      </c>
      <c r="B3644" s="1" t="s">
        <v>36</v>
      </c>
      <c r="C3644" s="1" t="s">
        <v>7585</v>
      </c>
      <c r="D3644" s="1" t="s">
        <v>27</v>
      </c>
      <c r="E3644" s="1" t="s">
        <v>560</v>
      </c>
      <c r="F3644" s="1" t="s">
        <v>561</v>
      </c>
      <c r="G3644" s="6" t="s">
        <v>11227</v>
      </c>
      <c r="H3644" s="2" t="s">
        <v>47</v>
      </c>
      <c r="I3644" s="1" t="s">
        <v>36</v>
      </c>
      <c r="J3644" s="1" t="s">
        <v>562</v>
      </c>
      <c r="K3644" s="4">
        <v>45784</v>
      </c>
      <c r="L3644" s="20" t="s">
        <v>33</v>
      </c>
      <c r="M3644" s="26">
        <v>258.8</v>
      </c>
      <c r="N3644" s="2">
        <v>1</v>
      </c>
      <c r="O3644" s="26">
        <v>260.39</v>
      </c>
      <c r="P3644" s="26">
        <v>120</v>
      </c>
      <c r="Q3644" s="26">
        <v>0</v>
      </c>
      <c r="R3644" s="26">
        <v>44</v>
      </c>
      <c r="S3644" s="26">
        <v>1.59</v>
      </c>
      <c r="T3644" s="26">
        <v>14.31</v>
      </c>
      <c r="U3644" s="26">
        <v>60.8</v>
      </c>
      <c r="V3644" s="10">
        <v>0.2349</v>
      </c>
      <c r="W3644" s="1" t="s">
        <v>34</v>
      </c>
      <c r="X3644" s="3"/>
      <c r="Y3644" s="3"/>
      <c r="Z3644" s="5" t="s">
        <v>7980</v>
      </c>
      <c r="AA3644" s="5" t="str">
        <f>VLOOKUP(J3644, sku!B:C, 2, FALSE)</f>
        <v>Travessa Jeep - Slim - - - Renegade - 2016 A 2025 - Preto</v>
      </c>
      <c r="AB3644" s="3" t="str">
        <f>VLOOKUP(J3644, sku!B:BM, 64, FALSE)</f>
        <v>Fabricação</v>
      </c>
      <c r="AC3644" s="3" t="str">
        <f>LEFT(pedidos[[#This Row],[SKU]],3)</f>
        <v>XJP</v>
      </c>
      <c r="AD3644" s="36" t="str" cm="1">
        <f t="array" aca="1" ref="AD3644" ca="1">IFERROR(
  INDEX(
    montadora[Montadora],
    MATCH(TRUE,LEFT(J4057,NÚCARACT(montadora[SKU Parcial]))=montadora[SKU Parcial],0)
  ),
  ""
)</f>
        <v/>
      </c>
    </row>
    <row r="3645" spans="1:30" customFormat="1" x14ac:dyDescent="0.25">
      <c r="A3645" s="1" t="s">
        <v>7615</v>
      </c>
      <c r="B3645" s="1" t="s">
        <v>7616</v>
      </c>
      <c r="C3645" s="1" t="s">
        <v>7617</v>
      </c>
      <c r="D3645" s="1" t="s">
        <v>138</v>
      </c>
      <c r="E3645" s="1" t="s">
        <v>1705</v>
      </c>
      <c r="F3645" s="1" t="s">
        <v>1706</v>
      </c>
      <c r="G3645" s="6" t="s">
        <v>11227</v>
      </c>
      <c r="H3645" s="2" t="s">
        <v>30</v>
      </c>
      <c r="I3645" s="1" t="s">
        <v>31</v>
      </c>
      <c r="J3645" s="1" t="s">
        <v>1707</v>
      </c>
      <c r="K3645" s="4">
        <v>45782</v>
      </c>
      <c r="L3645" s="16" t="s">
        <v>11229</v>
      </c>
      <c r="M3645" s="26">
        <v>248.8</v>
      </c>
      <c r="N3645" s="2">
        <v>1</v>
      </c>
      <c r="O3645" s="26">
        <v>248.8</v>
      </c>
      <c r="P3645" s="26">
        <v>120</v>
      </c>
      <c r="Q3645" s="26">
        <v>18.93</v>
      </c>
      <c r="R3645" s="26">
        <v>29.86</v>
      </c>
      <c r="S3645" s="26">
        <v>0</v>
      </c>
      <c r="T3645" s="26">
        <v>22.45</v>
      </c>
      <c r="U3645" s="26">
        <v>57.56</v>
      </c>
      <c r="V3645" s="10">
        <v>0.23139999999999999</v>
      </c>
      <c r="W3645" s="1" t="s">
        <v>34</v>
      </c>
      <c r="X3645" s="3"/>
      <c r="Y3645" s="3"/>
      <c r="Z3645" s="5" t="s">
        <v>7980</v>
      </c>
      <c r="AA3645" s="5" t="str">
        <f>VLOOKUP(J3645, sku!B:C, 2, FALSE)</f>
        <v>Travessa Volkswagen - Slim - - - Saveiro Cross - 2010 A 2024 - Preto</v>
      </c>
      <c r="AB3645" s="3" t="str">
        <f>VLOOKUP(J3645, sku!B:BM, 64, FALSE)</f>
        <v>Fabricação</v>
      </c>
      <c r="AC3645" s="3" t="str">
        <f>LEFT(pedidos[[#This Row],[SKU]],3)</f>
        <v>XVW</v>
      </c>
      <c r="AD3645" s="36" t="str" cm="1">
        <f t="array" aca="1" ref="AD3645" ca="1">IFERROR(
  INDEX(
    montadora[Montadora],
    MATCH(TRUE,LEFT(#REF!,NÚCARACT(montadora[SKU Parcial]))=montadora[SKU Parcial],0)
  ),
  ""
)</f>
        <v/>
      </c>
    </row>
    <row r="3646" spans="1:30" customFormat="1" x14ac:dyDescent="0.25">
      <c r="A3646" s="1" t="s">
        <v>7618</v>
      </c>
      <c r="B3646" s="1" t="s">
        <v>36</v>
      </c>
      <c r="C3646" s="1" t="s">
        <v>7619</v>
      </c>
      <c r="D3646" s="1" t="s">
        <v>45</v>
      </c>
      <c r="E3646" s="1" t="s">
        <v>1705</v>
      </c>
      <c r="F3646" s="1" t="s">
        <v>1706</v>
      </c>
      <c r="G3646" s="6" t="s">
        <v>11227</v>
      </c>
      <c r="H3646" s="2" t="s">
        <v>30</v>
      </c>
      <c r="I3646" s="1" t="s">
        <v>31</v>
      </c>
      <c r="J3646" s="1" t="s">
        <v>1707</v>
      </c>
      <c r="K3646" s="4">
        <v>45785</v>
      </c>
      <c r="L3646" s="16" t="s">
        <v>11229</v>
      </c>
      <c r="M3646" s="26">
        <v>248.8</v>
      </c>
      <c r="N3646" s="2">
        <v>1</v>
      </c>
      <c r="O3646" s="26">
        <v>248.8</v>
      </c>
      <c r="P3646" s="26">
        <v>120</v>
      </c>
      <c r="Q3646" s="26">
        <v>18.93</v>
      </c>
      <c r="R3646" s="26">
        <v>29.86</v>
      </c>
      <c r="S3646" s="26">
        <v>0</v>
      </c>
      <c r="T3646" s="26">
        <v>22.45</v>
      </c>
      <c r="U3646" s="26">
        <v>57.56</v>
      </c>
      <c r="V3646" s="10">
        <v>0.23139999999999999</v>
      </c>
      <c r="W3646" s="1" t="s">
        <v>34</v>
      </c>
      <c r="X3646" s="3"/>
      <c r="Y3646" s="3"/>
      <c r="Z3646" s="5" t="s">
        <v>7980</v>
      </c>
      <c r="AA3646" s="5" t="str">
        <f>VLOOKUP(J3646, sku!B:C, 2, FALSE)</f>
        <v>Travessa Volkswagen - Slim - - - Saveiro Cross - 2010 A 2024 - Preto</v>
      </c>
      <c r="AB3646" s="3" t="str">
        <f>VLOOKUP(J3646, sku!B:BM, 64, FALSE)</f>
        <v>Fabricação</v>
      </c>
      <c r="AC3646" s="3" t="str">
        <f>LEFT(pedidos[[#This Row],[SKU]],3)</f>
        <v>XVW</v>
      </c>
      <c r="AD3646" s="36" t="str" cm="1">
        <f t="array" aca="1" ref="AD3646" ca="1">IFERROR(
  INDEX(
    montadora[Montadora],
    MATCH(TRUE,LEFT(#REF!,NÚCARACT(montadora[SKU Parcial]))=montadora[SKU Parcial],0)
  ),
  ""
)</f>
        <v/>
      </c>
    </row>
    <row r="3647" spans="1:30" customFormat="1" x14ac:dyDescent="0.25">
      <c r="A3647" s="1" t="s">
        <v>7695</v>
      </c>
      <c r="B3647" s="1" t="s">
        <v>36</v>
      </c>
      <c r="C3647" s="1" t="s">
        <v>7696</v>
      </c>
      <c r="D3647" s="1" t="s">
        <v>191</v>
      </c>
      <c r="E3647" s="1" t="s">
        <v>1655</v>
      </c>
      <c r="F3647" s="1" t="s">
        <v>561</v>
      </c>
      <c r="G3647" s="6" t="s">
        <v>11227</v>
      </c>
      <c r="H3647" s="2" t="s">
        <v>30</v>
      </c>
      <c r="I3647" s="1" t="s">
        <v>36</v>
      </c>
      <c r="J3647" s="1" t="s">
        <v>562</v>
      </c>
      <c r="K3647" s="4">
        <v>45779</v>
      </c>
      <c r="L3647" s="16" t="s">
        <v>11229</v>
      </c>
      <c r="M3647" s="26">
        <v>248.8</v>
      </c>
      <c r="N3647" s="2">
        <v>1</v>
      </c>
      <c r="O3647" s="26">
        <v>248.8</v>
      </c>
      <c r="P3647" s="26">
        <v>120</v>
      </c>
      <c r="Q3647" s="26">
        <v>18.93</v>
      </c>
      <c r="R3647" s="26">
        <v>29.86</v>
      </c>
      <c r="S3647" s="26">
        <v>0</v>
      </c>
      <c r="T3647" s="26">
        <v>24.95</v>
      </c>
      <c r="U3647" s="26">
        <v>55.06</v>
      </c>
      <c r="V3647" s="10">
        <v>0.2213</v>
      </c>
      <c r="W3647" s="1" t="s">
        <v>34</v>
      </c>
      <c r="X3647" s="3"/>
      <c r="Y3647" s="3"/>
      <c r="Z3647" s="5" t="s">
        <v>7980</v>
      </c>
      <c r="AA3647" s="5" t="str">
        <f>VLOOKUP(J3647, sku!B:C, 2, FALSE)</f>
        <v>Travessa Jeep - Slim - - - Renegade - 2016 A 2025 - Preto</v>
      </c>
      <c r="AB3647" s="3" t="str">
        <f>VLOOKUP(J3647, sku!B:BM, 64, FALSE)</f>
        <v>Fabricação</v>
      </c>
      <c r="AC3647" s="3" t="str">
        <f>LEFT(pedidos[[#This Row],[SKU]],3)</f>
        <v>XJP</v>
      </c>
      <c r="AD3647" s="36" t="str" cm="1">
        <f t="array" aca="1" ref="AD3647" ca="1">IFERROR(
  INDEX(
    montadora[Montadora],
    MATCH(TRUE,LEFT(J4058,NÚCARACT(montadora[SKU Parcial]))=montadora[SKU Parcial],0)
  ),
  ""
)</f>
        <v/>
      </c>
    </row>
    <row r="3648" spans="1:30" customFormat="1" x14ac:dyDescent="0.25">
      <c r="A3648" s="1" t="s">
        <v>7697</v>
      </c>
      <c r="B3648" s="1" t="s">
        <v>36</v>
      </c>
      <c r="C3648" s="1" t="s">
        <v>7698</v>
      </c>
      <c r="D3648" s="1" t="s">
        <v>534</v>
      </c>
      <c r="E3648" s="1" t="s">
        <v>279</v>
      </c>
      <c r="F3648" s="1" t="s">
        <v>280</v>
      </c>
      <c r="G3648" s="6" t="s">
        <v>11227</v>
      </c>
      <c r="H3648" s="2" t="s">
        <v>30</v>
      </c>
      <c r="I3648" s="1" t="s">
        <v>31</v>
      </c>
      <c r="J3648" s="1" t="s">
        <v>281</v>
      </c>
      <c r="K3648" s="4">
        <v>45779</v>
      </c>
      <c r="L3648" s="16" t="s">
        <v>11229</v>
      </c>
      <c r="M3648" s="26">
        <v>248.8</v>
      </c>
      <c r="N3648" s="2">
        <v>1</v>
      </c>
      <c r="O3648" s="26">
        <v>281.05</v>
      </c>
      <c r="P3648" s="26">
        <v>120</v>
      </c>
      <c r="Q3648" s="26">
        <v>18.93</v>
      </c>
      <c r="R3648" s="26">
        <v>29.86</v>
      </c>
      <c r="S3648" s="26">
        <v>32.25</v>
      </c>
      <c r="T3648" s="26">
        <v>24.95</v>
      </c>
      <c r="U3648" s="26">
        <v>55.06</v>
      </c>
      <c r="V3648" s="10">
        <v>0.2213</v>
      </c>
      <c r="W3648" s="1" t="s">
        <v>34</v>
      </c>
      <c r="X3648" s="3"/>
      <c r="Y3648" s="3"/>
      <c r="Z3648" s="5" t="s">
        <v>7980</v>
      </c>
      <c r="AA3648" s="5" t="str">
        <f>VLOOKUP(J3648, sku!B:C, 2, FALSE)</f>
        <v>Travessa Fiat - Slim - - - Strada Endurance Freedom Volcano - 2020+ - Preto</v>
      </c>
      <c r="AB3648" s="3" t="str">
        <f>VLOOKUP(J3648, sku!B:BM, 64, FALSE)</f>
        <v>Fabricação</v>
      </c>
      <c r="AC3648" s="3" t="str">
        <f>LEFT(pedidos[[#This Row],[SKU]],3)</f>
        <v>XFI</v>
      </c>
      <c r="AD3648" s="36" t="str" cm="1">
        <f t="array" aca="1" ref="AD3648" ca="1">IFERROR(
  INDEX(
    montadora[Montadora],
    MATCH(TRUE,LEFT(J4059,NÚCARACT(montadora[SKU Parcial]))=montadora[SKU Parcial],0)
  ),
  ""
)</f>
        <v/>
      </c>
    </row>
    <row r="3649" spans="1:30" customFormat="1" x14ac:dyDescent="0.25">
      <c r="A3649" s="1" t="s">
        <v>7699</v>
      </c>
      <c r="B3649" s="1" t="s">
        <v>7700</v>
      </c>
      <c r="C3649" s="1" t="s">
        <v>199</v>
      </c>
      <c r="D3649" s="1" t="s">
        <v>38</v>
      </c>
      <c r="E3649" s="1" t="s">
        <v>3097</v>
      </c>
      <c r="F3649" s="1" t="s">
        <v>561</v>
      </c>
      <c r="G3649" s="6" t="s">
        <v>11227</v>
      </c>
      <c r="H3649" s="2" t="s">
        <v>30</v>
      </c>
      <c r="I3649" s="1" t="s">
        <v>31</v>
      </c>
      <c r="J3649" s="1" t="s">
        <v>562</v>
      </c>
      <c r="K3649" s="4">
        <v>45785</v>
      </c>
      <c r="L3649" s="16" t="s">
        <v>11229</v>
      </c>
      <c r="M3649" s="26">
        <v>248.8</v>
      </c>
      <c r="N3649" s="2">
        <v>1</v>
      </c>
      <c r="O3649" s="26">
        <v>248.8</v>
      </c>
      <c r="P3649" s="26">
        <v>120</v>
      </c>
      <c r="Q3649" s="26">
        <v>18.93</v>
      </c>
      <c r="R3649" s="26">
        <v>29.86</v>
      </c>
      <c r="S3649" s="26">
        <v>0</v>
      </c>
      <c r="T3649" s="26">
        <v>24.95</v>
      </c>
      <c r="U3649" s="26">
        <v>55.06</v>
      </c>
      <c r="V3649" s="10">
        <v>0.2213</v>
      </c>
      <c r="W3649" s="1" t="s">
        <v>34</v>
      </c>
      <c r="X3649" s="3"/>
      <c r="Y3649" s="3"/>
      <c r="Z3649" s="5" t="s">
        <v>7980</v>
      </c>
      <c r="AA3649" s="5" t="str">
        <f>VLOOKUP(J3649, sku!B:C, 2, FALSE)</f>
        <v>Travessa Jeep - Slim - - - Renegade - 2016 A 2025 - Preto</v>
      </c>
      <c r="AB3649" s="3" t="str">
        <f>VLOOKUP(J3649, sku!B:BM, 64, FALSE)</f>
        <v>Fabricação</v>
      </c>
      <c r="AC3649" s="3" t="str">
        <f>LEFT(pedidos[[#This Row],[SKU]],3)</f>
        <v>XJP</v>
      </c>
      <c r="AD3649" s="36" t="str" cm="1">
        <f t="array" aca="1" ref="AD3649" ca="1">IFERROR(
  INDEX(
    montadora[Montadora],
    MATCH(TRUE,LEFT(J4060,NÚCARACT(montadora[SKU Parcial]))=montadora[SKU Parcial],0)
  ),
  ""
)</f>
        <v/>
      </c>
    </row>
    <row r="3650" spans="1:30" customFormat="1" x14ac:dyDescent="0.25">
      <c r="A3650" s="1" t="s">
        <v>7727</v>
      </c>
      <c r="B3650" s="1" t="s">
        <v>7728</v>
      </c>
      <c r="C3650" s="1" t="s">
        <v>829</v>
      </c>
      <c r="D3650" s="1" t="s">
        <v>27</v>
      </c>
      <c r="E3650" s="1" t="s">
        <v>4721</v>
      </c>
      <c r="F3650" s="1" t="s">
        <v>4722</v>
      </c>
      <c r="G3650" s="6" t="s">
        <v>11227</v>
      </c>
      <c r="H3650" s="2" t="s">
        <v>47</v>
      </c>
      <c r="I3650" s="1" t="s">
        <v>31</v>
      </c>
      <c r="J3650" s="1" t="s">
        <v>281</v>
      </c>
      <c r="K3650" s="4">
        <v>45782</v>
      </c>
      <c r="L3650" s="16" t="s">
        <v>11229</v>
      </c>
      <c r="M3650" s="26">
        <v>264.8</v>
      </c>
      <c r="N3650" s="2">
        <v>1</v>
      </c>
      <c r="O3650" s="26">
        <v>264.8</v>
      </c>
      <c r="P3650" s="26">
        <v>120</v>
      </c>
      <c r="Q3650" s="26">
        <v>20.149999999999999</v>
      </c>
      <c r="R3650" s="26">
        <v>45.02</v>
      </c>
      <c r="S3650" s="26">
        <v>0</v>
      </c>
      <c r="T3650" s="26">
        <v>24.95</v>
      </c>
      <c r="U3650" s="26">
        <v>54.68</v>
      </c>
      <c r="V3650" s="10">
        <v>0.20649999999999999</v>
      </c>
      <c r="W3650" s="1" t="s">
        <v>34</v>
      </c>
      <c r="X3650" s="3"/>
      <c r="Y3650" s="3"/>
      <c r="Z3650" s="5" t="s">
        <v>7980</v>
      </c>
      <c r="AA3650" s="5" t="str">
        <f>VLOOKUP(J3650, sku!B:C, 2, FALSE)</f>
        <v>Travessa Fiat - Slim - - - Strada Endurance Freedom Volcano - 2020+ - Preto</v>
      </c>
      <c r="AB3650" s="3" t="str">
        <f>VLOOKUP(J3650, sku!B:BM, 64, FALSE)</f>
        <v>Fabricação</v>
      </c>
      <c r="AC3650" s="3" t="str">
        <f>LEFT(pedidos[[#This Row],[SKU]],3)</f>
        <v>XFI</v>
      </c>
      <c r="AD3650" s="36" t="str" cm="1">
        <f t="array" aca="1" ref="AD3650" ca="1">IFERROR(
  INDEX(
    montadora[Montadora],
    MATCH(TRUE,LEFT(J4061,NÚCARACT(montadora[SKU Parcial]))=montadora[SKU Parcial],0)
  ),
  ""
)</f>
        <v/>
      </c>
    </row>
    <row r="3651" spans="1:30" customFormat="1" x14ac:dyDescent="0.25">
      <c r="A3651" s="1" t="s">
        <v>7739</v>
      </c>
      <c r="B3651" s="1" t="s">
        <v>7740</v>
      </c>
      <c r="C3651" s="1" t="s">
        <v>2230</v>
      </c>
      <c r="D3651" s="1" t="s">
        <v>319</v>
      </c>
      <c r="E3651" s="1" t="s">
        <v>6836</v>
      </c>
      <c r="F3651" s="1" t="s">
        <v>550</v>
      </c>
      <c r="G3651" s="6" t="s">
        <v>11227</v>
      </c>
      <c r="H3651" s="2" t="s">
        <v>47</v>
      </c>
      <c r="I3651" s="1" t="s">
        <v>31</v>
      </c>
      <c r="J3651" s="1" t="s">
        <v>72</v>
      </c>
      <c r="K3651" s="4">
        <v>45778</v>
      </c>
      <c r="L3651" s="16" t="s">
        <v>11229</v>
      </c>
      <c r="M3651" s="26">
        <v>258.8</v>
      </c>
      <c r="N3651" s="2">
        <v>1</v>
      </c>
      <c r="O3651" s="26">
        <v>258.8</v>
      </c>
      <c r="P3651" s="26">
        <v>120</v>
      </c>
      <c r="Q3651" s="26">
        <v>19.690000000000001</v>
      </c>
      <c r="R3651" s="26">
        <v>44</v>
      </c>
      <c r="S3651" s="26">
        <v>0</v>
      </c>
      <c r="T3651" s="26">
        <v>23.45</v>
      </c>
      <c r="U3651" s="26">
        <v>51.66</v>
      </c>
      <c r="V3651" s="10">
        <v>0.1996</v>
      </c>
      <c r="W3651" s="1" t="s">
        <v>34</v>
      </c>
      <c r="X3651" s="3"/>
      <c r="Y3651" s="3"/>
      <c r="Z3651" s="5" t="s">
        <v>7980</v>
      </c>
      <c r="AA3651" s="5" t="str">
        <f>VLOOKUP(J3651, sku!B:C, 2, FALSE)</f>
        <v>Travessa Chevrolet - Slim - - - Tracker - 2020 A 2024 - Preto</v>
      </c>
      <c r="AB3651" s="3" t="str">
        <f>VLOOKUP(J3651, sku!B:BM, 64, FALSE)</f>
        <v>Fabricação</v>
      </c>
      <c r="AC3651" s="3" t="str">
        <f>LEFT(pedidos[[#This Row],[SKU]],3)</f>
        <v>XGM</v>
      </c>
      <c r="AD3651" s="36" t="str" cm="1">
        <f t="array" aca="1" ref="AD3651" ca="1">IFERROR(
  INDEX(
    montadora[Montadora],
    MATCH(TRUE,LEFT(J4062,NÚCARACT(montadora[SKU Parcial]))=montadora[SKU Parcial],0)
  ),
  ""
)</f>
        <v/>
      </c>
    </row>
    <row r="3652" spans="1:30" customFormat="1" x14ac:dyDescent="0.25">
      <c r="A3652" s="1" t="s">
        <v>7741</v>
      </c>
      <c r="B3652" s="1" t="s">
        <v>36</v>
      </c>
      <c r="C3652" s="1" t="s">
        <v>460</v>
      </c>
      <c r="D3652" s="1" t="s">
        <v>27</v>
      </c>
      <c r="E3652" s="1" t="s">
        <v>2044</v>
      </c>
      <c r="F3652" s="1" t="s">
        <v>561</v>
      </c>
      <c r="G3652" s="6" t="s">
        <v>11227</v>
      </c>
      <c r="H3652" s="2" t="s">
        <v>47</v>
      </c>
      <c r="I3652" s="1" t="s">
        <v>31</v>
      </c>
      <c r="J3652" s="1" t="s">
        <v>562</v>
      </c>
      <c r="K3652" s="4">
        <v>45779</v>
      </c>
      <c r="L3652" s="16" t="s">
        <v>11229</v>
      </c>
      <c r="M3652" s="26">
        <v>258.8</v>
      </c>
      <c r="N3652" s="2">
        <v>1</v>
      </c>
      <c r="O3652" s="26">
        <v>258.8</v>
      </c>
      <c r="P3652" s="26">
        <v>120</v>
      </c>
      <c r="Q3652" s="26">
        <v>19.690000000000001</v>
      </c>
      <c r="R3652" s="26">
        <v>44</v>
      </c>
      <c r="S3652" s="26">
        <v>0</v>
      </c>
      <c r="T3652" s="26">
        <v>23.45</v>
      </c>
      <c r="U3652" s="26">
        <v>51.66</v>
      </c>
      <c r="V3652" s="10">
        <v>0.1996</v>
      </c>
      <c r="W3652" s="1" t="s">
        <v>34</v>
      </c>
      <c r="X3652" s="3"/>
      <c r="Y3652" s="3"/>
      <c r="Z3652" s="5" t="s">
        <v>7980</v>
      </c>
      <c r="AA3652" s="5" t="str">
        <f>VLOOKUP(J3652, sku!B:C, 2, FALSE)</f>
        <v>Travessa Jeep - Slim - - - Renegade - 2016 A 2025 - Preto</v>
      </c>
      <c r="AB3652" s="3" t="str">
        <f>VLOOKUP(J3652, sku!B:BM, 64, FALSE)</f>
        <v>Fabricação</v>
      </c>
      <c r="AC3652" s="3" t="str">
        <f>LEFT(pedidos[[#This Row],[SKU]],3)</f>
        <v>XJP</v>
      </c>
      <c r="AD3652" s="36" t="str" cm="1">
        <f t="array" aca="1" ref="AD3652" ca="1">IFERROR(
  INDEX(
    montadora[Montadora],
    MATCH(TRUE,LEFT(J4063,NÚCARACT(montadora[SKU Parcial]))=montadora[SKU Parcial],0)
  ),
  ""
)</f>
        <v/>
      </c>
    </row>
    <row r="3653" spans="1:30" customFormat="1" x14ac:dyDescent="0.25">
      <c r="A3653" s="1" t="s">
        <v>7742</v>
      </c>
      <c r="B3653" s="1" t="s">
        <v>7743</v>
      </c>
      <c r="C3653" s="1" t="s">
        <v>2281</v>
      </c>
      <c r="D3653" s="1" t="s">
        <v>45</v>
      </c>
      <c r="E3653" s="1" t="s">
        <v>6836</v>
      </c>
      <c r="F3653" s="1" t="s">
        <v>550</v>
      </c>
      <c r="G3653" s="6" t="s">
        <v>11227</v>
      </c>
      <c r="H3653" s="2" t="s">
        <v>47</v>
      </c>
      <c r="I3653" s="1" t="s">
        <v>31</v>
      </c>
      <c r="J3653" s="1" t="s">
        <v>72</v>
      </c>
      <c r="K3653" s="4">
        <v>45781</v>
      </c>
      <c r="L3653" s="16" t="s">
        <v>11229</v>
      </c>
      <c r="M3653" s="26">
        <v>258.8</v>
      </c>
      <c r="N3653" s="2">
        <v>1</v>
      </c>
      <c r="O3653" s="26">
        <v>258.8</v>
      </c>
      <c r="P3653" s="26">
        <v>120</v>
      </c>
      <c r="Q3653" s="26">
        <v>19.690000000000001</v>
      </c>
      <c r="R3653" s="26">
        <v>44</v>
      </c>
      <c r="S3653" s="26">
        <v>0</v>
      </c>
      <c r="T3653" s="26">
        <v>23.45</v>
      </c>
      <c r="U3653" s="26">
        <v>51.66</v>
      </c>
      <c r="V3653" s="10">
        <v>0.1996</v>
      </c>
      <c r="W3653" s="1" t="s">
        <v>89</v>
      </c>
      <c r="X3653" s="3"/>
      <c r="Y3653" s="3"/>
      <c r="Z3653" s="5" t="s">
        <v>7980</v>
      </c>
      <c r="AA3653" s="5" t="str">
        <f>VLOOKUP(J3653, sku!B:C, 2, FALSE)</f>
        <v>Travessa Chevrolet - Slim - - - Tracker - 2020 A 2024 - Preto</v>
      </c>
      <c r="AB3653" s="3" t="str">
        <f>VLOOKUP(J3653, sku!B:BM, 64, FALSE)</f>
        <v>Fabricação</v>
      </c>
      <c r="AC3653" s="3" t="str">
        <f>LEFT(pedidos[[#This Row],[SKU]],3)</f>
        <v>XGM</v>
      </c>
      <c r="AD3653" s="36" t="str" cm="1">
        <f t="array" aca="1" ref="AD3653" ca="1">IFERROR(
  INDEX(
    montadora[Montadora],
    MATCH(TRUE,LEFT(J4064,NÚCARACT(montadora[SKU Parcial]))=montadora[SKU Parcial],0)
  ),
  ""
)</f>
        <v/>
      </c>
    </row>
    <row r="3654" spans="1:30" customFormat="1" x14ac:dyDescent="0.25">
      <c r="A3654" s="1" t="s">
        <v>7744</v>
      </c>
      <c r="B3654" s="1" t="s">
        <v>7745</v>
      </c>
      <c r="C3654" s="1" t="s">
        <v>7746</v>
      </c>
      <c r="D3654" s="1" t="s">
        <v>658</v>
      </c>
      <c r="E3654" s="1" t="s">
        <v>6836</v>
      </c>
      <c r="F3654" s="1" t="s">
        <v>550</v>
      </c>
      <c r="G3654" s="6" t="s">
        <v>11227</v>
      </c>
      <c r="H3654" s="2" t="s">
        <v>47</v>
      </c>
      <c r="I3654" s="1" t="s">
        <v>31</v>
      </c>
      <c r="J3654" s="1" t="s">
        <v>72</v>
      </c>
      <c r="K3654" s="4">
        <v>45785</v>
      </c>
      <c r="L3654" s="16" t="s">
        <v>11229</v>
      </c>
      <c r="M3654" s="26">
        <v>258.8</v>
      </c>
      <c r="N3654" s="2">
        <v>1</v>
      </c>
      <c r="O3654" s="26">
        <v>258.8</v>
      </c>
      <c r="P3654" s="26">
        <v>120</v>
      </c>
      <c r="Q3654" s="26">
        <v>19.690000000000001</v>
      </c>
      <c r="R3654" s="26">
        <v>44</v>
      </c>
      <c r="S3654" s="26">
        <v>0</v>
      </c>
      <c r="T3654" s="26">
        <v>23.45</v>
      </c>
      <c r="U3654" s="26">
        <v>51.66</v>
      </c>
      <c r="V3654" s="10">
        <v>0.1996</v>
      </c>
      <c r="W3654" s="1" t="s">
        <v>34</v>
      </c>
      <c r="X3654" s="3"/>
      <c r="Y3654" s="3"/>
      <c r="Z3654" s="5" t="s">
        <v>7980</v>
      </c>
      <c r="AA3654" s="5" t="str">
        <f>VLOOKUP(J3654, sku!B:C, 2, FALSE)</f>
        <v>Travessa Chevrolet - Slim - - - Tracker - 2020 A 2024 - Preto</v>
      </c>
      <c r="AB3654" s="3" t="str">
        <f>VLOOKUP(J3654, sku!B:BM, 64, FALSE)</f>
        <v>Fabricação</v>
      </c>
      <c r="AC3654" s="3" t="str">
        <f>LEFT(pedidos[[#This Row],[SKU]],3)</f>
        <v>XGM</v>
      </c>
      <c r="AD3654" s="36" t="str" cm="1">
        <f t="array" aca="1" ref="AD3654" ca="1">IFERROR(
  INDEX(
    montadora[Montadora],
    MATCH(TRUE,LEFT(J4065,NÚCARACT(montadora[SKU Parcial]))=montadora[SKU Parcial],0)
  ),
  ""
)</f>
        <v/>
      </c>
    </row>
    <row r="3655" spans="1:30" customFormat="1" x14ac:dyDescent="0.25">
      <c r="A3655" s="1" t="s">
        <v>5303</v>
      </c>
      <c r="B3655" s="1" t="s">
        <v>5304</v>
      </c>
      <c r="C3655" s="1" t="s">
        <v>520</v>
      </c>
      <c r="D3655" s="1" t="s">
        <v>27</v>
      </c>
      <c r="E3655" s="1" t="s">
        <v>5305</v>
      </c>
      <c r="F3655" s="1" t="s">
        <v>5306</v>
      </c>
      <c r="G3655" s="6" t="s">
        <v>11227</v>
      </c>
      <c r="H3655" s="2" t="s">
        <v>47</v>
      </c>
      <c r="I3655" s="1" t="s">
        <v>31</v>
      </c>
      <c r="J3655" s="1" t="s">
        <v>5307</v>
      </c>
      <c r="K3655" s="4">
        <v>45833</v>
      </c>
      <c r="L3655" s="16" t="s">
        <v>11229</v>
      </c>
      <c r="M3655" s="26">
        <v>338</v>
      </c>
      <c r="N3655" s="2">
        <v>1</v>
      </c>
      <c r="O3655" s="26">
        <v>338</v>
      </c>
      <c r="P3655" s="26">
        <v>120</v>
      </c>
      <c r="Q3655" s="26">
        <v>27.78</v>
      </c>
      <c r="R3655" s="26">
        <v>57.46</v>
      </c>
      <c r="S3655" s="26">
        <v>0</v>
      </c>
      <c r="T3655" s="26">
        <v>65.95</v>
      </c>
      <c r="U3655" s="26">
        <v>66.81</v>
      </c>
      <c r="V3655" s="10">
        <v>0.19769999999999999</v>
      </c>
      <c r="W3655" s="1" t="s">
        <v>34</v>
      </c>
      <c r="X3655" s="3"/>
      <c r="Y3655" s="3"/>
      <c r="Z3655" s="5" t="s">
        <v>7980</v>
      </c>
      <c r="AA3655" s="5" t="str">
        <f>VLOOKUP(J3655, sku!B:C, 2, FALSE)</f>
        <v>Travessa Toyota - Smart - - - RAV4 - Até 2013 - Preto</v>
      </c>
      <c r="AB3655" s="3" t="str">
        <f>VLOOKUP(J3655, sku!B:BM, 64, FALSE)</f>
        <v>Fabricação</v>
      </c>
      <c r="AC3655" s="3" t="str">
        <f>LEFT(pedidos[[#This Row],[SKU]],3)</f>
        <v>XTO</v>
      </c>
      <c r="AD3655" s="36" t="str" cm="1">
        <f t="array" aca="1" ref="AD3655" ca="1">IFERROR(
  INDEX(
    montadora[Montadora],
    MATCH(TRUE,LEFT(#REF!,NÚCARACT(montadora[SKU Parcial]))=montadora[SKU Parcial],0)
  ),
  ""
)</f>
        <v/>
      </c>
    </row>
    <row r="3656" spans="1:30" customFormat="1" x14ac:dyDescent="0.25">
      <c r="A3656" s="1" t="s">
        <v>7767</v>
      </c>
      <c r="B3656" s="1" t="s">
        <v>36</v>
      </c>
      <c r="C3656" s="1" t="s">
        <v>681</v>
      </c>
      <c r="D3656" s="1" t="s">
        <v>138</v>
      </c>
      <c r="E3656" s="1" t="s">
        <v>2040</v>
      </c>
      <c r="F3656" s="1" t="s">
        <v>1706</v>
      </c>
      <c r="G3656" s="6" t="s">
        <v>11227</v>
      </c>
      <c r="H3656" s="2" t="s">
        <v>47</v>
      </c>
      <c r="I3656" s="1" t="s">
        <v>31</v>
      </c>
      <c r="J3656" s="1" t="s">
        <v>1707</v>
      </c>
      <c r="K3656" s="4">
        <v>45778</v>
      </c>
      <c r="L3656" s="16" t="s">
        <v>11229</v>
      </c>
      <c r="M3656" s="26">
        <v>258.8</v>
      </c>
      <c r="N3656" s="2">
        <v>1</v>
      </c>
      <c r="O3656" s="26">
        <v>258.8</v>
      </c>
      <c r="P3656" s="26">
        <v>120</v>
      </c>
      <c r="Q3656" s="26">
        <v>19.690000000000001</v>
      </c>
      <c r="R3656" s="26">
        <v>44</v>
      </c>
      <c r="S3656" s="26">
        <v>0</v>
      </c>
      <c r="T3656" s="26">
        <v>24.95</v>
      </c>
      <c r="U3656" s="26">
        <v>50.16</v>
      </c>
      <c r="V3656" s="10">
        <v>0.1938</v>
      </c>
      <c r="W3656" s="1" t="s">
        <v>34</v>
      </c>
      <c r="X3656" s="3"/>
      <c r="Y3656" s="3"/>
      <c r="Z3656" s="5" t="s">
        <v>7980</v>
      </c>
      <c r="AA3656" s="5" t="str">
        <f>VLOOKUP(J3656, sku!B:C, 2, FALSE)</f>
        <v>Travessa Volkswagen - Slim - - - Saveiro Cross - 2010 A 2024 - Preto</v>
      </c>
      <c r="AB3656" s="3" t="str">
        <f>VLOOKUP(J3656, sku!B:BM, 64, FALSE)</f>
        <v>Fabricação</v>
      </c>
      <c r="AC3656" s="3" t="str">
        <f>LEFT(pedidos[[#This Row],[SKU]],3)</f>
        <v>XVW</v>
      </c>
      <c r="AD3656" s="36" t="str" cm="1">
        <f t="array" aca="1" ref="AD3656" ca="1">IFERROR(
  INDEX(
    montadora[Montadora],
    MATCH(TRUE,LEFT(#REF!,NÚCARACT(montadora[SKU Parcial]))=montadora[SKU Parcial],0)
  ),
  ""
)</f>
        <v/>
      </c>
    </row>
    <row r="3657" spans="1:30" customFormat="1" x14ac:dyDescent="0.25">
      <c r="A3657" s="1" t="s">
        <v>7768</v>
      </c>
      <c r="B3657" s="1" t="s">
        <v>36</v>
      </c>
      <c r="C3657" s="1" t="s">
        <v>322</v>
      </c>
      <c r="D3657" s="1" t="s">
        <v>319</v>
      </c>
      <c r="E3657" s="1" t="s">
        <v>2040</v>
      </c>
      <c r="F3657" s="1" t="s">
        <v>1706</v>
      </c>
      <c r="G3657" s="6" t="s">
        <v>11227</v>
      </c>
      <c r="H3657" s="2" t="s">
        <v>47</v>
      </c>
      <c r="I3657" s="1" t="s">
        <v>36</v>
      </c>
      <c r="J3657" s="1" t="s">
        <v>1707</v>
      </c>
      <c r="K3657" s="4">
        <v>45778</v>
      </c>
      <c r="L3657" s="16" t="s">
        <v>11229</v>
      </c>
      <c r="M3657" s="26">
        <v>258.8</v>
      </c>
      <c r="N3657" s="2">
        <v>1</v>
      </c>
      <c r="O3657" s="26">
        <v>258.8</v>
      </c>
      <c r="P3657" s="26">
        <v>120</v>
      </c>
      <c r="Q3657" s="26">
        <v>19.690000000000001</v>
      </c>
      <c r="R3657" s="26">
        <v>44</v>
      </c>
      <c r="S3657" s="26">
        <v>0</v>
      </c>
      <c r="T3657" s="26">
        <v>24.95</v>
      </c>
      <c r="U3657" s="26">
        <v>50.16</v>
      </c>
      <c r="V3657" s="10">
        <v>0.1938</v>
      </c>
      <c r="W3657" s="1" t="s">
        <v>34</v>
      </c>
      <c r="X3657" s="3"/>
      <c r="Y3657" s="3"/>
      <c r="Z3657" s="5" t="s">
        <v>7980</v>
      </c>
      <c r="AA3657" s="5" t="str">
        <f>VLOOKUP(J3657, sku!B:C, 2, FALSE)</f>
        <v>Travessa Volkswagen - Slim - - - Saveiro Cross - 2010 A 2024 - Preto</v>
      </c>
      <c r="AB3657" s="3" t="str">
        <f>VLOOKUP(J3657, sku!B:BM, 64, FALSE)</f>
        <v>Fabricação</v>
      </c>
      <c r="AC3657" s="3" t="str">
        <f>LEFT(pedidos[[#This Row],[SKU]],3)</f>
        <v>XVW</v>
      </c>
      <c r="AD3657" s="36" t="str" cm="1">
        <f t="array" aca="1" ref="AD3657" ca="1">IFERROR(
  INDEX(
    montadora[Montadora],
    MATCH(TRUE,LEFT(#REF!,NÚCARACT(montadora[SKU Parcial]))=montadora[SKU Parcial],0)
  ),
  ""
)</f>
        <v/>
      </c>
    </row>
    <row r="3658" spans="1:30" customFormat="1" x14ac:dyDescent="0.25">
      <c r="A3658" s="1" t="s">
        <v>7769</v>
      </c>
      <c r="B3658" s="1" t="s">
        <v>36</v>
      </c>
      <c r="C3658" s="1" t="s">
        <v>7770</v>
      </c>
      <c r="D3658" s="1" t="s">
        <v>27</v>
      </c>
      <c r="E3658" s="1" t="s">
        <v>2040</v>
      </c>
      <c r="F3658" s="1" t="s">
        <v>1706</v>
      </c>
      <c r="G3658" s="6" t="s">
        <v>11227</v>
      </c>
      <c r="H3658" s="2" t="s">
        <v>47</v>
      </c>
      <c r="I3658" s="1" t="s">
        <v>31</v>
      </c>
      <c r="J3658" s="1" t="s">
        <v>1707</v>
      </c>
      <c r="K3658" s="4">
        <v>45780</v>
      </c>
      <c r="L3658" s="16" t="s">
        <v>11229</v>
      </c>
      <c r="M3658" s="26">
        <v>258.8</v>
      </c>
      <c r="N3658" s="2">
        <v>1</v>
      </c>
      <c r="O3658" s="26">
        <v>258.8</v>
      </c>
      <c r="P3658" s="26">
        <v>120</v>
      </c>
      <c r="Q3658" s="26">
        <v>19.690000000000001</v>
      </c>
      <c r="R3658" s="26">
        <v>44</v>
      </c>
      <c r="S3658" s="26">
        <v>0</v>
      </c>
      <c r="T3658" s="26">
        <v>24.95</v>
      </c>
      <c r="U3658" s="26">
        <v>50.16</v>
      </c>
      <c r="V3658" s="10">
        <v>0.1938</v>
      </c>
      <c r="W3658" s="1" t="s">
        <v>34</v>
      </c>
      <c r="X3658" s="3"/>
      <c r="Y3658" s="3"/>
      <c r="Z3658" s="5" t="s">
        <v>7980</v>
      </c>
      <c r="AA3658" s="5" t="str">
        <f>VLOOKUP(J3658, sku!B:C, 2, FALSE)</f>
        <v>Travessa Volkswagen - Slim - - - Saveiro Cross - 2010 A 2024 - Preto</v>
      </c>
      <c r="AB3658" s="3" t="str">
        <f>VLOOKUP(J3658, sku!B:BM, 64, FALSE)</f>
        <v>Fabricação</v>
      </c>
      <c r="AC3658" s="3" t="str">
        <f>LEFT(pedidos[[#This Row],[SKU]],3)</f>
        <v>XVW</v>
      </c>
      <c r="AD3658" s="36" t="str" cm="1">
        <f t="array" aca="1" ref="AD3658" ca="1">IFERROR(
  INDEX(
    montadora[Montadora],
    MATCH(TRUE,LEFT(#REF!,NÚCARACT(montadora[SKU Parcial]))=montadora[SKU Parcial],0)
  ),
  ""
)</f>
        <v/>
      </c>
    </row>
    <row r="3659" spans="1:30" customFormat="1" x14ac:dyDescent="0.25">
      <c r="A3659" s="1" t="s">
        <v>7771</v>
      </c>
      <c r="B3659" s="1" t="s">
        <v>36</v>
      </c>
      <c r="C3659" s="1" t="s">
        <v>322</v>
      </c>
      <c r="D3659" s="1" t="s">
        <v>617</v>
      </c>
      <c r="E3659" s="1" t="s">
        <v>560</v>
      </c>
      <c r="F3659" s="1" t="s">
        <v>561</v>
      </c>
      <c r="G3659" s="6" t="s">
        <v>11227</v>
      </c>
      <c r="H3659" s="2" t="s">
        <v>47</v>
      </c>
      <c r="I3659" s="1" t="s">
        <v>36</v>
      </c>
      <c r="J3659" s="1" t="s">
        <v>562</v>
      </c>
      <c r="K3659" s="4">
        <v>45783</v>
      </c>
      <c r="L3659" s="16" t="s">
        <v>11229</v>
      </c>
      <c r="M3659" s="26">
        <v>258.8</v>
      </c>
      <c r="N3659" s="2">
        <v>1</v>
      </c>
      <c r="O3659" s="26">
        <v>258.8</v>
      </c>
      <c r="P3659" s="26">
        <v>120</v>
      </c>
      <c r="Q3659" s="26">
        <v>19.690000000000001</v>
      </c>
      <c r="R3659" s="26">
        <v>44</v>
      </c>
      <c r="S3659" s="26">
        <v>0</v>
      </c>
      <c r="T3659" s="26">
        <v>24.95</v>
      </c>
      <c r="U3659" s="26">
        <v>50.16</v>
      </c>
      <c r="V3659" s="10">
        <v>0.1938</v>
      </c>
      <c r="W3659" s="1" t="s">
        <v>34</v>
      </c>
      <c r="X3659" s="3"/>
      <c r="Y3659" s="3"/>
      <c r="Z3659" s="5" t="s">
        <v>7980</v>
      </c>
      <c r="AA3659" s="5" t="str">
        <f>VLOOKUP(J3659, sku!B:C, 2, FALSE)</f>
        <v>Travessa Jeep - Slim - - - Renegade - 2016 A 2025 - Preto</v>
      </c>
      <c r="AB3659" s="3" t="str">
        <f>VLOOKUP(J3659, sku!B:BM, 64, FALSE)</f>
        <v>Fabricação</v>
      </c>
      <c r="AC3659" s="3" t="str">
        <f>LEFT(pedidos[[#This Row],[SKU]],3)</f>
        <v>XJP</v>
      </c>
      <c r="AD3659" s="36" t="str" cm="1">
        <f t="array" aca="1" ref="AD3659" ca="1">IFERROR(
  INDEX(
    montadora[Montadora],
    MATCH(TRUE,LEFT(J4066,NÚCARACT(montadora[SKU Parcial]))=montadora[SKU Parcial],0)
  ),
  ""
)</f>
        <v/>
      </c>
    </row>
    <row r="3660" spans="1:30" customFormat="1" x14ac:dyDescent="0.25">
      <c r="A3660" s="1" t="s">
        <v>7772</v>
      </c>
      <c r="B3660" s="1" t="s">
        <v>36</v>
      </c>
      <c r="C3660" s="1" t="s">
        <v>7773</v>
      </c>
      <c r="D3660" s="1" t="s">
        <v>27</v>
      </c>
      <c r="E3660" s="1" t="s">
        <v>493</v>
      </c>
      <c r="F3660" s="1" t="s">
        <v>494</v>
      </c>
      <c r="G3660" s="6" t="s">
        <v>11227</v>
      </c>
      <c r="H3660" s="2" t="s">
        <v>47</v>
      </c>
      <c r="I3660" s="1" t="s">
        <v>31</v>
      </c>
      <c r="J3660" s="1" t="s">
        <v>4714</v>
      </c>
      <c r="K3660" s="4">
        <v>45784</v>
      </c>
      <c r="L3660" s="16" t="s">
        <v>11229</v>
      </c>
      <c r="M3660" s="26">
        <v>258.8</v>
      </c>
      <c r="N3660" s="2">
        <v>1</v>
      </c>
      <c r="O3660" s="26">
        <v>258.8</v>
      </c>
      <c r="P3660" s="26">
        <v>120</v>
      </c>
      <c r="Q3660" s="26">
        <v>19.690000000000001</v>
      </c>
      <c r="R3660" s="26">
        <v>44</v>
      </c>
      <c r="S3660" s="26">
        <v>0</v>
      </c>
      <c r="T3660" s="26">
        <v>24.95</v>
      </c>
      <c r="U3660" s="26">
        <v>50.16</v>
      </c>
      <c r="V3660" s="10">
        <v>0.1938</v>
      </c>
      <c r="W3660" s="1" t="s">
        <v>34</v>
      </c>
      <c r="X3660" s="3"/>
      <c r="Y3660" s="3"/>
      <c r="Z3660" s="5" t="s">
        <v>7980</v>
      </c>
      <c r="AA3660" s="5" t="str">
        <f>VLOOKUP(J3660, sku!B:C, 2, FALSE)</f>
        <v>Travessa Toyota - Slim - - - RAV4 - 2013 A 2018 - Preto</v>
      </c>
      <c r="AB3660" s="3" t="str">
        <f>VLOOKUP(J3660, sku!B:BM, 64, FALSE)</f>
        <v>Fabricação</v>
      </c>
      <c r="AC3660" s="3" t="str">
        <f>LEFT(pedidos[[#This Row],[SKU]],3)</f>
        <v>XTO</v>
      </c>
      <c r="AD3660" s="36" t="str" cm="1">
        <f t="array" aca="1" ref="AD3660" ca="1">IFERROR(
  INDEX(
    montadora[Montadora],
    MATCH(TRUE,LEFT(J4067,NÚCARACT(montadora[SKU Parcial]))=montadora[SKU Parcial],0)
  ),
  ""
)</f>
        <v/>
      </c>
    </row>
    <row r="3661" spans="1:30" customFormat="1" x14ac:dyDescent="0.25">
      <c r="A3661" s="1" t="s">
        <v>7774</v>
      </c>
      <c r="B3661" s="1" t="s">
        <v>7775</v>
      </c>
      <c r="C3661" s="1" t="s">
        <v>7776</v>
      </c>
      <c r="D3661" s="1" t="s">
        <v>188</v>
      </c>
      <c r="E3661" s="1" t="s">
        <v>2234</v>
      </c>
      <c r="F3661" s="1" t="s">
        <v>2235</v>
      </c>
      <c r="G3661" s="6" t="s">
        <v>11227</v>
      </c>
      <c r="H3661" s="2" t="s">
        <v>47</v>
      </c>
      <c r="I3661" s="1" t="s">
        <v>36</v>
      </c>
      <c r="J3661" s="1" t="s">
        <v>2236</v>
      </c>
      <c r="K3661" s="4">
        <v>45784</v>
      </c>
      <c r="L3661" s="16" t="s">
        <v>11229</v>
      </c>
      <c r="M3661" s="26">
        <v>258.8</v>
      </c>
      <c r="N3661" s="2">
        <v>1</v>
      </c>
      <c r="O3661" s="26">
        <v>258.8</v>
      </c>
      <c r="P3661" s="26">
        <v>120</v>
      </c>
      <c r="Q3661" s="26">
        <v>19.690000000000001</v>
      </c>
      <c r="R3661" s="26">
        <v>44</v>
      </c>
      <c r="S3661" s="26">
        <v>0</v>
      </c>
      <c r="T3661" s="26">
        <v>24.95</v>
      </c>
      <c r="U3661" s="26">
        <v>50.16</v>
      </c>
      <c r="V3661" s="10">
        <v>0.1938</v>
      </c>
      <c r="W3661" s="1" t="s">
        <v>34</v>
      </c>
      <c r="X3661" s="3"/>
      <c r="Y3661" s="3"/>
      <c r="Z3661" s="5" t="s">
        <v>7980</v>
      </c>
      <c r="AA3661" s="5" t="str">
        <f>VLOOKUP(J3661, sku!B:C, 2, FALSE)</f>
        <v>Travessa Renault - Slim - - - Sandero Stepway G2 - 2015+ - Preto</v>
      </c>
      <c r="AB3661" s="3" t="str">
        <f>VLOOKUP(J3661, sku!B:BM, 64, FALSE)</f>
        <v>Fabricação</v>
      </c>
      <c r="AC3661" s="3" t="str">
        <f>LEFT(pedidos[[#This Row],[SKU]],3)</f>
        <v>XRE</v>
      </c>
      <c r="AD3661" s="36" t="str" cm="1">
        <f t="array" aca="1" ref="AD3661" ca="1">IFERROR(
  INDEX(
    montadora[Montadora],
    MATCH(TRUE,LEFT(J4068,NÚCARACT(montadora[SKU Parcial]))=montadora[SKU Parcial],0)
  ),
  ""
)</f>
        <v/>
      </c>
    </row>
    <row r="3662" spans="1:30" customFormat="1" x14ac:dyDescent="0.25">
      <c r="A3662" s="1" t="s">
        <v>7777</v>
      </c>
      <c r="B3662" s="1" t="s">
        <v>7778</v>
      </c>
      <c r="C3662" s="1" t="s">
        <v>1001</v>
      </c>
      <c r="D3662" s="1" t="s">
        <v>27</v>
      </c>
      <c r="E3662" s="1" t="s">
        <v>560</v>
      </c>
      <c r="F3662" s="1" t="s">
        <v>561</v>
      </c>
      <c r="G3662" s="6" t="s">
        <v>11227</v>
      </c>
      <c r="H3662" s="2" t="s">
        <v>47</v>
      </c>
      <c r="I3662" s="1" t="s">
        <v>36</v>
      </c>
      <c r="J3662" s="1" t="s">
        <v>562</v>
      </c>
      <c r="K3662" s="4">
        <v>45784</v>
      </c>
      <c r="L3662" s="16" t="s">
        <v>11229</v>
      </c>
      <c r="M3662" s="26">
        <v>258.8</v>
      </c>
      <c r="N3662" s="2">
        <v>1</v>
      </c>
      <c r="O3662" s="26">
        <v>258.8</v>
      </c>
      <c r="P3662" s="26">
        <v>120</v>
      </c>
      <c r="Q3662" s="26">
        <v>19.690000000000001</v>
      </c>
      <c r="R3662" s="26">
        <v>44</v>
      </c>
      <c r="S3662" s="26">
        <v>0</v>
      </c>
      <c r="T3662" s="26">
        <v>24.95</v>
      </c>
      <c r="U3662" s="26">
        <v>50.16</v>
      </c>
      <c r="V3662" s="10">
        <v>0.1938</v>
      </c>
      <c r="W3662" s="1" t="s">
        <v>34</v>
      </c>
      <c r="X3662" s="3"/>
      <c r="Y3662" s="3"/>
      <c r="Z3662" s="5" t="s">
        <v>7980</v>
      </c>
      <c r="AA3662" s="5" t="str">
        <f>VLOOKUP(J3662, sku!B:C, 2, FALSE)</f>
        <v>Travessa Jeep - Slim - - - Renegade - 2016 A 2025 - Preto</v>
      </c>
      <c r="AB3662" s="3" t="str">
        <f>VLOOKUP(J3662, sku!B:BM, 64, FALSE)</f>
        <v>Fabricação</v>
      </c>
      <c r="AC3662" s="3" t="str">
        <f>LEFT(pedidos[[#This Row],[SKU]],3)</f>
        <v>XJP</v>
      </c>
      <c r="AD3662" s="36" t="str" cm="1">
        <f t="array" aca="1" ref="AD3662" ca="1">IFERROR(
  INDEX(
    montadora[Montadora],
    MATCH(TRUE,LEFT(J4069,NÚCARACT(montadora[SKU Parcial]))=montadora[SKU Parcial],0)
  ),
  ""
)</f>
        <v/>
      </c>
    </row>
    <row r="3663" spans="1:30" customFormat="1" x14ac:dyDescent="0.25">
      <c r="A3663" s="1" t="s">
        <v>7779</v>
      </c>
      <c r="B3663" s="1" t="s">
        <v>7780</v>
      </c>
      <c r="C3663" s="1" t="s">
        <v>5599</v>
      </c>
      <c r="D3663" s="1" t="s">
        <v>188</v>
      </c>
      <c r="E3663" s="1" t="s">
        <v>560</v>
      </c>
      <c r="F3663" s="1" t="s">
        <v>561</v>
      </c>
      <c r="G3663" s="6" t="s">
        <v>11227</v>
      </c>
      <c r="H3663" s="2" t="s">
        <v>47</v>
      </c>
      <c r="I3663" s="1" t="s">
        <v>31</v>
      </c>
      <c r="J3663" s="1" t="s">
        <v>562</v>
      </c>
      <c r="K3663" s="4">
        <v>45785</v>
      </c>
      <c r="L3663" s="16" t="s">
        <v>11229</v>
      </c>
      <c r="M3663" s="26">
        <v>258.8</v>
      </c>
      <c r="N3663" s="2">
        <v>1</v>
      </c>
      <c r="O3663" s="26">
        <v>258.8</v>
      </c>
      <c r="P3663" s="26">
        <v>120</v>
      </c>
      <c r="Q3663" s="26">
        <v>19.690000000000001</v>
      </c>
      <c r="R3663" s="26">
        <v>44</v>
      </c>
      <c r="S3663" s="26">
        <v>0</v>
      </c>
      <c r="T3663" s="26">
        <v>24.95</v>
      </c>
      <c r="U3663" s="26">
        <v>50.16</v>
      </c>
      <c r="V3663" s="10">
        <v>0.1938</v>
      </c>
      <c r="W3663" s="1" t="s">
        <v>34</v>
      </c>
      <c r="X3663" s="3"/>
      <c r="Y3663" s="3"/>
      <c r="Z3663" s="5" t="s">
        <v>7980</v>
      </c>
      <c r="AA3663" s="5" t="str">
        <f>VLOOKUP(J3663, sku!B:C, 2, FALSE)</f>
        <v>Travessa Jeep - Slim - - - Renegade - 2016 A 2025 - Preto</v>
      </c>
      <c r="AB3663" s="3" t="str">
        <f>VLOOKUP(J3663, sku!B:BM, 64, FALSE)</f>
        <v>Fabricação</v>
      </c>
      <c r="AC3663" s="3" t="str">
        <f>LEFT(pedidos[[#This Row],[SKU]],3)</f>
        <v>XJP</v>
      </c>
      <c r="AD3663" s="36" t="str" cm="1">
        <f t="array" aca="1" ref="AD3663" ca="1">IFERROR(
  INDEX(
    montadora[Montadora],
    MATCH(TRUE,LEFT(#REF!,NÚCARACT(montadora[SKU Parcial]))=montadora[SKU Parcial],0)
  ),
  ""
)</f>
        <v/>
      </c>
    </row>
    <row r="3664" spans="1:30" customFormat="1" x14ac:dyDescent="0.25">
      <c r="A3664" s="1" t="s">
        <v>7781</v>
      </c>
      <c r="B3664" s="1" t="s">
        <v>7782</v>
      </c>
      <c r="C3664" s="1" t="s">
        <v>7783</v>
      </c>
      <c r="D3664" s="1" t="s">
        <v>709</v>
      </c>
      <c r="E3664" s="1" t="s">
        <v>560</v>
      </c>
      <c r="F3664" s="1" t="s">
        <v>561</v>
      </c>
      <c r="G3664" s="6" t="s">
        <v>11227</v>
      </c>
      <c r="H3664" s="2" t="s">
        <v>47</v>
      </c>
      <c r="I3664" s="1" t="s">
        <v>31</v>
      </c>
      <c r="J3664" s="1" t="s">
        <v>562</v>
      </c>
      <c r="K3664" s="4">
        <v>45785</v>
      </c>
      <c r="L3664" s="16" t="s">
        <v>11229</v>
      </c>
      <c r="M3664" s="26">
        <v>258.8</v>
      </c>
      <c r="N3664" s="2">
        <v>1</v>
      </c>
      <c r="O3664" s="26">
        <v>258.8</v>
      </c>
      <c r="P3664" s="26">
        <v>120</v>
      </c>
      <c r="Q3664" s="26">
        <v>19.690000000000001</v>
      </c>
      <c r="R3664" s="26">
        <v>44</v>
      </c>
      <c r="S3664" s="26">
        <v>0</v>
      </c>
      <c r="T3664" s="26">
        <v>24.95</v>
      </c>
      <c r="U3664" s="26">
        <v>50.16</v>
      </c>
      <c r="V3664" s="10">
        <v>0.1938</v>
      </c>
      <c r="W3664" s="1" t="s">
        <v>34</v>
      </c>
      <c r="X3664" s="3"/>
      <c r="Y3664" s="3"/>
      <c r="Z3664" s="5" t="s">
        <v>7980</v>
      </c>
      <c r="AA3664" s="5" t="str">
        <f>VLOOKUP(J3664, sku!B:C, 2, FALSE)</f>
        <v>Travessa Jeep - Slim - - - Renegade - 2016 A 2025 - Preto</v>
      </c>
      <c r="AB3664" s="3" t="str">
        <f>VLOOKUP(J3664, sku!B:BM, 64, FALSE)</f>
        <v>Fabricação</v>
      </c>
      <c r="AC3664" s="3" t="str">
        <f>LEFT(pedidos[[#This Row],[SKU]],3)</f>
        <v>XJP</v>
      </c>
      <c r="AD3664" s="36" t="str" cm="1">
        <f t="array" aca="1" ref="AD3664" ca="1">IFERROR(
  INDEX(
    montadora[Montadora],
    MATCH(TRUE,LEFT(J4070,NÚCARACT(montadora[SKU Parcial]))=montadora[SKU Parcial],0)
  ),
  ""
)</f>
        <v/>
      </c>
    </row>
    <row r="3665" spans="1:30" customFormat="1" x14ac:dyDescent="0.25">
      <c r="A3665" s="1" t="s">
        <v>7784</v>
      </c>
      <c r="B3665" s="1" t="s">
        <v>36</v>
      </c>
      <c r="C3665" s="1" t="s">
        <v>1056</v>
      </c>
      <c r="D3665" s="1" t="s">
        <v>27</v>
      </c>
      <c r="E3665" s="1" t="s">
        <v>560</v>
      </c>
      <c r="F3665" s="1" t="s">
        <v>561</v>
      </c>
      <c r="G3665" s="6" t="s">
        <v>11227</v>
      </c>
      <c r="H3665" s="2" t="s">
        <v>47</v>
      </c>
      <c r="I3665" s="1" t="s">
        <v>31</v>
      </c>
      <c r="J3665" s="1" t="s">
        <v>562</v>
      </c>
      <c r="K3665" s="4">
        <v>45785</v>
      </c>
      <c r="L3665" s="16" t="s">
        <v>11229</v>
      </c>
      <c r="M3665" s="26">
        <v>258.8</v>
      </c>
      <c r="N3665" s="2">
        <v>1</v>
      </c>
      <c r="O3665" s="26">
        <v>258.8</v>
      </c>
      <c r="P3665" s="26">
        <v>120</v>
      </c>
      <c r="Q3665" s="26">
        <v>19.690000000000001</v>
      </c>
      <c r="R3665" s="26">
        <v>44</v>
      </c>
      <c r="S3665" s="26">
        <v>0</v>
      </c>
      <c r="T3665" s="26">
        <v>24.95</v>
      </c>
      <c r="U3665" s="26">
        <v>50.16</v>
      </c>
      <c r="V3665" s="10">
        <v>0.1938</v>
      </c>
      <c r="W3665" s="1" t="s">
        <v>34</v>
      </c>
      <c r="X3665" s="3"/>
      <c r="Y3665" s="3"/>
      <c r="Z3665" s="5" t="s">
        <v>7980</v>
      </c>
      <c r="AA3665" s="5" t="str">
        <f>VLOOKUP(J3665, sku!B:C, 2, FALSE)</f>
        <v>Travessa Jeep - Slim - - - Renegade - 2016 A 2025 - Preto</v>
      </c>
      <c r="AB3665" s="3" t="str">
        <f>VLOOKUP(J3665, sku!B:BM, 64, FALSE)</f>
        <v>Fabricação</v>
      </c>
      <c r="AC3665" s="3" t="str">
        <f>LEFT(pedidos[[#This Row],[SKU]],3)</f>
        <v>XJP</v>
      </c>
      <c r="AD3665" s="36" t="str" cm="1">
        <f t="array" aca="1" ref="AD3665" ca="1">IFERROR(
  INDEX(
    montadora[Montadora],
    MATCH(TRUE,LEFT(J4071,NÚCARACT(montadora[SKU Parcial]))=montadora[SKU Parcial],0)
  ),
  ""
)</f>
        <v/>
      </c>
    </row>
    <row r="3666" spans="1:30" customFormat="1" x14ac:dyDescent="0.25">
      <c r="A3666" s="1" t="s">
        <v>7785</v>
      </c>
      <c r="B3666" s="1" t="s">
        <v>7786</v>
      </c>
      <c r="C3666" s="1" t="s">
        <v>426</v>
      </c>
      <c r="D3666" s="1" t="s">
        <v>27</v>
      </c>
      <c r="E3666" s="1" t="s">
        <v>2040</v>
      </c>
      <c r="F3666" s="1" t="s">
        <v>1706</v>
      </c>
      <c r="G3666" s="6" t="s">
        <v>11227</v>
      </c>
      <c r="H3666" s="2" t="s">
        <v>47</v>
      </c>
      <c r="I3666" s="1" t="s">
        <v>31</v>
      </c>
      <c r="J3666" s="1" t="s">
        <v>1707</v>
      </c>
      <c r="K3666" s="4">
        <v>45786</v>
      </c>
      <c r="L3666" s="16" t="s">
        <v>11229</v>
      </c>
      <c r="M3666" s="26">
        <v>258.8</v>
      </c>
      <c r="N3666" s="2">
        <v>1</v>
      </c>
      <c r="O3666" s="26">
        <v>258.8</v>
      </c>
      <c r="P3666" s="26">
        <v>120</v>
      </c>
      <c r="Q3666" s="26">
        <v>19.690000000000001</v>
      </c>
      <c r="R3666" s="26">
        <v>44</v>
      </c>
      <c r="S3666" s="26">
        <v>0</v>
      </c>
      <c r="T3666" s="26">
        <v>24.95</v>
      </c>
      <c r="U3666" s="26">
        <v>50.16</v>
      </c>
      <c r="V3666" s="10">
        <v>0.1938</v>
      </c>
      <c r="W3666" s="1" t="s">
        <v>34</v>
      </c>
      <c r="X3666" s="3"/>
      <c r="Y3666" s="3"/>
      <c r="Z3666" s="5" t="s">
        <v>7980</v>
      </c>
      <c r="AA3666" s="5" t="str">
        <f>VLOOKUP(J3666, sku!B:C, 2, FALSE)</f>
        <v>Travessa Volkswagen - Slim - - - Saveiro Cross - 2010 A 2024 - Preto</v>
      </c>
      <c r="AB3666" s="3" t="str">
        <f>VLOOKUP(J3666, sku!B:BM, 64, FALSE)</f>
        <v>Fabricação</v>
      </c>
      <c r="AC3666" s="3" t="str">
        <f>LEFT(pedidos[[#This Row],[SKU]],3)</f>
        <v>XVW</v>
      </c>
      <c r="AD3666" s="36" t="str" cm="1">
        <f t="array" aca="1" ref="AD3666" ca="1">IFERROR(
  INDEX(
    montadora[Montadora],
    MATCH(TRUE,LEFT(J4072,NÚCARACT(montadora[SKU Parcial]))=montadora[SKU Parcial],0)
  ),
  ""
)</f>
        <v/>
      </c>
    </row>
    <row r="3667" spans="1:30" customFormat="1" x14ac:dyDescent="0.25">
      <c r="A3667" s="1" t="s">
        <v>7787</v>
      </c>
      <c r="B3667" s="1" t="s">
        <v>36</v>
      </c>
      <c r="C3667" s="1" t="s">
        <v>821</v>
      </c>
      <c r="D3667" s="1" t="s">
        <v>27</v>
      </c>
      <c r="E3667" s="1" t="s">
        <v>560</v>
      </c>
      <c r="F3667" s="1" t="s">
        <v>561</v>
      </c>
      <c r="G3667" s="6" t="s">
        <v>11227</v>
      </c>
      <c r="H3667" s="2" t="s">
        <v>47</v>
      </c>
      <c r="I3667" s="1" t="s">
        <v>31</v>
      </c>
      <c r="J3667" s="1" t="s">
        <v>562</v>
      </c>
      <c r="K3667" s="4">
        <v>45787</v>
      </c>
      <c r="L3667" s="16" t="s">
        <v>11229</v>
      </c>
      <c r="M3667" s="26">
        <v>258.8</v>
      </c>
      <c r="N3667" s="2">
        <v>1</v>
      </c>
      <c r="O3667" s="26">
        <v>258.8</v>
      </c>
      <c r="P3667" s="26">
        <v>120</v>
      </c>
      <c r="Q3667" s="26">
        <v>19.690000000000001</v>
      </c>
      <c r="R3667" s="26">
        <v>44</v>
      </c>
      <c r="S3667" s="26">
        <v>0</v>
      </c>
      <c r="T3667" s="26">
        <v>24.95</v>
      </c>
      <c r="U3667" s="26">
        <v>50.16</v>
      </c>
      <c r="V3667" s="10">
        <v>0.1938</v>
      </c>
      <c r="W3667" s="1" t="s">
        <v>34</v>
      </c>
      <c r="X3667" s="3"/>
      <c r="Y3667" s="3"/>
      <c r="Z3667" s="5" t="s">
        <v>7980</v>
      </c>
      <c r="AA3667" s="5" t="str">
        <f>VLOOKUP(J3667, sku!B:C, 2, FALSE)</f>
        <v>Travessa Jeep - Slim - - - Renegade - 2016 A 2025 - Preto</v>
      </c>
      <c r="AB3667" s="3" t="str">
        <f>VLOOKUP(J3667, sku!B:BM, 64, FALSE)</f>
        <v>Fabricação</v>
      </c>
      <c r="AC3667" s="3" t="str">
        <f>LEFT(pedidos[[#This Row],[SKU]],3)</f>
        <v>XJP</v>
      </c>
      <c r="AD3667" s="36" t="str" cm="1">
        <f t="array" aca="1" ref="AD3667" ca="1">IFERROR(
  INDEX(
    montadora[Montadora],
    MATCH(TRUE,LEFT(#REF!,NÚCARACT(montadora[SKU Parcial]))=montadora[SKU Parcial],0)
  ),
  ""
)</f>
        <v/>
      </c>
    </row>
    <row r="3668" spans="1:30" customFormat="1" x14ac:dyDescent="0.25">
      <c r="A3668" s="1" t="s">
        <v>7788</v>
      </c>
      <c r="B3668" s="1" t="s">
        <v>36</v>
      </c>
      <c r="C3668" s="1" t="s">
        <v>7789</v>
      </c>
      <c r="D3668" s="1" t="s">
        <v>191</v>
      </c>
      <c r="E3668" s="1" t="s">
        <v>560</v>
      </c>
      <c r="F3668" s="1" t="s">
        <v>561</v>
      </c>
      <c r="G3668" s="6" t="s">
        <v>11227</v>
      </c>
      <c r="H3668" s="2" t="s">
        <v>47</v>
      </c>
      <c r="I3668" s="1" t="s">
        <v>36</v>
      </c>
      <c r="J3668" s="1" t="s">
        <v>562</v>
      </c>
      <c r="K3668" s="4">
        <v>45787</v>
      </c>
      <c r="L3668" s="16" t="s">
        <v>11229</v>
      </c>
      <c r="M3668" s="26">
        <v>258.8</v>
      </c>
      <c r="N3668" s="2">
        <v>1</v>
      </c>
      <c r="O3668" s="26">
        <v>258.8</v>
      </c>
      <c r="P3668" s="26">
        <v>120</v>
      </c>
      <c r="Q3668" s="26">
        <v>19.690000000000001</v>
      </c>
      <c r="R3668" s="26">
        <v>44</v>
      </c>
      <c r="S3668" s="26">
        <v>0</v>
      </c>
      <c r="T3668" s="26">
        <v>24.95</v>
      </c>
      <c r="U3668" s="26">
        <v>50.16</v>
      </c>
      <c r="V3668" s="10">
        <v>0.1938</v>
      </c>
      <c r="W3668" s="1" t="s">
        <v>34</v>
      </c>
      <c r="X3668" s="3"/>
      <c r="Y3668" s="3"/>
      <c r="Z3668" s="5" t="s">
        <v>7980</v>
      </c>
      <c r="AA3668" s="5" t="str">
        <f>VLOOKUP(J3668, sku!B:C, 2, FALSE)</f>
        <v>Travessa Jeep - Slim - - - Renegade - 2016 A 2025 - Preto</v>
      </c>
      <c r="AB3668" s="3" t="str">
        <f>VLOOKUP(J3668, sku!B:BM, 64, FALSE)</f>
        <v>Fabricação</v>
      </c>
      <c r="AC3668" s="3" t="str">
        <f>LEFT(pedidos[[#This Row],[SKU]],3)</f>
        <v>XJP</v>
      </c>
      <c r="AD3668" s="36" t="str" cm="1">
        <f t="array" aca="1" ref="AD3668" ca="1">IFERROR(
  INDEX(
    montadora[Montadora],
    MATCH(TRUE,LEFT(#REF!,NÚCARACT(montadora[SKU Parcial]))=montadora[SKU Parcial],0)
  ),
  ""
)</f>
        <v/>
      </c>
    </row>
    <row r="3669" spans="1:30" customFormat="1" x14ac:dyDescent="0.25">
      <c r="A3669" s="1" t="s">
        <v>7790</v>
      </c>
      <c r="B3669" s="1" t="s">
        <v>36</v>
      </c>
      <c r="C3669" s="1" t="s">
        <v>1204</v>
      </c>
      <c r="D3669" s="1" t="s">
        <v>38</v>
      </c>
      <c r="E3669" s="1" t="s">
        <v>2234</v>
      </c>
      <c r="F3669" s="1" t="s">
        <v>2235</v>
      </c>
      <c r="G3669" s="6" t="s">
        <v>11227</v>
      </c>
      <c r="H3669" s="2" t="s">
        <v>47</v>
      </c>
      <c r="I3669" s="1" t="s">
        <v>31</v>
      </c>
      <c r="J3669" s="1" t="s">
        <v>2236</v>
      </c>
      <c r="K3669" s="4">
        <v>45788</v>
      </c>
      <c r="L3669" s="16" t="s">
        <v>11229</v>
      </c>
      <c r="M3669" s="26">
        <v>258.8</v>
      </c>
      <c r="N3669" s="2">
        <v>1</v>
      </c>
      <c r="O3669" s="26">
        <v>258.8</v>
      </c>
      <c r="P3669" s="26">
        <v>120</v>
      </c>
      <c r="Q3669" s="26">
        <v>19.690000000000001</v>
      </c>
      <c r="R3669" s="26">
        <v>44</v>
      </c>
      <c r="S3669" s="26">
        <v>0</v>
      </c>
      <c r="T3669" s="26">
        <v>24.95</v>
      </c>
      <c r="U3669" s="26">
        <v>50.16</v>
      </c>
      <c r="V3669" s="10">
        <v>0.1938</v>
      </c>
      <c r="W3669" s="1" t="s">
        <v>34</v>
      </c>
      <c r="X3669" s="3"/>
      <c r="Y3669" s="3"/>
      <c r="Z3669" s="5" t="s">
        <v>7980</v>
      </c>
      <c r="AA3669" s="5" t="str">
        <f>VLOOKUP(J3669, sku!B:C, 2, FALSE)</f>
        <v>Travessa Renault - Slim - - - Sandero Stepway G2 - 2015+ - Preto</v>
      </c>
      <c r="AB3669" s="3" t="str">
        <f>VLOOKUP(J3669, sku!B:BM, 64, FALSE)</f>
        <v>Fabricação</v>
      </c>
      <c r="AC3669" s="3" t="str">
        <f>LEFT(pedidos[[#This Row],[SKU]],3)</f>
        <v>XRE</v>
      </c>
      <c r="AD3669" s="36" t="str" cm="1">
        <f t="array" aca="1" ref="AD3669" ca="1">IFERROR(
  INDEX(
    montadora[Montadora],
    MATCH(TRUE,LEFT(J4073,NÚCARACT(montadora[SKU Parcial]))=montadora[SKU Parcial],0)
  ),
  ""
)</f>
        <v/>
      </c>
    </row>
    <row r="3670" spans="1:30" customFormat="1" x14ac:dyDescent="0.25">
      <c r="A3670" s="1" t="s">
        <v>5360</v>
      </c>
      <c r="B3670" s="1" t="s">
        <v>5361</v>
      </c>
      <c r="C3670" s="1" t="s">
        <v>2230</v>
      </c>
      <c r="D3670" s="1" t="s">
        <v>188</v>
      </c>
      <c r="E3670" s="1" t="s">
        <v>4851</v>
      </c>
      <c r="F3670" s="1" t="s">
        <v>4852</v>
      </c>
      <c r="G3670" s="6" t="s">
        <v>11227</v>
      </c>
      <c r="H3670" s="2" t="s">
        <v>47</v>
      </c>
      <c r="I3670" s="1" t="s">
        <v>31</v>
      </c>
      <c r="J3670" s="1" t="s">
        <v>5362</v>
      </c>
      <c r="K3670" s="4">
        <v>45827</v>
      </c>
      <c r="L3670" s="16" t="s">
        <v>11229</v>
      </c>
      <c r="M3670" s="26">
        <v>258.8</v>
      </c>
      <c r="N3670" s="2">
        <v>1</v>
      </c>
      <c r="O3670" s="26">
        <v>258.8</v>
      </c>
      <c r="P3670" s="26">
        <v>120</v>
      </c>
      <c r="Q3670" s="26">
        <v>21.27</v>
      </c>
      <c r="R3670" s="26">
        <v>44</v>
      </c>
      <c r="S3670" s="26">
        <v>0</v>
      </c>
      <c r="T3670" s="26">
        <v>24.95</v>
      </c>
      <c r="U3670" s="26">
        <v>48.58</v>
      </c>
      <c r="V3670" s="10">
        <v>0.18770000000000001</v>
      </c>
      <c r="W3670" s="1" t="s">
        <v>89</v>
      </c>
      <c r="X3670" s="3"/>
      <c r="Y3670" s="3"/>
      <c r="Z3670" s="5" t="s">
        <v>7980</v>
      </c>
      <c r="AA3670" s="5" t="str">
        <f>VLOOKUP(J3670, sku!B:C, 2, FALSE)</f>
        <v>Travessa Nissan - Slim - - - Frontier Attack - 2017 A 2024 - Preto</v>
      </c>
      <c r="AB3670" s="3" t="str">
        <f>VLOOKUP(J3670, sku!B:BM, 64, FALSE)</f>
        <v>Fabricação</v>
      </c>
      <c r="AC3670" s="3" t="str">
        <f>LEFT(pedidos[[#This Row],[SKU]],3)</f>
        <v>XNS</v>
      </c>
      <c r="AD3670" s="36" t="str" cm="1">
        <f t="array" aca="1" ref="AD3670" ca="1">IFERROR(
  INDEX(
    montadora[Montadora],
    MATCH(TRUE,LEFT(#REF!,NÚCARACT(montadora[SKU Parcial]))=montadora[SKU Parcial],0)
  ),
  ""
)</f>
        <v/>
      </c>
    </row>
    <row r="3671" spans="1:30" customFormat="1" x14ac:dyDescent="0.25">
      <c r="A3671" s="1" t="s">
        <v>7805</v>
      </c>
      <c r="B3671" s="1" t="s">
        <v>7806</v>
      </c>
      <c r="C3671" s="1" t="s">
        <v>2834</v>
      </c>
      <c r="D3671" s="1" t="s">
        <v>420</v>
      </c>
      <c r="E3671" s="1" t="s">
        <v>7807</v>
      </c>
      <c r="F3671" s="1" t="s">
        <v>7808</v>
      </c>
      <c r="G3671" s="6" t="s">
        <v>11227</v>
      </c>
      <c r="H3671" s="2" t="s">
        <v>47</v>
      </c>
      <c r="I3671" s="1" t="s">
        <v>36</v>
      </c>
      <c r="J3671" s="1" t="s">
        <v>7809</v>
      </c>
      <c r="K3671" s="4">
        <v>45779</v>
      </c>
      <c r="L3671" s="16" t="s">
        <v>11229</v>
      </c>
      <c r="M3671" s="26">
        <v>258.8</v>
      </c>
      <c r="N3671" s="2">
        <v>1</v>
      </c>
      <c r="O3671" s="26">
        <v>258.8</v>
      </c>
      <c r="P3671" s="26">
        <v>120</v>
      </c>
      <c r="Q3671" s="26">
        <v>19.690000000000001</v>
      </c>
      <c r="R3671" s="26">
        <v>44</v>
      </c>
      <c r="S3671" s="26">
        <v>0</v>
      </c>
      <c r="T3671" s="26">
        <v>26.95</v>
      </c>
      <c r="U3671" s="26">
        <v>48.16</v>
      </c>
      <c r="V3671" s="10">
        <v>0.18609999999999999</v>
      </c>
      <c r="W3671" s="1" t="s">
        <v>34</v>
      </c>
      <c r="X3671" s="3"/>
      <c r="Y3671" s="3"/>
      <c r="Z3671" s="5" t="s">
        <v>7980</v>
      </c>
      <c r="AA3671" s="5" t="str">
        <f>VLOOKUP(J3671, sku!B:C, 2, FALSE)</f>
        <v>Travessa Kia - Slim - - - - - 2008 A 2014 - Preto</v>
      </c>
      <c r="AB3671" s="3" t="str">
        <f>VLOOKUP(J3671, sku!B:BM, 64, FALSE)</f>
        <v>Fabricação</v>
      </c>
      <c r="AC3671" s="3" t="str">
        <f>LEFT(pedidos[[#This Row],[SKU]],3)</f>
        <v>XKI</v>
      </c>
      <c r="AD3671" s="36" t="str" cm="1">
        <f t="array" aca="1" ref="AD3671" ca="1">IFERROR(
  INDEX(
    montadora[Montadora],
    MATCH(TRUE,LEFT(#REF!,NÚCARACT(montadora[SKU Parcial]))=montadora[SKU Parcial],0)
  ),
  ""
)</f>
        <v/>
      </c>
    </row>
    <row r="3672" spans="1:30" customFormat="1" x14ac:dyDescent="0.25">
      <c r="A3672" s="1" t="s">
        <v>7810</v>
      </c>
      <c r="B3672" s="1" t="s">
        <v>36</v>
      </c>
      <c r="C3672" s="1" t="s">
        <v>7811</v>
      </c>
      <c r="D3672" s="1" t="s">
        <v>27</v>
      </c>
      <c r="E3672" s="1" t="s">
        <v>4851</v>
      </c>
      <c r="F3672" s="1" t="s">
        <v>4852</v>
      </c>
      <c r="G3672" s="6" t="s">
        <v>11227</v>
      </c>
      <c r="H3672" s="2" t="s">
        <v>47</v>
      </c>
      <c r="I3672" s="1" t="s">
        <v>36</v>
      </c>
      <c r="J3672" s="1" t="s">
        <v>5362</v>
      </c>
      <c r="K3672" s="4">
        <v>45782</v>
      </c>
      <c r="L3672" s="16" t="s">
        <v>11229</v>
      </c>
      <c r="M3672" s="26">
        <v>258.8</v>
      </c>
      <c r="N3672" s="2">
        <v>1</v>
      </c>
      <c r="O3672" s="26">
        <v>258.8</v>
      </c>
      <c r="P3672" s="26">
        <v>120</v>
      </c>
      <c r="Q3672" s="26">
        <v>19.690000000000001</v>
      </c>
      <c r="R3672" s="26">
        <v>44</v>
      </c>
      <c r="S3672" s="26">
        <v>0</v>
      </c>
      <c r="T3672" s="26">
        <v>26.95</v>
      </c>
      <c r="U3672" s="26">
        <v>48.16</v>
      </c>
      <c r="V3672" s="10">
        <v>0.18609999999999999</v>
      </c>
      <c r="W3672" s="1" t="s">
        <v>34</v>
      </c>
      <c r="X3672" s="3"/>
      <c r="Y3672" s="3"/>
      <c r="Z3672" s="5" t="s">
        <v>7980</v>
      </c>
      <c r="AA3672" s="5" t="str">
        <f>VLOOKUP(J3672, sku!B:C, 2, FALSE)</f>
        <v>Travessa Nissan - Slim - - - Frontier Attack - 2017 A 2024 - Preto</v>
      </c>
      <c r="AB3672" s="3" t="str">
        <f>VLOOKUP(J3672, sku!B:BM, 64, FALSE)</f>
        <v>Fabricação</v>
      </c>
      <c r="AC3672" s="3" t="str">
        <f>LEFT(pedidos[[#This Row],[SKU]],3)</f>
        <v>XNS</v>
      </c>
      <c r="AD3672" s="36" t="str" cm="1">
        <f t="array" aca="1" ref="AD3672" ca="1">IFERROR(
  INDEX(
    montadora[Montadora],
    MATCH(TRUE,LEFT(J4074,NÚCARACT(montadora[SKU Parcial]))=montadora[SKU Parcial],0)
  ),
  ""
)</f>
        <v/>
      </c>
    </row>
    <row r="3673" spans="1:30" customFormat="1" x14ac:dyDescent="0.25">
      <c r="A3673" s="1" t="s">
        <v>7812</v>
      </c>
      <c r="B3673" s="1" t="s">
        <v>36</v>
      </c>
      <c r="C3673" s="1" t="s">
        <v>428</v>
      </c>
      <c r="D3673" s="1" t="s">
        <v>643</v>
      </c>
      <c r="E3673" s="1" t="s">
        <v>580</v>
      </c>
      <c r="F3673" s="1" t="s">
        <v>581</v>
      </c>
      <c r="G3673" s="6" t="s">
        <v>11227</v>
      </c>
      <c r="H3673" s="2" t="s">
        <v>47</v>
      </c>
      <c r="I3673" s="1" t="s">
        <v>31</v>
      </c>
      <c r="J3673" s="1" t="s">
        <v>7517</v>
      </c>
      <c r="K3673" s="4">
        <v>45787</v>
      </c>
      <c r="L3673" s="16" t="s">
        <v>11229</v>
      </c>
      <c r="M3673" s="26">
        <v>258.8</v>
      </c>
      <c r="N3673" s="2">
        <v>1</v>
      </c>
      <c r="O3673" s="26">
        <v>289.7</v>
      </c>
      <c r="P3673" s="26">
        <v>120</v>
      </c>
      <c r="Q3673" s="26">
        <v>19.690000000000001</v>
      </c>
      <c r="R3673" s="26">
        <v>44</v>
      </c>
      <c r="S3673" s="26">
        <v>30.9</v>
      </c>
      <c r="T3673" s="26">
        <v>26.95</v>
      </c>
      <c r="U3673" s="26">
        <v>48.16</v>
      </c>
      <c r="V3673" s="10">
        <v>0.18609999999999999</v>
      </c>
      <c r="W3673" s="1" t="s">
        <v>34</v>
      </c>
      <c r="X3673" s="3"/>
      <c r="Y3673" s="3"/>
      <c r="Z3673" s="5" t="s">
        <v>7980</v>
      </c>
      <c r="AA3673" s="5" t="str">
        <f>VLOOKUP(J3673, sku!B:C, 2, FALSE)</f>
        <v>Travessa Mitsubishi - Slim - - - Pajero Dakar - 2011 A 2017 - Preto</v>
      </c>
      <c r="AB3673" s="3" t="str">
        <f>VLOOKUP(J3673, sku!B:BM, 64, FALSE)</f>
        <v>Fabricação</v>
      </c>
      <c r="AC3673" s="3" t="str">
        <f>LEFT(pedidos[[#This Row],[SKU]],3)</f>
        <v>XMT</v>
      </c>
      <c r="AD3673" s="36" t="str" cm="1">
        <f t="array" aca="1" ref="AD3673" ca="1">IFERROR(
  INDEX(
    montadora[Montadora],
    MATCH(TRUE,LEFT(J4075,NÚCARACT(montadora[SKU Parcial]))=montadora[SKU Parcial],0)
  ),
  ""
)</f>
        <v/>
      </c>
    </row>
    <row r="3674" spans="1:30" x14ac:dyDescent="0.25">
      <c r="A3674" s="42" t="s">
        <v>9170</v>
      </c>
      <c r="B3674" s="42"/>
      <c r="C3674" s="42"/>
      <c r="D3674" s="42"/>
      <c r="E3674" s="42">
        <v>23098021305</v>
      </c>
      <c r="F3674" s="42" t="s">
        <v>8406</v>
      </c>
      <c r="G3674" s="42" t="s">
        <v>11227</v>
      </c>
      <c r="H3674" s="7"/>
      <c r="I3674" s="42"/>
      <c r="J3674" s="42" t="s">
        <v>4204</v>
      </c>
      <c r="K3674" s="8">
        <v>45791</v>
      </c>
      <c r="L3674" s="19" t="s">
        <v>8443</v>
      </c>
      <c r="M3674" s="44">
        <v>238.8</v>
      </c>
      <c r="N3674" s="7">
        <v>1</v>
      </c>
      <c r="O3674" s="44">
        <v>238.8</v>
      </c>
      <c r="P3674" s="44">
        <v>120</v>
      </c>
      <c r="Q3674" s="44">
        <v>18.170000000000002</v>
      </c>
      <c r="R3674" s="44">
        <v>56.54</v>
      </c>
      <c r="S3674" s="44">
        <v>0</v>
      </c>
      <c r="T3674" s="44">
        <v>0</v>
      </c>
      <c r="U3674" s="44">
        <v>44.09</v>
      </c>
      <c r="V3674" s="9">
        <v>0.18459999999999999</v>
      </c>
      <c r="W3674" s="42" t="s">
        <v>34</v>
      </c>
      <c r="X3674" s="43"/>
      <c r="Y3674" s="43"/>
      <c r="Z3674" s="43" t="s">
        <v>8442</v>
      </c>
      <c r="AA3674" s="43" t="str">
        <f>VLOOKUP(J3674, sku!B:C, 2, FALSE)</f>
        <v>Travessa Renault - Smart - - - Sandero Stepway G2 - 2015+ - Prata</v>
      </c>
      <c r="AB3674" s="45" t="str">
        <f>VLOOKUP(J3674, sku!B:BM, 64, FALSE)</f>
        <v>Fabricação</v>
      </c>
      <c r="AC3674" s="45" t="str">
        <f>LEFT(pedidos[[#This Row],[SKU]],3)</f>
        <v>XRE</v>
      </c>
      <c r="AD3674" s="36" t="str" cm="1">
        <f t="array" aca="1" ref="AD3674" ca="1">IFERROR(
  INDEX(
    montadora[Montadora],
    MATCH(TRUE,LEFT(#REF!,NÚCARACT(montadora[SKU Parcial]))=montadora[SKU Parcial],0)
  ),
  ""
)</f>
        <v/>
      </c>
    </row>
    <row r="3675" spans="1:30" x14ac:dyDescent="0.25">
      <c r="A3675" s="42" t="s">
        <v>9174</v>
      </c>
      <c r="B3675" s="42"/>
      <c r="C3675" s="42"/>
      <c r="D3675" s="42"/>
      <c r="E3675" s="42">
        <v>22797738964</v>
      </c>
      <c r="F3675" s="42" t="s">
        <v>8407</v>
      </c>
      <c r="G3675" s="42" t="s">
        <v>11227</v>
      </c>
      <c r="H3675" s="7"/>
      <c r="I3675" s="42"/>
      <c r="J3675" s="42" t="s">
        <v>562</v>
      </c>
      <c r="K3675" s="8">
        <v>45782</v>
      </c>
      <c r="L3675" s="19" t="s">
        <v>8443</v>
      </c>
      <c r="M3675" s="44">
        <v>238.8</v>
      </c>
      <c r="N3675" s="7">
        <v>1</v>
      </c>
      <c r="O3675" s="44">
        <v>239.69</v>
      </c>
      <c r="P3675" s="44">
        <v>120</v>
      </c>
      <c r="Q3675" s="44">
        <v>18.170000000000002</v>
      </c>
      <c r="R3675" s="44">
        <v>56.54</v>
      </c>
      <c r="S3675" s="44">
        <v>0.89</v>
      </c>
      <c r="T3675" s="44">
        <v>0</v>
      </c>
      <c r="U3675" s="44">
        <v>44.09</v>
      </c>
      <c r="V3675" s="9">
        <v>0.18459999999999999</v>
      </c>
      <c r="W3675" s="42" t="s">
        <v>34</v>
      </c>
      <c r="X3675" s="43"/>
      <c r="Y3675" s="43"/>
      <c r="Z3675" s="43" t="s">
        <v>8442</v>
      </c>
      <c r="AA3675" s="43" t="str">
        <f>VLOOKUP(J3675, sku!B:C, 2, FALSE)</f>
        <v>Travessa Jeep - Slim - - - Renegade - 2016 A 2025 - Preto</v>
      </c>
      <c r="AB3675" s="45" t="str">
        <f>VLOOKUP(J3675, sku!B:BM, 64, FALSE)</f>
        <v>Fabricação</v>
      </c>
      <c r="AC3675" s="45" t="str">
        <f>LEFT(pedidos[[#This Row],[SKU]],3)</f>
        <v>XJP</v>
      </c>
      <c r="AD3675" s="36" t="str" cm="1">
        <f t="array" aca="1" ref="AD3675" ca="1">IFERROR(
  INDEX(
    montadora[Montadora],
    MATCH(TRUE,LEFT(J4076,NÚCARACT(montadora[SKU Parcial]))=montadora[SKU Parcial],0)
  ),
  ""
)</f>
        <v/>
      </c>
    </row>
    <row r="3676" spans="1:30" x14ac:dyDescent="0.25">
      <c r="A3676" s="42" t="s">
        <v>9175</v>
      </c>
      <c r="B3676" s="42"/>
      <c r="C3676" s="42"/>
      <c r="D3676" s="42"/>
      <c r="E3676" s="42">
        <v>22797738964</v>
      </c>
      <c r="F3676" s="42" t="s">
        <v>8407</v>
      </c>
      <c r="G3676" s="42" t="s">
        <v>11227</v>
      </c>
      <c r="H3676" s="7"/>
      <c r="I3676" s="42"/>
      <c r="J3676" s="42" t="s">
        <v>562</v>
      </c>
      <c r="K3676" s="8">
        <v>45782</v>
      </c>
      <c r="L3676" s="19" t="s">
        <v>8443</v>
      </c>
      <c r="M3676" s="44">
        <v>238.8</v>
      </c>
      <c r="N3676" s="7">
        <v>1</v>
      </c>
      <c r="O3676" s="44">
        <v>249.96</v>
      </c>
      <c r="P3676" s="44">
        <v>120</v>
      </c>
      <c r="Q3676" s="44">
        <v>18.170000000000002</v>
      </c>
      <c r="R3676" s="44">
        <v>56.54</v>
      </c>
      <c r="S3676" s="44">
        <v>11.16</v>
      </c>
      <c r="T3676" s="44">
        <v>0</v>
      </c>
      <c r="U3676" s="44">
        <v>44.09</v>
      </c>
      <c r="V3676" s="9">
        <v>0.18459999999999999</v>
      </c>
      <c r="W3676" s="42" t="s">
        <v>34</v>
      </c>
      <c r="X3676" s="43"/>
      <c r="Y3676" s="43"/>
      <c r="Z3676" s="43" t="s">
        <v>8442</v>
      </c>
      <c r="AA3676" s="43" t="str">
        <f>VLOOKUP(J3676, sku!B:C, 2, FALSE)</f>
        <v>Travessa Jeep - Slim - - - Renegade - 2016 A 2025 - Preto</v>
      </c>
      <c r="AB3676" s="45" t="str">
        <f>VLOOKUP(J3676, sku!B:BM, 64, FALSE)</f>
        <v>Fabricação</v>
      </c>
      <c r="AC3676" s="45" t="str">
        <f>LEFT(pedidos[[#This Row],[SKU]],3)</f>
        <v>XJP</v>
      </c>
      <c r="AD3676" s="36" t="str" cm="1">
        <f t="array" aca="1" ref="AD3676" ca="1">IFERROR(
  INDEX(
    montadora[Montadora],
    MATCH(TRUE,LEFT(#REF!,NÚCARACT(montadora[SKU Parcial]))=montadora[SKU Parcial],0)
  ),
  ""
)</f>
        <v/>
      </c>
    </row>
    <row r="3677" spans="1:30" customFormat="1" x14ac:dyDescent="0.25">
      <c r="A3677" s="6" t="s">
        <v>3435</v>
      </c>
      <c r="B3677" s="6" t="s">
        <v>36</v>
      </c>
      <c r="C3677" s="6" t="s">
        <v>3436</v>
      </c>
      <c r="D3677" s="6" t="s">
        <v>534</v>
      </c>
      <c r="E3677" s="6" t="s">
        <v>3437</v>
      </c>
      <c r="F3677" s="6" t="s">
        <v>3438</v>
      </c>
      <c r="G3677" s="6" t="s">
        <v>11228</v>
      </c>
      <c r="H3677" s="19" t="s">
        <v>47</v>
      </c>
      <c r="I3677" s="6" t="s">
        <v>31</v>
      </c>
      <c r="J3677" s="6" t="s">
        <v>845</v>
      </c>
      <c r="K3677" s="21">
        <v>45816</v>
      </c>
      <c r="L3677" s="19" t="s">
        <v>11229</v>
      </c>
      <c r="M3677" s="25">
        <v>335.8</v>
      </c>
      <c r="N3677" s="19">
        <v>1</v>
      </c>
      <c r="O3677" s="25">
        <v>393.79</v>
      </c>
      <c r="P3677" s="25">
        <v>120</v>
      </c>
      <c r="Q3677" s="25">
        <v>12.49</v>
      </c>
      <c r="R3677" s="25">
        <v>57.09</v>
      </c>
      <c r="S3677" s="25">
        <v>57.99</v>
      </c>
      <c r="T3677" s="25">
        <v>24.95</v>
      </c>
      <c r="U3677" s="25">
        <v>204.21</v>
      </c>
      <c r="V3677" s="23">
        <v>0</v>
      </c>
      <c r="W3677" s="6" t="s">
        <v>34</v>
      </c>
      <c r="X3677" s="5">
        <v>113954503393</v>
      </c>
      <c r="Y3677" s="5">
        <v>44986120398</v>
      </c>
      <c r="Z3677" s="5" t="s">
        <v>7980</v>
      </c>
      <c r="AA3677" s="5" t="str">
        <f>VLOOKUP(J3677, sku!B:C, 2, FALSE)</f>
        <v>Travessa Geral - Smart - - - - - - - Preto</v>
      </c>
      <c r="AB3677" s="3" t="str">
        <f>VLOOKUP(J3677, sku!B:BM, 64, FALSE)</f>
        <v>Fabricação</v>
      </c>
      <c r="AC3677" s="3" t="str">
        <f>LEFT(pedidos[[#This Row],[SKU]],3)</f>
        <v>XSM</v>
      </c>
      <c r="AD3677" s="36" t="str" cm="1">
        <f t="array" aca="1" ref="AD3677" ca="1">IFERROR(
  INDEX(
    montadora[Montadora],
    MATCH(TRUE,LEFT(J4078,NÚCARACT(montadora[SKU Parcial]))=montadora[SKU Parcial],0)
  ),
  ""
)</f>
        <v/>
      </c>
    </row>
    <row r="3678" spans="1:30" customFormat="1" x14ac:dyDescent="0.25">
      <c r="A3678" s="6" t="s">
        <v>3458</v>
      </c>
      <c r="B3678" s="6" t="s">
        <v>36</v>
      </c>
      <c r="C3678" s="6" t="s">
        <v>3459</v>
      </c>
      <c r="D3678" s="6" t="s">
        <v>27</v>
      </c>
      <c r="E3678" s="6" t="s">
        <v>3460</v>
      </c>
      <c r="F3678" s="6" t="s">
        <v>3461</v>
      </c>
      <c r="G3678" s="6" t="s">
        <v>11228</v>
      </c>
      <c r="H3678" s="19" t="s">
        <v>30</v>
      </c>
      <c r="I3678" s="6" t="s">
        <v>36</v>
      </c>
      <c r="J3678" s="6" t="s">
        <v>825</v>
      </c>
      <c r="K3678" s="21">
        <v>45816</v>
      </c>
      <c r="L3678" s="19" t="s">
        <v>33</v>
      </c>
      <c r="M3678" s="25">
        <v>328.8</v>
      </c>
      <c r="N3678" s="19">
        <v>1</v>
      </c>
      <c r="O3678" s="25">
        <v>330.39</v>
      </c>
      <c r="P3678" s="25">
        <v>120</v>
      </c>
      <c r="Q3678" s="25">
        <v>12.23</v>
      </c>
      <c r="R3678" s="25">
        <v>39.46</v>
      </c>
      <c r="S3678" s="25">
        <v>1.59</v>
      </c>
      <c r="T3678" s="25">
        <v>14.31</v>
      </c>
      <c r="U3678" s="25">
        <v>142.80000000000001</v>
      </c>
      <c r="V3678" s="23">
        <v>0</v>
      </c>
      <c r="W3678" s="6" t="s">
        <v>34</v>
      </c>
      <c r="X3678" s="5">
        <v>113955244091</v>
      </c>
      <c r="Y3678" s="5">
        <v>44985961019</v>
      </c>
      <c r="Z3678" s="5" t="s">
        <v>7980</v>
      </c>
      <c r="AA3678" s="5" t="str">
        <f>VLOOKUP(J3678, sku!B:C, 2, FALSE)</f>
        <v>Travessa Mitsubishi - Smart - - - Pajero TR4 - 2010 A 2015 - Preto</v>
      </c>
      <c r="AB3678" s="3" t="str">
        <f>VLOOKUP(J3678, sku!B:BM, 64, FALSE)</f>
        <v>Fabricação</v>
      </c>
      <c r="AC3678" s="3" t="str">
        <f>LEFT(pedidos[[#This Row],[SKU]],3)</f>
        <v>XMT</v>
      </c>
      <c r="AD3678" s="36" t="str" cm="1">
        <f t="array" aca="1" ref="AD3678" ca="1">IFERROR(
  INDEX(
    montadora[Montadora],
    MATCH(TRUE,LEFT(J4079,NÚCARACT(montadora[SKU Parcial]))=montadora[SKU Parcial],0)
  ),
  ""
)</f>
        <v/>
      </c>
    </row>
    <row r="3679" spans="1:30" customFormat="1" x14ac:dyDescent="0.25">
      <c r="A3679" s="6" t="s">
        <v>3512</v>
      </c>
      <c r="B3679" s="6" t="s">
        <v>36</v>
      </c>
      <c r="C3679" s="6" t="s">
        <v>3513</v>
      </c>
      <c r="D3679" s="6" t="s">
        <v>709</v>
      </c>
      <c r="E3679" s="6" t="s">
        <v>3460</v>
      </c>
      <c r="F3679" s="6" t="s">
        <v>3514</v>
      </c>
      <c r="G3679" s="6" t="s">
        <v>11228</v>
      </c>
      <c r="H3679" s="19" t="s">
        <v>30</v>
      </c>
      <c r="I3679" s="6" t="s">
        <v>31</v>
      </c>
      <c r="J3679" s="6" t="s">
        <v>3515</v>
      </c>
      <c r="K3679" s="21">
        <v>45829</v>
      </c>
      <c r="L3679" s="19" t="s">
        <v>11229</v>
      </c>
      <c r="M3679" s="25">
        <v>325.8</v>
      </c>
      <c r="N3679" s="19">
        <v>1</v>
      </c>
      <c r="O3679" s="25">
        <v>325.8</v>
      </c>
      <c r="P3679" s="25">
        <v>120</v>
      </c>
      <c r="Q3679" s="25">
        <v>12.12</v>
      </c>
      <c r="R3679" s="25">
        <v>39.1</v>
      </c>
      <c r="S3679" s="25">
        <v>0</v>
      </c>
      <c r="T3679" s="25">
        <v>24.95</v>
      </c>
      <c r="U3679" s="25">
        <v>129.63</v>
      </c>
      <c r="V3679" s="23">
        <v>0</v>
      </c>
      <c r="W3679" s="6" t="s">
        <v>34</v>
      </c>
      <c r="X3679" s="5" t="s">
        <v>11222</v>
      </c>
      <c r="Y3679" s="5">
        <v>45051843381</v>
      </c>
      <c r="Z3679" s="5" t="s">
        <v>7980</v>
      </c>
      <c r="AA3679" s="5" t="str">
        <f>VLOOKUP(J3679, sku!B:C, 2, FALSE)</f>
        <v>Travessa Mitsubishi - Smart - - - Pajero Full - 2007 A 2019 - Preto</v>
      </c>
      <c r="AB3679" s="3" t="str">
        <f>VLOOKUP(J3679, sku!B:BM, 64, FALSE)</f>
        <v>Fabricação</v>
      </c>
      <c r="AC3679" s="3" t="str">
        <f>LEFT(pedidos[[#This Row],[SKU]],3)</f>
        <v>XMT</v>
      </c>
      <c r="AD3679" s="36" t="str" cm="1">
        <f t="array" aca="1" ref="AD3679" ca="1">IFERROR(
  INDEX(
    montadora[Montadora],
    MATCH(TRUE,LEFT(J4080,NÚCARACT(montadora[SKU Parcial]))=montadora[SKU Parcial],0)
  ),
  ""
)</f>
        <v/>
      </c>
    </row>
    <row r="3680" spans="1:30" customFormat="1" x14ac:dyDescent="0.25">
      <c r="A3680" s="6" t="s">
        <v>3527</v>
      </c>
      <c r="B3680" s="6" t="s">
        <v>36</v>
      </c>
      <c r="C3680" s="6" t="s">
        <v>3528</v>
      </c>
      <c r="D3680" s="6" t="s">
        <v>27</v>
      </c>
      <c r="E3680" s="6" t="s">
        <v>539</v>
      </c>
      <c r="F3680" s="6" t="s">
        <v>123</v>
      </c>
      <c r="G3680" s="6" t="s">
        <v>11228</v>
      </c>
      <c r="H3680" s="19" t="s">
        <v>47</v>
      </c>
      <c r="I3680" s="6" t="s">
        <v>36</v>
      </c>
      <c r="J3680" s="6" t="s">
        <v>124</v>
      </c>
      <c r="K3680" s="21">
        <v>45821</v>
      </c>
      <c r="L3680" s="19" t="s">
        <v>33</v>
      </c>
      <c r="M3680" s="25">
        <v>338.8</v>
      </c>
      <c r="N3680" s="19">
        <v>1</v>
      </c>
      <c r="O3680" s="25">
        <v>340.39</v>
      </c>
      <c r="P3680" s="25">
        <v>120</v>
      </c>
      <c r="Q3680" s="25">
        <v>12.6</v>
      </c>
      <c r="R3680" s="25">
        <v>57.6</v>
      </c>
      <c r="S3680" s="25">
        <v>1.59</v>
      </c>
      <c r="T3680" s="25">
        <v>14.31</v>
      </c>
      <c r="U3680" s="25">
        <v>134.29</v>
      </c>
      <c r="V3680" s="23">
        <v>0</v>
      </c>
      <c r="W3680" s="6" t="s">
        <v>34</v>
      </c>
      <c r="X3680" s="5">
        <v>114562057773</v>
      </c>
      <c r="Y3680" s="5">
        <v>45014323670</v>
      </c>
      <c r="Z3680" s="5" t="s">
        <v>7980</v>
      </c>
      <c r="AA3680" s="5" t="str">
        <f>VLOOKUP(J3680, sku!B:C, 2, FALSE)</f>
        <v>Travessa Mitsubishi - Tubular - - - Pajero Sport - - - Preto</v>
      </c>
      <c r="AB3680" s="3" t="str">
        <f>VLOOKUP(J3680, sku!B:BM, 64, FALSE)</f>
        <v>Fabricação</v>
      </c>
      <c r="AC3680" s="3" t="str">
        <f>LEFT(pedidos[[#This Row],[SKU]],3)</f>
        <v>XMT</v>
      </c>
      <c r="AD3680" s="36" t="str" cm="1">
        <f t="array" aca="1" ref="AD3680" ca="1">IFERROR(
  INDEX(
    montadora[Montadora],
    MATCH(TRUE,LEFT(J4081,NÚCARACT(montadora[SKU Parcial]))=montadora[SKU Parcial],0)
  ),
  ""
)</f>
        <v/>
      </c>
    </row>
    <row r="3681" spans="1:30" customFormat="1" x14ac:dyDescent="0.25">
      <c r="A3681" s="6" t="s">
        <v>3538</v>
      </c>
      <c r="B3681" s="6" t="s">
        <v>3539</v>
      </c>
      <c r="C3681" s="6" t="s">
        <v>3540</v>
      </c>
      <c r="D3681" s="6" t="s">
        <v>27</v>
      </c>
      <c r="E3681" s="6" t="s">
        <v>539</v>
      </c>
      <c r="F3681" s="6" t="s">
        <v>540</v>
      </c>
      <c r="G3681" s="6" t="s">
        <v>11228</v>
      </c>
      <c r="H3681" s="19" t="s">
        <v>47</v>
      </c>
      <c r="I3681" s="6" t="s">
        <v>31</v>
      </c>
      <c r="J3681" s="6" t="s">
        <v>758</v>
      </c>
      <c r="K3681" s="21">
        <v>45831</v>
      </c>
      <c r="L3681" s="19" t="s">
        <v>33</v>
      </c>
      <c r="M3681" s="25">
        <v>335.8</v>
      </c>
      <c r="N3681" s="19">
        <v>1</v>
      </c>
      <c r="O3681" s="25">
        <v>337.39</v>
      </c>
      <c r="P3681" s="25">
        <v>120</v>
      </c>
      <c r="Q3681" s="25">
        <v>12.49</v>
      </c>
      <c r="R3681" s="25">
        <v>57.09</v>
      </c>
      <c r="S3681" s="25">
        <v>1.59</v>
      </c>
      <c r="T3681" s="25">
        <v>14.31</v>
      </c>
      <c r="U3681" s="25">
        <v>131.91</v>
      </c>
      <c r="V3681" s="23">
        <v>0</v>
      </c>
      <c r="W3681" s="6" t="s">
        <v>34</v>
      </c>
      <c r="X3681" s="5">
        <v>116159544712</v>
      </c>
      <c r="Y3681" s="5">
        <v>45061876865</v>
      </c>
      <c r="Z3681" s="5" t="s">
        <v>7980</v>
      </c>
      <c r="AA3681" s="5" t="str">
        <f>VLOOKUP(J3681, sku!B:C, 2, FALSE)</f>
        <v>Travessa Mitsubishi - Tubular - - - Pajero Sport - - - Prata</v>
      </c>
      <c r="AB3681" s="3" t="str">
        <f>VLOOKUP(J3681, sku!B:BM, 64, FALSE)</f>
        <v>Fabricação</v>
      </c>
      <c r="AC3681" s="3" t="str">
        <f>LEFT(pedidos[[#This Row],[SKU]],3)</f>
        <v>XMT</v>
      </c>
      <c r="AD3681" s="36" t="str" cm="1">
        <f t="array" aca="1" ref="AD3681" ca="1">IFERROR(
  INDEX(
    montadora[Montadora],
    MATCH(TRUE,LEFT(J4082,NÚCARACT(montadora[SKU Parcial]))=montadora[SKU Parcial],0)
  ),
  ""
)</f>
        <v/>
      </c>
    </row>
    <row r="3682" spans="1:30" customFormat="1" x14ac:dyDescent="0.25">
      <c r="A3682" s="6" t="s">
        <v>3547</v>
      </c>
      <c r="B3682" s="6" t="s">
        <v>36</v>
      </c>
      <c r="C3682" s="6" t="s">
        <v>3548</v>
      </c>
      <c r="D3682" s="6" t="s">
        <v>27</v>
      </c>
      <c r="E3682" s="6" t="s">
        <v>3437</v>
      </c>
      <c r="F3682" s="6" t="s">
        <v>3438</v>
      </c>
      <c r="G3682" s="6" t="s">
        <v>11228</v>
      </c>
      <c r="H3682" s="19" t="s">
        <v>47</v>
      </c>
      <c r="I3682" s="6" t="s">
        <v>31</v>
      </c>
      <c r="J3682" s="6" t="s">
        <v>845</v>
      </c>
      <c r="K3682" s="21">
        <v>45814</v>
      </c>
      <c r="L3682" s="19" t="s">
        <v>33</v>
      </c>
      <c r="M3682" s="25">
        <v>335.8</v>
      </c>
      <c r="N3682" s="19">
        <v>1</v>
      </c>
      <c r="O3682" s="25">
        <v>335.8</v>
      </c>
      <c r="P3682" s="25">
        <v>120</v>
      </c>
      <c r="Q3682" s="25">
        <v>12.49</v>
      </c>
      <c r="R3682" s="25">
        <v>57.09</v>
      </c>
      <c r="S3682" s="25">
        <v>0</v>
      </c>
      <c r="T3682" s="25">
        <v>15.9</v>
      </c>
      <c r="U3682" s="25">
        <v>130.32</v>
      </c>
      <c r="V3682" s="23">
        <v>0</v>
      </c>
      <c r="W3682" s="6" t="s">
        <v>89</v>
      </c>
      <c r="X3682" s="5" t="s">
        <v>11223</v>
      </c>
      <c r="Y3682" s="5">
        <v>44975332149</v>
      </c>
      <c r="Z3682" s="5" t="s">
        <v>7980</v>
      </c>
      <c r="AA3682" s="5" t="str">
        <f>VLOOKUP(J3682, sku!B:C, 2, FALSE)</f>
        <v>Travessa Geral - Smart - - - - - - - Preto</v>
      </c>
      <c r="AB3682" s="3" t="str">
        <f>VLOOKUP(J3682, sku!B:BM, 64, FALSE)</f>
        <v>Fabricação</v>
      </c>
      <c r="AC3682" s="3" t="str">
        <f>LEFT(pedidos[[#This Row],[SKU]],3)</f>
        <v>XSM</v>
      </c>
      <c r="AD3682" s="36" t="str" cm="1">
        <f t="array" aca="1" ref="AD3682" ca="1">IFERROR(
  INDEX(
    montadora[Montadora],
    MATCH(TRUE,LEFT(J4083,NÚCARACT(montadora[SKU Parcial]))=montadora[SKU Parcial],0)
  ),
  ""
)</f>
        <v/>
      </c>
    </row>
    <row r="3683" spans="1:30" customFormat="1" x14ac:dyDescent="0.25">
      <c r="A3683" s="6" t="s">
        <v>3630</v>
      </c>
      <c r="B3683" s="6" t="s">
        <v>3631</v>
      </c>
      <c r="C3683" s="6" t="s">
        <v>3632</v>
      </c>
      <c r="D3683" s="6" t="s">
        <v>534</v>
      </c>
      <c r="E3683" s="6" t="s">
        <v>539</v>
      </c>
      <c r="F3683" s="6" t="s">
        <v>540</v>
      </c>
      <c r="G3683" s="6" t="s">
        <v>11228</v>
      </c>
      <c r="H3683" s="19" t="s">
        <v>47</v>
      </c>
      <c r="I3683" s="6" t="s">
        <v>31</v>
      </c>
      <c r="J3683" s="6" t="s">
        <v>758</v>
      </c>
      <c r="K3683" s="21">
        <v>45834</v>
      </c>
      <c r="L3683" s="19" t="s">
        <v>11229</v>
      </c>
      <c r="M3683" s="25">
        <v>335.8</v>
      </c>
      <c r="N3683" s="19">
        <v>1</v>
      </c>
      <c r="O3683" s="25">
        <v>335.8</v>
      </c>
      <c r="P3683" s="25">
        <v>120</v>
      </c>
      <c r="Q3683" s="25">
        <v>12.49</v>
      </c>
      <c r="R3683" s="25">
        <v>57.09</v>
      </c>
      <c r="S3683" s="25">
        <v>0</v>
      </c>
      <c r="T3683" s="25">
        <v>23.45</v>
      </c>
      <c r="U3683" s="25">
        <v>122.77</v>
      </c>
      <c r="V3683" s="23">
        <v>0</v>
      </c>
      <c r="W3683" s="6" t="s">
        <v>34</v>
      </c>
      <c r="X3683" s="5">
        <v>115995803809</v>
      </c>
      <c r="Y3683" s="5">
        <v>45078066440</v>
      </c>
      <c r="Z3683" s="5" t="s">
        <v>7980</v>
      </c>
      <c r="AA3683" s="5" t="str">
        <f>VLOOKUP(J3683, sku!B:C, 2, FALSE)</f>
        <v>Travessa Mitsubishi - Tubular - - - Pajero Sport - - - Prata</v>
      </c>
      <c r="AB3683" s="3" t="str">
        <f>VLOOKUP(J3683, sku!B:BM, 64, FALSE)</f>
        <v>Fabricação</v>
      </c>
      <c r="AC3683" s="3" t="str">
        <f>LEFT(pedidos[[#This Row],[SKU]],3)</f>
        <v>XMT</v>
      </c>
      <c r="AD3683" s="36" t="str" cm="1">
        <f t="array" aca="1" ref="AD3683" ca="1">IFERROR(
  INDEX(
    montadora[Montadora],
    MATCH(TRUE,LEFT(J4084,NÚCARACT(montadora[SKU Parcial]))=montadora[SKU Parcial],0)
  ),
  ""
)</f>
        <v/>
      </c>
    </row>
    <row r="3684" spans="1:30" x14ac:dyDescent="0.25">
      <c r="A3684" s="42" t="s">
        <v>9230</v>
      </c>
      <c r="B3684" s="42">
        <v>21498018637</v>
      </c>
      <c r="C3684" s="42"/>
      <c r="D3684" s="42"/>
      <c r="E3684" s="42"/>
      <c r="F3684" s="42" t="s">
        <v>10108</v>
      </c>
      <c r="G3684" s="42" t="s">
        <v>11228</v>
      </c>
      <c r="H3684" s="19"/>
      <c r="I3684" s="42"/>
      <c r="J3684" s="42" t="s">
        <v>210</v>
      </c>
      <c r="K3684" s="21">
        <v>45808</v>
      </c>
      <c r="L3684" s="19" t="s">
        <v>8443</v>
      </c>
      <c r="M3684" s="44">
        <v>328.8</v>
      </c>
      <c r="N3684" s="19">
        <v>1</v>
      </c>
      <c r="O3684" s="44">
        <v>328.8</v>
      </c>
      <c r="P3684" s="44">
        <v>120</v>
      </c>
      <c r="Q3684" s="44">
        <v>11.08</v>
      </c>
      <c r="R3684" s="44">
        <v>0</v>
      </c>
      <c r="S3684" s="44">
        <v>0</v>
      </c>
      <c r="T3684" s="44">
        <v>0</v>
      </c>
      <c r="U3684" s="44">
        <v>197.72</v>
      </c>
      <c r="V3684" s="23">
        <v>0</v>
      </c>
      <c r="W3684" s="42" t="s">
        <v>34</v>
      </c>
      <c r="X3684" s="43"/>
      <c r="Y3684" s="43"/>
      <c r="Z3684" s="43" t="s">
        <v>8442</v>
      </c>
      <c r="AA3684" s="43" t="str">
        <f>VLOOKUP(J3684, sku!B:C, 2, FALSE)</f>
        <v>Travessa Fiat - Smart - - - Toro - - - Preto</v>
      </c>
      <c r="AB3684" s="45" t="str">
        <f>VLOOKUP(J3684, sku!B:BM, 64, FALSE)</f>
        <v>Fabricação</v>
      </c>
      <c r="AC3684" s="45" t="str">
        <f>LEFT(pedidos[[#This Row],[SKU]],3)</f>
        <v>XFI</v>
      </c>
      <c r="AD3684" s="36" t="str" cm="1">
        <f t="array" aca="1" ref="AD3684" ca="1">IFERROR(
  INDEX(
    montadora[Montadora],
    MATCH(TRUE,LEFT(J4085,NÚCARACT(montadora[SKU Parcial]))=montadora[SKU Parcial],0)
  ),
  ""
)</f>
        <v/>
      </c>
    </row>
    <row r="3685" spans="1:30" x14ac:dyDescent="0.25">
      <c r="A3685" s="42" t="s">
        <v>9289</v>
      </c>
      <c r="B3685" s="42">
        <v>23798148344</v>
      </c>
      <c r="C3685" s="42"/>
      <c r="D3685" s="42"/>
      <c r="E3685" s="42"/>
      <c r="F3685" s="42" t="s">
        <v>10118</v>
      </c>
      <c r="G3685" s="42" t="s">
        <v>11228</v>
      </c>
      <c r="H3685" s="19"/>
      <c r="I3685" s="42"/>
      <c r="J3685" s="42" t="s">
        <v>134</v>
      </c>
      <c r="K3685" s="21">
        <v>45804</v>
      </c>
      <c r="L3685" s="19" t="s">
        <v>8443</v>
      </c>
      <c r="M3685" s="44">
        <v>328.8</v>
      </c>
      <c r="N3685" s="19">
        <v>1</v>
      </c>
      <c r="O3685" s="44">
        <v>345.71</v>
      </c>
      <c r="P3685" s="44">
        <v>120</v>
      </c>
      <c r="Q3685" s="44">
        <v>11.08</v>
      </c>
      <c r="R3685" s="44">
        <v>69.760000000000005</v>
      </c>
      <c r="S3685" s="44">
        <v>16.91</v>
      </c>
      <c r="T3685" s="44">
        <v>0</v>
      </c>
      <c r="U3685" s="44">
        <v>127.96</v>
      </c>
      <c r="V3685" s="23">
        <v>0</v>
      </c>
      <c r="W3685" s="42" t="s">
        <v>34</v>
      </c>
      <c r="X3685" s="43"/>
      <c r="Y3685" s="43"/>
      <c r="Z3685" s="43" t="s">
        <v>8442</v>
      </c>
      <c r="AA3685" s="43" t="str">
        <f>VLOOKUP(J3685, sku!B:C, 2, FALSE)</f>
        <v>Travessa Volkswagen - Smart - - - T-Cross - - - Preto</v>
      </c>
      <c r="AB3685" s="45" t="str">
        <f>VLOOKUP(J3685, sku!B:BM, 64, FALSE)</f>
        <v>Fabricação</v>
      </c>
      <c r="AC3685" s="45" t="str">
        <f>LEFT(pedidos[[#This Row],[SKU]],3)</f>
        <v>XVW</v>
      </c>
      <c r="AD3685" s="36" t="str" cm="1">
        <f t="array" aca="1" ref="AD3685" ca="1">IFERROR(
  INDEX(
    montadora[Montadora],
    MATCH(TRUE,LEFT(J4086,NÚCARACT(montadora[SKU Parcial]))=montadora[SKU Parcial],0)
  ),
  ""
)</f>
        <v/>
      </c>
    </row>
    <row r="3686" spans="1:30" x14ac:dyDescent="0.25">
      <c r="A3686" s="42" t="s">
        <v>9340</v>
      </c>
      <c r="B3686" s="42">
        <v>23693661697</v>
      </c>
      <c r="C3686" s="42"/>
      <c r="D3686" s="42"/>
      <c r="E3686" s="42"/>
      <c r="F3686" s="42" t="s">
        <v>8828</v>
      </c>
      <c r="G3686" s="42" t="s">
        <v>11228</v>
      </c>
      <c r="H3686" s="19"/>
      <c r="I3686" s="42"/>
      <c r="J3686" s="42" t="s">
        <v>105</v>
      </c>
      <c r="K3686" s="21">
        <v>45800</v>
      </c>
      <c r="L3686" s="19" t="s">
        <v>8443</v>
      </c>
      <c r="M3686" s="44">
        <v>328.8</v>
      </c>
      <c r="N3686" s="19">
        <v>1</v>
      </c>
      <c r="O3686" s="44">
        <v>330.24</v>
      </c>
      <c r="P3686" s="44">
        <v>120</v>
      </c>
      <c r="Q3686" s="44">
        <v>11.08</v>
      </c>
      <c r="R3686" s="44">
        <v>69.760000000000005</v>
      </c>
      <c r="S3686" s="44">
        <v>1.44</v>
      </c>
      <c r="T3686" s="44">
        <v>0</v>
      </c>
      <c r="U3686" s="44">
        <v>127.96</v>
      </c>
      <c r="V3686" s="23">
        <v>0</v>
      </c>
      <c r="W3686" s="42" t="s">
        <v>34</v>
      </c>
      <c r="X3686" s="43"/>
      <c r="Y3686" s="43"/>
      <c r="Z3686" s="43" t="s">
        <v>8442</v>
      </c>
      <c r="AA3686" s="43" t="str">
        <f>VLOOKUP(J3686, sku!B:C, 2, FALSE)</f>
        <v>Travessa Nissan - Style - - - Kicks - - - Prata</v>
      </c>
      <c r="AB3686" s="45" t="str">
        <f>VLOOKUP(J3686, sku!B:BM, 64, FALSE)</f>
        <v>Fabricação</v>
      </c>
      <c r="AC3686" s="45" t="str">
        <f>LEFT(pedidos[[#This Row],[SKU]],3)</f>
        <v>XNS</v>
      </c>
      <c r="AD3686" s="36" t="str" cm="1">
        <f t="array" aca="1" ref="AD3686" ca="1">IFERROR(
  INDEX(
    montadora[Montadora],
    MATCH(TRUE,LEFT(#REF!,NÚCARACT(montadora[SKU Parcial]))=montadora[SKU Parcial],0)
  ),
  ""
)</f>
        <v/>
      </c>
    </row>
    <row r="3687" spans="1:30" x14ac:dyDescent="0.25">
      <c r="A3687" s="42" t="s">
        <v>9442</v>
      </c>
      <c r="B3687" s="42">
        <v>23798148233</v>
      </c>
      <c r="C3687" s="42"/>
      <c r="D3687" s="42"/>
      <c r="E3687" s="42"/>
      <c r="F3687" s="42" t="s">
        <v>10131</v>
      </c>
      <c r="G3687" s="42" t="s">
        <v>11228</v>
      </c>
      <c r="H3687" s="19"/>
      <c r="I3687" s="42"/>
      <c r="J3687" s="42" t="s">
        <v>224</v>
      </c>
      <c r="K3687" s="21">
        <v>45796</v>
      </c>
      <c r="L3687" s="19" t="s">
        <v>8443</v>
      </c>
      <c r="M3687" s="44">
        <v>328.8</v>
      </c>
      <c r="N3687" s="19">
        <v>1</v>
      </c>
      <c r="O3687" s="44">
        <v>328.8</v>
      </c>
      <c r="P3687" s="44">
        <v>120</v>
      </c>
      <c r="Q3687" s="44">
        <v>11.08</v>
      </c>
      <c r="R3687" s="44">
        <v>69.760000000000005</v>
      </c>
      <c r="S3687" s="44">
        <v>0</v>
      </c>
      <c r="T3687" s="44">
        <v>0</v>
      </c>
      <c r="U3687" s="44">
        <v>127.96</v>
      </c>
      <c r="V3687" s="23">
        <v>0</v>
      </c>
      <c r="W3687" s="42" t="s">
        <v>34</v>
      </c>
      <c r="X3687" s="43"/>
      <c r="Y3687" s="43"/>
      <c r="Z3687" s="43" t="s">
        <v>8442</v>
      </c>
      <c r="AA3687" s="43" t="str">
        <f>VLOOKUP(J3687, sku!B:C, 2, FALSE)</f>
        <v>Travessa Chevrolet - Style - - - Trailblazer - - - Prata</v>
      </c>
      <c r="AB3687" s="45" t="str">
        <f>VLOOKUP(J3687, sku!B:BM, 64, FALSE)</f>
        <v>Fabricação</v>
      </c>
      <c r="AC3687" s="45" t="str">
        <f>LEFT(pedidos[[#This Row],[SKU]],3)</f>
        <v>XGM</v>
      </c>
      <c r="AD3687" s="36" t="str" cm="1">
        <f t="array" aca="1" ref="AD3687" ca="1">IFERROR(
  INDEX(
    montadora[Montadora],
    MATCH(TRUE,LEFT(#REF!,NÚCARACT(montadora[SKU Parcial]))=montadora[SKU Parcial],0)
  ),
  ""
)</f>
        <v/>
      </c>
    </row>
    <row r="3688" spans="1:30" x14ac:dyDescent="0.25">
      <c r="A3688" s="42" t="s">
        <v>9506</v>
      </c>
      <c r="B3688" s="42">
        <v>23293662678</v>
      </c>
      <c r="C3688" s="42"/>
      <c r="D3688" s="42"/>
      <c r="E3688" s="42"/>
      <c r="F3688" s="42" t="s">
        <v>8825</v>
      </c>
      <c r="G3688" s="42" t="s">
        <v>11228</v>
      </c>
      <c r="H3688" s="19"/>
      <c r="I3688" s="42"/>
      <c r="J3688" s="42" t="s">
        <v>339</v>
      </c>
      <c r="K3688" s="21">
        <v>45793</v>
      </c>
      <c r="L3688" s="19" t="s">
        <v>8443</v>
      </c>
      <c r="M3688" s="44">
        <v>328.8</v>
      </c>
      <c r="N3688" s="19">
        <v>1</v>
      </c>
      <c r="O3688" s="44">
        <v>335.1</v>
      </c>
      <c r="P3688" s="44">
        <v>120</v>
      </c>
      <c r="Q3688" s="44">
        <v>11.08</v>
      </c>
      <c r="R3688" s="44">
        <v>69.760000000000005</v>
      </c>
      <c r="S3688" s="44">
        <v>6.3</v>
      </c>
      <c r="T3688" s="44">
        <v>0</v>
      </c>
      <c r="U3688" s="44">
        <v>127.96</v>
      </c>
      <c r="V3688" s="23">
        <v>0</v>
      </c>
      <c r="W3688" s="42" t="s">
        <v>34</v>
      </c>
      <c r="X3688" s="43"/>
      <c r="Y3688" s="43"/>
      <c r="Z3688" s="43" t="s">
        <v>8442</v>
      </c>
      <c r="AA3688" s="43" t="str">
        <f>VLOOKUP(J3688, sku!B:C, 2, FALSE)</f>
        <v>Travessa Volkswagen - Smart - - - Nivus - - - Preto</v>
      </c>
      <c r="AB3688" s="45" t="str">
        <f>VLOOKUP(J3688, sku!B:BM, 64, FALSE)</f>
        <v>Fabricação</v>
      </c>
      <c r="AC3688" s="45" t="str">
        <f>LEFT(pedidos[[#This Row],[SKU]],3)</f>
        <v>XVW</v>
      </c>
      <c r="AD3688" s="36" t="str" cm="1">
        <f t="array" aca="1" ref="AD3688" ca="1">IFERROR(
  INDEX(
    montadora[Montadora],
    MATCH(TRUE,LEFT(J4087,NÚCARACT(montadora[SKU Parcial]))=montadora[SKU Parcial],0)
  ),
  ""
)</f>
        <v/>
      </c>
    </row>
    <row r="3689" spans="1:30" x14ac:dyDescent="0.25">
      <c r="A3689" s="42" t="s">
        <v>9542</v>
      </c>
      <c r="B3689" s="42">
        <v>23298159306</v>
      </c>
      <c r="C3689" s="42"/>
      <c r="D3689" s="42"/>
      <c r="E3689" s="42"/>
      <c r="F3689" s="42" t="s">
        <v>10134</v>
      </c>
      <c r="G3689" s="42" t="s">
        <v>11228</v>
      </c>
      <c r="H3689" s="19"/>
      <c r="I3689" s="42"/>
      <c r="J3689" s="42" t="s">
        <v>1150</v>
      </c>
      <c r="K3689" s="21">
        <v>45791</v>
      </c>
      <c r="L3689" s="19" t="s">
        <v>8443</v>
      </c>
      <c r="M3689" s="44">
        <v>328.8</v>
      </c>
      <c r="N3689" s="19">
        <v>1</v>
      </c>
      <c r="O3689" s="44">
        <v>328.8</v>
      </c>
      <c r="P3689" s="44">
        <v>120</v>
      </c>
      <c r="Q3689" s="44">
        <v>11.08</v>
      </c>
      <c r="R3689" s="44">
        <v>69.760000000000005</v>
      </c>
      <c r="S3689" s="44">
        <v>0</v>
      </c>
      <c r="T3689" s="44">
        <v>0</v>
      </c>
      <c r="U3689" s="44">
        <v>127.96</v>
      </c>
      <c r="V3689" s="23">
        <v>0</v>
      </c>
      <c r="W3689" s="42" t="s">
        <v>34</v>
      </c>
      <c r="X3689" s="43"/>
      <c r="Y3689" s="43"/>
      <c r="Z3689" s="43" t="s">
        <v>8442</v>
      </c>
      <c r="AA3689" s="43" t="str">
        <f>VLOOKUP(J3689, sku!B:C, 2, FALSE)</f>
        <v>Travessa Fiat - Style - - - Argo Trekking - - - Preto</v>
      </c>
      <c r="AB3689" s="45" t="str">
        <f>VLOOKUP(J3689, sku!B:BM, 64, FALSE)</f>
        <v>Fabricação</v>
      </c>
      <c r="AC3689" s="45" t="str">
        <f>LEFT(pedidos[[#This Row],[SKU]],3)</f>
        <v>XFI</v>
      </c>
      <c r="AD3689" s="36" t="str" cm="1">
        <f t="array" aca="1" ref="AD3689" ca="1">IFERROR(
  INDEX(
    montadora[Montadora],
    MATCH(TRUE,LEFT(J4088,NÚCARACT(montadora[SKU Parcial]))=montadora[SKU Parcial],0)
  ),
  ""
)</f>
        <v/>
      </c>
    </row>
    <row r="3690" spans="1:30" x14ac:dyDescent="0.25">
      <c r="A3690" s="42" t="s">
        <v>9692</v>
      </c>
      <c r="B3690" s="42">
        <v>23298159306</v>
      </c>
      <c r="C3690" s="42"/>
      <c r="D3690" s="42"/>
      <c r="E3690" s="42"/>
      <c r="F3690" s="42" t="s">
        <v>10134</v>
      </c>
      <c r="G3690" s="42" t="s">
        <v>11228</v>
      </c>
      <c r="H3690" s="19"/>
      <c r="I3690" s="42"/>
      <c r="J3690" s="42" t="s">
        <v>1150</v>
      </c>
      <c r="K3690" s="21">
        <v>45787</v>
      </c>
      <c r="L3690" s="19" t="s">
        <v>8443</v>
      </c>
      <c r="M3690" s="44">
        <v>328.8</v>
      </c>
      <c r="N3690" s="19">
        <v>1</v>
      </c>
      <c r="O3690" s="44">
        <v>328.8</v>
      </c>
      <c r="P3690" s="44">
        <v>120</v>
      </c>
      <c r="Q3690" s="44">
        <v>11.08</v>
      </c>
      <c r="R3690" s="44">
        <v>69.099999999999994</v>
      </c>
      <c r="S3690" s="44">
        <v>0</v>
      </c>
      <c r="T3690" s="44">
        <v>0</v>
      </c>
      <c r="U3690" s="44">
        <v>125.33</v>
      </c>
      <c r="V3690" s="23">
        <v>0</v>
      </c>
      <c r="W3690" s="42" t="s">
        <v>34</v>
      </c>
      <c r="X3690" s="43"/>
      <c r="Y3690" s="43"/>
      <c r="Z3690" s="43" t="s">
        <v>8442</v>
      </c>
      <c r="AA3690" s="43" t="str">
        <f>VLOOKUP(J3690, sku!B:C, 2, FALSE)</f>
        <v>Travessa Fiat - Style - - - Argo Trekking - - - Preto</v>
      </c>
      <c r="AB3690" s="45" t="str">
        <f>VLOOKUP(J3690, sku!B:BM, 64, FALSE)</f>
        <v>Fabricação</v>
      </c>
      <c r="AC3690" s="45" t="str">
        <f>LEFT(pedidos[[#This Row],[SKU]],3)</f>
        <v>XFI</v>
      </c>
      <c r="AD3690" s="36" t="str" cm="1">
        <f t="array" aca="1" ref="AD3690" ca="1">IFERROR(
  INDEX(
    montadora[Montadora],
    MATCH(TRUE,LEFT(J4089,NÚCARACT(montadora[SKU Parcial]))=montadora[SKU Parcial],0)
  ),
  ""
)</f>
        <v/>
      </c>
    </row>
    <row r="3691" spans="1:30" customFormat="1" x14ac:dyDescent="0.25">
      <c r="A3691" s="1" t="s">
        <v>7966</v>
      </c>
      <c r="B3691" s="1" t="s">
        <v>36</v>
      </c>
      <c r="C3691" s="1" t="s">
        <v>7967</v>
      </c>
      <c r="D3691" s="1" t="s">
        <v>27</v>
      </c>
      <c r="E3691" s="1" t="s">
        <v>171</v>
      </c>
      <c r="F3691" s="1" t="s">
        <v>172</v>
      </c>
      <c r="G3691" s="6" t="s">
        <v>11227</v>
      </c>
      <c r="H3691" s="20" t="s">
        <v>30</v>
      </c>
      <c r="I3691" s="1" t="s">
        <v>36</v>
      </c>
      <c r="J3691" s="1" t="s">
        <v>173</v>
      </c>
      <c r="K3691" s="22">
        <v>45779</v>
      </c>
      <c r="L3691" s="16" t="s">
        <v>11229</v>
      </c>
      <c r="M3691" s="26">
        <v>178.8</v>
      </c>
      <c r="N3691" s="20">
        <v>1</v>
      </c>
      <c r="O3691" s="26">
        <v>178.8</v>
      </c>
      <c r="P3691" s="26">
        <v>120</v>
      </c>
      <c r="Q3691" s="26">
        <v>13.61</v>
      </c>
      <c r="R3691" s="26">
        <v>21.46</v>
      </c>
      <c r="S3691" s="26">
        <v>0</v>
      </c>
      <c r="T3691" s="26">
        <v>24.95</v>
      </c>
      <c r="U3691" s="26">
        <v>-1.22</v>
      </c>
      <c r="V3691" s="24">
        <v>-6.7999999999999996E-3</v>
      </c>
      <c r="W3691" s="1" t="s">
        <v>34</v>
      </c>
      <c r="X3691" s="3"/>
      <c r="Y3691" s="3"/>
      <c r="Z3691" s="5" t="s">
        <v>7980</v>
      </c>
      <c r="AA3691" s="5" t="str">
        <f>VLOOKUP(J3691, sku!B:C, 2, FALSE)</f>
        <v>Travessa Fiat - Smart - - - Strada Locker - 1999 A 2019 - Preto</v>
      </c>
      <c r="AB3691" s="3" t="str">
        <f>VLOOKUP(J3691, sku!B:BM, 64, FALSE)</f>
        <v>Fabricação</v>
      </c>
      <c r="AC3691" s="3" t="str">
        <f>LEFT(pedidos[[#This Row],[SKU]],3)</f>
        <v>XFI</v>
      </c>
      <c r="AD3691" s="36" t="str" cm="1">
        <f t="array" aca="1" ref="AD3691" ca="1">IFERROR(
  INDEX(
    montadora[Montadora],
    MATCH(TRUE,LEFT(J4090,NÚCARACT(montadora[SKU Parcial]))=montadora[SKU Parcial],0)
  ),
  ""
)</f>
        <v/>
      </c>
    </row>
    <row r="3692" spans="1:30" customFormat="1" x14ac:dyDescent="0.25">
      <c r="A3692" s="1" t="s">
        <v>7968</v>
      </c>
      <c r="B3692" s="1" t="s">
        <v>7969</v>
      </c>
      <c r="C3692" s="1" t="s">
        <v>287</v>
      </c>
      <c r="D3692" s="1" t="s">
        <v>45</v>
      </c>
      <c r="E3692" s="1" t="s">
        <v>1386</v>
      </c>
      <c r="F3692" s="1" t="s">
        <v>957</v>
      </c>
      <c r="G3692" s="6" t="s">
        <v>11227</v>
      </c>
      <c r="H3692" s="20" t="s">
        <v>47</v>
      </c>
      <c r="I3692" s="1" t="s">
        <v>31</v>
      </c>
      <c r="J3692" s="1" t="s">
        <v>173</v>
      </c>
      <c r="K3692" s="22">
        <v>45783</v>
      </c>
      <c r="L3692" s="16" t="s">
        <v>11229</v>
      </c>
      <c r="M3692" s="26">
        <v>189.8</v>
      </c>
      <c r="N3692" s="20">
        <v>1</v>
      </c>
      <c r="O3692" s="26">
        <v>189.8</v>
      </c>
      <c r="P3692" s="26">
        <v>120</v>
      </c>
      <c r="Q3692" s="26">
        <v>14.44</v>
      </c>
      <c r="R3692" s="26">
        <v>32.270000000000003</v>
      </c>
      <c r="S3692" s="26">
        <v>0</v>
      </c>
      <c r="T3692" s="26">
        <v>24.95</v>
      </c>
      <c r="U3692" s="26">
        <v>-1.86</v>
      </c>
      <c r="V3692" s="24">
        <v>-9.7999999999999997E-3</v>
      </c>
      <c r="W3692" s="1" t="s">
        <v>34</v>
      </c>
      <c r="X3692" s="3"/>
      <c r="Y3692" s="3"/>
      <c r="Z3692" s="5" t="s">
        <v>7980</v>
      </c>
      <c r="AA3692" s="5" t="str">
        <f>VLOOKUP(J3692, sku!B:C, 2, FALSE)</f>
        <v>Travessa Fiat - Smart - - - Strada Locker - 1999 A 2019 - Preto</v>
      </c>
      <c r="AB3692" s="3" t="str">
        <f>VLOOKUP(J3692, sku!B:BM, 64, FALSE)</f>
        <v>Fabricação</v>
      </c>
      <c r="AC3692" s="3" t="str">
        <f>LEFT(pedidos[[#This Row],[SKU]],3)</f>
        <v>XFI</v>
      </c>
      <c r="AD3692" s="36" t="str" cm="1">
        <f t="array" aca="1" ref="AD3692" ca="1">IFERROR(
  INDEX(
    montadora[Montadora],
    MATCH(TRUE,LEFT(#REF!,NÚCARACT(montadora[SKU Parcial]))=montadora[SKU Parcial],0)
  ),
  ""
)</f>
        <v/>
      </c>
    </row>
    <row r="3693" spans="1:30" customFormat="1" x14ac:dyDescent="0.25">
      <c r="A3693" s="1" t="s">
        <v>4596</v>
      </c>
      <c r="B3693" s="1" t="s">
        <v>4597</v>
      </c>
      <c r="C3693" s="1" t="s">
        <v>4598</v>
      </c>
      <c r="D3693" s="1" t="s">
        <v>27</v>
      </c>
      <c r="E3693" s="1" t="s">
        <v>1693</v>
      </c>
      <c r="F3693" s="1" t="s">
        <v>1694</v>
      </c>
      <c r="G3693" s="6" t="s">
        <v>11227</v>
      </c>
      <c r="H3693" s="2" t="s">
        <v>30</v>
      </c>
      <c r="I3693" s="1" t="s">
        <v>36</v>
      </c>
      <c r="J3693" s="1" t="s">
        <v>4599</v>
      </c>
      <c r="K3693" s="4">
        <v>45833</v>
      </c>
      <c r="L3693" s="16" t="s">
        <v>11229</v>
      </c>
      <c r="M3693" s="26">
        <v>278.8</v>
      </c>
      <c r="N3693" s="2">
        <v>1</v>
      </c>
      <c r="O3693" s="26">
        <v>278.8</v>
      </c>
      <c r="P3693" s="26">
        <v>122.33</v>
      </c>
      <c r="Q3693" s="26">
        <v>22.92</v>
      </c>
      <c r="R3693" s="26">
        <v>32.06</v>
      </c>
      <c r="S3693" s="26">
        <v>0</v>
      </c>
      <c r="T3693" s="26">
        <v>26.95</v>
      </c>
      <c r="U3693" s="26">
        <v>74.540000000000006</v>
      </c>
      <c r="V3693" s="10">
        <v>0.26740000000000003</v>
      </c>
      <c r="W3693" s="1" t="s">
        <v>34</v>
      </c>
      <c r="X3693" s="3"/>
      <c r="Y3693" s="3"/>
      <c r="Z3693" s="5" t="s">
        <v>7980</v>
      </c>
      <c r="AA3693" s="5" t="str">
        <f>VLOOKUP(J3693, sku!B:C, 2, FALSE)</f>
        <v>1 Aquecedor Camping + 1 Maçarico 915 + 1 Refil de Gás</v>
      </c>
      <c r="AB3693" s="3" t="str">
        <f>VLOOKUP(J3693, sku!B:BM, 64, FALSE)</f>
        <v>Importação</v>
      </c>
      <c r="AC3693" s="3" t="str">
        <f>LEFT(pedidos[[#This Row],[SKU]],3)</f>
        <v>1XA</v>
      </c>
      <c r="AD3693" s="36" t="str" cm="1">
        <f t="array" aca="1" ref="AD3693" ca="1">IFERROR(
  INDEX(
    montadora[Montadora],
    MATCH(TRUE,LEFT(#REF!,NÚCARACT(montadora[SKU Parcial]))=montadora[SKU Parcial],0)
  ),
  ""
)</f>
        <v/>
      </c>
    </row>
    <row r="3694" spans="1:30" customFormat="1" x14ac:dyDescent="0.25">
      <c r="A3694" s="1" t="s">
        <v>7043</v>
      </c>
      <c r="B3694" s="1" t="s">
        <v>7044</v>
      </c>
      <c r="C3694" s="1" t="s">
        <v>7045</v>
      </c>
      <c r="D3694" s="1" t="s">
        <v>27</v>
      </c>
      <c r="E3694" s="1" t="s">
        <v>1667</v>
      </c>
      <c r="F3694" s="1" t="s">
        <v>1668</v>
      </c>
      <c r="G3694" s="6" t="s">
        <v>11227</v>
      </c>
      <c r="H3694" s="2" t="s">
        <v>47</v>
      </c>
      <c r="I3694" s="1" t="s">
        <v>31</v>
      </c>
      <c r="J3694" s="1" t="s">
        <v>1669</v>
      </c>
      <c r="K3694" s="4">
        <v>45796</v>
      </c>
      <c r="L3694" s="20" t="s">
        <v>33</v>
      </c>
      <c r="M3694" s="26">
        <v>288.8</v>
      </c>
      <c r="N3694" s="2">
        <v>1</v>
      </c>
      <c r="O3694" s="26">
        <v>290.39</v>
      </c>
      <c r="P3694" s="26">
        <v>124.26</v>
      </c>
      <c r="Q3694" s="26">
        <v>0</v>
      </c>
      <c r="R3694" s="26">
        <v>47.65</v>
      </c>
      <c r="S3694" s="26">
        <v>1.59</v>
      </c>
      <c r="T3694" s="26">
        <v>14.31</v>
      </c>
      <c r="U3694" s="26">
        <v>80.599999999999994</v>
      </c>
      <c r="V3694" s="10">
        <v>0.27910000000000001</v>
      </c>
      <c r="W3694" s="1" t="s">
        <v>34</v>
      </c>
      <c r="X3694" s="3"/>
      <c r="Y3694" s="3"/>
      <c r="Z3694" s="5" t="s">
        <v>7980</v>
      </c>
      <c r="AA3694" s="5" t="str">
        <f>VLOOKUP(J3694, sku!B:C, 2, FALSE)</f>
        <v>2 Fogareiro 1 Boca + 4 Refis de Gás Guepardo</v>
      </c>
      <c r="AB3694" s="3" t="str">
        <f>VLOOKUP(J3694, sku!B:BM, 64, FALSE)</f>
        <v>Importação</v>
      </c>
      <c r="AC3694" s="3" t="str">
        <f>LEFT(pedidos[[#This Row],[SKU]],3)</f>
        <v>2FO</v>
      </c>
      <c r="AD3694" s="36" t="str" cm="1">
        <f t="array" aca="1" ref="AD3694" ca="1">IFERROR(
  INDEX(
    montadora[Montadora],
    MATCH(TRUE,LEFT(#REF!,NÚCARACT(montadora[SKU Parcial]))=montadora[SKU Parcial],0)
  ),
  ""
)</f>
        <v/>
      </c>
    </row>
    <row r="3695" spans="1:30" customFormat="1" x14ac:dyDescent="0.25">
      <c r="A3695" s="1" t="s">
        <v>7548</v>
      </c>
      <c r="B3695" s="1" t="s">
        <v>7549</v>
      </c>
      <c r="C3695" s="1" t="s">
        <v>3109</v>
      </c>
      <c r="D3695" s="1" t="s">
        <v>27</v>
      </c>
      <c r="E3695" s="1" t="s">
        <v>1667</v>
      </c>
      <c r="F3695" s="1" t="s">
        <v>1668</v>
      </c>
      <c r="G3695" s="6" t="s">
        <v>11227</v>
      </c>
      <c r="H3695" s="2" t="s">
        <v>47</v>
      </c>
      <c r="I3695" s="1" t="s">
        <v>31</v>
      </c>
      <c r="J3695" s="1" t="s">
        <v>1669</v>
      </c>
      <c r="K3695" s="4">
        <v>45779</v>
      </c>
      <c r="L3695" s="16" t="s">
        <v>11229</v>
      </c>
      <c r="M3695" s="26">
        <v>288.8</v>
      </c>
      <c r="N3695" s="2">
        <v>1</v>
      </c>
      <c r="O3695" s="26">
        <v>288.8</v>
      </c>
      <c r="P3695" s="26">
        <v>124.26</v>
      </c>
      <c r="Q3695" s="26">
        <v>21.98</v>
      </c>
      <c r="R3695" s="26">
        <v>47.65</v>
      </c>
      <c r="S3695" s="26">
        <v>0</v>
      </c>
      <c r="T3695" s="26">
        <v>24.95</v>
      </c>
      <c r="U3695" s="26">
        <v>69.959999999999994</v>
      </c>
      <c r="V3695" s="10">
        <v>0.2422</v>
      </c>
      <c r="W3695" s="1" t="s">
        <v>34</v>
      </c>
      <c r="X3695" s="3"/>
      <c r="Y3695" s="3"/>
      <c r="Z3695" s="5" t="s">
        <v>7980</v>
      </c>
      <c r="AA3695" s="5" t="str">
        <f>VLOOKUP(J3695, sku!B:C, 2, FALSE)</f>
        <v>2 Fogareiro 1 Boca + 4 Refis de Gás Guepardo</v>
      </c>
      <c r="AB3695" s="3" t="str">
        <f>VLOOKUP(J3695, sku!B:BM, 64, FALSE)</f>
        <v>Importação</v>
      </c>
      <c r="AC3695" s="3" t="str">
        <f>LEFT(pedidos[[#This Row],[SKU]],3)</f>
        <v>2FO</v>
      </c>
      <c r="AD3695" s="36" t="str" cm="1">
        <f t="array" aca="1" ref="AD3695" ca="1">IFERROR(
  INDEX(
    montadora[Montadora],
    MATCH(TRUE,LEFT(#REF!,NÚCARACT(montadora[SKU Parcial]))=montadora[SKU Parcial],0)
  ),
  ""
)</f>
        <v/>
      </c>
    </row>
    <row r="3696" spans="1:30" customFormat="1" x14ac:dyDescent="0.25">
      <c r="A3696" s="1" t="s">
        <v>7550</v>
      </c>
      <c r="B3696" s="1" t="s">
        <v>7551</v>
      </c>
      <c r="C3696" s="1" t="s">
        <v>7552</v>
      </c>
      <c r="D3696" s="1" t="s">
        <v>358</v>
      </c>
      <c r="E3696" s="1" t="s">
        <v>1667</v>
      </c>
      <c r="F3696" s="1" t="s">
        <v>1668</v>
      </c>
      <c r="G3696" s="6" t="s">
        <v>11227</v>
      </c>
      <c r="H3696" s="2" t="s">
        <v>47</v>
      </c>
      <c r="I3696" s="1" t="s">
        <v>36</v>
      </c>
      <c r="J3696" s="1" t="s">
        <v>1669</v>
      </c>
      <c r="K3696" s="4">
        <v>45782</v>
      </c>
      <c r="L3696" s="16" t="s">
        <v>11229</v>
      </c>
      <c r="M3696" s="26">
        <v>288.8</v>
      </c>
      <c r="N3696" s="2">
        <v>1</v>
      </c>
      <c r="O3696" s="26">
        <v>288.8</v>
      </c>
      <c r="P3696" s="26">
        <v>124.26</v>
      </c>
      <c r="Q3696" s="26">
        <v>21.98</v>
      </c>
      <c r="R3696" s="26">
        <v>47.65</v>
      </c>
      <c r="S3696" s="26">
        <v>0</v>
      </c>
      <c r="T3696" s="26">
        <v>24.95</v>
      </c>
      <c r="U3696" s="26">
        <v>69.959999999999994</v>
      </c>
      <c r="V3696" s="10">
        <v>0.2422</v>
      </c>
      <c r="W3696" s="1" t="s">
        <v>34</v>
      </c>
      <c r="X3696" s="3"/>
      <c r="Y3696" s="3"/>
      <c r="Z3696" s="5" t="s">
        <v>7980</v>
      </c>
      <c r="AA3696" s="5" t="str">
        <f>VLOOKUP(J3696, sku!B:C, 2, FALSE)</f>
        <v>2 Fogareiro 1 Boca + 4 Refis de Gás Guepardo</v>
      </c>
      <c r="AB3696" s="3" t="str">
        <f>VLOOKUP(J3696, sku!B:BM, 64, FALSE)</f>
        <v>Importação</v>
      </c>
      <c r="AC3696" s="3" t="str">
        <f>LEFT(pedidos[[#This Row],[SKU]],3)</f>
        <v>2FO</v>
      </c>
      <c r="AD3696" s="36" t="str" cm="1">
        <f t="array" aca="1" ref="AD3696" ca="1">IFERROR(
  INDEX(
    montadora[Montadora],
    MATCH(TRUE,LEFT(#REF!,NÚCARACT(montadora[SKU Parcial]))=montadora[SKU Parcial],0)
  ),
  ""
)</f>
        <v/>
      </c>
    </row>
    <row r="3697" spans="1:30" customFormat="1" x14ac:dyDescent="0.25">
      <c r="A3697" s="1" t="s">
        <v>7553</v>
      </c>
      <c r="B3697" s="1" t="s">
        <v>36</v>
      </c>
      <c r="C3697" s="1" t="s">
        <v>7554</v>
      </c>
      <c r="D3697" s="1" t="s">
        <v>950</v>
      </c>
      <c r="E3697" s="1" t="s">
        <v>1667</v>
      </c>
      <c r="F3697" s="1" t="s">
        <v>1668</v>
      </c>
      <c r="G3697" s="6" t="s">
        <v>11227</v>
      </c>
      <c r="H3697" s="2" t="s">
        <v>47</v>
      </c>
      <c r="I3697" s="1" t="s">
        <v>31</v>
      </c>
      <c r="J3697" s="1" t="s">
        <v>1669</v>
      </c>
      <c r="K3697" s="4">
        <v>45784</v>
      </c>
      <c r="L3697" s="16" t="s">
        <v>11229</v>
      </c>
      <c r="M3697" s="26">
        <v>288.8</v>
      </c>
      <c r="N3697" s="2">
        <v>1</v>
      </c>
      <c r="O3697" s="26">
        <v>305.7</v>
      </c>
      <c r="P3697" s="26">
        <v>124.26</v>
      </c>
      <c r="Q3697" s="26">
        <v>21.98</v>
      </c>
      <c r="R3697" s="26">
        <v>47.65</v>
      </c>
      <c r="S3697" s="26">
        <v>16.899999999999999</v>
      </c>
      <c r="T3697" s="26">
        <v>24.95</v>
      </c>
      <c r="U3697" s="26">
        <v>69.959999999999994</v>
      </c>
      <c r="V3697" s="10">
        <v>0.2422</v>
      </c>
      <c r="W3697" s="1" t="s">
        <v>34</v>
      </c>
      <c r="X3697" s="3"/>
      <c r="Y3697" s="3"/>
      <c r="Z3697" s="5" t="s">
        <v>7980</v>
      </c>
      <c r="AA3697" s="5" t="str">
        <f>VLOOKUP(J3697, sku!B:C, 2, FALSE)</f>
        <v>2 Fogareiro 1 Boca + 4 Refis de Gás Guepardo</v>
      </c>
      <c r="AB3697" s="3" t="str">
        <f>VLOOKUP(J3697, sku!B:BM, 64, FALSE)</f>
        <v>Importação</v>
      </c>
      <c r="AC3697" s="3" t="str">
        <f>LEFT(pedidos[[#This Row],[SKU]],3)</f>
        <v>2FO</v>
      </c>
      <c r="AD3697" s="36" t="str" cm="1">
        <f t="array" aca="1" ref="AD3697" ca="1">IFERROR(
  INDEX(
    montadora[Montadora],
    MATCH(TRUE,LEFT(J4092,NÚCARACT(montadora[SKU Parcial]))=montadora[SKU Parcial],0)
  ),
  ""
)</f>
        <v/>
      </c>
    </row>
    <row r="3698" spans="1:30" customFormat="1" x14ac:dyDescent="0.25">
      <c r="A3698" s="1" t="s">
        <v>7555</v>
      </c>
      <c r="B3698" s="1" t="s">
        <v>7556</v>
      </c>
      <c r="C3698" s="1" t="s">
        <v>7557</v>
      </c>
      <c r="D3698" s="1" t="s">
        <v>45</v>
      </c>
      <c r="E3698" s="1" t="s">
        <v>1667</v>
      </c>
      <c r="F3698" s="1" t="s">
        <v>1668</v>
      </c>
      <c r="G3698" s="6" t="s">
        <v>11227</v>
      </c>
      <c r="H3698" s="2" t="s">
        <v>47</v>
      </c>
      <c r="I3698" s="1" t="s">
        <v>31</v>
      </c>
      <c r="J3698" s="1" t="s">
        <v>1669</v>
      </c>
      <c r="K3698" s="4">
        <v>45786</v>
      </c>
      <c r="L3698" s="16" t="s">
        <v>11229</v>
      </c>
      <c r="M3698" s="26">
        <v>288.8</v>
      </c>
      <c r="N3698" s="2">
        <v>1</v>
      </c>
      <c r="O3698" s="26">
        <v>288.8</v>
      </c>
      <c r="P3698" s="26">
        <v>124.26</v>
      </c>
      <c r="Q3698" s="26">
        <v>21.98</v>
      </c>
      <c r="R3698" s="26">
        <v>47.65</v>
      </c>
      <c r="S3698" s="26">
        <v>0</v>
      </c>
      <c r="T3698" s="26">
        <v>24.95</v>
      </c>
      <c r="U3698" s="26">
        <v>69.959999999999994</v>
      </c>
      <c r="V3698" s="10">
        <v>0.2422</v>
      </c>
      <c r="W3698" s="1" t="s">
        <v>34</v>
      </c>
      <c r="X3698" s="3"/>
      <c r="Y3698" s="3"/>
      <c r="Z3698" s="5" t="s">
        <v>7980</v>
      </c>
      <c r="AA3698" s="5" t="str">
        <f>VLOOKUP(J3698, sku!B:C, 2, FALSE)</f>
        <v>2 Fogareiro 1 Boca + 4 Refis de Gás Guepardo</v>
      </c>
      <c r="AB3698" s="3" t="str">
        <f>VLOOKUP(J3698, sku!B:BM, 64, FALSE)</f>
        <v>Importação</v>
      </c>
      <c r="AC3698" s="3" t="str">
        <f>LEFT(pedidos[[#This Row],[SKU]],3)</f>
        <v>2FO</v>
      </c>
      <c r="AD3698" s="36" t="str" cm="1">
        <f t="array" aca="1" ref="AD3698" ca="1">IFERROR(
  INDEX(
    montadora[Montadora],
    MATCH(TRUE,LEFT(J4093,NÚCARACT(montadora[SKU Parcial]))=montadora[SKU Parcial],0)
  ),
  ""
)</f>
        <v/>
      </c>
    </row>
    <row r="3699" spans="1:30" customFormat="1" x14ac:dyDescent="0.25">
      <c r="A3699" s="1" t="s">
        <v>7558</v>
      </c>
      <c r="B3699" s="1" t="s">
        <v>36</v>
      </c>
      <c r="C3699" s="1" t="s">
        <v>1448</v>
      </c>
      <c r="D3699" s="1" t="s">
        <v>27</v>
      </c>
      <c r="E3699" s="1" t="s">
        <v>1667</v>
      </c>
      <c r="F3699" s="1" t="s">
        <v>1668</v>
      </c>
      <c r="G3699" s="6" t="s">
        <v>11227</v>
      </c>
      <c r="H3699" s="2" t="s">
        <v>47</v>
      </c>
      <c r="I3699" s="1" t="s">
        <v>31</v>
      </c>
      <c r="J3699" s="1" t="s">
        <v>1669</v>
      </c>
      <c r="K3699" s="4">
        <v>45791</v>
      </c>
      <c r="L3699" s="16" t="s">
        <v>11229</v>
      </c>
      <c r="M3699" s="26">
        <v>288.8</v>
      </c>
      <c r="N3699" s="2">
        <v>1</v>
      </c>
      <c r="O3699" s="26">
        <v>288.8</v>
      </c>
      <c r="P3699" s="26">
        <v>124.26</v>
      </c>
      <c r="Q3699" s="26">
        <v>21.98</v>
      </c>
      <c r="R3699" s="26">
        <v>47.65</v>
      </c>
      <c r="S3699" s="26">
        <v>0</v>
      </c>
      <c r="T3699" s="26">
        <v>24.95</v>
      </c>
      <c r="U3699" s="26">
        <v>69.959999999999994</v>
      </c>
      <c r="V3699" s="10">
        <v>0.2422</v>
      </c>
      <c r="W3699" s="1" t="s">
        <v>34</v>
      </c>
      <c r="X3699" s="3"/>
      <c r="Y3699" s="3"/>
      <c r="Z3699" s="5" t="s">
        <v>7980</v>
      </c>
      <c r="AA3699" s="5" t="str">
        <f>VLOOKUP(J3699, sku!B:C, 2, FALSE)</f>
        <v>2 Fogareiro 1 Boca + 4 Refis de Gás Guepardo</v>
      </c>
      <c r="AB3699" s="3" t="str">
        <f>VLOOKUP(J3699, sku!B:BM, 64, FALSE)</f>
        <v>Importação</v>
      </c>
      <c r="AC3699" s="3" t="str">
        <f>LEFT(pedidos[[#This Row],[SKU]],3)</f>
        <v>2FO</v>
      </c>
      <c r="AD3699" s="36" t="str" cm="1">
        <f t="array" aca="1" ref="AD3699" ca="1">IFERROR(
  INDEX(
    montadora[Montadora],
    MATCH(TRUE,LEFT(#REF!,NÚCARACT(montadora[SKU Parcial]))=montadora[SKU Parcial],0)
  ),
  ""
)</f>
        <v/>
      </c>
    </row>
    <row r="3700" spans="1:30" customFormat="1" x14ac:dyDescent="0.25">
      <c r="A3700" s="1" t="s">
        <v>7559</v>
      </c>
      <c r="B3700" s="1" t="s">
        <v>7560</v>
      </c>
      <c r="C3700" s="1" t="s">
        <v>7561</v>
      </c>
      <c r="D3700" s="1" t="s">
        <v>347</v>
      </c>
      <c r="E3700" s="1" t="s">
        <v>1667</v>
      </c>
      <c r="F3700" s="1" t="s">
        <v>1668</v>
      </c>
      <c r="G3700" s="6" t="s">
        <v>11227</v>
      </c>
      <c r="H3700" s="2" t="s">
        <v>47</v>
      </c>
      <c r="I3700" s="1" t="s">
        <v>36</v>
      </c>
      <c r="J3700" s="1" t="s">
        <v>1669</v>
      </c>
      <c r="K3700" s="4">
        <v>45793</v>
      </c>
      <c r="L3700" s="16" t="s">
        <v>11229</v>
      </c>
      <c r="M3700" s="26">
        <v>288.8</v>
      </c>
      <c r="N3700" s="2">
        <v>1</v>
      </c>
      <c r="O3700" s="26">
        <v>288.8</v>
      </c>
      <c r="P3700" s="26">
        <v>124.26</v>
      </c>
      <c r="Q3700" s="26">
        <v>21.98</v>
      </c>
      <c r="R3700" s="26">
        <v>47.65</v>
      </c>
      <c r="S3700" s="26">
        <v>0</v>
      </c>
      <c r="T3700" s="26">
        <v>24.95</v>
      </c>
      <c r="U3700" s="26">
        <v>69.959999999999994</v>
      </c>
      <c r="V3700" s="10">
        <v>0.2422</v>
      </c>
      <c r="W3700" s="1" t="s">
        <v>34</v>
      </c>
      <c r="X3700" s="3"/>
      <c r="Y3700" s="3"/>
      <c r="Z3700" s="5" t="s">
        <v>7980</v>
      </c>
      <c r="AA3700" s="5" t="str">
        <f>VLOOKUP(J3700, sku!B:C, 2, FALSE)</f>
        <v>2 Fogareiro 1 Boca + 4 Refis de Gás Guepardo</v>
      </c>
      <c r="AB3700" s="3" t="str">
        <f>VLOOKUP(J3700, sku!B:BM, 64, FALSE)</f>
        <v>Importação</v>
      </c>
      <c r="AC3700" s="3" t="str">
        <f>LEFT(pedidos[[#This Row],[SKU]],3)</f>
        <v>2FO</v>
      </c>
      <c r="AD3700" s="36" t="str" cm="1">
        <f t="array" aca="1" ref="AD3700" ca="1">IFERROR(
  INDEX(
    montadora[Montadora],
    MATCH(TRUE,LEFT(#REF!,NÚCARACT(montadora[SKU Parcial]))=montadora[SKU Parcial],0)
  ),
  ""
)</f>
        <v/>
      </c>
    </row>
    <row r="3701" spans="1:30" customFormat="1" x14ac:dyDescent="0.25">
      <c r="A3701" s="1" t="s">
        <v>7562</v>
      </c>
      <c r="B3701" s="1" t="s">
        <v>36</v>
      </c>
      <c r="C3701" s="1" t="s">
        <v>7563</v>
      </c>
      <c r="D3701" s="1" t="s">
        <v>27</v>
      </c>
      <c r="E3701" s="1" t="s">
        <v>1667</v>
      </c>
      <c r="F3701" s="1" t="s">
        <v>1668</v>
      </c>
      <c r="G3701" s="6" t="s">
        <v>11227</v>
      </c>
      <c r="H3701" s="2" t="s">
        <v>47</v>
      </c>
      <c r="I3701" s="1" t="s">
        <v>36</v>
      </c>
      <c r="J3701" s="1" t="s">
        <v>1669</v>
      </c>
      <c r="K3701" s="4">
        <v>45796</v>
      </c>
      <c r="L3701" s="16" t="s">
        <v>11229</v>
      </c>
      <c r="M3701" s="26">
        <v>288.8</v>
      </c>
      <c r="N3701" s="2">
        <v>1</v>
      </c>
      <c r="O3701" s="26">
        <v>288.8</v>
      </c>
      <c r="P3701" s="26">
        <v>124.26</v>
      </c>
      <c r="Q3701" s="26">
        <v>21.98</v>
      </c>
      <c r="R3701" s="26">
        <v>47.65</v>
      </c>
      <c r="S3701" s="26">
        <v>0</v>
      </c>
      <c r="T3701" s="26">
        <v>24.95</v>
      </c>
      <c r="U3701" s="26">
        <v>69.959999999999994</v>
      </c>
      <c r="V3701" s="10">
        <v>0.2422</v>
      </c>
      <c r="W3701" s="1" t="s">
        <v>34</v>
      </c>
      <c r="X3701" s="3"/>
      <c r="Y3701" s="3"/>
      <c r="Z3701" s="5" t="s">
        <v>7980</v>
      </c>
      <c r="AA3701" s="5" t="str">
        <f>VLOOKUP(J3701, sku!B:C, 2, FALSE)</f>
        <v>2 Fogareiro 1 Boca + 4 Refis de Gás Guepardo</v>
      </c>
      <c r="AB3701" s="3" t="str">
        <f>VLOOKUP(J3701, sku!B:BM, 64, FALSE)</f>
        <v>Importação</v>
      </c>
      <c r="AC3701" s="3" t="str">
        <f>LEFT(pedidos[[#This Row],[SKU]],3)</f>
        <v>2FO</v>
      </c>
      <c r="AD3701" s="36" t="str" cm="1">
        <f t="array" aca="1" ref="AD3701" ca="1">IFERROR(
  INDEX(
    montadora[Montadora],
    MATCH(TRUE,LEFT(#REF!,NÚCARACT(montadora[SKU Parcial]))=montadora[SKU Parcial],0)
  ),
  ""
)</f>
        <v/>
      </c>
    </row>
    <row r="3702" spans="1:30" customFormat="1" x14ac:dyDescent="0.25">
      <c r="A3702" s="1" t="s">
        <v>7564</v>
      </c>
      <c r="B3702" s="1" t="s">
        <v>7565</v>
      </c>
      <c r="C3702" s="1" t="s">
        <v>7566</v>
      </c>
      <c r="D3702" s="1" t="s">
        <v>45</v>
      </c>
      <c r="E3702" s="1" t="s">
        <v>1667</v>
      </c>
      <c r="F3702" s="1" t="s">
        <v>1668</v>
      </c>
      <c r="G3702" s="6" t="s">
        <v>11227</v>
      </c>
      <c r="H3702" s="2" t="s">
        <v>47</v>
      </c>
      <c r="I3702" s="1" t="s">
        <v>31</v>
      </c>
      <c r="J3702" s="1" t="s">
        <v>1669</v>
      </c>
      <c r="K3702" s="4">
        <v>45800</v>
      </c>
      <c r="L3702" s="16" t="s">
        <v>11229</v>
      </c>
      <c r="M3702" s="26">
        <v>288.8</v>
      </c>
      <c r="N3702" s="2">
        <v>1</v>
      </c>
      <c r="O3702" s="26">
        <v>288.8</v>
      </c>
      <c r="P3702" s="26">
        <v>124.26</v>
      </c>
      <c r="Q3702" s="26">
        <v>21.98</v>
      </c>
      <c r="R3702" s="26">
        <v>47.65</v>
      </c>
      <c r="S3702" s="26">
        <v>0</v>
      </c>
      <c r="T3702" s="26">
        <v>24.95</v>
      </c>
      <c r="U3702" s="26">
        <v>69.959999999999994</v>
      </c>
      <c r="V3702" s="10">
        <v>0.2422</v>
      </c>
      <c r="W3702" s="1" t="s">
        <v>34</v>
      </c>
      <c r="X3702" s="3"/>
      <c r="Y3702" s="3"/>
      <c r="Z3702" s="5" t="s">
        <v>7980</v>
      </c>
      <c r="AA3702" s="5" t="str">
        <f>VLOOKUP(J3702, sku!B:C, 2, FALSE)</f>
        <v>2 Fogareiro 1 Boca + 4 Refis de Gás Guepardo</v>
      </c>
      <c r="AB3702" s="3" t="str">
        <f>VLOOKUP(J3702, sku!B:BM, 64, FALSE)</f>
        <v>Importação</v>
      </c>
      <c r="AC3702" s="3" t="str">
        <f>LEFT(pedidos[[#This Row],[SKU]],3)</f>
        <v>2FO</v>
      </c>
      <c r="AD3702" s="36" t="str" cm="1">
        <f t="array" aca="1" ref="AD3702" ca="1">IFERROR(
  INDEX(
    montadora[Montadora],
    MATCH(TRUE,LEFT(#REF!,NÚCARACT(montadora[SKU Parcial]))=montadora[SKU Parcial],0)
  ),
  ""
)</f>
        <v/>
      </c>
    </row>
    <row r="3703" spans="1:30" x14ac:dyDescent="0.25">
      <c r="A3703" s="42" t="s">
        <v>10631</v>
      </c>
      <c r="B3703" s="42"/>
      <c r="C3703" s="42"/>
      <c r="D3703" s="42"/>
      <c r="E3703" s="42">
        <v>22193676627</v>
      </c>
      <c r="F3703" s="42" t="s">
        <v>10715</v>
      </c>
      <c r="G3703" s="42" t="s">
        <v>11228</v>
      </c>
      <c r="H3703" s="19"/>
      <c r="I3703" s="42"/>
      <c r="J3703" s="42" t="s">
        <v>10730</v>
      </c>
      <c r="K3703" s="21">
        <v>45813</v>
      </c>
      <c r="L3703" s="19" t="s">
        <v>8443</v>
      </c>
      <c r="M3703" s="44">
        <v>159.80000000000001</v>
      </c>
      <c r="N3703" s="19">
        <v>1</v>
      </c>
      <c r="O3703" s="44">
        <v>159.80000000000001</v>
      </c>
      <c r="P3703" s="44">
        <v>126.74</v>
      </c>
      <c r="Q3703" s="44">
        <v>5.94</v>
      </c>
      <c r="R3703" s="44">
        <v>35.96</v>
      </c>
      <c r="S3703" s="44">
        <v>0</v>
      </c>
      <c r="T3703" s="44">
        <v>0</v>
      </c>
      <c r="U3703" s="44">
        <v>-8.84</v>
      </c>
      <c r="V3703" s="23">
        <v>-5.5399999999999998E-2</v>
      </c>
      <c r="W3703" s="42" t="s">
        <v>34</v>
      </c>
      <c r="X3703" s="43"/>
      <c r="Y3703" s="43"/>
      <c r="Z3703" s="43" t="s">
        <v>8442</v>
      </c>
      <c r="AA3703" s="43" t="str">
        <f>VLOOKUP(J3703, sku!B:C, 2, FALSE)</f>
        <v>Lâmpada Led Star - H4</v>
      </c>
      <c r="AB3703" s="45" t="str">
        <f>VLOOKUP(J3703, sku!B:BM, 64, FALSE)</f>
        <v>Revenda</v>
      </c>
      <c r="AC3703" s="45" t="str">
        <f>LEFT(pedidos[[#This Row],[SKU]],3)</f>
        <v>YN-</v>
      </c>
      <c r="AD3703" s="37" t="str" cm="1">
        <f t="array" aca="1" ref="AD3703" ca="1">IFERROR(
  INDEX(
    montadora[Montadora],
    MATCH(TRUE,LEFT(#REF!,NÚCARACT(montadora[SKU Parcial]))=montadora[SKU Parcial],0)
  ),
  ""
)</f>
        <v/>
      </c>
    </row>
    <row r="3704" spans="1:30" customFormat="1" x14ac:dyDescent="0.25">
      <c r="A3704" s="1" t="s">
        <v>5308</v>
      </c>
      <c r="B3704" s="1" t="s">
        <v>5309</v>
      </c>
      <c r="C3704" s="1" t="s">
        <v>5310</v>
      </c>
      <c r="D3704" s="1" t="s">
        <v>1442</v>
      </c>
      <c r="E3704" s="1" t="s">
        <v>1667</v>
      </c>
      <c r="F3704" s="1" t="s">
        <v>1668</v>
      </c>
      <c r="G3704" s="6" t="s">
        <v>11227</v>
      </c>
      <c r="H3704" s="2" t="s">
        <v>47</v>
      </c>
      <c r="I3704" s="1" t="s">
        <v>36</v>
      </c>
      <c r="J3704" s="1" t="s">
        <v>1669</v>
      </c>
      <c r="K3704" s="4">
        <v>45824</v>
      </c>
      <c r="L3704" s="16" t="s">
        <v>11229</v>
      </c>
      <c r="M3704" s="26">
        <v>278.8</v>
      </c>
      <c r="N3704" s="2">
        <v>1</v>
      </c>
      <c r="O3704" s="26">
        <v>278.8</v>
      </c>
      <c r="P3704" s="26">
        <v>129.9</v>
      </c>
      <c r="Q3704" s="26">
        <v>22.92</v>
      </c>
      <c r="R3704" s="26">
        <v>46</v>
      </c>
      <c r="S3704" s="26">
        <v>0</v>
      </c>
      <c r="T3704" s="26">
        <v>24.95</v>
      </c>
      <c r="U3704" s="26">
        <v>55.03</v>
      </c>
      <c r="V3704" s="10">
        <v>0.19739999999999999</v>
      </c>
      <c r="W3704" s="1" t="s">
        <v>34</v>
      </c>
      <c r="X3704" s="3"/>
      <c r="Y3704" s="3"/>
      <c r="Z3704" s="5" t="s">
        <v>7980</v>
      </c>
      <c r="AA3704" s="5" t="str">
        <f>VLOOKUP(J3704, sku!B:C, 2, FALSE)</f>
        <v>2 Fogareiro 1 Boca + 4 Refis de Gás Guepardo</v>
      </c>
      <c r="AB3704" s="3" t="str">
        <f>VLOOKUP(J3704, sku!B:BM, 64, FALSE)</f>
        <v>Importação</v>
      </c>
      <c r="AC3704" s="3" t="str">
        <f>LEFT(pedidos[[#This Row],[SKU]],3)</f>
        <v>2FO</v>
      </c>
      <c r="AD3704" s="36" t="str" cm="1">
        <f t="array" aca="1" ref="AD3704" ca="1">IFERROR(
  INDEX(
    montadora[Montadora],
    MATCH(TRUE,LEFT(#REF!,NÚCARACT(montadora[SKU Parcial]))=montadora[SKU Parcial],0)
  ),
  ""
)</f>
        <v/>
      </c>
    </row>
    <row r="3705" spans="1:30" customFormat="1" x14ac:dyDescent="0.25">
      <c r="A3705" s="1" t="s">
        <v>5311</v>
      </c>
      <c r="B3705" s="1" t="s">
        <v>5312</v>
      </c>
      <c r="C3705" s="1" t="s">
        <v>2134</v>
      </c>
      <c r="D3705" s="1" t="s">
        <v>617</v>
      </c>
      <c r="E3705" s="1" t="s">
        <v>1667</v>
      </c>
      <c r="F3705" s="1" t="s">
        <v>1668</v>
      </c>
      <c r="G3705" s="6" t="s">
        <v>11227</v>
      </c>
      <c r="H3705" s="2" t="s">
        <v>47</v>
      </c>
      <c r="I3705" s="1" t="s">
        <v>36</v>
      </c>
      <c r="J3705" s="1" t="s">
        <v>1669</v>
      </c>
      <c r="K3705" s="4">
        <v>45830</v>
      </c>
      <c r="L3705" s="16" t="s">
        <v>11229</v>
      </c>
      <c r="M3705" s="26">
        <v>278.8</v>
      </c>
      <c r="N3705" s="2">
        <v>1</v>
      </c>
      <c r="O3705" s="26">
        <v>278.8</v>
      </c>
      <c r="P3705" s="26">
        <v>129.9</v>
      </c>
      <c r="Q3705" s="26">
        <v>22.92</v>
      </c>
      <c r="R3705" s="26">
        <v>46</v>
      </c>
      <c r="S3705" s="26">
        <v>0</v>
      </c>
      <c r="T3705" s="26">
        <v>24.95</v>
      </c>
      <c r="U3705" s="26">
        <v>55.03</v>
      </c>
      <c r="V3705" s="10">
        <v>0.19739999999999999</v>
      </c>
      <c r="W3705" s="1" t="s">
        <v>34</v>
      </c>
      <c r="X3705" s="3"/>
      <c r="Y3705" s="3"/>
      <c r="Z3705" s="5" t="s">
        <v>7980</v>
      </c>
      <c r="AA3705" s="5" t="str">
        <f>VLOOKUP(J3705, sku!B:C, 2, FALSE)</f>
        <v>2 Fogareiro 1 Boca + 4 Refis de Gás Guepardo</v>
      </c>
      <c r="AB3705" s="3" t="str">
        <f>VLOOKUP(J3705, sku!B:BM, 64, FALSE)</f>
        <v>Importação</v>
      </c>
      <c r="AC3705" s="3" t="str">
        <f>LEFT(pedidos[[#This Row],[SKU]],3)</f>
        <v>2FO</v>
      </c>
      <c r="AD3705" s="36" t="str" cm="1">
        <f t="array" aca="1" ref="AD3705" ca="1">IFERROR(
  INDEX(
    montadora[Montadora],
    MATCH(TRUE,LEFT(#REF!,NÚCARACT(montadora[SKU Parcial]))=montadora[SKU Parcial],0)
  ),
  ""
)</f>
        <v/>
      </c>
    </row>
    <row r="3706" spans="1:30" customFormat="1" x14ac:dyDescent="0.25">
      <c r="A3706" s="1" t="s">
        <v>7729</v>
      </c>
      <c r="B3706" s="1" t="s">
        <v>7730</v>
      </c>
      <c r="C3706" s="1" t="s">
        <v>5512</v>
      </c>
      <c r="D3706" s="1" t="s">
        <v>27</v>
      </c>
      <c r="E3706" s="1" t="s">
        <v>7731</v>
      </c>
      <c r="F3706" s="1" t="s">
        <v>7732</v>
      </c>
      <c r="G3706" s="6" t="s">
        <v>11227</v>
      </c>
      <c r="H3706" s="2" t="s">
        <v>47</v>
      </c>
      <c r="I3706" s="1" t="s">
        <v>36</v>
      </c>
      <c r="J3706" s="1" t="s">
        <v>7733</v>
      </c>
      <c r="K3706" s="4">
        <v>45791</v>
      </c>
      <c r="L3706" s="20" t="s">
        <v>33</v>
      </c>
      <c r="M3706" s="26">
        <v>268.8</v>
      </c>
      <c r="N3706" s="2">
        <v>1</v>
      </c>
      <c r="O3706" s="26">
        <v>270.39</v>
      </c>
      <c r="P3706" s="26">
        <v>134.47</v>
      </c>
      <c r="Q3706" s="26">
        <v>0</v>
      </c>
      <c r="R3706" s="26">
        <v>44.35</v>
      </c>
      <c r="S3706" s="26">
        <v>1.59</v>
      </c>
      <c r="T3706" s="26">
        <v>14.31</v>
      </c>
      <c r="U3706" s="26">
        <v>55.21</v>
      </c>
      <c r="V3706" s="10">
        <v>0.2054</v>
      </c>
      <c r="W3706" s="1" t="s">
        <v>34</v>
      </c>
      <c r="X3706" s="3"/>
      <c r="Y3706" s="3"/>
      <c r="Z3706" s="5" t="s">
        <v>7980</v>
      </c>
      <c r="AA3706" s="5" t="str">
        <f>VLOOKUP(J3706, sku!B:C, 2, FALSE)</f>
        <v>1 Fogareiro 1 Boca + 10 Refis Guepardo</v>
      </c>
      <c r="AB3706" s="3" t="str">
        <f>VLOOKUP(J3706, sku!B:BM, 64, FALSE)</f>
        <v>Importação</v>
      </c>
      <c r="AC3706" s="3" t="str">
        <f>LEFT(pedidos[[#This Row],[SKU]],3)</f>
        <v>1FO</v>
      </c>
      <c r="AD3706" s="36" t="str" cm="1">
        <f t="array" aca="1" ref="AD3706" ca="1">IFERROR(
  INDEX(
    montadora[Montadora],
    MATCH(TRUE,LEFT(#REF!,NÚCARACT(montadora[SKU Parcial]))=montadora[SKU Parcial],0)
  ),
  ""
)</f>
        <v/>
      </c>
    </row>
    <row r="3707" spans="1:30" customFormat="1" x14ac:dyDescent="0.25">
      <c r="A3707" s="1" t="s">
        <v>6576</v>
      </c>
      <c r="B3707" s="1" t="s">
        <v>6577</v>
      </c>
      <c r="C3707" s="1" t="s">
        <v>6578</v>
      </c>
      <c r="D3707" s="1" t="s">
        <v>27</v>
      </c>
      <c r="E3707" s="1" t="s">
        <v>482</v>
      </c>
      <c r="F3707" s="1" t="s">
        <v>483</v>
      </c>
      <c r="G3707" s="6" t="s">
        <v>11227</v>
      </c>
      <c r="H3707" s="2" t="s">
        <v>30</v>
      </c>
      <c r="I3707" s="1" t="s">
        <v>36</v>
      </c>
      <c r="J3707" s="1" t="s">
        <v>4324</v>
      </c>
      <c r="K3707" s="4">
        <v>45801</v>
      </c>
      <c r="L3707" s="20" t="s">
        <v>33</v>
      </c>
      <c r="M3707" s="26">
        <v>299.8</v>
      </c>
      <c r="N3707" s="2">
        <v>1</v>
      </c>
      <c r="O3707" s="26">
        <v>301.19</v>
      </c>
      <c r="P3707" s="26">
        <v>134.66</v>
      </c>
      <c r="Q3707" s="26">
        <v>0</v>
      </c>
      <c r="R3707" s="26">
        <v>34.479999999999997</v>
      </c>
      <c r="S3707" s="26">
        <v>1.39</v>
      </c>
      <c r="T3707" s="26">
        <v>12.51</v>
      </c>
      <c r="U3707" s="26">
        <v>95.34</v>
      </c>
      <c r="V3707" s="10">
        <v>0.318</v>
      </c>
      <c r="W3707" s="1" t="s">
        <v>89</v>
      </c>
      <c r="X3707" s="3"/>
      <c r="Y3707" s="3"/>
      <c r="Z3707" s="5" t="s">
        <v>7980</v>
      </c>
      <c r="AA3707" s="5" t="str">
        <f>VLOOKUP(J3707, sku!B:C, 2, FALSE)</f>
        <v>1 Aquecedor Camping + 4 Refis de Gás</v>
      </c>
      <c r="AB3707" s="3" t="str">
        <f>VLOOKUP(J3707, sku!B:BM, 64, FALSE)</f>
        <v>Importação</v>
      </c>
      <c r="AC3707" s="3" t="str">
        <f>LEFT(pedidos[[#This Row],[SKU]],3)</f>
        <v>1XA</v>
      </c>
      <c r="AD3707" s="36" t="str" cm="1">
        <f t="array" aca="1" ref="AD3707" ca="1">IFERROR(
  INDEX(
    montadora[Montadora],
    MATCH(TRUE,LEFT(#REF!,NÚCARACT(montadora[SKU Parcial]))=montadora[SKU Parcial],0)
  ),
  ""
)</f>
        <v/>
      </c>
    </row>
    <row r="3708" spans="1:30" customFormat="1" x14ac:dyDescent="0.25">
      <c r="A3708" s="1" t="s">
        <v>4321</v>
      </c>
      <c r="B3708" s="1" t="s">
        <v>4322</v>
      </c>
      <c r="C3708" s="1" t="s">
        <v>4323</v>
      </c>
      <c r="D3708" s="1" t="s">
        <v>27</v>
      </c>
      <c r="E3708" s="1" t="s">
        <v>482</v>
      </c>
      <c r="F3708" s="1" t="s">
        <v>483</v>
      </c>
      <c r="G3708" s="6" t="s">
        <v>11227</v>
      </c>
      <c r="H3708" s="2" t="s">
        <v>30</v>
      </c>
      <c r="I3708" s="1" t="s">
        <v>36</v>
      </c>
      <c r="J3708" s="1" t="s">
        <v>4324</v>
      </c>
      <c r="K3708" s="4">
        <v>45822</v>
      </c>
      <c r="L3708" s="20" t="s">
        <v>33</v>
      </c>
      <c r="M3708" s="26">
        <v>298.8</v>
      </c>
      <c r="N3708" s="2">
        <v>1</v>
      </c>
      <c r="O3708" s="26">
        <v>300.39</v>
      </c>
      <c r="P3708" s="26">
        <v>134.66</v>
      </c>
      <c r="Q3708" s="27">
        <v>0</v>
      </c>
      <c r="R3708" s="26">
        <v>34.36</v>
      </c>
      <c r="S3708" s="26">
        <v>1.59</v>
      </c>
      <c r="T3708" s="26">
        <v>14.31</v>
      </c>
      <c r="U3708" s="26">
        <v>90.91</v>
      </c>
      <c r="V3708" s="10">
        <v>0.30420000000000003</v>
      </c>
      <c r="W3708" s="1" t="s">
        <v>34</v>
      </c>
      <c r="X3708" s="3"/>
      <c r="Y3708" s="3"/>
      <c r="Z3708" s="5" t="s">
        <v>7980</v>
      </c>
      <c r="AA3708" s="5" t="str">
        <f>VLOOKUP(J3708, sku!B:C, 2, FALSE)</f>
        <v>1 Aquecedor Camping + 4 Refis de Gás</v>
      </c>
      <c r="AB3708" s="3" t="str">
        <f>VLOOKUP(J3708, sku!B:BM, 64, FALSE)</f>
        <v>Importação</v>
      </c>
      <c r="AC3708" s="3" t="str">
        <f>LEFT(pedidos[[#This Row],[SKU]],3)</f>
        <v>1XA</v>
      </c>
      <c r="AD3708" s="36" t="str" cm="1">
        <f t="array" aca="1" ref="AD3708" ca="1">IFERROR(
  INDEX(
    montadora[Montadora],
    MATCH(TRUE,LEFT(#REF!,NÚCARACT(montadora[SKU Parcial]))=montadora[SKU Parcial],0)
  ),
  ""
)</f>
        <v/>
      </c>
    </row>
    <row r="3709" spans="1:30" customFormat="1" x14ac:dyDescent="0.25">
      <c r="A3709" s="1" t="s">
        <v>7188</v>
      </c>
      <c r="B3709" s="1" t="s">
        <v>7189</v>
      </c>
      <c r="C3709" s="1" t="s">
        <v>3335</v>
      </c>
      <c r="D3709" s="1" t="s">
        <v>45</v>
      </c>
      <c r="E3709" s="1" t="s">
        <v>482</v>
      </c>
      <c r="F3709" s="1" t="s">
        <v>483</v>
      </c>
      <c r="G3709" s="6" t="s">
        <v>11227</v>
      </c>
      <c r="H3709" s="2" t="s">
        <v>30</v>
      </c>
      <c r="I3709" s="1" t="s">
        <v>31</v>
      </c>
      <c r="J3709" s="1" t="s">
        <v>4324</v>
      </c>
      <c r="K3709" s="4">
        <v>45802</v>
      </c>
      <c r="L3709" s="16" t="s">
        <v>11229</v>
      </c>
      <c r="M3709" s="26">
        <v>299.8</v>
      </c>
      <c r="N3709" s="2">
        <v>1</v>
      </c>
      <c r="O3709" s="26">
        <v>299.8</v>
      </c>
      <c r="P3709" s="26">
        <v>134.66</v>
      </c>
      <c r="Q3709" s="26">
        <v>22.81</v>
      </c>
      <c r="R3709" s="26">
        <v>34.479999999999997</v>
      </c>
      <c r="S3709" s="26">
        <v>0</v>
      </c>
      <c r="T3709" s="26">
        <v>26.95</v>
      </c>
      <c r="U3709" s="26">
        <v>80.900000000000006</v>
      </c>
      <c r="V3709" s="10">
        <v>0.26979999999999998</v>
      </c>
      <c r="W3709" s="1" t="s">
        <v>34</v>
      </c>
      <c r="X3709" s="3"/>
      <c r="Y3709" s="3"/>
      <c r="Z3709" s="5" t="s">
        <v>7980</v>
      </c>
      <c r="AA3709" s="5" t="str">
        <f>VLOOKUP(J3709, sku!B:C, 2, FALSE)</f>
        <v>1 Aquecedor Camping + 4 Refis de Gás</v>
      </c>
      <c r="AB3709" s="3" t="str">
        <f>VLOOKUP(J3709, sku!B:BM, 64, FALSE)</f>
        <v>Importação</v>
      </c>
      <c r="AC3709" s="3" t="str">
        <f>LEFT(pedidos[[#This Row],[SKU]],3)</f>
        <v>1XA</v>
      </c>
      <c r="AD3709" s="36" t="str" cm="1">
        <f t="array" aca="1" ref="AD3709" ca="1">IFERROR(
  INDEX(
    montadora[Montadora],
    MATCH(TRUE,LEFT(#REF!,NÚCARACT(montadora[SKU Parcial]))=montadora[SKU Parcial],0)
  ),
  ""
)</f>
        <v/>
      </c>
    </row>
    <row r="3710" spans="1:30" customFormat="1" x14ac:dyDescent="0.25">
      <c r="A3710" s="1" t="s">
        <v>4727</v>
      </c>
      <c r="B3710" s="1" t="s">
        <v>4728</v>
      </c>
      <c r="C3710" s="1" t="s">
        <v>4729</v>
      </c>
      <c r="D3710" s="1" t="s">
        <v>27</v>
      </c>
      <c r="E3710" s="1" t="s">
        <v>482</v>
      </c>
      <c r="F3710" s="1" t="s">
        <v>483</v>
      </c>
      <c r="G3710" s="6" t="s">
        <v>11227</v>
      </c>
      <c r="H3710" s="2" t="s">
        <v>30</v>
      </c>
      <c r="I3710" s="1" t="s">
        <v>36</v>
      </c>
      <c r="J3710" s="1" t="s">
        <v>4324</v>
      </c>
      <c r="K3710" s="4">
        <v>45823</v>
      </c>
      <c r="L3710" s="16" t="s">
        <v>11229</v>
      </c>
      <c r="M3710" s="26">
        <v>298.8</v>
      </c>
      <c r="N3710" s="2">
        <v>1</v>
      </c>
      <c r="O3710" s="26">
        <v>298.8</v>
      </c>
      <c r="P3710" s="26">
        <v>134.66</v>
      </c>
      <c r="Q3710" s="26">
        <v>24.56</v>
      </c>
      <c r="R3710" s="26">
        <v>34.36</v>
      </c>
      <c r="S3710" s="26">
        <v>0</v>
      </c>
      <c r="T3710" s="26">
        <v>28.45</v>
      </c>
      <c r="U3710" s="26">
        <v>76.77</v>
      </c>
      <c r="V3710" s="10">
        <v>0.25690000000000002</v>
      </c>
      <c r="W3710" s="1" t="s">
        <v>34</v>
      </c>
      <c r="X3710" s="3"/>
      <c r="Y3710" s="3"/>
      <c r="Z3710" s="5" t="s">
        <v>7980</v>
      </c>
      <c r="AA3710" s="5" t="str">
        <f>VLOOKUP(J3710, sku!B:C, 2, FALSE)</f>
        <v>1 Aquecedor Camping + 4 Refis de Gás</v>
      </c>
      <c r="AB3710" s="3" t="str">
        <f>VLOOKUP(J3710, sku!B:BM, 64, FALSE)</f>
        <v>Importação</v>
      </c>
      <c r="AC3710" s="3" t="str">
        <f>LEFT(pedidos[[#This Row],[SKU]],3)</f>
        <v>1XA</v>
      </c>
      <c r="AD3710" s="36" t="str" cm="1">
        <f t="array" aca="1" ref="AD3710" ca="1">IFERROR(
  INDEX(
    montadora[Montadora],
    MATCH(TRUE,LEFT(#REF!,NÚCARACT(montadora[SKU Parcial]))=montadora[SKU Parcial],0)
  ),
  ""
)</f>
        <v/>
      </c>
    </row>
    <row r="3711" spans="1:30" customFormat="1" x14ac:dyDescent="0.25">
      <c r="A3711" s="1" t="s">
        <v>4730</v>
      </c>
      <c r="B3711" s="1" t="s">
        <v>36</v>
      </c>
      <c r="C3711" s="1" t="s">
        <v>121</v>
      </c>
      <c r="D3711" s="1" t="s">
        <v>950</v>
      </c>
      <c r="E3711" s="1" t="s">
        <v>482</v>
      </c>
      <c r="F3711" s="1" t="s">
        <v>483</v>
      </c>
      <c r="G3711" s="6" t="s">
        <v>11227</v>
      </c>
      <c r="H3711" s="2" t="s">
        <v>30</v>
      </c>
      <c r="I3711" s="1" t="s">
        <v>36</v>
      </c>
      <c r="J3711" s="1" t="s">
        <v>4324</v>
      </c>
      <c r="K3711" s="4">
        <v>45825</v>
      </c>
      <c r="L3711" s="16" t="s">
        <v>11229</v>
      </c>
      <c r="M3711" s="26">
        <v>298.8</v>
      </c>
      <c r="N3711" s="2">
        <v>1</v>
      </c>
      <c r="O3711" s="26">
        <v>323.79000000000002</v>
      </c>
      <c r="P3711" s="26">
        <v>134.66</v>
      </c>
      <c r="Q3711" s="26">
        <v>24.56</v>
      </c>
      <c r="R3711" s="26">
        <v>34.36</v>
      </c>
      <c r="S3711" s="26">
        <v>24.99</v>
      </c>
      <c r="T3711" s="26">
        <v>28.45</v>
      </c>
      <c r="U3711" s="26">
        <v>76.77</v>
      </c>
      <c r="V3711" s="10">
        <v>0.25690000000000002</v>
      </c>
      <c r="W3711" s="1" t="s">
        <v>89</v>
      </c>
      <c r="X3711" s="3"/>
      <c r="Y3711" s="3"/>
      <c r="Z3711" s="5" t="s">
        <v>7980</v>
      </c>
      <c r="AA3711" s="5" t="str">
        <f>VLOOKUP(J3711, sku!B:C, 2, FALSE)</f>
        <v>1 Aquecedor Camping + 4 Refis de Gás</v>
      </c>
      <c r="AB3711" s="3" t="str">
        <f>VLOOKUP(J3711, sku!B:BM, 64, FALSE)</f>
        <v>Importação</v>
      </c>
      <c r="AC3711" s="3" t="str">
        <f>LEFT(pedidos[[#This Row],[SKU]],3)</f>
        <v>1XA</v>
      </c>
      <c r="AD3711" s="36" t="str" cm="1">
        <f t="array" aca="1" ref="AD3711" ca="1">IFERROR(
  INDEX(
    montadora[Montadora],
    MATCH(TRUE,LEFT(#REF!,NÚCARACT(montadora[SKU Parcial]))=montadora[SKU Parcial],0)
  ),
  ""
)</f>
        <v/>
      </c>
    </row>
    <row r="3712" spans="1:30" customFormat="1" x14ac:dyDescent="0.25">
      <c r="A3712" s="1" t="s">
        <v>4731</v>
      </c>
      <c r="B3712" s="1" t="s">
        <v>4732</v>
      </c>
      <c r="C3712" s="1" t="s">
        <v>972</v>
      </c>
      <c r="D3712" s="1" t="s">
        <v>319</v>
      </c>
      <c r="E3712" s="1" t="s">
        <v>482</v>
      </c>
      <c r="F3712" s="1" t="s">
        <v>483</v>
      </c>
      <c r="G3712" s="6" t="s">
        <v>11227</v>
      </c>
      <c r="H3712" s="2" t="s">
        <v>30</v>
      </c>
      <c r="I3712" s="1" t="s">
        <v>31</v>
      </c>
      <c r="J3712" s="1" t="s">
        <v>4324</v>
      </c>
      <c r="K3712" s="4">
        <v>45832</v>
      </c>
      <c r="L3712" s="16" t="s">
        <v>11229</v>
      </c>
      <c r="M3712" s="26">
        <v>298.8</v>
      </c>
      <c r="N3712" s="2">
        <v>1</v>
      </c>
      <c r="O3712" s="26">
        <v>298.8</v>
      </c>
      <c r="P3712" s="26">
        <v>134.66</v>
      </c>
      <c r="Q3712" s="26">
        <v>24.56</v>
      </c>
      <c r="R3712" s="26">
        <v>34.36</v>
      </c>
      <c r="S3712" s="26">
        <v>0</v>
      </c>
      <c r="T3712" s="26">
        <v>28.45</v>
      </c>
      <c r="U3712" s="26">
        <v>76.77</v>
      </c>
      <c r="V3712" s="10">
        <v>0.25690000000000002</v>
      </c>
      <c r="W3712" s="1" t="s">
        <v>34</v>
      </c>
      <c r="X3712" s="3"/>
      <c r="Y3712" s="3"/>
      <c r="Z3712" s="5" t="s">
        <v>7980</v>
      </c>
      <c r="AA3712" s="5" t="str">
        <f>VLOOKUP(J3712, sku!B:C, 2, FALSE)</f>
        <v>1 Aquecedor Camping + 4 Refis de Gás</v>
      </c>
      <c r="AB3712" s="3" t="str">
        <f>VLOOKUP(J3712, sku!B:BM, 64, FALSE)</f>
        <v>Importação</v>
      </c>
      <c r="AC3712" s="3" t="str">
        <f>LEFT(pedidos[[#This Row],[SKU]],3)</f>
        <v>1XA</v>
      </c>
      <c r="AD3712" s="36" t="str" cm="1">
        <f t="array" aca="1" ref="AD3712" ca="1">IFERROR(
  INDEX(
    montadora[Montadora],
    MATCH(TRUE,LEFT(#REF!,NÚCARACT(montadora[SKU Parcial]))=montadora[SKU Parcial],0)
  ),
  ""
)</f>
        <v/>
      </c>
    </row>
    <row r="3713" spans="1:30" x14ac:dyDescent="0.25">
      <c r="A3713" s="42" t="s">
        <v>9028</v>
      </c>
      <c r="B3713" s="42"/>
      <c r="C3713" s="42"/>
      <c r="D3713" s="42"/>
      <c r="E3713" s="42">
        <v>23197907791</v>
      </c>
      <c r="F3713" s="42" t="s">
        <v>8392</v>
      </c>
      <c r="G3713" s="42" t="s">
        <v>11227</v>
      </c>
      <c r="H3713" s="19"/>
      <c r="I3713" s="42"/>
      <c r="J3713" s="42" t="s">
        <v>3400</v>
      </c>
      <c r="K3713" s="21">
        <v>45783</v>
      </c>
      <c r="L3713" s="19" t="s">
        <v>8443</v>
      </c>
      <c r="M3713" s="44">
        <v>53.8</v>
      </c>
      <c r="N3713" s="19">
        <v>1</v>
      </c>
      <c r="O3713" s="44">
        <v>53.8</v>
      </c>
      <c r="P3713" s="44">
        <v>33.44</v>
      </c>
      <c r="Q3713" s="44">
        <v>4.09</v>
      </c>
      <c r="R3713" s="44">
        <v>15.84</v>
      </c>
      <c r="S3713" s="44">
        <v>0</v>
      </c>
      <c r="T3713" s="44">
        <v>0</v>
      </c>
      <c r="U3713" s="44">
        <v>0.43</v>
      </c>
      <c r="V3713" s="23">
        <v>7.9000000000000008E-3</v>
      </c>
      <c r="W3713" s="42" t="s">
        <v>34</v>
      </c>
      <c r="X3713" s="43"/>
      <c r="Y3713" s="43"/>
      <c r="Z3713" s="43" t="s">
        <v>8442</v>
      </c>
      <c r="AA3713" s="43" t="str">
        <f>VLOOKUP(J3713, sku!B:C, 2, FALSE)</f>
        <v>Corrente Trava Antifurto 120cm Aço Reforçado Moto Bike - Azul</v>
      </c>
      <c r="AB3713" s="45" t="str">
        <f>VLOOKUP(J3713, sku!B:BM, 64, FALSE)</f>
        <v>Importação</v>
      </c>
      <c r="AC3713" s="45" t="str">
        <f>LEFT(pedidos[[#This Row],[SKU]],3)</f>
        <v>XR0</v>
      </c>
      <c r="AD3713" s="37" t="str" cm="1">
        <f t="array" aca="1" ref="AD3713" ca="1">IFERROR(
  INDEX(
    montadora[Montadora],
    MATCH(TRUE,LEFT(#REF!,NÚCARACT(montadora[SKU Parcial]))=montadora[SKU Parcial],0)
  ),
  ""
)</f>
        <v/>
      </c>
    </row>
    <row r="3714" spans="1:30" customFormat="1" x14ac:dyDescent="0.25">
      <c r="A3714" s="1" t="s">
        <v>4733</v>
      </c>
      <c r="B3714" s="1" t="s">
        <v>36</v>
      </c>
      <c r="C3714" s="1" t="s">
        <v>4734</v>
      </c>
      <c r="D3714" s="1" t="s">
        <v>319</v>
      </c>
      <c r="E3714" s="1" t="s">
        <v>1989</v>
      </c>
      <c r="F3714" s="1" t="s">
        <v>1990</v>
      </c>
      <c r="G3714" s="6" t="s">
        <v>11227</v>
      </c>
      <c r="H3714" s="2" t="s">
        <v>30</v>
      </c>
      <c r="I3714" s="1" t="s">
        <v>36</v>
      </c>
      <c r="J3714" s="1" t="s">
        <v>1991</v>
      </c>
      <c r="K3714" s="4">
        <v>45820</v>
      </c>
      <c r="L3714" s="16" t="s">
        <v>11229</v>
      </c>
      <c r="M3714" s="26">
        <v>298.8</v>
      </c>
      <c r="N3714" s="2">
        <v>1</v>
      </c>
      <c r="O3714" s="26">
        <v>298.8</v>
      </c>
      <c r="P3714" s="26">
        <v>139.71</v>
      </c>
      <c r="Q3714" s="26">
        <v>24.56</v>
      </c>
      <c r="R3714" s="26">
        <v>34.36</v>
      </c>
      <c r="S3714" s="26">
        <v>0</v>
      </c>
      <c r="T3714" s="26">
        <v>23.45</v>
      </c>
      <c r="U3714" s="26">
        <v>76.72</v>
      </c>
      <c r="V3714" s="10">
        <v>0.25679999999999997</v>
      </c>
      <c r="W3714" s="1" t="s">
        <v>89</v>
      </c>
      <c r="X3714" s="3"/>
      <c r="Y3714" s="3"/>
      <c r="Z3714" s="5" t="s">
        <v>7980</v>
      </c>
      <c r="AA3714" s="5" t="str">
        <f>VLOOKUP(J3714, sku!B:C, 2, FALSE)</f>
        <v>1 Aquecedor Camping + 1 Maçarico 915 + 3 Refis de Gás</v>
      </c>
      <c r="AB3714" s="3" t="str">
        <f>VLOOKUP(J3714, sku!B:BM, 64, FALSE)</f>
        <v>Importação</v>
      </c>
      <c r="AC3714" s="3" t="str">
        <f>LEFT(pedidos[[#This Row],[SKU]],3)</f>
        <v>1XA</v>
      </c>
      <c r="AD3714" s="36" t="str" cm="1">
        <f t="array" aca="1" ref="AD3714" ca="1">IFERROR(
  INDEX(
    montadora[Montadora],
    MATCH(TRUE,LEFT(#REF!,NÚCARACT(montadora[SKU Parcial]))=montadora[SKU Parcial],0)
  ),
  ""
)</f>
        <v/>
      </c>
    </row>
    <row r="3715" spans="1:30" customFormat="1" x14ac:dyDescent="0.25">
      <c r="A3715" s="1" t="s">
        <v>4735</v>
      </c>
      <c r="B3715" s="1" t="s">
        <v>4736</v>
      </c>
      <c r="C3715" s="1" t="s">
        <v>2640</v>
      </c>
      <c r="D3715" s="1" t="s">
        <v>420</v>
      </c>
      <c r="E3715" s="1" t="s">
        <v>1989</v>
      </c>
      <c r="F3715" s="1" t="s">
        <v>1990</v>
      </c>
      <c r="G3715" s="6" t="s">
        <v>11227</v>
      </c>
      <c r="H3715" s="2" t="s">
        <v>30</v>
      </c>
      <c r="I3715" s="1" t="s">
        <v>31</v>
      </c>
      <c r="J3715" s="1" t="s">
        <v>1991</v>
      </c>
      <c r="K3715" s="4">
        <v>45822</v>
      </c>
      <c r="L3715" s="16" t="s">
        <v>11229</v>
      </c>
      <c r="M3715" s="26">
        <v>298.8</v>
      </c>
      <c r="N3715" s="2">
        <v>1</v>
      </c>
      <c r="O3715" s="26">
        <v>298.8</v>
      </c>
      <c r="P3715" s="26">
        <v>139.71</v>
      </c>
      <c r="Q3715" s="26">
        <v>24.56</v>
      </c>
      <c r="R3715" s="26">
        <v>34.36</v>
      </c>
      <c r="S3715" s="26">
        <v>0</v>
      </c>
      <c r="T3715" s="26">
        <v>23.45</v>
      </c>
      <c r="U3715" s="26">
        <v>76.72</v>
      </c>
      <c r="V3715" s="10">
        <v>0.25679999999999997</v>
      </c>
      <c r="W3715" s="1" t="s">
        <v>34</v>
      </c>
      <c r="X3715" s="3"/>
      <c r="Y3715" s="3"/>
      <c r="Z3715" s="5" t="s">
        <v>7980</v>
      </c>
      <c r="AA3715" s="5" t="str">
        <f>VLOOKUP(J3715, sku!B:C, 2, FALSE)</f>
        <v>1 Aquecedor Camping + 1 Maçarico 915 + 3 Refis de Gás</v>
      </c>
      <c r="AB3715" s="3" t="str">
        <f>VLOOKUP(J3715, sku!B:BM, 64, FALSE)</f>
        <v>Importação</v>
      </c>
      <c r="AC3715" s="3" t="str">
        <f>LEFT(pedidos[[#This Row],[SKU]],3)</f>
        <v>1XA</v>
      </c>
      <c r="AD3715" s="36" t="str" cm="1">
        <f t="array" aca="1" ref="AD3715" ca="1">IFERROR(
  INDEX(
    montadora[Montadora],
    MATCH(TRUE,LEFT(#REF!,NÚCARACT(montadora[SKU Parcial]))=montadora[SKU Parcial],0)
  ),
  ""
)</f>
        <v/>
      </c>
    </row>
    <row r="3716" spans="1:30" customFormat="1" x14ac:dyDescent="0.25">
      <c r="A3716" s="1" t="s">
        <v>4737</v>
      </c>
      <c r="B3716" s="1" t="s">
        <v>4738</v>
      </c>
      <c r="C3716" s="1" t="s">
        <v>4739</v>
      </c>
      <c r="D3716" s="1" t="s">
        <v>420</v>
      </c>
      <c r="E3716" s="1" t="s">
        <v>1989</v>
      </c>
      <c r="F3716" s="1" t="s">
        <v>1990</v>
      </c>
      <c r="G3716" s="6" t="s">
        <v>11227</v>
      </c>
      <c r="H3716" s="2" t="s">
        <v>30</v>
      </c>
      <c r="I3716" s="1" t="s">
        <v>36</v>
      </c>
      <c r="J3716" s="1" t="s">
        <v>1991</v>
      </c>
      <c r="K3716" s="4">
        <v>45823</v>
      </c>
      <c r="L3716" s="16" t="s">
        <v>11229</v>
      </c>
      <c r="M3716" s="26">
        <v>298.8</v>
      </c>
      <c r="N3716" s="2">
        <v>1</v>
      </c>
      <c r="O3716" s="26">
        <v>298.8</v>
      </c>
      <c r="P3716" s="26">
        <v>139.71</v>
      </c>
      <c r="Q3716" s="26">
        <v>24.56</v>
      </c>
      <c r="R3716" s="26">
        <v>34.36</v>
      </c>
      <c r="S3716" s="26">
        <v>0</v>
      </c>
      <c r="T3716" s="26">
        <v>23.45</v>
      </c>
      <c r="U3716" s="26">
        <v>76.72</v>
      </c>
      <c r="V3716" s="10">
        <v>0.25679999999999997</v>
      </c>
      <c r="W3716" s="1" t="s">
        <v>89</v>
      </c>
      <c r="X3716" s="3"/>
      <c r="Y3716" s="3"/>
      <c r="Z3716" s="5" t="s">
        <v>7980</v>
      </c>
      <c r="AA3716" s="5" t="str">
        <f>VLOOKUP(J3716, sku!B:C, 2, FALSE)</f>
        <v>1 Aquecedor Camping + 1 Maçarico 915 + 3 Refis de Gás</v>
      </c>
      <c r="AB3716" s="3" t="str">
        <f>VLOOKUP(J3716, sku!B:BM, 64, FALSE)</f>
        <v>Importação</v>
      </c>
      <c r="AC3716" s="3" t="str">
        <f>LEFT(pedidos[[#This Row],[SKU]],3)</f>
        <v>1XA</v>
      </c>
      <c r="AD3716" s="36" t="str" cm="1">
        <f t="array" aca="1" ref="AD3716" ca="1">IFERROR(
  INDEX(
    montadora[Montadora],
    MATCH(TRUE,LEFT(#REF!,NÚCARACT(montadora[SKU Parcial]))=montadora[SKU Parcial],0)
  ),
  ""
)</f>
        <v/>
      </c>
    </row>
    <row r="3717" spans="1:30" customFormat="1" x14ac:dyDescent="0.25">
      <c r="A3717" s="1" t="s">
        <v>7454</v>
      </c>
      <c r="B3717" s="1" t="s">
        <v>36</v>
      </c>
      <c r="C3717" s="1" t="s">
        <v>751</v>
      </c>
      <c r="D3717" s="1" t="s">
        <v>27</v>
      </c>
      <c r="E3717" s="1" t="s">
        <v>1693</v>
      </c>
      <c r="F3717" s="1" t="s">
        <v>1694</v>
      </c>
      <c r="G3717" s="6" t="s">
        <v>11227</v>
      </c>
      <c r="H3717" s="2" t="s">
        <v>30</v>
      </c>
      <c r="I3717" s="1" t="s">
        <v>31</v>
      </c>
      <c r="J3717" s="1" t="s">
        <v>4599</v>
      </c>
      <c r="K3717" s="4">
        <v>45808</v>
      </c>
      <c r="L3717" s="16" t="s">
        <v>11229</v>
      </c>
      <c r="M3717" s="26">
        <v>298.8</v>
      </c>
      <c r="N3717" s="2">
        <v>1</v>
      </c>
      <c r="O3717" s="26">
        <v>298.8</v>
      </c>
      <c r="P3717" s="26">
        <v>139.71</v>
      </c>
      <c r="Q3717" s="26">
        <v>22.74</v>
      </c>
      <c r="R3717" s="26">
        <v>34.36</v>
      </c>
      <c r="S3717" s="26">
        <v>0</v>
      </c>
      <c r="T3717" s="26">
        <v>26.95</v>
      </c>
      <c r="U3717" s="26">
        <v>75.040000000000006</v>
      </c>
      <c r="V3717" s="10">
        <v>0.25109999999999999</v>
      </c>
      <c r="W3717" s="1" t="s">
        <v>34</v>
      </c>
      <c r="X3717" s="3"/>
      <c r="Y3717" s="3"/>
      <c r="Z3717" s="5" t="s">
        <v>7980</v>
      </c>
      <c r="AA3717" s="5" t="str">
        <f>VLOOKUP(J3717, sku!B:C, 2, FALSE)</f>
        <v>1 Aquecedor Camping + 1 Maçarico 915 + 1 Refil de Gás</v>
      </c>
      <c r="AB3717" s="3" t="str">
        <f>VLOOKUP(J3717, sku!B:BM, 64, FALSE)</f>
        <v>Importação</v>
      </c>
      <c r="AC3717" s="3" t="str">
        <f>LEFT(pedidos[[#This Row],[SKU]],3)</f>
        <v>1XA</v>
      </c>
      <c r="AD3717" s="36" t="str" cm="1">
        <f t="array" aca="1" ref="AD3717" ca="1">IFERROR(
  INDEX(
    montadora[Montadora],
    MATCH(TRUE,LEFT(#REF!,NÚCARACT(montadora[SKU Parcial]))=montadora[SKU Parcial],0)
  ),
  ""
)</f>
        <v/>
      </c>
    </row>
    <row r="3718" spans="1:30" customFormat="1" x14ac:dyDescent="0.25">
      <c r="A3718" s="1" t="s">
        <v>7455</v>
      </c>
      <c r="B3718" s="1" t="s">
        <v>7456</v>
      </c>
      <c r="C3718" s="1" t="s">
        <v>991</v>
      </c>
      <c r="D3718" s="1" t="s">
        <v>27</v>
      </c>
      <c r="E3718" s="1" t="s">
        <v>1693</v>
      </c>
      <c r="F3718" s="1" t="s">
        <v>1694</v>
      </c>
      <c r="G3718" s="6" t="s">
        <v>11227</v>
      </c>
      <c r="H3718" s="2" t="s">
        <v>30</v>
      </c>
      <c r="I3718" s="1" t="s">
        <v>36</v>
      </c>
      <c r="J3718" s="1" t="s">
        <v>4599</v>
      </c>
      <c r="K3718" s="4">
        <v>45808</v>
      </c>
      <c r="L3718" s="16" t="s">
        <v>11229</v>
      </c>
      <c r="M3718" s="26">
        <v>298.8</v>
      </c>
      <c r="N3718" s="2">
        <v>1</v>
      </c>
      <c r="O3718" s="26">
        <v>298.8</v>
      </c>
      <c r="P3718" s="26">
        <v>139.71</v>
      </c>
      <c r="Q3718" s="26">
        <v>22.74</v>
      </c>
      <c r="R3718" s="26">
        <v>34.36</v>
      </c>
      <c r="S3718" s="26">
        <v>0</v>
      </c>
      <c r="T3718" s="26">
        <v>26.95</v>
      </c>
      <c r="U3718" s="26">
        <v>75.040000000000006</v>
      </c>
      <c r="V3718" s="10">
        <v>0.25109999999999999</v>
      </c>
      <c r="W3718" s="1" t="s">
        <v>34</v>
      </c>
      <c r="X3718" s="3"/>
      <c r="Y3718" s="3"/>
      <c r="Z3718" s="5" t="s">
        <v>7980</v>
      </c>
      <c r="AA3718" s="5" t="str">
        <f>VLOOKUP(J3718, sku!B:C, 2, FALSE)</f>
        <v>1 Aquecedor Camping + 1 Maçarico 915 + 1 Refil de Gás</v>
      </c>
      <c r="AB3718" s="3" t="str">
        <f>VLOOKUP(J3718, sku!B:BM, 64, FALSE)</f>
        <v>Importação</v>
      </c>
      <c r="AC3718" s="3" t="str">
        <f>LEFT(pedidos[[#This Row],[SKU]],3)</f>
        <v>1XA</v>
      </c>
      <c r="AD3718" s="36" t="str" cm="1">
        <f t="array" aca="1" ref="AD3718" ca="1">IFERROR(
  INDEX(
    montadora[Montadora],
    MATCH(TRUE,LEFT(#REF!,NÚCARACT(montadora[SKU Parcial]))=montadora[SKU Parcial],0)
  ),
  ""
)</f>
        <v/>
      </c>
    </row>
    <row r="3719" spans="1:30" customFormat="1" x14ac:dyDescent="0.25">
      <c r="A3719" s="1" t="s">
        <v>4887</v>
      </c>
      <c r="B3719" s="1" t="s">
        <v>36</v>
      </c>
      <c r="C3719" s="1" t="s">
        <v>4888</v>
      </c>
      <c r="D3719" s="1" t="s">
        <v>138</v>
      </c>
      <c r="E3719" s="1" t="s">
        <v>1693</v>
      </c>
      <c r="F3719" s="1" t="s">
        <v>1694</v>
      </c>
      <c r="G3719" s="6" t="s">
        <v>11227</v>
      </c>
      <c r="H3719" s="2" t="s">
        <v>30</v>
      </c>
      <c r="I3719" s="1" t="s">
        <v>36</v>
      </c>
      <c r="J3719" s="1" t="s">
        <v>4599</v>
      </c>
      <c r="K3719" s="4">
        <v>45810</v>
      </c>
      <c r="L3719" s="16" t="s">
        <v>11229</v>
      </c>
      <c r="M3719" s="26">
        <v>298.8</v>
      </c>
      <c r="N3719" s="2">
        <v>1</v>
      </c>
      <c r="O3719" s="26">
        <v>298.8</v>
      </c>
      <c r="P3719" s="26">
        <v>139.71</v>
      </c>
      <c r="Q3719" s="26">
        <v>24.56</v>
      </c>
      <c r="R3719" s="26">
        <v>34.36</v>
      </c>
      <c r="S3719" s="26">
        <v>0</v>
      </c>
      <c r="T3719" s="26">
        <v>26.95</v>
      </c>
      <c r="U3719" s="26">
        <v>73.22</v>
      </c>
      <c r="V3719" s="10">
        <v>0.245</v>
      </c>
      <c r="W3719" s="1" t="s">
        <v>34</v>
      </c>
      <c r="X3719" s="3"/>
      <c r="Y3719" s="3"/>
      <c r="Z3719" s="5" t="s">
        <v>7980</v>
      </c>
      <c r="AA3719" s="5" t="str">
        <f>VLOOKUP(J3719, sku!B:C, 2, FALSE)</f>
        <v>1 Aquecedor Camping + 1 Maçarico 915 + 1 Refil de Gás</v>
      </c>
      <c r="AB3719" s="3" t="str">
        <f>VLOOKUP(J3719, sku!B:BM, 64, FALSE)</f>
        <v>Importação</v>
      </c>
      <c r="AC3719" s="3" t="str">
        <f>LEFT(pedidos[[#This Row],[SKU]],3)</f>
        <v>1XA</v>
      </c>
      <c r="AD3719" s="36" t="str" cm="1">
        <f t="array" aca="1" ref="AD3719" ca="1">IFERROR(
  INDEX(
    montadora[Montadora],
    MATCH(TRUE,LEFT(#REF!,NÚCARACT(montadora[SKU Parcial]))=montadora[SKU Parcial],0)
  ),
  ""
)</f>
        <v/>
      </c>
    </row>
    <row r="3720" spans="1:30" customFormat="1" x14ac:dyDescent="0.25">
      <c r="A3720" s="1" t="s">
        <v>5094</v>
      </c>
      <c r="B3720" s="1" t="s">
        <v>36</v>
      </c>
      <c r="C3720" s="1" t="s">
        <v>5095</v>
      </c>
      <c r="D3720" s="1" t="s">
        <v>358</v>
      </c>
      <c r="E3720" s="1" t="s">
        <v>1693</v>
      </c>
      <c r="F3720" s="1" t="s">
        <v>1694</v>
      </c>
      <c r="G3720" s="6" t="s">
        <v>11227</v>
      </c>
      <c r="H3720" s="2" t="s">
        <v>30</v>
      </c>
      <c r="I3720" s="1" t="s">
        <v>31</v>
      </c>
      <c r="J3720" s="1" t="s">
        <v>4599</v>
      </c>
      <c r="K3720" s="4">
        <v>45813</v>
      </c>
      <c r="L3720" s="16" t="s">
        <v>11229</v>
      </c>
      <c r="M3720" s="26">
        <v>288.8</v>
      </c>
      <c r="N3720" s="2">
        <v>1</v>
      </c>
      <c r="O3720" s="26">
        <v>288.8</v>
      </c>
      <c r="P3720" s="26">
        <v>139.71</v>
      </c>
      <c r="Q3720" s="26">
        <v>23.74</v>
      </c>
      <c r="R3720" s="26">
        <v>33.21</v>
      </c>
      <c r="S3720" s="26">
        <v>0</v>
      </c>
      <c r="T3720" s="26">
        <v>26.95</v>
      </c>
      <c r="U3720" s="26">
        <v>65.19</v>
      </c>
      <c r="V3720" s="10">
        <v>0.22570000000000001</v>
      </c>
      <c r="W3720" s="1" t="s">
        <v>34</v>
      </c>
      <c r="X3720" s="3"/>
      <c r="Y3720" s="3"/>
      <c r="Z3720" s="5" t="s">
        <v>7980</v>
      </c>
      <c r="AA3720" s="5" t="str">
        <f>VLOOKUP(J3720, sku!B:C, 2, FALSE)</f>
        <v>1 Aquecedor Camping + 1 Maçarico 915 + 1 Refil de Gás</v>
      </c>
      <c r="AB3720" s="3" t="str">
        <f>VLOOKUP(J3720, sku!B:BM, 64, FALSE)</f>
        <v>Importação</v>
      </c>
      <c r="AC3720" s="3" t="str">
        <f>LEFT(pedidos[[#This Row],[SKU]],3)</f>
        <v>1XA</v>
      </c>
      <c r="AD3720" s="36" t="str" cm="1">
        <f t="array" aca="1" ref="AD3720" ca="1">IFERROR(
  INDEX(
    montadora[Montadora],
    MATCH(TRUE,LEFT(#REF!,NÚCARACT(montadora[SKU Parcial]))=montadora[SKU Parcial],0)
  ),
  ""
)</f>
        <v/>
      </c>
    </row>
    <row r="3721" spans="1:30" customFormat="1" x14ac:dyDescent="0.25">
      <c r="A3721" s="1" t="s">
        <v>6977</v>
      </c>
      <c r="B3721" s="1" t="s">
        <v>6978</v>
      </c>
      <c r="C3721" s="1" t="s">
        <v>342</v>
      </c>
      <c r="D3721" s="1" t="s">
        <v>319</v>
      </c>
      <c r="E3721" s="1" t="s">
        <v>482</v>
      </c>
      <c r="F3721" s="1" t="s">
        <v>483</v>
      </c>
      <c r="G3721" s="6" t="s">
        <v>11227</v>
      </c>
      <c r="H3721" s="2" t="s">
        <v>30</v>
      </c>
      <c r="I3721" s="1" t="s">
        <v>36</v>
      </c>
      <c r="J3721" s="1" t="s">
        <v>484</v>
      </c>
      <c r="K3721" s="4">
        <v>45807</v>
      </c>
      <c r="L3721" s="16" t="s">
        <v>11229</v>
      </c>
      <c r="M3721" s="26">
        <v>318.8</v>
      </c>
      <c r="N3721" s="2">
        <v>1</v>
      </c>
      <c r="O3721" s="26">
        <v>318.8</v>
      </c>
      <c r="P3721" s="26">
        <v>140.30000000000001</v>
      </c>
      <c r="Q3721" s="26">
        <v>24.26</v>
      </c>
      <c r="R3721" s="26">
        <v>36.659999999999997</v>
      </c>
      <c r="S3721" s="26">
        <v>0</v>
      </c>
      <c r="T3721" s="26">
        <v>26.95</v>
      </c>
      <c r="U3721" s="26">
        <v>90.63</v>
      </c>
      <c r="V3721" s="10">
        <v>0.2843</v>
      </c>
      <c r="W3721" s="1" t="s">
        <v>34</v>
      </c>
      <c r="X3721" s="3"/>
      <c r="Y3721" s="3"/>
      <c r="Z3721" s="5" t="s">
        <v>7980</v>
      </c>
      <c r="AA3721" s="5" t="str">
        <f>VLOOKUP(J3721, sku!B:C, 2, FALSE)</f>
        <v>1 Aquecedor + 4 Refis de Gás Guepardo</v>
      </c>
      <c r="AB3721" s="3" t="str">
        <f>VLOOKUP(J3721, sku!B:BM, 64, FALSE)</f>
        <v>Importação</v>
      </c>
      <c r="AC3721" s="3" t="str">
        <f>LEFT(pedidos[[#This Row],[SKU]],3)</f>
        <v>1XA</v>
      </c>
      <c r="AD3721" s="36" t="str" cm="1">
        <f t="array" aca="1" ref="AD3721" ca="1">IFERROR(
  INDEX(
    montadora[Montadora],
    MATCH(TRUE,LEFT(#REF!,NÚCARACT(montadora[SKU Parcial]))=montadora[SKU Parcial],0)
  ),
  ""
)</f>
        <v/>
      </c>
    </row>
    <row r="3722" spans="1:30" customFormat="1" x14ac:dyDescent="0.25">
      <c r="A3722" s="1" t="s">
        <v>6979</v>
      </c>
      <c r="B3722" s="1" t="s">
        <v>6980</v>
      </c>
      <c r="C3722" s="1" t="s">
        <v>374</v>
      </c>
      <c r="D3722" s="1" t="s">
        <v>27</v>
      </c>
      <c r="E3722" s="1" t="s">
        <v>482</v>
      </c>
      <c r="F3722" s="1" t="s">
        <v>483</v>
      </c>
      <c r="G3722" s="6" t="s">
        <v>11227</v>
      </c>
      <c r="H3722" s="2" t="s">
        <v>30</v>
      </c>
      <c r="I3722" s="1" t="s">
        <v>36</v>
      </c>
      <c r="J3722" s="1" t="s">
        <v>484</v>
      </c>
      <c r="K3722" s="4">
        <v>45808</v>
      </c>
      <c r="L3722" s="16" t="s">
        <v>11229</v>
      </c>
      <c r="M3722" s="26">
        <v>318.8</v>
      </c>
      <c r="N3722" s="2">
        <v>1</v>
      </c>
      <c r="O3722" s="26">
        <v>318.8</v>
      </c>
      <c r="P3722" s="26">
        <v>140.30000000000001</v>
      </c>
      <c r="Q3722" s="26">
        <v>24.26</v>
      </c>
      <c r="R3722" s="26">
        <v>36.659999999999997</v>
      </c>
      <c r="S3722" s="26">
        <v>0</v>
      </c>
      <c r="T3722" s="26">
        <v>26.95</v>
      </c>
      <c r="U3722" s="26">
        <v>90.63</v>
      </c>
      <c r="V3722" s="10">
        <v>0.2843</v>
      </c>
      <c r="W3722" s="1" t="s">
        <v>34</v>
      </c>
      <c r="X3722" s="3"/>
      <c r="Y3722" s="3"/>
      <c r="Z3722" s="5" t="s">
        <v>7980</v>
      </c>
      <c r="AA3722" s="5" t="str">
        <f>VLOOKUP(J3722, sku!B:C, 2, FALSE)</f>
        <v>1 Aquecedor + 4 Refis de Gás Guepardo</v>
      </c>
      <c r="AB3722" s="3" t="str">
        <f>VLOOKUP(J3722, sku!B:BM, 64, FALSE)</f>
        <v>Importação</v>
      </c>
      <c r="AC3722" s="3" t="str">
        <f>LEFT(pedidos[[#This Row],[SKU]],3)</f>
        <v>1XA</v>
      </c>
      <c r="AD3722" s="36" t="str" cm="1">
        <f t="array" aca="1" ref="AD3722" ca="1">IFERROR(
  INDEX(
    montadora[Montadora],
    MATCH(TRUE,LEFT(#REF!,NÚCARACT(montadora[SKU Parcial]))=montadora[SKU Parcial],0)
  ),
  ""
)</f>
        <v/>
      </c>
    </row>
    <row r="3723" spans="1:30" customFormat="1" x14ac:dyDescent="0.25">
      <c r="A3723" s="1" t="s">
        <v>4542</v>
      </c>
      <c r="B3723" s="1" t="s">
        <v>4543</v>
      </c>
      <c r="C3723" s="1" t="s">
        <v>4544</v>
      </c>
      <c r="D3723" s="1" t="s">
        <v>319</v>
      </c>
      <c r="E3723" s="1" t="s">
        <v>482</v>
      </c>
      <c r="F3723" s="1" t="s">
        <v>483</v>
      </c>
      <c r="G3723" s="6" t="s">
        <v>11227</v>
      </c>
      <c r="H3723" s="2" t="s">
        <v>30</v>
      </c>
      <c r="I3723" s="1" t="s">
        <v>31</v>
      </c>
      <c r="J3723" s="1" t="s">
        <v>484</v>
      </c>
      <c r="K3723" s="4">
        <v>45810</v>
      </c>
      <c r="L3723" s="16" t="s">
        <v>11229</v>
      </c>
      <c r="M3723" s="26">
        <v>318.8</v>
      </c>
      <c r="N3723" s="2">
        <v>1</v>
      </c>
      <c r="O3723" s="26">
        <v>318.8</v>
      </c>
      <c r="P3723" s="26">
        <v>140.30000000000001</v>
      </c>
      <c r="Q3723" s="26">
        <v>26.21</v>
      </c>
      <c r="R3723" s="26">
        <v>36.659999999999997</v>
      </c>
      <c r="S3723" s="26">
        <v>0</v>
      </c>
      <c r="T3723" s="26">
        <v>26.95</v>
      </c>
      <c r="U3723" s="26">
        <v>88.68</v>
      </c>
      <c r="V3723" s="10">
        <v>0.2782</v>
      </c>
      <c r="W3723" s="1" t="s">
        <v>34</v>
      </c>
      <c r="X3723" s="3"/>
      <c r="Y3723" s="3"/>
      <c r="Z3723" s="5" t="s">
        <v>7980</v>
      </c>
      <c r="AA3723" s="5" t="str">
        <f>VLOOKUP(J3723, sku!B:C, 2, FALSE)</f>
        <v>1 Aquecedor + 4 Refis de Gás Guepardo</v>
      </c>
      <c r="AB3723" s="3" t="str">
        <f>VLOOKUP(J3723, sku!B:BM, 64, FALSE)</f>
        <v>Importação</v>
      </c>
      <c r="AC3723" s="3" t="str">
        <f>LEFT(pedidos[[#This Row],[SKU]],3)</f>
        <v>1XA</v>
      </c>
      <c r="AD3723" s="36" t="str" cm="1">
        <f t="array" aca="1" ref="AD3723" ca="1">IFERROR(
  INDEX(
    montadora[Montadora],
    MATCH(TRUE,LEFT(#REF!,NÚCARACT(montadora[SKU Parcial]))=montadora[SKU Parcial],0)
  ),
  ""
)</f>
        <v/>
      </c>
    </row>
    <row r="3724" spans="1:30" customFormat="1" x14ac:dyDescent="0.25">
      <c r="A3724" s="1" t="s">
        <v>4974</v>
      </c>
      <c r="B3724" s="1" t="s">
        <v>4975</v>
      </c>
      <c r="C3724" s="1" t="s">
        <v>4976</v>
      </c>
      <c r="D3724" s="1" t="s">
        <v>45</v>
      </c>
      <c r="E3724" s="1" t="s">
        <v>482</v>
      </c>
      <c r="F3724" s="1" t="s">
        <v>483</v>
      </c>
      <c r="G3724" s="6" t="s">
        <v>11227</v>
      </c>
      <c r="H3724" s="2" t="s">
        <v>30</v>
      </c>
      <c r="I3724" s="1" t="s">
        <v>36</v>
      </c>
      <c r="J3724" s="1" t="s">
        <v>484</v>
      </c>
      <c r="K3724" s="4">
        <v>45834</v>
      </c>
      <c r="L3724" s="16" t="s">
        <v>11229</v>
      </c>
      <c r="M3724" s="26">
        <v>298.8</v>
      </c>
      <c r="N3724" s="2">
        <v>1</v>
      </c>
      <c r="O3724" s="26">
        <v>298.8</v>
      </c>
      <c r="P3724" s="26">
        <v>140.30000000000001</v>
      </c>
      <c r="Q3724" s="26">
        <v>24.56</v>
      </c>
      <c r="R3724" s="26">
        <v>34.36</v>
      </c>
      <c r="S3724" s="26">
        <v>0</v>
      </c>
      <c r="T3724" s="26">
        <v>28.45</v>
      </c>
      <c r="U3724" s="26">
        <v>71.13</v>
      </c>
      <c r="V3724" s="10">
        <v>0.23799999999999999</v>
      </c>
      <c r="W3724" s="1" t="s">
        <v>34</v>
      </c>
      <c r="X3724" s="3"/>
      <c r="Y3724" s="3"/>
      <c r="Z3724" s="5" t="s">
        <v>7980</v>
      </c>
      <c r="AA3724" s="5" t="str">
        <f>VLOOKUP(J3724, sku!B:C, 2, FALSE)</f>
        <v>1 Aquecedor + 4 Refis de Gás Guepardo</v>
      </c>
      <c r="AB3724" s="3" t="str">
        <f>VLOOKUP(J3724, sku!B:BM, 64, FALSE)</f>
        <v>Importação</v>
      </c>
      <c r="AC3724" s="3" t="str">
        <f>LEFT(pedidos[[#This Row],[SKU]],3)</f>
        <v>1XA</v>
      </c>
      <c r="AD3724" s="36" t="str" cm="1">
        <f t="array" aca="1" ref="AD3724" ca="1">IFERROR(
  INDEX(
    montadora[Montadora],
    MATCH(TRUE,LEFT(#REF!,NÚCARACT(montadora[SKU Parcial]))=montadora[SKU Parcial],0)
  ),
  ""
)</f>
        <v/>
      </c>
    </row>
    <row r="3725" spans="1:30" customFormat="1" x14ac:dyDescent="0.25">
      <c r="A3725" s="1" t="s">
        <v>4977</v>
      </c>
      <c r="B3725" s="1" t="s">
        <v>4978</v>
      </c>
      <c r="C3725" s="1" t="s">
        <v>4729</v>
      </c>
      <c r="D3725" s="1" t="s">
        <v>319</v>
      </c>
      <c r="E3725" s="1" t="s">
        <v>482</v>
      </c>
      <c r="F3725" s="1" t="s">
        <v>483</v>
      </c>
      <c r="G3725" s="6" t="s">
        <v>11227</v>
      </c>
      <c r="H3725" s="2" t="s">
        <v>30</v>
      </c>
      <c r="I3725" s="1" t="s">
        <v>31</v>
      </c>
      <c r="J3725" s="1" t="s">
        <v>484</v>
      </c>
      <c r="K3725" s="4">
        <v>45834</v>
      </c>
      <c r="L3725" s="16" t="s">
        <v>11229</v>
      </c>
      <c r="M3725" s="26">
        <v>298.8</v>
      </c>
      <c r="N3725" s="2">
        <v>1</v>
      </c>
      <c r="O3725" s="26">
        <v>298.8</v>
      </c>
      <c r="P3725" s="26">
        <v>140.30000000000001</v>
      </c>
      <c r="Q3725" s="26">
        <v>24.56</v>
      </c>
      <c r="R3725" s="26">
        <v>34.36</v>
      </c>
      <c r="S3725" s="26">
        <v>0</v>
      </c>
      <c r="T3725" s="26">
        <v>28.45</v>
      </c>
      <c r="U3725" s="26">
        <v>71.13</v>
      </c>
      <c r="V3725" s="10">
        <v>0.23799999999999999</v>
      </c>
      <c r="W3725" s="1" t="s">
        <v>34</v>
      </c>
      <c r="X3725" s="3"/>
      <c r="Y3725" s="3"/>
      <c r="Z3725" s="5" t="s">
        <v>7980</v>
      </c>
      <c r="AA3725" s="5" t="str">
        <f>VLOOKUP(J3725, sku!B:C, 2, FALSE)</f>
        <v>1 Aquecedor + 4 Refis de Gás Guepardo</v>
      </c>
      <c r="AB3725" s="3" t="str">
        <f>VLOOKUP(J3725, sku!B:BM, 64, FALSE)</f>
        <v>Importação</v>
      </c>
      <c r="AC3725" s="3" t="str">
        <f>LEFT(pedidos[[#This Row],[SKU]],3)</f>
        <v>1XA</v>
      </c>
      <c r="AD3725" s="36" t="str" cm="1">
        <f t="array" aca="1" ref="AD3725" ca="1">IFERROR(
  INDEX(
    montadora[Montadora],
    MATCH(TRUE,LEFT(#REF!,NÚCARACT(montadora[SKU Parcial]))=montadora[SKU Parcial],0)
  ),
  ""
)</f>
        <v/>
      </c>
    </row>
    <row r="3726" spans="1:30" customFormat="1" x14ac:dyDescent="0.25">
      <c r="A3726" s="1" t="s">
        <v>4979</v>
      </c>
      <c r="B3726" s="1" t="s">
        <v>4980</v>
      </c>
      <c r="C3726" s="1" t="s">
        <v>4981</v>
      </c>
      <c r="D3726" s="1" t="s">
        <v>319</v>
      </c>
      <c r="E3726" s="1" t="s">
        <v>482</v>
      </c>
      <c r="F3726" s="1" t="s">
        <v>483</v>
      </c>
      <c r="G3726" s="6" t="s">
        <v>11227</v>
      </c>
      <c r="H3726" s="2" t="s">
        <v>30</v>
      </c>
      <c r="I3726" s="1" t="s">
        <v>36</v>
      </c>
      <c r="J3726" s="1" t="s">
        <v>484</v>
      </c>
      <c r="K3726" s="4">
        <v>45838</v>
      </c>
      <c r="L3726" s="16" t="s">
        <v>11229</v>
      </c>
      <c r="M3726" s="26">
        <v>298.8</v>
      </c>
      <c r="N3726" s="2">
        <v>1</v>
      </c>
      <c r="O3726" s="26">
        <v>298.8</v>
      </c>
      <c r="P3726" s="26">
        <v>140.30000000000001</v>
      </c>
      <c r="Q3726" s="26">
        <v>24.56</v>
      </c>
      <c r="R3726" s="26">
        <v>34.36</v>
      </c>
      <c r="S3726" s="26">
        <v>0</v>
      </c>
      <c r="T3726" s="26">
        <v>28.45</v>
      </c>
      <c r="U3726" s="26">
        <v>71.13</v>
      </c>
      <c r="V3726" s="10">
        <v>0.23799999999999999</v>
      </c>
      <c r="W3726" s="1" t="s">
        <v>34</v>
      </c>
      <c r="X3726" s="3"/>
      <c r="Y3726" s="3"/>
      <c r="Z3726" s="5" t="s">
        <v>7980</v>
      </c>
      <c r="AA3726" s="5" t="str">
        <f>VLOOKUP(J3726, sku!B:C, 2, FALSE)</f>
        <v>1 Aquecedor + 4 Refis de Gás Guepardo</v>
      </c>
      <c r="AB3726" s="3" t="str">
        <f>VLOOKUP(J3726, sku!B:BM, 64, FALSE)</f>
        <v>Importação</v>
      </c>
      <c r="AC3726" s="3" t="str">
        <f>LEFT(pedidos[[#This Row],[SKU]],3)</f>
        <v>1XA</v>
      </c>
      <c r="AD3726" s="36" t="str" cm="1">
        <f t="array" aca="1" ref="AD3726" ca="1">IFERROR(
  INDEX(
    montadora[Montadora],
    MATCH(TRUE,LEFT(#REF!,NÚCARACT(montadora[SKU Parcial]))=montadora[SKU Parcial],0)
  ),
  ""
)</f>
        <v/>
      </c>
    </row>
    <row r="3727" spans="1:30" x14ac:dyDescent="0.25">
      <c r="A3727" s="42" t="s">
        <v>10571</v>
      </c>
      <c r="B3727" s="42"/>
      <c r="C3727" s="42"/>
      <c r="D3727" s="42"/>
      <c r="E3727" s="42">
        <v>22293677003</v>
      </c>
      <c r="F3727" s="42" t="s">
        <v>8415</v>
      </c>
      <c r="G3727" s="42" t="s">
        <v>11228</v>
      </c>
      <c r="H3727" s="19"/>
      <c r="I3727" s="42"/>
      <c r="J3727" s="42" t="s">
        <v>2031</v>
      </c>
      <c r="K3727" s="21">
        <v>45818</v>
      </c>
      <c r="L3727" s="19" t="s">
        <v>8443</v>
      </c>
      <c r="M3727" s="44">
        <v>348.8</v>
      </c>
      <c r="N3727" s="19">
        <v>1</v>
      </c>
      <c r="O3727" s="44">
        <v>348.8</v>
      </c>
      <c r="P3727" s="44">
        <v>141.6</v>
      </c>
      <c r="Q3727" s="44">
        <v>12.98</v>
      </c>
      <c r="R3727" s="44">
        <v>73.760000000000005</v>
      </c>
      <c r="S3727" s="44">
        <v>0</v>
      </c>
      <c r="T3727" s="44">
        <v>0</v>
      </c>
      <c r="U3727" s="44">
        <v>120.46</v>
      </c>
      <c r="V3727" s="23">
        <v>0.34539999999999998</v>
      </c>
      <c r="W3727" s="42" t="s">
        <v>34</v>
      </c>
      <c r="X3727" s="43"/>
      <c r="Y3727" s="43"/>
      <c r="Z3727" s="43" t="s">
        <v>8442</v>
      </c>
      <c r="AA3727" s="43" t="str">
        <f>VLOOKUP(J3727, sku!B:C, 2, FALSE)</f>
        <v>Fogareiro 2 Bocas</v>
      </c>
      <c r="AB3727" s="45" t="str">
        <f>VLOOKUP(J3727, sku!B:BM, 64, FALSE)</f>
        <v>Importação</v>
      </c>
      <c r="AC3727" s="45" t="str">
        <f>LEFT(pedidos[[#This Row],[SKU]],3)</f>
        <v>1FO</v>
      </c>
      <c r="AD3727" s="37" t="str" cm="1">
        <f t="array" aca="1" ref="AD3727" ca="1">IFERROR(
  INDEX(
    montadora[Montadora],
    MATCH(TRUE,LEFT(#REF!,NÚCARACT(montadora[SKU Parcial]))=montadora[SKU Parcial],0)
  ),
  ""
)</f>
        <v/>
      </c>
    </row>
    <row r="3728" spans="1:30" customFormat="1" x14ac:dyDescent="0.25">
      <c r="A3728" s="1" t="s">
        <v>3985</v>
      </c>
      <c r="B3728" s="1" t="s">
        <v>36</v>
      </c>
      <c r="C3728" s="1" t="s">
        <v>1204</v>
      </c>
      <c r="D3728" s="1" t="s">
        <v>27</v>
      </c>
      <c r="E3728" s="1" t="s">
        <v>2659</v>
      </c>
      <c r="F3728" s="1" t="s">
        <v>2030</v>
      </c>
      <c r="G3728" s="6" t="s">
        <v>11227</v>
      </c>
      <c r="H3728" s="20" t="s">
        <v>30</v>
      </c>
      <c r="I3728" s="1" t="s">
        <v>36</v>
      </c>
      <c r="J3728" s="1" t="s">
        <v>2031</v>
      </c>
      <c r="K3728" s="22">
        <v>45814</v>
      </c>
      <c r="L3728" s="16" t="s">
        <v>11229</v>
      </c>
      <c r="M3728" s="26">
        <v>348.8</v>
      </c>
      <c r="N3728" s="20">
        <v>1</v>
      </c>
      <c r="O3728" s="26">
        <v>348.8</v>
      </c>
      <c r="P3728" s="26">
        <v>141.6</v>
      </c>
      <c r="Q3728" s="26">
        <v>28.67</v>
      </c>
      <c r="R3728" s="26">
        <v>40.11</v>
      </c>
      <c r="S3728" s="26">
        <v>0</v>
      </c>
      <c r="T3728" s="26">
        <v>24.95</v>
      </c>
      <c r="U3728" s="26">
        <v>113.47</v>
      </c>
      <c r="V3728" s="24">
        <v>0.32529999999999998</v>
      </c>
      <c r="W3728" s="1" t="s">
        <v>34</v>
      </c>
      <c r="X3728" s="3"/>
      <c r="Y3728" s="3"/>
      <c r="Z3728" s="5" t="s">
        <v>7980</v>
      </c>
      <c r="AA3728" s="5" t="str">
        <f>VLOOKUP(J3728, sku!B:C, 2, FALSE)</f>
        <v>Fogareiro 2 Bocas</v>
      </c>
      <c r="AB3728" s="3" t="str">
        <f>VLOOKUP(J3728, sku!B:BM, 64, FALSE)</f>
        <v>Importação</v>
      </c>
      <c r="AC3728" s="3" t="str">
        <f>LEFT(pedidos[[#This Row],[SKU]],3)</f>
        <v>1FO</v>
      </c>
      <c r="AD3728" s="36" t="str" cm="1">
        <f t="array" aca="1" ref="AD3728" ca="1">IFERROR(
  INDEX(
    montadora[Montadora],
    MATCH(TRUE,LEFT(#REF!,NÚCARACT(montadora[SKU Parcial]))=montadora[SKU Parcial],0)
  ),
  ""
)</f>
        <v/>
      </c>
    </row>
    <row r="3729" spans="1:30" customFormat="1" x14ac:dyDescent="0.25">
      <c r="A3729" s="1" t="s">
        <v>6579</v>
      </c>
      <c r="B3729" s="1" t="s">
        <v>36</v>
      </c>
      <c r="C3729" s="1" t="s">
        <v>6580</v>
      </c>
      <c r="D3729" s="1" t="s">
        <v>358</v>
      </c>
      <c r="E3729" s="1" t="s">
        <v>2659</v>
      </c>
      <c r="F3729" s="1" t="s">
        <v>2030</v>
      </c>
      <c r="G3729" s="6" t="s">
        <v>11227</v>
      </c>
      <c r="H3729" s="2" t="s">
        <v>30</v>
      </c>
      <c r="I3729" s="1" t="s">
        <v>31</v>
      </c>
      <c r="J3729" s="1" t="s">
        <v>2031</v>
      </c>
      <c r="K3729" s="4">
        <v>45797</v>
      </c>
      <c r="L3729" s="16" t="s">
        <v>11229</v>
      </c>
      <c r="M3729" s="26">
        <v>338.8</v>
      </c>
      <c r="N3729" s="2">
        <v>1</v>
      </c>
      <c r="O3729" s="26">
        <v>338.8</v>
      </c>
      <c r="P3729" s="26">
        <v>141.6</v>
      </c>
      <c r="Q3729" s="26">
        <v>25.78</v>
      </c>
      <c r="R3729" s="26">
        <v>38.96</v>
      </c>
      <c r="S3729" s="26">
        <v>0</v>
      </c>
      <c r="T3729" s="26">
        <v>24.95</v>
      </c>
      <c r="U3729" s="26">
        <v>107.51</v>
      </c>
      <c r="V3729" s="10">
        <v>0.31730000000000003</v>
      </c>
      <c r="W3729" s="1" t="s">
        <v>34</v>
      </c>
      <c r="X3729" s="3"/>
      <c r="Y3729" s="3"/>
      <c r="Z3729" s="5" t="s">
        <v>7980</v>
      </c>
      <c r="AA3729" s="5" t="str">
        <f>VLOOKUP(J3729, sku!B:C, 2, FALSE)</f>
        <v>Fogareiro 2 Bocas</v>
      </c>
      <c r="AB3729" s="3" t="str">
        <f>VLOOKUP(J3729, sku!B:BM, 64, FALSE)</f>
        <v>Importação</v>
      </c>
      <c r="AC3729" s="3" t="str">
        <f>LEFT(pedidos[[#This Row],[SKU]],3)</f>
        <v>1FO</v>
      </c>
      <c r="AD3729" s="36" t="str" cm="1">
        <f t="array" aca="1" ref="AD3729" ca="1">IFERROR(
  INDEX(
    montadora[Montadora],
    MATCH(TRUE,LEFT(#REF!,NÚCARACT(montadora[SKU Parcial]))=montadora[SKU Parcial],0)
  ),
  ""
)</f>
        <v/>
      </c>
    </row>
    <row r="3730" spans="1:30" customFormat="1" x14ac:dyDescent="0.25">
      <c r="A3730" s="1" t="s">
        <v>6581</v>
      </c>
      <c r="B3730" s="1" t="s">
        <v>36</v>
      </c>
      <c r="C3730" s="1" t="s">
        <v>207</v>
      </c>
      <c r="D3730" s="1" t="s">
        <v>138</v>
      </c>
      <c r="E3730" s="1" t="s">
        <v>2659</v>
      </c>
      <c r="F3730" s="1" t="s">
        <v>2030</v>
      </c>
      <c r="G3730" s="6" t="s">
        <v>11227</v>
      </c>
      <c r="H3730" s="2" t="s">
        <v>30</v>
      </c>
      <c r="I3730" s="1" t="s">
        <v>31</v>
      </c>
      <c r="J3730" s="1" t="s">
        <v>2031</v>
      </c>
      <c r="K3730" s="4">
        <v>45798</v>
      </c>
      <c r="L3730" s="16" t="s">
        <v>11229</v>
      </c>
      <c r="M3730" s="26">
        <v>338.8</v>
      </c>
      <c r="N3730" s="2">
        <v>1</v>
      </c>
      <c r="O3730" s="26">
        <v>338.8</v>
      </c>
      <c r="P3730" s="26">
        <v>141.6</v>
      </c>
      <c r="Q3730" s="26">
        <v>25.78</v>
      </c>
      <c r="R3730" s="26">
        <v>38.96</v>
      </c>
      <c r="S3730" s="26">
        <v>0</v>
      </c>
      <c r="T3730" s="26">
        <v>24.95</v>
      </c>
      <c r="U3730" s="26">
        <v>107.51</v>
      </c>
      <c r="V3730" s="10">
        <v>0.31730000000000003</v>
      </c>
      <c r="W3730" s="1" t="s">
        <v>34</v>
      </c>
      <c r="X3730" s="3"/>
      <c r="Y3730" s="3"/>
      <c r="Z3730" s="5" t="s">
        <v>7980</v>
      </c>
      <c r="AA3730" s="5" t="str">
        <f>VLOOKUP(J3730, sku!B:C, 2, FALSE)</f>
        <v>Fogareiro 2 Bocas</v>
      </c>
      <c r="AB3730" s="3" t="str">
        <f>VLOOKUP(J3730, sku!B:BM, 64, FALSE)</f>
        <v>Importação</v>
      </c>
      <c r="AC3730" s="3" t="str">
        <f>LEFT(pedidos[[#This Row],[SKU]],3)</f>
        <v>1FO</v>
      </c>
      <c r="AD3730" s="36" t="str" cm="1">
        <f t="array" aca="1" ref="AD3730" ca="1">IFERROR(
  INDEX(
    montadora[Montadora],
    MATCH(TRUE,LEFT(#REF!,NÚCARACT(montadora[SKU Parcial]))=montadora[SKU Parcial],0)
  ),
  ""
)</f>
        <v/>
      </c>
    </row>
    <row r="3731" spans="1:30" customFormat="1" x14ac:dyDescent="0.25">
      <c r="A3731" s="1" t="s">
        <v>6582</v>
      </c>
      <c r="B3731" s="1" t="s">
        <v>6583</v>
      </c>
      <c r="C3731" s="1" t="s">
        <v>4592</v>
      </c>
      <c r="D3731" s="1" t="s">
        <v>27</v>
      </c>
      <c r="E3731" s="1" t="s">
        <v>2659</v>
      </c>
      <c r="F3731" s="1" t="s">
        <v>2030</v>
      </c>
      <c r="G3731" s="6" t="s">
        <v>11227</v>
      </c>
      <c r="H3731" s="2" t="s">
        <v>30</v>
      </c>
      <c r="I3731" s="1" t="s">
        <v>31</v>
      </c>
      <c r="J3731" s="1" t="s">
        <v>2031</v>
      </c>
      <c r="K3731" s="4">
        <v>45800</v>
      </c>
      <c r="L3731" s="16" t="s">
        <v>11229</v>
      </c>
      <c r="M3731" s="26">
        <v>338.8</v>
      </c>
      <c r="N3731" s="2">
        <v>1</v>
      </c>
      <c r="O3731" s="26">
        <v>338.8</v>
      </c>
      <c r="P3731" s="26">
        <v>141.6</v>
      </c>
      <c r="Q3731" s="26">
        <v>25.78</v>
      </c>
      <c r="R3731" s="26">
        <v>38.96</v>
      </c>
      <c r="S3731" s="26">
        <v>0</v>
      </c>
      <c r="T3731" s="26">
        <v>24.95</v>
      </c>
      <c r="U3731" s="26">
        <v>107.51</v>
      </c>
      <c r="V3731" s="10">
        <v>0.31730000000000003</v>
      </c>
      <c r="W3731" s="1" t="s">
        <v>34</v>
      </c>
      <c r="X3731" s="3"/>
      <c r="Y3731" s="3"/>
      <c r="Z3731" s="5" t="s">
        <v>7980</v>
      </c>
      <c r="AA3731" s="5" t="str">
        <f>VLOOKUP(J3731, sku!B:C, 2, FALSE)</f>
        <v>Fogareiro 2 Bocas</v>
      </c>
      <c r="AB3731" s="3" t="str">
        <f>VLOOKUP(J3731, sku!B:BM, 64, FALSE)</f>
        <v>Importação</v>
      </c>
      <c r="AC3731" s="3" t="str">
        <f>LEFT(pedidos[[#This Row],[SKU]],3)</f>
        <v>1FO</v>
      </c>
      <c r="AD3731" s="36" t="str" cm="1">
        <f t="array" aca="1" ref="AD3731" ca="1">IFERROR(
  INDEX(
    montadora[Montadora],
    MATCH(TRUE,LEFT(#REF!,NÚCARACT(montadora[SKU Parcial]))=montadora[SKU Parcial],0)
  ),
  ""
)</f>
        <v/>
      </c>
    </row>
    <row r="3732" spans="1:30" customFormat="1" x14ac:dyDescent="0.25">
      <c r="A3732" s="1" t="s">
        <v>6584</v>
      </c>
      <c r="B3732" s="1" t="s">
        <v>6585</v>
      </c>
      <c r="C3732" s="1" t="s">
        <v>6586</v>
      </c>
      <c r="D3732" s="1" t="s">
        <v>27</v>
      </c>
      <c r="E3732" s="1" t="s">
        <v>2659</v>
      </c>
      <c r="F3732" s="1" t="s">
        <v>2030</v>
      </c>
      <c r="G3732" s="6" t="s">
        <v>11227</v>
      </c>
      <c r="H3732" s="2" t="s">
        <v>30</v>
      </c>
      <c r="I3732" s="1" t="s">
        <v>31</v>
      </c>
      <c r="J3732" s="1" t="s">
        <v>2031</v>
      </c>
      <c r="K3732" s="4">
        <v>45802</v>
      </c>
      <c r="L3732" s="16" t="s">
        <v>11229</v>
      </c>
      <c r="M3732" s="26">
        <v>338.8</v>
      </c>
      <c r="N3732" s="2">
        <v>1</v>
      </c>
      <c r="O3732" s="26">
        <v>338.8</v>
      </c>
      <c r="P3732" s="26">
        <v>141.6</v>
      </c>
      <c r="Q3732" s="26">
        <v>25.78</v>
      </c>
      <c r="R3732" s="26">
        <v>38.96</v>
      </c>
      <c r="S3732" s="26">
        <v>0</v>
      </c>
      <c r="T3732" s="26">
        <v>24.95</v>
      </c>
      <c r="U3732" s="26">
        <v>107.51</v>
      </c>
      <c r="V3732" s="10">
        <v>0.31730000000000003</v>
      </c>
      <c r="W3732" s="1" t="s">
        <v>34</v>
      </c>
      <c r="X3732" s="3"/>
      <c r="Y3732" s="3"/>
      <c r="Z3732" s="5" t="s">
        <v>7980</v>
      </c>
      <c r="AA3732" s="5" t="str">
        <f>VLOOKUP(J3732, sku!B:C, 2, FALSE)</f>
        <v>Fogareiro 2 Bocas</v>
      </c>
      <c r="AB3732" s="3" t="str">
        <f>VLOOKUP(J3732, sku!B:BM, 64, FALSE)</f>
        <v>Importação</v>
      </c>
      <c r="AC3732" s="3" t="str">
        <f>LEFT(pedidos[[#This Row],[SKU]],3)</f>
        <v>1FO</v>
      </c>
      <c r="AD3732" s="36" t="str" cm="1">
        <f t="array" aca="1" ref="AD3732" ca="1">IFERROR(
  INDEX(
    montadora[Montadora],
    MATCH(TRUE,LEFT(#REF!,NÚCARACT(montadora[SKU Parcial]))=montadora[SKU Parcial],0)
  ),
  ""
)</f>
        <v/>
      </c>
    </row>
    <row r="3733" spans="1:30" customFormat="1" x14ac:dyDescent="0.25">
      <c r="A3733" s="1" t="s">
        <v>4137</v>
      </c>
      <c r="B3733" s="1" t="s">
        <v>4138</v>
      </c>
      <c r="C3733" s="1" t="s">
        <v>4139</v>
      </c>
      <c r="D3733" s="1" t="s">
        <v>27</v>
      </c>
      <c r="E3733" s="1" t="s">
        <v>2703</v>
      </c>
      <c r="F3733" s="1" t="s">
        <v>2030</v>
      </c>
      <c r="G3733" s="6" t="s">
        <v>11227</v>
      </c>
      <c r="H3733" s="2" t="s">
        <v>47</v>
      </c>
      <c r="I3733" s="1" t="s">
        <v>36</v>
      </c>
      <c r="J3733" s="1" t="s">
        <v>2031</v>
      </c>
      <c r="K3733" s="4">
        <v>45812</v>
      </c>
      <c r="L3733" s="16" t="s">
        <v>11229</v>
      </c>
      <c r="M3733" s="26">
        <v>388.8</v>
      </c>
      <c r="N3733" s="2">
        <v>1</v>
      </c>
      <c r="O3733" s="26">
        <v>388.8</v>
      </c>
      <c r="P3733" s="26">
        <v>141.6</v>
      </c>
      <c r="Q3733" s="26">
        <v>31.96</v>
      </c>
      <c r="R3733" s="26">
        <v>64.150000000000006</v>
      </c>
      <c r="S3733" s="26">
        <v>0</v>
      </c>
      <c r="T3733" s="26">
        <v>28.45</v>
      </c>
      <c r="U3733" s="26">
        <v>122.64</v>
      </c>
      <c r="V3733" s="10">
        <v>0.31540000000000001</v>
      </c>
      <c r="W3733" s="1" t="s">
        <v>34</v>
      </c>
      <c r="X3733" s="3"/>
      <c r="Y3733" s="3"/>
      <c r="Z3733" s="5" t="s">
        <v>7980</v>
      </c>
      <c r="AA3733" s="5" t="str">
        <f>VLOOKUP(J3733, sku!B:C, 2, FALSE)</f>
        <v>Fogareiro 2 Bocas</v>
      </c>
      <c r="AB3733" s="3" t="str">
        <f>VLOOKUP(J3733, sku!B:BM, 64, FALSE)</f>
        <v>Importação</v>
      </c>
      <c r="AC3733" s="3" t="str">
        <f>LEFT(pedidos[[#This Row],[SKU]],3)</f>
        <v>1FO</v>
      </c>
      <c r="AD3733" s="36" t="str" cm="1">
        <f t="array" aca="1" ref="AD3733" ca="1">IFERROR(
  INDEX(
    montadora[Montadora],
    MATCH(TRUE,LEFT(#REF!,NÚCARACT(montadora[SKU Parcial]))=montadora[SKU Parcial],0)
  ),
  ""
)</f>
        <v/>
      </c>
    </row>
    <row r="3734" spans="1:30" customFormat="1" x14ac:dyDescent="0.25">
      <c r="A3734" s="1" t="s">
        <v>4140</v>
      </c>
      <c r="B3734" s="1" t="s">
        <v>36</v>
      </c>
      <c r="C3734" s="1" t="s">
        <v>4141</v>
      </c>
      <c r="D3734" s="1" t="s">
        <v>420</v>
      </c>
      <c r="E3734" s="1" t="s">
        <v>2703</v>
      </c>
      <c r="F3734" s="1" t="s">
        <v>2030</v>
      </c>
      <c r="G3734" s="6" t="s">
        <v>11227</v>
      </c>
      <c r="H3734" s="2" t="s">
        <v>47</v>
      </c>
      <c r="I3734" s="1" t="s">
        <v>36</v>
      </c>
      <c r="J3734" s="1" t="s">
        <v>2031</v>
      </c>
      <c r="K3734" s="4">
        <v>45813</v>
      </c>
      <c r="L3734" s="16" t="s">
        <v>11229</v>
      </c>
      <c r="M3734" s="26">
        <v>388.8</v>
      </c>
      <c r="N3734" s="2">
        <v>1</v>
      </c>
      <c r="O3734" s="26">
        <v>388.8</v>
      </c>
      <c r="P3734" s="26">
        <v>141.6</v>
      </c>
      <c r="Q3734" s="26">
        <v>31.96</v>
      </c>
      <c r="R3734" s="26">
        <v>64.150000000000006</v>
      </c>
      <c r="S3734" s="26">
        <v>0</v>
      </c>
      <c r="T3734" s="26">
        <v>28.45</v>
      </c>
      <c r="U3734" s="26">
        <v>122.64</v>
      </c>
      <c r="V3734" s="10">
        <v>0.31540000000000001</v>
      </c>
      <c r="W3734" s="1" t="s">
        <v>34</v>
      </c>
      <c r="X3734" s="3"/>
      <c r="Y3734" s="3"/>
      <c r="Z3734" s="5" t="s">
        <v>7980</v>
      </c>
      <c r="AA3734" s="5" t="str">
        <f>VLOOKUP(J3734, sku!B:C, 2, FALSE)</f>
        <v>Fogareiro 2 Bocas</v>
      </c>
      <c r="AB3734" s="3" t="str">
        <f>VLOOKUP(J3734, sku!B:BM, 64, FALSE)</f>
        <v>Importação</v>
      </c>
      <c r="AC3734" s="3" t="str">
        <f>LEFT(pedidos[[#This Row],[SKU]],3)</f>
        <v>1FO</v>
      </c>
      <c r="AD3734" s="36" t="str" cm="1">
        <f t="array" aca="1" ref="AD3734" ca="1">IFERROR(
  INDEX(
    montadora[Montadora],
    MATCH(TRUE,LEFT(#REF!,NÚCARACT(montadora[SKU Parcial]))=montadora[SKU Parcial],0)
  ),
  ""
)</f>
        <v/>
      </c>
    </row>
    <row r="3735" spans="1:30" x14ac:dyDescent="0.25">
      <c r="A3735" s="42" t="s">
        <v>9176</v>
      </c>
      <c r="B3735" s="42"/>
      <c r="C3735" s="42"/>
      <c r="D3735" s="42"/>
      <c r="E3735" s="42">
        <v>23993486356</v>
      </c>
      <c r="F3735" s="42" t="s">
        <v>8415</v>
      </c>
      <c r="G3735" s="42" t="s">
        <v>11227</v>
      </c>
      <c r="H3735" s="7"/>
      <c r="I3735" s="42"/>
      <c r="J3735" s="42" t="s">
        <v>2031</v>
      </c>
      <c r="K3735" s="8">
        <v>45795</v>
      </c>
      <c r="L3735" s="19" t="s">
        <v>8443</v>
      </c>
      <c r="M3735" s="44">
        <v>368.8</v>
      </c>
      <c r="N3735" s="7">
        <v>1</v>
      </c>
      <c r="O3735" s="44">
        <v>368.8</v>
      </c>
      <c r="P3735" s="44">
        <v>141.6</v>
      </c>
      <c r="Q3735" s="44">
        <v>28.07</v>
      </c>
      <c r="R3735" s="44">
        <v>85.14</v>
      </c>
      <c r="S3735" s="44">
        <v>0</v>
      </c>
      <c r="T3735" s="44">
        <v>0</v>
      </c>
      <c r="U3735" s="44">
        <v>113.99</v>
      </c>
      <c r="V3735" s="9">
        <v>0.30909999999999999</v>
      </c>
      <c r="W3735" s="42" t="s">
        <v>34</v>
      </c>
      <c r="X3735" s="43"/>
      <c r="Y3735" s="43"/>
      <c r="Z3735" s="43" t="s">
        <v>8442</v>
      </c>
      <c r="AA3735" s="43" t="str">
        <f>VLOOKUP(J3735, sku!B:C, 2, FALSE)</f>
        <v>Fogareiro 2 Bocas</v>
      </c>
      <c r="AB3735" s="45" t="str">
        <f>VLOOKUP(J3735, sku!B:BM, 64, FALSE)</f>
        <v>Importação</v>
      </c>
      <c r="AC3735" s="45" t="str">
        <f>LEFT(pedidos[[#This Row],[SKU]],3)</f>
        <v>1FO</v>
      </c>
      <c r="AD3735" s="37" t="str" cm="1">
        <f t="array" aca="1" ref="AD3735" ca="1">IFERROR(
  INDEX(
    montadora[Montadora],
    MATCH(TRUE,LEFT(#REF!,NÚCARACT(montadora[SKU Parcial]))=montadora[SKU Parcial],0)
  ),
  ""
)</f>
        <v/>
      </c>
    </row>
    <row r="3736" spans="1:30" x14ac:dyDescent="0.25">
      <c r="A3736" s="42" t="s">
        <v>9178</v>
      </c>
      <c r="B3736" s="42"/>
      <c r="C3736" s="42"/>
      <c r="D3736" s="42"/>
      <c r="E3736" s="42">
        <v>23997363931</v>
      </c>
      <c r="F3736" s="42" t="s">
        <v>8415</v>
      </c>
      <c r="G3736" s="42" t="s">
        <v>11227</v>
      </c>
      <c r="H3736" s="7"/>
      <c r="I3736" s="42"/>
      <c r="J3736" s="42" t="s">
        <v>2031</v>
      </c>
      <c r="K3736" s="8">
        <v>45791</v>
      </c>
      <c r="L3736" s="19" t="s">
        <v>8443</v>
      </c>
      <c r="M3736" s="44">
        <v>358.8</v>
      </c>
      <c r="N3736" s="7">
        <v>1</v>
      </c>
      <c r="O3736" s="44">
        <v>372.05</v>
      </c>
      <c r="P3736" s="44">
        <v>141.6</v>
      </c>
      <c r="Q3736" s="44">
        <v>27.3</v>
      </c>
      <c r="R3736" s="44">
        <v>82.94</v>
      </c>
      <c r="S3736" s="44">
        <v>13.25</v>
      </c>
      <c r="T3736" s="44">
        <v>0</v>
      </c>
      <c r="U3736" s="44">
        <v>106.96</v>
      </c>
      <c r="V3736" s="9">
        <v>0.29809999999999998</v>
      </c>
      <c r="W3736" s="42" t="s">
        <v>34</v>
      </c>
      <c r="X3736" s="43"/>
      <c r="Y3736" s="43"/>
      <c r="Z3736" s="43" t="s">
        <v>8442</v>
      </c>
      <c r="AA3736" s="43" t="str">
        <f>VLOOKUP(J3736, sku!B:C, 2, FALSE)</f>
        <v>Fogareiro 2 Bocas</v>
      </c>
      <c r="AB3736" s="45" t="str">
        <f>VLOOKUP(J3736, sku!B:BM, 64, FALSE)</f>
        <v>Importação</v>
      </c>
      <c r="AC3736" s="45" t="str">
        <f>LEFT(pedidos[[#This Row],[SKU]],3)</f>
        <v>1FO</v>
      </c>
      <c r="AD3736" s="37" t="str" cm="1">
        <f t="array" aca="1" ref="AD3736" ca="1">IFERROR(
  INDEX(
    montadora[Montadora],
    MATCH(TRUE,LEFT(#REF!,NÚCARACT(montadora[SKU Parcial]))=montadora[SKU Parcial],0)
  ),
  ""
)</f>
        <v/>
      </c>
    </row>
    <row r="3737" spans="1:30" x14ac:dyDescent="0.25">
      <c r="A3737" s="42" t="s">
        <v>9179</v>
      </c>
      <c r="B3737" s="42"/>
      <c r="C3737" s="42"/>
      <c r="D3737" s="42"/>
      <c r="E3737" s="42">
        <v>23997363931</v>
      </c>
      <c r="F3737" s="42" t="s">
        <v>8415</v>
      </c>
      <c r="G3737" s="42" t="s">
        <v>11227</v>
      </c>
      <c r="H3737" s="7"/>
      <c r="I3737" s="42"/>
      <c r="J3737" s="42" t="s">
        <v>2031</v>
      </c>
      <c r="K3737" s="8">
        <v>45787</v>
      </c>
      <c r="L3737" s="7" t="s">
        <v>8443</v>
      </c>
      <c r="M3737" s="44">
        <v>358.8</v>
      </c>
      <c r="N3737" s="7">
        <v>1</v>
      </c>
      <c r="O3737" s="44">
        <v>365.76</v>
      </c>
      <c r="P3737" s="44">
        <v>141.6</v>
      </c>
      <c r="Q3737" s="44">
        <v>27.3</v>
      </c>
      <c r="R3737" s="44">
        <v>82.94</v>
      </c>
      <c r="S3737" s="44">
        <v>6.96</v>
      </c>
      <c r="T3737" s="44">
        <v>0</v>
      </c>
      <c r="U3737" s="44">
        <v>106.96</v>
      </c>
      <c r="V3737" s="9">
        <v>0.29809999999999998</v>
      </c>
      <c r="W3737" s="42" t="s">
        <v>34</v>
      </c>
      <c r="X3737" s="43"/>
      <c r="Y3737" s="43"/>
      <c r="Z3737" s="43" t="s">
        <v>8442</v>
      </c>
      <c r="AA3737" s="43" t="str">
        <f>VLOOKUP(J3737, sku!B:C, 2, FALSE)</f>
        <v>Fogareiro 2 Bocas</v>
      </c>
      <c r="AB3737" s="45" t="str">
        <f>VLOOKUP(J3737, sku!B:BM, 64, FALSE)</f>
        <v>Importação</v>
      </c>
      <c r="AC3737" s="45" t="str">
        <f>LEFT(pedidos[[#This Row],[SKU]],3)</f>
        <v>1FO</v>
      </c>
      <c r="AD3737" s="37" t="str" cm="1">
        <f t="array" aca="1" ref="AD3737" ca="1">IFERROR(
  INDEX(
    montadora[Montadora],
    MATCH(TRUE,LEFT(#REF!,NÚCARACT(montadora[SKU Parcial]))=montadora[SKU Parcial],0)
  ),
  ""
)</f>
        <v/>
      </c>
    </row>
    <row r="3738" spans="1:30" x14ac:dyDescent="0.25">
      <c r="A3738" s="42" t="s">
        <v>8338</v>
      </c>
      <c r="B3738" s="42"/>
      <c r="C3738" s="42"/>
      <c r="D3738" s="42"/>
      <c r="E3738" s="42">
        <v>23997363931</v>
      </c>
      <c r="F3738" s="42" t="s">
        <v>8415</v>
      </c>
      <c r="G3738" s="42" t="s">
        <v>11227</v>
      </c>
      <c r="H3738" s="7"/>
      <c r="I3738" s="42"/>
      <c r="J3738" s="42" t="s">
        <v>2031</v>
      </c>
      <c r="K3738" s="8">
        <v>45818</v>
      </c>
      <c r="L3738" s="7" t="s">
        <v>8443</v>
      </c>
      <c r="M3738" s="44">
        <v>358.8</v>
      </c>
      <c r="N3738" s="7">
        <v>1</v>
      </c>
      <c r="O3738" s="44">
        <v>358.8</v>
      </c>
      <c r="P3738" s="44">
        <v>141.6</v>
      </c>
      <c r="Q3738" s="44">
        <v>29.53</v>
      </c>
      <c r="R3738" s="44">
        <v>82.94</v>
      </c>
      <c r="S3738" s="44">
        <v>0</v>
      </c>
      <c r="T3738" s="44">
        <v>0</v>
      </c>
      <c r="U3738" s="44">
        <v>104.73</v>
      </c>
      <c r="V3738" s="9">
        <v>0.29189999999999999</v>
      </c>
      <c r="W3738" s="42" t="s">
        <v>34</v>
      </c>
      <c r="X3738" s="43"/>
      <c r="Y3738" s="43"/>
      <c r="Z3738" s="43" t="s">
        <v>8442</v>
      </c>
      <c r="AA3738" s="43" t="str">
        <f>VLOOKUP(J3738, sku!B:C, 2, FALSE)</f>
        <v>Fogareiro 2 Bocas</v>
      </c>
      <c r="AB3738" s="45" t="str">
        <f>VLOOKUP(J3738, sku!B:BM, 64, FALSE)</f>
        <v>Importação</v>
      </c>
      <c r="AC3738" s="45" t="str">
        <f>LEFT(pedidos[[#This Row],[SKU]],3)</f>
        <v>1FO</v>
      </c>
      <c r="AD3738" s="37" t="str" cm="1">
        <f t="array" aca="1" ref="AD3738" ca="1">IFERROR(
  INDEX(
    montadora[Montadora],
    MATCH(TRUE,LEFT(#REF!,NÚCARACT(montadora[SKU Parcial]))=montadora[SKU Parcial],0)
  ),
  ""
)</f>
        <v/>
      </c>
    </row>
    <row r="3739" spans="1:30" x14ac:dyDescent="0.25">
      <c r="A3739" s="42" t="s">
        <v>8339</v>
      </c>
      <c r="B3739" s="42"/>
      <c r="C3739" s="42"/>
      <c r="D3739" s="42"/>
      <c r="E3739" s="42">
        <v>23997363931</v>
      </c>
      <c r="F3739" s="42" t="s">
        <v>8415</v>
      </c>
      <c r="G3739" s="42" t="s">
        <v>11227</v>
      </c>
      <c r="H3739" s="7"/>
      <c r="I3739" s="42"/>
      <c r="J3739" s="42" t="s">
        <v>2031</v>
      </c>
      <c r="K3739" s="8">
        <v>45817</v>
      </c>
      <c r="L3739" s="7" t="s">
        <v>8443</v>
      </c>
      <c r="M3739" s="44">
        <v>358.8</v>
      </c>
      <c r="N3739" s="7">
        <v>1</v>
      </c>
      <c r="O3739" s="44">
        <v>366.8</v>
      </c>
      <c r="P3739" s="44">
        <v>141.6</v>
      </c>
      <c r="Q3739" s="44">
        <v>29.53</v>
      </c>
      <c r="R3739" s="44">
        <v>82.94</v>
      </c>
      <c r="S3739" s="44">
        <v>8</v>
      </c>
      <c r="T3739" s="44">
        <v>0</v>
      </c>
      <c r="U3739" s="44">
        <v>104.73</v>
      </c>
      <c r="V3739" s="9">
        <v>0.29189999999999999</v>
      </c>
      <c r="W3739" s="42" t="s">
        <v>34</v>
      </c>
      <c r="X3739" s="43"/>
      <c r="Y3739" s="43"/>
      <c r="Z3739" s="43" t="s">
        <v>8442</v>
      </c>
      <c r="AA3739" s="43" t="str">
        <f>VLOOKUP(J3739, sku!B:C, 2, FALSE)</f>
        <v>Fogareiro 2 Bocas</v>
      </c>
      <c r="AB3739" s="45" t="str">
        <f>VLOOKUP(J3739, sku!B:BM, 64, FALSE)</f>
        <v>Importação</v>
      </c>
      <c r="AC3739" s="45" t="str">
        <f>LEFT(pedidos[[#This Row],[SKU]],3)</f>
        <v>1FO</v>
      </c>
      <c r="AD3739" s="37" t="str" cm="1">
        <f t="array" aca="1" ref="AD3739" ca="1">IFERROR(
  INDEX(
    montadora[Montadora],
    MATCH(TRUE,LEFT(#REF!,NÚCARACT(montadora[SKU Parcial]))=montadora[SKU Parcial],0)
  ),
  ""
)</f>
        <v/>
      </c>
    </row>
    <row r="3740" spans="1:30" customFormat="1" x14ac:dyDescent="0.25">
      <c r="A3740" s="1" t="s">
        <v>4404</v>
      </c>
      <c r="B3740" s="1" t="s">
        <v>4405</v>
      </c>
      <c r="C3740" s="1" t="s">
        <v>1860</v>
      </c>
      <c r="D3740" s="1" t="s">
        <v>617</v>
      </c>
      <c r="E3740" s="1" t="s">
        <v>2703</v>
      </c>
      <c r="F3740" s="1" t="s">
        <v>2030</v>
      </c>
      <c r="G3740" s="6" t="s">
        <v>11227</v>
      </c>
      <c r="H3740" s="2" t="s">
        <v>47</v>
      </c>
      <c r="I3740" s="1" t="s">
        <v>36</v>
      </c>
      <c r="J3740" s="1" t="s">
        <v>2031</v>
      </c>
      <c r="K3740" s="4">
        <v>45818</v>
      </c>
      <c r="L3740" s="16" t="s">
        <v>11229</v>
      </c>
      <c r="M3740" s="26">
        <v>368.8</v>
      </c>
      <c r="N3740" s="2">
        <v>1</v>
      </c>
      <c r="O3740" s="26">
        <v>368.8</v>
      </c>
      <c r="P3740" s="26">
        <v>141.6</v>
      </c>
      <c r="Q3740" s="26">
        <v>30.32</v>
      </c>
      <c r="R3740" s="26">
        <v>60.85</v>
      </c>
      <c r="S3740" s="26">
        <v>0</v>
      </c>
      <c r="T3740" s="26">
        <v>28.45</v>
      </c>
      <c r="U3740" s="26">
        <v>107.58</v>
      </c>
      <c r="V3740" s="10">
        <v>0.29170000000000001</v>
      </c>
      <c r="W3740" s="1" t="s">
        <v>34</v>
      </c>
      <c r="X3740" s="3"/>
      <c r="Y3740" s="3"/>
      <c r="Z3740" s="5" t="s">
        <v>7980</v>
      </c>
      <c r="AA3740" s="5" t="str">
        <f>VLOOKUP(J3740, sku!B:C, 2, FALSE)</f>
        <v>Fogareiro 2 Bocas</v>
      </c>
      <c r="AB3740" s="3" t="str">
        <f>VLOOKUP(J3740, sku!B:BM, 64, FALSE)</f>
        <v>Importação</v>
      </c>
      <c r="AC3740" s="3" t="str">
        <f>LEFT(pedidos[[#This Row],[SKU]],3)</f>
        <v>1FO</v>
      </c>
      <c r="AD3740" s="36" t="str" cm="1">
        <f t="array" aca="1" ref="AD3740" ca="1">IFERROR(
  INDEX(
    montadora[Montadora],
    MATCH(TRUE,LEFT(#REF!,NÚCARACT(montadora[SKU Parcial]))=montadora[SKU Parcial],0)
  ),
  ""
)</f>
        <v/>
      </c>
    </row>
    <row r="3741" spans="1:30" customFormat="1" x14ac:dyDescent="0.25">
      <c r="A3741" s="1" t="s">
        <v>4406</v>
      </c>
      <c r="B3741" s="1" t="s">
        <v>4407</v>
      </c>
      <c r="C3741" s="1" t="s">
        <v>426</v>
      </c>
      <c r="D3741" s="1" t="s">
        <v>45</v>
      </c>
      <c r="E3741" s="1" t="s">
        <v>2703</v>
      </c>
      <c r="F3741" s="1" t="s">
        <v>2030</v>
      </c>
      <c r="G3741" s="6" t="s">
        <v>11227</v>
      </c>
      <c r="H3741" s="2" t="s">
        <v>47</v>
      </c>
      <c r="I3741" s="1" t="s">
        <v>36</v>
      </c>
      <c r="J3741" s="1" t="s">
        <v>2031</v>
      </c>
      <c r="K3741" s="4">
        <v>45820</v>
      </c>
      <c r="L3741" s="16" t="s">
        <v>11229</v>
      </c>
      <c r="M3741" s="26">
        <v>368.8</v>
      </c>
      <c r="N3741" s="2">
        <v>1</v>
      </c>
      <c r="O3741" s="26">
        <v>368.8</v>
      </c>
      <c r="P3741" s="26">
        <v>141.6</v>
      </c>
      <c r="Q3741" s="26">
        <v>30.32</v>
      </c>
      <c r="R3741" s="26">
        <v>60.85</v>
      </c>
      <c r="S3741" s="26">
        <v>0</v>
      </c>
      <c r="T3741" s="26">
        <v>28.45</v>
      </c>
      <c r="U3741" s="26">
        <v>107.58</v>
      </c>
      <c r="V3741" s="10">
        <v>0.29170000000000001</v>
      </c>
      <c r="W3741" s="1" t="s">
        <v>89</v>
      </c>
      <c r="X3741" s="3"/>
      <c r="Y3741" s="3"/>
      <c r="Z3741" s="5" t="s">
        <v>7980</v>
      </c>
      <c r="AA3741" s="5" t="str">
        <f>VLOOKUP(J3741, sku!B:C, 2, FALSE)</f>
        <v>Fogareiro 2 Bocas</v>
      </c>
      <c r="AB3741" s="3" t="str">
        <f>VLOOKUP(J3741, sku!B:BM, 64, FALSE)</f>
        <v>Importação</v>
      </c>
      <c r="AC3741" s="3" t="str">
        <f>LEFT(pedidos[[#This Row],[SKU]],3)</f>
        <v>1FO</v>
      </c>
      <c r="AD3741" s="36" t="str" cm="1">
        <f t="array" aca="1" ref="AD3741" ca="1">IFERROR(
  INDEX(
    montadora[Montadora],
    MATCH(TRUE,LEFT(#REF!,NÚCARACT(montadora[SKU Parcial]))=montadora[SKU Parcial],0)
  ),
  ""
)</f>
        <v/>
      </c>
    </row>
    <row r="3742" spans="1:30" customFormat="1" x14ac:dyDescent="0.25">
      <c r="A3742" s="1" t="s">
        <v>4523</v>
      </c>
      <c r="B3742" s="1" t="s">
        <v>4524</v>
      </c>
      <c r="C3742" s="1" t="s">
        <v>4043</v>
      </c>
      <c r="D3742" s="1" t="s">
        <v>27</v>
      </c>
      <c r="E3742" s="1" t="s">
        <v>2659</v>
      </c>
      <c r="F3742" s="1" t="s">
        <v>2030</v>
      </c>
      <c r="G3742" s="6" t="s">
        <v>11227</v>
      </c>
      <c r="H3742" s="2" t="s">
        <v>30</v>
      </c>
      <c r="I3742" s="1" t="s">
        <v>36</v>
      </c>
      <c r="J3742" s="1" t="s">
        <v>2031</v>
      </c>
      <c r="K3742" s="4">
        <v>45821</v>
      </c>
      <c r="L3742" s="16" t="s">
        <v>11229</v>
      </c>
      <c r="M3742" s="26">
        <v>318.95999999999998</v>
      </c>
      <c r="N3742" s="2">
        <v>1</v>
      </c>
      <c r="O3742" s="26">
        <v>318.95999999999998</v>
      </c>
      <c r="P3742" s="26">
        <v>141.6</v>
      </c>
      <c r="Q3742" s="26">
        <v>26.22</v>
      </c>
      <c r="R3742" s="26">
        <v>36.68</v>
      </c>
      <c r="S3742" s="26">
        <v>0</v>
      </c>
      <c r="T3742" s="26">
        <v>24.95</v>
      </c>
      <c r="U3742" s="26">
        <v>89.51</v>
      </c>
      <c r="V3742" s="10">
        <v>0.28060000000000002</v>
      </c>
      <c r="W3742" s="1" t="s">
        <v>34</v>
      </c>
      <c r="X3742" s="3"/>
      <c r="Y3742" s="3"/>
      <c r="Z3742" s="5" t="s">
        <v>7980</v>
      </c>
      <c r="AA3742" s="5" t="str">
        <f>VLOOKUP(J3742, sku!B:C, 2, FALSE)</f>
        <v>Fogareiro 2 Bocas</v>
      </c>
      <c r="AB3742" s="3" t="str">
        <f>VLOOKUP(J3742, sku!B:BM, 64, FALSE)</f>
        <v>Importação</v>
      </c>
      <c r="AC3742" s="3" t="str">
        <f>LEFT(pedidos[[#This Row],[SKU]],3)</f>
        <v>1FO</v>
      </c>
      <c r="AD3742" s="36" t="str" cm="1">
        <f t="array" aca="1" ref="AD3742" ca="1">IFERROR(
  INDEX(
    montadora[Montadora],
    MATCH(TRUE,LEFT(#REF!,NÚCARACT(montadora[SKU Parcial]))=montadora[SKU Parcial],0)
  ),
  ""
)</f>
        <v/>
      </c>
    </row>
    <row r="3743" spans="1:30" customFormat="1" x14ac:dyDescent="0.25">
      <c r="A3743" s="1" t="s">
        <v>7154</v>
      </c>
      <c r="B3743" s="1" t="s">
        <v>7155</v>
      </c>
      <c r="C3743" s="1" t="s">
        <v>7156</v>
      </c>
      <c r="D3743" s="1" t="s">
        <v>709</v>
      </c>
      <c r="E3743" s="1" t="s">
        <v>2703</v>
      </c>
      <c r="F3743" s="1" t="s">
        <v>2030</v>
      </c>
      <c r="G3743" s="6" t="s">
        <v>11227</v>
      </c>
      <c r="H3743" s="2" t="s">
        <v>47</v>
      </c>
      <c r="I3743" s="1" t="s">
        <v>31</v>
      </c>
      <c r="J3743" s="1" t="s">
        <v>2031</v>
      </c>
      <c r="K3743" s="4">
        <v>45792</v>
      </c>
      <c r="L3743" s="16" t="s">
        <v>11229</v>
      </c>
      <c r="M3743" s="26">
        <v>348.8</v>
      </c>
      <c r="N3743" s="2">
        <v>1</v>
      </c>
      <c r="O3743" s="26">
        <v>348.8</v>
      </c>
      <c r="P3743" s="26">
        <v>141.6</v>
      </c>
      <c r="Q3743" s="26">
        <v>26.54</v>
      </c>
      <c r="R3743" s="26">
        <v>57.55</v>
      </c>
      <c r="S3743" s="26">
        <v>0</v>
      </c>
      <c r="T3743" s="26">
        <v>28.45</v>
      </c>
      <c r="U3743" s="26">
        <v>94.66</v>
      </c>
      <c r="V3743" s="10">
        <v>0.27139999999999997</v>
      </c>
      <c r="W3743" s="1" t="s">
        <v>34</v>
      </c>
      <c r="X3743" s="3"/>
      <c r="Y3743" s="3"/>
      <c r="Z3743" s="5" t="s">
        <v>7980</v>
      </c>
      <c r="AA3743" s="5" t="str">
        <f>VLOOKUP(J3743, sku!B:C, 2, FALSE)</f>
        <v>Fogareiro 2 Bocas</v>
      </c>
      <c r="AB3743" s="3" t="str">
        <f>VLOOKUP(J3743, sku!B:BM, 64, FALSE)</f>
        <v>Importação</v>
      </c>
      <c r="AC3743" s="3" t="str">
        <f>LEFT(pedidos[[#This Row],[SKU]],3)</f>
        <v>1FO</v>
      </c>
      <c r="AD3743" s="36" t="str" cm="1">
        <f t="array" aca="1" ref="AD3743" ca="1">IFERROR(
  INDEX(
    montadora[Montadora],
    MATCH(TRUE,LEFT(#REF!,NÚCARACT(montadora[SKU Parcial]))=montadora[SKU Parcial],0)
  ),
  ""
)</f>
        <v/>
      </c>
    </row>
    <row r="3744" spans="1:30" customFormat="1" x14ac:dyDescent="0.25">
      <c r="A3744" s="1" t="s">
        <v>7190</v>
      </c>
      <c r="B3744" s="1" t="s">
        <v>7191</v>
      </c>
      <c r="C3744" s="1" t="s">
        <v>7192</v>
      </c>
      <c r="D3744" s="1" t="s">
        <v>138</v>
      </c>
      <c r="E3744" s="1" t="s">
        <v>2659</v>
      </c>
      <c r="F3744" s="1" t="s">
        <v>2030</v>
      </c>
      <c r="G3744" s="6" t="s">
        <v>11227</v>
      </c>
      <c r="H3744" s="2" t="s">
        <v>30</v>
      </c>
      <c r="I3744" s="1" t="s">
        <v>31</v>
      </c>
      <c r="J3744" s="1" t="s">
        <v>2031</v>
      </c>
      <c r="K3744" s="4">
        <v>45779</v>
      </c>
      <c r="L3744" s="16" t="s">
        <v>11229</v>
      </c>
      <c r="M3744" s="26">
        <v>308.8</v>
      </c>
      <c r="N3744" s="2">
        <v>1</v>
      </c>
      <c r="O3744" s="26">
        <v>308.8</v>
      </c>
      <c r="P3744" s="26">
        <v>141.6</v>
      </c>
      <c r="Q3744" s="26">
        <v>23.5</v>
      </c>
      <c r="R3744" s="26">
        <v>35.51</v>
      </c>
      <c r="S3744" s="26">
        <v>0</v>
      </c>
      <c r="T3744" s="26">
        <v>24.95</v>
      </c>
      <c r="U3744" s="26">
        <v>83.24</v>
      </c>
      <c r="V3744" s="10">
        <v>0.26960000000000001</v>
      </c>
      <c r="W3744" s="1" t="s">
        <v>34</v>
      </c>
      <c r="X3744" s="3"/>
      <c r="Y3744" s="3"/>
      <c r="Z3744" s="5" t="s">
        <v>7980</v>
      </c>
      <c r="AA3744" s="5" t="str">
        <f>VLOOKUP(J3744, sku!B:C, 2, FALSE)</f>
        <v>Fogareiro 2 Bocas</v>
      </c>
      <c r="AB3744" s="3" t="str">
        <f>VLOOKUP(J3744, sku!B:BM, 64, FALSE)</f>
        <v>Importação</v>
      </c>
      <c r="AC3744" s="3" t="str">
        <f>LEFT(pedidos[[#This Row],[SKU]],3)</f>
        <v>1FO</v>
      </c>
      <c r="AD3744" s="36" t="str" cm="1">
        <f t="array" aca="1" ref="AD3744" ca="1">IFERROR(
  INDEX(
    montadora[Montadora],
    MATCH(TRUE,LEFT(#REF!,NÚCARACT(montadora[SKU Parcial]))=montadora[SKU Parcial],0)
  ),
  ""
)</f>
        <v/>
      </c>
    </row>
    <row r="3745" spans="1:30" customFormat="1" x14ac:dyDescent="0.25">
      <c r="A3745" s="1" t="s">
        <v>7193</v>
      </c>
      <c r="B3745" s="1" t="s">
        <v>36</v>
      </c>
      <c r="C3745" s="1" t="s">
        <v>7194</v>
      </c>
      <c r="D3745" s="1" t="s">
        <v>188</v>
      </c>
      <c r="E3745" s="1" t="s">
        <v>2659</v>
      </c>
      <c r="F3745" s="1" t="s">
        <v>2030</v>
      </c>
      <c r="G3745" s="6" t="s">
        <v>11227</v>
      </c>
      <c r="H3745" s="2" t="s">
        <v>30</v>
      </c>
      <c r="I3745" s="1" t="s">
        <v>31</v>
      </c>
      <c r="J3745" s="1" t="s">
        <v>2031</v>
      </c>
      <c r="K3745" s="4">
        <v>45779</v>
      </c>
      <c r="L3745" s="16" t="s">
        <v>11229</v>
      </c>
      <c r="M3745" s="26">
        <v>308.8</v>
      </c>
      <c r="N3745" s="2">
        <v>1</v>
      </c>
      <c r="O3745" s="26">
        <v>308.8</v>
      </c>
      <c r="P3745" s="26">
        <v>141.6</v>
      </c>
      <c r="Q3745" s="26">
        <v>23.5</v>
      </c>
      <c r="R3745" s="26">
        <v>35.51</v>
      </c>
      <c r="S3745" s="26">
        <v>0</v>
      </c>
      <c r="T3745" s="26">
        <v>24.95</v>
      </c>
      <c r="U3745" s="26">
        <v>83.24</v>
      </c>
      <c r="V3745" s="10">
        <v>0.26960000000000001</v>
      </c>
      <c r="W3745" s="1" t="s">
        <v>34</v>
      </c>
      <c r="X3745" s="3"/>
      <c r="Y3745" s="3"/>
      <c r="Z3745" s="5" t="s">
        <v>7980</v>
      </c>
      <c r="AA3745" s="5" t="str">
        <f>VLOOKUP(J3745, sku!B:C, 2, FALSE)</f>
        <v>Fogareiro 2 Bocas</v>
      </c>
      <c r="AB3745" s="3" t="str">
        <f>VLOOKUP(J3745, sku!B:BM, 64, FALSE)</f>
        <v>Importação</v>
      </c>
      <c r="AC3745" s="3" t="str">
        <f>LEFT(pedidos[[#This Row],[SKU]],3)</f>
        <v>1FO</v>
      </c>
      <c r="AD3745" s="36" t="str" cm="1">
        <f t="array" aca="1" ref="AD3745" ca="1">IFERROR(
  INDEX(
    montadora[Montadora],
    MATCH(TRUE,LEFT(#REF!,NÚCARACT(montadora[SKU Parcial]))=montadora[SKU Parcial],0)
  ),
  ""
)</f>
        <v/>
      </c>
    </row>
    <row r="3746" spans="1:30" customFormat="1" x14ac:dyDescent="0.25">
      <c r="A3746" s="1" t="s">
        <v>7195</v>
      </c>
      <c r="B3746" s="1" t="s">
        <v>7196</v>
      </c>
      <c r="C3746" s="1" t="s">
        <v>7197</v>
      </c>
      <c r="D3746" s="1" t="s">
        <v>27</v>
      </c>
      <c r="E3746" s="1" t="s">
        <v>2659</v>
      </c>
      <c r="F3746" s="1" t="s">
        <v>2030</v>
      </c>
      <c r="G3746" s="6" t="s">
        <v>11227</v>
      </c>
      <c r="H3746" s="2" t="s">
        <v>30</v>
      </c>
      <c r="I3746" s="1" t="s">
        <v>31</v>
      </c>
      <c r="J3746" s="1" t="s">
        <v>2031</v>
      </c>
      <c r="K3746" s="4">
        <v>45781</v>
      </c>
      <c r="L3746" s="16" t="s">
        <v>11229</v>
      </c>
      <c r="M3746" s="26">
        <v>308.8</v>
      </c>
      <c r="N3746" s="2">
        <v>1</v>
      </c>
      <c r="O3746" s="26">
        <v>308.8</v>
      </c>
      <c r="P3746" s="26">
        <v>141.6</v>
      </c>
      <c r="Q3746" s="26">
        <v>23.5</v>
      </c>
      <c r="R3746" s="26">
        <v>35.51</v>
      </c>
      <c r="S3746" s="26">
        <v>0</v>
      </c>
      <c r="T3746" s="26">
        <v>24.95</v>
      </c>
      <c r="U3746" s="26">
        <v>83.24</v>
      </c>
      <c r="V3746" s="10">
        <v>0.26960000000000001</v>
      </c>
      <c r="W3746" s="1" t="s">
        <v>34</v>
      </c>
      <c r="X3746" s="3"/>
      <c r="Y3746" s="3"/>
      <c r="Z3746" s="5" t="s">
        <v>7980</v>
      </c>
      <c r="AA3746" s="5" t="str">
        <f>VLOOKUP(J3746, sku!B:C, 2, FALSE)</f>
        <v>Fogareiro 2 Bocas</v>
      </c>
      <c r="AB3746" s="3" t="str">
        <f>VLOOKUP(J3746, sku!B:BM, 64, FALSE)</f>
        <v>Importação</v>
      </c>
      <c r="AC3746" s="3" t="str">
        <f>LEFT(pedidos[[#This Row],[SKU]],3)</f>
        <v>1FO</v>
      </c>
      <c r="AD3746" s="36" t="str" cm="1">
        <f t="array" aca="1" ref="AD3746" ca="1">IFERROR(
  INDEX(
    montadora[Montadora],
    MATCH(TRUE,LEFT(#REF!,NÚCARACT(montadora[SKU Parcial]))=montadora[SKU Parcial],0)
  ),
  ""
)</f>
        <v/>
      </c>
    </row>
    <row r="3747" spans="1:30" customFormat="1" x14ac:dyDescent="0.25">
      <c r="A3747" s="1" t="s">
        <v>7198</v>
      </c>
      <c r="B3747" s="1" t="s">
        <v>7199</v>
      </c>
      <c r="C3747" s="1" t="s">
        <v>7200</v>
      </c>
      <c r="D3747" s="1" t="s">
        <v>709</v>
      </c>
      <c r="E3747" s="1" t="s">
        <v>2659</v>
      </c>
      <c r="F3747" s="1" t="s">
        <v>2030</v>
      </c>
      <c r="G3747" s="6" t="s">
        <v>11227</v>
      </c>
      <c r="H3747" s="2" t="s">
        <v>30</v>
      </c>
      <c r="I3747" s="1" t="s">
        <v>31</v>
      </c>
      <c r="J3747" s="1" t="s">
        <v>2031</v>
      </c>
      <c r="K3747" s="4">
        <v>45782</v>
      </c>
      <c r="L3747" s="16" t="s">
        <v>11229</v>
      </c>
      <c r="M3747" s="26">
        <v>308.8</v>
      </c>
      <c r="N3747" s="2">
        <v>1</v>
      </c>
      <c r="O3747" s="26">
        <v>308.8</v>
      </c>
      <c r="P3747" s="26">
        <v>141.6</v>
      </c>
      <c r="Q3747" s="26">
        <v>23.5</v>
      </c>
      <c r="R3747" s="26">
        <v>35.51</v>
      </c>
      <c r="S3747" s="26">
        <v>0</v>
      </c>
      <c r="T3747" s="26">
        <v>24.95</v>
      </c>
      <c r="U3747" s="26">
        <v>83.24</v>
      </c>
      <c r="V3747" s="10">
        <v>0.26960000000000001</v>
      </c>
      <c r="W3747" s="1" t="s">
        <v>34</v>
      </c>
      <c r="X3747" s="3"/>
      <c r="Y3747" s="3"/>
      <c r="Z3747" s="5" t="s">
        <v>7980</v>
      </c>
      <c r="AA3747" s="5" t="str">
        <f>VLOOKUP(J3747, sku!B:C, 2, FALSE)</f>
        <v>Fogareiro 2 Bocas</v>
      </c>
      <c r="AB3747" s="3" t="str">
        <f>VLOOKUP(J3747, sku!B:BM, 64, FALSE)</f>
        <v>Importação</v>
      </c>
      <c r="AC3747" s="3" t="str">
        <f>LEFT(pedidos[[#This Row],[SKU]],3)</f>
        <v>1FO</v>
      </c>
      <c r="AD3747" s="36" t="str" cm="1">
        <f t="array" aca="1" ref="AD3747" ca="1">IFERROR(
  INDEX(
    montadora[Montadora],
    MATCH(TRUE,LEFT(#REF!,NÚCARACT(montadora[SKU Parcial]))=montadora[SKU Parcial],0)
  ),
  ""
)</f>
        <v/>
      </c>
    </row>
    <row r="3748" spans="1:30" customFormat="1" x14ac:dyDescent="0.25">
      <c r="A3748" s="1" t="s">
        <v>7201</v>
      </c>
      <c r="B3748" s="1" t="s">
        <v>7202</v>
      </c>
      <c r="C3748" s="1" t="s">
        <v>7203</v>
      </c>
      <c r="D3748" s="1" t="s">
        <v>27</v>
      </c>
      <c r="E3748" s="1" t="s">
        <v>2659</v>
      </c>
      <c r="F3748" s="1" t="s">
        <v>2030</v>
      </c>
      <c r="G3748" s="6" t="s">
        <v>11227</v>
      </c>
      <c r="H3748" s="2" t="s">
        <v>30</v>
      </c>
      <c r="I3748" s="1" t="s">
        <v>36</v>
      </c>
      <c r="J3748" s="1" t="s">
        <v>2031</v>
      </c>
      <c r="K3748" s="4">
        <v>45782</v>
      </c>
      <c r="L3748" s="16" t="s">
        <v>11229</v>
      </c>
      <c r="M3748" s="26">
        <v>308.8</v>
      </c>
      <c r="N3748" s="2">
        <v>1</v>
      </c>
      <c r="O3748" s="26">
        <v>308.8</v>
      </c>
      <c r="P3748" s="26">
        <v>141.6</v>
      </c>
      <c r="Q3748" s="26">
        <v>23.5</v>
      </c>
      <c r="R3748" s="26">
        <v>35.51</v>
      </c>
      <c r="S3748" s="26">
        <v>0</v>
      </c>
      <c r="T3748" s="26">
        <v>24.95</v>
      </c>
      <c r="U3748" s="26">
        <v>83.24</v>
      </c>
      <c r="V3748" s="10">
        <v>0.26960000000000001</v>
      </c>
      <c r="W3748" s="1" t="s">
        <v>34</v>
      </c>
      <c r="X3748" s="3"/>
      <c r="Y3748" s="3"/>
      <c r="Z3748" s="5" t="s">
        <v>7980</v>
      </c>
      <c r="AA3748" s="5" t="str">
        <f>VLOOKUP(J3748, sku!B:C, 2, FALSE)</f>
        <v>Fogareiro 2 Bocas</v>
      </c>
      <c r="AB3748" s="3" t="str">
        <f>VLOOKUP(J3748, sku!B:BM, 64, FALSE)</f>
        <v>Importação</v>
      </c>
      <c r="AC3748" s="3" t="str">
        <f>LEFT(pedidos[[#This Row],[SKU]],3)</f>
        <v>1FO</v>
      </c>
      <c r="AD3748" s="36" t="str" cm="1">
        <f t="array" aca="1" ref="AD3748" ca="1">IFERROR(
  INDEX(
    montadora[Montadora],
    MATCH(TRUE,LEFT(#REF!,NÚCARACT(montadora[SKU Parcial]))=montadora[SKU Parcial],0)
  ),
  ""
)</f>
        <v/>
      </c>
    </row>
    <row r="3749" spans="1:30" customFormat="1" x14ac:dyDescent="0.25">
      <c r="A3749" s="1" t="s">
        <v>7204</v>
      </c>
      <c r="B3749" s="1" t="s">
        <v>36</v>
      </c>
      <c r="C3749" s="1" t="s">
        <v>5862</v>
      </c>
      <c r="D3749" s="1" t="s">
        <v>45</v>
      </c>
      <c r="E3749" s="1" t="s">
        <v>2659</v>
      </c>
      <c r="F3749" s="1" t="s">
        <v>2030</v>
      </c>
      <c r="G3749" s="6" t="s">
        <v>11227</v>
      </c>
      <c r="H3749" s="2" t="s">
        <v>30</v>
      </c>
      <c r="I3749" s="1" t="s">
        <v>36</v>
      </c>
      <c r="J3749" s="1" t="s">
        <v>2031</v>
      </c>
      <c r="K3749" s="4">
        <v>45789</v>
      </c>
      <c r="L3749" s="16" t="s">
        <v>11229</v>
      </c>
      <c r="M3749" s="26">
        <v>308.8</v>
      </c>
      <c r="N3749" s="2">
        <v>1</v>
      </c>
      <c r="O3749" s="26">
        <v>308.8</v>
      </c>
      <c r="P3749" s="26">
        <v>141.6</v>
      </c>
      <c r="Q3749" s="26">
        <v>23.5</v>
      </c>
      <c r="R3749" s="26">
        <v>35.51</v>
      </c>
      <c r="S3749" s="26">
        <v>0</v>
      </c>
      <c r="T3749" s="26">
        <v>24.95</v>
      </c>
      <c r="U3749" s="26">
        <v>83.24</v>
      </c>
      <c r="V3749" s="10">
        <v>0.26960000000000001</v>
      </c>
      <c r="W3749" s="1" t="s">
        <v>34</v>
      </c>
      <c r="X3749" s="3"/>
      <c r="Y3749" s="3"/>
      <c r="Z3749" s="5" t="s">
        <v>7980</v>
      </c>
      <c r="AA3749" s="5" t="str">
        <f>VLOOKUP(J3749, sku!B:C, 2, FALSE)</f>
        <v>Fogareiro 2 Bocas</v>
      </c>
      <c r="AB3749" s="3" t="str">
        <f>VLOOKUP(J3749, sku!B:BM, 64, FALSE)</f>
        <v>Importação</v>
      </c>
      <c r="AC3749" s="3" t="str">
        <f>LEFT(pedidos[[#This Row],[SKU]],3)</f>
        <v>1FO</v>
      </c>
      <c r="AD3749" s="36" t="str" cm="1">
        <f t="array" aca="1" ref="AD3749" ca="1">IFERROR(
  INDEX(
    montadora[Montadora],
    MATCH(TRUE,LEFT(#REF!,NÚCARACT(montadora[SKU Parcial]))=montadora[SKU Parcial],0)
  ),
  ""
)</f>
        <v/>
      </c>
    </row>
    <row r="3750" spans="1:30" customFormat="1" x14ac:dyDescent="0.25">
      <c r="A3750" s="1" t="s">
        <v>7205</v>
      </c>
      <c r="B3750" s="1" t="s">
        <v>7206</v>
      </c>
      <c r="C3750" s="1" t="s">
        <v>1853</v>
      </c>
      <c r="D3750" s="1" t="s">
        <v>709</v>
      </c>
      <c r="E3750" s="1" t="s">
        <v>2659</v>
      </c>
      <c r="F3750" s="1" t="s">
        <v>2030</v>
      </c>
      <c r="G3750" s="6" t="s">
        <v>11227</v>
      </c>
      <c r="H3750" s="2" t="s">
        <v>30</v>
      </c>
      <c r="I3750" s="1" t="s">
        <v>31</v>
      </c>
      <c r="J3750" s="1" t="s">
        <v>2031</v>
      </c>
      <c r="K3750" s="4">
        <v>45792</v>
      </c>
      <c r="L3750" s="16" t="s">
        <v>11229</v>
      </c>
      <c r="M3750" s="26">
        <v>308.8</v>
      </c>
      <c r="N3750" s="2">
        <v>1</v>
      </c>
      <c r="O3750" s="26">
        <v>308.8</v>
      </c>
      <c r="P3750" s="26">
        <v>141.6</v>
      </c>
      <c r="Q3750" s="26">
        <v>23.5</v>
      </c>
      <c r="R3750" s="26">
        <v>35.51</v>
      </c>
      <c r="S3750" s="26">
        <v>0</v>
      </c>
      <c r="T3750" s="26">
        <v>24.95</v>
      </c>
      <c r="U3750" s="26">
        <v>83.24</v>
      </c>
      <c r="V3750" s="10">
        <v>0.26960000000000001</v>
      </c>
      <c r="W3750" s="1" t="s">
        <v>34</v>
      </c>
      <c r="X3750" s="3"/>
      <c r="Y3750" s="3"/>
      <c r="Z3750" s="5" t="s">
        <v>7980</v>
      </c>
      <c r="AA3750" s="5" t="str">
        <f>VLOOKUP(J3750, sku!B:C, 2, FALSE)</f>
        <v>Fogareiro 2 Bocas</v>
      </c>
      <c r="AB3750" s="3" t="str">
        <f>VLOOKUP(J3750, sku!B:BM, 64, FALSE)</f>
        <v>Importação</v>
      </c>
      <c r="AC3750" s="3" t="str">
        <f>LEFT(pedidos[[#This Row],[SKU]],3)</f>
        <v>1FO</v>
      </c>
      <c r="AD3750" s="36" t="str" cm="1">
        <f t="array" aca="1" ref="AD3750" ca="1">IFERROR(
  INDEX(
    montadora[Montadora],
    MATCH(TRUE,LEFT(#REF!,NÚCARACT(montadora[SKU Parcial]))=montadora[SKU Parcial],0)
  ),
  ""
)</f>
        <v/>
      </c>
    </row>
    <row r="3751" spans="1:30" customFormat="1" x14ac:dyDescent="0.25">
      <c r="A3751" s="1" t="s">
        <v>7207</v>
      </c>
      <c r="B3751" s="1" t="s">
        <v>7208</v>
      </c>
      <c r="C3751" s="1" t="s">
        <v>7209</v>
      </c>
      <c r="D3751" s="1" t="s">
        <v>45</v>
      </c>
      <c r="E3751" s="1" t="s">
        <v>2659</v>
      </c>
      <c r="F3751" s="1" t="s">
        <v>2030</v>
      </c>
      <c r="G3751" s="6" t="s">
        <v>11227</v>
      </c>
      <c r="H3751" s="2" t="s">
        <v>30</v>
      </c>
      <c r="I3751" s="1" t="s">
        <v>31</v>
      </c>
      <c r="J3751" s="1" t="s">
        <v>2031</v>
      </c>
      <c r="K3751" s="4">
        <v>45795</v>
      </c>
      <c r="L3751" s="16" t="s">
        <v>11229</v>
      </c>
      <c r="M3751" s="26">
        <v>308.8</v>
      </c>
      <c r="N3751" s="2">
        <v>1</v>
      </c>
      <c r="O3751" s="26">
        <v>308.8</v>
      </c>
      <c r="P3751" s="26">
        <v>141.6</v>
      </c>
      <c r="Q3751" s="26">
        <v>23.5</v>
      </c>
      <c r="R3751" s="26">
        <v>35.51</v>
      </c>
      <c r="S3751" s="26">
        <v>0</v>
      </c>
      <c r="T3751" s="26">
        <v>24.95</v>
      </c>
      <c r="U3751" s="26">
        <v>83.24</v>
      </c>
      <c r="V3751" s="10">
        <v>0.26960000000000001</v>
      </c>
      <c r="W3751" s="1" t="s">
        <v>34</v>
      </c>
      <c r="X3751" s="3"/>
      <c r="Y3751" s="3"/>
      <c r="Z3751" s="5" t="s">
        <v>7980</v>
      </c>
      <c r="AA3751" s="5" t="str">
        <f>VLOOKUP(J3751, sku!B:C, 2, FALSE)</f>
        <v>Fogareiro 2 Bocas</v>
      </c>
      <c r="AB3751" s="3" t="str">
        <f>VLOOKUP(J3751, sku!B:BM, 64, FALSE)</f>
        <v>Importação</v>
      </c>
      <c r="AC3751" s="3" t="str">
        <f>LEFT(pedidos[[#This Row],[SKU]],3)</f>
        <v>1FO</v>
      </c>
      <c r="AD3751" s="36" t="str" cm="1">
        <f t="array" aca="1" ref="AD3751" ca="1">IFERROR(
  INDEX(
    montadora[Montadora],
    MATCH(TRUE,LEFT(#REF!,NÚCARACT(montadora[SKU Parcial]))=montadora[SKU Parcial],0)
  ),
  ""
)</f>
        <v/>
      </c>
    </row>
    <row r="3752" spans="1:30" customFormat="1" x14ac:dyDescent="0.25">
      <c r="A3752" s="1" t="s">
        <v>4633</v>
      </c>
      <c r="B3752" s="1" t="s">
        <v>36</v>
      </c>
      <c r="C3752" s="1" t="s">
        <v>4634</v>
      </c>
      <c r="D3752" s="1" t="s">
        <v>709</v>
      </c>
      <c r="E3752" s="1" t="s">
        <v>2703</v>
      </c>
      <c r="F3752" s="1" t="s">
        <v>2030</v>
      </c>
      <c r="G3752" s="6" t="s">
        <v>11227</v>
      </c>
      <c r="H3752" s="2" t="s">
        <v>47</v>
      </c>
      <c r="I3752" s="1" t="s">
        <v>36</v>
      </c>
      <c r="J3752" s="1" t="s">
        <v>2031</v>
      </c>
      <c r="K3752" s="4">
        <v>45827</v>
      </c>
      <c r="L3752" s="16" t="s">
        <v>11229</v>
      </c>
      <c r="M3752" s="26">
        <v>348.8</v>
      </c>
      <c r="N3752" s="2">
        <v>1</v>
      </c>
      <c r="O3752" s="26">
        <v>365.79</v>
      </c>
      <c r="P3752" s="26">
        <v>141.6</v>
      </c>
      <c r="Q3752" s="26">
        <v>28.67</v>
      </c>
      <c r="R3752" s="26">
        <v>57.55</v>
      </c>
      <c r="S3752" s="26">
        <v>16.989999999999998</v>
      </c>
      <c r="T3752" s="26">
        <v>28.45</v>
      </c>
      <c r="U3752" s="26">
        <v>92.53</v>
      </c>
      <c r="V3752" s="10">
        <v>0.26529999999999998</v>
      </c>
      <c r="W3752" s="1" t="s">
        <v>34</v>
      </c>
      <c r="X3752" s="3"/>
      <c r="Y3752" s="3"/>
      <c r="Z3752" s="5" t="s">
        <v>7980</v>
      </c>
      <c r="AA3752" s="5" t="str">
        <f>VLOOKUP(J3752, sku!B:C, 2, FALSE)</f>
        <v>Fogareiro 2 Bocas</v>
      </c>
      <c r="AB3752" s="3" t="str">
        <f>VLOOKUP(J3752, sku!B:BM, 64, FALSE)</f>
        <v>Importação</v>
      </c>
      <c r="AC3752" s="3" t="str">
        <f>LEFT(pedidos[[#This Row],[SKU]],3)</f>
        <v>1FO</v>
      </c>
      <c r="AD3752" s="36" t="str" cm="1">
        <f t="array" aca="1" ref="AD3752" ca="1">IFERROR(
  INDEX(
    montadora[Montadora],
    MATCH(TRUE,LEFT(#REF!,NÚCARACT(montadora[SKU Parcial]))=montadora[SKU Parcial],0)
  ),
  ""
)</f>
        <v/>
      </c>
    </row>
    <row r="3753" spans="1:30" customFormat="1" x14ac:dyDescent="0.25">
      <c r="A3753" s="1" t="s">
        <v>4635</v>
      </c>
      <c r="B3753" s="1" t="s">
        <v>4636</v>
      </c>
      <c r="C3753" s="1" t="s">
        <v>4637</v>
      </c>
      <c r="D3753" s="1" t="s">
        <v>617</v>
      </c>
      <c r="E3753" s="1" t="s">
        <v>2703</v>
      </c>
      <c r="F3753" s="1" t="s">
        <v>2030</v>
      </c>
      <c r="G3753" s="6" t="s">
        <v>11227</v>
      </c>
      <c r="H3753" s="2" t="s">
        <v>47</v>
      </c>
      <c r="I3753" s="1" t="s">
        <v>36</v>
      </c>
      <c r="J3753" s="1" t="s">
        <v>2031</v>
      </c>
      <c r="K3753" s="4">
        <v>45831</v>
      </c>
      <c r="L3753" s="16" t="s">
        <v>11229</v>
      </c>
      <c r="M3753" s="26">
        <v>348.8</v>
      </c>
      <c r="N3753" s="2">
        <v>1</v>
      </c>
      <c r="O3753" s="26">
        <v>348.8</v>
      </c>
      <c r="P3753" s="26">
        <v>141.6</v>
      </c>
      <c r="Q3753" s="26">
        <v>28.67</v>
      </c>
      <c r="R3753" s="26">
        <v>57.55</v>
      </c>
      <c r="S3753" s="26">
        <v>0</v>
      </c>
      <c r="T3753" s="26">
        <v>28.45</v>
      </c>
      <c r="U3753" s="26">
        <v>92.53</v>
      </c>
      <c r="V3753" s="10">
        <v>0.26529999999999998</v>
      </c>
      <c r="W3753" s="1" t="s">
        <v>34</v>
      </c>
      <c r="X3753" s="3"/>
      <c r="Y3753" s="3"/>
      <c r="Z3753" s="5" t="s">
        <v>7980</v>
      </c>
      <c r="AA3753" s="5" t="str">
        <f>VLOOKUP(J3753, sku!B:C, 2, FALSE)</f>
        <v>Fogareiro 2 Bocas</v>
      </c>
      <c r="AB3753" s="3" t="str">
        <f>VLOOKUP(J3753, sku!B:BM, 64, FALSE)</f>
        <v>Importação</v>
      </c>
      <c r="AC3753" s="3" t="str">
        <f>LEFT(pedidos[[#This Row],[SKU]],3)</f>
        <v>1FO</v>
      </c>
      <c r="AD3753" s="36" t="str" cm="1">
        <f t="array" aca="1" ref="AD3753" ca="1">IFERROR(
  INDEX(
    montadora[Montadora],
    MATCH(TRUE,LEFT(#REF!,NÚCARACT(montadora[SKU Parcial]))=montadora[SKU Parcial],0)
  ),
  ""
)</f>
        <v/>
      </c>
    </row>
    <row r="3754" spans="1:30" customFormat="1" x14ac:dyDescent="0.25">
      <c r="A3754" s="1" t="s">
        <v>4638</v>
      </c>
      <c r="B3754" s="1" t="s">
        <v>4639</v>
      </c>
      <c r="C3754" s="1" t="s">
        <v>4640</v>
      </c>
      <c r="D3754" s="1" t="s">
        <v>188</v>
      </c>
      <c r="E3754" s="1" t="s">
        <v>2703</v>
      </c>
      <c r="F3754" s="1" t="s">
        <v>2030</v>
      </c>
      <c r="G3754" s="6" t="s">
        <v>11227</v>
      </c>
      <c r="H3754" s="2" t="s">
        <v>47</v>
      </c>
      <c r="I3754" s="1" t="s">
        <v>36</v>
      </c>
      <c r="J3754" s="1" t="s">
        <v>2031</v>
      </c>
      <c r="K3754" s="4">
        <v>45833</v>
      </c>
      <c r="L3754" s="16" t="s">
        <v>11229</v>
      </c>
      <c r="M3754" s="26">
        <v>348.8</v>
      </c>
      <c r="N3754" s="2">
        <v>1</v>
      </c>
      <c r="O3754" s="26">
        <v>348.8</v>
      </c>
      <c r="P3754" s="26">
        <v>141.6</v>
      </c>
      <c r="Q3754" s="26">
        <v>28.67</v>
      </c>
      <c r="R3754" s="26">
        <v>57.55</v>
      </c>
      <c r="S3754" s="26">
        <v>0</v>
      </c>
      <c r="T3754" s="26">
        <v>28.45</v>
      </c>
      <c r="U3754" s="26">
        <v>92.53</v>
      </c>
      <c r="V3754" s="10">
        <v>0.26529999999999998</v>
      </c>
      <c r="W3754" s="1" t="s">
        <v>34</v>
      </c>
      <c r="X3754" s="3"/>
      <c r="Y3754" s="3"/>
      <c r="Z3754" s="5" t="s">
        <v>7980</v>
      </c>
      <c r="AA3754" s="5" t="str">
        <f>VLOOKUP(J3754, sku!B:C, 2, FALSE)</f>
        <v>Fogareiro 2 Bocas</v>
      </c>
      <c r="AB3754" s="3" t="str">
        <f>VLOOKUP(J3754, sku!B:BM, 64, FALSE)</f>
        <v>Importação</v>
      </c>
      <c r="AC3754" s="3" t="str">
        <f>LEFT(pedidos[[#This Row],[SKU]],3)</f>
        <v>1FO</v>
      </c>
      <c r="AD3754" s="36" t="str" cm="1">
        <f t="array" aca="1" ref="AD3754" ca="1">IFERROR(
  INDEX(
    montadora[Montadora],
    MATCH(TRUE,LEFT(#REF!,NÚCARACT(montadora[SKU Parcial]))=montadora[SKU Parcial],0)
  ),
  ""
)</f>
        <v/>
      </c>
    </row>
    <row r="3755" spans="1:30" customFormat="1" x14ac:dyDescent="0.25">
      <c r="A3755" s="1" t="s">
        <v>4657</v>
      </c>
      <c r="B3755" s="1" t="s">
        <v>4658</v>
      </c>
      <c r="C3755" s="1" t="s">
        <v>4659</v>
      </c>
      <c r="D3755" s="1" t="s">
        <v>138</v>
      </c>
      <c r="E3755" s="1" t="s">
        <v>2659</v>
      </c>
      <c r="F3755" s="1" t="s">
        <v>2030</v>
      </c>
      <c r="G3755" s="6" t="s">
        <v>11227</v>
      </c>
      <c r="H3755" s="2" t="s">
        <v>30</v>
      </c>
      <c r="I3755" s="1" t="s">
        <v>36</v>
      </c>
      <c r="J3755" s="1" t="s">
        <v>2031</v>
      </c>
      <c r="K3755" s="4">
        <v>45825</v>
      </c>
      <c r="L3755" s="16" t="s">
        <v>11229</v>
      </c>
      <c r="M3755" s="26">
        <v>308.95999999999998</v>
      </c>
      <c r="N3755" s="2">
        <v>1</v>
      </c>
      <c r="O3755" s="26">
        <v>308.95999999999998</v>
      </c>
      <c r="P3755" s="26">
        <v>141.6</v>
      </c>
      <c r="Q3755" s="26">
        <v>25.4</v>
      </c>
      <c r="R3755" s="26">
        <v>35.53</v>
      </c>
      <c r="S3755" s="26">
        <v>0</v>
      </c>
      <c r="T3755" s="26">
        <v>24.95</v>
      </c>
      <c r="U3755" s="26">
        <v>81.48</v>
      </c>
      <c r="V3755" s="10">
        <v>0.26369999999999999</v>
      </c>
      <c r="W3755" s="1" t="s">
        <v>34</v>
      </c>
      <c r="X3755" s="3"/>
      <c r="Y3755" s="3"/>
      <c r="Z3755" s="5" t="s">
        <v>7980</v>
      </c>
      <c r="AA3755" s="5" t="str">
        <f>VLOOKUP(J3755, sku!B:C, 2, FALSE)</f>
        <v>Fogareiro 2 Bocas</v>
      </c>
      <c r="AB3755" s="3" t="str">
        <f>VLOOKUP(J3755, sku!B:BM, 64, FALSE)</f>
        <v>Importação</v>
      </c>
      <c r="AC3755" s="3" t="str">
        <f>LEFT(pedidos[[#This Row],[SKU]],3)</f>
        <v>1FO</v>
      </c>
      <c r="AD3755" s="36" t="str" cm="1">
        <f t="array" aca="1" ref="AD3755" ca="1">IFERROR(
  INDEX(
    montadora[Montadora],
    MATCH(TRUE,LEFT(#REF!,NÚCARACT(montadora[SKU Parcial]))=montadora[SKU Parcial],0)
  ),
  ""
)</f>
        <v/>
      </c>
    </row>
    <row r="3756" spans="1:30" customFormat="1" x14ac:dyDescent="0.25">
      <c r="A3756" s="1" t="s">
        <v>4660</v>
      </c>
      <c r="B3756" s="1" t="s">
        <v>4661</v>
      </c>
      <c r="C3756" s="1" t="s">
        <v>4662</v>
      </c>
      <c r="D3756" s="1" t="s">
        <v>45</v>
      </c>
      <c r="E3756" s="1" t="s">
        <v>2659</v>
      </c>
      <c r="F3756" s="1" t="s">
        <v>2030</v>
      </c>
      <c r="G3756" s="6" t="s">
        <v>11227</v>
      </c>
      <c r="H3756" s="2" t="s">
        <v>30</v>
      </c>
      <c r="I3756" s="1" t="s">
        <v>31</v>
      </c>
      <c r="J3756" s="1" t="s">
        <v>2031</v>
      </c>
      <c r="K3756" s="4">
        <v>45827</v>
      </c>
      <c r="L3756" s="16" t="s">
        <v>11229</v>
      </c>
      <c r="M3756" s="26">
        <v>308.95999999999998</v>
      </c>
      <c r="N3756" s="2">
        <v>1</v>
      </c>
      <c r="O3756" s="26">
        <v>308.95999999999998</v>
      </c>
      <c r="P3756" s="26">
        <v>141.6</v>
      </c>
      <c r="Q3756" s="26">
        <v>25.4</v>
      </c>
      <c r="R3756" s="26">
        <v>35.53</v>
      </c>
      <c r="S3756" s="26">
        <v>0</v>
      </c>
      <c r="T3756" s="26">
        <v>24.95</v>
      </c>
      <c r="U3756" s="26">
        <v>81.48</v>
      </c>
      <c r="V3756" s="10">
        <v>0.26369999999999999</v>
      </c>
      <c r="W3756" s="1" t="s">
        <v>34</v>
      </c>
      <c r="X3756" s="3"/>
      <c r="Y3756" s="3"/>
      <c r="Z3756" s="5" t="s">
        <v>7980</v>
      </c>
      <c r="AA3756" s="5" t="str">
        <f>VLOOKUP(J3756, sku!B:C, 2, FALSE)</f>
        <v>Fogareiro 2 Bocas</v>
      </c>
      <c r="AB3756" s="3" t="str">
        <f>VLOOKUP(J3756, sku!B:BM, 64, FALSE)</f>
        <v>Importação</v>
      </c>
      <c r="AC3756" s="3" t="str">
        <f>LEFT(pedidos[[#This Row],[SKU]],3)</f>
        <v>1FO</v>
      </c>
      <c r="AD3756" s="36" t="str" cm="1">
        <f t="array" aca="1" ref="AD3756" ca="1">IFERROR(
  INDEX(
    montadora[Montadora],
    MATCH(TRUE,LEFT(#REF!,NÚCARACT(montadora[SKU Parcial]))=montadora[SKU Parcial],0)
  ),
  ""
)</f>
        <v/>
      </c>
    </row>
    <row r="3757" spans="1:30" customFormat="1" x14ac:dyDescent="0.25">
      <c r="A3757" s="1" t="s">
        <v>4663</v>
      </c>
      <c r="B3757" s="1" t="s">
        <v>4664</v>
      </c>
      <c r="C3757" s="1" t="s">
        <v>137</v>
      </c>
      <c r="D3757" s="1" t="s">
        <v>27</v>
      </c>
      <c r="E3757" s="1" t="s">
        <v>2659</v>
      </c>
      <c r="F3757" s="1" t="s">
        <v>2030</v>
      </c>
      <c r="G3757" s="6" t="s">
        <v>11227</v>
      </c>
      <c r="H3757" s="2" t="s">
        <v>30</v>
      </c>
      <c r="I3757" s="1" t="s">
        <v>36</v>
      </c>
      <c r="J3757" s="1" t="s">
        <v>2031</v>
      </c>
      <c r="K3757" s="4">
        <v>45828</v>
      </c>
      <c r="L3757" s="16" t="s">
        <v>11229</v>
      </c>
      <c r="M3757" s="26">
        <v>308.95999999999998</v>
      </c>
      <c r="N3757" s="2">
        <v>1</v>
      </c>
      <c r="O3757" s="26">
        <v>308.95999999999998</v>
      </c>
      <c r="P3757" s="26">
        <v>141.6</v>
      </c>
      <c r="Q3757" s="26">
        <v>25.4</v>
      </c>
      <c r="R3757" s="26">
        <v>35.53</v>
      </c>
      <c r="S3757" s="26">
        <v>0</v>
      </c>
      <c r="T3757" s="26">
        <v>24.95</v>
      </c>
      <c r="U3757" s="26">
        <v>81.48</v>
      </c>
      <c r="V3757" s="10">
        <v>0.26369999999999999</v>
      </c>
      <c r="W3757" s="1" t="s">
        <v>89</v>
      </c>
      <c r="X3757" s="3"/>
      <c r="Y3757" s="3"/>
      <c r="Z3757" s="5" t="s">
        <v>7980</v>
      </c>
      <c r="AA3757" s="5" t="str">
        <f>VLOOKUP(J3757, sku!B:C, 2, FALSE)</f>
        <v>Fogareiro 2 Bocas</v>
      </c>
      <c r="AB3757" s="3" t="str">
        <f>VLOOKUP(J3757, sku!B:BM, 64, FALSE)</f>
        <v>Importação</v>
      </c>
      <c r="AC3757" s="3" t="str">
        <f>LEFT(pedidos[[#This Row],[SKU]],3)</f>
        <v>1FO</v>
      </c>
      <c r="AD3757" s="36" t="str" cm="1">
        <f t="array" aca="1" ref="AD3757" ca="1">IFERROR(
  INDEX(
    montadora[Montadora],
    MATCH(TRUE,LEFT(#REF!,NÚCARACT(montadora[SKU Parcial]))=montadora[SKU Parcial],0)
  ),
  ""
)</f>
        <v/>
      </c>
    </row>
    <row r="3758" spans="1:30" customFormat="1" x14ac:dyDescent="0.25">
      <c r="A3758" s="1" t="s">
        <v>7661</v>
      </c>
      <c r="B3758" s="1" t="s">
        <v>36</v>
      </c>
      <c r="C3758" s="1" t="s">
        <v>7662</v>
      </c>
      <c r="D3758" s="1" t="s">
        <v>617</v>
      </c>
      <c r="E3758" s="1" t="s">
        <v>2703</v>
      </c>
      <c r="F3758" s="1" t="s">
        <v>2030</v>
      </c>
      <c r="G3758" s="6" t="s">
        <v>11227</v>
      </c>
      <c r="H3758" s="2" t="s">
        <v>47</v>
      </c>
      <c r="I3758" s="1" t="s">
        <v>31</v>
      </c>
      <c r="J3758" s="1" t="s">
        <v>2031</v>
      </c>
      <c r="K3758" s="4">
        <v>45789</v>
      </c>
      <c r="L3758" s="16" t="s">
        <v>11229</v>
      </c>
      <c r="M3758" s="26">
        <v>318.8</v>
      </c>
      <c r="N3758" s="2">
        <v>1</v>
      </c>
      <c r="O3758" s="26">
        <v>318.8</v>
      </c>
      <c r="P3758" s="26">
        <v>141.6</v>
      </c>
      <c r="Q3758" s="26">
        <v>24.26</v>
      </c>
      <c r="R3758" s="26">
        <v>52.6</v>
      </c>
      <c r="S3758" s="26">
        <v>0</v>
      </c>
      <c r="T3758" s="26">
        <v>28.45</v>
      </c>
      <c r="U3758" s="26">
        <v>71.89</v>
      </c>
      <c r="V3758" s="10">
        <v>0.22550000000000001</v>
      </c>
      <c r="W3758" s="1" t="s">
        <v>34</v>
      </c>
      <c r="X3758" s="3"/>
      <c r="Y3758" s="3"/>
      <c r="Z3758" s="5" t="s">
        <v>7980</v>
      </c>
      <c r="AA3758" s="5" t="str">
        <f>VLOOKUP(J3758, sku!B:C, 2, FALSE)</f>
        <v>Fogareiro 2 Bocas</v>
      </c>
      <c r="AB3758" s="3" t="str">
        <f>VLOOKUP(J3758, sku!B:BM, 64, FALSE)</f>
        <v>Importação</v>
      </c>
      <c r="AC3758" s="3" t="str">
        <f>LEFT(pedidos[[#This Row],[SKU]],3)</f>
        <v>1FO</v>
      </c>
      <c r="AD3758" s="36" t="str" cm="1">
        <f t="array" aca="1" ref="AD3758" ca="1">IFERROR(
  INDEX(
    montadora[Montadora],
    MATCH(TRUE,LEFT(#REF!,NÚCARACT(montadora[SKU Parcial]))=montadora[SKU Parcial],0)
  ),
  ""
)</f>
        <v/>
      </c>
    </row>
    <row r="3759" spans="1:30" customFormat="1" x14ac:dyDescent="0.25">
      <c r="A3759" s="1" t="s">
        <v>5298</v>
      </c>
      <c r="B3759" s="1" t="s">
        <v>5299</v>
      </c>
      <c r="C3759" s="1" t="s">
        <v>5300</v>
      </c>
      <c r="D3759" s="1" t="s">
        <v>191</v>
      </c>
      <c r="E3759" s="1" t="s">
        <v>2659</v>
      </c>
      <c r="F3759" s="1" t="s">
        <v>2030</v>
      </c>
      <c r="G3759" s="6" t="s">
        <v>11227</v>
      </c>
      <c r="H3759" s="2" t="s">
        <v>30</v>
      </c>
      <c r="I3759" s="1" t="s">
        <v>31</v>
      </c>
      <c r="J3759" s="1" t="s">
        <v>2031</v>
      </c>
      <c r="K3759" s="4">
        <v>45832</v>
      </c>
      <c r="L3759" s="16" t="s">
        <v>11229</v>
      </c>
      <c r="M3759" s="26">
        <v>308.95999999999998</v>
      </c>
      <c r="N3759" s="2">
        <v>1</v>
      </c>
      <c r="O3759" s="26">
        <v>308.95999999999998</v>
      </c>
      <c r="P3759" s="26">
        <v>141.6</v>
      </c>
      <c r="Q3759" s="26">
        <v>25.4</v>
      </c>
      <c r="R3759" s="26">
        <v>35.53</v>
      </c>
      <c r="S3759" s="26">
        <v>0</v>
      </c>
      <c r="T3759" s="26">
        <v>44.45</v>
      </c>
      <c r="U3759" s="26">
        <v>61.98</v>
      </c>
      <c r="V3759" s="10">
        <v>0.2006</v>
      </c>
      <c r="W3759" s="1" t="s">
        <v>34</v>
      </c>
      <c r="X3759" s="3"/>
      <c r="Y3759" s="3"/>
      <c r="Z3759" s="5" t="s">
        <v>7980</v>
      </c>
      <c r="AA3759" s="5" t="str">
        <f>VLOOKUP(J3759, sku!B:C, 2, FALSE)</f>
        <v>Fogareiro 2 Bocas</v>
      </c>
      <c r="AB3759" s="3" t="str">
        <f>VLOOKUP(J3759, sku!B:BM, 64, FALSE)</f>
        <v>Importação</v>
      </c>
      <c r="AC3759" s="3" t="str">
        <f>LEFT(pedidos[[#This Row],[SKU]],3)</f>
        <v>1FO</v>
      </c>
      <c r="AD3759" s="36" t="str" cm="1">
        <f t="array" aca="1" ref="AD3759" ca="1">IFERROR(
  INDEX(
    montadora[Montadora],
    MATCH(TRUE,LEFT(#REF!,NÚCARACT(montadora[SKU Parcial]))=montadora[SKU Parcial],0)
  ),
  ""
)</f>
        <v/>
      </c>
    </row>
    <row r="3760" spans="1:30" customFormat="1" x14ac:dyDescent="0.25">
      <c r="A3760" s="1" t="s">
        <v>5301</v>
      </c>
      <c r="B3760" s="1" t="s">
        <v>36</v>
      </c>
      <c r="C3760" s="1" t="s">
        <v>5302</v>
      </c>
      <c r="D3760" s="1" t="s">
        <v>709</v>
      </c>
      <c r="E3760" s="1" t="s">
        <v>2659</v>
      </c>
      <c r="F3760" s="1" t="s">
        <v>2030</v>
      </c>
      <c r="G3760" s="6" t="s">
        <v>11227</v>
      </c>
      <c r="H3760" s="2" t="s">
        <v>30</v>
      </c>
      <c r="I3760" s="1" t="s">
        <v>31</v>
      </c>
      <c r="J3760" s="1" t="s">
        <v>2031</v>
      </c>
      <c r="K3760" s="4">
        <v>45835</v>
      </c>
      <c r="L3760" s="20" t="s">
        <v>804</v>
      </c>
      <c r="M3760" s="26">
        <v>308.95999999999998</v>
      </c>
      <c r="N3760" s="2">
        <v>1</v>
      </c>
      <c r="O3760" s="26">
        <v>308.95999999999998</v>
      </c>
      <c r="P3760" s="26">
        <v>141.6</v>
      </c>
      <c r="Q3760" s="26">
        <v>25.4</v>
      </c>
      <c r="R3760" s="26">
        <v>35.53</v>
      </c>
      <c r="S3760" s="26">
        <v>0</v>
      </c>
      <c r="T3760" s="26">
        <v>44.45</v>
      </c>
      <c r="U3760" s="26">
        <v>61.98</v>
      </c>
      <c r="V3760" s="10">
        <v>0.2006</v>
      </c>
      <c r="W3760" s="1" t="s">
        <v>34</v>
      </c>
      <c r="X3760" s="3"/>
      <c r="Y3760" s="3"/>
      <c r="Z3760" s="5" t="s">
        <v>7980</v>
      </c>
      <c r="AA3760" s="5" t="str">
        <f>VLOOKUP(J3760, sku!B:C, 2, FALSE)</f>
        <v>Fogareiro 2 Bocas</v>
      </c>
      <c r="AB3760" s="3" t="str">
        <f>VLOOKUP(J3760, sku!B:BM, 64, FALSE)</f>
        <v>Importação</v>
      </c>
      <c r="AC3760" s="3" t="str">
        <f>LEFT(pedidos[[#This Row],[SKU]],3)</f>
        <v>1FO</v>
      </c>
      <c r="AD3760" s="36" t="str" cm="1">
        <f t="array" aca="1" ref="AD3760" ca="1">IFERROR(
  INDEX(
    montadora[Montadora],
    MATCH(TRUE,LEFT(#REF!,NÚCARACT(montadora[SKU Parcial]))=montadora[SKU Parcial],0)
  ),
  ""
)</f>
        <v/>
      </c>
    </row>
    <row r="3761" spans="1:30" customFormat="1" x14ac:dyDescent="0.25">
      <c r="A3761" s="6" t="s">
        <v>3626</v>
      </c>
      <c r="B3761" s="6" t="s">
        <v>3627</v>
      </c>
      <c r="C3761" s="6" t="s">
        <v>3628</v>
      </c>
      <c r="D3761" s="6" t="s">
        <v>420</v>
      </c>
      <c r="E3761" s="6" t="s">
        <v>3629</v>
      </c>
      <c r="F3761" s="6" t="s">
        <v>2030</v>
      </c>
      <c r="G3761" s="6" t="s">
        <v>11228</v>
      </c>
      <c r="H3761" s="19" t="s">
        <v>30</v>
      </c>
      <c r="I3761" s="6" t="s">
        <v>36</v>
      </c>
      <c r="J3761" s="6" t="s">
        <v>2031</v>
      </c>
      <c r="K3761" s="21">
        <v>45819</v>
      </c>
      <c r="L3761" s="19" t="s">
        <v>11229</v>
      </c>
      <c r="M3761" s="25">
        <v>346.11</v>
      </c>
      <c r="N3761" s="19">
        <v>1</v>
      </c>
      <c r="O3761" s="25">
        <v>346.11</v>
      </c>
      <c r="P3761" s="25">
        <v>141.6</v>
      </c>
      <c r="Q3761" s="25">
        <v>12.88</v>
      </c>
      <c r="R3761" s="25">
        <v>39.799999999999997</v>
      </c>
      <c r="S3761" s="25">
        <v>0</v>
      </c>
      <c r="T3761" s="25">
        <v>24.95</v>
      </c>
      <c r="U3761" s="25">
        <v>126.88</v>
      </c>
      <c r="V3761" s="23">
        <v>0</v>
      </c>
      <c r="W3761" s="6" t="s">
        <v>89</v>
      </c>
      <c r="X3761" s="5">
        <v>114292229259</v>
      </c>
      <c r="Y3761" s="5">
        <v>45002415279</v>
      </c>
      <c r="Z3761" s="5" t="s">
        <v>7980</v>
      </c>
      <c r="AA3761" s="5" t="str">
        <f>VLOOKUP(J3761, sku!B:C, 2, FALSE)</f>
        <v>Fogareiro 2 Bocas</v>
      </c>
      <c r="AB3761" s="3" t="str">
        <f>VLOOKUP(J3761, sku!B:BM, 64, FALSE)</f>
        <v>Importação</v>
      </c>
      <c r="AC3761" s="3" t="str">
        <f>LEFT(pedidos[[#This Row],[SKU]],3)</f>
        <v>1FO</v>
      </c>
      <c r="AD3761" s="36" t="str" cm="1">
        <f t="array" aca="1" ref="AD3761" ca="1">IFERROR(
  INDEX(
    montadora[Montadora],
    MATCH(TRUE,LEFT(#REF!,NÚCARACT(montadora[SKU Parcial]))=montadora[SKU Parcial],0)
  ),
  ""
)</f>
        <v/>
      </c>
    </row>
    <row r="3762" spans="1:30" customFormat="1" x14ac:dyDescent="0.25">
      <c r="A3762" s="6" t="s">
        <v>6194</v>
      </c>
      <c r="B3762" s="6" t="s">
        <v>6195</v>
      </c>
      <c r="C3762" s="6" t="s">
        <v>5019</v>
      </c>
      <c r="D3762" s="6" t="s">
        <v>138</v>
      </c>
      <c r="E3762" s="6" t="s">
        <v>3629</v>
      </c>
      <c r="F3762" s="6" t="s">
        <v>2030</v>
      </c>
      <c r="G3762" s="6" t="s">
        <v>11228</v>
      </c>
      <c r="H3762" s="19" t="s">
        <v>30</v>
      </c>
      <c r="I3762" s="6" t="s">
        <v>36</v>
      </c>
      <c r="J3762" s="6" t="s">
        <v>2031</v>
      </c>
      <c r="K3762" s="21">
        <v>45799</v>
      </c>
      <c r="L3762" s="19" t="s">
        <v>11229</v>
      </c>
      <c r="M3762" s="25">
        <v>335.8</v>
      </c>
      <c r="N3762" s="19">
        <v>1</v>
      </c>
      <c r="O3762" s="25">
        <v>335.8</v>
      </c>
      <c r="P3762" s="25">
        <v>141.6</v>
      </c>
      <c r="Q3762" s="25">
        <v>11.32</v>
      </c>
      <c r="R3762" s="25">
        <v>38.619999999999997</v>
      </c>
      <c r="S3762" s="25">
        <v>0</v>
      </c>
      <c r="T3762" s="25">
        <v>24.95</v>
      </c>
      <c r="U3762" s="25">
        <v>119.31</v>
      </c>
      <c r="V3762" s="23">
        <v>0</v>
      </c>
      <c r="W3762" s="6" t="s">
        <v>34</v>
      </c>
      <c r="X3762" s="5">
        <v>112508785500</v>
      </c>
      <c r="Y3762" s="5">
        <v>44903124134</v>
      </c>
      <c r="Z3762" s="5" t="s">
        <v>7980</v>
      </c>
      <c r="AA3762" s="5" t="str">
        <f>VLOOKUP(J3762, sku!B:C, 2, FALSE)</f>
        <v>Fogareiro 2 Bocas</v>
      </c>
      <c r="AB3762" s="3" t="str">
        <f>VLOOKUP(J3762, sku!B:BM, 64, FALSE)</f>
        <v>Importação</v>
      </c>
      <c r="AC3762" s="3" t="str">
        <f>LEFT(pedidos[[#This Row],[SKU]],3)</f>
        <v>1FO</v>
      </c>
      <c r="AD3762" s="36" t="str" cm="1">
        <f t="array" aca="1" ref="AD3762" ca="1">IFERROR(
  INDEX(
    montadora[Montadora],
    MATCH(TRUE,LEFT(#REF!,NÚCARACT(montadora[SKU Parcial]))=montadora[SKU Parcial],0)
  ),
  ""
)</f>
        <v/>
      </c>
    </row>
    <row r="3763" spans="1:30" x14ac:dyDescent="0.25">
      <c r="A3763" s="42" t="s">
        <v>9177</v>
      </c>
      <c r="B3763" s="42"/>
      <c r="C3763" s="42"/>
      <c r="D3763" s="42"/>
      <c r="E3763" s="42">
        <v>23997363931</v>
      </c>
      <c r="F3763" s="42" t="s">
        <v>8415</v>
      </c>
      <c r="G3763" s="42" t="s">
        <v>11227</v>
      </c>
      <c r="H3763" s="19"/>
      <c r="I3763" s="42"/>
      <c r="J3763" s="42" t="s">
        <v>2031</v>
      </c>
      <c r="K3763" s="21">
        <v>45792</v>
      </c>
      <c r="L3763" s="19" t="s">
        <v>8443</v>
      </c>
      <c r="M3763" s="44">
        <v>358.8</v>
      </c>
      <c r="N3763" s="19">
        <v>1</v>
      </c>
      <c r="O3763" s="44">
        <v>-14.48</v>
      </c>
      <c r="P3763" s="44">
        <v>141.6</v>
      </c>
      <c r="Q3763" s="44">
        <v>27.3</v>
      </c>
      <c r="R3763" s="44">
        <v>0</v>
      </c>
      <c r="S3763" s="44">
        <v>0</v>
      </c>
      <c r="T3763" s="44">
        <v>-14.48</v>
      </c>
      <c r="U3763" s="44">
        <v>-183.38</v>
      </c>
      <c r="V3763" s="23">
        <v>-0.5111</v>
      </c>
      <c r="W3763" s="42" t="s">
        <v>34</v>
      </c>
      <c r="X3763" s="43"/>
      <c r="Y3763" s="43"/>
      <c r="Z3763" s="43" t="s">
        <v>8442</v>
      </c>
      <c r="AA3763" s="43" t="str">
        <f>VLOOKUP(J3763, sku!B:C, 2, FALSE)</f>
        <v>Fogareiro 2 Bocas</v>
      </c>
      <c r="AB3763" s="45" t="str">
        <f>VLOOKUP(J3763, sku!B:BM, 64, FALSE)</f>
        <v>Importação</v>
      </c>
      <c r="AC3763" s="45" t="str">
        <f>LEFT(pedidos[[#This Row],[SKU]],3)</f>
        <v>1FO</v>
      </c>
      <c r="AD3763" s="37" t="str" cm="1">
        <f t="array" aca="1" ref="AD3763" ca="1">IFERROR(
  INDEX(
    montadora[Montadora],
    MATCH(TRUE,LEFT(#REF!,NÚCARACT(montadora[SKU Parcial]))=montadora[SKU Parcial],0)
  ),
  ""
)</f>
        <v/>
      </c>
    </row>
    <row r="3764" spans="1:30" customFormat="1" x14ac:dyDescent="0.25">
      <c r="A3764" s="1" t="s">
        <v>5983</v>
      </c>
      <c r="B3764" s="1" t="s">
        <v>5984</v>
      </c>
      <c r="C3764" s="1" t="s">
        <v>1865</v>
      </c>
      <c r="D3764" s="1" t="s">
        <v>27</v>
      </c>
      <c r="E3764" s="1" t="s">
        <v>1599</v>
      </c>
      <c r="F3764" s="1" t="s">
        <v>1428</v>
      </c>
      <c r="G3764" s="6" t="s">
        <v>11227</v>
      </c>
      <c r="H3764" s="20" t="s">
        <v>47</v>
      </c>
      <c r="I3764" s="1" t="s">
        <v>36</v>
      </c>
      <c r="J3764" s="1" t="s">
        <v>308</v>
      </c>
      <c r="K3764" s="22">
        <v>45799</v>
      </c>
      <c r="L3764" s="16" t="s">
        <v>11229</v>
      </c>
      <c r="M3764" s="26">
        <v>388.8</v>
      </c>
      <c r="N3764" s="20">
        <v>1</v>
      </c>
      <c r="O3764" s="26">
        <v>388.8</v>
      </c>
      <c r="P3764" s="26">
        <v>145</v>
      </c>
      <c r="Q3764" s="26">
        <v>29.59</v>
      </c>
      <c r="R3764" s="26">
        <v>66.099999999999994</v>
      </c>
      <c r="S3764" s="26">
        <v>0</v>
      </c>
      <c r="T3764" s="26">
        <v>0</v>
      </c>
      <c r="U3764" s="26">
        <v>148.11000000000001</v>
      </c>
      <c r="V3764" s="24">
        <v>0.38090000000000002</v>
      </c>
      <c r="W3764" s="1" t="s">
        <v>34</v>
      </c>
      <c r="X3764" s="3"/>
      <c r="Y3764" s="3"/>
      <c r="Z3764" s="5" t="s">
        <v>7980</v>
      </c>
      <c r="AA3764" s="5" t="str">
        <f>VLOOKUP(J3764, sku!B:C, 2, FALSE)</f>
        <v>Travessa Fiat - Way - - - Uno Way - 2011 A 2021 - Prata</v>
      </c>
      <c r="AB3764" s="3" t="str">
        <f>VLOOKUP(J3764, sku!B:BM, 64, FALSE)</f>
        <v>Fabricação</v>
      </c>
      <c r="AC3764" s="3" t="str">
        <f>LEFT(pedidos[[#This Row],[SKU]],3)</f>
        <v>XFI</v>
      </c>
      <c r="AD3764" s="36" t="str" cm="1">
        <f t="array" aca="1" ref="AD3764" ca="1">IFERROR(
    INDEX(
        montadora[Montadora],
        MATCH(
            MAX(
                IF(ISNUMBER(FIND(montadora[SKU Parcial], J2122)),
                   NÚCARACT(montadora[SKU Parcial])
                )
            ),
            NÚCARACT(montadora[SKU Parcial]),
            0
        )
    ),
    ""
)</f>
        <v/>
      </c>
    </row>
    <row r="3765" spans="1:30" x14ac:dyDescent="0.25">
      <c r="A3765" s="42" t="s">
        <v>10200</v>
      </c>
      <c r="B3765" s="42"/>
      <c r="C3765" s="42"/>
      <c r="D3765" s="42"/>
      <c r="E3765" s="42">
        <v>23098159388</v>
      </c>
      <c r="F3765" s="42" t="s">
        <v>8416</v>
      </c>
      <c r="G3765" s="42" t="s">
        <v>11228</v>
      </c>
      <c r="H3765" s="19"/>
      <c r="I3765" s="42"/>
      <c r="J3765" s="42" t="s">
        <v>267</v>
      </c>
      <c r="K3765" s="21">
        <v>45837</v>
      </c>
      <c r="L3765" s="19" t="s">
        <v>8443</v>
      </c>
      <c r="M3765" s="44">
        <v>388.8</v>
      </c>
      <c r="N3765" s="19">
        <v>1</v>
      </c>
      <c r="O3765" s="44">
        <v>388.8</v>
      </c>
      <c r="P3765" s="44">
        <v>145</v>
      </c>
      <c r="Q3765" s="44">
        <v>14.46</v>
      </c>
      <c r="R3765" s="44">
        <v>81.760000000000005</v>
      </c>
      <c r="S3765" s="44">
        <v>0</v>
      </c>
      <c r="T3765" s="44">
        <v>0</v>
      </c>
      <c r="U3765" s="44">
        <v>147.58000000000001</v>
      </c>
      <c r="V3765" s="23">
        <v>0.37959999999999999</v>
      </c>
      <c r="W3765" s="42" t="s">
        <v>34</v>
      </c>
      <c r="X3765" s="43"/>
      <c r="Y3765" s="43"/>
      <c r="Z3765" s="43" t="s">
        <v>8442</v>
      </c>
      <c r="AA3765" s="43" t="str">
        <f>VLOOKUP(J3765, sku!B:C, 2, FALSE)</f>
        <v>Travessa Fiat - Way - - - Uno Way - 2011 A 2021 - Preto</v>
      </c>
      <c r="AB3765" s="45" t="str">
        <f>VLOOKUP(J3765, sku!B:BM, 64, FALSE)</f>
        <v>Fabricação</v>
      </c>
      <c r="AC3765" s="45" t="str">
        <f>LEFT(pedidos[[#This Row],[SKU]],3)</f>
        <v>XFI</v>
      </c>
      <c r="AD3765" s="36" t="str" cm="1">
        <f t="array" aca="1" ref="AD3765" ca="1">IFERROR(
    INDEX(
        montadora[Montadora],
        MATCH(
            MAX(
                IF(ISNUMBER(FIND(montadora[SKU Parcial], J2123)),
                   NÚCARACT(montadora[SKU Parcial])
                )
            ),
            NÚCARACT(montadora[SKU Parcial]),
            0
        )
    ),
    ""
)</f>
        <v/>
      </c>
    </row>
    <row r="3766" spans="1:30" x14ac:dyDescent="0.25">
      <c r="A3766" s="42" t="s">
        <v>10214</v>
      </c>
      <c r="B3766" s="42"/>
      <c r="C3766" s="42"/>
      <c r="D3766" s="42"/>
      <c r="E3766" s="42">
        <v>23098159388</v>
      </c>
      <c r="F3766" s="42" t="s">
        <v>8416</v>
      </c>
      <c r="G3766" s="42" t="s">
        <v>11228</v>
      </c>
      <c r="H3766" s="19"/>
      <c r="I3766" s="42"/>
      <c r="J3766" s="42" t="s">
        <v>267</v>
      </c>
      <c r="K3766" s="21">
        <v>45836</v>
      </c>
      <c r="L3766" s="19" t="s">
        <v>8443</v>
      </c>
      <c r="M3766" s="44">
        <v>388.8</v>
      </c>
      <c r="N3766" s="19">
        <v>1</v>
      </c>
      <c r="O3766" s="44">
        <v>388.8</v>
      </c>
      <c r="P3766" s="44">
        <v>145</v>
      </c>
      <c r="Q3766" s="44">
        <v>14.46</v>
      </c>
      <c r="R3766" s="44">
        <v>81.760000000000005</v>
      </c>
      <c r="S3766" s="44">
        <v>0</v>
      </c>
      <c r="T3766" s="44">
        <v>0</v>
      </c>
      <c r="U3766" s="44">
        <v>147.58000000000001</v>
      </c>
      <c r="V3766" s="23">
        <v>0.37959999999999999</v>
      </c>
      <c r="W3766" s="42" t="s">
        <v>34</v>
      </c>
      <c r="X3766" s="43"/>
      <c r="Y3766" s="43"/>
      <c r="Z3766" s="43" t="s">
        <v>8442</v>
      </c>
      <c r="AA3766" s="43" t="str">
        <f>VLOOKUP(J3766, sku!B:C, 2, FALSE)</f>
        <v>Travessa Fiat - Way - - - Uno Way - 2011 A 2021 - Preto</v>
      </c>
      <c r="AB3766" s="45" t="str">
        <f>VLOOKUP(J3766, sku!B:BM, 64, FALSE)</f>
        <v>Fabricação</v>
      </c>
      <c r="AC3766" s="45" t="str">
        <f>LEFT(pedidos[[#This Row],[SKU]],3)</f>
        <v>XFI</v>
      </c>
      <c r="AD3766" s="36" t="str" cm="1">
        <f t="array" aca="1" ref="AD3766" ca="1">IFERROR(
    INDEX(
        montadora[Montadora],
        MATCH(
            MAX(
                IF(ISNUMBER(FIND(montadora[SKU Parcial], J2124)),
                   NÚCARACT(montadora[SKU Parcial])
                )
            ),
            NÚCARACT(montadora[SKU Parcial]),
            0
        )
    ),
    ""
)</f>
        <v/>
      </c>
    </row>
    <row r="3767" spans="1:30" x14ac:dyDescent="0.25">
      <c r="A3767" s="42" t="s">
        <v>10218</v>
      </c>
      <c r="B3767" s="42"/>
      <c r="C3767" s="42"/>
      <c r="D3767" s="42"/>
      <c r="E3767" s="42">
        <v>23098159388</v>
      </c>
      <c r="F3767" s="42" t="s">
        <v>8416</v>
      </c>
      <c r="G3767" s="42" t="s">
        <v>11228</v>
      </c>
      <c r="H3767" s="19"/>
      <c r="I3767" s="42"/>
      <c r="J3767" s="42" t="s">
        <v>308</v>
      </c>
      <c r="K3767" s="21">
        <v>45835</v>
      </c>
      <c r="L3767" s="19" t="s">
        <v>8443</v>
      </c>
      <c r="M3767" s="44">
        <v>388.8</v>
      </c>
      <c r="N3767" s="19">
        <v>1</v>
      </c>
      <c r="O3767" s="44">
        <v>388.8</v>
      </c>
      <c r="P3767" s="44">
        <v>145</v>
      </c>
      <c r="Q3767" s="44">
        <v>14.46</v>
      </c>
      <c r="R3767" s="44">
        <v>81.760000000000005</v>
      </c>
      <c r="S3767" s="44">
        <v>0</v>
      </c>
      <c r="T3767" s="44">
        <v>0</v>
      </c>
      <c r="U3767" s="44">
        <v>147.58000000000001</v>
      </c>
      <c r="V3767" s="23">
        <v>0.37959999999999999</v>
      </c>
      <c r="W3767" s="42" t="s">
        <v>34</v>
      </c>
      <c r="X3767" s="43"/>
      <c r="Y3767" s="43"/>
      <c r="Z3767" s="43" t="s">
        <v>8442</v>
      </c>
      <c r="AA3767" s="43" t="str">
        <f>VLOOKUP(J3767, sku!B:C, 2, FALSE)</f>
        <v>Travessa Fiat - Way - - - Uno Way - 2011 A 2021 - Prata</v>
      </c>
      <c r="AB3767" s="45" t="str">
        <f>VLOOKUP(J3767, sku!B:BM, 64, FALSE)</f>
        <v>Fabricação</v>
      </c>
      <c r="AC3767" s="45" t="str">
        <f>LEFT(pedidos[[#This Row],[SKU]],3)</f>
        <v>XFI</v>
      </c>
      <c r="AD3767" s="36" t="str" cm="1">
        <f t="array" aca="1" ref="AD3767" ca="1">IFERROR(
    INDEX(
        montadora[Montadora],
        MATCH(
            MAX(
                IF(ISNUMBER(FIND(montadora[SKU Parcial], J2125)),
                   NÚCARACT(montadora[SKU Parcial])
                )
            ),
            NÚCARACT(montadora[SKU Parcial]),
            0
        )
    ),
    ""
)</f>
        <v/>
      </c>
    </row>
    <row r="3768" spans="1:30" x14ac:dyDescent="0.25">
      <c r="A3768" s="42" t="s">
        <v>10603</v>
      </c>
      <c r="B3768" s="42"/>
      <c r="C3768" s="42"/>
      <c r="D3768" s="42"/>
      <c r="E3768" s="42">
        <v>23098159388</v>
      </c>
      <c r="F3768" s="42" t="s">
        <v>8416</v>
      </c>
      <c r="G3768" s="42" t="s">
        <v>11228</v>
      </c>
      <c r="H3768" s="19"/>
      <c r="I3768" s="42"/>
      <c r="J3768" s="42" t="s">
        <v>267</v>
      </c>
      <c r="K3768" s="21">
        <v>45815</v>
      </c>
      <c r="L3768" s="19" t="s">
        <v>8443</v>
      </c>
      <c r="M3768" s="44">
        <v>388.8</v>
      </c>
      <c r="N3768" s="19">
        <v>1</v>
      </c>
      <c r="O3768" s="44">
        <v>388.8</v>
      </c>
      <c r="P3768" s="44">
        <v>145</v>
      </c>
      <c r="Q3768" s="44">
        <v>14.46</v>
      </c>
      <c r="R3768" s="44">
        <v>81.760000000000005</v>
      </c>
      <c r="S3768" s="44">
        <v>0</v>
      </c>
      <c r="T3768" s="44">
        <v>0</v>
      </c>
      <c r="U3768" s="44">
        <v>147.58000000000001</v>
      </c>
      <c r="V3768" s="23">
        <v>0.37959999999999999</v>
      </c>
      <c r="W3768" s="42" t="s">
        <v>34</v>
      </c>
      <c r="X3768" s="43"/>
      <c r="Y3768" s="43"/>
      <c r="Z3768" s="43" t="s">
        <v>8442</v>
      </c>
      <c r="AA3768" s="43" t="str">
        <f>VLOOKUP(J3768, sku!B:C, 2, FALSE)</f>
        <v>Travessa Fiat - Way - - - Uno Way - 2011 A 2021 - Preto</v>
      </c>
      <c r="AB3768" s="45" t="str">
        <f>VLOOKUP(J3768, sku!B:BM, 64, FALSE)</f>
        <v>Fabricação</v>
      </c>
      <c r="AC3768" s="45" t="str">
        <f>LEFT(pedidos[[#This Row],[SKU]],3)</f>
        <v>XFI</v>
      </c>
      <c r="AD3768" s="36" t="str" cm="1">
        <f t="array" aca="1" ref="AD3768" ca="1">IFERROR(
    INDEX(
        montadora[Montadora],
        MATCH(
            MAX(
                IF(ISNUMBER(FIND(montadora[SKU Parcial], J2126)),
                   NÚCARACT(montadora[SKU Parcial])
                )
            ),
            NÚCARACT(montadora[SKU Parcial]),
            0
        )
    ),
    ""
)</f>
        <v/>
      </c>
    </row>
    <row r="3769" spans="1:30" x14ac:dyDescent="0.25">
      <c r="A3769" s="42" t="s">
        <v>10610</v>
      </c>
      <c r="B3769" s="42"/>
      <c r="C3769" s="42"/>
      <c r="D3769" s="42"/>
      <c r="E3769" s="42">
        <v>23098159388</v>
      </c>
      <c r="F3769" s="42" t="s">
        <v>8416</v>
      </c>
      <c r="G3769" s="42" t="s">
        <v>11228</v>
      </c>
      <c r="H3769" s="19"/>
      <c r="I3769" s="42"/>
      <c r="J3769" s="42" t="s">
        <v>267</v>
      </c>
      <c r="K3769" s="21">
        <v>45814</v>
      </c>
      <c r="L3769" s="19" t="s">
        <v>8443</v>
      </c>
      <c r="M3769" s="44">
        <v>388.8</v>
      </c>
      <c r="N3769" s="19">
        <v>1</v>
      </c>
      <c r="O3769" s="44">
        <v>388.8</v>
      </c>
      <c r="P3769" s="44">
        <v>145</v>
      </c>
      <c r="Q3769" s="44">
        <v>14.46</v>
      </c>
      <c r="R3769" s="44">
        <v>81.760000000000005</v>
      </c>
      <c r="S3769" s="44">
        <v>0</v>
      </c>
      <c r="T3769" s="44">
        <v>0</v>
      </c>
      <c r="U3769" s="44">
        <v>147.58000000000001</v>
      </c>
      <c r="V3769" s="23">
        <v>0.37959999999999999</v>
      </c>
      <c r="W3769" s="42" t="s">
        <v>34</v>
      </c>
      <c r="X3769" s="43"/>
      <c r="Y3769" s="43"/>
      <c r="Z3769" s="43" t="s">
        <v>8442</v>
      </c>
      <c r="AA3769" s="43" t="str">
        <f>VLOOKUP(J3769, sku!B:C, 2, FALSE)</f>
        <v>Travessa Fiat - Way - - - Uno Way - 2011 A 2021 - Preto</v>
      </c>
      <c r="AB3769" s="45" t="str">
        <f>VLOOKUP(J3769, sku!B:BM, 64, FALSE)</f>
        <v>Fabricação</v>
      </c>
      <c r="AC3769" s="45" t="str">
        <f>LEFT(pedidos[[#This Row],[SKU]],3)</f>
        <v>XFI</v>
      </c>
      <c r="AD3769" s="36" t="str" cm="1">
        <f t="array" aca="1" ref="AD3769" ca="1">IFERROR(
    INDEX(
        montadora[Montadora],
        MATCH(
            MAX(
                IF(ISNUMBER(FIND(montadora[SKU Parcial], J2127)),
                   NÚCARACT(montadora[SKU Parcial])
                )
            ),
            NÚCARACT(montadora[SKU Parcial]),
            0
        )
    ),
    ""
)</f>
        <v/>
      </c>
    </row>
    <row r="3770" spans="1:30" x14ac:dyDescent="0.25">
      <c r="A3770" s="42" t="s">
        <v>10627</v>
      </c>
      <c r="B3770" s="42"/>
      <c r="C3770" s="42"/>
      <c r="D3770" s="42"/>
      <c r="E3770" s="42">
        <v>23098159388</v>
      </c>
      <c r="F3770" s="42" t="s">
        <v>8416</v>
      </c>
      <c r="G3770" s="42" t="s">
        <v>11228</v>
      </c>
      <c r="H3770" s="19"/>
      <c r="I3770" s="42"/>
      <c r="J3770" s="42" t="s">
        <v>298</v>
      </c>
      <c r="K3770" s="21">
        <v>45813</v>
      </c>
      <c r="L3770" s="19" t="s">
        <v>8443</v>
      </c>
      <c r="M3770" s="44">
        <v>388.8</v>
      </c>
      <c r="N3770" s="19">
        <v>1</v>
      </c>
      <c r="O3770" s="44">
        <v>388.8</v>
      </c>
      <c r="P3770" s="44">
        <v>145</v>
      </c>
      <c r="Q3770" s="44">
        <v>14.46</v>
      </c>
      <c r="R3770" s="44">
        <v>81.760000000000005</v>
      </c>
      <c r="S3770" s="44">
        <v>0</v>
      </c>
      <c r="T3770" s="44">
        <v>0</v>
      </c>
      <c r="U3770" s="44">
        <v>147.58000000000001</v>
      </c>
      <c r="V3770" s="23">
        <v>0.37959999999999999</v>
      </c>
      <c r="W3770" s="42" t="s">
        <v>34</v>
      </c>
      <c r="X3770" s="43"/>
      <c r="Y3770" s="43"/>
      <c r="Z3770" s="43" t="s">
        <v>8442</v>
      </c>
      <c r="AA3770" s="43" t="str">
        <f>VLOOKUP(J3770, sku!B:C, 2, FALSE)</f>
        <v>Travessa Fiat - Way - - - Uno Way - 2011 A 2021 - Grafite</v>
      </c>
      <c r="AB3770" s="45" t="str">
        <f>VLOOKUP(J3770, sku!B:BM, 64, FALSE)</f>
        <v>Fabricação</v>
      </c>
      <c r="AC3770" s="45" t="str">
        <f>LEFT(pedidos[[#This Row],[SKU]],3)</f>
        <v>XFI</v>
      </c>
      <c r="AD3770" s="36" t="str" cm="1">
        <f t="array" aca="1" ref="AD3770" ca="1">IFERROR(
    INDEX(
        montadora[Montadora],
        MATCH(
            MAX(
                IF(ISNUMBER(FIND(montadora[SKU Parcial], J2128)),
                   NÚCARACT(montadora[SKU Parcial])
                )
            ),
            NÚCARACT(montadora[SKU Parcial]),
            0
        )
    ),
    ""
)</f>
        <v/>
      </c>
    </row>
    <row r="3771" spans="1:30" customFormat="1" x14ac:dyDescent="0.25">
      <c r="A3771" s="1" t="s">
        <v>5989</v>
      </c>
      <c r="B3771" s="1" t="s">
        <v>5990</v>
      </c>
      <c r="C3771" s="1" t="s">
        <v>342</v>
      </c>
      <c r="D3771" s="1" t="s">
        <v>617</v>
      </c>
      <c r="E3771" s="1" t="s">
        <v>5991</v>
      </c>
      <c r="F3771" s="1" t="s">
        <v>294</v>
      </c>
      <c r="G3771" s="6" t="s">
        <v>11227</v>
      </c>
      <c r="H3771" s="20" t="s">
        <v>30</v>
      </c>
      <c r="I3771" s="1" t="s">
        <v>36</v>
      </c>
      <c r="J3771" s="1" t="s">
        <v>267</v>
      </c>
      <c r="K3771" s="22">
        <v>45806</v>
      </c>
      <c r="L3771" s="16" t="s">
        <v>11229</v>
      </c>
      <c r="M3771" s="26">
        <v>398</v>
      </c>
      <c r="N3771" s="20">
        <v>1</v>
      </c>
      <c r="O3771" s="26">
        <v>398</v>
      </c>
      <c r="P3771" s="26">
        <v>145</v>
      </c>
      <c r="Q3771" s="26">
        <v>30.29</v>
      </c>
      <c r="R3771" s="26">
        <v>47.76</v>
      </c>
      <c r="S3771" s="26">
        <v>0</v>
      </c>
      <c r="T3771" s="26">
        <v>24.95</v>
      </c>
      <c r="U3771" s="26">
        <v>150</v>
      </c>
      <c r="V3771" s="24">
        <v>0.37690000000000001</v>
      </c>
      <c r="W3771" s="1" t="s">
        <v>34</v>
      </c>
      <c r="X3771" s="3"/>
      <c r="Y3771" s="3"/>
      <c r="Z3771" s="5" t="s">
        <v>7980</v>
      </c>
      <c r="AA3771" s="5" t="str">
        <f>VLOOKUP(J3771, sku!B:C, 2, FALSE)</f>
        <v>Travessa Fiat - Way - - - Uno Way - 2011 A 2021 - Preto</v>
      </c>
      <c r="AB3771" s="3" t="str">
        <f>VLOOKUP(J3771, sku!B:BM, 64, FALSE)</f>
        <v>Fabricação</v>
      </c>
      <c r="AC3771" s="3" t="str">
        <f>LEFT(pedidos[[#This Row],[SKU]],3)</f>
        <v>XFI</v>
      </c>
      <c r="AD3771" s="36" t="str" cm="1">
        <f t="array" aca="1" ref="AD3771" ca="1">IFERROR(
    INDEX(
        montadora[Montadora],
        MATCH(
            MAX(
                IF(ISNUMBER(FIND(montadora[SKU Parcial], J2131)),
                   NÚCARACT(montadora[SKU Parcial])
                )
            ),
            NÚCARACT(montadora[SKU Parcial]),
            0
        )
    ),
    ""
)</f>
        <v/>
      </c>
    </row>
    <row r="3772" spans="1:30" customFormat="1" x14ac:dyDescent="0.25">
      <c r="A3772" s="1" t="s">
        <v>6239</v>
      </c>
      <c r="B3772" s="1" t="s">
        <v>6240</v>
      </c>
      <c r="C3772" s="1" t="s">
        <v>6241</v>
      </c>
      <c r="D3772" s="1" t="s">
        <v>27</v>
      </c>
      <c r="E3772" s="1" t="s">
        <v>1427</v>
      </c>
      <c r="F3772" s="1" t="s">
        <v>1428</v>
      </c>
      <c r="G3772" s="6" t="s">
        <v>11227</v>
      </c>
      <c r="H3772" s="20" t="s">
        <v>47</v>
      </c>
      <c r="I3772" s="1" t="s">
        <v>36</v>
      </c>
      <c r="J3772" s="1" t="s">
        <v>267</v>
      </c>
      <c r="K3772" s="22">
        <v>45791</v>
      </c>
      <c r="L3772" s="20" t="s">
        <v>33</v>
      </c>
      <c r="M3772" s="26">
        <v>389.8</v>
      </c>
      <c r="N3772" s="20">
        <v>1</v>
      </c>
      <c r="O3772" s="26">
        <v>391.39</v>
      </c>
      <c r="P3772" s="26">
        <v>145</v>
      </c>
      <c r="Q3772" s="26">
        <v>0</v>
      </c>
      <c r="R3772" s="26">
        <v>66.27</v>
      </c>
      <c r="S3772" s="26">
        <v>1.59</v>
      </c>
      <c r="T3772" s="26">
        <v>14.31</v>
      </c>
      <c r="U3772" s="26">
        <v>134.56</v>
      </c>
      <c r="V3772" s="24">
        <v>0.34520000000000001</v>
      </c>
      <c r="W3772" s="1" t="s">
        <v>34</v>
      </c>
      <c r="X3772" s="3"/>
      <c r="Y3772" s="3"/>
      <c r="Z3772" s="5" t="s">
        <v>7980</v>
      </c>
      <c r="AA3772" s="5" t="str">
        <f>VLOOKUP(J3772, sku!B:C, 2, FALSE)</f>
        <v>Travessa Fiat - Way - - - Uno Way - 2011 A 2021 - Preto</v>
      </c>
      <c r="AB3772" s="3" t="str">
        <f>VLOOKUP(J3772, sku!B:BM, 64, FALSE)</f>
        <v>Fabricação</v>
      </c>
      <c r="AC3772" s="3" t="str">
        <f>LEFT(pedidos[[#This Row],[SKU]],3)</f>
        <v>XFI</v>
      </c>
      <c r="AD3772" s="36" t="str" cm="1">
        <f t="array" aca="1" ref="AD3772" ca="1">IFERROR(
    INDEX(
        montadora[Montadora],
        MATCH(
            MAX(
                IF(ISNUMBER(FIND(montadora[SKU Parcial], J2132)),
                   NÚCARACT(montadora[SKU Parcial])
                )
            ),
            NÚCARACT(montadora[SKU Parcial]),
            0
        )
    ),
    ""
)</f>
        <v/>
      </c>
    </row>
    <row r="3773" spans="1:30" customFormat="1" x14ac:dyDescent="0.25">
      <c r="A3773" s="1" t="s">
        <v>6242</v>
      </c>
      <c r="B3773" s="1" t="s">
        <v>6243</v>
      </c>
      <c r="C3773" s="1" t="s">
        <v>6244</v>
      </c>
      <c r="D3773" s="1" t="s">
        <v>27</v>
      </c>
      <c r="E3773" s="1" t="s">
        <v>1599</v>
      </c>
      <c r="F3773" s="1" t="s">
        <v>1428</v>
      </c>
      <c r="G3773" s="6" t="s">
        <v>11227</v>
      </c>
      <c r="H3773" s="20" t="s">
        <v>47</v>
      </c>
      <c r="I3773" s="1" t="s">
        <v>31</v>
      </c>
      <c r="J3773" s="1" t="s">
        <v>267</v>
      </c>
      <c r="K3773" s="22">
        <v>45788</v>
      </c>
      <c r="L3773" s="20" t="s">
        <v>33</v>
      </c>
      <c r="M3773" s="26">
        <v>388.8</v>
      </c>
      <c r="N3773" s="20">
        <v>1</v>
      </c>
      <c r="O3773" s="26">
        <v>390.39</v>
      </c>
      <c r="P3773" s="26">
        <v>145</v>
      </c>
      <c r="Q3773" s="26">
        <v>0</v>
      </c>
      <c r="R3773" s="26">
        <v>66.099999999999994</v>
      </c>
      <c r="S3773" s="26">
        <v>1.59</v>
      </c>
      <c r="T3773" s="26">
        <v>14.31</v>
      </c>
      <c r="U3773" s="26">
        <v>133.80000000000001</v>
      </c>
      <c r="V3773" s="24">
        <v>0.34410000000000002</v>
      </c>
      <c r="W3773" s="1" t="s">
        <v>34</v>
      </c>
      <c r="X3773" s="3"/>
      <c r="Y3773" s="3"/>
      <c r="Z3773" s="5" t="s">
        <v>7980</v>
      </c>
      <c r="AA3773" s="5" t="str">
        <f>VLOOKUP(J3773, sku!B:C, 2, FALSE)</f>
        <v>Travessa Fiat - Way - - - Uno Way - 2011 A 2021 - Preto</v>
      </c>
      <c r="AB3773" s="3" t="str">
        <f>VLOOKUP(J3773, sku!B:BM, 64, FALSE)</f>
        <v>Fabricação</v>
      </c>
      <c r="AC3773" s="3" t="str">
        <f>LEFT(pedidos[[#This Row],[SKU]],3)</f>
        <v>XFI</v>
      </c>
      <c r="AD3773" s="36" t="str" cm="1">
        <f t="array" aca="1" ref="AD3773" ca="1">IFERROR(
    INDEX(
        montadora[Montadora],
        MATCH(
            MAX(
                IF(ISNUMBER(FIND(montadora[SKU Parcial], J2133)),
                   NÚCARACT(montadora[SKU Parcial])
                )
            ),
            NÚCARACT(montadora[SKU Parcial]),
            0
        )
    ),
    ""
)</f>
        <v/>
      </c>
    </row>
    <row r="3774" spans="1:30" customFormat="1" x14ac:dyDescent="0.25">
      <c r="A3774" s="1" t="s">
        <v>6245</v>
      </c>
      <c r="B3774" s="1" t="s">
        <v>6246</v>
      </c>
      <c r="C3774" s="1" t="s">
        <v>6247</v>
      </c>
      <c r="D3774" s="1" t="s">
        <v>27</v>
      </c>
      <c r="E3774" s="1" t="s">
        <v>1478</v>
      </c>
      <c r="F3774" s="1" t="s">
        <v>266</v>
      </c>
      <c r="G3774" s="6" t="s">
        <v>11227</v>
      </c>
      <c r="H3774" s="20" t="s">
        <v>47</v>
      </c>
      <c r="I3774" s="1" t="s">
        <v>36</v>
      </c>
      <c r="J3774" s="1" t="s">
        <v>308</v>
      </c>
      <c r="K3774" s="22">
        <v>45791</v>
      </c>
      <c r="L3774" s="20" t="s">
        <v>33</v>
      </c>
      <c r="M3774" s="26">
        <v>388.8</v>
      </c>
      <c r="N3774" s="20">
        <v>1</v>
      </c>
      <c r="O3774" s="26">
        <v>390.39</v>
      </c>
      <c r="P3774" s="26">
        <v>145</v>
      </c>
      <c r="Q3774" s="26">
        <v>0</v>
      </c>
      <c r="R3774" s="26">
        <v>66.099999999999994</v>
      </c>
      <c r="S3774" s="26">
        <v>1.59</v>
      </c>
      <c r="T3774" s="26">
        <v>14.31</v>
      </c>
      <c r="U3774" s="26">
        <v>133.80000000000001</v>
      </c>
      <c r="V3774" s="24">
        <v>0.34410000000000002</v>
      </c>
      <c r="W3774" s="1" t="s">
        <v>34</v>
      </c>
      <c r="X3774" s="3"/>
      <c r="Y3774" s="3"/>
      <c r="Z3774" s="5" t="s">
        <v>7980</v>
      </c>
      <c r="AA3774" s="5" t="str">
        <f>VLOOKUP(J3774, sku!B:C, 2, FALSE)</f>
        <v>Travessa Fiat - Way - - - Uno Way - 2011 A 2021 - Prata</v>
      </c>
      <c r="AB3774" s="3" t="str">
        <f>VLOOKUP(J3774, sku!B:BM, 64, FALSE)</f>
        <v>Fabricação</v>
      </c>
      <c r="AC3774" s="3" t="str">
        <f>LEFT(pedidos[[#This Row],[SKU]],3)</f>
        <v>XFI</v>
      </c>
      <c r="AD3774" s="36" t="str" cm="1">
        <f t="array" aca="1" ref="AD3774" ca="1">IFERROR(
    INDEX(
        montadora[Montadora],
        MATCH(
            MAX(
                IF(ISNUMBER(FIND(montadora[SKU Parcial], J2134)),
                   NÚCARACT(montadora[SKU Parcial])
                )
            ),
            NÚCARACT(montadora[SKU Parcial]),
            0
        )
    ),
    ""
)</f>
        <v/>
      </c>
    </row>
    <row r="3775" spans="1:30" customFormat="1" x14ac:dyDescent="0.25">
      <c r="A3775" s="1" t="s">
        <v>3905</v>
      </c>
      <c r="B3775" s="1" t="s">
        <v>3906</v>
      </c>
      <c r="C3775" s="1" t="s">
        <v>3907</v>
      </c>
      <c r="D3775" s="1" t="s">
        <v>27</v>
      </c>
      <c r="E3775" s="1" t="s">
        <v>1010</v>
      </c>
      <c r="F3775" s="1" t="s">
        <v>1011</v>
      </c>
      <c r="G3775" s="6" t="s">
        <v>11227</v>
      </c>
      <c r="H3775" s="20" t="s">
        <v>47</v>
      </c>
      <c r="I3775" s="1" t="s">
        <v>36</v>
      </c>
      <c r="J3775" s="1" t="s">
        <v>267</v>
      </c>
      <c r="K3775" s="22">
        <v>45810</v>
      </c>
      <c r="L3775" s="20" t="s">
        <v>33</v>
      </c>
      <c r="M3775" s="26">
        <v>390.64</v>
      </c>
      <c r="N3775" s="20">
        <v>1</v>
      </c>
      <c r="O3775" s="26">
        <v>392.23</v>
      </c>
      <c r="P3775" s="26">
        <v>145</v>
      </c>
      <c r="Q3775" s="27">
        <v>0</v>
      </c>
      <c r="R3775" s="26">
        <v>66.41</v>
      </c>
      <c r="S3775" s="26">
        <v>1.59</v>
      </c>
      <c r="T3775" s="26">
        <v>14.31</v>
      </c>
      <c r="U3775" s="26">
        <v>132.81</v>
      </c>
      <c r="V3775" s="24">
        <v>0.34</v>
      </c>
      <c r="W3775" s="1" t="s">
        <v>34</v>
      </c>
      <c r="X3775" s="3"/>
      <c r="Y3775" s="3"/>
      <c r="Z3775" s="5" t="s">
        <v>7980</v>
      </c>
      <c r="AA3775" s="5" t="str">
        <f>VLOOKUP(J3775, sku!B:C, 2, FALSE)</f>
        <v>Travessa Fiat - Way - - - Uno Way - 2011 A 2021 - Preto</v>
      </c>
      <c r="AB3775" s="3" t="str">
        <f>VLOOKUP(J3775, sku!B:BM, 64, FALSE)</f>
        <v>Fabricação</v>
      </c>
      <c r="AC3775" s="3" t="str">
        <f>LEFT(pedidos[[#This Row],[SKU]],3)</f>
        <v>XFI</v>
      </c>
      <c r="AD3775" s="36" t="str" cm="1">
        <f t="array" aca="1" ref="AD3775" ca="1">IFERROR(
    INDEX(
        montadora[Montadora],
        MATCH(
            MAX(
                IF(ISNUMBER(FIND(montadora[SKU Parcial], J2135)),
                   NÚCARACT(montadora[SKU Parcial])
                )
            ),
            NÚCARACT(montadora[SKU Parcial]),
            0
        )
    ),
    ""
)</f>
        <v/>
      </c>
    </row>
    <row r="3776" spans="1:30" customFormat="1" x14ac:dyDescent="0.25">
      <c r="A3776" s="1" t="s">
        <v>3908</v>
      </c>
      <c r="B3776" s="1" t="s">
        <v>36</v>
      </c>
      <c r="C3776" s="1" t="s">
        <v>3909</v>
      </c>
      <c r="D3776" s="1" t="s">
        <v>27</v>
      </c>
      <c r="E3776" s="1" t="s">
        <v>1010</v>
      </c>
      <c r="F3776" s="1" t="s">
        <v>1011</v>
      </c>
      <c r="G3776" s="6" t="s">
        <v>11227</v>
      </c>
      <c r="H3776" s="20" t="s">
        <v>47</v>
      </c>
      <c r="I3776" s="1" t="s">
        <v>36</v>
      </c>
      <c r="J3776" s="1" t="s">
        <v>267</v>
      </c>
      <c r="K3776" s="22">
        <v>45811</v>
      </c>
      <c r="L3776" s="20" t="s">
        <v>33</v>
      </c>
      <c r="M3776" s="26">
        <v>390.64</v>
      </c>
      <c r="N3776" s="20">
        <v>1</v>
      </c>
      <c r="O3776" s="26">
        <v>392.23</v>
      </c>
      <c r="P3776" s="26">
        <v>145</v>
      </c>
      <c r="Q3776" s="27">
        <v>0</v>
      </c>
      <c r="R3776" s="26">
        <v>66.41</v>
      </c>
      <c r="S3776" s="26">
        <v>1.59</v>
      </c>
      <c r="T3776" s="26">
        <v>14.31</v>
      </c>
      <c r="U3776" s="26">
        <v>132.81</v>
      </c>
      <c r="V3776" s="24">
        <v>0.34</v>
      </c>
      <c r="W3776" s="1" t="s">
        <v>34</v>
      </c>
      <c r="X3776" s="3"/>
      <c r="Y3776" s="3"/>
      <c r="Z3776" s="5" t="s">
        <v>7980</v>
      </c>
      <c r="AA3776" s="5" t="str">
        <f>VLOOKUP(J3776, sku!B:C, 2, FALSE)</f>
        <v>Travessa Fiat - Way - - - Uno Way - 2011 A 2021 - Preto</v>
      </c>
      <c r="AB3776" s="3" t="str">
        <f>VLOOKUP(J3776, sku!B:BM, 64, FALSE)</f>
        <v>Fabricação</v>
      </c>
      <c r="AC3776" s="3" t="str">
        <f>LEFT(pedidos[[#This Row],[SKU]],3)</f>
        <v>XFI</v>
      </c>
      <c r="AD3776" s="36" t="str" cm="1">
        <f t="array" aca="1" ref="AD3776" ca="1">IFERROR(
    INDEX(
        montadora[Montadora],
        MATCH(
            MAX(
                IF(ISNUMBER(FIND(montadora[SKU Parcial], J2136)),
                   NÚCARACT(montadora[SKU Parcial])
                )
            ),
            NÚCARACT(montadora[SKU Parcial]),
            0
        )
    ),
    ""
)</f>
        <v/>
      </c>
    </row>
    <row r="3777" spans="1:30" customFormat="1" x14ac:dyDescent="0.25">
      <c r="A3777" s="1" t="s">
        <v>3923</v>
      </c>
      <c r="B3777" s="1" t="s">
        <v>36</v>
      </c>
      <c r="C3777" s="1" t="s">
        <v>3924</v>
      </c>
      <c r="D3777" s="1" t="s">
        <v>27</v>
      </c>
      <c r="E3777" s="1" t="s">
        <v>1427</v>
      </c>
      <c r="F3777" s="1" t="s">
        <v>1428</v>
      </c>
      <c r="G3777" s="6" t="s">
        <v>11227</v>
      </c>
      <c r="H3777" s="20" t="s">
        <v>47</v>
      </c>
      <c r="I3777" s="1" t="s">
        <v>36</v>
      </c>
      <c r="J3777" s="1" t="s">
        <v>267</v>
      </c>
      <c r="K3777" s="22">
        <v>45821</v>
      </c>
      <c r="L3777" s="20" t="s">
        <v>33</v>
      </c>
      <c r="M3777" s="26">
        <v>389.8</v>
      </c>
      <c r="N3777" s="20">
        <v>1</v>
      </c>
      <c r="O3777" s="26">
        <v>391.39</v>
      </c>
      <c r="P3777" s="26">
        <v>145</v>
      </c>
      <c r="Q3777" s="27">
        <v>0</v>
      </c>
      <c r="R3777" s="26">
        <v>66.27</v>
      </c>
      <c r="S3777" s="26">
        <v>1.59</v>
      </c>
      <c r="T3777" s="26">
        <v>14.31</v>
      </c>
      <c r="U3777" s="26">
        <v>132.18</v>
      </c>
      <c r="V3777" s="24">
        <v>0.33910000000000001</v>
      </c>
      <c r="W3777" s="1" t="s">
        <v>34</v>
      </c>
      <c r="X3777" s="3"/>
      <c r="Y3777" s="3"/>
      <c r="Z3777" s="5" t="s">
        <v>7980</v>
      </c>
      <c r="AA3777" s="5" t="str">
        <f>VLOOKUP(J3777, sku!B:C, 2, FALSE)</f>
        <v>Travessa Fiat - Way - - - Uno Way - 2011 A 2021 - Preto</v>
      </c>
      <c r="AB3777" s="3" t="str">
        <f>VLOOKUP(J3777, sku!B:BM, 64, FALSE)</f>
        <v>Fabricação</v>
      </c>
      <c r="AC3777" s="3" t="str">
        <f>LEFT(pedidos[[#This Row],[SKU]],3)</f>
        <v>XFI</v>
      </c>
      <c r="AD3777" s="36" t="str" cm="1">
        <f t="array" aca="1" ref="AD3777" ca="1">IFERROR(
    INDEX(
        montadora[Montadora],
        MATCH(
            MAX(
                IF(ISNUMBER(FIND(montadora[SKU Parcial], J2137)),
                   NÚCARACT(montadora[SKU Parcial])
                )
            ),
            NÚCARACT(montadora[SKU Parcial]),
            0
        )
    ),
    ""
)</f>
        <v/>
      </c>
    </row>
    <row r="3778" spans="1:30" customFormat="1" x14ac:dyDescent="0.25">
      <c r="A3778" s="1" t="s">
        <v>3925</v>
      </c>
      <c r="B3778" s="1" t="s">
        <v>3926</v>
      </c>
      <c r="C3778" s="1" t="s">
        <v>3927</v>
      </c>
      <c r="D3778" s="1" t="s">
        <v>27</v>
      </c>
      <c r="E3778" s="1" t="s">
        <v>1427</v>
      </c>
      <c r="F3778" s="1" t="s">
        <v>1428</v>
      </c>
      <c r="G3778" s="6" t="s">
        <v>11227</v>
      </c>
      <c r="H3778" s="20" t="s">
        <v>47</v>
      </c>
      <c r="I3778" s="1" t="s">
        <v>36</v>
      </c>
      <c r="J3778" s="1" t="s">
        <v>267</v>
      </c>
      <c r="K3778" s="22">
        <v>45830</v>
      </c>
      <c r="L3778" s="20" t="s">
        <v>33</v>
      </c>
      <c r="M3778" s="26">
        <v>389.8</v>
      </c>
      <c r="N3778" s="20">
        <v>1</v>
      </c>
      <c r="O3778" s="26">
        <v>391.39</v>
      </c>
      <c r="P3778" s="26">
        <v>145</v>
      </c>
      <c r="Q3778" s="27">
        <v>0</v>
      </c>
      <c r="R3778" s="26">
        <v>66.27</v>
      </c>
      <c r="S3778" s="26">
        <v>1.59</v>
      </c>
      <c r="T3778" s="26">
        <v>14.31</v>
      </c>
      <c r="U3778" s="26">
        <v>132.18</v>
      </c>
      <c r="V3778" s="24">
        <v>0.33910000000000001</v>
      </c>
      <c r="W3778" s="1" t="s">
        <v>89</v>
      </c>
      <c r="X3778" s="3"/>
      <c r="Y3778" s="3"/>
      <c r="Z3778" s="5" t="s">
        <v>7980</v>
      </c>
      <c r="AA3778" s="5" t="str">
        <f>VLOOKUP(J3778, sku!B:C, 2, FALSE)</f>
        <v>Travessa Fiat - Way - - - Uno Way - 2011 A 2021 - Preto</v>
      </c>
      <c r="AB3778" s="3" t="str">
        <f>VLOOKUP(J3778, sku!B:BM, 64, FALSE)</f>
        <v>Fabricação</v>
      </c>
      <c r="AC3778" s="3" t="str">
        <f>LEFT(pedidos[[#This Row],[SKU]],3)</f>
        <v>XFI</v>
      </c>
      <c r="AD3778" s="36" t="str" cm="1">
        <f t="array" aca="1" ref="AD3778" ca="1">IFERROR(
    INDEX(
        montadora[Montadora],
        MATCH(
            MAX(
                IF(ISNUMBER(FIND(montadora[SKU Parcial], J2138)),
                   NÚCARACT(montadora[SKU Parcial])
                )
            ),
            NÚCARACT(montadora[SKU Parcial]),
            0
        )
    ),
    ""
)</f>
        <v/>
      </c>
    </row>
    <row r="3779" spans="1:30" customFormat="1" x14ac:dyDescent="0.25">
      <c r="A3779" s="1" t="s">
        <v>3930</v>
      </c>
      <c r="B3779" s="1" t="s">
        <v>3931</v>
      </c>
      <c r="C3779" s="1" t="s">
        <v>2330</v>
      </c>
      <c r="D3779" s="1" t="s">
        <v>27</v>
      </c>
      <c r="E3779" s="1" t="s">
        <v>3932</v>
      </c>
      <c r="F3779" s="1" t="s">
        <v>3933</v>
      </c>
      <c r="G3779" s="6" t="s">
        <v>11227</v>
      </c>
      <c r="H3779" s="20" t="s">
        <v>47</v>
      </c>
      <c r="I3779" s="1" t="s">
        <v>36</v>
      </c>
      <c r="J3779" s="1" t="s">
        <v>267</v>
      </c>
      <c r="K3779" s="22">
        <v>45821</v>
      </c>
      <c r="L3779" s="20" t="s">
        <v>33</v>
      </c>
      <c r="M3779" s="26">
        <v>388.8</v>
      </c>
      <c r="N3779" s="20">
        <v>1</v>
      </c>
      <c r="O3779" s="26">
        <v>390.39</v>
      </c>
      <c r="P3779" s="26">
        <v>145</v>
      </c>
      <c r="Q3779" s="27">
        <v>0</v>
      </c>
      <c r="R3779" s="26">
        <v>66.099999999999994</v>
      </c>
      <c r="S3779" s="26">
        <v>1.59</v>
      </c>
      <c r="T3779" s="26">
        <v>14.31</v>
      </c>
      <c r="U3779" s="26">
        <v>131.43</v>
      </c>
      <c r="V3779" s="24">
        <v>0.33800000000000002</v>
      </c>
      <c r="W3779" s="1" t="s">
        <v>34</v>
      </c>
      <c r="X3779" s="3"/>
      <c r="Y3779" s="3"/>
      <c r="Z3779" s="5" t="s">
        <v>7980</v>
      </c>
      <c r="AA3779" s="5" t="str">
        <f>VLOOKUP(J3779, sku!B:C, 2, FALSE)</f>
        <v>Travessa Fiat - Way - - - Uno Way - 2011 A 2021 - Preto</v>
      </c>
      <c r="AB3779" s="3" t="str">
        <f>VLOOKUP(J3779, sku!B:BM, 64, FALSE)</f>
        <v>Fabricação</v>
      </c>
      <c r="AC3779" s="3" t="str">
        <f>LEFT(pedidos[[#This Row],[SKU]],3)</f>
        <v>XFI</v>
      </c>
      <c r="AD3779" s="36" t="str" cm="1">
        <f t="array" aca="1" ref="AD3779" ca="1">IFERROR(
    INDEX(
        montadora[Montadora],
        MATCH(
            MAX(
                IF(ISNUMBER(FIND(montadora[SKU Parcial], J2139)),
                   NÚCARACT(montadora[SKU Parcial])
                )
            ),
            NÚCARACT(montadora[SKU Parcial]),
            0
        )
    ),
    ""
)</f>
        <v/>
      </c>
    </row>
    <row r="3780" spans="1:30" customFormat="1" x14ac:dyDescent="0.25">
      <c r="A3780" s="1" t="s">
        <v>3934</v>
      </c>
      <c r="B3780" s="1" t="s">
        <v>3935</v>
      </c>
      <c r="C3780" s="1" t="s">
        <v>3936</v>
      </c>
      <c r="D3780" s="1" t="s">
        <v>27</v>
      </c>
      <c r="E3780" s="1" t="s">
        <v>293</v>
      </c>
      <c r="F3780" s="1" t="s">
        <v>294</v>
      </c>
      <c r="G3780" s="6" t="s">
        <v>11227</v>
      </c>
      <c r="H3780" s="20" t="s">
        <v>47</v>
      </c>
      <c r="I3780" s="1" t="s">
        <v>36</v>
      </c>
      <c r="J3780" s="1" t="s">
        <v>267</v>
      </c>
      <c r="K3780" s="22">
        <v>45826</v>
      </c>
      <c r="L3780" s="20" t="s">
        <v>33</v>
      </c>
      <c r="M3780" s="26">
        <v>388.8</v>
      </c>
      <c r="N3780" s="20">
        <v>1</v>
      </c>
      <c r="O3780" s="26">
        <v>390.39</v>
      </c>
      <c r="P3780" s="26">
        <v>145</v>
      </c>
      <c r="Q3780" s="27">
        <v>0</v>
      </c>
      <c r="R3780" s="26">
        <v>66.099999999999994</v>
      </c>
      <c r="S3780" s="26">
        <v>1.59</v>
      </c>
      <c r="T3780" s="26">
        <v>14.31</v>
      </c>
      <c r="U3780" s="26">
        <v>131.43</v>
      </c>
      <c r="V3780" s="24">
        <v>0.33800000000000002</v>
      </c>
      <c r="W3780" s="1" t="s">
        <v>34</v>
      </c>
      <c r="X3780" s="3"/>
      <c r="Y3780" s="3"/>
      <c r="Z3780" s="5" t="s">
        <v>7980</v>
      </c>
      <c r="AA3780" s="5" t="str">
        <f>VLOOKUP(J3780, sku!B:C, 2, FALSE)</f>
        <v>Travessa Fiat - Way - - - Uno Way - 2011 A 2021 - Preto</v>
      </c>
      <c r="AB3780" s="3" t="str">
        <f>VLOOKUP(J3780, sku!B:BM, 64, FALSE)</f>
        <v>Fabricação</v>
      </c>
      <c r="AC3780" s="3" t="str">
        <f>LEFT(pedidos[[#This Row],[SKU]],3)</f>
        <v>XFI</v>
      </c>
      <c r="AD3780" s="36" t="str" cm="1">
        <f t="array" aca="1" ref="AD3780" ca="1">IFERROR(
    INDEX(
        montadora[Montadora],
        MATCH(
            MAX(
                IF(ISNUMBER(FIND(montadora[SKU Parcial], J2140)),
                   NÚCARACT(montadora[SKU Parcial])
                )
            ),
            NÚCARACT(montadora[SKU Parcial]),
            0
        )
    ),
    ""
)</f>
        <v/>
      </c>
    </row>
    <row r="3781" spans="1:30" customFormat="1" x14ac:dyDescent="0.25">
      <c r="A3781" s="1" t="s">
        <v>3937</v>
      </c>
      <c r="B3781" s="1" t="s">
        <v>3938</v>
      </c>
      <c r="C3781" s="1" t="s">
        <v>1865</v>
      </c>
      <c r="D3781" s="1" t="s">
        <v>27</v>
      </c>
      <c r="E3781" s="1" t="s">
        <v>1478</v>
      </c>
      <c r="F3781" s="1" t="s">
        <v>266</v>
      </c>
      <c r="G3781" s="6" t="s">
        <v>11227</v>
      </c>
      <c r="H3781" s="20" t="s">
        <v>47</v>
      </c>
      <c r="I3781" s="1" t="s">
        <v>36</v>
      </c>
      <c r="J3781" s="1" t="s">
        <v>308</v>
      </c>
      <c r="K3781" s="22">
        <v>45836</v>
      </c>
      <c r="L3781" s="20" t="s">
        <v>33</v>
      </c>
      <c r="M3781" s="26">
        <v>388.8</v>
      </c>
      <c r="N3781" s="20">
        <v>1</v>
      </c>
      <c r="O3781" s="26">
        <v>390.39</v>
      </c>
      <c r="P3781" s="26">
        <v>145</v>
      </c>
      <c r="Q3781" s="27">
        <v>0</v>
      </c>
      <c r="R3781" s="26">
        <v>66.099999999999994</v>
      </c>
      <c r="S3781" s="26">
        <v>1.59</v>
      </c>
      <c r="T3781" s="26">
        <v>14.31</v>
      </c>
      <c r="U3781" s="26">
        <v>131.43</v>
      </c>
      <c r="V3781" s="24">
        <v>0.33800000000000002</v>
      </c>
      <c r="W3781" s="1" t="s">
        <v>34</v>
      </c>
      <c r="X3781" s="3"/>
      <c r="Y3781" s="3"/>
      <c r="Z3781" s="5" t="s">
        <v>7980</v>
      </c>
      <c r="AA3781" s="5" t="str">
        <f>VLOOKUP(J3781, sku!B:C, 2, FALSE)</f>
        <v>Travessa Fiat - Way - - - Uno Way - 2011 A 2021 - Prata</v>
      </c>
      <c r="AB3781" s="3" t="str">
        <f>VLOOKUP(J3781, sku!B:BM, 64, FALSE)</f>
        <v>Fabricação</v>
      </c>
      <c r="AC3781" s="3" t="str">
        <f>LEFT(pedidos[[#This Row],[SKU]],3)</f>
        <v>XFI</v>
      </c>
      <c r="AD3781" s="36" t="str" cm="1">
        <f t="array" aca="1" ref="AD3781" ca="1">IFERROR(
    INDEX(
        montadora[Montadora],
        MATCH(
            MAX(
                IF(ISNUMBER(FIND(montadora[SKU Parcial], J2141)),
                   NÚCARACT(montadora[SKU Parcial])
                )
            ),
            NÚCARACT(montadora[SKU Parcial]),
            0
        )
    ),
    ""
)</f>
        <v/>
      </c>
    </row>
    <row r="3782" spans="1:30" x14ac:dyDescent="0.25">
      <c r="A3782" s="42" t="s">
        <v>9180</v>
      </c>
      <c r="B3782" s="42"/>
      <c r="C3782" s="42"/>
      <c r="D3782" s="42"/>
      <c r="E3782" s="42">
        <v>20997632112</v>
      </c>
      <c r="F3782" s="42" t="s">
        <v>8416</v>
      </c>
      <c r="G3782" s="42" t="s">
        <v>11227</v>
      </c>
      <c r="H3782" s="19"/>
      <c r="I3782" s="42"/>
      <c r="J3782" s="42" t="s">
        <v>267</v>
      </c>
      <c r="K3782" s="21">
        <v>45805</v>
      </c>
      <c r="L3782" s="19" t="s">
        <v>8443</v>
      </c>
      <c r="M3782" s="44">
        <v>398.8</v>
      </c>
      <c r="N3782" s="19">
        <v>1</v>
      </c>
      <c r="O3782" s="44">
        <v>407.53</v>
      </c>
      <c r="P3782" s="44">
        <v>145</v>
      </c>
      <c r="Q3782" s="44">
        <v>30.35</v>
      </c>
      <c r="R3782" s="44">
        <v>91.74</v>
      </c>
      <c r="S3782" s="44">
        <v>8.73</v>
      </c>
      <c r="T3782" s="44">
        <v>0</v>
      </c>
      <c r="U3782" s="44">
        <v>131.71</v>
      </c>
      <c r="V3782" s="23">
        <v>0.33029999999999998</v>
      </c>
      <c r="W3782" s="42" t="s">
        <v>34</v>
      </c>
      <c r="X3782" s="43"/>
      <c r="Y3782" s="43"/>
      <c r="Z3782" s="43" t="s">
        <v>8442</v>
      </c>
      <c r="AA3782" s="43" t="str">
        <f>VLOOKUP(J3782, sku!B:C, 2, FALSE)</f>
        <v>Travessa Fiat - Way - - - Uno Way - 2011 A 2021 - Preto</v>
      </c>
      <c r="AB3782" s="45" t="str">
        <f>VLOOKUP(J3782, sku!B:BM, 64, FALSE)</f>
        <v>Fabricação</v>
      </c>
      <c r="AC3782" s="45" t="str">
        <f>LEFT(pedidos[[#This Row],[SKU]],3)</f>
        <v>XFI</v>
      </c>
      <c r="AD3782" s="36" t="str" cm="1">
        <f t="array" aca="1" ref="AD3782" ca="1">IFERROR(
    INDEX(
        montadora[Montadora],
        MATCH(
            MAX(
                IF(ISNUMBER(FIND(montadora[SKU Parcial], J2144)),
                   NÚCARACT(montadora[SKU Parcial])
                )
            ),
            NÚCARACT(montadora[SKU Parcial]),
            0
        )
    ),
    ""
)</f>
        <v/>
      </c>
    </row>
    <row r="3783" spans="1:30" x14ac:dyDescent="0.25">
      <c r="A3783" s="42" t="s">
        <v>9181</v>
      </c>
      <c r="B3783" s="42"/>
      <c r="C3783" s="42"/>
      <c r="D3783" s="42"/>
      <c r="E3783" s="42">
        <v>20997632112</v>
      </c>
      <c r="F3783" s="42" t="s">
        <v>8416</v>
      </c>
      <c r="G3783" s="42" t="s">
        <v>11227</v>
      </c>
      <c r="H3783" s="19"/>
      <c r="I3783" s="42"/>
      <c r="J3783" s="42" t="s">
        <v>298</v>
      </c>
      <c r="K3783" s="21">
        <v>45805</v>
      </c>
      <c r="L3783" s="19" t="s">
        <v>8443</v>
      </c>
      <c r="M3783" s="44">
        <v>398.8</v>
      </c>
      <c r="N3783" s="19">
        <v>1</v>
      </c>
      <c r="O3783" s="44">
        <v>416.91</v>
      </c>
      <c r="P3783" s="44">
        <v>145</v>
      </c>
      <c r="Q3783" s="44">
        <v>30.35</v>
      </c>
      <c r="R3783" s="44">
        <v>91.74</v>
      </c>
      <c r="S3783" s="44">
        <v>18.11</v>
      </c>
      <c r="T3783" s="44">
        <v>0</v>
      </c>
      <c r="U3783" s="44">
        <v>131.71</v>
      </c>
      <c r="V3783" s="23">
        <v>0.33029999999999998</v>
      </c>
      <c r="W3783" s="42" t="s">
        <v>34</v>
      </c>
      <c r="X3783" s="43"/>
      <c r="Y3783" s="43"/>
      <c r="Z3783" s="43" t="s">
        <v>8442</v>
      </c>
      <c r="AA3783" s="43" t="str">
        <f>VLOOKUP(J3783, sku!B:C, 2, FALSE)</f>
        <v>Travessa Fiat - Way - - - Uno Way - 2011 A 2021 - Grafite</v>
      </c>
      <c r="AB3783" s="45" t="str">
        <f>VLOOKUP(J3783, sku!B:BM, 64, FALSE)</f>
        <v>Fabricação</v>
      </c>
      <c r="AC3783" s="45" t="str">
        <f>LEFT(pedidos[[#This Row],[SKU]],3)</f>
        <v>XFI</v>
      </c>
      <c r="AD3783" s="36" t="str" cm="1">
        <f t="array" aca="1" ref="AD3783" ca="1">IFERROR(
    INDEX(
        montadora[Montadora],
        MATCH(
            MAX(
                IF(ISNUMBER(FIND(montadora[SKU Parcial], J2145)),
                   NÚCARACT(montadora[SKU Parcial])
                )
            ),
            NÚCARACT(montadora[SKU Parcial]),
            0
        )
    ),
    ""
)</f>
        <v/>
      </c>
    </row>
    <row r="3784" spans="1:30" x14ac:dyDescent="0.25">
      <c r="A3784" s="42" t="s">
        <v>8340</v>
      </c>
      <c r="B3784" s="42"/>
      <c r="C3784" s="42"/>
      <c r="D3784" s="42"/>
      <c r="E3784" s="42">
        <v>20997632112</v>
      </c>
      <c r="F3784" s="42" t="s">
        <v>8416</v>
      </c>
      <c r="G3784" s="42" t="s">
        <v>11227</v>
      </c>
      <c r="H3784" s="19"/>
      <c r="I3784" s="42"/>
      <c r="J3784" s="42" t="s">
        <v>267</v>
      </c>
      <c r="K3784" s="21">
        <v>45832</v>
      </c>
      <c r="L3784" s="19" t="s">
        <v>8443</v>
      </c>
      <c r="M3784" s="44">
        <v>398.8</v>
      </c>
      <c r="N3784" s="19">
        <v>1</v>
      </c>
      <c r="O3784" s="44">
        <v>398.8</v>
      </c>
      <c r="P3784" s="44">
        <v>145</v>
      </c>
      <c r="Q3784" s="44">
        <v>32.82</v>
      </c>
      <c r="R3784" s="44">
        <v>91.74</v>
      </c>
      <c r="S3784" s="44">
        <v>0</v>
      </c>
      <c r="T3784" s="44">
        <v>0</v>
      </c>
      <c r="U3784" s="44">
        <v>129.24</v>
      </c>
      <c r="V3784" s="23">
        <v>0.3241</v>
      </c>
      <c r="W3784" s="42" t="s">
        <v>34</v>
      </c>
      <c r="X3784" s="43"/>
      <c r="Y3784" s="43"/>
      <c r="Z3784" s="43" t="s">
        <v>8442</v>
      </c>
      <c r="AA3784" s="43" t="str">
        <f>VLOOKUP(J3784, sku!B:C, 2, FALSE)</f>
        <v>Travessa Fiat - Way - - - Uno Way - 2011 A 2021 - Preto</v>
      </c>
      <c r="AB3784" s="45" t="str">
        <f>VLOOKUP(J3784, sku!B:BM, 64, FALSE)</f>
        <v>Fabricação</v>
      </c>
      <c r="AC3784" s="45" t="str">
        <f>LEFT(pedidos[[#This Row],[SKU]],3)</f>
        <v>XFI</v>
      </c>
      <c r="AD3784" s="36" t="str" cm="1">
        <f t="array" aca="1" ref="AD3784" ca="1">IFERROR(
    INDEX(
        montadora[Montadora],
        MATCH(
            MAX(
                IF(ISNUMBER(FIND(montadora[SKU Parcial], J2148)),
                   NÚCARACT(montadora[SKU Parcial])
                )
            ),
            NÚCARACT(montadora[SKU Parcial]),
            0
        )
    ),
    ""
)</f>
        <v/>
      </c>
    </row>
    <row r="3785" spans="1:30" x14ac:dyDescent="0.25">
      <c r="A3785" s="42" t="s">
        <v>8341</v>
      </c>
      <c r="B3785" s="42"/>
      <c r="C3785" s="42"/>
      <c r="D3785" s="42"/>
      <c r="E3785" s="42">
        <v>20997632112</v>
      </c>
      <c r="F3785" s="42" t="s">
        <v>8416</v>
      </c>
      <c r="G3785" s="42" t="s">
        <v>11227</v>
      </c>
      <c r="H3785" s="19"/>
      <c r="I3785" s="42"/>
      <c r="J3785" s="42" t="s">
        <v>298</v>
      </c>
      <c r="K3785" s="21">
        <v>45822</v>
      </c>
      <c r="L3785" s="19" t="s">
        <v>8443</v>
      </c>
      <c r="M3785" s="44">
        <v>398.8</v>
      </c>
      <c r="N3785" s="19">
        <v>1</v>
      </c>
      <c r="O3785" s="44">
        <v>398.8</v>
      </c>
      <c r="P3785" s="44">
        <v>145</v>
      </c>
      <c r="Q3785" s="44">
        <v>32.82</v>
      </c>
      <c r="R3785" s="44">
        <v>91.74</v>
      </c>
      <c r="S3785" s="44">
        <v>0</v>
      </c>
      <c r="T3785" s="44">
        <v>0</v>
      </c>
      <c r="U3785" s="44">
        <v>129.24</v>
      </c>
      <c r="V3785" s="23">
        <v>0.3241</v>
      </c>
      <c r="W3785" s="42" t="s">
        <v>34</v>
      </c>
      <c r="X3785" s="43"/>
      <c r="Y3785" s="43"/>
      <c r="Z3785" s="43" t="s">
        <v>8442</v>
      </c>
      <c r="AA3785" s="43" t="str">
        <f>VLOOKUP(J3785, sku!B:C, 2, FALSE)</f>
        <v>Travessa Fiat - Way - - - Uno Way - 2011 A 2021 - Grafite</v>
      </c>
      <c r="AB3785" s="45" t="str">
        <f>VLOOKUP(J3785, sku!B:BM, 64, FALSE)</f>
        <v>Fabricação</v>
      </c>
      <c r="AC3785" s="45" t="str">
        <f>LEFT(pedidos[[#This Row],[SKU]],3)</f>
        <v>XFI</v>
      </c>
      <c r="AD3785" s="36" t="str" cm="1">
        <f t="array" aca="1" ref="AD3785" ca="1">IFERROR(
    INDEX(
        montadora[Montadora],
        MATCH(
            MAX(
                IF(ISNUMBER(FIND(montadora[SKU Parcial], J2149)),
                   NÚCARACT(montadora[SKU Parcial])
                )
            ),
            NÚCARACT(montadora[SKU Parcial]),
            0
        )
    ),
    ""
)</f>
        <v/>
      </c>
    </row>
    <row r="3786" spans="1:30" x14ac:dyDescent="0.25">
      <c r="A3786" s="42" t="s">
        <v>8342</v>
      </c>
      <c r="B3786" s="42"/>
      <c r="C3786" s="42"/>
      <c r="D3786" s="42"/>
      <c r="E3786" s="42">
        <v>20997632112</v>
      </c>
      <c r="F3786" s="42" t="s">
        <v>8416</v>
      </c>
      <c r="G3786" s="42" t="s">
        <v>11227</v>
      </c>
      <c r="H3786" s="19"/>
      <c r="I3786" s="42"/>
      <c r="J3786" s="42" t="s">
        <v>267</v>
      </c>
      <c r="K3786" s="21">
        <v>45821</v>
      </c>
      <c r="L3786" s="19" t="s">
        <v>8443</v>
      </c>
      <c r="M3786" s="44">
        <v>398.8</v>
      </c>
      <c r="N3786" s="19">
        <v>1</v>
      </c>
      <c r="O3786" s="44">
        <v>398.8</v>
      </c>
      <c r="P3786" s="44">
        <v>145</v>
      </c>
      <c r="Q3786" s="44">
        <v>32.82</v>
      </c>
      <c r="R3786" s="44">
        <v>91.74</v>
      </c>
      <c r="S3786" s="44">
        <v>0</v>
      </c>
      <c r="T3786" s="44">
        <v>0</v>
      </c>
      <c r="U3786" s="44">
        <v>129.24</v>
      </c>
      <c r="V3786" s="23">
        <v>0.3241</v>
      </c>
      <c r="W3786" s="42" t="s">
        <v>34</v>
      </c>
      <c r="X3786" s="43"/>
      <c r="Y3786" s="43"/>
      <c r="Z3786" s="43" t="s">
        <v>8442</v>
      </c>
      <c r="AA3786" s="43" t="str">
        <f>VLOOKUP(J3786, sku!B:C, 2, FALSE)</f>
        <v>Travessa Fiat - Way - - - Uno Way - 2011 A 2021 - Preto</v>
      </c>
      <c r="AB3786" s="45" t="str">
        <f>VLOOKUP(J3786, sku!B:BM, 64, FALSE)</f>
        <v>Fabricação</v>
      </c>
      <c r="AC3786" s="45" t="str">
        <f>LEFT(pedidos[[#This Row],[SKU]],3)</f>
        <v>XFI</v>
      </c>
      <c r="AD3786" s="36" t="str" cm="1">
        <f t="array" aca="1" ref="AD3786" ca="1">IFERROR(
    INDEX(
        montadora[Montadora],
        MATCH(
            MAX(
                IF(ISNUMBER(FIND(montadora[SKU Parcial], J2150)),
                   NÚCARACT(montadora[SKU Parcial])
                )
            ),
            NÚCARACT(montadora[SKU Parcial]),
            0
        )
    ),
    ""
)</f>
        <v/>
      </c>
    </row>
    <row r="3787" spans="1:30" customFormat="1" x14ac:dyDescent="0.25">
      <c r="A3787" s="1" t="s">
        <v>6515</v>
      </c>
      <c r="B3787" s="1" t="s">
        <v>36</v>
      </c>
      <c r="C3787" s="1" t="s">
        <v>132</v>
      </c>
      <c r="D3787" s="1" t="s">
        <v>830</v>
      </c>
      <c r="E3787" s="1" t="s">
        <v>4132</v>
      </c>
      <c r="F3787" s="1" t="s">
        <v>1428</v>
      </c>
      <c r="G3787" s="6" t="s">
        <v>11227</v>
      </c>
      <c r="H3787" s="20" t="s">
        <v>47</v>
      </c>
      <c r="I3787" s="1" t="s">
        <v>36</v>
      </c>
      <c r="J3787" s="1" t="s">
        <v>298</v>
      </c>
      <c r="K3787" s="22">
        <v>45783</v>
      </c>
      <c r="L3787" s="16" t="s">
        <v>11229</v>
      </c>
      <c r="M3787" s="26">
        <v>398.8</v>
      </c>
      <c r="N3787" s="20">
        <v>1</v>
      </c>
      <c r="O3787" s="26">
        <v>398.8</v>
      </c>
      <c r="P3787" s="26">
        <v>145</v>
      </c>
      <c r="Q3787" s="26">
        <v>30.35</v>
      </c>
      <c r="R3787" s="26">
        <v>67.8</v>
      </c>
      <c r="S3787" s="26">
        <v>0</v>
      </c>
      <c r="T3787" s="26">
        <v>26.95</v>
      </c>
      <c r="U3787" s="26">
        <v>128.69999999999999</v>
      </c>
      <c r="V3787" s="24">
        <v>0.32269999999999999</v>
      </c>
      <c r="W3787" s="1" t="s">
        <v>34</v>
      </c>
      <c r="X3787" s="3"/>
      <c r="Y3787" s="3"/>
      <c r="Z3787" s="5" t="s">
        <v>7980</v>
      </c>
      <c r="AA3787" s="5" t="str">
        <f>VLOOKUP(J3787, sku!B:C, 2, FALSE)</f>
        <v>Travessa Fiat - Way - - - Uno Way - 2011 A 2021 - Grafite</v>
      </c>
      <c r="AB3787" s="3" t="str">
        <f>VLOOKUP(J3787, sku!B:BM, 64, FALSE)</f>
        <v>Fabricação</v>
      </c>
      <c r="AC3787" s="3" t="str">
        <f>LEFT(pedidos[[#This Row],[SKU]],3)</f>
        <v>XFI</v>
      </c>
      <c r="AD3787" s="36" t="str" cm="1">
        <f t="array" aca="1" ref="AD3787" ca="1">IFERROR(
    INDEX(
        montadora[Montadora],
        MATCH(
            MAX(
                IF(ISNUMBER(FIND(montadora[SKU Parcial], J2151)),
                   NÚCARACT(montadora[SKU Parcial])
                )
            ),
            NÚCARACT(montadora[SKU Parcial]),
            0
        )
    ),
    ""
)</f>
        <v/>
      </c>
    </row>
    <row r="3788" spans="1:30" customFormat="1" x14ac:dyDescent="0.25">
      <c r="A3788" s="1" t="s">
        <v>6516</v>
      </c>
      <c r="B3788" s="1" t="s">
        <v>6517</v>
      </c>
      <c r="C3788" s="1" t="s">
        <v>6518</v>
      </c>
      <c r="D3788" s="1" t="s">
        <v>188</v>
      </c>
      <c r="E3788" s="1" t="s">
        <v>4132</v>
      </c>
      <c r="F3788" s="1" t="s">
        <v>1428</v>
      </c>
      <c r="G3788" s="6" t="s">
        <v>11227</v>
      </c>
      <c r="H3788" s="20" t="s">
        <v>47</v>
      </c>
      <c r="I3788" s="1" t="s">
        <v>36</v>
      </c>
      <c r="J3788" s="1" t="s">
        <v>267</v>
      </c>
      <c r="K3788" s="22">
        <v>45805</v>
      </c>
      <c r="L3788" s="16" t="s">
        <v>11229</v>
      </c>
      <c r="M3788" s="26">
        <v>398.8</v>
      </c>
      <c r="N3788" s="20">
        <v>1</v>
      </c>
      <c r="O3788" s="26">
        <v>398.8</v>
      </c>
      <c r="P3788" s="26">
        <v>145</v>
      </c>
      <c r="Q3788" s="26">
        <v>30.35</v>
      </c>
      <c r="R3788" s="26">
        <v>67.8</v>
      </c>
      <c r="S3788" s="26">
        <v>0</v>
      </c>
      <c r="T3788" s="26">
        <v>26.95</v>
      </c>
      <c r="U3788" s="26">
        <v>128.69999999999999</v>
      </c>
      <c r="V3788" s="24">
        <v>0.32269999999999999</v>
      </c>
      <c r="W3788" s="1" t="s">
        <v>34</v>
      </c>
      <c r="X3788" s="3"/>
      <c r="Y3788" s="3"/>
      <c r="Z3788" s="5" t="s">
        <v>7980</v>
      </c>
      <c r="AA3788" s="5" t="str">
        <f>VLOOKUP(J3788, sku!B:C, 2, FALSE)</f>
        <v>Travessa Fiat - Way - - - Uno Way - 2011 A 2021 - Preto</v>
      </c>
      <c r="AB3788" s="3" t="str">
        <f>VLOOKUP(J3788, sku!B:BM, 64, FALSE)</f>
        <v>Fabricação</v>
      </c>
      <c r="AC3788" s="3" t="str">
        <f>LEFT(pedidos[[#This Row],[SKU]],3)</f>
        <v>XFI</v>
      </c>
      <c r="AD3788" s="36" t="str" cm="1">
        <f t="array" aca="1" ref="AD3788" ca="1">IFERROR(
    INDEX(
        montadora[Montadora],
        MATCH(
            MAX(
                IF(ISNUMBER(FIND(montadora[SKU Parcial], J2152)),
                   NÚCARACT(montadora[SKU Parcial])
                )
            ),
            NÚCARACT(montadora[SKU Parcial]),
            0
        )
    ),
    ""
)</f>
        <v/>
      </c>
    </row>
    <row r="3789" spans="1:30" x14ac:dyDescent="0.25">
      <c r="A3789" s="42" t="s">
        <v>9182</v>
      </c>
      <c r="B3789" s="42"/>
      <c r="C3789" s="42"/>
      <c r="D3789" s="42"/>
      <c r="E3789" s="42">
        <v>20697977689</v>
      </c>
      <c r="F3789" s="42" t="s">
        <v>8417</v>
      </c>
      <c r="G3789" s="42" t="s">
        <v>11227</v>
      </c>
      <c r="H3789" s="19"/>
      <c r="I3789" s="42"/>
      <c r="J3789" s="42" t="s">
        <v>267</v>
      </c>
      <c r="K3789" s="21">
        <v>45799</v>
      </c>
      <c r="L3789" s="19" t="s">
        <v>8443</v>
      </c>
      <c r="M3789" s="44">
        <v>389.8</v>
      </c>
      <c r="N3789" s="19">
        <v>1</v>
      </c>
      <c r="O3789" s="44">
        <v>389.8</v>
      </c>
      <c r="P3789" s="44">
        <v>145</v>
      </c>
      <c r="Q3789" s="44">
        <v>29.66</v>
      </c>
      <c r="R3789" s="44">
        <v>89.76</v>
      </c>
      <c r="S3789" s="44">
        <v>0</v>
      </c>
      <c r="T3789" s="44">
        <v>0</v>
      </c>
      <c r="U3789" s="44">
        <v>125.38</v>
      </c>
      <c r="V3789" s="23">
        <v>0.3216</v>
      </c>
      <c r="W3789" s="42" t="s">
        <v>34</v>
      </c>
      <c r="X3789" s="43"/>
      <c r="Y3789" s="43"/>
      <c r="Z3789" s="43" t="s">
        <v>8442</v>
      </c>
      <c r="AA3789" s="43" t="str">
        <f>VLOOKUP(J3789, sku!B:C, 2, FALSE)</f>
        <v>Travessa Fiat - Way - - - Uno Way - 2011 A 2021 - Preto</v>
      </c>
      <c r="AB3789" s="45" t="str">
        <f>VLOOKUP(J3789, sku!B:BM, 64, FALSE)</f>
        <v>Fabricação</v>
      </c>
      <c r="AC3789" s="45" t="str">
        <f>LEFT(pedidos[[#This Row],[SKU]],3)</f>
        <v>XFI</v>
      </c>
      <c r="AD3789" s="36" t="str" cm="1">
        <f t="array" aca="1" ref="AD3789" ca="1">IFERROR(
    INDEX(
        montadora[Montadora],
        MATCH(
            MAX(
                IF(ISNUMBER(FIND(montadora[SKU Parcial], J2159)),
                   NÚCARACT(montadora[SKU Parcial])
                )
            ),
            NÚCARACT(montadora[SKU Parcial]),
            0
        )
    ),
    ""
)</f>
        <v/>
      </c>
    </row>
    <row r="3790" spans="1:30" x14ac:dyDescent="0.25">
      <c r="A3790" s="42" t="s">
        <v>9183</v>
      </c>
      <c r="B3790" s="42"/>
      <c r="C3790" s="42"/>
      <c r="D3790" s="42"/>
      <c r="E3790" s="42">
        <v>20697977689</v>
      </c>
      <c r="F3790" s="42" t="s">
        <v>8417</v>
      </c>
      <c r="G3790" s="42" t="s">
        <v>11227</v>
      </c>
      <c r="H3790" s="19"/>
      <c r="I3790" s="42"/>
      <c r="J3790" s="42" t="s">
        <v>267</v>
      </c>
      <c r="K3790" s="21">
        <v>45794</v>
      </c>
      <c r="L3790" s="19" t="s">
        <v>8443</v>
      </c>
      <c r="M3790" s="44">
        <v>389.8</v>
      </c>
      <c r="N3790" s="19">
        <v>1</v>
      </c>
      <c r="O3790" s="44">
        <v>389.8</v>
      </c>
      <c r="P3790" s="44">
        <v>145</v>
      </c>
      <c r="Q3790" s="44">
        <v>29.66</v>
      </c>
      <c r="R3790" s="44">
        <v>89.76</v>
      </c>
      <c r="S3790" s="44">
        <v>0</v>
      </c>
      <c r="T3790" s="44">
        <v>0</v>
      </c>
      <c r="U3790" s="44">
        <v>125.38</v>
      </c>
      <c r="V3790" s="23">
        <v>0.3216</v>
      </c>
      <c r="W3790" s="42" t="s">
        <v>34</v>
      </c>
      <c r="X3790" s="43"/>
      <c r="Y3790" s="43"/>
      <c r="Z3790" s="43" t="s">
        <v>8442</v>
      </c>
      <c r="AA3790" s="43" t="str">
        <f>VLOOKUP(J3790, sku!B:C, 2, FALSE)</f>
        <v>Travessa Fiat - Way - - - Uno Way - 2011 A 2021 - Preto</v>
      </c>
      <c r="AB3790" s="45" t="str">
        <f>VLOOKUP(J3790, sku!B:BM, 64, FALSE)</f>
        <v>Fabricação</v>
      </c>
      <c r="AC3790" s="45" t="str">
        <f>LEFT(pedidos[[#This Row],[SKU]],3)</f>
        <v>XFI</v>
      </c>
      <c r="AD3790" s="36" t="str" cm="1">
        <f t="array" aca="1" ref="AD3790" ca="1">IFERROR(
    INDEX(
        montadora[Montadora],
        MATCH(
            MAX(
                IF(ISNUMBER(FIND(montadora[SKU Parcial], J2160)),
                   NÚCARACT(montadora[SKU Parcial])
                )
            ),
            NÚCARACT(montadora[SKU Parcial]),
            0
        )
    ),
    ""
)</f>
        <v/>
      </c>
    </row>
    <row r="3791" spans="1:30" x14ac:dyDescent="0.25">
      <c r="A3791" s="42" t="s">
        <v>9184</v>
      </c>
      <c r="B3791" s="42"/>
      <c r="C3791" s="42"/>
      <c r="D3791" s="42"/>
      <c r="E3791" s="42">
        <v>20697977689</v>
      </c>
      <c r="F3791" s="42" t="s">
        <v>8417</v>
      </c>
      <c r="G3791" s="42" t="s">
        <v>11227</v>
      </c>
      <c r="H3791" s="19"/>
      <c r="I3791" s="42"/>
      <c r="J3791" s="42" t="s">
        <v>267</v>
      </c>
      <c r="K3791" s="21">
        <v>45794</v>
      </c>
      <c r="L3791" s="19" t="s">
        <v>8443</v>
      </c>
      <c r="M3791" s="44">
        <v>389.8</v>
      </c>
      <c r="N3791" s="19">
        <v>1</v>
      </c>
      <c r="O3791" s="44">
        <v>404.28</v>
      </c>
      <c r="P3791" s="44">
        <v>145</v>
      </c>
      <c r="Q3791" s="44">
        <v>29.66</v>
      </c>
      <c r="R3791" s="44">
        <v>89.76</v>
      </c>
      <c r="S3791" s="44">
        <v>14.48</v>
      </c>
      <c r="T3791" s="44">
        <v>0</v>
      </c>
      <c r="U3791" s="44">
        <v>125.38</v>
      </c>
      <c r="V3791" s="23">
        <v>0.3216</v>
      </c>
      <c r="W3791" s="42" t="s">
        <v>34</v>
      </c>
      <c r="X3791" s="43"/>
      <c r="Y3791" s="43"/>
      <c r="Z3791" s="43" t="s">
        <v>8442</v>
      </c>
      <c r="AA3791" s="43" t="str">
        <f>VLOOKUP(J3791, sku!B:C, 2, FALSE)</f>
        <v>Travessa Fiat - Way - - - Uno Way - 2011 A 2021 - Preto</v>
      </c>
      <c r="AB3791" s="45" t="str">
        <f>VLOOKUP(J3791, sku!B:BM, 64, FALSE)</f>
        <v>Fabricação</v>
      </c>
      <c r="AC3791" s="45" t="str">
        <f>LEFT(pedidos[[#This Row],[SKU]],3)</f>
        <v>XFI</v>
      </c>
      <c r="AD3791" s="36" t="str" cm="1">
        <f t="array" aca="1" ref="AD3791" ca="1">IFERROR(
    INDEX(
        montadora[Montadora],
        MATCH(
            MAX(
                IF(ISNUMBER(FIND(montadora[SKU Parcial], J2161)),
                   NÚCARACT(montadora[SKU Parcial])
                )
            ),
            NÚCARACT(montadora[SKU Parcial]),
            0
        )
    ),
    ""
)</f>
        <v/>
      </c>
    </row>
    <row r="3792" spans="1:30" x14ac:dyDescent="0.25">
      <c r="A3792" s="42" t="s">
        <v>9185</v>
      </c>
      <c r="B3792" s="42"/>
      <c r="C3792" s="42"/>
      <c r="D3792" s="42"/>
      <c r="E3792" s="42">
        <v>20697977689</v>
      </c>
      <c r="F3792" s="42" t="s">
        <v>8417</v>
      </c>
      <c r="G3792" s="42" t="s">
        <v>11227</v>
      </c>
      <c r="H3792" s="19"/>
      <c r="I3792" s="42"/>
      <c r="J3792" s="42" t="s">
        <v>298</v>
      </c>
      <c r="K3792" s="21">
        <v>45788</v>
      </c>
      <c r="L3792" s="19" t="s">
        <v>8443</v>
      </c>
      <c r="M3792" s="44">
        <v>389.8</v>
      </c>
      <c r="N3792" s="19">
        <v>1</v>
      </c>
      <c r="O3792" s="44">
        <v>389.8</v>
      </c>
      <c r="P3792" s="44">
        <v>145</v>
      </c>
      <c r="Q3792" s="44">
        <v>29.66</v>
      </c>
      <c r="R3792" s="44">
        <v>89.76</v>
      </c>
      <c r="S3792" s="44">
        <v>0</v>
      </c>
      <c r="T3792" s="44">
        <v>0</v>
      </c>
      <c r="U3792" s="44">
        <v>125.38</v>
      </c>
      <c r="V3792" s="23">
        <v>0.3216</v>
      </c>
      <c r="W3792" s="42" t="s">
        <v>34</v>
      </c>
      <c r="X3792" s="43"/>
      <c r="Y3792" s="43"/>
      <c r="Z3792" s="43" t="s">
        <v>8442</v>
      </c>
      <c r="AA3792" s="43" t="str">
        <f>VLOOKUP(J3792, sku!B:C, 2, FALSE)</f>
        <v>Travessa Fiat - Way - - - Uno Way - 2011 A 2021 - Grafite</v>
      </c>
      <c r="AB3792" s="45" t="str">
        <f>VLOOKUP(J3792, sku!B:BM, 64, FALSE)</f>
        <v>Fabricação</v>
      </c>
      <c r="AC3792" s="45" t="str">
        <f>LEFT(pedidos[[#This Row],[SKU]],3)</f>
        <v>XFI</v>
      </c>
      <c r="AD3792" s="36" t="str" cm="1">
        <f t="array" aca="1" ref="AD3792" ca="1">IFERROR(
    INDEX(
        montadora[Montadora],
        MATCH(
            MAX(
                IF(ISNUMBER(FIND(montadora[SKU Parcial], J2162)),
                   NÚCARACT(montadora[SKU Parcial])
                )
            ),
            NÚCARACT(montadora[SKU Parcial]),
            0
        )
    ),
    ""
)</f>
        <v/>
      </c>
    </row>
    <row r="3793" spans="1:30" x14ac:dyDescent="0.25">
      <c r="A3793" s="42" t="s">
        <v>9186</v>
      </c>
      <c r="B3793" s="42"/>
      <c r="C3793" s="42"/>
      <c r="D3793" s="42"/>
      <c r="E3793" s="42">
        <v>20697977689</v>
      </c>
      <c r="F3793" s="42" t="s">
        <v>8417</v>
      </c>
      <c r="G3793" s="42" t="s">
        <v>11227</v>
      </c>
      <c r="H3793" s="19"/>
      <c r="I3793" s="42"/>
      <c r="J3793" s="42" t="s">
        <v>298</v>
      </c>
      <c r="K3793" s="21">
        <v>45783</v>
      </c>
      <c r="L3793" s="19" t="s">
        <v>8443</v>
      </c>
      <c r="M3793" s="44">
        <v>389.8</v>
      </c>
      <c r="N3793" s="19">
        <v>1</v>
      </c>
      <c r="O3793" s="44">
        <v>404.28</v>
      </c>
      <c r="P3793" s="44">
        <v>145</v>
      </c>
      <c r="Q3793" s="44">
        <v>29.66</v>
      </c>
      <c r="R3793" s="44">
        <v>89.76</v>
      </c>
      <c r="S3793" s="44">
        <v>14.48</v>
      </c>
      <c r="T3793" s="44">
        <v>0</v>
      </c>
      <c r="U3793" s="44">
        <v>125.38</v>
      </c>
      <c r="V3793" s="23">
        <v>0.3216</v>
      </c>
      <c r="W3793" s="42" t="s">
        <v>34</v>
      </c>
      <c r="X3793" s="43"/>
      <c r="Y3793" s="43"/>
      <c r="Z3793" s="43" t="s">
        <v>8442</v>
      </c>
      <c r="AA3793" s="43" t="str">
        <f>VLOOKUP(J3793, sku!B:C, 2, FALSE)</f>
        <v>Travessa Fiat - Way - - - Uno Way - 2011 A 2021 - Grafite</v>
      </c>
      <c r="AB3793" s="45" t="str">
        <f>VLOOKUP(J3793, sku!B:BM, 64, FALSE)</f>
        <v>Fabricação</v>
      </c>
      <c r="AC3793" s="45" t="str">
        <f>LEFT(pedidos[[#This Row],[SKU]],3)</f>
        <v>XFI</v>
      </c>
      <c r="AD3793" s="36" t="str" cm="1">
        <f t="array" aca="1" ref="AD3793" ca="1">IFERROR(
    INDEX(
        montadora[Montadora],
        MATCH(
            MAX(
                IF(ISNUMBER(FIND(montadora[SKU Parcial], J2163)),
                   NÚCARACT(montadora[SKU Parcial])
                )
            ),
            NÚCARACT(montadora[SKU Parcial]),
            0
        )
    ),
    ""
)</f>
        <v/>
      </c>
    </row>
    <row r="3794" spans="1:30" x14ac:dyDescent="0.25">
      <c r="A3794" s="42" t="s">
        <v>9187</v>
      </c>
      <c r="B3794" s="42"/>
      <c r="C3794" s="42"/>
      <c r="D3794" s="42"/>
      <c r="E3794" s="42">
        <v>20697977689</v>
      </c>
      <c r="F3794" s="42" t="s">
        <v>8417</v>
      </c>
      <c r="G3794" s="42" t="s">
        <v>11227</v>
      </c>
      <c r="H3794" s="19"/>
      <c r="I3794" s="42"/>
      <c r="J3794" s="42" t="s">
        <v>267</v>
      </c>
      <c r="K3794" s="21">
        <v>45781</v>
      </c>
      <c r="L3794" s="19" t="s">
        <v>8443</v>
      </c>
      <c r="M3794" s="44">
        <v>389.8</v>
      </c>
      <c r="N3794" s="19">
        <v>1</v>
      </c>
      <c r="O3794" s="44">
        <v>389.8</v>
      </c>
      <c r="P3794" s="44">
        <v>145</v>
      </c>
      <c r="Q3794" s="44">
        <v>29.66</v>
      </c>
      <c r="R3794" s="44">
        <v>89.76</v>
      </c>
      <c r="S3794" s="44">
        <v>0</v>
      </c>
      <c r="T3794" s="44">
        <v>0</v>
      </c>
      <c r="U3794" s="44">
        <v>125.38</v>
      </c>
      <c r="V3794" s="23">
        <v>0.3216</v>
      </c>
      <c r="W3794" s="42" t="s">
        <v>34</v>
      </c>
      <c r="X3794" s="43"/>
      <c r="Y3794" s="43"/>
      <c r="Z3794" s="43" t="s">
        <v>8442</v>
      </c>
      <c r="AA3794" s="43" t="str">
        <f>VLOOKUP(J3794, sku!B:C, 2, FALSE)</f>
        <v>Travessa Fiat - Way - - - Uno Way - 2011 A 2021 - Preto</v>
      </c>
      <c r="AB3794" s="45" t="str">
        <f>VLOOKUP(J3794, sku!B:BM, 64, FALSE)</f>
        <v>Fabricação</v>
      </c>
      <c r="AC3794" s="45" t="str">
        <f>LEFT(pedidos[[#This Row],[SKU]],3)</f>
        <v>XFI</v>
      </c>
      <c r="AD3794" s="36" t="str" cm="1">
        <f t="array" aca="1" ref="AD3794" ca="1">IFERROR(
    INDEX(
        montadora[Montadora],
        MATCH(
            MAX(
                IF(ISNUMBER(FIND(montadora[SKU Parcial], J2164)),
                   NÚCARACT(montadora[SKU Parcial])
                )
            ),
            NÚCARACT(montadora[SKU Parcial]),
            0
        )
    ),
    ""
)</f>
        <v/>
      </c>
    </row>
    <row r="3795" spans="1:30" x14ac:dyDescent="0.25">
      <c r="A3795" s="42" t="s">
        <v>9188</v>
      </c>
      <c r="B3795" s="42"/>
      <c r="C3795" s="42"/>
      <c r="D3795" s="42"/>
      <c r="E3795" s="42">
        <v>20697977689</v>
      </c>
      <c r="F3795" s="42" t="s">
        <v>8417</v>
      </c>
      <c r="G3795" s="42" t="s">
        <v>11227</v>
      </c>
      <c r="H3795" s="19"/>
      <c r="I3795" s="42"/>
      <c r="J3795" s="42" t="s">
        <v>267</v>
      </c>
      <c r="K3795" s="21">
        <v>45779</v>
      </c>
      <c r="L3795" s="19" t="s">
        <v>8443</v>
      </c>
      <c r="M3795" s="44">
        <v>389.8</v>
      </c>
      <c r="N3795" s="19">
        <v>1</v>
      </c>
      <c r="O3795" s="44">
        <v>389.8</v>
      </c>
      <c r="P3795" s="44">
        <v>145</v>
      </c>
      <c r="Q3795" s="44">
        <v>29.66</v>
      </c>
      <c r="R3795" s="44">
        <v>89.76</v>
      </c>
      <c r="S3795" s="44">
        <v>0</v>
      </c>
      <c r="T3795" s="44">
        <v>0</v>
      </c>
      <c r="U3795" s="44">
        <v>125.38</v>
      </c>
      <c r="V3795" s="23">
        <v>0.3216</v>
      </c>
      <c r="W3795" s="42" t="s">
        <v>34</v>
      </c>
      <c r="X3795" s="43"/>
      <c r="Y3795" s="43"/>
      <c r="Z3795" s="43" t="s">
        <v>8442</v>
      </c>
      <c r="AA3795" s="43" t="str">
        <f>VLOOKUP(J3795, sku!B:C, 2, FALSE)</f>
        <v>Travessa Fiat - Way - - - Uno Way - 2011 A 2021 - Preto</v>
      </c>
      <c r="AB3795" s="45" t="str">
        <f>VLOOKUP(J3795, sku!B:BM, 64, FALSE)</f>
        <v>Fabricação</v>
      </c>
      <c r="AC3795" s="45" t="str">
        <f>LEFT(pedidos[[#This Row],[SKU]],3)</f>
        <v>XFI</v>
      </c>
      <c r="AD3795" s="36" t="str" cm="1">
        <f t="array" aca="1" ref="AD3795" ca="1">IFERROR(
    INDEX(
        montadora[Montadora],
        MATCH(
            MAX(
                IF(ISNUMBER(FIND(montadora[SKU Parcial], J2165)),
                   NÚCARACT(montadora[SKU Parcial])
                )
            ),
            NÚCARACT(montadora[SKU Parcial]),
            0
        )
    ),
    ""
)</f>
        <v/>
      </c>
    </row>
    <row r="3796" spans="1:30" customFormat="1" x14ac:dyDescent="0.25">
      <c r="A3796" s="1" t="s">
        <v>6587</v>
      </c>
      <c r="B3796" s="1" t="s">
        <v>36</v>
      </c>
      <c r="C3796" s="1" t="s">
        <v>155</v>
      </c>
      <c r="D3796" s="1" t="s">
        <v>138</v>
      </c>
      <c r="E3796" s="1" t="s">
        <v>293</v>
      </c>
      <c r="F3796" s="1" t="s">
        <v>294</v>
      </c>
      <c r="G3796" s="6" t="s">
        <v>11227</v>
      </c>
      <c r="H3796" s="2" t="s">
        <v>47</v>
      </c>
      <c r="I3796" s="1" t="s">
        <v>36</v>
      </c>
      <c r="J3796" s="1" t="s">
        <v>267</v>
      </c>
      <c r="K3796" s="4">
        <v>45798</v>
      </c>
      <c r="L3796" s="16" t="s">
        <v>11229</v>
      </c>
      <c r="M3796" s="26">
        <v>388.8</v>
      </c>
      <c r="N3796" s="2">
        <v>1</v>
      </c>
      <c r="O3796" s="26">
        <v>388.8</v>
      </c>
      <c r="P3796" s="26">
        <v>145</v>
      </c>
      <c r="Q3796" s="26">
        <v>29.59</v>
      </c>
      <c r="R3796" s="26">
        <v>66.099999999999994</v>
      </c>
      <c r="S3796" s="26">
        <v>0</v>
      </c>
      <c r="T3796" s="26">
        <v>24.95</v>
      </c>
      <c r="U3796" s="26">
        <v>123.16</v>
      </c>
      <c r="V3796" s="10">
        <v>0.31680000000000003</v>
      </c>
      <c r="W3796" s="1" t="s">
        <v>34</v>
      </c>
      <c r="X3796" s="3"/>
      <c r="Y3796" s="3"/>
      <c r="Z3796" s="5" t="s">
        <v>7980</v>
      </c>
      <c r="AA3796" s="5" t="str">
        <f>VLOOKUP(J3796, sku!B:C, 2, FALSE)</f>
        <v>Travessa Fiat - Way - - - Uno Way - 2011 A 2021 - Preto</v>
      </c>
      <c r="AB3796" s="3" t="str">
        <f>VLOOKUP(J3796, sku!B:BM, 64, FALSE)</f>
        <v>Fabricação</v>
      </c>
      <c r="AC3796" s="3" t="str">
        <f>LEFT(pedidos[[#This Row],[SKU]],3)</f>
        <v>XFI</v>
      </c>
      <c r="AD3796" s="36" t="str" cm="1">
        <f t="array" aca="1" ref="AD3796" ca="1">IFERROR(
    INDEX(
        montadora[Montadora],
        MATCH(
            MAX(
                IF(ISNUMBER(FIND(montadora[SKU Parcial], J2166)),
                   NÚCARACT(montadora[SKU Parcial])
                )
            ),
            NÚCARACT(montadora[SKU Parcial]),
            0
        )
    ),
    ""
)</f>
        <v/>
      </c>
    </row>
    <row r="3797" spans="1:30" customFormat="1" x14ac:dyDescent="0.25">
      <c r="A3797" s="1" t="s">
        <v>4130</v>
      </c>
      <c r="B3797" s="1" t="s">
        <v>4131</v>
      </c>
      <c r="C3797" s="1" t="s">
        <v>803</v>
      </c>
      <c r="D3797" s="1" t="s">
        <v>138</v>
      </c>
      <c r="E3797" s="1" t="s">
        <v>4132</v>
      </c>
      <c r="F3797" s="1" t="s">
        <v>1428</v>
      </c>
      <c r="G3797" s="6" t="s">
        <v>11227</v>
      </c>
      <c r="H3797" s="2" t="s">
        <v>47</v>
      </c>
      <c r="I3797" s="1" t="s">
        <v>36</v>
      </c>
      <c r="J3797" s="1" t="s">
        <v>267</v>
      </c>
      <c r="K3797" s="4">
        <v>45833</v>
      </c>
      <c r="L3797" s="16" t="s">
        <v>11229</v>
      </c>
      <c r="M3797" s="26">
        <v>398.8</v>
      </c>
      <c r="N3797" s="2">
        <v>1</v>
      </c>
      <c r="O3797" s="26">
        <v>398.8</v>
      </c>
      <c r="P3797" s="26">
        <v>145</v>
      </c>
      <c r="Q3797" s="26">
        <v>32.78</v>
      </c>
      <c r="R3797" s="26">
        <v>67.8</v>
      </c>
      <c r="S3797" s="26">
        <v>0</v>
      </c>
      <c r="T3797" s="26">
        <v>26.95</v>
      </c>
      <c r="U3797" s="26">
        <v>126.27</v>
      </c>
      <c r="V3797" s="10">
        <v>0.31659999999999999</v>
      </c>
      <c r="W3797" s="1" t="s">
        <v>34</v>
      </c>
      <c r="X3797" s="3"/>
      <c r="Y3797" s="3"/>
      <c r="Z3797" s="5" t="s">
        <v>7980</v>
      </c>
      <c r="AA3797" s="5" t="str">
        <f>VLOOKUP(J3797, sku!B:C, 2, FALSE)</f>
        <v>Travessa Fiat - Way - - - Uno Way - 2011 A 2021 - Preto</v>
      </c>
      <c r="AB3797" s="3" t="str">
        <f>VLOOKUP(J3797, sku!B:BM, 64, FALSE)</f>
        <v>Fabricação</v>
      </c>
      <c r="AC3797" s="3" t="str">
        <f>LEFT(pedidos[[#This Row],[SKU]],3)</f>
        <v>XFI</v>
      </c>
      <c r="AD3797" s="36" t="str" cm="1">
        <f t="array" aca="1" ref="AD3797" ca="1">IFERROR(
    INDEX(
        montadora[Montadora],
        MATCH(
            MAX(
                IF(ISNUMBER( FIND(montadora[SKU Parcial],#REF!)),
                   NÚCARACT(montadora[SKU Parcial])
                )
            ),
            NÚCARACT(montadora[SKU Parcial]),
            0
        )
    ),
    ""
)</f>
        <v/>
      </c>
    </row>
    <row r="3798" spans="1:30" customFormat="1" x14ac:dyDescent="0.25">
      <c r="A3798" s="1" t="s">
        <v>4133</v>
      </c>
      <c r="B3798" s="1" t="s">
        <v>36</v>
      </c>
      <c r="C3798" s="1" t="s">
        <v>4134</v>
      </c>
      <c r="D3798" s="1" t="s">
        <v>420</v>
      </c>
      <c r="E3798" s="1" t="s">
        <v>4132</v>
      </c>
      <c r="F3798" s="1" t="s">
        <v>1428</v>
      </c>
      <c r="G3798" s="6" t="s">
        <v>11227</v>
      </c>
      <c r="H3798" s="2" t="s">
        <v>47</v>
      </c>
      <c r="I3798" s="1" t="s">
        <v>36</v>
      </c>
      <c r="J3798" s="1" t="s">
        <v>267</v>
      </c>
      <c r="K3798" s="4">
        <v>45834</v>
      </c>
      <c r="L3798" s="16" t="s">
        <v>11229</v>
      </c>
      <c r="M3798" s="26">
        <v>398.8</v>
      </c>
      <c r="N3798" s="2">
        <v>1</v>
      </c>
      <c r="O3798" s="26">
        <v>398.8</v>
      </c>
      <c r="P3798" s="26">
        <v>145</v>
      </c>
      <c r="Q3798" s="26">
        <v>32.78</v>
      </c>
      <c r="R3798" s="26">
        <v>67.8</v>
      </c>
      <c r="S3798" s="26">
        <v>0</v>
      </c>
      <c r="T3798" s="26">
        <v>26.95</v>
      </c>
      <c r="U3798" s="26">
        <v>126.27</v>
      </c>
      <c r="V3798" s="10">
        <v>0.31659999999999999</v>
      </c>
      <c r="W3798" s="1" t="s">
        <v>34</v>
      </c>
      <c r="X3798" s="3"/>
      <c r="Y3798" s="3"/>
      <c r="Z3798" s="5" t="s">
        <v>7980</v>
      </c>
      <c r="AA3798" s="5" t="str">
        <f>VLOOKUP(J3798, sku!B:C, 2, FALSE)</f>
        <v>Travessa Fiat - Way - - - Uno Way - 2011 A 2021 - Preto</v>
      </c>
      <c r="AB3798" s="3" t="str">
        <f>VLOOKUP(J3798, sku!B:BM, 64, FALSE)</f>
        <v>Fabricação</v>
      </c>
      <c r="AC3798" s="3" t="str">
        <f>LEFT(pedidos[[#This Row],[SKU]],3)</f>
        <v>XFI</v>
      </c>
      <c r="AD3798" s="36" t="str" cm="1">
        <f t="array" aca="1" ref="AD3798" ca="1">IFERROR(
    INDEX(
        montadora[Montadora],
        MATCH(
            MAX(
                IF(ISNUMBER( FIND(montadora[SKU Parcial],#REF!)),
                   NÚCARACT(montadora[SKU Parcial])
                )
            ),
            NÚCARACT(montadora[SKU Parcial]),
            0
        )
    ),
    ""
)</f>
        <v/>
      </c>
    </row>
    <row r="3799" spans="1:30" x14ac:dyDescent="0.25">
      <c r="A3799" s="42" t="s">
        <v>8343</v>
      </c>
      <c r="B3799" s="42"/>
      <c r="C3799" s="42"/>
      <c r="D3799" s="42"/>
      <c r="E3799" s="42">
        <v>20697977689</v>
      </c>
      <c r="F3799" s="42" t="s">
        <v>8417</v>
      </c>
      <c r="G3799" s="42" t="s">
        <v>11227</v>
      </c>
      <c r="H3799" s="7"/>
      <c r="I3799" s="42"/>
      <c r="J3799" s="42" t="s">
        <v>267</v>
      </c>
      <c r="K3799" s="8">
        <v>45838</v>
      </c>
      <c r="L3799" s="19" t="s">
        <v>8443</v>
      </c>
      <c r="M3799" s="44">
        <v>389.8</v>
      </c>
      <c r="N3799" s="7">
        <v>1</v>
      </c>
      <c r="O3799" s="44">
        <v>398.25</v>
      </c>
      <c r="P3799" s="44">
        <v>145</v>
      </c>
      <c r="Q3799" s="44">
        <v>32.08</v>
      </c>
      <c r="R3799" s="44">
        <v>89.76</v>
      </c>
      <c r="S3799" s="44">
        <v>8.4499999999999993</v>
      </c>
      <c r="T3799" s="44">
        <v>-0.01</v>
      </c>
      <c r="U3799" s="44">
        <v>122.97</v>
      </c>
      <c r="V3799" s="9">
        <v>0.3155</v>
      </c>
      <c r="W3799" s="42" t="s">
        <v>34</v>
      </c>
      <c r="X3799" s="43"/>
      <c r="Y3799" s="43"/>
      <c r="Z3799" s="43" t="s">
        <v>8442</v>
      </c>
      <c r="AA3799" s="43" t="str">
        <f>VLOOKUP(J3799, sku!B:C, 2, FALSE)</f>
        <v>Travessa Fiat - Way - - - Uno Way - 2011 A 2021 - Preto</v>
      </c>
      <c r="AB3799" s="45" t="str">
        <f>VLOOKUP(J3799, sku!B:BM, 64, FALSE)</f>
        <v>Fabricação</v>
      </c>
      <c r="AC3799" s="45" t="str">
        <f>LEFT(pedidos[[#This Row],[SKU]],3)</f>
        <v>XFI</v>
      </c>
      <c r="AD3799" s="36" t="str" cm="1">
        <f t="array" aca="1" ref="AD3799" ca="1">IFERROR(
    INDEX(
        montadora[Montadora],
        MATCH(
            MAX(
                IF(ISNUMBER( FIND(montadora[SKU Parcial],#REF!)),
                   NÚCARACT(montadora[SKU Parcial])
                )
            ),
            NÚCARACT(montadora[SKU Parcial]),
            0
        )
    ),
    ""
)</f>
        <v/>
      </c>
    </row>
    <row r="3800" spans="1:30" x14ac:dyDescent="0.25">
      <c r="A3800" s="42" t="s">
        <v>8344</v>
      </c>
      <c r="B3800" s="42"/>
      <c r="C3800" s="42"/>
      <c r="D3800" s="42"/>
      <c r="E3800" s="42">
        <v>20697977689</v>
      </c>
      <c r="F3800" s="42" t="s">
        <v>8417</v>
      </c>
      <c r="G3800" s="42" t="s">
        <v>11227</v>
      </c>
      <c r="H3800" s="7"/>
      <c r="I3800" s="42"/>
      <c r="J3800" s="42" t="s">
        <v>267</v>
      </c>
      <c r="K3800" s="8">
        <v>45838</v>
      </c>
      <c r="L3800" s="19" t="s">
        <v>8443</v>
      </c>
      <c r="M3800" s="44">
        <v>389.8</v>
      </c>
      <c r="N3800" s="7">
        <v>1</v>
      </c>
      <c r="O3800" s="44">
        <v>405.38</v>
      </c>
      <c r="P3800" s="44">
        <v>145</v>
      </c>
      <c r="Q3800" s="44">
        <v>32.08</v>
      </c>
      <c r="R3800" s="44">
        <v>89.76</v>
      </c>
      <c r="S3800" s="44">
        <v>15.58</v>
      </c>
      <c r="T3800" s="44">
        <v>0</v>
      </c>
      <c r="U3800" s="44">
        <v>122.96</v>
      </c>
      <c r="V3800" s="9">
        <v>0.31540000000000001</v>
      </c>
      <c r="W3800" s="42" t="s">
        <v>34</v>
      </c>
      <c r="X3800" s="43"/>
      <c r="Y3800" s="43"/>
      <c r="Z3800" s="43" t="s">
        <v>8442</v>
      </c>
      <c r="AA3800" s="43" t="str">
        <f>VLOOKUP(J3800, sku!B:C, 2, FALSE)</f>
        <v>Travessa Fiat - Way - - - Uno Way - 2011 A 2021 - Preto</v>
      </c>
      <c r="AB3800" s="45" t="str">
        <f>VLOOKUP(J3800, sku!B:BM, 64, FALSE)</f>
        <v>Fabricação</v>
      </c>
      <c r="AC3800" s="45" t="str">
        <f>LEFT(pedidos[[#This Row],[SKU]],3)</f>
        <v>XFI</v>
      </c>
      <c r="AD3800" s="36" t="str" cm="1">
        <f t="array" aca="1" ref="AD3800" ca="1">IFERROR(
    INDEX(
        montadora[Montadora],
        MATCH(
            MAX(
                IF(ISNUMBER(FIND(montadora[SKU Parcial], J2169)),
                   NÚCARACT(montadora[SKU Parcial])
                )
            ),
            NÚCARACT(montadora[SKU Parcial]),
            0
        )
    ),
    ""
)</f>
        <v/>
      </c>
    </row>
    <row r="3801" spans="1:30" x14ac:dyDescent="0.25">
      <c r="A3801" s="42" t="s">
        <v>8345</v>
      </c>
      <c r="B3801" s="42"/>
      <c r="C3801" s="42"/>
      <c r="D3801" s="42"/>
      <c r="E3801" s="42">
        <v>20697977689</v>
      </c>
      <c r="F3801" s="42" t="s">
        <v>8417</v>
      </c>
      <c r="G3801" s="42" t="s">
        <v>11227</v>
      </c>
      <c r="H3801" s="7"/>
      <c r="I3801" s="42"/>
      <c r="J3801" s="42" t="s">
        <v>298</v>
      </c>
      <c r="K3801" s="8">
        <v>45817</v>
      </c>
      <c r="L3801" s="19" t="s">
        <v>8443</v>
      </c>
      <c r="M3801" s="44">
        <v>389.8</v>
      </c>
      <c r="N3801" s="7">
        <v>1</v>
      </c>
      <c r="O3801" s="44">
        <v>389.8</v>
      </c>
      <c r="P3801" s="44">
        <v>145</v>
      </c>
      <c r="Q3801" s="44">
        <v>32.08</v>
      </c>
      <c r="R3801" s="44">
        <v>89.76</v>
      </c>
      <c r="S3801" s="44">
        <v>0</v>
      </c>
      <c r="T3801" s="44">
        <v>0</v>
      </c>
      <c r="U3801" s="44">
        <v>122.96</v>
      </c>
      <c r="V3801" s="9">
        <v>0.31540000000000001</v>
      </c>
      <c r="W3801" s="42" t="s">
        <v>34</v>
      </c>
      <c r="X3801" s="43"/>
      <c r="Y3801" s="43"/>
      <c r="Z3801" s="43" t="s">
        <v>8442</v>
      </c>
      <c r="AA3801" s="43" t="str">
        <f>VLOOKUP(J3801, sku!B:C, 2, FALSE)</f>
        <v>Travessa Fiat - Way - - - Uno Way - 2011 A 2021 - Grafite</v>
      </c>
      <c r="AB3801" s="45" t="str">
        <f>VLOOKUP(J3801, sku!B:BM, 64, FALSE)</f>
        <v>Fabricação</v>
      </c>
      <c r="AC3801" s="45" t="str">
        <f>LEFT(pedidos[[#This Row],[SKU]],3)</f>
        <v>XFI</v>
      </c>
      <c r="AD3801" s="36" t="str" cm="1">
        <f t="array" aca="1" ref="AD3801" ca="1">IFERROR(
    INDEX(
        montadora[Montadora],
        MATCH(
            MAX(
                IF(ISNUMBER(FIND(montadora[SKU Parcial], J2170)),
                   NÚCARACT(montadora[SKU Parcial])
                )
            ),
            NÚCARACT(montadora[SKU Parcial]),
            0
        )
    ),
    ""
)</f>
        <v/>
      </c>
    </row>
    <row r="3802" spans="1:30" customFormat="1" x14ac:dyDescent="0.25">
      <c r="A3802" s="1" t="s">
        <v>6608</v>
      </c>
      <c r="B3802" s="1" t="s">
        <v>36</v>
      </c>
      <c r="C3802" s="1" t="s">
        <v>6609</v>
      </c>
      <c r="D3802" s="1" t="s">
        <v>27</v>
      </c>
      <c r="E3802" s="1" t="s">
        <v>1010</v>
      </c>
      <c r="F3802" s="1" t="s">
        <v>1011</v>
      </c>
      <c r="G3802" s="6" t="s">
        <v>11227</v>
      </c>
      <c r="H3802" s="2" t="s">
        <v>47</v>
      </c>
      <c r="I3802" s="1" t="s">
        <v>36</v>
      </c>
      <c r="J3802" s="1" t="s">
        <v>267</v>
      </c>
      <c r="K3802" s="4">
        <v>45807</v>
      </c>
      <c r="L3802" s="20" t="s">
        <v>804</v>
      </c>
      <c r="M3802" s="26">
        <v>390.64</v>
      </c>
      <c r="N3802" s="2">
        <v>1</v>
      </c>
      <c r="O3802" s="26">
        <v>390.64</v>
      </c>
      <c r="P3802" s="26">
        <v>145</v>
      </c>
      <c r="Q3802" s="26">
        <v>29.73</v>
      </c>
      <c r="R3802" s="26">
        <v>66.41</v>
      </c>
      <c r="S3802" s="26">
        <v>0</v>
      </c>
      <c r="T3802" s="26">
        <v>26.95</v>
      </c>
      <c r="U3802" s="26">
        <v>122.55</v>
      </c>
      <c r="V3802" s="10">
        <v>0.31369999999999998</v>
      </c>
      <c r="W3802" s="1" t="s">
        <v>34</v>
      </c>
      <c r="X3802" s="3"/>
      <c r="Y3802" s="3"/>
      <c r="Z3802" s="5" t="s">
        <v>7980</v>
      </c>
      <c r="AA3802" s="5" t="str">
        <f>VLOOKUP(J3802, sku!B:C, 2, FALSE)</f>
        <v>Travessa Fiat - Way - - - Uno Way - 2011 A 2021 - Preto</v>
      </c>
      <c r="AB3802" s="3" t="str">
        <f>VLOOKUP(J3802, sku!B:BM, 64, FALSE)</f>
        <v>Fabricação</v>
      </c>
      <c r="AC3802" s="3" t="str">
        <f>LEFT(pedidos[[#This Row],[SKU]],3)</f>
        <v>XFI</v>
      </c>
      <c r="AD3802" s="36" t="str" cm="1">
        <f t="array" aca="1" ref="AD3802" ca="1">IFERROR(
    INDEX(
        montadora[Montadora],
        MATCH(
            MAX(
                IF(ISNUMBER( FIND(montadora[SKU Parcial],#REF!)),
                   NÚCARACT(montadora[SKU Parcial])
                )
            ),
            NÚCARACT(montadora[SKU Parcial]),
            0
        )
    ),
    ""
)</f>
        <v/>
      </c>
    </row>
    <row r="3803" spans="1:30" customFormat="1" x14ac:dyDescent="0.25">
      <c r="A3803" s="1" t="s">
        <v>6610</v>
      </c>
      <c r="B3803" s="1" t="s">
        <v>6611</v>
      </c>
      <c r="C3803" s="1" t="s">
        <v>6612</v>
      </c>
      <c r="D3803" s="1" t="s">
        <v>38</v>
      </c>
      <c r="E3803" s="1" t="s">
        <v>1010</v>
      </c>
      <c r="F3803" s="1" t="s">
        <v>1011</v>
      </c>
      <c r="G3803" s="6" t="s">
        <v>11227</v>
      </c>
      <c r="H3803" s="2" t="s">
        <v>47</v>
      </c>
      <c r="I3803" s="1" t="s">
        <v>36</v>
      </c>
      <c r="J3803" s="1" t="s">
        <v>267</v>
      </c>
      <c r="K3803" s="4">
        <v>45807</v>
      </c>
      <c r="L3803" s="20" t="s">
        <v>804</v>
      </c>
      <c r="M3803" s="26">
        <v>390.64</v>
      </c>
      <c r="N3803" s="2">
        <v>1</v>
      </c>
      <c r="O3803" s="26">
        <v>390.64</v>
      </c>
      <c r="P3803" s="26">
        <v>145</v>
      </c>
      <c r="Q3803" s="26">
        <v>29.73</v>
      </c>
      <c r="R3803" s="26">
        <v>66.41</v>
      </c>
      <c r="S3803" s="26">
        <v>0</v>
      </c>
      <c r="T3803" s="26">
        <v>26.95</v>
      </c>
      <c r="U3803" s="26">
        <v>122.55</v>
      </c>
      <c r="V3803" s="10">
        <v>0.31369999999999998</v>
      </c>
      <c r="W3803" s="1" t="s">
        <v>34</v>
      </c>
      <c r="X3803" s="3"/>
      <c r="Y3803" s="3"/>
      <c r="Z3803" s="5" t="s">
        <v>7980</v>
      </c>
      <c r="AA3803" s="5" t="str">
        <f>VLOOKUP(J3803, sku!B:C, 2, FALSE)</f>
        <v>Travessa Fiat - Way - - - Uno Way - 2011 A 2021 - Preto</v>
      </c>
      <c r="AB3803" s="3" t="str">
        <f>VLOOKUP(J3803, sku!B:BM, 64, FALSE)</f>
        <v>Fabricação</v>
      </c>
      <c r="AC3803" s="3" t="str">
        <f>LEFT(pedidos[[#This Row],[SKU]],3)</f>
        <v>XFI</v>
      </c>
      <c r="AD3803" s="36" t="str" cm="1">
        <f t="array" aca="1" ref="AD3803" ca="1">IFERROR(
    INDEX(
        montadora[Montadora],
        MATCH(
            MAX(
                IF(ISNUMBER( FIND(montadora[SKU Parcial],#REF!)),
                   NÚCARACT(montadora[SKU Parcial])
                )
            ),
            NÚCARACT(montadora[SKU Parcial]),
            0
        )
    ),
    ""
)</f>
        <v/>
      </c>
    </row>
    <row r="3804" spans="1:30" customFormat="1" x14ac:dyDescent="0.25">
      <c r="A3804" s="1" t="s">
        <v>6613</v>
      </c>
      <c r="B3804" s="1" t="s">
        <v>6614</v>
      </c>
      <c r="C3804" s="1" t="s">
        <v>1581</v>
      </c>
      <c r="D3804" s="1" t="s">
        <v>27</v>
      </c>
      <c r="E3804" s="1" t="s">
        <v>1010</v>
      </c>
      <c r="F3804" s="1" t="s">
        <v>1011</v>
      </c>
      <c r="G3804" s="6" t="s">
        <v>11227</v>
      </c>
      <c r="H3804" s="2" t="s">
        <v>47</v>
      </c>
      <c r="I3804" s="1" t="s">
        <v>36</v>
      </c>
      <c r="J3804" s="1" t="s">
        <v>267</v>
      </c>
      <c r="K3804" s="4">
        <v>45808</v>
      </c>
      <c r="L3804" s="20" t="s">
        <v>804</v>
      </c>
      <c r="M3804" s="26">
        <v>390.64</v>
      </c>
      <c r="N3804" s="2">
        <v>1</v>
      </c>
      <c r="O3804" s="26">
        <v>390.64</v>
      </c>
      <c r="P3804" s="26">
        <v>145</v>
      </c>
      <c r="Q3804" s="26">
        <v>29.73</v>
      </c>
      <c r="R3804" s="26">
        <v>66.41</v>
      </c>
      <c r="S3804" s="26">
        <v>0</v>
      </c>
      <c r="T3804" s="26">
        <v>26.95</v>
      </c>
      <c r="U3804" s="26">
        <v>122.55</v>
      </c>
      <c r="V3804" s="10">
        <v>0.31369999999999998</v>
      </c>
      <c r="W3804" s="1" t="s">
        <v>34</v>
      </c>
      <c r="X3804" s="3"/>
      <c r="Y3804" s="3"/>
      <c r="Z3804" s="5" t="s">
        <v>7980</v>
      </c>
      <c r="AA3804" s="5" t="str">
        <f>VLOOKUP(J3804, sku!B:C, 2, FALSE)</f>
        <v>Travessa Fiat - Way - - - Uno Way - 2011 A 2021 - Preto</v>
      </c>
      <c r="AB3804" s="3" t="str">
        <f>VLOOKUP(J3804, sku!B:BM, 64, FALSE)</f>
        <v>Fabricação</v>
      </c>
      <c r="AC3804" s="3" t="str">
        <f>LEFT(pedidos[[#This Row],[SKU]],3)</f>
        <v>XFI</v>
      </c>
      <c r="AD3804" s="36" t="str" cm="1">
        <f t="array" aca="1" ref="AD3804" ca="1">IFERROR(
    INDEX(
        montadora[Montadora],
        MATCH(
            MAX(
                IF(ISNUMBER( FIND(montadora[SKU Parcial],#REF!)),
                   NÚCARACT(montadora[SKU Parcial])
                )
            ),
            NÚCARACT(montadora[SKU Parcial]),
            0
        )
    ),
    ""
)</f>
        <v/>
      </c>
    </row>
    <row r="3805" spans="1:30" customFormat="1" x14ac:dyDescent="0.25">
      <c r="A3805" s="1" t="s">
        <v>6624</v>
      </c>
      <c r="B3805" s="1" t="s">
        <v>6625</v>
      </c>
      <c r="C3805" s="1" t="s">
        <v>665</v>
      </c>
      <c r="D3805" s="1" t="s">
        <v>45</v>
      </c>
      <c r="E3805" s="1" t="s">
        <v>1427</v>
      </c>
      <c r="F3805" s="1" t="s">
        <v>1428</v>
      </c>
      <c r="G3805" s="6" t="s">
        <v>11227</v>
      </c>
      <c r="H3805" s="2" t="s">
        <v>47</v>
      </c>
      <c r="I3805" s="1" t="s">
        <v>36</v>
      </c>
      <c r="J3805" s="1" t="s">
        <v>267</v>
      </c>
      <c r="K3805" s="4">
        <v>45778</v>
      </c>
      <c r="L3805" s="20" t="s">
        <v>804</v>
      </c>
      <c r="M3805" s="26">
        <v>389.8</v>
      </c>
      <c r="N3805" s="2">
        <v>1</v>
      </c>
      <c r="O3805" s="26">
        <v>389.8</v>
      </c>
      <c r="P3805" s="26">
        <v>145</v>
      </c>
      <c r="Q3805" s="26">
        <v>29.66</v>
      </c>
      <c r="R3805" s="26">
        <v>66.27</v>
      </c>
      <c r="S3805" s="26">
        <v>0</v>
      </c>
      <c r="T3805" s="26">
        <v>26.95</v>
      </c>
      <c r="U3805" s="26">
        <v>121.92</v>
      </c>
      <c r="V3805" s="10">
        <v>0.31280000000000002</v>
      </c>
      <c r="W3805" s="1" t="s">
        <v>34</v>
      </c>
      <c r="X3805" s="3"/>
      <c r="Y3805" s="3"/>
      <c r="Z3805" s="5" t="s">
        <v>7980</v>
      </c>
      <c r="AA3805" s="5" t="str">
        <f>VLOOKUP(J3805, sku!B:C, 2, FALSE)</f>
        <v>Travessa Fiat - Way - - - Uno Way - 2011 A 2021 - Preto</v>
      </c>
      <c r="AB3805" s="3" t="str">
        <f>VLOOKUP(J3805, sku!B:BM, 64, FALSE)</f>
        <v>Fabricação</v>
      </c>
      <c r="AC3805" s="3" t="str">
        <f>LEFT(pedidos[[#This Row],[SKU]],3)</f>
        <v>XFI</v>
      </c>
      <c r="AD3805" s="36" t="str" cm="1">
        <f t="array" aca="1" ref="AD3805" ca="1">IFERROR(
    INDEX(
        montadora[Montadora],
        MATCH(
            MAX(
                IF(ISNUMBER(FIND(montadora[SKU Parcial], J2186)),
                   NÚCARACT(montadora[SKU Parcial])
                )
            ),
            NÚCARACT(montadora[SKU Parcial]),
            0
        )
    ),
    ""
)</f>
        <v/>
      </c>
    </row>
    <row r="3806" spans="1:30" customFormat="1" x14ac:dyDescent="0.25">
      <c r="A3806" s="1" t="s">
        <v>6626</v>
      </c>
      <c r="B3806" s="1" t="s">
        <v>36</v>
      </c>
      <c r="C3806" s="1" t="s">
        <v>6627</v>
      </c>
      <c r="D3806" s="1" t="s">
        <v>420</v>
      </c>
      <c r="E3806" s="1" t="s">
        <v>1427</v>
      </c>
      <c r="F3806" s="1" t="s">
        <v>1428</v>
      </c>
      <c r="G3806" s="6" t="s">
        <v>11227</v>
      </c>
      <c r="H3806" s="2" t="s">
        <v>47</v>
      </c>
      <c r="I3806" s="1" t="s">
        <v>36</v>
      </c>
      <c r="J3806" s="1" t="s">
        <v>267</v>
      </c>
      <c r="K3806" s="4">
        <v>45778</v>
      </c>
      <c r="L3806" s="20" t="s">
        <v>804</v>
      </c>
      <c r="M3806" s="26">
        <v>389.8</v>
      </c>
      <c r="N3806" s="2">
        <v>1</v>
      </c>
      <c r="O3806" s="26">
        <v>389.8</v>
      </c>
      <c r="P3806" s="26">
        <v>145</v>
      </c>
      <c r="Q3806" s="26">
        <v>29.66</v>
      </c>
      <c r="R3806" s="26">
        <v>66.27</v>
      </c>
      <c r="S3806" s="26">
        <v>0</v>
      </c>
      <c r="T3806" s="26">
        <v>26.95</v>
      </c>
      <c r="U3806" s="26">
        <v>121.92</v>
      </c>
      <c r="V3806" s="10">
        <v>0.31280000000000002</v>
      </c>
      <c r="W3806" s="1" t="s">
        <v>34</v>
      </c>
      <c r="X3806" s="3"/>
      <c r="Y3806" s="3"/>
      <c r="Z3806" s="5" t="s">
        <v>7980</v>
      </c>
      <c r="AA3806" s="5" t="str">
        <f>VLOOKUP(J3806, sku!B:C, 2, FALSE)</f>
        <v>Travessa Fiat - Way - - - Uno Way - 2011 A 2021 - Preto</v>
      </c>
      <c r="AB3806" s="3" t="str">
        <f>VLOOKUP(J3806, sku!B:BM, 64, FALSE)</f>
        <v>Fabricação</v>
      </c>
      <c r="AC3806" s="3" t="str">
        <f>LEFT(pedidos[[#This Row],[SKU]],3)</f>
        <v>XFI</v>
      </c>
      <c r="AD3806" s="36" t="str" cm="1">
        <f t="array" aca="1" ref="AD3806" ca="1">IFERROR(
    INDEX(
        montadora[Montadora],
        MATCH(
            MAX(
                IF(ISNUMBER(FIND(montadora[SKU Parcial], J2187)),
                   NÚCARACT(montadora[SKU Parcial])
                )
            ),
            NÚCARACT(montadora[SKU Parcial]),
            0
        )
    ),
    ""
)</f>
        <v/>
      </c>
    </row>
    <row r="3807" spans="1:30" customFormat="1" x14ac:dyDescent="0.25">
      <c r="A3807" s="1" t="s">
        <v>6628</v>
      </c>
      <c r="B3807" s="1" t="s">
        <v>6629</v>
      </c>
      <c r="C3807" s="1" t="s">
        <v>6630</v>
      </c>
      <c r="D3807" s="1" t="s">
        <v>27</v>
      </c>
      <c r="E3807" s="1" t="s">
        <v>1427</v>
      </c>
      <c r="F3807" s="1" t="s">
        <v>1428</v>
      </c>
      <c r="G3807" s="6" t="s">
        <v>11227</v>
      </c>
      <c r="H3807" s="2" t="s">
        <v>47</v>
      </c>
      <c r="I3807" s="1" t="s">
        <v>36</v>
      </c>
      <c r="J3807" s="1" t="s">
        <v>267</v>
      </c>
      <c r="K3807" s="4">
        <v>45778</v>
      </c>
      <c r="L3807" s="20" t="s">
        <v>804</v>
      </c>
      <c r="M3807" s="26">
        <v>389.8</v>
      </c>
      <c r="N3807" s="2">
        <v>1</v>
      </c>
      <c r="O3807" s="26">
        <v>389.8</v>
      </c>
      <c r="P3807" s="26">
        <v>145</v>
      </c>
      <c r="Q3807" s="26">
        <v>29.66</v>
      </c>
      <c r="R3807" s="26">
        <v>66.27</v>
      </c>
      <c r="S3807" s="26">
        <v>0</v>
      </c>
      <c r="T3807" s="26">
        <v>26.95</v>
      </c>
      <c r="U3807" s="26">
        <v>121.92</v>
      </c>
      <c r="V3807" s="10">
        <v>0.31280000000000002</v>
      </c>
      <c r="W3807" s="1" t="s">
        <v>34</v>
      </c>
      <c r="X3807" s="3"/>
      <c r="Y3807" s="3"/>
      <c r="Z3807" s="5" t="s">
        <v>7980</v>
      </c>
      <c r="AA3807" s="5" t="str">
        <f>VLOOKUP(J3807, sku!B:C, 2, FALSE)</f>
        <v>Travessa Fiat - Way - - - Uno Way - 2011 A 2021 - Preto</v>
      </c>
      <c r="AB3807" s="3" t="str">
        <f>VLOOKUP(J3807, sku!B:BM, 64, FALSE)</f>
        <v>Fabricação</v>
      </c>
      <c r="AC3807" s="3" t="str">
        <f>LEFT(pedidos[[#This Row],[SKU]],3)</f>
        <v>XFI</v>
      </c>
      <c r="AD3807" s="36" t="str" cm="1">
        <f t="array" aca="1" ref="AD3807" ca="1">IFERROR(
    INDEX(
        montadora[Montadora],
        MATCH(
            MAX(
                IF(ISNUMBER(FIND(montadora[SKU Parcial], J2188)),
                   NÚCARACT(montadora[SKU Parcial])
                )
            ),
            NÚCARACT(montadora[SKU Parcial]),
            0
        )
    ),
    ""
)</f>
        <v/>
      </c>
    </row>
    <row r="3808" spans="1:30" customFormat="1" x14ac:dyDescent="0.25">
      <c r="A3808" s="1" t="s">
        <v>6631</v>
      </c>
      <c r="B3808" s="1" t="s">
        <v>6632</v>
      </c>
      <c r="C3808" s="1" t="s">
        <v>6633</v>
      </c>
      <c r="D3808" s="1" t="s">
        <v>658</v>
      </c>
      <c r="E3808" s="1" t="s">
        <v>1427</v>
      </c>
      <c r="F3808" s="1" t="s">
        <v>1428</v>
      </c>
      <c r="G3808" s="6" t="s">
        <v>11227</v>
      </c>
      <c r="H3808" s="2" t="s">
        <v>47</v>
      </c>
      <c r="I3808" s="1" t="s">
        <v>36</v>
      </c>
      <c r="J3808" s="1" t="s">
        <v>267</v>
      </c>
      <c r="K3808" s="4">
        <v>45778</v>
      </c>
      <c r="L3808" s="20" t="s">
        <v>804</v>
      </c>
      <c r="M3808" s="26">
        <v>389.8</v>
      </c>
      <c r="N3808" s="2">
        <v>1</v>
      </c>
      <c r="O3808" s="26">
        <v>389.8</v>
      </c>
      <c r="P3808" s="26">
        <v>145</v>
      </c>
      <c r="Q3808" s="26">
        <v>29.66</v>
      </c>
      <c r="R3808" s="26">
        <v>66.27</v>
      </c>
      <c r="S3808" s="26">
        <v>0</v>
      </c>
      <c r="T3808" s="26">
        <v>26.95</v>
      </c>
      <c r="U3808" s="26">
        <v>121.92</v>
      </c>
      <c r="V3808" s="10">
        <v>0.31280000000000002</v>
      </c>
      <c r="W3808" s="1" t="s">
        <v>34</v>
      </c>
      <c r="X3808" s="3"/>
      <c r="Y3808" s="3"/>
      <c r="Z3808" s="5" t="s">
        <v>7980</v>
      </c>
      <c r="AA3808" s="5" t="str">
        <f>VLOOKUP(J3808, sku!B:C, 2, FALSE)</f>
        <v>Travessa Fiat - Way - - - Uno Way - 2011 A 2021 - Preto</v>
      </c>
      <c r="AB3808" s="3" t="str">
        <f>VLOOKUP(J3808, sku!B:BM, 64, FALSE)</f>
        <v>Fabricação</v>
      </c>
      <c r="AC3808" s="3" t="str">
        <f>LEFT(pedidos[[#This Row],[SKU]],3)</f>
        <v>XFI</v>
      </c>
      <c r="AD3808" s="36" t="str" cm="1">
        <f t="array" aca="1" ref="AD3808" ca="1">IFERROR(
    INDEX(
        montadora[Montadora],
        MATCH(
            MAX(
                IF(ISNUMBER(FIND(montadora[SKU Parcial], J2189)),
                   NÚCARACT(montadora[SKU Parcial])
                )
            ),
            NÚCARACT(montadora[SKU Parcial]),
            0
        )
    ),
    ""
)</f>
        <v/>
      </c>
    </row>
    <row r="3809" spans="1:30" customFormat="1" x14ac:dyDescent="0.25">
      <c r="A3809" s="1" t="s">
        <v>6634</v>
      </c>
      <c r="B3809" s="1" t="s">
        <v>6635</v>
      </c>
      <c r="C3809" s="1" t="s">
        <v>1204</v>
      </c>
      <c r="D3809" s="1" t="s">
        <v>138</v>
      </c>
      <c r="E3809" s="1" t="s">
        <v>1427</v>
      </c>
      <c r="F3809" s="1" t="s">
        <v>1428</v>
      </c>
      <c r="G3809" s="6" t="s">
        <v>11227</v>
      </c>
      <c r="H3809" s="2" t="s">
        <v>47</v>
      </c>
      <c r="I3809" s="1" t="s">
        <v>36</v>
      </c>
      <c r="J3809" s="1" t="s">
        <v>267</v>
      </c>
      <c r="K3809" s="4">
        <v>45779</v>
      </c>
      <c r="L3809" s="20" t="s">
        <v>804</v>
      </c>
      <c r="M3809" s="26">
        <v>389.8</v>
      </c>
      <c r="N3809" s="2">
        <v>1</v>
      </c>
      <c r="O3809" s="26">
        <v>389.8</v>
      </c>
      <c r="P3809" s="26">
        <v>145</v>
      </c>
      <c r="Q3809" s="26">
        <v>29.66</v>
      </c>
      <c r="R3809" s="26">
        <v>66.27</v>
      </c>
      <c r="S3809" s="26">
        <v>0</v>
      </c>
      <c r="T3809" s="26">
        <v>26.95</v>
      </c>
      <c r="U3809" s="26">
        <v>121.92</v>
      </c>
      <c r="V3809" s="10">
        <v>0.31280000000000002</v>
      </c>
      <c r="W3809" s="1" t="s">
        <v>89</v>
      </c>
      <c r="X3809" s="3"/>
      <c r="Y3809" s="3"/>
      <c r="Z3809" s="5" t="s">
        <v>7980</v>
      </c>
      <c r="AA3809" s="5" t="str">
        <f>VLOOKUP(J3809, sku!B:C, 2, FALSE)</f>
        <v>Travessa Fiat - Way - - - Uno Way - 2011 A 2021 - Preto</v>
      </c>
      <c r="AB3809" s="3" t="str">
        <f>VLOOKUP(J3809, sku!B:BM, 64, FALSE)</f>
        <v>Fabricação</v>
      </c>
      <c r="AC3809" s="3" t="str">
        <f>LEFT(pedidos[[#This Row],[SKU]],3)</f>
        <v>XFI</v>
      </c>
      <c r="AD3809" s="36" t="str" cm="1">
        <f t="array" aca="1" ref="AD3809" ca="1">IFERROR(
    INDEX(
        montadora[Montadora],
        MATCH(
            MAX(
                IF(ISNUMBER(FIND(montadora[SKU Parcial], J2190)),
                   NÚCARACT(montadora[SKU Parcial])
                )
            ),
            NÚCARACT(montadora[SKU Parcial]),
            0
        )
    ),
    ""
)</f>
        <v/>
      </c>
    </row>
    <row r="3810" spans="1:30" customFormat="1" x14ac:dyDescent="0.25">
      <c r="A3810" s="1" t="s">
        <v>6636</v>
      </c>
      <c r="B3810" s="1" t="s">
        <v>6637</v>
      </c>
      <c r="C3810" s="1" t="s">
        <v>1204</v>
      </c>
      <c r="D3810" s="1" t="s">
        <v>138</v>
      </c>
      <c r="E3810" s="1" t="s">
        <v>1427</v>
      </c>
      <c r="F3810" s="1" t="s">
        <v>1428</v>
      </c>
      <c r="G3810" s="6" t="s">
        <v>11227</v>
      </c>
      <c r="H3810" s="2" t="s">
        <v>47</v>
      </c>
      <c r="I3810" s="1" t="s">
        <v>36</v>
      </c>
      <c r="J3810" s="1" t="s">
        <v>267</v>
      </c>
      <c r="K3810" s="4">
        <v>45779</v>
      </c>
      <c r="L3810" s="20" t="s">
        <v>804</v>
      </c>
      <c r="M3810" s="26">
        <v>389.8</v>
      </c>
      <c r="N3810" s="2">
        <v>1</v>
      </c>
      <c r="O3810" s="26">
        <v>389.8</v>
      </c>
      <c r="P3810" s="26">
        <v>145</v>
      </c>
      <c r="Q3810" s="26">
        <v>29.66</v>
      </c>
      <c r="R3810" s="26">
        <v>66.27</v>
      </c>
      <c r="S3810" s="26">
        <v>0</v>
      </c>
      <c r="T3810" s="26">
        <v>26.95</v>
      </c>
      <c r="U3810" s="26">
        <v>121.92</v>
      </c>
      <c r="V3810" s="10">
        <v>0.31280000000000002</v>
      </c>
      <c r="W3810" s="1" t="s">
        <v>34</v>
      </c>
      <c r="X3810" s="3"/>
      <c r="Y3810" s="3"/>
      <c r="Z3810" s="5" t="s">
        <v>7980</v>
      </c>
      <c r="AA3810" s="5" t="str">
        <f>VLOOKUP(J3810, sku!B:C, 2, FALSE)</f>
        <v>Travessa Fiat - Way - - - Uno Way - 2011 A 2021 - Preto</v>
      </c>
      <c r="AB3810" s="3" t="str">
        <f>VLOOKUP(J3810, sku!B:BM, 64, FALSE)</f>
        <v>Fabricação</v>
      </c>
      <c r="AC3810" s="3" t="str">
        <f>LEFT(pedidos[[#This Row],[SKU]],3)</f>
        <v>XFI</v>
      </c>
      <c r="AD3810" s="36" t="str" cm="1">
        <f t="array" aca="1" ref="AD3810" ca="1">IFERROR(
    INDEX(
        montadora[Montadora],
        MATCH(
            MAX(
                IF(ISNUMBER(FIND(montadora[SKU Parcial], J2191)),
                   NÚCARACT(montadora[SKU Parcial])
                )
            ),
            NÚCARACT(montadora[SKU Parcial]),
            0
        )
    ),
    ""
)</f>
        <v/>
      </c>
    </row>
    <row r="3811" spans="1:30" customFormat="1" x14ac:dyDescent="0.25">
      <c r="A3811" s="1" t="s">
        <v>6638</v>
      </c>
      <c r="B3811" s="1" t="s">
        <v>6639</v>
      </c>
      <c r="C3811" s="1" t="s">
        <v>6640</v>
      </c>
      <c r="D3811" s="1" t="s">
        <v>534</v>
      </c>
      <c r="E3811" s="1" t="s">
        <v>1427</v>
      </c>
      <c r="F3811" s="1" t="s">
        <v>1428</v>
      </c>
      <c r="G3811" s="6" t="s">
        <v>11227</v>
      </c>
      <c r="H3811" s="2" t="s">
        <v>47</v>
      </c>
      <c r="I3811" s="1" t="s">
        <v>36</v>
      </c>
      <c r="J3811" s="1" t="s">
        <v>267</v>
      </c>
      <c r="K3811" s="4">
        <v>45782</v>
      </c>
      <c r="L3811" s="20" t="s">
        <v>804</v>
      </c>
      <c r="M3811" s="26">
        <v>389.8</v>
      </c>
      <c r="N3811" s="2">
        <v>1</v>
      </c>
      <c r="O3811" s="26">
        <v>389.8</v>
      </c>
      <c r="P3811" s="26">
        <v>145</v>
      </c>
      <c r="Q3811" s="26">
        <v>29.66</v>
      </c>
      <c r="R3811" s="26">
        <v>66.27</v>
      </c>
      <c r="S3811" s="26">
        <v>0</v>
      </c>
      <c r="T3811" s="26">
        <v>26.95</v>
      </c>
      <c r="U3811" s="26">
        <v>121.92</v>
      </c>
      <c r="V3811" s="10">
        <v>0.31280000000000002</v>
      </c>
      <c r="W3811" s="1" t="s">
        <v>34</v>
      </c>
      <c r="X3811" s="3"/>
      <c r="Y3811" s="3"/>
      <c r="Z3811" s="5" t="s">
        <v>7980</v>
      </c>
      <c r="AA3811" s="5" t="str">
        <f>VLOOKUP(J3811, sku!B:C, 2, FALSE)</f>
        <v>Travessa Fiat - Way - - - Uno Way - 2011 A 2021 - Preto</v>
      </c>
      <c r="AB3811" s="3" t="str">
        <f>VLOOKUP(J3811, sku!B:BM, 64, FALSE)</f>
        <v>Fabricação</v>
      </c>
      <c r="AC3811" s="3" t="str">
        <f>LEFT(pedidos[[#This Row],[SKU]],3)</f>
        <v>XFI</v>
      </c>
      <c r="AD3811" s="36" t="str" cm="1">
        <f t="array" aca="1" ref="AD3811" ca="1">IFERROR(
    INDEX(
        montadora[Montadora],
        MATCH(
            MAX(
                IF(ISNUMBER(FIND(montadora[SKU Parcial], J2192)),
                   NÚCARACT(montadora[SKU Parcial])
                )
            ),
            NÚCARACT(montadora[SKU Parcial]),
            0
        )
    ),
    ""
)</f>
        <v/>
      </c>
    </row>
    <row r="3812" spans="1:30" customFormat="1" x14ac:dyDescent="0.25">
      <c r="A3812" s="1" t="s">
        <v>6641</v>
      </c>
      <c r="B3812" s="1" t="s">
        <v>36</v>
      </c>
      <c r="C3812" s="1" t="s">
        <v>6642</v>
      </c>
      <c r="D3812" s="1" t="s">
        <v>643</v>
      </c>
      <c r="E3812" s="1" t="s">
        <v>1427</v>
      </c>
      <c r="F3812" s="1" t="s">
        <v>1428</v>
      </c>
      <c r="G3812" s="6" t="s">
        <v>11227</v>
      </c>
      <c r="H3812" s="2" t="s">
        <v>47</v>
      </c>
      <c r="I3812" s="1" t="s">
        <v>31</v>
      </c>
      <c r="J3812" s="1" t="s">
        <v>267</v>
      </c>
      <c r="K3812" s="4">
        <v>45792</v>
      </c>
      <c r="L3812" s="16" t="s">
        <v>11229</v>
      </c>
      <c r="M3812" s="26">
        <v>389.8</v>
      </c>
      <c r="N3812" s="2">
        <v>1</v>
      </c>
      <c r="O3812" s="26">
        <v>410.7</v>
      </c>
      <c r="P3812" s="26">
        <v>145</v>
      </c>
      <c r="Q3812" s="26">
        <v>29.66</v>
      </c>
      <c r="R3812" s="26">
        <v>66.27</v>
      </c>
      <c r="S3812" s="26">
        <v>20.9</v>
      </c>
      <c r="T3812" s="26">
        <v>26.95</v>
      </c>
      <c r="U3812" s="26">
        <v>121.92</v>
      </c>
      <c r="V3812" s="10">
        <v>0.31280000000000002</v>
      </c>
      <c r="W3812" s="1" t="s">
        <v>34</v>
      </c>
      <c r="X3812" s="3"/>
      <c r="Y3812" s="3"/>
      <c r="Z3812" s="5" t="s">
        <v>7980</v>
      </c>
      <c r="AA3812" s="5" t="str">
        <f>VLOOKUP(J3812, sku!B:C, 2, FALSE)</f>
        <v>Travessa Fiat - Way - - - Uno Way - 2011 A 2021 - Preto</v>
      </c>
      <c r="AB3812" s="3" t="str">
        <f>VLOOKUP(J3812, sku!B:BM, 64, FALSE)</f>
        <v>Fabricação</v>
      </c>
      <c r="AC3812" s="3" t="str">
        <f>LEFT(pedidos[[#This Row],[SKU]],3)</f>
        <v>XFI</v>
      </c>
      <c r="AD3812" s="36" t="str" cm="1">
        <f t="array" aca="1" ref="AD3812" ca="1">IFERROR(
    INDEX(
        montadora[Montadora],
        MATCH(
            MAX(
                IF(ISNUMBER(FIND(montadora[SKU Parcial], J2193)),
                   NÚCARACT(montadora[SKU Parcial])
                )
            ),
            NÚCARACT(montadora[SKU Parcial]),
            0
        )
    ),
    ""
)</f>
        <v/>
      </c>
    </row>
    <row r="3813" spans="1:30" customFormat="1" x14ac:dyDescent="0.25">
      <c r="A3813" s="1" t="s">
        <v>6643</v>
      </c>
      <c r="B3813" s="1" t="s">
        <v>36</v>
      </c>
      <c r="C3813" s="1" t="s">
        <v>1098</v>
      </c>
      <c r="D3813" s="1" t="s">
        <v>138</v>
      </c>
      <c r="E3813" s="1" t="s">
        <v>1427</v>
      </c>
      <c r="F3813" s="1" t="s">
        <v>1428</v>
      </c>
      <c r="G3813" s="6" t="s">
        <v>11227</v>
      </c>
      <c r="H3813" s="2" t="s">
        <v>47</v>
      </c>
      <c r="I3813" s="1" t="s">
        <v>36</v>
      </c>
      <c r="J3813" s="1" t="s">
        <v>267</v>
      </c>
      <c r="K3813" s="4">
        <v>45794</v>
      </c>
      <c r="L3813" s="16" t="s">
        <v>11229</v>
      </c>
      <c r="M3813" s="26">
        <v>389.8</v>
      </c>
      <c r="N3813" s="2">
        <v>1</v>
      </c>
      <c r="O3813" s="26">
        <v>389.8</v>
      </c>
      <c r="P3813" s="26">
        <v>145</v>
      </c>
      <c r="Q3813" s="26">
        <v>29.66</v>
      </c>
      <c r="R3813" s="26">
        <v>66.27</v>
      </c>
      <c r="S3813" s="26">
        <v>0</v>
      </c>
      <c r="T3813" s="26">
        <v>26.95</v>
      </c>
      <c r="U3813" s="26">
        <v>121.92</v>
      </c>
      <c r="V3813" s="10">
        <v>0.31280000000000002</v>
      </c>
      <c r="W3813" s="1" t="s">
        <v>34</v>
      </c>
      <c r="X3813" s="3"/>
      <c r="Y3813" s="3"/>
      <c r="Z3813" s="5" t="s">
        <v>7980</v>
      </c>
      <c r="AA3813" s="5" t="str">
        <f>VLOOKUP(J3813, sku!B:C, 2, FALSE)</f>
        <v>Travessa Fiat - Way - - - Uno Way - 2011 A 2021 - Preto</v>
      </c>
      <c r="AB3813" s="3" t="str">
        <f>VLOOKUP(J3813, sku!B:BM, 64, FALSE)</f>
        <v>Fabricação</v>
      </c>
      <c r="AC3813" s="3" t="str">
        <f>LEFT(pedidos[[#This Row],[SKU]],3)</f>
        <v>XFI</v>
      </c>
      <c r="AD3813" s="36" t="str" cm="1">
        <f t="array" aca="1" ref="AD3813" ca="1">IFERROR(
    INDEX(
        montadora[Montadora],
        MATCH(
            MAX(
                IF(ISNUMBER(FIND(montadora[SKU Parcial], J2194)),
                   NÚCARACT(montadora[SKU Parcial])
                )
            ),
            NÚCARACT(montadora[SKU Parcial]),
            0
        )
    ),
    ""
)</f>
        <v/>
      </c>
    </row>
    <row r="3814" spans="1:30" customFormat="1" x14ac:dyDescent="0.25">
      <c r="A3814" s="1" t="s">
        <v>6644</v>
      </c>
      <c r="B3814" s="1" t="s">
        <v>6645</v>
      </c>
      <c r="C3814" s="1" t="s">
        <v>1543</v>
      </c>
      <c r="D3814" s="1" t="s">
        <v>45</v>
      </c>
      <c r="E3814" s="1" t="s">
        <v>1427</v>
      </c>
      <c r="F3814" s="1" t="s">
        <v>1428</v>
      </c>
      <c r="G3814" s="6" t="s">
        <v>11227</v>
      </c>
      <c r="H3814" s="2" t="s">
        <v>47</v>
      </c>
      <c r="I3814" s="1" t="s">
        <v>36</v>
      </c>
      <c r="J3814" s="1" t="s">
        <v>267</v>
      </c>
      <c r="K3814" s="4">
        <v>45798</v>
      </c>
      <c r="L3814" s="16" t="s">
        <v>11229</v>
      </c>
      <c r="M3814" s="26">
        <v>389.8</v>
      </c>
      <c r="N3814" s="2">
        <v>1</v>
      </c>
      <c r="O3814" s="26">
        <v>389.8</v>
      </c>
      <c r="P3814" s="26">
        <v>145</v>
      </c>
      <c r="Q3814" s="26">
        <v>29.66</v>
      </c>
      <c r="R3814" s="26">
        <v>66.27</v>
      </c>
      <c r="S3814" s="26">
        <v>0</v>
      </c>
      <c r="T3814" s="26">
        <v>26.95</v>
      </c>
      <c r="U3814" s="26">
        <v>121.92</v>
      </c>
      <c r="V3814" s="10">
        <v>0.31280000000000002</v>
      </c>
      <c r="W3814" s="1" t="s">
        <v>34</v>
      </c>
      <c r="X3814" s="3"/>
      <c r="Y3814" s="3"/>
      <c r="Z3814" s="5" t="s">
        <v>7980</v>
      </c>
      <c r="AA3814" s="5" t="str">
        <f>VLOOKUP(J3814, sku!B:C, 2, FALSE)</f>
        <v>Travessa Fiat - Way - - - Uno Way - 2011 A 2021 - Preto</v>
      </c>
      <c r="AB3814" s="3" t="str">
        <f>VLOOKUP(J3814, sku!B:BM, 64, FALSE)</f>
        <v>Fabricação</v>
      </c>
      <c r="AC3814" s="3" t="str">
        <f>LEFT(pedidos[[#This Row],[SKU]],3)</f>
        <v>XFI</v>
      </c>
      <c r="AD3814" s="36" t="str" cm="1">
        <f t="array" aca="1" ref="AD3814" ca="1">IFERROR(
    INDEX(
        montadora[Montadora],
        MATCH(
            MAX(
                IF(ISNUMBER(FIND(montadora[SKU Parcial], J2195)),
                   NÚCARACT(montadora[SKU Parcial])
                )
            ),
            NÚCARACT(montadora[SKU Parcial]),
            0
        )
    ),
    ""
)</f>
        <v/>
      </c>
    </row>
    <row r="3815" spans="1:30" customFormat="1" x14ac:dyDescent="0.25">
      <c r="A3815" s="1" t="s">
        <v>6646</v>
      </c>
      <c r="B3815" s="1" t="s">
        <v>6647</v>
      </c>
      <c r="C3815" s="1" t="s">
        <v>199</v>
      </c>
      <c r="D3815" s="1" t="s">
        <v>538</v>
      </c>
      <c r="E3815" s="1" t="s">
        <v>1427</v>
      </c>
      <c r="F3815" s="1" t="s">
        <v>1428</v>
      </c>
      <c r="G3815" s="6" t="s">
        <v>11227</v>
      </c>
      <c r="H3815" s="2" t="s">
        <v>47</v>
      </c>
      <c r="I3815" s="1" t="s">
        <v>36</v>
      </c>
      <c r="J3815" s="1" t="s">
        <v>267</v>
      </c>
      <c r="K3815" s="4">
        <v>45803</v>
      </c>
      <c r="L3815" s="16" t="s">
        <v>11229</v>
      </c>
      <c r="M3815" s="26">
        <v>389.8</v>
      </c>
      <c r="N3815" s="2">
        <v>1</v>
      </c>
      <c r="O3815" s="26">
        <v>389.8</v>
      </c>
      <c r="P3815" s="26">
        <v>145</v>
      </c>
      <c r="Q3815" s="26">
        <v>29.66</v>
      </c>
      <c r="R3815" s="26">
        <v>66.27</v>
      </c>
      <c r="S3815" s="26">
        <v>0</v>
      </c>
      <c r="T3815" s="26">
        <v>26.95</v>
      </c>
      <c r="U3815" s="26">
        <v>121.92</v>
      </c>
      <c r="V3815" s="10">
        <v>0.31280000000000002</v>
      </c>
      <c r="W3815" s="1" t="s">
        <v>34</v>
      </c>
      <c r="X3815" s="3"/>
      <c r="Y3815" s="3"/>
      <c r="Z3815" s="5" t="s">
        <v>7980</v>
      </c>
      <c r="AA3815" s="5" t="str">
        <f>VLOOKUP(J3815, sku!B:C, 2, FALSE)</f>
        <v>Travessa Fiat - Way - - - Uno Way - 2011 A 2021 - Preto</v>
      </c>
      <c r="AB3815" s="3" t="str">
        <f>VLOOKUP(J3815, sku!B:BM, 64, FALSE)</f>
        <v>Fabricação</v>
      </c>
      <c r="AC3815" s="3" t="str">
        <f>LEFT(pedidos[[#This Row],[SKU]],3)</f>
        <v>XFI</v>
      </c>
      <c r="AD3815" s="36" t="str" cm="1">
        <f t="array" aca="1" ref="AD3815" ca="1">IFERROR(
    INDEX(
        montadora[Montadora],
        MATCH(
            MAX(
                IF(ISNUMBER(FIND(montadora[SKU Parcial], J2196)),
                   NÚCARACT(montadora[SKU Parcial])
                )
            ),
            NÚCARACT(montadora[SKU Parcial]),
            0
        )
    ),
    ""
)</f>
        <v/>
      </c>
    </row>
    <row r="3816" spans="1:30" customFormat="1" x14ac:dyDescent="0.25">
      <c r="A3816" s="1" t="s">
        <v>6652</v>
      </c>
      <c r="B3816" s="1" t="s">
        <v>36</v>
      </c>
      <c r="C3816" s="1" t="s">
        <v>603</v>
      </c>
      <c r="D3816" s="1" t="s">
        <v>27</v>
      </c>
      <c r="E3816" s="1" t="s">
        <v>1427</v>
      </c>
      <c r="F3816" s="1" t="s">
        <v>1428</v>
      </c>
      <c r="G3816" s="6" t="s">
        <v>11227</v>
      </c>
      <c r="H3816" s="2" t="s">
        <v>47</v>
      </c>
      <c r="I3816" s="1" t="s">
        <v>36</v>
      </c>
      <c r="J3816" s="1" t="s">
        <v>267</v>
      </c>
      <c r="K3816" s="4">
        <v>45806</v>
      </c>
      <c r="L3816" s="16" t="s">
        <v>11229</v>
      </c>
      <c r="M3816" s="26">
        <v>389.8</v>
      </c>
      <c r="N3816" s="2">
        <v>1</v>
      </c>
      <c r="O3816" s="26">
        <v>389.8</v>
      </c>
      <c r="P3816" s="26">
        <v>145</v>
      </c>
      <c r="Q3816" s="26">
        <v>29.66</v>
      </c>
      <c r="R3816" s="26">
        <v>66.27</v>
      </c>
      <c r="S3816" s="26">
        <v>0</v>
      </c>
      <c r="T3816" s="26">
        <v>26.95</v>
      </c>
      <c r="U3816" s="26">
        <v>121.92</v>
      </c>
      <c r="V3816" s="10">
        <v>0.31280000000000002</v>
      </c>
      <c r="W3816" s="1" t="s">
        <v>34</v>
      </c>
      <c r="X3816" s="3"/>
      <c r="Y3816" s="3"/>
      <c r="Z3816" s="5" t="s">
        <v>7980</v>
      </c>
      <c r="AA3816" s="5" t="str">
        <f>VLOOKUP(J3816, sku!B:C, 2, FALSE)</f>
        <v>Travessa Fiat - Way - - - Uno Way - 2011 A 2021 - Preto</v>
      </c>
      <c r="AB3816" s="3" t="str">
        <f>VLOOKUP(J3816, sku!B:BM, 64, FALSE)</f>
        <v>Fabricação</v>
      </c>
      <c r="AC3816" s="3" t="str">
        <f>LEFT(pedidos[[#This Row],[SKU]],3)</f>
        <v>XFI</v>
      </c>
      <c r="AD3816" s="36" t="str" cm="1">
        <f t="array" aca="1" ref="AD3816" ca="1">IFERROR(
    INDEX(
        montadora[Montadora],
        MATCH(
            MAX(
                IF(ISNUMBER(FIND(montadora[SKU Parcial], J2197)),
                   NÚCARACT(montadora[SKU Parcial])
                )
            ),
            NÚCARACT(montadora[SKU Parcial]),
            0
        )
    ),
    ""
)</f>
        <v/>
      </c>
    </row>
    <row r="3817" spans="1:30" customFormat="1" x14ac:dyDescent="0.25">
      <c r="A3817" s="1" t="s">
        <v>6653</v>
      </c>
      <c r="B3817" s="1" t="s">
        <v>6654</v>
      </c>
      <c r="C3817" s="1" t="s">
        <v>6655</v>
      </c>
      <c r="D3817" s="1" t="s">
        <v>138</v>
      </c>
      <c r="E3817" s="1" t="s">
        <v>1478</v>
      </c>
      <c r="F3817" s="1" t="s">
        <v>266</v>
      </c>
      <c r="G3817" s="6" t="s">
        <v>11227</v>
      </c>
      <c r="H3817" s="2" t="s">
        <v>47</v>
      </c>
      <c r="I3817" s="1" t="s">
        <v>36</v>
      </c>
      <c r="J3817" s="1" t="s">
        <v>267</v>
      </c>
      <c r="K3817" s="4">
        <v>45779</v>
      </c>
      <c r="L3817" s="16" t="s">
        <v>11229</v>
      </c>
      <c r="M3817" s="26">
        <v>388.8</v>
      </c>
      <c r="N3817" s="2">
        <v>1</v>
      </c>
      <c r="O3817" s="26">
        <v>388.8</v>
      </c>
      <c r="P3817" s="26">
        <v>145</v>
      </c>
      <c r="Q3817" s="26">
        <v>29.59</v>
      </c>
      <c r="R3817" s="26">
        <v>66.099999999999994</v>
      </c>
      <c r="S3817" s="26">
        <v>0</v>
      </c>
      <c r="T3817" s="26">
        <v>26.95</v>
      </c>
      <c r="U3817" s="26">
        <v>121.16</v>
      </c>
      <c r="V3817" s="10">
        <v>0.31159999999999999</v>
      </c>
      <c r="W3817" s="1" t="s">
        <v>34</v>
      </c>
      <c r="X3817" s="3"/>
      <c r="Y3817" s="3"/>
      <c r="Z3817" s="5" t="s">
        <v>7980</v>
      </c>
      <c r="AA3817" s="5" t="str">
        <f>VLOOKUP(J3817, sku!B:C, 2, FALSE)</f>
        <v>Travessa Fiat - Way - - - Uno Way - 2011 A 2021 - Preto</v>
      </c>
      <c r="AB3817" s="3" t="str">
        <f>VLOOKUP(J3817, sku!B:BM, 64, FALSE)</f>
        <v>Fabricação</v>
      </c>
      <c r="AC3817" s="3" t="str">
        <f>LEFT(pedidos[[#This Row],[SKU]],3)</f>
        <v>XFI</v>
      </c>
      <c r="AD3817" s="36" t="str" cm="1">
        <f t="array" aca="1" ref="AD3817" ca="1">IFERROR(
    INDEX(
        montadora[Montadora],
        MATCH(
            MAX(
                IF(ISNUMBER(FIND(montadora[SKU Parcial], J2215)),
                   NÚCARACT(montadora[SKU Parcial])
                )
            ),
            NÚCARACT(montadora[SKU Parcial]),
            0
        )
    ),
    ""
)</f>
        <v/>
      </c>
    </row>
    <row r="3818" spans="1:30" customFormat="1" x14ac:dyDescent="0.25">
      <c r="A3818" s="1" t="s">
        <v>6656</v>
      </c>
      <c r="B3818" s="1" t="s">
        <v>6657</v>
      </c>
      <c r="C3818" s="1" t="s">
        <v>4903</v>
      </c>
      <c r="D3818" s="1" t="s">
        <v>319</v>
      </c>
      <c r="E3818" s="1" t="s">
        <v>4319</v>
      </c>
      <c r="F3818" s="1" t="s">
        <v>4320</v>
      </c>
      <c r="G3818" s="6" t="s">
        <v>11227</v>
      </c>
      <c r="H3818" s="2" t="s">
        <v>47</v>
      </c>
      <c r="I3818" s="1" t="s">
        <v>36</v>
      </c>
      <c r="J3818" s="1" t="s">
        <v>298</v>
      </c>
      <c r="K3818" s="4">
        <v>45779</v>
      </c>
      <c r="L3818" s="16" t="s">
        <v>11229</v>
      </c>
      <c r="M3818" s="26">
        <v>388.8</v>
      </c>
      <c r="N3818" s="2">
        <v>1</v>
      </c>
      <c r="O3818" s="26">
        <v>388.8</v>
      </c>
      <c r="P3818" s="26">
        <v>145</v>
      </c>
      <c r="Q3818" s="26">
        <v>29.59</v>
      </c>
      <c r="R3818" s="26">
        <v>66.099999999999994</v>
      </c>
      <c r="S3818" s="26">
        <v>0</v>
      </c>
      <c r="T3818" s="26">
        <v>26.95</v>
      </c>
      <c r="U3818" s="26">
        <v>121.16</v>
      </c>
      <c r="V3818" s="10">
        <v>0.31159999999999999</v>
      </c>
      <c r="W3818" s="1" t="s">
        <v>34</v>
      </c>
      <c r="X3818" s="3"/>
      <c r="Y3818" s="3"/>
      <c r="Z3818" s="5" t="s">
        <v>7980</v>
      </c>
      <c r="AA3818" s="5" t="str">
        <f>VLOOKUP(J3818, sku!B:C, 2, FALSE)</f>
        <v>Travessa Fiat - Way - - - Uno Way - 2011 A 2021 - Grafite</v>
      </c>
      <c r="AB3818" s="3" t="str">
        <f>VLOOKUP(J3818, sku!B:BM, 64, FALSE)</f>
        <v>Fabricação</v>
      </c>
      <c r="AC3818" s="3" t="str">
        <f>LEFT(pedidos[[#This Row],[SKU]],3)</f>
        <v>XFI</v>
      </c>
      <c r="AD3818" s="36" t="str" cm="1">
        <f t="array" aca="1" ref="AD3818" ca="1">IFERROR(
    INDEX(
        montadora[Montadora],
        MATCH(
            MAX(
                IF(ISNUMBER(FIND(montadora[SKU Parcial], J2216)),
                   NÚCARACT(montadora[SKU Parcial])
                )
            ),
            NÚCARACT(montadora[SKU Parcial]),
            0
        )
    ),
    ""
)</f>
        <v/>
      </c>
    </row>
    <row r="3819" spans="1:30" customFormat="1" x14ac:dyDescent="0.25">
      <c r="A3819" s="1" t="s">
        <v>6658</v>
      </c>
      <c r="B3819" s="1" t="s">
        <v>6659</v>
      </c>
      <c r="C3819" s="1" t="s">
        <v>234</v>
      </c>
      <c r="D3819" s="1" t="s">
        <v>27</v>
      </c>
      <c r="E3819" s="1" t="s">
        <v>1599</v>
      </c>
      <c r="F3819" s="1" t="s">
        <v>1428</v>
      </c>
      <c r="G3819" s="6" t="s">
        <v>11227</v>
      </c>
      <c r="H3819" s="2" t="s">
        <v>47</v>
      </c>
      <c r="I3819" s="1" t="s">
        <v>36</v>
      </c>
      <c r="J3819" s="1" t="s">
        <v>267</v>
      </c>
      <c r="K3819" s="4">
        <v>45781</v>
      </c>
      <c r="L3819" s="16" t="s">
        <v>11229</v>
      </c>
      <c r="M3819" s="26">
        <v>388.8</v>
      </c>
      <c r="N3819" s="2">
        <v>1</v>
      </c>
      <c r="O3819" s="26">
        <v>388.8</v>
      </c>
      <c r="P3819" s="26">
        <v>145</v>
      </c>
      <c r="Q3819" s="26">
        <v>29.59</v>
      </c>
      <c r="R3819" s="26">
        <v>66.099999999999994</v>
      </c>
      <c r="S3819" s="26">
        <v>0</v>
      </c>
      <c r="T3819" s="26">
        <v>26.95</v>
      </c>
      <c r="U3819" s="26">
        <v>121.16</v>
      </c>
      <c r="V3819" s="10">
        <v>0.31159999999999999</v>
      </c>
      <c r="W3819" s="1" t="s">
        <v>89</v>
      </c>
      <c r="X3819" s="3"/>
      <c r="Y3819" s="3"/>
      <c r="Z3819" s="5" t="s">
        <v>7980</v>
      </c>
      <c r="AA3819" s="5" t="str">
        <f>VLOOKUP(J3819, sku!B:C, 2, FALSE)</f>
        <v>Travessa Fiat - Way - - - Uno Way - 2011 A 2021 - Preto</v>
      </c>
      <c r="AB3819" s="3" t="str">
        <f>VLOOKUP(J3819, sku!B:BM, 64, FALSE)</f>
        <v>Fabricação</v>
      </c>
      <c r="AC3819" s="3" t="str">
        <f>LEFT(pedidos[[#This Row],[SKU]],3)</f>
        <v>XFI</v>
      </c>
      <c r="AD3819" s="36" t="str" cm="1">
        <f t="array" aca="1" ref="AD3819" ca="1">IFERROR(
    INDEX(
        montadora[Montadora],
        MATCH(
            MAX(
                IF(ISNUMBER(FIND(montadora[SKU Parcial], J2217)),
                   NÚCARACT(montadora[SKU Parcial])
                )
            ),
            NÚCARACT(montadora[SKU Parcial]),
            0
        )
    ),
    ""
)</f>
        <v/>
      </c>
    </row>
    <row r="3820" spans="1:30" customFormat="1" x14ac:dyDescent="0.25">
      <c r="A3820" s="1" t="s">
        <v>6660</v>
      </c>
      <c r="B3820" s="1" t="s">
        <v>36</v>
      </c>
      <c r="C3820" s="1" t="s">
        <v>589</v>
      </c>
      <c r="D3820" s="1" t="s">
        <v>27</v>
      </c>
      <c r="E3820" s="1" t="s">
        <v>1478</v>
      </c>
      <c r="F3820" s="1" t="s">
        <v>266</v>
      </c>
      <c r="G3820" s="6" t="s">
        <v>11227</v>
      </c>
      <c r="H3820" s="2" t="s">
        <v>47</v>
      </c>
      <c r="I3820" s="1" t="s">
        <v>36</v>
      </c>
      <c r="J3820" s="1" t="s">
        <v>267</v>
      </c>
      <c r="K3820" s="4">
        <v>45782</v>
      </c>
      <c r="L3820" s="16" t="s">
        <v>11229</v>
      </c>
      <c r="M3820" s="26">
        <v>388.8</v>
      </c>
      <c r="N3820" s="2">
        <v>1</v>
      </c>
      <c r="O3820" s="26">
        <v>388.8</v>
      </c>
      <c r="P3820" s="26">
        <v>145</v>
      </c>
      <c r="Q3820" s="26">
        <v>29.59</v>
      </c>
      <c r="R3820" s="26">
        <v>66.099999999999994</v>
      </c>
      <c r="S3820" s="26">
        <v>0</v>
      </c>
      <c r="T3820" s="26">
        <v>26.95</v>
      </c>
      <c r="U3820" s="26">
        <v>121.16</v>
      </c>
      <c r="V3820" s="10">
        <v>0.31159999999999999</v>
      </c>
      <c r="W3820" s="1" t="s">
        <v>34</v>
      </c>
      <c r="X3820" s="3"/>
      <c r="Y3820" s="3"/>
      <c r="Z3820" s="5" t="s">
        <v>7980</v>
      </c>
      <c r="AA3820" s="5" t="str">
        <f>VLOOKUP(J3820, sku!B:C, 2, FALSE)</f>
        <v>Travessa Fiat - Way - - - Uno Way - 2011 A 2021 - Preto</v>
      </c>
      <c r="AB3820" s="3" t="str">
        <f>VLOOKUP(J3820, sku!B:BM, 64, FALSE)</f>
        <v>Fabricação</v>
      </c>
      <c r="AC3820" s="3" t="str">
        <f>LEFT(pedidos[[#This Row],[SKU]],3)</f>
        <v>XFI</v>
      </c>
      <c r="AD3820" s="36" t="str" cm="1">
        <f t="array" aca="1" ref="AD3820" ca="1">IFERROR(
    INDEX(
        montadora[Montadora],
        MATCH(
            MAX(
                IF(ISNUMBER(FIND(montadora[SKU Parcial], J2218)),
                   NÚCARACT(montadora[SKU Parcial])
                )
            ),
            NÚCARACT(montadora[SKU Parcial]),
            0
        )
    ),
    ""
)</f>
        <v/>
      </c>
    </row>
    <row r="3821" spans="1:30" customFormat="1" x14ac:dyDescent="0.25">
      <c r="A3821" s="1" t="s">
        <v>6661</v>
      </c>
      <c r="B3821" s="1" t="s">
        <v>6662</v>
      </c>
      <c r="C3821" s="1" t="s">
        <v>6663</v>
      </c>
      <c r="D3821" s="1" t="s">
        <v>319</v>
      </c>
      <c r="E3821" s="1" t="s">
        <v>1599</v>
      </c>
      <c r="F3821" s="1" t="s">
        <v>1428</v>
      </c>
      <c r="G3821" s="6" t="s">
        <v>11227</v>
      </c>
      <c r="H3821" s="2" t="s">
        <v>47</v>
      </c>
      <c r="I3821" s="1" t="s">
        <v>36</v>
      </c>
      <c r="J3821" s="1" t="s">
        <v>267</v>
      </c>
      <c r="K3821" s="4">
        <v>45782</v>
      </c>
      <c r="L3821" s="16" t="s">
        <v>11229</v>
      </c>
      <c r="M3821" s="26">
        <v>388.8</v>
      </c>
      <c r="N3821" s="2">
        <v>1</v>
      </c>
      <c r="O3821" s="26">
        <v>388.8</v>
      </c>
      <c r="P3821" s="26">
        <v>145</v>
      </c>
      <c r="Q3821" s="26">
        <v>29.59</v>
      </c>
      <c r="R3821" s="26">
        <v>66.099999999999994</v>
      </c>
      <c r="S3821" s="26">
        <v>0</v>
      </c>
      <c r="T3821" s="26">
        <v>26.95</v>
      </c>
      <c r="U3821" s="26">
        <v>121.16</v>
      </c>
      <c r="V3821" s="10">
        <v>0.31159999999999999</v>
      </c>
      <c r="W3821" s="1" t="s">
        <v>34</v>
      </c>
      <c r="X3821" s="3"/>
      <c r="Y3821" s="3"/>
      <c r="Z3821" s="5" t="s">
        <v>7980</v>
      </c>
      <c r="AA3821" s="5" t="str">
        <f>VLOOKUP(J3821, sku!B:C, 2, FALSE)</f>
        <v>Travessa Fiat - Way - - - Uno Way - 2011 A 2021 - Preto</v>
      </c>
      <c r="AB3821" s="3" t="str">
        <f>VLOOKUP(J3821, sku!B:BM, 64, FALSE)</f>
        <v>Fabricação</v>
      </c>
      <c r="AC3821" s="3" t="str">
        <f>LEFT(pedidos[[#This Row],[SKU]],3)</f>
        <v>XFI</v>
      </c>
      <c r="AD3821" s="36" t="str" cm="1">
        <f t="array" aca="1" ref="AD3821" ca="1">IFERROR(
    INDEX(
        montadora[Montadora],
        MATCH(
            MAX(
                IF(ISNUMBER(FIND(montadora[SKU Parcial], J2219)),
                   NÚCARACT(montadora[SKU Parcial])
                )
            ),
            NÚCARACT(montadora[SKU Parcial]),
            0
        )
    ),
    ""
)</f>
        <v/>
      </c>
    </row>
    <row r="3822" spans="1:30" customFormat="1" x14ac:dyDescent="0.25">
      <c r="A3822" s="1" t="s">
        <v>6664</v>
      </c>
      <c r="B3822" s="1" t="s">
        <v>6665</v>
      </c>
      <c r="C3822" s="1" t="s">
        <v>6666</v>
      </c>
      <c r="D3822" s="1" t="s">
        <v>191</v>
      </c>
      <c r="E3822" s="1" t="s">
        <v>1599</v>
      </c>
      <c r="F3822" s="1" t="s">
        <v>1428</v>
      </c>
      <c r="G3822" s="6" t="s">
        <v>11227</v>
      </c>
      <c r="H3822" s="2" t="s">
        <v>47</v>
      </c>
      <c r="I3822" s="1" t="s">
        <v>36</v>
      </c>
      <c r="J3822" s="1" t="s">
        <v>298</v>
      </c>
      <c r="K3822" s="4">
        <v>45785</v>
      </c>
      <c r="L3822" s="16" t="s">
        <v>11229</v>
      </c>
      <c r="M3822" s="26">
        <v>388.8</v>
      </c>
      <c r="N3822" s="2">
        <v>1</v>
      </c>
      <c r="O3822" s="26">
        <v>388.8</v>
      </c>
      <c r="P3822" s="26">
        <v>145</v>
      </c>
      <c r="Q3822" s="26">
        <v>29.59</v>
      </c>
      <c r="R3822" s="26">
        <v>66.099999999999994</v>
      </c>
      <c r="S3822" s="26">
        <v>0</v>
      </c>
      <c r="T3822" s="26">
        <v>26.95</v>
      </c>
      <c r="U3822" s="26">
        <v>121.16</v>
      </c>
      <c r="V3822" s="10">
        <v>0.31159999999999999</v>
      </c>
      <c r="W3822" s="1" t="s">
        <v>34</v>
      </c>
      <c r="X3822" s="3"/>
      <c r="Y3822" s="3"/>
      <c r="Z3822" s="5" t="s">
        <v>7980</v>
      </c>
      <c r="AA3822" s="5" t="str">
        <f>VLOOKUP(J3822, sku!B:C, 2, FALSE)</f>
        <v>Travessa Fiat - Way - - - Uno Way - 2011 A 2021 - Grafite</v>
      </c>
      <c r="AB3822" s="3" t="str">
        <f>VLOOKUP(J3822, sku!B:BM, 64, FALSE)</f>
        <v>Fabricação</v>
      </c>
      <c r="AC3822" s="3" t="str">
        <f>LEFT(pedidos[[#This Row],[SKU]],3)</f>
        <v>XFI</v>
      </c>
      <c r="AD3822" s="36" t="str" cm="1">
        <f t="array" aca="1" ref="AD3822" ca="1">IFERROR(
    INDEX(
        montadora[Montadora],
        MATCH(
            MAX(
                IF(ISNUMBER(FIND(montadora[SKU Parcial], J2220)),
                   NÚCARACT(montadora[SKU Parcial])
                )
            ),
            NÚCARACT(montadora[SKU Parcial]),
            0
        )
    ),
    ""
)</f>
        <v/>
      </c>
    </row>
    <row r="3823" spans="1:30" customFormat="1" x14ac:dyDescent="0.25">
      <c r="A3823" s="1" t="s">
        <v>6667</v>
      </c>
      <c r="B3823" s="1" t="s">
        <v>6668</v>
      </c>
      <c r="C3823" s="1" t="s">
        <v>6669</v>
      </c>
      <c r="D3823" s="1" t="s">
        <v>643</v>
      </c>
      <c r="E3823" s="1" t="s">
        <v>1010</v>
      </c>
      <c r="F3823" s="1" t="s">
        <v>1011</v>
      </c>
      <c r="G3823" s="6" t="s">
        <v>11227</v>
      </c>
      <c r="H3823" s="2" t="s">
        <v>47</v>
      </c>
      <c r="I3823" s="1" t="s">
        <v>36</v>
      </c>
      <c r="J3823" s="1" t="s">
        <v>267</v>
      </c>
      <c r="K3823" s="4">
        <v>45787</v>
      </c>
      <c r="L3823" s="20" t="s">
        <v>804</v>
      </c>
      <c r="M3823" s="26">
        <v>388.8</v>
      </c>
      <c r="N3823" s="2">
        <v>1</v>
      </c>
      <c r="O3823" s="26">
        <v>388.8</v>
      </c>
      <c r="P3823" s="26">
        <v>145</v>
      </c>
      <c r="Q3823" s="26">
        <v>29.59</v>
      </c>
      <c r="R3823" s="26">
        <v>66.099999999999994</v>
      </c>
      <c r="S3823" s="26">
        <v>0</v>
      </c>
      <c r="T3823" s="26">
        <v>26.95</v>
      </c>
      <c r="U3823" s="26">
        <v>121.16</v>
      </c>
      <c r="V3823" s="10">
        <v>0.31159999999999999</v>
      </c>
      <c r="W3823" s="1" t="s">
        <v>34</v>
      </c>
      <c r="X3823" s="3"/>
      <c r="Y3823" s="3"/>
      <c r="Z3823" s="5" t="s">
        <v>7980</v>
      </c>
      <c r="AA3823" s="5" t="str">
        <f>VLOOKUP(J3823, sku!B:C, 2, FALSE)</f>
        <v>Travessa Fiat - Way - - - Uno Way - 2011 A 2021 - Preto</v>
      </c>
      <c r="AB3823" s="3" t="str">
        <f>VLOOKUP(J3823, sku!B:BM, 64, FALSE)</f>
        <v>Fabricação</v>
      </c>
      <c r="AC3823" s="3" t="str">
        <f>LEFT(pedidos[[#This Row],[SKU]],3)</f>
        <v>XFI</v>
      </c>
      <c r="AD3823" s="36" t="str" cm="1">
        <f t="array" aca="1" ref="AD3823" ca="1">IFERROR(
    INDEX(
        montadora[Montadora],
        MATCH(
            MAX(
                IF(ISNUMBER(FIND(montadora[SKU Parcial], J2221)),
                   NÚCARACT(montadora[SKU Parcial])
                )
            ),
            NÚCARACT(montadora[SKU Parcial]),
            0
        )
    ),
    ""
)</f>
        <v/>
      </c>
    </row>
    <row r="3824" spans="1:30" customFormat="1" x14ac:dyDescent="0.25">
      <c r="A3824" s="1" t="s">
        <v>6670</v>
      </c>
      <c r="B3824" s="1" t="s">
        <v>6671</v>
      </c>
      <c r="C3824" s="1" t="s">
        <v>6672</v>
      </c>
      <c r="D3824" s="1" t="s">
        <v>138</v>
      </c>
      <c r="E3824" s="1" t="s">
        <v>1599</v>
      </c>
      <c r="F3824" s="1" t="s">
        <v>1428</v>
      </c>
      <c r="G3824" s="6" t="s">
        <v>11227</v>
      </c>
      <c r="H3824" s="2" t="s">
        <v>47</v>
      </c>
      <c r="I3824" s="1" t="s">
        <v>36</v>
      </c>
      <c r="J3824" s="1" t="s">
        <v>267</v>
      </c>
      <c r="K3824" s="4">
        <v>45789</v>
      </c>
      <c r="L3824" s="16" t="s">
        <v>11229</v>
      </c>
      <c r="M3824" s="26">
        <v>388.8</v>
      </c>
      <c r="N3824" s="2">
        <v>1</v>
      </c>
      <c r="O3824" s="26">
        <v>388.8</v>
      </c>
      <c r="P3824" s="26">
        <v>145</v>
      </c>
      <c r="Q3824" s="26">
        <v>29.59</v>
      </c>
      <c r="R3824" s="26">
        <v>66.099999999999994</v>
      </c>
      <c r="S3824" s="26">
        <v>0</v>
      </c>
      <c r="T3824" s="26">
        <v>26.95</v>
      </c>
      <c r="U3824" s="26">
        <v>121.16</v>
      </c>
      <c r="V3824" s="10">
        <v>0.31159999999999999</v>
      </c>
      <c r="W3824" s="1" t="s">
        <v>89</v>
      </c>
      <c r="X3824" s="3"/>
      <c r="Y3824" s="3"/>
      <c r="Z3824" s="5" t="s">
        <v>7980</v>
      </c>
      <c r="AA3824" s="5" t="str">
        <f>VLOOKUP(J3824, sku!B:C, 2, FALSE)</f>
        <v>Travessa Fiat - Way - - - Uno Way - 2011 A 2021 - Preto</v>
      </c>
      <c r="AB3824" s="3" t="str">
        <f>VLOOKUP(J3824, sku!B:BM, 64, FALSE)</f>
        <v>Fabricação</v>
      </c>
      <c r="AC3824" s="3" t="str">
        <f>LEFT(pedidos[[#This Row],[SKU]],3)</f>
        <v>XFI</v>
      </c>
      <c r="AD3824" s="36" t="str" cm="1">
        <f t="array" aca="1" ref="AD3824" ca="1">IFERROR(
    INDEX(
        montadora[Montadora],
        MATCH(
            MAX(
                IF(ISNUMBER(FIND(montadora[SKU Parcial], J2222)),
                   NÚCARACT(montadora[SKU Parcial])
                )
            ),
            NÚCARACT(montadora[SKU Parcial]),
            0
        )
    ),
    ""
)</f>
        <v/>
      </c>
    </row>
    <row r="3825" spans="1:30" customFormat="1" x14ac:dyDescent="0.25">
      <c r="A3825" s="1" t="s">
        <v>6673</v>
      </c>
      <c r="B3825" s="1" t="s">
        <v>36</v>
      </c>
      <c r="C3825" s="1" t="s">
        <v>6674</v>
      </c>
      <c r="D3825" s="1" t="s">
        <v>27</v>
      </c>
      <c r="E3825" s="1" t="s">
        <v>1599</v>
      </c>
      <c r="F3825" s="1" t="s">
        <v>1428</v>
      </c>
      <c r="G3825" s="6" t="s">
        <v>11227</v>
      </c>
      <c r="H3825" s="2" t="s">
        <v>47</v>
      </c>
      <c r="I3825" s="1" t="s">
        <v>36</v>
      </c>
      <c r="J3825" s="1" t="s">
        <v>308</v>
      </c>
      <c r="K3825" s="4">
        <v>45789</v>
      </c>
      <c r="L3825" s="16" t="s">
        <v>11229</v>
      </c>
      <c r="M3825" s="26">
        <v>388.8</v>
      </c>
      <c r="N3825" s="2">
        <v>1</v>
      </c>
      <c r="O3825" s="26">
        <v>388.8</v>
      </c>
      <c r="P3825" s="26">
        <v>145</v>
      </c>
      <c r="Q3825" s="26">
        <v>29.59</v>
      </c>
      <c r="R3825" s="26">
        <v>66.099999999999994</v>
      </c>
      <c r="S3825" s="26">
        <v>0</v>
      </c>
      <c r="T3825" s="26">
        <v>26.95</v>
      </c>
      <c r="U3825" s="26">
        <v>121.16</v>
      </c>
      <c r="V3825" s="10">
        <v>0.31159999999999999</v>
      </c>
      <c r="W3825" s="1" t="s">
        <v>34</v>
      </c>
      <c r="X3825" s="3"/>
      <c r="Y3825" s="3"/>
      <c r="Z3825" s="5" t="s">
        <v>7980</v>
      </c>
      <c r="AA3825" s="5" t="str">
        <f>VLOOKUP(J3825, sku!B:C, 2, FALSE)</f>
        <v>Travessa Fiat - Way - - - Uno Way - 2011 A 2021 - Prata</v>
      </c>
      <c r="AB3825" s="3" t="str">
        <f>VLOOKUP(J3825, sku!B:BM, 64, FALSE)</f>
        <v>Fabricação</v>
      </c>
      <c r="AC3825" s="3" t="str">
        <f>LEFT(pedidos[[#This Row],[SKU]],3)</f>
        <v>XFI</v>
      </c>
      <c r="AD3825" s="36" t="str" cm="1">
        <f t="array" aca="1" ref="AD3825" ca="1">IFERROR(
    INDEX(
        montadora[Montadora],
        MATCH(
            MAX(
                IF(ISNUMBER(FIND(montadora[SKU Parcial], J2223)),
                   NÚCARACT(montadora[SKU Parcial])
                )
            ),
            NÚCARACT(montadora[SKU Parcial]),
            0
        )
    ),
    ""
)</f>
        <v/>
      </c>
    </row>
    <row r="3826" spans="1:30" customFormat="1" x14ac:dyDescent="0.25">
      <c r="A3826" s="1" t="s">
        <v>6675</v>
      </c>
      <c r="B3826" s="1" t="s">
        <v>36</v>
      </c>
      <c r="C3826" s="1" t="s">
        <v>6676</v>
      </c>
      <c r="D3826" s="1" t="s">
        <v>188</v>
      </c>
      <c r="E3826" s="1" t="s">
        <v>1010</v>
      </c>
      <c r="F3826" s="1" t="s">
        <v>1011</v>
      </c>
      <c r="G3826" s="6" t="s">
        <v>11227</v>
      </c>
      <c r="H3826" s="2" t="s">
        <v>47</v>
      </c>
      <c r="I3826" s="1" t="s">
        <v>36</v>
      </c>
      <c r="J3826" s="1" t="s">
        <v>267</v>
      </c>
      <c r="K3826" s="4">
        <v>45789</v>
      </c>
      <c r="L3826" s="20" t="s">
        <v>804</v>
      </c>
      <c r="M3826" s="26">
        <v>388.8</v>
      </c>
      <c r="N3826" s="2">
        <v>1</v>
      </c>
      <c r="O3826" s="26">
        <v>388.8</v>
      </c>
      <c r="P3826" s="26">
        <v>145</v>
      </c>
      <c r="Q3826" s="26">
        <v>29.59</v>
      </c>
      <c r="R3826" s="26">
        <v>66.099999999999994</v>
      </c>
      <c r="S3826" s="26">
        <v>0</v>
      </c>
      <c r="T3826" s="26">
        <v>26.95</v>
      </c>
      <c r="U3826" s="26">
        <v>121.16</v>
      </c>
      <c r="V3826" s="10">
        <v>0.31159999999999999</v>
      </c>
      <c r="W3826" s="1" t="s">
        <v>34</v>
      </c>
      <c r="X3826" s="3"/>
      <c r="Y3826" s="3"/>
      <c r="Z3826" s="5" t="s">
        <v>7980</v>
      </c>
      <c r="AA3826" s="5" t="str">
        <f>VLOOKUP(J3826, sku!B:C, 2, FALSE)</f>
        <v>Travessa Fiat - Way - - - Uno Way - 2011 A 2021 - Preto</v>
      </c>
      <c r="AB3826" s="3" t="str">
        <f>VLOOKUP(J3826, sku!B:BM, 64, FALSE)</f>
        <v>Fabricação</v>
      </c>
      <c r="AC3826" s="3" t="str">
        <f>LEFT(pedidos[[#This Row],[SKU]],3)</f>
        <v>XFI</v>
      </c>
      <c r="AD3826" s="36" t="str" cm="1">
        <f t="array" aca="1" ref="AD3826" ca="1">IFERROR(
    INDEX(
        montadora[Montadora],
        MATCH(
            MAX(
                IF(ISNUMBER(FIND(montadora[SKU Parcial], J2224)),
                   NÚCARACT(montadora[SKU Parcial])
                )
            ),
            NÚCARACT(montadora[SKU Parcial]),
            0
        )
    ),
    ""
)</f>
        <v/>
      </c>
    </row>
    <row r="3827" spans="1:30" customFormat="1" x14ac:dyDescent="0.25">
      <c r="A3827" s="1" t="s">
        <v>6677</v>
      </c>
      <c r="B3827" s="1" t="s">
        <v>6678</v>
      </c>
      <c r="C3827" s="1" t="s">
        <v>6679</v>
      </c>
      <c r="D3827" s="1" t="s">
        <v>617</v>
      </c>
      <c r="E3827" s="1" t="s">
        <v>1599</v>
      </c>
      <c r="F3827" s="1" t="s">
        <v>1428</v>
      </c>
      <c r="G3827" s="6" t="s">
        <v>11227</v>
      </c>
      <c r="H3827" s="2" t="s">
        <v>47</v>
      </c>
      <c r="I3827" s="1" t="s">
        <v>36</v>
      </c>
      <c r="J3827" s="1" t="s">
        <v>308</v>
      </c>
      <c r="K3827" s="4">
        <v>45790</v>
      </c>
      <c r="L3827" s="16" t="s">
        <v>11229</v>
      </c>
      <c r="M3827" s="26">
        <v>388.8</v>
      </c>
      <c r="N3827" s="2">
        <v>1</v>
      </c>
      <c r="O3827" s="26">
        <v>388.8</v>
      </c>
      <c r="P3827" s="26">
        <v>145</v>
      </c>
      <c r="Q3827" s="26">
        <v>29.59</v>
      </c>
      <c r="R3827" s="26">
        <v>66.099999999999994</v>
      </c>
      <c r="S3827" s="26">
        <v>0</v>
      </c>
      <c r="T3827" s="26">
        <v>26.95</v>
      </c>
      <c r="U3827" s="26">
        <v>121.16</v>
      </c>
      <c r="V3827" s="10">
        <v>0.31159999999999999</v>
      </c>
      <c r="W3827" s="1" t="s">
        <v>34</v>
      </c>
      <c r="X3827" s="3"/>
      <c r="Y3827" s="3"/>
      <c r="Z3827" s="5" t="s">
        <v>7980</v>
      </c>
      <c r="AA3827" s="5" t="str">
        <f>VLOOKUP(J3827, sku!B:C, 2, FALSE)</f>
        <v>Travessa Fiat - Way - - - Uno Way - 2011 A 2021 - Prata</v>
      </c>
      <c r="AB3827" s="3" t="str">
        <f>VLOOKUP(J3827, sku!B:BM, 64, FALSE)</f>
        <v>Fabricação</v>
      </c>
      <c r="AC3827" s="3" t="str">
        <f>LEFT(pedidos[[#This Row],[SKU]],3)</f>
        <v>XFI</v>
      </c>
      <c r="AD3827" s="36" t="str" cm="1">
        <f t="array" aca="1" ref="AD3827" ca="1">IFERROR(
    INDEX(
        montadora[Montadora],
        MATCH(
            MAX(
                IF(ISNUMBER(FIND(montadora[SKU Parcial], J2225)),
                   NÚCARACT(montadora[SKU Parcial])
                )
            ),
            NÚCARACT(montadora[SKU Parcial]),
            0
        )
    ),
    ""
)</f>
        <v/>
      </c>
    </row>
    <row r="3828" spans="1:30" customFormat="1" x14ac:dyDescent="0.25">
      <c r="A3828" s="1" t="s">
        <v>6680</v>
      </c>
      <c r="B3828" s="1" t="s">
        <v>6681</v>
      </c>
      <c r="C3828" s="1" t="s">
        <v>6682</v>
      </c>
      <c r="D3828" s="1" t="s">
        <v>27</v>
      </c>
      <c r="E3828" s="1" t="s">
        <v>1010</v>
      </c>
      <c r="F3828" s="1" t="s">
        <v>1011</v>
      </c>
      <c r="G3828" s="6" t="s">
        <v>11227</v>
      </c>
      <c r="H3828" s="2" t="s">
        <v>47</v>
      </c>
      <c r="I3828" s="1" t="s">
        <v>36</v>
      </c>
      <c r="J3828" s="1" t="s">
        <v>267</v>
      </c>
      <c r="K3828" s="4">
        <v>45792</v>
      </c>
      <c r="L3828" s="20" t="s">
        <v>804</v>
      </c>
      <c r="M3828" s="26">
        <v>388.8</v>
      </c>
      <c r="N3828" s="2">
        <v>1</v>
      </c>
      <c r="O3828" s="26">
        <v>388.8</v>
      </c>
      <c r="P3828" s="26">
        <v>145</v>
      </c>
      <c r="Q3828" s="26">
        <v>29.59</v>
      </c>
      <c r="R3828" s="26">
        <v>66.099999999999994</v>
      </c>
      <c r="S3828" s="26">
        <v>0</v>
      </c>
      <c r="T3828" s="26">
        <v>26.95</v>
      </c>
      <c r="U3828" s="26">
        <v>121.16</v>
      </c>
      <c r="V3828" s="10">
        <v>0.31159999999999999</v>
      </c>
      <c r="W3828" s="1" t="s">
        <v>34</v>
      </c>
      <c r="X3828" s="3"/>
      <c r="Y3828" s="3"/>
      <c r="Z3828" s="5" t="s">
        <v>7980</v>
      </c>
      <c r="AA3828" s="5" t="str">
        <f>VLOOKUP(J3828, sku!B:C, 2, FALSE)</f>
        <v>Travessa Fiat - Way - - - Uno Way - 2011 A 2021 - Preto</v>
      </c>
      <c r="AB3828" s="3" t="str">
        <f>VLOOKUP(J3828, sku!B:BM, 64, FALSE)</f>
        <v>Fabricação</v>
      </c>
      <c r="AC3828" s="3" t="str">
        <f>LEFT(pedidos[[#This Row],[SKU]],3)</f>
        <v>XFI</v>
      </c>
      <c r="AD3828" s="36" t="str" cm="1">
        <f t="array" aca="1" ref="AD3828" ca="1">IFERROR(
    INDEX(
        montadora[Montadora],
        MATCH(
            MAX(
                IF(ISNUMBER(FIND(montadora[SKU Parcial], J2226)),
                   NÚCARACT(montadora[SKU Parcial])
                )
            ),
            NÚCARACT(montadora[SKU Parcial]),
            0
        )
    ),
    ""
)</f>
        <v/>
      </c>
    </row>
    <row r="3829" spans="1:30" customFormat="1" x14ac:dyDescent="0.25">
      <c r="A3829" s="1" t="s">
        <v>6686</v>
      </c>
      <c r="B3829" s="1" t="s">
        <v>36</v>
      </c>
      <c r="C3829" s="1" t="s">
        <v>6687</v>
      </c>
      <c r="D3829" s="1" t="s">
        <v>709</v>
      </c>
      <c r="E3829" s="1" t="s">
        <v>1010</v>
      </c>
      <c r="F3829" s="1" t="s">
        <v>1011</v>
      </c>
      <c r="G3829" s="6" t="s">
        <v>11227</v>
      </c>
      <c r="H3829" s="2" t="s">
        <v>47</v>
      </c>
      <c r="I3829" s="1" t="s">
        <v>36</v>
      </c>
      <c r="J3829" s="1" t="s">
        <v>267</v>
      </c>
      <c r="K3829" s="4">
        <v>45793</v>
      </c>
      <c r="L3829" s="20" t="s">
        <v>804</v>
      </c>
      <c r="M3829" s="26">
        <v>388.8</v>
      </c>
      <c r="N3829" s="2">
        <v>1</v>
      </c>
      <c r="O3829" s="26">
        <v>388.8</v>
      </c>
      <c r="P3829" s="26">
        <v>145</v>
      </c>
      <c r="Q3829" s="26">
        <v>29.59</v>
      </c>
      <c r="R3829" s="26">
        <v>66.099999999999994</v>
      </c>
      <c r="S3829" s="26">
        <v>0</v>
      </c>
      <c r="T3829" s="26">
        <v>26.95</v>
      </c>
      <c r="U3829" s="26">
        <v>121.16</v>
      </c>
      <c r="V3829" s="10">
        <v>0.31159999999999999</v>
      </c>
      <c r="W3829" s="1" t="s">
        <v>34</v>
      </c>
      <c r="X3829" s="3"/>
      <c r="Y3829" s="3"/>
      <c r="Z3829" s="5" t="s">
        <v>7980</v>
      </c>
      <c r="AA3829" s="5" t="str">
        <f>VLOOKUP(J3829, sku!B:C, 2, FALSE)</f>
        <v>Travessa Fiat - Way - - - Uno Way - 2011 A 2021 - Preto</v>
      </c>
      <c r="AB3829" s="3" t="str">
        <f>VLOOKUP(J3829, sku!B:BM, 64, FALSE)</f>
        <v>Fabricação</v>
      </c>
      <c r="AC3829" s="3" t="str">
        <f>LEFT(pedidos[[#This Row],[SKU]],3)</f>
        <v>XFI</v>
      </c>
      <c r="AD3829" s="36" t="str" cm="1">
        <f t="array" aca="1" ref="AD3829" ca="1">IFERROR(
    INDEX(
        montadora[Montadora],
        MATCH(
            MAX(
                IF(ISNUMBER(FIND(montadora[SKU Parcial], J2227)),
                   NÚCARACT(montadora[SKU Parcial])
                )
            ),
            NÚCARACT(montadora[SKU Parcial]),
            0
        )
    ),
    ""
)</f>
        <v/>
      </c>
    </row>
    <row r="3830" spans="1:30" customFormat="1" x14ac:dyDescent="0.25">
      <c r="A3830" s="1" t="s">
        <v>6688</v>
      </c>
      <c r="B3830" s="1" t="s">
        <v>6689</v>
      </c>
      <c r="C3830" s="1" t="s">
        <v>1865</v>
      </c>
      <c r="D3830" s="1" t="s">
        <v>27</v>
      </c>
      <c r="E3830" s="1" t="s">
        <v>1599</v>
      </c>
      <c r="F3830" s="1" t="s">
        <v>1428</v>
      </c>
      <c r="G3830" s="6" t="s">
        <v>11227</v>
      </c>
      <c r="H3830" s="2" t="s">
        <v>47</v>
      </c>
      <c r="I3830" s="1" t="s">
        <v>36</v>
      </c>
      <c r="J3830" s="1" t="s">
        <v>308</v>
      </c>
      <c r="K3830" s="4">
        <v>45793</v>
      </c>
      <c r="L3830" s="16" t="s">
        <v>11229</v>
      </c>
      <c r="M3830" s="26">
        <v>388.8</v>
      </c>
      <c r="N3830" s="2">
        <v>1</v>
      </c>
      <c r="O3830" s="26">
        <v>388.8</v>
      </c>
      <c r="P3830" s="26">
        <v>145</v>
      </c>
      <c r="Q3830" s="26">
        <v>29.59</v>
      </c>
      <c r="R3830" s="26">
        <v>66.099999999999994</v>
      </c>
      <c r="S3830" s="26">
        <v>0</v>
      </c>
      <c r="T3830" s="26">
        <v>26.95</v>
      </c>
      <c r="U3830" s="26">
        <v>121.16</v>
      </c>
      <c r="V3830" s="10">
        <v>0.31159999999999999</v>
      </c>
      <c r="W3830" s="1" t="s">
        <v>89</v>
      </c>
      <c r="X3830" s="3"/>
      <c r="Y3830" s="3"/>
      <c r="Z3830" s="5" t="s">
        <v>7980</v>
      </c>
      <c r="AA3830" s="5" t="str">
        <f>VLOOKUP(J3830, sku!B:C, 2, FALSE)</f>
        <v>Travessa Fiat - Way - - - Uno Way - 2011 A 2021 - Prata</v>
      </c>
      <c r="AB3830" s="3" t="str">
        <f>VLOOKUP(J3830, sku!B:BM, 64, FALSE)</f>
        <v>Fabricação</v>
      </c>
      <c r="AC3830" s="3" t="str">
        <f>LEFT(pedidos[[#This Row],[SKU]],3)</f>
        <v>XFI</v>
      </c>
      <c r="AD3830" s="36" t="str" cm="1">
        <f t="array" aca="1" ref="AD3830" ca="1">IFERROR(
    INDEX(
        montadora[Montadora],
        MATCH(
            MAX(
                IF(ISNUMBER(FIND(montadora[SKU Parcial], J2228)),
                   NÚCARACT(montadora[SKU Parcial])
                )
            ),
            NÚCARACT(montadora[SKU Parcial]),
            0
        )
    ),
    ""
)</f>
        <v/>
      </c>
    </row>
    <row r="3831" spans="1:30" customFormat="1" x14ac:dyDescent="0.25">
      <c r="A3831" s="1" t="s">
        <v>6690</v>
      </c>
      <c r="B3831" s="1" t="s">
        <v>6691</v>
      </c>
      <c r="C3831" s="1" t="s">
        <v>6692</v>
      </c>
      <c r="D3831" s="1" t="s">
        <v>685</v>
      </c>
      <c r="E3831" s="1" t="s">
        <v>1010</v>
      </c>
      <c r="F3831" s="1" t="s">
        <v>1011</v>
      </c>
      <c r="G3831" s="6" t="s">
        <v>11227</v>
      </c>
      <c r="H3831" s="2" t="s">
        <v>47</v>
      </c>
      <c r="I3831" s="1" t="s">
        <v>36</v>
      </c>
      <c r="J3831" s="1" t="s">
        <v>267</v>
      </c>
      <c r="K3831" s="4">
        <v>45793</v>
      </c>
      <c r="L3831" s="20" t="s">
        <v>804</v>
      </c>
      <c r="M3831" s="26">
        <v>388.8</v>
      </c>
      <c r="N3831" s="2">
        <v>1</v>
      </c>
      <c r="O3831" s="26">
        <v>388.8</v>
      </c>
      <c r="P3831" s="26">
        <v>145</v>
      </c>
      <c r="Q3831" s="26">
        <v>29.59</v>
      </c>
      <c r="R3831" s="26">
        <v>66.099999999999994</v>
      </c>
      <c r="S3831" s="26">
        <v>0</v>
      </c>
      <c r="T3831" s="26">
        <v>26.95</v>
      </c>
      <c r="U3831" s="26">
        <v>121.16</v>
      </c>
      <c r="V3831" s="10">
        <v>0.31159999999999999</v>
      </c>
      <c r="W3831" s="1" t="s">
        <v>34</v>
      </c>
      <c r="X3831" s="3"/>
      <c r="Y3831" s="3"/>
      <c r="Z3831" s="5" t="s">
        <v>7980</v>
      </c>
      <c r="AA3831" s="5" t="str">
        <f>VLOOKUP(J3831, sku!B:C, 2, FALSE)</f>
        <v>Travessa Fiat - Way - - - Uno Way - 2011 A 2021 - Preto</v>
      </c>
      <c r="AB3831" s="3" t="str">
        <f>VLOOKUP(J3831, sku!B:BM, 64, FALSE)</f>
        <v>Fabricação</v>
      </c>
      <c r="AC3831" s="3" t="str">
        <f>LEFT(pedidos[[#This Row],[SKU]],3)</f>
        <v>XFI</v>
      </c>
      <c r="AD3831" s="36" t="str" cm="1">
        <f t="array" aca="1" ref="AD3831" ca="1">IFERROR(
    INDEX(
        montadora[Montadora],
        MATCH(
            MAX(
                IF(ISNUMBER(FIND(montadora[SKU Parcial], J2229)),
                   NÚCARACT(montadora[SKU Parcial])
                )
            ),
            NÚCARACT(montadora[SKU Parcial]),
            0
        )
    ),
    ""
)</f>
        <v/>
      </c>
    </row>
    <row r="3832" spans="1:30" customFormat="1" x14ac:dyDescent="0.25">
      <c r="A3832" s="1" t="s">
        <v>6693</v>
      </c>
      <c r="B3832" s="1" t="s">
        <v>6694</v>
      </c>
      <c r="C3832" s="1" t="s">
        <v>6695</v>
      </c>
      <c r="D3832" s="1" t="s">
        <v>191</v>
      </c>
      <c r="E3832" s="1" t="s">
        <v>1010</v>
      </c>
      <c r="F3832" s="1" t="s">
        <v>1011</v>
      </c>
      <c r="G3832" s="6" t="s">
        <v>11227</v>
      </c>
      <c r="H3832" s="2" t="s">
        <v>47</v>
      </c>
      <c r="I3832" s="1" t="s">
        <v>36</v>
      </c>
      <c r="J3832" s="1" t="s">
        <v>267</v>
      </c>
      <c r="K3832" s="4">
        <v>45795</v>
      </c>
      <c r="L3832" s="20" t="s">
        <v>804</v>
      </c>
      <c r="M3832" s="26">
        <v>388.8</v>
      </c>
      <c r="N3832" s="2">
        <v>1</v>
      </c>
      <c r="O3832" s="26">
        <v>388.8</v>
      </c>
      <c r="P3832" s="26">
        <v>145</v>
      </c>
      <c r="Q3832" s="26">
        <v>29.59</v>
      </c>
      <c r="R3832" s="26">
        <v>66.099999999999994</v>
      </c>
      <c r="S3832" s="26">
        <v>0</v>
      </c>
      <c r="T3832" s="26">
        <v>26.95</v>
      </c>
      <c r="U3832" s="26">
        <v>121.16</v>
      </c>
      <c r="V3832" s="10">
        <v>0.31159999999999999</v>
      </c>
      <c r="W3832" s="1" t="s">
        <v>34</v>
      </c>
      <c r="X3832" s="3"/>
      <c r="Y3832" s="3"/>
      <c r="Z3832" s="5" t="s">
        <v>7980</v>
      </c>
      <c r="AA3832" s="5" t="str">
        <f>VLOOKUP(J3832, sku!B:C, 2, FALSE)</f>
        <v>Travessa Fiat - Way - - - Uno Way - 2011 A 2021 - Preto</v>
      </c>
      <c r="AB3832" s="3" t="str">
        <f>VLOOKUP(J3832, sku!B:BM, 64, FALSE)</f>
        <v>Fabricação</v>
      </c>
      <c r="AC3832" s="3" t="str">
        <f>LEFT(pedidos[[#This Row],[SKU]],3)</f>
        <v>XFI</v>
      </c>
      <c r="AD3832" s="36" t="str" cm="1">
        <f t="array" aca="1" ref="AD3832" ca="1">IFERROR(
    INDEX(
        montadora[Montadora],
        MATCH(
            MAX(
                IF(ISNUMBER(FIND(montadora[SKU Parcial], J2230)),
                   NÚCARACT(montadora[SKU Parcial])
                )
            ),
            NÚCARACT(montadora[SKU Parcial]),
            0
        )
    ),
    ""
)</f>
        <v/>
      </c>
    </row>
    <row r="3833" spans="1:30" customFormat="1" x14ac:dyDescent="0.25">
      <c r="A3833" s="1" t="s">
        <v>6696</v>
      </c>
      <c r="B3833" s="1" t="s">
        <v>36</v>
      </c>
      <c r="C3833" s="1" t="s">
        <v>6697</v>
      </c>
      <c r="D3833" s="1" t="s">
        <v>45</v>
      </c>
      <c r="E3833" s="1" t="s">
        <v>1010</v>
      </c>
      <c r="F3833" s="1" t="s">
        <v>1011</v>
      </c>
      <c r="G3833" s="6" t="s">
        <v>11227</v>
      </c>
      <c r="H3833" s="2" t="s">
        <v>47</v>
      </c>
      <c r="I3833" s="1" t="s">
        <v>36</v>
      </c>
      <c r="J3833" s="1" t="s">
        <v>267</v>
      </c>
      <c r="K3833" s="4">
        <v>45795</v>
      </c>
      <c r="L3833" s="20" t="s">
        <v>804</v>
      </c>
      <c r="M3833" s="26">
        <v>388.8</v>
      </c>
      <c r="N3833" s="2">
        <v>1</v>
      </c>
      <c r="O3833" s="26">
        <v>388.8</v>
      </c>
      <c r="P3833" s="26">
        <v>145</v>
      </c>
      <c r="Q3833" s="26">
        <v>29.59</v>
      </c>
      <c r="R3833" s="26">
        <v>66.099999999999994</v>
      </c>
      <c r="S3833" s="26">
        <v>0</v>
      </c>
      <c r="T3833" s="26">
        <v>26.95</v>
      </c>
      <c r="U3833" s="26">
        <v>121.16</v>
      </c>
      <c r="V3833" s="10">
        <v>0.31159999999999999</v>
      </c>
      <c r="W3833" s="1" t="s">
        <v>34</v>
      </c>
      <c r="X3833" s="3"/>
      <c r="Y3833" s="3"/>
      <c r="Z3833" s="5" t="s">
        <v>7980</v>
      </c>
      <c r="AA3833" s="5" t="str">
        <f>VLOOKUP(J3833, sku!B:C, 2, FALSE)</f>
        <v>Travessa Fiat - Way - - - Uno Way - 2011 A 2021 - Preto</v>
      </c>
      <c r="AB3833" s="3" t="str">
        <f>VLOOKUP(J3833, sku!B:BM, 64, FALSE)</f>
        <v>Fabricação</v>
      </c>
      <c r="AC3833" s="3" t="str">
        <f>LEFT(pedidos[[#This Row],[SKU]],3)</f>
        <v>XFI</v>
      </c>
      <c r="AD3833" s="36" t="str" cm="1">
        <f t="array" aca="1" ref="AD3833" ca="1">IFERROR(
    INDEX(
        montadora[Montadora],
        MATCH(
            MAX(
                IF(ISNUMBER(FIND(montadora[SKU Parcial], J2231)),
                   NÚCARACT(montadora[SKU Parcial])
                )
            ),
            NÚCARACT(montadora[SKU Parcial]),
            0
        )
    ),
    ""
)</f>
        <v/>
      </c>
    </row>
    <row r="3834" spans="1:30" customFormat="1" x14ac:dyDescent="0.25">
      <c r="A3834" s="1" t="s">
        <v>6698</v>
      </c>
      <c r="B3834" s="1" t="s">
        <v>6699</v>
      </c>
      <c r="C3834" s="1" t="s">
        <v>6700</v>
      </c>
      <c r="D3834" s="1" t="s">
        <v>188</v>
      </c>
      <c r="E3834" s="1" t="s">
        <v>1010</v>
      </c>
      <c r="F3834" s="1" t="s">
        <v>1011</v>
      </c>
      <c r="G3834" s="6" t="s">
        <v>11227</v>
      </c>
      <c r="H3834" s="2" t="s">
        <v>47</v>
      </c>
      <c r="I3834" s="1" t="s">
        <v>36</v>
      </c>
      <c r="J3834" s="1" t="s">
        <v>267</v>
      </c>
      <c r="K3834" s="4">
        <v>45796</v>
      </c>
      <c r="L3834" s="20" t="s">
        <v>804</v>
      </c>
      <c r="M3834" s="26">
        <v>388.8</v>
      </c>
      <c r="N3834" s="2">
        <v>1</v>
      </c>
      <c r="O3834" s="26">
        <v>388.8</v>
      </c>
      <c r="P3834" s="26">
        <v>145</v>
      </c>
      <c r="Q3834" s="26">
        <v>29.59</v>
      </c>
      <c r="R3834" s="26">
        <v>66.099999999999994</v>
      </c>
      <c r="S3834" s="26">
        <v>0</v>
      </c>
      <c r="T3834" s="26">
        <v>26.95</v>
      </c>
      <c r="U3834" s="26">
        <v>121.16</v>
      </c>
      <c r="V3834" s="10">
        <v>0.31159999999999999</v>
      </c>
      <c r="W3834" s="1" t="s">
        <v>34</v>
      </c>
      <c r="X3834" s="3"/>
      <c r="Y3834" s="3"/>
      <c r="Z3834" s="5" t="s">
        <v>7980</v>
      </c>
      <c r="AA3834" s="5" t="str">
        <f>VLOOKUP(J3834, sku!B:C, 2, FALSE)</f>
        <v>Travessa Fiat - Way - - - Uno Way - 2011 A 2021 - Preto</v>
      </c>
      <c r="AB3834" s="3" t="str">
        <f>VLOOKUP(J3834, sku!B:BM, 64, FALSE)</f>
        <v>Fabricação</v>
      </c>
      <c r="AC3834" s="3" t="str">
        <f>LEFT(pedidos[[#This Row],[SKU]],3)</f>
        <v>XFI</v>
      </c>
      <c r="AD3834" s="36" t="str" cm="1">
        <f t="array" aca="1" ref="AD3834" ca="1">IFERROR(
    INDEX(
        montadora[Montadora],
        MATCH(
            MAX(
                IF(ISNUMBER(FIND(montadora[SKU Parcial], J2232)),
                   NÚCARACT(montadora[SKU Parcial])
                )
            ),
            NÚCARACT(montadora[SKU Parcial]),
            0
        )
    ),
    ""
)</f>
        <v/>
      </c>
    </row>
    <row r="3835" spans="1:30" customFormat="1" x14ac:dyDescent="0.25">
      <c r="A3835" s="1" t="s">
        <v>6701</v>
      </c>
      <c r="B3835" s="1" t="s">
        <v>36</v>
      </c>
      <c r="C3835" s="1" t="s">
        <v>524</v>
      </c>
      <c r="D3835" s="1" t="s">
        <v>950</v>
      </c>
      <c r="E3835" s="1" t="s">
        <v>1599</v>
      </c>
      <c r="F3835" s="1" t="s">
        <v>1428</v>
      </c>
      <c r="G3835" s="6" t="s">
        <v>11227</v>
      </c>
      <c r="H3835" s="2" t="s">
        <v>47</v>
      </c>
      <c r="I3835" s="1" t="s">
        <v>36</v>
      </c>
      <c r="J3835" s="1" t="s">
        <v>267</v>
      </c>
      <c r="K3835" s="4">
        <v>45797</v>
      </c>
      <c r="L3835" s="16" t="s">
        <v>11229</v>
      </c>
      <c r="M3835" s="26">
        <v>388.8</v>
      </c>
      <c r="N3835" s="2">
        <v>1</v>
      </c>
      <c r="O3835" s="26">
        <v>388.8</v>
      </c>
      <c r="P3835" s="26">
        <v>145</v>
      </c>
      <c r="Q3835" s="26">
        <v>29.59</v>
      </c>
      <c r="R3835" s="26">
        <v>66.099999999999994</v>
      </c>
      <c r="S3835" s="26">
        <v>0</v>
      </c>
      <c r="T3835" s="26">
        <v>26.95</v>
      </c>
      <c r="U3835" s="26">
        <v>121.16</v>
      </c>
      <c r="V3835" s="10">
        <v>0.31159999999999999</v>
      </c>
      <c r="W3835" s="1" t="s">
        <v>34</v>
      </c>
      <c r="X3835" s="3"/>
      <c r="Y3835" s="3"/>
      <c r="Z3835" s="5" t="s">
        <v>7980</v>
      </c>
      <c r="AA3835" s="5" t="str">
        <f>VLOOKUP(J3835, sku!B:C, 2, FALSE)</f>
        <v>Travessa Fiat - Way - - - Uno Way - 2011 A 2021 - Preto</v>
      </c>
      <c r="AB3835" s="3" t="str">
        <f>VLOOKUP(J3835, sku!B:BM, 64, FALSE)</f>
        <v>Fabricação</v>
      </c>
      <c r="AC3835" s="3" t="str">
        <f>LEFT(pedidos[[#This Row],[SKU]],3)</f>
        <v>XFI</v>
      </c>
      <c r="AD3835" s="36" t="str" cm="1">
        <f t="array" aca="1" ref="AD3835" ca="1">IFERROR(
    INDEX(
        montadora[Montadora],
        MATCH(
            MAX(
                IF(ISNUMBER(FIND(montadora[SKU Parcial], J2233)),
                   NÚCARACT(montadora[SKU Parcial])
                )
            ),
            NÚCARACT(montadora[SKU Parcial]),
            0
        )
    ),
    ""
)</f>
        <v/>
      </c>
    </row>
    <row r="3836" spans="1:30" customFormat="1" x14ac:dyDescent="0.25">
      <c r="A3836" s="1" t="s">
        <v>6702</v>
      </c>
      <c r="B3836" s="1" t="s">
        <v>6703</v>
      </c>
      <c r="C3836" s="1" t="s">
        <v>2491</v>
      </c>
      <c r="D3836" s="1" t="s">
        <v>27</v>
      </c>
      <c r="E3836" s="1" t="s">
        <v>1010</v>
      </c>
      <c r="F3836" s="1" t="s">
        <v>1011</v>
      </c>
      <c r="G3836" s="6" t="s">
        <v>11227</v>
      </c>
      <c r="H3836" s="2" t="s">
        <v>47</v>
      </c>
      <c r="I3836" s="1" t="s">
        <v>36</v>
      </c>
      <c r="J3836" s="1" t="s">
        <v>267</v>
      </c>
      <c r="K3836" s="4">
        <v>45797</v>
      </c>
      <c r="L3836" s="20" t="s">
        <v>804</v>
      </c>
      <c r="M3836" s="26">
        <v>388.8</v>
      </c>
      <c r="N3836" s="2">
        <v>1</v>
      </c>
      <c r="O3836" s="26">
        <v>388.8</v>
      </c>
      <c r="P3836" s="26">
        <v>145</v>
      </c>
      <c r="Q3836" s="26">
        <v>29.59</v>
      </c>
      <c r="R3836" s="26">
        <v>66.099999999999994</v>
      </c>
      <c r="S3836" s="26">
        <v>0</v>
      </c>
      <c r="T3836" s="26">
        <v>26.95</v>
      </c>
      <c r="U3836" s="26">
        <v>121.16</v>
      </c>
      <c r="V3836" s="10">
        <v>0.31159999999999999</v>
      </c>
      <c r="W3836" s="1" t="s">
        <v>34</v>
      </c>
      <c r="X3836" s="3"/>
      <c r="Y3836" s="3"/>
      <c r="Z3836" s="5" t="s">
        <v>7980</v>
      </c>
      <c r="AA3836" s="5" t="str">
        <f>VLOOKUP(J3836, sku!B:C, 2, FALSE)</f>
        <v>Travessa Fiat - Way - - - Uno Way - 2011 A 2021 - Preto</v>
      </c>
      <c r="AB3836" s="3" t="str">
        <f>VLOOKUP(J3836, sku!B:BM, 64, FALSE)</f>
        <v>Fabricação</v>
      </c>
      <c r="AC3836" s="3" t="str">
        <f>LEFT(pedidos[[#This Row],[SKU]],3)</f>
        <v>XFI</v>
      </c>
      <c r="AD3836" s="36" t="str" cm="1">
        <f t="array" aca="1" ref="AD3836" ca="1">IFERROR(
    INDEX(
        montadora[Montadora],
        MATCH(
            MAX(
                IF(ISNUMBER(FIND(montadora[SKU Parcial], J2234)),
                   NÚCARACT(montadora[SKU Parcial])
                )
            ),
            NÚCARACT(montadora[SKU Parcial]),
            0
        )
    ),
    ""
)</f>
        <v/>
      </c>
    </row>
    <row r="3837" spans="1:30" customFormat="1" x14ac:dyDescent="0.25">
      <c r="A3837" s="1" t="s">
        <v>6704</v>
      </c>
      <c r="B3837" s="1" t="s">
        <v>6705</v>
      </c>
      <c r="C3837" s="1" t="s">
        <v>783</v>
      </c>
      <c r="D3837" s="1" t="s">
        <v>45</v>
      </c>
      <c r="E3837" s="1" t="s">
        <v>1010</v>
      </c>
      <c r="F3837" s="1" t="s">
        <v>1011</v>
      </c>
      <c r="G3837" s="6" t="s">
        <v>11227</v>
      </c>
      <c r="H3837" s="2" t="s">
        <v>47</v>
      </c>
      <c r="I3837" s="1" t="s">
        <v>36</v>
      </c>
      <c r="J3837" s="1" t="s">
        <v>267</v>
      </c>
      <c r="K3837" s="4">
        <v>45798</v>
      </c>
      <c r="L3837" s="20" t="s">
        <v>804</v>
      </c>
      <c r="M3837" s="26">
        <v>388.8</v>
      </c>
      <c r="N3837" s="2">
        <v>1</v>
      </c>
      <c r="O3837" s="26">
        <v>388.8</v>
      </c>
      <c r="P3837" s="26">
        <v>145</v>
      </c>
      <c r="Q3837" s="26">
        <v>29.59</v>
      </c>
      <c r="R3837" s="26">
        <v>66.099999999999994</v>
      </c>
      <c r="S3837" s="26">
        <v>0</v>
      </c>
      <c r="T3837" s="26">
        <v>26.95</v>
      </c>
      <c r="U3837" s="26">
        <v>121.16</v>
      </c>
      <c r="V3837" s="10">
        <v>0.31159999999999999</v>
      </c>
      <c r="W3837" s="1" t="s">
        <v>34</v>
      </c>
      <c r="X3837" s="3"/>
      <c r="Y3837" s="3"/>
      <c r="Z3837" s="5" t="s">
        <v>7980</v>
      </c>
      <c r="AA3837" s="5" t="str">
        <f>VLOOKUP(J3837, sku!B:C, 2, FALSE)</f>
        <v>Travessa Fiat - Way - - - Uno Way - 2011 A 2021 - Preto</v>
      </c>
      <c r="AB3837" s="3" t="str">
        <f>VLOOKUP(J3837, sku!B:BM, 64, FALSE)</f>
        <v>Fabricação</v>
      </c>
      <c r="AC3837" s="3" t="str">
        <f>LEFT(pedidos[[#This Row],[SKU]],3)</f>
        <v>XFI</v>
      </c>
      <c r="AD3837" s="36" t="str" cm="1">
        <f t="array" aca="1" ref="AD3837" ca="1">IFERROR(
    INDEX(
        montadora[Montadora],
        MATCH(
            MAX(
                IF(ISNUMBER(FIND(montadora[SKU Parcial], J2235)),
                   NÚCARACT(montadora[SKU Parcial])
                )
            ),
            NÚCARACT(montadora[SKU Parcial]),
            0
        )
    ),
    ""
)</f>
        <v/>
      </c>
    </row>
    <row r="3838" spans="1:30" customFormat="1" x14ac:dyDescent="0.25">
      <c r="A3838" s="1" t="s">
        <v>6706</v>
      </c>
      <c r="B3838" s="1" t="s">
        <v>6707</v>
      </c>
      <c r="C3838" s="1" t="s">
        <v>6708</v>
      </c>
      <c r="D3838" s="1" t="s">
        <v>138</v>
      </c>
      <c r="E3838" s="1" t="s">
        <v>1010</v>
      </c>
      <c r="F3838" s="1" t="s">
        <v>1011</v>
      </c>
      <c r="G3838" s="6" t="s">
        <v>11227</v>
      </c>
      <c r="H3838" s="2" t="s">
        <v>47</v>
      </c>
      <c r="I3838" s="1" t="s">
        <v>36</v>
      </c>
      <c r="J3838" s="1" t="s">
        <v>267</v>
      </c>
      <c r="K3838" s="4">
        <v>45798</v>
      </c>
      <c r="L3838" s="20" t="s">
        <v>804</v>
      </c>
      <c r="M3838" s="26">
        <v>388.8</v>
      </c>
      <c r="N3838" s="2">
        <v>1</v>
      </c>
      <c r="O3838" s="26">
        <v>388.8</v>
      </c>
      <c r="P3838" s="26">
        <v>145</v>
      </c>
      <c r="Q3838" s="26">
        <v>29.59</v>
      </c>
      <c r="R3838" s="26">
        <v>66.099999999999994</v>
      </c>
      <c r="S3838" s="26">
        <v>0</v>
      </c>
      <c r="T3838" s="26">
        <v>26.95</v>
      </c>
      <c r="U3838" s="26">
        <v>121.16</v>
      </c>
      <c r="V3838" s="10">
        <v>0.31159999999999999</v>
      </c>
      <c r="W3838" s="1" t="s">
        <v>34</v>
      </c>
      <c r="X3838" s="3"/>
      <c r="Y3838" s="3"/>
      <c r="Z3838" s="5" t="s">
        <v>7980</v>
      </c>
      <c r="AA3838" s="5" t="str">
        <f>VLOOKUP(J3838, sku!B:C, 2, FALSE)</f>
        <v>Travessa Fiat - Way - - - Uno Way - 2011 A 2021 - Preto</v>
      </c>
      <c r="AB3838" s="3" t="str">
        <f>VLOOKUP(J3838, sku!B:BM, 64, FALSE)</f>
        <v>Fabricação</v>
      </c>
      <c r="AC3838" s="3" t="str">
        <f>LEFT(pedidos[[#This Row],[SKU]],3)</f>
        <v>XFI</v>
      </c>
      <c r="AD3838" s="36" t="str" cm="1">
        <f t="array" aca="1" ref="AD3838" ca="1">IFERROR(
    INDEX(
        montadora[Montadora],
        MATCH(
            MAX(
                IF(ISNUMBER(FIND(montadora[SKU Parcial], J2236)),
                   NÚCARACT(montadora[SKU Parcial])
                )
            ),
            NÚCARACT(montadora[SKU Parcial]),
            0
        )
    ),
    ""
)</f>
        <v/>
      </c>
    </row>
    <row r="3839" spans="1:30" customFormat="1" x14ac:dyDescent="0.25">
      <c r="A3839" s="1" t="s">
        <v>6709</v>
      </c>
      <c r="B3839" s="1" t="s">
        <v>6710</v>
      </c>
      <c r="C3839" s="1" t="s">
        <v>426</v>
      </c>
      <c r="D3839" s="1" t="s">
        <v>617</v>
      </c>
      <c r="E3839" s="1" t="s">
        <v>1010</v>
      </c>
      <c r="F3839" s="1" t="s">
        <v>1011</v>
      </c>
      <c r="G3839" s="6" t="s">
        <v>11227</v>
      </c>
      <c r="H3839" s="2" t="s">
        <v>47</v>
      </c>
      <c r="I3839" s="1" t="s">
        <v>36</v>
      </c>
      <c r="J3839" s="1" t="s">
        <v>267</v>
      </c>
      <c r="K3839" s="4">
        <v>45798</v>
      </c>
      <c r="L3839" s="20" t="s">
        <v>804</v>
      </c>
      <c r="M3839" s="26">
        <v>388.8</v>
      </c>
      <c r="N3839" s="2">
        <v>1</v>
      </c>
      <c r="O3839" s="26">
        <v>388.8</v>
      </c>
      <c r="P3839" s="26">
        <v>145</v>
      </c>
      <c r="Q3839" s="26">
        <v>29.59</v>
      </c>
      <c r="R3839" s="26">
        <v>66.099999999999994</v>
      </c>
      <c r="S3839" s="26">
        <v>0</v>
      </c>
      <c r="T3839" s="26">
        <v>26.95</v>
      </c>
      <c r="U3839" s="26">
        <v>121.16</v>
      </c>
      <c r="V3839" s="10">
        <v>0.31159999999999999</v>
      </c>
      <c r="W3839" s="1" t="s">
        <v>34</v>
      </c>
      <c r="X3839" s="3"/>
      <c r="Y3839" s="3"/>
      <c r="Z3839" s="5" t="s">
        <v>7980</v>
      </c>
      <c r="AA3839" s="5" t="str">
        <f>VLOOKUP(J3839, sku!B:C, 2, FALSE)</f>
        <v>Travessa Fiat - Way - - - Uno Way - 2011 A 2021 - Preto</v>
      </c>
      <c r="AB3839" s="3" t="str">
        <f>VLOOKUP(J3839, sku!B:BM, 64, FALSE)</f>
        <v>Fabricação</v>
      </c>
      <c r="AC3839" s="3" t="str">
        <f>LEFT(pedidos[[#This Row],[SKU]],3)</f>
        <v>XFI</v>
      </c>
      <c r="AD3839" s="36" t="str" cm="1">
        <f t="array" aca="1" ref="AD3839" ca="1">IFERROR(
    INDEX(
        montadora[Montadora],
        MATCH(
            MAX(
                IF(ISNUMBER(FIND(montadora[SKU Parcial], J2237)),
                   NÚCARACT(montadora[SKU Parcial])
                )
            ),
            NÚCARACT(montadora[SKU Parcial]),
            0
        )
    ),
    ""
)</f>
        <v/>
      </c>
    </row>
    <row r="3840" spans="1:30" customFormat="1" x14ac:dyDescent="0.25">
      <c r="A3840" s="1" t="s">
        <v>6711</v>
      </c>
      <c r="B3840" s="1" t="s">
        <v>36</v>
      </c>
      <c r="C3840" s="1" t="s">
        <v>6712</v>
      </c>
      <c r="D3840" s="1" t="s">
        <v>138</v>
      </c>
      <c r="E3840" s="1" t="s">
        <v>1010</v>
      </c>
      <c r="F3840" s="1" t="s">
        <v>1011</v>
      </c>
      <c r="G3840" s="6" t="s">
        <v>11227</v>
      </c>
      <c r="H3840" s="2" t="s">
        <v>47</v>
      </c>
      <c r="I3840" s="1" t="s">
        <v>36</v>
      </c>
      <c r="J3840" s="1" t="s">
        <v>267</v>
      </c>
      <c r="K3840" s="4">
        <v>45798</v>
      </c>
      <c r="L3840" s="20" t="s">
        <v>804</v>
      </c>
      <c r="M3840" s="26">
        <v>388.8</v>
      </c>
      <c r="N3840" s="2">
        <v>1</v>
      </c>
      <c r="O3840" s="26">
        <v>388.8</v>
      </c>
      <c r="P3840" s="26">
        <v>145</v>
      </c>
      <c r="Q3840" s="26">
        <v>29.59</v>
      </c>
      <c r="R3840" s="26">
        <v>66.099999999999994</v>
      </c>
      <c r="S3840" s="26">
        <v>0</v>
      </c>
      <c r="T3840" s="26">
        <v>26.95</v>
      </c>
      <c r="U3840" s="26">
        <v>121.16</v>
      </c>
      <c r="V3840" s="10">
        <v>0.31159999999999999</v>
      </c>
      <c r="W3840" s="1" t="s">
        <v>89</v>
      </c>
      <c r="X3840" s="3"/>
      <c r="Y3840" s="3"/>
      <c r="Z3840" s="5" t="s">
        <v>7980</v>
      </c>
      <c r="AA3840" s="5" t="str">
        <f>VLOOKUP(J3840, sku!B:C, 2, FALSE)</f>
        <v>Travessa Fiat - Way - - - Uno Way - 2011 A 2021 - Preto</v>
      </c>
      <c r="AB3840" s="3" t="str">
        <f>VLOOKUP(J3840, sku!B:BM, 64, FALSE)</f>
        <v>Fabricação</v>
      </c>
      <c r="AC3840" s="3" t="str">
        <f>LEFT(pedidos[[#This Row],[SKU]],3)</f>
        <v>XFI</v>
      </c>
      <c r="AD3840" s="36" t="str" cm="1">
        <f t="array" aca="1" ref="AD3840" ca="1">IFERROR(
    INDEX(
        montadora[Montadora],
        MATCH(
            MAX(
                IF(ISNUMBER(FIND(montadora[SKU Parcial], J2238)),
                   NÚCARACT(montadora[SKU Parcial])
                )
            ),
            NÚCARACT(montadora[SKU Parcial]),
            0
        )
    ),
    ""
)</f>
        <v/>
      </c>
    </row>
    <row r="3841" spans="1:30" customFormat="1" x14ac:dyDescent="0.25">
      <c r="A3841" s="1" t="s">
        <v>6713</v>
      </c>
      <c r="B3841" s="1" t="s">
        <v>6714</v>
      </c>
      <c r="C3841" s="1" t="s">
        <v>6715</v>
      </c>
      <c r="D3841" s="1" t="s">
        <v>138</v>
      </c>
      <c r="E3841" s="1" t="s">
        <v>1010</v>
      </c>
      <c r="F3841" s="1" t="s">
        <v>1011</v>
      </c>
      <c r="G3841" s="6" t="s">
        <v>11227</v>
      </c>
      <c r="H3841" s="2" t="s">
        <v>47</v>
      </c>
      <c r="I3841" s="1" t="s">
        <v>36</v>
      </c>
      <c r="J3841" s="1" t="s">
        <v>267</v>
      </c>
      <c r="K3841" s="4">
        <v>45798</v>
      </c>
      <c r="L3841" s="20" t="s">
        <v>804</v>
      </c>
      <c r="M3841" s="26">
        <v>388.8</v>
      </c>
      <c r="N3841" s="2">
        <v>1</v>
      </c>
      <c r="O3841" s="26">
        <v>388.8</v>
      </c>
      <c r="P3841" s="26">
        <v>145</v>
      </c>
      <c r="Q3841" s="26">
        <v>29.59</v>
      </c>
      <c r="R3841" s="26">
        <v>66.099999999999994</v>
      </c>
      <c r="S3841" s="26">
        <v>0</v>
      </c>
      <c r="T3841" s="26">
        <v>26.95</v>
      </c>
      <c r="U3841" s="26">
        <v>121.16</v>
      </c>
      <c r="V3841" s="10">
        <v>0.31159999999999999</v>
      </c>
      <c r="W3841" s="1" t="s">
        <v>34</v>
      </c>
      <c r="X3841" s="3"/>
      <c r="Y3841" s="3"/>
      <c r="Z3841" s="5" t="s">
        <v>7980</v>
      </c>
      <c r="AA3841" s="5" t="str">
        <f>VLOOKUP(J3841, sku!B:C, 2, FALSE)</f>
        <v>Travessa Fiat - Way - - - Uno Way - 2011 A 2021 - Preto</v>
      </c>
      <c r="AB3841" s="3" t="str">
        <f>VLOOKUP(J3841, sku!B:BM, 64, FALSE)</f>
        <v>Fabricação</v>
      </c>
      <c r="AC3841" s="3" t="str">
        <f>LEFT(pedidos[[#This Row],[SKU]],3)</f>
        <v>XFI</v>
      </c>
      <c r="AD3841" s="36" t="str" cm="1">
        <f t="array" aca="1" ref="AD3841" ca="1">IFERROR(
    INDEX(
        montadora[Montadora],
        MATCH(
            MAX(
                IF(ISNUMBER(FIND(montadora[SKU Parcial], J2239)),
                   NÚCARACT(montadora[SKU Parcial])
                )
            ),
            NÚCARACT(montadora[SKU Parcial]),
            0
        )
    ),
    ""
)</f>
        <v/>
      </c>
    </row>
    <row r="3842" spans="1:30" customFormat="1" x14ac:dyDescent="0.25">
      <c r="A3842" s="1" t="s">
        <v>6716</v>
      </c>
      <c r="B3842" s="1" t="s">
        <v>6717</v>
      </c>
      <c r="C3842" s="1" t="s">
        <v>6718</v>
      </c>
      <c r="D3842" s="1" t="s">
        <v>38</v>
      </c>
      <c r="E3842" s="1" t="s">
        <v>1010</v>
      </c>
      <c r="F3842" s="1" t="s">
        <v>1011</v>
      </c>
      <c r="G3842" s="6" t="s">
        <v>11227</v>
      </c>
      <c r="H3842" s="2" t="s">
        <v>47</v>
      </c>
      <c r="I3842" s="1" t="s">
        <v>36</v>
      </c>
      <c r="J3842" s="1" t="s">
        <v>267</v>
      </c>
      <c r="K3842" s="4">
        <v>45801</v>
      </c>
      <c r="L3842" s="20" t="s">
        <v>804</v>
      </c>
      <c r="M3842" s="26">
        <v>388.8</v>
      </c>
      <c r="N3842" s="2">
        <v>1</v>
      </c>
      <c r="O3842" s="26">
        <v>388.8</v>
      </c>
      <c r="P3842" s="26">
        <v>145</v>
      </c>
      <c r="Q3842" s="26">
        <v>29.59</v>
      </c>
      <c r="R3842" s="26">
        <v>66.099999999999994</v>
      </c>
      <c r="S3842" s="26">
        <v>0</v>
      </c>
      <c r="T3842" s="26">
        <v>26.95</v>
      </c>
      <c r="U3842" s="26">
        <v>121.16</v>
      </c>
      <c r="V3842" s="10">
        <v>0.31159999999999999</v>
      </c>
      <c r="W3842" s="1" t="s">
        <v>89</v>
      </c>
      <c r="X3842" s="3"/>
      <c r="Y3842" s="3"/>
      <c r="Z3842" s="5" t="s">
        <v>7980</v>
      </c>
      <c r="AA3842" s="5" t="str">
        <f>VLOOKUP(J3842, sku!B:C, 2, FALSE)</f>
        <v>Travessa Fiat - Way - - - Uno Way - 2011 A 2021 - Preto</v>
      </c>
      <c r="AB3842" s="3" t="str">
        <f>VLOOKUP(J3842, sku!B:BM, 64, FALSE)</f>
        <v>Fabricação</v>
      </c>
      <c r="AC3842" s="3" t="str">
        <f>LEFT(pedidos[[#This Row],[SKU]],3)</f>
        <v>XFI</v>
      </c>
      <c r="AD3842" s="36" t="str" cm="1">
        <f t="array" aca="1" ref="AD3842" ca="1">IFERROR(
    INDEX(
        montadora[Montadora],
        MATCH(
            MAX(
                IF(ISNUMBER(FIND(montadora[SKU Parcial], J2240)),
                   NÚCARACT(montadora[SKU Parcial])
                )
            ),
            NÚCARACT(montadora[SKU Parcial]),
            0
        )
    ),
    ""
)</f>
        <v/>
      </c>
    </row>
    <row r="3843" spans="1:30" customFormat="1" x14ac:dyDescent="0.25">
      <c r="A3843" s="1" t="s">
        <v>6719</v>
      </c>
      <c r="B3843" s="1" t="s">
        <v>36</v>
      </c>
      <c r="C3843" s="1" t="s">
        <v>6720</v>
      </c>
      <c r="D3843" s="1" t="s">
        <v>658</v>
      </c>
      <c r="E3843" s="1" t="s">
        <v>1010</v>
      </c>
      <c r="F3843" s="1" t="s">
        <v>1011</v>
      </c>
      <c r="G3843" s="6" t="s">
        <v>11227</v>
      </c>
      <c r="H3843" s="2" t="s">
        <v>47</v>
      </c>
      <c r="I3843" s="1" t="s">
        <v>31</v>
      </c>
      <c r="J3843" s="1" t="s">
        <v>267</v>
      </c>
      <c r="K3843" s="4">
        <v>45803</v>
      </c>
      <c r="L3843" s="20" t="s">
        <v>804</v>
      </c>
      <c r="M3843" s="26">
        <v>388.8</v>
      </c>
      <c r="N3843" s="2">
        <v>1</v>
      </c>
      <c r="O3843" s="26">
        <v>388.8</v>
      </c>
      <c r="P3843" s="26">
        <v>145</v>
      </c>
      <c r="Q3843" s="26">
        <v>29.59</v>
      </c>
      <c r="R3843" s="26">
        <v>66.099999999999994</v>
      </c>
      <c r="S3843" s="26">
        <v>0</v>
      </c>
      <c r="T3843" s="26">
        <v>26.95</v>
      </c>
      <c r="U3843" s="26">
        <v>121.16</v>
      </c>
      <c r="V3843" s="10">
        <v>0.31159999999999999</v>
      </c>
      <c r="W3843" s="1" t="s">
        <v>34</v>
      </c>
      <c r="X3843" s="3"/>
      <c r="Y3843" s="3"/>
      <c r="Z3843" s="5" t="s">
        <v>7980</v>
      </c>
      <c r="AA3843" s="5" t="str">
        <f>VLOOKUP(J3843, sku!B:C, 2, FALSE)</f>
        <v>Travessa Fiat - Way - - - Uno Way - 2011 A 2021 - Preto</v>
      </c>
      <c r="AB3843" s="3" t="str">
        <f>VLOOKUP(J3843, sku!B:BM, 64, FALSE)</f>
        <v>Fabricação</v>
      </c>
      <c r="AC3843" s="3" t="str">
        <f>LEFT(pedidos[[#This Row],[SKU]],3)</f>
        <v>XFI</v>
      </c>
      <c r="AD3843" s="36" t="str" cm="1">
        <f t="array" aca="1" ref="AD3843" ca="1">IFERROR(
    INDEX(
        montadora[Montadora],
        MATCH(
            MAX(
                IF(ISNUMBER(FIND(montadora[SKU Parcial], J2241)),
                   NÚCARACT(montadora[SKU Parcial])
                )
            ),
            NÚCARACT(montadora[SKU Parcial]),
            0
        )
    ),
    ""
)</f>
        <v/>
      </c>
    </row>
    <row r="3844" spans="1:30" customFormat="1" x14ac:dyDescent="0.25">
      <c r="A3844" s="1" t="s">
        <v>6721</v>
      </c>
      <c r="B3844" s="1" t="s">
        <v>36</v>
      </c>
      <c r="C3844" s="1" t="s">
        <v>159</v>
      </c>
      <c r="D3844" s="1" t="s">
        <v>643</v>
      </c>
      <c r="E3844" s="1" t="s">
        <v>1478</v>
      </c>
      <c r="F3844" s="1" t="s">
        <v>266</v>
      </c>
      <c r="G3844" s="6" t="s">
        <v>11227</v>
      </c>
      <c r="H3844" s="2" t="s">
        <v>47</v>
      </c>
      <c r="I3844" s="1" t="s">
        <v>36</v>
      </c>
      <c r="J3844" s="1" t="s">
        <v>308</v>
      </c>
      <c r="K3844" s="4">
        <v>45803</v>
      </c>
      <c r="L3844" s="16" t="s">
        <v>11229</v>
      </c>
      <c r="M3844" s="26">
        <v>388.8</v>
      </c>
      <c r="N3844" s="2">
        <v>1</v>
      </c>
      <c r="O3844" s="26">
        <v>409.79</v>
      </c>
      <c r="P3844" s="26">
        <v>145</v>
      </c>
      <c r="Q3844" s="26">
        <v>29.59</v>
      </c>
      <c r="R3844" s="26">
        <v>66.099999999999994</v>
      </c>
      <c r="S3844" s="26">
        <v>20.99</v>
      </c>
      <c r="T3844" s="26">
        <v>26.95</v>
      </c>
      <c r="U3844" s="26">
        <v>121.16</v>
      </c>
      <c r="V3844" s="10">
        <v>0.31159999999999999</v>
      </c>
      <c r="W3844" s="1" t="s">
        <v>34</v>
      </c>
      <c r="X3844" s="3"/>
      <c r="Y3844" s="3"/>
      <c r="Z3844" s="5" t="s">
        <v>7980</v>
      </c>
      <c r="AA3844" s="5" t="str">
        <f>VLOOKUP(J3844, sku!B:C, 2, FALSE)</f>
        <v>Travessa Fiat - Way - - - Uno Way - 2011 A 2021 - Prata</v>
      </c>
      <c r="AB3844" s="3" t="str">
        <f>VLOOKUP(J3844, sku!B:BM, 64, FALSE)</f>
        <v>Fabricação</v>
      </c>
      <c r="AC3844" s="3" t="str">
        <f>LEFT(pedidos[[#This Row],[SKU]],3)</f>
        <v>XFI</v>
      </c>
      <c r="AD3844" s="36" t="str" cm="1">
        <f t="array" aca="1" ref="AD3844" ca="1">IFERROR(
    INDEX(
        montadora[Montadora],
        MATCH(
            MAX(
                IF(ISNUMBER(FIND(montadora[SKU Parcial], J2242)),
                   NÚCARACT(montadora[SKU Parcial])
                )
            ),
            NÚCARACT(montadora[SKU Parcial]),
            0
        )
    ),
    ""
)</f>
        <v/>
      </c>
    </row>
    <row r="3845" spans="1:30" customFormat="1" x14ac:dyDescent="0.25">
      <c r="A3845" s="1" t="s">
        <v>6722</v>
      </c>
      <c r="B3845" s="1" t="s">
        <v>6723</v>
      </c>
      <c r="C3845" s="1" t="s">
        <v>430</v>
      </c>
      <c r="D3845" s="1" t="s">
        <v>27</v>
      </c>
      <c r="E3845" s="1" t="s">
        <v>1010</v>
      </c>
      <c r="F3845" s="1" t="s">
        <v>1011</v>
      </c>
      <c r="G3845" s="6" t="s">
        <v>11227</v>
      </c>
      <c r="H3845" s="2" t="s">
        <v>47</v>
      </c>
      <c r="I3845" s="1" t="s">
        <v>36</v>
      </c>
      <c r="J3845" s="1" t="s">
        <v>267</v>
      </c>
      <c r="K3845" s="4">
        <v>45803</v>
      </c>
      <c r="L3845" s="20" t="s">
        <v>804</v>
      </c>
      <c r="M3845" s="26">
        <v>388.8</v>
      </c>
      <c r="N3845" s="2">
        <v>1</v>
      </c>
      <c r="O3845" s="26">
        <v>388.8</v>
      </c>
      <c r="P3845" s="26">
        <v>145</v>
      </c>
      <c r="Q3845" s="26">
        <v>29.59</v>
      </c>
      <c r="R3845" s="26">
        <v>66.099999999999994</v>
      </c>
      <c r="S3845" s="26">
        <v>0</v>
      </c>
      <c r="T3845" s="26">
        <v>26.95</v>
      </c>
      <c r="U3845" s="26">
        <v>121.16</v>
      </c>
      <c r="V3845" s="10">
        <v>0.31159999999999999</v>
      </c>
      <c r="W3845" s="1" t="s">
        <v>34</v>
      </c>
      <c r="X3845" s="3"/>
      <c r="Y3845" s="3"/>
      <c r="Z3845" s="5" t="s">
        <v>7980</v>
      </c>
      <c r="AA3845" s="5" t="str">
        <f>VLOOKUP(J3845, sku!B:C, 2, FALSE)</f>
        <v>Travessa Fiat - Way - - - Uno Way - 2011 A 2021 - Preto</v>
      </c>
      <c r="AB3845" s="3" t="str">
        <f>VLOOKUP(J3845, sku!B:BM, 64, FALSE)</f>
        <v>Fabricação</v>
      </c>
      <c r="AC3845" s="3" t="str">
        <f>LEFT(pedidos[[#This Row],[SKU]],3)</f>
        <v>XFI</v>
      </c>
      <c r="AD3845" s="36" t="str" cm="1">
        <f t="array" aca="1" ref="AD3845" ca="1">IFERROR(
    INDEX(
        montadora[Montadora],
        MATCH(
            MAX(
                IF(ISNUMBER(FIND(montadora[SKU Parcial], J2243)),
                   NÚCARACT(montadora[SKU Parcial])
                )
            ),
            NÚCARACT(montadora[SKU Parcial]),
            0
        )
    ),
    ""
)</f>
        <v/>
      </c>
    </row>
    <row r="3846" spans="1:30" customFormat="1" x14ac:dyDescent="0.25">
      <c r="A3846" s="1" t="s">
        <v>6724</v>
      </c>
      <c r="B3846" s="1" t="s">
        <v>6725</v>
      </c>
      <c r="C3846" s="1" t="s">
        <v>6726</v>
      </c>
      <c r="D3846" s="1" t="s">
        <v>1042</v>
      </c>
      <c r="E3846" s="1" t="s">
        <v>1010</v>
      </c>
      <c r="F3846" s="1" t="s">
        <v>1011</v>
      </c>
      <c r="G3846" s="6" t="s">
        <v>11227</v>
      </c>
      <c r="H3846" s="2" t="s">
        <v>47</v>
      </c>
      <c r="I3846" s="1" t="s">
        <v>36</v>
      </c>
      <c r="J3846" s="1" t="s">
        <v>267</v>
      </c>
      <c r="K3846" s="4">
        <v>45804</v>
      </c>
      <c r="L3846" s="20" t="s">
        <v>804</v>
      </c>
      <c r="M3846" s="26">
        <v>388.8</v>
      </c>
      <c r="N3846" s="2">
        <v>1</v>
      </c>
      <c r="O3846" s="26">
        <v>388.8</v>
      </c>
      <c r="P3846" s="26">
        <v>145</v>
      </c>
      <c r="Q3846" s="26">
        <v>29.59</v>
      </c>
      <c r="R3846" s="26">
        <v>66.099999999999994</v>
      </c>
      <c r="S3846" s="26">
        <v>0</v>
      </c>
      <c r="T3846" s="26">
        <v>26.95</v>
      </c>
      <c r="U3846" s="26">
        <v>121.16</v>
      </c>
      <c r="V3846" s="10">
        <v>0.31159999999999999</v>
      </c>
      <c r="W3846" s="1" t="s">
        <v>34</v>
      </c>
      <c r="X3846" s="3"/>
      <c r="Y3846" s="3"/>
      <c r="Z3846" s="5" t="s">
        <v>7980</v>
      </c>
      <c r="AA3846" s="5" t="str">
        <f>VLOOKUP(J3846, sku!B:C, 2, FALSE)</f>
        <v>Travessa Fiat - Way - - - Uno Way - 2011 A 2021 - Preto</v>
      </c>
      <c r="AB3846" s="3" t="str">
        <f>VLOOKUP(J3846, sku!B:BM, 64, FALSE)</f>
        <v>Fabricação</v>
      </c>
      <c r="AC3846" s="3" t="str">
        <f>LEFT(pedidos[[#This Row],[SKU]],3)</f>
        <v>XFI</v>
      </c>
      <c r="AD3846" s="36" t="str" cm="1">
        <f t="array" aca="1" ref="AD3846" ca="1">IFERROR(
    INDEX(
        montadora[Montadora],
        MATCH(
            MAX(
                IF(ISNUMBER(FIND(montadora[SKU Parcial], J2244)),
                   NÚCARACT(montadora[SKU Parcial])
                )
            ),
            NÚCARACT(montadora[SKU Parcial]),
            0
        )
    ),
    ""
)</f>
        <v/>
      </c>
    </row>
    <row r="3847" spans="1:30" customFormat="1" x14ac:dyDescent="0.25">
      <c r="A3847" s="1" t="s">
        <v>6727</v>
      </c>
      <c r="B3847" s="1" t="s">
        <v>6728</v>
      </c>
      <c r="C3847" s="1" t="s">
        <v>2230</v>
      </c>
      <c r="D3847" s="1" t="s">
        <v>27</v>
      </c>
      <c r="E3847" s="1" t="s">
        <v>1010</v>
      </c>
      <c r="F3847" s="1" t="s">
        <v>1011</v>
      </c>
      <c r="G3847" s="6" t="s">
        <v>11227</v>
      </c>
      <c r="H3847" s="2" t="s">
        <v>47</v>
      </c>
      <c r="I3847" s="1" t="s">
        <v>36</v>
      </c>
      <c r="J3847" s="1" t="s">
        <v>267</v>
      </c>
      <c r="K3847" s="4">
        <v>45804</v>
      </c>
      <c r="L3847" s="20" t="s">
        <v>804</v>
      </c>
      <c r="M3847" s="26">
        <v>388.8</v>
      </c>
      <c r="N3847" s="2">
        <v>1</v>
      </c>
      <c r="O3847" s="26">
        <v>388.8</v>
      </c>
      <c r="P3847" s="26">
        <v>145</v>
      </c>
      <c r="Q3847" s="26">
        <v>29.59</v>
      </c>
      <c r="R3847" s="26">
        <v>66.099999999999994</v>
      </c>
      <c r="S3847" s="26">
        <v>0</v>
      </c>
      <c r="T3847" s="26">
        <v>26.95</v>
      </c>
      <c r="U3847" s="26">
        <v>121.16</v>
      </c>
      <c r="V3847" s="10">
        <v>0.31159999999999999</v>
      </c>
      <c r="W3847" s="1" t="s">
        <v>34</v>
      </c>
      <c r="X3847" s="3"/>
      <c r="Y3847" s="3"/>
      <c r="Z3847" s="5" t="s">
        <v>7980</v>
      </c>
      <c r="AA3847" s="5" t="str">
        <f>VLOOKUP(J3847, sku!B:C, 2, FALSE)</f>
        <v>Travessa Fiat - Way - - - Uno Way - 2011 A 2021 - Preto</v>
      </c>
      <c r="AB3847" s="3" t="str">
        <f>VLOOKUP(J3847, sku!B:BM, 64, FALSE)</f>
        <v>Fabricação</v>
      </c>
      <c r="AC3847" s="3" t="str">
        <f>LEFT(pedidos[[#This Row],[SKU]],3)</f>
        <v>XFI</v>
      </c>
      <c r="AD3847" s="36" t="str" cm="1">
        <f t="array" aca="1" ref="AD3847" ca="1">IFERROR(
    INDEX(
        montadora[Montadora],
        MATCH(
            MAX(
                IF(ISNUMBER(FIND(montadora[SKU Parcial], J2245)),
                   NÚCARACT(montadora[SKU Parcial])
                )
            ),
            NÚCARACT(montadora[SKU Parcial]),
            0
        )
    ),
    ""
)</f>
        <v/>
      </c>
    </row>
    <row r="3848" spans="1:30" customFormat="1" x14ac:dyDescent="0.25">
      <c r="A3848" s="1" t="s">
        <v>6729</v>
      </c>
      <c r="B3848" s="1" t="s">
        <v>36</v>
      </c>
      <c r="C3848" s="1" t="s">
        <v>6730</v>
      </c>
      <c r="D3848" s="1" t="s">
        <v>617</v>
      </c>
      <c r="E3848" s="1" t="s">
        <v>1010</v>
      </c>
      <c r="F3848" s="1" t="s">
        <v>1011</v>
      </c>
      <c r="G3848" s="6" t="s">
        <v>11227</v>
      </c>
      <c r="H3848" s="2" t="s">
        <v>47</v>
      </c>
      <c r="I3848" s="1" t="s">
        <v>36</v>
      </c>
      <c r="J3848" s="1" t="s">
        <v>267</v>
      </c>
      <c r="K3848" s="4">
        <v>45804</v>
      </c>
      <c r="L3848" s="20" t="s">
        <v>804</v>
      </c>
      <c r="M3848" s="26">
        <v>388.8</v>
      </c>
      <c r="N3848" s="2">
        <v>1</v>
      </c>
      <c r="O3848" s="26">
        <v>388.8</v>
      </c>
      <c r="P3848" s="26">
        <v>145</v>
      </c>
      <c r="Q3848" s="26">
        <v>29.59</v>
      </c>
      <c r="R3848" s="26">
        <v>66.099999999999994</v>
      </c>
      <c r="S3848" s="26">
        <v>0</v>
      </c>
      <c r="T3848" s="26">
        <v>26.95</v>
      </c>
      <c r="U3848" s="26">
        <v>121.16</v>
      </c>
      <c r="V3848" s="10">
        <v>0.31159999999999999</v>
      </c>
      <c r="W3848" s="1" t="s">
        <v>34</v>
      </c>
      <c r="X3848" s="3"/>
      <c r="Y3848" s="3"/>
      <c r="Z3848" s="5" t="s">
        <v>7980</v>
      </c>
      <c r="AA3848" s="5" t="str">
        <f>VLOOKUP(J3848, sku!B:C, 2, FALSE)</f>
        <v>Travessa Fiat - Way - - - Uno Way - 2011 A 2021 - Preto</v>
      </c>
      <c r="AB3848" s="3" t="str">
        <f>VLOOKUP(J3848, sku!B:BM, 64, FALSE)</f>
        <v>Fabricação</v>
      </c>
      <c r="AC3848" s="3" t="str">
        <f>LEFT(pedidos[[#This Row],[SKU]],3)</f>
        <v>XFI</v>
      </c>
      <c r="AD3848" s="36" t="str" cm="1">
        <f t="array" aca="1" ref="AD3848" ca="1">IFERROR(
    INDEX(
        montadora[Montadora],
        MATCH(
            MAX(
                IF(ISNUMBER(FIND(montadora[SKU Parcial], J2246)),
                   NÚCARACT(montadora[SKU Parcial])
                )
            ),
            NÚCARACT(montadora[SKU Parcial]),
            0
        )
    ),
    ""
)</f>
        <v/>
      </c>
    </row>
    <row r="3849" spans="1:30" customFormat="1" x14ac:dyDescent="0.25">
      <c r="A3849" s="1" t="s">
        <v>6731</v>
      </c>
      <c r="B3849" s="1" t="s">
        <v>6732</v>
      </c>
      <c r="C3849" s="1" t="s">
        <v>6733</v>
      </c>
      <c r="D3849" s="1" t="s">
        <v>27</v>
      </c>
      <c r="E3849" s="1" t="s">
        <v>1010</v>
      </c>
      <c r="F3849" s="1" t="s">
        <v>1011</v>
      </c>
      <c r="G3849" s="6" t="s">
        <v>11227</v>
      </c>
      <c r="H3849" s="2" t="s">
        <v>47</v>
      </c>
      <c r="I3849" s="1" t="s">
        <v>36</v>
      </c>
      <c r="J3849" s="1" t="s">
        <v>267</v>
      </c>
      <c r="K3849" s="4">
        <v>45804</v>
      </c>
      <c r="L3849" s="20" t="s">
        <v>804</v>
      </c>
      <c r="M3849" s="26">
        <v>388.8</v>
      </c>
      <c r="N3849" s="2">
        <v>1</v>
      </c>
      <c r="O3849" s="26">
        <v>388.8</v>
      </c>
      <c r="P3849" s="26">
        <v>145</v>
      </c>
      <c r="Q3849" s="26">
        <v>29.59</v>
      </c>
      <c r="R3849" s="26">
        <v>66.099999999999994</v>
      </c>
      <c r="S3849" s="26">
        <v>0</v>
      </c>
      <c r="T3849" s="26">
        <v>26.95</v>
      </c>
      <c r="U3849" s="26">
        <v>121.16</v>
      </c>
      <c r="V3849" s="10">
        <v>0.31159999999999999</v>
      </c>
      <c r="W3849" s="1" t="s">
        <v>34</v>
      </c>
      <c r="X3849" s="3"/>
      <c r="Y3849" s="3"/>
      <c r="Z3849" s="5" t="s">
        <v>7980</v>
      </c>
      <c r="AA3849" s="5" t="str">
        <f>VLOOKUP(J3849, sku!B:C, 2, FALSE)</f>
        <v>Travessa Fiat - Way - - - Uno Way - 2011 A 2021 - Preto</v>
      </c>
      <c r="AB3849" s="3" t="str">
        <f>VLOOKUP(J3849, sku!B:BM, 64, FALSE)</f>
        <v>Fabricação</v>
      </c>
      <c r="AC3849" s="3" t="str">
        <f>LEFT(pedidos[[#This Row],[SKU]],3)</f>
        <v>XFI</v>
      </c>
      <c r="AD3849" s="36" t="str" cm="1">
        <f t="array" aca="1" ref="AD3849" ca="1">IFERROR(
    INDEX(
        montadora[Montadora],
        MATCH(
            MAX(
                IF(ISNUMBER(FIND(montadora[SKU Parcial], J2247)),
                   NÚCARACT(montadora[SKU Parcial])
                )
            ),
            NÚCARACT(montadora[SKU Parcial]),
            0
        )
    ),
    ""
)</f>
        <v/>
      </c>
    </row>
    <row r="3850" spans="1:30" customFormat="1" x14ac:dyDescent="0.25">
      <c r="A3850" s="1" t="s">
        <v>6734</v>
      </c>
      <c r="B3850" s="1" t="s">
        <v>36</v>
      </c>
      <c r="C3850" s="1" t="s">
        <v>6735</v>
      </c>
      <c r="D3850" s="1" t="s">
        <v>420</v>
      </c>
      <c r="E3850" s="1" t="s">
        <v>1478</v>
      </c>
      <c r="F3850" s="1" t="s">
        <v>266</v>
      </c>
      <c r="G3850" s="6" t="s">
        <v>11227</v>
      </c>
      <c r="H3850" s="2" t="s">
        <v>47</v>
      </c>
      <c r="I3850" s="1" t="s">
        <v>36</v>
      </c>
      <c r="J3850" s="1" t="s">
        <v>298</v>
      </c>
      <c r="K3850" s="4">
        <v>45805</v>
      </c>
      <c r="L3850" s="16" t="s">
        <v>11229</v>
      </c>
      <c r="M3850" s="26">
        <v>388.8</v>
      </c>
      <c r="N3850" s="2">
        <v>1</v>
      </c>
      <c r="O3850" s="26">
        <v>388.8</v>
      </c>
      <c r="P3850" s="26">
        <v>145</v>
      </c>
      <c r="Q3850" s="26">
        <v>29.59</v>
      </c>
      <c r="R3850" s="26">
        <v>66.099999999999994</v>
      </c>
      <c r="S3850" s="26">
        <v>0</v>
      </c>
      <c r="T3850" s="26">
        <v>26.95</v>
      </c>
      <c r="U3850" s="26">
        <v>121.16</v>
      </c>
      <c r="V3850" s="10">
        <v>0.31159999999999999</v>
      </c>
      <c r="W3850" s="1" t="s">
        <v>34</v>
      </c>
      <c r="X3850" s="3"/>
      <c r="Y3850" s="3"/>
      <c r="Z3850" s="5" t="s">
        <v>7980</v>
      </c>
      <c r="AA3850" s="5" t="str">
        <f>VLOOKUP(J3850, sku!B:C, 2, FALSE)</f>
        <v>Travessa Fiat - Way - - - Uno Way - 2011 A 2021 - Grafite</v>
      </c>
      <c r="AB3850" s="3" t="str">
        <f>VLOOKUP(J3850, sku!B:BM, 64, FALSE)</f>
        <v>Fabricação</v>
      </c>
      <c r="AC3850" s="3" t="str">
        <f>LEFT(pedidos[[#This Row],[SKU]],3)</f>
        <v>XFI</v>
      </c>
      <c r="AD3850" s="36" t="str" cm="1">
        <f t="array" aca="1" ref="AD3850" ca="1">IFERROR(
    INDEX(
        montadora[Montadora],
        MATCH(
            MAX(
                IF(ISNUMBER(FIND(montadora[SKU Parcial], J2248)),
                   NÚCARACT(montadora[SKU Parcial])
                )
            ),
            NÚCARACT(montadora[SKU Parcial]),
            0
        )
    ),
    ""
)</f>
        <v/>
      </c>
    </row>
    <row r="3851" spans="1:30" customFormat="1" x14ac:dyDescent="0.25">
      <c r="A3851" s="1" t="s">
        <v>6736</v>
      </c>
      <c r="B3851" s="1" t="s">
        <v>6737</v>
      </c>
      <c r="C3851" s="1" t="s">
        <v>1204</v>
      </c>
      <c r="D3851" s="1" t="s">
        <v>138</v>
      </c>
      <c r="E3851" s="1" t="s">
        <v>1599</v>
      </c>
      <c r="F3851" s="1" t="s">
        <v>1428</v>
      </c>
      <c r="G3851" s="6" t="s">
        <v>11227</v>
      </c>
      <c r="H3851" s="2" t="s">
        <v>47</v>
      </c>
      <c r="I3851" s="1" t="s">
        <v>36</v>
      </c>
      <c r="J3851" s="1" t="s">
        <v>308</v>
      </c>
      <c r="K3851" s="4">
        <v>45805</v>
      </c>
      <c r="L3851" s="16" t="s">
        <v>11229</v>
      </c>
      <c r="M3851" s="26">
        <v>388.8</v>
      </c>
      <c r="N3851" s="2">
        <v>1</v>
      </c>
      <c r="O3851" s="26">
        <v>388.8</v>
      </c>
      <c r="P3851" s="26">
        <v>145</v>
      </c>
      <c r="Q3851" s="26">
        <v>29.59</v>
      </c>
      <c r="R3851" s="26">
        <v>66.099999999999994</v>
      </c>
      <c r="S3851" s="26">
        <v>0</v>
      </c>
      <c r="T3851" s="26">
        <v>26.95</v>
      </c>
      <c r="U3851" s="26">
        <v>121.16</v>
      </c>
      <c r="V3851" s="10">
        <v>0.31159999999999999</v>
      </c>
      <c r="W3851" s="1" t="s">
        <v>34</v>
      </c>
      <c r="X3851" s="3"/>
      <c r="Y3851" s="3"/>
      <c r="Z3851" s="5" t="s">
        <v>7980</v>
      </c>
      <c r="AA3851" s="5" t="str">
        <f>VLOOKUP(J3851, sku!B:C, 2, FALSE)</f>
        <v>Travessa Fiat - Way - - - Uno Way - 2011 A 2021 - Prata</v>
      </c>
      <c r="AB3851" s="3" t="str">
        <f>VLOOKUP(J3851, sku!B:BM, 64, FALSE)</f>
        <v>Fabricação</v>
      </c>
      <c r="AC3851" s="3" t="str">
        <f>LEFT(pedidos[[#This Row],[SKU]],3)</f>
        <v>XFI</v>
      </c>
      <c r="AD3851" s="36" t="str" cm="1">
        <f t="array" aca="1" ref="AD3851" ca="1">IFERROR(
    INDEX(
        montadora[Montadora],
        MATCH(
            MAX(
                IF(ISNUMBER(FIND(montadora[SKU Parcial], J2249)),
                   NÚCARACT(montadora[SKU Parcial])
                )
            ),
            NÚCARACT(montadora[SKU Parcial]),
            0
        )
    ),
    ""
)</f>
        <v/>
      </c>
    </row>
    <row r="3852" spans="1:30" customFormat="1" x14ac:dyDescent="0.25">
      <c r="A3852" s="1" t="s">
        <v>4197</v>
      </c>
      <c r="B3852" s="1" t="s">
        <v>4198</v>
      </c>
      <c r="C3852" s="1" t="s">
        <v>3826</v>
      </c>
      <c r="D3852" s="1" t="s">
        <v>138</v>
      </c>
      <c r="E3852" s="1" t="s">
        <v>293</v>
      </c>
      <c r="F3852" s="1" t="s">
        <v>294</v>
      </c>
      <c r="G3852" s="6" t="s">
        <v>11227</v>
      </c>
      <c r="H3852" s="2" t="s">
        <v>47</v>
      </c>
      <c r="I3852" s="1" t="s">
        <v>36</v>
      </c>
      <c r="J3852" s="1" t="s">
        <v>267</v>
      </c>
      <c r="K3852" s="4">
        <v>45810</v>
      </c>
      <c r="L3852" s="16" t="s">
        <v>11229</v>
      </c>
      <c r="M3852" s="26">
        <v>388.8</v>
      </c>
      <c r="N3852" s="2">
        <v>1</v>
      </c>
      <c r="O3852" s="26">
        <v>388.8</v>
      </c>
      <c r="P3852" s="26">
        <v>145</v>
      </c>
      <c r="Q3852" s="26">
        <v>31.96</v>
      </c>
      <c r="R3852" s="26">
        <v>66.099999999999994</v>
      </c>
      <c r="S3852" s="26">
        <v>0</v>
      </c>
      <c r="T3852" s="26">
        <v>24.95</v>
      </c>
      <c r="U3852" s="26">
        <v>120.79</v>
      </c>
      <c r="V3852" s="10">
        <v>0.31069999999999998</v>
      </c>
      <c r="W3852" s="1" t="s">
        <v>34</v>
      </c>
      <c r="X3852" s="3"/>
      <c r="Y3852" s="3"/>
      <c r="Z3852" s="5" t="s">
        <v>7980</v>
      </c>
      <c r="AA3852" s="5" t="str">
        <f>VLOOKUP(J3852, sku!B:C, 2, FALSE)</f>
        <v>Travessa Fiat - Way - - - Uno Way - 2011 A 2021 - Preto</v>
      </c>
      <c r="AB3852" s="3" t="str">
        <f>VLOOKUP(J3852, sku!B:BM, 64, FALSE)</f>
        <v>Fabricação</v>
      </c>
      <c r="AC3852" s="3" t="str">
        <f>LEFT(pedidos[[#This Row],[SKU]],3)</f>
        <v>XFI</v>
      </c>
      <c r="AD3852" s="36" t="str" cm="1">
        <f t="array" aca="1" ref="AD3852" ca="1">IFERROR(
    INDEX(
        montadora[Montadora],
        MATCH(
            MAX(
                IF(ISNUMBER(FIND(montadora[SKU Parcial], J2250)),
                   NÚCARACT(montadora[SKU Parcial])
                )
            ),
            NÚCARACT(montadora[SKU Parcial]),
            0
        )
    ),
    ""
)</f>
        <v/>
      </c>
    </row>
    <row r="3853" spans="1:30" customFormat="1" x14ac:dyDescent="0.25">
      <c r="A3853" s="1" t="s">
        <v>4199</v>
      </c>
      <c r="B3853" s="1" t="s">
        <v>36</v>
      </c>
      <c r="C3853" s="1" t="s">
        <v>4200</v>
      </c>
      <c r="D3853" s="1" t="s">
        <v>188</v>
      </c>
      <c r="E3853" s="1" t="s">
        <v>293</v>
      </c>
      <c r="F3853" s="1" t="s">
        <v>294</v>
      </c>
      <c r="G3853" s="6" t="s">
        <v>11227</v>
      </c>
      <c r="H3853" s="2" t="s">
        <v>47</v>
      </c>
      <c r="I3853" s="1" t="s">
        <v>36</v>
      </c>
      <c r="J3853" s="1" t="s">
        <v>267</v>
      </c>
      <c r="K3853" s="4">
        <v>45811</v>
      </c>
      <c r="L3853" s="16" t="s">
        <v>11229</v>
      </c>
      <c r="M3853" s="26">
        <v>388.8</v>
      </c>
      <c r="N3853" s="2">
        <v>1</v>
      </c>
      <c r="O3853" s="26">
        <v>388.8</v>
      </c>
      <c r="P3853" s="26">
        <v>145</v>
      </c>
      <c r="Q3853" s="26">
        <v>31.96</v>
      </c>
      <c r="R3853" s="26">
        <v>66.099999999999994</v>
      </c>
      <c r="S3853" s="26">
        <v>0</v>
      </c>
      <c r="T3853" s="26">
        <v>24.95</v>
      </c>
      <c r="U3853" s="26">
        <v>120.79</v>
      </c>
      <c r="V3853" s="10">
        <v>0.31069999999999998</v>
      </c>
      <c r="W3853" s="1" t="s">
        <v>34</v>
      </c>
      <c r="X3853" s="3"/>
      <c r="Y3853" s="3"/>
      <c r="Z3853" s="5" t="s">
        <v>7980</v>
      </c>
      <c r="AA3853" s="5" t="str">
        <f>VLOOKUP(J3853, sku!B:C, 2, FALSE)</f>
        <v>Travessa Fiat - Way - - - Uno Way - 2011 A 2021 - Preto</v>
      </c>
      <c r="AB3853" s="3" t="str">
        <f>VLOOKUP(J3853, sku!B:BM, 64, FALSE)</f>
        <v>Fabricação</v>
      </c>
      <c r="AC3853" s="3" t="str">
        <f>LEFT(pedidos[[#This Row],[SKU]],3)</f>
        <v>XFI</v>
      </c>
      <c r="AD3853" s="36" t="str" cm="1">
        <f t="array" aca="1" ref="AD3853" ca="1">IFERROR(
    INDEX(
        montadora[Montadora],
        MATCH(
            MAX(
                IF(ISNUMBER(FIND(montadora[SKU Parcial], J2251)),
                   NÚCARACT(montadora[SKU Parcial])
                )
            ),
            NÚCARACT(montadora[SKU Parcial]),
            0
        )
    ),
    ""
)</f>
        <v/>
      </c>
    </row>
    <row r="3854" spans="1:30" customFormat="1" x14ac:dyDescent="0.25">
      <c r="A3854" s="1" t="s">
        <v>4220</v>
      </c>
      <c r="B3854" s="1" t="s">
        <v>36</v>
      </c>
      <c r="C3854" s="1" t="s">
        <v>4221</v>
      </c>
      <c r="D3854" s="1" t="s">
        <v>45</v>
      </c>
      <c r="E3854" s="1" t="s">
        <v>1010</v>
      </c>
      <c r="F3854" s="1" t="s">
        <v>1011</v>
      </c>
      <c r="G3854" s="6" t="s">
        <v>11227</v>
      </c>
      <c r="H3854" s="2" t="s">
        <v>47</v>
      </c>
      <c r="I3854" s="1" t="s">
        <v>36</v>
      </c>
      <c r="J3854" s="1" t="s">
        <v>267</v>
      </c>
      <c r="K3854" s="4">
        <v>45809</v>
      </c>
      <c r="L3854" s="20" t="s">
        <v>804</v>
      </c>
      <c r="M3854" s="26">
        <v>390.64</v>
      </c>
      <c r="N3854" s="2">
        <v>1</v>
      </c>
      <c r="O3854" s="26">
        <v>390.64</v>
      </c>
      <c r="P3854" s="26">
        <v>145</v>
      </c>
      <c r="Q3854" s="26">
        <v>32.11</v>
      </c>
      <c r="R3854" s="26">
        <v>66.41</v>
      </c>
      <c r="S3854" s="26">
        <v>0</v>
      </c>
      <c r="T3854" s="26">
        <v>26.95</v>
      </c>
      <c r="U3854" s="26">
        <v>120.17</v>
      </c>
      <c r="V3854" s="10">
        <v>0.30759999999999998</v>
      </c>
      <c r="W3854" s="1" t="s">
        <v>34</v>
      </c>
      <c r="X3854" s="3"/>
      <c r="Y3854" s="3"/>
      <c r="Z3854" s="5" t="s">
        <v>7980</v>
      </c>
      <c r="AA3854" s="5" t="str">
        <f>VLOOKUP(J3854, sku!B:C, 2, FALSE)</f>
        <v>Travessa Fiat - Way - - - Uno Way - 2011 A 2021 - Preto</v>
      </c>
      <c r="AB3854" s="3" t="str">
        <f>VLOOKUP(J3854, sku!B:BM, 64, FALSE)</f>
        <v>Fabricação</v>
      </c>
      <c r="AC3854" s="3" t="str">
        <f>LEFT(pedidos[[#This Row],[SKU]],3)</f>
        <v>XFI</v>
      </c>
      <c r="AD3854" s="36" t="str" cm="1">
        <f t="array" aca="1" ref="AD3854" ca="1">IFERROR(
    INDEX(
        montadora[Montadora],
        MATCH(
            MAX(
                IF(ISNUMBER(FIND(montadora[SKU Parcial], J2259)),
                   NÚCARACT(montadora[SKU Parcial])
                )
            ),
            NÚCARACT(montadora[SKU Parcial]),
            0
        )
    ),
    ""
)</f>
        <v/>
      </c>
    </row>
    <row r="3855" spans="1:30" customFormat="1" x14ac:dyDescent="0.25">
      <c r="A3855" s="1" t="s">
        <v>4222</v>
      </c>
      <c r="B3855" s="1" t="s">
        <v>4223</v>
      </c>
      <c r="C3855" s="1" t="s">
        <v>4224</v>
      </c>
      <c r="D3855" s="1" t="s">
        <v>319</v>
      </c>
      <c r="E3855" s="1" t="s">
        <v>1010</v>
      </c>
      <c r="F3855" s="1" t="s">
        <v>1011</v>
      </c>
      <c r="G3855" s="6" t="s">
        <v>11227</v>
      </c>
      <c r="H3855" s="2" t="s">
        <v>47</v>
      </c>
      <c r="I3855" s="1" t="s">
        <v>36</v>
      </c>
      <c r="J3855" s="1" t="s">
        <v>267</v>
      </c>
      <c r="K3855" s="4">
        <v>45809</v>
      </c>
      <c r="L3855" s="20" t="s">
        <v>804</v>
      </c>
      <c r="M3855" s="26">
        <v>390.64</v>
      </c>
      <c r="N3855" s="2">
        <v>1</v>
      </c>
      <c r="O3855" s="26">
        <v>390.64</v>
      </c>
      <c r="P3855" s="26">
        <v>145</v>
      </c>
      <c r="Q3855" s="26">
        <v>32.11</v>
      </c>
      <c r="R3855" s="26">
        <v>66.41</v>
      </c>
      <c r="S3855" s="26">
        <v>0</v>
      </c>
      <c r="T3855" s="26">
        <v>26.95</v>
      </c>
      <c r="U3855" s="26">
        <v>120.17</v>
      </c>
      <c r="V3855" s="10">
        <v>0.30759999999999998</v>
      </c>
      <c r="W3855" s="1" t="s">
        <v>34</v>
      </c>
      <c r="X3855" s="3"/>
      <c r="Y3855" s="3"/>
      <c r="Z3855" s="5" t="s">
        <v>7980</v>
      </c>
      <c r="AA3855" s="5" t="str">
        <f>VLOOKUP(J3855, sku!B:C, 2, FALSE)</f>
        <v>Travessa Fiat - Way - - - Uno Way - 2011 A 2021 - Preto</v>
      </c>
      <c r="AB3855" s="3" t="str">
        <f>VLOOKUP(J3855, sku!B:BM, 64, FALSE)</f>
        <v>Fabricação</v>
      </c>
      <c r="AC3855" s="3" t="str">
        <f>LEFT(pedidos[[#This Row],[SKU]],3)</f>
        <v>XFI</v>
      </c>
      <c r="AD3855" s="36" t="str" cm="1">
        <f t="array" aca="1" ref="AD3855" ca="1">IFERROR(
    INDEX(
        montadora[Montadora],
        MATCH(
            MAX(
                IF(ISNUMBER(FIND(montadora[SKU Parcial], J2260)),
                   NÚCARACT(montadora[SKU Parcial])
                )
            ),
            NÚCARACT(montadora[SKU Parcial]),
            0
        )
    ),
    ""
)</f>
        <v/>
      </c>
    </row>
    <row r="3856" spans="1:30" customFormat="1" x14ac:dyDescent="0.25">
      <c r="A3856" s="1" t="s">
        <v>4225</v>
      </c>
      <c r="B3856" s="1" t="s">
        <v>36</v>
      </c>
      <c r="C3856" s="1" t="s">
        <v>4226</v>
      </c>
      <c r="D3856" s="1" t="s">
        <v>420</v>
      </c>
      <c r="E3856" s="1" t="s">
        <v>1010</v>
      </c>
      <c r="F3856" s="1" t="s">
        <v>1011</v>
      </c>
      <c r="G3856" s="6" t="s">
        <v>11227</v>
      </c>
      <c r="H3856" s="2" t="s">
        <v>47</v>
      </c>
      <c r="I3856" s="1" t="s">
        <v>36</v>
      </c>
      <c r="J3856" s="1" t="s">
        <v>267</v>
      </c>
      <c r="K3856" s="4">
        <v>45810</v>
      </c>
      <c r="L3856" s="20" t="s">
        <v>804</v>
      </c>
      <c r="M3856" s="26">
        <v>390.64</v>
      </c>
      <c r="N3856" s="2">
        <v>1</v>
      </c>
      <c r="O3856" s="26">
        <v>390.64</v>
      </c>
      <c r="P3856" s="26">
        <v>145</v>
      </c>
      <c r="Q3856" s="26">
        <v>32.11</v>
      </c>
      <c r="R3856" s="26">
        <v>66.41</v>
      </c>
      <c r="S3856" s="26">
        <v>0</v>
      </c>
      <c r="T3856" s="26">
        <v>26.95</v>
      </c>
      <c r="U3856" s="26">
        <v>120.17</v>
      </c>
      <c r="V3856" s="10">
        <v>0.30759999999999998</v>
      </c>
      <c r="W3856" s="1" t="s">
        <v>34</v>
      </c>
      <c r="X3856" s="3"/>
      <c r="Y3856" s="3"/>
      <c r="Z3856" s="5" t="s">
        <v>7980</v>
      </c>
      <c r="AA3856" s="5" t="str">
        <f>VLOOKUP(J3856, sku!B:C, 2, FALSE)</f>
        <v>Travessa Fiat - Way - - - Uno Way - 2011 A 2021 - Preto</v>
      </c>
      <c r="AB3856" s="3" t="str">
        <f>VLOOKUP(J3856, sku!B:BM, 64, FALSE)</f>
        <v>Fabricação</v>
      </c>
      <c r="AC3856" s="3" t="str">
        <f>LEFT(pedidos[[#This Row],[SKU]],3)</f>
        <v>XFI</v>
      </c>
      <c r="AD3856" s="36" t="str" cm="1">
        <f t="array" aca="1" ref="AD3856" ca="1">IFERROR(
    INDEX(
        montadora[Montadora],
        MATCH(
            MAX(
                IF(ISNUMBER(FIND(montadora[SKU Parcial], J2261)),
                   NÚCARACT(montadora[SKU Parcial])
                )
            ),
            NÚCARACT(montadora[SKU Parcial]),
            0
        )
    ),
    ""
)</f>
        <v/>
      </c>
    </row>
    <row r="3857" spans="1:30" customFormat="1" x14ac:dyDescent="0.25">
      <c r="A3857" s="1" t="s">
        <v>4227</v>
      </c>
      <c r="B3857" s="1" t="s">
        <v>4228</v>
      </c>
      <c r="C3857" s="1" t="s">
        <v>4229</v>
      </c>
      <c r="D3857" s="1" t="s">
        <v>950</v>
      </c>
      <c r="E3857" s="1" t="s">
        <v>1010</v>
      </c>
      <c r="F3857" s="1" t="s">
        <v>1011</v>
      </c>
      <c r="G3857" s="6" t="s">
        <v>11227</v>
      </c>
      <c r="H3857" s="2" t="s">
        <v>47</v>
      </c>
      <c r="I3857" s="1" t="s">
        <v>36</v>
      </c>
      <c r="J3857" s="1" t="s">
        <v>267</v>
      </c>
      <c r="K3857" s="4">
        <v>45810</v>
      </c>
      <c r="L3857" s="20" t="s">
        <v>804</v>
      </c>
      <c r="M3857" s="26">
        <v>390.64</v>
      </c>
      <c r="N3857" s="2">
        <v>1</v>
      </c>
      <c r="O3857" s="26">
        <v>390.64</v>
      </c>
      <c r="P3857" s="26">
        <v>145</v>
      </c>
      <c r="Q3857" s="26">
        <v>32.11</v>
      </c>
      <c r="R3857" s="26">
        <v>66.41</v>
      </c>
      <c r="S3857" s="26">
        <v>0</v>
      </c>
      <c r="T3857" s="26">
        <v>26.95</v>
      </c>
      <c r="U3857" s="26">
        <v>120.17</v>
      </c>
      <c r="V3857" s="10">
        <v>0.30759999999999998</v>
      </c>
      <c r="W3857" s="1" t="s">
        <v>34</v>
      </c>
      <c r="X3857" s="3"/>
      <c r="Y3857" s="3"/>
      <c r="Z3857" s="5" t="s">
        <v>7980</v>
      </c>
      <c r="AA3857" s="5" t="str">
        <f>VLOOKUP(J3857, sku!B:C, 2, FALSE)</f>
        <v>Travessa Fiat - Way - - - Uno Way - 2011 A 2021 - Preto</v>
      </c>
      <c r="AB3857" s="3" t="str">
        <f>VLOOKUP(J3857, sku!B:BM, 64, FALSE)</f>
        <v>Fabricação</v>
      </c>
      <c r="AC3857" s="3" t="str">
        <f>LEFT(pedidos[[#This Row],[SKU]],3)</f>
        <v>XFI</v>
      </c>
      <c r="AD3857" s="36" t="str" cm="1">
        <f t="array" aca="1" ref="AD3857" ca="1">IFERROR(
    INDEX(
        montadora[Montadora],
        MATCH(
            MAX(
                IF(ISNUMBER(FIND(montadora[SKU Parcial], J2262)),
                   NÚCARACT(montadora[SKU Parcial])
                )
            ),
            NÚCARACT(montadora[SKU Parcial]),
            0
        )
    ),
    ""
)</f>
        <v/>
      </c>
    </row>
    <row r="3858" spans="1:30" customFormat="1" x14ac:dyDescent="0.25">
      <c r="A3858" s="1" t="s">
        <v>4230</v>
      </c>
      <c r="B3858" s="1" t="s">
        <v>4231</v>
      </c>
      <c r="C3858" s="1" t="s">
        <v>4232</v>
      </c>
      <c r="D3858" s="1" t="s">
        <v>188</v>
      </c>
      <c r="E3858" s="1" t="s">
        <v>1010</v>
      </c>
      <c r="F3858" s="1" t="s">
        <v>1011</v>
      </c>
      <c r="G3858" s="6" t="s">
        <v>11227</v>
      </c>
      <c r="H3858" s="2" t="s">
        <v>47</v>
      </c>
      <c r="I3858" s="1" t="s">
        <v>36</v>
      </c>
      <c r="J3858" s="1" t="s">
        <v>267</v>
      </c>
      <c r="K3858" s="4">
        <v>45810</v>
      </c>
      <c r="L3858" s="20" t="s">
        <v>804</v>
      </c>
      <c r="M3858" s="26">
        <v>390.64</v>
      </c>
      <c r="N3858" s="2">
        <v>1</v>
      </c>
      <c r="O3858" s="26">
        <v>390.64</v>
      </c>
      <c r="P3858" s="26">
        <v>145</v>
      </c>
      <c r="Q3858" s="26">
        <v>32.11</v>
      </c>
      <c r="R3858" s="26">
        <v>66.41</v>
      </c>
      <c r="S3858" s="26">
        <v>0</v>
      </c>
      <c r="T3858" s="26">
        <v>26.95</v>
      </c>
      <c r="U3858" s="26">
        <v>120.17</v>
      </c>
      <c r="V3858" s="10">
        <v>0.30759999999999998</v>
      </c>
      <c r="W3858" s="1" t="s">
        <v>34</v>
      </c>
      <c r="X3858" s="3"/>
      <c r="Y3858" s="3"/>
      <c r="Z3858" s="5" t="s">
        <v>7980</v>
      </c>
      <c r="AA3858" s="5" t="str">
        <f>VLOOKUP(J3858, sku!B:C, 2, FALSE)</f>
        <v>Travessa Fiat - Way - - - Uno Way - 2011 A 2021 - Preto</v>
      </c>
      <c r="AB3858" s="3" t="str">
        <f>VLOOKUP(J3858, sku!B:BM, 64, FALSE)</f>
        <v>Fabricação</v>
      </c>
      <c r="AC3858" s="3" t="str">
        <f>LEFT(pedidos[[#This Row],[SKU]],3)</f>
        <v>XFI</v>
      </c>
      <c r="AD3858" s="36" t="str" cm="1">
        <f t="array" aca="1" ref="AD3858" ca="1">IFERROR(
    INDEX(
        montadora[Montadora],
        MATCH(
            MAX(
                IF(ISNUMBER(FIND(montadora[SKU Parcial], J2263)),
                   NÚCARACT(montadora[SKU Parcial])
                )
            ),
            NÚCARACT(montadora[SKU Parcial]),
            0
        )
    ),
    ""
)</f>
        <v/>
      </c>
    </row>
    <row r="3859" spans="1:30" customFormat="1" x14ac:dyDescent="0.25">
      <c r="A3859" s="1" t="s">
        <v>4233</v>
      </c>
      <c r="B3859" s="1" t="s">
        <v>36</v>
      </c>
      <c r="C3859" s="1" t="s">
        <v>322</v>
      </c>
      <c r="D3859" s="1" t="s">
        <v>138</v>
      </c>
      <c r="E3859" s="1" t="s">
        <v>1010</v>
      </c>
      <c r="F3859" s="1" t="s">
        <v>1011</v>
      </c>
      <c r="G3859" s="6" t="s">
        <v>11227</v>
      </c>
      <c r="H3859" s="2" t="s">
        <v>47</v>
      </c>
      <c r="I3859" s="1" t="s">
        <v>36</v>
      </c>
      <c r="J3859" s="1" t="s">
        <v>267</v>
      </c>
      <c r="K3859" s="4">
        <v>45811</v>
      </c>
      <c r="L3859" s="20" t="s">
        <v>804</v>
      </c>
      <c r="M3859" s="26">
        <v>390.64</v>
      </c>
      <c r="N3859" s="2">
        <v>1</v>
      </c>
      <c r="O3859" s="26">
        <v>390.64</v>
      </c>
      <c r="P3859" s="26">
        <v>145</v>
      </c>
      <c r="Q3859" s="26">
        <v>32.11</v>
      </c>
      <c r="R3859" s="26">
        <v>66.41</v>
      </c>
      <c r="S3859" s="26">
        <v>0</v>
      </c>
      <c r="T3859" s="26">
        <v>26.95</v>
      </c>
      <c r="U3859" s="26">
        <v>120.17</v>
      </c>
      <c r="V3859" s="10">
        <v>0.30759999999999998</v>
      </c>
      <c r="W3859" s="1" t="s">
        <v>34</v>
      </c>
      <c r="X3859" s="3"/>
      <c r="Y3859" s="3"/>
      <c r="Z3859" s="5" t="s">
        <v>7980</v>
      </c>
      <c r="AA3859" s="5" t="str">
        <f>VLOOKUP(J3859, sku!B:C, 2, FALSE)</f>
        <v>Travessa Fiat - Way - - - Uno Way - 2011 A 2021 - Preto</v>
      </c>
      <c r="AB3859" s="3" t="str">
        <f>VLOOKUP(J3859, sku!B:BM, 64, FALSE)</f>
        <v>Fabricação</v>
      </c>
      <c r="AC3859" s="3" t="str">
        <f>LEFT(pedidos[[#This Row],[SKU]],3)</f>
        <v>XFI</v>
      </c>
      <c r="AD3859" s="36" t="str" cm="1">
        <f t="array" aca="1" ref="AD3859" ca="1">IFERROR(
    INDEX(
        montadora[Montadora],
        MATCH(
            MAX(
                IF(ISNUMBER(FIND(montadora[SKU Parcial], J2264)),
                   NÚCARACT(montadora[SKU Parcial])
                )
            ),
            NÚCARACT(montadora[SKU Parcial]),
            0
        )
    ),
    ""
)</f>
        <v/>
      </c>
    </row>
    <row r="3860" spans="1:30" customFormat="1" x14ac:dyDescent="0.25">
      <c r="A3860" s="1" t="s">
        <v>4234</v>
      </c>
      <c r="B3860" s="1" t="s">
        <v>4235</v>
      </c>
      <c r="C3860" s="1" t="s">
        <v>4236</v>
      </c>
      <c r="D3860" s="1" t="s">
        <v>138</v>
      </c>
      <c r="E3860" s="1" t="s">
        <v>1010</v>
      </c>
      <c r="F3860" s="1" t="s">
        <v>1011</v>
      </c>
      <c r="G3860" s="6" t="s">
        <v>11227</v>
      </c>
      <c r="H3860" s="2" t="s">
        <v>47</v>
      </c>
      <c r="I3860" s="1" t="s">
        <v>36</v>
      </c>
      <c r="J3860" s="1" t="s">
        <v>267</v>
      </c>
      <c r="K3860" s="4">
        <v>45811</v>
      </c>
      <c r="L3860" s="20" t="s">
        <v>804</v>
      </c>
      <c r="M3860" s="26">
        <v>390.64</v>
      </c>
      <c r="N3860" s="2">
        <v>1</v>
      </c>
      <c r="O3860" s="26">
        <v>390.64</v>
      </c>
      <c r="P3860" s="26">
        <v>145</v>
      </c>
      <c r="Q3860" s="26">
        <v>32.11</v>
      </c>
      <c r="R3860" s="26">
        <v>66.41</v>
      </c>
      <c r="S3860" s="26">
        <v>0</v>
      </c>
      <c r="T3860" s="26">
        <v>26.95</v>
      </c>
      <c r="U3860" s="26">
        <v>120.17</v>
      </c>
      <c r="V3860" s="10">
        <v>0.30759999999999998</v>
      </c>
      <c r="W3860" s="1" t="s">
        <v>34</v>
      </c>
      <c r="X3860" s="3"/>
      <c r="Y3860" s="3"/>
      <c r="Z3860" s="5" t="s">
        <v>7980</v>
      </c>
      <c r="AA3860" s="5" t="str">
        <f>VLOOKUP(J3860, sku!B:C, 2, FALSE)</f>
        <v>Travessa Fiat - Way - - - Uno Way - 2011 A 2021 - Preto</v>
      </c>
      <c r="AB3860" s="3" t="str">
        <f>VLOOKUP(J3860, sku!B:BM, 64, FALSE)</f>
        <v>Fabricação</v>
      </c>
      <c r="AC3860" s="3" t="str">
        <f>LEFT(pedidos[[#This Row],[SKU]],3)</f>
        <v>XFI</v>
      </c>
      <c r="AD3860" s="36" t="str" cm="1">
        <f t="array" aca="1" ref="AD3860" ca="1">IFERROR(
    INDEX(
        montadora[Montadora],
        MATCH(
            MAX(
                IF(ISNUMBER(FIND(montadora[SKU Parcial], J2265)),
                   NÚCARACT(montadora[SKU Parcial])
                )
            ),
            NÚCARACT(montadora[SKU Parcial]),
            0
        )
    ),
    ""
)</f>
        <v/>
      </c>
    </row>
    <row r="3861" spans="1:30" customFormat="1" x14ac:dyDescent="0.25">
      <c r="A3861" s="1" t="s">
        <v>4237</v>
      </c>
      <c r="B3861" s="1" t="s">
        <v>4238</v>
      </c>
      <c r="C3861" s="1" t="s">
        <v>4239</v>
      </c>
      <c r="D3861" s="1" t="s">
        <v>45</v>
      </c>
      <c r="E3861" s="1" t="s">
        <v>1010</v>
      </c>
      <c r="F3861" s="1" t="s">
        <v>1011</v>
      </c>
      <c r="G3861" s="6" t="s">
        <v>11227</v>
      </c>
      <c r="H3861" s="2" t="s">
        <v>47</v>
      </c>
      <c r="I3861" s="1" t="s">
        <v>36</v>
      </c>
      <c r="J3861" s="1" t="s">
        <v>267</v>
      </c>
      <c r="K3861" s="4">
        <v>45813</v>
      </c>
      <c r="L3861" s="20" t="s">
        <v>804</v>
      </c>
      <c r="M3861" s="26">
        <v>390.64</v>
      </c>
      <c r="N3861" s="2">
        <v>1</v>
      </c>
      <c r="O3861" s="26">
        <v>390.64</v>
      </c>
      <c r="P3861" s="26">
        <v>145</v>
      </c>
      <c r="Q3861" s="26">
        <v>32.11</v>
      </c>
      <c r="R3861" s="26">
        <v>66.41</v>
      </c>
      <c r="S3861" s="26">
        <v>0</v>
      </c>
      <c r="T3861" s="26">
        <v>26.95</v>
      </c>
      <c r="U3861" s="26">
        <v>120.17</v>
      </c>
      <c r="V3861" s="10">
        <v>0.30759999999999998</v>
      </c>
      <c r="W3861" s="1" t="s">
        <v>34</v>
      </c>
      <c r="X3861" s="3"/>
      <c r="Y3861" s="3"/>
      <c r="Z3861" s="5" t="s">
        <v>7980</v>
      </c>
      <c r="AA3861" s="5" t="str">
        <f>VLOOKUP(J3861, sku!B:C, 2, FALSE)</f>
        <v>Travessa Fiat - Way - - - Uno Way - 2011 A 2021 - Preto</v>
      </c>
      <c r="AB3861" s="3" t="str">
        <f>VLOOKUP(J3861, sku!B:BM, 64, FALSE)</f>
        <v>Fabricação</v>
      </c>
      <c r="AC3861" s="3" t="str">
        <f>LEFT(pedidos[[#This Row],[SKU]],3)</f>
        <v>XFI</v>
      </c>
      <c r="AD3861" s="36" t="str" cm="1">
        <f t="array" aca="1" ref="AD3861" ca="1">IFERROR(
    INDEX(
        montadora[Montadora],
        MATCH(
            MAX(
                IF(ISNUMBER(FIND(montadora[SKU Parcial], J2266)),
                   NÚCARACT(montadora[SKU Parcial])
                )
            ),
            NÚCARACT(montadora[SKU Parcial]),
            0
        )
    ),
    ""
)</f>
        <v/>
      </c>
    </row>
    <row r="3862" spans="1:30" customFormat="1" x14ac:dyDescent="0.25">
      <c r="A3862" s="1" t="s">
        <v>4240</v>
      </c>
      <c r="B3862" s="1" t="s">
        <v>4241</v>
      </c>
      <c r="C3862" s="1" t="s">
        <v>4242</v>
      </c>
      <c r="D3862" s="1" t="s">
        <v>534</v>
      </c>
      <c r="E3862" s="1" t="s">
        <v>1010</v>
      </c>
      <c r="F3862" s="1" t="s">
        <v>1011</v>
      </c>
      <c r="G3862" s="6" t="s">
        <v>11227</v>
      </c>
      <c r="H3862" s="2" t="s">
        <v>47</v>
      </c>
      <c r="I3862" s="1" t="s">
        <v>36</v>
      </c>
      <c r="J3862" s="1" t="s">
        <v>267</v>
      </c>
      <c r="K3862" s="4">
        <v>45813</v>
      </c>
      <c r="L3862" s="20" t="s">
        <v>804</v>
      </c>
      <c r="M3862" s="26">
        <v>390.64</v>
      </c>
      <c r="N3862" s="2">
        <v>1</v>
      </c>
      <c r="O3862" s="26">
        <v>390.64</v>
      </c>
      <c r="P3862" s="26">
        <v>145</v>
      </c>
      <c r="Q3862" s="26">
        <v>32.11</v>
      </c>
      <c r="R3862" s="26">
        <v>66.41</v>
      </c>
      <c r="S3862" s="26">
        <v>0</v>
      </c>
      <c r="T3862" s="26">
        <v>26.95</v>
      </c>
      <c r="U3862" s="26">
        <v>120.17</v>
      </c>
      <c r="V3862" s="10">
        <v>0.30759999999999998</v>
      </c>
      <c r="W3862" s="1" t="s">
        <v>34</v>
      </c>
      <c r="X3862" s="3"/>
      <c r="Y3862" s="3"/>
      <c r="Z3862" s="5" t="s">
        <v>7980</v>
      </c>
      <c r="AA3862" s="5" t="str">
        <f>VLOOKUP(J3862, sku!B:C, 2, FALSE)</f>
        <v>Travessa Fiat - Way - - - Uno Way - 2011 A 2021 - Preto</v>
      </c>
      <c r="AB3862" s="3" t="str">
        <f>VLOOKUP(J3862, sku!B:BM, 64, FALSE)</f>
        <v>Fabricação</v>
      </c>
      <c r="AC3862" s="3" t="str">
        <f>LEFT(pedidos[[#This Row],[SKU]],3)</f>
        <v>XFI</v>
      </c>
      <c r="AD3862" s="36" t="str" cm="1">
        <f t="array" aca="1" ref="AD3862" ca="1">IFERROR(
    INDEX(
        montadora[Montadora],
        MATCH(
            MAX(
                IF(ISNUMBER(FIND(montadora[SKU Parcial], J2267)),
                   NÚCARACT(montadora[SKU Parcial])
                )
            ),
            NÚCARACT(montadora[SKU Parcial]),
            0
        )
    ),
    ""
)</f>
        <v/>
      </c>
    </row>
    <row r="3863" spans="1:30" customFormat="1" x14ac:dyDescent="0.25">
      <c r="A3863" s="1" t="s">
        <v>4243</v>
      </c>
      <c r="B3863" s="1" t="s">
        <v>36</v>
      </c>
      <c r="C3863" s="1" t="s">
        <v>2351</v>
      </c>
      <c r="D3863" s="1" t="s">
        <v>138</v>
      </c>
      <c r="E3863" s="1" t="s">
        <v>1010</v>
      </c>
      <c r="F3863" s="1" t="s">
        <v>1011</v>
      </c>
      <c r="G3863" s="6" t="s">
        <v>11227</v>
      </c>
      <c r="H3863" s="2" t="s">
        <v>47</v>
      </c>
      <c r="I3863" s="1" t="s">
        <v>36</v>
      </c>
      <c r="J3863" s="1" t="s">
        <v>267</v>
      </c>
      <c r="K3863" s="4">
        <v>45818</v>
      </c>
      <c r="L3863" s="20" t="s">
        <v>804</v>
      </c>
      <c r="M3863" s="26">
        <v>390.64</v>
      </c>
      <c r="N3863" s="2">
        <v>1</v>
      </c>
      <c r="O3863" s="26">
        <v>390.64</v>
      </c>
      <c r="P3863" s="26">
        <v>145</v>
      </c>
      <c r="Q3863" s="26">
        <v>32.11</v>
      </c>
      <c r="R3863" s="26">
        <v>66.41</v>
      </c>
      <c r="S3863" s="26">
        <v>0</v>
      </c>
      <c r="T3863" s="26">
        <v>26.95</v>
      </c>
      <c r="U3863" s="26">
        <v>120.17</v>
      </c>
      <c r="V3863" s="10">
        <v>0.30759999999999998</v>
      </c>
      <c r="W3863" s="1" t="s">
        <v>34</v>
      </c>
      <c r="X3863" s="3"/>
      <c r="Y3863" s="3"/>
      <c r="Z3863" s="5" t="s">
        <v>7980</v>
      </c>
      <c r="AA3863" s="5" t="str">
        <f>VLOOKUP(J3863, sku!B:C, 2, FALSE)</f>
        <v>Travessa Fiat - Way - - - Uno Way - 2011 A 2021 - Preto</v>
      </c>
      <c r="AB3863" s="3" t="str">
        <f>VLOOKUP(J3863, sku!B:BM, 64, FALSE)</f>
        <v>Fabricação</v>
      </c>
      <c r="AC3863" s="3" t="str">
        <f>LEFT(pedidos[[#This Row],[SKU]],3)</f>
        <v>XFI</v>
      </c>
      <c r="AD3863" s="36" t="str" cm="1">
        <f t="array" aca="1" ref="AD3863" ca="1">IFERROR(
    INDEX(
        montadora[Montadora],
        MATCH(
            MAX(
                IF(ISNUMBER(FIND(montadora[SKU Parcial], J2268)),
                   NÚCARACT(montadora[SKU Parcial])
                )
            ),
            NÚCARACT(montadora[SKU Parcial]),
            0
        )
    ),
    ""
)</f>
        <v/>
      </c>
    </row>
    <row r="3864" spans="1:30" customFormat="1" x14ac:dyDescent="0.25">
      <c r="A3864" s="1" t="s">
        <v>4246</v>
      </c>
      <c r="B3864" s="1" t="s">
        <v>36</v>
      </c>
      <c r="C3864" s="1" t="s">
        <v>4247</v>
      </c>
      <c r="D3864" s="1" t="s">
        <v>319</v>
      </c>
      <c r="E3864" s="1" t="s">
        <v>1427</v>
      </c>
      <c r="F3864" s="1" t="s">
        <v>1428</v>
      </c>
      <c r="G3864" s="6" t="s">
        <v>11227</v>
      </c>
      <c r="H3864" s="2" t="s">
        <v>47</v>
      </c>
      <c r="I3864" s="1" t="s">
        <v>36</v>
      </c>
      <c r="J3864" s="1" t="s">
        <v>267</v>
      </c>
      <c r="K3864" s="4">
        <v>45809</v>
      </c>
      <c r="L3864" s="16" t="s">
        <v>11229</v>
      </c>
      <c r="M3864" s="26">
        <v>389.8</v>
      </c>
      <c r="N3864" s="2">
        <v>1</v>
      </c>
      <c r="O3864" s="26">
        <v>389.8</v>
      </c>
      <c r="P3864" s="26">
        <v>145</v>
      </c>
      <c r="Q3864" s="26">
        <v>32.04</v>
      </c>
      <c r="R3864" s="26">
        <v>66.27</v>
      </c>
      <c r="S3864" s="26">
        <v>0</v>
      </c>
      <c r="T3864" s="26">
        <v>26.95</v>
      </c>
      <c r="U3864" s="26">
        <v>119.54</v>
      </c>
      <c r="V3864" s="10">
        <v>0.30669999999999997</v>
      </c>
      <c r="W3864" s="1" t="s">
        <v>34</v>
      </c>
      <c r="X3864" s="3"/>
      <c r="Y3864" s="3"/>
      <c r="Z3864" s="5" t="s">
        <v>7980</v>
      </c>
      <c r="AA3864" s="5" t="str">
        <f>VLOOKUP(J3864, sku!B:C, 2, FALSE)</f>
        <v>Travessa Fiat - Way - - - Uno Way - 2011 A 2021 - Preto</v>
      </c>
      <c r="AB3864" s="3" t="str">
        <f>VLOOKUP(J3864, sku!B:BM, 64, FALSE)</f>
        <v>Fabricação</v>
      </c>
      <c r="AC3864" s="3" t="str">
        <f>LEFT(pedidos[[#This Row],[SKU]],3)</f>
        <v>XFI</v>
      </c>
      <c r="AD3864" s="36" t="str" cm="1">
        <f t="array" aca="1" ref="AD3864" ca="1">IFERROR(
    INDEX(
        montadora[Montadora],
        MATCH(
            MAX(
                IF(ISNUMBER(FIND(montadora[SKU Parcial], J2272)),
                   NÚCARACT(montadora[SKU Parcial])
                )
            ),
            NÚCARACT(montadora[SKU Parcial]),
            0
        )
    ),
    ""
)</f>
        <v/>
      </c>
    </row>
    <row r="3865" spans="1:30" customFormat="1" x14ac:dyDescent="0.25">
      <c r="A3865" s="1" t="s">
        <v>4248</v>
      </c>
      <c r="B3865" s="1" t="s">
        <v>36</v>
      </c>
      <c r="C3865" s="1" t="s">
        <v>4249</v>
      </c>
      <c r="D3865" s="1" t="s">
        <v>27</v>
      </c>
      <c r="E3865" s="1" t="s">
        <v>1427</v>
      </c>
      <c r="F3865" s="1" t="s">
        <v>1428</v>
      </c>
      <c r="G3865" s="6" t="s">
        <v>11227</v>
      </c>
      <c r="H3865" s="2" t="s">
        <v>47</v>
      </c>
      <c r="I3865" s="1" t="s">
        <v>36</v>
      </c>
      <c r="J3865" s="1" t="s">
        <v>298</v>
      </c>
      <c r="K3865" s="4">
        <v>45809</v>
      </c>
      <c r="L3865" s="16" t="s">
        <v>11229</v>
      </c>
      <c r="M3865" s="26">
        <v>389.8</v>
      </c>
      <c r="N3865" s="2">
        <v>1</v>
      </c>
      <c r="O3865" s="26">
        <v>389.8</v>
      </c>
      <c r="P3865" s="26">
        <v>145</v>
      </c>
      <c r="Q3865" s="26">
        <v>32.04</v>
      </c>
      <c r="R3865" s="26">
        <v>66.27</v>
      </c>
      <c r="S3865" s="26">
        <v>0</v>
      </c>
      <c r="T3865" s="26">
        <v>26.95</v>
      </c>
      <c r="U3865" s="26">
        <v>119.54</v>
      </c>
      <c r="V3865" s="10">
        <v>0.30669999999999997</v>
      </c>
      <c r="W3865" s="1" t="s">
        <v>34</v>
      </c>
      <c r="X3865" s="3"/>
      <c r="Y3865" s="3"/>
      <c r="Z3865" s="5" t="s">
        <v>7980</v>
      </c>
      <c r="AA3865" s="5" t="str">
        <f>VLOOKUP(J3865, sku!B:C, 2, FALSE)</f>
        <v>Travessa Fiat - Way - - - Uno Way - 2011 A 2021 - Grafite</v>
      </c>
      <c r="AB3865" s="3" t="str">
        <f>VLOOKUP(J3865, sku!B:BM, 64, FALSE)</f>
        <v>Fabricação</v>
      </c>
      <c r="AC3865" s="3" t="str">
        <f>LEFT(pedidos[[#This Row],[SKU]],3)</f>
        <v>XFI</v>
      </c>
      <c r="AD3865" s="36" t="str" cm="1">
        <f t="array" aca="1" ref="AD3865" ca="1">IFERROR(
    INDEX(
        montadora[Montadora],
        MATCH(
            MAX(
                IF(ISNUMBER(FIND(montadora[SKU Parcial], J2273)),
                   NÚCARACT(montadora[SKU Parcial])
                )
            ),
            NÚCARACT(montadora[SKU Parcial]),
            0
        )
    ),
    ""
)</f>
        <v/>
      </c>
    </row>
    <row r="3866" spans="1:30" customFormat="1" x14ac:dyDescent="0.25">
      <c r="A3866" s="1" t="s">
        <v>4250</v>
      </c>
      <c r="B3866" s="1" t="s">
        <v>36</v>
      </c>
      <c r="C3866" s="1" t="s">
        <v>4251</v>
      </c>
      <c r="D3866" s="1" t="s">
        <v>188</v>
      </c>
      <c r="E3866" s="1" t="s">
        <v>1427</v>
      </c>
      <c r="F3866" s="1" t="s">
        <v>1428</v>
      </c>
      <c r="G3866" s="6" t="s">
        <v>11227</v>
      </c>
      <c r="H3866" s="2" t="s">
        <v>47</v>
      </c>
      <c r="I3866" s="1" t="s">
        <v>36</v>
      </c>
      <c r="J3866" s="1" t="s">
        <v>267</v>
      </c>
      <c r="K3866" s="4">
        <v>45811</v>
      </c>
      <c r="L3866" s="16" t="s">
        <v>11229</v>
      </c>
      <c r="M3866" s="26">
        <v>389.8</v>
      </c>
      <c r="N3866" s="2">
        <v>1</v>
      </c>
      <c r="O3866" s="26">
        <v>389.8</v>
      </c>
      <c r="P3866" s="26">
        <v>145</v>
      </c>
      <c r="Q3866" s="26">
        <v>32.04</v>
      </c>
      <c r="R3866" s="26">
        <v>66.27</v>
      </c>
      <c r="S3866" s="26">
        <v>0</v>
      </c>
      <c r="T3866" s="26">
        <v>26.95</v>
      </c>
      <c r="U3866" s="26">
        <v>119.54</v>
      </c>
      <c r="V3866" s="10">
        <v>0.30669999999999997</v>
      </c>
      <c r="W3866" s="1" t="s">
        <v>34</v>
      </c>
      <c r="X3866" s="3"/>
      <c r="Y3866" s="3"/>
      <c r="Z3866" s="5" t="s">
        <v>7980</v>
      </c>
      <c r="AA3866" s="5" t="str">
        <f>VLOOKUP(J3866, sku!B:C, 2, FALSE)</f>
        <v>Travessa Fiat - Way - - - Uno Way - 2011 A 2021 - Preto</v>
      </c>
      <c r="AB3866" s="3" t="str">
        <f>VLOOKUP(J3866, sku!B:BM, 64, FALSE)</f>
        <v>Fabricação</v>
      </c>
      <c r="AC3866" s="3" t="str">
        <f>LEFT(pedidos[[#This Row],[SKU]],3)</f>
        <v>XFI</v>
      </c>
      <c r="AD3866" s="36" t="str" cm="1">
        <f t="array" aca="1" ref="AD3866" ca="1">IFERROR(
    INDEX(
        montadora[Montadora],
        MATCH(
            MAX(
                IF(ISNUMBER(FIND(montadora[SKU Parcial], J2274)),
                   NÚCARACT(montadora[SKU Parcial])
                )
            ),
            NÚCARACT(montadora[SKU Parcial]),
            0
        )
    ),
    ""
)</f>
        <v/>
      </c>
    </row>
    <row r="3867" spans="1:30" customFormat="1" x14ac:dyDescent="0.25">
      <c r="A3867" s="1" t="s">
        <v>4252</v>
      </c>
      <c r="B3867" s="1" t="s">
        <v>36</v>
      </c>
      <c r="C3867" s="1" t="s">
        <v>4253</v>
      </c>
      <c r="D3867" s="1" t="s">
        <v>27</v>
      </c>
      <c r="E3867" s="1" t="s">
        <v>1427</v>
      </c>
      <c r="F3867" s="1" t="s">
        <v>1428</v>
      </c>
      <c r="G3867" s="6" t="s">
        <v>11227</v>
      </c>
      <c r="H3867" s="2" t="s">
        <v>47</v>
      </c>
      <c r="I3867" s="1" t="s">
        <v>36</v>
      </c>
      <c r="J3867" s="1" t="s">
        <v>267</v>
      </c>
      <c r="K3867" s="4">
        <v>45812</v>
      </c>
      <c r="L3867" s="16" t="s">
        <v>11229</v>
      </c>
      <c r="M3867" s="26">
        <v>389.8</v>
      </c>
      <c r="N3867" s="2">
        <v>1</v>
      </c>
      <c r="O3867" s="26">
        <v>389.8</v>
      </c>
      <c r="P3867" s="26">
        <v>145</v>
      </c>
      <c r="Q3867" s="26">
        <v>32.04</v>
      </c>
      <c r="R3867" s="26">
        <v>66.27</v>
      </c>
      <c r="S3867" s="26">
        <v>0</v>
      </c>
      <c r="T3867" s="26">
        <v>26.95</v>
      </c>
      <c r="U3867" s="26">
        <v>119.54</v>
      </c>
      <c r="V3867" s="10">
        <v>0.30669999999999997</v>
      </c>
      <c r="W3867" s="1" t="s">
        <v>34</v>
      </c>
      <c r="X3867" s="3"/>
      <c r="Y3867" s="3"/>
      <c r="Z3867" s="5" t="s">
        <v>7980</v>
      </c>
      <c r="AA3867" s="5" t="str">
        <f>VLOOKUP(J3867, sku!B:C, 2, FALSE)</f>
        <v>Travessa Fiat - Way - - - Uno Way - 2011 A 2021 - Preto</v>
      </c>
      <c r="AB3867" s="3" t="str">
        <f>VLOOKUP(J3867, sku!B:BM, 64, FALSE)</f>
        <v>Fabricação</v>
      </c>
      <c r="AC3867" s="3" t="str">
        <f>LEFT(pedidos[[#This Row],[SKU]],3)</f>
        <v>XFI</v>
      </c>
      <c r="AD3867" s="36" t="str" cm="1">
        <f t="array" aca="1" ref="AD3867" ca="1">IFERROR(
    INDEX(
        montadora[Montadora],
        MATCH(
            MAX(
                IF(ISNUMBER(FIND(montadora[SKU Parcial], J2275)),
                   NÚCARACT(montadora[SKU Parcial])
                )
            ),
            NÚCARACT(montadora[SKU Parcial]),
            0
        )
    ),
    ""
)</f>
        <v/>
      </c>
    </row>
    <row r="3868" spans="1:30" customFormat="1" x14ac:dyDescent="0.25">
      <c r="A3868" s="1" t="s">
        <v>4254</v>
      </c>
      <c r="B3868" s="1" t="s">
        <v>36</v>
      </c>
      <c r="C3868" s="1" t="s">
        <v>4255</v>
      </c>
      <c r="D3868" s="1" t="s">
        <v>658</v>
      </c>
      <c r="E3868" s="1" t="s">
        <v>1427</v>
      </c>
      <c r="F3868" s="1" t="s">
        <v>1428</v>
      </c>
      <c r="G3868" s="6" t="s">
        <v>11227</v>
      </c>
      <c r="H3868" s="2" t="s">
        <v>47</v>
      </c>
      <c r="I3868" s="1" t="s">
        <v>36</v>
      </c>
      <c r="J3868" s="1" t="s">
        <v>267</v>
      </c>
      <c r="K3868" s="4">
        <v>45812</v>
      </c>
      <c r="L3868" s="16" t="s">
        <v>11229</v>
      </c>
      <c r="M3868" s="26">
        <v>389.8</v>
      </c>
      <c r="N3868" s="2">
        <v>1</v>
      </c>
      <c r="O3868" s="26">
        <v>410.79</v>
      </c>
      <c r="P3868" s="26">
        <v>145</v>
      </c>
      <c r="Q3868" s="26">
        <v>32.04</v>
      </c>
      <c r="R3868" s="26">
        <v>66.27</v>
      </c>
      <c r="S3868" s="26">
        <v>20.99</v>
      </c>
      <c r="T3868" s="26">
        <v>26.95</v>
      </c>
      <c r="U3868" s="26">
        <v>119.54</v>
      </c>
      <c r="V3868" s="10">
        <v>0.30669999999999997</v>
      </c>
      <c r="W3868" s="1" t="s">
        <v>34</v>
      </c>
      <c r="X3868" s="3"/>
      <c r="Y3868" s="3"/>
      <c r="Z3868" s="5" t="s">
        <v>7980</v>
      </c>
      <c r="AA3868" s="5" t="str">
        <f>VLOOKUP(J3868, sku!B:C, 2, FALSE)</f>
        <v>Travessa Fiat - Way - - - Uno Way - 2011 A 2021 - Preto</v>
      </c>
      <c r="AB3868" s="3" t="str">
        <f>VLOOKUP(J3868, sku!B:BM, 64, FALSE)</f>
        <v>Fabricação</v>
      </c>
      <c r="AC3868" s="3" t="str">
        <f>LEFT(pedidos[[#This Row],[SKU]],3)</f>
        <v>XFI</v>
      </c>
      <c r="AD3868" s="36" t="str" cm="1">
        <f t="array" aca="1" ref="AD3868" ca="1">IFERROR(
    INDEX(
        montadora[Montadora],
        MATCH(
            MAX(
                IF(ISNUMBER(FIND(montadora[SKU Parcial], J2276)),
                   NÚCARACT(montadora[SKU Parcial])
                )
            ),
            NÚCARACT(montadora[SKU Parcial]),
            0
        )
    ),
    ""
)</f>
        <v/>
      </c>
    </row>
    <row r="3869" spans="1:30" customFormat="1" x14ac:dyDescent="0.25">
      <c r="A3869" s="1" t="s">
        <v>4256</v>
      </c>
      <c r="B3869" s="1" t="s">
        <v>4257</v>
      </c>
      <c r="C3869" s="1" t="s">
        <v>4258</v>
      </c>
      <c r="D3869" s="1" t="s">
        <v>745</v>
      </c>
      <c r="E3869" s="1" t="s">
        <v>1427</v>
      </c>
      <c r="F3869" s="1" t="s">
        <v>1428</v>
      </c>
      <c r="G3869" s="6" t="s">
        <v>11227</v>
      </c>
      <c r="H3869" s="2" t="s">
        <v>47</v>
      </c>
      <c r="I3869" s="1" t="s">
        <v>36</v>
      </c>
      <c r="J3869" s="1" t="s">
        <v>267</v>
      </c>
      <c r="K3869" s="4">
        <v>45815</v>
      </c>
      <c r="L3869" s="16" t="s">
        <v>11229</v>
      </c>
      <c r="M3869" s="26">
        <v>389.8</v>
      </c>
      <c r="N3869" s="2">
        <v>1</v>
      </c>
      <c r="O3869" s="26">
        <v>389.8</v>
      </c>
      <c r="P3869" s="26">
        <v>145</v>
      </c>
      <c r="Q3869" s="26">
        <v>32.04</v>
      </c>
      <c r="R3869" s="26">
        <v>66.27</v>
      </c>
      <c r="S3869" s="26">
        <v>0</v>
      </c>
      <c r="T3869" s="26">
        <v>26.95</v>
      </c>
      <c r="U3869" s="26">
        <v>119.54</v>
      </c>
      <c r="V3869" s="10">
        <v>0.30669999999999997</v>
      </c>
      <c r="W3869" s="1" t="s">
        <v>34</v>
      </c>
      <c r="X3869" s="3"/>
      <c r="Y3869" s="3"/>
      <c r="Z3869" s="5" t="s">
        <v>7980</v>
      </c>
      <c r="AA3869" s="5" t="str">
        <f>VLOOKUP(J3869, sku!B:C, 2, FALSE)</f>
        <v>Travessa Fiat - Way - - - Uno Way - 2011 A 2021 - Preto</v>
      </c>
      <c r="AB3869" s="3" t="str">
        <f>VLOOKUP(J3869, sku!B:BM, 64, FALSE)</f>
        <v>Fabricação</v>
      </c>
      <c r="AC3869" s="3" t="str">
        <f>LEFT(pedidos[[#This Row],[SKU]],3)</f>
        <v>XFI</v>
      </c>
      <c r="AD3869" s="36" t="str" cm="1">
        <f t="array" aca="1" ref="AD3869" ca="1">IFERROR(
    INDEX(
        montadora[Montadora],
        MATCH(
            MAX(
                IF(ISNUMBER(FIND(montadora[SKU Parcial], J2277)),
                   NÚCARACT(montadora[SKU Parcial])
                )
            ),
            NÚCARACT(montadora[SKU Parcial]),
            0
        )
    ),
    ""
)</f>
        <v/>
      </c>
    </row>
    <row r="3870" spans="1:30" customFormat="1" x14ac:dyDescent="0.25">
      <c r="A3870" s="1" t="s">
        <v>4259</v>
      </c>
      <c r="B3870" s="1" t="s">
        <v>36</v>
      </c>
      <c r="C3870" s="1" t="s">
        <v>4260</v>
      </c>
      <c r="D3870" s="1" t="s">
        <v>138</v>
      </c>
      <c r="E3870" s="1" t="s">
        <v>1427</v>
      </c>
      <c r="F3870" s="1" t="s">
        <v>1428</v>
      </c>
      <c r="G3870" s="6" t="s">
        <v>11227</v>
      </c>
      <c r="H3870" s="2" t="s">
        <v>47</v>
      </c>
      <c r="I3870" s="1" t="s">
        <v>36</v>
      </c>
      <c r="J3870" s="1" t="s">
        <v>267</v>
      </c>
      <c r="K3870" s="4">
        <v>45819</v>
      </c>
      <c r="L3870" s="16" t="s">
        <v>11229</v>
      </c>
      <c r="M3870" s="26">
        <v>389.8</v>
      </c>
      <c r="N3870" s="2">
        <v>1</v>
      </c>
      <c r="O3870" s="26">
        <v>389.8</v>
      </c>
      <c r="P3870" s="26">
        <v>145</v>
      </c>
      <c r="Q3870" s="26">
        <v>32.04</v>
      </c>
      <c r="R3870" s="26">
        <v>66.27</v>
      </c>
      <c r="S3870" s="26">
        <v>0</v>
      </c>
      <c r="T3870" s="26">
        <v>26.95</v>
      </c>
      <c r="U3870" s="26">
        <v>119.54</v>
      </c>
      <c r="V3870" s="10">
        <v>0.30669999999999997</v>
      </c>
      <c r="W3870" s="1" t="s">
        <v>34</v>
      </c>
      <c r="X3870" s="3"/>
      <c r="Y3870" s="3"/>
      <c r="Z3870" s="5" t="s">
        <v>7980</v>
      </c>
      <c r="AA3870" s="5" t="str">
        <f>VLOOKUP(J3870, sku!B:C, 2, FALSE)</f>
        <v>Travessa Fiat - Way - - - Uno Way - 2011 A 2021 - Preto</v>
      </c>
      <c r="AB3870" s="3" t="str">
        <f>VLOOKUP(J3870, sku!B:BM, 64, FALSE)</f>
        <v>Fabricação</v>
      </c>
      <c r="AC3870" s="3" t="str">
        <f>LEFT(pedidos[[#This Row],[SKU]],3)</f>
        <v>XFI</v>
      </c>
      <c r="AD3870" s="36" t="str" cm="1">
        <f t="array" aca="1" ref="AD3870" ca="1">IFERROR(
    INDEX(
        montadora[Montadora],
        MATCH(
            MAX(
                IF(ISNUMBER(FIND(montadora[SKU Parcial], J2278)),
                   NÚCARACT(montadora[SKU Parcial])
                )
            ),
            NÚCARACT(montadora[SKU Parcial]),
            0
        )
    ),
    ""
)</f>
        <v/>
      </c>
    </row>
    <row r="3871" spans="1:30" customFormat="1" x14ac:dyDescent="0.25">
      <c r="A3871" s="1" t="s">
        <v>4261</v>
      </c>
      <c r="B3871" s="1" t="s">
        <v>4262</v>
      </c>
      <c r="C3871" s="1" t="s">
        <v>803</v>
      </c>
      <c r="D3871" s="1" t="s">
        <v>45</v>
      </c>
      <c r="E3871" s="1" t="s">
        <v>1427</v>
      </c>
      <c r="F3871" s="1" t="s">
        <v>1428</v>
      </c>
      <c r="G3871" s="6" t="s">
        <v>11227</v>
      </c>
      <c r="H3871" s="2" t="s">
        <v>47</v>
      </c>
      <c r="I3871" s="1" t="s">
        <v>36</v>
      </c>
      <c r="J3871" s="1" t="s">
        <v>267</v>
      </c>
      <c r="K3871" s="4">
        <v>45821</v>
      </c>
      <c r="L3871" s="16" t="s">
        <v>11229</v>
      </c>
      <c r="M3871" s="26">
        <v>389.8</v>
      </c>
      <c r="N3871" s="2">
        <v>1</v>
      </c>
      <c r="O3871" s="26">
        <v>389.8</v>
      </c>
      <c r="P3871" s="26">
        <v>145</v>
      </c>
      <c r="Q3871" s="26">
        <v>32.04</v>
      </c>
      <c r="R3871" s="26">
        <v>66.27</v>
      </c>
      <c r="S3871" s="26">
        <v>0</v>
      </c>
      <c r="T3871" s="26">
        <v>26.95</v>
      </c>
      <c r="U3871" s="26">
        <v>119.54</v>
      </c>
      <c r="V3871" s="10">
        <v>0.30669999999999997</v>
      </c>
      <c r="W3871" s="1" t="s">
        <v>34</v>
      </c>
      <c r="X3871" s="3"/>
      <c r="Y3871" s="3"/>
      <c r="Z3871" s="5" t="s">
        <v>7980</v>
      </c>
      <c r="AA3871" s="5" t="str">
        <f>VLOOKUP(J3871, sku!B:C, 2, FALSE)</f>
        <v>Travessa Fiat - Way - - - Uno Way - 2011 A 2021 - Preto</v>
      </c>
      <c r="AB3871" s="3" t="str">
        <f>VLOOKUP(J3871, sku!B:BM, 64, FALSE)</f>
        <v>Fabricação</v>
      </c>
      <c r="AC3871" s="3" t="str">
        <f>LEFT(pedidos[[#This Row],[SKU]],3)</f>
        <v>XFI</v>
      </c>
      <c r="AD3871" s="36" t="str" cm="1">
        <f t="array" aca="1" ref="AD3871" ca="1">IFERROR(
    INDEX(
        montadora[Montadora],
        MATCH(
            MAX(
                IF(ISNUMBER(FIND(montadora[SKU Parcial], J2279)),
                   NÚCARACT(montadora[SKU Parcial])
                )
            ),
            NÚCARACT(montadora[SKU Parcial]),
            0
        )
    ),
    ""
)</f>
        <v/>
      </c>
    </row>
    <row r="3872" spans="1:30" customFormat="1" x14ac:dyDescent="0.25">
      <c r="A3872" s="1" t="s">
        <v>4263</v>
      </c>
      <c r="B3872" s="1" t="s">
        <v>4264</v>
      </c>
      <c r="C3872" s="1" t="s">
        <v>4265</v>
      </c>
      <c r="D3872" s="1" t="s">
        <v>709</v>
      </c>
      <c r="E3872" s="1" t="s">
        <v>1427</v>
      </c>
      <c r="F3872" s="1" t="s">
        <v>1428</v>
      </c>
      <c r="G3872" s="6" t="s">
        <v>11227</v>
      </c>
      <c r="H3872" s="2" t="s">
        <v>47</v>
      </c>
      <c r="I3872" s="1" t="s">
        <v>36</v>
      </c>
      <c r="J3872" s="1" t="s">
        <v>308</v>
      </c>
      <c r="K3872" s="4">
        <v>45826</v>
      </c>
      <c r="L3872" s="16" t="s">
        <v>11229</v>
      </c>
      <c r="M3872" s="26">
        <v>389.8</v>
      </c>
      <c r="N3872" s="2">
        <v>1</v>
      </c>
      <c r="O3872" s="26">
        <v>389.8</v>
      </c>
      <c r="P3872" s="26">
        <v>145</v>
      </c>
      <c r="Q3872" s="26">
        <v>32.04</v>
      </c>
      <c r="R3872" s="26">
        <v>66.27</v>
      </c>
      <c r="S3872" s="26">
        <v>0</v>
      </c>
      <c r="T3872" s="26">
        <v>26.95</v>
      </c>
      <c r="U3872" s="26">
        <v>119.54</v>
      </c>
      <c r="V3872" s="10">
        <v>0.30669999999999997</v>
      </c>
      <c r="W3872" s="1" t="s">
        <v>34</v>
      </c>
      <c r="X3872" s="3"/>
      <c r="Y3872" s="3"/>
      <c r="Z3872" s="5" t="s">
        <v>7980</v>
      </c>
      <c r="AA3872" s="5" t="str">
        <f>VLOOKUP(J3872, sku!B:C, 2, FALSE)</f>
        <v>Travessa Fiat - Way - - - Uno Way - 2011 A 2021 - Prata</v>
      </c>
      <c r="AB3872" s="3" t="str">
        <f>VLOOKUP(J3872, sku!B:BM, 64, FALSE)</f>
        <v>Fabricação</v>
      </c>
      <c r="AC3872" s="3" t="str">
        <f>LEFT(pedidos[[#This Row],[SKU]],3)</f>
        <v>XFI</v>
      </c>
      <c r="AD3872" s="36" t="str" cm="1">
        <f t="array" aca="1" ref="AD3872" ca="1">IFERROR(
    INDEX(
        montadora[Montadora],
        MATCH(
            MAX(
                IF(ISNUMBER(FIND(montadora[SKU Parcial], J2280)),
                   NÚCARACT(montadora[SKU Parcial])
                )
            ),
            NÚCARACT(montadora[SKU Parcial]),
            0
        )
    ),
    ""
)</f>
        <v/>
      </c>
    </row>
    <row r="3873" spans="1:30" customFormat="1" x14ac:dyDescent="0.25">
      <c r="A3873" s="1" t="s">
        <v>4266</v>
      </c>
      <c r="B3873" s="1" t="s">
        <v>4267</v>
      </c>
      <c r="C3873" s="1" t="s">
        <v>4268</v>
      </c>
      <c r="D3873" s="1" t="s">
        <v>27</v>
      </c>
      <c r="E3873" s="1" t="s">
        <v>1427</v>
      </c>
      <c r="F3873" s="1" t="s">
        <v>1428</v>
      </c>
      <c r="G3873" s="6" t="s">
        <v>11227</v>
      </c>
      <c r="H3873" s="2" t="s">
        <v>47</v>
      </c>
      <c r="I3873" s="1" t="s">
        <v>36</v>
      </c>
      <c r="J3873" s="1" t="s">
        <v>267</v>
      </c>
      <c r="K3873" s="4">
        <v>45826</v>
      </c>
      <c r="L3873" s="16" t="s">
        <v>11229</v>
      </c>
      <c r="M3873" s="26">
        <v>389.8</v>
      </c>
      <c r="N3873" s="2">
        <v>1</v>
      </c>
      <c r="O3873" s="26">
        <v>389.8</v>
      </c>
      <c r="P3873" s="26">
        <v>145</v>
      </c>
      <c r="Q3873" s="26">
        <v>32.04</v>
      </c>
      <c r="R3873" s="26">
        <v>66.27</v>
      </c>
      <c r="S3873" s="26">
        <v>0</v>
      </c>
      <c r="T3873" s="26">
        <v>26.95</v>
      </c>
      <c r="U3873" s="26">
        <v>119.54</v>
      </c>
      <c r="V3873" s="10">
        <v>0.30669999999999997</v>
      </c>
      <c r="W3873" s="1" t="s">
        <v>34</v>
      </c>
      <c r="X3873" s="3"/>
      <c r="Y3873" s="3"/>
      <c r="Z3873" s="5" t="s">
        <v>7980</v>
      </c>
      <c r="AA3873" s="5" t="str">
        <f>VLOOKUP(J3873, sku!B:C, 2, FALSE)</f>
        <v>Travessa Fiat - Way - - - Uno Way - 2011 A 2021 - Preto</v>
      </c>
      <c r="AB3873" s="3" t="str">
        <f>VLOOKUP(J3873, sku!B:BM, 64, FALSE)</f>
        <v>Fabricação</v>
      </c>
      <c r="AC3873" s="3" t="str">
        <f>LEFT(pedidos[[#This Row],[SKU]],3)</f>
        <v>XFI</v>
      </c>
      <c r="AD3873" s="36" t="str" cm="1">
        <f t="array" aca="1" ref="AD3873" ca="1">IFERROR(
    INDEX(
        montadora[Montadora],
        MATCH(
            MAX(
                IF(ISNUMBER(FIND(montadora[SKU Parcial], J2281)),
                   NÚCARACT(montadora[SKU Parcial])
                )
            ),
            NÚCARACT(montadora[SKU Parcial]),
            0
        )
    ),
    ""
)</f>
        <v/>
      </c>
    </row>
    <row r="3874" spans="1:30" customFormat="1" x14ac:dyDescent="0.25">
      <c r="A3874" s="1" t="s">
        <v>4269</v>
      </c>
      <c r="B3874" s="1" t="s">
        <v>36</v>
      </c>
      <c r="C3874" s="1" t="s">
        <v>4270</v>
      </c>
      <c r="D3874" s="1" t="s">
        <v>643</v>
      </c>
      <c r="E3874" s="1" t="s">
        <v>1427</v>
      </c>
      <c r="F3874" s="1" t="s">
        <v>1428</v>
      </c>
      <c r="G3874" s="6" t="s">
        <v>11227</v>
      </c>
      <c r="H3874" s="2" t="s">
        <v>47</v>
      </c>
      <c r="I3874" s="1" t="s">
        <v>36</v>
      </c>
      <c r="J3874" s="1" t="s">
        <v>267</v>
      </c>
      <c r="K3874" s="4">
        <v>45827</v>
      </c>
      <c r="L3874" s="16" t="s">
        <v>11229</v>
      </c>
      <c r="M3874" s="26">
        <v>389.8</v>
      </c>
      <c r="N3874" s="2">
        <v>1</v>
      </c>
      <c r="O3874" s="26">
        <v>389.8</v>
      </c>
      <c r="P3874" s="26">
        <v>145</v>
      </c>
      <c r="Q3874" s="26">
        <v>32.04</v>
      </c>
      <c r="R3874" s="26">
        <v>66.27</v>
      </c>
      <c r="S3874" s="26">
        <v>0</v>
      </c>
      <c r="T3874" s="26">
        <v>26.95</v>
      </c>
      <c r="U3874" s="26">
        <v>119.54</v>
      </c>
      <c r="V3874" s="10">
        <v>0.30669999999999997</v>
      </c>
      <c r="W3874" s="1" t="s">
        <v>34</v>
      </c>
      <c r="X3874" s="3"/>
      <c r="Y3874" s="3"/>
      <c r="Z3874" s="5" t="s">
        <v>7980</v>
      </c>
      <c r="AA3874" s="5" t="str">
        <f>VLOOKUP(J3874, sku!B:C, 2, FALSE)</f>
        <v>Travessa Fiat - Way - - - Uno Way - 2011 A 2021 - Preto</v>
      </c>
      <c r="AB3874" s="3" t="str">
        <f>VLOOKUP(J3874, sku!B:BM, 64, FALSE)</f>
        <v>Fabricação</v>
      </c>
      <c r="AC3874" s="3" t="str">
        <f>LEFT(pedidos[[#This Row],[SKU]],3)</f>
        <v>XFI</v>
      </c>
      <c r="AD3874" s="36" t="str" cm="1">
        <f t="array" aca="1" ref="AD3874" ca="1">IFERROR(
    INDEX(
        montadora[Montadora],
        MATCH(
            MAX(
                IF(ISNUMBER(FIND(montadora[SKU Parcial], J2282)),
                   NÚCARACT(montadora[SKU Parcial])
                )
            ),
            NÚCARACT(montadora[SKU Parcial]),
            0
        )
    ),
    ""
)</f>
        <v/>
      </c>
    </row>
    <row r="3875" spans="1:30" customFormat="1" x14ac:dyDescent="0.25">
      <c r="A3875" s="1" t="s">
        <v>4271</v>
      </c>
      <c r="B3875" s="1" t="s">
        <v>4272</v>
      </c>
      <c r="C3875" s="1" t="s">
        <v>207</v>
      </c>
      <c r="D3875" s="1" t="s">
        <v>138</v>
      </c>
      <c r="E3875" s="1" t="s">
        <v>1427</v>
      </c>
      <c r="F3875" s="1" t="s">
        <v>1428</v>
      </c>
      <c r="G3875" s="6" t="s">
        <v>11227</v>
      </c>
      <c r="H3875" s="2" t="s">
        <v>47</v>
      </c>
      <c r="I3875" s="1" t="s">
        <v>36</v>
      </c>
      <c r="J3875" s="1" t="s">
        <v>298</v>
      </c>
      <c r="K3875" s="4">
        <v>45828</v>
      </c>
      <c r="L3875" s="16" t="s">
        <v>11229</v>
      </c>
      <c r="M3875" s="26">
        <v>389.8</v>
      </c>
      <c r="N3875" s="2">
        <v>1</v>
      </c>
      <c r="O3875" s="26">
        <v>389.8</v>
      </c>
      <c r="P3875" s="26">
        <v>145</v>
      </c>
      <c r="Q3875" s="26">
        <v>32.04</v>
      </c>
      <c r="R3875" s="26">
        <v>66.27</v>
      </c>
      <c r="S3875" s="26">
        <v>0</v>
      </c>
      <c r="T3875" s="26">
        <v>26.95</v>
      </c>
      <c r="U3875" s="26">
        <v>119.54</v>
      </c>
      <c r="V3875" s="10">
        <v>0.30669999999999997</v>
      </c>
      <c r="W3875" s="1" t="s">
        <v>34</v>
      </c>
      <c r="X3875" s="3"/>
      <c r="Y3875" s="3"/>
      <c r="Z3875" s="5" t="s">
        <v>7980</v>
      </c>
      <c r="AA3875" s="5" t="str">
        <f>VLOOKUP(J3875, sku!B:C, 2, FALSE)</f>
        <v>Travessa Fiat - Way - - - Uno Way - 2011 A 2021 - Grafite</v>
      </c>
      <c r="AB3875" s="3" t="str">
        <f>VLOOKUP(J3875, sku!B:BM, 64, FALSE)</f>
        <v>Fabricação</v>
      </c>
      <c r="AC3875" s="3" t="str">
        <f>LEFT(pedidos[[#This Row],[SKU]],3)</f>
        <v>XFI</v>
      </c>
      <c r="AD3875" s="36" t="str" cm="1">
        <f t="array" aca="1" ref="AD3875" ca="1">IFERROR(
    INDEX(
        montadora[Montadora],
        MATCH(
            MAX(
                IF(ISNUMBER(FIND(montadora[SKU Parcial], J2283)),
                   NÚCARACT(montadora[SKU Parcial])
                )
            ),
            NÚCARACT(montadora[SKU Parcial]),
            0
        )
    ),
    ""
)</f>
        <v/>
      </c>
    </row>
    <row r="3876" spans="1:30" customFormat="1" x14ac:dyDescent="0.25">
      <c r="A3876" s="1" t="s">
        <v>4273</v>
      </c>
      <c r="B3876" s="1" t="s">
        <v>36</v>
      </c>
      <c r="C3876" s="1" t="s">
        <v>4274</v>
      </c>
      <c r="D3876" s="1" t="s">
        <v>27</v>
      </c>
      <c r="E3876" s="1" t="s">
        <v>1427</v>
      </c>
      <c r="F3876" s="1" t="s">
        <v>1428</v>
      </c>
      <c r="G3876" s="6" t="s">
        <v>11227</v>
      </c>
      <c r="H3876" s="2" t="s">
        <v>47</v>
      </c>
      <c r="I3876" s="1" t="s">
        <v>36</v>
      </c>
      <c r="J3876" s="1" t="s">
        <v>298</v>
      </c>
      <c r="K3876" s="4">
        <v>45831</v>
      </c>
      <c r="L3876" s="16" t="s">
        <v>11229</v>
      </c>
      <c r="M3876" s="26">
        <v>389.8</v>
      </c>
      <c r="N3876" s="2">
        <v>1</v>
      </c>
      <c r="O3876" s="26">
        <v>389.8</v>
      </c>
      <c r="P3876" s="26">
        <v>145</v>
      </c>
      <c r="Q3876" s="26">
        <v>32.04</v>
      </c>
      <c r="R3876" s="26">
        <v>66.27</v>
      </c>
      <c r="S3876" s="26">
        <v>0</v>
      </c>
      <c r="T3876" s="26">
        <v>26.95</v>
      </c>
      <c r="U3876" s="26">
        <v>119.54</v>
      </c>
      <c r="V3876" s="10">
        <v>0.30669999999999997</v>
      </c>
      <c r="W3876" s="1" t="s">
        <v>34</v>
      </c>
      <c r="X3876" s="3"/>
      <c r="Y3876" s="3"/>
      <c r="Z3876" s="5" t="s">
        <v>7980</v>
      </c>
      <c r="AA3876" s="5" t="str">
        <f>VLOOKUP(J3876, sku!B:C, 2, FALSE)</f>
        <v>Travessa Fiat - Way - - - Uno Way - 2011 A 2021 - Grafite</v>
      </c>
      <c r="AB3876" s="3" t="str">
        <f>VLOOKUP(J3876, sku!B:BM, 64, FALSE)</f>
        <v>Fabricação</v>
      </c>
      <c r="AC3876" s="3" t="str">
        <f>LEFT(pedidos[[#This Row],[SKU]],3)</f>
        <v>XFI</v>
      </c>
      <c r="AD3876" s="36" t="str" cm="1">
        <f t="array" aca="1" ref="AD3876" ca="1">IFERROR(
    INDEX(
        montadora[Montadora],
        MATCH(
            MAX(
                IF(ISNUMBER(FIND(montadora[SKU Parcial], J2284)),
                   NÚCARACT(montadora[SKU Parcial])
                )
            ),
            NÚCARACT(montadora[SKU Parcial]),
            0
        )
    ),
    ""
)</f>
        <v/>
      </c>
    </row>
    <row r="3877" spans="1:30" customFormat="1" x14ac:dyDescent="0.25">
      <c r="A3877" s="1" t="s">
        <v>4275</v>
      </c>
      <c r="B3877" s="1" t="s">
        <v>4276</v>
      </c>
      <c r="C3877" s="1" t="s">
        <v>476</v>
      </c>
      <c r="D3877" s="1" t="s">
        <v>319</v>
      </c>
      <c r="E3877" s="1" t="s">
        <v>1427</v>
      </c>
      <c r="F3877" s="1" t="s">
        <v>1428</v>
      </c>
      <c r="G3877" s="6" t="s">
        <v>11227</v>
      </c>
      <c r="H3877" s="2" t="s">
        <v>47</v>
      </c>
      <c r="I3877" s="1" t="s">
        <v>36</v>
      </c>
      <c r="J3877" s="1" t="s">
        <v>298</v>
      </c>
      <c r="K3877" s="4">
        <v>45833</v>
      </c>
      <c r="L3877" s="16" t="s">
        <v>11229</v>
      </c>
      <c r="M3877" s="26">
        <v>389.8</v>
      </c>
      <c r="N3877" s="2">
        <v>1</v>
      </c>
      <c r="O3877" s="26">
        <v>389.8</v>
      </c>
      <c r="P3877" s="26">
        <v>145</v>
      </c>
      <c r="Q3877" s="26">
        <v>32.04</v>
      </c>
      <c r="R3877" s="26">
        <v>66.27</v>
      </c>
      <c r="S3877" s="26">
        <v>0</v>
      </c>
      <c r="T3877" s="26">
        <v>26.95</v>
      </c>
      <c r="U3877" s="26">
        <v>119.54</v>
      </c>
      <c r="V3877" s="10">
        <v>0.30669999999999997</v>
      </c>
      <c r="W3877" s="1" t="s">
        <v>34</v>
      </c>
      <c r="X3877" s="3"/>
      <c r="Y3877" s="3"/>
      <c r="Z3877" s="5" t="s">
        <v>7980</v>
      </c>
      <c r="AA3877" s="5" t="str">
        <f>VLOOKUP(J3877, sku!B:C, 2, FALSE)</f>
        <v>Travessa Fiat - Way - - - Uno Way - 2011 A 2021 - Grafite</v>
      </c>
      <c r="AB3877" s="3" t="str">
        <f>VLOOKUP(J3877, sku!B:BM, 64, FALSE)</f>
        <v>Fabricação</v>
      </c>
      <c r="AC3877" s="3" t="str">
        <f>LEFT(pedidos[[#This Row],[SKU]],3)</f>
        <v>XFI</v>
      </c>
      <c r="AD3877" s="36" t="str" cm="1">
        <f t="array" aca="1" ref="AD3877" ca="1">IFERROR(
    INDEX(
        montadora[Montadora],
        MATCH(
            MAX(
                IF(ISNUMBER(FIND(montadora[SKU Parcial], J2285)),
                   NÚCARACT(montadora[SKU Parcial])
                )
            ),
            NÚCARACT(montadora[SKU Parcial]),
            0
        )
    ),
    ""
)</f>
        <v/>
      </c>
    </row>
    <row r="3878" spans="1:30" customFormat="1" x14ac:dyDescent="0.25">
      <c r="A3878" s="1" t="s">
        <v>4277</v>
      </c>
      <c r="B3878" s="1" t="s">
        <v>4278</v>
      </c>
      <c r="C3878" s="1" t="s">
        <v>3524</v>
      </c>
      <c r="D3878" s="1" t="s">
        <v>1442</v>
      </c>
      <c r="E3878" s="1" t="s">
        <v>1427</v>
      </c>
      <c r="F3878" s="1" t="s">
        <v>1428</v>
      </c>
      <c r="G3878" s="6" t="s">
        <v>11227</v>
      </c>
      <c r="H3878" s="2" t="s">
        <v>47</v>
      </c>
      <c r="I3878" s="1" t="s">
        <v>36</v>
      </c>
      <c r="J3878" s="1" t="s">
        <v>267</v>
      </c>
      <c r="K3878" s="4">
        <v>45834</v>
      </c>
      <c r="L3878" s="16" t="s">
        <v>11229</v>
      </c>
      <c r="M3878" s="26">
        <v>389.8</v>
      </c>
      <c r="N3878" s="2">
        <v>1</v>
      </c>
      <c r="O3878" s="26">
        <v>389.8</v>
      </c>
      <c r="P3878" s="26">
        <v>145</v>
      </c>
      <c r="Q3878" s="26">
        <v>32.04</v>
      </c>
      <c r="R3878" s="26">
        <v>66.27</v>
      </c>
      <c r="S3878" s="26">
        <v>0</v>
      </c>
      <c r="T3878" s="26">
        <v>26.95</v>
      </c>
      <c r="U3878" s="26">
        <v>119.54</v>
      </c>
      <c r="V3878" s="10">
        <v>0.30669999999999997</v>
      </c>
      <c r="W3878" s="1" t="s">
        <v>34</v>
      </c>
      <c r="X3878" s="3"/>
      <c r="Y3878" s="3"/>
      <c r="Z3878" s="5" t="s">
        <v>7980</v>
      </c>
      <c r="AA3878" s="5" t="str">
        <f>VLOOKUP(J3878, sku!B:C, 2, FALSE)</f>
        <v>Travessa Fiat - Way - - - Uno Way - 2011 A 2021 - Preto</v>
      </c>
      <c r="AB3878" s="3" t="str">
        <f>VLOOKUP(J3878, sku!B:BM, 64, FALSE)</f>
        <v>Fabricação</v>
      </c>
      <c r="AC3878" s="3" t="str">
        <f>LEFT(pedidos[[#This Row],[SKU]],3)</f>
        <v>XFI</v>
      </c>
      <c r="AD3878" s="36" t="str" cm="1">
        <f t="array" aca="1" ref="AD3878" ca="1">IFERROR(
    INDEX(
        montadora[Montadora],
        MATCH(
            MAX(
                IF(ISNUMBER(FIND(montadora[SKU Parcial], J2286)),
                   NÚCARACT(montadora[SKU Parcial])
                )
            ),
            NÚCARACT(montadora[SKU Parcial]),
            0
        )
    ),
    ""
)</f>
        <v/>
      </c>
    </row>
    <row r="3879" spans="1:30" customFormat="1" x14ac:dyDescent="0.25">
      <c r="A3879" s="1" t="s">
        <v>4279</v>
      </c>
      <c r="B3879" s="1" t="s">
        <v>4280</v>
      </c>
      <c r="C3879" s="1" t="s">
        <v>4281</v>
      </c>
      <c r="D3879" s="1" t="s">
        <v>38</v>
      </c>
      <c r="E3879" s="1" t="s">
        <v>1427</v>
      </c>
      <c r="F3879" s="1" t="s">
        <v>1428</v>
      </c>
      <c r="G3879" s="6" t="s">
        <v>11227</v>
      </c>
      <c r="H3879" s="2" t="s">
        <v>47</v>
      </c>
      <c r="I3879" s="1" t="s">
        <v>36</v>
      </c>
      <c r="J3879" s="1" t="s">
        <v>267</v>
      </c>
      <c r="K3879" s="4">
        <v>45834</v>
      </c>
      <c r="L3879" s="16" t="s">
        <v>11229</v>
      </c>
      <c r="M3879" s="26">
        <v>389.8</v>
      </c>
      <c r="N3879" s="2">
        <v>1</v>
      </c>
      <c r="O3879" s="26">
        <v>389.8</v>
      </c>
      <c r="P3879" s="26">
        <v>145</v>
      </c>
      <c r="Q3879" s="26">
        <v>32.04</v>
      </c>
      <c r="R3879" s="26">
        <v>66.27</v>
      </c>
      <c r="S3879" s="26">
        <v>0</v>
      </c>
      <c r="T3879" s="26">
        <v>26.95</v>
      </c>
      <c r="U3879" s="26">
        <v>119.54</v>
      </c>
      <c r="V3879" s="10">
        <v>0.30669999999999997</v>
      </c>
      <c r="W3879" s="1" t="s">
        <v>34</v>
      </c>
      <c r="X3879" s="3"/>
      <c r="Y3879" s="3"/>
      <c r="Z3879" s="5" t="s">
        <v>7980</v>
      </c>
      <c r="AA3879" s="5" t="str">
        <f>VLOOKUP(J3879, sku!B:C, 2, FALSE)</f>
        <v>Travessa Fiat - Way - - - Uno Way - 2011 A 2021 - Preto</v>
      </c>
      <c r="AB3879" s="3" t="str">
        <f>VLOOKUP(J3879, sku!B:BM, 64, FALSE)</f>
        <v>Fabricação</v>
      </c>
      <c r="AC3879" s="3" t="str">
        <f>LEFT(pedidos[[#This Row],[SKU]],3)</f>
        <v>XFI</v>
      </c>
      <c r="AD3879" s="36" t="str" cm="1">
        <f t="array" aca="1" ref="AD3879" ca="1">IFERROR(
    INDEX(
        montadora[Montadora],
        MATCH(
            MAX(
                IF(ISNUMBER(FIND(montadora[SKU Parcial], J2287)),
                   NÚCARACT(montadora[SKU Parcial])
                )
            ),
            NÚCARACT(montadora[SKU Parcial]),
            0
        )
    ),
    ""
)</f>
        <v/>
      </c>
    </row>
    <row r="3880" spans="1:30" customFormat="1" x14ac:dyDescent="0.25">
      <c r="A3880" s="1" t="s">
        <v>4282</v>
      </c>
      <c r="B3880" s="1" t="s">
        <v>36</v>
      </c>
      <c r="C3880" s="1" t="s">
        <v>4283</v>
      </c>
      <c r="D3880" s="1" t="s">
        <v>138</v>
      </c>
      <c r="E3880" s="1" t="s">
        <v>1427</v>
      </c>
      <c r="F3880" s="1" t="s">
        <v>1428</v>
      </c>
      <c r="G3880" s="6" t="s">
        <v>11227</v>
      </c>
      <c r="H3880" s="2" t="s">
        <v>47</v>
      </c>
      <c r="I3880" s="1" t="s">
        <v>36</v>
      </c>
      <c r="J3880" s="1" t="s">
        <v>267</v>
      </c>
      <c r="K3880" s="4">
        <v>45835</v>
      </c>
      <c r="L3880" s="16" t="s">
        <v>11229</v>
      </c>
      <c r="M3880" s="26">
        <v>389.8</v>
      </c>
      <c r="N3880" s="2">
        <v>1</v>
      </c>
      <c r="O3880" s="26">
        <v>389.8</v>
      </c>
      <c r="P3880" s="26">
        <v>145</v>
      </c>
      <c r="Q3880" s="26">
        <v>32.04</v>
      </c>
      <c r="R3880" s="26">
        <v>66.27</v>
      </c>
      <c r="S3880" s="26">
        <v>0</v>
      </c>
      <c r="T3880" s="26">
        <v>26.95</v>
      </c>
      <c r="U3880" s="26">
        <v>119.54</v>
      </c>
      <c r="V3880" s="10">
        <v>0.30669999999999997</v>
      </c>
      <c r="W3880" s="1" t="s">
        <v>34</v>
      </c>
      <c r="X3880" s="3"/>
      <c r="Y3880" s="3"/>
      <c r="Z3880" s="5" t="s">
        <v>7980</v>
      </c>
      <c r="AA3880" s="5" t="str">
        <f>VLOOKUP(J3880, sku!B:C, 2, FALSE)</f>
        <v>Travessa Fiat - Way - - - Uno Way - 2011 A 2021 - Preto</v>
      </c>
      <c r="AB3880" s="3" t="str">
        <f>VLOOKUP(J3880, sku!B:BM, 64, FALSE)</f>
        <v>Fabricação</v>
      </c>
      <c r="AC3880" s="3" t="str">
        <f>LEFT(pedidos[[#This Row],[SKU]],3)</f>
        <v>XFI</v>
      </c>
      <c r="AD3880" s="36" t="str" cm="1">
        <f t="array" aca="1" ref="AD3880" ca="1">IFERROR(
    INDEX(
        montadora[Montadora],
        MATCH(
            MAX(
                IF(ISNUMBER(FIND(montadora[SKU Parcial], J2288)),
                   NÚCARACT(montadora[SKU Parcial])
                )
            ),
            NÚCARACT(montadora[SKU Parcial]),
            0
        )
    ),
    ""
)</f>
        <v/>
      </c>
    </row>
    <row r="3881" spans="1:30" customFormat="1" x14ac:dyDescent="0.25">
      <c r="A3881" s="1" t="s">
        <v>4284</v>
      </c>
      <c r="B3881" s="1" t="s">
        <v>4285</v>
      </c>
      <c r="C3881" s="1" t="s">
        <v>4286</v>
      </c>
      <c r="D3881" s="1" t="s">
        <v>45</v>
      </c>
      <c r="E3881" s="1" t="s">
        <v>1427</v>
      </c>
      <c r="F3881" s="1" t="s">
        <v>1428</v>
      </c>
      <c r="G3881" s="6" t="s">
        <v>11227</v>
      </c>
      <c r="H3881" s="2" t="s">
        <v>47</v>
      </c>
      <c r="I3881" s="1" t="s">
        <v>36</v>
      </c>
      <c r="J3881" s="1" t="s">
        <v>267</v>
      </c>
      <c r="K3881" s="4">
        <v>45838</v>
      </c>
      <c r="L3881" s="16" t="s">
        <v>11229</v>
      </c>
      <c r="M3881" s="26">
        <v>389.8</v>
      </c>
      <c r="N3881" s="2">
        <v>1</v>
      </c>
      <c r="O3881" s="26">
        <v>389.8</v>
      </c>
      <c r="P3881" s="26">
        <v>145</v>
      </c>
      <c r="Q3881" s="26">
        <v>32.04</v>
      </c>
      <c r="R3881" s="26">
        <v>66.27</v>
      </c>
      <c r="S3881" s="26">
        <v>0</v>
      </c>
      <c r="T3881" s="26">
        <v>26.95</v>
      </c>
      <c r="U3881" s="26">
        <v>119.54</v>
      </c>
      <c r="V3881" s="10">
        <v>0.30669999999999997</v>
      </c>
      <c r="W3881" s="1" t="s">
        <v>89</v>
      </c>
      <c r="X3881" s="3"/>
      <c r="Y3881" s="3"/>
      <c r="Z3881" s="5" t="s">
        <v>7980</v>
      </c>
      <c r="AA3881" s="5" t="str">
        <f>VLOOKUP(J3881, sku!B:C, 2, FALSE)</f>
        <v>Travessa Fiat - Way - - - Uno Way - 2011 A 2021 - Preto</v>
      </c>
      <c r="AB3881" s="3" t="str">
        <f>VLOOKUP(J3881, sku!B:BM, 64, FALSE)</f>
        <v>Fabricação</v>
      </c>
      <c r="AC3881" s="3" t="str">
        <f>LEFT(pedidos[[#This Row],[SKU]],3)</f>
        <v>XFI</v>
      </c>
      <c r="AD3881" s="36" t="str" cm="1">
        <f t="array" aca="1" ref="AD3881" ca="1">IFERROR(
    INDEX(
        montadora[Montadora],
        MATCH(
            MAX(
                IF(ISNUMBER( FIND(montadora[SKU Parcial],#REF!)),
                   NÚCARACT(montadora[SKU Parcial])
                )
            ),
            NÚCARACT(montadora[SKU Parcial]),
            0
        )
    ),
    ""
)</f>
        <v/>
      </c>
    </row>
    <row r="3882" spans="1:30" customFormat="1" x14ac:dyDescent="0.25">
      <c r="A3882" s="1" t="s">
        <v>4287</v>
      </c>
      <c r="B3882" s="1" t="s">
        <v>36</v>
      </c>
      <c r="C3882" s="1" t="s">
        <v>4288</v>
      </c>
      <c r="D3882" s="1" t="s">
        <v>97</v>
      </c>
      <c r="E3882" s="1" t="s">
        <v>1599</v>
      </c>
      <c r="F3882" s="1" t="s">
        <v>1428</v>
      </c>
      <c r="G3882" s="6" t="s">
        <v>11227</v>
      </c>
      <c r="H3882" s="2" t="s">
        <v>47</v>
      </c>
      <c r="I3882" s="1" t="s">
        <v>36</v>
      </c>
      <c r="J3882" s="1" t="s">
        <v>298</v>
      </c>
      <c r="K3882" s="4">
        <v>45811</v>
      </c>
      <c r="L3882" s="16" t="s">
        <v>11229</v>
      </c>
      <c r="M3882" s="26">
        <v>388.8</v>
      </c>
      <c r="N3882" s="2">
        <v>1</v>
      </c>
      <c r="O3882" s="26">
        <v>409.79</v>
      </c>
      <c r="P3882" s="26">
        <v>145</v>
      </c>
      <c r="Q3882" s="26">
        <v>31.96</v>
      </c>
      <c r="R3882" s="26">
        <v>66.099999999999994</v>
      </c>
      <c r="S3882" s="26">
        <v>20.99</v>
      </c>
      <c r="T3882" s="26">
        <v>26.95</v>
      </c>
      <c r="U3882" s="26">
        <v>118.79</v>
      </c>
      <c r="V3882" s="10">
        <v>0.30549999999999999</v>
      </c>
      <c r="W3882" s="1" t="s">
        <v>34</v>
      </c>
      <c r="X3882" s="3"/>
      <c r="Y3882" s="3"/>
      <c r="Z3882" s="5" t="s">
        <v>7980</v>
      </c>
      <c r="AA3882" s="5" t="str">
        <f>VLOOKUP(J3882, sku!B:C, 2, FALSE)</f>
        <v>Travessa Fiat - Way - - - Uno Way - 2011 A 2021 - Grafite</v>
      </c>
      <c r="AB3882" s="3" t="str">
        <f>VLOOKUP(J3882, sku!B:BM, 64, FALSE)</f>
        <v>Fabricação</v>
      </c>
      <c r="AC3882" s="3" t="str">
        <f>LEFT(pedidos[[#This Row],[SKU]],3)</f>
        <v>XFI</v>
      </c>
      <c r="AD3882" s="36" t="str" cm="1">
        <f t="array" aca="1" ref="AD3882" ca="1">IFERROR(
    INDEX(
        montadora[Montadora],
        MATCH(
            MAX(
                IF(ISNUMBER( FIND(montadora[SKU Parcial],#REF!)),
                   NÚCARACT(montadora[SKU Parcial])
                )
            ),
            NÚCARACT(montadora[SKU Parcial]),
            0
        )
    ),
    ""
)</f>
        <v/>
      </c>
    </row>
    <row r="3883" spans="1:30" customFormat="1" x14ac:dyDescent="0.25">
      <c r="A3883" s="1" t="s">
        <v>4289</v>
      </c>
      <c r="B3883" s="1" t="s">
        <v>36</v>
      </c>
      <c r="C3883" s="1" t="s">
        <v>1543</v>
      </c>
      <c r="D3883" s="1" t="s">
        <v>188</v>
      </c>
      <c r="E3883" s="1" t="s">
        <v>293</v>
      </c>
      <c r="F3883" s="1" t="s">
        <v>294</v>
      </c>
      <c r="G3883" s="6" t="s">
        <v>11227</v>
      </c>
      <c r="H3883" s="2" t="s">
        <v>47</v>
      </c>
      <c r="I3883" s="1" t="s">
        <v>36</v>
      </c>
      <c r="J3883" s="1" t="s">
        <v>267</v>
      </c>
      <c r="K3883" s="4">
        <v>45816</v>
      </c>
      <c r="L3883" s="16" t="s">
        <v>11229</v>
      </c>
      <c r="M3883" s="26">
        <v>388.8</v>
      </c>
      <c r="N3883" s="2">
        <v>1</v>
      </c>
      <c r="O3883" s="26">
        <v>388.8</v>
      </c>
      <c r="P3883" s="26">
        <v>145</v>
      </c>
      <c r="Q3883" s="26">
        <v>31.96</v>
      </c>
      <c r="R3883" s="26">
        <v>66.099999999999994</v>
      </c>
      <c r="S3883" s="26">
        <v>0</v>
      </c>
      <c r="T3883" s="26">
        <v>26.95</v>
      </c>
      <c r="U3883" s="26">
        <v>118.79</v>
      </c>
      <c r="V3883" s="10">
        <v>0.30549999999999999</v>
      </c>
      <c r="W3883" s="1" t="s">
        <v>34</v>
      </c>
      <c r="X3883" s="3"/>
      <c r="Y3883" s="3"/>
      <c r="Z3883" s="5" t="s">
        <v>7980</v>
      </c>
      <c r="AA3883" s="5" t="str">
        <f>VLOOKUP(J3883, sku!B:C, 2, FALSE)</f>
        <v>Travessa Fiat - Way - - - Uno Way - 2011 A 2021 - Preto</v>
      </c>
      <c r="AB3883" s="3" t="str">
        <f>VLOOKUP(J3883, sku!B:BM, 64, FALSE)</f>
        <v>Fabricação</v>
      </c>
      <c r="AC3883" s="3" t="str">
        <f>LEFT(pedidos[[#This Row],[SKU]],3)</f>
        <v>XFI</v>
      </c>
      <c r="AD3883" s="36" t="str" cm="1">
        <f t="array" aca="1" ref="AD3883" ca="1">IFERROR(
    INDEX(
        montadora[Montadora],
        MATCH(
            MAX(
                IF(ISNUMBER( FIND(montadora[SKU Parcial],#REF!)),
                   NÚCARACT(montadora[SKU Parcial])
                )
            ),
            NÚCARACT(montadora[SKU Parcial]),
            0
        )
    ),
    ""
)</f>
        <v/>
      </c>
    </row>
    <row r="3884" spans="1:30" customFormat="1" x14ac:dyDescent="0.25">
      <c r="A3884" s="1" t="s">
        <v>4290</v>
      </c>
      <c r="B3884" s="1" t="s">
        <v>4291</v>
      </c>
      <c r="C3884" s="1" t="s">
        <v>2739</v>
      </c>
      <c r="D3884" s="1" t="s">
        <v>138</v>
      </c>
      <c r="E3884" s="1" t="s">
        <v>293</v>
      </c>
      <c r="F3884" s="1" t="s">
        <v>294</v>
      </c>
      <c r="G3884" s="6" t="s">
        <v>11227</v>
      </c>
      <c r="H3884" s="2" t="s">
        <v>47</v>
      </c>
      <c r="I3884" s="1" t="s">
        <v>36</v>
      </c>
      <c r="J3884" s="1" t="s">
        <v>267</v>
      </c>
      <c r="K3884" s="4">
        <v>45819</v>
      </c>
      <c r="L3884" s="16" t="s">
        <v>11229</v>
      </c>
      <c r="M3884" s="26">
        <v>388.8</v>
      </c>
      <c r="N3884" s="2">
        <v>1</v>
      </c>
      <c r="O3884" s="26">
        <v>388.8</v>
      </c>
      <c r="P3884" s="26">
        <v>145</v>
      </c>
      <c r="Q3884" s="26">
        <v>31.96</v>
      </c>
      <c r="R3884" s="26">
        <v>66.099999999999994</v>
      </c>
      <c r="S3884" s="26">
        <v>0</v>
      </c>
      <c r="T3884" s="26">
        <v>26.95</v>
      </c>
      <c r="U3884" s="26">
        <v>118.79</v>
      </c>
      <c r="V3884" s="10">
        <v>0.30549999999999999</v>
      </c>
      <c r="W3884" s="1" t="s">
        <v>34</v>
      </c>
      <c r="X3884" s="3"/>
      <c r="Y3884" s="3"/>
      <c r="Z3884" s="5" t="s">
        <v>7980</v>
      </c>
      <c r="AA3884" s="5" t="str">
        <f>VLOOKUP(J3884, sku!B:C, 2, FALSE)</f>
        <v>Travessa Fiat - Way - - - Uno Way - 2011 A 2021 - Preto</v>
      </c>
      <c r="AB3884" s="3" t="str">
        <f>VLOOKUP(J3884, sku!B:BM, 64, FALSE)</f>
        <v>Fabricação</v>
      </c>
      <c r="AC3884" s="3" t="str">
        <f>LEFT(pedidos[[#This Row],[SKU]],3)</f>
        <v>XFI</v>
      </c>
      <c r="AD3884" s="36" t="str" cm="1">
        <f t="array" aca="1" ref="AD3884" ca="1">IFERROR(
    INDEX(
        montadora[Montadora],
        MATCH(
            MAX(
                IF(ISNUMBER( FIND(montadora[SKU Parcial],#REF!)),
                   NÚCARACT(montadora[SKU Parcial])
                )
            ),
            NÚCARACT(montadora[SKU Parcial]),
            0
        )
    ),
    ""
)</f>
        <v/>
      </c>
    </row>
    <row r="3885" spans="1:30" customFormat="1" x14ac:dyDescent="0.25">
      <c r="A3885" s="1" t="s">
        <v>4292</v>
      </c>
      <c r="B3885" s="1" t="s">
        <v>36</v>
      </c>
      <c r="C3885" s="1" t="s">
        <v>4293</v>
      </c>
      <c r="D3885" s="1" t="s">
        <v>643</v>
      </c>
      <c r="E3885" s="1" t="s">
        <v>1478</v>
      </c>
      <c r="F3885" s="1" t="s">
        <v>266</v>
      </c>
      <c r="G3885" s="6" t="s">
        <v>11227</v>
      </c>
      <c r="H3885" s="2" t="s">
        <v>47</v>
      </c>
      <c r="I3885" s="1" t="s">
        <v>36</v>
      </c>
      <c r="J3885" s="1" t="s">
        <v>267</v>
      </c>
      <c r="K3885" s="4">
        <v>45821</v>
      </c>
      <c r="L3885" s="16" t="s">
        <v>11229</v>
      </c>
      <c r="M3885" s="26">
        <v>388.8</v>
      </c>
      <c r="N3885" s="2">
        <v>1</v>
      </c>
      <c r="O3885" s="26">
        <v>388.8</v>
      </c>
      <c r="P3885" s="26">
        <v>145</v>
      </c>
      <c r="Q3885" s="26">
        <v>31.96</v>
      </c>
      <c r="R3885" s="26">
        <v>66.099999999999994</v>
      </c>
      <c r="S3885" s="26">
        <v>0</v>
      </c>
      <c r="T3885" s="26">
        <v>26.95</v>
      </c>
      <c r="U3885" s="26">
        <v>118.79</v>
      </c>
      <c r="V3885" s="10">
        <v>0.30549999999999999</v>
      </c>
      <c r="W3885" s="1" t="s">
        <v>34</v>
      </c>
      <c r="X3885" s="3"/>
      <c r="Y3885" s="3"/>
      <c r="Z3885" s="5" t="s">
        <v>7980</v>
      </c>
      <c r="AA3885" s="5" t="str">
        <f>VLOOKUP(J3885, sku!B:C, 2, FALSE)</f>
        <v>Travessa Fiat - Way - - - Uno Way - 2011 A 2021 - Preto</v>
      </c>
      <c r="AB3885" s="3" t="str">
        <f>VLOOKUP(J3885, sku!B:BM, 64, FALSE)</f>
        <v>Fabricação</v>
      </c>
      <c r="AC3885" s="3" t="str">
        <f>LEFT(pedidos[[#This Row],[SKU]],3)</f>
        <v>XFI</v>
      </c>
      <c r="AD3885" s="36" t="str" cm="1">
        <f t="array" aca="1" ref="AD3885" ca="1">IFERROR(
    INDEX(
        montadora[Montadora],
        MATCH(
            MAX(
                IF(ISNUMBER( FIND(montadora[SKU Parcial],#REF!)),
                   NÚCARACT(montadora[SKU Parcial])
                )
            ),
            NÚCARACT(montadora[SKU Parcial]),
            0
        )
    ),
    ""
)</f>
        <v/>
      </c>
    </row>
    <row r="3886" spans="1:30" customFormat="1" x14ac:dyDescent="0.25">
      <c r="A3886" s="1" t="s">
        <v>4294</v>
      </c>
      <c r="B3886" s="1" t="s">
        <v>4295</v>
      </c>
      <c r="C3886" s="1" t="s">
        <v>4296</v>
      </c>
      <c r="D3886" s="1" t="s">
        <v>685</v>
      </c>
      <c r="E3886" s="1" t="s">
        <v>293</v>
      </c>
      <c r="F3886" s="1" t="s">
        <v>294</v>
      </c>
      <c r="G3886" s="6" t="s">
        <v>11227</v>
      </c>
      <c r="H3886" s="2" t="s">
        <v>47</v>
      </c>
      <c r="I3886" s="1" t="s">
        <v>36</v>
      </c>
      <c r="J3886" s="1" t="s">
        <v>267</v>
      </c>
      <c r="K3886" s="4">
        <v>45826</v>
      </c>
      <c r="L3886" s="16" t="s">
        <v>11229</v>
      </c>
      <c r="M3886" s="26">
        <v>388.8</v>
      </c>
      <c r="N3886" s="2">
        <v>1</v>
      </c>
      <c r="O3886" s="26">
        <v>388.8</v>
      </c>
      <c r="P3886" s="26">
        <v>145</v>
      </c>
      <c r="Q3886" s="26">
        <v>31.96</v>
      </c>
      <c r="R3886" s="26">
        <v>66.099999999999994</v>
      </c>
      <c r="S3886" s="26">
        <v>0</v>
      </c>
      <c r="T3886" s="26">
        <v>26.95</v>
      </c>
      <c r="U3886" s="26">
        <v>118.79</v>
      </c>
      <c r="V3886" s="10">
        <v>0.30549999999999999</v>
      </c>
      <c r="W3886" s="1" t="s">
        <v>34</v>
      </c>
      <c r="X3886" s="3"/>
      <c r="Y3886" s="3"/>
      <c r="Z3886" s="5" t="s">
        <v>7980</v>
      </c>
      <c r="AA3886" s="5" t="str">
        <f>VLOOKUP(J3886, sku!B:C, 2, FALSE)</f>
        <v>Travessa Fiat - Way - - - Uno Way - 2011 A 2021 - Preto</v>
      </c>
      <c r="AB3886" s="3" t="str">
        <f>VLOOKUP(J3886, sku!B:BM, 64, FALSE)</f>
        <v>Fabricação</v>
      </c>
      <c r="AC3886" s="3" t="str">
        <f>LEFT(pedidos[[#This Row],[SKU]],3)</f>
        <v>XFI</v>
      </c>
      <c r="AD3886" s="36" t="str" cm="1">
        <f t="array" aca="1" ref="AD3886" ca="1">IFERROR(
    INDEX(
        montadora[Montadora],
        MATCH(
            MAX(
                IF(ISNUMBER( FIND(montadora[SKU Parcial],#REF!)),
                   NÚCARACT(montadora[SKU Parcial])
                )
            ),
            NÚCARACT(montadora[SKU Parcial]),
            0
        )
    ),
    ""
)</f>
        <v/>
      </c>
    </row>
    <row r="3887" spans="1:30" customFormat="1" x14ac:dyDescent="0.25">
      <c r="A3887" s="1" t="s">
        <v>4297</v>
      </c>
      <c r="B3887" s="1" t="s">
        <v>36</v>
      </c>
      <c r="C3887" s="1" t="s">
        <v>646</v>
      </c>
      <c r="D3887" s="1" t="s">
        <v>420</v>
      </c>
      <c r="E3887" s="1" t="s">
        <v>293</v>
      </c>
      <c r="F3887" s="1" t="s">
        <v>294</v>
      </c>
      <c r="G3887" s="6" t="s">
        <v>11227</v>
      </c>
      <c r="H3887" s="2" t="s">
        <v>47</v>
      </c>
      <c r="I3887" s="1" t="s">
        <v>36</v>
      </c>
      <c r="J3887" s="1" t="s">
        <v>267</v>
      </c>
      <c r="K3887" s="4">
        <v>45827</v>
      </c>
      <c r="L3887" s="16" t="s">
        <v>11229</v>
      </c>
      <c r="M3887" s="26">
        <v>388.8</v>
      </c>
      <c r="N3887" s="2">
        <v>1</v>
      </c>
      <c r="O3887" s="26">
        <v>388.8</v>
      </c>
      <c r="P3887" s="26">
        <v>145</v>
      </c>
      <c r="Q3887" s="26">
        <v>31.96</v>
      </c>
      <c r="R3887" s="26">
        <v>66.099999999999994</v>
      </c>
      <c r="S3887" s="26">
        <v>0</v>
      </c>
      <c r="T3887" s="26">
        <v>26.95</v>
      </c>
      <c r="U3887" s="26">
        <v>118.79</v>
      </c>
      <c r="V3887" s="10">
        <v>0.30549999999999999</v>
      </c>
      <c r="W3887" s="1" t="s">
        <v>34</v>
      </c>
      <c r="X3887" s="3"/>
      <c r="Y3887" s="3"/>
      <c r="Z3887" s="5" t="s">
        <v>7980</v>
      </c>
      <c r="AA3887" s="5" t="str">
        <f>VLOOKUP(J3887, sku!B:C, 2, FALSE)</f>
        <v>Travessa Fiat - Way - - - Uno Way - 2011 A 2021 - Preto</v>
      </c>
      <c r="AB3887" s="3" t="str">
        <f>VLOOKUP(J3887, sku!B:BM, 64, FALSE)</f>
        <v>Fabricação</v>
      </c>
      <c r="AC3887" s="3" t="str">
        <f>LEFT(pedidos[[#This Row],[SKU]],3)</f>
        <v>XFI</v>
      </c>
      <c r="AD3887" s="36" t="str" cm="1">
        <f t="array" aca="1" ref="AD3887" ca="1">IFERROR(
    INDEX(
        montadora[Montadora],
        MATCH(
            MAX(
                IF(ISNUMBER( FIND(montadora[SKU Parcial],#REF!)),
                   NÚCARACT(montadora[SKU Parcial])
                )
            ),
            NÚCARACT(montadora[SKU Parcial]),
            0
        )
    ),
    ""
)</f>
        <v/>
      </c>
    </row>
    <row r="3888" spans="1:30" customFormat="1" x14ac:dyDescent="0.25">
      <c r="A3888" s="1" t="s">
        <v>4298</v>
      </c>
      <c r="B3888" s="1" t="s">
        <v>36</v>
      </c>
      <c r="C3888" s="1" t="s">
        <v>4299</v>
      </c>
      <c r="D3888" s="1" t="s">
        <v>97</v>
      </c>
      <c r="E3888" s="1" t="s">
        <v>293</v>
      </c>
      <c r="F3888" s="1" t="s">
        <v>294</v>
      </c>
      <c r="G3888" s="6" t="s">
        <v>11227</v>
      </c>
      <c r="H3888" s="2" t="s">
        <v>47</v>
      </c>
      <c r="I3888" s="1" t="s">
        <v>36</v>
      </c>
      <c r="J3888" s="1" t="s">
        <v>267</v>
      </c>
      <c r="K3888" s="4">
        <v>45830</v>
      </c>
      <c r="L3888" s="16" t="s">
        <v>11229</v>
      </c>
      <c r="M3888" s="26">
        <v>388.8</v>
      </c>
      <c r="N3888" s="2">
        <v>1</v>
      </c>
      <c r="O3888" s="26">
        <v>410.79</v>
      </c>
      <c r="P3888" s="26">
        <v>145</v>
      </c>
      <c r="Q3888" s="26">
        <v>31.96</v>
      </c>
      <c r="R3888" s="26">
        <v>66.099999999999994</v>
      </c>
      <c r="S3888" s="26">
        <v>21.99</v>
      </c>
      <c r="T3888" s="26">
        <v>26.95</v>
      </c>
      <c r="U3888" s="26">
        <v>118.79</v>
      </c>
      <c r="V3888" s="10">
        <v>0.30549999999999999</v>
      </c>
      <c r="W3888" s="1" t="s">
        <v>34</v>
      </c>
      <c r="X3888" s="3"/>
      <c r="Y3888" s="3"/>
      <c r="Z3888" s="5" t="s">
        <v>7980</v>
      </c>
      <c r="AA3888" s="5" t="str">
        <f>VLOOKUP(J3888, sku!B:C, 2, FALSE)</f>
        <v>Travessa Fiat - Way - - - Uno Way - 2011 A 2021 - Preto</v>
      </c>
      <c r="AB3888" s="3" t="str">
        <f>VLOOKUP(J3888, sku!B:BM, 64, FALSE)</f>
        <v>Fabricação</v>
      </c>
      <c r="AC3888" s="3" t="str">
        <f>LEFT(pedidos[[#This Row],[SKU]],3)</f>
        <v>XFI</v>
      </c>
      <c r="AD3888" s="36" t="str" cm="1">
        <f t="array" aca="1" ref="AD3888" ca="1">IFERROR(
    INDEX(
        montadora[Montadora],
        MATCH(
            MAX(
                IF(ISNUMBER( FIND(montadora[SKU Parcial],#REF!)),
                   NÚCARACT(montadora[SKU Parcial])
                )
            ),
            NÚCARACT(montadora[SKU Parcial]),
            0
        )
    ),
    ""
)</f>
        <v/>
      </c>
    </row>
    <row r="3889" spans="1:30" customFormat="1" x14ac:dyDescent="0.25">
      <c r="A3889" s="1" t="s">
        <v>4300</v>
      </c>
      <c r="B3889" s="1" t="s">
        <v>4301</v>
      </c>
      <c r="C3889" s="1" t="s">
        <v>2497</v>
      </c>
      <c r="D3889" s="1" t="s">
        <v>138</v>
      </c>
      <c r="E3889" s="1" t="s">
        <v>293</v>
      </c>
      <c r="F3889" s="1" t="s">
        <v>294</v>
      </c>
      <c r="G3889" s="6" t="s">
        <v>11227</v>
      </c>
      <c r="H3889" s="2" t="s">
        <v>47</v>
      </c>
      <c r="I3889" s="1" t="s">
        <v>36</v>
      </c>
      <c r="J3889" s="1" t="s">
        <v>267</v>
      </c>
      <c r="K3889" s="4">
        <v>45831</v>
      </c>
      <c r="L3889" s="16" t="s">
        <v>11229</v>
      </c>
      <c r="M3889" s="26">
        <v>388.8</v>
      </c>
      <c r="N3889" s="2">
        <v>1</v>
      </c>
      <c r="O3889" s="26">
        <v>388.8</v>
      </c>
      <c r="P3889" s="26">
        <v>145</v>
      </c>
      <c r="Q3889" s="26">
        <v>31.96</v>
      </c>
      <c r="R3889" s="26">
        <v>66.099999999999994</v>
      </c>
      <c r="S3889" s="26">
        <v>0</v>
      </c>
      <c r="T3889" s="26">
        <v>26.95</v>
      </c>
      <c r="U3889" s="26">
        <v>118.79</v>
      </c>
      <c r="V3889" s="10">
        <v>0.30549999999999999</v>
      </c>
      <c r="W3889" s="1" t="s">
        <v>34</v>
      </c>
      <c r="X3889" s="3"/>
      <c r="Y3889" s="3"/>
      <c r="Z3889" s="5" t="s">
        <v>7980</v>
      </c>
      <c r="AA3889" s="5" t="str">
        <f>VLOOKUP(J3889, sku!B:C, 2, FALSE)</f>
        <v>Travessa Fiat - Way - - - Uno Way - 2011 A 2021 - Preto</v>
      </c>
      <c r="AB3889" s="3" t="str">
        <f>VLOOKUP(J3889, sku!B:BM, 64, FALSE)</f>
        <v>Fabricação</v>
      </c>
      <c r="AC3889" s="3" t="str">
        <f>LEFT(pedidos[[#This Row],[SKU]],3)</f>
        <v>XFI</v>
      </c>
      <c r="AD3889" s="36" t="str" cm="1">
        <f t="array" aca="1" ref="AD3889" ca="1">IFERROR(
    INDEX(
        montadora[Montadora],
        MATCH(
            MAX(
                IF(ISNUMBER( FIND(montadora[SKU Parcial],#REF!)),
                   NÚCARACT(montadora[SKU Parcial])
                )
            ),
            NÚCARACT(montadora[SKU Parcial]),
            0
        )
    ),
    ""
)</f>
        <v/>
      </c>
    </row>
    <row r="3890" spans="1:30" customFormat="1" x14ac:dyDescent="0.25">
      <c r="A3890" s="1" t="s">
        <v>4302</v>
      </c>
      <c r="B3890" s="1" t="s">
        <v>4303</v>
      </c>
      <c r="C3890" s="1" t="s">
        <v>278</v>
      </c>
      <c r="D3890" s="1" t="s">
        <v>617</v>
      </c>
      <c r="E3890" s="1" t="s">
        <v>293</v>
      </c>
      <c r="F3890" s="1" t="s">
        <v>294</v>
      </c>
      <c r="G3890" s="6" t="s">
        <v>11227</v>
      </c>
      <c r="H3890" s="2" t="s">
        <v>47</v>
      </c>
      <c r="I3890" s="1" t="s">
        <v>36</v>
      </c>
      <c r="J3890" s="1" t="s">
        <v>267</v>
      </c>
      <c r="K3890" s="4">
        <v>45831</v>
      </c>
      <c r="L3890" s="16" t="s">
        <v>11229</v>
      </c>
      <c r="M3890" s="26">
        <v>388.8</v>
      </c>
      <c r="N3890" s="2">
        <v>1</v>
      </c>
      <c r="O3890" s="26">
        <v>388.8</v>
      </c>
      <c r="P3890" s="26">
        <v>145</v>
      </c>
      <c r="Q3890" s="26">
        <v>31.96</v>
      </c>
      <c r="R3890" s="26">
        <v>66.099999999999994</v>
      </c>
      <c r="S3890" s="26">
        <v>0</v>
      </c>
      <c r="T3890" s="26">
        <v>26.95</v>
      </c>
      <c r="U3890" s="26">
        <v>118.79</v>
      </c>
      <c r="V3890" s="10">
        <v>0.30549999999999999</v>
      </c>
      <c r="W3890" s="1" t="s">
        <v>34</v>
      </c>
      <c r="X3890" s="3"/>
      <c r="Y3890" s="3"/>
      <c r="Z3890" s="5" t="s">
        <v>7980</v>
      </c>
      <c r="AA3890" s="5" t="str">
        <f>VLOOKUP(J3890, sku!B:C, 2, FALSE)</f>
        <v>Travessa Fiat - Way - - - Uno Way - 2011 A 2021 - Preto</v>
      </c>
      <c r="AB3890" s="3" t="str">
        <f>VLOOKUP(J3890, sku!B:BM, 64, FALSE)</f>
        <v>Fabricação</v>
      </c>
      <c r="AC3890" s="3" t="str">
        <f>LEFT(pedidos[[#This Row],[SKU]],3)</f>
        <v>XFI</v>
      </c>
      <c r="AD3890" s="36" t="str" cm="1">
        <f t="array" aca="1" ref="AD3890" ca="1">IFERROR(
    INDEX(
        montadora[Montadora],
        MATCH(
            MAX(
                IF(ISNUMBER( FIND(montadora[SKU Parcial],#REF!)),
                   NÚCARACT(montadora[SKU Parcial])
                )
            ),
            NÚCARACT(montadora[SKU Parcial]),
            0
        )
    ),
    ""
)</f>
        <v/>
      </c>
    </row>
    <row r="3891" spans="1:30" customFormat="1" x14ac:dyDescent="0.25">
      <c r="A3891" s="1" t="s">
        <v>4304</v>
      </c>
      <c r="B3891" s="1" t="s">
        <v>4305</v>
      </c>
      <c r="C3891" s="1" t="s">
        <v>4306</v>
      </c>
      <c r="D3891" s="1" t="s">
        <v>38</v>
      </c>
      <c r="E3891" s="1" t="s">
        <v>1599</v>
      </c>
      <c r="F3891" s="1" t="s">
        <v>1428</v>
      </c>
      <c r="G3891" s="6" t="s">
        <v>11227</v>
      </c>
      <c r="H3891" s="2" t="s">
        <v>47</v>
      </c>
      <c r="I3891" s="1" t="s">
        <v>36</v>
      </c>
      <c r="J3891" s="1" t="s">
        <v>267</v>
      </c>
      <c r="K3891" s="4">
        <v>45831</v>
      </c>
      <c r="L3891" s="16" t="s">
        <v>11229</v>
      </c>
      <c r="M3891" s="26">
        <v>388.8</v>
      </c>
      <c r="N3891" s="2">
        <v>1</v>
      </c>
      <c r="O3891" s="26">
        <v>388.8</v>
      </c>
      <c r="P3891" s="26">
        <v>145</v>
      </c>
      <c r="Q3891" s="26">
        <v>31.96</v>
      </c>
      <c r="R3891" s="26">
        <v>66.099999999999994</v>
      </c>
      <c r="S3891" s="26">
        <v>0</v>
      </c>
      <c r="T3891" s="26">
        <v>26.95</v>
      </c>
      <c r="U3891" s="26">
        <v>118.79</v>
      </c>
      <c r="V3891" s="10">
        <v>0.30549999999999999</v>
      </c>
      <c r="W3891" s="1" t="s">
        <v>34</v>
      </c>
      <c r="X3891" s="3"/>
      <c r="Y3891" s="3"/>
      <c r="Z3891" s="5" t="s">
        <v>7980</v>
      </c>
      <c r="AA3891" s="5" t="str">
        <f>VLOOKUP(J3891, sku!B:C, 2, FALSE)</f>
        <v>Travessa Fiat - Way - - - Uno Way - 2011 A 2021 - Preto</v>
      </c>
      <c r="AB3891" s="3" t="str">
        <f>VLOOKUP(J3891, sku!B:BM, 64, FALSE)</f>
        <v>Fabricação</v>
      </c>
      <c r="AC3891" s="3" t="str">
        <f>LEFT(pedidos[[#This Row],[SKU]],3)</f>
        <v>XFI</v>
      </c>
      <c r="AD3891" s="36" t="str" cm="1">
        <f t="array" aca="1" ref="AD3891" ca="1">IFERROR(
    INDEX(
        montadora[Montadora],
        MATCH(
            MAX(
                IF(ISNUMBER( FIND(montadora[SKU Parcial],#REF!)),
                   NÚCARACT(montadora[SKU Parcial])
                )
            ),
            NÚCARACT(montadora[SKU Parcial]),
            0
        )
    ),
    ""
)</f>
        <v/>
      </c>
    </row>
    <row r="3892" spans="1:30" customFormat="1" x14ac:dyDescent="0.25">
      <c r="A3892" s="1" t="s">
        <v>4307</v>
      </c>
      <c r="B3892" s="1" t="s">
        <v>4308</v>
      </c>
      <c r="C3892" s="1" t="s">
        <v>1072</v>
      </c>
      <c r="D3892" s="1" t="s">
        <v>617</v>
      </c>
      <c r="E3892" s="1" t="s">
        <v>293</v>
      </c>
      <c r="F3892" s="1" t="s">
        <v>294</v>
      </c>
      <c r="G3892" s="6" t="s">
        <v>11227</v>
      </c>
      <c r="H3892" s="2" t="s">
        <v>47</v>
      </c>
      <c r="I3892" s="1" t="s">
        <v>36</v>
      </c>
      <c r="J3892" s="1" t="s">
        <v>267</v>
      </c>
      <c r="K3892" s="4">
        <v>45832</v>
      </c>
      <c r="L3892" s="16" t="s">
        <v>11229</v>
      </c>
      <c r="M3892" s="26">
        <v>388.8</v>
      </c>
      <c r="N3892" s="2">
        <v>1</v>
      </c>
      <c r="O3892" s="26">
        <v>388.8</v>
      </c>
      <c r="P3892" s="26">
        <v>145</v>
      </c>
      <c r="Q3892" s="26">
        <v>31.96</v>
      </c>
      <c r="R3892" s="26">
        <v>66.099999999999994</v>
      </c>
      <c r="S3892" s="26">
        <v>0</v>
      </c>
      <c r="T3892" s="26">
        <v>26.95</v>
      </c>
      <c r="U3892" s="26">
        <v>118.79</v>
      </c>
      <c r="V3892" s="10">
        <v>0.30549999999999999</v>
      </c>
      <c r="W3892" s="1" t="s">
        <v>34</v>
      </c>
      <c r="X3892" s="3"/>
      <c r="Y3892" s="3"/>
      <c r="Z3892" s="5" t="s">
        <v>7980</v>
      </c>
      <c r="AA3892" s="5" t="str">
        <f>VLOOKUP(J3892, sku!B:C, 2, FALSE)</f>
        <v>Travessa Fiat - Way - - - Uno Way - 2011 A 2021 - Preto</v>
      </c>
      <c r="AB3892" s="3" t="str">
        <f>VLOOKUP(J3892, sku!B:BM, 64, FALSE)</f>
        <v>Fabricação</v>
      </c>
      <c r="AC3892" s="3" t="str">
        <f>LEFT(pedidos[[#This Row],[SKU]],3)</f>
        <v>XFI</v>
      </c>
      <c r="AD3892" s="36" t="str" cm="1">
        <f t="array" aca="1" ref="AD3892" ca="1">IFERROR(
    INDEX(
        montadora[Montadora],
        MATCH(
            MAX(
                IF(ISNUMBER( FIND(montadora[SKU Parcial],#REF!)),
                   NÚCARACT(montadora[SKU Parcial])
                )
            ),
            NÚCARACT(montadora[SKU Parcial]),
            0
        )
    ),
    ""
)</f>
        <v/>
      </c>
    </row>
    <row r="3893" spans="1:30" customFormat="1" x14ac:dyDescent="0.25">
      <c r="A3893" s="1" t="s">
        <v>4309</v>
      </c>
      <c r="B3893" s="1" t="s">
        <v>36</v>
      </c>
      <c r="C3893" s="1" t="s">
        <v>1320</v>
      </c>
      <c r="D3893" s="1" t="s">
        <v>420</v>
      </c>
      <c r="E3893" s="1" t="s">
        <v>1478</v>
      </c>
      <c r="F3893" s="1" t="s">
        <v>266</v>
      </c>
      <c r="G3893" s="6" t="s">
        <v>11227</v>
      </c>
      <c r="H3893" s="2" t="s">
        <v>47</v>
      </c>
      <c r="I3893" s="1" t="s">
        <v>36</v>
      </c>
      <c r="J3893" s="1" t="s">
        <v>267</v>
      </c>
      <c r="K3893" s="4">
        <v>45833</v>
      </c>
      <c r="L3893" s="16" t="s">
        <v>11229</v>
      </c>
      <c r="M3893" s="26">
        <v>388.8</v>
      </c>
      <c r="N3893" s="2">
        <v>1</v>
      </c>
      <c r="O3893" s="26">
        <v>388.8</v>
      </c>
      <c r="P3893" s="26">
        <v>145</v>
      </c>
      <c r="Q3893" s="26">
        <v>31.96</v>
      </c>
      <c r="R3893" s="26">
        <v>66.099999999999994</v>
      </c>
      <c r="S3893" s="26">
        <v>0</v>
      </c>
      <c r="T3893" s="26">
        <v>26.95</v>
      </c>
      <c r="U3893" s="26">
        <v>118.79</v>
      </c>
      <c r="V3893" s="10">
        <v>0.30549999999999999</v>
      </c>
      <c r="W3893" s="1" t="s">
        <v>34</v>
      </c>
      <c r="X3893" s="3"/>
      <c r="Y3893" s="3"/>
      <c r="Z3893" s="5" t="s">
        <v>7980</v>
      </c>
      <c r="AA3893" s="5" t="str">
        <f>VLOOKUP(J3893, sku!B:C, 2, FALSE)</f>
        <v>Travessa Fiat - Way - - - Uno Way - 2011 A 2021 - Preto</v>
      </c>
      <c r="AB3893" s="3" t="str">
        <f>VLOOKUP(J3893, sku!B:BM, 64, FALSE)</f>
        <v>Fabricação</v>
      </c>
      <c r="AC3893" s="3" t="str">
        <f>LEFT(pedidos[[#This Row],[SKU]],3)</f>
        <v>XFI</v>
      </c>
      <c r="AD3893" s="36" t="str" cm="1">
        <f t="array" aca="1" ref="AD3893" ca="1">IFERROR(
    INDEX(
        montadora[Montadora],
        MATCH(
            MAX(
                IF(ISNUMBER( FIND(montadora[SKU Parcial],#REF!)),
                   NÚCARACT(montadora[SKU Parcial])
                )
            ),
            NÚCARACT(montadora[SKU Parcial]),
            0
        )
    ),
    ""
)</f>
        <v/>
      </c>
    </row>
    <row r="3894" spans="1:30" customFormat="1" x14ac:dyDescent="0.25">
      <c r="A3894" s="1" t="s">
        <v>4310</v>
      </c>
      <c r="B3894" s="1" t="s">
        <v>4311</v>
      </c>
      <c r="C3894" s="1" t="s">
        <v>719</v>
      </c>
      <c r="D3894" s="1" t="s">
        <v>138</v>
      </c>
      <c r="E3894" s="1" t="s">
        <v>293</v>
      </c>
      <c r="F3894" s="1" t="s">
        <v>294</v>
      </c>
      <c r="G3894" s="6" t="s">
        <v>11227</v>
      </c>
      <c r="H3894" s="2" t="s">
        <v>47</v>
      </c>
      <c r="I3894" s="1" t="s">
        <v>36</v>
      </c>
      <c r="J3894" s="1" t="s">
        <v>267</v>
      </c>
      <c r="K3894" s="4">
        <v>45833</v>
      </c>
      <c r="L3894" s="16" t="s">
        <v>11229</v>
      </c>
      <c r="M3894" s="26">
        <v>388.8</v>
      </c>
      <c r="N3894" s="2">
        <v>1</v>
      </c>
      <c r="O3894" s="26">
        <v>388.8</v>
      </c>
      <c r="P3894" s="26">
        <v>145</v>
      </c>
      <c r="Q3894" s="26">
        <v>31.96</v>
      </c>
      <c r="R3894" s="26">
        <v>66.099999999999994</v>
      </c>
      <c r="S3894" s="26">
        <v>0</v>
      </c>
      <c r="T3894" s="26">
        <v>26.95</v>
      </c>
      <c r="U3894" s="26">
        <v>118.79</v>
      </c>
      <c r="V3894" s="10">
        <v>0.30549999999999999</v>
      </c>
      <c r="W3894" s="1" t="s">
        <v>34</v>
      </c>
      <c r="X3894" s="3"/>
      <c r="Y3894" s="3"/>
      <c r="Z3894" s="5" t="s">
        <v>7980</v>
      </c>
      <c r="AA3894" s="5" t="str">
        <f>VLOOKUP(J3894, sku!B:C, 2, FALSE)</f>
        <v>Travessa Fiat - Way - - - Uno Way - 2011 A 2021 - Preto</v>
      </c>
      <c r="AB3894" s="3" t="str">
        <f>VLOOKUP(J3894, sku!B:BM, 64, FALSE)</f>
        <v>Fabricação</v>
      </c>
      <c r="AC3894" s="3" t="str">
        <f>LEFT(pedidos[[#This Row],[SKU]],3)</f>
        <v>XFI</v>
      </c>
      <c r="AD3894" s="36" t="str" cm="1">
        <f t="array" aca="1" ref="AD3894" ca="1">IFERROR(
    INDEX(
        montadora[Montadora],
        MATCH(
            MAX(
                IF(ISNUMBER( FIND(montadora[SKU Parcial],#REF!)),
                   NÚCARACT(montadora[SKU Parcial])
                )
            ),
            NÚCARACT(montadora[SKU Parcial]),
            0
        )
    ),
    ""
)</f>
        <v/>
      </c>
    </row>
    <row r="3895" spans="1:30" customFormat="1" x14ac:dyDescent="0.25">
      <c r="A3895" s="1" t="s">
        <v>4312</v>
      </c>
      <c r="B3895" s="1" t="s">
        <v>4313</v>
      </c>
      <c r="C3895" s="1" t="s">
        <v>4314</v>
      </c>
      <c r="D3895" s="1" t="s">
        <v>191</v>
      </c>
      <c r="E3895" s="1" t="s">
        <v>293</v>
      </c>
      <c r="F3895" s="1" t="s">
        <v>294</v>
      </c>
      <c r="G3895" s="6" t="s">
        <v>11227</v>
      </c>
      <c r="H3895" s="2" t="s">
        <v>47</v>
      </c>
      <c r="I3895" s="1" t="s">
        <v>36</v>
      </c>
      <c r="J3895" s="1" t="s">
        <v>267</v>
      </c>
      <c r="K3895" s="4">
        <v>45833</v>
      </c>
      <c r="L3895" s="16" t="s">
        <v>11229</v>
      </c>
      <c r="M3895" s="26">
        <v>388.8</v>
      </c>
      <c r="N3895" s="2">
        <v>1</v>
      </c>
      <c r="O3895" s="26">
        <v>388.8</v>
      </c>
      <c r="P3895" s="26">
        <v>145</v>
      </c>
      <c r="Q3895" s="26">
        <v>31.96</v>
      </c>
      <c r="R3895" s="26">
        <v>66.099999999999994</v>
      </c>
      <c r="S3895" s="26">
        <v>0</v>
      </c>
      <c r="T3895" s="26">
        <v>26.95</v>
      </c>
      <c r="U3895" s="26">
        <v>118.79</v>
      </c>
      <c r="V3895" s="10">
        <v>0.30549999999999999</v>
      </c>
      <c r="W3895" s="1" t="s">
        <v>34</v>
      </c>
      <c r="X3895" s="3"/>
      <c r="Y3895" s="3"/>
      <c r="Z3895" s="5" t="s">
        <v>7980</v>
      </c>
      <c r="AA3895" s="5" t="str">
        <f>VLOOKUP(J3895, sku!B:C, 2, FALSE)</f>
        <v>Travessa Fiat - Way - - - Uno Way - 2011 A 2021 - Preto</v>
      </c>
      <c r="AB3895" s="3" t="str">
        <f>VLOOKUP(J3895, sku!B:BM, 64, FALSE)</f>
        <v>Fabricação</v>
      </c>
      <c r="AC3895" s="3" t="str">
        <f>LEFT(pedidos[[#This Row],[SKU]],3)</f>
        <v>XFI</v>
      </c>
      <c r="AD3895" s="36" t="str" cm="1">
        <f t="array" aca="1" ref="AD3895" ca="1">IFERROR(
    INDEX(
        montadora[Montadora],
        MATCH(
            MAX(
                IF(ISNUMBER( FIND(montadora[SKU Parcial],#REF!)),
                   NÚCARACT(montadora[SKU Parcial])
                )
            ),
            NÚCARACT(montadora[SKU Parcial]),
            0
        )
    ),
    ""
)</f>
        <v/>
      </c>
    </row>
    <row r="3896" spans="1:30" customFormat="1" x14ac:dyDescent="0.25">
      <c r="A3896" s="1" t="s">
        <v>4315</v>
      </c>
      <c r="B3896" s="1" t="s">
        <v>4316</v>
      </c>
      <c r="C3896" s="1" t="s">
        <v>1477</v>
      </c>
      <c r="D3896" s="1" t="s">
        <v>617</v>
      </c>
      <c r="E3896" s="1" t="s">
        <v>1478</v>
      </c>
      <c r="F3896" s="1" t="s">
        <v>266</v>
      </c>
      <c r="G3896" s="6" t="s">
        <v>11227</v>
      </c>
      <c r="H3896" s="2" t="s">
        <v>47</v>
      </c>
      <c r="I3896" s="1" t="s">
        <v>36</v>
      </c>
      <c r="J3896" s="1" t="s">
        <v>267</v>
      </c>
      <c r="K3896" s="4">
        <v>45834</v>
      </c>
      <c r="L3896" s="16" t="s">
        <v>11229</v>
      </c>
      <c r="M3896" s="26">
        <v>388.8</v>
      </c>
      <c r="N3896" s="2">
        <v>1</v>
      </c>
      <c r="O3896" s="26">
        <v>388.8</v>
      </c>
      <c r="P3896" s="26">
        <v>145</v>
      </c>
      <c r="Q3896" s="26">
        <v>31.96</v>
      </c>
      <c r="R3896" s="26">
        <v>66.099999999999994</v>
      </c>
      <c r="S3896" s="26">
        <v>0</v>
      </c>
      <c r="T3896" s="26">
        <v>26.95</v>
      </c>
      <c r="U3896" s="26">
        <v>118.79</v>
      </c>
      <c r="V3896" s="10">
        <v>0.30549999999999999</v>
      </c>
      <c r="W3896" s="1" t="s">
        <v>34</v>
      </c>
      <c r="X3896" s="3"/>
      <c r="Y3896" s="3"/>
      <c r="Z3896" s="5" t="s">
        <v>7980</v>
      </c>
      <c r="AA3896" s="5" t="str">
        <f>VLOOKUP(J3896, sku!B:C, 2, FALSE)</f>
        <v>Travessa Fiat - Way - - - Uno Way - 2011 A 2021 - Preto</v>
      </c>
      <c r="AB3896" s="3" t="str">
        <f>VLOOKUP(J3896, sku!B:BM, 64, FALSE)</f>
        <v>Fabricação</v>
      </c>
      <c r="AC3896" s="3" t="str">
        <f>LEFT(pedidos[[#This Row],[SKU]],3)</f>
        <v>XFI</v>
      </c>
      <c r="AD3896" s="36" t="str" cm="1">
        <f t="array" aca="1" ref="AD3896" ca="1">IFERROR(
    INDEX(
        montadora[Montadora],
        MATCH(
            MAX(
                IF(ISNUMBER( FIND(montadora[SKU Parcial],#REF!)),
                   NÚCARACT(montadora[SKU Parcial])
                )
            ),
            NÚCARACT(montadora[SKU Parcial]),
            0
        )
    ),
    ""
)</f>
        <v/>
      </c>
    </row>
    <row r="3897" spans="1:30" customFormat="1" x14ac:dyDescent="0.25">
      <c r="A3897" s="1" t="s">
        <v>4317</v>
      </c>
      <c r="B3897" s="1" t="s">
        <v>36</v>
      </c>
      <c r="C3897" s="1" t="s">
        <v>4318</v>
      </c>
      <c r="D3897" s="1" t="s">
        <v>420</v>
      </c>
      <c r="E3897" s="1" t="s">
        <v>4319</v>
      </c>
      <c r="F3897" s="1" t="s">
        <v>4320</v>
      </c>
      <c r="G3897" s="6" t="s">
        <v>11227</v>
      </c>
      <c r="H3897" s="2" t="s">
        <v>47</v>
      </c>
      <c r="I3897" s="1" t="s">
        <v>36</v>
      </c>
      <c r="J3897" s="1" t="s">
        <v>298</v>
      </c>
      <c r="K3897" s="4">
        <v>45835</v>
      </c>
      <c r="L3897" s="16" t="s">
        <v>11229</v>
      </c>
      <c r="M3897" s="26">
        <v>388.8</v>
      </c>
      <c r="N3897" s="2">
        <v>1</v>
      </c>
      <c r="O3897" s="26">
        <v>388.8</v>
      </c>
      <c r="P3897" s="26">
        <v>145</v>
      </c>
      <c r="Q3897" s="26">
        <v>31.96</v>
      </c>
      <c r="R3897" s="26">
        <v>66.099999999999994</v>
      </c>
      <c r="S3897" s="26">
        <v>0</v>
      </c>
      <c r="T3897" s="26">
        <v>26.95</v>
      </c>
      <c r="U3897" s="26">
        <v>118.79</v>
      </c>
      <c r="V3897" s="10">
        <v>0.30549999999999999</v>
      </c>
      <c r="W3897" s="1" t="s">
        <v>34</v>
      </c>
      <c r="X3897" s="3"/>
      <c r="Y3897" s="3"/>
      <c r="Z3897" s="5" t="s">
        <v>7980</v>
      </c>
      <c r="AA3897" s="5" t="str">
        <f>VLOOKUP(J3897, sku!B:C, 2, FALSE)</f>
        <v>Travessa Fiat - Way - - - Uno Way - 2011 A 2021 - Grafite</v>
      </c>
      <c r="AB3897" s="3" t="str">
        <f>VLOOKUP(J3897, sku!B:BM, 64, FALSE)</f>
        <v>Fabricação</v>
      </c>
      <c r="AC3897" s="3" t="str">
        <f>LEFT(pedidos[[#This Row],[SKU]],3)</f>
        <v>XFI</v>
      </c>
      <c r="AD3897" s="36" t="str" cm="1">
        <f t="array" aca="1" ref="AD3897" ca="1">IFERROR(
    INDEX(
        montadora[Montadora],
        MATCH(
            MAX(
                IF(ISNUMBER( FIND(montadora[SKU Parcial],#REF!)),
                   NÚCARACT(montadora[SKU Parcial])
                )
            ),
            NÚCARACT(montadora[SKU Parcial]),
            0
        )
    ),
    ""
)</f>
        <v/>
      </c>
    </row>
    <row r="3898" spans="1:30" customFormat="1" x14ac:dyDescent="0.25">
      <c r="A3898" s="1" t="s">
        <v>6811</v>
      </c>
      <c r="B3898" s="1" t="s">
        <v>36</v>
      </c>
      <c r="C3898" s="1" t="s">
        <v>6812</v>
      </c>
      <c r="D3898" s="1" t="s">
        <v>420</v>
      </c>
      <c r="E3898" s="1" t="s">
        <v>1427</v>
      </c>
      <c r="F3898" s="1" t="s">
        <v>1428</v>
      </c>
      <c r="G3898" s="6" t="s">
        <v>11227</v>
      </c>
      <c r="H3898" s="2" t="s">
        <v>47</v>
      </c>
      <c r="I3898" s="1" t="s">
        <v>36</v>
      </c>
      <c r="J3898" s="1" t="s">
        <v>267</v>
      </c>
      <c r="K3898" s="4">
        <v>45783</v>
      </c>
      <c r="L3898" s="16" t="s">
        <v>11229</v>
      </c>
      <c r="M3898" s="26">
        <v>378.11</v>
      </c>
      <c r="N3898" s="2">
        <v>1</v>
      </c>
      <c r="O3898" s="26">
        <v>378.11</v>
      </c>
      <c r="P3898" s="26">
        <v>145</v>
      </c>
      <c r="Q3898" s="26">
        <v>28.77</v>
      </c>
      <c r="R3898" s="26">
        <v>63.12</v>
      </c>
      <c r="S3898" s="26">
        <v>0</v>
      </c>
      <c r="T3898" s="26">
        <v>26.95</v>
      </c>
      <c r="U3898" s="26">
        <v>114.27</v>
      </c>
      <c r="V3898" s="10">
        <v>0.30220000000000002</v>
      </c>
      <c r="W3898" s="1" t="s">
        <v>89</v>
      </c>
      <c r="X3898" s="3"/>
      <c r="Y3898" s="3"/>
      <c r="Z3898" s="5" t="s">
        <v>7980</v>
      </c>
      <c r="AA3898" s="5" t="str">
        <f>VLOOKUP(J3898, sku!B:C, 2, FALSE)</f>
        <v>Travessa Fiat - Way - - - Uno Way - 2011 A 2021 - Preto</v>
      </c>
      <c r="AB3898" s="3" t="str">
        <f>VLOOKUP(J3898, sku!B:BM, 64, FALSE)</f>
        <v>Fabricação</v>
      </c>
      <c r="AC3898" s="3" t="str">
        <f>LEFT(pedidos[[#This Row],[SKU]],3)</f>
        <v>XFI</v>
      </c>
      <c r="AD3898" s="36" t="str" cm="1">
        <f t="array" aca="1" ref="AD3898" ca="1">IFERROR(
    INDEX(
        montadora[Montadora],
        MATCH(
            MAX(
                IF(ISNUMBER( FIND(montadora[SKU Parcial],#REF!)),
                   NÚCARACT(montadora[SKU Parcial])
                )
            ),
            NÚCARACT(montadora[SKU Parcial]),
            0
        )
    ),
    ""
)</f>
        <v/>
      </c>
    </row>
    <row r="3899" spans="1:30" customFormat="1" x14ac:dyDescent="0.25">
      <c r="A3899" s="1" t="s">
        <v>6813</v>
      </c>
      <c r="B3899" s="1" t="s">
        <v>6814</v>
      </c>
      <c r="C3899" s="1" t="s">
        <v>3093</v>
      </c>
      <c r="D3899" s="1" t="s">
        <v>188</v>
      </c>
      <c r="E3899" s="1" t="s">
        <v>1427</v>
      </c>
      <c r="F3899" s="1" t="s">
        <v>1428</v>
      </c>
      <c r="G3899" s="6" t="s">
        <v>11227</v>
      </c>
      <c r="H3899" s="2" t="s">
        <v>47</v>
      </c>
      <c r="I3899" s="1" t="s">
        <v>36</v>
      </c>
      <c r="J3899" s="1" t="s">
        <v>267</v>
      </c>
      <c r="K3899" s="4">
        <v>45783</v>
      </c>
      <c r="L3899" s="16" t="s">
        <v>11229</v>
      </c>
      <c r="M3899" s="26">
        <v>378.11</v>
      </c>
      <c r="N3899" s="2">
        <v>1</v>
      </c>
      <c r="O3899" s="26">
        <v>378.11</v>
      </c>
      <c r="P3899" s="26">
        <v>145</v>
      </c>
      <c r="Q3899" s="26">
        <v>28.77</v>
      </c>
      <c r="R3899" s="26">
        <v>63.12</v>
      </c>
      <c r="S3899" s="26">
        <v>0</v>
      </c>
      <c r="T3899" s="26">
        <v>26.95</v>
      </c>
      <c r="U3899" s="26">
        <v>114.27</v>
      </c>
      <c r="V3899" s="10">
        <v>0.30220000000000002</v>
      </c>
      <c r="W3899" s="1" t="s">
        <v>34</v>
      </c>
      <c r="X3899" s="3"/>
      <c r="Y3899" s="3"/>
      <c r="Z3899" s="5" t="s">
        <v>7980</v>
      </c>
      <c r="AA3899" s="5" t="str">
        <f>VLOOKUP(J3899, sku!B:C, 2, FALSE)</f>
        <v>Travessa Fiat - Way - - - Uno Way - 2011 A 2021 - Preto</v>
      </c>
      <c r="AB3899" s="3" t="str">
        <f>VLOOKUP(J3899, sku!B:BM, 64, FALSE)</f>
        <v>Fabricação</v>
      </c>
      <c r="AC3899" s="3" t="str">
        <f>LEFT(pedidos[[#This Row],[SKU]],3)</f>
        <v>XFI</v>
      </c>
      <c r="AD3899" s="36" t="str" cm="1">
        <f t="array" aca="1" ref="AD3899" ca="1">IFERROR(
    INDEX(
        montadora[Montadora],
        MATCH(
            MAX(
                IF(ISNUMBER( FIND(montadora[SKU Parcial],#REF!)),
                   NÚCARACT(montadora[SKU Parcial])
                )
            ),
            NÚCARACT(montadora[SKU Parcial]),
            0
        )
    ),
    ""
)</f>
        <v/>
      </c>
    </row>
    <row r="3900" spans="1:30" customFormat="1" x14ac:dyDescent="0.25">
      <c r="A3900" s="1" t="s">
        <v>6815</v>
      </c>
      <c r="B3900" s="1" t="s">
        <v>36</v>
      </c>
      <c r="C3900" s="1" t="s">
        <v>6816</v>
      </c>
      <c r="D3900" s="1" t="s">
        <v>658</v>
      </c>
      <c r="E3900" s="1" t="s">
        <v>1427</v>
      </c>
      <c r="F3900" s="1" t="s">
        <v>1428</v>
      </c>
      <c r="G3900" s="6" t="s">
        <v>11227</v>
      </c>
      <c r="H3900" s="2" t="s">
        <v>47</v>
      </c>
      <c r="I3900" s="1" t="s">
        <v>36</v>
      </c>
      <c r="J3900" s="1" t="s">
        <v>267</v>
      </c>
      <c r="K3900" s="4">
        <v>45784</v>
      </c>
      <c r="L3900" s="16" t="s">
        <v>11229</v>
      </c>
      <c r="M3900" s="26">
        <v>378.11</v>
      </c>
      <c r="N3900" s="2">
        <v>1</v>
      </c>
      <c r="O3900" s="26">
        <v>378.11</v>
      </c>
      <c r="P3900" s="26">
        <v>145</v>
      </c>
      <c r="Q3900" s="26">
        <v>28.77</v>
      </c>
      <c r="R3900" s="26">
        <v>63.12</v>
      </c>
      <c r="S3900" s="26">
        <v>0</v>
      </c>
      <c r="T3900" s="26">
        <v>26.95</v>
      </c>
      <c r="U3900" s="26">
        <v>114.27</v>
      </c>
      <c r="V3900" s="10">
        <v>0.30220000000000002</v>
      </c>
      <c r="W3900" s="1" t="s">
        <v>34</v>
      </c>
      <c r="X3900" s="3"/>
      <c r="Y3900" s="3"/>
      <c r="Z3900" s="5" t="s">
        <v>7980</v>
      </c>
      <c r="AA3900" s="5" t="str">
        <f>VLOOKUP(J3900, sku!B:C, 2, FALSE)</f>
        <v>Travessa Fiat - Way - - - Uno Way - 2011 A 2021 - Preto</v>
      </c>
      <c r="AB3900" s="3" t="str">
        <f>VLOOKUP(J3900, sku!B:BM, 64, FALSE)</f>
        <v>Fabricação</v>
      </c>
      <c r="AC3900" s="3" t="str">
        <f>LEFT(pedidos[[#This Row],[SKU]],3)</f>
        <v>XFI</v>
      </c>
      <c r="AD3900" s="36" t="str" cm="1">
        <f t="array" aca="1" ref="AD3900" ca="1">IFERROR(
    INDEX(
        montadora[Montadora],
        MATCH(
            MAX(
                IF(ISNUMBER( FIND(montadora[SKU Parcial],#REF!)),
                   NÚCARACT(montadora[SKU Parcial])
                )
            ),
            NÚCARACT(montadora[SKU Parcial]),
            0
        )
    ),
    ""
)</f>
        <v/>
      </c>
    </row>
    <row r="3901" spans="1:30" customFormat="1" x14ac:dyDescent="0.25">
      <c r="A3901" s="6" t="s">
        <v>3771</v>
      </c>
      <c r="B3901" s="6" t="s">
        <v>3772</v>
      </c>
      <c r="C3901" s="6" t="s">
        <v>3773</v>
      </c>
      <c r="D3901" s="6" t="s">
        <v>138</v>
      </c>
      <c r="E3901" s="6" t="s">
        <v>3774</v>
      </c>
      <c r="F3901" s="6" t="s">
        <v>3775</v>
      </c>
      <c r="G3901" s="6" t="s">
        <v>11228</v>
      </c>
      <c r="H3901" s="19" t="s">
        <v>47</v>
      </c>
      <c r="I3901" s="6" t="s">
        <v>36</v>
      </c>
      <c r="J3901" s="6" t="s">
        <v>298</v>
      </c>
      <c r="K3901" s="21">
        <v>45827</v>
      </c>
      <c r="L3901" s="19" t="s">
        <v>11229</v>
      </c>
      <c r="M3901" s="25">
        <v>388.8</v>
      </c>
      <c r="N3901" s="19">
        <v>1</v>
      </c>
      <c r="O3901" s="25">
        <v>388.8</v>
      </c>
      <c r="P3901" s="25">
        <v>145</v>
      </c>
      <c r="Q3901" s="25">
        <v>14.46</v>
      </c>
      <c r="R3901" s="25">
        <v>66.099999999999994</v>
      </c>
      <c r="S3901" s="25">
        <v>0</v>
      </c>
      <c r="T3901" s="25">
        <v>26.95</v>
      </c>
      <c r="U3901" s="25">
        <v>136.29</v>
      </c>
      <c r="V3901" s="23">
        <v>0</v>
      </c>
      <c r="W3901" s="6" t="s">
        <v>34</v>
      </c>
      <c r="X3901" s="5">
        <v>115169038025</v>
      </c>
      <c r="Y3901" s="5">
        <v>45040681585</v>
      </c>
      <c r="Z3901" s="5" t="s">
        <v>7980</v>
      </c>
      <c r="AA3901" s="5" t="str">
        <f>VLOOKUP(J3901, sku!B:C, 2, FALSE)</f>
        <v>Travessa Fiat - Way - - - Uno Way - 2011 A 2021 - Grafite</v>
      </c>
      <c r="AB3901" s="3" t="str">
        <f>VLOOKUP(J3901, sku!B:BM, 64, FALSE)</f>
        <v>Fabricação</v>
      </c>
      <c r="AC3901" s="3" t="str">
        <f>LEFT(pedidos[[#This Row],[SKU]],3)</f>
        <v>XFI</v>
      </c>
      <c r="AD3901" s="36" t="str" cm="1">
        <f t="array" aca="1" ref="AD3901" ca="1">IFERROR(
    INDEX(
        montadora[Montadora],
        MATCH(
            MAX(
                IF(ISNUMBER(FIND(montadora[SKU Parcial], J2301)),
                   NÚCARACT(montadora[SKU Parcial])
                )
            ),
            NÚCARACT(montadora[SKU Parcial]),
            0
        )
    ),
    ""
)</f>
        <v/>
      </c>
    </row>
    <row r="3902" spans="1:30" x14ac:dyDescent="0.25">
      <c r="A3902" s="42" t="s">
        <v>9515</v>
      </c>
      <c r="B3902" s="42">
        <v>23098159388</v>
      </c>
      <c r="C3902" s="42"/>
      <c r="D3902" s="42"/>
      <c r="E3902" s="42"/>
      <c r="F3902" s="42" t="s">
        <v>8416</v>
      </c>
      <c r="G3902" s="42" t="s">
        <v>11228</v>
      </c>
      <c r="H3902" s="19"/>
      <c r="I3902" s="42"/>
      <c r="J3902" s="42" t="s">
        <v>267</v>
      </c>
      <c r="K3902" s="21">
        <v>45792</v>
      </c>
      <c r="L3902" s="19" t="s">
        <v>8443</v>
      </c>
      <c r="M3902" s="44">
        <v>388.8</v>
      </c>
      <c r="N3902" s="19">
        <v>1</v>
      </c>
      <c r="O3902" s="44">
        <v>392.67</v>
      </c>
      <c r="P3902" s="44">
        <v>145</v>
      </c>
      <c r="Q3902" s="44">
        <v>13.1</v>
      </c>
      <c r="R3902" s="44">
        <v>81.760000000000005</v>
      </c>
      <c r="S3902" s="44">
        <v>3.87</v>
      </c>
      <c r="T3902" s="44">
        <v>0</v>
      </c>
      <c r="U3902" s="44">
        <v>148.94</v>
      </c>
      <c r="V3902" s="23">
        <v>0</v>
      </c>
      <c r="W3902" s="42" t="s">
        <v>34</v>
      </c>
      <c r="X3902" s="43"/>
      <c r="Y3902" s="43"/>
      <c r="Z3902" s="43" t="s">
        <v>8442</v>
      </c>
      <c r="AA3902" s="43" t="str">
        <f>VLOOKUP(J3902, sku!B:C, 2, FALSE)</f>
        <v>Travessa Fiat - Way - - - Uno Way - 2011 A 2021 - Preto</v>
      </c>
      <c r="AB3902" s="45" t="str">
        <f>VLOOKUP(J3902, sku!B:BM, 64, FALSE)</f>
        <v>Fabricação</v>
      </c>
      <c r="AC3902" s="45" t="str">
        <f>LEFT(pedidos[[#This Row],[SKU]],3)</f>
        <v>XFI</v>
      </c>
      <c r="AD3902" s="36" t="str" cm="1">
        <f t="array" aca="1" ref="AD3902" ca="1">IFERROR(
    INDEX(
        montadora[Montadora],
        MATCH(
            MAX(
                IF(ISNUMBER(FIND(montadora[SKU Parcial], J2302)),
                   NÚCARACT(montadora[SKU Parcial])
                )
            ),
            NÚCARACT(montadora[SKU Parcial]),
            0
        )
    ),
    ""
)</f>
        <v/>
      </c>
    </row>
    <row r="3903" spans="1:30" x14ac:dyDescent="0.25">
      <c r="A3903" s="42" t="s">
        <v>9987</v>
      </c>
      <c r="B3903" s="42">
        <v>22093681175</v>
      </c>
      <c r="C3903" s="42"/>
      <c r="D3903" s="42"/>
      <c r="E3903" s="42"/>
      <c r="F3903" s="42" t="s">
        <v>8402</v>
      </c>
      <c r="G3903" s="42" t="s">
        <v>11228</v>
      </c>
      <c r="H3903" s="19"/>
      <c r="I3903" s="42"/>
      <c r="J3903" s="42" t="s">
        <v>5217</v>
      </c>
      <c r="K3903" s="21">
        <v>45780</v>
      </c>
      <c r="L3903" s="19" t="s">
        <v>8443</v>
      </c>
      <c r="M3903" s="44">
        <v>129.80000000000001</v>
      </c>
      <c r="N3903" s="19">
        <v>2</v>
      </c>
      <c r="O3903" s="44">
        <v>259.60000000000002</v>
      </c>
      <c r="P3903" s="44">
        <v>149.06</v>
      </c>
      <c r="Q3903" s="44">
        <v>8.75</v>
      </c>
      <c r="R3903" s="44">
        <v>59.4</v>
      </c>
      <c r="S3903" s="44">
        <v>0</v>
      </c>
      <c r="T3903" s="44">
        <v>0</v>
      </c>
      <c r="U3903" s="44">
        <v>39.79</v>
      </c>
      <c r="V3903" s="23">
        <v>6.4299999999999996E-2</v>
      </c>
      <c r="W3903" s="42" t="s">
        <v>34</v>
      </c>
      <c r="X3903" s="43"/>
      <c r="Y3903" s="43"/>
      <c r="Z3903" s="43" t="s">
        <v>8442</v>
      </c>
      <c r="AA3903" s="43" t="str">
        <f>VLOOKUP(J3903, sku!B:C, 2, FALSE)</f>
        <v>Shiny 1,5l</v>
      </c>
      <c r="AB3903" s="45" t="str">
        <f>VLOOKUP(J3903, sku!B:BM, 64, FALSE)</f>
        <v>Revenda</v>
      </c>
      <c r="AC3903" s="45" t="str">
        <f>LEFT(pedidos[[#This Row],[SKU]],3)</f>
        <v>VX2</v>
      </c>
      <c r="AD3903" s="37" t="str" cm="1">
        <f t="array" aca="1" ref="AD3903" ca="1">IFERROR(
  INDEX(
    montadora[Montadora],
    MATCH(TRUE,LEFT(#REF!,NÚCARACT(montadora[SKU Parcial]))=montadora[SKU Parcial],0)
  ),
  ""
)</f>
        <v/>
      </c>
    </row>
    <row r="3904" spans="1:30" customFormat="1" x14ac:dyDescent="0.25">
      <c r="A3904" s="1" t="s">
        <v>7956</v>
      </c>
      <c r="B3904" s="1" t="s">
        <v>36</v>
      </c>
      <c r="C3904" s="1" t="s">
        <v>925</v>
      </c>
      <c r="D3904" s="1" t="s">
        <v>27</v>
      </c>
      <c r="E3904" s="1" t="s">
        <v>3167</v>
      </c>
      <c r="F3904" s="1" t="s">
        <v>3168</v>
      </c>
      <c r="G3904" s="6" t="s">
        <v>11227</v>
      </c>
      <c r="H3904" s="20" t="s">
        <v>30</v>
      </c>
      <c r="I3904" s="1" t="s">
        <v>36</v>
      </c>
      <c r="J3904" s="1" t="s">
        <v>3169</v>
      </c>
      <c r="K3904" s="22">
        <v>45786</v>
      </c>
      <c r="L3904" s="20" t="s">
        <v>804</v>
      </c>
      <c r="M3904" s="26">
        <v>43.44</v>
      </c>
      <c r="N3904" s="20">
        <v>1</v>
      </c>
      <c r="O3904" s="26">
        <v>59.34</v>
      </c>
      <c r="P3904" s="26">
        <v>25.86</v>
      </c>
      <c r="Q3904" s="26">
        <v>3.31</v>
      </c>
      <c r="R3904" s="26">
        <v>11.71</v>
      </c>
      <c r="S3904" s="26">
        <v>15.9</v>
      </c>
      <c r="T3904" s="26">
        <v>0</v>
      </c>
      <c r="U3904" s="26">
        <v>2.56</v>
      </c>
      <c r="V3904" s="24">
        <v>5.8900000000000001E-2</v>
      </c>
      <c r="W3904" s="1" t="s">
        <v>34</v>
      </c>
      <c r="X3904" s="3"/>
      <c r="Y3904" s="3"/>
      <c r="Z3904" s="5" t="s">
        <v>7980</v>
      </c>
      <c r="AA3904" s="5" t="str">
        <f>VLOOKUP(J3904, sku!B:C, 2, FALSE)</f>
        <v>Corrente Antifurto 100 Cm Preta - Preto</v>
      </c>
      <c r="AB3904" s="3" t="str">
        <f>VLOOKUP(J3904, sku!B:BM, 64, FALSE)</f>
        <v>Importação</v>
      </c>
      <c r="AC3904" s="3" t="str">
        <f>LEFT(pedidos[[#This Row],[SKU]],3)</f>
        <v>XR0</v>
      </c>
      <c r="AD3904" s="36" t="str" cm="1">
        <f t="array" aca="1" ref="AD3904" ca="1">IFERROR(
  INDEX(
    montadora[Montadora],
    MATCH(TRUE,LEFT(#REF!,NÚCARACT(montadora[SKU Parcial]))=montadora[SKU Parcial],0)
  ),
  ""
)</f>
        <v/>
      </c>
    </row>
    <row r="3905" spans="1:30" x14ac:dyDescent="0.25">
      <c r="A3905" s="42" t="s">
        <v>10371</v>
      </c>
      <c r="B3905" s="42"/>
      <c r="C3905" s="42"/>
      <c r="D3905" s="42"/>
      <c r="E3905" s="42">
        <v>22293687333</v>
      </c>
      <c r="F3905" s="42" t="s">
        <v>9207</v>
      </c>
      <c r="G3905" s="42" t="s">
        <v>11228</v>
      </c>
      <c r="H3905" s="7"/>
      <c r="I3905" s="42"/>
      <c r="J3905" s="42" t="s">
        <v>9221</v>
      </c>
      <c r="K3905" s="8">
        <v>45827</v>
      </c>
      <c r="L3905" s="19" t="s">
        <v>8443</v>
      </c>
      <c r="M3905" s="44">
        <v>295.8</v>
      </c>
      <c r="N3905" s="7">
        <v>1</v>
      </c>
      <c r="O3905" s="44">
        <v>318.45</v>
      </c>
      <c r="P3905" s="44">
        <v>153.11000000000001</v>
      </c>
      <c r="Q3905" s="44">
        <v>11</v>
      </c>
      <c r="R3905" s="44">
        <v>63.16</v>
      </c>
      <c r="S3905" s="44">
        <v>22.65</v>
      </c>
      <c r="T3905" s="44">
        <v>0</v>
      </c>
      <c r="U3905" s="44">
        <v>68.53</v>
      </c>
      <c r="V3905" s="9">
        <v>0.23169999999999999</v>
      </c>
      <c r="W3905" s="42" t="s">
        <v>34</v>
      </c>
      <c r="X3905" s="43"/>
      <c r="Y3905" s="43"/>
      <c r="Z3905" s="43" t="s">
        <v>8442</v>
      </c>
      <c r="AA3905" s="43" t="str">
        <f>VLOOKUP(J3905, sku!B:C, 2, FALSE)</f>
        <v>1 Fogareiro 1 Boca + 1 Aquecedor</v>
      </c>
      <c r="AB3905" s="45" t="str">
        <f>VLOOKUP(J3905, sku!B:BM, 64, FALSE)</f>
        <v>Importação</v>
      </c>
      <c r="AC3905" s="45" t="str">
        <f>LEFT(pedidos[[#This Row],[SKU]],3)</f>
        <v>1FO</v>
      </c>
      <c r="AD3905" s="37" t="str" cm="1">
        <f t="array" aca="1" ref="AD3905" ca="1">IFERROR(
  INDEX(
    montadora[Montadora],
    MATCH(TRUE,LEFT(#REF!,NÚCARACT(montadora[SKU Parcial]))=montadora[SKU Parcial],0)
  ),
  ""
)</f>
        <v/>
      </c>
    </row>
    <row r="3906" spans="1:30" x14ac:dyDescent="0.25">
      <c r="A3906" s="42" t="s">
        <v>9189</v>
      </c>
      <c r="B3906" s="42"/>
      <c r="C3906" s="42"/>
      <c r="D3906" s="42"/>
      <c r="E3906" s="42">
        <v>23693677025</v>
      </c>
      <c r="F3906" s="42" t="s">
        <v>9207</v>
      </c>
      <c r="G3906" s="42" t="s">
        <v>11227</v>
      </c>
      <c r="H3906" s="7"/>
      <c r="I3906" s="42"/>
      <c r="J3906" s="42" t="s">
        <v>9221</v>
      </c>
      <c r="K3906" s="8">
        <v>45790</v>
      </c>
      <c r="L3906" s="7" t="s">
        <v>8443</v>
      </c>
      <c r="M3906" s="44">
        <v>298.8</v>
      </c>
      <c r="N3906" s="7">
        <v>1</v>
      </c>
      <c r="O3906" s="44">
        <v>298.8</v>
      </c>
      <c r="P3906" s="44">
        <v>153.11000000000001</v>
      </c>
      <c r="Q3906" s="44">
        <v>22.74</v>
      </c>
      <c r="R3906" s="44">
        <v>69.739999999999995</v>
      </c>
      <c r="S3906" s="44">
        <v>0</v>
      </c>
      <c r="T3906" s="44">
        <v>0</v>
      </c>
      <c r="U3906" s="44">
        <v>53.21</v>
      </c>
      <c r="V3906" s="9">
        <v>0.17810000000000001</v>
      </c>
      <c r="W3906" s="42" t="s">
        <v>34</v>
      </c>
      <c r="X3906" s="43"/>
      <c r="Y3906" s="43"/>
      <c r="Z3906" s="43" t="s">
        <v>8442</v>
      </c>
      <c r="AA3906" s="43" t="str">
        <f>VLOOKUP(J3906, sku!B:C, 2, FALSE)</f>
        <v>1 Fogareiro 1 Boca + 1 Aquecedor</v>
      </c>
      <c r="AB3906" s="45" t="str">
        <f>VLOOKUP(J3906, sku!B:BM, 64, FALSE)</f>
        <v>Importação</v>
      </c>
      <c r="AC3906" s="45" t="str">
        <f>LEFT(pedidos[[#This Row],[SKU]],3)</f>
        <v>1FO</v>
      </c>
      <c r="AD3906" s="37" t="str" cm="1">
        <f t="array" aca="1" ref="AD3906" ca="1">IFERROR(
  INDEX(
    montadora[Montadora],
    MATCH(TRUE,LEFT(#REF!,NÚCARACT(montadora[SKU Parcial]))=montadora[SKU Parcial],0)
  ),
  ""
)</f>
        <v/>
      </c>
    </row>
    <row r="3907" spans="1:30" customFormat="1" x14ac:dyDescent="0.25">
      <c r="A3907" s="1" t="s">
        <v>7399</v>
      </c>
      <c r="B3907" s="1" t="s">
        <v>36</v>
      </c>
      <c r="C3907" s="1" t="s">
        <v>1448</v>
      </c>
      <c r="D3907" s="1" t="s">
        <v>27</v>
      </c>
      <c r="E3907" s="1" t="s">
        <v>2694</v>
      </c>
      <c r="F3907" s="1" t="s">
        <v>2695</v>
      </c>
      <c r="G3907" s="6" t="s">
        <v>11227</v>
      </c>
      <c r="H3907" s="2" t="s">
        <v>47</v>
      </c>
      <c r="I3907" s="1" t="s">
        <v>31</v>
      </c>
      <c r="J3907" s="1" t="s">
        <v>2696</v>
      </c>
      <c r="K3907" s="4">
        <v>45791</v>
      </c>
      <c r="L3907" s="16" t="s">
        <v>11229</v>
      </c>
      <c r="M3907" s="26">
        <v>358.8</v>
      </c>
      <c r="N3907" s="2">
        <v>1</v>
      </c>
      <c r="O3907" s="26">
        <v>358.8</v>
      </c>
      <c r="P3907" s="26">
        <v>153.38</v>
      </c>
      <c r="Q3907" s="26">
        <v>27.3</v>
      </c>
      <c r="R3907" s="26">
        <v>59.2</v>
      </c>
      <c r="S3907" s="26">
        <v>0</v>
      </c>
      <c r="T3907" s="26">
        <v>28.45</v>
      </c>
      <c r="U3907" s="26">
        <v>90.47</v>
      </c>
      <c r="V3907" s="10">
        <v>0.25219999999999998</v>
      </c>
      <c r="W3907" s="1" t="s">
        <v>89</v>
      </c>
      <c r="X3907" s="3"/>
      <c r="Y3907" s="3"/>
      <c r="Z3907" s="5" t="s">
        <v>7980</v>
      </c>
      <c r="AA3907" s="5" t="str">
        <f>VLOOKUP(J3907, sku!B:C, 2, FALSE)</f>
        <v>2 Fogareiros 1 Boca + 8 Refis de Gás Guepardo</v>
      </c>
      <c r="AB3907" s="3" t="str">
        <f>VLOOKUP(J3907, sku!B:BM, 64, FALSE)</f>
        <v>Importação</v>
      </c>
      <c r="AC3907" s="3" t="str">
        <f>LEFT(pedidos[[#This Row],[SKU]],3)</f>
        <v>2FO</v>
      </c>
      <c r="AD3907" s="36" t="str" cm="1">
        <f t="array" aca="1" ref="AD3907" ca="1">IFERROR(
  INDEX(
    montadora[Montadora],
    MATCH(TRUE,LEFT(#REF!,NÚCARACT(montadora[SKU Parcial]))=montadora[SKU Parcial],0)
  ),
  ""
)</f>
        <v/>
      </c>
    </row>
    <row r="3908" spans="1:30" customFormat="1" x14ac:dyDescent="0.25">
      <c r="A3908" s="1" t="s">
        <v>6794</v>
      </c>
      <c r="B3908" s="1" t="s">
        <v>36</v>
      </c>
      <c r="C3908" s="1" t="s">
        <v>3506</v>
      </c>
      <c r="D3908" s="1" t="s">
        <v>950</v>
      </c>
      <c r="E3908" s="1" t="s">
        <v>1893</v>
      </c>
      <c r="F3908" s="1" t="s">
        <v>1894</v>
      </c>
      <c r="G3908" s="6" t="s">
        <v>11227</v>
      </c>
      <c r="H3908" s="2" t="s">
        <v>47</v>
      </c>
      <c r="I3908" s="1" t="s">
        <v>36</v>
      </c>
      <c r="J3908" s="1" t="s">
        <v>1895</v>
      </c>
      <c r="K3908" s="4">
        <v>45802</v>
      </c>
      <c r="L3908" s="16" t="s">
        <v>11229</v>
      </c>
      <c r="M3908" s="26">
        <v>398.8</v>
      </c>
      <c r="N3908" s="2">
        <v>1</v>
      </c>
      <c r="O3908" s="26">
        <v>398.8</v>
      </c>
      <c r="P3908" s="26">
        <v>156.16</v>
      </c>
      <c r="Q3908" s="26">
        <v>30.35</v>
      </c>
      <c r="R3908" s="26">
        <v>65.8</v>
      </c>
      <c r="S3908" s="26">
        <v>0</v>
      </c>
      <c r="T3908" s="26">
        <v>24.95</v>
      </c>
      <c r="U3908" s="26">
        <v>121.54</v>
      </c>
      <c r="V3908" s="10">
        <v>0.30480000000000002</v>
      </c>
      <c r="W3908" s="1" t="s">
        <v>34</v>
      </c>
      <c r="X3908" s="3"/>
      <c r="Y3908" s="3"/>
      <c r="Z3908" s="5" t="s">
        <v>7980</v>
      </c>
      <c r="AA3908" s="5" t="str">
        <f>VLOOKUP(J3908, sku!B:C, 2, FALSE)</f>
        <v>1 Fogareiro 2 Bocas + 2 Refis de Gás Guepardo</v>
      </c>
      <c r="AB3908" s="3" t="str">
        <f>VLOOKUP(J3908, sku!B:BM, 64, FALSE)</f>
        <v>Importação</v>
      </c>
      <c r="AC3908" s="3" t="str">
        <f>LEFT(pedidos[[#This Row],[SKU]],3)</f>
        <v>1FO</v>
      </c>
      <c r="AD3908" s="36" t="str" cm="1">
        <f t="array" aca="1" ref="AD3908" ca="1">IFERROR(
  INDEX(
    montadora[Montadora],
    MATCH(TRUE,LEFT(#REF!,NÚCARACT(montadora[SKU Parcial]))=montadora[SKU Parcial],0)
  ),
  ""
)</f>
        <v/>
      </c>
    </row>
    <row r="3909" spans="1:30" customFormat="1" x14ac:dyDescent="0.25">
      <c r="A3909" s="1" t="s">
        <v>6606</v>
      </c>
      <c r="B3909" s="1" t="s">
        <v>6607</v>
      </c>
      <c r="C3909" s="1" t="s">
        <v>1123</v>
      </c>
      <c r="D3909" s="1" t="s">
        <v>188</v>
      </c>
      <c r="E3909" s="1" t="s">
        <v>1515</v>
      </c>
      <c r="F3909" s="1" t="s">
        <v>1516</v>
      </c>
      <c r="G3909" s="6" t="s">
        <v>11227</v>
      </c>
      <c r="H3909" s="2" t="s">
        <v>30</v>
      </c>
      <c r="I3909" s="1" t="s">
        <v>36</v>
      </c>
      <c r="J3909" s="1" t="s">
        <v>1517</v>
      </c>
      <c r="K3909" s="4">
        <v>45778</v>
      </c>
      <c r="L3909" s="16" t="s">
        <v>11229</v>
      </c>
      <c r="M3909" s="26">
        <v>374.8</v>
      </c>
      <c r="N3909" s="2">
        <v>1</v>
      </c>
      <c r="O3909" s="26">
        <v>374.8</v>
      </c>
      <c r="P3909" s="26">
        <v>156.97999999999999</v>
      </c>
      <c r="Q3909" s="26">
        <v>28.52</v>
      </c>
      <c r="R3909" s="26">
        <v>43.1</v>
      </c>
      <c r="S3909" s="26">
        <v>0</v>
      </c>
      <c r="T3909" s="26">
        <v>28.45</v>
      </c>
      <c r="U3909" s="26">
        <v>117.75</v>
      </c>
      <c r="V3909" s="10">
        <v>0.31419999999999998</v>
      </c>
      <c r="W3909" s="1" t="s">
        <v>34</v>
      </c>
      <c r="X3909" s="3"/>
      <c r="Y3909" s="3"/>
      <c r="Z3909" s="5" t="s">
        <v>7980</v>
      </c>
      <c r="AA3909" s="5" t="str">
        <f>VLOOKUP(J3909, sku!B:C, 2, FALSE)</f>
        <v>Fogão Fogareiro Com 2 Bocas + Maçarico + 1 Refil Ntk</v>
      </c>
      <c r="AB3909" s="3" t="str">
        <f>VLOOKUP(J3909, sku!B:BM, 64, FALSE)</f>
        <v>Importação</v>
      </c>
      <c r="AC3909" s="3" t="str">
        <f>LEFT(pedidos[[#This Row],[SKU]],3)</f>
        <v>1FO</v>
      </c>
      <c r="AD3909" s="36" t="str" cm="1">
        <f t="array" aca="1" ref="AD3909" ca="1">IFERROR(
  INDEX(
    montadora[Montadora],
    MATCH(TRUE,LEFT(#REF!,NÚCARACT(montadora[SKU Parcial]))=montadora[SKU Parcial],0)
  ),
  ""
)</f>
        <v/>
      </c>
    </row>
    <row r="3910" spans="1:30" customFormat="1" x14ac:dyDescent="0.25">
      <c r="A3910" s="1" t="s">
        <v>3928</v>
      </c>
      <c r="B3910" s="1" t="s">
        <v>3929</v>
      </c>
      <c r="C3910" s="1" t="s">
        <v>1161</v>
      </c>
      <c r="D3910" s="1" t="s">
        <v>27</v>
      </c>
      <c r="E3910" s="1" t="s">
        <v>412</v>
      </c>
      <c r="F3910" s="1" t="s">
        <v>413</v>
      </c>
      <c r="G3910" s="6" t="s">
        <v>11227</v>
      </c>
      <c r="H3910" s="20" t="s">
        <v>30</v>
      </c>
      <c r="I3910" s="1" t="s">
        <v>31</v>
      </c>
      <c r="J3910" s="1" t="s">
        <v>414</v>
      </c>
      <c r="K3910" s="22">
        <v>45812</v>
      </c>
      <c r="L3910" s="20" t="s">
        <v>33</v>
      </c>
      <c r="M3910" s="26">
        <v>368.8</v>
      </c>
      <c r="N3910" s="20">
        <v>1</v>
      </c>
      <c r="O3910" s="26">
        <v>370.39</v>
      </c>
      <c r="P3910" s="26">
        <v>157.09</v>
      </c>
      <c r="Q3910" s="27">
        <v>0</v>
      </c>
      <c r="R3910" s="26">
        <v>42.41</v>
      </c>
      <c r="S3910" s="26">
        <v>1.59</v>
      </c>
      <c r="T3910" s="26">
        <v>14.31</v>
      </c>
      <c r="U3910" s="26">
        <v>124.67</v>
      </c>
      <c r="V3910" s="24">
        <v>0.33800000000000002</v>
      </c>
      <c r="W3910" s="1" t="s">
        <v>34</v>
      </c>
      <c r="X3910" s="3"/>
      <c r="Y3910" s="3"/>
      <c r="Z3910" s="5" t="s">
        <v>7980</v>
      </c>
      <c r="AA3910" s="5" t="str">
        <f>VLOOKUP(J3910, sku!B:C, 2, FALSE)</f>
        <v>1 Aquecedor Camping + 1 Maçarico 915 + 5 Refis de Gás</v>
      </c>
      <c r="AB3910" s="3" t="str">
        <f>VLOOKUP(J3910, sku!B:BM, 64, FALSE)</f>
        <v>Importação</v>
      </c>
      <c r="AC3910" s="3" t="str">
        <f>LEFT(pedidos[[#This Row],[SKU]],3)</f>
        <v>1XA</v>
      </c>
      <c r="AD3910" s="36" t="str" cm="1">
        <f t="array" aca="1" ref="AD3910" ca="1">IFERROR(
  INDEX(
    montadora[Montadora],
    MATCH(TRUE,LEFT(#REF!,NÚCARACT(montadora[SKU Parcial]))=montadora[SKU Parcial],0)
  ),
  ""
)</f>
        <v/>
      </c>
    </row>
    <row r="3911" spans="1:30" customFormat="1" x14ac:dyDescent="0.25">
      <c r="A3911" s="1" t="s">
        <v>4378</v>
      </c>
      <c r="B3911" s="1" t="s">
        <v>4379</v>
      </c>
      <c r="C3911" s="1" t="s">
        <v>212</v>
      </c>
      <c r="D3911" s="1" t="s">
        <v>27</v>
      </c>
      <c r="E3911" s="1" t="s">
        <v>412</v>
      </c>
      <c r="F3911" s="1" t="s">
        <v>413</v>
      </c>
      <c r="G3911" s="6" t="s">
        <v>11227</v>
      </c>
      <c r="H3911" s="2" t="s">
        <v>30</v>
      </c>
      <c r="I3911" s="1" t="s">
        <v>31</v>
      </c>
      <c r="J3911" s="1" t="s">
        <v>414</v>
      </c>
      <c r="K3911" s="4">
        <v>45829</v>
      </c>
      <c r="L3911" s="20" t="s">
        <v>33</v>
      </c>
      <c r="M3911" s="26">
        <v>338.8</v>
      </c>
      <c r="N3911" s="2">
        <v>1</v>
      </c>
      <c r="O3911" s="26">
        <v>340.39</v>
      </c>
      <c r="P3911" s="26">
        <v>157.09</v>
      </c>
      <c r="Q3911" s="27">
        <v>0</v>
      </c>
      <c r="R3911" s="26">
        <v>38.96</v>
      </c>
      <c r="S3911" s="26">
        <v>1.59</v>
      </c>
      <c r="T3911" s="26">
        <v>14.31</v>
      </c>
      <c r="U3911" s="26">
        <v>100.59</v>
      </c>
      <c r="V3911" s="10">
        <v>0.2969</v>
      </c>
      <c r="W3911" s="1" t="s">
        <v>34</v>
      </c>
      <c r="X3911" s="3"/>
      <c r="Y3911" s="3"/>
      <c r="Z3911" s="5" t="s">
        <v>7980</v>
      </c>
      <c r="AA3911" s="5" t="str">
        <f>VLOOKUP(J3911, sku!B:C, 2, FALSE)</f>
        <v>1 Aquecedor Camping + 1 Maçarico 915 + 5 Refis de Gás</v>
      </c>
      <c r="AB3911" s="3" t="str">
        <f>VLOOKUP(J3911, sku!B:BM, 64, FALSE)</f>
        <v>Importação</v>
      </c>
      <c r="AC3911" s="3" t="str">
        <f>LEFT(pedidos[[#This Row],[SKU]],3)</f>
        <v>1XA</v>
      </c>
      <c r="AD3911" s="36" t="str" cm="1">
        <f t="array" aca="1" ref="AD3911" ca="1">IFERROR(
  INDEX(
    montadora[Montadora],
    MATCH(TRUE,LEFT(#REF!,NÚCARACT(montadora[SKU Parcial]))=montadora[SKU Parcial],0)
  ),
  ""
)</f>
        <v/>
      </c>
    </row>
    <row r="3912" spans="1:30" customFormat="1" x14ac:dyDescent="0.25">
      <c r="A3912" s="1" t="s">
        <v>4692</v>
      </c>
      <c r="B3912" s="1" t="s">
        <v>4693</v>
      </c>
      <c r="C3912" s="1" t="s">
        <v>3029</v>
      </c>
      <c r="D3912" s="1" t="s">
        <v>27</v>
      </c>
      <c r="E3912" s="1" t="s">
        <v>412</v>
      </c>
      <c r="F3912" s="1" t="s">
        <v>413</v>
      </c>
      <c r="G3912" s="6" t="s">
        <v>11227</v>
      </c>
      <c r="H3912" s="2" t="s">
        <v>30</v>
      </c>
      <c r="I3912" s="1" t="s">
        <v>31</v>
      </c>
      <c r="J3912" s="1" t="s">
        <v>414</v>
      </c>
      <c r="K3912" s="4">
        <v>45820</v>
      </c>
      <c r="L3912" s="16" t="s">
        <v>11229</v>
      </c>
      <c r="M3912" s="26">
        <v>338.8</v>
      </c>
      <c r="N3912" s="2">
        <v>1</v>
      </c>
      <c r="O3912" s="26">
        <v>338.8</v>
      </c>
      <c r="P3912" s="26">
        <v>157.09</v>
      </c>
      <c r="Q3912" s="26">
        <v>27.85</v>
      </c>
      <c r="R3912" s="26">
        <v>38.96</v>
      </c>
      <c r="S3912" s="26">
        <v>0</v>
      </c>
      <c r="T3912" s="26">
        <v>26.95</v>
      </c>
      <c r="U3912" s="26">
        <v>87.95</v>
      </c>
      <c r="V3912" s="10">
        <v>0.2596</v>
      </c>
      <c r="W3912" s="1" t="s">
        <v>34</v>
      </c>
      <c r="X3912" s="3"/>
      <c r="Y3912" s="3"/>
      <c r="Z3912" s="5" t="s">
        <v>7980</v>
      </c>
      <c r="AA3912" s="5" t="str">
        <f>VLOOKUP(J3912, sku!B:C, 2, FALSE)</f>
        <v>1 Aquecedor Camping + 1 Maçarico 915 + 5 Refis de Gás</v>
      </c>
      <c r="AB3912" s="3" t="str">
        <f>VLOOKUP(J3912, sku!B:BM, 64, FALSE)</f>
        <v>Importação</v>
      </c>
      <c r="AC3912" s="3" t="str">
        <f>LEFT(pedidos[[#This Row],[SKU]],3)</f>
        <v>1XA</v>
      </c>
      <c r="AD3912" s="36" t="str" cm="1">
        <f t="array" aca="1" ref="AD3912" ca="1">IFERROR(
  INDEX(
    montadora[Montadora],
    MATCH(TRUE,LEFT(#REF!,NÚCARACT(montadora[SKU Parcial]))=montadora[SKU Parcial],0)
  ),
  ""
)</f>
        <v/>
      </c>
    </row>
    <row r="3913" spans="1:30" customFormat="1" x14ac:dyDescent="0.25">
      <c r="A3913" s="1" t="s">
        <v>4694</v>
      </c>
      <c r="B3913" s="1" t="s">
        <v>4695</v>
      </c>
      <c r="C3913" s="1" t="s">
        <v>353</v>
      </c>
      <c r="D3913" s="1" t="s">
        <v>27</v>
      </c>
      <c r="E3913" s="1" t="s">
        <v>412</v>
      </c>
      <c r="F3913" s="1" t="s">
        <v>413</v>
      </c>
      <c r="G3913" s="6" t="s">
        <v>11227</v>
      </c>
      <c r="H3913" s="2" t="s">
        <v>30</v>
      </c>
      <c r="I3913" s="1" t="s">
        <v>31</v>
      </c>
      <c r="J3913" s="1" t="s">
        <v>414</v>
      </c>
      <c r="K3913" s="4">
        <v>45823</v>
      </c>
      <c r="L3913" s="16" t="s">
        <v>11229</v>
      </c>
      <c r="M3913" s="26">
        <v>338.8</v>
      </c>
      <c r="N3913" s="2">
        <v>1</v>
      </c>
      <c r="O3913" s="26">
        <v>338.8</v>
      </c>
      <c r="P3913" s="26">
        <v>157.09</v>
      </c>
      <c r="Q3913" s="26">
        <v>27.85</v>
      </c>
      <c r="R3913" s="26">
        <v>38.96</v>
      </c>
      <c r="S3913" s="26">
        <v>0</v>
      </c>
      <c r="T3913" s="26">
        <v>26.95</v>
      </c>
      <c r="U3913" s="26">
        <v>87.95</v>
      </c>
      <c r="V3913" s="10">
        <v>0.2596</v>
      </c>
      <c r="W3913" s="1" t="s">
        <v>34</v>
      </c>
      <c r="X3913" s="3"/>
      <c r="Y3913" s="3"/>
      <c r="Z3913" s="5" t="s">
        <v>7980</v>
      </c>
      <c r="AA3913" s="5" t="str">
        <f>VLOOKUP(J3913, sku!B:C, 2, FALSE)</f>
        <v>1 Aquecedor Camping + 1 Maçarico 915 + 5 Refis de Gás</v>
      </c>
      <c r="AB3913" s="3" t="str">
        <f>VLOOKUP(J3913, sku!B:BM, 64, FALSE)</f>
        <v>Importação</v>
      </c>
      <c r="AC3913" s="3" t="str">
        <f>LEFT(pedidos[[#This Row],[SKU]],3)</f>
        <v>1XA</v>
      </c>
      <c r="AD3913" s="36" t="str" cm="1">
        <f t="array" aca="1" ref="AD3913" ca="1">IFERROR(
  INDEX(
    montadora[Montadora],
    MATCH(TRUE,LEFT(#REF!,NÚCARACT(montadora[SKU Parcial]))=montadora[SKU Parcial],0)
  ),
  ""
)</f>
        <v/>
      </c>
    </row>
    <row r="3914" spans="1:30" customFormat="1" x14ac:dyDescent="0.25">
      <c r="A3914" s="1" t="s">
        <v>4696</v>
      </c>
      <c r="B3914" s="1" t="s">
        <v>4697</v>
      </c>
      <c r="C3914" s="1" t="s">
        <v>301</v>
      </c>
      <c r="D3914" s="1" t="s">
        <v>27</v>
      </c>
      <c r="E3914" s="1" t="s">
        <v>412</v>
      </c>
      <c r="F3914" s="1" t="s">
        <v>413</v>
      </c>
      <c r="G3914" s="6" t="s">
        <v>11227</v>
      </c>
      <c r="H3914" s="2" t="s">
        <v>30</v>
      </c>
      <c r="I3914" s="1" t="s">
        <v>36</v>
      </c>
      <c r="J3914" s="1" t="s">
        <v>414</v>
      </c>
      <c r="K3914" s="4">
        <v>45823</v>
      </c>
      <c r="L3914" s="16" t="s">
        <v>11229</v>
      </c>
      <c r="M3914" s="26">
        <v>338.8</v>
      </c>
      <c r="N3914" s="2">
        <v>1</v>
      </c>
      <c r="O3914" s="26">
        <v>338.8</v>
      </c>
      <c r="P3914" s="26">
        <v>157.09</v>
      </c>
      <c r="Q3914" s="26">
        <v>27.85</v>
      </c>
      <c r="R3914" s="26">
        <v>38.96</v>
      </c>
      <c r="S3914" s="26">
        <v>0</v>
      </c>
      <c r="T3914" s="26">
        <v>26.95</v>
      </c>
      <c r="U3914" s="26">
        <v>87.95</v>
      </c>
      <c r="V3914" s="10">
        <v>0.2596</v>
      </c>
      <c r="W3914" s="1" t="s">
        <v>34</v>
      </c>
      <c r="X3914" s="3"/>
      <c r="Y3914" s="3"/>
      <c r="Z3914" s="5" t="s">
        <v>7980</v>
      </c>
      <c r="AA3914" s="5" t="str">
        <f>VLOOKUP(J3914, sku!B:C, 2, FALSE)</f>
        <v>1 Aquecedor Camping + 1 Maçarico 915 + 5 Refis de Gás</v>
      </c>
      <c r="AB3914" s="3" t="str">
        <f>VLOOKUP(J3914, sku!B:BM, 64, FALSE)</f>
        <v>Importação</v>
      </c>
      <c r="AC3914" s="3" t="str">
        <f>LEFT(pedidos[[#This Row],[SKU]],3)</f>
        <v>1XA</v>
      </c>
      <c r="AD3914" s="36" t="str" cm="1">
        <f t="array" aca="1" ref="AD3914" ca="1">IFERROR(
  INDEX(
    montadora[Montadora],
    MATCH(TRUE,LEFT(#REF!,NÚCARACT(montadora[SKU Parcial]))=montadora[SKU Parcial],0)
  ),
  ""
)</f>
        <v/>
      </c>
    </row>
    <row r="3915" spans="1:30" customFormat="1" x14ac:dyDescent="0.25">
      <c r="A3915" s="1" t="s">
        <v>4700</v>
      </c>
      <c r="B3915" s="1" t="s">
        <v>36</v>
      </c>
      <c r="C3915" s="1" t="s">
        <v>4701</v>
      </c>
      <c r="D3915" s="1" t="s">
        <v>27</v>
      </c>
      <c r="E3915" s="1" t="s">
        <v>412</v>
      </c>
      <c r="F3915" s="1" t="s">
        <v>413</v>
      </c>
      <c r="G3915" s="6" t="s">
        <v>11227</v>
      </c>
      <c r="H3915" s="2" t="s">
        <v>30</v>
      </c>
      <c r="I3915" s="1" t="s">
        <v>31</v>
      </c>
      <c r="J3915" s="1" t="s">
        <v>414</v>
      </c>
      <c r="K3915" s="4">
        <v>45828</v>
      </c>
      <c r="L3915" s="16" t="s">
        <v>11229</v>
      </c>
      <c r="M3915" s="26">
        <v>338.8</v>
      </c>
      <c r="N3915" s="2">
        <v>1</v>
      </c>
      <c r="O3915" s="26">
        <v>338.8</v>
      </c>
      <c r="P3915" s="26">
        <v>157.09</v>
      </c>
      <c r="Q3915" s="26">
        <v>27.85</v>
      </c>
      <c r="R3915" s="26">
        <v>38.96</v>
      </c>
      <c r="S3915" s="26">
        <v>0</v>
      </c>
      <c r="T3915" s="26">
        <v>26.95</v>
      </c>
      <c r="U3915" s="26">
        <v>87.95</v>
      </c>
      <c r="V3915" s="10">
        <v>0.2596</v>
      </c>
      <c r="W3915" s="1" t="s">
        <v>89</v>
      </c>
      <c r="X3915" s="3"/>
      <c r="Y3915" s="3"/>
      <c r="Z3915" s="5" t="s">
        <v>7980</v>
      </c>
      <c r="AA3915" s="5" t="str">
        <f>VLOOKUP(J3915, sku!B:C, 2, FALSE)</f>
        <v>1 Aquecedor Camping + 1 Maçarico 915 + 5 Refis de Gás</v>
      </c>
      <c r="AB3915" s="3" t="str">
        <f>VLOOKUP(J3915, sku!B:BM, 64, FALSE)</f>
        <v>Importação</v>
      </c>
      <c r="AC3915" s="3" t="str">
        <f>LEFT(pedidos[[#This Row],[SKU]],3)</f>
        <v>1XA</v>
      </c>
      <c r="AD3915" s="36" t="str" cm="1">
        <f t="array" aca="1" ref="AD3915" ca="1">IFERROR(
  INDEX(
    montadora[Montadora],
    MATCH(TRUE,LEFT(#REF!,NÚCARACT(montadora[SKU Parcial]))=montadora[SKU Parcial],0)
  ),
  ""
)</f>
        <v/>
      </c>
    </row>
    <row r="3916" spans="1:30" customFormat="1" x14ac:dyDescent="0.25">
      <c r="A3916" s="1" t="s">
        <v>4702</v>
      </c>
      <c r="B3916" s="1" t="s">
        <v>36</v>
      </c>
      <c r="C3916" s="1" t="s">
        <v>4703</v>
      </c>
      <c r="D3916" s="1" t="s">
        <v>709</v>
      </c>
      <c r="E3916" s="1" t="s">
        <v>412</v>
      </c>
      <c r="F3916" s="1" t="s">
        <v>413</v>
      </c>
      <c r="G3916" s="6" t="s">
        <v>11227</v>
      </c>
      <c r="H3916" s="2" t="s">
        <v>30</v>
      </c>
      <c r="I3916" s="1" t="s">
        <v>31</v>
      </c>
      <c r="J3916" s="1" t="s">
        <v>414</v>
      </c>
      <c r="K3916" s="4">
        <v>45828</v>
      </c>
      <c r="L3916" s="16" t="s">
        <v>11229</v>
      </c>
      <c r="M3916" s="26">
        <v>338.8</v>
      </c>
      <c r="N3916" s="2">
        <v>1</v>
      </c>
      <c r="O3916" s="26">
        <v>360.79</v>
      </c>
      <c r="P3916" s="26">
        <v>157.09</v>
      </c>
      <c r="Q3916" s="26">
        <v>27.85</v>
      </c>
      <c r="R3916" s="26">
        <v>38.96</v>
      </c>
      <c r="S3916" s="26">
        <v>21.99</v>
      </c>
      <c r="T3916" s="26">
        <v>26.95</v>
      </c>
      <c r="U3916" s="26">
        <v>87.95</v>
      </c>
      <c r="V3916" s="10">
        <v>0.2596</v>
      </c>
      <c r="W3916" s="1" t="s">
        <v>34</v>
      </c>
      <c r="X3916" s="3"/>
      <c r="Y3916" s="3"/>
      <c r="Z3916" s="5" t="s">
        <v>7980</v>
      </c>
      <c r="AA3916" s="5" t="str">
        <f>VLOOKUP(J3916, sku!B:C, 2, FALSE)</f>
        <v>1 Aquecedor Camping + 1 Maçarico 915 + 5 Refis de Gás</v>
      </c>
      <c r="AB3916" s="3" t="str">
        <f>VLOOKUP(J3916, sku!B:BM, 64, FALSE)</f>
        <v>Importação</v>
      </c>
      <c r="AC3916" s="3" t="str">
        <f>LEFT(pedidos[[#This Row],[SKU]],3)</f>
        <v>1XA</v>
      </c>
      <c r="AD3916" s="36" t="str" cm="1">
        <f t="array" aca="1" ref="AD3916" ca="1">IFERROR(
  INDEX(
    montadora[Montadora],
    MATCH(TRUE,LEFT(#REF!,NÚCARACT(montadora[SKU Parcial]))=montadora[SKU Parcial],0)
  ),
  ""
)</f>
        <v/>
      </c>
    </row>
    <row r="3917" spans="1:30" customFormat="1" x14ac:dyDescent="0.25">
      <c r="A3917" s="1" t="s">
        <v>4710</v>
      </c>
      <c r="B3917" s="1" t="s">
        <v>4711</v>
      </c>
      <c r="C3917" s="1" t="s">
        <v>2269</v>
      </c>
      <c r="D3917" s="1" t="s">
        <v>191</v>
      </c>
      <c r="E3917" s="1" t="s">
        <v>412</v>
      </c>
      <c r="F3917" s="1" t="s">
        <v>413</v>
      </c>
      <c r="G3917" s="6" t="s">
        <v>11227</v>
      </c>
      <c r="H3917" s="2" t="s">
        <v>30</v>
      </c>
      <c r="I3917" s="1" t="s">
        <v>36</v>
      </c>
      <c r="J3917" s="1" t="s">
        <v>414</v>
      </c>
      <c r="K3917" s="4">
        <v>45835</v>
      </c>
      <c r="L3917" s="16" t="s">
        <v>11229</v>
      </c>
      <c r="M3917" s="26">
        <v>338.8</v>
      </c>
      <c r="N3917" s="2">
        <v>1</v>
      </c>
      <c r="O3917" s="26">
        <v>338.8</v>
      </c>
      <c r="P3917" s="26">
        <v>157.09</v>
      </c>
      <c r="Q3917" s="26">
        <v>27.85</v>
      </c>
      <c r="R3917" s="26">
        <v>38.96</v>
      </c>
      <c r="S3917" s="26">
        <v>0</v>
      </c>
      <c r="T3917" s="26">
        <v>26.95</v>
      </c>
      <c r="U3917" s="26">
        <v>87.95</v>
      </c>
      <c r="V3917" s="10">
        <v>0.2596</v>
      </c>
      <c r="W3917" s="1" t="s">
        <v>34</v>
      </c>
      <c r="X3917" s="3"/>
      <c r="Y3917" s="3"/>
      <c r="Z3917" s="5" t="s">
        <v>7980</v>
      </c>
      <c r="AA3917" s="5" t="str">
        <f>VLOOKUP(J3917, sku!B:C, 2, FALSE)</f>
        <v>1 Aquecedor Camping + 1 Maçarico 915 + 5 Refis de Gás</v>
      </c>
      <c r="AB3917" s="3" t="str">
        <f>VLOOKUP(J3917, sku!B:BM, 64, FALSE)</f>
        <v>Importação</v>
      </c>
      <c r="AC3917" s="3" t="str">
        <f>LEFT(pedidos[[#This Row],[SKU]],3)</f>
        <v>1XA</v>
      </c>
      <c r="AD3917" s="36" t="str" cm="1">
        <f t="array" aca="1" ref="AD3917" ca="1">IFERROR(
  INDEX(
    montadora[Montadora],
    MATCH(TRUE,LEFT(#REF!,NÚCARACT(montadora[SKU Parcial]))=montadora[SKU Parcial],0)
  ),
  ""
)</f>
        <v/>
      </c>
    </row>
    <row r="3918" spans="1:30" customFormat="1" x14ac:dyDescent="0.25">
      <c r="A3918" s="1" t="s">
        <v>3706</v>
      </c>
      <c r="B3918" s="1" t="s">
        <v>3707</v>
      </c>
      <c r="C3918" s="1" t="s">
        <v>3708</v>
      </c>
      <c r="D3918" s="1" t="s">
        <v>191</v>
      </c>
      <c r="E3918" s="1" t="s">
        <v>1515</v>
      </c>
      <c r="F3918" s="1" t="s">
        <v>1516</v>
      </c>
      <c r="G3918" s="6" t="s">
        <v>11227</v>
      </c>
      <c r="H3918" s="20" t="s">
        <v>30</v>
      </c>
      <c r="I3918" s="1" t="s">
        <v>36</v>
      </c>
      <c r="J3918" s="1" t="s">
        <v>1517</v>
      </c>
      <c r="K3918" s="22">
        <v>45816</v>
      </c>
      <c r="L3918" s="16" t="s">
        <v>11229</v>
      </c>
      <c r="M3918" s="26">
        <v>414.8</v>
      </c>
      <c r="N3918" s="20">
        <v>1</v>
      </c>
      <c r="O3918" s="26">
        <v>414.8</v>
      </c>
      <c r="P3918" s="26">
        <v>158.38999999999999</v>
      </c>
      <c r="Q3918" s="26">
        <v>34.1</v>
      </c>
      <c r="R3918" s="26">
        <v>47.7</v>
      </c>
      <c r="S3918" s="26">
        <v>0</v>
      </c>
      <c r="T3918" s="26">
        <v>28.45</v>
      </c>
      <c r="U3918" s="26">
        <v>146.16</v>
      </c>
      <c r="V3918" s="24">
        <v>0.35239999999999999</v>
      </c>
      <c r="W3918" s="1" t="s">
        <v>89</v>
      </c>
      <c r="X3918" s="3"/>
      <c r="Y3918" s="3"/>
      <c r="Z3918" s="5" t="s">
        <v>7980</v>
      </c>
      <c r="AA3918" s="5" t="str">
        <f>VLOOKUP(J3918, sku!B:C, 2, FALSE)</f>
        <v>Fogão Fogareiro Com 2 Bocas + Maçarico + 1 Refil Ntk</v>
      </c>
      <c r="AB3918" s="3" t="str">
        <f>VLOOKUP(J3918, sku!B:BM, 64, FALSE)</f>
        <v>Importação</v>
      </c>
      <c r="AC3918" s="3" t="str">
        <f>LEFT(pedidos[[#This Row],[SKU]],3)</f>
        <v>1FO</v>
      </c>
      <c r="AD3918" s="36" t="str" cm="1">
        <f t="array" aca="1" ref="AD3918" ca="1">IFERROR(
  INDEX(
    montadora[Montadora],
    MATCH(TRUE,LEFT(#REF!,NÚCARACT(montadora[SKU Parcial]))=montadora[SKU Parcial],0)
  ),
  ""
)</f>
        <v/>
      </c>
    </row>
    <row r="3919" spans="1:30" customFormat="1" x14ac:dyDescent="0.25">
      <c r="A3919" s="1" t="s">
        <v>6603</v>
      </c>
      <c r="B3919" s="1" t="s">
        <v>6604</v>
      </c>
      <c r="C3919" s="1" t="s">
        <v>6605</v>
      </c>
      <c r="D3919" s="1" t="s">
        <v>27</v>
      </c>
      <c r="E3919" s="1" t="s">
        <v>1716</v>
      </c>
      <c r="F3919" s="1" t="s">
        <v>1717</v>
      </c>
      <c r="G3919" s="6" t="s">
        <v>11227</v>
      </c>
      <c r="H3919" s="2" t="s">
        <v>30</v>
      </c>
      <c r="I3919" s="1" t="s">
        <v>31</v>
      </c>
      <c r="J3919" s="1" t="s">
        <v>1718</v>
      </c>
      <c r="K3919" s="4">
        <v>45799</v>
      </c>
      <c r="L3919" s="16" t="s">
        <v>11229</v>
      </c>
      <c r="M3919" s="26">
        <v>388.8</v>
      </c>
      <c r="N3919" s="2">
        <v>1</v>
      </c>
      <c r="O3919" s="26">
        <v>388.8</v>
      </c>
      <c r="P3919" s="26">
        <v>163.44</v>
      </c>
      <c r="Q3919" s="26">
        <v>29.59</v>
      </c>
      <c r="R3919" s="26">
        <v>44.71</v>
      </c>
      <c r="S3919" s="26">
        <v>0</v>
      </c>
      <c r="T3919" s="26">
        <v>28.45</v>
      </c>
      <c r="U3919" s="26">
        <v>122.61</v>
      </c>
      <c r="V3919" s="10">
        <v>0.31540000000000001</v>
      </c>
      <c r="W3919" s="1" t="s">
        <v>34</v>
      </c>
      <c r="X3919" s="3"/>
      <c r="Y3919" s="3"/>
      <c r="Z3919" s="5" t="s">
        <v>7980</v>
      </c>
      <c r="AA3919" s="5" t="str">
        <f>VLOOKUP(J3919, sku!B:C, 2, FALSE)</f>
        <v>1 Fogareiro 2 Bocas + 3 Refis de Gás Guepardo</v>
      </c>
      <c r="AB3919" s="3" t="str">
        <f>VLOOKUP(J3919, sku!B:BM, 64, FALSE)</f>
        <v>Importação</v>
      </c>
      <c r="AC3919" s="3" t="str">
        <f>LEFT(pedidos[[#This Row],[SKU]],3)</f>
        <v>1FO</v>
      </c>
      <c r="AD3919" s="36" t="str" cm="1">
        <f t="array" aca="1" ref="AD3919" ca="1">IFERROR(
  INDEX(
    montadora[Montadora],
    MATCH(TRUE,LEFT(#REF!,NÚCARACT(montadora[SKU Parcial]))=montadora[SKU Parcial],0)
  ),
  ""
)</f>
        <v/>
      </c>
    </row>
    <row r="3920" spans="1:30" customFormat="1" x14ac:dyDescent="0.25">
      <c r="A3920" s="1" t="s">
        <v>6615</v>
      </c>
      <c r="B3920" s="1" t="s">
        <v>6616</v>
      </c>
      <c r="C3920" s="1" t="s">
        <v>6617</v>
      </c>
      <c r="D3920" s="1" t="s">
        <v>27</v>
      </c>
      <c r="E3920" s="1" t="s">
        <v>1716</v>
      </c>
      <c r="F3920" s="1" t="s">
        <v>1717</v>
      </c>
      <c r="G3920" s="6" t="s">
        <v>11227</v>
      </c>
      <c r="H3920" s="2" t="s">
        <v>30</v>
      </c>
      <c r="I3920" s="1" t="s">
        <v>36</v>
      </c>
      <c r="J3920" s="1" t="s">
        <v>1718</v>
      </c>
      <c r="K3920" s="4">
        <v>45782</v>
      </c>
      <c r="L3920" s="20" t="s">
        <v>33</v>
      </c>
      <c r="M3920" s="26">
        <v>358.8</v>
      </c>
      <c r="N3920" s="2">
        <v>1</v>
      </c>
      <c r="O3920" s="26">
        <v>360.39</v>
      </c>
      <c r="P3920" s="26">
        <v>163.44</v>
      </c>
      <c r="Q3920" s="26">
        <v>0</v>
      </c>
      <c r="R3920" s="26">
        <v>41.26</v>
      </c>
      <c r="S3920" s="26">
        <v>1.59</v>
      </c>
      <c r="T3920" s="26">
        <v>14.31</v>
      </c>
      <c r="U3920" s="26">
        <v>112.49</v>
      </c>
      <c r="V3920" s="10">
        <v>0.3135</v>
      </c>
      <c r="W3920" s="1" t="s">
        <v>34</v>
      </c>
      <c r="X3920" s="3"/>
      <c r="Y3920" s="3"/>
      <c r="Z3920" s="5" t="s">
        <v>7980</v>
      </c>
      <c r="AA3920" s="5" t="str">
        <f>VLOOKUP(J3920, sku!B:C, 2, FALSE)</f>
        <v>1 Fogareiro 2 Bocas + 3 Refis de Gás Guepardo</v>
      </c>
      <c r="AB3920" s="3" t="str">
        <f>VLOOKUP(J3920, sku!B:BM, 64, FALSE)</f>
        <v>Importação</v>
      </c>
      <c r="AC3920" s="3" t="str">
        <f>LEFT(pedidos[[#This Row],[SKU]],3)</f>
        <v>1FO</v>
      </c>
      <c r="AD3920" s="36" t="str" cm="1">
        <f t="array" aca="1" ref="AD3920" ca="1">IFERROR(
  INDEX(
    montadora[Montadora],
    MATCH(TRUE,LEFT(#REF!,NÚCARACT(montadora[SKU Parcial]))=montadora[SKU Parcial],0)
  ),
  ""
)</f>
        <v/>
      </c>
    </row>
    <row r="3921" spans="1:30" customFormat="1" x14ac:dyDescent="0.25">
      <c r="A3921" s="1" t="s">
        <v>6618</v>
      </c>
      <c r="B3921" s="1" t="s">
        <v>6619</v>
      </c>
      <c r="C3921" s="1" t="s">
        <v>1869</v>
      </c>
      <c r="D3921" s="1" t="s">
        <v>27</v>
      </c>
      <c r="E3921" s="1" t="s">
        <v>1716</v>
      </c>
      <c r="F3921" s="1" t="s">
        <v>1717</v>
      </c>
      <c r="G3921" s="6" t="s">
        <v>11227</v>
      </c>
      <c r="H3921" s="2" t="s">
        <v>30</v>
      </c>
      <c r="I3921" s="1" t="s">
        <v>31</v>
      </c>
      <c r="J3921" s="1" t="s">
        <v>1718</v>
      </c>
      <c r="K3921" s="4">
        <v>45785</v>
      </c>
      <c r="L3921" s="20" t="s">
        <v>33</v>
      </c>
      <c r="M3921" s="26">
        <v>358.8</v>
      </c>
      <c r="N3921" s="2">
        <v>1</v>
      </c>
      <c r="O3921" s="26">
        <v>360.39</v>
      </c>
      <c r="P3921" s="26">
        <v>163.44</v>
      </c>
      <c r="Q3921" s="26">
        <v>0</v>
      </c>
      <c r="R3921" s="26">
        <v>41.26</v>
      </c>
      <c r="S3921" s="26">
        <v>1.59</v>
      </c>
      <c r="T3921" s="26">
        <v>14.31</v>
      </c>
      <c r="U3921" s="26">
        <v>112.49</v>
      </c>
      <c r="V3921" s="10">
        <v>0.3135</v>
      </c>
      <c r="W3921" s="1" t="s">
        <v>34</v>
      </c>
      <c r="X3921" s="3"/>
      <c r="Y3921" s="3"/>
      <c r="Z3921" s="5" t="s">
        <v>7980</v>
      </c>
      <c r="AA3921" s="5" t="str">
        <f>VLOOKUP(J3921, sku!B:C, 2, FALSE)</f>
        <v>1 Fogareiro 2 Bocas + 3 Refis de Gás Guepardo</v>
      </c>
      <c r="AB3921" s="3" t="str">
        <f>VLOOKUP(J3921, sku!B:BM, 64, FALSE)</f>
        <v>Importação</v>
      </c>
      <c r="AC3921" s="3" t="str">
        <f>LEFT(pedidos[[#This Row],[SKU]],3)</f>
        <v>1FO</v>
      </c>
      <c r="AD3921" s="36" t="str" cm="1">
        <f t="array" aca="1" ref="AD3921" ca="1">IFERROR(
  INDEX(
    montadora[Montadora],
    MATCH(TRUE,LEFT(#REF!,NÚCARACT(montadora[SKU Parcial]))=montadora[SKU Parcial],0)
  ),
  ""
)</f>
        <v/>
      </c>
    </row>
    <row r="3922" spans="1:30" customFormat="1" x14ac:dyDescent="0.25">
      <c r="A3922" s="1" t="s">
        <v>6620</v>
      </c>
      <c r="B3922" s="1" t="s">
        <v>36</v>
      </c>
      <c r="C3922" s="1" t="s">
        <v>850</v>
      </c>
      <c r="D3922" s="1" t="s">
        <v>27</v>
      </c>
      <c r="E3922" s="1" t="s">
        <v>1716</v>
      </c>
      <c r="F3922" s="1" t="s">
        <v>1717</v>
      </c>
      <c r="G3922" s="6" t="s">
        <v>11227</v>
      </c>
      <c r="H3922" s="2" t="s">
        <v>30</v>
      </c>
      <c r="I3922" s="1" t="s">
        <v>31</v>
      </c>
      <c r="J3922" s="1" t="s">
        <v>1718</v>
      </c>
      <c r="K3922" s="4">
        <v>45785</v>
      </c>
      <c r="L3922" s="20" t="s">
        <v>33</v>
      </c>
      <c r="M3922" s="26">
        <v>358.8</v>
      </c>
      <c r="N3922" s="2">
        <v>1</v>
      </c>
      <c r="O3922" s="26">
        <v>360.39</v>
      </c>
      <c r="P3922" s="26">
        <v>163.44</v>
      </c>
      <c r="Q3922" s="26">
        <v>0</v>
      </c>
      <c r="R3922" s="26">
        <v>41.26</v>
      </c>
      <c r="S3922" s="26">
        <v>1.59</v>
      </c>
      <c r="T3922" s="26">
        <v>14.31</v>
      </c>
      <c r="U3922" s="26">
        <v>112.49</v>
      </c>
      <c r="V3922" s="10">
        <v>0.3135</v>
      </c>
      <c r="W3922" s="1" t="s">
        <v>34</v>
      </c>
      <c r="X3922" s="3"/>
      <c r="Y3922" s="3"/>
      <c r="Z3922" s="5" t="s">
        <v>7980</v>
      </c>
      <c r="AA3922" s="5" t="str">
        <f>VLOOKUP(J3922, sku!B:C, 2, FALSE)</f>
        <v>1 Fogareiro 2 Bocas + 3 Refis de Gás Guepardo</v>
      </c>
      <c r="AB3922" s="3" t="str">
        <f>VLOOKUP(J3922, sku!B:BM, 64, FALSE)</f>
        <v>Importação</v>
      </c>
      <c r="AC3922" s="3" t="str">
        <f>LEFT(pedidos[[#This Row],[SKU]],3)</f>
        <v>1FO</v>
      </c>
      <c r="AD3922" s="36" t="str" cm="1">
        <f t="array" aca="1" ref="AD3922" ca="1">IFERROR(
  INDEX(
    montadora[Montadora],
    MATCH(TRUE,LEFT(#REF!,NÚCARACT(montadora[SKU Parcial]))=montadora[SKU Parcial],0)
  ),
  ""
)</f>
        <v/>
      </c>
    </row>
    <row r="3923" spans="1:30" customFormat="1" x14ac:dyDescent="0.25">
      <c r="A3923" s="1" t="s">
        <v>6621</v>
      </c>
      <c r="B3923" s="1" t="s">
        <v>6622</v>
      </c>
      <c r="C3923" s="1" t="s">
        <v>6623</v>
      </c>
      <c r="D3923" s="1" t="s">
        <v>27</v>
      </c>
      <c r="E3923" s="1" t="s">
        <v>1716</v>
      </c>
      <c r="F3923" s="1" t="s">
        <v>1717</v>
      </c>
      <c r="G3923" s="6" t="s">
        <v>11227</v>
      </c>
      <c r="H3923" s="2" t="s">
        <v>30</v>
      </c>
      <c r="I3923" s="1" t="s">
        <v>36</v>
      </c>
      <c r="J3923" s="1" t="s">
        <v>1718</v>
      </c>
      <c r="K3923" s="4">
        <v>45791</v>
      </c>
      <c r="L3923" s="20" t="s">
        <v>33</v>
      </c>
      <c r="M3923" s="26">
        <v>358.8</v>
      </c>
      <c r="N3923" s="2">
        <v>1</v>
      </c>
      <c r="O3923" s="26">
        <v>360.39</v>
      </c>
      <c r="P3923" s="26">
        <v>163.44</v>
      </c>
      <c r="Q3923" s="26">
        <v>0</v>
      </c>
      <c r="R3923" s="26">
        <v>41.26</v>
      </c>
      <c r="S3923" s="26">
        <v>1.59</v>
      </c>
      <c r="T3923" s="26">
        <v>14.31</v>
      </c>
      <c r="U3923" s="26">
        <v>112.49</v>
      </c>
      <c r="V3923" s="10">
        <v>0.3135</v>
      </c>
      <c r="W3923" s="1" t="s">
        <v>34</v>
      </c>
      <c r="X3923" s="3"/>
      <c r="Y3923" s="3"/>
      <c r="Z3923" s="5" t="s">
        <v>7980</v>
      </c>
      <c r="AA3923" s="5" t="str">
        <f>VLOOKUP(J3923, sku!B:C, 2, FALSE)</f>
        <v>1 Fogareiro 2 Bocas + 3 Refis de Gás Guepardo</v>
      </c>
      <c r="AB3923" s="3" t="str">
        <f>VLOOKUP(J3923, sku!B:BM, 64, FALSE)</f>
        <v>Importação</v>
      </c>
      <c r="AC3923" s="3" t="str">
        <f>LEFT(pedidos[[#This Row],[SKU]],3)</f>
        <v>1FO</v>
      </c>
      <c r="AD3923" s="36" t="str" cm="1">
        <f t="array" aca="1" ref="AD3923" ca="1">IFERROR(
  INDEX(
    montadora[Montadora],
    MATCH(TRUE,LEFT(#REF!,NÚCARACT(montadora[SKU Parcial]))=montadora[SKU Parcial],0)
  ),
  ""
)</f>
        <v/>
      </c>
    </row>
    <row r="3924" spans="1:30" customFormat="1" x14ac:dyDescent="0.25">
      <c r="A3924" s="1" t="s">
        <v>7063</v>
      </c>
      <c r="B3924" s="1" t="s">
        <v>36</v>
      </c>
      <c r="C3924" s="1" t="s">
        <v>5922</v>
      </c>
      <c r="D3924" s="1" t="s">
        <v>191</v>
      </c>
      <c r="E3924" s="1" t="s">
        <v>1716</v>
      </c>
      <c r="F3924" s="1" t="s">
        <v>1717</v>
      </c>
      <c r="G3924" s="6" t="s">
        <v>11227</v>
      </c>
      <c r="H3924" s="2" t="s">
        <v>30</v>
      </c>
      <c r="I3924" s="1" t="s">
        <v>31</v>
      </c>
      <c r="J3924" s="1" t="s">
        <v>1718</v>
      </c>
      <c r="K3924" s="4">
        <v>45778</v>
      </c>
      <c r="L3924" s="16" t="s">
        <v>11229</v>
      </c>
      <c r="M3924" s="26">
        <v>358.8</v>
      </c>
      <c r="N3924" s="2">
        <v>1</v>
      </c>
      <c r="O3924" s="26">
        <v>358.8</v>
      </c>
      <c r="P3924" s="26">
        <v>163.44</v>
      </c>
      <c r="Q3924" s="26">
        <v>27.3</v>
      </c>
      <c r="R3924" s="26">
        <v>41.26</v>
      </c>
      <c r="S3924" s="26">
        <v>0</v>
      </c>
      <c r="T3924" s="26">
        <v>28.45</v>
      </c>
      <c r="U3924" s="26">
        <v>98.35</v>
      </c>
      <c r="V3924" s="10">
        <v>0.27410000000000001</v>
      </c>
      <c r="W3924" s="1" t="s">
        <v>34</v>
      </c>
      <c r="X3924" s="3"/>
      <c r="Y3924" s="3"/>
      <c r="Z3924" s="5" t="s">
        <v>7980</v>
      </c>
      <c r="AA3924" s="5" t="str">
        <f>VLOOKUP(J3924, sku!B:C, 2, FALSE)</f>
        <v>1 Fogareiro 2 Bocas + 3 Refis de Gás Guepardo</v>
      </c>
      <c r="AB3924" s="3" t="str">
        <f>VLOOKUP(J3924, sku!B:BM, 64, FALSE)</f>
        <v>Importação</v>
      </c>
      <c r="AC3924" s="3" t="str">
        <f>LEFT(pedidos[[#This Row],[SKU]],3)</f>
        <v>1FO</v>
      </c>
      <c r="AD3924" s="36" t="str" cm="1">
        <f t="array" aca="1" ref="AD3924" ca="1">IFERROR(
  INDEX(
    montadora[Montadora],
    MATCH(TRUE,LEFT(#REF!,NÚCARACT(montadora[SKU Parcial]))=montadora[SKU Parcial],0)
  ),
  ""
)</f>
        <v/>
      </c>
    </row>
    <row r="3925" spans="1:30" customFormat="1" x14ac:dyDescent="0.25">
      <c r="A3925" s="1" t="s">
        <v>7064</v>
      </c>
      <c r="B3925" s="1" t="s">
        <v>36</v>
      </c>
      <c r="C3925" s="1" t="s">
        <v>7065</v>
      </c>
      <c r="D3925" s="1" t="s">
        <v>830</v>
      </c>
      <c r="E3925" s="1" t="s">
        <v>1716</v>
      </c>
      <c r="F3925" s="1" t="s">
        <v>1717</v>
      </c>
      <c r="G3925" s="6" t="s">
        <v>11227</v>
      </c>
      <c r="H3925" s="2" t="s">
        <v>30</v>
      </c>
      <c r="I3925" s="1" t="s">
        <v>36</v>
      </c>
      <c r="J3925" s="1" t="s">
        <v>1718</v>
      </c>
      <c r="K3925" s="4">
        <v>45778</v>
      </c>
      <c r="L3925" s="16" t="s">
        <v>11229</v>
      </c>
      <c r="M3925" s="26">
        <v>358.8</v>
      </c>
      <c r="N3925" s="2">
        <v>1</v>
      </c>
      <c r="O3925" s="26">
        <v>358.8</v>
      </c>
      <c r="P3925" s="26">
        <v>163.44</v>
      </c>
      <c r="Q3925" s="26">
        <v>27.3</v>
      </c>
      <c r="R3925" s="26">
        <v>41.26</v>
      </c>
      <c r="S3925" s="26">
        <v>0</v>
      </c>
      <c r="T3925" s="26">
        <v>28.45</v>
      </c>
      <c r="U3925" s="26">
        <v>98.35</v>
      </c>
      <c r="V3925" s="10">
        <v>0.27410000000000001</v>
      </c>
      <c r="W3925" s="1" t="s">
        <v>34</v>
      </c>
      <c r="X3925" s="3"/>
      <c r="Y3925" s="3"/>
      <c r="Z3925" s="5" t="s">
        <v>7980</v>
      </c>
      <c r="AA3925" s="5" t="str">
        <f>VLOOKUP(J3925, sku!B:C, 2, FALSE)</f>
        <v>1 Fogareiro 2 Bocas + 3 Refis de Gás Guepardo</v>
      </c>
      <c r="AB3925" s="3" t="str">
        <f>VLOOKUP(J3925, sku!B:BM, 64, FALSE)</f>
        <v>Importação</v>
      </c>
      <c r="AC3925" s="3" t="str">
        <f>LEFT(pedidos[[#This Row],[SKU]],3)</f>
        <v>1FO</v>
      </c>
      <c r="AD3925" s="36" t="str" cm="1">
        <f t="array" aca="1" ref="AD3925" ca="1">IFERROR(
  INDEX(
    montadora[Montadora],
    MATCH(TRUE,LEFT(#REF!,NÚCARACT(montadora[SKU Parcial]))=montadora[SKU Parcial],0)
  ),
  ""
)</f>
        <v/>
      </c>
    </row>
    <row r="3926" spans="1:30" customFormat="1" x14ac:dyDescent="0.25">
      <c r="A3926" s="1" t="s">
        <v>7066</v>
      </c>
      <c r="B3926" s="1" t="s">
        <v>7067</v>
      </c>
      <c r="C3926" s="1" t="s">
        <v>7068</v>
      </c>
      <c r="D3926" s="1" t="s">
        <v>45</v>
      </c>
      <c r="E3926" s="1" t="s">
        <v>1716</v>
      </c>
      <c r="F3926" s="1" t="s">
        <v>1717</v>
      </c>
      <c r="G3926" s="6" t="s">
        <v>11227</v>
      </c>
      <c r="H3926" s="2" t="s">
        <v>30</v>
      </c>
      <c r="I3926" s="1" t="s">
        <v>36</v>
      </c>
      <c r="J3926" s="1" t="s">
        <v>1718</v>
      </c>
      <c r="K3926" s="4">
        <v>45778</v>
      </c>
      <c r="L3926" s="16" t="s">
        <v>11229</v>
      </c>
      <c r="M3926" s="26">
        <v>358.8</v>
      </c>
      <c r="N3926" s="2">
        <v>1</v>
      </c>
      <c r="O3926" s="26">
        <v>358.8</v>
      </c>
      <c r="P3926" s="26">
        <v>163.44</v>
      </c>
      <c r="Q3926" s="26">
        <v>27.3</v>
      </c>
      <c r="R3926" s="26">
        <v>41.26</v>
      </c>
      <c r="S3926" s="26">
        <v>0</v>
      </c>
      <c r="T3926" s="26">
        <v>28.45</v>
      </c>
      <c r="U3926" s="26">
        <v>98.35</v>
      </c>
      <c r="V3926" s="10">
        <v>0.27410000000000001</v>
      </c>
      <c r="W3926" s="1" t="s">
        <v>34</v>
      </c>
      <c r="X3926" s="3"/>
      <c r="Y3926" s="3"/>
      <c r="Z3926" s="5" t="s">
        <v>7980</v>
      </c>
      <c r="AA3926" s="5" t="str">
        <f>VLOOKUP(J3926, sku!B:C, 2, FALSE)</f>
        <v>1 Fogareiro 2 Bocas + 3 Refis de Gás Guepardo</v>
      </c>
      <c r="AB3926" s="3" t="str">
        <f>VLOOKUP(J3926, sku!B:BM, 64, FALSE)</f>
        <v>Importação</v>
      </c>
      <c r="AC3926" s="3" t="str">
        <f>LEFT(pedidos[[#This Row],[SKU]],3)</f>
        <v>1FO</v>
      </c>
      <c r="AD3926" s="36" t="str" cm="1">
        <f t="array" aca="1" ref="AD3926" ca="1">IFERROR(
  INDEX(
    montadora[Montadora],
    MATCH(TRUE,LEFT(#REF!,NÚCARACT(montadora[SKU Parcial]))=montadora[SKU Parcial],0)
  ),
  ""
)</f>
        <v/>
      </c>
    </row>
    <row r="3927" spans="1:30" customFormat="1" x14ac:dyDescent="0.25">
      <c r="A3927" s="1" t="s">
        <v>7069</v>
      </c>
      <c r="B3927" s="1" t="s">
        <v>36</v>
      </c>
      <c r="C3927" s="1" t="s">
        <v>7070</v>
      </c>
      <c r="D3927" s="1" t="s">
        <v>617</v>
      </c>
      <c r="E3927" s="1" t="s">
        <v>1716</v>
      </c>
      <c r="F3927" s="1" t="s">
        <v>1717</v>
      </c>
      <c r="G3927" s="6" t="s">
        <v>11227</v>
      </c>
      <c r="H3927" s="2" t="s">
        <v>30</v>
      </c>
      <c r="I3927" s="1" t="s">
        <v>31</v>
      </c>
      <c r="J3927" s="1" t="s">
        <v>1718</v>
      </c>
      <c r="K3927" s="4">
        <v>45779</v>
      </c>
      <c r="L3927" s="16" t="s">
        <v>11229</v>
      </c>
      <c r="M3927" s="26">
        <v>358.8</v>
      </c>
      <c r="N3927" s="2">
        <v>1</v>
      </c>
      <c r="O3927" s="26">
        <v>358.8</v>
      </c>
      <c r="P3927" s="26">
        <v>163.44</v>
      </c>
      <c r="Q3927" s="26">
        <v>27.3</v>
      </c>
      <c r="R3927" s="26">
        <v>41.26</v>
      </c>
      <c r="S3927" s="26">
        <v>0</v>
      </c>
      <c r="T3927" s="26">
        <v>28.45</v>
      </c>
      <c r="U3927" s="26">
        <v>98.35</v>
      </c>
      <c r="V3927" s="10">
        <v>0.27410000000000001</v>
      </c>
      <c r="W3927" s="1" t="s">
        <v>34</v>
      </c>
      <c r="X3927" s="3"/>
      <c r="Y3927" s="3"/>
      <c r="Z3927" s="5" t="s">
        <v>7980</v>
      </c>
      <c r="AA3927" s="5" t="str">
        <f>VLOOKUP(J3927, sku!B:C, 2, FALSE)</f>
        <v>1 Fogareiro 2 Bocas + 3 Refis de Gás Guepardo</v>
      </c>
      <c r="AB3927" s="3" t="str">
        <f>VLOOKUP(J3927, sku!B:BM, 64, FALSE)</f>
        <v>Importação</v>
      </c>
      <c r="AC3927" s="3" t="str">
        <f>LEFT(pedidos[[#This Row],[SKU]],3)</f>
        <v>1FO</v>
      </c>
      <c r="AD3927" s="36" t="str" cm="1">
        <f t="array" aca="1" ref="AD3927" ca="1">IFERROR(
  INDEX(
    montadora[Montadora],
    MATCH(TRUE,LEFT(#REF!,NÚCARACT(montadora[SKU Parcial]))=montadora[SKU Parcial],0)
  ),
  ""
)</f>
        <v/>
      </c>
    </row>
    <row r="3928" spans="1:30" customFormat="1" x14ac:dyDescent="0.25">
      <c r="A3928" s="1" t="s">
        <v>7071</v>
      </c>
      <c r="B3928" s="1" t="s">
        <v>7072</v>
      </c>
      <c r="C3928" s="1" t="s">
        <v>7073</v>
      </c>
      <c r="D3928" s="1" t="s">
        <v>420</v>
      </c>
      <c r="E3928" s="1" t="s">
        <v>1716</v>
      </c>
      <c r="F3928" s="1" t="s">
        <v>1717</v>
      </c>
      <c r="G3928" s="6" t="s">
        <v>11227</v>
      </c>
      <c r="H3928" s="2" t="s">
        <v>30</v>
      </c>
      <c r="I3928" s="1" t="s">
        <v>36</v>
      </c>
      <c r="J3928" s="1" t="s">
        <v>1718</v>
      </c>
      <c r="K3928" s="4">
        <v>45785</v>
      </c>
      <c r="L3928" s="16" t="s">
        <v>11229</v>
      </c>
      <c r="M3928" s="26">
        <v>358.8</v>
      </c>
      <c r="N3928" s="2">
        <v>1</v>
      </c>
      <c r="O3928" s="26">
        <v>358.8</v>
      </c>
      <c r="P3928" s="26">
        <v>163.44</v>
      </c>
      <c r="Q3928" s="26">
        <v>27.3</v>
      </c>
      <c r="R3928" s="26">
        <v>41.26</v>
      </c>
      <c r="S3928" s="26">
        <v>0</v>
      </c>
      <c r="T3928" s="26">
        <v>28.45</v>
      </c>
      <c r="U3928" s="26">
        <v>98.35</v>
      </c>
      <c r="V3928" s="10">
        <v>0.27410000000000001</v>
      </c>
      <c r="W3928" s="1" t="s">
        <v>89</v>
      </c>
      <c r="X3928" s="3"/>
      <c r="Y3928" s="3"/>
      <c r="Z3928" s="5" t="s">
        <v>7980</v>
      </c>
      <c r="AA3928" s="5" t="str">
        <f>VLOOKUP(J3928, sku!B:C, 2, FALSE)</f>
        <v>1 Fogareiro 2 Bocas + 3 Refis de Gás Guepardo</v>
      </c>
      <c r="AB3928" s="3" t="str">
        <f>VLOOKUP(J3928, sku!B:BM, 64, FALSE)</f>
        <v>Importação</v>
      </c>
      <c r="AC3928" s="3" t="str">
        <f>LEFT(pedidos[[#This Row],[SKU]],3)</f>
        <v>1FO</v>
      </c>
      <c r="AD3928" s="36" t="str" cm="1">
        <f t="array" aca="1" ref="AD3928" ca="1">IFERROR(
  INDEX(
    montadora[Montadora],
    MATCH(TRUE,LEFT(#REF!,NÚCARACT(montadora[SKU Parcial]))=montadora[SKU Parcial],0)
  ),
  ""
)</f>
        <v/>
      </c>
    </row>
    <row r="3929" spans="1:30" customFormat="1" x14ac:dyDescent="0.25">
      <c r="A3929" s="1" t="s">
        <v>7074</v>
      </c>
      <c r="B3929" s="1" t="s">
        <v>36</v>
      </c>
      <c r="C3929" s="1" t="s">
        <v>7075</v>
      </c>
      <c r="D3929" s="1" t="s">
        <v>27</v>
      </c>
      <c r="E3929" s="1" t="s">
        <v>1716</v>
      </c>
      <c r="F3929" s="1" t="s">
        <v>1717</v>
      </c>
      <c r="G3929" s="6" t="s">
        <v>11227</v>
      </c>
      <c r="H3929" s="2" t="s">
        <v>30</v>
      </c>
      <c r="I3929" s="1" t="s">
        <v>36</v>
      </c>
      <c r="J3929" s="1" t="s">
        <v>1718</v>
      </c>
      <c r="K3929" s="4">
        <v>45785</v>
      </c>
      <c r="L3929" s="16" t="s">
        <v>11229</v>
      </c>
      <c r="M3929" s="26">
        <v>358.8</v>
      </c>
      <c r="N3929" s="2">
        <v>1</v>
      </c>
      <c r="O3929" s="26">
        <v>358.8</v>
      </c>
      <c r="P3929" s="26">
        <v>163.44</v>
      </c>
      <c r="Q3929" s="26">
        <v>27.3</v>
      </c>
      <c r="R3929" s="26">
        <v>41.26</v>
      </c>
      <c r="S3929" s="26">
        <v>0</v>
      </c>
      <c r="T3929" s="26">
        <v>28.45</v>
      </c>
      <c r="U3929" s="26">
        <v>98.35</v>
      </c>
      <c r="V3929" s="10">
        <v>0.27410000000000001</v>
      </c>
      <c r="W3929" s="1" t="s">
        <v>34</v>
      </c>
      <c r="X3929" s="3"/>
      <c r="Y3929" s="3"/>
      <c r="Z3929" s="5" t="s">
        <v>7980</v>
      </c>
      <c r="AA3929" s="5" t="str">
        <f>VLOOKUP(J3929, sku!B:C, 2, FALSE)</f>
        <v>1 Fogareiro 2 Bocas + 3 Refis de Gás Guepardo</v>
      </c>
      <c r="AB3929" s="3" t="str">
        <f>VLOOKUP(J3929, sku!B:BM, 64, FALSE)</f>
        <v>Importação</v>
      </c>
      <c r="AC3929" s="3" t="str">
        <f>LEFT(pedidos[[#This Row],[SKU]],3)</f>
        <v>1FO</v>
      </c>
      <c r="AD3929" s="36" t="str" cm="1">
        <f t="array" aca="1" ref="AD3929" ca="1">IFERROR(
  INDEX(
    montadora[Montadora],
    MATCH(TRUE,LEFT(#REF!,NÚCARACT(montadora[SKU Parcial]))=montadora[SKU Parcial],0)
  ),
  ""
)</f>
        <v/>
      </c>
    </row>
    <row r="3930" spans="1:30" customFormat="1" x14ac:dyDescent="0.25">
      <c r="A3930" s="1" t="s">
        <v>7076</v>
      </c>
      <c r="B3930" s="1" t="s">
        <v>7077</v>
      </c>
      <c r="C3930" s="1" t="s">
        <v>1548</v>
      </c>
      <c r="D3930" s="1" t="s">
        <v>534</v>
      </c>
      <c r="E3930" s="1" t="s">
        <v>1716</v>
      </c>
      <c r="F3930" s="1" t="s">
        <v>1717</v>
      </c>
      <c r="G3930" s="6" t="s">
        <v>11227</v>
      </c>
      <c r="H3930" s="2" t="s">
        <v>30</v>
      </c>
      <c r="I3930" s="1" t="s">
        <v>31</v>
      </c>
      <c r="J3930" s="1" t="s">
        <v>1718</v>
      </c>
      <c r="K3930" s="4">
        <v>45791</v>
      </c>
      <c r="L3930" s="16" t="s">
        <v>11229</v>
      </c>
      <c r="M3930" s="26">
        <v>358.8</v>
      </c>
      <c r="N3930" s="2">
        <v>1</v>
      </c>
      <c r="O3930" s="26">
        <v>381.7</v>
      </c>
      <c r="P3930" s="26">
        <v>163.44</v>
      </c>
      <c r="Q3930" s="26">
        <v>27.3</v>
      </c>
      <c r="R3930" s="26">
        <v>41.26</v>
      </c>
      <c r="S3930" s="26">
        <v>22.9</v>
      </c>
      <c r="T3930" s="26">
        <v>28.45</v>
      </c>
      <c r="U3930" s="26">
        <v>98.35</v>
      </c>
      <c r="V3930" s="10">
        <v>0.27410000000000001</v>
      </c>
      <c r="W3930" s="1" t="s">
        <v>34</v>
      </c>
      <c r="X3930" s="3"/>
      <c r="Y3930" s="3"/>
      <c r="Z3930" s="5" t="s">
        <v>7980</v>
      </c>
      <c r="AA3930" s="5" t="str">
        <f>VLOOKUP(J3930, sku!B:C, 2, FALSE)</f>
        <v>1 Fogareiro 2 Bocas + 3 Refis de Gás Guepardo</v>
      </c>
      <c r="AB3930" s="3" t="str">
        <f>VLOOKUP(J3930, sku!B:BM, 64, FALSE)</f>
        <v>Importação</v>
      </c>
      <c r="AC3930" s="3" t="str">
        <f>LEFT(pedidos[[#This Row],[SKU]],3)</f>
        <v>1FO</v>
      </c>
      <c r="AD3930" s="36" t="str" cm="1">
        <f t="array" aca="1" ref="AD3930" ca="1">IFERROR(
  INDEX(
    montadora[Montadora],
    MATCH(TRUE,LEFT(#REF!,NÚCARACT(montadora[SKU Parcial]))=montadora[SKU Parcial],0)
  ),
  ""
)</f>
        <v/>
      </c>
    </row>
    <row r="3931" spans="1:30" customFormat="1" x14ac:dyDescent="0.25">
      <c r="A3931" s="1" t="s">
        <v>7078</v>
      </c>
      <c r="B3931" s="1" t="s">
        <v>7079</v>
      </c>
      <c r="C3931" s="1" t="s">
        <v>155</v>
      </c>
      <c r="D3931" s="1" t="s">
        <v>1442</v>
      </c>
      <c r="E3931" s="1" t="s">
        <v>1716</v>
      </c>
      <c r="F3931" s="1" t="s">
        <v>1717</v>
      </c>
      <c r="G3931" s="6" t="s">
        <v>11227</v>
      </c>
      <c r="H3931" s="2" t="s">
        <v>30</v>
      </c>
      <c r="I3931" s="1" t="s">
        <v>36</v>
      </c>
      <c r="J3931" s="1" t="s">
        <v>1718</v>
      </c>
      <c r="K3931" s="4">
        <v>45791</v>
      </c>
      <c r="L3931" s="16" t="s">
        <v>11229</v>
      </c>
      <c r="M3931" s="26">
        <v>358.8</v>
      </c>
      <c r="N3931" s="2">
        <v>1</v>
      </c>
      <c r="O3931" s="26">
        <v>358.8</v>
      </c>
      <c r="P3931" s="26">
        <v>163.44</v>
      </c>
      <c r="Q3931" s="26">
        <v>27.3</v>
      </c>
      <c r="R3931" s="26">
        <v>41.26</v>
      </c>
      <c r="S3931" s="26">
        <v>0</v>
      </c>
      <c r="T3931" s="26">
        <v>28.45</v>
      </c>
      <c r="U3931" s="26">
        <v>98.35</v>
      </c>
      <c r="V3931" s="10">
        <v>0.27410000000000001</v>
      </c>
      <c r="W3931" s="1" t="s">
        <v>34</v>
      </c>
      <c r="X3931" s="3"/>
      <c r="Y3931" s="3"/>
      <c r="Z3931" s="5" t="s">
        <v>7980</v>
      </c>
      <c r="AA3931" s="5" t="str">
        <f>VLOOKUP(J3931, sku!B:C, 2, FALSE)</f>
        <v>1 Fogareiro 2 Bocas + 3 Refis de Gás Guepardo</v>
      </c>
      <c r="AB3931" s="3" t="str">
        <f>VLOOKUP(J3931, sku!B:BM, 64, FALSE)</f>
        <v>Importação</v>
      </c>
      <c r="AC3931" s="3" t="str">
        <f>LEFT(pedidos[[#This Row],[SKU]],3)</f>
        <v>1FO</v>
      </c>
      <c r="AD3931" s="36" t="str" cm="1">
        <f t="array" aca="1" ref="AD3931" ca="1">IFERROR(
  INDEX(
    montadora[Montadora],
    MATCH(TRUE,LEFT(#REF!,NÚCARACT(montadora[SKU Parcial]))=montadora[SKU Parcial],0)
  ),
  ""
)</f>
        <v/>
      </c>
    </row>
    <row r="3932" spans="1:30" customFormat="1" x14ac:dyDescent="0.25">
      <c r="A3932" s="1" t="s">
        <v>7080</v>
      </c>
      <c r="B3932" s="1" t="s">
        <v>7081</v>
      </c>
      <c r="C3932" s="1" t="s">
        <v>7082</v>
      </c>
      <c r="D3932" s="1" t="s">
        <v>138</v>
      </c>
      <c r="E3932" s="1" t="s">
        <v>1716</v>
      </c>
      <c r="F3932" s="1" t="s">
        <v>1717</v>
      </c>
      <c r="G3932" s="6" t="s">
        <v>11227</v>
      </c>
      <c r="H3932" s="2" t="s">
        <v>30</v>
      </c>
      <c r="I3932" s="1" t="s">
        <v>36</v>
      </c>
      <c r="J3932" s="1" t="s">
        <v>1718</v>
      </c>
      <c r="K3932" s="4">
        <v>45792</v>
      </c>
      <c r="L3932" s="16" t="s">
        <v>11229</v>
      </c>
      <c r="M3932" s="26">
        <v>358.8</v>
      </c>
      <c r="N3932" s="2">
        <v>1</v>
      </c>
      <c r="O3932" s="26">
        <v>358.8</v>
      </c>
      <c r="P3932" s="26">
        <v>163.44</v>
      </c>
      <c r="Q3932" s="26">
        <v>27.3</v>
      </c>
      <c r="R3932" s="26">
        <v>41.26</v>
      </c>
      <c r="S3932" s="26">
        <v>0</v>
      </c>
      <c r="T3932" s="26">
        <v>28.45</v>
      </c>
      <c r="U3932" s="26">
        <v>98.35</v>
      </c>
      <c r="V3932" s="10">
        <v>0.27410000000000001</v>
      </c>
      <c r="W3932" s="1" t="s">
        <v>34</v>
      </c>
      <c r="X3932" s="3"/>
      <c r="Y3932" s="3"/>
      <c r="Z3932" s="5" t="s">
        <v>7980</v>
      </c>
      <c r="AA3932" s="5" t="str">
        <f>VLOOKUP(J3932, sku!B:C, 2, FALSE)</f>
        <v>1 Fogareiro 2 Bocas + 3 Refis de Gás Guepardo</v>
      </c>
      <c r="AB3932" s="3" t="str">
        <f>VLOOKUP(J3932, sku!B:BM, 64, FALSE)</f>
        <v>Importação</v>
      </c>
      <c r="AC3932" s="3" t="str">
        <f>LEFT(pedidos[[#This Row],[SKU]],3)</f>
        <v>1FO</v>
      </c>
      <c r="AD3932" s="36" t="str" cm="1">
        <f t="array" aca="1" ref="AD3932" ca="1">IFERROR(
  INDEX(
    montadora[Montadora],
    MATCH(TRUE,LEFT(#REF!,NÚCARACT(montadora[SKU Parcial]))=montadora[SKU Parcial],0)
  ),
  ""
)</f>
        <v/>
      </c>
    </row>
    <row r="3933" spans="1:30" customFormat="1" x14ac:dyDescent="0.25">
      <c r="A3933" s="1" t="s">
        <v>7083</v>
      </c>
      <c r="B3933" s="1" t="s">
        <v>7084</v>
      </c>
      <c r="C3933" s="1" t="s">
        <v>7085</v>
      </c>
      <c r="D3933" s="1" t="s">
        <v>138</v>
      </c>
      <c r="E3933" s="1" t="s">
        <v>1716</v>
      </c>
      <c r="F3933" s="1" t="s">
        <v>1717</v>
      </c>
      <c r="G3933" s="6" t="s">
        <v>11227</v>
      </c>
      <c r="H3933" s="2" t="s">
        <v>30</v>
      </c>
      <c r="I3933" s="1" t="s">
        <v>36</v>
      </c>
      <c r="J3933" s="1" t="s">
        <v>1718</v>
      </c>
      <c r="K3933" s="4">
        <v>45793</v>
      </c>
      <c r="L3933" s="16" t="s">
        <v>11229</v>
      </c>
      <c r="M3933" s="26">
        <v>358.8</v>
      </c>
      <c r="N3933" s="2">
        <v>1</v>
      </c>
      <c r="O3933" s="26">
        <v>358.8</v>
      </c>
      <c r="P3933" s="26">
        <v>163.44</v>
      </c>
      <c r="Q3933" s="26">
        <v>27.3</v>
      </c>
      <c r="R3933" s="26">
        <v>41.26</v>
      </c>
      <c r="S3933" s="26">
        <v>0</v>
      </c>
      <c r="T3933" s="26">
        <v>28.45</v>
      </c>
      <c r="U3933" s="26">
        <v>98.35</v>
      </c>
      <c r="V3933" s="10">
        <v>0.27410000000000001</v>
      </c>
      <c r="W3933" s="1" t="s">
        <v>34</v>
      </c>
      <c r="X3933" s="3"/>
      <c r="Y3933" s="3"/>
      <c r="Z3933" s="5" t="s">
        <v>7980</v>
      </c>
      <c r="AA3933" s="5" t="str">
        <f>VLOOKUP(J3933, sku!B:C, 2, FALSE)</f>
        <v>1 Fogareiro 2 Bocas + 3 Refis de Gás Guepardo</v>
      </c>
      <c r="AB3933" s="3" t="str">
        <f>VLOOKUP(J3933, sku!B:BM, 64, FALSE)</f>
        <v>Importação</v>
      </c>
      <c r="AC3933" s="3" t="str">
        <f>LEFT(pedidos[[#This Row],[SKU]],3)</f>
        <v>1FO</v>
      </c>
      <c r="AD3933" s="36" t="str" cm="1">
        <f t="array" aca="1" ref="AD3933" ca="1">IFERROR(
  INDEX(
    montadora[Montadora],
    MATCH(TRUE,LEFT(#REF!,NÚCARACT(montadora[SKU Parcial]))=montadora[SKU Parcial],0)
  ),
  ""
)</f>
        <v/>
      </c>
    </row>
    <row r="3934" spans="1:30" customFormat="1" x14ac:dyDescent="0.25">
      <c r="A3934" s="1" t="s">
        <v>7086</v>
      </c>
      <c r="B3934" s="1" t="s">
        <v>7087</v>
      </c>
      <c r="C3934" s="1" t="s">
        <v>322</v>
      </c>
      <c r="D3934" s="1" t="s">
        <v>709</v>
      </c>
      <c r="E3934" s="1" t="s">
        <v>1716</v>
      </c>
      <c r="F3934" s="1" t="s">
        <v>1717</v>
      </c>
      <c r="G3934" s="6" t="s">
        <v>11227</v>
      </c>
      <c r="H3934" s="2" t="s">
        <v>30</v>
      </c>
      <c r="I3934" s="1" t="s">
        <v>31</v>
      </c>
      <c r="J3934" s="1" t="s">
        <v>1718</v>
      </c>
      <c r="K3934" s="4">
        <v>45795</v>
      </c>
      <c r="L3934" s="16" t="s">
        <v>11229</v>
      </c>
      <c r="M3934" s="26">
        <v>358.8</v>
      </c>
      <c r="N3934" s="2">
        <v>1</v>
      </c>
      <c r="O3934" s="26">
        <v>358.8</v>
      </c>
      <c r="P3934" s="26">
        <v>163.44</v>
      </c>
      <c r="Q3934" s="26">
        <v>27.3</v>
      </c>
      <c r="R3934" s="26">
        <v>41.26</v>
      </c>
      <c r="S3934" s="26">
        <v>0</v>
      </c>
      <c r="T3934" s="26">
        <v>28.45</v>
      </c>
      <c r="U3934" s="26">
        <v>98.35</v>
      </c>
      <c r="V3934" s="10">
        <v>0.27410000000000001</v>
      </c>
      <c r="W3934" s="1" t="s">
        <v>34</v>
      </c>
      <c r="X3934" s="3"/>
      <c r="Y3934" s="3"/>
      <c r="Z3934" s="5" t="s">
        <v>7980</v>
      </c>
      <c r="AA3934" s="5" t="str">
        <f>VLOOKUP(J3934, sku!B:C, 2, FALSE)</f>
        <v>1 Fogareiro 2 Bocas + 3 Refis de Gás Guepardo</v>
      </c>
      <c r="AB3934" s="3" t="str">
        <f>VLOOKUP(J3934, sku!B:BM, 64, FALSE)</f>
        <v>Importação</v>
      </c>
      <c r="AC3934" s="3" t="str">
        <f>LEFT(pedidos[[#This Row],[SKU]],3)</f>
        <v>1FO</v>
      </c>
      <c r="AD3934" s="36" t="str" cm="1">
        <f t="array" aca="1" ref="AD3934" ca="1">IFERROR(
  INDEX(
    montadora[Montadora],
    MATCH(TRUE,LEFT(#REF!,NÚCARACT(montadora[SKU Parcial]))=montadora[SKU Parcial],0)
  ),
  ""
)</f>
        <v/>
      </c>
    </row>
    <row r="3935" spans="1:30" customFormat="1" x14ac:dyDescent="0.25">
      <c r="A3935" s="1" t="s">
        <v>7299</v>
      </c>
      <c r="B3935" s="1" t="s">
        <v>36</v>
      </c>
      <c r="C3935" s="1" t="s">
        <v>7300</v>
      </c>
      <c r="D3935" s="1" t="s">
        <v>45</v>
      </c>
      <c r="E3935" s="1" t="s">
        <v>2140</v>
      </c>
      <c r="F3935" s="1" t="s">
        <v>1717</v>
      </c>
      <c r="G3935" s="6" t="s">
        <v>11227</v>
      </c>
      <c r="H3935" s="2" t="s">
        <v>47</v>
      </c>
      <c r="I3935" s="1" t="s">
        <v>31</v>
      </c>
      <c r="J3935" s="1" t="s">
        <v>1718</v>
      </c>
      <c r="K3935" s="4">
        <v>45781</v>
      </c>
      <c r="L3935" s="16" t="s">
        <v>11229</v>
      </c>
      <c r="M3935" s="26">
        <v>378.8</v>
      </c>
      <c r="N3935" s="2">
        <v>1</v>
      </c>
      <c r="O3935" s="26">
        <v>378.8</v>
      </c>
      <c r="P3935" s="26">
        <v>163.44</v>
      </c>
      <c r="Q3935" s="26">
        <v>28.83</v>
      </c>
      <c r="R3935" s="26">
        <v>62.5</v>
      </c>
      <c r="S3935" s="26">
        <v>0</v>
      </c>
      <c r="T3935" s="26">
        <v>24.95</v>
      </c>
      <c r="U3935" s="26">
        <v>99.08</v>
      </c>
      <c r="V3935" s="10">
        <v>0.2616</v>
      </c>
      <c r="W3935" s="1" t="s">
        <v>34</v>
      </c>
      <c r="X3935" s="3"/>
      <c r="Y3935" s="3"/>
      <c r="Z3935" s="5" t="s">
        <v>7980</v>
      </c>
      <c r="AA3935" s="5" t="str">
        <f>VLOOKUP(J3935, sku!B:C, 2, FALSE)</f>
        <v>1 Fogareiro 2 Bocas + 3 Refis de Gás Guepardo</v>
      </c>
      <c r="AB3935" s="3" t="str">
        <f>VLOOKUP(J3935, sku!B:BM, 64, FALSE)</f>
        <v>Importação</v>
      </c>
      <c r="AC3935" s="3" t="str">
        <f>LEFT(pedidos[[#This Row],[SKU]],3)</f>
        <v>1FO</v>
      </c>
      <c r="AD3935" s="36" t="str" cm="1">
        <f t="array" aca="1" ref="AD3935" ca="1">IFERROR(
  INDEX(
    montadora[Montadora],
    MATCH(TRUE,LEFT(#REF!,NÚCARACT(montadora[SKU Parcial]))=montadora[SKU Parcial],0)
  ),
  ""
)</f>
        <v/>
      </c>
    </row>
    <row r="3936" spans="1:30" customFormat="1" x14ac:dyDescent="0.25">
      <c r="A3936" s="1" t="s">
        <v>7301</v>
      </c>
      <c r="B3936" s="1" t="s">
        <v>7302</v>
      </c>
      <c r="C3936" s="1" t="s">
        <v>7303</v>
      </c>
      <c r="D3936" s="1" t="s">
        <v>138</v>
      </c>
      <c r="E3936" s="1" t="s">
        <v>2140</v>
      </c>
      <c r="F3936" s="1" t="s">
        <v>1717</v>
      </c>
      <c r="G3936" s="6" t="s">
        <v>11227</v>
      </c>
      <c r="H3936" s="2" t="s">
        <v>47</v>
      </c>
      <c r="I3936" s="1" t="s">
        <v>31</v>
      </c>
      <c r="J3936" s="1" t="s">
        <v>1718</v>
      </c>
      <c r="K3936" s="4">
        <v>45787</v>
      </c>
      <c r="L3936" s="16" t="s">
        <v>11229</v>
      </c>
      <c r="M3936" s="26">
        <v>378.8</v>
      </c>
      <c r="N3936" s="2">
        <v>1</v>
      </c>
      <c r="O3936" s="26">
        <v>378.8</v>
      </c>
      <c r="P3936" s="26">
        <v>163.44</v>
      </c>
      <c r="Q3936" s="26">
        <v>28.83</v>
      </c>
      <c r="R3936" s="26">
        <v>62.5</v>
      </c>
      <c r="S3936" s="26">
        <v>0</v>
      </c>
      <c r="T3936" s="26">
        <v>24.95</v>
      </c>
      <c r="U3936" s="26">
        <v>99.08</v>
      </c>
      <c r="V3936" s="10">
        <v>0.2616</v>
      </c>
      <c r="W3936" s="1" t="s">
        <v>34</v>
      </c>
      <c r="X3936" s="3"/>
      <c r="Y3936" s="3"/>
      <c r="Z3936" s="5" t="s">
        <v>7980</v>
      </c>
      <c r="AA3936" s="5" t="str">
        <f>VLOOKUP(J3936, sku!B:C, 2, FALSE)</f>
        <v>1 Fogareiro 2 Bocas + 3 Refis de Gás Guepardo</v>
      </c>
      <c r="AB3936" s="3" t="str">
        <f>VLOOKUP(J3936, sku!B:BM, 64, FALSE)</f>
        <v>Importação</v>
      </c>
      <c r="AC3936" s="3" t="str">
        <f>LEFT(pedidos[[#This Row],[SKU]],3)</f>
        <v>1FO</v>
      </c>
      <c r="AD3936" s="36" t="str" cm="1">
        <f t="array" aca="1" ref="AD3936" ca="1">IFERROR(
  INDEX(
    montadora[Montadora],
    MATCH(TRUE,LEFT(#REF!,NÚCARACT(montadora[SKU Parcial]))=montadora[SKU Parcial],0)
  ),
  ""
)</f>
        <v/>
      </c>
    </row>
    <row r="3937" spans="1:30" customFormat="1" x14ac:dyDescent="0.25">
      <c r="A3937" s="1" t="s">
        <v>7304</v>
      </c>
      <c r="B3937" s="1" t="s">
        <v>7305</v>
      </c>
      <c r="C3937" s="1" t="s">
        <v>671</v>
      </c>
      <c r="D3937" s="1" t="s">
        <v>347</v>
      </c>
      <c r="E3937" s="1" t="s">
        <v>2140</v>
      </c>
      <c r="F3937" s="1" t="s">
        <v>1717</v>
      </c>
      <c r="G3937" s="6" t="s">
        <v>11227</v>
      </c>
      <c r="H3937" s="2" t="s">
        <v>47</v>
      </c>
      <c r="I3937" s="1" t="s">
        <v>31</v>
      </c>
      <c r="J3937" s="1" t="s">
        <v>1718</v>
      </c>
      <c r="K3937" s="4">
        <v>45790</v>
      </c>
      <c r="L3937" s="16" t="s">
        <v>11229</v>
      </c>
      <c r="M3937" s="26">
        <v>378.8</v>
      </c>
      <c r="N3937" s="2">
        <v>1</v>
      </c>
      <c r="O3937" s="26">
        <v>378.8</v>
      </c>
      <c r="P3937" s="26">
        <v>163.44</v>
      </c>
      <c r="Q3937" s="26">
        <v>28.83</v>
      </c>
      <c r="R3937" s="26">
        <v>62.5</v>
      </c>
      <c r="S3937" s="26">
        <v>0</v>
      </c>
      <c r="T3937" s="26">
        <v>24.95</v>
      </c>
      <c r="U3937" s="26">
        <v>99.08</v>
      </c>
      <c r="V3937" s="10">
        <v>0.2616</v>
      </c>
      <c r="W3937" s="1" t="s">
        <v>89</v>
      </c>
      <c r="X3937" s="3"/>
      <c r="Y3937" s="3"/>
      <c r="Z3937" s="5" t="s">
        <v>7980</v>
      </c>
      <c r="AA3937" s="5" t="str">
        <f>VLOOKUP(J3937, sku!B:C, 2, FALSE)</f>
        <v>1 Fogareiro 2 Bocas + 3 Refis de Gás Guepardo</v>
      </c>
      <c r="AB3937" s="3" t="str">
        <f>VLOOKUP(J3937, sku!B:BM, 64, FALSE)</f>
        <v>Importação</v>
      </c>
      <c r="AC3937" s="3" t="str">
        <f>LEFT(pedidos[[#This Row],[SKU]],3)</f>
        <v>1FO</v>
      </c>
      <c r="AD3937" s="36" t="str" cm="1">
        <f t="array" aca="1" ref="AD3937" ca="1">IFERROR(
  INDEX(
    montadora[Montadora],
    MATCH(TRUE,LEFT(#REF!,NÚCARACT(montadora[SKU Parcial]))=montadora[SKU Parcial],0)
  ),
  ""
)</f>
        <v/>
      </c>
    </row>
    <row r="3938" spans="1:30" customFormat="1" x14ac:dyDescent="0.25">
      <c r="A3938" s="1" t="s">
        <v>7306</v>
      </c>
      <c r="B3938" s="1" t="s">
        <v>7307</v>
      </c>
      <c r="C3938" s="1" t="s">
        <v>7308</v>
      </c>
      <c r="D3938" s="1" t="s">
        <v>27</v>
      </c>
      <c r="E3938" s="1" t="s">
        <v>2140</v>
      </c>
      <c r="F3938" s="1" t="s">
        <v>1717</v>
      </c>
      <c r="G3938" s="6" t="s">
        <v>11227</v>
      </c>
      <c r="H3938" s="2" t="s">
        <v>47</v>
      </c>
      <c r="I3938" s="1" t="s">
        <v>31</v>
      </c>
      <c r="J3938" s="1" t="s">
        <v>1718</v>
      </c>
      <c r="K3938" s="4">
        <v>45792</v>
      </c>
      <c r="L3938" s="16" t="s">
        <v>11229</v>
      </c>
      <c r="M3938" s="26">
        <v>378.8</v>
      </c>
      <c r="N3938" s="2">
        <v>1</v>
      </c>
      <c r="O3938" s="26">
        <v>378.8</v>
      </c>
      <c r="P3938" s="26">
        <v>163.44</v>
      </c>
      <c r="Q3938" s="26">
        <v>28.83</v>
      </c>
      <c r="R3938" s="26">
        <v>62.5</v>
      </c>
      <c r="S3938" s="26">
        <v>0</v>
      </c>
      <c r="T3938" s="26">
        <v>24.95</v>
      </c>
      <c r="U3938" s="26">
        <v>99.08</v>
      </c>
      <c r="V3938" s="10">
        <v>0.2616</v>
      </c>
      <c r="W3938" s="1" t="s">
        <v>34</v>
      </c>
      <c r="X3938" s="3"/>
      <c r="Y3938" s="3"/>
      <c r="Z3938" s="5" t="s">
        <v>7980</v>
      </c>
      <c r="AA3938" s="5" t="str">
        <f>VLOOKUP(J3938, sku!B:C, 2, FALSE)</f>
        <v>1 Fogareiro 2 Bocas + 3 Refis de Gás Guepardo</v>
      </c>
      <c r="AB3938" s="3" t="str">
        <f>VLOOKUP(J3938, sku!B:BM, 64, FALSE)</f>
        <v>Importação</v>
      </c>
      <c r="AC3938" s="3" t="str">
        <f>LEFT(pedidos[[#This Row],[SKU]],3)</f>
        <v>1FO</v>
      </c>
      <c r="AD3938" s="36" t="str" cm="1">
        <f t="array" aca="1" ref="AD3938" ca="1">IFERROR(
  INDEX(
    montadora[Montadora],
    MATCH(TRUE,LEFT(#REF!,NÚCARACT(montadora[SKU Parcial]))=montadora[SKU Parcial],0)
  ),
  ""
)</f>
        <v/>
      </c>
    </row>
    <row r="3939" spans="1:30" customFormat="1" x14ac:dyDescent="0.25">
      <c r="A3939" s="1" t="s">
        <v>7309</v>
      </c>
      <c r="B3939" s="1" t="s">
        <v>36</v>
      </c>
      <c r="C3939" s="1" t="s">
        <v>7310</v>
      </c>
      <c r="D3939" s="1" t="s">
        <v>188</v>
      </c>
      <c r="E3939" s="1" t="s">
        <v>2140</v>
      </c>
      <c r="F3939" s="1" t="s">
        <v>1717</v>
      </c>
      <c r="G3939" s="6" t="s">
        <v>11227</v>
      </c>
      <c r="H3939" s="2" t="s">
        <v>47</v>
      </c>
      <c r="I3939" s="1" t="s">
        <v>31</v>
      </c>
      <c r="J3939" s="1" t="s">
        <v>1718</v>
      </c>
      <c r="K3939" s="4">
        <v>45793</v>
      </c>
      <c r="L3939" s="16" t="s">
        <v>11229</v>
      </c>
      <c r="M3939" s="26">
        <v>378.8</v>
      </c>
      <c r="N3939" s="2">
        <v>1</v>
      </c>
      <c r="O3939" s="26">
        <v>378.8</v>
      </c>
      <c r="P3939" s="26">
        <v>163.44</v>
      </c>
      <c r="Q3939" s="26">
        <v>28.83</v>
      </c>
      <c r="R3939" s="26">
        <v>62.5</v>
      </c>
      <c r="S3939" s="26">
        <v>0</v>
      </c>
      <c r="T3939" s="26">
        <v>24.95</v>
      </c>
      <c r="U3939" s="26">
        <v>99.08</v>
      </c>
      <c r="V3939" s="10">
        <v>0.2616</v>
      </c>
      <c r="W3939" s="1" t="s">
        <v>34</v>
      </c>
      <c r="X3939" s="3"/>
      <c r="Y3939" s="3"/>
      <c r="Z3939" s="5" t="s">
        <v>7980</v>
      </c>
      <c r="AA3939" s="5" t="str">
        <f>VLOOKUP(J3939, sku!B:C, 2, FALSE)</f>
        <v>1 Fogareiro 2 Bocas + 3 Refis de Gás Guepardo</v>
      </c>
      <c r="AB3939" s="3" t="str">
        <f>VLOOKUP(J3939, sku!B:BM, 64, FALSE)</f>
        <v>Importação</v>
      </c>
      <c r="AC3939" s="3" t="str">
        <f>LEFT(pedidos[[#This Row],[SKU]],3)</f>
        <v>1FO</v>
      </c>
      <c r="AD3939" s="36" t="str" cm="1">
        <f t="array" aca="1" ref="AD3939" ca="1">IFERROR(
  INDEX(
    montadora[Montadora],
    MATCH(TRUE,LEFT(#REF!,NÚCARACT(montadora[SKU Parcial]))=montadora[SKU Parcial],0)
  ),
  ""
)</f>
        <v/>
      </c>
    </row>
    <row r="3940" spans="1:30" customFormat="1" x14ac:dyDescent="0.25">
      <c r="A3940" s="1" t="s">
        <v>7311</v>
      </c>
      <c r="B3940" s="1" t="s">
        <v>7312</v>
      </c>
      <c r="C3940" s="1" t="s">
        <v>7313</v>
      </c>
      <c r="D3940" s="1" t="s">
        <v>138</v>
      </c>
      <c r="E3940" s="1" t="s">
        <v>2140</v>
      </c>
      <c r="F3940" s="1" t="s">
        <v>1717</v>
      </c>
      <c r="G3940" s="6" t="s">
        <v>11227</v>
      </c>
      <c r="H3940" s="2" t="s">
        <v>47</v>
      </c>
      <c r="I3940" s="1" t="s">
        <v>31</v>
      </c>
      <c r="J3940" s="1" t="s">
        <v>1718</v>
      </c>
      <c r="K3940" s="4">
        <v>45794</v>
      </c>
      <c r="L3940" s="16" t="s">
        <v>11229</v>
      </c>
      <c r="M3940" s="26">
        <v>378.8</v>
      </c>
      <c r="N3940" s="2">
        <v>1</v>
      </c>
      <c r="O3940" s="26">
        <v>378.8</v>
      </c>
      <c r="P3940" s="26">
        <v>163.44</v>
      </c>
      <c r="Q3940" s="26">
        <v>28.83</v>
      </c>
      <c r="R3940" s="26">
        <v>62.5</v>
      </c>
      <c r="S3940" s="26">
        <v>0</v>
      </c>
      <c r="T3940" s="26">
        <v>24.95</v>
      </c>
      <c r="U3940" s="26">
        <v>99.08</v>
      </c>
      <c r="V3940" s="10">
        <v>0.2616</v>
      </c>
      <c r="W3940" s="1" t="s">
        <v>34</v>
      </c>
      <c r="X3940" s="3"/>
      <c r="Y3940" s="3"/>
      <c r="Z3940" s="5" t="s">
        <v>7980</v>
      </c>
      <c r="AA3940" s="5" t="str">
        <f>VLOOKUP(J3940, sku!B:C, 2, FALSE)</f>
        <v>1 Fogareiro 2 Bocas + 3 Refis de Gás Guepardo</v>
      </c>
      <c r="AB3940" s="3" t="str">
        <f>VLOOKUP(J3940, sku!B:BM, 64, FALSE)</f>
        <v>Importação</v>
      </c>
      <c r="AC3940" s="3" t="str">
        <f>LEFT(pedidos[[#This Row],[SKU]],3)</f>
        <v>1FO</v>
      </c>
      <c r="AD3940" s="36" t="str" cm="1">
        <f t="array" aca="1" ref="AD3940" ca="1">IFERROR(
  INDEX(
    montadora[Montadora],
    MATCH(TRUE,LEFT(#REF!,NÚCARACT(montadora[SKU Parcial]))=montadora[SKU Parcial],0)
  ),
  ""
)</f>
        <v/>
      </c>
    </row>
    <row r="3941" spans="1:30" customFormat="1" x14ac:dyDescent="0.25">
      <c r="A3941" s="1" t="s">
        <v>7314</v>
      </c>
      <c r="B3941" s="1" t="s">
        <v>7315</v>
      </c>
      <c r="C3941" s="1" t="s">
        <v>7316</v>
      </c>
      <c r="D3941" s="1" t="s">
        <v>709</v>
      </c>
      <c r="E3941" s="1" t="s">
        <v>2140</v>
      </c>
      <c r="F3941" s="1" t="s">
        <v>1717</v>
      </c>
      <c r="G3941" s="6" t="s">
        <v>11227</v>
      </c>
      <c r="H3941" s="2" t="s">
        <v>47</v>
      </c>
      <c r="I3941" s="1" t="s">
        <v>31</v>
      </c>
      <c r="J3941" s="1" t="s">
        <v>1718</v>
      </c>
      <c r="K3941" s="4">
        <v>45795</v>
      </c>
      <c r="L3941" s="16" t="s">
        <v>11229</v>
      </c>
      <c r="M3941" s="26">
        <v>378.8</v>
      </c>
      <c r="N3941" s="2">
        <v>1</v>
      </c>
      <c r="O3941" s="26">
        <v>378.8</v>
      </c>
      <c r="P3941" s="26">
        <v>163.44</v>
      </c>
      <c r="Q3941" s="26">
        <v>28.83</v>
      </c>
      <c r="R3941" s="26">
        <v>62.5</v>
      </c>
      <c r="S3941" s="26">
        <v>0</v>
      </c>
      <c r="T3941" s="26">
        <v>24.95</v>
      </c>
      <c r="U3941" s="26">
        <v>99.08</v>
      </c>
      <c r="V3941" s="10">
        <v>0.2616</v>
      </c>
      <c r="W3941" s="1" t="s">
        <v>34</v>
      </c>
      <c r="X3941" s="3"/>
      <c r="Y3941" s="3"/>
      <c r="Z3941" s="5" t="s">
        <v>7980</v>
      </c>
      <c r="AA3941" s="5" t="str">
        <f>VLOOKUP(J3941, sku!B:C, 2, FALSE)</f>
        <v>1 Fogareiro 2 Bocas + 3 Refis de Gás Guepardo</v>
      </c>
      <c r="AB3941" s="3" t="str">
        <f>VLOOKUP(J3941, sku!B:BM, 64, FALSE)</f>
        <v>Importação</v>
      </c>
      <c r="AC3941" s="3" t="str">
        <f>LEFT(pedidos[[#This Row],[SKU]],3)</f>
        <v>1FO</v>
      </c>
      <c r="AD3941" s="36" t="str" cm="1">
        <f t="array" aca="1" ref="AD3941" ca="1">IFERROR(
  INDEX(
    montadora[Montadora],
    MATCH(TRUE,LEFT(#REF!,NÚCARACT(montadora[SKU Parcial]))=montadora[SKU Parcial],0)
  ),
  ""
)</f>
        <v/>
      </c>
    </row>
    <row r="3942" spans="1:30" customFormat="1" x14ac:dyDescent="0.25">
      <c r="A3942" s="1" t="s">
        <v>7317</v>
      </c>
      <c r="B3942" s="1" t="s">
        <v>7318</v>
      </c>
      <c r="C3942" s="1" t="s">
        <v>7319</v>
      </c>
      <c r="D3942" s="1" t="s">
        <v>45</v>
      </c>
      <c r="E3942" s="1" t="s">
        <v>2140</v>
      </c>
      <c r="F3942" s="1" t="s">
        <v>1717</v>
      </c>
      <c r="G3942" s="6" t="s">
        <v>11227</v>
      </c>
      <c r="H3942" s="2" t="s">
        <v>47</v>
      </c>
      <c r="I3942" s="1" t="s">
        <v>31</v>
      </c>
      <c r="J3942" s="1" t="s">
        <v>1718</v>
      </c>
      <c r="K3942" s="4">
        <v>45796</v>
      </c>
      <c r="L3942" s="16" t="s">
        <v>11229</v>
      </c>
      <c r="M3942" s="26">
        <v>378.8</v>
      </c>
      <c r="N3942" s="2">
        <v>1</v>
      </c>
      <c r="O3942" s="26">
        <v>378.8</v>
      </c>
      <c r="P3942" s="26">
        <v>163.44</v>
      </c>
      <c r="Q3942" s="26">
        <v>28.83</v>
      </c>
      <c r="R3942" s="26">
        <v>62.5</v>
      </c>
      <c r="S3942" s="26">
        <v>0</v>
      </c>
      <c r="T3942" s="26">
        <v>24.95</v>
      </c>
      <c r="U3942" s="26">
        <v>99.08</v>
      </c>
      <c r="V3942" s="10">
        <v>0.2616</v>
      </c>
      <c r="W3942" s="1" t="s">
        <v>34</v>
      </c>
      <c r="X3942" s="3"/>
      <c r="Y3942" s="3"/>
      <c r="Z3942" s="5" t="s">
        <v>7980</v>
      </c>
      <c r="AA3942" s="5" t="str">
        <f>VLOOKUP(J3942, sku!B:C, 2, FALSE)</f>
        <v>1 Fogareiro 2 Bocas + 3 Refis de Gás Guepardo</v>
      </c>
      <c r="AB3942" s="3" t="str">
        <f>VLOOKUP(J3942, sku!B:BM, 64, FALSE)</f>
        <v>Importação</v>
      </c>
      <c r="AC3942" s="3" t="str">
        <f>LEFT(pedidos[[#This Row],[SKU]],3)</f>
        <v>1FO</v>
      </c>
      <c r="AD3942" s="36" t="str" cm="1">
        <f t="array" aca="1" ref="AD3942" ca="1">IFERROR(
  INDEX(
    montadora[Montadora],
    MATCH(TRUE,LEFT(#REF!,NÚCARACT(montadora[SKU Parcial]))=montadora[SKU Parcial],0)
  ),
  ""
)</f>
        <v/>
      </c>
    </row>
    <row r="3943" spans="1:30" x14ac:dyDescent="0.25">
      <c r="A3943" s="42" t="s">
        <v>10044</v>
      </c>
      <c r="B3943" s="42">
        <v>18198083982</v>
      </c>
      <c r="C3943" s="42"/>
      <c r="D3943" s="42"/>
      <c r="E3943" s="42"/>
      <c r="F3943" s="42" t="s">
        <v>9200</v>
      </c>
      <c r="G3943" s="42" t="s">
        <v>11228</v>
      </c>
      <c r="H3943" s="19"/>
      <c r="I3943" s="42"/>
      <c r="J3943" s="42" t="s">
        <v>2992</v>
      </c>
      <c r="K3943" s="21">
        <v>45779</v>
      </c>
      <c r="L3943" s="19" t="s">
        <v>8443</v>
      </c>
      <c r="M3943" s="44">
        <v>47.8</v>
      </c>
      <c r="N3943" s="19">
        <v>6</v>
      </c>
      <c r="O3943" s="44">
        <v>286.8</v>
      </c>
      <c r="P3943" s="44">
        <v>164.1</v>
      </c>
      <c r="Q3943" s="44">
        <v>9.67</v>
      </c>
      <c r="R3943" s="44">
        <v>13.46</v>
      </c>
      <c r="S3943" s="44">
        <v>0</v>
      </c>
      <c r="T3943" s="44">
        <v>0</v>
      </c>
      <c r="U3943" s="44">
        <v>99.09</v>
      </c>
      <c r="V3943" s="23">
        <v>0.34549999999999997</v>
      </c>
      <c r="W3943" s="42" t="s">
        <v>34</v>
      </c>
      <c r="X3943" s="43"/>
      <c r="Y3943" s="43"/>
      <c r="Z3943" s="43" t="s">
        <v>8442</v>
      </c>
      <c r="AA3943" s="43" t="str">
        <f>VLOOKUP(J3943, sku!B:C, 2, FALSE)</f>
        <v>Restaurax 500ml</v>
      </c>
      <c r="AB3943" s="45" t="str">
        <f>VLOOKUP(J3943, sku!B:BM, 64, FALSE)</f>
        <v>Revenda</v>
      </c>
      <c r="AC3943" s="45" t="str">
        <f>LEFT(pedidos[[#This Row],[SKU]],3)</f>
        <v>VX2</v>
      </c>
      <c r="AD3943" s="37" t="str" cm="1">
        <f t="array" aca="1" ref="AD3943" ca="1">IFERROR(
  INDEX(
    montadora[Montadora],
    MATCH(TRUE,LEFT(#REF!,NÚCARACT(montadora[SKU Parcial]))=montadora[SKU Parcial],0)
  ),
  ""
)</f>
        <v/>
      </c>
    </row>
    <row r="3944" spans="1:30" customFormat="1" x14ac:dyDescent="0.25">
      <c r="A3944" s="1" t="s">
        <v>4127</v>
      </c>
      <c r="B3944" s="1" t="s">
        <v>4128</v>
      </c>
      <c r="C3944" s="1" t="s">
        <v>4129</v>
      </c>
      <c r="D3944" s="1" t="s">
        <v>27</v>
      </c>
      <c r="E3944" s="1" t="s">
        <v>692</v>
      </c>
      <c r="F3944" s="1" t="s">
        <v>478</v>
      </c>
      <c r="G3944" s="6" t="s">
        <v>11227</v>
      </c>
      <c r="H3944" s="2" t="s">
        <v>30</v>
      </c>
      <c r="I3944" s="1" t="s">
        <v>31</v>
      </c>
      <c r="J3944" s="1" t="s">
        <v>479</v>
      </c>
      <c r="K3944" s="4">
        <v>45832</v>
      </c>
      <c r="L3944" s="20" t="s">
        <v>33</v>
      </c>
      <c r="M3944" s="26">
        <v>184.56</v>
      </c>
      <c r="N3944" s="2">
        <v>2</v>
      </c>
      <c r="O3944" s="26">
        <v>370.71</v>
      </c>
      <c r="P3944" s="26">
        <v>164.66</v>
      </c>
      <c r="Q3944" s="27">
        <v>0</v>
      </c>
      <c r="R3944" s="26">
        <v>42.44</v>
      </c>
      <c r="S3944" s="26">
        <v>1.59</v>
      </c>
      <c r="T3944" s="26">
        <v>14.31</v>
      </c>
      <c r="U3944" s="26">
        <v>117.37</v>
      </c>
      <c r="V3944" s="10">
        <v>0.318</v>
      </c>
      <c r="W3944" s="1" t="s">
        <v>34</v>
      </c>
      <c r="X3944" s="3"/>
      <c r="Y3944" s="3"/>
      <c r="Z3944" s="5" t="s">
        <v>7980</v>
      </c>
      <c r="AA3944" s="5" t="str">
        <f>VLOOKUP(J3944, sku!B:C, 2, FALSE)</f>
        <v>1 Fogareiro 1 Boca + 4 Refis Guepardo</v>
      </c>
      <c r="AB3944" s="3" t="str">
        <f>VLOOKUP(J3944, sku!B:BM, 64, FALSE)</f>
        <v>Importação</v>
      </c>
      <c r="AC3944" s="3" t="str">
        <f>LEFT(pedidos[[#This Row],[SKU]],3)</f>
        <v>1FO</v>
      </c>
      <c r="AD3944" s="36" t="str" cm="1">
        <f t="array" aca="1" ref="AD3944" ca="1">IFERROR(
  INDEX(
    montadora[Montadora],
    MATCH(TRUE,LEFT(#REF!,NÚCARACT(montadora[SKU Parcial]))=montadora[SKU Parcial],0)
  ),
  ""
)</f>
        <v/>
      </c>
    </row>
    <row r="3945" spans="1:30" customFormat="1" x14ac:dyDescent="0.25">
      <c r="A3945" s="1" t="s">
        <v>3939</v>
      </c>
      <c r="B3945" s="1" t="s">
        <v>3940</v>
      </c>
      <c r="C3945" s="1" t="s">
        <v>3941</v>
      </c>
      <c r="D3945" s="1" t="s">
        <v>617</v>
      </c>
      <c r="E3945" s="1" t="s">
        <v>1716</v>
      </c>
      <c r="F3945" s="1" t="s">
        <v>1717</v>
      </c>
      <c r="G3945" s="6" t="s">
        <v>11227</v>
      </c>
      <c r="H3945" s="20" t="s">
        <v>30</v>
      </c>
      <c r="I3945" s="1" t="s">
        <v>36</v>
      </c>
      <c r="J3945" s="1" t="s">
        <v>1718</v>
      </c>
      <c r="K3945" s="22">
        <v>45817</v>
      </c>
      <c r="L3945" s="16" t="s">
        <v>11229</v>
      </c>
      <c r="M3945" s="26">
        <v>418.8</v>
      </c>
      <c r="N3945" s="20">
        <v>1</v>
      </c>
      <c r="O3945" s="26">
        <v>418.8</v>
      </c>
      <c r="P3945" s="26">
        <v>167.67</v>
      </c>
      <c r="Q3945" s="26">
        <v>34.43</v>
      </c>
      <c r="R3945" s="26">
        <v>48.16</v>
      </c>
      <c r="S3945" s="26">
        <v>0</v>
      </c>
      <c r="T3945" s="26">
        <v>28.45</v>
      </c>
      <c r="U3945" s="26">
        <v>140.09</v>
      </c>
      <c r="V3945" s="24">
        <v>0.33450000000000002</v>
      </c>
      <c r="W3945" s="1" t="s">
        <v>34</v>
      </c>
      <c r="X3945" s="3"/>
      <c r="Y3945" s="3"/>
      <c r="Z3945" s="5" t="s">
        <v>7980</v>
      </c>
      <c r="AA3945" s="5" t="str">
        <f>VLOOKUP(J3945, sku!B:C, 2, FALSE)</f>
        <v>1 Fogareiro 2 Bocas + 3 Refis de Gás Guepardo</v>
      </c>
      <c r="AB3945" s="3" t="str">
        <f>VLOOKUP(J3945, sku!B:BM, 64, FALSE)</f>
        <v>Importação</v>
      </c>
      <c r="AC3945" s="3" t="str">
        <f>LEFT(pedidos[[#This Row],[SKU]],3)</f>
        <v>1FO</v>
      </c>
      <c r="AD3945" s="36" t="str" cm="1">
        <f t="array" aca="1" ref="AD3945" ca="1">IFERROR(
  INDEX(
    montadora[Montadora],
    MATCH(TRUE,LEFT(#REF!,NÚCARACT(montadora[SKU Parcial]))=montadora[SKU Parcial],0)
  ),
  ""
)</f>
        <v/>
      </c>
    </row>
    <row r="3946" spans="1:30" customFormat="1" x14ac:dyDescent="0.25">
      <c r="A3946" s="1" t="s">
        <v>6309</v>
      </c>
      <c r="B3946" s="1" t="s">
        <v>6310</v>
      </c>
      <c r="C3946" s="1" t="s">
        <v>3093</v>
      </c>
      <c r="D3946" s="1" t="s">
        <v>138</v>
      </c>
      <c r="E3946" s="1" t="s">
        <v>1716</v>
      </c>
      <c r="F3946" s="1" t="s">
        <v>1717</v>
      </c>
      <c r="G3946" s="6" t="s">
        <v>11227</v>
      </c>
      <c r="H3946" s="20" t="s">
        <v>30</v>
      </c>
      <c r="I3946" s="1" t="s">
        <v>36</v>
      </c>
      <c r="J3946" s="1" t="s">
        <v>1718</v>
      </c>
      <c r="K3946" s="22">
        <v>45805</v>
      </c>
      <c r="L3946" s="16" t="s">
        <v>11229</v>
      </c>
      <c r="M3946" s="26">
        <v>408.8</v>
      </c>
      <c r="N3946" s="20">
        <v>1</v>
      </c>
      <c r="O3946" s="26">
        <v>408.8</v>
      </c>
      <c r="P3946" s="26">
        <v>167.67</v>
      </c>
      <c r="Q3946" s="26">
        <v>31.11</v>
      </c>
      <c r="R3946" s="26">
        <v>47.01</v>
      </c>
      <c r="S3946" s="26">
        <v>0</v>
      </c>
      <c r="T3946" s="26">
        <v>28.45</v>
      </c>
      <c r="U3946" s="26">
        <v>134.56</v>
      </c>
      <c r="V3946" s="24">
        <v>0.32919999999999999</v>
      </c>
      <c r="W3946" s="1" t="s">
        <v>34</v>
      </c>
      <c r="X3946" s="3"/>
      <c r="Y3946" s="3"/>
      <c r="Z3946" s="5" t="s">
        <v>7980</v>
      </c>
      <c r="AA3946" s="5" t="str">
        <f>VLOOKUP(J3946, sku!B:C, 2, FALSE)</f>
        <v>1 Fogareiro 2 Bocas + 3 Refis de Gás Guepardo</v>
      </c>
      <c r="AB3946" s="3" t="str">
        <f>VLOOKUP(J3946, sku!B:BM, 64, FALSE)</f>
        <v>Importação</v>
      </c>
      <c r="AC3946" s="3" t="str">
        <f>LEFT(pedidos[[#This Row],[SKU]],3)</f>
        <v>1FO</v>
      </c>
      <c r="AD3946" s="36" t="str" cm="1">
        <f t="array" aca="1" ref="AD3946" ca="1">IFERROR(
  INDEX(
    montadora[Montadora],
    MATCH(TRUE,LEFT(#REF!,NÚCARACT(montadora[SKU Parcial]))=montadora[SKU Parcial],0)
  ),
  ""
)</f>
        <v/>
      </c>
    </row>
    <row r="3947" spans="1:30" customFormat="1" x14ac:dyDescent="0.25">
      <c r="A3947" s="1" t="s">
        <v>4194</v>
      </c>
      <c r="B3947" s="1" t="s">
        <v>36</v>
      </c>
      <c r="C3947" s="1" t="s">
        <v>4195</v>
      </c>
      <c r="D3947" s="1" t="s">
        <v>191</v>
      </c>
      <c r="E3947" s="1" t="s">
        <v>1716</v>
      </c>
      <c r="F3947" s="1" t="s">
        <v>1717</v>
      </c>
      <c r="G3947" s="6" t="s">
        <v>11227</v>
      </c>
      <c r="H3947" s="2" t="s">
        <v>30</v>
      </c>
      <c r="I3947" s="1" t="s">
        <v>36</v>
      </c>
      <c r="J3947" s="1" t="s">
        <v>1718</v>
      </c>
      <c r="K3947" s="4">
        <v>45815</v>
      </c>
      <c r="L3947" s="16" t="s">
        <v>11229</v>
      </c>
      <c r="M3947" s="26">
        <v>398.8</v>
      </c>
      <c r="N3947" s="2">
        <v>1</v>
      </c>
      <c r="O3947" s="26">
        <v>398.8</v>
      </c>
      <c r="P3947" s="26">
        <v>167.67</v>
      </c>
      <c r="Q3947" s="26">
        <v>32.78</v>
      </c>
      <c r="R3947" s="26">
        <v>45.86</v>
      </c>
      <c r="S3947" s="26">
        <v>0</v>
      </c>
      <c r="T3947" s="26">
        <v>28.45</v>
      </c>
      <c r="U3947" s="26">
        <v>124.04</v>
      </c>
      <c r="V3947" s="10">
        <v>0.311</v>
      </c>
      <c r="W3947" s="1" t="s">
        <v>34</v>
      </c>
      <c r="X3947" s="3"/>
      <c r="Y3947" s="3"/>
      <c r="Z3947" s="5" t="s">
        <v>7980</v>
      </c>
      <c r="AA3947" s="5" t="str">
        <f>VLOOKUP(J3947, sku!B:C, 2, FALSE)</f>
        <v>1 Fogareiro 2 Bocas + 3 Refis de Gás Guepardo</v>
      </c>
      <c r="AB3947" s="3" t="str">
        <f>VLOOKUP(J3947, sku!B:BM, 64, FALSE)</f>
        <v>Importação</v>
      </c>
      <c r="AC3947" s="3" t="str">
        <f>LEFT(pedidos[[#This Row],[SKU]],3)</f>
        <v>1FO</v>
      </c>
      <c r="AD3947" s="36" t="str" cm="1">
        <f t="array" aca="1" ref="AD3947" ca="1">IFERROR(
  INDEX(
    montadora[Montadora],
    MATCH(TRUE,LEFT(#REF!,NÚCARACT(montadora[SKU Parcial]))=montadora[SKU Parcial],0)
  ),
  ""
)</f>
        <v/>
      </c>
    </row>
    <row r="3948" spans="1:30" customFormat="1" x14ac:dyDescent="0.25">
      <c r="A3948" s="1" t="s">
        <v>4196</v>
      </c>
      <c r="B3948" s="1" t="s">
        <v>36</v>
      </c>
      <c r="C3948" s="1" t="s">
        <v>589</v>
      </c>
      <c r="D3948" s="1" t="s">
        <v>191</v>
      </c>
      <c r="E3948" s="1" t="s">
        <v>1716</v>
      </c>
      <c r="F3948" s="1" t="s">
        <v>1717</v>
      </c>
      <c r="G3948" s="6" t="s">
        <v>11227</v>
      </c>
      <c r="H3948" s="2" t="s">
        <v>30</v>
      </c>
      <c r="I3948" s="1" t="s">
        <v>36</v>
      </c>
      <c r="J3948" s="1" t="s">
        <v>1718</v>
      </c>
      <c r="K3948" s="4">
        <v>45817</v>
      </c>
      <c r="L3948" s="16" t="s">
        <v>11229</v>
      </c>
      <c r="M3948" s="26">
        <v>398.8</v>
      </c>
      <c r="N3948" s="2">
        <v>1</v>
      </c>
      <c r="O3948" s="26">
        <v>398.8</v>
      </c>
      <c r="P3948" s="26">
        <v>167.67</v>
      </c>
      <c r="Q3948" s="26">
        <v>32.78</v>
      </c>
      <c r="R3948" s="26">
        <v>45.86</v>
      </c>
      <c r="S3948" s="26">
        <v>0</v>
      </c>
      <c r="T3948" s="26">
        <v>28.45</v>
      </c>
      <c r="U3948" s="26">
        <v>124.04</v>
      </c>
      <c r="V3948" s="10">
        <v>0.311</v>
      </c>
      <c r="W3948" s="1" t="s">
        <v>34</v>
      </c>
      <c r="X3948" s="3"/>
      <c r="Y3948" s="3"/>
      <c r="Z3948" s="5" t="s">
        <v>7980</v>
      </c>
      <c r="AA3948" s="5" t="str">
        <f>VLOOKUP(J3948, sku!B:C, 2, FALSE)</f>
        <v>1 Fogareiro 2 Bocas + 3 Refis de Gás Guepardo</v>
      </c>
      <c r="AB3948" s="3" t="str">
        <f>VLOOKUP(J3948, sku!B:BM, 64, FALSE)</f>
        <v>Importação</v>
      </c>
      <c r="AC3948" s="3" t="str">
        <f>LEFT(pedidos[[#This Row],[SKU]],3)</f>
        <v>1FO</v>
      </c>
      <c r="AD3948" s="36" t="str" cm="1">
        <f t="array" aca="1" ref="AD3948" ca="1">IFERROR(
  INDEX(
    montadora[Montadora],
    MATCH(TRUE,LEFT(#REF!,NÚCARACT(montadora[SKU Parcial]))=montadora[SKU Parcial],0)
  ),
  ""
)</f>
        <v/>
      </c>
    </row>
    <row r="3949" spans="1:30" customFormat="1" x14ac:dyDescent="0.25">
      <c r="A3949" s="1" t="s">
        <v>4397</v>
      </c>
      <c r="B3949" s="1" t="s">
        <v>36</v>
      </c>
      <c r="C3949" s="1" t="s">
        <v>4398</v>
      </c>
      <c r="D3949" s="1" t="s">
        <v>643</v>
      </c>
      <c r="E3949" s="1" t="s">
        <v>2140</v>
      </c>
      <c r="F3949" s="1" t="s">
        <v>1717</v>
      </c>
      <c r="G3949" s="6" t="s">
        <v>11227</v>
      </c>
      <c r="H3949" s="2" t="s">
        <v>47</v>
      </c>
      <c r="I3949" s="1" t="s">
        <v>31</v>
      </c>
      <c r="J3949" s="1" t="s">
        <v>1718</v>
      </c>
      <c r="K3949" s="4">
        <v>45815</v>
      </c>
      <c r="L3949" s="16" t="s">
        <v>11229</v>
      </c>
      <c r="M3949" s="26">
        <v>418.8</v>
      </c>
      <c r="N3949" s="2">
        <v>1</v>
      </c>
      <c r="O3949" s="26">
        <v>439.79</v>
      </c>
      <c r="P3949" s="26">
        <v>167.67</v>
      </c>
      <c r="Q3949" s="26">
        <v>34.43</v>
      </c>
      <c r="R3949" s="26">
        <v>69.099999999999994</v>
      </c>
      <c r="S3949" s="26">
        <v>20.99</v>
      </c>
      <c r="T3949" s="26">
        <v>24.95</v>
      </c>
      <c r="U3949" s="26">
        <v>122.65</v>
      </c>
      <c r="V3949" s="10">
        <v>0.29289999999999999</v>
      </c>
      <c r="W3949" s="1" t="s">
        <v>34</v>
      </c>
      <c r="X3949" s="3"/>
      <c r="Y3949" s="3"/>
      <c r="Z3949" s="5" t="s">
        <v>7980</v>
      </c>
      <c r="AA3949" s="5" t="str">
        <f>VLOOKUP(J3949, sku!B:C, 2, FALSE)</f>
        <v>1 Fogareiro 2 Bocas + 3 Refis de Gás Guepardo</v>
      </c>
      <c r="AB3949" s="3" t="str">
        <f>VLOOKUP(J3949, sku!B:BM, 64, FALSE)</f>
        <v>Importação</v>
      </c>
      <c r="AC3949" s="3" t="str">
        <f>LEFT(pedidos[[#This Row],[SKU]],3)</f>
        <v>1FO</v>
      </c>
      <c r="AD3949" s="36" t="str" cm="1">
        <f t="array" aca="1" ref="AD3949" ca="1">IFERROR(
  INDEX(
    montadora[Montadora],
    MATCH(TRUE,LEFT(#REF!,NÚCARACT(montadora[SKU Parcial]))=montadora[SKU Parcial],0)
  ),
  ""
)</f>
        <v/>
      </c>
    </row>
    <row r="3950" spans="1:30" customFormat="1" x14ac:dyDescent="0.25">
      <c r="A3950" s="1" t="s">
        <v>4438</v>
      </c>
      <c r="B3950" s="1" t="s">
        <v>4439</v>
      </c>
      <c r="C3950" s="1" t="s">
        <v>4440</v>
      </c>
      <c r="D3950" s="1" t="s">
        <v>830</v>
      </c>
      <c r="E3950" s="1" t="s">
        <v>1716</v>
      </c>
      <c r="F3950" s="1" t="s">
        <v>1717</v>
      </c>
      <c r="G3950" s="6" t="s">
        <v>11227</v>
      </c>
      <c r="H3950" s="2" t="s">
        <v>30</v>
      </c>
      <c r="I3950" s="1" t="s">
        <v>31</v>
      </c>
      <c r="J3950" s="1" t="s">
        <v>1718</v>
      </c>
      <c r="K3950" s="4">
        <v>45827</v>
      </c>
      <c r="L3950" s="16" t="s">
        <v>11229</v>
      </c>
      <c r="M3950" s="26">
        <v>378.8</v>
      </c>
      <c r="N3950" s="2">
        <v>1</v>
      </c>
      <c r="O3950" s="26">
        <v>378.8</v>
      </c>
      <c r="P3950" s="26">
        <v>167.67</v>
      </c>
      <c r="Q3950" s="26">
        <v>31.14</v>
      </c>
      <c r="R3950" s="26">
        <v>43.56</v>
      </c>
      <c r="S3950" s="26">
        <v>0</v>
      </c>
      <c r="T3950" s="26">
        <v>28.45</v>
      </c>
      <c r="U3950" s="26">
        <v>107.98</v>
      </c>
      <c r="V3950" s="10">
        <v>0.28510000000000002</v>
      </c>
      <c r="W3950" s="1" t="s">
        <v>34</v>
      </c>
      <c r="X3950" s="3"/>
      <c r="Y3950" s="3"/>
      <c r="Z3950" s="5" t="s">
        <v>7980</v>
      </c>
      <c r="AA3950" s="5" t="str">
        <f>VLOOKUP(J3950, sku!B:C, 2, FALSE)</f>
        <v>1 Fogareiro 2 Bocas + 3 Refis de Gás Guepardo</v>
      </c>
      <c r="AB3950" s="3" t="str">
        <f>VLOOKUP(J3950, sku!B:BM, 64, FALSE)</f>
        <v>Importação</v>
      </c>
      <c r="AC3950" s="3" t="str">
        <f>LEFT(pedidos[[#This Row],[SKU]],3)</f>
        <v>1FO</v>
      </c>
      <c r="AD3950" s="36" t="str" cm="1">
        <f t="array" aca="1" ref="AD3950" ca="1">IFERROR(
  INDEX(
    montadora[Montadora],
    MATCH(TRUE,LEFT(#REF!,NÚCARACT(montadora[SKU Parcial]))=montadora[SKU Parcial],0)
  ),
  ""
)</f>
        <v/>
      </c>
    </row>
    <row r="3951" spans="1:30" customFormat="1" x14ac:dyDescent="0.25">
      <c r="A3951" s="1" t="s">
        <v>4441</v>
      </c>
      <c r="B3951" s="1" t="s">
        <v>4442</v>
      </c>
      <c r="C3951" s="1" t="s">
        <v>3806</v>
      </c>
      <c r="D3951" s="1" t="s">
        <v>138</v>
      </c>
      <c r="E3951" s="1" t="s">
        <v>1716</v>
      </c>
      <c r="F3951" s="1" t="s">
        <v>1717</v>
      </c>
      <c r="G3951" s="6" t="s">
        <v>11227</v>
      </c>
      <c r="H3951" s="2" t="s">
        <v>30</v>
      </c>
      <c r="I3951" s="1" t="s">
        <v>36</v>
      </c>
      <c r="J3951" s="1" t="s">
        <v>1718</v>
      </c>
      <c r="K3951" s="4">
        <v>45827</v>
      </c>
      <c r="L3951" s="16" t="s">
        <v>11229</v>
      </c>
      <c r="M3951" s="26">
        <v>378.8</v>
      </c>
      <c r="N3951" s="2">
        <v>1</v>
      </c>
      <c r="O3951" s="26">
        <v>378.8</v>
      </c>
      <c r="P3951" s="26">
        <v>167.67</v>
      </c>
      <c r="Q3951" s="26">
        <v>31.14</v>
      </c>
      <c r="R3951" s="26">
        <v>43.56</v>
      </c>
      <c r="S3951" s="26">
        <v>0</v>
      </c>
      <c r="T3951" s="26">
        <v>28.45</v>
      </c>
      <c r="U3951" s="26">
        <v>107.98</v>
      </c>
      <c r="V3951" s="10">
        <v>0.28510000000000002</v>
      </c>
      <c r="W3951" s="1" t="s">
        <v>34</v>
      </c>
      <c r="X3951" s="3"/>
      <c r="Y3951" s="3"/>
      <c r="Z3951" s="5" t="s">
        <v>7980</v>
      </c>
      <c r="AA3951" s="5" t="str">
        <f>VLOOKUP(J3951, sku!B:C, 2, FALSE)</f>
        <v>1 Fogareiro 2 Bocas + 3 Refis de Gás Guepardo</v>
      </c>
      <c r="AB3951" s="3" t="str">
        <f>VLOOKUP(J3951, sku!B:BM, 64, FALSE)</f>
        <v>Importação</v>
      </c>
      <c r="AC3951" s="3" t="str">
        <f>LEFT(pedidos[[#This Row],[SKU]],3)</f>
        <v>1FO</v>
      </c>
      <c r="AD3951" s="36" t="str" cm="1">
        <f t="array" aca="1" ref="AD3951" ca="1">IFERROR(
  INDEX(
    montadora[Montadora],
    MATCH(TRUE,LEFT(#REF!,NÚCARACT(montadora[SKU Parcial]))=montadora[SKU Parcial],0)
  ),
  ""
)</f>
        <v/>
      </c>
    </row>
    <row r="3952" spans="1:30" customFormat="1" x14ac:dyDescent="0.25">
      <c r="A3952" s="1" t="s">
        <v>4718</v>
      </c>
      <c r="B3952" s="1" t="s">
        <v>36</v>
      </c>
      <c r="C3952" s="1" t="s">
        <v>4719</v>
      </c>
      <c r="D3952" s="1" t="s">
        <v>191</v>
      </c>
      <c r="E3952" s="1" t="s">
        <v>2140</v>
      </c>
      <c r="F3952" s="1" t="s">
        <v>1717</v>
      </c>
      <c r="G3952" s="6" t="s">
        <v>11227</v>
      </c>
      <c r="H3952" s="2" t="s">
        <v>47</v>
      </c>
      <c r="I3952" s="1" t="s">
        <v>31</v>
      </c>
      <c r="J3952" s="1" t="s">
        <v>1718</v>
      </c>
      <c r="K3952" s="4">
        <v>45822</v>
      </c>
      <c r="L3952" s="16" t="s">
        <v>11229</v>
      </c>
      <c r="M3952" s="26">
        <v>388.8</v>
      </c>
      <c r="N3952" s="2">
        <v>1</v>
      </c>
      <c r="O3952" s="26">
        <v>388.8</v>
      </c>
      <c r="P3952" s="26">
        <v>167.67</v>
      </c>
      <c r="Q3952" s="26">
        <v>31.96</v>
      </c>
      <c r="R3952" s="26">
        <v>64.150000000000006</v>
      </c>
      <c r="S3952" s="26">
        <v>0</v>
      </c>
      <c r="T3952" s="26">
        <v>24.95</v>
      </c>
      <c r="U3952" s="26">
        <v>100.07</v>
      </c>
      <c r="V3952" s="10">
        <v>0.25740000000000002</v>
      </c>
      <c r="W3952" s="1" t="s">
        <v>34</v>
      </c>
      <c r="X3952" s="3"/>
      <c r="Y3952" s="3"/>
      <c r="Z3952" s="5" t="s">
        <v>7980</v>
      </c>
      <c r="AA3952" s="5" t="str">
        <f>VLOOKUP(J3952, sku!B:C, 2, FALSE)</f>
        <v>1 Fogareiro 2 Bocas + 3 Refis de Gás Guepardo</v>
      </c>
      <c r="AB3952" s="3" t="str">
        <f>VLOOKUP(J3952, sku!B:BM, 64, FALSE)</f>
        <v>Importação</v>
      </c>
      <c r="AC3952" s="3" t="str">
        <f>LEFT(pedidos[[#This Row],[SKU]],3)</f>
        <v>1FO</v>
      </c>
      <c r="AD3952" s="36" t="str" cm="1">
        <f t="array" aca="1" ref="AD3952" ca="1">IFERROR(
  INDEX(
    montadora[Montadora],
    MATCH(TRUE,LEFT(#REF!,NÚCARACT(montadora[SKU Parcial]))=montadora[SKU Parcial],0)
  ),
  ""
)</f>
        <v/>
      </c>
    </row>
    <row r="3953" spans="1:30" customFormat="1" x14ac:dyDescent="0.25">
      <c r="A3953" s="1" t="s">
        <v>3899</v>
      </c>
      <c r="B3953" s="1" t="s">
        <v>36</v>
      </c>
      <c r="C3953" s="1" t="s">
        <v>589</v>
      </c>
      <c r="D3953" s="1" t="s">
        <v>36</v>
      </c>
      <c r="E3953" s="1" t="s">
        <v>3900</v>
      </c>
      <c r="F3953" s="1" t="s">
        <v>466</v>
      </c>
      <c r="G3953" s="6" t="s">
        <v>11227</v>
      </c>
      <c r="H3953" s="20" t="s">
        <v>30</v>
      </c>
      <c r="I3953" s="1" t="s">
        <v>31</v>
      </c>
      <c r="J3953" s="1" t="s">
        <v>467</v>
      </c>
      <c r="K3953" s="22">
        <v>45835</v>
      </c>
      <c r="L3953" s="20" t="s">
        <v>142</v>
      </c>
      <c r="M3953" s="26">
        <v>381.43</v>
      </c>
      <c r="N3953" s="20">
        <v>1</v>
      </c>
      <c r="O3953" s="26">
        <v>381.43</v>
      </c>
      <c r="P3953" s="26">
        <v>176.36</v>
      </c>
      <c r="Q3953" s="26">
        <v>31.35</v>
      </c>
      <c r="R3953" s="26">
        <v>43.86</v>
      </c>
      <c r="S3953" s="26">
        <v>0</v>
      </c>
      <c r="T3953" s="26">
        <v>0</v>
      </c>
      <c r="U3953" s="26">
        <v>129.86000000000001</v>
      </c>
      <c r="V3953" s="24">
        <v>0.34050000000000002</v>
      </c>
      <c r="W3953" s="1" t="s">
        <v>34</v>
      </c>
      <c r="X3953" s="3"/>
      <c r="Y3953" s="3"/>
      <c r="Z3953" s="5" t="s">
        <v>7980</v>
      </c>
      <c r="AA3953" s="5" t="str">
        <f>VLOOKUP(J3953, sku!B:C, 2, FALSE)</f>
        <v>1 Fogareiro 2 Bocas + 4 Refis de Gás Guepardo</v>
      </c>
      <c r="AB3953" s="3" t="str">
        <f>VLOOKUP(J3953, sku!B:BM, 64, FALSE)</f>
        <v>Importação</v>
      </c>
      <c r="AC3953" s="3" t="str">
        <f>LEFT(pedidos[[#This Row],[SKU]],3)</f>
        <v>1FO</v>
      </c>
      <c r="AD3953" s="36" t="str" cm="1">
        <f t="array" aca="1" ref="AD3953" ca="1">IFERROR(
  INDEX(
    montadora[Montadora],
    MATCH(TRUE,LEFT(#REF!,NÚCARACT(montadora[SKU Parcial]))=montadora[SKU Parcial],0)
  ),
  ""
)</f>
        <v/>
      </c>
    </row>
    <row r="3954" spans="1:30" customFormat="1" x14ac:dyDescent="0.25">
      <c r="A3954" s="1" t="s">
        <v>4135</v>
      </c>
      <c r="B3954" s="1" t="s">
        <v>36</v>
      </c>
      <c r="C3954" s="1" t="s">
        <v>4136</v>
      </c>
      <c r="D3954" s="1" t="s">
        <v>27</v>
      </c>
      <c r="E3954" s="1" t="s">
        <v>3900</v>
      </c>
      <c r="F3954" s="1" t="s">
        <v>466</v>
      </c>
      <c r="G3954" s="6" t="s">
        <v>11227</v>
      </c>
      <c r="H3954" s="2" t="s">
        <v>30</v>
      </c>
      <c r="I3954" s="1" t="s">
        <v>36</v>
      </c>
      <c r="J3954" s="1" t="s">
        <v>467</v>
      </c>
      <c r="K3954" s="4">
        <v>45824</v>
      </c>
      <c r="L3954" s="20" t="s">
        <v>33</v>
      </c>
      <c r="M3954" s="26">
        <v>391.43</v>
      </c>
      <c r="N3954" s="2">
        <v>1</v>
      </c>
      <c r="O3954" s="26">
        <v>393.02</v>
      </c>
      <c r="P3954" s="26">
        <v>176.36</v>
      </c>
      <c r="Q3954" s="27">
        <v>0</v>
      </c>
      <c r="R3954" s="26">
        <v>45.01</v>
      </c>
      <c r="S3954" s="26">
        <v>1.59</v>
      </c>
      <c r="T3954" s="26">
        <v>14.31</v>
      </c>
      <c r="U3954" s="26">
        <v>123.57</v>
      </c>
      <c r="V3954" s="10">
        <v>0.31569999999999998</v>
      </c>
      <c r="W3954" s="1" t="s">
        <v>34</v>
      </c>
      <c r="X3954" s="3"/>
      <c r="Y3954" s="3"/>
      <c r="Z3954" s="5" t="s">
        <v>7980</v>
      </c>
      <c r="AA3954" s="5" t="str">
        <f>VLOOKUP(J3954, sku!B:C, 2, FALSE)</f>
        <v>1 Fogareiro 2 Bocas + 4 Refis de Gás Guepardo</v>
      </c>
      <c r="AB3954" s="3" t="str">
        <f>VLOOKUP(J3954, sku!B:BM, 64, FALSE)</f>
        <v>Importação</v>
      </c>
      <c r="AC3954" s="3" t="str">
        <f>LEFT(pedidos[[#This Row],[SKU]],3)</f>
        <v>1FO</v>
      </c>
      <c r="AD3954" s="36" t="str" cm="1">
        <f t="array" aca="1" ref="AD3954" ca="1">IFERROR(
  INDEX(
    montadora[Montadora],
    MATCH(TRUE,LEFT(#REF!,NÚCARACT(montadora[SKU Parcial]))=montadora[SKU Parcial],0)
  ),
  ""
)</f>
        <v/>
      </c>
    </row>
    <row r="3955" spans="1:30" customFormat="1" x14ac:dyDescent="0.25">
      <c r="A3955" s="1" t="s">
        <v>3910</v>
      </c>
      <c r="B3955" s="1" t="s">
        <v>3911</v>
      </c>
      <c r="C3955" s="1" t="s">
        <v>3912</v>
      </c>
      <c r="D3955" s="1" t="s">
        <v>347</v>
      </c>
      <c r="E3955" s="1" t="s">
        <v>942</v>
      </c>
      <c r="F3955" s="1" t="s">
        <v>943</v>
      </c>
      <c r="G3955" s="6" t="s">
        <v>11227</v>
      </c>
      <c r="H3955" s="20" t="s">
        <v>47</v>
      </c>
      <c r="I3955" s="1" t="s">
        <v>36</v>
      </c>
      <c r="J3955" s="1" t="s">
        <v>3913</v>
      </c>
      <c r="K3955" s="22">
        <v>45814</v>
      </c>
      <c r="L3955" s="16" t="s">
        <v>11229</v>
      </c>
      <c r="M3955" s="26">
        <v>498.8</v>
      </c>
      <c r="N3955" s="20">
        <v>1</v>
      </c>
      <c r="O3955" s="26">
        <v>498.8</v>
      </c>
      <c r="P3955" s="26">
        <v>180</v>
      </c>
      <c r="Q3955" s="26">
        <v>41</v>
      </c>
      <c r="R3955" s="26">
        <v>84.8</v>
      </c>
      <c r="S3955" s="26">
        <v>0</v>
      </c>
      <c r="T3955" s="26">
        <v>23.45</v>
      </c>
      <c r="U3955" s="26">
        <v>169.55</v>
      </c>
      <c r="V3955" s="24">
        <v>0.33989999999999998</v>
      </c>
      <c r="W3955" s="1" t="s">
        <v>34</v>
      </c>
      <c r="X3955" s="3"/>
      <c r="Y3955" s="3"/>
      <c r="Z3955" s="5" t="s">
        <v>7980</v>
      </c>
      <c r="AA3955" s="5" t="str">
        <f>VLOOKUP(J3955, sku!B:C, 2, FALSE)</f>
        <v>Travessa Mitsubishi - Tubular - - - Pajero Sport (3 Perfis) - - - Preto</v>
      </c>
      <c r="AB3955" s="3" t="str">
        <f>VLOOKUP(J3955, sku!B:BM, 64, FALSE)</f>
        <v>Fabricação</v>
      </c>
      <c r="AC3955" s="3" t="str">
        <f>LEFT(pedidos[[#This Row],[SKU]],3)</f>
        <v>3XM</v>
      </c>
      <c r="AD3955" s="36" t="str" cm="1">
        <f t="array" aca="1" ref="AD3955" ca="1">IFERROR(
  INDEX(
    montadora[Montadora],
    MATCH(TRUE,LEFT(#REF!,NÚCARACT(montadora[SKU Parcial]))=montadora[SKU Parcial],0)
  ),
  ""
)</f>
        <v/>
      </c>
    </row>
    <row r="3956" spans="1:30" customFormat="1" x14ac:dyDescent="0.25">
      <c r="A3956" s="1" t="s">
        <v>4909</v>
      </c>
      <c r="B3956" s="1" t="s">
        <v>4910</v>
      </c>
      <c r="C3956" s="1" t="s">
        <v>829</v>
      </c>
      <c r="D3956" s="1" t="s">
        <v>27</v>
      </c>
      <c r="E3956" s="1" t="s">
        <v>1192</v>
      </c>
      <c r="F3956" s="1" t="s">
        <v>1193</v>
      </c>
      <c r="G3956" s="6" t="s">
        <v>11227</v>
      </c>
      <c r="H3956" s="2" t="s">
        <v>47</v>
      </c>
      <c r="I3956" s="1" t="s">
        <v>31</v>
      </c>
      <c r="J3956" s="1" t="s">
        <v>1194</v>
      </c>
      <c r="K3956" s="4">
        <v>45837</v>
      </c>
      <c r="L3956" s="20" t="s">
        <v>33</v>
      </c>
      <c r="M3956" s="26">
        <v>388.8</v>
      </c>
      <c r="N3956" s="2">
        <v>1</v>
      </c>
      <c r="O3956" s="26">
        <v>390.39</v>
      </c>
      <c r="P3956" s="26">
        <v>184.46</v>
      </c>
      <c r="Q3956" s="27">
        <v>0</v>
      </c>
      <c r="R3956" s="26">
        <v>64.150000000000006</v>
      </c>
      <c r="S3956" s="26">
        <v>1.59</v>
      </c>
      <c r="T3956" s="26">
        <v>14.31</v>
      </c>
      <c r="U3956" s="26">
        <v>93.92</v>
      </c>
      <c r="V3956" s="10">
        <v>0.24160000000000001</v>
      </c>
      <c r="W3956" s="1" t="s">
        <v>34</v>
      </c>
      <c r="X3956" s="3"/>
      <c r="Y3956" s="3"/>
      <c r="Z3956" s="5" t="s">
        <v>7980</v>
      </c>
      <c r="AA3956" s="5" t="str">
        <f>VLOOKUP(J3956, sku!B:C, 2, FALSE)</f>
        <v>1 Fogareiro 2 Bocas + 1 Maçarico 915 + 4 Refis de Gás Guepardo</v>
      </c>
      <c r="AB3956" s="3" t="str">
        <f>VLOOKUP(J3956, sku!B:BM, 64, FALSE)</f>
        <v>Importação</v>
      </c>
      <c r="AC3956" s="3" t="str">
        <f>LEFT(pedidos[[#This Row],[SKU]],3)</f>
        <v>1FO</v>
      </c>
      <c r="AD3956" s="36" t="str" cm="1">
        <f t="array" aca="1" ref="AD3956" ca="1">IFERROR(
  INDEX(
    montadora[Montadora],
    MATCH(TRUE,LEFT(#REF!,NÚCARACT(montadora[SKU Parcial]))=montadora[SKU Parcial],0)
  ),
  ""
)</f>
        <v/>
      </c>
    </row>
    <row r="3957" spans="1:30" customFormat="1" x14ac:dyDescent="0.25">
      <c r="A3957" s="1" t="s">
        <v>4993</v>
      </c>
      <c r="B3957" s="1" t="s">
        <v>4994</v>
      </c>
      <c r="C3957" s="1" t="s">
        <v>3420</v>
      </c>
      <c r="D3957" s="1" t="s">
        <v>27</v>
      </c>
      <c r="E3957" s="1" t="s">
        <v>554</v>
      </c>
      <c r="F3957" s="1" t="s">
        <v>555</v>
      </c>
      <c r="G3957" s="6" t="s">
        <v>11227</v>
      </c>
      <c r="H3957" s="2" t="s">
        <v>47</v>
      </c>
      <c r="I3957" s="1" t="s">
        <v>36</v>
      </c>
      <c r="J3957" s="1" t="s">
        <v>556</v>
      </c>
      <c r="K3957" s="4">
        <v>45820</v>
      </c>
      <c r="L3957" s="16" t="s">
        <v>11229</v>
      </c>
      <c r="M3957" s="26">
        <v>258.8</v>
      </c>
      <c r="N3957" s="2">
        <v>2</v>
      </c>
      <c r="O3957" s="26">
        <v>517.6</v>
      </c>
      <c r="P3957" s="26">
        <v>210</v>
      </c>
      <c r="Q3957" s="26">
        <v>42.55</v>
      </c>
      <c r="R3957" s="26">
        <v>88</v>
      </c>
      <c r="S3957" s="26">
        <v>0</v>
      </c>
      <c r="T3957" s="26">
        <v>53.9</v>
      </c>
      <c r="U3957" s="26">
        <v>123.15</v>
      </c>
      <c r="V3957" s="10">
        <v>0.2379</v>
      </c>
      <c r="W3957" s="1" t="s">
        <v>34</v>
      </c>
      <c r="X3957" s="3"/>
      <c r="Y3957" s="3"/>
      <c r="Z3957" s="5" t="s">
        <v>7980</v>
      </c>
      <c r="AA3957" s="5" t="str">
        <f>VLOOKUP(J3957, sku!B:C, 2, FALSE)</f>
        <v>Travessa Fiat - Slim - - - Doblo - 2003 A 2021 - Preto</v>
      </c>
      <c r="AB3957" s="3" t="str">
        <f>VLOOKUP(J3957, sku!B:BM, 64, FALSE)</f>
        <v>Fabricação</v>
      </c>
      <c r="AC3957" s="3" t="str">
        <f>LEFT(pedidos[[#This Row],[SKU]],3)</f>
        <v>XFI</v>
      </c>
      <c r="AD3957" s="36" t="str" cm="1">
        <f t="array" aca="1" ref="AD3957" ca="1">IFERROR(
  INDEX(
    montadora[Montadora],
    MATCH(TRUE,LEFT(#REF!,NÚCARACT(montadora[SKU Parcial]))=montadora[SKU Parcial],0)
  ),
  ""
)</f>
        <v/>
      </c>
    </row>
    <row r="3958" spans="1:30" x14ac:dyDescent="0.25">
      <c r="A3958" s="42" t="s">
        <v>10278</v>
      </c>
      <c r="B3958" s="42"/>
      <c r="C3958" s="42"/>
      <c r="D3958" s="42"/>
      <c r="E3958" s="42">
        <v>23393672813</v>
      </c>
      <c r="F3958" s="42" t="s">
        <v>8412</v>
      </c>
      <c r="G3958" s="42" t="s">
        <v>11228</v>
      </c>
      <c r="H3958" s="19"/>
      <c r="I3958" s="42"/>
      <c r="J3958" s="42" t="s">
        <v>372</v>
      </c>
      <c r="K3958" s="21">
        <v>45832</v>
      </c>
      <c r="L3958" s="19" t="s">
        <v>8443</v>
      </c>
      <c r="M3958" s="44">
        <v>224.8</v>
      </c>
      <c r="N3958" s="19">
        <v>2</v>
      </c>
      <c r="O3958" s="44">
        <v>473.47</v>
      </c>
      <c r="P3958" s="44">
        <v>211.08</v>
      </c>
      <c r="Q3958" s="44">
        <v>16.73</v>
      </c>
      <c r="R3958" s="44">
        <v>48.96</v>
      </c>
      <c r="S3958" s="44">
        <v>23.87</v>
      </c>
      <c r="T3958" s="44">
        <v>0</v>
      </c>
      <c r="U3958" s="44">
        <v>172.83</v>
      </c>
      <c r="V3958" s="23">
        <v>0.38440000000000002</v>
      </c>
      <c r="W3958" s="42" t="s">
        <v>34</v>
      </c>
      <c r="X3958" s="43"/>
      <c r="Y3958" s="43"/>
      <c r="Z3958" s="43" t="s">
        <v>8442</v>
      </c>
      <c r="AA3958" s="43" t="str">
        <f>VLOOKUP(J3958, sku!B:C, 2, FALSE)</f>
        <v>Aquecedor</v>
      </c>
      <c r="AB3958" s="45" t="str">
        <f>VLOOKUP(J3958, sku!B:BM, 64, FALSE)</f>
        <v>Importação</v>
      </c>
      <c r="AC3958" s="45" t="str">
        <f>LEFT(pedidos[[#This Row],[SKU]],3)</f>
        <v>1XA</v>
      </c>
      <c r="AD3958" s="37" t="str" cm="1">
        <f t="array" aca="1" ref="AD3958" ca="1">IFERROR(
  INDEX(
    montadora[Montadora],
    MATCH(TRUE,LEFT(#REF!,NÚCARACT(montadora[SKU Parcial]))=montadora[SKU Parcial],0)
  ),
  ""
)</f>
        <v/>
      </c>
    </row>
    <row r="3959" spans="1:30" customFormat="1" x14ac:dyDescent="0.25">
      <c r="A3959" s="1" t="s">
        <v>4971</v>
      </c>
      <c r="B3959" s="1" t="s">
        <v>4972</v>
      </c>
      <c r="C3959" s="1" t="s">
        <v>4973</v>
      </c>
      <c r="D3959" s="1" t="s">
        <v>319</v>
      </c>
      <c r="E3959" s="1" t="s">
        <v>981</v>
      </c>
      <c r="F3959" s="1" t="s">
        <v>982</v>
      </c>
      <c r="G3959" s="6" t="s">
        <v>11227</v>
      </c>
      <c r="H3959" s="2" t="s">
        <v>30</v>
      </c>
      <c r="I3959" s="1" t="s">
        <v>31</v>
      </c>
      <c r="J3959" s="1" t="s">
        <v>983</v>
      </c>
      <c r="K3959" s="4">
        <v>45832</v>
      </c>
      <c r="L3959" s="16" t="s">
        <v>11229</v>
      </c>
      <c r="M3959" s="26">
        <v>448.8</v>
      </c>
      <c r="N3959" s="2">
        <v>1</v>
      </c>
      <c r="O3959" s="26">
        <v>448.8</v>
      </c>
      <c r="P3959" s="26">
        <v>228.5</v>
      </c>
      <c r="Q3959" s="26">
        <v>36.89</v>
      </c>
      <c r="R3959" s="26">
        <v>51.61</v>
      </c>
      <c r="S3959" s="26">
        <v>0</v>
      </c>
      <c r="T3959" s="26">
        <v>24.95</v>
      </c>
      <c r="U3959" s="26">
        <v>106.85</v>
      </c>
      <c r="V3959" s="10">
        <v>0.23810000000000001</v>
      </c>
      <c r="W3959" s="1" t="s">
        <v>34</v>
      </c>
      <c r="X3959" s="3"/>
      <c r="Y3959" s="3"/>
      <c r="Z3959" s="5" t="s">
        <v>7980</v>
      </c>
      <c r="AA3959" s="5" t="str">
        <f>VLOOKUP(J3959, sku!B:C, 2, FALSE)</f>
        <v>Fogareiro A Gás 2 Boca Portátil Com Maleta 10 Refil Camping</v>
      </c>
      <c r="AB3959" s="3" t="str">
        <f>VLOOKUP(J3959, sku!B:BM, 64, FALSE)</f>
        <v>Importação</v>
      </c>
      <c r="AC3959" s="3" t="str">
        <f>LEFT(pedidos[[#This Row],[SKU]],3)</f>
        <v>1FO</v>
      </c>
      <c r="AD3959" s="36" t="str" cm="1">
        <f t="array" aca="1" ref="AD3959" ca="1">IFERROR(
  INDEX(
    montadora[Montadora],
    MATCH(TRUE,LEFT(#REF!,NÚCARACT(montadora[SKU Parcial]))=montadora[SKU Parcial],0)
  ),
  ""
)</f>
        <v/>
      </c>
    </row>
    <row r="3960" spans="1:30" customFormat="1" x14ac:dyDescent="0.25">
      <c r="A3960" s="1" t="s">
        <v>4496</v>
      </c>
      <c r="B3960" s="1" t="s">
        <v>4497</v>
      </c>
      <c r="C3960" s="1" t="s">
        <v>4498</v>
      </c>
      <c r="D3960" s="1" t="s">
        <v>191</v>
      </c>
      <c r="E3960" s="1" t="s">
        <v>1801</v>
      </c>
      <c r="F3960" s="1" t="s">
        <v>1802</v>
      </c>
      <c r="G3960" s="6" t="s">
        <v>11227</v>
      </c>
      <c r="H3960" s="2" t="s">
        <v>47</v>
      </c>
      <c r="I3960" s="1" t="s">
        <v>36</v>
      </c>
      <c r="J3960" s="1" t="s">
        <v>1774</v>
      </c>
      <c r="K3960" s="4">
        <v>45824</v>
      </c>
      <c r="L3960" s="16" t="s">
        <v>11229</v>
      </c>
      <c r="M3960" s="26">
        <v>558.70000000000005</v>
      </c>
      <c r="N3960" s="2">
        <v>1</v>
      </c>
      <c r="O3960" s="26">
        <v>558.70000000000005</v>
      </c>
      <c r="P3960" s="26">
        <v>235</v>
      </c>
      <c r="Q3960" s="26">
        <v>45.93</v>
      </c>
      <c r="R3960" s="26">
        <v>94.98</v>
      </c>
      <c r="S3960" s="26">
        <v>0</v>
      </c>
      <c r="T3960" s="26">
        <v>24.95</v>
      </c>
      <c r="U3960" s="26">
        <v>157.84</v>
      </c>
      <c r="V3960" s="10">
        <v>0.28249999999999997</v>
      </c>
      <c r="W3960" s="1" t="s">
        <v>89</v>
      </c>
      <c r="X3960" s="3"/>
      <c r="Y3960" s="3"/>
      <c r="Z3960" s="5" t="s">
        <v>7980</v>
      </c>
      <c r="AA3960" s="5" t="str">
        <f>VLOOKUP(J3960, sku!B:C, 2, FALSE)</f>
        <v>Travessa Geral - Smart - Transbike Universal Aro 29 - - - - - Prata</v>
      </c>
      <c r="AB3960" s="3" t="str">
        <f>VLOOKUP(J3960, sku!B:BM, 64, FALSE)</f>
        <v>Fabricação</v>
      </c>
      <c r="AC3960" s="3" t="str">
        <f>LEFT(pedidos[[#This Row],[SKU]],3)</f>
        <v>1XS</v>
      </c>
      <c r="AD3960" s="36" t="str" cm="1">
        <f t="array" aca="1" ref="AD3960" ca="1">IFERROR(
  INDEX(
    montadora[Montadora],
    MATCH(TRUE,LEFT(#REF!,NÚCARACT(montadora[SKU Parcial]))=montadora[SKU Parcial],0)
  ),
  ""
)</f>
        <v/>
      </c>
    </row>
    <row r="3961" spans="1:30" customFormat="1" x14ac:dyDescent="0.25">
      <c r="A3961" s="1" t="s">
        <v>4499</v>
      </c>
      <c r="B3961" s="1" t="s">
        <v>4500</v>
      </c>
      <c r="C3961" s="1" t="s">
        <v>4498</v>
      </c>
      <c r="D3961" s="1" t="s">
        <v>191</v>
      </c>
      <c r="E3961" s="1" t="s">
        <v>1801</v>
      </c>
      <c r="F3961" s="1" t="s">
        <v>1802</v>
      </c>
      <c r="G3961" s="6" t="s">
        <v>11227</v>
      </c>
      <c r="H3961" s="2" t="s">
        <v>47</v>
      </c>
      <c r="I3961" s="1" t="s">
        <v>36</v>
      </c>
      <c r="J3961" s="1" t="s">
        <v>1774</v>
      </c>
      <c r="K3961" s="4">
        <v>45830</v>
      </c>
      <c r="L3961" s="16" t="s">
        <v>11229</v>
      </c>
      <c r="M3961" s="26">
        <v>558.70000000000005</v>
      </c>
      <c r="N3961" s="2">
        <v>1</v>
      </c>
      <c r="O3961" s="26">
        <v>558.70000000000005</v>
      </c>
      <c r="P3961" s="26">
        <v>235</v>
      </c>
      <c r="Q3961" s="26">
        <v>45.93</v>
      </c>
      <c r="R3961" s="26">
        <v>94.98</v>
      </c>
      <c r="S3961" s="26">
        <v>0</v>
      </c>
      <c r="T3961" s="26">
        <v>24.95</v>
      </c>
      <c r="U3961" s="26">
        <v>157.84</v>
      </c>
      <c r="V3961" s="10">
        <v>0.28249999999999997</v>
      </c>
      <c r="W3961" s="1" t="s">
        <v>34</v>
      </c>
      <c r="X3961" s="3"/>
      <c r="Y3961" s="3"/>
      <c r="Z3961" s="5" t="s">
        <v>7980</v>
      </c>
      <c r="AA3961" s="5" t="str">
        <f>VLOOKUP(J3961, sku!B:C, 2, FALSE)</f>
        <v>Travessa Geral - Smart - Transbike Universal Aro 29 - - - - - Prata</v>
      </c>
      <c r="AB3961" s="3" t="str">
        <f>VLOOKUP(J3961, sku!B:BM, 64, FALSE)</f>
        <v>Fabricação</v>
      </c>
      <c r="AC3961" s="3" t="str">
        <f>LEFT(pedidos[[#This Row],[SKU]],3)</f>
        <v>1XS</v>
      </c>
      <c r="AD3961" s="36" t="str" cm="1">
        <f t="array" aca="1" ref="AD3961" ca="1">IFERROR(
  INDEX(
    montadora[Montadora],
    MATCH(TRUE,LEFT(#REF!,NÚCARACT(montadora[SKU Parcial]))=montadora[SKU Parcial],0)
  ),
  ""
)</f>
        <v/>
      </c>
    </row>
    <row r="3962" spans="1:30" customFormat="1" x14ac:dyDescent="0.25">
      <c r="A3962" s="1" t="s">
        <v>4537</v>
      </c>
      <c r="B3962" s="1" t="s">
        <v>4538</v>
      </c>
      <c r="C3962" s="1" t="s">
        <v>2269</v>
      </c>
      <c r="D3962" s="1" t="s">
        <v>358</v>
      </c>
      <c r="E3962" s="1" t="s">
        <v>1772</v>
      </c>
      <c r="F3962" s="1" t="s">
        <v>1773</v>
      </c>
      <c r="G3962" s="6" t="s">
        <v>11227</v>
      </c>
      <c r="H3962" s="2" t="s">
        <v>47</v>
      </c>
      <c r="I3962" s="1" t="s">
        <v>36</v>
      </c>
      <c r="J3962" s="1" t="s">
        <v>1774</v>
      </c>
      <c r="K3962" s="4">
        <v>45828</v>
      </c>
      <c r="L3962" s="16" t="s">
        <v>11229</v>
      </c>
      <c r="M3962" s="26">
        <v>558.70000000000005</v>
      </c>
      <c r="N3962" s="2">
        <v>1</v>
      </c>
      <c r="O3962" s="26">
        <v>558.70000000000005</v>
      </c>
      <c r="P3962" s="26">
        <v>235</v>
      </c>
      <c r="Q3962" s="26">
        <v>45.93</v>
      </c>
      <c r="R3962" s="26">
        <v>94.98</v>
      </c>
      <c r="S3962" s="26">
        <v>0</v>
      </c>
      <c r="T3962" s="26">
        <v>26.95</v>
      </c>
      <c r="U3962" s="26">
        <v>155.84</v>
      </c>
      <c r="V3962" s="10">
        <v>0.27889999999999998</v>
      </c>
      <c r="W3962" s="1" t="s">
        <v>34</v>
      </c>
      <c r="X3962" s="3"/>
      <c r="Y3962" s="3"/>
      <c r="Z3962" s="5" t="s">
        <v>7980</v>
      </c>
      <c r="AA3962" s="5" t="str">
        <f>VLOOKUP(J3962, sku!B:C, 2, FALSE)</f>
        <v>Travessa Geral - Smart - Transbike Universal Aro 29 - - - - - Prata</v>
      </c>
      <c r="AB3962" s="3" t="str">
        <f>VLOOKUP(J3962, sku!B:BM, 64, FALSE)</f>
        <v>Fabricação</v>
      </c>
      <c r="AC3962" s="3" t="str">
        <f>LEFT(pedidos[[#This Row],[SKU]],3)</f>
        <v>1XS</v>
      </c>
      <c r="AD3962" s="36" t="str" cm="1">
        <f t="array" aca="1" ref="AD3962" ca="1">IFERROR(
  INDEX(
    montadora[Montadora],
    MATCH(TRUE,LEFT(#REF!,NÚCARACT(montadora[SKU Parcial]))=montadora[SKU Parcial],0)
  ),
  ""
)</f>
        <v/>
      </c>
    </row>
    <row r="3963" spans="1:30" customFormat="1" x14ac:dyDescent="0.25">
      <c r="A3963" s="1" t="s">
        <v>4539</v>
      </c>
      <c r="B3963" s="1" t="s">
        <v>36</v>
      </c>
      <c r="C3963" s="1" t="s">
        <v>4540</v>
      </c>
      <c r="D3963" s="1" t="s">
        <v>27</v>
      </c>
      <c r="E3963" s="1" t="s">
        <v>4541</v>
      </c>
      <c r="F3963" s="1" t="s">
        <v>1349</v>
      </c>
      <c r="G3963" s="6" t="s">
        <v>11227</v>
      </c>
      <c r="H3963" s="2" t="s">
        <v>47</v>
      </c>
      <c r="I3963" s="1" t="s">
        <v>36</v>
      </c>
      <c r="J3963" s="1" t="s">
        <v>1350</v>
      </c>
      <c r="K3963" s="4">
        <v>45832</v>
      </c>
      <c r="L3963" s="16" t="s">
        <v>11229</v>
      </c>
      <c r="M3963" s="26">
        <v>558.70000000000005</v>
      </c>
      <c r="N3963" s="2">
        <v>1</v>
      </c>
      <c r="O3963" s="26">
        <v>558.70000000000005</v>
      </c>
      <c r="P3963" s="26">
        <v>235</v>
      </c>
      <c r="Q3963" s="26">
        <v>45.93</v>
      </c>
      <c r="R3963" s="26">
        <v>94.98</v>
      </c>
      <c r="S3963" s="26">
        <v>0</v>
      </c>
      <c r="T3963" s="26">
        <v>26.95</v>
      </c>
      <c r="U3963" s="26">
        <v>155.84</v>
      </c>
      <c r="V3963" s="10">
        <v>0.27889999999999998</v>
      </c>
      <c r="W3963" s="1" t="s">
        <v>34</v>
      </c>
      <c r="X3963" s="3"/>
      <c r="Y3963" s="3"/>
      <c r="Z3963" s="5" t="s">
        <v>7980</v>
      </c>
      <c r="AA3963" s="5" t="str">
        <f>VLOOKUP(J3963, sku!B:C, 2, FALSE)</f>
        <v>Travessa Geral - Style - Transbike Universal Aro 29 - - - - - Grafite</v>
      </c>
      <c r="AB3963" s="3" t="str">
        <f>VLOOKUP(J3963, sku!B:BM, 64, FALSE)</f>
        <v>Fabricação</v>
      </c>
      <c r="AC3963" s="3" t="str">
        <f>LEFT(pedidos[[#This Row],[SKU]],3)</f>
        <v>1XS</v>
      </c>
      <c r="AD3963" s="36" t="str" cm="1">
        <f t="array" aca="1" ref="AD3963" ca="1">IFERROR(
  INDEX(
    montadora[Montadora],
    MATCH(TRUE,LEFT(#REF!,NÚCARACT(montadora[SKU Parcial]))=montadora[SKU Parcial],0)
  ),
  ""
)</f>
        <v/>
      </c>
    </row>
    <row r="3964" spans="1:30" customFormat="1" x14ac:dyDescent="0.25">
      <c r="A3964" s="1" t="s">
        <v>5074</v>
      </c>
      <c r="B3964" s="1" t="s">
        <v>36</v>
      </c>
      <c r="C3964" s="1" t="s">
        <v>5075</v>
      </c>
      <c r="D3964" s="1" t="s">
        <v>138</v>
      </c>
      <c r="E3964" s="1" t="s">
        <v>5076</v>
      </c>
      <c r="F3964" s="1" t="s">
        <v>5077</v>
      </c>
      <c r="G3964" s="6" t="s">
        <v>11227</v>
      </c>
      <c r="H3964" s="2" t="s">
        <v>30</v>
      </c>
      <c r="I3964" s="1" t="s">
        <v>31</v>
      </c>
      <c r="J3964" s="1" t="s">
        <v>1774</v>
      </c>
      <c r="K3964" s="4">
        <v>45834</v>
      </c>
      <c r="L3964" s="16" t="s">
        <v>11229</v>
      </c>
      <c r="M3964" s="26">
        <v>538.79999999999995</v>
      </c>
      <c r="N3964" s="2">
        <v>1</v>
      </c>
      <c r="O3964" s="26">
        <v>538.79999999999995</v>
      </c>
      <c r="P3964" s="26">
        <v>235</v>
      </c>
      <c r="Q3964" s="26">
        <v>44.29</v>
      </c>
      <c r="R3964" s="26">
        <v>63.36</v>
      </c>
      <c r="S3964" s="26">
        <v>0</v>
      </c>
      <c r="T3964" s="26">
        <v>73.45</v>
      </c>
      <c r="U3964" s="26">
        <v>122.7</v>
      </c>
      <c r="V3964" s="10">
        <v>0.22770000000000001</v>
      </c>
      <c r="W3964" s="1" t="s">
        <v>34</v>
      </c>
      <c r="X3964" s="3"/>
      <c r="Y3964" s="3"/>
      <c r="Z3964" s="5" t="s">
        <v>7980</v>
      </c>
      <c r="AA3964" s="5" t="str">
        <f>VLOOKUP(J3964, sku!B:C, 2, FALSE)</f>
        <v>Travessa Geral - Smart - Transbike Universal Aro 29 - - - - - Prata</v>
      </c>
      <c r="AB3964" s="3" t="str">
        <f>VLOOKUP(J3964, sku!B:BM, 64, FALSE)</f>
        <v>Fabricação</v>
      </c>
      <c r="AC3964" s="3" t="str">
        <f>LEFT(pedidos[[#This Row],[SKU]],3)</f>
        <v>1XS</v>
      </c>
      <c r="AD3964" s="36" t="str" cm="1">
        <f t="array" aca="1" ref="AD3964" ca="1">IFERROR(
  INDEX(
    montadora[Montadora],
    MATCH(TRUE,LEFT(#REF!,NÚCARACT(montadora[SKU Parcial]))=montadora[SKU Parcial],0)
  ),
  ""
)</f>
        <v/>
      </c>
    </row>
    <row r="3965" spans="1:30" customFormat="1" x14ac:dyDescent="0.25">
      <c r="A3965" s="1" t="s">
        <v>6264</v>
      </c>
      <c r="B3965" s="1" t="s">
        <v>6265</v>
      </c>
      <c r="C3965" s="1" t="s">
        <v>6266</v>
      </c>
      <c r="D3965" s="1" t="s">
        <v>27</v>
      </c>
      <c r="E3965" s="1" t="s">
        <v>5076</v>
      </c>
      <c r="F3965" s="1" t="s">
        <v>5077</v>
      </c>
      <c r="G3965" s="6" t="s">
        <v>11227</v>
      </c>
      <c r="H3965" s="20" t="s">
        <v>30</v>
      </c>
      <c r="I3965" s="1" t="s">
        <v>36</v>
      </c>
      <c r="J3965" s="1" t="s">
        <v>1774</v>
      </c>
      <c r="K3965" s="22">
        <v>45785</v>
      </c>
      <c r="L3965" s="20" t="s">
        <v>33</v>
      </c>
      <c r="M3965" s="26">
        <v>538.79999999999995</v>
      </c>
      <c r="N3965" s="20">
        <v>1</v>
      </c>
      <c r="O3965" s="26">
        <v>540.19000000000005</v>
      </c>
      <c r="P3965" s="26">
        <v>239</v>
      </c>
      <c r="Q3965" s="26">
        <v>0</v>
      </c>
      <c r="R3965" s="26">
        <v>64.66</v>
      </c>
      <c r="S3965" s="26">
        <v>1.39</v>
      </c>
      <c r="T3965" s="26">
        <v>12.51</v>
      </c>
      <c r="U3965" s="26">
        <v>181.63</v>
      </c>
      <c r="V3965" s="24">
        <v>0.33710000000000001</v>
      </c>
      <c r="W3965" s="1" t="s">
        <v>34</v>
      </c>
      <c r="X3965" s="3"/>
      <c r="Y3965" s="3"/>
      <c r="Z3965" s="5" t="s">
        <v>7980</v>
      </c>
      <c r="AA3965" s="5" t="str">
        <f>VLOOKUP(J3965, sku!B:C, 2, FALSE)</f>
        <v>Travessa Geral - Smart - Transbike Universal Aro 29 - - - - - Prata</v>
      </c>
      <c r="AB3965" s="3" t="str">
        <f>VLOOKUP(J3965, sku!B:BM, 64, FALSE)</f>
        <v>Fabricação</v>
      </c>
      <c r="AC3965" s="3" t="str">
        <f>LEFT(pedidos[[#This Row],[SKU]],3)</f>
        <v>1XS</v>
      </c>
      <c r="AD3965" s="36" t="str" cm="1">
        <f t="array" aca="1" ref="AD3965" ca="1">IFERROR(
  INDEX(
    montadora[Montadora],
    MATCH(TRUE,LEFT(#REF!,NÚCARACT(montadora[SKU Parcial]))=montadora[SKU Parcial],0)
  ),
  ""
)</f>
        <v/>
      </c>
    </row>
    <row r="3966" spans="1:30" customFormat="1" x14ac:dyDescent="0.25">
      <c r="A3966" s="1" t="s">
        <v>6824</v>
      </c>
      <c r="B3966" s="1" t="s">
        <v>6825</v>
      </c>
      <c r="C3966" s="1" t="s">
        <v>2430</v>
      </c>
      <c r="D3966" s="1" t="s">
        <v>27</v>
      </c>
      <c r="E3966" s="1" t="s">
        <v>1801</v>
      </c>
      <c r="F3966" s="1" t="s">
        <v>1802</v>
      </c>
      <c r="G3966" s="6" t="s">
        <v>11227</v>
      </c>
      <c r="H3966" s="2" t="s">
        <v>47</v>
      </c>
      <c r="I3966" s="1" t="s">
        <v>36</v>
      </c>
      <c r="J3966" s="1" t="s">
        <v>1774</v>
      </c>
      <c r="K3966" s="4">
        <v>45798</v>
      </c>
      <c r="L3966" s="20" t="s">
        <v>33</v>
      </c>
      <c r="M3966" s="26">
        <v>558.70000000000005</v>
      </c>
      <c r="N3966" s="2">
        <v>1</v>
      </c>
      <c r="O3966" s="26">
        <v>560.29</v>
      </c>
      <c r="P3966" s="26">
        <v>239</v>
      </c>
      <c r="Q3966" s="26">
        <v>0</v>
      </c>
      <c r="R3966" s="26">
        <v>94.98</v>
      </c>
      <c r="S3966" s="26">
        <v>1.59</v>
      </c>
      <c r="T3966" s="26">
        <v>14.31</v>
      </c>
      <c r="U3966" s="26">
        <v>167.89</v>
      </c>
      <c r="V3966" s="10">
        <v>0.30049999999999999</v>
      </c>
      <c r="W3966" s="1" t="s">
        <v>34</v>
      </c>
      <c r="X3966" s="3"/>
      <c r="Y3966" s="3"/>
      <c r="Z3966" s="5" t="s">
        <v>7980</v>
      </c>
      <c r="AA3966" s="5" t="str">
        <f>VLOOKUP(J3966, sku!B:C, 2, FALSE)</f>
        <v>Travessa Geral - Smart - Transbike Universal Aro 29 - - - - - Prata</v>
      </c>
      <c r="AB3966" s="3" t="str">
        <f>VLOOKUP(J3966, sku!B:BM, 64, FALSE)</f>
        <v>Fabricação</v>
      </c>
      <c r="AC3966" s="3" t="str">
        <f>LEFT(pedidos[[#This Row],[SKU]],3)</f>
        <v>1XS</v>
      </c>
      <c r="AD3966" s="36" t="str" cm="1">
        <f t="array" aca="1" ref="AD3966" ca="1">IFERROR(
  INDEX(
    montadora[Montadora],
    MATCH(TRUE,LEFT(#REF!,NÚCARACT(montadora[SKU Parcial]))=montadora[SKU Parcial],0)
  ),
  ""
)</f>
        <v/>
      </c>
    </row>
    <row r="3967" spans="1:30" customFormat="1" x14ac:dyDescent="0.25">
      <c r="A3967" s="1" t="s">
        <v>6826</v>
      </c>
      <c r="B3967" s="1" t="s">
        <v>6827</v>
      </c>
      <c r="C3967" s="1" t="s">
        <v>2834</v>
      </c>
      <c r="D3967" s="1" t="s">
        <v>27</v>
      </c>
      <c r="E3967" s="1" t="s">
        <v>1801</v>
      </c>
      <c r="F3967" s="1" t="s">
        <v>1802</v>
      </c>
      <c r="G3967" s="6" t="s">
        <v>11227</v>
      </c>
      <c r="H3967" s="2" t="s">
        <v>47</v>
      </c>
      <c r="I3967" s="1" t="s">
        <v>36</v>
      </c>
      <c r="J3967" s="1" t="s">
        <v>1774</v>
      </c>
      <c r="K3967" s="4">
        <v>45800</v>
      </c>
      <c r="L3967" s="20" t="s">
        <v>33</v>
      </c>
      <c r="M3967" s="26">
        <v>558.70000000000005</v>
      </c>
      <c r="N3967" s="2">
        <v>1</v>
      </c>
      <c r="O3967" s="26">
        <v>560.29</v>
      </c>
      <c r="P3967" s="26">
        <v>239</v>
      </c>
      <c r="Q3967" s="26">
        <v>0</v>
      </c>
      <c r="R3967" s="26">
        <v>94.98</v>
      </c>
      <c r="S3967" s="26">
        <v>1.59</v>
      </c>
      <c r="T3967" s="26">
        <v>14.31</v>
      </c>
      <c r="U3967" s="26">
        <v>167.89</v>
      </c>
      <c r="V3967" s="10">
        <v>0.30049999999999999</v>
      </c>
      <c r="W3967" s="1" t="s">
        <v>34</v>
      </c>
      <c r="X3967" s="3"/>
      <c r="Y3967" s="3"/>
      <c r="Z3967" s="5" t="s">
        <v>7980</v>
      </c>
      <c r="AA3967" s="5" t="str">
        <f>VLOOKUP(J3967, sku!B:C, 2, FALSE)</f>
        <v>Travessa Geral - Smart - Transbike Universal Aro 29 - - - - - Prata</v>
      </c>
      <c r="AB3967" s="3" t="str">
        <f>VLOOKUP(J3967, sku!B:BM, 64, FALSE)</f>
        <v>Fabricação</v>
      </c>
      <c r="AC3967" s="3" t="str">
        <f>LEFT(pedidos[[#This Row],[SKU]],3)</f>
        <v>1XS</v>
      </c>
      <c r="AD3967" s="36" t="str" cm="1">
        <f t="array" aca="1" ref="AD3967" ca="1">IFERROR(
  INDEX(
    montadora[Montadora],
    MATCH(TRUE,LEFT(#REF!,NÚCARACT(montadora[SKU Parcial]))=montadora[SKU Parcial],0)
  ),
  ""
)</f>
        <v/>
      </c>
    </row>
    <row r="3968" spans="1:30" customFormat="1" x14ac:dyDescent="0.25">
      <c r="A3968" s="1" t="s">
        <v>6830</v>
      </c>
      <c r="B3968" s="1" t="s">
        <v>6831</v>
      </c>
      <c r="C3968" s="1" t="s">
        <v>5969</v>
      </c>
      <c r="D3968" s="1" t="s">
        <v>27</v>
      </c>
      <c r="E3968" s="1" t="s">
        <v>1801</v>
      </c>
      <c r="F3968" s="1" t="s">
        <v>1802</v>
      </c>
      <c r="G3968" s="6" t="s">
        <v>11227</v>
      </c>
      <c r="H3968" s="2" t="s">
        <v>47</v>
      </c>
      <c r="I3968" s="1" t="s">
        <v>36</v>
      </c>
      <c r="J3968" s="1" t="s">
        <v>1774</v>
      </c>
      <c r="K3968" s="4">
        <v>45802</v>
      </c>
      <c r="L3968" s="20" t="s">
        <v>33</v>
      </c>
      <c r="M3968" s="26">
        <v>558.70000000000005</v>
      </c>
      <c r="N3968" s="2">
        <v>1</v>
      </c>
      <c r="O3968" s="26">
        <v>560.29</v>
      </c>
      <c r="P3968" s="26">
        <v>239</v>
      </c>
      <c r="Q3968" s="26">
        <v>0</v>
      </c>
      <c r="R3968" s="26">
        <v>94.98</v>
      </c>
      <c r="S3968" s="26">
        <v>1.59</v>
      </c>
      <c r="T3968" s="26">
        <v>14.31</v>
      </c>
      <c r="U3968" s="26">
        <v>167.89</v>
      </c>
      <c r="V3968" s="10">
        <v>0.30049999999999999</v>
      </c>
      <c r="W3968" s="1" t="s">
        <v>34</v>
      </c>
      <c r="X3968" s="3"/>
      <c r="Y3968" s="3"/>
      <c r="Z3968" s="5" t="s">
        <v>7980</v>
      </c>
      <c r="AA3968" s="5" t="str">
        <f>VLOOKUP(J3968, sku!B:C, 2, FALSE)</f>
        <v>Travessa Geral - Smart - Transbike Universal Aro 29 - - - - - Prata</v>
      </c>
      <c r="AB3968" s="3" t="str">
        <f>VLOOKUP(J3968, sku!B:BM, 64, FALSE)</f>
        <v>Fabricação</v>
      </c>
      <c r="AC3968" s="3" t="str">
        <f>LEFT(pedidos[[#This Row],[SKU]],3)</f>
        <v>1XS</v>
      </c>
      <c r="AD3968" s="36" t="str" cm="1">
        <f t="array" aca="1" ref="AD3968" ca="1">IFERROR(
  INDEX(
    montadora[Montadora],
    MATCH(TRUE,LEFT(#REF!,NÚCARACT(montadora[SKU Parcial]))=montadora[SKU Parcial],0)
  ),
  ""
)</f>
        <v/>
      </c>
    </row>
    <row r="3969" spans="1:30" customFormat="1" x14ac:dyDescent="0.25">
      <c r="A3969" s="1" t="s">
        <v>7031</v>
      </c>
      <c r="B3969" s="1" t="s">
        <v>7032</v>
      </c>
      <c r="C3969" s="1" t="s">
        <v>7033</v>
      </c>
      <c r="D3969" s="1" t="s">
        <v>27</v>
      </c>
      <c r="E3969" s="1" t="s">
        <v>1801</v>
      </c>
      <c r="F3969" s="1" t="s">
        <v>1802</v>
      </c>
      <c r="G3969" s="6" t="s">
        <v>11227</v>
      </c>
      <c r="H3969" s="2" t="s">
        <v>47</v>
      </c>
      <c r="I3969" s="1" t="s">
        <v>36</v>
      </c>
      <c r="J3969" s="1" t="s">
        <v>1774</v>
      </c>
      <c r="K3969" s="4">
        <v>45784</v>
      </c>
      <c r="L3969" s="16" t="s">
        <v>11229</v>
      </c>
      <c r="M3969" s="26">
        <v>558.70000000000005</v>
      </c>
      <c r="N3969" s="2">
        <v>1</v>
      </c>
      <c r="O3969" s="26">
        <v>558.70000000000005</v>
      </c>
      <c r="P3969" s="26">
        <v>239</v>
      </c>
      <c r="Q3969" s="26">
        <v>42.52</v>
      </c>
      <c r="R3969" s="26">
        <v>94.98</v>
      </c>
      <c r="S3969" s="26">
        <v>0</v>
      </c>
      <c r="T3969" s="26">
        <v>24.95</v>
      </c>
      <c r="U3969" s="26">
        <v>157.25</v>
      </c>
      <c r="V3969" s="10">
        <v>0.28149999999999997</v>
      </c>
      <c r="W3969" s="1" t="s">
        <v>34</v>
      </c>
      <c r="X3969" s="3"/>
      <c r="Y3969" s="3"/>
      <c r="Z3969" s="5" t="s">
        <v>7980</v>
      </c>
      <c r="AA3969" s="5" t="str">
        <f>VLOOKUP(J3969, sku!B:C, 2, FALSE)</f>
        <v>Travessa Geral - Smart - Transbike Universal Aro 29 - - - - - Prata</v>
      </c>
      <c r="AB3969" s="3" t="str">
        <f>VLOOKUP(J3969, sku!B:BM, 64, FALSE)</f>
        <v>Fabricação</v>
      </c>
      <c r="AC3969" s="3" t="str">
        <f>LEFT(pedidos[[#This Row],[SKU]],3)</f>
        <v>1XS</v>
      </c>
      <c r="AD3969" s="36" t="str" cm="1">
        <f t="array" aca="1" ref="AD3969" ca="1">IFERROR(
  INDEX(
    montadora[Montadora],
    MATCH(TRUE,LEFT(#REF!,NÚCARACT(montadora[SKU Parcial]))=montadora[SKU Parcial],0)
  ),
  ""
)</f>
        <v/>
      </c>
    </row>
    <row r="3970" spans="1:30" customFormat="1" x14ac:dyDescent="0.25">
      <c r="A3970" s="1" t="s">
        <v>7034</v>
      </c>
      <c r="B3970" s="1" t="s">
        <v>36</v>
      </c>
      <c r="C3970" s="1" t="s">
        <v>7035</v>
      </c>
      <c r="D3970" s="1" t="s">
        <v>27</v>
      </c>
      <c r="E3970" s="1" t="s">
        <v>1801</v>
      </c>
      <c r="F3970" s="1" t="s">
        <v>1802</v>
      </c>
      <c r="G3970" s="6" t="s">
        <v>11227</v>
      </c>
      <c r="H3970" s="2" t="s">
        <v>47</v>
      </c>
      <c r="I3970" s="1" t="s">
        <v>36</v>
      </c>
      <c r="J3970" s="1" t="s">
        <v>1774</v>
      </c>
      <c r="K3970" s="4">
        <v>45789</v>
      </c>
      <c r="L3970" s="16" t="s">
        <v>11229</v>
      </c>
      <c r="M3970" s="26">
        <v>558.70000000000005</v>
      </c>
      <c r="N3970" s="2">
        <v>1</v>
      </c>
      <c r="O3970" s="26">
        <v>558.70000000000005</v>
      </c>
      <c r="P3970" s="26">
        <v>239</v>
      </c>
      <c r="Q3970" s="26">
        <v>42.52</v>
      </c>
      <c r="R3970" s="26">
        <v>94.98</v>
      </c>
      <c r="S3970" s="26">
        <v>0</v>
      </c>
      <c r="T3970" s="26">
        <v>24.95</v>
      </c>
      <c r="U3970" s="26">
        <v>157.25</v>
      </c>
      <c r="V3970" s="10">
        <v>0.28149999999999997</v>
      </c>
      <c r="W3970" s="1" t="s">
        <v>34</v>
      </c>
      <c r="X3970" s="3"/>
      <c r="Y3970" s="3"/>
      <c r="Z3970" s="5" t="s">
        <v>7980</v>
      </c>
      <c r="AA3970" s="5" t="str">
        <f>VLOOKUP(J3970, sku!B:C, 2, FALSE)</f>
        <v>Travessa Geral - Smart - Transbike Universal Aro 29 - - - - - Prata</v>
      </c>
      <c r="AB3970" s="3" t="str">
        <f>VLOOKUP(J3970, sku!B:BM, 64, FALSE)</f>
        <v>Fabricação</v>
      </c>
      <c r="AC3970" s="3" t="str">
        <f>LEFT(pedidos[[#This Row],[SKU]],3)</f>
        <v>1XS</v>
      </c>
      <c r="AD3970" s="36" t="str" cm="1">
        <f t="array" aca="1" ref="AD3970" ca="1">IFERROR(
  INDEX(
    montadora[Montadora],
    MATCH(TRUE,LEFT(#REF!,NÚCARACT(montadora[SKU Parcial]))=montadora[SKU Parcial],0)
  ),
  ""
)</f>
        <v/>
      </c>
    </row>
    <row r="3971" spans="1:30" customFormat="1" x14ac:dyDescent="0.25">
      <c r="A3971" s="1" t="s">
        <v>7038</v>
      </c>
      <c r="B3971" s="1" t="s">
        <v>7039</v>
      </c>
      <c r="C3971" s="1" t="s">
        <v>941</v>
      </c>
      <c r="D3971" s="1" t="s">
        <v>45</v>
      </c>
      <c r="E3971" s="1" t="s">
        <v>4541</v>
      </c>
      <c r="F3971" s="1" t="s">
        <v>1349</v>
      </c>
      <c r="G3971" s="6" t="s">
        <v>11227</v>
      </c>
      <c r="H3971" s="2" t="s">
        <v>47</v>
      </c>
      <c r="I3971" s="1" t="s">
        <v>31</v>
      </c>
      <c r="J3971" s="1" t="s">
        <v>1350</v>
      </c>
      <c r="K3971" s="4">
        <v>45778</v>
      </c>
      <c r="L3971" s="16" t="s">
        <v>11229</v>
      </c>
      <c r="M3971" s="26">
        <v>558.70000000000005</v>
      </c>
      <c r="N3971" s="2">
        <v>1</v>
      </c>
      <c r="O3971" s="26">
        <v>558.70000000000005</v>
      </c>
      <c r="P3971" s="26">
        <v>239</v>
      </c>
      <c r="Q3971" s="26">
        <v>42.52</v>
      </c>
      <c r="R3971" s="26">
        <v>94.98</v>
      </c>
      <c r="S3971" s="26">
        <v>0</v>
      </c>
      <c r="T3971" s="26">
        <v>25.95</v>
      </c>
      <c r="U3971" s="26">
        <v>156.25</v>
      </c>
      <c r="V3971" s="10">
        <v>0.2797</v>
      </c>
      <c r="W3971" s="1" t="s">
        <v>89</v>
      </c>
      <c r="X3971" s="3"/>
      <c r="Y3971" s="3"/>
      <c r="Z3971" s="5" t="s">
        <v>7980</v>
      </c>
      <c r="AA3971" s="5" t="str">
        <f>VLOOKUP(J3971, sku!B:C, 2, FALSE)</f>
        <v>Travessa Geral - Style - Transbike Universal Aro 29 - - - - - Grafite</v>
      </c>
      <c r="AB3971" s="3" t="str">
        <f>VLOOKUP(J3971, sku!B:BM, 64, FALSE)</f>
        <v>Fabricação</v>
      </c>
      <c r="AC3971" s="3" t="str">
        <f>LEFT(pedidos[[#This Row],[SKU]],3)</f>
        <v>1XS</v>
      </c>
      <c r="AD3971" s="36" t="str" cm="1">
        <f t="array" aca="1" ref="AD3971" ca="1">IFERROR(
  INDEX(
    montadora[Montadora],
    MATCH(TRUE,LEFT(#REF!,NÚCARACT(montadora[SKU Parcial]))=montadora[SKU Parcial],0)
  ),
  ""
)</f>
        <v/>
      </c>
    </row>
    <row r="3972" spans="1:30" customFormat="1" x14ac:dyDescent="0.25">
      <c r="A3972" s="1" t="s">
        <v>7040</v>
      </c>
      <c r="B3972" s="1" t="s">
        <v>7041</v>
      </c>
      <c r="C3972" s="1" t="s">
        <v>2891</v>
      </c>
      <c r="D3972" s="1" t="s">
        <v>191</v>
      </c>
      <c r="E3972" s="1" t="s">
        <v>1772</v>
      </c>
      <c r="F3972" s="1" t="s">
        <v>1773</v>
      </c>
      <c r="G3972" s="6" t="s">
        <v>11227</v>
      </c>
      <c r="H3972" s="2" t="s">
        <v>47</v>
      </c>
      <c r="I3972" s="1" t="s">
        <v>36</v>
      </c>
      <c r="J3972" s="1" t="s">
        <v>7042</v>
      </c>
      <c r="K3972" s="4">
        <v>45780</v>
      </c>
      <c r="L3972" s="16" t="s">
        <v>11229</v>
      </c>
      <c r="M3972" s="26">
        <v>558.70000000000005</v>
      </c>
      <c r="N3972" s="2">
        <v>1</v>
      </c>
      <c r="O3972" s="26">
        <v>558.70000000000005</v>
      </c>
      <c r="P3972" s="26">
        <v>239</v>
      </c>
      <c r="Q3972" s="26">
        <v>42.52</v>
      </c>
      <c r="R3972" s="26">
        <v>94.98</v>
      </c>
      <c r="S3972" s="26">
        <v>0</v>
      </c>
      <c r="T3972" s="26">
        <v>25.95</v>
      </c>
      <c r="U3972" s="26">
        <v>156.25</v>
      </c>
      <c r="V3972" s="10">
        <v>0.2797</v>
      </c>
      <c r="W3972" s="1" t="s">
        <v>34</v>
      </c>
      <c r="X3972" s="3"/>
      <c r="Y3972" s="3"/>
      <c r="Z3972" s="5" t="s">
        <v>7980</v>
      </c>
      <c r="AA3972" s="5" t="str">
        <f>VLOOKUP(J3972, sku!B:C, 2, FALSE)</f>
        <v>Travessa Geral - Smart - Transbike Universal Aro 29 - - - - - Grafite</v>
      </c>
      <c r="AB3972" s="3" t="str">
        <f>VLOOKUP(J3972, sku!B:BM, 64, FALSE)</f>
        <v>Fabricação</v>
      </c>
      <c r="AC3972" s="3" t="str">
        <f>LEFT(pedidos[[#This Row],[SKU]],3)</f>
        <v>1XS</v>
      </c>
      <c r="AD3972" s="36" t="str" cm="1">
        <f t="array" aca="1" ref="AD3972" ca="1">IFERROR(
  INDEX(
    montadora[Montadora],
    MATCH(TRUE,LEFT(#REF!,NÚCARACT(montadora[SKU Parcial]))=montadora[SKU Parcial],0)
  ),
  ""
)</f>
        <v/>
      </c>
    </row>
    <row r="3973" spans="1:30" customFormat="1" x14ac:dyDescent="0.25">
      <c r="A3973" s="1" t="s">
        <v>7049</v>
      </c>
      <c r="B3973" s="1" t="s">
        <v>36</v>
      </c>
      <c r="C3973" s="1" t="s">
        <v>7050</v>
      </c>
      <c r="D3973" s="1" t="s">
        <v>27</v>
      </c>
      <c r="E3973" s="1" t="s">
        <v>4541</v>
      </c>
      <c r="F3973" s="1" t="s">
        <v>1349</v>
      </c>
      <c r="G3973" s="6" t="s">
        <v>11227</v>
      </c>
      <c r="H3973" s="2" t="s">
        <v>47</v>
      </c>
      <c r="I3973" s="1" t="s">
        <v>36</v>
      </c>
      <c r="J3973" s="1" t="s">
        <v>1350</v>
      </c>
      <c r="K3973" s="4">
        <v>45793</v>
      </c>
      <c r="L3973" s="16" t="s">
        <v>11229</v>
      </c>
      <c r="M3973" s="26">
        <v>558.70000000000005</v>
      </c>
      <c r="N3973" s="2">
        <v>1</v>
      </c>
      <c r="O3973" s="26">
        <v>558.70000000000005</v>
      </c>
      <c r="P3973" s="26">
        <v>239</v>
      </c>
      <c r="Q3973" s="26">
        <v>42.52</v>
      </c>
      <c r="R3973" s="26">
        <v>94.98</v>
      </c>
      <c r="S3973" s="26">
        <v>0</v>
      </c>
      <c r="T3973" s="26">
        <v>26.95</v>
      </c>
      <c r="U3973" s="26">
        <v>155.25</v>
      </c>
      <c r="V3973" s="10">
        <v>0.27789999999999998</v>
      </c>
      <c r="W3973" s="1" t="s">
        <v>34</v>
      </c>
      <c r="X3973" s="3"/>
      <c r="Y3973" s="3"/>
      <c r="Z3973" s="5" t="s">
        <v>7980</v>
      </c>
      <c r="AA3973" s="5" t="str">
        <f>VLOOKUP(J3973, sku!B:C, 2, FALSE)</f>
        <v>Travessa Geral - Style - Transbike Universal Aro 29 - - - - - Grafite</v>
      </c>
      <c r="AB3973" s="3" t="str">
        <f>VLOOKUP(J3973, sku!B:BM, 64, FALSE)</f>
        <v>Fabricação</v>
      </c>
      <c r="AC3973" s="3" t="str">
        <f>LEFT(pedidos[[#This Row],[SKU]],3)</f>
        <v>1XS</v>
      </c>
      <c r="AD3973" s="36" t="str" cm="1">
        <f t="array" aca="1" ref="AD3973" ca="1">IFERROR(
  INDEX(
    montadora[Montadora],
    MATCH(TRUE,LEFT(#REF!,NÚCARACT(montadora[SKU Parcial]))=montadora[SKU Parcial],0)
  ),
  ""
)</f>
        <v/>
      </c>
    </row>
    <row r="3974" spans="1:30" customFormat="1" x14ac:dyDescent="0.25">
      <c r="A3974" s="1" t="s">
        <v>7051</v>
      </c>
      <c r="B3974" s="1" t="s">
        <v>36</v>
      </c>
      <c r="C3974" s="1" t="s">
        <v>5259</v>
      </c>
      <c r="D3974" s="1" t="s">
        <v>188</v>
      </c>
      <c r="E3974" s="1" t="s">
        <v>4541</v>
      </c>
      <c r="F3974" s="1" t="s">
        <v>1349</v>
      </c>
      <c r="G3974" s="6" t="s">
        <v>11227</v>
      </c>
      <c r="H3974" s="2" t="s">
        <v>47</v>
      </c>
      <c r="I3974" s="1" t="s">
        <v>36</v>
      </c>
      <c r="J3974" s="1" t="s">
        <v>1350</v>
      </c>
      <c r="K3974" s="4">
        <v>45806</v>
      </c>
      <c r="L3974" s="16" t="s">
        <v>11229</v>
      </c>
      <c r="M3974" s="26">
        <v>558.70000000000005</v>
      </c>
      <c r="N3974" s="2">
        <v>1</v>
      </c>
      <c r="O3974" s="26">
        <v>558.70000000000005</v>
      </c>
      <c r="P3974" s="26">
        <v>239</v>
      </c>
      <c r="Q3974" s="26">
        <v>42.52</v>
      </c>
      <c r="R3974" s="26">
        <v>94.98</v>
      </c>
      <c r="S3974" s="26">
        <v>0</v>
      </c>
      <c r="T3974" s="26">
        <v>26.95</v>
      </c>
      <c r="U3974" s="26">
        <v>155.25</v>
      </c>
      <c r="V3974" s="10">
        <v>0.27789999999999998</v>
      </c>
      <c r="W3974" s="1" t="s">
        <v>34</v>
      </c>
      <c r="X3974" s="3"/>
      <c r="Y3974" s="3"/>
      <c r="Z3974" s="5" t="s">
        <v>7980</v>
      </c>
      <c r="AA3974" s="5" t="str">
        <f>VLOOKUP(J3974, sku!B:C, 2, FALSE)</f>
        <v>Travessa Geral - Style - Transbike Universal Aro 29 - - - - - Grafite</v>
      </c>
      <c r="AB3974" s="3" t="str">
        <f>VLOOKUP(J3974, sku!B:BM, 64, FALSE)</f>
        <v>Fabricação</v>
      </c>
      <c r="AC3974" s="3" t="str">
        <f>LEFT(pedidos[[#This Row],[SKU]],3)</f>
        <v>1XS</v>
      </c>
      <c r="AD3974" s="36" t="str" cm="1">
        <f t="array" aca="1" ref="AD3974" ca="1">IFERROR(
  INDEX(
    montadora[Montadora],
    MATCH(TRUE,LEFT(#REF!,NÚCARACT(montadora[SKU Parcial]))=montadora[SKU Parcial],0)
  ),
  ""
)</f>
        <v/>
      </c>
    </row>
    <row r="3975" spans="1:30" customFormat="1" x14ac:dyDescent="0.25">
      <c r="A3975" s="1" t="s">
        <v>4569</v>
      </c>
      <c r="B3975" s="1" t="s">
        <v>4570</v>
      </c>
      <c r="C3975" s="1" t="s">
        <v>4571</v>
      </c>
      <c r="D3975" s="1" t="s">
        <v>420</v>
      </c>
      <c r="E3975" s="1" t="s">
        <v>4541</v>
      </c>
      <c r="F3975" s="1" t="s">
        <v>4572</v>
      </c>
      <c r="G3975" s="6" t="s">
        <v>11227</v>
      </c>
      <c r="H3975" s="2" t="s">
        <v>47</v>
      </c>
      <c r="I3975" s="1" t="s">
        <v>36</v>
      </c>
      <c r="J3975" s="1" t="s">
        <v>1350</v>
      </c>
      <c r="K3975" s="4">
        <v>45811</v>
      </c>
      <c r="L3975" s="16" t="s">
        <v>11229</v>
      </c>
      <c r="M3975" s="26">
        <v>558.70000000000005</v>
      </c>
      <c r="N3975" s="2">
        <v>1</v>
      </c>
      <c r="O3975" s="26">
        <v>558.70000000000005</v>
      </c>
      <c r="P3975" s="26">
        <v>239</v>
      </c>
      <c r="Q3975" s="26">
        <v>45.93</v>
      </c>
      <c r="R3975" s="26">
        <v>94.98</v>
      </c>
      <c r="S3975" s="26">
        <v>0</v>
      </c>
      <c r="T3975" s="26">
        <v>26.95</v>
      </c>
      <c r="U3975" s="26">
        <v>151.84</v>
      </c>
      <c r="V3975" s="10">
        <v>0.27179999999999999</v>
      </c>
      <c r="W3975" s="1" t="s">
        <v>34</v>
      </c>
      <c r="X3975" s="3"/>
      <c r="Y3975" s="3"/>
      <c r="Z3975" s="5" t="s">
        <v>7980</v>
      </c>
      <c r="AA3975" s="5" t="str">
        <f>VLOOKUP(J3975, sku!B:C, 2, FALSE)</f>
        <v>Travessa Geral - Style - Transbike Universal Aro 29 - - - - - Grafite</v>
      </c>
      <c r="AB3975" s="3" t="str">
        <f>VLOOKUP(J3975, sku!B:BM, 64, FALSE)</f>
        <v>Fabricação</v>
      </c>
      <c r="AC3975" s="3" t="str">
        <f>LEFT(pedidos[[#This Row],[SKU]],3)</f>
        <v>1XS</v>
      </c>
      <c r="AD3975" s="36" t="str" cm="1">
        <f t="array" aca="1" ref="AD3975" ca="1">IFERROR(
  INDEX(
    montadora[Montadora],
    MATCH(TRUE,LEFT(#REF!,NÚCARACT(montadora[SKU Parcial]))=montadora[SKU Parcial],0)
  ),
  ""
)</f>
        <v/>
      </c>
    </row>
    <row r="3976" spans="1:30" customFormat="1" x14ac:dyDescent="0.25">
      <c r="A3976" s="1" t="s">
        <v>4573</v>
      </c>
      <c r="B3976" s="1" t="s">
        <v>4574</v>
      </c>
      <c r="C3976" s="1" t="s">
        <v>207</v>
      </c>
      <c r="D3976" s="1" t="s">
        <v>138</v>
      </c>
      <c r="E3976" s="1" t="s">
        <v>4541</v>
      </c>
      <c r="F3976" s="1" t="s">
        <v>1349</v>
      </c>
      <c r="G3976" s="6" t="s">
        <v>11227</v>
      </c>
      <c r="H3976" s="2" t="s">
        <v>47</v>
      </c>
      <c r="I3976" s="1" t="s">
        <v>36</v>
      </c>
      <c r="J3976" s="1" t="s">
        <v>1350</v>
      </c>
      <c r="K3976" s="4">
        <v>45813</v>
      </c>
      <c r="L3976" s="16" t="s">
        <v>11229</v>
      </c>
      <c r="M3976" s="26">
        <v>558.70000000000005</v>
      </c>
      <c r="N3976" s="2">
        <v>1</v>
      </c>
      <c r="O3976" s="26">
        <v>558.70000000000005</v>
      </c>
      <c r="P3976" s="26">
        <v>239</v>
      </c>
      <c r="Q3976" s="26">
        <v>45.93</v>
      </c>
      <c r="R3976" s="26">
        <v>94.98</v>
      </c>
      <c r="S3976" s="26">
        <v>0</v>
      </c>
      <c r="T3976" s="26">
        <v>26.95</v>
      </c>
      <c r="U3976" s="26">
        <v>151.84</v>
      </c>
      <c r="V3976" s="10">
        <v>0.27179999999999999</v>
      </c>
      <c r="W3976" s="1" t="s">
        <v>34</v>
      </c>
      <c r="X3976" s="3"/>
      <c r="Y3976" s="3"/>
      <c r="Z3976" s="5" t="s">
        <v>7980</v>
      </c>
      <c r="AA3976" s="5" t="str">
        <f>VLOOKUP(J3976, sku!B:C, 2, FALSE)</f>
        <v>Travessa Geral - Style - Transbike Universal Aro 29 - - - - - Grafite</v>
      </c>
      <c r="AB3976" s="3" t="str">
        <f>VLOOKUP(J3976, sku!B:BM, 64, FALSE)</f>
        <v>Fabricação</v>
      </c>
      <c r="AC3976" s="3" t="str">
        <f>LEFT(pedidos[[#This Row],[SKU]],3)</f>
        <v>1XS</v>
      </c>
      <c r="AD3976" s="36" t="str" cm="1">
        <f t="array" aca="1" ref="AD3976" ca="1">IFERROR(
  INDEX(
    montadora[Montadora],
    MATCH(TRUE,LEFT(#REF!,NÚCARACT(montadora[SKU Parcial]))=montadora[SKU Parcial],0)
  ),
  ""
)</f>
        <v/>
      </c>
    </row>
    <row r="3977" spans="1:30" customFormat="1" x14ac:dyDescent="0.25">
      <c r="A3977" s="1" t="s">
        <v>6556</v>
      </c>
      <c r="B3977" s="1" t="s">
        <v>6557</v>
      </c>
      <c r="C3977" s="1" t="s">
        <v>925</v>
      </c>
      <c r="D3977" s="1" t="s">
        <v>27</v>
      </c>
      <c r="E3977" s="1" t="s">
        <v>1205</v>
      </c>
      <c r="F3977" s="1" t="s">
        <v>844</v>
      </c>
      <c r="G3977" s="6" t="s">
        <v>11227</v>
      </c>
      <c r="H3977" s="2" t="s">
        <v>47</v>
      </c>
      <c r="I3977" s="1" t="s">
        <v>36</v>
      </c>
      <c r="J3977" s="1" t="s">
        <v>845</v>
      </c>
      <c r="K3977" s="4">
        <v>45804</v>
      </c>
      <c r="L3977" s="16" t="s">
        <v>11229</v>
      </c>
      <c r="M3977" s="26">
        <v>338.8</v>
      </c>
      <c r="N3977" s="2">
        <v>2</v>
      </c>
      <c r="O3977" s="26">
        <v>677.6</v>
      </c>
      <c r="P3977" s="26">
        <v>240</v>
      </c>
      <c r="Q3977" s="26">
        <v>51.57</v>
      </c>
      <c r="R3977" s="26">
        <v>115.2</v>
      </c>
      <c r="S3977" s="26">
        <v>0</v>
      </c>
      <c r="T3977" s="26">
        <v>53.9</v>
      </c>
      <c r="U3977" s="26">
        <v>216.93</v>
      </c>
      <c r="V3977" s="10">
        <v>0.3201</v>
      </c>
      <c r="W3977" s="1" t="s">
        <v>34</v>
      </c>
      <c r="X3977" s="3"/>
      <c r="Y3977" s="3"/>
      <c r="Z3977" s="5" t="s">
        <v>7980</v>
      </c>
      <c r="AA3977" s="5" t="str">
        <f>VLOOKUP(J3977, sku!B:C, 2, FALSE)</f>
        <v>Travessa Geral - Smart - - - - - - - Preto</v>
      </c>
      <c r="AB3977" s="3" t="str">
        <f>VLOOKUP(J3977, sku!B:BM, 64, FALSE)</f>
        <v>Fabricação</v>
      </c>
      <c r="AC3977" s="3" t="str">
        <f>LEFT(pedidos[[#This Row],[SKU]],3)</f>
        <v>XSM</v>
      </c>
      <c r="AD3977" s="36" t="str" cm="1">
        <f t="array" aca="1" ref="AD3977" ca="1">IFERROR(
  INDEX(
    montadora[Montadora],
    MATCH(TRUE,LEFT(#REF!,NÚCARACT(montadora[SKU Parcial]))=montadora[SKU Parcial],0)
  ),
  ""
)</f>
        <v/>
      </c>
    </row>
    <row r="3978" spans="1:30" customFormat="1" x14ac:dyDescent="0.25">
      <c r="A3978" s="1" t="s">
        <v>5269</v>
      </c>
      <c r="B3978" s="1" t="s">
        <v>5270</v>
      </c>
      <c r="C3978" s="1" t="s">
        <v>2314</v>
      </c>
      <c r="D3978" s="1" t="s">
        <v>319</v>
      </c>
      <c r="E3978" s="1" t="s">
        <v>2149</v>
      </c>
      <c r="F3978" s="1" t="s">
        <v>2150</v>
      </c>
      <c r="G3978" s="6" t="s">
        <v>11227</v>
      </c>
      <c r="H3978" s="2" t="s">
        <v>47</v>
      </c>
      <c r="I3978" s="1" t="s">
        <v>36</v>
      </c>
      <c r="J3978" s="1" t="s">
        <v>479</v>
      </c>
      <c r="K3978" s="4">
        <v>45824</v>
      </c>
      <c r="L3978" s="16" t="s">
        <v>11229</v>
      </c>
      <c r="M3978" s="26">
        <v>193.8</v>
      </c>
      <c r="N3978" s="2">
        <v>3</v>
      </c>
      <c r="O3978" s="26">
        <v>581.4</v>
      </c>
      <c r="P3978" s="26">
        <v>246.99</v>
      </c>
      <c r="Q3978" s="26">
        <v>47.79</v>
      </c>
      <c r="R3978" s="26">
        <v>95.94</v>
      </c>
      <c r="S3978" s="26">
        <v>0</v>
      </c>
      <c r="T3978" s="26">
        <v>72.760000000000005</v>
      </c>
      <c r="U3978" s="26">
        <v>117.92</v>
      </c>
      <c r="V3978" s="10">
        <v>0.20280000000000001</v>
      </c>
      <c r="W3978" s="1" t="s">
        <v>34</v>
      </c>
      <c r="X3978" s="3"/>
      <c r="Y3978" s="3"/>
      <c r="Z3978" s="5" t="s">
        <v>7980</v>
      </c>
      <c r="AA3978" s="5" t="str">
        <f>VLOOKUP(J3978, sku!B:C, 2, FALSE)</f>
        <v>1 Fogareiro 1 Boca + 4 Refis Guepardo</v>
      </c>
      <c r="AB3978" s="3" t="str">
        <f>VLOOKUP(J3978, sku!B:BM, 64, FALSE)</f>
        <v>Importação</v>
      </c>
      <c r="AC3978" s="3" t="str">
        <f>LEFT(pedidos[[#This Row],[SKU]],3)</f>
        <v>1FO</v>
      </c>
      <c r="AD3978" s="36" t="str" cm="1">
        <f t="array" aca="1" ref="AD3978" ca="1">IFERROR(
  INDEX(
    montadora[Montadora],
    MATCH(TRUE,LEFT(#REF!,NÚCARACT(montadora[SKU Parcial]))=montadora[SKU Parcial],0)
  ),
  ""
)</f>
        <v/>
      </c>
    </row>
    <row r="3979" spans="1:30" customFormat="1" x14ac:dyDescent="0.25">
      <c r="A3979" s="1" t="s">
        <v>7835</v>
      </c>
      <c r="B3979" s="1" t="s">
        <v>36</v>
      </c>
      <c r="C3979" s="1" t="s">
        <v>287</v>
      </c>
      <c r="D3979" s="1" t="s">
        <v>45</v>
      </c>
      <c r="E3979" s="1" t="s">
        <v>7836</v>
      </c>
      <c r="F3979" s="1" t="s">
        <v>7837</v>
      </c>
      <c r="G3979" s="6" t="s">
        <v>11227</v>
      </c>
      <c r="H3979" s="2" t="s">
        <v>47</v>
      </c>
      <c r="I3979" s="1" t="s">
        <v>31</v>
      </c>
      <c r="J3979" s="1" t="s">
        <v>7838</v>
      </c>
      <c r="K3979" s="4">
        <v>45778</v>
      </c>
      <c r="L3979" s="16" t="s">
        <v>11229</v>
      </c>
      <c r="M3979" s="26">
        <v>498.8</v>
      </c>
      <c r="N3979" s="2">
        <v>1</v>
      </c>
      <c r="O3979" s="26">
        <v>498.8</v>
      </c>
      <c r="P3979" s="26">
        <v>247.14</v>
      </c>
      <c r="Q3979" s="26">
        <v>37.96</v>
      </c>
      <c r="R3979" s="26">
        <v>82.3</v>
      </c>
      <c r="S3979" s="26">
        <v>0</v>
      </c>
      <c r="T3979" s="26">
        <v>44.45</v>
      </c>
      <c r="U3979" s="26">
        <v>86.95</v>
      </c>
      <c r="V3979" s="10">
        <v>0.17430000000000001</v>
      </c>
      <c r="W3979" s="1" t="s">
        <v>34</v>
      </c>
      <c r="X3979" s="3"/>
      <c r="Y3979" s="3"/>
      <c r="Z3979" s="5" t="s">
        <v>7980</v>
      </c>
      <c r="AA3979" s="5" t="str">
        <f>VLOOKUP(J3979, sku!B:C, 2, FALSE)</f>
        <v>1 Fogareiro 2 Bocas + 1 Aquecedor</v>
      </c>
      <c r="AB3979" s="3" t="str">
        <f>VLOOKUP(J3979, sku!B:BM, 64, FALSE)</f>
        <v>Importação</v>
      </c>
      <c r="AC3979" s="3" t="str">
        <f>LEFT(pedidos[[#This Row],[SKU]],3)</f>
        <v>1FO</v>
      </c>
      <c r="AD3979" s="36" t="str" cm="1">
        <f t="array" aca="1" ref="AD3979" ca="1">IFERROR(
  INDEX(
    montadora[Montadora],
    MATCH(TRUE,LEFT(#REF!,NÚCARACT(montadora[SKU Parcial]))=montadora[SKU Parcial],0)
  ),
  ""
)</f>
        <v/>
      </c>
    </row>
    <row r="3980" spans="1:30" customFormat="1" x14ac:dyDescent="0.25">
      <c r="A3980" s="1" t="s">
        <v>7959</v>
      </c>
      <c r="B3980" s="1" t="s">
        <v>36</v>
      </c>
      <c r="C3980" s="1" t="s">
        <v>712</v>
      </c>
      <c r="D3980" s="1" t="s">
        <v>27</v>
      </c>
      <c r="E3980" s="1" t="s">
        <v>3167</v>
      </c>
      <c r="F3980" s="1" t="s">
        <v>3168</v>
      </c>
      <c r="G3980" s="6" t="s">
        <v>11227</v>
      </c>
      <c r="H3980" s="20" t="s">
        <v>30</v>
      </c>
      <c r="I3980" s="1" t="s">
        <v>36</v>
      </c>
      <c r="J3980" s="1" t="s">
        <v>3169</v>
      </c>
      <c r="K3980" s="22">
        <v>45794</v>
      </c>
      <c r="L3980" s="20" t="s">
        <v>804</v>
      </c>
      <c r="M3980" s="26">
        <v>43.44</v>
      </c>
      <c r="N3980" s="20">
        <v>1</v>
      </c>
      <c r="O3980" s="26">
        <v>43.44</v>
      </c>
      <c r="P3980" s="26">
        <v>25.86</v>
      </c>
      <c r="Q3980" s="26">
        <v>3.31</v>
      </c>
      <c r="R3980" s="26">
        <v>11.71</v>
      </c>
      <c r="S3980" s="26">
        <v>0</v>
      </c>
      <c r="T3980" s="26">
        <v>0</v>
      </c>
      <c r="U3980" s="26">
        <v>2.56</v>
      </c>
      <c r="V3980" s="24">
        <v>5.8900000000000001E-2</v>
      </c>
      <c r="W3980" s="1" t="s">
        <v>34</v>
      </c>
      <c r="X3980" s="3"/>
      <c r="Y3980" s="3"/>
      <c r="Z3980" s="5" t="s">
        <v>7980</v>
      </c>
      <c r="AA3980" s="5" t="str">
        <f>VLOOKUP(J3980, sku!B:C, 2, FALSE)</f>
        <v>Corrente Antifurto 100 Cm Preta - Preto</v>
      </c>
      <c r="AB3980" s="3" t="str">
        <f>VLOOKUP(J3980, sku!B:BM, 64, FALSE)</f>
        <v>Importação</v>
      </c>
      <c r="AC3980" s="3" t="str">
        <f>LEFT(pedidos[[#This Row],[SKU]],3)</f>
        <v>XR0</v>
      </c>
      <c r="AD3980" s="36" t="str" cm="1">
        <f t="array" aca="1" ref="AD3980" ca="1">IFERROR(
  INDEX(
    montadora[Montadora],
    MATCH(TRUE,LEFT(#REF!,NÚCARACT(montadora[SKU Parcial]))=montadora[SKU Parcial],0)
  ),
  ""
)</f>
        <v/>
      </c>
    </row>
    <row r="3981" spans="1:30" customFormat="1" x14ac:dyDescent="0.25">
      <c r="A3981" s="1" t="s">
        <v>7888</v>
      </c>
      <c r="B3981" s="1" t="s">
        <v>7889</v>
      </c>
      <c r="C3981" s="1" t="s">
        <v>7890</v>
      </c>
      <c r="D3981" s="1" t="s">
        <v>27</v>
      </c>
      <c r="E3981" s="1" t="s">
        <v>3002</v>
      </c>
      <c r="F3981" s="1" t="s">
        <v>3003</v>
      </c>
      <c r="G3981" s="6" t="s">
        <v>11227</v>
      </c>
      <c r="H3981" s="2" t="s">
        <v>47</v>
      </c>
      <c r="I3981" s="1" t="s">
        <v>36</v>
      </c>
      <c r="J3981" s="1" t="s">
        <v>3004</v>
      </c>
      <c r="K3981" s="4">
        <v>45799</v>
      </c>
      <c r="L3981" s="16" t="s">
        <v>11229</v>
      </c>
      <c r="M3981" s="26">
        <v>538.79999999999995</v>
      </c>
      <c r="N3981" s="2">
        <v>1</v>
      </c>
      <c r="O3981" s="26">
        <v>538.79999999999995</v>
      </c>
      <c r="P3981" s="26">
        <v>283</v>
      </c>
      <c r="Q3981" s="26">
        <v>41</v>
      </c>
      <c r="R3981" s="26">
        <v>91.6</v>
      </c>
      <c r="S3981" s="26">
        <v>0</v>
      </c>
      <c r="T3981" s="26">
        <v>44.45</v>
      </c>
      <c r="U3981" s="26">
        <v>78.75</v>
      </c>
      <c r="V3981" s="10">
        <v>0.1462</v>
      </c>
      <c r="W3981" s="1" t="s">
        <v>34</v>
      </c>
      <c r="X3981" s="3"/>
      <c r="Y3981" s="3"/>
      <c r="Z3981" s="5" t="s">
        <v>7980</v>
      </c>
      <c r="AA3981" s="5" t="str">
        <f>VLOOKUP(J3981, sku!B:C, 2, FALSE)</f>
        <v>Gradeado Médio 100 cm X 80 cm X 12 cm - Preto</v>
      </c>
      <c r="AB3981" s="3" t="str">
        <f>VLOOKUP(J3981, sku!B:BM, 64, FALSE)</f>
        <v>Revenda</v>
      </c>
      <c r="AC3981" s="3" t="str">
        <f>LEFT(pedidos[[#This Row],[SKU]],3)</f>
        <v>XGR</v>
      </c>
      <c r="AD3981" s="36" t="str" cm="1">
        <f t="array" aca="1" ref="AD3981" ca="1">IFERROR(
  INDEX(
    montadora[Montadora],
    MATCH(TRUE,LEFT(#REF!,NÚCARACT(montadora[SKU Parcial]))=montadora[SKU Parcial],0)
  ),
  ""
)</f>
        <v/>
      </c>
    </row>
    <row r="3982" spans="1:30" customFormat="1" x14ac:dyDescent="0.25">
      <c r="A3982" s="1" t="s">
        <v>7891</v>
      </c>
      <c r="B3982" s="1" t="s">
        <v>36</v>
      </c>
      <c r="C3982" s="1" t="s">
        <v>7892</v>
      </c>
      <c r="D3982" s="1" t="s">
        <v>534</v>
      </c>
      <c r="E3982" s="1" t="s">
        <v>3002</v>
      </c>
      <c r="F3982" s="1" t="s">
        <v>3003</v>
      </c>
      <c r="G3982" s="6" t="s">
        <v>11227</v>
      </c>
      <c r="H3982" s="2" t="s">
        <v>47</v>
      </c>
      <c r="I3982" s="1" t="s">
        <v>36</v>
      </c>
      <c r="J3982" s="1" t="s">
        <v>3004</v>
      </c>
      <c r="K3982" s="4">
        <v>45808</v>
      </c>
      <c r="L3982" s="16" t="s">
        <v>11229</v>
      </c>
      <c r="M3982" s="26">
        <v>538.79999999999995</v>
      </c>
      <c r="N3982" s="2">
        <v>1</v>
      </c>
      <c r="O3982" s="26">
        <v>595.79</v>
      </c>
      <c r="P3982" s="26">
        <v>283</v>
      </c>
      <c r="Q3982" s="26">
        <v>41</v>
      </c>
      <c r="R3982" s="26">
        <v>91.6</v>
      </c>
      <c r="S3982" s="26">
        <v>56.99</v>
      </c>
      <c r="T3982" s="26">
        <v>44.45</v>
      </c>
      <c r="U3982" s="26">
        <v>78.75</v>
      </c>
      <c r="V3982" s="10">
        <v>0.1462</v>
      </c>
      <c r="W3982" s="1" t="s">
        <v>34</v>
      </c>
      <c r="X3982" s="3"/>
      <c r="Y3982" s="3"/>
      <c r="Z3982" s="5" t="s">
        <v>7980</v>
      </c>
      <c r="AA3982" s="5" t="str">
        <f>VLOOKUP(J3982, sku!B:C, 2, FALSE)</f>
        <v>Gradeado Médio 100 cm X 80 cm X 12 cm - Preto</v>
      </c>
      <c r="AB3982" s="3" t="str">
        <f>VLOOKUP(J3982, sku!B:BM, 64, FALSE)</f>
        <v>Revenda</v>
      </c>
      <c r="AC3982" s="3" t="str">
        <f>LEFT(pedidos[[#This Row],[SKU]],3)</f>
        <v>XGR</v>
      </c>
      <c r="AD3982" s="36" t="str" cm="1">
        <f t="array" aca="1" ref="AD3982" ca="1">IFERROR(
  INDEX(
    montadora[Montadora],
    MATCH(TRUE,LEFT(#REF!,NÚCARACT(montadora[SKU Parcial]))=montadora[SKU Parcial],0)
  ),
  ""
)</f>
        <v/>
      </c>
    </row>
    <row r="3983" spans="1:30" customFormat="1" x14ac:dyDescent="0.25">
      <c r="A3983" s="1" t="s">
        <v>5528</v>
      </c>
      <c r="B3983" s="1" t="s">
        <v>36</v>
      </c>
      <c r="C3983" s="1" t="s">
        <v>2281</v>
      </c>
      <c r="D3983" s="1" t="s">
        <v>27</v>
      </c>
      <c r="E3983" s="1" t="s">
        <v>3002</v>
      </c>
      <c r="F3983" s="1" t="s">
        <v>3003</v>
      </c>
      <c r="G3983" s="6" t="s">
        <v>11227</v>
      </c>
      <c r="H3983" s="2" t="s">
        <v>47</v>
      </c>
      <c r="I3983" s="1" t="s">
        <v>36</v>
      </c>
      <c r="J3983" s="1" t="s">
        <v>3004</v>
      </c>
      <c r="K3983" s="4">
        <v>45811</v>
      </c>
      <c r="L3983" s="16" t="s">
        <v>11229</v>
      </c>
      <c r="M3983" s="26">
        <v>538.79999999999995</v>
      </c>
      <c r="N3983" s="2">
        <v>1</v>
      </c>
      <c r="O3983" s="26">
        <v>538.79999999999995</v>
      </c>
      <c r="P3983" s="26">
        <v>283</v>
      </c>
      <c r="Q3983" s="26">
        <v>44.29</v>
      </c>
      <c r="R3983" s="26">
        <v>91.6</v>
      </c>
      <c r="S3983" s="26">
        <v>0</v>
      </c>
      <c r="T3983" s="26">
        <v>44.45</v>
      </c>
      <c r="U3983" s="26">
        <v>75.459999999999994</v>
      </c>
      <c r="V3983" s="10">
        <v>0.14000000000000001</v>
      </c>
      <c r="W3983" s="1" t="s">
        <v>89</v>
      </c>
      <c r="X3983" s="3"/>
      <c r="Y3983" s="3"/>
      <c r="Z3983" s="5" t="s">
        <v>7980</v>
      </c>
      <c r="AA3983" s="5" t="str">
        <f>VLOOKUP(J3983, sku!B:C, 2, FALSE)</f>
        <v>Gradeado Médio 100 cm X 80 cm X 12 cm - Preto</v>
      </c>
      <c r="AB3983" s="3" t="str">
        <f>VLOOKUP(J3983, sku!B:BM, 64, FALSE)</f>
        <v>Revenda</v>
      </c>
      <c r="AC3983" s="3" t="str">
        <f>LEFT(pedidos[[#This Row],[SKU]],3)</f>
        <v>XGR</v>
      </c>
      <c r="AD3983" s="36" t="str" cm="1">
        <f t="array" aca="1" ref="AD3983" ca="1">IFERROR(
  INDEX(
    montadora[Montadora],
    MATCH(TRUE,LEFT(#REF!,NÚCARACT(montadora[SKU Parcial]))=montadora[SKU Parcial],0)
  ),
  ""
)</f>
        <v/>
      </c>
    </row>
    <row r="3984" spans="1:30" customFormat="1" x14ac:dyDescent="0.25">
      <c r="A3984" s="1" t="s">
        <v>5529</v>
      </c>
      <c r="B3984" s="1" t="s">
        <v>5530</v>
      </c>
      <c r="C3984" s="1" t="s">
        <v>5531</v>
      </c>
      <c r="D3984" s="1" t="s">
        <v>38</v>
      </c>
      <c r="E3984" s="1" t="s">
        <v>3002</v>
      </c>
      <c r="F3984" s="1" t="s">
        <v>3003</v>
      </c>
      <c r="G3984" s="6" t="s">
        <v>11227</v>
      </c>
      <c r="H3984" s="2" t="s">
        <v>47</v>
      </c>
      <c r="I3984" s="1" t="s">
        <v>36</v>
      </c>
      <c r="J3984" s="1" t="s">
        <v>3004</v>
      </c>
      <c r="K3984" s="4">
        <v>45817</v>
      </c>
      <c r="L3984" s="16" t="s">
        <v>11229</v>
      </c>
      <c r="M3984" s="26">
        <v>538.79999999999995</v>
      </c>
      <c r="N3984" s="2">
        <v>1</v>
      </c>
      <c r="O3984" s="26">
        <v>538.79999999999995</v>
      </c>
      <c r="P3984" s="26">
        <v>283</v>
      </c>
      <c r="Q3984" s="26">
        <v>44.29</v>
      </c>
      <c r="R3984" s="26">
        <v>91.6</v>
      </c>
      <c r="S3984" s="26">
        <v>0</v>
      </c>
      <c r="T3984" s="26">
        <v>44.45</v>
      </c>
      <c r="U3984" s="26">
        <v>75.459999999999994</v>
      </c>
      <c r="V3984" s="10">
        <v>0.14000000000000001</v>
      </c>
      <c r="W3984" s="1" t="s">
        <v>34</v>
      </c>
      <c r="X3984" s="3"/>
      <c r="Y3984" s="3"/>
      <c r="Z3984" s="5" t="s">
        <v>7980</v>
      </c>
      <c r="AA3984" s="5" t="str">
        <f>VLOOKUP(J3984, sku!B:C, 2, FALSE)</f>
        <v>Gradeado Médio 100 cm X 80 cm X 12 cm - Preto</v>
      </c>
      <c r="AB3984" s="3" t="str">
        <f>VLOOKUP(J3984, sku!B:BM, 64, FALSE)</f>
        <v>Revenda</v>
      </c>
      <c r="AC3984" s="3" t="str">
        <f>LEFT(pedidos[[#This Row],[SKU]],3)</f>
        <v>XGR</v>
      </c>
      <c r="AD3984" s="36" t="str" cm="1">
        <f t="array" aca="1" ref="AD3984" ca="1">IFERROR(
  INDEX(
    montadora[Montadora],
    MATCH(TRUE,LEFT(#REF!,NÚCARACT(montadora[SKU Parcial]))=montadora[SKU Parcial],0)
  ),
  ""
)</f>
        <v/>
      </c>
    </row>
    <row r="3985" spans="1:30" customFormat="1" x14ac:dyDescent="0.25">
      <c r="A3985" s="1" t="s">
        <v>5534</v>
      </c>
      <c r="B3985" s="1" t="s">
        <v>36</v>
      </c>
      <c r="C3985" s="1" t="s">
        <v>5535</v>
      </c>
      <c r="D3985" s="1" t="s">
        <v>188</v>
      </c>
      <c r="E3985" s="1" t="s">
        <v>3002</v>
      </c>
      <c r="F3985" s="1" t="s">
        <v>3003</v>
      </c>
      <c r="G3985" s="6" t="s">
        <v>11227</v>
      </c>
      <c r="H3985" s="2" t="s">
        <v>47</v>
      </c>
      <c r="I3985" s="1" t="s">
        <v>36</v>
      </c>
      <c r="J3985" s="1" t="s">
        <v>3004</v>
      </c>
      <c r="K3985" s="4">
        <v>45820</v>
      </c>
      <c r="L3985" s="16" t="s">
        <v>11229</v>
      </c>
      <c r="M3985" s="26">
        <v>538.79999999999995</v>
      </c>
      <c r="N3985" s="2">
        <v>1</v>
      </c>
      <c r="O3985" s="26">
        <v>538.79999999999995</v>
      </c>
      <c r="P3985" s="26">
        <v>283</v>
      </c>
      <c r="Q3985" s="26">
        <v>44.29</v>
      </c>
      <c r="R3985" s="26">
        <v>91.6</v>
      </c>
      <c r="S3985" s="26">
        <v>0</v>
      </c>
      <c r="T3985" s="26">
        <v>44.45</v>
      </c>
      <c r="U3985" s="26">
        <v>75.459999999999994</v>
      </c>
      <c r="V3985" s="10">
        <v>0.14000000000000001</v>
      </c>
      <c r="W3985" s="1" t="s">
        <v>34</v>
      </c>
      <c r="X3985" s="3"/>
      <c r="Y3985" s="3"/>
      <c r="Z3985" s="5" t="s">
        <v>7980</v>
      </c>
      <c r="AA3985" s="5" t="str">
        <f>VLOOKUP(J3985, sku!B:C, 2, FALSE)</f>
        <v>Gradeado Médio 100 cm X 80 cm X 12 cm - Preto</v>
      </c>
      <c r="AB3985" s="3" t="str">
        <f>VLOOKUP(J3985, sku!B:BM, 64, FALSE)</f>
        <v>Revenda</v>
      </c>
      <c r="AC3985" s="3" t="str">
        <f>LEFT(pedidos[[#This Row],[SKU]],3)</f>
        <v>XGR</v>
      </c>
      <c r="AD3985" s="36" t="str" cm="1">
        <f t="array" aca="1" ref="AD3985" ca="1">IFERROR(
  INDEX(
    montadora[Montadora],
    MATCH(TRUE,LEFT(#REF!,NÚCARACT(montadora[SKU Parcial]))=montadora[SKU Parcial],0)
  ),
  ""
)</f>
        <v/>
      </c>
    </row>
    <row r="3986" spans="1:30" customFormat="1" x14ac:dyDescent="0.25">
      <c r="A3986" s="1" t="s">
        <v>5536</v>
      </c>
      <c r="B3986" s="1" t="s">
        <v>5537</v>
      </c>
      <c r="C3986" s="1" t="s">
        <v>5538</v>
      </c>
      <c r="D3986" s="1" t="s">
        <v>420</v>
      </c>
      <c r="E3986" s="1" t="s">
        <v>3002</v>
      </c>
      <c r="F3986" s="1" t="s">
        <v>3003</v>
      </c>
      <c r="G3986" s="6" t="s">
        <v>11227</v>
      </c>
      <c r="H3986" s="2" t="s">
        <v>47</v>
      </c>
      <c r="I3986" s="1" t="s">
        <v>36</v>
      </c>
      <c r="J3986" s="1" t="s">
        <v>3004</v>
      </c>
      <c r="K3986" s="4">
        <v>45828</v>
      </c>
      <c r="L3986" s="16" t="s">
        <v>11229</v>
      </c>
      <c r="M3986" s="26">
        <v>538.79999999999995</v>
      </c>
      <c r="N3986" s="2">
        <v>1</v>
      </c>
      <c r="O3986" s="26">
        <v>538.79999999999995</v>
      </c>
      <c r="P3986" s="26">
        <v>283</v>
      </c>
      <c r="Q3986" s="26">
        <v>44.29</v>
      </c>
      <c r="R3986" s="26">
        <v>91.6</v>
      </c>
      <c r="S3986" s="26">
        <v>0</v>
      </c>
      <c r="T3986" s="26">
        <v>44.45</v>
      </c>
      <c r="U3986" s="26">
        <v>75.459999999999994</v>
      </c>
      <c r="V3986" s="10">
        <v>0.14000000000000001</v>
      </c>
      <c r="W3986" s="1" t="s">
        <v>34</v>
      </c>
      <c r="X3986" s="3"/>
      <c r="Y3986" s="3"/>
      <c r="Z3986" s="5" t="s">
        <v>7980</v>
      </c>
      <c r="AA3986" s="5" t="str">
        <f>VLOOKUP(J3986, sku!B:C, 2, FALSE)</f>
        <v>Gradeado Médio 100 cm X 80 cm X 12 cm - Preto</v>
      </c>
      <c r="AB3986" s="3" t="str">
        <f>VLOOKUP(J3986, sku!B:BM, 64, FALSE)</f>
        <v>Revenda</v>
      </c>
      <c r="AC3986" s="3" t="str">
        <f>LEFT(pedidos[[#This Row],[SKU]],3)</f>
        <v>XGR</v>
      </c>
      <c r="AD3986" s="36" t="str" cm="1">
        <f t="array" aca="1" ref="AD3986" ca="1">IFERROR(
  INDEX(
    montadora[Montadora],
    MATCH(TRUE,LEFT(#REF!,NÚCARACT(montadora[SKU Parcial]))=montadora[SKU Parcial],0)
  ),
  ""
)</f>
        <v/>
      </c>
    </row>
    <row r="3987" spans="1:30" customFormat="1" x14ac:dyDescent="0.25">
      <c r="A3987" s="1" t="s">
        <v>5539</v>
      </c>
      <c r="B3987" s="1" t="s">
        <v>5540</v>
      </c>
      <c r="C3987" s="1" t="s">
        <v>2230</v>
      </c>
      <c r="D3987" s="1" t="s">
        <v>27</v>
      </c>
      <c r="E3987" s="1" t="s">
        <v>3002</v>
      </c>
      <c r="F3987" s="1" t="s">
        <v>3003</v>
      </c>
      <c r="G3987" s="6" t="s">
        <v>11227</v>
      </c>
      <c r="H3987" s="2" t="s">
        <v>47</v>
      </c>
      <c r="I3987" s="1" t="s">
        <v>36</v>
      </c>
      <c r="J3987" s="1" t="s">
        <v>3004</v>
      </c>
      <c r="K3987" s="4">
        <v>45832</v>
      </c>
      <c r="L3987" s="16" t="s">
        <v>11229</v>
      </c>
      <c r="M3987" s="26">
        <v>538.79999999999995</v>
      </c>
      <c r="N3987" s="2">
        <v>1</v>
      </c>
      <c r="O3987" s="26">
        <v>538.79999999999995</v>
      </c>
      <c r="P3987" s="26">
        <v>283</v>
      </c>
      <c r="Q3987" s="26">
        <v>44.29</v>
      </c>
      <c r="R3987" s="26">
        <v>91.6</v>
      </c>
      <c r="S3987" s="26">
        <v>0</v>
      </c>
      <c r="T3987" s="26">
        <v>44.45</v>
      </c>
      <c r="U3987" s="26">
        <v>75.459999999999994</v>
      </c>
      <c r="V3987" s="10">
        <v>0.14000000000000001</v>
      </c>
      <c r="W3987" s="1" t="s">
        <v>34</v>
      </c>
      <c r="X3987" s="3"/>
      <c r="Y3987" s="3"/>
      <c r="Z3987" s="5" t="s">
        <v>7980</v>
      </c>
      <c r="AA3987" s="5" t="str">
        <f>VLOOKUP(J3987, sku!B:C, 2, FALSE)</f>
        <v>Gradeado Médio 100 cm X 80 cm X 12 cm - Preto</v>
      </c>
      <c r="AB3987" s="3" t="str">
        <f>VLOOKUP(J3987, sku!B:BM, 64, FALSE)</f>
        <v>Revenda</v>
      </c>
      <c r="AC3987" s="3" t="str">
        <f>LEFT(pedidos[[#This Row],[SKU]],3)</f>
        <v>XGR</v>
      </c>
      <c r="AD3987" s="36" t="str" cm="1">
        <f t="array" aca="1" ref="AD3987" ca="1">IFERROR(
  INDEX(
    montadora[Montadora],
    MATCH(TRUE,LEFT(#REF!,NÚCARACT(montadora[SKU Parcial]))=montadora[SKU Parcial],0)
  ),
  ""
)</f>
        <v/>
      </c>
    </row>
    <row r="3988" spans="1:30" customFormat="1" x14ac:dyDescent="0.25">
      <c r="A3988" s="1" t="s">
        <v>5541</v>
      </c>
      <c r="B3988" s="1" t="s">
        <v>5542</v>
      </c>
      <c r="C3988" s="1" t="s">
        <v>5543</v>
      </c>
      <c r="D3988" s="1" t="s">
        <v>685</v>
      </c>
      <c r="E3988" s="1" t="s">
        <v>3002</v>
      </c>
      <c r="F3988" s="1" t="s">
        <v>3003</v>
      </c>
      <c r="G3988" s="6" t="s">
        <v>11227</v>
      </c>
      <c r="H3988" s="2" t="s">
        <v>47</v>
      </c>
      <c r="I3988" s="1" t="s">
        <v>36</v>
      </c>
      <c r="J3988" s="1" t="s">
        <v>3004</v>
      </c>
      <c r="K3988" s="4">
        <v>45832</v>
      </c>
      <c r="L3988" s="16" t="s">
        <v>11229</v>
      </c>
      <c r="M3988" s="26">
        <v>538.79999999999995</v>
      </c>
      <c r="N3988" s="2">
        <v>1</v>
      </c>
      <c r="O3988" s="26">
        <v>595.79</v>
      </c>
      <c r="P3988" s="26">
        <v>283</v>
      </c>
      <c r="Q3988" s="26">
        <v>44.29</v>
      </c>
      <c r="R3988" s="26">
        <v>91.6</v>
      </c>
      <c r="S3988" s="26">
        <v>56.99</v>
      </c>
      <c r="T3988" s="26">
        <v>44.45</v>
      </c>
      <c r="U3988" s="26">
        <v>75.459999999999994</v>
      </c>
      <c r="V3988" s="10">
        <v>0.14000000000000001</v>
      </c>
      <c r="W3988" s="1" t="s">
        <v>34</v>
      </c>
      <c r="X3988" s="3"/>
      <c r="Y3988" s="3"/>
      <c r="Z3988" s="5" t="s">
        <v>7980</v>
      </c>
      <c r="AA3988" s="5" t="str">
        <f>VLOOKUP(J3988, sku!B:C, 2, FALSE)</f>
        <v>Gradeado Médio 100 cm X 80 cm X 12 cm - Preto</v>
      </c>
      <c r="AB3988" s="3" t="str">
        <f>VLOOKUP(J3988, sku!B:BM, 64, FALSE)</f>
        <v>Revenda</v>
      </c>
      <c r="AC3988" s="3" t="str">
        <f>LEFT(pedidos[[#This Row],[SKU]],3)</f>
        <v>XGR</v>
      </c>
      <c r="AD3988" s="36" t="str" cm="1">
        <f t="array" aca="1" ref="AD3988" ca="1">IFERROR(
  INDEX(
    montadora[Montadora],
    MATCH(TRUE,LEFT(#REF!,NÚCARACT(montadora[SKU Parcial]))=montadora[SKU Parcial],0)
  ),
  ""
)</f>
        <v/>
      </c>
    </row>
    <row r="3989" spans="1:30" customFormat="1" x14ac:dyDescent="0.25">
      <c r="A3989" s="1" t="s">
        <v>5544</v>
      </c>
      <c r="B3989" s="1" t="s">
        <v>36</v>
      </c>
      <c r="C3989" s="1" t="s">
        <v>5545</v>
      </c>
      <c r="D3989" s="1" t="s">
        <v>643</v>
      </c>
      <c r="E3989" s="1" t="s">
        <v>3002</v>
      </c>
      <c r="F3989" s="1" t="s">
        <v>3003</v>
      </c>
      <c r="G3989" s="6" t="s">
        <v>11227</v>
      </c>
      <c r="H3989" s="2" t="s">
        <v>47</v>
      </c>
      <c r="I3989" s="1" t="s">
        <v>31</v>
      </c>
      <c r="J3989" s="1" t="s">
        <v>3004</v>
      </c>
      <c r="K3989" s="4">
        <v>45838</v>
      </c>
      <c r="L3989" s="16" t="s">
        <v>11229</v>
      </c>
      <c r="M3989" s="26">
        <v>538.79999999999995</v>
      </c>
      <c r="N3989" s="2">
        <v>1</v>
      </c>
      <c r="O3989" s="26">
        <v>578.79</v>
      </c>
      <c r="P3989" s="26">
        <v>283</v>
      </c>
      <c r="Q3989" s="26">
        <v>44.29</v>
      </c>
      <c r="R3989" s="26">
        <v>91.6</v>
      </c>
      <c r="S3989" s="26">
        <v>39.99</v>
      </c>
      <c r="T3989" s="26">
        <v>44.45</v>
      </c>
      <c r="U3989" s="26">
        <v>75.459999999999994</v>
      </c>
      <c r="V3989" s="10">
        <v>0.14000000000000001</v>
      </c>
      <c r="W3989" s="1" t="s">
        <v>34</v>
      </c>
      <c r="X3989" s="3"/>
      <c r="Y3989" s="3"/>
      <c r="Z3989" s="5" t="s">
        <v>7980</v>
      </c>
      <c r="AA3989" s="5" t="str">
        <f>VLOOKUP(J3989, sku!B:C, 2, FALSE)</f>
        <v>Gradeado Médio 100 cm X 80 cm X 12 cm - Preto</v>
      </c>
      <c r="AB3989" s="3" t="str">
        <f>VLOOKUP(J3989, sku!B:BM, 64, FALSE)</f>
        <v>Revenda</v>
      </c>
      <c r="AC3989" s="3" t="str">
        <f>LEFT(pedidos[[#This Row],[SKU]],3)</f>
        <v>XGR</v>
      </c>
      <c r="AD3989" s="36" t="str" cm="1">
        <f t="array" aca="1" ref="AD3989" ca="1">IFERROR(
  INDEX(
    montadora[Montadora],
    MATCH(TRUE,LEFT(#REF!,NÚCARACT(montadora[SKU Parcial]))=montadora[SKU Parcial],0)
  ),
  ""
)</f>
        <v/>
      </c>
    </row>
    <row r="3990" spans="1:30" customFormat="1" x14ac:dyDescent="0.25">
      <c r="A3990" s="1" t="s">
        <v>5750</v>
      </c>
      <c r="B3990" s="1" t="s">
        <v>5751</v>
      </c>
      <c r="C3990" s="1" t="s">
        <v>5752</v>
      </c>
      <c r="D3990" s="1" t="s">
        <v>27</v>
      </c>
      <c r="E3990" s="1" t="s">
        <v>5753</v>
      </c>
      <c r="F3990" s="1" t="s">
        <v>3003</v>
      </c>
      <c r="G3990" s="6" t="s">
        <v>11227</v>
      </c>
      <c r="H3990" s="2" t="s">
        <v>30</v>
      </c>
      <c r="I3990" s="1" t="s">
        <v>36</v>
      </c>
      <c r="J3990" s="1" t="s">
        <v>3004</v>
      </c>
      <c r="K3990" s="4">
        <v>45838</v>
      </c>
      <c r="L3990" s="16" t="s">
        <v>11229</v>
      </c>
      <c r="M3990" s="26">
        <v>519.79999999999995</v>
      </c>
      <c r="N3990" s="2">
        <v>1</v>
      </c>
      <c r="O3990" s="26">
        <v>519.79999999999995</v>
      </c>
      <c r="P3990" s="26">
        <v>283</v>
      </c>
      <c r="Q3990" s="26">
        <v>42.73</v>
      </c>
      <c r="R3990" s="26">
        <v>62.38</v>
      </c>
      <c r="S3990" s="26">
        <v>0</v>
      </c>
      <c r="T3990" s="26">
        <v>85.95</v>
      </c>
      <c r="U3990" s="26">
        <v>45.74</v>
      </c>
      <c r="V3990" s="10">
        <v>8.7999999999999995E-2</v>
      </c>
      <c r="W3990" s="1" t="s">
        <v>34</v>
      </c>
      <c r="X3990" s="3"/>
      <c r="Y3990" s="3"/>
      <c r="Z3990" s="5" t="s">
        <v>7980</v>
      </c>
      <c r="AA3990" s="5" t="str">
        <f>VLOOKUP(J3990, sku!B:C, 2, FALSE)</f>
        <v>Gradeado Médio 100 cm X 80 cm X 12 cm - Preto</v>
      </c>
      <c r="AB3990" s="3" t="str">
        <f>VLOOKUP(J3990, sku!B:BM, 64, FALSE)</f>
        <v>Revenda</v>
      </c>
      <c r="AC3990" s="3" t="str">
        <f>LEFT(pedidos[[#This Row],[SKU]],3)</f>
        <v>XGR</v>
      </c>
      <c r="AD3990" s="36" t="str" cm="1">
        <f t="array" aca="1" ref="AD3990" ca="1">IFERROR(
  INDEX(
    montadora[Montadora],
    MATCH(TRUE,LEFT(#REF!,NÚCARACT(montadora[SKU Parcial]))=montadora[SKU Parcial],0)
  ),
  ""
)</f>
        <v/>
      </c>
    </row>
    <row r="3991" spans="1:30" customFormat="1" x14ac:dyDescent="0.25">
      <c r="A3991" s="1" t="s">
        <v>6683</v>
      </c>
      <c r="B3991" s="1" t="s">
        <v>6684</v>
      </c>
      <c r="C3991" s="1" t="s">
        <v>6685</v>
      </c>
      <c r="D3991" s="1" t="s">
        <v>319</v>
      </c>
      <c r="E3991" s="1" t="s">
        <v>1478</v>
      </c>
      <c r="F3991" s="1" t="s">
        <v>266</v>
      </c>
      <c r="G3991" s="6" t="s">
        <v>11227</v>
      </c>
      <c r="H3991" s="2" t="s">
        <v>47</v>
      </c>
      <c r="I3991" s="1" t="s">
        <v>36</v>
      </c>
      <c r="J3991" s="1" t="s">
        <v>308</v>
      </c>
      <c r="K3991" s="4">
        <v>45793</v>
      </c>
      <c r="L3991" s="16" t="s">
        <v>11229</v>
      </c>
      <c r="M3991" s="26">
        <v>388.8</v>
      </c>
      <c r="N3991" s="2">
        <v>2</v>
      </c>
      <c r="O3991" s="26">
        <v>777.6</v>
      </c>
      <c r="P3991" s="26">
        <v>290</v>
      </c>
      <c r="Q3991" s="26">
        <v>59.18</v>
      </c>
      <c r="R3991" s="26">
        <v>132.19999999999999</v>
      </c>
      <c r="S3991" s="26">
        <v>0</v>
      </c>
      <c r="T3991" s="26">
        <v>53.9</v>
      </c>
      <c r="U3991" s="26">
        <v>242.32</v>
      </c>
      <c r="V3991" s="10">
        <v>0.31159999999999999</v>
      </c>
      <c r="W3991" s="1" t="s">
        <v>34</v>
      </c>
      <c r="X3991" s="3"/>
      <c r="Y3991" s="3"/>
      <c r="Z3991" s="5" t="s">
        <v>7980</v>
      </c>
      <c r="AA3991" s="5" t="str">
        <f>VLOOKUP(J3991, sku!B:C, 2, FALSE)</f>
        <v>Travessa Fiat - Way - - - Uno Way - 2011 A 2021 - Prata</v>
      </c>
      <c r="AB3991" s="3" t="str">
        <f>VLOOKUP(J3991, sku!B:BM, 64, FALSE)</f>
        <v>Fabricação</v>
      </c>
      <c r="AC3991" s="3" t="str">
        <f>LEFT(pedidos[[#This Row],[SKU]],3)</f>
        <v>XFI</v>
      </c>
      <c r="AD3991" s="36" t="str" cm="1">
        <f t="array" aca="1" ref="AD3991" ca="1">IFERROR(
    INDEX(
        montadora[Montadora],
        MATCH(
            MAX(
                IF(ISNUMBER( FIND(montadora[SKU Parcial],#REF!)),
                   NÚCARACT(montadora[SKU Parcial])
                )
            ),
            NÚCARACT(montadora[SKU Parcial]),
            0
        )
    ),
    ""
)</f>
        <v/>
      </c>
    </row>
    <row r="3992" spans="1:30" customFormat="1" x14ac:dyDescent="0.25">
      <c r="A3992" s="1" t="s">
        <v>5904</v>
      </c>
      <c r="B3992" s="1" t="s">
        <v>36</v>
      </c>
      <c r="C3992" s="1" t="s">
        <v>3091</v>
      </c>
      <c r="D3992" s="1" t="s">
        <v>27</v>
      </c>
      <c r="E3992" s="1" t="s">
        <v>364</v>
      </c>
      <c r="F3992" s="1" t="s">
        <v>365</v>
      </c>
      <c r="G3992" s="6" t="s">
        <v>11227</v>
      </c>
      <c r="H3992" s="20" t="s">
        <v>47</v>
      </c>
      <c r="I3992" s="1" t="s">
        <v>36</v>
      </c>
      <c r="J3992" s="1" t="s">
        <v>366</v>
      </c>
      <c r="K3992" s="22">
        <v>45806</v>
      </c>
      <c r="L3992" s="20" t="s">
        <v>33</v>
      </c>
      <c r="M3992" s="26">
        <v>1099.8</v>
      </c>
      <c r="N3992" s="20">
        <v>1</v>
      </c>
      <c r="O3992" s="26">
        <v>1101.3900000000001</v>
      </c>
      <c r="P3992" s="26">
        <v>305</v>
      </c>
      <c r="Q3992" s="26">
        <v>0</v>
      </c>
      <c r="R3992" s="26">
        <v>186.97</v>
      </c>
      <c r="S3992" s="26">
        <v>1.59</v>
      </c>
      <c r="T3992" s="26">
        <v>14.31</v>
      </c>
      <c r="U3992" s="26">
        <v>509.83</v>
      </c>
      <c r="V3992" s="24">
        <v>0.46360000000000001</v>
      </c>
      <c r="W3992" s="1" t="s">
        <v>34</v>
      </c>
      <c r="X3992" s="3"/>
      <c r="Y3992" s="3"/>
      <c r="Z3992" s="5" t="s">
        <v>7980</v>
      </c>
      <c r="AA3992" s="5" t="str">
        <f>VLOOKUP(J3992, sku!B:C, 2, FALSE)</f>
        <v>[HJ-RB511-7C-BK] Bagageiro de Teto de Alumínio 127 X 96cm - Médio</v>
      </c>
      <c r="AB3992" s="3" t="str">
        <f>VLOOKUP(J3992, sku!B:BM, 64, FALSE)</f>
        <v>Importação</v>
      </c>
      <c r="AC3992" s="3" t="str">
        <f>LEFT(pedidos[[#This Row],[SKU]],3)</f>
        <v>XBA</v>
      </c>
      <c r="AD3992" s="36" t="str" cm="1">
        <f t="array" aca="1" ref="AD3992" ca="1">IFERROR(
  INDEX(
    montadora[Montadora],
    MATCH(TRUE,LEFT(#REF!,NÚCARACT(montadora[SKU Parcial]))=montadora[SKU Parcial],0)
  ),
  ""
)</f>
        <v/>
      </c>
    </row>
    <row r="3993" spans="1:30" customFormat="1" x14ac:dyDescent="0.25">
      <c r="A3993" s="1" t="s">
        <v>3455</v>
      </c>
      <c r="B3993" s="1" t="s">
        <v>3456</v>
      </c>
      <c r="C3993" s="1" t="s">
        <v>3457</v>
      </c>
      <c r="D3993" s="1" t="s">
        <v>27</v>
      </c>
      <c r="E3993" s="1" t="s">
        <v>364</v>
      </c>
      <c r="F3993" s="1" t="s">
        <v>365</v>
      </c>
      <c r="G3993" s="6" t="s">
        <v>11227</v>
      </c>
      <c r="H3993" s="20" t="s">
        <v>47</v>
      </c>
      <c r="I3993" s="1" t="s">
        <v>36</v>
      </c>
      <c r="J3993" s="1" t="s">
        <v>366</v>
      </c>
      <c r="K3993" s="22">
        <v>45815</v>
      </c>
      <c r="L3993" s="16" t="s">
        <v>11229</v>
      </c>
      <c r="M3993" s="26">
        <v>1298.8</v>
      </c>
      <c r="N3993" s="20">
        <v>1</v>
      </c>
      <c r="O3993" s="26">
        <v>1298.8</v>
      </c>
      <c r="P3993" s="26">
        <v>305</v>
      </c>
      <c r="Q3993" s="26">
        <v>106.76</v>
      </c>
      <c r="R3993" s="26">
        <v>220.8</v>
      </c>
      <c r="S3993" s="26">
        <v>0</v>
      </c>
      <c r="T3993" s="26">
        <v>98.95</v>
      </c>
      <c r="U3993" s="26">
        <v>567.29</v>
      </c>
      <c r="V3993" s="24">
        <v>0.43680000000000002</v>
      </c>
      <c r="W3993" s="1" t="s">
        <v>89</v>
      </c>
      <c r="X3993" s="3"/>
      <c r="Y3993" s="3"/>
      <c r="Z3993" s="5" t="s">
        <v>7980</v>
      </c>
      <c r="AA3993" s="5" t="str">
        <f>VLOOKUP(J3993, sku!B:C, 2, FALSE)</f>
        <v>[HJ-RB511-7C-BK] Bagageiro de Teto de Alumínio 127 X 96cm - Médio</v>
      </c>
      <c r="AB3993" s="3" t="str">
        <f>VLOOKUP(J3993, sku!B:BM, 64, FALSE)</f>
        <v>Importação</v>
      </c>
      <c r="AC3993" s="3" t="str">
        <f>LEFT(pedidos[[#This Row],[SKU]],3)</f>
        <v>XBA</v>
      </c>
      <c r="AD3993" s="36" t="str" cm="1">
        <f t="array" aca="1" ref="AD3993" ca="1">IFERROR(
  INDEX(
    montadora[Montadora],
    MATCH(TRUE,LEFT(#REF!,NÚCARACT(montadora[SKU Parcial]))=montadora[SKU Parcial],0)
  ),
  ""
)</f>
        <v/>
      </c>
    </row>
    <row r="3994" spans="1:30" customFormat="1" x14ac:dyDescent="0.25">
      <c r="A3994" s="1" t="s">
        <v>5911</v>
      </c>
      <c r="B3994" s="1" t="s">
        <v>36</v>
      </c>
      <c r="C3994" s="1" t="s">
        <v>5912</v>
      </c>
      <c r="D3994" s="1" t="s">
        <v>188</v>
      </c>
      <c r="E3994" s="1" t="s">
        <v>3471</v>
      </c>
      <c r="F3994" s="1" t="s">
        <v>3472</v>
      </c>
      <c r="G3994" s="6" t="s">
        <v>11227</v>
      </c>
      <c r="H3994" s="20" t="s">
        <v>30</v>
      </c>
      <c r="I3994" s="1" t="s">
        <v>31</v>
      </c>
      <c r="J3994" s="1" t="s">
        <v>366</v>
      </c>
      <c r="K3994" s="22">
        <v>45800</v>
      </c>
      <c r="L3994" s="16" t="s">
        <v>11229</v>
      </c>
      <c r="M3994" s="26">
        <v>1099.8</v>
      </c>
      <c r="N3994" s="20">
        <v>1</v>
      </c>
      <c r="O3994" s="26">
        <v>1162.79</v>
      </c>
      <c r="P3994" s="26">
        <v>305</v>
      </c>
      <c r="Q3994" s="26">
        <v>83.69</v>
      </c>
      <c r="R3994" s="26">
        <v>131.97999999999999</v>
      </c>
      <c r="S3994" s="26">
        <v>62.99</v>
      </c>
      <c r="T3994" s="26">
        <v>98.95</v>
      </c>
      <c r="U3994" s="26">
        <v>480.18</v>
      </c>
      <c r="V3994" s="24">
        <v>0.43659999999999999</v>
      </c>
      <c r="W3994" s="1" t="s">
        <v>34</v>
      </c>
      <c r="X3994" s="3"/>
      <c r="Y3994" s="3"/>
      <c r="Z3994" s="5" t="s">
        <v>7980</v>
      </c>
      <c r="AA3994" s="5" t="str">
        <f>VLOOKUP(J3994, sku!B:C, 2, FALSE)</f>
        <v>[HJ-RB511-7C-BK] Bagageiro de Teto de Alumínio 127 X 96cm - Médio</v>
      </c>
      <c r="AB3994" s="3" t="str">
        <f>VLOOKUP(J3994, sku!B:BM, 64, FALSE)</f>
        <v>Importação</v>
      </c>
      <c r="AC3994" s="3" t="str">
        <f>LEFT(pedidos[[#This Row],[SKU]],3)</f>
        <v>XBA</v>
      </c>
      <c r="AD3994" s="36" t="str" cm="1">
        <f t="array" aca="1" ref="AD3994" ca="1">IFERROR(
  INDEX(
    montadora[Montadora],
    MATCH(TRUE,LEFT(#REF!,NÚCARACT(montadora[SKU Parcial]))=montadora[SKU Parcial],0)
  ),
  ""
)</f>
        <v/>
      </c>
    </row>
    <row r="3995" spans="1:30" customFormat="1" x14ac:dyDescent="0.25">
      <c r="A3995" s="1" t="s">
        <v>3468</v>
      </c>
      <c r="B3995" s="1" t="s">
        <v>3469</v>
      </c>
      <c r="C3995" s="1" t="s">
        <v>3470</v>
      </c>
      <c r="D3995" s="1" t="s">
        <v>188</v>
      </c>
      <c r="E3995" s="1" t="s">
        <v>3471</v>
      </c>
      <c r="F3995" s="1" t="s">
        <v>3472</v>
      </c>
      <c r="G3995" s="6" t="s">
        <v>11227</v>
      </c>
      <c r="H3995" s="20" t="s">
        <v>30</v>
      </c>
      <c r="I3995" s="1" t="s">
        <v>36</v>
      </c>
      <c r="J3995" s="1" t="s">
        <v>366</v>
      </c>
      <c r="K3995" s="22">
        <v>45811</v>
      </c>
      <c r="L3995" s="16" t="s">
        <v>11229</v>
      </c>
      <c r="M3995" s="26">
        <v>1099.8</v>
      </c>
      <c r="N3995" s="20">
        <v>1</v>
      </c>
      <c r="O3995" s="26">
        <v>1099.8</v>
      </c>
      <c r="P3995" s="26">
        <v>305</v>
      </c>
      <c r="Q3995" s="26">
        <v>90.4</v>
      </c>
      <c r="R3995" s="26">
        <v>131.97999999999999</v>
      </c>
      <c r="S3995" s="26">
        <v>0</v>
      </c>
      <c r="T3995" s="26">
        <v>98.95</v>
      </c>
      <c r="U3995" s="26">
        <v>473.47</v>
      </c>
      <c r="V3995" s="24">
        <v>0.43049999999999999</v>
      </c>
      <c r="W3995" s="1" t="s">
        <v>34</v>
      </c>
      <c r="X3995" s="3"/>
      <c r="Y3995" s="3"/>
      <c r="Z3995" s="5" t="s">
        <v>7980</v>
      </c>
      <c r="AA3995" s="5" t="str">
        <f>VLOOKUP(J3995, sku!B:C, 2, FALSE)</f>
        <v>[HJ-RB511-7C-BK] Bagageiro de Teto de Alumínio 127 X 96cm - Médio</v>
      </c>
      <c r="AB3995" s="3" t="str">
        <f>VLOOKUP(J3995, sku!B:BM, 64, FALSE)</f>
        <v>Importação</v>
      </c>
      <c r="AC3995" s="3" t="str">
        <f>LEFT(pedidos[[#This Row],[SKU]],3)</f>
        <v>XBA</v>
      </c>
      <c r="AD3995" s="36" t="str" cm="1">
        <f t="array" aca="1" ref="AD3995" ca="1">IFERROR(
  INDEX(
    montadora[Montadora],
    MATCH(TRUE,LEFT(#REF!,NÚCARACT(montadora[SKU Parcial]))=montadora[SKU Parcial],0)
  ),
  ""
)</f>
        <v/>
      </c>
    </row>
    <row r="3996" spans="1:30" customFormat="1" x14ac:dyDescent="0.25">
      <c r="A3996" s="1" t="s">
        <v>3490</v>
      </c>
      <c r="B3996" s="1" t="s">
        <v>3491</v>
      </c>
      <c r="C3996" s="1" t="s">
        <v>2230</v>
      </c>
      <c r="D3996" s="1" t="s">
        <v>709</v>
      </c>
      <c r="E3996" s="1" t="s">
        <v>3471</v>
      </c>
      <c r="F3996" s="1" t="s">
        <v>3472</v>
      </c>
      <c r="G3996" s="6" t="s">
        <v>11227</v>
      </c>
      <c r="H3996" s="20" t="s">
        <v>30</v>
      </c>
      <c r="I3996" s="1" t="s">
        <v>36</v>
      </c>
      <c r="J3996" s="1" t="s">
        <v>366</v>
      </c>
      <c r="K3996" s="22">
        <v>45838</v>
      </c>
      <c r="L3996" s="16" t="s">
        <v>11229</v>
      </c>
      <c r="M3996" s="26">
        <v>1058.8</v>
      </c>
      <c r="N3996" s="20">
        <v>1</v>
      </c>
      <c r="O3996" s="26">
        <v>1176.79</v>
      </c>
      <c r="P3996" s="26">
        <v>305</v>
      </c>
      <c r="Q3996" s="26">
        <v>87.03</v>
      </c>
      <c r="R3996" s="26">
        <v>127.06</v>
      </c>
      <c r="S3996" s="26">
        <v>117.99</v>
      </c>
      <c r="T3996" s="26">
        <v>98.95</v>
      </c>
      <c r="U3996" s="26">
        <v>440.76</v>
      </c>
      <c r="V3996" s="24">
        <v>0.4163</v>
      </c>
      <c r="W3996" s="1" t="s">
        <v>34</v>
      </c>
      <c r="X3996" s="3"/>
      <c r="Y3996" s="3"/>
      <c r="Z3996" s="5" t="s">
        <v>7980</v>
      </c>
      <c r="AA3996" s="5" t="str">
        <f>VLOOKUP(J3996, sku!B:C, 2, FALSE)</f>
        <v>[HJ-RB511-7C-BK] Bagageiro de Teto de Alumínio 127 X 96cm - Médio</v>
      </c>
      <c r="AB3996" s="3" t="str">
        <f>VLOOKUP(J3996, sku!B:BM, 64, FALSE)</f>
        <v>Importação</v>
      </c>
      <c r="AC3996" s="3" t="str">
        <f>LEFT(pedidos[[#This Row],[SKU]],3)</f>
        <v>XBA</v>
      </c>
      <c r="AD3996" s="36" t="str" cm="1">
        <f t="array" aca="1" ref="AD3996" ca="1">IFERROR(
  INDEX(
    montadora[Montadora],
    MATCH(TRUE,LEFT(#REF!,NÚCARACT(montadora[SKU Parcial]))=montadora[SKU Parcial],0)
  ),
  ""
)</f>
        <v/>
      </c>
    </row>
    <row r="3997" spans="1:30" customFormat="1" x14ac:dyDescent="0.25">
      <c r="A3997" s="1" t="s">
        <v>3507</v>
      </c>
      <c r="B3997" s="1" t="s">
        <v>3508</v>
      </c>
      <c r="C3997" s="1" t="s">
        <v>3374</v>
      </c>
      <c r="D3997" s="1" t="s">
        <v>319</v>
      </c>
      <c r="E3997" s="1" t="s">
        <v>364</v>
      </c>
      <c r="F3997" s="1" t="s">
        <v>365</v>
      </c>
      <c r="G3997" s="6" t="s">
        <v>11227</v>
      </c>
      <c r="H3997" s="20" t="s">
        <v>47</v>
      </c>
      <c r="I3997" s="1" t="s">
        <v>36</v>
      </c>
      <c r="J3997" s="1" t="s">
        <v>366</v>
      </c>
      <c r="K3997" s="22">
        <v>45828</v>
      </c>
      <c r="L3997" s="16" t="s">
        <v>11229</v>
      </c>
      <c r="M3997" s="26">
        <v>1158.8</v>
      </c>
      <c r="N3997" s="20">
        <v>1</v>
      </c>
      <c r="O3997" s="26">
        <v>1158.8</v>
      </c>
      <c r="P3997" s="26">
        <v>305</v>
      </c>
      <c r="Q3997" s="26">
        <v>95.25</v>
      </c>
      <c r="R3997" s="26">
        <v>197</v>
      </c>
      <c r="S3997" s="26">
        <v>0</v>
      </c>
      <c r="T3997" s="26">
        <v>98.95</v>
      </c>
      <c r="U3997" s="26">
        <v>462.6</v>
      </c>
      <c r="V3997" s="24">
        <v>0.3992</v>
      </c>
      <c r="W3997" s="1" t="s">
        <v>34</v>
      </c>
      <c r="X3997" s="3"/>
      <c r="Y3997" s="3"/>
      <c r="Z3997" s="5" t="s">
        <v>7980</v>
      </c>
      <c r="AA3997" s="5" t="str">
        <f>VLOOKUP(J3997, sku!B:C, 2, FALSE)</f>
        <v>[HJ-RB511-7C-BK] Bagageiro de Teto de Alumínio 127 X 96cm - Médio</v>
      </c>
      <c r="AB3997" s="3" t="str">
        <f>VLOOKUP(J3997, sku!B:BM, 64, FALSE)</f>
        <v>Importação</v>
      </c>
      <c r="AC3997" s="3" t="str">
        <f>LEFT(pedidos[[#This Row],[SKU]],3)</f>
        <v>XBA</v>
      </c>
      <c r="AD3997" s="36" t="str" cm="1">
        <f t="array" aca="1" ref="AD3997" ca="1">IFERROR(
  INDEX(
    montadora[Montadora],
    MATCH(TRUE,LEFT(#REF!,NÚCARACT(montadora[SKU Parcial]))=montadora[SKU Parcial],0)
  ),
  ""
)</f>
        <v/>
      </c>
    </row>
    <row r="3998" spans="1:30" customFormat="1" x14ac:dyDescent="0.25">
      <c r="A3998" s="1" t="s">
        <v>3509</v>
      </c>
      <c r="B3998" s="1" t="s">
        <v>3510</v>
      </c>
      <c r="C3998" s="1" t="s">
        <v>3511</v>
      </c>
      <c r="D3998" s="1" t="s">
        <v>138</v>
      </c>
      <c r="E3998" s="1" t="s">
        <v>364</v>
      </c>
      <c r="F3998" s="1" t="s">
        <v>365</v>
      </c>
      <c r="G3998" s="6" t="s">
        <v>11227</v>
      </c>
      <c r="H3998" s="20" t="s">
        <v>47</v>
      </c>
      <c r="I3998" s="1" t="s">
        <v>36</v>
      </c>
      <c r="J3998" s="1" t="s">
        <v>366</v>
      </c>
      <c r="K3998" s="22">
        <v>45834</v>
      </c>
      <c r="L3998" s="16" t="s">
        <v>11229</v>
      </c>
      <c r="M3998" s="26">
        <v>1158.8</v>
      </c>
      <c r="N3998" s="20">
        <v>1</v>
      </c>
      <c r="O3998" s="26">
        <v>1158.8</v>
      </c>
      <c r="P3998" s="26">
        <v>305</v>
      </c>
      <c r="Q3998" s="26">
        <v>95.25</v>
      </c>
      <c r="R3998" s="26">
        <v>197</v>
      </c>
      <c r="S3998" s="26">
        <v>0</v>
      </c>
      <c r="T3998" s="26">
        <v>98.95</v>
      </c>
      <c r="U3998" s="26">
        <v>462.6</v>
      </c>
      <c r="V3998" s="24">
        <v>0.3992</v>
      </c>
      <c r="W3998" s="1" t="s">
        <v>34</v>
      </c>
      <c r="X3998" s="3"/>
      <c r="Y3998" s="3"/>
      <c r="Z3998" s="5" t="s">
        <v>7980</v>
      </c>
      <c r="AA3998" s="5" t="str">
        <f>VLOOKUP(J3998, sku!B:C, 2, FALSE)</f>
        <v>[HJ-RB511-7C-BK] Bagageiro de Teto de Alumínio 127 X 96cm - Médio</v>
      </c>
      <c r="AB3998" s="3" t="str">
        <f>VLOOKUP(J3998, sku!B:BM, 64, FALSE)</f>
        <v>Importação</v>
      </c>
      <c r="AC3998" s="3" t="str">
        <f>LEFT(pedidos[[#This Row],[SKU]],3)</f>
        <v>XBA</v>
      </c>
      <c r="AD3998" s="36" t="str" cm="1">
        <f t="array" aca="1" ref="AD3998" ca="1">IFERROR(
  INDEX(
    montadora[Montadora],
    MATCH(TRUE,LEFT(#REF!,NÚCARACT(montadora[SKU Parcial]))=montadora[SKU Parcial],0)
  ),
  ""
)</f>
        <v/>
      </c>
    </row>
    <row r="3999" spans="1:30" customFormat="1" x14ac:dyDescent="0.25">
      <c r="A3999" s="1" t="s">
        <v>7813</v>
      </c>
      <c r="B3999" s="1" t="s">
        <v>36</v>
      </c>
      <c r="C3999" s="1" t="s">
        <v>346</v>
      </c>
      <c r="D3999" s="1" t="s">
        <v>617</v>
      </c>
      <c r="E3999" s="1" t="s">
        <v>7814</v>
      </c>
      <c r="F3999" s="1" t="s">
        <v>3023</v>
      </c>
      <c r="G3999" s="6" t="s">
        <v>11227</v>
      </c>
      <c r="H3999" s="2" t="s">
        <v>47</v>
      </c>
      <c r="I3999" s="1" t="s">
        <v>36</v>
      </c>
      <c r="J3999" s="1" t="s">
        <v>2912</v>
      </c>
      <c r="K3999" s="4">
        <v>45781</v>
      </c>
      <c r="L3999" s="20" t="s">
        <v>142</v>
      </c>
      <c r="M3999" s="26">
        <v>538.79999999999995</v>
      </c>
      <c r="N3999" s="2">
        <v>1</v>
      </c>
      <c r="O3999" s="26">
        <v>538.79999999999995</v>
      </c>
      <c r="P3999" s="26">
        <v>306</v>
      </c>
      <c r="Q3999" s="26">
        <v>41</v>
      </c>
      <c r="R3999" s="26">
        <v>91.6</v>
      </c>
      <c r="S3999" s="26">
        <v>0</v>
      </c>
      <c r="T3999" s="26">
        <v>0</v>
      </c>
      <c r="U3999" s="26">
        <v>100.2</v>
      </c>
      <c r="V3999" s="10">
        <v>0.186</v>
      </c>
      <c r="W3999" s="1" t="s">
        <v>89</v>
      </c>
      <c r="X3999" s="3"/>
      <c r="Y3999" s="3"/>
      <c r="Z3999" s="5" t="s">
        <v>7980</v>
      </c>
      <c r="AA3999" s="5" t="str">
        <f>VLOOKUP(J3999, sku!B:C, 2, FALSE)</f>
        <v>Gradeado Grande 110 x 90 x 12 cm - Preto</v>
      </c>
      <c r="AB3999" s="3" t="str">
        <f>VLOOKUP(J3999, sku!B:BM, 64, FALSE)</f>
        <v>Revenda</v>
      </c>
      <c r="AC3999" s="3" t="str">
        <f>LEFT(pedidos[[#This Row],[SKU]],3)</f>
        <v>XGR</v>
      </c>
      <c r="AD3999" s="36" t="str" cm="1">
        <f t="array" aca="1" ref="AD3999" ca="1">IFERROR(
  INDEX(
    montadora[Montadora],
    MATCH(TRUE,LEFT(#REF!,NÚCARACT(montadora[SKU Parcial]))=montadora[SKU Parcial],0)
  ),
  ""
)</f>
        <v/>
      </c>
    </row>
    <row r="4000" spans="1:30" customFormat="1" x14ac:dyDescent="0.25">
      <c r="A4000" s="1" t="s">
        <v>7905</v>
      </c>
      <c r="B4000" s="1" t="s">
        <v>36</v>
      </c>
      <c r="C4000" s="1" t="s">
        <v>925</v>
      </c>
      <c r="D4000" s="1" t="s">
        <v>420</v>
      </c>
      <c r="E4000" s="1" t="s">
        <v>3251</v>
      </c>
      <c r="F4000" s="1" t="s">
        <v>3252</v>
      </c>
      <c r="G4000" s="6" t="s">
        <v>11227</v>
      </c>
      <c r="H4000" s="2" t="s">
        <v>30</v>
      </c>
      <c r="I4000" s="1" t="s">
        <v>36</v>
      </c>
      <c r="J4000" s="1" t="s">
        <v>2912</v>
      </c>
      <c r="K4000" s="4">
        <v>45794</v>
      </c>
      <c r="L4000" s="16" t="s">
        <v>11229</v>
      </c>
      <c r="M4000" s="26">
        <v>599.79999999999995</v>
      </c>
      <c r="N4000" s="2">
        <v>1</v>
      </c>
      <c r="O4000" s="26">
        <v>666.7</v>
      </c>
      <c r="P4000" s="26">
        <v>306</v>
      </c>
      <c r="Q4000" s="26">
        <v>45.64</v>
      </c>
      <c r="R4000" s="26">
        <v>71.98</v>
      </c>
      <c r="S4000" s="26">
        <v>66.900000000000006</v>
      </c>
      <c r="T4000" s="26">
        <v>98.95</v>
      </c>
      <c r="U4000" s="26">
        <v>77.23</v>
      </c>
      <c r="V4000" s="10">
        <v>0.1288</v>
      </c>
      <c r="W4000" s="1" t="s">
        <v>34</v>
      </c>
      <c r="X4000" s="3"/>
      <c r="Y4000" s="3"/>
      <c r="Z4000" s="5" t="s">
        <v>7980</v>
      </c>
      <c r="AA4000" s="5" t="str">
        <f>VLOOKUP(J4000, sku!B:C, 2, FALSE)</f>
        <v>Gradeado Grande 110 x 90 x 12 cm - Preto</v>
      </c>
      <c r="AB4000" s="3" t="str">
        <f>VLOOKUP(J4000, sku!B:BM, 64, FALSE)</f>
        <v>Revenda</v>
      </c>
      <c r="AC4000" s="3" t="str">
        <f>LEFT(pedidos[[#This Row],[SKU]],3)</f>
        <v>XGR</v>
      </c>
      <c r="AD4000" s="36" t="str" cm="1">
        <f t="array" aca="1" ref="AD4000" ca="1">IFERROR(
  INDEX(
    montadora[Montadora],
    MATCH(TRUE,LEFT(#REF!,NÚCARACT(montadora[SKU Parcial]))=montadora[SKU Parcial],0)
  ),
  ""
)</f>
        <v/>
      </c>
    </row>
    <row r="4001" spans="1:30" customFormat="1" x14ac:dyDescent="0.25">
      <c r="A4001" s="1" t="s">
        <v>7906</v>
      </c>
      <c r="B4001" s="1" t="s">
        <v>36</v>
      </c>
      <c r="C4001" s="1" t="s">
        <v>829</v>
      </c>
      <c r="D4001" s="1" t="s">
        <v>658</v>
      </c>
      <c r="E4001" s="1" t="s">
        <v>3251</v>
      </c>
      <c r="F4001" s="1" t="s">
        <v>3252</v>
      </c>
      <c r="G4001" s="6" t="s">
        <v>11227</v>
      </c>
      <c r="H4001" s="2" t="s">
        <v>30</v>
      </c>
      <c r="I4001" s="1" t="s">
        <v>36</v>
      </c>
      <c r="J4001" s="1" t="s">
        <v>2912</v>
      </c>
      <c r="K4001" s="4">
        <v>45801</v>
      </c>
      <c r="L4001" s="16" t="s">
        <v>11229</v>
      </c>
      <c r="M4001" s="26">
        <v>599.79999999999995</v>
      </c>
      <c r="N4001" s="2">
        <v>1</v>
      </c>
      <c r="O4001" s="26">
        <v>599.79999999999995</v>
      </c>
      <c r="P4001" s="26">
        <v>306</v>
      </c>
      <c r="Q4001" s="26">
        <v>45.64</v>
      </c>
      <c r="R4001" s="26">
        <v>71.98</v>
      </c>
      <c r="S4001" s="26">
        <v>0</v>
      </c>
      <c r="T4001" s="26">
        <v>98.95</v>
      </c>
      <c r="U4001" s="26">
        <v>77.23</v>
      </c>
      <c r="V4001" s="10">
        <v>0.1288</v>
      </c>
      <c r="W4001" s="1" t="s">
        <v>89</v>
      </c>
      <c r="X4001" s="3"/>
      <c r="Y4001" s="3"/>
      <c r="Z4001" s="5" t="s">
        <v>7980</v>
      </c>
      <c r="AA4001" s="5" t="str">
        <f>VLOOKUP(J4001, sku!B:C, 2, FALSE)</f>
        <v>Gradeado Grande 110 x 90 x 12 cm - Preto</v>
      </c>
      <c r="AB4001" s="3" t="str">
        <f>VLOOKUP(J4001, sku!B:BM, 64, FALSE)</f>
        <v>Revenda</v>
      </c>
      <c r="AC4001" s="3" t="str">
        <f>LEFT(pedidos[[#This Row],[SKU]],3)</f>
        <v>XGR</v>
      </c>
      <c r="AD4001" s="36" t="str" cm="1">
        <f t="array" aca="1" ref="AD4001" ca="1">IFERROR(
  INDEX(
    montadora[Montadora],
    MATCH(TRUE,LEFT(#REF!,NÚCARACT(montadora[SKU Parcial]))=montadora[SKU Parcial],0)
  ),
  ""
)</f>
        <v/>
      </c>
    </row>
    <row r="4002" spans="1:30" customFormat="1" x14ac:dyDescent="0.25">
      <c r="A4002" s="1" t="s">
        <v>5669</v>
      </c>
      <c r="B4002" s="1" t="s">
        <v>5670</v>
      </c>
      <c r="C4002" s="1" t="s">
        <v>1098</v>
      </c>
      <c r="D4002" s="1" t="s">
        <v>138</v>
      </c>
      <c r="E4002" s="1" t="s">
        <v>3251</v>
      </c>
      <c r="F4002" s="1" t="s">
        <v>3252</v>
      </c>
      <c r="G4002" s="6" t="s">
        <v>11227</v>
      </c>
      <c r="H4002" s="2" t="s">
        <v>30</v>
      </c>
      <c r="I4002" s="1" t="s">
        <v>36</v>
      </c>
      <c r="J4002" s="1" t="s">
        <v>2912</v>
      </c>
      <c r="K4002" s="4">
        <v>45812</v>
      </c>
      <c r="L4002" s="16" t="s">
        <v>11229</v>
      </c>
      <c r="M4002" s="26">
        <v>599.79999999999995</v>
      </c>
      <c r="N4002" s="2">
        <v>1</v>
      </c>
      <c r="O4002" s="26">
        <v>599.79999999999995</v>
      </c>
      <c r="P4002" s="26">
        <v>306</v>
      </c>
      <c r="Q4002" s="26">
        <v>49.3</v>
      </c>
      <c r="R4002" s="26">
        <v>71.98</v>
      </c>
      <c r="S4002" s="26">
        <v>0</v>
      </c>
      <c r="T4002" s="26">
        <v>98.95</v>
      </c>
      <c r="U4002" s="26">
        <v>73.569999999999993</v>
      </c>
      <c r="V4002" s="10">
        <v>0.1227</v>
      </c>
      <c r="W4002" s="1" t="s">
        <v>89</v>
      </c>
      <c r="X4002" s="3"/>
      <c r="Y4002" s="3"/>
      <c r="Z4002" s="5" t="s">
        <v>7980</v>
      </c>
      <c r="AA4002" s="5" t="str">
        <f>VLOOKUP(J4002, sku!B:C, 2, FALSE)</f>
        <v>Gradeado Grande 110 x 90 x 12 cm - Preto</v>
      </c>
      <c r="AB4002" s="3" t="str">
        <f>VLOOKUP(J4002, sku!B:BM, 64, FALSE)</f>
        <v>Revenda</v>
      </c>
      <c r="AC4002" s="3" t="str">
        <f>LEFT(pedidos[[#This Row],[SKU]],3)</f>
        <v>XGR</v>
      </c>
      <c r="AD4002" s="36" t="str" cm="1">
        <f t="array" aca="1" ref="AD4002" ca="1">IFERROR(
  INDEX(
    montadora[Montadora],
    MATCH(TRUE,LEFT(#REF!,NÚCARACT(montadora[SKU Parcial]))=montadora[SKU Parcial],0)
  ),
  ""
)</f>
        <v/>
      </c>
    </row>
    <row r="4003" spans="1:30" customFormat="1" x14ac:dyDescent="0.25">
      <c r="A4003" s="1" t="s">
        <v>5671</v>
      </c>
      <c r="B4003" s="1" t="s">
        <v>5672</v>
      </c>
      <c r="C4003" s="1" t="s">
        <v>5673</v>
      </c>
      <c r="D4003" s="1" t="s">
        <v>319</v>
      </c>
      <c r="E4003" s="1" t="s">
        <v>3251</v>
      </c>
      <c r="F4003" s="1" t="s">
        <v>3252</v>
      </c>
      <c r="G4003" s="6" t="s">
        <v>11227</v>
      </c>
      <c r="H4003" s="2" t="s">
        <v>30</v>
      </c>
      <c r="I4003" s="1" t="s">
        <v>36</v>
      </c>
      <c r="J4003" s="1" t="s">
        <v>2912</v>
      </c>
      <c r="K4003" s="4">
        <v>45813</v>
      </c>
      <c r="L4003" s="16" t="s">
        <v>11229</v>
      </c>
      <c r="M4003" s="26">
        <v>599.79999999999995</v>
      </c>
      <c r="N4003" s="2">
        <v>1</v>
      </c>
      <c r="O4003" s="26">
        <v>599.79999999999995</v>
      </c>
      <c r="P4003" s="26">
        <v>306</v>
      </c>
      <c r="Q4003" s="26">
        <v>49.3</v>
      </c>
      <c r="R4003" s="26">
        <v>71.98</v>
      </c>
      <c r="S4003" s="26">
        <v>0</v>
      </c>
      <c r="T4003" s="26">
        <v>98.95</v>
      </c>
      <c r="U4003" s="26">
        <v>73.569999999999993</v>
      </c>
      <c r="V4003" s="10">
        <v>0.1227</v>
      </c>
      <c r="W4003" s="1" t="s">
        <v>89</v>
      </c>
      <c r="X4003" s="3"/>
      <c r="Y4003" s="3"/>
      <c r="Z4003" s="5" t="s">
        <v>7980</v>
      </c>
      <c r="AA4003" s="5" t="str">
        <f>VLOOKUP(J4003, sku!B:C, 2, FALSE)</f>
        <v>Gradeado Grande 110 x 90 x 12 cm - Preto</v>
      </c>
      <c r="AB4003" s="3" t="str">
        <f>VLOOKUP(J4003, sku!B:BM, 64, FALSE)</f>
        <v>Revenda</v>
      </c>
      <c r="AC4003" s="3" t="str">
        <f>LEFT(pedidos[[#This Row],[SKU]],3)</f>
        <v>XGR</v>
      </c>
      <c r="AD4003" s="36" t="str" cm="1">
        <f t="array" aca="1" ref="AD4003" ca="1">IFERROR(
  INDEX(
    montadora[Montadora],
    MATCH(TRUE,LEFT(#REF!,NÚCARACT(montadora[SKU Parcial]))=montadora[SKU Parcial],0)
  ),
  ""
)</f>
        <v/>
      </c>
    </row>
    <row r="4004" spans="1:30" customFormat="1" x14ac:dyDescent="0.25">
      <c r="A4004" s="1" t="s">
        <v>5674</v>
      </c>
      <c r="B4004" s="1" t="s">
        <v>5675</v>
      </c>
      <c r="C4004" s="1" t="s">
        <v>5676</v>
      </c>
      <c r="D4004" s="1" t="s">
        <v>27</v>
      </c>
      <c r="E4004" s="1" t="s">
        <v>3251</v>
      </c>
      <c r="F4004" s="1" t="s">
        <v>3252</v>
      </c>
      <c r="G4004" s="6" t="s">
        <v>11227</v>
      </c>
      <c r="H4004" s="2" t="s">
        <v>30</v>
      </c>
      <c r="I4004" s="1" t="s">
        <v>36</v>
      </c>
      <c r="J4004" s="1" t="s">
        <v>2912</v>
      </c>
      <c r="K4004" s="4">
        <v>45817</v>
      </c>
      <c r="L4004" s="16" t="s">
        <v>11229</v>
      </c>
      <c r="M4004" s="26">
        <v>599.79999999999995</v>
      </c>
      <c r="N4004" s="2">
        <v>1</v>
      </c>
      <c r="O4004" s="26">
        <v>599.79999999999995</v>
      </c>
      <c r="P4004" s="26">
        <v>306</v>
      </c>
      <c r="Q4004" s="26">
        <v>49.3</v>
      </c>
      <c r="R4004" s="26">
        <v>71.98</v>
      </c>
      <c r="S4004" s="26">
        <v>0</v>
      </c>
      <c r="T4004" s="26">
        <v>98.95</v>
      </c>
      <c r="U4004" s="26">
        <v>73.569999999999993</v>
      </c>
      <c r="V4004" s="10">
        <v>0.1227</v>
      </c>
      <c r="W4004" s="1" t="s">
        <v>34</v>
      </c>
      <c r="X4004" s="3"/>
      <c r="Y4004" s="3"/>
      <c r="Z4004" s="5" t="s">
        <v>7980</v>
      </c>
      <c r="AA4004" s="5" t="str">
        <f>VLOOKUP(J4004, sku!B:C, 2, FALSE)</f>
        <v>Gradeado Grande 110 x 90 x 12 cm - Preto</v>
      </c>
      <c r="AB4004" s="3" t="str">
        <f>VLOOKUP(J4004, sku!B:BM, 64, FALSE)</f>
        <v>Revenda</v>
      </c>
      <c r="AC4004" s="3" t="str">
        <f>LEFT(pedidos[[#This Row],[SKU]],3)</f>
        <v>XGR</v>
      </c>
      <c r="AD4004" s="36" t="str" cm="1">
        <f t="array" aca="1" ref="AD4004" ca="1">IFERROR(
  INDEX(
    montadora[Montadora],
    MATCH(TRUE,LEFT(#REF!,NÚCARACT(montadora[SKU Parcial]))=montadora[SKU Parcial],0)
  ),
  ""
)</f>
        <v/>
      </c>
    </row>
    <row r="4005" spans="1:30" customFormat="1" x14ac:dyDescent="0.25">
      <c r="A4005" s="1" t="s">
        <v>5677</v>
      </c>
      <c r="B4005" s="1" t="s">
        <v>36</v>
      </c>
      <c r="C4005" s="1" t="s">
        <v>3780</v>
      </c>
      <c r="D4005" s="1" t="s">
        <v>27</v>
      </c>
      <c r="E4005" s="1" t="s">
        <v>3251</v>
      </c>
      <c r="F4005" s="1" t="s">
        <v>3252</v>
      </c>
      <c r="G4005" s="6" t="s">
        <v>11227</v>
      </c>
      <c r="H4005" s="2" t="s">
        <v>30</v>
      </c>
      <c r="I4005" s="1" t="s">
        <v>36</v>
      </c>
      <c r="J4005" s="1" t="s">
        <v>2912</v>
      </c>
      <c r="K4005" s="4">
        <v>45821</v>
      </c>
      <c r="L4005" s="16" t="s">
        <v>11229</v>
      </c>
      <c r="M4005" s="26">
        <v>599.79999999999995</v>
      </c>
      <c r="N4005" s="2">
        <v>1</v>
      </c>
      <c r="O4005" s="26">
        <v>599.79999999999995</v>
      </c>
      <c r="P4005" s="26">
        <v>306</v>
      </c>
      <c r="Q4005" s="26">
        <v>49.3</v>
      </c>
      <c r="R4005" s="26">
        <v>71.98</v>
      </c>
      <c r="S4005" s="26">
        <v>0</v>
      </c>
      <c r="T4005" s="26">
        <v>98.95</v>
      </c>
      <c r="U4005" s="26">
        <v>73.569999999999993</v>
      </c>
      <c r="V4005" s="10">
        <v>0.1227</v>
      </c>
      <c r="W4005" s="1" t="s">
        <v>34</v>
      </c>
      <c r="X4005" s="3"/>
      <c r="Y4005" s="3"/>
      <c r="Z4005" s="5" t="s">
        <v>7980</v>
      </c>
      <c r="AA4005" s="5" t="str">
        <f>VLOOKUP(J4005, sku!B:C, 2, FALSE)</f>
        <v>Gradeado Grande 110 x 90 x 12 cm - Preto</v>
      </c>
      <c r="AB4005" s="3" t="str">
        <f>VLOOKUP(J4005, sku!B:BM, 64, FALSE)</f>
        <v>Revenda</v>
      </c>
      <c r="AC4005" s="3" t="str">
        <f>LEFT(pedidos[[#This Row],[SKU]],3)</f>
        <v>XGR</v>
      </c>
      <c r="AD4005" s="36" t="str" cm="1">
        <f t="array" aca="1" ref="AD4005" ca="1">IFERROR(
  INDEX(
    montadora[Montadora],
    MATCH(TRUE,LEFT(#REF!,NÚCARACT(montadora[SKU Parcial]))=montadora[SKU Parcial],0)
  ),
  ""
)</f>
        <v/>
      </c>
    </row>
    <row r="4006" spans="1:30" customFormat="1" x14ac:dyDescent="0.25">
      <c r="A4006" s="1" t="s">
        <v>7923</v>
      </c>
      <c r="B4006" s="1" t="s">
        <v>7924</v>
      </c>
      <c r="C4006" s="1" t="s">
        <v>7925</v>
      </c>
      <c r="D4006" s="1" t="s">
        <v>45</v>
      </c>
      <c r="E4006" s="1" t="s">
        <v>3022</v>
      </c>
      <c r="F4006" s="1" t="s">
        <v>3023</v>
      </c>
      <c r="G4006" s="6" t="s">
        <v>11227</v>
      </c>
      <c r="H4006" s="2" t="s">
        <v>47</v>
      </c>
      <c r="I4006" s="1" t="s">
        <v>36</v>
      </c>
      <c r="J4006" s="1" t="s">
        <v>2912</v>
      </c>
      <c r="K4006" s="4">
        <v>45778</v>
      </c>
      <c r="L4006" s="16" t="s">
        <v>11229</v>
      </c>
      <c r="M4006" s="26">
        <v>598.79999999999995</v>
      </c>
      <c r="N4006" s="2">
        <v>1</v>
      </c>
      <c r="O4006" s="26">
        <v>598.79999999999995</v>
      </c>
      <c r="P4006" s="26">
        <v>306</v>
      </c>
      <c r="Q4006" s="26">
        <v>45.57</v>
      </c>
      <c r="R4006" s="26">
        <v>101.8</v>
      </c>
      <c r="S4006" s="26">
        <v>0</v>
      </c>
      <c r="T4006" s="26">
        <v>73.45</v>
      </c>
      <c r="U4006" s="26">
        <v>71.98</v>
      </c>
      <c r="V4006" s="10">
        <v>0.1202</v>
      </c>
      <c r="W4006" s="1" t="s">
        <v>34</v>
      </c>
      <c r="X4006" s="3"/>
      <c r="Y4006" s="3"/>
      <c r="Z4006" s="5" t="s">
        <v>7980</v>
      </c>
      <c r="AA4006" s="5" t="str">
        <f>VLOOKUP(J4006, sku!B:C, 2, FALSE)</f>
        <v>Gradeado Grande 110 x 90 x 12 cm - Preto</v>
      </c>
      <c r="AB4006" s="3" t="str">
        <f>VLOOKUP(J4006, sku!B:BM, 64, FALSE)</f>
        <v>Revenda</v>
      </c>
      <c r="AC4006" s="3" t="str">
        <f>LEFT(pedidos[[#This Row],[SKU]],3)</f>
        <v>XGR</v>
      </c>
      <c r="AD4006" s="36" t="str" cm="1">
        <f t="array" aca="1" ref="AD4006" ca="1">IFERROR(
  INDEX(
    montadora[Montadora],
    MATCH(TRUE,LEFT(#REF!,NÚCARACT(montadora[SKU Parcial]))=montadora[SKU Parcial],0)
  ),
  ""
)</f>
        <v/>
      </c>
    </row>
    <row r="4007" spans="1:30" customFormat="1" x14ac:dyDescent="0.25">
      <c r="A4007" s="1" t="s">
        <v>7926</v>
      </c>
      <c r="B4007" s="1" t="s">
        <v>7927</v>
      </c>
      <c r="C4007" s="1" t="s">
        <v>62</v>
      </c>
      <c r="D4007" s="1" t="s">
        <v>138</v>
      </c>
      <c r="E4007" s="1" t="s">
        <v>3022</v>
      </c>
      <c r="F4007" s="1" t="s">
        <v>3023</v>
      </c>
      <c r="G4007" s="6" t="s">
        <v>11227</v>
      </c>
      <c r="H4007" s="2" t="s">
        <v>47</v>
      </c>
      <c r="I4007" s="1" t="s">
        <v>36</v>
      </c>
      <c r="J4007" s="1" t="s">
        <v>2912</v>
      </c>
      <c r="K4007" s="4">
        <v>45786</v>
      </c>
      <c r="L4007" s="16" t="s">
        <v>11229</v>
      </c>
      <c r="M4007" s="26">
        <v>598.79999999999995</v>
      </c>
      <c r="N4007" s="2">
        <v>1</v>
      </c>
      <c r="O4007" s="26">
        <v>598.79999999999995</v>
      </c>
      <c r="P4007" s="26">
        <v>306</v>
      </c>
      <c r="Q4007" s="26">
        <v>45.57</v>
      </c>
      <c r="R4007" s="26">
        <v>101.8</v>
      </c>
      <c r="S4007" s="26">
        <v>0</v>
      </c>
      <c r="T4007" s="26">
        <v>73.45</v>
      </c>
      <c r="U4007" s="26">
        <v>71.98</v>
      </c>
      <c r="V4007" s="10">
        <v>0.1202</v>
      </c>
      <c r="W4007" s="1" t="s">
        <v>34</v>
      </c>
      <c r="X4007" s="3"/>
      <c r="Y4007" s="3"/>
      <c r="Z4007" s="5" t="s">
        <v>7980</v>
      </c>
      <c r="AA4007" s="5" t="str">
        <f>VLOOKUP(J4007, sku!B:C, 2, FALSE)</f>
        <v>Gradeado Grande 110 x 90 x 12 cm - Preto</v>
      </c>
      <c r="AB4007" s="3" t="str">
        <f>VLOOKUP(J4007, sku!B:BM, 64, FALSE)</f>
        <v>Revenda</v>
      </c>
      <c r="AC4007" s="3" t="str">
        <f>LEFT(pedidos[[#This Row],[SKU]],3)</f>
        <v>XGR</v>
      </c>
      <c r="AD4007" s="36" t="str" cm="1">
        <f t="array" aca="1" ref="AD4007" ca="1">IFERROR(
  INDEX(
    montadora[Montadora],
    MATCH(TRUE,LEFT(#REF!,NÚCARACT(montadora[SKU Parcial]))=montadora[SKU Parcial],0)
  ),
  ""
)</f>
        <v/>
      </c>
    </row>
    <row r="4008" spans="1:30" customFormat="1" x14ac:dyDescent="0.25">
      <c r="A4008" s="1" t="s">
        <v>7928</v>
      </c>
      <c r="B4008" s="1" t="s">
        <v>7929</v>
      </c>
      <c r="C4008" s="1" t="s">
        <v>460</v>
      </c>
      <c r="D4008" s="1" t="s">
        <v>420</v>
      </c>
      <c r="E4008" s="1" t="s">
        <v>3022</v>
      </c>
      <c r="F4008" s="1" t="s">
        <v>3023</v>
      </c>
      <c r="G4008" s="6" t="s">
        <v>11227</v>
      </c>
      <c r="H4008" s="2" t="s">
        <v>47</v>
      </c>
      <c r="I4008" s="1" t="s">
        <v>31</v>
      </c>
      <c r="J4008" s="1" t="s">
        <v>2912</v>
      </c>
      <c r="K4008" s="4">
        <v>45790</v>
      </c>
      <c r="L4008" s="16" t="s">
        <v>11229</v>
      </c>
      <c r="M4008" s="26">
        <v>598.79999999999995</v>
      </c>
      <c r="N4008" s="2">
        <v>1</v>
      </c>
      <c r="O4008" s="26">
        <v>598.79999999999995</v>
      </c>
      <c r="P4008" s="26">
        <v>306</v>
      </c>
      <c r="Q4008" s="26">
        <v>45.57</v>
      </c>
      <c r="R4008" s="26">
        <v>101.8</v>
      </c>
      <c r="S4008" s="26">
        <v>0</v>
      </c>
      <c r="T4008" s="26">
        <v>73.45</v>
      </c>
      <c r="U4008" s="26">
        <v>71.98</v>
      </c>
      <c r="V4008" s="10">
        <v>0.1202</v>
      </c>
      <c r="W4008" s="1" t="s">
        <v>34</v>
      </c>
      <c r="X4008" s="3"/>
      <c r="Y4008" s="3"/>
      <c r="Z4008" s="5" t="s">
        <v>7980</v>
      </c>
      <c r="AA4008" s="5" t="str">
        <f>VLOOKUP(J4008, sku!B:C, 2, FALSE)</f>
        <v>Gradeado Grande 110 x 90 x 12 cm - Preto</v>
      </c>
      <c r="AB4008" s="3" t="str">
        <f>VLOOKUP(J4008, sku!B:BM, 64, FALSE)</f>
        <v>Revenda</v>
      </c>
      <c r="AC4008" s="3" t="str">
        <f>LEFT(pedidos[[#This Row],[SKU]],3)</f>
        <v>XGR</v>
      </c>
      <c r="AD4008" s="36" t="str" cm="1">
        <f t="array" aca="1" ref="AD4008" ca="1">IFERROR(
  INDEX(
    montadora[Montadora],
    MATCH(TRUE,LEFT(#REF!,NÚCARACT(montadora[SKU Parcial]))=montadora[SKU Parcial],0)
  ),
  ""
)</f>
        <v/>
      </c>
    </row>
    <row r="4009" spans="1:30" customFormat="1" x14ac:dyDescent="0.25">
      <c r="A4009" s="1" t="s">
        <v>7930</v>
      </c>
      <c r="B4009" s="1" t="s">
        <v>36</v>
      </c>
      <c r="C4009" s="1" t="s">
        <v>7931</v>
      </c>
      <c r="D4009" s="1" t="s">
        <v>27</v>
      </c>
      <c r="E4009" s="1" t="s">
        <v>3022</v>
      </c>
      <c r="F4009" s="1" t="s">
        <v>3023</v>
      </c>
      <c r="G4009" s="6" t="s">
        <v>11227</v>
      </c>
      <c r="H4009" s="2" t="s">
        <v>47</v>
      </c>
      <c r="I4009" s="1" t="s">
        <v>36</v>
      </c>
      <c r="J4009" s="1" t="s">
        <v>2912</v>
      </c>
      <c r="K4009" s="4">
        <v>45793</v>
      </c>
      <c r="L4009" s="16" t="s">
        <v>11229</v>
      </c>
      <c r="M4009" s="26">
        <v>598.79999999999995</v>
      </c>
      <c r="N4009" s="2">
        <v>1</v>
      </c>
      <c r="O4009" s="26">
        <v>598.79999999999995</v>
      </c>
      <c r="P4009" s="26">
        <v>306</v>
      </c>
      <c r="Q4009" s="26">
        <v>45.57</v>
      </c>
      <c r="R4009" s="26">
        <v>101.8</v>
      </c>
      <c r="S4009" s="26">
        <v>0</v>
      </c>
      <c r="T4009" s="26">
        <v>73.45</v>
      </c>
      <c r="U4009" s="26">
        <v>71.98</v>
      </c>
      <c r="V4009" s="10">
        <v>0.1202</v>
      </c>
      <c r="W4009" s="1" t="s">
        <v>34</v>
      </c>
      <c r="X4009" s="3"/>
      <c r="Y4009" s="3"/>
      <c r="Z4009" s="5" t="s">
        <v>7980</v>
      </c>
      <c r="AA4009" s="5" t="str">
        <f>VLOOKUP(J4009, sku!B:C, 2, FALSE)</f>
        <v>Gradeado Grande 110 x 90 x 12 cm - Preto</v>
      </c>
      <c r="AB4009" s="3" t="str">
        <f>VLOOKUP(J4009, sku!B:BM, 64, FALSE)</f>
        <v>Revenda</v>
      </c>
      <c r="AC4009" s="3" t="str">
        <f>LEFT(pedidos[[#This Row],[SKU]],3)</f>
        <v>XGR</v>
      </c>
      <c r="AD4009" s="36" t="str" cm="1">
        <f t="array" aca="1" ref="AD4009" ca="1">IFERROR(
  INDEX(
    montadora[Montadora],
    MATCH(TRUE,LEFT(#REF!,NÚCARACT(montadora[SKU Parcial]))=montadora[SKU Parcial],0)
  ),
  ""
)</f>
        <v/>
      </c>
    </row>
    <row r="4010" spans="1:30" customFormat="1" x14ac:dyDescent="0.25">
      <c r="A4010" s="1" t="s">
        <v>7932</v>
      </c>
      <c r="B4010" s="1" t="s">
        <v>36</v>
      </c>
      <c r="C4010" s="1" t="s">
        <v>7933</v>
      </c>
      <c r="D4010" s="1" t="s">
        <v>38</v>
      </c>
      <c r="E4010" s="1" t="s">
        <v>3022</v>
      </c>
      <c r="F4010" s="1" t="s">
        <v>3023</v>
      </c>
      <c r="G4010" s="6" t="s">
        <v>11227</v>
      </c>
      <c r="H4010" s="2" t="s">
        <v>47</v>
      </c>
      <c r="I4010" s="1" t="s">
        <v>36</v>
      </c>
      <c r="J4010" s="1" t="s">
        <v>2912</v>
      </c>
      <c r="K4010" s="4">
        <v>45793</v>
      </c>
      <c r="L4010" s="16" t="s">
        <v>11229</v>
      </c>
      <c r="M4010" s="26">
        <v>598.79999999999995</v>
      </c>
      <c r="N4010" s="2">
        <v>1</v>
      </c>
      <c r="O4010" s="26">
        <v>598.79999999999995</v>
      </c>
      <c r="P4010" s="26">
        <v>306</v>
      </c>
      <c r="Q4010" s="26">
        <v>45.57</v>
      </c>
      <c r="R4010" s="26">
        <v>101.8</v>
      </c>
      <c r="S4010" s="26">
        <v>0</v>
      </c>
      <c r="T4010" s="26">
        <v>73.45</v>
      </c>
      <c r="U4010" s="26">
        <v>71.98</v>
      </c>
      <c r="V4010" s="10">
        <v>0.1202</v>
      </c>
      <c r="W4010" s="1" t="s">
        <v>34</v>
      </c>
      <c r="X4010" s="3"/>
      <c r="Y4010" s="3"/>
      <c r="Z4010" s="5" t="s">
        <v>7980</v>
      </c>
      <c r="AA4010" s="5" t="str">
        <f>VLOOKUP(J4010, sku!B:C, 2, FALSE)</f>
        <v>Gradeado Grande 110 x 90 x 12 cm - Preto</v>
      </c>
      <c r="AB4010" s="3" t="str">
        <f>VLOOKUP(J4010, sku!B:BM, 64, FALSE)</f>
        <v>Revenda</v>
      </c>
      <c r="AC4010" s="3" t="str">
        <f>LEFT(pedidos[[#This Row],[SKU]],3)</f>
        <v>XGR</v>
      </c>
      <c r="AD4010" s="36" t="str" cm="1">
        <f t="array" aca="1" ref="AD4010" ca="1">IFERROR(
  INDEX(
    montadora[Montadora],
    MATCH(TRUE,LEFT(#REF!,NÚCARACT(montadora[SKU Parcial]))=montadora[SKU Parcial],0)
  ),
  ""
)</f>
        <v/>
      </c>
    </row>
    <row r="4011" spans="1:30" customFormat="1" x14ac:dyDescent="0.25">
      <c r="A4011" s="1" t="s">
        <v>3585</v>
      </c>
      <c r="B4011" s="1" t="s">
        <v>3586</v>
      </c>
      <c r="C4011" s="1" t="s">
        <v>3587</v>
      </c>
      <c r="D4011" s="1" t="s">
        <v>188</v>
      </c>
      <c r="E4011" s="1" t="s">
        <v>1757</v>
      </c>
      <c r="F4011" s="1" t="s">
        <v>1758</v>
      </c>
      <c r="G4011" s="6" t="s">
        <v>11227</v>
      </c>
      <c r="H4011" s="20" t="s">
        <v>47</v>
      </c>
      <c r="I4011" s="1" t="s">
        <v>31</v>
      </c>
      <c r="J4011" s="1" t="s">
        <v>1759</v>
      </c>
      <c r="K4011" s="22">
        <v>45810</v>
      </c>
      <c r="L4011" s="16" t="s">
        <v>11229</v>
      </c>
      <c r="M4011" s="26">
        <v>1098.8</v>
      </c>
      <c r="N4011" s="20">
        <v>1</v>
      </c>
      <c r="O4011" s="26">
        <v>1098.8</v>
      </c>
      <c r="P4011" s="26">
        <v>327</v>
      </c>
      <c r="Q4011" s="26">
        <v>90.32</v>
      </c>
      <c r="R4011" s="26">
        <v>186.8</v>
      </c>
      <c r="S4011" s="26">
        <v>0</v>
      </c>
      <c r="T4011" s="26">
        <v>73.45</v>
      </c>
      <c r="U4011" s="26">
        <v>421.23</v>
      </c>
      <c r="V4011" s="24">
        <v>0.38340000000000002</v>
      </c>
      <c r="W4011" s="1" t="s">
        <v>89</v>
      </c>
      <c r="X4011" s="3"/>
      <c r="Y4011" s="3"/>
      <c r="Z4011" s="5" t="s">
        <v>7980</v>
      </c>
      <c r="AA4011" s="5" t="str">
        <f>VLOOKUP(J4011, sku!B:C, 2, FALSE)</f>
        <v>[HJ-RB539-7C-BK] Bagageiro de Teto de Alumínio 96 X 90cm - Pequeno</v>
      </c>
      <c r="AB4011" s="3" t="str">
        <f>VLOOKUP(J4011, sku!B:BM, 64, FALSE)</f>
        <v>Importação</v>
      </c>
      <c r="AC4011" s="3" t="str">
        <f>LEFT(pedidos[[#This Row],[SKU]],3)</f>
        <v>XBA</v>
      </c>
      <c r="AD4011" s="36" t="str" cm="1">
        <f t="array" aca="1" ref="AD4011" ca="1">IFERROR(
  INDEX(
    montadora[Montadora],
    MATCH(TRUE,LEFT(#REF!,NÚCARACT(montadora[SKU Parcial]))=montadora[SKU Parcial],0)
  ),
  ""
)</f>
        <v/>
      </c>
    </row>
    <row r="4012" spans="1:30" customFormat="1" x14ac:dyDescent="0.25">
      <c r="A4012" s="1" t="s">
        <v>6220</v>
      </c>
      <c r="B4012" s="1" t="s">
        <v>6221</v>
      </c>
      <c r="C4012" s="1" t="s">
        <v>3831</v>
      </c>
      <c r="D4012" s="1" t="s">
        <v>420</v>
      </c>
      <c r="E4012" s="1" t="s">
        <v>1757</v>
      </c>
      <c r="F4012" s="1" t="s">
        <v>1758</v>
      </c>
      <c r="G4012" s="6" t="s">
        <v>11227</v>
      </c>
      <c r="H4012" s="20" t="s">
        <v>47</v>
      </c>
      <c r="I4012" s="1" t="s">
        <v>31</v>
      </c>
      <c r="J4012" s="1" t="s">
        <v>1759</v>
      </c>
      <c r="K4012" s="22">
        <v>45797</v>
      </c>
      <c r="L4012" s="16" t="s">
        <v>11229</v>
      </c>
      <c r="M4012" s="26">
        <v>999.8</v>
      </c>
      <c r="N4012" s="20">
        <v>1</v>
      </c>
      <c r="O4012" s="26">
        <v>999.8</v>
      </c>
      <c r="P4012" s="26">
        <v>327</v>
      </c>
      <c r="Q4012" s="26">
        <v>76.08</v>
      </c>
      <c r="R4012" s="26">
        <v>169.97</v>
      </c>
      <c r="S4012" s="26">
        <v>0</v>
      </c>
      <c r="T4012" s="26">
        <v>73.45</v>
      </c>
      <c r="U4012" s="26">
        <v>353.3</v>
      </c>
      <c r="V4012" s="24">
        <v>0.35339999999999999</v>
      </c>
      <c r="W4012" s="1" t="s">
        <v>34</v>
      </c>
      <c r="X4012" s="3"/>
      <c r="Y4012" s="3"/>
      <c r="Z4012" s="5" t="s">
        <v>7980</v>
      </c>
      <c r="AA4012" s="5" t="str">
        <f>VLOOKUP(J4012, sku!B:C, 2, FALSE)</f>
        <v>[HJ-RB539-7C-BK] Bagageiro de Teto de Alumínio 96 X 90cm - Pequeno</v>
      </c>
      <c r="AB4012" s="3" t="str">
        <f>VLOOKUP(J4012, sku!B:BM, 64, FALSE)</f>
        <v>Importação</v>
      </c>
      <c r="AC4012" s="3" t="str">
        <f>LEFT(pedidos[[#This Row],[SKU]],3)</f>
        <v>XBA</v>
      </c>
      <c r="AD4012" s="36" t="str" cm="1">
        <f t="array" aca="1" ref="AD4012" ca="1">IFERROR(
  INDEX(
    montadora[Montadora],
    MATCH(TRUE,LEFT(#REF!,NÚCARACT(montadora[SKU Parcial]))=montadora[SKU Parcial],0)
  ),
  ""
)</f>
        <v/>
      </c>
    </row>
    <row r="4013" spans="1:30" customFormat="1" x14ac:dyDescent="0.25">
      <c r="A4013" s="1" t="s">
        <v>3447</v>
      </c>
      <c r="B4013" s="1" t="s">
        <v>3448</v>
      </c>
      <c r="C4013" s="1" t="s">
        <v>829</v>
      </c>
      <c r="D4013" s="1" t="s">
        <v>27</v>
      </c>
      <c r="E4013" s="1" t="s">
        <v>359</v>
      </c>
      <c r="F4013" s="1" t="s">
        <v>184</v>
      </c>
      <c r="G4013" s="6" t="s">
        <v>11227</v>
      </c>
      <c r="H4013" s="20" t="s">
        <v>47</v>
      </c>
      <c r="I4013" s="1" t="s">
        <v>31</v>
      </c>
      <c r="J4013" s="1" t="s">
        <v>360</v>
      </c>
      <c r="K4013" s="22">
        <v>45822</v>
      </c>
      <c r="L4013" s="16" t="s">
        <v>11229</v>
      </c>
      <c r="M4013" s="26">
        <v>1489.8</v>
      </c>
      <c r="N4013" s="20">
        <v>1</v>
      </c>
      <c r="O4013" s="26">
        <v>1489.8</v>
      </c>
      <c r="P4013" s="26">
        <v>348</v>
      </c>
      <c r="Q4013" s="26">
        <v>122.46</v>
      </c>
      <c r="R4013" s="26">
        <v>253.27</v>
      </c>
      <c r="S4013" s="26">
        <v>0</v>
      </c>
      <c r="T4013" s="26">
        <v>65.95</v>
      </c>
      <c r="U4013" s="26">
        <v>700.12</v>
      </c>
      <c r="V4013" s="24">
        <v>0.46989999999999998</v>
      </c>
      <c r="W4013" s="1" t="s">
        <v>34</v>
      </c>
      <c r="X4013" s="3"/>
      <c r="Y4013" s="3"/>
      <c r="Z4013" s="5" t="s">
        <v>7980</v>
      </c>
      <c r="AA4013" s="5" t="str">
        <f>VLOOKUP(J4013, sku!B:C, 2, FALSE)</f>
        <v>[HJ-RB511-7C-BK] Bagageiro de Teto de Alumínio 160 X 110cm - Grande</v>
      </c>
      <c r="AB4013" s="3" t="str">
        <f>VLOOKUP(J4013, sku!B:BM, 64, FALSE)</f>
        <v>Importação</v>
      </c>
      <c r="AC4013" s="3" t="str">
        <f>LEFT(pedidos[[#This Row],[SKU]],3)</f>
        <v>XBA</v>
      </c>
      <c r="AD4013" s="36" t="str" cm="1">
        <f t="array" aca="1" ref="AD4013" ca="1">IFERROR(
  INDEX(
    montadora[Montadora],
    MATCH(TRUE,LEFT(#REF!,NÚCARACT(montadora[SKU Parcial]))=montadora[SKU Parcial],0)
  ),
  ""
)</f>
        <v/>
      </c>
    </row>
    <row r="4014" spans="1:30" customFormat="1" x14ac:dyDescent="0.25">
      <c r="A4014" s="1" t="s">
        <v>5905</v>
      </c>
      <c r="B4014" s="1" t="s">
        <v>5906</v>
      </c>
      <c r="C4014" s="1" t="s">
        <v>374</v>
      </c>
      <c r="D4014" s="1" t="s">
        <v>27</v>
      </c>
      <c r="E4014" s="1" t="s">
        <v>5907</v>
      </c>
      <c r="F4014" s="1" t="s">
        <v>5908</v>
      </c>
      <c r="G4014" s="6" t="s">
        <v>11227</v>
      </c>
      <c r="H4014" s="20" t="s">
        <v>30</v>
      </c>
      <c r="I4014" s="1" t="s">
        <v>36</v>
      </c>
      <c r="J4014" s="1" t="s">
        <v>835</v>
      </c>
      <c r="K4014" s="22">
        <v>45798</v>
      </c>
      <c r="L4014" s="16" t="s">
        <v>11229</v>
      </c>
      <c r="M4014" s="26">
        <v>1068.8</v>
      </c>
      <c r="N4014" s="20">
        <v>1</v>
      </c>
      <c r="O4014" s="26">
        <v>1068.8</v>
      </c>
      <c r="P4014" s="26">
        <v>348</v>
      </c>
      <c r="Q4014" s="26">
        <v>81.34</v>
      </c>
      <c r="R4014" s="26">
        <v>128.26</v>
      </c>
      <c r="S4014" s="26">
        <v>0</v>
      </c>
      <c r="T4014" s="26">
        <v>24.95</v>
      </c>
      <c r="U4014" s="26">
        <v>486.25</v>
      </c>
      <c r="V4014" s="24">
        <v>0.45500000000000002</v>
      </c>
      <c r="W4014" s="1" t="s">
        <v>34</v>
      </c>
      <c r="X4014" s="3"/>
      <c r="Y4014" s="3"/>
      <c r="Z4014" s="5" t="s">
        <v>7980</v>
      </c>
      <c r="AA4014" s="5" t="str">
        <f>VLOOKUP(J4014, sku!B:C, 2, FALSE)</f>
        <v>Travessa Geral - Smart - 1 Gradeado Pequeno 95 X 81 X 17 cm - - - - - Preto</v>
      </c>
      <c r="AB4014" s="3" t="str">
        <f>VLOOKUP(J4014, sku!B:BM, 64, FALSE)</f>
        <v>Fabricação</v>
      </c>
      <c r="AC4014" s="3" t="str">
        <f>LEFT(pedidos[[#This Row],[SKU]],3)</f>
        <v>1XG</v>
      </c>
      <c r="AD4014" s="36" t="str" cm="1">
        <f t="array" aca="1" ref="AD4014" ca="1">IFERROR(
  INDEX(
    montadora[Montadora],
    MATCH(TRUE,LEFT(#REF!,NÚCARACT(montadora[SKU Parcial]))=montadora[SKU Parcial],0)
  ),
  ""
)</f>
        <v/>
      </c>
    </row>
    <row r="4015" spans="1:30" customFormat="1" x14ac:dyDescent="0.25">
      <c r="A4015" s="1" t="s">
        <v>7471</v>
      </c>
      <c r="B4015" s="1" t="s">
        <v>7472</v>
      </c>
      <c r="C4015" s="1" t="s">
        <v>7473</v>
      </c>
      <c r="D4015" s="1" t="s">
        <v>27</v>
      </c>
      <c r="E4015" s="1" t="s">
        <v>7474</v>
      </c>
      <c r="F4015" s="1" t="s">
        <v>2007</v>
      </c>
      <c r="G4015" s="6" t="s">
        <v>11227</v>
      </c>
      <c r="H4015" s="2" t="s">
        <v>47</v>
      </c>
      <c r="I4015" s="1" t="s">
        <v>31</v>
      </c>
      <c r="J4015" s="1" t="s">
        <v>2008</v>
      </c>
      <c r="K4015" s="4">
        <v>45804</v>
      </c>
      <c r="L4015" s="16" t="s">
        <v>11229</v>
      </c>
      <c r="M4015" s="26">
        <v>926.3</v>
      </c>
      <c r="N4015" s="2">
        <v>1</v>
      </c>
      <c r="O4015" s="26">
        <v>926.3</v>
      </c>
      <c r="P4015" s="26">
        <v>358</v>
      </c>
      <c r="Q4015" s="26">
        <v>70.489999999999995</v>
      </c>
      <c r="R4015" s="26">
        <v>157.47</v>
      </c>
      <c r="S4015" s="26">
        <v>0</v>
      </c>
      <c r="T4015" s="26">
        <v>112.45</v>
      </c>
      <c r="U4015" s="26">
        <v>227.89</v>
      </c>
      <c r="V4015" s="10">
        <v>0.246</v>
      </c>
      <c r="W4015" s="1" t="s">
        <v>34</v>
      </c>
      <c r="X4015" s="3"/>
      <c r="Y4015" s="3"/>
      <c r="Z4015" s="5" t="s">
        <v>7980</v>
      </c>
      <c r="AA4015" s="5" t="str">
        <f>VLOOKUP(J4015, sku!B:C, 2, FALSE)</f>
        <v>1 Gradeado Extra Grande 120 cm X 100 cm X 12 cm</v>
      </c>
      <c r="AB4015" s="3" t="str">
        <f>VLOOKUP(J4015, sku!B:BM, 64, FALSE)</f>
        <v>Revenda</v>
      </c>
      <c r="AC4015" s="3" t="str">
        <f>LEFT(pedidos[[#This Row],[SKU]],3)</f>
        <v>XGR</v>
      </c>
      <c r="AD4015" s="36" t="str" cm="1">
        <f t="array" aca="1" ref="AD4015" ca="1">IFERROR(
  INDEX(
    montadora[Montadora],
    MATCH(TRUE,LEFT(#REF!,NÚCARACT(montadora[SKU Parcial]))=montadora[SKU Parcial],0)
  ),
  ""
)</f>
        <v/>
      </c>
    </row>
    <row r="4016" spans="1:30" customFormat="1" x14ac:dyDescent="0.25">
      <c r="A4016" s="1" t="s">
        <v>7475</v>
      </c>
      <c r="B4016" s="1" t="s">
        <v>36</v>
      </c>
      <c r="C4016" s="1" t="s">
        <v>3091</v>
      </c>
      <c r="D4016" s="1" t="s">
        <v>319</v>
      </c>
      <c r="E4016" s="1" t="s">
        <v>2006</v>
      </c>
      <c r="F4016" s="1" t="s">
        <v>2007</v>
      </c>
      <c r="G4016" s="6" t="s">
        <v>11227</v>
      </c>
      <c r="H4016" s="2" t="s">
        <v>47</v>
      </c>
      <c r="I4016" s="1" t="s">
        <v>31</v>
      </c>
      <c r="J4016" s="1" t="s">
        <v>2008</v>
      </c>
      <c r="K4016" s="4">
        <v>45780</v>
      </c>
      <c r="L4016" s="16" t="s">
        <v>11229</v>
      </c>
      <c r="M4016" s="26">
        <v>898.8</v>
      </c>
      <c r="N4016" s="2">
        <v>1</v>
      </c>
      <c r="O4016" s="26">
        <v>898.8</v>
      </c>
      <c r="P4016" s="26">
        <v>358</v>
      </c>
      <c r="Q4016" s="26">
        <v>68.400000000000006</v>
      </c>
      <c r="R4016" s="26">
        <v>152.80000000000001</v>
      </c>
      <c r="S4016" s="26">
        <v>0</v>
      </c>
      <c r="T4016" s="26">
        <v>98.95</v>
      </c>
      <c r="U4016" s="26">
        <v>220.65</v>
      </c>
      <c r="V4016" s="10">
        <v>0.2455</v>
      </c>
      <c r="W4016" s="1" t="s">
        <v>89</v>
      </c>
      <c r="X4016" s="3"/>
      <c r="Y4016" s="3"/>
      <c r="Z4016" s="5" t="s">
        <v>7980</v>
      </c>
      <c r="AA4016" s="5" t="str">
        <f>VLOOKUP(J4016, sku!B:C, 2, FALSE)</f>
        <v>1 Gradeado Extra Grande 120 cm X 100 cm X 12 cm</v>
      </c>
      <c r="AB4016" s="3" t="str">
        <f>VLOOKUP(J4016, sku!B:BM, 64, FALSE)</f>
        <v>Revenda</v>
      </c>
      <c r="AC4016" s="3" t="str">
        <f>LEFT(pedidos[[#This Row],[SKU]],3)</f>
        <v>XGR</v>
      </c>
      <c r="AD4016" s="36" t="str" cm="1">
        <f t="array" aca="1" ref="AD4016" ca="1">IFERROR(
  INDEX(
    montadora[Montadora],
    MATCH(TRUE,LEFT(#REF!,NÚCARACT(montadora[SKU Parcial]))=montadora[SKU Parcial],0)
  ),
  ""
)</f>
        <v/>
      </c>
    </row>
    <row r="4017" spans="1:30" customFormat="1" x14ac:dyDescent="0.25">
      <c r="A4017" s="1" t="s">
        <v>7476</v>
      </c>
      <c r="B4017" s="1" t="s">
        <v>7477</v>
      </c>
      <c r="C4017" s="1" t="s">
        <v>460</v>
      </c>
      <c r="D4017" s="1" t="s">
        <v>27</v>
      </c>
      <c r="E4017" s="1" t="s">
        <v>2006</v>
      </c>
      <c r="F4017" s="1" t="s">
        <v>2007</v>
      </c>
      <c r="G4017" s="6" t="s">
        <v>11227</v>
      </c>
      <c r="H4017" s="2" t="s">
        <v>47</v>
      </c>
      <c r="I4017" s="1" t="s">
        <v>31</v>
      </c>
      <c r="J4017" s="1" t="s">
        <v>2008</v>
      </c>
      <c r="K4017" s="4">
        <v>45793</v>
      </c>
      <c r="L4017" s="16" t="s">
        <v>11229</v>
      </c>
      <c r="M4017" s="26">
        <v>898.8</v>
      </c>
      <c r="N4017" s="2">
        <v>1</v>
      </c>
      <c r="O4017" s="26">
        <v>898.8</v>
      </c>
      <c r="P4017" s="26">
        <v>358</v>
      </c>
      <c r="Q4017" s="26">
        <v>68.400000000000006</v>
      </c>
      <c r="R4017" s="26">
        <v>152.80000000000001</v>
      </c>
      <c r="S4017" s="26">
        <v>0</v>
      </c>
      <c r="T4017" s="26">
        <v>98.95</v>
      </c>
      <c r="U4017" s="26">
        <v>220.65</v>
      </c>
      <c r="V4017" s="10">
        <v>0.2455</v>
      </c>
      <c r="W4017" s="1" t="s">
        <v>34</v>
      </c>
      <c r="X4017" s="3"/>
      <c r="Y4017" s="3"/>
      <c r="Z4017" s="5" t="s">
        <v>7980</v>
      </c>
      <c r="AA4017" s="5" t="str">
        <f>VLOOKUP(J4017, sku!B:C, 2, FALSE)</f>
        <v>1 Gradeado Extra Grande 120 cm X 100 cm X 12 cm</v>
      </c>
      <c r="AB4017" s="3" t="str">
        <f>VLOOKUP(J4017, sku!B:BM, 64, FALSE)</f>
        <v>Revenda</v>
      </c>
      <c r="AC4017" s="3" t="str">
        <f>LEFT(pedidos[[#This Row],[SKU]],3)</f>
        <v>XGR</v>
      </c>
      <c r="AD4017" s="36" t="str" cm="1">
        <f t="array" aca="1" ref="AD4017" ca="1">IFERROR(
  INDEX(
    montadora[Montadora],
    MATCH(TRUE,LEFT(#REF!,NÚCARACT(montadora[SKU Parcial]))=montadora[SKU Parcial],0)
  ),
  ""
)</f>
        <v/>
      </c>
    </row>
    <row r="4018" spans="1:30" customFormat="1" x14ac:dyDescent="0.25">
      <c r="A4018" s="1" t="s">
        <v>4889</v>
      </c>
      <c r="B4018" s="1" t="s">
        <v>4890</v>
      </c>
      <c r="C4018" s="1" t="s">
        <v>4891</v>
      </c>
      <c r="D4018" s="1" t="s">
        <v>38</v>
      </c>
      <c r="E4018" s="1" t="s">
        <v>2006</v>
      </c>
      <c r="F4018" s="1" t="s">
        <v>2007</v>
      </c>
      <c r="G4018" s="6" t="s">
        <v>11227</v>
      </c>
      <c r="H4018" s="2" t="s">
        <v>47</v>
      </c>
      <c r="I4018" s="1" t="s">
        <v>31</v>
      </c>
      <c r="J4018" s="1" t="s">
        <v>2008</v>
      </c>
      <c r="K4018" s="4">
        <v>45819</v>
      </c>
      <c r="L4018" s="16" t="s">
        <v>11229</v>
      </c>
      <c r="M4018" s="26">
        <v>906.45</v>
      </c>
      <c r="N4018" s="2">
        <v>1</v>
      </c>
      <c r="O4018" s="26">
        <v>961.44</v>
      </c>
      <c r="P4018" s="26">
        <v>358</v>
      </c>
      <c r="Q4018" s="26">
        <v>74.510000000000005</v>
      </c>
      <c r="R4018" s="26">
        <v>154.1</v>
      </c>
      <c r="S4018" s="26">
        <v>54.99</v>
      </c>
      <c r="T4018" s="26">
        <v>98.95</v>
      </c>
      <c r="U4018" s="26">
        <v>220.89</v>
      </c>
      <c r="V4018" s="10">
        <v>0.2437</v>
      </c>
      <c r="W4018" s="1" t="s">
        <v>89</v>
      </c>
      <c r="X4018" s="3"/>
      <c r="Y4018" s="3"/>
      <c r="Z4018" s="5" t="s">
        <v>7980</v>
      </c>
      <c r="AA4018" s="5" t="str">
        <f>VLOOKUP(J4018, sku!B:C, 2, FALSE)</f>
        <v>1 Gradeado Extra Grande 120 cm X 100 cm X 12 cm</v>
      </c>
      <c r="AB4018" s="3" t="str">
        <f>VLOOKUP(J4018, sku!B:BM, 64, FALSE)</f>
        <v>Revenda</v>
      </c>
      <c r="AC4018" s="3" t="str">
        <f>LEFT(pedidos[[#This Row],[SKU]],3)</f>
        <v>XGR</v>
      </c>
      <c r="AD4018" s="36" t="str" cm="1">
        <f t="array" aca="1" ref="AD4018" ca="1">IFERROR(
  INDEX(
    montadora[Montadora],
    MATCH(TRUE,LEFT(#REF!,NÚCARACT(montadora[SKU Parcial]))=montadora[SKU Parcial],0)
  ),
  ""
)</f>
        <v/>
      </c>
    </row>
    <row r="4019" spans="1:30" customFormat="1" x14ac:dyDescent="0.25">
      <c r="A4019" s="1" t="s">
        <v>4966</v>
      </c>
      <c r="B4019" s="1" t="s">
        <v>4967</v>
      </c>
      <c r="C4019" s="1" t="s">
        <v>548</v>
      </c>
      <c r="D4019" s="1" t="s">
        <v>191</v>
      </c>
      <c r="E4019" s="1" t="s">
        <v>2006</v>
      </c>
      <c r="F4019" s="1" t="s">
        <v>2007</v>
      </c>
      <c r="G4019" s="6" t="s">
        <v>11227</v>
      </c>
      <c r="H4019" s="2" t="s">
        <v>47</v>
      </c>
      <c r="I4019" s="1" t="s">
        <v>36</v>
      </c>
      <c r="J4019" s="1" t="s">
        <v>2008</v>
      </c>
      <c r="K4019" s="4">
        <v>45810</v>
      </c>
      <c r="L4019" s="16" t="s">
        <v>11229</v>
      </c>
      <c r="M4019" s="26">
        <v>898.8</v>
      </c>
      <c r="N4019" s="2">
        <v>1</v>
      </c>
      <c r="O4019" s="26">
        <v>898.8</v>
      </c>
      <c r="P4019" s="26">
        <v>358</v>
      </c>
      <c r="Q4019" s="26">
        <v>73.88</v>
      </c>
      <c r="R4019" s="26">
        <v>152.80000000000001</v>
      </c>
      <c r="S4019" s="26">
        <v>0</v>
      </c>
      <c r="T4019" s="26">
        <v>98.95</v>
      </c>
      <c r="U4019" s="26">
        <v>215.17</v>
      </c>
      <c r="V4019" s="10">
        <v>0.2394</v>
      </c>
      <c r="W4019" s="1" t="s">
        <v>34</v>
      </c>
      <c r="X4019" s="3"/>
      <c r="Y4019" s="3"/>
      <c r="Z4019" s="5" t="s">
        <v>7980</v>
      </c>
      <c r="AA4019" s="5" t="str">
        <f>VLOOKUP(J4019, sku!B:C, 2, FALSE)</f>
        <v>1 Gradeado Extra Grande 120 cm X 100 cm X 12 cm</v>
      </c>
      <c r="AB4019" s="3" t="str">
        <f>VLOOKUP(J4019, sku!B:BM, 64, FALSE)</f>
        <v>Revenda</v>
      </c>
      <c r="AC4019" s="3" t="str">
        <f>LEFT(pedidos[[#This Row],[SKU]],3)</f>
        <v>XGR</v>
      </c>
      <c r="AD4019" s="36" t="str" cm="1">
        <f t="array" aca="1" ref="AD4019" ca="1">IFERROR(
  INDEX(
    montadora[Montadora],
    MATCH(TRUE,LEFT(#REF!,NÚCARACT(montadora[SKU Parcial]))=montadora[SKU Parcial],0)
  ),
  ""
)</f>
        <v/>
      </c>
    </row>
    <row r="4020" spans="1:30" customFormat="1" x14ac:dyDescent="0.25">
      <c r="A4020" s="1" t="s">
        <v>3901</v>
      </c>
      <c r="B4020" s="1" t="s">
        <v>3902</v>
      </c>
      <c r="C4020" s="1" t="s">
        <v>3903</v>
      </c>
      <c r="D4020" s="1" t="s">
        <v>36</v>
      </c>
      <c r="E4020" s="1" t="s">
        <v>3904</v>
      </c>
      <c r="F4020" s="1" t="s">
        <v>1193</v>
      </c>
      <c r="G4020" s="6" t="s">
        <v>11227</v>
      </c>
      <c r="H4020" s="20" t="s">
        <v>30</v>
      </c>
      <c r="I4020" s="1" t="s">
        <v>36</v>
      </c>
      <c r="J4020" s="1" t="s">
        <v>1194</v>
      </c>
      <c r="K4020" s="22">
        <v>45834</v>
      </c>
      <c r="L4020" s="20" t="s">
        <v>142</v>
      </c>
      <c r="M4020" s="26">
        <v>398.8</v>
      </c>
      <c r="N4020" s="20">
        <v>2</v>
      </c>
      <c r="O4020" s="26">
        <v>797.6</v>
      </c>
      <c r="P4020" s="26">
        <v>368.92</v>
      </c>
      <c r="Q4020" s="26">
        <v>65.56</v>
      </c>
      <c r="R4020" s="26">
        <v>91.72</v>
      </c>
      <c r="S4020" s="26">
        <v>0</v>
      </c>
      <c r="T4020" s="26">
        <v>0</v>
      </c>
      <c r="U4020" s="26">
        <v>271.39999999999998</v>
      </c>
      <c r="V4020" s="24">
        <v>0.34029999999999999</v>
      </c>
      <c r="W4020" s="1" t="s">
        <v>89</v>
      </c>
      <c r="X4020" s="3"/>
      <c r="Y4020" s="3"/>
      <c r="Z4020" s="5" t="s">
        <v>7980</v>
      </c>
      <c r="AA4020" s="5" t="str">
        <f>VLOOKUP(J4020, sku!B:C, 2, FALSE)</f>
        <v>1 Fogareiro 2 Bocas + 1 Maçarico 915 + 4 Refis de Gás Guepardo</v>
      </c>
      <c r="AB4020" s="3" t="str">
        <f>VLOOKUP(J4020, sku!B:BM, 64, FALSE)</f>
        <v>Importação</v>
      </c>
      <c r="AC4020" s="3" t="str">
        <f>LEFT(pedidos[[#This Row],[SKU]],3)</f>
        <v>1FO</v>
      </c>
      <c r="AD4020" s="36" t="str" cm="1">
        <f t="array" aca="1" ref="AD4020" ca="1">IFERROR(
  INDEX(
    montadora[Montadora],
    MATCH(TRUE,LEFT(#REF!,NÚCARACT(montadora[SKU Parcial]))=montadora[SKU Parcial],0)
  ),
  ""
)</f>
        <v/>
      </c>
    </row>
    <row r="4021" spans="1:30" customFormat="1" x14ac:dyDescent="0.25">
      <c r="A4021" s="1" t="s">
        <v>3579</v>
      </c>
      <c r="B4021" s="1" t="s">
        <v>3580</v>
      </c>
      <c r="C4021" s="1" t="s">
        <v>3581</v>
      </c>
      <c r="D4021" s="1" t="s">
        <v>38</v>
      </c>
      <c r="E4021" s="1" t="s">
        <v>3582</v>
      </c>
      <c r="F4021" s="1" t="s">
        <v>3583</v>
      </c>
      <c r="G4021" s="6" t="s">
        <v>11227</v>
      </c>
      <c r="H4021" s="20" t="s">
        <v>47</v>
      </c>
      <c r="I4021" s="1" t="s">
        <v>31</v>
      </c>
      <c r="J4021" s="1" t="s">
        <v>3584</v>
      </c>
      <c r="K4021" s="22">
        <v>45821</v>
      </c>
      <c r="L4021" s="16" t="s">
        <v>11229</v>
      </c>
      <c r="M4021" s="26">
        <v>1298.8</v>
      </c>
      <c r="N4021" s="20">
        <v>1</v>
      </c>
      <c r="O4021" s="26">
        <v>1298.8</v>
      </c>
      <c r="P4021" s="26">
        <v>372</v>
      </c>
      <c r="Q4021" s="26">
        <v>106.76</v>
      </c>
      <c r="R4021" s="26">
        <v>220.8</v>
      </c>
      <c r="S4021" s="26">
        <v>0</v>
      </c>
      <c r="T4021" s="26">
        <v>98.95</v>
      </c>
      <c r="U4021" s="26">
        <v>500.29</v>
      </c>
      <c r="V4021" s="24">
        <v>0.38519999999999999</v>
      </c>
      <c r="W4021" s="1" t="s">
        <v>34</v>
      </c>
      <c r="X4021" s="3"/>
      <c r="Y4021" s="3"/>
      <c r="Z4021" s="5" t="s">
        <v>7980</v>
      </c>
      <c r="AA4021" s="5" t="str">
        <f>VLOOKUP(J4021, sku!B:C, 2, FALSE)</f>
        <v>[HJ-RB539-7C-SV] Bagageiro de Teto de Alumínio 127 X 96cm - Médio</v>
      </c>
      <c r="AB4021" s="3" t="str">
        <f>VLOOKUP(J4021, sku!B:BM, 64, FALSE)</f>
        <v>Importação</v>
      </c>
      <c r="AC4021" s="3" t="str">
        <f>LEFT(pedidos[[#This Row],[SKU]],3)</f>
        <v>XBA</v>
      </c>
      <c r="AD4021" s="36" t="str" cm="1">
        <f t="array" aca="1" ref="AD4021" ca="1">IFERROR(
  INDEX(
    montadora[Montadora],
    MATCH(TRUE,LEFT(#REF!,NÚCARACT(montadora[SKU Parcial]))=montadora[SKU Parcial],0)
  ),
  ""
)</f>
        <v/>
      </c>
    </row>
    <row r="4022" spans="1:30" customFormat="1" x14ac:dyDescent="0.25">
      <c r="A4022" s="1" t="s">
        <v>7960</v>
      </c>
      <c r="B4022" s="1" t="s">
        <v>36</v>
      </c>
      <c r="C4022" s="1" t="s">
        <v>2230</v>
      </c>
      <c r="D4022" s="1" t="s">
        <v>27</v>
      </c>
      <c r="E4022" s="1" t="s">
        <v>3167</v>
      </c>
      <c r="F4022" s="1" t="s">
        <v>3168</v>
      </c>
      <c r="G4022" s="6" t="s">
        <v>11227</v>
      </c>
      <c r="H4022" s="20" t="s">
        <v>30</v>
      </c>
      <c r="I4022" s="1" t="s">
        <v>36</v>
      </c>
      <c r="J4022" s="1" t="s">
        <v>3169</v>
      </c>
      <c r="K4022" s="22">
        <v>45795</v>
      </c>
      <c r="L4022" s="20" t="s">
        <v>804</v>
      </c>
      <c r="M4022" s="26">
        <v>43.44</v>
      </c>
      <c r="N4022" s="20">
        <v>1</v>
      </c>
      <c r="O4022" s="26">
        <v>59.34</v>
      </c>
      <c r="P4022" s="26">
        <v>25.86</v>
      </c>
      <c r="Q4022" s="26">
        <v>3.31</v>
      </c>
      <c r="R4022" s="26">
        <v>11.71</v>
      </c>
      <c r="S4022" s="26">
        <v>15.9</v>
      </c>
      <c r="T4022" s="26">
        <v>0</v>
      </c>
      <c r="U4022" s="26">
        <v>2.56</v>
      </c>
      <c r="V4022" s="24">
        <v>5.8900000000000001E-2</v>
      </c>
      <c r="W4022" s="1" t="s">
        <v>34</v>
      </c>
      <c r="X4022" s="3"/>
      <c r="Y4022" s="3"/>
      <c r="Z4022" s="5" t="s">
        <v>7980</v>
      </c>
      <c r="AA4022" s="5" t="str">
        <f>VLOOKUP(J4022, sku!B:C, 2, FALSE)</f>
        <v>Corrente Antifurto 100 Cm Preta - Preto</v>
      </c>
      <c r="AB4022" s="3" t="str">
        <f>VLOOKUP(J4022, sku!B:BM, 64, FALSE)</f>
        <v>Importação</v>
      </c>
      <c r="AC4022" s="3" t="str">
        <f>LEFT(pedidos[[#This Row],[SKU]],3)</f>
        <v>XR0</v>
      </c>
      <c r="AD4022" s="36" t="str" cm="1">
        <f t="array" aca="1" ref="AD4022" ca="1">IFERROR(
  INDEX(
    montadora[Montadora],
    MATCH(TRUE,LEFT(#REF!,NÚCARACT(montadora[SKU Parcial]))=montadora[SKU Parcial],0)
  ),
  ""
)</f>
        <v/>
      </c>
    </row>
    <row r="4023" spans="1:30" x14ac:dyDescent="0.25">
      <c r="A4023" s="42" t="s">
        <v>8347</v>
      </c>
      <c r="B4023" s="42"/>
      <c r="C4023" s="42"/>
      <c r="D4023" s="42"/>
      <c r="E4023" s="42">
        <v>19599567579</v>
      </c>
      <c r="F4023" s="42" t="s">
        <v>8419</v>
      </c>
      <c r="G4023" s="42" t="s">
        <v>11227</v>
      </c>
      <c r="H4023" s="7"/>
      <c r="I4023" s="42"/>
      <c r="J4023" s="42" t="s">
        <v>8441</v>
      </c>
      <c r="K4023" s="8">
        <v>45811</v>
      </c>
      <c r="L4023" s="19" t="s">
        <v>8443</v>
      </c>
      <c r="M4023" s="44">
        <v>828.8</v>
      </c>
      <c r="N4023" s="7">
        <v>1</v>
      </c>
      <c r="O4023" s="44">
        <v>895.21</v>
      </c>
      <c r="P4023" s="44">
        <v>388</v>
      </c>
      <c r="Q4023" s="44">
        <v>68.209999999999994</v>
      </c>
      <c r="R4023" s="44">
        <v>120.58</v>
      </c>
      <c r="S4023" s="44">
        <v>66.41</v>
      </c>
      <c r="T4023" s="44">
        <v>0</v>
      </c>
      <c r="U4023" s="44">
        <v>252.01</v>
      </c>
      <c r="V4023" s="9">
        <v>0.30409999999999998</v>
      </c>
      <c r="W4023" s="42" t="s">
        <v>34</v>
      </c>
      <c r="X4023" s="43"/>
      <c r="Y4023" s="43"/>
      <c r="Z4023" s="43" t="s">
        <v>8442</v>
      </c>
      <c r="AA4023" s="43" t="str">
        <f>VLOOKUP(J4023, sku!B:C, 2, FALSE)</f>
        <v>Travessa Geral - Slim - 1 Gradeado Médio 100 X 80 X 12 cm - - - - - Prata</v>
      </c>
      <c r="AB4023" s="45" t="str">
        <f>VLOOKUP(J4023, sku!B:BM, 64, FALSE)</f>
        <v>Fabricação</v>
      </c>
      <c r="AC4023" s="45" t="str">
        <f>LEFT(pedidos[[#This Row],[SKU]],3)</f>
        <v>1XG</v>
      </c>
      <c r="AD4023" s="36" t="str" cm="1">
        <f t="array" aca="1" ref="AD4023" ca="1">IFERROR(
  INDEX(
    montadora[Montadora],
    MATCH(TRUE,LEFT(#REF!,NÚCARACT(montadora[SKU Parcial]))=montadora[SKU Parcial],0)
  ),
  ""
)</f>
        <v/>
      </c>
    </row>
    <row r="4024" spans="1:30" customFormat="1" x14ac:dyDescent="0.25">
      <c r="A4024" s="1" t="s">
        <v>7359</v>
      </c>
      <c r="B4024" s="1" t="s">
        <v>7360</v>
      </c>
      <c r="C4024" s="1" t="s">
        <v>6875</v>
      </c>
      <c r="D4024" s="1" t="s">
        <v>27</v>
      </c>
      <c r="E4024" s="1" t="s">
        <v>2736</v>
      </c>
      <c r="F4024" s="1" t="s">
        <v>2737</v>
      </c>
      <c r="G4024" s="6" t="s">
        <v>11227</v>
      </c>
      <c r="H4024" s="2" t="s">
        <v>47</v>
      </c>
      <c r="I4024" s="1" t="s">
        <v>36</v>
      </c>
      <c r="J4024" s="1" t="s">
        <v>2323</v>
      </c>
      <c r="K4024" s="4">
        <v>45794</v>
      </c>
      <c r="L4024" s="20" t="s">
        <v>33</v>
      </c>
      <c r="M4024" s="26">
        <v>838.8</v>
      </c>
      <c r="N4024" s="2">
        <v>1</v>
      </c>
      <c r="O4024" s="26">
        <v>840.39</v>
      </c>
      <c r="P4024" s="26">
        <v>403</v>
      </c>
      <c r="Q4024" s="26">
        <v>0</v>
      </c>
      <c r="R4024" s="26">
        <v>142.6</v>
      </c>
      <c r="S4024" s="26">
        <v>1.59</v>
      </c>
      <c r="T4024" s="26">
        <v>14.31</v>
      </c>
      <c r="U4024" s="26">
        <v>215.06</v>
      </c>
      <c r="V4024" s="10">
        <v>0.25640000000000002</v>
      </c>
      <c r="W4024" s="1" t="s">
        <v>89</v>
      </c>
      <c r="X4024" s="3"/>
      <c r="Y4024" s="3"/>
      <c r="Z4024" s="5" t="s">
        <v>7980</v>
      </c>
      <c r="AA4024" s="5" t="str">
        <f>VLOOKUP(J4024, sku!B:C, 2, FALSE)</f>
        <v>Travessa Geral - Smart - 1 Gradeado Médio 100 X 80 X 12 cm - - - - - Preto</v>
      </c>
      <c r="AB4024" s="3" t="str">
        <f>VLOOKUP(J4024, sku!B:BM, 64, FALSE)</f>
        <v>Fabricação</v>
      </c>
      <c r="AC4024" s="3" t="str">
        <f>LEFT(pedidos[[#This Row],[SKU]],3)</f>
        <v>1XG</v>
      </c>
      <c r="AD4024" s="36" t="str" cm="1">
        <f t="array" aca="1" ref="AD4024" ca="1">IFERROR(
  INDEX(
    montadora[Montadora],
    MATCH(TRUE,LEFT(#REF!,NÚCARACT(montadora[SKU Parcial]))=montadora[SKU Parcial],0)
  ),
  ""
)</f>
        <v/>
      </c>
    </row>
    <row r="4025" spans="1:30" customFormat="1" x14ac:dyDescent="0.25">
      <c r="A4025" s="1" t="s">
        <v>7663</v>
      </c>
      <c r="B4025" s="1" t="s">
        <v>7664</v>
      </c>
      <c r="C4025" s="1" t="s">
        <v>7665</v>
      </c>
      <c r="D4025" s="1" t="s">
        <v>27</v>
      </c>
      <c r="E4025" s="1" t="s">
        <v>2689</v>
      </c>
      <c r="F4025" s="1" t="s">
        <v>2690</v>
      </c>
      <c r="G4025" s="6" t="s">
        <v>11227</v>
      </c>
      <c r="H4025" s="2" t="s">
        <v>30</v>
      </c>
      <c r="I4025" s="1" t="s">
        <v>36</v>
      </c>
      <c r="J4025" s="1" t="s">
        <v>2691</v>
      </c>
      <c r="K4025" s="4">
        <v>45808</v>
      </c>
      <c r="L4025" s="16" t="s">
        <v>11229</v>
      </c>
      <c r="M4025" s="26">
        <v>865.42</v>
      </c>
      <c r="N4025" s="2">
        <v>1</v>
      </c>
      <c r="O4025" s="26">
        <v>865.42</v>
      </c>
      <c r="P4025" s="26">
        <v>403</v>
      </c>
      <c r="Q4025" s="26">
        <v>65.86</v>
      </c>
      <c r="R4025" s="26">
        <v>103.85</v>
      </c>
      <c r="S4025" s="26">
        <v>0</v>
      </c>
      <c r="T4025" s="26">
        <v>98.95</v>
      </c>
      <c r="U4025" s="26">
        <v>193.76</v>
      </c>
      <c r="V4025" s="10">
        <v>0.22389999999999999</v>
      </c>
      <c r="W4025" s="1" t="s">
        <v>34</v>
      </c>
      <c r="X4025" s="3"/>
      <c r="Y4025" s="3"/>
      <c r="Z4025" s="5" t="s">
        <v>7980</v>
      </c>
      <c r="AA4025" s="5" t="str">
        <f>VLOOKUP(J4025, sku!B:C, 2, FALSE)</f>
        <v>Travessa Geral - Style - 1 Gradeado Médio 100 X 80 X 12 cm - - - - - Preto</v>
      </c>
      <c r="AB4025" s="3" t="str">
        <f>VLOOKUP(J4025, sku!B:BM, 64, FALSE)</f>
        <v>Fabricação</v>
      </c>
      <c r="AC4025" s="3" t="str">
        <f>LEFT(pedidos[[#This Row],[SKU]],3)</f>
        <v>1XG</v>
      </c>
      <c r="AD4025" s="36" t="str" cm="1">
        <f t="array" aca="1" ref="AD4025" ca="1">IFERROR(
  INDEX(
    montadora[Montadora],
    MATCH(TRUE,LEFT(#REF!,NÚCARACT(montadora[SKU Parcial]))=montadora[SKU Parcial],0)
  ),
  ""
)</f>
        <v/>
      </c>
    </row>
    <row r="4026" spans="1:30" customFormat="1" x14ac:dyDescent="0.25">
      <c r="A4026" s="1" t="s">
        <v>7718</v>
      </c>
      <c r="B4026" s="1" t="s">
        <v>7719</v>
      </c>
      <c r="C4026" s="1" t="s">
        <v>589</v>
      </c>
      <c r="D4026" s="1" t="s">
        <v>420</v>
      </c>
      <c r="E4026" s="1" t="s">
        <v>7720</v>
      </c>
      <c r="F4026" s="1" t="s">
        <v>2730</v>
      </c>
      <c r="G4026" s="6" t="s">
        <v>11227</v>
      </c>
      <c r="H4026" s="2" t="s">
        <v>47</v>
      </c>
      <c r="I4026" s="1" t="s">
        <v>36</v>
      </c>
      <c r="J4026" s="1" t="s">
        <v>2323</v>
      </c>
      <c r="K4026" s="4">
        <v>45798</v>
      </c>
      <c r="L4026" s="16" t="s">
        <v>11229</v>
      </c>
      <c r="M4026" s="26">
        <v>878.8</v>
      </c>
      <c r="N4026" s="2">
        <v>1</v>
      </c>
      <c r="O4026" s="26">
        <v>878.8</v>
      </c>
      <c r="P4026" s="26">
        <v>403</v>
      </c>
      <c r="Q4026" s="26">
        <v>66.88</v>
      </c>
      <c r="R4026" s="26">
        <v>149.4</v>
      </c>
      <c r="S4026" s="26">
        <v>0</v>
      </c>
      <c r="T4026" s="26">
        <v>73.45</v>
      </c>
      <c r="U4026" s="26">
        <v>186.07</v>
      </c>
      <c r="V4026" s="10">
        <v>0.2117</v>
      </c>
      <c r="W4026" s="1" t="s">
        <v>34</v>
      </c>
      <c r="X4026" s="3"/>
      <c r="Y4026" s="3"/>
      <c r="Z4026" s="5" t="s">
        <v>7980</v>
      </c>
      <c r="AA4026" s="5" t="str">
        <f>VLOOKUP(J4026, sku!B:C, 2, FALSE)</f>
        <v>Travessa Geral - Smart - 1 Gradeado Médio 100 X 80 X 12 cm - - - - - Preto</v>
      </c>
      <c r="AB4026" s="3" t="str">
        <f>VLOOKUP(J4026, sku!B:BM, 64, FALSE)</f>
        <v>Fabricação</v>
      </c>
      <c r="AC4026" s="3" t="str">
        <f>LEFT(pedidos[[#This Row],[SKU]],3)</f>
        <v>1XG</v>
      </c>
      <c r="AD4026" s="36" t="str" cm="1">
        <f t="array" aca="1" ref="AD4026" ca="1">IFERROR(
  INDEX(
    montadora[Montadora],
    MATCH(TRUE,LEFT(#REF!,NÚCARACT(montadora[SKU Parcial]))=montadora[SKU Parcial],0)
  ),
  ""
)</f>
        <v/>
      </c>
    </row>
    <row r="4027" spans="1:30" customFormat="1" x14ac:dyDescent="0.25">
      <c r="A4027" s="1" t="s">
        <v>7721</v>
      </c>
      <c r="B4027" s="1" t="s">
        <v>7722</v>
      </c>
      <c r="C4027" s="1" t="s">
        <v>322</v>
      </c>
      <c r="D4027" s="1" t="s">
        <v>420</v>
      </c>
      <c r="E4027" s="1" t="s">
        <v>7720</v>
      </c>
      <c r="F4027" s="1" t="s">
        <v>2730</v>
      </c>
      <c r="G4027" s="6" t="s">
        <v>11227</v>
      </c>
      <c r="H4027" s="2" t="s">
        <v>47</v>
      </c>
      <c r="I4027" s="1" t="s">
        <v>36</v>
      </c>
      <c r="J4027" s="1" t="s">
        <v>2323</v>
      </c>
      <c r="K4027" s="4">
        <v>45806</v>
      </c>
      <c r="L4027" s="16" t="s">
        <v>11229</v>
      </c>
      <c r="M4027" s="26">
        <v>878.8</v>
      </c>
      <c r="N4027" s="2">
        <v>1</v>
      </c>
      <c r="O4027" s="26">
        <v>878.8</v>
      </c>
      <c r="P4027" s="26">
        <v>403</v>
      </c>
      <c r="Q4027" s="26">
        <v>66.88</v>
      </c>
      <c r="R4027" s="26">
        <v>149.4</v>
      </c>
      <c r="S4027" s="26">
        <v>0</v>
      </c>
      <c r="T4027" s="26">
        <v>73.45</v>
      </c>
      <c r="U4027" s="26">
        <v>186.07</v>
      </c>
      <c r="V4027" s="10">
        <v>0.2117</v>
      </c>
      <c r="W4027" s="1" t="s">
        <v>89</v>
      </c>
      <c r="X4027" s="3"/>
      <c r="Y4027" s="3"/>
      <c r="Z4027" s="5" t="s">
        <v>7980</v>
      </c>
      <c r="AA4027" s="5" t="str">
        <f>VLOOKUP(J4027, sku!B:C, 2, FALSE)</f>
        <v>Travessa Geral - Smart - 1 Gradeado Médio 100 X 80 X 12 cm - - - - - Preto</v>
      </c>
      <c r="AB4027" s="3" t="str">
        <f>VLOOKUP(J4027, sku!B:BM, 64, FALSE)</f>
        <v>Fabricação</v>
      </c>
      <c r="AC4027" s="3" t="str">
        <f>LEFT(pedidos[[#This Row],[SKU]],3)</f>
        <v>1XG</v>
      </c>
      <c r="AD4027" s="36" t="str" cm="1">
        <f t="array" aca="1" ref="AD4027" ca="1">IFERROR(
  INDEX(
    montadora[Montadora],
    MATCH(TRUE,LEFT(#REF!,NÚCARACT(montadora[SKU Parcial]))=montadora[SKU Parcial],0)
  ),
  ""
)</f>
        <v/>
      </c>
    </row>
    <row r="4028" spans="1:30" customFormat="1" x14ac:dyDescent="0.25">
      <c r="A4028" s="1" t="s">
        <v>7749</v>
      </c>
      <c r="B4028" s="1" t="s">
        <v>7750</v>
      </c>
      <c r="C4028" s="1" t="s">
        <v>2266</v>
      </c>
      <c r="D4028" s="1" t="s">
        <v>138</v>
      </c>
      <c r="E4028" s="1" t="s">
        <v>2729</v>
      </c>
      <c r="F4028" s="1" t="s">
        <v>2730</v>
      </c>
      <c r="G4028" s="6" t="s">
        <v>11227</v>
      </c>
      <c r="H4028" s="2" t="s">
        <v>47</v>
      </c>
      <c r="I4028" s="1" t="s">
        <v>36</v>
      </c>
      <c r="J4028" s="1" t="s">
        <v>2323</v>
      </c>
      <c r="K4028" s="4">
        <v>45783</v>
      </c>
      <c r="L4028" s="16" t="s">
        <v>11229</v>
      </c>
      <c r="M4028" s="26">
        <v>878.8</v>
      </c>
      <c r="N4028" s="2">
        <v>1</v>
      </c>
      <c r="O4028" s="26">
        <v>878.8</v>
      </c>
      <c r="P4028" s="26">
        <v>403</v>
      </c>
      <c r="Q4028" s="26">
        <v>66.88</v>
      </c>
      <c r="R4028" s="26">
        <v>149.4</v>
      </c>
      <c r="S4028" s="26">
        <v>0</v>
      </c>
      <c r="T4028" s="26">
        <v>85.95</v>
      </c>
      <c r="U4028" s="26">
        <v>173.57</v>
      </c>
      <c r="V4028" s="10">
        <v>0.19750000000000001</v>
      </c>
      <c r="W4028" s="1" t="s">
        <v>34</v>
      </c>
      <c r="X4028" s="3"/>
      <c r="Y4028" s="3"/>
      <c r="Z4028" s="5" t="s">
        <v>7980</v>
      </c>
      <c r="AA4028" s="5" t="str">
        <f>VLOOKUP(J4028, sku!B:C, 2, FALSE)</f>
        <v>Travessa Geral - Smart - 1 Gradeado Médio 100 X 80 X 12 cm - - - - - Preto</v>
      </c>
      <c r="AB4028" s="3" t="str">
        <f>VLOOKUP(J4028, sku!B:BM, 64, FALSE)</f>
        <v>Fabricação</v>
      </c>
      <c r="AC4028" s="3" t="str">
        <f>LEFT(pedidos[[#This Row],[SKU]],3)</f>
        <v>1XG</v>
      </c>
      <c r="AD4028" s="36" t="str" cm="1">
        <f t="array" aca="1" ref="AD4028" ca="1">IFERROR(
  INDEX(
    montadora[Montadora],
    MATCH(TRUE,LEFT(#REF!,NÚCARACT(montadora[SKU Parcial]))=montadora[SKU Parcial],0)
  ),
  ""
)</f>
        <v/>
      </c>
    </row>
    <row r="4029" spans="1:30" customFormat="1" x14ac:dyDescent="0.25">
      <c r="A4029" s="1" t="s">
        <v>7751</v>
      </c>
      <c r="B4029" s="1" t="s">
        <v>7752</v>
      </c>
      <c r="C4029" s="1" t="s">
        <v>7753</v>
      </c>
      <c r="D4029" s="1" t="s">
        <v>745</v>
      </c>
      <c r="E4029" s="1" t="s">
        <v>2729</v>
      </c>
      <c r="F4029" s="1" t="s">
        <v>2730</v>
      </c>
      <c r="G4029" s="6" t="s">
        <v>11227</v>
      </c>
      <c r="H4029" s="2" t="s">
        <v>47</v>
      </c>
      <c r="I4029" s="1" t="s">
        <v>36</v>
      </c>
      <c r="J4029" s="1" t="s">
        <v>2323</v>
      </c>
      <c r="K4029" s="4">
        <v>45788</v>
      </c>
      <c r="L4029" s="16" t="s">
        <v>11229</v>
      </c>
      <c r="M4029" s="26">
        <v>878.8</v>
      </c>
      <c r="N4029" s="2">
        <v>1</v>
      </c>
      <c r="O4029" s="26">
        <v>878.8</v>
      </c>
      <c r="P4029" s="26">
        <v>403</v>
      </c>
      <c r="Q4029" s="26">
        <v>66.88</v>
      </c>
      <c r="R4029" s="26">
        <v>149.4</v>
      </c>
      <c r="S4029" s="26">
        <v>0</v>
      </c>
      <c r="T4029" s="26">
        <v>85.95</v>
      </c>
      <c r="U4029" s="26">
        <v>173.57</v>
      </c>
      <c r="V4029" s="10">
        <v>0.19750000000000001</v>
      </c>
      <c r="W4029" s="1" t="s">
        <v>34</v>
      </c>
      <c r="X4029" s="3"/>
      <c r="Y4029" s="3"/>
      <c r="Z4029" s="5" t="s">
        <v>7980</v>
      </c>
      <c r="AA4029" s="5" t="str">
        <f>VLOOKUP(J4029, sku!B:C, 2, FALSE)</f>
        <v>Travessa Geral - Smart - 1 Gradeado Médio 100 X 80 X 12 cm - - - - - Preto</v>
      </c>
      <c r="AB4029" s="3" t="str">
        <f>VLOOKUP(J4029, sku!B:BM, 64, FALSE)</f>
        <v>Fabricação</v>
      </c>
      <c r="AC4029" s="3" t="str">
        <f>LEFT(pedidos[[#This Row],[SKU]],3)</f>
        <v>1XG</v>
      </c>
      <c r="AD4029" s="36" t="str" cm="1">
        <f t="array" aca="1" ref="AD4029" ca="1">IFERROR(
  INDEX(
    montadora[Montadora],
    MATCH(TRUE,LEFT(#REF!,NÚCARACT(montadora[SKU Parcial]))=montadora[SKU Parcial],0)
  ),
  ""
)</f>
        <v/>
      </c>
    </row>
    <row r="4030" spans="1:30" customFormat="1" x14ac:dyDescent="0.25">
      <c r="A4030" s="1" t="s">
        <v>7754</v>
      </c>
      <c r="B4030" s="1" t="s">
        <v>7755</v>
      </c>
      <c r="C4030" s="1" t="s">
        <v>1264</v>
      </c>
      <c r="D4030" s="1" t="s">
        <v>138</v>
      </c>
      <c r="E4030" s="1" t="s">
        <v>2729</v>
      </c>
      <c r="F4030" s="1" t="s">
        <v>2730</v>
      </c>
      <c r="G4030" s="6" t="s">
        <v>11227</v>
      </c>
      <c r="H4030" s="2" t="s">
        <v>47</v>
      </c>
      <c r="I4030" s="1" t="s">
        <v>31</v>
      </c>
      <c r="J4030" s="1" t="s">
        <v>2323</v>
      </c>
      <c r="K4030" s="4">
        <v>45795</v>
      </c>
      <c r="L4030" s="16" t="s">
        <v>11229</v>
      </c>
      <c r="M4030" s="26">
        <v>878.8</v>
      </c>
      <c r="N4030" s="2">
        <v>1</v>
      </c>
      <c r="O4030" s="26">
        <v>878.8</v>
      </c>
      <c r="P4030" s="26">
        <v>403</v>
      </c>
      <c r="Q4030" s="26">
        <v>66.88</v>
      </c>
      <c r="R4030" s="26">
        <v>149.4</v>
      </c>
      <c r="S4030" s="26">
        <v>0</v>
      </c>
      <c r="T4030" s="26">
        <v>85.95</v>
      </c>
      <c r="U4030" s="26">
        <v>173.57</v>
      </c>
      <c r="V4030" s="10">
        <v>0.19750000000000001</v>
      </c>
      <c r="W4030" s="1" t="s">
        <v>34</v>
      </c>
      <c r="X4030" s="3"/>
      <c r="Y4030" s="3"/>
      <c r="Z4030" s="5" t="s">
        <v>7980</v>
      </c>
      <c r="AA4030" s="5" t="str">
        <f>VLOOKUP(J4030, sku!B:C, 2, FALSE)</f>
        <v>Travessa Geral - Smart - 1 Gradeado Médio 100 X 80 X 12 cm - - - - - Preto</v>
      </c>
      <c r="AB4030" s="3" t="str">
        <f>VLOOKUP(J4030, sku!B:BM, 64, FALSE)</f>
        <v>Fabricação</v>
      </c>
      <c r="AC4030" s="3" t="str">
        <f>LEFT(pedidos[[#This Row],[SKU]],3)</f>
        <v>1XG</v>
      </c>
      <c r="AD4030" s="36" t="str" cm="1">
        <f t="array" aca="1" ref="AD4030" ca="1">IFERROR(
  INDEX(
    montadora[Montadora],
    MATCH(TRUE,LEFT(#REF!,NÚCARACT(montadora[SKU Parcial]))=montadora[SKU Parcial],0)
  ),
  ""
)</f>
        <v/>
      </c>
    </row>
    <row r="4031" spans="1:30" customFormat="1" x14ac:dyDescent="0.25">
      <c r="A4031" s="1" t="s">
        <v>5382</v>
      </c>
      <c r="B4031" s="1" t="s">
        <v>5383</v>
      </c>
      <c r="C4031" s="1" t="s">
        <v>520</v>
      </c>
      <c r="D4031" s="1" t="s">
        <v>191</v>
      </c>
      <c r="E4031" s="1" t="s">
        <v>5384</v>
      </c>
      <c r="F4031" s="1" t="s">
        <v>5385</v>
      </c>
      <c r="G4031" s="6" t="s">
        <v>11227</v>
      </c>
      <c r="H4031" s="2" t="s">
        <v>47</v>
      </c>
      <c r="I4031" s="1" t="s">
        <v>31</v>
      </c>
      <c r="J4031" s="1" t="s">
        <v>2632</v>
      </c>
      <c r="K4031" s="4">
        <v>45835</v>
      </c>
      <c r="L4031" s="16" t="s">
        <v>11229</v>
      </c>
      <c r="M4031" s="26">
        <v>889.8</v>
      </c>
      <c r="N4031" s="2">
        <v>1</v>
      </c>
      <c r="O4031" s="26">
        <v>889.8</v>
      </c>
      <c r="P4031" s="26">
        <v>403</v>
      </c>
      <c r="Q4031" s="26">
        <v>73.14</v>
      </c>
      <c r="R4031" s="26">
        <v>151.27000000000001</v>
      </c>
      <c r="S4031" s="26">
        <v>0</v>
      </c>
      <c r="T4031" s="26">
        <v>98.95</v>
      </c>
      <c r="U4031" s="26">
        <v>163.44</v>
      </c>
      <c r="V4031" s="10">
        <v>0.1837</v>
      </c>
      <c r="W4031" s="1" t="s">
        <v>89</v>
      </c>
      <c r="X4031" s="3"/>
      <c r="Y4031" s="3"/>
      <c r="Z4031" s="5" t="s">
        <v>7980</v>
      </c>
      <c r="AA4031" s="5" t="str">
        <f>VLOOKUP(J4031, sku!B:C, 2, FALSE)</f>
        <v>Travessa Geral - Tubular - 1 Gradeado Médio 100 X 80 X 12 cm - - - - - Preto</v>
      </c>
      <c r="AB4031" s="3" t="str">
        <f>VLOOKUP(J4031, sku!B:BM, 64, FALSE)</f>
        <v>Fabricação</v>
      </c>
      <c r="AC4031" s="3" t="str">
        <f>LEFT(pedidos[[#This Row],[SKU]],3)</f>
        <v>1XG</v>
      </c>
      <c r="AD4031" s="36" t="str" cm="1">
        <f t="array" aca="1" ref="AD4031" ca="1">IFERROR(
  INDEX(
    montadora[Montadora],
    MATCH(TRUE,LEFT(#REF!,NÚCARACT(montadora[SKU Parcial]))=montadora[SKU Parcial],0)
  ),
  ""
)</f>
        <v/>
      </c>
    </row>
    <row r="4032" spans="1:30" customFormat="1" x14ac:dyDescent="0.25">
      <c r="A4032" s="1" t="s">
        <v>5399</v>
      </c>
      <c r="B4032" s="1" t="s">
        <v>36</v>
      </c>
      <c r="C4032" s="1" t="s">
        <v>5400</v>
      </c>
      <c r="D4032" s="1" t="s">
        <v>420</v>
      </c>
      <c r="E4032" s="1" t="s">
        <v>2630</v>
      </c>
      <c r="F4032" s="1" t="s">
        <v>2631</v>
      </c>
      <c r="G4032" s="6" t="s">
        <v>11227</v>
      </c>
      <c r="H4032" s="2" t="s">
        <v>47</v>
      </c>
      <c r="I4032" s="1" t="s">
        <v>36</v>
      </c>
      <c r="J4032" s="1" t="s">
        <v>2632</v>
      </c>
      <c r="K4032" s="4">
        <v>45822</v>
      </c>
      <c r="L4032" s="16" t="s">
        <v>11229</v>
      </c>
      <c r="M4032" s="26">
        <v>838.8</v>
      </c>
      <c r="N4032" s="2">
        <v>1</v>
      </c>
      <c r="O4032" s="26">
        <v>838.8</v>
      </c>
      <c r="P4032" s="26">
        <v>403</v>
      </c>
      <c r="Q4032" s="26">
        <v>68.95</v>
      </c>
      <c r="R4032" s="26">
        <v>142.6</v>
      </c>
      <c r="S4032" s="26">
        <v>0</v>
      </c>
      <c r="T4032" s="26">
        <v>73.45</v>
      </c>
      <c r="U4032" s="26">
        <v>150.80000000000001</v>
      </c>
      <c r="V4032" s="10">
        <v>0.17979999999999999</v>
      </c>
      <c r="W4032" s="1" t="s">
        <v>89</v>
      </c>
      <c r="X4032" s="3"/>
      <c r="Y4032" s="3"/>
      <c r="Z4032" s="5" t="s">
        <v>7980</v>
      </c>
      <c r="AA4032" s="5" t="str">
        <f>VLOOKUP(J4032, sku!B:C, 2, FALSE)</f>
        <v>Travessa Geral - Tubular - 1 Gradeado Médio 100 X 80 X 12 cm - - - - - Preto</v>
      </c>
      <c r="AB4032" s="3" t="str">
        <f>VLOOKUP(J4032, sku!B:BM, 64, FALSE)</f>
        <v>Fabricação</v>
      </c>
      <c r="AC4032" s="3" t="str">
        <f>LEFT(pedidos[[#This Row],[SKU]],3)</f>
        <v>1XG</v>
      </c>
      <c r="AD4032" s="36" t="str" cm="1">
        <f t="array" aca="1" ref="AD4032" ca="1">IFERROR(
  INDEX(
    montadora[Montadora],
    MATCH(TRUE,LEFT(#REF!,NÚCARACT(montadora[SKU Parcial]))=montadora[SKU Parcial],0)
  ),
  ""
)</f>
        <v/>
      </c>
    </row>
    <row r="4033" spans="1:30" customFormat="1" x14ac:dyDescent="0.25">
      <c r="A4033" s="1" t="s">
        <v>5407</v>
      </c>
      <c r="B4033" s="1" t="s">
        <v>5408</v>
      </c>
      <c r="C4033" s="1" t="s">
        <v>5409</v>
      </c>
      <c r="D4033" s="1" t="s">
        <v>27</v>
      </c>
      <c r="E4033" s="1" t="s">
        <v>2736</v>
      </c>
      <c r="F4033" s="1" t="s">
        <v>2737</v>
      </c>
      <c r="G4033" s="6" t="s">
        <v>11227</v>
      </c>
      <c r="H4033" s="2" t="s">
        <v>47</v>
      </c>
      <c r="I4033" s="1" t="s">
        <v>31</v>
      </c>
      <c r="J4033" s="1" t="s">
        <v>2323</v>
      </c>
      <c r="K4033" s="4">
        <v>45831</v>
      </c>
      <c r="L4033" s="16" t="s">
        <v>11229</v>
      </c>
      <c r="M4033" s="26">
        <v>878.8</v>
      </c>
      <c r="N4033" s="2">
        <v>1</v>
      </c>
      <c r="O4033" s="26">
        <v>878.8</v>
      </c>
      <c r="P4033" s="26">
        <v>403</v>
      </c>
      <c r="Q4033" s="26">
        <v>72.239999999999995</v>
      </c>
      <c r="R4033" s="26">
        <v>149.4</v>
      </c>
      <c r="S4033" s="26">
        <v>0</v>
      </c>
      <c r="T4033" s="26">
        <v>98.95</v>
      </c>
      <c r="U4033" s="26">
        <v>155.21</v>
      </c>
      <c r="V4033" s="10">
        <v>0.17660000000000001</v>
      </c>
      <c r="W4033" s="1" t="s">
        <v>34</v>
      </c>
      <c r="X4033" s="3"/>
      <c r="Y4033" s="3"/>
      <c r="Z4033" s="5" t="s">
        <v>7980</v>
      </c>
      <c r="AA4033" s="5" t="str">
        <f>VLOOKUP(J4033, sku!B:C, 2, FALSE)</f>
        <v>Travessa Geral - Smart - 1 Gradeado Médio 100 X 80 X 12 cm - - - - - Preto</v>
      </c>
      <c r="AB4033" s="3" t="str">
        <f>VLOOKUP(J4033, sku!B:BM, 64, FALSE)</f>
        <v>Fabricação</v>
      </c>
      <c r="AC4033" s="3" t="str">
        <f>LEFT(pedidos[[#This Row],[SKU]],3)</f>
        <v>1XG</v>
      </c>
      <c r="AD4033" s="36" t="str" cm="1">
        <f t="array" aca="1" ref="AD4033" ca="1">IFERROR(
  INDEX(
    montadora[Montadora],
    MATCH(TRUE,LEFT(#REF!,NÚCARACT(montadora[SKU Parcial]))=montadora[SKU Parcial],0)
  ),
  ""
)</f>
        <v/>
      </c>
    </row>
    <row r="4034" spans="1:30" customFormat="1" x14ac:dyDescent="0.25">
      <c r="A4034" s="1" t="s">
        <v>5410</v>
      </c>
      <c r="B4034" s="1" t="s">
        <v>36</v>
      </c>
      <c r="C4034" s="1" t="s">
        <v>5411</v>
      </c>
      <c r="D4034" s="1" t="s">
        <v>27</v>
      </c>
      <c r="E4034" s="1" t="s">
        <v>2736</v>
      </c>
      <c r="F4034" s="1" t="s">
        <v>2737</v>
      </c>
      <c r="G4034" s="6" t="s">
        <v>11227</v>
      </c>
      <c r="H4034" s="2" t="s">
        <v>47</v>
      </c>
      <c r="I4034" s="1" t="s">
        <v>31</v>
      </c>
      <c r="J4034" s="1" t="s">
        <v>2323</v>
      </c>
      <c r="K4034" s="4">
        <v>45832</v>
      </c>
      <c r="L4034" s="16" t="s">
        <v>11229</v>
      </c>
      <c r="M4034" s="26">
        <v>878.8</v>
      </c>
      <c r="N4034" s="2">
        <v>1</v>
      </c>
      <c r="O4034" s="26">
        <v>878.8</v>
      </c>
      <c r="P4034" s="26">
        <v>403</v>
      </c>
      <c r="Q4034" s="26">
        <v>72.239999999999995</v>
      </c>
      <c r="R4034" s="26">
        <v>149.4</v>
      </c>
      <c r="S4034" s="26">
        <v>0</v>
      </c>
      <c r="T4034" s="26">
        <v>98.95</v>
      </c>
      <c r="U4034" s="26">
        <v>155.21</v>
      </c>
      <c r="V4034" s="10">
        <v>0.17660000000000001</v>
      </c>
      <c r="W4034" s="1" t="s">
        <v>89</v>
      </c>
      <c r="X4034" s="3"/>
      <c r="Y4034" s="3"/>
      <c r="Z4034" s="5" t="s">
        <v>7980</v>
      </c>
      <c r="AA4034" s="5" t="str">
        <f>VLOOKUP(J4034, sku!B:C, 2, FALSE)</f>
        <v>Travessa Geral - Smart - 1 Gradeado Médio 100 X 80 X 12 cm - - - - - Preto</v>
      </c>
      <c r="AB4034" s="3" t="str">
        <f>VLOOKUP(J4034, sku!B:BM, 64, FALSE)</f>
        <v>Fabricação</v>
      </c>
      <c r="AC4034" s="3" t="str">
        <f>LEFT(pedidos[[#This Row],[SKU]],3)</f>
        <v>1XG</v>
      </c>
      <c r="AD4034" s="36" t="str" cm="1">
        <f t="array" aca="1" ref="AD4034" ca="1">IFERROR(
  INDEX(
    montadora[Montadora],
    MATCH(TRUE,LEFT(#REF!,NÚCARACT(montadora[SKU Parcial]))=montadora[SKU Parcial],0)
  ),
  ""
)</f>
        <v/>
      </c>
    </row>
    <row r="4035" spans="1:30" customFormat="1" x14ac:dyDescent="0.25">
      <c r="A4035" s="1" t="s">
        <v>5412</v>
      </c>
      <c r="B4035" s="1" t="s">
        <v>5413</v>
      </c>
      <c r="C4035" s="1" t="s">
        <v>1113</v>
      </c>
      <c r="D4035" s="1" t="s">
        <v>420</v>
      </c>
      <c r="E4035" s="1" t="s">
        <v>2736</v>
      </c>
      <c r="F4035" s="1" t="s">
        <v>2737</v>
      </c>
      <c r="G4035" s="6" t="s">
        <v>11227</v>
      </c>
      <c r="H4035" s="2" t="s">
        <v>47</v>
      </c>
      <c r="I4035" s="1" t="s">
        <v>36</v>
      </c>
      <c r="J4035" s="1" t="s">
        <v>2323</v>
      </c>
      <c r="K4035" s="4">
        <v>45835</v>
      </c>
      <c r="L4035" s="16" t="s">
        <v>11229</v>
      </c>
      <c r="M4035" s="26">
        <v>878.8</v>
      </c>
      <c r="N4035" s="2">
        <v>1</v>
      </c>
      <c r="O4035" s="26">
        <v>878.8</v>
      </c>
      <c r="P4035" s="26">
        <v>403</v>
      </c>
      <c r="Q4035" s="26">
        <v>72.239999999999995</v>
      </c>
      <c r="R4035" s="26">
        <v>149.4</v>
      </c>
      <c r="S4035" s="26">
        <v>0</v>
      </c>
      <c r="T4035" s="26">
        <v>98.95</v>
      </c>
      <c r="U4035" s="26">
        <v>155.21</v>
      </c>
      <c r="V4035" s="10">
        <v>0.17660000000000001</v>
      </c>
      <c r="W4035" s="1" t="s">
        <v>34</v>
      </c>
      <c r="X4035" s="3"/>
      <c r="Y4035" s="3"/>
      <c r="Z4035" s="5" t="s">
        <v>7980</v>
      </c>
      <c r="AA4035" s="5" t="str">
        <f>VLOOKUP(J4035, sku!B:C, 2, FALSE)</f>
        <v>Travessa Geral - Smart - 1 Gradeado Médio 100 X 80 X 12 cm - - - - - Preto</v>
      </c>
      <c r="AB4035" s="3" t="str">
        <f>VLOOKUP(J4035, sku!B:BM, 64, FALSE)</f>
        <v>Fabricação</v>
      </c>
      <c r="AC4035" s="3" t="str">
        <f>LEFT(pedidos[[#This Row],[SKU]],3)</f>
        <v>1XG</v>
      </c>
      <c r="AD4035" s="36" t="str" cm="1">
        <f t="array" aca="1" ref="AD4035" ca="1">IFERROR(
  INDEX(
    montadora[Montadora],
    MATCH(TRUE,LEFT(#REF!,NÚCARACT(montadora[SKU Parcial]))=montadora[SKU Parcial],0)
  ),
  ""
)</f>
        <v/>
      </c>
    </row>
    <row r="4036" spans="1:30" customFormat="1" x14ac:dyDescent="0.25">
      <c r="A4036" s="1" t="s">
        <v>5414</v>
      </c>
      <c r="B4036" s="1" t="s">
        <v>5415</v>
      </c>
      <c r="C4036" s="1" t="s">
        <v>741</v>
      </c>
      <c r="D4036" s="1" t="s">
        <v>420</v>
      </c>
      <c r="E4036" s="1" t="s">
        <v>2736</v>
      </c>
      <c r="F4036" s="1" t="s">
        <v>2737</v>
      </c>
      <c r="G4036" s="6" t="s">
        <v>11227</v>
      </c>
      <c r="H4036" s="2" t="s">
        <v>47</v>
      </c>
      <c r="I4036" s="1" t="s">
        <v>36</v>
      </c>
      <c r="J4036" s="1" t="s">
        <v>2323</v>
      </c>
      <c r="K4036" s="4">
        <v>45835</v>
      </c>
      <c r="L4036" s="16" t="s">
        <v>11229</v>
      </c>
      <c r="M4036" s="26">
        <v>878.8</v>
      </c>
      <c r="N4036" s="2">
        <v>1</v>
      </c>
      <c r="O4036" s="26">
        <v>878.8</v>
      </c>
      <c r="P4036" s="26">
        <v>403</v>
      </c>
      <c r="Q4036" s="26">
        <v>72.239999999999995</v>
      </c>
      <c r="R4036" s="26">
        <v>149.4</v>
      </c>
      <c r="S4036" s="26">
        <v>0</v>
      </c>
      <c r="T4036" s="26">
        <v>98.95</v>
      </c>
      <c r="U4036" s="26">
        <v>155.21</v>
      </c>
      <c r="V4036" s="10">
        <v>0.17660000000000001</v>
      </c>
      <c r="W4036" s="1" t="s">
        <v>34</v>
      </c>
      <c r="X4036" s="3"/>
      <c r="Y4036" s="3"/>
      <c r="Z4036" s="5" t="s">
        <v>7980</v>
      </c>
      <c r="AA4036" s="5" t="str">
        <f>VLOOKUP(J4036, sku!B:C, 2, FALSE)</f>
        <v>Travessa Geral - Smart - 1 Gradeado Médio 100 X 80 X 12 cm - - - - - Preto</v>
      </c>
      <c r="AB4036" s="3" t="str">
        <f>VLOOKUP(J4036, sku!B:BM, 64, FALSE)</f>
        <v>Fabricação</v>
      </c>
      <c r="AC4036" s="3" t="str">
        <f>LEFT(pedidos[[#This Row],[SKU]],3)</f>
        <v>1XG</v>
      </c>
      <c r="AD4036" s="36" t="str" cm="1">
        <f t="array" aca="1" ref="AD4036" ca="1">IFERROR(
  INDEX(
    montadora[Montadora],
    MATCH(TRUE,LEFT(#REF!,NÚCARACT(montadora[SKU Parcial]))=montadora[SKU Parcial],0)
  ),
  ""
)</f>
        <v/>
      </c>
    </row>
    <row r="4037" spans="1:30" customFormat="1" x14ac:dyDescent="0.25">
      <c r="A4037" s="1" t="s">
        <v>5416</v>
      </c>
      <c r="B4037" s="1" t="s">
        <v>36</v>
      </c>
      <c r="C4037" s="1" t="s">
        <v>5417</v>
      </c>
      <c r="D4037" s="1" t="s">
        <v>617</v>
      </c>
      <c r="E4037" s="1" t="s">
        <v>2736</v>
      </c>
      <c r="F4037" s="1" t="s">
        <v>2737</v>
      </c>
      <c r="G4037" s="6" t="s">
        <v>11227</v>
      </c>
      <c r="H4037" s="2" t="s">
        <v>47</v>
      </c>
      <c r="I4037" s="1" t="s">
        <v>31</v>
      </c>
      <c r="J4037" s="1" t="s">
        <v>2323</v>
      </c>
      <c r="K4037" s="4">
        <v>45837</v>
      </c>
      <c r="L4037" s="16" t="s">
        <v>11229</v>
      </c>
      <c r="M4037" s="26">
        <v>878.8</v>
      </c>
      <c r="N4037" s="2">
        <v>1</v>
      </c>
      <c r="O4037" s="26">
        <v>925.79</v>
      </c>
      <c r="P4037" s="26">
        <v>403</v>
      </c>
      <c r="Q4037" s="26">
        <v>72.239999999999995</v>
      </c>
      <c r="R4037" s="26">
        <v>149.4</v>
      </c>
      <c r="S4037" s="26">
        <v>46.99</v>
      </c>
      <c r="T4037" s="26">
        <v>98.95</v>
      </c>
      <c r="U4037" s="26">
        <v>155.21</v>
      </c>
      <c r="V4037" s="10">
        <v>0.17660000000000001</v>
      </c>
      <c r="W4037" s="1" t="s">
        <v>34</v>
      </c>
      <c r="X4037" s="3"/>
      <c r="Y4037" s="3"/>
      <c r="Z4037" s="5" t="s">
        <v>7980</v>
      </c>
      <c r="AA4037" s="5" t="str">
        <f>VLOOKUP(J4037, sku!B:C, 2, FALSE)</f>
        <v>Travessa Geral - Smart - 1 Gradeado Médio 100 X 80 X 12 cm - - - - - Preto</v>
      </c>
      <c r="AB4037" s="3" t="str">
        <f>VLOOKUP(J4037, sku!B:BM, 64, FALSE)</f>
        <v>Fabricação</v>
      </c>
      <c r="AC4037" s="3" t="str">
        <f>LEFT(pedidos[[#This Row],[SKU]],3)</f>
        <v>1XG</v>
      </c>
      <c r="AD4037" s="36" t="str" cm="1">
        <f t="array" aca="1" ref="AD4037" ca="1">IFERROR(
  INDEX(
    montadora[Montadora],
    MATCH(TRUE,LEFT(#REF!,NÚCARACT(montadora[SKU Parcial]))=montadora[SKU Parcial],0)
  ),
  ""
)</f>
        <v/>
      </c>
    </row>
    <row r="4038" spans="1:30" customFormat="1" x14ac:dyDescent="0.25">
      <c r="A4038" s="1" t="s">
        <v>7865</v>
      </c>
      <c r="B4038" s="1" t="s">
        <v>36</v>
      </c>
      <c r="C4038" s="1" t="s">
        <v>7866</v>
      </c>
      <c r="D4038" s="1" t="s">
        <v>27</v>
      </c>
      <c r="E4038" s="1" t="s">
        <v>2736</v>
      </c>
      <c r="F4038" s="1" t="s">
        <v>2737</v>
      </c>
      <c r="G4038" s="6" t="s">
        <v>11227</v>
      </c>
      <c r="H4038" s="2" t="s">
        <v>47</v>
      </c>
      <c r="I4038" s="1" t="s">
        <v>36</v>
      </c>
      <c r="J4038" s="1" t="s">
        <v>7867</v>
      </c>
      <c r="K4038" s="4">
        <v>45782</v>
      </c>
      <c r="L4038" s="16" t="s">
        <v>11229</v>
      </c>
      <c r="M4038" s="26">
        <v>838.8</v>
      </c>
      <c r="N4038" s="2">
        <v>1</v>
      </c>
      <c r="O4038" s="26">
        <v>838.8</v>
      </c>
      <c r="P4038" s="26">
        <v>403</v>
      </c>
      <c r="Q4038" s="26">
        <v>63.83</v>
      </c>
      <c r="R4038" s="26">
        <v>142.6</v>
      </c>
      <c r="S4038" s="26">
        <v>0</v>
      </c>
      <c r="T4038" s="26">
        <v>98.95</v>
      </c>
      <c r="U4038" s="26">
        <v>130.41999999999999</v>
      </c>
      <c r="V4038" s="10">
        <v>0.1555</v>
      </c>
      <c r="W4038" s="1" t="s">
        <v>34</v>
      </c>
      <c r="X4038" s="3"/>
      <c r="Y4038" s="3"/>
      <c r="Z4038" s="5" t="s">
        <v>7980</v>
      </c>
      <c r="AA4038" s="5" t="str">
        <f>VLOOKUP(J4038, sku!B:C, 2, FALSE)</f>
        <v>Travessa Jeep - Smart - 1 Gradeado Médio 100 X 80 X 12 cm - Renegade - 2016 A 2025 - Preto</v>
      </c>
      <c r="AB4038" s="3" t="str">
        <f>VLOOKUP(J4038, sku!B:BM, 64, FALSE)</f>
        <v>Fabricação</v>
      </c>
      <c r="AC4038" s="3" t="str">
        <f>LEFT(pedidos[[#This Row],[SKU]],3)</f>
        <v>1XG</v>
      </c>
      <c r="AD4038" s="36" t="str" cm="1">
        <f t="array" aca="1" ref="AD4038" ca="1">IFERROR(
  INDEX(
    montadora[Montadora],
    MATCH(TRUE,LEFT(#REF!,NÚCARACT(montadora[SKU Parcial]))=montadora[SKU Parcial],0)
  ),
  ""
)</f>
        <v/>
      </c>
    </row>
    <row r="4039" spans="1:30" customFormat="1" x14ac:dyDescent="0.25">
      <c r="A4039" s="1" t="s">
        <v>7868</v>
      </c>
      <c r="B4039" s="1" t="s">
        <v>7869</v>
      </c>
      <c r="C4039" s="1" t="s">
        <v>7870</v>
      </c>
      <c r="D4039" s="1" t="s">
        <v>319</v>
      </c>
      <c r="E4039" s="1" t="s">
        <v>7871</v>
      </c>
      <c r="F4039" s="1" t="s">
        <v>7872</v>
      </c>
      <c r="G4039" s="6" t="s">
        <v>11227</v>
      </c>
      <c r="H4039" s="2" t="s">
        <v>47</v>
      </c>
      <c r="I4039" s="1" t="s">
        <v>36</v>
      </c>
      <c r="J4039" s="1" t="s">
        <v>2323</v>
      </c>
      <c r="K4039" s="4">
        <v>45782</v>
      </c>
      <c r="L4039" s="16" t="s">
        <v>11229</v>
      </c>
      <c r="M4039" s="26">
        <v>838.8</v>
      </c>
      <c r="N4039" s="2">
        <v>1</v>
      </c>
      <c r="O4039" s="26">
        <v>838.8</v>
      </c>
      <c r="P4039" s="26">
        <v>403</v>
      </c>
      <c r="Q4039" s="26">
        <v>63.83</v>
      </c>
      <c r="R4039" s="26">
        <v>142.6</v>
      </c>
      <c r="S4039" s="26">
        <v>0</v>
      </c>
      <c r="T4039" s="26">
        <v>98.95</v>
      </c>
      <c r="U4039" s="26">
        <v>130.41999999999999</v>
      </c>
      <c r="V4039" s="10">
        <v>0.1555</v>
      </c>
      <c r="W4039" s="1" t="s">
        <v>34</v>
      </c>
      <c r="X4039" s="3"/>
      <c r="Y4039" s="3"/>
      <c r="Z4039" s="5" t="s">
        <v>7980</v>
      </c>
      <c r="AA4039" s="5" t="str">
        <f>VLOOKUP(J4039, sku!B:C, 2, FALSE)</f>
        <v>Travessa Geral - Smart - 1 Gradeado Médio 100 X 80 X 12 cm - - - - - Preto</v>
      </c>
      <c r="AB4039" s="3" t="str">
        <f>VLOOKUP(J4039, sku!B:BM, 64, FALSE)</f>
        <v>Fabricação</v>
      </c>
      <c r="AC4039" s="3" t="str">
        <f>LEFT(pedidos[[#This Row],[SKU]],3)</f>
        <v>1XG</v>
      </c>
      <c r="AD4039" s="36" t="str" cm="1">
        <f t="array" aca="1" ref="AD4039" ca="1">IFERROR(
  INDEX(
    montadora[Montadora],
    MATCH(TRUE,LEFT(#REF!,NÚCARACT(montadora[SKU Parcial]))=montadora[SKU Parcial],0)
  ),
  ""
)</f>
        <v/>
      </c>
    </row>
    <row r="4040" spans="1:30" customFormat="1" x14ac:dyDescent="0.25">
      <c r="A4040" s="1" t="s">
        <v>7873</v>
      </c>
      <c r="B4040" s="1" t="s">
        <v>7874</v>
      </c>
      <c r="C4040" s="1" t="s">
        <v>1072</v>
      </c>
      <c r="D4040" s="1" t="s">
        <v>27</v>
      </c>
      <c r="E4040" s="1" t="s">
        <v>2736</v>
      </c>
      <c r="F4040" s="1" t="s">
        <v>2737</v>
      </c>
      <c r="G4040" s="6" t="s">
        <v>11227</v>
      </c>
      <c r="H4040" s="2" t="s">
        <v>47</v>
      </c>
      <c r="I4040" s="1" t="s">
        <v>31</v>
      </c>
      <c r="J4040" s="1" t="s">
        <v>2323</v>
      </c>
      <c r="K4040" s="4">
        <v>45786</v>
      </c>
      <c r="L4040" s="16" t="s">
        <v>11229</v>
      </c>
      <c r="M4040" s="26">
        <v>838.8</v>
      </c>
      <c r="N4040" s="2">
        <v>1</v>
      </c>
      <c r="O4040" s="26">
        <v>838.8</v>
      </c>
      <c r="P4040" s="26">
        <v>403</v>
      </c>
      <c r="Q4040" s="26">
        <v>63.83</v>
      </c>
      <c r="R4040" s="26">
        <v>142.6</v>
      </c>
      <c r="S4040" s="26">
        <v>0</v>
      </c>
      <c r="T4040" s="26">
        <v>98.95</v>
      </c>
      <c r="U4040" s="26">
        <v>130.41999999999999</v>
      </c>
      <c r="V4040" s="10">
        <v>0.1555</v>
      </c>
      <c r="W4040" s="1" t="s">
        <v>34</v>
      </c>
      <c r="X4040" s="3"/>
      <c r="Y4040" s="3"/>
      <c r="Z4040" s="5" t="s">
        <v>7980</v>
      </c>
      <c r="AA4040" s="5" t="str">
        <f>VLOOKUP(J4040, sku!B:C, 2, FALSE)</f>
        <v>Travessa Geral - Smart - 1 Gradeado Médio 100 X 80 X 12 cm - - - - - Preto</v>
      </c>
      <c r="AB4040" s="3" t="str">
        <f>VLOOKUP(J4040, sku!B:BM, 64, FALSE)</f>
        <v>Fabricação</v>
      </c>
      <c r="AC4040" s="3" t="str">
        <f>LEFT(pedidos[[#This Row],[SKU]],3)</f>
        <v>1XG</v>
      </c>
      <c r="AD4040" s="36" t="str" cm="1">
        <f t="array" aca="1" ref="AD4040" ca="1">IFERROR(
  INDEX(
    montadora[Montadora],
    MATCH(TRUE,LEFT(#REF!,NÚCARACT(montadora[SKU Parcial]))=montadora[SKU Parcial],0)
  ),
  ""
)</f>
        <v/>
      </c>
    </row>
    <row r="4041" spans="1:30" customFormat="1" x14ac:dyDescent="0.25">
      <c r="A4041" s="1" t="s">
        <v>7875</v>
      </c>
      <c r="B4041" s="1" t="s">
        <v>7876</v>
      </c>
      <c r="C4041" s="1" t="s">
        <v>7877</v>
      </c>
      <c r="D4041" s="1" t="s">
        <v>27</v>
      </c>
      <c r="E4041" s="1" t="s">
        <v>2869</v>
      </c>
      <c r="F4041" s="1" t="s">
        <v>2870</v>
      </c>
      <c r="G4041" s="6" t="s">
        <v>11227</v>
      </c>
      <c r="H4041" s="2" t="s">
        <v>47</v>
      </c>
      <c r="I4041" s="1" t="s">
        <v>36</v>
      </c>
      <c r="J4041" s="1" t="s">
        <v>7878</v>
      </c>
      <c r="K4041" s="4">
        <v>45802</v>
      </c>
      <c r="L4041" s="16" t="s">
        <v>11229</v>
      </c>
      <c r="M4041" s="26">
        <v>838.8</v>
      </c>
      <c r="N4041" s="2">
        <v>1</v>
      </c>
      <c r="O4041" s="26">
        <v>838.8</v>
      </c>
      <c r="P4041" s="26">
        <v>403</v>
      </c>
      <c r="Q4041" s="26">
        <v>63.83</v>
      </c>
      <c r="R4041" s="26">
        <v>142.6</v>
      </c>
      <c r="S4041" s="26">
        <v>0</v>
      </c>
      <c r="T4041" s="26">
        <v>98.95</v>
      </c>
      <c r="U4041" s="26">
        <v>130.41999999999999</v>
      </c>
      <c r="V4041" s="10">
        <v>0.1555</v>
      </c>
      <c r="W4041" s="1" t="s">
        <v>34</v>
      </c>
      <c r="X4041" s="3"/>
      <c r="Y4041" s="3"/>
      <c r="Z4041" s="5" t="s">
        <v>7980</v>
      </c>
      <c r="AA4041" s="5" t="str">
        <f>VLOOKUP(J4041, sku!B:C, 2, FALSE)</f>
        <v>Travessa Jeep - Smart - 1 Gradeado Médio 100 X 80 X 12 cm - Renegade - 2016 A 2025 - Prata</v>
      </c>
      <c r="AB4041" s="3" t="str">
        <f>VLOOKUP(J4041, sku!B:BM, 64, FALSE)</f>
        <v>Fabricação</v>
      </c>
      <c r="AC4041" s="3" t="str">
        <f>LEFT(pedidos[[#This Row],[SKU]],3)</f>
        <v>1XG</v>
      </c>
      <c r="AD4041" s="36" t="str" cm="1">
        <f t="array" aca="1" ref="AD4041" ca="1">IFERROR(
  INDEX(
    montadora[Montadora],
    MATCH(TRUE,LEFT(#REF!,NÚCARACT(montadora[SKU Parcial]))=montadora[SKU Parcial],0)
  ),
  ""
)</f>
        <v/>
      </c>
    </row>
    <row r="4042" spans="1:30" customFormat="1" x14ac:dyDescent="0.25">
      <c r="A4042" s="1" t="s">
        <v>7879</v>
      </c>
      <c r="B4042" s="1" t="s">
        <v>36</v>
      </c>
      <c r="C4042" s="1" t="s">
        <v>7880</v>
      </c>
      <c r="D4042" s="1" t="s">
        <v>27</v>
      </c>
      <c r="E4042" s="1" t="s">
        <v>2736</v>
      </c>
      <c r="F4042" s="1" t="s">
        <v>2737</v>
      </c>
      <c r="G4042" s="6" t="s">
        <v>11227</v>
      </c>
      <c r="H4042" s="2" t="s">
        <v>47</v>
      </c>
      <c r="I4042" s="1" t="s">
        <v>36</v>
      </c>
      <c r="J4042" s="1" t="s">
        <v>2323</v>
      </c>
      <c r="K4042" s="4">
        <v>45807</v>
      </c>
      <c r="L4042" s="16" t="s">
        <v>11229</v>
      </c>
      <c r="M4042" s="26">
        <v>838.8</v>
      </c>
      <c r="N4042" s="2">
        <v>1</v>
      </c>
      <c r="O4042" s="26">
        <v>838.8</v>
      </c>
      <c r="P4042" s="26">
        <v>403</v>
      </c>
      <c r="Q4042" s="26">
        <v>63.83</v>
      </c>
      <c r="R4042" s="26">
        <v>142.6</v>
      </c>
      <c r="S4042" s="26">
        <v>0</v>
      </c>
      <c r="T4042" s="26">
        <v>98.95</v>
      </c>
      <c r="U4042" s="26">
        <v>130.41999999999999</v>
      </c>
      <c r="V4042" s="10">
        <v>0.1555</v>
      </c>
      <c r="W4042" s="1" t="s">
        <v>34</v>
      </c>
      <c r="X4042" s="3"/>
      <c r="Y4042" s="3"/>
      <c r="Z4042" s="5" t="s">
        <v>7980</v>
      </c>
      <c r="AA4042" s="5" t="str">
        <f>VLOOKUP(J4042, sku!B:C, 2, FALSE)</f>
        <v>Travessa Geral - Smart - 1 Gradeado Médio 100 X 80 X 12 cm - - - - - Preto</v>
      </c>
      <c r="AB4042" s="3" t="str">
        <f>VLOOKUP(J4042, sku!B:BM, 64, FALSE)</f>
        <v>Fabricação</v>
      </c>
      <c r="AC4042" s="3" t="str">
        <f>LEFT(pedidos[[#This Row],[SKU]],3)</f>
        <v>1XG</v>
      </c>
      <c r="AD4042" s="36" t="str" cm="1">
        <f t="array" aca="1" ref="AD4042" ca="1">IFERROR(
  INDEX(
    montadora[Montadora],
    MATCH(TRUE,LEFT(#REF!,NÚCARACT(montadora[SKU Parcial]))=montadora[SKU Parcial],0)
  ),
  ""
)</f>
        <v/>
      </c>
    </row>
    <row r="4043" spans="1:30" customFormat="1" x14ac:dyDescent="0.25">
      <c r="A4043" s="1" t="s">
        <v>7961</v>
      </c>
      <c r="B4043" s="1" t="s">
        <v>7962</v>
      </c>
      <c r="C4043" s="1" t="s">
        <v>2909</v>
      </c>
      <c r="D4043" s="1" t="s">
        <v>27</v>
      </c>
      <c r="E4043" s="1" t="s">
        <v>3167</v>
      </c>
      <c r="F4043" s="1" t="s">
        <v>3168</v>
      </c>
      <c r="G4043" s="6" t="s">
        <v>11227</v>
      </c>
      <c r="H4043" s="20" t="s">
        <v>30</v>
      </c>
      <c r="I4043" s="1" t="s">
        <v>36</v>
      </c>
      <c r="J4043" s="1" t="s">
        <v>3169</v>
      </c>
      <c r="K4043" s="22">
        <v>45796</v>
      </c>
      <c r="L4043" s="20" t="s">
        <v>804</v>
      </c>
      <c r="M4043" s="26">
        <v>43.44</v>
      </c>
      <c r="N4043" s="20">
        <v>1</v>
      </c>
      <c r="O4043" s="26">
        <v>43.44</v>
      </c>
      <c r="P4043" s="26">
        <v>25.86</v>
      </c>
      <c r="Q4043" s="26">
        <v>3.31</v>
      </c>
      <c r="R4043" s="26">
        <v>11.71</v>
      </c>
      <c r="S4043" s="26">
        <v>0</v>
      </c>
      <c r="T4043" s="26">
        <v>0</v>
      </c>
      <c r="U4043" s="26">
        <v>2.56</v>
      </c>
      <c r="V4043" s="24">
        <v>5.8900000000000001E-2</v>
      </c>
      <c r="W4043" s="1" t="s">
        <v>34</v>
      </c>
      <c r="X4043" s="3"/>
      <c r="Y4043" s="3"/>
      <c r="Z4043" s="5" t="s">
        <v>7980</v>
      </c>
      <c r="AA4043" s="5" t="str">
        <f>VLOOKUP(J4043, sku!B:C, 2, FALSE)</f>
        <v>Corrente Antifurto 100 Cm Preta - Preto</v>
      </c>
      <c r="AB4043" s="3" t="str">
        <f>VLOOKUP(J4043, sku!B:BM, 64, FALSE)</f>
        <v>Importação</v>
      </c>
      <c r="AC4043" s="3" t="str">
        <f>LEFT(pedidos[[#This Row],[SKU]],3)</f>
        <v>XR0</v>
      </c>
      <c r="AD4043" s="36" t="str" cm="1">
        <f t="array" aca="1" ref="AD4043" ca="1">IFERROR(
  INDEX(
    montadora[Montadora],
    MATCH(TRUE,LEFT(#REF!,NÚCARACT(montadora[SKU Parcial]))=montadora[SKU Parcial],0)
  ),
  ""
)</f>
        <v/>
      </c>
    </row>
    <row r="4044" spans="1:30" customFormat="1" x14ac:dyDescent="0.25">
      <c r="A4044" s="1" t="s">
        <v>6942</v>
      </c>
      <c r="B4044" s="1" t="s">
        <v>6943</v>
      </c>
      <c r="C4044" s="1" t="s">
        <v>2155</v>
      </c>
      <c r="D4044" s="1" t="s">
        <v>27</v>
      </c>
      <c r="E4044" s="1" t="s">
        <v>4516</v>
      </c>
      <c r="F4044" s="1" t="s">
        <v>793</v>
      </c>
      <c r="G4044" s="6" t="s">
        <v>11227</v>
      </c>
      <c r="H4044" s="2" t="s">
        <v>47</v>
      </c>
      <c r="I4044" s="1" t="s">
        <v>36</v>
      </c>
      <c r="J4044" s="1" t="s">
        <v>794</v>
      </c>
      <c r="K4044" s="4">
        <v>45798</v>
      </c>
      <c r="L4044" s="16" t="s">
        <v>11229</v>
      </c>
      <c r="M4044" s="26">
        <v>1058.8</v>
      </c>
      <c r="N4044" s="2">
        <v>1</v>
      </c>
      <c r="O4044" s="26">
        <v>1058.8</v>
      </c>
      <c r="P4044" s="26">
        <v>407</v>
      </c>
      <c r="Q4044" s="26">
        <v>80.569999999999993</v>
      </c>
      <c r="R4044" s="26">
        <v>180</v>
      </c>
      <c r="S4044" s="26">
        <v>0</v>
      </c>
      <c r="T4044" s="26">
        <v>85.95</v>
      </c>
      <c r="U4044" s="26">
        <v>305.27999999999997</v>
      </c>
      <c r="V4044" s="10">
        <v>0.2883</v>
      </c>
      <c r="W4044" s="1" t="s">
        <v>34</v>
      </c>
      <c r="X4044" s="3"/>
      <c r="Y4044" s="3"/>
      <c r="Z4044" s="5" t="s">
        <v>7980</v>
      </c>
      <c r="AA4044" s="5" t="str">
        <f>VLOOKUP(J4044, sku!B:C, 2, FALSE)</f>
        <v>Gradeado Gigante 150 cm X 100 cm X 12 cm - Preto</v>
      </c>
      <c r="AB4044" s="3" t="str">
        <f>VLOOKUP(J4044, sku!B:BM, 64, FALSE)</f>
        <v>Revenda</v>
      </c>
      <c r="AC4044" s="3" t="str">
        <f>LEFT(pedidos[[#This Row],[SKU]],3)</f>
        <v>XGR</v>
      </c>
      <c r="AD4044" s="36" t="str" cm="1">
        <f t="array" aca="1" ref="AD4044" ca="1">IFERROR(
  INDEX(
    montadora[Montadora],
    MATCH(TRUE,LEFT(#REF!,NÚCARACT(montadora[SKU Parcial]))=montadora[SKU Parcial],0)
  ),
  ""
)</f>
        <v/>
      </c>
    </row>
    <row r="4045" spans="1:30" customFormat="1" x14ac:dyDescent="0.25">
      <c r="A4045" s="1" t="s">
        <v>4514</v>
      </c>
      <c r="B4045" s="1" t="s">
        <v>36</v>
      </c>
      <c r="C4045" s="1" t="s">
        <v>4515</v>
      </c>
      <c r="D4045" s="1" t="s">
        <v>420</v>
      </c>
      <c r="E4045" s="1" t="s">
        <v>4516</v>
      </c>
      <c r="F4045" s="1" t="s">
        <v>793</v>
      </c>
      <c r="G4045" s="6" t="s">
        <v>11227</v>
      </c>
      <c r="H4045" s="2" t="s">
        <v>47</v>
      </c>
      <c r="I4045" s="1" t="s">
        <v>31</v>
      </c>
      <c r="J4045" s="1" t="s">
        <v>794</v>
      </c>
      <c r="K4045" s="4">
        <v>45819</v>
      </c>
      <c r="L4045" s="16" t="s">
        <v>11229</v>
      </c>
      <c r="M4045" s="26">
        <v>1058.8</v>
      </c>
      <c r="N4045" s="2">
        <v>1</v>
      </c>
      <c r="O4045" s="26">
        <v>1058.8</v>
      </c>
      <c r="P4045" s="26">
        <v>407</v>
      </c>
      <c r="Q4045" s="26">
        <v>87.03</v>
      </c>
      <c r="R4045" s="26">
        <v>180</v>
      </c>
      <c r="S4045" s="26">
        <v>0</v>
      </c>
      <c r="T4045" s="26">
        <v>85.95</v>
      </c>
      <c r="U4045" s="26">
        <v>298.82</v>
      </c>
      <c r="V4045" s="10">
        <v>0.28220000000000001</v>
      </c>
      <c r="W4045" s="1" t="s">
        <v>34</v>
      </c>
      <c r="X4045" s="3"/>
      <c r="Y4045" s="3"/>
      <c r="Z4045" s="5" t="s">
        <v>7980</v>
      </c>
      <c r="AA4045" s="5" t="str">
        <f>VLOOKUP(J4045, sku!B:C, 2, FALSE)</f>
        <v>Gradeado Gigante 150 cm X 100 cm X 12 cm - Preto</v>
      </c>
      <c r="AB4045" s="3" t="str">
        <f>VLOOKUP(J4045, sku!B:BM, 64, FALSE)</f>
        <v>Revenda</v>
      </c>
      <c r="AC4045" s="3" t="str">
        <f>LEFT(pedidos[[#This Row],[SKU]],3)</f>
        <v>XGR</v>
      </c>
      <c r="AD4045" s="36" t="str" cm="1">
        <f t="array" aca="1" ref="AD4045" ca="1">IFERROR(
  INDEX(
    montadora[Montadora],
    MATCH(TRUE,LEFT(#REF!,NÚCARACT(montadora[SKU Parcial]))=montadora[SKU Parcial],0)
  ),
  ""
)</f>
        <v/>
      </c>
    </row>
    <row r="4046" spans="1:30" customFormat="1" x14ac:dyDescent="0.25">
      <c r="A4046" s="1" t="s">
        <v>7137</v>
      </c>
      <c r="B4046" s="1" t="s">
        <v>36</v>
      </c>
      <c r="C4046" s="1" t="s">
        <v>2230</v>
      </c>
      <c r="D4046" s="1" t="s">
        <v>617</v>
      </c>
      <c r="E4046" s="1" t="s">
        <v>1424</v>
      </c>
      <c r="F4046" s="1" t="s">
        <v>793</v>
      </c>
      <c r="G4046" s="6" t="s">
        <v>11227</v>
      </c>
      <c r="H4046" s="2" t="s">
        <v>47</v>
      </c>
      <c r="I4046" s="1" t="s">
        <v>31</v>
      </c>
      <c r="J4046" s="1" t="s">
        <v>794</v>
      </c>
      <c r="K4046" s="4">
        <v>45783</v>
      </c>
      <c r="L4046" s="16" t="s">
        <v>11229</v>
      </c>
      <c r="M4046" s="26">
        <v>1048.8</v>
      </c>
      <c r="N4046" s="2">
        <v>1</v>
      </c>
      <c r="O4046" s="26">
        <v>1048.8</v>
      </c>
      <c r="P4046" s="26">
        <v>407</v>
      </c>
      <c r="Q4046" s="26">
        <v>79.81</v>
      </c>
      <c r="R4046" s="26">
        <v>178.3</v>
      </c>
      <c r="S4046" s="26">
        <v>0</v>
      </c>
      <c r="T4046" s="26">
        <v>98.95</v>
      </c>
      <c r="U4046" s="26">
        <v>284.74</v>
      </c>
      <c r="V4046" s="10">
        <v>0.27150000000000002</v>
      </c>
      <c r="W4046" s="1" t="s">
        <v>34</v>
      </c>
      <c r="X4046" s="3"/>
      <c r="Y4046" s="3"/>
      <c r="Z4046" s="5" t="s">
        <v>7980</v>
      </c>
      <c r="AA4046" s="5" t="str">
        <f>VLOOKUP(J4046, sku!B:C, 2, FALSE)</f>
        <v>Gradeado Gigante 150 cm X 100 cm X 12 cm - Preto</v>
      </c>
      <c r="AB4046" s="3" t="str">
        <f>VLOOKUP(J4046, sku!B:BM, 64, FALSE)</f>
        <v>Revenda</v>
      </c>
      <c r="AC4046" s="3" t="str">
        <f>LEFT(pedidos[[#This Row],[SKU]],3)</f>
        <v>XGR</v>
      </c>
      <c r="AD4046" s="36" t="str" cm="1">
        <f t="array" aca="1" ref="AD4046" ca="1">IFERROR(
  INDEX(
    montadora[Montadora],
    MATCH(TRUE,LEFT(#REF!,NÚCARACT(montadora[SKU Parcial]))=montadora[SKU Parcial],0)
  ),
  ""
)</f>
        <v/>
      </c>
    </row>
    <row r="4047" spans="1:30" customFormat="1" x14ac:dyDescent="0.25">
      <c r="A4047" s="1" t="s">
        <v>7138</v>
      </c>
      <c r="B4047" s="1" t="s">
        <v>7139</v>
      </c>
      <c r="C4047" s="1" t="s">
        <v>7140</v>
      </c>
      <c r="D4047" s="1" t="s">
        <v>27</v>
      </c>
      <c r="E4047" s="1" t="s">
        <v>1424</v>
      </c>
      <c r="F4047" s="1" t="s">
        <v>793</v>
      </c>
      <c r="G4047" s="6" t="s">
        <v>11227</v>
      </c>
      <c r="H4047" s="2" t="s">
        <v>47</v>
      </c>
      <c r="I4047" s="1" t="s">
        <v>36</v>
      </c>
      <c r="J4047" s="1" t="s">
        <v>794</v>
      </c>
      <c r="K4047" s="4">
        <v>45789</v>
      </c>
      <c r="L4047" s="16" t="s">
        <v>11229</v>
      </c>
      <c r="M4047" s="26">
        <v>1048.8</v>
      </c>
      <c r="N4047" s="2">
        <v>1</v>
      </c>
      <c r="O4047" s="26">
        <v>1048.8</v>
      </c>
      <c r="P4047" s="26">
        <v>407</v>
      </c>
      <c r="Q4047" s="26">
        <v>79.81</v>
      </c>
      <c r="R4047" s="26">
        <v>178.3</v>
      </c>
      <c r="S4047" s="26">
        <v>0</v>
      </c>
      <c r="T4047" s="26">
        <v>98.95</v>
      </c>
      <c r="U4047" s="26">
        <v>284.74</v>
      </c>
      <c r="V4047" s="10">
        <v>0.27150000000000002</v>
      </c>
      <c r="W4047" s="1" t="s">
        <v>34</v>
      </c>
      <c r="X4047" s="3"/>
      <c r="Y4047" s="3"/>
      <c r="Z4047" s="5" t="s">
        <v>7980</v>
      </c>
      <c r="AA4047" s="5" t="str">
        <f>VLOOKUP(J4047, sku!B:C, 2, FALSE)</f>
        <v>Gradeado Gigante 150 cm X 100 cm X 12 cm - Preto</v>
      </c>
      <c r="AB4047" s="3" t="str">
        <f>VLOOKUP(J4047, sku!B:BM, 64, FALSE)</f>
        <v>Revenda</v>
      </c>
      <c r="AC4047" s="3" t="str">
        <f>LEFT(pedidos[[#This Row],[SKU]],3)</f>
        <v>XGR</v>
      </c>
      <c r="AD4047" s="36" t="str" cm="1">
        <f t="array" aca="1" ref="AD4047" ca="1">IFERROR(
  INDEX(
    montadora[Montadora],
    MATCH(TRUE,LEFT(#REF!,NÚCARACT(montadora[SKU Parcial]))=montadora[SKU Parcial],0)
  ),
  ""
)</f>
        <v/>
      </c>
    </row>
    <row r="4048" spans="1:30" customFormat="1" x14ac:dyDescent="0.25">
      <c r="A4048" s="1" t="s">
        <v>7141</v>
      </c>
      <c r="B4048" s="1" t="s">
        <v>7142</v>
      </c>
      <c r="C4048" s="1" t="s">
        <v>7143</v>
      </c>
      <c r="D4048" s="1" t="s">
        <v>319</v>
      </c>
      <c r="E4048" s="1" t="s">
        <v>1424</v>
      </c>
      <c r="F4048" s="1" t="s">
        <v>793</v>
      </c>
      <c r="G4048" s="6" t="s">
        <v>11227</v>
      </c>
      <c r="H4048" s="2" t="s">
        <v>47</v>
      </c>
      <c r="I4048" s="1" t="s">
        <v>31</v>
      </c>
      <c r="J4048" s="1" t="s">
        <v>794</v>
      </c>
      <c r="K4048" s="4">
        <v>45793</v>
      </c>
      <c r="L4048" s="16" t="s">
        <v>11229</v>
      </c>
      <c r="M4048" s="26">
        <v>1048.8</v>
      </c>
      <c r="N4048" s="2">
        <v>1</v>
      </c>
      <c r="O4048" s="26">
        <v>1048.8</v>
      </c>
      <c r="P4048" s="26">
        <v>407</v>
      </c>
      <c r="Q4048" s="26">
        <v>79.81</v>
      </c>
      <c r="R4048" s="26">
        <v>178.3</v>
      </c>
      <c r="S4048" s="26">
        <v>0</v>
      </c>
      <c r="T4048" s="26">
        <v>98.95</v>
      </c>
      <c r="U4048" s="26">
        <v>284.74</v>
      </c>
      <c r="V4048" s="10">
        <v>0.27150000000000002</v>
      </c>
      <c r="W4048" s="1" t="s">
        <v>34</v>
      </c>
      <c r="X4048" s="3"/>
      <c r="Y4048" s="3"/>
      <c r="Z4048" s="5" t="s">
        <v>7980</v>
      </c>
      <c r="AA4048" s="5" t="str">
        <f>VLOOKUP(J4048, sku!B:C, 2, FALSE)</f>
        <v>Gradeado Gigante 150 cm X 100 cm X 12 cm - Preto</v>
      </c>
      <c r="AB4048" s="3" t="str">
        <f>VLOOKUP(J4048, sku!B:BM, 64, FALSE)</f>
        <v>Revenda</v>
      </c>
      <c r="AC4048" s="3" t="str">
        <f>LEFT(pedidos[[#This Row],[SKU]],3)</f>
        <v>XGR</v>
      </c>
      <c r="AD4048" s="36" t="str" cm="1">
        <f t="array" aca="1" ref="AD4048" ca="1">IFERROR(
  INDEX(
    montadora[Montadora],
    MATCH(TRUE,LEFT(#REF!,NÚCARACT(montadora[SKU Parcial]))=montadora[SKU Parcial],0)
  ),
  ""
)</f>
        <v/>
      </c>
    </row>
    <row r="4049" spans="1:30" customFormat="1" x14ac:dyDescent="0.25">
      <c r="A4049" s="1" t="s">
        <v>7144</v>
      </c>
      <c r="B4049" s="1" t="s">
        <v>7145</v>
      </c>
      <c r="C4049" s="1" t="s">
        <v>7146</v>
      </c>
      <c r="D4049" s="1" t="s">
        <v>191</v>
      </c>
      <c r="E4049" s="1" t="s">
        <v>1424</v>
      </c>
      <c r="F4049" s="1" t="s">
        <v>793</v>
      </c>
      <c r="G4049" s="6" t="s">
        <v>11227</v>
      </c>
      <c r="H4049" s="2" t="s">
        <v>47</v>
      </c>
      <c r="I4049" s="1" t="s">
        <v>31</v>
      </c>
      <c r="J4049" s="1" t="s">
        <v>794</v>
      </c>
      <c r="K4049" s="4">
        <v>45797</v>
      </c>
      <c r="L4049" s="16" t="s">
        <v>11229</v>
      </c>
      <c r="M4049" s="26">
        <v>1048.8</v>
      </c>
      <c r="N4049" s="2">
        <v>1</v>
      </c>
      <c r="O4049" s="26">
        <v>1048.8</v>
      </c>
      <c r="P4049" s="26">
        <v>407</v>
      </c>
      <c r="Q4049" s="26">
        <v>79.81</v>
      </c>
      <c r="R4049" s="26">
        <v>178.3</v>
      </c>
      <c r="S4049" s="26">
        <v>0</v>
      </c>
      <c r="T4049" s="26">
        <v>98.95</v>
      </c>
      <c r="U4049" s="26">
        <v>284.74</v>
      </c>
      <c r="V4049" s="10">
        <v>0.27150000000000002</v>
      </c>
      <c r="W4049" s="1" t="s">
        <v>89</v>
      </c>
      <c r="X4049" s="3"/>
      <c r="Y4049" s="3"/>
      <c r="Z4049" s="5" t="s">
        <v>7980</v>
      </c>
      <c r="AA4049" s="5" t="str">
        <f>VLOOKUP(J4049, sku!B:C, 2, FALSE)</f>
        <v>Gradeado Gigante 150 cm X 100 cm X 12 cm - Preto</v>
      </c>
      <c r="AB4049" s="3" t="str">
        <f>VLOOKUP(J4049, sku!B:BM, 64, FALSE)</f>
        <v>Revenda</v>
      </c>
      <c r="AC4049" s="3" t="str">
        <f>LEFT(pedidos[[#This Row],[SKU]],3)</f>
        <v>XGR</v>
      </c>
      <c r="AD4049" s="36" t="str" cm="1">
        <f t="array" aca="1" ref="AD4049" ca="1">IFERROR(
  INDEX(
    montadora[Montadora],
    MATCH(TRUE,LEFT(#REF!,NÚCARACT(montadora[SKU Parcial]))=montadora[SKU Parcial],0)
  ),
  ""
)</f>
        <v/>
      </c>
    </row>
    <row r="4050" spans="1:30" customFormat="1" x14ac:dyDescent="0.25">
      <c r="A4050" s="1" t="s">
        <v>4616</v>
      </c>
      <c r="B4050" s="1" t="s">
        <v>4617</v>
      </c>
      <c r="C4050" s="1" t="s">
        <v>159</v>
      </c>
      <c r="D4050" s="1" t="s">
        <v>27</v>
      </c>
      <c r="E4050" s="1" t="s">
        <v>1424</v>
      </c>
      <c r="F4050" s="1" t="s">
        <v>793</v>
      </c>
      <c r="G4050" s="6" t="s">
        <v>11227</v>
      </c>
      <c r="H4050" s="2" t="s">
        <v>47</v>
      </c>
      <c r="I4050" s="1" t="s">
        <v>31</v>
      </c>
      <c r="J4050" s="1" t="s">
        <v>794</v>
      </c>
      <c r="K4050" s="4">
        <v>45809</v>
      </c>
      <c r="L4050" s="16" t="s">
        <v>11229</v>
      </c>
      <c r="M4050" s="26">
        <v>1048.8</v>
      </c>
      <c r="N4050" s="2">
        <v>1</v>
      </c>
      <c r="O4050" s="26">
        <v>1048.8</v>
      </c>
      <c r="P4050" s="26">
        <v>407</v>
      </c>
      <c r="Q4050" s="26">
        <v>86.21</v>
      </c>
      <c r="R4050" s="26">
        <v>178.3</v>
      </c>
      <c r="S4050" s="26">
        <v>0</v>
      </c>
      <c r="T4050" s="26">
        <v>98.95</v>
      </c>
      <c r="U4050" s="26">
        <v>278.33999999999997</v>
      </c>
      <c r="V4050" s="10">
        <v>0.26540000000000002</v>
      </c>
      <c r="W4050" s="1" t="s">
        <v>34</v>
      </c>
      <c r="X4050" s="3"/>
      <c r="Y4050" s="3"/>
      <c r="Z4050" s="5" t="s">
        <v>7980</v>
      </c>
      <c r="AA4050" s="5" t="str">
        <f>VLOOKUP(J4050, sku!B:C, 2, FALSE)</f>
        <v>Gradeado Gigante 150 cm X 100 cm X 12 cm - Preto</v>
      </c>
      <c r="AB4050" s="3" t="str">
        <f>VLOOKUP(J4050, sku!B:BM, 64, FALSE)</f>
        <v>Revenda</v>
      </c>
      <c r="AC4050" s="3" t="str">
        <f>LEFT(pedidos[[#This Row],[SKU]],3)</f>
        <v>XGR</v>
      </c>
      <c r="AD4050" s="36" t="str" cm="1">
        <f t="array" aca="1" ref="AD4050" ca="1">IFERROR(
  INDEX(
    montadora[Montadora],
    MATCH(TRUE,LEFT(#REF!,NÚCARACT(montadora[SKU Parcial]))=montadora[SKU Parcial],0)
  ),
  ""
)</f>
        <v/>
      </c>
    </row>
    <row r="4051" spans="1:30" customFormat="1" x14ac:dyDescent="0.25">
      <c r="A4051" s="1" t="s">
        <v>4618</v>
      </c>
      <c r="B4051" s="1" t="s">
        <v>4619</v>
      </c>
      <c r="C4051" s="1" t="s">
        <v>4620</v>
      </c>
      <c r="D4051" s="1" t="s">
        <v>830</v>
      </c>
      <c r="E4051" s="1" t="s">
        <v>1424</v>
      </c>
      <c r="F4051" s="1" t="s">
        <v>793</v>
      </c>
      <c r="G4051" s="6" t="s">
        <v>11227</v>
      </c>
      <c r="H4051" s="2" t="s">
        <v>47</v>
      </c>
      <c r="I4051" s="1" t="s">
        <v>36</v>
      </c>
      <c r="J4051" s="1" t="s">
        <v>794</v>
      </c>
      <c r="K4051" s="4">
        <v>45810</v>
      </c>
      <c r="L4051" s="16" t="s">
        <v>11229</v>
      </c>
      <c r="M4051" s="26">
        <v>1048.8</v>
      </c>
      <c r="N4051" s="2">
        <v>1</v>
      </c>
      <c r="O4051" s="26">
        <v>1122.79</v>
      </c>
      <c r="P4051" s="26">
        <v>407</v>
      </c>
      <c r="Q4051" s="26">
        <v>86.21</v>
      </c>
      <c r="R4051" s="26">
        <v>178.3</v>
      </c>
      <c r="S4051" s="26">
        <v>73.989999999999995</v>
      </c>
      <c r="T4051" s="26">
        <v>98.95</v>
      </c>
      <c r="U4051" s="26">
        <v>278.33999999999997</v>
      </c>
      <c r="V4051" s="10">
        <v>0.26540000000000002</v>
      </c>
      <c r="W4051" s="1" t="s">
        <v>34</v>
      </c>
      <c r="X4051" s="3"/>
      <c r="Y4051" s="3"/>
      <c r="Z4051" s="5" t="s">
        <v>7980</v>
      </c>
      <c r="AA4051" s="5" t="str">
        <f>VLOOKUP(J4051, sku!B:C, 2, FALSE)</f>
        <v>Gradeado Gigante 150 cm X 100 cm X 12 cm - Preto</v>
      </c>
      <c r="AB4051" s="3" t="str">
        <f>VLOOKUP(J4051, sku!B:BM, 64, FALSE)</f>
        <v>Revenda</v>
      </c>
      <c r="AC4051" s="3" t="str">
        <f>LEFT(pedidos[[#This Row],[SKU]],3)</f>
        <v>XGR</v>
      </c>
      <c r="AD4051" s="36" t="str" cm="1">
        <f t="array" aca="1" ref="AD4051" ca="1">IFERROR(
  INDEX(
    montadora[Montadora],
    MATCH(TRUE,LEFT(#REF!,NÚCARACT(montadora[SKU Parcial]))=montadora[SKU Parcial],0)
  ),
  ""
)</f>
        <v/>
      </c>
    </row>
    <row r="4052" spans="1:30" customFormat="1" x14ac:dyDescent="0.25">
      <c r="A4052" s="1" t="s">
        <v>4621</v>
      </c>
      <c r="B4052" s="1" t="s">
        <v>4622</v>
      </c>
      <c r="C4052" s="1" t="s">
        <v>4623</v>
      </c>
      <c r="D4052" s="1" t="s">
        <v>420</v>
      </c>
      <c r="E4052" s="1" t="s">
        <v>1424</v>
      </c>
      <c r="F4052" s="1" t="s">
        <v>793</v>
      </c>
      <c r="G4052" s="6" t="s">
        <v>11227</v>
      </c>
      <c r="H4052" s="2" t="s">
        <v>47</v>
      </c>
      <c r="I4052" s="1" t="s">
        <v>31</v>
      </c>
      <c r="J4052" s="1" t="s">
        <v>794</v>
      </c>
      <c r="K4052" s="4">
        <v>45813</v>
      </c>
      <c r="L4052" s="16" t="s">
        <v>11229</v>
      </c>
      <c r="M4052" s="26">
        <v>1048.8</v>
      </c>
      <c r="N4052" s="2">
        <v>1</v>
      </c>
      <c r="O4052" s="26">
        <v>1048.8</v>
      </c>
      <c r="P4052" s="26">
        <v>407</v>
      </c>
      <c r="Q4052" s="26">
        <v>86.21</v>
      </c>
      <c r="R4052" s="26">
        <v>178.3</v>
      </c>
      <c r="S4052" s="26">
        <v>0</v>
      </c>
      <c r="T4052" s="26">
        <v>98.95</v>
      </c>
      <c r="U4052" s="26">
        <v>278.33999999999997</v>
      </c>
      <c r="V4052" s="10">
        <v>0.26540000000000002</v>
      </c>
      <c r="W4052" s="1" t="s">
        <v>34</v>
      </c>
      <c r="X4052" s="3"/>
      <c r="Y4052" s="3"/>
      <c r="Z4052" s="5" t="s">
        <v>7980</v>
      </c>
      <c r="AA4052" s="5" t="str">
        <f>VLOOKUP(J4052, sku!B:C, 2, FALSE)</f>
        <v>Gradeado Gigante 150 cm X 100 cm X 12 cm - Preto</v>
      </c>
      <c r="AB4052" s="3" t="str">
        <f>VLOOKUP(J4052, sku!B:BM, 64, FALSE)</f>
        <v>Revenda</v>
      </c>
      <c r="AC4052" s="3" t="str">
        <f>LEFT(pedidos[[#This Row],[SKU]],3)</f>
        <v>XGR</v>
      </c>
      <c r="AD4052" s="36" t="str" cm="1">
        <f t="array" aca="1" ref="AD4052" ca="1">IFERROR(
  INDEX(
    montadora[Montadora],
    MATCH(TRUE,LEFT(#REF!,NÚCARACT(montadora[SKU Parcial]))=montadora[SKU Parcial],0)
  ),
  ""
)</f>
        <v/>
      </c>
    </row>
    <row r="4053" spans="1:30" customFormat="1" x14ac:dyDescent="0.25">
      <c r="A4053" s="1" t="s">
        <v>4624</v>
      </c>
      <c r="B4053" s="1" t="s">
        <v>4625</v>
      </c>
      <c r="C4053" s="1" t="s">
        <v>121</v>
      </c>
      <c r="D4053" s="1" t="s">
        <v>420</v>
      </c>
      <c r="E4053" s="1" t="s">
        <v>1424</v>
      </c>
      <c r="F4053" s="1" t="s">
        <v>793</v>
      </c>
      <c r="G4053" s="6" t="s">
        <v>11227</v>
      </c>
      <c r="H4053" s="2" t="s">
        <v>47</v>
      </c>
      <c r="I4053" s="1" t="s">
        <v>36</v>
      </c>
      <c r="J4053" s="1" t="s">
        <v>794</v>
      </c>
      <c r="K4053" s="4">
        <v>45823</v>
      </c>
      <c r="L4053" s="16" t="s">
        <v>11229</v>
      </c>
      <c r="M4053" s="26">
        <v>1048.8</v>
      </c>
      <c r="N4053" s="2">
        <v>1</v>
      </c>
      <c r="O4053" s="26">
        <v>1048.8</v>
      </c>
      <c r="P4053" s="26">
        <v>407</v>
      </c>
      <c r="Q4053" s="26">
        <v>86.21</v>
      </c>
      <c r="R4053" s="26">
        <v>178.3</v>
      </c>
      <c r="S4053" s="26">
        <v>0</v>
      </c>
      <c r="T4053" s="26">
        <v>98.95</v>
      </c>
      <c r="U4053" s="26">
        <v>278.33999999999997</v>
      </c>
      <c r="V4053" s="10">
        <v>0.26540000000000002</v>
      </c>
      <c r="W4053" s="1" t="s">
        <v>34</v>
      </c>
      <c r="X4053" s="3"/>
      <c r="Y4053" s="3"/>
      <c r="Z4053" s="5" t="s">
        <v>7980</v>
      </c>
      <c r="AA4053" s="5" t="str">
        <f>VLOOKUP(J4053, sku!B:C, 2, FALSE)</f>
        <v>Gradeado Gigante 150 cm X 100 cm X 12 cm - Preto</v>
      </c>
      <c r="AB4053" s="3" t="str">
        <f>VLOOKUP(J4053, sku!B:BM, 64, FALSE)</f>
        <v>Revenda</v>
      </c>
      <c r="AC4053" s="3" t="str">
        <f>LEFT(pedidos[[#This Row],[SKU]],3)</f>
        <v>XGR</v>
      </c>
      <c r="AD4053" s="36" t="str" cm="1">
        <f t="array" aca="1" ref="AD4053" ca="1">IFERROR(
  INDEX(
    montadora[Montadora],
    MATCH(TRUE,LEFT(#REF!,NÚCARACT(montadora[SKU Parcial]))=montadora[SKU Parcial],0)
  ),
  ""
)</f>
        <v/>
      </c>
    </row>
    <row r="4054" spans="1:30" customFormat="1" x14ac:dyDescent="0.25">
      <c r="A4054" s="1" t="s">
        <v>4626</v>
      </c>
      <c r="B4054" s="1" t="s">
        <v>4627</v>
      </c>
      <c r="C4054" s="1" t="s">
        <v>2269</v>
      </c>
      <c r="D4054" s="1" t="s">
        <v>420</v>
      </c>
      <c r="E4054" s="1" t="s">
        <v>1424</v>
      </c>
      <c r="F4054" s="1" t="s">
        <v>793</v>
      </c>
      <c r="G4054" s="6" t="s">
        <v>11227</v>
      </c>
      <c r="H4054" s="2" t="s">
        <v>47</v>
      </c>
      <c r="I4054" s="1" t="s">
        <v>31</v>
      </c>
      <c r="J4054" s="1" t="s">
        <v>794</v>
      </c>
      <c r="K4054" s="4">
        <v>45826</v>
      </c>
      <c r="L4054" s="16" t="s">
        <v>11229</v>
      </c>
      <c r="M4054" s="26">
        <v>1048.8</v>
      </c>
      <c r="N4054" s="2">
        <v>1</v>
      </c>
      <c r="O4054" s="26">
        <v>1048.8</v>
      </c>
      <c r="P4054" s="26">
        <v>407</v>
      </c>
      <c r="Q4054" s="26">
        <v>86.21</v>
      </c>
      <c r="R4054" s="26">
        <v>178.3</v>
      </c>
      <c r="S4054" s="26">
        <v>0</v>
      </c>
      <c r="T4054" s="26">
        <v>98.95</v>
      </c>
      <c r="U4054" s="26">
        <v>278.33999999999997</v>
      </c>
      <c r="V4054" s="10">
        <v>0.26540000000000002</v>
      </c>
      <c r="W4054" s="1" t="s">
        <v>34</v>
      </c>
      <c r="X4054" s="3"/>
      <c r="Y4054" s="3"/>
      <c r="Z4054" s="5" t="s">
        <v>7980</v>
      </c>
      <c r="AA4054" s="5" t="str">
        <f>VLOOKUP(J4054, sku!B:C, 2, FALSE)</f>
        <v>Gradeado Gigante 150 cm X 100 cm X 12 cm - Preto</v>
      </c>
      <c r="AB4054" s="3" t="str">
        <f>VLOOKUP(J4054, sku!B:BM, 64, FALSE)</f>
        <v>Revenda</v>
      </c>
      <c r="AC4054" s="3" t="str">
        <f>LEFT(pedidos[[#This Row],[SKU]],3)</f>
        <v>XGR</v>
      </c>
      <c r="AD4054" s="36" t="str" cm="1">
        <f t="array" aca="1" ref="AD4054" ca="1">IFERROR(
  INDEX(
    montadora[Montadora],
    MATCH(TRUE,LEFT(#REF!,NÚCARACT(montadora[SKU Parcial]))=montadora[SKU Parcial],0)
  ),
  ""
)</f>
        <v/>
      </c>
    </row>
    <row r="4055" spans="1:30" customFormat="1" x14ac:dyDescent="0.25">
      <c r="A4055" s="1" t="s">
        <v>4628</v>
      </c>
      <c r="B4055" s="1" t="s">
        <v>4629</v>
      </c>
      <c r="C4055" s="1" t="s">
        <v>4630</v>
      </c>
      <c r="D4055" s="1" t="s">
        <v>420</v>
      </c>
      <c r="E4055" s="1" t="s">
        <v>1424</v>
      </c>
      <c r="F4055" s="1" t="s">
        <v>793</v>
      </c>
      <c r="G4055" s="6" t="s">
        <v>11227</v>
      </c>
      <c r="H4055" s="2" t="s">
        <v>47</v>
      </c>
      <c r="I4055" s="1" t="s">
        <v>36</v>
      </c>
      <c r="J4055" s="1" t="s">
        <v>794</v>
      </c>
      <c r="K4055" s="4">
        <v>45832</v>
      </c>
      <c r="L4055" s="16" t="s">
        <v>11229</v>
      </c>
      <c r="M4055" s="26">
        <v>1048.8</v>
      </c>
      <c r="N4055" s="2">
        <v>1</v>
      </c>
      <c r="O4055" s="26">
        <v>1048.8</v>
      </c>
      <c r="P4055" s="26">
        <v>407</v>
      </c>
      <c r="Q4055" s="26">
        <v>86.21</v>
      </c>
      <c r="R4055" s="26">
        <v>178.3</v>
      </c>
      <c r="S4055" s="26">
        <v>0</v>
      </c>
      <c r="T4055" s="26">
        <v>98.95</v>
      </c>
      <c r="U4055" s="26">
        <v>278.33999999999997</v>
      </c>
      <c r="V4055" s="10">
        <v>0.26540000000000002</v>
      </c>
      <c r="W4055" s="1" t="s">
        <v>34</v>
      </c>
      <c r="X4055" s="3"/>
      <c r="Y4055" s="3"/>
      <c r="Z4055" s="5" t="s">
        <v>7980</v>
      </c>
      <c r="AA4055" s="5" t="str">
        <f>VLOOKUP(J4055, sku!B:C, 2, FALSE)</f>
        <v>Gradeado Gigante 150 cm X 100 cm X 12 cm - Preto</v>
      </c>
      <c r="AB4055" s="3" t="str">
        <f>VLOOKUP(J4055, sku!B:BM, 64, FALSE)</f>
        <v>Revenda</v>
      </c>
      <c r="AC4055" s="3" t="str">
        <f>LEFT(pedidos[[#This Row],[SKU]],3)</f>
        <v>XGR</v>
      </c>
      <c r="AD4055" s="36" t="str" cm="1">
        <f t="array" aca="1" ref="AD4055" ca="1">IFERROR(
  INDEX(
    montadora[Montadora],
    MATCH(TRUE,LEFT(#REF!,NÚCARACT(montadora[SKU Parcial]))=montadora[SKU Parcial],0)
  ),
  ""
)</f>
        <v/>
      </c>
    </row>
    <row r="4056" spans="1:30" customFormat="1" x14ac:dyDescent="0.25">
      <c r="A4056" s="1" t="s">
        <v>4631</v>
      </c>
      <c r="B4056" s="1" t="s">
        <v>36</v>
      </c>
      <c r="C4056" s="1" t="s">
        <v>4632</v>
      </c>
      <c r="D4056" s="1" t="s">
        <v>358</v>
      </c>
      <c r="E4056" s="1" t="s">
        <v>1424</v>
      </c>
      <c r="F4056" s="1" t="s">
        <v>793</v>
      </c>
      <c r="G4056" s="6" t="s">
        <v>11227</v>
      </c>
      <c r="H4056" s="2" t="s">
        <v>47</v>
      </c>
      <c r="I4056" s="1" t="s">
        <v>31</v>
      </c>
      <c r="J4056" s="1" t="s">
        <v>794</v>
      </c>
      <c r="K4056" s="4">
        <v>45838</v>
      </c>
      <c r="L4056" s="16" t="s">
        <v>11229</v>
      </c>
      <c r="M4056" s="26">
        <v>1048.8</v>
      </c>
      <c r="N4056" s="2">
        <v>1</v>
      </c>
      <c r="O4056" s="26">
        <v>1124.79</v>
      </c>
      <c r="P4056" s="26">
        <v>407</v>
      </c>
      <c r="Q4056" s="26">
        <v>86.21</v>
      </c>
      <c r="R4056" s="26">
        <v>178.3</v>
      </c>
      <c r="S4056" s="26">
        <v>75.989999999999995</v>
      </c>
      <c r="T4056" s="26">
        <v>98.95</v>
      </c>
      <c r="U4056" s="26">
        <v>278.33999999999997</v>
      </c>
      <c r="V4056" s="10">
        <v>0.26540000000000002</v>
      </c>
      <c r="W4056" s="1" t="s">
        <v>34</v>
      </c>
      <c r="X4056" s="3"/>
      <c r="Y4056" s="3"/>
      <c r="Z4056" s="5" t="s">
        <v>7980</v>
      </c>
      <c r="AA4056" s="5" t="str">
        <f>VLOOKUP(J4056, sku!B:C, 2, FALSE)</f>
        <v>Gradeado Gigante 150 cm X 100 cm X 12 cm - Preto</v>
      </c>
      <c r="AB4056" s="3" t="str">
        <f>VLOOKUP(J4056, sku!B:BM, 64, FALSE)</f>
        <v>Revenda</v>
      </c>
      <c r="AC4056" s="3" t="str">
        <f>LEFT(pedidos[[#This Row],[SKU]],3)</f>
        <v>XGR</v>
      </c>
      <c r="AD4056" s="36" t="str" cm="1">
        <f t="array" aca="1" ref="AD4056" ca="1">IFERROR(
  INDEX(
    montadora[Montadora],
    MATCH(TRUE,LEFT(#REF!,NÚCARACT(montadora[SKU Parcial]))=montadora[SKU Parcial],0)
  ),
  ""
)</f>
        <v/>
      </c>
    </row>
    <row r="4057" spans="1:30" customFormat="1" x14ac:dyDescent="0.25">
      <c r="A4057" s="1" t="s">
        <v>7056</v>
      </c>
      <c r="B4057" s="1" t="s">
        <v>7057</v>
      </c>
      <c r="C4057" s="1" t="s">
        <v>7058</v>
      </c>
      <c r="D4057" s="1" t="s">
        <v>45</v>
      </c>
      <c r="E4057" s="1" t="s">
        <v>1901</v>
      </c>
      <c r="F4057" s="1" t="s">
        <v>1902</v>
      </c>
      <c r="G4057" s="6" t="s">
        <v>11227</v>
      </c>
      <c r="H4057" s="2" t="s">
        <v>30</v>
      </c>
      <c r="I4057" s="1" t="s">
        <v>36</v>
      </c>
      <c r="J4057" s="1" t="s">
        <v>1903</v>
      </c>
      <c r="K4057" s="4">
        <v>45788</v>
      </c>
      <c r="L4057" s="16" t="s">
        <v>11229</v>
      </c>
      <c r="M4057" s="26">
        <v>889.8</v>
      </c>
      <c r="N4057" s="2">
        <v>1</v>
      </c>
      <c r="O4057" s="26">
        <v>889.8</v>
      </c>
      <c r="P4057" s="26">
        <v>426</v>
      </c>
      <c r="Q4057" s="26">
        <v>67.709999999999994</v>
      </c>
      <c r="R4057" s="26">
        <v>106.78</v>
      </c>
      <c r="S4057" s="26">
        <v>0</v>
      </c>
      <c r="T4057" s="26">
        <v>44.45</v>
      </c>
      <c r="U4057" s="26">
        <v>244.86</v>
      </c>
      <c r="V4057" s="10">
        <v>0.2752</v>
      </c>
      <c r="W4057" s="1" t="s">
        <v>34</v>
      </c>
      <c r="X4057" s="3"/>
      <c r="Y4057" s="3"/>
      <c r="Z4057" s="5" t="s">
        <v>7980</v>
      </c>
      <c r="AA4057" s="5" t="str">
        <f>VLOOKUP(J4057, sku!B:C, 2, FALSE)</f>
        <v>Travessa Geral - Smart - 1 Gradeado Grande 110 X 90 X 12 cm - - - - - Preto</v>
      </c>
      <c r="AB4057" s="3" t="str">
        <f>VLOOKUP(J4057, sku!B:BM, 64, FALSE)</f>
        <v>Fabricação</v>
      </c>
      <c r="AC4057" s="3" t="str">
        <f>LEFT(pedidos[[#This Row],[SKU]],3)</f>
        <v>1XG</v>
      </c>
      <c r="AD4057" s="36" t="str" cm="1">
        <f t="array" aca="1" ref="AD4057" ca="1">IFERROR(
  INDEX(
    montadora[Montadora],
    MATCH(TRUE,LEFT(#REF!,NÚCARACT(montadora[SKU Parcial]))=montadora[SKU Parcial],0)
  ),
  ""
)</f>
        <v/>
      </c>
    </row>
    <row r="4058" spans="1:30" customFormat="1" x14ac:dyDescent="0.25">
      <c r="A4058" s="1" t="s">
        <v>7283</v>
      </c>
      <c r="B4058" s="1" t="s">
        <v>7284</v>
      </c>
      <c r="C4058" s="1" t="s">
        <v>7285</v>
      </c>
      <c r="D4058" s="1" t="s">
        <v>658</v>
      </c>
      <c r="E4058" s="1" t="s">
        <v>7286</v>
      </c>
      <c r="F4058" s="1" t="s">
        <v>7287</v>
      </c>
      <c r="G4058" s="6" t="s">
        <v>11227</v>
      </c>
      <c r="H4058" s="2" t="s">
        <v>47</v>
      </c>
      <c r="I4058" s="1" t="s">
        <v>31</v>
      </c>
      <c r="J4058" s="1" t="s">
        <v>1945</v>
      </c>
      <c r="K4058" s="4">
        <v>45790</v>
      </c>
      <c r="L4058" s="16" t="s">
        <v>11229</v>
      </c>
      <c r="M4058" s="26">
        <v>968.8</v>
      </c>
      <c r="N4058" s="2">
        <v>1</v>
      </c>
      <c r="O4058" s="26">
        <v>968.8</v>
      </c>
      <c r="P4058" s="26">
        <v>426</v>
      </c>
      <c r="Q4058" s="26">
        <v>73.73</v>
      </c>
      <c r="R4058" s="26">
        <v>164.7</v>
      </c>
      <c r="S4058" s="26">
        <v>0</v>
      </c>
      <c r="T4058" s="26">
        <v>44.45</v>
      </c>
      <c r="U4058" s="26">
        <v>259.92</v>
      </c>
      <c r="V4058" s="10">
        <v>0.26829999999999998</v>
      </c>
      <c r="W4058" s="1" t="s">
        <v>34</v>
      </c>
      <c r="X4058" s="3"/>
      <c r="Y4058" s="3"/>
      <c r="Z4058" s="5" t="s">
        <v>7980</v>
      </c>
      <c r="AA4058" s="5" t="str">
        <f>VLOOKUP(J4058, sku!B:C, 2, FALSE)</f>
        <v>Travessa Geral - Style - 1 Gradeado Grande 110 X 90 X 12 cm - - - - - Preto</v>
      </c>
      <c r="AB4058" s="3" t="str">
        <f>VLOOKUP(J4058, sku!B:BM, 64, FALSE)</f>
        <v>Fabricação</v>
      </c>
      <c r="AC4058" s="3" t="str">
        <f>LEFT(pedidos[[#This Row],[SKU]],3)</f>
        <v>1XG</v>
      </c>
      <c r="AD4058" s="36" t="str" cm="1">
        <f t="array" aca="1" ref="AD4058" ca="1">IFERROR(
  INDEX(
    montadora[Montadora],
    MATCH(TRUE,LEFT(#REF!,NÚCARACT(montadora[SKU Parcial]))=montadora[SKU Parcial],0)
  ),
  ""
)</f>
        <v/>
      </c>
    </row>
    <row r="4059" spans="1:30" customFormat="1" x14ac:dyDescent="0.25">
      <c r="A4059" s="1" t="s">
        <v>7538</v>
      </c>
      <c r="B4059" s="1" t="s">
        <v>7539</v>
      </c>
      <c r="C4059" s="1" t="s">
        <v>7540</v>
      </c>
      <c r="D4059" s="1" t="s">
        <v>643</v>
      </c>
      <c r="E4059" s="1" t="s">
        <v>1943</v>
      </c>
      <c r="F4059" s="1" t="s">
        <v>1944</v>
      </c>
      <c r="G4059" s="6" t="s">
        <v>11227</v>
      </c>
      <c r="H4059" s="2" t="s">
        <v>47</v>
      </c>
      <c r="I4059" s="1" t="s">
        <v>36</v>
      </c>
      <c r="J4059" s="1" t="s">
        <v>1945</v>
      </c>
      <c r="K4059" s="4">
        <v>45785</v>
      </c>
      <c r="L4059" s="16" t="s">
        <v>11229</v>
      </c>
      <c r="M4059" s="26">
        <v>889.8</v>
      </c>
      <c r="N4059" s="2">
        <v>1</v>
      </c>
      <c r="O4059" s="26">
        <v>889.8</v>
      </c>
      <c r="P4059" s="26">
        <v>426</v>
      </c>
      <c r="Q4059" s="26">
        <v>67.709999999999994</v>
      </c>
      <c r="R4059" s="26">
        <v>151.27000000000001</v>
      </c>
      <c r="S4059" s="26">
        <v>0</v>
      </c>
      <c r="T4059" s="26">
        <v>28.45</v>
      </c>
      <c r="U4059" s="26">
        <v>216.37</v>
      </c>
      <c r="V4059" s="10">
        <v>0.2432</v>
      </c>
      <c r="W4059" s="1" t="s">
        <v>34</v>
      </c>
      <c r="X4059" s="3"/>
      <c r="Y4059" s="3"/>
      <c r="Z4059" s="5" t="s">
        <v>7980</v>
      </c>
      <c r="AA4059" s="5" t="str">
        <f>VLOOKUP(J4059, sku!B:C, 2, FALSE)</f>
        <v>Travessa Geral - Style - 1 Gradeado Grande 110 X 90 X 12 cm - - - - - Preto</v>
      </c>
      <c r="AB4059" s="3" t="str">
        <f>VLOOKUP(J4059, sku!B:BM, 64, FALSE)</f>
        <v>Fabricação</v>
      </c>
      <c r="AC4059" s="3" t="str">
        <f>LEFT(pedidos[[#This Row],[SKU]],3)</f>
        <v>1XG</v>
      </c>
      <c r="AD4059" s="36" t="str" cm="1">
        <f t="array" aca="1" ref="AD4059" ca="1">IFERROR(
  INDEX(
    montadora[Montadora],
    MATCH(TRUE,LEFT(#REF!,NÚCARACT(montadora[SKU Parcial]))=montadora[SKU Parcial],0)
  ),
  ""
)</f>
        <v/>
      </c>
    </row>
    <row r="4060" spans="1:30" customFormat="1" x14ac:dyDescent="0.25">
      <c r="A4060" s="1" t="s">
        <v>7541</v>
      </c>
      <c r="B4060" s="1" t="s">
        <v>36</v>
      </c>
      <c r="C4060" s="1" t="s">
        <v>7542</v>
      </c>
      <c r="D4060" s="1" t="s">
        <v>38</v>
      </c>
      <c r="E4060" s="1" t="s">
        <v>1943</v>
      </c>
      <c r="F4060" s="1" t="s">
        <v>1944</v>
      </c>
      <c r="G4060" s="6" t="s">
        <v>11227</v>
      </c>
      <c r="H4060" s="2" t="s">
        <v>47</v>
      </c>
      <c r="I4060" s="1" t="s">
        <v>36</v>
      </c>
      <c r="J4060" s="1" t="s">
        <v>1945</v>
      </c>
      <c r="K4060" s="4">
        <v>45792</v>
      </c>
      <c r="L4060" s="16" t="s">
        <v>11229</v>
      </c>
      <c r="M4060" s="26">
        <v>889.8</v>
      </c>
      <c r="N4060" s="2">
        <v>1</v>
      </c>
      <c r="O4060" s="26">
        <v>889.8</v>
      </c>
      <c r="P4060" s="26">
        <v>426</v>
      </c>
      <c r="Q4060" s="26">
        <v>67.709999999999994</v>
      </c>
      <c r="R4060" s="26">
        <v>151.27000000000001</v>
      </c>
      <c r="S4060" s="26">
        <v>0</v>
      </c>
      <c r="T4060" s="26">
        <v>28.45</v>
      </c>
      <c r="U4060" s="26">
        <v>216.37</v>
      </c>
      <c r="V4060" s="10">
        <v>0.2432</v>
      </c>
      <c r="W4060" s="1" t="s">
        <v>34</v>
      </c>
      <c r="X4060" s="3"/>
      <c r="Y4060" s="3"/>
      <c r="Z4060" s="5" t="s">
        <v>7980</v>
      </c>
      <c r="AA4060" s="5" t="str">
        <f>VLOOKUP(J4060, sku!B:C, 2, FALSE)</f>
        <v>Travessa Geral - Style - 1 Gradeado Grande 110 X 90 X 12 cm - - - - - Preto</v>
      </c>
      <c r="AB4060" s="3" t="str">
        <f>VLOOKUP(J4060, sku!B:BM, 64, FALSE)</f>
        <v>Fabricação</v>
      </c>
      <c r="AC4060" s="3" t="str">
        <f>LEFT(pedidos[[#This Row],[SKU]],3)</f>
        <v>1XG</v>
      </c>
      <c r="AD4060" s="36" t="str" cm="1">
        <f t="array" aca="1" ref="AD4060" ca="1">IFERROR(
  INDEX(
    montadora[Montadora],
    MATCH(TRUE,LEFT(#REF!,NÚCARACT(montadora[SKU Parcial]))=montadora[SKU Parcial],0)
  ),
  ""
)</f>
        <v/>
      </c>
    </row>
    <row r="4061" spans="1:30" customFormat="1" x14ac:dyDescent="0.25">
      <c r="A4061" s="1" t="s">
        <v>7543</v>
      </c>
      <c r="B4061" s="1" t="s">
        <v>36</v>
      </c>
      <c r="C4061" s="1" t="s">
        <v>1448</v>
      </c>
      <c r="D4061" s="1" t="s">
        <v>45</v>
      </c>
      <c r="E4061" s="1" t="s">
        <v>7544</v>
      </c>
      <c r="F4061" s="1" t="s">
        <v>7545</v>
      </c>
      <c r="G4061" s="6" t="s">
        <v>11227</v>
      </c>
      <c r="H4061" s="2" t="s">
        <v>47</v>
      </c>
      <c r="I4061" s="1" t="s">
        <v>36</v>
      </c>
      <c r="J4061" s="1" t="s">
        <v>1945</v>
      </c>
      <c r="K4061" s="4">
        <v>45794</v>
      </c>
      <c r="L4061" s="16" t="s">
        <v>11229</v>
      </c>
      <c r="M4061" s="26">
        <v>889.8</v>
      </c>
      <c r="N4061" s="2">
        <v>1</v>
      </c>
      <c r="O4061" s="26">
        <v>889.8</v>
      </c>
      <c r="P4061" s="26">
        <v>426</v>
      </c>
      <c r="Q4061" s="26">
        <v>67.709999999999994</v>
      </c>
      <c r="R4061" s="26">
        <v>151.27000000000001</v>
      </c>
      <c r="S4061" s="26">
        <v>0</v>
      </c>
      <c r="T4061" s="26">
        <v>28.45</v>
      </c>
      <c r="U4061" s="26">
        <v>216.37</v>
      </c>
      <c r="V4061" s="10">
        <v>0.2432</v>
      </c>
      <c r="W4061" s="1" t="s">
        <v>34</v>
      </c>
      <c r="X4061" s="3"/>
      <c r="Y4061" s="3"/>
      <c r="Z4061" s="5" t="s">
        <v>7980</v>
      </c>
      <c r="AA4061" s="5" t="str">
        <f>VLOOKUP(J4061, sku!B:C, 2, FALSE)</f>
        <v>Travessa Geral - Style - 1 Gradeado Grande 110 X 90 X 12 cm - - - - - Preto</v>
      </c>
      <c r="AB4061" s="3" t="str">
        <f>VLOOKUP(J4061, sku!B:BM, 64, FALSE)</f>
        <v>Fabricação</v>
      </c>
      <c r="AC4061" s="3" t="str">
        <f>LEFT(pedidos[[#This Row],[SKU]],3)</f>
        <v>1XG</v>
      </c>
      <c r="AD4061" s="36" t="str" cm="1">
        <f t="array" aca="1" ref="AD4061" ca="1">IFERROR(
  INDEX(
    montadora[Montadora],
    MATCH(TRUE,LEFT(#REF!,NÚCARACT(montadora[SKU Parcial]))=montadora[SKU Parcial],0)
  ),
  ""
)</f>
        <v/>
      </c>
    </row>
    <row r="4062" spans="1:30" customFormat="1" x14ac:dyDescent="0.25">
      <c r="A4062" s="1" t="s">
        <v>7546</v>
      </c>
      <c r="B4062" s="1" t="s">
        <v>7547</v>
      </c>
      <c r="C4062" s="1" t="s">
        <v>749</v>
      </c>
      <c r="D4062" s="1" t="s">
        <v>685</v>
      </c>
      <c r="E4062" s="1" t="s">
        <v>1943</v>
      </c>
      <c r="F4062" s="1" t="s">
        <v>1944</v>
      </c>
      <c r="G4062" s="6" t="s">
        <v>11227</v>
      </c>
      <c r="H4062" s="2" t="s">
        <v>47</v>
      </c>
      <c r="I4062" s="1" t="s">
        <v>31</v>
      </c>
      <c r="J4062" s="1" t="s">
        <v>1945</v>
      </c>
      <c r="K4062" s="4">
        <v>45794</v>
      </c>
      <c r="L4062" s="16" t="s">
        <v>11229</v>
      </c>
      <c r="M4062" s="26">
        <v>889.8</v>
      </c>
      <c r="N4062" s="2">
        <v>1</v>
      </c>
      <c r="O4062" s="26">
        <v>889.8</v>
      </c>
      <c r="P4062" s="26">
        <v>426</v>
      </c>
      <c r="Q4062" s="26">
        <v>67.709999999999994</v>
      </c>
      <c r="R4062" s="26">
        <v>151.27000000000001</v>
      </c>
      <c r="S4062" s="26">
        <v>0</v>
      </c>
      <c r="T4062" s="26">
        <v>28.45</v>
      </c>
      <c r="U4062" s="26">
        <v>216.37</v>
      </c>
      <c r="V4062" s="10">
        <v>0.2432</v>
      </c>
      <c r="W4062" s="1" t="s">
        <v>34</v>
      </c>
      <c r="X4062" s="3"/>
      <c r="Y4062" s="3"/>
      <c r="Z4062" s="5" t="s">
        <v>7980</v>
      </c>
      <c r="AA4062" s="5" t="str">
        <f>VLOOKUP(J4062, sku!B:C, 2, FALSE)</f>
        <v>Travessa Geral - Style - 1 Gradeado Grande 110 X 90 X 12 cm - - - - - Preto</v>
      </c>
      <c r="AB4062" s="3" t="str">
        <f>VLOOKUP(J4062, sku!B:BM, 64, FALSE)</f>
        <v>Fabricação</v>
      </c>
      <c r="AC4062" s="3" t="str">
        <f>LEFT(pedidos[[#This Row],[SKU]],3)</f>
        <v>1XG</v>
      </c>
      <c r="AD4062" s="36" t="str" cm="1">
        <f t="array" aca="1" ref="AD4062" ca="1">IFERROR(
  INDEX(
    montadora[Montadora],
    MATCH(TRUE,LEFT(#REF!,NÚCARACT(montadora[SKU Parcial]))=montadora[SKU Parcial],0)
  ),
  ""
)</f>
        <v/>
      </c>
    </row>
    <row r="4063" spans="1:30" customFormat="1" x14ac:dyDescent="0.25">
      <c r="A4063" s="1" t="s">
        <v>5007</v>
      </c>
      <c r="B4063" s="1" t="s">
        <v>5008</v>
      </c>
      <c r="C4063" s="1" t="s">
        <v>2330</v>
      </c>
      <c r="D4063" s="1" t="s">
        <v>45</v>
      </c>
      <c r="E4063" s="1" t="s">
        <v>1943</v>
      </c>
      <c r="F4063" s="1" t="s">
        <v>1944</v>
      </c>
      <c r="G4063" s="6" t="s">
        <v>11227</v>
      </c>
      <c r="H4063" s="2" t="s">
        <v>47</v>
      </c>
      <c r="I4063" s="1" t="s">
        <v>31</v>
      </c>
      <c r="J4063" s="1" t="s">
        <v>1945</v>
      </c>
      <c r="K4063" s="4">
        <v>45812</v>
      </c>
      <c r="L4063" s="16" t="s">
        <v>11229</v>
      </c>
      <c r="M4063" s="26">
        <v>889.8</v>
      </c>
      <c r="N4063" s="2">
        <v>1</v>
      </c>
      <c r="O4063" s="26">
        <v>889.8</v>
      </c>
      <c r="P4063" s="26">
        <v>426</v>
      </c>
      <c r="Q4063" s="26">
        <v>73.14</v>
      </c>
      <c r="R4063" s="26">
        <v>151.27000000000001</v>
      </c>
      <c r="S4063" s="26">
        <v>0</v>
      </c>
      <c r="T4063" s="26">
        <v>28.45</v>
      </c>
      <c r="U4063" s="26">
        <v>210.94</v>
      </c>
      <c r="V4063" s="10">
        <v>0.23710000000000001</v>
      </c>
      <c r="W4063" s="1" t="s">
        <v>34</v>
      </c>
      <c r="X4063" s="3"/>
      <c r="Y4063" s="3"/>
      <c r="Z4063" s="5" t="s">
        <v>7980</v>
      </c>
      <c r="AA4063" s="5" t="str">
        <f>VLOOKUP(J4063, sku!B:C, 2, FALSE)</f>
        <v>Travessa Geral - Style - 1 Gradeado Grande 110 X 90 X 12 cm - - - - - Preto</v>
      </c>
      <c r="AB4063" s="3" t="str">
        <f>VLOOKUP(J4063, sku!B:BM, 64, FALSE)</f>
        <v>Fabricação</v>
      </c>
      <c r="AC4063" s="3" t="str">
        <f>LEFT(pedidos[[#This Row],[SKU]],3)</f>
        <v>1XG</v>
      </c>
      <c r="AD4063" s="36" t="str" cm="1">
        <f t="array" aca="1" ref="AD4063" ca="1">IFERROR(
  INDEX(
    montadora[Montadora],
    MATCH(TRUE,LEFT(#REF!,NÚCARACT(montadora[SKU Parcial]))=montadora[SKU Parcial],0)
  ),
  ""
)</f>
        <v/>
      </c>
    </row>
    <row r="4064" spans="1:30" customFormat="1" x14ac:dyDescent="0.25">
      <c r="A4064" s="1" t="s">
        <v>5009</v>
      </c>
      <c r="B4064" s="1" t="s">
        <v>5010</v>
      </c>
      <c r="C4064" s="1" t="s">
        <v>1305</v>
      </c>
      <c r="D4064" s="1" t="s">
        <v>191</v>
      </c>
      <c r="E4064" s="1" t="s">
        <v>1943</v>
      </c>
      <c r="F4064" s="1" t="s">
        <v>1944</v>
      </c>
      <c r="G4064" s="6" t="s">
        <v>11227</v>
      </c>
      <c r="H4064" s="2" t="s">
        <v>47</v>
      </c>
      <c r="I4064" s="1" t="s">
        <v>31</v>
      </c>
      <c r="J4064" s="1" t="s">
        <v>1945</v>
      </c>
      <c r="K4064" s="4">
        <v>45816</v>
      </c>
      <c r="L4064" s="16" t="s">
        <v>11229</v>
      </c>
      <c r="M4064" s="26">
        <v>889.8</v>
      </c>
      <c r="N4064" s="2">
        <v>1</v>
      </c>
      <c r="O4064" s="26">
        <v>889.8</v>
      </c>
      <c r="P4064" s="26">
        <v>426</v>
      </c>
      <c r="Q4064" s="26">
        <v>73.14</v>
      </c>
      <c r="R4064" s="26">
        <v>151.27000000000001</v>
      </c>
      <c r="S4064" s="26">
        <v>0</v>
      </c>
      <c r="T4064" s="26">
        <v>28.45</v>
      </c>
      <c r="U4064" s="26">
        <v>210.94</v>
      </c>
      <c r="V4064" s="10">
        <v>0.23710000000000001</v>
      </c>
      <c r="W4064" s="1" t="s">
        <v>34</v>
      </c>
      <c r="X4064" s="3"/>
      <c r="Y4064" s="3"/>
      <c r="Z4064" s="5" t="s">
        <v>7980</v>
      </c>
      <c r="AA4064" s="5" t="str">
        <f>VLOOKUP(J4064, sku!B:C, 2, FALSE)</f>
        <v>Travessa Geral - Style - 1 Gradeado Grande 110 X 90 X 12 cm - - - - - Preto</v>
      </c>
      <c r="AB4064" s="3" t="str">
        <f>VLOOKUP(J4064, sku!B:BM, 64, FALSE)</f>
        <v>Fabricação</v>
      </c>
      <c r="AC4064" s="3" t="str">
        <f>LEFT(pedidos[[#This Row],[SKU]],3)</f>
        <v>1XG</v>
      </c>
      <c r="AD4064" s="36" t="str" cm="1">
        <f t="array" aca="1" ref="AD4064" ca="1">IFERROR(
  INDEX(
    montadora[Montadora],
    MATCH(TRUE,LEFT(#REF!,NÚCARACT(montadora[SKU Parcial]))=montadora[SKU Parcial],0)
  ),
  ""
)</f>
        <v/>
      </c>
    </row>
    <row r="4065" spans="1:30" customFormat="1" x14ac:dyDescent="0.25">
      <c r="A4065" s="1" t="s">
        <v>5011</v>
      </c>
      <c r="B4065" s="1" t="s">
        <v>5012</v>
      </c>
      <c r="C4065" s="1" t="s">
        <v>5013</v>
      </c>
      <c r="D4065" s="1" t="s">
        <v>27</v>
      </c>
      <c r="E4065" s="1" t="s">
        <v>1943</v>
      </c>
      <c r="F4065" s="1" t="s">
        <v>1944</v>
      </c>
      <c r="G4065" s="6" t="s">
        <v>11227</v>
      </c>
      <c r="H4065" s="2" t="s">
        <v>47</v>
      </c>
      <c r="I4065" s="1" t="s">
        <v>31</v>
      </c>
      <c r="J4065" s="1" t="s">
        <v>1945</v>
      </c>
      <c r="K4065" s="4">
        <v>45817</v>
      </c>
      <c r="L4065" s="16" t="s">
        <v>11229</v>
      </c>
      <c r="M4065" s="26">
        <v>889.8</v>
      </c>
      <c r="N4065" s="2">
        <v>1</v>
      </c>
      <c r="O4065" s="26">
        <v>889.8</v>
      </c>
      <c r="P4065" s="26">
        <v>426</v>
      </c>
      <c r="Q4065" s="26">
        <v>73.14</v>
      </c>
      <c r="R4065" s="26">
        <v>151.27000000000001</v>
      </c>
      <c r="S4065" s="26">
        <v>0</v>
      </c>
      <c r="T4065" s="26">
        <v>28.45</v>
      </c>
      <c r="U4065" s="26">
        <v>210.94</v>
      </c>
      <c r="V4065" s="10">
        <v>0.23710000000000001</v>
      </c>
      <c r="W4065" s="1" t="s">
        <v>34</v>
      </c>
      <c r="X4065" s="3"/>
      <c r="Y4065" s="3"/>
      <c r="Z4065" s="5" t="s">
        <v>7980</v>
      </c>
      <c r="AA4065" s="5" t="str">
        <f>VLOOKUP(J4065, sku!B:C, 2, FALSE)</f>
        <v>Travessa Geral - Style - 1 Gradeado Grande 110 X 90 X 12 cm - - - - - Preto</v>
      </c>
      <c r="AB4065" s="3" t="str">
        <f>VLOOKUP(J4065, sku!B:BM, 64, FALSE)</f>
        <v>Fabricação</v>
      </c>
      <c r="AC4065" s="3" t="str">
        <f>LEFT(pedidos[[#This Row],[SKU]],3)</f>
        <v>1XG</v>
      </c>
      <c r="AD4065" s="36" t="str" cm="1">
        <f t="array" aca="1" ref="AD4065" ca="1">IFERROR(
  INDEX(
    montadora[Montadora],
    MATCH(TRUE,LEFT(#REF!,NÚCARACT(montadora[SKU Parcial]))=montadora[SKU Parcial],0)
  ),
  ""
)</f>
        <v/>
      </c>
    </row>
    <row r="4066" spans="1:30" customFormat="1" x14ac:dyDescent="0.25">
      <c r="A4066" s="1" t="s">
        <v>7850</v>
      </c>
      <c r="B4066" s="1" t="s">
        <v>36</v>
      </c>
      <c r="C4066" s="1" t="s">
        <v>7851</v>
      </c>
      <c r="D4066" s="1" t="s">
        <v>51</v>
      </c>
      <c r="E4066" s="1" t="s">
        <v>5384</v>
      </c>
      <c r="F4066" s="1" t="s">
        <v>5385</v>
      </c>
      <c r="G4066" s="6" t="s">
        <v>11227</v>
      </c>
      <c r="H4066" s="2" t="s">
        <v>47</v>
      </c>
      <c r="I4066" s="1" t="s">
        <v>36</v>
      </c>
      <c r="J4066" s="1" t="s">
        <v>7852</v>
      </c>
      <c r="K4066" s="4">
        <v>45791</v>
      </c>
      <c r="L4066" s="16" t="s">
        <v>11229</v>
      </c>
      <c r="M4066" s="26">
        <v>889.8</v>
      </c>
      <c r="N4066" s="2">
        <v>1</v>
      </c>
      <c r="O4066" s="26">
        <v>964.7</v>
      </c>
      <c r="P4066" s="26">
        <v>426</v>
      </c>
      <c r="Q4066" s="26">
        <v>67.709999999999994</v>
      </c>
      <c r="R4066" s="26">
        <v>151.27000000000001</v>
      </c>
      <c r="S4066" s="26">
        <v>74.900000000000006</v>
      </c>
      <c r="T4066" s="26">
        <v>98.95</v>
      </c>
      <c r="U4066" s="26">
        <v>145.87</v>
      </c>
      <c r="V4066" s="10">
        <v>0.16389999999999999</v>
      </c>
      <c r="W4066" s="1" t="s">
        <v>34</v>
      </c>
      <c r="X4066" s="3"/>
      <c r="Y4066" s="3"/>
      <c r="Z4066" s="5" t="s">
        <v>7980</v>
      </c>
      <c r="AA4066" s="5" t="str">
        <f>VLOOKUP(J4066, sku!B:C, 2, FALSE)</f>
        <v>Travessa Geral - Tubular - 1 Gradeado Grande 110 X 90 X 12 cm - - - - - Preto</v>
      </c>
      <c r="AB4066" s="3" t="str">
        <f>VLOOKUP(J4066, sku!B:BM, 64, FALSE)</f>
        <v>Fabricação</v>
      </c>
      <c r="AC4066" s="3" t="str">
        <f>LEFT(pedidos[[#This Row],[SKU]],3)</f>
        <v>1XG</v>
      </c>
      <c r="AD4066" s="36" t="str" cm="1">
        <f t="array" aca="1" ref="AD4066" ca="1">IFERROR(
  INDEX(
    montadora[Montadora],
    MATCH(TRUE,LEFT(#REF!,NÚCARACT(montadora[SKU Parcial]))=montadora[SKU Parcial],0)
  ),
  ""
)</f>
        <v/>
      </c>
    </row>
    <row r="4067" spans="1:30" customFormat="1" x14ac:dyDescent="0.25">
      <c r="A4067" s="1" t="s">
        <v>7853</v>
      </c>
      <c r="B4067" s="1" t="s">
        <v>7854</v>
      </c>
      <c r="C4067" s="1" t="s">
        <v>2640</v>
      </c>
      <c r="D4067" s="1" t="s">
        <v>188</v>
      </c>
      <c r="E4067" s="1" t="s">
        <v>5384</v>
      </c>
      <c r="F4067" s="1" t="s">
        <v>5385</v>
      </c>
      <c r="G4067" s="6" t="s">
        <v>11227</v>
      </c>
      <c r="H4067" s="2" t="s">
        <v>47</v>
      </c>
      <c r="I4067" s="1" t="s">
        <v>36</v>
      </c>
      <c r="J4067" s="1" t="s">
        <v>7852</v>
      </c>
      <c r="K4067" s="4">
        <v>45792</v>
      </c>
      <c r="L4067" s="16" t="s">
        <v>11229</v>
      </c>
      <c r="M4067" s="26">
        <v>889.8</v>
      </c>
      <c r="N4067" s="2">
        <v>1</v>
      </c>
      <c r="O4067" s="26">
        <v>889.8</v>
      </c>
      <c r="P4067" s="26">
        <v>426</v>
      </c>
      <c r="Q4067" s="26">
        <v>67.709999999999994</v>
      </c>
      <c r="R4067" s="26">
        <v>151.27000000000001</v>
      </c>
      <c r="S4067" s="26">
        <v>0</v>
      </c>
      <c r="T4067" s="26">
        <v>98.95</v>
      </c>
      <c r="U4067" s="26">
        <v>145.87</v>
      </c>
      <c r="V4067" s="10">
        <v>0.16389999999999999</v>
      </c>
      <c r="W4067" s="1" t="s">
        <v>34</v>
      </c>
      <c r="X4067" s="3"/>
      <c r="Y4067" s="3"/>
      <c r="Z4067" s="5" t="s">
        <v>7980</v>
      </c>
      <c r="AA4067" s="5" t="str">
        <f>VLOOKUP(J4067, sku!B:C, 2, FALSE)</f>
        <v>Travessa Geral - Tubular - 1 Gradeado Grande 110 X 90 X 12 cm - - - - - Preto</v>
      </c>
      <c r="AB4067" s="3" t="str">
        <f>VLOOKUP(J4067, sku!B:BM, 64, FALSE)</f>
        <v>Fabricação</v>
      </c>
      <c r="AC4067" s="3" t="str">
        <f>LEFT(pedidos[[#This Row],[SKU]],3)</f>
        <v>1XG</v>
      </c>
      <c r="AD4067" s="36" t="str" cm="1">
        <f t="array" aca="1" ref="AD4067" ca="1">IFERROR(
  INDEX(
    montadora[Montadora],
    MATCH(TRUE,LEFT(#REF!,NÚCARACT(montadora[SKU Parcial]))=montadora[SKU Parcial],0)
  ),
  ""
)</f>
        <v/>
      </c>
    </row>
    <row r="4068" spans="1:30" customFormat="1" x14ac:dyDescent="0.25">
      <c r="A4068" s="1" t="s">
        <v>7855</v>
      </c>
      <c r="B4068" s="1" t="s">
        <v>7856</v>
      </c>
      <c r="C4068" s="1" t="s">
        <v>7857</v>
      </c>
      <c r="D4068" s="1" t="s">
        <v>138</v>
      </c>
      <c r="E4068" s="1" t="s">
        <v>5384</v>
      </c>
      <c r="F4068" s="1" t="s">
        <v>5385</v>
      </c>
      <c r="G4068" s="6" t="s">
        <v>11227</v>
      </c>
      <c r="H4068" s="2" t="s">
        <v>47</v>
      </c>
      <c r="I4068" s="1" t="s">
        <v>31</v>
      </c>
      <c r="J4068" s="1" t="s">
        <v>7852</v>
      </c>
      <c r="K4068" s="4">
        <v>45793</v>
      </c>
      <c r="L4068" s="16" t="s">
        <v>11229</v>
      </c>
      <c r="M4068" s="26">
        <v>889.8</v>
      </c>
      <c r="N4068" s="2">
        <v>1</v>
      </c>
      <c r="O4068" s="26">
        <v>889.8</v>
      </c>
      <c r="P4068" s="26">
        <v>426</v>
      </c>
      <c r="Q4068" s="26">
        <v>67.709999999999994</v>
      </c>
      <c r="R4068" s="26">
        <v>151.27000000000001</v>
      </c>
      <c r="S4068" s="26">
        <v>0</v>
      </c>
      <c r="T4068" s="26">
        <v>98.95</v>
      </c>
      <c r="U4068" s="26">
        <v>145.87</v>
      </c>
      <c r="V4068" s="10">
        <v>0.16389999999999999</v>
      </c>
      <c r="W4068" s="1" t="s">
        <v>34</v>
      </c>
      <c r="X4068" s="3"/>
      <c r="Y4068" s="3"/>
      <c r="Z4068" s="5" t="s">
        <v>7980</v>
      </c>
      <c r="AA4068" s="5" t="str">
        <f>VLOOKUP(J4068, sku!B:C, 2, FALSE)</f>
        <v>Travessa Geral - Tubular - 1 Gradeado Grande 110 X 90 X 12 cm - - - - - Preto</v>
      </c>
      <c r="AB4068" s="3" t="str">
        <f>VLOOKUP(J4068, sku!B:BM, 64, FALSE)</f>
        <v>Fabricação</v>
      </c>
      <c r="AC4068" s="3" t="str">
        <f>LEFT(pedidos[[#This Row],[SKU]],3)</f>
        <v>1XG</v>
      </c>
      <c r="AD4068" s="36" t="str" cm="1">
        <f t="array" aca="1" ref="AD4068" ca="1">IFERROR(
  INDEX(
    montadora[Montadora],
    MATCH(TRUE,LEFT(#REF!,NÚCARACT(montadora[SKU Parcial]))=montadora[SKU Parcial],0)
  ),
  ""
)</f>
        <v/>
      </c>
    </row>
    <row r="4069" spans="1:30" customFormat="1" x14ac:dyDescent="0.25">
      <c r="A4069" s="1" t="s">
        <v>7858</v>
      </c>
      <c r="B4069" s="1" t="s">
        <v>7859</v>
      </c>
      <c r="C4069" s="1" t="s">
        <v>925</v>
      </c>
      <c r="D4069" s="1" t="s">
        <v>420</v>
      </c>
      <c r="E4069" s="1" t="s">
        <v>5384</v>
      </c>
      <c r="F4069" s="1" t="s">
        <v>5385</v>
      </c>
      <c r="G4069" s="6" t="s">
        <v>11227</v>
      </c>
      <c r="H4069" s="2" t="s">
        <v>47</v>
      </c>
      <c r="I4069" s="1" t="s">
        <v>31</v>
      </c>
      <c r="J4069" s="1" t="s">
        <v>7852</v>
      </c>
      <c r="K4069" s="4">
        <v>45807</v>
      </c>
      <c r="L4069" s="16" t="s">
        <v>11229</v>
      </c>
      <c r="M4069" s="26">
        <v>889.8</v>
      </c>
      <c r="N4069" s="2">
        <v>1</v>
      </c>
      <c r="O4069" s="26">
        <v>889.8</v>
      </c>
      <c r="P4069" s="26">
        <v>426</v>
      </c>
      <c r="Q4069" s="26">
        <v>67.709999999999994</v>
      </c>
      <c r="R4069" s="26">
        <v>151.27000000000001</v>
      </c>
      <c r="S4069" s="26">
        <v>0</v>
      </c>
      <c r="T4069" s="26">
        <v>98.95</v>
      </c>
      <c r="U4069" s="26">
        <v>145.87</v>
      </c>
      <c r="V4069" s="10">
        <v>0.16389999999999999</v>
      </c>
      <c r="W4069" s="1" t="s">
        <v>34</v>
      </c>
      <c r="X4069" s="3"/>
      <c r="Y4069" s="3"/>
      <c r="Z4069" s="5" t="s">
        <v>7980</v>
      </c>
      <c r="AA4069" s="5" t="str">
        <f>VLOOKUP(J4069, sku!B:C, 2, FALSE)</f>
        <v>Travessa Geral - Tubular - 1 Gradeado Grande 110 X 90 X 12 cm - - - - - Preto</v>
      </c>
      <c r="AB4069" s="3" t="str">
        <f>VLOOKUP(J4069, sku!B:BM, 64, FALSE)</f>
        <v>Fabricação</v>
      </c>
      <c r="AC4069" s="3" t="str">
        <f>LEFT(pedidos[[#This Row],[SKU]],3)</f>
        <v>1XG</v>
      </c>
      <c r="AD4069" s="36" t="str" cm="1">
        <f t="array" aca="1" ref="AD4069" ca="1">IFERROR(
  INDEX(
    montadora[Montadora],
    MATCH(TRUE,LEFT(#REF!,NÚCARACT(montadora[SKU Parcial]))=montadora[SKU Parcial],0)
  ),
  ""
)</f>
        <v/>
      </c>
    </row>
    <row r="4070" spans="1:30" customFormat="1" x14ac:dyDescent="0.25">
      <c r="A4070" s="1" t="s">
        <v>7907</v>
      </c>
      <c r="B4070" s="1" t="s">
        <v>7908</v>
      </c>
      <c r="C4070" s="1" t="s">
        <v>7909</v>
      </c>
      <c r="D4070" s="1" t="s">
        <v>27</v>
      </c>
      <c r="E4070" s="1" t="s">
        <v>2698</v>
      </c>
      <c r="F4070" s="1" t="s">
        <v>2699</v>
      </c>
      <c r="G4070" s="6" t="s">
        <v>11227</v>
      </c>
      <c r="H4070" s="2" t="s">
        <v>47</v>
      </c>
      <c r="I4070" s="1" t="s">
        <v>36</v>
      </c>
      <c r="J4070" s="1" t="s">
        <v>2700</v>
      </c>
      <c r="K4070" s="4">
        <v>45795</v>
      </c>
      <c r="L4070" s="16" t="s">
        <v>11229</v>
      </c>
      <c r="M4070" s="26">
        <v>838.8</v>
      </c>
      <c r="N4070" s="2">
        <v>1</v>
      </c>
      <c r="O4070" s="26">
        <v>838.8</v>
      </c>
      <c r="P4070" s="26">
        <v>426</v>
      </c>
      <c r="Q4070" s="26">
        <v>63.83</v>
      </c>
      <c r="R4070" s="26">
        <v>142.6</v>
      </c>
      <c r="S4070" s="26">
        <v>0</v>
      </c>
      <c r="T4070" s="26">
        <v>98.95</v>
      </c>
      <c r="U4070" s="26">
        <v>107.42</v>
      </c>
      <c r="V4070" s="10">
        <v>0.12809999999999999</v>
      </c>
      <c r="W4070" s="1" t="s">
        <v>89</v>
      </c>
      <c r="X4070" s="3"/>
      <c r="Y4070" s="3"/>
      <c r="Z4070" s="5" t="s">
        <v>7980</v>
      </c>
      <c r="AA4070" s="5" t="str">
        <f>VLOOKUP(J4070, sku!B:C, 2, FALSE)</f>
        <v>Travessa Fiat - Smart - 1 Gradeado Grande 110 X 90 X 12 cm - Doblo - 2003 A 2021 - Preto</v>
      </c>
      <c r="AB4070" s="3" t="str">
        <f>VLOOKUP(J4070, sku!B:BM, 64, FALSE)</f>
        <v>Fabricação</v>
      </c>
      <c r="AC4070" s="3" t="str">
        <f>LEFT(pedidos[[#This Row],[SKU]],3)</f>
        <v>1XG</v>
      </c>
      <c r="AD4070" s="36" t="str" cm="1">
        <f t="array" aca="1" ref="AD4070" ca="1">IFERROR(
  INDEX(
    montadora[Montadora],
    MATCH(TRUE,LEFT(#REF!,NÚCARACT(montadora[SKU Parcial]))=montadora[SKU Parcial],0)
  ),
  ""
)</f>
        <v/>
      </c>
    </row>
    <row r="4071" spans="1:30" customFormat="1" x14ac:dyDescent="0.25">
      <c r="A4071" s="1" t="s">
        <v>7910</v>
      </c>
      <c r="B4071" s="1" t="s">
        <v>36</v>
      </c>
      <c r="C4071" s="1" t="s">
        <v>7911</v>
      </c>
      <c r="D4071" s="1" t="s">
        <v>617</v>
      </c>
      <c r="E4071" s="1" t="s">
        <v>2698</v>
      </c>
      <c r="F4071" s="1" t="s">
        <v>2699</v>
      </c>
      <c r="G4071" s="6" t="s">
        <v>11227</v>
      </c>
      <c r="H4071" s="2" t="s">
        <v>47</v>
      </c>
      <c r="I4071" s="1" t="s">
        <v>36</v>
      </c>
      <c r="J4071" s="1" t="s">
        <v>2700</v>
      </c>
      <c r="K4071" s="4">
        <v>45804</v>
      </c>
      <c r="L4071" s="16" t="s">
        <v>11229</v>
      </c>
      <c r="M4071" s="26">
        <v>838.8</v>
      </c>
      <c r="N4071" s="2">
        <v>1</v>
      </c>
      <c r="O4071" s="26">
        <v>949.79</v>
      </c>
      <c r="P4071" s="26">
        <v>426</v>
      </c>
      <c r="Q4071" s="26">
        <v>63.83</v>
      </c>
      <c r="R4071" s="26">
        <v>142.6</v>
      </c>
      <c r="S4071" s="26">
        <v>110.99</v>
      </c>
      <c r="T4071" s="26">
        <v>98.95</v>
      </c>
      <c r="U4071" s="26">
        <v>107.42</v>
      </c>
      <c r="V4071" s="10">
        <v>0.12809999999999999</v>
      </c>
      <c r="W4071" s="1" t="s">
        <v>34</v>
      </c>
      <c r="X4071" s="3"/>
      <c r="Y4071" s="3"/>
      <c r="Z4071" s="5" t="s">
        <v>7980</v>
      </c>
      <c r="AA4071" s="5" t="str">
        <f>VLOOKUP(J4071, sku!B:C, 2, FALSE)</f>
        <v>Travessa Fiat - Smart - 1 Gradeado Grande 110 X 90 X 12 cm - Doblo - 2003 A 2021 - Preto</v>
      </c>
      <c r="AB4071" s="3" t="str">
        <f>VLOOKUP(J4071, sku!B:BM, 64, FALSE)</f>
        <v>Fabricação</v>
      </c>
      <c r="AC4071" s="3" t="str">
        <f>LEFT(pedidos[[#This Row],[SKU]],3)</f>
        <v>1XG</v>
      </c>
      <c r="AD4071" s="36" t="str" cm="1">
        <f t="array" aca="1" ref="AD4071" ca="1">IFERROR(
  INDEX(
    montadora[Montadora],
    MATCH(TRUE,LEFT(#REF!,NÚCARACT(montadora[SKU Parcial]))=montadora[SKU Parcial],0)
  ),
  ""
)</f>
        <v/>
      </c>
    </row>
    <row r="4072" spans="1:30" customFormat="1" x14ac:dyDescent="0.25">
      <c r="A4072" s="1" t="s">
        <v>4681</v>
      </c>
      <c r="B4072" s="1" t="s">
        <v>4682</v>
      </c>
      <c r="C4072" s="1" t="s">
        <v>4683</v>
      </c>
      <c r="D4072" s="1" t="s">
        <v>617</v>
      </c>
      <c r="E4072" s="1" t="s">
        <v>4684</v>
      </c>
      <c r="F4072" s="1" t="s">
        <v>4685</v>
      </c>
      <c r="G4072" s="6" t="s">
        <v>11227</v>
      </c>
      <c r="H4072" s="2" t="s">
        <v>30</v>
      </c>
      <c r="I4072" s="1" t="s">
        <v>36</v>
      </c>
      <c r="J4072" s="1" t="s">
        <v>4686</v>
      </c>
      <c r="K4072" s="4">
        <v>45817</v>
      </c>
      <c r="L4072" s="16" t="s">
        <v>11229</v>
      </c>
      <c r="M4072" s="26">
        <v>888.9</v>
      </c>
      <c r="N4072" s="2">
        <v>1</v>
      </c>
      <c r="O4072" s="26">
        <v>888.9</v>
      </c>
      <c r="P4072" s="26">
        <v>451</v>
      </c>
      <c r="Q4072" s="26">
        <v>73.069999999999993</v>
      </c>
      <c r="R4072" s="26">
        <v>106.67</v>
      </c>
      <c r="S4072" s="26">
        <v>0</v>
      </c>
      <c r="T4072" s="26">
        <v>26.95</v>
      </c>
      <c r="U4072" s="26">
        <v>231.21</v>
      </c>
      <c r="V4072" s="10">
        <v>0.2601</v>
      </c>
      <c r="W4072" s="1" t="s">
        <v>34</v>
      </c>
      <c r="X4072" s="3"/>
      <c r="Y4072" s="3"/>
      <c r="Z4072" s="5" t="s">
        <v>7980</v>
      </c>
      <c r="AA4072" s="5" t="str">
        <f>VLOOKUP(J4072, sku!B:C, 2, FALSE)</f>
        <v>Travessa Fiat - Way - 1 Gradeado Grande 110 X 90 X 12 cm - Uno Way - 2011 A 2021 - Preto</v>
      </c>
      <c r="AB4072" s="3" t="str">
        <f>VLOOKUP(J4072, sku!B:BM, 64, FALSE)</f>
        <v>Fabricação</v>
      </c>
      <c r="AC4072" s="3" t="str">
        <f>LEFT(pedidos[[#This Row],[SKU]],3)</f>
        <v>1XG</v>
      </c>
      <c r="AD4072" s="36" t="str" cm="1">
        <f t="array" aca="1" ref="AD4072" ca="1">IFERROR(
    INDEX(
        montadora[Montadora],
        MATCH(
            MAX(
                IF(ISNUMBER( FIND(montadora[SKU Parcial],#REF!)),
                   NÚCARACT(montadora[SKU Parcial])
                )
            ),
            NÚCARACT(montadora[SKU Parcial]),
            0
        )
    ),
    ""
)</f>
        <v/>
      </c>
    </row>
    <row r="4073" spans="1:30" customFormat="1" x14ac:dyDescent="0.25">
      <c r="A4073" s="1" t="s">
        <v>3914</v>
      </c>
      <c r="B4073" s="1" t="s">
        <v>3915</v>
      </c>
      <c r="C4073" s="1" t="s">
        <v>524</v>
      </c>
      <c r="D4073" s="1" t="s">
        <v>138</v>
      </c>
      <c r="E4073" s="1" t="s">
        <v>931</v>
      </c>
      <c r="F4073" s="1" t="s">
        <v>687</v>
      </c>
      <c r="G4073" s="6" t="s">
        <v>11227</v>
      </c>
      <c r="H4073" s="20" t="s">
        <v>47</v>
      </c>
      <c r="I4073" s="1" t="s">
        <v>36</v>
      </c>
      <c r="J4073" s="1" t="s">
        <v>688</v>
      </c>
      <c r="K4073" s="22">
        <v>45812</v>
      </c>
      <c r="L4073" s="16" t="s">
        <v>11229</v>
      </c>
      <c r="M4073" s="26">
        <v>1298.8</v>
      </c>
      <c r="N4073" s="20">
        <v>1</v>
      </c>
      <c r="O4073" s="26">
        <v>1298.8</v>
      </c>
      <c r="P4073" s="26">
        <v>464</v>
      </c>
      <c r="Q4073" s="26">
        <v>106.76</v>
      </c>
      <c r="R4073" s="26">
        <v>220.8</v>
      </c>
      <c r="S4073" s="26">
        <v>0</v>
      </c>
      <c r="T4073" s="26">
        <v>65.95</v>
      </c>
      <c r="U4073" s="26">
        <v>441.29</v>
      </c>
      <c r="V4073" s="24">
        <v>0.33979999999999999</v>
      </c>
      <c r="W4073" s="1" t="s">
        <v>34</v>
      </c>
      <c r="X4073" s="3"/>
      <c r="Y4073" s="3"/>
      <c r="Z4073" s="5" t="s">
        <v>7980</v>
      </c>
      <c r="AA4073" s="5" t="str">
        <f>VLOOKUP(J4073, sku!B:C, 2, FALSE)</f>
        <v>[HJ-RB544-BK] Bagageiro de Teto de Alumínio 127 X 96cm - Médio</v>
      </c>
      <c r="AB4073" s="3" t="str">
        <f>VLOOKUP(J4073, sku!B:BM, 64, FALSE)</f>
        <v>Importação</v>
      </c>
      <c r="AC4073" s="3" t="str">
        <f>LEFT(pedidos[[#This Row],[SKU]],3)</f>
        <v>XBA</v>
      </c>
      <c r="AD4073" s="36" t="str" cm="1">
        <f t="array" aca="1" ref="AD4073" ca="1">IFERROR(
  INDEX(
    montadora[Montadora],
    MATCH(TRUE,LEFT(#REF!,NÚCARACT(montadora[SKU Parcial]))=montadora[SKU Parcial],0)
  ),
  ""
)</f>
        <v/>
      </c>
    </row>
    <row r="4074" spans="1:30" customFormat="1" x14ac:dyDescent="0.25">
      <c r="A4074" s="6" t="s">
        <v>5995</v>
      </c>
      <c r="B4074" s="6" t="s">
        <v>36</v>
      </c>
      <c r="C4074" s="6" t="s">
        <v>5996</v>
      </c>
      <c r="D4074" s="6" t="s">
        <v>138</v>
      </c>
      <c r="E4074" s="6" t="s">
        <v>833</v>
      </c>
      <c r="F4074" s="6" t="s">
        <v>834</v>
      </c>
      <c r="G4074" s="6" t="s">
        <v>11228</v>
      </c>
      <c r="H4074" s="19" t="s">
        <v>30</v>
      </c>
      <c r="I4074" s="6" t="s">
        <v>36</v>
      </c>
      <c r="J4074" s="6" t="s">
        <v>835</v>
      </c>
      <c r="K4074" s="21">
        <v>45806</v>
      </c>
      <c r="L4074" s="19" t="s">
        <v>11229</v>
      </c>
      <c r="M4074" s="25">
        <v>1058.8</v>
      </c>
      <c r="N4074" s="19">
        <v>1</v>
      </c>
      <c r="O4074" s="25">
        <v>1058.8</v>
      </c>
      <c r="P4074" s="25">
        <v>468</v>
      </c>
      <c r="Q4074" s="25">
        <v>35.68</v>
      </c>
      <c r="R4074" s="25">
        <v>127.06</v>
      </c>
      <c r="S4074" s="25">
        <v>0</v>
      </c>
      <c r="T4074" s="25">
        <v>32.340000000000003</v>
      </c>
      <c r="U4074" s="25">
        <v>395.72</v>
      </c>
      <c r="V4074" s="23">
        <v>0</v>
      </c>
      <c r="W4074" s="6" t="s">
        <v>89</v>
      </c>
      <c r="X4074" s="5">
        <v>112750890535</v>
      </c>
      <c r="Y4074" s="5">
        <v>44933455595</v>
      </c>
      <c r="Z4074" s="5" t="s">
        <v>7980</v>
      </c>
      <c r="AA4074" s="5" t="str">
        <f>VLOOKUP(J4074, sku!B:C, 2, FALSE)</f>
        <v>Travessa Geral - Smart - 1 Gradeado Pequeno 95 X 81 X 17 cm - - - - - Preto</v>
      </c>
      <c r="AB4074" s="3" t="str">
        <f>VLOOKUP(J4074, sku!B:BM, 64, FALSE)</f>
        <v>Fabricação</v>
      </c>
      <c r="AC4074" s="3" t="str">
        <f>LEFT(pedidos[[#This Row],[SKU]],3)</f>
        <v>1XG</v>
      </c>
      <c r="AD4074" s="36" t="str" cm="1">
        <f t="array" aca="1" ref="AD4074" ca="1">IFERROR(
  INDEX(
    montadora[Montadora],
    MATCH(TRUE,LEFT(#REF!,NÚCARACT(montadora[SKU Parcial]))=montadora[SKU Parcial],0)
  ),
  ""
)</f>
        <v/>
      </c>
    </row>
    <row r="4075" spans="1:30" customFormat="1" x14ac:dyDescent="0.25">
      <c r="A4075" s="1" t="s">
        <v>6873</v>
      </c>
      <c r="B4075" s="1" t="s">
        <v>6874</v>
      </c>
      <c r="C4075" s="1" t="s">
        <v>6875</v>
      </c>
      <c r="D4075" s="1" t="s">
        <v>27</v>
      </c>
      <c r="E4075" s="1" t="s">
        <v>2480</v>
      </c>
      <c r="F4075" s="1" t="s">
        <v>2481</v>
      </c>
      <c r="G4075" s="6" t="s">
        <v>11227</v>
      </c>
      <c r="H4075" s="2" t="s">
        <v>47</v>
      </c>
      <c r="I4075" s="1" t="s">
        <v>36</v>
      </c>
      <c r="J4075" s="1" t="s">
        <v>1985</v>
      </c>
      <c r="K4075" s="4">
        <v>45794</v>
      </c>
      <c r="L4075" s="20" t="s">
        <v>33</v>
      </c>
      <c r="M4075" s="26">
        <v>1068.8</v>
      </c>
      <c r="N4075" s="2">
        <v>1</v>
      </c>
      <c r="O4075" s="26">
        <v>1070.3900000000001</v>
      </c>
      <c r="P4075" s="26">
        <v>478</v>
      </c>
      <c r="Q4075" s="26">
        <v>0</v>
      </c>
      <c r="R4075" s="26">
        <v>181.7</v>
      </c>
      <c r="S4075" s="26">
        <v>1.59</v>
      </c>
      <c r="T4075" s="26">
        <v>14.31</v>
      </c>
      <c r="U4075" s="26">
        <v>313.45</v>
      </c>
      <c r="V4075" s="10">
        <v>0.29330000000000001</v>
      </c>
      <c r="W4075" s="1" t="s">
        <v>34</v>
      </c>
      <c r="X4075" s="3"/>
      <c r="Y4075" s="3"/>
      <c r="Z4075" s="5" t="s">
        <v>7980</v>
      </c>
      <c r="AA4075" s="5" t="str">
        <f>VLOOKUP(J4075, sku!B:C, 2, FALSE)</f>
        <v>Travessa Geral - Smart - 1 Gradeado Extra Grande 120 X 100 X 12 cm - - - - - Preto</v>
      </c>
      <c r="AB4075" s="3" t="str">
        <f>VLOOKUP(J4075, sku!B:BM, 64, FALSE)</f>
        <v>Fabricação</v>
      </c>
      <c r="AC4075" s="3" t="str">
        <f>LEFT(pedidos[[#This Row],[SKU]],3)</f>
        <v>1XG</v>
      </c>
      <c r="AD4075" s="36" t="str" cm="1">
        <f t="array" aca="1" ref="AD4075" ca="1">IFERROR(
  INDEX(
    montadora[Montadora],
    MATCH(TRUE,LEFT(#REF!,NÚCARACT(montadora[SKU Parcial]))=montadora[SKU Parcial],0)
  ),
  ""
)</f>
        <v/>
      </c>
    </row>
    <row r="4076" spans="1:30" customFormat="1" x14ac:dyDescent="0.25">
      <c r="A4076" s="1" t="s">
        <v>7567</v>
      </c>
      <c r="B4076" s="1" t="s">
        <v>36</v>
      </c>
      <c r="C4076" s="1" t="s">
        <v>3596</v>
      </c>
      <c r="D4076" s="1" t="s">
        <v>138</v>
      </c>
      <c r="E4076" s="1" t="s">
        <v>7568</v>
      </c>
      <c r="F4076" s="1" t="s">
        <v>7569</v>
      </c>
      <c r="G4076" s="6" t="s">
        <v>11227</v>
      </c>
      <c r="H4076" s="2" t="s">
        <v>30</v>
      </c>
      <c r="I4076" s="1" t="s">
        <v>31</v>
      </c>
      <c r="J4076" s="1" t="s">
        <v>7570</v>
      </c>
      <c r="K4076" s="4">
        <v>45801</v>
      </c>
      <c r="L4076" s="16" t="s">
        <v>11229</v>
      </c>
      <c r="M4076" s="26">
        <v>978.8</v>
      </c>
      <c r="N4076" s="2">
        <v>1</v>
      </c>
      <c r="O4076" s="26">
        <v>978.8</v>
      </c>
      <c r="P4076" s="26">
        <v>478</v>
      </c>
      <c r="Q4076" s="26">
        <v>74.489999999999995</v>
      </c>
      <c r="R4076" s="26">
        <v>117.46</v>
      </c>
      <c r="S4076" s="26">
        <v>0</v>
      </c>
      <c r="T4076" s="26">
        <v>73.45</v>
      </c>
      <c r="U4076" s="26">
        <v>235.4</v>
      </c>
      <c r="V4076" s="10">
        <v>0.24049999999999999</v>
      </c>
      <c r="W4076" s="1" t="s">
        <v>89</v>
      </c>
      <c r="X4076" s="3"/>
      <c r="Y4076" s="3"/>
      <c r="Z4076" s="5" t="s">
        <v>7980</v>
      </c>
      <c r="AA4076" s="5" t="str">
        <f>VLOOKUP(J4076, sku!B:C, 2, FALSE)</f>
        <v>Travessa Geral - Style - 1 Gradeado Extra Grande 120 X 100 X 12 cm - - - - - Preto</v>
      </c>
      <c r="AB4076" s="3" t="str">
        <f>VLOOKUP(J4076, sku!B:BM, 64, FALSE)</f>
        <v>Fabricação</v>
      </c>
      <c r="AC4076" s="3" t="str">
        <f>LEFT(pedidos[[#This Row],[SKU]],3)</f>
        <v>1XG</v>
      </c>
      <c r="AD4076" s="36" t="str" cm="1">
        <f t="array" aca="1" ref="AD4076" ca="1">IFERROR(
  INDEX(
    montadora[Montadora],
    MATCH(TRUE,LEFT(#REF!,NÚCARACT(montadora[SKU Parcial]))=montadora[SKU Parcial],0)
  ),
  ""
)</f>
        <v/>
      </c>
    </row>
    <row r="4077" spans="1:30" customFormat="1" x14ac:dyDescent="0.25">
      <c r="A4077" s="1" t="s">
        <v>5199</v>
      </c>
      <c r="B4077" s="1" t="s">
        <v>36</v>
      </c>
      <c r="C4077" s="1" t="s">
        <v>5200</v>
      </c>
      <c r="D4077" s="1" t="s">
        <v>191</v>
      </c>
      <c r="E4077" s="1" t="s">
        <v>2474</v>
      </c>
      <c r="F4077" s="1" t="s">
        <v>5201</v>
      </c>
      <c r="G4077" s="6" t="s">
        <v>11227</v>
      </c>
      <c r="H4077" s="2" t="s">
        <v>47</v>
      </c>
      <c r="I4077" s="1" t="s">
        <v>31</v>
      </c>
      <c r="J4077" s="1" t="s">
        <v>2476</v>
      </c>
      <c r="K4077" s="4">
        <v>45834</v>
      </c>
      <c r="L4077" s="16" t="s">
        <v>11229</v>
      </c>
      <c r="M4077" s="26">
        <v>1068.8</v>
      </c>
      <c r="N4077" s="2">
        <v>1</v>
      </c>
      <c r="O4077" s="26">
        <v>1068.8</v>
      </c>
      <c r="P4077" s="26">
        <v>478</v>
      </c>
      <c r="Q4077" s="26">
        <v>87.86</v>
      </c>
      <c r="R4077" s="26">
        <v>181.7</v>
      </c>
      <c r="S4077" s="26">
        <v>0</v>
      </c>
      <c r="T4077" s="26">
        <v>85.95</v>
      </c>
      <c r="U4077" s="26">
        <v>235.29</v>
      </c>
      <c r="V4077" s="10">
        <v>0.22009999999999999</v>
      </c>
      <c r="W4077" s="1" t="s">
        <v>34</v>
      </c>
      <c r="X4077" s="3"/>
      <c r="Y4077" s="3"/>
      <c r="Z4077" s="5" t="s">
        <v>7980</v>
      </c>
      <c r="AA4077" s="5" t="str">
        <f>VLOOKUP(J4077, sku!B:C, 2, FALSE)</f>
        <v>Travessa Geral - Tubular - 1 Gradeado Extra Grande 120 X 100 X 12 cm - - - - - Preto</v>
      </c>
      <c r="AB4077" s="3" t="str">
        <f>VLOOKUP(J4077, sku!B:BM, 64, FALSE)</f>
        <v>Fabricação</v>
      </c>
      <c r="AC4077" s="3" t="str">
        <f>LEFT(pedidos[[#This Row],[SKU]],3)</f>
        <v>1XG</v>
      </c>
      <c r="AD4077" s="36" t="str" cm="1">
        <f t="array" aca="1" ref="AD4077" ca="1">IFERROR(
  INDEX(
    montadora[Montadora],
    MATCH(TRUE,LEFT(#REF!,NÚCARACT(montadora[SKU Parcial]))=montadora[SKU Parcial],0)
  ),
  ""
)</f>
        <v/>
      </c>
    </row>
    <row r="4078" spans="1:30" customFormat="1" x14ac:dyDescent="0.25">
      <c r="A4078" s="1" t="s">
        <v>7706</v>
      </c>
      <c r="B4078" s="1" t="s">
        <v>36</v>
      </c>
      <c r="C4078" s="1" t="s">
        <v>3035</v>
      </c>
      <c r="D4078" s="1" t="s">
        <v>188</v>
      </c>
      <c r="E4078" s="1" t="s">
        <v>2480</v>
      </c>
      <c r="F4078" s="1" t="s">
        <v>2481</v>
      </c>
      <c r="G4078" s="6" t="s">
        <v>11227</v>
      </c>
      <c r="H4078" s="2" t="s">
        <v>47</v>
      </c>
      <c r="I4078" s="1" t="s">
        <v>31</v>
      </c>
      <c r="J4078" s="1" t="s">
        <v>1985</v>
      </c>
      <c r="K4078" s="4">
        <v>45779</v>
      </c>
      <c r="L4078" s="16" t="s">
        <v>11229</v>
      </c>
      <c r="M4078" s="26">
        <v>1068.8</v>
      </c>
      <c r="N4078" s="2">
        <v>1</v>
      </c>
      <c r="O4078" s="26">
        <v>1148.75</v>
      </c>
      <c r="P4078" s="26">
        <v>478</v>
      </c>
      <c r="Q4078" s="26">
        <v>81.34</v>
      </c>
      <c r="R4078" s="26">
        <v>181.7</v>
      </c>
      <c r="S4078" s="26">
        <v>79.95</v>
      </c>
      <c r="T4078" s="26">
        <v>98.95</v>
      </c>
      <c r="U4078" s="26">
        <v>228.81</v>
      </c>
      <c r="V4078" s="10">
        <v>0.21410000000000001</v>
      </c>
      <c r="W4078" s="1" t="s">
        <v>34</v>
      </c>
      <c r="X4078" s="3"/>
      <c r="Y4078" s="3"/>
      <c r="Z4078" s="5" t="s">
        <v>7980</v>
      </c>
      <c r="AA4078" s="5" t="str">
        <f>VLOOKUP(J4078, sku!B:C, 2, FALSE)</f>
        <v>Travessa Geral - Smart - 1 Gradeado Extra Grande 120 X 100 X 12 cm - - - - - Preto</v>
      </c>
      <c r="AB4078" s="3" t="str">
        <f>VLOOKUP(J4078, sku!B:BM, 64, FALSE)</f>
        <v>Fabricação</v>
      </c>
      <c r="AC4078" s="3" t="str">
        <f>LEFT(pedidos[[#This Row],[SKU]],3)</f>
        <v>1XG</v>
      </c>
      <c r="AD4078" s="36" t="str" cm="1">
        <f t="array" aca="1" ref="AD4078" ca="1">IFERROR(
  INDEX(
    montadora[Montadora],
    MATCH(TRUE,LEFT(#REF!,NÚCARACT(montadora[SKU Parcial]))=montadora[SKU Parcial],0)
  ),
  ""
)</f>
        <v/>
      </c>
    </row>
    <row r="4079" spans="1:30" customFormat="1" x14ac:dyDescent="0.25">
      <c r="A4079" s="1" t="s">
        <v>7707</v>
      </c>
      <c r="B4079" s="1" t="s">
        <v>36</v>
      </c>
      <c r="C4079" s="1" t="s">
        <v>7708</v>
      </c>
      <c r="D4079" s="1" t="s">
        <v>27</v>
      </c>
      <c r="E4079" s="1" t="s">
        <v>2480</v>
      </c>
      <c r="F4079" s="1" t="s">
        <v>2481</v>
      </c>
      <c r="G4079" s="6" t="s">
        <v>11227</v>
      </c>
      <c r="H4079" s="2" t="s">
        <v>47</v>
      </c>
      <c r="I4079" s="1" t="s">
        <v>36</v>
      </c>
      <c r="J4079" s="1" t="s">
        <v>1985</v>
      </c>
      <c r="K4079" s="4">
        <v>45784</v>
      </c>
      <c r="L4079" s="16" t="s">
        <v>11229</v>
      </c>
      <c r="M4079" s="26">
        <v>1068.8</v>
      </c>
      <c r="N4079" s="2">
        <v>1</v>
      </c>
      <c r="O4079" s="26">
        <v>1068.8</v>
      </c>
      <c r="P4079" s="26">
        <v>478</v>
      </c>
      <c r="Q4079" s="26">
        <v>81.34</v>
      </c>
      <c r="R4079" s="26">
        <v>181.7</v>
      </c>
      <c r="S4079" s="26">
        <v>0</v>
      </c>
      <c r="T4079" s="26">
        <v>98.95</v>
      </c>
      <c r="U4079" s="26">
        <v>228.81</v>
      </c>
      <c r="V4079" s="10">
        <v>0.21410000000000001</v>
      </c>
      <c r="W4079" s="1" t="s">
        <v>34</v>
      </c>
      <c r="X4079" s="3"/>
      <c r="Y4079" s="3"/>
      <c r="Z4079" s="5" t="s">
        <v>7980</v>
      </c>
      <c r="AA4079" s="5" t="str">
        <f>VLOOKUP(J4079, sku!B:C, 2, FALSE)</f>
        <v>Travessa Geral - Smart - 1 Gradeado Extra Grande 120 X 100 X 12 cm - - - - - Preto</v>
      </c>
      <c r="AB4079" s="3" t="str">
        <f>VLOOKUP(J4079, sku!B:BM, 64, FALSE)</f>
        <v>Fabricação</v>
      </c>
      <c r="AC4079" s="3" t="str">
        <f>LEFT(pedidos[[#This Row],[SKU]],3)</f>
        <v>1XG</v>
      </c>
      <c r="AD4079" s="36" t="str" cm="1">
        <f t="array" aca="1" ref="AD4079" ca="1">IFERROR(
  INDEX(
    montadora[Montadora],
    MATCH(TRUE,LEFT(#REF!,NÚCARACT(montadora[SKU Parcial]))=montadora[SKU Parcial],0)
  ),
  ""
)</f>
        <v/>
      </c>
    </row>
    <row r="4080" spans="1:30" customFormat="1" x14ac:dyDescent="0.25">
      <c r="A4080" s="1" t="s">
        <v>7709</v>
      </c>
      <c r="B4080" s="1" t="s">
        <v>36</v>
      </c>
      <c r="C4080" s="1" t="s">
        <v>7710</v>
      </c>
      <c r="D4080" s="1" t="s">
        <v>347</v>
      </c>
      <c r="E4080" s="1" t="s">
        <v>2480</v>
      </c>
      <c r="F4080" s="1" t="s">
        <v>2481</v>
      </c>
      <c r="G4080" s="6" t="s">
        <v>11227</v>
      </c>
      <c r="H4080" s="2" t="s">
        <v>47</v>
      </c>
      <c r="I4080" s="1" t="s">
        <v>36</v>
      </c>
      <c r="J4080" s="1" t="s">
        <v>1985</v>
      </c>
      <c r="K4080" s="4">
        <v>45785</v>
      </c>
      <c r="L4080" s="16" t="s">
        <v>11229</v>
      </c>
      <c r="M4080" s="26">
        <v>1068.8</v>
      </c>
      <c r="N4080" s="2">
        <v>1</v>
      </c>
      <c r="O4080" s="26">
        <v>1144.7</v>
      </c>
      <c r="P4080" s="26">
        <v>478</v>
      </c>
      <c r="Q4080" s="26">
        <v>81.34</v>
      </c>
      <c r="R4080" s="26">
        <v>181.7</v>
      </c>
      <c r="S4080" s="26">
        <v>75.900000000000006</v>
      </c>
      <c r="T4080" s="26">
        <v>98.95</v>
      </c>
      <c r="U4080" s="26">
        <v>228.81</v>
      </c>
      <c r="V4080" s="10">
        <v>0.21410000000000001</v>
      </c>
      <c r="W4080" s="1" t="s">
        <v>34</v>
      </c>
      <c r="X4080" s="3"/>
      <c r="Y4080" s="3"/>
      <c r="Z4080" s="5" t="s">
        <v>7980</v>
      </c>
      <c r="AA4080" s="5" t="str">
        <f>VLOOKUP(J4080, sku!B:C, 2, FALSE)</f>
        <v>Travessa Geral - Smart - 1 Gradeado Extra Grande 120 X 100 X 12 cm - - - - - Preto</v>
      </c>
      <c r="AB4080" s="3" t="str">
        <f>VLOOKUP(J4080, sku!B:BM, 64, FALSE)</f>
        <v>Fabricação</v>
      </c>
      <c r="AC4080" s="3" t="str">
        <f>LEFT(pedidos[[#This Row],[SKU]],3)</f>
        <v>1XG</v>
      </c>
      <c r="AD4080" s="36" t="str" cm="1">
        <f t="array" aca="1" ref="AD4080" ca="1">IFERROR(
  INDEX(
    montadora[Montadora],
    MATCH(TRUE,LEFT(#REF!,NÚCARACT(montadora[SKU Parcial]))=montadora[SKU Parcial],0)
  ),
  ""
)</f>
        <v/>
      </c>
    </row>
    <row r="4081" spans="1:30" customFormat="1" x14ac:dyDescent="0.25">
      <c r="A4081" s="1" t="s">
        <v>7711</v>
      </c>
      <c r="B4081" s="1" t="s">
        <v>7712</v>
      </c>
      <c r="C4081" s="1" t="s">
        <v>7713</v>
      </c>
      <c r="D4081" s="1" t="s">
        <v>420</v>
      </c>
      <c r="E4081" s="1" t="s">
        <v>2480</v>
      </c>
      <c r="F4081" s="1" t="s">
        <v>2481</v>
      </c>
      <c r="G4081" s="6" t="s">
        <v>11227</v>
      </c>
      <c r="H4081" s="2" t="s">
        <v>47</v>
      </c>
      <c r="I4081" s="1" t="s">
        <v>36</v>
      </c>
      <c r="J4081" s="1" t="s">
        <v>7714</v>
      </c>
      <c r="K4081" s="4">
        <v>45799</v>
      </c>
      <c r="L4081" s="16" t="s">
        <v>11229</v>
      </c>
      <c r="M4081" s="26">
        <v>1068.8</v>
      </c>
      <c r="N4081" s="2">
        <v>1</v>
      </c>
      <c r="O4081" s="26">
        <v>1068.8</v>
      </c>
      <c r="P4081" s="26">
        <v>478</v>
      </c>
      <c r="Q4081" s="26">
        <v>81.34</v>
      </c>
      <c r="R4081" s="26">
        <v>181.7</v>
      </c>
      <c r="S4081" s="26">
        <v>0</v>
      </c>
      <c r="T4081" s="26">
        <v>98.95</v>
      </c>
      <c r="U4081" s="26">
        <v>228.81</v>
      </c>
      <c r="V4081" s="10">
        <v>0.21410000000000001</v>
      </c>
      <c r="W4081" s="1" t="s">
        <v>89</v>
      </c>
      <c r="X4081" s="3"/>
      <c r="Y4081" s="3"/>
      <c r="Z4081" s="5" t="s">
        <v>7980</v>
      </c>
      <c r="AA4081" s="5" t="str">
        <f>VLOOKUP(J4081, sku!B:C, 2, FALSE)</f>
        <v>Travessa Chevrolet - Smart - 1 Gradeado Extra Grande 120 X 100 X 12 cm - Zafira - - - Preto</v>
      </c>
      <c r="AB4081" s="3" t="str">
        <f>VLOOKUP(J4081, sku!B:BM, 64, FALSE)</f>
        <v>Fabricação</v>
      </c>
      <c r="AC4081" s="3" t="str">
        <f>LEFT(pedidos[[#This Row],[SKU]],3)</f>
        <v>1XG</v>
      </c>
      <c r="AD4081" s="36" t="str" cm="1">
        <f t="array" aca="1" ref="AD4081" ca="1">IFERROR(
  INDEX(
    montadora[Montadora],
    MATCH(TRUE,LEFT(#REF!,NÚCARACT(montadora[SKU Parcial]))=montadora[SKU Parcial],0)
  ),
  ""
)</f>
        <v/>
      </c>
    </row>
    <row r="4082" spans="1:30" customFormat="1" x14ac:dyDescent="0.25">
      <c r="A4082" s="1" t="s">
        <v>7715</v>
      </c>
      <c r="B4082" s="1" t="s">
        <v>36</v>
      </c>
      <c r="C4082" s="1" t="s">
        <v>2640</v>
      </c>
      <c r="D4082" s="1" t="s">
        <v>658</v>
      </c>
      <c r="E4082" s="1" t="s">
        <v>2480</v>
      </c>
      <c r="F4082" s="1" t="s">
        <v>2481</v>
      </c>
      <c r="G4082" s="6" t="s">
        <v>11227</v>
      </c>
      <c r="H4082" s="2" t="s">
        <v>47</v>
      </c>
      <c r="I4082" s="1" t="s">
        <v>31</v>
      </c>
      <c r="J4082" s="1" t="s">
        <v>1985</v>
      </c>
      <c r="K4082" s="4">
        <v>45808</v>
      </c>
      <c r="L4082" s="16" t="s">
        <v>11229</v>
      </c>
      <c r="M4082" s="26">
        <v>1068.8</v>
      </c>
      <c r="N4082" s="2">
        <v>1</v>
      </c>
      <c r="O4082" s="26">
        <v>1232.79</v>
      </c>
      <c r="P4082" s="26">
        <v>478</v>
      </c>
      <c r="Q4082" s="26">
        <v>81.34</v>
      </c>
      <c r="R4082" s="26">
        <v>181.7</v>
      </c>
      <c r="S4082" s="26">
        <v>163.99</v>
      </c>
      <c r="T4082" s="26">
        <v>98.95</v>
      </c>
      <c r="U4082" s="26">
        <v>228.81</v>
      </c>
      <c r="V4082" s="10">
        <v>0.21410000000000001</v>
      </c>
      <c r="W4082" s="1" t="s">
        <v>34</v>
      </c>
      <c r="X4082" s="3"/>
      <c r="Y4082" s="3"/>
      <c r="Z4082" s="5" t="s">
        <v>7980</v>
      </c>
      <c r="AA4082" s="5" t="str">
        <f>VLOOKUP(J4082, sku!B:C, 2, FALSE)</f>
        <v>Travessa Geral - Smart - 1 Gradeado Extra Grande 120 X 100 X 12 cm - - - - - Preto</v>
      </c>
      <c r="AB4082" s="3" t="str">
        <f>VLOOKUP(J4082, sku!B:BM, 64, FALSE)</f>
        <v>Fabricação</v>
      </c>
      <c r="AC4082" s="3" t="str">
        <f>LEFT(pedidos[[#This Row],[SKU]],3)</f>
        <v>1XG</v>
      </c>
      <c r="AD4082" s="36" t="str" cm="1">
        <f t="array" aca="1" ref="AD4082" ca="1">IFERROR(
  INDEX(
    montadora[Montadora],
    MATCH(TRUE,LEFT(#REF!,NÚCARACT(montadora[SKU Parcial]))=montadora[SKU Parcial],0)
  ),
  ""
)</f>
        <v/>
      </c>
    </row>
    <row r="4083" spans="1:30" customFormat="1" x14ac:dyDescent="0.25">
      <c r="A4083" s="1" t="s">
        <v>7716</v>
      </c>
      <c r="B4083" s="1" t="s">
        <v>36</v>
      </c>
      <c r="C4083" s="1" t="s">
        <v>7717</v>
      </c>
      <c r="D4083" s="1" t="s">
        <v>138</v>
      </c>
      <c r="E4083" s="1" t="s">
        <v>2480</v>
      </c>
      <c r="F4083" s="1" t="s">
        <v>2481</v>
      </c>
      <c r="G4083" s="6" t="s">
        <v>11227</v>
      </c>
      <c r="H4083" s="2" t="s">
        <v>47</v>
      </c>
      <c r="I4083" s="1" t="s">
        <v>36</v>
      </c>
      <c r="J4083" s="1" t="s">
        <v>1985</v>
      </c>
      <c r="K4083" s="4">
        <v>45808</v>
      </c>
      <c r="L4083" s="16" t="s">
        <v>11229</v>
      </c>
      <c r="M4083" s="26">
        <v>1068.8</v>
      </c>
      <c r="N4083" s="2">
        <v>1</v>
      </c>
      <c r="O4083" s="26">
        <v>1068.8</v>
      </c>
      <c r="P4083" s="26">
        <v>478</v>
      </c>
      <c r="Q4083" s="26">
        <v>81.34</v>
      </c>
      <c r="R4083" s="26">
        <v>181.7</v>
      </c>
      <c r="S4083" s="26">
        <v>0</v>
      </c>
      <c r="T4083" s="26">
        <v>98.95</v>
      </c>
      <c r="U4083" s="26">
        <v>228.81</v>
      </c>
      <c r="V4083" s="10">
        <v>0.21410000000000001</v>
      </c>
      <c r="W4083" s="1" t="s">
        <v>34</v>
      </c>
      <c r="X4083" s="3"/>
      <c r="Y4083" s="3"/>
      <c r="Z4083" s="5" t="s">
        <v>7980</v>
      </c>
      <c r="AA4083" s="5" t="str">
        <f>VLOOKUP(J4083, sku!B:C, 2, FALSE)</f>
        <v>Travessa Geral - Smart - 1 Gradeado Extra Grande 120 X 100 X 12 cm - - - - - Preto</v>
      </c>
      <c r="AB4083" s="3" t="str">
        <f>VLOOKUP(J4083, sku!B:BM, 64, FALSE)</f>
        <v>Fabricação</v>
      </c>
      <c r="AC4083" s="3" t="str">
        <f>LEFT(pedidos[[#This Row],[SKU]],3)</f>
        <v>1XG</v>
      </c>
      <c r="AD4083" s="36" t="str" cm="1">
        <f t="array" aca="1" ref="AD4083" ca="1">IFERROR(
  INDEX(
    montadora[Montadora],
    MATCH(TRUE,LEFT(#REF!,NÚCARACT(montadora[SKU Parcial]))=montadora[SKU Parcial],0)
  ),
  ""
)</f>
        <v/>
      </c>
    </row>
    <row r="4084" spans="1:30" customFormat="1" x14ac:dyDescent="0.25">
      <c r="A4084" s="1" t="s">
        <v>5257</v>
      </c>
      <c r="B4084" s="1" t="s">
        <v>5258</v>
      </c>
      <c r="C4084" s="1" t="s">
        <v>5259</v>
      </c>
      <c r="D4084" s="1" t="s">
        <v>27</v>
      </c>
      <c r="E4084" s="1" t="s">
        <v>2480</v>
      </c>
      <c r="F4084" s="1" t="s">
        <v>2481</v>
      </c>
      <c r="G4084" s="6" t="s">
        <v>11227</v>
      </c>
      <c r="H4084" s="2" t="s">
        <v>47</v>
      </c>
      <c r="I4084" s="1" t="s">
        <v>36</v>
      </c>
      <c r="J4084" s="1" t="s">
        <v>2476</v>
      </c>
      <c r="K4084" s="4">
        <v>45809</v>
      </c>
      <c r="L4084" s="16" t="s">
        <v>11229</v>
      </c>
      <c r="M4084" s="26">
        <v>1068.8</v>
      </c>
      <c r="N4084" s="2">
        <v>1</v>
      </c>
      <c r="O4084" s="26">
        <v>1068.8</v>
      </c>
      <c r="P4084" s="26">
        <v>478</v>
      </c>
      <c r="Q4084" s="26">
        <v>87.86</v>
      </c>
      <c r="R4084" s="26">
        <v>181.7</v>
      </c>
      <c r="S4084" s="26">
        <v>0</v>
      </c>
      <c r="T4084" s="26">
        <v>98.95</v>
      </c>
      <c r="U4084" s="26">
        <v>222.29</v>
      </c>
      <c r="V4084" s="10">
        <v>0.20799999999999999</v>
      </c>
      <c r="W4084" s="1" t="s">
        <v>34</v>
      </c>
      <c r="X4084" s="3"/>
      <c r="Y4084" s="3"/>
      <c r="Z4084" s="5" t="s">
        <v>7980</v>
      </c>
      <c r="AA4084" s="5" t="str">
        <f>VLOOKUP(J4084, sku!B:C, 2, FALSE)</f>
        <v>Travessa Geral - Tubular - 1 Gradeado Extra Grande 120 X 100 X 12 cm - - - - - Preto</v>
      </c>
      <c r="AB4084" s="3" t="str">
        <f>VLOOKUP(J4084, sku!B:BM, 64, FALSE)</f>
        <v>Fabricação</v>
      </c>
      <c r="AC4084" s="3" t="str">
        <f>LEFT(pedidos[[#This Row],[SKU]],3)</f>
        <v>1XG</v>
      </c>
      <c r="AD4084" s="36" t="str" cm="1">
        <f t="array" aca="1" ref="AD4084" ca="1">IFERROR(
  INDEX(
    montadora[Montadora],
    MATCH(TRUE,LEFT(#REF!,NÚCARACT(montadora[SKU Parcial]))=montadora[SKU Parcial],0)
  ),
  ""
)</f>
        <v/>
      </c>
    </row>
    <row r="4085" spans="1:30" customFormat="1" x14ac:dyDescent="0.25">
      <c r="A4085" s="1" t="s">
        <v>5260</v>
      </c>
      <c r="B4085" s="1" t="s">
        <v>5261</v>
      </c>
      <c r="C4085" s="1" t="s">
        <v>5262</v>
      </c>
      <c r="D4085" s="1" t="s">
        <v>27</v>
      </c>
      <c r="E4085" s="1" t="s">
        <v>2480</v>
      </c>
      <c r="F4085" s="1" t="s">
        <v>2481</v>
      </c>
      <c r="G4085" s="6" t="s">
        <v>11227</v>
      </c>
      <c r="H4085" s="2" t="s">
        <v>47</v>
      </c>
      <c r="I4085" s="1" t="s">
        <v>36</v>
      </c>
      <c r="J4085" s="1" t="s">
        <v>5263</v>
      </c>
      <c r="K4085" s="4">
        <v>45829</v>
      </c>
      <c r="L4085" s="16" t="s">
        <v>11229</v>
      </c>
      <c r="M4085" s="26">
        <v>1068.8</v>
      </c>
      <c r="N4085" s="2">
        <v>1</v>
      </c>
      <c r="O4085" s="26">
        <v>1068.8</v>
      </c>
      <c r="P4085" s="26">
        <v>478</v>
      </c>
      <c r="Q4085" s="26">
        <v>87.86</v>
      </c>
      <c r="R4085" s="26">
        <v>181.7</v>
      </c>
      <c r="S4085" s="26">
        <v>0</v>
      </c>
      <c r="T4085" s="26">
        <v>98.95</v>
      </c>
      <c r="U4085" s="26">
        <v>222.29</v>
      </c>
      <c r="V4085" s="10">
        <v>0.20799999999999999</v>
      </c>
      <c r="W4085" s="1" t="s">
        <v>34</v>
      </c>
      <c r="X4085" s="3"/>
      <c r="Y4085" s="3"/>
      <c r="Z4085" s="5" t="s">
        <v>7980</v>
      </c>
      <c r="AA4085" s="5" t="str">
        <f>VLOOKUP(J4085, sku!B:C, 2, FALSE)</f>
        <v>Travessa Chevrolet - Smart - 1 Gradeado Extra Grande 120 X 100 X 12 cm - Tracker - Até 2012 - Preto</v>
      </c>
      <c r="AB4085" s="3" t="str">
        <f>VLOOKUP(J4085, sku!B:BM, 64, FALSE)</f>
        <v>Fabricação</v>
      </c>
      <c r="AC4085" s="3" t="str">
        <f>LEFT(pedidos[[#This Row],[SKU]],3)</f>
        <v>1XG</v>
      </c>
      <c r="AD4085" s="36" t="str" cm="1">
        <f t="array" aca="1" ref="AD4085" ca="1">IFERROR(
  INDEX(
    montadora[Montadora],
    MATCH(TRUE,LEFT(#REF!,NÚCARACT(montadora[SKU Parcial]))=montadora[SKU Parcial],0)
  ),
  ""
)</f>
        <v/>
      </c>
    </row>
    <row r="4086" spans="1:30" customFormat="1" x14ac:dyDescent="0.25">
      <c r="A4086" s="1" t="s">
        <v>5264</v>
      </c>
      <c r="B4086" s="1" t="s">
        <v>5265</v>
      </c>
      <c r="C4086" s="1" t="s">
        <v>132</v>
      </c>
      <c r="D4086" s="1" t="s">
        <v>38</v>
      </c>
      <c r="E4086" s="1" t="s">
        <v>2480</v>
      </c>
      <c r="F4086" s="1" t="s">
        <v>2481</v>
      </c>
      <c r="G4086" s="6" t="s">
        <v>11227</v>
      </c>
      <c r="H4086" s="2" t="s">
        <v>47</v>
      </c>
      <c r="I4086" s="1" t="s">
        <v>36</v>
      </c>
      <c r="J4086" s="1" t="s">
        <v>5263</v>
      </c>
      <c r="K4086" s="4">
        <v>45830</v>
      </c>
      <c r="L4086" s="16" t="s">
        <v>11229</v>
      </c>
      <c r="M4086" s="26">
        <v>1068.8</v>
      </c>
      <c r="N4086" s="2">
        <v>1</v>
      </c>
      <c r="O4086" s="26">
        <v>1068.8</v>
      </c>
      <c r="P4086" s="26">
        <v>478</v>
      </c>
      <c r="Q4086" s="26">
        <v>87.86</v>
      </c>
      <c r="R4086" s="26">
        <v>181.7</v>
      </c>
      <c r="S4086" s="26">
        <v>0</v>
      </c>
      <c r="T4086" s="26">
        <v>98.95</v>
      </c>
      <c r="U4086" s="26">
        <v>222.29</v>
      </c>
      <c r="V4086" s="10">
        <v>0.20799999999999999</v>
      </c>
      <c r="W4086" s="1" t="s">
        <v>34</v>
      </c>
      <c r="X4086" s="3"/>
      <c r="Y4086" s="3"/>
      <c r="Z4086" s="5" t="s">
        <v>7980</v>
      </c>
      <c r="AA4086" s="5" t="str">
        <f>VLOOKUP(J4086, sku!B:C, 2, FALSE)</f>
        <v>Travessa Chevrolet - Smart - 1 Gradeado Extra Grande 120 X 100 X 12 cm - Tracker - Até 2012 - Preto</v>
      </c>
      <c r="AB4086" s="3" t="str">
        <f>VLOOKUP(J4086, sku!B:BM, 64, FALSE)</f>
        <v>Fabricação</v>
      </c>
      <c r="AC4086" s="3" t="str">
        <f>LEFT(pedidos[[#This Row],[SKU]],3)</f>
        <v>1XG</v>
      </c>
      <c r="AD4086" s="36" t="str" cm="1">
        <f t="array" aca="1" ref="AD4086" ca="1">IFERROR(
  INDEX(
    montadora[Montadora],
    MATCH(TRUE,LEFT(#REF!,NÚCARACT(montadora[SKU Parcial]))=montadora[SKU Parcial],0)
  ),
  ""
)</f>
        <v/>
      </c>
    </row>
    <row r="4087" spans="1:30" customFormat="1" x14ac:dyDescent="0.25">
      <c r="A4087" s="1" t="s">
        <v>5778</v>
      </c>
      <c r="B4087" s="1" t="s">
        <v>5779</v>
      </c>
      <c r="C4087" s="1" t="s">
        <v>603</v>
      </c>
      <c r="D4087" s="1" t="s">
        <v>27</v>
      </c>
      <c r="E4087" s="1" t="s">
        <v>2904</v>
      </c>
      <c r="F4087" s="1" t="s">
        <v>2905</v>
      </c>
      <c r="G4087" s="6" t="s">
        <v>11227</v>
      </c>
      <c r="H4087" s="20" t="s">
        <v>30</v>
      </c>
      <c r="I4087" s="1" t="s">
        <v>36</v>
      </c>
      <c r="J4087" s="1" t="s">
        <v>2998</v>
      </c>
      <c r="K4087" s="22">
        <v>45838</v>
      </c>
      <c r="L4087" s="20" t="s">
        <v>33</v>
      </c>
      <c r="M4087" s="26">
        <v>54.8</v>
      </c>
      <c r="N4087" s="20">
        <v>15</v>
      </c>
      <c r="O4087" s="26">
        <v>837.9</v>
      </c>
      <c r="P4087" s="26">
        <v>501.6</v>
      </c>
      <c r="Q4087" s="27">
        <v>0</v>
      </c>
      <c r="R4087" s="26">
        <v>199.95</v>
      </c>
      <c r="S4087" s="26">
        <v>15.9</v>
      </c>
      <c r="T4087" s="26">
        <v>0</v>
      </c>
      <c r="U4087" s="26">
        <v>52.88</v>
      </c>
      <c r="V4087" s="24">
        <v>6.4299999999999996E-2</v>
      </c>
      <c r="W4087" s="1" t="s">
        <v>34</v>
      </c>
      <c r="X4087" s="3"/>
      <c r="Y4087" s="3"/>
      <c r="Z4087" s="5" t="s">
        <v>7980</v>
      </c>
      <c r="AA4087" s="5" t="str">
        <f>VLOOKUP(J4087, sku!B:C, 2, FALSE)</f>
        <v>Corrente de Moto Antifurto 120cm - Vermelho</v>
      </c>
      <c r="AB4087" s="3" t="str">
        <f>VLOOKUP(J4087, sku!B:BM, 64, FALSE)</f>
        <v>Importação</v>
      </c>
      <c r="AC4087" s="3" t="str">
        <f>LEFT(pedidos[[#This Row],[SKU]],3)</f>
        <v>XR0</v>
      </c>
      <c r="AD4087" s="36" t="str" cm="1">
        <f t="array" aca="1" ref="AD4087" ca="1">IFERROR(
  INDEX(
    montadora[Montadora],
    MATCH(TRUE,LEFT(#REF!,NÚCARACT(montadora[SKU Parcial]))=montadora[SKU Parcial],0)
  ),
  ""
)</f>
        <v/>
      </c>
    </row>
    <row r="4088" spans="1:30" customFormat="1" x14ac:dyDescent="0.25">
      <c r="A4088" s="1" t="s">
        <v>3746</v>
      </c>
      <c r="B4088" s="1" t="s">
        <v>36</v>
      </c>
      <c r="C4088" s="1" t="s">
        <v>829</v>
      </c>
      <c r="D4088" s="1" t="s">
        <v>27</v>
      </c>
      <c r="E4088" s="1" t="s">
        <v>1199</v>
      </c>
      <c r="F4088" s="1" t="s">
        <v>998</v>
      </c>
      <c r="G4088" s="6" t="s">
        <v>11227</v>
      </c>
      <c r="H4088" s="20" t="s">
        <v>30</v>
      </c>
      <c r="I4088" s="1" t="s">
        <v>36</v>
      </c>
      <c r="J4088" s="1" t="s">
        <v>999</v>
      </c>
      <c r="K4088" s="22">
        <v>45810</v>
      </c>
      <c r="L4088" s="16" t="s">
        <v>11229</v>
      </c>
      <c r="M4088" s="26">
        <v>1289.8</v>
      </c>
      <c r="N4088" s="20">
        <v>1</v>
      </c>
      <c r="O4088" s="26">
        <v>1289.8</v>
      </c>
      <c r="P4088" s="26">
        <v>503</v>
      </c>
      <c r="Q4088" s="26">
        <v>106.02</v>
      </c>
      <c r="R4088" s="26">
        <v>154.78</v>
      </c>
      <c r="S4088" s="26">
        <v>0</v>
      </c>
      <c r="T4088" s="26">
        <v>73.45</v>
      </c>
      <c r="U4088" s="26">
        <v>452.55</v>
      </c>
      <c r="V4088" s="24">
        <v>0.35089999999999999</v>
      </c>
      <c r="W4088" s="1" t="s">
        <v>34</v>
      </c>
      <c r="X4088" s="3"/>
      <c r="Y4088" s="3"/>
      <c r="Z4088" s="5" t="s">
        <v>7980</v>
      </c>
      <c r="AA4088" s="5" t="str">
        <f>VLOOKUP(J4088, sku!B:C, 2, FALSE)</f>
        <v>[HJ-RB548-BK] Bagageiro de Teto de Alumínio 127 X 96cm - Médio</v>
      </c>
      <c r="AB4088" s="3" t="str">
        <f>VLOOKUP(J4088, sku!B:BM, 64, FALSE)</f>
        <v>Importação</v>
      </c>
      <c r="AC4088" s="3" t="str">
        <f>LEFT(pedidos[[#This Row],[SKU]],3)</f>
        <v>XBA</v>
      </c>
      <c r="AD4088" s="36" t="str" cm="1">
        <f t="array" aca="1" ref="AD4088" ca="1">IFERROR(
  INDEX(
    montadora[Montadora],
    MATCH(TRUE,LEFT(#REF!,NÚCARACT(montadora[SKU Parcial]))=montadora[SKU Parcial],0)
  ),
  ""
)</f>
        <v/>
      </c>
    </row>
    <row r="4089" spans="1:30" customFormat="1" x14ac:dyDescent="0.25">
      <c r="A4089" s="1" t="s">
        <v>3747</v>
      </c>
      <c r="B4089" s="1" t="s">
        <v>3748</v>
      </c>
      <c r="C4089" s="1" t="s">
        <v>1636</v>
      </c>
      <c r="D4089" s="1" t="s">
        <v>420</v>
      </c>
      <c r="E4089" s="1" t="s">
        <v>1199</v>
      </c>
      <c r="F4089" s="1" t="s">
        <v>998</v>
      </c>
      <c r="G4089" s="6" t="s">
        <v>11227</v>
      </c>
      <c r="H4089" s="20" t="s">
        <v>30</v>
      </c>
      <c r="I4089" s="1" t="s">
        <v>36</v>
      </c>
      <c r="J4089" s="1" t="s">
        <v>999</v>
      </c>
      <c r="K4089" s="22">
        <v>45820</v>
      </c>
      <c r="L4089" s="16" t="s">
        <v>11229</v>
      </c>
      <c r="M4089" s="26">
        <v>1289.8</v>
      </c>
      <c r="N4089" s="20">
        <v>1</v>
      </c>
      <c r="O4089" s="26">
        <v>1289.8</v>
      </c>
      <c r="P4089" s="26">
        <v>503</v>
      </c>
      <c r="Q4089" s="26">
        <v>106.02</v>
      </c>
      <c r="R4089" s="26">
        <v>154.78</v>
      </c>
      <c r="S4089" s="26">
        <v>0</v>
      </c>
      <c r="T4089" s="26">
        <v>73.45</v>
      </c>
      <c r="U4089" s="26">
        <v>452.55</v>
      </c>
      <c r="V4089" s="24">
        <v>0.35089999999999999</v>
      </c>
      <c r="W4089" s="1" t="s">
        <v>34</v>
      </c>
      <c r="X4089" s="3"/>
      <c r="Y4089" s="3"/>
      <c r="Z4089" s="5" t="s">
        <v>7980</v>
      </c>
      <c r="AA4089" s="5" t="str">
        <f>VLOOKUP(J4089, sku!B:C, 2, FALSE)</f>
        <v>[HJ-RB548-BK] Bagageiro de Teto de Alumínio 127 X 96cm - Médio</v>
      </c>
      <c r="AB4089" s="3" t="str">
        <f>VLOOKUP(J4089, sku!B:BM, 64, FALSE)</f>
        <v>Importação</v>
      </c>
      <c r="AC4089" s="3" t="str">
        <f>LEFT(pedidos[[#This Row],[SKU]],3)</f>
        <v>XBA</v>
      </c>
      <c r="AD4089" s="36" t="str" cm="1">
        <f t="array" aca="1" ref="AD4089" ca="1">IFERROR(
  INDEX(
    montadora[Montadora],
    MATCH(TRUE,LEFT(#REF!,NÚCARACT(montadora[SKU Parcial]))=montadora[SKU Parcial],0)
  ),
  ""
)</f>
        <v/>
      </c>
    </row>
    <row r="4090" spans="1:30" customFormat="1" x14ac:dyDescent="0.25">
      <c r="A4090" s="1" t="s">
        <v>3827</v>
      </c>
      <c r="B4090" s="1" t="s">
        <v>36</v>
      </c>
      <c r="C4090" s="1" t="s">
        <v>3828</v>
      </c>
      <c r="D4090" s="1" t="s">
        <v>27</v>
      </c>
      <c r="E4090" s="1" t="s">
        <v>997</v>
      </c>
      <c r="F4090" s="1" t="s">
        <v>998</v>
      </c>
      <c r="G4090" s="6" t="s">
        <v>11227</v>
      </c>
      <c r="H4090" s="20" t="s">
        <v>47</v>
      </c>
      <c r="I4090" s="1" t="s">
        <v>36</v>
      </c>
      <c r="J4090" s="1" t="s">
        <v>999</v>
      </c>
      <c r="K4090" s="22">
        <v>45831</v>
      </c>
      <c r="L4090" s="20" t="s">
        <v>33</v>
      </c>
      <c r="M4090" s="26">
        <v>1298.8</v>
      </c>
      <c r="N4090" s="20">
        <v>1</v>
      </c>
      <c r="O4090" s="26">
        <v>1300.3900000000001</v>
      </c>
      <c r="P4090" s="26">
        <v>503</v>
      </c>
      <c r="Q4090" s="27">
        <v>0</v>
      </c>
      <c r="R4090" s="26">
        <v>220.8</v>
      </c>
      <c r="S4090" s="26">
        <v>1.59</v>
      </c>
      <c r="T4090" s="26">
        <v>14.31</v>
      </c>
      <c r="U4090" s="26">
        <v>453.93</v>
      </c>
      <c r="V4090" s="24">
        <v>0.34949999999999998</v>
      </c>
      <c r="W4090" s="1" t="s">
        <v>34</v>
      </c>
      <c r="X4090" s="3"/>
      <c r="Y4090" s="3"/>
      <c r="Z4090" s="5" t="s">
        <v>7980</v>
      </c>
      <c r="AA4090" s="5" t="str">
        <f>VLOOKUP(J4090, sku!B:C, 2, FALSE)</f>
        <v>[HJ-RB548-BK] Bagageiro de Teto de Alumínio 127 X 96cm - Médio</v>
      </c>
      <c r="AB4090" s="3" t="str">
        <f>VLOOKUP(J4090, sku!B:BM, 64, FALSE)</f>
        <v>Importação</v>
      </c>
      <c r="AC4090" s="3" t="str">
        <f>LEFT(pedidos[[#This Row],[SKU]],3)</f>
        <v>XBA</v>
      </c>
      <c r="AD4090" s="36" t="str" cm="1">
        <f t="array" aca="1" ref="AD4090" ca="1">IFERROR(
  INDEX(
    montadora[Montadora],
    MATCH(TRUE,LEFT(#REF!,NÚCARACT(montadora[SKU Parcial]))=montadora[SKU Parcial],0)
  ),
  ""
)</f>
        <v/>
      </c>
    </row>
    <row r="4091" spans="1:30" customFormat="1" x14ac:dyDescent="0.25">
      <c r="A4091" s="1" t="s">
        <v>4325</v>
      </c>
      <c r="B4091" s="1" t="s">
        <v>4326</v>
      </c>
      <c r="C4091" s="1" t="s">
        <v>460</v>
      </c>
      <c r="D4091" s="1" t="s">
        <v>138</v>
      </c>
      <c r="E4091" s="1" t="s">
        <v>997</v>
      </c>
      <c r="F4091" s="1" t="s">
        <v>998</v>
      </c>
      <c r="G4091" s="6" t="s">
        <v>11227</v>
      </c>
      <c r="H4091" s="2" t="s">
        <v>47</v>
      </c>
      <c r="I4091" s="1" t="s">
        <v>36</v>
      </c>
      <c r="J4091" s="1" t="s">
        <v>999</v>
      </c>
      <c r="K4091" s="4">
        <v>45830</v>
      </c>
      <c r="L4091" s="16" t="s">
        <v>11229</v>
      </c>
      <c r="M4091" s="26">
        <v>1298.8</v>
      </c>
      <c r="N4091" s="2">
        <v>1</v>
      </c>
      <c r="O4091" s="26">
        <v>1298.8</v>
      </c>
      <c r="P4091" s="26">
        <v>503</v>
      </c>
      <c r="Q4091" s="26">
        <v>106.76</v>
      </c>
      <c r="R4091" s="26">
        <v>220.8</v>
      </c>
      <c r="S4091" s="26">
        <v>0</v>
      </c>
      <c r="T4091" s="26">
        <v>73.45</v>
      </c>
      <c r="U4091" s="26">
        <v>394.79</v>
      </c>
      <c r="V4091" s="10">
        <v>0.30399999999999999</v>
      </c>
      <c r="W4091" s="1" t="s">
        <v>34</v>
      </c>
      <c r="X4091" s="3"/>
      <c r="Y4091" s="3"/>
      <c r="Z4091" s="5" t="s">
        <v>7980</v>
      </c>
      <c r="AA4091" s="5" t="str">
        <f>VLOOKUP(J4091, sku!B:C, 2, FALSE)</f>
        <v>[HJ-RB548-BK] Bagageiro de Teto de Alumínio 127 X 96cm - Médio</v>
      </c>
      <c r="AB4091" s="3" t="str">
        <f>VLOOKUP(J4091, sku!B:BM, 64, FALSE)</f>
        <v>Importação</v>
      </c>
      <c r="AC4091" s="3" t="str">
        <f>LEFT(pedidos[[#This Row],[SKU]],3)</f>
        <v>XBA</v>
      </c>
      <c r="AD4091" s="36" t="str" cm="1">
        <f t="array" aca="1" ref="AD4091" ca="1">IFERROR(
  INDEX(
    montadora[Montadora],
    MATCH(TRUE,LEFT(#REF!,NÚCARACT(montadora[SKU Parcial]))=montadora[SKU Parcial],0)
  ),
  ""
)</f>
        <v/>
      </c>
    </row>
    <row r="4092" spans="1:30" customFormat="1" x14ac:dyDescent="0.25">
      <c r="A4092" s="1" t="s">
        <v>4467</v>
      </c>
      <c r="B4092" s="1" t="s">
        <v>36</v>
      </c>
      <c r="C4092" s="1" t="s">
        <v>4468</v>
      </c>
      <c r="D4092" s="1" t="s">
        <v>617</v>
      </c>
      <c r="E4092" s="1" t="s">
        <v>4469</v>
      </c>
      <c r="F4092" s="1" t="s">
        <v>4470</v>
      </c>
      <c r="G4092" s="6" t="s">
        <v>11227</v>
      </c>
      <c r="H4092" s="2" t="s">
        <v>47</v>
      </c>
      <c r="I4092" s="1" t="s">
        <v>36</v>
      </c>
      <c r="J4092" s="1" t="s">
        <v>928</v>
      </c>
      <c r="K4092" s="4">
        <v>45838</v>
      </c>
      <c r="L4092" s="16" t="s">
        <v>11229</v>
      </c>
      <c r="M4092" s="26">
        <v>1318.8</v>
      </c>
      <c r="N4092" s="2">
        <v>1</v>
      </c>
      <c r="O4092" s="26">
        <v>1318.8</v>
      </c>
      <c r="P4092" s="26">
        <v>527</v>
      </c>
      <c r="Q4092" s="26">
        <v>108.41</v>
      </c>
      <c r="R4092" s="26">
        <v>224.2</v>
      </c>
      <c r="S4092" s="26">
        <v>0</v>
      </c>
      <c r="T4092" s="26">
        <v>85.95</v>
      </c>
      <c r="U4092" s="26">
        <v>373.24</v>
      </c>
      <c r="V4092" s="10">
        <v>0.28299999999999997</v>
      </c>
      <c r="W4092" s="1" t="s">
        <v>34</v>
      </c>
      <c r="X4092" s="3"/>
      <c r="Y4092" s="3"/>
      <c r="Z4092" s="5" t="s">
        <v>7980</v>
      </c>
      <c r="AA4092" s="5" t="str">
        <f>VLOOKUP(J4092, sku!B:C, 2, FALSE)</f>
        <v>Travessa Geral - Smart - 1 Gradeado Gigante 150 x 100 x 12 cm - - - - - Preto</v>
      </c>
      <c r="AB4092" s="3" t="str">
        <f>VLOOKUP(J4092, sku!B:BM, 64, FALSE)</f>
        <v>Fabricação</v>
      </c>
      <c r="AC4092" s="3" t="str">
        <f>LEFT(pedidos[[#This Row],[SKU]],3)</f>
        <v>1XG</v>
      </c>
      <c r="AD4092" s="36" t="str" cm="1">
        <f t="array" aca="1" ref="AD4092" ca="1">IFERROR(
  INDEX(
    montadora[Montadora],
    MATCH(TRUE,LEFT(#REF!,NÚCARACT(montadora[SKU Parcial]))=montadora[SKU Parcial],0)
  ),
  ""
)</f>
        <v/>
      </c>
    </row>
    <row r="4093" spans="1:30" customFormat="1" x14ac:dyDescent="0.25">
      <c r="A4093" s="6" t="s">
        <v>3492</v>
      </c>
      <c r="B4093" s="6" t="s">
        <v>36</v>
      </c>
      <c r="C4093" s="6" t="s">
        <v>261</v>
      </c>
      <c r="D4093" s="6" t="s">
        <v>27</v>
      </c>
      <c r="E4093" s="6" t="s">
        <v>3493</v>
      </c>
      <c r="F4093" s="6" t="s">
        <v>979</v>
      </c>
      <c r="G4093" s="6" t="s">
        <v>11228</v>
      </c>
      <c r="H4093" s="19" t="s">
        <v>30</v>
      </c>
      <c r="I4093" s="6" t="s">
        <v>36</v>
      </c>
      <c r="J4093" s="6" t="s">
        <v>928</v>
      </c>
      <c r="K4093" s="21">
        <v>45823</v>
      </c>
      <c r="L4093" s="19" t="s">
        <v>33</v>
      </c>
      <c r="M4093" s="25">
        <v>1238.8</v>
      </c>
      <c r="N4093" s="19">
        <v>1</v>
      </c>
      <c r="O4093" s="25">
        <v>1239.69</v>
      </c>
      <c r="P4093" s="25">
        <v>527</v>
      </c>
      <c r="Q4093" s="25">
        <v>46.08</v>
      </c>
      <c r="R4093" s="25">
        <v>148.66</v>
      </c>
      <c r="S4093" s="25">
        <v>0.89</v>
      </c>
      <c r="T4093" s="25">
        <v>8.01</v>
      </c>
      <c r="U4093" s="25">
        <v>509.05</v>
      </c>
      <c r="V4093" s="23">
        <v>0</v>
      </c>
      <c r="W4093" s="6" t="s">
        <v>34</v>
      </c>
      <c r="X4093" s="5">
        <v>115231431444</v>
      </c>
      <c r="Y4093" s="5">
        <v>45020973477</v>
      </c>
      <c r="Z4093" s="5" t="s">
        <v>7980</v>
      </c>
      <c r="AA4093" s="5" t="str">
        <f>VLOOKUP(J4093, sku!B:C, 2, FALSE)</f>
        <v>Travessa Geral - Smart - 1 Gradeado Gigante 150 x 100 x 12 cm - - - - - Preto</v>
      </c>
      <c r="AB4093" s="3" t="str">
        <f>VLOOKUP(J4093, sku!B:BM, 64, FALSE)</f>
        <v>Fabricação</v>
      </c>
      <c r="AC4093" s="3" t="str">
        <f>LEFT(pedidos[[#This Row],[SKU]],3)</f>
        <v>1XG</v>
      </c>
      <c r="AD4093" s="36" t="str" cm="1">
        <f t="array" aca="1" ref="AD4093" ca="1">IFERROR(
  INDEX(
    montadora[Montadora],
    MATCH(TRUE,LEFT(#REF!,NÚCARACT(montadora[SKU Parcial]))=montadora[SKU Parcial],0)
  ),
  ""
)</f>
        <v/>
      </c>
    </row>
    <row r="4094" spans="1:30" customFormat="1" x14ac:dyDescent="0.25">
      <c r="A4094" s="1" t="s">
        <v>3613</v>
      </c>
      <c r="B4094" s="1" t="s">
        <v>3614</v>
      </c>
      <c r="C4094" s="1" t="s">
        <v>3615</v>
      </c>
      <c r="D4094" s="1" t="s">
        <v>709</v>
      </c>
      <c r="E4094" s="1" t="s">
        <v>3616</v>
      </c>
      <c r="F4094" s="1" t="s">
        <v>3617</v>
      </c>
      <c r="G4094" s="6" t="s">
        <v>11227</v>
      </c>
      <c r="H4094" s="20" t="s">
        <v>47</v>
      </c>
      <c r="I4094" s="1" t="s">
        <v>36</v>
      </c>
      <c r="J4094" s="1" t="s">
        <v>3618</v>
      </c>
      <c r="K4094" s="22">
        <v>45817</v>
      </c>
      <c r="L4094" s="16" t="s">
        <v>11229</v>
      </c>
      <c r="M4094" s="26">
        <v>1789.8</v>
      </c>
      <c r="N4094" s="20">
        <v>1</v>
      </c>
      <c r="O4094" s="26">
        <v>1789.8</v>
      </c>
      <c r="P4094" s="26">
        <v>580</v>
      </c>
      <c r="Q4094" s="26">
        <v>147.12</v>
      </c>
      <c r="R4094" s="26">
        <v>304.27</v>
      </c>
      <c r="S4094" s="26">
        <v>0</v>
      </c>
      <c r="T4094" s="26">
        <v>85.95</v>
      </c>
      <c r="U4094" s="26">
        <v>672.46</v>
      </c>
      <c r="V4094" s="24">
        <v>0.37569999999999998</v>
      </c>
      <c r="W4094" s="1" t="s">
        <v>34</v>
      </c>
      <c r="X4094" s="3"/>
      <c r="Y4094" s="3"/>
      <c r="Z4094" s="5" t="s">
        <v>7980</v>
      </c>
      <c r="AA4094" s="5" t="str">
        <f>VLOOKUP(J4094, sku!B:C, 2, FALSE)</f>
        <v>Travessa Geral - Smart - 1 [HJ-RB539-7C-BK] Bagageiro de Teto de Alumínio 160 X 110cm - Grande - - - - - Preto</v>
      </c>
      <c r="AB4094" s="3" t="str">
        <f>VLOOKUP(J4094, sku!B:BM, 64, FALSE)</f>
        <v>Fabricação</v>
      </c>
      <c r="AC4094" s="3" t="str">
        <f>LEFT(pedidos[[#This Row],[SKU]],3)</f>
        <v>1XB</v>
      </c>
      <c r="AD4094" s="36" t="str" cm="1">
        <f t="array" aca="1" ref="AD4094" ca="1">IFERROR(
  INDEX(
    montadora[Montadora],
    MATCH(TRUE,LEFT(#REF!,NÚCARACT(montadora[SKU Parcial]))=montadora[SKU Parcial],0)
  ),
  ""
)</f>
        <v/>
      </c>
    </row>
    <row r="4095" spans="1:30" customFormat="1" x14ac:dyDescent="0.25">
      <c r="A4095" s="1" t="s">
        <v>7963</v>
      </c>
      <c r="B4095" s="1" t="s">
        <v>36</v>
      </c>
      <c r="C4095" s="1" t="s">
        <v>7964</v>
      </c>
      <c r="D4095" s="1" t="s">
        <v>138</v>
      </c>
      <c r="E4095" s="1" t="s">
        <v>3167</v>
      </c>
      <c r="F4095" s="1" t="s">
        <v>3168</v>
      </c>
      <c r="G4095" s="6" t="s">
        <v>11227</v>
      </c>
      <c r="H4095" s="20" t="s">
        <v>30</v>
      </c>
      <c r="I4095" s="1" t="s">
        <v>36</v>
      </c>
      <c r="J4095" s="1" t="s">
        <v>3169</v>
      </c>
      <c r="K4095" s="22">
        <v>45796</v>
      </c>
      <c r="L4095" s="20" t="s">
        <v>804</v>
      </c>
      <c r="M4095" s="26">
        <v>43.44</v>
      </c>
      <c r="N4095" s="20">
        <v>1</v>
      </c>
      <c r="O4095" s="26">
        <v>62.34</v>
      </c>
      <c r="P4095" s="26">
        <v>25.86</v>
      </c>
      <c r="Q4095" s="26">
        <v>3.31</v>
      </c>
      <c r="R4095" s="26">
        <v>11.71</v>
      </c>
      <c r="S4095" s="26">
        <v>18.899999999999999</v>
      </c>
      <c r="T4095" s="26">
        <v>0</v>
      </c>
      <c r="U4095" s="26">
        <v>2.56</v>
      </c>
      <c r="V4095" s="24">
        <v>5.8900000000000001E-2</v>
      </c>
      <c r="W4095" s="1" t="s">
        <v>34</v>
      </c>
      <c r="X4095" s="3"/>
      <c r="Y4095" s="3"/>
      <c r="Z4095" s="5" t="s">
        <v>7980</v>
      </c>
      <c r="AA4095" s="5" t="str">
        <f>VLOOKUP(J4095, sku!B:C, 2, FALSE)</f>
        <v>Corrente Antifurto 100 Cm Preta - Preto</v>
      </c>
      <c r="AB4095" s="3" t="str">
        <f>VLOOKUP(J4095, sku!B:BM, 64, FALSE)</f>
        <v>Importação</v>
      </c>
      <c r="AC4095" s="3" t="str">
        <f>LEFT(pedidos[[#This Row],[SKU]],3)</f>
        <v>XR0</v>
      </c>
      <c r="AD4095" s="36" t="str" cm="1">
        <f t="array" aca="1" ref="AD4095" ca="1">IFERROR(
  INDEX(
    montadora[Montadora],
    MATCH(TRUE,LEFT(#REF!,NÚCARACT(montadora[SKU Parcial]))=montadora[SKU Parcial],0)
  ),
  ""
)</f>
        <v/>
      </c>
    </row>
    <row r="4096" spans="1:30" customFormat="1" x14ac:dyDescent="0.25">
      <c r="A4096" s="1" t="s">
        <v>6530</v>
      </c>
      <c r="B4096" s="1" t="s">
        <v>36</v>
      </c>
      <c r="C4096" s="1" t="s">
        <v>4168</v>
      </c>
      <c r="D4096" s="1" t="s">
        <v>420</v>
      </c>
      <c r="E4096" s="1" t="s">
        <v>1205</v>
      </c>
      <c r="F4096" s="1" t="s">
        <v>844</v>
      </c>
      <c r="G4096" s="6" t="s">
        <v>11227</v>
      </c>
      <c r="H4096" s="20" t="s">
        <v>47</v>
      </c>
      <c r="I4096" s="1" t="s">
        <v>36</v>
      </c>
      <c r="J4096" s="1" t="s">
        <v>845</v>
      </c>
      <c r="K4096" s="22">
        <v>45792</v>
      </c>
      <c r="L4096" s="16" t="s">
        <v>11229</v>
      </c>
      <c r="M4096" s="26">
        <v>338.8</v>
      </c>
      <c r="N4096" s="20">
        <v>1</v>
      </c>
      <c r="O4096" s="26">
        <v>338.8</v>
      </c>
      <c r="P4096" s="26">
        <v>120</v>
      </c>
      <c r="Q4096" s="26">
        <v>25.78</v>
      </c>
      <c r="R4096" s="26">
        <v>57.6</v>
      </c>
      <c r="S4096" s="26">
        <v>0</v>
      </c>
      <c r="T4096" s="26">
        <v>26.95</v>
      </c>
      <c r="U4096" s="26">
        <v>108.47</v>
      </c>
      <c r="V4096" s="24">
        <v>0.32019999999999998</v>
      </c>
      <c r="W4096" s="1" t="s">
        <v>34</v>
      </c>
      <c r="X4096" s="3"/>
      <c r="Y4096" s="3"/>
      <c r="Z4096" s="5" t="s">
        <v>7980</v>
      </c>
      <c r="AA4096" s="5" t="str">
        <f>VLOOKUP(J4096, sku!B:C, 2, FALSE)</f>
        <v>Travessa Geral - Smart - - - - - - - Preto</v>
      </c>
      <c r="AB4096" s="3" t="str">
        <f>VLOOKUP(J4096, sku!B:BM, 64, FALSE)</f>
        <v>Fabricação</v>
      </c>
      <c r="AC4096" s="3" t="str">
        <f>LEFT(pedidos[[#This Row],[SKU]],3)</f>
        <v>XSM</v>
      </c>
      <c r="AD4096" s="36" t="str" cm="1">
        <f t="array" aca="1" ref="AD4096" ca="1">IFERROR(
  INDEX(
    montadora[Montadora],
    MATCH(TRUE,LEFT(#REF!,NÚCARACT(montadora[SKU Parcial]))=montadora[SKU Parcial],0)
  ),
  ""
)</f>
        <v/>
      </c>
    </row>
    <row r="4097" spans="1:30" customFormat="1" x14ac:dyDescent="0.25">
      <c r="A4097" s="1" t="s">
        <v>6531</v>
      </c>
      <c r="B4097" s="1" t="s">
        <v>6532</v>
      </c>
      <c r="C4097" s="1" t="s">
        <v>6533</v>
      </c>
      <c r="D4097" s="1" t="s">
        <v>38</v>
      </c>
      <c r="E4097" s="1" t="s">
        <v>1205</v>
      </c>
      <c r="F4097" s="1" t="s">
        <v>844</v>
      </c>
      <c r="G4097" s="6" t="s">
        <v>11227</v>
      </c>
      <c r="H4097" s="20" t="s">
        <v>47</v>
      </c>
      <c r="I4097" s="1" t="s">
        <v>36</v>
      </c>
      <c r="J4097" s="1" t="s">
        <v>845</v>
      </c>
      <c r="K4097" s="22">
        <v>45796</v>
      </c>
      <c r="L4097" s="16" t="s">
        <v>11229</v>
      </c>
      <c r="M4097" s="26">
        <v>338.8</v>
      </c>
      <c r="N4097" s="20">
        <v>1</v>
      </c>
      <c r="O4097" s="26">
        <v>338.8</v>
      </c>
      <c r="P4097" s="26">
        <v>120</v>
      </c>
      <c r="Q4097" s="26">
        <v>25.78</v>
      </c>
      <c r="R4097" s="26">
        <v>57.6</v>
      </c>
      <c r="S4097" s="26">
        <v>0</v>
      </c>
      <c r="T4097" s="26">
        <v>26.95</v>
      </c>
      <c r="U4097" s="26">
        <v>108.47</v>
      </c>
      <c r="V4097" s="24">
        <v>0.32019999999999998</v>
      </c>
      <c r="W4097" s="1" t="s">
        <v>34</v>
      </c>
      <c r="X4097" s="3"/>
      <c r="Y4097" s="3"/>
      <c r="Z4097" s="5" t="s">
        <v>7980</v>
      </c>
      <c r="AA4097" s="5" t="str">
        <f>VLOOKUP(J4097, sku!B:C, 2, FALSE)</f>
        <v>Travessa Geral - Smart - - - - - - - Preto</v>
      </c>
      <c r="AB4097" s="3" t="str">
        <f>VLOOKUP(J4097, sku!B:BM, 64, FALSE)</f>
        <v>Fabricação</v>
      </c>
      <c r="AC4097" s="3" t="str">
        <f>LEFT(pedidos[[#This Row],[SKU]],3)</f>
        <v>XSM</v>
      </c>
      <c r="AD4097" s="36" t="str" cm="1">
        <f t="array" aca="1" ref="AD4097" ca="1">IFERROR(
  INDEX(
    montadora[Montadora],
    MATCH(TRUE,LEFT(#REF!,NÚCARACT(montadora[SKU Parcial]))=montadora[SKU Parcial],0)
  ),
  ""
)</f>
        <v/>
      </c>
    </row>
    <row r="4098" spans="1:30" customFormat="1" x14ac:dyDescent="0.25">
      <c r="A4098" s="1" t="s">
        <v>5369</v>
      </c>
      <c r="B4098" s="1" t="s">
        <v>5370</v>
      </c>
      <c r="C4098" s="1" t="s">
        <v>5371</v>
      </c>
      <c r="D4098" s="1" t="s">
        <v>420</v>
      </c>
      <c r="E4098" s="1" t="s">
        <v>379</v>
      </c>
      <c r="F4098" s="1" t="s">
        <v>380</v>
      </c>
      <c r="G4098" s="6" t="s">
        <v>11227</v>
      </c>
      <c r="H4098" s="2" t="s">
        <v>30</v>
      </c>
      <c r="I4098" s="1" t="s">
        <v>36</v>
      </c>
      <c r="J4098" s="1" t="s">
        <v>381</v>
      </c>
      <c r="K4098" s="4">
        <v>45838</v>
      </c>
      <c r="L4098" s="16" t="s">
        <v>11229</v>
      </c>
      <c r="M4098" s="26">
        <v>1090.8</v>
      </c>
      <c r="N4098" s="2">
        <v>1</v>
      </c>
      <c r="O4098" s="26">
        <v>1090.8</v>
      </c>
      <c r="P4098" s="26">
        <v>580</v>
      </c>
      <c r="Q4098" s="26">
        <v>89.66</v>
      </c>
      <c r="R4098" s="26">
        <v>130.9</v>
      </c>
      <c r="S4098" s="26">
        <v>0</v>
      </c>
      <c r="T4098" s="26">
        <v>85.95</v>
      </c>
      <c r="U4098" s="26">
        <v>204.29</v>
      </c>
      <c r="V4098" s="10">
        <v>0.18729999999999999</v>
      </c>
      <c r="W4098" s="1" t="s">
        <v>89</v>
      </c>
      <c r="X4098" s="3"/>
      <c r="Y4098" s="3"/>
      <c r="Z4098" s="5" t="s">
        <v>7980</v>
      </c>
      <c r="AA4098" s="5" t="str">
        <f>VLOOKUP(J4098, sku!B:C, 2, FALSE)</f>
        <v>Travessa Geral - Smart - 1 [HJ-RB539-7C-BK] Bagageiro de Teto de Alumínio 160 X 110cm - Grande - - - - - Prata</v>
      </c>
      <c r="AB4098" s="3" t="str">
        <f>VLOOKUP(J4098, sku!B:BM, 64, FALSE)</f>
        <v>Fabricação</v>
      </c>
      <c r="AC4098" s="3" t="str">
        <f>LEFT(pedidos[[#This Row],[SKU]],3)</f>
        <v>1XB</v>
      </c>
      <c r="AD4098" s="36" t="str" cm="1">
        <f t="array" aca="1" ref="AD4098" ca="1">IFERROR(
  INDEX(
    montadora[Montadora],
    MATCH(TRUE,LEFT(#REF!,NÚCARACT(montadora[SKU Parcial]))=montadora[SKU Parcial],0)
  ),
  ""
)</f>
        <v/>
      </c>
    </row>
    <row r="4099" spans="1:30" customFormat="1" x14ac:dyDescent="0.25">
      <c r="A4099" s="6" t="s">
        <v>3473</v>
      </c>
      <c r="B4099" s="6" t="s">
        <v>3474</v>
      </c>
      <c r="C4099" s="6" t="s">
        <v>3475</v>
      </c>
      <c r="D4099" s="6" t="s">
        <v>27</v>
      </c>
      <c r="E4099" s="6" t="s">
        <v>3476</v>
      </c>
      <c r="F4099" s="6" t="s">
        <v>3477</v>
      </c>
      <c r="G4099" s="6" t="s">
        <v>11228</v>
      </c>
      <c r="H4099" s="19" t="s">
        <v>47</v>
      </c>
      <c r="I4099" s="6" t="s">
        <v>36</v>
      </c>
      <c r="J4099" s="6" t="s">
        <v>3478</v>
      </c>
      <c r="K4099" s="21">
        <v>45814</v>
      </c>
      <c r="L4099" s="19" t="s">
        <v>33</v>
      </c>
      <c r="M4099" s="25">
        <v>1636.8</v>
      </c>
      <c r="N4099" s="19">
        <v>1</v>
      </c>
      <c r="O4099" s="25">
        <v>1636.8</v>
      </c>
      <c r="P4099" s="25">
        <v>580</v>
      </c>
      <c r="Q4099" s="25">
        <v>60.89</v>
      </c>
      <c r="R4099" s="25">
        <v>278.26</v>
      </c>
      <c r="S4099" s="25">
        <v>0</v>
      </c>
      <c r="T4099" s="25">
        <v>15.9</v>
      </c>
      <c r="U4099" s="25">
        <v>701.75</v>
      </c>
      <c r="V4099" s="23">
        <v>0</v>
      </c>
      <c r="W4099" s="6" t="s">
        <v>89</v>
      </c>
      <c r="X4099" s="5">
        <v>114119874902</v>
      </c>
      <c r="Y4099" s="5">
        <v>44972862366</v>
      </c>
      <c r="Z4099" s="5" t="s">
        <v>7980</v>
      </c>
      <c r="AA4099" s="5" t="str">
        <f>VLOOKUP(J4099, sku!B:C, 2, FALSE)</f>
        <v>Travessa Geral - Style - 1 [HJ-RB539-7C-BK] Bagageiro de Teto de Alumínio 127 X 96cm - Médio - - - - - Preto</v>
      </c>
      <c r="AB4099" s="3" t="str">
        <f>VLOOKUP(J4099, sku!B:BM, 64, FALSE)</f>
        <v>Fabricação</v>
      </c>
      <c r="AC4099" s="3" t="str">
        <f>LEFT(pedidos[[#This Row],[SKU]],3)</f>
        <v>1XB</v>
      </c>
      <c r="AD4099" s="36" t="str" cm="1">
        <f t="array" aca="1" ref="AD4099" ca="1">IFERROR(
  INDEX(
    montadora[Montadora],
    MATCH(TRUE,LEFT(#REF!,NÚCARACT(montadora[SKU Parcial]))=montadora[SKU Parcial],0)
  ),
  ""
)</f>
        <v/>
      </c>
    </row>
    <row r="4100" spans="1:30" customFormat="1" x14ac:dyDescent="0.25">
      <c r="A4100" s="1" t="s">
        <v>7692</v>
      </c>
      <c r="B4100" s="1" t="s">
        <v>7693</v>
      </c>
      <c r="C4100" s="1" t="s">
        <v>7694</v>
      </c>
      <c r="D4100" s="1" t="s">
        <v>138</v>
      </c>
      <c r="E4100" s="1" t="s">
        <v>1655</v>
      </c>
      <c r="F4100" s="1" t="s">
        <v>561</v>
      </c>
      <c r="G4100" s="6" t="s">
        <v>11227</v>
      </c>
      <c r="H4100" s="2" t="s">
        <v>30</v>
      </c>
      <c r="I4100" s="1" t="s">
        <v>36</v>
      </c>
      <c r="J4100" s="1" t="s">
        <v>562</v>
      </c>
      <c r="K4100" s="4">
        <v>45779</v>
      </c>
      <c r="L4100" s="16" t="s">
        <v>11229</v>
      </c>
      <c r="M4100" s="26">
        <v>248.8</v>
      </c>
      <c r="N4100" s="2">
        <v>5</v>
      </c>
      <c r="O4100" s="26">
        <v>1244</v>
      </c>
      <c r="P4100" s="26">
        <v>600</v>
      </c>
      <c r="Q4100" s="26">
        <v>94.67</v>
      </c>
      <c r="R4100" s="26">
        <v>149.30000000000001</v>
      </c>
      <c r="S4100" s="26">
        <v>0</v>
      </c>
      <c r="T4100" s="26">
        <v>124.75</v>
      </c>
      <c r="U4100" s="26">
        <v>275.27999999999997</v>
      </c>
      <c r="V4100" s="10">
        <v>0.2213</v>
      </c>
      <c r="W4100" s="1" t="s">
        <v>34</v>
      </c>
      <c r="X4100" s="3"/>
      <c r="Y4100" s="3"/>
      <c r="Z4100" s="5" t="s">
        <v>7980</v>
      </c>
      <c r="AA4100" s="5" t="str">
        <f>VLOOKUP(J4100, sku!B:C, 2, FALSE)</f>
        <v>Travessa Jeep - Slim - - - Renegade - 2016 A 2025 - Preto</v>
      </c>
      <c r="AB4100" s="3" t="str">
        <f>VLOOKUP(J4100, sku!B:BM, 64, FALSE)</f>
        <v>Fabricação</v>
      </c>
      <c r="AC4100" s="3" t="str">
        <f>LEFT(pedidos[[#This Row],[SKU]],3)</f>
        <v>XJP</v>
      </c>
      <c r="AD4100" s="36" t="str" cm="1">
        <f t="array" aca="1" ref="AD4100" ca="1">IFERROR(
  INDEX(
    montadora[Montadora],
    MATCH(TRUE,LEFT(#REF!,NÚCARACT(montadora[SKU Parcial]))=montadora[SKU Parcial],0)
  ),
  ""
)</f>
        <v/>
      </c>
    </row>
    <row r="4101" spans="1:30" x14ac:dyDescent="0.25">
      <c r="A4101" s="42" t="s">
        <v>35</v>
      </c>
      <c r="B4101" s="42" t="s">
        <v>36</v>
      </c>
      <c r="C4101" s="42" t="s">
        <v>37</v>
      </c>
      <c r="D4101" s="42" t="s">
        <v>38</v>
      </c>
      <c r="E4101" s="42" t="s">
        <v>39</v>
      </c>
      <c r="F4101" s="42" t="s">
        <v>40</v>
      </c>
      <c r="G4101" s="42" t="s">
        <v>11227</v>
      </c>
      <c r="H4101" s="7" t="s">
        <v>30</v>
      </c>
      <c r="I4101" s="42" t="s">
        <v>36</v>
      </c>
      <c r="J4101" s="42" t="s">
        <v>41</v>
      </c>
      <c r="K4101" s="8">
        <v>45854</v>
      </c>
      <c r="L4101" s="7" t="s">
        <v>11229</v>
      </c>
      <c r="M4101" s="44">
        <v>39.9</v>
      </c>
      <c r="N4101" s="7">
        <v>1</v>
      </c>
      <c r="O4101" s="44">
        <v>54.89</v>
      </c>
      <c r="P4101" s="44">
        <v>0</v>
      </c>
      <c r="Q4101" s="44">
        <v>3.24</v>
      </c>
      <c r="R4101" s="44">
        <v>11.29</v>
      </c>
      <c r="S4101" s="44">
        <v>14.99</v>
      </c>
      <c r="T4101" s="44">
        <v>0</v>
      </c>
      <c r="U4101" s="44">
        <v>25.37</v>
      </c>
      <c r="V4101" s="9" t="s">
        <v>24231</v>
      </c>
      <c r="W4101" s="42" t="s">
        <v>34</v>
      </c>
      <c r="X4101" s="43">
        <v>118335857179</v>
      </c>
      <c r="Y4101" s="43">
        <v>45185260726</v>
      </c>
      <c r="Z4101" s="5" t="s">
        <v>7980</v>
      </c>
      <c r="AA4101" s="37" t="str">
        <f>VLOOKUP(J4101, sku!B:C, 2, FALSE)</f>
        <v>Adesivo Lixa Decorado Para Patinete Elétrico Xiaomi M365 S08</v>
      </c>
      <c r="AB4101" s="37" t="str">
        <f>VLOOKUP(J4101, sku!B:BM, 64, FALSE)</f>
        <v>Importação</v>
      </c>
      <c r="AC4101" s="37" t="str">
        <f>LEFT(pedidos[[#This Row],[SKU]],3)</f>
        <v>M-4</v>
      </c>
      <c r="AD4101" s="37" t="str" cm="1">
        <f t="array" aca="1" ref="AD4101" ca="1">IFERROR(
  INDEX(
    montadora[Montadora],
    MATCH(TRUE,LEFT(#REF!,NÚCARACT(montadora[SKU Parcial]))=montadora[SKU Parcial],0)
  ),
  ""
)</f>
        <v/>
      </c>
    </row>
    <row r="4102" spans="1:30" x14ac:dyDescent="0.25">
      <c r="A4102" s="42" t="s">
        <v>42</v>
      </c>
      <c r="B4102" s="42" t="s">
        <v>43</v>
      </c>
      <c r="C4102" s="42" t="s">
        <v>44</v>
      </c>
      <c r="D4102" s="42" t="s">
        <v>45</v>
      </c>
      <c r="E4102" s="42" t="s">
        <v>46</v>
      </c>
      <c r="F4102" s="42" t="s">
        <v>40</v>
      </c>
      <c r="G4102" s="42" t="s">
        <v>11227</v>
      </c>
      <c r="H4102" s="7" t="s">
        <v>47</v>
      </c>
      <c r="I4102" s="42" t="s">
        <v>36</v>
      </c>
      <c r="J4102" s="42" t="s">
        <v>41</v>
      </c>
      <c r="K4102" s="8">
        <v>45840</v>
      </c>
      <c r="L4102" s="7" t="s">
        <v>11229</v>
      </c>
      <c r="M4102" s="44">
        <v>39.9</v>
      </c>
      <c r="N4102" s="7">
        <v>1</v>
      </c>
      <c r="O4102" s="44">
        <v>48.89</v>
      </c>
      <c r="P4102" s="44">
        <v>0</v>
      </c>
      <c r="Q4102" s="44">
        <v>3.24</v>
      </c>
      <c r="R4102" s="44">
        <v>13.28</v>
      </c>
      <c r="S4102" s="44">
        <v>8.99</v>
      </c>
      <c r="T4102" s="44">
        <v>0</v>
      </c>
      <c r="U4102" s="44">
        <v>23.38</v>
      </c>
      <c r="V4102" s="9" t="s">
        <v>24232</v>
      </c>
      <c r="W4102" s="42" t="s">
        <v>34</v>
      </c>
      <c r="X4102" s="43">
        <v>116641889509</v>
      </c>
      <c r="Y4102" s="43">
        <v>45107606778</v>
      </c>
      <c r="Z4102" s="5" t="s">
        <v>7980</v>
      </c>
      <c r="AA4102" s="37" t="str">
        <f>VLOOKUP(J4102, sku!B:C, 2, FALSE)</f>
        <v>Adesivo Lixa Decorado Para Patinete Elétrico Xiaomi M365 S08</v>
      </c>
      <c r="AB4102" s="37" t="str">
        <f>VLOOKUP(J4102, sku!B:BM, 64, FALSE)</f>
        <v>Importação</v>
      </c>
      <c r="AC4102" s="37" t="str">
        <f>LEFT(pedidos[[#This Row],[SKU]],3)</f>
        <v>M-4</v>
      </c>
      <c r="AD4102" s="37" t="str" cm="1">
        <f t="array" aca="1" ref="AD4102" ca="1">IFERROR(
  INDEX(
    montadora[Montadora],
    MATCH(TRUE,LEFT(#REF!,NÚCARACT(montadora[SKU Parcial]))=montadora[SKU Parcial],0)
  ),
  ""
)</f>
        <v/>
      </c>
    </row>
    <row r="4103" spans="1:30" x14ac:dyDescent="0.25">
      <c r="A4103" s="42" t="s">
        <v>48</v>
      </c>
      <c r="B4103" s="42" t="s">
        <v>49</v>
      </c>
      <c r="C4103" s="42" t="s">
        <v>50</v>
      </c>
      <c r="D4103" s="42" t="s">
        <v>51</v>
      </c>
      <c r="E4103" s="42" t="s">
        <v>46</v>
      </c>
      <c r="F4103" s="42" t="s">
        <v>40</v>
      </c>
      <c r="G4103" s="42" t="s">
        <v>11227</v>
      </c>
      <c r="H4103" s="7" t="s">
        <v>47</v>
      </c>
      <c r="I4103" s="42" t="s">
        <v>36</v>
      </c>
      <c r="J4103" s="42" t="s">
        <v>41</v>
      </c>
      <c r="K4103" s="8">
        <v>45841</v>
      </c>
      <c r="L4103" s="7" t="s">
        <v>11229</v>
      </c>
      <c r="M4103" s="44">
        <v>39.9</v>
      </c>
      <c r="N4103" s="7">
        <v>1</v>
      </c>
      <c r="O4103" s="44">
        <v>39.9</v>
      </c>
      <c r="P4103" s="44">
        <v>0</v>
      </c>
      <c r="Q4103" s="44">
        <v>3.24</v>
      </c>
      <c r="R4103" s="44">
        <v>13.28</v>
      </c>
      <c r="S4103" s="44">
        <v>0</v>
      </c>
      <c r="T4103" s="44">
        <v>0</v>
      </c>
      <c r="U4103" s="44">
        <v>23.38</v>
      </c>
      <c r="V4103" s="9" t="s">
        <v>24232</v>
      </c>
      <c r="W4103" s="42" t="s">
        <v>34</v>
      </c>
      <c r="X4103" s="43">
        <v>117240412796</v>
      </c>
      <c r="Y4103" s="43">
        <v>45112664610</v>
      </c>
      <c r="Z4103" s="5" t="s">
        <v>7980</v>
      </c>
      <c r="AA4103" s="37" t="str">
        <f>VLOOKUP(J4103, sku!B:C, 2, FALSE)</f>
        <v>Adesivo Lixa Decorado Para Patinete Elétrico Xiaomi M365 S08</v>
      </c>
      <c r="AB4103" s="37" t="str">
        <f>VLOOKUP(J4103, sku!B:BM, 64, FALSE)</f>
        <v>Importação</v>
      </c>
      <c r="AC4103" s="37" t="str">
        <f>LEFT(pedidos[[#This Row],[SKU]],3)</f>
        <v>M-4</v>
      </c>
      <c r="AD4103" s="37" t="str" cm="1">
        <f t="array" aca="1" ref="AD4103" ca="1">IFERROR(
  INDEX(
    montadora[Montadora],
    MATCH(TRUE,LEFT(#REF!,NÚCARACT(montadora[SKU Parcial]))=montadora[SKU Parcial],0)
  ),
  ""
)</f>
        <v/>
      </c>
    </row>
    <row r="4104" spans="1:30" x14ac:dyDescent="0.25">
      <c r="A4104" s="42" t="s">
        <v>52</v>
      </c>
      <c r="B4104" s="42" t="s">
        <v>36</v>
      </c>
      <c r="C4104" s="42" t="s">
        <v>37</v>
      </c>
      <c r="D4104" s="42" t="s">
        <v>38</v>
      </c>
      <c r="E4104" s="42" t="s">
        <v>46</v>
      </c>
      <c r="F4104" s="42" t="s">
        <v>40</v>
      </c>
      <c r="G4104" s="42" t="s">
        <v>11227</v>
      </c>
      <c r="H4104" s="7" t="s">
        <v>47</v>
      </c>
      <c r="I4104" s="42" t="s">
        <v>36</v>
      </c>
      <c r="J4104" s="42" t="s">
        <v>41</v>
      </c>
      <c r="K4104" s="8">
        <v>45854</v>
      </c>
      <c r="L4104" s="7" t="s">
        <v>11229</v>
      </c>
      <c r="M4104" s="44">
        <v>39.9</v>
      </c>
      <c r="N4104" s="7">
        <v>1</v>
      </c>
      <c r="O4104" s="44">
        <v>62.89</v>
      </c>
      <c r="P4104" s="44">
        <v>0</v>
      </c>
      <c r="Q4104" s="44">
        <v>3.24</v>
      </c>
      <c r="R4104" s="44">
        <v>13.28</v>
      </c>
      <c r="S4104" s="44">
        <v>22.99</v>
      </c>
      <c r="T4104" s="44">
        <v>0</v>
      </c>
      <c r="U4104" s="44">
        <v>23.38</v>
      </c>
      <c r="V4104" s="9" t="s">
        <v>24232</v>
      </c>
      <c r="W4104" s="42" t="s">
        <v>34</v>
      </c>
      <c r="X4104" s="43">
        <v>118840878716</v>
      </c>
      <c r="Y4104" s="43">
        <v>45185002363</v>
      </c>
      <c r="Z4104" s="5" t="s">
        <v>7980</v>
      </c>
      <c r="AA4104" s="37" t="str">
        <f>VLOOKUP(J4104, sku!B:C, 2, FALSE)</f>
        <v>Adesivo Lixa Decorado Para Patinete Elétrico Xiaomi M365 S08</v>
      </c>
      <c r="AB4104" s="37" t="str">
        <f>VLOOKUP(J4104, sku!B:BM, 64, FALSE)</f>
        <v>Importação</v>
      </c>
      <c r="AC4104" s="37" t="str">
        <f>LEFT(pedidos[[#This Row],[SKU]],3)</f>
        <v>M-4</v>
      </c>
      <c r="AD4104" s="37" t="str" cm="1">
        <f t="array" aca="1" ref="AD4104" ca="1">IFERROR(
  INDEX(
    montadora[Montadora],
    MATCH(TRUE,LEFT(#REF!,NÚCARACT(montadora[SKU Parcial]))=montadora[SKU Parcial],0)
  ),
  ""
)</f>
        <v/>
      </c>
    </row>
    <row r="4105" spans="1:30" x14ac:dyDescent="0.25">
      <c r="A4105" s="42" t="s">
        <v>53</v>
      </c>
      <c r="B4105" s="42" t="s">
        <v>54</v>
      </c>
      <c r="C4105" s="42" t="s">
        <v>55</v>
      </c>
      <c r="D4105" s="42" t="s">
        <v>38</v>
      </c>
      <c r="E4105" s="42" t="s">
        <v>46</v>
      </c>
      <c r="F4105" s="42" t="s">
        <v>40</v>
      </c>
      <c r="G4105" s="42" t="s">
        <v>11227</v>
      </c>
      <c r="H4105" s="7" t="s">
        <v>47</v>
      </c>
      <c r="I4105" s="42" t="s">
        <v>36</v>
      </c>
      <c r="J4105" s="42" t="s">
        <v>41</v>
      </c>
      <c r="K4105" s="8">
        <v>45857</v>
      </c>
      <c r="L4105" s="7" t="s">
        <v>11229</v>
      </c>
      <c r="M4105" s="44">
        <v>39.9</v>
      </c>
      <c r="N4105" s="7">
        <v>1</v>
      </c>
      <c r="O4105" s="44">
        <v>39.9</v>
      </c>
      <c r="P4105" s="44">
        <v>0</v>
      </c>
      <c r="Q4105" s="44">
        <v>3.24</v>
      </c>
      <c r="R4105" s="44">
        <v>13.28</v>
      </c>
      <c r="S4105" s="44">
        <v>0</v>
      </c>
      <c r="T4105" s="44">
        <v>0</v>
      </c>
      <c r="U4105" s="44">
        <v>23.38</v>
      </c>
      <c r="V4105" s="9" t="s">
        <v>24232</v>
      </c>
      <c r="W4105" s="42" t="s">
        <v>34</v>
      </c>
      <c r="X4105" s="43">
        <v>118665560917</v>
      </c>
      <c r="Y4105" s="43">
        <v>45199565501</v>
      </c>
      <c r="Z4105" s="5" t="s">
        <v>7980</v>
      </c>
      <c r="AA4105" s="37" t="str">
        <f>VLOOKUP(J4105, sku!B:C, 2, FALSE)</f>
        <v>Adesivo Lixa Decorado Para Patinete Elétrico Xiaomi M365 S08</v>
      </c>
      <c r="AB4105" s="37" t="str">
        <f>VLOOKUP(J4105, sku!B:BM, 64, FALSE)</f>
        <v>Importação</v>
      </c>
      <c r="AC4105" s="37" t="str">
        <f>LEFT(pedidos[[#This Row],[SKU]],3)</f>
        <v>M-4</v>
      </c>
      <c r="AD4105" s="37" t="str" cm="1">
        <f t="array" aca="1" ref="AD4105" ca="1">IFERROR(
  INDEX(
    montadora[Montadora],
    MATCH(TRUE,LEFT(#REF!,NÚCARACT(montadora[SKU Parcial]))=montadora[SKU Parcial],0)
  ),
  ""
)</f>
        <v/>
      </c>
    </row>
    <row r="4106" spans="1:30" x14ac:dyDescent="0.25">
      <c r="A4106" s="42" t="s">
        <v>56</v>
      </c>
      <c r="B4106" s="42" t="s">
        <v>36</v>
      </c>
      <c r="C4106" s="42" t="s">
        <v>57</v>
      </c>
      <c r="D4106" s="42" t="s">
        <v>45</v>
      </c>
      <c r="E4106" s="42" t="s">
        <v>58</v>
      </c>
      <c r="F4106" s="42" t="s">
        <v>59</v>
      </c>
      <c r="G4106" s="42" t="s">
        <v>11227</v>
      </c>
      <c r="H4106" s="7" t="s">
        <v>47</v>
      </c>
      <c r="I4106" s="42" t="s">
        <v>36</v>
      </c>
      <c r="J4106" s="42" t="s">
        <v>60</v>
      </c>
      <c r="K4106" s="8">
        <v>45849</v>
      </c>
      <c r="L4106" s="7" t="s">
        <v>11229</v>
      </c>
      <c r="M4106" s="44">
        <v>39.799999999999997</v>
      </c>
      <c r="N4106" s="7">
        <v>1</v>
      </c>
      <c r="O4106" s="44">
        <v>39.799999999999997</v>
      </c>
      <c r="P4106" s="44">
        <v>0</v>
      </c>
      <c r="Q4106" s="44">
        <v>3.23</v>
      </c>
      <c r="R4106" s="44">
        <v>13.27</v>
      </c>
      <c r="S4106" s="44">
        <v>0</v>
      </c>
      <c r="T4106" s="44">
        <v>0</v>
      </c>
      <c r="U4106" s="44">
        <v>23.3</v>
      </c>
      <c r="V4106" s="9" t="s">
        <v>24233</v>
      </c>
      <c r="W4106" s="42" t="s">
        <v>34</v>
      </c>
      <c r="X4106" s="43">
        <v>117710325815</v>
      </c>
      <c r="Y4106" s="43">
        <v>45156331088</v>
      </c>
      <c r="Z4106" s="5" t="s">
        <v>7980</v>
      </c>
      <c r="AA4106" s="37" t="str">
        <f>VLOOKUP(J4106, sku!B:C, 2, FALSE)</f>
        <v>Tapete Silicone Cinza-Peças Patinete Elétrico Xiaomi M365</v>
      </c>
      <c r="AB4106" s="37" t="str">
        <f>VLOOKUP(J4106, sku!B:BM, 64, FALSE)</f>
        <v>Importação</v>
      </c>
      <c r="AC4106" s="37" t="str">
        <f>LEFT(pedidos[[#This Row],[SKU]],3)</f>
        <v>M-4</v>
      </c>
      <c r="AD4106" s="37" t="str" cm="1">
        <f t="array" aca="1" ref="AD4106" ca="1">IFERROR(
  INDEX(
    montadora[Montadora],
    MATCH(TRUE,LEFT(#REF!,NÚCARACT(montadora[SKU Parcial]))=montadora[SKU Parcial],0)
  ),
  ""
)</f>
        <v/>
      </c>
    </row>
    <row r="4107" spans="1:30" x14ac:dyDescent="0.25">
      <c r="A4107" s="42" t="s">
        <v>24</v>
      </c>
      <c r="B4107" s="42" t="s">
        <v>25</v>
      </c>
      <c r="C4107" s="42" t="s">
        <v>26</v>
      </c>
      <c r="D4107" s="42" t="s">
        <v>27</v>
      </c>
      <c r="E4107" s="42" t="s">
        <v>28</v>
      </c>
      <c r="F4107" s="42" t="s">
        <v>29</v>
      </c>
      <c r="G4107" s="42" t="s">
        <v>11227</v>
      </c>
      <c r="H4107" s="7" t="s">
        <v>30</v>
      </c>
      <c r="I4107" s="42" t="s">
        <v>31</v>
      </c>
      <c r="J4107" s="42" t="s">
        <v>32</v>
      </c>
      <c r="K4107" s="8">
        <v>45841</v>
      </c>
      <c r="L4107" s="7" t="s">
        <v>33</v>
      </c>
      <c r="M4107" s="44">
        <v>378.8</v>
      </c>
      <c r="N4107" s="7">
        <v>1</v>
      </c>
      <c r="O4107" s="44">
        <v>380.39</v>
      </c>
      <c r="P4107" s="44">
        <v>69.52</v>
      </c>
      <c r="Q4107" s="44">
        <v>30.76</v>
      </c>
      <c r="R4107" s="44">
        <v>43.56</v>
      </c>
      <c r="S4107" s="44">
        <v>1.59</v>
      </c>
      <c r="T4107" s="44">
        <v>14.31</v>
      </c>
      <c r="U4107" s="44">
        <v>220.65</v>
      </c>
      <c r="V4107" s="9" t="s">
        <v>24234</v>
      </c>
      <c r="W4107" s="42" t="s">
        <v>34</v>
      </c>
      <c r="X4107" s="43">
        <v>116744330889</v>
      </c>
      <c r="Y4107" s="43">
        <v>45112394727</v>
      </c>
      <c r="Z4107" s="5" t="s">
        <v>7980</v>
      </c>
      <c r="AA4107" s="37" t="str">
        <f>VLOOKUP(J4107, sku!B:C, 2, FALSE)</f>
        <v>1 Aquecedor + 8 Refis de Gás</v>
      </c>
      <c r="AB4107" s="37" t="str">
        <f>VLOOKUP(J4107, sku!B:BM, 64, FALSE)</f>
        <v>Importação</v>
      </c>
      <c r="AC4107" s="37" t="str">
        <f>LEFT(pedidos[[#This Row],[SKU]],3)</f>
        <v>1XA</v>
      </c>
      <c r="AD4107" s="37" t="str" cm="1">
        <f t="array" aca="1" ref="AD4107" ca="1">IFERROR(
  INDEX(
    montadora[Montadora],
    MATCH(TRUE,LEFT(J4322,NÚCARACT(montadora[SKU Parcial]))=montadora[SKU Parcial],0)
  ),
  ""
)</f>
        <v/>
      </c>
    </row>
    <row r="4108" spans="1:30" x14ac:dyDescent="0.25">
      <c r="A4108" s="42" t="s">
        <v>61</v>
      </c>
      <c r="B4108" s="42" t="s">
        <v>36</v>
      </c>
      <c r="C4108" s="42" t="s">
        <v>62</v>
      </c>
      <c r="D4108" s="42" t="s">
        <v>45</v>
      </c>
      <c r="E4108" s="42" t="s">
        <v>28</v>
      </c>
      <c r="F4108" s="42" t="s">
        <v>29</v>
      </c>
      <c r="G4108" s="42" t="s">
        <v>11227</v>
      </c>
      <c r="H4108" s="7" t="s">
        <v>30</v>
      </c>
      <c r="I4108" s="42" t="s">
        <v>36</v>
      </c>
      <c r="J4108" s="42" t="s">
        <v>32</v>
      </c>
      <c r="K4108" s="8">
        <v>45847</v>
      </c>
      <c r="L4108" s="7" t="s">
        <v>11229</v>
      </c>
      <c r="M4108" s="44">
        <v>378.8</v>
      </c>
      <c r="N4108" s="7">
        <v>1</v>
      </c>
      <c r="O4108" s="44">
        <v>378.8</v>
      </c>
      <c r="P4108" s="44">
        <v>69.52</v>
      </c>
      <c r="Q4108" s="44">
        <v>30.76</v>
      </c>
      <c r="R4108" s="44">
        <v>43.56</v>
      </c>
      <c r="S4108" s="44">
        <v>0</v>
      </c>
      <c r="T4108" s="44">
        <v>26.95</v>
      </c>
      <c r="U4108" s="44">
        <v>208.01</v>
      </c>
      <c r="V4108" s="9" t="s">
        <v>24235</v>
      </c>
      <c r="W4108" s="42" t="s">
        <v>34</v>
      </c>
      <c r="X4108" s="43">
        <v>118009049222</v>
      </c>
      <c r="Y4108" s="43">
        <v>45147043731</v>
      </c>
      <c r="Z4108" s="5" t="s">
        <v>7980</v>
      </c>
      <c r="AA4108" s="37" t="str">
        <f>VLOOKUP(J4108, sku!B:C, 2, FALSE)</f>
        <v>1 Aquecedor + 8 Refis de Gás</v>
      </c>
      <c r="AB4108" s="37" t="str">
        <f>VLOOKUP(J4108, sku!B:BM, 64, FALSE)</f>
        <v>Importação</v>
      </c>
      <c r="AC4108" s="37" t="str">
        <f>LEFT(pedidos[[#This Row],[SKU]],3)</f>
        <v>1XA</v>
      </c>
      <c r="AD4108" s="37" t="str" cm="1">
        <f t="array" aca="1" ref="AD4108" ca="1">IFERROR(
  INDEX(
    montadora[Montadora],
    MATCH(TRUE,LEFT(J4323,NÚCARACT(montadora[SKU Parcial]))=montadora[SKU Parcial],0)
  ),
  ""
)</f>
        <v/>
      </c>
    </row>
    <row r="4109" spans="1:30" x14ac:dyDescent="0.25">
      <c r="A4109" s="42" t="s">
        <v>90</v>
      </c>
      <c r="B4109" s="42" t="s">
        <v>36</v>
      </c>
      <c r="C4109" s="42" t="s">
        <v>91</v>
      </c>
      <c r="D4109" s="42" t="s">
        <v>27</v>
      </c>
      <c r="E4109" s="42" t="s">
        <v>92</v>
      </c>
      <c r="F4109" s="42" t="s">
        <v>93</v>
      </c>
      <c r="G4109" s="42" t="s">
        <v>11227</v>
      </c>
      <c r="H4109" s="7" t="s">
        <v>30</v>
      </c>
      <c r="I4109" s="42" t="s">
        <v>31</v>
      </c>
      <c r="J4109" s="42" t="s">
        <v>94</v>
      </c>
      <c r="K4109" s="8">
        <v>45842</v>
      </c>
      <c r="L4109" s="7" t="s">
        <v>11229</v>
      </c>
      <c r="M4109" s="44">
        <v>1198.8</v>
      </c>
      <c r="N4109" s="7">
        <v>1</v>
      </c>
      <c r="O4109" s="44">
        <v>1198.8</v>
      </c>
      <c r="P4109" s="44">
        <v>319</v>
      </c>
      <c r="Q4109" s="44">
        <v>97.34</v>
      </c>
      <c r="R4109" s="44">
        <v>143.86000000000001</v>
      </c>
      <c r="S4109" s="44">
        <v>0</v>
      </c>
      <c r="T4109" s="44">
        <v>73.45</v>
      </c>
      <c r="U4109" s="44">
        <v>565.15</v>
      </c>
      <c r="V4109" s="9" t="s">
        <v>24236</v>
      </c>
      <c r="W4109" s="42" t="s">
        <v>34</v>
      </c>
      <c r="X4109" s="43">
        <v>116903588561</v>
      </c>
      <c r="Y4109" s="43">
        <v>45119737886</v>
      </c>
      <c r="Z4109" s="5" t="s">
        <v>7980</v>
      </c>
      <c r="AA4109" s="37" t="str">
        <f>VLOOKUP(J4109, sku!B:C, 2, FALSE)</f>
        <v>[HJ-RB511-7C-SV] Bagageiro de Teto de Alumínio 160 X 110cm - Grande</v>
      </c>
      <c r="AB4109" s="37" t="str">
        <f>VLOOKUP(J4109, sku!B:BM, 64, FALSE)</f>
        <v>Importação</v>
      </c>
      <c r="AC4109" s="37" t="str">
        <f>LEFT(pedidos[[#This Row],[SKU]],3)</f>
        <v>XBA</v>
      </c>
      <c r="AD4109" s="37" t="str" cm="1">
        <f t="array" aca="1" ref="AD4109" ca="1">IFERROR(
  INDEX(
    montadora[Montadora],
    MATCH(TRUE,LEFT(J4326,NÚCARACT(montadora[SKU Parcial]))=montadora[SKU Parcial],0)
  ),
  ""
)</f>
        <v/>
      </c>
    </row>
    <row r="4110" spans="1:30" x14ac:dyDescent="0.25">
      <c r="A4110" s="42" t="s">
        <v>95</v>
      </c>
      <c r="B4110" s="42" t="s">
        <v>36</v>
      </c>
      <c r="C4110" s="42" t="s">
        <v>96</v>
      </c>
      <c r="D4110" s="42" t="s">
        <v>97</v>
      </c>
      <c r="E4110" s="42" t="s">
        <v>98</v>
      </c>
      <c r="F4110" s="42" t="s">
        <v>99</v>
      </c>
      <c r="G4110" s="42" t="s">
        <v>11227</v>
      </c>
      <c r="H4110" s="7" t="s">
        <v>47</v>
      </c>
      <c r="I4110" s="42" t="s">
        <v>36</v>
      </c>
      <c r="J4110" s="42" t="s">
        <v>100</v>
      </c>
      <c r="K4110" s="8">
        <v>45853</v>
      </c>
      <c r="L4110" s="7" t="s">
        <v>11229</v>
      </c>
      <c r="M4110" s="44">
        <v>55.8</v>
      </c>
      <c r="N4110" s="7">
        <v>1</v>
      </c>
      <c r="O4110" s="44">
        <v>55.8</v>
      </c>
      <c r="P4110" s="44">
        <v>8.84</v>
      </c>
      <c r="Q4110" s="44">
        <v>4.53</v>
      </c>
      <c r="R4110" s="44">
        <v>16.239999999999998</v>
      </c>
      <c r="S4110" s="44">
        <v>0</v>
      </c>
      <c r="T4110" s="44">
        <v>0</v>
      </c>
      <c r="U4110" s="44">
        <v>26.19</v>
      </c>
      <c r="V4110" s="9" t="s">
        <v>24237</v>
      </c>
      <c r="W4110" s="42" t="s">
        <v>34</v>
      </c>
      <c r="X4110" s="43">
        <v>118706820542</v>
      </c>
      <c r="Y4110" s="43">
        <v>45177990779</v>
      </c>
      <c r="Z4110" s="5" t="s">
        <v>7980</v>
      </c>
      <c r="AA4110" s="37" t="str">
        <f>VLOOKUP(J4110, sku!B:C, 2, FALSE)</f>
        <v>Trava Disco De Freio Bicicleta - Prata</v>
      </c>
      <c r="AB4110" s="37" t="str">
        <f>VLOOKUP(J4110, sku!B:BM, 64, FALSE)</f>
        <v>Importação</v>
      </c>
      <c r="AC4110" s="37" t="str">
        <f>LEFT(pedidos[[#This Row],[SKU]],3)</f>
        <v>ET0</v>
      </c>
      <c r="AD4110" s="37" t="str" cm="1">
        <f t="array" aca="1" ref="AD4110" ca="1">IFERROR(
  INDEX(
    montadora[Montadora],
    MATCH(TRUE,LEFT(#REF!,NÚCARACT(montadora[SKU Parcial]))=montadora[SKU Parcial],0)
  ),
  ""
)</f>
        <v/>
      </c>
    </row>
    <row r="4111" spans="1:30" x14ac:dyDescent="0.25">
      <c r="A4111" s="42" t="s">
        <v>135</v>
      </c>
      <c r="B4111" s="42" t="s">
        <v>136</v>
      </c>
      <c r="C4111" s="42" t="s">
        <v>137</v>
      </c>
      <c r="D4111" s="42" t="s">
        <v>138</v>
      </c>
      <c r="E4111" s="42" t="s">
        <v>139</v>
      </c>
      <c r="F4111" s="42" t="s">
        <v>82</v>
      </c>
      <c r="G4111" s="42" t="s">
        <v>11227</v>
      </c>
      <c r="H4111" s="7" t="s">
        <v>30</v>
      </c>
      <c r="I4111" s="42" t="s">
        <v>36</v>
      </c>
      <c r="J4111" s="42" t="s">
        <v>83</v>
      </c>
      <c r="K4111" s="8">
        <v>45841</v>
      </c>
      <c r="L4111" s="7" t="s">
        <v>11229</v>
      </c>
      <c r="M4111" s="44">
        <v>328.8</v>
      </c>
      <c r="N4111" s="7">
        <v>1</v>
      </c>
      <c r="O4111" s="44">
        <v>328.8</v>
      </c>
      <c r="P4111" s="44">
        <v>110</v>
      </c>
      <c r="Q4111" s="44">
        <v>26.7</v>
      </c>
      <c r="R4111" s="44">
        <v>39.46</v>
      </c>
      <c r="S4111" s="44">
        <v>0</v>
      </c>
      <c r="T4111" s="44">
        <v>0</v>
      </c>
      <c r="U4111" s="44">
        <v>152.63999999999999</v>
      </c>
      <c r="V4111" s="9" t="s">
        <v>24238</v>
      </c>
      <c r="W4111" s="42" t="s">
        <v>89</v>
      </c>
      <c r="X4111" s="43">
        <v>117300353718</v>
      </c>
      <c r="Y4111" s="43">
        <v>45115427509</v>
      </c>
      <c r="Z4111" s="5" t="s">
        <v>7980</v>
      </c>
      <c r="AA4111" s="37" t="str">
        <f>VLOOKUP(J4111, sku!B:C, 2, FALSE)</f>
        <v>Travessa Fiat - Locker - - - Palio Locker - - - Preto</v>
      </c>
      <c r="AB4111" s="37" t="str">
        <f>VLOOKUP(J4111, sku!B:BM, 64, FALSE)</f>
        <v>Fabricação</v>
      </c>
      <c r="AC4111" s="37" t="str">
        <f>LEFT(pedidos[[#This Row],[SKU]],3)</f>
        <v>XFI</v>
      </c>
      <c r="AD4111" s="37" t="str" cm="1">
        <f t="array" aca="1" ref="AD4111" ca="1">IFERROR(
  INDEX(
    montadora[Montadora],
    MATCH(TRUE,LEFT(#REF!,NÚCARACT(montadora[SKU Parcial]))=montadora[SKU Parcial],0)
  ),
  ""
)</f>
        <v/>
      </c>
    </row>
    <row r="4112" spans="1:30" x14ac:dyDescent="0.25">
      <c r="A4112" s="42" t="s">
        <v>140</v>
      </c>
      <c r="B4112" s="42" t="s">
        <v>36</v>
      </c>
      <c r="C4112" s="42" t="s">
        <v>141</v>
      </c>
      <c r="D4112" s="42" t="s">
        <v>36</v>
      </c>
      <c r="E4112" s="42" t="s">
        <v>139</v>
      </c>
      <c r="F4112" s="42" t="s">
        <v>82</v>
      </c>
      <c r="G4112" s="42" t="s">
        <v>11227</v>
      </c>
      <c r="H4112" s="7" t="s">
        <v>30</v>
      </c>
      <c r="I4112" s="42" t="s">
        <v>36</v>
      </c>
      <c r="J4112" s="42" t="s">
        <v>83</v>
      </c>
      <c r="K4112" s="8">
        <v>45849</v>
      </c>
      <c r="L4112" s="7" t="s">
        <v>142</v>
      </c>
      <c r="M4112" s="44">
        <v>328.8</v>
      </c>
      <c r="N4112" s="7">
        <v>1</v>
      </c>
      <c r="O4112" s="44">
        <v>328.8</v>
      </c>
      <c r="P4112" s="44">
        <v>110</v>
      </c>
      <c r="Q4112" s="44">
        <v>26.7</v>
      </c>
      <c r="R4112" s="44">
        <v>39.46</v>
      </c>
      <c r="S4112" s="44">
        <v>0</v>
      </c>
      <c r="T4112" s="44">
        <v>0</v>
      </c>
      <c r="U4112" s="44">
        <v>152.63999999999999</v>
      </c>
      <c r="V4112" s="9" t="s">
        <v>24238</v>
      </c>
      <c r="W4112" s="42" t="s">
        <v>89</v>
      </c>
      <c r="X4112" s="43" t="s">
        <v>24239</v>
      </c>
      <c r="Y4112" s="43" t="s">
        <v>36</v>
      </c>
      <c r="Z4112" s="5" t="s">
        <v>7980</v>
      </c>
      <c r="AA4112" s="37" t="str">
        <f>VLOOKUP(J4112, sku!B:C, 2, FALSE)</f>
        <v>Travessa Fiat - Locker - - - Palio Locker - - - Preto</v>
      </c>
      <c r="AB4112" s="37" t="str">
        <f>VLOOKUP(J4112, sku!B:BM, 64, FALSE)</f>
        <v>Fabricação</v>
      </c>
      <c r="AC4112" s="37" t="str">
        <f>LEFT(pedidos[[#This Row],[SKU]],3)</f>
        <v>XFI</v>
      </c>
      <c r="AD4112" s="37" t="str" cm="1">
        <f t="array" aca="1" ref="AD4112" ca="1">IFERROR(
  INDEX(
    montadora[Montadora],
    MATCH(TRUE,LEFT(J4329,NÚCARACT(montadora[SKU Parcial]))=montadora[SKU Parcial],0)
  ),
  ""
)</f>
        <v/>
      </c>
    </row>
    <row r="4113" spans="1:30" x14ac:dyDescent="0.25">
      <c r="A4113" s="42" t="s">
        <v>78</v>
      </c>
      <c r="B4113" s="42" t="s">
        <v>79</v>
      </c>
      <c r="C4113" s="42" t="s">
        <v>80</v>
      </c>
      <c r="D4113" s="42" t="s">
        <v>27</v>
      </c>
      <c r="E4113" s="42" t="s">
        <v>81</v>
      </c>
      <c r="F4113" s="42" t="s">
        <v>82</v>
      </c>
      <c r="G4113" s="42" t="s">
        <v>11228</v>
      </c>
      <c r="H4113" s="7" t="s">
        <v>30</v>
      </c>
      <c r="I4113" s="42" t="s">
        <v>36</v>
      </c>
      <c r="J4113" s="42" t="s">
        <v>83</v>
      </c>
      <c r="K4113" s="8">
        <v>45854</v>
      </c>
      <c r="L4113" s="7" t="s">
        <v>33</v>
      </c>
      <c r="M4113" s="44">
        <v>328.8</v>
      </c>
      <c r="N4113" s="7">
        <v>1</v>
      </c>
      <c r="O4113" s="44">
        <v>330.39</v>
      </c>
      <c r="P4113" s="44">
        <v>110</v>
      </c>
      <c r="Q4113" s="44">
        <v>13.05</v>
      </c>
      <c r="R4113" s="44">
        <v>39.46</v>
      </c>
      <c r="S4113" s="44">
        <v>1.59</v>
      </c>
      <c r="T4113" s="44">
        <v>14.31</v>
      </c>
      <c r="U4113" s="44">
        <v>151.97999999999999</v>
      </c>
      <c r="V4113" s="9" t="s">
        <v>24240</v>
      </c>
      <c r="W4113" s="42" t="s">
        <v>34</v>
      </c>
      <c r="X4113" s="43">
        <v>118812956602</v>
      </c>
      <c r="Y4113" s="43">
        <v>45183560250</v>
      </c>
      <c r="Z4113" s="5" t="s">
        <v>7980</v>
      </c>
      <c r="AA4113" s="37" t="str">
        <f>VLOOKUP(J4113, sku!B:C, 2, FALSE)</f>
        <v>Travessa Fiat - Locker - - - Palio Locker - - - Preto</v>
      </c>
      <c r="AB4113" s="37" t="str">
        <f>VLOOKUP(J4113, sku!B:BM, 64, FALSE)</f>
        <v>Fabricação</v>
      </c>
      <c r="AC4113" s="37" t="str">
        <f>LEFT(pedidos[[#This Row],[SKU]],3)</f>
        <v>XFI</v>
      </c>
      <c r="AD4113" s="37" t="str" cm="1">
        <f t="array" aca="1" ref="AD4113" ca="1">IFERROR(
  INDEX(
    montadora[Montadora],
    MATCH(TRUE,LEFT(J4333,NÚCARACT(montadora[SKU Parcial]))=montadora[SKU Parcial],0)
  ),
  ""
)</f>
        <v/>
      </c>
    </row>
    <row r="4114" spans="1:30" x14ac:dyDescent="0.25">
      <c r="A4114" s="42" t="s">
        <v>180</v>
      </c>
      <c r="B4114" s="42" t="s">
        <v>181</v>
      </c>
      <c r="C4114" s="42" t="s">
        <v>182</v>
      </c>
      <c r="D4114" s="42" t="s">
        <v>27</v>
      </c>
      <c r="E4114" s="42" t="s">
        <v>183</v>
      </c>
      <c r="F4114" s="42" t="s">
        <v>184</v>
      </c>
      <c r="G4114" s="42" t="s">
        <v>11227</v>
      </c>
      <c r="H4114" s="7" t="s">
        <v>47</v>
      </c>
      <c r="I4114" s="42" t="s">
        <v>31</v>
      </c>
      <c r="J4114" s="42" t="s">
        <v>94</v>
      </c>
      <c r="K4114" s="8">
        <v>45848</v>
      </c>
      <c r="L4114" s="7" t="s">
        <v>11229</v>
      </c>
      <c r="M4114" s="44">
        <v>1298.8</v>
      </c>
      <c r="N4114" s="7">
        <v>1</v>
      </c>
      <c r="O4114" s="44">
        <v>1298.8</v>
      </c>
      <c r="P4114" s="44">
        <v>319</v>
      </c>
      <c r="Q4114" s="44">
        <v>105.46</v>
      </c>
      <c r="R4114" s="44">
        <v>220.8</v>
      </c>
      <c r="S4114" s="44">
        <v>0</v>
      </c>
      <c r="T4114" s="44">
        <v>73.45</v>
      </c>
      <c r="U4114" s="44">
        <v>580.09</v>
      </c>
      <c r="V4114" s="9" t="s">
        <v>24241</v>
      </c>
      <c r="W4114" s="42" t="s">
        <v>34</v>
      </c>
      <c r="X4114" s="43">
        <v>117586949809</v>
      </c>
      <c r="Y4114" s="43">
        <v>45150892776</v>
      </c>
      <c r="Z4114" s="5" t="s">
        <v>7980</v>
      </c>
      <c r="AA4114" s="37" t="str">
        <f>VLOOKUP(J4114, sku!B:C, 2, FALSE)</f>
        <v>[HJ-RB511-7C-SV] Bagageiro de Teto de Alumínio 160 X 110cm - Grande</v>
      </c>
      <c r="AB4114" s="37" t="str">
        <f>VLOOKUP(J4114, sku!B:BM, 64, FALSE)</f>
        <v>Importação</v>
      </c>
      <c r="AC4114" s="37" t="str">
        <f>LEFT(pedidos[[#This Row],[SKU]],3)</f>
        <v>XBA</v>
      </c>
      <c r="AD4114" s="37" t="str" cm="1">
        <f t="array" aca="1" ref="AD4114" ca="1">IFERROR(
  INDEX(
    montadora[Montadora],
    MATCH(TRUE,LEFT(J4337,NÚCARACT(montadora[SKU Parcial]))=montadora[SKU Parcial],0)
  ),
  ""
)</f>
        <v/>
      </c>
    </row>
    <row r="4115" spans="1:30" x14ac:dyDescent="0.25">
      <c r="A4115" s="42" t="s">
        <v>185</v>
      </c>
      <c r="B4115" s="42" t="s">
        <v>186</v>
      </c>
      <c r="C4115" s="42" t="s">
        <v>187</v>
      </c>
      <c r="D4115" s="42" t="s">
        <v>188</v>
      </c>
      <c r="E4115" s="42" t="s">
        <v>98</v>
      </c>
      <c r="F4115" s="42" t="s">
        <v>99</v>
      </c>
      <c r="G4115" s="42" t="s">
        <v>11227</v>
      </c>
      <c r="H4115" s="7" t="s">
        <v>47</v>
      </c>
      <c r="I4115" s="42" t="s">
        <v>31</v>
      </c>
      <c r="J4115" s="42" t="s">
        <v>100</v>
      </c>
      <c r="K4115" s="8">
        <v>45856</v>
      </c>
      <c r="L4115" s="7" t="s">
        <v>11229</v>
      </c>
      <c r="M4115" s="44">
        <v>49.9</v>
      </c>
      <c r="N4115" s="7">
        <v>1</v>
      </c>
      <c r="O4115" s="44">
        <v>49.9</v>
      </c>
      <c r="P4115" s="44">
        <v>8.84</v>
      </c>
      <c r="Q4115" s="44">
        <v>4.05</v>
      </c>
      <c r="R4115" s="44">
        <v>14.98</v>
      </c>
      <c r="S4115" s="44">
        <v>0</v>
      </c>
      <c r="T4115" s="44">
        <v>0</v>
      </c>
      <c r="U4115" s="44">
        <v>22.03</v>
      </c>
      <c r="V4115" s="9" t="s">
        <v>24242</v>
      </c>
      <c r="W4115" s="42" t="s">
        <v>34</v>
      </c>
      <c r="X4115" s="43">
        <v>119100549824</v>
      </c>
      <c r="Y4115" s="43">
        <v>45196827197</v>
      </c>
      <c r="Z4115" s="5" t="s">
        <v>7980</v>
      </c>
      <c r="AA4115" s="37" t="str">
        <f>VLOOKUP(J4115, sku!B:C, 2, FALSE)</f>
        <v>Trava Disco De Freio Bicicleta - Prata</v>
      </c>
      <c r="AB4115" s="37" t="str">
        <f>VLOOKUP(J4115, sku!B:BM, 64, FALSE)</f>
        <v>Importação</v>
      </c>
      <c r="AC4115" s="37" t="str">
        <f>LEFT(pedidos[[#This Row],[SKU]],3)</f>
        <v>ET0</v>
      </c>
      <c r="AD4115" s="37" t="str" cm="1">
        <f t="array" aca="1" ref="AD4115" ca="1">IFERROR(
  INDEX(
    montadora[Montadora],
    MATCH(TRUE,LEFT(J4338,NÚCARACT(montadora[SKU Parcial]))=montadora[SKU Parcial],0)
  ),
  ""
)</f>
        <v/>
      </c>
    </row>
    <row r="4116" spans="1:30" x14ac:dyDescent="0.25">
      <c r="A4116" s="42" t="s">
        <v>189</v>
      </c>
      <c r="B4116" s="42" t="s">
        <v>36</v>
      </c>
      <c r="C4116" s="42" t="s">
        <v>190</v>
      </c>
      <c r="D4116" s="42" t="s">
        <v>191</v>
      </c>
      <c r="E4116" s="42" t="s">
        <v>98</v>
      </c>
      <c r="F4116" s="42" t="s">
        <v>99</v>
      </c>
      <c r="G4116" s="42" t="s">
        <v>11227</v>
      </c>
      <c r="H4116" s="7" t="s">
        <v>47</v>
      </c>
      <c r="I4116" s="42" t="s">
        <v>31</v>
      </c>
      <c r="J4116" s="42" t="s">
        <v>100</v>
      </c>
      <c r="K4116" s="8">
        <v>45859</v>
      </c>
      <c r="L4116" s="7" t="s">
        <v>11229</v>
      </c>
      <c r="M4116" s="44">
        <v>49.9</v>
      </c>
      <c r="N4116" s="7">
        <v>1</v>
      </c>
      <c r="O4116" s="44">
        <v>49.9</v>
      </c>
      <c r="P4116" s="44">
        <v>8.84</v>
      </c>
      <c r="Q4116" s="44">
        <v>4.05</v>
      </c>
      <c r="R4116" s="44">
        <v>14.98</v>
      </c>
      <c r="S4116" s="44">
        <v>0</v>
      </c>
      <c r="T4116" s="44">
        <v>0</v>
      </c>
      <c r="U4116" s="44">
        <v>22.03</v>
      </c>
      <c r="V4116" s="9" t="s">
        <v>24242</v>
      </c>
      <c r="W4116" s="42" t="s">
        <v>34</v>
      </c>
      <c r="X4116" s="43">
        <v>118894510445</v>
      </c>
      <c r="Y4116" s="43">
        <v>45208953257</v>
      </c>
      <c r="Z4116" s="5" t="s">
        <v>7980</v>
      </c>
      <c r="AA4116" s="37" t="str">
        <f>VLOOKUP(J4116, sku!B:C, 2, FALSE)</f>
        <v>Trava Disco De Freio Bicicleta - Prata</v>
      </c>
      <c r="AB4116" s="37" t="str">
        <f>VLOOKUP(J4116, sku!B:BM, 64, FALSE)</f>
        <v>Importação</v>
      </c>
      <c r="AC4116" s="37" t="str">
        <f>LEFT(pedidos[[#This Row],[SKU]],3)</f>
        <v>ET0</v>
      </c>
      <c r="AD4116" s="37" t="str" cm="1">
        <f t="array" aca="1" ref="AD4116" ca="1">IFERROR(
  INDEX(
    montadora[Montadora],
    MATCH(TRUE,LEFT(J4339,NÚCARACT(montadora[SKU Parcial]))=montadora[SKU Parcial],0)
  ),
  ""
)</f>
        <v/>
      </c>
    </row>
    <row r="4117" spans="1:30" x14ac:dyDescent="0.25">
      <c r="A4117" s="42" t="s">
        <v>198</v>
      </c>
      <c r="B4117" s="42" t="s">
        <v>36</v>
      </c>
      <c r="C4117" s="42" t="s">
        <v>199</v>
      </c>
      <c r="D4117" s="42" t="s">
        <v>27</v>
      </c>
      <c r="E4117" s="42" t="s">
        <v>98</v>
      </c>
      <c r="F4117" s="42" t="s">
        <v>99</v>
      </c>
      <c r="G4117" s="42" t="s">
        <v>11227</v>
      </c>
      <c r="H4117" s="7" t="s">
        <v>47</v>
      </c>
      <c r="I4117" s="42" t="s">
        <v>36</v>
      </c>
      <c r="J4117" s="42" t="s">
        <v>100</v>
      </c>
      <c r="K4117" s="8">
        <v>45866</v>
      </c>
      <c r="L4117" s="7" t="s">
        <v>11229</v>
      </c>
      <c r="M4117" s="44">
        <v>49.9</v>
      </c>
      <c r="N4117" s="7">
        <v>1</v>
      </c>
      <c r="O4117" s="44">
        <v>56.89</v>
      </c>
      <c r="P4117" s="44">
        <v>8.84</v>
      </c>
      <c r="Q4117" s="44">
        <v>4.05</v>
      </c>
      <c r="R4117" s="44">
        <v>14.98</v>
      </c>
      <c r="S4117" s="44">
        <v>6.99</v>
      </c>
      <c r="T4117" s="44">
        <v>0</v>
      </c>
      <c r="U4117" s="44">
        <v>22.03</v>
      </c>
      <c r="V4117" s="9" t="s">
        <v>24242</v>
      </c>
      <c r="W4117" s="42" t="s">
        <v>34</v>
      </c>
      <c r="X4117" s="43">
        <v>120164970818</v>
      </c>
      <c r="Y4117" s="43">
        <v>45243992880</v>
      </c>
      <c r="Z4117" s="5" t="s">
        <v>7980</v>
      </c>
      <c r="AA4117" s="37" t="str">
        <f>VLOOKUP(J4117, sku!B:C, 2, FALSE)</f>
        <v>Trava Disco De Freio Bicicleta - Prata</v>
      </c>
      <c r="AB4117" s="37" t="str">
        <f>VLOOKUP(J4117, sku!B:BM, 64, FALSE)</f>
        <v>Importação</v>
      </c>
      <c r="AC4117" s="37" t="str">
        <f>LEFT(pedidos[[#This Row],[SKU]],3)</f>
        <v>ET0</v>
      </c>
      <c r="AD4117" s="37" t="str" cm="1">
        <f t="array" aca="1" ref="AD4117" ca="1">IFERROR(
  INDEX(
    montadora[Montadora],
    MATCH(TRUE,LEFT(J4340,NÚCARACT(montadora[SKU Parcial]))=montadora[SKU Parcial],0)
  ),
  ""
)</f>
        <v/>
      </c>
    </row>
    <row r="4118" spans="1:30" x14ac:dyDescent="0.25">
      <c r="A4118" s="42" t="s">
        <v>63</v>
      </c>
      <c r="B4118" s="42" t="s">
        <v>64</v>
      </c>
      <c r="C4118" s="42" t="s">
        <v>65</v>
      </c>
      <c r="D4118" s="42" t="s">
        <v>27</v>
      </c>
      <c r="E4118" s="42" t="s">
        <v>66</v>
      </c>
      <c r="F4118" s="42" t="s">
        <v>67</v>
      </c>
      <c r="G4118" s="42" t="s">
        <v>11227</v>
      </c>
      <c r="H4118" s="7" t="s">
        <v>30</v>
      </c>
      <c r="I4118" s="42" t="s">
        <v>31</v>
      </c>
      <c r="J4118" s="42" t="s">
        <v>68</v>
      </c>
      <c r="K4118" s="8">
        <v>45868</v>
      </c>
      <c r="L4118" s="7" t="s">
        <v>33</v>
      </c>
      <c r="M4118" s="44">
        <v>325.83</v>
      </c>
      <c r="N4118" s="7">
        <v>1</v>
      </c>
      <c r="O4118" s="44">
        <v>327.22000000000003</v>
      </c>
      <c r="P4118" s="44">
        <v>105</v>
      </c>
      <c r="Q4118" s="44">
        <v>26.46</v>
      </c>
      <c r="R4118" s="44">
        <v>39.1</v>
      </c>
      <c r="S4118" s="44">
        <v>1.39</v>
      </c>
      <c r="T4118" s="44">
        <v>12.51</v>
      </c>
      <c r="U4118" s="44">
        <v>142.76</v>
      </c>
      <c r="V4118" s="9" t="s">
        <v>24243</v>
      </c>
      <c r="W4118" s="42" t="s">
        <v>34</v>
      </c>
      <c r="X4118" s="43">
        <v>119874843167</v>
      </c>
      <c r="Y4118" s="43">
        <v>45255776942</v>
      </c>
      <c r="Z4118" s="5" t="s">
        <v>7980</v>
      </c>
      <c r="AA4118" s="37" t="str">
        <f>VLOOKUP(J4118, sku!B:C, 2, FALSE)</f>
        <v>Travessa Chevrolet - Slim - - - Montana - 2023+ - Preto</v>
      </c>
      <c r="AB4118" s="37" t="str">
        <f>VLOOKUP(J4118, sku!B:BM, 64, FALSE)</f>
        <v>Fabricação</v>
      </c>
      <c r="AC4118" s="37" t="str">
        <f>LEFT(pedidos[[#This Row],[SKU]],3)</f>
        <v>XGM</v>
      </c>
      <c r="AD4118" s="37" t="str" cm="1">
        <f t="array" aca="1" ref="AD4118" ca="1">IFERROR(
  INDEX(
    montadora[Montadora],
    MATCH(TRUE,LEFT(J4345,NÚCARACT(montadora[SKU Parcial]))=montadora[SKU Parcial],0)
  ),
  ""
)</f>
        <v/>
      </c>
    </row>
    <row r="4119" spans="1:30" x14ac:dyDescent="0.25">
      <c r="A4119" s="42" t="s">
        <v>69</v>
      </c>
      <c r="B4119" s="42" t="s">
        <v>36</v>
      </c>
      <c r="C4119" s="42" t="s">
        <v>70</v>
      </c>
      <c r="D4119" s="42" t="s">
        <v>27</v>
      </c>
      <c r="E4119" s="42" t="s">
        <v>66</v>
      </c>
      <c r="F4119" s="42" t="s">
        <v>71</v>
      </c>
      <c r="G4119" s="42" t="s">
        <v>11227</v>
      </c>
      <c r="H4119" s="7" t="s">
        <v>30</v>
      </c>
      <c r="I4119" s="42" t="s">
        <v>31</v>
      </c>
      <c r="J4119" s="42" t="s">
        <v>72</v>
      </c>
      <c r="K4119" s="8">
        <v>45868</v>
      </c>
      <c r="L4119" s="7" t="s">
        <v>33</v>
      </c>
      <c r="M4119" s="44">
        <v>325.83</v>
      </c>
      <c r="N4119" s="7">
        <v>1</v>
      </c>
      <c r="O4119" s="44">
        <v>327.42</v>
      </c>
      <c r="P4119" s="44">
        <v>105</v>
      </c>
      <c r="Q4119" s="44">
        <v>26.46</v>
      </c>
      <c r="R4119" s="44">
        <v>39.1</v>
      </c>
      <c r="S4119" s="44">
        <v>1.59</v>
      </c>
      <c r="T4119" s="44">
        <v>14.31</v>
      </c>
      <c r="U4119" s="44">
        <v>140.96</v>
      </c>
      <c r="V4119" s="9" t="s">
        <v>24244</v>
      </c>
      <c r="W4119" s="42" t="s">
        <v>34</v>
      </c>
      <c r="X4119" s="43">
        <v>120380001486</v>
      </c>
      <c r="Y4119" s="43">
        <v>45255248128</v>
      </c>
      <c r="Z4119" s="5" t="s">
        <v>7980</v>
      </c>
      <c r="AA4119" s="37" t="str">
        <f>VLOOKUP(J4119, sku!B:C, 2, FALSE)</f>
        <v>Travessa Chevrolet - Slim - - - Tracker - 2020 A 2024 - Preto</v>
      </c>
      <c r="AB4119" s="37" t="str">
        <f>VLOOKUP(J4119, sku!B:BM, 64, FALSE)</f>
        <v>Fabricação</v>
      </c>
      <c r="AC4119" s="37" t="str">
        <f>LEFT(pedidos[[#This Row],[SKU]],3)</f>
        <v>XGM</v>
      </c>
      <c r="AD4119" s="37" t="str" cm="1">
        <f t="array" aca="1" ref="AD4119" ca="1">IFERROR(
  INDEX(
    montadora[Montadora],
    MATCH(TRUE,LEFT(J4351,NÚCARACT(montadora[SKU Parcial]))=montadora[SKU Parcial],0)
  ),
  ""
)</f>
        <v/>
      </c>
    </row>
    <row r="4120" spans="1:30" x14ac:dyDescent="0.25">
      <c r="A4120" s="42" t="s">
        <v>110</v>
      </c>
      <c r="B4120" s="42" t="s">
        <v>36</v>
      </c>
      <c r="C4120" s="42" t="s">
        <v>111</v>
      </c>
      <c r="D4120" s="42" t="s">
        <v>27</v>
      </c>
      <c r="E4120" s="42" t="s">
        <v>112</v>
      </c>
      <c r="F4120" s="42" t="s">
        <v>113</v>
      </c>
      <c r="G4120" s="42" t="s">
        <v>11228</v>
      </c>
      <c r="H4120" s="7" t="s">
        <v>30</v>
      </c>
      <c r="I4120" s="42" t="s">
        <v>36</v>
      </c>
      <c r="J4120" s="42" t="s">
        <v>114</v>
      </c>
      <c r="K4120" s="8">
        <v>45859</v>
      </c>
      <c r="L4120" s="7" t="s">
        <v>33</v>
      </c>
      <c r="M4120" s="44">
        <v>328.8</v>
      </c>
      <c r="N4120" s="7">
        <v>1</v>
      </c>
      <c r="O4120" s="44">
        <v>330.39</v>
      </c>
      <c r="P4120" s="44">
        <v>120</v>
      </c>
      <c r="Q4120" s="44">
        <v>13.05</v>
      </c>
      <c r="R4120" s="44">
        <v>39.46</v>
      </c>
      <c r="S4120" s="44">
        <v>1.59</v>
      </c>
      <c r="T4120" s="44">
        <v>14.31</v>
      </c>
      <c r="U4120" s="44">
        <v>141.97999999999999</v>
      </c>
      <c r="V4120" s="9" t="s">
        <v>24245</v>
      </c>
      <c r="W4120" s="42" t="s">
        <v>34</v>
      </c>
      <c r="X4120" s="43">
        <v>118927600197</v>
      </c>
      <c r="Y4120" s="43">
        <v>45210634545</v>
      </c>
      <c r="Z4120" s="5" t="s">
        <v>7980</v>
      </c>
      <c r="AA4120" s="37" t="str">
        <f>VLOOKUP(J4120, sku!B:C, 2, FALSE)</f>
        <v>Travessa Nissan - Tubular - - - Frontier - 2003 A 2016 - Preto</v>
      </c>
      <c r="AB4120" s="37" t="str">
        <f>VLOOKUP(J4120, sku!B:BM, 64, FALSE)</f>
        <v>Fabricação</v>
      </c>
      <c r="AC4120" s="37" t="str">
        <f>LEFT(pedidos[[#This Row],[SKU]],3)</f>
        <v>XNS</v>
      </c>
      <c r="AD4120" s="37" t="str" cm="1">
        <f t="array" aca="1" ref="AD4120" ca="1">IFERROR(
  INDEX(
    montadora[Montadora],
    MATCH(TRUE,LEFT(J4353,NÚCARACT(montadora[SKU Parcial]))=montadora[SKU Parcial],0)
  ),
  ""
)</f>
        <v/>
      </c>
    </row>
    <row r="4121" spans="1:30" x14ac:dyDescent="0.25">
      <c r="A4121" s="42" t="s">
        <v>73</v>
      </c>
      <c r="B4121" s="42" t="s">
        <v>36</v>
      </c>
      <c r="C4121" s="42" t="s">
        <v>74</v>
      </c>
      <c r="D4121" s="42" t="s">
        <v>27</v>
      </c>
      <c r="E4121" s="42" t="s">
        <v>75</v>
      </c>
      <c r="F4121" s="42" t="s">
        <v>76</v>
      </c>
      <c r="G4121" s="42" t="s">
        <v>11227</v>
      </c>
      <c r="H4121" s="7" t="s">
        <v>30</v>
      </c>
      <c r="I4121" s="42" t="s">
        <v>36</v>
      </c>
      <c r="J4121" s="42" t="s">
        <v>77</v>
      </c>
      <c r="K4121" s="8">
        <v>45848</v>
      </c>
      <c r="L4121" s="7" t="s">
        <v>33</v>
      </c>
      <c r="M4121" s="44">
        <v>363</v>
      </c>
      <c r="N4121" s="7">
        <v>1</v>
      </c>
      <c r="O4121" s="44">
        <v>364.59</v>
      </c>
      <c r="P4121" s="44">
        <v>120</v>
      </c>
      <c r="Q4121" s="44">
        <v>29.48</v>
      </c>
      <c r="R4121" s="44">
        <v>43.56</v>
      </c>
      <c r="S4121" s="44">
        <v>1.59</v>
      </c>
      <c r="T4121" s="44">
        <v>14.31</v>
      </c>
      <c r="U4121" s="44">
        <v>155.65</v>
      </c>
      <c r="V4121" s="9" t="s">
        <v>24246</v>
      </c>
      <c r="W4121" s="42" t="s">
        <v>89</v>
      </c>
      <c r="X4121" s="43">
        <v>118068747762</v>
      </c>
      <c r="Y4121" s="43">
        <v>45149881011</v>
      </c>
      <c r="Z4121" s="5" t="s">
        <v>7980</v>
      </c>
      <c r="AA4121" s="37" t="str">
        <f>VLOOKUP(J4121, sku!B:C, 2, FALSE)</f>
        <v>Travessa Fiat - Smart - - - Toro - - - Grafite</v>
      </c>
      <c r="AB4121" s="37" t="str">
        <f>VLOOKUP(J4121, sku!B:BM, 64, FALSE)</f>
        <v>Fabricação</v>
      </c>
      <c r="AC4121" s="37" t="str">
        <f>LEFT(pedidos[[#This Row],[SKU]],3)</f>
        <v>XFI</v>
      </c>
      <c r="AD4121" s="37" t="str" cm="1">
        <f t="array" aca="1" ref="AD4121" ca="1">IFERROR(
  INDEX(
    montadora[Montadora],
    MATCH(TRUE,LEFT(J4359,NÚCARACT(montadora[SKU Parcial]))=montadora[SKU Parcial],0)
  ),
  ""
)</f>
        <v/>
      </c>
    </row>
    <row r="4122" spans="1:30" x14ac:dyDescent="0.25">
      <c r="A4122" s="42" t="s">
        <v>165</v>
      </c>
      <c r="B4122" s="42" t="s">
        <v>166</v>
      </c>
      <c r="C4122" s="42" t="s">
        <v>167</v>
      </c>
      <c r="D4122" s="42" t="s">
        <v>27</v>
      </c>
      <c r="E4122" s="42" t="s">
        <v>168</v>
      </c>
      <c r="F4122" s="42" t="s">
        <v>82</v>
      </c>
      <c r="G4122" s="42" t="s">
        <v>11228</v>
      </c>
      <c r="H4122" s="7" t="s">
        <v>47</v>
      </c>
      <c r="I4122" s="42" t="s">
        <v>36</v>
      </c>
      <c r="J4122" s="42" t="s">
        <v>83</v>
      </c>
      <c r="K4122" s="8">
        <v>45851</v>
      </c>
      <c r="L4122" s="7" t="s">
        <v>33</v>
      </c>
      <c r="M4122" s="44">
        <v>335.8</v>
      </c>
      <c r="N4122" s="7">
        <v>1</v>
      </c>
      <c r="O4122" s="44">
        <v>337.39</v>
      </c>
      <c r="P4122" s="44">
        <v>110</v>
      </c>
      <c r="Q4122" s="44">
        <v>13.33</v>
      </c>
      <c r="R4122" s="44">
        <v>57.09</v>
      </c>
      <c r="S4122" s="44">
        <v>1.59</v>
      </c>
      <c r="T4122" s="44">
        <v>14.31</v>
      </c>
      <c r="U4122" s="44">
        <v>141.07</v>
      </c>
      <c r="V4122" s="9" t="s">
        <v>24247</v>
      </c>
      <c r="W4122" s="42" t="s">
        <v>34</v>
      </c>
      <c r="X4122" s="43" t="s">
        <v>24609</v>
      </c>
      <c r="Y4122" s="43">
        <v>45166283732</v>
      </c>
      <c r="Z4122" s="5" t="s">
        <v>7980</v>
      </c>
      <c r="AA4122" s="37" t="str">
        <f>VLOOKUP(J4122, sku!B:C, 2, FALSE)</f>
        <v>Travessa Fiat - Locker - - - Palio Locker - - - Preto</v>
      </c>
      <c r="AB4122" s="37" t="str">
        <f>VLOOKUP(J4122, sku!B:BM, 64, FALSE)</f>
        <v>Fabricação</v>
      </c>
      <c r="AC4122" s="37" t="str">
        <f>LEFT(pedidos[[#This Row],[SKU]],3)</f>
        <v>XFI</v>
      </c>
      <c r="AD4122" s="37" t="str" cm="1">
        <f t="array" aca="1" ref="AD4122" ca="1">IFERROR(
  INDEX(
    montadora[Montadora],
    MATCH(TRUE,LEFT(J4360,NÚCARACT(montadora[SKU Parcial]))=montadora[SKU Parcial],0)
  ),
  ""
)</f>
        <v/>
      </c>
    </row>
    <row r="4123" spans="1:30" x14ac:dyDescent="0.25">
      <c r="A4123" s="42" t="s">
        <v>285</v>
      </c>
      <c r="B4123" s="42" t="s">
        <v>286</v>
      </c>
      <c r="C4123" s="42" t="s">
        <v>287</v>
      </c>
      <c r="D4123" s="42" t="s">
        <v>138</v>
      </c>
      <c r="E4123" s="42" t="s">
        <v>288</v>
      </c>
      <c r="F4123" s="42" t="s">
        <v>289</v>
      </c>
      <c r="G4123" s="42" t="s">
        <v>11227</v>
      </c>
      <c r="H4123" s="7" t="s">
        <v>30</v>
      </c>
      <c r="I4123" s="42" t="s">
        <v>36</v>
      </c>
      <c r="J4123" s="42" t="s">
        <v>290</v>
      </c>
      <c r="K4123" s="8">
        <v>45850</v>
      </c>
      <c r="L4123" s="7" t="s">
        <v>11229</v>
      </c>
      <c r="M4123" s="44">
        <v>58.8</v>
      </c>
      <c r="N4123" s="7">
        <v>1</v>
      </c>
      <c r="O4123" s="44">
        <v>72.790000000000006</v>
      </c>
      <c r="P4123" s="44">
        <v>15.8</v>
      </c>
      <c r="Q4123" s="44">
        <v>4.7699999999999996</v>
      </c>
      <c r="R4123" s="44">
        <v>13.81</v>
      </c>
      <c r="S4123" s="44">
        <v>13.99</v>
      </c>
      <c r="T4123" s="44">
        <v>0</v>
      </c>
      <c r="U4123" s="44">
        <v>24.42</v>
      </c>
      <c r="V4123" s="9" t="s">
        <v>24248</v>
      </c>
      <c r="W4123" s="42" t="s">
        <v>34</v>
      </c>
      <c r="X4123" s="43">
        <v>117814671493</v>
      </c>
      <c r="Y4123" s="43">
        <v>45160361963</v>
      </c>
      <c r="Z4123" s="5" t="s">
        <v>7980</v>
      </c>
      <c r="AA4123" s="37" t="str">
        <f>VLOOKUP(J4123, sku!B:C, 2, FALSE)</f>
        <v>Par De Trava Do Quebra Vento Preto (23Cm)</v>
      </c>
      <c r="AB4123" s="37" t="str">
        <f>VLOOKUP(J4123, sku!B:BM, 64, FALSE)</f>
        <v>Revenda</v>
      </c>
      <c r="AC4123" s="37" t="str">
        <f>LEFT(pedidos[[#This Row],[SKU]],3)</f>
        <v>Q-9</v>
      </c>
      <c r="AD4123" s="37" t="str" cm="1">
        <f t="array" aca="1" ref="AD4123" ca="1">IFERROR(
  INDEX(
    montadora[Montadora],
    MATCH(TRUE,LEFT(J4364,NÚCARACT(montadora[SKU Parcial]))=montadora[SKU Parcial],0)
  ),
  ""
)</f>
        <v/>
      </c>
    </row>
    <row r="4124" spans="1:30" x14ac:dyDescent="0.25">
      <c r="A4124" s="42" t="s">
        <v>309</v>
      </c>
      <c r="B4124" s="42" t="s">
        <v>36</v>
      </c>
      <c r="C4124" s="42" t="s">
        <v>310</v>
      </c>
      <c r="D4124" s="42" t="s">
        <v>138</v>
      </c>
      <c r="E4124" s="42" t="s">
        <v>311</v>
      </c>
      <c r="F4124" s="42" t="s">
        <v>312</v>
      </c>
      <c r="G4124" s="42" t="s">
        <v>11227</v>
      </c>
      <c r="H4124" s="7" t="s">
        <v>30</v>
      </c>
      <c r="I4124" s="42" t="s">
        <v>31</v>
      </c>
      <c r="J4124" s="42" t="s">
        <v>134</v>
      </c>
      <c r="K4124" s="8">
        <v>45841</v>
      </c>
      <c r="L4124" s="7" t="s">
        <v>11229</v>
      </c>
      <c r="M4124" s="44">
        <v>369.59</v>
      </c>
      <c r="N4124" s="7">
        <v>1</v>
      </c>
      <c r="O4124" s="44">
        <v>369.59</v>
      </c>
      <c r="P4124" s="44">
        <v>120</v>
      </c>
      <c r="Q4124" s="44">
        <v>30.01</v>
      </c>
      <c r="R4124" s="44">
        <v>44.35</v>
      </c>
      <c r="S4124" s="44">
        <v>0</v>
      </c>
      <c r="T4124" s="44">
        <v>23.45</v>
      </c>
      <c r="U4124" s="44">
        <v>151.78</v>
      </c>
      <c r="V4124" s="9" t="s">
        <v>24249</v>
      </c>
      <c r="W4124" s="42" t="s">
        <v>34</v>
      </c>
      <c r="X4124" s="43">
        <v>117301983396</v>
      </c>
      <c r="Y4124" s="43">
        <v>45115744598</v>
      </c>
      <c r="Z4124" s="5" t="s">
        <v>7980</v>
      </c>
      <c r="AA4124" s="37" t="str">
        <f>VLOOKUP(J4124, sku!B:C, 2, FALSE)</f>
        <v>Travessa Volkswagen - Smart - - - T-Cross - - - Preto</v>
      </c>
      <c r="AB4124" s="37" t="str">
        <f>VLOOKUP(J4124, sku!B:BM, 64, FALSE)</f>
        <v>Fabricação</v>
      </c>
      <c r="AC4124" s="37" t="str">
        <f>LEFT(pedidos[[#This Row],[SKU]],3)</f>
        <v>XVW</v>
      </c>
      <c r="AD4124" s="37" t="str" cm="1">
        <f t="array" aca="1" ref="AD4124" ca="1">IFERROR(
  INDEX(
    montadora[Montadora],
    MATCH(TRUE,LEFT(J4368,NÚCARACT(montadora[SKU Parcial]))=montadora[SKU Parcial],0)
  ),
  ""
)</f>
        <v/>
      </c>
    </row>
    <row r="4125" spans="1:30" x14ac:dyDescent="0.25">
      <c r="A4125" s="42" t="s">
        <v>313</v>
      </c>
      <c r="B4125" s="42" t="s">
        <v>314</v>
      </c>
      <c r="C4125" s="42" t="s">
        <v>315</v>
      </c>
      <c r="D4125" s="42" t="s">
        <v>45</v>
      </c>
      <c r="E4125" s="42" t="s">
        <v>311</v>
      </c>
      <c r="F4125" s="42" t="s">
        <v>312</v>
      </c>
      <c r="G4125" s="42" t="s">
        <v>11227</v>
      </c>
      <c r="H4125" s="7" t="s">
        <v>30</v>
      </c>
      <c r="I4125" s="42" t="s">
        <v>31</v>
      </c>
      <c r="J4125" s="42" t="s">
        <v>316</v>
      </c>
      <c r="K4125" s="8">
        <v>45848</v>
      </c>
      <c r="L4125" s="7" t="s">
        <v>11229</v>
      </c>
      <c r="M4125" s="44">
        <v>369.59</v>
      </c>
      <c r="N4125" s="7">
        <v>1</v>
      </c>
      <c r="O4125" s="44">
        <v>369.59</v>
      </c>
      <c r="P4125" s="44">
        <v>120</v>
      </c>
      <c r="Q4125" s="44">
        <v>30.01</v>
      </c>
      <c r="R4125" s="44">
        <v>44.35</v>
      </c>
      <c r="S4125" s="44">
        <v>0</v>
      </c>
      <c r="T4125" s="44">
        <v>23.45</v>
      </c>
      <c r="U4125" s="44">
        <v>151.78</v>
      </c>
      <c r="V4125" s="9" t="s">
        <v>24249</v>
      </c>
      <c r="W4125" s="42" t="s">
        <v>34</v>
      </c>
      <c r="X4125" s="43">
        <v>118125634540</v>
      </c>
      <c r="Y4125" s="43">
        <v>45152821894</v>
      </c>
      <c r="Z4125" s="5" t="s">
        <v>7980</v>
      </c>
      <c r="AA4125" s="37" t="str">
        <f>VLOOKUP(J4125, sku!B:C, 2, FALSE)</f>
        <v>Travessa Volkswagen - Smart - - - Nivus - - - Grafite</v>
      </c>
      <c r="AB4125" s="37" t="str">
        <f>VLOOKUP(J4125, sku!B:BM, 64, FALSE)</f>
        <v>Fabricação</v>
      </c>
      <c r="AC4125" s="37" t="str">
        <f>LEFT(pedidos[[#This Row],[SKU]],3)</f>
        <v>XVW</v>
      </c>
      <c r="AD4125" s="37" t="str" cm="1">
        <f t="array" aca="1" ref="AD4125" ca="1">IFERROR(
  INDEX(
    montadora[Montadora],
    MATCH(TRUE,LEFT(J4369,NÚCARACT(montadora[SKU Parcial]))=montadora[SKU Parcial],0)
  ),
  ""
)</f>
        <v/>
      </c>
    </row>
    <row r="4126" spans="1:30" x14ac:dyDescent="0.25">
      <c r="A4126" s="42" t="s">
        <v>317</v>
      </c>
      <c r="B4126" s="42" t="s">
        <v>36</v>
      </c>
      <c r="C4126" s="42" t="s">
        <v>318</v>
      </c>
      <c r="D4126" s="42" t="s">
        <v>319</v>
      </c>
      <c r="E4126" s="42" t="s">
        <v>311</v>
      </c>
      <c r="F4126" s="42" t="s">
        <v>312</v>
      </c>
      <c r="G4126" s="42" t="s">
        <v>11227</v>
      </c>
      <c r="H4126" s="7" t="s">
        <v>30</v>
      </c>
      <c r="I4126" s="42" t="s">
        <v>31</v>
      </c>
      <c r="J4126" s="42" t="s">
        <v>320</v>
      </c>
      <c r="K4126" s="8">
        <v>45851</v>
      </c>
      <c r="L4126" s="7" t="s">
        <v>11229</v>
      </c>
      <c r="M4126" s="44">
        <v>369.59</v>
      </c>
      <c r="N4126" s="7">
        <v>1</v>
      </c>
      <c r="O4126" s="44">
        <v>369.59</v>
      </c>
      <c r="P4126" s="44">
        <v>120</v>
      </c>
      <c r="Q4126" s="44">
        <v>30.01</v>
      </c>
      <c r="R4126" s="44">
        <v>44.35</v>
      </c>
      <c r="S4126" s="44">
        <v>0</v>
      </c>
      <c r="T4126" s="44">
        <v>23.45</v>
      </c>
      <c r="U4126" s="44">
        <v>151.78</v>
      </c>
      <c r="V4126" s="9" t="s">
        <v>24249</v>
      </c>
      <c r="W4126" s="42" t="s">
        <v>34</v>
      </c>
      <c r="X4126" s="43" t="s">
        <v>24250</v>
      </c>
      <c r="Y4126" s="43">
        <v>45165744579</v>
      </c>
      <c r="Z4126" s="5" t="s">
        <v>7980</v>
      </c>
      <c r="AA4126" s="37" t="str">
        <f>VLOOKUP(J4126, sku!B:C, 2, FALSE)</f>
        <v>Travessa Volkswagen - Smart - - - T-Cross - - - Prata</v>
      </c>
      <c r="AB4126" s="37" t="str">
        <f>VLOOKUP(J4126, sku!B:BM, 64, FALSE)</f>
        <v>Fabricação</v>
      </c>
      <c r="AC4126" s="37" t="str">
        <f>LEFT(pedidos[[#This Row],[SKU]],3)</f>
        <v>XVW</v>
      </c>
      <c r="AD4126" s="37" t="str" cm="1">
        <f t="array" aca="1" ref="AD4126" ca="1">IFERROR(
  INDEX(
    montadora[Montadora],
    MATCH(TRUE,LEFT(J4370,NÚCARACT(montadora[SKU Parcial]))=montadora[SKU Parcial],0)
  ),
  ""
)</f>
        <v/>
      </c>
    </row>
    <row r="4127" spans="1:30" x14ac:dyDescent="0.25">
      <c r="A4127" s="42" t="s">
        <v>321</v>
      </c>
      <c r="B4127" s="42" t="s">
        <v>36</v>
      </c>
      <c r="C4127" s="42" t="s">
        <v>322</v>
      </c>
      <c r="D4127" s="42" t="s">
        <v>138</v>
      </c>
      <c r="E4127" s="42" t="s">
        <v>311</v>
      </c>
      <c r="F4127" s="42" t="s">
        <v>312</v>
      </c>
      <c r="G4127" s="42" t="s">
        <v>11227</v>
      </c>
      <c r="H4127" s="7" t="s">
        <v>30</v>
      </c>
      <c r="I4127" s="42" t="s">
        <v>31</v>
      </c>
      <c r="J4127" s="42" t="s">
        <v>316</v>
      </c>
      <c r="K4127" s="8">
        <v>45851</v>
      </c>
      <c r="L4127" s="7" t="s">
        <v>11229</v>
      </c>
      <c r="M4127" s="44">
        <v>369.59</v>
      </c>
      <c r="N4127" s="7">
        <v>1</v>
      </c>
      <c r="O4127" s="44">
        <v>369.59</v>
      </c>
      <c r="P4127" s="44">
        <v>120</v>
      </c>
      <c r="Q4127" s="44">
        <v>30.01</v>
      </c>
      <c r="R4127" s="44">
        <v>44.35</v>
      </c>
      <c r="S4127" s="44">
        <v>0</v>
      </c>
      <c r="T4127" s="44">
        <v>23.45</v>
      </c>
      <c r="U4127" s="44">
        <v>151.78</v>
      </c>
      <c r="V4127" s="9" t="s">
        <v>24249</v>
      </c>
      <c r="W4127" s="42" t="s">
        <v>34</v>
      </c>
      <c r="X4127" s="43" t="s">
        <v>24251</v>
      </c>
      <c r="Y4127" s="43">
        <v>45167402264</v>
      </c>
      <c r="Z4127" s="5" t="s">
        <v>7980</v>
      </c>
      <c r="AA4127" s="37" t="str">
        <f>VLOOKUP(J4127, sku!B:C, 2, FALSE)</f>
        <v>Travessa Volkswagen - Smart - - - Nivus - - - Grafite</v>
      </c>
      <c r="AB4127" s="37" t="str">
        <f>VLOOKUP(J4127, sku!B:BM, 64, FALSE)</f>
        <v>Fabricação</v>
      </c>
      <c r="AC4127" s="37" t="str">
        <f>LEFT(pedidos[[#This Row],[SKU]],3)</f>
        <v>XVW</v>
      </c>
      <c r="AD4127" s="37" t="str" cm="1">
        <f t="array" aca="1" ref="AD4127" ca="1">IFERROR(
  INDEX(
    montadora[Montadora],
    MATCH(TRUE,LEFT(J4371,NÚCARACT(montadora[SKU Parcial]))=montadora[SKU Parcial],0)
  ),
  ""
)</f>
        <v/>
      </c>
    </row>
    <row r="4128" spans="1:30" x14ac:dyDescent="0.25">
      <c r="A4128" s="42" t="s">
        <v>337</v>
      </c>
      <c r="B4128" s="42" t="s">
        <v>338</v>
      </c>
      <c r="C4128" s="42" t="s">
        <v>162</v>
      </c>
      <c r="D4128" s="42" t="s">
        <v>319</v>
      </c>
      <c r="E4128" s="42" t="s">
        <v>311</v>
      </c>
      <c r="F4128" s="42" t="s">
        <v>312</v>
      </c>
      <c r="G4128" s="42" t="s">
        <v>11227</v>
      </c>
      <c r="H4128" s="7" t="s">
        <v>30</v>
      </c>
      <c r="I4128" s="42" t="s">
        <v>31</v>
      </c>
      <c r="J4128" s="42" t="s">
        <v>339</v>
      </c>
      <c r="K4128" s="8">
        <v>45869</v>
      </c>
      <c r="L4128" s="7" t="s">
        <v>11229</v>
      </c>
      <c r="M4128" s="44">
        <v>367.59</v>
      </c>
      <c r="N4128" s="7">
        <v>1</v>
      </c>
      <c r="O4128" s="44">
        <v>367.59</v>
      </c>
      <c r="P4128" s="44">
        <v>120</v>
      </c>
      <c r="Q4128" s="44">
        <v>29.85</v>
      </c>
      <c r="R4128" s="44">
        <v>44.11</v>
      </c>
      <c r="S4128" s="44">
        <v>0</v>
      </c>
      <c r="T4128" s="44">
        <v>23.45</v>
      </c>
      <c r="U4128" s="44">
        <v>150.18</v>
      </c>
      <c r="V4128" s="9" t="s">
        <v>24252</v>
      </c>
      <c r="W4128" s="42" t="s">
        <v>34</v>
      </c>
      <c r="X4128" s="43">
        <v>120009640775</v>
      </c>
      <c r="Y4128" s="43">
        <v>45262265013</v>
      </c>
      <c r="Z4128" s="5" t="s">
        <v>7980</v>
      </c>
      <c r="AA4128" s="37" t="str">
        <f>VLOOKUP(J4128, sku!B:C, 2, FALSE)</f>
        <v>Travessa Volkswagen - Smart - - - Nivus - - - Preto</v>
      </c>
      <c r="AB4128" s="37" t="str">
        <f>VLOOKUP(J4128, sku!B:BM, 64, FALSE)</f>
        <v>Fabricação</v>
      </c>
      <c r="AC4128" s="37" t="str">
        <f>LEFT(pedidos[[#This Row],[SKU]],3)</f>
        <v>XVW</v>
      </c>
      <c r="AD4128" s="37" t="str" cm="1">
        <f t="array" aca="1" ref="AD4128" ca="1">IFERROR(
  INDEX(
    montadora[Montadora],
    MATCH(TRUE,LEFT(J4372,NÚCARACT(montadora[SKU Parcial]))=montadora[SKU Parcial],0)
  ),
  ""
)</f>
        <v/>
      </c>
    </row>
    <row r="4129" spans="1:30" x14ac:dyDescent="0.25">
      <c r="A4129" s="42" t="s">
        <v>376</v>
      </c>
      <c r="B4129" s="42" t="s">
        <v>377</v>
      </c>
      <c r="C4129" s="42" t="s">
        <v>378</v>
      </c>
      <c r="D4129" s="42" t="s">
        <v>138</v>
      </c>
      <c r="E4129" s="42" t="s">
        <v>379</v>
      </c>
      <c r="F4129" s="42" t="s">
        <v>380</v>
      </c>
      <c r="G4129" s="42" t="s">
        <v>11227</v>
      </c>
      <c r="H4129" s="7" t="s">
        <v>30</v>
      </c>
      <c r="I4129" s="42" t="s">
        <v>36</v>
      </c>
      <c r="J4129" s="42" t="s">
        <v>381</v>
      </c>
      <c r="K4129" s="8">
        <v>45866</v>
      </c>
      <c r="L4129" s="7" t="s">
        <v>11229</v>
      </c>
      <c r="M4129" s="44">
        <v>1687.8</v>
      </c>
      <c r="N4129" s="7">
        <v>1</v>
      </c>
      <c r="O4129" s="44">
        <v>1687.8</v>
      </c>
      <c r="P4129" s="44">
        <v>580</v>
      </c>
      <c r="Q4129" s="44">
        <v>137.05000000000001</v>
      </c>
      <c r="R4129" s="44">
        <v>202.54</v>
      </c>
      <c r="S4129" s="44">
        <v>0</v>
      </c>
      <c r="T4129" s="44">
        <v>85.95</v>
      </c>
      <c r="U4129" s="44">
        <v>682.26</v>
      </c>
      <c r="V4129" s="9" t="s">
        <v>24253</v>
      </c>
      <c r="W4129" s="42" t="s">
        <v>34</v>
      </c>
      <c r="X4129" s="43">
        <v>120181543176</v>
      </c>
      <c r="Y4129" s="43">
        <v>45245119348</v>
      </c>
      <c r="Z4129" s="5" t="s">
        <v>7980</v>
      </c>
      <c r="AA4129" s="37" t="str">
        <f>VLOOKUP(J4129, sku!B:C, 2, FALSE)</f>
        <v>Travessa Geral - Smart - 1 [HJ-RB539-7C-BK] Bagageiro de Teto de Alumínio 160 X 110cm - Grande - - - - - Prata</v>
      </c>
      <c r="AB4129" s="37" t="str">
        <f>VLOOKUP(J4129, sku!B:BM, 64, FALSE)</f>
        <v>Fabricação</v>
      </c>
      <c r="AC4129" s="37" t="str">
        <f>LEFT(pedidos[[#This Row],[SKU]],3)</f>
        <v>1XB</v>
      </c>
      <c r="AD4129" s="37" t="str" cm="1">
        <f t="array" aca="1" ref="AD4129" ca="1">IFERROR(
  INDEX(
    montadora[Montadora],
    MATCH(TRUE,LEFT(J4374,NÚCARACT(montadora[SKU Parcial]))=montadora[SKU Parcial],0)
  ),
  ""
)</f>
        <v/>
      </c>
    </row>
    <row r="4130" spans="1:30" x14ac:dyDescent="0.25">
      <c r="A4130" s="42" t="s">
        <v>382</v>
      </c>
      <c r="B4130" s="42" t="s">
        <v>36</v>
      </c>
      <c r="C4130" s="42" t="s">
        <v>383</v>
      </c>
      <c r="D4130" s="42" t="s">
        <v>319</v>
      </c>
      <c r="E4130" s="42" t="s">
        <v>379</v>
      </c>
      <c r="F4130" s="42" t="s">
        <v>380</v>
      </c>
      <c r="G4130" s="42" t="s">
        <v>11227</v>
      </c>
      <c r="H4130" s="7" t="s">
        <v>30</v>
      </c>
      <c r="I4130" s="42" t="s">
        <v>31</v>
      </c>
      <c r="J4130" s="42" t="s">
        <v>381</v>
      </c>
      <c r="K4130" s="8">
        <v>45869</v>
      </c>
      <c r="L4130" s="7" t="s">
        <v>11229</v>
      </c>
      <c r="M4130" s="44">
        <v>1687.8</v>
      </c>
      <c r="N4130" s="7">
        <v>1</v>
      </c>
      <c r="O4130" s="44">
        <v>1687.8</v>
      </c>
      <c r="P4130" s="44">
        <v>580</v>
      </c>
      <c r="Q4130" s="44">
        <v>137.05000000000001</v>
      </c>
      <c r="R4130" s="44">
        <v>202.54</v>
      </c>
      <c r="S4130" s="44">
        <v>0</v>
      </c>
      <c r="T4130" s="44">
        <v>85.95</v>
      </c>
      <c r="U4130" s="44">
        <v>682.26</v>
      </c>
      <c r="V4130" s="9" t="s">
        <v>24253</v>
      </c>
      <c r="W4130" s="42" t="s">
        <v>89</v>
      </c>
      <c r="X4130" s="43">
        <v>120549586968</v>
      </c>
      <c r="Y4130" s="43">
        <v>45263631408</v>
      </c>
      <c r="Z4130" s="5" t="s">
        <v>7980</v>
      </c>
      <c r="AA4130" s="37" t="str">
        <f>VLOOKUP(J4130, sku!B:C, 2, FALSE)</f>
        <v>Travessa Geral - Smart - 1 [HJ-RB539-7C-BK] Bagageiro de Teto de Alumínio 160 X 110cm - Grande - - - - - Prata</v>
      </c>
      <c r="AB4130" s="37" t="str">
        <f>VLOOKUP(J4130, sku!B:BM, 64, FALSE)</f>
        <v>Fabricação</v>
      </c>
      <c r="AC4130" s="37" t="str">
        <f>LEFT(pedidos[[#This Row],[SKU]],3)</f>
        <v>1XB</v>
      </c>
      <c r="AD4130" s="37" t="str" cm="1">
        <f t="array" aca="1" ref="AD4130" ca="1">IFERROR(
  INDEX(
    montadora[Montadora],
    MATCH(TRUE,LEFT(J4375,NÚCARACT(montadora[SKU Parcial]))=montadora[SKU Parcial],0)
  ),
  ""
)</f>
        <v/>
      </c>
    </row>
    <row r="4131" spans="1:30" x14ac:dyDescent="0.25">
      <c r="A4131" s="42" t="s">
        <v>332</v>
      </c>
      <c r="B4131" s="42" t="s">
        <v>36</v>
      </c>
      <c r="C4131" s="42" t="s">
        <v>333</v>
      </c>
      <c r="D4131" s="42" t="s">
        <v>319</v>
      </c>
      <c r="E4131" s="42" t="s">
        <v>334</v>
      </c>
      <c r="F4131" s="42" t="s">
        <v>335</v>
      </c>
      <c r="G4131" s="42" t="s">
        <v>11227</v>
      </c>
      <c r="H4131" s="7" t="s">
        <v>30</v>
      </c>
      <c r="I4131" s="42" t="s">
        <v>36</v>
      </c>
      <c r="J4131" s="42" t="s">
        <v>336</v>
      </c>
      <c r="K4131" s="8">
        <v>45845</v>
      </c>
      <c r="L4131" s="7" t="s">
        <v>11229</v>
      </c>
      <c r="M4131" s="44">
        <v>328.8</v>
      </c>
      <c r="N4131" s="7">
        <v>1</v>
      </c>
      <c r="O4131" s="44">
        <v>328.8</v>
      </c>
      <c r="P4131" s="44">
        <v>105</v>
      </c>
      <c r="Q4131" s="44">
        <v>26.7</v>
      </c>
      <c r="R4131" s="44">
        <v>39.46</v>
      </c>
      <c r="S4131" s="44">
        <v>0</v>
      </c>
      <c r="T4131" s="44">
        <v>24.95</v>
      </c>
      <c r="U4131" s="44">
        <v>132.69</v>
      </c>
      <c r="V4131" s="9" t="s">
        <v>24254</v>
      </c>
      <c r="W4131" s="42" t="s">
        <v>34</v>
      </c>
      <c r="X4131" s="43">
        <v>117270659625</v>
      </c>
      <c r="Y4131" s="43">
        <v>45135207366</v>
      </c>
      <c r="Z4131" s="5" t="s">
        <v>7980</v>
      </c>
      <c r="AA4131" s="37" t="str">
        <f>VLOOKUP(J4131, sku!B:C, 2, FALSE)</f>
        <v>Travessa Jeep - Style - - - Compass - - - Grafite</v>
      </c>
      <c r="AB4131" s="37" t="str">
        <f>VLOOKUP(J4131, sku!B:BM, 64, FALSE)</f>
        <v>Fabricação</v>
      </c>
      <c r="AC4131" s="37" t="str">
        <f>LEFT(pedidos[[#This Row],[SKU]],3)</f>
        <v>XJP</v>
      </c>
      <c r="AD4131" s="37" t="str" cm="1">
        <f t="array" aca="1" ref="AD4131" ca="1">IFERROR(
  INDEX(
    montadora[Montadora],
    MATCH(TRUE,LEFT(J4378,NÚCARACT(montadora[SKU Parcial]))=montadora[SKU Parcial],0)
  ),
  ""
)</f>
        <v/>
      </c>
    </row>
    <row r="4132" spans="1:30" x14ac:dyDescent="0.25">
      <c r="A4132" s="42" t="s">
        <v>340</v>
      </c>
      <c r="B4132" s="42" t="s">
        <v>341</v>
      </c>
      <c r="C4132" s="42" t="s">
        <v>342</v>
      </c>
      <c r="D4132" s="42" t="s">
        <v>191</v>
      </c>
      <c r="E4132" s="42" t="s">
        <v>66</v>
      </c>
      <c r="F4132" s="42" t="s">
        <v>67</v>
      </c>
      <c r="G4132" s="42" t="s">
        <v>11227</v>
      </c>
      <c r="H4132" s="7" t="s">
        <v>30</v>
      </c>
      <c r="I4132" s="42" t="s">
        <v>36</v>
      </c>
      <c r="J4132" s="42" t="s">
        <v>343</v>
      </c>
      <c r="K4132" s="8">
        <v>45845</v>
      </c>
      <c r="L4132" s="7" t="s">
        <v>11229</v>
      </c>
      <c r="M4132" s="44">
        <v>327.83</v>
      </c>
      <c r="N4132" s="7">
        <v>1</v>
      </c>
      <c r="O4132" s="44">
        <v>327.83</v>
      </c>
      <c r="P4132" s="44">
        <v>105</v>
      </c>
      <c r="Q4132" s="44">
        <v>26.62</v>
      </c>
      <c r="R4132" s="44">
        <v>39.340000000000003</v>
      </c>
      <c r="S4132" s="44">
        <v>0</v>
      </c>
      <c r="T4132" s="44">
        <v>24.95</v>
      </c>
      <c r="U4132" s="44">
        <v>131.91999999999999</v>
      </c>
      <c r="V4132" s="9" t="s">
        <v>24255</v>
      </c>
      <c r="W4132" s="42" t="s">
        <v>34</v>
      </c>
      <c r="X4132" s="43">
        <v>117712651580</v>
      </c>
      <c r="Y4132" s="43">
        <v>45132154038</v>
      </c>
      <c r="Z4132" s="5" t="s">
        <v>7980</v>
      </c>
      <c r="AA4132" s="37" t="str">
        <f>VLOOKUP(J4132, sku!B:C, 2, FALSE)</f>
        <v>Travessa Chevrolet - Slim - - - Tracker - 2020 A 2024 - Grafite</v>
      </c>
      <c r="AB4132" s="37" t="str">
        <f>VLOOKUP(J4132, sku!B:BM, 64, FALSE)</f>
        <v>Fabricação</v>
      </c>
      <c r="AC4132" s="37" t="str">
        <f>LEFT(pedidos[[#This Row],[SKU]],3)</f>
        <v>XGM</v>
      </c>
      <c r="AD4132" s="37" t="str" cm="1">
        <f t="array" aca="1" ref="AD4132" ca="1">IFERROR(
  INDEX(
    montadora[Montadora],
    MATCH(TRUE,LEFT(#REF!,NÚCARACT(montadora[SKU Parcial]))=montadora[SKU Parcial],0)
  ),
  ""
)</f>
        <v/>
      </c>
    </row>
    <row r="4133" spans="1:30" x14ac:dyDescent="0.25">
      <c r="A4133" s="42" t="s">
        <v>344</v>
      </c>
      <c r="B4133" s="42" t="s">
        <v>345</v>
      </c>
      <c r="C4133" s="42" t="s">
        <v>346</v>
      </c>
      <c r="D4133" s="42" t="s">
        <v>347</v>
      </c>
      <c r="E4133" s="42" t="s">
        <v>66</v>
      </c>
      <c r="F4133" s="42" t="s">
        <v>71</v>
      </c>
      <c r="G4133" s="42" t="s">
        <v>11227</v>
      </c>
      <c r="H4133" s="7" t="s">
        <v>30</v>
      </c>
      <c r="I4133" s="42" t="s">
        <v>36</v>
      </c>
      <c r="J4133" s="42" t="s">
        <v>72</v>
      </c>
      <c r="K4133" s="8">
        <v>45855</v>
      </c>
      <c r="L4133" s="7" t="s">
        <v>11229</v>
      </c>
      <c r="M4133" s="44">
        <v>327.83</v>
      </c>
      <c r="N4133" s="7">
        <v>1</v>
      </c>
      <c r="O4133" s="44">
        <v>327.83</v>
      </c>
      <c r="P4133" s="44">
        <v>105</v>
      </c>
      <c r="Q4133" s="44">
        <v>26.62</v>
      </c>
      <c r="R4133" s="44">
        <v>39.340000000000003</v>
      </c>
      <c r="S4133" s="44">
        <v>0</v>
      </c>
      <c r="T4133" s="44">
        <v>24.95</v>
      </c>
      <c r="U4133" s="44">
        <v>131.91999999999999</v>
      </c>
      <c r="V4133" s="9" t="s">
        <v>24255</v>
      </c>
      <c r="W4133" s="42" t="s">
        <v>34</v>
      </c>
      <c r="X4133" s="43">
        <v>118451415387</v>
      </c>
      <c r="Y4133" s="43">
        <v>45190829659</v>
      </c>
      <c r="Z4133" s="5" t="s">
        <v>7980</v>
      </c>
      <c r="AA4133" s="37" t="str">
        <f>VLOOKUP(J4133, sku!B:C, 2, FALSE)</f>
        <v>Travessa Chevrolet - Slim - - - Tracker - 2020 A 2024 - Preto</v>
      </c>
      <c r="AB4133" s="37" t="str">
        <f>VLOOKUP(J4133, sku!B:BM, 64, FALSE)</f>
        <v>Fabricação</v>
      </c>
      <c r="AC4133" s="37" t="str">
        <f>LEFT(pedidos[[#This Row],[SKU]],3)</f>
        <v>XGM</v>
      </c>
      <c r="AD4133" s="37" t="str" cm="1">
        <f t="array" aca="1" ref="AD4133" ca="1">IFERROR(
  INDEX(
    montadora[Montadora],
    MATCH(TRUE,LEFT(#REF!,NÚCARACT(montadora[SKU Parcial]))=montadora[SKU Parcial],0)
  ),
  ""
)</f>
        <v/>
      </c>
    </row>
    <row r="4134" spans="1:30" x14ac:dyDescent="0.25">
      <c r="A4134" s="42" t="s">
        <v>348</v>
      </c>
      <c r="B4134" s="42" t="s">
        <v>349</v>
      </c>
      <c r="C4134" s="42" t="s">
        <v>350</v>
      </c>
      <c r="D4134" s="42" t="s">
        <v>27</v>
      </c>
      <c r="E4134" s="42" t="s">
        <v>66</v>
      </c>
      <c r="F4134" s="42" t="s">
        <v>67</v>
      </c>
      <c r="G4134" s="42" t="s">
        <v>11227</v>
      </c>
      <c r="H4134" s="7" t="s">
        <v>30</v>
      </c>
      <c r="I4134" s="42" t="s">
        <v>31</v>
      </c>
      <c r="J4134" s="42" t="s">
        <v>72</v>
      </c>
      <c r="K4134" s="8">
        <v>45857</v>
      </c>
      <c r="L4134" s="7" t="s">
        <v>11229</v>
      </c>
      <c r="M4134" s="44">
        <v>327.83</v>
      </c>
      <c r="N4134" s="7">
        <v>1</v>
      </c>
      <c r="O4134" s="44">
        <v>327.83</v>
      </c>
      <c r="P4134" s="44">
        <v>105</v>
      </c>
      <c r="Q4134" s="44">
        <v>26.62</v>
      </c>
      <c r="R4134" s="44">
        <v>39.340000000000003</v>
      </c>
      <c r="S4134" s="44">
        <v>0</v>
      </c>
      <c r="T4134" s="44">
        <v>24.95</v>
      </c>
      <c r="U4134" s="44">
        <v>131.91999999999999</v>
      </c>
      <c r="V4134" s="9" t="s">
        <v>24255</v>
      </c>
      <c r="W4134" s="42" t="s">
        <v>34</v>
      </c>
      <c r="X4134" s="43">
        <v>119185155378</v>
      </c>
      <c r="Y4134" s="43">
        <v>45200246014</v>
      </c>
      <c r="Z4134" s="5" t="s">
        <v>7980</v>
      </c>
      <c r="AA4134" s="37" t="str">
        <f>VLOOKUP(J4134, sku!B:C, 2, FALSE)</f>
        <v>Travessa Chevrolet - Slim - - - Tracker - 2020 A 2024 - Preto</v>
      </c>
      <c r="AB4134" s="37" t="str">
        <f>VLOOKUP(J4134, sku!B:BM, 64, FALSE)</f>
        <v>Fabricação</v>
      </c>
      <c r="AC4134" s="37" t="str">
        <f>LEFT(pedidos[[#This Row],[SKU]],3)</f>
        <v>XGM</v>
      </c>
      <c r="AD4134" s="37" t="str" cm="1">
        <f t="array" aca="1" ref="AD4134" ca="1">IFERROR(
  INDEX(
    montadora[Montadora],
    MATCH(TRUE,LEFT(#REF!,NÚCARACT(montadora[SKU Parcial]))=montadora[SKU Parcial],0)
  ),
  ""
)</f>
        <v/>
      </c>
    </row>
    <row r="4135" spans="1:30" x14ac:dyDescent="0.25">
      <c r="A4135" s="42" t="s">
        <v>351</v>
      </c>
      <c r="B4135" s="42" t="s">
        <v>352</v>
      </c>
      <c r="C4135" s="42" t="s">
        <v>353</v>
      </c>
      <c r="D4135" s="42" t="s">
        <v>138</v>
      </c>
      <c r="E4135" s="42" t="s">
        <v>66</v>
      </c>
      <c r="F4135" s="42" t="s">
        <v>67</v>
      </c>
      <c r="G4135" s="42" t="s">
        <v>11227</v>
      </c>
      <c r="H4135" s="7" t="s">
        <v>30</v>
      </c>
      <c r="I4135" s="42" t="s">
        <v>31</v>
      </c>
      <c r="J4135" s="42" t="s">
        <v>354</v>
      </c>
      <c r="K4135" s="8">
        <v>45859</v>
      </c>
      <c r="L4135" s="7" t="s">
        <v>11229</v>
      </c>
      <c r="M4135" s="44">
        <v>327.83</v>
      </c>
      <c r="N4135" s="7">
        <v>1</v>
      </c>
      <c r="O4135" s="44">
        <v>327.83</v>
      </c>
      <c r="P4135" s="44">
        <v>105</v>
      </c>
      <c r="Q4135" s="44">
        <v>26.62</v>
      </c>
      <c r="R4135" s="44">
        <v>39.340000000000003</v>
      </c>
      <c r="S4135" s="44">
        <v>0</v>
      </c>
      <c r="T4135" s="44">
        <v>24.95</v>
      </c>
      <c r="U4135" s="44">
        <v>131.91999999999999</v>
      </c>
      <c r="V4135" s="9" t="s">
        <v>24255</v>
      </c>
      <c r="W4135" s="42" t="s">
        <v>34</v>
      </c>
      <c r="X4135" s="43">
        <v>118856605831</v>
      </c>
      <c r="Y4135" s="43">
        <v>45206807255</v>
      </c>
      <c r="Z4135" s="5" t="s">
        <v>7980</v>
      </c>
      <c r="AA4135" s="37" t="str">
        <f>VLOOKUP(J4135, sku!B:C, 2, FALSE)</f>
        <v>Travessa Chevrolet - Slim - - - Spin - 2012 A 2024 - Preto</v>
      </c>
      <c r="AB4135" s="37" t="str">
        <f>VLOOKUP(J4135, sku!B:BM, 64, FALSE)</f>
        <v>Fabricação</v>
      </c>
      <c r="AC4135" s="37" t="str">
        <f>LEFT(pedidos[[#This Row],[SKU]],3)</f>
        <v>XGM</v>
      </c>
      <c r="AD4135" s="37" t="str" cm="1">
        <f t="array" aca="1" ref="AD4135" ca="1">IFERROR(
  INDEX(
    montadora[Montadora],
    MATCH(TRUE,LEFT(#REF!,NÚCARACT(montadora[SKU Parcial]))=montadora[SKU Parcial],0)
  ),
  ""
)</f>
        <v/>
      </c>
    </row>
    <row r="4136" spans="1:30" x14ac:dyDescent="0.25">
      <c r="A4136" s="42" t="s">
        <v>355</v>
      </c>
      <c r="B4136" s="42" t="s">
        <v>356</v>
      </c>
      <c r="C4136" s="42" t="s">
        <v>357</v>
      </c>
      <c r="D4136" s="42" t="s">
        <v>358</v>
      </c>
      <c r="E4136" s="42" t="s">
        <v>359</v>
      </c>
      <c r="F4136" s="42" t="s">
        <v>184</v>
      </c>
      <c r="G4136" s="42" t="s">
        <v>11227</v>
      </c>
      <c r="H4136" s="7" t="s">
        <v>47</v>
      </c>
      <c r="I4136" s="42" t="s">
        <v>31</v>
      </c>
      <c r="J4136" s="42" t="s">
        <v>360</v>
      </c>
      <c r="K4136" s="8">
        <v>45858</v>
      </c>
      <c r="L4136" s="7" t="s">
        <v>11229</v>
      </c>
      <c r="M4136" s="44">
        <v>1189.8</v>
      </c>
      <c r="N4136" s="7">
        <v>1</v>
      </c>
      <c r="O4136" s="44">
        <v>1189.8</v>
      </c>
      <c r="P4136" s="44">
        <v>348</v>
      </c>
      <c r="Q4136" s="44">
        <v>96.61</v>
      </c>
      <c r="R4136" s="44">
        <v>202.27</v>
      </c>
      <c r="S4136" s="44">
        <v>0</v>
      </c>
      <c r="T4136" s="44">
        <v>65.95</v>
      </c>
      <c r="U4136" s="44">
        <v>476.97</v>
      </c>
      <c r="V4136" s="9" t="s">
        <v>24256</v>
      </c>
      <c r="W4136" s="42" t="s">
        <v>89</v>
      </c>
      <c r="X4136" s="43">
        <v>119303614892</v>
      </c>
      <c r="Y4136" s="43">
        <v>45204582194</v>
      </c>
      <c r="Z4136" s="5" t="s">
        <v>7980</v>
      </c>
      <c r="AA4136" s="37" t="str">
        <f>VLOOKUP(J4136, sku!B:C, 2, FALSE)</f>
        <v>[HJ-RB511-7C-BK] Bagageiro de Teto de Alumínio 160 X 110cm - Grande</v>
      </c>
      <c r="AB4136" s="37" t="str">
        <f>VLOOKUP(J4136, sku!B:BM, 64, FALSE)</f>
        <v>Importação</v>
      </c>
      <c r="AC4136" s="37" t="str">
        <f>LEFT(pedidos[[#This Row],[SKU]],3)</f>
        <v>XBA</v>
      </c>
      <c r="AD4136" s="37" t="str" cm="1">
        <f t="array" aca="1" ref="AD4136" ca="1">IFERROR(
  INDEX(
    montadora[Montadora],
    MATCH(TRUE,LEFT(#REF!,NÚCARACT(montadora[SKU Parcial]))=montadora[SKU Parcial],0)
  ),
  ""
)</f>
        <v/>
      </c>
    </row>
    <row r="4137" spans="1:30" x14ac:dyDescent="0.25">
      <c r="A4137" s="42" t="s">
        <v>361</v>
      </c>
      <c r="B4137" s="42" t="s">
        <v>362</v>
      </c>
      <c r="C4137" s="42" t="s">
        <v>363</v>
      </c>
      <c r="D4137" s="42" t="s">
        <v>45</v>
      </c>
      <c r="E4137" s="42" t="s">
        <v>364</v>
      </c>
      <c r="F4137" s="42" t="s">
        <v>365</v>
      </c>
      <c r="G4137" s="42" t="s">
        <v>11227</v>
      </c>
      <c r="H4137" s="7" t="s">
        <v>47</v>
      </c>
      <c r="I4137" s="42" t="s">
        <v>31</v>
      </c>
      <c r="J4137" s="42" t="s">
        <v>366</v>
      </c>
      <c r="K4137" s="8">
        <v>45845</v>
      </c>
      <c r="L4137" s="7" t="s">
        <v>11229</v>
      </c>
      <c r="M4137" s="44">
        <v>1158.8</v>
      </c>
      <c r="N4137" s="7">
        <v>1</v>
      </c>
      <c r="O4137" s="44">
        <v>1158.8</v>
      </c>
      <c r="P4137" s="44">
        <v>305</v>
      </c>
      <c r="Q4137" s="44">
        <v>94.09</v>
      </c>
      <c r="R4137" s="44">
        <v>197</v>
      </c>
      <c r="S4137" s="44">
        <v>0</v>
      </c>
      <c r="T4137" s="44">
        <v>98.95</v>
      </c>
      <c r="U4137" s="44">
        <v>463.76</v>
      </c>
      <c r="V4137" s="9" t="s">
        <v>24257</v>
      </c>
      <c r="W4137" s="42" t="s">
        <v>34</v>
      </c>
      <c r="X4137" s="43">
        <v>117779680100</v>
      </c>
      <c r="Y4137" s="43">
        <v>45135542283</v>
      </c>
      <c r="Z4137" s="5" t="s">
        <v>7980</v>
      </c>
      <c r="AA4137" s="37" t="str">
        <f>VLOOKUP(J4137, sku!B:C, 2, FALSE)</f>
        <v>[HJ-RB511-7C-BK] Bagageiro de Teto de Alumínio 127 X 96cm - Médio</v>
      </c>
      <c r="AB4137" s="37" t="str">
        <f>VLOOKUP(J4137, sku!B:BM, 64, FALSE)</f>
        <v>Importação</v>
      </c>
      <c r="AC4137" s="37" t="str">
        <f>LEFT(pedidos[[#This Row],[SKU]],3)</f>
        <v>XBA</v>
      </c>
      <c r="AD4137" s="37" t="str" cm="1">
        <f t="array" aca="1" ref="AD4137" ca="1">IFERROR(
  INDEX(
    montadora[Montadora],
    MATCH(TRUE,LEFT(#REF!,NÚCARACT(montadora[SKU Parcial]))=montadora[SKU Parcial],0)
  ),
  ""
)</f>
        <v/>
      </c>
    </row>
    <row r="4138" spans="1:30" x14ac:dyDescent="0.25">
      <c r="A4138" s="42" t="s">
        <v>386</v>
      </c>
      <c r="B4138" s="42" t="s">
        <v>36</v>
      </c>
      <c r="C4138" s="42" t="s">
        <v>387</v>
      </c>
      <c r="D4138" s="42" t="s">
        <v>319</v>
      </c>
      <c r="E4138" s="42" t="s">
        <v>66</v>
      </c>
      <c r="F4138" s="42" t="s">
        <v>71</v>
      </c>
      <c r="G4138" s="42" t="s">
        <v>11227</v>
      </c>
      <c r="H4138" s="7" t="s">
        <v>30</v>
      </c>
      <c r="I4138" s="42" t="s">
        <v>36</v>
      </c>
      <c r="J4138" s="42" t="s">
        <v>388</v>
      </c>
      <c r="K4138" s="8">
        <v>45862</v>
      </c>
      <c r="L4138" s="7" t="s">
        <v>11229</v>
      </c>
      <c r="M4138" s="44">
        <v>325.83</v>
      </c>
      <c r="N4138" s="7">
        <v>1</v>
      </c>
      <c r="O4138" s="44">
        <v>325.83</v>
      </c>
      <c r="P4138" s="44">
        <v>105</v>
      </c>
      <c r="Q4138" s="44">
        <v>26.46</v>
      </c>
      <c r="R4138" s="44">
        <v>39.1</v>
      </c>
      <c r="S4138" s="44">
        <v>0</v>
      </c>
      <c r="T4138" s="44">
        <v>24.95</v>
      </c>
      <c r="U4138" s="44">
        <v>130.32</v>
      </c>
      <c r="V4138" s="9" t="s">
        <v>24258</v>
      </c>
      <c r="W4138" s="42" t="s">
        <v>34</v>
      </c>
      <c r="X4138" s="43">
        <v>119782254196</v>
      </c>
      <c r="Y4138" s="43">
        <v>45227937401</v>
      </c>
      <c r="Z4138" s="5" t="s">
        <v>7980</v>
      </c>
      <c r="AA4138" s="37" t="str">
        <f>VLOOKUP(J4138, sku!B:C, 2, FALSE)</f>
        <v>Travessa Chevrolet - Slim - - - Blazer - 2014 A 2024 - Preto</v>
      </c>
      <c r="AB4138" s="37" t="str">
        <f>VLOOKUP(J4138, sku!B:BM, 64, FALSE)</f>
        <v>Fabricação</v>
      </c>
      <c r="AC4138" s="37" t="str">
        <f>LEFT(pedidos[[#This Row],[SKU]],3)</f>
        <v>XGM</v>
      </c>
      <c r="AD4138" s="37" t="str" cm="1">
        <f t="array" aca="1" ref="AD4138" ca="1">IFERROR(
  INDEX(
    montadora[Montadora],
    MATCH(TRUE,LEFT(#REF!,NÚCARACT(montadora[SKU Parcial]))=montadora[SKU Parcial],0)
  ),
  ""
)</f>
        <v/>
      </c>
    </row>
    <row r="4139" spans="1:30" x14ac:dyDescent="0.25">
      <c r="A4139" s="42" t="s">
        <v>389</v>
      </c>
      <c r="B4139" s="42" t="s">
        <v>390</v>
      </c>
      <c r="C4139" s="42" t="s">
        <v>391</v>
      </c>
      <c r="D4139" s="42" t="s">
        <v>38</v>
      </c>
      <c r="E4139" s="42" t="s">
        <v>66</v>
      </c>
      <c r="F4139" s="42" t="s">
        <v>67</v>
      </c>
      <c r="G4139" s="42" t="s">
        <v>11227</v>
      </c>
      <c r="H4139" s="7" t="s">
        <v>30</v>
      </c>
      <c r="I4139" s="42" t="s">
        <v>31</v>
      </c>
      <c r="J4139" s="42" t="s">
        <v>392</v>
      </c>
      <c r="K4139" s="8">
        <v>45862</v>
      </c>
      <c r="L4139" s="7" t="s">
        <v>11229</v>
      </c>
      <c r="M4139" s="44">
        <v>325.83</v>
      </c>
      <c r="N4139" s="7">
        <v>1</v>
      </c>
      <c r="O4139" s="44">
        <v>325.83</v>
      </c>
      <c r="P4139" s="44">
        <v>105</v>
      </c>
      <c r="Q4139" s="44">
        <v>26.46</v>
      </c>
      <c r="R4139" s="44">
        <v>39.1</v>
      </c>
      <c r="S4139" s="44">
        <v>0</v>
      </c>
      <c r="T4139" s="44">
        <v>24.95</v>
      </c>
      <c r="U4139" s="44">
        <v>130.32</v>
      </c>
      <c r="V4139" s="9" t="s">
        <v>24258</v>
      </c>
      <c r="W4139" s="42" t="s">
        <v>34</v>
      </c>
      <c r="X4139" s="43">
        <v>119286652613</v>
      </c>
      <c r="Y4139" s="43">
        <v>45228727419</v>
      </c>
      <c r="Z4139" s="5" t="s">
        <v>7980</v>
      </c>
      <c r="AA4139" s="37" t="str">
        <f>VLOOKUP(J4139, sku!B:C, 2, FALSE)</f>
        <v>Travessa Chevrolet - Slim - - - S10 - 2014 A 2025 - Preto</v>
      </c>
      <c r="AB4139" s="37" t="str">
        <f>VLOOKUP(J4139, sku!B:BM, 64, FALSE)</f>
        <v>Fabricação</v>
      </c>
      <c r="AC4139" s="37" t="str">
        <f>LEFT(pedidos[[#This Row],[SKU]],3)</f>
        <v>XGM</v>
      </c>
      <c r="AD4139" s="37" t="str" cm="1">
        <f t="array" aca="1" ref="AD4139" ca="1">IFERROR(
  INDEX(
    montadora[Montadora],
    MATCH(TRUE,LEFT(#REF!,NÚCARACT(montadora[SKU Parcial]))=montadora[SKU Parcial],0)
  ),
  ""
)</f>
        <v/>
      </c>
    </row>
    <row r="4140" spans="1:30" x14ac:dyDescent="0.25">
      <c r="A4140" s="42" t="s">
        <v>393</v>
      </c>
      <c r="B4140" s="42" t="s">
        <v>36</v>
      </c>
      <c r="C4140" s="42" t="s">
        <v>394</v>
      </c>
      <c r="D4140" s="42" t="s">
        <v>395</v>
      </c>
      <c r="E4140" s="42" t="s">
        <v>66</v>
      </c>
      <c r="F4140" s="42" t="s">
        <v>71</v>
      </c>
      <c r="G4140" s="42" t="s">
        <v>11227</v>
      </c>
      <c r="H4140" s="7" t="s">
        <v>30</v>
      </c>
      <c r="I4140" s="42" t="s">
        <v>31</v>
      </c>
      <c r="J4140" s="42" t="s">
        <v>396</v>
      </c>
      <c r="K4140" s="8">
        <v>45866</v>
      </c>
      <c r="L4140" s="7" t="s">
        <v>11229</v>
      </c>
      <c r="M4140" s="44">
        <v>325.83</v>
      </c>
      <c r="N4140" s="7">
        <v>1</v>
      </c>
      <c r="O4140" s="44">
        <v>362.82</v>
      </c>
      <c r="P4140" s="44">
        <v>105</v>
      </c>
      <c r="Q4140" s="44">
        <v>26.46</v>
      </c>
      <c r="R4140" s="44">
        <v>39.1</v>
      </c>
      <c r="S4140" s="44">
        <v>36.99</v>
      </c>
      <c r="T4140" s="44">
        <v>24.95</v>
      </c>
      <c r="U4140" s="44">
        <v>130.32</v>
      </c>
      <c r="V4140" s="9" t="s">
        <v>24258</v>
      </c>
      <c r="W4140" s="42" t="s">
        <v>34</v>
      </c>
      <c r="X4140" s="43">
        <v>119705631433</v>
      </c>
      <c r="Y4140" s="43">
        <v>45247237844</v>
      </c>
      <c r="Z4140" s="5" t="s">
        <v>7980</v>
      </c>
      <c r="AA4140" s="37" t="str">
        <f>VLOOKUP(J4140, sku!B:C, 2, FALSE)</f>
        <v>Travessa Chevrolet - Slim - - - Montana - 2023+ - Prata</v>
      </c>
      <c r="AB4140" s="37" t="str">
        <f>VLOOKUP(J4140, sku!B:BM, 64, FALSE)</f>
        <v>Fabricação</v>
      </c>
      <c r="AC4140" s="37" t="str">
        <f>LEFT(pedidos[[#This Row],[SKU]],3)</f>
        <v>XGM</v>
      </c>
      <c r="AD4140" s="37" t="str" cm="1">
        <f t="array" aca="1" ref="AD4140" ca="1">IFERROR(
  INDEX(
    montadora[Montadora],
    MATCH(TRUE,LEFT(#REF!,NÚCARACT(montadora[SKU Parcial]))=montadora[SKU Parcial],0)
  ),
  ""
)</f>
        <v/>
      </c>
    </row>
    <row r="4141" spans="1:30" x14ac:dyDescent="0.25">
      <c r="A4141" s="42" t="s">
        <v>397</v>
      </c>
      <c r="B4141" s="42" t="s">
        <v>398</v>
      </c>
      <c r="C4141" s="42" t="s">
        <v>194</v>
      </c>
      <c r="D4141" s="42" t="s">
        <v>319</v>
      </c>
      <c r="E4141" s="42" t="s">
        <v>66</v>
      </c>
      <c r="F4141" s="42" t="s">
        <v>67</v>
      </c>
      <c r="G4141" s="42" t="s">
        <v>11227</v>
      </c>
      <c r="H4141" s="7" t="s">
        <v>30</v>
      </c>
      <c r="I4141" s="42" t="s">
        <v>31</v>
      </c>
      <c r="J4141" s="42" t="s">
        <v>68</v>
      </c>
      <c r="K4141" s="8">
        <v>45869</v>
      </c>
      <c r="L4141" s="7" t="s">
        <v>11229</v>
      </c>
      <c r="M4141" s="44">
        <v>325.83</v>
      </c>
      <c r="N4141" s="7">
        <v>1</v>
      </c>
      <c r="O4141" s="44">
        <v>325.83</v>
      </c>
      <c r="P4141" s="44">
        <v>105</v>
      </c>
      <c r="Q4141" s="44">
        <v>26.46</v>
      </c>
      <c r="R4141" s="44">
        <v>39.1</v>
      </c>
      <c r="S4141" s="44">
        <v>0</v>
      </c>
      <c r="T4141" s="44">
        <v>24.95</v>
      </c>
      <c r="U4141" s="44">
        <v>130.32</v>
      </c>
      <c r="V4141" s="9" t="s">
        <v>24258</v>
      </c>
      <c r="W4141" s="42" t="s">
        <v>34</v>
      </c>
      <c r="X4141" s="43">
        <v>120495793846</v>
      </c>
      <c r="Y4141" s="43">
        <v>45260886694</v>
      </c>
      <c r="Z4141" s="5" t="s">
        <v>7980</v>
      </c>
      <c r="AA4141" s="37" t="str">
        <f>VLOOKUP(J4141, sku!B:C, 2, FALSE)</f>
        <v>Travessa Chevrolet - Slim - - - Montana - 2023+ - Preto</v>
      </c>
      <c r="AB4141" s="37" t="str">
        <f>VLOOKUP(J4141, sku!B:BM, 64, FALSE)</f>
        <v>Fabricação</v>
      </c>
      <c r="AC4141" s="37" t="str">
        <f>LEFT(pedidos[[#This Row],[SKU]],3)</f>
        <v>XGM</v>
      </c>
      <c r="AD4141" s="37" t="str" cm="1">
        <f t="array" aca="1" ref="AD4141" ca="1">IFERROR(
  INDEX(
    montadora[Montadora],
    MATCH(TRUE,LEFT(#REF!,NÚCARACT(montadora[SKU Parcial]))=montadora[SKU Parcial],0)
  ),
  ""
)</f>
        <v/>
      </c>
    </row>
    <row r="4142" spans="1:30" x14ac:dyDescent="0.25">
      <c r="A4142" s="42" t="s">
        <v>399</v>
      </c>
      <c r="B4142" s="42" t="s">
        <v>400</v>
      </c>
      <c r="C4142" s="42" t="s">
        <v>401</v>
      </c>
      <c r="D4142" s="42" t="s">
        <v>27</v>
      </c>
      <c r="E4142" s="42" t="s">
        <v>66</v>
      </c>
      <c r="F4142" s="42" t="s">
        <v>67</v>
      </c>
      <c r="G4142" s="42" t="s">
        <v>11227</v>
      </c>
      <c r="H4142" s="7" t="s">
        <v>30</v>
      </c>
      <c r="I4142" s="42" t="s">
        <v>36</v>
      </c>
      <c r="J4142" s="42" t="s">
        <v>72</v>
      </c>
      <c r="K4142" s="8">
        <v>45869</v>
      </c>
      <c r="L4142" s="7" t="s">
        <v>11229</v>
      </c>
      <c r="M4142" s="44">
        <v>325.83</v>
      </c>
      <c r="N4142" s="7">
        <v>1</v>
      </c>
      <c r="O4142" s="44">
        <v>325.83</v>
      </c>
      <c r="P4142" s="44">
        <v>105</v>
      </c>
      <c r="Q4142" s="44">
        <v>26.46</v>
      </c>
      <c r="R4142" s="44">
        <v>39.1</v>
      </c>
      <c r="S4142" s="44">
        <v>0</v>
      </c>
      <c r="T4142" s="44">
        <v>24.95</v>
      </c>
      <c r="U4142" s="44">
        <v>130.32</v>
      </c>
      <c r="V4142" s="9" t="s">
        <v>24258</v>
      </c>
      <c r="W4142" s="42" t="s">
        <v>34</v>
      </c>
      <c r="X4142" s="43">
        <v>120568164114</v>
      </c>
      <c r="Y4142" s="43">
        <v>45264230503</v>
      </c>
      <c r="Z4142" s="5" t="s">
        <v>7980</v>
      </c>
      <c r="AA4142" s="37" t="str">
        <f>VLOOKUP(J4142, sku!B:C, 2, FALSE)</f>
        <v>Travessa Chevrolet - Slim - - - Tracker - 2020 A 2024 - Preto</v>
      </c>
      <c r="AB4142" s="37" t="str">
        <f>VLOOKUP(J4142, sku!B:BM, 64, FALSE)</f>
        <v>Fabricação</v>
      </c>
      <c r="AC4142" s="37" t="str">
        <f>LEFT(pedidos[[#This Row],[SKU]],3)</f>
        <v>XGM</v>
      </c>
      <c r="AD4142" s="37" t="str" cm="1">
        <f t="array" aca="1" ref="AD4142" ca="1">IFERROR(
  INDEX(
    montadora[Montadora],
    MATCH(TRUE,LEFT(#REF!,NÚCARACT(montadora[SKU Parcial]))=montadora[SKU Parcial],0)
  ),
  ""
)</f>
        <v/>
      </c>
    </row>
    <row r="4143" spans="1:30" x14ac:dyDescent="0.25">
      <c r="A4143" s="42" t="s">
        <v>84</v>
      </c>
      <c r="B4143" s="42" t="s">
        <v>36</v>
      </c>
      <c r="C4143" s="42" t="s">
        <v>85</v>
      </c>
      <c r="D4143" s="42" t="s">
        <v>27</v>
      </c>
      <c r="E4143" s="42" t="s">
        <v>86</v>
      </c>
      <c r="F4143" s="42" t="s">
        <v>87</v>
      </c>
      <c r="G4143" s="42" t="s">
        <v>11227</v>
      </c>
      <c r="H4143" s="7" t="s">
        <v>47</v>
      </c>
      <c r="I4143" s="42" t="s">
        <v>36</v>
      </c>
      <c r="J4143" s="42" t="s">
        <v>88</v>
      </c>
      <c r="K4143" s="8">
        <v>45853</v>
      </c>
      <c r="L4143" s="7" t="s">
        <v>33</v>
      </c>
      <c r="M4143" s="44">
        <v>337.8</v>
      </c>
      <c r="N4143" s="7">
        <v>1</v>
      </c>
      <c r="O4143" s="44">
        <v>339.39</v>
      </c>
      <c r="P4143" s="44">
        <v>105</v>
      </c>
      <c r="Q4143" s="44">
        <v>27.43</v>
      </c>
      <c r="R4143" s="44">
        <v>57.43</v>
      </c>
      <c r="S4143" s="44">
        <v>1.59</v>
      </c>
      <c r="T4143" s="44">
        <v>14.31</v>
      </c>
      <c r="U4143" s="44">
        <v>133.63</v>
      </c>
      <c r="V4143" s="9" t="s">
        <v>24259</v>
      </c>
      <c r="W4143" s="42" t="s">
        <v>89</v>
      </c>
      <c r="X4143" s="43">
        <v>118663110240</v>
      </c>
      <c r="Y4143" s="43">
        <v>45175829384</v>
      </c>
      <c r="Z4143" s="5" t="s">
        <v>7980</v>
      </c>
      <c r="AA4143" s="37" t="str">
        <f>VLOOKUP(J4143, sku!B:C, 2, FALSE)</f>
        <v>Travessa Nissan - Style - - - Kicks - - - Grafite</v>
      </c>
      <c r="AB4143" s="37" t="str">
        <f>VLOOKUP(J4143, sku!B:BM, 64, FALSE)</f>
        <v>Fabricação</v>
      </c>
      <c r="AC4143" s="37" t="str">
        <f>LEFT(pedidos[[#This Row],[SKU]],3)</f>
        <v>XNS</v>
      </c>
      <c r="AD4143" s="37" t="str" cm="1">
        <f t="array" aca="1" ref="AD4143" ca="1">IFERROR(
  INDEX(
    montadora[Montadora],
    MATCH(TRUE,LEFT(#REF!,NÚCARACT(montadora[SKU Parcial]))=montadora[SKU Parcial],0)
  ),
  ""
)</f>
        <v/>
      </c>
    </row>
    <row r="4144" spans="1:30" x14ac:dyDescent="0.25">
      <c r="A4144" s="42" t="s">
        <v>402</v>
      </c>
      <c r="B4144" s="42" t="s">
        <v>36</v>
      </c>
      <c r="C4144" s="42" t="s">
        <v>374</v>
      </c>
      <c r="D4144" s="42" t="s">
        <v>358</v>
      </c>
      <c r="E4144" s="42" t="s">
        <v>403</v>
      </c>
      <c r="F4144" s="42" t="s">
        <v>82</v>
      </c>
      <c r="G4144" s="42" t="s">
        <v>11228</v>
      </c>
      <c r="H4144" s="7" t="s">
        <v>47</v>
      </c>
      <c r="I4144" s="42" t="s">
        <v>36</v>
      </c>
      <c r="J4144" s="42" t="s">
        <v>83</v>
      </c>
      <c r="K4144" s="8">
        <v>45850</v>
      </c>
      <c r="L4144" s="7" t="s">
        <v>11229</v>
      </c>
      <c r="M4144" s="44">
        <v>338.8</v>
      </c>
      <c r="N4144" s="7">
        <v>1</v>
      </c>
      <c r="O4144" s="44">
        <v>359.79</v>
      </c>
      <c r="P4144" s="44">
        <v>110</v>
      </c>
      <c r="Q4144" s="44">
        <v>13.45</v>
      </c>
      <c r="R4144" s="44">
        <v>57.6</v>
      </c>
      <c r="S4144" s="44">
        <v>20.99</v>
      </c>
      <c r="T4144" s="44">
        <v>24.95</v>
      </c>
      <c r="U4144" s="44">
        <v>132.80000000000001</v>
      </c>
      <c r="V4144" s="9" t="s">
        <v>24260</v>
      </c>
      <c r="W4144" s="42" t="s">
        <v>89</v>
      </c>
      <c r="X4144" s="43">
        <v>118360172480</v>
      </c>
      <c r="Y4144" s="43">
        <v>45161990973</v>
      </c>
      <c r="Z4144" s="5" t="s">
        <v>7980</v>
      </c>
      <c r="AA4144" s="37" t="str">
        <f>VLOOKUP(J4144, sku!B:C, 2, FALSE)</f>
        <v>Travessa Fiat - Locker - - - Palio Locker - - - Preto</v>
      </c>
      <c r="AB4144" s="37" t="str">
        <f>VLOOKUP(J4144, sku!B:BM, 64, FALSE)</f>
        <v>Fabricação</v>
      </c>
      <c r="AC4144" s="37" t="str">
        <f>LEFT(pedidos[[#This Row],[SKU]],3)</f>
        <v>XFI</v>
      </c>
      <c r="AD4144" s="37" t="str" cm="1">
        <f t="array" aca="1" ref="AD4144" ca="1">IFERROR(
  INDEX(
    montadora[Montadora],
    MATCH(TRUE,LEFT(#REF!,NÚCARACT(montadora[SKU Parcial]))=montadora[SKU Parcial],0)
  ),
  ""
)</f>
        <v/>
      </c>
    </row>
    <row r="4145" spans="1:30" x14ac:dyDescent="0.25">
      <c r="A4145" s="42" t="s">
        <v>263</v>
      </c>
      <c r="B4145" s="42" t="s">
        <v>264</v>
      </c>
      <c r="C4145" s="42" t="s">
        <v>199</v>
      </c>
      <c r="D4145" s="42" t="s">
        <v>27</v>
      </c>
      <c r="E4145" s="42" t="s">
        <v>265</v>
      </c>
      <c r="F4145" s="42" t="s">
        <v>266</v>
      </c>
      <c r="G4145" s="42" t="s">
        <v>11228</v>
      </c>
      <c r="H4145" s="7" t="s">
        <v>47</v>
      </c>
      <c r="I4145" s="42" t="s">
        <v>31</v>
      </c>
      <c r="J4145" s="42" t="s">
        <v>267</v>
      </c>
      <c r="K4145" s="8">
        <v>45845</v>
      </c>
      <c r="L4145" s="7" t="s">
        <v>33</v>
      </c>
      <c r="M4145" s="44">
        <v>383.9</v>
      </c>
      <c r="N4145" s="7">
        <v>1</v>
      </c>
      <c r="O4145" s="44">
        <v>384.79</v>
      </c>
      <c r="P4145" s="44">
        <v>145</v>
      </c>
      <c r="Q4145" s="44">
        <v>15.24</v>
      </c>
      <c r="R4145" s="44">
        <v>65.260000000000005</v>
      </c>
      <c r="S4145" s="44">
        <v>0.89</v>
      </c>
      <c r="T4145" s="44">
        <v>8.01</v>
      </c>
      <c r="U4145" s="44">
        <v>150.38999999999999</v>
      </c>
      <c r="V4145" s="9" t="s">
        <v>24261</v>
      </c>
      <c r="W4145" s="42" t="s">
        <v>34</v>
      </c>
      <c r="X4145" s="43">
        <v>117174936129</v>
      </c>
      <c r="Y4145" s="43">
        <v>45130555070</v>
      </c>
      <c r="Z4145" s="5" t="s">
        <v>7980</v>
      </c>
      <c r="AA4145" s="37" t="str">
        <f>VLOOKUP(J4145, sku!B:C, 2, FALSE)</f>
        <v>Travessa Fiat - Way - - - Uno Way - 2011 A 2021 - Preto</v>
      </c>
      <c r="AB4145" s="37" t="str">
        <f>VLOOKUP(J4145, sku!B:BM, 64, FALSE)</f>
        <v>Fabricação</v>
      </c>
      <c r="AC4145" s="37" t="str">
        <f>LEFT(pedidos[[#This Row],[SKU]],3)</f>
        <v>XFI</v>
      </c>
      <c r="AD4145" s="37" t="str" cm="1">
        <f t="array" aca="1" ref="AD4145" ca="1">IFERROR(
  INDEX(
    montadora[Montadora],
    MATCH(TRUE,LEFT(#REF!,NÚCARACT(montadora[SKU Parcial]))=montadora[SKU Parcial],0)
  ),
  ""
)</f>
        <v/>
      </c>
    </row>
    <row r="4146" spans="1:30" x14ac:dyDescent="0.25">
      <c r="A4146" s="42" t="s">
        <v>101</v>
      </c>
      <c r="B4146" s="42" t="s">
        <v>36</v>
      </c>
      <c r="C4146" s="42" t="s">
        <v>102</v>
      </c>
      <c r="D4146" s="42" t="s">
        <v>27</v>
      </c>
      <c r="E4146" s="42" t="s">
        <v>103</v>
      </c>
      <c r="F4146" s="42" t="s">
        <v>104</v>
      </c>
      <c r="G4146" s="42" t="s">
        <v>11227</v>
      </c>
      <c r="H4146" s="7" t="s">
        <v>30</v>
      </c>
      <c r="I4146" s="42" t="s">
        <v>31</v>
      </c>
      <c r="J4146" s="42" t="s">
        <v>105</v>
      </c>
      <c r="K4146" s="8">
        <v>45848</v>
      </c>
      <c r="L4146" s="7" t="s">
        <v>33</v>
      </c>
      <c r="M4146" s="44">
        <v>329.8</v>
      </c>
      <c r="N4146" s="7">
        <v>1</v>
      </c>
      <c r="O4146" s="44">
        <v>331.39</v>
      </c>
      <c r="P4146" s="44">
        <v>120</v>
      </c>
      <c r="Q4146" s="44">
        <v>26.78</v>
      </c>
      <c r="R4146" s="44">
        <v>39.58</v>
      </c>
      <c r="S4146" s="44">
        <v>1.59</v>
      </c>
      <c r="T4146" s="44">
        <v>14.31</v>
      </c>
      <c r="U4146" s="44">
        <v>129.13</v>
      </c>
      <c r="V4146" s="9" t="s">
        <v>24262</v>
      </c>
      <c r="W4146" s="42" t="s">
        <v>34</v>
      </c>
      <c r="X4146" s="43">
        <v>117671273961</v>
      </c>
      <c r="Y4146" s="43">
        <v>45154678617</v>
      </c>
      <c r="Z4146" s="5" t="s">
        <v>7980</v>
      </c>
      <c r="AA4146" s="37" t="str">
        <f>VLOOKUP(J4146, sku!B:C, 2, FALSE)</f>
        <v>Travessa Nissan - Style - - - Kicks - - - Prata</v>
      </c>
      <c r="AB4146" s="37" t="str">
        <f>VLOOKUP(J4146, sku!B:BM, 64, FALSE)</f>
        <v>Fabricação</v>
      </c>
      <c r="AC4146" s="37" t="str">
        <f>LEFT(pedidos[[#This Row],[SKU]],3)</f>
        <v>XNS</v>
      </c>
      <c r="AD4146" s="37" t="str" cm="1">
        <f t="array" aca="1" ref="AD4146" ca="1">IFERROR(
  INDEX(
    montadora[Montadora],
    MATCH(TRUE,LEFT(#REF!,NÚCARACT(montadora[SKU Parcial]))=montadora[SKU Parcial],0)
  ),
  ""
)</f>
        <v/>
      </c>
    </row>
    <row r="4147" spans="1:30" x14ac:dyDescent="0.25">
      <c r="A4147" s="42" t="s">
        <v>106</v>
      </c>
      <c r="B4147" s="42" t="s">
        <v>107</v>
      </c>
      <c r="C4147" s="42" t="s">
        <v>108</v>
      </c>
      <c r="D4147" s="42" t="s">
        <v>27</v>
      </c>
      <c r="E4147" s="42" t="s">
        <v>103</v>
      </c>
      <c r="F4147" s="42" t="s">
        <v>104</v>
      </c>
      <c r="G4147" s="42" t="s">
        <v>11227</v>
      </c>
      <c r="H4147" s="7" t="s">
        <v>30</v>
      </c>
      <c r="I4147" s="42" t="s">
        <v>31</v>
      </c>
      <c r="J4147" s="42" t="s">
        <v>109</v>
      </c>
      <c r="K4147" s="8">
        <v>45850</v>
      </c>
      <c r="L4147" s="7" t="s">
        <v>33</v>
      </c>
      <c r="M4147" s="44">
        <v>329.8</v>
      </c>
      <c r="N4147" s="7">
        <v>1</v>
      </c>
      <c r="O4147" s="44">
        <v>331.39</v>
      </c>
      <c r="P4147" s="44">
        <v>120</v>
      </c>
      <c r="Q4147" s="44">
        <v>26.78</v>
      </c>
      <c r="R4147" s="44">
        <v>39.58</v>
      </c>
      <c r="S4147" s="44">
        <v>1.59</v>
      </c>
      <c r="T4147" s="44">
        <v>14.31</v>
      </c>
      <c r="U4147" s="44">
        <v>129.13</v>
      </c>
      <c r="V4147" s="9" t="s">
        <v>24262</v>
      </c>
      <c r="W4147" s="42" t="s">
        <v>34</v>
      </c>
      <c r="X4147" s="43">
        <v>117839069401</v>
      </c>
      <c r="Y4147" s="43">
        <v>45161560598</v>
      </c>
      <c r="Z4147" s="5" t="s">
        <v>7980</v>
      </c>
      <c r="AA4147" s="37" t="str">
        <f>VLOOKUP(J4147, sku!B:C, 2, FALSE)</f>
        <v>Travessa Chevrolet - Style - - - Spin - - - Preto</v>
      </c>
      <c r="AB4147" s="37" t="str">
        <f>VLOOKUP(J4147, sku!B:BM, 64, FALSE)</f>
        <v>Fabricação</v>
      </c>
      <c r="AC4147" s="37" t="str">
        <f>LEFT(pedidos[[#This Row],[SKU]],3)</f>
        <v>XGM</v>
      </c>
      <c r="AD4147" s="37" t="str" cm="1">
        <f t="array" aca="1" ref="AD4147" ca="1">IFERROR(
  INDEX(
    montadora[Montadora],
    MATCH(TRUE,LEFT(#REF!,NÚCARACT(montadora[SKU Parcial]))=montadora[SKU Parcial],0)
  ),
  ""
)</f>
        <v/>
      </c>
    </row>
    <row r="4148" spans="1:30" x14ac:dyDescent="0.25">
      <c r="A4148" s="42" t="s">
        <v>404</v>
      </c>
      <c r="B4148" s="42" t="s">
        <v>405</v>
      </c>
      <c r="C4148" s="42" t="s">
        <v>207</v>
      </c>
      <c r="D4148" s="42" t="s">
        <v>27</v>
      </c>
      <c r="E4148" s="42" t="s">
        <v>127</v>
      </c>
      <c r="F4148" s="42" t="s">
        <v>128</v>
      </c>
      <c r="G4148" s="42" t="s">
        <v>11227</v>
      </c>
      <c r="H4148" s="7" t="s">
        <v>30</v>
      </c>
      <c r="I4148" s="42" t="s">
        <v>36</v>
      </c>
      <c r="J4148" s="42" t="s">
        <v>406</v>
      </c>
      <c r="K4148" s="8">
        <v>45839</v>
      </c>
      <c r="L4148" s="7" t="s">
        <v>33</v>
      </c>
      <c r="M4148" s="44">
        <v>328.8</v>
      </c>
      <c r="N4148" s="7">
        <v>1</v>
      </c>
      <c r="O4148" s="44">
        <v>330.39</v>
      </c>
      <c r="P4148" s="44">
        <v>120</v>
      </c>
      <c r="Q4148" s="44">
        <v>26.7</v>
      </c>
      <c r="R4148" s="44">
        <v>39.46</v>
      </c>
      <c r="S4148" s="44">
        <v>1.59</v>
      </c>
      <c r="T4148" s="44">
        <v>14.31</v>
      </c>
      <c r="U4148" s="44">
        <v>128.33000000000001</v>
      </c>
      <c r="V4148" s="9" t="s">
        <v>24263</v>
      </c>
      <c r="W4148" s="42" t="s">
        <v>34</v>
      </c>
      <c r="X4148" s="43">
        <v>116560226689</v>
      </c>
      <c r="Y4148" s="43">
        <v>45103342310</v>
      </c>
      <c r="Z4148" s="5" t="s">
        <v>7980</v>
      </c>
      <c r="AA4148" s="37" t="str">
        <f>VLOOKUP(J4148, sku!B:C, 2, FALSE)</f>
        <v>Travessa Fiat - Smart - - - Doblo - 2003 A 2021 - Preto</v>
      </c>
      <c r="AB4148" s="37" t="str">
        <f>VLOOKUP(J4148, sku!B:BM, 64, FALSE)</f>
        <v>Fabricação</v>
      </c>
      <c r="AC4148" s="37" t="str">
        <f>LEFT(pedidos[[#This Row],[SKU]],3)</f>
        <v>XFI</v>
      </c>
      <c r="AD4148" s="37" t="str" cm="1">
        <f t="array" aca="1" ref="AD4148" ca="1">IFERROR(
  INDEX(
    montadora[Montadora],
    MATCH(TRUE,LEFT(#REF!,NÚCARACT(montadora[SKU Parcial]))=montadora[SKU Parcial],0)
  ),
  ""
)</f>
        <v/>
      </c>
    </row>
    <row r="4149" spans="1:30" x14ac:dyDescent="0.25">
      <c r="A4149" s="42" t="s">
        <v>115</v>
      </c>
      <c r="B4149" s="42" t="s">
        <v>116</v>
      </c>
      <c r="C4149" s="42" t="s">
        <v>117</v>
      </c>
      <c r="D4149" s="42" t="s">
        <v>27</v>
      </c>
      <c r="E4149" s="42" t="s">
        <v>118</v>
      </c>
      <c r="F4149" s="42" t="s">
        <v>67</v>
      </c>
      <c r="G4149" s="42" t="s">
        <v>11227</v>
      </c>
      <c r="H4149" s="7" t="s">
        <v>30</v>
      </c>
      <c r="I4149" s="42" t="s">
        <v>31</v>
      </c>
      <c r="J4149" s="42" t="s">
        <v>119</v>
      </c>
      <c r="K4149" s="8">
        <v>45841</v>
      </c>
      <c r="L4149" s="7" t="s">
        <v>33</v>
      </c>
      <c r="M4149" s="44">
        <v>328.8</v>
      </c>
      <c r="N4149" s="7">
        <v>1</v>
      </c>
      <c r="O4149" s="44">
        <v>330.39</v>
      </c>
      <c r="P4149" s="44">
        <v>120</v>
      </c>
      <c r="Q4149" s="44">
        <v>26.7</v>
      </c>
      <c r="R4149" s="44">
        <v>39.46</v>
      </c>
      <c r="S4149" s="44">
        <v>1.59</v>
      </c>
      <c r="T4149" s="44">
        <v>14.31</v>
      </c>
      <c r="U4149" s="44">
        <v>128.33000000000001</v>
      </c>
      <c r="V4149" s="9" t="s">
        <v>24263</v>
      </c>
      <c r="W4149" s="42" t="s">
        <v>34</v>
      </c>
      <c r="X4149" s="43">
        <v>117282519922</v>
      </c>
      <c r="Y4149" s="43">
        <v>45114607311</v>
      </c>
      <c r="Z4149" s="5" t="s">
        <v>7980</v>
      </c>
      <c r="AA4149" s="37" t="str">
        <f>VLOOKUP(J4149, sku!B:C, 2, FALSE)</f>
        <v>Travessa Chevrolet - Smart - - - Tracker - 2020 A 2023 - Grafite</v>
      </c>
      <c r="AB4149" s="37" t="str">
        <f>VLOOKUP(J4149, sku!B:BM, 64, FALSE)</f>
        <v>Fabricação</v>
      </c>
      <c r="AC4149" s="37" t="str">
        <f>LEFT(pedidos[[#This Row],[SKU]],3)</f>
        <v>XGM</v>
      </c>
      <c r="AD4149" s="37" t="str" cm="1">
        <f t="array" aca="1" ref="AD4149" ca="1">IFERROR(
  INDEX(
    montadora[Montadora],
    MATCH(TRUE,LEFT(#REF!,NÚCARACT(montadora[SKU Parcial]))=montadora[SKU Parcial],0)
  ),
  ""
)</f>
        <v/>
      </c>
    </row>
    <row r="4150" spans="1:30" x14ac:dyDescent="0.25">
      <c r="A4150" s="42" t="s">
        <v>120</v>
      </c>
      <c r="B4150" s="42" t="s">
        <v>36</v>
      </c>
      <c r="C4150" s="42" t="s">
        <v>121</v>
      </c>
      <c r="D4150" s="42" t="s">
        <v>27</v>
      </c>
      <c r="E4150" s="42" t="s">
        <v>122</v>
      </c>
      <c r="F4150" s="42" t="s">
        <v>123</v>
      </c>
      <c r="G4150" s="42" t="s">
        <v>11227</v>
      </c>
      <c r="H4150" s="7" t="s">
        <v>30</v>
      </c>
      <c r="I4150" s="42" t="s">
        <v>31</v>
      </c>
      <c r="J4150" s="42" t="s">
        <v>124</v>
      </c>
      <c r="K4150" s="8">
        <v>45853</v>
      </c>
      <c r="L4150" s="7" t="s">
        <v>33</v>
      </c>
      <c r="M4150" s="44">
        <v>328.8</v>
      </c>
      <c r="N4150" s="7">
        <v>1</v>
      </c>
      <c r="O4150" s="44">
        <v>330.39</v>
      </c>
      <c r="P4150" s="44">
        <v>120</v>
      </c>
      <c r="Q4150" s="44">
        <v>26.7</v>
      </c>
      <c r="R4150" s="44">
        <v>39.46</v>
      </c>
      <c r="S4150" s="44">
        <v>1.59</v>
      </c>
      <c r="T4150" s="44">
        <v>14.31</v>
      </c>
      <c r="U4150" s="44">
        <v>128.33000000000001</v>
      </c>
      <c r="V4150" s="9" t="s">
        <v>24263</v>
      </c>
      <c r="W4150" s="42" t="s">
        <v>34</v>
      </c>
      <c r="X4150" s="43">
        <v>118159041707</v>
      </c>
      <c r="Y4150" s="43">
        <v>45175859140</v>
      </c>
      <c r="Z4150" s="5" t="s">
        <v>7980</v>
      </c>
      <c r="AA4150" s="37" t="str">
        <f>VLOOKUP(J4150, sku!B:C, 2, FALSE)</f>
        <v>Travessa Mitsubishi - Tubular - - - Pajero Sport - - - Preto</v>
      </c>
      <c r="AB4150" s="37" t="str">
        <f>VLOOKUP(J4150, sku!B:BM, 64, FALSE)</f>
        <v>Fabricação</v>
      </c>
      <c r="AC4150" s="37" t="str">
        <f>LEFT(pedidos[[#This Row],[SKU]],3)</f>
        <v>XMT</v>
      </c>
      <c r="AD4150" s="37" t="str" cm="1">
        <f t="array" aca="1" ref="AD4150" ca="1">IFERROR(
  INDEX(
    montadora[Montadora],
    MATCH(TRUE,LEFT(#REF!,NÚCARACT(montadora[SKU Parcial]))=montadora[SKU Parcial],0)
  ),
  ""
)</f>
        <v/>
      </c>
    </row>
    <row r="4151" spans="1:30" x14ac:dyDescent="0.25">
      <c r="A4151" s="42" t="s">
        <v>125</v>
      </c>
      <c r="B4151" s="42" t="s">
        <v>36</v>
      </c>
      <c r="C4151" s="42" t="s">
        <v>126</v>
      </c>
      <c r="D4151" s="42" t="s">
        <v>27</v>
      </c>
      <c r="E4151" s="42" t="s">
        <v>127</v>
      </c>
      <c r="F4151" s="42" t="s">
        <v>128</v>
      </c>
      <c r="G4151" s="42" t="s">
        <v>11227</v>
      </c>
      <c r="H4151" s="7" t="s">
        <v>30</v>
      </c>
      <c r="I4151" s="42" t="s">
        <v>36</v>
      </c>
      <c r="J4151" s="42" t="s">
        <v>129</v>
      </c>
      <c r="K4151" s="8">
        <v>45855</v>
      </c>
      <c r="L4151" s="7" t="s">
        <v>33</v>
      </c>
      <c r="M4151" s="44">
        <v>328.8</v>
      </c>
      <c r="N4151" s="7">
        <v>1</v>
      </c>
      <c r="O4151" s="44">
        <v>330.39</v>
      </c>
      <c r="P4151" s="44">
        <v>120</v>
      </c>
      <c r="Q4151" s="44">
        <v>26.7</v>
      </c>
      <c r="R4151" s="44">
        <v>39.46</v>
      </c>
      <c r="S4151" s="44">
        <v>1.59</v>
      </c>
      <c r="T4151" s="44">
        <v>14.31</v>
      </c>
      <c r="U4151" s="44">
        <v>128.33000000000001</v>
      </c>
      <c r="V4151" s="9" t="s">
        <v>24263</v>
      </c>
      <c r="W4151" s="42" t="s">
        <v>34</v>
      </c>
      <c r="X4151" s="43">
        <v>118937045372</v>
      </c>
      <c r="Y4151" s="43">
        <v>45189842388</v>
      </c>
      <c r="Z4151" s="5" t="s">
        <v>7980</v>
      </c>
      <c r="AA4151" s="37" t="str">
        <f>VLOOKUP(J4151, sku!B:C, 2, FALSE)</f>
        <v>Travessa Fiat - Smart - - - Strada - 2020+ - Prata</v>
      </c>
      <c r="AB4151" s="37" t="str">
        <f>VLOOKUP(J4151, sku!B:BM, 64, FALSE)</f>
        <v>Fabricação</v>
      </c>
      <c r="AC4151" s="37" t="str">
        <f>LEFT(pedidos[[#This Row],[SKU]],3)</f>
        <v>XFI</v>
      </c>
      <c r="AD4151" s="37" t="str" cm="1">
        <f t="array" aca="1" ref="AD4151" ca="1">IFERROR(
  INDEX(
    montadora[Montadora],
    MATCH(TRUE,LEFT(#REF!,NÚCARACT(montadora[SKU Parcial]))=montadora[SKU Parcial],0)
  ),
  ""
)</f>
        <v/>
      </c>
    </row>
    <row r="4152" spans="1:30" x14ac:dyDescent="0.25">
      <c r="A4152" s="42" t="s">
        <v>130</v>
      </c>
      <c r="B4152" s="42" t="s">
        <v>131</v>
      </c>
      <c r="C4152" s="42" t="s">
        <v>132</v>
      </c>
      <c r="D4152" s="42" t="s">
        <v>27</v>
      </c>
      <c r="E4152" s="42" t="s">
        <v>133</v>
      </c>
      <c r="F4152" s="42" t="s">
        <v>104</v>
      </c>
      <c r="G4152" s="42" t="s">
        <v>11227</v>
      </c>
      <c r="H4152" s="7" t="s">
        <v>30</v>
      </c>
      <c r="I4152" s="42" t="s">
        <v>31</v>
      </c>
      <c r="J4152" s="42" t="s">
        <v>134</v>
      </c>
      <c r="K4152" s="8">
        <v>45862</v>
      </c>
      <c r="L4152" s="7" t="s">
        <v>33</v>
      </c>
      <c r="M4152" s="44">
        <v>327.8</v>
      </c>
      <c r="N4152" s="7">
        <v>1</v>
      </c>
      <c r="O4152" s="44">
        <v>329.39</v>
      </c>
      <c r="P4152" s="44">
        <v>120</v>
      </c>
      <c r="Q4152" s="44">
        <v>26.62</v>
      </c>
      <c r="R4152" s="44">
        <v>39.340000000000003</v>
      </c>
      <c r="S4152" s="44">
        <v>1.59</v>
      </c>
      <c r="T4152" s="44">
        <v>14.31</v>
      </c>
      <c r="U4152" s="44">
        <v>127.53</v>
      </c>
      <c r="V4152" s="9" t="s">
        <v>24264</v>
      </c>
      <c r="W4152" s="42" t="s">
        <v>34</v>
      </c>
      <c r="X4152" s="43">
        <v>119281936995</v>
      </c>
      <c r="Y4152" s="43">
        <v>45228684158</v>
      </c>
      <c r="Z4152" s="5" t="s">
        <v>7980</v>
      </c>
      <c r="AA4152" s="37" t="str">
        <f>VLOOKUP(J4152, sku!B:C, 2, FALSE)</f>
        <v>Travessa Volkswagen - Smart - - - T-Cross - - - Preto</v>
      </c>
      <c r="AB4152" s="37" t="str">
        <f>VLOOKUP(J4152, sku!B:BM, 64, FALSE)</f>
        <v>Fabricação</v>
      </c>
      <c r="AC4152" s="37" t="str">
        <f>LEFT(pedidos[[#This Row],[SKU]],3)</f>
        <v>XVW</v>
      </c>
      <c r="AD4152" s="37" t="str" cm="1">
        <f t="array" aca="1" ref="AD4152" ca="1">IFERROR(
  INDEX(
    montadora[Montadora],
    MATCH(TRUE,LEFT(#REF!,NÚCARACT(montadora[SKU Parcial]))=montadora[SKU Parcial],0)
  ),
  ""
)</f>
        <v/>
      </c>
    </row>
    <row r="4153" spans="1:30" x14ac:dyDescent="0.25">
      <c r="A4153" s="42" t="s">
        <v>407</v>
      </c>
      <c r="B4153" s="42" t="s">
        <v>36</v>
      </c>
      <c r="C4153" s="42" t="s">
        <v>408</v>
      </c>
      <c r="D4153" s="42" t="s">
        <v>409</v>
      </c>
      <c r="E4153" s="42" t="s">
        <v>168</v>
      </c>
      <c r="F4153" s="42" t="s">
        <v>82</v>
      </c>
      <c r="G4153" s="42" t="s">
        <v>11228</v>
      </c>
      <c r="H4153" s="7" t="s">
        <v>47</v>
      </c>
      <c r="I4153" s="42" t="s">
        <v>31</v>
      </c>
      <c r="J4153" s="42" t="s">
        <v>164</v>
      </c>
      <c r="K4153" s="8">
        <v>45847</v>
      </c>
      <c r="L4153" s="7" t="s">
        <v>11229</v>
      </c>
      <c r="M4153" s="44">
        <v>335.8</v>
      </c>
      <c r="N4153" s="7">
        <v>1</v>
      </c>
      <c r="O4153" s="44">
        <v>335.8</v>
      </c>
      <c r="P4153" s="44">
        <v>110</v>
      </c>
      <c r="Q4153" s="44">
        <v>13.33</v>
      </c>
      <c r="R4153" s="44">
        <v>57.09</v>
      </c>
      <c r="S4153" s="44">
        <v>0</v>
      </c>
      <c r="T4153" s="44">
        <v>24.95</v>
      </c>
      <c r="U4153" s="44">
        <v>130.43</v>
      </c>
      <c r="V4153" s="9" t="s">
        <v>24265</v>
      </c>
      <c r="W4153" s="42" t="s">
        <v>34</v>
      </c>
      <c r="X4153" s="43">
        <v>117468557171</v>
      </c>
      <c r="Y4153" s="43">
        <v>45145038210</v>
      </c>
      <c r="Z4153" s="5" t="s">
        <v>7980</v>
      </c>
      <c r="AA4153" s="37" t="str">
        <f>VLOOKUP(J4153, sku!B:C, 2, FALSE)</f>
        <v>Travessa Fiat - Locker - - - Palio Locker - - - Prata</v>
      </c>
      <c r="AB4153" s="37" t="str">
        <f>VLOOKUP(J4153, sku!B:BM, 64, FALSE)</f>
        <v>Fabricação</v>
      </c>
      <c r="AC4153" s="37" t="str">
        <f>LEFT(pedidos[[#This Row],[SKU]],3)</f>
        <v>XFI</v>
      </c>
      <c r="AD4153" s="37" t="str" cm="1">
        <f t="array" aca="1" ref="AD4153" ca="1">IFERROR(
  INDEX(
    montadora[Montadora],
    MATCH(TRUE,LEFT(#REF!,NÚCARACT(montadora[SKU Parcial]))=montadora[SKU Parcial],0)
  ),
  ""
)</f>
        <v/>
      </c>
    </row>
    <row r="4154" spans="1:30" x14ac:dyDescent="0.25">
      <c r="A4154" s="42" t="s">
        <v>415</v>
      </c>
      <c r="B4154" s="42" t="s">
        <v>36</v>
      </c>
      <c r="C4154" s="42" t="s">
        <v>416</v>
      </c>
      <c r="D4154" s="42" t="s">
        <v>191</v>
      </c>
      <c r="E4154" s="42" t="s">
        <v>139</v>
      </c>
      <c r="F4154" s="42" t="s">
        <v>82</v>
      </c>
      <c r="G4154" s="42" t="s">
        <v>11227</v>
      </c>
      <c r="H4154" s="7" t="s">
        <v>30</v>
      </c>
      <c r="I4154" s="42" t="s">
        <v>31</v>
      </c>
      <c r="J4154" s="42" t="s">
        <v>83</v>
      </c>
      <c r="K4154" s="8">
        <v>45839</v>
      </c>
      <c r="L4154" s="7" t="s">
        <v>11229</v>
      </c>
      <c r="M4154" s="44">
        <v>328.8</v>
      </c>
      <c r="N4154" s="7">
        <v>1</v>
      </c>
      <c r="O4154" s="44">
        <v>328.8</v>
      </c>
      <c r="P4154" s="44">
        <v>110</v>
      </c>
      <c r="Q4154" s="44">
        <v>26.7</v>
      </c>
      <c r="R4154" s="44">
        <v>39.46</v>
      </c>
      <c r="S4154" s="44">
        <v>0</v>
      </c>
      <c r="T4154" s="44">
        <v>24.95</v>
      </c>
      <c r="U4154" s="44">
        <v>127.69</v>
      </c>
      <c r="V4154" s="9" t="s">
        <v>24265</v>
      </c>
      <c r="W4154" s="42" t="s">
        <v>34</v>
      </c>
      <c r="X4154" s="43">
        <v>116544935207</v>
      </c>
      <c r="Y4154" s="43">
        <v>45102276029</v>
      </c>
      <c r="Z4154" s="5" t="s">
        <v>7980</v>
      </c>
      <c r="AA4154" s="37" t="str">
        <f>VLOOKUP(J4154, sku!B:C, 2, FALSE)</f>
        <v>Travessa Fiat - Locker - - - Palio Locker - - - Preto</v>
      </c>
      <c r="AB4154" s="37" t="str">
        <f>VLOOKUP(J4154, sku!B:BM, 64, FALSE)</f>
        <v>Fabricação</v>
      </c>
      <c r="AC4154" s="37" t="str">
        <f>LEFT(pedidos[[#This Row],[SKU]],3)</f>
        <v>XFI</v>
      </c>
      <c r="AD4154" s="37" t="str" cm="1">
        <f t="array" aca="1" ref="AD4154" ca="1">IFERROR(
  INDEX(
    montadora[Montadora],
    MATCH(TRUE,LEFT(#REF!,NÚCARACT(montadora[SKU Parcial]))=montadora[SKU Parcial],0)
  ),
  ""
)</f>
        <v/>
      </c>
    </row>
    <row r="4155" spans="1:30" x14ac:dyDescent="0.25">
      <c r="A4155" s="42" t="s">
        <v>417</v>
      </c>
      <c r="B4155" s="42" t="s">
        <v>418</v>
      </c>
      <c r="C4155" s="42" t="s">
        <v>419</v>
      </c>
      <c r="D4155" s="42" t="s">
        <v>420</v>
      </c>
      <c r="E4155" s="42" t="s">
        <v>139</v>
      </c>
      <c r="F4155" s="42" t="s">
        <v>82</v>
      </c>
      <c r="G4155" s="42" t="s">
        <v>11227</v>
      </c>
      <c r="H4155" s="7" t="s">
        <v>30</v>
      </c>
      <c r="I4155" s="42" t="s">
        <v>36</v>
      </c>
      <c r="J4155" s="42" t="s">
        <v>83</v>
      </c>
      <c r="K4155" s="8">
        <v>45844</v>
      </c>
      <c r="L4155" s="7" t="s">
        <v>11229</v>
      </c>
      <c r="M4155" s="44">
        <v>328.8</v>
      </c>
      <c r="N4155" s="7">
        <v>1</v>
      </c>
      <c r="O4155" s="44">
        <v>328.8</v>
      </c>
      <c r="P4155" s="44">
        <v>110</v>
      </c>
      <c r="Q4155" s="44">
        <v>26.7</v>
      </c>
      <c r="R4155" s="44">
        <v>39.46</v>
      </c>
      <c r="S4155" s="44">
        <v>0</v>
      </c>
      <c r="T4155" s="44">
        <v>24.95</v>
      </c>
      <c r="U4155" s="44">
        <v>127.69</v>
      </c>
      <c r="V4155" s="9" t="s">
        <v>24265</v>
      </c>
      <c r="W4155" s="42" t="s">
        <v>89</v>
      </c>
      <c r="X4155" s="43">
        <v>117163291457</v>
      </c>
      <c r="Y4155" s="43">
        <v>45129767670</v>
      </c>
      <c r="Z4155" s="5" t="s">
        <v>7980</v>
      </c>
      <c r="AA4155" s="37" t="str">
        <f>VLOOKUP(J4155, sku!B:C, 2, FALSE)</f>
        <v>Travessa Fiat - Locker - - - Palio Locker - - - Preto</v>
      </c>
      <c r="AB4155" s="37" t="str">
        <f>VLOOKUP(J4155, sku!B:BM, 64, FALSE)</f>
        <v>Fabricação</v>
      </c>
      <c r="AC4155" s="37" t="str">
        <f>LEFT(pedidos[[#This Row],[SKU]],3)</f>
        <v>XFI</v>
      </c>
      <c r="AD4155" s="37" t="str" cm="1">
        <f t="array" aca="1" ref="AD4155" ca="1">IFERROR(
  INDEX(
    montadora[Montadora],
    MATCH(TRUE,LEFT(#REF!,NÚCARACT(montadora[SKU Parcial]))=montadora[SKU Parcial],0)
  ),
  ""
)</f>
        <v/>
      </c>
    </row>
    <row r="4156" spans="1:30" x14ac:dyDescent="0.25">
      <c r="A4156" s="42" t="s">
        <v>421</v>
      </c>
      <c r="B4156" s="42" t="s">
        <v>422</v>
      </c>
      <c r="C4156" s="42" t="s">
        <v>423</v>
      </c>
      <c r="D4156" s="42" t="s">
        <v>191</v>
      </c>
      <c r="E4156" s="42" t="s">
        <v>139</v>
      </c>
      <c r="F4156" s="42" t="s">
        <v>82</v>
      </c>
      <c r="G4156" s="42" t="s">
        <v>11227</v>
      </c>
      <c r="H4156" s="7" t="s">
        <v>30</v>
      </c>
      <c r="I4156" s="42" t="s">
        <v>31</v>
      </c>
      <c r="J4156" s="42" t="s">
        <v>83</v>
      </c>
      <c r="K4156" s="8">
        <v>45847</v>
      </c>
      <c r="L4156" s="7" t="s">
        <v>11229</v>
      </c>
      <c r="M4156" s="44">
        <v>328.8</v>
      </c>
      <c r="N4156" s="7">
        <v>1</v>
      </c>
      <c r="O4156" s="44">
        <v>328.8</v>
      </c>
      <c r="P4156" s="44">
        <v>110</v>
      </c>
      <c r="Q4156" s="44">
        <v>26.7</v>
      </c>
      <c r="R4156" s="44">
        <v>39.46</v>
      </c>
      <c r="S4156" s="44">
        <v>0</v>
      </c>
      <c r="T4156" s="44">
        <v>24.95</v>
      </c>
      <c r="U4156" s="44">
        <v>127.69</v>
      </c>
      <c r="V4156" s="9" t="s">
        <v>24265</v>
      </c>
      <c r="W4156" s="42" t="s">
        <v>34</v>
      </c>
      <c r="X4156" s="43">
        <v>118010094628</v>
      </c>
      <c r="Y4156" s="43">
        <v>45147320626</v>
      </c>
      <c r="Z4156" s="5" t="s">
        <v>7980</v>
      </c>
      <c r="AA4156" s="37" t="str">
        <f>VLOOKUP(J4156, sku!B:C, 2, FALSE)</f>
        <v>Travessa Fiat - Locker - - - Palio Locker - - - Preto</v>
      </c>
      <c r="AB4156" s="37" t="str">
        <f>VLOOKUP(J4156, sku!B:BM, 64, FALSE)</f>
        <v>Fabricação</v>
      </c>
      <c r="AC4156" s="37" t="str">
        <f>LEFT(pedidos[[#This Row],[SKU]],3)</f>
        <v>XFI</v>
      </c>
      <c r="AD4156" s="37" t="str" cm="1">
        <f t="array" aca="1" ref="AD4156" ca="1">IFERROR(
  INDEX(
    montadora[Montadora],
    MATCH(TRUE,LEFT(#REF!,NÚCARACT(montadora[SKU Parcial]))=montadora[SKU Parcial],0)
  ),
  ""
)</f>
        <v/>
      </c>
    </row>
    <row r="4157" spans="1:30" x14ac:dyDescent="0.25">
      <c r="A4157" s="42" t="s">
        <v>424</v>
      </c>
      <c r="B4157" s="42" t="s">
        <v>425</v>
      </c>
      <c r="C4157" s="42" t="s">
        <v>426</v>
      </c>
      <c r="D4157" s="42" t="s">
        <v>27</v>
      </c>
      <c r="E4157" s="42" t="s">
        <v>139</v>
      </c>
      <c r="F4157" s="42" t="s">
        <v>82</v>
      </c>
      <c r="G4157" s="42" t="s">
        <v>11227</v>
      </c>
      <c r="H4157" s="7" t="s">
        <v>30</v>
      </c>
      <c r="I4157" s="42" t="s">
        <v>31</v>
      </c>
      <c r="J4157" s="42" t="s">
        <v>164</v>
      </c>
      <c r="K4157" s="8">
        <v>45849</v>
      </c>
      <c r="L4157" s="7" t="s">
        <v>11229</v>
      </c>
      <c r="M4157" s="44">
        <v>328.8</v>
      </c>
      <c r="N4157" s="7">
        <v>1</v>
      </c>
      <c r="O4157" s="44">
        <v>328.8</v>
      </c>
      <c r="P4157" s="44">
        <v>110</v>
      </c>
      <c r="Q4157" s="44">
        <v>26.7</v>
      </c>
      <c r="R4157" s="44">
        <v>39.46</v>
      </c>
      <c r="S4157" s="44">
        <v>0</v>
      </c>
      <c r="T4157" s="44">
        <v>24.95</v>
      </c>
      <c r="U4157" s="44">
        <v>127.69</v>
      </c>
      <c r="V4157" s="9" t="s">
        <v>24265</v>
      </c>
      <c r="W4157" s="42" t="s">
        <v>89</v>
      </c>
      <c r="X4157" s="43">
        <v>118241310878</v>
      </c>
      <c r="Y4157" s="43">
        <v>45157579096</v>
      </c>
      <c r="Z4157" s="5" t="s">
        <v>7980</v>
      </c>
      <c r="AA4157" s="37" t="str">
        <f>VLOOKUP(J4157, sku!B:C, 2, FALSE)</f>
        <v>Travessa Fiat - Locker - - - Palio Locker - - - Prata</v>
      </c>
      <c r="AB4157" s="37" t="str">
        <f>VLOOKUP(J4157, sku!B:BM, 64, FALSE)</f>
        <v>Fabricação</v>
      </c>
      <c r="AC4157" s="37" t="str">
        <f>LEFT(pedidos[[#This Row],[SKU]],3)</f>
        <v>XFI</v>
      </c>
      <c r="AD4157" s="37" t="str" cm="1">
        <f t="array" aca="1" ref="AD4157" ca="1">IFERROR(
  INDEX(
    montadora[Montadora],
    MATCH(TRUE,LEFT(#REF!,NÚCARACT(montadora[SKU Parcial]))=montadora[SKU Parcial],0)
  ),
  ""
)</f>
        <v/>
      </c>
    </row>
    <row r="4158" spans="1:30" x14ac:dyDescent="0.25">
      <c r="A4158" s="42" t="s">
        <v>427</v>
      </c>
      <c r="B4158" s="42" t="s">
        <v>36</v>
      </c>
      <c r="C4158" s="42" t="s">
        <v>428</v>
      </c>
      <c r="D4158" s="42" t="s">
        <v>319</v>
      </c>
      <c r="E4158" s="42" t="s">
        <v>139</v>
      </c>
      <c r="F4158" s="42" t="s">
        <v>82</v>
      </c>
      <c r="G4158" s="42" t="s">
        <v>11227</v>
      </c>
      <c r="H4158" s="7" t="s">
        <v>30</v>
      </c>
      <c r="I4158" s="42" t="s">
        <v>36</v>
      </c>
      <c r="J4158" s="42" t="s">
        <v>83</v>
      </c>
      <c r="K4158" s="8">
        <v>45851</v>
      </c>
      <c r="L4158" s="7" t="s">
        <v>11229</v>
      </c>
      <c r="M4158" s="44">
        <v>328.8</v>
      </c>
      <c r="N4158" s="7">
        <v>1</v>
      </c>
      <c r="O4158" s="44">
        <v>328.8</v>
      </c>
      <c r="P4158" s="44">
        <v>110</v>
      </c>
      <c r="Q4158" s="44">
        <v>26.7</v>
      </c>
      <c r="R4158" s="44">
        <v>39.46</v>
      </c>
      <c r="S4158" s="44">
        <v>0</v>
      </c>
      <c r="T4158" s="44">
        <v>24.95</v>
      </c>
      <c r="U4158" s="44">
        <v>127.69</v>
      </c>
      <c r="V4158" s="9" t="s">
        <v>24265</v>
      </c>
      <c r="W4158" s="42" t="s">
        <v>34</v>
      </c>
      <c r="X4158" s="43">
        <v>118430957322</v>
      </c>
      <c r="Y4158" s="43">
        <v>45164488913</v>
      </c>
      <c r="Z4158" s="5" t="s">
        <v>7980</v>
      </c>
      <c r="AA4158" s="37" t="str">
        <f>VLOOKUP(J4158, sku!B:C, 2, FALSE)</f>
        <v>Travessa Fiat - Locker - - - Palio Locker - - - Preto</v>
      </c>
      <c r="AB4158" s="37" t="str">
        <f>VLOOKUP(J4158, sku!B:BM, 64, FALSE)</f>
        <v>Fabricação</v>
      </c>
      <c r="AC4158" s="37" t="str">
        <f>LEFT(pedidos[[#This Row],[SKU]],3)</f>
        <v>XFI</v>
      </c>
      <c r="AD4158" s="37" t="str" cm="1">
        <f t="array" aca="1" ref="AD4158" ca="1">IFERROR(
  INDEX(
    montadora[Montadora],
    MATCH(TRUE,LEFT(#REF!,NÚCARACT(montadora[SKU Parcial]))=montadora[SKU Parcial],0)
  ),
  ""
)</f>
        <v/>
      </c>
    </row>
    <row r="4159" spans="1:30" x14ac:dyDescent="0.25">
      <c r="A4159" s="42" t="s">
        <v>429</v>
      </c>
      <c r="B4159" s="42" t="s">
        <v>36</v>
      </c>
      <c r="C4159" s="42" t="s">
        <v>430</v>
      </c>
      <c r="D4159" s="42" t="s">
        <v>27</v>
      </c>
      <c r="E4159" s="42" t="s">
        <v>139</v>
      </c>
      <c r="F4159" s="42" t="s">
        <v>82</v>
      </c>
      <c r="G4159" s="42" t="s">
        <v>11227</v>
      </c>
      <c r="H4159" s="7" t="s">
        <v>30</v>
      </c>
      <c r="I4159" s="42" t="s">
        <v>31</v>
      </c>
      <c r="J4159" s="42" t="s">
        <v>83</v>
      </c>
      <c r="K4159" s="8">
        <v>45852</v>
      </c>
      <c r="L4159" s="7" t="s">
        <v>11229</v>
      </c>
      <c r="M4159" s="44">
        <v>328.8</v>
      </c>
      <c r="N4159" s="7">
        <v>1</v>
      </c>
      <c r="O4159" s="44">
        <v>328.8</v>
      </c>
      <c r="P4159" s="44">
        <v>110</v>
      </c>
      <c r="Q4159" s="44">
        <v>26.7</v>
      </c>
      <c r="R4159" s="44">
        <v>39.46</v>
      </c>
      <c r="S4159" s="44">
        <v>0</v>
      </c>
      <c r="T4159" s="44">
        <v>24.95</v>
      </c>
      <c r="U4159" s="44">
        <v>127.69</v>
      </c>
      <c r="V4159" s="9" t="s">
        <v>24265</v>
      </c>
      <c r="W4159" s="42" t="s">
        <v>34</v>
      </c>
      <c r="X4159" s="43">
        <v>118530861842</v>
      </c>
      <c r="Y4159" s="43">
        <v>45169218850</v>
      </c>
      <c r="Z4159" s="5" t="s">
        <v>7980</v>
      </c>
      <c r="AA4159" s="37" t="str">
        <f>VLOOKUP(J4159, sku!B:C, 2, FALSE)</f>
        <v>Travessa Fiat - Locker - - - Palio Locker - - - Preto</v>
      </c>
      <c r="AB4159" s="37" t="str">
        <f>VLOOKUP(J4159, sku!B:BM, 64, FALSE)</f>
        <v>Fabricação</v>
      </c>
      <c r="AC4159" s="37" t="str">
        <f>LEFT(pedidos[[#This Row],[SKU]],3)</f>
        <v>XFI</v>
      </c>
      <c r="AD4159" s="37" t="str" cm="1">
        <f t="array" aca="1" ref="AD4159" ca="1">IFERROR(
  INDEX(
    montadora[Montadora],
    MATCH(TRUE,LEFT(#REF!,NÚCARACT(montadora[SKU Parcial]))=montadora[SKU Parcial],0)
  ),
  ""
)</f>
        <v/>
      </c>
    </row>
    <row r="4160" spans="1:30" x14ac:dyDescent="0.25">
      <c r="A4160" s="42" t="s">
        <v>431</v>
      </c>
      <c r="B4160" s="42" t="s">
        <v>36</v>
      </c>
      <c r="C4160" s="42" t="s">
        <v>432</v>
      </c>
      <c r="D4160" s="42" t="s">
        <v>45</v>
      </c>
      <c r="E4160" s="42" t="s">
        <v>139</v>
      </c>
      <c r="F4160" s="42" t="s">
        <v>82</v>
      </c>
      <c r="G4160" s="42" t="s">
        <v>11227</v>
      </c>
      <c r="H4160" s="7" t="s">
        <v>30</v>
      </c>
      <c r="I4160" s="42" t="s">
        <v>31</v>
      </c>
      <c r="J4160" s="42" t="s">
        <v>83</v>
      </c>
      <c r="K4160" s="8">
        <v>45853</v>
      </c>
      <c r="L4160" s="7" t="s">
        <v>11229</v>
      </c>
      <c r="M4160" s="44">
        <v>328.8</v>
      </c>
      <c r="N4160" s="7">
        <v>1</v>
      </c>
      <c r="O4160" s="44">
        <v>328.8</v>
      </c>
      <c r="P4160" s="44">
        <v>110</v>
      </c>
      <c r="Q4160" s="44">
        <v>26.7</v>
      </c>
      <c r="R4160" s="44">
        <v>39.46</v>
      </c>
      <c r="S4160" s="44">
        <v>0</v>
      </c>
      <c r="T4160" s="44">
        <v>24.95</v>
      </c>
      <c r="U4160" s="44">
        <v>127.69</v>
      </c>
      <c r="V4160" s="9" t="s">
        <v>24265</v>
      </c>
      <c r="W4160" s="42" t="s">
        <v>34</v>
      </c>
      <c r="X4160" s="43">
        <v>118748135176</v>
      </c>
      <c r="Y4160" s="43">
        <v>45180149275</v>
      </c>
      <c r="Z4160" s="5" t="s">
        <v>7980</v>
      </c>
      <c r="AA4160" s="37" t="str">
        <f>VLOOKUP(J4160, sku!B:C, 2, FALSE)</f>
        <v>Travessa Fiat - Locker - - - Palio Locker - - - Preto</v>
      </c>
      <c r="AB4160" s="37" t="str">
        <f>VLOOKUP(J4160, sku!B:BM, 64, FALSE)</f>
        <v>Fabricação</v>
      </c>
      <c r="AC4160" s="37" t="str">
        <f>LEFT(pedidos[[#This Row],[SKU]],3)</f>
        <v>XFI</v>
      </c>
      <c r="AD4160" s="37" t="str" cm="1">
        <f t="array" aca="1" ref="AD4160" ca="1">IFERROR(
  INDEX(
    montadora[Montadora],
    MATCH(TRUE,LEFT(#REF!,NÚCARACT(montadora[SKU Parcial]))=montadora[SKU Parcial],0)
  ),
  ""
)</f>
        <v/>
      </c>
    </row>
    <row r="4161" spans="1:30" x14ac:dyDescent="0.25">
      <c r="A4161" s="42" t="s">
        <v>433</v>
      </c>
      <c r="B4161" s="42" t="s">
        <v>36</v>
      </c>
      <c r="C4161" s="42" t="s">
        <v>62</v>
      </c>
      <c r="D4161" s="42" t="s">
        <v>420</v>
      </c>
      <c r="E4161" s="42" t="s">
        <v>139</v>
      </c>
      <c r="F4161" s="42" t="s">
        <v>82</v>
      </c>
      <c r="G4161" s="42" t="s">
        <v>11227</v>
      </c>
      <c r="H4161" s="7" t="s">
        <v>30</v>
      </c>
      <c r="I4161" s="42" t="s">
        <v>31</v>
      </c>
      <c r="J4161" s="42" t="s">
        <v>434</v>
      </c>
      <c r="K4161" s="8">
        <v>45854</v>
      </c>
      <c r="L4161" s="7" t="s">
        <v>11229</v>
      </c>
      <c r="M4161" s="44">
        <v>328.8</v>
      </c>
      <c r="N4161" s="7">
        <v>1</v>
      </c>
      <c r="O4161" s="44">
        <v>328.8</v>
      </c>
      <c r="P4161" s="44">
        <v>110</v>
      </c>
      <c r="Q4161" s="44">
        <v>26.7</v>
      </c>
      <c r="R4161" s="44">
        <v>39.46</v>
      </c>
      <c r="S4161" s="44">
        <v>0</v>
      </c>
      <c r="T4161" s="44">
        <v>24.95</v>
      </c>
      <c r="U4161" s="44">
        <v>127.69</v>
      </c>
      <c r="V4161" s="9" t="s">
        <v>24265</v>
      </c>
      <c r="W4161" s="42" t="s">
        <v>89</v>
      </c>
      <c r="X4161" s="43">
        <v>118784723764</v>
      </c>
      <c r="Y4161" s="43">
        <v>45181887523</v>
      </c>
      <c r="Z4161" s="5" t="s">
        <v>7980</v>
      </c>
      <c r="AA4161" s="37" t="str">
        <f>VLOOKUP(J4161, sku!B:C, 2, FALSE)</f>
        <v>Travessa Fiat - Locker - - - Palio Locker - - - Grafite</v>
      </c>
      <c r="AB4161" s="37" t="str">
        <f>VLOOKUP(J4161, sku!B:BM, 64, FALSE)</f>
        <v>Fabricação</v>
      </c>
      <c r="AC4161" s="37" t="str">
        <f>LEFT(pedidos[[#This Row],[SKU]],3)</f>
        <v>XFI</v>
      </c>
      <c r="AD4161" s="37" t="str" cm="1">
        <f t="array" aca="1" ref="AD4161" ca="1">IFERROR(
  INDEX(
    montadora[Montadora],
    MATCH(TRUE,LEFT(#REF!,NÚCARACT(montadora[SKU Parcial]))=montadora[SKU Parcial],0)
  ),
  ""
)</f>
        <v/>
      </c>
    </row>
    <row r="4162" spans="1:30" x14ac:dyDescent="0.25">
      <c r="A4162" s="42" t="s">
        <v>435</v>
      </c>
      <c r="B4162" s="42" t="s">
        <v>36</v>
      </c>
      <c r="C4162" s="42" t="s">
        <v>436</v>
      </c>
      <c r="D4162" s="42" t="s">
        <v>27</v>
      </c>
      <c r="E4162" s="42" t="s">
        <v>139</v>
      </c>
      <c r="F4162" s="42" t="s">
        <v>82</v>
      </c>
      <c r="G4162" s="42" t="s">
        <v>11227</v>
      </c>
      <c r="H4162" s="7" t="s">
        <v>30</v>
      </c>
      <c r="I4162" s="42" t="s">
        <v>31</v>
      </c>
      <c r="J4162" s="42" t="s">
        <v>83</v>
      </c>
      <c r="K4162" s="8">
        <v>45854</v>
      </c>
      <c r="L4162" s="7" t="s">
        <v>11229</v>
      </c>
      <c r="M4162" s="44">
        <v>328.8</v>
      </c>
      <c r="N4162" s="7">
        <v>1</v>
      </c>
      <c r="O4162" s="44">
        <v>328.8</v>
      </c>
      <c r="P4162" s="44">
        <v>110</v>
      </c>
      <c r="Q4162" s="44">
        <v>26.7</v>
      </c>
      <c r="R4162" s="44">
        <v>39.46</v>
      </c>
      <c r="S4162" s="44">
        <v>0</v>
      </c>
      <c r="T4162" s="44">
        <v>24.95</v>
      </c>
      <c r="U4162" s="44">
        <v>127.69</v>
      </c>
      <c r="V4162" s="9" t="s">
        <v>24265</v>
      </c>
      <c r="W4162" s="42" t="s">
        <v>34</v>
      </c>
      <c r="X4162" s="43">
        <v>118830068638</v>
      </c>
      <c r="Y4162" s="43">
        <v>45184662226</v>
      </c>
      <c r="Z4162" s="5" t="s">
        <v>7980</v>
      </c>
      <c r="AA4162" s="37" t="str">
        <f>VLOOKUP(J4162, sku!B:C, 2, FALSE)</f>
        <v>Travessa Fiat - Locker - - - Palio Locker - - - Preto</v>
      </c>
      <c r="AB4162" s="37" t="str">
        <f>VLOOKUP(J4162, sku!B:BM, 64, FALSE)</f>
        <v>Fabricação</v>
      </c>
      <c r="AC4162" s="37" t="str">
        <f>LEFT(pedidos[[#This Row],[SKU]],3)</f>
        <v>XFI</v>
      </c>
      <c r="AD4162" s="37" t="str" cm="1">
        <f t="array" aca="1" ref="AD4162" ca="1">IFERROR(
  INDEX(
    montadora[Montadora],
    MATCH(TRUE,LEFT(#REF!,NÚCARACT(montadora[SKU Parcial]))=montadora[SKU Parcial],0)
  ),
  ""
)</f>
        <v/>
      </c>
    </row>
    <row r="4163" spans="1:30" x14ac:dyDescent="0.25">
      <c r="A4163" s="42" t="s">
        <v>437</v>
      </c>
      <c r="B4163" s="42" t="s">
        <v>438</v>
      </c>
      <c r="C4163" s="42" t="s">
        <v>439</v>
      </c>
      <c r="D4163" s="42" t="s">
        <v>38</v>
      </c>
      <c r="E4163" s="42" t="s">
        <v>139</v>
      </c>
      <c r="F4163" s="42" t="s">
        <v>82</v>
      </c>
      <c r="G4163" s="42" t="s">
        <v>11227</v>
      </c>
      <c r="H4163" s="7" t="s">
        <v>30</v>
      </c>
      <c r="I4163" s="42" t="s">
        <v>31</v>
      </c>
      <c r="J4163" s="42" t="s">
        <v>164</v>
      </c>
      <c r="K4163" s="8">
        <v>45855</v>
      </c>
      <c r="L4163" s="7" t="s">
        <v>11229</v>
      </c>
      <c r="M4163" s="44">
        <v>328.8</v>
      </c>
      <c r="N4163" s="7">
        <v>1</v>
      </c>
      <c r="O4163" s="44">
        <v>328.8</v>
      </c>
      <c r="P4163" s="44">
        <v>110</v>
      </c>
      <c r="Q4163" s="44">
        <v>26.7</v>
      </c>
      <c r="R4163" s="44">
        <v>39.46</v>
      </c>
      <c r="S4163" s="44">
        <v>0</v>
      </c>
      <c r="T4163" s="44">
        <v>24.95</v>
      </c>
      <c r="U4163" s="44">
        <v>127.69</v>
      </c>
      <c r="V4163" s="9" t="s">
        <v>24265</v>
      </c>
      <c r="W4163" s="42" t="s">
        <v>34</v>
      </c>
      <c r="X4163" s="43">
        <v>118475112207</v>
      </c>
      <c r="Y4163" s="43">
        <v>45191807709</v>
      </c>
      <c r="Z4163" s="5" t="s">
        <v>7980</v>
      </c>
      <c r="AA4163" s="37" t="str">
        <f>VLOOKUP(J4163, sku!B:C, 2, FALSE)</f>
        <v>Travessa Fiat - Locker - - - Palio Locker - - - Prata</v>
      </c>
      <c r="AB4163" s="37" t="str">
        <f>VLOOKUP(J4163, sku!B:BM, 64, FALSE)</f>
        <v>Fabricação</v>
      </c>
      <c r="AC4163" s="37" t="str">
        <f>LEFT(pedidos[[#This Row],[SKU]],3)</f>
        <v>XFI</v>
      </c>
      <c r="AD4163" s="37" t="str" cm="1">
        <f t="array" aca="1" ref="AD4163" ca="1">IFERROR(
  INDEX(
    montadora[Montadora],
    MATCH(TRUE,LEFT(#REF!,NÚCARACT(montadora[SKU Parcial]))=montadora[SKU Parcial],0)
  ),
  ""
)</f>
        <v/>
      </c>
    </row>
    <row r="4164" spans="1:30" x14ac:dyDescent="0.25">
      <c r="A4164" s="42" t="s">
        <v>454</v>
      </c>
      <c r="B4164" s="42" t="s">
        <v>455</v>
      </c>
      <c r="C4164" s="42" t="s">
        <v>287</v>
      </c>
      <c r="D4164" s="42" t="s">
        <v>45</v>
      </c>
      <c r="E4164" s="42" t="s">
        <v>139</v>
      </c>
      <c r="F4164" s="42" t="s">
        <v>82</v>
      </c>
      <c r="G4164" s="42" t="s">
        <v>11227</v>
      </c>
      <c r="H4164" s="7" t="s">
        <v>30</v>
      </c>
      <c r="I4164" s="42" t="s">
        <v>36</v>
      </c>
      <c r="J4164" s="42" t="s">
        <v>83</v>
      </c>
      <c r="K4164" s="8">
        <v>45862</v>
      </c>
      <c r="L4164" s="7" t="s">
        <v>11229</v>
      </c>
      <c r="M4164" s="44">
        <v>328.8</v>
      </c>
      <c r="N4164" s="7">
        <v>1</v>
      </c>
      <c r="O4164" s="44">
        <v>328.8</v>
      </c>
      <c r="P4164" s="44">
        <v>110</v>
      </c>
      <c r="Q4164" s="44">
        <v>26.7</v>
      </c>
      <c r="R4164" s="44">
        <v>39.46</v>
      </c>
      <c r="S4164" s="44">
        <v>0</v>
      </c>
      <c r="T4164" s="44">
        <v>24.95</v>
      </c>
      <c r="U4164" s="44">
        <v>127.69</v>
      </c>
      <c r="V4164" s="9" t="s">
        <v>24265</v>
      </c>
      <c r="W4164" s="42" t="s">
        <v>89</v>
      </c>
      <c r="X4164" s="43">
        <v>119719569090</v>
      </c>
      <c r="Y4164" s="43">
        <v>45224756493</v>
      </c>
      <c r="Z4164" s="5" t="s">
        <v>7980</v>
      </c>
      <c r="AA4164" s="37" t="str">
        <f>VLOOKUP(J4164, sku!B:C, 2, FALSE)</f>
        <v>Travessa Fiat - Locker - - - Palio Locker - - - Preto</v>
      </c>
      <c r="AB4164" s="37" t="str">
        <f>VLOOKUP(J4164, sku!B:BM, 64, FALSE)</f>
        <v>Fabricação</v>
      </c>
      <c r="AC4164" s="37" t="str">
        <f>LEFT(pedidos[[#This Row],[SKU]],3)</f>
        <v>XFI</v>
      </c>
      <c r="AD4164" s="37" t="str" cm="1">
        <f t="array" aca="1" ref="AD4164" ca="1">IFERROR(
  INDEX(
    montadora[Montadora],
    MATCH(TRUE,LEFT(#REF!,NÚCARACT(montadora[SKU Parcial]))=montadora[SKU Parcial],0)
  ),
  ""
)</f>
        <v/>
      </c>
    </row>
    <row r="4165" spans="1:30" x14ac:dyDescent="0.25">
      <c r="A4165" s="42" t="s">
        <v>456</v>
      </c>
      <c r="B4165" s="42" t="s">
        <v>457</v>
      </c>
      <c r="C4165" s="42" t="s">
        <v>287</v>
      </c>
      <c r="D4165" s="42" t="s">
        <v>45</v>
      </c>
      <c r="E4165" s="42" t="s">
        <v>139</v>
      </c>
      <c r="F4165" s="42" t="s">
        <v>82</v>
      </c>
      <c r="G4165" s="42" t="s">
        <v>11227</v>
      </c>
      <c r="H4165" s="7" t="s">
        <v>30</v>
      </c>
      <c r="I4165" s="42" t="s">
        <v>36</v>
      </c>
      <c r="J4165" s="42" t="s">
        <v>83</v>
      </c>
      <c r="K4165" s="8">
        <v>45862</v>
      </c>
      <c r="L4165" s="7" t="s">
        <v>11229</v>
      </c>
      <c r="M4165" s="44">
        <v>328.8</v>
      </c>
      <c r="N4165" s="7">
        <v>1</v>
      </c>
      <c r="O4165" s="44">
        <v>328.8</v>
      </c>
      <c r="P4165" s="44">
        <v>110</v>
      </c>
      <c r="Q4165" s="44">
        <v>26.7</v>
      </c>
      <c r="R4165" s="44">
        <v>39.46</v>
      </c>
      <c r="S4165" s="44">
        <v>0</v>
      </c>
      <c r="T4165" s="44">
        <v>24.95</v>
      </c>
      <c r="U4165" s="44">
        <v>127.69</v>
      </c>
      <c r="V4165" s="9" t="s">
        <v>24265</v>
      </c>
      <c r="W4165" s="42" t="s">
        <v>34</v>
      </c>
      <c r="X4165" s="43">
        <v>119224149153</v>
      </c>
      <c r="Y4165" s="43">
        <v>45225542447</v>
      </c>
      <c r="Z4165" s="5" t="s">
        <v>7980</v>
      </c>
      <c r="AA4165" s="37" t="str">
        <f>VLOOKUP(J4165, sku!B:C, 2, FALSE)</f>
        <v>Travessa Fiat - Locker - - - Palio Locker - - - Preto</v>
      </c>
      <c r="AB4165" s="37" t="str">
        <f>VLOOKUP(J4165, sku!B:BM, 64, FALSE)</f>
        <v>Fabricação</v>
      </c>
      <c r="AC4165" s="37" t="str">
        <f>LEFT(pedidos[[#This Row],[SKU]],3)</f>
        <v>XFI</v>
      </c>
      <c r="AD4165" s="37" t="str" cm="1">
        <f t="array" aca="1" ref="AD4165" ca="1">IFERROR(
  INDEX(
    montadora[Montadora],
    MATCH(TRUE,LEFT(#REF!,NÚCARACT(montadora[SKU Parcial]))=montadora[SKU Parcial],0)
  ),
  ""
)</f>
        <v/>
      </c>
    </row>
    <row r="4166" spans="1:30" x14ac:dyDescent="0.25">
      <c r="A4166" s="42" t="s">
        <v>445</v>
      </c>
      <c r="B4166" s="42" t="s">
        <v>446</v>
      </c>
      <c r="C4166" s="42" t="s">
        <v>447</v>
      </c>
      <c r="D4166" s="42" t="s">
        <v>420</v>
      </c>
      <c r="E4166" s="42" t="s">
        <v>168</v>
      </c>
      <c r="F4166" s="42" t="s">
        <v>82</v>
      </c>
      <c r="G4166" s="42" t="s">
        <v>11228</v>
      </c>
      <c r="H4166" s="7" t="s">
        <v>47</v>
      </c>
      <c r="I4166" s="42" t="s">
        <v>36</v>
      </c>
      <c r="J4166" s="42" t="s">
        <v>83</v>
      </c>
      <c r="K4166" s="8">
        <v>45862</v>
      </c>
      <c r="L4166" s="7" t="s">
        <v>11229</v>
      </c>
      <c r="M4166" s="44">
        <v>333.8</v>
      </c>
      <c r="N4166" s="7">
        <v>1</v>
      </c>
      <c r="O4166" s="44">
        <v>354.79</v>
      </c>
      <c r="P4166" s="44">
        <v>110</v>
      </c>
      <c r="Q4166" s="44">
        <v>13.25</v>
      </c>
      <c r="R4166" s="44">
        <v>56.75</v>
      </c>
      <c r="S4166" s="44">
        <v>20.99</v>
      </c>
      <c r="T4166" s="44">
        <v>24.95</v>
      </c>
      <c r="U4166" s="44">
        <v>128.85</v>
      </c>
      <c r="V4166" s="9" t="s">
        <v>24266</v>
      </c>
      <c r="W4166" s="42" t="s">
        <v>34</v>
      </c>
      <c r="X4166" s="43">
        <v>119783859464</v>
      </c>
      <c r="Y4166" s="43">
        <v>45228003025</v>
      </c>
      <c r="Z4166" s="5" t="s">
        <v>7980</v>
      </c>
      <c r="AA4166" s="37" t="str">
        <f>VLOOKUP(J4166, sku!B:C, 2, FALSE)</f>
        <v>Travessa Fiat - Locker - - - Palio Locker - - - Preto</v>
      </c>
      <c r="AB4166" s="37" t="str">
        <f>VLOOKUP(J4166, sku!B:BM, 64, FALSE)</f>
        <v>Fabricação</v>
      </c>
      <c r="AC4166" s="37" t="str">
        <f>LEFT(pedidos[[#This Row],[SKU]],3)</f>
        <v>XFI</v>
      </c>
      <c r="AD4166" s="37" t="str" cm="1">
        <f t="array" aca="1" ref="AD4166" ca="1">IFERROR(
  INDEX(
    montadora[Montadora],
    MATCH(TRUE,LEFT(#REF!,NÚCARACT(montadora[SKU Parcial]))=montadora[SKU Parcial],0)
  ),
  ""
)</f>
        <v/>
      </c>
    </row>
    <row r="4167" spans="1:30" x14ac:dyDescent="0.25">
      <c r="A4167" s="42" t="s">
        <v>448</v>
      </c>
      <c r="B4167" s="42" t="s">
        <v>36</v>
      </c>
      <c r="C4167" s="42" t="s">
        <v>199</v>
      </c>
      <c r="D4167" s="42" t="s">
        <v>191</v>
      </c>
      <c r="E4167" s="42" t="s">
        <v>168</v>
      </c>
      <c r="F4167" s="42" t="s">
        <v>82</v>
      </c>
      <c r="G4167" s="42" t="s">
        <v>11228</v>
      </c>
      <c r="H4167" s="7" t="s">
        <v>47</v>
      </c>
      <c r="I4167" s="42" t="s">
        <v>31</v>
      </c>
      <c r="J4167" s="42" t="s">
        <v>83</v>
      </c>
      <c r="K4167" s="8">
        <v>45863</v>
      </c>
      <c r="L4167" s="7" t="s">
        <v>11229</v>
      </c>
      <c r="M4167" s="44">
        <v>333.8</v>
      </c>
      <c r="N4167" s="7">
        <v>1</v>
      </c>
      <c r="O4167" s="44">
        <v>333.8</v>
      </c>
      <c r="P4167" s="44">
        <v>110</v>
      </c>
      <c r="Q4167" s="44">
        <v>13.25</v>
      </c>
      <c r="R4167" s="44">
        <v>56.75</v>
      </c>
      <c r="S4167" s="44">
        <v>0</v>
      </c>
      <c r="T4167" s="44">
        <v>24.95</v>
      </c>
      <c r="U4167" s="44">
        <v>128.85</v>
      </c>
      <c r="V4167" s="9" t="s">
        <v>24266</v>
      </c>
      <c r="W4167" s="42" t="s">
        <v>34</v>
      </c>
      <c r="X4167" s="43">
        <v>119330887687</v>
      </c>
      <c r="Y4167" s="43">
        <v>45230425747</v>
      </c>
      <c r="Z4167" s="5" t="s">
        <v>7980</v>
      </c>
      <c r="AA4167" s="37" t="str">
        <f>VLOOKUP(J4167, sku!B:C, 2, FALSE)</f>
        <v>Travessa Fiat - Locker - - - Palio Locker - - - Preto</v>
      </c>
      <c r="AB4167" s="37" t="str">
        <f>VLOOKUP(J4167, sku!B:BM, 64, FALSE)</f>
        <v>Fabricação</v>
      </c>
      <c r="AC4167" s="37" t="str">
        <f>LEFT(pedidos[[#This Row],[SKU]],3)</f>
        <v>XFI</v>
      </c>
      <c r="AD4167" s="37" t="str" cm="1">
        <f t="array" aca="1" ref="AD4167" ca="1">IFERROR(
  INDEX(
    montadora[Montadora],
    MATCH(TRUE,LEFT(#REF!,NÚCARACT(montadora[SKU Parcial]))=montadora[SKU Parcial],0)
  ),
  ""
)</f>
        <v/>
      </c>
    </row>
    <row r="4168" spans="1:30" x14ac:dyDescent="0.25">
      <c r="A4168" s="42" t="s">
        <v>282</v>
      </c>
      <c r="B4168" s="42" t="s">
        <v>283</v>
      </c>
      <c r="C4168" s="42" t="s">
        <v>284</v>
      </c>
      <c r="D4168" s="42" t="s">
        <v>27</v>
      </c>
      <c r="E4168" s="42" t="s">
        <v>265</v>
      </c>
      <c r="F4168" s="42" t="s">
        <v>266</v>
      </c>
      <c r="G4168" s="42" t="s">
        <v>11228</v>
      </c>
      <c r="H4168" s="7" t="s">
        <v>47</v>
      </c>
      <c r="I4168" s="42" t="s">
        <v>36</v>
      </c>
      <c r="J4168" s="42" t="s">
        <v>267</v>
      </c>
      <c r="K4168" s="8">
        <v>45840</v>
      </c>
      <c r="L4168" s="7" t="s">
        <v>33</v>
      </c>
      <c r="M4168" s="44">
        <v>389.8</v>
      </c>
      <c r="N4168" s="7">
        <v>1</v>
      </c>
      <c r="O4168" s="44">
        <v>389.8</v>
      </c>
      <c r="P4168" s="44">
        <v>145</v>
      </c>
      <c r="Q4168" s="44">
        <v>15.48</v>
      </c>
      <c r="R4168" s="44">
        <v>66.27</v>
      </c>
      <c r="S4168" s="44">
        <v>0</v>
      </c>
      <c r="T4168" s="44">
        <v>13.9</v>
      </c>
      <c r="U4168" s="44">
        <v>149.15</v>
      </c>
      <c r="V4168" s="9" t="s">
        <v>24267</v>
      </c>
      <c r="W4168" s="42" t="s">
        <v>34</v>
      </c>
      <c r="X4168" s="43">
        <v>117177881250</v>
      </c>
      <c r="Y4168" s="43">
        <v>45109503429</v>
      </c>
      <c r="Z4168" s="5" t="s">
        <v>7980</v>
      </c>
      <c r="AA4168" s="37" t="str">
        <f>VLOOKUP(J4168, sku!B:C, 2, FALSE)</f>
        <v>Travessa Fiat - Way - - - Uno Way - 2011 A 2021 - Preto</v>
      </c>
      <c r="AB4168" s="37" t="str">
        <f>VLOOKUP(J4168, sku!B:BM, 64, FALSE)</f>
        <v>Fabricação</v>
      </c>
      <c r="AC4168" s="37" t="str">
        <f>LEFT(pedidos[[#This Row],[SKU]],3)</f>
        <v>XFI</v>
      </c>
      <c r="AD4168" s="37" t="str" cm="1">
        <f t="array" aca="1" ref="AD4168" ca="1">IFERROR(
  INDEX(
    montadora[Montadora],
    MATCH(TRUE,LEFT(J4385,NÚCARACT(montadora[SKU Parcial]))=montadora[SKU Parcial],0)
  ),
  ""
)</f>
        <v/>
      </c>
    </row>
    <row r="4169" spans="1:30" x14ac:dyDescent="0.25">
      <c r="A4169" s="42" t="s">
        <v>449</v>
      </c>
      <c r="B4169" s="42" t="s">
        <v>36</v>
      </c>
      <c r="C4169" s="42" t="s">
        <v>450</v>
      </c>
      <c r="D4169" s="42" t="s">
        <v>27</v>
      </c>
      <c r="E4169" s="42" t="s">
        <v>451</v>
      </c>
      <c r="F4169" s="42" t="s">
        <v>452</v>
      </c>
      <c r="G4169" s="42" t="s">
        <v>11227</v>
      </c>
      <c r="H4169" s="7" t="s">
        <v>30</v>
      </c>
      <c r="I4169" s="42" t="s">
        <v>31</v>
      </c>
      <c r="J4169" s="42" t="s">
        <v>453</v>
      </c>
      <c r="K4169" s="8">
        <v>45842</v>
      </c>
      <c r="L4169" s="7" t="s">
        <v>11229</v>
      </c>
      <c r="M4169" s="44">
        <v>348</v>
      </c>
      <c r="N4169" s="7">
        <v>1</v>
      </c>
      <c r="O4169" s="44">
        <v>348</v>
      </c>
      <c r="P4169" s="44">
        <v>120</v>
      </c>
      <c r="Q4169" s="44">
        <v>28.26</v>
      </c>
      <c r="R4169" s="44">
        <v>41.76</v>
      </c>
      <c r="S4169" s="44">
        <v>0</v>
      </c>
      <c r="T4169" s="44">
        <v>24.95</v>
      </c>
      <c r="U4169" s="44">
        <v>133.03</v>
      </c>
      <c r="V4169" s="9" t="s">
        <v>24268</v>
      </c>
      <c r="W4169" s="42" t="s">
        <v>34</v>
      </c>
      <c r="X4169" s="43">
        <v>117108922442</v>
      </c>
      <c r="Y4169" s="43">
        <v>45106040196</v>
      </c>
      <c r="Z4169" s="5" t="s">
        <v>7980</v>
      </c>
      <c r="AA4169" s="37" t="str">
        <f>VLOOKUP(J4169, sku!B:C, 2, FALSE)</f>
        <v>Travessa Fiat - Smart - - - Mobi Way - - - Preto</v>
      </c>
      <c r="AB4169" s="37" t="str">
        <f>VLOOKUP(J4169, sku!B:BM, 64, FALSE)</f>
        <v>Fabricação</v>
      </c>
      <c r="AC4169" s="37" t="str">
        <f>LEFT(pedidos[[#This Row],[SKU]],3)</f>
        <v>XFI</v>
      </c>
      <c r="AD4169" s="37" t="str" cm="1">
        <f t="array" aca="1" ref="AD4169" ca="1">IFERROR(
  INDEX(
    montadora[Montadora],
    MATCH(TRUE,LEFT(J4386,NÚCARACT(montadora[SKU Parcial]))=montadora[SKU Parcial],0)
  ),
  ""
)</f>
        <v/>
      </c>
    </row>
    <row r="4170" spans="1:30" x14ac:dyDescent="0.25">
      <c r="A4170" s="42" t="s">
        <v>496</v>
      </c>
      <c r="B4170" s="42" t="s">
        <v>497</v>
      </c>
      <c r="C4170" s="42" t="s">
        <v>498</v>
      </c>
      <c r="D4170" s="42" t="s">
        <v>138</v>
      </c>
      <c r="E4170" s="42" t="s">
        <v>451</v>
      </c>
      <c r="F4170" s="42" t="s">
        <v>452</v>
      </c>
      <c r="G4170" s="42" t="s">
        <v>11227</v>
      </c>
      <c r="H4170" s="7" t="s">
        <v>30</v>
      </c>
      <c r="I4170" s="42" t="s">
        <v>36</v>
      </c>
      <c r="J4170" s="42" t="s">
        <v>453</v>
      </c>
      <c r="K4170" s="8">
        <v>45860</v>
      </c>
      <c r="L4170" s="7" t="s">
        <v>11229</v>
      </c>
      <c r="M4170" s="44">
        <v>348</v>
      </c>
      <c r="N4170" s="7">
        <v>4</v>
      </c>
      <c r="O4170" s="44">
        <v>1392</v>
      </c>
      <c r="P4170" s="44">
        <v>480</v>
      </c>
      <c r="Q4170" s="44">
        <v>113.03</v>
      </c>
      <c r="R4170" s="44">
        <v>167.04</v>
      </c>
      <c r="S4170" s="44">
        <v>0</v>
      </c>
      <c r="T4170" s="44">
        <v>99.8</v>
      </c>
      <c r="U4170" s="44">
        <v>532.13</v>
      </c>
      <c r="V4170" s="9" t="s">
        <v>24268</v>
      </c>
      <c r="W4170" s="42" t="s">
        <v>34</v>
      </c>
      <c r="X4170" s="43">
        <v>119476638720</v>
      </c>
      <c r="Y4170" s="43">
        <v>45212609667</v>
      </c>
      <c r="Z4170" s="5" t="s">
        <v>7980</v>
      </c>
      <c r="AA4170" s="37" t="str">
        <f>VLOOKUP(J4170, sku!B:C, 2, FALSE)</f>
        <v>Travessa Fiat - Smart - - - Mobi Way - - - Preto</v>
      </c>
      <c r="AB4170" s="37" t="str">
        <f>VLOOKUP(J4170, sku!B:BM, 64, FALSE)</f>
        <v>Fabricação</v>
      </c>
      <c r="AC4170" s="37" t="str">
        <f>LEFT(pedidos[[#This Row],[SKU]],3)</f>
        <v>XFI</v>
      </c>
      <c r="AD4170" s="37" t="str" cm="1">
        <f t="array" aca="1" ref="AD4170" ca="1">IFERROR(
  INDEX(
    montadora[Montadora],
    MATCH(TRUE,LEFT(J4387,NÚCARACT(montadora[SKU Parcial]))=montadora[SKU Parcial],0)
  ),
  ""
)</f>
        <v/>
      </c>
    </row>
    <row r="4171" spans="1:30" x14ac:dyDescent="0.25">
      <c r="A4171" s="42" t="s">
        <v>143</v>
      </c>
      <c r="B4171" s="42" t="s">
        <v>144</v>
      </c>
      <c r="C4171" s="42" t="s">
        <v>145</v>
      </c>
      <c r="D4171" s="42" t="s">
        <v>27</v>
      </c>
      <c r="E4171" s="42" t="s">
        <v>146</v>
      </c>
      <c r="F4171" s="42" t="s">
        <v>147</v>
      </c>
      <c r="G4171" s="42" t="s">
        <v>11227</v>
      </c>
      <c r="H4171" s="7" t="s">
        <v>47</v>
      </c>
      <c r="I4171" s="42" t="s">
        <v>36</v>
      </c>
      <c r="J4171" s="42" t="s">
        <v>148</v>
      </c>
      <c r="K4171" s="8">
        <v>45847</v>
      </c>
      <c r="L4171" s="7" t="s">
        <v>33</v>
      </c>
      <c r="M4171" s="44">
        <v>338.8</v>
      </c>
      <c r="N4171" s="7">
        <v>1</v>
      </c>
      <c r="O4171" s="44">
        <v>340.39</v>
      </c>
      <c r="P4171" s="44">
        <v>110</v>
      </c>
      <c r="Q4171" s="44">
        <v>27.51</v>
      </c>
      <c r="R4171" s="44">
        <v>57.6</v>
      </c>
      <c r="S4171" s="44">
        <v>1.59</v>
      </c>
      <c r="T4171" s="44">
        <v>14.31</v>
      </c>
      <c r="U4171" s="44">
        <v>129.38</v>
      </c>
      <c r="V4171" s="9" t="s">
        <v>24269</v>
      </c>
      <c r="W4171" s="42" t="s">
        <v>34</v>
      </c>
      <c r="X4171" s="43">
        <v>117962957780</v>
      </c>
      <c r="Y4171" s="43">
        <v>45144784020</v>
      </c>
      <c r="Z4171" s="5" t="s">
        <v>7980</v>
      </c>
      <c r="AA4171" s="37" t="str">
        <f>VLOOKUP(J4171, sku!B:C, 2, FALSE)</f>
        <v>Travessa Fiat - Locker - - - Idea Adventure Locker - - - Grafite</v>
      </c>
      <c r="AB4171" s="37" t="str">
        <f>VLOOKUP(J4171, sku!B:BM, 64, FALSE)</f>
        <v>Fabricação</v>
      </c>
      <c r="AC4171" s="37" t="str">
        <f>LEFT(pedidos[[#This Row],[SKU]],3)</f>
        <v>XFI</v>
      </c>
      <c r="AD4171" s="37" t="str" cm="1">
        <f t="array" aca="1" ref="AD4171" ca="1">IFERROR(
  INDEX(
    montadora[Montadora],
    MATCH(TRUE,LEFT(J4390,NÚCARACT(montadora[SKU Parcial]))=montadora[SKU Parcial],0)
  ),
  ""
)</f>
        <v/>
      </c>
    </row>
    <row r="4172" spans="1:30" x14ac:dyDescent="0.25">
      <c r="A4172" s="42" t="s">
        <v>149</v>
      </c>
      <c r="B4172" s="42" t="s">
        <v>150</v>
      </c>
      <c r="C4172" s="42" t="s">
        <v>151</v>
      </c>
      <c r="D4172" s="42" t="s">
        <v>27</v>
      </c>
      <c r="E4172" s="42" t="s">
        <v>152</v>
      </c>
      <c r="F4172" s="42" t="s">
        <v>82</v>
      </c>
      <c r="G4172" s="42" t="s">
        <v>11227</v>
      </c>
      <c r="H4172" s="7" t="s">
        <v>47</v>
      </c>
      <c r="I4172" s="42" t="s">
        <v>31</v>
      </c>
      <c r="J4172" s="42" t="s">
        <v>83</v>
      </c>
      <c r="K4172" s="8">
        <v>45858</v>
      </c>
      <c r="L4172" s="7" t="s">
        <v>33</v>
      </c>
      <c r="M4172" s="44">
        <v>338.8</v>
      </c>
      <c r="N4172" s="7">
        <v>1</v>
      </c>
      <c r="O4172" s="44">
        <v>340.39</v>
      </c>
      <c r="P4172" s="44">
        <v>110</v>
      </c>
      <c r="Q4172" s="44">
        <v>27.51</v>
      </c>
      <c r="R4172" s="44">
        <v>57.6</v>
      </c>
      <c r="S4172" s="44">
        <v>1.59</v>
      </c>
      <c r="T4172" s="44">
        <v>14.31</v>
      </c>
      <c r="U4172" s="44">
        <v>129.38</v>
      </c>
      <c r="V4172" s="9" t="s">
        <v>24269</v>
      </c>
      <c r="W4172" s="42" t="s">
        <v>34</v>
      </c>
      <c r="X4172" s="43">
        <v>119269943656</v>
      </c>
      <c r="Y4172" s="43">
        <v>45202897511</v>
      </c>
      <c r="Z4172" s="5" t="s">
        <v>7980</v>
      </c>
      <c r="AA4172" s="37" t="str">
        <f>VLOOKUP(J4172, sku!B:C, 2, FALSE)</f>
        <v>Travessa Fiat - Locker - - - Palio Locker - - - Preto</v>
      </c>
      <c r="AB4172" s="37" t="str">
        <f>VLOOKUP(J4172, sku!B:BM, 64, FALSE)</f>
        <v>Fabricação</v>
      </c>
      <c r="AC4172" s="37" t="str">
        <f>LEFT(pedidos[[#This Row],[SKU]],3)</f>
        <v>XFI</v>
      </c>
      <c r="AD4172" s="37" t="str" cm="1">
        <f t="array" aca="1" ref="AD4172" ca="1">IFERROR(
  INDEX(
    montadora[Montadora],
    MATCH(TRUE,LEFT(J4391,NÚCARACT(montadora[SKU Parcial]))=montadora[SKU Parcial],0)
  ),
  ""
)</f>
        <v/>
      </c>
    </row>
    <row r="4173" spans="1:30" x14ac:dyDescent="0.25">
      <c r="A4173" s="42" t="s">
        <v>153</v>
      </c>
      <c r="B4173" s="42" t="s">
        <v>154</v>
      </c>
      <c r="C4173" s="42" t="s">
        <v>155</v>
      </c>
      <c r="D4173" s="42" t="s">
        <v>27</v>
      </c>
      <c r="E4173" s="42" t="s">
        <v>146</v>
      </c>
      <c r="F4173" s="42" t="s">
        <v>147</v>
      </c>
      <c r="G4173" s="42" t="s">
        <v>11227</v>
      </c>
      <c r="H4173" s="7" t="s">
        <v>47</v>
      </c>
      <c r="I4173" s="42" t="s">
        <v>36</v>
      </c>
      <c r="J4173" s="42" t="s">
        <v>156</v>
      </c>
      <c r="K4173" s="8">
        <v>45859</v>
      </c>
      <c r="L4173" s="7" t="s">
        <v>33</v>
      </c>
      <c r="M4173" s="44">
        <v>338.8</v>
      </c>
      <c r="N4173" s="7">
        <v>1</v>
      </c>
      <c r="O4173" s="44">
        <v>340.39</v>
      </c>
      <c r="P4173" s="44">
        <v>110</v>
      </c>
      <c r="Q4173" s="44">
        <v>27.51</v>
      </c>
      <c r="R4173" s="44">
        <v>57.6</v>
      </c>
      <c r="S4173" s="44">
        <v>1.59</v>
      </c>
      <c r="T4173" s="44">
        <v>14.31</v>
      </c>
      <c r="U4173" s="44">
        <v>129.38</v>
      </c>
      <c r="V4173" s="9" t="s">
        <v>24269</v>
      </c>
      <c r="W4173" s="42" t="s">
        <v>89</v>
      </c>
      <c r="X4173" s="43">
        <v>119370352592</v>
      </c>
      <c r="Y4173" s="43">
        <v>45207089333</v>
      </c>
      <c r="Z4173" s="5" t="s">
        <v>7980</v>
      </c>
      <c r="AA4173" s="37" t="str">
        <f>VLOOKUP(J4173, sku!B:C, 2, FALSE)</f>
        <v>Travessa Fiat - Locker - - - Idea Adventure Locker - - - Preto</v>
      </c>
      <c r="AB4173" s="37" t="str">
        <f>VLOOKUP(J4173, sku!B:BM, 64, FALSE)</f>
        <v>Fabricação</v>
      </c>
      <c r="AC4173" s="37" t="str">
        <f>LEFT(pedidos[[#This Row],[SKU]],3)</f>
        <v>XFI</v>
      </c>
      <c r="AD4173" s="37" t="str" cm="1">
        <f t="array" aca="1" ref="AD4173" ca="1">IFERROR(
  INDEX(
    montadora[Montadora],
    MATCH(TRUE,LEFT(J4392,NÚCARACT(montadora[SKU Parcial]))=montadora[SKU Parcial],0)
  ),
  ""
)</f>
        <v/>
      </c>
    </row>
    <row r="4174" spans="1:30" x14ac:dyDescent="0.25">
      <c r="A4174" s="42" t="s">
        <v>157</v>
      </c>
      <c r="B4174" s="42" t="s">
        <v>158</v>
      </c>
      <c r="C4174" s="42" t="s">
        <v>159</v>
      </c>
      <c r="D4174" s="42" t="s">
        <v>27</v>
      </c>
      <c r="E4174" s="42" t="s">
        <v>152</v>
      </c>
      <c r="F4174" s="42" t="s">
        <v>82</v>
      </c>
      <c r="G4174" s="42" t="s">
        <v>11227</v>
      </c>
      <c r="H4174" s="7" t="s">
        <v>47</v>
      </c>
      <c r="I4174" s="42" t="s">
        <v>31</v>
      </c>
      <c r="J4174" s="42" t="s">
        <v>83</v>
      </c>
      <c r="K4174" s="8">
        <v>45868</v>
      </c>
      <c r="L4174" s="7" t="s">
        <v>33</v>
      </c>
      <c r="M4174" s="44">
        <v>338.8</v>
      </c>
      <c r="N4174" s="7">
        <v>1</v>
      </c>
      <c r="O4174" s="44">
        <v>340.39</v>
      </c>
      <c r="P4174" s="44">
        <v>110</v>
      </c>
      <c r="Q4174" s="44">
        <v>27.51</v>
      </c>
      <c r="R4174" s="44">
        <v>57.6</v>
      </c>
      <c r="S4174" s="44">
        <v>1.59</v>
      </c>
      <c r="T4174" s="44">
        <v>14.31</v>
      </c>
      <c r="U4174" s="44">
        <v>129.38</v>
      </c>
      <c r="V4174" s="9" t="s">
        <v>24269</v>
      </c>
      <c r="W4174" s="42" t="s">
        <v>34</v>
      </c>
      <c r="X4174" s="43">
        <v>119915685227</v>
      </c>
      <c r="Y4174" s="43">
        <v>45257989150</v>
      </c>
      <c r="Z4174" s="5" t="s">
        <v>7980</v>
      </c>
      <c r="AA4174" s="37" t="str">
        <f>VLOOKUP(J4174, sku!B:C, 2, FALSE)</f>
        <v>Travessa Fiat - Locker - - - Palio Locker - - - Preto</v>
      </c>
      <c r="AB4174" s="37" t="str">
        <f>VLOOKUP(J4174, sku!B:BM, 64, FALSE)</f>
        <v>Fabricação</v>
      </c>
      <c r="AC4174" s="37" t="str">
        <f>LEFT(pedidos[[#This Row],[SKU]],3)</f>
        <v>XFI</v>
      </c>
      <c r="AD4174" s="37" t="str" cm="1">
        <f t="array" aca="1" ref="AD4174" ca="1">IFERROR(
  INDEX(
    montadora[Montadora],
    MATCH(TRUE,LEFT(J4393,NÚCARACT(montadora[SKU Parcial]))=montadora[SKU Parcial],0)
  ),
  ""
)</f>
        <v/>
      </c>
    </row>
    <row r="4175" spans="1:30" x14ac:dyDescent="0.25">
      <c r="A4175" s="42" t="s">
        <v>160</v>
      </c>
      <c r="B4175" s="42" t="s">
        <v>161</v>
      </c>
      <c r="C4175" s="42" t="s">
        <v>162</v>
      </c>
      <c r="D4175" s="42" t="s">
        <v>27</v>
      </c>
      <c r="E4175" s="42" t="s">
        <v>163</v>
      </c>
      <c r="F4175" s="42" t="s">
        <v>82</v>
      </c>
      <c r="G4175" s="42" t="s">
        <v>11227</v>
      </c>
      <c r="H4175" s="7" t="s">
        <v>47</v>
      </c>
      <c r="I4175" s="42" t="s">
        <v>36</v>
      </c>
      <c r="J4175" s="42" t="s">
        <v>164</v>
      </c>
      <c r="K4175" s="8">
        <v>45862</v>
      </c>
      <c r="L4175" s="7" t="s">
        <v>33</v>
      </c>
      <c r="M4175" s="44">
        <v>337.8</v>
      </c>
      <c r="N4175" s="7">
        <v>1</v>
      </c>
      <c r="O4175" s="44">
        <v>339.39</v>
      </c>
      <c r="P4175" s="44">
        <v>110</v>
      </c>
      <c r="Q4175" s="44">
        <v>27.43</v>
      </c>
      <c r="R4175" s="44">
        <v>57.43</v>
      </c>
      <c r="S4175" s="44">
        <v>1.59</v>
      </c>
      <c r="T4175" s="44">
        <v>14.31</v>
      </c>
      <c r="U4175" s="44">
        <v>128.63</v>
      </c>
      <c r="V4175" s="9" t="s">
        <v>24270</v>
      </c>
      <c r="W4175" s="42" t="s">
        <v>34</v>
      </c>
      <c r="X4175" s="43">
        <v>119290540139</v>
      </c>
      <c r="Y4175" s="43">
        <v>45228978555</v>
      </c>
      <c r="Z4175" s="5" t="s">
        <v>7980</v>
      </c>
      <c r="AA4175" s="37" t="str">
        <f>VLOOKUP(J4175, sku!B:C, 2, FALSE)</f>
        <v>Travessa Fiat - Locker - - - Palio Locker - - - Prata</v>
      </c>
      <c r="AB4175" s="37" t="str">
        <f>VLOOKUP(J4175, sku!B:BM, 64, FALSE)</f>
        <v>Fabricação</v>
      </c>
      <c r="AC4175" s="37" t="str">
        <f>LEFT(pedidos[[#This Row],[SKU]],3)</f>
        <v>XFI</v>
      </c>
      <c r="AD4175" s="37" t="str" cm="1">
        <f t="array" aca="1" ref="AD4175" ca="1">IFERROR(
  INDEX(
    montadora[Montadora],
    MATCH(TRUE,LEFT(J4394,NÚCARACT(montadora[SKU Parcial]))=montadora[SKU Parcial],0)
  ),
  ""
)</f>
        <v/>
      </c>
    </row>
    <row r="4176" spans="1:30" x14ac:dyDescent="0.25">
      <c r="A4176" s="42" t="s">
        <v>463</v>
      </c>
      <c r="B4176" s="42" t="s">
        <v>36</v>
      </c>
      <c r="C4176" s="42" t="s">
        <v>464</v>
      </c>
      <c r="D4176" s="42" t="s">
        <v>36</v>
      </c>
      <c r="E4176" s="42" t="s">
        <v>465</v>
      </c>
      <c r="F4176" s="42" t="s">
        <v>466</v>
      </c>
      <c r="G4176" s="42" t="s">
        <v>11228</v>
      </c>
      <c r="H4176" s="7" t="s">
        <v>30</v>
      </c>
      <c r="I4176" s="42" t="s">
        <v>36</v>
      </c>
      <c r="J4176" s="42" t="s">
        <v>467</v>
      </c>
      <c r="K4176" s="8">
        <v>45855</v>
      </c>
      <c r="L4176" s="7" t="s">
        <v>142</v>
      </c>
      <c r="M4176" s="44">
        <v>378.8</v>
      </c>
      <c r="N4176" s="7">
        <v>1</v>
      </c>
      <c r="O4176" s="44">
        <v>378.8</v>
      </c>
      <c r="P4176" s="44">
        <v>176.36</v>
      </c>
      <c r="Q4176" s="44">
        <v>15.04</v>
      </c>
      <c r="R4176" s="44">
        <v>43.56</v>
      </c>
      <c r="S4176" s="44">
        <v>0</v>
      </c>
      <c r="T4176" s="44">
        <v>0</v>
      </c>
      <c r="U4176" s="44">
        <v>143.84</v>
      </c>
      <c r="V4176" s="9" t="s">
        <v>24271</v>
      </c>
      <c r="W4176" s="42" t="s">
        <v>89</v>
      </c>
      <c r="X4176" s="43">
        <v>118999287436</v>
      </c>
      <c r="Y4176" s="43" t="s">
        <v>36</v>
      </c>
      <c r="Z4176" s="5" t="s">
        <v>7980</v>
      </c>
      <c r="AA4176" s="37" t="str">
        <f>VLOOKUP(J4176, sku!B:C, 2, FALSE)</f>
        <v>1 Fogareiro 2 Bocas + 4 Refis de Gás Guepardo</v>
      </c>
      <c r="AB4176" s="37" t="str">
        <f>VLOOKUP(J4176, sku!B:BM, 64, FALSE)</f>
        <v>Importação</v>
      </c>
      <c r="AC4176" s="37" t="str">
        <f>LEFT(pedidos[[#This Row],[SKU]],3)</f>
        <v>1FO</v>
      </c>
      <c r="AD4176" s="37" t="str" cm="1">
        <f t="array" aca="1" ref="AD4176" ca="1">IFERROR(
  INDEX(
    montadora[Montadora],
    MATCH(TRUE,LEFT(J4396,NÚCARACT(montadora[SKU Parcial]))=montadora[SKU Parcial],0)
  ),
  ""
)</f>
        <v/>
      </c>
    </row>
    <row r="4177" spans="1:30" x14ac:dyDescent="0.25">
      <c r="A4177" s="42" t="s">
        <v>169</v>
      </c>
      <c r="B4177" s="42" t="s">
        <v>36</v>
      </c>
      <c r="C4177" s="42" t="s">
        <v>170</v>
      </c>
      <c r="D4177" s="42" t="s">
        <v>27</v>
      </c>
      <c r="E4177" s="42" t="s">
        <v>171</v>
      </c>
      <c r="F4177" s="42" t="s">
        <v>172</v>
      </c>
      <c r="G4177" s="42" t="s">
        <v>11227</v>
      </c>
      <c r="H4177" s="7" t="s">
        <v>30</v>
      </c>
      <c r="I4177" s="42" t="s">
        <v>36</v>
      </c>
      <c r="J4177" s="42" t="s">
        <v>173</v>
      </c>
      <c r="K4177" s="8">
        <v>45854</v>
      </c>
      <c r="L4177" s="7" t="s">
        <v>33</v>
      </c>
      <c r="M4177" s="44">
        <v>176.55</v>
      </c>
      <c r="N4177" s="7">
        <v>1</v>
      </c>
      <c r="O4177" s="44">
        <v>178.14</v>
      </c>
      <c r="P4177" s="44">
        <v>60</v>
      </c>
      <c r="Q4177" s="44">
        <v>14.34</v>
      </c>
      <c r="R4177" s="44">
        <v>21.19</v>
      </c>
      <c r="S4177" s="44">
        <v>1.59</v>
      </c>
      <c r="T4177" s="44">
        <v>14.31</v>
      </c>
      <c r="U4177" s="44">
        <v>66.709999999999994</v>
      </c>
      <c r="V4177" s="9" t="s">
        <v>24272</v>
      </c>
      <c r="W4177" s="42" t="s">
        <v>34</v>
      </c>
      <c r="X4177" s="43">
        <v>118775126914</v>
      </c>
      <c r="Y4177" s="43">
        <v>45181719690</v>
      </c>
      <c r="Z4177" s="5" t="s">
        <v>7980</v>
      </c>
      <c r="AA4177" s="37" t="str">
        <f>VLOOKUP(J4177, sku!B:C, 2, FALSE)</f>
        <v>Travessa Fiat - Smart - - - Strada Locker - 1999 A 2019 - Preto</v>
      </c>
      <c r="AB4177" s="37" t="str">
        <f>VLOOKUP(J4177, sku!B:BM, 64, FALSE)</f>
        <v>Fabricação</v>
      </c>
      <c r="AC4177" s="37" t="str">
        <f>LEFT(pedidos[[#This Row],[SKU]],3)</f>
        <v>XFI</v>
      </c>
      <c r="AD4177" s="37" t="str" cm="1">
        <f t="array" aca="1" ref="AD4177" ca="1">IFERROR(
  INDEX(
    montadora[Montadora],
    MATCH(TRUE,LEFT(#REF!,NÚCARACT(montadora[SKU Parcial]))=montadora[SKU Parcial],0)
  ),
  ""
)</f>
        <v/>
      </c>
    </row>
    <row r="4178" spans="1:30" x14ac:dyDescent="0.25">
      <c r="A4178" s="42" t="s">
        <v>305</v>
      </c>
      <c r="B4178" s="42" t="s">
        <v>306</v>
      </c>
      <c r="C4178" s="42" t="s">
        <v>307</v>
      </c>
      <c r="D4178" s="42" t="s">
        <v>27</v>
      </c>
      <c r="E4178" s="42" t="s">
        <v>265</v>
      </c>
      <c r="F4178" s="42" t="s">
        <v>266</v>
      </c>
      <c r="G4178" s="42" t="s">
        <v>11228</v>
      </c>
      <c r="H4178" s="7" t="s">
        <v>47</v>
      </c>
      <c r="I4178" s="42" t="s">
        <v>36</v>
      </c>
      <c r="J4178" s="42" t="s">
        <v>308</v>
      </c>
      <c r="K4178" s="8">
        <v>45867</v>
      </c>
      <c r="L4178" s="7" t="s">
        <v>33</v>
      </c>
      <c r="M4178" s="44">
        <v>385.8</v>
      </c>
      <c r="N4178" s="7">
        <v>1</v>
      </c>
      <c r="O4178" s="44">
        <v>387.39</v>
      </c>
      <c r="P4178" s="44">
        <v>145</v>
      </c>
      <c r="Q4178" s="44">
        <v>15.32</v>
      </c>
      <c r="R4178" s="44">
        <v>65.59</v>
      </c>
      <c r="S4178" s="44">
        <v>1.59</v>
      </c>
      <c r="T4178" s="44">
        <v>14.31</v>
      </c>
      <c r="U4178" s="44">
        <v>145.58000000000001</v>
      </c>
      <c r="V4178" s="9" t="s">
        <v>24273</v>
      </c>
      <c r="W4178" s="42" t="s">
        <v>34</v>
      </c>
      <c r="X4178" s="43">
        <v>119776946375</v>
      </c>
      <c r="Y4178" s="43">
        <v>45250659413</v>
      </c>
      <c r="Z4178" s="5" t="s">
        <v>7980</v>
      </c>
      <c r="AA4178" s="37" t="str">
        <f>VLOOKUP(J4178, sku!B:C, 2, FALSE)</f>
        <v>Travessa Fiat - Way - - - Uno Way - 2011 A 2021 - Prata</v>
      </c>
      <c r="AB4178" s="37" t="str">
        <f>VLOOKUP(J4178, sku!B:BM, 64, FALSE)</f>
        <v>Fabricação</v>
      </c>
      <c r="AC4178" s="37" t="str">
        <f>LEFT(pedidos[[#This Row],[SKU]],3)</f>
        <v>XFI</v>
      </c>
      <c r="AD4178" s="37" t="str" cm="1">
        <f t="array" aca="1" ref="AD4178" ca="1">IFERROR(
  INDEX(
    montadora[Montadora],
    MATCH(TRUE,LEFT(J4397,NÚCARACT(montadora[SKU Parcial]))=montadora[SKU Parcial],0)
  ),
  ""
)</f>
        <v/>
      </c>
    </row>
    <row r="4179" spans="1:30" x14ac:dyDescent="0.25">
      <c r="A4179" s="42" t="s">
        <v>513</v>
      </c>
      <c r="B4179" s="42" t="s">
        <v>514</v>
      </c>
      <c r="C4179" s="42" t="s">
        <v>515</v>
      </c>
      <c r="D4179" s="42" t="s">
        <v>27</v>
      </c>
      <c r="E4179" s="42" t="s">
        <v>364</v>
      </c>
      <c r="F4179" s="42" t="s">
        <v>365</v>
      </c>
      <c r="G4179" s="42" t="s">
        <v>11227</v>
      </c>
      <c r="H4179" s="7" t="s">
        <v>47</v>
      </c>
      <c r="I4179" s="42" t="s">
        <v>31</v>
      </c>
      <c r="J4179" s="42" t="s">
        <v>366</v>
      </c>
      <c r="K4179" s="8">
        <v>45866</v>
      </c>
      <c r="L4179" s="7" t="s">
        <v>11229</v>
      </c>
      <c r="M4179" s="44">
        <v>1218.8</v>
      </c>
      <c r="N4179" s="7">
        <v>1</v>
      </c>
      <c r="O4179" s="44">
        <v>1218.8</v>
      </c>
      <c r="P4179" s="44">
        <v>355</v>
      </c>
      <c r="Q4179" s="44">
        <v>98.97</v>
      </c>
      <c r="R4179" s="44">
        <v>207.2</v>
      </c>
      <c r="S4179" s="44">
        <v>0</v>
      </c>
      <c r="T4179" s="44">
        <v>98.95</v>
      </c>
      <c r="U4179" s="44">
        <v>458.68</v>
      </c>
      <c r="V4179" s="9" t="s">
        <v>24274</v>
      </c>
      <c r="W4179" s="42" t="s">
        <v>34</v>
      </c>
      <c r="X4179" s="43">
        <v>119686886453</v>
      </c>
      <c r="Y4179" s="43">
        <v>45246076608</v>
      </c>
      <c r="Z4179" s="5" t="s">
        <v>7980</v>
      </c>
      <c r="AA4179" s="37" t="str">
        <f>VLOOKUP(J4179, sku!B:C, 2, FALSE)</f>
        <v>[HJ-RB511-7C-BK] Bagageiro de Teto de Alumínio 127 X 96cm - Médio</v>
      </c>
      <c r="AB4179" s="37" t="str">
        <f>VLOOKUP(J4179, sku!B:BM, 64, FALSE)</f>
        <v>Importação</v>
      </c>
      <c r="AC4179" s="37" t="str">
        <f>LEFT(pedidos[[#This Row],[SKU]],3)</f>
        <v>XBA</v>
      </c>
      <c r="AD4179" s="37" t="str" cm="1">
        <f t="array" aca="1" ref="AD4179" ca="1">IFERROR(
  INDEX(
    montadora[Montadora],
    MATCH(TRUE,LEFT(J4398,NÚCARACT(montadora[SKU Parcial]))=montadora[SKU Parcial],0)
  ),
  ""
)</f>
        <v/>
      </c>
    </row>
    <row r="4180" spans="1:30" x14ac:dyDescent="0.25">
      <c r="A4180" s="42" t="s">
        <v>329</v>
      </c>
      <c r="B4180" s="42" t="s">
        <v>330</v>
      </c>
      <c r="C4180" s="42" t="s">
        <v>331</v>
      </c>
      <c r="D4180" s="42" t="s">
        <v>27</v>
      </c>
      <c r="E4180" s="42" t="s">
        <v>265</v>
      </c>
      <c r="F4180" s="42" t="s">
        <v>266</v>
      </c>
      <c r="G4180" s="42" t="s">
        <v>11228</v>
      </c>
      <c r="H4180" s="7" t="s">
        <v>47</v>
      </c>
      <c r="I4180" s="42" t="s">
        <v>36</v>
      </c>
      <c r="J4180" s="42" t="s">
        <v>298</v>
      </c>
      <c r="K4180" s="8">
        <v>45854</v>
      </c>
      <c r="L4180" s="7" t="s">
        <v>33</v>
      </c>
      <c r="M4180" s="44">
        <v>383.9</v>
      </c>
      <c r="N4180" s="7">
        <v>1</v>
      </c>
      <c r="O4180" s="44">
        <v>385.49</v>
      </c>
      <c r="P4180" s="44">
        <v>145</v>
      </c>
      <c r="Q4180" s="44">
        <v>15.24</v>
      </c>
      <c r="R4180" s="44">
        <v>65.260000000000005</v>
      </c>
      <c r="S4180" s="44">
        <v>1.59</v>
      </c>
      <c r="T4180" s="44">
        <v>14.31</v>
      </c>
      <c r="U4180" s="44">
        <v>144.09</v>
      </c>
      <c r="V4180" s="9" t="s">
        <v>24275</v>
      </c>
      <c r="W4180" s="42" t="s">
        <v>34</v>
      </c>
      <c r="X4180" s="43">
        <v>118326806545</v>
      </c>
      <c r="Y4180" s="43">
        <v>45184786972</v>
      </c>
      <c r="Z4180" s="5" t="s">
        <v>7980</v>
      </c>
      <c r="AA4180" s="37" t="str">
        <f>VLOOKUP(J4180, sku!B:C, 2, FALSE)</f>
        <v>Travessa Fiat - Way - - - Uno Way - 2011 A 2021 - Grafite</v>
      </c>
      <c r="AB4180" s="37" t="str">
        <f>VLOOKUP(J4180, sku!B:BM, 64, FALSE)</f>
        <v>Fabricação</v>
      </c>
      <c r="AC4180" s="37" t="str">
        <f>LEFT(pedidos[[#This Row],[SKU]],3)</f>
        <v>XFI</v>
      </c>
      <c r="AD4180" s="37" t="str" cm="1">
        <f t="array" aca="1" ref="AD4180" ca="1">IFERROR(
  INDEX(
    montadora[Montadora],
    MATCH(TRUE,LEFT(#REF!,NÚCARACT(montadora[SKU Parcial]))=montadora[SKU Parcial],0)
  ),
  ""
)</f>
        <v/>
      </c>
    </row>
    <row r="4181" spans="1:30" x14ac:dyDescent="0.25">
      <c r="A4181" s="42" t="s">
        <v>174</v>
      </c>
      <c r="B4181" s="42" t="s">
        <v>175</v>
      </c>
      <c r="C4181" s="42" t="s">
        <v>176</v>
      </c>
      <c r="D4181" s="42" t="s">
        <v>27</v>
      </c>
      <c r="E4181" s="42" t="s">
        <v>177</v>
      </c>
      <c r="F4181" s="42" t="s">
        <v>178</v>
      </c>
      <c r="G4181" s="42" t="s">
        <v>11227</v>
      </c>
      <c r="H4181" s="7" t="s">
        <v>47</v>
      </c>
      <c r="I4181" s="42" t="s">
        <v>31</v>
      </c>
      <c r="J4181" s="42" t="s">
        <v>179</v>
      </c>
      <c r="K4181" s="8">
        <v>45841</v>
      </c>
      <c r="L4181" s="7" t="s">
        <v>33</v>
      </c>
      <c r="M4181" s="44">
        <v>338.8</v>
      </c>
      <c r="N4181" s="7">
        <v>2</v>
      </c>
      <c r="O4181" s="44">
        <v>679.19</v>
      </c>
      <c r="P4181" s="44">
        <v>240</v>
      </c>
      <c r="Q4181" s="44">
        <v>55.02</v>
      </c>
      <c r="R4181" s="44">
        <v>115.2</v>
      </c>
      <c r="S4181" s="44">
        <v>1.59</v>
      </c>
      <c r="T4181" s="44">
        <v>14.31</v>
      </c>
      <c r="U4181" s="44">
        <v>253.07</v>
      </c>
      <c r="V4181" s="9" t="s">
        <v>24276</v>
      </c>
      <c r="W4181" s="42" t="s">
        <v>34</v>
      </c>
      <c r="X4181" s="43">
        <v>116815662797</v>
      </c>
      <c r="Y4181" s="43">
        <v>45116321510</v>
      </c>
      <c r="Z4181" s="5" t="s">
        <v>7980</v>
      </c>
      <c r="AA4181" s="37" t="str">
        <f>VLOOKUP(J4181, sku!B:C, 2, FALSE)</f>
        <v>Travessa Jeep - Smart - - - Renegade - 2016 A 2025 - Preto</v>
      </c>
      <c r="AB4181" s="37" t="str">
        <f>VLOOKUP(J4181, sku!B:BM, 64, FALSE)</f>
        <v>Fabricação</v>
      </c>
      <c r="AC4181" s="37" t="str">
        <f>LEFT(pedidos[[#This Row],[SKU]],3)</f>
        <v>XJP</v>
      </c>
      <c r="AD4181" s="37" t="str" cm="1">
        <f t="array" aca="1" ref="AD4181" ca="1">IFERROR(
  INDEX(
    montadora[Montadora],
    MATCH(TRUE,LEFT(J4401,NÚCARACT(montadora[SKU Parcial]))=montadora[SKU Parcial],0)
  ),
  ""
)</f>
        <v/>
      </c>
    </row>
    <row r="4182" spans="1:30" x14ac:dyDescent="0.25">
      <c r="A4182" s="42" t="s">
        <v>519</v>
      </c>
      <c r="B4182" s="42" t="s">
        <v>36</v>
      </c>
      <c r="C4182" s="42" t="s">
        <v>520</v>
      </c>
      <c r="D4182" s="42" t="s">
        <v>27</v>
      </c>
      <c r="E4182" s="42" t="s">
        <v>521</v>
      </c>
      <c r="F4182" s="42" t="s">
        <v>522</v>
      </c>
      <c r="G4182" s="42" t="s">
        <v>11227</v>
      </c>
      <c r="H4182" s="7" t="s">
        <v>30</v>
      </c>
      <c r="I4182" s="42" t="s">
        <v>31</v>
      </c>
      <c r="J4182" s="42" t="s">
        <v>304</v>
      </c>
      <c r="K4182" s="8">
        <v>45859</v>
      </c>
      <c r="L4182" s="7" t="s">
        <v>11229</v>
      </c>
      <c r="M4182" s="44">
        <v>66.2</v>
      </c>
      <c r="N4182" s="7">
        <v>1</v>
      </c>
      <c r="O4182" s="44">
        <v>74.19</v>
      </c>
      <c r="P4182" s="44">
        <v>21.45</v>
      </c>
      <c r="Q4182" s="44">
        <v>5.38</v>
      </c>
      <c r="R4182" s="44">
        <v>14.69</v>
      </c>
      <c r="S4182" s="44">
        <v>7.99</v>
      </c>
      <c r="T4182" s="44">
        <v>0</v>
      </c>
      <c r="U4182" s="44">
        <v>24.68</v>
      </c>
      <c r="V4182" s="9" t="s">
        <v>24277</v>
      </c>
      <c r="W4182" s="42" t="s">
        <v>89</v>
      </c>
      <c r="X4182" s="43">
        <v>118873285505</v>
      </c>
      <c r="Y4182" s="43">
        <v>45207874280</v>
      </c>
      <c r="Z4182" s="5" t="s">
        <v>7980</v>
      </c>
      <c r="AA4182" s="37" t="str">
        <f>VLOOKUP(J4182, sku!B:C, 2, FALSE)</f>
        <v>Corrente de Moto Antifurto 150cm - Preto</v>
      </c>
      <c r="AB4182" s="37" t="str">
        <f>VLOOKUP(J4182, sku!B:BM, 64, FALSE)</f>
        <v>Importação</v>
      </c>
      <c r="AC4182" s="37" t="str">
        <f>LEFT(pedidos[[#This Row],[SKU]],3)</f>
        <v>XR0</v>
      </c>
      <c r="AD4182" s="37" t="str" cm="1">
        <f t="array" aca="1" ref="AD4182" ca="1">IFERROR(
  INDEX(
    montadora[Montadora],
    MATCH(TRUE,LEFT(J4402,NÚCARACT(montadora[SKU Parcial]))=montadora[SKU Parcial],0)
  ),
  ""
)</f>
        <v/>
      </c>
    </row>
    <row r="4183" spans="1:30" x14ac:dyDescent="0.25">
      <c r="A4183" s="42" t="s">
        <v>523</v>
      </c>
      <c r="B4183" s="42" t="s">
        <v>36</v>
      </c>
      <c r="C4183" s="42" t="s">
        <v>524</v>
      </c>
      <c r="D4183" s="42" t="s">
        <v>27</v>
      </c>
      <c r="E4183" s="42" t="s">
        <v>525</v>
      </c>
      <c r="F4183" s="42" t="s">
        <v>526</v>
      </c>
      <c r="G4183" s="42" t="s">
        <v>11227</v>
      </c>
      <c r="H4183" s="7" t="s">
        <v>47</v>
      </c>
      <c r="I4183" s="42" t="s">
        <v>36</v>
      </c>
      <c r="J4183" s="42" t="s">
        <v>527</v>
      </c>
      <c r="K4183" s="8">
        <v>45859</v>
      </c>
      <c r="L4183" s="7" t="s">
        <v>11229</v>
      </c>
      <c r="M4183" s="44">
        <v>338.8</v>
      </c>
      <c r="N4183" s="7">
        <v>1</v>
      </c>
      <c r="O4183" s="44">
        <v>338.8</v>
      </c>
      <c r="P4183" s="44">
        <v>105</v>
      </c>
      <c r="Q4183" s="44">
        <v>27.51</v>
      </c>
      <c r="R4183" s="44">
        <v>57.6</v>
      </c>
      <c r="S4183" s="44">
        <v>0</v>
      </c>
      <c r="T4183" s="44">
        <v>24.95</v>
      </c>
      <c r="U4183" s="44">
        <v>123.74</v>
      </c>
      <c r="V4183" s="9" t="s">
        <v>24278</v>
      </c>
      <c r="W4183" s="42" t="s">
        <v>34</v>
      </c>
      <c r="X4183" s="43" t="s">
        <v>24279</v>
      </c>
      <c r="Y4183" s="43">
        <v>45207084816</v>
      </c>
      <c r="Z4183" s="5" t="s">
        <v>7980</v>
      </c>
      <c r="AA4183" s="37" t="str">
        <f>VLOOKUP(J4183, sku!B:C, 2, FALSE)</f>
        <v>Travessa Ford - Style - - - Ecosport - - - Grafite</v>
      </c>
      <c r="AB4183" s="37" t="str">
        <f>VLOOKUP(J4183, sku!B:BM, 64, FALSE)</f>
        <v>Fabricação</v>
      </c>
      <c r="AC4183" s="37" t="str">
        <f>LEFT(pedidos[[#This Row],[SKU]],3)</f>
        <v>XFO</v>
      </c>
      <c r="AD4183" s="37" t="str" cm="1">
        <f t="array" aca="1" ref="AD4183" ca="1">IFERROR(
  INDEX(
    montadora[Montadora],
    MATCH(TRUE,LEFT(J4411,NÚCARACT(montadora[SKU Parcial]))=montadora[SKU Parcial],0)
  ),
  ""
)</f>
        <v/>
      </c>
    </row>
    <row r="4184" spans="1:30" x14ac:dyDescent="0.25">
      <c r="A4184" s="42" t="s">
        <v>624</v>
      </c>
      <c r="B4184" s="42" t="s">
        <v>625</v>
      </c>
      <c r="C4184" s="42" t="s">
        <v>626</v>
      </c>
      <c r="D4184" s="42" t="s">
        <v>188</v>
      </c>
      <c r="E4184" s="42" t="s">
        <v>227</v>
      </c>
      <c r="F4184" s="42" t="s">
        <v>228</v>
      </c>
      <c r="G4184" s="42" t="s">
        <v>11227</v>
      </c>
      <c r="H4184" s="7" t="s">
        <v>47</v>
      </c>
      <c r="I4184" s="42" t="s">
        <v>36</v>
      </c>
      <c r="J4184" s="42" t="s">
        <v>527</v>
      </c>
      <c r="K4184" s="8">
        <v>45861</v>
      </c>
      <c r="L4184" s="7" t="s">
        <v>11229</v>
      </c>
      <c r="M4184" s="44">
        <v>338.8</v>
      </c>
      <c r="N4184" s="7">
        <v>1</v>
      </c>
      <c r="O4184" s="44">
        <v>338.8</v>
      </c>
      <c r="P4184" s="44">
        <v>105</v>
      </c>
      <c r="Q4184" s="44">
        <v>27.51</v>
      </c>
      <c r="R4184" s="44">
        <v>57.6</v>
      </c>
      <c r="S4184" s="44">
        <v>0</v>
      </c>
      <c r="T4184" s="44">
        <v>24.95</v>
      </c>
      <c r="U4184" s="44">
        <v>123.74</v>
      </c>
      <c r="V4184" s="9" t="s">
        <v>24278</v>
      </c>
      <c r="W4184" s="42" t="s">
        <v>34</v>
      </c>
      <c r="X4184" s="43">
        <v>119148581719</v>
      </c>
      <c r="Y4184" s="43">
        <v>45221989705</v>
      </c>
      <c r="Z4184" s="5" t="s">
        <v>7980</v>
      </c>
      <c r="AA4184" s="37" t="str">
        <f>VLOOKUP(J4184, sku!B:C, 2, FALSE)</f>
        <v>Travessa Ford - Style - - - Ecosport - - - Grafite</v>
      </c>
      <c r="AB4184" s="37" t="str">
        <f>VLOOKUP(J4184, sku!B:BM, 64, FALSE)</f>
        <v>Fabricação</v>
      </c>
      <c r="AC4184" s="37" t="str">
        <f>LEFT(pedidos[[#This Row],[SKU]],3)</f>
        <v>XFO</v>
      </c>
      <c r="AD4184" s="37" t="str" cm="1">
        <f t="array" aca="1" ref="AD4184" ca="1">IFERROR(
  INDEX(
    montadora[Montadora],
    MATCH(TRUE,LEFT(#REF!,NÚCARACT(montadora[SKU Parcial]))=montadora[SKU Parcial],0)
  ),
  ""
)</f>
        <v/>
      </c>
    </row>
    <row r="4185" spans="1:30" x14ac:dyDescent="0.25">
      <c r="A4185" s="42" t="s">
        <v>528</v>
      </c>
      <c r="B4185" s="42" t="s">
        <v>36</v>
      </c>
      <c r="C4185" s="42" t="s">
        <v>529</v>
      </c>
      <c r="D4185" s="42" t="s">
        <v>347</v>
      </c>
      <c r="E4185" s="42" t="s">
        <v>86</v>
      </c>
      <c r="F4185" s="42" t="s">
        <v>87</v>
      </c>
      <c r="G4185" s="42" t="s">
        <v>11227</v>
      </c>
      <c r="H4185" s="7" t="s">
        <v>47</v>
      </c>
      <c r="I4185" s="42" t="s">
        <v>31</v>
      </c>
      <c r="J4185" s="42" t="s">
        <v>530</v>
      </c>
      <c r="K4185" s="8">
        <v>45843</v>
      </c>
      <c r="L4185" s="7" t="s">
        <v>11229</v>
      </c>
      <c r="M4185" s="44">
        <v>337.8</v>
      </c>
      <c r="N4185" s="7">
        <v>1</v>
      </c>
      <c r="O4185" s="44">
        <v>373.79</v>
      </c>
      <c r="P4185" s="44">
        <v>105</v>
      </c>
      <c r="Q4185" s="44">
        <v>27.43</v>
      </c>
      <c r="R4185" s="44">
        <v>57.43</v>
      </c>
      <c r="S4185" s="44">
        <v>35.99</v>
      </c>
      <c r="T4185" s="44">
        <v>24.95</v>
      </c>
      <c r="U4185" s="44">
        <v>122.99</v>
      </c>
      <c r="V4185" s="9" t="s">
        <v>24280</v>
      </c>
      <c r="W4185" s="42" t="s">
        <v>34</v>
      </c>
      <c r="X4185" s="43">
        <v>117073603287</v>
      </c>
      <c r="Y4185" s="43">
        <v>45125561029</v>
      </c>
      <c r="Z4185" s="5" t="s">
        <v>7980</v>
      </c>
      <c r="AA4185" s="37" t="str">
        <f>VLOOKUP(J4185, sku!B:C, 2, FALSE)</f>
        <v>Travessa Chevrolet - Style - - - Tracker Plus - 2020+ - Grafite</v>
      </c>
      <c r="AB4185" s="37" t="str">
        <f>VLOOKUP(J4185, sku!B:BM, 64, FALSE)</f>
        <v>Fabricação</v>
      </c>
      <c r="AC4185" s="37" t="str">
        <f>LEFT(pedidos[[#This Row],[SKU]],3)</f>
        <v>XGM</v>
      </c>
      <c r="AD4185" s="37" t="str" cm="1">
        <f t="array" aca="1" ref="AD4185" ca="1">IFERROR(
  INDEX(
    montadora[Montadora],
    MATCH(TRUE,LEFT(#REF!,NÚCARACT(montadora[SKU Parcial]))=montadora[SKU Parcial],0)
  ),
  ""
)</f>
        <v/>
      </c>
    </row>
    <row r="4186" spans="1:30" x14ac:dyDescent="0.25">
      <c r="A4186" s="42" t="s">
        <v>531</v>
      </c>
      <c r="B4186" s="42" t="s">
        <v>532</v>
      </c>
      <c r="C4186" s="42" t="s">
        <v>533</v>
      </c>
      <c r="D4186" s="42" t="s">
        <v>534</v>
      </c>
      <c r="E4186" s="42" t="s">
        <v>86</v>
      </c>
      <c r="F4186" s="42" t="s">
        <v>87</v>
      </c>
      <c r="G4186" s="42" t="s">
        <v>11227</v>
      </c>
      <c r="H4186" s="7" t="s">
        <v>47</v>
      </c>
      <c r="I4186" s="42" t="s">
        <v>31</v>
      </c>
      <c r="J4186" s="42" t="s">
        <v>535</v>
      </c>
      <c r="K4186" s="8">
        <v>45852</v>
      </c>
      <c r="L4186" s="7" t="s">
        <v>11229</v>
      </c>
      <c r="M4186" s="44">
        <v>337.8</v>
      </c>
      <c r="N4186" s="7">
        <v>1</v>
      </c>
      <c r="O4186" s="44">
        <v>373.79</v>
      </c>
      <c r="P4186" s="44">
        <v>105</v>
      </c>
      <c r="Q4186" s="44">
        <v>27.43</v>
      </c>
      <c r="R4186" s="44">
        <v>57.43</v>
      </c>
      <c r="S4186" s="44">
        <v>35.99</v>
      </c>
      <c r="T4186" s="44">
        <v>24.95</v>
      </c>
      <c r="U4186" s="44">
        <v>122.99</v>
      </c>
      <c r="V4186" s="9" t="s">
        <v>24280</v>
      </c>
      <c r="W4186" s="42" t="s">
        <v>34</v>
      </c>
      <c r="X4186" s="43">
        <v>118037755369</v>
      </c>
      <c r="Y4186" s="43">
        <v>45169481419</v>
      </c>
      <c r="Z4186" s="5" t="s">
        <v>7980</v>
      </c>
      <c r="AA4186" s="37" t="str">
        <f>VLOOKUP(J4186, sku!B:C, 2, FALSE)</f>
        <v>Travessa Fiat - Style - - - Pulse - - - Grafite</v>
      </c>
      <c r="AB4186" s="37" t="str">
        <f>VLOOKUP(J4186, sku!B:BM, 64, FALSE)</f>
        <v>Fabricação</v>
      </c>
      <c r="AC4186" s="37" t="str">
        <f>LEFT(pedidos[[#This Row],[SKU]],3)</f>
        <v>XFI</v>
      </c>
      <c r="AD4186" s="37" t="str" cm="1">
        <f t="array" aca="1" ref="AD4186" ca="1">IFERROR(
  INDEX(
    montadora[Montadora],
    MATCH(TRUE,LEFT(#REF!,NÚCARACT(montadora[SKU Parcial]))=montadora[SKU Parcial],0)
  ),
  ""
)</f>
        <v/>
      </c>
    </row>
    <row r="4187" spans="1:30" x14ac:dyDescent="0.25">
      <c r="A4187" s="42" t="s">
        <v>627</v>
      </c>
      <c r="B4187" s="42" t="s">
        <v>628</v>
      </c>
      <c r="C4187" s="42" t="s">
        <v>629</v>
      </c>
      <c r="D4187" s="42" t="s">
        <v>27</v>
      </c>
      <c r="E4187" s="42" t="s">
        <v>86</v>
      </c>
      <c r="F4187" s="42" t="s">
        <v>87</v>
      </c>
      <c r="G4187" s="42" t="s">
        <v>11227</v>
      </c>
      <c r="H4187" s="7" t="s">
        <v>47</v>
      </c>
      <c r="I4187" s="42" t="s">
        <v>31</v>
      </c>
      <c r="J4187" s="42" t="s">
        <v>88</v>
      </c>
      <c r="K4187" s="8">
        <v>45869</v>
      </c>
      <c r="L4187" s="7" t="s">
        <v>11229</v>
      </c>
      <c r="M4187" s="44">
        <v>337.8</v>
      </c>
      <c r="N4187" s="7">
        <v>1</v>
      </c>
      <c r="O4187" s="44">
        <v>337.8</v>
      </c>
      <c r="P4187" s="44">
        <v>105</v>
      </c>
      <c r="Q4187" s="44">
        <v>27.43</v>
      </c>
      <c r="R4187" s="44">
        <v>57.43</v>
      </c>
      <c r="S4187" s="44">
        <v>0</v>
      </c>
      <c r="T4187" s="44">
        <v>24.95</v>
      </c>
      <c r="U4187" s="44">
        <v>122.99</v>
      </c>
      <c r="V4187" s="9" t="s">
        <v>24280</v>
      </c>
      <c r="W4187" s="42" t="s">
        <v>34</v>
      </c>
      <c r="X4187" s="43">
        <v>119987098497</v>
      </c>
      <c r="Y4187" s="43">
        <v>45261232226</v>
      </c>
      <c r="Z4187" s="5" t="s">
        <v>7980</v>
      </c>
      <c r="AA4187" s="37" t="str">
        <f>VLOOKUP(J4187, sku!B:C, 2, FALSE)</f>
        <v>Travessa Nissan - Style - - - Kicks - - - Grafite</v>
      </c>
      <c r="AB4187" s="37" t="str">
        <f>VLOOKUP(J4187, sku!B:BM, 64, FALSE)</f>
        <v>Fabricação</v>
      </c>
      <c r="AC4187" s="37" t="str">
        <f>LEFT(pedidos[[#This Row],[SKU]],3)</f>
        <v>XNS</v>
      </c>
      <c r="AD4187" s="37" t="str" cm="1">
        <f t="array" aca="1" ref="AD4187" ca="1">IFERROR(
  INDEX(
    montadora[Montadora],
    MATCH(TRUE,LEFT(#REF!,NÚCARACT(montadora[SKU Parcial]))=montadora[SKU Parcial],0)
  ),
  ""
)</f>
        <v/>
      </c>
    </row>
    <row r="4188" spans="1:30" x14ac:dyDescent="0.25">
      <c r="A4188" s="42" t="s">
        <v>367</v>
      </c>
      <c r="B4188" s="42" t="s">
        <v>368</v>
      </c>
      <c r="C4188" s="42" t="s">
        <v>369</v>
      </c>
      <c r="D4188" s="42" t="s">
        <v>27</v>
      </c>
      <c r="E4188" s="42" t="s">
        <v>370</v>
      </c>
      <c r="F4188" s="42" t="s">
        <v>371</v>
      </c>
      <c r="G4188" s="42" t="s">
        <v>11228</v>
      </c>
      <c r="H4188" s="7" t="s">
        <v>30</v>
      </c>
      <c r="I4188" s="42" t="s">
        <v>31</v>
      </c>
      <c r="J4188" s="42" t="s">
        <v>372</v>
      </c>
      <c r="K4188" s="8">
        <v>45845</v>
      </c>
      <c r="L4188" s="7" t="s">
        <v>33</v>
      </c>
      <c r="M4188" s="44">
        <v>248.8</v>
      </c>
      <c r="N4188" s="7">
        <v>1</v>
      </c>
      <c r="O4188" s="44">
        <v>250.39</v>
      </c>
      <c r="P4188" s="44">
        <v>105.54</v>
      </c>
      <c r="Q4188" s="44">
        <v>9.8800000000000008</v>
      </c>
      <c r="R4188" s="44">
        <v>28.61</v>
      </c>
      <c r="S4188" s="44">
        <v>1.59</v>
      </c>
      <c r="T4188" s="44">
        <v>14.31</v>
      </c>
      <c r="U4188" s="44">
        <v>90.46</v>
      </c>
      <c r="V4188" s="9" t="s">
        <v>24281</v>
      </c>
      <c r="W4188" s="42" t="s">
        <v>34</v>
      </c>
      <c r="X4188" s="43">
        <v>117674206682</v>
      </c>
      <c r="Y4188" s="43">
        <v>45130684876</v>
      </c>
      <c r="Z4188" s="5" t="s">
        <v>7980</v>
      </c>
      <c r="AA4188" s="37" t="str">
        <f>VLOOKUP(J4188, sku!B:C, 2, FALSE)</f>
        <v>Aquecedor</v>
      </c>
      <c r="AB4188" s="37" t="str">
        <f>VLOOKUP(J4188, sku!B:BM, 64, FALSE)</f>
        <v>Importação</v>
      </c>
      <c r="AC4188" s="37" t="str">
        <f>LEFT(pedidos[[#This Row],[SKU]],3)</f>
        <v>1XA</v>
      </c>
      <c r="AD4188" s="37" t="str" cm="1">
        <f t="array" aca="1" ref="AD4188" ca="1">IFERROR(
  INDEX(
    montadora[Montadora],
    MATCH(TRUE,LEFT(#REF!,NÚCARACT(montadora[SKU Parcial]))=montadora[SKU Parcial],0)
  ),
  ""
)</f>
        <v/>
      </c>
    </row>
    <row r="4189" spans="1:30" x14ac:dyDescent="0.25">
      <c r="A4189" s="42" t="s">
        <v>536</v>
      </c>
      <c r="B4189" s="42" t="s">
        <v>36</v>
      </c>
      <c r="C4189" s="42" t="s">
        <v>537</v>
      </c>
      <c r="D4189" s="42" t="s">
        <v>538</v>
      </c>
      <c r="E4189" s="42" t="s">
        <v>539</v>
      </c>
      <c r="F4189" s="42" t="s">
        <v>540</v>
      </c>
      <c r="G4189" s="42" t="s">
        <v>11228</v>
      </c>
      <c r="H4189" s="7" t="s">
        <v>47</v>
      </c>
      <c r="I4189" s="42" t="s">
        <v>36</v>
      </c>
      <c r="J4189" s="42" t="s">
        <v>124</v>
      </c>
      <c r="K4189" s="8">
        <v>45852</v>
      </c>
      <c r="L4189" s="7" t="s">
        <v>11229</v>
      </c>
      <c r="M4189" s="44">
        <v>335.8</v>
      </c>
      <c r="N4189" s="7">
        <v>1</v>
      </c>
      <c r="O4189" s="44">
        <v>407.79</v>
      </c>
      <c r="P4189" s="44">
        <v>120</v>
      </c>
      <c r="Q4189" s="44">
        <v>13.33</v>
      </c>
      <c r="R4189" s="44">
        <v>57.09</v>
      </c>
      <c r="S4189" s="44">
        <v>71.989999999999995</v>
      </c>
      <c r="T4189" s="44">
        <v>23.45</v>
      </c>
      <c r="U4189" s="44">
        <v>121.93</v>
      </c>
      <c r="V4189" s="9" t="s">
        <v>24282</v>
      </c>
      <c r="W4189" s="42" t="s">
        <v>89</v>
      </c>
      <c r="X4189" s="43">
        <v>118048417483</v>
      </c>
      <c r="Y4189" s="43">
        <v>45170207390</v>
      </c>
      <c r="Z4189" s="5" t="s">
        <v>7980</v>
      </c>
      <c r="AA4189" s="37" t="str">
        <f>VLOOKUP(J4189, sku!B:C, 2, FALSE)</f>
        <v>Travessa Mitsubishi - Tubular - - - Pajero Sport - - - Preto</v>
      </c>
      <c r="AB4189" s="37" t="str">
        <f>VLOOKUP(J4189, sku!B:BM, 64, FALSE)</f>
        <v>Fabricação</v>
      </c>
      <c r="AC4189" s="37" t="str">
        <f>LEFT(pedidos[[#This Row],[SKU]],3)</f>
        <v>XMT</v>
      </c>
      <c r="AD4189" s="37" t="str" cm="1">
        <f t="array" aca="1" ref="AD4189" ca="1">IFERROR(
  INDEX(
    montadora[Montadora],
    MATCH(TRUE,LEFT(#REF!,NÚCARACT(montadora[SKU Parcial]))=montadora[SKU Parcial],0)
  ),
  ""
)</f>
        <v/>
      </c>
    </row>
    <row r="4190" spans="1:30" x14ac:dyDescent="0.25">
      <c r="A4190" s="42" t="s">
        <v>602</v>
      </c>
      <c r="B4190" s="42" t="s">
        <v>36</v>
      </c>
      <c r="C4190" s="42" t="s">
        <v>603</v>
      </c>
      <c r="D4190" s="42" t="s">
        <v>27</v>
      </c>
      <c r="E4190" s="42" t="s">
        <v>604</v>
      </c>
      <c r="F4190" s="42" t="s">
        <v>236</v>
      </c>
      <c r="G4190" s="42" t="s">
        <v>11227</v>
      </c>
      <c r="H4190" s="7" t="s">
        <v>30</v>
      </c>
      <c r="I4190" s="42" t="s">
        <v>36</v>
      </c>
      <c r="J4190" s="42" t="s">
        <v>605</v>
      </c>
      <c r="K4190" s="8">
        <v>45849</v>
      </c>
      <c r="L4190" s="7" t="s">
        <v>11229</v>
      </c>
      <c r="M4190" s="44">
        <v>330.79</v>
      </c>
      <c r="N4190" s="7">
        <v>1</v>
      </c>
      <c r="O4190" s="44">
        <v>330.79</v>
      </c>
      <c r="P4190" s="44">
        <v>120</v>
      </c>
      <c r="Q4190" s="44">
        <v>26.86</v>
      </c>
      <c r="R4190" s="44">
        <v>39.69</v>
      </c>
      <c r="S4190" s="44">
        <v>0</v>
      </c>
      <c r="T4190" s="44">
        <v>24.95</v>
      </c>
      <c r="U4190" s="44">
        <v>119.29</v>
      </c>
      <c r="V4190" s="9" t="s">
        <v>24283</v>
      </c>
      <c r="W4190" s="42" t="s">
        <v>34</v>
      </c>
      <c r="X4190" s="43">
        <v>118260215516</v>
      </c>
      <c r="Y4190" s="43">
        <v>45158255651</v>
      </c>
      <c r="Z4190" s="5" t="s">
        <v>7980</v>
      </c>
      <c r="AA4190" s="37" t="str">
        <f>VLOOKUP(J4190, sku!B:C, 2, FALSE)</f>
        <v>Travessa Ford - Smart - - - Ecosport - - - Grafite</v>
      </c>
      <c r="AB4190" s="37" t="str">
        <f>VLOOKUP(J4190, sku!B:BM, 64, FALSE)</f>
        <v>Fabricação</v>
      </c>
      <c r="AC4190" s="37" t="str">
        <f>LEFT(pedidos[[#This Row],[SKU]],3)</f>
        <v>XFD</v>
      </c>
      <c r="AD4190" s="37" t="str" cm="1">
        <f t="array" aca="1" ref="AD4190" ca="1">IFERROR(
  INDEX(
    montadora[Montadora],
    MATCH(TRUE,LEFT(#REF!,NÚCARACT(montadora[SKU Parcial]))=montadora[SKU Parcial],0)
  ),
  ""
)</f>
        <v/>
      </c>
    </row>
    <row r="4191" spans="1:30" x14ac:dyDescent="0.25">
      <c r="A4191" s="42" t="s">
        <v>192</v>
      </c>
      <c r="B4191" s="42" t="s">
        <v>193</v>
      </c>
      <c r="C4191" s="42" t="s">
        <v>194</v>
      </c>
      <c r="D4191" s="42" t="s">
        <v>27</v>
      </c>
      <c r="E4191" s="42" t="s">
        <v>195</v>
      </c>
      <c r="F4191" s="42" t="s">
        <v>196</v>
      </c>
      <c r="G4191" s="42" t="s">
        <v>11227</v>
      </c>
      <c r="H4191" s="7" t="s">
        <v>30</v>
      </c>
      <c r="I4191" s="42" t="s">
        <v>36</v>
      </c>
      <c r="J4191" s="42" t="s">
        <v>197</v>
      </c>
      <c r="K4191" s="8">
        <v>45855</v>
      </c>
      <c r="L4191" s="7" t="s">
        <v>33</v>
      </c>
      <c r="M4191" s="44">
        <v>158.80000000000001</v>
      </c>
      <c r="N4191" s="7">
        <v>1</v>
      </c>
      <c r="O4191" s="44">
        <v>160.38999999999999</v>
      </c>
      <c r="P4191" s="44">
        <v>56.26</v>
      </c>
      <c r="Q4191" s="44">
        <v>12.89</v>
      </c>
      <c r="R4191" s="44">
        <v>18.260000000000002</v>
      </c>
      <c r="S4191" s="44">
        <v>1.59</v>
      </c>
      <c r="T4191" s="44">
        <v>14.31</v>
      </c>
      <c r="U4191" s="44">
        <v>57.08</v>
      </c>
      <c r="V4191" s="9" t="s">
        <v>24284</v>
      </c>
      <c r="W4191" s="42" t="s">
        <v>34</v>
      </c>
      <c r="X4191" s="43">
        <v>118983033660</v>
      </c>
      <c r="Y4191" s="43">
        <v>45191884599</v>
      </c>
      <c r="Z4191" s="5" t="s">
        <v>7980</v>
      </c>
      <c r="AA4191" s="37" t="str">
        <f>VLOOKUP(J4191, sku!B:C, 2, FALSE)</f>
        <v>1 Fogareiro 1 Boca + 1 Refis de Gás Guepardo</v>
      </c>
      <c r="AB4191" s="37" t="str">
        <f>VLOOKUP(J4191, sku!B:BM, 64, FALSE)</f>
        <v>Importação</v>
      </c>
      <c r="AC4191" s="37" t="str">
        <f>LEFT(pedidos[[#This Row],[SKU]],3)</f>
        <v>1FO</v>
      </c>
      <c r="AD4191" s="37" t="str" cm="1">
        <f t="array" aca="1" ref="AD4191" ca="1">IFERROR(
  INDEX(
    montadora[Montadora],
    MATCH(TRUE,LEFT(J4412,NÚCARACT(montadora[SKU Parcial]))=montadora[SKU Parcial],0)
  ),
  ""
)</f>
        <v/>
      </c>
    </row>
    <row r="4192" spans="1:30" x14ac:dyDescent="0.25">
      <c r="A4192" s="42" t="s">
        <v>606</v>
      </c>
      <c r="B4192" s="42" t="s">
        <v>36</v>
      </c>
      <c r="C4192" s="42" t="s">
        <v>520</v>
      </c>
      <c r="D4192" s="42" t="s">
        <v>138</v>
      </c>
      <c r="E4192" s="42" t="s">
        <v>103</v>
      </c>
      <c r="F4192" s="42" t="s">
        <v>104</v>
      </c>
      <c r="G4192" s="42" t="s">
        <v>11227</v>
      </c>
      <c r="H4192" s="7" t="s">
        <v>30</v>
      </c>
      <c r="I4192" s="42" t="s">
        <v>31</v>
      </c>
      <c r="J4192" s="42" t="s">
        <v>607</v>
      </c>
      <c r="K4192" s="8">
        <v>45851</v>
      </c>
      <c r="L4192" s="7" t="s">
        <v>11229</v>
      </c>
      <c r="M4192" s="44">
        <v>329.8</v>
      </c>
      <c r="N4192" s="7">
        <v>1</v>
      </c>
      <c r="O4192" s="44">
        <v>329.8</v>
      </c>
      <c r="P4192" s="44">
        <v>120</v>
      </c>
      <c r="Q4192" s="44">
        <v>26.78</v>
      </c>
      <c r="R4192" s="44">
        <v>39.58</v>
      </c>
      <c r="S4192" s="44">
        <v>0</v>
      </c>
      <c r="T4192" s="44">
        <v>24.95</v>
      </c>
      <c r="U4192" s="44">
        <v>118.49</v>
      </c>
      <c r="V4192" s="9" t="s">
        <v>24285</v>
      </c>
      <c r="W4192" s="42" t="s">
        <v>34</v>
      </c>
      <c r="X4192" s="43">
        <v>117944186969</v>
      </c>
      <c r="Y4192" s="43">
        <v>45165131669</v>
      </c>
      <c r="Z4192" s="5" t="s">
        <v>7980</v>
      </c>
      <c r="AA4192" s="37" t="str">
        <f>VLOOKUP(J4192, sku!B:C, 2, FALSE)</f>
        <v>Travessa Honda - Style - - - CRV - - - Prata</v>
      </c>
      <c r="AB4192" s="37" t="str">
        <f>VLOOKUP(J4192, sku!B:BM, 64, FALSE)</f>
        <v>Fabricação</v>
      </c>
      <c r="AC4192" s="37" t="str">
        <f>LEFT(pedidos[[#This Row],[SKU]],3)</f>
        <v>XHO</v>
      </c>
      <c r="AD4192" s="37" t="str" cm="1">
        <f t="array" aca="1" ref="AD4192" ca="1">IFERROR(
  INDEX(
    montadora[Montadora],
    MATCH(TRUE,LEFT(J4413,NÚCARACT(montadora[SKU Parcial]))=montadora[SKU Parcial],0)
  ),
  ""
)</f>
        <v/>
      </c>
    </row>
    <row r="4193" spans="1:30" x14ac:dyDescent="0.25">
      <c r="A4193" s="42" t="s">
        <v>608</v>
      </c>
      <c r="B4193" s="42" t="s">
        <v>609</v>
      </c>
      <c r="C4193" s="42" t="s">
        <v>610</v>
      </c>
      <c r="D4193" s="42" t="s">
        <v>420</v>
      </c>
      <c r="E4193" s="42" t="s">
        <v>103</v>
      </c>
      <c r="F4193" s="42" t="s">
        <v>104</v>
      </c>
      <c r="G4193" s="42" t="s">
        <v>11227</v>
      </c>
      <c r="H4193" s="7" t="s">
        <v>30</v>
      </c>
      <c r="I4193" s="42" t="s">
        <v>31</v>
      </c>
      <c r="J4193" s="42" t="s">
        <v>611</v>
      </c>
      <c r="K4193" s="8">
        <v>45852</v>
      </c>
      <c r="L4193" s="7" t="s">
        <v>11229</v>
      </c>
      <c r="M4193" s="44">
        <v>329.8</v>
      </c>
      <c r="N4193" s="7">
        <v>1</v>
      </c>
      <c r="O4193" s="44">
        <v>329.8</v>
      </c>
      <c r="P4193" s="44">
        <v>120</v>
      </c>
      <c r="Q4193" s="44">
        <v>26.78</v>
      </c>
      <c r="R4193" s="44">
        <v>39.58</v>
      </c>
      <c r="S4193" s="44">
        <v>0</v>
      </c>
      <c r="T4193" s="44">
        <v>24.95</v>
      </c>
      <c r="U4193" s="44">
        <v>118.49</v>
      </c>
      <c r="V4193" s="9" t="s">
        <v>24285</v>
      </c>
      <c r="W4193" s="42" t="s">
        <v>34</v>
      </c>
      <c r="X4193" s="43">
        <v>118584683546</v>
      </c>
      <c r="Y4193" s="43">
        <v>45171624109</v>
      </c>
      <c r="Z4193" s="5" t="s">
        <v>7980</v>
      </c>
      <c r="AA4193" s="37" t="str">
        <f>VLOOKUP(J4193, sku!B:C, 2, FALSE)</f>
        <v>Travessa Chevrolet - Style - - - Spin - - - Prata</v>
      </c>
      <c r="AB4193" s="37" t="str">
        <f>VLOOKUP(J4193, sku!B:BM, 64, FALSE)</f>
        <v>Fabricação</v>
      </c>
      <c r="AC4193" s="37" t="str">
        <f>LEFT(pedidos[[#This Row],[SKU]],3)</f>
        <v>XGM</v>
      </c>
      <c r="AD4193" s="37" t="str" cm="1">
        <f t="array" aca="1" ref="AD4193" ca="1">IFERROR(
  INDEX(
    montadora[Montadora],
    MATCH(TRUE,LEFT(J4414,NÚCARACT(montadora[SKU Parcial]))=montadora[SKU Parcial],0)
  ),
  ""
)</f>
        <v/>
      </c>
    </row>
    <row r="4194" spans="1:30" x14ac:dyDescent="0.25">
      <c r="A4194" s="42" t="s">
        <v>612</v>
      </c>
      <c r="B4194" s="42" t="s">
        <v>613</v>
      </c>
      <c r="C4194" s="42" t="s">
        <v>614</v>
      </c>
      <c r="D4194" s="42" t="s">
        <v>188</v>
      </c>
      <c r="E4194" s="42" t="s">
        <v>103</v>
      </c>
      <c r="F4194" s="42" t="s">
        <v>104</v>
      </c>
      <c r="G4194" s="42" t="s">
        <v>11227</v>
      </c>
      <c r="H4194" s="7" t="s">
        <v>30</v>
      </c>
      <c r="I4194" s="42" t="s">
        <v>31</v>
      </c>
      <c r="J4194" s="42" t="s">
        <v>205</v>
      </c>
      <c r="K4194" s="8">
        <v>45854</v>
      </c>
      <c r="L4194" s="7" t="s">
        <v>11229</v>
      </c>
      <c r="M4194" s="44">
        <v>329.8</v>
      </c>
      <c r="N4194" s="7">
        <v>1</v>
      </c>
      <c r="O4194" s="44">
        <v>329.8</v>
      </c>
      <c r="P4194" s="44">
        <v>120</v>
      </c>
      <c r="Q4194" s="44">
        <v>26.78</v>
      </c>
      <c r="R4194" s="44">
        <v>39.58</v>
      </c>
      <c r="S4194" s="44">
        <v>0</v>
      </c>
      <c r="T4194" s="44">
        <v>24.95</v>
      </c>
      <c r="U4194" s="44">
        <v>118.49</v>
      </c>
      <c r="V4194" s="9" t="s">
        <v>24285</v>
      </c>
      <c r="W4194" s="42" t="s">
        <v>34</v>
      </c>
      <c r="X4194" s="43">
        <v>118799896840</v>
      </c>
      <c r="Y4194" s="43">
        <v>45182870228</v>
      </c>
      <c r="Z4194" s="5" t="s">
        <v>7980</v>
      </c>
      <c r="AA4194" s="37" t="str">
        <f>VLOOKUP(J4194, sku!B:C, 2, FALSE)</f>
        <v>Travessa Ford - Style - - - Ecosport - - - Preto</v>
      </c>
      <c r="AB4194" s="37" t="str">
        <f>VLOOKUP(J4194, sku!B:BM, 64, FALSE)</f>
        <v>Fabricação</v>
      </c>
      <c r="AC4194" s="37" t="str">
        <f>LEFT(pedidos[[#This Row],[SKU]],3)</f>
        <v>XFO</v>
      </c>
      <c r="AD4194" s="37" t="str" cm="1">
        <f t="array" aca="1" ref="AD4194" ca="1">IFERROR(
  INDEX(
    montadora[Montadora],
    MATCH(TRUE,LEFT(#REF!,NÚCARACT(montadora[SKU Parcial]))=montadora[SKU Parcial],0)
  ),
  ""
)</f>
        <v/>
      </c>
    </row>
    <row r="4195" spans="1:30" x14ac:dyDescent="0.25">
      <c r="A4195" s="42" t="s">
        <v>615</v>
      </c>
      <c r="B4195" s="42" t="s">
        <v>36</v>
      </c>
      <c r="C4195" s="42" t="s">
        <v>616</v>
      </c>
      <c r="D4195" s="42" t="s">
        <v>617</v>
      </c>
      <c r="E4195" s="42" t="s">
        <v>103</v>
      </c>
      <c r="F4195" s="42" t="s">
        <v>104</v>
      </c>
      <c r="G4195" s="42" t="s">
        <v>11227</v>
      </c>
      <c r="H4195" s="7" t="s">
        <v>30</v>
      </c>
      <c r="I4195" s="42" t="s">
        <v>31</v>
      </c>
      <c r="J4195" s="42" t="s">
        <v>618</v>
      </c>
      <c r="K4195" s="8">
        <v>45855</v>
      </c>
      <c r="L4195" s="7" t="s">
        <v>11229</v>
      </c>
      <c r="M4195" s="44">
        <v>329.8</v>
      </c>
      <c r="N4195" s="7">
        <v>1</v>
      </c>
      <c r="O4195" s="44">
        <v>329.8</v>
      </c>
      <c r="P4195" s="44">
        <v>120</v>
      </c>
      <c r="Q4195" s="44">
        <v>26.78</v>
      </c>
      <c r="R4195" s="44">
        <v>39.58</v>
      </c>
      <c r="S4195" s="44">
        <v>0</v>
      </c>
      <c r="T4195" s="44">
        <v>24.95</v>
      </c>
      <c r="U4195" s="44">
        <v>118.49</v>
      </c>
      <c r="V4195" s="9" t="s">
        <v>24285</v>
      </c>
      <c r="W4195" s="42" t="s">
        <v>34</v>
      </c>
      <c r="X4195" s="43" t="s">
        <v>24286</v>
      </c>
      <c r="Y4195" s="43">
        <v>45189916366</v>
      </c>
      <c r="Z4195" s="5" t="s">
        <v>7980</v>
      </c>
      <c r="AA4195" s="37" t="str">
        <f>VLOOKUP(J4195, sku!B:C, 2, FALSE)</f>
        <v>Travessa Nissan - Style - - - Kicks - - - Preto</v>
      </c>
      <c r="AB4195" s="37" t="str">
        <f>VLOOKUP(J4195, sku!B:BM, 64, FALSE)</f>
        <v>Fabricação</v>
      </c>
      <c r="AC4195" s="37" t="str">
        <f>LEFT(pedidos[[#This Row],[SKU]],3)</f>
        <v>XNS</v>
      </c>
      <c r="AD4195" s="37" t="str" cm="1">
        <f t="array" aca="1" ref="AD4195" ca="1">IFERROR(
  INDEX(
    montadora[Montadora],
    MATCH(TRUE,LEFT(#REF!,NÚCARACT(montadora[SKU Parcial]))=montadora[SKU Parcial],0)
  ),
  ""
)</f>
        <v/>
      </c>
    </row>
    <row r="4196" spans="1:30" x14ac:dyDescent="0.25">
      <c r="A4196" s="42" t="s">
        <v>619</v>
      </c>
      <c r="B4196" s="42" t="s">
        <v>620</v>
      </c>
      <c r="C4196" s="42" t="s">
        <v>621</v>
      </c>
      <c r="D4196" s="42" t="s">
        <v>191</v>
      </c>
      <c r="E4196" s="42" t="s">
        <v>622</v>
      </c>
      <c r="F4196" s="42" t="s">
        <v>623</v>
      </c>
      <c r="G4196" s="42" t="s">
        <v>11227</v>
      </c>
      <c r="H4196" s="7" t="s">
        <v>47</v>
      </c>
      <c r="I4196" s="42" t="s">
        <v>31</v>
      </c>
      <c r="J4196" s="42" t="s">
        <v>336</v>
      </c>
      <c r="K4196" s="8">
        <v>45849</v>
      </c>
      <c r="L4196" s="7" t="s">
        <v>11229</v>
      </c>
      <c r="M4196" s="44">
        <v>333.59</v>
      </c>
      <c r="N4196" s="7">
        <v>1</v>
      </c>
      <c r="O4196" s="44">
        <v>333.59</v>
      </c>
      <c r="P4196" s="44">
        <v>105</v>
      </c>
      <c r="Q4196" s="44">
        <v>27.09</v>
      </c>
      <c r="R4196" s="44">
        <v>56.71</v>
      </c>
      <c r="S4196" s="44">
        <v>0</v>
      </c>
      <c r="T4196" s="44">
        <v>24.95</v>
      </c>
      <c r="U4196" s="44">
        <v>119.84</v>
      </c>
      <c r="V4196" s="9" t="s">
        <v>24287</v>
      </c>
      <c r="W4196" s="42" t="s">
        <v>89</v>
      </c>
      <c r="X4196" s="43">
        <v>117804393889</v>
      </c>
      <c r="Y4196" s="43">
        <v>45160113608</v>
      </c>
      <c r="Z4196" s="5" t="s">
        <v>7980</v>
      </c>
      <c r="AA4196" s="37" t="str">
        <f>VLOOKUP(J4196, sku!B:C, 2, FALSE)</f>
        <v>Travessa Jeep - Style - - - Compass - - - Grafite</v>
      </c>
      <c r="AB4196" s="37" t="str">
        <f>VLOOKUP(J4196, sku!B:BM, 64, FALSE)</f>
        <v>Fabricação</v>
      </c>
      <c r="AC4196" s="37" t="str">
        <f>LEFT(pedidos[[#This Row],[SKU]],3)</f>
        <v>XJP</v>
      </c>
      <c r="AD4196" s="37" t="str" cm="1">
        <f t="array" aca="1" ref="AD4196" ca="1">IFERROR(
  INDEX(
    montadora[Montadora],
    MATCH(TRUE,LEFT(J4415,NÚCARACT(montadora[SKU Parcial]))=montadora[SKU Parcial],0)
  ),
  ""
)</f>
        <v/>
      </c>
    </row>
    <row r="4197" spans="1:30" x14ac:dyDescent="0.25">
      <c r="A4197" s="42" t="s">
        <v>707</v>
      </c>
      <c r="B4197" s="42" t="s">
        <v>36</v>
      </c>
      <c r="C4197" s="42" t="s">
        <v>708</v>
      </c>
      <c r="D4197" s="42" t="s">
        <v>709</v>
      </c>
      <c r="E4197" s="42" t="s">
        <v>359</v>
      </c>
      <c r="F4197" s="42" t="s">
        <v>184</v>
      </c>
      <c r="G4197" s="42" t="s">
        <v>11227</v>
      </c>
      <c r="H4197" s="7" t="s">
        <v>47</v>
      </c>
      <c r="I4197" s="42" t="s">
        <v>31</v>
      </c>
      <c r="J4197" s="42" t="s">
        <v>360</v>
      </c>
      <c r="K4197" s="8">
        <v>45868</v>
      </c>
      <c r="L4197" s="7" t="s">
        <v>11229</v>
      </c>
      <c r="M4197" s="44">
        <v>1189.8</v>
      </c>
      <c r="N4197" s="7">
        <v>1</v>
      </c>
      <c r="O4197" s="44">
        <v>1189.8</v>
      </c>
      <c r="P4197" s="44">
        <v>398</v>
      </c>
      <c r="Q4197" s="44">
        <v>96.61</v>
      </c>
      <c r="R4197" s="44">
        <v>202.27</v>
      </c>
      <c r="S4197" s="44">
        <v>0</v>
      </c>
      <c r="T4197" s="44">
        <v>65.95</v>
      </c>
      <c r="U4197" s="44">
        <v>426.97</v>
      </c>
      <c r="V4197" s="9" t="s">
        <v>24288</v>
      </c>
      <c r="W4197" s="42" t="s">
        <v>34</v>
      </c>
      <c r="X4197" s="43">
        <v>120336192254</v>
      </c>
      <c r="Y4197" s="43">
        <v>45253463722</v>
      </c>
      <c r="Z4197" s="5" t="s">
        <v>7980</v>
      </c>
      <c r="AA4197" s="37" t="str">
        <f>VLOOKUP(J4197, sku!B:C, 2, FALSE)</f>
        <v>[HJ-RB511-7C-BK] Bagageiro de Teto de Alumínio 160 X 110cm - Grande</v>
      </c>
      <c r="AB4197" s="37" t="str">
        <f>VLOOKUP(J4197, sku!B:BM, 64, FALSE)</f>
        <v>Importação</v>
      </c>
      <c r="AC4197" s="37" t="str">
        <f>LEFT(pedidos[[#This Row],[SKU]],3)</f>
        <v>XBA</v>
      </c>
      <c r="AD4197" s="37" t="str" cm="1">
        <f t="array" aca="1" ref="AD4197" ca="1">IFERROR(
  INDEX(
    montadora[Montadora],
    MATCH(TRUE,LEFT(J4416,NÚCARACT(montadora[SKU Parcial]))=montadora[SKU Parcial],0)
  ),
  ""
)</f>
        <v/>
      </c>
    </row>
    <row r="4198" spans="1:30" x14ac:dyDescent="0.25">
      <c r="A4198" s="42" t="s">
        <v>630</v>
      </c>
      <c r="B4198" s="42" t="s">
        <v>631</v>
      </c>
      <c r="C4198" s="42" t="s">
        <v>350</v>
      </c>
      <c r="D4198" s="42" t="s">
        <v>420</v>
      </c>
      <c r="E4198" s="42" t="s">
        <v>632</v>
      </c>
      <c r="F4198" s="42" t="s">
        <v>633</v>
      </c>
      <c r="G4198" s="42" t="s">
        <v>11227</v>
      </c>
      <c r="H4198" s="7" t="s">
        <v>30</v>
      </c>
      <c r="I4198" s="42" t="s">
        <v>36</v>
      </c>
      <c r="J4198" s="42" t="s">
        <v>634</v>
      </c>
      <c r="K4198" s="8">
        <v>45839</v>
      </c>
      <c r="L4198" s="7" t="s">
        <v>11229</v>
      </c>
      <c r="M4198" s="44">
        <v>328.8</v>
      </c>
      <c r="N4198" s="7">
        <v>1</v>
      </c>
      <c r="O4198" s="44">
        <v>328.8</v>
      </c>
      <c r="P4198" s="44">
        <v>120</v>
      </c>
      <c r="Q4198" s="44">
        <v>26.7</v>
      </c>
      <c r="R4198" s="44">
        <v>39.46</v>
      </c>
      <c r="S4198" s="44">
        <v>0</v>
      </c>
      <c r="T4198" s="44">
        <v>24.95</v>
      </c>
      <c r="U4198" s="44">
        <v>117.69</v>
      </c>
      <c r="V4198" s="9" t="s">
        <v>24289</v>
      </c>
      <c r="W4198" s="42" t="s">
        <v>34</v>
      </c>
      <c r="X4198" s="43">
        <v>117053766706</v>
      </c>
      <c r="Y4198" s="43">
        <v>45103106357</v>
      </c>
      <c r="Z4198" s="5" t="s">
        <v>7980</v>
      </c>
      <c r="AA4198" s="37" t="str">
        <f>VLOOKUP(J4198, sku!B:C, 2, FALSE)</f>
        <v>Travessa Mitsubishi - Tubular - - - Pajero TR4 - - - Preto</v>
      </c>
      <c r="AB4198" s="37" t="str">
        <f>VLOOKUP(J4198, sku!B:BM, 64, FALSE)</f>
        <v>Fabricação</v>
      </c>
      <c r="AC4198" s="37" t="str">
        <f>LEFT(pedidos[[#This Row],[SKU]],3)</f>
        <v>XMT</v>
      </c>
      <c r="AD4198" s="37" t="str" cm="1">
        <f t="array" aca="1" ref="AD4198" ca="1">IFERROR(
  INDEX(
    montadora[Montadora],
    MATCH(TRUE,LEFT(#REF!,NÚCARACT(montadora[SKU Parcial]))=montadora[SKU Parcial],0)
  ),
  ""
)</f>
        <v/>
      </c>
    </row>
    <row r="4199" spans="1:30" x14ac:dyDescent="0.25">
      <c r="A4199" s="42" t="s">
        <v>635</v>
      </c>
      <c r="B4199" s="42" t="s">
        <v>636</v>
      </c>
      <c r="C4199" s="42" t="s">
        <v>637</v>
      </c>
      <c r="D4199" s="42" t="s">
        <v>45</v>
      </c>
      <c r="E4199" s="42" t="s">
        <v>638</v>
      </c>
      <c r="F4199" s="42" t="s">
        <v>639</v>
      </c>
      <c r="G4199" s="42" t="s">
        <v>11227</v>
      </c>
      <c r="H4199" s="7" t="s">
        <v>30</v>
      </c>
      <c r="I4199" s="42" t="s">
        <v>31</v>
      </c>
      <c r="J4199" s="42" t="s">
        <v>129</v>
      </c>
      <c r="K4199" s="8">
        <v>45840</v>
      </c>
      <c r="L4199" s="7" t="s">
        <v>11229</v>
      </c>
      <c r="M4199" s="44">
        <v>328.8</v>
      </c>
      <c r="N4199" s="7">
        <v>1</v>
      </c>
      <c r="O4199" s="44">
        <v>328.8</v>
      </c>
      <c r="P4199" s="44">
        <v>120</v>
      </c>
      <c r="Q4199" s="44">
        <v>26.7</v>
      </c>
      <c r="R4199" s="44">
        <v>39.46</v>
      </c>
      <c r="S4199" s="44">
        <v>0</v>
      </c>
      <c r="T4199" s="44">
        <v>24.95</v>
      </c>
      <c r="U4199" s="44">
        <v>117.69</v>
      </c>
      <c r="V4199" s="9" t="s">
        <v>24289</v>
      </c>
      <c r="W4199" s="42" t="s">
        <v>34</v>
      </c>
      <c r="X4199" s="43">
        <v>117128277868</v>
      </c>
      <c r="Y4199" s="43">
        <v>45106862741</v>
      </c>
      <c r="Z4199" s="5" t="s">
        <v>7980</v>
      </c>
      <c r="AA4199" s="37" t="str">
        <f>VLOOKUP(J4199, sku!B:C, 2, FALSE)</f>
        <v>Travessa Fiat - Smart - - - Strada - 2020+ - Prata</v>
      </c>
      <c r="AB4199" s="37" t="str">
        <f>VLOOKUP(J4199, sku!B:BM, 64, FALSE)</f>
        <v>Fabricação</v>
      </c>
      <c r="AC4199" s="37" t="str">
        <f>LEFT(pedidos[[#This Row],[SKU]],3)</f>
        <v>XFI</v>
      </c>
      <c r="AD4199" s="37" t="str" cm="1">
        <f t="array" aca="1" ref="AD4199" ca="1">IFERROR(
  INDEX(
    montadora[Montadora],
    MATCH(TRUE,LEFT(#REF!,NÚCARACT(montadora[SKU Parcial]))=montadora[SKU Parcial],0)
  ),
  ""
)</f>
        <v/>
      </c>
    </row>
    <row r="4200" spans="1:30" x14ac:dyDescent="0.25">
      <c r="A4200" s="42" t="s">
        <v>640</v>
      </c>
      <c r="B4200" s="42" t="s">
        <v>641</v>
      </c>
      <c r="C4200" s="42" t="s">
        <v>642</v>
      </c>
      <c r="D4200" s="42" t="s">
        <v>643</v>
      </c>
      <c r="E4200" s="42" t="s">
        <v>632</v>
      </c>
      <c r="F4200" s="42" t="s">
        <v>633</v>
      </c>
      <c r="G4200" s="42" t="s">
        <v>11227</v>
      </c>
      <c r="H4200" s="7" t="s">
        <v>30</v>
      </c>
      <c r="I4200" s="42" t="s">
        <v>31</v>
      </c>
      <c r="J4200" s="42" t="s">
        <v>634</v>
      </c>
      <c r="K4200" s="8">
        <v>45845</v>
      </c>
      <c r="L4200" s="7" t="s">
        <v>11229</v>
      </c>
      <c r="M4200" s="44">
        <v>328.8</v>
      </c>
      <c r="N4200" s="7">
        <v>1</v>
      </c>
      <c r="O4200" s="44">
        <v>356.79</v>
      </c>
      <c r="P4200" s="44">
        <v>120</v>
      </c>
      <c r="Q4200" s="44">
        <v>26.7</v>
      </c>
      <c r="R4200" s="44">
        <v>39.46</v>
      </c>
      <c r="S4200" s="44">
        <v>27.99</v>
      </c>
      <c r="T4200" s="44">
        <v>24.95</v>
      </c>
      <c r="U4200" s="44">
        <v>117.69</v>
      </c>
      <c r="V4200" s="9" t="s">
        <v>24289</v>
      </c>
      <c r="W4200" s="42" t="s">
        <v>34</v>
      </c>
      <c r="X4200" s="43">
        <v>117228136837</v>
      </c>
      <c r="Y4200" s="43">
        <v>45132548697</v>
      </c>
      <c r="Z4200" s="5" t="s">
        <v>7980</v>
      </c>
      <c r="AA4200" s="37" t="str">
        <f>VLOOKUP(J4200, sku!B:C, 2, FALSE)</f>
        <v>Travessa Mitsubishi - Tubular - - - Pajero TR4 - - - Preto</v>
      </c>
      <c r="AB4200" s="37" t="str">
        <f>VLOOKUP(J4200, sku!B:BM, 64, FALSE)</f>
        <v>Fabricação</v>
      </c>
      <c r="AC4200" s="37" t="str">
        <f>LEFT(pedidos[[#This Row],[SKU]],3)</f>
        <v>XMT</v>
      </c>
      <c r="AD4200" s="37" t="str" cm="1">
        <f t="array" aca="1" ref="AD4200" ca="1">IFERROR(
  INDEX(
    montadora[Montadora],
    MATCH(TRUE,LEFT(J4418,NÚCARACT(montadora[SKU Parcial]))=montadora[SKU Parcial],0)
  ),
  ""
)</f>
        <v/>
      </c>
    </row>
    <row r="4201" spans="1:30" x14ac:dyDescent="0.25">
      <c r="A4201" s="42" t="s">
        <v>644</v>
      </c>
      <c r="B4201" s="42" t="s">
        <v>645</v>
      </c>
      <c r="C4201" s="42" t="s">
        <v>646</v>
      </c>
      <c r="D4201" s="42" t="s">
        <v>38</v>
      </c>
      <c r="E4201" s="42" t="s">
        <v>647</v>
      </c>
      <c r="F4201" s="42" t="s">
        <v>648</v>
      </c>
      <c r="G4201" s="42" t="s">
        <v>11227</v>
      </c>
      <c r="H4201" s="7" t="s">
        <v>30</v>
      </c>
      <c r="I4201" s="42" t="s">
        <v>36</v>
      </c>
      <c r="J4201" s="42" t="s">
        <v>649</v>
      </c>
      <c r="K4201" s="8">
        <v>45845</v>
      </c>
      <c r="L4201" s="7" t="s">
        <v>11229</v>
      </c>
      <c r="M4201" s="44">
        <v>328.8</v>
      </c>
      <c r="N4201" s="7">
        <v>1</v>
      </c>
      <c r="O4201" s="44">
        <v>328.8</v>
      </c>
      <c r="P4201" s="44">
        <v>120</v>
      </c>
      <c r="Q4201" s="44">
        <v>26.7</v>
      </c>
      <c r="R4201" s="44">
        <v>39.46</v>
      </c>
      <c r="S4201" s="44">
        <v>0</v>
      </c>
      <c r="T4201" s="44">
        <v>24.95</v>
      </c>
      <c r="U4201" s="44">
        <v>117.69</v>
      </c>
      <c r="V4201" s="9" t="s">
        <v>24289</v>
      </c>
      <c r="W4201" s="42" t="s">
        <v>89</v>
      </c>
      <c r="X4201" s="43">
        <v>117738143578</v>
      </c>
      <c r="Y4201" s="43">
        <v>45133258887</v>
      </c>
      <c r="Z4201" s="5" t="s">
        <v>7980</v>
      </c>
      <c r="AA4201" s="37" t="str">
        <f>VLOOKUP(J4201, sku!B:C, 2, FALSE)</f>
        <v>Travessa Fiat - Style - - - Pulse - - - Prata</v>
      </c>
      <c r="AB4201" s="37" t="str">
        <f>VLOOKUP(J4201, sku!B:BM, 64, FALSE)</f>
        <v>Fabricação</v>
      </c>
      <c r="AC4201" s="37" t="str">
        <f>LEFT(pedidos[[#This Row],[SKU]],3)</f>
        <v>XFI</v>
      </c>
      <c r="AD4201" s="37" t="str" cm="1">
        <f t="array" aca="1" ref="AD4201" ca="1">IFERROR(
  INDEX(
    montadora[Montadora],
    MATCH(TRUE,LEFT(J4419,NÚCARACT(montadora[SKU Parcial]))=montadora[SKU Parcial],0)
  ),
  ""
)</f>
        <v/>
      </c>
    </row>
    <row r="4202" spans="1:30" x14ac:dyDescent="0.25">
      <c r="A4202" s="42" t="s">
        <v>650</v>
      </c>
      <c r="B4202" s="42" t="s">
        <v>651</v>
      </c>
      <c r="C4202" s="42" t="s">
        <v>652</v>
      </c>
      <c r="D4202" s="42" t="s">
        <v>138</v>
      </c>
      <c r="E4202" s="42" t="s">
        <v>632</v>
      </c>
      <c r="F4202" s="42" t="s">
        <v>633</v>
      </c>
      <c r="G4202" s="42" t="s">
        <v>11227</v>
      </c>
      <c r="H4202" s="7" t="s">
        <v>30</v>
      </c>
      <c r="I4202" s="42" t="s">
        <v>36</v>
      </c>
      <c r="J4202" s="42" t="s">
        <v>634</v>
      </c>
      <c r="K4202" s="8">
        <v>45846</v>
      </c>
      <c r="L4202" s="7" t="s">
        <v>11229</v>
      </c>
      <c r="M4202" s="44">
        <v>328.8</v>
      </c>
      <c r="N4202" s="7">
        <v>1</v>
      </c>
      <c r="O4202" s="44">
        <v>328.8</v>
      </c>
      <c r="P4202" s="44">
        <v>120</v>
      </c>
      <c r="Q4202" s="44">
        <v>26.7</v>
      </c>
      <c r="R4202" s="44">
        <v>39.46</v>
      </c>
      <c r="S4202" s="44">
        <v>0</v>
      </c>
      <c r="T4202" s="44">
        <v>24.95</v>
      </c>
      <c r="U4202" s="44">
        <v>117.69</v>
      </c>
      <c r="V4202" s="9" t="s">
        <v>24289</v>
      </c>
      <c r="W4202" s="42" t="s">
        <v>34</v>
      </c>
      <c r="X4202" s="43">
        <v>117430049105</v>
      </c>
      <c r="Y4202" s="43">
        <v>45143231732</v>
      </c>
      <c r="Z4202" s="5" t="s">
        <v>7980</v>
      </c>
      <c r="AA4202" s="37" t="str">
        <f>VLOOKUP(J4202, sku!B:C, 2, FALSE)</f>
        <v>Travessa Mitsubishi - Tubular - - - Pajero TR4 - - - Preto</v>
      </c>
      <c r="AB4202" s="37" t="str">
        <f>VLOOKUP(J4202, sku!B:BM, 64, FALSE)</f>
        <v>Fabricação</v>
      </c>
      <c r="AC4202" s="37" t="str">
        <f>LEFT(pedidos[[#This Row],[SKU]],3)</f>
        <v>XMT</v>
      </c>
      <c r="AD4202" s="37" t="str" cm="1">
        <f t="array" aca="1" ref="AD4202" ca="1">IFERROR(
  INDEX(
    montadora[Montadora],
    MATCH(TRUE,LEFT(J4420,NÚCARACT(montadora[SKU Parcial]))=montadora[SKU Parcial],0)
  ),
  ""
)</f>
        <v/>
      </c>
    </row>
    <row r="4203" spans="1:30" x14ac:dyDescent="0.25">
      <c r="A4203" s="42" t="s">
        <v>653</v>
      </c>
      <c r="B4203" s="42" t="s">
        <v>654</v>
      </c>
      <c r="C4203" s="42" t="s">
        <v>655</v>
      </c>
      <c r="D4203" s="42" t="s">
        <v>27</v>
      </c>
      <c r="E4203" s="42" t="s">
        <v>127</v>
      </c>
      <c r="F4203" s="42" t="s">
        <v>128</v>
      </c>
      <c r="G4203" s="42" t="s">
        <v>11227</v>
      </c>
      <c r="H4203" s="7" t="s">
        <v>30</v>
      </c>
      <c r="I4203" s="42" t="s">
        <v>36</v>
      </c>
      <c r="J4203" s="42" t="s">
        <v>129</v>
      </c>
      <c r="K4203" s="8">
        <v>45848</v>
      </c>
      <c r="L4203" s="7" t="s">
        <v>11229</v>
      </c>
      <c r="M4203" s="44">
        <v>328.8</v>
      </c>
      <c r="N4203" s="7">
        <v>1</v>
      </c>
      <c r="O4203" s="44">
        <v>328.8</v>
      </c>
      <c r="P4203" s="44">
        <v>120</v>
      </c>
      <c r="Q4203" s="44">
        <v>26.7</v>
      </c>
      <c r="R4203" s="44">
        <v>39.46</v>
      </c>
      <c r="S4203" s="44">
        <v>0</v>
      </c>
      <c r="T4203" s="44">
        <v>24.95</v>
      </c>
      <c r="U4203" s="44">
        <v>117.69</v>
      </c>
      <c r="V4203" s="9" t="s">
        <v>24289</v>
      </c>
      <c r="W4203" s="42" t="s">
        <v>89</v>
      </c>
      <c r="X4203" s="43">
        <v>117597651909</v>
      </c>
      <c r="Y4203" s="43">
        <v>45151122697</v>
      </c>
      <c r="Z4203" s="5" t="s">
        <v>7980</v>
      </c>
      <c r="AA4203" s="37" t="str">
        <f>VLOOKUP(J4203, sku!B:C, 2, FALSE)</f>
        <v>Travessa Fiat - Smart - - - Strada - 2020+ - Prata</v>
      </c>
      <c r="AB4203" s="37" t="str">
        <f>VLOOKUP(J4203, sku!B:BM, 64, FALSE)</f>
        <v>Fabricação</v>
      </c>
      <c r="AC4203" s="37" t="str">
        <f>LEFT(pedidos[[#This Row],[SKU]],3)</f>
        <v>XFI</v>
      </c>
      <c r="AD4203" s="37" t="str" cm="1">
        <f t="array" aca="1" ref="AD4203" ca="1">IFERROR(
  INDEX(
    montadora[Montadora],
    MATCH(TRUE,LEFT(J4421,NÚCARACT(montadora[SKU Parcial]))=montadora[SKU Parcial],0)
  ),
  ""
)</f>
        <v/>
      </c>
    </row>
    <row r="4204" spans="1:30" x14ac:dyDescent="0.25">
      <c r="A4204" s="42" t="s">
        <v>656</v>
      </c>
      <c r="B4204" s="42" t="s">
        <v>36</v>
      </c>
      <c r="C4204" s="42" t="s">
        <v>657</v>
      </c>
      <c r="D4204" s="42" t="s">
        <v>658</v>
      </c>
      <c r="E4204" s="42" t="s">
        <v>127</v>
      </c>
      <c r="F4204" s="42" t="s">
        <v>128</v>
      </c>
      <c r="G4204" s="42" t="s">
        <v>11227</v>
      </c>
      <c r="H4204" s="7" t="s">
        <v>30</v>
      </c>
      <c r="I4204" s="42" t="s">
        <v>36</v>
      </c>
      <c r="J4204" s="42" t="s">
        <v>129</v>
      </c>
      <c r="K4204" s="8">
        <v>45849</v>
      </c>
      <c r="L4204" s="7" t="s">
        <v>11229</v>
      </c>
      <c r="M4204" s="44">
        <v>328.8</v>
      </c>
      <c r="N4204" s="7">
        <v>1</v>
      </c>
      <c r="O4204" s="44">
        <v>328.8</v>
      </c>
      <c r="P4204" s="44">
        <v>120</v>
      </c>
      <c r="Q4204" s="44">
        <v>26.7</v>
      </c>
      <c r="R4204" s="44">
        <v>39.46</v>
      </c>
      <c r="S4204" s="44">
        <v>0</v>
      </c>
      <c r="T4204" s="44">
        <v>24.95</v>
      </c>
      <c r="U4204" s="44">
        <v>117.69</v>
      </c>
      <c r="V4204" s="9" t="s">
        <v>24289</v>
      </c>
      <c r="W4204" s="42" t="s">
        <v>34</v>
      </c>
      <c r="X4204" s="43">
        <v>118234032062</v>
      </c>
      <c r="Y4204" s="43">
        <v>45157232256</v>
      </c>
      <c r="Z4204" s="5" t="s">
        <v>7980</v>
      </c>
      <c r="AA4204" s="37" t="str">
        <f>VLOOKUP(J4204, sku!B:C, 2, FALSE)</f>
        <v>Travessa Fiat - Smart - - - Strada - 2020+ - Prata</v>
      </c>
      <c r="AB4204" s="37" t="str">
        <f>VLOOKUP(J4204, sku!B:BM, 64, FALSE)</f>
        <v>Fabricação</v>
      </c>
      <c r="AC4204" s="37" t="str">
        <f>LEFT(pedidos[[#This Row],[SKU]],3)</f>
        <v>XFI</v>
      </c>
      <c r="AD4204" s="37" t="str" cm="1">
        <f t="array" aca="1" ref="AD4204" ca="1">IFERROR(
  INDEX(
    montadora[Montadora],
    MATCH(TRUE,LEFT(J4422,NÚCARACT(montadora[SKU Parcial]))=montadora[SKU Parcial],0)
  ),
  ""
)</f>
        <v/>
      </c>
    </row>
    <row r="4205" spans="1:30" x14ac:dyDescent="0.25">
      <c r="A4205" s="42" t="s">
        <v>659</v>
      </c>
      <c r="B4205" s="42" t="s">
        <v>660</v>
      </c>
      <c r="C4205" s="42" t="s">
        <v>661</v>
      </c>
      <c r="D4205" s="42" t="s">
        <v>420</v>
      </c>
      <c r="E4205" s="42" t="s">
        <v>632</v>
      </c>
      <c r="F4205" s="42" t="s">
        <v>633</v>
      </c>
      <c r="G4205" s="42" t="s">
        <v>11227</v>
      </c>
      <c r="H4205" s="7" t="s">
        <v>30</v>
      </c>
      <c r="I4205" s="42" t="s">
        <v>31</v>
      </c>
      <c r="J4205" s="42" t="s">
        <v>634</v>
      </c>
      <c r="K4205" s="8">
        <v>45850</v>
      </c>
      <c r="L4205" s="7" t="s">
        <v>11229</v>
      </c>
      <c r="M4205" s="44">
        <v>328.8</v>
      </c>
      <c r="N4205" s="7">
        <v>1</v>
      </c>
      <c r="O4205" s="44">
        <v>328.8</v>
      </c>
      <c r="P4205" s="44">
        <v>120</v>
      </c>
      <c r="Q4205" s="44">
        <v>26.7</v>
      </c>
      <c r="R4205" s="44">
        <v>39.46</v>
      </c>
      <c r="S4205" s="44">
        <v>0</v>
      </c>
      <c r="T4205" s="44">
        <v>24.95</v>
      </c>
      <c r="U4205" s="44">
        <v>117.69</v>
      </c>
      <c r="V4205" s="9" t="s">
        <v>24289</v>
      </c>
      <c r="W4205" s="42" t="s">
        <v>34</v>
      </c>
      <c r="X4205" s="43">
        <v>117865936543</v>
      </c>
      <c r="Y4205" s="43">
        <v>45162323619</v>
      </c>
      <c r="Z4205" s="5" t="s">
        <v>7980</v>
      </c>
      <c r="AA4205" s="37" t="str">
        <f>VLOOKUP(J4205, sku!B:C, 2, FALSE)</f>
        <v>Travessa Mitsubishi - Tubular - - - Pajero TR4 - - - Preto</v>
      </c>
      <c r="AB4205" s="37" t="str">
        <f>VLOOKUP(J4205, sku!B:BM, 64, FALSE)</f>
        <v>Fabricação</v>
      </c>
      <c r="AC4205" s="37" t="str">
        <f>LEFT(pedidos[[#This Row],[SKU]],3)</f>
        <v>XMT</v>
      </c>
      <c r="AD4205" s="37" t="str" cm="1">
        <f t="array" aca="1" ref="AD4205" ca="1">IFERROR(
  INDEX(
    montadora[Montadora],
    MATCH(TRUE,LEFT(J4423,NÚCARACT(montadora[SKU Parcial]))=montadora[SKU Parcial],0)
  ),
  ""
)</f>
        <v/>
      </c>
    </row>
    <row r="4206" spans="1:30" x14ac:dyDescent="0.25">
      <c r="A4206" s="42" t="s">
        <v>662</v>
      </c>
      <c r="B4206" s="42" t="s">
        <v>36</v>
      </c>
      <c r="C4206" s="42" t="s">
        <v>579</v>
      </c>
      <c r="D4206" s="42" t="s">
        <v>534</v>
      </c>
      <c r="E4206" s="42" t="s">
        <v>632</v>
      </c>
      <c r="F4206" s="42" t="s">
        <v>633</v>
      </c>
      <c r="G4206" s="42" t="s">
        <v>11227</v>
      </c>
      <c r="H4206" s="7" t="s">
        <v>30</v>
      </c>
      <c r="I4206" s="42" t="s">
        <v>31</v>
      </c>
      <c r="J4206" s="42" t="s">
        <v>634</v>
      </c>
      <c r="K4206" s="8">
        <v>45850</v>
      </c>
      <c r="L4206" s="7" t="s">
        <v>11229</v>
      </c>
      <c r="M4206" s="44">
        <v>328.8</v>
      </c>
      <c r="N4206" s="7">
        <v>1</v>
      </c>
      <c r="O4206" s="44">
        <v>365.79</v>
      </c>
      <c r="P4206" s="44">
        <v>120</v>
      </c>
      <c r="Q4206" s="44">
        <v>26.7</v>
      </c>
      <c r="R4206" s="44">
        <v>39.46</v>
      </c>
      <c r="S4206" s="44">
        <v>36.99</v>
      </c>
      <c r="T4206" s="44">
        <v>24.95</v>
      </c>
      <c r="U4206" s="44">
        <v>117.69</v>
      </c>
      <c r="V4206" s="9" t="s">
        <v>24289</v>
      </c>
      <c r="W4206" s="42" t="s">
        <v>89</v>
      </c>
      <c r="X4206" s="43">
        <v>118393036566</v>
      </c>
      <c r="Y4206" s="43">
        <v>45163144617</v>
      </c>
      <c r="Z4206" s="5" t="s">
        <v>7980</v>
      </c>
      <c r="AA4206" s="37" t="str">
        <f>VLOOKUP(J4206, sku!B:C, 2, FALSE)</f>
        <v>Travessa Mitsubishi - Tubular - - - Pajero TR4 - - - Preto</v>
      </c>
      <c r="AB4206" s="37" t="str">
        <f>VLOOKUP(J4206, sku!B:BM, 64, FALSE)</f>
        <v>Fabricação</v>
      </c>
      <c r="AC4206" s="37" t="str">
        <f>LEFT(pedidos[[#This Row],[SKU]],3)</f>
        <v>XMT</v>
      </c>
      <c r="AD4206" s="37" t="str" cm="1">
        <f t="array" aca="1" ref="AD4206" ca="1">IFERROR(
  INDEX(
    montadora[Montadora],
    MATCH(TRUE,LEFT(J4424,NÚCARACT(montadora[SKU Parcial]))=montadora[SKU Parcial],0)
  ),
  ""
)</f>
        <v/>
      </c>
    </row>
    <row r="4207" spans="1:30" x14ac:dyDescent="0.25">
      <c r="A4207" s="42" t="s">
        <v>663</v>
      </c>
      <c r="B4207" s="42" t="s">
        <v>664</v>
      </c>
      <c r="C4207" s="42" t="s">
        <v>665</v>
      </c>
      <c r="D4207" s="42" t="s">
        <v>27</v>
      </c>
      <c r="E4207" s="42" t="s">
        <v>666</v>
      </c>
      <c r="F4207" s="42" t="s">
        <v>667</v>
      </c>
      <c r="G4207" s="42" t="s">
        <v>11227</v>
      </c>
      <c r="H4207" s="7" t="s">
        <v>30</v>
      </c>
      <c r="I4207" s="42" t="s">
        <v>36</v>
      </c>
      <c r="J4207" s="42" t="s">
        <v>668</v>
      </c>
      <c r="K4207" s="8">
        <v>45851</v>
      </c>
      <c r="L4207" s="7" t="s">
        <v>11229</v>
      </c>
      <c r="M4207" s="44">
        <v>328.8</v>
      </c>
      <c r="N4207" s="7">
        <v>1</v>
      </c>
      <c r="O4207" s="44">
        <v>328.8</v>
      </c>
      <c r="P4207" s="44">
        <v>120</v>
      </c>
      <c r="Q4207" s="44">
        <v>26.7</v>
      </c>
      <c r="R4207" s="44">
        <v>39.46</v>
      </c>
      <c r="S4207" s="44">
        <v>0</v>
      </c>
      <c r="T4207" s="44">
        <v>24.95</v>
      </c>
      <c r="U4207" s="44">
        <v>117.69</v>
      </c>
      <c r="V4207" s="9" t="s">
        <v>24289</v>
      </c>
      <c r="W4207" s="42" t="s">
        <v>34</v>
      </c>
      <c r="X4207" s="43">
        <v>117969037327</v>
      </c>
      <c r="Y4207" s="43">
        <v>45166309499</v>
      </c>
      <c r="Z4207" s="5" t="s">
        <v>7980</v>
      </c>
      <c r="AA4207" s="37" t="str">
        <f>VLOOKUP(J4207, sku!B:C, 2, FALSE)</f>
        <v>Travessa Jeep - Style - - - Compass - - - Preto</v>
      </c>
      <c r="AB4207" s="37" t="str">
        <f>VLOOKUP(J4207, sku!B:BM, 64, FALSE)</f>
        <v>Fabricação</v>
      </c>
      <c r="AC4207" s="37" t="str">
        <f>LEFT(pedidos[[#This Row],[SKU]],3)</f>
        <v>XJP</v>
      </c>
      <c r="AD4207" s="37" t="str" cm="1">
        <f t="array" aca="1" ref="AD4207" ca="1">IFERROR(
  INDEX(
    montadora[Montadora],
    MATCH(TRUE,LEFT(J4425,NÚCARACT(montadora[SKU Parcial]))=montadora[SKU Parcial],0)
  ),
  ""
)</f>
        <v/>
      </c>
    </row>
    <row r="4208" spans="1:30" x14ac:dyDescent="0.25">
      <c r="A4208" s="42" t="s">
        <v>669</v>
      </c>
      <c r="B4208" s="42" t="s">
        <v>670</v>
      </c>
      <c r="C4208" s="42" t="s">
        <v>671</v>
      </c>
      <c r="D4208" s="42" t="s">
        <v>617</v>
      </c>
      <c r="E4208" s="42" t="s">
        <v>672</v>
      </c>
      <c r="F4208" s="42" t="s">
        <v>673</v>
      </c>
      <c r="G4208" s="42" t="s">
        <v>11227</v>
      </c>
      <c r="H4208" s="7" t="s">
        <v>30</v>
      </c>
      <c r="I4208" s="42" t="s">
        <v>31</v>
      </c>
      <c r="J4208" s="42" t="s">
        <v>262</v>
      </c>
      <c r="K4208" s="8">
        <v>45853</v>
      </c>
      <c r="L4208" s="7" t="s">
        <v>11229</v>
      </c>
      <c r="M4208" s="44">
        <v>328.8</v>
      </c>
      <c r="N4208" s="7">
        <v>1</v>
      </c>
      <c r="O4208" s="44">
        <v>328.8</v>
      </c>
      <c r="P4208" s="44">
        <v>120</v>
      </c>
      <c r="Q4208" s="44">
        <v>26.7</v>
      </c>
      <c r="R4208" s="44">
        <v>39.46</v>
      </c>
      <c r="S4208" s="44">
        <v>0</v>
      </c>
      <c r="T4208" s="44">
        <v>24.95</v>
      </c>
      <c r="U4208" s="44">
        <v>117.69</v>
      </c>
      <c r="V4208" s="9" t="s">
        <v>24289</v>
      </c>
      <c r="W4208" s="42" t="s">
        <v>34</v>
      </c>
      <c r="X4208" s="43">
        <v>118232570063</v>
      </c>
      <c r="Y4208" s="43">
        <v>45179476899</v>
      </c>
      <c r="Z4208" s="5" t="s">
        <v>7980</v>
      </c>
      <c r="AA4208" s="37" t="str">
        <f>VLOOKUP(J4208, sku!B:C, 2, FALSE)</f>
        <v>Travessa Jeep - Style - - - Commander - - - Preto</v>
      </c>
      <c r="AB4208" s="37" t="str">
        <f>VLOOKUP(J4208, sku!B:BM, 64, FALSE)</f>
        <v>Fabricação</v>
      </c>
      <c r="AC4208" s="37" t="str">
        <f>LEFT(pedidos[[#This Row],[SKU]],3)</f>
        <v>XJP</v>
      </c>
      <c r="AD4208" s="37" t="str" cm="1">
        <f t="array" aca="1" ref="AD4208" ca="1">IFERROR(
  INDEX(
    montadora[Montadora],
    MATCH(TRUE,LEFT(J4426,NÚCARACT(montadora[SKU Parcial]))=montadora[SKU Parcial],0)
  ),
  ""
)</f>
        <v/>
      </c>
    </row>
    <row r="4209" spans="1:30" x14ac:dyDescent="0.25">
      <c r="A4209" s="42" t="s">
        <v>674</v>
      </c>
      <c r="B4209" s="42" t="s">
        <v>675</v>
      </c>
      <c r="C4209" s="42" t="s">
        <v>676</v>
      </c>
      <c r="D4209" s="42" t="s">
        <v>191</v>
      </c>
      <c r="E4209" s="42" t="s">
        <v>677</v>
      </c>
      <c r="F4209" s="42" t="s">
        <v>223</v>
      </c>
      <c r="G4209" s="42" t="s">
        <v>11227</v>
      </c>
      <c r="H4209" s="7" t="s">
        <v>30</v>
      </c>
      <c r="I4209" s="42" t="s">
        <v>31</v>
      </c>
      <c r="J4209" s="42" t="s">
        <v>678</v>
      </c>
      <c r="K4209" s="8">
        <v>45854</v>
      </c>
      <c r="L4209" s="7" t="s">
        <v>11229</v>
      </c>
      <c r="M4209" s="44">
        <v>328.8</v>
      </c>
      <c r="N4209" s="7">
        <v>1</v>
      </c>
      <c r="O4209" s="44">
        <v>328.8</v>
      </c>
      <c r="P4209" s="44">
        <v>120</v>
      </c>
      <c r="Q4209" s="44">
        <v>26.7</v>
      </c>
      <c r="R4209" s="44">
        <v>39.46</v>
      </c>
      <c r="S4209" s="44">
        <v>0</v>
      </c>
      <c r="T4209" s="44">
        <v>24.95</v>
      </c>
      <c r="U4209" s="44">
        <v>117.69</v>
      </c>
      <c r="V4209" s="9" t="s">
        <v>24289</v>
      </c>
      <c r="W4209" s="42" t="s">
        <v>34</v>
      </c>
      <c r="X4209" s="43">
        <v>118353520281</v>
      </c>
      <c r="Y4209" s="43">
        <v>45186054418</v>
      </c>
      <c r="Z4209" s="5" t="s">
        <v>7980</v>
      </c>
      <c r="AA4209" s="37" t="str">
        <f>VLOOKUP(J4209, sku!B:C, 2, FALSE)</f>
        <v>Travessa Chevrolet - Style - - - Trailblazer - - - Preto</v>
      </c>
      <c r="AB4209" s="37" t="str">
        <f>VLOOKUP(J4209, sku!B:BM, 64, FALSE)</f>
        <v>Fabricação</v>
      </c>
      <c r="AC4209" s="37" t="str">
        <f>LEFT(pedidos[[#This Row],[SKU]],3)</f>
        <v>XGM</v>
      </c>
      <c r="AD4209" s="37" t="str" cm="1">
        <f t="array" aca="1" ref="AD4209" ca="1">IFERROR(
  INDEX(
    montadora[Montadora],
    MATCH(TRUE,LEFT(J4427,NÚCARACT(montadora[SKU Parcial]))=montadora[SKU Parcial],0)
  ),
  ""
)</f>
        <v/>
      </c>
    </row>
    <row r="4210" spans="1:30" x14ac:dyDescent="0.25">
      <c r="A4210" s="42" t="s">
        <v>679</v>
      </c>
      <c r="B4210" s="42" t="s">
        <v>680</v>
      </c>
      <c r="C4210" s="42" t="s">
        <v>681</v>
      </c>
      <c r="D4210" s="42" t="s">
        <v>138</v>
      </c>
      <c r="E4210" s="42" t="s">
        <v>632</v>
      </c>
      <c r="F4210" s="42" t="s">
        <v>633</v>
      </c>
      <c r="G4210" s="42" t="s">
        <v>11227</v>
      </c>
      <c r="H4210" s="7" t="s">
        <v>30</v>
      </c>
      <c r="I4210" s="42" t="s">
        <v>31</v>
      </c>
      <c r="J4210" s="42" t="s">
        <v>634</v>
      </c>
      <c r="K4210" s="8">
        <v>45857</v>
      </c>
      <c r="L4210" s="7" t="s">
        <v>11229</v>
      </c>
      <c r="M4210" s="44">
        <v>328.8</v>
      </c>
      <c r="N4210" s="7">
        <v>1</v>
      </c>
      <c r="O4210" s="44">
        <v>328.8</v>
      </c>
      <c r="P4210" s="44">
        <v>120</v>
      </c>
      <c r="Q4210" s="44">
        <v>26.7</v>
      </c>
      <c r="R4210" s="44">
        <v>39.46</v>
      </c>
      <c r="S4210" s="44">
        <v>0</v>
      </c>
      <c r="T4210" s="44">
        <v>24.95</v>
      </c>
      <c r="U4210" s="44">
        <v>117.69</v>
      </c>
      <c r="V4210" s="9" t="s">
        <v>24289</v>
      </c>
      <c r="W4210" s="42" t="s">
        <v>89</v>
      </c>
      <c r="X4210" s="43">
        <v>119166247298</v>
      </c>
      <c r="Y4210" s="43">
        <v>45199367357</v>
      </c>
      <c r="Z4210" s="5" t="s">
        <v>7980</v>
      </c>
      <c r="AA4210" s="37" t="str">
        <f>VLOOKUP(J4210, sku!B:C, 2, FALSE)</f>
        <v>Travessa Mitsubishi - Tubular - - - Pajero TR4 - - - Preto</v>
      </c>
      <c r="AB4210" s="37" t="str">
        <f>VLOOKUP(J4210, sku!B:BM, 64, FALSE)</f>
        <v>Fabricação</v>
      </c>
      <c r="AC4210" s="37" t="str">
        <f>LEFT(pedidos[[#This Row],[SKU]],3)</f>
        <v>XMT</v>
      </c>
      <c r="AD4210" s="37" t="str" cm="1">
        <f t="array" aca="1" ref="AD4210" ca="1">IFERROR(
  INDEX(
    montadora[Montadora],
    MATCH(TRUE,LEFT(J4428,NÚCARACT(montadora[SKU Parcial]))=montadora[SKU Parcial],0)
  ),
  ""
)</f>
        <v/>
      </c>
    </row>
    <row r="4211" spans="1:30" x14ac:dyDescent="0.25">
      <c r="A4211" s="42" t="s">
        <v>746</v>
      </c>
      <c r="B4211" s="42" t="s">
        <v>36</v>
      </c>
      <c r="C4211" s="42" t="s">
        <v>310</v>
      </c>
      <c r="D4211" s="42" t="s">
        <v>45</v>
      </c>
      <c r="E4211" s="42" t="s">
        <v>632</v>
      </c>
      <c r="F4211" s="42" t="s">
        <v>633</v>
      </c>
      <c r="G4211" s="42" t="s">
        <v>11227</v>
      </c>
      <c r="H4211" s="7" t="s">
        <v>30</v>
      </c>
      <c r="I4211" s="42" t="s">
        <v>31</v>
      </c>
      <c r="J4211" s="42" t="s">
        <v>634</v>
      </c>
      <c r="K4211" s="8">
        <v>45860</v>
      </c>
      <c r="L4211" s="7" t="s">
        <v>11229</v>
      </c>
      <c r="M4211" s="44">
        <v>328.8</v>
      </c>
      <c r="N4211" s="7">
        <v>1</v>
      </c>
      <c r="O4211" s="44">
        <v>328.8</v>
      </c>
      <c r="P4211" s="44">
        <v>120</v>
      </c>
      <c r="Q4211" s="44">
        <v>26.7</v>
      </c>
      <c r="R4211" s="44">
        <v>39.46</v>
      </c>
      <c r="S4211" s="44">
        <v>0</v>
      </c>
      <c r="T4211" s="44">
        <v>24.95</v>
      </c>
      <c r="U4211" s="44">
        <v>117.69</v>
      </c>
      <c r="V4211" s="9" t="s">
        <v>24289</v>
      </c>
      <c r="W4211" s="42" t="s">
        <v>34</v>
      </c>
      <c r="X4211" s="43">
        <v>119001586409</v>
      </c>
      <c r="Y4211" s="43">
        <v>45214348921</v>
      </c>
      <c r="Z4211" s="5" t="s">
        <v>7980</v>
      </c>
      <c r="AA4211" s="37" t="str">
        <f>VLOOKUP(J4211, sku!B:C, 2, FALSE)</f>
        <v>Travessa Mitsubishi - Tubular - - - Pajero TR4 - - - Preto</v>
      </c>
      <c r="AB4211" s="37" t="str">
        <f>VLOOKUP(J4211, sku!B:BM, 64, FALSE)</f>
        <v>Fabricação</v>
      </c>
      <c r="AC4211" s="37" t="str">
        <f>LEFT(pedidos[[#This Row],[SKU]],3)</f>
        <v>XMT</v>
      </c>
      <c r="AD4211" s="37" t="str" cm="1">
        <f t="array" aca="1" ref="AD4211" ca="1">IFERROR(
  INDEX(
    montadora[Montadora],
    MATCH(TRUE,LEFT(J4429,NÚCARACT(montadora[SKU Parcial]))=montadora[SKU Parcial],0)
  ),
  ""
)</f>
        <v/>
      </c>
    </row>
    <row r="4212" spans="1:30" x14ac:dyDescent="0.25">
      <c r="A4212" s="42" t="s">
        <v>747</v>
      </c>
      <c r="B4212" s="42" t="s">
        <v>748</v>
      </c>
      <c r="C4212" s="42" t="s">
        <v>749</v>
      </c>
      <c r="D4212" s="42" t="s">
        <v>534</v>
      </c>
      <c r="E4212" s="42" t="s">
        <v>632</v>
      </c>
      <c r="F4212" s="42" t="s">
        <v>633</v>
      </c>
      <c r="G4212" s="42" t="s">
        <v>11227</v>
      </c>
      <c r="H4212" s="7" t="s">
        <v>30</v>
      </c>
      <c r="I4212" s="42" t="s">
        <v>31</v>
      </c>
      <c r="J4212" s="42" t="s">
        <v>634</v>
      </c>
      <c r="K4212" s="8">
        <v>45861</v>
      </c>
      <c r="L4212" s="7" t="s">
        <v>11229</v>
      </c>
      <c r="M4212" s="44">
        <v>328.8</v>
      </c>
      <c r="N4212" s="7">
        <v>1</v>
      </c>
      <c r="O4212" s="44">
        <v>328.8</v>
      </c>
      <c r="P4212" s="44">
        <v>120</v>
      </c>
      <c r="Q4212" s="44">
        <v>26.7</v>
      </c>
      <c r="R4212" s="44">
        <v>39.46</v>
      </c>
      <c r="S4212" s="44">
        <v>0</v>
      </c>
      <c r="T4212" s="44">
        <v>24.95</v>
      </c>
      <c r="U4212" s="44">
        <v>117.69</v>
      </c>
      <c r="V4212" s="9" t="s">
        <v>24289</v>
      </c>
      <c r="W4212" s="42" t="s">
        <v>34</v>
      </c>
      <c r="X4212" s="43">
        <v>119111829491</v>
      </c>
      <c r="Y4212" s="43">
        <v>45220164602</v>
      </c>
      <c r="Z4212" s="5" t="s">
        <v>7980</v>
      </c>
      <c r="AA4212" s="37" t="str">
        <f>VLOOKUP(J4212, sku!B:C, 2, FALSE)</f>
        <v>Travessa Mitsubishi - Tubular - - - Pajero TR4 - - - Preto</v>
      </c>
      <c r="AB4212" s="37" t="str">
        <f>VLOOKUP(J4212, sku!B:BM, 64, FALSE)</f>
        <v>Fabricação</v>
      </c>
      <c r="AC4212" s="37" t="str">
        <f>LEFT(pedidos[[#This Row],[SKU]],3)</f>
        <v>XMT</v>
      </c>
      <c r="AD4212" s="37" t="str" cm="1">
        <f t="array" aca="1" ref="AD4212" ca="1">IFERROR(
  INDEX(
    montadora[Montadora],
    MATCH(TRUE,LEFT(J4430,NÚCARACT(montadora[SKU Parcial]))=montadora[SKU Parcial],0)
  ),
  ""
)</f>
        <v/>
      </c>
    </row>
    <row r="4213" spans="1:30" x14ac:dyDescent="0.25">
      <c r="A4213" s="42" t="s">
        <v>750</v>
      </c>
      <c r="B4213" s="42" t="s">
        <v>36</v>
      </c>
      <c r="C4213" s="42" t="s">
        <v>751</v>
      </c>
      <c r="D4213" s="42" t="s">
        <v>138</v>
      </c>
      <c r="E4213" s="42" t="s">
        <v>632</v>
      </c>
      <c r="F4213" s="42" t="s">
        <v>633</v>
      </c>
      <c r="G4213" s="42" t="s">
        <v>11227</v>
      </c>
      <c r="H4213" s="7" t="s">
        <v>30</v>
      </c>
      <c r="I4213" s="42" t="s">
        <v>31</v>
      </c>
      <c r="J4213" s="42" t="s">
        <v>634</v>
      </c>
      <c r="K4213" s="8">
        <v>45862</v>
      </c>
      <c r="L4213" s="7" t="s">
        <v>11229</v>
      </c>
      <c r="M4213" s="44">
        <v>328.8</v>
      </c>
      <c r="N4213" s="7">
        <v>1</v>
      </c>
      <c r="O4213" s="44">
        <v>328.8</v>
      </c>
      <c r="P4213" s="44">
        <v>120</v>
      </c>
      <c r="Q4213" s="44">
        <v>26.7</v>
      </c>
      <c r="R4213" s="44">
        <v>39.46</v>
      </c>
      <c r="S4213" s="44">
        <v>0</v>
      </c>
      <c r="T4213" s="44">
        <v>24.95</v>
      </c>
      <c r="U4213" s="44">
        <v>117.69</v>
      </c>
      <c r="V4213" s="9" t="s">
        <v>24289</v>
      </c>
      <c r="W4213" s="42" t="s">
        <v>34</v>
      </c>
      <c r="X4213" s="43">
        <v>119235628735</v>
      </c>
      <c r="Y4213" s="43">
        <v>45226169979</v>
      </c>
      <c r="Z4213" s="5" t="s">
        <v>7980</v>
      </c>
      <c r="AA4213" s="37" t="str">
        <f>VLOOKUP(J4213, sku!B:C, 2, FALSE)</f>
        <v>Travessa Mitsubishi - Tubular - - - Pajero TR4 - - - Preto</v>
      </c>
      <c r="AB4213" s="37" t="str">
        <f>VLOOKUP(J4213, sku!B:BM, 64, FALSE)</f>
        <v>Fabricação</v>
      </c>
      <c r="AC4213" s="37" t="str">
        <f>LEFT(pedidos[[#This Row],[SKU]],3)</f>
        <v>XMT</v>
      </c>
      <c r="AD4213" s="37" t="str" cm="1">
        <f t="array" aca="1" ref="AD4213" ca="1">IFERROR(
  INDEX(
    montadora[Montadora],
    MATCH(TRUE,LEFT(J4431,NÚCARACT(montadora[SKU Parcial]))=montadora[SKU Parcial],0)
  ),
  ""
)</f>
        <v/>
      </c>
    </row>
    <row r="4214" spans="1:30" x14ac:dyDescent="0.25">
      <c r="A4214" s="42" t="s">
        <v>752</v>
      </c>
      <c r="B4214" s="42" t="s">
        <v>36</v>
      </c>
      <c r="C4214" s="42" t="s">
        <v>753</v>
      </c>
      <c r="D4214" s="42" t="s">
        <v>27</v>
      </c>
      <c r="E4214" s="42" t="s">
        <v>632</v>
      </c>
      <c r="F4214" s="42" t="s">
        <v>633</v>
      </c>
      <c r="G4214" s="42" t="s">
        <v>11227</v>
      </c>
      <c r="H4214" s="7" t="s">
        <v>30</v>
      </c>
      <c r="I4214" s="42" t="s">
        <v>36</v>
      </c>
      <c r="J4214" s="42" t="s">
        <v>754</v>
      </c>
      <c r="K4214" s="8">
        <v>45862</v>
      </c>
      <c r="L4214" s="7" t="s">
        <v>11229</v>
      </c>
      <c r="M4214" s="44">
        <v>328.8</v>
      </c>
      <c r="N4214" s="7">
        <v>1</v>
      </c>
      <c r="O4214" s="44">
        <v>328.8</v>
      </c>
      <c r="P4214" s="44">
        <v>120</v>
      </c>
      <c r="Q4214" s="44">
        <v>26.7</v>
      </c>
      <c r="R4214" s="44">
        <v>39.46</v>
      </c>
      <c r="S4214" s="44">
        <v>0</v>
      </c>
      <c r="T4214" s="44">
        <v>24.95</v>
      </c>
      <c r="U4214" s="44">
        <v>117.69</v>
      </c>
      <c r="V4214" s="9" t="s">
        <v>24289</v>
      </c>
      <c r="W4214" s="42" t="s">
        <v>34</v>
      </c>
      <c r="X4214" s="43">
        <v>119775572294</v>
      </c>
      <c r="Y4214" s="43">
        <v>45227663247</v>
      </c>
      <c r="Z4214" s="5" t="s">
        <v>7980</v>
      </c>
      <c r="AA4214" s="37" t="str">
        <f>VLOOKUP(J4214, sku!B:C, 2, FALSE)</f>
        <v>Travessa Mitsubishi - Tubular - - - Pajero TR4 - - - Grafite</v>
      </c>
      <c r="AB4214" s="37" t="str">
        <f>VLOOKUP(J4214, sku!B:BM, 64, FALSE)</f>
        <v>Fabricação</v>
      </c>
      <c r="AC4214" s="37" t="str">
        <f>LEFT(pedidos[[#This Row],[SKU]],3)</f>
        <v>XMT</v>
      </c>
      <c r="AD4214" s="37" t="str" cm="1">
        <f t="array" aca="1" ref="AD4214" ca="1">IFERROR(
  INDEX(
    montadora[Montadora],
    MATCH(TRUE,LEFT(J4432,NÚCARACT(montadora[SKU Parcial]))=montadora[SKU Parcial],0)
  ),
  ""
)</f>
        <v/>
      </c>
    </row>
    <row r="4215" spans="1:30" x14ac:dyDescent="0.25">
      <c r="A4215" s="42" t="s">
        <v>755</v>
      </c>
      <c r="B4215" s="42" t="s">
        <v>756</v>
      </c>
      <c r="C4215" s="42" t="s">
        <v>757</v>
      </c>
      <c r="D4215" s="42" t="s">
        <v>138</v>
      </c>
      <c r="E4215" s="42" t="s">
        <v>122</v>
      </c>
      <c r="F4215" s="42" t="s">
        <v>123</v>
      </c>
      <c r="G4215" s="42" t="s">
        <v>11227</v>
      </c>
      <c r="H4215" s="7" t="s">
        <v>30</v>
      </c>
      <c r="I4215" s="42" t="s">
        <v>36</v>
      </c>
      <c r="J4215" s="42" t="s">
        <v>758</v>
      </c>
      <c r="K4215" s="8">
        <v>45868</v>
      </c>
      <c r="L4215" s="7" t="s">
        <v>11229</v>
      </c>
      <c r="M4215" s="44">
        <v>328.8</v>
      </c>
      <c r="N4215" s="7">
        <v>1</v>
      </c>
      <c r="O4215" s="44">
        <v>328.8</v>
      </c>
      <c r="P4215" s="44">
        <v>120</v>
      </c>
      <c r="Q4215" s="44">
        <v>26.7</v>
      </c>
      <c r="R4215" s="44">
        <v>39.46</v>
      </c>
      <c r="S4215" s="44">
        <v>0</v>
      </c>
      <c r="T4215" s="44">
        <v>24.95</v>
      </c>
      <c r="U4215" s="44">
        <v>117.69</v>
      </c>
      <c r="V4215" s="9" t="s">
        <v>24289</v>
      </c>
      <c r="W4215" s="42" t="s">
        <v>34</v>
      </c>
      <c r="X4215" s="43">
        <v>120362467956</v>
      </c>
      <c r="Y4215" s="43">
        <v>45254082887</v>
      </c>
      <c r="Z4215" s="5" t="s">
        <v>7980</v>
      </c>
      <c r="AA4215" s="37" t="str">
        <f>VLOOKUP(J4215, sku!B:C, 2, FALSE)</f>
        <v>Travessa Mitsubishi - Tubular - - - Pajero Sport - - - Prata</v>
      </c>
      <c r="AB4215" s="37" t="str">
        <f>VLOOKUP(J4215, sku!B:BM, 64, FALSE)</f>
        <v>Fabricação</v>
      </c>
      <c r="AC4215" s="37" t="str">
        <f>LEFT(pedidos[[#This Row],[SKU]],3)</f>
        <v>XMT</v>
      </c>
      <c r="AD4215" s="37" t="str" cm="1">
        <f t="array" aca="1" ref="AD4215" ca="1">IFERROR(
  INDEX(
    montadora[Montadora],
    MATCH(TRUE,LEFT(J4433,NÚCARACT(montadora[SKU Parcial]))=montadora[SKU Parcial],0)
  ),
  ""
)</f>
        <v/>
      </c>
    </row>
    <row r="4216" spans="1:30" x14ac:dyDescent="0.25">
      <c r="A4216" s="42" t="s">
        <v>759</v>
      </c>
      <c r="B4216" s="42" t="s">
        <v>760</v>
      </c>
      <c r="C4216" s="42" t="s">
        <v>761</v>
      </c>
      <c r="D4216" s="42" t="s">
        <v>45</v>
      </c>
      <c r="E4216" s="42" t="s">
        <v>677</v>
      </c>
      <c r="F4216" s="42" t="s">
        <v>223</v>
      </c>
      <c r="G4216" s="42" t="s">
        <v>11227</v>
      </c>
      <c r="H4216" s="7" t="s">
        <v>30</v>
      </c>
      <c r="I4216" s="42" t="s">
        <v>31</v>
      </c>
      <c r="J4216" s="42" t="s">
        <v>678</v>
      </c>
      <c r="K4216" s="8">
        <v>45869</v>
      </c>
      <c r="L4216" s="7" t="s">
        <v>11229</v>
      </c>
      <c r="M4216" s="44">
        <v>328.8</v>
      </c>
      <c r="N4216" s="7">
        <v>1</v>
      </c>
      <c r="O4216" s="44">
        <v>328.8</v>
      </c>
      <c r="P4216" s="44">
        <v>120</v>
      </c>
      <c r="Q4216" s="44">
        <v>26.7</v>
      </c>
      <c r="R4216" s="44">
        <v>39.46</v>
      </c>
      <c r="S4216" s="44">
        <v>0</v>
      </c>
      <c r="T4216" s="44">
        <v>24.95</v>
      </c>
      <c r="U4216" s="44">
        <v>117.69</v>
      </c>
      <c r="V4216" s="9" t="s">
        <v>24289</v>
      </c>
      <c r="W4216" s="42" t="s">
        <v>34</v>
      </c>
      <c r="X4216" s="43">
        <v>120002473997</v>
      </c>
      <c r="Y4216" s="43">
        <v>45261820355</v>
      </c>
      <c r="Z4216" s="5" t="s">
        <v>7980</v>
      </c>
      <c r="AA4216" s="37" t="str">
        <f>VLOOKUP(J4216, sku!B:C, 2, FALSE)</f>
        <v>Travessa Chevrolet - Style - - - Trailblazer - - - Preto</v>
      </c>
      <c r="AB4216" s="37" t="str">
        <f>VLOOKUP(J4216, sku!B:BM, 64, FALSE)</f>
        <v>Fabricação</v>
      </c>
      <c r="AC4216" s="37" t="str">
        <f>LEFT(pedidos[[#This Row],[SKU]],3)</f>
        <v>XGM</v>
      </c>
      <c r="AD4216" s="37" t="str" cm="1">
        <f t="array" aca="1" ref="AD4216" ca="1">IFERROR(
  INDEX(
    montadora[Montadora],
    MATCH(TRUE,LEFT(J4434,NÚCARACT(montadora[SKU Parcial]))=montadora[SKU Parcial],0)
  ),
  ""
)</f>
        <v/>
      </c>
    </row>
    <row r="4217" spans="1:30" x14ac:dyDescent="0.25">
      <c r="A4217" s="42" t="s">
        <v>762</v>
      </c>
      <c r="B4217" s="42" t="s">
        <v>763</v>
      </c>
      <c r="C4217" s="42" t="s">
        <v>764</v>
      </c>
      <c r="D4217" s="42" t="s">
        <v>138</v>
      </c>
      <c r="E4217" s="42" t="s">
        <v>622</v>
      </c>
      <c r="F4217" s="42" t="s">
        <v>623</v>
      </c>
      <c r="G4217" s="42" t="s">
        <v>11227</v>
      </c>
      <c r="H4217" s="7" t="s">
        <v>47</v>
      </c>
      <c r="I4217" s="42" t="s">
        <v>31</v>
      </c>
      <c r="J4217" s="42" t="s">
        <v>765</v>
      </c>
      <c r="K4217" s="8">
        <v>45866</v>
      </c>
      <c r="L4217" s="7" t="s">
        <v>11229</v>
      </c>
      <c r="M4217" s="44">
        <v>331.59</v>
      </c>
      <c r="N4217" s="7">
        <v>1</v>
      </c>
      <c r="O4217" s="44">
        <v>331.59</v>
      </c>
      <c r="P4217" s="44">
        <v>105</v>
      </c>
      <c r="Q4217" s="44">
        <v>26.93</v>
      </c>
      <c r="R4217" s="44">
        <v>56.37</v>
      </c>
      <c r="S4217" s="44">
        <v>0</v>
      </c>
      <c r="T4217" s="44">
        <v>24.95</v>
      </c>
      <c r="U4217" s="44">
        <v>118.34</v>
      </c>
      <c r="V4217" s="9" t="s">
        <v>24290</v>
      </c>
      <c r="W4217" s="42" t="s">
        <v>89</v>
      </c>
      <c r="X4217" s="43">
        <v>120216363136</v>
      </c>
      <c r="Y4217" s="43">
        <v>45247032238</v>
      </c>
      <c r="Z4217" s="5" t="s">
        <v>7980</v>
      </c>
      <c r="AA4217" s="37" t="str">
        <f>VLOOKUP(J4217, sku!B:C, 2, FALSE)</f>
        <v>Travessa Fiat - Style - - - Argo Trekking - - - Grafite</v>
      </c>
      <c r="AB4217" s="37" t="str">
        <f>VLOOKUP(J4217, sku!B:BM, 64, FALSE)</f>
        <v>Fabricação</v>
      </c>
      <c r="AC4217" s="37" t="str">
        <f>LEFT(pedidos[[#This Row],[SKU]],3)</f>
        <v>XFI</v>
      </c>
      <c r="AD4217" s="37" t="str" cm="1">
        <f t="array" aca="1" ref="AD4217" ca="1">IFERROR(
  INDEX(
    montadora[Montadora],
    MATCH(TRUE,LEFT(#REF!,NÚCARACT(montadora[SKU Parcial]))=montadora[SKU Parcial],0)
  ),
  ""
)</f>
        <v/>
      </c>
    </row>
    <row r="4218" spans="1:30" x14ac:dyDescent="0.25">
      <c r="A4218" s="42" t="s">
        <v>682</v>
      </c>
      <c r="B4218" s="42" t="s">
        <v>683</v>
      </c>
      <c r="C4218" s="42" t="s">
        <v>684</v>
      </c>
      <c r="D4218" s="42" t="s">
        <v>685</v>
      </c>
      <c r="E4218" s="42" t="s">
        <v>686</v>
      </c>
      <c r="F4218" s="42" t="s">
        <v>687</v>
      </c>
      <c r="G4218" s="42" t="s">
        <v>11227</v>
      </c>
      <c r="H4218" s="7" t="s">
        <v>30</v>
      </c>
      <c r="I4218" s="42" t="s">
        <v>36</v>
      </c>
      <c r="J4218" s="42" t="s">
        <v>688</v>
      </c>
      <c r="K4218" s="8">
        <v>45841</v>
      </c>
      <c r="L4218" s="7" t="s">
        <v>11229</v>
      </c>
      <c r="M4218" s="44">
        <v>1198.8</v>
      </c>
      <c r="N4218" s="7">
        <v>1</v>
      </c>
      <c r="O4218" s="44">
        <v>1198.8</v>
      </c>
      <c r="P4218" s="44">
        <v>464</v>
      </c>
      <c r="Q4218" s="44">
        <v>97.34</v>
      </c>
      <c r="R4218" s="44">
        <v>143.86000000000001</v>
      </c>
      <c r="S4218" s="44">
        <v>0</v>
      </c>
      <c r="T4218" s="44">
        <v>65.95</v>
      </c>
      <c r="U4218" s="44">
        <v>427.65</v>
      </c>
      <c r="V4218" s="9" t="s">
        <v>24291</v>
      </c>
      <c r="W4218" s="42" t="s">
        <v>89</v>
      </c>
      <c r="X4218" s="43">
        <v>116734044651</v>
      </c>
      <c r="Y4218" s="43">
        <v>45112096948</v>
      </c>
      <c r="Z4218" s="5" t="s">
        <v>7980</v>
      </c>
      <c r="AA4218" s="37" t="str">
        <f>VLOOKUP(J4218, sku!B:C, 2, FALSE)</f>
        <v>[HJ-RB544-BK] Bagageiro de Teto de Alumínio 127 X 96cm - Médio</v>
      </c>
      <c r="AB4218" s="37" t="str">
        <f>VLOOKUP(J4218, sku!B:BM, 64, FALSE)</f>
        <v>Importação</v>
      </c>
      <c r="AC4218" s="37" t="str">
        <f>LEFT(pedidos[[#This Row],[SKU]],3)</f>
        <v>XBA</v>
      </c>
      <c r="AD4218" s="37" t="str" cm="1">
        <f t="array" aca="1" ref="AD4218" ca="1">IFERROR(
  INDEX(
    montadora[Montadora],
    MATCH(TRUE,LEFT(#REF!,NÚCARACT(montadora[SKU Parcial]))=montadora[SKU Parcial],0)
  ),
  ""
)</f>
        <v/>
      </c>
    </row>
    <row r="4219" spans="1:30" x14ac:dyDescent="0.25">
      <c r="A4219" s="42" t="s">
        <v>822</v>
      </c>
      <c r="B4219" s="42" t="s">
        <v>823</v>
      </c>
      <c r="C4219" s="42" t="s">
        <v>655</v>
      </c>
      <c r="D4219" s="42" t="s">
        <v>27</v>
      </c>
      <c r="E4219" s="42" t="s">
        <v>127</v>
      </c>
      <c r="F4219" s="42" t="s">
        <v>128</v>
      </c>
      <c r="G4219" s="42" t="s">
        <v>11227</v>
      </c>
      <c r="H4219" s="7" t="s">
        <v>30</v>
      </c>
      <c r="I4219" s="42" t="s">
        <v>31</v>
      </c>
      <c r="J4219" s="42" t="s">
        <v>129</v>
      </c>
      <c r="K4219" s="8">
        <v>45869</v>
      </c>
      <c r="L4219" s="7" t="s">
        <v>11229</v>
      </c>
      <c r="M4219" s="44">
        <v>326.8</v>
      </c>
      <c r="N4219" s="7">
        <v>1</v>
      </c>
      <c r="O4219" s="44">
        <v>326.8</v>
      </c>
      <c r="P4219" s="44">
        <v>120</v>
      </c>
      <c r="Q4219" s="44">
        <v>26.54</v>
      </c>
      <c r="R4219" s="44">
        <v>39.22</v>
      </c>
      <c r="S4219" s="44">
        <v>0</v>
      </c>
      <c r="T4219" s="44">
        <v>24.95</v>
      </c>
      <c r="U4219" s="44">
        <v>116.09</v>
      </c>
      <c r="V4219" s="9" t="s">
        <v>24292</v>
      </c>
      <c r="W4219" s="42" t="s">
        <v>89</v>
      </c>
      <c r="X4219" s="43">
        <v>120485991386</v>
      </c>
      <c r="Y4219" s="43">
        <v>45260144813</v>
      </c>
      <c r="Z4219" s="5" t="s">
        <v>7980</v>
      </c>
      <c r="AA4219" s="37" t="str">
        <f>VLOOKUP(J4219, sku!B:C, 2, FALSE)</f>
        <v>Travessa Fiat - Smart - - - Strada - 2020+ - Prata</v>
      </c>
      <c r="AB4219" s="37" t="str">
        <f>VLOOKUP(J4219, sku!B:BM, 64, FALSE)</f>
        <v>Fabricação</v>
      </c>
      <c r="AC4219" s="37" t="str">
        <f>LEFT(pedidos[[#This Row],[SKU]],3)</f>
        <v>XFI</v>
      </c>
      <c r="AD4219" s="37" t="str" cm="1">
        <f t="array" aca="1" ref="AD4219" ca="1">IFERROR(
  INDEX(
    montadora[Montadora],
    MATCH(TRUE,LEFT(#REF!,NÚCARACT(montadora[SKU Parcial]))=montadora[SKU Parcial],0)
  ),
  ""
)</f>
        <v/>
      </c>
    </row>
    <row r="4220" spans="1:30" x14ac:dyDescent="0.25">
      <c r="A4220" s="42" t="s">
        <v>693</v>
      </c>
      <c r="B4220" s="42" t="s">
        <v>694</v>
      </c>
      <c r="C4220" s="42" t="s">
        <v>387</v>
      </c>
      <c r="D4220" s="42" t="s">
        <v>319</v>
      </c>
      <c r="E4220" s="42" t="s">
        <v>695</v>
      </c>
      <c r="F4220" s="42" t="s">
        <v>696</v>
      </c>
      <c r="G4220" s="42" t="s">
        <v>11227</v>
      </c>
      <c r="H4220" s="7" t="s">
        <v>47</v>
      </c>
      <c r="I4220" s="42" t="s">
        <v>36</v>
      </c>
      <c r="J4220" s="42" t="s">
        <v>697</v>
      </c>
      <c r="K4220" s="8">
        <v>45857</v>
      </c>
      <c r="L4220" s="7" t="s">
        <v>11229</v>
      </c>
      <c r="M4220" s="44">
        <v>338.8</v>
      </c>
      <c r="N4220" s="7">
        <v>1</v>
      </c>
      <c r="O4220" s="44">
        <v>338.8</v>
      </c>
      <c r="P4220" s="44">
        <v>105</v>
      </c>
      <c r="Q4220" s="44">
        <v>27.51</v>
      </c>
      <c r="R4220" s="44">
        <v>57.6</v>
      </c>
      <c r="S4220" s="44">
        <v>0</v>
      </c>
      <c r="T4220" s="44">
        <v>28.45</v>
      </c>
      <c r="U4220" s="44">
        <v>120.24</v>
      </c>
      <c r="V4220" s="9" t="s">
        <v>24293</v>
      </c>
      <c r="W4220" s="42" t="s">
        <v>34</v>
      </c>
      <c r="X4220" s="43">
        <v>118663070069</v>
      </c>
      <c r="Y4220" s="43">
        <v>45199720936</v>
      </c>
      <c r="Z4220" s="5" t="s">
        <v>7980</v>
      </c>
      <c r="AA4220" s="37" t="str">
        <f>VLOOKUP(J4220, sku!B:C, 2, FALSE)</f>
        <v>Travessa Chevrolet - Style - - - Spin - - - Grafite</v>
      </c>
      <c r="AB4220" s="37" t="str">
        <f>VLOOKUP(J4220, sku!B:BM, 64, FALSE)</f>
        <v>Fabricação</v>
      </c>
      <c r="AC4220" s="37" t="str">
        <f>LEFT(pedidos[[#This Row],[SKU]],3)</f>
        <v>XGM</v>
      </c>
      <c r="AD4220" s="37" t="str" cm="1">
        <f t="array" aca="1" ref="AD4220" ca="1">IFERROR(
  INDEX(
    montadora[Montadora],
    MATCH(TRUE,LEFT(#REF!,NÚCARACT(montadora[SKU Parcial]))=montadora[SKU Parcial],0)
  ),
  ""
)</f>
        <v/>
      </c>
    </row>
    <row r="4221" spans="1:30" x14ac:dyDescent="0.25">
      <c r="A4221" s="42" t="s">
        <v>710</v>
      </c>
      <c r="B4221" s="42" t="s">
        <v>711</v>
      </c>
      <c r="C4221" s="42" t="s">
        <v>712</v>
      </c>
      <c r="D4221" s="42" t="s">
        <v>27</v>
      </c>
      <c r="E4221" s="42" t="s">
        <v>258</v>
      </c>
      <c r="F4221" s="42" t="s">
        <v>178</v>
      </c>
      <c r="G4221" s="42" t="s">
        <v>11227</v>
      </c>
      <c r="H4221" s="7" t="s">
        <v>47</v>
      </c>
      <c r="I4221" s="42" t="s">
        <v>31</v>
      </c>
      <c r="J4221" s="42" t="s">
        <v>179</v>
      </c>
      <c r="K4221" s="8">
        <v>45839</v>
      </c>
      <c r="L4221" s="7" t="s">
        <v>33</v>
      </c>
      <c r="M4221" s="44">
        <v>338.8</v>
      </c>
      <c r="N4221" s="7">
        <v>1</v>
      </c>
      <c r="O4221" s="44">
        <v>340.39</v>
      </c>
      <c r="P4221" s="44">
        <v>120</v>
      </c>
      <c r="Q4221" s="44">
        <v>27.51</v>
      </c>
      <c r="R4221" s="44">
        <v>57.6</v>
      </c>
      <c r="S4221" s="44">
        <v>1.59</v>
      </c>
      <c r="T4221" s="44">
        <v>14.31</v>
      </c>
      <c r="U4221" s="44">
        <v>119.38</v>
      </c>
      <c r="V4221" s="9" t="s">
        <v>24294</v>
      </c>
      <c r="W4221" s="42" t="s">
        <v>34</v>
      </c>
      <c r="X4221" s="43">
        <v>116539790031</v>
      </c>
      <c r="Y4221" s="43">
        <v>45102052663</v>
      </c>
      <c r="Z4221" s="5" t="s">
        <v>7980</v>
      </c>
      <c r="AA4221" s="37" t="str">
        <f>VLOOKUP(J4221, sku!B:C, 2, FALSE)</f>
        <v>Travessa Jeep - Smart - - - Renegade - 2016 A 2025 - Preto</v>
      </c>
      <c r="AB4221" s="37" t="str">
        <f>VLOOKUP(J4221, sku!B:BM, 64, FALSE)</f>
        <v>Fabricação</v>
      </c>
      <c r="AC4221" s="37" t="str">
        <f>LEFT(pedidos[[#This Row],[SKU]],3)</f>
        <v>XJP</v>
      </c>
      <c r="AD4221" s="37" t="str" cm="1">
        <f t="array" aca="1" ref="AD4221" ca="1">IFERROR(
  INDEX(
    montadora[Montadora],
    MATCH(TRUE,LEFT(J4443,NÚCARACT(montadora[SKU Parcial]))=montadora[SKU Parcial],0)
  ),
  ""
)</f>
        <v/>
      </c>
    </row>
    <row r="4222" spans="1:30" x14ac:dyDescent="0.25">
      <c r="A4222" s="42" t="s">
        <v>200</v>
      </c>
      <c r="B4222" s="42" t="s">
        <v>201</v>
      </c>
      <c r="C4222" s="42" t="s">
        <v>202</v>
      </c>
      <c r="D4222" s="42" t="s">
        <v>27</v>
      </c>
      <c r="E4222" s="42" t="s">
        <v>203</v>
      </c>
      <c r="F4222" s="42" t="s">
        <v>204</v>
      </c>
      <c r="G4222" s="42" t="s">
        <v>11227</v>
      </c>
      <c r="H4222" s="7" t="s">
        <v>47</v>
      </c>
      <c r="I4222" s="42" t="s">
        <v>31</v>
      </c>
      <c r="J4222" s="42" t="s">
        <v>205</v>
      </c>
      <c r="K4222" s="8">
        <v>45840</v>
      </c>
      <c r="L4222" s="7" t="s">
        <v>33</v>
      </c>
      <c r="M4222" s="44">
        <v>338.8</v>
      </c>
      <c r="N4222" s="7">
        <v>1</v>
      </c>
      <c r="O4222" s="44">
        <v>340.39</v>
      </c>
      <c r="P4222" s="44">
        <v>120</v>
      </c>
      <c r="Q4222" s="44">
        <v>27.51</v>
      </c>
      <c r="R4222" s="44">
        <v>57.6</v>
      </c>
      <c r="S4222" s="44">
        <v>1.59</v>
      </c>
      <c r="T4222" s="44">
        <v>14.31</v>
      </c>
      <c r="U4222" s="44">
        <v>119.38</v>
      </c>
      <c r="V4222" s="9" t="s">
        <v>24294</v>
      </c>
      <c r="W4222" s="42" t="s">
        <v>34</v>
      </c>
      <c r="X4222" s="43">
        <v>116683663557</v>
      </c>
      <c r="Y4222" s="43">
        <v>45109751324</v>
      </c>
      <c r="Z4222" s="5" t="s">
        <v>7980</v>
      </c>
      <c r="AA4222" s="37" t="str">
        <f>VLOOKUP(J4222, sku!B:C, 2, FALSE)</f>
        <v>Travessa Ford - Style - - - Ecosport - - - Preto</v>
      </c>
      <c r="AB4222" s="37" t="str">
        <f>VLOOKUP(J4222, sku!B:BM, 64, FALSE)</f>
        <v>Fabricação</v>
      </c>
      <c r="AC4222" s="37" t="str">
        <f>LEFT(pedidos[[#This Row],[SKU]],3)</f>
        <v>XFO</v>
      </c>
      <c r="AD4222" s="37" t="str" cm="1">
        <f t="array" aca="1" ref="AD4222" ca="1">IFERROR(
  INDEX(
    montadora[Montadora],
    MATCH(TRUE,LEFT(J4444,NÚCARACT(montadora[SKU Parcial]))=montadora[SKU Parcial],0)
  ),
  ""
)</f>
        <v/>
      </c>
    </row>
    <row r="4223" spans="1:30" x14ac:dyDescent="0.25">
      <c r="A4223" s="42" t="s">
        <v>206</v>
      </c>
      <c r="B4223" s="42" t="s">
        <v>36</v>
      </c>
      <c r="C4223" s="42" t="s">
        <v>207</v>
      </c>
      <c r="D4223" s="42" t="s">
        <v>27</v>
      </c>
      <c r="E4223" s="42" t="s">
        <v>208</v>
      </c>
      <c r="F4223" s="42" t="s">
        <v>209</v>
      </c>
      <c r="G4223" s="42" t="s">
        <v>11227</v>
      </c>
      <c r="H4223" s="7" t="s">
        <v>47</v>
      </c>
      <c r="I4223" s="42" t="s">
        <v>31</v>
      </c>
      <c r="J4223" s="42" t="s">
        <v>210</v>
      </c>
      <c r="K4223" s="8">
        <v>45841</v>
      </c>
      <c r="L4223" s="7" t="s">
        <v>33</v>
      </c>
      <c r="M4223" s="44">
        <v>338.8</v>
      </c>
      <c r="N4223" s="7">
        <v>1</v>
      </c>
      <c r="O4223" s="44">
        <v>340.39</v>
      </c>
      <c r="P4223" s="44">
        <v>120</v>
      </c>
      <c r="Q4223" s="44">
        <v>27.51</v>
      </c>
      <c r="R4223" s="44">
        <v>57.6</v>
      </c>
      <c r="S4223" s="44">
        <v>1.59</v>
      </c>
      <c r="T4223" s="44">
        <v>14.31</v>
      </c>
      <c r="U4223" s="44">
        <v>119.38</v>
      </c>
      <c r="V4223" s="9" t="s">
        <v>24294</v>
      </c>
      <c r="W4223" s="42" t="s">
        <v>89</v>
      </c>
      <c r="X4223" s="43">
        <v>116719064557</v>
      </c>
      <c r="Y4223" s="43">
        <v>45111354890</v>
      </c>
      <c r="Z4223" s="5" t="s">
        <v>7980</v>
      </c>
      <c r="AA4223" s="37" t="str">
        <f>VLOOKUP(J4223, sku!B:C, 2, FALSE)</f>
        <v>Travessa Fiat - Smart - - - Toro - - - Preto</v>
      </c>
      <c r="AB4223" s="37" t="str">
        <f>VLOOKUP(J4223, sku!B:BM, 64, FALSE)</f>
        <v>Fabricação</v>
      </c>
      <c r="AC4223" s="37" t="str">
        <f>LEFT(pedidos[[#This Row],[SKU]],3)</f>
        <v>XFI</v>
      </c>
      <c r="AD4223" s="37" t="str" cm="1">
        <f t="array" aca="1" ref="AD4223" ca="1">IFERROR(
  INDEX(
    montadora[Montadora],
    MATCH(TRUE,LEFT(J4445,NÚCARACT(montadora[SKU Parcial]))=montadora[SKU Parcial],0)
  ),
  ""
)</f>
        <v/>
      </c>
    </row>
    <row r="4224" spans="1:30" x14ac:dyDescent="0.25">
      <c r="A4224" s="42" t="s">
        <v>211</v>
      </c>
      <c r="B4224" s="42" t="s">
        <v>36</v>
      </c>
      <c r="C4224" s="42" t="s">
        <v>212</v>
      </c>
      <c r="D4224" s="42" t="s">
        <v>27</v>
      </c>
      <c r="E4224" s="42" t="s">
        <v>213</v>
      </c>
      <c r="F4224" s="42" t="s">
        <v>214</v>
      </c>
      <c r="G4224" s="42" t="s">
        <v>11227</v>
      </c>
      <c r="H4224" s="7" t="s">
        <v>47</v>
      </c>
      <c r="I4224" s="42" t="s">
        <v>36</v>
      </c>
      <c r="J4224" s="42" t="s">
        <v>215</v>
      </c>
      <c r="K4224" s="8">
        <v>45844</v>
      </c>
      <c r="L4224" s="7" t="s">
        <v>33</v>
      </c>
      <c r="M4224" s="44">
        <v>338.8</v>
      </c>
      <c r="N4224" s="7">
        <v>1</v>
      </c>
      <c r="O4224" s="44">
        <v>340.39</v>
      </c>
      <c r="P4224" s="44">
        <v>120</v>
      </c>
      <c r="Q4224" s="44">
        <v>27.51</v>
      </c>
      <c r="R4224" s="44">
        <v>57.6</v>
      </c>
      <c r="S4224" s="44">
        <v>1.59</v>
      </c>
      <c r="T4224" s="44">
        <v>14.31</v>
      </c>
      <c r="U4224" s="44">
        <v>119.38</v>
      </c>
      <c r="V4224" s="9" t="s">
        <v>24294</v>
      </c>
      <c r="W4224" s="42" t="s">
        <v>34</v>
      </c>
      <c r="X4224" s="43">
        <v>117081244157</v>
      </c>
      <c r="Y4224" s="43">
        <v>45125861175</v>
      </c>
      <c r="Z4224" s="5" t="s">
        <v>7980</v>
      </c>
      <c r="AA4224" s="37" t="str">
        <f>VLOOKUP(J4224, sku!B:C, 2, FALSE)</f>
        <v>Travessa Ford - Smart - - - Bronco - 2020 A 2024 - Preto</v>
      </c>
      <c r="AB4224" s="37" t="str">
        <f>VLOOKUP(J4224, sku!B:BM, 64, FALSE)</f>
        <v>Fabricação</v>
      </c>
      <c r="AC4224" s="37" t="str">
        <f>LEFT(pedidos[[#This Row],[SKU]],3)</f>
        <v>XFD</v>
      </c>
      <c r="AD4224" s="37" t="str" cm="1">
        <f t="array" aca="1" ref="AD4224" ca="1">IFERROR(
  INDEX(
    montadora[Montadora],
    MATCH(TRUE,LEFT(J4446,NÚCARACT(montadora[SKU Parcial]))=montadora[SKU Parcial],0)
  ),
  ""
)</f>
        <v/>
      </c>
    </row>
    <row r="4225" spans="1:30" x14ac:dyDescent="0.25">
      <c r="A4225" s="42" t="s">
        <v>216</v>
      </c>
      <c r="B4225" s="42" t="s">
        <v>217</v>
      </c>
      <c r="C4225" s="42" t="s">
        <v>121</v>
      </c>
      <c r="D4225" s="42" t="s">
        <v>27</v>
      </c>
      <c r="E4225" s="42" t="s">
        <v>218</v>
      </c>
      <c r="F4225" s="42" t="s">
        <v>209</v>
      </c>
      <c r="G4225" s="42" t="s">
        <v>11227</v>
      </c>
      <c r="H4225" s="7" t="s">
        <v>47</v>
      </c>
      <c r="I4225" s="42" t="s">
        <v>36</v>
      </c>
      <c r="J4225" s="42" t="s">
        <v>77</v>
      </c>
      <c r="K4225" s="8">
        <v>45845</v>
      </c>
      <c r="L4225" s="7" t="s">
        <v>33</v>
      </c>
      <c r="M4225" s="44">
        <v>338.8</v>
      </c>
      <c r="N4225" s="7">
        <v>1</v>
      </c>
      <c r="O4225" s="44">
        <v>340.39</v>
      </c>
      <c r="P4225" s="44">
        <v>120</v>
      </c>
      <c r="Q4225" s="44">
        <v>27.51</v>
      </c>
      <c r="R4225" s="44">
        <v>57.6</v>
      </c>
      <c r="S4225" s="44">
        <v>1.59</v>
      </c>
      <c r="T4225" s="44">
        <v>14.31</v>
      </c>
      <c r="U4225" s="44">
        <v>119.38</v>
      </c>
      <c r="V4225" s="9" t="s">
        <v>24294</v>
      </c>
      <c r="W4225" s="42" t="s">
        <v>34</v>
      </c>
      <c r="X4225" s="43">
        <v>117800372238</v>
      </c>
      <c r="Y4225" s="43">
        <v>45137199006</v>
      </c>
      <c r="Z4225" s="5" t="s">
        <v>7980</v>
      </c>
      <c r="AA4225" s="37" t="str">
        <f>VLOOKUP(J4225, sku!B:C, 2, FALSE)</f>
        <v>Travessa Fiat - Smart - - - Toro - - - Grafite</v>
      </c>
      <c r="AB4225" s="37" t="str">
        <f>VLOOKUP(J4225, sku!B:BM, 64, FALSE)</f>
        <v>Fabricação</v>
      </c>
      <c r="AC4225" s="37" t="str">
        <f>LEFT(pedidos[[#This Row],[SKU]],3)</f>
        <v>XFI</v>
      </c>
      <c r="AD4225" s="37" t="str" cm="1">
        <f t="array" aca="1" ref="AD4225" ca="1">IFERROR(
  INDEX(
    montadora[Montadora],
    MATCH(TRUE,LEFT(J4447,NÚCARACT(montadora[SKU Parcial]))=montadora[SKU Parcial],0)
  ),
  ""
)</f>
        <v/>
      </c>
    </row>
    <row r="4226" spans="1:30" x14ac:dyDescent="0.25">
      <c r="A4226" s="42" t="s">
        <v>219</v>
      </c>
      <c r="B4226" s="42" t="s">
        <v>220</v>
      </c>
      <c r="C4226" s="42" t="s">
        <v>221</v>
      </c>
      <c r="D4226" s="42" t="s">
        <v>27</v>
      </c>
      <c r="E4226" s="42" t="s">
        <v>222</v>
      </c>
      <c r="F4226" s="42" t="s">
        <v>223</v>
      </c>
      <c r="G4226" s="42" t="s">
        <v>11227</v>
      </c>
      <c r="H4226" s="7" t="s">
        <v>47</v>
      </c>
      <c r="I4226" s="42" t="s">
        <v>31</v>
      </c>
      <c r="J4226" s="42" t="s">
        <v>224</v>
      </c>
      <c r="K4226" s="8">
        <v>45847</v>
      </c>
      <c r="L4226" s="7" t="s">
        <v>33</v>
      </c>
      <c r="M4226" s="44">
        <v>338.8</v>
      </c>
      <c r="N4226" s="7">
        <v>1</v>
      </c>
      <c r="O4226" s="44">
        <v>340.39</v>
      </c>
      <c r="P4226" s="44">
        <v>120</v>
      </c>
      <c r="Q4226" s="44">
        <v>27.51</v>
      </c>
      <c r="R4226" s="44">
        <v>57.6</v>
      </c>
      <c r="S4226" s="44">
        <v>1.59</v>
      </c>
      <c r="T4226" s="44">
        <v>14.31</v>
      </c>
      <c r="U4226" s="44">
        <v>119.38</v>
      </c>
      <c r="V4226" s="9" t="s">
        <v>24294</v>
      </c>
      <c r="W4226" s="42" t="s">
        <v>34</v>
      </c>
      <c r="X4226" s="43">
        <v>117987531154</v>
      </c>
      <c r="Y4226" s="43">
        <v>45146054162</v>
      </c>
      <c r="Z4226" s="5" t="s">
        <v>7980</v>
      </c>
      <c r="AA4226" s="37" t="str">
        <f>VLOOKUP(J4226, sku!B:C, 2, FALSE)</f>
        <v>Travessa Chevrolet - Style - - - Trailblazer - - - Prata</v>
      </c>
      <c r="AB4226" s="37" t="str">
        <f>VLOOKUP(J4226, sku!B:BM, 64, FALSE)</f>
        <v>Fabricação</v>
      </c>
      <c r="AC4226" s="37" t="str">
        <f>LEFT(pedidos[[#This Row],[SKU]],3)</f>
        <v>XGM</v>
      </c>
      <c r="AD4226" s="37" t="str" cm="1">
        <f t="array" aca="1" ref="AD4226" ca="1">IFERROR(
  INDEX(
    montadora[Montadora],
    MATCH(TRUE,LEFT(J4448,NÚCARACT(montadora[SKU Parcial]))=montadora[SKU Parcial],0)
  ),
  ""
)</f>
        <v/>
      </c>
    </row>
    <row r="4227" spans="1:30" x14ac:dyDescent="0.25">
      <c r="A4227" s="42" t="s">
        <v>225</v>
      </c>
      <c r="B4227" s="42" t="s">
        <v>226</v>
      </c>
      <c r="C4227" s="42" t="s">
        <v>65</v>
      </c>
      <c r="D4227" s="42" t="s">
        <v>27</v>
      </c>
      <c r="E4227" s="42" t="s">
        <v>227</v>
      </c>
      <c r="F4227" s="42" t="s">
        <v>228</v>
      </c>
      <c r="G4227" s="42" t="s">
        <v>11227</v>
      </c>
      <c r="H4227" s="7" t="s">
        <v>47</v>
      </c>
      <c r="I4227" s="42" t="s">
        <v>31</v>
      </c>
      <c r="J4227" s="42" t="s">
        <v>205</v>
      </c>
      <c r="K4227" s="8">
        <v>45847</v>
      </c>
      <c r="L4227" s="7" t="s">
        <v>33</v>
      </c>
      <c r="M4227" s="44">
        <v>338.8</v>
      </c>
      <c r="N4227" s="7">
        <v>1</v>
      </c>
      <c r="O4227" s="44">
        <v>340.39</v>
      </c>
      <c r="P4227" s="44">
        <v>120</v>
      </c>
      <c r="Q4227" s="44">
        <v>27.51</v>
      </c>
      <c r="R4227" s="44">
        <v>57.6</v>
      </c>
      <c r="S4227" s="44">
        <v>1.59</v>
      </c>
      <c r="T4227" s="44">
        <v>14.31</v>
      </c>
      <c r="U4227" s="44">
        <v>119.38</v>
      </c>
      <c r="V4227" s="9" t="s">
        <v>24294</v>
      </c>
      <c r="W4227" s="42" t="s">
        <v>34</v>
      </c>
      <c r="X4227" s="43">
        <v>118008190692</v>
      </c>
      <c r="Y4227" s="43">
        <v>45147004767</v>
      </c>
      <c r="Z4227" s="5" t="s">
        <v>7980</v>
      </c>
      <c r="AA4227" s="37" t="str">
        <f>VLOOKUP(J4227, sku!B:C, 2, FALSE)</f>
        <v>Travessa Ford - Style - - - Ecosport - - - Preto</v>
      </c>
      <c r="AB4227" s="37" t="str">
        <f>VLOOKUP(J4227, sku!B:BM, 64, FALSE)</f>
        <v>Fabricação</v>
      </c>
      <c r="AC4227" s="37" t="str">
        <f>LEFT(pedidos[[#This Row],[SKU]],3)</f>
        <v>XFO</v>
      </c>
      <c r="AD4227" s="37" t="str" cm="1">
        <f t="array" aca="1" ref="AD4227" ca="1">IFERROR(
  INDEX(
    montadora[Montadora],
    MATCH(TRUE,LEFT(J4449,NÚCARACT(montadora[SKU Parcial]))=montadora[SKU Parcial],0)
  ),
  ""
)</f>
        <v/>
      </c>
    </row>
    <row r="4228" spans="1:30" x14ac:dyDescent="0.25">
      <c r="A4228" s="42" t="s">
        <v>229</v>
      </c>
      <c r="B4228" s="42" t="s">
        <v>230</v>
      </c>
      <c r="C4228" s="42" t="s">
        <v>231</v>
      </c>
      <c r="D4228" s="42" t="s">
        <v>27</v>
      </c>
      <c r="E4228" s="42" t="s">
        <v>177</v>
      </c>
      <c r="F4228" s="42" t="s">
        <v>178</v>
      </c>
      <c r="G4228" s="42" t="s">
        <v>11227</v>
      </c>
      <c r="H4228" s="7" t="s">
        <v>47</v>
      </c>
      <c r="I4228" s="42" t="s">
        <v>31</v>
      </c>
      <c r="J4228" s="42" t="s">
        <v>179</v>
      </c>
      <c r="K4228" s="8">
        <v>45850</v>
      </c>
      <c r="L4228" s="7" t="s">
        <v>33</v>
      </c>
      <c r="M4228" s="44">
        <v>338.8</v>
      </c>
      <c r="N4228" s="7">
        <v>1</v>
      </c>
      <c r="O4228" s="44">
        <v>340.39</v>
      </c>
      <c r="P4228" s="44">
        <v>120</v>
      </c>
      <c r="Q4228" s="44">
        <v>27.51</v>
      </c>
      <c r="R4228" s="44">
        <v>57.6</v>
      </c>
      <c r="S4228" s="44">
        <v>1.59</v>
      </c>
      <c r="T4228" s="44">
        <v>14.31</v>
      </c>
      <c r="U4228" s="44">
        <v>119.38</v>
      </c>
      <c r="V4228" s="9" t="s">
        <v>24294</v>
      </c>
      <c r="W4228" s="42" t="s">
        <v>34</v>
      </c>
      <c r="X4228" s="43">
        <v>118320800682</v>
      </c>
      <c r="Y4228" s="43">
        <v>45160540159</v>
      </c>
      <c r="Z4228" s="5" t="s">
        <v>7980</v>
      </c>
      <c r="AA4228" s="37" t="str">
        <f>VLOOKUP(J4228, sku!B:C, 2, FALSE)</f>
        <v>Travessa Jeep - Smart - - - Renegade - 2016 A 2025 - Preto</v>
      </c>
      <c r="AB4228" s="37" t="str">
        <f>VLOOKUP(J4228, sku!B:BM, 64, FALSE)</f>
        <v>Fabricação</v>
      </c>
      <c r="AC4228" s="37" t="str">
        <f>LEFT(pedidos[[#This Row],[SKU]],3)</f>
        <v>XJP</v>
      </c>
      <c r="AD4228" s="37" t="str" cm="1">
        <f t="array" aca="1" ref="AD4228" ca="1">IFERROR(
  INDEX(
    montadora[Montadora],
    MATCH(TRUE,LEFT(#REF!,NÚCARACT(montadora[SKU Parcial]))=montadora[SKU Parcial],0)
  ),
  ""
)</f>
        <v/>
      </c>
    </row>
    <row r="4229" spans="1:30" x14ac:dyDescent="0.25">
      <c r="A4229" s="42" t="s">
        <v>232</v>
      </c>
      <c r="B4229" s="42" t="s">
        <v>233</v>
      </c>
      <c r="C4229" s="42" t="s">
        <v>234</v>
      </c>
      <c r="D4229" s="42" t="s">
        <v>27</v>
      </c>
      <c r="E4229" s="42" t="s">
        <v>235</v>
      </c>
      <c r="F4229" s="42" t="s">
        <v>236</v>
      </c>
      <c r="G4229" s="42" t="s">
        <v>11227</v>
      </c>
      <c r="H4229" s="7" t="s">
        <v>47</v>
      </c>
      <c r="I4229" s="42" t="s">
        <v>36</v>
      </c>
      <c r="J4229" s="42" t="s">
        <v>237</v>
      </c>
      <c r="K4229" s="8">
        <v>45851</v>
      </c>
      <c r="L4229" s="7" t="s">
        <v>33</v>
      </c>
      <c r="M4229" s="44">
        <v>338.8</v>
      </c>
      <c r="N4229" s="7">
        <v>1</v>
      </c>
      <c r="O4229" s="44">
        <v>340.39</v>
      </c>
      <c r="P4229" s="44">
        <v>120</v>
      </c>
      <c r="Q4229" s="44">
        <v>27.51</v>
      </c>
      <c r="R4229" s="44">
        <v>57.6</v>
      </c>
      <c r="S4229" s="44">
        <v>1.59</v>
      </c>
      <c r="T4229" s="44">
        <v>14.31</v>
      </c>
      <c r="U4229" s="44">
        <v>119.38</v>
      </c>
      <c r="V4229" s="9" t="s">
        <v>24294</v>
      </c>
      <c r="W4229" s="42" t="s">
        <v>34</v>
      </c>
      <c r="X4229" s="43">
        <v>117937860909</v>
      </c>
      <c r="Y4229" s="43">
        <v>45165113696</v>
      </c>
      <c r="Z4229" s="5" t="s">
        <v>7980</v>
      </c>
      <c r="AA4229" s="37" t="str">
        <f>VLOOKUP(J4229, sku!B:C, 2, FALSE)</f>
        <v>Travessa Universal - Smart - - - - - - - Prata</v>
      </c>
      <c r="AB4229" s="37" t="str">
        <f>VLOOKUP(J4229, sku!B:BM, 64, FALSE)</f>
        <v>Fabricação</v>
      </c>
      <c r="AC4229" s="37" t="str">
        <f>LEFT(pedidos[[#This Row],[SKU]],3)</f>
        <v>XUS</v>
      </c>
      <c r="AD4229" s="37" t="str" cm="1">
        <f t="array" aca="1" ref="AD4229" ca="1">IFERROR(
  INDEX(
    montadora[Montadora],
    MATCH(TRUE,LEFT(#REF!,NÚCARACT(montadora[SKU Parcial]))=montadora[SKU Parcial],0)
  ),
  ""
)</f>
        <v/>
      </c>
    </row>
    <row r="4230" spans="1:30" x14ac:dyDescent="0.25">
      <c r="A4230" s="42" t="s">
        <v>238</v>
      </c>
      <c r="B4230" s="42" t="s">
        <v>239</v>
      </c>
      <c r="C4230" s="42" t="s">
        <v>240</v>
      </c>
      <c r="D4230" s="42" t="s">
        <v>27</v>
      </c>
      <c r="E4230" s="42" t="s">
        <v>227</v>
      </c>
      <c r="F4230" s="42" t="s">
        <v>228</v>
      </c>
      <c r="G4230" s="42" t="s">
        <v>11227</v>
      </c>
      <c r="H4230" s="7" t="s">
        <v>47</v>
      </c>
      <c r="I4230" s="42" t="s">
        <v>31</v>
      </c>
      <c r="J4230" s="42" t="s">
        <v>241</v>
      </c>
      <c r="K4230" s="8">
        <v>45860</v>
      </c>
      <c r="L4230" s="7" t="s">
        <v>33</v>
      </c>
      <c r="M4230" s="44">
        <v>338.8</v>
      </c>
      <c r="N4230" s="7">
        <v>1</v>
      </c>
      <c r="O4230" s="44">
        <v>340.39</v>
      </c>
      <c r="P4230" s="44">
        <v>120</v>
      </c>
      <c r="Q4230" s="44">
        <v>27.51</v>
      </c>
      <c r="R4230" s="44">
        <v>57.6</v>
      </c>
      <c r="S4230" s="44">
        <v>1.59</v>
      </c>
      <c r="T4230" s="44">
        <v>14.31</v>
      </c>
      <c r="U4230" s="44">
        <v>119.38</v>
      </c>
      <c r="V4230" s="9" t="s">
        <v>24294</v>
      </c>
      <c r="W4230" s="42" t="s">
        <v>34</v>
      </c>
      <c r="X4230" s="43">
        <v>119032839253</v>
      </c>
      <c r="Y4230" s="43">
        <v>45216110733</v>
      </c>
      <c r="Z4230" s="5" t="s">
        <v>7980</v>
      </c>
      <c r="AA4230" s="37" t="str">
        <f>VLOOKUP(J4230, sku!B:C, 2, FALSE)</f>
        <v>Travessa Ford - Style - - - Ecosport - - - Prata</v>
      </c>
      <c r="AB4230" s="37" t="str">
        <f>VLOOKUP(J4230, sku!B:BM, 64, FALSE)</f>
        <v>Fabricação</v>
      </c>
      <c r="AC4230" s="37" t="str">
        <f>LEFT(pedidos[[#This Row],[SKU]],3)</f>
        <v>XFO</v>
      </c>
      <c r="AD4230" s="37" t="str" cm="1">
        <f t="array" aca="1" ref="AD4230" ca="1">IFERROR(
  INDEX(
    montadora[Montadora],
    MATCH(TRUE,LEFT(#REF!,NÚCARACT(montadora[SKU Parcial]))=montadora[SKU Parcial],0)
  ),
  ""
)</f>
        <v/>
      </c>
    </row>
    <row r="4231" spans="1:30" x14ac:dyDescent="0.25">
      <c r="A4231" s="42" t="s">
        <v>242</v>
      </c>
      <c r="B4231" s="42" t="s">
        <v>36</v>
      </c>
      <c r="C4231" s="42" t="s">
        <v>243</v>
      </c>
      <c r="D4231" s="42" t="s">
        <v>27</v>
      </c>
      <c r="E4231" s="42" t="s">
        <v>218</v>
      </c>
      <c r="F4231" s="42" t="s">
        <v>209</v>
      </c>
      <c r="G4231" s="42" t="s">
        <v>11227</v>
      </c>
      <c r="H4231" s="7" t="s">
        <v>47</v>
      </c>
      <c r="I4231" s="42" t="s">
        <v>36</v>
      </c>
      <c r="J4231" s="42" t="s">
        <v>210</v>
      </c>
      <c r="K4231" s="8">
        <v>45866</v>
      </c>
      <c r="L4231" s="7" t="s">
        <v>33</v>
      </c>
      <c r="M4231" s="44">
        <v>338.8</v>
      </c>
      <c r="N4231" s="7">
        <v>1</v>
      </c>
      <c r="O4231" s="44">
        <v>340.39</v>
      </c>
      <c r="P4231" s="44">
        <v>120</v>
      </c>
      <c r="Q4231" s="44">
        <v>27.51</v>
      </c>
      <c r="R4231" s="44">
        <v>57.6</v>
      </c>
      <c r="S4231" s="44">
        <v>1.59</v>
      </c>
      <c r="T4231" s="44">
        <v>14.31</v>
      </c>
      <c r="U4231" s="44">
        <v>119.38</v>
      </c>
      <c r="V4231" s="9" t="s">
        <v>24294</v>
      </c>
      <c r="W4231" s="42" t="s">
        <v>34</v>
      </c>
      <c r="X4231" s="43">
        <v>119631066403</v>
      </c>
      <c r="Y4231" s="43">
        <v>45242878884</v>
      </c>
      <c r="Z4231" s="5" t="s">
        <v>7980</v>
      </c>
      <c r="AA4231" s="37" t="str">
        <f>VLOOKUP(J4231, sku!B:C, 2, FALSE)</f>
        <v>Travessa Fiat - Smart - - - Toro - - - Preto</v>
      </c>
      <c r="AB4231" s="37" t="str">
        <f>VLOOKUP(J4231, sku!B:BM, 64, FALSE)</f>
        <v>Fabricação</v>
      </c>
      <c r="AC4231" s="37" t="str">
        <f>LEFT(pedidos[[#This Row],[SKU]],3)</f>
        <v>XFI</v>
      </c>
      <c r="AD4231" s="37" t="str" cm="1">
        <f t="array" aca="1" ref="AD4231" ca="1">IFERROR(
  INDEX(
    montadora[Montadora],
    MATCH(TRUE,LEFT(J4450,NÚCARACT(montadora[SKU Parcial]))=montadora[SKU Parcial],0)
  ),
  ""
)</f>
        <v/>
      </c>
    </row>
    <row r="4232" spans="1:30" x14ac:dyDescent="0.25">
      <c r="A4232" s="42" t="s">
        <v>713</v>
      </c>
      <c r="B4232" s="42" t="s">
        <v>714</v>
      </c>
      <c r="C4232" s="42" t="s">
        <v>715</v>
      </c>
      <c r="D4232" s="42" t="s">
        <v>534</v>
      </c>
      <c r="E4232" s="42" t="s">
        <v>677</v>
      </c>
      <c r="F4232" s="42" t="s">
        <v>223</v>
      </c>
      <c r="G4232" s="42" t="s">
        <v>11227</v>
      </c>
      <c r="H4232" s="7" t="s">
        <v>30</v>
      </c>
      <c r="I4232" s="42" t="s">
        <v>36</v>
      </c>
      <c r="J4232" s="42" t="s">
        <v>716</v>
      </c>
      <c r="K4232" s="8">
        <v>45839</v>
      </c>
      <c r="L4232" s="7" t="s">
        <v>11229</v>
      </c>
      <c r="M4232" s="44">
        <v>328.8</v>
      </c>
      <c r="N4232" s="7">
        <v>1</v>
      </c>
      <c r="O4232" s="44">
        <v>364.79</v>
      </c>
      <c r="P4232" s="44">
        <v>120</v>
      </c>
      <c r="Q4232" s="44">
        <v>26.7</v>
      </c>
      <c r="R4232" s="44">
        <v>39.46</v>
      </c>
      <c r="S4232" s="44">
        <v>35.99</v>
      </c>
      <c r="T4232" s="44">
        <v>26.95</v>
      </c>
      <c r="U4232" s="44">
        <v>115.69</v>
      </c>
      <c r="V4232" s="9" t="s">
        <v>24295</v>
      </c>
      <c r="W4232" s="42" t="s">
        <v>34</v>
      </c>
      <c r="X4232" s="43">
        <v>116514605227</v>
      </c>
      <c r="Y4232" s="43">
        <v>45100796067</v>
      </c>
      <c r="Z4232" s="5" t="s">
        <v>7980</v>
      </c>
      <c r="AA4232" s="37" t="str">
        <f>VLOOKUP(J4232, sku!B:C, 2, FALSE)</f>
        <v>Travessa Chevrolet - Style - - - Trailblazer - - - Grafite</v>
      </c>
      <c r="AB4232" s="37" t="str">
        <f>VLOOKUP(J4232, sku!B:BM, 64, FALSE)</f>
        <v>Fabricação</v>
      </c>
      <c r="AC4232" s="37" t="str">
        <f>LEFT(pedidos[[#This Row],[SKU]],3)</f>
        <v>XGM</v>
      </c>
      <c r="AD4232" s="37" t="str" cm="1">
        <f t="array" aca="1" ref="AD4232" ca="1">IFERROR(
  INDEX(
    montadora[Montadora],
    MATCH(TRUE,LEFT(J4451,NÚCARACT(montadora[SKU Parcial]))=montadora[SKU Parcial],0)
  ),
  ""
)</f>
        <v/>
      </c>
    </row>
    <row r="4233" spans="1:30" x14ac:dyDescent="0.25">
      <c r="A4233" s="42" t="s">
        <v>717</v>
      </c>
      <c r="B4233" s="42" t="s">
        <v>718</v>
      </c>
      <c r="C4233" s="42" t="s">
        <v>719</v>
      </c>
      <c r="D4233" s="42" t="s">
        <v>420</v>
      </c>
      <c r="E4233" s="42" t="s">
        <v>118</v>
      </c>
      <c r="F4233" s="42" t="s">
        <v>67</v>
      </c>
      <c r="G4233" s="42" t="s">
        <v>11227</v>
      </c>
      <c r="H4233" s="7" t="s">
        <v>30</v>
      </c>
      <c r="I4233" s="42" t="s">
        <v>31</v>
      </c>
      <c r="J4233" s="42" t="s">
        <v>720</v>
      </c>
      <c r="K4233" s="8">
        <v>45840</v>
      </c>
      <c r="L4233" s="7" t="s">
        <v>11229</v>
      </c>
      <c r="M4233" s="44">
        <v>328.8</v>
      </c>
      <c r="N4233" s="7">
        <v>1</v>
      </c>
      <c r="O4233" s="44">
        <v>328.8</v>
      </c>
      <c r="P4233" s="44">
        <v>120</v>
      </c>
      <c r="Q4233" s="44">
        <v>26.7</v>
      </c>
      <c r="R4233" s="44">
        <v>39.46</v>
      </c>
      <c r="S4233" s="44">
        <v>0</v>
      </c>
      <c r="T4233" s="44">
        <v>26.95</v>
      </c>
      <c r="U4233" s="44">
        <v>115.69</v>
      </c>
      <c r="V4233" s="9" t="s">
        <v>24295</v>
      </c>
      <c r="W4233" s="42" t="s">
        <v>34</v>
      </c>
      <c r="X4233" s="43">
        <v>117119749738</v>
      </c>
      <c r="Y4233" s="43">
        <v>45106594228</v>
      </c>
      <c r="Z4233" s="5" t="s">
        <v>7980</v>
      </c>
      <c r="AA4233" s="37" t="str">
        <f>VLOOKUP(J4233, sku!B:C, 2, FALSE)</f>
        <v>Travessa Chevrolet - Smart - - - Spin - 2012 A 2024 - Preto</v>
      </c>
      <c r="AB4233" s="37" t="str">
        <f>VLOOKUP(J4233, sku!B:BM, 64, FALSE)</f>
        <v>Fabricação</v>
      </c>
      <c r="AC4233" s="37" t="str">
        <f>LEFT(pedidos[[#This Row],[SKU]],3)</f>
        <v>XGM</v>
      </c>
      <c r="AD4233" s="37" t="str" cm="1">
        <f t="array" aca="1" ref="AD4233" ca="1">IFERROR(
  INDEX(
    montadora[Montadora],
    MATCH(TRUE,LEFT(J4452,NÚCARACT(montadora[SKU Parcial]))=montadora[SKU Parcial],0)
  ),
  ""
)</f>
        <v/>
      </c>
    </row>
    <row r="4234" spans="1:30" x14ac:dyDescent="0.25">
      <c r="A4234" s="42" t="s">
        <v>721</v>
      </c>
      <c r="B4234" s="42" t="s">
        <v>722</v>
      </c>
      <c r="C4234" s="42" t="s">
        <v>723</v>
      </c>
      <c r="D4234" s="42" t="s">
        <v>138</v>
      </c>
      <c r="E4234" s="42" t="s">
        <v>677</v>
      </c>
      <c r="F4234" s="42" t="s">
        <v>223</v>
      </c>
      <c r="G4234" s="42" t="s">
        <v>11227</v>
      </c>
      <c r="H4234" s="7" t="s">
        <v>30</v>
      </c>
      <c r="I4234" s="42" t="s">
        <v>31</v>
      </c>
      <c r="J4234" s="42" t="s">
        <v>716</v>
      </c>
      <c r="K4234" s="8">
        <v>45845</v>
      </c>
      <c r="L4234" s="7" t="s">
        <v>11229</v>
      </c>
      <c r="M4234" s="44">
        <v>328.8</v>
      </c>
      <c r="N4234" s="7">
        <v>1</v>
      </c>
      <c r="O4234" s="44">
        <v>328.8</v>
      </c>
      <c r="P4234" s="44">
        <v>120</v>
      </c>
      <c r="Q4234" s="44">
        <v>26.7</v>
      </c>
      <c r="R4234" s="44">
        <v>39.46</v>
      </c>
      <c r="S4234" s="44">
        <v>0</v>
      </c>
      <c r="T4234" s="44">
        <v>26.95</v>
      </c>
      <c r="U4234" s="44">
        <v>115.69</v>
      </c>
      <c r="V4234" s="9" t="s">
        <v>24295</v>
      </c>
      <c r="W4234" s="42" t="s">
        <v>34</v>
      </c>
      <c r="X4234" s="43">
        <v>117791982790</v>
      </c>
      <c r="Y4234" s="43">
        <v>45136549106</v>
      </c>
      <c r="Z4234" s="5" t="s">
        <v>7980</v>
      </c>
      <c r="AA4234" s="37" t="str">
        <f>VLOOKUP(J4234, sku!B:C, 2, FALSE)</f>
        <v>Travessa Chevrolet - Style - - - Trailblazer - - - Grafite</v>
      </c>
      <c r="AB4234" s="37" t="str">
        <f>VLOOKUP(J4234, sku!B:BM, 64, FALSE)</f>
        <v>Fabricação</v>
      </c>
      <c r="AC4234" s="37" t="str">
        <f>LEFT(pedidos[[#This Row],[SKU]],3)</f>
        <v>XGM</v>
      </c>
      <c r="AD4234" s="37" t="str" cm="1">
        <f t="array" aca="1" ref="AD4234" ca="1">IFERROR(
  INDEX(
    montadora[Montadora],
    MATCH(TRUE,LEFT(J4453,NÚCARACT(montadora[SKU Parcial]))=montadora[SKU Parcial],0)
  ),
  ""
)</f>
        <v/>
      </c>
    </row>
    <row r="4235" spans="1:30" x14ac:dyDescent="0.25">
      <c r="A4235" s="42" t="s">
        <v>724</v>
      </c>
      <c r="B4235" s="42" t="s">
        <v>725</v>
      </c>
      <c r="C4235" s="42" t="s">
        <v>726</v>
      </c>
      <c r="D4235" s="42" t="s">
        <v>191</v>
      </c>
      <c r="E4235" s="42" t="s">
        <v>118</v>
      </c>
      <c r="F4235" s="42" t="s">
        <v>67</v>
      </c>
      <c r="G4235" s="42" t="s">
        <v>11227</v>
      </c>
      <c r="H4235" s="7" t="s">
        <v>30</v>
      </c>
      <c r="I4235" s="42" t="s">
        <v>31</v>
      </c>
      <c r="J4235" s="42" t="s">
        <v>727</v>
      </c>
      <c r="K4235" s="8">
        <v>45846</v>
      </c>
      <c r="L4235" s="7" t="s">
        <v>11229</v>
      </c>
      <c r="M4235" s="44">
        <v>328.8</v>
      </c>
      <c r="N4235" s="7">
        <v>1</v>
      </c>
      <c r="O4235" s="44">
        <v>328.8</v>
      </c>
      <c r="P4235" s="44">
        <v>120</v>
      </c>
      <c r="Q4235" s="44">
        <v>26.7</v>
      </c>
      <c r="R4235" s="44">
        <v>39.46</v>
      </c>
      <c r="S4235" s="44">
        <v>0</v>
      </c>
      <c r="T4235" s="44">
        <v>26.95</v>
      </c>
      <c r="U4235" s="44">
        <v>115.69</v>
      </c>
      <c r="V4235" s="9" t="s">
        <v>24295</v>
      </c>
      <c r="W4235" s="42" t="s">
        <v>89</v>
      </c>
      <c r="X4235" s="43">
        <v>117335060933</v>
      </c>
      <c r="Y4235" s="43">
        <v>45138359829</v>
      </c>
      <c r="Z4235" s="5" t="s">
        <v>7980</v>
      </c>
      <c r="AA4235" s="37" t="str">
        <f>VLOOKUP(J4235, sku!B:C, 2, FALSE)</f>
        <v>Travessa Chevrolet - Smart - - - S10 - 2014 A 2025 - Preto</v>
      </c>
      <c r="AB4235" s="37" t="str">
        <f>VLOOKUP(J4235, sku!B:BM, 64, FALSE)</f>
        <v>Fabricação</v>
      </c>
      <c r="AC4235" s="37" t="str">
        <f>LEFT(pedidos[[#This Row],[SKU]],3)</f>
        <v>XGM</v>
      </c>
      <c r="AD4235" s="37" t="str" cm="1">
        <f t="array" aca="1" ref="AD4235" ca="1">IFERROR(
  INDEX(
    montadora[Montadora],
    MATCH(TRUE,LEFT(J4454,NÚCARACT(montadora[SKU Parcial]))=montadora[SKU Parcial],0)
  ),
  ""
)</f>
        <v/>
      </c>
    </row>
    <row r="4236" spans="1:30" x14ac:dyDescent="0.25">
      <c r="A4236" s="42" t="s">
        <v>728</v>
      </c>
      <c r="B4236" s="42" t="s">
        <v>36</v>
      </c>
      <c r="C4236" s="42" t="s">
        <v>460</v>
      </c>
      <c r="D4236" s="42" t="s">
        <v>643</v>
      </c>
      <c r="E4236" s="42" t="s">
        <v>118</v>
      </c>
      <c r="F4236" s="42" t="s">
        <v>71</v>
      </c>
      <c r="G4236" s="42" t="s">
        <v>11227</v>
      </c>
      <c r="H4236" s="7" t="s">
        <v>30</v>
      </c>
      <c r="I4236" s="42" t="s">
        <v>31</v>
      </c>
      <c r="J4236" s="42" t="s">
        <v>729</v>
      </c>
      <c r="K4236" s="8">
        <v>45846</v>
      </c>
      <c r="L4236" s="7" t="s">
        <v>11229</v>
      </c>
      <c r="M4236" s="44">
        <v>328.8</v>
      </c>
      <c r="N4236" s="7">
        <v>1</v>
      </c>
      <c r="O4236" s="44">
        <v>328.8</v>
      </c>
      <c r="P4236" s="44">
        <v>120</v>
      </c>
      <c r="Q4236" s="44">
        <v>26.7</v>
      </c>
      <c r="R4236" s="44">
        <v>39.46</v>
      </c>
      <c r="S4236" s="44">
        <v>0</v>
      </c>
      <c r="T4236" s="44">
        <v>26.95</v>
      </c>
      <c r="U4236" s="44">
        <v>115.69</v>
      </c>
      <c r="V4236" s="9" t="s">
        <v>24295</v>
      </c>
      <c r="W4236" s="42" t="s">
        <v>34</v>
      </c>
      <c r="X4236" s="43">
        <v>117371323029</v>
      </c>
      <c r="Y4236" s="43">
        <v>45140316522</v>
      </c>
      <c r="Z4236" s="5" t="s">
        <v>7980</v>
      </c>
      <c r="AA4236" s="37" t="str">
        <f>VLOOKUP(J4236, sku!B:C, 2, FALSE)</f>
        <v>Travessa Chevrolet - Smart - - - Tracker - 2020 A 2023 - Preto</v>
      </c>
      <c r="AB4236" s="37" t="str">
        <f>VLOOKUP(J4236, sku!B:BM, 64, FALSE)</f>
        <v>Fabricação</v>
      </c>
      <c r="AC4236" s="37" t="str">
        <f>LEFT(pedidos[[#This Row],[SKU]],3)</f>
        <v>XGM</v>
      </c>
      <c r="AD4236" s="37" t="str" cm="1">
        <f t="array" aca="1" ref="AD4236" ca="1">IFERROR(
  INDEX(
    montadora[Montadora],
    MATCH(TRUE,LEFT(#REF!,NÚCARACT(montadora[SKU Parcial]))=montadora[SKU Parcial],0)
  ),
  ""
)</f>
        <v/>
      </c>
    </row>
    <row r="4237" spans="1:30" x14ac:dyDescent="0.25">
      <c r="A4237" s="42" t="s">
        <v>730</v>
      </c>
      <c r="B4237" s="42" t="s">
        <v>731</v>
      </c>
      <c r="C4237" s="42" t="s">
        <v>637</v>
      </c>
      <c r="D4237" s="42" t="s">
        <v>191</v>
      </c>
      <c r="E4237" s="42" t="s">
        <v>677</v>
      </c>
      <c r="F4237" s="42" t="s">
        <v>223</v>
      </c>
      <c r="G4237" s="42" t="s">
        <v>11227</v>
      </c>
      <c r="H4237" s="7" t="s">
        <v>30</v>
      </c>
      <c r="I4237" s="42" t="s">
        <v>31</v>
      </c>
      <c r="J4237" s="42" t="s">
        <v>224</v>
      </c>
      <c r="K4237" s="8">
        <v>45852</v>
      </c>
      <c r="L4237" s="7" t="s">
        <v>11229</v>
      </c>
      <c r="M4237" s="44">
        <v>328.8</v>
      </c>
      <c r="N4237" s="7">
        <v>1</v>
      </c>
      <c r="O4237" s="44">
        <v>328.8</v>
      </c>
      <c r="P4237" s="44">
        <v>120</v>
      </c>
      <c r="Q4237" s="44">
        <v>26.7</v>
      </c>
      <c r="R4237" s="44">
        <v>39.46</v>
      </c>
      <c r="S4237" s="44">
        <v>0</v>
      </c>
      <c r="T4237" s="44">
        <v>26.95</v>
      </c>
      <c r="U4237" s="44">
        <v>115.69</v>
      </c>
      <c r="V4237" s="9" t="s">
        <v>24295</v>
      </c>
      <c r="W4237" s="42" t="s">
        <v>89</v>
      </c>
      <c r="X4237" s="43">
        <v>118527875886</v>
      </c>
      <c r="Y4237" s="43">
        <v>45169098480</v>
      </c>
      <c r="Z4237" s="5" t="s">
        <v>7980</v>
      </c>
      <c r="AA4237" s="37" t="str">
        <f>VLOOKUP(J4237, sku!B:C, 2, FALSE)</f>
        <v>Travessa Chevrolet - Style - - - Trailblazer - - - Prata</v>
      </c>
      <c r="AB4237" s="37" t="str">
        <f>VLOOKUP(J4237, sku!B:BM, 64, FALSE)</f>
        <v>Fabricação</v>
      </c>
      <c r="AC4237" s="37" t="str">
        <f>LEFT(pedidos[[#This Row],[SKU]],3)</f>
        <v>XGM</v>
      </c>
      <c r="AD4237" s="37" t="str" cm="1">
        <f t="array" aca="1" ref="AD4237" ca="1">IFERROR(
  INDEX(
    montadora[Montadora],
    MATCH(TRUE,LEFT(#REF!,NÚCARACT(montadora[SKU Parcial]))=montadora[SKU Parcial],0)
  ),
  ""
)</f>
        <v/>
      </c>
    </row>
    <row r="4238" spans="1:30" x14ac:dyDescent="0.25">
      <c r="A4238" s="42" t="s">
        <v>732</v>
      </c>
      <c r="B4238" s="42" t="s">
        <v>36</v>
      </c>
      <c r="C4238" s="42" t="s">
        <v>733</v>
      </c>
      <c r="D4238" s="42" t="s">
        <v>534</v>
      </c>
      <c r="E4238" s="42" t="s">
        <v>734</v>
      </c>
      <c r="F4238" s="42" t="s">
        <v>735</v>
      </c>
      <c r="G4238" s="42" t="s">
        <v>11227</v>
      </c>
      <c r="H4238" s="7" t="s">
        <v>30</v>
      </c>
      <c r="I4238" s="42" t="s">
        <v>36</v>
      </c>
      <c r="J4238" s="42" t="s">
        <v>736</v>
      </c>
      <c r="K4238" s="8">
        <v>45853</v>
      </c>
      <c r="L4238" s="7" t="s">
        <v>11229</v>
      </c>
      <c r="M4238" s="44">
        <v>328.8</v>
      </c>
      <c r="N4238" s="7">
        <v>1</v>
      </c>
      <c r="O4238" s="44">
        <v>364.79</v>
      </c>
      <c r="P4238" s="44">
        <v>120</v>
      </c>
      <c r="Q4238" s="44">
        <v>26.7</v>
      </c>
      <c r="R4238" s="44">
        <v>39.46</v>
      </c>
      <c r="S4238" s="44">
        <v>35.99</v>
      </c>
      <c r="T4238" s="44">
        <v>26.95</v>
      </c>
      <c r="U4238" s="44">
        <v>115.69</v>
      </c>
      <c r="V4238" s="9" t="s">
        <v>24295</v>
      </c>
      <c r="W4238" s="42" t="s">
        <v>34</v>
      </c>
      <c r="X4238" s="43" t="s">
        <v>24296</v>
      </c>
      <c r="Y4238" s="43">
        <v>45174913027</v>
      </c>
      <c r="Z4238" s="5" t="s">
        <v>7980</v>
      </c>
      <c r="AA4238" s="37" t="str">
        <f>VLOOKUP(J4238, sku!B:C, 2, FALSE)</f>
        <v>Travessa Chery - Smart - - - Tiggo 5 - 2019 A 2022 - Prata</v>
      </c>
      <c r="AB4238" s="37" t="str">
        <f>VLOOKUP(J4238, sku!B:BM, 64, FALSE)</f>
        <v>Fabricação</v>
      </c>
      <c r="AC4238" s="37" t="str">
        <f>LEFT(pedidos[[#This Row],[SKU]],3)</f>
        <v>XCH</v>
      </c>
      <c r="AD4238" s="37" t="str" cm="1">
        <f t="array" aca="1" ref="AD4238" ca="1">IFERROR(
  INDEX(
    montadora[Montadora],
    MATCH(TRUE,LEFT(J4455,NÚCARACT(montadora[SKU Parcial]))=montadora[SKU Parcial],0)
  ),
  ""
)</f>
        <v/>
      </c>
    </row>
    <row r="4239" spans="1:30" x14ac:dyDescent="0.25">
      <c r="A4239" s="42" t="s">
        <v>737</v>
      </c>
      <c r="B4239" s="42" t="s">
        <v>738</v>
      </c>
      <c r="C4239" s="42" t="s">
        <v>739</v>
      </c>
      <c r="D4239" s="42" t="s">
        <v>138</v>
      </c>
      <c r="E4239" s="42" t="s">
        <v>734</v>
      </c>
      <c r="F4239" s="42" t="s">
        <v>735</v>
      </c>
      <c r="G4239" s="42" t="s">
        <v>11227</v>
      </c>
      <c r="H4239" s="7" t="s">
        <v>30</v>
      </c>
      <c r="I4239" s="42" t="s">
        <v>31</v>
      </c>
      <c r="J4239" s="42" t="s">
        <v>736</v>
      </c>
      <c r="K4239" s="8">
        <v>45853</v>
      </c>
      <c r="L4239" s="7" t="s">
        <v>11229</v>
      </c>
      <c r="M4239" s="44">
        <v>328.8</v>
      </c>
      <c r="N4239" s="7">
        <v>1</v>
      </c>
      <c r="O4239" s="44">
        <v>328.8</v>
      </c>
      <c r="P4239" s="44">
        <v>120</v>
      </c>
      <c r="Q4239" s="44">
        <v>26.7</v>
      </c>
      <c r="R4239" s="44">
        <v>39.46</v>
      </c>
      <c r="S4239" s="44">
        <v>0</v>
      </c>
      <c r="T4239" s="44">
        <v>26.95</v>
      </c>
      <c r="U4239" s="44">
        <v>115.69</v>
      </c>
      <c r="V4239" s="9" t="s">
        <v>24295</v>
      </c>
      <c r="W4239" s="42" t="s">
        <v>34</v>
      </c>
      <c r="X4239" s="43">
        <v>118231412279</v>
      </c>
      <c r="Y4239" s="43">
        <v>45179408327</v>
      </c>
      <c r="Z4239" s="5" t="s">
        <v>7980</v>
      </c>
      <c r="AA4239" s="37" t="str">
        <f>VLOOKUP(J4239, sku!B:C, 2, FALSE)</f>
        <v>Travessa Chery - Smart - - - Tiggo 5 - 2019 A 2022 - Prata</v>
      </c>
      <c r="AB4239" s="37" t="str">
        <f>VLOOKUP(J4239, sku!B:BM, 64, FALSE)</f>
        <v>Fabricação</v>
      </c>
      <c r="AC4239" s="37" t="str">
        <f>LEFT(pedidos[[#This Row],[SKU]],3)</f>
        <v>XCH</v>
      </c>
      <c r="AD4239" s="37" t="str" cm="1">
        <f t="array" aca="1" ref="AD4239" ca="1">IFERROR(
  INDEX(
    montadora[Montadora],
    MATCH(TRUE,LEFT(#REF!,NÚCARACT(montadora[SKU Parcial]))=montadora[SKU Parcial],0)
  ),
  ""
)</f>
        <v/>
      </c>
    </row>
    <row r="4240" spans="1:30" x14ac:dyDescent="0.25">
      <c r="A4240" s="42" t="s">
        <v>740</v>
      </c>
      <c r="B4240" s="42" t="s">
        <v>36</v>
      </c>
      <c r="C4240" s="42" t="s">
        <v>741</v>
      </c>
      <c r="D4240" s="42" t="s">
        <v>395</v>
      </c>
      <c r="E4240" s="42" t="s">
        <v>118</v>
      </c>
      <c r="F4240" s="42" t="s">
        <v>71</v>
      </c>
      <c r="G4240" s="42" t="s">
        <v>11227</v>
      </c>
      <c r="H4240" s="7" t="s">
        <v>30</v>
      </c>
      <c r="I4240" s="42" t="s">
        <v>31</v>
      </c>
      <c r="J4240" s="42" t="s">
        <v>742</v>
      </c>
      <c r="K4240" s="8">
        <v>45854</v>
      </c>
      <c r="L4240" s="7" t="s">
        <v>11229</v>
      </c>
      <c r="M4240" s="44">
        <v>328.8</v>
      </c>
      <c r="N4240" s="7">
        <v>1</v>
      </c>
      <c r="O4240" s="44">
        <v>364.79</v>
      </c>
      <c r="P4240" s="44">
        <v>120</v>
      </c>
      <c r="Q4240" s="44">
        <v>26.7</v>
      </c>
      <c r="R4240" s="44">
        <v>39.46</v>
      </c>
      <c r="S4240" s="44">
        <v>35.99</v>
      </c>
      <c r="T4240" s="44">
        <v>26.95</v>
      </c>
      <c r="U4240" s="44">
        <v>115.69</v>
      </c>
      <c r="V4240" s="9" t="s">
        <v>24295</v>
      </c>
      <c r="W4240" s="42" t="s">
        <v>34</v>
      </c>
      <c r="X4240" s="43" t="s">
        <v>24297</v>
      </c>
      <c r="Y4240" s="43">
        <v>45182528643</v>
      </c>
      <c r="Z4240" s="5" t="s">
        <v>7980</v>
      </c>
      <c r="AA4240" s="37" t="str">
        <f>VLOOKUP(J4240, sku!B:C, 2, FALSE)</f>
        <v>Travessa Chevrolet - Smart - - - Montana - 2023+ - Preto</v>
      </c>
      <c r="AB4240" s="37" t="str">
        <f>VLOOKUP(J4240, sku!B:BM, 64, FALSE)</f>
        <v>Fabricação</v>
      </c>
      <c r="AC4240" s="37" t="str">
        <f>LEFT(pedidos[[#This Row],[SKU]],3)</f>
        <v>XGM</v>
      </c>
      <c r="AD4240" s="37" t="str" cm="1">
        <f t="array" aca="1" ref="AD4240" ca="1">IFERROR(
  INDEX(
    montadora[Montadora],
    MATCH(TRUE,LEFT(J4456,NÚCARACT(montadora[SKU Parcial]))=montadora[SKU Parcial],0)
  ),
  ""
)</f>
        <v/>
      </c>
    </row>
    <row r="4241" spans="1:30" x14ac:dyDescent="0.25">
      <c r="A4241" s="42" t="s">
        <v>743</v>
      </c>
      <c r="B4241" s="42" t="s">
        <v>36</v>
      </c>
      <c r="C4241" s="42" t="s">
        <v>744</v>
      </c>
      <c r="D4241" s="42" t="s">
        <v>745</v>
      </c>
      <c r="E4241" s="42" t="s">
        <v>677</v>
      </c>
      <c r="F4241" s="42" t="s">
        <v>223</v>
      </c>
      <c r="G4241" s="42" t="s">
        <v>11227</v>
      </c>
      <c r="H4241" s="7" t="s">
        <v>30</v>
      </c>
      <c r="I4241" s="42" t="s">
        <v>36</v>
      </c>
      <c r="J4241" s="42" t="s">
        <v>716</v>
      </c>
      <c r="K4241" s="8">
        <v>45856</v>
      </c>
      <c r="L4241" s="7" t="s">
        <v>11229</v>
      </c>
      <c r="M4241" s="44">
        <v>328.8</v>
      </c>
      <c r="N4241" s="7">
        <v>1</v>
      </c>
      <c r="O4241" s="44">
        <v>328.8</v>
      </c>
      <c r="P4241" s="44">
        <v>120</v>
      </c>
      <c r="Q4241" s="44">
        <v>26.7</v>
      </c>
      <c r="R4241" s="44">
        <v>39.46</v>
      </c>
      <c r="S4241" s="44">
        <v>0</v>
      </c>
      <c r="T4241" s="44">
        <v>26.95</v>
      </c>
      <c r="U4241" s="44">
        <v>115.69</v>
      </c>
      <c r="V4241" s="9" t="s">
        <v>24295</v>
      </c>
      <c r="W4241" s="42" t="s">
        <v>34</v>
      </c>
      <c r="X4241" s="43">
        <v>118579917439</v>
      </c>
      <c r="Y4241" s="43">
        <v>45196378855</v>
      </c>
      <c r="Z4241" s="5" t="s">
        <v>7980</v>
      </c>
      <c r="AA4241" s="37" t="str">
        <f>VLOOKUP(J4241, sku!B:C, 2, FALSE)</f>
        <v>Travessa Chevrolet - Style - - - Trailblazer - - - Grafite</v>
      </c>
      <c r="AB4241" s="37" t="str">
        <f>VLOOKUP(J4241, sku!B:BM, 64, FALSE)</f>
        <v>Fabricação</v>
      </c>
      <c r="AC4241" s="37" t="str">
        <f>LEFT(pedidos[[#This Row],[SKU]],3)</f>
        <v>XGM</v>
      </c>
      <c r="AD4241" s="37" t="str" cm="1">
        <f t="array" aca="1" ref="AD4241" ca="1">IFERROR(
  INDEX(
    montadora[Montadora],
    MATCH(TRUE,LEFT(#REF!,NÚCARACT(montadora[SKU Parcial]))=montadora[SKU Parcial],0)
  ),
  ""
)</f>
        <v/>
      </c>
    </row>
    <row r="4242" spans="1:30" x14ac:dyDescent="0.25">
      <c r="A4242" s="42" t="s">
        <v>836</v>
      </c>
      <c r="B4242" s="42" t="s">
        <v>837</v>
      </c>
      <c r="C4242" s="42" t="s">
        <v>838</v>
      </c>
      <c r="D4242" s="42" t="s">
        <v>27</v>
      </c>
      <c r="E4242" s="42" t="s">
        <v>839</v>
      </c>
      <c r="F4242" s="42" t="s">
        <v>840</v>
      </c>
      <c r="G4242" s="42" t="s">
        <v>11227</v>
      </c>
      <c r="H4242" s="7" t="s">
        <v>30</v>
      </c>
      <c r="I4242" s="42" t="s">
        <v>36</v>
      </c>
      <c r="J4242" s="42" t="s">
        <v>841</v>
      </c>
      <c r="K4242" s="8">
        <v>45861</v>
      </c>
      <c r="L4242" s="7" t="s">
        <v>11229</v>
      </c>
      <c r="M4242" s="44">
        <v>328.8</v>
      </c>
      <c r="N4242" s="7">
        <v>1</v>
      </c>
      <c r="O4242" s="44">
        <v>328.8</v>
      </c>
      <c r="P4242" s="44">
        <v>120</v>
      </c>
      <c r="Q4242" s="44">
        <v>26.7</v>
      </c>
      <c r="R4242" s="44">
        <v>39.46</v>
      </c>
      <c r="S4242" s="44">
        <v>0</v>
      </c>
      <c r="T4242" s="44">
        <v>26.95</v>
      </c>
      <c r="U4242" s="44">
        <v>115.69</v>
      </c>
      <c r="V4242" s="9" t="s">
        <v>24295</v>
      </c>
      <c r="W4242" s="42" t="s">
        <v>34</v>
      </c>
      <c r="X4242" s="43">
        <v>119153769023</v>
      </c>
      <c r="Y4242" s="43">
        <v>45222439804</v>
      </c>
      <c r="Z4242" s="5" t="s">
        <v>7980</v>
      </c>
      <c r="AA4242" s="37" t="str">
        <f>VLOOKUP(J4242, sku!B:C, 2, FALSE)</f>
        <v>Travessa Volkswagen - Smart - - - Taos - - - Preto</v>
      </c>
      <c r="AB4242" s="37" t="str">
        <f>VLOOKUP(J4242, sku!B:BM, 64, FALSE)</f>
        <v>Fabricação</v>
      </c>
      <c r="AC4242" s="37" t="str">
        <f>LEFT(pedidos[[#This Row],[SKU]],3)</f>
        <v>XVW</v>
      </c>
      <c r="AD4242" s="37" t="str" cm="1">
        <f t="array" aca="1" ref="AD4242" ca="1">IFERROR(
  INDEX(
    montadora[Montadora],
    MATCH(TRUE,LEFT(#REF!,NÚCARACT(montadora[SKU Parcial]))=montadora[SKU Parcial],0)
  ),
  ""
)</f>
        <v/>
      </c>
    </row>
    <row r="4243" spans="1:30" x14ac:dyDescent="0.25">
      <c r="A4243" s="42" t="s">
        <v>842</v>
      </c>
      <c r="B4243" s="42" t="s">
        <v>36</v>
      </c>
      <c r="C4243" s="42" t="s">
        <v>65</v>
      </c>
      <c r="D4243" s="42" t="s">
        <v>534</v>
      </c>
      <c r="E4243" s="42" t="s">
        <v>843</v>
      </c>
      <c r="F4243" s="42" t="s">
        <v>844</v>
      </c>
      <c r="G4243" s="42" t="s">
        <v>11227</v>
      </c>
      <c r="H4243" s="7" t="s">
        <v>30</v>
      </c>
      <c r="I4243" s="42" t="s">
        <v>36</v>
      </c>
      <c r="J4243" s="42" t="s">
        <v>845</v>
      </c>
      <c r="K4243" s="8">
        <v>45862</v>
      </c>
      <c r="L4243" s="7" t="s">
        <v>11229</v>
      </c>
      <c r="M4243" s="44">
        <v>328.8</v>
      </c>
      <c r="N4243" s="7">
        <v>1</v>
      </c>
      <c r="O4243" s="44">
        <v>364.79</v>
      </c>
      <c r="P4243" s="44">
        <v>120</v>
      </c>
      <c r="Q4243" s="44">
        <v>26.7</v>
      </c>
      <c r="R4243" s="44">
        <v>39.46</v>
      </c>
      <c r="S4243" s="44">
        <v>35.99</v>
      </c>
      <c r="T4243" s="44">
        <v>26.95</v>
      </c>
      <c r="U4243" s="44">
        <v>115.69</v>
      </c>
      <c r="V4243" s="9" t="s">
        <v>24295</v>
      </c>
      <c r="W4243" s="42" t="s">
        <v>34</v>
      </c>
      <c r="X4243" s="43">
        <v>119770706778</v>
      </c>
      <c r="Y4243" s="43">
        <v>45227707336</v>
      </c>
      <c r="Z4243" s="5" t="s">
        <v>7980</v>
      </c>
      <c r="AA4243" s="37" t="str">
        <f>VLOOKUP(J4243, sku!B:C, 2, FALSE)</f>
        <v>Travessa Geral - Smart - - - - - - - Preto</v>
      </c>
      <c r="AB4243" s="37" t="str">
        <f>VLOOKUP(J4243, sku!B:BM, 64, FALSE)</f>
        <v>Fabricação</v>
      </c>
      <c r="AC4243" s="37" t="str">
        <f>LEFT(pedidos[[#This Row],[SKU]],3)</f>
        <v>XSM</v>
      </c>
      <c r="AD4243" s="37" t="str" cm="1">
        <f t="array" aca="1" ref="AD4243" ca="1">IFERROR(
  INDEX(
    montadora[Montadora],
    MATCH(TRUE,LEFT(#REF!,NÚCARACT(montadora[SKU Parcial]))=montadora[SKU Parcial],0)
  ),
  ""
)</f>
        <v/>
      </c>
    </row>
    <row r="4244" spans="1:30" x14ac:dyDescent="0.25">
      <c r="A4244" s="42" t="s">
        <v>846</v>
      </c>
      <c r="B4244" s="42" t="s">
        <v>847</v>
      </c>
      <c r="C4244" s="42" t="s">
        <v>848</v>
      </c>
      <c r="D4244" s="42" t="s">
        <v>643</v>
      </c>
      <c r="E4244" s="42" t="s">
        <v>843</v>
      </c>
      <c r="F4244" s="42" t="s">
        <v>844</v>
      </c>
      <c r="G4244" s="42" t="s">
        <v>11227</v>
      </c>
      <c r="H4244" s="7" t="s">
        <v>30</v>
      </c>
      <c r="I4244" s="42" t="s">
        <v>36</v>
      </c>
      <c r="J4244" s="42" t="s">
        <v>845</v>
      </c>
      <c r="K4244" s="8">
        <v>45863</v>
      </c>
      <c r="L4244" s="7" t="s">
        <v>11229</v>
      </c>
      <c r="M4244" s="44">
        <v>328.8</v>
      </c>
      <c r="N4244" s="7">
        <v>1</v>
      </c>
      <c r="O4244" s="44">
        <v>328.8</v>
      </c>
      <c r="P4244" s="44">
        <v>120</v>
      </c>
      <c r="Q4244" s="44">
        <v>26.7</v>
      </c>
      <c r="R4244" s="44">
        <v>39.46</v>
      </c>
      <c r="S4244" s="44">
        <v>0</v>
      </c>
      <c r="T4244" s="44">
        <v>26.95</v>
      </c>
      <c r="U4244" s="44">
        <v>115.69</v>
      </c>
      <c r="V4244" s="9" t="s">
        <v>24295</v>
      </c>
      <c r="W4244" s="42" t="s">
        <v>34</v>
      </c>
      <c r="X4244" s="43">
        <v>119306239289</v>
      </c>
      <c r="Y4244" s="43">
        <v>45229784282</v>
      </c>
      <c r="Z4244" s="5" t="s">
        <v>7980</v>
      </c>
      <c r="AA4244" s="37" t="str">
        <f>VLOOKUP(J4244, sku!B:C, 2, FALSE)</f>
        <v>Travessa Geral - Smart - - - - - - - Preto</v>
      </c>
      <c r="AB4244" s="37" t="str">
        <f>VLOOKUP(J4244, sku!B:BM, 64, FALSE)</f>
        <v>Fabricação</v>
      </c>
      <c r="AC4244" s="37" t="str">
        <f>LEFT(pedidos[[#This Row],[SKU]],3)</f>
        <v>XSM</v>
      </c>
      <c r="AD4244" s="37" t="str" cm="1">
        <f t="array" aca="1" ref="AD4244" ca="1">IFERROR(
  INDEX(
    montadora[Montadora],
    MATCH(TRUE,LEFT(#REF!,NÚCARACT(montadora[SKU Parcial]))=montadora[SKU Parcial],0)
  ),
  ""
)</f>
        <v/>
      </c>
    </row>
    <row r="4245" spans="1:30" x14ac:dyDescent="0.25">
      <c r="A4245" s="42" t="s">
        <v>849</v>
      </c>
      <c r="B4245" s="42" t="s">
        <v>36</v>
      </c>
      <c r="C4245" s="42" t="s">
        <v>850</v>
      </c>
      <c r="D4245" s="42" t="s">
        <v>138</v>
      </c>
      <c r="E4245" s="42" t="s">
        <v>118</v>
      </c>
      <c r="F4245" s="42" t="s">
        <v>71</v>
      </c>
      <c r="G4245" s="42" t="s">
        <v>11227</v>
      </c>
      <c r="H4245" s="7" t="s">
        <v>30</v>
      </c>
      <c r="I4245" s="42" t="s">
        <v>31</v>
      </c>
      <c r="J4245" s="42" t="s">
        <v>851</v>
      </c>
      <c r="K4245" s="8">
        <v>45865</v>
      </c>
      <c r="L4245" s="7" t="s">
        <v>11229</v>
      </c>
      <c r="M4245" s="44">
        <v>328.8</v>
      </c>
      <c r="N4245" s="7">
        <v>1</v>
      </c>
      <c r="O4245" s="44">
        <v>328.8</v>
      </c>
      <c r="P4245" s="44">
        <v>120</v>
      </c>
      <c r="Q4245" s="44">
        <v>26.7</v>
      </c>
      <c r="R4245" s="44">
        <v>39.46</v>
      </c>
      <c r="S4245" s="44">
        <v>0</v>
      </c>
      <c r="T4245" s="44">
        <v>26.95</v>
      </c>
      <c r="U4245" s="44">
        <v>115.69</v>
      </c>
      <c r="V4245" s="9" t="s">
        <v>24295</v>
      </c>
      <c r="W4245" s="42" t="s">
        <v>34</v>
      </c>
      <c r="X4245" s="43">
        <v>119558694709</v>
      </c>
      <c r="Y4245" s="43">
        <v>45239395315</v>
      </c>
      <c r="Z4245" s="5" t="s">
        <v>7980</v>
      </c>
      <c r="AA4245" s="37" t="str">
        <f>VLOOKUP(J4245, sku!B:C, 2, FALSE)</f>
        <v>Travessa Chevrolet - Smart - - - S10 - - - Preto</v>
      </c>
      <c r="AB4245" s="37" t="str">
        <f>VLOOKUP(J4245, sku!B:BM, 64, FALSE)</f>
        <v>Fabricação</v>
      </c>
      <c r="AC4245" s="37" t="str">
        <f>LEFT(pedidos[[#This Row],[SKU]],3)</f>
        <v>XGM</v>
      </c>
      <c r="AD4245" s="37" t="str" cm="1">
        <f t="array" aca="1" ref="AD4245" ca="1">IFERROR(
  INDEX(
    montadora[Montadora],
    MATCH(TRUE,LEFT(#REF!,NÚCARACT(montadora[SKU Parcial]))=montadora[SKU Parcial],0)
  ),
  ""
)</f>
        <v/>
      </c>
    </row>
    <row r="4246" spans="1:30" x14ac:dyDescent="0.25">
      <c r="A4246" s="42" t="s">
        <v>852</v>
      </c>
      <c r="B4246" s="42" t="s">
        <v>853</v>
      </c>
      <c r="C4246" s="42" t="s">
        <v>854</v>
      </c>
      <c r="D4246" s="42" t="s">
        <v>27</v>
      </c>
      <c r="E4246" s="42" t="s">
        <v>843</v>
      </c>
      <c r="F4246" s="42" t="s">
        <v>844</v>
      </c>
      <c r="G4246" s="42" t="s">
        <v>11227</v>
      </c>
      <c r="H4246" s="7" t="s">
        <v>30</v>
      </c>
      <c r="I4246" s="42" t="s">
        <v>31</v>
      </c>
      <c r="J4246" s="42" t="s">
        <v>845</v>
      </c>
      <c r="K4246" s="8">
        <v>45867</v>
      </c>
      <c r="L4246" s="7" t="s">
        <v>11229</v>
      </c>
      <c r="M4246" s="44">
        <v>328.8</v>
      </c>
      <c r="N4246" s="7">
        <v>1</v>
      </c>
      <c r="O4246" s="44">
        <v>328.8</v>
      </c>
      <c r="P4246" s="44">
        <v>120</v>
      </c>
      <c r="Q4246" s="44">
        <v>26.7</v>
      </c>
      <c r="R4246" s="44">
        <v>39.46</v>
      </c>
      <c r="S4246" s="44">
        <v>0</v>
      </c>
      <c r="T4246" s="44">
        <v>26.95</v>
      </c>
      <c r="U4246" s="44">
        <v>115.69</v>
      </c>
      <c r="V4246" s="9" t="s">
        <v>24295</v>
      </c>
      <c r="W4246" s="42" t="s">
        <v>34</v>
      </c>
      <c r="X4246" s="43">
        <v>120285414028</v>
      </c>
      <c r="Y4246" s="43">
        <v>45250508700</v>
      </c>
      <c r="Z4246" s="5" t="s">
        <v>7980</v>
      </c>
      <c r="AA4246" s="37" t="str">
        <f>VLOOKUP(J4246, sku!B:C, 2, FALSE)</f>
        <v>Travessa Geral - Smart - - - - - - - Preto</v>
      </c>
      <c r="AB4246" s="37" t="str">
        <f>VLOOKUP(J4246, sku!B:BM, 64, FALSE)</f>
        <v>Fabricação</v>
      </c>
      <c r="AC4246" s="37" t="str">
        <f>LEFT(pedidos[[#This Row],[SKU]],3)</f>
        <v>XSM</v>
      </c>
      <c r="AD4246" s="37" t="str" cm="1">
        <f t="array" aca="1" ref="AD4246" ca="1">IFERROR(
  INDEX(
    montadora[Montadora],
    MATCH(TRUE,LEFT(#REF!,NÚCARACT(montadora[SKU Parcial]))=montadora[SKU Parcial],0)
  ),
  ""
)</f>
        <v/>
      </c>
    </row>
    <row r="4247" spans="1:30" x14ac:dyDescent="0.25">
      <c r="A4247" s="42" t="s">
        <v>244</v>
      </c>
      <c r="B4247" s="42" t="s">
        <v>245</v>
      </c>
      <c r="C4247" s="42" t="s">
        <v>246</v>
      </c>
      <c r="D4247" s="42" t="s">
        <v>27</v>
      </c>
      <c r="E4247" s="42" t="s">
        <v>247</v>
      </c>
      <c r="F4247" s="42" t="s">
        <v>248</v>
      </c>
      <c r="G4247" s="42" t="s">
        <v>11227</v>
      </c>
      <c r="H4247" s="7" t="s">
        <v>47</v>
      </c>
      <c r="I4247" s="42" t="s">
        <v>36</v>
      </c>
      <c r="J4247" s="42" t="s">
        <v>249</v>
      </c>
      <c r="K4247" s="8">
        <v>45841</v>
      </c>
      <c r="L4247" s="7" t="s">
        <v>33</v>
      </c>
      <c r="M4247" s="44">
        <v>337.8</v>
      </c>
      <c r="N4247" s="7">
        <v>1</v>
      </c>
      <c r="O4247" s="44">
        <v>339.39</v>
      </c>
      <c r="P4247" s="44">
        <v>120</v>
      </c>
      <c r="Q4247" s="44">
        <v>27.43</v>
      </c>
      <c r="R4247" s="44">
        <v>57.43</v>
      </c>
      <c r="S4247" s="44">
        <v>1.59</v>
      </c>
      <c r="T4247" s="44">
        <v>14.31</v>
      </c>
      <c r="U4247" s="44">
        <v>118.63</v>
      </c>
      <c r="V4247" s="9" t="s">
        <v>24298</v>
      </c>
      <c r="W4247" s="42" t="s">
        <v>34</v>
      </c>
      <c r="X4247" s="43">
        <v>117221605896</v>
      </c>
      <c r="Y4247" s="43">
        <v>45111689098</v>
      </c>
      <c r="Z4247" s="5" t="s">
        <v>7980</v>
      </c>
      <c r="AA4247" s="37" t="str">
        <f>VLOOKUP(J4247, sku!B:C, 2, FALSE)</f>
        <v>Travessa Fiat - Smart - - - Strada - 2020+ - Preto</v>
      </c>
      <c r="AB4247" s="37" t="str">
        <f>VLOOKUP(J4247, sku!B:BM, 64, FALSE)</f>
        <v>Fabricação</v>
      </c>
      <c r="AC4247" s="37" t="str">
        <f>LEFT(pedidos[[#This Row],[SKU]],3)</f>
        <v>XFI</v>
      </c>
      <c r="AD4247" s="37" t="str" cm="1">
        <f t="array" aca="1" ref="AD4247" ca="1">IFERROR(
  INDEX(
    montadora[Montadora],
    MATCH(TRUE,LEFT(J4468,NÚCARACT(montadora[SKU Parcial]))=montadora[SKU Parcial],0)
  ),
  ""
)</f>
        <v/>
      </c>
    </row>
    <row r="4248" spans="1:30" x14ac:dyDescent="0.25">
      <c r="A4248" s="42" t="s">
        <v>250</v>
      </c>
      <c r="B4248" s="42" t="s">
        <v>251</v>
      </c>
      <c r="C4248" s="42" t="s">
        <v>252</v>
      </c>
      <c r="D4248" s="42" t="s">
        <v>27</v>
      </c>
      <c r="E4248" s="42" t="s">
        <v>247</v>
      </c>
      <c r="F4248" s="42" t="s">
        <v>248</v>
      </c>
      <c r="G4248" s="42" t="s">
        <v>11227</v>
      </c>
      <c r="H4248" s="7" t="s">
        <v>47</v>
      </c>
      <c r="I4248" s="42" t="s">
        <v>31</v>
      </c>
      <c r="J4248" s="42" t="s">
        <v>253</v>
      </c>
      <c r="K4248" s="8">
        <v>45849</v>
      </c>
      <c r="L4248" s="7" t="s">
        <v>33</v>
      </c>
      <c r="M4248" s="44">
        <v>337.8</v>
      </c>
      <c r="N4248" s="7">
        <v>1</v>
      </c>
      <c r="O4248" s="44">
        <v>339.39</v>
      </c>
      <c r="P4248" s="44">
        <v>120</v>
      </c>
      <c r="Q4248" s="44">
        <v>27.43</v>
      </c>
      <c r="R4248" s="44">
        <v>57.43</v>
      </c>
      <c r="S4248" s="44">
        <v>1.59</v>
      </c>
      <c r="T4248" s="44">
        <v>14.31</v>
      </c>
      <c r="U4248" s="44">
        <v>118.63</v>
      </c>
      <c r="V4248" s="9" t="s">
        <v>24298</v>
      </c>
      <c r="W4248" s="42" t="s">
        <v>34</v>
      </c>
      <c r="X4248" s="43">
        <v>118253102334</v>
      </c>
      <c r="Y4248" s="43">
        <v>45158175338</v>
      </c>
      <c r="Z4248" s="5" t="s">
        <v>7980</v>
      </c>
      <c r="AA4248" s="37" t="str">
        <f>VLOOKUP(J4248, sku!B:C, 2, FALSE)</f>
        <v>Travessa Fiat - Smart - - - Strada Locker (Cabine Dupla) - 2019 - Preto</v>
      </c>
      <c r="AB4248" s="37" t="str">
        <f>VLOOKUP(J4248, sku!B:BM, 64, FALSE)</f>
        <v>Fabricação</v>
      </c>
      <c r="AC4248" s="37" t="str">
        <f>LEFT(pedidos[[#This Row],[SKU]],3)</f>
        <v>XFI</v>
      </c>
      <c r="AD4248" s="37" t="str" cm="1">
        <f t="array" aca="1" ref="AD4248" ca="1">IFERROR(
  INDEX(
    montadora[Montadora],
    MATCH(TRUE,LEFT(J4469,NÚCARACT(montadora[SKU Parcial]))=montadora[SKU Parcial],0)
  ),
  ""
)</f>
        <v/>
      </c>
    </row>
    <row r="4249" spans="1:30" x14ac:dyDescent="0.25">
      <c r="A4249" s="42" t="s">
        <v>254</v>
      </c>
      <c r="B4249" s="42" t="s">
        <v>36</v>
      </c>
      <c r="C4249" s="42" t="s">
        <v>255</v>
      </c>
      <c r="D4249" s="42" t="s">
        <v>27</v>
      </c>
      <c r="E4249" s="42" t="s">
        <v>247</v>
      </c>
      <c r="F4249" s="42" t="s">
        <v>248</v>
      </c>
      <c r="G4249" s="42" t="s">
        <v>11227</v>
      </c>
      <c r="H4249" s="7" t="s">
        <v>47</v>
      </c>
      <c r="I4249" s="42" t="s">
        <v>31</v>
      </c>
      <c r="J4249" s="42" t="s">
        <v>249</v>
      </c>
      <c r="K4249" s="8">
        <v>45852</v>
      </c>
      <c r="L4249" s="7" t="s">
        <v>33</v>
      </c>
      <c r="M4249" s="44">
        <v>337.8</v>
      </c>
      <c r="N4249" s="7">
        <v>1</v>
      </c>
      <c r="O4249" s="44">
        <v>339.39</v>
      </c>
      <c r="P4249" s="44">
        <v>120</v>
      </c>
      <c r="Q4249" s="44">
        <v>27.43</v>
      </c>
      <c r="R4249" s="44">
        <v>57.43</v>
      </c>
      <c r="S4249" s="44">
        <v>1.59</v>
      </c>
      <c r="T4249" s="44">
        <v>14.31</v>
      </c>
      <c r="U4249" s="44">
        <v>118.63</v>
      </c>
      <c r="V4249" s="9" t="s">
        <v>24298</v>
      </c>
      <c r="W4249" s="42" t="s">
        <v>34</v>
      </c>
      <c r="X4249" s="43">
        <v>118075483005</v>
      </c>
      <c r="Y4249" s="43">
        <v>45171297279</v>
      </c>
      <c r="Z4249" s="5" t="s">
        <v>7980</v>
      </c>
      <c r="AA4249" s="37" t="str">
        <f>VLOOKUP(J4249, sku!B:C, 2, FALSE)</f>
        <v>Travessa Fiat - Smart - - - Strada - 2020+ - Preto</v>
      </c>
      <c r="AB4249" s="37" t="str">
        <f>VLOOKUP(J4249, sku!B:BM, 64, FALSE)</f>
        <v>Fabricação</v>
      </c>
      <c r="AC4249" s="37" t="str">
        <f>LEFT(pedidos[[#This Row],[SKU]],3)</f>
        <v>XFI</v>
      </c>
      <c r="AD4249" s="37" t="str" cm="1">
        <f t="array" aca="1" ref="AD4249" ca="1">IFERROR(
  INDEX(
    montadora[Montadora],
    MATCH(TRUE,LEFT(J4470,NÚCARACT(montadora[SKU Parcial]))=montadora[SKU Parcial],0)
  ),
  ""
)</f>
        <v/>
      </c>
    </row>
    <row r="4250" spans="1:30" x14ac:dyDescent="0.25">
      <c r="A4250" s="42" t="s">
        <v>256</v>
      </c>
      <c r="B4250" s="42" t="s">
        <v>36</v>
      </c>
      <c r="C4250" s="42" t="s">
        <v>257</v>
      </c>
      <c r="D4250" s="42" t="s">
        <v>27</v>
      </c>
      <c r="E4250" s="42" t="s">
        <v>258</v>
      </c>
      <c r="F4250" s="42" t="s">
        <v>178</v>
      </c>
      <c r="G4250" s="42" t="s">
        <v>11227</v>
      </c>
      <c r="H4250" s="7" t="s">
        <v>47</v>
      </c>
      <c r="I4250" s="42" t="s">
        <v>31</v>
      </c>
      <c r="J4250" s="42" t="s">
        <v>179</v>
      </c>
      <c r="K4250" s="8">
        <v>45855</v>
      </c>
      <c r="L4250" s="7" t="s">
        <v>33</v>
      </c>
      <c r="M4250" s="44">
        <v>337.77</v>
      </c>
      <c r="N4250" s="7">
        <v>1</v>
      </c>
      <c r="O4250" s="44">
        <v>339.36</v>
      </c>
      <c r="P4250" s="44">
        <v>120</v>
      </c>
      <c r="Q4250" s="44">
        <v>27.43</v>
      </c>
      <c r="R4250" s="44">
        <v>57.42</v>
      </c>
      <c r="S4250" s="44">
        <v>1.59</v>
      </c>
      <c r="T4250" s="44">
        <v>14.31</v>
      </c>
      <c r="U4250" s="44">
        <v>118.61</v>
      </c>
      <c r="V4250" s="9" t="s">
        <v>24298</v>
      </c>
      <c r="W4250" s="42" t="s">
        <v>34</v>
      </c>
      <c r="X4250" s="43">
        <v>118418591641</v>
      </c>
      <c r="Y4250" s="43">
        <v>45188959805</v>
      </c>
      <c r="Z4250" s="5" t="s">
        <v>7980</v>
      </c>
      <c r="AA4250" s="37" t="str">
        <f>VLOOKUP(J4250, sku!B:C, 2, FALSE)</f>
        <v>Travessa Jeep - Smart - - - Renegade - 2016 A 2025 - Preto</v>
      </c>
      <c r="AB4250" s="37" t="str">
        <f>VLOOKUP(J4250, sku!B:BM, 64, FALSE)</f>
        <v>Fabricação</v>
      </c>
      <c r="AC4250" s="37" t="str">
        <f>LEFT(pedidos[[#This Row],[SKU]],3)</f>
        <v>XJP</v>
      </c>
      <c r="AD4250" s="37" t="str" cm="1">
        <f t="array" aca="1" ref="AD4250" ca="1">IFERROR(
  INDEX(
    montadora[Montadora],
    MATCH(TRUE,LEFT(#REF!,NÚCARACT(montadora[SKU Parcial]))=montadora[SKU Parcial],0)
  ),
  ""
)</f>
        <v/>
      </c>
    </row>
    <row r="4251" spans="1:30" x14ac:dyDescent="0.25">
      <c r="A4251" s="42" t="s">
        <v>259</v>
      </c>
      <c r="B4251" s="42" t="s">
        <v>260</v>
      </c>
      <c r="C4251" s="42" t="s">
        <v>261</v>
      </c>
      <c r="D4251" s="42" t="s">
        <v>27</v>
      </c>
      <c r="E4251" s="42" t="s">
        <v>86</v>
      </c>
      <c r="F4251" s="42" t="s">
        <v>87</v>
      </c>
      <c r="G4251" s="42" t="s">
        <v>11227</v>
      </c>
      <c r="H4251" s="7" t="s">
        <v>47</v>
      </c>
      <c r="I4251" s="42" t="s">
        <v>36</v>
      </c>
      <c r="J4251" s="42" t="s">
        <v>262</v>
      </c>
      <c r="K4251" s="8">
        <v>45858</v>
      </c>
      <c r="L4251" s="7" t="s">
        <v>33</v>
      </c>
      <c r="M4251" s="44">
        <v>337.8</v>
      </c>
      <c r="N4251" s="7">
        <v>1</v>
      </c>
      <c r="O4251" s="44">
        <v>339.39</v>
      </c>
      <c r="P4251" s="44">
        <v>120</v>
      </c>
      <c r="Q4251" s="44">
        <v>27.43</v>
      </c>
      <c r="R4251" s="44">
        <v>57.43</v>
      </c>
      <c r="S4251" s="44">
        <v>1.59</v>
      </c>
      <c r="T4251" s="44">
        <v>14.31</v>
      </c>
      <c r="U4251" s="44">
        <v>118.63</v>
      </c>
      <c r="V4251" s="9" t="s">
        <v>24298</v>
      </c>
      <c r="W4251" s="42" t="s">
        <v>34</v>
      </c>
      <c r="X4251" s="43">
        <v>118769506769</v>
      </c>
      <c r="Y4251" s="43">
        <v>45203125387</v>
      </c>
      <c r="Z4251" s="5" t="s">
        <v>7980</v>
      </c>
      <c r="AA4251" s="37" t="str">
        <f>VLOOKUP(J4251, sku!B:C, 2, FALSE)</f>
        <v>Travessa Jeep - Style - - - Commander - - - Preto</v>
      </c>
      <c r="AB4251" s="37" t="str">
        <f>VLOOKUP(J4251, sku!B:BM, 64, FALSE)</f>
        <v>Fabricação</v>
      </c>
      <c r="AC4251" s="37" t="str">
        <f>LEFT(pedidos[[#This Row],[SKU]],3)</f>
        <v>XJP</v>
      </c>
      <c r="AD4251" s="37" t="str" cm="1">
        <f t="array" aca="1" ref="AD4251" ca="1">IFERROR(
  INDEX(
    montadora[Montadora],
    MATCH(TRUE,LEFT(#REF!,NÚCARACT(montadora[SKU Parcial]))=montadora[SKU Parcial],0)
  ),
  ""
)</f>
        <v/>
      </c>
    </row>
    <row r="4252" spans="1:30" x14ac:dyDescent="0.25">
      <c r="A4252" s="42" t="s">
        <v>766</v>
      </c>
      <c r="B4252" s="42" t="s">
        <v>767</v>
      </c>
      <c r="C4252" s="42" t="s">
        <v>768</v>
      </c>
      <c r="D4252" s="42" t="s">
        <v>138</v>
      </c>
      <c r="E4252" s="42" t="s">
        <v>146</v>
      </c>
      <c r="F4252" s="42" t="s">
        <v>147</v>
      </c>
      <c r="G4252" s="42" t="s">
        <v>11227</v>
      </c>
      <c r="H4252" s="7" t="s">
        <v>47</v>
      </c>
      <c r="I4252" s="42" t="s">
        <v>36</v>
      </c>
      <c r="J4252" s="42" t="s">
        <v>148</v>
      </c>
      <c r="K4252" s="8">
        <v>45847</v>
      </c>
      <c r="L4252" s="7" t="s">
        <v>11229</v>
      </c>
      <c r="M4252" s="44">
        <v>338.8</v>
      </c>
      <c r="N4252" s="7">
        <v>1</v>
      </c>
      <c r="O4252" s="44">
        <v>338.8</v>
      </c>
      <c r="P4252" s="44">
        <v>110</v>
      </c>
      <c r="Q4252" s="44">
        <v>27.51</v>
      </c>
      <c r="R4252" s="44">
        <v>57.6</v>
      </c>
      <c r="S4252" s="44">
        <v>0</v>
      </c>
      <c r="T4252" s="44">
        <v>24.95</v>
      </c>
      <c r="U4252" s="44">
        <v>118.74</v>
      </c>
      <c r="V4252" s="9" t="s">
        <v>24299</v>
      </c>
      <c r="W4252" s="42" t="s">
        <v>34</v>
      </c>
      <c r="X4252" s="43">
        <v>117457772577</v>
      </c>
      <c r="Y4252" s="43">
        <v>45144466354</v>
      </c>
      <c r="Z4252" s="5" t="s">
        <v>7980</v>
      </c>
      <c r="AA4252" s="37" t="str">
        <f>VLOOKUP(J4252, sku!B:C, 2, FALSE)</f>
        <v>Travessa Fiat - Locker - - - Idea Adventure Locker - - - Grafite</v>
      </c>
      <c r="AB4252" s="37" t="str">
        <f>VLOOKUP(J4252, sku!B:BM, 64, FALSE)</f>
        <v>Fabricação</v>
      </c>
      <c r="AC4252" s="37" t="str">
        <f>LEFT(pedidos[[#This Row],[SKU]],3)</f>
        <v>XFI</v>
      </c>
      <c r="AD4252" s="37" t="str" cm="1">
        <f t="array" aca="1" ref="AD4252" ca="1">IFERROR(
  INDEX(
    montadora[Montadora],
    MATCH(TRUE,LEFT(#REF!,NÚCARACT(montadora[SKU Parcial]))=montadora[SKU Parcial],0)
  ),
  ""
)</f>
        <v/>
      </c>
    </row>
    <row r="4253" spans="1:30" x14ac:dyDescent="0.25">
      <c r="A4253" s="42" t="s">
        <v>769</v>
      </c>
      <c r="B4253" s="42" t="s">
        <v>770</v>
      </c>
      <c r="C4253" s="42" t="s">
        <v>771</v>
      </c>
      <c r="D4253" s="42" t="s">
        <v>191</v>
      </c>
      <c r="E4253" s="42" t="s">
        <v>152</v>
      </c>
      <c r="F4253" s="42" t="s">
        <v>82</v>
      </c>
      <c r="G4253" s="42" t="s">
        <v>11227</v>
      </c>
      <c r="H4253" s="7" t="s">
        <v>47</v>
      </c>
      <c r="I4253" s="42" t="s">
        <v>36</v>
      </c>
      <c r="J4253" s="42" t="s">
        <v>83</v>
      </c>
      <c r="K4253" s="8">
        <v>45852</v>
      </c>
      <c r="L4253" s="7" t="s">
        <v>11229</v>
      </c>
      <c r="M4253" s="44">
        <v>338.8</v>
      </c>
      <c r="N4253" s="7">
        <v>1</v>
      </c>
      <c r="O4253" s="44">
        <v>338.8</v>
      </c>
      <c r="P4253" s="44">
        <v>110</v>
      </c>
      <c r="Q4253" s="44">
        <v>27.51</v>
      </c>
      <c r="R4253" s="44">
        <v>57.6</v>
      </c>
      <c r="S4253" s="44">
        <v>0</v>
      </c>
      <c r="T4253" s="44">
        <v>24.95</v>
      </c>
      <c r="U4253" s="44">
        <v>118.74</v>
      </c>
      <c r="V4253" s="9" t="s">
        <v>24299</v>
      </c>
      <c r="W4253" s="42" t="s">
        <v>34</v>
      </c>
      <c r="X4253" s="43">
        <v>118111401673</v>
      </c>
      <c r="Y4253" s="43">
        <v>45173412706</v>
      </c>
      <c r="Z4253" s="5" t="s">
        <v>7980</v>
      </c>
      <c r="AA4253" s="37" t="str">
        <f>VLOOKUP(J4253, sku!B:C, 2, FALSE)</f>
        <v>Travessa Fiat - Locker - - - Palio Locker - - - Preto</v>
      </c>
      <c r="AB4253" s="37" t="str">
        <f>VLOOKUP(J4253, sku!B:BM, 64, FALSE)</f>
        <v>Fabricação</v>
      </c>
      <c r="AC4253" s="37" t="str">
        <f>LEFT(pedidos[[#This Row],[SKU]],3)</f>
        <v>XFI</v>
      </c>
      <c r="AD4253" s="37" t="str" cm="1">
        <f t="array" aca="1" ref="AD4253" ca="1">IFERROR(
  INDEX(
    montadora[Montadora],
    MATCH(TRUE,LEFT(#REF!,NÚCARACT(montadora[SKU Parcial]))=montadora[SKU Parcial],0)
  ),
  ""
)</f>
        <v/>
      </c>
    </row>
    <row r="4254" spans="1:30" x14ac:dyDescent="0.25">
      <c r="A4254" s="42" t="s">
        <v>772</v>
      </c>
      <c r="B4254" s="42" t="s">
        <v>773</v>
      </c>
      <c r="C4254" s="42" t="s">
        <v>774</v>
      </c>
      <c r="D4254" s="42" t="s">
        <v>420</v>
      </c>
      <c r="E4254" s="42" t="s">
        <v>152</v>
      </c>
      <c r="F4254" s="42" t="s">
        <v>82</v>
      </c>
      <c r="G4254" s="42" t="s">
        <v>11227</v>
      </c>
      <c r="H4254" s="7" t="s">
        <v>47</v>
      </c>
      <c r="I4254" s="42" t="s">
        <v>31</v>
      </c>
      <c r="J4254" s="42" t="s">
        <v>83</v>
      </c>
      <c r="K4254" s="8">
        <v>45853</v>
      </c>
      <c r="L4254" s="7" t="s">
        <v>11229</v>
      </c>
      <c r="M4254" s="44">
        <v>338.8</v>
      </c>
      <c r="N4254" s="7">
        <v>1</v>
      </c>
      <c r="O4254" s="44">
        <v>338.8</v>
      </c>
      <c r="P4254" s="44">
        <v>110</v>
      </c>
      <c r="Q4254" s="44">
        <v>27.51</v>
      </c>
      <c r="R4254" s="44">
        <v>57.6</v>
      </c>
      <c r="S4254" s="44">
        <v>0</v>
      </c>
      <c r="T4254" s="44">
        <v>24.95</v>
      </c>
      <c r="U4254" s="44">
        <v>118.74</v>
      </c>
      <c r="V4254" s="9" t="s">
        <v>24299</v>
      </c>
      <c r="W4254" s="42" t="s">
        <v>89</v>
      </c>
      <c r="X4254" s="43">
        <v>118666116832</v>
      </c>
      <c r="Y4254" s="43">
        <v>45175762407</v>
      </c>
      <c r="Z4254" s="5" t="s">
        <v>7980</v>
      </c>
      <c r="AA4254" s="37" t="str">
        <f>VLOOKUP(J4254, sku!B:C, 2, FALSE)</f>
        <v>Travessa Fiat - Locker - - - Palio Locker - - - Preto</v>
      </c>
      <c r="AB4254" s="37" t="str">
        <f>VLOOKUP(J4254, sku!B:BM, 64, FALSE)</f>
        <v>Fabricação</v>
      </c>
      <c r="AC4254" s="37" t="str">
        <f>LEFT(pedidos[[#This Row],[SKU]],3)</f>
        <v>XFI</v>
      </c>
      <c r="AD4254" s="37" t="str" cm="1">
        <f t="array" aca="1" ref="AD4254" ca="1">IFERROR(
  INDEX(
    montadora[Montadora],
    MATCH(TRUE,LEFT(#REF!,NÚCARACT(montadora[SKU Parcial]))=montadora[SKU Parcial],0)
  ),
  ""
)</f>
        <v/>
      </c>
    </row>
    <row r="4255" spans="1:30" x14ac:dyDescent="0.25">
      <c r="A4255" s="42" t="s">
        <v>775</v>
      </c>
      <c r="B4255" s="42" t="s">
        <v>776</v>
      </c>
      <c r="C4255" s="42" t="s">
        <v>777</v>
      </c>
      <c r="D4255" s="42" t="s">
        <v>319</v>
      </c>
      <c r="E4255" s="42" t="s">
        <v>152</v>
      </c>
      <c r="F4255" s="42" t="s">
        <v>82</v>
      </c>
      <c r="G4255" s="42" t="s">
        <v>11227</v>
      </c>
      <c r="H4255" s="7" t="s">
        <v>47</v>
      </c>
      <c r="I4255" s="42" t="s">
        <v>31</v>
      </c>
      <c r="J4255" s="42" t="s">
        <v>83</v>
      </c>
      <c r="K4255" s="8">
        <v>45854</v>
      </c>
      <c r="L4255" s="7" t="s">
        <v>11229</v>
      </c>
      <c r="M4255" s="44">
        <v>338.8</v>
      </c>
      <c r="N4255" s="7">
        <v>1</v>
      </c>
      <c r="O4255" s="44">
        <v>338.8</v>
      </c>
      <c r="P4255" s="44">
        <v>110</v>
      </c>
      <c r="Q4255" s="44">
        <v>27.51</v>
      </c>
      <c r="R4255" s="44">
        <v>57.6</v>
      </c>
      <c r="S4255" s="44">
        <v>0</v>
      </c>
      <c r="T4255" s="44">
        <v>24.95</v>
      </c>
      <c r="U4255" s="44">
        <v>118.74</v>
      </c>
      <c r="V4255" s="9" t="s">
        <v>24299</v>
      </c>
      <c r="W4255" s="42" t="s">
        <v>34</v>
      </c>
      <c r="X4255" s="43">
        <v>118854909440</v>
      </c>
      <c r="Y4255" s="43">
        <v>45185856086</v>
      </c>
      <c r="Z4255" s="5" t="s">
        <v>7980</v>
      </c>
      <c r="AA4255" s="37" t="str">
        <f>VLOOKUP(J4255, sku!B:C, 2, FALSE)</f>
        <v>Travessa Fiat - Locker - - - Palio Locker - - - Preto</v>
      </c>
      <c r="AB4255" s="37" t="str">
        <f>VLOOKUP(J4255, sku!B:BM, 64, FALSE)</f>
        <v>Fabricação</v>
      </c>
      <c r="AC4255" s="37" t="str">
        <f>LEFT(pedidos[[#This Row],[SKU]],3)</f>
        <v>XFI</v>
      </c>
      <c r="AD4255" s="37" t="str" cm="1">
        <f t="array" aca="1" ref="AD4255" ca="1">IFERROR(
  INDEX(
    montadora[Montadora],
    MATCH(TRUE,LEFT(#REF!,NÚCARACT(montadora[SKU Parcial]))=montadora[SKU Parcial],0)
  ),
  ""
)</f>
        <v/>
      </c>
    </row>
    <row r="4256" spans="1:30" x14ac:dyDescent="0.25">
      <c r="A4256" s="42" t="s">
        <v>778</v>
      </c>
      <c r="B4256" s="42" t="s">
        <v>779</v>
      </c>
      <c r="C4256" s="42" t="s">
        <v>780</v>
      </c>
      <c r="D4256" s="42" t="s">
        <v>45</v>
      </c>
      <c r="E4256" s="42" t="s">
        <v>152</v>
      </c>
      <c r="F4256" s="42" t="s">
        <v>82</v>
      </c>
      <c r="G4256" s="42" t="s">
        <v>11227</v>
      </c>
      <c r="H4256" s="7" t="s">
        <v>47</v>
      </c>
      <c r="I4256" s="42" t="s">
        <v>31</v>
      </c>
      <c r="J4256" s="42" t="s">
        <v>83</v>
      </c>
      <c r="K4256" s="8">
        <v>45854</v>
      </c>
      <c r="L4256" s="7" t="s">
        <v>11229</v>
      </c>
      <c r="M4256" s="44">
        <v>338.8</v>
      </c>
      <c r="N4256" s="7">
        <v>1</v>
      </c>
      <c r="O4256" s="44">
        <v>338.8</v>
      </c>
      <c r="P4256" s="44">
        <v>110</v>
      </c>
      <c r="Q4256" s="44">
        <v>27.51</v>
      </c>
      <c r="R4256" s="44">
        <v>57.6</v>
      </c>
      <c r="S4256" s="44">
        <v>0</v>
      </c>
      <c r="T4256" s="44">
        <v>24.95</v>
      </c>
      <c r="U4256" s="44">
        <v>118.74</v>
      </c>
      <c r="V4256" s="9" t="s">
        <v>24299</v>
      </c>
      <c r="W4256" s="42" t="s">
        <v>34</v>
      </c>
      <c r="X4256" s="43">
        <v>118874252530</v>
      </c>
      <c r="Y4256" s="43">
        <v>45186748027</v>
      </c>
      <c r="Z4256" s="5" t="s">
        <v>7980</v>
      </c>
      <c r="AA4256" s="37" t="str">
        <f>VLOOKUP(J4256, sku!B:C, 2, FALSE)</f>
        <v>Travessa Fiat - Locker - - - Palio Locker - - - Preto</v>
      </c>
      <c r="AB4256" s="37" t="str">
        <f>VLOOKUP(J4256, sku!B:BM, 64, FALSE)</f>
        <v>Fabricação</v>
      </c>
      <c r="AC4256" s="37" t="str">
        <f>LEFT(pedidos[[#This Row],[SKU]],3)</f>
        <v>XFI</v>
      </c>
      <c r="AD4256" s="37" t="str" cm="1">
        <f t="array" aca="1" ref="AD4256" ca="1">IFERROR(
  INDEX(
    montadora[Montadora],
    MATCH(TRUE,LEFT(#REF!,NÚCARACT(montadora[SKU Parcial]))=montadora[SKU Parcial],0)
  ),
  ""
)</f>
        <v/>
      </c>
    </row>
    <row r="4257" spans="1:30" x14ac:dyDescent="0.25">
      <c r="A4257" s="42" t="s">
        <v>781</v>
      </c>
      <c r="B4257" s="42" t="s">
        <v>782</v>
      </c>
      <c r="C4257" s="42" t="s">
        <v>783</v>
      </c>
      <c r="D4257" s="42" t="s">
        <v>138</v>
      </c>
      <c r="E4257" s="42" t="s">
        <v>152</v>
      </c>
      <c r="F4257" s="42" t="s">
        <v>82</v>
      </c>
      <c r="G4257" s="42" t="s">
        <v>11227</v>
      </c>
      <c r="H4257" s="7" t="s">
        <v>47</v>
      </c>
      <c r="I4257" s="42" t="s">
        <v>31</v>
      </c>
      <c r="J4257" s="42" t="s">
        <v>83</v>
      </c>
      <c r="K4257" s="8">
        <v>45855</v>
      </c>
      <c r="L4257" s="7" t="s">
        <v>11229</v>
      </c>
      <c r="M4257" s="44">
        <v>338.8</v>
      </c>
      <c r="N4257" s="7">
        <v>1</v>
      </c>
      <c r="O4257" s="44">
        <v>338.8</v>
      </c>
      <c r="P4257" s="44">
        <v>110</v>
      </c>
      <c r="Q4257" s="44">
        <v>27.51</v>
      </c>
      <c r="R4257" s="44">
        <v>57.6</v>
      </c>
      <c r="S4257" s="44">
        <v>0</v>
      </c>
      <c r="T4257" s="44">
        <v>24.95</v>
      </c>
      <c r="U4257" s="44">
        <v>118.74</v>
      </c>
      <c r="V4257" s="9" t="s">
        <v>24299</v>
      </c>
      <c r="W4257" s="42" t="s">
        <v>34</v>
      </c>
      <c r="X4257" s="43">
        <v>118890971788</v>
      </c>
      <c r="Y4257" s="43">
        <v>45187658179</v>
      </c>
      <c r="Z4257" s="5" t="s">
        <v>7980</v>
      </c>
      <c r="AA4257" s="37" t="str">
        <f>VLOOKUP(J4257, sku!B:C, 2, FALSE)</f>
        <v>Travessa Fiat - Locker - - - Palio Locker - - - Preto</v>
      </c>
      <c r="AB4257" s="37" t="str">
        <f>VLOOKUP(J4257, sku!B:BM, 64, FALSE)</f>
        <v>Fabricação</v>
      </c>
      <c r="AC4257" s="37" t="str">
        <f>LEFT(pedidos[[#This Row],[SKU]],3)</f>
        <v>XFI</v>
      </c>
      <c r="AD4257" s="37" t="str" cm="1">
        <f t="array" aca="1" ref="AD4257" ca="1">IFERROR(
  INDEX(
    montadora[Montadora],
    MATCH(TRUE,LEFT(#REF!,NÚCARACT(montadora[SKU Parcial]))=montadora[SKU Parcial],0)
  ),
  ""
)</f>
        <v/>
      </c>
    </row>
    <row r="4258" spans="1:30" x14ac:dyDescent="0.25">
      <c r="A4258" s="42" t="s">
        <v>784</v>
      </c>
      <c r="B4258" s="42" t="s">
        <v>785</v>
      </c>
      <c r="C4258" s="42" t="s">
        <v>786</v>
      </c>
      <c r="D4258" s="42" t="s">
        <v>188</v>
      </c>
      <c r="E4258" s="42" t="s">
        <v>152</v>
      </c>
      <c r="F4258" s="42" t="s">
        <v>82</v>
      </c>
      <c r="G4258" s="42" t="s">
        <v>11227</v>
      </c>
      <c r="H4258" s="7" t="s">
        <v>47</v>
      </c>
      <c r="I4258" s="42" t="s">
        <v>31</v>
      </c>
      <c r="J4258" s="42" t="s">
        <v>83</v>
      </c>
      <c r="K4258" s="8">
        <v>45857</v>
      </c>
      <c r="L4258" s="7" t="s">
        <v>11229</v>
      </c>
      <c r="M4258" s="44">
        <v>338.8</v>
      </c>
      <c r="N4258" s="7">
        <v>1</v>
      </c>
      <c r="O4258" s="44">
        <v>338.8</v>
      </c>
      <c r="P4258" s="44">
        <v>110</v>
      </c>
      <c r="Q4258" s="44">
        <v>27.51</v>
      </c>
      <c r="R4258" s="44">
        <v>57.6</v>
      </c>
      <c r="S4258" s="44">
        <v>0</v>
      </c>
      <c r="T4258" s="44">
        <v>24.95</v>
      </c>
      <c r="U4258" s="44">
        <v>118.74</v>
      </c>
      <c r="V4258" s="9" t="s">
        <v>24299</v>
      </c>
      <c r="W4258" s="42" t="s">
        <v>34</v>
      </c>
      <c r="X4258" s="43">
        <v>118637997601</v>
      </c>
      <c r="Y4258" s="43">
        <v>45198828484</v>
      </c>
      <c r="Z4258" s="5" t="s">
        <v>7980</v>
      </c>
      <c r="AA4258" s="37" t="str">
        <f>VLOOKUP(J4258, sku!B:C, 2, FALSE)</f>
        <v>Travessa Fiat - Locker - - - Palio Locker - - - Preto</v>
      </c>
      <c r="AB4258" s="37" t="str">
        <f>VLOOKUP(J4258, sku!B:BM, 64, FALSE)</f>
        <v>Fabricação</v>
      </c>
      <c r="AC4258" s="37" t="str">
        <f>LEFT(pedidos[[#This Row],[SKU]],3)</f>
        <v>XFI</v>
      </c>
      <c r="AD4258" s="37" t="str" cm="1">
        <f t="array" aca="1" ref="AD4258" ca="1">IFERROR(
  INDEX(
    montadora[Montadora],
    MATCH(TRUE,LEFT(J4471,NÚCARACT(montadora[SKU Parcial]))=montadora[SKU Parcial],0)
  ),
  ""
)</f>
        <v/>
      </c>
    </row>
    <row r="4259" spans="1:30" x14ac:dyDescent="0.25">
      <c r="A4259" s="42" t="s">
        <v>787</v>
      </c>
      <c r="B4259" s="42" t="s">
        <v>788</v>
      </c>
      <c r="C4259" s="42" t="s">
        <v>789</v>
      </c>
      <c r="D4259" s="42" t="s">
        <v>319</v>
      </c>
      <c r="E4259" s="42" t="s">
        <v>152</v>
      </c>
      <c r="F4259" s="42" t="s">
        <v>82</v>
      </c>
      <c r="G4259" s="42" t="s">
        <v>11227</v>
      </c>
      <c r="H4259" s="7" t="s">
        <v>47</v>
      </c>
      <c r="I4259" s="42" t="s">
        <v>31</v>
      </c>
      <c r="J4259" s="42" t="s">
        <v>83</v>
      </c>
      <c r="K4259" s="8">
        <v>45857</v>
      </c>
      <c r="L4259" s="7" t="s">
        <v>11229</v>
      </c>
      <c r="M4259" s="44">
        <v>338.8</v>
      </c>
      <c r="N4259" s="7">
        <v>1</v>
      </c>
      <c r="O4259" s="44">
        <v>338.8</v>
      </c>
      <c r="P4259" s="44">
        <v>110</v>
      </c>
      <c r="Q4259" s="44">
        <v>27.51</v>
      </c>
      <c r="R4259" s="44">
        <v>57.6</v>
      </c>
      <c r="S4259" s="44">
        <v>0</v>
      </c>
      <c r="T4259" s="44">
        <v>24.95</v>
      </c>
      <c r="U4259" s="44">
        <v>118.74</v>
      </c>
      <c r="V4259" s="9" t="s">
        <v>24299</v>
      </c>
      <c r="W4259" s="42" t="s">
        <v>34</v>
      </c>
      <c r="X4259" s="43">
        <v>119208513046</v>
      </c>
      <c r="Y4259" s="43">
        <v>45201060040</v>
      </c>
      <c r="Z4259" s="5" t="s">
        <v>7980</v>
      </c>
      <c r="AA4259" s="37" t="str">
        <f>VLOOKUP(J4259, sku!B:C, 2, FALSE)</f>
        <v>Travessa Fiat - Locker - - - Palio Locker - - - Preto</v>
      </c>
      <c r="AB4259" s="37" t="str">
        <f>VLOOKUP(J4259, sku!B:BM, 64, FALSE)</f>
        <v>Fabricação</v>
      </c>
      <c r="AC4259" s="37" t="str">
        <f>LEFT(pedidos[[#This Row],[SKU]],3)</f>
        <v>XFI</v>
      </c>
      <c r="AD4259" s="37" t="str" cm="1">
        <f t="array" aca="1" ref="AD4259" ca="1">IFERROR(
  INDEX(
    montadora[Montadora],
    MATCH(TRUE,LEFT(J4472,NÚCARACT(montadora[SKU Parcial]))=montadora[SKU Parcial],0)
  ),
  ""
)</f>
        <v/>
      </c>
    </row>
    <row r="4260" spans="1:30" x14ac:dyDescent="0.25">
      <c r="A4260" s="42" t="s">
        <v>861</v>
      </c>
      <c r="B4260" s="42" t="s">
        <v>36</v>
      </c>
      <c r="C4260" s="42" t="s">
        <v>815</v>
      </c>
      <c r="D4260" s="42" t="s">
        <v>27</v>
      </c>
      <c r="E4260" s="42" t="s">
        <v>152</v>
      </c>
      <c r="F4260" s="42" t="s">
        <v>82</v>
      </c>
      <c r="G4260" s="42" t="s">
        <v>11227</v>
      </c>
      <c r="H4260" s="7" t="s">
        <v>47</v>
      </c>
      <c r="I4260" s="42" t="s">
        <v>31</v>
      </c>
      <c r="J4260" s="42" t="s">
        <v>83</v>
      </c>
      <c r="K4260" s="8">
        <v>45860</v>
      </c>
      <c r="L4260" s="7" t="s">
        <v>11229</v>
      </c>
      <c r="M4260" s="44">
        <v>338.8</v>
      </c>
      <c r="N4260" s="7">
        <v>1</v>
      </c>
      <c r="O4260" s="44">
        <v>338.8</v>
      </c>
      <c r="P4260" s="44">
        <v>110</v>
      </c>
      <c r="Q4260" s="44">
        <v>27.51</v>
      </c>
      <c r="R4260" s="44">
        <v>57.6</v>
      </c>
      <c r="S4260" s="44">
        <v>0</v>
      </c>
      <c r="T4260" s="44">
        <v>24.95</v>
      </c>
      <c r="U4260" s="44">
        <v>118.74</v>
      </c>
      <c r="V4260" s="9" t="s">
        <v>24299</v>
      </c>
      <c r="W4260" s="42" t="s">
        <v>34</v>
      </c>
      <c r="X4260" s="43">
        <v>119014843923</v>
      </c>
      <c r="Y4260" s="43">
        <v>45215465496</v>
      </c>
      <c r="Z4260" s="5" t="s">
        <v>7980</v>
      </c>
      <c r="AA4260" s="37" t="str">
        <f>VLOOKUP(J4260, sku!B:C, 2, FALSE)</f>
        <v>Travessa Fiat - Locker - - - Palio Locker - - - Preto</v>
      </c>
      <c r="AB4260" s="37" t="str">
        <f>VLOOKUP(J4260, sku!B:BM, 64, FALSE)</f>
        <v>Fabricação</v>
      </c>
      <c r="AC4260" s="37" t="str">
        <f>LEFT(pedidos[[#This Row],[SKU]],3)</f>
        <v>XFI</v>
      </c>
      <c r="AD4260" s="37" t="str" cm="1">
        <f t="array" aca="1" ref="AD4260" ca="1">IFERROR(
  INDEX(
    montadora[Montadora],
    MATCH(TRUE,LEFT(J4473,NÚCARACT(montadora[SKU Parcial]))=montadora[SKU Parcial],0)
  ),
  ""
)</f>
        <v/>
      </c>
    </row>
    <row r="4261" spans="1:30" x14ac:dyDescent="0.25">
      <c r="A4261" s="42" t="s">
        <v>862</v>
      </c>
      <c r="B4261" s="42" t="s">
        <v>863</v>
      </c>
      <c r="C4261" s="42" t="s">
        <v>864</v>
      </c>
      <c r="D4261" s="42" t="s">
        <v>27</v>
      </c>
      <c r="E4261" s="42" t="s">
        <v>146</v>
      </c>
      <c r="F4261" s="42" t="s">
        <v>147</v>
      </c>
      <c r="G4261" s="42" t="s">
        <v>11227</v>
      </c>
      <c r="H4261" s="7" t="s">
        <v>47</v>
      </c>
      <c r="I4261" s="42" t="s">
        <v>36</v>
      </c>
      <c r="J4261" s="42" t="s">
        <v>148</v>
      </c>
      <c r="K4261" s="8">
        <v>45860</v>
      </c>
      <c r="L4261" s="7" t="s">
        <v>11229</v>
      </c>
      <c r="M4261" s="44">
        <v>338.8</v>
      </c>
      <c r="N4261" s="7">
        <v>1</v>
      </c>
      <c r="O4261" s="44">
        <v>338.8</v>
      </c>
      <c r="P4261" s="44">
        <v>110</v>
      </c>
      <c r="Q4261" s="44">
        <v>27.51</v>
      </c>
      <c r="R4261" s="44">
        <v>57.6</v>
      </c>
      <c r="S4261" s="44">
        <v>0</v>
      </c>
      <c r="T4261" s="44">
        <v>24.95</v>
      </c>
      <c r="U4261" s="44">
        <v>118.74</v>
      </c>
      <c r="V4261" s="9" t="s">
        <v>24299</v>
      </c>
      <c r="W4261" s="42" t="s">
        <v>34</v>
      </c>
      <c r="X4261" s="43">
        <v>119527187202</v>
      </c>
      <c r="Y4261" s="43">
        <v>45215645032</v>
      </c>
      <c r="Z4261" s="5" t="s">
        <v>7980</v>
      </c>
      <c r="AA4261" s="37" t="str">
        <f>VLOOKUP(J4261, sku!B:C, 2, FALSE)</f>
        <v>Travessa Fiat - Locker - - - Idea Adventure Locker - - - Grafite</v>
      </c>
      <c r="AB4261" s="37" t="str">
        <f>VLOOKUP(J4261, sku!B:BM, 64, FALSE)</f>
        <v>Fabricação</v>
      </c>
      <c r="AC4261" s="37" t="str">
        <f>LEFT(pedidos[[#This Row],[SKU]],3)</f>
        <v>XFI</v>
      </c>
      <c r="AD4261" s="37" t="str" cm="1">
        <f t="array" aca="1" ref="AD4261" ca="1">IFERROR(
  INDEX(
    montadora[Montadora],
    MATCH(TRUE,LEFT(J4474,NÚCARACT(montadora[SKU Parcial]))=montadora[SKU Parcial],0)
  ),
  ""
)</f>
        <v/>
      </c>
    </row>
    <row r="4262" spans="1:30" x14ac:dyDescent="0.25">
      <c r="A4262" s="42" t="s">
        <v>865</v>
      </c>
      <c r="B4262" s="42" t="s">
        <v>866</v>
      </c>
      <c r="C4262" s="42" t="s">
        <v>318</v>
      </c>
      <c r="D4262" s="42" t="s">
        <v>27</v>
      </c>
      <c r="E4262" s="42" t="s">
        <v>867</v>
      </c>
      <c r="F4262" s="42" t="s">
        <v>82</v>
      </c>
      <c r="G4262" s="42" t="s">
        <v>11227</v>
      </c>
      <c r="H4262" s="7" t="s">
        <v>47</v>
      </c>
      <c r="I4262" s="42" t="s">
        <v>31</v>
      </c>
      <c r="J4262" s="42" t="s">
        <v>434</v>
      </c>
      <c r="K4262" s="8">
        <v>45862</v>
      </c>
      <c r="L4262" s="7" t="s">
        <v>11229</v>
      </c>
      <c r="M4262" s="44">
        <v>338.8</v>
      </c>
      <c r="N4262" s="7">
        <v>1</v>
      </c>
      <c r="O4262" s="44">
        <v>338.8</v>
      </c>
      <c r="P4262" s="44">
        <v>110</v>
      </c>
      <c r="Q4262" s="44">
        <v>27.51</v>
      </c>
      <c r="R4262" s="44">
        <v>57.6</v>
      </c>
      <c r="S4262" s="44">
        <v>0</v>
      </c>
      <c r="T4262" s="44">
        <v>24.95</v>
      </c>
      <c r="U4262" s="44">
        <v>118.74</v>
      </c>
      <c r="V4262" s="9" t="s">
        <v>24299</v>
      </c>
      <c r="W4262" s="42" t="s">
        <v>34</v>
      </c>
      <c r="X4262" s="43" t="s">
        <v>24300</v>
      </c>
      <c r="Y4262" s="43">
        <v>45225954111</v>
      </c>
      <c r="Z4262" s="5" t="s">
        <v>7980</v>
      </c>
      <c r="AA4262" s="37" t="str">
        <f>VLOOKUP(J4262, sku!B:C, 2, FALSE)</f>
        <v>Travessa Fiat - Locker - - - Palio Locker - - - Grafite</v>
      </c>
      <c r="AB4262" s="37" t="str">
        <f>VLOOKUP(J4262, sku!B:BM, 64, FALSE)</f>
        <v>Fabricação</v>
      </c>
      <c r="AC4262" s="37" t="str">
        <f>LEFT(pedidos[[#This Row],[SKU]],3)</f>
        <v>XFI</v>
      </c>
      <c r="AD4262" s="37" t="str" cm="1">
        <f t="array" aca="1" ref="AD4262" ca="1">IFERROR(
  INDEX(
    montadora[Montadora],
    MATCH(TRUE,LEFT(J4475,NÚCARACT(montadora[SKU Parcial]))=montadora[SKU Parcial],0)
  ),
  ""
)</f>
        <v/>
      </c>
    </row>
    <row r="4263" spans="1:30" x14ac:dyDescent="0.25">
      <c r="A4263" s="42" t="s">
        <v>868</v>
      </c>
      <c r="B4263" s="42" t="s">
        <v>869</v>
      </c>
      <c r="C4263" s="42" t="s">
        <v>870</v>
      </c>
      <c r="D4263" s="42" t="s">
        <v>138</v>
      </c>
      <c r="E4263" s="42" t="s">
        <v>152</v>
      </c>
      <c r="F4263" s="42" t="s">
        <v>82</v>
      </c>
      <c r="G4263" s="42" t="s">
        <v>11227</v>
      </c>
      <c r="H4263" s="7" t="s">
        <v>47</v>
      </c>
      <c r="I4263" s="42" t="s">
        <v>31</v>
      </c>
      <c r="J4263" s="42" t="s">
        <v>83</v>
      </c>
      <c r="K4263" s="8">
        <v>45862</v>
      </c>
      <c r="L4263" s="7" t="s">
        <v>11229</v>
      </c>
      <c r="M4263" s="44">
        <v>338.8</v>
      </c>
      <c r="N4263" s="7">
        <v>1</v>
      </c>
      <c r="O4263" s="44">
        <v>338.8</v>
      </c>
      <c r="P4263" s="44">
        <v>110</v>
      </c>
      <c r="Q4263" s="44">
        <v>27.51</v>
      </c>
      <c r="R4263" s="44">
        <v>57.6</v>
      </c>
      <c r="S4263" s="44">
        <v>0</v>
      </c>
      <c r="T4263" s="44">
        <v>24.95</v>
      </c>
      <c r="U4263" s="44">
        <v>118.74</v>
      </c>
      <c r="V4263" s="9" t="s">
        <v>24299</v>
      </c>
      <c r="W4263" s="42" t="s">
        <v>34</v>
      </c>
      <c r="X4263" s="43">
        <v>119796728272</v>
      </c>
      <c r="Y4263" s="43">
        <v>45228653111</v>
      </c>
      <c r="Z4263" s="5" t="s">
        <v>7980</v>
      </c>
      <c r="AA4263" s="37" t="str">
        <f>VLOOKUP(J4263, sku!B:C, 2, FALSE)</f>
        <v>Travessa Fiat - Locker - - - Palio Locker - - - Preto</v>
      </c>
      <c r="AB4263" s="37" t="str">
        <f>VLOOKUP(J4263, sku!B:BM, 64, FALSE)</f>
        <v>Fabricação</v>
      </c>
      <c r="AC4263" s="37" t="str">
        <f>LEFT(pedidos[[#This Row],[SKU]],3)</f>
        <v>XFI</v>
      </c>
      <c r="AD4263" s="37" t="str" cm="1">
        <f t="array" aca="1" ref="AD4263" ca="1">IFERROR(
  INDEX(
    montadora[Montadora],
    MATCH(TRUE,LEFT(J4476,NÚCARACT(montadora[SKU Parcial]))=montadora[SKU Parcial],0)
  ),
  ""
)</f>
        <v/>
      </c>
    </row>
    <row r="4264" spans="1:30" x14ac:dyDescent="0.25">
      <c r="A4264" s="42" t="s">
        <v>871</v>
      </c>
      <c r="B4264" s="42" t="s">
        <v>872</v>
      </c>
      <c r="C4264" s="42" t="s">
        <v>873</v>
      </c>
      <c r="D4264" s="42" t="s">
        <v>319</v>
      </c>
      <c r="E4264" s="42" t="s">
        <v>152</v>
      </c>
      <c r="F4264" s="42" t="s">
        <v>82</v>
      </c>
      <c r="G4264" s="42" t="s">
        <v>11227</v>
      </c>
      <c r="H4264" s="7" t="s">
        <v>47</v>
      </c>
      <c r="I4264" s="42" t="s">
        <v>31</v>
      </c>
      <c r="J4264" s="42" t="s">
        <v>83</v>
      </c>
      <c r="K4264" s="8">
        <v>45864</v>
      </c>
      <c r="L4264" s="7" t="s">
        <v>11229</v>
      </c>
      <c r="M4264" s="44">
        <v>338.8</v>
      </c>
      <c r="N4264" s="7">
        <v>1</v>
      </c>
      <c r="O4264" s="44">
        <v>338.8</v>
      </c>
      <c r="P4264" s="44">
        <v>110</v>
      </c>
      <c r="Q4264" s="44">
        <v>27.51</v>
      </c>
      <c r="R4264" s="44">
        <v>57.6</v>
      </c>
      <c r="S4264" s="44">
        <v>0</v>
      </c>
      <c r="T4264" s="44">
        <v>24.95</v>
      </c>
      <c r="U4264" s="44">
        <v>118.74</v>
      </c>
      <c r="V4264" s="9" t="s">
        <v>24299</v>
      </c>
      <c r="W4264" s="42" t="s">
        <v>34</v>
      </c>
      <c r="X4264" s="43">
        <v>119491408161</v>
      </c>
      <c r="Y4264" s="43">
        <v>45236809613</v>
      </c>
      <c r="Z4264" s="5" t="s">
        <v>7980</v>
      </c>
      <c r="AA4264" s="37" t="str">
        <f>VLOOKUP(J4264, sku!B:C, 2, FALSE)</f>
        <v>Travessa Fiat - Locker - - - Palio Locker - - - Preto</v>
      </c>
      <c r="AB4264" s="37" t="str">
        <f>VLOOKUP(J4264, sku!B:BM, 64, FALSE)</f>
        <v>Fabricação</v>
      </c>
      <c r="AC4264" s="37" t="str">
        <f>LEFT(pedidos[[#This Row],[SKU]],3)</f>
        <v>XFI</v>
      </c>
      <c r="AD4264" s="37" t="str" cm="1">
        <f t="array" aca="1" ref="AD4264" ca="1">IFERROR(
  INDEX(
    montadora[Montadora],
    MATCH(TRUE,LEFT(J4477,NÚCARACT(montadora[SKU Parcial]))=montadora[SKU Parcial],0)
  ),
  ""
)</f>
        <v/>
      </c>
    </row>
    <row r="4265" spans="1:30" x14ac:dyDescent="0.25">
      <c r="A4265" s="42" t="s">
        <v>874</v>
      </c>
      <c r="B4265" s="42" t="s">
        <v>36</v>
      </c>
      <c r="C4265" s="42" t="s">
        <v>159</v>
      </c>
      <c r="D4265" s="42" t="s">
        <v>319</v>
      </c>
      <c r="E4265" s="42" t="s">
        <v>867</v>
      </c>
      <c r="F4265" s="42" t="s">
        <v>82</v>
      </c>
      <c r="G4265" s="42" t="s">
        <v>11227</v>
      </c>
      <c r="H4265" s="7" t="s">
        <v>47</v>
      </c>
      <c r="I4265" s="42" t="s">
        <v>31</v>
      </c>
      <c r="J4265" s="42" t="s">
        <v>434</v>
      </c>
      <c r="K4265" s="8">
        <v>45867</v>
      </c>
      <c r="L4265" s="7" t="s">
        <v>11229</v>
      </c>
      <c r="M4265" s="44">
        <v>338.8</v>
      </c>
      <c r="N4265" s="7">
        <v>1</v>
      </c>
      <c r="O4265" s="44">
        <v>338.8</v>
      </c>
      <c r="P4265" s="44">
        <v>110</v>
      </c>
      <c r="Q4265" s="44">
        <v>27.51</v>
      </c>
      <c r="R4265" s="44">
        <v>57.6</v>
      </c>
      <c r="S4265" s="44">
        <v>0</v>
      </c>
      <c r="T4265" s="44">
        <v>24.95</v>
      </c>
      <c r="U4265" s="44">
        <v>118.74</v>
      </c>
      <c r="V4265" s="9" t="s">
        <v>24299</v>
      </c>
      <c r="W4265" s="42" t="s">
        <v>34</v>
      </c>
      <c r="X4265" s="43">
        <v>120246312862</v>
      </c>
      <c r="Y4265" s="43">
        <v>45248090743</v>
      </c>
      <c r="Z4265" s="5" t="s">
        <v>7980</v>
      </c>
      <c r="AA4265" s="37" t="str">
        <f>VLOOKUP(J4265, sku!B:C, 2, FALSE)</f>
        <v>Travessa Fiat - Locker - - - Palio Locker - - - Grafite</v>
      </c>
      <c r="AB4265" s="37" t="str">
        <f>VLOOKUP(J4265, sku!B:BM, 64, FALSE)</f>
        <v>Fabricação</v>
      </c>
      <c r="AC4265" s="37" t="str">
        <f>LEFT(pedidos[[#This Row],[SKU]],3)</f>
        <v>XFI</v>
      </c>
      <c r="AD4265" s="37" t="str" cm="1">
        <f t="array" aca="1" ref="AD4265" ca="1">IFERROR(
  INDEX(
    montadora[Montadora],
    MATCH(TRUE,LEFT(J4478,NÚCARACT(montadora[SKU Parcial]))=montadora[SKU Parcial],0)
  ),
  ""
)</f>
        <v/>
      </c>
    </row>
    <row r="4266" spans="1:30" x14ac:dyDescent="0.25">
      <c r="A4266" s="42" t="s">
        <v>875</v>
      </c>
      <c r="B4266" s="42" t="s">
        <v>876</v>
      </c>
      <c r="C4266" s="42" t="s">
        <v>877</v>
      </c>
      <c r="D4266" s="42" t="s">
        <v>27</v>
      </c>
      <c r="E4266" s="42" t="s">
        <v>152</v>
      </c>
      <c r="F4266" s="42" t="s">
        <v>82</v>
      </c>
      <c r="G4266" s="42" t="s">
        <v>11227</v>
      </c>
      <c r="H4266" s="7" t="s">
        <v>47</v>
      </c>
      <c r="I4266" s="42" t="s">
        <v>36</v>
      </c>
      <c r="J4266" s="42" t="s">
        <v>83</v>
      </c>
      <c r="K4266" s="8">
        <v>45868</v>
      </c>
      <c r="L4266" s="7" t="s">
        <v>11229</v>
      </c>
      <c r="M4266" s="44">
        <v>338.8</v>
      </c>
      <c r="N4266" s="7">
        <v>1</v>
      </c>
      <c r="O4266" s="44">
        <v>338.8</v>
      </c>
      <c r="P4266" s="44">
        <v>110</v>
      </c>
      <c r="Q4266" s="44">
        <v>27.51</v>
      </c>
      <c r="R4266" s="44">
        <v>57.6</v>
      </c>
      <c r="S4266" s="44">
        <v>0</v>
      </c>
      <c r="T4266" s="44">
        <v>24.95</v>
      </c>
      <c r="U4266" s="44">
        <v>118.74</v>
      </c>
      <c r="V4266" s="9" t="s">
        <v>24299</v>
      </c>
      <c r="W4266" s="42" t="s">
        <v>89</v>
      </c>
      <c r="X4266" s="43">
        <v>119898695165</v>
      </c>
      <c r="Y4266" s="43">
        <v>45257012699</v>
      </c>
      <c r="Z4266" s="5" t="s">
        <v>7980</v>
      </c>
      <c r="AA4266" s="37" t="str">
        <f>VLOOKUP(J4266, sku!B:C, 2, FALSE)</f>
        <v>Travessa Fiat - Locker - - - Palio Locker - - - Preto</v>
      </c>
      <c r="AB4266" s="37" t="str">
        <f>VLOOKUP(J4266, sku!B:BM, 64, FALSE)</f>
        <v>Fabricação</v>
      </c>
      <c r="AC4266" s="37" t="str">
        <f>LEFT(pedidos[[#This Row],[SKU]],3)</f>
        <v>XFI</v>
      </c>
      <c r="AD4266" s="37" t="str" cm="1">
        <f t="array" aca="1" ref="AD4266" ca="1">IFERROR(
  INDEX(
    montadora[Montadora],
    MATCH(TRUE,LEFT(J4479,NÚCARACT(montadora[SKU Parcial]))=montadora[SKU Parcial],0)
  ),
  ""
)</f>
        <v/>
      </c>
    </row>
    <row r="4267" spans="1:30" x14ac:dyDescent="0.25">
      <c r="A4267" s="42" t="s">
        <v>878</v>
      </c>
      <c r="B4267" s="42" t="s">
        <v>36</v>
      </c>
      <c r="C4267" s="42" t="s">
        <v>879</v>
      </c>
      <c r="D4267" s="42" t="s">
        <v>319</v>
      </c>
      <c r="E4267" s="42" t="s">
        <v>152</v>
      </c>
      <c r="F4267" s="42" t="s">
        <v>82</v>
      </c>
      <c r="G4267" s="42" t="s">
        <v>11227</v>
      </c>
      <c r="H4267" s="7" t="s">
        <v>47</v>
      </c>
      <c r="I4267" s="42" t="s">
        <v>31</v>
      </c>
      <c r="J4267" s="42" t="s">
        <v>164</v>
      </c>
      <c r="K4267" s="8">
        <v>45868</v>
      </c>
      <c r="L4267" s="7" t="s">
        <v>11229</v>
      </c>
      <c r="M4267" s="44">
        <v>338.8</v>
      </c>
      <c r="N4267" s="7">
        <v>1</v>
      </c>
      <c r="O4267" s="44">
        <v>338.8</v>
      </c>
      <c r="P4267" s="44">
        <v>110</v>
      </c>
      <c r="Q4267" s="44">
        <v>27.51</v>
      </c>
      <c r="R4267" s="44">
        <v>57.6</v>
      </c>
      <c r="S4267" s="44">
        <v>0</v>
      </c>
      <c r="T4267" s="44">
        <v>24.95</v>
      </c>
      <c r="U4267" s="44">
        <v>118.74</v>
      </c>
      <c r="V4267" s="9" t="s">
        <v>24299</v>
      </c>
      <c r="W4267" s="42" t="s">
        <v>34</v>
      </c>
      <c r="X4267" s="43">
        <v>120438916182</v>
      </c>
      <c r="Y4267" s="43">
        <v>45258136689</v>
      </c>
      <c r="Z4267" s="5" t="s">
        <v>7980</v>
      </c>
      <c r="AA4267" s="37" t="str">
        <f>VLOOKUP(J4267, sku!B:C, 2, FALSE)</f>
        <v>Travessa Fiat - Locker - - - Palio Locker - - - Prata</v>
      </c>
      <c r="AB4267" s="37" t="str">
        <f>VLOOKUP(J4267, sku!B:BM, 64, FALSE)</f>
        <v>Fabricação</v>
      </c>
      <c r="AC4267" s="37" t="str">
        <f>LEFT(pedidos[[#This Row],[SKU]],3)</f>
        <v>XFI</v>
      </c>
      <c r="AD4267" s="37" t="str" cm="1">
        <f t="array" aca="1" ref="AD4267" ca="1">IFERROR(
  INDEX(
    montadora[Montadora],
    MATCH(TRUE,LEFT(J4480,NÚCARACT(montadora[SKU Parcial]))=montadora[SKU Parcial],0)
  ),
  ""
)</f>
        <v/>
      </c>
    </row>
    <row r="4268" spans="1:30" x14ac:dyDescent="0.25">
      <c r="A4268" s="42" t="s">
        <v>880</v>
      </c>
      <c r="B4268" s="42" t="s">
        <v>881</v>
      </c>
      <c r="C4268" s="42" t="s">
        <v>882</v>
      </c>
      <c r="D4268" s="42" t="s">
        <v>27</v>
      </c>
      <c r="E4268" s="42" t="s">
        <v>146</v>
      </c>
      <c r="F4268" s="42" t="s">
        <v>147</v>
      </c>
      <c r="G4268" s="42" t="s">
        <v>11227</v>
      </c>
      <c r="H4268" s="7" t="s">
        <v>47</v>
      </c>
      <c r="I4268" s="42" t="s">
        <v>31</v>
      </c>
      <c r="J4268" s="42" t="s">
        <v>156</v>
      </c>
      <c r="K4268" s="8">
        <v>45869</v>
      </c>
      <c r="L4268" s="7" t="s">
        <v>11229</v>
      </c>
      <c r="M4268" s="44">
        <v>338.8</v>
      </c>
      <c r="N4268" s="7">
        <v>1</v>
      </c>
      <c r="O4268" s="44">
        <v>338.8</v>
      </c>
      <c r="P4268" s="44">
        <v>110</v>
      </c>
      <c r="Q4268" s="44">
        <v>27.51</v>
      </c>
      <c r="R4268" s="44">
        <v>57.6</v>
      </c>
      <c r="S4268" s="44">
        <v>0</v>
      </c>
      <c r="T4268" s="44">
        <v>24.95</v>
      </c>
      <c r="U4268" s="44">
        <v>118.74</v>
      </c>
      <c r="V4268" s="9" t="s">
        <v>24299</v>
      </c>
      <c r="W4268" s="42" t="s">
        <v>34</v>
      </c>
      <c r="X4268" s="43">
        <v>120577506182</v>
      </c>
      <c r="Y4268" s="43">
        <v>45264777981</v>
      </c>
      <c r="Z4268" s="5" t="s">
        <v>7980</v>
      </c>
      <c r="AA4268" s="37" t="str">
        <f>VLOOKUP(J4268, sku!B:C, 2, FALSE)</f>
        <v>Travessa Fiat - Locker - - - Idea Adventure Locker - - - Preto</v>
      </c>
      <c r="AB4268" s="37" t="str">
        <f>VLOOKUP(J4268, sku!B:BM, 64, FALSE)</f>
        <v>Fabricação</v>
      </c>
      <c r="AC4268" s="37" t="str">
        <f>LEFT(pedidos[[#This Row],[SKU]],3)</f>
        <v>XFI</v>
      </c>
      <c r="AD4268" s="37" t="str" cm="1">
        <f t="array" aca="1" ref="AD4268" ca="1">IFERROR(
  INDEX(
    montadora[Montadora],
    MATCH(TRUE,LEFT(J4481,NÚCARACT(montadora[SKU Parcial]))=montadora[SKU Parcial],0)
  ),
  ""
)</f>
        <v/>
      </c>
    </row>
    <row r="4269" spans="1:30" x14ac:dyDescent="0.25">
      <c r="A4269" s="42" t="s">
        <v>790</v>
      </c>
      <c r="B4269" s="42" t="s">
        <v>36</v>
      </c>
      <c r="C4269" s="42" t="s">
        <v>791</v>
      </c>
      <c r="D4269" s="42" t="s">
        <v>420</v>
      </c>
      <c r="E4269" s="42" t="s">
        <v>792</v>
      </c>
      <c r="F4269" s="42" t="s">
        <v>793</v>
      </c>
      <c r="G4269" s="42" t="s">
        <v>11227</v>
      </c>
      <c r="H4269" s="7" t="s">
        <v>30</v>
      </c>
      <c r="I4269" s="42" t="s">
        <v>31</v>
      </c>
      <c r="J4269" s="42" t="s">
        <v>794</v>
      </c>
      <c r="K4269" s="8">
        <v>45855</v>
      </c>
      <c r="L4269" s="7" t="s">
        <v>11229</v>
      </c>
      <c r="M4269" s="44">
        <v>1098.8</v>
      </c>
      <c r="N4269" s="7">
        <v>1</v>
      </c>
      <c r="O4269" s="44">
        <v>1098.8</v>
      </c>
      <c r="P4269" s="44">
        <v>407</v>
      </c>
      <c r="Q4269" s="44">
        <v>89.22</v>
      </c>
      <c r="R4269" s="44">
        <v>131.86000000000001</v>
      </c>
      <c r="S4269" s="44">
        <v>0</v>
      </c>
      <c r="T4269" s="44">
        <v>85.95</v>
      </c>
      <c r="U4269" s="44">
        <v>384.77</v>
      </c>
      <c r="V4269" s="9" t="s">
        <v>24301</v>
      </c>
      <c r="W4269" s="42" t="s">
        <v>34</v>
      </c>
      <c r="X4269" s="43">
        <v>118436148663</v>
      </c>
      <c r="Y4269" s="43">
        <v>45189917257</v>
      </c>
      <c r="Z4269" s="5" t="s">
        <v>7980</v>
      </c>
      <c r="AA4269" s="37" t="str">
        <f>VLOOKUP(J4269, sku!B:C, 2, FALSE)</f>
        <v>Gradeado Gigante 150 cm X 100 cm X 12 cm - Preto</v>
      </c>
      <c r="AB4269" s="37" t="str">
        <f>VLOOKUP(J4269, sku!B:BM, 64, FALSE)</f>
        <v>Revenda</v>
      </c>
      <c r="AC4269" s="37" t="str">
        <f>LEFT(pedidos[[#This Row],[SKU]],3)</f>
        <v>XGR</v>
      </c>
      <c r="AD4269" s="37" t="str" cm="1">
        <f t="array" aca="1" ref="AD4269" ca="1">IFERROR(
  INDEX(
    montadora[Montadora],
    MATCH(TRUE,LEFT(J4501,NÚCARACT(montadora[SKU Parcial]))=montadora[SKU Parcial],0)
  ),
  ""
)</f>
        <v/>
      </c>
    </row>
    <row r="4270" spans="1:30" x14ac:dyDescent="0.25">
      <c r="A4270" s="42" t="s">
        <v>795</v>
      </c>
      <c r="B4270" s="42" t="s">
        <v>796</v>
      </c>
      <c r="C4270" s="42" t="s">
        <v>797</v>
      </c>
      <c r="D4270" s="42" t="s">
        <v>27</v>
      </c>
      <c r="E4270" s="42" t="s">
        <v>798</v>
      </c>
      <c r="F4270" s="42" t="s">
        <v>799</v>
      </c>
      <c r="G4270" s="42" t="s">
        <v>11227</v>
      </c>
      <c r="H4270" s="7" t="s">
        <v>47</v>
      </c>
      <c r="I4270" s="42" t="s">
        <v>31</v>
      </c>
      <c r="J4270" s="42" t="s">
        <v>800</v>
      </c>
      <c r="K4270" s="8">
        <v>45846</v>
      </c>
      <c r="L4270" s="7" t="s">
        <v>11229</v>
      </c>
      <c r="M4270" s="44">
        <v>330.8</v>
      </c>
      <c r="N4270" s="7">
        <v>1</v>
      </c>
      <c r="O4270" s="44">
        <v>330.8</v>
      </c>
      <c r="P4270" s="44">
        <v>105</v>
      </c>
      <c r="Q4270" s="44">
        <v>26.86</v>
      </c>
      <c r="R4270" s="44">
        <v>56.24</v>
      </c>
      <c r="S4270" s="44">
        <v>0</v>
      </c>
      <c r="T4270" s="44">
        <v>26.95</v>
      </c>
      <c r="U4270" s="44">
        <v>115.75</v>
      </c>
      <c r="V4270" s="9" t="s">
        <v>24302</v>
      </c>
      <c r="W4270" s="42" t="s">
        <v>34</v>
      </c>
      <c r="X4270" s="43">
        <v>117346453201</v>
      </c>
      <c r="Y4270" s="43">
        <v>45139111570</v>
      </c>
      <c r="Z4270" s="5" t="s">
        <v>7980</v>
      </c>
      <c r="AA4270" s="37" t="str">
        <f>VLOOKUP(J4270, sku!B:C, 2, FALSE)</f>
        <v>Travessa Renault - Slim - - - Kardian - 2024 A 2025 - Preto</v>
      </c>
      <c r="AB4270" s="37" t="str">
        <f>VLOOKUP(J4270, sku!B:BM, 64, FALSE)</f>
        <v>Fabricação</v>
      </c>
      <c r="AC4270" s="37" t="str">
        <f>LEFT(pedidos[[#This Row],[SKU]],3)</f>
        <v>XRE</v>
      </c>
      <c r="AD4270" s="37" t="str" cm="1">
        <f t="array" aca="1" ref="AD4270" ca="1">IFERROR(
  INDEX(
    montadora[Montadora],
    MATCH(TRUE,LEFT(J4503,NÚCARACT(montadora[SKU Parcial]))=montadora[SKU Parcial],0)
  ),
  ""
)</f>
        <v/>
      </c>
    </row>
    <row r="4271" spans="1:30" x14ac:dyDescent="0.25">
      <c r="A4271" s="42" t="s">
        <v>801</v>
      </c>
      <c r="B4271" s="42" t="s">
        <v>802</v>
      </c>
      <c r="C4271" s="42" t="s">
        <v>803</v>
      </c>
      <c r="D4271" s="42" t="s">
        <v>420</v>
      </c>
      <c r="E4271" s="42" t="s">
        <v>163</v>
      </c>
      <c r="F4271" s="42" t="s">
        <v>82</v>
      </c>
      <c r="G4271" s="42" t="s">
        <v>11227</v>
      </c>
      <c r="H4271" s="7" t="s">
        <v>47</v>
      </c>
      <c r="I4271" s="42" t="s">
        <v>36</v>
      </c>
      <c r="J4271" s="42" t="s">
        <v>434</v>
      </c>
      <c r="K4271" s="8">
        <v>45846</v>
      </c>
      <c r="L4271" s="7" t="s">
        <v>804</v>
      </c>
      <c r="M4271" s="44">
        <v>337.8</v>
      </c>
      <c r="N4271" s="7">
        <v>1</v>
      </c>
      <c r="O4271" s="44">
        <v>337.8</v>
      </c>
      <c r="P4271" s="44">
        <v>110</v>
      </c>
      <c r="Q4271" s="44">
        <v>27.43</v>
      </c>
      <c r="R4271" s="44">
        <v>57.43</v>
      </c>
      <c r="S4271" s="44">
        <v>0</v>
      </c>
      <c r="T4271" s="44">
        <v>24.95</v>
      </c>
      <c r="U4271" s="44">
        <v>117.99</v>
      </c>
      <c r="V4271" s="9" t="s">
        <v>24303</v>
      </c>
      <c r="W4271" s="42" t="s">
        <v>34</v>
      </c>
      <c r="X4271" s="43">
        <v>117872769572</v>
      </c>
      <c r="Y4271" s="43">
        <v>45140289259</v>
      </c>
      <c r="Z4271" s="5" t="s">
        <v>7980</v>
      </c>
      <c r="AA4271" s="37" t="str">
        <f>VLOOKUP(J4271, sku!B:C, 2, FALSE)</f>
        <v>Travessa Fiat - Locker - - - Palio Locker - - - Grafite</v>
      </c>
      <c r="AB4271" s="37" t="str">
        <f>VLOOKUP(J4271, sku!B:BM, 64, FALSE)</f>
        <v>Fabricação</v>
      </c>
      <c r="AC4271" s="37" t="str">
        <f>LEFT(pedidos[[#This Row],[SKU]],3)</f>
        <v>XFI</v>
      </c>
      <c r="AD4271" s="37" t="str" cm="1">
        <f t="array" aca="1" ref="AD4271" ca="1">IFERROR(
  INDEX(
    montadora[Montadora],
    MATCH(TRUE,LEFT(J4505,NÚCARACT(montadora[SKU Parcial]))=montadora[SKU Parcial],0)
  ),
  ""
)</f>
        <v/>
      </c>
    </row>
    <row r="4272" spans="1:30" x14ac:dyDescent="0.25">
      <c r="A4272" s="42" t="s">
        <v>805</v>
      </c>
      <c r="B4272" s="42" t="s">
        <v>806</v>
      </c>
      <c r="C4272" s="42" t="s">
        <v>807</v>
      </c>
      <c r="D4272" s="42" t="s">
        <v>188</v>
      </c>
      <c r="E4272" s="42" t="s">
        <v>163</v>
      </c>
      <c r="F4272" s="42" t="s">
        <v>82</v>
      </c>
      <c r="G4272" s="42" t="s">
        <v>11227</v>
      </c>
      <c r="H4272" s="7" t="s">
        <v>47</v>
      </c>
      <c r="I4272" s="42" t="s">
        <v>36</v>
      </c>
      <c r="J4272" s="42" t="s">
        <v>434</v>
      </c>
      <c r="K4272" s="8">
        <v>45846</v>
      </c>
      <c r="L4272" s="7" t="s">
        <v>804</v>
      </c>
      <c r="M4272" s="44">
        <v>337.8</v>
      </c>
      <c r="N4272" s="7">
        <v>1</v>
      </c>
      <c r="O4272" s="44">
        <v>337.8</v>
      </c>
      <c r="P4272" s="44">
        <v>110</v>
      </c>
      <c r="Q4272" s="44">
        <v>27.43</v>
      </c>
      <c r="R4272" s="44">
        <v>57.43</v>
      </c>
      <c r="S4272" s="44">
        <v>0</v>
      </c>
      <c r="T4272" s="44">
        <v>24.95</v>
      </c>
      <c r="U4272" s="44">
        <v>117.99</v>
      </c>
      <c r="V4272" s="9" t="s">
        <v>24303</v>
      </c>
      <c r="W4272" s="42" t="s">
        <v>34</v>
      </c>
      <c r="X4272" s="43">
        <v>117428339397</v>
      </c>
      <c r="Y4272" s="43">
        <v>45143121028</v>
      </c>
      <c r="Z4272" s="5" t="s">
        <v>7980</v>
      </c>
      <c r="AA4272" s="37" t="str">
        <f>VLOOKUP(J4272, sku!B:C, 2, FALSE)</f>
        <v>Travessa Fiat - Locker - - - Palio Locker - - - Grafite</v>
      </c>
      <c r="AB4272" s="37" t="str">
        <f>VLOOKUP(J4272, sku!B:BM, 64, FALSE)</f>
        <v>Fabricação</v>
      </c>
      <c r="AC4272" s="37" t="str">
        <f>LEFT(pedidos[[#This Row],[SKU]],3)</f>
        <v>XFI</v>
      </c>
      <c r="AD4272" s="37" t="str" cm="1">
        <f t="array" aca="1" ref="AD4272" ca="1">IFERROR(
  INDEX(
    montadora[Montadora],
    MATCH(TRUE,LEFT(J4506,NÚCARACT(montadora[SKU Parcial]))=montadora[SKU Parcial],0)
  ),
  ""
)</f>
        <v/>
      </c>
    </row>
    <row r="4273" spans="1:30" x14ac:dyDescent="0.25">
      <c r="A4273" s="42" t="s">
        <v>808</v>
      </c>
      <c r="B4273" s="42" t="s">
        <v>809</v>
      </c>
      <c r="C4273" s="42" t="s">
        <v>810</v>
      </c>
      <c r="D4273" s="42" t="s">
        <v>617</v>
      </c>
      <c r="E4273" s="42" t="s">
        <v>163</v>
      </c>
      <c r="F4273" s="42" t="s">
        <v>82</v>
      </c>
      <c r="G4273" s="42" t="s">
        <v>11227</v>
      </c>
      <c r="H4273" s="7" t="s">
        <v>47</v>
      </c>
      <c r="I4273" s="42" t="s">
        <v>36</v>
      </c>
      <c r="J4273" s="42" t="s">
        <v>434</v>
      </c>
      <c r="K4273" s="8">
        <v>45847</v>
      </c>
      <c r="L4273" s="7" t="s">
        <v>804</v>
      </c>
      <c r="M4273" s="44">
        <v>337.8</v>
      </c>
      <c r="N4273" s="7">
        <v>1</v>
      </c>
      <c r="O4273" s="44">
        <v>337.8</v>
      </c>
      <c r="P4273" s="44">
        <v>110</v>
      </c>
      <c r="Q4273" s="44">
        <v>27.43</v>
      </c>
      <c r="R4273" s="44">
        <v>57.43</v>
      </c>
      <c r="S4273" s="44">
        <v>0</v>
      </c>
      <c r="T4273" s="44">
        <v>24.95</v>
      </c>
      <c r="U4273" s="44">
        <v>117.99</v>
      </c>
      <c r="V4273" s="9" t="s">
        <v>24303</v>
      </c>
      <c r="W4273" s="42" t="s">
        <v>34</v>
      </c>
      <c r="X4273" s="43">
        <v>117464615605</v>
      </c>
      <c r="Y4273" s="43">
        <v>45144600343</v>
      </c>
      <c r="Z4273" s="5" t="s">
        <v>7980</v>
      </c>
      <c r="AA4273" s="37" t="str">
        <f>VLOOKUP(J4273, sku!B:C, 2, FALSE)</f>
        <v>Travessa Fiat - Locker - - - Palio Locker - - - Grafite</v>
      </c>
      <c r="AB4273" s="37" t="str">
        <f>VLOOKUP(J4273, sku!B:BM, 64, FALSE)</f>
        <v>Fabricação</v>
      </c>
      <c r="AC4273" s="37" t="str">
        <f>LEFT(pedidos[[#This Row],[SKU]],3)</f>
        <v>XFI</v>
      </c>
      <c r="AD4273" s="37" t="str" cm="1">
        <f t="array" aca="1" ref="AD4273" ca="1">IFERROR(
  INDEX(
    montadora[Montadora],
    MATCH(TRUE,LEFT(J4507,NÚCARACT(montadora[SKU Parcial]))=montadora[SKU Parcial],0)
  ),
  ""
)</f>
        <v/>
      </c>
    </row>
    <row r="4274" spans="1:30" x14ac:dyDescent="0.25">
      <c r="A4274" s="42" t="s">
        <v>811</v>
      </c>
      <c r="B4274" s="42" t="s">
        <v>36</v>
      </c>
      <c r="C4274" s="42" t="s">
        <v>812</v>
      </c>
      <c r="D4274" s="42" t="s">
        <v>97</v>
      </c>
      <c r="E4274" s="42" t="s">
        <v>163</v>
      </c>
      <c r="F4274" s="42" t="s">
        <v>82</v>
      </c>
      <c r="G4274" s="42" t="s">
        <v>11227</v>
      </c>
      <c r="H4274" s="7" t="s">
        <v>47</v>
      </c>
      <c r="I4274" s="42" t="s">
        <v>36</v>
      </c>
      <c r="J4274" s="42" t="s">
        <v>434</v>
      </c>
      <c r="K4274" s="8">
        <v>45849</v>
      </c>
      <c r="L4274" s="7" t="s">
        <v>804</v>
      </c>
      <c r="M4274" s="44">
        <v>337.8</v>
      </c>
      <c r="N4274" s="7">
        <v>1</v>
      </c>
      <c r="O4274" s="44">
        <v>337.8</v>
      </c>
      <c r="P4274" s="44">
        <v>110</v>
      </c>
      <c r="Q4274" s="44">
        <v>27.43</v>
      </c>
      <c r="R4274" s="44">
        <v>57.43</v>
      </c>
      <c r="S4274" s="44">
        <v>0</v>
      </c>
      <c r="T4274" s="44">
        <v>24.95</v>
      </c>
      <c r="U4274" s="44">
        <v>117.99</v>
      </c>
      <c r="V4274" s="9" t="s">
        <v>24303</v>
      </c>
      <c r="W4274" s="42" t="s">
        <v>34</v>
      </c>
      <c r="X4274" s="43">
        <v>118244040674</v>
      </c>
      <c r="Y4274" s="43">
        <v>45157724656</v>
      </c>
      <c r="Z4274" s="5" t="s">
        <v>7980</v>
      </c>
      <c r="AA4274" s="37" t="str">
        <f>VLOOKUP(J4274, sku!B:C, 2, FALSE)</f>
        <v>Travessa Fiat - Locker - - - Palio Locker - - - Grafite</v>
      </c>
      <c r="AB4274" s="37" t="str">
        <f>VLOOKUP(J4274, sku!B:BM, 64, FALSE)</f>
        <v>Fabricação</v>
      </c>
      <c r="AC4274" s="37" t="str">
        <f>LEFT(pedidos[[#This Row],[SKU]],3)</f>
        <v>XFI</v>
      </c>
      <c r="AD4274" s="37" t="str" cm="1">
        <f t="array" aca="1" ref="AD4274" ca="1">IFERROR(
  INDEX(
    montadora[Montadora],
    MATCH(TRUE,LEFT(J4508,NÚCARACT(montadora[SKU Parcial]))=montadora[SKU Parcial],0)
  ),
  ""
)</f>
        <v/>
      </c>
    </row>
    <row r="4275" spans="1:30" x14ac:dyDescent="0.25">
      <c r="A4275" s="42" t="s">
        <v>813</v>
      </c>
      <c r="B4275" s="42" t="s">
        <v>814</v>
      </c>
      <c r="C4275" s="42" t="s">
        <v>815</v>
      </c>
      <c r="D4275" s="42" t="s">
        <v>138</v>
      </c>
      <c r="E4275" s="42" t="s">
        <v>163</v>
      </c>
      <c r="F4275" s="42" t="s">
        <v>82</v>
      </c>
      <c r="G4275" s="42" t="s">
        <v>11227</v>
      </c>
      <c r="H4275" s="7" t="s">
        <v>47</v>
      </c>
      <c r="I4275" s="42" t="s">
        <v>31</v>
      </c>
      <c r="J4275" s="42" t="s">
        <v>164</v>
      </c>
      <c r="K4275" s="8">
        <v>45852</v>
      </c>
      <c r="L4275" s="7" t="s">
        <v>804</v>
      </c>
      <c r="M4275" s="44">
        <v>337.8</v>
      </c>
      <c r="N4275" s="7">
        <v>1</v>
      </c>
      <c r="O4275" s="44">
        <v>337.8</v>
      </c>
      <c r="P4275" s="44">
        <v>110</v>
      </c>
      <c r="Q4275" s="44">
        <v>27.43</v>
      </c>
      <c r="R4275" s="44">
        <v>57.43</v>
      </c>
      <c r="S4275" s="44">
        <v>0</v>
      </c>
      <c r="T4275" s="44">
        <v>24.95</v>
      </c>
      <c r="U4275" s="44">
        <v>117.99</v>
      </c>
      <c r="V4275" s="9" t="s">
        <v>24303</v>
      </c>
      <c r="W4275" s="42" t="s">
        <v>34</v>
      </c>
      <c r="X4275" s="43">
        <v>118088557883</v>
      </c>
      <c r="Y4275" s="43">
        <v>45172255948</v>
      </c>
      <c r="Z4275" s="5" t="s">
        <v>7980</v>
      </c>
      <c r="AA4275" s="37" t="str">
        <f>VLOOKUP(J4275, sku!B:C, 2, FALSE)</f>
        <v>Travessa Fiat - Locker - - - Palio Locker - - - Prata</v>
      </c>
      <c r="AB4275" s="37" t="str">
        <f>VLOOKUP(J4275, sku!B:BM, 64, FALSE)</f>
        <v>Fabricação</v>
      </c>
      <c r="AC4275" s="37" t="str">
        <f>LEFT(pedidos[[#This Row],[SKU]],3)</f>
        <v>XFI</v>
      </c>
      <c r="AD4275" s="37" t="str" cm="1">
        <f t="array" aca="1" ref="AD4275" ca="1">IFERROR(
  INDEX(
    montadora[Montadora],
    MATCH(TRUE,LEFT(J4509,NÚCARACT(montadora[SKU Parcial]))=montadora[SKU Parcial],0)
  ),
  ""
)</f>
        <v/>
      </c>
    </row>
    <row r="4276" spans="1:30" x14ac:dyDescent="0.25">
      <c r="A4276" s="42" t="s">
        <v>816</v>
      </c>
      <c r="B4276" s="42" t="s">
        <v>817</v>
      </c>
      <c r="C4276" s="42" t="s">
        <v>818</v>
      </c>
      <c r="D4276" s="42" t="s">
        <v>27</v>
      </c>
      <c r="E4276" s="42" t="s">
        <v>163</v>
      </c>
      <c r="F4276" s="42" t="s">
        <v>82</v>
      </c>
      <c r="G4276" s="42" t="s">
        <v>11227</v>
      </c>
      <c r="H4276" s="7" t="s">
        <v>47</v>
      </c>
      <c r="I4276" s="42" t="s">
        <v>36</v>
      </c>
      <c r="J4276" s="42" t="s">
        <v>434</v>
      </c>
      <c r="K4276" s="8">
        <v>45855</v>
      </c>
      <c r="L4276" s="7" t="s">
        <v>804</v>
      </c>
      <c r="M4276" s="44">
        <v>337.8</v>
      </c>
      <c r="N4276" s="7">
        <v>1</v>
      </c>
      <c r="O4276" s="44">
        <v>337.8</v>
      </c>
      <c r="P4276" s="44">
        <v>110</v>
      </c>
      <c r="Q4276" s="44">
        <v>27.43</v>
      </c>
      <c r="R4276" s="44">
        <v>57.43</v>
      </c>
      <c r="S4276" s="44">
        <v>0</v>
      </c>
      <c r="T4276" s="44">
        <v>24.95</v>
      </c>
      <c r="U4276" s="44">
        <v>117.99</v>
      </c>
      <c r="V4276" s="9" t="s">
        <v>24303</v>
      </c>
      <c r="W4276" s="42" t="s">
        <v>34</v>
      </c>
      <c r="X4276" s="43">
        <v>118407632091</v>
      </c>
      <c r="Y4276" s="43">
        <v>45188393267</v>
      </c>
      <c r="Z4276" s="5" t="s">
        <v>7980</v>
      </c>
      <c r="AA4276" s="37" t="str">
        <f>VLOOKUP(J4276, sku!B:C, 2, FALSE)</f>
        <v>Travessa Fiat - Locker - - - Palio Locker - - - Grafite</v>
      </c>
      <c r="AB4276" s="37" t="str">
        <f>VLOOKUP(J4276, sku!B:BM, 64, FALSE)</f>
        <v>Fabricação</v>
      </c>
      <c r="AC4276" s="37" t="str">
        <f>LEFT(pedidos[[#This Row],[SKU]],3)</f>
        <v>XFI</v>
      </c>
      <c r="AD4276" s="37" t="str" cm="1">
        <f t="array" aca="1" ref="AD4276" ca="1">IFERROR(
  INDEX(
    montadora[Montadora],
    MATCH(TRUE,LEFT(J4510,NÚCARACT(montadora[SKU Parcial]))=montadora[SKU Parcial],0)
  ),
  ""
)</f>
        <v/>
      </c>
    </row>
    <row r="4277" spans="1:30" x14ac:dyDescent="0.25">
      <c r="A4277" s="42" t="s">
        <v>819</v>
      </c>
      <c r="B4277" s="42" t="s">
        <v>820</v>
      </c>
      <c r="C4277" s="42" t="s">
        <v>821</v>
      </c>
      <c r="D4277" s="42" t="s">
        <v>138</v>
      </c>
      <c r="E4277" s="42" t="s">
        <v>163</v>
      </c>
      <c r="F4277" s="42" t="s">
        <v>82</v>
      </c>
      <c r="G4277" s="42" t="s">
        <v>11227</v>
      </c>
      <c r="H4277" s="7" t="s">
        <v>47</v>
      </c>
      <c r="I4277" s="42" t="s">
        <v>36</v>
      </c>
      <c r="J4277" s="42" t="s">
        <v>434</v>
      </c>
      <c r="K4277" s="8">
        <v>45858</v>
      </c>
      <c r="L4277" s="7" t="s">
        <v>804</v>
      </c>
      <c r="M4277" s="44">
        <v>337.8</v>
      </c>
      <c r="N4277" s="7">
        <v>1</v>
      </c>
      <c r="O4277" s="44">
        <v>337.8</v>
      </c>
      <c r="P4277" s="44">
        <v>110</v>
      </c>
      <c r="Q4277" s="44">
        <v>27.43</v>
      </c>
      <c r="R4277" s="44">
        <v>57.43</v>
      </c>
      <c r="S4277" s="44">
        <v>0</v>
      </c>
      <c r="T4277" s="44">
        <v>24.95</v>
      </c>
      <c r="U4277" s="44">
        <v>117.99</v>
      </c>
      <c r="V4277" s="9" t="s">
        <v>24303</v>
      </c>
      <c r="W4277" s="42" t="s">
        <v>34</v>
      </c>
      <c r="X4277" s="43">
        <v>119275306288</v>
      </c>
      <c r="Y4277" s="43">
        <v>45203073815</v>
      </c>
      <c r="Z4277" s="5" t="s">
        <v>7980</v>
      </c>
      <c r="AA4277" s="37" t="str">
        <f>VLOOKUP(J4277, sku!B:C, 2, FALSE)</f>
        <v>Travessa Fiat - Locker - - - Palio Locker - - - Grafite</v>
      </c>
      <c r="AB4277" s="37" t="str">
        <f>VLOOKUP(J4277, sku!B:BM, 64, FALSE)</f>
        <v>Fabricação</v>
      </c>
      <c r="AC4277" s="37" t="str">
        <f>LEFT(pedidos[[#This Row],[SKU]],3)</f>
        <v>XFI</v>
      </c>
      <c r="AD4277" s="37" t="str" cm="1">
        <f t="array" aca="1" ref="AD4277" ca="1">IFERROR(
  INDEX(
    montadora[Montadora],
    MATCH(TRUE,LEFT(J4511,NÚCARACT(montadora[SKU Parcial]))=montadora[SKU Parcial],0)
  ),
  ""
)</f>
        <v/>
      </c>
    </row>
    <row r="4278" spans="1:30" x14ac:dyDescent="0.25">
      <c r="A4278" s="42" t="s">
        <v>824</v>
      </c>
      <c r="B4278" s="42" t="s">
        <v>36</v>
      </c>
      <c r="C4278" s="42" t="s">
        <v>426</v>
      </c>
      <c r="D4278" s="42" t="s">
        <v>27</v>
      </c>
      <c r="E4278" s="42" t="s">
        <v>133</v>
      </c>
      <c r="F4278" s="42" t="s">
        <v>104</v>
      </c>
      <c r="G4278" s="42" t="s">
        <v>11227</v>
      </c>
      <c r="H4278" s="7" t="s">
        <v>30</v>
      </c>
      <c r="I4278" s="42" t="s">
        <v>31</v>
      </c>
      <c r="J4278" s="42" t="s">
        <v>825</v>
      </c>
      <c r="K4278" s="8">
        <v>45853</v>
      </c>
      <c r="L4278" s="7" t="s">
        <v>11229</v>
      </c>
      <c r="M4278" s="44">
        <v>329.8</v>
      </c>
      <c r="N4278" s="7">
        <v>1</v>
      </c>
      <c r="O4278" s="44">
        <v>329.8</v>
      </c>
      <c r="P4278" s="44">
        <v>120</v>
      </c>
      <c r="Q4278" s="44">
        <v>26.78</v>
      </c>
      <c r="R4278" s="44">
        <v>39.58</v>
      </c>
      <c r="S4278" s="44">
        <v>0</v>
      </c>
      <c r="T4278" s="44">
        <v>28.45</v>
      </c>
      <c r="U4278" s="44">
        <v>114.99</v>
      </c>
      <c r="V4278" s="9" t="s">
        <v>24304</v>
      </c>
      <c r="W4278" s="42" t="s">
        <v>34</v>
      </c>
      <c r="X4278" s="43">
        <v>118747892658</v>
      </c>
      <c r="Y4278" s="43">
        <v>45180127477</v>
      </c>
      <c r="Z4278" s="5" t="s">
        <v>7980</v>
      </c>
      <c r="AA4278" s="37" t="str">
        <f>VLOOKUP(J4278, sku!B:C, 2, FALSE)</f>
        <v>Travessa Mitsubishi - Smart - - - Pajero TR4 - 2010 A 2015 - Preto</v>
      </c>
      <c r="AB4278" s="37" t="str">
        <f>VLOOKUP(J4278, sku!B:BM, 64, FALSE)</f>
        <v>Fabricação</v>
      </c>
      <c r="AC4278" s="37" t="str">
        <f>LEFT(pedidos[[#This Row],[SKU]],3)</f>
        <v>XMT</v>
      </c>
      <c r="AD4278" s="37" t="str" cm="1">
        <f t="array" aca="1" ref="AD4278" ca="1">IFERROR(
  INDEX(
    montadora[Montadora],
    MATCH(TRUE,LEFT(J4514,NÚCARACT(montadora[SKU Parcial]))=montadora[SKU Parcial],0)
  ),
  ""
)</f>
        <v/>
      </c>
    </row>
    <row r="4279" spans="1:30" x14ac:dyDescent="0.25">
      <c r="A4279" s="42" t="s">
        <v>268</v>
      </c>
      <c r="B4279" s="42" t="s">
        <v>36</v>
      </c>
      <c r="C4279" s="42" t="s">
        <v>269</v>
      </c>
      <c r="D4279" s="42" t="s">
        <v>27</v>
      </c>
      <c r="E4279" s="42" t="s">
        <v>270</v>
      </c>
      <c r="F4279" s="42" t="s">
        <v>271</v>
      </c>
      <c r="G4279" s="42" t="s">
        <v>11227</v>
      </c>
      <c r="H4279" s="7" t="s">
        <v>47</v>
      </c>
      <c r="I4279" s="42" t="s">
        <v>36</v>
      </c>
      <c r="J4279" s="42" t="s">
        <v>272</v>
      </c>
      <c r="K4279" s="8">
        <v>45842</v>
      </c>
      <c r="L4279" s="7" t="s">
        <v>33</v>
      </c>
      <c r="M4279" s="44">
        <v>58.8</v>
      </c>
      <c r="N4279" s="7">
        <v>1</v>
      </c>
      <c r="O4279" s="44">
        <v>74.790000000000006</v>
      </c>
      <c r="P4279" s="44">
        <v>16.79</v>
      </c>
      <c r="Q4279" s="44">
        <v>4.7699999999999996</v>
      </c>
      <c r="R4279" s="44">
        <v>16.75</v>
      </c>
      <c r="S4279" s="44">
        <v>15.99</v>
      </c>
      <c r="T4279" s="44">
        <v>0</v>
      </c>
      <c r="U4279" s="44">
        <v>20.49</v>
      </c>
      <c r="V4279" s="9" t="s">
        <v>24305</v>
      </c>
      <c r="W4279" s="42" t="s">
        <v>34</v>
      </c>
      <c r="X4279" s="43">
        <v>116841148585</v>
      </c>
      <c r="Y4279" s="43">
        <v>45117141642</v>
      </c>
      <c r="Z4279" s="5" t="s">
        <v>7980</v>
      </c>
      <c r="AA4279" s="37" t="str">
        <f>VLOOKUP(J4279, sku!B:C, 2, FALSE)</f>
        <v>1 Maçarico 915 + 2 Refis de Gás</v>
      </c>
      <c r="AB4279" s="37" t="str">
        <f>VLOOKUP(J4279, sku!B:BM, 64, FALSE)</f>
        <v>Revenda</v>
      </c>
      <c r="AC4279" s="37" t="str">
        <f>LEFT(pedidos[[#This Row],[SKU]],3)</f>
        <v>1MA</v>
      </c>
      <c r="AD4279" s="37" t="str" cm="1">
        <f t="array" aca="1" ref="AD4279" ca="1">IFERROR(
  INDEX(
    montadora[Montadora],
    MATCH(TRUE,LEFT(J4515,NÚCARACT(montadora[SKU Parcial]))=montadora[SKU Parcial],0)
  ),
  ""
)</f>
        <v/>
      </c>
    </row>
    <row r="4280" spans="1:30" x14ac:dyDescent="0.25">
      <c r="A4280" s="42" t="s">
        <v>273</v>
      </c>
      <c r="B4280" s="42" t="s">
        <v>36</v>
      </c>
      <c r="C4280" s="42" t="s">
        <v>274</v>
      </c>
      <c r="D4280" s="42" t="s">
        <v>27</v>
      </c>
      <c r="E4280" s="42" t="s">
        <v>270</v>
      </c>
      <c r="F4280" s="42" t="s">
        <v>271</v>
      </c>
      <c r="G4280" s="42" t="s">
        <v>11227</v>
      </c>
      <c r="H4280" s="7" t="s">
        <v>47</v>
      </c>
      <c r="I4280" s="42" t="s">
        <v>36</v>
      </c>
      <c r="J4280" s="42" t="s">
        <v>272</v>
      </c>
      <c r="K4280" s="8">
        <v>45845</v>
      </c>
      <c r="L4280" s="7" t="s">
        <v>33</v>
      </c>
      <c r="M4280" s="44">
        <v>58.8</v>
      </c>
      <c r="N4280" s="7">
        <v>1</v>
      </c>
      <c r="O4280" s="44">
        <v>72.790000000000006</v>
      </c>
      <c r="P4280" s="44">
        <v>16.79</v>
      </c>
      <c r="Q4280" s="44">
        <v>4.7699999999999996</v>
      </c>
      <c r="R4280" s="44">
        <v>16.75</v>
      </c>
      <c r="S4280" s="44">
        <v>13.99</v>
      </c>
      <c r="T4280" s="44">
        <v>0</v>
      </c>
      <c r="U4280" s="44">
        <v>20.49</v>
      </c>
      <c r="V4280" s="9" t="s">
        <v>24305</v>
      </c>
      <c r="W4280" s="42" t="s">
        <v>34</v>
      </c>
      <c r="X4280" s="43">
        <v>117272393227</v>
      </c>
      <c r="Y4280" s="43">
        <v>45135272508</v>
      </c>
      <c r="Z4280" s="5" t="s">
        <v>7980</v>
      </c>
      <c r="AA4280" s="37" t="str">
        <f>VLOOKUP(J4280, sku!B:C, 2, FALSE)</f>
        <v>1 Maçarico 915 + 2 Refis de Gás</v>
      </c>
      <c r="AB4280" s="37" t="str">
        <f>VLOOKUP(J4280, sku!B:BM, 64, FALSE)</f>
        <v>Revenda</v>
      </c>
      <c r="AC4280" s="37" t="str">
        <f>LEFT(pedidos[[#This Row],[SKU]],3)</f>
        <v>1MA</v>
      </c>
      <c r="AD4280" s="37" t="str" cm="1">
        <f t="array" aca="1" ref="AD4280" ca="1">IFERROR(
  INDEX(
    montadora[Montadora],
    MATCH(TRUE,LEFT(J4516,NÚCARACT(montadora[SKU Parcial]))=montadora[SKU Parcial],0)
  ),
  ""
)</f>
        <v/>
      </c>
    </row>
    <row r="4281" spans="1:30" x14ac:dyDescent="0.25">
      <c r="A4281" s="42" t="s">
        <v>826</v>
      </c>
      <c r="B4281" s="42" t="s">
        <v>36</v>
      </c>
      <c r="C4281" s="42" t="s">
        <v>827</v>
      </c>
      <c r="D4281" s="42" t="s">
        <v>420</v>
      </c>
      <c r="E4281" s="42" t="s">
        <v>270</v>
      </c>
      <c r="F4281" s="42" t="s">
        <v>271</v>
      </c>
      <c r="G4281" s="42" t="s">
        <v>11227</v>
      </c>
      <c r="H4281" s="7" t="s">
        <v>47</v>
      </c>
      <c r="I4281" s="42" t="s">
        <v>36</v>
      </c>
      <c r="J4281" s="42" t="s">
        <v>272</v>
      </c>
      <c r="K4281" s="8">
        <v>45852</v>
      </c>
      <c r="L4281" s="7" t="s">
        <v>11229</v>
      </c>
      <c r="M4281" s="44">
        <v>58.8</v>
      </c>
      <c r="N4281" s="7">
        <v>1</v>
      </c>
      <c r="O4281" s="44">
        <v>72.790000000000006</v>
      </c>
      <c r="P4281" s="44">
        <v>16.79</v>
      </c>
      <c r="Q4281" s="44">
        <v>4.7699999999999996</v>
      </c>
      <c r="R4281" s="44">
        <v>16.75</v>
      </c>
      <c r="S4281" s="44">
        <v>13.99</v>
      </c>
      <c r="T4281" s="44">
        <v>0</v>
      </c>
      <c r="U4281" s="44">
        <v>20.49</v>
      </c>
      <c r="V4281" s="9" t="s">
        <v>24305</v>
      </c>
      <c r="W4281" s="42" t="s">
        <v>34</v>
      </c>
      <c r="X4281" s="43">
        <v>118610819640</v>
      </c>
      <c r="Y4281" s="43">
        <v>45172900783</v>
      </c>
      <c r="Z4281" s="5" t="s">
        <v>7980</v>
      </c>
      <c r="AA4281" s="37" t="str">
        <f>VLOOKUP(J4281, sku!B:C, 2, FALSE)</f>
        <v>1 Maçarico 915 + 2 Refis de Gás</v>
      </c>
      <c r="AB4281" s="37" t="str">
        <f>VLOOKUP(J4281, sku!B:BM, 64, FALSE)</f>
        <v>Revenda</v>
      </c>
      <c r="AC4281" s="37" t="str">
        <f>LEFT(pedidos[[#This Row],[SKU]],3)</f>
        <v>1MA</v>
      </c>
      <c r="AD4281" s="37" t="str" cm="1">
        <f t="array" aca="1" ref="AD4281" ca="1">IFERROR(
  INDEX(
    montadora[Montadora],
    MATCH(TRUE,LEFT(J4517,NÚCARACT(montadora[SKU Parcial]))=montadora[SKU Parcial],0)
  ),
  ""
)</f>
        <v/>
      </c>
    </row>
    <row r="4282" spans="1:30" x14ac:dyDescent="0.25">
      <c r="A4282" s="42" t="s">
        <v>828</v>
      </c>
      <c r="B4282" s="42" t="s">
        <v>36</v>
      </c>
      <c r="C4282" s="42" t="s">
        <v>829</v>
      </c>
      <c r="D4282" s="42" t="s">
        <v>830</v>
      </c>
      <c r="E4282" s="42" t="s">
        <v>270</v>
      </c>
      <c r="F4282" s="42" t="s">
        <v>271</v>
      </c>
      <c r="G4282" s="42" t="s">
        <v>11227</v>
      </c>
      <c r="H4282" s="7" t="s">
        <v>47</v>
      </c>
      <c r="I4282" s="42" t="s">
        <v>36</v>
      </c>
      <c r="J4282" s="42" t="s">
        <v>272</v>
      </c>
      <c r="K4282" s="8">
        <v>45859</v>
      </c>
      <c r="L4282" s="7" t="s">
        <v>11229</v>
      </c>
      <c r="M4282" s="44">
        <v>58.8</v>
      </c>
      <c r="N4282" s="7">
        <v>1</v>
      </c>
      <c r="O4282" s="44">
        <v>58.8</v>
      </c>
      <c r="P4282" s="44">
        <v>16.79</v>
      </c>
      <c r="Q4282" s="44">
        <v>4.7699999999999996</v>
      </c>
      <c r="R4282" s="44">
        <v>16.75</v>
      </c>
      <c r="S4282" s="44">
        <v>0</v>
      </c>
      <c r="T4282" s="44">
        <v>0</v>
      </c>
      <c r="U4282" s="44">
        <v>20.49</v>
      </c>
      <c r="V4282" s="9" t="s">
        <v>24305</v>
      </c>
      <c r="W4282" s="42" t="s">
        <v>34</v>
      </c>
      <c r="X4282" s="43">
        <v>118852376539</v>
      </c>
      <c r="Y4282" s="43">
        <v>45206830602</v>
      </c>
      <c r="Z4282" s="5" t="s">
        <v>7980</v>
      </c>
      <c r="AA4282" s="37" t="str">
        <f>VLOOKUP(J4282, sku!B:C, 2, FALSE)</f>
        <v>1 Maçarico 915 + 2 Refis de Gás</v>
      </c>
      <c r="AB4282" s="37" t="str">
        <f>VLOOKUP(J4282, sku!B:BM, 64, FALSE)</f>
        <v>Revenda</v>
      </c>
      <c r="AC4282" s="37" t="str">
        <f>LEFT(pedidos[[#This Row],[SKU]],3)</f>
        <v>1MA</v>
      </c>
      <c r="AD4282" s="37" t="str" cm="1">
        <f t="array" aca="1" ref="AD4282" ca="1">IFERROR(
  INDEX(
    montadora[Montadora],
    MATCH(TRUE,LEFT(J4518,NÚCARACT(montadora[SKU Parcial]))=montadora[SKU Parcial],0)
  ),
  ""
)</f>
        <v/>
      </c>
    </row>
    <row r="4283" spans="1:30" x14ac:dyDescent="0.25">
      <c r="A4283" s="42" t="s">
        <v>275</v>
      </c>
      <c r="B4283" s="42" t="s">
        <v>36</v>
      </c>
      <c r="C4283" s="42" t="s">
        <v>276</v>
      </c>
      <c r="D4283" s="42" t="s">
        <v>27</v>
      </c>
      <c r="E4283" s="42" t="s">
        <v>270</v>
      </c>
      <c r="F4283" s="42" t="s">
        <v>271</v>
      </c>
      <c r="G4283" s="42" t="s">
        <v>11227</v>
      </c>
      <c r="H4283" s="7" t="s">
        <v>47</v>
      </c>
      <c r="I4283" s="42" t="s">
        <v>36</v>
      </c>
      <c r="J4283" s="42" t="s">
        <v>272</v>
      </c>
      <c r="K4283" s="8">
        <v>45862</v>
      </c>
      <c r="L4283" s="7" t="s">
        <v>33</v>
      </c>
      <c r="M4283" s="44">
        <v>58.8</v>
      </c>
      <c r="N4283" s="7">
        <v>1</v>
      </c>
      <c r="O4283" s="44">
        <v>74.790000000000006</v>
      </c>
      <c r="P4283" s="44">
        <v>16.79</v>
      </c>
      <c r="Q4283" s="44">
        <v>4.7699999999999996</v>
      </c>
      <c r="R4283" s="44">
        <v>16.75</v>
      </c>
      <c r="S4283" s="44">
        <v>15.99</v>
      </c>
      <c r="T4283" s="44">
        <v>0</v>
      </c>
      <c r="U4283" s="44">
        <v>20.49</v>
      </c>
      <c r="V4283" s="9" t="s">
        <v>24305</v>
      </c>
      <c r="W4283" s="42" t="s">
        <v>34</v>
      </c>
      <c r="X4283" s="43">
        <v>119210003961</v>
      </c>
      <c r="Y4283" s="43">
        <v>45225057206</v>
      </c>
      <c r="Z4283" s="5" t="s">
        <v>7980</v>
      </c>
      <c r="AA4283" s="37" t="str">
        <f>VLOOKUP(J4283, sku!B:C, 2, FALSE)</f>
        <v>1 Maçarico 915 + 2 Refis de Gás</v>
      </c>
      <c r="AB4283" s="37" t="str">
        <f>VLOOKUP(J4283, sku!B:BM, 64, FALSE)</f>
        <v>Revenda</v>
      </c>
      <c r="AC4283" s="37" t="str">
        <f>LEFT(pedidos[[#This Row],[SKU]],3)</f>
        <v>1MA</v>
      </c>
      <c r="AD4283" s="37" t="str" cm="1">
        <f t="array" aca="1" ref="AD4283" ca="1">IFERROR(
  INDEX(
    montadora[Montadora],
    MATCH(TRUE,LEFT(J4519,NÚCARACT(montadora[SKU Parcial]))=montadora[SKU Parcial],0)
  ),
  ""
)</f>
        <v/>
      </c>
    </row>
    <row r="4284" spans="1:30" x14ac:dyDescent="0.25">
      <c r="A4284" s="42" t="s">
        <v>923</v>
      </c>
      <c r="B4284" s="42" t="s">
        <v>924</v>
      </c>
      <c r="C4284" s="42" t="s">
        <v>925</v>
      </c>
      <c r="D4284" s="42" t="s">
        <v>138</v>
      </c>
      <c r="E4284" s="42" t="s">
        <v>926</v>
      </c>
      <c r="F4284" s="42" t="s">
        <v>927</v>
      </c>
      <c r="G4284" s="42" t="s">
        <v>11227</v>
      </c>
      <c r="H4284" s="7" t="s">
        <v>30</v>
      </c>
      <c r="I4284" s="42" t="s">
        <v>31</v>
      </c>
      <c r="J4284" s="42" t="s">
        <v>928</v>
      </c>
      <c r="K4284" s="8">
        <v>45868</v>
      </c>
      <c r="L4284" s="7" t="s">
        <v>11229</v>
      </c>
      <c r="M4284" s="44">
        <v>1356.8</v>
      </c>
      <c r="N4284" s="7">
        <v>1</v>
      </c>
      <c r="O4284" s="44">
        <v>1356.8</v>
      </c>
      <c r="P4284" s="44">
        <v>527</v>
      </c>
      <c r="Q4284" s="44">
        <v>110.17</v>
      </c>
      <c r="R4284" s="44">
        <v>162.82</v>
      </c>
      <c r="S4284" s="44">
        <v>0</v>
      </c>
      <c r="T4284" s="44">
        <v>85.95</v>
      </c>
      <c r="U4284" s="44">
        <v>470.86</v>
      </c>
      <c r="V4284" s="9" t="s">
        <v>24306</v>
      </c>
      <c r="W4284" s="42" t="s">
        <v>34</v>
      </c>
      <c r="X4284" s="43">
        <v>119924385733</v>
      </c>
      <c r="Y4284" s="43">
        <v>45258423198</v>
      </c>
      <c r="Z4284" s="5" t="s">
        <v>7980</v>
      </c>
      <c r="AA4284" s="37" t="str">
        <f>VLOOKUP(J4284, sku!B:C, 2, FALSE)</f>
        <v>Travessa Geral - Smart - 1 Gradeado Gigante 150 x 100 x 12 cm - - - - - Preto</v>
      </c>
      <c r="AB4284" s="37" t="str">
        <f>VLOOKUP(J4284, sku!B:BM, 64, FALSE)</f>
        <v>Fabricação</v>
      </c>
      <c r="AC4284" s="37" t="str">
        <f>LEFT(pedidos[[#This Row],[SKU]],3)</f>
        <v>1XG</v>
      </c>
      <c r="AD4284" s="37" t="str" cm="1">
        <f t="array" aca="1" ref="AD4284" ca="1">IFERROR(
  INDEX(
    montadora[Montadora],
    MATCH(TRUE,LEFT(J4522,NÚCARACT(montadora[SKU Parcial]))=montadora[SKU Parcial],0)
  ),
  ""
)</f>
        <v/>
      </c>
    </row>
    <row r="4285" spans="1:30" x14ac:dyDescent="0.25">
      <c r="A4285" s="42" t="s">
        <v>831</v>
      </c>
      <c r="B4285" s="42" t="s">
        <v>36</v>
      </c>
      <c r="C4285" s="42" t="s">
        <v>832</v>
      </c>
      <c r="D4285" s="42" t="s">
        <v>138</v>
      </c>
      <c r="E4285" s="42" t="s">
        <v>833</v>
      </c>
      <c r="F4285" s="42" t="s">
        <v>834</v>
      </c>
      <c r="G4285" s="42" t="s">
        <v>11228</v>
      </c>
      <c r="H4285" s="7" t="s">
        <v>30</v>
      </c>
      <c r="I4285" s="42" t="s">
        <v>36</v>
      </c>
      <c r="J4285" s="42" t="s">
        <v>835</v>
      </c>
      <c r="K4285" s="8">
        <v>45844</v>
      </c>
      <c r="L4285" s="7" t="s">
        <v>11229</v>
      </c>
      <c r="M4285" s="44">
        <v>998.8</v>
      </c>
      <c r="N4285" s="7">
        <v>1</v>
      </c>
      <c r="O4285" s="44">
        <v>1024.79</v>
      </c>
      <c r="P4285" s="44">
        <v>468</v>
      </c>
      <c r="Q4285" s="44">
        <v>39.65</v>
      </c>
      <c r="R4285" s="44">
        <v>119.86</v>
      </c>
      <c r="S4285" s="44">
        <v>25.99</v>
      </c>
      <c r="T4285" s="44">
        <v>26.95</v>
      </c>
      <c r="U4285" s="44">
        <v>344.34</v>
      </c>
      <c r="V4285" s="9" t="s">
        <v>24307</v>
      </c>
      <c r="W4285" s="42" t="s">
        <v>89</v>
      </c>
      <c r="X4285" s="43" t="s">
        <v>11219</v>
      </c>
      <c r="Y4285" s="43">
        <v>45126785962</v>
      </c>
      <c r="Z4285" s="5" t="s">
        <v>7980</v>
      </c>
      <c r="AA4285" s="37" t="str">
        <f>VLOOKUP(J4285, sku!B:C, 2, FALSE)</f>
        <v>Travessa Geral - Smart - 1 Gradeado Pequeno 95 X 81 X 17 cm - - - - - Preto</v>
      </c>
      <c r="AB4285" s="37" t="str">
        <f>VLOOKUP(J4285, sku!B:BM, 64, FALSE)</f>
        <v>Fabricação</v>
      </c>
      <c r="AC4285" s="37" t="str">
        <f>LEFT(pedidos[[#This Row],[SKU]],3)</f>
        <v>1XG</v>
      </c>
      <c r="AD4285" s="37" t="str" cm="1">
        <f t="array" aca="1" ref="AD4285" ca="1">IFERROR(
  INDEX(
    montadora[Montadora],
    MATCH(TRUE,LEFT(J4532,NÚCARACT(montadora[SKU Parcial]))=montadora[SKU Parcial],0)
  ),
  ""
)</f>
        <v/>
      </c>
    </row>
    <row r="4286" spans="1:30" x14ac:dyDescent="0.25">
      <c r="A4286" s="42" t="s">
        <v>919</v>
      </c>
      <c r="B4286" s="42" t="s">
        <v>920</v>
      </c>
      <c r="C4286" s="42" t="s">
        <v>921</v>
      </c>
      <c r="D4286" s="42" t="s">
        <v>395</v>
      </c>
      <c r="E4286" s="42" t="s">
        <v>265</v>
      </c>
      <c r="F4286" s="42" t="s">
        <v>266</v>
      </c>
      <c r="G4286" s="42" t="s">
        <v>11228</v>
      </c>
      <c r="H4286" s="7" t="s">
        <v>47</v>
      </c>
      <c r="I4286" s="42" t="s">
        <v>31</v>
      </c>
      <c r="J4286" s="42" t="s">
        <v>308</v>
      </c>
      <c r="K4286" s="8">
        <v>45866</v>
      </c>
      <c r="L4286" s="7" t="s">
        <v>11229</v>
      </c>
      <c r="M4286" s="44">
        <v>385.8</v>
      </c>
      <c r="N4286" s="7">
        <v>1</v>
      </c>
      <c r="O4286" s="44">
        <v>385.8</v>
      </c>
      <c r="P4286" s="44">
        <v>145</v>
      </c>
      <c r="Q4286" s="44">
        <v>15.32</v>
      </c>
      <c r="R4286" s="44">
        <v>65.59</v>
      </c>
      <c r="S4286" s="44">
        <v>0</v>
      </c>
      <c r="T4286" s="44">
        <v>26.95</v>
      </c>
      <c r="U4286" s="44">
        <v>132.94</v>
      </c>
      <c r="V4286" s="9" t="s">
        <v>24308</v>
      </c>
      <c r="W4286" s="42" t="s">
        <v>34</v>
      </c>
      <c r="X4286" s="43">
        <v>119709234603</v>
      </c>
      <c r="Y4286" s="43">
        <v>45247529436</v>
      </c>
      <c r="Z4286" s="5" t="s">
        <v>7980</v>
      </c>
      <c r="AA4286" s="37" t="str">
        <f>VLOOKUP(J4286, sku!B:C, 2, FALSE)</f>
        <v>Travessa Fiat - Way - - - Uno Way - 2011 A 2021 - Prata</v>
      </c>
      <c r="AB4286" s="37" t="str">
        <f>VLOOKUP(J4286, sku!B:BM, 64, FALSE)</f>
        <v>Fabricação</v>
      </c>
      <c r="AC4286" s="37" t="str">
        <f>LEFT(pedidos[[#This Row],[SKU]],3)</f>
        <v>XFI</v>
      </c>
      <c r="AD4286" s="37" t="str" cm="1">
        <f t="array" aca="1" ref="AD4286" ca="1">IFERROR(
  INDEX(
    montadora[Montadora],
    MATCH(TRUE,LEFT(J4533,NÚCARACT(montadora[SKU Parcial]))=montadora[SKU Parcial],0)
  ),
  ""
)</f>
        <v/>
      </c>
    </row>
    <row r="4287" spans="1:30" x14ac:dyDescent="0.25">
      <c r="A4287" s="42" t="s">
        <v>855</v>
      </c>
      <c r="B4287" s="42" t="s">
        <v>856</v>
      </c>
      <c r="C4287" s="42" t="s">
        <v>857</v>
      </c>
      <c r="D4287" s="42" t="s">
        <v>358</v>
      </c>
      <c r="E4287" s="42" t="s">
        <v>858</v>
      </c>
      <c r="F4287" s="42" t="s">
        <v>82</v>
      </c>
      <c r="G4287" s="42" t="s">
        <v>11227</v>
      </c>
      <c r="H4287" s="7" t="s">
        <v>47</v>
      </c>
      <c r="I4287" s="42" t="s">
        <v>36</v>
      </c>
      <c r="J4287" s="42" t="s">
        <v>83</v>
      </c>
      <c r="K4287" s="8">
        <v>45845</v>
      </c>
      <c r="L4287" s="7" t="s">
        <v>11229</v>
      </c>
      <c r="M4287" s="44">
        <v>338.8</v>
      </c>
      <c r="N4287" s="7">
        <v>1</v>
      </c>
      <c r="O4287" s="44">
        <v>338.8</v>
      </c>
      <c r="P4287" s="44">
        <v>110</v>
      </c>
      <c r="Q4287" s="44">
        <v>27.51</v>
      </c>
      <c r="R4287" s="44">
        <v>57.6</v>
      </c>
      <c r="S4287" s="44">
        <v>0</v>
      </c>
      <c r="T4287" s="44">
        <v>26.95</v>
      </c>
      <c r="U4287" s="44">
        <v>116.74</v>
      </c>
      <c r="V4287" s="9" t="s">
        <v>24308</v>
      </c>
      <c r="W4287" s="42" t="s">
        <v>34</v>
      </c>
      <c r="X4287" s="43">
        <v>117280614435</v>
      </c>
      <c r="Y4287" s="43">
        <v>45135448749</v>
      </c>
      <c r="Z4287" s="5" t="s">
        <v>7980</v>
      </c>
      <c r="AA4287" s="37" t="str">
        <f>VLOOKUP(J4287, sku!B:C, 2, FALSE)</f>
        <v>Travessa Fiat - Locker - - - Palio Locker - - - Preto</v>
      </c>
      <c r="AB4287" s="37" t="str">
        <f>VLOOKUP(J4287, sku!B:BM, 64, FALSE)</f>
        <v>Fabricação</v>
      </c>
      <c r="AC4287" s="37" t="str">
        <f>LEFT(pedidos[[#This Row],[SKU]],3)</f>
        <v>XFI</v>
      </c>
      <c r="AD4287" s="37" t="str" cm="1">
        <f t="array" aca="1" ref="AD4287" ca="1">IFERROR(
  INDEX(
    montadora[Montadora],
    MATCH(TRUE,LEFT(J4534,NÚCARACT(montadora[SKU Parcial]))=montadora[SKU Parcial],0)
  ),
  ""
)</f>
        <v/>
      </c>
    </row>
    <row r="4288" spans="1:30" x14ac:dyDescent="0.25">
      <c r="A4288" s="42" t="s">
        <v>859</v>
      </c>
      <c r="B4288" s="42" t="s">
        <v>860</v>
      </c>
      <c r="C4288" s="42" t="s">
        <v>706</v>
      </c>
      <c r="D4288" s="42" t="s">
        <v>138</v>
      </c>
      <c r="E4288" s="42" t="s">
        <v>858</v>
      </c>
      <c r="F4288" s="42" t="s">
        <v>82</v>
      </c>
      <c r="G4288" s="42" t="s">
        <v>11227</v>
      </c>
      <c r="H4288" s="7" t="s">
        <v>47</v>
      </c>
      <c r="I4288" s="42" t="s">
        <v>36</v>
      </c>
      <c r="J4288" s="42" t="s">
        <v>83</v>
      </c>
      <c r="K4288" s="8">
        <v>45852</v>
      </c>
      <c r="L4288" s="7" t="s">
        <v>11229</v>
      </c>
      <c r="M4288" s="44">
        <v>338.8</v>
      </c>
      <c r="N4288" s="7">
        <v>1</v>
      </c>
      <c r="O4288" s="44">
        <v>338.8</v>
      </c>
      <c r="P4288" s="44">
        <v>110</v>
      </c>
      <c r="Q4288" s="44">
        <v>27.51</v>
      </c>
      <c r="R4288" s="44">
        <v>57.6</v>
      </c>
      <c r="S4288" s="44">
        <v>0</v>
      </c>
      <c r="T4288" s="44">
        <v>26.95</v>
      </c>
      <c r="U4288" s="44">
        <v>116.74</v>
      </c>
      <c r="V4288" s="9" t="s">
        <v>24308</v>
      </c>
      <c r="W4288" s="42" t="s">
        <v>89</v>
      </c>
      <c r="X4288" s="43">
        <v>118594143928</v>
      </c>
      <c r="Y4288" s="43">
        <v>45172101137</v>
      </c>
      <c r="Z4288" s="5" t="s">
        <v>7980</v>
      </c>
      <c r="AA4288" s="37" t="str">
        <f>VLOOKUP(J4288, sku!B:C, 2, FALSE)</f>
        <v>Travessa Fiat - Locker - - - Palio Locker - - - Preto</v>
      </c>
      <c r="AB4288" s="37" t="str">
        <f>VLOOKUP(J4288, sku!B:BM, 64, FALSE)</f>
        <v>Fabricação</v>
      </c>
      <c r="AC4288" s="37" t="str">
        <f>LEFT(pedidos[[#This Row],[SKU]],3)</f>
        <v>XFI</v>
      </c>
      <c r="AD4288" s="37" t="str" cm="1">
        <f t="array" aca="1" ref="AD4288" ca="1">IFERROR(
  INDEX(
    montadora[Montadora],
    MATCH(TRUE,LEFT(#REF!,NÚCARACT(montadora[SKU Parcial]))=montadora[SKU Parcial],0)
  ),
  ""
)</f>
        <v/>
      </c>
    </row>
    <row r="4289" spans="1:30" x14ac:dyDescent="0.25">
      <c r="A4289" s="42" t="s">
        <v>890</v>
      </c>
      <c r="B4289" s="42" t="s">
        <v>36</v>
      </c>
      <c r="C4289" s="42" t="s">
        <v>891</v>
      </c>
      <c r="D4289" s="42" t="s">
        <v>27</v>
      </c>
      <c r="E4289" s="42" t="s">
        <v>265</v>
      </c>
      <c r="F4289" s="42" t="s">
        <v>266</v>
      </c>
      <c r="G4289" s="42" t="s">
        <v>11228</v>
      </c>
      <c r="H4289" s="7" t="s">
        <v>47</v>
      </c>
      <c r="I4289" s="42" t="s">
        <v>31</v>
      </c>
      <c r="J4289" s="42" t="s">
        <v>267</v>
      </c>
      <c r="K4289" s="8">
        <v>45844</v>
      </c>
      <c r="L4289" s="7" t="s">
        <v>11229</v>
      </c>
      <c r="M4289" s="44">
        <v>383.9</v>
      </c>
      <c r="N4289" s="7">
        <v>1</v>
      </c>
      <c r="O4289" s="44">
        <v>389.89</v>
      </c>
      <c r="P4289" s="44">
        <v>145</v>
      </c>
      <c r="Q4289" s="44">
        <v>15.24</v>
      </c>
      <c r="R4289" s="44">
        <v>65.260000000000005</v>
      </c>
      <c r="S4289" s="44">
        <v>5.99</v>
      </c>
      <c r="T4289" s="44">
        <v>26.95</v>
      </c>
      <c r="U4289" s="44">
        <v>131.44999999999999</v>
      </c>
      <c r="V4289" s="9" t="s">
        <v>24309</v>
      </c>
      <c r="W4289" s="42" t="s">
        <v>34</v>
      </c>
      <c r="X4289" s="43">
        <v>117651820772</v>
      </c>
      <c r="Y4289" s="43">
        <v>45129082143</v>
      </c>
      <c r="Z4289" s="5" t="s">
        <v>7980</v>
      </c>
      <c r="AA4289" s="37" t="str">
        <f>VLOOKUP(J4289, sku!B:C, 2, FALSE)</f>
        <v>Travessa Fiat - Way - - - Uno Way - 2011 A 2021 - Preto</v>
      </c>
      <c r="AB4289" s="37" t="str">
        <f>VLOOKUP(J4289, sku!B:BM, 64, FALSE)</f>
        <v>Fabricação</v>
      </c>
      <c r="AC4289" s="37" t="str">
        <f>LEFT(pedidos[[#This Row],[SKU]],3)</f>
        <v>XFI</v>
      </c>
      <c r="AD4289" s="37" t="str" cm="1">
        <f t="array" aca="1" ref="AD4289" ca="1">IFERROR(
  INDEX(
    montadora[Montadora],
    MATCH(TRUE,LEFT(J4540,NÚCARACT(montadora[SKU Parcial]))=montadora[SKU Parcial],0)
  ),
  ""
)</f>
        <v/>
      </c>
    </row>
    <row r="4290" spans="1:30" x14ac:dyDescent="0.25">
      <c r="A4290" s="42" t="s">
        <v>892</v>
      </c>
      <c r="B4290" s="42" t="s">
        <v>36</v>
      </c>
      <c r="C4290" s="42" t="s">
        <v>893</v>
      </c>
      <c r="D4290" s="42" t="s">
        <v>27</v>
      </c>
      <c r="E4290" s="42" t="s">
        <v>265</v>
      </c>
      <c r="F4290" s="42" t="s">
        <v>266</v>
      </c>
      <c r="G4290" s="42" t="s">
        <v>11228</v>
      </c>
      <c r="H4290" s="7" t="s">
        <v>47</v>
      </c>
      <c r="I4290" s="42" t="s">
        <v>31</v>
      </c>
      <c r="J4290" s="42" t="s">
        <v>267</v>
      </c>
      <c r="K4290" s="8">
        <v>45846</v>
      </c>
      <c r="L4290" s="7" t="s">
        <v>11229</v>
      </c>
      <c r="M4290" s="44">
        <v>383.9</v>
      </c>
      <c r="N4290" s="7">
        <v>1</v>
      </c>
      <c r="O4290" s="44">
        <v>389.89</v>
      </c>
      <c r="P4290" s="44">
        <v>145</v>
      </c>
      <c r="Q4290" s="44">
        <v>15.24</v>
      </c>
      <c r="R4290" s="44">
        <v>65.260000000000005</v>
      </c>
      <c r="S4290" s="44">
        <v>5.99</v>
      </c>
      <c r="T4290" s="44">
        <v>26.95</v>
      </c>
      <c r="U4290" s="44">
        <v>131.44999999999999</v>
      </c>
      <c r="V4290" s="9" t="s">
        <v>24309</v>
      </c>
      <c r="W4290" s="42" t="s">
        <v>34</v>
      </c>
      <c r="X4290" s="43">
        <v>117869508018</v>
      </c>
      <c r="Y4290" s="43">
        <v>45140098861</v>
      </c>
      <c r="Z4290" s="5" t="s">
        <v>7980</v>
      </c>
      <c r="AA4290" s="37" t="str">
        <f>VLOOKUP(J4290, sku!B:C, 2, FALSE)</f>
        <v>Travessa Fiat - Way - - - Uno Way - 2011 A 2021 - Preto</v>
      </c>
      <c r="AB4290" s="37" t="str">
        <f>VLOOKUP(J4290, sku!B:BM, 64, FALSE)</f>
        <v>Fabricação</v>
      </c>
      <c r="AC4290" s="37" t="str">
        <f>LEFT(pedidos[[#This Row],[SKU]],3)</f>
        <v>XFI</v>
      </c>
      <c r="AD4290" s="37" t="str" cm="1">
        <f t="array" aca="1" ref="AD4290" ca="1">IFERROR(
  INDEX(
    montadora[Montadora],
    MATCH(TRUE,LEFT(#REF!,NÚCARACT(montadora[SKU Parcial]))=montadora[SKU Parcial],0)
  ),
  ""
)</f>
        <v/>
      </c>
    </row>
    <row r="4291" spans="1:30" x14ac:dyDescent="0.25">
      <c r="A4291" s="42" t="s">
        <v>894</v>
      </c>
      <c r="B4291" s="42" t="s">
        <v>895</v>
      </c>
      <c r="C4291" s="42" t="s">
        <v>896</v>
      </c>
      <c r="D4291" s="42" t="s">
        <v>138</v>
      </c>
      <c r="E4291" s="42" t="s">
        <v>265</v>
      </c>
      <c r="F4291" s="42" t="s">
        <v>266</v>
      </c>
      <c r="G4291" s="42" t="s">
        <v>11228</v>
      </c>
      <c r="H4291" s="7" t="s">
        <v>47</v>
      </c>
      <c r="I4291" s="42" t="s">
        <v>31</v>
      </c>
      <c r="J4291" s="42" t="s">
        <v>267</v>
      </c>
      <c r="K4291" s="8">
        <v>45848</v>
      </c>
      <c r="L4291" s="7" t="s">
        <v>11229</v>
      </c>
      <c r="M4291" s="44">
        <v>383.9</v>
      </c>
      <c r="N4291" s="7">
        <v>1</v>
      </c>
      <c r="O4291" s="44">
        <v>383.9</v>
      </c>
      <c r="P4291" s="44">
        <v>145</v>
      </c>
      <c r="Q4291" s="44">
        <v>15.24</v>
      </c>
      <c r="R4291" s="44">
        <v>65.260000000000005</v>
      </c>
      <c r="S4291" s="44">
        <v>0</v>
      </c>
      <c r="T4291" s="44">
        <v>26.95</v>
      </c>
      <c r="U4291" s="44">
        <v>131.44999999999999</v>
      </c>
      <c r="V4291" s="9" t="s">
        <v>24309</v>
      </c>
      <c r="W4291" s="42" t="s">
        <v>34</v>
      </c>
      <c r="X4291" s="43">
        <v>118092603110</v>
      </c>
      <c r="Y4291" s="43">
        <v>45150893295</v>
      </c>
      <c r="Z4291" s="5" t="s">
        <v>7980</v>
      </c>
      <c r="AA4291" s="37" t="str">
        <f>VLOOKUP(J4291, sku!B:C, 2, FALSE)</f>
        <v>Travessa Fiat - Way - - - Uno Way - 2011 A 2021 - Preto</v>
      </c>
      <c r="AB4291" s="37" t="str">
        <f>VLOOKUP(J4291, sku!B:BM, 64, FALSE)</f>
        <v>Fabricação</v>
      </c>
      <c r="AC4291" s="37" t="str">
        <f>LEFT(pedidos[[#This Row],[SKU]],3)</f>
        <v>XFI</v>
      </c>
      <c r="AD4291" s="37" t="str" cm="1">
        <f t="array" aca="1" ref="AD4291" ca="1">IFERROR(
  INDEX(
    montadora[Montadora],
    MATCH(TRUE,LEFT(J4541,NÚCARACT(montadora[SKU Parcial]))=montadora[SKU Parcial],0)
  ),
  ""
)</f>
        <v/>
      </c>
    </row>
    <row r="4292" spans="1:30" x14ac:dyDescent="0.25">
      <c r="A4292" s="42" t="s">
        <v>897</v>
      </c>
      <c r="B4292" s="42" t="s">
        <v>898</v>
      </c>
      <c r="C4292" s="42" t="s">
        <v>706</v>
      </c>
      <c r="D4292" s="42" t="s">
        <v>138</v>
      </c>
      <c r="E4292" s="42" t="s">
        <v>265</v>
      </c>
      <c r="F4292" s="42" t="s">
        <v>266</v>
      </c>
      <c r="G4292" s="42" t="s">
        <v>11228</v>
      </c>
      <c r="H4292" s="7" t="s">
        <v>47</v>
      </c>
      <c r="I4292" s="42" t="s">
        <v>31</v>
      </c>
      <c r="J4292" s="42" t="s">
        <v>267</v>
      </c>
      <c r="K4292" s="8">
        <v>45848</v>
      </c>
      <c r="L4292" s="7" t="s">
        <v>11229</v>
      </c>
      <c r="M4292" s="44">
        <v>383.9</v>
      </c>
      <c r="N4292" s="7">
        <v>1</v>
      </c>
      <c r="O4292" s="44">
        <v>383.9</v>
      </c>
      <c r="P4292" s="44">
        <v>145</v>
      </c>
      <c r="Q4292" s="44">
        <v>15.24</v>
      </c>
      <c r="R4292" s="44">
        <v>65.260000000000005</v>
      </c>
      <c r="S4292" s="44">
        <v>0</v>
      </c>
      <c r="T4292" s="44">
        <v>26.95</v>
      </c>
      <c r="U4292" s="44">
        <v>131.44999999999999</v>
      </c>
      <c r="V4292" s="9" t="s">
        <v>24309</v>
      </c>
      <c r="W4292" s="42" t="s">
        <v>34</v>
      </c>
      <c r="X4292" s="43">
        <v>118159344790</v>
      </c>
      <c r="Y4292" s="43">
        <v>45153933777</v>
      </c>
      <c r="Z4292" s="5" t="s">
        <v>7980</v>
      </c>
      <c r="AA4292" s="37" t="str">
        <f>VLOOKUP(J4292, sku!B:C, 2, FALSE)</f>
        <v>Travessa Fiat - Way - - - Uno Way - 2011 A 2021 - Preto</v>
      </c>
      <c r="AB4292" s="37" t="str">
        <f>VLOOKUP(J4292, sku!B:BM, 64, FALSE)</f>
        <v>Fabricação</v>
      </c>
      <c r="AC4292" s="37" t="str">
        <f>LEFT(pedidos[[#This Row],[SKU]],3)</f>
        <v>XFI</v>
      </c>
      <c r="AD4292" s="37" t="str" cm="1">
        <f t="array" aca="1" ref="AD4292" ca="1">IFERROR(
  INDEX(
    montadora[Montadora],
    MATCH(TRUE,LEFT(#REF!,NÚCARACT(montadora[SKU Parcial]))=montadora[SKU Parcial],0)
  ),
  ""
)</f>
        <v/>
      </c>
    </row>
    <row r="4293" spans="1:30" x14ac:dyDescent="0.25">
      <c r="A4293" s="42" t="s">
        <v>899</v>
      </c>
      <c r="B4293" s="42" t="s">
        <v>36</v>
      </c>
      <c r="C4293" s="42" t="s">
        <v>900</v>
      </c>
      <c r="D4293" s="42" t="s">
        <v>191</v>
      </c>
      <c r="E4293" s="42" t="s">
        <v>265</v>
      </c>
      <c r="F4293" s="42" t="s">
        <v>266</v>
      </c>
      <c r="G4293" s="42" t="s">
        <v>11228</v>
      </c>
      <c r="H4293" s="7" t="s">
        <v>47</v>
      </c>
      <c r="I4293" s="42" t="s">
        <v>31</v>
      </c>
      <c r="J4293" s="42" t="s">
        <v>267</v>
      </c>
      <c r="K4293" s="8">
        <v>45849</v>
      </c>
      <c r="L4293" s="7" t="s">
        <v>11229</v>
      </c>
      <c r="M4293" s="44">
        <v>383.9</v>
      </c>
      <c r="N4293" s="7">
        <v>1</v>
      </c>
      <c r="O4293" s="44">
        <v>383.9</v>
      </c>
      <c r="P4293" s="44">
        <v>145</v>
      </c>
      <c r="Q4293" s="44">
        <v>15.24</v>
      </c>
      <c r="R4293" s="44">
        <v>65.260000000000005</v>
      </c>
      <c r="S4293" s="44">
        <v>0</v>
      </c>
      <c r="T4293" s="44">
        <v>26.95</v>
      </c>
      <c r="U4293" s="44">
        <v>131.44999999999999</v>
      </c>
      <c r="V4293" s="9" t="s">
        <v>24309</v>
      </c>
      <c r="W4293" s="42" t="s">
        <v>34</v>
      </c>
      <c r="X4293" s="43">
        <v>117702599451</v>
      </c>
      <c r="Y4293" s="43">
        <v>45155799147</v>
      </c>
      <c r="Z4293" s="5" t="s">
        <v>7980</v>
      </c>
      <c r="AA4293" s="37" t="str">
        <f>VLOOKUP(J4293, sku!B:C, 2, FALSE)</f>
        <v>Travessa Fiat - Way - - - Uno Way - 2011 A 2021 - Preto</v>
      </c>
      <c r="AB4293" s="37" t="str">
        <f>VLOOKUP(J4293, sku!B:BM, 64, FALSE)</f>
        <v>Fabricação</v>
      </c>
      <c r="AC4293" s="37" t="str">
        <f>LEFT(pedidos[[#This Row],[SKU]],3)</f>
        <v>XFI</v>
      </c>
      <c r="AD4293" s="37" t="str" cm="1">
        <f t="array" aca="1" ref="AD4293" ca="1">IFERROR(
  INDEX(
    montadora[Montadora],
    MATCH(TRUE,LEFT(J4542,NÚCARACT(montadora[SKU Parcial]))=montadora[SKU Parcial],0)
  ),
  ""
)</f>
        <v/>
      </c>
    </row>
    <row r="4294" spans="1:30" x14ac:dyDescent="0.25">
      <c r="A4294" s="42" t="s">
        <v>901</v>
      </c>
      <c r="B4294" s="42" t="s">
        <v>902</v>
      </c>
      <c r="C4294" s="42" t="s">
        <v>903</v>
      </c>
      <c r="D4294" s="42" t="s">
        <v>191</v>
      </c>
      <c r="E4294" s="42" t="s">
        <v>265</v>
      </c>
      <c r="F4294" s="42" t="s">
        <v>266</v>
      </c>
      <c r="G4294" s="42" t="s">
        <v>11228</v>
      </c>
      <c r="H4294" s="7" t="s">
        <v>47</v>
      </c>
      <c r="I4294" s="42" t="s">
        <v>31</v>
      </c>
      <c r="J4294" s="42" t="s">
        <v>267</v>
      </c>
      <c r="K4294" s="8">
        <v>45849</v>
      </c>
      <c r="L4294" s="7" t="s">
        <v>11229</v>
      </c>
      <c r="M4294" s="44">
        <v>383.9</v>
      </c>
      <c r="N4294" s="7">
        <v>1</v>
      </c>
      <c r="O4294" s="44">
        <v>383.9</v>
      </c>
      <c r="P4294" s="44">
        <v>145</v>
      </c>
      <c r="Q4294" s="44">
        <v>15.24</v>
      </c>
      <c r="R4294" s="44">
        <v>65.260000000000005</v>
      </c>
      <c r="S4294" s="44">
        <v>0</v>
      </c>
      <c r="T4294" s="44">
        <v>26.95</v>
      </c>
      <c r="U4294" s="44">
        <v>131.44999999999999</v>
      </c>
      <c r="V4294" s="9" t="s">
        <v>24309</v>
      </c>
      <c r="W4294" s="42" t="s">
        <v>34</v>
      </c>
      <c r="X4294" s="43" t="s">
        <v>11220</v>
      </c>
      <c r="Y4294" s="43">
        <v>45157468923</v>
      </c>
      <c r="Z4294" s="5" t="s">
        <v>7980</v>
      </c>
      <c r="AA4294" s="37" t="str">
        <f>VLOOKUP(J4294, sku!B:C, 2, FALSE)</f>
        <v>Travessa Fiat - Way - - - Uno Way - 2011 A 2021 - Preto</v>
      </c>
      <c r="AB4294" s="37" t="str">
        <f>VLOOKUP(J4294, sku!B:BM, 64, FALSE)</f>
        <v>Fabricação</v>
      </c>
      <c r="AC4294" s="37" t="str">
        <f>LEFT(pedidos[[#This Row],[SKU]],3)</f>
        <v>XFI</v>
      </c>
      <c r="AD4294" s="37" t="str" cm="1">
        <f t="array" aca="1" ref="AD4294" ca="1">IFERROR(
  INDEX(
    montadora[Montadora],
    MATCH(TRUE,LEFT(J4543,NÚCARACT(montadora[SKU Parcial]))=montadora[SKU Parcial],0)
  ),
  ""
)</f>
        <v/>
      </c>
    </row>
    <row r="4295" spans="1:30" x14ac:dyDescent="0.25">
      <c r="A4295" s="42" t="s">
        <v>904</v>
      </c>
      <c r="B4295" s="42" t="s">
        <v>905</v>
      </c>
      <c r="C4295" s="42" t="s">
        <v>906</v>
      </c>
      <c r="D4295" s="42" t="s">
        <v>138</v>
      </c>
      <c r="E4295" s="42" t="s">
        <v>265</v>
      </c>
      <c r="F4295" s="42" t="s">
        <v>266</v>
      </c>
      <c r="G4295" s="42" t="s">
        <v>11228</v>
      </c>
      <c r="H4295" s="7" t="s">
        <v>47</v>
      </c>
      <c r="I4295" s="42" t="s">
        <v>31</v>
      </c>
      <c r="J4295" s="42" t="s">
        <v>267</v>
      </c>
      <c r="K4295" s="8">
        <v>45850</v>
      </c>
      <c r="L4295" s="7" t="s">
        <v>11229</v>
      </c>
      <c r="M4295" s="44">
        <v>383.9</v>
      </c>
      <c r="N4295" s="7">
        <v>1</v>
      </c>
      <c r="O4295" s="44">
        <v>425.89</v>
      </c>
      <c r="P4295" s="44">
        <v>145</v>
      </c>
      <c r="Q4295" s="44">
        <v>15.24</v>
      </c>
      <c r="R4295" s="44">
        <v>65.260000000000005</v>
      </c>
      <c r="S4295" s="44">
        <v>41.99</v>
      </c>
      <c r="T4295" s="44">
        <v>26.95</v>
      </c>
      <c r="U4295" s="44">
        <v>131.44999999999999</v>
      </c>
      <c r="V4295" s="9" t="s">
        <v>24309</v>
      </c>
      <c r="W4295" s="42" t="s">
        <v>89</v>
      </c>
      <c r="X4295" s="43">
        <v>117858328529</v>
      </c>
      <c r="Y4295" s="43">
        <v>45162015979</v>
      </c>
      <c r="Z4295" s="5" t="s">
        <v>7980</v>
      </c>
      <c r="AA4295" s="37" t="str">
        <f>VLOOKUP(J4295, sku!B:C, 2, FALSE)</f>
        <v>Travessa Fiat - Way - - - Uno Way - 2011 A 2021 - Preto</v>
      </c>
      <c r="AB4295" s="37" t="str">
        <f>VLOOKUP(J4295, sku!B:BM, 64, FALSE)</f>
        <v>Fabricação</v>
      </c>
      <c r="AC4295" s="37" t="str">
        <f>LEFT(pedidos[[#This Row],[SKU]],3)</f>
        <v>XFI</v>
      </c>
      <c r="AD4295" s="37" t="str" cm="1">
        <f t="array" aca="1" ref="AD4295" ca="1">IFERROR(
  INDEX(
    montadora[Montadora],
    MATCH(TRUE,LEFT(J4544,NÚCARACT(montadora[SKU Parcial]))=montadora[SKU Parcial],0)
  ),
  ""
)</f>
        <v/>
      </c>
    </row>
    <row r="4296" spans="1:30" x14ac:dyDescent="0.25">
      <c r="A4296" s="42" t="s">
        <v>907</v>
      </c>
      <c r="B4296" s="42" t="s">
        <v>908</v>
      </c>
      <c r="C4296" s="42" t="s">
        <v>909</v>
      </c>
      <c r="D4296" s="42" t="s">
        <v>27</v>
      </c>
      <c r="E4296" s="42" t="s">
        <v>265</v>
      </c>
      <c r="F4296" s="42" t="s">
        <v>266</v>
      </c>
      <c r="G4296" s="42" t="s">
        <v>11228</v>
      </c>
      <c r="H4296" s="7" t="s">
        <v>47</v>
      </c>
      <c r="I4296" s="42" t="s">
        <v>31</v>
      </c>
      <c r="J4296" s="42" t="s">
        <v>267</v>
      </c>
      <c r="K4296" s="8">
        <v>45852</v>
      </c>
      <c r="L4296" s="7" t="s">
        <v>11229</v>
      </c>
      <c r="M4296" s="44">
        <v>383.9</v>
      </c>
      <c r="N4296" s="7">
        <v>1</v>
      </c>
      <c r="O4296" s="44">
        <v>383.9</v>
      </c>
      <c r="P4296" s="44">
        <v>145</v>
      </c>
      <c r="Q4296" s="44">
        <v>15.24</v>
      </c>
      <c r="R4296" s="44">
        <v>65.260000000000005</v>
      </c>
      <c r="S4296" s="44">
        <v>0</v>
      </c>
      <c r="T4296" s="44">
        <v>26.95</v>
      </c>
      <c r="U4296" s="44">
        <v>131.44999999999999</v>
      </c>
      <c r="V4296" s="9" t="s">
        <v>24309</v>
      </c>
      <c r="W4296" s="42" t="s">
        <v>34</v>
      </c>
      <c r="X4296" s="43">
        <v>118035188571</v>
      </c>
      <c r="Y4296" s="43">
        <v>45169576110</v>
      </c>
      <c r="Z4296" s="5" t="s">
        <v>7980</v>
      </c>
      <c r="AA4296" s="37" t="str">
        <f>VLOOKUP(J4296, sku!B:C, 2, FALSE)</f>
        <v>Travessa Fiat - Way - - - Uno Way - 2011 A 2021 - Preto</v>
      </c>
      <c r="AB4296" s="37" t="str">
        <f>VLOOKUP(J4296, sku!B:BM, 64, FALSE)</f>
        <v>Fabricação</v>
      </c>
      <c r="AC4296" s="37" t="str">
        <f>LEFT(pedidos[[#This Row],[SKU]],3)</f>
        <v>XFI</v>
      </c>
      <c r="AD4296" s="37" t="str" cm="1">
        <f t="array" aca="1" ref="AD4296" ca="1">IFERROR(
  INDEX(
    montadora[Montadora],
    MATCH(TRUE,LEFT(J4545,NÚCARACT(montadora[SKU Parcial]))=montadora[SKU Parcial],0)
  ),
  ""
)</f>
        <v/>
      </c>
    </row>
    <row r="4297" spans="1:30" x14ac:dyDescent="0.25">
      <c r="A4297" s="42" t="s">
        <v>910</v>
      </c>
      <c r="B4297" s="42" t="s">
        <v>36</v>
      </c>
      <c r="C4297" s="42" t="s">
        <v>911</v>
      </c>
      <c r="D4297" s="42" t="s">
        <v>27</v>
      </c>
      <c r="E4297" s="42" t="s">
        <v>265</v>
      </c>
      <c r="F4297" s="42" t="s">
        <v>266</v>
      </c>
      <c r="G4297" s="42" t="s">
        <v>11228</v>
      </c>
      <c r="H4297" s="7" t="s">
        <v>47</v>
      </c>
      <c r="I4297" s="42" t="s">
        <v>31</v>
      </c>
      <c r="J4297" s="42" t="s">
        <v>267</v>
      </c>
      <c r="K4297" s="8">
        <v>45852</v>
      </c>
      <c r="L4297" s="7" t="s">
        <v>11229</v>
      </c>
      <c r="M4297" s="44">
        <v>383.9</v>
      </c>
      <c r="N4297" s="7">
        <v>1</v>
      </c>
      <c r="O4297" s="44">
        <v>383.9</v>
      </c>
      <c r="P4297" s="44">
        <v>145</v>
      </c>
      <c r="Q4297" s="44">
        <v>15.24</v>
      </c>
      <c r="R4297" s="44">
        <v>65.260000000000005</v>
      </c>
      <c r="S4297" s="44">
        <v>0</v>
      </c>
      <c r="T4297" s="44">
        <v>26.95</v>
      </c>
      <c r="U4297" s="44">
        <v>131.44999999999999</v>
      </c>
      <c r="V4297" s="9" t="s">
        <v>24309</v>
      </c>
      <c r="W4297" s="42" t="s">
        <v>34</v>
      </c>
      <c r="X4297" s="43">
        <v>118540813536</v>
      </c>
      <c r="Y4297" s="43">
        <v>45169684628</v>
      </c>
      <c r="Z4297" s="5" t="s">
        <v>7980</v>
      </c>
      <c r="AA4297" s="37" t="str">
        <f>VLOOKUP(J4297, sku!B:C, 2, FALSE)</f>
        <v>Travessa Fiat - Way - - - Uno Way - 2011 A 2021 - Preto</v>
      </c>
      <c r="AB4297" s="37" t="str">
        <f>VLOOKUP(J4297, sku!B:BM, 64, FALSE)</f>
        <v>Fabricação</v>
      </c>
      <c r="AC4297" s="37" t="str">
        <f>LEFT(pedidos[[#This Row],[SKU]],3)</f>
        <v>XFI</v>
      </c>
      <c r="AD4297" s="37" t="str" cm="1">
        <f t="array" aca="1" ref="AD4297" ca="1">IFERROR(
  INDEX(
    montadora[Montadora],
    MATCH(TRUE,LEFT(J4546,NÚCARACT(montadora[SKU Parcial]))=montadora[SKU Parcial],0)
  ),
  ""
)</f>
        <v/>
      </c>
    </row>
    <row r="4298" spans="1:30" x14ac:dyDescent="0.25">
      <c r="A4298" s="42" t="s">
        <v>912</v>
      </c>
      <c r="B4298" s="42" t="s">
        <v>36</v>
      </c>
      <c r="C4298" s="42" t="s">
        <v>353</v>
      </c>
      <c r="D4298" s="42" t="s">
        <v>420</v>
      </c>
      <c r="E4298" s="42" t="s">
        <v>265</v>
      </c>
      <c r="F4298" s="42" t="s">
        <v>266</v>
      </c>
      <c r="G4298" s="42" t="s">
        <v>11228</v>
      </c>
      <c r="H4298" s="7" t="s">
        <v>47</v>
      </c>
      <c r="I4298" s="42" t="s">
        <v>31</v>
      </c>
      <c r="J4298" s="42" t="s">
        <v>267</v>
      </c>
      <c r="K4298" s="8">
        <v>45854</v>
      </c>
      <c r="L4298" s="7" t="s">
        <v>11229</v>
      </c>
      <c r="M4298" s="44">
        <v>383.9</v>
      </c>
      <c r="N4298" s="7">
        <v>1</v>
      </c>
      <c r="O4298" s="44">
        <v>409.89</v>
      </c>
      <c r="P4298" s="44">
        <v>145</v>
      </c>
      <c r="Q4298" s="44">
        <v>15.24</v>
      </c>
      <c r="R4298" s="44">
        <v>65.260000000000005</v>
      </c>
      <c r="S4298" s="44">
        <v>25.99</v>
      </c>
      <c r="T4298" s="44">
        <v>26.95</v>
      </c>
      <c r="U4298" s="44">
        <v>131.44999999999999</v>
      </c>
      <c r="V4298" s="9" t="s">
        <v>24309</v>
      </c>
      <c r="W4298" s="42" t="s">
        <v>34</v>
      </c>
      <c r="X4298" s="43">
        <v>118271852103</v>
      </c>
      <c r="Y4298" s="43">
        <v>45181773860</v>
      </c>
      <c r="Z4298" s="5" t="s">
        <v>7980</v>
      </c>
      <c r="AA4298" s="37" t="str">
        <f>VLOOKUP(J4298, sku!B:C, 2, FALSE)</f>
        <v>Travessa Fiat - Way - - - Uno Way - 2011 A 2021 - Preto</v>
      </c>
      <c r="AB4298" s="37" t="str">
        <f>VLOOKUP(J4298, sku!B:BM, 64, FALSE)</f>
        <v>Fabricação</v>
      </c>
      <c r="AC4298" s="37" t="str">
        <f>LEFT(pedidos[[#This Row],[SKU]],3)</f>
        <v>XFI</v>
      </c>
      <c r="AD4298" s="37" t="str" cm="1">
        <f t="array" aca="1" ref="AD4298" ca="1">IFERROR(
  INDEX(
    montadora[Montadora],
    MATCH(TRUE,LEFT(J4547,NÚCARACT(montadora[SKU Parcial]))=montadora[SKU Parcial],0)
  ),
  ""
)</f>
        <v/>
      </c>
    </row>
    <row r="4299" spans="1:30" x14ac:dyDescent="0.25">
      <c r="A4299" s="42" t="s">
        <v>277</v>
      </c>
      <c r="B4299" s="42" t="s">
        <v>36</v>
      </c>
      <c r="C4299" s="42" t="s">
        <v>278</v>
      </c>
      <c r="D4299" s="42" t="s">
        <v>27</v>
      </c>
      <c r="E4299" s="42" t="s">
        <v>279</v>
      </c>
      <c r="F4299" s="42" t="s">
        <v>280</v>
      </c>
      <c r="G4299" s="42" t="s">
        <v>11227</v>
      </c>
      <c r="H4299" s="7" t="s">
        <v>30</v>
      </c>
      <c r="I4299" s="42" t="s">
        <v>36</v>
      </c>
      <c r="J4299" s="42" t="s">
        <v>281</v>
      </c>
      <c r="K4299" s="8">
        <v>45856</v>
      </c>
      <c r="L4299" s="7" t="s">
        <v>33</v>
      </c>
      <c r="M4299" s="44">
        <v>260.91000000000003</v>
      </c>
      <c r="N4299" s="7">
        <v>1</v>
      </c>
      <c r="O4299" s="44">
        <v>262.5</v>
      </c>
      <c r="P4299" s="44">
        <v>105</v>
      </c>
      <c r="Q4299" s="44">
        <v>21.19</v>
      </c>
      <c r="R4299" s="44">
        <v>31.31</v>
      </c>
      <c r="S4299" s="44">
        <v>1.59</v>
      </c>
      <c r="T4299" s="44">
        <v>14.31</v>
      </c>
      <c r="U4299" s="44">
        <v>89.1</v>
      </c>
      <c r="V4299" s="9" t="s">
        <v>24310</v>
      </c>
      <c r="W4299" s="42" t="s">
        <v>34</v>
      </c>
      <c r="X4299" s="43">
        <v>119027931092</v>
      </c>
      <c r="Y4299" s="43">
        <v>45193782975</v>
      </c>
      <c r="Z4299" s="5" t="s">
        <v>7980</v>
      </c>
      <c r="AA4299" s="37" t="str">
        <f>VLOOKUP(J4299, sku!B:C, 2, FALSE)</f>
        <v>Travessa Fiat - Slim - - - Strada Endurance Freedom Volcano - 2020+ - Preto</v>
      </c>
      <c r="AB4299" s="37" t="str">
        <f>VLOOKUP(J4299, sku!B:BM, 64, FALSE)</f>
        <v>Fabricação</v>
      </c>
      <c r="AC4299" s="37" t="str">
        <f>LEFT(pedidos[[#This Row],[SKU]],3)</f>
        <v>XFI</v>
      </c>
      <c r="AD4299" s="37" t="str" cm="1">
        <f t="array" aca="1" ref="AD4299" ca="1">IFERROR(
  INDEX(
    montadora[Montadora],
    MATCH(TRUE,LEFT(J4549,NÚCARACT(montadora[SKU Parcial]))=montadora[SKU Parcial],0)
  ),
  ""
)</f>
        <v/>
      </c>
    </row>
    <row r="4300" spans="1:30" x14ac:dyDescent="0.25">
      <c r="A4300" s="42" t="s">
        <v>499</v>
      </c>
      <c r="B4300" s="42" t="s">
        <v>36</v>
      </c>
      <c r="C4300" s="42" t="s">
        <v>500</v>
      </c>
      <c r="D4300" s="42" t="s">
        <v>27</v>
      </c>
      <c r="E4300" s="42" t="s">
        <v>501</v>
      </c>
      <c r="F4300" s="42" t="s">
        <v>502</v>
      </c>
      <c r="G4300" s="42" t="s">
        <v>11228</v>
      </c>
      <c r="H4300" s="7" t="s">
        <v>47</v>
      </c>
      <c r="I4300" s="42" t="s">
        <v>31</v>
      </c>
      <c r="J4300" s="42" t="s">
        <v>281</v>
      </c>
      <c r="K4300" s="8">
        <v>45855</v>
      </c>
      <c r="L4300" s="7" t="s">
        <v>33</v>
      </c>
      <c r="M4300" s="44">
        <v>265.8</v>
      </c>
      <c r="N4300" s="7">
        <v>1</v>
      </c>
      <c r="O4300" s="44">
        <v>267.39</v>
      </c>
      <c r="P4300" s="44">
        <v>105</v>
      </c>
      <c r="Q4300" s="44">
        <v>10.55</v>
      </c>
      <c r="R4300" s="44">
        <v>45.19</v>
      </c>
      <c r="S4300" s="44">
        <v>1.59</v>
      </c>
      <c r="T4300" s="44">
        <v>14.31</v>
      </c>
      <c r="U4300" s="44">
        <v>90.75</v>
      </c>
      <c r="V4300" s="9" t="s">
        <v>24311</v>
      </c>
      <c r="W4300" s="42" t="s">
        <v>34</v>
      </c>
      <c r="X4300" s="43">
        <v>119000541838</v>
      </c>
      <c r="Y4300" s="43">
        <v>45193122802</v>
      </c>
      <c r="Z4300" s="5" t="s">
        <v>7980</v>
      </c>
      <c r="AA4300" s="37" t="str">
        <f>VLOOKUP(J4300, sku!B:C, 2, FALSE)</f>
        <v>Travessa Fiat - Slim - - - Strada Endurance Freedom Volcano - 2020+ - Preto</v>
      </c>
      <c r="AB4300" s="37" t="str">
        <f>VLOOKUP(J4300, sku!B:BM, 64, FALSE)</f>
        <v>Fabricação</v>
      </c>
      <c r="AC4300" s="37" t="str">
        <f>LEFT(pedidos[[#This Row],[SKU]],3)</f>
        <v>XFI</v>
      </c>
      <c r="AD4300" s="37" t="str" cm="1">
        <f t="array" aca="1" ref="AD4300" ca="1">IFERROR(
  INDEX(
    montadora[Montadora],
    MATCH(TRUE,LEFT(J4550,NÚCARACT(montadora[SKU Parcial]))=montadora[SKU Parcial],0)
  ),
  ""
)</f>
        <v/>
      </c>
    </row>
    <row r="4301" spans="1:30" x14ac:dyDescent="0.25">
      <c r="A4301" s="42" t="s">
        <v>939</v>
      </c>
      <c r="B4301" s="42" t="s">
        <v>940</v>
      </c>
      <c r="C4301" s="42" t="s">
        <v>941</v>
      </c>
      <c r="D4301" s="42" t="s">
        <v>319</v>
      </c>
      <c r="E4301" s="42" t="s">
        <v>942</v>
      </c>
      <c r="F4301" s="42" t="s">
        <v>943</v>
      </c>
      <c r="G4301" s="42" t="s">
        <v>11227</v>
      </c>
      <c r="H4301" s="7" t="s">
        <v>47</v>
      </c>
      <c r="I4301" s="42" t="s">
        <v>36</v>
      </c>
      <c r="J4301" s="42" t="s">
        <v>944</v>
      </c>
      <c r="K4301" s="8">
        <v>45863</v>
      </c>
      <c r="L4301" s="7" t="s">
        <v>11229</v>
      </c>
      <c r="M4301" s="44">
        <v>498.8</v>
      </c>
      <c r="N4301" s="7">
        <v>1</v>
      </c>
      <c r="O4301" s="44">
        <v>498.8</v>
      </c>
      <c r="P4301" s="44">
        <v>180</v>
      </c>
      <c r="Q4301" s="44">
        <v>40.5</v>
      </c>
      <c r="R4301" s="44">
        <v>84.8</v>
      </c>
      <c r="S4301" s="44">
        <v>0</v>
      </c>
      <c r="T4301" s="44">
        <v>23.45</v>
      </c>
      <c r="U4301" s="44">
        <v>170.05</v>
      </c>
      <c r="V4301" s="9" t="s">
        <v>24312</v>
      </c>
      <c r="W4301" s="42" t="s">
        <v>34</v>
      </c>
      <c r="X4301" s="43">
        <v>119858852942</v>
      </c>
      <c r="Y4301" s="43">
        <v>45231162647</v>
      </c>
      <c r="Z4301" s="5" t="s">
        <v>7980</v>
      </c>
      <c r="AA4301" s="37" t="str">
        <f>VLOOKUP(J4301, sku!B:C, 2, FALSE)</f>
        <v>Travessa Mitsubishi - Tubular - - - Pajero Sport (3 Perfis) - - - Grafite</v>
      </c>
      <c r="AB4301" s="37" t="str">
        <f>VLOOKUP(J4301, sku!B:BM, 64, FALSE)</f>
        <v>Fabricação</v>
      </c>
      <c r="AC4301" s="37" t="str">
        <f>LEFT(pedidos[[#This Row],[SKU]],3)</f>
        <v>3XM</v>
      </c>
      <c r="AD4301" s="37" t="str" cm="1">
        <f t="array" aca="1" ref="AD4301" ca="1">IFERROR(
  INDEX(
    montadora[Montadora],
    MATCH(TRUE,LEFT(J4551,NÚCARACT(montadora[SKU Parcial]))=montadora[SKU Parcial],0)
  ),
  ""
)</f>
        <v/>
      </c>
    </row>
    <row r="4302" spans="1:30" x14ac:dyDescent="0.25">
      <c r="A4302" s="42" t="s">
        <v>929</v>
      </c>
      <c r="B4302" s="42" t="s">
        <v>930</v>
      </c>
      <c r="C4302" s="42" t="s">
        <v>357</v>
      </c>
      <c r="D4302" s="42" t="s">
        <v>358</v>
      </c>
      <c r="E4302" s="42" t="s">
        <v>931</v>
      </c>
      <c r="F4302" s="42" t="s">
        <v>687</v>
      </c>
      <c r="G4302" s="42" t="s">
        <v>11227</v>
      </c>
      <c r="H4302" s="7" t="s">
        <v>47</v>
      </c>
      <c r="I4302" s="42" t="s">
        <v>31</v>
      </c>
      <c r="J4302" s="42" t="s">
        <v>688</v>
      </c>
      <c r="K4302" s="8">
        <v>45858</v>
      </c>
      <c r="L4302" s="7" t="s">
        <v>11229</v>
      </c>
      <c r="M4302" s="44">
        <v>1298.8</v>
      </c>
      <c r="N4302" s="7">
        <v>1</v>
      </c>
      <c r="O4302" s="44">
        <v>1298.8</v>
      </c>
      <c r="P4302" s="44">
        <v>464</v>
      </c>
      <c r="Q4302" s="44">
        <v>105.46</v>
      </c>
      <c r="R4302" s="44">
        <v>220.8</v>
      </c>
      <c r="S4302" s="44">
        <v>0</v>
      </c>
      <c r="T4302" s="44">
        <v>65.95</v>
      </c>
      <c r="U4302" s="44">
        <v>442.59</v>
      </c>
      <c r="V4302" s="9" t="s">
        <v>24313</v>
      </c>
      <c r="W4302" s="42" t="s">
        <v>34</v>
      </c>
      <c r="X4302" s="43">
        <v>119313164328</v>
      </c>
      <c r="Y4302" s="43">
        <v>45205024464</v>
      </c>
      <c r="Z4302" s="5" t="s">
        <v>7980</v>
      </c>
      <c r="AA4302" s="37" t="str">
        <f>VLOOKUP(J4302, sku!B:C, 2, FALSE)</f>
        <v>[HJ-RB544-BK] Bagageiro de Teto de Alumínio 127 X 96cm - Médio</v>
      </c>
      <c r="AB4302" s="37" t="str">
        <f>VLOOKUP(J4302, sku!B:BM, 64, FALSE)</f>
        <v>Importação</v>
      </c>
      <c r="AC4302" s="37" t="str">
        <f>LEFT(pedidos[[#This Row],[SKU]],3)</f>
        <v>XBA</v>
      </c>
      <c r="AD4302" s="37" t="str" cm="1">
        <f t="array" aca="1" ref="AD4302" ca="1">IFERROR(
  INDEX(
    montadora[Montadora],
    MATCH(TRUE,LEFT(#REF!,NÚCARACT(montadora[SKU Parcial]))=montadora[SKU Parcial],0)
  ),
  ""
)</f>
        <v/>
      </c>
    </row>
    <row r="4303" spans="1:30" x14ac:dyDescent="0.25">
      <c r="A4303" s="42" t="s">
        <v>291</v>
      </c>
      <c r="B4303" s="42" t="s">
        <v>36</v>
      </c>
      <c r="C4303" s="42" t="s">
        <v>292</v>
      </c>
      <c r="D4303" s="42" t="s">
        <v>27</v>
      </c>
      <c r="E4303" s="42" t="s">
        <v>293</v>
      </c>
      <c r="F4303" s="42" t="s">
        <v>294</v>
      </c>
      <c r="G4303" s="42" t="s">
        <v>11227</v>
      </c>
      <c r="H4303" s="7" t="s">
        <v>47</v>
      </c>
      <c r="I4303" s="42" t="s">
        <v>36</v>
      </c>
      <c r="J4303" s="42" t="s">
        <v>267</v>
      </c>
      <c r="K4303" s="8">
        <v>45849</v>
      </c>
      <c r="L4303" s="7" t="s">
        <v>33</v>
      </c>
      <c r="M4303" s="44">
        <v>388.8</v>
      </c>
      <c r="N4303" s="7">
        <v>1</v>
      </c>
      <c r="O4303" s="44">
        <v>390.39</v>
      </c>
      <c r="P4303" s="44">
        <v>145</v>
      </c>
      <c r="Q4303" s="44">
        <v>31.57</v>
      </c>
      <c r="R4303" s="44">
        <v>66.099999999999994</v>
      </c>
      <c r="S4303" s="44">
        <v>1.59</v>
      </c>
      <c r="T4303" s="44">
        <v>14.31</v>
      </c>
      <c r="U4303" s="44">
        <v>131.82</v>
      </c>
      <c r="V4303" s="9" t="s">
        <v>24314</v>
      </c>
      <c r="W4303" s="42" t="s">
        <v>34</v>
      </c>
      <c r="X4303" s="43">
        <v>117794153131</v>
      </c>
      <c r="Y4303" s="43">
        <v>45159681814</v>
      </c>
      <c r="Z4303" s="5" t="s">
        <v>7980</v>
      </c>
      <c r="AA4303" s="37" t="str">
        <f>VLOOKUP(J4303, sku!B:C, 2, FALSE)</f>
        <v>Travessa Fiat - Way - - - Uno Way - 2011 A 2021 - Preto</v>
      </c>
      <c r="AB4303" s="37" t="str">
        <f>VLOOKUP(J4303, sku!B:BM, 64, FALSE)</f>
        <v>Fabricação</v>
      </c>
      <c r="AC4303" s="37" t="str">
        <f>LEFT(pedidos[[#This Row],[SKU]],3)</f>
        <v>XFI</v>
      </c>
      <c r="AD4303" s="37" t="str" cm="1">
        <f t="array" aca="1" ref="AD4303" ca="1">IFERROR(
  INDEX(
    montadora[Montadora],
    MATCH(TRUE,LEFT(#REF!,NÚCARACT(montadora[SKU Parcial]))=montadora[SKU Parcial],0)
  ),
  ""
)</f>
        <v/>
      </c>
    </row>
    <row r="4304" spans="1:30" x14ac:dyDescent="0.25">
      <c r="A4304" s="42" t="s">
        <v>295</v>
      </c>
      <c r="B4304" s="42" t="s">
        <v>296</v>
      </c>
      <c r="C4304" s="42" t="s">
        <v>297</v>
      </c>
      <c r="D4304" s="42" t="s">
        <v>27</v>
      </c>
      <c r="E4304" s="42" t="s">
        <v>293</v>
      </c>
      <c r="F4304" s="42" t="s">
        <v>294</v>
      </c>
      <c r="G4304" s="42" t="s">
        <v>11227</v>
      </c>
      <c r="H4304" s="7" t="s">
        <v>47</v>
      </c>
      <c r="I4304" s="42" t="s">
        <v>36</v>
      </c>
      <c r="J4304" s="42" t="s">
        <v>298</v>
      </c>
      <c r="K4304" s="8">
        <v>45855</v>
      </c>
      <c r="L4304" s="7" t="s">
        <v>33</v>
      </c>
      <c r="M4304" s="44">
        <v>388.8</v>
      </c>
      <c r="N4304" s="7">
        <v>1</v>
      </c>
      <c r="O4304" s="44">
        <v>390.39</v>
      </c>
      <c r="P4304" s="44">
        <v>145</v>
      </c>
      <c r="Q4304" s="44">
        <v>31.57</v>
      </c>
      <c r="R4304" s="44">
        <v>66.099999999999994</v>
      </c>
      <c r="S4304" s="44">
        <v>1.59</v>
      </c>
      <c r="T4304" s="44">
        <v>14.31</v>
      </c>
      <c r="U4304" s="44">
        <v>131.82</v>
      </c>
      <c r="V4304" s="9" t="s">
        <v>24314</v>
      </c>
      <c r="W4304" s="42" t="s">
        <v>34</v>
      </c>
      <c r="X4304" s="43">
        <v>118414238237</v>
      </c>
      <c r="Y4304" s="43">
        <v>45188949254</v>
      </c>
      <c r="Z4304" s="5" t="s">
        <v>7980</v>
      </c>
      <c r="AA4304" s="37" t="str">
        <f>VLOOKUP(J4304, sku!B:C, 2, FALSE)</f>
        <v>Travessa Fiat - Way - - - Uno Way - 2011 A 2021 - Grafite</v>
      </c>
      <c r="AB4304" s="37" t="str">
        <f>VLOOKUP(J4304, sku!B:BM, 64, FALSE)</f>
        <v>Fabricação</v>
      </c>
      <c r="AC4304" s="37" t="str">
        <f>LEFT(pedidos[[#This Row],[SKU]],3)</f>
        <v>XFI</v>
      </c>
      <c r="AD4304" s="37" t="str" cm="1">
        <f t="array" aca="1" ref="AD4304" ca="1">IFERROR(
  INDEX(
    montadora[Montadora],
    MATCH(TRUE,LEFT(#REF!,NÚCARACT(montadora[SKU Parcial]))=montadora[SKU Parcial],0)
  ),
  ""
)</f>
        <v/>
      </c>
    </row>
    <row r="4305" spans="1:30" x14ac:dyDescent="0.25">
      <c r="A4305" s="42" t="s">
        <v>299</v>
      </c>
      <c r="B4305" s="42" t="s">
        <v>36</v>
      </c>
      <c r="C4305" s="42" t="s">
        <v>287</v>
      </c>
      <c r="D4305" s="42" t="s">
        <v>27</v>
      </c>
      <c r="E4305" s="42" t="s">
        <v>293</v>
      </c>
      <c r="F4305" s="42" t="s">
        <v>294</v>
      </c>
      <c r="G4305" s="42" t="s">
        <v>11227</v>
      </c>
      <c r="H4305" s="7" t="s">
        <v>47</v>
      </c>
      <c r="I4305" s="42" t="s">
        <v>36</v>
      </c>
      <c r="J4305" s="42" t="s">
        <v>298</v>
      </c>
      <c r="K4305" s="8">
        <v>45857</v>
      </c>
      <c r="L4305" s="7" t="s">
        <v>33</v>
      </c>
      <c r="M4305" s="44">
        <v>388.8</v>
      </c>
      <c r="N4305" s="7">
        <v>1</v>
      </c>
      <c r="O4305" s="44">
        <v>390.39</v>
      </c>
      <c r="P4305" s="44">
        <v>145</v>
      </c>
      <c r="Q4305" s="44">
        <v>31.57</v>
      </c>
      <c r="R4305" s="44">
        <v>66.099999999999994</v>
      </c>
      <c r="S4305" s="44">
        <v>1.59</v>
      </c>
      <c r="T4305" s="44">
        <v>14.31</v>
      </c>
      <c r="U4305" s="44">
        <v>131.82</v>
      </c>
      <c r="V4305" s="9" t="s">
        <v>24314</v>
      </c>
      <c r="W4305" s="42" t="s">
        <v>34</v>
      </c>
      <c r="X4305" s="43">
        <v>118639739657</v>
      </c>
      <c r="Y4305" s="43">
        <v>45198670043</v>
      </c>
      <c r="Z4305" s="5" t="s">
        <v>7980</v>
      </c>
      <c r="AA4305" s="37" t="str">
        <f>VLOOKUP(J4305, sku!B:C, 2, FALSE)</f>
        <v>Travessa Fiat - Way - - - Uno Way - 2011 A 2021 - Grafite</v>
      </c>
      <c r="AB4305" s="37" t="str">
        <f>VLOOKUP(J4305, sku!B:BM, 64, FALSE)</f>
        <v>Fabricação</v>
      </c>
      <c r="AC4305" s="37" t="str">
        <f>LEFT(pedidos[[#This Row],[SKU]],3)</f>
        <v>XFI</v>
      </c>
      <c r="AD4305" s="37" t="str" cm="1">
        <f t="array" aca="1" ref="AD4305" ca="1">IFERROR(
  INDEX(
    montadora[Montadora],
    MATCH(TRUE,LEFT(J4552,NÚCARACT(montadora[SKU Parcial]))=montadora[SKU Parcial],0)
  ),
  ""
)</f>
        <v/>
      </c>
    </row>
    <row r="4306" spans="1:30" x14ac:dyDescent="0.25">
      <c r="A4306" s="42" t="s">
        <v>932</v>
      </c>
      <c r="B4306" s="42" t="s">
        <v>36</v>
      </c>
      <c r="C4306" s="42" t="s">
        <v>933</v>
      </c>
      <c r="D4306" s="42" t="s">
        <v>27</v>
      </c>
      <c r="E4306" s="42" t="s">
        <v>302</v>
      </c>
      <c r="F4306" s="42" t="s">
        <v>303</v>
      </c>
      <c r="G4306" s="42" t="s">
        <v>11227</v>
      </c>
      <c r="H4306" s="7" t="s">
        <v>30</v>
      </c>
      <c r="I4306" s="42" t="s">
        <v>36</v>
      </c>
      <c r="J4306" s="42" t="s">
        <v>304</v>
      </c>
      <c r="K4306" s="8">
        <v>45839</v>
      </c>
      <c r="L4306" s="7" t="s">
        <v>33</v>
      </c>
      <c r="M4306" s="44">
        <v>61.2</v>
      </c>
      <c r="N4306" s="7">
        <v>1</v>
      </c>
      <c r="O4306" s="44">
        <v>77.19</v>
      </c>
      <c r="P4306" s="44">
        <v>21.45</v>
      </c>
      <c r="Q4306" s="44">
        <v>4.97</v>
      </c>
      <c r="R4306" s="44">
        <v>14.09</v>
      </c>
      <c r="S4306" s="44">
        <v>15.99</v>
      </c>
      <c r="T4306" s="44">
        <v>0</v>
      </c>
      <c r="U4306" s="44">
        <v>20.69</v>
      </c>
      <c r="V4306" s="9" t="s">
        <v>24315</v>
      </c>
      <c r="W4306" s="42" t="s">
        <v>89</v>
      </c>
      <c r="X4306" s="43">
        <v>117052360652</v>
      </c>
      <c r="Y4306" s="43">
        <v>45103020807</v>
      </c>
      <c r="Z4306" s="5" t="s">
        <v>7980</v>
      </c>
      <c r="AA4306" s="37" t="str">
        <f>VLOOKUP(J4306, sku!B:C, 2, FALSE)</f>
        <v>Corrente de Moto Antifurto 150cm - Preto</v>
      </c>
      <c r="AB4306" s="37" t="str">
        <f>VLOOKUP(J4306, sku!B:BM, 64, FALSE)</f>
        <v>Importação</v>
      </c>
      <c r="AC4306" s="37" t="str">
        <f>LEFT(pedidos[[#This Row],[SKU]],3)</f>
        <v>XR0</v>
      </c>
      <c r="AD4306" s="37" t="str" cm="1">
        <f t="array" aca="1" ref="AD4306" ca="1">IFERROR(
  INDEX(
    montadora[Montadora],
    MATCH(TRUE,LEFT(J4553,NÚCARACT(montadora[SKU Parcial]))=montadora[SKU Parcial],0)
  ),
  ""
)</f>
        <v/>
      </c>
    </row>
    <row r="4307" spans="1:30" x14ac:dyDescent="0.25">
      <c r="A4307" s="42" t="s">
        <v>300</v>
      </c>
      <c r="B4307" s="42" t="s">
        <v>36</v>
      </c>
      <c r="C4307" s="42" t="s">
        <v>301</v>
      </c>
      <c r="D4307" s="42" t="s">
        <v>27</v>
      </c>
      <c r="E4307" s="42" t="s">
        <v>302</v>
      </c>
      <c r="F4307" s="42" t="s">
        <v>303</v>
      </c>
      <c r="G4307" s="42" t="s">
        <v>11227</v>
      </c>
      <c r="H4307" s="7" t="s">
        <v>30</v>
      </c>
      <c r="I4307" s="42" t="s">
        <v>36</v>
      </c>
      <c r="J4307" s="42" t="s">
        <v>304</v>
      </c>
      <c r="K4307" s="8">
        <v>45842</v>
      </c>
      <c r="L4307" s="7" t="s">
        <v>33</v>
      </c>
      <c r="M4307" s="44">
        <v>61.2</v>
      </c>
      <c r="N4307" s="7">
        <v>1</v>
      </c>
      <c r="O4307" s="44">
        <v>77.19</v>
      </c>
      <c r="P4307" s="44">
        <v>21.45</v>
      </c>
      <c r="Q4307" s="44">
        <v>4.97</v>
      </c>
      <c r="R4307" s="44">
        <v>14.09</v>
      </c>
      <c r="S4307" s="44">
        <v>15.99</v>
      </c>
      <c r="T4307" s="44">
        <v>0</v>
      </c>
      <c r="U4307" s="44">
        <v>20.69</v>
      </c>
      <c r="V4307" s="9" t="s">
        <v>24315</v>
      </c>
      <c r="W4307" s="42" t="s">
        <v>34</v>
      </c>
      <c r="X4307" s="43">
        <v>117439822842</v>
      </c>
      <c r="Y4307" s="43">
        <v>45121068666</v>
      </c>
      <c r="Z4307" s="5" t="s">
        <v>7980</v>
      </c>
      <c r="AA4307" s="37" t="str">
        <f>VLOOKUP(J4307, sku!B:C, 2, FALSE)</f>
        <v>Corrente de Moto Antifurto 150cm - Preto</v>
      </c>
      <c r="AB4307" s="37" t="str">
        <f>VLOOKUP(J4307, sku!B:BM, 64, FALSE)</f>
        <v>Importação</v>
      </c>
      <c r="AC4307" s="37" t="str">
        <f>LEFT(pedidos[[#This Row],[SKU]],3)</f>
        <v>XR0</v>
      </c>
      <c r="AD4307" s="37" t="str" cm="1">
        <f t="array" aca="1" ref="AD4307" ca="1">IFERROR(
  INDEX(
    montadora[Montadora],
    MATCH(TRUE,LEFT(J4554,NÚCARACT(montadora[SKU Parcial]))=montadora[SKU Parcial],0)
  ),
  ""
)</f>
        <v/>
      </c>
    </row>
    <row r="4308" spans="1:30" x14ac:dyDescent="0.25">
      <c r="A4308" s="42" t="s">
        <v>323</v>
      </c>
      <c r="B4308" s="42" t="s">
        <v>324</v>
      </c>
      <c r="C4308" s="42" t="s">
        <v>325</v>
      </c>
      <c r="D4308" s="42" t="s">
        <v>27</v>
      </c>
      <c r="E4308" s="42" t="s">
        <v>326</v>
      </c>
      <c r="F4308" s="42" t="s">
        <v>327</v>
      </c>
      <c r="G4308" s="42" t="s">
        <v>11227</v>
      </c>
      <c r="H4308" s="7" t="s">
        <v>30</v>
      </c>
      <c r="I4308" s="42" t="s">
        <v>36</v>
      </c>
      <c r="J4308" s="42" t="s">
        <v>328</v>
      </c>
      <c r="K4308" s="8">
        <v>45840</v>
      </c>
      <c r="L4308" s="7" t="s">
        <v>33</v>
      </c>
      <c r="M4308" s="44">
        <v>278.8</v>
      </c>
      <c r="N4308" s="7">
        <v>1</v>
      </c>
      <c r="O4308" s="44">
        <v>279.69</v>
      </c>
      <c r="P4308" s="44">
        <v>122.92</v>
      </c>
      <c r="Q4308" s="44">
        <v>22.64</v>
      </c>
      <c r="R4308" s="44">
        <v>32.06</v>
      </c>
      <c r="S4308" s="44">
        <v>0.89</v>
      </c>
      <c r="T4308" s="44">
        <v>8.01</v>
      </c>
      <c r="U4308" s="44">
        <v>93.17</v>
      </c>
      <c r="V4308" s="9" t="s">
        <v>24316</v>
      </c>
      <c r="W4308" s="42" t="s">
        <v>34</v>
      </c>
      <c r="X4308" s="43">
        <v>117171433014</v>
      </c>
      <c r="Y4308" s="43">
        <v>45109119829</v>
      </c>
      <c r="Z4308" s="5" t="s">
        <v>7980</v>
      </c>
      <c r="AA4308" s="37" t="str">
        <f>VLOOKUP(J4308, sku!B:C, 2, FALSE)</f>
        <v>1 Aquecedor + 2 Refis</v>
      </c>
      <c r="AB4308" s="37" t="str">
        <f>VLOOKUP(J4308, sku!B:BM, 64, FALSE)</f>
        <v>Importação</v>
      </c>
      <c r="AC4308" s="37" t="str">
        <f>LEFT(pedidos[[#This Row],[SKU]],3)</f>
        <v>1XA</v>
      </c>
      <c r="AD4308" s="37" t="str" cm="1">
        <f t="array" aca="1" ref="AD4308" ca="1">IFERROR(
  INDEX(
    montadora[Montadora],
    MATCH(TRUE,LEFT(J4557,NÚCARACT(montadora[SKU Parcial]))=montadora[SKU Parcial],0)
  ),
  ""
)</f>
        <v/>
      </c>
    </row>
    <row r="4309" spans="1:30" x14ac:dyDescent="0.25">
      <c r="A4309" s="42" t="s">
        <v>945</v>
      </c>
      <c r="B4309" s="42" t="s">
        <v>36</v>
      </c>
      <c r="C4309" s="42" t="s">
        <v>946</v>
      </c>
      <c r="D4309" s="42" t="s">
        <v>191</v>
      </c>
      <c r="E4309" s="42" t="s">
        <v>171</v>
      </c>
      <c r="F4309" s="42" t="s">
        <v>172</v>
      </c>
      <c r="G4309" s="42" t="s">
        <v>11227</v>
      </c>
      <c r="H4309" s="7" t="s">
        <v>30</v>
      </c>
      <c r="I4309" s="42" t="s">
        <v>36</v>
      </c>
      <c r="J4309" s="42" t="s">
        <v>173</v>
      </c>
      <c r="K4309" s="8">
        <v>45839</v>
      </c>
      <c r="L4309" s="7" t="s">
        <v>11229</v>
      </c>
      <c r="M4309" s="44">
        <v>176.55</v>
      </c>
      <c r="N4309" s="7">
        <v>1</v>
      </c>
      <c r="O4309" s="44">
        <v>176.55</v>
      </c>
      <c r="P4309" s="44">
        <v>60</v>
      </c>
      <c r="Q4309" s="44">
        <v>14.34</v>
      </c>
      <c r="R4309" s="44">
        <v>21.19</v>
      </c>
      <c r="S4309" s="44">
        <v>0</v>
      </c>
      <c r="T4309" s="44">
        <v>22.45</v>
      </c>
      <c r="U4309" s="44">
        <v>58.57</v>
      </c>
      <c r="V4309" s="9" t="s">
        <v>24317</v>
      </c>
      <c r="W4309" s="42" t="s">
        <v>34</v>
      </c>
      <c r="X4309" s="43">
        <v>116405874563</v>
      </c>
      <c r="Y4309" s="43">
        <v>45095410203</v>
      </c>
      <c r="Z4309" s="5" t="s">
        <v>7980</v>
      </c>
      <c r="AA4309" s="37" t="str">
        <f>VLOOKUP(J4309, sku!B:C, 2, FALSE)</f>
        <v>Travessa Fiat - Smart - - - Strada Locker - 1999 A 2019 - Preto</v>
      </c>
      <c r="AB4309" s="37" t="str">
        <f>VLOOKUP(J4309, sku!B:BM, 64, FALSE)</f>
        <v>Fabricação</v>
      </c>
      <c r="AC4309" s="37" t="str">
        <f>LEFT(pedidos[[#This Row],[SKU]],3)</f>
        <v>XFI</v>
      </c>
      <c r="AD4309" s="37" t="str" cm="1">
        <f t="array" aca="1" ref="AD4309" ca="1">IFERROR(
  INDEX(
    montadora[Montadora],
    MATCH(TRUE,LEFT(J4558,NÚCARACT(montadora[SKU Parcial]))=montadora[SKU Parcial],0)
  ),
  ""
)</f>
        <v/>
      </c>
    </row>
    <row r="4310" spans="1:30" x14ac:dyDescent="0.25">
      <c r="A4310" s="42" t="s">
        <v>947</v>
      </c>
      <c r="B4310" s="42" t="s">
        <v>948</v>
      </c>
      <c r="C4310" s="42" t="s">
        <v>949</v>
      </c>
      <c r="D4310" s="42" t="s">
        <v>950</v>
      </c>
      <c r="E4310" s="42" t="s">
        <v>951</v>
      </c>
      <c r="F4310" s="42" t="s">
        <v>952</v>
      </c>
      <c r="G4310" s="42" t="s">
        <v>11227</v>
      </c>
      <c r="H4310" s="7" t="s">
        <v>30</v>
      </c>
      <c r="I4310" s="42" t="s">
        <v>31</v>
      </c>
      <c r="J4310" s="42" t="s">
        <v>953</v>
      </c>
      <c r="K4310" s="8">
        <v>45842</v>
      </c>
      <c r="L4310" s="7" t="s">
        <v>11229</v>
      </c>
      <c r="M4310" s="44">
        <v>176.55</v>
      </c>
      <c r="N4310" s="7">
        <v>1</v>
      </c>
      <c r="O4310" s="44">
        <v>176.55</v>
      </c>
      <c r="P4310" s="44">
        <v>60</v>
      </c>
      <c r="Q4310" s="44">
        <v>14.34</v>
      </c>
      <c r="R4310" s="44">
        <v>21.19</v>
      </c>
      <c r="S4310" s="44">
        <v>0</v>
      </c>
      <c r="T4310" s="44">
        <v>22.45</v>
      </c>
      <c r="U4310" s="44">
        <v>58.57</v>
      </c>
      <c r="V4310" s="9" t="s">
        <v>24317</v>
      </c>
      <c r="W4310" s="42" t="s">
        <v>34</v>
      </c>
      <c r="X4310" s="43">
        <v>117369995698</v>
      </c>
      <c r="Y4310" s="43">
        <v>45118441200</v>
      </c>
      <c r="Z4310" s="5" t="s">
        <v>7980</v>
      </c>
      <c r="AA4310" s="37" t="str">
        <f>VLOOKUP(J4310, sku!B:C, 2, FALSE)</f>
        <v>Travessa Fiat - Smart - - - Strada Locker - - - Preto</v>
      </c>
      <c r="AB4310" s="37" t="str">
        <f>VLOOKUP(J4310, sku!B:BM, 64, FALSE)</f>
        <v>Fabricação</v>
      </c>
      <c r="AC4310" s="37" t="str">
        <f>LEFT(pedidos[[#This Row],[SKU]],3)</f>
        <v>XFI</v>
      </c>
      <c r="AD4310" s="37" t="str" cm="1">
        <f t="array" aca="1" ref="AD4310" ca="1">IFERROR(
  INDEX(
    montadora[Montadora],
    MATCH(TRUE,LEFT(J4559,NÚCARACT(montadora[SKU Parcial]))=montadora[SKU Parcial],0)
  ),
  ""
)</f>
        <v/>
      </c>
    </row>
    <row r="4311" spans="1:30" x14ac:dyDescent="0.25">
      <c r="A4311" s="42" t="s">
        <v>954</v>
      </c>
      <c r="B4311" s="42" t="s">
        <v>955</v>
      </c>
      <c r="C4311" s="42" t="s">
        <v>956</v>
      </c>
      <c r="D4311" s="42" t="s">
        <v>38</v>
      </c>
      <c r="E4311" s="42" t="s">
        <v>171</v>
      </c>
      <c r="F4311" s="42" t="s">
        <v>957</v>
      </c>
      <c r="G4311" s="42" t="s">
        <v>11227</v>
      </c>
      <c r="H4311" s="7" t="s">
        <v>30</v>
      </c>
      <c r="I4311" s="42" t="s">
        <v>36</v>
      </c>
      <c r="J4311" s="42" t="s">
        <v>173</v>
      </c>
      <c r="K4311" s="8">
        <v>45846</v>
      </c>
      <c r="L4311" s="7" t="s">
        <v>11229</v>
      </c>
      <c r="M4311" s="44">
        <v>176.55</v>
      </c>
      <c r="N4311" s="7">
        <v>1</v>
      </c>
      <c r="O4311" s="44">
        <v>176.55</v>
      </c>
      <c r="P4311" s="44">
        <v>60</v>
      </c>
      <c r="Q4311" s="44">
        <v>14.34</v>
      </c>
      <c r="R4311" s="44">
        <v>21.19</v>
      </c>
      <c r="S4311" s="44">
        <v>0</v>
      </c>
      <c r="T4311" s="44">
        <v>22.45</v>
      </c>
      <c r="U4311" s="44">
        <v>58.57</v>
      </c>
      <c r="V4311" s="9" t="s">
        <v>24317</v>
      </c>
      <c r="W4311" s="42" t="s">
        <v>34</v>
      </c>
      <c r="X4311" s="43">
        <v>117828402158</v>
      </c>
      <c r="Y4311" s="43">
        <v>45138408346</v>
      </c>
      <c r="Z4311" s="5" t="s">
        <v>7980</v>
      </c>
      <c r="AA4311" s="37" t="str">
        <f>VLOOKUP(J4311, sku!B:C, 2, FALSE)</f>
        <v>Travessa Fiat - Smart - - - Strada Locker - 1999 A 2019 - Preto</v>
      </c>
      <c r="AB4311" s="37" t="str">
        <f>VLOOKUP(J4311, sku!B:BM, 64, FALSE)</f>
        <v>Fabricação</v>
      </c>
      <c r="AC4311" s="37" t="str">
        <f>LEFT(pedidos[[#This Row],[SKU]],3)</f>
        <v>XFI</v>
      </c>
      <c r="AD4311" s="37" t="str" cm="1">
        <f t="array" aca="1" ref="AD4311" ca="1">IFERROR(
  INDEX(
    montadora[Montadora],
    MATCH(TRUE,LEFT(J4560,NÚCARACT(montadora[SKU Parcial]))=montadora[SKU Parcial],0)
  ),
  ""
)</f>
        <v/>
      </c>
    </row>
    <row r="4312" spans="1:30" x14ac:dyDescent="0.25">
      <c r="A4312" s="42" t="s">
        <v>958</v>
      </c>
      <c r="B4312" s="42" t="s">
        <v>959</v>
      </c>
      <c r="C4312" s="42" t="s">
        <v>960</v>
      </c>
      <c r="D4312" s="42" t="s">
        <v>950</v>
      </c>
      <c r="E4312" s="42" t="s">
        <v>951</v>
      </c>
      <c r="F4312" s="42" t="s">
        <v>952</v>
      </c>
      <c r="G4312" s="42" t="s">
        <v>11227</v>
      </c>
      <c r="H4312" s="7" t="s">
        <v>30</v>
      </c>
      <c r="I4312" s="42" t="s">
        <v>31</v>
      </c>
      <c r="J4312" s="42" t="s">
        <v>953</v>
      </c>
      <c r="K4312" s="8">
        <v>45847</v>
      </c>
      <c r="L4312" s="7" t="s">
        <v>11229</v>
      </c>
      <c r="M4312" s="44">
        <v>176.55</v>
      </c>
      <c r="N4312" s="7">
        <v>1</v>
      </c>
      <c r="O4312" s="44">
        <v>176.55</v>
      </c>
      <c r="P4312" s="44">
        <v>60</v>
      </c>
      <c r="Q4312" s="44">
        <v>14.34</v>
      </c>
      <c r="R4312" s="44">
        <v>21.19</v>
      </c>
      <c r="S4312" s="44">
        <v>0</v>
      </c>
      <c r="T4312" s="44">
        <v>22.45</v>
      </c>
      <c r="U4312" s="44">
        <v>58.57</v>
      </c>
      <c r="V4312" s="9" t="s">
        <v>24317</v>
      </c>
      <c r="W4312" s="42" t="s">
        <v>89</v>
      </c>
      <c r="X4312" s="43">
        <v>117991005462</v>
      </c>
      <c r="Y4312" s="43">
        <v>45146269334</v>
      </c>
      <c r="Z4312" s="5" t="s">
        <v>7980</v>
      </c>
      <c r="AA4312" s="37" t="str">
        <f>VLOOKUP(J4312, sku!B:C, 2, FALSE)</f>
        <v>Travessa Fiat - Smart - - - Strada Locker - - - Preto</v>
      </c>
      <c r="AB4312" s="37" t="str">
        <f>VLOOKUP(J4312, sku!B:BM, 64, FALSE)</f>
        <v>Fabricação</v>
      </c>
      <c r="AC4312" s="37" t="str">
        <f>LEFT(pedidos[[#This Row],[SKU]],3)</f>
        <v>XFI</v>
      </c>
      <c r="AD4312" s="37" t="str" cm="1">
        <f t="array" aca="1" ref="AD4312" ca="1">IFERROR(
  INDEX(
    montadora[Montadora],
    MATCH(TRUE,LEFT(J4561,NÚCARACT(montadora[SKU Parcial]))=montadora[SKU Parcial],0)
  ),
  ""
)</f>
        <v/>
      </c>
    </row>
    <row r="4313" spans="1:30" x14ac:dyDescent="0.25">
      <c r="A4313" s="42" t="s">
        <v>961</v>
      </c>
      <c r="B4313" s="42" t="s">
        <v>36</v>
      </c>
      <c r="C4313" s="42" t="s">
        <v>962</v>
      </c>
      <c r="D4313" s="42" t="s">
        <v>138</v>
      </c>
      <c r="E4313" s="42" t="s">
        <v>951</v>
      </c>
      <c r="F4313" s="42" t="s">
        <v>952</v>
      </c>
      <c r="G4313" s="42" t="s">
        <v>11227</v>
      </c>
      <c r="H4313" s="7" t="s">
        <v>30</v>
      </c>
      <c r="I4313" s="42" t="s">
        <v>36</v>
      </c>
      <c r="J4313" s="42" t="s">
        <v>953</v>
      </c>
      <c r="K4313" s="8">
        <v>45851</v>
      </c>
      <c r="L4313" s="7" t="s">
        <v>11229</v>
      </c>
      <c r="M4313" s="44">
        <v>176.55</v>
      </c>
      <c r="N4313" s="7">
        <v>1</v>
      </c>
      <c r="O4313" s="44">
        <v>176.55</v>
      </c>
      <c r="P4313" s="44">
        <v>60</v>
      </c>
      <c r="Q4313" s="44">
        <v>14.34</v>
      </c>
      <c r="R4313" s="44">
        <v>21.19</v>
      </c>
      <c r="S4313" s="44">
        <v>0</v>
      </c>
      <c r="T4313" s="44">
        <v>22.45</v>
      </c>
      <c r="U4313" s="44">
        <v>58.57</v>
      </c>
      <c r="V4313" s="9" t="s">
        <v>24317</v>
      </c>
      <c r="W4313" s="42" t="s">
        <v>34</v>
      </c>
      <c r="X4313" s="43">
        <v>118439196704</v>
      </c>
      <c r="Y4313" s="43">
        <v>45164829493</v>
      </c>
      <c r="Z4313" s="5" t="s">
        <v>7980</v>
      </c>
      <c r="AA4313" s="37" t="str">
        <f>VLOOKUP(J4313, sku!B:C, 2, FALSE)</f>
        <v>Travessa Fiat - Smart - - - Strada Locker - - - Preto</v>
      </c>
      <c r="AB4313" s="37" t="str">
        <f>VLOOKUP(J4313, sku!B:BM, 64, FALSE)</f>
        <v>Fabricação</v>
      </c>
      <c r="AC4313" s="37" t="str">
        <f>LEFT(pedidos[[#This Row],[SKU]],3)</f>
        <v>XFI</v>
      </c>
      <c r="AD4313" s="37" t="str" cm="1">
        <f t="array" aca="1" ref="AD4313" ca="1">IFERROR(
  INDEX(
    montadora[Montadora],
    MATCH(TRUE,LEFT(J4562,NÚCARACT(montadora[SKU Parcial]))=montadora[SKU Parcial],0)
  ),
  ""
)</f>
        <v/>
      </c>
    </row>
    <row r="4314" spans="1:30" x14ac:dyDescent="0.25">
      <c r="A4314" s="42" t="s">
        <v>963</v>
      </c>
      <c r="B4314" s="42" t="s">
        <v>964</v>
      </c>
      <c r="C4314" s="42" t="s">
        <v>965</v>
      </c>
      <c r="D4314" s="42" t="s">
        <v>138</v>
      </c>
      <c r="E4314" s="42" t="s">
        <v>171</v>
      </c>
      <c r="F4314" s="42" t="s">
        <v>957</v>
      </c>
      <c r="G4314" s="42" t="s">
        <v>11227</v>
      </c>
      <c r="H4314" s="7" t="s">
        <v>30</v>
      </c>
      <c r="I4314" s="42" t="s">
        <v>36</v>
      </c>
      <c r="J4314" s="42" t="s">
        <v>173</v>
      </c>
      <c r="K4314" s="8">
        <v>45852</v>
      </c>
      <c r="L4314" s="7" t="s">
        <v>11229</v>
      </c>
      <c r="M4314" s="44">
        <v>176.55</v>
      </c>
      <c r="N4314" s="7">
        <v>1</v>
      </c>
      <c r="O4314" s="44">
        <v>176.55</v>
      </c>
      <c r="P4314" s="44">
        <v>60</v>
      </c>
      <c r="Q4314" s="44">
        <v>14.34</v>
      </c>
      <c r="R4314" s="44">
        <v>21.19</v>
      </c>
      <c r="S4314" s="44">
        <v>0</v>
      </c>
      <c r="T4314" s="44">
        <v>22.45</v>
      </c>
      <c r="U4314" s="44">
        <v>58.57</v>
      </c>
      <c r="V4314" s="9" t="s">
        <v>24317</v>
      </c>
      <c r="W4314" s="42" t="s">
        <v>89</v>
      </c>
      <c r="X4314" s="43">
        <v>118519478598</v>
      </c>
      <c r="Y4314" s="43">
        <v>45168625059</v>
      </c>
      <c r="Z4314" s="5" t="s">
        <v>7980</v>
      </c>
      <c r="AA4314" s="37" t="str">
        <f>VLOOKUP(J4314, sku!B:C, 2, FALSE)</f>
        <v>Travessa Fiat - Smart - - - Strada Locker - 1999 A 2019 - Preto</v>
      </c>
      <c r="AB4314" s="37" t="str">
        <f>VLOOKUP(J4314, sku!B:BM, 64, FALSE)</f>
        <v>Fabricação</v>
      </c>
      <c r="AC4314" s="37" t="str">
        <f>LEFT(pedidos[[#This Row],[SKU]],3)</f>
        <v>XFI</v>
      </c>
      <c r="AD4314" s="37" t="str" cm="1">
        <f t="array" aca="1" ref="AD4314" ca="1">IFERROR(
  INDEX(
    montadora[Montadora],
    MATCH(TRUE,LEFT(J4563,NÚCARACT(montadora[SKU Parcial]))=montadora[SKU Parcial],0)
  ),
  ""
)</f>
        <v/>
      </c>
    </row>
    <row r="4315" spans="1:30" x14ac:dyDescent="0.25">
      <c r="A4315" s="42" t="s">
        <v>966</v>
      </c>
      <c r="B4315" s="42" t="s">
        <v>967</v>
      </c>
      <c r="C4315" s="42" t="s">
        <v>968</v>
      </c>
      <c r="D4315" s="42" t="s">
        <v>27</v>
      </c>
      <c r="E4315" s="42" t="s">
        <v>951</v>
      </c>
      <c r="F4315" s="42" t="s">
        <v>952</v>
      </c>
      <c r="G4315" s="42" t="s">
        <v>11227</v>
      </c>
      <c r="H4315" s="7" t="s">
        <v>30</v>
      </c>
      <c r="I4315" s="42" t="s">
        <v>31</v>
      </c>
      <c r="J4315" s="42" t="s">
        <v>969</v>
      </c>
      <c r="K4315" s="8">
        <v>45856</v>
      </c>
      <c r="L4315" s="7" t="s">
        <v>11229</v>
      </c>
      <c r="M4315" s="44">
        <v>176.55</v>
      </c>
      <c r="N4315" s="7">
        <v>1</v>
      </c>
      <c r="O4315" s="44">
        <v>176.55</v>
      </c>
      <c r="P4315" s="44">
        <v>60</v>
      </c>
      <c r="Q4315" s="44">
        <v>14.34</v>
      </c>
      <c r="R4315" s="44">
        <v>21.19</v>
      </c>
      <c r="S4315" s="44">
        <v>0</v>
      </c>
      <c r="T4315" s="44">
        <v>22.45</v>
      </c>
      <c r="U4315" s="44">
        <v>58.57</v>
      </c>
      <c r="V4315" s="9" t="s">
        <v>24317</v>
      </c>
      <c r="W4315" s="42" t="s">
        <v>89</v>
      </c>
      <c r="X4315" s="43">
        <v>119052582088</v>
      </c>
      <c r="Y4315" s="43">
        <v>45194807681</v>
      </c>
      <c r="Z4315" s="5" t="s">
        <v>7980</v>
      </c>
      <c r="AA4315" s="37" t="str">
        <f>VLOOKUP(J4315, sku!B:C, 2, FALSE)</f>
        <v>Travessa Fiat - Smart - - - Strada Locker - - - Grafite</v>
      </c>
      <c r="AB4315" s="37" t="str">
        <f>VLOOKUP(J4315, sku!B:BM, 64, FALSE)</f>
        <v>Fabricação</v>
      </c>
      <c r="AC4315" s="37" t="str">
        <f>LEFT(pedidos[[#This Row],[SKU]],3)</f>
        <v>XFI</v>
      </c>
      <c r="AD4315" s="37" t="str" cm="1">
        <f t="array" aca="1" ref="AD4315" ca="1">IFERROR(
  INDEX(
    montadora[Montadora],
    MATCH(TRUE,LEFT(J4564,NÚCARACT(montadora[SKU Parcial]))=montadora[SKU Parcial],0)
  ),
  ""
)</f>
        <v/>
      </c>
    </row>
    <row r="4316" spans="1:30" x14ac:dyDescent="0.25">
      <c r="A4316" s="42" t="s">
        <v>970</v>
      </c>
      <c r="B4316" s="42" t="s">
        <v>971</v>
      </c>
      <c r="C4316" s="42" t="s">
        <v>972</v>
      </c>
      <c r="D4316" s="42" t="s">
        <v>27</v>
      </c>
      <c r="E4316" s="42" t="s">
        <v>171</v>
      </c>
      <c r="F4316" s="42" t="s">
        <v>957</v>
      </c>
      <c r="G4316" s="42" t="s">
        <v>11227</v>
      </c>
      <c r="H4316" s="7" t="s">
        <v>30</v>
      </c>
      <c r="I4316" s="42" t="s">
        <v>36</v>
      </c>
      <c r="J4316" s="42" t="s">
        <v>173</v>
      </c>
      <c r="K4316" s="8">
        <v>45858</v>
      </c>
      <c r="L4316" s="7" t="s">
        <v>11229</v>
      </c>
      <c r="M4316" s="44">
        <v>176.55</v>
      </c>
      <c r="N4316" s="7">
        <v>1</v>
      </c>
      <c r="O4316" s="44">
        <v>176.55</v>
      </c>
      <c r="P4316" s="44">
        <v>60</v>
      </c>
      <c r="Q4316" s="44">
        <v>14.34</v>
      </c>
      <c r="R4316" s="44">
        <v>21.19</v>
      </c>
      <c r="S4316" s="44">
        <v>0</v>
      </c>
      <c r="T4316" s="44">
        <v>22.45</v>
      </c>
      <c r="U4316" s="44">
        <v>58.57</v>
      </c>
      <c r="V4316" s="9" t="s">
        <v>24317</v>
      </c>
      <c r="W4316" s="42" t="s">
        <v>34</v>
      </c>
      <c r="X4316" s="43">
        <v>119263787194</v>
      </c>
      <c r="Y4316" s="43">
        <v>45202901408</v>
      </c>
      <c r="Z4316" s="5" t="s">
        <v>7980</v>
      </c>
      <c r="AA4316" s="37" t="str">
        <f>VLOOKUP(J4316, sku!B:C, 2, FALSE)</f>
        <v>Travessa Fiat - Smart - - - Strada Locker - 1999 A 2019 - Preto</v>
      </c>
      <c r="AB4316" s="37" t="str">
        <f>VLOOKUP(J4316, sku!B:BM, 64, FALSE)</f>
        <v>Fabricação</v>
      </c>
      <c r="AC4316" s="37" t="str">
        <f>LEFT(pedidos[[#This Row],[SKU]],3)</f>
        <v>XFI</v>
      </c>
      <c r="AD4316" s="37" t="str" cm="1">
        <f t="array" aca="1" ref="AD4316" ca="1">IFERROR(
  INDEX(
    montadora[Montadora],
    MATCH(TRUE,LEFT(#REF!,NÚCARACT(montadora[SKU Parcial]))=montadora[SKU Parcial],0)
  ),
  ""
)</f>
        <v/>
      </c>
    </row>
    <row r="4317" spans="1:30" x14ac:dyDescent="0.25">
      <c r="A4317" s="42" t="s">
        <v>541</v>
      </c>
      <c r="B4317" s="42" t="s">
        <v>36</v>
      </c>
      <c r="C4317" s="42" t="s">
        <v>542</v>
      </c>
      <c r="D4317" s="42" t="s">
        <v>27</v>
      </c>
      <c r="E4317" s="42" t="s">
        <v>543</v>
      </c>
      <c r="F4317" s="42" t="s">
        <v>544</v>
      </c>
      <c r="G4317" s="42" t="s">
        <v>11228</v>
      </c>
      <c r="H4317" s="7" t="s">
        <v>47</v>
      </c>
      <c r="I4317" s="42" t="s">
        <v>36</v>
      </c>
      <c r="J4317" s="42" t="s">
        <v>545</v>
      </c>
      <c r="K4317" s="8">
        <v>45842</v>
      </c>
      <c r="L4317" s="7" t="s">
        <v>33</v>
      </c>
      <c r="M4317" s="44">
        <v>258.8</v>
      </c>
      <c r="N4317" s="7">
        <v>1</v>
      </c>
      <c r="O4317" s="44">
        <v>260.39</v>
      </c>
      <c r="P4317" s="44">
        <v>105</v>
      </c>
      <c r="Q4317" s="44">
        <v>10.27</v>
      </c>
      <c r="R4317" s="44">
        <v>44</v>
      </c>
      <c r="S4317" s="44">
        <v>1.59</v>
      </c>
      <c r="T4317" s="44">
        <v>14.31</v>
      </c>
      <c r="U4317" s="44">
        <v>85.22</v>
      </c>
      <c r="V4317" s="9" t="s">
        <v>24318</v>
      </c>
      <c r="W4317" s="42" t="s">
        <v>34</v>
      </c>
      <c r="X4317" s="43">
        <v>116859022975</v>
      </c>
      <c r="Y4317" s="43">
        <v>45117606939</v>
      </c>
      <c r="Z4317" s="5" t="s">
        <v>7980</v>
      </c>
      <c r="AA4317" s="37" t="str">
        <f>VLOOKUP(J4317, sku!B:C, 2, FALSE)</f>
        <v>Travessa Jeep - Slim - - - Renegade - 2016 A 2025 - Prata</v>
      </c>
      <c r="AB4317" s="37" t="str">
        <f>VLOOKUP(J4317, sku!B:BM, 64, FALSE)</f>
        <v>Fabricação</v>
      </c>
      <c r="AC4317" s="37" t="str">
        <f>LEFT(pedidos[[#This Row],[SKU]],3)</f>
        <v>XJP</v>
      </c>
      <c r="AD4317" s="37" t="str" cm="1">
        <f t="array" aca="1" ref="AD4317" ca="1">IFERROR(
  INDEX(
    montadora[Montadora],
    MATCH(TRUE,LEFT(J4566,NÚCARACT(montadora[SKU Parcial]))=montadora[SKU Parcial],0)
  ),
  ""
)</f>
        <v/>
      </c>
    </row>
    <row r="4318" spans="1:30" x14ac:dyDescent="0.25">
      <c r="A4318" s="42" t="s">
        <v>546</v>
      </c>
      <c r="B4318" s="42" t="s">
        <v>547</v>
      </c>
      <c r="C4318" s="42" t="s">
        <v>548</v>
      </c>
      <c r="D4318" s="42" t="s">
        <v>27</v>
      </c>
      <c r="E4318" s="42" t="s">
        <v>549</v>
      </c>
      <c r="F4318" s="42" t="s">
        <v>550</v>
      </c>
      <c r="G4318" s="42" t="s">
        <v>11228</v>
      </c>
      <c r="H4318" s="7" t="s">
        <v>47</v>
      </c>
      <c r="I4318" s="42" t="s">
        <v>31</v>
      </c>
      <c r="J4318" s="42" t="s">
        <v>72</v>
      </c>
      <c r="K4318" s="8">
        <v>45863</v>
      </c>
      <c r="L4318" s="7" t="s">
        <v>33</v>
      </c>
      <c r="M4318" s="44">
        <v>258.8</v>
      </c>
      <c r="N4318" s="7">
        <v>1</v>
      </c>
      <c r="O4318" s="44">
        <v>260.39</v>
      </c>
      <c r="P4318" s="44">
        <v>105</v>
      </c>
      <c r="Q4318" s="44">
        <v>10.27</v>
      </c>
      <c r="R4318" s="44">
        <v>44</v>
      </c>
      <c r="S4318" s="44">
        <v>1.59</v>
      </c>
      <c r="T4318" s="44">
        <v>14.31</v>
      </c>
      <c r="U4318" s="44">
        <v>85.22</v>
      </c>
      <c r="V4318" s="9" t="s">
        <v>24318</v>
      </c>
      <c r="W4318" s="42" t="s">
        <v>34</v>
      </c>
      <c r="X4318" s="43">
        <v>119334354425</v>
      </c>
      <c r="Y4318" s="43">
        <v>45230588241</v>
      </c>
      <c r="Z4318" s="5" t="s">
        <v>7980</v>
      </c>
      <c r="AA4318" s="37" t="str">
        <f>VLOOKUP(J4318, sku!B:C, 2, FALSE)</f>
        <v>Travessa Chevrolet - Slim - - - Tracker - 2020 A 2024 - Preto</v>
      </c>
      <c r="AB4318" s="37" t="str">
        <f>VLOOKUP(J4318, sku!B:BM, 64, FALSE)</f>
        <v>Fabricação</v>
      </c>
      <c r="AC4318" s="37" t="str">
        <f>LEFT(pedidos[[#This Row],[SKU]],3)</f>
        <v>XGM</v>
      </c>
      <c r="AD4318" s="37" t="str" cm="1">
        <f t="array" aca="1" ref="AD4318" ca="1">IFERROR(
  INDEX(
    montadora[Montadora],
    MATCH(TRUE,LEFT(J4567,NÚCARACT(montadora[SKU Parcial]))=montadora[SKU Parcial],0)
  ),
  ""
)</f>
        <v/>
      </c>
    </row>
    <row r="4319" spans="1:30" x14ac:dyDescent="0.25">
      <c r="A4319" s="42" t="s">
        <v>975</v>
      </c>
      <c r="B4319" s="42" t="s">
        <v>976</v>
      </c>
      <c r="C4319" s="42" t="s">
        <v>977</v>
      </c>
      <c r="D4319" s="42" t="s">
        <v>420</v>
      </c>
      <c r="E4319" s="42" t="s">
        <v>978</v>
      </c>
      <c r="F4319" s="42" t="s">
        <v>979</v>
      </c>
      <c r="G4319" s="42" t="s">
        <v>11227</v>
      </c>
      <c r="H4319" s="7" t="s">
        <v>30</v>
      </c>
      <c r="I4319" s="42" t="s">
        <v>31</v>
      </c>
      <c r="J4319" s="42" t="s">
        <v>928</v>
      </c>
      <c r="K4319" s="8">
        <v>45852</v>
      </c>
      <c r="L4319" s="7" t="s">
        <v>11229</v>
      </c>
      <c r="M4319" s="44">
        <v>1338.8</v>
      </c>
      <c r="N4319" s="7">
        <v>1</v>
      </c>
      <c r="O4319" s="44">
        <v>1338.8</v>
      </c>
      <c r="P4319" s="44">
        <v>527</v>
      </c>
      <c r="Q4319" s="44">
        <v>108.71</v>
      </c>
      <c r="R4319" s="44">
        <v>160.66</v>
      </c>
      <c r="S4319" s="44">
        <v>0</v>
      </c>
      <c r="T4319" s="44">
        <v>101.95</v>
      </c>
      <c r="U4319" s="44">
        <v>440.48</v>
      </c>
      <c r="V4319" s="9" t="s">
        <v>24319</v>
      </c>
      <c r="W4319" s="42" t="s">
        <v>34</v>
      </c>
      <c r="X4319" s="43" t="s">
        <v>24320</v>
      </c>
      <c r="Y4319" s="43">
        <v>45173256416</v>
      </c>
      <c r="Z4319" s="5" t="s">
        <v>7980</v>
      </c>
      <c r="AA4319" s="37" t="str">
        <f>VLOOKUP(J4319, sku!B:C, 2, FALSE)</f>
        <v>Travessa Geral - Smart - 1 Gradeado Gigante 150 x 100 x 12 cm - - - - - Preto</v>
      </c>
      <c r="AB4319" s="37" t="str">
        <f>VLOOKUP(J4319, sku!B:BM, 64, FALSE)</f>
        <v>Fabricação</v>
      </c>
      <c r="AC4319" s="37" t="str">
        <f>LEFT(pedidos[[#This Row],[SKU]],3)</f>
        <v>1XG</v>
      </c>
      <c r="AD4319" s="37" t="str" cm="1">
        <f t="array" aca="1" ref="AD4319" ca="1">IFERROR(
  INDEX(
    montadora[Montadora],
    MATCH(TRUE,LEFT(#REF!,NÚCARACT(montadora[SKU Parcial]))=montadora[SKU Parcial],0)
  ),
  ""
)</f>
        <v/>
      </c>
    </row>
    <row r="4320" spans="1:30" x14ac:dyDescent="0.25">
      <c r="A4320" s="42" t="s">
        <v>1006</v>
      </c>
      <c r="B4320" s="42" t="s">
        <v>1007</v>
      </c>
      <c r="C4320" s="42" t="s">
        <v>870</v>
      </c>
      <c r="D4320" s="42" t="s">
        <v>191</v>
      </c>
      <c r="E4320" s="42" t="s">
        <v>293</v>
      </c>
      <c r="F4320" s="42" t="s">
        <v>294</v>
      </c>
      <c r="G4320" s="42" t="s">
        <v>11227</v>
      </c>
      <c r="H4320" s="7" t="s">
        <v>47</v>
      </c>
      <c r="I4320" s="42" t="s">
        <v>36</v>
      </c>
      <c r="J4320" s="42" t="s">
        <v>267</v>
      </c>
      <c r="K4320" s="8">
        <v>45869</v>
      </c>
      <c r="L4320" s="7" t="s">
        <v>11229</v>
      </c>
      <c r="M4320" s="44">
        <v>408.8</v>
      </c>
      <c r="N4320" s="7">
        <v>1</v>
      </c>
      <c r="O4320" s="44">
        <v>408.8</v>
      </c>
      <c r="P4320" s="44">
        <v>145</v>
      </c>
      <c r="Q4320" s="44">
        <v>33.19</v>
      </c>
      <c r="R4320" s="44">
        <v>69.5</v>
      </c>
      <c r="S4320" s="44">
        <v>0</v>
      </c>
      <c r="T4320" s="44">
        <v>26.95</v>
      </c>
      <c r="U4320" s="44">
        <v>134.16</v>
      </c>
      <c r="V4320" s="9" t="s">
        <v>24321</v>
      </c>
      <c r="W4320" s="42" t="s">
        <v>34</v>
      </c>
      <c r="X4320" s="43">
        <v>120000383357</v>
      </c>
      <c r="Y4320" s="43">
        <v>45261940636</v>
      </c>
      <c r="Z4320" s="5" t="s">
        <v>7980</v>
      </c>
      <c r="AA4320" s="37" t="str">
        <f>VLOOKUP(J4320, sku!B:C, 2, FALSE)</f>
        <v>Travessa Fiat - Way - - - Uno Way - 2011 A 2021 - Preto</v>
      </c>
      <c r="AB4320" s="37" t="str">
        <f>VLOOKUP(J4320, sku!B:BM, 64, FALSE)</f>
        <v>Fabricação</v>
      </c>
      <c r="AC4320" s="37" t="str">
        <f>LEFT(pedidos[[#This Row],[SKU]],3)</f>
        <v>XFI</v>
      </c>
      <c r="AD4320" s="37" t="str" cm="1">
        <f t="array" aca="1" ref="AD4320" ca="1">IFERROR(
  INDEX(
    montadora[Montadora],
    MATCH(TRUE,LEFT(J4571,NÚCARACT(montadora[SKU Parcial]))=montadora[SKU Parcial],0)
  ),
  ""
)</f>
        <v/>
      </c>
    </row>
    <row r="4321" spans="1:30" x14ac:dyDescent="0.25">
      <c r="A4321" s="42" t="s">
        <v>1008</v>
      </c>
      <c r="B4321" s="42" t="s">
        <v>36</v>
      </c>
      <c r="C4321" s="42" t="s">
        <v>1009</v>
      </c>
      <c r="D4321" s="42" t="s">
        <v>27</v>
      </c>
      <c r="E4321" s="42" t="s">
        <v>1010</v>
      </c>
      <c r="F4321" s="42" t="s">
        <v>1011</v>
      </c>
      <c r="G4321" s="42" t="s">
        <v>11227</v>
      </c>
      <c r="H4321" s="7" t="s">
        <v>47</v>
      </c>
      <c r="I4321" s="42" t="s">
        <v>36</v>
      </c>
      <c r="J4321" s="42" t="s">
        <v>267</v>
      </c>
      <c r="K4321" s="8">
        <v>45869</v>
      </c>
      <c r="L4321" s="7" t="s">
        <v>804</v>
      </c>
      <c r="M4321" s="44">
        <v>408.8</v>
      </c>
      <c r="N4321" s="7">
        <v>1</v>
      </c>
      <c r="O4321" s="44">
        <v>408.8</v>
      </c>
      <c r="P4321" s="44">
        <v>145</v>
      </c>
      <c r="Q4321" s="44">
        <v>33.19</v>
      </c>
      <c r="R4321" s="44">
        <v>69.5</v>
      </c>
      <c r="S4321" s="44">
        <v>0</v>
      </c>
      <c r="T4321" s="44">
        <v>26.95</v>
      </c>
      <c r="U4321" s="44">
        <v>134.16</v>
      </c>
      <c r="V4321" s="9" t="s">
        <v>24321</v>
      </c>
      <c r="W4321" s="42" t="s">
        <v>34</v>
      </c>
      <c r="X4321" s="43">
        <v>120023221805</v>
      </c>
      <c r="Y4321" s="43">
        <v>45263217238</v>
      </c>
      <c r="Z4321" s="5" t="s">
        <v>7980</v>
      </c>
      <c r="AA4321" s="37" t="str">
        <f>VLOOKUP(J4321, sku!B:C, 2, FALSE)</f>
        <v>Travessa Fiat - Way - - - Uno Way - 2011 A 2021 - Preto</v>
      </c>
      <c r="AB4321" s="37" t="str">
        <f>VLOOKUP(J4321, sku!B:BM, 64, FALSE)</f>
        <v>Fabricação</v>
      </c>
      <c r="AC4321" s="37" t="str">
        <f>LEFT(pedidos[[#This Row],[SKU]],3)</f>
        <v>XFI</v>
      </c>
      <c r="AD4321" s="37" t="str" cm="1">
        <f t="array" aca="1" ref="AD4321" ca="1">IFERROR(
  INDEX(
    montadora[Montadora],
    MATCH(TRUE,LEFT(#REF!,NÚCARACT(montadora[SKU Parcial]))=montadora[SKU Parcial],0)
  ),
  ""
)</f>
        <v/>
      </c>
    </row>
    <row r="4322" spans="1:30" x14ac:dyDescent="0.25">
      <c r="A4322" s="42" t="s">
        <v>1151</v>
      </c>
      <c r="B4322" s="42" t="s">
        <v>1152</v>
      </c>
      <c r="C4322" s="42" t="s">
        <v>1153</v>
      </c>
      <c r="D4322" s="42" t="s">
        <v>420</v>
      </c>
      <c r="E4322" s="42" t="s">
        <v>1154</v>
      </c>
      <c r="F4322" s="42" t="s">
        <v>1155</v>
      </c>
      <c r="G4322" s="42" t="s">
        <v>11227</v>
      </c>
      <c r="H4322" s="7" t="s">
        <v>30</v>
      </c>
      <c r="I4322" s="42" t="s">
        <v>31</v>
      </c>
      <c r="J4322" s="42" t="s">
        <v>1156</v>
      </c>
      <c r="K4322" s="8">
        <v>45861</v>
      </c>
      <c r="L4322" s="7" t="s">
        <v>804</v>
      </c>
      <c r="M4322" s="44">
        <v>68.8</v>
      </c>
      <c r="N4322" s="7">
        <v>1</v>
      </c>
      <c r="O4322" s="44">
        <v>68.8</v>
      </c>
      <c r="P4322" s="44">
        <v>26.08</v>
      </c>
      <c r="Q4322" s="44">
        <v>5.59</v>
      </c>
      <c r="R4322" s="44">
        <v>14.66</v>
      </c>
      <c r="S4322" s="44">
        <v>0</v>
      </c>
      <c r="T4322" s="44">
        <v>0</v>
      </c>
      <c r="U4322" s="44">
        <v>22.47</v>
      </c>
      <c r="V4322" s="9" t="s">
        <v>24322</v>
      </c>
      <c r="W4322" s="42" t="s">
        <v>89</v>
      </c>
      <c r="X4322" s="43">
        <v>119639279762</v>
      </c>
      <c r="Y4322" s="43">
        <v>45221243928</v>
      </c>
      <c r="Z4322" s="5" t="s">
        <v>7980</v>
      </c>
      <c r="AA4322" s="37" t="str">
        <f>VLOOKUP(J4322, sku!B:C, 2, FALSE)</f>
        <v>Trava Antifurto Moto Bicicleta Roda/Quadro</v>
      </c>
      <c r="AB4322" s="37" t="str">
        <f>VLOOKUP(J4322, sku!B:BM, 64, FALSE)</f>
        <v>Importação</v>
      </c>
      <c r="AC4322" s="37" t="str">
        <f>LEFT(pedidos[[#This Row],[SKU]],3)</f>
        <v>ET0</v>
      </c>
      <c r="AD4322" s="37" t="str" cm="1">
        <f t="array" aca="1" ref="AD4322" ca="1">IFERROR(
  INDEX(
    montadora[Montadora],
    MATCH(TRUE,LEFT(J4580,NÚCARACT(montadora[SKU Parcial]))=montadora[SKU Parcial],0)
  ),
  ""
)</f>
        <v/>
      </c>
    </row>
    <row r="4323" spans="1:30" x14ac:dyDescent="0.25">
      <c r="A4323" s="42" t="s">
        <v>1157</v>
      </c>
      <c r="B4323" s="42" t="s">
        <v>1158</v>
      </c>
      <c r="C4323" s="42" t="s">
        <v>1159</v>
      </c>
      <c r="D4323" s="42" t="s">
        <v>319</v>
      </c>
      <c r="E4323" s="42" t="s">
        <v>1154</v>
      </c>
      <c r="F4323" s="42" t="s">
        <v>1155</v>
      </c>
      <c r="G4323" s="42" t="s">
        <v>11227</v>
      </c>
      <c r="H4323" s="7" t="s">
        <v>30</v>
      </c>
      <c r="I4323" s="42" t="s">
        <v>31</v>
      </c>
      <c r="J4323" s="42" t="s">
        <v>1156</v>
      </c>
      <c r="K4323" s="8">
        <v>45863</v>
      </c>
      <c r="L4323" s="7" t="s">
        <v>804</v>
      </c>
      <c r="M4323" s="44">
        <v>68.8</v>
      </c>
      <c r="N4323" s="7">
        <v>1</v>
      </c>
      <c r="O4323" s="44">
        <v>68.8</v>
      </c>
      <c r="P4323" s="44">
        <v>26.08</v>
      </c>
      <c r="Q4323" s="44">
        <v>5.59</v>
      </c>
      <c r="R4323" s="44">
        <v>14.66</v>
      </c>
      <c r="S4323" s="44">
        <v>0</v>
      </c>
      <c r="T4323" s="44">
        <v>0</v>
      </c>
      <c r="U4323" s="44">
        <v>22.47</v>
      </c>
      <c r="V4323" s="9" t="s">
        <v>24322</v>
      </c>
      <c r="W4323" s="42" t="s">
        <v>34</v>
      </c>
      <c r="X4323" s="43">
        <v>119341903745</v>
      </c>
      <c r="Y4323" s="43">
        <v>45230907171</v>
      </c>
      <c r="Z4323" s="5" t="s">
        <v>7980</v>
      </c>
      <c r="AA4323" s="37" t="str">
        <f>VLOOKUP(J4323, sku!B:C, 2, FALSE)</f>
        <v>Trava Antifurto Moto Bicicleta Roda/Quadro</v>
      </c>
      <c r="AB4323" s="37" t="str">
        <f>VLOOKUP(J4323, sku!B:BM, 64, FALSE)</f>
        <v>Importação</v>
      </c>
      <c r="AC4323" s="37" t="str">
        <f>LEFT(pedidos[[#This Row],[SKU]],3)</f>
        <v>ET0</v>
      </c>
      <c r="AD4323" s="37" t="str" cm="1">
        <f t="array" aca="1" ref="AD4323" ca="1">IFERROR(
  INDEX(
    montadora[Montadora],
    MATCH(TRUE,LEFT(J4581,NÚCARACT(montadora[SKU Parcial]))=montadora[SKU Parcial],0)
  ),
  ""
)</f>
        <v/>
      </c>
    </row>
    <row r="4324" spans="1:30" x14ac:dyDescent="0.25">
      <c r="A4324" s="42" t="s">
        <v>1160</v>
      </c>
      <c r="B4324" s="42" t="s">
        <v>36</v>
      </c>
      <c r="C4324" s="42" t="s">
        <v>1161</v>
      </c>
      <c r="D4324" s="42" t="s">
        <v>45</v>
      </c>
      <c r="E4324" s="42" t="s">
        <v>1154</v>
      </c>
      <c r="F4324" s="42" t="s">
        <v>1155</v>
      </c>
      <c r="G4324" s="42" t="s">
        <v>11227</v>
      </c>
      <c r="H4324" s="7" t="s">
        <v>30</v>
      </c>
      <c r="I4324" s="42" t="s">
        <v>31</v>
      </c>
      <c r="J4324" s="42" t="s">
        <v>1156</v>
      </c>
      <c r="K4324" s="8">
        <v>45868</v>
      </c>
      <c r="L4324" s="7" t="s">
        <v>804</v>
      </c>
      <c r="M4324" s="44">
        <v>68.8</v>
      </c>
      <c r="N4324" s="7">
        <v>1</v>
      </c>
      <c r="O4324" s="44">
        <v>78.790000000000006</v>
      </c>
      <c r="P4324" s="44">
        <v>26.08</v>
      </c>
      <c r="Q4324" s="44">
        <v>5.59</v>
      </c>
      <c r="R4324" s="44">
        <v>14.66</v>
      </c>
      <c r="S4324" s="44">
        <v>9.99</v>
      </c>
      <c r="T4324" s="44">
        <v>0</v>
      </c>
      <c r="U4324" s="44">
        <v>22.47</v>
      </c>
      <c r="V4324" s="9" t="s">
        <v>24322</v>
      </c>
      <c r="W4324" s="42" t="s">
        <v>89</v>
      </c>
      <c r="X4324" s="43">
        <v>120408043298</v>
      </c>
      <c r="Y4324" s="43">
        <v>45256692517</v>
      </c>
      <c r="Z4324" s="5" t="s">
        <v>7980</v>
      </c>
      <c r="AA4324" s="37" t="str">
        <f>VLOOKUP(J4324, sku!B:C, 2, FALSE)</f>
        <v>Trava Antifurto Moto Bicicleta Roda/Quadro</v>
      </c>
      <c r="AB4324" s="37" t="str">
        <f>VLOOKUP(J4324, sku!B:BM, 64, FALSE)</f>
        <v>Importação</v>
      </c>
      <c r="AC4324" s="37" t="str">
        <f>LEFT(pedidos[[#This Row],[SKU]],3)</f>
        <v>ET0</v>
      </c>
      <c r="AD4324" s="37" t="str" cm="1">
        <f t="array" aca="1" ref="AD4324" ca="1">IFERROR(
  INDEX(
    montadora[Montadora],
    MATCH(TRUE,LEFT(J4582,NÚCARACT(montadora[SKU Parcial]))=montadora[SKU Parcial],0)
  ),
  ""
)</f>
        <v/>
      </c>
    </row>
    <row r="4325" spans="1:30" x14ac:dyDescent="0.25">
      <c r="A4325" s="42" t="s">
        <v>1162</v>
      </c>
      <c r="B4325" s="42" t="s">
        <v>1163</v>
      </c>
      <c r="C4325" s="42" t="s">
        <v>603</v>
      </c>
      <c r="D4325" s="42" t="s">
        <v>420</v>
      </c>
      <c r="E4325" s="42" t="s">
        <v>1154</v>
      </c>
      <c r="F4325" s="42" t="s">
        <v>1155</v>
      </c>
      <c r="G4325" s="42" t="s">
        <v>11227</v>
      </c>
      <c r="H4325" s="7" t="s">
        <v>30</v>
      </c>
      <c r="I4325" s="42" t="s">
        <v>31</v>
      </c>
      <c r="J4325" s="42" t="s">
        <v>1156</v>
      </c>
      <c r="K4325" s="8">
        <v>45868</v>
      </c>
      <c r="L4325" s="7" t="s">
        <v>804</v>
      </c>
      <c r="M4325" s="44">
        <v>68.8</v>
      </c>
      <c r="N4325" s="7">
        <v>1</v>
      </c>
      <c r="O4325" s="44">
        <v>68.8</v>
      </c>
      <c r="P4325" s="44">
        <v>26.08</v>
      </c>
      <c r="Q4325" s="44">
        <v>5.59</v>
      </c>
      <c r="R4325" s="44">
        <v>14.66</v>
      </c>
      <c r="S4325" s="44">
        <v>0</v>
      </c>
      <c r="T4325" s="44">
        <v>0</v>
      </c>
      <c r="U4325" s="44">
        <v>22.47</v>
      </c>
      <c r="V4325" s="9" t="s">
        <v>24322</v>
      </c>
      <c r="W4325" s="42" t="s">
        <v>89</v>
      </c>
      <c r="X4325" s="43">
        <v>120423891228</v>
      </c>
      <c r="Y4325" s="43">
        <v>45257676926</v>
      </c>
      <c r="Z4325" s="5" t="s">
        <v>7980</v>
      </c>
      <c r="AA4325" s="37" t="str">
        <f>VLOOKUP(J4325, sku!B:C, 2, FALSE)</f>
        <v>Trava Antifurto Moto Bicicleta Roda/Quadro</v>
      </c>
      <c r="AB4325" s="37" t="str">
        <f>VLOOKUP(J4325, sku!B:BM, 64, FALSE)</f>
        <v>Importação</v>
      </c>
      <c r="AC4325" s="37" t="str">
        <f>LEFT(pedidos[[#This Row],[SKU]],3)</f>
        <v>ET0</v>
      </c>
      <c r="AD4325" s="37" t="str" cm="1">
        <f t="array" aca="1" ref="AD4325" ca="1">IFERROR(
  INDEX(
    montadora[Montadora],
    MATCH(TRUE,LEFT(J4583,NÚCARACT(montadora[SKU Parcial]))=montadora[SKU Parcial],0)
  ),
  ""
)</f>
        <v/>
      </c>
    </row>
    <row r="4326" spans="1:30" x14ac:dyDescent="0.25">
      <c r="A4326" s="42" t="s">
        <v>1164</v>
      </c>
      <c r="B4326" s="42" t="s">
        <v>1165</v>
      </c>
      <c r="C4326" s="42" t="s">
        <v>741</v>
      </c>
      <c r="D4326" s="42" t="s">
        <v>27</v>
      </c>
      <c r="E4326" s="42" t="s">
        <v>951</v>
      </c>
      <c r="F4326" s="42" t="s">
        <v>952</v>
      </c>
      <c r="G4326" s="42" t="s">
        <v>11227</v>
      </c>
      <c r="H4326" s="7" t="s">
        <v>30</v>
      </c>
      <c r="I4326" s="42" t="s">
        <v>31</v>
      </c>
      <c r="J4326" s="42" t="s">
        <v>1166</v>
      </c>
      <c r="K4326" s="8">
        <v>45862</v>
      </c>
      <c r="L4326" s="7" t="s">
        <v>11229</v>
      </c>
      <c r="M4326" s="44">
        <v>174.55</v>
      </c>
      <c r="N4326" s="7">
        <v>1</v>
      </c>
      <c r="O4326" s="44">
        <v>174.55</v>
      </c>
      <c r="P4326" s="44">
        <v>60</v>
      </c>
      <c r="Q4326" s="44">
        <v>14.17</v>
      </c>
      <c r="R4326" s="44">
        <v>20.95</v>
      </c>
      <c r="S4326" s="44">
        <v>0</v>
      </c>
      <c r="T4326" s="44">
        <v>22.45</v>
      </c>
      <c r="U4326" s="44">
        <v>56.98</v>
      </c>
      <c r="V4326" s="9" t="s">
        <v>24323</v>
      </c>
      <c r="W4326" s="42" t="s">
        <v>34</v>
      </c>
      <c r="X4326" s="43">
        <v>119263891251</v>
      </c>
      <c r="Y4326" s="43">
        <v>45227874050</v>
      </c>
      <c r="Z4326" s="5" t="s">
        <v>7980</v>
      </c>
      <c r="AA4326" s="37" t="str">
        <f>VLOOKUP(J4326, sku!B:C, 2, FALSE)</f>
        <v>Travessa Fiat - Smart - - - Strada Locker (1 Perfil) - 1999 A 2019 - Prata</v>
      </c>
      <c r="AB4326" s="37" t="str">
        <f>VLOOKUP(J4326, sku!B:BM, 64, FALSE)</f>
        <v>Fabricação</v>
      </c>
      <c r="AC4326" s="37" t="str">
        <f>LEFT(pedidos[[#This Row],[SKU]],3)</f>
        <v>1BX</v>
      </c>
      <c r="AD4326" s="37" t="str" cm="1">
        <f t="array" aca="1" ref="AD4326" ca="1">IFERROR(
  INDEX(
    montadora[Montadora],
    MATCH(TRUE,LEFT(J4584,NÚCARACT(montadora[SKU Parcial]))=montadora[SKU Parcial],0)
  ),
  ""
)</f>
        <v/>
      </c>
    </row>
    <row r="4327" spans="1:30" x14ac:dyDescent="0.25">
      <c r="A4327" s="42" t="s">
        <v>1167</v>
      </c>
      <c r="B4327" s="42" t="s">
        <v>1168</v>
      </c>
      <c r="C4327" s="42" t="s">
        <v>655</v>
      </c>
      <c r="D4327" s="42" t="s">
        <v>27</v>
      </c>
      <c r="E4327" s="42" t="s">
        <v>951</v>
      </c>
      <c r="F4327" s="42" t="s">
        <v>952</v>
      </c>
      <c r="G4327" s="42" t="s">
        <v>11227</v>
      </c>
      <c r="H4327" s="7" t="s">
        <v>30</v>
      </c>
      <c r="I4327" s="42" t="s">
        <v>31</v>
      </c>
      <c r="J4327" s="42" t="s">
        <v>1166</v>
      </c>
      <c r="K4327" s="8">
        <v>45862</v>
      </c>
      <c r="L4327" s="7" t="s">
        <v>11229</v>
      </c>
      <c r="M4327" s="44">
        <v>174.55</v>
      </c>
      <c r="N4327" s="7">
        <v>1</v>
      </c>
      <c r="O4327" s="44">
        <v>174.55</v>
      </c>
      <c r="P4327" s="44">
        <v>60</v>
      </c>
      <c r="Q4327" s="44">
        <v>14.17</v>
      </c>
      <c r="R4327" s="44">
        <v>20.95</v>
      </c>
      <c r="S4327" s="44">
        <v>0</v>
      </c>
      <c r="T4327" s="44">
        <v>22.45</v>
      </c>
      <c r="U4327" s="44">
        <v>56.98</v>
      </c>
      <c r="V4327" s="9" t="s">
        <v>24323</v>
      </c>
      <c r="W4327" s="42" t="s">
        <v>89</v>
      </c>
      <c r="X4327" s="43">
        <v>119266032339</v>
      </c>
      <c r="Y4327" s="43">
        <v>45227952826</v>
      </c>
      <c r="Z4327" s="5" t="s">
        <v>7980</v>
      </c>
      <c r="AA4327" s="37" t="str">
        <f>VLOOKUP(J4327, sku!B:C, 2, FALSE)</f>
        <v>Travessa Fiat - Smart - - - Strada Locker (1 Perfil) - 1999 A 2019 - Prata</v>
      </c>
      <c r="AB4327" s="37" t="str">
        <f>VLOOKUP(J4327, sku!B:BM, 64, FALSE)</f>
        <v>Fabricação</v>
      </c>
      <c r="AC4327" s="37" t="str">
        <f>LEFT(pedidos[[#This Row],[SKU]],3)</f>
        <v>1BX</v>
      </c>
      <c r="AD4327" s="37" t="str" cm="1">
        <f t="array" aca="1" ref="AD4327" ca="1">IFERROR(
  INDEX(
    montadora[Montadora],
    MATCH(TRUE,LEFT(J4585,NÚCARACT(montadora[SKU Parcial]))=montadora[SKU Parcial],0)
  ),
  ""
)</f>
        <v/>
      </c>
    </row>
    <row r="4328" spans="1:30" x14ac:dyDescent="0.25">
      <c r="A4328" s="42" t="s">
        <v>1169</v>
      </c>
      <c r="B4328" s="42" t="s">
        <v>36</v>
      </c>
      <c r="C4328" s="42" t="s">
        <v>977</v>
      </c>
      <c r="D4328" s="42" t="s">
        <v>97</v>
      </c>
      <c r="E4328" s="42" t="s">
        <v>951</v>
      </c>
      <c r="F4328" s="42" t="s">
        <v>952</v>
      </c>
      <c r="G4328" s="42" t="s">
        <v>11227</v>
      </c>
      <c r="H4328" s="7" t="s">
        <v>30</v>
      </c>
      <c r="I4328" s="42" t="s">
        <v>31</v>
      </c>
      <c r="J4328" s="42" t="s">
        <v>969</v>
      </c>
      <c r="K4328" s="8">
        <v>45864</v>
      </c>
      <c r="L4328" s="7" t="s">
        <v>11229</v>
      </c>
      <c r="M4328" s="44">
        <v>174.55</v>
      </c>
      <c r="N4328" s="7">
        <v>1</v>
      </c>
      <c r="O4328" s="44">
        <v>174.55</v>
      </c>
      <c r="P4328" s="44">
        <v>60</v>
      </c>
      <c r="Q4328" s="44">
        <v>14.17</v>
      </c>
      <c r="R4328" s="44">
        <v>20.95</v>
      </c>
      <c r="S4328" s="44">
        <v>0</v>
      </c>
      <c r="T4328" s="44">
        <v>22.45</v>
      </c>
      <c r="U4328" s="44">
        <v>56.98</v>
      </c>
      <c r="V4328" s="9" t="s">
        <v>24323</v>
      </c>
      <c r="W4328" s="42" t="s">
        <v>34</v>
      </c>
      <c r="X4328" s="43">
        <v>119450616683</v>
      </c>
      <c r="Y4328" s="43">
        <v>45235583156</v>
      </c>
      <c r="Z4328" s="5" t="s">
        <v>7980</v>
      </c>
      <c r="AA4328" s="37" t="str">
        <f>VLOOKUP(J4328, sku!B:C, 2, FALSE)</f>
        <v>Travessa Fiat - Smart - - - Strada Locker - - - Grafite</v>
      </c>
      <c r="AB4328" s="37" t="str">
        <f>VLOOKUP(J4328, sku!B:BM, 64, FALSE)</f>
        <v>Fabricação</v>
      </c>
      <c r="AC4328" s="37" t="str">
        <f>LEFT(pedidos[[#This Row],[SKU]],3)</f>
        <v>XFI</v>
      </c>
      <c r="AD4328" s="37" t="str" cm="1">
        <f t="array" aca="1" ref="AD4328" ca="1">IFERROR(
  INDEX(
    montadora[Montadora],
    MATCH(TRUE,LEFT(J4586,NÚCARACT(montadora[SKU Parcial]))=montadora[SKU Parcial],0)
  ),
  ""
)</f>
        <v/>
      </c>
    </row>
    <row r="4329" spans="1:30" x14ac:dyDescent="0.25">
      <c r="A4329" s="42" t="s">
        <v>984</v>
      </c>
      <c r="B4329" s="42" t="s">
        <v>985</v>
      </c>
      <c r="C4329" s="42" t="s">
        <v>986</v>
      </c>
      <c r="D4329" s="42" t="s">
        <v>319</v>
      </c>
      <c r="E4329" s="42" t="s">
        <v>987</v>
      </c>
      <c r="F4329" s="42" t="s">
        <v>988</v>
      </c>
      <c r="G4329" s="42" t="s">
        <v>11227</v>
      </c>
      <c r="H4329" s="7" t="s">
        <v>47</v>
      </c>
      <c r="I4329" s="42" t="s">
        <v>36</v>
      </c>
      <c r="J4329" s="42" t="s">
        <v>729</v>
      </c>
      <c r="K4329" s="8">
        <v>45848</v>
      </c>
      <c r="L4329" s="7" t="s">
        <v>11229</v>
      </c>
      <c r="M4329" s="44">
        <v>338.8</v>
      </c>
      <c r="N4329" s="7">
        <v>1</v>
      </c>
      <c r="O4329" s="44">
        <v>338.8</v>
      </c>
      <c r="P4329" s="44">
        <v>120</v>
      </c>
      <c r="Q4329" s="44">
        <v>27.51</v>
      </c>
      <c r="R4329" s="44">
        <v>57.6</v>
      </c>
      <c r="S4329" s="44">
        <v>0</v>
      </c>
      <c r="T4329" s="44">
        <v>23.45</v>
      </c>
      <c r="U4329" s="44">
        <v>110.24</v>
      </c>
      <c r="V4329" s="9" t="s">
        <v>24324</v>
      </c>
      <c r="W4329" s="42" t="s">
        <v>34</v>
      </c>
      <c r="X4329" s="43">
        <v>117592703769</v>
      </c>
      <c r="Y4329" s="43">
        <v>45151142086</v>
      </c>
      <c r="Z4329" s="5" t="s">
        <v>7980</v>
      </c>
      <c r="AA4329" s="37" t="str">
        <f>VLOOKUP(J4329, sku!B:C, 2, FALSE)</f>
        <v>Travessa Chevrolet - Smart - - - Tracker - 2020 A 2023 - Preto</v>
      </c>
      <c r="AB4329" s="37" t="str">
        <f>VLOOKUP(J4329, sku!B:BM, 64, FALSE)</f>
        <v>Fabricação</v>
      </c>
      <c r="AC4329" s="37" t="str">
        <f>LEFT(pedidos[[#This Row],[SKU]],3)</f>
        <v>XGM</v>
      </c>
      <c r="AD4329" s="37" t="str" cm="1">
        <f t="array" aca="1" ref="AD4329" ca="1">IFERROR(
  INDEX(
    montadora[Montadora],
    MATCH(TRUE,LEFT(J4589,NÚCARACT(montadora[SKU Parcial]))=montadora[SKU Parcial],0)
  ),
  ""
)</f>
        <v/>
      </c>
    </row>
    <row r="4330" spans="1:30" x14ac:dyDescent="0.25">
      <c r="A4330" s="42" t="s">
        <v>995</v>
      </c>
      <c r="B4330" s="42" t="s">
        <v>996</v>
      </c>
      <c r="C4330" s="42" t="s">
        <v>117</v>
      </c>
      <c r="D4330" s="42" t="s">
        <v>138</v>
      </c>
      <c r="E4330" s="42" t="s">
        <v>997</v>
      </c>
      <c r="F4330" s="42" t="s">
        <v>998</v>
      </c>
      <c r="G4330" s="42" t="s">
        <v>11227</v>
      </c>
      <c r="H4330" s="7" t="s">
        <v>47</v>
      </c>
      <c r="I4330" s="42" t="s">
        <v>31</v>
      </c>
      <c r="J4330" s="42" t="s">
        <v>999</v>
      </c>
      <c r="K4330" s="8">
        <v>45851</v>
      </c>
      <c r="L4330" s="7" t="s">
        <v>11229</v>
      </c>
      <c r="M4330" s="44">
        <v>1358.8</v>
      </c>
      <c r="N4330" s="7">
        <v>1</v>
      </c>
      <c r="O4330" s="44">
        <v>1358.8</v>
      </c>
      <c r="P4330" s="44">
        <v>503</v>
      </c>
      <c r="Q4330" s="44">
        <v>110.33</v>
      </c>
      <c r="R4330" s="44">
        <v>231</v>
      </c>
      <c r="S4330" s="44">
        <v>0</v>
      </c>
      <c r="T4330" s="44">
        <v>73.45</v>
      </c>
      <c r="U4330" s="44">
        <v>441.02</v>
      </c>
      <c r="V4330" s="9" t="s">
        <v>24325</v>
      </c>
      <c r="W4330" s="42" t="s">
        <v>34</v>
      </c>
      <c r="X4330" s="43">
        <v>118434800006</v>
      </c>
      <c r="Y4330" s="43">
        <v>45164880396</v>
      </c>
      <c r="Z4330" s="5" t="s">
        <v>7980</v>
      </c>
      <c r="AA4330" s="37" t="str">
        <f>VLOOKUP(J4330, sku!B:C, 2, FALSE)</f>
        <v>[HJ-RB548-BK] Bagageiro de Teto de Alumínio 127 X 96cm - Médio</v>
      </c>
      <c r="AB4330" s="37" t="str">
        <f>VLOOKUP(J4330, sku!B:BM, 64, FALSE)</f>
        <v>Importação</v>
      </c>
      <c r="AC4330" s="37" t="str">
        <f>LEFT(pedidos[[#This Row],[SKU]],3)</f>
        <v>XBA</v>
      </c>
      <c r="AD4330" s="37" t="str" cm="1">
        <f t="array" aca="1" ref="AD4330" ca="1">IFERROR(
  INDEX(
    montadora[Montadora],
    MATCH(TRUE,LEFT(#REF!,NÚCARACT(montadora[SKU Parcial]))=montadora[SKU Parcial],0)
  ),
  ""
)</f>
        <v/>
      </c>
    </row>
    <row r="4331" spans="1:30" x14ac:dyDescent="0.25">
      <c r="A4331" s="42" t="s">
        <v>1000</v>
      </c>
      <c r="B4331" s="42" t="s">
        <v>36</v>
      </c>
      <c r="C4331" s="42" t="s">
        <v>1001</v>
      </c>
      <c r="D4331" s="42" t="s">
        <v>97</v>
      </c>
      <c r="E4331" s="42" t="s">
        <v>997</v>
      </c>
      <c r="F4331" s="42" t="s">
        <v>998</v>
      </c>
      <c r="G4331" s="42" t="s">
        <v>11227</v>
      </c>
      <c r="H4331" s="7" t="s">
        <v>47</v>
      </c>
      <c r="I4331" s="42" t="s">
        <v>31</v>
      </c>
      <c r="J4331" s="42" t="s">
        <v>999</v>
      </c>
      <c r="K4331" s="8">
        <v>45859</v>
      </c>
      <c r="L4331" s="7" t="s">
        <v>11229</v>
      </c>
      <c r="M4331" s="44">
        <v>1358.8</v>
      </c>
      <c r="N4331" s="7">
        <v>1</v>
      </c>
      <c r="O4331" s="44">
        <v>1433.79</v>
      </c>
      <c r="P4331" s="44">
        <v>503</v>
      </c>
      <c r="Q4331" s="44">
        <v>110.33</v>
      </c>
      <c r="R4331" s="44">
        <v>231</v>
      </c>
      <c r="S4331" s="44">
        <v>74.989999999999995</v>
      </c>
      <c r="T4331" s="44">
        <v>73.45</v>
      </c>
      <c r="U4331" s="44">
        <v>441.02</v>
      </c>
      <c r="V4331" s="9" t="s">
        <v>24325</v>
      </c>
      <c r="W4331" s="42" t="s">
        <v>34</v>
      </c>
      <c r="X4331" s="43">
        <v>118895216671</v>
      </c>
      <c r="Y4331" s="43">
        <v>45209238936</v>
      </c>
      <c r="Z4331" s="5" t="s">
        <v>7980</v>
      </c>
      <c r="AA4331" s="37" t="str">
        <f>VLOOKUP(J4331, sku!B:C, 2, FALSE)</f>
        <v>[HJ-RB548-BK] Bagageiro de Teto de Alumínio 127 X 96cm - Médio</v>
      </c>
      <c r="AB4331" s="37" t="str">
        <f>VLOOKUP(J4331, sku!B:BM, 64, FALSE)</f>
        <v>Importação</v>
      </c>
      <c r="AC4331" s="37" t="str">
        <f>LEFT(pedidos[[#This Row],[SKU]],3)</f>
        <v>XBA</v>
      </c>
      <c r="AD4331" s="37" t="str" cm="1">
        <f t="array" aca="1" ref="AD4331" ca="1">IFERROR(
  INDEX(
    montadora[Montadora],
    MATCH(TRUE,LEFT(#REF!,NÚCARACT(montadora[SKU Parcial]))=montadora[SKU Parcial],0)
  ),
  ""
)</f>
        <v/>
      </c>
    </row>
    <row r="4332" spans="1:30" x14ac:dyDescent="0.25">
      <c r="A4332" s="42" t="s">
        <v>373</v>
      </c>
      <c r="B4332" s="42" t="s">
        <v>36</v>
      </c>
      <c r="C4332" s="42" t="s">
        <v>374</v>
      </c>
      <c r="D4332" s="42" t="s">
        <v>27</v>
      </c>
      <c r="E4332" s="42" t="s">
        <v>375</v>
      </c>
      <c r="F4332" s="42" t="s">
        <v>371</v>
      </c>
      <c r="G4332" s="42" t="s">
        <v>11227</v>
      </c>
      <c r="H4332" s="7" t="s">
        <v>30</v>
      </c>
      <c r="I4332" s="42" t="s">
        <v>36</v>
      </c>
      <c r="J4332" s="42" t="s">
        <v>372</v>
      </c>
      <c r="K4332" s="8">
        <v>45867</v>
      </c>
      <c r="L4332" s="7" t="s">
        <v>33</v>
      </c>
      <c r="M4332" s="44">
        <v>248.8</v>
      </c>
      <c r="N4332" s="7">
        <v>1</v>
      </c>
      <c r="O4332" s="44">
        <v>250.39</v>
      </c>
      <c r="P4332" s="44">
        <v>105.54</v>
      </c>
      <c r="Q4332" s="44">
        <v>20.2</v>
      </c>
      <c r="R4332" s="44">
        <v>28.61</v>
      </c>
      <c r="S4332" s="44">
        <v>1.59</v>
      </c>
      <c r="T4332" s="44">
        <v>14.31</v>
      </c>
      <c r="U4332" s="44">
        <v>80.14</v>
      </c>
      <c r="V4332" s="9" t="s">
        <v>24326</v>
      </c>
      <c r="W4332" s="42" t="s">
        <v>34</v>
      </c>
      <c r="X4332" s="43">
        <v>120302808358</v>
      </c>
      <c r="Y4332" s="43">
        <v>45251540314</v>
      </c>
      <c r="Z4332" s="5" t="s">
        <v>7980</v>
      </c>
      <c r="AA4332" s="37" t="str">
        <f>VLOOKUP(J4332, sku!B:C, 2, FALSE)</f>
        <v>Aquecedor</v>
      </c>
      <c r="AB4332" s="37" t="str">
        <f>VLOOKUP(J4332, sku!B:BM, 64, FALSE)</f>
        <v>Importação</v>
      </c>
      <c r="AC4332" s="37" t="str">
        <f>LEFT(pedidos[[#This Row],[SKU]],3)</f>
        <v>1XA</v>
      </c>
      <c r="AD4332" s="37" t="str" cm="1">
        <f t="array" aca="1" ref="AD4332" ca="1">IFERROR(
  INDEX(
    montadora[Montadora],
    MATCH(TRUE,LEFT(J4590,NÚCARACT(montadora[SKU Parcial]))=montadora[SKU Parcial],0)
  ),
  ""
)</f>
        <v/>
      </c>
    </row>
    <row r="4333" spans="1:30" x14ac:dyDescent="0.25">
      <c r="A4333" s="42" t="s">
        <v>1015</v>
      </c>
      <c r="B4333" s="42" t="s">
        <v>36</v>
      </c>
      <c r="C4333" s="42" t="s">
        <v>1016</v>
      </c>
      <c r="D4333" s="42" t="s">
        <v>45</v>
      </c>
      <c r="E4333" s="42" t="s">
        <v>1017</v>
      </c>
      <c r="F4333" s="42" t="s">
        <v>1018</v>
      </c>
      <c r="G4333" s="42" t="s">
        <v>11227</v>
      </c>
      <c r="H4333" s="7" t="s">
        <v>47</v>
      </c>
      <c r="I4333" s="42" t="s">
        <v>36</v>
      </c>
      <c r="J4333" s="42" t="s">
        <v>1019</v>
      </c>
      <c r="K4333" s="8">
        <v>45839</v>
      </c>
      <c r="L4333" s="7" t="s">
        <v>11229</v>
      </c>
      <c r="M4333" s="44">
        <v>338.8</v>
      </c>
      <c r="N4333" s="7">
        <v>1</v>
      </c>
      <c r="O4333" s="44">
        <v>338.8</v>
      </c>
      <c r="P4333" s="44">
        <v>120</v>
      </c>
      <c r="Q4333" s="44">
        <v>27.51</v>
      </c>
      <c r="R4333" s="44">
        <v>57.6</v>
      </c>
      <c r="S4333" s="44">
        <v>0</v>
      </c>
      <c r="T4333" s="44">
        <v>24.95</v>
      </c>
      <c r="U4333" s="44">
        <v>108.74</v>
      </c>
      <c r="V4333" s="9" t="s">
        <v>24327</v>
      </c>
      <c r="W4333" s="42" t="s">
        <v>89</v>
      </c>
      <c r="X4333" s="43">
        <v>116978448036</v>
      </c>
      <c r="Y4333" s="43">
        <v>45099452354</v>
      </c>
      <c r="Z4333" s="5" t="s">
        <v>7980</v>
      </c>
      <c r="AA4333" s="37" t="str">
        <f>VLOOKUP(J4333, sku!B:C, 2, FALSE)</f>
        <v>Travessa Mitsubishi - Tubular - - - Pajero Sport - - - Grafite</v>
      </c>
      <c r="AB4333" s="37" t="str">
        <f>VLOOKUP(J4333, sku!B:BM, 64, FALSE)</f>
        <v>Fabricação</v>
      </c>
      <c r="AC4333" s="37" t="str">
        <f>LEFT(pedidos[[#This Row],[SKU]],3)</f>
        <v>XMT</v>
      </c>
      <c r="AD4333" s="37" t="str" cm="1">
        <f t="array" aca="1" ref="AD4333" ca="1">IFERROR(
  INDEX(
    montadora[Montadora],
    MATCH(TRUE,LEFT(#REF!,NÚCARACT(montadora[SKU Parcial]))=montadora[SKU Parcial],0)
  ),
  ""
)</f>
        <v/>
      </c>
    </row>
    <row r="4334" spans="1:30" x14ac:dyDescent="0.25">
      <c r="A4334" s="42" t="s">
        <v>1020</v>
      </c>
      <c r="B4334" s="42" t="s">
        <v>1021</v>
      </c>
      <c r="C4334" s="42" t="s">
        <v>1022</v>
      </c>
      <c r="D4334" s="42" t="s">
        <v>138</v>
      </c>
      <c r="E4334" s="42" t="s">
        <v>227</v>
      </c>
      <c r="F4334" s="42" t="s">
        <v>228</v>
      </c>
      <c r="G4334" s="42" t="s">
        <v>11227</v>
      </c>
      <c r="H4334" s="7" t="s">
        <v>47</v>
      </c>
      <c r="I4334" s="42" t="s">
        <v>31</v>
      </c>
      <c r="J4334" s="42" t="s">
        <v>241</v>
      </c>
      <c r="K4334" s="8">
        <v>45839</v>
      </c>
      <c r="L4334" s="7" t="s">
        <v>11229</v>
      </c>
      <c r="M4334" s="44">
        <v>338.8</v>
      </c>
      <c r="N4334" s="7">
        <v>1</v>
      </c>
      <c r="O4334" s="44">
        <v>338.8</v>
      </c>
      <c r="P4334" s="44">
        <v>120</v>
      </c>
      <c r="Q4334" s="44">
        <v>27.51</v>
      </c>
      <c r="R4334" s="44">
        <v>57.6</v>
      </c>
      <c r="S4334" s="44">
        <v>0</v>
      </c>
      <c r="T4334" s="44">
        <v>24.95</v>
      </c>
      <c r="U4334" s="44">
        <v>108.74</v>
      </c>
      <c r="V4334" s="9" t="s">
        <v>24327</v>
      </c>
      <c r="W4334" s="42" t="s">
        <v>34</v>
      </c>
      <c r="X4334" s="43">
        <v>116980920412</v>
      </c>
      <c r="Y4334" s="43">
        <v>45099340051</v>
      </c>
      <c r="Z4334" s="5" t="s">
        <v>7980</v>
      </c>
      <c r="AA4334" s="37" t="str">
        <f>VLOOKUP(J4334, sku!B:C, 2, FALSE)</f>
        <v>Travessa Ford - Style - - - Ecosport - - - Prata</v>
      </c>
      <c r="AB4334" s="37" t="str">
        <f>VLOOKUP(J4334, sku!B:BM, 64, FALSE)</f>
        <v>Fabricação</v>
      </c>
      <c r="AC4334" s="37" t="str">
        <f>LEFT(pedidos[[#This Row],[SKU]],3)</f>
        <v>XFO</v>
      </c>
      <c r="AD4334" s="37" t="str" cm="1">
        <f t="array" aca="1" ref="AD4334" ca="1">IFERROR(
  INDEX(
    montadora[Montadora],
    MATCH(TRUE,LEFT(J4591,NÚCARACT(montadora[SKU Parcial]))=montadora[SKU Parcial],0)
  ),
  ""
)</f>
        <v/>
      </c>
    </row>
    <row r="4335" spans="1:30" x14ac:dyDescent="0.25">
      <c r="A4335" s="42" t="s">
        <v>1023</v>
      </c>
      <c r="B4335" s="42" t="s">
        <v>1024</v>
      </c>
      <c r="C4335" s="42" t="s">
        <v>1025</v>
      </c>
      <c r="D4335" s="42" t="s">
        <v>709</v>
      </c>
      <c r="E4335" s="42" t="s">
        <v>1026</v>
      </c>
      <c r="F4335" s="42" t="s">
        <v>1027</v>
      </c>
      <c r="G4335" s="42" t="s">
        <v>11227</v>
      </c>
      <c r="H4335" s="7" t="s">
        <v>47</v>
      </c>
      <c r="I4335" s="42" t="s">
        <v>31</v>
      </c>
      <c r="J4335" s="42" t="s">
        <v>262</v>
      </c>
      <c r="K4335" s="8">
        <v>45839</v>
      </c>
      <c r="L4335" s="7" t="s">
        <v>804</v>
      </c>
      <c r="M4335" s="44">
        <v>338.8</v>
      </c>
      <c r="N4335" s="7">
        <v>1</v>
      </c>
      <c r="O4335" s="44">
        <v>338.8</v>
      </c>
      <c r="P4335" s="44">
        <v>120</v>
      </c>
      <c r="Q4335" s="44">
        <v>27.51</v>
      </c>
      <c r="R4335" s="44">
        <v>57.6</v>
      </c>
      <c r="S4335" s="44">
        <v>0</v>
      </c>
      <c r="T4335" s="44">
        <v>24.95</v>
      </c>
      <c r="U4335" s="44">
        <v>108.74</v>
      </c>
      <c r="V4335" s="9" t="s">
        <v>24327</v>
      </c>
      <c r="W4335" s="42" t="s">
        <v>34</v>
      </c>
      <c r="X4335" s="43">
        <v>116995589158</v>
      </c>
      <c r="Y4335" s="43">
        <v>45100289038</v>
      </c>
      <c r="Z4335" s="5" t="s">
        <v>7980</v>
      </c>
      <c r="AA4335" s="37" t="str">
        <f>VLOOKUP(J4335, sku!B:C, 2, FALSE)</f>
        <v>Travessa Jeep - Style - - - Commander - - - Preto</v>
      </c>
      <c r="AB4335" s="37" t="str">
        <f>VLOOKUP(J4335, sku!B:BM, 64, FALSE)</f>
        <v>Fabricação</v>
      </c>
      <c r="AC4335" s="37" t="str">
        <f>LEFT(pedidos[[#This Row],[SKU]],3)</f>
        <v>XJP</v>
      </c>
      <c r="AD4335" s="37" t="str" cm="1">
        <f t="array" aca="1" ref="AD4335" ca="1">IFERROR(
  INDEX(
    montadora[Montadora],
    MATCH(TRUE,LEFT(J4592,NÚCARACT(montadora[SKU Parcial]))=montadora[SKU Parcial],0)
  ),
  ""
)</f>
        <v/>
      </c>
    </row>
    <row r="4336" spans="1:30" x14ac:dyDescent="0.25">
      <c r="A4336" s="42" t="s">
        <v>1028</v>
      </c>
      <c r="B4336" s="42" t="s">
        <v>1029</v>
      </c>
      <c r="C4336" s="42" t="s">
        <v>1030</v>
      </c>
      <c r="D4336" s="42" t="s">
        <v>138</v>
      </c>
      <c r="E4336" s="42" t="s">
        <v>227</v>
      </c>
      <c r="F4336" s="42" t="s">
        <v>228</v>
      </c>
      <c r="G4336" s="42" t="s">
        <v>11227</v>
      </c>
      <c r="H4336" s="7" t="s">
        <v>47</v>
      </c>
      <c r="I4336" s="42" t="s">
        <v>31</v>
      </c>
      <c r="J4336" s="42" t="s">
        <v>205</v>
      </c>
      <c r="K4336" s="8">
        <v>45840</v>
      </c>
      <c r="L4336" s="7" t="s">
        <v>11229</v>
      </c>
      <c r="M4336" s="44">
        <v>338.8</v>
      </c>
      <c r="N4336" s="7">
        <v>1</v>
      </c>
      <c r="O4336" s="44">
        <v>338.8</v>
      </c>
      <c r="P4336" s="44">
        <v>120</v>
      </c>
      <c r="Q4336" s="44">
        <v>27.51</v>
      </c>
      <c r="R4336" s="44">
        <v>57.6</v>
      </c>
      <c r="S4336" s="44">
        <v>0</v>
      </c>
      <c r="T4336" s="44">
        <v>24.95</v>
      </c>
      <c r="U4336" s="44">
        <v>108.74</v>
      </c>
      <c r="V4336" s="9" t="s">
        <v>24327</v>
      </c>
      <c r="W4336" s="42" t="s">
        <v>34</v>
      </c>
      <c r="X4336" s="43">
        <v>117180605312</v>
      </c>
      <c r="Y4336" s="43">
        <v>45109909134</v>
      </c>
      <c r="Z4336" s="5" t="s">
        <v>7980</v>
      </c>
      <c r="AA4336" s="37" t="str">
        <f>VLOOKUP(J4336, sku!B:C, 2, FALSE)</f>
        <v>Travessa Ford - Style - - - Ecosport - - - Preto</v>
      </c>
      <c r="AB4336" s="37" t="str">
        <f>VLOOKUP(J4336, sku!B:BM, 64, FALSE)</f>
        <v>Fabricação</v>
      </c>
      <c r="AC4336" s="37" t="str">
        <f>LEFT(pedidos[[#This Row],[SKU]],3)</f>
        <v>XFO</v>
      </c>
      <c r="AD4336" s="37" t="str" cm="1">
        <f t="array" aca="1" ref="AD4336" ca="1">IFERROR(
  INDEX(
    montadora[Montadora],
    MATCH(TRUE,LEFT(J4593,NÚCARACT(montadora[SKU Parcial]))=montadora[SKU Parcial],0)
  ),
  ""
)</f>
        <v/>
      </c>
    </row>
    <row r="4337" spans="1:30" x14ac:dyDescent="0.25">
      <c r="A4337" s="42" t="s">
        <v>1031</v>
      </c>
      <c r="B4337" s="42" t="s">
        <v>1032</v>
      </c>
      <c r="C4337" s="42" t="s">
        <v>1033</v>
      </c>
      <c r="D4337" s="42" t="s">
        <v>27</v>
      </c>
      <c r="E4337" s="42" t="s">
        <v>525</v>
      </c>
      <c r="F4337" s="42" t="s">
        <v>526</v>
      </c>
      <c r="G4337" s="42" t="s">
        <v>11227</v>
      </c>
      <c r="H4337" s="7" t="s">
        <v>47</v>
      </c>
      <c r="I4337" s="42" t="s">
        <v>36</v>
      </c>
      <c r="J4337" s="42" t="s">
        <v>205</v>
      </c>
      <c r="K4337" s="8">
        <v>45841</v>
      </c>
      <c r="L4337" s="7" t="s">
        <v>11229</v>
      </c>
      <c r="M4337" s="44">
        <v>338.8</v>
      </c>
      <c r="N4337" s="7">
        <v>1</v>
      </c>
      <c r="O4337" s="44">
        <v>338.8</v>
      </c>
      <c r="P4337" s="44">
        <v>120</v>
      </c>
      <c r="Q4337" s="44">
        <v>27.51</v>
      </c>
      <c r="R4337" s="44">
        <v>57.6</v>
      </c>
      <c r="S4337" s="44">
        <v>0</v>
      </c>
      <c r="T4337" s="44">
        <v>24.95</v>
      </c>
      <c r="U4337" s="44">
        <v>108.74</v>
      </c>
      <c r="V4337" s="9" t="s">
        <v>24327</v>
      </c>
      <c r="W4337" s="42" t="s">
        <v>34</v>
      </c>
      <c r="X4337" s="43">
        <v>117213507596</v>
      </c>
      <c r="Y4337" s="43">
        <v>45111337130</v>
      </c>
      <c r="Z4337" s="5" t="s">
        <v>7980</v>
      </c>
      <c r="AA4337" s="37" t="str">
        <f>VLOOKUP(J4337, sku!B:C, 2, FALSE)</f>
        <v>Travessa Ford - Style - - - Ecosport - - - Preto</v>
      </c>
      <c r="AB4337" s="37" t="str">
        <f>VLOOKUP(J4337, sku!B:BM, 64, FALSE)</f>
        <v>Fabricação</v>
      </c>
      <c r="AC4337" s="37" t="str">
        <f>LEFT(pedidos[[#This Row],[SKU]],3)</f>
        <v>XFO</v>
      </c>
      <c r="AD4337" s="37" t="str" cm="1">
        <f t="array" aca="1" ref="AD4337" ca="1">IFERROR(
  INDEX(
    montadora[Montadora],
    MATCH(TRUE,LEFT(J4594,NÚCARACT(montadora[SKU Parcial]))=montadora[SKU Parcial],0)
  ),
  ""
)</f>
        <v/>
      </c>
    </row>
    <row r="4338" spans="1:30" x14ac:dyDescent="0.25">
      <c r="A4338" s="42" t="s">
        <v>1034</v>
      </c>
      <c r="B4338" s="42" t="s">
        <v>36</v>
      </c>
      <c r="C4338" s="42" t="s">
        <v>1035</v>
      </c>
      <c r="D4338" s="42" t="s">
        <v>45</v>
      </c>
      <c r="E4338" s="42" t="s">
        <v>1036</v>
      </c>
      <c r="F4338" s="42" t="s">
        <v>1037</v>
      </c>
      <c r="G4338" s="42" t="s">
        <v>11227</v>
      </c>
      <c r="H4338" s="7" t="s">
        <v>47</v>
      </c>
      <c r="I4338" s="42" t="s">
        <v>31</v>
      </c>
      <c r="J4338" s="42" t="s">
        <v>1038</v>
      </c>
      <c r="K4338" s="8">
        <v>45841</v>
      </c>
      <c r="L4338" s="7" t="s">
        <v>11229</v>
      </c>
      <c r="M4338" s="44">
        <v>338.8</v>
      </c>
      <c r="N4338" s="7">
        <v>1</v>
      </c>
      <c r="O4338" s="44">
        <v>338.8</v>
      </c>
      <c r="P4338" s="44">
        <v>120</v>
      </c>
      <c r="Q4338" s="44">
        <v>27.51</v>
      </c>
      <c r="R4338" s="44">
        <v>57.6</v>
      </c>
      <c r="S4338" s="44">
        <v>0</v>
      </c>
      <c r="T4338" s="44">
        <v>24.95</v>
      </c>
      <c r="U4338" s="44">
        <v>108.74</v>
      </c>
      <c r="V4338" s="9" t="s">
        <v>24327</v>
      </c>
      <c r="W4338" s="42" t="s">
        <v>89</v>
      </c>
      <c r="X4338" s="43">
        <v>117236150402</v>
      </c>
      <c r="Y4338" s="43">
        <v>45112226059</v>
      </c>
      <c r="Z4338" s="5" t="s">
        <v>7980</v>
      </c>
      <c r="AA4338" s="37" t="str">
        <f>VLOOKUP(J4338, sku!B:C, 2, FALSE)</f>
        <v>Travessa Honda - Style - - - WRV - - - Prata</v>
      </c>
      <c r="AB4338" s="37" t="str">
        <f>VLOOKUP(J4338, sku!B:BM, 64, FALSE)</f>
        <v>Fabricação</v>
      </c>
      <c r="AC4338" s="37" t="str">
        <f>LEFT(pedidos[[#This Row],[SKU]],3)</f>
        <v>XHO</v>
      </c>
      <c r="AD4338" s="37" t="str" cm="1">
        <f t="array" aca="1" ref="AD4338" ca="1">IFERROR(
  INDEX(
    montadora[Montadora],
    MATCH(TRUE,LEFT(J4595,NÚCARACT(montadora[SKU Parcial]))=montadora[SKU Parcial],0)
  ),
  ""
)</f>
        <v/>
      </c>
    </row>
    <row r="4339" spans="1:30" x14ac:dyDescent="0.25">
      <c r="A4339" s="42" t="s">
        <v>1039</v>
      </c>
      <c r="B4339" s="42" t="s">
        <v>36</v>
      </c>
      <c r="C4339" s="42" t="s">
        <v>935</v>
      </c>
      <c r="D4339" s="42" t="s">
        <v>27</v>
      </c>
      <c r="E4339" s="42" t="s">
        <v>227</v>
      </c>
      <c r="F4339" s="42" t="s">
        <v>228</v>
      </c>
      <c r="G4339" s="42" t="s">
        <v>11227</v>
      </c>
      <c r="H4339" s="7" t="s">
        <v>47</v>
      </c>
      <c r="I4339" s="42" t="s">
        <v>31</v>
      </c>
      <c r="J4339" s="42" t="s">
        <v>205</v>
      </c>
      <c r="K4339" s="8">
        <v>45841</v>
      </c>
      <c r="L4339" s="7" t="s">
        <v>11229</v>
      </c>
      <c r="M4339" s="44">
        <v>338.8</v>
      </c>
      <c r="N4339" s="7">
        <v>1</v>
      </c>
      <c r="O4339" s="44">
        <v>338.8</v>
      </c>
      <c r="P4339" s="44">
        <v>120</v>
      </c>
      <c r="Q4339" s="44">
        <v>27.51</v>
      </c>
      <c r="R4339" s="44">
        <v>57.6</v>
      </c>
      <c r="S4339" s="44">
        <v>0</v>
      </c>
      <c r="T4339" s="44">
        <v>24.95</v>
      </c>
      <c r="U4339" s="44">
        <v>108.74</v>
      </c>
      <c r="V4339" s="9" t="s">
        <v>24327</v>
      </c>
      <c r="W4339" s="42" t="s">
        <v>34</v>
      </c>
      <c r="X4339" s="43">
        <v>116754840439</v>
      </c>
      <c r="Y4339" s="43">
        <v>45112950703</v>
      </c>
      <c r="Z4339" s="5" t="s">
        <v>7980</v>
      </c>
      <c r="AA4339" s="37" t="str">
        <f>VLOOKUP(J4339, sku!B:C, 2, FALSE)</f>
        <v>Travessa Ford - Style - - - Ecosport - - - Preto</v>
      </c>
      <c r="AB4339" s="37" t="str">
        <f>VLOOKUP(J4339, sku!B:BM, 64, FALSE)</f>
        <v>Fabricação</v>
      </c>
      <c r="AC4339" s="37" t="str">
        <f>LEFT(pedidos[[#This Row],[SKU]],3)</f>
        <v>XFO</v>
      </c>
      <c r="AD4339" s="37" t="str" cm="1">
        <f t="array" aca="1" ref="AD4339" ca="1">IFERROR(
  INDEX(
    montadora[Montadora],
    MATCH(TRUE,LEFT(#REF!,NÚCARACT(montadora[SKU Parcial]))=montadora[SKU Parcial],0)
  ),
  ""
)</f>
        <v/>
      </c>
    </row>
    <row r="4340" spans="1:30" x14ac:dyDescent="0.25">
      <c r="A4340" s="42" t="s">
        <v>1040</v>
      </c>
      <c r="B4340" s="42" t="s">
        <v>1041</v>
      </c>
      <c r="C4340" s="42" t="s">
        <v>117</v>
      </c>
      <c r="D4340" s="42" t="s">
        <v>1042</v>
      </c>
      <c r="E4340" s="42" t="s">
        <v>525</v>
      </c>
      <c r="F4340" s="42" t="s">
        <v>526</v>
      </c>
      <c r="G4340" s="42" t="s">
        <v>11227</v>
      </c>
      <c r="H4340" s="7" t="s">
        <v>47</v>
      </c>
      <c r="I4340" s="42" t="s">
        <v>36</v>
      </c>
      <c r="J4340" s="42" t="s">
        <v>109</v>
      </c>
      <c r="K4340" s="8">
        <v>45841</v>
      </c>
      <c r="L4340" s="7" t="s">
        <v>11229</v>
      </c>
      <c r="M4340" s="44">
        <v>338.8</v>
      </c>
      <c r="N4340" s="7">
        <v>1</v>
      </c>
      <c r="O4340" s="44">
        <v>357.79</v>
      </c>
      <c r="P4340" s="44">
        <v>120</v>
      </c>
      <c r="Q4340" s="44">
        <v>27.51</v>
      </c>
      <c r="R4340" s="44">
        <v>57.6</v>
      </c>
      <c r="S4340" s="44">
        <v>18.989999999999998</v>
      </c>
      <c r="T4340" s="44">
        <v>24.95</v>
      </c>
      <c r="U4340" s="44">
        <v>108.74</v>
      </c>
      <c r="V4340" s="9" t="s">
        <v>24327</v>
      </c>
      <c r="W4340" s="42" t="s">
        <v>34</v>
      </c>
      <c r="X4340" s="43">
        <v>116775105157</v>
      </c>
      <c r="Y4340" s="43">
        <v>45114102399</v>
      </c>
      <c r="Z4340" s="5" t="s">
        <v>7980</v>
      </c>
      <c r="AA4340" s="37" t="str">
        <f>VLOOKUP(J4340, sku!B:C, 2, FALSE)</f>
        <v>Travessa Chevrolet - Style - - - Spin - - - Preto</v>
      </c>
      <c r="AB4340" s="37" t="str">
        <f>VLOOKUP(J4340, sku!B:BM, 64, FALSE)</f>
        <v>Fabricação</v>
      </c>
      <c r="AC4340" s="37" t="str">
        <f>LEFT(pedidos[[#This Row],[SKU]],3)</f>
        <v>XGM</v>
      </c>
      <c r="AD4340" s="37" t="str" cm="1">
        <f t="array" aca="1" ref="AD4340" ca="1">IFERROR(
  INDEX(
    montadora[Montadora],
    MATCH(TRUE,LEFT(#REF!,NÚCARACT(montadora[SKU Parcial]))=montadora[SKU Parcial],0)
  ),
  ""
)</f>
        <v/>
      </c>
    </row>
    <row r="4341" spans="1:30" x14ac:dyDescent="0.25">
      <c r="A4341" s="42" t="s">
        <v>1043</v>
      </c>
      <c r="B4341" s="42" t="s">
        <v>1044</v>
      </c>
      <c r="C4341" s="42" t="s">
        <v>65</v>
      </c>
      <c r="D4341" s="42" t="s">
        <v>138</v>
      </c>
      <c r="E4341" s="42" t="s">
        <v>1045</v>
      </c>
      <c r="F4341" s="42" t="s">
        <v>673</v>
      </c>
      <c r="G4341" s="42" t="s">
        <v>11227</v>
      </c>
      <c r="H4341" s="7" t="s">
        <v>47</v>
      </c>
      <c r="I4341" s="42" t="s">
        <v>31</v>
      </c>
      <c r="J4341" s="42" t="s">
        <v>262</v>
      </c>
      <c r="K4341" s="8">
        <v>45842</v>
      </c>
      <c r="L4341" s="7" t="s">
        <v>11229</v>
      </c>
      <c r="M4341" s="44">
        <v>338.8</v>
      </c>
      <c r="N4341" s="7">
        <v>1</v>
      </c>
      <c r="O4341" s="44">
        <v>338.8</v>
      </c>
      <c r="P4341" s="44">
        <v>120</v>
      </c>
      <c r="Q4341" s="44">
        <v>27.51</v>
      </c>
      <c r="R4341" s="44">
        <v>57.6</v>
      </c>
      <c r="S4341" s="44">
        <v>0</v>
      </c>
      <c r="T4341" s="44">
        <v>24.95</v>
      </c>
      <c r="U4341" s="44">
        <v>108.74</v>
      </c>
      <c r="V4341" s="9" t="s">
        <v>24327</v>
      </c>
      <c r="W4341" s="42" t="s">
        <v>34</v>
      </c>
      <c r="X4341" s="43">
        <v>116850792263</v>
      </c>
      <c r="Y4341" s="43">
        <v>45117247837</v>
      </c>
      <c r="Z4341" s="5" t="s">
        <v>7980</v>
      </c>
      <c r="AA4341" s="37" t="str">
        <f>VLOOKUP(J4341, sku!B:C, 2, FALSE)</f>
        <v>Travessa Jeep - Style - - - Commander - - - Preto</v>
      </c>
      <c r="AB4341" s="37" t="str">
        <f>VLOOKUP(J4341, sku!B:BM, 64, FALSE)</f>
        <v>Fabricação</v>
      </c>
      <c r="AC4341" s="37" t="str">
        <f>LEFT(pedidos[[#This Row],[SKU]],3)</f>
        <v>XJP</v>
      </c>
      <c r="AD4341" s="37" t="str" cm="1">
        <f t="array" aca="1" ref="AD4341" ca="1">IFERROR(
  INDEX(
    montadora[Montadora],
    MATCH(TRUE,LEFT(#REF!,NÚCARACT(montadora[SKU Parcial]))=montadora[SKU Parcial],0)
  ),
  ""
)</f>
        <v/>
      </c>
    </row>
    <row r="4342" spans="1:30" x14ac:dyDescent="0.25">
      <c r="A4342" s="42" t="s">
        <v>1046</v>
      </c>
      <c r="B4342" s="42" t="s">
        <v>36</v>
      </c>
      <c r="C4342" s="42" t="s">
        <v>1047</v>
      </c>
      <c r="D4342" s="42" t="s">
        <v>617</v>
      </c>
      <c r="E4342" s="42" t="s">
        <v>208</v>
      </c>
      <c r="F4342" s="42" t="s">
        <v>209</v>
      </c>
      <c r="G4342" s="42" t="s">
        <v>11227</v>
      </c>
      <c r="H4342" s="7" t="s">
        <v>47</v>
      </c>
      <c r="I4342" s="42" t="s">
        <v>31</v>
      </c>
      <c r="J4342" s="42" t="s">
        <v>210</v>
      </c>
      <c r="K4342" s="8">
        <v>45843</v>
      </c>
      <c r="L4342" s="7" t="s">
        <v>11229</v>
      </c>
      <c r="M4342" s="44">
        <v>338.8</v>
      </c>
      <c r="N4342" s="7">
        <v>1</v>
      </c>
      <c r="O4342" s="44">
        <v>338.8</v>
      </c>
      <c r="P4342" s="44">
        <v>120</v>
      </c>
      <c r="Q4342" s="44">
        <v>27.51</v>
      </c>
      <c r="R4342" s="44">
        <v>57.6</v>
      </c>
      <c r="S4342" s="44">
        <v>0</v>
      </c>
      <c r="T4342" s="44">
        <v>24.95</v>
      </c>
      <c r="U4342" s="44">
        <v>108.74</v>
      </c>
      <c r="V4342" s="9" t="s">
        <v>24327</v>
      </c>
      <c r="W4342" s="42" t="s">
        <v>34</v>
      </c>
      <c r="X4342" s="43">
        <v>116983460723</v>
      </c>
      <c r="Y4342" s="43">
        <v>45122740638</v>
      </c>
      <c r="Z4342" s="5" t="s">
        <v>7980</v>
      </c>
      <c r="AA4342" s="37" t="str">
        <f>VLOOKUP(J4342, sku!B:C, 2, FALSE)</f>
        <v>Travessa Fiat - Smart - - - Toro - - - Preto</v>
      </c>
      <c r="AB4342" s="37" t="str">
        <f>VLOOKUP(J4342, sku!B:BM, 64, FALSE)</f>
        <v>Fabricação</v>
      </c>
      <c r="AC4342" s="37" t="str">
        <f>LEFT(pedidos[[#This Row],[SKU]],3)</f>
        <v>XFI</v>
      </c>
      <c r="AD4342" s="37" t="str" cm="1">
        <f t="array" aca="1" ref="AD4342" ca="1">IFERROR(
  INDEX(
    montadora[Montadora],
    MATCH(TRUE,LEFT(#REF!,NÚCARACT(montadora[SKU Parcial]))=montadora[SKU Parcial],0)
  ),
  ""
)</f>
        <v/>
      </c>
    </row>
    <row r="4343" spans="1:30" x14ac:dyDescent="0.25">
      <c r="A4343" s="42" t="s">
        <v>1048</v>
      </c>
      <c r="B4343" s="42" t="s">
        <v>1049</v>
      </c>
      <c r="C4343" s="42" t="s">
        <v>1050</v>
      </c>
      <c r="D4343" s="42" t="s">
        <v>420</v>
      </c>
      <c r="E4343" s="42" t="s">
        <v>1051</v>
      </c>
      <c r="F4343" s="42" t="s">
        <v>1052</v>
      </c>
      <c r="G4343" s="42" t="s">
        <v>11227</v>
      </c>
      <c r="H4343" s="7" t="s">
        <v>47</v>
      </c>
      <c r="I4343" s="42" t="s">
        <v>36</v>
      </c>
      <c r="J4343" s="42" t="s">
        <v>1053</v>
      </c>
      <c r="K4343" s="8">
        <v>45843</v>
      </c>
      <c r="L4343" s="7" t="s">
        <v>11229</v>
      </c>
      <c r="M4343" s="44">
        <v>338.8</v>
      </c>
      <c r="N4343" s="7">
        <v>1</v>
      </c>
      <c r="O4343" s="44">
        <v>338.8</v>
      </c>
      <c r="P4343" s="44">
        <v>120</v>
      </c>
      <c r="Q4343" s="44">
        <v>27.51</v>
      </c>
      <c r="R4343" s="44">
        <v>57.6</v>
      </c>
      <c r="S4343" s="44">
        <v>0</v>
      </c>
      <c r="T4343" s="44">
        <v>24.95</v>
      </c>
      <c r="U4343" s="44">
        <v>108.74</v>
      </c>
      <c r="V4343" s="9" t="s">
        <v>24327</v>
      </c>
      <c r="W4343" s="42" t="s">
        <v>89</v>
      </c>
      <c r="X4343" s="43">
        <v>117520019752</v>
      </c>
      <c r="Y4343" s="43">
        <v>45124114664</v>
      </c>
      <c r="Z4343" s="5" t="s">
        <v>7980</v>
      </c>
      <c r="AA4343" s="37" t="str">
        <f>VLOOKUP(J4343, sku!B:C, 2, FALSE)</f>
        <v>Travessa Hyundai - Smart - - - Santa Fé - 2000 A 2010 - Preto</v>
      </c>
      <c r="AB4343" s="37" t="str">
        <f>VLOOKUP(J4343, sku!B:BM, 64, FALSE)</f>
        <v>Fabricação</v>
      </c>
      <c r="AC4343" s="37" t="str">
        <f>LEFT(pedidos[[#This Row],[SKU]],3)</f>
        <v>XHY</v>
      </c>
      <c r="AD4343" s="37" t="str" cm="1">
        <f t="array" aca="1" ref="AD4343" ca="1">IFERROR(
  INDEX(
    montadora[Montadora],
    MATCH(TRUE,LEFT(#REF!,NÚCARACT(montadora[SKU Parcial]))=montadora[SKU Parcial],0)
  ),
  ""
)</f>
        <v/>
      </c>
    </row>
    <row r="4344" spans="1:30" x14ac:dyDescent="0.25">
      <c r="A4344" s="42" t="s">
        <v>1054</v>
      </c>
      <c r="B4344" s="42" t="s">
        <v>1055</v>
      </c>
      <c r="C4344" s="42" t="s">
        <v>1056</v>
      </c>
      <c r="D4344" s="42" t="s">
        <v>27</v>
      </c>
      <c r="E4344" s="42" t="s">
        <v>1057</v>
      </c>
      <c r="F4344" s="42" t="s">
        <v>1058</v>
      </c>
      <c r="G4344" s="42" t="s">
        <v>11227</v>
      </c>
      <c r="H4344" s="7" t="s">
        <v>47</v>
      </c>
      <c r="I4344" s="42" t="s">
        <v>31</v>
      </c>
      <c r="J4344" s="42" t="s">
        <v>179</v>
      </c>
      <c r="K4344" s="8">
        <v>45844</v>
      </c>
      <c r="L4344" s="7" t="s">
        <v>11229</v>
      </c>
      <c r="M4344" s="44">
        <v>338.8</v>
      </c>
      <c r="N4344" s="7">
        <v>1</v>
      </c>
      <c r="O4344" s="44">
        <v>338.8</v>
      </c>
      <c r="P4344" s="44">
        <v>120</v>
      </c>
      <c r="Q4344" s="44">
        <v>27.51</v>
      </c>
      <c r="R4344" s="44">
        <v>57.6</v>
      </c>
      <c r="S4344" s="44">
        <v>0</v>
      </c>
      <c r="T4344" s="44">
        <v>24.95</v>
      </c>
      <c r="U4344" s="44">
        <v>108.74</v>
      </c>
      <c r="V4344" s="9" t="s">
        <v>24327</v>
      </c>
      <c r="W4344" s="42" t="s">
        <v>34</v>
      </c>
      <c r="X4344" s="43">
        <v>117606527170</v>
      </c>
      <c r="Y4344" s="43">
        <v>45127187798</v>
      </c>
      <c r="Z4344" s="5" t="s">
        <v>7980</v>
      </c>
      <c r="AA4344" s="37" t="str">
        <f>VLOOKUP(J4344, sku!B:C, 2, FALSE)</f>
        <v>Travessa Jeep - Smart - - - Renegade - 2016 A 2025 - Preto</v>
      </c>
      <c r="AB4344" s="37" t="str">
        <f>VLOOKUP(J4344, sku!B:BM, 64, FALSE)</f>
        <v>Fabricação</v>
      </c>
      <c r="AC4344" s="37" t="str">
        <f>LEFT(pedidos[[#This Row],[SKU]],3)</f>
        <v>XJP</v>
      </c>
      <c r="AD4344" s="37" t="str" cm="1">
        <f t="array" aca="1" ref="AD4344" ca="1">IFERROR(
  INDEX(
    montadora[Montadora],
    MATCH(TRUE,LEFT(#REF!,NÚCARACT(montadora[SKU Parcial]))=montadora[SKU Parcial],0)
  ),
  ""
)</f>
        <v/>
      </c>
    </row>
    <row r="4345" spans="1:30" x14ac:dyDescent="0.25">
      <c r="A4345" s="42" t="s">
        <v>1059</v>
      </c>
      <c r="B4345" s="42" t="s">
        <v>1060</v>
      </c>
      <c r="C4345" s="42" t="s">
        <v>1061</v>
      </c>
      <c r="D4345" s="42" t="s">
        <v>420</v>
      </c>
      <c r="E4345" s="42" t="s">
        <v>208</v>
      </c>
      <c r="F4345" s="42" t="s">
        <v>209</v>
      </c>
      <c r="G4345" s="42" t="s">
        <v>11227</v>
      </c>
      <c r="H4345" s="7" t="s">
        <v>47</v>
      </c>
      <c r="I4345" s="42" t="s">
        <v>31</v>
      </c>
      <c r="J4345" s="42" t="s">
        <v>210</v>
      </c>
      <c r="K4345" s="8">
        <v>45844</v>
      </c>
      <c r="L4345" s="7" t="s">
        <v>11229</v>
      </c>
      <c r="M4345" s="44">
        <v>338.8</v>
      </c>
      <c r="N4345" s="7">
        <v>1</v>
      </c>
      <c r="O4345" s="44">
        <v>338.8</v>
      </c>
      <c r="P4345" s="44">
        <v>120</v>
      </c>
      <c r="Q4345" s="44">
        <v>27.51</v>
      </c>
      <c r="R4345" s="44">
        <v>57.6</v>
      </c>
      <c r="S4345" s="44">
        <v>0</v>
      </c>
      <c r="T4345" s="44">
        <v>24.95</v>
      </c>
      <c r="U4345" s="44">
        <v>108.74</v>
      </c>
      <c r="V4345" s="9" t="s">
        <v>24327</v>
      </c>
      <c r="W4345" s="42" t="s">
        <v>34</v>
      </c>
      <c r="X4345" s="43">
        <v>117606927434</v>
      </c>
      <c r="Y4345" s="43">
        <v>45127206172</v>
      </c>
      <c r="Z4345" s="5" t="s">
        <v>7980</v>
      </c>
      <c r="AA4345" s="37" t="str">
        <f>VLOOKUP(J4345, sku!B:C, 2, FALSE)</f>
        <v>Travessa Fiat - Smart - - - Toro - - - Preto</v>
      </c>
      <c r="AB4345" s="37" t="str">
        <f>VLOOKUP(J4345, sku!B:BM, 64, FALSE)</f>
        <v>Fabricação</v>
      </c>
      <c r="AC4345" s="37" t="str">
        <f>LEFT(pedidos[[#This Row],[SKU]],3)</f>
        <v>XFI</v>
      </c>
      <c r="AD4345" s="37" t="str" cm="1">
        <f t="array" aca="1" ref="AD4345" ca="1">IFERROR(
  INDEX(
    montadora[Montadora],
    MATCH(TRUE,LEFT(J4596,NÚCARACT(montadora[SKU Parcial]))=montadora[SKU Parcial],0)
  ),
  ""
)</f>
        <v/>
      </c>
    </row>
    <row r="4346" spans="1:30" x14ac:dyDescent="0.25">
      <c r="A4346" s="42" t="s">
        <v>1062</v>
      </c>
      <c r="B4346" s="42" t="s">
        <v>1063</v>
      </c>
      <c r="C4346" s="42" t="s">
        <v>900</v>
      </c>
      <c r="D4346" s="42" t="s">
        <v>138</v>
      </c>
      <c r="E4346" s="42" t="s">
        <v>1017</v>
      </c>
      <c r="F4346" s="42" t="s">
        <v>1018</v>
      </c>
      <c r="G4346" s="42" t="s">
        <v>11227</v>
      </c>
      <c r="H4346" s="7" t="s">
        <v>47</v>
      </c>
      <c r="I4346" s="42" t="s">
        <v>36</v>
      </c>
      <c r="J4346" s="42" t="s">
        <v>758</v>
      </c>
      <c r="K4346" s="8">
        <v>45845</v>
      </c>
      <c r="L4346" s="7" t="s">
        <v>11229</v>
      </c>
      <c r="M4346" s="44">
        <v>338.8</v>
      </c>
      <c r="N4346" s="7">
        <v>1</v>
      </c>
      <c r="O4346" s="44">
        <v>338.8</v>
      </c>
      <c r="P4346" s="44">
        <v>120</v>
      </c>
      <c r="Q4346" s="44">
        <v>27.51</v>
      </c>
      <c r="R4346" s="44">
        <v>57.6</v>
      </c>
      <c r="S4346" s="44">
        <v>0</v>
      </c>
      <c r="T4346" s="44">
        <v>24.95</v>
      </c>
      <c r="U4346" s="44">
        <v>108.74</v>
      </c>
      <c r="V4346" s="9" t="s">
        <v>24327</v>
      </c>
      <c r="W4346" s="42" t="s">
        <v>34</v>
      </c>
      <c r="X4346" s="43">
        <v>117188114829</v>
      </c>
      <c r="Y4346" s="43">
        <v>45130656813</v>
      </c>
      <c r="Z4346" s="5" t="s">
        <v>7980</v>
      </c>
      <c r="AA4346" s="37" t="str">
        <f>VLOOKUP(J4346, sku!B:C, 2, FALSE)</f>
        <v>Travessa Mitsubishi - Tubular - - - Pajero Sport - - - Prata</v>
      </c>
      <c r="AB4346" s="37" t="str">
        <f>VLOOKUP(J4346, sku!B:BM, 64, FALSE)</f>
        <v>Fabricação</v>
      </c>
      <c r="AC4346" s="37" t="str">
        <f>LEFT(pedidos[[#This Row],[SKU]],3)</f>
        <v>XMT</v>
      </c>
      <c r="AD4346" s="37" t="str" cm="1">
        <f t="array" aca="1" ref="AD4346" ca="1">IFERROR(
  INDEX(
    montadora[Montadora],
    MATCH(TRUE,LEFT(J4597,NÚCARACT(montadora[SKU Parcial]))=montadora[SKU Parcial],0)
  ),
  ""
)</f>
        <v/>
      </c>
    </row>
    <row r="4347" spans="1:30" x14ac:dyDescent="0.25">
      <c r="A4347" s="42" t="s">
        <v>1064</v>
      </c>
      <c r="B4347" s="42" t="s">
        <v>36</v>
      </c>
      <c r="C4347" s="42" t="s">
        <v>1065</v>
      </c>
      <c r="D4347" s="42" t="s">
        <v>27</v>
      </c>
      <c r="E4347" s="42" t="s">
        <v>218</v>
      </c>
      <c r="F4347" s="42" t="s">
        <v>209</v>
      </c>
      <c r="G4347" s="42" t="s">
        <v>11227</v>
      </c>
      <c r="H4347" s="7" t="s">
        <v>47</v>
      </c>
      <c r="I4347" s="42" t="s">
        <v>36</v>
      </c>
      <c r="J4347" s="42" t="s">
        <v>210</v>
      </c>
      <c r="K4347" s="8">
        <v>45845</v>
      </c>
      <c r="L4347" s="7" t="s">
        <v>11229</v>
      </c>
      <c r="M4347" s="44">
        <v>338.8</v>
      </c>
      <c r="N4347" s="7">
        <v>1</v>
      </c>
      <c r="O4347" s="44">
        <v>338.8</v>
      </c>
      <c r="P4347" s="44">
        <v>120</v>
      </c>
      <c r="Q4347" s="44">
        <v>27.51</v>
      </c>
      <c r="R4347" s="44">
        <v>57.6</v>
      </c>
      <c r="S4347" s="44">
        <v>0</v>
      </c>
      <c r="T4347" s="44">
        <v>24.95</v>
      </c>
      <c r="U4347" s="44">
        <v>108.74</v>
      </c>
      <c r="V4347" s="9" t="s">
        <v>24327</v>
      </c>
      <c r="W4347" s="42" t="s">
        <v>34</v>
      </c>
      <c r="X4347" s="43" t="s">
        <v>24328</v>
      </c>
      <c r="Y4347" s="43">
        <v>45131060950</v>
      </c>
      <c r="Z4347" s="5" t="s">
        <v>7980</v>
      </c>
      <c r="AA4347" s="37" t="str">
        <f>VLOOKUP(J4347, sku!B:C, 2, FALSE)</f>
        <v>Travessa Fiat - Smart - - - Toro - - - Preto</v>
      </c>
      <c r="AB4347" s="37" t="str">
        <f>VLOOKUP(J4347, sku!B:BM, 64, FALSE)</f>
        <v>Fabricação</v>
      </c>
      <c r="AC4347" s="37" t="str">
        <f>LEFT(pedidos[[#This Row],[SKU]],3)</f>
        <v>XFI</v>
      </c>
      <c r="AD4347" s="37" t="str" cm="1">
        <f t="array" aca="1" ref="AD4347" ca="1">IFERROR(
  INDEX(
    montadora[Montadora],
    MATCH(TRUE,LEFT(#REF!,NÚCARACT(montadora[SKU Parcial]))=montadora[SKU Parcial],0)
  ),
  ""
)</f>
        <v/>
      </c>
    </row>
    <row r="4348" spans="1:30" x14ac:dyDescent="0.25">
      <c r="A4348" s="42" t="s">
        <v>1066</v>
      </c>
      <c r="B4348" s="42" t="s">
        <v>1067</v>
      </c>
      <c r="C4348" s="42" t="s">
        <v>1068</v>
      </c>
      <c r="D4348" s="42" t="s">
        <v>27</v>
      </c>
      <c r="E4348" s="42" t="s">
        <v>1069</v>
      </c>
      <c r="F4348" s="42" t="s">
        <v>1070</v>
      </c>
      <c r="G4348" s="42" t="s">
        <v>11227</v>
      </c>
      <c r="H4348" s="7" t="s">
        <v>47</v>
      </c>
      <c r="I4348" s="42" t="s">
        <v>31</v>
      </c>
      <c r="J4348" s="42" t="s">
        <v>841</v>
      </c>
      <c r="K4348" s="8">
        <v>45845</v>
      </c>
      <c r="L4348" s="7" t="s">
        <v>11229</v>
      </c>
      <c r="M4348" s="44">
        <v>338.8</v>
      </c>
      <c r="N4348" s="7">
        <v>1</v>
      </c>
      <c r="O4348" s="44">
        <v>338.8</v>
      </c>
      <c r="P4348" s="44">
        <v>120</v>
      </c>
      <c r="Q4348" s="44">
        <v>27.51</v>
      </c>
      <c r="R4348" s="44">
        <v>57.6</v>
      </c>
      <c r="S4348" s="44">
        <v>0</v>
      </c>
      <c r="T4348" s="44">
        <v>24.95</v>
      </c>
      <c r="U4348" s="44">
        <v>108.74</v>
      </c>
      <c r="V4348" s="9" t="s">
        <v>24327</v>
      </c>
      <c r="W4348" s="42" t="s">
        <v>34</v>
      </c>
      <c r="X4348" s="43">
        <v>117196741819</v>
      </c>
      <c r="Y4348" s="43">
        <v>45130960629</v>
      </c>
      <c r="Z4348" s="5" t="s">
        <v>7980</v>
      </c>
      <c r="AA4348" s="37" t="str">
        <f>VLOOKUP(J4348, sku!B:C, 2, FALSE)</f>
        <v>Travessa Volkswagen - Smart - - - Taos - - - Preto</v>
      </c>
      <c r="AB4348" s="37" t="str">
        <f>VLOOKUP(J4348, sku!B:BM, 64, FALSE)</f>
        <v>Fabricação</v>
      </c>
      <c r="AC4348" s="37" t="str">
        <f>LEFT(pedidos[[#This Row],[SKU]],3)</f>
        <v>XVW</v>
      </c>
      <c r="AD4348" s="37" t="str" cm="1">
        <f t="array" aca="1" ref="AD4348" ca="1">IFERROR(
  INDEX(
    montadora[Montadora],
    MATCH(TRUE,LEFT(J4598,NÚCARACT(montadora[SKU Parcial]))=montadora[SKU Parcial],0)
  ),
  ""
)</f>
        <v/>
      </c>
    </row>
    <row r="4349" spans="1:30" x14ac:dyDescent="0.25">
      <c r="A4349" s="42" t="s">
        <v>1071</v>
      </c>
      <c r="B4349" s="42" t="s">
        <v>36</v>
      </c>
      <c r="C4349" s="42" t="s">
        <v>1072</v>
      </c>
      <c r="D4349" s="42" t="s">
        <v>45</v>
      </c>
      <c r="E4349" s="42" t="s">
        <v>227</v>
      </c>
      <c r="F4349" s="42" t="s">
        <v>228</v>
      </c>
      <c r="G4349" s="42" t="s">
        <v>11227</v>
      </c>
      <c r="H4349" s="7" t="s">
        <v>47</v>
      </c>
      <c r="I4349" s="42" t="s">
        <v>36</v>
      </c>
      <c r="J4349" s="42" t="s">
        <v>205</v>
      </c>
      <c r="K4349" s="8">
        <v>45845</v>
      </c>
      <c r="L4349" s="7" t="s">
        <v>11229</v>
      </c>
      <c r="M4349" s="44">
        <v>338.8</v>
      </c>
      <c r="N4349" s="7">
        <v>1</v>
      </c>
      <c r="O4349" s="44">
        <v>338.8</v>
      </c>
      <c r="P4349" s="44">
        <v>120</v>
      </c>
      <c r="Q4349" s="44">
        <v>27.51</v>
      </c>
      <c r="R4349" s="44">
        <v>57.6</v>
      </c>
      <c r="S4349" s="44">
        <v>0</v>
      </c>
      <c r="T4349" s="44">
        <v>24.95</v>
      </c>
      <c r="U4349" s="44">
        <v>108.74</v>
      </c>
      <c r="V4349" s="9" t="s">
        <v>24327</v>
      </c>
      <c r="W4349" s="42" t="s">
        <v>34</v>
      </c>
      <c r="X4349" s="43">
        <v>117781340598</v>
      </c>
      <c r="Y4349" s="43">
        <v>45135835176</v>
      </c>
      <c r="Z4349" s="5" t="s">
        <v>7980</v>
      </c>
      <c r="AA4349" s="37" t="str">
        <f>VLOOKUP(J4349, sku!B:C, 2, FALSE)</f>
        <v>Travessa Ford - Style - - - Ecosport - - - Preto</v>
      </c>
      <c r="AB4349" s="37" t="str">
        <f>VLOOKUP(J4349, sku!B:BM, 64, FALSE)</f>
        <v>Fabricação</v>
      </c>
      <c r="AC4349" s="37" t="str">
        <f>LEFT(pedidos[[#This Row],[SKU]],3)</f>
        <v>XFO</v>
      </c>
      <c r="AD4349" s="37" t="str" cm="1">
        <f t="array" aca="1" ref="AD4349" ca="1">IFERROR(
  INDEX(
    montadora[Montadora],
    MATCH(TRUE,LEFT(J4599,NÚCARACT(montadora[SKU Parcial]))=montadora[SKU Parcial],0)
  ),
  ""
)</f>
        <v/>
      </c>
    </row>
    <row r="4350" spans="1:30" x14ac:dyDescent="0.25">
      <c r="A4350" s="42" t="s">
        <v>1073</v>
      </c>
      <c r="B4350" s="42" t="s">
        <v>36</v>
      </c>
      <c r="C4350" s="42" t="s">
        <v>1074</v>
      </c>
      <c r="D4350" s="42" t="s">
        <v>27</v>
      </c>
      <c r="E4350" s="42" t="s">
        <v>1045</v>
      </c>
      <c r="F4350" s="42" t="s">
        <v>673</v>
      </c>
      <c r="G4350" s="42" t="s">
        <v>11227</v>
      </c>
      <c r="H4350" s="7" t="s">
        <v>47</v>
      </c>
      <c r="I4350" s="42" t="s">
        <v>31</v>
      </c>
      <c r="J4350" s="42" t="s">
        <v>262</v>
      </c>
      <c r="K4350" s="8">
        <v>45846</v>
      </c>
      <c r="L4350" s="7" t="s">
        <v>11229</v>
      </c>
      <c r="M4350" s="44">
        <v>338.8</v>
      </c>
      <c r="N4350" s="7">
        <v>1</v>
      </c>
      <c r="O4350" s="44">
        <v>338.8</v>
      </c>
      <c r="P4350" s="44">
        <v>120</v>
      </c>
      <c r="Q4350" s="44">
        <v>27.51</v>
      </c>
      <c r="R4350" s="44">
        <v>57.6</v>
      </c>
      <c r="S4350" s="44">
        <v>0</v>
      </c>
      <c r="T4350" s="44">
        <v>24.95</v>
      </c>
      <c r="U4350" s="44">
        <v>108.74</v>
      </c>
      <c r="V4350" s="9" t="s">
        <v>24327</v>
      </c>
      <c r="W4350" s="42" t="s">
        <v>34</v>
      </c>
      <c r="X4350" s="43">
        <v>117882189700</v>
      </c>
      <c r="Y4350" s="43">
        <v>45140823769</v>
      </c>
      <c r="Z4350" s="5" t="s">
        <v>7980</v>
      </c>
      <c r="AA4350" s="37" t="str">
        <f>VLOOKUP(J4350, sku!B:C, 2, FALSE)</f>
        <v>Travessa Jeep - Style - - - Commander - - - Preto</v>
      </c>
      <c r="AB4350" s="37" t="str">
        <f>VLOOKUP(J4350, sku!B:BM, 64, FALSE)</f>
        <v>Fabricação</v>
      </c>
      <c r="AC4350" s="37" t="str">
        <f>LEFT(pedidos[[#This Row],[SKU]],3)</f>
        <v>XJP</v>
      </c>
      <c r="AD4350" s="37" t="str" cm="1">
        <f t="array" aca="1" ref="AD4350" ca="1">IFERROR(
  INDEX(
    montadora[Montadora],
    MATCH(TRUE,LEFT(J4600,NÚCARACT(montadora[SKU Parcial]))=montadora[SKU Parcial],0)
  ),
  ""
)</f>
        <v/>
      </c>
    </row>
    <row r="4351" spans="1:30" x14ac:dyDescent="0.25">
      <c r="A4351" s="42" t="s">
        <v>1075</v>
      </c>
      <c r="B4351" s="42" t="s">
        <v>1076</v>
      </c>
      <c r="C4351" s="42" t="s">
        <v>1077</v>
      </c>
      <c r="D4351" s="42" t="s">
        <v>420</v>
      </c>
      <c r="E4351" s="42" t="s">
        <v>227</v>
      </c>
      <c r="F4351" s="42" t="s">
        <v>228</v>
      </c>
      <c r="G4351" s="42" t="s">
        <v>11227</v>
      </c>
      <c r="H4351" s="7" t="s">
        <v>47</v>
      </c>
      <c r="I4351" s="42" t="s">
        <v>31</v>
      </c>
      <c r="J4351" s="42" t="s">
        <v>205</v>
      </c>
      <c r="K4351" s="8">
        <v>45846</v>
      </c>
      <c r="L4351" s="7" t="s">
        <v>11229</v>
      </c>
      <c r="M4351" s="44">
        <v>338.8</v>
      </c>
      <c r="N4351" s="7">
        <v>1</v>
      </c>
      <c r="O4351" s="44">
        <v>338.8</v>
      </c>
      <c r="P4351" s="44">
        <v>120</v>
      </c>
      <c r="Q4351" s="44">
        <v>27.51</v>
      </c>
      <c r="R4351" s="44">
        <v>57.6</v>
      </c>
      <c r="S4351" s="44">
        <v>0</v>
      </c>
      <c r="T4351" s="44">
        <v>24.95</v>
      </c>
      <c r="U4351" s="44">
        <v>108.74</v>
      </c>
      <c r="V4351" s="9" t="s">
        <v>24327</v>
      </c>
      <c r="W4351" s="42" t="s">
        <v>34</v>
      </c>
      <c r="X4351" s="43">
        <v>117921644686</v>
      </c>
      <c r="Y4351" s="43">
        <v>45142797986</v>
      </c>
      <c r="Z4351" s="5" t="s">
        <v>7980</v>
      </c>
      <c r="AA4351" s="37" t="str">
        <f>VLOOKUP(J4351, sku!B:C, 2, FALSE)</f>
        <v>Travessa Ford - Style - - - Ecosport - - - Preto</v>
      </c>
      <c r="AB4351" s="37" t="str">
        <f>VLOOKUP(J4351, sku!B:BM, 64, FALSE)</f>
        <v>Fabricação</v>
      </c>
      <c r="AC4351" s="37" t="str">
        <f>LEFT(pedidos[[#This Row],[SKU]],3)</f>
        <v>XFO</v>
      </c>
      <c r="AD4351" s="37" t="str" cm="1">
        <f t="array" aca="1" ref="AD4351" ca="1">IFERROR(
  INDEX(
    montadora[Montadora],
    MATCH(TRUE,LEFT(J4601,NÚCARACT(montadora[SKU Parcial]))=montadora[SKU Parcial],0)
  ),
  ""
)</f>
        <v/>
      </c>
    </row>
    <row r="4352" spans="1:30" x14ac:dyDescent="0.25">
      <c r="A4352" s="42" t="s">
        <v>1078</v>
      </c>
      <c r="B4352" s="42" t="s">
        <v>1079</v>
      </c>
      <c r="C4352" s="42" t="s">
        <v>1080</v>
      </c>
      <c r="D4352" s="42" t="s">
        <v>45</v>
      </c>
      <c r="E4352" s="42" t="s">
        <v>1069</v>
      </c>
      <c r="F4352" s="42" t="s">
        <v>1070</v>
      </c>
      <c r="G4352" s="42" t="s">
        <v>11227</v>
      </c>
      <c r="H4352" s="7" t="s">
        <v>47</v>
      </c>
      <c r="I4352" s="42" t="s">
        <v>31</v>
      </c>
      <c r="J4352" s="42" t="s">
        <v>1081</v>
      </c>
      <c r="K4352" s="8">
        <v>45846</v>
      </c>
      <c r="L4352" s="7" t="s">
        <v>11229</v>
      </c>
      <c r="M4352" s="44">
        <v>338.8</v>
      </c>
      <c r="N4352" s="7">
        <v>1</v>
      </c>
      <c r="O4352" s="44">
        <v>338.8</v>
      </c>
      <c r="P4352" s="44">
        <v>120</v>
      </c>
      <c r="Q4352" s="44">
        <v>27.51</v>
      </c>
      <c r="R4352" s="44">
        <v>57.6</v>
      </c>
      <c r="S4352" s="44">
        <v>0</v>
      </c>
      <c r="T4352" s="44">
        <v>24.95</v>
      </c>
      <c r="U4352" s="44">
        <v>108.74</v>
      </c>
      <c r="V4352" s="9" t="s">
        <v>24327</v>
      </c>
      <c r="W4352" s="42" t="s">
        <v>34</v>
      </c>
      <c r="X4352" s="43">
        <v>117428570911</v>
      </c>
      <c r="Y4352" s="43">
        <v>45143136786</v>
      </c>
      <c r="Z4352" s="5" t="s">
        <v>7980</v>
      </c>
      <c r="AA4352" s="37" t="str">
        <f>VLOOKUP(J4352, sku!B:C, 2, FALSE)</f>
        <v>Travessa Volkswagen - Smart - - - Crossfox/Spacefox - - - Preto</v>
      </c>
      <c r="AB4352" s="37" t="str">
        <f>VLOOKUP(J4352, sku!B:BM, 64, FALSE)</f>
        <v>Fabricação</v>
      </c>
      <c r="AC4352" s="37" t="str">
        <f>LEFT(pedidos[[#This Row],[SKU]],3)</f>
        <v>XVW</v>
      </c>
      <c r="AD4352" s="37" t="str" cm="1">
        <f t="array" aca="1" ref="AD4352" ca="1">IFERROR(
  INDEX(
    montadora[Montadora],
    MATCH(TRUE,LEFT(J4602,NÚCARACT(montadora[SKU Parcial]))=montadora[SKU Parcial],0)
  ),
  ""
)</f>
        <v/>
      </c>
    </row>
    <row r="4353" spans="1:30" x14ac:dyDescent="0.25">
      <c r="A4353" s="42" t="s">
        <v>1082</v>
      </c>
      <c r="B4353" s="42" t="s">
        <v>36</v>
      </c>
      <c r="C4353" s="42" t="s">
        <v>797</v>
      </c>
      <c r="D4353" s="42" t="s">
        <v>27</v>
      </c>
      <c r="E4353" s="42" t="s">
        <v>1083</v>
      </c>
      <c r="F4353" s="42" t="s">
        <v>1084</v>
      </c>
      <c r="G4353" s="42" t="s">
        <v>11227</v>
      </c>
      <c r="H4353" s="7" t="s">
        <v>47</v>
      </c>
      <c r="I4353" s="42" t="s">
        <v>36</v>
      </c>
      <c r="J4353" s="42" t="s">
        <v>720</v>
      </c>
      <c r="K4353" s="8">
        <v>45847</v>
      </c>
      <c r="L4353" s="7" t="s">
        <v>11229</v>
      </c>
      <c r="M4353" s="44">
        <v>338.8</v>
      </c>
      <c r="N4353" s="7">
        <v>1</v>
      </c>
      <c r="O4353" s="44">
        <v>338.8</v>
      </c>
      <c r="P4353" s="44">
        <v>120</v>
      </c>
      <c r="Q4353" s="44">
        <v>27.51</v>
      </c>
      <c r="R4353" s="44">
        <v>57.6</v>
      </c>
      <c r="S4353" s="44">
        <v>0</v>
      </c>
      <c r="T4353" s="44">
        <v>24.95</v>
      </c>
      <c r="U4353" s="44">
        <v>108.74</v>
      </c>
      <c r="V4353" s="9" t="s">
        <v>24327</v>
      </c>
      <c r="W4353" s="42" t="s">
        <v>34</v>
      </c>
      <c r="X4353" s="43">
        <v>118029919074</v>
      </c>
      <c r="Y4353" s="43">
        <v>45148098091</v>
      </c>
      <c r="Z4353" s="5" t="s">
        <v>7980</v>
      </c>
      <c r="AA4353" s="37" t="str">
        <f>VLOOKUP(J4353, sku!B:C, 2, FALSE)</f>
        <v>Travessa Chevrolet - Smart - - - Spin - 2012 A 2024 - Preto</v>
      </c>
      <c r="AB4353" s="37" t="str">
        <f>VLOOKUP(J4353, sku!B:BM, 64, FALSE)</f>
        <v>Fabricação</v>
      </c>
      <c r="AC4353" s="37" t="str">
        <f>LEFT(pedidos[[#This Row],[SKU]],3)</f>
        <v>XGM</v>
      </c>
      <c r="AD4353" s="37" t="str" cm="1">
        <f t="array" aca="1" ref="AD4353" ca="1">IFERROR(
  INDEX(
    montadora[Montadora],
    MATCH(TRUE,LEFT(#REF!,NÚCARACT(montadora[SKU Parcial]))=montadora[SKU Parcial],0)
  ),
  ""
)</f>
        <v/>
      </c>
    </row>
    <row r="4354" spans="1:30" x14ac:dyDescent="0.25">
      <c r="A4354" s="42" t="s">
        <v>1085</v>
      </c>
      <c r="B4354" s="42" t="s">
        <v>1086</v>
      </c>
      <c r="C4354" s="42" t="s">
        <v>972</v>
      </c>
      <c r="D4354" s="42" t="s">
        <v>27</v>
      </c>
      <c r="E4354" s="42" t="s">
        <v>1057</v>
      </c>
      <c r="F4354" s="42" t="s">
        <v>1058</v>
      </c>
      <c r="G4354" s="42" t="s">
        <v>11227</v>
      </c>
      <c r="H4354" s="7" t="s">
        <v>47</v>
      </c>
      <c r="I4354" s="42" t="s">
        <v>31</v>
      </c>
      <c r="J4354" s="42" t="s">
        <v>179</v>
      </c>
      <c r="K4354" s="8">
        <v>45848</v>
      </c>
      <c r="L4354" s="7" t="s">
        <v>11229</v>
      </c>
      <c r="M4354" s="44">
        <v>338.8</v>
      </c>
      <c r="N4354" s="7">
        <v>1</v>
      </c>
      <c r="O4354" s="44">
        <v>338.8</v>
      </c>
      <c r="P4354" s="44">
        <v>120</v>
      </c>
      <c r="Q4354" s="44">
        <v>27.51</v>
      </c>
      <c r="R4354" s="44">
        <v>57.6</v>
      </c>
      <c r="S4354" s="44">
        <v>0</v>
      </c>
      <c r="T4354" s="44">
        <v>24.95</v>
      </c>
      <c r="U4354" s="44">
        <v>108.74</v>
      </c>
      <c r="V4354" s="9" t="s">
        <v>24327</v>
      </c>
      <c r="W4354" s="42" t="s">
        <v>34</v>
      </c>
      <c r="X4354" s="43">
        <v>117571277893</v>
      </c>
      <c r="Y4354" s="43">
        <v>45150191858</v>
      </c>
      <c r="Z4354" s="5" t="s">
        <v>7980</v>
      </c>
      <c r="AA4354" s="37" t="str">
        <f>VLOOKUP(J4354, sku!B:C, 2, FALSE)</f>
        <v>Travessa Jeep - Smart - - - Renegade - 2016 A 2025 - Preto</v>
      </c>
      <c r="AB4354" s="37" t="str">
        <f>VLOOKUP(J4354, sku!B:BM, 64, FALSE)</f>
        <v>Fabricação</v>
      </c>
      <c r="AC4354" s="37" t="str">
        <f>LEFT(pedidos[[#This Row],[SKU]],3)</f>
        <v>XJP</v>
      </c>
      <c r="AD4354" s="37" t="str" cm="1">
        <f t="array" aca="1" ref="AD4354" ca="1">IFERROR(
  INDEX(
    montadora[Montadora],
    MATCH(TRUE,LEFT(#REF!,NÚCARACT(montadora[SKU Parcial]))=montadora[SKU Parcial],0)
  ),
  ""
)</f>
        <v/>
      </c>
    </row>
    <row r="4355" spans="1:30" x14ac:dyDescent="0.25">
      <c r="A4355" s="42" t="s">
        <v>1087</v>
      </c>
      <c r="B4355" s="42" t="s">
        <v>36</v>
      </c>
      <c r="C4355" s="42" t="s">
        <v>1088</v>
      </c>
      <c r="D4355" s="42" t="s">
        <v>830</v>
      </c>
      <c r="E4355" s="42" t="s">
        <v>213</v>
      </c>
      <c r="F4355" s="42" t="s">
        <v>214</v>
      </c>
      <c r="G4355" s="42" t="s">
        <v>11227</v>
      </c>
      <c r="H4355" s="7" t="s">
        <v>47</v>
      </c>
      <c r="I4355" s="42" t="s">
        <v>31</v>
      </c>
      <c r="J4355" s="42" t="s">
        <v>215</v>
      </c>
      <c r="K4355" s="8">
        <v>45848</v>
      </c>
      <c r="L4355" s="7" t="s">
        <v>11229</v>
      </c>
      <c r="M4355" s="44">
        <v>338.8</v>
      </c>
      <c r="N4355" s="7">
        <v>1</v>
      </c>
      <c r="O4355" s="44">
        <v>338.8</v>
      </c>
      <c r="P4355" s="44">
        <v>120</v>
      </c>
      <c r="Q4355" s="44">
        <v>27.51</v>
      </c>
      <c r="R4355" s="44">
        <v>57.6</v>
      </c>
      <c r="S4355" s="44">
        <v>0</v>
      </c>
      <c r="T4355" s="44">
        <v>24.95</v>
      </c>
      <c r="U4355" s="44">
        <v>108.74</v>
      </c>
      <c r="V4355" s="9" t="s">
        <v>24327</v>
      </c>
      <c r="W4355" s="42" t="s">
        <v>34</v>
      </c>
      <c r="X4355" s="43">
        <v>117572286217</v>
      </c>
      <c r="Y4355" s="43">
        <v>45150228220</v>
      </c>
      <c r="Z4355" s="5" t="s">
        <v>7980</v>
      </c>
      <c r="AA4355" s="37" t="str">
        <f>VLOOKUP(J4355, sku!B:C, 2, FALSE)</f>
        <v>Travessa Ford - Smart - - - Bronco - 2020 A 2024 - Preto</v>
      </c>
      <c r="AB4355" s="37" t="str">
        <f>VLOOKUP(J4355, sku!B:BM, 64, FALSE)</f>
        <v>Fabricação</v>
      </c>
      <c r="AC4355" s="37" t="str">
        <f>LEFT(pedidos[[#This Row],[SKU]],3)</f>
        <v>XFD</v>
      </c>
      <c r="AD4355" s="37" t="str" cm="1">
        <f t="array" aca="1" ref="AD4355" ca="1">IFERROR(
  INDEX(
    montadora[Montadora],
    MATCH(TRUE,LEFT(#REF!,NÚCARACT(montadora[SKU Parcial]))=montadora[SKU Parcial],0)
  ),
  ""
)</f>
        <v/>
      </c>
    </row>
    <row r="4356" spans="1:30" x14ac:dyDescent="0.25">
      <c r="A4356" s="42" t="s">
        <v>1089</v>
      </c>
      <c r="B4356" s="42" t="s">
        <v>1090</v>
      </c>
      <c r="C4356" s="42" t="s">
        <v>1050</v>
      </c>
      <c r="D4356" s="42" t="s">
        <v>420</v>
      </c>
      <c r="E4356" s="42" t="s">
        <v>1051</v>
      </c>
      <c r="F4356" s="42" t="s">
        <v>1052</v>
      </c>
      <c r="G4356" s="42" t="s">
        <v>11227</v>
      </c>
      <c r="H4356" s="7" t="s">
        <v>47</v>
      </c>
      <c r="I4356" s="42" t="s">
        <v>31</v>
      </c>
      <c r="J4356" s="42" t="s">
        <v>1091</v>
      </c>
      <c r="K4356" s="8">
        <v>45848</v>
      </c>
      <c r="L4356" s="7" t="s">
        <v>11229</v>
      </c>
      <c r="M4356" s="44">
        <v>338.8</v>
      </c>
      <c r="N4356" s="7">
        <v>1</v>
      </c>
      <c r="O4356" s="44">
        <v>338.8</v>
      </c>
      <c r="P4356" s="44">
        <v>120</v>
      </c>
      <c r="Q4356" s="44">
        <v>27.51</v>
      </c>
      <c r="R4356" s="44">
        <v>57.6</v>
      </c>
      <c r="S4356" s="44">
        <v>0</v>
      </c>
      <c r="T4356" s="44">
        <v>24.95</v>
      </c>
      <c r="U4356" s="44">
        <v>108.74</v>
      </c>
      <c r="V4356" s="9" t="s">
        <v>24327</v>
      </c>
      <c r="W4356" s="42" t="s">
        <v>34</v>
      </c>
      <c r="X4356" s="43">
        <v>117601578643</v>
      </c>
      <c r="Y4356" s="43">
        <v>45151509776</v>
      </c>
      <c r="Z4356" s="5" t="s">
        <v>7980</v>
      </c>
      <c r="AA4356" s="37" t="str">
        <f>VLOOKUP(J4356, sku!B:C, 2, FALSE)</f>
        <v>Travessa Hyundai - Smart - - - Santa Fé - 2011 A 2014 - Preto</v>
      </c>
      <c r="AB4356" s="37" t="str">
        <f>VLOOKUP(J4356, sku!B:BM, 64, FALSE)</f>
        <v>Fabricação</v>
      </c>
      <c r="AC4356" s="37" t="str">
        <f>LEFT(pedidos[[#This Row],[SKU]],3)</f>
        <v>XHY</v>
      </c>
      <c r="AD4356" s="37" t="str" cm="1">
        <f t="array" aca="1" ref="AD4356" ca="1">IFERROR(
  INDEX(
    montadora[Montadora],
    MATCH(TRUE,LEFT(#REF!,NÚCARACT(montadora[SKU Parcial]))=montadora[SKU Parcial],0)
  ),
  ""
)</f>
        <v/>
      </c>
    </row>
    <row r="4357" spans="1:30" x14ac:dyDescent="0.25">
      <c r="A4357" s="42" t="s">
        <v>1092</v>
      </c>
      <c r="B4357" s="42" t="s">
        <v>1093</v>
      </c>
      <c r="C4357" s="42" t="s">
        <v>1094</v>
      </c>
      <c r="D4357" s="42" t="s">
        <v>830</v>
      </c>
      <c r="E4357" s="42" t="s">
        <v>1051</v>
      </c>
      <c r="F4357" s="42" t="s">
        <v>1052</v>
      </c>
      <c r="G4357" s="42" t="s">
        <v>11227</v>
      </c>
      <c r="H4357" s="7" t="s">
        <v>47</v>
      </c>
      <c r="I4357" s="42" t="s">
        <v>36</v>
      </c>
      <c r="J4357" s="42" t="s">
        <v>1095</v>
      </c>
      <c r="K4357" s="8">
        <v>45848</v>
      </c>
      <c r="L4357" s="7" t="s">
        <v>11229</v>
      </c>
      <c r="M4357" s="44">
        <v>338.8</v>
      </c>
      <c r="N4357" s="7">
        <v>1</v>
      </c>
      <c r="O4357" s="44">
        <v>338.8</v>
      </c>
      <c r="P4357" s="44">
        <v>120</v>
      </c>
      <c r="Q4357" s="44">
        <v>27.51</v>
      </c>
      <c r="R4357" s="44">
        <v>57.6</v>
      </c>
      <c r="S4357" s="44">
        <v>0</v>
      </c>
      <c r="T4357" s="44">
        <v>24.95</v>
      </c>
      <c r="U4357" s="44">
        <v>108.74</v>
      </c>
      <c r="V4357" s="9" t="s">
        <v>24327</v>
      </c>
      <c r="W4357" s="42" t="s">
        <v>89</v>
      </c>
      <c r="X4357" s="43">
        <v>118108527536</v>
      </c>
      <c r="Y4357" s="43">
        <v>45151648041</v>
      </c>
      <c r="Z4357" s="5" t="s">
        <v>7980</v>
      </c>
      <c r="AA4357" s="37" t="str">
        <f>VLOOKUP(J4357, sku!B:C, 2, FALSE)</f>
        <v>Travessa Hyundai - Smart - - - Grand Santa Fé - - - Preto</v>
      </c>
      <c r="AB4357" s="37" t="str">
        <f>VLOOKUP(J4357, sku!B:BM, 64, FALSE)</f>
        <v>Fabricação</v>
      </c>
      <c r="AC4357" s="37" t="str">
        <f>LEFT(pedidos[[#This Row],[SKU]],3)</f>
        <v>XHY</v>
      </c>
      <c r="AD4357" s="37" t="str" cm="1">
        <f t="array" aca="1" ref="AD4357" ca="1">IFERROR(
  INDEX(
    montadora[Montadora],
    MATCH(TRUE,LEFT(#REF!,NÚCARACT(montadora[SKU Parcial]))=montadora[SKU Parcial],0)
  ),
  ""
)</f>
        <v/>
      </c>
    </row>
    <row r="4358" spans="1:30" x14ac:dyDescent="0.25">
      <c r="A4358" s="42" t="s">
        <v>1096</v>
      </c>
      <c r="B4358" s="42" t="s">
        <v>1097</v>
      </c>
      <c r="C4358" s="42" t="s">
        <v>1098</v>
      </c>
      <c r="D4358" s="42" t="s">
        <v>138</v>
      </c>
      <c r="E4358" s="42" t="s">
        <v>1099</v>
      </c>
      <c r="F4358" s="42" t="s">
        <v>1100</v>
      </c>
      <c r="G4358" s="42" t="s">
        <v>11227</v>
      </c>
      <c r="H4358" s="7" t="s">
        <v>47</v>
      </c>
      <c r="I4358" s="42" t="s">
        <v>36</v>
      </c>
      <c r="J4358" s="42" t="s">
        <v>607</v>
      </c>
      <c r="K4358" s="8">
        <v>45848</v>
      </c>
      <c r="L4358" s="7" t="s">
        <v>11229</v>
      </c>
      <c r="M4358" s="44">
        <v>338.8</v>
      </c>
      <c r="N4358" s="7">
        <v>1</v>
      </c>
      <c r="O4358" s="44">
        <v>338.8</v>
      </c>
      <c r="P4358" s="44">
        <v>120</v>
      </c>
      <c r="Q4358" s="44">
        <v>27.51</v>
      </c>
      <c r="R4358" s="44">
        <v>57.6</v>
      </c>
      <c r="S4358" s="44">
        <v>0</v>
      </c>
      <c r="T4358" s="44">
        <v>24.95</v>
      </c>
      <c r="U4358" s="44">
        <v>108.74</v>
      </c>
      <c r="V4358" s="9" t="s">
        <v>24327</v>
      </c>
      <c r="W4358" s="42" t="s">
        <v>34</v>
      </c>
      <c r="X4358" s="43">
        <v>117623991707</v>
      </c>
      <c r="Y4358" s="43">
        <v>45152754622</v>
      </c>
      <c r="Z4358" s="5" t="s">
        <v>7980</v>
      </c>
      <c r="AA4358" s="37" t="str">
        <f>VLOOKUP(J4358, sku!B:C, 2, FALSE)</f>
        <v>Travessa Honda - Style - - - CRV - - - Prata</v>
      </c>
      <c r="AB4358" s="37" t="str">
        <f>VLOOKUP(J4358, sku!B:BM, 64, FALSE)</f>
        <v>Fabricação</v>
      </c>
      <c r="AC4358" s="37" t="str">
        <f>LEFT(pedidos[[#This Row],[SKU]],3)</f>
        <v>XHO</v>
      </c>
      <c r="AD4358" s="37" t="str" cm="1">
        <f t="array" aca="1" ref="AD4358" ca="1">IFERROR(
  INDEX(
    montadora[Montadora],
    MATCH(TRUE,LEFT(#REF!,NÚCARACT(montadora[SKU Parcial]))=montadora[SKU Parcial],0)
  ),
  ""
)</f>
        <v/>
      </c>
    </row>
    <row r="4359" spans="1:30" x14ac:dyDescent="0.25">
      <c r="A4359" s="42" t="s">
        <v>1101</v>
      </c>
      <c r="B4359" s="42" t="s">
        <v>1102</v>
      </c>
      <c r="C4359" s="42" t="s">
        <v>1103</v>
      </c>
      <c r="D4359" s="42" t="s">
        <v>27</v>
      </c>
      <c r="E4359" s="42" t="s">
        <v>1017</v>
      </c>
      <c r="F4359" s="42" t="s">
        <v>1018</v>
      </c>
      <c r="G4359" s="42" t="s">
        <v>11227</v>
      </c>
      <c r="H4359" s="7" t="s">
        <v>47</v>
      </c>
      <c r="I4359" s="42" t="s">
        <v>36</v>
      </c>
      <c r="J4359" s="42" t="s">
        <v>124</v>
      </c>
      <c r="K4359" s="8">
        <v>45849</v>
      </c>
      <c r="L4359" s="7" t="s">
        <v>11229</v>
      </c>
      <c r="M4359" s="44">
        <v>338.8</v>
      </c>
      <c r="N4359" s="7">
        <v>1</v>
      </c>
      <c r="O4359" s="44">
        <v>338.8</v>
      </c>
      <c r="P4359" s="44">
        <v>120</v>
      </c>
      <c r="Q4359" s="44">
        <v>27.51</v>
      </c>
      <c r="R4359" s="44">
        <v>57.6</v>
      </c>
      <c r="S4359" s="44">
        <v>0</v>
      </c>
      <c r="T4359" s="44">
        <v>24.95</v>
      </c>
      <c r="U4359" s="44">
        <v>108.74</v>
      </c>
      <c r="V4359" s="9" t="s">
        <v>24327</v>
      </c>
      <c r="W4359" s="42" t="s">
        <v>34</v>
      </c>
      <c r="X4359" s="43">
        <v>117756495739</v>
      </c>
      <c r="Y4359" s="43">
        <v>45158184377</v>
      </c>
      <c r="Z4359" s="5" t="s">
        <v>7980</v>
      </c>
      <c r="AA4359" s="37" t="str">
        <f>VLOOKUP(J4359, sku!B:C, 2, FALSE)</f>
        <v>Travessa Mitsubishi - Tubular - - - Pajero Sport - - - Preto</v>
      </c>
      <c r="AB4359" s="37" t="str">
        <f>VLOOKUP(J4359, sku!B:BM, 64, FALSE)</f>
        <v>Fabricação</v>
      </c>
      <c r="AC4359" s="37" t="str">
        <f>LEFT(pedidos[[#This Row],[SKU]],3)</f>
        <v>XMT</v>
      </c>
      <c r="AD4359" s="37" t="str" cm="1">
        <f t="array" aca="1" ref="AD4359" ca="1">IFERROR(
  INDEX(
    montadora[Montadora],
    MATCH(TRUE,LEFT(#REF!,NÚCARACT(montadora[SKU Parcial]))=montadora[SKU Parcial],0)
  ),
  ""
)</f>
        <v/>
      </c>
    </row>
    <row r="4360" spans="1:30" x14ac:dyDescent="0.25">
      <c r="A4360" s="42" t="s">
        <v>1104</v>
      </c>
      <c r="B4360" s="42" t="s">
        <v>1105</v>
      </c>
      <c r="C4360" s="42" t="s">
        <v>1106</v>
      </c>
      <c r="D4360" s="42" t="s">
        <v>27</v>
      </c>
      <c r="E4360" s="42" t="s">
        <v>218</v>
      </c>
      <c r="F4360" s="42" t="s">
        <v>209</v>
      </c>
      <c r="G4360" s="42" t="s">
        <v>11227</v>
      </c>
      <c r="H4360" s="7" t="s">
        <v>47</v>
      </c>
      <c r="I4360" s="42" t="s">
        <v>31</v>
      </c>
      <c r="J4360" s="42" t="s">
        <v>77</v>
      </c>
      <c r="K4360" s="8">
        <v>45850</v>
      </c>
      <c r="L4360" s="7" t="s">
        <v>11229</v>
      </c>
      <c r="M4360" s="44">
        <v>338.8</v>
      </c>
      <c r="N4360" s="7">
        <v>1</v>
      </c>
      <c r="O4360" s="44">
        <v>338.8</v>
      </c>
      <c r="P4360" s="44">
        <v>120</v>
      </c>
      <c r="Q4360" s="44">
        <v>27.51</v>
      </c>
      <c r="R4360" s="44">
        <v>57.6</v>
      </c>
      <c r="S4360" s="44">
        <v>0</v>
      </c>
      <c r="T4360" s="44">
        <v>24.95</v>
      </c>
      <c r="U4360" s="44">
        <v>108.74</v>
      </c>
      <c r="V4360" s="9" t="s">
        <v>24327</v>
      </c>
      <c r="W4360" s="42" t="s">
        <v>34</v>
      </c>
      <c r="X4360" s="43">
        <v>118358423830</v>
      </c>
      <c r="Y4360" s="43">
        <v>45161926209</v>
      </c>
      <c r="Z4360" s="5" t="s">
        <v>7980</v>
      </c>
      <c r="AA4360" s="37" t="str">
        <f>VLOOKUP(J4360, sku!B:C, 2, FALSE)</f>
        <v>Travessa Fiat - Smart - - - Toro - - - Grafite</v>
      </c>
      <c r="AB4360" s="37" t="str">
        <f>VLOOKUP(J4360, sku!B:BM, 64, FALSE)</f>
        <v>Fabricação</v>
      </c>
      <c r="AC4360" s="37" t="str">
        <f>LEFT(pedidos[[#This Row],[SKU]],3)</f>
        <v>XFI</v>
      </c>
      <c r="AD4360" s="37" t="str" cm="1">
        <f t="array" aca="1" ref="AD4360" ca="1">IFERROR(
  INDEX(
    montadora[Montadora],
    MATCH(TRUE,LEFT(#REF!,NÚCARACT(montadora[SKU Parcial]))=montadora[SKU Parcial],0)
  ),
  ""
)</f>
        <v/>
      </c>
    </row>
    <row r="4361" spans="1:30" x14ac:dyDescent="0.25">
      <c r="A4361" s="42" t="s">
        <v>1107</v>
      </c>
      <c r="B4361" s="42" t="s">
        <v>36</v>
      </c>
      <c r="C4361" s="42" t="s">
        <v>1108</v>
      </c>
      <c r="D4361" s="42" t="s">
        <v>27</v>
      </c>
      <c r="E4361" s="42" t="s">
        <v>208</v>
      </c>
      <c r="F4361" s="42" t="s">
        <v>209</v>
      </c>
      <c r="G4361" s="42" t="s">
        <v>11227</v>
      </c>
      <c r="H4361" s="7" t="s">
        <v>47</v>
      </c>
      <c r="I4361" s="42" t="s">
        <v>31</v>
      </c>
      <c r="J4361" s="42" t="s">
        <v>210</v>
      </c>
      <c r="K4361" s="8">
        <v>45850</v>
      </c>
      <c r="L4361" s="7" t="s">
        <v>11229</v>
      </c>
      <c r="M4361" s="44">
        <v>338.8</v>
      </c>
      <c r="N4361" s="7">
        <v>1</v>
      </c>
      <c r="O4361" s="44">
        <v>338.8</v>
      </c>
      <c r="P4361" s="44">
        <v>120</v>
      </c>
      <c r="Q4361" s="44">
        <v>27.51</v>
      </c>
      <c r="R4361" s="44">
        <v>57.6</v>
      </c>
      <c r="S4361" s="44">
        <v>0</v>
      </c>
      <c r="T4361" s="44">
        <v>24.95</v>
      </c>
      <c r="U4361" s="44">
        <v>108.74</v>
      </c>
      <c r="V4361" s="9" t="s">
        <v>24327</v>
      </c>
      <c r="W4361" s="42" t="s">
        <v>34</v>
      </c>
      <c r="X4361" s="43">
        <v>118401566974</v>
      </c>
      <c r="Y4361" s="43">
        <v>45163643562</v>
      </c>
      <c r="Z4361" s="5" t="s">
        <v>7980</v>
      </c>
      <c r="AA4361" s="37" t="str">
        <f>VLOOKUP(J4361, sku!B:C, 2, FALSE)</f>
        <v>Travessa Fiat - Smart - - - Toro - - - Preto</v>
      </c>
      <c r="AB4361" s="37" t="str">
        <f>VLOOKUP(J4361, sku!B:BM, 64, FALSE)</f>
        <v>Fabricação</v>
      </c>
      <c r="AC4361" s="37" t="str">
        <f>LEFT(pedidos[[#This Row],[SKU]],3)</f>
        <v>XFI</v>
      </c>
      <c r="AD4361" s="37" t="str" cm="1">
        <f t="array" aca="1" ref="AD4361" ca="1">IFERROR(
  INDEX(
    montadora[Montadora],
    MATCH(TRUE,LEFT(J4603,NÚCARACT(montadora[SKU Parcial]))=montadora[SKU Parcial],0)
  ),
  ""
)</f>
        <v/>
      </c>
    </row>
    <row r="4362" spans="1:30" x14ac:dyDescent="0.25">
      <c r="A4362" s="42" t="s">
        <v>1109</v>
      </c>
      <c r="B4362" s="42" t="s">
        <v>1110</v>
      </c>
      <c r="C4362" s="42" t="s">
        <v>194</v>
      </c>
      <c r="D4362" s="42" t="s">
        <v>27</v>
      </c>
      <c r="E4362" s="42" t="s">
        <v>1045</v>
      </c>
      <c r="F4362" s="42" t="s">
        <v>673</v>
      </c>
      <c r="G4362" s="42" t="s">
        <v>11227</v>
      </c>
      <c r="H4362" s="7" t="s">
        <v>47</v>
      </c>
      <c r="I4362" s="42" t="s">
        <v>36</v>
      </c>
      <c r="J4362" s="42" t="s">
        <v>262</v>
      </c>
      <c r="K4362" s="8">
        <v>45853</v>
      </c>
      <c r="L4362" s="7" t="s">
        <v>11229</v>
      </c>
      <c r="M4362" s="44">
        <v>338.8</v>
      </c>
      <c r="N4362" s="7">
        <v>1</v>
      </c>
      <c r="O4362" s="44">
        <v>338.8</v>
      </c>
      <c r="P4362" s="44">
        <v>120</v>
      </c>
      <c r="Q4362" s="44">
        <v>27.51</v>
      </c>
      <c r="R4362" s="44">
        <v>57.6</v>
      </c>
      <c r="S4362" s="44">
        <v>0</v>
      </c>
      <c r="T4362" s="44">
        <v>24.95</v>
      </c>
      <c r="U4362" s="44">
        <v>108.74</v>
      </c>
      <c r="V4362" s="9" t="s">
        <v>24327</v>
      </c>
      <c r="W4362" s="42" t="s">
        <v>34</v>
      </c>
      <c r="X4362" s="43">
        <v>118630107356</v>
      </c>
      <c r="Y4362" s="43">
        <v>45174528204</v>
      </c>
      <c r="Z4362" s="5" t="s">
        <v>7980</v>
      </c>
      <c r="AA4362" s="37" t="str">
        <f>VLOOKUP(J4362, sku!B:C, 2, FALSE)</f>
        <v>Travessa Jeep - Style - - - Commander - - - Preto</v>
      </c>
      <c r="AB4362" s="37" t="str">
        <f>VLOOKUP(J4362, sku!B:BM, 64, FALSE)</f>
        <v>Fabricação</v>
      </c>
      <c r="AC4362" s="37" t="str">
        <f>LEFT(pedidos[[#This Row],[SKU]],3)</f>
        <v>XJP</v>
      </c>
      <c r="AD4362" s="37" t="str" cm="1">
        <f t="array" aca="1" ref="AD4362" ca="1">IFERROR(
  INDEX(
    montadora[Montadora],
    MATCH(TRUE,LEFT(#REF!,NÚCARACT(montadora[SKU Parcial]))=montadora[SKU Parcial],0)
  ),
  ""
)</f>
        <v/>
      </c>
    </row>
    <row r="4363" spans="1:30" x14ac:dyDescent="0.25">
      <c r="A4363" s="42" t="s">
        <v>1111</v>
      </c>
      <c r="B4363" s="42" t="s">
        <v>1112</v>
      </c>
      <c r="C4363" s="42" t="s">
        <v>1113</v>
      </c>
      <c r="D4363" s="42" t="s">
        <v>420</v>
      </c>
      <c r="E4363" s="42" t="s">
        <v>1069</v>
      </c>
      <c r="F4363" s="42" t="s">
        <v>1070</v>
      </c>
      <c r="G4363" s="42" t="s">
        <v>11227</v>
      </c>
      <c r="H4363" s="7" t="s">
        <v>47</v>
      </c>
      <c r="I4363" s="42" t="s">
        <v>31</v>
      </c>
      <c r="J4363" s="42" t="s">
        <v>1114</v>
      </c>
      <c r="K4363" s="8">
        <v>45853</v>
      </c>
      <c r="L4363" s="7" t="s">
        <v>11229</v>
      </c>
      <c r="M4363" s="44">
        <v>338.8</v>
      </c>
      <c r="N4363" s="7">
        <v>1</v>
      </c>
      <c r="O4363" s="44">
        <v>338.8</v>
      </c>
      <c r="P4363" s="44">
        <v>120</v>
      </c>
      <c r="Q4363" s="44">
        <v>27.51</v>
      </c>
      <c r="R4363" s="44">
        <v>57.6</v>
      </c>
      <c r="S4363" s="44">
        <v>0</v>
      </c>
      <c r="T4363" s="44">
        <v>24.95</v>
      </c>
      <c r="U4363" s="44">
        <v>108.74</v>
      </c>
      <c r="V4363" s="9" t="s">
        <v>24327</v>
      </c>
      <c r="W4363" s="42" t="s">
        <v>34</v>
      </c>
      <c r="X4363" s="43">
        <v>118145879277</v>
      </c>
      <c r="Y4363" s="43">
        <v>45175264102</v>
      </c>
      <c r="Z4363" s="5" t="s">
        <v>7980</v>
      </c>
      <c r="AA4363" s="37" t="str">
        <f>VLOOKUP(J4363, sku!B:C, 2, FALSE)</f>
        <v>Travessa Volkswagen - Smart - - - Taos - - - Prata</v>
      </c>
      <c r="AB4363" s="37" t="str">
        <f>VLOOKUP(J4363, sku!B:BM, 64, FALSE)</f>
        <v>Fabricação</v>
      </c>
      <c r="AC4363" s="37" t="str">
        <f>LEFT(pedidos[[#This Row],[SKU]],3)</f>
        <v>XVW</v>
      </c>
      <c r="AD4363" s="37" t="str" cm="1">
        <f t="array" aca="1" ref="AD4363" ca="1">IFERROR(
  INDEX(
    montadora[Montadora],
    MATCH(TRUE,LEFT(#REF!,NÚCARACT(montadora[SKU Parcial]))=montadora[SKU Parcial],0)
  ),
  ""
)</f>
        <v/>
      </c>
    </row>
    <row r="4364" spans="1:30" x14ac:dyDescent="0.25">
      <c r="A4364" s="42" t="s">
        <v>1115</v>
      </c>
      <c r="B4364" s="42" t="s">
        <v>1116</v>
      </c>
      <c r="C4364" s="42" t="s">
        <v>1117</v>
      </c>
      <c r="D4364" s="42" t="s">
        <v>27</v>
      </c>
      <c r="E4364" s="42" t="s">
        <v>177</v>
      </c>
      <c r="F4364" s="42" t="s">
        <v>178</v>
      </c>
      <c r="G4364" s="42" t="s">
        <v>11227</v>
      </c>
      <c r="H4364" s="7" t="s">
        <v>47</v>
      </c>
      <c r="I4364" s="42" t="s">
        <v>31</v>
      </c>
      <c r="J4364" s="42" t="s">
        <v>179</v>
      </c>
      <c r="K4364" s="8">
        <v>45853</v>
      </c>
      <c r="L4364" s="7" t="s">
        <v>11229</v>
      </c>
      <c r="M4364" s="44">
        <v>338.8</v>
      </c>
      <c r="N4364" s="7">
        <v>1</v>
      </c>
      <c r="O4364" s="44">
        <v>338.8</v>
      </c>
      <c r="P4364" s="44">
        <v>120</v>
      </c>
      <c r="Q4364" s="44">
        <v>27.51</v>
      </c>
      <c r="R4364" s="44">
        <v>57.6</v>
      </c>
      <c r="S4364" s="44">
        <v>0</v>
      </c>
      <c r="T4364" s="44">
        <v>24.95</v>
      </c>
      <c r="U4364" s="44">
        <v>108.74</v>
      </c>
      <c r="V4364" s="9" t="s">
        <v>24327</v>
      </c>
      <c r="W4364" s="42" t="s">
        <v>89</v>
      </c>
      <c r="X4364" s="43">
        <v>118243677825</v>
      </c>
      <c r="Y4364" s="43">
        <v>45180404424</v>
      </c>
      <c r="Z4364" s="5" t="s">
        <v>7980</v>
      </c>
      <c r="AA4364" s="37" t="str">
        <f>VLOOKUP(J4364, sku!B:C, 2, FALSE)</f>
        <v>Travessa Jeep - Smart - - - Renegade - 2016 A 2025 - Preto</v>
      </c>
      <c r="AB4364" s="37" t="str">
        <f>VLOOKUP(J4364, sku!B:BM, 64, FALSE)</f>
        <v>Fabricação</v>
      </c>
      <c r="AC4364" s="37" t="str">
        <f>LEFT(pedidos[[#This Row],[SKU]],3)</f>
        <v>XJP</v>
      </c>
      <c r="AD4364" s="37" t="str" cm="1">
        <f t="array" aca="1" ref="AD4364" ca="1">IFERROR(
  INDEX(
    montadora[Montadora],
    MATCH(TRUE,LEFT(#REF!,NÚCARACT(montadora[SKU Parcial]))=montadora[SKU Parcial],0)
  ),
  ""
)</f>
        <v/>
      </c>
    </row>
    <row r="4365" spans="1:30" x14ac:dyDescent="0.25">
      <c r="A4365" s="42" t="s">
        <v>1118</v>
      </c>
      <c r="B4365" s="42" t="s">
        <v>36</v>
      </c>
      <c r="C4365" s="42" t="s">
        <v>579</v>
      </c>
      <c r="D4365" s="42" t="s">
        <v>534</v>
      </c>
      <c r="E4365" s="42" t="s">
        <v>1069</v>
      </c>
      <c r="F4365" s="42" t="s">
        <v>1070</v>
      </c>
      <c r="G4365" s="42" t="s">
        <v>11227</v>
      </c>
      <c r="H4365" s="7" t="s">
        <v>47</v>
      </c>
      <c r="I4365" s="42" t="s">
        <v>31</v>
      </c>
      <c r="J4365" s="42" t="s">
        <v>841</v>
      </c>
      <c r="K4365" s="8">
        <v>45854</v>
      </c>
      <c r="L4365" s="7" t="s">
        <v>11229</v>
      </c>
      <c r="M4365" s="44">
        <v>338.8</v>
      </c>
      <c r="N4365" s="7">
        <v>1</v>
      </c>
      <c r="O4365" s="44">
        <v>374.79</v>
      </c>
      <c r="P4365" s="44">
        <v>120</v>
      </c>
      <c r="Q4365" s="44">
        <v>27.51</v>
      </c>
      <c r="R4365" s="44">
        <v>57.6</v>
      </c>
      <c r="S4365" s="44">
        <v>35.99</v>
      </c>
      <c r="T4365" s="44">
        <v>24.95</v>
      </c>
      <c r="U4365" s="44">
        <v>108.74</v>
      </c>
      <c r="V4365" s="9" t="s">
        <v>24327</v>
      </c>
      <c r="W4365" s="42" t="s">
        <v>34</v>
      </c>
      <c r="X4365" s="43">
        <v>118297039007</v>
      </c>
      <c r="Y4365" s="43">
        <v>45182764769</v>
      </c>
      <c r="Z4365" s="5" t="s">
        <v>7980</v>
      </c>
      <c r="AA4365" s="37" t="str">
        <f>VLOOKUP(J4365, sku!B:C, 2, FALSE)</f>
        <v>Travessa Volkswagen - Smart - - - Taos - - - Preto</v>
      </c>
      <c r="AB4365" s="37" t="str">
        <f>VLOOKUP(J4365, sku!B:BM, 64, FALSE)</f>
        <v>Fabricação</v>
      </c>
      <c r="AC4365" s="37" t="str">
        <f>LEFT(pedidos[[#This Row],[SKU]],3)</f>
        <v>XVW</v>
      </c>
      <c r="AD4365" s="37" t="str" cm="1">
        <f t="array" aca="1" ref="AD4365" ca="1">IFERROR(
  INDEX(
    montadora[Montadora],
    MATCH(TRUE,LEFT(J4604,NÚCARACT(montadora[SKU Parcial]))=montadora[SKU Parcial],0)
  ),
  ""
)</f>
        <v/>
      </c>
    </row>
    <row r="4366" spans="1:30" x14ac:dyDescent="0.25">
      <c r="A4366" s="42" t="s">
        <v>1119</v>
      </c>
      <c r="B4366" s="42" t="s">
        <v>1120</v>
      </c>
      <c r="C4366" s="42" t="s">
        <v>1121</v>
      </c>
      <c r="D4366" s="42" t="s">
        <v>27</v>
      </c>
      <c r="E4366" s="42" t="s">
        <v>1057</v>
      </c>
      <c r="F4366" s="42" t="s">
        <v>1058</v>
      </c>
      <c r="G4366" s="42" t="s">
        <v>11227</v>
      </c>
      <c r="H4366" s="7" t="s">
        <v>47</v>
      </c>
      <c r="I4366" s="42" t="s">
        <v>31</v>
      </c>
      <c r="J4366" s="42" t="s">
        <v>179</v>
      </c>
      <c r="K4366" s="8">
        <v>45855</v>
      </c>
      <c r="L4366" s="7" t="s">
        <v>11229</v>
      </c>
      <c r="M4366" s="44">
        <v>338.8</v>
      </c>
      <c r="N4366" s="7">
        <v>1</v>
      </c>
      <c r="O4366" s="44">
        <v>338.8</v>
      </c>
      <c r="P4366" s="44">
        <v>120</v>
      </c>
      <c r="Q4366" s="44">
        <v>27.51</v>
      </c>
      <c r="R4366" s="44">
        <v>57.6</v>
      </c>
      <c r="S4366" s="44">
        <v>0</v>
      </c>
      <c r="T4366" s="44">
        <v>24.95</v>
      </c>
      <c r="U4366" s="44">
        <v>108.74</v>
      </c>
      <c r="V4366" s="9" t="s">
        <v>24327</v>
      </c>
      <c r="W4366" s="42" t="s">
        <v>34</v>
      </c>
      <c r="X4366" s="43">
        <v>118878772818</v>
      </c>
      <c r="Y4366" s="43">
        <v>45187332808</v>
      </c>
      <c r="Z4366" s="5" t="s">
        <v>7980</v>
      </c>
      <c r="AA4366" s="37" t="str">
        <f>VLOOKUP(J4366, sku!B:C, 2, FALSE)</f>
        <v>Travessa Jeep - Smart - - - Renegade - 2016 A 2025 - Preto</v>
      </c>
      <c r="AB4366" s="37" t="str">
        <f>VLOOKUP(J4366, sku!B:BM, 64, FALSE)</f>
        <v>Fabricação</v>
      </c>
      <c r="AC4366" s="37" t="str">
        <f>LEFT(pedidos[[#This Row],[SKU]],3)</f>
        <v>XJP</v>
      </c>
      <c r="AD4366" s="37" t="str" cm="1">
        <f t="array" aca="1" ref="AD4366" ca="1">IFERROR(
  INDEX(
    montadora[Montadora],
    MATCH(TRUE,LEFT(J4605,NÚCARACT(montadora[SKU Parcial]))=montadora[SKU Parcial],0)
  ),
  ""
)</f>
        <v/>
      </c>
    </row>
    <row r="4367" spans="1:30" x14ac:dyDescent="0.25">
      <c r="A4367" s="42" t="s">
        <v>1122</v>
      </c>
      <c r="B4367" s="42" t="s">
        <v>36</v>
      </c>
      <c r="C4367" s="42" t="s">
        <v>1123</v>
      </c>
      <c r="D4367" s="42" t="s">
        <v>538</v>
      </c>
      <c r="E4367" s="42" t="s">
        <v>1124</v>
      </c>
      <c r="F4367" s="42" t="s">
        <v>1125</v>
      </c>
      <c r="G4367" s="42" t="s">
        <v>11227</v>
      </c>
      <c r="H4367" s="7" t="s">
        <v>47</v>
      </c>
      <c r="I4367" s="42" t="s">
        <v>31</v>
      </c>
      <c r="J4367" s="42" t="s">
        <v>668</v>
      </c>
      <c r="K4367" s="8">
        <v>45856</v>
      </c>
      <c r="L4367" s="7" t="s">
        <v>11229</v>
      </c>
      <c r="M4367" s="44">
        <v>338.8</v>
      </c>
      <c r="N4367" s="7">
        <v>1</v>
      </c>
      <c r="O4367" s="44">
        <v>374.79</v>
      </c>
      <c r="P4367" s="44">
        <v>120</v>
      </c>
      <c r="Q4367" s="44">
        <v>27.51</v>
      </c>
      <c r="R4367" s="44">
        <v>57.6</v>
      </c>
      <c r="S4367" s="44">
        <v>35.99</v>
      </c>
      <c r="T4367" s="44">
        <v>24.95</v>
      </c>
      <c r="U4367" s="44">
        <v>108.74</v>
      </c>
      <c r="V4367" s="9" t="s">
        <v>24327</v>
      </c>
      <c r="W4367" s="42" t="s">
        <v>34</v>
      </c>
      <c r="X4367" s="43">
        <v>118570877361</v>
      </c>
      <c r="Y4367" s="43">
        <v>45195996123</v>
      </c>
      <c r="Z4367" s="5" t="s">
        <v>7980</v>
      </c>
      <c r="AA4367" s="37" t="str">
        <f>VLOOKUP(J4367, sku!B:C, 2, FALSE)</f>
        <v>Travessa Jeep - Style - - - Compass - - - Preto</v>
      </c>
      <c r="AB4367" s="37" t="str">
        <f>VLOOKUP(J4367, sku!B:BM, 64, FALSE)</f>
        <v>Fabricação</v>
      </c>
      <c r="AC4367" s="37" t="str">
        <f>LEFT(pedidos[[#This Row],[SKU]],3)</f>
        <v>XJP</v>
      </c>
      <c r="AD4367" s="37" t="str" cm="1">
        <f t="array" aca="1" ref="AD4367" ca="1">IFERROR(
  INDEX(
    montadora[Montadora],
    MATCH(TRUE,LEFT(J4606,NÚCARACT(montadora[SKU Parcial]))=montadora[SKU Parcial],0)
  ),
  ""
)</f>
        <v/>
      </c>
    </row>
    <row r="4368" spans="1:30" x14ac:dyDescent="0.25">
      <c r="A4368" s="42" t="s">
        <v>1126</v>
      </c>
      <c r="B4368" s="42" t="s">
        <v>36</v>
      </c>
      <c r="C4368" s="42" t="s">
        <v>1127</v>
      </c>
      <c r="D4368" s="42" t="s">
        <v>27</v>
      </c>
      <c r="E4368" s="42" t="s">
        <v>218</v>
      </c>
      <c r="F4368" s="42" t="s">
        <v>209</v>
      </c>
      <c r="G4368" s="42" t="s">
        <v>11227</v>
      </c>
      <c r="H4368" s="7" t="s">
        <v>47</v>
      </c>
      <c r="I4368" s="42" t="s">
        <v>36</v>
      </c>
      <c r="J4368" s="42" t="s">
        <v>1128</v>
      </c>
      <c r="K4368" s="8">
        <v>45857</v>
      </c>
      <c r="L4368" s="7" t="s">
        <v>11229</v>
      </c>
      <c r="M4368" s="44">
        <v>338.8</v>
      </c>
      <c r="N4368" s="7">
        <v>1</v>
      </c>
      <c r="O4368" s="44">
        <v>338.8</v>
      </c>
      <c r="P4368" s="44">
        <v>120</v>
      </c>
      <c r="Q4368" s="44">
        <v>27.51</v>
      </c>
      <c r="R4368" s="44">
        <v>57.6</v>
      </c>
      <c r="S4368" s="44">
        <v>0</v>
      </c>
      <c r="T4368" s="44">
        <v>24.95</v>
      </c>
      <c r="U4368" s="44">
        <v>108.74</v>
      </c>
      <c r="V4368" s="9" t="s">
        <v>24327</v>
      </c>
      <c r="W4368" s="42" t="s">
        <v>89</v>
      </c>
      <c r="X4368" s="43">
        <v>119157948132</v>
      </c>
      <c r="Y4368" s="43">
        <v>45199329672</v>
      </c>
      <c r="Z4368" s="5" t="s">
        <v>7980</v>
      </c>
      <c r="AA4368" s="37" t="str">
        <f>VLOOKUP(J4368, sku!B:C, 2, FALSE)</f>
        <v>Travessa Fiat - Smart - - - Toro - - - Prata</v>
      </c>
      <c r="AB4368" s="37" t="str">
        <f>VLOOKUP(J4368, sku!B:BM, 64, FALSE)</f>
        <v>Fabricação</v>
      </c>
      <c r="AC4368" s="37" t="str">
        <f>LEFT(pedidos[[#This Row],[SKU]],3)</f>
        <v>XFI</v>
      </c>
      <c r="AD4368" s="37" t="str" cm="1">
        <f t="array" aca="1" ref="AD4368" ca="1">IFERROR(
  INDEX(
    montadora[Montadora],
    MATCH(TRUE,LEFT(J4607,NÚCARACT(montadora[SKU Parcial]))=montadora[SKU Parcial],0)
  ),
  ""
)</f>
        <v/>
      </c>
    </row>
    <row r="4369" spans="1:30" x14ac:dyDescent="0.25">
      <c r="A4369" s="42" t="s">
        <v>1129</v>
      </c>
      <c r="B4369" s="42" t="s">
        <v>36</v>
      </c>
      <c r="C4369" s="42" t="s">
        <v>1130</v>
      </c>
      <c r="D4369" s="42" t="s">
        <v>1042</v>
      </c>
      <c r="E4369" s="42" t="s">
        <v>1057</v>
      </c>
      <c r="F4369" s="42" t="s">
        <v>1058</v>
      </c>
      <c r="G4369" s="42" t="s">
        <v>11227</v>
      </c>
      <c r="H4369" s="7" t="s">
        <v>47</v>
      </c>
      <c r="I4369" s="42" t="s">
        <v>31</v>
      </c>
      <c r="J4369" s="42" t="s">
        <v>179</v>
      </c>
      <c r="K4369" s="8">
        <v>45857</v>
      </c>
      <c r="L4369" s="7" t="s">
        <v>11229</v>
      </c>
      <c r="M4369" s="44">
        <v>338.8</v>
      </c>
      <c r="N4369" s="7">
        <v>1</v>
      </c>
      <c r="O4369" s="44">
        <v>357.79</v>
      </c>
      <c r="P4369" s="44">
        <v>120</v>
      </c>
      <c r="Q4369" s="44">
        <v>27.51</v>
      </c>
      <c r="R4369" s="44">
        <v>57.6</v>
      </c>
      <c r="S4369" s="44">
        <v>18.989999999999998</v>
      </c>
      <c r="T4369" s="44">
        <v>24.95</v>
      </c>
      <c r="U4369" s="44">
        <v>108.74</v>
      </c>
      <c r="V4369" s="9" t="s">
        <v>24327</v>
      </c>
      <c r="W4369" s="42" t="s">
        <v>34</v>
      </c>
      <c r="X4369" s="43" t="s">
        <v>24329</v>
      </c>
      <c r="Y4369" s="43">
        <v>45200213849</v>
      </c>
      <c r="Z4369" s="5" t="s">
        <v>7980</v>
      </c>
      <c r="AA4369" s="37" t="str">
        <f>VLOOKUP(J4369, sku!B:C, 2, FALSE)</f>
        <v>Travessa Jeep - Smart - - - Renegade - 2016 A 2025 - Preto</v>
      </c>
      <c r="AB4369" s="37" t="str">
        <f>VLOOKUP(J4369, sku!B:BM, 64, FALSE)</f>
        <v>Fabricação</v>
      </c>
      <c r="AC4369" s="37" t="str">
        <f>LEFT(pedidos[[#This Row],[SKU]],3)</f>
        <v>XJP</v>
      </c>
      <c r="AD4369" s="37" t="str" cm="1">
        <f t="array" aca="1" ref="AD4369" ca="1">IFERROR(
  INDEX(
    montadora[Montadora],
    MATCH(TRUE,LEFT(J4608,NÚCARACT(montadora[SKU Parcial]))=montadora[SKU Parcial],0)
  ),
  ""
)</f>
        <v/>
      </c>
    </row>
    <row r="4370" spans="1:30" x14ac:dyDescent="0.25">
      <c r="A4370" s="42" t="s">
        <v>1131</v>
      </c>
      <c r="B4370" s="42" t="s">
        <v>1132</v>
      </c>
      <c r="C4370" s="42" t="s">
        <v>1133</v>
      </c>
      <c r="D4370" s="42" t="s">
        <v>188</v>
      </c>
      <c r="E4370" s="42" t="s">
        <v>1134</v>
      </c>
      <c r="F4370" s="42" t="s">
        <v>1135</v>
      </c>
      <c r="G4370" s="42" t="s">
        <v>11227</v>
      </c>
      <c r="H4370" s="7" t="s">
        <v>47</v>
      </c>
      <c r="I4370" s="42" t="s">
        <v>36</v>
      </c>
      <c r="J4370" s="42" t="s">
        <v>1136</v>
      </c>
      <c r="K4370" s="8">
        <v>45857</v>
      </c>
      <c r="L4370" s="7" t="s">
        <v>11229</v>
      </c>
      <c r="M4370" s="44">
        <v>338.8</v>
      </c>
      <c r="N4370" s="7">
        <v>1</v>
      </c>
      <c r="O4370" s="44">
        <v>338.8</v>
      </c>
      <c r="P4370" s="44">
        <v>120</v>
      </c>
      <c r="Q4370" s="44">
        <v>27.51</v>
      </c>
      <c r="R4370" s="44">
        <v>57.6</v>
      </c>
      <c r="S4370" s="44">
        <v>0</v>
      </c>
      <c r="T4370" s="44">
        <v>24.95</v>
      </c>
      <c r="U4370" s="44">
        <v>108.74</v>
      </c>
      <c r="V4370" s="9" t="s">
        <v>24327</v>
      </c>
      <c r="W4370" s="42" t="s">
        <v>34</v>
      </c>
      <c r="X4370" s="43">
        <v>118724998553</v>
      </c>
      <c r="Y4370" s="43">
        <v>45201767256</v>
      </c>
      <c r="Z4370" s="5" t="s">
        <v>7980</v>
      </c>
      <c r="AA4370" s="37" t="str">
        <f>VLOOKUP(J4370, sku!B:C, 2, FALSE)</f>
        <v>Travessa Renault - Smart - - - Duster - Até 2015 - Preto</v>
      </c>
      <c r="AB4370" s="37" t="str">
        <f>VLOOKUP(J4370, sku!B:BM, 64, FALSE)</f>
        <v>Fabricação</v>
      </c>
      <c r="AC4370" s="37" t="str">
        <f>LEFT(pedidos[[#This Row],[SKU]],3)</f>
        <v>XRE</v>
      </c>
      <c r="AD4370" s="37" t="str" cm="1">
        <f t="array" aca="1" ref="AD4370" ca="1">IFERROR(
  INDEX(
    montadora[Montadora],
    MATCH(TRUE,LEFT(J4609,NÚCARACT(montadora[SKU Parcial]))=montadora[SKU Parcial],0)
  ),
  ""
)</f>
        <v/>
      </c>
    </row>
    <row r="4371" spans="1:30" x14ac:dyDescent="0.25">
      <c r="A4371" s="42" t="s">
        <v>1137</v>
      </c>
      <c r="B4371" s="42" t="s">
        <v>36</v>
      </c>
      <c r="C4371" s="42" t="s">
        <v>1138</v>
      </c>
      <c r="D4371" s="42" t="s">
        <v>27</v>
      </c>
      <c r="E4371" s="42" t="s">
        <v>1057</v>
      </c>
      <c r="F4371" s="42" t="s">
        <v>1058</v>
      </c>
      <c r="G4371" s="42" t="s">
        <v>11227</v>
      </c>
      <c r="H4371" s="7" t="s">
        <v>47</v>
      </c>
      <c r="I4371" s="42" t="s">
        <v>31</v>
      </c>
      <c r="J4371" s="42" t="s">
        <v>179</v>
      </c>
      <c r="K4371" s="8">
        <v>45857</v>
      </c>
      <c r="L4371" s="7" t="s">
        <v>11229</v>
      </c>
      <c r="M4371" s="44">
        <v>338.8</v>
      </c>
      <c r="N4371" s="7">
        <v>1</v>
      </c>
      <c r="O4371" s="44">
        <v>338.8</v>
      </c>
      <c r="P4371" s="44">
        <v>120</v>
      </c>
      <c r="Q4371" s="44">
        <v>27.51</v>
      </c>
      <c r="R4371" s="44">
        <v>57.6</v>
      </c>
      <c r="S4371" s="44">
        <v>0</v>
      </c>
      <c r="T4371" s="44">
        <v>24.95</v>
      </c>
      <c r="U4371" s="44">
        <v>108.74</v>
      </c>
      <c r="V4371" s="9" t="s">
        <v>24327</v>
      </c>
      <c r="W4371" s="42" t="s">
        <v>34</v>
      </c>
      <c r="X4371" s="43">
        <v>119238518422</v>
      </c>
      <c r="Y4371" s="43">
        <v>45201998556</v>
      </c>
      <c r="Z4371" s="5" t="s">
        <v>7980</v>
      </c>
      <c r="AA4371" s="37" t="str">
        <f>VLOOKUP(J4371, sku!B:C, 2, FALSE)</f>
        <v>Travessa Jeep - Smart - - - Renegade - 2016 A 2025 - Preto</v>
      </c>
      <c r="AB4371" s="37" t="str">
        <f>VLOOKUP(J4371, sku!B:BM, 64, FALSE)</f>
        <v>Fabricação</v>
      </c>
      <c r="AC4371" s="37" t="str">
        <f>LEFT(pedidos[[#This Row],[SKU]],3)</f>
        <v>XJP</v>
      </c>
      <c r="AD4371" s="37" t="str" cm="1">
        <f t="array" aca="1" ref="AD4371" ca="1">IFERROR(
  INDEX(
    montadora[Montadora],
    MATCH(TRUE,LEFT(#REF!,NÚCARACT(montadora[SKU Parcial]))=montadora[SKU Parcial],0)
  ),
  ""
)</f>
        <v/>
      </c>
    </row>
    <row r="4372" spans="1:30" x14ac:dyDescent="0.25">
      <c r="A4372" s="42" t="s">
        <v>1139</v>
      </c>
      <c r="B4372" s="42" t="s">
        <v>1140</v>
      </c>
      <c r="C4372" s="42" t="s">
        <v>1141</v>
      </c>
      <c r="D4372" s="42" t="s">
        <v>27</v>
      </c>
      <c r="E4372" s="42" t="s">
        <v>1142</v>
      </c>
      <c r="F4372" s="42" t="s">
        <v>1143</v>
      </c>
      <c r="G4372" s="42" t="s">
        <v>11227</v>
      </c>
      <c r="H4372" s="7" t="s">
        <v>47</v>
      </c>
      <c r="I4372" s="42" t="s">
        <v>31</v>
      </c>
      <c r="J4372" s="42" t="s">
        <v>1144</v>
      </c>
      <c r="K4372" s="8">
        <v>45858</v>
      </c>
      <c r="L4372" s="7" t="s">
        <v>11229</v>
      </c>
      <c r="M4372" s="44">
        <v>338.8</v>
      </c>
      <c r="N4372" s="7">
        <v>1</v>
      </c>
      <c r="O4372" s="44">
        <v>338.8</v>
      </c>
      <c r="P4372" s="44">
        <v>120</v>
      </c>
      <c r="Q4372" s="44">
        <v>27.51</v>
      </c>
      <c r="R4372" s="44">
        <v>57.6</v>
      </c>
      <c r="S4372" s="44">
        <v>0</v>
      </c>
      <c r="T4372" s="44">
        <v>24.95</v>
      </c>
      <c r="U4372" s="44">
        <v>108.74</v>
      </c>
      <c r="V4372" s="9" t="s">
        <v>24327</v>
      </c>
      <c r="W4372" s="42" t="s">
        <v>34</v>
      </c>
      <c r="X4372" s="43">
        <v>119244444842</v>
      </c>
      <c r="Y4372" s="43">
        <v>45202223598</v>
      </c>
      <c r="Z4372" s="5" t="s">
        <v>7980</v>
      </c>
      <c r="AA4372" s="37" t="str">
        <f>VLOOKUP(J4372, sku!B:C, 2, FALSE)</f>
        <v>Travessa Kia - Smart - - - Sportage - Até 2012 - Preto</v>
      </c>
      <c r="AB4372" s="37" t="str">
        <f>VLOOKUP(J4372, sku!B:BM, 64, FALSE)</f>
        <v>Fabricação</v>
      </c>
      <c r="AC4372" s="37" t="str">
        <f>LEFT(pedidos[[#This Row],[SKU]],3)</f>
        <v>XKI</v>
      </c>
      <c r="AD4372" s="37" t="str" cm="1">
        <f t="array" aca="1" ref="AD4372" ca="1">IFERROR(
  INDEX(
    montadora[Montadora],
    MATCH(TRUE,LEFT(#REF!,NÚCARACT(montadora[SKU Parcial]))=montadora[SKU Parcial],0)
  ),
  ""
)</f>
        <v/>
      </c>
    </row>
    <row r="4373" spans="1:30" x14ac:dyDescent="0.25">
      <c r="A4373" s="42" t="s">
        <v>1145</v>
      </c>
      <c r="B4373" s="42" t="s">
        <v>1146</v>
      </c>
      <c r="C4373" s="42" t="s">
        <v>1147</v>
      </c>
      <c r="D4373" s="42" t="s">
        <v>420</v>
      </c>
      <c r="E4373" s="42" t="s">
        <v>1148</v>
      </c>
      <c r="F4373" s="42" t="s">
        <v>1149</v>
      </c>
      <c r="G4373" s="42" t="s">
        <v>11227</v>
      </c>
      <c r="H4373" s="7" t="s">
        <v>47</v>
      </c>
      <c r="I4373" s="42" t="s">
        <v>31</v>
      </c>
      <c r="J4373" s="42" t="s">
        <v>1150</v>
      </c>
      <c r="K4373" s="8">
        <v>45858</v>
      </c>
      <c r="L4373" s="7" t="s">
        <v>11229</v>
      </c>
      <c r="M4373" s="44">
        <v>338.8</v>
      </c>
      <c r="N4373" s="7">
        <v>1</v>
      </c>
      <c r="O4373" s="44">
        <v>338.8</v>
      </c>
      <c r="P4373" s="44">
        <v>120</v>
      </c>
      <c r="Q4373" s="44">
        <v>27.51</v>
      </c>
      <c r="R4373" s="44">
        <v>57.6</v>
      </c>
      <c r="S4373" s="44">
        <v>0</v>
      </c>
      <c r="T4373" s="44">
        <v>24.95</v>
      </c>
      <c r="U4373" s="44">
        <v>108.74</v>
      </c>
      <c r="V4373" s="9" t="s">
        <v>24327</v>
      </c>
      <c r="W4373" s="42" t="s">
        <v>34</v>
      </c>
      <c r="X4373" s="43">
        <v>119327129114</v>
      </c>
      <c r="Y4373" s="43">
        <v>45205744742</v>
      </c>
      <c r="Z4373" s="5" t="s">
        <v>7980</v>
      </c>
      <c r="AA4373" s="37" t="str">
        <f>VLOOKUP(J4373, sku!B:C, 2, FALSE)</f>
        <v>Travessa Fiat - Style - - - Argo Trekking - - - Preto</v>
      </c>
      <c r="AB4373" s="37" t="str">
        <f>VLOOKUP(J4373, sku!B:BM, 64, FALSE)</f>
        <v>Fabricação</v>
      </c>
      <c r="AC4373" s="37" t="str">
        <f>LEFT(pedidos[[#This Row],[SKU]],3)</f>
        <v>XFI</v>
      </c>
      <c r="AD4373" s="37" t="str" cm="1">
        <f t="array" aca="1" ref="AD4373" ca="1">IFERROR(
  INDEX(
    montadora[Montadora],
    MATCH(TRUE,LEFT(#REF!,NÚCARACT(montadora[SKU Parcial]))=montadora[SKU Parcial],0)
  ),
  ""
)</f>
        <v/>
      </c>
    </row>
    <row r="4374" spans="1:30" x14ac:dyDescent="0.25">
      <c r="A4374" s="42" t="s">
        <v>1283</v>
      </c>
      <c r="B4374" s="42" t="s">
        <v>1284</v>
      </c>
      <c r="C4374" s="42" t="s">
        <v>460</v>
      </c>
      <c r="D4374" s="42" t="s">
        <v>45</v>
      </c>
      <c r="E4374" s="42" t="s">
        <v>525</v>
      </c>
      <c r="F4374" s="42" t="s">
        <v>526</v>
      </c>
      <c r="G4374" s="42" t="s">
        <v>11227</v>
      </c>
      <c r="H4374" s="7" t="s">
        <v>47</v>
      </c>
      <c r="I4374" s="42" t="s">
        <v>36</v>
      </c>
      <c r="J4374" s="42" t="s">
        <v>668</v>
      </c>
      <c r="K4374" s="8">
        <v>45859</v>
      </c>
      <c r="L4374" s="7" t="s">
        <v>11229</v>
      </c>
      <c r="M4374" s="44">
        <v>338.8</v>
      </c>
      <c r="N4374" s="7">
        <v>1</v>
      </c>
      <c r="O4374" s="44">
        <v>338.8</v>
      </c>
      <c r="P4374" s="44">
        <v>120</v>
      </c>
      <c r="Q4374" s="44">
        <v>27.51</v>
      </c>
      <c r="R4374" s="44">
        <v>57.6</v>
      </c>
      <c r="S4374" s="44">
        <v>0</v>
      </c>
      <c r="T4374" s="44">
        <v>24.95</v>
      </c>
      <c r="U4374" s="44">
        <v>108.74</v>
      </c>
      <c r="V4374" s="9" t="s">
        <v>24327</v>
      </c>
      <c r="W4374" s="42" t="s">
        <v>34</v>
      </c>
      <c r="X4374" s="43">
        <v>118905128545</v>
      </c>
      <c r="Y4374" s="43">
        <v>45209807424</v>
      </c>
      <c r="Z4374" s="5" t="s">
        <v>7980</v>
      </c>
      <c r="AA4374" s="37" t="str">
        <f>VLOOKUP(J4374, sku!B:C, 2, FALSE)</f>
        <v>Travessa Jeep - Style - - - Compass - - - Preto</v>
      </c>
      <c r="AB4374" s="37" t="str">
        <f>VLOOKUP(J4374, sku!B:BM, 64, FALSE)</f>
        <v>Fabricação</v>
      </c>
      <c r="AC4374" s="37" t="str">
        <f>LEFT(pedidos[[#This Row],[SKU]],3)</f>
        <v>XJP</v>
      </c>
      <c r="AD4374" s="37" t="str" cm="1">
        <f t="array" aca="1" ref="AD4374" ca="1">IFERROR(
  INDEX(
    montadora[Montadora],
    MATCH(TRUE,LEFT(#REF!,NÚCARACT(montadora[SKU Parcial]))=montadora[SKU Parcial],0)
  ),
  ""
)</f>
        <v/>
      </c>
    </row>
    <row r="4375" spans="1:30" x14ac:dyDescent="0.25">
      <c r="A4375" s="42" t="s">
        <v>1257</v>
      </c>
      <c r="B4375" s="42" t="s">
        <v>1258</v>
      </c>
      <c r="C4375" s="42" t="s">
        <v>1259</v>
      </c>
      <c r="D4375" s="42" t="s">
        <v>191</v>
      </c>
      <c r="E4375" s="42" t="s">
        <v>1069</v>
      </c>
      <c r="F4375" s="42" t="s">
        <v>1070</v>
      </c>
      <c r="G4375" s="42" t="s">
        <v>11227</v>
      </c>
      <c r="H4375" s="7" t="s">
        <v>47</v>
      </c>
      <c r="I4375" s="42" t="s">
        <v>31</v>
      </c>
      <c r="J4375" s="42" t="s">
        <v>1260</v>
      </c>
      <c r="K4375" s="8">
        <v>45860</v>
      </c>
      <c r="L4375" s="7" t="s">
        <v>11229</v>
      </c>
      <c r="M4375" s="44">
        <v>338.8</v>
      </c>
      <c r="N4375" s="7">
        <v>1</v>
      </c>
      <c r="O4375" s="44">
        <v>338.8</v>
      </c>
      <c r="P4375" s="44">
        <v>120</v>
      </c>
      <c r="Q4375" s="44">
        <v>27.51</v>
      </c>
      <c r="R4375" s="44">
        <v>57.6</v>
      </c>
      <c r="S4375" s="44">
        <v>0</v>
      </c>
      <c r="T4375" s="44">
        <v>24.95</v>
      </c>
      <c r="U4375" s="44">
        <v>108.74</v>
      </c>
      <c r="V4375" s="9" t="s">
        <v>24327</v>
      </c>
      <c r="W4375" s="42" t="s">
        <v>34</v>
      </c>
      <c r="X4375" s="43">
        <v>119501052036</v>
      </c>
      <c r="Y4375" s="43">
        <v>45214064076</v>
      </c>
      <c r="Z4375" s="5" t="s">
        <v>7980</v>
      </c>
      <c r="AA4375" s="37" t="str">
        <f>VLOOKUP(J4375, sku!B:C, 2, FALSE)</f>
        <v>Travessa Volkswagen - Smart - - - Saveiro Cross - - - Preto</v>
      </c>
      <c r="AB4375" s="37" t="str">
        <f>VLOOKUP(J4375, sku!B:BM, 64, FALSE)</f>
        <v>Fabricação</v>
      </c>
      <c r="AC4375" s="37" t="str">
        <f>LEFT(pedidos[[#This Row],[SKU]],3)</f>
        <v>XVW</v>
      </c>
      <c r="AD4375" s="37" t="str" cm="1">
        <f t="array" aca="1" ref="AD4375" ca="1">IFERROR(
  INDEX(
    montadora[Montadora],
    MATCH(TRUE,LEFT(#REF!,NÚCARACT(montadora[SKU Parcial]))=montadora[SKU Parcial],0)
  ),
  ""
)</f>
        <v/>
      </c>
    </row>
    <row r="4376" spans="1:30" x14ac:dyDescent="0.25">
      <c r="A4376" s="42" t="s">
        <v>1261</v>
      </c>
      <c r="B4376" s="42" t="s">
        <v>36</v>
      </c>
      <c r="C4376" s="42" t="s">
        <v>350</v>
      </c>
      <c r="D4376" s="42" t="s">
        <v>138</v>
      </c>
      <c r="E4376" s="42" t="s">
        <v>1045</v>
      </c>
      <c r="F4376" s="42" t="s">
        <v>673</v>
      </c>
      <c r="G4376" s="42" t="s">
        <v>11227</v>
      </c>
      <c r="H4376" s="7" t="s">
        <v>47</v>
      </c>
      <c r="I4376" s="42" t="s">
        <v>31</v>
      </c>
      <c r="J4376" s="42" t="s">
        <v>262</v>
      </c>
      <c r="K4376" s="8">
        <v>45860</v>
      </c>
      <c r="L4376" s="7" t="s">
        <v>11229</v>
      </c>
      <c r="M4376" s="44">
        <v>338.8</v>
      </c>
      <c r="N4376" s="7">
        <v>1</v>
      </c>
      <c r="O4376" s="44">
        <v>338.8</v>
      </c>
      <c r="P4376" s="44">
        <v>120</v>
      </c>
      <c r="Q4376" s="44">
        <v>27.51</v>
      </c>
      <c r="R4376" s="44">
        <v>57.6</v>
      </c>
      <c r="S4376" s="44">
        <v>0</v>
      </c>
      <c r="T4376" s="44">
        <v>24.95</v>
      </c>
      <c r="U4376" s="44">
        <v>108.74</v>
      </c>
      <c r="V4376" s="9" t="s">
        <v>24327</v>
      </c>
      <c r="W4376" s="42" t="s">
        <v>34</v>
      </c>
      <c r="X4376" s="43">
        <v>119502674196</v>
      </c>
      <c r="Y4376" s="43">
        <v>45214140372</v>
      </c>
      <c r="Z4376" s="5" t="s">
        <v>7980</v>
      </c>
      <c r="AA4376" s="37" t="str">
        <f>VLOOKUP(J4376, sku!B:C, 2, FALSE)</f>
        <v>Travessa Jeep - Style - - - Commander - - - Preto</v>
      </c>
      <c r="AB4376" s="37" t="str">
        <f>VLOOKUP(J4376, sku!B:BM, 64, FALSE)</f>
        <v>Fabricação</v>
      </c>
      <c r="AC4376" s="37" t="str">
        <f>LEFT(pedidos[[#This Row],[SKU]],3)</f>
        <v>XJP</v>
      </c>
      <c r="AD4376" s="37" t="str" cm="1">
        <f t="array" aca="1" ref="AD4376" ca="1">IFERROR(
  INDEX(
    montadora[Montadora],
    MATCH(TRUE,LEFT(#REF!,NÚCARACT(montadora[SKU Parcial]))=montadora[SKU Parcial],0)
  ),
  ""
)</f>
        <v/>
      </c>
    </row>
    <row r="4377" spans="1:30" x14ac:dyDescent="0.25">
      <c r="A4377" s="42" t="s">
        <v>1262</v>
      </c>
      <c r="B4377" s="42" t="s">
        <v>1263</v>
      </c>
      <c r="C4377" s="42" t="s">
        <v>1264</v>
      </c>
      <c r="D4377" s="42" t="s">
        <v>45</v>
      </c>
      <c r="E4377" s="42" t="s">
        <v>525</v>
      </c>
      <c r="F4377" s="42" t="s">
        <v>526</v>
      </c>
      <c r="G4377" s="42" t="s">
        <v>11227</v>
      </c>
      <c r="H4377" s="7" t="s">
        <v>47</v>
      </c>
      <c r="I4377" s="42" t="s">
        <v>36</v>
      </c>
      <c r="J4377" s="42" t="s">
        <v>24330</v>
      </c>
      <c r="K4377" s="8">
        <v>45861</v>
      </c>
      <c r="L4377" s="7" t="s">
        <v>11229</v>
      </c>
      <c r="M4377" s="44">
        <v>338.8</v>
      </c>
      <c r="N4377" s="7">
        <v>1</v>
      </c>
      <c r="O4377" s="44">
        <v>338.8</v>
      </c>
      <c r="P4377" s="44">
        <v>120</v>
      </c>
      <c r="Q4377" s="44">
        <v>27.51</v>
      </c>
      <c r="R4377" s="44">
        <v>57.6</v>
      </c>
      <c r="S4377" s="44">
        <v>0</v>
      </c>
      <c r="T4377" s="44">
        <v>24.95</v>
      </c>
      <c r="U4377" s="44">
        <v>108.74</v>
      </c>
      <c r="V4377" s="9" t="s">
        <v>24327</v>
      </c>
      <c r="W4377" s="42" t="s">
        <v>34</v>
      </c>
      <c r="X4377" s="43">
        <v>119597359242</v>
      </c>
      <c r="Y4377" s="43">
        <v>45218865782</v>
      </c>
      <c r="Z4377" s="5" t="s">
        <v>7980</v>
      </c>
      <c r="AA4377" s="37" t="e">
        <f>VLOOKUP(J4377, sku!B:C, 2, FALSE)</f>
        <v>#N/A</v>
      </c>
      <c r="AB4377" s="37" t="e">
        <f>VLOOKUP(J4377, sku!B:BM, 64, FALSE)</f>
        <v>#N/A</v>
      </c>
      <c r="AC4377" s="37" t="str">
        <f>LEFT(pedidos[[#This Row],[SKU]],3)</f>
        <v>XGM</v>
      </c>
      <c r="AD4377" s="37" t="str" cm="1">
        <f t="array" aca="1" ref="AD4377" ca="1">IFERROR(
  INDEX(
    montadora[Montadora],
    MATCH(TRUE,LEFT(#REF!,NÚCARACT(montadora[SKU Parcial]))=montadora[SKU Parcial],0)
  ),
  ""
)</f>
        <v/>
      </c>
    </row>
    <row r="4378" spans="1:30" x14ac:dyDescent="0.25">
      <c r="A4378" s="42" t="s">
        <v>1265</v>
      </c>
      <c r="B4378" s="42" t="s">
        <v>36</v>
      </c>
      <c r="C4378" s="42" t="s">
        <v>965</v>
      </c>
      <c r="D4378" s="42" t="s">
        <v>538</v>
      </c>
      <c r="E4378" s="42" t="s">
        <v>1134</v>
      </c>
      <c r="F4378" s="42" t="s">
        <v>1135</v>
      </c>
      <c r="G4378" s="42" t="s">
        <v>11227</v>
      </c>
      <c r="H4378" s="7" t="s">
        <v>47</v>
      </c>
      <c r="I4378" s="42" t="s">
        <v>36</v>
      </c>
      <c r="J4378" s="42" t="s">
        <v>1266</v>
      </c>
      <c r="K4378" s="8">
        <v>45863</v>
      </c>
      <c r="L4378" s="7" t="s">
        <v>11229</v>
      </c>
      <c r="M4378" s="44">
        <v>338.8</v>
      </c>
      <c r="N4378" s="7">
        <v>1</v>
      </c>
      <c r="O4378" s="44">
        <v>374.79</v>
      </c>
      <c r="P4378" s="44">
        <v>120</v>
      </c>
      <c r="Q4378" s="44">
        <v>27.51</v>
      </c>
      <c r="R4378" s="44">
        <v>57.6</v>
      </c>
      <c r="S4378" s="44">
        <v>35.99</v>
      </c>
      <c r="T4378" s="44">
        <v>24.95</v>
      </c>
      <c r="U4378" s="44">
        <v>108.74</v>
      </c>
      <c r="V4378" s="9" t="s">
        <v>24327</v>
      </c>
      <c r="W4378" s="42" t="s">
        <v>34</v>
      </c>
      <c r="X4378" s="43" t="s">
        <v>24331</v>
      </c>
      <c r="Y4378" s="43">
        <v>45233015355</v>
      </c>
      <c r="Z4378" s="5" t="s">
        <v>7980</v>
      </c>
      <c r="AA4378" s="37" t="str">
        <f>VLOOKUP(J4378, sku!B:C, 2, FALSE)</f>
        <v>Travessa Renault - Smart - - - Sandero Stepway G2 - 2015+ - Preto</v>
      </c>
      <c r="AB4378" s="37" t="str">
        <f>VLOOKUP(J4378, sku!B:BM, 64, FALSE)</f>
        <v>Fabricação</v>
      </c>
      <c r="AC4378" s="37" t="str">
        <f>LEFT(pedidos[[#This Row],[SKU]],3)</f>
        <v>XRE</v>
      </c>
      <c r="AD4378" s="37" t="str" cm="1">
        <f t="array" aca="1" ref="AD4378" ca="1">IFERROR(
  INDEX(
    montadora[Montadora],
    MATCH(TRUE,LEFT(#REF!,NÚCARACT(montadora[SKU Parcial]))=montadora[SKU Parcial],0)
  ),
  ""
)</f>
        <v/>
      </c>
    </row>
    <row r="4379" spans="1:30" x14ac:dyDescent="0.25">
      <c r="A4379" s="42" t="s">
        <v>1267</v>
      </c>
      <c r="B4379" s="42" t="s">
        <v>1268</v>
      </c>
      <c r="C4379" s="42" t="s">
        <v>1269</v>
      </c>
      <c r="D4379" s="42" t="s">
        <v>658</v>
      </c>
      <c r="E4379" s="42" t="s">
        <v>227</v>
      </c>
      <c r="F4379" s="42" t="s">
        <v>228</v>
      </c>
      <c r="G4379" s="42" t="s">
        <v>11227</v>
      </c>
      <c r="H4379" s="7" t="s">
        <v>47</v>
      </c>
      <c r="I4379" s="42" t="s">
        <v>36</v>
      </c>
      <c r="J4379" s="42" t="s">
        <v>241</v>
      </c>
      <c r="K4379" s="8">
        <v>45864</v>
      </c>
      <c r="L4379" s="7" t="s">
        <v>11229</v>
      </c>
      <c r="M4379" s="44">
        <v>338.8</v>
      </c>
      <c r="N4379" s="7">
        <v>1</v>
      </c>
      <c r="O4379" s="44">
        <v>338.8</v>
      </c>
      <c r="P4379" s="44">
        <v>120</v>
      </c>
      <c r="Q4379" s="44">
        <v>27.51</v>
      </c>
      <c r="R4379" s="44">
        <v>57.6</v>
      </c>
      <c r="S4379" s="44">
        <v>0</v>
      </c>
      <c r="T4379" s="44">
        <v>24.95</v>
      </c>
      <c r="U4379" s="44">
        <v>108.74</v>
      </c>
      <c r="V4379" s="9" t="s">
        <v>24327</v>
      </c>
      <c r="W4379" s="42" t="s">
        <v>34</v>
      </c>
      <c r="X4379" s="43">
        <v>119435581317</v>
      </c>
      <c r="Y4379" s="43">
        <v>45234839129</v>
      </c>
      <c r="Z4379" s="5" t="s">
        <v>7980</v>
      </c>
      <c r="AA4379" s="37" t="str">
        <f>VLOOKUP(J4379, sku!B:C, 2, FALSE)</f>
        <v>Travessa Ford - Style - - - Ecosport - - - Prata</v>
      </c>
      <c r="AB4379" s="37" t="str">
        <f>VLOOKUP(J4379, sku!B:BM, 64, FALSE)</f>
        <v>Fabricação</v>
      </c>
      <c r="AC4379" s="37" t="str">
        <f>LEFT(pedidos[[#This Row],[SKU]],3)</f>
        <v>XFO</v>
      </c>
      <c r="AD4379" s="37" t="str" cm="1">
        <f t="array" aca="1" ref="AD4379" ca="1">IFERROR(
  INDEX(
    montadora[Montadora],
    MATCH(TRUE,LEFT(#REF!,NÚCARACT(montadora[SKU Parcial]))=montadora[SKU Parcial],0)
  ),
  ""
)</f>
        <v/>
      </c>
    </row>
    <row r="4380" spans="1:30" x14ac:dyDescent="0.25">
      <c r="A4380" s="42" t="s">
        <v>1270</v>
      </c>
      <c r="B4380" s="42" t="s">
        <v>1271</v>
      </c>
      <c r="C4380" s="42" t="s">
        <v>322</v>
      </c>
      <c r="D4380" s="42" t="s">
        <v>347</v>
      </c>
      <c r="E4380" s="42" t="s">
        <v>1272</v>
      </c>
      <c r="F4380" s="42" t="s">
        <v>1273</v>
      </c>
      <c r="G4380" s="42" t="s">
        <v>11227</v>
      </c>
      <c r="H4380" s="7" t="s">
        <v>47</v>
      </c>
      <c r="I4380" s="42" t="s">
        <v>36</v>
      </c>
      <c r="J4380" s="42" t="s">
        <v>1274</v>
      </c>
      <c r="K4380" s="8">
        <v>45864</v>
      </c>
      <c r="L4380" s="7" t="s">
        <v>11229</v>
      </c>
      <c r="M4380" s="44">
        <v>338.8</v>
      </c>
      <c r="N4380" s="7">
        <v>1</v>
      </c>
      <c r="O4380" s="44">
        <v>374.79</v>
      </c>
      <c r="P4380" s="44">
        <v>120</v>
      </c>
      <c r="Q4380" s="44">
        <v>27.51</v>
      </c>
      <c r="R4380" s="44">
        <v>57.6</v>
      </c>
      <c r="S4380" s="44">
        <v>35.99</v>
      </c>
      <c r="T4380" s="44">
        <v>24.95</v>
      </c>
      <c r="U4380" s="44">
        <v>108.74</v>
      </c>
      <c r="V4380" s="9" t="s">
        <v>24327</v>
      </c>
      <c r="W4380" s="42" t="s">
        <v>34</v>
      </c>
      <c r="X4380" s="43">
        <v>119513512767</v>
      </c>
      <c r="Y4380" s="43">
        <v>45237565929</v>
      </c>
      <c r="Z4380" s="5" t="s">
        <v>7980</v>
      </c>
      <c r="AA4380" s="37" t="str">
        <f>VLOOKUP(J4380, sku!B:C, 2, FALSE)</f>
        <v>Travessa Ford - Smart - - - Ranger - 2013 A 2023 - Prata</v>
      </c>
      <c r="AB4380" s="37" t="str">
        <f>VLOOKUP(J4380, sku!B:BM, 64, FALSE)</f>
        <v>Fabricação</v>
      </c>
      <c r="AC4380" s="37" t="str">
        <f>LEFT(pedidos[[#This Row],[SKU]],3)</f>
        <v>XFD</v>
      </c>
      <c r="AD4380" s="37" t="str" cm="1">
        <f t="array" aca="1" ref="AD4380" ca="1">IFERROR(
  INDEX(
    montadora[Montadora],
    MATCH(TRUE,LEFT(J4610,NÚCARACT(montadora[SKU Parcial]))=montadora[SKU Parcial],0)
  ),
  ""
)</f>
        <v/>
      </c>
    </row>
    <row r="4381" spans="1:30" x14ac:dyDescent="0.25">
      <c r="A4381" s="42" t="s">
        <v>1275</v>
      </c>
      <c r="B4381" s="42" t="s">
        <v>36</v>
      </c>
      <c r="C4381" s="42" t="s">
        <v>1264</v>
      </c>
      <c r="D4381" s="42" t="s">
        <v>658</v>
      </c>
      <c r="E4381" s="42" t="s">
        <v>218</v>
      </c>
      <c r="F4381" s="42" t="s">
        <v>209</v>
      </c>
      <c r="G4381" s="42" t="s">
        <v>11227</v>
      </c>
      <c r="H4381" s="7" t="s">
        <v>47</v>
      </c>
      <c r="I4381" s="42" t="s">
        <v>31</v>
      </c>
      <c r="J4381" s="42" t="s">
        <v>210</v>
      </c>
      <c r="K4381" s="8">
        <v>45866</v>
      </c>
      <c r="L4381" s="7" t="s">
        <v>11229</v>
      </c>
      <c r="M4381" s="44">
        <v>338.8</v>
      </c>
      <c r="N4381" s="7">
        <v>1</v>
      </c>
      <c r="O4381" s="44">
        <v>338.8</v>
      </c>
      <c r="P4381" s="44">
        <v>120</v>
      </c>
      <c r="Q4381" s="44">
        <v>27.51</v>
      </c>
      <c r="R4381" s="44">
        <v>57.6</v>
      </c>
      <c r="S4381" s="44">
        <v>0</v>
      </c>
      <c r="T4381" s="44">
        <v>24.95</v>
      </c>
      <c r="U4381" s="44">
        <v>108.74</v>
      </c>
      <c r="V4381" s="9" t="s">
        <v>24327</v>
      </c>
      <c r="W4381" s="42" t="s">
        <v>34</v>
      </c>
      <c r="X4381" s="43" t="s">
        <v>24332</v>
      </c>
      <c r="Y4381" s="43">
        <v>45244858850</v>
      </c>
      <c r="Z4381" s="5" t="s">
        <v>7980</v>
      </c>
      <c r="AA4381" s="37" t="str">
        <f>VLOOKUP(J4381, sku!B:C, 2, FALSE)</f>
        <v>Travessa Fiat - Smart - - - Toro - - - Preto</v>
      </c>
      <c r="AB4381" s="37" t="str">
        <f>VLOOKUP(J4381, sku!B:BM, 64, FALSE)</f>
        <v>Fabricação</v>
      </c>
      <c r="AC4381" s="37" t="str">
        <f>LEFT(pedidos[[#This Row],[SKU]],3)</f>
        <v>XFI</v>
      </c>
      <c r="AD4381" s="37" t="str" cm="1">
        <f t="array" aca="1" ref="AD4381" ca="1">IFERROR(
  INDEX(
    montadora[Montadora],
    MATCH(TRUE,LEFT(J4611,NÚCARACT(montadora[SKU Parcial]))=montadora[SKU Parcial],0)
  ),
  ""
)</f>
        <v/>
      </c>
    </row>
    <row r="4382" spans="1:30" x14ac:dyDescent="0.25">
      <c r="A4382" s="42" t="s">
        <v>1276</v>
      </c>
      <c r="B4382" s="42" t="s">
        <v>1277</v>
      </c>
      <c r="C4382" s="42" t="s">
        <v>1278</v>
      </c>
      <c r="D4382" s="42" t="s">
        <v>27</v>
      </c>
      <c r="E4382" s="42" t="s">
        <v>218</v>
      </c>
      <c r="F4382" s="42" t="s">
        <v>209</v>
      </c>
      <c r="G4382" s="42" t="s">
        <v>11227</v>
      </c>
      <c r="H4382" s="7" t="s">
        <v>47</v>
      </c>
      <c r="I4382" s="42" t="s">
        <v>31</v>
      </c>
      <c r="J4382" s="42" t="s">
        <v>210</v>
      </c>
      <c r="K4382" s="8">
        <v>45866</v>
      </c>
      <c r="L4382" s="7" t="s">
        <v>11229</v>
      </c>
      <c r="M4382" s="44">
        <v>338.8</v>
      </c>
      <c r="N4382" s="7">
        <v>1</v>
      </c>
      <c r="O4382" s="44">
        <v>338.8</v>
      </c>
      <c r="P4382" s="44">
        <v>120</v>
      </c>
      <c r="Q4382" s="44">
        <v>27.51</v>
      </c>
      <c r="R4382" s="44">
        <v>57.6</v>
      </c>
      <c r="S4382" s="44">
        <v>0</v>
      </c>
      <c r="T4382" s="44">
        <v>24.95</v>
      </c>
      <c r="U4382" s="44">
        <v>108.74</v>
      </c>
      <c r="V4382" s="9" t="s">
        <v>24327</v>
      </c>
      <c r="W4382" s="42" t="s">
        <v>34</v>
      </c>
      <c r="X4382" s="43">
        <v>119687863253</v>
      </c>
      <c r="Y4382" s="43">
        <v>45246124330</v>
      </c>
      <c r="Z4382" s="5" t="s">
        <v>7980</v>
      </c>
      <c r="AA4382" s="37" t="str">
        <f>VLOOKUP(J4382, sku!B:C, 2, FALSE)</f>
        <v>Travessa Fiat - Smart - - - Toro - - - Preto</v>
      </c>
      <c r="AB4382" s="37" t="str">
        <f>VLOOKUP(J4382, sku!B:BM, 64, FALSE)</f>
        <v>Fabricação</v>
      </c>
      <c r="AC4382" s="37" t="str">
        <f>LEFT(pedidos[[#This Row],[SKU]],3)</f>
        <v>XFI</v>
      </c>
      <c r="AD4382" s="37" t="str" cm="1">
        <f t="array" aca="1" ref="AD4382" ca="1">IFERROR(
  INDEX(
    montadora[Montadora],
    MATCH(TRUE,LEFT(J4612,NÚCARACT(montadora[SKU Parcial]))=montadora[SKU Parcial],0)
  ),
  ""
)</f>
        <v/>
      </c>
    </row>
    <row r="4383" spans="1:30" x14ac:dyDescent="0.25">
      <c r="A4383" s="42" t="s">
        <v>1279</v>
      </c>
      <c r="B4383" s="42" t="s">
        <v>36</v>
      </c>
      <c r="C4383" s="42" t="s">
        <v>117</v>
      </c>
      <c r="D4383" s="42" t="s">
        <v>658</v>
      </c>
      <c r="E4383" s="42" t="s">
        <v>218</v>
      </c>
      <c r="F4383" s="42" t="s">
        <v>209</v>
      </c>
      <c r="G4383" s="42" t="s">
        <v>11227</v>
      </c>
      <c r="H4383" s="7" t="s">
        <v>47</v>
      </c>
      <c r="I4383" s="42" t="s">
        <v>31</v>
      </c>
      <c r="J4383" s="42" t="s">
        <v>210</v>
      </c>
      <c r="K4383" s="8">
        <v>45867</v>
      </c>
      <c r="L4383" s="7" t="s">
        <v>11229</v>
      </c>
      <c r="M4383" s="44">
        <v>338.8</v>
      </c>
      <c r="N4383" s="7">
        <v>1</v>
      </c>
      <c r="O4383" s="44">
        <v>338.8</v>
      </c>
      <c r="P4383" s="44">
        <v>120</v>
      </c>
      <c r="Q4383" s="44">
        <v>27.51</v>
      </c>
      <c r="R4383" s="44">
        <v>57.6</v>
      </c>
      <c r="S4383" s="44">
        <v>0</v>
      </c>
      <c r="T4383" s="44">
        <v>24.95</v>
      </c>
      <c r="U4383" s="44">
        <v>108.74</v>
      </c>
      <c r="V4383" s="9" t="s">
        <v>24327</v>
      </c>
      <c r="W4383" s="42" t="s">
        <v>34</v>
      </c>
      <c r="X4383" s="43">
        <v>119811819867</v>
      </c>
      <c r="Y4383" s="43">
        <v>45252518551</v>
      </c>
      <c r="Z4383" s="5" t="s">
        <v>7980</v>
      </c>
      <c r="AA4383" s="37" t="str">
        <f>VLOOKUP(J4383, sku!B:C, 2, FALSE)</f>
        <v>Travessa Fiat - Smart - - - Toro - - - Preto</v>
      </c>
      <c r="AB4383" s="37" t="str">
        <f>VLOOKUP(J4383, sku!B:BM, 64, FALSE)</f>
        <v>Fabricação</v>
      </c>
      <c r="AC4383" s="37" t="str">
        <f>LEFT(pedidos[[#This Row],[SKU]],3)</f>
        <v>XFI</v>
      </c>
      <c r="AD4383" s="37" t="str" cm="1">
        <f t="array" aca="1" ref="AD4383" ca="1">IFERROR(
  INDEX(
    montadora[Montadora],
    MATCH(TRUE,LEFT(J4613,NÚCARACT(montadora[SKU Parcial]))=montadora[SKU Parcial],0)
  ),
  ""
)</f>
        <v/>
      </c>
    </row>
    <row r="4384" spans="1:30" x14ac:dyDescent="0.25">
      <c r="A4384" s="42" t="s">
        <v>1280</v>
      </c>
      <c r="B4384" s="42" t="s">
        <v>1281</v>
      </c>
      <c r="C4384" s="42" t="s">
        <v>1282</v>
      </c>
      <c r="D4384" s="42" t="s">
        <v>319</v>
      </c>
      <c r="E4384" s="42" t="s">
        <v>1069</v>
      </c>
      <c r="F4384" s="42" t="s">
        <v>1070</v>
      </c>
      <c r="G4384" s="42" t="s">
        <v>11227</v>
      </c>
      <c r="H4384" s="7" t="s">
        <v>47</v>
      </c>
      <c r="I4384" s="42" t="s">
        <v>31</v>
      </c>
      <c r="J4384" s="42" t="s">
        <v>841</v>
      </c>
      <c r="K4384" s="8">
        <v>45868</v>
      </c>
      <c r="L4384" s="7" t="s">
        <v>11229</v>
      </c>
      <c r="M4384" s="44">
        <v>338.8</v>
      </c>
      <c r="N4384" s="7">
        <v>1</v>
      </c>
      <c r="O4384" s="44">
        <v>338.8</v>
      </c>
      <c r="P4384" s="44">
        <v>120</v>
      </c>
      <c r="Q4384" s="44">
        <v>27.51</v>
      </c>
      <c r="R4384" s="44">
        <v>57.6</v>
      </c>
      <c r="S4384" s="44">
        <v>0</v>
      </c>
      <c r="T4384" s="44">
        <v>24.95</v>
      </c>
      <c r="U4384" s="44">
        <v>108.74</v>
      </c>
      <c r="V4384" s="9" t="s">
        <v>24327</v>
      </c>
      <c r="W4384" s="42" t="s">
        <v>34</v>
      </c>
      <c r="X4384" s="43">
        <v>119886385277</v>
      </c>
      <c r="Y4384" s="43">
        <v>45256504842</v>
      </c>
      <c r="Z4384" s="5" t="s">
        <v>7980</v>
      </c>
      <c r="AA4384" s="37" t="str">
        <f>VLOOKUP(J4384, sku!B:C, 2, FALSE)</f>
        <v>Travessa Volkswagen - Smart - - - Taos - - - Preto</v>
      </c>
      <c r="AB4384" s="37" t="str">
        <f>VLOOKUP(J4384, sku!B:BM, 64, FALSE)</f>
        <v>Fabricação</v>
      </c>
      <c r="AC4384" s="37" t="str">
        <f>LEFT(pedidos[[#This Row],[SKU]],3)</f>
        <v>XVW</v>
      </c>
      <c r="AD4384" s="37" t="str" cm="1">
        <f t="array" aca="1" ref="AD4384" ca="1">IFERROR(
  INDEX(
    montadora[Montadora],
    MATCH(TRUE,LEFT(J4614,NÚCARACT(montadora[SKU Parcial]))=montadora[SKU Parcial],0)
  ),
  ""
)</f>
        <v/>
      </c>
    </row>
    <row r="4385" spans="1:30" x14ac:dyDescent="0.25">
      <c r="A4385" s="42" t="s">
        <v>1012</v>
      </c>
      <c r="B4385" s="42" t="s">
        <v>36</v>
      </c>
      <c r="C4385" s="42" t="s">
        <v>207</v>
      </c>
      <c r="D4385" s="42" t="s">
        <v>45</v>
      </c>
      <c r="E4385" s="42" t="s">
        <v>370</v>
      </c>
      <c r="F4385" s="42" t="s">
        <v>371</v>
      </c>
      <c r="G4385" s="42" t="s">
        <v>11228</v>
      </c>
      <c r="H4385" s="7" t="s">
        <v>30</v>
      </c>
      <c r="I4385" s="42" t="s">
        <v>36</v>
      </c>
      <c r="J4385" s="42" t="s">
        <v>372</v>
      </c>
      <c r="K4385" s="8">
        <v>45847</v>
      </c>
      <c r="L4385" s="7" t="s">
        <v>11229</v>
      </c>
      <c r="M4385" s="44">
        <v>248.8</v>
      </c>
      <c r="N4385" s="7">
        <v>1</v>
      </c>
      <c r="O4385" s="44">
        <v>292.79000000000002</v>
      </c>
      <c r="P4385" s="44">
        <v>105.54</v>
      </c>
      <c r="Q4385" s="44">
        <v>9.8800000000000008</v>
      </c>
      <c r="R4385" s="44">
        <v>28.61</v>
      </c>
      <c r="S4385" s="44">
        <v>43.99</v>
      </c>
      <c r="T4385" s="44">
        <v>24.95</v>
      </c>
      <c r="U4385" s="44">
        <v>79.819999999999993</v>
      </c>
      <c r="V4385" s="9" t="s">
        <v>24333</v>
      </c>
      <c r="W4385" s="42" t="s">
        <v>89</v>
      </c>
      <c r="X4385" s="43">
        <v>117494206501</v>
      </c>
      <c r="Y4385" s="43">
        <v>45146186675</v>
      </c>
      <c r="Z4385" s="5" t="s">
        <v>7980</v>
      </c>
      <c r="AA4385" s="37" t="str">
        <f>VLOOKUP(J4385, sku!B:C, 2, FALSE)</f>
        <v>Aquecedor</v>
      </c>
      <c r="AB4385" s="37" t="str">
        <f>VLOOKUP(J4385, sku!B:BM, 64, FALSE)</f>
        <v>Importação</v>
      </c>
      <c r="AC4385" s="37" t="str">
        <f>LEFT(pedidos[[#This Row],[SKU]],3)</f>
        <v>1XA</v>
      </c>
      <c r="AD4385" s="37" t="str" cm="1">
        <f t="array" aca="1" ref="AD4385" ca="1">IFERROR(
  INDEX(
    montadora[Montadora],
    MATCH(TRUE,LEFT(J4644,NÚCARACT(montadora[SKU Parcial]))=montadora[SKU Parcial],0)
  ),
  ""
)</f>
        <v/>
      </c>
    </row>
    <row r="4386" spans="1:30" x14ac:dyDescent="0.25">
      <c r="A4386" s="42" t="s">
        <v>1013</v>
      </c>
      <c r="B4386" s="42" t="s">
        <v>36</v>
      </c>
      <c r="C4386" s="42" t="s">
        <v>1014</v>
      </c>
      <c r="D4386" s="42" t="s">
        <v>138</v>
      </c>
      <c r="E4386" s="42" t="s">
        <v>370</v>
      </c>
      <c r="F4386" s="42" t="s">
        <v>371</v>
      </c>
      <c r="G4386" s="42" t="s">
        <v>11228</v>
      </c>
      <c r="H4386" s="7" t="s">
        <v>30</v>
      </c>
      <c r="I4386" s="42" t="s">
        <v>36</v>
      </c>
      <c r="J4386" s="42" t="s">
        <v>372</v>
      </c>
      <c r="K4386" s="8">
        <v>45852</v>
      </c>
      <c r="L4386" s="7" t="s">
        <v>11229</v>
      </c>
      <c r="M4386" s="44">
        <v>248.8</v>
      </c>
      <c r="N4386" s="7">
        <v>1</v>
      </c>
      <c r="O4386" s="44">
        <v>269.79000000000002</v>
      </c>
      <c r="P4386" s="44">
        <v>105.54</v>
      </c>
      <c r="Q4386" s="44">
        <v>9.8800000000000008</v>
      </c>
      <c r="R4386" s="44">
        <v>28.61</v>
      </c>
      <c r="S4386" s="44">
        <v>20.99</v>
      </c>
      <c r="T4386" s="44">
        <v>24.95</v>
      </c>
      <c r="U4386" s="44">
        <v>79.819999999999993</v>
      </c>
      <c r="V4386" s="9" t="s">
        <v>24333</v>
      </c>
      <c r="W4386" s="42" t="s">
        <v>34</v>
      </c>
      <c r="X4386" s="43">
        <v>118065542207</v>
      </c>
      <c r="Y4386" s="43">
        <v>45170590233</v>
      </c>
      <c r="Z4386" s="5" t="s">
        <v>7980</v>
      </c>
      <c r="AA4386" s="37" t="str">
        <f>VLOOKUP(J4386, sku!B:C, 2, FALSE)</f>
        <v>Aquecedor</v>
      </c>
      <c r="AB4386" s="37" t="str">
        <f>VLOOKUP(J4386, sku!B:BM, 64, FALSE)</f>
        <v>Importação</v>
      </c>
      <c r="AC4386" s="37" t="str">
        <f>LEFT(pedidos[[#This Row],[SKU]],3)</f>
        <v>1XA</v>
      </c>
      <c r="AD4386" s="37" t="str" cm="1">
        <f t="array" aca="1" ref="AD4386" ca="1">IFERROR(
  INDEX(
    montadora[Montadora],
    MATCH(TRUE,LEFT(J4645,NÚCARACT(montadora[SKU Parcial]))=montadora[SKU Parcial],0)
  ),
  ""
)</f>
        <v/>
      </c>
    </row>
    <row r="4387" spans="1:30" x14ac:dyDescent="0.25">
      <c r="A4387" s="42" t="s">
        <v>1285</v>
      </c>
      <c r="B4387" s="42" t="s">
        <v>36</v>
      </c>
      <c r="C4387" s="42" t="s">
        <v>1286</v>
      </c>
      <c r="D4387" s="42" t="s">
        <v>27</v>
      </c>
      <c r="E4387" s="42" t="s">
        <v>1287</v>
      </c>
      <c r="F4387" s="42" t="s">
        <v>702</v>
      </c>
      <c r="G4387" s="42" t="s">
        <v>11227</v>
      </c>
      <c r="H4387" s="7" t="s">
        <v>30</v>
      </c>
      <c r="I4387" s="42" t="s">
        <v>31</v>
      </c>
      <c r="J4387" s="42" t="s">
        <v>703</v>
      </c>
      <c r="K4387" s="8">
        <v>45860</v>
      </c>
      <c r="L4387" s="7" t="s">
        <v>11229</v>
      </c>
      <c r="M4387" s="44">
        <v>28.8</v>
      </c>
      <c r="N4387" s="7">
        <v>1</v>
      </c>
      <c r="O4387" s="44">
        <v>28.8</v>
      </c>
      <c r="P4387" s="44">
        <v>7.52</v>
      </c>
      <c r="Q4387" s="44">
        <v>2.34</v>
      </c>
      <c r="R4387" s="44">
        <v>9.7100000000000009</v>
      </c>
      <c r="S4387" s="44">
        <v>0</v>
      </c>
      <c r="T4387" s="44">
        <v>0</v>
      </c>
      <c r="U4387" s="44">
        <v>9.23</v>
      </c>
      <c r="V4387" s="9" t="s">
        <v>24334</v>
      </c>
      <c r="W4387" s="42" t="s">
        <v>34</v>
      </c>
      <c r="X4387" s="43">
        <v>119552852836</v>
      </c>
      <c r="Y4387" s="43">
        <v>45216602899</v>
      </c>
      <c r="Z4387" s="5" t="s">
        <v>7980</v>
      </c>
      <c r="AA4387" s="37" t="str">
        <f>VLOOKUP(J4387, sku!B:C, 2, FALSE)</f>
        <v>Trava Disco De Freio Moto - Preto</v>
      </c>
      <c r="AB4387" s="37" t="str">
        <f>VLOOKUP(J4387, sku!B:BM, 64, FALSE)</f>
        <v>Importação</v>
      </c>
      <c r="AC4387" s="37" t="str">
        <f>LEFT(pedidos[[#This Row],[SKU]],3)</f>
        <v>ET0</v>
      </c>
      <c r="AD4387" s="37" t="str" cm="1">
        <f t="array" aca="1" ref="AD4387" ca="1">IFERROR(
  INDEX(
    montadora[Montadora],
    MATCH(TRUE,LEFT(J4646,NÚCARACT(montadora[SKU Parcial]))=montadora[SKU Parcial],0)
  ),
  ""
)</f>
        <v/>
      </c>
    </row>
    <row r="4388" spans="1:30" x14ac:dyDescent="0.25">
      <c r="A4388" s="42" t="s">
        <v>1288</v>
      </c>
      <c r="B4388" s="42" t="s">
        <v>1289</v>
      </c>
      <c r="C4388" s="42" t="s">
        <v>1290</v>
      </c>
      <c r="D4388" s="42" t="s">
        <v>617</v>
      </c>
      <c r="E4388" s="42" t="s">
        <v>1291</v>
      </c>
      <c r="F4388" s="42" t="s">
        <v>1292</v>
      </c>
      <c r="G4388" s="42" t="s">
        <v>11227</v>
      </c>
      <c r="H4388" s="7" t="s">
        <v>30</v>
      </c>
      <c r="I4388" s="42" t="s">
        <v>36</v>
      </c>
      <c r="J4388" s="42" t="s">
        <v>703</v>
      </c>
      <c r="K4388" s="8">
        <v>45865</v>
      </c>
      <c r="L4388" s="7" t="s">
        <v>11229</v>
      </c>
      <c r="M4388" s="44">
        <v>28.8</v>
      </c>
      <c r="N4388" s="7">
        <v>1</v>
      </c>
      <c r="O4388" s="44">
        <v>28.8</v>
      </c>
      <c r="P4388" s="44">
        <v>7.52</v>
      </c>
      <c r="Q4388" s="44">
        <v>2.34</v>
      </c>
      <c r="R4388" s="44">
        <v>9.7100000000000009</v>
      </c>
      <c r="S4388" s="44">
        <v>0</v>
      </c>
      <c r="T4388" s="44">
        <v>0</v>
      </c>
      <c r="U4388" s="44">
        <v>9.23</v>
      </c>
      <c r="V4388" s="9" t="s">
        <v>24334</v>
      </c>
      <c r="W4388" s="42" t="s">
        <v>34</v>
      </c>
      <c r="X4388" s="43">
        <v>120090609620</v>
      </c>
      <c r="Y4388" s="43">
        <v>45240373475</v>
      </c>
      <c r="Z4388" s="5" t="s">
        <v>7980</v>
      </c>
      <c r="AA4388" s="37" t="str">
        <f>VLOOKUP(J4388, sku!B:C, 2, FALSE)</f>
        <v>Trava Disco De Freio Moto - Preto</v>
      </c>
      <c r="AB4388" s="37" t="str">
        <f>VLOOKUP(J4388, sku!B:BM, 64, FALSE)</f>
        <v>Importação</v>
      </c>
      <c r="AC4388" s="37" t="str">
        <f>LEFT(pedidos[[#This Row],[SKU]],3)</f>
        <v>ET0</v>
      </c>
      <c r="AD4388" s="37" t="str" cm="1">
        <f t="array" aca="1" ref="AD4388" ca="1">IFERROR(
  INDEX(
    montadora[Montadora],
    MATCH(TRUE,LEFT(J4647,NÚCARACT(montadora[SKU Parcial]))=montadora[SKU Parcial],0)
  ),
  ""
)</f>
        <v/>
      </c>
    </row>
    <row r="4389" spans="1:30" x14ac:dyDescent="0.25">
      <c r="A4389" s="42" t="s">
        <v>698</v>
      </c>
      <c r="B4389" s="42" t="s">
        <v>699</v>
      </c>
      <c r="C4389" s="42" t="s">
        <v>700</v>
      </c>
      <c r="D4389" s="42" t="s">
        <v>27</v>
      </c>
      <c r="E4389" s="42" t="s">
        <v>701</v>
      </c>
      <c r="F4389" s="42" t="s">
        <v>702</v>
      </c>
      <c r="G4389" s="42" t="s">
        <v>11228</v>
      </c>
      <c r="H4389" s="7" t="s">
        <v>47</v>
      </c>
      <c r="I4389" s="42" t="s">
        <v>36</v>
      </c>
      <c r="J4389" s="42" t="s">
        <v>703</v>
      </c>
      <c r="K4389" s="8">
        <v>45863</v>
      </c>
      <c r="L4389" s="7" t="s">
        <v>33</v>
      </c>
      <c r="M4389" s="44">
        <v>29.8</v>
      </c>
      <c r="N4389" s="7">
        <v>1</v>
      </c>
      <c r="O4389" s="44">
        <v>45.79</v>
      </c>
      <c r="P4389" s="44">
        <v>7.52</v>
      </c>
      <c r="Q4389" s="44">
        <v>1.18</v>
      </c>
      <c r="R4389" s="44">
        <v>11.57</v>
      </c>
      <c r="S4389" s="44">
        <v>15.99</v>
      </c>
      <c r="T4389" s="44">
        <v>0</v>
      </c>
      <c r="U4389" s="44">
        <v>9.5299999999999994</v>
      </c>
      <c r="V4389" s="9" t="s">
        <v>24335</v>
      </c>
      <c r="W4389" s="42" t="s">
        <v>34</v>
      </c>
      <c r="X4389" s="43">
        <v>119849602216</v>
      </c>
      <c r="Y4389" s="43">
        <v>45230742799</v>
      </c>
      <c r="Z4389" s="5" t="s">
        <v>7980</v>
      </c>
      <c r="AA4389" s="37" t="str">
        <f>VLOOKUP(J4389, sku!B:C, 2, FALSE)</f>
        <v>Trava Disco De Freio Moto - Preto</v>
      </c>
      <c r="AB4389" s="37" t="str">
        <f>VLOOKUP(J4389, sku!B:BM, 64, FALSE)</f>
        <v>Importação</v>
      </c>
      <c r="AC4389" s="37" t="str">
        <f>LEFT(pedidos[[#This Row],[SKU]],3)</f>
        <v>ET0</v>
      </c>
      <c r="AD4389" s="37" t="str" cm="1">
        <f t="array" aca="1" ref="AD4389" ca="1">IFERROR(
  INDEX(
    montadora[Montadora],
    MATCH(TRUE,LEFT(J4648,NÚCARACT(montadora[SKU Parcial]))=montadora[SKU Parcial],0)
  ),
  ""
)</f>
        <v/>
      </c>
    </row>
    <row r="4390" spans="1:30" x14ac:dyDescent="0.25">
      <c r="A4390" s="42" t="s">
        <v>704</v>
      </c>
      <c r="B4390" s="42" t="s">
        <v>705</v>
      </c>
      <c r="C4390" s="42" t="s">
        <v>706</v>
      </c>
      <c r="D4390" s="42" t="s">
        <v>27</v>
      </c>
      <c r="E4390" s="42" t="s">
        <v>701</v>
      </c>
      <c r="F4390" s="42" t="s">
        <v>702</v>
      </c>
      <c r="G4390" s="42" t="s">
        <v>11228</v>
      </c>
      <c r="H4390" s="7" t="s">
        <v>47</v>
      </c>
      <c r="I4390" s="42" t="s">
        <v>36</v>
      </c>
      <c r="J4390" s="42" t="s">
        <v>703</v>
      </c>
      <c r="K4390" s="8">
        <v>45863</v>
      </c>
      <c r="L4390" s="7" t="s">
        <v>33</v>
      </c>
      <c r="M4390" s="44">
        <v>29.8</v>
      </c>
      <c r="N4390" s="7">
        <v>1</v>
      </c>
      <c r="O4390" s="44">
        <v>45.79</v>
      </c>
      <c r="P4390" s="44">
        <v>7.52</v>
      </c>
      <c r="Q4390" s="44">
        <v>1.18</v>
      </c>
      <c r="R4390" s="44">
        <v>11.57</v>
      </c>
      <c r="S4390" s="44">
        <v>15.99</v>
      </c>
      <c r="T4390" s="44">
        <v>0</v>
      </c>
      <c r="U4390" s="44">
        <v>9.5299999999999994</v>
      </c>
      <c r="V4390" s="9" t="s">
        <v>24335</v>
      </c>
      <c r="W4390" s="42" t="s">
        <v>34</v>
      </c>
      <c r="X4390" s="43">
        <v>119414256185</v>
      </c>
      <c r="Y4390" s="43">
        <v>45233903857</v>
      </c>
      <c r="Z4390" s="5" t="s">
        <v>7980</v>
      </c>
      <c r="AA4390" s="37" t="str">
        <f>VLOOKUP(J4390, sku!B:C, 2, FALSE)</f>
        <v>Trava Disco De Freio Moto - Preto</v>
      </c>
      <c r="AB4390" s="37" t="str">
        <f>VLOOKUP(J4390, sku!B:BM, 64, FALSE)</f>
        <v>Importação</v>
      </c>
      <c r="AC4390" s="37" t="str">
        <f>LEFT(pedidos[[#This Row],[SKU]],3)</f>
        <v>ET0</v>
      </c>
      <c r="AD4390" s="37" t="str" cm="1">
        <f t="array" aca="1" ref="AD4390" ca="1">IFERROR(
  INDEX(
    montadora[Montadora],
    MATCH(TRUE,LEFT(J4649,NÚCARACT(montadora[SKU Parcial]))=montadora[SKU Parcial],0)
  ),
  ""
)</f>
        <v/>
      </c>
    </row>
    <row r="4391" spans="1:30" x14ac:dyDescent="0.25">
      <c r="A4391" s="42" t="s">
        <v>1170</v>
      </c>
      <c r="B4391" s="42" t="s">
        <v>36</v>
      </c>
      <c r="C4391" s="42" t="s">
        <v>126</v>
      </c>
      <c r="D4391" s="42" t="s">
        <v>617</v>
      </c>
      <c r="E4391" s="42" t="s">
        <v>86</v>
      </c>
      <c r="F4391" s="42" t="s">
        <v>87</v>
      </c>
      <c r="G4391" s="42" t="s">
        <v>11227</v>
      </c>
      <c r="H4391" s="7" t="s">
        <v>47</v>
      </c>
      <c r="I4391" s="42" t="s">
        <v>31</v>
      </c>
      <c r="J4391" s="42" t="s">
        <v>668</v>
      </c>
      <c r="K4391" s="8">
        <v>45839</v>
      </c>
      <c r="L4391" s="7" t="s">
        <v>11229</v>
      </c>
      <c r="M4391" s="44">
        <v>337.8</v>
      </c>
      <c r="N4391" s="7">
        <v>1</v>
      </c>
      <c r="O4391" s="44">
        <v>337.8</v>
      </c>
      <c r="P4391" s="44">
        <v>120</v>
      </c>
      <c r="Q4391" s="44">
        <v>27.43</v>
      </c>
      <c r="R4391" s="44">
        <v>57.43</v>
      </c>
      <c r="S4391" s="44">
        <v>0</v>
      </c>
      <c r="T4391" s="44">
        <v>24.95</v>
      </c>
      <c r="U4391" s="44">
        <v>107.99</v>
      </c>
      <c r="V4391" s="9" t="s">
        <v>24336</v>
      </c>
      <c r="W4391" s="42" t="s">
        <v>34</v>
      </c>
      <c r="X4391" s="43">
        <v>116993514818</v>
      </c>
      <c r="Y4391" s="43">
        <v>45099947287</v>
      </c>
      <c r="Z4391" s="5" t="s">
        <v>7980</v>
      </c>
      <c r="AA4391" s="37" t="str">
        <f>VLOOKUP(J4391, sku!B:C, 2, FALSE)</f>
        <v>Travessa Jeep - Style - - - Compass - - - Preto</v>
      </c>
      <c r="AB4391" s="37" t="str">
        <f>VLOOKUP(J4391, sku!B:BM, 64, FALSE)</f>
        <v>Fabricação</v>
      </c>
      <c r="AC4391" s="37" t="str">
        <f>LEFT(pedidos[[#This Row],[SKU]],3)</f>
        <v>XJP</v>
      </c>
      <c r="AD4391" s="37" t="str" cm="1">
        <f t="array" aca="1" ref="AD4391" ca="1">IFERROR(
  INDEX(
    montadora[Montadora],
    MATCH(TRUE,LEFT(J4650,NÚCARACT(montadora[SKU Parcial]))=montadora[SKU Parcial],0)
  ),
  ""
)</f>
        <v/>
      </c>
    </row>
    <row r="4392" spans="1:30" x14ac:dyDescent="0.25">
      <c r="A4392" s="42" t="s">
        <v>1171</v>
      </c>
      <c r="B4392" s="42" t="s">
        <v>1172</v>
      </c>
      <c r="C4392" s="42" t="s">
        <v>36</v>
      </c>
      <c r="D4392" s="42" t="s">
        <v>27</v>
      </c>
      <c r="E4392" s="42" t="s">
        <v>1173</v>
      </c>
      <c r="F4392" s="42" t="s">
        <v>1174</v>
      </c>
      <c r="G4392" s="42" t="s">
        <v>11227</v>
      </c>
      <c r="H4392" s="7" t="s">
        <v>47</v>
      </c>
      <c r="I4392" s="42" t="s">
        <v>31</v>
      </c>
      <c r="J4392" s="42" t="s">
        <v>179</v>
      </c>
      <c r="K4392" s="8">
        <v>45839</v>
      </c>
      <c r="L4392" s="7" t="s">
        <v>11229</v>
      </c>
      <c r="M4392" s="44">
        <v>337.8</v>
      </c>
      <c r="N4392" s="7">
        <v>1</v>
      </c>
      <c r="O4392" s="44">
        <v>337.8</v>
      </c>
      <c r="P4392" s="44">
        <v>120</v>
      </c>
      <c r="Q4392" s="44">
        <v>27.43</v>
      </c>
      <c r="R4392" s="44">
        <v>57.43</v>
      </c>
      <c r="S4392" s="44">
        <v>0</v>
      </c>
      <c r="T4392" s="44">
        <v>24.95</v>
      </c>
      <c r="U4392" s="44">
        <v>107.99</v>
      </c>
      <c r="V4392" s="9" t="s">
        <v>24336</v>
      </c>
      <c r="W4392" s="42" t="s">
        <v>34</v>
      </c>
      <c r="X4392" s="43">
        <v>117042570620</v>
      </c>
      <c r="Y4392" s="43">
        <v>45102693772</v>
      </c>
      <c r="Z4392" s="5" t="s">
        <v>7980</v>
      </c>
      <c r="AA4392" s="37" t="str">
        <f>VLOOKUP(J4392, sku!B:C, 2, FALSE)</f>
        <v>Travessa Jeep - Smart - - - Renegade - 2016 A 2025 - Preto</v>
      </c>
      <c r="AB4392" s="37" t="str">
        <f>VLOOKUP(J4392, sku!B:BM, 64, FALSE)</f>
        <v>Fabricação</v>
      </c>
      <c r="AC4392" s="37" t="str">
        <f>LEFT(pedidos[[#This Row],[SKU]],3)</f>
        <v>XJP</v>
      </c>
      <c r="AD4392" s="37" t="str" cm="1">
        <f t="array" aca="1" ref="AD4392" ca="1">IFERROR(
  INDEX(
    montadora[Montadora],
    MATCH(TRUE,LEFT(J4651,NÚCARACT(montadora[SKU Parcial]))=montadora[SKU Parcial],0)
  ),
  ""
)</f>
        <v/>
      </c>
    </row>
    <row r="4393" spans="1:30" x14ac:dyDescent="0.25">
      <c r="A4393" s="42" t="s">
        <v>1175</v>
      </c>
      <c r="B4393" s="42" t="s">
        <v>1176</v>
      </c>
      <c r="C4393" s="42" t="s">
        <v>137</v>
      </c>
      <c r="D4393" s="42" t="s">
        <v>27</v>
      </c>
      <c r="E4393" s="42" t="s">
        <v>86</v>
      </c>
      <c r="F4393" s="42" t="s">
        <v>87</v>
      </c>
      <c r="G4393" s="42" t="s">
        <v>11227</v>
      </c>
      <c r="H4393" s="7" t="s">
        <v>47</v>
      </c>
      <c r="I4393" s="42" t="s">
        <v>36</v>
      </c>
      <c r="J4393" s="42" t="s">
        <v>618</v>
      </c>
      <c r="K4393" s="8">
        <v>45852</v>
      </c>
      <c r="L4393" s="7" t="s">
        <v>11229</v>
      </c>
      <c r="M4393" s="44">
        <v>337.8</v>
      </c>
      <c r="N4393" s="7">
        <v>1</v>
      </c>
      <c r="O4393" s="44">
        <v>337.8</v>
      </c>
      <c r="P4393" s="44">
        <v>120</v>
      </c>
      <c r="Q4393" s="44">
        <v>27.43</v>
      </c>
      <c r="R4393" s="44">
        <v>57.43</v>
      </c>
      <c r="S4393" s="44">
        <v>0</v>
      </c>
      <c r="T4393" s="44">
        <v>24.95</v>
      </c>
      <c r="U4393" s="44">
        <v>107.99</v>
      </c>
      <c r="V4393" s="9" t="s">
        <v>24336</v>
      </c>
      <c r="W4393" s="42" t="s">
        <v>34</v>
      </c>
      <c r="X4393" s="43">
        <v>118579935780</v>
      </c>
      <c r="Y4393" s="43">
        <v>45171544348</v>
      </c>
      <c r="Z4393" s="5" t="s">
        <v>7980</v>
      </c>
      <c r="AA4393" s="37" t="str">
        <f>VLOOKUP(J4393, sku!B:C, 2, FALSE)</f>
        <v>Travessa Nissan - Style - - - Kicks - - - Preto</v>
      </c>
      <c r="AB4393" s="37" t="str">
        <f>VLOOKUP(J4393, sku!B:BM, 64, FALSE)</f>
        <v>Fabricação</v>
      </c>
      <c r="AC4393" s="37" t="str">
        <f>LEFT(pedidos[[#This Row],[SKU]],3)</f>
        <v>XNS</v>
      </c>
      <c r="AD4393" s="37" t="str" cm="1">
        <f t="array" aca="1" ref="AD4393" ca="1">IFERROR(
  INDEX(
    montadora[Montadora],
    MATCH(TRUE,LEFT(J4652,NÚCARACT(montadora[SKU Parcial]))=montadora[SKU Parcial],0)
  ),
  ""
)</f>
        <v/>
      </c>
    </row>
    <row r="4394" spans="1:30" x14ac:dyDescent="0.25">
      <c r="A4394" s="42" t="s">
        <v>1314</v>
      </c>
      <c r="B4394" s="42" t="s">
        <v>36</v>
      </c>
      <c r="C4394" s="42" t="s">
        <v>1315</v>
      </c>
      <c r="D4394" s="42" t="s">
        <v>27</v>
      </c>
      <c r="E4394" s="42" t="s">
        <v>86</v>
      </c>
      <c r="F4394" s="42" t="s">
        <v>87</v>
      </c>
      <c r="G4394" s="42" t="s">
        <v>11227</v>
      </c>
      <c r="H4394" s="7" t="s">
        <v>47</v>
      </c>
      <c r="I4394" s="42" t="s">
        <v>31</v>
      </c>
      <c r="J4394" s="42" t="s">
        <v>668</v>
      </c>
      <c r="K4394" s="8">
        <v>45861</v>
      </c>
      <c r="L4394" s="7" t="s">
        <v>11229</v>
      </c>
      <c r="M4394" s="44">
        <v>337.8</v>
      </c>
      <c r="N4394" s="7">
        <v>1</v>
      </c>
      <c r="O4394" s="44">
        <v>337.8</v>
      </c>
      <c r="P4394" s="44">
        <v>120</v>
      </c>
      <c r="Q4394" s="44">
        <v>27.43</v>
      </c>
      <c r="R4394" s="44">
        <v>57.43</v>
      </c>
      <c r="S4394" s="44">
        <v>0</v>
      </c>
      <c r="T4394" s="44">
        <v>24.95</v>
      </c>
      <c r="U4394" s="44">
        <v>107.99</v>
      </c>
      <c r="V4394" s="9" t="s">
        <v>24336</v>
      </c>
      <c r="W4394" s="42" t="s">
        <v>34</v>
      </c>
      <c r="X4394" s="43">
        <v>119663506582</v>
      </c>
      <c r="Y4394" s="43">
        <v>45222417174</v>
      </c>
      <c r="Z4394" s="5" t="s">
        <v>7980</v>
      </c>
      <c r="AA4394" s="37" t="str">
        <f>VLOOKUP(J4394, sku!B:C, 2, FALSE)</f>
        <v>Travessa Jeep - Style - - - Compass - - - Preto</v>
      </c>
      <c r="AB4394" s="37" t="str">
        <f>VLOOKUP(J4394, sku!B:BM, 64, FALSE)</f>
        <v>Fabricação</v>
      </c>
      <c r="AC4394" s="37" t="str">
        <f>LEFT(pedidos[[#This Row],[SKU]],3)</f>
        <v>XJP</v>
      </c>
      <c r="AD4394" s="37" t="str" cm="1">
        <f t="array" aca="1" ref="AD4394" ca="1">IFERROR(
  INDEX(
    montadora[Montadora],
    MATCH(TRUE,LEFT(J4653,NÚCARACT(montadora[SKU Parcial]))=montadora[SKU Parcial],0)
  ),
  ""
)</f>
        <v/>
      </c>
    </row>
    <row r="4395" spans="1:30" x14ac:dyDescent="0.25">
      <c r="A4395" s="42" t="s">
        <v>1316</v>
      </c>
      <c r="B4395" s="42" t="s">
        <v>1317</v>
      </c>
      <c r="C4395" s="42" t="s">
        <v>1098</v>
      </c>
      <c r="D4395" s="42" t="s">
        <v>45</v>
      </c>
      <c r="E4395" s="42" t="s">
        <v>1173</v>
      </c>
      <c r="F4395" s="42" t="s">
        <v>1174</v>
      </c>
      <c r="G4395" s="42" t="s">
        <v>11227</v>
      </c>
      <c r="H4395" s="7" t="s">
        <v>47</v>
      </c>
      <c r="I4395" s="42" t="s">
        <v>31</v>
      </c>
      <c r="J4395" s="42" t="s">
        <v>179</v>
      </c>
      <c r="K4395" s="8">
        <v>45861</v>
      </c>
      <c r="L4395" s="7" t="s">
        <v>11229</v>
      </c>
      <c r="M4395" s="44">
        <v>337.8</v>
      </c>
      <c r="N4395" s="7">
        <v>1</v>
      </c>
      <c r="O4395" s="44">
        <v>337.8</v>
      </c>
      <c r="P4395" s="44">
        <v>120</v>
      </c>
      <c r="Q4395" s="44">
        <v>27.43</v>
      </c>
      <c r="R4395" s="44">
        <v>57.43</v>
      </c>
      <c r="S4395" s="44">
        <v>0</v>
      </c>
      <c r="T4395" s="44">
        <v>24.95</v>
      </c>
      <c r="U4395" s="44">
        <v>107.99</v>
      </c>
      <c r="V4395" s="9" t="s">
        <v>24336</v>
      </c>
      <c r="W4395" s="42" t="s">
        <v>34</v>
      </c>
      <c r="X4395" s="43">
        <v>119681785052</v>
      </c>
      <c r="Y4395" s="43">
        <v>45223360374</v>
      </c>
      <c r="Z4395" s="5" t="s">
        <v>7980</v>
      </c>
      <c r="AA4395" s="37" t="str">
        <f>VLOOKUP(J4395, sku!B:C, 2, FALSE)</f>
        <v>Travessa Jeep - Smart - - - Renegade - 2016 A 2025 - Preto</v>
      </c>
      <c r="AB4395" s="37" t="str">
        <f>VLOOKUP(J4395, sku!B:BM, 64, FALSE)</f>
        <v>Fabricação</v>
      </c>
      <c r="AC4395" s="37" t="str">
        <f>LEFT(pedidos[[#This Row],[SKU]],3)</f>
        <v>XJP</v>
      </c>
      <c r="AD4395" s="37" t="str" cm="1">
        <f t="array" aca="1" ref="AD4395" ca="1">IFERROR(
  INDEX(
    montadora[Montadora],
    MATCH(TRUE,LEFT(J4654,NÚCARACT(montadora[SKU Parcial]))=montadora[SKU Parcial],0)
  ),
  ""
)</f>
        <v/>
      </c>
    </row>
    <row r="4396" spans="1:30" x14ac:dyDescent="0.25">
      <c r="A4396" s="42" t="s">
        <v>1318</v>
      </c>
      <c r="B4396" s="42" t="s">
        <v>1319</v>
      </c>
      <c r="C4396" s="42" t="s">
        <v>1320</v>
      </c>
      <c r="D4396" s="42" t="s">
        <v>191</v>
      </c>
      <c r="E4396" s="42" t="s">
        <v>86</v>
      </c>
      <c r="F4396" s="42" t="s">
        <v>87</v>
      </c>
      <c r="G4396" s="42" t="s">
        <v>11227</v>
      </c>
      <c r="H4396" s="7" t="s">
        <v>47</v>
      </c>
      <c r="I4396" s="42" t="s">
        <v>31</v>
      </c>
      <c r="J4396" s="42" t="s">
        <v>1321</v>
      </c>
      <c r="K4396" s="8">
        <v>45864</v>
      </c>
      <c r="L4396" s="7" t="s">
        <v>11229</v>
      </c>
      <c r="M4396" s="44">
        <v>337.8</v>
      </c>
      <c r="N4396" s="7">
        <v>1</v>
      </c>
      <c r="O4396" s="44">
        <v>337.8</v>
      </c>
      <c r="P4396" s="44">
        <v>120</v>
      </c>
      <c r="Q4396" s="44">
        <v>27.43</v>
      </c>
      <c r="R4396" s="44">
        <v>57.43</v>
      </c>
      <c r="S4396" s="44">
        <v>0</v>
      </c>
      <c r="T4396" s="44">
        <v>24.95</v>
      </c>
      <c r="U4396" s="44">
        <v>107.99</v>
      </c>
      <c r="V4396" s="9" t="s">
        <v>24336</v>
      </c>
      <c r="W4396" s="42" t="s">
        <v>34</v>
      </c>
      <c r="X4396" s="43">
        <v>119947391748</v>
      </c>
      <c r="Y4396" s="43">
        <v>45235058648</v>
      </c>
      <c r="Z4396" s="5" t="s">
        <v>7980</v>
      </c>
      <c r="AA4396" s="37" t="str">
        <f>VLOOKUP(J4396, sku!B:C, 2, FALSE)</f>
        <v>Travessa Honda - Style - - - WRV - - - Preto</v>
      </c>
      <c r="AB4396" s="37" t="str">
        <f>VLOOKUP(J4396, sku!B:BM, 64, FALSE)</f>
        <v>Fabricação</v>
      </c>
      <c r="AC4396" s="37" t="str">
        <f>LEFT(pedidos[[#This Row],[SKU]],3)</f>
        <v>XHO</v>
      </c>
      <c r="AD4396" s="37" t="str" cm="1">
        <f t="array" aca="1" ref="AD4396" ca="1">IFERROR(
  INDEX(
    montadora[Montadora],
    MATCH(TRUE,LEFT(J4655,NÚCARACT(montadora[SKU Parcial]))=montadora[SKU Parcial],0)
  ),
  ""
)</f>
        <v/>
      </c>
    </row>
    <row r="4397" spans="1:30" x14ac:dyDescent="0.25">
      <c r="A4397" s="42" t="s">
        <v>1322</v>
      </c>
      <c r="B4397" s="42" t="s">
        <v>1323</v>
      </c>
      <c r="C4397" s="42" t="s">
        <v>637</v>
      </c>
      <c r="D4397" s="42" t="s">
        <v>138</v>
      </c>
      <c r="E4397" s="42" t="s">
        <v>997</v>
      </c>
      <c r="F4397" s="42" t="s">
        <v>998</v>
      </c>
      <c r="G4397" s="42" t="s">
        <v>11227</v>
      </c>
      <c r="H4397" s="7" t="s">
        <v>47</v>
      </c>
      <c r="I4397" s="42" t="s">
        <v>36</v>
      </c>
      <c r="J4397" s="42" t="s">
        <v>999</v>
      </c>
      <c r="K4397" s="8">
        <v>45862</v>
      </c>
      <c r="L4397" s="7" t="s">
        <v>11229</v>
      </c>
      <c r="M4397" s="44">
        <v>1458.8</v>
      </c>
      <c r="N4397" s="7">
        <v>1</v>
      </c>
      <c r="O4397" s="44">
        <v>1458.8</v>
      </c>
      <c r="P4397" s="44">
        <v>553</v>
      </c>
      <c r="Q4397" s="44">
        <v>118.45</v>
      </c>
      <c r="R4397" s="44">
        <v>248</v>
      </c>
      <c r="S4397" s="44">
        <v>0</v>
      </c>
      <c r="T4397" s="44">
        <v>73.45</v>
      </c>
      <c r="U4397" s="44">
        <v>465.9</v>
      </c>
      <c r="V4397" s="9" t="s">
        <v>24337</v>
      </c>
      <c r="W4397" s="42" t="s">
        <v>34</v>
      </c>
      <c r="X4397" s="43">
        <v>119779687092</v>
      </c>
      <c r="Y4397" s="43">
        <v>45228065132</v>
      </c>
      <c r="Z4397" s="5" t="s">
        <v>7980</v>
      </c>
      <c r="AA4397" s="37" t="str">
        <f>VLOOKUP(J4397, sku!B:C, 2, FALSE)</f>
        <v>[HJ-RB548-BK] Bagageiro de Teto de Alumínio 127 X 96cm - Médio</v>
      </c>
      <c r="AB4397" s="37" t="str">
        <f>VLOOKUP(J4397, sku!B:BM, 64, FALSE)</f>
        <v>Importação</v>
      </c>
      <c r="AC4397" s="37" t="str">
        <f>LEFT(pedidos[[#This Row],[SKU]],3)</f>
        <v>XBA</v>
      </c>
      <c r="AD4397" s="37" t="str" cm="1">
        <f t="array" aca="1" ref="AD4397" ca="1">IFERROR(
  INDEX(
    montadora[Montadora],
    MATCH(TRUE,LEFT(J4658,NÚCARACT(montadora[SKU Parcial]))=montadora[SKU Parcial],0)
  ),
  ""
)</f>
        <v/>
      </c>
    </row>
    <row r="4398" spans="1:30" x14ac:dyDescent="0.25">
      <c r="A4398" s="42" t="s">
        <v>1324</v>
      </c>
      <c r="B4398" s="42" t="s">
        <v>1325</v>
      </c>
      <c r="C4398" s="42" t="s">
        <v>342</v>
      </c>
      <c r="D4398" s="42" t="s">
        <v>27</v>
      </c>
      <c r="E4398" s="42" t="s">
        <v>997</v>
      </c>
      <c r="F4398" s="42" t="s">
        <v>998</v>
      </c>
      <c r="G4398" s="42" t="s">
        <v>11227</v>
      </c>
      <c r="H4398" s="7" t="s">
        <v>47</v>
      </c>
      <c r="I4398" s="42" t="s">
        <v>31</v>
      </c>
      <c r="J4398" s="42" t="s">
        <v>999</v>
      </c>
      <c r="K4398" s="8">
        <v>45868</v>
      </c>
      <c r="L4398" s="7" t="s">
        <v>11229</v>
      </c>
      <c r="M4398" s="44">
        <v>1458.8</v>
      </c>
      <c r="N4398" s="7">
        <v>1</v>
      </c>
      <c r="O4398" s="44">
        <v>1458.8</v>
      </c>
      <c r="P4398" s="44">
        <v>553</v>
      </c>
      <c r="Q4398" s="44">
        <v>118.45</v>
      </c>
      <c r="R4398" s="44">
        <v>248</v>
      </c>
      <c r="S4398" s="44">
        <v>0</v>
      </c>
      <c r="T4398" s="44">
        <v>73.45</v>
      </c>
      <c r="U4398" s="44">
        <v>465.9</v>
      </c>
      <c r="V4398" s="9" t="s">
        <v>24337</v>
      </c>
      <c r="W4398" s="42" t="s">
        <v>34</v>
      </c>
      <c r="X4398" s="43">
        <v>119928394207</v>
      </c>
      <c r="Y4398" s="43">
        <v>45258661660</v>
      </c>
      <c r="Z4398" s="5" t="s">
        <v>7980</v>
      </c>
      <c r="AA4398" s="37" t="str">
        <f>VLOOKUP(J4398, sku!B:C, 2, FALSE)</f>
        <v>[HJ-RB548-BK] Bagageiro de Teto de Alumínio 127 X 96cm - Médio</v>
      </c>
      <c r="AB4398" s="37" t="str">
        <f>VLOOKUP(J4398, sku!B:BM, 64, FALSE)</f>
        <v>Importação</v>
      </c>
      <c r="AC4398" s="37" t="str">
        <f>LEFT(pedidos[[#This Row],[SKU]],3)</f>
        <v>XBA</v>
      </c>
      <c r="AD4398" s="37" t="str" cm="1">
        <f t="array" aca="1" ref="AD4398" ca="1">IFERROR(
  INDEX(
    montadora[Montadora],
    MATCH(TRUE,LEFT(J4659,NÚCARACT(montadora[SKU Parcial]))=montadora[SKU Parcial],0)
  ),
  ""
)</f>
        <v/>
      </c>
    </row>
    <row r="4399" spans="1:30" x14ac:dyDescent="0.25">
      <c r="A4399" s="42" t="s">
        <v>384</v>
      </c>
      <c r="B4399" s="42" t="s">
        <v>36</v>
      </c>
      <c r="C4399" s="42" t="s">
        <v>278</v>
      </c>
      <c r="D4399" s="42" t="s">
        <v>27</v>
      </c>
      <c r="E4399" s="42" t="s">
        <v>66</v>
      </c>
      <c r="F4399" s="42" t="s">
        <v>71</v>
      </c>
      <c r="G4399" s="42" t="s">
        <v>11227</v>
      </c>
      <c r="H4399" s="7" t="s">
        <v>30</v>
      </c>
      <c r="I4399" s="42" t="s">
        <v>31</v>
      </c>
      <c r="J4399" s="42" t="s">
        <v>385</v>
      </c>
      <c r="K4399" s="8">
        <v>45846</v>
      </c>
      <c r="L4399" s="7" t="s">
        <v>33</v>
      </c>
      <c r="M4399" s="44">
        <v>248.8</v>
      </c>
      <c r="N4399" s="7">
        <v>1</v>
      </c>
      <c r="O4399" s="44">
        <v>250.39</v>
      </c>
      <c r="P4399" s="44">
        <v>105</v>
      </c>
      <c r="Q4399" s="44">
        <v>20.2</v>
      </c>
      <c r="R4399" s="44">
        <v>29.86</v>
      </c>
      <c r="S4399" s="44">
        <v>1.59</v>
      </c>
      <c r="T4399" s="44">
        <v>14.31</v>
      </c>
      <c r="U4399" s="44">
        <v>79.430000000000007</v>
      </c>
      <c r="V4399" s="9" t="s">
        <v>24338</v>
      </c>
      <c r="W4399" s="42" t="s">
        <v>34</v>
      </c>
      <c r="X4399" s="43">
        <v>117331738443</v>
      </c>
      <c r="Y4399" s="43">
        <v>45138448682</v>
      </c>
      <c r="Z4399" s="5" t="s">
        <v>7980</v>
      </c>
      <c r="AA4399" s="37" t="str">
        <f>VLOOKUP(J4399, sku!B:C, 2, FALSE)</f>
        <v>Travessa Chevrolet - Slim - - - Tracker - 2013 A 2016 - Prata</v>
      </c>
      <c r="AB4399" s="37" t="str">
        <f>VLOOKUP(J4399, sku!B:BM, 64, FALSE)</f>
        <v>Fabricação</v>
      </c>
      <c r="AC4399" s="37" t="str">
        <f>LEFT(pedidos[[#This Row],[SKU]],3)</f>
        <v>XGM</v>
      </c>
      <c r="AD4399" s="37" t="str" cm="1">
        <f t="array" aca="1" ref="AD4399" ca="1">IFERROR(
  INDEX(
    montadora[Montadora],
    MATCH(TRUE,LEFT(J4661,NÚCARACT(montadora[SKU Parcial]))=montadora[SKU Parcial],0)
  ),
  ""
)</f>
        <v/>
      </c>
    </row>
    <row r="4400" spans="1:30" x14ac:dyDescent="0.25">
      <c r="A4400" s="42" t="s">
        <v>1177</v>
      </c>
      <c r="B4400" s="42" t="s">
        <v>36</v>
      </c>
      <c r="C4400" s="42" t="s">
        <v>797</v>
      </c>
      <c r="D4400" s="42" t="s">
        <v>319</v>
      </c>
      <c r="E4400" s="42" t="s">
        <v>1178</v>
      </c>
      <c r="F4400" s="42" t="s">
        <v>1179</v>
      </c>
      <c r="G4400" s="42" t="s">
        <v>11227</v>
      </c>
      <c r="H4400" s="7" t="s">
        <v>30</v>
      </c>
      <c r="I4400" s="42" t="s">
        <v>31</v>
      </c>
      <c r="J4400" s="42" t="s">
        <v>304</v>
      </c>
      <c r="K4400" s="8">
        <v>45854</v>
      </c>
      <c r="L4400" s="7" t="s">
        <v>804</v>
      </c>
      <c r="M4400" s="44">
        <v>58.8</v>
      </c>
      <c r="N4400" s="7">
        <v>1</v>
      </c>
      <c r="O4400" s="44">
        <v>58.8</v>
      </c>
      <c r="P4400" s="44">
        <v>21.45</v>
      </c>
      <c r="Q4400" s="44">
        <v>4.7699999999999996</v>
      </c>
      <c r="R4400" s="44">
        <v>13.81</v>
      </c>
      <c r="S4400" s="44">
        <v>0</v>
      </c>
      <c r="T4400" s="44">
        <v>0</v>
      </c>
      <c r="U4400" s="44">
        <v>18.77</v>
      </c>
      <c r="V4400" s="9" t="s">
        <v>24338</v>
      </c>
      <c r="W4400" s="42" t="s">
        <v>34</v>
      </c>
      <c r="X4400" s="43">
        <v>118820804406</v>
      </c>
      <c r="Y4400" s="43">
        <v>45183829999</v>
      </c>
      <c r="Z4400" s="5" t="s">
        <v>7980</v>
      </c>
      <c r="AA4400" s="37" t="str">
        <f>VLOOKUP(J4400, sku!B:C, 2, FALSE)</f>
        <v>Corrente de Moto Antifurto 150cm - Preto</v>
      </c>
      <c r="AB4400" s="37" t="str">
        <f>VLOOKUP(J4400, sku!B:BM, 64, FALSE)</f>
        <v>Importação</v>
      </c>
      <c r="AC4400" s="37" t="str">
        <f>LEFT(pedidos[[#This Row],[SKU]],3)</f>
        <v>XR0</v>
      </c>
      <c r="AD4400" s="37" t="str" cm="1">
        <f t="array" aca="1" ref="AD4400" ca="1">IFERROR(
  INDEX(
    montadora[Montadora],
    MATCH(TRUE,LEFT(J4662,NÚCARACT(montadora[SKU Parcial]))=montadora[SKU Parcial],0)
  ),
  ""
)</f>
        <v/>
      </c>
    </row>
    <row r="4401" spans="1:30" x14ac:dyDescent="0.25">
      <c r="A4401" s="42" t="s">
        <v>1180</v>
      </c>
      <c r="B4401" s="42" t="s">
        <v>1181</v>
      </c>
      <c r="C4401" s="42" t="s">
        <v>1182</v>
      </c>
      <c r="D4401" s="42" t="s">
        <v>27</v>
      </c>
      <c r="E4401" s="42" t="s">
        <v>1178</v>
      </c>
      <c r="F4401" s="42" t="s">
        <v>1179</v>
      </c>
      <c r="G4401" s="42" t="s">
        <v>11227</v>
      </c>
      <c r="H4401" s="7" t="s">
        <v>30</v>
      </c>
      <c r="I4401" s="42" t="s">
        <v>31</v>
      </c>
      <c r="J4401" s="42" t="s">
        <v>304</v>
      </c>
      <c r="K4401" s="8">
        <v>45855</v>
      </c>
      <c r="L4401" s="7" t="s">
        <v>804</v>
      </c>
      <c r="M4401" s="44">
        <v>58.8</v>
      </c>
      <c r="N4401" s="7">
        <v>1</v>
      </c>
      <c r="O4401" s="44">
        <v>58.8</v>
      </c>
      <c r="P4401" s="44">
        <v>21.45</v>
      </c>
      <c r="Q4401" s="44">
        <v>4.7699999999999996</v>
      </c>
      <c r="R4401" s="44">
        <v>13.81</v>
      </c>
      <c r="S4401" s="44">
        <v>0</v>
      </c>
      <c r="T4401" s="44">
        <v>0</v>
      </c>
      <c r="U4401" s="44">
        <v>18.77</v>
      </c>
      <c r="V4401" s="9" t="s">
        <v>24338</v>
      </c>
      <c r="W4401" s="42" t="s">
        <v>34</v>
      </c>
      <c r="X4401" s="43">
        <v>118909162396</v>
      </c>
      <c r="Y4401" s="43">
        <v>45188431538</v>
      </c>
      <c r="Z4401" s="5" t="s">
        <v>7980</v>
      </c>
      <c r="AA4401" s="37" t="str">
        <f>VLOOKUP(J4401, sku!B:C, 2, FALSE)</f>
        <v>Corrente de Moto Antifurto 150cm - Preto</v>
      </c>
      <c r="AB4401" s="37" t="str">
        <f>VLOOKUP(J4401, sku!B:BM, 64, FALSE)</f>
        <v>Importação</v>
      </c>
      <c r="AC4401" s="37" t="str">
        <f>LEFT(pedidos[[#This Row],[SKU]],3)</f>
        <v>XR0</v>
      </c>
      <c r="AD4401" s="37" t="str" cm="1">
        <f t="array" aca="1" ref="AD4401" ca="1">IFERROR(
  INDEX(
    montadora[Montadora],
    MATCH(TRUE,LEFT(J4663,NÚCARACT(montadora[SKU Parcial]))=montadora[SKU Parcial],0)
  ),
  ""
)</f>
        <v/>
      </c>
    </row>
    <row r="4402" spans="1:30" x14ac:dyDescent="0.25">
      <c r="A4402" s="42" t="s">
        <v>1183</v>
      </c>
      <c r="B4402" s="42" t="s">
        <v>36</v>
      </c>
      <c r="C4402" s="42" t="s">
        <v>1184</v>
      </c>
      <c r="D4402" s="42" t="s">
        <v>27</v>
      </c>
      <c r="E4402" s="42" t="s">
        <v>1178</v>
      </c>
      <c r="F4402" s="42" t="s">
        <v>1179</v>
      </c>
      <c r="G4402" s="42" t="s">
        <v>11227</v>
      </c>
      <c r="H4402" s="7" t="s">
        <v>30</v>
      </c>
      <c r="I4402" s="42" t="s">
        <v>31</v>
      </c>
      <c r="J4402" s="42" t="s">
        <v>304</v>
      </c>
      <c r="K4402" s="8">
        <v>45855</v>
      </c>
      <c r="L4402" s="7" t="s">
        <v>804</v>
      </c>
      <c r="M4402" s="44">
        <v>58.8</v>
      </c>
      <c r="N4402" s="7">
        <v>1</v>
      </c>
      <c r="O4402" s="44">
        <v>64.790000000000006</v>
      </c>
      <c r="P4402" s="44">
        <v>21.45</v>
      </c>
      <c r="Q4402" s="44">
        <v>4.7699999999999996</v>
      </c>
      <c r="R4402" s="44">
        <v>13.81</v>
      </c>
      <c r="S4402" s="44">
        <v>5.99</v>
      </c>
      <c r="T4402" s="44">
        <v>0</v>
      </c>
      <c r="U4402" s="44">
        <v>18.77</v>
      </c>
      <c r="V4402" s="9" t="s">
        <v>24338</v>
      </c>
      <c r="W4402" s="42" t="s">
        <v>34</v>
      </c>
      <c r="X4402" s="43">
        <v>118916621680</v>
      </c>
      <c r="Y4402" s="43">
        <v>45188537141</v>
      </c>
      <c r="Z4402" s="5" t="s">
        <v>7980</v>
      </c>
      <c r="AA4402" s="37" t="str">
        <f>VLOOKUP(J4402, sku!B:C, 2, FALSE)</f>
        <v>Corrente de Moto Antifurto 150cm - Preto</v>
      </c>
      <c r="AB4402" s="37" t="str">
        <f>VLOOKUP(J4402, sku!B:BM, 64, FALSE)</f>
        <v>Importação</v>
      </c>
      <c r="AC4402" s="37" t="str">
        <f>LEFT(pedidos[[#This Row],[SKU]],3)</f>
        <v>XR0</v>
      </c>
      <c r="AD4402" s="37" t="str" cm="1">
        <f t="array" aca="1" ref="AD4402" ca="1">IFERROR(
  INDEX(
    montadora[Montadora],
    MATCH(TRUE,LEFT(J4664,NÚCARACT(montadora[SKU Parcial]))=montadora[SKU Parcial],0)
  ),
  ""
)</f>
        <v/>
      </c>
    </row>
    <row r="4403" spans="1:30" x14ac:dyDescent="0.25">
      <c r="A4403" s="42" t="s">
        <v>1185</v>
      </c>
      <c r="B4403" s="42" t="s">
        <v>36</v>
      </c>
      <c r="C4403" s="42" t="s">
        <v>629</v>
      </c>
      <c r="D4403" s="42" t="s">
        <v>27</v>
      </c>
      <c r="E4403" s="42" t="s">
        <v>1178</v>
      </c>
      <c r="F4403" s="42" t="s">
        <v>1179</v>
      </c>
      <c r="G4403" s="42" t="s">
        <v>11227</v>
      </c>
      <c r="H4403" s="7" t="s">
        <v>30</v>
      </c>
      <c r="I4403" s="42" t="s">
        <v>31</v>
      </c>
      <c r="J4403" s="42" t="s">
        <v>304</v>
      </c>
      <c r="K4403" s="8">
        <v>45856</v>
      </c>
      <c r="L4403" s="7" t="s">
        <v>804</v>
      </c>
      <c r="M4403" s="44">
        <v>58.8</v>
      </c>
      <c r="N4403" s="7">
        <v>1</v>
      </c>
      <c r="O4403" s="44">
        <v>65.790000000000006</v>
      </c>
      <c r="P4403" s="44">
        <v>21.45</v>
      </c>
      <c r="Q4403" s="44">
        <v>4.7699999999999996</v>
      </c>
      <c r="R4403" s="44">
        <v>13.81</v>
      </c>
      <c r="S4403" s="44">
        <v>6.99</v>
      </c>
      <c r="T4403" s="44">
        <v>0</v>
      </c>
      <c r="U4403" s="44">
        <v>18.77</v>
      </c>
      <c r="V4403" s="9" t="s">
        <v>24338</v>
      </c>
      <c r="W4403" s="42" t="s">
        <v>34</v>
      </c>
      <c r="X4403" s="43">
        <v>118536833203</v>
      </c>
      <c r="Y4403" s="43">
        <v>45194629952</v>
      </c>
      <c r="Z4403" s="5" t="s">
        <v>7980</v>
      </c>
      <c r="AA4403" s="37" t="str">
        <f>VLOOKUP(J4403, sku!B:C, 2, FALSE)</f>
        <v>Corrente de Moto Antifurto 150cm - Preto</v>
      </c>
      <c r="AB4403" s="37" t="str">
        <f>VLOOKUP(J4403, sku!B:BM, 64, FALSE)</f>
        <v>Importação</v>
      </c>
      <c r="AC4403" s="37" t="str">
        <f>LEFT(pedidos[[#This Row],[SKU]],3)</f>
        <v>XR0</v>
      </c>
      <c r="AD4403" s="37" t="str" cm="1">
        <f t="array" aca="1" ref="AD4403" ca="1">IFERROR(
  INDEX(
    montadora[Montadora],
    MATCH(TRUE,LEFT(#REF!,NÚCARACT(montadora[SKU Parcial]))=montadora[SKU Parcial],0)
  ),
  ""
)</f>
        <v/>
      </c>
    </row>
    <row r="4404" spans="1:30" x14ac:dyDescent="0.25">
      <c r="A4404" s="42" t="s">
        <v>1186</v>
      </c>
      <c r="B4404" s="42" t="s">
        <v>1187</v>
      </c>
      <c r="C4404" s="42" t="s">
        <v>1188</v>
      </c>
      <c r="D4404" s="42" t="s">
        <v>191</v>
      </c>
      <c r="E4404" s="42" t="s">
        <v>1178</v>
      </c>
      <c r="F4404" s="42" t="s">
        <v>1179</v>
      </c>
      <c r="G4404" s="42" t="s">
        <v>11227</v>
      </c>
      <c r="H4404" s="7" t="s">
        <v>30</v>
      </c>
      <c r="I4404" s="42" t="s">
        <v>31</v>
      </c>
      <c r="J4404" s="42" t="s">
        <v>304</v>
      </c>
      <c r="K4404" s="8">
        <v>45859</v>
      </c>
      <c r="L4404" s="7" t="s">
        <v>804</v>
      </c>
      <c r="M4404" s="44">
        <v>58.8</v>
      </c>
      <c r="N4404" s="7">
        <v>1</v>
      </c>
      <c r="O4404" s="44">
        <v>62.8</v>
      </c>
      <c r="P4404" s="44">
        <v>21.45</v>
      </c>
      <c r="Q4404" s="44">
        <v>4.7699999999999996</v>
      </c>
      <c r="R4404" s="44">
        <v>13.81</v>
      </c>
      <c r="S4404" s="44">
        <v>4</v>
      </c>
      <c r="T4404" s="44">
        <v>0</v>
      </c>
      <c r="U4404" s="44">
        <v>18.77</v>
      </c>
      <c r="V4404" s="9" t="s">
        <v>24338</v>
      </c>
      <c r="W4404" s="42" t="s">
        <v>34</v>
      </c>
      <c r="X4404" s="43">
        <v>118874755027</v>
      </c>
      <c r="Y4404" s="43">
        <v>45207958892</v>
      </c>
      <c r="Z4404" s="5" t="s">
        <v>7980</v>
      </c>
      <c r="AA4404" s="37" t="str">
        <f>VLOOKUP(J4404, sku!B:C, 2, FALSE)</f>
        <v>Corrente de Moto Antifurto 150cm - Preto</v>
      </c>
      <c r="AB4404" s="37" t="str">
        <f>VLOOKUP(J4404, sku!B:BM, 64, FALSE)</f>
        <v>Importação</v>
      </c>
      <c r="AC4404" s="37" t="str">
        <f>LEFT(pedidos[[#This Row],[SKU]],3)</f>
        <v>XR0</v>
      </c>
      <c r="AD4404" s="37" t="str" cm="1">
        <f t="array" aca="1" ref="AD4404" ca="1">IFERROR(
  INDEX(
    montadora[Montadora],
    MATCH(TRUE,LEFT(#REF!,NÚCARACT(montadora[SKU Parcial]))=montadora[SKU Parcial],0)
  ),
  ""
)</f>
        <v/>
      </c>
    </row>
    <row r="4405" spans="1:30" x14ac:dyDescent="0.25">
      <c r="A4405" s="42" t="s">
        <v>1326</v>
      </c>
      <c r="B4405" s="42" t="s">
        <v>1327</v>
      </c>
      <c r="C4405" s="42" t="s">
        <v>65</v>
      </c>
      <c r="D4405" s="42" t="s">
        <v>45</v>
      </c>
      <c r="E4405" s="42" t="s">
        <v>1178</v>
      </c>
      <c r="F4405" s="42" t="s">
        <v>1179</v>
      </c>
      <c r="G4405" s="42" t="s">
        <v>11227</v>
      </c>
      <c r="H4405" s="7" t="s">
        <v>30</v>
      </c>
      <c r="I4405" s="42" t="s">
        <v>36</v>
      </c>
      <c r="J4405" s="42" t="s">
        <v>304</v>
      </c>
      <c r="K4405" s="8">
        <v>45860</v>
      </c>
      <c r="L4405" s="7" t="s">
        <v>804</v>
      </c>
      <c r="M4405" s="44">
        <v>58.8</v>
      </c>
      <c r="N4405" s="7">
        <v>1</v>
      </c>
      <c r="O4405" s="44">
        <v>58.8</v>
      </c>
      <c r="P4405" s="44">
        <v>21.45</v>
      </c>
      <c r="Q4405" s="44">
        <v>4.7699999999999996</v>
      </c>
      <c r="R4405" s="44">
        <v>13.81</v>
      </c>
      <c r="S4405" s="44">
        <v>0</v>
      </c>
      <c r="T4405" s="44">
        <v>0</v>
      </c>
      <c r="U4405" s="44">
        <v>18.77</v>
      </c>
      <c r="V4405" s="9" t="s">
        <v>24338</v>
      </c>
      <c r="W4405" s="42" t="s">
        <v>34</v>
      </c>
      <c r="X4405" s="43">
        <v>119484329348</v>
      </c>
      <c r="Y4405" s="43">
        <v>45213190838</v>
      </c>
      <c r="Z4405" s="5" t="s">
        <v>7980</v>
      </c>
      <c r="AA4405" s="37" t="str">
        <f>VLOOKUP(J4405, sku!B:C, 2, FALSE)</f>
        <v>Corrente de Moto Antifurto 150cm - Preto</v>
      </c>
      <c r="AB4405" s="37" t="str">
        <f>VLOOKUP(J4405, sku!B:BM, 64, FALSE)</f>
        <v>Importação</v>
      </c>
      <c r="AC4405" s="37" t="str">
        <f>LEFT(pedidos[[#This Row],[SKU]],3)</f>
        <v>XR0</v>
      </c>
      <c r="AD4405" s="37" t="str" cm="1">
        <f t="array" aca="1" ref="AD4405" ca="1">IFERROR(
  INDEX(
    montadora[Montadora],
    MATCH(TRUE,LEFT(#REF!,NÚCARACT(montadora[SKU Parcial]))=montadora[SKU Parcial],0)
  ),
  ""
)</f>
        <v/>
      </c>
    </row>
    <row r="4406" spans="1:30" x14ac:dyDescent="0.25">
      <c r="A4406" s="42" t="s">
        <v>1328</v>
      </c>
      <c r="B4406" s="42" t="s">
        <v>1329</v>
      </c>
      <c r="C4406" s="42" t="s">
        <v>460</v>
      </c>
      <c r="D4406" s="42" t="s">
        <v>191</v>
      </c>
      <c r="E4406" s="42" t="s">
        <v>1178</v>
      </c>
      <c r="F4406" s="42" t="s">
        <v>1179</v>
      </c>
      <c r="G4406" s="42" t="s">
        <v>11227</v>
      </c>
      <c r="H4406" s="7" t="s">
        <v>30</v>
      </c>
      <c r="I4406" s="42" t="s">
        <v>36</v>
      </c>
      <c r="J4406" s="42" t="s">
        <v>304</v>
      </c>
      <c r="K4406" s="8">
        <v>45860</v>
      </c>
      <c r="L4406" s="7" t="s">
        <v>804</v>
      </c>
      <c r="M4406" s="44">
        <v>58.8</v>
      </c>
      <c r="N4406" s="7">
        <v>1</v>
      </c>
      <c r="O4406" s="44">
        <v>58.8</v>
      </c>
      <c r="P4406" s="44">
        <v>21.45</v>
      </c>
      <c r="Q4406" s="44">
        <v>4.7699999999999996</v>
      </c>
      <c r="R4406" s="44">
        <v>13.81</v>
      </c>
      <c r="S4406" s="44">
        <v>0</v>
      </c>
      <c r="T4406" s="44">
        <v>0</v>
      </c>
      <c r="U4406" s="44">
        <v>18.77</v>
      </c>
      <c r="V4406" s="9" t="s">
        <v>24338</v>
      </c>
      <c r="W4406" s="42" t="s">
        <v>34</v>
      </c>
      <c r="X4406" s="43">
        <v>119522039716</v>
      </c>
      <c r="Y4406" s="43">
        <v>45215324532</v>
      </c>
      <c r="Z4406" s="5" t="s">
        <v>7980</v>
      </c>
      <c r="AA4406" s="37" t="str">
        <f>VLOOKUP(J4406, sku!B:C, 2, FALSE)</f>
        <v>Corrente de Moto Antifurto 150cm - Preto</v>
      </c>
      <c r="AB4406" s="37" t="str">
        <f>VLOOKUP(J4406, sku!B:BM, 64, FALSE)</f>
        <v>Importação</v>
      </c>
      <c r="AC4406" s="37" t="str">
        <f>LEFT(pedidos[[#This Row],[SKU]],3)</f>
        <v>XR0</v>
      </c>
      <c r="AD4406" s="37" t="str" cm="1">
        <f t="array" aca="1" ref="AD4406" ca="1">IFERROR(
  INDEX(
    montadora[Montadora],
    MATCH(TRUE,LEFT(#REF!,NÚCARACT(montadora[SKU Parcial]))=montadora[SKU Parcial],0)
  ),
  ""
)</f>
        <v/>
      </c>
    </row>
    <row r="4407" spans="1:30" x14ac:dyDescent="0.25">
      <c r="A4407" s="42" t="s">
        <v>1330</v>
      </c>
      <c r="B4407" s="42" t="s">
        <v>1331</v>
      </c>
      <c r="C4407" s="42" t="s">
        <v>1332</v>
      </c>
      <c r="D4407" s="42" t="s">
        <v>358</v>
      </c>
      <c r="E4407" s="42" t="s">
        <v>1178</v>
      </c>
      <c r="F4407" s="42" t="s">
        <v>1179</v>
      </c>
      <c r="G4407" s="42" t="s">
        <v>11227</v>
      </c>
      <c r="H4407" s="7" t="s">
        <v>30</v>
      </c>
      <c r="I4407" s="42" t="s">
        <v>31</v>
      </c>
      <c r="J4407" s="42" t="s">
        <v>304</v>
      </c>
      <c r="K4407" s="8">
        <v>45862</v>
      </c>
      <c r="L4407" s="7" t="s">
        <v>804</v>
      </c>
      <c r="M4407" s="44">
        <v>58.8</v>
      </c>
      <c r="N4407" s="7">
        <v>1</v>
      </c>
      <c r="O4407" s="44">
        <v>58.8</v>
      </c>
      <c r="P4407" s="44">
        <v>21.45</v>
      </c>
      <c r="Q4407" s="44">
        <v>4.7699999999999996</v>
      </c>
      <c r="R4407" s="44">
        <v>13.81</v>
      </c>
      <c r="S4407" s="44">
        <v>0</v>
      </c>
      <c r="T4407" s="44">
        <v>0</v>
      </c>
      <c r="U4407" s="44">
        <v>18.77</v>
      </c>
      <c r="V4407" s="9" t="s">
        <v>24338</v>
      </c>
      <c r="W4407" s="42" t="s">
        <v>34</v>
      </c>
      <c r="X4407" s="43">
        <v>119277843875</v>
      </c>
      <c r="Y4407" s="43">
        <v>45228479756</v>
      </c>
      <c r="Z4407" s="5" t="s">
        <v>7980</v>
      </c>
      <c r="AA4407" s="37" t="str">
        <f>VLOOKUP(J4407, sku!B:C, 2, FALSE)</f>
        <v>Corrente de Moto Antifurto 150cm - Preto</v>
      </c>
      <c r="AB4407" s="37" t="str">
        <f>VLOOKUP(J4407, sku!B:BM, 64, FALSE)</f>
        <v>Importação</v>
      </c>
      <c r="AC4407" s="37" t="str">
        <f>LEFT(pedidos[[#This Row],[SKU]],3)</f>
        <v>XR0</v>
      </c>
      <c r="AD4407" s="37" t="str" cm="1">
        <f t="array" aca="1" ref="AD4407" ca="1">IFERROR(
  INDEX(
    montadora[Montadora],
    MATCH(TRUE,LEFT(#REF!,NÚCARACT(montadora[SKU Parcial]))=montadora[SKU Parcial],0)
  ),
  ""
)</f>
        <v/>
      </c>
    </row>
    <row r="4408" spans="1:30" x14ac:dyDescent="0.25">
      <c r="A4408" s="42" t="s">
        <v>1333</v>
      </c>
      <c r="B4408" s="42" t="s">
        <v>1334</v>
      </c>
      <c r="C4408" s="42" t="s">
        <v>1335</v>
      </c>
      <c r="D4408" s="42" t="s">
        <v>617</v>
      </c>
      <c r="E4408" s="42" t="s">
        <v>1178</v>
      </c>
      <c r="F4408" s="42" t="s">
        <v>1179</v>
      </c>
      <c r="G4408" s="42" t="s">
        <v>11227</v>
      </c>
      <c r="H4408" s="7" t="s">
        <v>30</v>
      </c>
      <c r="I4408" s="42" t="s">
        <v>31</v>
      </c>
      <c r="J4408" s="42" t="s">
        <v>304</v>
      </c>
      <c r="K4408" s="8">
        <v>45863</v>
      </c>
      <c r="L4408" s="7" t="s">
        <v>804</v>
      </c>
      <c r="M4408" s="44">
        <v>58.8</v>
      </c>
      <c r="N4408" s="7">
        <v>1</v>
      </c>
      <c r="O4408" s="44">
        <v>58.8</v>
      </c>
      <c r="P4408" s="44">
        <v>21.45</v>
      </c>
      <c r="Q4408" s="44">
        <v>4.7699999999999996</v>
      </c>
      <c r="R4408" s="44">
        <v>13.81</v>
      </c>
      <c r="S4408" s="44">
        <v>0</v>
      </c>
      <c r="T4408" s="44">
        <v>0</v>
      </c>
      <c r="U4408" s="44">
        <v>18.77</v>
      </c>
      <c r="V4408" s="9" t="s">
        <v>24338</v>
      </c>
      <c r="W4408" s="42" t="s">
        <v>34</v>
      </c>
      <c r="X4408" s="43">
        <v>119412673837</v>
      </c>
      <c r="Y4408" s="43">
        <v>45234069968</v>
      </c>
      <c r="Z4408" s="5" t="s">
        <v>7980</v>
      </c>
      <c r="AA4408" s="37" t="str">
        <f>VLOOKUP(J4408, sku!B:C, 2, FALSE)</f>
        <v>Corrente de Moto Antifurto 150cm - Preto</v>
      </c>
      <c r="AB4408" s="37" t="str">
        <f>VLOOKUP(J4408, sku!B:BM, 64, FALSE)</f>
        <v>Importação</v>
      </c>
      <c r="AC4408" s="37" t="str">
        <f>LEFT(pedidos[[#This Row],[SKU]],3)</f>
        <v>XR0</v>
      </c>
      <c r="AD4408" s="37" t="str" cm="1">
        <f t="array" aca="1" ref="AD4408" ca="1">IFERROR(
  INDEX(
    montadora[Montadora],
    MATCH(TRUE,LEFT(#REF!,NÚCARACT(montadora[SKU Parcial]))=montadora[SKU Parcial],0)
  ),
  ""
)</f>
        <v/>
      </c>
    </row>
    <row r="4409" spans="1:30" x14ac:dyDescent="0.25">
      <c r="A4409" s="42" t="s">
        <v>1336</v>
      </c>
      <c r="B4409" s="42" t="s">
        <v>36</v>
      </c>
      <c r="C4409" s="42" t="s">
        <v>1337</v>
      </c>
      <c r="D4409" s="42" t="s">
        <v>27</v>
      </c>
      <c r="E4409" s="42" t="s">
        <v>1178</v>
      </c>
      <c r="F4409" s="42" t="s">
        <v>1179</v>
      </c>
      <c r="G4409" s="42" t="s">
        <v>11227</v>
      </c>
      <c r="H4409" s="7" t="s">
        <v>30</v>
      </c>
      <c r="I4409" s="42" t="s">
        <v>31</v>
      </c>
      <c r="J4409" s="42" t="s">
        <v>304</v>
      </c>
      <c r="K4409" s="8">
        <v>45866</v>
      </c>
      <c r="L4409" s="7" t="s">
        <v>804</v>
      </c>
      <c r="M4409" s="44">
        <v>58.8</v>
      </c>
      <c r="N4409" s="7">
        <v>1</v>
      </c>
      <c r="O4409" s="44">
        <v>58.8</v>
      </c>
      <c r="P4409" s="44">
        <v>21.45</v>
      </c>
      <c r="Q4409" s="44">
        <v>4.7699999999999996</v>
      </c>
      <c r="R4409" s="44">
        <v>13.81</v>
      </c>
      <c r="S4409" s="44">
        <v>0</v>
      </c>
      <c r="T4409" s="44">
        <v>0</v>
      </c>
      <c r="U4409" s="44">
        <v>18.77</v>
      </c>
      <c r="V4409" s="9" t="s">
        <v>24338</v>
      </c>
      <c r="W4409" s="42" t="s">
        <v>34</v>
      </c>
      <c r="X4409" s="43">
        <v>119691336889</v>
      </c>
      <c r="Y4409" s="43">
        <v>45246303068</v>
      </c>
      <c r="Z4409" s="5" t="s">
        <v>7980</v>
      </c>
      <c r="AA4409" s="37" t="str">
        <f>VLOOKUP(J4409, sku!B:C, 2, FALSE)</f>
        <v>Corrente de Moto Antifurto 150cm - Preto</v>
      </c>
      <c r="AB4409" s="37" t="str">
        <f>VLOOKUP(J4409, sku!B:BM, 64, FALSE)</f>
        <v>Importação</v>
      </c>
      <c r="AC4409" s="37" t="str">
        <f>LEFT(pedidos[[#This Row],[SKU]],3)</f>
        <v>XR0</v>
      </c>
      <c r="AD4409" s="37" t="str" cm="1">
        <f t="array" aca="1" ref="AD4409" ca="1">IFERROR(
  INDEX(
    montadora[Montadora],
    MATCH(TRUE,LEFT(#REF!,NÚCARACT(montadora[SKU Parcial]))=montadora[SKU Parcial],0)
  ),
  ""
)</f>
        <v/>
      </c>
    </row>
    <row r="4410" spans="1:30" x14ac:dyDescent="0.25">
      <c r="A4410" s="42" t="s">
        <v>1338</v>
      </c>
      <c r="B4410" s="42" t="s">
        <v>1339</v>
      </c>
      <c r="C4410" s="42" t="s">
        <v>1340</v>
      </c>
      <c r="D4410" s="42" t="s">
        <v>27</v>
      </c>
      <c r="E4410" s="42" t="s">
        <v>1178</v>
      </c>
      <c r="F4410" s="42" t="s">
        <v>1179</v>
      </c>
      <c r="G4410" s="42" t="s">
        <v>11227</v>
      </c>
      <c r="H4410" s="7" t="s">
        <v>30</v>
      </c>
      <c r="I4410" s="42" t="s">
        <v>36</v>
      </c>
      <c r="J4410" s="42" t="s">
        <v>304</v>
      </c>
      <c r="K4410" s="8">
        <v>45867</v>
      </c>
      <c r="L4410" s="7" t="s">
        <v>804</v>
      </c>
      <c r="M4410" s="44">
        <v>58.8</v>
      </c>
      <c r="N4410" s="7">
        <v>1</v>
      </c>
      <c r="O4410" s="44">
        <v>58.8</v>
      </c>
      <c r="P4410" s="44">
        <v>21.45</v>
      </c>
      <c r="Q4410" s="44">
        <v>4.7699999999999996</v>
      </c>
      <c r="R4410" s="44">
        <v>13.81</v>
      </c>
      <c r="S4410" s="44">
        <v>0</v>
      </c>
      <c r="T4410" s="44">
        <v>0</v>
      </c>
      <c r="U4410" s="44">
        <v>18.77</v>
      </c>
      <c r="V4410" s="9" t="s">
        <v>24338</v>
      </c>
      <c r="W4410" s="42" t="s">
        <v>34</v>
      </c>
      <c r="X4410" s="43">
        <v>120251820732</v>
      </c>
      <c r="Y4410" s="43">
        <v>45248354367</v>
      </c>
      <c r="Z4410" s="5" t="s">
        <v>7980</v>
      </c>
      <c r="AA4410" s="37" t="str">
        <f>VLOOKUP(J4410, sku!B:C, 2, FALSE)</f>
        <v>Corrente de Moto Antifurto 150cm - Preto</v>
      </c>
      <c r="AB4410" s="37" t="str">
        <f>VLOOKUP(J4410, sku!B:BM, 64, FALSE)</f>
        <v>Importação</v>
      </c>
      <c r="AC4410" s="37" t="str">
        <f>LEFT(pedidos[[#This Row],[SKU]],3)</f>
        <v>XR0</v>
      </c>
      <c r="AD4410" s="37" t="str" cm="1">
        <f t="array" aca="1" ref="AD4410" ca="1">IFERROR(
  INDEX(
    montadora[Montadora],
    MATCH(TRUE,LEFT(#REF!,NÚCARACT(montadora[SKU Parcial]))=montadora[SKU Parcial],0)
  ),
  ""
)</f>
        <v/>
      </c>
    </row>
    <row r="4411" spans="1:30" x14ac:dyDescent="0.25">
      <c r="A4411" s="42" t="s">
        <v>1341</v>
      </c>
      <c r="B4411" s="42" t="s">
        <v>1342</v>
      </c>
      <c r="C4411" s="42" t="s">
        <v>1343</v>
      </c>
      <c r="D4411" s="42" t="s">
        <v>27</v>
      </c>
      <c r="E4411" s="42" t="s">
        <v>1178</v>
      </c>
      <c r="F4411" s="42" t="s">
        <v>1179</v>
      </c>
      <c r="G4411" s="42" t="s">
        <v>11227</v>
      </c>
      <c r="H4411" s="7" t="s">
        <v>30</v>
      </c>
      <c r="I4411" s="42" t="s">
        <v>31</v>
      </c>
      <c r="J4411" s="42" t="s">
        <v>304</v>
      </c>
      <c r="K4411" s="8">
        <v>45867</v>
      </c>
      <c r="L4411" s="7" t="s">
        <v>804</v>
      </c>
      <c r="M4411" s="44">
        <v>58.8</v>
      </c>
      <c r="N4411" s="7">
        <v>1</v>
      </c>
      <c r="O4411" s="44">
        <v>58.8</v>
      </c>
      <c r="P4411" s="44">
        <v>21.45</v>
      </c>
      <c r="Q4411" s="44">
        <v>4.7699999999999996</v>
      </c>
      <c r="R4411" s="44">
        <v>13.81</v>
      </c>
      <c r="S4411" s="44">
        <v>0</v>
      </c>
      <c r="T4411" s="44">
        <v>0</v>
      </c>
      <c r="U4411" s="44">
        <v>18.77</v>
      </c>
      <c r="V4411" s="9" t="s">
        <v>24338</v>
      </c>
      <c r="W4411" s="42" t="s">
        <v>34</v>
      </c>
      <c r="X4411" s="43">
        <v>120273891448</v>
      </c>
      <c r="Y4411" s="43">
        <v>45249767786</v>
      </c>
      <c r="Z4411" s="5" t="s">
        <v>7980</v>
      </c>
      <c r="AA4411" s="37" t="str">
        <f>VLOOKUP(J4411, sku!B:C, 2, FALSE)</f>
        <v>Corrente de Moto Antifurto 150cm - Preto</v>
      </c>
      <c r="AB4411" s="37" t="str">
        <f>VLOOKUP(J4411, sku!B:BM, 64, FALSE)</f>
        <v>Importação</v>
      </c>
      <c r="AC4411" s="37" t="str">
        <f>LEFT(pedidos[[#This Row],[SKU]],3)</f>
        <v>XR0</v>
      </c>
      <c r="AD4411" s="37" t="str" cm="1">
        <f t="array" aca="1" ref="AD4411" ca="1">IFERROR(
  INDEX(
    montadora[Montadora],
    MATCH(TRUE,LEFT(#REF!,NÚCARACT(montadora[SKU Parcial]))=montadora[SKU Parcial],0)
  ),
  ""
)</f>
        <v/>
      </c>
    </row>
    <row r="4412" spans="1:30" x14ac:dyDescent="0.25">
      <c r="A4412" s="42" t="s">
        <v>1344</v>
      </c>
      <c r="B4412" s="42" t="s">
        <v>1345</v>
      </c>
      <c r="C4412" s="42" t="s">
        <v>900</v>
      </c>
      <c r="D4412" s="42" t="s">
        <v>27</v>
      </c>
      <c r="E4412" s="42" t="s">
        <v>1178</v>
      </c>
      <c r="F4412" s="42" t="s">
        <v>1179</v>
      </c>
      <c r="G4412" s="42" t="s">
        <v>11227</v>
      </c>
      <c r="H4412" s="7" t="s">
        <v>30</v>
      </c>
      <c r="I4412" s="42" t="s">
        <v>36</v>
      </c>
      <c r="J4412" s="42" t="s">
        <v>304</v>
      </c>
      <c r="K4412" s="8">
        <v>45863</v>
      </c>
      <c r="L4412" s="7" t="s">
        <v>804</v>
      </c>
      <c r="M4412" s="44">
        <v>58.8</v>
      </c>
      <c r="N4412" s="7">
        <v>2</v>
      </c>
      <c r="O4412" s="44">
        <v>117.6</v>
      </c>
      <c r="P4412" s="44">
        <v>42.9</v>
      </c>
      <c r="Q4412" s="44">
        <v>9.5500000000000007</v>
      </c>
      <c r="R4412" s="44">
        <v>27.62</v>
      </c>
      <c r="S4412" s="44">
        <v>0</v>
      </c>
      <c r="T4412" s="44">
        <v>0</v>
      </c>
      <c r="U4412" s="44">
        <v>37.53</v>
      </c>
      <c r="V4412" s="9" t="s">
        <v>24339</v>
      </c>
      <c r="W4412" s="42" t="s">
        <v>34</v>
      </c>
      <c r="X4412" s="43">
        <v>119848580364</v>
      </c>
      <c r="Y4412" s="43">
        <v>45230937092</v>
      </c>
      <c r="Z4412" s="5" t="s">
        <v>7980</v>
      </c>
      <c r="AA4412" s="37" t="str">
        <f>VLOOKUP(J4412, sku!B:C, 2, FALSE)</f>
        <v>Corrente de Moto Antifurto 150cm - Preto</v>
      </c>
      <c r="AB4412" s="37" t="str">
        <f>VLOOKUP(J4412, sku!B:BM, 64, FALSE)</f>
        <v>Importação</v>
      </c>
      <c r="AC4412" s="37" t="str">
        <f>LEFT(pedidos[[#This Row],[SKU]],3)</f>
        <v>XR0</v>
      </c>
      <c r="AD4412" s="37" t="str" cm="1">
        <f t="array" aca="1" ref="AD4412" ca="1">IFERROR(
  INDEX(
    montadora[Montadora],
    MATCH(TRUE,LEFT(J4672,NÚCARACT(montadora[SKU Parcial]))=montadora[SKU Parcial],0)
  ),
  ""
)</f>
        <v/>
      </c>
    </row>
    <row r="4413" spans="1:30" x14ac:dyDescent="0.25">
      <c r="A4413" s="42" t="s">
        <v>1351</v>
      </c>
      <c r="B4413" s="42" t="s">
        <v>36</v>
      </c>
      <c r="C4413" s="42" t="s">
        <v>925</v>
      </c>
      <c r="D4413" s="42" t="s">
        <v>27</v>
      </c>
      <c r="E4413" s="42" t="s">
        <v>525</v>
      </c>
      <c r="F4413" s="42" t="s">
        <v>526</v>
      </c>
      <c r="G4413" s="42" t="s">
        <v>11227</v>
      </c>
      <c r="H4413" s="7" t="s">
        <v>47</v>
      </c>
      <c r="I4413" s="42" t="s">
        <v>36</v>
      </c>
      <c r="J4413" s="42" t="s">
        <v>618</v>
      </c>
      <c r="K4413" s="8">
        <v>45869</v>
      </c>
      <c r="L4413" s="7" t="s">
        <v>11229</v>
      </c>
      <c r="M4413" s="44">
        <v>336.8</v>
      </c>
      <c r="N4413" s="7">
        <v>1</v>
      </c>
      <c r="O4413" s="44">
        <v>336.8</v>
      </c>
      <c r="P4413" s="44">
        <v>120</v>
      </c>
      <c r="Q4413" s="44">
        <v>27.35</v>
      </c>
      <c r="R4413" s="44">
        <v>57.26</v>
      </c>
      <c r="S4413" s="44">
        <v>0</v>
      </c>
      <c r="T4413" s="44">
        <v>24.95</v>
      </c>
      <c r="U4413" s="44">
        <v>107.24</v>
      </c>
      <c r="V4413" s="9" t="s">
        <v>24340</v>
      </c>
      <c r="W4413" s="42" t="s">
        <v>34</v>
      </c>
      <c r="X4413" s="43">
        <v>119997152923</v>
      </c>
      <c r="Y4413" s="43">
        <v>45261509653</v>
      </c>
      <c r="Z4413" s="5" t="s">
        <v>7980</v>
      </c>
      <c r="AA4413" s="37" t="str">
        <f>VLOOKUP(J4413, sku!B:C, 2, FALSE)</f>
        <v>Travessa Nissan - Style - - - Kicks - - - Preto</v>
      </c>
      <c r="AB4413" s="37" t="str">
        <f>VLOOKUP(J4413, sku!B:BM, 64, FALSE)</f>
        <v>Fabricação</v>
      </c>
      <c r="AC4413" s="37" t="str">
        <f>LEFT(pedidos[[#This Row],[SKU]],3)</f>
        <v>XNS</v>
      </c>
      <c r="AD4413" s="37" t="str" cm="1">
        <f t="array" aca="1" ref="AD4413" ca="1">IFERROR(
  INDEX(
    montadora[Montadora],
    MATCH(TRUE,LEFT(J4673,NÚCARACT(montadora[SKU Parcial]))=montadora[SKU Parcial],0)
  ),
  ""
)</f>
        <v/>
      </c>
    </row>
    <row r="4414" spans="1:30" x14ac:dyDescent="0.25">
      <c r="A4414" s="42" t="s">
        <v>1352</v>
      </c>
      <c r="B4414" s="42" t="s">
        <v>1353</v>
      </c>
      <c r="C4414" s="42" t="s">
        <v>1354</v>
      </c>
      <c r="D4414" s="42" t="s">
        <v>27</v>
      </c>
      <c r="E4414" s="42" t="s">
        <v>1036</v>
      </c>
      <c r="F4414" s="42" t="s">
        <v>1037</v>
      </c>
      <c r="G4414" s="42" t="s">
        <v>11227</v>
      </c>
      <c r="H4414" s="7" t="s">
        <v>47</v>
      </c>
      <c r="I4414" s="42" t="s">
        <v>31</v>
      </c>
      <c r="J4414" s="42" t="s">
        <v>1038</v>
      </c>
      <c r="K4414" s="8">
        <v>45869</v>
      </c>
      <c r="L4414" s="7" t="s">
        <v>11229</v>
      </c>
      <c r="M4414" s="44">
        <v>336.8</v>
      </c>
      <c r="N4414" s="7">
        <v>1</v>
      </c>
      <c r="O4414" s="44">
        <v>336.8</v>
      </c>
      <c r="P4414" s="44">
        <v>120</v>
      </c>
      <c r="Q4414" s="44">
        <v>27.35</v>
      </c>
      <c r="R4414" s="44">
        <v>57.26</v>
      </c>
      <c r="S4414" s="44">
        <v>0</v>
      </c>
      <c r="T4414" s="44">
        <v>24.95</v>
      </c>
      <c r="U4414" s="44">
        <v>107.24</v>
      </c>
      <c r="V4414" s="9" t="s">
        <v>24340</v>
      </c>
      <c r="W4414" s="42" t="s">
        <v>34</v>
      </c>
      <c r="X4414" s="43">
        <v>120026185763</v>
      </c>
      <c r="Y4414" s="43">
        <v>45263112657</v>
      </c>
      <c r="Z4414" s="5" t="s">
        <v>7980</v>
      </c>
      <c r="AA4414" s="37" t="str">
        <f>VLOOKUP(J4414, sku!B:C, 2, FALSE)</f>
        <v>Travessa Honda - Style - - - WRV - - - Prata</v>
      </c>
      <c r="AB4414" s="37" t="str">
        <f>VLOOKUP(J4414, sku!B:BM, 64, FALSE)</f>
        <v>Fabricação</v>
      </c>
      <c r="AC4414" s="37" t="str">
        <f>LEFT(pedidos[[#This Row],[SKU]],3)</f>
        <v>XHO</v>
      </c>
      <c r="AD4414" s="37" t="str" cm="1">
        <f t="array" aca="1" ref="AD4414" ca="1">IFERROR(
  INDEX(
    montadora[Montadora],
    MATCH(TRUE,LEFT(#REF!,NÚCARACT(montadora[SKU Parcial]))=montadora[SKU Parcial],0)
  ),
  ""
)</f>
        <v/>
      </c>
    </row>
    <row r="4415" spans="1:30" x14ac:dyDescent="0.25">
      <c r="A4415" s="42" t="s">
        <v>1195</v>
      </c>
      <c r="B4415" s="42" t="s">
        <v>36</v>
      </c>
      <c r="C4415" s="42" t="s">
        <v>1196</v>
      </c>
      <c r="D4415" s="42" t="s">
        <v>27</v>
      </c>
      <c r="E4415" s="42" t="s">
        <v>1178</v>
      </c>
      <c r="F4415" s="42" t="s">
        <v>1179</v>
      </c>
      <c r="G4415" s="42" t="s">
        <v>11227</v>
      </c>
      <c r="H4415" s="7" t="s">
        <v>30</v>
      </c>
      <c r="I4415" s="42" t="s">
        <v>36</v>
      </c>
      <c r="J4415" s="42" t="s">
        <v>304</v>
      </c>
      <c r="K4415" s="8">
        <v>45847</v>
      </c>
      <c r="L4415" s="7" t="s">
        <v>804</v>
      </c>
      <c r="M4415" s="44">
        <v>58.69</v>
      </c>
      <c r="N4415" s="7">
        <v>1</v>
      </c>
      <c r="O4415" s="44">
        <v>65.680000000000007</v>
      </c>
      <c r="P4415" s="44">
        <v>21.45</v>
      </c>
      <c r="Q4415" s="44">
        <v>4.7699999999999996</v>
      </c>
      <c r="R4415" s="44">
        <v>13.79</v>
      </c>
      <c r="S4415" s="44">
        <v>6.99</v>
      </c>
      <c r="T4415" s="44">
        <v>0</v>
      </c>
      <c r="U4415" s="44">
        <v>18.68</v>
      </c>
      <c r="V4415" s="9" t="s">
        <v>24341</v>
      </c>
      <c r="W4415" s="42" t="s">
        <v>34</v>
      </c>
      <c r="X4415" s="43">
        <v>117457396467</v>
      </c>
      <c r="Y4415" s="43">
        <v>45144447756</v>
      </c>
      <c r="Z4415" s="5" t="s">
        <v>7980</v>
      </c>
      <c r="AA4415" s="37" t="str">
        <f>VLOOKUP(J4415, sku!B:C, 2, FALSE)</f>
        <v>Corrente de Moto Antifurto 150cm - Preto</v>
      </c>
      <c r="AB4415" s="37" t="str">
        <f>VLOOKUP(J4415, sku!B:BM, 64, FALSE)</f>
        <v>Importação</v>
      </c>
      <c r="AC4415" s="37" t="str">
        <f>LEFT(pedidos[[#This Row],[SKU]],3)</f>
        <v>XR0</v>
      </c>
      <c r="AD4415" s="37" t="str" cm="1">
        <f t="array" aca="1" ref="AD4415" ca="1">IFERROR(
  INDEX(
    montadora[Montadora],
    MATCH(TRUE,LEFT(#REF!,NÚCARACT(montadora[SKU Parcial]))=montadora[SKU Parcial],0)
  ),
  ""
)</f>
        <v/>
      </c>
    </row>
    <row r="4416" spans="1:30" x14ac:dyDescent="0.25">
      <c r="A4416" s="42" t="s">
        <v>1197</v>
      </c>
      <c r="B4416" s="42" t="s">
        <v>36</v>
      </c>
      <c r="C4416" s="42" t="s">
        <v>1198</v>
      </c>
      <c r="D4416" s="42" t="s">
        <v>534</v>
      </c>
      <c r="E4416" s="42" t="s">
        <v>1199</v>
      </c>
      <c r="F4416" s="42" t="s">
        <v>998</v>
      </c>
      <c r="G4416" s="42" t="s">
        <v>11227</v>
      </c>
      <c r="H4416" s="7" t="s">
        <v>30</v>
      </c>
      <c r="I4416" s="42" t="s">
        <v>31</v>
      </c>
      <c r="J4416" s="42" t="s">
        <v>999</v>
      </c>
      <c r="K4416" s="8">
        <v>45843</v>
      </c>
      <c r="L4416" s="7" t="s">
        <v>11229</v>
      </c>
      <c r="M4416" s="44">
        <v>1198.8</v>
      </c>
      <c r="N4416" s="7">
        <v>1</v>
      </c>
      <c r="O4416" s="44">
        <v>1311.79</v>
      </c>
      <c r="P4416" s="44">
        <v>503</v>
      </c>
      <c r="Q4416" s="44">
        <v>97.34</v>
      </c>
      <c r="R4416" s="44">
        <v>143.86000000000001</v>
      </c>
      <c r="S4416" s="44">
        <v>112.99</v>
      </c>
      <c r="T4416" s="44">
        <v>73.45</v>
      </c>
      <c r="U4416" s="44">
        <v>381.15</v>
      </c>
      <c r="V4416" s="9" t="s">
        <v>24342</v>
      </c>
      <c r="W4416" s="42" t="s">
        <v>34</v>
      </c>
      <c r="X4416" s="43">
        <v>117020484981</v>
      </c>
      <c r="Y4416" s="43">
        <v>45123766569</v>
      </c>
      <c r="Z4416" s="5" t="s">
        <v>7980</v>
      </c>
      <c r="AA4416" s="37" t="str">
        <f>VLOOKUP(J4416, sku!B:C, 2, FALSE)</f>
        <v>[HJ-RB548-BK] Bagageiro de Teto de Alumínio 127 X 96cm - Médio</v>
      </c>
      <c r="AB4416" s="37" t="str">
        <f>VLOOKUP(J4416, sku!B:BM, 64, FALSE)</f>
        <v>Importação</v>
      </c>
      <c r="AC4416" s="37" t="str">
        <f>LEFT(pedidos[[#This Row],[SKU]],3)</f>
        <v>XBA</v>
      </c>
      <c r="AD4416" s="37" t="str" cm="1">
        <f t="array" aca="1" ref="AD4416" ca="1">IFERROR(
  INDEX(
    montadora[Montadora],
    MATCH(TRUE,LEFT(J4674,NÚCARACT(montadora[SKU Parcial]))=montadora[SKU Parcial],0)
  ),
  ""
)</f>
        <v/>
      </c>
    </row>
    <row r="4417" spans="1:30" x14ac:dyDescent="0.25">
      <c r="A4417" s="42" t="s">
        <v>1200</v>
      </c>
      <c r="B4417" s="42" t="s">
        <v>1201</v>
      </c>
      <c r="C4417" s="42" t="s">
        <v>1202</v>
      </c>
      <c r="D4417" s="42" t="s">
        <v>420</v>
      </c>
      <c r="E4417" s="42" t="s">
        <v>1199</v>
      </c>
      <c r="F4417" s="42" t="s">
        <v>998</v>
      </c>
      <c r="G4417" s="42" t="s">
        <v>11227</v>
      </c>
      <c r="H4417" s="7" t="s">
        <v>30</v>
      </c>
      <c r="I4417" s="42" t="s">
        <v>36</v>
      </c>
      <c r="J4417" s="42" t="s">
        <v>999</v>
      </c>
      <c r="K4417" s="8">
        <v>45847</v>
      </c>
      <c r="L4417" s="7" t="s">
        <v>11229</v>
      </c>
      <c r="M4417" s="44">
        <v>1198.8</v>
      </c>
      <c r="N4417" s="7">
        <v>1</v>
      </c>
      <c r="O4417" s="44">
        <v>1198.8</v>
      </c>
      <c r="P4417" s="44">
        <v>503</v>
      </c>
      <c r="Q4417" s="44">
        <v>97.34</v>
      </c>
      <c r="R4417" s="44">
        <v>143.86000000000001</v>
      </c>
      <c r="S4417" s="44">
        <v>0</v>
      </c>
      <c r="T4417" s="44">
        <v>73.45</v>
      </c>
      <c r="U4417" s="44">
        <v>381.15</v>
      </c>
      <c r="V4417" s="9" t="s">
        <v>24342</v>
      </c>
      <c r="W4417" s="42" t="s">
        <v>34</v>
      </c>
      <c r="X4417" s="43">
        <v>117449932067</v>
      </c>
      <c r="Y4417" s="43">
        <v>45144131812</v>
      </c>
      <c r="Z4417" s="5" t="s">
        <v>7980</v>
      </c>
      <c r="AA4417" s="37" t="str">
        <f>VLOOKUP(J4417, sku!B:C, 2, FALSE)</f>
        <v>[HJ-RB548-BK] Bagageiro de Teto de Alumínio 127 X 96cm - Médio</v>
      </c>
      <c r="AB4417" s="37" t="str">
        <f>VLOOKUP(J4417, sku!B:BM, 64, FALSE)</f>
        <v>Importação</v>
      </c>
      <c r="AC4417" s="37" t="str">
        <f>LEFT(pedidos[[#This Row],[SKU]],3)</f>
        <v>XBA</v>
      </c>
      <c r="AD4417" s="37" t="str" cm="1">
        <f t="array" aca="1" ref="AD4417" ca="1">IFERROR(
  INDEX(
    montadora[Montadora],
    MATCH(TRUE,LEFT(#REF!,NÚCARACT(montadora[SKU Parcial]))=montadora[SKU Parcial],0)
  ),
  ""
)</f>
        <v/>
      </c>
    </row>
    <row r="4418" spans="1:30" x14ac:dyDescent="0.25">
      <c r="A4418" s="42" t="s">
        <v>1203</v>
      </c>
      <c r="B4418" s="42" t="s">
        <v>36</v>
      </c>
      <c r="C4418" s="42" t="s">
        <v>1204</v>
      </c>
      <c r="D4418" s="42" t="s">
        <v>27</v>
      </c>
      <c r="E4418" s="42" t="s">
        <v>1205</v>
      </c>
      <c r="F4418" s="42" t="s">
        <v>844</v>
      </c>
      <c r="G4418" s="42" t="s">
        <v>11227</v>
      </c>
      <c r="H4418" s="7" t="s">
        <v>47</v>
      </c>
      <c r="I4418" s="42" t="s">
        <v>36</v>
      </c>
      <c r="J4418" s="42" t="s">
        <v>845</v>
      </c>
      <c r="K4418" s="8">
        <v>45839</v>
      </c>
      <c r="L4418" s="7" t="s">
        <v>11229</v>
      </c>
      <c r="M4418" s="44">
        <v>338.8</v>
      </c>
      <c r="N4418" s="7">
        <v>1</v>
      </c>
      <c r="O4418" s="44">
        <v>338.8</v>
      </c>
      <c r="P4418" s="44">
        <v>120</v>
      </c>
      <c r="Q4418" s="44">
        <v>27.51</v>
      </c>
      <c r="R4418" s="44">
        <v>57.6</v>
      </c>
      <c r="S4418" s="44">
        <v>0</v>
      </c>
      <c r="T4418" s="44">
        <v>26.95</v>
      </c>
      <c r="U4418" s="44">
        <v>106.74</v>
      </c>
      <c r="V4418" s="9" t="s">
        <v>24343</v>
      </c>
      <c r="W4418" s="42" t="s">
        <v>34</v>
      </c>
      <c r="X4418" s="43">
        <v>116445410057</v>
      </c>
      <c r="Y4418" s="43">
        <v>45097732319</v>
      </c>
      <c r="Z4418" s="5" t="s">
        <v>7980</v>
      </c>
      <c r="AA4418" s="37" t="str">
        <f>VLOOKUP(J4418, sku!B:C, 2, FALSE)</f>
        <v>Travessa Geral - Smart - - - - - - - Preto</v>
      </c>
      <c r="AB4418" s="37" t="str">
        <f>VLOOKUP(J4418, sku!B:BM, 64, FALSE)</f>
        <v>Fabricação</v>
      </c>
      <c r="AC4418" s="37" t="str">
        <f>LEFT(pedidos[[#This Row],[SKU]],3)</f>
        <v>XSM</v>
      </c>
      <c r="AD4418" s="37" t="str" cm="1">
        <f t="array" aca="1" ref="AD4418" ca="1">IFERROR(
  INDEX(
    montadora[Montadora],
    MATCH(TRUE,LEFT(J4675,NÚCARACT(montadora[SKU Parcial]))=montadora[SKU Parcial],0)
  ),
  ""
)</f>
        <v/>
      </c>
    </row>
    <row r="4419" spans="1:30" x14ac:dyDescent="0.25">
      <c r="A4419" s="42" t="s">
        <v>1206</v>
      </c>
      <c r="B4419" s="42" t="s">
        <v>36</v>
      </c>
      <c r="C4419" s="42" t="s">
        <v>342</v>
      </c>
      <c r="D4419" s="42" t="s">
        <v>534</v>
      </c>
      <c r="E4419" s="42" t="s">
        <v>1205</v>
      </c>
      <c r="F4419" s="42" t="s">
        <v>844</v>
      </c>
      <c r="G4419" s="42" t="s">
        <v>11227</v>
      </c>
      <c r="H4419" s="7" t="s">
        <v>47</v>
      </c>
      <c r="I4419" s="42" t="s">
        <v>36</v>
      </c>
      <c r="J4419" s="42" t="s">
        <v>845</v>
      </c>
      <c r="K4419" s="8">
        <v>45839</v>
      </c>
      <c r="L4419" s="7" t="s">
        <v>11229</v>
      </c>
      <c r="M4419" s="44">
        <v>338.8</v>
      </c>
      <c r="N4419" s="7">
        <v>1</v>
      </c>
      <c r="O4419" s="44">
        <v>373.79</v>
      </c>
      <c r="P4419" s="44">
        <v>120</v>
      </c>
      <c r="Q4419" s="44">
        <v>27.51</v>
      </c>
      <c r="R4419" s="44">
        <v>57.6</v>
      </c>
      <c r="S4419" s="44">
        <v>34.99</v>
      </c>
      <c r="T4419" s="44">
        <v>26.95</v>
      </c>
      <c r="U4419" s="44">
        <v>106.74</v>
      </c>
      <c r="V4419" s="9" t="s">
        <v>24343</v>
      </c>
      <c r="W4419" s="42" t="s">
        <v>34</v>
      </c>
      <c r="X4419" s="43">
        <v>116461700161</v>
      </c>
      <c r="Y4419" s="43">
        <v>45098259463</v>
      </c>
      <c r="Z4419" s="5" t="s">
        <v>7980</v>
      </c>
      <c r="AA4419" s="37" t="str">
        <f>VLOOKUP(J4419, sku!B:C, 2, FALSE)</f>
        <v>Travessa Geral - Smart - - - - - - - Preto</v>
      </c>
      <c r="AB4419" s="37" t="str">
        <f>VLOOKUP(J4419, sku!B:BM, 64, FALSE)</f>
        <v>Fabricação</v>
      </c>
      <c r="AC4419" s="37" t="str">
        <f>LEFT(pedidos[[#This Row],[SKU]],3)</f>
        <v>XSM</v>
      </c>
      <c r="AD4419" s="37" t="str" cm="1">
        <f t="array" aca="1" ref="AD4419" ca="1">IFERROR(
  INDEX(
    montadora[Montadora],
    MATCH(TRUE,LEFT(J4676,NÚCARACT(montadora[SKU Parcial]))=montadora[SKU Parcial],0)
  ),
  ""
)</f>
        <v/>
      </c>
    </row>
    <row r="4420" spans="1:30" x14ac:dyDescent="0.25">
      <c r="A4420" s="42" t="s">
        <v>1207</v>
      </c>
      <c r="B4420" s="42" t="s">
        <v>1208</v>
      </c>
      <c r="C4420" s="42" t="s">
        <v>1209</v>
      </c>
      <c r="D4420" s="42" t="s">
        <v>319</v>
      </c>
      <c r="E4420" s="42" t="s">
        <v>1210</v>
      </c>
      <c r="F4420" s="42" t="s">
        <v>1211</v>
      </c>
      <c r="G4420" s="42" t="s">
        <v>11227</v>
      </c>
      <c r="H4420" s="7" t="s">
        <v>47</v>
      </c>
      <c r="I4420" s="42" t="s">
        <v>31</v>
      </c>
      <c r="J4420" s="42" t="s">
        <v>1212</v>
      </c>
      <c r="K4420" s="8">
        <v>45840</v>
      </c>
      <c r="L4420" s="7" t="s">
        <v>11229</v>
      </c>
      <c r="M4420" s="44">
        <v>338.8</v>
      </c>
      <c r="N4420" s="7">
        <v>1</v>
      </c>
      <c r="O4420" s="44">
        <v>338.8</v>
      </c>
      <c r="P4420" s="44">
        <v>120</v>
      </c>
      <c r="Q4420" s="44">
        <v>27.51</v>
      </c>
      <c r="R4420" s="44">
        <v>57.6</v>
      </c>
      <c r="S4420" s="44">
        <v>0</v>
      </c>
      <c r="T4420" s="44">
        <v>26.95</v>
      </c>
      <c r="U4420" s="44">
        <v>106.74</v>
      </c>
      <c r="V4420" s="9" t="s">
        <v>24343</v>
      </c>
      <c r="W4420" s="42" t="s">
        <v>34</v>
      </c>
      <c r="X4420" s="43">
        <v>117160721444</v>
      </c>
      <c r="Y4420" s="43">
        <v>45108824812</v>
      </c>
      <c r="Z4420" s="5" t="s">
        <v>7980</v>
      </c>
      <c r="AA4420" s="37" t="str">
        <f>VLOOKUP(J4420, sku!B:C, 2, FALSE)</f>
        <v>Travessa Nissan - Smart - - - Frontier - 2020+ - Preto</v>
      </c>
      <c r="AB4420" s="37" t="str">
        <f>VLOOKUP(J4420, sku!B:BM, 64, FALSE)</f>
        <v>Fabricação</v>
      </c>
      <c r="AC4420" s="37" t="str">
        <f>LEFT(pedidos[[#This Row],[SKU]],3)</f>
        <v>XNS</v>
      </c>
      <c r="AD4420" s="37" t="str" cm="1">
        <f t="array" aca="1" ref="AD4420" ca="1">IFERROR(
  INDEX(
    montadora[Montadora],
    MATCH(TRUE,LEFT(J4677,NÚCARACT(montadora[SKU Parcial]))=montadora[SKU Parcial],0)
  ),
  ""
)</f>
        <v/>
      </c>
    </row>
    <row r="4421" spans="1:30" x14ac:dyDescent="0.25">
      <c r="A4421" s="42" t="s">
        <v>1213</v>
      </c>
      <c r="B4421" s="42" t="s">
        <v>36</v>
      </c>
      <c r="C4421" s="42" t="s">
        <v>1113</v>
      </c>
      <c r="D4421" s="42" t="s">
        <v>27</v>
      </c>
      <c r="E4421" s="42" t="s">
        <v>1205</v>
      </c>
      <c r="F4421" s="42" t="s">
        <v>844</v>
      </c>
      <c r="G4421" s="42" t="s">
        <v>11227</v>
      </c>
      <c r="H4421" s="7" t="s">
        <v>47</v>
      </c>
      <c r="I4421" s="42" t="s">
        <v>31</v>
      </c>
      <c r="J4421" s="42" t="s">
        <v>845</v>
      </c>
      <c r="K4421" s="8">
        <v>45840</v>
      </c>
      <c r="L4421" s="7" t="s">
        <v>11229</v>
      </c>
      <c r="M4421" s="44">
        <v>338.8</v>
      </c>
      <c r="N4421" s="7">
        <v>1</v>
      </c>
      <c r="O4421" s="44">
        <v>338.8</v>
      </c>
      <c r="P4421" s="44">
        <v>120</v>
      </c>
      <c r="Q4421" s="44">
        <v>27.51</v>
      </c>
      <c r="R4421" s="44">
        <v>57.6</v>
      </c>
      <c r="S4421" s="44">
        <v>0</v>
      </c>
      <c r="T4421" s="44">
        <v>26.95</v>
      </c>
      <c r="U4421" s="44">
        <v>106.74</v>
      </c>
      <c r="V4421" s="9" t="s">
        <v>24343</v>
      </c>
      <c r="W4421" s="42" t="s">
        <v>34</v>
      </c>
      <c r="X4421" s="43">
        <v>116677567017</v>
      </c>
      <c r="Y4421" s="43">
        <v>45109387372</v>
      </c>
      <c r="Z4421" s="5" t="s">
        <v>7980</v>
      </c>
      <c r="AA4421" s="37" t="str">
        <f>VLOOKUP(J4421, sku!B:C, 2, FALSE)</f>
        <v>Travessa Geral - Smart - - - - - - - Preto</v>
      </c>
      <c r="AB4421" s="37" t="str">
        <f>VLOOKUP(J4421, sku!B:BM, 64, FALSE)</f>
        <v>Fabricação</v>
      </c>
      <c r="AC4421" s="37" t="str">
        <f>LEFT(pedidos[[#This Row],[SKU]],3)</f>
        <v>XSM</v>
      </c>
      <c r="AD4421" s="37" t="str" cm="1">
        <f t="array" aca="1" ref="AD4421" ca="1">IFERROR(
  INDEX(
    montadora[Montadora],
    MATCH(TRUE,LEFT(J4678,NÚCARACT(montadora[SKU Parcial]))=montadora[SKU Parcial],0)
  ),
  ""
)</f>
        <v/>
      </c>
    </row>
    <row r="4422" spans="1:30" x14ac:dyDescent="0.25">
      <c r="A4422" s="42" t="s">
        <v>1214</v>
      </c>
      <c r="B4422" s="42" t="s">
        <v>1215</v>
      </c>
      <c r="C4422" s="42" t="s">
        <v>65</v>
      </c>
      <c r="D4422" s="42" t="s">
        <v>347</v>
      </c>
      <c r="E4422" s="42" t="s">
        <v>258</v>
      </c>
      <c r="F4422" s="42" t="s">
        <v>178</v>
      </c>
      <c r="G4422" s="42" t="s">
        <v>11227</v>
      </c>
      <c r="H4422" s="7" t="s">
        <v>47</v>
      </c>
      <c r="I4422" s="42" t="s">
        <v>31</v>
      </c>
      <c r="J4422" s="42" t="s">
        <v>179</v>
      </c>
      <c r="K4422" s="8">
        <v>45840</v>
      </c>
      <c r="L4422" s="7" t="s">
        <v>804</v>
      </c>
      <c r="M4422" s="44">
        <v>338.8</v>
      </c>
      <c r="N4422" s="7">
        <v>1</v>
      </c>
      <c r="O4422" s="44">
        <v>338.8</v>
      </c>
      <c r="P4422" s="44">
        <v>120</v>
      </c>
      <c r="Q4422" s="44">
        <v>27.51</v>
      </c>
      <c r="R4422" s="44">
        <v>57.6</v>
      </c>
      <c r="S4422" s="44">
        <v>0</v>
      </c>
      <c r="T4422" s="44">
        <v>26.95</v>
      </c>
      <c r="U4422" s="44">
        <v>106.74</v>
      </c>
      <c r="V4422" s="9" t="s">
        <v>24343</v>
      </c>
      <c r="W4422" s="42" t="s">
        <v>34</v>
      </c>
      <c r="X4422" s="43">
        <v>116689793049</v>
      </c>
      <c r="Y4422" s="43">
        <v>45109946951</v>
      </c>
      <c r="Z4422" s="5" t="s">
        <v>7980</v>
      </c>
      <c r="AA4422" s="37" t="str">
        <f>VLOOKUP(J4422, sku!B:C, 2, FALSE)</f>
        <v>Travessa Jeep - Smart - - - Renegade - 2016 A 2025 - Preto</v>
      </c>
      <c r="AB4422" s="37" t="str">
        <f>VLOOKUP(J4422, sku!B:BM, 64, FALSE)</f>
        <v>Fabricação</v>
      </c>
      <c r="AC4422" s="37" t="str">
        <f>LEFT(pedidos[[#This Row],[SKU]],3)</f>
        <v>XJP</v>
      </c>
      <c r="AD4422" s="37" t="str" cm="1">
        <f t="array" aca="1" ref="AD4422" ca="1">IFERROR(
  INDEX(
    montadora[Montadora],
    MATCH(TRUE,LEFT(J4679,NÚCARACT(montadora[SKU Parcial]))=montadora[SKU Parcial],0)
  ),
  ""
)</f>
        <v/>
      </c>
    </row>
    <row r="4423" spans="1:30" x14ac:dyDescent="0.25">
      <c r="A4423" s="42" t="s">
        <v>1216</v>
      </c>
      <c r="B4423" s="42" t="s">
        <v>1217</v>
      </c>
      <c r="C4423" s="42" t="s">
        <v>854</v>
      </c>
      <c r="D4423" s="42" t="s">
        <v>27</v>
      </c>
      <c r="E4423" s="42" t="s">
        <v>258</v>
      </c>
      <c r="F4423" s="42" t="s">
        <v>178</v>
      </c>
      <c r="G4423" s="42" t="s">
        <v>11227</v>
      </c>
      <c r="H4423" s="7" t="s">
        <v>47</v>
      </c>
      <c r="I4423" s="42" t="s">
        <v>36</v>
      </c>
      <c r="J4423" s="42" t="s">
        <v>179</v>
      </c>
      <c r="K4423" s="8">
        <v>45842</v>
      </c>
      <c r="L4423" s="7" t="s">
        <v>804</v>
      </c>
      <c r="M4423" s="44">
        <v>338.8</v>
      </c>
      <c r="N4423" s="7">
        <v>1</v>
      </c>
      <c r="O4423" s="44">
        <v>338.8</v>
      </c>
      <c r="P4423" s="44">
        <v>120</v>
      </c>
      <c r="Q4423" s="44">
        <v>27.51</v>
      </c>
      <c r="R4423" s="44">
        <v>57.6</v>
      </c>
      <c r="S4423" s="44">
        <v>0</v>
      </c>
      <c r="T4423" s="44">
        <v>26.95</v>
      </c>
      <c r="U4423" s="44">
        <v>106.74</v>
      </c>
      <c r="V4423" s="9" t="s">
        <v>24343</v>
      </c>
      <c r="W4423" s="42" t="s">
        <v>34</v>
      </c>
      <c r="X4423" s="43">
        <v>117397502416</v>
      </c>
      <c r="Y4423" s="43">
        <v>45119645568</v>
      </c>
      <c r="Z4423" s="5" t="s">
        <v>7980</v>
      </c>
      <c r="AA4423" s="37" t="str">
        <f>VLOOKUP(J4423, sku!B:C, 2, FALSE)</f>
        <v>Travessa Jeep - Smart - - - Renegade - 2016 A 2025 - Preto</v>
      </c>
      <c r="AB4423" s="37" t="str">
        <f>VLOOKUP(J4423, sku!B:BM, 64, FALSE)</f>
        <v>Fabricação</v>
      </c>
      <c r="AC4423" s="37" t="str">
        <f>LEFT(pedidos[[#This Row],[SKU]],3)</f>
        <v>XJP</v>
      </c>
      <c r="AD4423" s="37" t="str" cm="1">
        <f t="array" aca="1" ref="AD4423" ca="1">IFERROR(
  INDEX(
    montadora[Montadora],
    MATCH(TRUE,LEFT(J4680,NÚCARACT(montadora[SKU Parcial]))=montadora[SKU Parcial],0)
  ),
  ""
)</f>
        <v/>
      </c>
    </row>
    <row r="4424" spans="1:30" x14ac:dyDescent="0.25">
      <c r="A4424" s="42" t="s">
        <v>1218</v>
      </c>
      <c r="B4424" s="42" t="s">
        <v>1219</v>
      </c>
      <c r="C4424" s="42" t="s">
        <v>1113</v>
      </c>
      <c r="D4424" s="42" t="s">
        <v>27</v>
      </c>
      <c r="E4424" s="42" t="s">
        <v>1205</v>
      </c>
      <c r="F4424" s="42" t="s">
        <v>844</v>
      </c>
      <c r="G4424" s="42" t="s">
        <v>11227</v>
      </c>
      <c r="H4424" s="7" t="s">
        <v>47</v>
      </c>
      <c r="I4424" s="42" t="s">
        <v>31</v>
      </c>
      <c r="J4424" s="42" t="s">
        <v>845</v>
      </c>
      <c r="K4424" s="8">
        <v>45842</v>
      </c>
      <c r="L4424" s="7" t="s">
        <v>11229</v>
      </c>
      <c r="M4424" s="44">
        <v>338.8</v>
      </c>
      <c r="N4424" s="7">
        <v>1</v>
      </c>
      <c r="O4424" s="44">
        <v>338.8</v>
      </c>
      <c r="P4424" s="44">
        <v>120</v>
      </c>
      <c r="Q4424" s="44">
        <v>27.51</v>
      </c>
      <c r="R4424" s="44">
        <v>57.6</v>
      </c>
      <c r="S4424" s="44">
        <v>0</v>
      </c>
      <c r="T4424" s="44">
        <v>26.95</v>
      </c>
      <c r="U4424" s="44">
        <v>106.74</v>
      </c>
      <c r="V4424" s="9" t="s">
        <v>24343</v>
      </c>
      <c r="W4424" s="42" t="s">
        <v>89</v>
      </c>
      <c r="X4424" s="43">
        <v>116941097207</v>
      </c>
      <c r="Y4424" s="43">
        <v>45120972242</v>
      </c>
      <c r="Z4424" s="5" t="s">
        <v>7980</v>
      </c>
      <c r="AA4424" s="37" t="str">
        <f>VLOOKUP(J4424, sku!B:C, 2, FALSE)</f>
        <v>Travessa Geral - Smart - - - - - - - Preto</v>
      </c>
      <c r="AB4424" s="37" t="str">
        <f>VLOOKUP(J4424, sku!B:BM, 64, FALSE)</f>
        <v>Fabricação</v>
      </c>
      <c r="AC4424" s="37" t="str">
        <f>LEFT(pedidos[[#This Row],[SKU]],3)</f>
        <v>XSM</v>
      </c>
      <c r="AD4424" s="37" t="str" cm="1">
        <f t="array" aca="1" ref="AD4424" ca="1">IFERROR(
  INDEX(
    montadora[Montadora],
    MATCH(TRUE,LEFT(#REF!,NÚCARACT(montadora[SKU Parcial]))=montadora[SKU Parcial],0)
  ),
  ""
)</f>
        <v/>
      </c>
    </row>
    <row r="4425" spans="1:30" x14ac:dyDescent="0.25">
      <c r="A4425" s="42" t="s">
        <v>1220</v>
      </c>
      <c r="B4425" s="42" t="s">
        <v>36</v>
      </c>
      <c r="C4425" s="42" t="s">
        <v>1221</v>
      </c>
      <c r="D4425" s="42" t="s">
        <v>27</v>
      </c>
      <c r="E4425" s="42" t="s">
        <v>258</v>
      </c>
      <c r="F4425" s="42" t="s">
        <v>178</v>
      </c>
      <c r="G4425" s="42" t="s">
        <v>11227</v>
      </c>
      <c r="H4425" s="7" t="s">
        <v>47</v>
      </c>
      <c r="I4425" s="42" t="s">
        <v>31</v>
      </c>
      <c r="J4425" s="42" t="s">
        <v>179</v>
      </c>
      <c r="K4425" s="8">
        <v>45843</v>
      </c>
      <c r="L4425" s="7" t="s">
        <v>804</v>
      </c>
      <c r="M4425" s="44">
        <v>338.8</v>
      </c>
      <c r="N4425" s="7">
        <v>1</v>
      </c>
      <c r="O4425" s="44">
        <v>338.8</v>
      </c>
      <c r="P4425" s="44">
        <v>120</v>
      </c>
      <c r="Q4425" s="44">
        <v>27.51</v>
      </c>
      <c r="R4425" s="44">
        <v>57.6</v>
      </c>
      <c r="S4425" s="44">
        <v>0</v>
      </c>
      <c r="T4425" s="44">
        <v>26.95</v>
      </c>
      <c r="U4425" s="44">
        <v>106.74</v>
      </c>
      <c r="V4425" s="9" t="s">
        <v>24343</v>
      </c>
      <c r="W4425" s="42" t="s">
        <v>34</v>
      </c>
      <c r="X4425" s="43">
        <v>117513296228</v>
      </c>
      <c r="Y4425" s="43">
        <v>45123832692</v>
      </c>
      <c r="Z4425" s="5" t="s">
        <v>7980</v>
      </c>
      <c r="AA4425" s="37" t="str">
        <f>VLOOKUP(J4425, sku!B:C, 2, FALSE)</f>
        <v>Travessa Jeep - Smart - - - Renegade - 2016 A 2025 - Preto</v>
      </c>
      <c r="AB4425" s="37" t="str">
        <f>VLOOKUP(J4425, sku!B:BM, 64, FALSE)</f>
        <v>Fabricação</v>
      </c>
      <c r="AC4425" s="37" t="str">
        <f>LEFT(pedidos[[#This Row],[SKU]],3)</f>
        <v>XJP</v>
      </c>
      <c r="AD4425" s="37" t="str" cm="1">
        <f t="array" aca="1" ref="AD4425" ca="1">IFERROR(
  INDEX(
    montadora[Montadora],
    MATCH(TRUE,LEFT(#REF!,NÚCARACT(montadora[SKU Parcial]))=montadora[SKU Parcial],0)
  ),
  ""
)</f>
        <v/>
      </c>
    </row>
    <row r="4426" spans="1:30" x14ac:dyDescent="0.25">
      <c r="A4426" s="42" t="s">
        <v>1222</v>
      </c>
      <c r="B4426" s="42" t="s">
        <v>1223</v>
      </c>
      <c r="C4426" s="42" t="s">
        <v>783</v>
      </c>
      <c r="D4426" s="42" t="s">
        <v>188</v>
      </c>
      <c r="E4426" s="42" t="s">
        <v>1210</v>
      </c>
      <c r="F4426" s="42" t="s">
        <v>1224</v>
      </c>
      <c r="G4426" s="42" t="s">
        <v>11227</v>
      </c>
      <c r="H4426" s="7" t="s">
        <v>47</v>
      </c>
      <c r="I4426" s="42" t="s">
        <v>31</v>
      </c>
      <c r="J4426" s="42" t="s">
        <v>1212</v>
      </c>
      <c r="K4426" s="8">
        <v>45845</v>
      </c>
      <c r="L4426" s="7" t="s">
        <v>11229</v>
      </c>
      <c r="M4426" s="44">
        <v>338.8</v>
      </c>
      <c r="N4426" s="7">
        <v>1</v>
      </c>
      <c r="O4426" s="44">
        <v>338.8</v>
      </c>
      <c r="P4426" s="44">
        <v>120</v>
      </c>
      <c r="Q4426" s="44">
        <v>27.51</v>
      </c>
      <c r="R4426" s="44">
        <v>57.6</v>
      </c>
      <c r="S4426" s="44">
        <v>0</v>
      </c>
      <c r="T4426" s="44">
        <v>26.95</v>
      </c>
      <c r="U4426" s="44">
        <v>106.74</v>
      </c>
      <c r="V4426" s="9" t="s">
        <v>24343</v>
      </c>
      <c r="W4426" s="42" t="s">
        <v>34</v>
      </c>
      <c r="X4426" s="43">
        <v>117743637302</v>
      </c>
      <c r="Y4426" s="43">
        <v>45133583653</v>
      </c>
      <c r="Z4426" s="5" t="s">
        <v>7980</v>
      </c>
      <c r="AA4426" s="37" t="str">
        <f>VLOOKUP(J4426, sku!B:C, 2, FALSE)</f>
        <v>Travessa Nissan - Smart - - - Frontier - 2020+ - Preto</v>
      </c>
      <c r="AB4426" s="37" t="str">
        <f>VLOOKUP(J4426, sku!B:BM, 64, FALSE)</f>
        <v>Fabricação</v>
      </c>
      <c r="AC4426" s="37" t="str">
        <f>LEFT(pedidos[[#This Row],[SKU]],3)</f>
        <v>XNS</v>
      </c>
      <c r="AD4426" s="37" t="str" cm="1">
        <f t="array" aca="1" ref="AD4426" ca="1">IFERROR(
  INDEX(
    montadora[Montadora],
    MATCH(TRUE,LEFT(J4681,NÚCARACT(montadora[SKU Parcial]))=montadora[SKU Parcial],0)
  ),
  ""
)</f>
        <v/>
      </c>
    </row>
    <row r="4427" spans="1:30" x14ac:dyDescent="0.25">
      <c r="A4427" s="42" t="s">
        <v>1225</v>
      </c>
      <c r="B4427" s="42" t="s">
        <v>1226</v>
      </c>
      <c r="C4427" s="42" t="s">
        <v>1227</v>
      </c>
      <c r="D4427" s="42" t="s">
        <v>138</v>
      </c>
      <c r="E4427" s="42" t="s">
        <v>1205</v>
      </c>
      <c r="F4427" s="42" t="s">
        <v>844</v>
      </c>
      <c r="G4427" s="42" t="s">
        <v>11227</v>
      </c>
      <c r="H4427" s="7" t="s">
        <v>47</v>
      </c>
      <c r="I4427" s="42" t="s">
        <v>36</v>
      </c>
      <c r="J4427" s="42" t="s">
        <v>845</v>
      </c>
      <c r="K4427" s="8">
        <v>45846</v>
      </c>
      <c r="L4427" s="7" t="s">
        <v>11229</v>
      </c>
      <c r="M4427" s="44">
        <v>338.8</v>
      </c>
      <c r="N4427" s="7">
        <v>1</v>
      </c>
      <c r="O4427" s="44">
        <v>338.8</v>
      </c>
      <c r="P4427" s="44">
        <v>120</v>
      </c>
      <c r="Q4427" s="44">
        <v>27.51</v>
      </c>
      <c r="R4427" s="44">
        <v>57.6</v>
      </c>
      <c r="S4427" s="44">
        <v>0</v>
      </c>
      <c r="T4427" s="44">
        <v>26.95</v>
      </c>
      <c r="U4427" s="44">
        <v>106.74</v>
      </c>
      <c r="V4427" s="9" t="s">
        <v>24343</v>
      </c>
      <c r="W4427" s="42" t="s">
        <v>34</v>
      </c>
      <c r="X4427" s="43">
        <v>117898906910</v>
      </c>
      <c r="Y4427" s="43">
        <v>45141767676</v>
      </c>
      <c r="Z4427" s="5" t="s">
        <v>7980</v>
      </c>
      <c r="AA4427" s="37" t="str">
        <f>VLOOKUP(J4427, sku!B:C, 2, FALSE)</f>
        <v>Travessa Geral - Smart - - - - - - - Preto</v>
      </c>
      <c r="AB4427" s="37" t="str">
        <f>VLOOKUP(J4427, sku!B:BM, 64, FALSE)</f>
        <v>Fabricação</v>
      </c>
      <c r="AC4427" s="37" t="str">
        <f>LEFT(pedidos[[#This Row],[SKU]],3)</f>
        <v>XSM</v>
      </c>
      <c r="AD4427" s="37" t="str" cm="1">
        <f t="array" aca="1" ref="AD4427" ca="1">IFERROR(
  INDEX(
    montadora[Montadora],
    MATCH(TRUE,LEFT(J4682,NÚCARACT(montadora[SKU Parcial]))=montadora[SKU Parcial],0)
  ),
  ""
)</f>
        <v/>
      </c>
    </row>
    <row r="4428" spans="1:30" x14ac:dyDescent="0.25">
      <c r="A4428" s="42" t="s">
        <v>1228</v>
      </c>
      <c r="B4428" s="42" t="s">
        <v>1229</v>
      </c>
      <c r="C4428" s="42" t="s">
        <v>1230</v>
      </c>
      <c r="D4428" s="42" t="s">
        <v>27</v>
      </c>
      <c r="E4428" s="42" t="s">
        <v>1231</v>
      </c>
      <c r="F4428" s="42" t="s">
        <v>1232</v>
      </c>
      <c r="G4428" s="42" t="s">
        <v>11227</v>
      </c>
      <c r="H4428" s="7" t="s">
        <v>47</v>
      </c>
      <c r="I4428" s="42" t="s">
        <v>36</v>
      </c>
      <c r="J4428" s="42" t="s">
        <v>678</v>
      </c>
      <c r="K4428" s="8">
        <v>45847</v>
      </c>
      <c r="L4428" s="7" t="s">
        <v>11229</v>
      </c>
      <c r="M4428" s="44">
        <v>338.8</v>
      </c>
      <c r="N4428" s="7">
        <v>1</v>
      </c>
      <c r="O4428" s="44">
        <v>338.8</v>
      </c>
      <c r="P4428" s="44">
        <v>120</v>
      </c>
      <c r="Q4428" s="44">
        <v>27.51</v>
      </c>
      <c r="R4428" s="44">
        <v>57.6</v>
      </c>
      <c r="S4428" s="44">
        <v>0</v>
      </c>
      <c r="T4428" s="44">
        <v>26.95</v>
      </c>
      <c r="U4428" s="44">
        <v>106.74</v>
      </c>
      <c r="V4428" s="9" t="s">
        <v>24343</v>
      </c>
      <c r="W4428" s="42" t="s">
        <v>34</v>
      </c>
      <c r="X4428" s="43">
        <v>117953548812</v>
      </c>
      <c r="Y4428" s="43">
        <v>45144315928</v>
      </c>
      <c r="Z4428" s="5" t="s">
        <v>7980</v>
      </c>
      <c r="AA4428" s="37" t="str">
        <f>VLOOKUP(J4428, sku!B:C, 2, FALSE)</f>
        <v>Travessa Chevrolet - Style - - - Trailblazer - - - Preto</v>
      </c>
      <c r="AB4428" s="37" t="str">
        <f>VLOOKUP(J4428, sku!B:BM, 64, FALSE)</f>
        <v>Fabricação</v>
      </c>
      <c r="AC4428" s="37" t="str">
        <f>LEFT(pedidos[[#This Row],[SKU]],3)</f>
        <v>XGM</v>
      </c>
      <c r="AD4428" s="37" t="str" cm="1">
        <f t="array" aca="1" ref="AD4428" ca="1">IFERROR(
  INDEX(
    montadora[Montadora],
    MATCH(TRUE,LEFT(J4683,NÚCARACT(montadora[SKU Parcial]))=montadora[SKU Parcial],0)
  ),
  ""
)</f>
        <v/>
      </c>
    </row>
    <row r="4429" spans="1:30" x14ac:dyDescent="0.25">
      <c r="A4429" s="42" t="s">
        <v>1233</v>
      </c>
      <c r="B4429" s="42" t="s">
        <v>1234</v>
      </c>
      <c r="C4429" s="42" t="s">
        <v>353</v>
      </c>
      <c r="D4429" s="42" t="s">
        <v>27</v>
      </c>
      <c r="E4429" s="42" t="s">
        <v>1026</v>
      </c>
      <c r="F4429" s="42" t="s">
        <v>1027</v>
      </c>
      <c r="G4429" s="42" t="s">
        <v>11227</v>
      </c>
      <c r="H4429" s="7" t="s">
        <v>47</v>
      </c>
      <c r="I4429" s="42" t="s">
        <v>36</v>
      </c>
      <c r="J4429" s="42" t="s">
        <v>262</v>
      </c>
      <c r="K4429" s="8">
        <v>45847</v>
      </c>
      <c r="L4429" s="7" t="s">
        <v>11229</v>
      </c>
      <c r="M4429" s="44">
        <v>338.8</v>
      </c>
      <c r="N4429" s="7">
        <v>1</v>
      </c>
      <c r="O4429" s="44">
        <v>338.8</v>
      </c>
      <c r="P4429" s="44">
        <v>120</v>
      </c>
      <c r="Q4429" s="44">
        <v>27.51</v>
      </c>
      <c r="R4429" s="44">
        <v>57.6</v>
      </c>
      <c r="S4429" s="44">
        <v>0</v>
      </c>
      <c r="T4429" s="44">
        <v>26.95</v>
      </c>
      <c r="U4429" s="44">
        <v>106.74</v>
      </c>
      <c r="V4429" s="9" t="s">
        <v>24343</v>
      </c>
      <c r="W4429" s="42" t="s">
        <v>34</v>
      </c>
      <c r="X4429" s="43">
        <v>117536235445</v>
      </c>
      <c r="Y4429" s="43">
        <v>45148449315</v>
      </c>
      <c r="Z4429" s="5" t="s">
        <v>7980</v>
      </c>
      <c r="AA4429" s="37" t="str">
        <f>VLOOKUP(J4429, sku!B:C, 2, FALSE)</f>
        <v>Travessa Jeep - Style - - - Commander - - - Preto</v>
      </c>
      <c r="AB4429" s="37" t="str">
        <f>VLOOKUP(J4429, sku!B:BM, 64, FALSE)</f>
        <v>Fabricação</v>
      </c>
      <c r="AC4429" s="37" t="str">
        <f>LEFT(pedidos[[#This Row],[SKU]],3)</f>
        <v>XJP</v>
      </c>
      <c r="AD4429" s="37" t="str" cm="1">
        <f t="array" aca="1" ref="AD4429" ca="1">IFERROR(
  INDEX(
    montadora[Montadora],
    MATCH(TRUE,LEFT(J4684,NÚCARACT(montadora[SKU Parcial]))=montadora[SKU Parcial],0)
  ),
  ""
)</f>
        <v/>
      </c>
    </row>
    <row r="4430" spans="1:30" x14ac:dyDescent="0.25">
      <c r="A4430" s="42" t="s">
        <v>1235</v>
      </c>
      <c r="B4430" s="42" t="s">
        <v>36</v>
      </c>
      <c r="C4430" s="42" t="s">
        <v>719</v>
      </c>
      <c r="D4430" s="42" t="s">
        <v>617</v>
      </c>
      <c r="E4430" s="42" t="s">
        <v>222</v>
      </c>
      <c r="F4430" s="42" t="s">
        <v>223</v>
      </c>
      <c r="G4430" s="42" t="s">
        <v>11227</v>
      </c>
      <c r="H4430" s="7" t="s">
        <v>47</v>
      </c>
      <c r="I4430" s="42" t="s">
        <v>31</v>
      </c>
      <c r="J4430" s="42" t="s">
        <v>224</v>
      </c>
      <c r="K4430" s="8">
        <v>45851</v>
      </c>
      <c r="L4430" s="7" t="s">
        <v>11229</v>
      </c>
      <c r="M4430" s="44">
        <v>338.8</v>
      </c>
      <c r="N4430" s="7">
        <v>1</v>
      </c>
      <c r="O4430" s="44">
        <v>338.8</v>
      </c>
      <c r="P4430" s="44">
        <v>120</v>
      </c>
      <c r="Q4430" s="44">
        <v>27.51</v>
      </c>
      <c r="R4430" s="44">
        <v>57.6</v>
      </c>
      <c r="S4430" s="44">
        <v>0</v>
      </c>
      <c r="T4430" s="44">
        <v>26.95</v>
      </c>
      <c r="U4430" s="44">
        <v>106.74</v>
      </c>
      <c r="V4430" s="9" t="s">
        <v>24343</v>
      </c>
      <c r="W4430" s="42" t="s">
        <v>34</v>
      </c>
      <c r="X4430" s="43">
        <v>117995379729</v>
      </c>
      <c r="Y4430" s="43">
        <v>45167895180</v>
      </c>
      <c r="Z4430" s="5" t="s">
        <v>7980</v>
      </c>
      <c r="AA4430" s="37" t="str">
        <f>VLOOKUP(J4430, sku!B:C, 2, FALSE)</f>
        <v>Travessa Chevrolet - Style - - - Trailblazer - - - Prata</v>
      </c>
      <c r="AB4430" s="37" t="str">
        <f>VLOOKUP(J4430, sku!B:BM, 64, FALSE)</f>
        <v>Fabricação</v>
      </c>
      <c r="AC4430" s="37" t="str">
        <f>LEFT(pedidos[[#This Row],[SKU]],3)</f>
        <v>XGM</v>
      </c>
      <c r="AD4430" s="37" t="str" cm="1">
        <f t="array" aca="1" ref="AD4430" ca="1">IFERROR(
  INDEX(
    montadora[Montadora],
    MATCH(TRUE,LEFT(J4685,NÚCARACT(montadora[SKU Parcial]))=montadora[SKU Parcial],0)
  ),
  ""
)</f>
        <v/>
      </c>
    </row>
    <row r="4431" spans="1:30" x14ac:dyDescent="0.25">
      <c r="A4431" s="42" t="s">
        <v>1236</v>
      </c>
      <c r="B4431" s="42" t="s">
        <v>1237</v>
      </c>
      <c r="C4431" s="42" t="s">
        <v>1238</v>
      </c>
      <c r="D4431" s="42" t="s">
        <v>617</v>
      </c>
      <c r="E4431" s="42" t="s">
        <v>1205</v>
      </c>
      <c r="F4431" s="42" t="s">
        <v>844</v>
      </c>
      <c r="G4431" s="42" t="s">
        <v>11227</v>
      </c>
      <c r="H4431" s="7" t="s">
        <v>47</v>
      </c>
      <c r="I4431" s="42" t="s">
        <v>36</v>
      </c>
      <c r="J4431" s="42" t="s">
        <v>845</v>
      </c>
      <c r="K4431" s="8">
        <v>45852</v>
      </c>
      <c r="L4431" s="7" t="s">
        <v>11229</v>
      </c>
      <c r="M4431" s="44">
        <v>338.8</v>
      </c>
      <c r="N4431" s="7">
        <v>1</v>
      </c>
      <c r="O4431" s="44">
        <v>338.8</v>
      </c>
      <c r="P4431" s="44">
        <v>120</v>
      </c>
      <c r="Q4431" s="44">
        <v>27.51</v>
      </c>
      <c r="R4431" s="44">
        <v>57.6</v>
      </c>
      <c r="S4431" s="44">
        <v>0</v>
      </c>
      <c r="T4431" s="44">
        <v>26.95</v>
      </c>
      <c r="U4431" s="44">
        <v>106.74</v>
      </c>
      <c r="V4431" s="9" t="s">
        <v>24343</v>
      </c>
      <c r="W4431" s="42" t="s">
        <v>34</v>
      </c>
      <c r="X4431" s="43">
        <v>118090865477</v>
      </c>
      <c r="Y4431" s="43">
        <v>45172122919</v>
      </c>
      <c r="Z4431" s="5" t="s">
        <v>7980</v>
      </c>
      <c r="AA4431" s="37" t="str">
        <f>VLOOKUP(J4431, sku!B:C, 2, FALSE)</f>
        <v>Travessa Geral - Smart - - - - - - - Preto</v>
      </c>
      <c r="AB4431" s="37" t="str">
        <f>VLOOKUP(J4431, sku!B:BM, 64, FALSE)</f>
        <v>Fabricação</v>
      </c>
      <c r="AC4431" s="37" t="str">
        <f>LEFT(pedidos[[#This Row],[SKU]],3)</f>
        <v>XSM</v>
      </c>
      <c r="AD4431" s="37" t="str" cm="1">
        <f t="array" aca="1" ref="AD4431" ca="1">IFERROR(
  INDEX(
    montadora[Montadora],
    MATCH(TRUE,LEFT(#REF!,NÚCARACT(montadora[SKU Parcial]))=montadora[SKU Parcial],0)
  ),
  ""
)</f>
        <v/>
      </c>
    </row>
    <row r="4432" spans="1:30" x14ac:dyDescent="0.25">
      <c r="A4432" s="42" t="s">
        <v>1239</v>
      </c>
      <c r="B4432" s="42" t="s">
        <v>1240</v>
      </c>
      <c r="C4432" s="42" t="s">
        <v>1241</v>
      </c>
      <c r="D4432" s="42" t="s">
        <v>27</v>
      </c>
      <c r="E4432" s="42" t="s">
        <v>1210</v>
      </c>
      <c r="F4432" s="42" t="s">
        <v>1224</v>
      </c>
      <c r="G4432" s="42" t="s">
        <v>11227</v>
      </c>
      <c r="H4432" s="7" t="s">
        <v>47</v>
      </c>
      <c r="I4432" s="42" t="s">
        <v>36</v>
      </c>
      <c r="J4432" s="42" t="s">
        <v>1242</v>
      </c>
      <c r="K4432" s="8">
        <v>45853</v>
      </c>
      <c r="L4432" s="7" t="s">
        <v>11229</v>
      </c>
      <c r="M4432" s="44">
        <v>338.8</v>
      </c>
      <c r="N4432" s="7">
        <v>1</v>
      </c>
      <c r="O4432" s="44">
        <v>338.8</v>
      </c>
      <c r="P4432" s="44">
        <v>120</v>
      </c>
      <c r="Q4432" s="44">
        <v>27.51</v>
      </c>
      <c r="R4432" s="44">
        <v>57.6</v>
      </c>
      <c r="S4432" s="44">
        <v>0</v>
      </c>
      <c r="T4432" s="44">
        <v>26.95</v>
      </c>
      <c r="U4432" s="44">
        <v>106.74</v>
      </c>
      <c r="V4432" s="9" t="s">
        <v>24343</v>
      </c>
      <c r="W4432" s="42" t="s">
        <v>34</v>
      </c>
      <c r="X4432" s="43">
        <v>118198461517</v>
      </c>
      <c r="Y4432" s="43">
        <v>45177998320</v>
      </c>
      <c r="Z4432" s="5" t="s">
        <v>7980</v>
      </c>
      <c r="AA4432" s="37" t="str">
        <f>VLOOKUP(J4432, sku!B:C, 2, FALSE)</f>
        <v>Travessa Nissan - Smart - - - Frontier - 2020+ - Prata</v>
      </c>
      <c r="AB4432" s="37" t="str">
        <f>VLOOKUP(J4432, sku!B:BM, 64, FALSE)</f>
        <v>Fabricação</v>
      </c>
      <c r="AC4432" s="37" t="str">
        <f>LEFT(pedidos[[#This Row],[SKU]],3)</f>
        <v>XNS</v>
      </c>
      <c r="AD4432" s="37" t="str" cm="1">
        <f t="array" aca="1" ref="AD4432" ca="1">IFERROR(
  INDEX(
    montadora[Montadora],
    MATCH(TRUE,LEFT(J4686,NÚCARACT(montadora[SKU Parcial]))=montadora[SKU Parcial],0)
  ),
  ""
)</f>
        <v/>
      </c>
    </row>
    <row r="4433" spans="1:30" x14ac:dyDescent="0.25">
      <c r="A4433" s="42" t="s">
        <v>1243</v>
      </c>
      <c r="B4433" s="42" t="s">
        <v>36</v>
      </c>
      <c r="C4433" s="42" t="s">
        <v>1244</v>
      </c>
      <c r="D4433" s="42" t="s">
        <v>51</v>
      </c>
      <c r="E4433" s="42" t="s">
        <v>1210</v>
      </c>
      <c r="F4433" s="42" t="s">
        <v>1211</v>
      </c>
      <c r="G4433" s="42" t="s">
        <v>11227</v>
      </c>
      <c r="H4433" s="7" t="s">
        <v>47</v>
      </c>
      <c r="I4433" s="42" t="s">
        <v>36</v>
      </c>
      <c r="J4433" s="42" t="s">
        <v>1212</v>
      </c>
      <c r="K4433" s="8">
        <v>45853</v>
      </c>
      <c r="L4433" s="7" t="s">
        <v>11229</v>
      </c>
      <c r="M4433" s="44">
        <v>338.8</v>
      </c>
      <c r="N4433" s="7">
        <v>1</v>
      </c>
      <c r="O4433" s="44">
        <v>338.8</v>
      </c>
      <c r="P4433" s="44">
        <v>120</v>
      </c>
      <c r="Q4433" s="44">
        <v>27.51</v>
      </c>
      <c r="R4433" s="44">
        <v>57.6</v>
      </c>
      <c r="S4433" s="44">
        <v>0</v>
      </c>
      <c r="T4433" s="44">
        <v>26.95</v>
      </c>
      <c r="U4433" s="44">
        <v>106.74</v>
      </c>
      <c r="V4433" s="9" t="s">
        <v>24343</v>
      </c>
      <c r="W4433" s="42" t="s">
        <v>34</v>
      </c>
      <c r="X4433" s="43">
        <v>118218327305</v>
      </c>
      <c r="Y4433" s="43">
        <v>45178805759</v>
      </c>
      <c r="Z4433" s="5" t="s">
        <v>7980</v>
      </c>
      <c r="AA4433" s="37" t="str">
        <f>VLOOKUP(J4433, sku!B:C, 2, FALSE)</f>
        <v>Travessa Nissan - Smart - - - Frontier - 2020+ - Preto</v>
      </c>
      <c r="AB4433" s="37" t="str">
        <f>VLOOKUP(J4433, sku!B:BM, 64, FALSE)</f>
        <v>Fabricação</v>
      </c>
      <c r="AC4433" s="37" t="str">
        <f>LEFT(pedidos[[#This Row],[SKU]],3)</f>
        <v>XNS</v>
      </c>
      <c r="AD4433" s="37" t="str" cm="1">
        <f t="array" aca="1" ref="AD4433" ca="1">IFERROR(
  INDEX(
    montadora[Montadora],
    MATCH(TRUE,LEFT(#REF!,NÚCARACT(montadora[SKU Parcial]))=montadora[SKU Parcial],0)
  ),
  ""
)</f>
        <v/>
      </c>
    </row>
    <row r="4434" spans="1:30" x14ac:dyDescent="0.25">
      <c r="A4434" s="42" t="s">
        <v>1245</v>
      </c>
      <c r="B4434" s="42" t="s">
        <v>36</v>
      </c>
      <c r="C4434" s="42" t="s">
        <v>1246</v>
      </c>
      <c r="D4434" s="42" t="s">
        <v>45</v>
      </c>
      <c r="E4434" s="42" t="s">
        <v>1210</v>
      </c>
      <c r="F4434" s="42" t="s">
        <v>1211</v>
      </c>
      <c r="G4434" s="42" t="s">
        <v>11227</v>
      </c>
      <c r="H4434" s="7" t="s">
        <v>47</v>
      </c>
      <c r="I4434" s="42" t="s">
        <v>31</v>
      </c>
      <c r="J4434" s="42" t="s">
        <v>1247</v>
      </c>
      <c r="K4434" s="8">
        <v>45854</v>
      </c>
      <c r="L4434" s="7" t="s">
        <v>11229</v>
      </c>
      <c r="M4434" s="44">
        <v>338.8</v>
      </c>
      <c r="N4434" s="7">
        <v>1</v>
      </c>
      <c r="O4434" s="44">
        <v>338.8</v>
      </c>
      <c r="P4434" s="44">
        <v>120</v>
      </c>
      <c r="Q4434" s="44">
        <v>27.51</v>
      </c>
      <c r="R4434" s="44">
        <v>57.6</v>
      </c>
      <c r="S4434" s="44">
        <v>0</v>
      </c>
      <c r="T4434" s="44">
        <v>26.95</v>
      </c>
      <c r="U4434" s="44">
        <v>106.74</v>
      </c>
      <c r="V4434" s="9" t="s">
        <v>24343</v>
      </c>
      <c r="W4434" s="42" t="s">
        <v>34</v>
      </c>
      <c r="X4434" s="43">
        <v>118820700920</v>
      </c>
      <c r="Y4434" s="43">
        <v>45184055750</v>
      </c>
      <c r="Z4434" s="5" t="s">
        <v>7980</v>
      </c>
      <c r="AA4434" s="37" t="str">
        <f>VLOOKUP(J4434, sku!B:C, 2, FALSE)</f>
        <v>Travessa Nissan - Smart - - - Frontier - 2020+ - Grafite</v>
      </c>
      <c r="AB4434" s="37" t="str">
        <f>VLOOKUP(J4434, sku!B:BM, 64, FALSE)</f>
        <v>Fabricação</v>
      </c>
      <c r="AC4434" s="37" t="str">
        <f>LEFT(pedidos[[#This Row],[SKU]],3)</f>
        <v>XNS</v>
      </c>
      <c r="AD4434" s="37" t="str" cm="1">
        <f t="array" aca="1" ref="AD4434" ca="1">IFERROR(
  INDEX(
    montadora[Montadora],
    MATCH(TRUE,LEFT(#REF!,NÚCARACT(montadora[SKU Parcial]))=montadora[SKU Parcial],0)
  ),
  ""
)</f>
        <v/>
      </c>
    </row>
    <row r="4435" spans="1:30" x14ac:dyDescent="0.25">
      <c r="A4435" s="42" t="s">
        <v>1248</v>
      </c>
      <c r="B4435" s="42" t="s">
        <v>1249</v>
      </c>
      <c r="C4435" s="42" t="s">
        <v>1250</v>
      </c>
      <c r="D4435" s="42" t="s">
        <v>138</v>
      </c>
      <c r="E4435" s="42" t="s">
        <v>1205</v>
      </c>
      <c r="F4435" s="42" t="s">
        <v>844</v>
      </c>
      <c r="G4435" s="42" t="s">
        <v>11227</v>
      </c>
      <c r="H4435" s="7" t="s">
        <v>47</v>
      </c>
      <c r="I4435" s="42" t="s">
        <v>36</v>
      </c>
      <c r="J4435" s="42" t="s">
        <v>845</v>
      </c>
      <c r="K4435" s="8">
        <v>45857</v>
      </c>
      <c r="L4435" s="7" t="s">
        <v>11229</v>
      </c>
      <c r="M4435" s="44">
        <v>338.8</v>
      </c>
      <c r="N4435" s="7">
        <v>1</v>
      </c>
      <c r="O4435" s="44">
        <v>338.8</v>
      </c>
      <c r="P4435" s="44">
        <v>120</v>
      </c>
      <c r="Q4435" s="44">
        <v>27.51</v>
      </c>
      <c r="R4435" s="44">
        <v>57.6</v>
      </c>
      <c r="S4435" s="44">
        <v>0</v>
      </c>
      <c r="T4435" s="44">
        <v>26.95</v>
      </c>
      <c r="U4435" s="44">
        <v>106.74</v>
      </c>
      <c r="V4435" s="9" t="s">
        <v>24343</v>
      </c>
      <c r="W4435" s="42" t="s">
        <v>34</v>
      </c>
      <c r="X4435" s="43">
        <v>119184181558</v>
      </c>
      <c r="Y4435" s="43">
        <v>45200206934</v>
      </c>
      <c r="Z4435" s="5" t="s">
        <v>7980</v>
      </c>
      <c r="AA4435" s="37" t="str">
        <f>VLOOKUP(J4435, sku!B:C, 2, FALSE)</f>
        <v>Travessa Geral - Smart - - - - - - - Preto</v>
      </c>
      <c r="AB4435" s="37" t="str">
        <f>VLOOKUP(J4435, sku!B:BM, 64, FALSE)</f>
        <v>Fabricação</v>
      </c>
      <c r="AC4435" s="37" t="str">
        <f>LEFT(pedidos[[#This Row],[SKU]],3)</f>
        <v>XSM</v>
      </c>
      <c r="AD4435" s="37" t="str" cm="1">
        <f t="array" aca="1" ref="AD4435" ca="1">IFERROR(
  INDEX(
    montadora[Montadora],
    MATCH(TRUE,LEFT(#REF!,NÚCARACT(montadora[SKU Parcial]))=montadora[SKU Parcial],0)
  ),
  ""
)</f>
        <v/>
      </c>
    </row>
    <row r="4436" spans="1:30" x14ac:dyDescent="0.25">
      <c r="A4436" s="42" t="s">
        <v>1251</v>
      </c>
      <c r="B4436" s="42" t="s">
        <v>36</v>
      </c>
      <c r="C4436" s="42" t="s">
        <v>1252</v>
      </c>
      <c r="D4436" s="42" t="s">
        <v>27</v>
      </c>
      <c r="E4436" s="42" t="s">
        <v>1253</v>
      </c>
      <c r="F4436" s="42" t="s">
        <v>1254</v>
      </c>
      <c r="G4436" s="42" t="s">
        <v>11227</v>
      </c>
      <c r="H4436" s="7" t="s">
        <v>47</v>
      </c>
      <c r="I4436" s="42" t="s">
        <v>31</v>
      </c>
      <c r="J4436" s="42" t="s">
        <v>668</v>
      </c>
      <c r="K4436" s="8">
        <v>45859</v>
      </c>
      <c r="L4436" s="7" t="s">
        <v>11229</v>
      </c>
      <c r="M4436" s="44">
        <v>338.8</v>
      </c>
      <c r="N4436" s="7">
        <v>1</v>
      </c>
      <c r="O4436" s="44">
        <v>338.8</v>
      </c>
      <c r="P4436" s="44">
        <v>120</v>
      </c>
      <c r="Q4436" s="44">
        <v>27.51</v>
      </c>
      <c r="R4436" s="44">
        <v>57.6</v>
      </c>
      <c r="S4436" s="44">
        <v>0</v>
      </c>
      <c r="T4436" s="44">
        <v>26.95</v>
      </c>
      <c r="U4436" s="44">
        <v>106.74</v>
      </c>
      <c r="V4436" s="9" t="s">
        <v>24343</v>
      </c>
      <c r="W4436" s="42" t="s">
        <v>34</v>
      </c>
      <c r="X4436" s="43">
        <v>118851710155</v>
      </c>
      <c r="Y4436" s="43">
        <v>45206564033</v>
      </c>
      <c r="Z4436" s="5" t="s">
        <v>7980</v>
      </c>
      <c r="AA4436" s="37" t="str">
        <f>VLOOKUP(J4436, sku!B:C, 2, FALSE)</f>
        <v>Travessa Jeep - Style - - - Compass - - - Preto</v>
      </c>
      <c r="AB4436" s="37" t="str">
        <f>VLOOKUP(J4436, sku!B:BM, 64, FALSE)</f>
        <v>Fabricação</v>
      </c>
      <c r="AC4436" s="37" t="str">
        <f>LEFT(pedidos[[#This Row],[SKU]],3)</f>
        <v>XJP</v>
      </c>
      <c r="AD4436" s="37" t="str" cm="1">
        <f t="array" aca="1" ref="AD4436" ca="1">IFERROR(
  INDEX(
    montadora[Montadora],
    MATCH(TRUE,LEFT(#REF!,NÚCARACT(montadora[SKU Parcial]))=montadora[SKU Parcial],0)
  ),
  ""
)</f>
        <v/>
      </c>
    </row>
    <row r="4437" spans="1:30" x14ac:dyDescent="0.25">
      <c r="A4437" s="42" t="s">
        <v>1255</v>
      </c>
      <c r="B4437" s="42" t="s">
        <v>1256</v>
      </c>
      <c r="C4437" s="42" t="s">
        <v>925</v>
      </c>
      <c r="D4437" s="42" t="s">
        <v>27</v>
      </c>
      <c r="E4437" s="42" t="s">
        <v>1026</v>
      </c>
      <c r="F4437" s="42" t="s">
        <v>1027</v>
      </c>
      <c r="G4437" s="42" t="s">
        <v>11227</v>
      </c>
      <c r="H4437" s="7" t="s">
        <v>47</v>
      </c>
      <c r="I4437" s="42" t="s">
        <v>36</v>
      </c>
      <c r="J4437" s="42" t="s">
        <v>262</v>
      </c>
      <c r="K4437" s="8">
        <v>45859</v>
      </c>
      <c r="L4437" s="7" t="s">
        <v>11229</v>
      </c>
      <c r="M4437" s="44">
        <v>338.8</v>
      </c>
      <c r="N4437" s="7">
        <v>1</v>
      </c>
      <c r="O4437" s="44">
        <v>338.8</v>
      </c>
      <c r="P4437" s="44">
        <v>120</v>
      </c>
      <c r="Q4437" s="44">
        <v>27.51</v>
      </c>
      <c r="R4437" s="44">
        <v>57.6</v>
      </c>
      <c r="S4437" s="44">
        <v>0</v>
      </c>
      <c r="T4437" s="44">
        <v>26.95</v>
      </c>
      <c r="U4437" s="44">
        <v>106.74</v>
      </c>
      <c r="V4437" s="9" t="s">
        <v>24343</v>
      </c>
      <c r="W4437" s="42" t="s">
        <v>34</v>
      </c>
      <c r="X4437" s="43">
        <v>118859170429</v>
      </c>
      <c r="Y4437" s="43">
        <v>45206929141</v>
      </c>
      <c r="Z4437" s="5" t="s">
        <v>7980</v>
      </c>
      <c r="AA4437" s="37" t="str">
        <f>VLOOKUP(J4437, sku!B:C, 2, FALSE)</f>
        <v>Travessa Jeep - Style - - - Commander - - - Preto</v>
      </c>
      <c r="AB4437" s="37" t="str">
        <f>VLOOKUP(J4437, sku!B:BM, 64, FALSE)</f>
        <v>Fabricação</v>
      </c>
      <c r="AC4437" s="37" t="str">
        <f>LEFT(pedidos[[#This Row],[SKU]],3)</f>
        <v>XJP</v>
      </c>
      <c r="AD4437" s="37" t="str" cm="1">
        <f t="array" aca="1" ref="AD4437" ca="1">IFERROR(
  INDEX(
    montadora[Montadora],
    MATCH(TRUE,LEFT(#REF!,NÚCARACT(montadora[SKU Parcial]))=montadora[SKU Parcial],0)
  ),
  ""
)</f>
        <v/>
      </c>
    </row>
    <row r="4438" spans="1:30" x14ac:dyDescent="0.25">
      <c r="A4438" s="42" t="s">
        <v>1390</v>
      </c>
      <c r="B4438" s="42" t="s">
        <v>1391</v>
      </c>
      <c r="C4438" s="42" t="s">
        <v>1392</v>
      </c>
      <c r="D4438" s="42" t="s">
        <v>138</v>
      </c>
      <c r="E4438" s="42" t="s">
        <v>1393</v>
      </c>
      <c r="F4438" s="42" t="s">
        <v>1394</v>
      </c>
      <c r="G4438" s="42" t="s">
        <v>11227</v>
      </c>
      <c r="H4438" s="7" t="s">
        <v>47</v>
      </c>
      <c r="I4438" s="42" t="s">
        <v>31</v>
      </c>
      <c r="J4438" s="42" t="s">
        <v>1395</v>
      </c>
      <c r="K4438" s="8">
        <v>45862</v>
      </c>
      <c r="L4438" s="7" t="s">
        <v>11229</v>
      </c>
      <c r="M4438" s="44">
        <v>338.8</v>
      </c>
      <c r="N4438" s="7">
        <v>1</v>
      </c>
      <c r="O4438" s="44">
        <v>338.8</v>
      </c>
      <c r="P4438" s="44">
        <v>120</v>
      </c>
      <c r="Q4438" s="44">
        <v>27.51</v>
      </c>
      <c r="R4438" s="44">
        <v>57.6</v>
      </c>
      <c r="S4438" s="44">
        <v>0</v>
      </c>
      <c r="T4438" s="44">
        <v>26.95</v>
      </c>
      <c r="U4438" s="44">
        <v>106.74</v>
      </c>
      <c r="V4438" s="9" t="s">
        <v>24343</v>
      </c>
      <c r="W4438" s="42" t="s">
        <v>34</v>
      </c>
      <c r="X4438" s="43">
        <v>119733522492</v>
      </c>
      <c r="Y4438" s="43">
        <v>45225469265</v>
      </c>
      <c r="Z4438" s="5" t="s">
        <v>7980</v>
      </c>
      <c r="AA4438" s="37" t="str">
        <f>VLOOKUP(J4438, sku!B:C, 2, FALSE)</f>
        <v>Travessa Fiat - Smart - - - Strada Ranch - 2020 A 2025 - Grafite</v>
      </c>
      <c r="AB4438" s="37" t="str">
        <f>VLOOKUP(J4438, sku!B:BM, 64, FALSE)</f>
        <v>Fabricação</v>
      </c>
      <c r="AC4438" s="37" t="str">
        <f>LEFT(pedidos[[#This Row],[SKU]],3)</f>
        <v>XFI</v>
      </c>
      <c r="AD4438" s="37" t="str" cm="1">
        <f t="array" aca="1" ref="AD4438" ca="1">IFERROR(
  INDEX(
    montadora[Montadora],
    MATCH(TRUE,LEFT(#REF!,NÚCARACT(montadora[SKU Parcial]))=montadora[SKU Parcial],0)
  ),
  ""
)</f>
        <v/>
      </c>
    </row>
    <row r="4439" spans="1:30" x14ac:dyDescent="0.25">
      <c r="A4439" s="42" t="s">
        <v>1396</v>
      </c>
      <c r="B4439" s="42" t="s">
        <v>1397</v>
      </c>
      <c r="C4439" s="42" t="s">
        <v>1398</v>
      </c>
      <c r="D4439" s="42" t="s">
        <v>709</v>
      </c>
      <c r="E4439" s="42" t="s">
        <v>1253</v>
      </c>
      <c r="F4439" s="42" t="s">
        <v>1254</v>
      </c>
      <c r="G4439" s="42" t="s">
        <v>11227</v>
      </c>
      <c r="H4439" s="7" t="s">
        <v>47</v>
      </c>
      <c r="I4439" s="42" t="s">
        <v>36</v>
      </c>
      <c r="J4439" s="42" t="s">
        <v>668</v>
      </c>
      <c r="K4439" s="8">
        <v>45863</v>
      </c>
      <c r="L4439" s="7" t="s">
        <v>11229</v>
      </c>
      <c r="M4439" s="44">
        <v>338.8</v>
      </c>
      <c r="N4439" s="7">
        <v>1</v>
      </c>
      <c r="O4439" s="44">
        <v>338.8</v>
      </c>
      <c r="P4439" s="44">
        <v>120</v>
      </c>
      <c r="Q4439" s="44">
        <v>27.51</v>
      </c>
      <c r="R4439" s="44">
        <v>57.6</v>
      </c>
      <c r="S4439" s="44">
        <v>0</v>
      </c>
      <c r="T4439" s="44">
        <v>26.95</v>
      </c>
      <c r="U4439" s="44">
        <v>106.74</v>
      </c>
      <c r="V4439" s="9" t="s">
        <v>24343</v>
      </c>
      <c r="W4439" s="42" t="s">
        <v>34</v>
      </c>
      <c r="X4439" s="43">
        <v>119342935221</v>
      </c>
      <c r="Y4439" s="43">
        <v>45231196608</v>
      </c>
      <c r="Z4439" s="5" t="s">
        <v>7980</v>
      </c>
      <c r="AA4439" s="37" t="str">
        <f>VLOOKUP(J4439, sku!B:C, 2, FALSE)</f>
        <v>Travessa Jeep - Style - - - Compass - - - Preto</v>
      </c>
      <c r="AB4439" s="37" t="str">
        <f>VLOOKUP(J4439, sku!B:BM, 64, FALSE)</f>
        <v>Fabricação</v>
      </c>
      <c r="AC4439" s="37" t="str">
        <f>LEFT(pedidos[[#This Row],[SKU]],3)</f>
        <v>XJP</v>
      </c>
      <c r="AD4439" s="37" t="str" cm="1">
        <f t="array" aca="1" ref="AD4439" ca="1">IFERROR(
  INDEX(
    montadora[Montadora],
    MATCH(TRUE,LEFT(#REF!,NÚCARACT(montadora[SKU Parcial]))=montadora[SKU Parcial],0)
  ),
  ""
)</f>
        <v/>
      </c>
    </row>
    <row r="4440" spans="1:30" x14ac:dyDescent="0.25">
      <c r="A4440" s="42" t="s">
        <v>1399</v>
      </c>
      <c r="B4440" s="42" t="s">
        <v>36</v>
      </c>
      <c r="C4440" s="42" t="s">
        <v>1400</v>
      </c>
      <c r="D4440" s="42" t="s">
        <v>188</v>
      </c>
      <c r="E4440" s="42" t="s">
        <v>1393</v>
      </c>
      <c r="F4440" s="42" t="s">
        <v>1394</v>
      </c>
      <c r="G4440" s="42" t="s">
        <v>11227</v>
      </c>
      <c r="H4440" s="7" t="s">
        <v>47</v>
      </c>
      <c r="I4440" s="42" t="s">
        <v>36</v>
      </c>
      <c r="J4440" s="42" t="s">
        <v>1401</v>
      </c>
      <c r="K4440" s="8">
        <v>45868</v>
      </c>
      <c r="L4440" s="7" t="s">
        <v>11229</v>
      </c>
      <c r="M4440" s="44">
        <v>338.8</v>
      </c>
      <c r="N4440" s="7">
        <v>1</v>
      </c>
      <c r="O4440" s="44">
        <v>338.8</v>
      </c>
      <c r="P4440" s="44">
        <v>120</v>
      </c>
      <c r="Q4440" s="44">
        <v>27.51</v>
      </c>
      <c r="R4440" s="44">
        <v>57.6</v>
      </c>
      <c r="S4440" s="44">
        <v>0</v>
      </c>
      <c r="T4440" s="44">
        <v>26.95</v>
      </c>
      <c r="U4440" s="44">
        <v>106.74</v>
      </c>
      <c r="V4440" s="9" t="s">
        <v>24343</v>
      </c>
      <c r="W4440" s="42" t="s">
        <v>34</v>
      </c>
      <c r="X4440" s="43">
        <v>119912330315</v>
      </c>
      <c r="Y4440" s="43">
        <v>45257837346</v>
      </c>
      <c r="Z4440" s="5" t="s">
        <v>7980</v>
      </c>
      <c r="AA4440" s="37" t="str">
        <f>VLOOKUP(J4440, sku!B:C, 2, FALSE)</f>
        <v>Travessa Fiat - Smart - - - Strada Ranch - 2020 A 2025 - Prata</v>
      </c>
      <c r="AB4440" s="37" t="str">
        <f>VLOOKUP(J4440, sku!B:BM, 64, FALSE)</f>
        <v>Fabricação</v>
      </c>
      <c r="AC4440" s="37" t="str">
        <f>LEFT(pedidos[[#This Row],[SKU]],3)</f>
        <v>XFI</v>
      </c>
      <c r="AD4440" s="37" t="str" cm="1">
        <f t="array" aca="1" ref="AD4440" ca="1">IFERROR(
  INDEX(
    montadora[Montadora],
    MATCH(TRUE,LEFT(#REF!,NÚCARACT(montadora[SKU Parcial]))=montadora[SKU Parcial],0)
  ),
  ""
)</f>
        <v/>
      </c>
    </row>
    <row r="4441" spans="1:30" x14ac:dyDescent="0.25">
      <c r="A4441" s="42" t="s">
        <v>1293</v>
      </c>
      <c r="B4441" s="42" t="s">
        <v>36</v>
      </c>
      <c r="C4441" s="42" t="s">
        <v>1294</v>
      </c>
      <c r="D4441" s="42" t="s">
        <v>395</v>
      </c>
      <c r="E4441" s="42" t="s">
        <v>247</v>
      </c>
      <c r="F4441" s="42" t="s">
        <v>248</v>
      </c>
      <c r="G4441" s="42" t="s">
        <v>11227</v>
      </c>
      <c r="H4441" s="7" t="s">
        <v>47</v>
      </c>
      <c r="I4441" s="42" t="s">
        <v>31</v>
      </c>
      <c r="J4441" s="42" t="s">
        <v>249</v>
      </c>
      <c r="K4441" s="8">
        <v>45840</v>
      </c>
      <c r="L4441" s="7" t="s">
        <v>11229</v>
      </c>
      <c r="M4441" s="44">
        <v>337.8</v>
      </c>
      <c r="N4441" s="7">
        <v>1</v>
      </c>
      <c r="O4441" s="44">
        <v>373.79</v>
      </c>
      <c r="P4441" s="44">
        <v>120</v>
      </c>
      <c r="Q4441" s="44">
        <v>27.43</v>
      </c>
      <c r="R4441" s="44">
        <v>57.43</v>
      </c>
      <c r="S4441" s="44">
        <v>35.99</v>
      </c>
      <c r="T4441" s="44">
        <v>26.95</v>
      </c>
      <c r="U4441" s="44">
        <v>105.99</v>
      </c>
      <c r="V4441" s="9" t="s">
        <v>24344</v>
      </c>
      <c r="W4441" s="42" t="s">
        <v>34</v>
      </c>
      <c r="X4441" s="43">
        <v>117185117500</v>
      </c>
      <c r="Y4441" s="43">
        <v>45110238226</v>
      </c>
      <c r="Z4441" s="5" t="s">
        <v>7980</v>
      </c>
      <c r="AA4441" s="37" t="str">
        <f>VLOOKUP(J4441, sku!B:C, 2, FALSE)</f>
        <v>Travessa Fiat - Smart - - - Strada - 2020+ - Preto</v>
      </c>
      <c r="AB4441" s="37" t="str">
        <f>VLOOKUP(J4441, sku!B:BM, 64, FALSE)</f>
        <v>Fabricação</v>
      </c>
      <c r="AC4441" s="37" t="str">
        <f>LEFT(pedidos[[#This Row],[SKU]],3)</f>
        <v>XFI</v>
      </c>
      <c r="AD4441" s="37" t="str" cm="1">
        <f t="array" aca="1" ref="AD4441" ca="1">IFERROR(
  INDEX(
    montadora[Montadora],
    MATCH(TRUE,LEFT(J4689,NÚCARACT(montadora[SKU Parcial]))=montadora[SKU Parcial],0)
  ),
  ""
)</f>
        <v/>
      </c>
    </row>
    <row r="4442" spans="1:30" x14ac:dyDescent="0.25">
      <c r="A4442" s="42" t="s">
        <v>1295</v>
      </c>
      <c r="B4442" s="42" t="s">
        <v>36</v>
      </c>
      <c r="C4442" s="42" t="s">
        <v>1296</v>
      </c>
      <c r="D4442" s="42" t="s">
        <v>709</v>
      </c>
      <c r="E4442" s="42" t="s">
        <v>247</v>
      </c>
      <c r="F4442" s="42" t="s">
        <v>248</v>
      </c>
      <c r="G4442" s="42" t="s">
        <v>11227</v>
      </c>
      <c r="H4442" s="7" t="s">
        <v>47</v>
      </c>
      <c r="I4442" s="42" t="s">
        <v>36</v>
      </c>
      <c r="J4442" s="42" t="s">
        <v>129</v>
      </c>
      <c r="K4442" s="8">
        <v>45842</v>
      </c>
      <c r="L4442" s="7" t="s">
        <v>11229</v>
      </c>
      <c r="M4442" s="44">
        <v>337.8</v>
      </c>
      <c r="N4442" s="7">
        <v>1</v>
      </c>
      <c r="O4442" s="44">
        <v>359.79</v>
      </c>
      <c r="P4442" s="44">
        <v>120</v>
      </c>
      <c r="Q4442" s="44">
        <v>27.43</v>
      </c>
      <c r="R4442" s="44">
        <v>57.43</v>
      </c>
      <c r="S4442" s="44">
        <v>21.99</v>
      </c>
      <c r="T4442" s="44">
        <v>26.95</v>
      </c>
      <c r="U4442" s="44">
        <v>105.99</v>
      </c>
      <c r="V4442" s="9" t="s">
        <v>24344</v>
      </c>
      <c r="W4442" s="42" t="s">
        <v>34</v>
      </c>
      <c r="X4442" s="43">
        <v>116941670451</v>
      </c>
      <c r="Y4442" s="43">
        <v>45120987700</v>
      </c>
      <c r="Z4442" s="5" t="s">
        <v>7980</v>
      </c>
      <c r="AA4442" s="37" t="str">
        <f>VLOOKUP(J4442, sku!B:C, 2, FALSE)</f>
        <v>Travessa Fiat - Smart - - - Strada - 2020+ - Prata</v>
      </c>
      <c r="AB4442" s="37" t="str">
        <f>VLOOKUP(J4442, sku!B:BM, 64, FALSE)</f>
        <v>Fabricação</v>
      </c>
      <c r="AC4442" s="37" t="str">
        <f>LEFT(pedidos[[#This Row],[SKU]],3)</f>
        <v>XFI</v>
      </c>
      <c r="AD4442" s="37" t="str" cm="1">
        <f t="array" aca="1" ref="AD4442" ca="1">IFERROR(
  INDEX(
    montadora[Montadora],
    MATCH(TRUE,LEFT(J4690,NÚCARACT(montadora[SKU Parcial]))=montadora[SKU Parcial],0)
  ),
  ""
)</f>
        <v/>
      </c>
    </row>
    <row r="4443" spans="1:30" x14ac:dyDescent="0.25">
      <c r="A4443" s="42" t="s">
        <v>1297</v>
      </c>
      <c r="B4443" s="42" t="s">
        <v>1298</v>
      </c>
      <c r="C4443" s="42" t="s">
        <v>603</v>
      </c>
      <c r="D4443" s="42" t="s">
        <v>138</v>
      </c>
      <c r="E4443" s="42" t="s">
        <v>247</v>
      </c>
      <c r="F4443" s="42" t="s">
        <v>248</v>
      </c>
      <c r="G4443" s="42" t="s">
        <v>11227</v>
      </c>
      <c r="H4443" s="7" t="s">
        <v>47</v>
      </c>
      <c r="I4443" s="42" t="s">
        <v>31</v>
      </c>
      <c r="J4443" s="42" t="s">
        <v>1299</v>
      </c>
      <c r="K4443" s="8">
        <v>45846</v>
      </c>
      <c r="L4443" s="7" t="s">
        <v>11229</v>
      </c>
      <c r="M4443" s="44">
        <v>337.8</v>
      </c>
      <c r="N4443" s="7">
        <v>1</v>
      </c>
      <c r="O4443" s="44">
        <v>337.8</v>
      </c>
      <c r="P4443" s="44">
        <v>120</v>
      </c>
      <c r="Q4443" s="44">
        <v>27.43</v>
      </c>
      <c r="R4443" s="44">
        <v>57.43</v>
      </c>
      <c r="S4443" s="44">
        <v>0</v>
      </c>
      <c r="T4443" s="44">
        <v>26.95</v>
      </c>
      <c r="U4443" s="44">
        <v>105.99</v>
      </c>
      <c r="V4443" s="9" t="s">
        <v>24344</v>
      </c>
      <c r="W4443" s="42" t="s">
        <v>34</v>
      </c>
      <c r="X4443" s="43">
        <v>117893320820</v>
      </c>
      <c r="Y4443" s="43">
        <v>45141342597</v>
      </c>
      <c r="Z4443" s="5" t="s">
        <v>7980</v>
      </c>
      <c r="AA4443" s="37" t="str">
        <f>VLOOKUP(J4443, sku!B:C, 2, FALSE)</f>
        <v>Travessa Fiat - Smart - - - Palio Weekend - - - Preto</v>
      </c>
      <c r="AB4443" s="37" t="str">
        <f>VLOOKUP(J4443, sku!B:BM, 64, FALSE)</f>
        <v>Fabricação</v>
      </c>
      <c r="AC4443" s="37" t="str">
        <f>LEFT(pedidos[[#This Row],[SKU]],3)</f>
        <v>XFI</v>
      </c>
      <c r="AD4443" s="37" t="str" cm="1">
        <f t="array" aca="1" ref="AD4443" ca="1">IFERROR(
  INDEX(
    montadora[Montadora],
    MATCH(TRUE,LEFT(#REF!,NÚCARACT(montadora[SKU Parcial]))=montadora[SKU Parcial],0)
  ),
  ""
)</f>
        <v/>
      </c>
    </row>
    <row r="4444" spans="1:30" x14ac:dyDescent="0.25">
      <c r="A4444" s="42" t="s">
        <v>1309</v>
      </c>
      <c r="B4444" s="42" t="s">
        <v>36</v>
      </c>
      <c r="C4444" s="42" t="s">
        <v>117</v>
      </c>
      <c r="D4444" s="42" t="s">
        <v>358</v>
      </c>
      <c r="E4444" s="42" t="s">
        <v>247</v>
      </c>
      <c r="F4444" s="42" t="s">
        <v>248</v>
      </c>
      <c r="G4444" s="42" t="s">
        <v>11227</v>
      </c>
      <c r="H4444" s="7" t="s">
        <v>47</v>
      </c>
      <c r="I4444" s="42" t="s">
        <v>31</v>
      </c>
      <c r="J4444" s="42" t="s">
        <v>249</v>
      </c>
      <c r="K4444" s="8">
        <v>45853</v>
      </c>
      <c r="L4444" s="7" t="s">
        <v>11229</v>
      </c>
      <c r="M4444" s="44">
        <v>337.8</v>
      </c>
      <c r="N4444" s="7">
        <v>1</v>
      </c>
      <c r="O4444" s="44">
        <v>337.8</v>
      </c>
      <c r="P4444" s="44">
        <v>120</v>
      </c>
      <c r="Q4444" s="44">
        <v>27.43</v>
      </c>
      <c r="R4444" s="44">
        <v>57.43</v>
      </c>
      <c r="S4444" s="44">
        <v>0</v>
      </c>
      <c r="T4444" s="44">
        <v>26.95</v>
      </c>
      <c r="U4444" s="44">
        <v>105.99</v>
      </c>
      <c r="V4444" s="9" t="s">
        <v>24344</v>
      </c>
      <c r="W4444" s="42" t="s">
        <v>34</v>
      </c>
      <c r="X4444" s="43">
        <v>118164133923</v>
      </c>
      <c r="Y4444" s="43">
        <v>45175901969</v>
      </c>
      <c r="Z4444" s="5" t="s">
        <v>7980</v>
      </c>
      <c r="AA4444" s="37" t="str">
        <f>VLOOKUP(J4444, sku!B:C, 2, FALSE)</f>
        <v>Travessa Fiat - Smart - - - Strada - 2020+ - Preto</v>
      </c>
      <c r="AB4444" s="37" t="str">
        <f>VLOOKUP(J4444, sku!B:BM, 64, FALSE)</f>
        <v>Fabricação</v>
      </c>
      <c r="AC4444" s="37" t="str">
        <f>LEFT(pedidos[[#This Row],[SKU]],3)</f>
        <v>XFI</v>
      </c>
      <c r="AD4444" s="37" t="str" cm="1">
        <f t="array" aca="1" ref="AD4444" ca="1">IFERROR(
  INDEX(
    montadora[Montadora],
    MATCH(TRUE,LEFT(#REF!,NÚCARACT(montadora[SKU Parcial]))=montadora[SKU Parcial],0)
  ),
  ""
)</f>
        <v/>
      </c>
    </row>
    <row r="4445" spans="1:30" x14ac:dyDescent="0.25">
      <c r="A4445" s="42" t="s">
        <v>1311</v>
      </c>
      <c r="B4445" s="42" t="s">
        <v>1312</v>
      </c>
      <c r="C4445" s="42" t="s">
        <v>1313</v>
      </c>
      <c r="D4445" s="42" t="s">
        <v>685</v>
      </c>
      <c r="E4445" s="42" t="s">
        <v>247</v>
      </c>
      <c r="F4445" s="42" t="s">
        <v>248</v>
      </c>
      <c r="G4445" s="42" t="s">
        <v>11227</v>
      </c>
      <c r="H4445" s="7" t="s">
        <v>47</v>
      </c>
      <c r="I4445" s="42" t="s">
        <v>31</v>
      </c>
      <c r="J4445" s="42" t="s">
        <v>406</v>
      </c>
      <c r="K4445" s="8">
        <v>45857</v>
      </c>
      <c r="L4445" s="7" t="s">
        <v>11229</v>
      </c>
      <c r="M4445" s="44">
        <v>337.8</v>
      </c>
      <c r="N4445" s="7">
        <v>1</v>
      </c>
      <c r="O4445" s="44">
        <v>337.8</v>
      </c>
      <c r="P4445" s="44">
        <v>120</v>
      </c>
      <c r="Q4445" s="44">
        <v>27.43</v>
      </c>
      <c r="R4445" s="44">
        <v>57.43</v>
      </c>
      <c r="S4445" s="44">
        <v>0</v>
      </c>
      <c r="T4445" s="44">
        <v>26.95</v>
      </c>
      <c r="U4445" s="44">
        <v>105.99</v>
      </c>
      <c r="V4445" s="9" t="s">
        <v>24344</v>
      </c>
      <c r="W4445" s="42" t="s">
        <v>34</v>
      </c>
      <c r="X4445" s="43">
        <v>119132780940</v>
      </c>
      <c r="Y4445" s="43">
        <v>45198264548</v>
      </c>
      <c r="Z4445" s="5" t="s">
        <v>7980</v>
      </c>
      <c r="AA4445" s="37" t="str">
        <f>VLOOKUP(J4445, sku!B:C, 2, FALSE)</f>
        <v>Travessa Fiat - Smart - - - Doblo - 2003 A 2021 - Preto</v>
      </c>
      <c r="AB4445" s="37" t="str">
        <f>VLOOKUP(J4445, sku!B:BM, 64, FALSE)</f>
        <v>Fabricação</v>
      </c>
      <c r="AC4445" s="37" t="str">
        <f>LEFT(pedidos[[#This Row],[SKU]],3)</f>
        <v>XFI</v>
      </c>
      <c r="AD4445" s="37" t="str" cm="1">
        <f t="array" aca="1" ref="AD4445" ca="1">IFERROR(
  INDEX(
    montadora[Montadora],
    MATCH(TRUE,LEFT(#REF!,NÚCARACT(montadora[SKU Parcial]))=montadora[SKU Parcial],0)
  ),
  ""
)</f>
        <v/>
      </c>
    </row>
    <row r="4446" spans="1:30" x14ac:dyDescent="0.25">
      <c r="A4446" s="42" t="s">
        <v>1460</v>
      </c>
      <c r="B4446" s="42" t="s">
        <v>1461</v>
      </c>
      <c r="C4446" s="42" t="s">
        <v>1320</v>
      </c>
      <c r="D4446" s="42" t="s">
        <v>191</v>
      </c>
      <c r="E4446" s="42" t="s">
        <v>1462</v>
      </c>
      <c r="F4446" s="42" t="s">
        <v>1463</v>
      </c>
      <c r="G4446" s="42" t="s">
        <v>11227</v>
      </c>
      <c r="H4446" s="7" t="s">
        <v>47</v>
      </c>
      <c r="I4446" s="42" t="s">
        <v>36</v>
      </c>
      <c r="J4446" s="42" t="s">
        <v>841</v>
      </c>
      <c r="K4446" s="8">
        <v>45860</v>
      </c>
      <c r="L4446" s="7" t="s">
        <v>11229</v>
      </c>
      <c r="M4446" s="44">
        <v>337.8</v>
      </c>
      <c r="N4446" s="7">
        <v>1</v>
      </c>
      <c r="O4446" s="44">
        <v>337.8</v>
      </c>
      <c r="P4446" s="44">
        <v>120</v>
      </c>
      <c r="Q4446" s="44">
        <v>27.43</v>
      </c>
      <c r="R4446" s="44">
        <v>57.43</v>
      </c>
      <c r="S4446" s="44">
        <v>0</v>
      </c>
      <c r="T4446" s="44">
        <v>26.95</v>
      </c>
      <c r="U4446" s="44">
        <v>105.99</v>
      </c>
      <c r="V4446" s="9" t="s">
        <v>24344</v>
      </c>
      <c r="W4446" s="42" t="s">
        <v>34</v>
      </c>
      <c r="X4446" s="43">
        <v>118996264339</v>
      </c>
      <c r="Y4446" s="43">
        <v>45214273924</v>
      </c>
      <c r="Z4446" s="5" t="s">
        <v>7980</v>
      </c>
      <c r="AA4446" s="37" t="str">
        <f>VLOOKUP(J4446, sku!B:C, 2, FALSE)</f>
        <v>Travessa Volkswagen - Smart - - - Taos - - - Preto</v>
      </c>
      <c r="AB4446" s="37" t="str">
        <f>VLOOKUP(J4446, sku!B:BM, 64, FALSE)</f>
        <v>Fabricação</v>
      </c>
      <c r="AC4446" s="37" t="str">
        <f>LEFT(pedidos[[#This Row],[SKU]],3)</f>
        <v>XVW</v>
      </c>
      <c r="AD4446" s="37" t="str" cm="1">
        <f t="array" aca="1" ref="AD4446" ca="1">IFERROR(
  INDEX(
    montadora[Montadora],
    MATCH(TRUE,LEFT(#REF!,NÚCARACT(montadora[SKU Parcial]))=montadora[SKU Parcial],0)
  ),
  ""
)</f>
        <v/>
      </c>
    </row>
    <row r="4447" spans="1:30" x14ac:dyDescent="0.25">
      <c r="A4447" s="42" t="s">
        <v>1464</v>
      </c>
      <c r="B4447" s="42" t="s">
        <v>36</v>
      </c>
      <c r="C4447" s="42" t="s">
        <v>1465</v>
      </c>
      <c r="D4447" s="42" t="s">
        <v>191</v>
      </c>
      <c r="E4447" s="42" t="s">
        <v>1462</v>
      </c>
      <c r="F4447" s="42" t="s">
        <v>1463</v>
      </c>
      <c r="G4447" s="42" t="s">
        <v>11227</v>
      </c>
      <c r="H4447" s="7" t="s">
        <v>47</v>
      </c>
      <c r="I4447" s="42" t="s">
        <v>36</v>
      </c>
      <c r="J4447" s="42" t="s">
        <v>841</v>
      </c>
      <c r="K4447" s="8">
        <v>45863</v>
      </c>
      <c r="L4447" s="7" t="s">
        <v>11229</v>
      </c>
      <c r="M4447" s="44">
        <v>337.8</v>
      </c>
      <c r="N4447" s="7">
        <v>1</v>
      </c>
      <c r="O4447" s="44">
        <v>337.8</v>
      </c>
      <c r="P4447" s="44">
        <v>120</v>
      </c>
      <c r="Q4447" s="44">
        <v>27.43</v>
      </c>
      <c r="R4447" s="44">
        <v>57.43</v>
      </c>
      <c r="S4447" s="44">
        <v>0</v>
      </c>
      <c r="T4447" s="44">
        <v>26.95</v>
      </c>
      <c r="U4447" s="44">
        <v>105.99</v>
      </c>
      <c r="V4447" s="9" t="s">
        <v>24344</v>
      </c>
      <c r="W4447" s="42" t="s">
        <v>34</v>
      </c>
      <c r="X4447" s="43">
        <v>119881451602</v>
      </c>
      <c r="Y4447" s="43">
        <v>45232287101</v>
      </c>
      <c r="Z4447" s="5" t="s">
        <v>7980</v>
      </c>
      <c r="AA4447" s="37" t="str">
        <f>VLOOKUP(J4447, sku!B:C, 2, FALSE)</f>
        <v>Travessa Volkswagen - Smart - - - Taos - - - Preto</v>
      </c>
      <c r="AB4447" s="37" t="str">
        <f>VLOOKUP(J4447, sku!B:BM, 64, FALSE)</f>
        <v>Fabricação</v>
      </c>
      <c r="AC4447" s="37" t="str">
        <f>LEFT(pedidos[[#This Row],[SKU]],3)</f>
        <v>XVW</v>
      </c>
      <c r="AD4447" s="37" t="str" cm="1">
        <f t="array" aca="1" ref="AD4447" ca="1">IFERROR(
  INDEX(
    montadora[Montadora],
    MATCH(TRUE,LEFT(#REF!,NÚCARACT(montadora[SKU Parcial]))=montadora[SKU Parcial],0)
  ),
  ""
)</f>
        <v/>
      </c>
    </row>
    <row r="4448" spans="1:30" x14ac:dyDescent="0.25">
      <c r="A4448" s="42" t="s">
        <v>1466</v>
      </c>
      <c r="B4448" s="42" t="s">
        <v>36</v>
      </c>
      <c r="C4448" s="42" t="s">
        <v>182</v>
      </c>
      <c r="D4448" s="42" t="s">
        <v>27</v>
      </c>
      <c r="E4448" s="42" t="s">
        <v>247</v>
      </c>
      <c r="F4448" s="42" t="s">
        <v>248</v>
      </c>
      <c r="G4448" s="42" t="s">
        <v>11227</v>
      </c>
      <c r="H4448" s="7" t="s">
        <v>47</v>
      </c>
      <c r="I4448" s="42" t="s">
        <v>31</v>
      </c>
      <c r="J4448" s="42" t="s">
        <v>1359</v>
      </c>
      <c r="K4448" s="8">
        <v>45865</v>
      </c>
      <c r="L4448" s="7" t="s">
        <v>11229</v>
      </c>
      <c r="M4448" s="44">
        <v>337.8</v>
      </c>
      <c r="N4448" s="7">
        <v>1</v>
      </c>
      <c r="O4448" s="44">
        <v>337.8</v>
      </c>
      <c r="P4448" s="44">
        <v>120</v>
      </c>
      <c r="Q4448" s="44">
        <v>27.43</v>
      </c>
      <c r="R4448" s="44">
        <v>57.43</v>
      </c>
      <c r="S4448" s="44">
        <v>0</v>
      </c>
      <c r="T4448" s="44">
        <v>26.95</v>
      </c>
      <c r="U4448" s="44">
        <v>105.99</v>
      </c>
      <c r="V4448" s="9" t="s">
        <v>24344</v>
      </c>
      <c r="W4448" s="42" t="s">
        <v>34</v>
      </c>
      <c r="X4448" s="43">
        <v>119568291753</v>
      </c>
      <c r="Y4448" s="43">
        <v>45239903743</v>
      </c>
      <c r="Z4448" s="5" t="s">
        <v>7980</v>
      </c>
      <c r="AA4448" s="37" t="str">
        <f>VLOOKUP(J4448, sku!B:C, 2, FALSE)</f>
        <v>Travessa Fiat - Smart - - - Strada - 2020+ - Grafite</v>
      </c>
      <c r="AB4448" s="37" t="str">
        <f>VLOOKUP(J4448, sku!B:BM, 64, FALSE)</f>
        <v>Fabricação</v>
      </c>
      <c r="AC4448" s="37" t="str">
        <f>LEFT(pedidos[[#This Row],[SKU]],3)</f>
        <v>XFI</v>
      </c>
      <c r="AD4448" s="37" t="str" cm="1">
        <f t="array" aca="1" ref="AD4448" ca="1">IFERROR(
  INDEX(
    montadora[Montadora],
    MATCH(TRUE,LEFT(#REF!,NÚCARACT(montadora[SKU Parcial]))=montadora[SKU Parcial],0)
  ),
  ""
)</f>
        <v/>
      </c>
    </row>
    <row r="4449" spans="1:30" x14ac:dyDescent="0.25">
      <c r="A4449" s="42" t="s">
        <v>1467</v>
      </c>
      <c r="B4449" s="42" t="s">
        <v>1468</v>
      </c>
      <c r="C4449" s="42" t="s">
        <v>1469</v>
      </c>
      <c r="D4449" s="42" t="s">
        <v>395</v>
      </c>
      <c r="E4449" s="42" t="s">
        <v>247</v>
      </c>
      <c r="F4449" s="42" t="s">
        <v>248</v>
      </c>
      <c r="G4449" s="42" t="s">
        <v>11227</v>
      </c>
      <c r="H4449" s="7" t="s">
        <v>47</v>
      </c>
      <c r="I4449" s="42" t="s">
        <v>31</v>
      </c>
      <c r="J4449" s="42" t="s">
        <v>129</v>
      </c>
      <c r="K4449" s="8">
        <v>45866</v>
      </c>
      <c r="L4449" s="7" t="s">
        <v>11229</v>
      </c>
      <c r="M4449" s="44">
        <v>337.8</v>
      </c>
      <c r="N4449" s="7">
        <v>1</v>
      </c>
      <c r="O4449" s="44">
        <v>337.8</v>
      </c>
      <c r="P4449" s="44">
        <v>120</v>
      </c>
      <c r="Q4449" s="44">
        <v>27.43</v>
      </c>
      <c r="R4449" s="44">
        <v>57.43</v>
      </c>
      <c r="S4449" s="44">
        <v>0</v>
      </c>
      <c r="T4449" s="44">
        <v>26.95</v>
      </c>
      <c r="U4449" s="44">
        <v>105.99</v>
      </c>
      <c r="V4449" s="9" t="s">
        <v>24344</v>
      </c>
      <c r="W4449" s="42" t="s">
        <v>34</v>
      </c>
      <c r="X4449" s="43">
        <v>120215003652</v>
      </c>
      <c r="Y4449" s="43">
        <v>45246707361</v>
      </c>
      <c r="Z4449" s="5" t="s">
        <v>7980</v>
      </c>
      <c r="AA4449" s="37" t="str">
        <f>VLOOKUP(J4449, sku!B:C, 2, FALSE)</f>
        <v>Travessa Fiat - Smart - - - Strada - 2020+ - Prata</v>
      </c>
      <c r="AB4449" s="37" t="str">
        <f>VLOOKUP(J4449, sku!B:BM, 64, FALSE)</f>
        <v>Fabricação</v>
      </c>
      <c r="AC4449" s="37" t="str">
        <f>LEFT(pedidos[[#This Row],[SKU]],3)</f>
        <v>XFI</v>
      </c>
      <c r="AD4449" s="37" t="str" cm="1">
        <f t="array" aca="1" ref="AD4449" ca="1">IFERROR(
  INDEX(
    montadora[Montadora],
    MATCH(TRUE,LEFT(#REF!,NÚCARACT(montadora[SKU Parcial]))=montadora[SKU Parcial],0)
  ),
  ""
)</f>
        <v/>
      </c>
    </row>
    <row r="4450" spans="1:30" x14ac:dyDescent="0.25">
      <c r="A4450" s="42" t="s">
        <v>1300</v>
      </c>
      <c r="B4450" s="42" t="s">
        <v>1301</v>
      </c>
      <c r="C4450" s="42" t="s">
        <v>1302</v>
      </c>
      <c r="D4450" s="42" t="s">
        <v>188</v>
      </c>
      <c r="E4450" s="42" t="s">
        <v>258</v>
      </c>
      <c r="F4450" s="42" t="s">
        <v>178</v>
      </c>
      <c r="G4450" s="42" t="s">
        <v>11227</v>
      </c>
      <c r="H4450" s="7" t="s">
        <v>47</v>
      </c>
      <c r="I4450" s="42" t="s">
        <v>31</v>
      </c>
      <c r="J4450" s="42" t="s">
        <v>179</v>
      </c>
      <c r="K4450" s="8">
        <v>45847</v>
      </c>
      <c r="L4450" s="7" t="s">
        <v>804</v>
      </c>
      <c r="M4450" s="44">
        <v>337.77</v>
      </c>
      <c r="N4450" s="7">
        <v>1</v>
      </c>
      <c r="O4450" s="44">
        <v>337.77</v>
      </c>
      <c r="P4450" s="44">
        <v>120</v>
      </c>
      <c r="Q4450" s="44">
        <v>27.43</v>
      </c>
      <c r="R4450" s="44">
        <v>57.42</v>
      </c>
      <c r="S4450" s="44">
        <v>0</v>
      </c>
      <c r="T4450" s="44">
        <v>26.95</v>
      </c>
      <c r="U4450" s="44">
        <v>105.97</v>
      </c>
      <c r="V4450" s="9" t="s">
        <v>24345</v>
      </c>
      <c r="W4450" s="42" t="s">
        <v>34</v>
      </c>
      <c r="X4450" s="43">
        <v>117931819402</v>
      </c>
      <c r="Y4450" s="43">
        <v>45143217103</v>
      </c>
      <c r="Z4450" s="5" t="s">
        <v>7980</v>
      </c>
      <c r="AA4450" s="37" t="str">
        <f>VLOOKUP(J4450, sku!B:C, 2, FALSE)</f>
        <v>Travessa Jeep - Smart - - - Renegade - 2016 A 2025 - Preto</v>
      </c>
      <c r="AB4450" s="37" t="str">
        <f>VLOOKUP(J4450, sku!B:BM, 64, FALSE)</f>
        <v>Fabricação</v>
      </c>
      <c r="AC4450" s="37" t="str">
        <f>LEFT(pedidos[[#This Row],[SKU]],3)</f>
        <v>XJP</v>
      </c>
      <c r="AD4450" s="37" t="str" cm="1">
        <f t="array" aca="1" ref="AD4450" ca="1">IFERROR(
  INDEX(
    montadora[Montadora],
    MATCH(TRUE,LEFT(#REF!,NÚCARACT(montadora[SKU Parcial]))=montadora[SKU Parcial],0)
  ),
  ""
)</f>
        <v/>
      </c>
    </row>
    <row r="4451" spans="1:30" x14ac:dyDescent="0.25">
      <c r="A4451" s="42" t="s">
        <v>1303</v>
      </c>
      <c r="B4451" s="42" t="s">
        <v>1304</v>
      </c>
      <c r="C4451" s="42" t="s">
        <v>1305</v>
      </c>
      <c r="D4451" s="42" t="s">
        <v>420</v>
      </c>
      <c r="E4451" s="42" t="s">
        <v>258</v>
      </c>
      <c r="F4451" s="42" t="s">
        <v>178</v>
      </c>
      <c r="G4451" s="42" t="s">
        <v>11227</v>
      </c>
      <c r="H4451" s="7" t="s">
        <v>47</v>
      </c>
      <c r="I4451" s="42" t="s">
        <v>31</v>
      </c>
      <c r="J4451" s="42" t="s">
        <v>179</v>
      </c>
      <c r="K4451" s="8">
        <v>45847</v>
      </c>
      <c r="L4451" s="7" t="s">
        <v>804</v>
      </c>
      <c r="M4451" s="44">
        <v>337.77</v>
      </c>
      <c r="N4451" s="7">
        <v>1</v>
      </c>
      <c r="O4451" s="44">
        <v>337.77</v>
      </c>
      <c r="P4451" s="44">
        <v>120</v>
      </c>
      <c r="Q4451" s="44">
        <v>27.43</v>
      </c>
      <c r="R4451" s="44">
        <v>57.42</v>
      </c>
      <c r="S4451" s="44">
        <v>0</v>
      </c>
      <c r="T4451" s="44">
        <v>26.95</v>
      </c>
      <c r="U4451" s="44">
        <v>105.97</v>
      </c>
      <c r="V4451" s="9" t="s">
        <v>24345</v>
      </c>
      <c r="W4451" s="42" t="s">
        <v>34</v>
      </c>
      <c r="X4451" s="43">
        <v>117451116683</v>
      </c>
      <c r="Y4451" s="43">
        <v>45144165344</v>
      </c>
      <c r="Z4451" s="5" t="s">
        <v>7980</v>
      </c>
      <c r="AA4451" s="37" t="str">
        <f>VLOOKUP(J4451, sku!B:C, 2, FALSE)</f>
        <v>Travessa Jeep - Smart - - - Renegade - 2016 A 2025 - Preto</v>
      </c>
      <c r="AB4451" s="37" t="str">
        <f>VLOOKUP(J4451, sku!B:BM, 64, FALSE)</f>
        <v>Fabricação</v>
      </c>
      <c r="AC4451" s="37" t="str">
        <f>LEFT(pedidos[[#This Row],[SKU]],3)</f>
        <v>XJP</v>
      </c>
      <c r="AD4451" s="37" t="str" cm="1">
        <f t="array" aca="1" ref="AD4451" ca="1">IFERROR(
  INDEX(
    montadora[Montadora],
    MATCH(TRUE,LEFT(#REF!,NÚCARACT(montadora[SKU Parcial]))=montadora[SKU Parcial],0)
  ),
  ""
)</f>
        <v/>
      </c>
    </row>
    <row r="4452" spans="1:30" x14ac:dyDescent="0.25">
      <c r="A4452" s="42" t="s">
        <v>1306</v>
      </c>
      <c r="B4452" s="42" t="s">
        <v>36</v>
      </c>
      <c r="C4452" s="42" t="s">
        <v>1098</v>
      </c>
      <c r="D4452" s="42" t="s">
        <v>191</v>
      </c>
      <c r="E4452" s="42" t="s">
        <v>258</v>
      </c>
      <c r="F4452" s="42" t="s">
        <v>178</v>
      </c>
      <c r="G4452" s="42" t="s">
        <v>11227</v>
      </c>
      <c r="H4452" s="7" t="s">
        <v>47</v>
      </c>
      <c r="I4452" s="42" t="s">
        <v>31</v>
      </c>
      <c r="J4452" s="42" t="s">
        <v>179</v>
      </c>
      <c r="K4452" s="8">
        <v>45847</v>
      </c>
      <c r="L4452" s="7" t="s">
        <v>804</v>
      </c>
      <c r="M4452" s="44">
        <v>337.77</v>
      </c>
      <c r="N4452" s="7">
        <v>1</v>
      </c>
      <c r="O4452" s="44">
        <v>337.77</v>
      </c>
      <c r="P4452" s="44">
        <v>120</v>
      </c>
      <c r="Q4452" s="44">
        <v>27.43</v>
      </c>
      <c r="R4452" s="44">
        <v>57.42</v>
      </c>
      <c r="S4452" s="44">
        <v>0</v>
      </c>
      <c r="T4452" s="44">
        <v>26.95</v>
      </c>
      <c r="U4452" s="44">
        <v>105.97</v>
      </c>
      <c r="V4452" s="9" t="s">
        <v>24345</v>
      </c>
      <c r="W4452" s="42" t="s">
        <v>34</v>
      </c>
      <c r="X4452" s="43">
        <v>117497029945</v>
      </c>
      <c r="Y4452" s="43">
        <v>45146358165</v>
      </c>
      <c r="Z4452" s="5" t="s">
        <v>7980</v>
      </c>
      <c r="AA4452" s="37" t="str">
        <f>VLOOKUP(J4452, sku!B:C, 2, FALSE)</f>
        <v>Travessa Jeep - Smart - - - Renegade - 2016 A 2025 - Preto</v>
      </c>
      <c r="AB4452" s="37" t="str">
        <f>VLOOKUP(J4452, sku!B:BM, 64, FALSE)</f>
        <v>Fabricação</v>
      </c>
      <c r="AC4452" s="37" t="str">
        <f>LEFT(pedidos[[#This Row],[SKU]],3)</f>
        <v>XJP</v>
      </c>
      <c r="AD4452" s="37" t="str" cm="1">
        <f t="array" aca="1" ref="AD4452" ca="1">IFERROR(
  INDEX(
    montadora[Montadora],
    MATCH(TRUE,LEFT(J4693,NÚCARACT(montadora[SKU Parcial]))=montadora[SKU Parcial],0)
  ),
  ""
)</f>
        <v/>
      </c>
    </row>
    <row r="4453" spans="1:30" x14ac:dyDescent="0.25">
      <c r="A4453" s="42" t="s">
        <v>1307</v>
      </c>
      <c r="B4453" s="42" t="s">
        <v>1308</v>
      </c>
      <c r="C4453" s="42" t="s">
        <v>257</v>
      </c>
      <c r="D4453" s="42" t="s">
        <v>27</v>
      </c>
      <c r="E4453" s="42" t="s">
        <v>258</v>
      </c>
      <c r="F4453" s="42" t="s">
        <v>178</v>
      </c>
      <c r="G4453" s="42" t="s">
        <v>11227</v>
      </c>
      <c r="H4453" s="7" t="s">
        <v>47</v>
      </c>
      <c r="I4453" s="42" t="s">
        <v>36</v>
      </c>
      <c r="J4453" s="42" t="s">
        <v>179</v>
      </c>
      <c r="K4453" s="8">
        <v>45847</v>
      </c>
      <c r="L4453" s="7" t="s">
        <v>804</v>
      </c>
      <c r="M4453" s="44">
        <v>337.77</v>
      </c>
      <c r="N4453" s="7">
        <v>1</v>
      </c>
      <c r="O4453" s="44">
        <v>337.77</v>
      </c>
      <c r="P4453" s="44">
        <v>120</v>
      </c>
      <c r="Q4453" s="44">
        <v>27.43</v>
      </c>
      <c r="R4453" s="44">
        <v>57.42</v>
      </c>
      <c r="S4453" s="44">
        <v>0</v>
      </c>
      <c r="T4453" s="44">
        <v>26.95</v>
      </c>
      <c r="U4453" s="44">
        <v>105.97</v>
      </c>
      <c r="V4453" s="9" t="s">
        <v>24345</v>
      </c>
      <c r="W4453" s="42" t="s">
        <v>89</v>
      </c>
      <c r="X4453" s="43">
        <v>117536244981</v>
      </c>
      <c r="Y4453" s="43">
        <v>45148440887</v>
      </c>
      <c r="Z4453" s="5" t="s">
        <v>7980</v>
      </c>
      <c r="AA4453" s="37" t="str">
        <f>VLOOKUP(J4453, sku!B:C, 2, FALSE)</f>
        <v>Travessa Jeep - Smart - - - Renegade - 2016 A 2025 - Preto</v>
      </c>
      <c r="AB4453" s="37" t="str">
        <f>VLOOKUP(J4453, sku!B:BM, 64, FALSE)</f>
        <v>Fabricação</v>
      </c>
      <c r="AC4453" s="37" t="str">
        <f>LEFT(pedidos[[#This Row],[SKU]],3)</f>
        <v>XJP</v>
      </c>
      <c r="AD4453" s="37" t="str" cm="1">
        <f t="array" aca="1" ref="AD4453" ca="1">IFERROR(
  INDEX(
    montadora[Montadora],
    MATCH(TRUE,LEFT(J4694,NÚCARACT(montadora[SKU Parcial]))=montadora[SKU Parcial],0)
  ),
  ""
)</f>
        <v/>
      </c>
    </row>
    <row r="4454" spans="1:30" x14ac:dyDescent="0.25">
      <c r="A4454" s="42" t="s">
        <v>1310</v>
      </c>
      <c r="B4454" s="42" t="s">
        <v>36</v>
      </c>
      <c r="C4454" s="42" t="s">
        <v>1138</v>
      </c>
      <c r="D4454" s="42" t="s">
        <v>27</v>
      </c>
      <c r="E4454" s="42" t="s">
        <v>258</v>
      </c>
      <c r="F4454" s="42" t="s">
        <v>178</v>
      </c>
      <c r="G4454" s="42" t="s">
        <v>11227</v>
      </c>
      <c r="H4454" s="7" t="s">
        <v>47</v>
      </c>
      <c r="I4454" s="42" t="s">
        <v>31</v>
      </c>
      <c r="J4454" s="42" t="s">
        <v>179</v>
      </c>
      <c r="K4454" s="8">
        <v>45855</v>
      </c>
      <c r="L4454" s="7" t="s">
        <v>804</v>
      </c>
      <c r="M4454" s="44">
        <v>337.77</v>
      </c>
      <c r="N4454" s="7">
        <v>1</v>
      </c>
      <c r="O4454" s="44">
        <v>337.77</v>
      </c>
      <c r="P4454" s="44">
        <v>120</v>
      </c>
      <c r="Q4454" s="44">
        <v>27.43</v>
      </c>
      <c r="R4454" s="44">
        <v>57.42</v>
      </c>
      <c r="S4454" s="44">
        <v>0</v>
      </c>
      <c r="T4454" s="44">
        <v>26.95</v>
      </c>
      <c r="U4454" s="44">
        <v>105.97</v>
      </c>
      <c r="V4454" s="9" t="s">
        <v>24345</v>
      </c>
      <c r="W4454" s="42" t="s">
        <v>89</v>
      </c>
      <c r="X4454" s="43">
        <v>118992087802</v>
      </c>
      <c r="Y4454" s="43">
        <v>45192585550</v>
      </c>
      <c r="Z4454" s="5" t="s">
        <v>7980</v>
      </c>
      <c r="AA4454" s="37" t="str">
        <f>VLOOKUP(J4454, sku!B:C, 2, FALSE)</f>
        <v>Travessa Jeep - Smart - - - Renegade - 2016 A 2025 - Preto</v>
      </c>
      <c r="AB4454" s="37" t="str">
        <f>VLOOKUP(J4454, sku!B:BM, 64, FALSE)</f>
        <v>Fabricação</v>
      </c>
      <c r="AC4454" s="37" t="str">
        <f>LEFT(pedidos[[#This Row],[SKU]],3)</f>
        <v>XJP</v>
      </c>
      <c r="AD4454" s="37" t="str" cm="1">
        <f t="array" aca="1" ref="AD4454" ca="1">IFERROR(
  INDEX(
    montadora[Montadora],
    MATCH(TRUE,LEFT(J4695,NÚCARACT(montadora[SKU Parcial]))=montadora[SKU Parcial],0)
  ),
  ""
)</f>
        <v/>
      </c>
    </row>
    <row r="4455" spans="1:30" x14ac:dyDescent="0.25">
      <c r="A4455" s="42" t="s">
        <v>1346</v>
      </c>
      <c r="B4455" s="42" t="s">
        <v>36</v>
      </c>
      <c r="C4455" s="42" t="s">
        <v>1347</v>
      </c>
      <c r="D4455" s="42" t="s">
        <v>27</v>
      </c>
      <c r="E4455" s="42" t="s">
        <v>1348</v>
      </c>
      <c r="F4455" s="42" t="s">
        <v>1349</v>
      </c>
      <c r="G4455" s="42" t="s">
        <v>11227</v>
      </c>
      <c r="H4455" s="7" t="s">
        <v>30</v>
      </c>
      <c r="I4455" s="42" t="s">
        <v>36</v>
      </c>
      <c r="J4455" s="42" t="s">
        <v>1350</v>
      </c>
      <c r="K4455" s="8">
        <v>45846</v>
      </c>
      <c r="L4455" s="7" t="s">
        <v>11229</v>
      </c>
      <c r="M4455" s="44">
        <v>538.70000000000005</v>
      </c>
      <c r="N4455" s="7">
        <v>1</v>
      </c>
      <c r="O4455" s="44">
        <v>538.70000000000005</v>
      </c>
      <c r="P4455" s="44">
        <v>235</v>
      </c>
      <c r="Q4455" s="44">
        <v>43.74</v>
      </c>
      <c r="R4455" s="44">
        <v>64.64</v>
      </c>
      <c r="S4455" s="44">
        <v>0</v>
      </c>
      <c r="T4455" s="44">
        <v>26.95</v>
      </c>
      <c r="U4455" s="44">
        <v>168.37</v>
      </c>
      <c r="V4455" s="9" t="s">
        <v>24346</v>
      </c>
      <c r="W4455" s="42" t="s">
        <v>34</v>
      </c>
      <c r="X4455" s="43">
        <v>117827197932</v>
      </c>
      <c r="Y4455" s="43">
        <v>45138367262</v>
      </c>
      <c r="Z4455" s="5" t="s">
        <v>7980</v>
      </c>
      <c r="AA4455" s="37" t="str">
        <f>VLOOKUP(J4455, sku!B:C, 2, FALSE)</f>
        <v>Travessa Geral - Style - Transbike Universal Aro 29 - - - - - Grafite</v>
      </c>
      <c r="AB4455" s="37" t="str">
        <f>VLOOKUP(J4455, sku!B:BM, 64, FALSE)</f>
        <v>Fabricação</v>
      </c>
      <c r="AC4455" s="37" t="str">
        <f>LEFT(pedidos[[#This Row],[SKU]],3)</f>
        <v>1XS</v>
      </c>
      <c r="AD4455" s="37" t="str" cm="1">
        <f t="array" aca="1" ref="AD4455" ca="1">IFERROR(
  INDEX(
    montadora[Montadora],
    MATCH(TRUE,LEFT(J4698,NÚCARACT(montadora[SKU Parcial]))=montadora[SKU Parcial],0)
  ),
  ""
)</f>
        <v/>
      </c>
    </row>
    <row r="4456" spans="1:30" x14ac:dyDescent="0.25">
      <c r="A4456" s="42" t="s">
        <v>410</v>
      </c>
      <c r="B4456" s="42" t="s">
        <v>36</v>
      </c>
      <c r="C4456" s="42" t="s">
        <v>411</v>
      </c>
      <c r="D4456" s="42" t="s">
        <v>27</v>
      </c>
      <c r="E4456" s="42" t="s">
        <v>412</v>
      </c>
      <c r="F4456" s="42" t="s">
        <v>413</v>
      </c>
      <c r="G4456" s="42" t="s">
        <v>11227</v>
      </c>
      <c r="H4456" s="7" t="s">
        <v>30</v>
      </c>
      <c r="I4456" s="42" t="s">
        <v>31</v>
      </c>
      <c r="J4456" s="42" t="s">
        <v>414</v>
      </c>
      <c r="K4456" s="8">
        <v>45845</v>
      </c>
      <c r="L4456" s="7" t="s">
        <v>33</v>
      </c>
      <c r="M4456" s="44">
        <v>348.8</v>
      </c>
      <c r="N4456" s="7">
        <v>1</v>
      </c>
      <c r="O4456" s="44">
        <v>350.39</v>
      </c>
      <c r="P4456" s="44">
        <v>157.09</v>
      </c>
      <c r="Q4456" s="44">
        <v>28.32</v>
      </c>
      <c r="R4456" s="44">
        <v>40.11</v>
      </c>
      <c r="S4456" s="44">
        <v>1.59</v>
      </c>
      <c r="T4456" s="44">
        <v>14.31</v>
      </c>
      <c r="U4456" s="44">
        <v>108.97</v>
      </c>
      <c r="V4456" s="9" t="s">
        <v>24347</v>
      </c>
      <c r="W4456" s="42" t="s">
        <v>34</v>
      </c>
      <c r="X4456" s="43" t="s">
        <v>24348</v>
      </c>
      <c r="Y4456" s="43">
        <v>45132661455</v>
      </c>
      <c r="Z4456" s="5" t="s">
        <v>7980</v>
      </c>
      <c r="AA4456" s="37" t="str">
        <f>VLOOKUP(J4456, sku!B:C, 2, FALSE)</f>
        <v>1 Aquecedor Camping + 1 Maçarico 915 + 5 Refis de Gás</v>
      </c>
      <c r="AB4456" s="37" t="str">
        <f>VLOOKUP(J4456, sku!B:BM, 64, FALSE)</f>
        <v>Importação</v>
      </c>
      <c r="AC4456" s="37" t="str">
        <f>LEFT(pedidos[[#This Row],[SKU]],3)</f>
        <v>1XA</v>
      </c>
      <c r="AD4456" s="37" t="str" cm="1">
        <f t="array" aca="1" ref="AD4456" ca="1">IFERROR(
  INDEX(
    montadora[Montadora],
    MATCH(TRUE,LEFT(J4700,NÚCARACT(montadora[SKU Parcial]))=montadora[SKU Parcial],0)
  ),
  ""
)</f>
        <v/>
      </c>
    </row>
    <row r="4457" spans="1:30" x14ac:dyDescent="0.25">
      <c r="A4457" s="42" t="s">
        <v>1355</v>
      </c>
      <c r="B4457" s="42" t="s">
        <v>1356</v>
      </c>
      <c r="C4457" s="42" t="s">
        <v>1357</v>
      </c>
      <c r="D4457" s="42" t="s">
        <v>138</v>
      </c>
      <c r="E4457" s="42" t="s">
        <v>1358</v>
      </c>
      <c r="F4457" s="42" t="s">
        <v>104</v>
      </c>
      <c r="G4457" s="42" t="s">
        <v>11227</v>
      </c>
      <c r="H4457" s="7" t="s">
        <v>47</v>
      </c>
      <c r="I4457" s="42" t="s">
        <v>36</v>
      </c>
      <c r="J4457" s="42" t="s">
        <v>1359</v>
      </c>
      <c r="K4457" s="8">
        <v>45842</v>
      </c>
      <c r="L4457" s="7" t="s">
        <v>11229</v>
      </c>
      <c r="M4457" s="44">
        <v>338.8</v>
      </c>
      <c r="N4457" s="7">
        <v>1</v>
      </c>
      <c r="O4457" s="44">
        <v>338.8</v>
      </c>
      <c r="P4457" s="44">
        <v>120</v>
      </c>
      <c r="Q4457" s="44">
        <v>27.51</v>
      </c>
      <c r="R4457" s="44">
        <v>57.6</v>
      </c>
      <c r="S4457" s="44">
        <v>0</v>
      </c>
      <c r="T4457" s="44">
        <v>28.45</v>
      </c>
      <c r="U4457" s="44">
        <v>105.24</v>
      </c>
      <c r="V4457" s="9" t="s">
        <v>24349</v>
      </c>
      <c r="W4457" s="42" t="s">
        <v>89</v>
      </c>
      <c r="X4457" s="43">
        <v>116937767171</v>
      </c>
      <c r="Y4457" s="43">
        <v>45120853914</v>
      </c>
      <c r="Z4457" s="5" t="s">
        <v>7980</v>
      </c>
      <c r="AA4457" s="37" t="str">
        <f>VLOOKUP(J4457, sku!B:C, 2, FALSE)</f>
        <v>Travessa Fiat - Smart - - - Strada - 2020+ - Grafite</v>
      </c>
      <c r="AB4457" s="37" t="str">
        <f>VLOOKUP(J4457, sku!B:BM, 64, FALSE)</f>
        <v>Fabricação</v>
      </c>
      <c r="AC4457" s="37" t="str">
        <f>LEFT(pedidos[[#This Row],[SKU]],3)</f>
        <v>XFI</v>
      </c>
      <c r="AD4457" s="37" t="str" cm="1">
        <f t="array" aca="1" ref="AD4457" ca="1">IFERROR(
  INDEX(
    montadora[Montadora],
    MATCH(TRUE,LEFT(J4705,NÚCARACT(montadora[SKU Parcial]))=montadora[SKU Parcial],0)
  ),
  ""
)</f>
        <v/>
      </c>
    </row>
    <row r="4458" spans="1:30" x14ac:dyDescent="0.25">
      <c r="A4458" s="42" t="s">
        <v>1360</v>
      </c>
      <c r="B4458" s="42" t="s">
        <v>1361</v>
      </c>
      <c r="C4458" s="42" t="s">
        <v>589</v>
      </c>
      <c r="D4458" s="42" t="s">
        <v>138</v>
      </c>
      <c r="E4458" s="42" t="s">
        <v>1358</v>
      </c>
      <c r="F4458" s="42" t="s">
        <v>104</v>
      </c>
      <c r="G4458" s="42" t="s">
        <v>11227</v>
      </c>
      <c r="H4458" s="7" t="s">
        <v>47</v>
      </c>
      <c r="I4458" s="42" t="s">
        <v>31</v>
      </c>
      <c r="J4458" s="42" t="s">
        <v>129</v>
      </c>
      <c r="K4458" s="8">
        <v>45843</v>
      </c>
      <c r="L4458" s="7" t="s">
        <v>11229</v>
      </c>
      <c r="M4458" s="44">
        <v>338.8</v>
      </c>
      <c r="N4458" s="7">
        <v>1</v>
      </c>
      <c r="O4458" s="44">
        <v>338.8</v>
      </c>
      <c r="P4458" s="44">
        <v>120</v>
      </c>
      <c r="Q4458" s="44">
        <v>27.51</v>
      </c>
      <c r="R4458" s="44">
        <v>57.6</v>
      </c>
      <c r="S4458" s="44">
        <v>0</v>
      </c>
      <c r="T4458" s="44">
        <v>28.45</v>
      </c>
      <c r="U4458" s="44">
        <v>105.24</v>
      </c>
      <c r="V4458" s="9" t="s">
        <v>24349</v>
      </c>
      <c r="W4458" s="42" t="s">
        <v>89</v>
      </c>
      <c r="X4458" s="43">
        <v>117059724079</v>
      </c>
      <c r="Y4458" s="43">
        <v>45125304198</v>
      </c>
      <c r="Z4458" s="5" t="s">
        <v>7980</v>
      </c>
      <c r="AA4458" s="37" t="str">
        <f>VLOOKUP(J4458, sku!B:C, 2, FALSE)</f>
        <v>Travessa Fiat - Smart - - - Strada - 2020+ - Prata</v>
      </c>
      <c r="AB4458" s="37" t="str">
        <f>VLOOKUP(J4458, sku!B:BM, 64, FALSE)</f>
        <v>Fabricação</v>
      </c>
      <c r="AC4458" s="37" t="str">
        <f>LEFT(pedidos[[#This Row],[SKU]],3)</f>
        <v>XFI</v>
      </c>
      <c r="AD4458" s="37" t="str" cm="1">
        <f t="array" aca="1" ref="AD4458" ca="1">IFERROR(
  INDEX(
    montadora[Montadora],
    MATCH(TRUE,LEFT(J4706,NÚCARACT(montadora[SKU Parcial]))=montadora[SKU Parcial],0)
  ),
  ""
)</f>
        <v/>
      </c>
    </row>
    <row r="4459" spans="1:30" x14ac:dyDescent="0.25">
      <c r="A4459" s="42" t="s">
        <v>1362</v>
      </c>
      <c r="B4459" s="42" t="s">
        <v>36</v>
      </c>
      <c r="C4459" s="42" t="s">
        <v>1363</v>
      </c>
      <c r="D4459" s="42" t="s">
        <v>138</v>
      </c>
      <c r="E4459" s="42" t="s">
        <v>1364</v>
      </c>
      <c r="F4459" s="42" t="s">
        <v>1365</v>
      </c>
      <c r="G4459" s="42" t="s">
        <v>11227</v>
      </c>
      <c r="H4459" s="7" t="s">
        <v>47</v>
      </c>
      <c r="I4459" s="42" t="s">
        <v>36</v>
      </c>
      <c r="J4459" s="42" t="s">
        <v>1366</v>
      </c>
      <c r="K4459" s="8">
        <v>45846</v>
      </c>
      <c r="L4459" s="7" t="s">
        <v>11229</v>
      </c>
      <c r="M4459" s="44">
        <v>338.8</v>
      </c>
      <c r="N4459" s="7">
        <v>1</v>
      </c>
      <c r="O4459" s="44">
        <v>338.8</v>
      </c>
      <c r="P4459" s="44">
        <v>120</v>
      </c>
      <c r="Q4459" s="44">
        <v>27.51</v>
      </c>
      <c r="R4459" s="44">
        <v>57.6</v>
      </c>
      <c r="S4459" s="44">
        <v>0</v>
      </c>
      <c r="T4459" s="44">
        <v>28.45</v>
      </c>
      <c r="U4459" s="44">
        <v>105.24</v>
      </c>
      <c r="V4459" s="9" t="s">
        <v>24349</v>
      </c>
      <c r="W4459" s="42" t="s">
        <v>34</v>
      </c>
      <c r="X4459" s="43">
        <v>117903860214</v>
      </c>
      <c r="Y4459" s="43">
        <v>45141971090</v>
      </c>
      <c r="Z4459" s="5" t="s">
        <v>7980</v>
      </c>
      <c r="AA4459" s="37" t="str">
        <f>VLOOKUP(J4459, sku!B:C, 2, FALSE)</f>
        <v>Travessa Toyota - Smart - - - Filder - - - Preto</v>
      </c>
      <c r="AB4459" s="37" t="str">
        <f>VLOOKUP(J4459, sku!B:BM, 64, FALSE)</f>
        <v>Fabricação</v>
      </c>
      <c r="AC4459" s="37" t="str">
        <f>LEFT(pedidos[[#This Row],[SKU]],3)</f>
        <v>XTO</v>
      </c>
      <c r="AD4459" s="37" t="str" cm="1">
        <f t="array" aca="1" ref="AD4459" ca="1">IFERROR(
  INDEX(
    montadora[Montadora],
    MATCH(TRUE,LEFT(J4707,NÚCARACT(montadora[SKU Parcial]))=montadora[SKU Parcial],0)
  ),
  ""
)</f>
        <v/>
      </c>
    </row>
    <row r="4460" spans="1:30" x14ac:dyDescent="0.25">
      <c r="A4460" s="42" t="s">
        <v>1367</v>
      </c>
      <c r="B4460" s="42" t="s">
        <v>36</v>
      </c>
      <c r="C4460" s="42" t="s">
        <v>1368</v>
      </c>
      <c r="D4460" s="42" t="s">
        <v>358</v>
      </c>
      <c r="E4460" s="42" t="s">
        <v>1369</v>
      </c>
      <c r="F4460" s="42" t="s">
        <v>1370</v>
      </c>
      <c r="G4460" s="42" t="s">
        <v>11227</v>
      </c>
      <c r="H4460" s="7" t="s">
        <v>47</v>
      </c>
      <c r="I4460" s="42" t="s">
        <v>36</v>
      </c>
      <c r="J4460" s="42" t="s">
        <v>1266</v>
      </c>
      <c r="K4460" s="8">
        <v>45847</v>
      </c>
      <c r="L4460" s="7" t="s">
        <v>11229</v>
      </c>
      <c r="M4460" s="44">
        <v>338.8</v>
      </c>
      <c r="N4460" s="7">
        <v>1</v>
      </c>
      <c r="O4460" s="44">
        <v>338.8</v>
      </c>
      <c r="P4460" s="44">
        <v>120</v>
      </c>
      <c r="Q4460" s="44">
        <v>27.51</v>
      </c>
      <c r="R4460" s="44">
        <v>57.6</v>
      </c>
      <c r="S4460" s="44">
        <v>0</v>
      </c>
      <c r="T4460" s="44">
        <v>28.45</v>
      </c>
      <c r="U4460" s="44">
        <v>105.24</v>
      </c>
      <c r="V4460" s="9" t="s">
        <v>24349</v>
      </c>
      <c r="W4460" s="42" t="s">
        <v>34</v>
      </c>
      <c r="X4460" s="43">
        <v>117533800265</v>
      </c>
      <c r="Y4460" s="43">
        <v>45148291695</v>
      </c>
      <c r="Z4460" s="5" t="s">
        <v>7980</v>
      </c>
      <c r="AA4460" s="37" t="str">
        <f>VLOOKUP(J4460, sku!B:C, 2, FALSE)</f>
        <v>Travessa Renault - Smart - - - Sandero Stepway G2 - 2015+ - Preto</v>
      </c>
      <c r="AB4460" s="37" t="str">
        <f>VLOOKUP(J4460, sku!B:BM, 64, FALSE)</f>
        <v>Fabricação</v>
      </c>
      <c r="AC4460" s="37" t="str">
        <f>LEFT(pedidos[[#This Row],[SKU]],3)</f>
        <v>XRE</v>
      </c>
      <c r="AD4460" s="37" t="str" cm="1">
        <f t="array" aca="1" ref="AD4460" ca="1">IFERROR(
  INDEX(
    montadora[Montadora],
    MATCH(TRUE,LEFT(J4708,NÚCARACT(montadora[SKU Parcial]))=montadora[SKU Parcial],0)
  ),
  ""
)</f>
        <v/>
      </c>
    </row>
    <row r="4461" spans="1:30" x14ac:dyDescent="0.25">
      <c r="A4461" s="42" t="s">
        <v>1371</v>
      </c>
      <c r="B4461" s="42" t="s">
        <v>36</v>
      </c>
      <c r="C4461" s="42" t="s">
        <v>1372</v>
      </c>
      <c r="D4461" s="42" t="s">
        <v>395</v>
      </c>
      <c r="E4461" s="42" t="s">
        <v>1358</v>
      </c>
      <c r="F4461" s="42" t="s">
        <v>104</v>
      </c>
      <c r="G4461" s="42" t="s">
        <v>11227</v>
      </c>
      <c r="H4461" s="7" t="s">
        <v>47</v>
      </c>
      <c r="I4461" s="42" t="s">
        <v>36</v>
      </c>
      <c r="J4461" s="42" t="s">
        <v>129</v>
      </c>
      <c r="K4461" s="8">
        <v>45850</v>
      </c>
      <c r="L4461" s="7" t="s">
        <v>11229</v>
      </c>
      <c r="M4461" s="44">
        <v>338.8</v>
      </c>
      <c r="N4461" s="7">
        <v>1</v>
      </c>
      <c r="O4461" s="44">
        <v>369.79</v>
      </c>
      <c r="P4461" s="44">
        <v>120</v>
      </c>
      <c r="Q4461" s="44">
        <v>27.51</v>
      </c>
      <c r="R4461" s="44">
        <v>57.6</v>
      </c>
      <c r="S4461" s="44">
        <v>30.99</v>
      </c>
      <c r="T4461" s="44">
        <v>28.45</v>
      </c>
      <c r="U4461" s="44">
        <v>105.24</v>
      </c>
      <c r="V4461" s="9" t="s">
        <v>24349</v>
      </c>
      <c r="W4461" s="42" t="s">
        <v>89</v>
      </c>
      <c r="X4461" s="43">
        <v>118353596568</v>
      </c>
      <c r="Y4461" s="43">
        <v>45161970316</v>
      </c>
      <c r="Z4461" s="5" t="s">
        <v>7980</v>
      </c>
      <c r="AA4461" s="37" t="str">
        <f>VLOOKUP(J4461, sku!B:C, 2, FALSE)</f>
        <v>Travessa Fiat - Smart - - - Strada - 2020+ - Prata</v>
      </c>
      <c r="AB4461" s="37" t="str">
        <f>VLOOKUP(J4461, sku!B:BM, 64, FALSE)</f>
        <v>Fabricação</v>
      </c>
      <c r="AC4461" s="37" t="str">
        <f>LEFT(pedidos[[#This Row],[SKU]],3)</f>
        <v>XFI</v>
      </c>
      <c r="AD4461" s="37" t="str" cm="1">
        <f t="array" aca="1" ref="AD4461" ca="1">IFERROR(
  INDEX(
    montadora[Montadora],
    MATCH(TRUE,LEFT(J4709,NÚCARACT(montadora[SKU Parcial]))=montadora[SKU Parcial],0)
  ),
  ""
)</f>
        <v/>
      </c>
    </row>
    <row r="4462" spans="1:30" x14ac:dyDescent="0.25">
      <c r="A4462" s="42" t="s">
        <v>1373</v>
      </c>
      <c r="B4462" s="42" t="s">
        <v>1374</v>
      </c>
      <c r="C4462" s="42" t="s">
        <v>1375</v>
      </c>
      <c r="D4462" s="42" t="s">
        <v>27</v>
      </c>
      <c r="E4462" s="42" t="s">
        <v>1376</v>
      </c>
      <c r="F4462" s="42" t="s">
        <v>633</v>
      </c>
      <c r="G4462" s="42" t="s">
        <v>11227</v>
      </c>
      <c r="H4462" s="7" t="s">
        <v>47</v>
      </c>
      <c r="I4462" s="42" t="s">
        <v>36</v>
      </c>
      <c r="J4462" s="42" t="s">
        <v>634</v>
      </c>
      <c r="K4462" s="8">
        <v>45851</v>
      </c>
      <c r="L4462" s="7" t="s">
        <v>11229</v>
      </c>
      <c r="M4462" s="44">
        <v>338.8</v>
      </c>
      <c r="N4462" s="7">
        <v>1</v>
      </c>
      <c r="O4462" s="44">
        <v>338.8</v>
      </c>
      <c r="P4462" s="44">
        <v>120</v>
      </c>
      <c r="Q4462" s="44">
        <v>27.51</v>
      </c>
      <c r="R4462" s="44">
        <v>57.6</v>
      </c>
      <c r="S4462" s="44">
        <v>0</v>
      </c>
      <c r="T4462" s="44">
        <v>28.45</v>
      </c>
      <c r="U4462" s="44">
        <v>105.24</v>
      </c>
      <c r="V4462" s="9" t="s">
        <v>24349</v>
      </c>
      <c r="W4462" s="42" t="s">
        <v>34</v>
      </c>
      <c r="X4462" s="43">
        <v>118434148254</v>
      </c>
      <c r="Y4462" s="43">
        <v>45164620081</v>
      </c>
      <c r="Z4462" s="5" t="s">
        <v>7980</v>
      </c>
      <c r="AA4462" s="37" t="str">
        <f>VLOOKUP(J4462, sku!B:C, 2, FALSE)</f>
        <v>Travessa Mitsubishi - Tubular - - - Pajero TR4 - - - Preto</v>
      </c>
      <c r="AB4462" s="37" t="str">
        <f>VLOOKUP(J4462, sku!B:BM, 64, FALSE)</f>
        <v>Fabricação</v>
      </c>
      <c r="AC4462" s="37" t="str">
        <f>LEFT(pedidos[[#This Row],[SKU]],3)</f>
        <v>XMT</v>
      </c>
      <c r="AD4462" s="37" t="str" cm="1">
        <f t="array" aca="1" ref="AD4462" ca="1">IFERROR(
  INDEX(
    montadora[Montadora],
    MATCH(TRUE,LEFT(J4710,NÚCARACT(montadora[SKU Parcial]))=montadora[SKU Parcial],0)
  ),
  ""
)</f>
        <v/>
      </c>
    </row>
    <row r="4463" spans="1:30" x14ac:dyDescent="0.25">
      <c r="A4463" s="42" t="s">
        <v>1377</v>
      </c>
      <c r="B4463" s="42" t="s">
        <v>1378</v>
      </c>
      <c r="C4463" s="42" t="s">
        <v>310</v>
      </c>
      <c r="D4463" s="42" t="s">
        <v>45</v>
      </c>
      <c r="E4463" s="42" t="s">
        <v>1358</v>
      </c>
      <c r="F4463" s="42" t="s">
        <v>104</v>
      </c>
      <c r="G4463" s="42" t="s">
        <v>11227</v>
      </c>
      <c r="H4463" s="7" t="s">
        <v>47</v>
      </c>
      <c r="I4463" s="42" t="s">
        <v>36</v>
      </c>
      <c r="J4463" s="42" t="s">
        <v>825</v>
      </c>
      <c r="K4463" s="8">
        <v>45852</v>
      </c>
      <c r="L4463" s="7" t="s">
        <v>11229</v>
      </c>
      <c r="M4463" s="44">
        <v>338.8</v>
      </c>
      <c r="N4463" s="7">
        <v>1</v>
      </c>
      <c r="O4463" s="44">
        <v>338.8</v>
      </c>
      <c r="P4463" s="44">
        <v>120</v>
      </c>
      <c r="Q4463" s="44">
        <v>27.51</v>
      </c>
      <c r="R4463" s="44">
        <v>57.6</v>
      </c>
      <c r="S4463" s="44">
        <v>0</v>
      </c>
      <c r="T4463" s="44">
        <v>28.45</v>
      </c>
      <c r="U4463" s="44">
        <v>105.24</v>
      </c>
      <c r="V4463" s="9" t="s">
        <v>24349</v>
      </c>
      <c r="W4463" s="42" t="s">
        <v>34</v>
      </c>
      <c r="X4463" s="43">
        <v>118103745959</v>
      </c>
      <c r="Y4463" s="43">
        <v>45172751151</v>
      </c>
      <c r="Z4463" s="5" t="s">
        <v>7980</v>
      </c>
      <c r="AA4463" s="37" t="str">
        <f>VLOOKUP(J4463, sku!B:C, 2, FALSE)</f>
        <v>Travessa Mitsubishi - Smart - - - Pajero TR4 - 2010 A 2015 - Preto</v>
      </c>
      <c r="AB4463" s="37" t="str">
        <f>VLOOKUP(J4463, sku!B:BM, 64, FALSE)</f>
        <v>Fabricação</v>
      </c>
      <c r="AC4463" s="37" t="str">
        <f>LEFT(pedidos[[#This Row],[SKU]],3)</f>
        <v>XMT</v>
      </c>
      <c r="AD4463" s="37" t="str" cm="1">
        <f t="array" aca="1" ref="AD4463" ca="1">IFERROR(
  INDEX(
    montadora[Montadora],
    MATCH(TRUE,LEFT(J4711,NÚCARACT(montadora[SKU Parcial]))=montadora[SKU Parcial],0)
  ),
  ""
)</f>
        <v/>
      </c>
    </row>
    <row r="4464" spans="1:30" x14ac:dyDescent="0.25">
      <c r="A4464" s="42" t="s">
        <v>1379</v>
      </c>
      <c r="B4464" s="42" t="s">
        <v>36</v>
      </c>
      <c r="C4464" s="42" t="s">
        <v>603</v>
      </c>
      <c r="D4464" s="42" t="s">
        <v>420</v>
      </c>
      <c r="E4464" s="42" t="s">
        <v>1358</v>
      </c>
      <c r="F4464" s="42" t="s">
        <v>104</v>
      </c>
      <c r="G4464" s="42" t="s">
        <v>11227</v>
      </c>
      <c r="H4464" s="7" t="s">
        <v>47</v>
      </c>
      <c r="I4464" s="42" t="s">
        <v>36</v>
      </c>
      <c r="J4464" s="42" t="s">
        <v>1380</v>
      </c>
      <c r="K4464" s="8">
        <v>45854</v>
      </c>
      <c r="L4464" s="7" t="s">
        <v>11229</v>
      </c>
      <c r="M4464" s="44">
        <v>338.8</v>
      </c>
      <c r="N4464" s="7">
        <v>1</v>
      </c>
      <c r="O4464" s="44">
        <v>338.8</v>
      </c>
      <c r="P4464" s="44">
        <v>120</v>
      </c>
      <c r="Q4464" s="44">
        <v>27.51</v>
      </c>
      <c r="R4464" s="44">
        <v>57.6</v>
      </c>
      <c r="S4464" s="44">
        <v>0</v>
      </c>
      <c r="T4464" s="44">
        <v>28.45</v>
      </c>
      <c r="U4464" s="44">
        <v>105.24</v>
      </c>
      <c r="V4464" s="9" t="s">
        <v>24349</v>
      </c>
      <c r="W4464" s="42" t="s">
        <v>34</v>
      </c>
      <c r="X4464" s="43">
        <v>118295482905</v>
      </c>
      <c r="Y4464" s="43">
        <v>45182912858</v>
      </c>
      <c r="Z4464" s="5" t="s">
        <v>7980</v>
      </c>
      <c r="AA4464" s="37" t="str">
        <f>VLOOKUP(J4464, sku!B:C, 2, FALSE)</f>
        <v>Travessa Jeep - Smart - - - Renegade - 2016 A 2025 - Grafite</v>
      </c>
      <c r="AB4464" s="37" t="str">
        <f>VLOOKUP(J4464, sku!B:BM, 64, FALSE)</f>
        <v>Fabricação</v>
      </c>
      <c r="AC4464" s="37" t="str">
        <f>LEFT(pedidos[[#This Row],[SKU]],3)</f>
        <v>XJP</v>
      </c>
      <c r="AD4464" s="37" t="str" cm="1">
        <f t="array" aca="1" ref="AD4464" ca="1">IFERROR(
  INDEX(
    montadora[Montadora],
    MATCH(TRUE,LEFT(J4712,NÚCARACT(montadora[SKU Parcial]))=montadora[SKU Parcial],0)
  ),
  ""
)</f>
        <v/>
      </c>
    </row>
    <row r="4465" spans="1:30" x14ac:dyDescent="0.25">
      <c r="A4465" s="42" t="s">
        <v>1381</v>
      </c>
      <c r="B4465" s="42" t="s">
        <v>1382</v>
      </c>
      <c r="C4465" s="42" t="s">
        <v>1383</v>
      </c>
      <c r="D4465" s="42" t="s">
        <v>27</v>
      </c>
      <c r="E4465" s="42" t="s">
        <v>1376</v>
      </c>
      <c r="F4465" s="42" t="s">
        <v>633</v>
      </c>
      <c r="G4465" s="42" t="s">
        <v>11227</v>
      </c>
      <c r="H4465" s="7" t="s">
        <v>47</v>
      </c>
      <c r="I4465" s="42" t="s">
        <v>31</v>
      </c>
      <c r="J4465" s="42" t="s">
        <v>634</v>
      </c>
      <c r="K4465" s="8">
        <v>45854</v>
      </c>
      <c r="L4465" s="7" t="s">
        <v>11229</v>
      </c>
      <c r="M4465" s="44">
        <v>338.8</v>
      </c>
      <c r="N4465" s="7">
        <v>1</v>
      </c>
      <c r="O4465" s="44">
        <v>338.8</v>
      </c>
      <c r="P4465" s="44">
        <v>120</v>
      </c>
      <c r="Q4465" s="44">
        <v>27.51</v>
      </c>
      <c r="R4465" s="44">
        <v>57.6</v>
      </c>
      <c r="S4465" s="44">
        <v>0</v>
      </c>
      <c r="T4465" s="44">
        <v>28.45</v>
      </c>
      <c r="U4465" s="44">
        <v>105.24</v>
      </c>
      <c r="V4465" s="9" t="s">
        <v>24349</v>
      </c>
      <c r="W4465" s="42" t="s">
        <v>89</v>
      </c>
      <c r="X4465" s="43">
        <v>118303058949</v>
      </c>
      <c r="Y4465" s="43">
        <v>45183301544</v>
      </c>
      <c r="Z4465" s="5" t="s">
        <v>7980</v>
      </c>
      <c r="AA4465" s="37" t="str">
        <f>VLOOKUP(J4465, sku!B:C, 2, FALSE)</f>
        <v>Travessa Mitsubishi - Tubular - - - Pajero TR4 - - - Preto</v>
      </c>
      <c r="AB4465" s="37" t="str">
        <f>VLOOKUP(J4465, sku!B:BM, 64, FALSE)</f>
        <v>Fabricação</v>
      </c>
      <c r="AC4465" s="37" t="str">
        <f>LEFT(pedidos[[#This Row],[SKU]],3)</f>
        <v>XMT</v>
      </c>
      <c r="AD4465" s="37" t="str" cm="1">
        <f t="array" aca="1" ref="AD4465" ca="1">IFERROR(
  INDEX(
    montadora[Montadora],
    MATCH(TRUE,LEFT(J4713,NÚCARACT(montadora[SKU Parcial]))=montadora[SKU Parcial],0)
  ),
  ""
)</f>
        <v/>
      </c>
    </row>
    <row r="4466" spans="1:30" x14ac:dyDescent="0.25">
      <c r="A4466" s="42" t="s">
        <v>1525</v>
      </c>
      <c r="B4466" s="42" t="s">
        <v>1526</v>
      </c>
      <c r="C4466" s="42" t="s">
        <v>1527</v>
      </c>
      <c r="D4466" s="42" t="s">
        <v>538</v>
      </c>
      <c r="E4466" s="42" t="s">
        <v>1358</v>
      </c>
      <c r="F4466" s="42" t="s">
        <v>104</v>
      </c>
      <c r="G4466" s="42" t="s">
        <v>11227</v>
      </c>
      <c r="H4466" s="7" t="s">
        <v>47</v>
      </c>
      <c r="I4466" s="42" t="s">
        <v>36</v>
      </c>
      <c r="J4466" s="42" t="s">
        <v>129</v>
      </c>
      <c r="K4466" s="8">
        <v>45859</v>
      </c>
      <c r="L4466" s="7" t="s">
        <v>11229</v>
      </c>
      <c r="M4466" s="44">
        <v>338.8</v>
      </c>
      <c r="N4466" s="7">
        <v>1</v>
      </c>
      <c r="O4466" s="44">
        <v>338.8</v>
      </c>
      <c r="P4466" s="44">
        <v>120</v>
      </c>
      <c r="Q4466" s="44">
        <v>27.51</v>
      </c>
      <c r="R4466" s="44">
        <v>57.6</v>
      </c>
      <c r="S4466" s="44">
        <v>0</v>
      </c>
      <c r="T4466" s="44">
        <v>28.45</v>
      </c>
      <c r="U4466" s="44">
        <v>105.24</v>
      </c>
      <c r="V4466" s="9" t="s">
        <v>24349</v>
      </c>
      <c r="W4466" s="42" t="s">
        <v>34</v>
      </c>
      <c r="X4466" s="43">
        <v>118943942145</v>
      </c>
      <c r="Y4466" s="43">
        <v>45211760701</v>
      </c>
      <c r="Z4466" s="5" t="s">
        <v>7980</v>
      </c>
      <c r="AA4466" s="37" t="str">
        <f>VLOOKUP(J4466, sku!B:C, 2, FALSE)</f>
        <v>Travessa Fiat - Smart - - - Strada - 2020+ - Prata</v>
      </c>
      <c r="AB4466" s="37" t="str">
        <f>VLOOKUP(J4466, sku!B:BM, 64, FALSE)</f>
        <v>Fabricação</v>
      </c>
      <c r="AC4466" s="37" t="str">
        <f>LEFT(pedidos[[#This Row],[SKU]],3)</f>
        <v>XFI</v>
      </c>
      <c r="AD4466" s="37" t="str" cm="1">
        <f t="array" aca="1" ref="AD4466" ca="1">IFERROR(
  INDEX(
    montadora[Montadora],
    MATCH(TRUE,LEFT(J4714,NÚCARACT(montadora[SKU Parcial]))=montadora[SKU Parcial],0)
  ),
  ""
)</f>
        <v/>
      </c>
    </row>
    <row r="4467" spans="1:30" x14ac:dyDescent="0.25">
      <c r="A4467" s="42" t="s">
        <v>1528</v>
      </c>
      <c r="B4467" s="42" t="s">
        <v>1529</v>
      </c>
      <c r="C4467" s="42" t="s">
        <v>322</v>
      </c>
      <c r="D4467" s="42" t="s">
        <v>27</v>
      </c>
      <c r="E4467" s="42" t="s">
        <v>1530</v>
      </c>
      <c r="F4467" s="42" t="s">
        <v>1531</v>
      </c>
      <c r="G4467" s="42" t="s">
        <v>11227</v>
      </c>
      <c r="H4467" s="7" t="s">
        <v>47</v>
      </c>
      <c r="I4467" s="42" t="s">
        <v>36</v>
      </c>
      <c r="J4467" s="42" t="s">
        <v>1532</v>
      </c>
      <c r="K4467" s="8">
        <v>45860</v>
      </c>
      <c r="L4467" s="7" t="s">
        <v>11229</v>
      </c>
      <c r="M4467" s="44">
        <v>338.8</v>
      </c>
      <c r="N4467" s="7">
        <v>1</v>
      </c>
      <c r="O4467" s="44">
        <v>338.8</v>
      </c>
      <c r="P4467" s="44">
        <v>120</v>
      </c>
      <c r="Q4467" s="44">
        <v>27.51</v>
      </c>
      <c r="R4467" s="44">
        <v>57.6</v>
      </c>
      <c r="S4467" s="44">
        <v>0</v>
      </c>
      <c r="T4467" s="44">
        <v>28.45</v>
      </c>
      <c r="U4467" s="44">
        <v>105.24</v>
      </c>
      <c r="V4467" s="9" t="s">
        <v>24349</v>
      </c>
      <c r="W4467" s="42" t="s">
        <v>89</v>
      </c>
      <c r="X4467" s="43">
        <v>119002345079</v>
      </c>
      <c r="Y4467" s="43">
        <v>45214404827</v>
      </c>
      <c r="Z4467" s="5" t="s">
        <v>7980</v>
      </c>
      <c r="AA4467" s="37" t="str">
        <f>VLOOKUP(J4467, sku!B:C, 2, FALSE)</f>
        <v>Travessa Suzuki - Smart - - - Jimmy Sierra - 2023+ - Preto</v>
      </c>
      <c r="AB4467" s="37" t="str">
        <f>VLOOKUP(J4467, sku!B:BM, 64, FALSE)</f>
        <v>Fabricação</v>
      </c>
      <c r="AC4467" s="37" t="str">
        <f>LEFT(pedidos[[#This Row],[SKU]],3)</f>
        <v>XSK</v>
      </c>
      <c r="AD4467" s="37" t="str" cm="1">
        <f t="array" aca="1" ref="AD4467" ca="1">IFERROR(
  INDEX(
    montadora[Montadora],
    MATCH(TRUE,LEFT(J4715,NÚCARACT(montadora[SKU Parcial]))=montadora[SKU Parcial],0)
  ),
  ""
)</f>
        <v/>
      </c>
    </row>
    <row r="4468" spans="1:30" x14ac:dyDescent="0.25">
      <c r="A4468" s="42" t="s">
        <v>1533</v>
      </c>
      <c r="B4468" s="42" t="s">
        <v>1534</v>
      </c>
      <c r="C4468" s="42" t="s">
        <v>1535</v>
      </c>
      <c r="D4468" s="42" t="s">
        <v>138</v>
      </c>
      <c r="E4468" s="42" t="s">
        <v>1358</v>
      </c>
      <c r="F4468" s="42" t="s">
        <v>104</v>
      </c>
      <c r="G4468" s="42" t="s">
        <v>11227</v>
      </c>
      <c r="H4468" s="7" t="s">
        <v>47</v>
      </c>
      <c r="I4468" s="42" t="s">
        <v>36</v>
      </c>
      <c r="J4468" s="42" t="s">
        <v>1536</v>
      </c>
      <c r="K4468" s="8">
        <v>45864</v>
      </c>
      <c r="L4468" s="7" t="s">
        <v>11229</v>
      </c>
      <c r="M4468" s="44">
        <v>338.8</v>
      </c>
      <c r="N4468" s="7">
        <v>1</v>
      </c>
      <c r="O4468" s="44">
        <v>338.8</v>
      </c>
      <c r="P4468" s="44">
        <v>120</v>
      </c>
      <c r="Q4468" s="44">
        <v>27.51</v>
      </c>
      <c r="R4468" s="44">
        <v>57.6</v>
      </c>
      <c r="S4468" s="44">
        <v>0</v>
      </c>
      <c r="T4468" s="44">
        <v>28.45</v>
      </c>
      <c r="U4468" s="44">
        <v>105.24</v>
      </c>
      <c r="V4468" s="9" t="s">
        <v>24349</v>
      </c>
      <c r="W4468" s="42" t="s">
        <v>34</v>
      </c>
      <c r="X4468" s="43">
        <v>119971334614</v>
      </c>
      <c r="Y4468" s="43">
        <v>45235883380</v>
      </c>
      <c r="Z4468" s="5" t="s">
        <v>7980</v>
      </c>
      <c r="AA4468" s="37" t="str">
        <f>VLOOKUP(J4468, sku!B:C, 2, FALSE)</f>
        <v>Travessa Fiat - Smart - - - Mobi Way - - - Grafite</v>
      </c>
      <c r="AB4468" s="37" t="str">
        <f>VLOOKUP(J4468, sku!B:BM, 64, FALSE)</f>
        <v>Fabricação</v>
      </c>
      <c r="AC4468" s="37" t="str">
        <f>LEFT(pedidos[[#This Row],[SKU]],3)</f>
        <v>XFI</v>
      </c>
      <c r="AD4468" s="37" t="str" cm="1">
        <f t="array" aca="1" ref="AD4468" ca="1">IFERROR(
  INDEX(
    montadora[Montadora],
    MATCH(TRUE,LEFT(J4716,NÚCARACT(montadora[SKU Parcial]))=montadora[SKU Parcial],0)
  ),
  ""
)</f>
        <v/>
      </c>
    </row>
    <row r="4469" spans="1:30" x14ac:dyDescent="0.25">
      <c r="A4469" s="42" t="s">
        <v>1537</v>
      </c>
      <c r="B4469" s="42" t="s">
        <v>36</v>
      </c>
      <c r="C4469" s="42" t="s">
        <v>925</v>
      </c>
      <c r="D4469" s="42" t="s">
        <v>319</v>
      </c>
      <c r="E4469" s="42" t="s">
        <v>1538</v>
      </c>
      <c r="F4469" s="42" t="s">
        <v>1539</v>
      </c>
      <c r="G4469" s="42" t="s">
        <v>11227</v>
      </c>
      <c r="H4469" s="7" t="s">
        <v>47</v>
      </c>
      <c r="I4469" s="42" t="s">
        <v>36</v>
      </c>
      <c r="J4469" s="42" t="s">
        <v>1540</v>
      </c>
      <c r="K4469" s="8">
        <v>45868</v>
      </c>
      <c r="L4469" s="7" t="s">
        <v>11229</v>
      </c>
      <c r="M4469" s="44">
        <v>338.8</v>
      </c>
      <c r="N4469" s="7">
        <v>1</v>
      </c>
      <c r="O4469" s="44">
        <v>338.8</v>
      </c>
      <c r="P4469" s="44">
        <v>120</v>
      </c>
      <c r="Q4469" s="44">
        <v>27.51</v>
      </c>
      <c r="R4469" s="44">
        <v>57.6</v>
      </c>
      <c r="S4469" s="44">
        <v>0</v>
      </c>
      <c r="T4469" s="44">
        <v>28.45</v>
      </c>
      <c r="U4469" s="44">
        <v>105.24</v>
      </c>
      <c r="V4469" s="9" t="s">
        <v>24349</v>
      </c>
      <c r="W4469" s="42" t="s">
        <v>34</v>
      </c>
      <c r="X4469" s="43">
        <v>120412519058</v>
      </c>
      <c r="Y4469" s="43">
        <v>45257175580</v>
      </c>
      <c r="Z4469" s="5" t="s">
        <v>7980</v>
      </c>
      <c r="AA4469" s="37" t="str">
        <f>VLOOKUP(J4469, sku!B:C, 2, FALSE)</f>
        <v>Travessa Kia - Smart - - - Carens - 1999 A 2013 - Preto</v>
      </c>
      <c r="AB4469" s="37" t="str">
        <f>VLOOKUP(J4469, sku!B:BM, 64, FALSE)</f>
        <v>Fabricação</v>
      </c>
      <c r="AC4469" s="37" t="str">
        <f>LEFT(pedidos[[#This Row],[SKU]],3)</f>
        <v>XKI</v>
      </c>
      <c r="AD4469" s="37" t="str" cm="1">
        <f t="array" aca="1" ref="AD4469" ca="1">IFERROR(
  INDEX(
    montadora[Montadora],
    MATCH(TRUE,LEFT(J4717,NÚCARACT(montadora[SKU Parcial]))=montadora[SKU Parcial],0)
  ),
  ""
)</f>
        <v/>
      </c>
    </row>
    <row r="4470" spans="1:30" x14ac:dyDescent="0.25">
      <c r="A4470" s="42" t="s">
        <v>1541</v>
      </c>
      <c r="B4470" s="42" t="s">
        <v>1542</v>
      </c>
      <c r="C4470" s="42" t="s">
        <v>1543</v>
      </c>
      <c r="D4470" s="42" t="s">
        <v>420</v>
      </c>
      <c r="E4470" s="42" t="s">
        <v>1376</v>
      </c>
      <c r="F4470" s="42" t="s">
        <v>633</v>
      </c>
      <c r="G4470" s="42" t="s">
        <v>11227</v>
      </c>
      <c r="H4470" s="7" t="s">
        <v>47</v>
      </c>
      <c r="I4470" s="42" t="s">
        <v>31</v>
      </c>
      <c r="J4470" s="42" t="s">
        <v>1544</v>
      </c>
      <c r="K4470" s="8">
        <v>45868</v>
      </c>
      <c r="L4470" s="7" t="s">
        <v>11229</v>
      </c>
      <c r="M4470" s="44">
        <v>338.8</v>
      </c>
      <c r="N4470" s="7">
        <v>1</v>
      </c>
      <c r="O4470" s="44">
        <v>338.8</v>
      </c>
      <c r="P4470" s="44">
        <v>120</v>
      </c>
      <c r="Q4470" s="44">
        <v>27.51</v>
      </c>
      <c r="R4470" s="44">
        <v>57.6</v>
      </c>
      <c r="S4470" s="44">
        <v>0</v>
      </c>
      <c r="T4470" s="44">
        <v>28.45</v>
      </c>
      <c r="U4470" s="44">
        <v>105.24</v>
      </c>
      <c r="V4470" s="9" t="s">
        <v>24349</v>
      </c>
      <c r="W4470" s="42" t="s">
        <v>34</v>
      </c>
      <c r="X4470" s="43">
        <v>120419713172</v>
      </c>
      <c r="Y4470" s="43">
        <v>45257507566</v>
      </c>
      <c r="Z4470" s="5" t="s">
        <v>7980</v>
      </c>
      <c r="AA4470" s="37" t="str">
        <f>VLOOKUP(J4470, sku!B:C, 2, FALSE)</f>
        <v>Travessa Mitsubishi - Tubular - - - Pajero TR4 - - - Prata</v>
      </c>
      <c r="AB4470" s="37" t="str">
        <f>VLOOKUP(J4470, sku!B:BM, 64, FALSE)</f>
        <v>Fabricação</v>
      </c>
      <c r="AC4470" s="37" t="str">
        <f>LEFT(pedidos[[#This Row],[SKU]],3)</f>
        <v>XMT</v>
      </c>
      <c r="AD4470" s="37" t="str" cm="1">
        <f t="array" aca="1" ref="AD4470" ca="1">IFERROR(
  INDEX(
    montadora[Montadora],
    MATCH(TRUE,LEFT(J4718,NÚCARACT(montadora[SKU Parcial]))=montadora[SKU Parcial],0)
  ),
  ""
)</f>
        <v/>
      </c>
    </row>
    <row r="4471" spans="1:30" x14ac:dyDescent="0.25">
      <c r="A4471" s="42" t="s">
        <v>1384</v>
      </c>
      <c r="B4471" s="42" t="s">
        <v>36</v>
      </c>
      <c r="C4471" s="42" t="s">
        <v>1385</v>
      </c>
      <c r="D4471" s="42" t="s">
        <v>420</v>
      </c>
      <c r="E4471" s="42" t="s">
        <v>1386</v>
      </c>
      <c r="F4471" s="42" t="s">
        <v>172</v>
      </c>
      <c r="G4471" s="42" t="s">
        <v>11227</v>
      </c>
      <c r="H4471" s="7" t="s">
        <v>47</v>
      </c>
      <c r="I4471" s="42" t="s">
        <v>36</v>
      </c>
      <c r="J4471" s="42" t="s">
        <v>173</v>
      </c>
      <c r="K4471" s="8">
        <v>45847</v>
      </c>
      <c r="L4471" s="7" t="s">
        <v>11229</v>
      </c>
      <c r="M4471" s="44">
        <v>187.55</v>
      </c>
      <c r="N4471" s="7">
        <v>1</v>
      </c>
      <c r="O4471" s="44">
        <v>187.55</v>
      </c>
      <c r="P4471" s="44">
        <v>60</v>
      </c>
      <c r="Q4471" s="44">
        <v>15.23</v>
      </c>
      <c r="R4471" s="44">
        <v>31.88</v>
      </c>
      <c r="S4471" s="44">
        <v>0</v>
      </c>
      <c r="T4471" s="44">
        <v>22.45</v>
      </c>
      <c r="U4471" s="44">
        <v>57.99</v>
      </c>
      <c r="V4471" s="9" t="s">
        <v>24350</v>
      </c>
      <c r="W4471" s="42" t="s">
        <v>34</v>
      </c>
      <c r="X4471" s="43">
        <v>117522010689</v>
      </c>
      <c r="Y4471" s="43">
        <v>45147862950</v>
      </c>
      <c r="Z4471" s="5" t="s">
        <v>7980</v>
      </c>
      <c r="AA4471" s="37" t="str">
        <f>VLOOKUP(J4471, sku!B:C, 2, FALSE)</f>
        <v>Travessa Fiat - Smart - - - Strada Locker - 1999 A 2019 - Preto</v>
      </c>
      <c r="AB4471" s="37" t="str">
        <f>VLOOKUP(J4471, sku!B:BM, 64, FALSE)</f>
        <v>Fabricação</v>
      </c>
      <c r="AC4471" s="37" t="str">
        <f>LEFT(pedidos[[#This Row],[SKU]],3)</f>
        <v>XFI</v>
      </c>
      <c r="AD4471" s="37" t="str" cm="1">
        <f t="array" aca="1" ref="AD4471" ca="1">IFERROR(
  INDEX(
    montadora[Montadora],
    MATCH(TRUE,LEFT(J4728,NÚCARACT(montadora[SKU Parcial]))=montadora[SKU Parcial],0)
  ),
  ""
)</f>
        <v/>
      </c>
    </row>
    <row r="4472" spans="1:30" x14ac:dyDescent="0.25">
      <c r="A4472" s="42" t="s">
        <v>1387</v>
      </c>
      <c r="B4472" s="42" t="s">
        <v>36</v>
      </c>
      <c r="C4472" s="42" t="s">
        <v>1388</v>
      </c>
      <c r="D4472" s="42" t="s">
        <v>138</v>
      </c>
      <c r="E4472" s="42" t="s">
        <v>1386</v>
      </c>
      <c r="F4472" s="42" t="s">
        <v>172</v>
      </c>
      <c r="G4472" s="42" t="s">
        <v>11227</v>
      </c>
      <c r="H4472" s="7" t="s">
        <v>47</v>
      </c>
      <c r="I4472" s="42" t="s">
        <v>36</v>
      </c>
      <c r="J4472" s="42" t="s">
        <v>1389</v>
      </c>
      <c r="K4472" s="8">
        <v>45847</v>
      </c>
      <c r="L4472" s="7" t="s">
        <v>11229</v>
      </c>
      <c r="M4472" s="44">
        <v>187.55</v>
      </c>
      <c r="N4472" s="7">
        <v>1</v>
      </c>
      <c r="O4472" s="44">
        <v>187.55</v>
      </c>
      <c r="P4472" s="44">
        <v>60</v>
      </c>
      <c r="Q4472" s="44">
        <v>15.23</v>
      </c>
      <c r="R4472" s="44">
        <v>31.88</v>
      </c>
      <c r="S4472" s="44">
        <v>0</v>
      </c>
      <c r="T4472" s="44">
        <v>22.45</v>
      </c>
      <c r="U4472" s="44">
        <v>57.99</v>
      </c>
      <c r="V4472" s="9" t="s">
        <v>24350</v>
      </c>
      <c r="W4472" s="42" t="s">
        <v>34</v>
      </c>
      <c r="X4472" s="43">
        <v>118025589014</v>
      </c>
      <c r="Y4472" s="43">
        <v>45147853283</v>
      </c>
      <c r="Z4472" s="5" t="s">
        <v>7980</v>
      </c>
      <c r="AA4472" s="37" t="str">
        <f>VLOOKUP(J4472, sku!B:C, 2, FALSE)</f>
        <v>Travessa Fiat - Smart - - - Strada Locker - 1999 A 2019 - Prata</v>
      </c>
      <c r="AB4472" s="37" t="str">
        <f>VLOOKUP(J4472, sku!B:BM, 64, FALSE)</f>
        <v>Fabricação</v>
      </c>
      <c r="AC4472" s="37" t="str">
        <f>LEFT(pedidos[[#This Row],[SKU]],3)</f>
        <v>XFI</v>
      </c>
      <c r="AD4472" s="37" t="str" cm="1">
        <f t="array" aca="1" ref="AD4472" ca="1">IFERROR(
  INDEX(
    montadora[Montadora],
    MATCH(TRUE,LEFT(J4729,NÚCARACT(montadora[SKU Parcial]))=montadora[SKU Parcial],0)
  ),
  ""
)</f>
        <v/>
      </c>
    </row>
    <row r="4473" spans="1:30" x14ac:dyDescent="0.25">
      <c r="A4473" s="42" t="s">
        <v>1402</v>
      </c>
      <c r="B4473" s="42" t="s">
        <v>1403</v>
      </c>
      <c r="C4473" s="42" t="s">
        <v>1404</v>
      </c>
      <c r="D4473" s="42" t="s">
        <v>138</v>
      </c>
      <c r="E4473" s="42" t="s">
        <v>1010</v>
      </c>
      <c r="F4473" s="42" t="s">
        <v>1011</v>
      </c>
      <c r="G4473" s="42" t="s">
        <v>11227</v>
      </c>
      <c r="H4473" s="7" t="s">
        <v>47</v>
      </c>
      <c r="I4473" s="42" t="s">
        <v>36</v>
      </c>
      <c r="J4473" s="42" t="s">
        <v>267</v>
      </c>
      <c r="K4473" s="8">
        <v>45840</v>
      </c>
      <c r="L4473" s="7" t="s">
        <v>804</v>
      </c>
      <c r="M4473" s="44">
        <v>390.64</v>
      </c>
      <c r="N4473" s="7">
        <v>1</v>
      </c>
      <c r="O4473" s="44">
        <v>390.64</v>
      </c>
      <c r="P4473" s="44">
        <v>145</v>
      </c>
      <c r="Q4473" s="44">
        <v>31.72</v>
      </c>
      <c r="R4473" s="44">
        <v>66.41</v>
      </c>
      <c r="S4473" s="44">
        <v>0</v>
      </c>
      <c r="T4473" s="44">
        <v>26.95</v>
      </c>
      <c r="U4473" s="44">
        <v>120.56</v>
      </c>
      <c r="V4473" s="9" t="s">
        <v>24351</v>
      </c>
      <c r="W4473" s="42" t="s">
        <v>34</v>
      </c>
      <c r="X4473" s="43">
        <v>116585445285</v>
      </c>
      <c r="Y4473" s="43">
        <v>45104421909</v>
      </c>
      <c r="Z4473" s="5" t="s">
        <v>7980</v>
      </c>
      <c r="AA4473" s="37" t="str">
        <f>VLOOKUP(J4473, sku!B:C, 2, FALSE)</f>
        <v>Travessa Fiat - Way - - - Uno Way - 2011 A 2021 - Preto</v>
      </c>
      <c r="AB4473" s="37" t="str">
        <f>VLOOKUP(J4473, sku!B:BM, 64, FALSE)</f>
        <v>Fabricação</v>
      </c>
      <c r="AC4473" s="37" t="str">
        <f>LEFT(pedidos[[#This Row],[SKU]],3)</f>
        <v>XFI</v>
      </c>
      <c r="AD4473" s="37" t="str" cm="1">
        <f t="array" aca="1" ref="AD4473" ca="1">IFERROR(
  INDEX(
    montadora[Montadora],
    MATCH(TRUE,LEFT(J4730,NÚCARACT(montadora[SKU Parcial]))=montadora[SKU Parcial],0)
  ),
  ""
)</f>
        <v/>
      </c>
    </row>
    <row r="4474" spans="1:30" x14ac:dyDescent="0.25">
      <c r="A4474" s="42" t="s">
        <v>1405</v>
      </c>
      <c r="B4474" s="42" t="s">
        <v>1406</v>
      </c>
      <c r="C4474" s="42" t="s">
        <v>1407</v>
      </c>
      <c r="D4474" s="42" t="s">
        <v>658</v>
      </c>
      <c r="E4474" s="42" t="s">
        <v>1010</v>
      </c>
      <c r="F4474" s="42" t="s">
        <v>1011</v>
      </c>
      <c r="G4474" s="42" t="s">
        <v>11227</v>
      </c>
      <c r="H4474" s="7" t="s">
        <v>47</v>
      </c>
      <c r="I4474" s="42" t="s">
        <v>36</v>
      </c>
      <c r="J4474" s="42" t="s">
        <v>267</v>
      </c>
      <c r="K4474" s="8">
        <v>45841</v>
      </c>
      <c r="L4474" s="7" t="s">
        <v>804</v>
      </c>
      <c r="M4474" s="44">
        <v>390.64</v>
      </c>
      <c r="N4474" s="7">
        <v>1</v>
      </c>
      <c r="O4474" s="44">
        <v>390.64</v>
      </c>
      <c r="P4474" s="44">
        <v>145</v>
      </c>
      <c r="Q4474" s="44">
        <v>31.72</v>
      </c>
      <c r="R4474" s="44">
        <v>66.41</v>
      </c>
      <c r="S4474" s="44">
        <v>0</v>
      </c>
      <c r="T4474" s="44">
        <v>26.95</v>
      </c>
      <c r="U4474" s="44">
        <v>120.56</v>
      </c>
      <c r="V4474" s="9" t="s">
        <v>24351</v>
      </c>
      <c r="W4474" s="42" t="s">
        <v>34</v>
      </c>
      <c r="X4474" s="43">
        <v>116799944017</v>
      </c>
      <c r="Y4474" s="43">
        <v>45115168781</v>
      </c>
      <c r="Z4474" s="5" t="s">
        <v>7980</v>
      </c>
      <c r="AA4474" s="37" t="str">
        <f>VLOOKUP(J4474, sku!B:C, 2, FALSE)</f>
        <v>Travessa Fiat - Way - - - Uno Way - 2011 A 2021 - Preto</v>
      </c>
      <c r="AB4474" s="37" t="str">
        <f>VLOOKUP(J4474, sku!B:BM, 64, FALSE)</f>
        <v>Fabricação</v>
      </c>
      <c r="AC4474" s="37" t="str">
        <f>LEFT(pedidos[[#This Row],[SKU]],3)</f>
        <v>XFI</v>
      </c>
      <c r="AD4474" s="37" t="str" cm="1">
        <f t="array" aca="1" ref="AD4474" ca="1">IFERROR(
  INDEX(
    montadora[Montadora],
    MATCH(TRUE,LEFT(J4731,NÚCARACT(montadora[SKU Parcial]))=montadora[SKU Parcial],0)
  ),
  ""
)</f>
        <v/>
      </c>
    </row>
    <row r="4475" spans="1:30" x14ac:dyDescent="0.25">
      <c r="A4475" s="42" t="s">
        <v>1408</v>
      </c>
      <c r="B4475" s="42" t="s">
        <v>1409</v>
      </c>
      <c r="C4475" s="42" t="s">
        <v>603</v>
      </c>
      <c r="D4475" s="42" t="s">
        <v>830</v>
      </c>
      <c r="E4475" s="42" t="s">
        <v>1010</v>
      </c>
      <c r="F4475" s="42" t="s">
        <v>1011</v>
      </c>
      <c r="G4475" s="42" t="s">
        <v>11227</v>
      </c>
      <c r="H4475" s="7" t="s">
        <v>47</v>
      </c>
      <c r="I4475" s="42" t="s">
        <v>36</v>
      </c>
      <c r="J4475" s="42" t="s">
        <v>267</v>
      </c>
      <c r="K4475" s="8">
        <v>45841</v>
      </c>
      <c r="L4475" s="7" t="s">
        <v>804</v>
      </c>
      <c r="M4475" s="44">
        <v>390.64</v>
      </c>
      <c r="N4475" s="7">
        <v>1</v>
      </c>
      <c r="O4475" s="44">
        <v>390.64</v>
      </c>
      <c r="P4475" s="44">
        <v>145</v>
      </c>
      <c r="Q4475" s="44">
        <v>31.72</v>
      </c>
      <c r="R4475" s="44">
        <v>66.41</v>
      </c>
      <c r="S4475" s="44">
        <v>0</v>
      </c>
      <c r="T4475" s="44">
        <v>26.95</v>
      </c>
      <c r="U4475" s="44">
        <v>120.56</v>
      </c>
      <c r="V4475" s="9" t="s">
        <v>24351</v>
      </c>
      <c r="W4475" s="42" t="s">
        <v>34</v>
      </c>
      <c r="X4475" s="43" t="s">
        <v>24352</v>
      </c>
      <c r="Y4475" s="43">
        <v>45115853332</v>
      </c>
      <c r="Z4475" s="5" t="s">
        <v>7980</v>
      </c>
      <c r="AA4475" s="37" t="str">
        <f>VLOOKUP(J4475, sku!B:C, 2, FALSE)</f>
        <v>Travessa Fiat - Way - - - Uno Way - 2011 A 2021 - Preto</v>
      </c>
      <c r="AB4475" s="37" t="str">
        <f>VLOOKUP(J4475, sku!B:BM, 64, FALSE)</f>
        <v>Fabricação</v>
      </c>
      <c r="AC4475" s="37" t="str">
        <f>LEFT(pedidos[[#This Row],[SKU]],3)</f>
        <v>XFI</v>
      </c>
      <c r="AD4475" s="37" t="str" cm="1">
        <f t="array" aca="1" ref="AD4475" ca="1">IFERROR(
  INDEX(
    montadora[Montadora],
    MATCH(TRUE,LEFT(J4732,NÚCARACT(montadora[SKU Parcial]))=montadora[SKU Parcial],0)
  ),
  ""
)</f>
        <v/>
      </c>
    </row>
    <row r="4476" spans="1:30" x14ac:dyDescent="0.25">
      <c r="A4476" s="42" t="s">
        <v>1410</v>
      </c>
      <c r="B4476" s="42" t="s">
        <v>1411</v>
      </c>
      <c r="C4476" s="42" t="s">
        <v>1412</v>
      </c>
      <c r="D4476" s="42" t="s">
        <v>27</v>
      </c>
      <c r="E4476" s="42" t="s">
        <v>1010</v>
      </c>
      <c r="F4476" s="42" t="s">
        <v>1011</v>
      </c>
      <c r="G4476" s="42" t="s">
        <v>11227</v>
      </c>
      <c r="H4476" s="7" t="s">
        <v>47</v>
      </c>
      <c r="I4476" s="42" t="s">
        <v>36</v>
      </c>
      <c r="J4476" s="42" t="s">
        <v>267</v>
      </c>
      <c r="K4476" s="8">
        <v>45843</v>
      </c>
      <c r="L4476" s="7" t="s">
        <v>804</v>
      </c>
      <c r="M4476" s="44">
        <v>390.64</v>
      </c>
      <c r="N4476" s="7">
        <v>1</v>
      </c>
      <c r="O4476" s="44">
        <v>390.64</v>
      </c>
      <c r="P4476" s="44">
        <v>145</v>
      </c>
      <c r="Q4476" s="44">
        <v>31.72</v>
      </c>
      <c r="R4476" s="44">
        <v>66.41</v>
      </c>
      <c r="S4476" s="44">
        <v>0</v>
      </c>
      <c r="T4476" s="44">
        <v>26.95</v>
      </c>
      <c r="U4476" s="44">
        <v>120.56</v>
      </c>
      <c r="V4476" s="9" t="s">
        <v>24351</v>
      </c>
      <c r="W4476" s="42" t="s">
        <v>34</v>
      </c>
      <c r="X4476" s="43">
        <v>116985551541</v>
      </c>
      <c r="Y4476" s="43">
        <v>45122583105</v>
      </c>
      <c r="Z4476" s="5" t="s">
        <v>7980</v>
      </c>
      <c r="AA4476" s="37" t="str">
        <f>VLOOKUP(J4476, sku!B:C, 2, FALSE)</f>
        <v>Travessa Fiat - Way - - - Uno Way - 2011 A 2021 - Preto</v>
      </c>
      <c r="AB4476" s="37" t="str">
        <f>VLOOKUP(J4476, sku!B:BM, 64, FALSE)</f>
        <v>Fabricação</v>
      </c>
      <c r="AC4476" s="37" t="str">
        <f>LEFT(pedidos[[#This Row],[SKU]],3)</f>
        <v>XFI</v>
      </c>
      <c r="AD4476" s="37" t="str" cm="1">
        <f t="array" aca="1" ref="AD4476" ca="1">IFERROR(
  INDEX(
    montadora[Montadora],
    MATCH(TRUE,LEFT(J4733,NÚCARACT(montadora[SKU Parcial]))=montadora[SKU Parcial],0)
  ),
  ""
)</f>
        <v/>
      </c>
    </row>
    <row r="4477" spans="1:30" x14ac:dyDescent="0.25">
      <c r="A4477" s="42" t="s">
        <v>1413</v>
      </c>
      <c r="B4477" s="42" t="s">
        <v>1414</v>
      </c>
      <c r="C4477" s="42" t="s">
        <v>322</v>
      </c>
      <c r="D4477" s="42" t="s">
        <v>319</v>
      </c>
      <c r="E4477" s="42" t="s">
        <v>1010</v>
      </c>
      <c r="F4477" s="42" t="s">
        <v>1011</v>
      </c>
      <c r="G4477" s="42" t="s">
        <v>11227</v>
      </c>
      <c r="H4477" s="7" t="s">
        <v>47</v>
      </c>
      <c r="I4477" s="42" t="s">
        <v>36</v>
      </c>
      <c r="J4477" s="42" t="s">
        <v>267</v>
      </c>
      <c r="K4477" s="8">
        <v>45843</v>
      </c>
      <c r="L4477" s="7" t="s">
        <v>804</v>
      </c>
      <c r="M4477" s="44">
        <v>390.64</v>
      </c>
      <c r="N4477" s="7">
        <v>1</v>
      </c>
      <c r="O4477" s="44">
        <v>390.64</v>
      </c>
      <c r="P4477" s="44">
        <v>145</v>
      </c>
      <c r="Q4477" s="44">
        <v>31.72</v>
      </c>
      <c r="R4477" s="44">
        <v>66.41</v>
      </c>
      <c r="S4477" s="44">
        <v>0</v>
      </c>
      <c r="T4477" s="44">
        <v>26.95</v>
      </c>
      <c r="U4477" s="44">
        <v>120.56</v>
      </c>
      <c r="V4477" s="9" t="s">
        <v>24351</v>
      </c>
      <c r="W4477" s="42" t="s">
        <v>34</v>
      </c>
      <c r="X4477" s="43">
        <v>117494036482</v>
      </c>
      <c r="Y4477" s="43">
        <v>45122960987</v>
      </c>
      <c r="Z4477" s="5" t="s">
        <v>7980</v>
      </c>
      <c r="AA4477" s="37" t="str">
        <f>VLOOKUP(J4477, sku!B:C, 2, FALSE)</f>
        <v>Travessa Fiat - Way - - - Uno Way - 2011 A 2021 - Preto</v>
      </c>
      <c r="AB4477" s="37" t="str">
        <f>VLOOKUP(J4477, sku!B:BM, 64, FALSE)</f>
        <v>Fabricação</v>
      </c>
      <c r="AC4477" s="37" t="str">
        <f>LEFT(pedidos[[#This Row],[SKU]],3)</f>
        <v>XFI</v>
      </c>
      <c r="AD4477" s="37" t="str" cm="1">
        <f t="array" aca="1" ref="AD4477" ca="1">IFERROR(
  INDEX(
    montadora[Montadora],
    MATCH(TRUE,LEFT(J4734,NÚCARACT(montadora[SKU Parcial]))=montadora[SKU Parcial],0)
  ),
  ""
)</f>
        <v/>
      </c>
    </row>
    <row r="4478" spans="1:30" x14ac:dyDescent="0.25">
      <c r="A4478" s="42" t="s">
        <v>1415</v>
      </c>
      <c r="B4478" s="42" t="s">
        <v>1416</v>
      </c>
      <c r="C4478" s="42" t="s">
        <v>212</v>
      </c>
      <c r="D4478" s="42" t="s">
        <v>27</v>
      </c>
      <c r="E4478" s="42" t="s">
        <v>1010</v>
      </c>
      <c r="F4478" s="42" t="s">
        <v>1011</v>
      </c>
      <c r="G4478" s="42" t="s">
        <v>11227</v>
      </c>
      <c r="H4478" s="7" t="s">
        <v>47</v>
      </c>
      <c r="I4478" s="42" t="s">
        <v>36</v>
      </c>
      <c r="J4478" s="42" t="s">
        <v>267</v>
      </c>
      <c r="K4478" s="8">
        <v>45852</v>
      </c>
      <c r="L4478" s="7" t="s">
        <v>804</v>
      </c>
      <c r="M4478" s="44">
        <v>390.64</v>
      </c>
      <c r="N4478" s="7">
        <v>1</v>
      </c>
      <c r="O4478" s="44">
        <v>390.64</v>
      </c>
      <c r="P4478" s="44">
        <v>145</v>
      </c>
      <c r="Q4478" s="44">
        <v>31.72</v>
      </c>
      <c r="R4478" s="44">
        <v>66.41</v>
      </c>
      <c r="S4478" s="44">
        <v>0</v>
      </c>
      <c r="T4478" s="44">
        <v>26.95</v>
      </c>
      <c r="U4478" s="44">
        <v>120.56</v>
      </c>
      <c r="V4478" s="9" t="s">
        <v>24351</v>
      </c>
      <c r="W4478" s="42" t="s">
        <v>89</v>
      </c>
      <c r="X4478" s="43">
        <v>118607131602</v>
      </c>
      <c r="Y4478" s="43">
        <v>45172708425</v>
      </c>
      <c r="Z4478" s="5" t="s">
        <v>7980</v>
      </c>
      <c r="AA4478" s="37" t="str">
        <f>VLOOKUP(J4478, sku!B:C, 2, FALSE)</f>
        <v>Travessa Fiat - Way - - - Uno Way - 2011 A 2021 - Preto</v>
      </c>
      <c r="AB4478" s="37" t="str">
        <f>VLOOKUP(J4478, sku!B:BM, 64, FALSE)</f>
        <v>Fabricação</v>
      </c>
      <c r="AC4478" s="37" t="str">
        <f>LEFT(pedidos[[#This Row],[SKU]],3)</f>
        <v>XFI</v>
      </c>
      <c r="AD4478" s="37" t="str" cm="1">
        <f t="array" aca="1" ref="AD4478" ca="1">IFERROR(
  INDEX(
    montadora[Montadora],
    MATCH(TRUE,LEFT(J4735,NÚCARACT(montadora[SKU Parcial]))=montadora[SKU Parcial],0)
  ),
  ""
)</f>
        <v/>
      </c>
    </row>
    <row r="4479" spans="1:30" x14ac:dyDescent="0.25">
      <c r="A4479" s="42" t="s">
        <v>1417</v>
      </c>
      <c r="B4479" s="42" t="s">
        <v>36</v>
      </c>
      <c r="C4479" s="42" t="s">
        <v>1418</v>
      </c>
      <c r="D4479" s="42" t="s">
        <v>617</v>
      </c>
      <c r="E4479" s="42" t="s">
        <v>1010</v>
      </c>
      <c r="F4479" s="42" t="s">
        <v>1011</v>
      </c>
      <c r="G4479" s="42" t="s">
        <v>11227</v>
      </c>
      <c r="H4479" s="7" t="s">
        <v>47</v>
      </c>
      <c r="I4479" s="42" t="s">
        <v>36</v>
      </c>
      <c r="J4479" s="42" t="s">
        <v>267</v>
      </c>
      <c r="K4479" s="8">
        <v>45854</v>
      </c>
      <c r="L4479" s="7" t="s">
        <v>804</v>
      </c>
      <c r="M4479" s="44">
        <v>390.64</v>
      </c>
      <c r="N4479" s="7">
        <v>1</v>
      </c>
      <c r="O4479" s="44">
        <v>390.64</v>
      </c>
      <c r="P4479" s="44">
        <v>145</v>
      </c>
      <c r="Q4479" s="44">
        <v>31.72</v>
      </c>
      <c r="R4479" s="44">
        <v>66.41</v>
      </c>
      <c r="S4479" s="44">
        <v>0</v>
      </c>
      <c r="T4479" s="44">
        <v>26.95</v>
      </c>
      <c r="U4479" s="44">
        <v>120.56</v>
      </c>
      <c r="V4479" s="9" t="s">
        <v>24351</v>
      </c>
      <c r="W4479" s="42" t="s">
        <v>34</v>
      </c>
      <c r="X4479" s="43">
        <v>118317919319</v>
      </c>
      <c r="Y4479" s="43">
        <v>45184236712</v>
      </c>
      <c r="Z4479" s="5" t="s">
        <v>7980</v>
      </c>
      <c r="AA4479" s="37" t="str">
        <f>VLOOKUP(J4479, sku!B:C, 2, FALSE)</f>
        <v>Travessa Fiat - Way - - - Uno Way - 2011 A 2021 - Preto</v>
      </c>
      <c r="AB4479" s="37" t="str">
        <f>VLOOKUP(J4479, sku!B:BM, 64, FALSE)</f>
        <v>Fabricação</v>
      </c>
      <c r="AC4479" s="37" t="str">
        <f>LEFT(pedidos[[#This Row],[SKU]],3)</f>
        <v>XFI</v>
      </c>
      <c r="AD4479" s="37" t="str" cm="1">
        <f t="array" aca="1" ref="AD4479" ca="1">IFERROR(
  INDEX(
    montadora[Montadora],
    MATCH(TRUE,LEFT(J4736,NÚCARACT(montadora[SKU Parcial]))=montadora[SKU Parcial],0)
  ),
  ""
)</f>
        <v/>
      </c>
    </row>
    <row r="4480" spans="1:30" x14ac:dyDescent="0.25">
      <c r="A4480" s="42" t="s">
        <v>1419</v>
      </c>
      <c r="B4480" s="42" t="s">
        <v>1420</v>
      </c>
      <c r="C4480" s="42" t="s">
        <v>428</v>
      </c>
      <c r="D4480" s="42" t="s">
        <v>188</v>
      </c>
      <c r="E4480" s="42" t="s">
        <v>1010</v>
      </c>
      <c r="F4480" s="42" t="s">
        <v>1011</v>
      </c>
      <c r="G4480" s="42" t="s">
        <v>11227</v>
      </c>
      <c r="H4480" s="7" t="s">
        <v>47</v>
      </c>
      <c r="I4480" s="42" t="s">
        <v>36</v>
      </c>
      <c r="J4480" s="42" t="s">
        <v>267</v>
      </c>
      <c r="K4480" s="8">
        <v>45856</v>
      </c>
      <c r="L4480" s="7" t="s">
        <v>804</v>
      </c>
      <c r="M4480" s="44">
        <v>390.64</v>
      </c>
      <c r="N4480" s="7">
        <v>1</v>
      </c>
      <c r="O4480" s="44">
        <v>390.64</v>
      </c>
      <c r="P4480" s="44">
        <v>145</v>
      </c>
      <c r="Q4480" s="44">
        <v>31.72</v>
      </c>
      <c r="R4480" s="44">
        <v>66.41</v>
      </c>
      <c r="S4480" s="44">
        <v>0</v>
      </c>
      <c r="T4480" s="44">
        <v>26.95</v>
      </c>
      <c r="U4480" s="44">
        <v>120.56</v>
      </c>
      <c r="V4480" s="9" t="s">
        <v>24351</v>
      </c>
      <c r="W4480" s="42" t="s">
        <v>34</v>
      </c>
      <c r="X4480" s="43">
        <v>119077346608</v>
      </c>
      <c r="Y4480" s="43">
        <v>45195989637</v>
      </c>
      <c r="Z4480" s="5" t="s">
        <v>7980</v>
      </c>
      <c r="AA4480" s="37" t="str">
        <f>VLOOKUP(J4480, sku!B:C, 2, FALSE)</f>
        <v>Travessa Fiat - Way - - - Uno Way - 2011 A 2021 - Preto</v>
      </c>
      <c r="AB4480" s="37" t="str">
        <f>VLOOKUP(J4480, sku!B:BM, 64, FALSE)</f>
        <v>Fabricação</v>
      </c>
      <c r="AC4480" s="37" t="str">
        <f>LEFT(pedidos[[#This Row],[SKU]],3)</f>
        <v>XFI</v>
      </c>
      <c r="AD4480" s="37" t="str" cm="1">
        <f t="array" aca="1" ref="AD4480" ca="1">IFERROR(
  INDEX(
    montadora[Montadora],
    MATCH(TRUE,LEFT(J4737,NÚCARACT(montadora[SKU Parcial]))=montadora[SKU Parcial],0)
  ),
  ""
)</f>
        <v/>
      </c>
    </row>
    <row r="4481" spans="1:30" x14ac:dyDescent="0.25">
      <c r="A4481" s="42" t="s">
        <v>1545</v>
      </c>
      <c r="B4481" s="42" t="s">
        <v>36</v>
      </c>
      <c r="C4481" s="42" t="s">
        <v>1546</v>
      </c>
      <c r="D4481" s="42" t="s">
        <v>420</v>
      </c>
      <c r="E4481" s="42" t="s">
        <v>1010</v>
      </c>
      <c r="F4481" s="42" t="s">
        <v>1011</v>
      </c>
      <c r="G4481" s="42" t="s">
        <v>11227</v>
      </c>
      <c r="H4481" s="7" t="s">
        <v>47</v>
      </c>
      <c r="I4481" s="42" t="s">
        <v>36</v>
      </c>
      <c r="J4481" s="42" t="s">
        <v>267</v>
      </c>
      <c r="K4481" s="8">
        <v>45860</v>
      </c>
      <c r="L4481" s="7" t="s">
        <v>804</v>
      </c>
      <c r="M4481" s="44">
        <v>390.64</v>
      </c>
      <c r="N4481" s="7">
        <v>1</v>
      </c>
      <c r="O4481" s="44">
        <v>390.64</v>
      </c>
      <c r="P4481" s="44">
        <v>145</v>
      </c>
      <c r="Q4481" s="44">
        <v>31.72</v>
      </c>
      <c r="R4481" s="44">
        <v>66.41</v>
      </c>
      <c r="S4481" s="44">
        <v>0</v>
      </c>
      <c r="T4481" s="44">
        <v>26.95</v>
      </c>
      <c r="U4481" s="44">
        <v>120.56</v>
      </c>
      <c r="V4481" s="9" t="s">
        <v>24351</v>
      </c>
      <c r="W4481" s="42" t="s">
        <v>34</v>
      </c>
      <c r="X4481" s="43">
        <v>118970488187</v>
      </c>
      <c r="Y4481" s="43">
        <v>45212952772</v>
      </c>
      <c r="Z4481" s="5" t="s">
        <v>7980</v>
      </c>
      <c r="AA4481" s="37" t="str">
        <f>VLOOKUP(J4481, sku!B:C, 2, FALSE)</f>
        <v>Travessa Fiat - Way - - - Uno Way - 2011 A 2021 - Preto</v>
      </c>
      <c r="AB4481" s="37" t="str">
        <f>VLOOKUP(J4481, sku!B:BM, 64, FALSE)</f>
        <v>Fabricação</v>
      </c>
      <c r="AC4481" s="37" t="str">
        <f>LEFT(pedidos[[#This Row],[SKU]],3)</f>
        <v>XFI</v>
      </c>
      <c r="AD4481" s="37" t="str" cm="1">
        <f t="array" aca="1" ref="AD4481" ca="1">IFERROR(
  INDEX(
    montadora[Montadora],
    MATCH(TRUE,LEFT(J4738,NÚCARACT(montadora[SKU Parcial]))=montadora[SKU Parcial],0)
  ),
  ""
)</f>
        <v/>
      </c>
    </row>
    <row r="4482" spans="1:30" x14ac:dyDescent="0.25">
      <c r="A4482" s="42" t="s">
        <v>1547</v>
      </c>
      <c r="B4482" s="42" t="s">
        <v>36</v>
      </c>
      <c r="C4482" s="42" t="s">
        <v>1548</v>
      </c>
      <c r="D4482" s="42" t="s">
        <v>27</v>
      </c>
      <c r="E4482" s="42" t="s">
        <v>1010</v>
      </c>
      <c r="F4482" s="42" t="s">
        <v>1011</v>
      </c>
      <c r="G4482" s="42" t="s">
        <v>11227</v>
      </c>
      <c r="H4482" s="7" t="s">
        <v>47</v>
      </c>
      <c r="I4482" s="42" t="s">
        <v>36</v>
      </c>
      <c r="J4482" s="42" t="s">
        <v>267</v>
      </c>
      <c r="K4482" s="8">
        <v>45861</v>
      </c>
      <c r="L4482" s="7" t="s">
        <v>804</v>
      </c>
      <c r="M4482" s="44">
        <v>390.64</v>
      </c>
      <c r="N4482" s="7">
        <v>1</v>
      </c>
      <c r="O4482" s="44">
        <v>390.64</v>
      </c>
      <c r="P4482" s="44">
        <v>145</v>
      </c>
      <c r="Q4482" s="44">
        <v>31.72</v>
      </c>
      <c r="R4482" s="44">
        <v>66.41</v>
      </c>
      <c r="S4482" s="44">
        <v>0</v>
      </c>
      <c r="T4482" s="44">
        <v>26.95</v>
      </c>
      <c r="U4482" s="44">
        <v>120.56</v>
      </c>
      <c r="V4482" s="9" t="s">
        <v>24351</v>
      </c>
      <c r="W4482" s="42" t="s">
        <v>34</v>
      </c>
      <c r="X4482" s="43">
        <v>119140289507</v>
      </c>
      <c r="Y4482" s="43">
        <v>45221630463</v>
      </c>
      <c r="Z4482" s="5" t="s">
        <v>7980</v>
      </c>
      <c r="AA4482" s="37" t="str">
        <f>VLOOKUP(J4482, sku!B:C, 2, FALSE)</f>
        <v>Travessa Fiat - Way - - - Uno Way - 2011 A 2021 - Preto</v>
      </c>
      <c r="AB4482" s="37" t="str">
        <f>VLOOKUP(J4482, sku!B:BM, 64, FALSE)</f>
        <v>Fabricação</v>
      </c>
      <c r="AC4482" s="37" t="str">
        <f>LEFT(pedidos[[#This Row],[SKU]],3)</f>
        <v>XFI</v>
      </c>
      <c r="AD4482" s="37" t="str" cm="1">
        <f t="array" aca="1" ref="AD4482" ca="1">IFERROR(
  INDEX(
    montadora[Montadora],
    MATCH(TRUE,LEFT(J4739,NÚCARACT(montadora[SKU Parcial]))=montadora[SKU Parcial],0)
  ),
  ""
)</f>
        <v/>
      </c>
    </row>
    <row r="4483" spans="1:30" x14ac:dyDescent="0.25">
      <c r="A4483" s="42" t="s">
        <v>1549</v>
      </c>
      <c r="B4483" s="42" t="s">
        <v>1550</v>
      </c>
      <c r="C4483" s="42" t="s">
        <v>1551</v>
      </c>
      <c r="D4483" s="42" t="s">
        <v>45</v>
      </c>
      <c r="E4483" s="42" t="s">
        <v>1010</v>
      </c>
      <c r="F4483" s="42" t="s">
        <v>1011</v>
      </c>
      <c r="G4483" s="42" t="s">
        <v>11227</v>
      </c>
      <c r="H4483" s="7" t="s">
        <v>47</v>
      </c>
      <c r="I4483" s="42" t="s">
        <v>36</v>
      </c>
      <c r="J4483" s="42" t="s">
        <v>267</v>
      </c>
      <c r="K4483" s="8">
        <v>45862</v>
      </c>
      <c r="L4483" s="7" t="s">
        <v>804</v>
      </c>
      <c r="M4483" s="44">
        <v>390.64</v>
      </c>
      <c r="N4483" s="7">
        <v>1</v>
      </c>
      <c r="O4483" s="44">
        <v>390.64</v>
      </c>
      <c r="P4483" s="44">
        <v>145</v>
      </c>
      <c r="Q4483" s="44">
        <v>31.72</v>
      </c>
      <c r="R4483" s="44">
        <v>66.41</v>
      </c>
      <c r="S4483" s="44">
        <v>0</v>
      </c>
      <c r="T4483" s="44">
        <v>26.95</v>
      </c>
      <c r="U4483" s="44">
        <v>120.56</v>
      </c>
      <c r="V4483" s="9" t="s">
        <v>24351</v>
      </c>
      <c r="W4483" s="42" t="s">
        <v>34</v>
      </c>
      <c r="X4483" s="43">
        <v>119701607644</v>
      </c>
      <c r="Y4483" s="43">
        <v>45224305548</v>
      </c>
      <c r="Z4483" s="5" t="s">
        <v>7980</v>
      </c>
      <c r="AA4483" s="37" t="str">
        <f>VLOOKUP(J4483, sku!B:C, 2, FALSE)</f>
        <v>Travessa Fiat - Way - - - Uno Way - 2011 A 2021 - Preto</v>
      </c>
      <c r="AB4483" s="37" t="str">
        <f>VLOOKUP(J4483, sku!B:BM, 64, FALSE)</f>
        <v>Fabricação</v>
      </c>
      <c r="AC4483" s="37" t="str">
        <f>LEFT(pedidos[[#This Row],[SKU]],3)</f>
        <v>XFI</v>
      </c>
      <c r="AD4483" s="37" t="str" cm="1">
        <f t="array" aca="1" ref="AD4483" ca="1">IFERROR(
  INDEX(
    montadora[Montadora],
    MATCH(TRUE,LEFT(J4740,NÚCARACT(montadora[SKU Parcial]))=montadora[SKU Parcial],0)
  ),
  ""
)</f>
        <v/>
      </c>
    </row>
    <row r="4484" spans="1:30" x14ac:dyDescent="0.25">
      <c r="A4484" s="42" t="s">
        <v>1552</v>
      </c>
      <c r="B4484" s="42" t="s">
        <v>36</v>
      </c>
      <c r="C4484" s="42" t="s">
        <v>1553</v>
      </c>
      <c r="D4484" s="42" t="s">
        <v>420</v>
      </c>
      <c r="E4484" s="42" t="s">
        <v>1010</v>
      </c>
      <c r="F4484" s="42" t="s">
        <v>1011</v>
      </c>
      <c r="G4484" s="42" t="s">
        <v>11227</v>
      </c>
      <c r="H4484" s="7" t="s">
        <v>47</v>
      </c>
      <c r="I4484" s="42" t="s">
        <v>36</v>
      </c>
      <c r="J4484" s="42" t="s">
        <v>267</v>
      </c>
      <c r="K4484" s="8">
        <v>45862</v>
      </c>
      <c r="L4484" s="7" t="s">
        <v>804</v>
      </c>
      <c r="M4484" s="44">
        <v>390.64</v>
      </c>
      <c r="N4484" s="7">
        <v>1</v>
      </c>
      <c r="O4484" s="44">
        <v>390.64</v>
      </c>
      <c r="P4484" s="44">
        <v>145</v>
      </c>
      <c r="Q4484" s="44">
        <v>31.72</v>
      </c>
      <c r="R4484" s="44">
        <v>66.41</v>
      </c>
      <c r="S4484" s="44">
        <v>0</v>
      </c>
      <c r="T4484" s="44">
        <v>26.95</v>
      </c>
      <c r="U4484" s="44">
        <v>120.56</v>
      </c>
      <c r="V4484" s="9" t="s">
        <v>24351</v>
      </c>
      <c r="W4484" s="42" t="s">
        <v>34</v>
      </c>
      <c r="X4484" s="43">
        <v>119284565719</v>
      </c>
      <c r="Y4484" s="43">
        <v>45228605979</v>
      </c>
      <c r="Z4484" s="5" t="s">
        <v>7980</v>
      </c>
      <c r="AA4484" s="37" t="str">
        <f>VLOOKUP(J4484, sku!B:C, 2, FALSE)</f>
        <v>Travessa Fiat - Way - - - Uno Way - 2011 A 2021 - Preto</v>
      </c>
      <c r="AB4484" s="37" t="str">
        <f>VLOOKUP(J4484, sku!B:BM, 64, FALSE)</f>
        <v>Fabricação</v>
      </c>
      <c r="AC4484" s="37" t="str">
        <f>LEFT(pedidos[[#This Row],[SKU]],3)</f>
        <v>XFI</v>
      </c>
      <c r="AD4484" s="37" t="str" cm="1">
        <f t="array" aca="1" ref="AD4484" ca="1">IFERROR(
  INDEX(
    montadora[Montadora],
    MATCH(TRUE,LEFT(J4741,NÚCARACT(montadora[SKU Parcial]))=montadora[SKU Parcial],0)
  ),
  ""
)</f>
        <v/>
      </c>
    </row>
    <row r="4485" spans="1:30" x14ac:dyDescent="0.25">
      <c r="A4485" s="42" t="s">
        <v>1554</v>
      </c>
      <c r="B4485" s="42" t="s">
        <v>36</v>
      </c>
      <c r="C4485" s="42" t="s">
        <v>460</v>
      </c>
      <c r="D4485" s="42" t="s">
        <v>319</v>
      </c>
      <c r="E4485" s="42" t="s">
        <v>1010</v>
      </c>
      <c r="F4485" s="42" t="s">
        <v>1011</v>
      </c>
      <c r="G4485" s="42" t="s">
        <v>11227</v>
      </c>
      <c r="H4485" s="7" t="s">
        <v>47</v>
      </c>
      <c r="I4485" s="42" t="s">
        <v>36</v>
      </c>
      <c r="J4485" s="42" t="s">
        <v>267</v>
      </c>
      <c r="K4485" s="8">
        <v>45864</v>
      </c>
      <c r="L4485" s="7" t="s">
        <v>804</v>
      </c>
      <c r="M4485" s="44">
        <v>390.64</v>
      </c>
      <c r="N4485" s="7">
        <v>1</v>
      </c>
      <c r="O4485" s="44">
        <v>390.64</v>
      </c>
      <c r="P4485" s="44">
        <v>145</v>
      </c>
      <c r="Q4485" s="44">
        <v>31.72</v>
      </c>
      <c r="R4485" s="44">
        <v>66.41</v>
      </c>
      <c r="S4485" s="44">
        <v>0</v>
      </c>
      <c r="T4485" s="44">
        <v>26.95</v>
      </c>
      <c r="U4485" s="44">
        <v>120.56</v>
      </c>
      <c r="V4485" s="9" t="s">
        <v>24351</v>
      </c>
      <c r="W4485" s="42" t="s">
        <v>34</v>
      </c>
      <c r="X4485" s="43">
        <v>120027688128</v>
      </c>
      <c r="Y4485" s="43">
        <v>45237871204</v>
      </c>
      <c r="Z4485" s="5" t="s">
        <v>7980</v>
      </c>
      <c r="AA4485" s="37" t="str">
        <f>VLOOKUP(J4485, sku!B:C, 2, FALSE)</f>
        <v>Travessa Fiat - Way - - - Uno Way - 2011 A 2021 - Preto</v>
      </c>
      <c r="AB4485" s="37" t="str">
        <f>VLOOKUP(J4485, sku!B:BM, 64, FALSE)</f>
        <v>Fabricação</v>
      </c>
      <c r="AC4485" s="37" t="str">
        <f>LEFT(pedidos[[#This Row],[SKU]],3)</f>
        <v>XFI</v>
      </c>
      <c r="AD4485" s="37" t="str" cm="1">
        <f t="array" aca="1" ref="AD4485" ca="1">IFERROR(
  INDEX(
    montadora[Montadora],
    MATCH(TRUE,LEFT(J4742,NÚCARACT(montadora[SKU Parcial]))=montadora[SKU Parcial],0)
  ),
  ""
)</f>
        <v/>
      </c>
    </row>
    <row r="4486" spans="1:30" x14ac:dyDescent="0.25">
      <c r="A4486" s="42" t="s">
        <v>1555</v>
      </c>
      <c r="B4486" s="42" t="s">
        <v>1556</v>
      </c>
      <c r="C4486" s="42" t="s">
        <v>629</v>
      </c>
      <c r="D4486" s="42" t="s">
        <v>38</v>
      </c>
      <c r="E4486" s="42" t="s">
        <v>1010</v>
      </c>
      <c r="F4486" s="42" t="s">
        <v>1011</v>
      </c>
      <c r="G4486" s="42" t="s">
        <v>11227</v>
      </c>
      <c r="H4486" s="7" t="s">
        <v>47</v>
      </c>
      <c r="I4486" s="42" t="s">
        <v>36</v>
      </c>
      <c r="J4486" s="42" t="s">
        <v>267</v>
      </c>
      <c r="K4486" s="8">
        <v>45865</v>
      </c>
      <c r="L4486" s="7" t="s">
        <v>804</v>
      </c>
      <c r="M4486" s="44">
        <v>390.64</v>
      </c>
      <c r="N4486" s="7">
        <v>1</v>
      </c>
      <c r="O4486" s="44">
        <v>390.64</v>
      </c>
      <c r="P4486" s="44">
        <v>145</v>
      </c>
      <c r="Q4486" s="44">
        <v>31.72</v>
      </c>
      <c r="R4486" s="44">
        <v>66.41</v>
      </c>
      <c r="S4486" s="44">
        <v>0</v>
      </c>
      <c r="T4486" s="44">
        <v>26.95</v>
      </c>
      <c r="U4486" s="44">
        <v>120.56</v>
      </c>
      <c r="V4486" s="9" t="s">
        <v>24351</v>
      </c>
      <c r="W4486" s="42" t="s">
        <v>34</v>
      </c>
      <c r="X4486" s="43">
        <v>119543727851</v>
      </c>
      <c r="Y4486" s="43">
        <v>45238968658</v>
      </c>
      <c r="Z4486" s="5" t="s">
        <v>7980</v>
      </c>
      <c r="AA4486" s="37" t="str">
        <f>VLOOKUP(J4486, sku!B:C, 2, FALSE)</f>
        <v>Travessa Fiat - Way - - - Uno Way - 2011 A 2021 - Preto</v>
      </c>
      <c r="AB4486" s="37" t="str">
        <f>VLOOKUP(J4486, sku!B:BM, 64, FALSE)</f>
        <v>Fabricação</v>
      </c>
      <c r="AC4486" s="37" t="str">
        <f>LEFT(pedidos[[#This Row],[SKU]],3)</f>
        <v>XFI</v>
      </c>
      <c r="AD4486" s="37" t="str" cm="1">
        <f t="array" aca="1" ref="AD4486" ca="1">IFERROR(
  INDEX(
    montadora[Montadora],
    MATCH(TRUE,LEFT(J4743,NÚCARACT(montadora[SKU Parcial]))=montadora[SKU Parcial],0)
  ),
  ""
)</f>
        <v/>
      </c>
    </row>
    <row r="4487" spans="1:30" x14ac:dyDescent="0.25">
      <c r="A4487" s="42" t="s">
        <v>1557</v>
      </c>
      <c r="B4487" s="42" t="s">
        <v>1558</v>
      </c>
      <c r="C4487" s="42" t="s">
        <v>1559</v>
      </c>
      <c r="D4487" s="42" t="s">
        <v>319</v>
      </c>
      <c r="E4487" s="42" t="s">
        <v>1010</v>
      </c>
      <c r="F4487" s="42" t="s">
        <v>1011</v>
      </c>
      <c r="G4487" s="42" t="s">
        <v>11227</v>
      </c>
      <c r="H4487" s="7" t="s">
        <v>47</v>
      </c>
      <c r="I4487" s="42" t="s">
        <v>31</v>
      </c>
      <c r="J4487" s="42" t="s">
        <v>267</v>
      </c>
      <c r="K4487" s="8">
        <v>45867</v>
      </c>
      <c r="L4487" s="7" t="s">
        <v>804</v>
      </c>
      <c r="M4487" s="44">
        <v>390.64</v>
      </c>
      <c r="N4487" s="7">
        <v>1</v>
      </c>
      <c r="O4487" s="44">
        <v>390.64</v>
      </c>
      <c r="P4487" s="44">
        <v>145</v>
      </c>
      <c r="Q4487" s="44">
        <v>31.72</v>
      </c>
      <c r="R4487" s="44">
        <v>66.41</v>
      </c>
      <c r="S4487" s="44">
        <v>0</v>
      </c>
      <c r="T4487" s="44">
        <v>26.95</v>
      </c>
      <c r="U4487" s="44">
        <v>120.56</v>
      </c>
      <c r="V4487" s="9" t="s">
        <v>24351</v>
      </c>
      <c r="W4487" s="42" t="s">
        <v>34</v>
      </c>
      <c r="X4487" s="43">
        <v>120320438056</v>
      </c>
      <c r="Y4487" s="43">
        <v>45252388700</v>
      </c>
      <c r="Z4487" s="5" t="s">
        <v>7980</v>
      </c>
      <c r="AA4487" s="37" t="str">
        <f>VLOOKUP(J4487, sku!B:C, 2, FALSE)</f>
        <v>Travessa Fiat - Way - - - Uno Way - 2011 A 2021 - Preto</v>
      </c>
      <c r="AB4487" s="37" t="str">
        <f>VLOOKUP(J4487, sku!B:BM, 64, FALSE)</f>
        <v>Fabricação</v>
      </c>
      <c r="AC4487" s="37" t="str">
        <f>LEFT(pedidos[[#This Row],[SKU]],3)</f>
        <v>XFI</v>
      </c>
      <c r="AD4487" s="37" t="str" cm="1">
        <f t="array" aca="1" ref="AD4487" ca="1">IFERROR(
  INDEX(
    montadora[Montadora],
    MATCH(TRUE,LEFT(J4744,NÚCARACT(montadora[SKU Parcial]))=montadora[SKU Parcial],0)
  ),
  ""
)</f>
        <v/>
      </c>
    </row>
    <row r="4488" spans="1:30" x14ac:dyDescent="0.25">
      <c r="A4488" s="42" t="s">
        <v>440</v>
      </c>
      <c r="B4488" s="42" t="s">
        <v>36</v>
      </c>
      <c r="C4488" s="42" t="s">
        <v>441</v>
      </c>
      <c r="D4488" s="42" t="s">
        <v>27</v>
      </c>
      <c r="E4488" s="42" t="s">
        <v>442</v>
      </c>
      <c r="F4488" s="42" t="s">
        <v>443</v>
      </c>
      <c r="G4488" s="42" t="s">
        <v>11227</v>
      </c>
      <c r="H4488" s="7" t="s">
        <v>47</v>
      </c>
      <c r="I4488" s="42" t="s">
        <v>31</v>
      </c>
      <c r="J4488" s="42" t="s">
        <v>444</v>
      </c>
      <c r="K4488" s="8">
        <v>45841</v>
      </c>
      <c r="L4488" s="7" t="s">
        <v>33</v>
      </c>
      <c r="M4488" s="44">
        <v>201.52</v>
      </c>
      <c r="N4488" s="7">
        <v>1</v>
      </c>
      <c r="O4488" s="44">
        <v>202.41</v>
      </c>
      <c r="P4488" s="44">
        <v>81.739999999999995</v>
      </c>
      <c r="Q4488" s="44">
        <v>16.36</v>
      </c>
      <c r="R4488" s="44">
        <v>33.25</v>
      </c>
      <c r="S4488" s="44">
        <v>0.89</v>
      </c>
      <c r="T4488" s="44">
        <v>8.01</v>
      </c>
      <c r="U4488" s="44">
        <v>62.16</v>
      </c>
      <c r="V4488" s="9" t="s">
        <v>24353</v>
      </c>
      <c r="W4488" s="42" t="s">
        <v>34</v>
      </c>
      <c r="X4488" s="43">
        <v>117241062956</v>
      </c>
      <c r="Y4488" s="43">
        <v>45112700094</v>
      </c>
      <c r="Z4488" s="5" t="s">
        <v>7980</v>
      </c>
      <c r="AA4488" s="37" t="str">
        <f>VLOOKUP(J4488, sku!B:C, 2, FALSE)</f>
        <v>1 Fogareiro 1 Boca + 1 Maçarico 915 + 3 Refis Guepardo</v>
      </c>
      <c r="AB4488" s="37" t="str">
        <f>VLOOKUP(J4488, sku!B:BM, 64, FALSE)</f>
        <v>Importação</v>
      </c>
      <c r="AC4488" s="37" t="str">
        <f>LEFT(pedidos[[#This Row],[SKU]],3)</f>
        <v>1FO</v>
      </c>
      <c r="AD4488" s="37" t="str" cm="1">
        <f t="array" aca="1" ref="AD4488" ca="1">IFERROR(
  INDEX(
    montadora[Montadora],
    MATCH(TRUE,LEFT(J4745,NÚCARACT(montadora[SKU Parcial]))=montadora[SKU Parcial],0)
  ),
  ""
)</f>
        <v/>
      </c>
    </row>
    <row r="4489" spans="1:30" x14ac:dyDescent="0.25">
      <c r="A4489" s="42" t="s">
        <v>1421</v>
      </c>
      <c r="B4489" s="42" t="s">
        <v>1422</v>
      </c>
      <c r="C4489" s="42" t="s">
        <v>1423</v>
      </c>
      <c r="D4489" s="42" t="s">
        <v>420</v>
      </c>
      <c r="E4489" s="42" t="s">
        <v>1424</v>
      </c>
      <c r="F4489" s="42" t="s">
        <v>793</v>
      </c>
      <c r="G4489" s="42" t="s">
        <v>11227</v>
      </c>
      <c r="H4489" s="7" t="s">
        <v>47</v>
      </c>
      <c r="I4489" s="42" t="s">
        <v>31</v>
      </c>
      <c r="J4489" s="42" t="s">
        <v>794</v>
      </c>
      <c r="K4489" s="8">
        <v>45854</v>
      </c>
      <c r="L4489" s="7" t="s">
        <v>11229</v>
      </c>
      <c r="M4489" s="44">
        <v>1148.8</v>
      </c>
      <c r="N4489" s="7">
        <v>1</v>
      </c>
      <c r="O4489" s="44">
        <v>1148.8</v>
      </c>
      <c r="P4489" s="44">
        <v>407</v>
      </c>
      <c r="Q4489" s="44">
        <v>93.28</v>
      </c>
      <c r="R4489" s="44">
        <v>195.3</v>
      </c>
      <c r="S4489" s="44">
        <v>0</v>
      </c>
      <c r="T4489" s="44">
        <v>98.95</v>
      </c>
      <c r="U4489" s="44">
        <v>354.27</v>
      </c>
      <c r="V4489" s="9" t="s">
        <v>24354</v>
      </c>
      <c r="W4489" s="42" t="s">
        <v>34</v>
      </c>
      <c r="X4489" s="43">
        <v>118760461762</v>
      </c>
      <c r="Y4489" s="43">
        <v>45181311898</v>
      </c>
      <c r="Z4489" s="5" t="s">
        <v>7980</v>
      </c>
      <c r="AA4489" s="37" t="str">
        <f>VLOOKUP(J4489, sku!B:C, 2, FALSE)</f>
        <v>Gradeado Gigante 150 cm X 100 cm X 12 cm - Preto</v>
      </c>
      <c r="AB4489" s="37" t="str">
        <f>VLOOKUP(J4489, sku!B:BM, 64, FALSE)</f>
        <v>Revenda</v>
      </c>
      <c r="AC4489" s="37" t="str">
        <f>LEFT(pedidos[[#This Row],[SKU]],3)</f>
        <v>XGR</v>
      </c>
      <c r="AD4489" s="37" t="str" cm="1">
        <f t="array" aca="1" ref="AD4489" ca="1">IFERROR(
  INDEX(
    montadora[Montadora],
    MATCH(TRUE,LEFT(J4746,NÚCARACT(montadora[SKU Parcial]))=montadora[SKU Parcial],0)
  ),
  ""
)</f>
        <v/>
      </c>
    </row>
    <row r="4490" spans="1:30" x14ac:dyDescent="0.25">
      <c r="A4490" s="42" t="s">
        <v>1563</v>
      </c>
      <c r="B4490" s="42" t="s">
        <v>1564</v>
      </c>
      <c r="C4490" s="42" t="s">
        <v>278</v>
      </c>
      <c r="D4490" s="42" t="s">
        <v>319</v>
      </c>
      <c r="E4490" s="42" t="s">
        <v>1424</v>
      </c>
      <c r="F4490" s="42" t="s">
        <v>793</v>
      </c>
      <c r="G4490" s="42" t="s">
        <v>11227</v>
      </c>
      <c r="H4490" s="7" t="s">
        <v>47</v>
      </c>
      <c r="I4490" s="42" t="s">
        <v>31</v>
      </c>
      <c r="J4490" s="42" t="s">
        <v>794</v>
      </c>
      <c r="K4490" s="8">
        <v>45861</v>
      </c>
      <c r="L4490" s="7" t="s">
        <v>11229</v>
      </c>
      <c r="M4490" s="44">
        <v>1148.8</v>
      </c>
      <c r="N4490" s="7">
        <v>1</v>
      </c>
      <c r="O4490" s="44">
        <v>1148.8</v>
      </c>
      <c r="P4490" s="44">
        <v>407</v>
      </c>
      <c r="Q4490" s="44">
        <v>93.28</v>
      </c>
      <c r="R4490" s="44">
        <v>195.3</v>
      </c>
      <c r="S4490" s="44">
        <v>0</v>
      </c>
      <c r="T4490" s="44">
        <v>98.95</v>
      </c>
      <c r="U4490" s="44">
        <v>354.27</v>
      </c>
      <c r="V4490" s="9" t="s">
        <v>24354</v>
      </c>
      <c r="W4490" s="42" t="s">
        <v>34</v>
      </c>
      <c r="X4490" s="43">
        <v>119091354359</v>
      </c>
      <c r="Y4490" s="43">
        <v>45218815341</v>
      </c>
      <c r="Z4490" s="5" t="s">
        <v>7980</v>
      </c>
      <c r="AA4490" s="37" t="str">
        <f>VLOOKUP(J4490, sku!B:C, 2, FALSE)</f>
        <v>Gradeado Gigante 150 cm X 100 cm X 12 cm - Preto</v>
      </c>
      <c r="AB4490" s="37" t="str">
        <f>VLOOKUP(J4490, sku!B:BM, 64, FALSE)</f>
        <v>Revenda</v>
      </c>
      <c r="AC4490" s="37" t="str">
        <f>LEFT(pedidos[[#This Row],[SKU]],3)</f>
        <v>XGR</v>
      </c>
      <c r="AD4490" s="37" t="str" cm="1">
        <f t="array" aca="1" ref="AD4490" ca="1">IFERROR(
  INDEX(
    montadora[Montadora],
    MATCH(TRUE,LEFT(J4747,NÚCARACT(montadora[SKU Parcial]))=montadora[SKU Parcial],0)
  ),
  ""
)</f>
        <v/>
      </c>
    </row>
    <row r="4491" spans="1:30" x14ac:dyDescent="0.25">
      <c r="A4491" s="42" t="s">
        <v>1565</v>
      </c>
      <c r="B4491" s="42" t="s">
        <v>1566</v>
      </c>
      <c r="C4491" s="42" t="s">
        <v>1567</v>
      </c>
      <c r="D4491" s="42" t="s">
        <v>38</v>
      </c>
      <c r="E4491" s="42" t="s">
        <v>1424</v>
      </c>
      <c r="F4491" s="42" t="s">
        <v>793</v>
      </c>
      <c r="G4491" s="42" t="s">
        <v>11227</v>
      </c>
      <c r="H4491" s="7" t="s">
        <v>47</v>
      </c>
      <c r="I4491" s="42" t="s">
        <v>31</v>
      </c>
      <c r="J4491" s="42" t="s">
        <v>794</v>
      </c>
      <c r="K4491" s="8">
        <v>45866</v>
      </c>
      <c r="L4491" s="7" t="s">
        <v>11229</v>
      </c>
      <c r="M4491" s="44">
        <v>1148.8</v>
      </c>
      <c r="N4491" s="7">
        <v>1</v>
      </c>
      <c r="O4491" s="44">
        <v>1148.8</v>
      </c>
      <c r="P4491" s="44">
        <v>407</v>
      </c>
      <c r="Q4491" s="44">
        <v>93.28</v>
      </c>
      <c r="R4491" s="44">
        <v>195.3</v>
      </c>
      <c r="S4491" s="44">
        <v>0</v>
      </c>
      <c r="T4491" s="44">
        <v>98.95</v>
      </c>
      <c r="U4491" s="44">
        <v>354.27</v>
      </c>
      <c r="V4491" s="9" t="s">
        <v>24354</v>
      </c>
      <c r="W4491" s="42" t="s">
        <v>34</v>
      </c>
      <c r="X4491" s="43">
        <v>119613145971</v>
      </c>
      <c r="Y4491" s="43">
        <v>45242137676</v>
      </c>
      <c r="Z4491" s="5" t="s">
        <v>7980</v>
      </c>
      <c r="AA4491" s="37" t="str">
        <f>VLOOKUP(J4491, sku!B:C, 2, FALSE)</f>
        <v>Gradeado Gigante 150 cm X 100 cm X 12 cm - Preto</v>
      </c>
      <c r="AB4491" s="37" t="str">
        <f>VLOOKUP(J4491, sku!B:BM, 64, FALSE)</f>
        <v>Revenda</v>
      </c>
      <c r="AC4491" s="37" t="str">
        <f>LEFT(pedidos[[#This Row],[SKU]],3)</f>
        <v>XGR</v>
      </c>
      <c r="AD4491" s="37" t="str" cm="1">
        <f t="array" aca="1" ref="AD4491" ca="1">IFERROR(
  INDEX(
    montadora[Montadora],
    MATCH(TRUE,LEFT(J4748,NÚCARACT(montadora[SKU Parcial]))=montadora[SKU Parcial],0)
  ),
  ""
)</f>
        <v/>
      </c>
    </row>
    <row r="4492" spans="1:30" x14ac:dyDescent="0.25">
      <c r="A4492" s="42" t="s">
        <v>1568</v>
      </c>
      <c r="B4492" s="42" t="s">
        <v>36</v>
      </c>
      <c r="C4492" s="42" t="s">
        <v>925</v>
      </c>
      <c r="D4492" s="42" t="s">
        <v>319</v>
      </c>
      <c r="E4492" s="42" t="s">
        <v>1424</v>
      </c>
      <c r="F4492" s="42" t="s">
        <v>793</v>
      </c>
      <c r="G4492" s="42" t="s">
        <v>11227</v>
      </c>
      <c r="H4492" s="7" t="s">
        <v>47</v>
      </c>
      <c r="I4492" s="42" t="s">
        <v>31</v>
      </c>
      <c r="J4492" s="42" t="s">
        <v>794</v>
      </c>
      <c r="K4492" s="8">
        <v>45869</v>
      </c>
      <c r="L4492" s="7" t="s">
        <v>11229</v>
      </c>
      <c r="M4492" s="44">
        <v>1148.8</v>
      </c>
      <c r="N4492" s="7">
        <v>1</v>
      </c>
      <c r="O4492" s="44">
        <v>1148.8</v>
      </c>
      <c r="P4492" s="44">
        <v>407</v>
      </c>
      <c r="Q4492" s="44">
        <v>93.28</v>
      </c>
      <c r="R4492" s="44">
        <v>195.3</v>
      </c>
      <c r="S4492" s="44">
        <v>0</v>
      </c>
      <c r="T4492" s="44">
        <v>98.95</v>
      </c>
      <c r="U4492" s="44">
        <v>354.27</v>
      </c>
      <c r="V4492" s="9" t="s">
        <v>24354</v>
      </c>
      <c r="W4492" s="42" t="s">
        <v>34</v>
      </c>
      <c r="X4492" s="43">
        <v>120493513464</v>
      </c>
      <c r="Y4492" s="43">
        <v>45260535737</v>
      </c>
      <c r="Z4492" s="5" t="s">
        <v>7980</v>
      </c>
      <c r="AA4492" s="37" t="str">
        <f>VLOOKUP(J4492, sku!B:C, 2, FALSE)</f>
        <v>Gradeado Gigante 150 cm X 100 cm X 12 cm - Preto</v>
      </c>
      <c r="AB4492" s="37" t="str">
        <f>VLOOKUP(J4492, sku!B:BM, 64, FALSE)</f>
        <v>Revenda</v>
      </c>
      <c r="AC4492" s="37" t="str">
        <f>LEFT(pedidos[[#This Row],[SKU]],3)</f>
        <v>XGR</v>
      </c>
      <c r="AD4492" s="37" t="str" cm="1">
        <f t="array" aca="1" ref="AD4492" ca="1">IFERROR(
  INDEX(
    montadora[Montadora],
    MATCH(TRUE,LEFT(J4749,NÚCARACT(montadora[SKU Parcial]))=montadora[SKU Parcial],0)
  ),
  ""
)</f>
        <v/>
      </c>
    </row>
    <row r="4493" spans="1:30" x14ac:dyDescent="0.25">
      <c r="A4493" s="42" t="s">
        <v>1425</v>
      </c>
      <c r="B4493" s="42" t="s">
        <v>36</v>
      </c>
      <c r="C4493" s="42" t="s">
        <v>1426</v>
      </c>
      <c r="D4493" s="42" t="s">
        <v>395</v>
      </c>
      <c r="E4493" s="42" t="s">
        <v>1427</v>
      </c>
      <c r="F4493" s="42" t="s">
        <v>1428</v>
      </c>
      <c r="G4493" s="42" t="s">
        <v>11227</v>
      </c>
      <c r="H4493" s="7" t="s">
        <v>47</v>
      </c>
      <c r="I4493" s="42" t="s">
        <v>36</v>
      </c>
      <c r="J4493" s="42" t="s">
        <v>298</v>
      </c>
      <c r="K4493" s="8">
        <v>45840</v>
      </c>
      <c r="L4493" s="7" t="s">
        <v>11229</v>
      </c>
      <c r="M4493" s="44">
        <v>389.8</v>
      </c>
      <c r="N4493" s="7">
        <v>1</v>
      </c>
      <c r="O4493" s="44">
        <v>389.8</v>
      </c>
      <c r="P4493" s="44">
        <v>145</v>
      </c>
      <c r="Q4493" s="44">
        <v>31.65</v>
      </c>
      <c r="R4493" s="44">
        <v>66.27</v>
      </c>
      <c r="S4493" s="44">
        <v>0</v>
      </c>
      <c r="T4493" s="44">
        <v>26.95</v>
      </c>
      <c r="U4493" s="44">
        <v>119.93</v>
      </c>
      <c r="V4493" s="9" t="s">
        <v>24355</v>
      </c>
      <c r="W4493" s="42" t="s">
        <v>34</v>
      </c>
      <c r="X4493" s="43">
        <v>117069974266</v>
      </c>
      <c r="Y4493" s="43">
        <v>45104499224</v>
      </c>
      <c r="Z4493" s="5" t="s">
        <v>7980</v>
      </c>
      <c r="AA4493" s="37" t="str">
        <f>VLOOKUP(J4493, sku!B:C, 2, FALSE)</f>
        <v>Travessa Fiat - Way - - - Uno Way - 2011 A 2021 - Grafite</v>
      </c>
      <c r="AB4493" s="37" t="str">
        <f>VLOOKUP(J4493, sku!B:BM, 64, FALSE)</f>
        <v>Fabricação</v>
      </c>
      <c r="AC4493" s="37" t="str">
        <f>LEFT(pedidos[[#This Row],[SKU]],3)</f>
        <v>XFI</v>
      </c>
      <c r="AD4493" s="37" t="str" cm="1">
        <f t="array" aca="1" ref="AD4493" ca="1">IFERROR(
  INDEX(
    montadora[Montadora],
    MATCH(TRUE,LEFT(J4752,NÚCARACT(montadora[SKU Parcial]))=montadora[SKU Parcial],0)
  ),
  ""
)</f>
        <v/>
      </c>
    </row>
    <row r="4494" spans="1:30" x14ac:dyDescent="0.25">
      <c r="A4494" s="42" t="s">
        <v>1429</v>
      </c>
      <c r="B4494" s="42" t="s">
        <v>36</v>
      </c>
      <c r="C4494" s="42" t="s">
        <v>1430</v>
      </c>
      <c r="D4494" s="42" t="s">
        <v>27</v>
      </c>
      <c r="E4494" s="42" t="s">
        <v>1427</v>
      </c>
      <c r="F4494" s="42" t="s">
        <v>1428</v>
      </c>
      <c r="G4494" s="42" t="s">
        <v>11227</v>
      </c>
      <c r="H4494" s="7" t="s">
        <v>47</v>
      </c>
      <c r="I4494" s="42" t="s">
        <v>36</v>
      </c>
      <c r="J4494" s="42" t="s">
        <v>267</v>
      </c>
      <c r="K4494" s="8">
        <v>45840</v>
      </c>
      <c r="L4494" s="7" t="s">
        <v>11229</v>
      </c>
      <c r="M4494" s="44">
        <v>389.8</v>
      </c>
      <c r="N4494" s="7">
        <v>1</v>
      </c>
      <c r="O4494" s="44">
        <v>389.8</v>
      </c>
      <c r="P4494" s="44">
        <v>145</v>
      </c>
      <c r="Q4494" s="44">
        <v>31.65</v>
      </c>
      <c r="R4494" s="44">
        <v>66.27</v>
      </c>
      <c r="S4494" s="44">
        <v>0</v>
      </c>
      <c r="T4494" s="44">
        <v>26.95</v>
      </c>
      <c r="U4494" s="44">
        <v>119.93</v>
      </c>
      <c r="V4494" s="9" t="s">
        <v>24355</v>
      </c>
      <c r="W4494" s="42" t="s">
        <v>34</v>
      </c>
      <c r="X4494" s="43">
        <v>116677415231</v>
      </c>
      <c r="Y4494" s="43">
        <v>45109381702</v>
      </c>
      <c r="Z4494" s="5" t="s">
        <v>7980</v>
      </c>
      <c r="AA4494" s="37" t="str">
        <f>VLOOKUP(J4494, sku!B:C, 2, FALSE)</f>
        <v>Travessa Fiat - Way - - - Uno Way - 2011 A 2021 - Preto</v>
      </c>
      <c r="AB4494" s="37" t="str">
        <f>VLOOKUP(J4494, sku!B:BM, 64, FALSE)</f>
        <v>Fabricação</v>
      </c>
      <c r="AC4494" s="37" t="str">
        <f>LEFT(pedidos[[#This Row],[SKU]],3)</f>
        <v>XFI</v>
      </c>
      <c r="AD4494" s="37" t="str" cm="1">
        <f t="array" aca="1" ref="AD4494" ca="1">IFERROR(
  INDEX(
    montadora[Montadora],
    MATCH(TRUE,LEFT(#REF!,NÚCARACT(montadora[SKU Parcial]))=montadora[SKU Parcial],0)
  ),
  ""
)</f>
        <v/>
      </c>
    </row>
    <row r="4495" spans="1:30" x14ac:dyDescent="0.25">
      <c r="A4495" s="42" t="s">
        <v>1431</v>
      </c>
      <c r="B4495" s="42" t="s">
        <v>1432</v>
      </c>
      <c r="C4495" s="42" t="s">
        <v>1016</v>
      </c>
      <c r="D4495" s="42" t="s">
        <v>420</v>
      </c>
      <c r="E4495" s="42" t="s">
        <v>1427</v>
      </c>
      <c r="F4495" s="42" t="s">
        <v>1428</v>
      </c>
      <c r="G4495" s="42" t="s">
        <v>11227</v>
      </c>
      <c r="H4495" s="7" t="s">
        <v>47</v>
      </c>
      <c r="I4495" s="42" t="s">
        <v>31</v>
      </c>
      <c r="J4495" s="42" t="s">
        <v>267</v>
      </c>
      <c r="K4495" s="8">
        <v>45844</v>
      </c>
      <c r="L4495" s="7" t="s">
        <v>11229</v>
      </c>
      <c r="M4495" s="44">
        <v>389.8</v>
      </c>
      <c r="N4495" s="7">
        <v>1</v>
      </c>
      <c r="O4495" s="44">
        <v>389.8</v>
      </c>
      <c r="P4495" s="44">
        <v>145</v>
      </c>
      <c r="Q4495" s="44">
        <v>31.65</v>
      </c>
      <c r="R4495" s="44">
        <v>66.27</v>
      </c>
      <c r="S4495" s="44">
        <v>0</v>
      </c>
      <c r="T4495" s="44">
        <v>26.95</v>
      </c>
      <c r="U4495" s="44">
        <v>119.93</v>
      </c>
      <c r="V4495" s="9" t="s">
        <v>24355</v>
      </c>
      <c r="W4495" s="42" t="s">
        <v>34</v>
      </c>
      <c r="X4495" s="43">
        <v>117626823280</v>
      </c>
      <c r="Y4495" s="43">
        <v>45127872777</v>
      </c>
      <c r="Z4495" s="5" t="s">
        <v>7980</v>
      </c>
      <c r="AA4495" s="37" t="str">
        <f>VLOOKUP(J4495, sku!B:C, 2, FALSE)</f>
        <v>Travessa Fiat - Way - - - Uno Way - 2011 A 2021 - Preto</v>
      </c>
      <c r="AB4495" s="37" t="str">
        <f>VLOOKUP(J4495, sku!B:BM, 64, FALSE)</f>
        <v>Fabricação</v>
      </c>
      <c r="AC4495" s="37" t="str">
        <f>LEFT(pedidos[[#This Row],[SKU]],3)</f>
        <v>XFI</v>
      </c>
      <c r="AD4495" s="37" t="str" cm="1">
        <f t="array" aca="1" ref="AD4495" ca="1">IFERROR(
  INDEX(
    montadora[Montadora],
    MATCH(TRUE,LEFT(#REF!,NÚCARACT(montadora[SKU Parcial]))=montadora[SKU Parcial],0)
  ),
  ""
)</f>
        <v/>
      </c>
    </row>
    <row r="4496" spans="1:30" x14ac:dyDescent="0.25">
      <c r="A4496" s="42" t="s">
        <v>1433</v>
      </c>
      <c r="B4496" s="42" t="s">
        <v>36</v>
      </c>
      <c r="C4496" s="42" t="s">
        <v>1434</v>
      </c>
      <c r="D4496" s="42" t="s">
        <v>138</v>
      </c>
      <c r="E4496" s="42" t="s">
        <v>1427</v>
      </c>
      <c r="F4496" s="42" t="s">
        <v>1428</v>
      </c>
      <c r="G4496" s="42" t="s">
        <v>11227</v>
      </c>
      <c r="H4496" s="7" t="s">
        <v>47</v>
      </c>
      <c r="I4496" s="42" t="s">
        <v>31</v>
      </c>
      <c r="J4496" s="42" t="s">
        <v>267</v>
      </c>
      <c r="K4496" s="8">
        <v>45845</v>
      </c>
      <c r="L4496" s="7" t="s">
        <v>11229</v>
      </c>
      <c r="M4496" s="44">
        <v>389.8</v>
      </c>
      <c r="N4496" s="7">
        <v>1</v>
      </c>
      <c r="O4496" s="44">
        <v>389.8</v>
      </c>
      <c r="P4496" s="44">
        <v>145</v>
      </c>
      <c r="Q4496" s="44">
        <v>31.65</v>
      </c>
      <c r="R4496" s="44">
        <v>66.27</v>
      </c>
      <c r="S4496" s="44">
        <v>0</v>
      </c>
      <c r="T4496" s="44">
        <v>26.95</v>
      </c>
      <c r="U4496" s="44">
        <v>119.93</v>
      </c>
      <c r="V4496" s="9" t="s">
        <v>24355</v>
      </c>
      <c r="W4496" s="42" t="s">
        <v>34</v>
      </c>
      <c r="X4496" s="43">
        <v>117704831286</v>
      </c>
      <c r="Y4496" s="43">
        <v>45131745726</v>
      </c>
      <c r="Z4496" s="5" t="s">
        <v>7980</v>
      </c>
      <c r="AA4496" s="37" t="str">
        <f>VLOOKUP(J4496, sku!B:C, 2, FALSE)</f>
        <v>Travessa Fiat - Way - - - Uno Way - 2011 A 2021 - Preto</v>
      </c>
      <c r="AB4496" s="37" t="str">
        <f>VLOOKUP(J4496, sku!B:BM, 64, FALSE)</f>
        <v>Fabricação</v>
      </c>
      <c r="AC4496" s="37" t="str">
        <f>LEFT(pedidos[[#This Row],[SKU]],3)</f>
        <v>XFI</v>
      </c>
      <c r="AD4496" s="37" t="str" cm="1">
        <f t="array" aca="1" ref="AD4496" ca="1">IFERROR(
  INDEX(
    montadora[Montadora],
    MATCH(TRUE,LEFT(#REF!,NÚCARACT(montadora[SKU Parcial]))=montadora[SKU Parcial],0)
  ),
  ""
)</f>
        <v/>
      </c>
    </row>
    <row r="4497" spans="1:30" x14ac:dyDescent="0.25">
      <c r="A4497" s="42" t="s">
        <v>1435</v>
      </c>
      <c r="B4497" s="42" t="s">
        <v>1436</v>
      </c>
      <c r="C4497" s="42" t="s">
        <v>1204</v>
      </c>
      <c r="D4497" s="42" t="s">
        <v>319</v>
      </c>
      <c r="E4497" s="42" t="s">
        <v>1427</v>
      </c>
      <c r="F4497" s="42" t="s">
        <v>1428</v>
      </c>
      <c r="G4497" s="42" t="s">
        <v>11227</v>
      </c>
      <c r="H4497" s="7" t="s">
        <v>47</v>
      </c>
      <c r="I4497" s="42" t="s">
        <v>31</v>
      </c>
      <c r="J4497" s="42" t="s">
        <v>267</v>
      </c>
      <c r="K4497" s="8">
        <v>45846</v>
      </c>
      <c r="L4497" s="7" t="s">
        <v>11229</v>
      </c>
      <c r="M4497" s="44">
        <v>389.8</v>
      </c>
      <c r="N4497" s="7">
        <v>1</v>
      </c>
      <c r="O4497" s="44">
        <v>389.8</v>
      </c>
      <c r="P4497" s="44">
        <v>145</v>
      </c>
      <c r="Q4497" s="44">
        <v>31.65</v>
      </c>
      <c r="R4497" s="44">
        <v>66.27</v>
      </c>
      <c r="S4497" s="44">
        <v>0</v>
      </c>
      <c r="T4497" s="44">
        <v>26.95</v>
      </c>
      <c r="U4497" s="44">
        <v>119.93</v>
      </c>
      <c r="V4497" s="9" t="s">
        <v>24355</v>
      </c>
      <c r="W4497" s="42" t="s">
        <v>89</v>
      </c>
      <c r="X4497" s="43">
        <v>117359074093</v>
      </c>
      <c r="Y4497" s="43">
        <v>45139443419</v>
      </c>
      <c r="Z4497" s="5" t="s">
        <v>7980</v>
      </c>
      <c r="AA4497" s="37" t="str">
        <f>VLOOKUP(J4497, sku!B:C, 2, FALSE)</f>
        <v>Travessa Fiat - Way - - - Uno Way - 2011 A 2021 - Preto</v>
      </c>
      <c r="AB4497" s="37" t="str">
        <f>VLOOKUP(J4497, sku!B:BM, 64, FALSE)</f>
        <v>Fabricação</v>
      </c>
      <c r="AC4497" s="37" t="str">
        <f>LEFT(pedidos[[#This Row],[SKU]],3)</f>
        <v>XFI</v>
      </c>
      <c r="AD4497" s="37" t="str" cm="1">
        <f t="array" aca="1" ref="AD4497" ca="1">IFERROR(
  INDEX(
    montadora[Montadora],
    MATCH(TRUE,LEFT(#REF!,NÚCARACT(montadora[SKU Parcial]))=montadora[SKU Parcial],0)
  ),
  ""
)</f>
        <v/>
      </c>
    </row>
    <row r="4498" spans="1:30" x14ac:dyDescent="0.25">
      <c r="A4498" s="42" t="s">
        <v>1437</v>
      </c>
      <c r="B4498" s="42" t="s">
        <v>1438</v>
      </c>
      <c r="C4498" s="42" t="s">
        <v>1204</v>
      </c>
      <c r="D4498" s="42" t="s">
        <v>27</v>
      </c>
      <c r="E4498" s="42" t="s">
        <v>1427</v>
      </c>
      <c r="F4498" s="42" t="s">
        <v>1428</v>
      </c>
      <c r="G4498" s="42" t="s">
        <v>11227</v>
      </c>
      <c r="H4498" s="7" t="s">
        <v>47</v>
      </c>
      <c r="I4498" s="42" t="s">
        <v>36</v>
      </c>
      <c r="J4498" s="42" t="s">
        <v>267</v>
      </c>
      <c r="K4498" s="8">
        <v>45848</v>
      </c>
      <c r="L4498" s="7" t="s">
        <v>11229</v>
      </c>
      <c r="M4498" s="44">
        <v>389.8</v>
      </c>
      <c r="N4498" s="7">
        <v>1</v>
      </c>
      <c r="O4498" s="44">
        <v>389.8</v>
      </c>
      <c r="P4498" s="44">
        <v>145</v>
      </c>
      <c r="Q4498" s="44">
        <v>31.65</v>
      </c>
      <c r="R4498" s="44">
        <v>66.27</v>
      </c>
      <c r="S4498" s="44">
        <v>0</v>
      </c>
      <c r="T4498" s="44">
        <v>26.95</v>
      </c>
      <c r="U4498" s="44">
        <v>119.93</v>
      </c>
      <c r="V4498" s="9" t="s">
        <v>24355</v>
      </c>
      <c r="W4498" s="42" t="s">
        <v>34</v>
      </c>
      <c r="X4498" s="43">
        <v>117547379265</v>
      </c>
      <c r="Y4498" s="43">
        <v>45149254331</v>
      </c>
      <c r="Z4498" s="5" t="s">
        <v>7980</v>
      </c>
      <c r="AA4498" s="37" t="str">
        <f>VLOOKUP(J4498, sku!B:C, 2, FALSE)</f>
        <v>Travessa Fiat - Way - - - Uno Way - 2011 A 2021 - Preto</v>
      </c>
      <c r="AB4498" s="37" t="str">
        <f>VLOOKUP(J4498, sku!B:BM, 64, FALSE)</f>
        <v>Fabricação</v>
      </c>
      <c r="AC4498" s="37" t="str">
        <f>LEFT(pedidos[[#This Row],[SKU]],3)</f>
        <v>XFI</v>
      </c>
      <c r="AD4498" s="37" t="str" cm="1">
        <f t="array" aca="1" ref="AD4498" ca="1">IFERROR(
  INDEX(
    montadora[Montadora],
    MATCH(TRUE,LEFT(#REF!,NÚCARACT(montadora[SKU Parcial]))=montadora[SKU Parcial],0)
  ),
  ""
)</f>
        <v/>
      </c>
    </row>
    <row r="4499" spans="1:30" x14ac:dyDescent="0.25">
      <c r="A4499" s="42" t="s">
        <v>1439</v>
      </c>
      <c r="B4499" s="42" t="s">
        <v>1440</v>
      </c>
      <c r="C4499" s="42" t="s">
        <v>1441</v>
      </c>
      <c r="D4499" s="42" t="s">
        <v>1442</v>
      </c>
      <c r="E4499" s="42" t="s">
        <v>1427</v>
      </c>
      <c r="F4499" s="42" t="s">
        <v>1428</v>
      </c>
      <c r="G4499" s="42" t="s">
        <v>11227</v>
      </c>
      <c r="H4499" s="7" t="s">
        <v>47</v>
      </c>
      <c r="I4499" s="42" t="s">
        <v>31</v>
      </c>
      <c r="J4499" s="42" t="s">
        <v>267</v>
      </c>
      <c r="K4499" s="8">
        <v>45853</v>
      </c>
      <c r="L4499" s="7" t="s">
        <v>11229</v>
      </c>
      <c r="M4499" s="44">
        <v>389.8</v>
      </c>
      <c r="N4499" s="7">
        <v>1</v>
      </c>
      <c r="O4499" s="44">
        <v>389.8</v>
      </c>
      <c r="P4499" s="44">
        <v>145</v>
      </c>
      <c r="Q4499" s="44">
        <v>31.65</v>
      </c>
      <c r="R4499" s="44">
        <v>66.27</v>
      </c>
      <c r="S4499" s="44">
        <v>0</v>
      </c>
      <c r="T4499" s="44">
        <v>26.95</v>
      </c>
      <c r="U4499" s="44">
        <v>119.93</v>
      </c>
      <c r="V4499" s="9" t="s">
        <v>24355</v>
      </c>
      <c r="W4499" s="42" t="s">
        <v>34</v>
      </c>
      <c r="X4499" s="43">
        <v>118671606502</v>
      </c>
      <c r="Y4499" s="43">
        <v>45176274316</v>
      </c>
      <c r="Z4499" s="5" t="s">
        <v>7980</v>
      </c>
      <c r="AA4499" s="37" t="str">
        <f>VLOOKUP(J4499, sku!B:C, 2, FALSE)</f>
        <v>Travessa Fiat - Way - - - Uno Way - 2011 A 2021 - Preto</v>
      </c>
      <c r="AB4499" s="37" t="str">
        <f>VLOOKUP(J4499, sku!B:BM, 64, FALSE)</f>
        <v>Fabricação</v>
      </c>
      <c r="AC4499" s="37" t="str">
        <f>LEFT(pedidos[[#This Row],[SKU]],3)</f>
        <v>XFI</v>
      </c>
      <c r="AD4499" s="37" t="str" cm="1">
        <f t="array" aca="1" ref="AD4499" ca="1">IFERROR(
  INDEX(
    montadora[Montadora],
    MATCH(TRUE,LEFT(#REF!,NÚCARACT(montadora[SKU Parcial]))=montadora[SKU Parcial],0)
  ),
  ""
)</f>
        <v/>
      </c>
    </row>
    <row r="4500" spans="1:30" x14ac:dyDescent="0.25">
      <c r="A4500" s="42" t="s">
        <v>1443</v>
      </c>
      <c r="B4500" s="42" t="s">
        <v>1444</v>
      </c>
      <c r="C4500" s="42" t="s">
        <v>708</v>
      </c>
      <c r="D4500" s="42" t="s">
        <v>27</v>
      </c>
      <c r="E4500" s="42" t="s">
        <v>1427</v>
      </c>
      <c r="F4500" s="42" t="s">
        <v>1428</v>
      </c>
      <c r="G4500" s="42" t="s">
        <v>11227</v>
      </c>
      <c r="H4500" s="7" t="s">
        <v>47</v>
      </c>
      <c r="I4500" s="42" t="s">
        <v>36</v>
      </c>
      <c r="J4500" s="42" t="s">
        <v>267</v>
      </c>
      <c r="K4500" s="8">
        <v>45853</v>
      </c>
      <c r="L4500" s="7" t="s">
        <v>11229</v>
      </c>
      <c r="M4500" s="44">
        <v>389.8</v>
      </c>
      <c r="N4500" s="7">
        <v>1</v>
      </c>
      <c r="O4500" s="44">
        <v>389.8</v>
      </c>
      <c r="P4500" s="44">
        <v>145</v>
      </c>
      <c r="Q4500" s="44">
        <v>31.65</v>
      </c>
      <c r="R4500" s="44">
        <v>66.27</v>
      </c>
      <c r="S4500" s="44">
        <v>0</v>
      </c>
      <c r="T4500" s="44">
        <v>26.95</v>
      </c>
      <c r="U4500" s="44">
        <v>119.93</v>
      </c>
      <c r="V4500" s="9" t="s">
        <v>24355</v>
      </c>
      <c r="W4500" s="42" t="s">
        <v>34</v>
      </c>
      <c r="X4500" s="43">
        <v>118671859966</v>
      </c>
      <c r="Y4500" s="43">
        <v>45176049477</v>
      </c>
      <c r="Z4500" s="5" t="s">
        <v>7980</v>
      </c>
      <c r="AA4500" s="37" t="str">
        <f>VLOOKUP(J4500, sku!B:C, 2, FALSE)</f>
        <v>Travessa Fiat - Way - - - Uno Way - 2011 A 2021 - Preto</v>
      </c>
      <c r="AB4500" s="37" t="str">
        <f>VLOOKUP(J4500, sku!B:BM, 64, FALSE)</f>
        <v>Fabricação</v>
      </c>
      <c r="AC4500" s="37" t="str">
        <f>LEFT(pedidos[[#This Row],[SKU]],3)</f>
        <v>XFI</v>
      </c>
      <c r="AD4500" s="37" t="str" cm="1">
        <f t="array" aca="1" ref="AD4500" ca="1">IFERROR(
  INDEX(
    montadora[Montadora],
    MATCH(TRUE,LEFT(#REF!,NÚCARACT(montadora[SKU Parcial]))=montadora[SKU Parcial],0)
  ),
  ""
)</f>
        <v/>
      </c>
    </row>
    <row r="4501" spans="1:30" x14ac:dyDescent="0.25">
      <c r="A4501" s="42" t="s">
        <v>1445</v>
      </c>
      <c r="B4501" s="42" t="s">
        <v>1446</v>
      </c>
      <c r="C4501" s="42" t="s">
        <v>537</v>
      </c>
      <c r="D4501" s="42" t="s">
        <v>27</v>
      </c>
      <c r="E4501" s="42" t="s">
        <v>1427</v>
      </c>
      <c r="F4501" s="42" t="s">
        <v>1428</v>
      </c>
      <c r="G4501" s="42" t="s">
        <v>11227</v>
      </c>
      <c r="H4501" s="7" t="s">
        <v>47</v>
      </c>
      <c r="I4501" s="42" t="s">
        <v>31</v>
      </c>
      <c r="J4501" s="42" t="s">
        <v>267</v>
      </c>
      <c r="K4501" s="8">
        <v>45855</v>
      </c>
      <c r="L4501" s="7" t="s">
        <v>11229</v>
      </c>
      <c r="M4501" s="44">
        <v>389.8</v>
      </c>
      <c r="N4501" s="7">
        <v>1</v>
      </c>
      <c r="O4501" s="44">
        <v>389.8</v>
      </c>
      <c r="P4501" s="44">
        <v>145</v>
      </c>
      <c r="Q4501" s="44">
        <v>31.65</v>
      </c>
      <c r="R4501" s="44">
        <v>66.27</v>
      </c>
      <c r="S4501" s="44">
        <v>0</v>
      </c>
      <c r="T4501" s="44">
        <v>26.95</v>
      </c>
      <c r="U4501" s="44">
        <v>119.93</v>
      </c>
      <c r="V4501" s="9" t="s">
        <v>24355</v>
      </c>
      <c r="W4501" s="42" t="s">
        <v>34</v>
      </c>
      <c r="X4501" s="43">
        <v>118902672776</v>
      </c>
      <c r="Y4501" s="43">
        <v>45188163250</v>
      </c>
      <c r="Z4501" s="5" t="s">
        <v>7980</v>
      </c>
      <c r="AA4501" s="37" t="str">
        <f>VLOOKUP(J4501, sku!B:C, 2, FALSE)</f>
        <v>Travessa Fiat - Way - - - Uno Way - 2011 A 2021 - Preto</v>
      </c>
      <c r="AB4501" s="37" t="str">
        <f>VLOOKUP(J4501, sku!B:BM, 64, FALSE)</f>
        <v>Fabricação</v>
      </c>
      <c r="AC4501" s="37" t="str">
        <f>LEFT(pedidos[[#This Row],[SKU]],3)</f>
        <v>XFI</v>
      </c>
      <c r="AD4501" s="37" t="str" cm="1">
        <f t="array" aca="1" ref="AD4501" ca="1">IFERROR(
  INDEX(
    montadora[Montadora],
    MATCH(TRUE,LEFT(#REF!,NÚCARACT(montadora[SKU Parcial]))=montadora[SKU Parcial],0)
  ),
  ""
)</f>
        <v/>
      </c>
    </row>
    <row r="4502" spans="1:30" x14ac:dyDescent="0.25">
      <c r="A4502" s="42" t="s">
        <v>1447</v>
      </c>
      <c r="B4502" s="42" t="s">
        <v>36</v>
      </c>
      <c r="C4502" s="42" t="s">
        <v>1448</v>
      </c>
      <c r="D4502" s="42" t="s">
        <v>27</v>
      </c>
      <c r="E4502" s="42" t="s">
        <v>1427</v>
      </c>
      <c r="F4502" s="42" t="s">
        <v>1428</v>
      </c>
      <c r="G4502" s="42" t="s">
        <v>11227</v>
      </c>
      <c r="H4502" s="7" t="s">
        <v>47</v>
      </c>
      <c r="I4502" s="42" t="s">
        <v>31</v>
      </c>
      <c r="J4502" s="42" t="s">
        <v>298</v>
      </c>
      <c r="K4502" s="8">
        <v>45855</v>
      </c>
      <c r="L4502" s="7" t="s">
        <v>11229</v>
      </c>
      <c r="M4502" s="44">
        <v>389.8</v>
      </c>
      <c r="N4502" s="7">
        <v>1</v>
      </c>
      <c r="O4502" s="44">
        <v>389.8</v>
      </c>
      <c r="P4502" s="44">
        <v>145</v>
      </c>
      <c r="Q4502" s="44">
        <v>31.65</v>
      </c>
      <c r="R4502" s="44">
        <v>66.27</v>
      </c>
      <c r="S4502" s="44">
        <v>0</v>
      </c>
      <c r="T4502" s="44">
        <v>26.95</v>
      </c>
      <c r="U4502" s="44">
        <v>119.93</v>
      </c>
      <c r="V4502" s="9" t="s">
        <v>24355</v>
      </c>
      <c r="W4502" s="42" t="s">
        <v>34</v>
      </c>
      <c r="X4502" s="43">
        <v>118439077787</v>
      </c>
      <c r="Y4502" s="43">
        <v>45190110079</v>
      </c>
      <c r="Z4502" s="5" t="s">
        <v>7980</v>
      </c>
      <c r="AA4502" s="37" t="str">
        <f>VLOOKUP(J4502, sku!B:C, 2, FALSE)</f>
        <v>Travessa Fiat - Way - - - Uno Way - 2011 A 2021 - Grafite</v>
      </c>
      <c r="AB4502" s="37" t="str">
        <f>VLOOKUP(J4502, sku!B:BM, 64, FALSE)</f>
        <v>Fabricação</v>
      </c>
      <c r="AC4502" s="37" t="str">
        <f>LEFT(pedidos[[#This Row],[SKU]],3)</f>
        <v>XFI</v>
      </c>
      <c r="AD4502" s="37" t="str" cm="1">
        <f t="array" aca="1" ref="AD4502" ca="1">IFERROR(
  INDEX(
    montadora[Montadora],
    MATCH(TRUE,LEFT(#REF!,NÚCARACT(montadora[SKU Parcial]))=montadora[SKU Parcial],0)
  ),
  ""
)</f>
        <v/>
      </c>
    </row>
    <row r="4503" spans="1:30" x14ac:dyDescent="0.25">
      <c r="A4503" s="42" t="s">
        <v>1449</v>
      </c>
      <c r="B4503" s="42" t="s">
        <v>1450</v>
      </c>
      <c r="C4503" s="42" t="s">
        <v>1451</v>
      </c>
      <c r="D4503" s="42" t="s">
        <v>191</v>
      </c>
      <c r="E4503" s="42" t="s">
        <v>1427</v>
      </c>
      <c r="F4503" s="42" t="s">
        <v>1428</v>
      </c>
      <c r="G4503" s="42" t="s">
        <v>11227</v>
      </c>
      <c r="H4503" s="7" t="s">
        <v>47</v>
      </c>
      <c r="I4503" s="42" t="s">
        <v>36</v>
      </c>
      <c r="J4503" s="42" t="s">
        <v>298</v>
      </c>
      <c r="K4503" s="8">
        <v>45857</v>
      </c>
      <c r="L4503" s="7" t="s">
        <v>11229</v>
      </c>
      <c r="M4503" s="44">
        <v>389.8</v>
      </c>
      <c r="N4503" s="7">
        <v>1</v>
      </c>
      <c r="O4503" s="44">
        <v>389.8</v>
      </c>
      <c r="P4503" s="44">
        <v>145</v>
      </c>
      <c r="Q4503" s="44">
        <v>31.65</v>
      </c>
      <c r="R4503" s="44">
        <v>66.27</v>
      </c>
      <c r="S4503" s="44">
        <v>0</v>
      </c>
      <c r="T4503" s="44">
        <v>26.95</v>
      </c>
      <c r="U4503" s="44">
        <v>119.93</v>
      </c>
      <c r="V4503" s="9" t="s">
        <v>24355</v>
      </c>
      <c r="W4503" s="42" t="s">
        <v>34</v>
      </c>
      <c r="X4503" s="43">
        <v>118640005035</v>
      </c>
      <c r="Y4503" s="43">
        <v>45198679827</v>
      </c>
      <c r="Z4503" s="5" t="s">
        <v>7980</v>
      </c>
      <c r="AA4503" s="37" t="str">
        <f>VLOOKUP(J4503, sku!B:C, 2, FALSE)</f>
        <v>Travessa Fiat - Way - - - Uno Way - 2011 A 2021 - Grafite</v>
      </c>
      <c r="AB4503" s="37" t="str">
        <f>VLOOKUP(J4503, sku!B:BM, 64, FALSE)</f>
        <v>Fabricação</v>
      </c>
      <c r="AC4503" s="37" t="str">
        <f>LEFT(pedidos[[#This Row],[SKU]],3)</f>
        <v>XFI</v>
      </c>
      <c r="AD4503" s="37" t="str" cm="1">
        <f t="array" aca="1" ref="AD4503" ca="1">IFERROR(
  INDEX(
    montadora[Montadora],
    MATCH(TRUE,LEFT(#REF!,NÚCARACT(montadora[SKU Parcial]))=montadora[SKU Parcial],0)
  ),
  ""
)</f>
        <v/>
      </c>
    </row>
    <row r="4504" spans="1:30" x14ac:dyDescent="0.25">
      <c r="A4504" s="42" t="s">
        <v>1452</v>
      </c>
      <c r="B4504" s="42" t="s">
        <v>36</v>
      </c>
      <c r="C4504" s="42" t="s">
        <v>1453</v>
      </c>
      <c r="D4504" s="42" t="s">
        <v>138</v>
      </c>
      <c r="E4504" s="42" t="s">
        <v>1427</v>
      </c>
      <c r="F4504" s="42" t="s">
        <v>1428</v>
      </c>
      <c r="G4504" s="42" t="s">
        <v>11227</v>
      </c>
      <c r="H4504" s="7" t="s">
        <v>47</v>
      </c>
      <c r="I4504" s="42" t="s">
        <v>36</v>
      </c>
      <c r="J4504" s="42" t="s">
        <v>267</v>
      </c>
      <c r="K4504" s="8">
        <v>45857</v>
      </c>
      <c r="L4504" s="7" t="s">
        <v>11229</v>
      </c>
      <c r="M4504" s="44">
        <v>389.8</v>
      </c>
      <c r="N4504" s="7">
        <v>1</v>
      </c>
      <c r="O4504" s="44">
        <v>389.8</v>
      </c>
      <c r="P4504" s="44">
        <v>145</v>
      </c>
      <c r="Q4504" s="44">
        <v>31.65</v>
      </c>
      <c r="R4504" s="44">
        <v>66.27</v>
      </c>
      <c r="S4504" s="44">
        <v>0</v>
      </c>
      <c r="T4504" s="44">
        <v>26.95</v>
      </c>
      <c r="U4504" s="44">
        <v>119.93</v>
      </c>
      <c r="V4504" s="9" t="s">
        <v>24355</v>
      </c>
      <c r="W4504" s="42" t="s">
        <v>34</v>
      </c>
      <c r="X4504" s="43">
        <v>119157534756</v>
      </c>
      <c r="Y4504" s="43">
        <v>45199318206</v>
      </c>
      <c r="Z4504" s="5" t="s">
        <v>7980</v>
      </c>
      <c r="AA4504" s="37" t="str">
        <f>VLOOKUP(J4504, sku!B:C, 2, FALSE)</f>
        <v>Travessa Fiat - Way - - - Uno Way - 2011 A 2021 - Preto</v>
      </c>
      <c r="AB4504" s="37" t="str">
        <f>VLOOKUP(J4504, sku!B:BM, 64, FALSE)</f>
        <v>Fabricação</v>
      </c>
      <c r="AC4504" s="37" t="str">
        <f>LEFT(pedidos[[#This Row],[SKU]],3)</f>
        <v>XFI</v>
      </c>
      <c r="AD4504" s="37" t="str" cm="1">
        <f t="array" aca="1" ref="AD4504" ca="1">IFERROR(
  INDEX(
    montadora[Montadora],
    MATCH(TRUE,LEFT(#REF!,NÚCARACT(montadora[SKU Parcial]))=montadora[SKU Parcial],0)
  ),
  ""
)</f>
        <v/>
      </c>
    </row>
    <row r="4505" spans="1:30" x14ac:dyDescent="0.25">
      <c r="A4505" s="42" t="s">
        <v>1454</v>
      </c>
      <c r="B4505" s="42" t="s">
        <v>1455</v>
      </c>
      <c r="C4505" s="42" t="s">
        <v>1456</v>
      </c>
      <c r="D4505" s="42" t="s">
        <v>188</v>
      </c>
      <c r="E4505" s="42" t="s">
        <v>1427</v>
      </c>
      <c r="F4505" s="42" t="s">
        <v>1428</v>
      </c>
      <c r="G4505" s="42" t="s">
        <v>11227</v>
      </c>
      <c r="H4505" s="7" t="s">
        <v>47</v>
      </c>
      <c r="I4505" s="42" t="s">
        <v>36</v>
      </c>
      <c r="J4505" s="42" t="s">
        <v>267</v>
      </c>
      <c r="K4505" s="8">
        <v>45857</v>
      </c>
      <c r="L4505" s="7" t="s">
        <v>11229</v>
      </c>
      <c r="M4505" s="44">
        <v>389.8</v>
      </c>
      <c r="N4505" s="7">
        <v>1</v>
      </c>
      <c r="O4505" s="44">
        <v>389.8</v>
      </c>
      <c r="P4505" s="44">
        <v>145</v>
      </c>
      <c r="Q4505" s="44">
        <v>31.65</v>
      </c>
      <c r="R4505" s="44">
        <v>66.27</v>
      </c>
      <c r="S4505" s="44">
        <v>0</v>
      </c>
      <c r="T4505" s="44">
        <v>26.95</v>
      </c>
      <c r="U4505" s="44">
        <v>119.93</v>
      </c>
      <c r="V4505" s="9" t="s">
        <v>24355</v>
      </c>
      <c r="W4505" s="42" t="s">
        <v>34</v>
      </c>
      <c r="X4505" s="43">
        <v>119161686416</v>
      </c>
      <c r="Y4505" s="43">
        <v>45199454340</v>
      </c>
      <c r="Z4505" s="5" t="s">
        <v>7980</v>
      </c>
      <c r="AA4505" s="37" t="str">
        <f>VLOOKUP(J4505, sku!B:C, 2, FALSE)</f>
        <v>Travessa Fiat - Way - - - Uno Way - 2011 A 2021 - Preto</v>
      </c>
      <c r="AB4505" s="37" t="str">
        <f>VLOOKUP(J4505, sku!B:BM, 64, FALSE)</f>
        <v>Fabricação</v>
      </c>
      <c r="AC4505" s="37" t="str">
        <f>LEFT(pedidos[[#This Row],[SKU]],3)</f>
        <v>XFI</v>
      </c>
      <c r="AD4505" s="37" t="str" cm="1">
        <f t="array" aca="1" ref="AD4505" ca="1">IFERROR(
  INDEX(
    montadora[Montadora],
    MATCH(TRUE,LEFT(#REF!,NÚCARACT(montadora[SKU Parcial]))=montadora[SKU Parcial],0)
  ),
  ""
)</f>
        <v/>
      </c>
    </row>
    <row r="4506" spans="1:30" x14ac:dyDescent="0.25">
      <c r="A4506" s="42" t="s">
        <v>1457</v>
      </c>
      <c r="B4506" s="42" t="s">
        <v>1458</v>
      </c>
      <c r="C4506" s="42" t="s">
        <v>1459</v>
      </c>
      <c r="D4506" s="42" t="s">
        <v>188</v>
      </c>
      <c r="E4506" s="42" t="s">
        <v>1427</v>
      </c>
      <c r="F4506" s="42" t="s">
        <v>1428</v>
      </c>
      <c r="G4506" s="42" t="s">
        <v>11227</v>
      </c>
      <c r="H4506" s="7" t="s">
        <v>47</v>
      </c>
      <c r="I4506" s="42" t="s">
        <v>36</v>
      </c>
      <c r="J4506" s="42" t="s">
        <v>267</v>
      </c>
      <c r="K4506" s="8">
        <v>45857</v>
      </c>
      <c r="L4506" s="7" t="s">
        <v>11229</v>
      </c>
      <c r="M4506" s="44">
        <v>389.8</v>
      </c>
      <c r="N4506" s="7">
        <v>1</v>
      </c>
      <c r="O4506" s="44">
        <v>389.8</v>
      </c>
      <c r="P4506" s="44">
        <v>145</v>
      </c>
      <c r="Q4506" s="44">
        <v>31.65</v>
      </c>
      <c r="R4506" s="44">
        <v>66.27</v>
      </c>
      <c r="S4506" s="44">
        <v>0</v>
      </c>
      <c r="T4506" s="44">
        <v>26.95</v>
      </c>
      <c r="U4506" s="44">
        <v>119.93</v>
      </c>
      <c r="V4506" s="9" t="s">
        <v>24355</v>
      </c>
      <c r="W4506" s="42" t="s">
        <v>34</v>
      </c>
      <c r="X4506" s="43">
        <v>119172144058</v>
      </c>
      <c r="Y4506" s="43">
        <v>45199787818</v>
      </c>
      <c r="Z4506" s="5" t="s">
        <v>7980</v>
      </c>
      <c r="AA4506" s="37" t="str">
        <f>VLOOKUP(J4506, sku!B:C, 2, FALSE)</f>
        <v>Travessa Fiat - Way - - - Uno Way - 2011 A 2021 - Preto</v>
      </c>
      <c r="AB4506" s="37" t="str">
        <f>VLOOKUP(J4506, sku!B:BM, 64, FALSE)</f>
        <v>Fabricação</v>
      </c>
      <c r="AC4506" s="37" t="str">
        <f>LEFT(pedidos[[#This Row],[SKU]],3)</f>
        <v>XFI</v>
      </c>
      <c r="AD4506" s="37" t="str" cm="1">
        <f t="array" aca="1" ref="AD4506" ca="1">IFERROR(
  INDEX(
    montadora[Montadora],
    MATCH(TRUE,LEFT(#REF!,NÚCARACT(montadora[SKU Parcial]))=montadora[SKU Parcial],0)
  ),
  ""
)</f>
        <v/>
      </c>
    </row>
    <row r="4507" spans="1:30" x14ac:dyDescent="0.25">
      <c r="A4507" s="42" t="s">
        <v>1575</v>
      </c>
      <c r="B4507" s="42" t="s">
        <v>1576</v>
      </c>
      <c r="C4507" s="42" t="s">
        <v>1577</v>
      </c>
      <c r="D4507" s="42" t="s">
        <v>138</v>
      </c>
      <c r="E4507" s="42" t="s">
        <v>1427</v>
      </c>
      <c r="F4507" s="42" t="s">
        <v>1428</v>
      </c>
      <c r="G4507" s="42" t="s">
        <v>11227</v>
      </c>
      <c r="H4507" s="7" t="s">
        <v>47</v>
      </c>
      <c r="I4507" s="42" t="s">
        <v>36</v>
      </c>
      <c r="J4507" s="42" t="s">
        <v>267</v>
      </c>
      <c r="K4507" s="8">
        <v>45861</v>
      </c>
      <c r="L4507" s="7" t="s">
        <v>11229</v>
      </c>
      <c r="M4507" s="44">
        <v>389.8</v>
      </c>
      <c r="N4507" s="7">
        <v>1</v>
      </c>
      <c r="O4507" s="44">
        <v>389.8</v>
      </c>
      <c r="P4507" s="44">
        <v>145</v>
      </c>
      <c r="Q4507" s="44">
        <v>31.65</v>
      </c>
      <c r="R4507" s="44">
        <v>66.27</v>
      </c>
      <c r="S4507" s="44">
        <v>0</v>
      </c>
      <c r="T4507" s="44">
        <v>26.95</v>
      </c>
      <c r="U4507" s="44">
        <v>119.93</v>
      </c>
      <c r="V4507" s="9" t="s">
        <v>24355</v>
      </c>
      <c r="W4507" s="42" t="s">
        <v>34</v>
      </c>
      <c r="X4507" s="43">
        <v>119682218280</v>
      </c>
      <c r="Y4507" s="43">
        <v>45223154293</v>
      </c>
      <c r="Z4507" s="5" t="s">
        <v>7980</v>
      </c>
      <c r="AA4507" s="37" t="str">
        <f>VLOOKUP(J4507, sku!B:C, 2, FALSE)</f>
        <v>Travessa Fiat - Way - - - Uno Way - 2011 A 2021 - Preto</v>
      </c>
      <c r="AB4507" s="37" t="str">
        <f>VLOOKUP(J4507, sku!B:BM, 64, FALSE)</f>
        <v>Fabricação</v>
      </c>
      <c r="AC4507" s="37" t="str">
        <f>LEFT(pedidos[[#This Row],[SKU]],3)</f>
        <v>XFI</v>
      </c>
      <c r="AD4507" s="37" t="str" cm="1">
        <f t="array" aca="1" ref="AD4507" ca="1">IFERROR(
  INDEX(
    montadora[Montadora],
    MATCH(TRUE,LEFT(#REF!,NÚCARACT(montadora[SKU Parcial]))=montadora[SKU Parcial],0)
  ),
  ""
)</f>
        <v/>
      </c>
    </row>
    <row r="4508" spans="1:30" x14ac:dyDescent="0.25">
      <c r="A4508" s="42" t="s">
        <v>1578</v>
      </c>
      <c r="B4508" s="42" t="s">
        <v>1579</v>
      </c>
      <c r="C4508" s="42" t="s">
        <v>712</v>
      </c>
      <c r="D4508" s="42" t="s">
        <v>643</v>
      </c>
      <c r="E4508" s="42" t="s">
        <v>1427</v>
      </c>
      <c r="F4508" s="42" t="s">
        <v>1428</v>
      </c>
      <c r="G4508" s="42" t="s">
        <v>11227</v>
      </c>
      <c r="H4508" s="7" t="s">
        <v>47</v>
      </c>
      <c r="I4508" s="42" t="s">
        <v>36</v>
      </c>
      <c r="J4508" s="42" t="s">
        <v>267</v>
      </c>
      <c r="K4508" s="8">
        <v>45867</v>
      </c>
      <c r="L4508" s="7" t="s">
        <v>11229</v>
      </c>
      <c r="M4508" s="44">
        <v>389.8</v>
      </c>
      <c r="N4508" s="7">
        <v>1</v>
      </c>
      <c r="O4508" s="44">
        <v>389.8</v>
      </c>
      <c r="P4508" s="44">
        <v>145</v>
      </c>
      <c r="Q4508" s="44">
        <v>31.65</v>
      </c>
      <c r="R4508" s="44">
        <v>66.27</v>
      </c>
      <c r="S4508" s="44">
        <v>0</v>
      </c>
      <c r="T4508" s="44">
        <v>26.95</v>
      </c>
      <c r="U4508" s="44">
        <v>119.93</v>
      </c>
      <c r="V4508" s="9" t="s">
        <v>24355</v>
      </c>
      <c r="W4508" s="42" t="s">
        <v>34</v>
      </c>
      <c r="X4508" s="43">
        <v>119760869825</v>
      </c>
      <c r="Y4508" s="43">
        <v>45249833042</v>
      </c>
      <c r="Z4508" s="5" t="s">
        <v>7980</v>
      </c>
      <c r="AA4508" s="37" t="str">
        <f>VLOOKUP(J4508, sku!B:C, 2, FALSE)</f>
        <v>Travessa Fiat - Way - - - Uno Way - 2011 A 2021 - Preto</v>
      </c>
      <c r="AB4508" s="37" t="str">
        <f>VLOOKUP(J4508, sku!B:BM, 64, FALSE)</f>
        <v>Fabricação</v>
      </c>
      <c r="AC4508" s="37" t="str">
        <f>LEFT(pedidos[[#This Row],[SKU]],3)</f>
        <v>XFI</v>
      </c>
      <c r="AD4508" s="37" t="str" cm="1">
        <f t="array" aca="1" ref="AD4508" ca="1">IFERROR(
  INDEX(
    montadora[Montadora],
    MATCH(TRUE,LEFT(#REF!,NÚCARACT(montadora[SKU Parcial]))=montadora[SKU Parcial],0)
  ),
  ""
)</f>
        <v/>
      </c>
    </row>
    <row r="4509" spans="1:30" x14ac:dyDescent="0.25">
      <c r="A4509" s="42" t="s">
        <v>1580</v>
      </c>
      <c r="B4509" s="42" t="s">
        <v>36</v>
      </c>
      <c r="C4509" s="42" t="s">
        <v>1581</v>
      </c>
      <c r="D4509" s="42" t="s">
        <v>188</v>
      </c>
      <c r="E4509" s="42" t="s">
        <v>1427</v>
      </c>
      <c r="F4509" s="42" t="s">
        <v>1428</v>
      </c>
      <c r="G4509" s="42" t="s">
        <v>11227</v>
      </c>
      <c r="H4509" s="7" t="s">
        <v>47</v>
      </c>
      <c r="I4509" s="42" t="s">
        <v>36</v>
      </c>
      <c r="J4509" s="42" t="s">
        <v>267</v>
      </c>
      <c r="K4509" s="8">
        <v>45867</v>
      </c>
      <c r="L4509" s="7" t="s">
        <v>11229</v>
      </c>
      <c r="M4509" s="44">
        <v>389.8</v>
      </c>
      <c r="N4509" s="7">
        <v>1</v>
      </c>
      <c r="O4509" s="44">
        <v>389.8</v>
      </c>
      <c r="P4509" s="44">
        <v>145</v>
      </c>
      <c r="Q4509" s="44">
        <v>31.65</v>
      </c>
      <c r="R4509" s="44">
        <v>66.27</v>
      </c>
      <c r="S4509" s="44">
        <v>0</v>
      </c>
      <c r="T4509" s="44">
        <v>26.95</v>
      </c>
      <c r="U4509" s="44">
        <v>119.93</v>
      </c>
      <c r="V4509" s="9" t="s">
        <v>24355</v>
      </c>
      <c r="W4509" s="42" t="s">
        <v>34</v>
      </c>
      <c r="X4509" s="43">
        <v>120282971370</v>
      </c>
      <c r="Y4509" s="43">
        <v>45250338164</v>
      </c>
      <c r="Z4509" s="5" t="s">
        <v>7980</v>
      </c>
      <c r="AA4509" s="37" t="str">
        <f>VLOOKUP(J4509, sku!B:C, 2, FALSE)</f>
        <v>Travessa Fiat - Way - - - Uno Way - 2011 A 2021 - Preto</v>
      </c>
      <c r="AB4509" s="37" t="str">
        <f>VLOOKUP(J4509, sku!B:BM, 64, FALSE)</f>
        <v>Fabricação</v>
      </c>
      <c r="AC4509" s="37" t="str">
        <f>LEFT(pedidos[[#This Row],[SKU]],3)</f>
        <v>XFI</v>
      </c>
      <c r="AD4509" s="37" t="str" cm="1">
        <f t="array" aca="1" ref="AD4509" ca="1">IFERROR(
  INDEX(
    montadora[Montadora],
    MATCH(TRUE,LEFT(#REF!,NÚCARACT(montadora[SKU Parcial]))=montadora[SKU Parcial],0)
  ),
  ""
)</f>
        <v/>
      </c>
    </row>
    <row r="4510" spans="1:30" x14ac:dyDescent="0.25">
      <c r="A4510" s="42" t="s">
        <v>1470</v>
      </c>
      <c r="B4510" s="42" t="s">
        <v>36</v>
      </c>
      <c r="C4510" s="42" t="s">
        <v>1471</v>
      </c>
      <c r="D4510" s="42" t="s">
        <v>643</v>
      </c>
      <c r="E4510" s="42" t="s">
        <v>293</v>
      </c>
      <c r="F4510" s="42" t="s">
        <v>294</v>
      </c>
      <c r="G4510" s="42" t="s">
        <v>11227</v>
      </c>
      <c r="H4510" s="7" t="s">
        <v>47</v>
      </c>
      <c r="I4510" s="42" t="s">
        <v>36</v>
      </c>
      <c r="J4510" s="42" t="s">
        <v>267</v>
      </c>
      <c r="K4510" s="8">
        <v>45839</v>
      </c>
      <c r="L4510" s="7" t="s">
        <v>11229</v>
      </c>
      <c r="M4510" s="44">
        <v>388.8</v>
      </c>
      <c r="N4510" s="7">
        <v>1</v>
      </c>
      <c r="O4510" s="44">
        <v>410.79</v>
      </c>
      <c r="P4510" s="44">
        <v>145</v>
      </c>
      <c r="Q4510" s="44">
        <v>31.57</v>
      </c>
      <c r="R4510" s="44">
        <v>66.099999999999994</v>
      </c>
      <c r="S4510" s="44">
        <v>21.99</v>
      </c>
      <c r="T4510" s="44">
        <v>26.95</v>
      </c>
      <c r="U4510" s="44">
        <v>119.18</v>
      </c>
      <c r="V4510" s="9" t="s">
        <v>24356</v>
      </c>
      <c r="W4510" s="42" t="s">
        <v>34</v>
      </c>
      <c r="X4510" s="43">
        <v>116983347284</v>
      </c>
      <c r="Y4510" s="43">
        <v>45099695020</v>
      </c>
      <c r="Z4510" s="5" t="s">
        <v>7980</v>
      </c>
      <c r="AA4510" s="37" t="str">
        <f>VLOOKUP(J4510, sku!B:C, 2, FALSE)</f>
        <v>Travessa Fiat - Way - - - Uno Way - 2011 A 2021 - Preto</v>
      </c>
      <c r="AB4510" s="37" t="str">
        <f>VLOOKUP(J4510, sku!B:BM, 64, FALSE)</f>
        <v>Fabricação</v>
      </c>
      <c r="AC4510" s="37" t="str">
        <f>LEFT(pedidos[[#This Row],[SKU]],3)</f>
        <v>XFI</v>
      </c>
      <c r="AD4510" s="37" t="str" cm="1">
        <f t="array" aca="1" ref="AD4510" ca="1">IFERROR(
  INDEX(
    montadora[Montadora],
    MATCH(TRUE,LEFT(#REF!,NÚCARACT(montadora[SKU Parcial]))=montadora[SKU Parcial],0)
  ),
  ""
)</f>
        <v/>
      </c>
    </row>
    <row r="4511" spans="1:30" x14ac:dyDescent="0.25">
      <c r="A4511" s="42" t="s">
        <v>1472</v>
      </c>
      <c r="B4511" s="42" t="s">
        <v>36</v>
      </c>
      <c r="C4511" s="42" t="s">
        <v>464</v>
      </c>
      <c r="D4511" s="42" t="s">
        <v>188</v>
      </c>
      <c r="E4511" s="42" t="s">
        <v>293</v>
      </c>
      <c r="F4511" s="42" t="s">
        <v>294</v>
      </c>
      <c r="G4511" s="42" t="s">
        <v>11227</v>
      </c>
      <c r="H4511" s="7" t="s">
        <v>47</v>
      </c>
      <c r="I4511" s="42" t="s">
        <v>36</v>
      </c>
      <c r="J4511" s="42" t="s">
        <v>267</v>
      </c>
      <c r="K4511" s="8">
        <v>45840</v>
      </c>
      <c r="L4511" s="7" t="s">
        <v>11229</v>
      </c>
      <c r="M4511" s="44">
        <v>388.8</v>
      </c>
      <c r="N4511" s="7">
        <v>1</v>
      </c>
      <c r="O4511" s="44">
        <v>388.8</v>
      </c>
      <c r="P4511" s="44">
        <v>145</v>
      </c>
      <c r="Q4511" s="44">
        <v>31.57</v>
      </c>
      <c r="R4511" s="44">
        <v>66.099999999999994</v>
      </c>
      <c r="S4511" s="44">
        <v>0</v>
      </c>
      <c r="T4511" s="44">
        <v>26.95</v>
      </c>
      <c r="U4511" s="44">
        <v>119.18</v>
      </c>
      <c r="V4511" s="9" t="s">
        <v>24356</v>
      </c>
      <c r="W4511" s="42" t="s">
        <v>34</v>
      </c>
      <c r="X4511" s="43" t="s">
        <v>24357</v>
      </c>
      <c r="Y4511" s="43">
        <v>45104974039</v>
      </c>
      <c r="Z4511" s="5" t="s">
        <v>7980</v>
      </c>
      <c r="AA4511" s="37" t="str">
        <f>VLOOKUP(J4511, sku!B:C, 2, FALSE)</f>
        <v>Travessa Fiat - Way - - - Uno Way - 2011 A 2021 - Preto</v>
      </c>
      <c r="AB4511" s="37" t="str">
        <f>VLOOKUP(J4511, sku!B:BM, 64, FALSE)</f>
        <v>Fabricação</v>
      </c>
      <c r="AC4511" s="37" t="str">
        <f>LEFT(pedidos[[#This Row],[SKU]],3)</f>
        <v>XFI</v>
      </c>
      <c r="AD4511" s="37" t="str" cm="1">
        <f t="array" aca="1" ref="AD4511" ca="1">IFERROR(
  INDEX(
    montadora[Montadora],
    MATCH(TRUE,LEFT(#REF!,NÚCARACT(montadora[SKU Parcial]))=montadora[SKU Parcial],0)
  ),
  ""
)</f>
        <v/>
      </c>
    </row>
    <row r="4512" spans="1:30" x14ac:dyDescent="0.25">
      <c r="A4512" s="42" t="s">
        <v>1473</v>
      </c>
      <c r="B4512" s="42" t="s">
        <v>36</v>
      </c>
      <c r="C4512" s="42" t="s">
        <v>1474</v>
      </c>
      <c r="D4512" s="42" t="s">
        <v>1442</v>
      </c>
      <c r="E4512" s="42" t="s">
        <v>293</v>
      </c>
      <c r="F4512" s="42" t="s">
        <v>294</v>
      </c>
      <c r="G4512" s="42" t="s">
        <v>11227</v>
      </c>
      <c r="H4512" s="7" t="s">
        <v>47</v>
      </c>
      <c r="I4512" s="42" t="s">
        <v>36</v>
      </c>
      <c r="J4512" s="42" t="s">
        <v>267</v>
      </c>
      <c r="K4512" s="8">
        <v>45840</v>
      </c>
      <c r="L4512" s="7" t="s">
        <v>11229</v>
      </c>
      <c r="M4512" s="44">
        <v>388.8</v>
      </c>
      <c r="N4512" s="7">
        <v>1</v>
      </c>
      <c r="O4512" s="44">
        <v>388.8</v>
      </c>
      <c r="P4512" s="44">
        <v>145</v>
      </c>
      <c r="Q4512" s="44">
        <v>31.57</v>
      </c>
      <c r="R4512" s="44">
        <v>66.099999999999994</v>
      </c>
      <c r="S4512" s="44">
        <v>0</v>
      </c>
      <c r="T4512" s="44">
        <v>26.95</v>
      </c>
      <c r="U4512" s="44">
        <v>119.18</v>
      </c>
      <c r="V4512" s="9" t="s">
        <v>24356</v>
      </c>
      <c r="W4512" s="42" t="s">
        <v>34</v>
      </c>
      <c r="X4512" s="43">
        <v>116648368309</v>
      </c>
      <c r="Y4512" s="43">
        <v>45107765669</v>
      </c>
      <c r="Z4512" s="5" t="s">
        <v>7980</v>
      </c>
      <c r="AA4512" s="37" t="str">
        <f>VLOOKUP(J4512, sku!B:C, 2, FALSE)</f>
        <v>Travessa Fiat - Way - - - Uno Way - 2011 A 2021 - Preto</v>
      </c>
      <c r="AB4512" s="37" t="str">
        <f>VLOOKUP(J4512, sku!B:BM, 64, FALSE)</f>
        <v>Fabricação</v>
      </c>
      <c r="AC4512" s="37" t="str">
        <f>LEFT(pedidos[[#This Row],[SKU]],3)</f>
        <v>XFI</v>
      </c>
      <c r="AD4512" s="37" t="str" cm="1">
        <f t="array" aca="1" ref="AD4512" ca="1">IFERROR(
  INDEX(
    montadora[Montadora],
    MATCH(TRUE,LEFT(#REF!,NÚCARACT(montadora[SKU Parcial]))=montadora[SKU Parcial],0)
  ),
  ""
)</f>
        <v/>
      </c>
    </row>
    <row r="4513" spans="1:30" x14ac:dyDescent="0.25">
      <c r="A4513" s="42" t="s">
        <v>1475</v>
      </c>
      <c r="B4513" s="42" t="s">
        <v>1476</v>
      </c>
      <c r="C4513" s="42" t="s">
        <v>1477</v>
      </c>
      <c r="D4513" s="42" t="s">
        <v>420</v>
      </c>
      <c r="E4513" s="42" t="s">
        <v>1478</v>
      </c>
      <c r="F4513" s="42" t="s">
        <v>266</v>
      </c>
      <c r="G4513" s="42" t="s">
        <v>11227</v>
      </c>
      <c r="H4513" s="7" t="s">
        <v>47</v>
      </c>
      <c r="I4513" s="42" t="s">
        <v>36</v>
      </c>
      <c r="J4513" s="42" t="s">
        <v>267</v>
      </c>
      <c r="K4513" s="8">
        <v>45846</v>
      </c>
      <c r="L4513" s="7" t="s">
        <v>11229</v>
      </c>
      <c r="M4513" s="44">
        <v>388.8</v>
      </c>
      <c r="N4513" s="7">
        <v>1</v>
      </c>
      <c r="O4513" s="44">
        <v>388.8</v>
      </c>
      <c r="P4513" s="44">
        <v>145</v>
      </c>
      <c r="Q4513" s="44">
        <v>31.57</v>
      </c>
      <c r="R4513" s="44">
        <v>66.099999999999994</v>
      </c>
      <c r="S4513" s="44">
        <v>0</v>
      </c>
      <c r="T4513" s="44">
        <v>26.95</v>
      </c>
      <c r="U4513" s="44">
        <v>119.18</v>
      </c>
      <c r="V4513" s="9" t="s">
        <v>24356</v>
      </c>
      <c r="W4513" s="42" t="s">
        <v>34</v>
      </c>
      <c r="X4513" s="43">
        <v>117891147452</v>
      </c>
      <c r="Y4513" s="43">
        <v>45141256559</v>
      </c>
      <c r="Z4513" s="5" t="s">
        <v>7980</v>
      </c>
      <c r="AA4513" s="37" t="str">
        <f>VLOOKUP(J4513, sku!B:C, 2, FALSE)</f>
        <v>Travessa Fiat - Way - - - Uno Way - 2011 A 2021 - Preto</v>
      </c>
      <c r="AB4513" s="37" t="str">
        <f>VLOOKUP(J4513, sku!B:BM, 64, FALSE)</f>
        <v>Fabricação</v>
      </c>
      <c r="AC4513" s="37" t="str">
        <f>LEFT(pedidos[[#This Row],[SKU]],3)</f>
        <v>XFI</v>
      </c>
      <c r="AD4513" s="37" t="str" cm="1">
        <f t="array" aca="1" ref="AD4513" ca="1">IFERROR(
  INDEX(
    montadora[Montadora],
    MATCH(TRUE,LEFT(#REF!,NÚCARACT(montadora[SKU Parcial]))=montadora[SKU Parcial],0)
  ),
  ""
)</f>
        <v/>
      </c>
    </row>
    <row r="4514" spans="1:30" x14ac:dyDescent="0.25">
      <c r="A4514" s="42" t="s">
        <v>1479</v>
      </c>
      <c r="B4514" s="42" t="s">
        <v>36</v>
      </c>
      <c r="C4514" s="42" t="s">
        <v>1238</v>
      </c>
      <c r="D4514" s="42" t="s">
        <v>643</v>
      </c>
      <c r="E4514" s="42" t="s">
        <v>293</v>
      </c>
      <c r="F4514" s="42" t="s">
        <v>294</v>
      </c>
      <c r="G4514" s="42" t="s">
        <v>11227</v>
      </c>
      <c r="H4514" s="7" t="s">
        <v>47</v>
      </c>
      <c r="I4514" s="42" t="s">
        <v>36</v>
      </c>
      <c r="J4514" s="42" t="s">
        <v>267</v>
      </c>
      <c r="K4514" s="8">
        <v>45847</v>
      </c>
      <c r="L4514" s="7" t="s">
        <v>11229</v>
      </c>
      <c r="M4514" s="44">
        <v>388.8</v>
      </c>
      <c r="N4514" s="7">
        <v>1</v>
      </c>
      <c r="O4514" s="44">
        <v>406.79</v>
      </c>
      <c r="P4514" s="44">
        <v>145</v>
      </c>
      <c r="Q4514" s="44">
        <v>31.57</v>
      </c>
      <c r="R4514" s="44">
        <v>66.099999999999994</v>
      </c>
      <c r="S4514" s="44">
        <v>17.989999999999998</v>
      </c>
      <c r="T4514" s="44">
        <v>26.95</v>
      </c>
      <c r="U4514" s="44">
        <v>119.18</v>
      </c>
      <c r="V4514" s="9" t="s">
        <v>24356</v>
      </c>
      <c r="W4514" s="42" t="s">
        <v>34</v>
      </c>
      <c r="X4514" s="43">
        <v>117982016852</v>
      </c>
      <c r="Y4514" s="43">
        <v>45145733596</v>
      </c>
      <c r="Z4514" s="5" t="s">
        <v>7980</v>
      </c>
      <c r="AA4514" s="37" t="str">
        <f>VLOOKUP(J4514, sku!B:C, 2, FALSE)</f>
        <v>Travessa Fiat - Way - - - Uno Way - 2011 A 2021 - Preto</v>
      </c>
      <c r="AB4514" s="37" t="str">
        <f>VLOOKUP(J4514, sku!B:BM, 64, FALSE)</f>
        <v>Fabricação</v>
      </c>
      <c r="AC4514" s="37" t="str">
        <f>LEFT(pedidos[[#This Row],[SKU]],3)</f>
        <v>XFI</v>
      </c>
      <c r="AD4514" s="37" t="str" cm="1">
        <f t="array" aca="1" ref="AD4514" ca="1">IFERROR(
  INDEX(
    montadora[Montadora],
    MATCH(TRUE,LEFT(#REF!,NÚCARACT(montadora[SKU Parcial]))=montadora[SKU Parcial],0)
  ),
  ""
)</f>
        <v/>
      </c>
    </row>
    <row r="4515" spans="1:30" x14ac:dyDescent="0.25">
      <c r="A4515" s="42" t="s">
        <v>1480</v>
      </c>
      <c r="B4515" s="42" t="s">
        <v>36</v>
      </c>
      <c r="C4515" s="42" t="s">
        <v>925</v>
      </c>
      <c r="D4515" s="42" t="s">
        <v>319</v>
      </c>
      <c r="E4515" s="42" t="s">
        <v>293</v>
      </c>
      <c r="F4515" s="42" t="s">
        <v>294</v>
      </c>
      <c r="G4515" s="42" t="s">
        <v>11227</v>
      </c>
      <c r="H4515" s="7" t="s">
        <v>47</v>
      </c>
      <c r="I4515" s="42" t="s">
        <v>36</v>
      </c>
      <c r="J4515" s="42" t="s">
        <v>267</v>
      </c>
      <c r="K4515" s="8">
        <v>45849</v>
      </c>
      <c r="L4515" s="7" t="s">
        <v>11229</v>
      </c>
      <c r="M4515" s="44">
        <v>388.8</v>
      </c>
      <c r="N4515" s="7">
        <v>1</v>
      </c>
      <c r="O4515" s="44">
        <v>388.8</v>
      </c>
      <c r="P4515" s="44">
        <v>145</v>
      </c>
      <c r="Q4515" s="44">
        <v>31.57</v>
      </c>
      <c r="R4515" s="44">
        <v>66.099999999999994</v>
      </c>
      <c r="S4515" s="44">
        <v>0</v>
      </c>
      <c r="T4515" s="44">
        <v>26.95</v>
      </c>
      <c r="U4515" s="44">
        <v>119.18</v>
      </c>
      <c r="V4515" s="9" t="s">
        <v>24356</v>
      </c>
      <c r="W4515" s="42" t="s">
        <v>34</v>
      </c>
      <c r="X4515" s="43">
        <v>117689109969</v>
      </c>
      <c r="Y4515" s="43">
        <v>45155594282</v>
      </c>
      <c r="Z4515" s="5" t="s">
        <v>7980</v>
      </c>
      <c r="AA4515" s="37" t="str">
        <f>VLOOKUP(J4515, sku!B:C, 2, FALSE)</f>
        <v>Travessa Fiat - Way - - - Uno Way - 2011 A 2021 - Preto</v>
      </c>
      <c r="AB4515" s="37" t="str">
        <f>VLOOKUP(J4515, sku!B:BM, 64, FALSE)</f>
        <v>Fabricação</v>
      </c>
      <c r="AC4515" s="37" t="str">
        <f>LEFT(pedidos[[#This Row],[SKU]],3)</f>
        <v>XFI</v>
      </c>
      <c r="AD4515" s="37" t="str" cm="1">
        <f t="array" aca="1" ref="AD4515" ca="1">IFERROR(
  INDEX(
    montadora[Montadora],
    MATCH(TRUE,LEFT(#REF!,NÚCARACT(montadora[SKU Parcial]))=montadora[SKU Parcial],0)
  ),
  ""
)</f>
        <v/>
      </c>
    </row>
    <row r="4516" spans="1:30" x14ac:dyDescent="0.25">
      <c r="A4516" s="42" t="s">
        <v>1481</v>
      </c>
      <c r="B4516" s="42" t="s">
        <v>1482</v>
      </c>
      <c r="C4516" s="42" t="s">
        <v>353</v>
      </c>
      <c r="D4516" s="42" t="s">
        <v>188</v>
      </c>
      <c r="E4516" s="42" t="s">
        <v>293</v>
      </c>
      <c r="F4516" s="42" t="s">
        <v>294</v>
      </c>
      <c r="G4516" s="42" t="s">
        <v>11227</v>
      </c>
      <c r="H4516" s="7" t="s">
        <v>47</v>
      </c>
      <c r="I4516" s="42" t="s">
        <v>36</v>
      </c>
      <c r="J4516" s="42" t="s">
        <v>267</v>
      </c>
      <c r="K4516" s="8">
        <v>45850</v>
      </c>
      <c r="L4516" s="7" t="s">
        <v>11229</v>
      </c>
      <c r="M4516" s="44">
        <v>388.8</v>
      </c>
      <c r="N4516" s="7">
        <v>1</v>
      </c>
      <c r="O4516" s="44">
        <v>388.8</v>
      </c>
      <c r="P4516" s="44">
        <v>145</v>
      </c>
      <c r="Q4516" s="44">
        <v>31.57</v>
      </c>
      <c r="R4516" s="44">
        <v>66.099999999999994</v>
      </c>
      <c r="S4516" s="44">
        <v>0</v>
      </c>
      <c r="T4516" s="44">
        <v>26.95</v>
      </c>
      <c r="U4516" s="44">
        <v>119.18</v>
      </c>
      <c r="V4516" s="9" t="s">
        <v>24356</v>
      </c>
      <c r="W4516" s="42" t="s">
        <v>34</v>
      </c>
      <c r="X4516" s="43">
        <v>118327402072</v>
      </c>
      <c r="Y4516" s="43">
        <v>45160819473</v>
      </c>
      <c r="Z4516" s="5" t="s">
        <v>7980</v>
      </c>
      <c r="AA4516" s="37" t="str">
        <f>VLOOKUP(J4516, sku!B:C, 2, FALSE)</f>
        <v>Travessa Fiat - Way - - - Uno Way - 2011 A 2021 - Preto</v>
      </c>
      <c r="AB4516" s="37" t="str">
        <f>VLOOKUP(J4516, sku!B:BM, 64, FALSE)</f>
        <v>Fabricação</v>
      </c>
      <c r="AC4516" s="37" t="str">
        <f>LEFT(pedidos[[#This Row],[SKU]],3)</f>
        <v>XFI</v>
      </c>
      <c r="AD4516" s="37" t="str" cm="1">
        <f t="array" aca="1" ref="AD4516" ca="1">IFERROR(
  INDEX(
    montadora[Montadora],
    MATCH(TRUE,LEFT(#REF!,NÚCARACT(montadora[SKU Parcial]))=montadora[SKU Parcial],0)
  ),
  ""
)</f>
        <v/>
      </c>
    </row>
    <row r="4517" spans="1:30" x14ac:dyDescent="0.25">
      <c r="A4517" s="42" t="s">
        <v>1483</v>
      </c>
      <c r="B4517" s="42" t="s">
        <v>1484</v>
      </c>
      <c r="C4517" s="42" t="s">
        <v>1485</v>
      </c>
      <c r="D4517" s="42" t="s">
        <v>138</v>
      </c>
      <c r="E4517" s="42" t="s">
        <v>1478</v>
      </c>
      <c r="F4517" s="42" t="s">
        <v>266</v>
      </c>
      <c r="G4517" s="42" t="s">
        <v>11227</v>
      </c>
      <c r="H4517" s="7" t="s">
        <v>47</v>
      </c>
      <c r="I4517" s="42" t="s">
        <v>36</v>
      </c>
      <c r="J4517" s="42" t="s">
        <v>298</v>
      </c>
      <c r="K4517" s="8">
        <v>45851</v>
      </c>
      <c r="L4517" s="7" t="s">
        <v>11229</v>
      </c>
      <c r="M4517" s="44">
        <v>388.8</v>
      </c>
      <c r="N4517" s="7">
        <v>1</v>
      </c>
      <c r="O4517" s="44">
        <v>388.8</v>
      </c>
      <c r="P4517" s="44">
        <v>145</v>
      </c>
      <c r="Q4517" s="44">
        <v>31.57</v>
      </c>
      <c r="R4517" s="44">
        <v>66.099999999999994</v>
      </c>
      <c r="S4517" s="44">
        <v>0</v>
      </c>
      <c r="T4517" s="44">
        <v>26.95</v>
      </c>
      <c r="U4517" s="44">
        <v>119.18</v>
      </c>
      <c r="V4517" s="9" t="s">
        <v>24356</v>
      </c>
      <c r="W4517" s="42" t="s">
        <v>34</v>
      </c>
      <c r="X4517" s="43">
        <v>117937829025</v>
      </c>
      <c r="Y4517" s="43">
        <v>45164886867</v>
      </c>
      <c r="Z4517" s="5" t="s">
        <v>7980</v>
      </c>
      <c r="AA4517" s="37" t="str">
        <f>VLOOKUP(J4517, sku!B:C, 2, FALSE)</f>
        <v>Travessa Fiat - Way - - - Uno Way - 2011 A 2021 - Grafite</v>
      </c>
      <c r="AB4517" s="37" t="str">
        <f>VLOOKUP(J4517, sku!B:BM, 64, FALSE)</f>
        <v>Fabricação</v>
      </c>
      <c r="AC4517" s="37" t="str">
        <f>LEFT(pedidos[[#This Row],[SKU]],3)</f>
        <v>XFI</v>
      </c>
      <c r="AD4517" s="37" t="str" cm="1">
        <f t="array" aca="1" ref="AD4517" ca="1">IFERROR(
  INDEX(
    montadora[Montadora],
    MATCH(TRUE,LEFT(#REF!,NÚCARACT(montadora[SKU Parcial]))=montadora[SKU Parcial],0)
  ),
  ""
)</f>
        <v/>
      </c>
    </row>
    <row r="4518" spans="1:30" x14ac:dyDescent="0.25">
      <c r="A4518" s="42" t="s">
        <v>1486</v>
      </c>
      <c r="B4518" s="42" t="s">
        <v>1487</v>
      </c>
      <c r="C4518" s="42" t="s">
        <v>1488</v>
      </c>
      <c r="D4518" s="42" t="s">
        <v>420</v>
      </c>
      <c r="E4518" s="42" t="s">
        <v>293</v>
      </c>
      <c r="F4518" s="42" t="s">
        <v>294</v>
      </c>
      <c r="G4518" s="42" t="s">
        <v>11227</v>
      </c>
      <c r="H4518" s="7" t="s">
        <v>47</v>
      </c>
      <c r="I4518" s="42" t="s">
        <v>36</v>
      </c>
      <c r="J4518" s="42" t="s">
        <v>267</v>
      </c>
      <c r="K4518" s="8">
        <v>45851</v>
      </c>
      <c r="L4518" s="7" t="s">
        <v>11229</v>
      </c>
      <c r="M4518" s="44">
        <v>388.8</v>
      </c>
      <c r="N4518" s="7">
        <v>1</v>
      </c>
      <c r="O4518" s="44">
        <v>388.8</v>
      </c>
      <c r="P4518" s="44">
        <v>145</v>
      </c>
      <c r="Q4518" s="44">
        <v>31.57</v>
      </c>
      <c r="R4518" s="44">
        <v>66.099999999999994</v>
      </c>
      <c r="S4518" s="44">
        <v>0</v>
      </c>
      <c r="T4518" s="44">
        <v>26.95</v>
      </c>
      <c r="U4518" s="44">
        <v>119.18</v>
      </c>
      <c r="V4518" s="9" t="s">
        <v>24356</v>
      </c>
      <c r="W4518" s="42" t="s">
        <v>34</v>
      </c>
      <c r="X4518" s="43">
        <v>118447847184</v>
      </c>
      <c r="Y4518" s="43">
        <v>45165387666</v>
      </c>
      <c r="Z4518" s="5" t="s">
        <v>7980</v>
      </c>
      <c r="AA4518" s="37" t="str">
        <f>VLOOKUP(J4518, sku!B:C, 2, FALSE)</f>
        <v>Travessa Fiat - Way - - - Uno Way - 2011 A 2021 - Preto</v>
      </c>
      <c r="AB4518" s="37" t="str">
        <f>VLOOKUP(J4518, sku!B:BM, 64, FALSE)</f>
        <v>Fabricação</v>
      </c>
      <c r="AC4518" s="37" t="str">
        <f>LEFT(pedidos[[#This Row],[SKU]],3)</f>
        <v>XFI</v>
      </c>
      <c r="AD4518" s="37" t="str" cm="1">
        <f t="array" aca="1" ref="AD4518" ca="1">IFERROR(
  INDEX(
    montadora[Montadora],
    MATCH(TRUE,LEFT(#REF!,NÚCARACT(montadora[SKU Parcial]))=montadora[SKU Parcial],0)
  ),
  ""
)</f>
        <v/>
      </c>
    </row>
    <row r="4519" spans="1:30" x14ac:dyDescent="0.25">
      <c r="A4519" s="42" t="s">
        <v>1489</v>
      </c>
      <c r="B4519" s="42" t="s">
        <v>1490</v>
      </c>
      <c r="C4519" s="42" t="s">
        <v>1491</v>
      </c>
      <c r="D4519" s="42" t="s">
        <v>191</v>
      </c>
      <c r="E4519" s="42" t="s">
        <v>293</v>
      </c>
      <c r="F4519" s="42" t="s">
        <v>294</v>
      </c>
      <c r="G4519" s="42" t="s">
        <v>11227</v>
      </c>
      <c r="H4519" s="7" t="s">
        <v>47</v>
      </c>
      <c r="I4519" s="42" t="s">
        <v>36</v>
      </c>
      <c r="J4519" s="42" t="s">
        <v>308</v>
      </c>
      <c r="K4519" s="8">
        <v>45851</v>
      </c>
      <c r="L4519" s="7" t="s">
        <v>11229</v>
      </c>
      <c r="M4519" s="44">
        <v>388.8</v>
      </c>
      <c r="N4519" s="7">
        <v>1</v>
      </c>
      <c r="O4519" s="44">
        <v>388.8</v>
      </c>
      <c r="P4519" s="44">
        <v>145</v>
      </c>
      <c r="Q4519" s="44">
        <v>31.57</v>
      </c>
      <c r="R4519" s="44">
        <v>66.099999999999994</v>
      </c>
      <c r="S4519" s="44">
        <v>0</v>
      </c>
      <c r="T4519" s="44">
        <v>26.95</v>
      </c>
      <c r="U4519" s="44">
        <v>119.18</v>
      </c>
      <c r="V4519" s="9" t="s">
        <v>24356</v>
      </c>
      <c r="W4519" s="42" t="s">
        <v>89</v>
      </c>
      <c r="X4519" s="43">
        <v>117957693977</v>
      </c>
      <c r="Y4519" s="43">
        <v>45165730679</v>
      </c>
      <c r="Z4519" s="5" t="s">
        <v>7980</v>
      </c>
      <c r="AA4519" s="37" t="str">
        <f>VLOOKUP(J4519, sku!B:C, 2, FALSE)</f>
        <v>Travessa Fiat - Way - - - Uno Way - 2011 A 2021 - Prata</v>
      </c>
      <c r="AB4519" s="37" t="str">
        <f>VLOOKUP(J4519, sku!B:BM, 64, FALSE)</f>
        <v>Fabricação</v>
      </c>
      <c r="AC4519" s="37" t="str">
        <f>LEFT(pedidos[[#This Row],[SKU]],3)</f>
        <v>XFI</v>
      </c>
      <c r="AD4519" s="37" t="str" cm="1">
        <f t="array" aca="1" ref="AD4519" ca="1">IFERROR(
  INDEX(
    montadora[Montadora],
    MATCH(TRUE,LEFT(#REF!,NÚCARACT(montadora[SKU Parcial]))=montadora[SKU Parcial],0)
  ),
  ""
)</f>
        <v/>
      </c>
    </row>
    <row r="4520" spans="1:30" x14ac:dyDescent="0.25">
      <c r="A4520" s="42" t="s">
        <v>1492</v>
      </c>
      <c r="B4520" s="42" t="s">
        <v>1493</v>
      </c>
      <c r="C4520" s="42" t="s">
        <v>1320</v>
      </c>
      <c r="D4520" s="42" t="s">
        <v>27</v>
      </c>
      <c r="E4520" s="42" t="s">
        <v>293</v>
      </c>
      <c r="F4520" s="42" t="s">
        <v>294</v>
      </c>
      <c r="G4520" s="42" t="s">
        <v>11227</v>
      </c>
      <c r="H4520" s="7" t="s">
        <v>47</v>
      </c>
      <c r="I4520" s="42" t="s">
        <v>36</v>
      </c>
      <c r="J4520" s="42" t="s">
        <v>267</v>
      </c>
      <c r="K4520" s="8">
        <v>45851</v>
      </c>
      <c r="L4520" s="7" t="s">
        <v>11229</v>
      </c>
      <c r="M4520" s="44">
        <v>388.8</v>
      </c>
      <c r="N4520" s="7">
        <v>1</v>
      </c>
      <c r="O4520" s="44">
        <v>388.8</v>
      </c>
      <c r="P4520" s="44">
        <v>145</v>
      </c>
      <c r="Q4520" s="44">
        <v>31.57</v>
      </c>
      <c r="R4520" s="44">
        <v>66.099999999999994</v>
      </c>
      <c r="S4520" s="44">
        <v>0</v>
      </c>
      <c r="T4520" s="44">
        <v>26.95</v>
      </c>
      <c r="U4520" s="44">
        <v>119.18</v>
      </c>
      <c r="V4520" s="9" t="s">
        <v>24356</v>
      </c>
      <c r="W4520" s="42" t="s">
        <v>34</v>
      </c>
      <c r="X4520" s="43">
        <v>117966736301</v>
      </c>
      <c r="Y4520" s="43">
        <v>45166402708</v>
      </c>
      <c r="Z4520" s="5" t="s">
        <v>7980</v>
      </c>
      <c r="AA4520" s="37" t="str">
        <f>VLOOKUP(J4520, sku!B:C, 2, FALSE)</f>
        <v>Travessa Fiat - Way - - - Uno Way - 2011 A 2021 - Preto</v>
      </c>
      <c r="AB4520" s="37" t="str">
        <f>VLOOKUP(J4520, sku!B:BM, 64, FALSE)</f>
        <v>Fabricação</v>
      </c>
      <c r="AC4520" s="37" t="str">
        <f>LEFT(pedidos[[#This Row],[SKU]],3)</f>
        <v>XFI</v>
      </c>
      <c r="AD4520" s="37" t="str" cm="1">
        <f t="array" aca="1" ref="AD4520" ca="1">IFERROR(
  INDEX(
    montadora[Montadora],
    MATCH(TRUE,LEFT(#REF!,NÚCARACT(montadora[SKU Parcial]))=montadora[SKU Parcial],0)
  ),
  ""
)</f>
        <v/>
      </c>
    </row>
    <row r="4521" spans="1:30" x14ac:dyDescent="0.25">
      <c r="A4521" s="42" t="s">
        <v>1494</v>
      </c>
      <c r="B4521" s="42" t="s">
        <v>1495</v>
      </c>
      <c r="C4521" s="42" t="s">
        <v>1496</v>
      </c>
      <c r="D4521" s="42" t="s">
        <v>138</v>
      </c>
      <c r="E4521" s="42" t="s">
        <v>293</v>
      </c>
      <c r="F4521" s="42" t="s">
        <v>294</v>
      </c>
      <c r="G4521" s="42" t="s">
        <v>11227</v>
      </c>
      <c r="H4521" s="7" t="s">
        <v>47</v>
      </c>
      <c r="I4521" s="42" t="s">
        <v>36</v>
      </c>
      <c r="J4521" s="42" t="s">
        <v>267</v>
      </c>
      <c r="K4521" s="8">
        <v>45853</v>
      </c>
      <c r="L4521" s="7" t="s">
        <v>11229</v>
      </c>
      <c r="M4521" s="44">
        <v>388.8</v>
      </c>
      <c r="N4521" s="7">
        <v>1</v>
      </c>
      <c r="O4521" s="44">
        <v>388.8</v>
      </c>
      <c r="P4521" s="44">
        <v>145</v>
      </c>
      <c r="Q4521" s="44">
        <v>31.57</v>
      </c>
      <c r="R4521" s="44">
        <v>66.099999999999994</v>
      </c>
      <c r="S4521" s="44">
        <v>0</v>
      </c>
      <c r="T4521" s="44">
        <v>26.95</v>
      </c>
      <c r="U4521" s="44">
        <v>119.18</v>
      </c>
      <c r="V4521" s="9" t="s">
        <v>24356</v>
      </c>
      <c r="W4521" s="42" t="s">
        <v>34</v>
      </c>
      <c r="X4521" s="43">
        <v>118678633276</v>
      </c>
      <c r="Y4521" s="43">
        <v>45176616616</v>
      </c>
      <c r="Z4521" s="5" t="s">
        <v>7980</v>
      </c>
      <c r="AA4521" s="37" t="str">
        <f>VLOOKUP(J4521, sku!B:C, 2, FALSE)</f>
        <v>Travessa Fiat - Way - - - Uno Way - 2011 A 2021 - Preto</v>
      </c>
      <c r="AB4521" s="37" t="str">
        <f>VLOOKUP(J4521, sku!B:BM, 64, FALSE)</f>
        <v>Fabricação</v>
      </c>
      <c r="AC4521" s="37" t="str">
        <f>LEFT(pedidos[[#This Row],[SKU]],3)</f>
        <v>XFI</v>
      </c>
      <c r="AD4521" s="37" t="str" cm="1">
        <f t="array" aca="1" ref="AD4521" ca="1">IFERROR(
  INDEX(
    montadora[Montadora],
    MATCH(TRUE,LEFT(#REF!,NÚCARACT(montadora[SKU Parcial]))=montadora[SKU Parcial],0)
  ),
  ""
)</f>
        <v/>
      </c>
    </row>
    <row r="4522" spans="1:30" x14ac:dyDescent="0.25">
      <c r="A4522" s="42" t="s">
        <v>1497</v>
      </c>
      <c r="B4522" s="42" t="s">
        <v>36</v>
      </c>
      <c r="C4522" s="42" t="s">
        <v>1498</v>
      </c>
      <c r="D4522" s="42" t="s">
        <v>1042</v>
      </c>
      <c r="E4522" s="42" t="s">
        <v>293</v>
      </c>
      <c r="F4522" s="42" t="s">
        <v>294</v>
      </c>
      <c r="G4522" s="42" t="s">
        <v>11227</v>
      </c>
      <c r="H4522" s="7" t="s">
        <v>47</v>
      </c>
      <c r="I4522" s="42" t="s">
        <v>36</v>
      </c>
      <c r="J4522" s="42" t="s">
        <v>267</v>
      </c>
      <c r="K4522" s="8">
        <v>45853</v>
      </c>
      <c r="L4522" s="7" t="s">
        <v>11229</v>
      </c>
      <c r="M4522" s="44">
        <v>388.8</v>
      </c>
      <c r="N4522" s="7">
        <v>1</v>
      </c>
      <c r="O4522" s="44">
        <v>388.8</v>
      </c>
      <c r="P4522" s="44">
        <v>145</v>
      </c>
      <c r="Q4522" s="44">
        <v>31.57</v>
      </c>
      <c r="R4522" s="44">
        <v>66.099999999999994</v>
      </c>
      <c r="S4522" s="44">
        <v>0</v>
      </c>
      <c r="T4522" s="44">
        <v>26.95</v>
      </c>
      <c r="U4522" s="44">
        <v>119.18</v>
      </c>
      <c r="V4522" s="9" t="s">
        <v>24356</v>
      </c>
      <c r="W4522" s="42" t="s">
        <v>34</v>
      </c>
      <c r="X4522" s="43">
        <v>118712009336</v>
      </c>
      <c r="Y4522" s="43">
        <v>45178519054</v>
      </c>
      <c r="Z4522" s="5" t="s">
        <v>7980</v>
      </c>
      <c r="AA4522" s="37" t="str">
        <f>VLOOKUP(J4522, sku!B:C, 2, FALSE)</f>
        <v>Travessa Fiat - Way - - - Uno Way - 2011 A 2021 - Preto</v>
      </c>
      <c r="AB4522" s="37" t="str">
        <f>VLOOKUP(J4522, sku!B:BM, 64, FALSE)</f>
        <v>Fabricação</v>
      </c>
      <c r="AC4522" s="37" t="str">
        <f>LEFT(pedidos[[#This Row],[SKU]],3)</f>
        <v>XFI</v>
      </c>
      <c r="AD4522" s="37" t="str" cm="1">
        <f t="array" aca="1" ref="AD4522" ca="1">IFERROR(
  INDEX(
    montadora[Montadora],
    MATCH(TRUE,LEFT(#REF!,NÚCARACT(montadora[SKU Parcial]))=montadora[SKU Parcial],0)
  ),
  ""
)</f>
        <v/>
      </c>
    </row>
    <row r="4523" spans="1:30" x14ac:dyDescent="0.25">
      <c r="A4523" s="42" t="s">
        <v>1499</v>
      </c>
      <c r="B4523" s="42" t="s">
        <v>36</v>
      </c>
      <c r="C4523" s="42" t="s">
        <v>1500</v>
      </c>
      <c r="D4523" s="42" t="s">
        <v>420</v>
      </c>
      <c r="E4523" s="42" t="s">
        <v>293</v>
      </c>
      <c r="F4523" s="42" t="s">
        <v>294</v>
      </c>
      <c r="G4523" s="42" t="s">
        <v>11227</v>
      </c>
      <c r="H4523" s="7" t="s">
        <v>47</v>
      </c>
      <c r="I4523" s="42" t="s">
        <v>36</v>
      </c>
      <c r="J4523" s="42" t="s">
        <v>267</v>
      </c>
      <c r="K4523" s="8">
        <v>45854</v>
      </c>
      <c r="L4523" s="7" t="s">
        <v>11229</v>
      </c>
      <c r="M4523" s="44">
        <v>388.8</v>
      </c>
      <c r="N4523" s="7">
        <v>1</v>
      </c>
      <c r="O4523" s="44">
        <v>388.8</v>
      </c>
      <c r="P4523" s="44">
        <v>145</v>
      </c>
      <c r="Q4523" s="44">
        <v>31.57</v>
      </c>
      <c r="R4523" s="44">
        <v>66.099999999999994</v>
      </c>
      <c r="S4523" s="44">
        <v>0</v>
      </c>
      <c r="T4523" s="44">
        <v>26.95</v>
      </c>
      <c r="U4523" s="44">
        <v>119.18</v>
      </c>
      <c r="V4523" s="9" t="s">
        <v>24356</v>
      </c>
      <c r="W4523" s="42" t="s">
        <v>34</v>
      </c>
      <c r="X4523" s="43">
        <v>118199211951</v>
      </c>
      <c r="Y4523" s="43">
        <v>45178048088</v>
      </c>
      <c r="Z4523" s="5" t="s">
        <v>7980</v>
      </c>
      <c r="AA4523" s="37" t="str">
        <f>VLOOKUP(J4523, sku!B:C, 2, FALSE)</f>
        <v>Travessa Fiat - Way - - - Uno Way - 2011 A 2021 - Preto</v>
      </c>
      <c r="AB4523" s="37" t="str">
        <f>VLOOKUP(J4523, sku!B:BM, 64, FALSE)</f>
        <v>Fabricação</v>
      </c>
      <c r="AC4523" s="37" t="str">
        <f>LEFT(pedidos[[#This Row],[SKU]],3)</f>
        <v>XFI</v>
      </c>
      <c r="AD4523" s="37" t="str" cm="1">
        <f t="array" aca="1" ref="AD4523" ca="1">IFERROR(
  INDEX(
    montadora[Montadora],
    MATCH(TRUE,LEFT(#REF!,NÚCARACT(montadora[SKU Parcial]))=montadora[SKU Parcial],0)
  ),
  ""
)</f>
        <v/>
      </c>
    </row>
    <row r="4524" spans="1:30" x14ac:dyDescent="0.25">
      <c r="A4524" s="42" t="s">
        <v>1501</v>
      </c>
      <c r="B4524" s="42" t="s">
        <v>36</v>
      </c>
      <c r="C4524" s="42" t="s">
        <v>1502</v>
      </c>
      <c r="D4524" s="42" t="s">
        <v>191</v>
      </c>
      <c r="E4524" s="42" t="s">
        <v>1478</v>
      </c>
      <c r="F4524" s="42" t="s">
        <v>266</v>
      </c>
      <c r="G4524" s="42" t="s">
        <v>11227</v>
      </c>
      <c r="H4524" s="7" t="s">
        <v>47</v>
      </c>
      <c r="I4524" s="42" t="s">
        <v>36</v>
      </c>
      <c r="J4524" s="42" t="s">
        <v>298</v>
      </c>
      <c r="K4524" s="8">
        <v>45854</v>
      </c>
      <c r="L4524" s="7" t="s">
        <v>11229</v>
      </c>
      <c r="M4524" s="44">
        <v>388.8</v>
      </c>
      <c r="N4524" s="7">
        <v>1</v>
      </c>
      <c r="O4524" s="44">
        <v>388.8</v>
      </c>
      <c r="P4524" s="44">
        <v>145</v>
      </c>
      <c r="Q4524" s="44">
        <v>31.57</v>
      </c>
      <c r="R4524" s="44">
        <v>66.099999999999994</v>
      </c>
      <c r="S4524" s="44">
        <v>0</v>
      </c>
      <c r="T4524" s="44">
        <v>26.95</v>
      </c>
      <c r="U4524" s="44">
        <v>119.18</v>
      </c>
      <c r="V4524" s="9" t="s">
        <v>24356</v>
      </c>
      <c r="W4524" s="42" t="s">
        <v>34</v>
      </c>
      <c r="X4524" s="43">
        <v>118345805361</v>
      </c>
      <c r="Y4524" s="43">
        <v>45185696884</v>
      </c>
      <c r="Z4524" s="5" t="s">
        <v>7980</v>
      </c>
      <c r="AA4524" s="37" t="str">
        <f>VLOOKUP(J4524, sku!B:C, 2, FALSE)</f>
        <v>Travessa Fiat - Way - - - Uno Way - 2011 A 2021 - Grafite</v>
      </c>
      <c r="AB4524" s="37" t="str">
        <f>VLOOKUP(J4524, sku!B:BM, 64, FALSE)</f>
        <v>Fabricação</v>
      </c>
      <c r="AC4524" s="37" t="str">
        <f>LEFT(pedidos[[#This Row],[SKU]],3)</f>
        <v>XFI</v>
      </c>
      <c r="AD4524" s="37" t="str" cm="1">
        <f t="array" aca="1" ref="AD4524" ca="1">IFERROR(
  INDEX(
    montadora[Montadora],
    MATCH(TRUE,LEFT(#REF!,NÚCARACT(montadora[SKU Parcial]))=montadora[SKU Parcial],0)
  ),
  ""
)</f>
        <v/>
      </c>
    </row>
    <row r="4525" spans="1:30" x14ac:dyDescent="0.25">
      <c r="A4525" s="42" t="s">
        <v>1503</v>
      </c>
      <c r="B4525" s="42" t="s">
        <v>1504</v>
      </c>
      <c r="C4525" s="42" t="s">
        <v>1505</v>
      </c>
      <c r="D4525" s="42" t="s">
        <v>617</v>
      </c>
      <c r="E4525" s="42" t="s">
        <v>293</v>
      </c>
      <c r="F4525" s="42" t="s">
        <v>294</v>
      </c>
      <c r="G4525" s="42" t="s">
        <v>11227</v>
      </c>
      <c r="H4525" s="7" t="s">
        <v>47</v>
      </c>
      <c r="I4525" s="42" t="s">
        <v>36</v>
      </c>
      <c r="J4525" s="42" t="s">
        <v>267</v>
      </c>
      <c r="K4525" s="8">
        <v>45856</v>
      </c>
      <c r="L4525" s="7" t="s">
        <v>11229</v>
      </c>
      <c r="M4525" s="44">
        <v>388.8</v>
      </c>
      <c r="N4525" s="7">
        <v>1</v>
      </c>
      <c r="O4525" s="44">
        <v>388.8</v>
      </c>
      <c r="P4525" s="44">
        <v>145</v>
      </c>
      <c r="Q4525" s="44">
        <v>31.57</v>
      </c>
      <c r="R4525" s="44">
        <v>66.099999999999994</v>
      </c>
      <c r="S4525" s="44">
        <v>0</v>
      </c>
      <c r="T4525" s="44">
        <v>26.95</v>
      </c>
      <c r="U4525" s="44">
        <v>119.18</v>
      </c>
      <c r="V4525" s="9" t="s">
        <v>24356</v>
      </c>
      <c r="W4525" s="42" t="s">
        <v>34</v>
      </c>
      <c r="X4525" s="43">
        <v>119029146584</v>
      </c>
      <c r="Y4525" s="43">
        <v>45194055874</v>
      </c>
      <c r="Z4525" s="5" t="s">
        <v>7980</v>
      </c>
      <c r="AA4525" s="37" t="str">
        <f>VLOOKUP(J4525, sku!B:C, 2, FALSE)</f>
        <v>Travessa Fiat - Way - - - Uno Way - 2011 A 2021 - Preto</v>
      </c>
      <c r="AB4525" s="37" t="str">
        <f>VLOOKUP(J4525, sku!B:BM, 64, FALSE)</f>
        <v>Fabricação</v>
      </c>
      <c r="AC4525" s="37" t="str">
        <f>LEFT(pedidos[[#This Row],[SKU]],3)</f>
        <v>XFI</v>
      </c>
      <c r="AD4525" s="37" t="str" cm="1">
        <f t="array" aca="1" ref="AD4525" ca="1">IFERROR(
  INDEX(
    montadora[Montadora],
    MATCH(TRUE,LEFT(#REF!,NÚCARACT(montadora[SKU Parcial]))=montadora[SKU Parcial],0)
  ),
  ""
)</f>
        <v/>
      </c>
    </row>
    <row r="4526" spans="1:30" x14ac:dyDescent="0.25">
      <c r="A4526" s="42" t="s">
        <v>1506</v>
      </c>
      <c r="B4526" s="42" t="s">
        <v>1507</v>
      </c>
      <c r="C4526" s="42" t="s">
        <v>589</v>
      </c>
      <c r="D4526" s="42" t="s">
        <v>617</v>
      </c>
      <c r="E4526" s="42" t="s">
        <v>293</v>
      </c>
      <c r="F4526" s="42" t="s">
        <v>294</v>
      </c>
      <c r="G4526" s="42" t="s">
        <v>11227</v>
      </c>
      <c r="H4526" s="7" t="s">
        <v>47</v>
      </c>
      <c r="I4526" s="42" t="s">
        <v>36</v>
      </c>
      <c r="J4526" s="42" t="s">
        <v>267</v>
      </c>
      <c r="K4526" s="8">
        <v>45859</v>
      </c>
      <c r="L4526" s="7" t="s">
        <v>11229</v>
      </c>
      <c r="M4526" s="44">
        <v>388.8</v>
      </c>
      <c r="N4526" s="7">
        <v>1</v>
      </c>
      <c r="O4526" s="44">
        <v>388.8</v>
      </c>
      <c r="P4526" s="44">
        <v>145</v>
      </c>
      <c r="Q4526" s="44">
        <v>31.57</v>
      </c>
      <c r="R4526" s="44">
        <v>66.099999999999994</v>
      </c>
      <c r="S4526" s="44">
        <v>0</v>
      </c>
      <c r="T4526" s="44">
        <v>26.95</v>
      </c>
      <c r="U4526" s="44">
        <v>119.18</v>
      </c>
      <c r="V4526" s="9" t="s">
        <v>24356</v>
      </c>
      <c r="W4526" s="42" t="s">
        <v>34</v>
      </c>
      <c r="X4526" s="43" t="s">
        <v>24358</v>
      </c>
      <c r="Y4526" s="43">
        <v>45208265448</v>
      </c>
      <c r="Z4526" s="5" t="s">
        <v>7980</v>
      </c>
      <c r="AA4526" s="37" t="str">
        <f>VLOOKUP(J4526, sku!B:C, 2, FALSE)</f>
        <v>Travessa Fiat - Way - - - Uno Way - 2011 A 2021 - Preto</v>
      </c>
      <c r="AB4526" s="37" t="str">
        <f>VLOOKUP(J4526, sku!B:BM, 64, FALSE)</f>
        <v>Fabricação</v>
      </c>
      <c r="AC4526" s="37" t="str">
        <f>LEFT(pedidos[[#This Row],[SKU]],3)</f>
        <v>XFI</v>
      </c>
      <c r="AD4526" s="37" t="str" cm="1">
        <f t="array" aca="1" ref="AD4526" ca="1">IFERROR(
  INDEX(
    montadora[Montadora],
    MATCH(TRUE,LEFT(#REF!,NÚCARACT(montadora[SKU Parcial]))=montadora[SKU Parcial],0)
  ),
  ""
)</f>
        <v/>
      </c>
    </row>
    <row r="4527" spans="1:30" x14ac:dyDescent="0.25">
      <c r="A4527" s="42" t="s">
        <v>1585</v>
      </c>
      <c r="B4527" s="42" t="s">
        <v>1586</v>
      </c>
      <c r="C4527" s="42" t="s">
        <v>1587</v>
      </c>
      <c r="D4527" s="42" t="s">
        <v>27</v>
      </c>
      <c r="E4527" s="42" t="s">
        <v>293</v>
      </c>
      <c r="F4527" s="42" t="s">
        <v>294</v>
      </c>
      <c r="G4527" s="42" t="s">
        <v>11227</v>
      </c>
      <c r="H4527" s="7" t="s">
        <v>47</v>
      </c>
      <c r="I4527" s="42" t="s">
        <v>36</v>
      </c>
      <c r="J4527" s="42" t="s">
        <v>267</v>
      </c>
      <c r="K4527" s="8">
        <v>45862</v>
      </c>
      <c r="L4527" s="7" t="s">
        <v>11229</v>
      </c>
      <c r="M4527" s="44">
        <v>388.8</v>
      </c>
      <c r="N4527" s="7">
        <v>1</v>
      </c>
      <c r="O4527" s="44">
        <v>388.8</v>
      </c>
      <c r="P4527" s="44">
        <v>145</v>
      </c>
      <c r="Q4527" s="44">
        <v>31.57</v>
      </c>
      <c r="R4527" s="44">
        <v>66.099999999999994</v>
      </c>
      <c r="S4527" s="44">
        <v>0</v>
      </c>
      <c r="T4527" s="44">
        <v>26.95</v>
      </c>
      <c r="U4527" s="44">
        <v>119.18</v>
      </c>
      <c r="V4527" s="9" t="s">
        <v>24356</v>
      </c>
      <c r="W4527" s="42" t="s">
        <v>34</v>
      </c>
      <c r="X4527" s="43">
        <v>119729562096</v>
      </c>
      <c r="Y4527" s="43">
        <v>45225514296</v>
      </c>
      <c r="Z4527" s="5" t="s">
        <v>7980</v>
      </c>
      <c r="AA4527" s="37" t="str">
        <f>VLOOKUP(J4527, sku!B:C, 2, FALSE)</f>
        <v>Travessa Fiat - Way - - - Uno Way - 2011 A 2021 - Preto</v>
      </c>
      <c r="AB4527" s="37" t="str">
        <f>VLOOKUP(J4527, sku!B:BM, 64, FALSE)</f>
        <v>Fabricação</v>
      </c>
      <c r="AC4527" s="37" t="str">
        <f>LEFT(pedidos[[#This Row],[SKU]],3)</f>
        <v>XFI</v>
      </c>
      <c r="AD4527" s="37" t="str" cm="1">
        <f t="array" aca="1" ref="AD4527" ca="1">IFERROR(
  INDEX(
    montadora[Montadora],
    MATCH(TRUE,LEFT(#REF!,NÚCARACT(montadora[SKU Parcial]))=montadora[SKU Parcial],0)
  ),
  ""
)</f>
        <v/>
      </c>
    </row>
    <row r="4528" spans="1:30" x14ac:dyDescent="0.25">
      <c r="A4528" s="42" t="s">
        <v>1588</v>
      </c>
      <c r="B4528" s="42" t="s">
        <v>1589</v>
      </c>
      <c r="C4528" s="42" t="s">
        <v>520</v>
      </c>
      <c r="D4528" s="42" t="s">
        <v>191</v>
      </c>
      <c r="E4528" s="42" t="s">
        <v>1478</v>
      </c>
      <c r="F4528" s="42" t="s">
        <v>266</v>
      </c>
      <c r="G4528" s="42" t="s">
        <v>11227</v>
      </c>
      <c r="H4528" s="7" t="s">
        <v>47</v>
      </c>
      <c r="I4528" s="42" t="s">
        <v>36</v>
      </c>
      <c r="J4528" s="42" t="s">
        <v>267</v>
      </c>
      <c r="K4528" s="8">
        <v>45862</v>
      </c>
      <c r="L4528" s="7" t="s">
        <v>11229</v>
      </c>
      <c r="M4528" s="44">
        <v>388.8</v>
      </c>
      <c r="N4528" s="7">
        <v>1</v>
      </c>
      <c r="O4528" s="44">
        <v>388.8</v>
      </c>
      <c r="P4528" s="44">
        <v>145</v>
      </c>
      <c r="Q4528" s="44">
        <v>31.57</v>
      </c>
      <c r="R4528" s="44">
        <v>66.099999999999994</v>
      </c>
      <c r="S4528" s="44">
        <v>0</v>
      </c>
      <c r="T4528" s="44">
        <v>26.95</v>
      </c>
      <c r="U4528" s="44">
        <v>119.18</v>
      </c>
      <c r="V4528" s="9" t="s">
        <v>24356</v>
      </c>
      <c r="W4528" s="42" t="s">
        <v>89</v>
      </c>
      <c r="X4528" s="43">
        <v>119742889304</v>
      </c>
      <c r="Y4528" s="43">
        <v>45225956415</v>
      </c>
      <c r="Z4528" s="5" t="s">
        <v>7980</v>
      </c>
      <c r="AA4528" s="37" t="str">
        <f>VLOOKUP(J4528, sku!B:C, 2, FALSE)</f>
        <v>Travessa Fiat - Way - - - Uno Way - 2011 A 2021 - Preto</v>
      </c>
      <c r="AB4528" s="37" t="str">
        <f>VLOOKUP(J4528, sku!B:BM, 64, FALSE)</f>
        <v>Fabricação</v>
      </c>
      <c r="AC4528" s="37" t="str">
        <f>LEFT(pedidos[[#This Row],[SKU]],3)</f>
        <v>XFI</v>
      </c>
      <c r="AD4528" s="37" t="str" cm="1">
        <f t="array" aca="1" ref="AD4528" ca="1">IFERROR(
  INDEX(
    montadora[Montadora],
    MATCH(TRUE,LEFT(#REF!,NÚCARACT(montadora[SKU Parcial]))=montadora[SKU Parcial],0)
  ),
  ""
)</f>
        <v/>
      </c>
    </row>
    <row r="4529" spans="1:30" x14ac:dyDescent="0.25">
      <c r="A4529" s="42" t="s">
        <v>1590</v>
      </c>
      <c r="B4529" s="42" t="s">
        <v>1591</v>
      </c>
      <c r="C4529" s="42" t="s">
        <v>212</v>
      </c>
      <c r="D4529" s="42" t="s">
        <v>27</v>
      </c>
      <c r="E4529" s="42" t="s">
        <v>293</v>
      </c>
      <c r="F4529" s="42" t="s">
        <v>294</v>
      </c>
      <c r="G4529" s="42" t="s">
        <v>11227</v>
      </c>
      <c r="H4529" s="7" t="s">
        <v>47</v>
      </c>
      <c r="I4529" s="42" t="s">
        <v>36</v>
      </c>
      <c r="J4529" s="42" t="s">
        <v>267</v>
      </c>
      <c r="K4529" s="8">
        <v>45863</v>
      </c>
      <c r="L4529" s="7" t="s">
        <v>11229</v>
      </c>
      <c r="M4529" s="44">
        <v>388.8</v>
      </c>
      <c r="N4529" s="7">
        <v>1</v>
      </c>
      <c r="O4529" s="44">
        <v>388.8</v>
      </c>
      <c r="P4529" s="44">
        <v>145</v>
      </c>
      <c r="Q4529" s="44">
        <v>31.57</v>
      </c>
      <c r="R4529" s="44">
        <v>66.099999999999994</v>
      </c>
      <c r="S4529" s="44">
        <v>0</v>
      </c>
      <c r="T4529" s="44">
        <v>26.95</v>
      </c>
      <c r="U4529" s="44">
        <v>119.18</v>
      </c>
      <c r="V4529" s="9" t="s">
        <v>24356</v>
      </c>
      <c r="W4529" s="42" t="s">
        <v>34</v>
      </c>
      <c r="X4529" s="43" t="s">
        <v>24359</v>
      </c>
      <c r="Y4529" s="43">
        <v>45232557017</v>
      </c>
      <c r="Z4529" s="5" t="s">
        <v>7980</v>
      </c>
      <c r="AA4529" s="37" t="str">
        <f>VLOOKUP(J4529, sku!B:C, 2, FALSE)</f>
        <v>Travessa Fiat - Way - - - Uno Way - 2011 A 2021 - Preto</v>
      </c>
      <c r="AB4529" s="37" t="str">
        <f>VLOOKUP(J4529, sku!B:BM, 64, FALSE)</f>
        <v>Fabricação</v>
      </c>
      <c r="AC4529" s="37" t="str">
        <f>LEFT(pedidos[[#This Row],[SKU]],3)</f>
        <v>XFI</v>
      </c>
      <c r="AD4529" s="37" t="str" cm="1">
        <f t="array" aca="1" ref="AD4529" ca="1">IFERROR(
  INDEX(
    montadora[Montadora],
    MATCH(TRUE,LEFT(#REF!,NÚCARACT(montadora[SKU Parcial]))=montadora[SKU Parcial],0)
  ),
  ""
)</f>
        <v/>
      </c>
    </row>
    <row r="4530" spans="1:30" x14ac:dyDescent="0.25">
      <c r="A4530" s="42" t="s">
        <v>1592</v>
      </c>
      <c r="B4530" s="42" t="s">
        <v>36</v>
      </c>
      <c r="C4530" s="42" t="s">
        <v>1593</v>
      </c>
      <c r="D4530" s="42" t="s">
        <v>420</v>
      </c>
      <c r="E4530" s="42" t="s">
        <v>1478</v>
      </c>
      <c r="F4530" s="42" t="s">
        <v>266</v>
      </c>
      <c r="G4530" s="42" t="s">
        <v>11227</v>
      </c>
      <c r="H4530" s="7" t="s">
        <v>47</v>
      </c>
      <c r="I4530" s="42" t="s">
        <v>36</v>
      </c>
      <c r="J4530" s="42" t="s">
        <v>267</v>
      </c>
      <c r="K4530" s="8">
        <v>45865</v>
      </c>
      <c r="L4530" s="7" t="s">
        <v>11229</v>
      </c>
      <c r="M4530" s="44">
        <v>388.8</v>
      </c>
      <c r="N4530" s="7">
        <v>1</v>
      </c>
      <c r="O4530" s="44">
        <v>388.8</v>
      </c>
      <c r="P4530" s="44">
        <v>145</v>
      </c>
      <c r="Q4530" s="44">
        <v>31.57</v>
      </c>
      <c r="R4530" s="44">
        <v>66.099999999999994</v>
      </c>
      <c r="S4530" s="44">
        <v>0</v>
      </c>
      <c r="T4530" s="44">
        <v>26.95</v>
      </c>
      <c r="U4530" s="44">
        <v>119.18</v>
      </c>
      <c r="V4530" s="9" t="s">
        <v>24356</v>
      </c>
      <c r="W4530" s="42" t="s">
        <v>34</v>
      </c>
      <c r="X4530" s="43">
        <v>119530151679</v>
      </c>
      <c r="Y4530" s="43">
        <v>45238205093</v>
      </c>
      <c r="Z4530" s="5" t="s">
        <v>7980</v>
      </c>
      <c r="AA4530" s="37" t="str">
        <f>VLOOKUP(J4530, sku!B:C, 2, FALSE)</f>
        <v>Travessa Fiat - Way - - - Uno Way - 2011 A 2021 - Preto</v>
      </c>
      <c r="AB4530" s="37" t="str">
        <f>VLOOKUP(J4530, sku!B:BM, 64, FALSE)</f>
        <v>Fabricação</v>
      </c>
      <c r="AC4530" s="37" t="str">
        <f>LEFT(pedidos[[#This Row],[SKU]],3)</f>
        <v>XFI</v>
      </c>
      <c r="AD4530" s="37" t="str" cm="1">
        <f t="array" aca="1" ref="AD4530" ca="1">IFERROR(
  INDEX(
    montadora[Montadora],
    MATCH(TRUE,LEFT(#REF!,NÚCARACT(montadora[SKU Parcial]))=montadora[SKU Parcial],0)
  ),
  ""
)</f>
        <v/>
      </c>
    </row>
    <row r="4531" spans="1:30" x14ac:dyDescent="0.25">
      <c r="A4531" s="42" t="s">
        <v>1594</v>
      </c>
      <c r="B4531" s="42" t="s">
        <v>1595</v>
      </c>
      <c r="C4531" s="42" t="s">
        <v>278</v>
      </c>
      <c r="D4531" s="42" t="s">
        <v>191</v>
      </c>
      <c r="E4531" s="42" t="s">
        <v>293</v>
      </c>
      <c r="F4531" s="42" t="s">
        <v>294</v>
      </c>
      <c r="G4531" s="42" t="s">
        <v>11227</v>
      </c>
      <c r="H4531" s="7" t="s">
        <v>47</v>
      </c>
      <c r="I4531" s="42" t="s">
        <v>36</v>
      </c>
      <c r="J4531" s="42" t="s">
        <v>267</v>
      </c>
      <c r="K4531" s="8">
        <v>45865</v>
      </c>
      <c r="L4531" s="7" t="s">
        <v>11229</v>
      </c>
      <c r="M4531" s="44">
        <v>388.8</v>
      </c>
      <c r="N4531" s="7">
        <v>1</v>
      </c>
      <c r="O4531" s="44">
        <v>388.8</v>
      </c>
      <c r="P4531" s="44">
        <v>145</v>
      </c>
      <c r="Q4531" s="44">
        <v>31.57</v>
      </c>
      <c r="R4531" s="44">
        <v>66.099999999999994</v>
      </c>
      <c r="S4531" s="44">
        <v>0</v>
      </c>
      <c r="T4531" s="44">
        <v>26.95</v>
      </c>
      <c r="U4531" s="44">
        <v>119.18</v>
      </c>
      <c r="V4531" s="9" t="s">
        <v>24356</v>
      </c>
      <c r="W4531" s="42" t="s">
        <v>34</v>
      </c>
      <c r="X4531" s="43">
        <v>119590810857</v>
      </c>
      <c r="Y4531" s="43">
        <v>45241094501</v>
      </c>
      <c r="Z4531" s="5" t="s">
        <v>7980</v>
      </c>
      <c r="AA4531" s="37" t="str">
        <f>VLOOKUP(J4531, sku!B:C, 2, FALSE)</f>
        <v>Travessa Fiat - Way - - - Uno Way - 2011 A 2021 - Preto</v>
      </c>
      <c r="AB4531" s="37" t="str">
        <f>VLOOKUP(J4531, sku!B:BM, 64, FALSE)</f>
        <v>Fabricação</v>
      </c>
      <c r="AC4531" s="37" t="str">
        <f>LEFT(pedidos[[#This Row],[SKU]],3)</f>
        <v>XFI</v>
      </c>
      <c r="AD4531" s="37" t="str" cm="1">
        <f t="array" aca="1" ref="AD4531" ca="1">IFERROR(
  INDEX(
    montadora[Montadora],
    MATCH(TRUE,LEFT(#REF!,NÚCARACT(montadora[SKU Parcial]))=montadora[SKU Parcial],0)
  ),
  ""
)</f>
        <v/>
      </c>
    </row>
    <row r="4532" spans="1:30" x14ac:dyDescent="0.25">
      <c r="A4532" s="42" t="s">
        <v>1596</v>
      </c>
      <c r="B4532" s="42" t="s">
        <v>1597</v>
      </c>
      <c r="C4532" s="42" t="s">
        <v>1598</v>
      </c>
      <c r="D4532" s="42" t="s">
        <v>138</v>
      </c>
      <c r="E4532" s="42" t="s">
        <v>1599</v>
      </c>
      <c r="F4532" s="42" t="s">
        <v>1428</v>
      </c>
      <c r="G4532" s="42" t="s">
        <v>11227</v>
      </c>
      <c r="H4532" s="7" t="s">
        <v>47</v>
      </c>
      <c r="I4532" s="42" t="s">
        <v>36</v>
      </c>
      <c r="J4532" s="42" t="s">
        <v>308</v>
      </c>
      <c r="K4532" s="8">
        <v>45865</v>
      </c>
      <c r="L4532" s="7" t="s">
        <v>11229</v>
      </c>
      <c r="M4532" s="44">
        <v>388.8</v>
      </c>
      <c r="N4532" s="7">
        <v>1</v>
      </c>
      <c r="O4532" s="44">
        <v>388.8</v>
      </c>
      <c r="P4532" s="44">
        <v>145</v>
      </c>
      <c r="Q4532" s="44">
        <v>31.57</v>
      </c>
      <c r="R4532" s="44">
        <v>66.099999999999994</v>
      </c>
      <c r="S4532" s="44">
        <v>0</v>
      </c>
      <c r="T4532" s="44">
        <v>26.95</v>
      </c>
      <c r="U4532" s="44">
        <v>119.18</v>
      </c>
      <c r="V4532" s="9" t="s">
        <v>24356</v>
      </c>
      <c r="W4532" s="42" t="s">
        <v>34</v>
      </c>
      <c r="X4532" s="43">
        <v>119592811287</v>
      </c>
      <c r="Y4532" s="43">
        <v>45241451646</v>
      </c>
      <c r="Z4532" s="5" t="s">
        <v>7980</v>
      </c>
      <c r="AA4532" s="37" t="str">
        <f>VLOOKUP(J4532, sku!B:C, 2, FALSE)</f>
        <v>Travessa Fiat - Way - - - Uno Way - 2011 A 2021 - Prata</v>
      </c>
      <c r="AB4532" s="37" t="str">
        <f>VLOOKUP(J4532, sku!B:BM, 64, FALSE)</f>
        <v>Fabricação</v>
      </c>
      <c r="AC4532" s="37" t="str">
        <f>LEFT(pedidos[[#This Row],[SKU]],3)</f>
        <v>XFI</v>
      </c>
      <c r="AD4532" s="37" t="str" cm="1">
        <f t="array" aca="1" ref="AD4532" ca="1">IFERROR(
  INDEX(
    montadora[Montadora],
    MATCH(TRUE,LEFT(#REF!,NÚCARACT(montadora[SKU Parcial]))=montadora[SKU Parcial],0)
  ),
  ""
)</f>
        <v/>
      </c>
    </row>
    <row r="4533" spans="1:30" x14ac:dyDescent="0.25">
      <c r="A4533" s="42" t="s">
        <v>1600</v>
      </c>
      <c r="B4533" s="42" t="s">
        <v>36</v>
      </c>
      <c r="C4533" s="42" t="s">
        <v>1601</v>
      </c>
      <c r="D4533" s="42" t="s">
        <v>685</v>
      </c>
      <c r="E4533" s="42" t="s">
        <v>293</v>
      </c>
      <c r="F4533" s="42" t="s">
        <v>294</v>
      </c>
      <c r="G4533" s="42" t="s">
        <v>11227</v>
      </c>
      <c r="H4533" s="7" t="s">
        <v>47</v>
      </c>
      <c r="I4533" s="42" t="s">
        <v>36</v>
      </c>
      <c r="J4533" s="42" t="s">
        <v>267</v>
      </c>
      <c r="K4533" s="8">
        <v>45866</v>
      </c>
      <c r="L4533" s="7" t="s">
        <v>11229</v>
      </c>
      <c r="M4533" s="44">
        <v>388.8</v>
      </c>
      <c r="N4533" s="7">
        <v>1</v>
      </c>
      <c r="O4533" s="44">
        <v>397.79</v>
      </c>
      <c r="P4533" s="44">
        <v>145</v>
      </c>
      <c r="Q4533" s="44">
        <v>31.57</v>
      </c>
      <c r="R4533" s="44">
        <v>66.099999999999994</v>
      </c>
      <c r="S4533" s="44">
        <v>8.99</v>
      </c>
      <c r="T4533" s="44">
        <v>26.95</v>
      </c>
      <c r="U4533" s="44">
        <v>119.18</v>
      </c>
      <c r="V4533" s="9" t="s">
        <v>24356</v>
      </c>
      <c r="W4533" s="42" t="s">
        <v>34</v>
      </c>
      <c r="X4533" s="43">
        <v>120187791094</v>
      </c>
      <c r="Y4533" s="43">
        <v>45245466776</v>
      </c>
      <c r="Z4533" s="5" t="s">
        <v>7980</v>
      </c>
      <c r="AA4533" s="37" t="str">
        <f>VLOOKUP(J4533, sku!B:C, 2, FALSE)</f>
        <v>Travessa Fiat - Way - - - Uno Way - 2011 A 2021 - Preto</v>
      </c>
      <c r="AB4533" s="37" t="str">
        <f>VLOOKUP(J4533, sku!B:BM, 64, FALSE)</f>
        <v>Fabricação</v>
      </c>
      <c r="AC4533" s="37" t="str">
        <f>LEFT(pedidos[[#This Row],[SKU]],3)</f>
        <v>XFI</v>
      </c>
      <c r="AD4533" s="37" t="str" cm="1">
        <f t="array" aca="1" ref="AD4533" ca="1">IFERROR(
  INDEX(
    montadora[Montadora],
    MATCH(TRUE,LEFT(#REF!,NÚCARACT(montadora[SKU Parcial]))=montadora[SKU Parcial],0)
  ),
  ""
)</f>
        <v/>
      </c>
    </row>
    <row r="4534" spans="1:30" x14ac:dyDescent="0.25">
      <c r="A4534" s="42" t="s">
        <v>1602</v>
      </c>
      <c r="B4534" s="42" t="s">
        <v>36</v>
      </c>
      <c r="C4534" s="42" t="s">
        <v>1603</v>
      </c>
      <c r="D4534" s="42" t="s">
        <v>617</v>
      </c>
      <c r="E4534" s="42" t="s">
        <v>1478</v>
      </c>
      <c r="F4534" s="42" t="s">
        <v>266</v>
      </c>
      <c r="G4534" s="42" t="s">
        <v>11227</v>
      </c>
      <c r="H4534" s="7" t="s">
        <v>47</v>
      </c>
      <c r="I4534" s="42" t="s">
        <v>31</v>
      </c>
      <c r="J4534" s="42" t="s">
        <v>267</v>
      </c>
      <c r="K4534" s="8">
        <v>45866</v>
      </c>
      <c r="L4534" s="7" t="s">
        <v>11229</v>
      </c>
      <c r="M4534" s="44">
        <v>388.8</v>
      </c>
      <c r="N4534" s="7">
        <v>1</v>
      </c>
      <c r="O4534" s="44">
        <v>388.8</v>
      </c>
      <c r="P4534" s="44">
        <v>145</v>
      </c>
      <c r="Q4534" s="44">
        <v>31.57</v>
      </c>
      <c r="R4534" s="44">
        <v>66.099999999999994</v>
      </c>
      <c r="S4534" s="44">
        <v>0</v>
      </c>
      <c r="T4534" s="44">
        <v>26.95</v>
      </c>
      <c r="U4534" s="44">
        <v>119.18</v>
      </c>
      <c r="V4534" s="9" t="s">
        <v>24356</v>
      </c>
      <c r="W4534" s="42" t="s">
        <v>34</v>
      </c>
      <c r="X4534" s="43">
        <v>120209779042</v>
      </c>
      <c r="Y4534" s="43">
        <v>45246589724</v>
      </c>
      <c r="Z4534" s="5" t="s">
        <v>7980</v>
      </c>
      <c r="AA4534" s="37" t="str">
        <f>VLOOKUP(J4534, sku!B:C, 2, FALSE)</f>
        <v>Travessa Fiat - Way - - - Uno Way - 2011 A 2021 - Preto</v>
      </c>
      <c r="AB4534" s="37" t="str">
        <f>VLOOKUP(J4534, sku!B:BM, 64, FALSE)</f>
        <v>Fabricação</v>
      </c>
      <c r="AC4534" s="37" t="str">
        <f>LEFT(pedidos[[#This Row],[SKU]],3)</f>
        <v>XFI</v>
      </c>
      <c r="AD4534" s="37" t="str" cm="1">
        <f t="array" aca="1" ref="AD4534" ca="1">IFERROR(
  INDEX(
    montadora[Montadora],
    MATCH(TRUE,LEFT(#REF!,NÚCARACT(montadora[SKU Parcial]))=montadora[SKU Parcial],0)
  ),
  ""
)</f>
        <v/>
      </c>
    </row>
    <row r="4535" spans="1:30" x14ac:dyDescent="0.25">
      <c r="A4535" s="42" t="s">
        <v>1511</v>
      </c>
      <c r="B4535" s="42" t="s">
        <v>36</v>
      </c>
      <c r="C4535" s="42" t="s">
        <v>941</v>
      </c>
      <c r="D4535" s="42" t="s">
        <v>188</v>
      </c>
      <c r="E4535" s="42" t="s">
        <v>792</v>
      </c>
      <c r="F4535" s="42" t="s">
        <v>793</v>
      </c>
      <c r="G4535" s="42" t="s">
        <v>11227</v>
      </c>
      <c r="H4535" s="7" t="s">
        <v>30</v>
      </c>
      <c r="I4535" s="42" t="s">
        <v>31</v>
      </c>
      <c r="J4535" s="42" t="s">
        <v>794</v>
      </c>
      <c r="K4535" s="8">
        <v>45843</v>
      </c>
      <c r="L4535" s="7" t="s">
        <v>11229</v>
      </c>
      <c r="M4535" s="44">
        <v>998.8</v>
      </c>
      <c r="N4535" s="7">
        <v>1</v>
      </c>
      <c r="O4535" s="44">
        <v>1127.79</v>
      </c>
      <c r="P4535" s="44">
        <v>407</v>
      </c>
      <c r="Q4535" s="44">
        <v>81.099999999999994</v>
      </c>
      <c r="R4535" s="44">
        <v>119.86</v>
      </c>
      <c r="S4535" s="44">
        <v>128.99</v>
      </c>
      <c r="T4535" s="44">
        <v>85.95</v>
      </c>
      <c r="U4535" s="44">
        <v>304.89</v>
      </c>
      <c r="V4535" s="9" t="s">
        <v>24360</v>
      </c>
      <c r="W4535" s="42" t="s">
        <v>34</v>
      </c>
      <c r="X4535" s="43" t="s">
        <v>24361</v>
      </c>
      <c r="Y4535" s="43">
        <v>45110963763</v>
      </c>
      <c r="Z4535" s="5" t="s">
        <v>7980</v>
      </c>
      <c r="AA4535" s="37" t="str">
        <f>VLOOKUP(J4535, sku!B:C, 2, FALSE)</f>
        <v>Gradeado Gigante 150 cm X 100 cm X 12 cm - Preto</v>
      </c>
      <c r="AB4535" s="37" t="str">
        <f>VLOOKUP(J4535, sku!B:BM, 64, FALSE)</f>
        <v>Revenda</v>
      </c>
      <c r="AC4535" s="37" t="str">
        <f>LEFT(pedidos[[#This Row],[SKU]],3)</f>
        <v>XGR</v>
      </c>
      <c r="AD4535" s="37" t="str" cm="1">
        <f t="array" aca="1" ref="AD4535" ca="1">IFERROR(
  INDEX(
    montadora[Montadora],
    MATCH(TRUE,LEFT(#REF!,NÚCARACT(montadora[SKU Parcial]))=montadora[SKU Parcial],0)
  ),
  ""
)</f>
        <v/>
      </c>
    </row>
    <row r="4536" spans="1:30" x14ac:dyDescent="0.25">
      <c r="A4536" s="42" t="s">
        <v>1512</v>
      </c>
      <c r="B4536" s="42" t="s">
        <v>1513</v>
      </c>
      <c r="C4536" s="42" t="s">
        <v>1514</v>
      </c>
      <c r="D4536" s="42" t="s">
        <v>38</v>
      </c>
      <c r="E4536" s="42" t="s">
        <v>1515</v>
      </c>
      <c r="F4536" s="42" t="s">
        <v>1516</v>
      </c>
      <c r="G4536" s="42" t="s">
        <v>11227</v>
      </c>
      <c r="H4536" s="7" t="s">
        <v>30</v>
      </c>
      <c r="I4536" s="42" t="s">
        <v>36</v>
      </c>
      <c r="J4536" s="42" t="s">
        <v>1517</v>
      </c>
      <c r="K4536" s="8">
        <v>45844</v>
      </c>
      <c r="L4536" s="7" t="s">
        <v>11229</v>
      </c>
      <c r="M4536" s="44">
        <v>374.8</v>
      </c>
      <c r="N4536" s="7">
        <v>1</v>
      </c>
      <c r="O4536" s="44">
        <v>374.8</v>
      </c>
      <c r="P4536" s="44">
        <v>158.38999999999999</v>
      </c>
      <c r="Q4536" s="44">
        <v>30.43</v>
      </c>
      <c r="R4536" s="44">
        <v>43.1</v>
      </c>
      <c r="S4536" s="44">
        <v>0</v>
      </c>
      <c r="T4536" s="44">
        <v>28.45</v>
      </c>
      <c r="U4536" s="44">
        <v>114.43</v>
      </c>
      <c r="V4536" s="9" t="s">
        <v>24360</v>
      </c>
      <c r="W4536" s="42" t="s">
        <v>34</v>
      </c>
      <c r="X4536" s="43">
        <v>117169694585</v>
      </c>
      <c r="Y4536" s="43">
        <v>45130161498</v>
      </c>
      <c r="Z4536" s="5" t="s">
        <v>7980</v>
      </c>
      <c r="AA4536" s="37" t="str">
        <f>VLOOKUP(J4536, sku!B:C, 2, FALSE)</f>
        <v>Fogão Fogareiro Com 2 Bocas + Maçarico + 1 Refil Ntk</v>
      </c>
      <c r="AB4536" s="37" t="str">
        <f>VLOOKUP(J4536, sku!B:BM, 64, FALSE)</f>
        <v>Importação</v>
      </c>
      <c r="AC4536" s="37" t="str">
        <f>LEFT(pedidos[[#This Row],[SKU]],3)</f>
        <v>1FO</v>
      </c>
      <c r="AD4536" s="37" t="str" cm="1">
        <f t="array" aca="1" ref="AD4536" ca="1">IFERROR(
  INDEX(
    montadora[Montadora],
    MATCH(TRUE,LEFT(#REF!,NÚCARACT(montadora[SKU Parcial]))=montadora[SKU Parcial],0)
  ),
  ""
)</f>
        <v/>
      </c>
    </row>
    <row r="4537" spans="1:30" x14ac:dyDescent="0.25">
      <c r="A4537" s="42" t="s">
        <v>1518</v>
      </c>
      <c r="B4537" s="42" t="s">
        <v>1519</v>
      </c>
      <c r="C4537" s="42" t="s">
        <v>1161</v>
      </c>
      <c r="D4537" s="42" t="s">
        <v>27</v>
      </c>
      <c r="E4537" s="42" t="s">
        <v>792</v>
      </c>
      <c r="F4537" s="42" t="s">
        <v>793</v>
      </c>
      <c r="G4537" s="42" t="s">
        <v>11227</v>
      </c>
      <c r="H4537" s="7" t="s">
        <v>30</v>
      </c>
      <c r="I4537" s="42" t="s">
        <v>31</v>
      </c>
      <c r="J4537" s="42" t="s">
        <v>794</v>
      </c>
      <c r="K4537" s="8">
        <v>45846</v>
      </c>
      <c r="L4537" s="7" t="s">
        <v>11229</v>
      </c>
      <c r="M4537" s="44">
        <v>998.8</v>
      </c>
      <c r="N4537" s="7">
        <v>1</v>
      </c>
      <c r="O4537" s="44">
        <v>998.8</v>
      </c>
      <c r="P4537" s="44">
        <v>407</v>
      </c>
      <c r="Q4537" s="44">
        <v>81.099999999999994</v>
      </c>
      <c r="R4537" s="44">
        <v>119.86</v>
      </c>
      <c r="S4537" s="44">
        <v>0</v>
      </c>
      <c r="T4537" s="44">
        <v>85.95</v>
      </c>
      <c r="U4537" s="44">
        <v>304.89</v>
      </c>
      <c r="V4537" s="9" t="s">
        <v>24360</v>
      </c>
      <c r="W4537" s="42" t="s">
        <v>34</v>
      </c>
      <c r="X4537" s="43">
        <v>117364772341</v>
      </c>
      <c r="Y4537" s="43">
        <v>45139701703</v>
      </c>
      <c r="Z4537" s="5" t="s">
        <v>7980</v>
      </c>
      <c r="AA4537" s="37" t="str">
        <f>VLOOKUP(J4537, sku!B:C, 2, FALSE)</f>
        <v>Gradeado Gigante 150 cm X 100 cm X 12 cm - Preto</v>
      </c>
      <c r="AB4537" s="37" t="str">
        <f>VLOOKUP(J4537, sku!B:BM, 64, FALSE)</f>
        <v>Revenda</v>
      </c>
      <c r="AC4537" s="37" t="str">
        <f>LEFT(pedidos[[#This Row],[SKU]],3)</f>
        <v>XGR</v>
      </c>
      <c r="AD4537" s="37" t="str" cm="1">
        <f t="array" aca="1" ref="AD4537" ca="1">IFERROR(
  INDEX(
    montadora[Montadora],
    MATCH(TRUE,LEFT(#REF!,NÚCARACT(montadora[SKU Parcial]))=montadora[SKU Parcial],0)
  ),
  ""
)</f>
        <v/>
      </c>
    </row>
    <row r="4538" spans="1:30" x14ac:dyDescent="0.25">
      <c r="A4538" s="42" t="s">
        <v>1520</v>
      </c>
      <c r="B4538" s="42" t="s">
        <v>36</v>
      </c>
      <c r="C4538" s="42" t="s">
        <v>1521</v>
      </c>
      <c r="D4538" s="42" t="s">
        <v>51</v>
      </c>
      <c r="E4538" s="42" t="s">
        <v>1515</v>
      </c>
      <c r="F4538" s="42" t="s">
        <v>1516</v>
      </c>
      <c r="G4538" s="42" t="s">
        <v>11227</v>
      </c>
      <c r="H4538" s="7" t="s">
        <v>30</v>
      </c>
      <c r="I4538" s="42" t="s">
        <v>36</v>
      </c>
      <c r="J4538" s="42" t="s">
        <v>1517</v>
      </c>
      <c r="K4538" s="8">
        <v>45856</v>
      </c>
      <c r="L4538" s="7" t="s">
        <v>11229</v>
      </c>
      <c r="M4538" s="44">
        <v>374.8</v>
      </c>
      <c r="N4538" s="7">
        <v>1</v>
      </c>
      <c r="O4538" s="44">
        <v>374.8</v>
      </c>
      <c r="P4538" s="44">
        <v>158.38999999999999</v>
      </c>
      <c r="Q4538" s="44">
        <v>30.43</v>
      </c>
      <c r="R4538" s="44">
        <v>43.1</v>
      </c>
      <c r="S4538" s="44">
        <v>0</v>
      </c>
      <c r="T4538" s="44">
        <v>28.45</v>
      </c>
      <c r="U4538" s="44">
        <v>114.43</v>
      </c>
      <c r="V4538" s="9" t="s">
        <v>24360</v>
      </c>
      <c r="W4538" s="42" t="s">
        <v>34</v>
      </c>
      <c r="X4538" s="43">
        <v>118525335977</v>
      </c>
      <c r="Y4538" s="43">
        <v>45194156112</v>
      </c>
      <c r="Z4538" s="5" t="s">
        <v>7980</v>
      </c>
      <c r="AA4538" s="37" t="str">
        <f>VLOOKUP(J4538, sku!B:C, 2, FALSE)</f>
        <v>Fogão Fogareiro Com 2 Bocas + Maçarico + 1 Refil Ntk</v>
      </c>
      <c r="AB4538" s="37" t="str">
        <f>VLOOKUP(J4538, sku!B:BM, 64, FALSE)</f>
        <v>Importação</v>
      </c>
      <c r="AC4538" s="37" t="str">
        <f>LEFT(pedidos[[#This Row],[SKU]],3)</f>
        <v>1FO</v>
      </c>
      <c r="AD4538" s="37" t="str" cm="1">
        <f t="array" aca="1" ref="AD4538" ca="1">IFERROR(
  INDEX(
    montadora[Montadora],
    MATCH(TRUE,LEFT(#REF!,NÚCARACT(montadora[SKU Parcial]))=montadora[SKU Parcial],0)
  ),
  ""
)</f>
        <v/>
      </c>
    </row>
    <row r="4539" spans="1:30" x14ac:dyDescent="0.25">
      <c r="A4539" s="42" t="s">
        <v>1522</v>
      </c>
      <c r="B4539" s="42" t="s">
        <v>1523</v>
      </c>
      <c r="C4539" s="42" t="s">
        <v>252</v>
      </c>
      <c r="D4539" s="42" t="s">
        <v>138</v>
      </c>
      <c r="E4539" s="42" t="s">
        <v>997</v>
      </c>
      <c r="F4539" s="42" t="s">
        <v>998</v>
      </c>
      <c r="G4539" s="42" t="s">
        <v>11227</v>
      </c>
      <c r="H4539" s="7" t="s">
        <v>47</v>
      </c>
      <c r="I4539" s="42" t="s">
        <v>36</v>
      </c>
      <c r="J4539" s="42" t="s">
        <v>999</v>
      </c>
      <c r="K4539" s="8">
        <v>45843</v>
      </c>
      <c r="L4539" s="7" t="s">
        <v>11229</v>
      </c>
      <c r="M4539" s="44">
        <v>1298.8</v>
      </c>
      <c r="N4539" s="7">
        <v>1</v>
      </c>
      <c r="O4539" s="44">
        <v>1298.8</v>
      </c>
      <c r="P4539" s="44">
        <v>503</v>
      </c>
      <c r="Q4539" s="44">
        <v>105.46</v>
      </c>
      <c r="R4539" s="44">
        <v>220.8</v>
      </c>
      <c r="S4539" s="44">
        <v>0</v>
      </c>
      <c r="T4539" s="44">
        <v>73.45</v>
      </c>
      <c r="U4539" s="44">
        <v>396.09</v>
      </c>
      <c r="V4539" s="9" t="s">
        <v>24362</v>
      </c>
      <c r="W4539" s="42" t="s">
        <v>34</v>
      </c>
      <c r="X4539" s="43">
        <v>117012776431</v>
      </c>
      <c r="Y4539" s="43">
        <v>45123461647</v>
      </c>
      <c r="Z4539" s="5" t="s">
        <v>7980</v>
      </c>
      <c r="AA4539" s="37" t="str">
        <f>VLOOKUP(J4539, sku!B:C, 2, FALSE)</f>
        <v>[HJ-RB548-BK] Bagageiro de Teto de Alumínio 127 X 96cm - Médio</v>
      </c>
      <c r="AB4539" s="37" t="str">
        <f>VLOOKUP(J4539, sku!B:BM, 64, FALSE)</f>
        <v>Importação</v>
      </c>
      <c r="AC4539" s="37" t="str">
        <f>LEFT(pedidos[[#This Row],[SKU]],3)</f>
        <v>XBA</v>
      </c>
      <c r="AD4539" s="37" t="str" cm="1">
        <f t="array" aca="1" ref="AD4539" ca="1">IFERROR(
  INDEX(
    montadora[Montadora],
    MATCH(TRUE,LEFT(#REF!,NÚCARACT(montadora[SKU Parcial]))=montadora[SKU Parcial],0)
  ),
  ""
)</f>
        <v/>
      </c>
    </row>
    <row r="4540" spans="1:30" x14ac:dyDescent="0.25">
      <c r="A4540" s="42" t="s">
        <v>1524</v>
      </c>
      <c r="B4540" s="42" t="s">
        <v>36</v>
      </c>
      <c r="C4540" s="42" t="s">
        <v>797</v>
      </c>
      <c r="D4540" s="42" t="s">
        <v>27</v>
      </c>
      <c r="E4540" s="42" t="s">
        <v>997</v>
      </c>
      <c r="F4540" s="42" t="s">
        <v>998</v>
      </c>
      <c r="G4540" s="42" t="s">
        <v>11227</v>
      </c>
      <c r="H4540" s="7" t="s">
        <v>47</v>
      </c>
      <c r="I4540" s="42" t="s">
        <v>36</v>
      </c>
      <c r="J4540" s="42" t="s">
        <v>999</v>
      </c>
      <c r="K4540" s="8">
        <v>45847</v>
      </c>
      <c r="L4540" s="7" t="s">
        <v>11229</v>
      </c>
      <c r="M4540" s="44">
        <v>1298.8</v>
      </c>
      <c r="N4540" s="7">
        <v>1</v>
      </c>
      <c r="O4540" s="44">
        <v>1298.8</v>
      </c>
      <c r="P4540" s="44">
        <v>503</v>
      </c>
      <c r="Q4540" s="44">
        <v>105.46</v>
      </c>
      <c r="R4540" s="44">
        <v>220.8</v>
      </c>
      <c r="S4540" s="44">
        <v>0</v>
      </c>
      <c r="T4540" s="44">
        <v>73.45</v>
      </c>
      <c r="U4540" s="44">
        <v>396.09</v>
      </c>
      <c r="V4540" s="9" t="s">
        <v>24362</v>
      </c>
      <c r="W4540" s="42" t="s">
        <v>34</v>
      </c>
      <c r="X4540" s="43">
        <v>117529945231</v>
      </c>
      <c r="Y4540" s="43">
        <v>45148297416</v>
      </c>
      <c r="Z4540" s="5" t="s">
        <v>7980</v>
      </c>
      <c r="AA4540" s="37" t="str">
        <f>VLOOKUP(J4540, sku!B:C, 2, FALSE)</f>
        <v>[HJ-RB548-BK] Bagageiro de Teto de Alumínio 127 X 96cm - Médio</v>
      </c>
      <c r="AB4540" s="37" t="str">
        <f>VLOOKUP(J4540, sku!B:BM, 64, FALSE)</f>
        <v>Importação</v>
      </c>
      <c r="AC4540" s="37" t="str">
        <f>LEFT(pedidos[[#This Row],[SKU]],3)</f>
        <v>XBA</v>
      </c>
      <c r="AD4540" s="37" t="str" cm="1">
        <f t="array" aca="1" ref="AD4540" ca="1">IFERROR(
  INDEX(
    montadora[Montadora],
    MATCH(TRUE,LEFT(#REF!,NÚCARACT(montadora[SKU Parcial]))=montadora[SKU Parcial],0)
  ),
  ""
)</f>
        <v/>
      </c>
    </row>
    <row r="4541" spans="1:30" x14ac:dyDescent="0.25">
      <c r="A4541" s="42" t="s">
        <v>458</v>
      </c>
      <c r="B4541" s="42" t="s">
        <v>459</v>
      </c>
      <c r="C4541" s="42" t="s">
        <v>460</v>
      </c>
      <c r="D4541" s="42" t="s">
        <v>27</v>
      </c>
      <c r="E4541" s="42" t="s">
        <v>461</v>
      </c>
      <c r="F4541" s="42" t="s">
        <v>462</v>
      </c>
      <c r="G4541" s="42" t="s">
        <v>11227</v>
      </c>
      <c r="H4541" s="7" t="s">
        <v>30</v>
      </c>
      <c r="I4541" s="42" t="s">
        <v>31</v>
      </c>
      <c r="J4541" s="42" t="s">
        <v>444</v>
      </c>
      <c r="K4541" s="8">
        <v>45842</v>
      </c>
      <c r="L4541" s="7" t="s">
        <v>33</v>
      </c>
      <c r="M4541" s="44">
        <v>188.8</v>
      </c>
      <c r="N4541" s="7">
        <v>1</v>
      </c>
      <c r="O4541" s="44">
        <v>190.19</v>
      </c>
      <c r="P4541" s="44">
        <v>81.739999999999995</v>
      </c>
      <c r="Q4541" s="44">
        <v>15.33</v>
      </c>
      <c r="R4541" s="44">
        <v>21.71</v>
      </c>
      <c r="S4541" s="44">
        <v>1.39</v>
      </c>
      <c r="T4541" s="44">
        <v>12.51</v>
      </c>
      <c r="U4541" s="44">
        <v>57.51</v>
      </c>
      <c r="V4541" s="9" t="s">
        <v>24363</v>
      </c>
      <c r="W4541" s="42" t="s">
        <v>34</v>
      </c>
      <c r="X4541" s="43">
        <v>117357263716</v>
      </c>
      <c r="Y4541" s="43">
        <v>45117941832</v>
      </c>
      <c r="Z4541" s="5" t="s">
        <v>7980</v>
      </c>
      <c r="AA4541" s="37" t="str">
        <f>VLOOKUP(J4541, sku!B:C, 2, FALSE)</f>
        <v>1 Fogareiro 1 Boca + 1 Maçarico 915 + 3 Refis Guepardo</v>
      </c>
      <c r="AB4541" s="37" t="str">
        <f>VLOOKUP(J4541, sku!B:BM, 64, FALSE)</f>
        <v>Importação</v>
      </c>
      <c r="AC4541" s="37" t="str">
        <f>LEFT(pedidos[[#This Row],[SKU]],3)</f>
        <v>1FO</v>
      </c>
      <c r="AD4541" s="37" t="str" cm="1">
        <f t="array" aca="1" ref="AD4541" ca="1">IFERROR(
  INDEX(
    montadora[Montadora],
    MATCH(TRUE,LEFT(#REF!,NÚCARACT(montadora[SKU Parcial]))=montadora[SKU Parcial],0)
  ),
  ""
)</f>
        <v/>
      </c>
    </row>
    <row r="4542" spans="1:30" x14ac:dyDescent="0.25">
      <c r="A4542" s="42" t="s">
        <v>468</v>
      </c>
      <c r="B4542" s="42" t="s">
        <v>469</v>
      </c>
      <c r="C4542" s="42" t="s">
        <v>470</v>
      </c>
      <c r="D4542" s="42" t="s">
        <v>27</v>
      </c>
      <c r="E4542" s="42" t="s">
        <v>471</v>
      </c>
      <c r="F4542" s="42" t="s">
        <v>472</v>
      </c>
      <c r="G4542" s="42" t="s">
        <v>11227</v>
      </c>
      <c r="H4542" s="7" t="s">
        <v>30</v>
      </c>
      <c r="I4542" s="42" t="s">
        <v>36</v>
      </c>
      <c r="J4542" s="42" t="s">
        <v>473</v>
      </c>
      <c r="K4542" s="8">
        <v>45847</v>
      </c>
      <c r="L4542" s="7" t="s">
        <v>33</v>
      </c>
      <c r="M4542" s="44">
        <v>174.8</v>
      </c>
      <c r="N4542" s="7">
        <v>1</v>
      </c>
      <c r="O4542" s="44">
        <v>176.39</v>
      </c>
      <c r="P4542" s="44">
        <v>73.05</v>
      </c>
      <c r="Q4542" s="44">
        <v>14.19</v>
      </c>
      <c r="R4542" s="44">
        <v>20.100000000000001</v>
      </c>
      <c r="S4542" s="44">
        <v>1.59</v>
      </c>
      <c r="T4542" s="44">
        <v>14.31</v>
      </c>
      <c r="U4542" s="44">
        <v>53.15</v>
      </c>
      <c r="V4542" s="9" t="s">
        <v>24364</v>
      </c>
      <c r="W4542" s="42" t="s">
        <v>34</v>
      </c>
      <c r="X4542" s="43">
        <v>117508552385</v>
      </c>
      <c r="Y4542" s="43">
        <v>45147216554</v>
      </c>
      <c r="Z4542" s="5" t="s">
        <v>7980</v>
      </c>
      <c r="AA4542" s="37" t="str">
        <f>VLOOKUP(J4542, sku!B:C, 2, FALSE)</f>
        <v>1 Fogareiro 1 Boca + 1 Maçarico 915 + 2 Refis Guepardo</v>
      </c>
      <c r="AB4542" s="37" t="str">
        <f>VLOOKUP(J4542, sku!B:BM, 64, FALSE)</f>
        <v>Importação</v>
      </c>
      <c r="AC4542" s="37" t="str">
        <f>LEFT(pedidos[[#This Row],[SKU]],3)</f>
        <v>1FO</v>
      </c>
      <c r="AD4542" s="37" t="str" cm="1">
        <f t="array" aca="1" ref="AD4542" ca="1">IFERROR(
  INDEX(
    montadora[Montadora],
    MATCH(TRUE,LEFT(#REF!,NÚCARACT(montadora[SKU Parcial]))=montadora[SKU Parcial],0)
  ),
  ""
)</f>
        <v/>
      </c>
    </row>
    <row r="4543" spans="1:30" x14ac:dyDescent="0.25">
      <c r="A4543" s="42" t="s">
        <v>1645</v>
      </c>
      <c r="B4543" s="42" t="s">
        <v>36</v>
      </c>
      <c r="C4543" s="42" t="s">
        <v>1646</v>
      </c>
      <c r="D4543" s="42" t="s">
        <v>188</v>
      </c>
      <c r="E4543" s="42" t="s">
        <v>1647</v>
      </c>
      <c r="F4543" s="42" t="s">
        <v>1648</v>
      </c>
      <c r="G4543" s="42" t="s">
        <v>11227</v>
      </c>
      <c r="H4543" s="7" t="s">
        <v>47</v>
      </c>
      <c r="I4543" s="42" t="s">
        <v>36</v>
      </c>
      <c r="J4543" s="42" t="s">
        <v>1649</v>
      </c>
      <c r="K4543" s="8">
        <v>45860</v>
      </c>
      <c r="L4543" s="7" t="s">
        <v>11229</v>
      </c>
      <c r="M4543" s="44">
        <v>978.8</v>
      </c>
      <c r="N4543" s="7">
        <v>1</v>
      </c>
      <c r="O4543" s="44">
        <v>1109.79</v>
      </c>
      <c r="P4543" s="44">
        <v>350</v>
      </c>
      <c r="Q4543" s="44">
        <v>79.48</v>
      </c>
      <c r="R4543" s="44">
        <v>166.4</v>
      </c>
      <c r="S4543" s="44">
        <v>130.99</v>
      </c>
      <c r="T4543" s="44">
        <v>85.95</v>
      </c>
      <c r="U4543" s="44">
        <v>296.97000000000003</v>
      </c>
      <c r="V4543" s="9" t="s">
        <v>24365</v>
      </c>
      <c r="W4543" s="42" t="s">
        <v>34</v>
      </c>
      <c r="X4543" s="43">
        <v>119485279086</v>
      </c>
      <c r="Y4543" s="43">
        <v>45213013703</v>
      </c>
      <c r="Z4543" s="5" t="s">
        <v>7980</v>
      </c>
      <c r="AA4543" s="37" t="str">
        <f>VLOOKUP(J4543, sku!B:C, 2, FALSE)</f>
        <v>[HJ-RB539-7C-SV] Bagageiro de Teto de Alumínio 96 X 90cm - Pequeno</v>
      </c>
      <c r="AB4543" s="37" t="str">
        <f>VLOOKUP(J4543, sku!B:BM, 64, FALSE)</f>
        <v>Importação</v>
      </c>
      <c r="AC4543" s="37" t="str">
        <f>LEFT(pedidos[[#This Row],[SKU]],3)</f>
        <v>XBA</v>
      </c>
      <c r="AD4543" s="37" t="str" cm="1">
        <f t="array" aca="1" ref="AD4543" ca="1">IFERROR(
  INDEX(
    montadora[Montadora],
    MATCH(TRUE,LEFT(#REF!,NÚCARACT(montadora[SKU Parcial]))=montadora[SKU Parcial],0)
  ),
  ""
)</f>
        <v/>
      </c>
    </row>
    <row r="4544" spans="1:30" x14ac:dyDescent="0.25">
      <c r="A4544" s="42" t="s">
        <v>474</v>
      </c>
      <c r="B4544" s="42" t="s">
        <v>475</v>
      </c>
      <c r="C4544" s="42" t="s">
        <v>476</v>
      </c>
      <c r="D4544" s="42" t="s">
        <v>27</v>
      </c>
      <c r="E4544" s="42" t="s">
        <v>477</v>
      </c>
      <c r="F4544" s="42" t="s">
        <v>478</v>
      </c>
      <c r="G4544" s="42" t="s">
        <v>11227</v>
      </c>
      <c r="H4544" s="7" t="s">
        <v>47</v>
      </c>
      <c r="I4544" s="42" t="s">
        <v>36</v>
      </c>
      <c r="J4544" s="42" t="s">
        <v>479</v>
      </c>
      <c r="K4544" s="8">
        <v>45848</v>
      </c>
      <c r="L4544" s="7" t="s">
        <v>33</v>
      </c>
      <c r="M4544" s="44">
        <v>214.45</v>
      </c>
      <c r="N4544" s="7">
        <v>1</v>
      </c>
      <c r="O4544" s="44">
        <v>216.04</v>
      </c>
      <c r="P4544" s="44">
        <v>82.33</v>
      </c>
      <c r="Q4544" s="44">
        <v>17.41</v>
      </c>
      <c r="R4544" s="44">
        <v>35.380000000000003</v>
      </c>
      <c r="S4544" s="44">
        <v>1.59</v>
      </c>
      <c r="T4544" s="44">
        <v>14.31</v>
      </c>
      <c r="U4544" s="44">
        <v>65.02</v>
      </c>
      <c r="V4544" s="9" t="s">
        <v>24366</v>
      </c>
      <c r="W4544" s="42" t="s">
        <v>34</v>
      </c>
      <c r="X4544" s="43">
        <v>118068548908</v>
      </c>
      <c r="Y4544" s="43">
        <v>45149869971</v>
      </c>
      <c r="Z4544" s="5" t="s">
        <v>7980</v>
      </c>
      <c r="AA4544" s="37" t="str">
        <f>VLOOKUP(J4544, sku!B:C, 2, FALSE)</f>
        <v>1 Fogareiro 1 Boca + 4 Refis Guepardo</v>
      </c>
      <c r="AB4544" s="37" t="str">
        <f>VLOOKUP(J4544, sku!B:BM, 64, FALSE)</f>
        <v>Importação</v>
      </c>
      <c r="AC4544" s="37" t="str">
        <f>LEFT(pedidos[[#This Row],[SKU]],3)</f>
        <v>1FO</v>
      </c>
      <c r="AD4544" s="37" t="str" cm="1">
        <f t="array" aca="1" ref="AD4544" ca="1">IFERROR(
  INDEX(
    montadora[Montadora],
    MATCH(TRUE,LEFT(#REF!,NÚCARACT(montadora[SKU Parcial]))=montadora[SKU Parcial],0)
  ),
  ""
)</f>
        <v/>
      </c>
    </row>
    <row r="4545" spans="1:30" x14ac:dyDescent="0.25">
      <c r="A4545" s="42" t="s">
        <v>480</v>
      </c>
      <c r="B4545" s="42" t="s">
        <v>36</v>
      </c>
      <c r="C4545" s="42" t="s">
        <v>481</v>
      </c>
      <c r="D4545" s="42" t="s">
        <v>27</v>
      </c>
      <c r="E4545" s="42" t="s">
        <v>482</v>
      </c>
      <c r="F4545" s="42" t="s">
        <v>483</v>
      </c>
      <c r="G4545" s="42" t="s">
        <v>11227</v>
      </c>
      <c r="H4545" s="7" t="s">
        <v>30</v>
      </c>
      <c r="I4545" s="42" t="s">
        <v>31</v>
      </c>
      <c r="J4545" s="42" t="s">
        <v>484</v>
      </c>
      <c r="K4545" s="8">
        <v>45843</v>
      </c>
      <c r="L4545" s="7" t="s">
        <v>33</v>
      </c>
      <c r="M4545" s="44">
        <v>308.8</v>
      </c>
      <c r="N4545" s="7">
        <v>1</v>
      </c>
      <c r="O4545" s="44">
        <v>310.39</v>
      </c>
      <c r="P4545" s="44">
        <v>140.30000000000001</v>
      </c>
      <c r="Q4545" s="44">
        <v>25.07</v>
      </c>
      <c r="R4545" s="44">
        <v>35.51</v>
      </c>
      <c r="S4545" s="44">
        <v>1.59</v>
      </c>
      <c r="T4545" s="44">
        <v>14.31</v>
      </c>
      <c r="U4545" s="44">
        <v>93.61</v>
      </c>
      <c r="V4545" s="9" t="s">
        <v>24367</v>
      </c>
      <c r="W4545" s="42" t="s">
        <v>34</v>
      </c>
      <c r="X4545" s="43">
        <v>117496760290</v>
      </c>
      <c r="Y4545" s="43">
        <v>45123267404</v>
      </c>
      <c r="Z4545" s="5" t="s">
        <v>7980</v>
      </c>
      <c r="AA4545" s="37" t="str">
        <f>VLOOKUP(J4545, sku!B:C, 2, FALSE)</f>
        <v>1 Aquecedor + 4 Refis de Gás Guepardo</v>
      </c>
      <c r="AB4545" s="37" t="str">
        <f>VLOOKUP(J4545, sku!B:BM, 64, FALSE)</f>
        <v>Importação</v>
      </c>
      <c r="AC4545" s="37" t="str">
        <f>LEFT(pedidos[[#This Row],[SKU]],3)</f>
        <v>1XA</v>
      </c>
      <c r="AD4545" s="37" t="str" cm="1">
        <f t="array" aca="1" ref="AD4545" ca="1">IFERROR(
  INDEX(
    montadora[Montadora],
    MATCH(TRUE,LEFT(#REF!,NÚCARACT(montadora[SKU Parcial]))=montadora[SKU Parcial],0)
  ),
  ""
)</f>
        <v/>
      </c>
    </row>
    <row r="4546" spans="1:30" x14ac:dyDescent="0.25">
      <c r="A4546" s="42" t="s">
        <v>485</v>
      </c>
      <c r="B4546" s="42" t="s">
        <v>486</v>
      </c>
      <c r="C4546" s="42" t="s">
        <v>487</v>
      </c>
      <c r="D4546" s="42" t="s">
        <v>27</v>
      </c>
      <c r="E4546" s="42" t="s">
        <v>482</v>
      </c>
      <c r="F4546" s="42" t="s">
        <v>483</v>
      </c>
      <c r="G4546" s="42" t="s">
        <v>11227</v>
      </c>
      <c r="H4546" s="7" t="s">
        <v>30</v>
      </c>
      <c r="I4546" s="42" t="s">
        <v>36</v>
      </c>
      <c r="J4546" s="42" t="s">
        <v>484</v>
      </c>
      <c r="K4546" s="8">
        <v>45845</v>
      </c>
      <c r="L4546" s="7" t="s">
        <v>33</v>
      </c>
      <c r="M4546" s="44">
        <v>308.8</v>
      </c>
      <c r="N4546" s="7">
        <v>1</v>
      </c>
      <c r="O4546" s="44">
        <v>310.39</v>
      </c>
      <c r="P4546" s="44">
        <v>140.30000000000001</v>
      </c>
      <c r="Q4546" s="44">
        <v>25.07</v>
      </c>
      <c r="R4546" s="44">
        <v>35.51</v>
      </c>
      <c r="S4546" s="44">
        <v>1.59</v>
      </c>
      <c r="T4546" s="44">
        <v>14.31</v>
      </c>
      <c r="U4546" s="44">
        <v>93.61</v>
      </c>
      <c r="V4546" s="9" t="s">
        <v>24367</v>
      </c>
      <c r="W4546" s="42" t="s">
        <v>34</v>
      </c>
      <c r="X4546" s="43">
        <v>117704976492</v>
      </c>
      <c r="Y4546" s="43">
        <v>45131754266</v>
      </c>
      <c r="Z4546" s="5" t="s">
        <v>7980</v>
      </c>
      <c r="AA4546" s="37" t="str">
        <f>VLOOKUP(J4546, sku!B:C, 2, FALSE)</f>
        <v>1 Aquecedor + 4 Refis de Gás Guepardo</v>
      </c>
      <c r="AB4546" s="37" t="str">
        <f>VLOOKUP(J4546, sku!B:BM, 64, FALSE)</f>
        <v>Importação</v>
      </c>
      <c r="AC4546" s="37" t="str">
        <f>LEFT(pedidos[[#This Row],[SKU]],3)</f>
        <v>1XA</v>
      </c>
      <c r="AD4546" s="37" t="str" cm="1">
        <f t="array" aca="1" ref="AD4546" ca="1">IFERROR(
  INDEX(
    montadora[Montadora],
    MATCH(TRUE,LEFT(#REF!,NÚCARACT(montadora[SKU Parcial]))=montadora[SKU Parcial],0)
  ),
  ""
)</f>
        <v/>
      </c>
    </row>
    <row r="4547" spans="1:30" x14ac:dyDescent="0.25">
      <c r="A4547" s="42" t="s">
        <v>488</v>
      </c>
      <c r="B4547" s="42" t="s">
        <v>489</v>
      </c>
      <c r="C4547" s="42" t="s">
        <v>490</v>
      </c>
      <c r="D4547" s="42" t="s">
        <v>27</v>
      </c>
      <c r="E4547" s="42" t="s">
        <v>482</v>
      </c>
      <c r="F4547" s="42" t="s">
        <v>483</v>
      </c>
      <c r="G4547" s="42" t="s">
        <v>11227</v>
      </c>
      <c r="H4547" s="7" t="s">
        <v>30</v>
      </c>
      <c r="I4547" s="42" t="s">
        <v>31</v>
      </c>
      <c r="J4547" s="42" t="s">
        <v>484</v>
      </c>
      <c r="K4547" s="8">
        <v>45852</v>
      </c>
      <c r="L4547" s="7" t="s">
        <v>33</v>
      </c>
      <c r="M4547" s="44">
        <v>308.8</v>
      </c>
      <c r="N4547" s="7">
        <v>1</v>
      </c>
      <c r="O4547" s="44">
        <v>310.39</v>
      </c>
      <c r="P4547" s="44">
        <v>140.30000000000001</v>
      </c>
      <c r="Q4547" s="44">
        <v>25.07</v>
      </c>
      <c r="R4547" s="44">
        <v>35.51</v>
      </c>
      <c r="S4547" s="44">
        <v>1.59</v>
      </c>
      <c r="T4547" s="44">
        <v>14.31</v>
      </c>
      <c r="U4547" s="44">
        <v>93.61</v>
      </c>
      <c r="V4547" s="9" t="s">
        <v>24367</v>
      </c>
      <c r="W4547" s="42" t="s">
        <v>34</v>
      </c>
      <c r="X4547" s="43">
        <v>118526111174</v>
      </c>
      <c r="Y4547" s="43">
        <v>45168803637</v>
      </c>
      <c r="Z4547" s="5" t="s">
        <v>7980</v>
      </c>
      <c r="AA4547" s="37" t="str">
        <f>VLOOKUP(J4547, sku!B:C, 2, FALSE)</f>
        <v>1 Aquecedor + 4 Refis de Gás Guepardo</v>
      </c>
      <c r="AB4547" s="37" t="str">
        <f>VLOOKUP(J4547, sku!B:BM, 64, FALSE)</f>
        <v>Importação</v>
      </c>
      <c r="AC4547" s="37" t="str">
        <f>LEFT(pedidos[[#This Row],[SKU]],3)</f>
        <v>1XA</v>
      </c>
      <c r="AD4547" s="37" t="str" cm="1">
        <f t="array" aca="1" ref="AD4547" ca="1">IFERROR(
  INDEX(
    montadora[Montadora],
    MATCH(TRUE,LEFT(J4753,NÚCARACT(montadora[SKU Parcial]))=montadora[SKU Parcial],0)
  ),
  ""
)</f>
        <v/>
      </c>
    </row>
    <row r="4548" spans="1:30" x14ac:dyDescent="0.25">
      <c r="A4548" s="42" t="s">
        <v>1569</v>
      </c>
      <c r="B4548" s="42" t="s">
        <v>1570</v>
      </c>
      <c r="C4548" s="42" t="s">
        <v>1571</v>
      </c>
      <c r="D4548" s="42" t="s">
        <v>27</v>
      </c>
      <c r="E4548" s="42" t="s">
        <v>279</v>
      </c>
      <c r="F4548" s="42" t="s">
        <v>280</v>
      </c>
      <c r="G4548" s="42" t="s">
        <v>11227</v>
      </c>
      <c r="H4548" s="7" t="s">
        <v>30</v>
      </c>
      <c r="I4548" s="42" t="s">
        <v>36</v>
      </c>
      <c r="J4548" s="42" t="s">
        <v>281</v>
      </c>
      <c r="K4548" s="8">
        <v>45842</v>
      </c>
      <c r="L4548" s="7" t="s">
        <v>11229</v>
      </c>
      <c r="M4548" s="44">
        <v>261.41000000000003</v>
      </c>
      <c r="N4548" s="7">
        <v>1</v>
      </c>
      <c r="O4548" s="44">
        <v>261.41000000000003</v>
      </c>
      <c r="P4548" s="44">
        <v>105</v>
      </c>
      <c r="Q4548" s="44">
        <v>21.23</v>
      </c>
      <c r="R4548" s="44">
        <v>31.37</v>
      </c>
      <c r="S4548" s="44">
        <v>0</v>
      </c>
      <c r="T4548" s="44">
        <v>24.95</v>
      </c>
      <c r="U4548" s="44">
        <v>78.86</v>
      </c>
      <c r="V4548" s="9" t="s">
        <v>24368</v>
      </c>
      <c r="W4548" s="42" t="s">
        <v>89</v>
      </c>
      <c r="X4548" s="43">
        <v>117426612710</v>
      </c>
      <c r="Y4548" s="43">
        <v>45120603920</v>
      </c>
      <c r="Z4548" s="5" t="s">
        <v>7980</v>
      </c>
      <c r="AA4548" s="37" t="str">
        <f>VLOOKUP(J4548, sku!B:C, 2, FALSE)</f>
        <v>Travessa Fiat - Slim - - - Strada Endurance Freedom Volcano - 2020+ - Preto</v>
      </c>
      <c r="AB4548" s="37" t="str">
        <f>VLOOKUP(J4548, sku!B:BM, 64, FALSE)</f>
        <v>Fabricação</v>
      </c>
      <c r="AC4548" s="37" t="str">
        <f>LEFT(pedidos[[#This Row],[SKU]],3)</f>
        <v>XFI</v>
      </c>
      <c r="AD4548" s="37" t="str" cm="1">
        <f t="array" aca="1" ref="AD4548" ca="1">IFERROR(
  INDEX(
    montadora[Montadora],
    MATCH(TRUE,LEFT(J4754,NÚCARACT(montadora[SKU Parcial]))=montadora[SKU Parcial],0)
  ),
  ""
)</f>
        <v/>
      </c>
    </row>
    <row r="4549" spans="1:30" x14ac:dyDescent="0.25">
      <c r="A4549" s="42" t="s">
        <v>1572</v>
      </c>
      <c r="B4549" s="42" t="s">
        <v>36</v>
      </c>
      <c r="C4549" s="42" t="s">
        <v>1573</v>
      </c>
      <c r="D4549" s="42" t="s">
        <v>188</v>
      </c>
      <c r="E4549" s="42" t="s">
        <v>279</v>
      </c>
      <c r="F4549" s="42" t="s">
        <v>280</v>
      </c>
      <c r="G4549" s="42" t="s">
        <v>11227</v>
      </c>
      <c r="H4549" s="7" t="s">
        <v>30</v>
      </c>
      <c r="I4549" s="42" t="s">
        <v>36</v>
      </c>
      <c r="J4549" s="42" t="s">
        <v>1574</v>
      </c>
      <c r="K4549" s="8">
        <v>45844</v>
      </c>
      <c r="L4549" s="7" t="s">
        <v>11229</v>
      </c>
      <c r="M4549" s="44">
        <v>261.41000000000003</v>
      </c>
      <c r="N4549" s="7">
        <v>1</v>
      </c>
      <c r="O4549" s="44">
        <v>261.41000000000003</v>
      </c>
      <c r="P4549" s="44">
        <v>105</v>
      </c>
      <c r="Q4549" s="44">
        <v>21.23</v>
      </c>
      <c r="R4549" s="44">
        <v>31.37</v>
      </c>
      <c r="S4549" s="44">
        <v>0</v>
      </c>
      <c r="T4549" s="44">
        <v>24.95</v>
      </c>
      <c r="U4549" s="44">
        <v>78.86</v>
      </c>
      <c r="V4549" s="9" t="s">
        <v>24368</v>
      </c>
      <c r="W4549" s="42" t="s">
        <v>34</v>
      </c>
      <c r="X4549" s="43">
        <v>117660861164</v>
      </c>
      <c r="Y4549" s="43">
        <v>45129807024</v>
      </c>
      <c r="Z4549" s="5" t="s">
        <v>7980</v>
      </c>
      <c r="AA4549" s="37" t="str">
        <f>VLOOKUP(J4549, sku!B:C, 2, FALSE)</f>
        <v>Travessa Fiat - Slim - - - Strada Endurance Freedom Volcano - 2020+ - Grafite</v>
      </c>
      <c r="AB4549" s="37" t="str">
        <f>VLOOKUP(J4549, sku!B:BM, 64, FALSE)</f>
        <v>Fabricação</v>
      </c>
      <c r="AC4549" s="37" t="str">
        <f>LEFT(pedidos[[#This Row],[SKU]],3)</f>
        <v>XFI</v>
      </c>
      <c r="AD4549" s="37" t="str" cm="1">
        <f t="array" aca="1" ref="AD4549" ca="1">IFERROR(
  INDEX(
    montadora[Montadora],
    MATCH(TRUE,LEFT(#REF!,NÚCARACT(montadora[SKU Parcial]))=montadora[SKU Parcial],0)
  ),
  ""
)</f>
        <v/>
      </c>
    </row>
    <row r="4550" spans="1:30" x14ac:dyDescent="0.25">
      <c r="A4550" s="42" t="s">
        <v>1560</v>
      </c>
      <c r="B4550" s="42" t="s">
        <v>1561</v>
      </c>
      <c r="C4550" s="42" t="s">
        <v>1562</v>
      </c>
      <c r="D4550" s="42" t="s">
        <v>420</v>
      </c>
      <c r="E4550" s="42" t="s">
        <v>501</v>
      </c>
      <c r="F4550" s="42" t="s">
        <v>502</v>
      </c>
      <c r="G4550" s="42" t="s">
        <v>11228</v>
      </c>
      <c r="H4550" s="7" t="s">
        <v>47</v>
      </c>
      <c r="I4550" s="42" t="s">
        <v>36</v>
      </c>
      <c r="J4550" s="42" t="s">
        <v>281</v>
      </c>
      <c r="K4550" s="8">
        <v>45846</v>
      </c>
      <c r="L4550" s="7" t="s">
        <v>11229</v>
      </c>
      <c r="M4550" s="44">
        <v>265.8</v>
      </c>
      <c r="N4550" s="7">
        <v>1</v>
      </c>
      <c r="O4550" s="44">
        <v>265.8</v>
      </c>
      <c r="P4550" s="44">
        <v>105</v>
      </c>
      <c r="Q4550" s="44">
        <v>10.55</v>
      </c>
      <c r="R4550" s="44">
        <v>45.19</v>
      </c>
      <c r="S4550" s="44">
        <v>0</v>
      </c>
      <c r="T4550" s="44">
        <v>24.95</v>
      </c>
      <c r="U4550" s="44">
        <v>80.11</v>
      </c>
      <c r="V4550" s="9" t="s">
        <v>24369</v>
      </c>
      <c r="W4550" s="42" t="s">
        <v>89</v>
      </c>
      <c r="X4550" s="43">
        <v>117890188914</v>
      </c>
      <c r="Y4550" s="43">
        <v>45141206661</v>
      </c>
      <c r="Z4550" s="5" t="s">
        <v>7980</v>
      </c>
      <c r="AA4550" s="37" t="str">
        <f>VLOOKUP(J4550, sku!B:C, 2, FALSE)</f>
        <v>Travessa Fiat - Slim - - - Strada Endurance Freedom Volcano - 2020+ - Preto</v>
      </c>
      <c r="AB4550" s="37" t="str">
        <f>VLOOKUP(J4550, sku!B:BM, 64, FALSE)</f>
        <v>Fabricação</v>
      </c>
      <c r="AC4550" s="37" t="str">
        <f>LEFT(pedidos[[#This Row],[SKU]],3)</f>
        <v>XFI</v>
      </c>
      <c r="AD4550" s="37" t="str" cm="1">
        <f t="array" aca="1" ref="AD4550" ca="1">IFERROR(
  INDEX(
    montadora[Montadora],
    MATCH(TRUE,LEFT(J4755,NÚCARACT(montadora[SKU Parcial]))=montadora[SKU Parcial],0)
  ),
  ""
)</f>
        <v/>
      </c>
    </row>
    <row r="4551" spans="1:30" x14ac:dyDescent="0.25">
      <c r="A4551" s="42" t="s">
        <v>1619</v>
      </c>
      <c r="B4551" s="42" t="s">
        <v>36</v>
      </c>
      <c r="C4551" s="42" t="s">
        <v>1620</v>
      </c>
      <c r="D4551" s="42" t="s">
        <v>709</v>
      </c>
      <c r="E4551" s="42" t="s">
        <v>501</v>
      </c>
      <c r="F4551" s="42" t="s">
        <v>502</v>
      </c>
      <c r="G4551" s="42" t="s">
        <v>11228</v>
      </c>
      <c r="H4551" s="7" t="s">
        <v>47</v>
      </c>
      <c r="I4551" s="42" t="s">
        <v>31</v>
      </c>
      <c r="J4551" s="42" t="s">
        <v>1621</v>
      </c>
      <c r="K4551" s="8">
        <v>45864</v>
      </c>
      <c r="L4551" s="7" t="s">
        <v>11229</v>
      </c>
      <c r="M4551" s="44">
        <v>265.8</v>
      </c>
      <c r="N4551" s="7">
        <v>1</v>
      </c>
      <c r="O4551" s="44">
        <v>281.79000000000002</v>
      </c>
      <c r="P4551" s="44">
        <v>105</v>
      </c>
      <c r="Q4551" s="44">
        <v>10.55</v>
      </c>
      <c r="R4551" s="44">
        <v>45.19</v>
      </c>
      <c r="S4551" s="44">
        <v>15.99</v>
      </c>
      <c r="T4551" s="44">
        <v>24.95</v>
      </c>
      <c r="U4551" s="44">
        <v>80.11</v>
      </c>
      <c r="V4551" s="9" t="s">
        <v>24369</v>
      </c>
      <c r="W4551" s="42" t="s">
        <v>34</v>
      </c>
      <c r="X4551" s="43">
        <v>119927485368</v>
      </c>
      <c r="Y4551" s="43">
        <v>45233960613</v>
      </c>
      <c r="Z4551" s="5" t="s">
        <v>7980</v>
      </c>
      <c r="AA4551" s="37" t="str">
        <f>VLOOKUP(J4551, sku!B:C, 2, FALSE)</f>
        <v>Travessa Fiat - Slim - - - Strada Endurance Freedom Volcano - 2020+ - Prata</v>
      </c>
      <c r="AB4551" s="37" t="str">
        <f>VLOOKUP(J4551, sku!B:BM, 64, FALSE)</f>
        <v>Fabricação</v>
      </c>
      <c r="AC4551" s="37" t="str">
        <f>LEFT(pedidos[[#This Row],[SKU]],3)</f>
        <v>XFI</v>
      </c>
      <c r="AD4551" s="37" t="str" cm="1">
        <f t="array" aca="1" ref="AD4551" ca="1">IFERROR(
  INDEX(
    montadora[Montadora],
    MATCH(TRUE,LEFT(J4756,NÚCARACT(montadora[SKU Parcial]))=montadora[SKU Parcial],0)
  ),
  ""
)</f>
        <v/>
      </c>
    </row>
    <row r="4552" spans="1:30" x14ac:dyDescent="0.25">
      <c r="A4552" s="42" t="s">
        <v>1582</v>
      </c>
      <c r="B4552" s="42" t="s">
        <v>1583</v>
      </c>
      <c r="C4552" s="42" t="s">
        <v>1584</v>
      </c>
      <c r="D4552" s="42" t="s">
        <v>319</v>
      </c>
      <c r="E4552" s="42" t="s">
        <v>279</v>
      </c>
      <c r="F4552" s="42" t="s">
        <v>280</v>
      </c>
      <c r="G4552" s="42" t="s">
        <v>11227</v>
      </c>
      <c r="H4552" s="7" t="s">
        <v>30</v>
      </c>
      <c r="I4552" s="42" t="s">
        <v>36</v>
      </c>
      <c r="J4552" s="42" t="s">
        <v>281</v>
      </c>
      <c r="K4552" s="8">
        <v>45857</v>
      </c>
      <c r="L4552" s="7" t="s">
        <v>11229</v>
      </c>
      <c r="M4552" s="44">
        <v>260.91000000000003</v>
      </c>
      <c r="N4552" s="7">
        <v>1</v>
      </c>
      <c r="O4552" s="44">
        <v>260.91000000000003</v>
      </c>
      <c r="P4552" s="44">
        <v>105</v>
      </c>
      <c r="Q4552" s="44">
        <v>21.19</v>
      </c>
      <c r="R4552" s="44">
        <v>31.31</v>
      </c>
      <c r="S4552" s="44">
        <v>0</v>
      </c>
      <c r="T4552" s="44">
        <v>24.95</v>
      </c>
      <c r="U4552" s="44">
        <v>78.459999999999994</v>
      </c>
      <c r="V4552" s="9" t="s">
        <v>24370</v>
      </c>
      <c r="W4552" s="42" t="s">
        <v>34</v>
      </c>
      <c r="X4552" s="43">
        <v>119190854958</v>
      </c>
      <c r="Y4552" s="43">
        <v>45200230127</v>
      </c>
      <c r="Z4552" s="5" t="s">
        <v>7980</v>
      </c>
      <c r="AA4552" s="37" t="str">
        <f>VLOOKUP(J4552, sku!B:C, 2, FALSE)</f>
        <v>Travessa Fiat - Slim - - - Strada Endurance Freedom Volcano - 2020+ - Preto</v>
      </c>
      <c r="AB4552" s="37" t="str">
        <f>VLOOKUP(J4552, sku!B:BM, 64, FALSE)</f>
        <v>Fabricação</v>
      </c>
      <c r="AC4552" s="37" t="str">
        <f>LEFT(pedidos[[#This Row],[SKU]],3)</f>
        <v>XFI</v>
      </c>
      <c r="AD4552" s="37" t="str" cm="1">
        <f t="array" aca="1" ref="AD4552" ca="1">IFERROR(
  INDEX(
    montadora[Montadora],
    MATCH(TRUE,LEFT(J4760,NÚCARACT(montadora[SKU Parcial]))=montadora[SKU Parcial],0)
  ),
  ""
)</f>
        <v/>
      </c>
    </row>
    <row r="4553" spans="1:30" x14ac:dyDescent="0.25">
      <c r="A4553" s="42" t="s">
        <v>491</v>
      </c>
      <c r="B4553" s="42" t="s">
        <v>492</v>
      </c>
      <c r="C4553" s="42" t="s">
        <v>65</v>
      </c>
      <c r="D4553" s="42" t="s">
        <v>27</v>
      </c>
      <c r="E4553" s="42" t="s">
        <v>493</v>
      </c>
      <c r="F4553" s="42" t="s">
        <v>494</v>
      </c>
      <c r="G4553" s="42" t="s">
        <v>11227</v>
      </c>
      <c r="H4553" s="7" t="s">
        <v>47</v>
      </c>
      <c r="I4553" s="42" t="s">
        <v>36</v>
      </c>
      <c r="J4553" s="42" t="s">
        <v>495</v>
      </c>
      <c r="K4553" s="8">
        <v>45840</v>
      </c>
      <c r="L4553" s="7" t="s">
        <v>33</v>
      </c>
      <c r="M4553" s="44">
        <v>266.08</v>
      </c>
      <c r="N4553" s="7">
        <v>1</v>
      </c>
      <c r="O4553" s="44">
        <v>267.67</v>
      </c>
      <c r="P4553" s="44">
        <v>105</v>
      </c>
      <c r="Q4553" s="44">
        <v>21.61</v>
      </c>
      <c r="R4553" s="44">
        <v>45.23</v>
      </c>
      <c r="S4553" s="44">
        <v>1.59</v>
      </c>
      <c r="T4553" s="44">
        <v>14.31</v>
      </c>
      <c r="U4553" s="44">
        <v>79.930000000000007</v>
      </c>
      <c r="V4553" s="9" t="s">
        <v>24371</v>
      </c>
      <c r="W4553" s="42" t="s">
        <v>34</v>
      </c>
      <c r="X4553" s="43">
        <v>117186987626</v>
      </c>
      <c r="Y4553" s="43">
        <v>45110379740</v>
      </c>
      <c r="Z4553" s="5" t="s">
        <v>7980</v>
      </c>
      <c r="AA4553" s="37" t="str">
        <f>VLOOKUP(J4553, sku!B:C, 2, FALSE)</f>
        <v>Travessa Toyota - Slim - - - RAV4 - 2013 A 2018 - Grafite</v>
      </c>
      <c r="AB4553" s="37" t="str">
        <f>VLOOKUP(J4553, sku!B:BM, 64, FALSE)</f>
        <v>Fabricação</v>
      </c>
      <c r="AC4553" s="37" t="str">
        <f>LEFT(pedidos[[#This Row],[SKU]],3)</f>
        <v>XTO</v>
      </c>
      <c r="AD4553" s="37" t="str" cm="1">
        <f t="array" aca="1" ref="AD4553" ca="1">IFERROR(
  INDEX(
    montadora[Montadora],
    MATCH(TRUE,LEFT(J4761,NÚCARACT(montadora[SKU Parcial]))=montadora[SKU Parcial],0)
  ),
  ""
)</f>
        <v/>
      </c>
    </row>
    <row r="4554" spans="1:30" x14ac:dyDescent="0.25">
      <c r="A4554" s="42" t="s">
        <v>1604</v>
      </c>
      <c r="B4554" s="42" t="s">
        <v>36</v>
      </c>
      <c r="C4554" s="42" t="s">
        <v>1605</v>
      </c>
      <c r="D4554" s="42" t="s">
        <v>138</v>
      </c>
      <c r="E4554" s="42" t="s">
        <v>916</v>
      </c>
      <c r="F4554" s="42" t="s">
        <v>917</v>
      </c>
      <c r="G4554" s="42" t="s">
        <v>11227</v>
      </c>
      <c r="H4554" s="7" t="s">
        <v>47</v>
      </c>
      <c r="I4554" s="42" t="s">
        <v>36</v>
      </c>
      <c r="J4554" s="42" t="s">
        <v>918</v>
      </c>
      <c r="K4554" s="8">
        <v>45848</v>
      </c>
      <c r="L4554" s="7" t="s">
        <v>11229</v>
      </c>
      <c r="M4554" s="44">
        <v>21.16</v>
      </c>
      <c r="N4554" s="7">
        <v>1</v>
      </c>
      <c r="O4554" s="44">
        <v>36.15</v>
      </c>
      <c r="P4554" s="44">
        <v>3.24</v>
      </c>
      <c r="Q4554" s="44">
        <v>1.72</v>
      </c>
      <c r="R4554" s="44">
        <v>9.85</v>
      </c>
      <c r="S4554" s="44">
        <v>14.99</v>
      </c>
      <c r="T4554" s="44">
        <v>0</v>
      </c>
      <c r="U4554" s="44">
        <v>6.35</v>
      </c>
      <c r="V4554" s="9" t="s">
        <v>24372</v>
      </c>
      <c r="W4554" s="42" t="s">
        <v>89</v>
      </c>
      <c r="X4554" s="43">
        <v>118082042384</v>
      </c>
      <c r="Y4554" s="43">
        <v>45150665456</v>
      </c>
      <c r="Z4554" s="5" t="s">
        <v>7980</v>
      </c>
      <c r="AA4554" s="37" t="str">
        <f>VLOOKUP(J4554, sku!B:C, 2, FALSE)</f>
        <v>12 Chaves Allen M3 19*54mm</v>
      </c>
      <c r="AB4554" s="37" t="str">
        <f>VLOOKUP(J4554, sku!B:BM, 64, FALSE)</f>
        <v>Importação</v>
      </c>
      <c r="AC4554" s="37" t="str">
        <f>LEFT(pedidos[[#This Row],[SKU]],3)</f>
        <v>12E</v>
      </c>
      <c r="AD4554" s="37" t="str" cm="1">
        <f t="array" aca="1" ref="AD4554" ca="1">IFERROR(
  INDEX(
    montadora[Montadora],
    MATCH(TRUE,LEFT(J4762,NÚCARACT(montadora[SKU Parcial]))=montadora[SKU Parcial],0)
  ),
  ""
)</f>
        <v/>
      </c>
    </row>
    <row r="4555" spans="1:30" x14ac:dyDescent="0.25">
      <c r="A4555" s="42" t="s">
        <v>1609</v>
      </c>
      <c r="B4555" s="42" t="s">
        <v>1610</v>
      </c>
      <c r="C4555" s="42" t="s">
        <v>1611</v>
      </c>
      <c r="D4555" s="42" t="s">
        <v>1042</v>
      </c>
      <c r="E4555" s="42" t="s">
        <v>1612</v>
      </c>
      <c r="F4555" s="42" t="s">
        <v>1613</v>
      </c>
      <c r="G4555" s="42" t="s">
        <v>11227</v>
      </c>
      <c r="H4555" s="7" t="s">
        <v>47</v>
      </c>
      <c r="I4555" s="42" t="s">
        <v>36</v>
      </c>
      <c r="J4555" s="42" t="s">
        <v>1614</v>
      </c>
      <c r="K4555" s="8">
        <v>45840</v>
      </c>
      <c r="L4555" s="7" t="s">
        <v>11229</v>
      </c>
      <c r="M4555" s="44">
        <v>330.67</v>
      </c>
      <c r="N4555" s="7">
        <v>1</v>
      </c>
      <c r="O4555" s="44">
        <v>330.67</v>
      </c>
      <c r="P4555" s="44">
        <v>120</v>
      </c>
      <c r="Q4555" s="44">
        <v>26.85</v>
      </c>
      <c r="R4555" s="44">
        <v>56.21</v>
      </c>
      <c r="S4555" s="44">
        <v>0</v>
      </c>
      <c r="T4555" s="44">
        <v>28.45</v>
      </c>
      <c r="U4555" s="44">
        <v>99.16</v>
      </c>
      <c r="V4555" s="9" t="s">
        <v>24373</v>
      </c>
      <c r="W4555" s="42" t="s">
        <v>34</v>
      </c>
      <c r="X4555" s="43">
        <v>117162607638</v>
      </c>
      <c r="Y4555" s="43">
        <v>45108683473</v>
      </c>
      <c r="Z4555" s="5" t="s">
        <v>7980</v>
      </c>
      <c r="AA4555" s="37" t="str">
        <f>VLOOKUP(J4555, sku!B:C, 2, FALSE)</f>
        <v>Travessa Toyota - Smart - - - Etios Cross - - - Preto</v>
      </c>
      <c r="AB4555" s="37" t="str">
        <f>VLOOKUP(J4555, sku!B:BM, 64, FALSE)</f>
        <v>Fabricação</v>
      </c>
      <c r="AC4555" s="37" t="str">
        <f>LEFT(pedidos[[#This Row],[SKU]],3)</f>
        <v>XTO</v>
      </c>
      <c r="AD4555" s="37" t="str" cm="1">
        <f t="array" aca="1" ref="AD4555" ca="1">IFERROR(
  INDEX(
    montadora[Montadora],
    MATCH(TRUE,LEFT(#REF!,NÚCARACT(montadora[SKU Parcial]))=montadora[SKU Parcial],0)
  ),
  ""
)</f>
        <v/>
      </c>
    </row>
    <row r="4556" spans="1:30" x14ac:dyDescent="0.25">
      <c r="A4556" s="42" t="s">
        <v>1615</v>
      </c>
      <c r="B4556" s="42" t="s">
        <v>1616</v>
      </c>
      <c r="C4556" s="42" t="s">
        <v>1617</v>
      </c>
      <c r="D4556" s="42" t="s">
        <v>45</v>
      </c>
      <c r="E4556" s="42" t="s">
        <v>1612</v>
      </c>
      <c r="F4556" s="42" t="s">
        <v>1613</v>
      </c>
      <c r="G4556" s="42" t="s">
        <v>11227</v>
      </c>
      <c r="H4556" s="7" t="s">
        <v>47</v>
      </c>
      <c r="I4556" s="42" t="s">
        <v>36</v>
      </c>
      <c r="J4556" s="42" t="s">
        <v>1618</v>
      </c>
      <c r="K4556" s="8">
        <v>45853</v>
      </c>
      <c r="L4556" s="7" t="s">
        <v>11229</v>
      </c>
      <c r="M4556" s="44">
        <v>330.67</v>
      </c>
      <c r="N4556" s="7">
        <v>1</v>
      </c>
      <c r="O4556" s="44">
        <v>330.67</v>
      </c>
      <c r="P4556" s="44">
        <v>120</v>
      </c>
      <c r="Q4556" s="44">
        <v>26.85</v>
      </c>
      <c r="R4556" s="44">
        <v>56.21</v>
      </c>
      <c r="S4556" s="44">
        <v>0</v>
      </c>
      <c r="T4556" s="44">
        <v>28.45</v>
      </c>
      <c r="U4556" s="44">
        <v>99.16</v>
      </c>
      <c r="V4556" s="9" t="s">
        <v>24373</v>
      </c>
      <c r="W4556" s="42" t="s">
        <v>34</v>
      </c>
      <c r="X4556" s="43">
        <v>118164825701</v>
      </c>
      <c r="Y4556" s="43">
        <v>45175934459</v>
      </c>
      <c r="Z4556" s="5" t="s">
        <v>7980</v>
      </c>
      <c r="AA4556" s="37" t="str">
        <f>VLOOKUP(J4556, sku!B:C, 2, FALSE)</f>
        <v>Travessa Toyota - Smart - - - Etios Cross - - - Prata</v>
      </c>
      <c r="AB4556" s="37" t="str">
        <f>VLOOKUP(J4556, sku!B:BM, 64, FALSE)</f>
        <v>Fabricação</v>
      </c>
      <c r="AC4556" s="37" t="str">
        <f>LEFT(pedidos[[#This Row],[SKU]],3)</f>
        <v>XTO</v>
      </c>
      <c r="AD4556" s="37" t="str" cm="1">
        <f t="array" aca="1" ref="AD4556" ca="1">IFERROR(
  INDEX(
    montadora[Montadora],
    MATCH(TRUE,LEFT(J4763,NÚCARACT(montadora[SKU Parcial]))=montadora[SKU Parcial],0)
  ),
  ""
)</f>
        <v/>
      </c>
    </row>
    <row r="4557" spans="1:30" x14ac:dyDescent="0.25">
      <c r="A4557" s="42" t="s">
        <v>1622</v>
      </c>
      <c r="B4557" s="42" t="s">
        <v>1623</v>
      </c>
      <c r="C4557" s="42" t="s">
        <v>1624</v>
      </c>
      <c r="D4557" s="42" t="s">
        <v>27</v>
      </c>
      <c r="E4557" s="42" t="s">
        <v>1625</v>
      </c>
      <c r="F4557" s="42" t="s">
        <v>1626</v>
      </c>
      <c r="G4557" s="42" t="s">
        <v>11227</v>
      </c>
      <c r="H4557" s="7" t="s">
        <v>30</v>
      </c>
      <c r="I4557" s="42" t="s">
        <v>31</v>
      </c>
      <c r="J4557" s="42" t="s">
        <v>678</v>
      </c>
      <c r="K4557" s="8">
        <v>45840</v>
      </c>
      <c r="L4557" s="7" t="s">
        <v>11229</v>
      </c>
      <c r="M4557" s="44">
        <v>328.8</v>
      </c>
      <c r="N4557" s="7">
        <v>1</v>
      </c>
      <c r="O4557" s="44">
        <v>328.8</v>
      </c>
      <c r="P4557" s="44">
        <v>120</v>
      </c>
      <c r="Q4557" s="44">
        <v>26.7</v>
      </c>
      <c r="R4557" s="44">
        <v>39.46</v>
      </c>
      <c r="S4557" s="44">
        <v>0</v>
      </c>
      <c r="T4557" s="44">
        <v>44.45</v>
      </c>
      <c r="U4557" s="44">
        <v>98.19</v>
      </c>
      <c r="V4557" s="9" t="s">
        <v>24374</v>
      </c>
      <c r="W4557" s="42" t="s">
        <v>34</v>
      </c>
      <c r="X4557" s="43">
        <v>116601359903</v>
      </c>
      <c r="Y4557" s="43">
        <v>45105377334</v>
      </c>
      <c r="Z4557" s="5" t="s">
        <v>7980</v>
      </c>
      <c r="AA4557" s="37" t="str">
        <f>VLOOKUP(J4557, sku!B:C, 2, FALSE)</f>
        <v>Travessa Chevrolet - Style - - - Trailblazer - - - Preto</v>
      </c>
      <c r="AB4557" s="37" t="str">
        <f>VLOOKUP(J4557, sku!B:BM, 64, FALSE)</f>
        <v>Fabricação</v>
      </c>
      <c r="AC4557" s="37" t="str">
        <f>LEFT(pedidos[[#This Row],[SKU]],3)</f>
        <v>XGM</v>
      </c>
      <c r="AD4557" s="37" t="str" cm="1">
        <f t="array" aca="1" ref="AD4557" ca="1">IFERROR(
  INDEX(
    montadora[Montadora],
    MATCH(TRUE,LEFT(J4764,NÚCARACT(montadora[SKU Parcial]))=montadora[SKU Parcial],0)
  ),
  ""
)</f>
        <v/>
      </c>
    </row>
    <row r="4558" spans="1:30" x14ac:dyDescent="0.25">
      <c r="A4558" s="42" t="s">
        <v>1627</v>
      </c>
      <c r="B4558" s="42" t="s">
        <v>1628</v>
      </c>
      <c r="C4558" s="42" t="s">
        <v>1629</v>
      </c>
      <c r="D4558" s="42" t="s">
        <v>27</v>
      </c>
      <c r="E4558" s="42" t="s">
        <v>1625</v>
      </c>
      <c r="F4558" s="42" t="s">
        <v>1626</v>
      </c>
      <c r="G4558" s="42" t="s">
        <v>11227</v>
      </c>
      <c r="H4558" s="7" t="s">
        <v>30</v>
      </c>
      <c r="I4558" s="42" t="s">
        <v>31</v>
      </c>
      <c r="J4558" s="42" t="s">
        <v>105</v>
      </c>
      <c r="K4558" s="8">
        <v>45842</v>
      </c>
      <c r="L4558" s="7" t="s">
        <v>11229</v>
      </c>
      <c r="M4558" s="44">
        <v>328.8</v>
      </c>
      <c r="N4558" s="7">
        <v>1</v>
      </c>
      <c r="O4558" s="44">
        <v>328.8</v>
      </c>
      <c r="P4558" s="44">
        <v>120</v>
      </c>
      <c r="Q4558" s="44">
        <v>26.7</v>
      </c>
      <c r="R4558" s="44">
        <v>39.46</v>
      </c>
      <c r="S4558" s="44">
        <v>0</v>
      </c>
      <c r="T4558" s="44">
        <v>44.45</v>
      </c>
      <c r="U4558" s="44">
        <v>98.19</v>
      </c>
      <c r="V4558" s="9" t="s">
        <v>24374</v>
      </c>
      <c r="W4558" s="42" t="s">
        <v>34</v>
      </c>
      <c r="X4558" s="43">
        <v>116888597199</v>
      </c>
      <c r="Y4558" s="43">
        <v>45118847611</v>
      </c>
      <c r="Z4558" s="5" t="s">
        <v>7980</v>
      </c>
      <c r="AA4558" s="37" t="str">
        <f>VLOOKUP(J4558, sku!B:C, 2, FALSE)</f>
        <v>Travessa Nissan - Style - - - Kicks - - - Prata</v>
      </c>
      <c r="AB4558" s="37" t="str">
        <f>VLOOKUP(J4558, sku!B:BM, 64, FALSE)</f>
        <v>Fabricação</v>
      </c>
      <c r="AC4558" s="37" t="str">
        <f>LEFT(pedidos[[#This Row],[SKU]],3)</f>
        <v>XNS</v>
      </c>
      <c r="AD4558" s="37" t="str" cm="1">
        <f t="array" aca="1" ref="AD4558" ca="1">IFERROR(
  INDEX(
    montadora[Montadora],
    MATCH(TRUE,LEFT(J4765,NÚCARACT(montadora[SKU Parcial]))=montadora[SKU Parcial],0)
  ),
  ""
)</f>
        <v/>
      </c>
    </row>
    <row r="4559" spans="1:30" x14ac:dyDescent="0.25">
      <c r="A4559" s="42" t="s">
        <v>1630</v>
      </c>
      <c r="B4559" s="42" t="s">
        <v>36</v>
      </c>
      <c r="C4559" s="42" t="s">
        <v>199</v>
      </c>
      <c r="D4559" s="42" t="s">
        <v>27</v>
      </c>
      <c r="E4559" s="42" t="s">
        <v>1625</v>
      </c>
      <c r="F4559" s="42" t="s">
        <v>1626</v>
      </c>
      <c r="G4559" s="42" t="s">
        <v>11227</v>
      </c>
      <c r="H4559" s="7" t="s">
        <v>30</v>
      </c>
      <c r="I4559" s="42" t="s">
        <v>36</v>
      </c>
      <c r="J4559" s="42" t="s">
        <v>241</v>
      </c>
      <c r="K4559" s="8">
        <v>45844</v>
      </c>
      <c r="L4559" s="7" t="s">
        <v>11229</v>
      </c>
      <c r="M4559" s="44">
        <v>328.8</v>
      </c>
      <c r="N4559" s="7">
        <v>1</v>
      </c>
      <c r="O4559" s="44">
        <v>328.8</v>
      </c>
      <c r="P4559" s="44">
        <v>120</v>
      </c>
      <c r="Q4559" s="44">
        <v>26.7</v>
      </c>
      <c r="R4559" s="44">
        <v>39.46</v>
      </c>
      <c r="S4559" s="44">
        <v>0</v>
      </c>
      <c r="T4559" s="44">
        <v>44.45</v>
      </c>
      <c r="U4559" s="44">
        <v>98.19</v>
      </c>
      <c r="V4559" s="9" t="s">
        <v>24374</v>
      </c>
      <c r="W4559" s="42" t="s">
        <v>34</v>
      </c>
      <c r="X4559" s="43">
        <v>117632989414</v>
      </c>
      <c r="Y4559" s="43">
        <v>45128418018</v>
      </c>
      <c r="Z4559" s="5" t="s">
        <v>7980</v>
      </c>
      <c r="AA4559" s="37" t="str">
        <f>VLOOKUP(J4559, sku!B:C, 2, FALSE)</f>
        <v>Travessa Ford - Style - - - Ecosport - - - Prata</v>
      </c>
      <c r="AB4559" s="37" t="str">
        <f>VLOOKUP(J4559, sku!B:BM, 64, FALSE)</f>
        <v>Fabricação</v>
      </c>
      <c r="AC4559" s="37" t="str">
        <f>LEFT(pedidos[[#This Row],[SKU]],3)</f>
        <v>XFO</v>
      </c>
      <c r="AD4559" s="37" t="str" cm="1">
        <f t="array" aca="1" ref="AD4559" ca="1">IFERROR(
  INDEX(
    montadora[Montadora],
    MATCH(TRUE,LEFT(J4766,NÚCARACT(montadora[SKU Parcial]))=montadora[SKU Parcial],0)
  ),
  ""
)</f>
        <v/>
      </c>
    </row>
    <row r="4560" spans="1:30" x14ac:dyDescent="0.25">
      <c r="A4560" s="42" t="s">
        <v>1631</v>
      </c>
      <c r="B4560" s="42" t="s">
        <v>1632</v>
      </c>
      <c r="C4560" s="42" t="s">
        <v>1633</v>
      </c>
      <c r="D4560" s="42" t="s">
        <v>38</v>
      </c>
      <c r="E4560" s="42" t="s">
        <v>1625</v>
      </c>
      <c r="F4560" s="42" t="s">
        <v>1626</v>
      </c>
      <c r="G4560" s="42" t="s">
        <v>11227</v>
      </c>
      <c r="H4560" s="7" t="s">
        <v>30</v>
      </c>
      <c r="I4560" s="42" t="s">
        <v>31</v>
      </c>
      <c r="J4560" s="42" t="s">
        <v>649</v>
      </c>
      <c r="K4560" s="8">
        <v>45845</v>
      </c>
      <c r="L4560" s="7" t="s">
        <v>11229</v>
      </c>
      <c r="M4560" s="44">
        <v>328.8</v>
      </c>
      <c r="N4560" s="7">
        <v>1</v>
      </c>
      <c r="O4560" s="44">
        <v>328.8</v>
      </c>
      <c r="P4560" s="44">
        <v>120</v>
      </c>
      <c r="Q4560" s="44">
        <v>26.7</v>
      </c>
      <c r="R4560" s="44">
        <v>39.46</v>
      </c>
      <c r="S4560" s="44">
        <v>0</v>
      </c>
      <c r="T4560" s="44">
        <v>44.45</v>
      </c>
      <c r="U4560" s="44">
        <v>98.19</v>
      </c>
      <c r="V4560" s="9" t="s">
        <v>24374</v>
      </c>
      <c r="W4560" s="42" t="s">
        <v>34</v>
      </c>
      <c r="X4560" s="43">
        <v>117268783315</v>
      </c>
      <c r="Y4560" s="43">
        <v>45135106634</v>
      </c>
      <c r="Z4560" s="5" t="s">
        <v>7980</v>
      </c>
      <c r="AA4560" s="37" t="str">
        <f>VLOOKUP(J4560, sku!B:C, 2, FALSE)</f>
        <v>Travessa Fiat - Style - - - Pulse - - - Prata</v>
      </c>
      <c r="AB4560" s="37" t="str">
        <f>VLOOKUP(J4560, sku!B:BM, 64, FALSE)</f>
        <v>Fabricação</v>
      </c>
      <c r="AC4560" s="37" t="str">
        <f>LEFT(pedidos[[#This Row],[SKU]],3)</f>
        <v>XFI</v>
      </c>
      <c r="AD4560" s="37" t="str" cm="1">
        <f t="array" aca="1" ref="AD4560" ca="1">IFERROR(
  INDEX(
    montadora[Montadora],
    MATCH(TRUE,LEFT(J4767,NÚCARACT(montadora[SKU Parcial]))=montadora[SKU Parcial],0)
  ),
  ""
)</f>
        <v/>
      </c>
    </row>
    <row r="4561" spans="1:30" x14ac:dyDescent="0.25">
      <c r="A4561" s="42" t="s">
        <v>1634</v>
      </c>
      <c r="B4561" s="42" t="s">
        <v>1635</v>
      </c>
      <c r="C4561" s="42" t="s">
        <v>1636</v>
      </c>
      <c r="D4561" s="42" t="s">
        <v>27</v>
      </c>
      <c r="E4561" s="42" t="s">
        <v>1625</v>
      </c>
      <c r="F4561" s="42" t="s">
        <v>1626</v>
      </c>
      <c r="G4561" s="42" t="s">
        <v>11227</v>
      </c>
      <c r="H4561" s="7" t="s">
        <v>30</v>
      </c>
      <c r="I4561" s="42" t="s">
        <v>31</v>
      </c>
      <c r="J4561" s="42" t="s">
        <v>678</v>
      </c>
      <c r="K4561" s="8">
        <v>45845</v>
      </c>
      <c r="L4561" s="7" t="s">
        <v>11229</v>
      </c>
      <c r="M4561" s="44">
        <v>328.8</v>
      </c>
      <c r="N4561" s="7">
        <v>1</v>
      </c>
      <c r="O4561" s="44">
        <v>328.8</v>
      </c>
      <c r="P4561" s="44">
        <v>120</v>
      </c>
      <c r="Q4561" s="44">
        <v>26.7</v>
      </c>
      <c r="R4561" s="44">
        <v>39.46</v>
      </c>
      <c r="S4561" s="44">
        <v>0</v>
      </c>
      <c r="T4561" s="44">
        <v>44.45</v>
      </c>
      <c r="U4561" s="44">
        <v>98.19</v>
      </c>
      <c r="V4561" s="9" t="s">
        <v>24374</v>
      </c>
      <c r="W4561" s="42" t="s">
        <v>34</v>
      </c>
      <c r="X4561" s="43">
        <v>117778225974</v>
      </c>
      <c r="Y4561" s="43">
        <v>45135673744</v>
      </c>
      <c r="Z4561" s="5" t="s">
        <v>7980</v>
      </c>
      <c r="AA4561" s="37" t="str">
        <f>VLOOKUP(J4561, sku!B:C, 2, FALSE)</f>
        <v>Travessa Chevrolet - Style - - - Trailblazer - - - Preto</v>
      </c>
      <c r="AB4561" s="37" t="str">
        <f>VLOOKUP(J4561, sku!B:BM, 64, FALSE)</f>
        <v>Fabricação</v>
      </c>
      <c r="AC4561" s="37" t="str">
        <f>LEFT(pedidos[[#This Row],[SKU]],3)</f>
        <v>XGM</v>
      </c>
      <c r="AD4561" s="37" t="str" cm="1">
        <f t="array" aca="1" ref="AD4561" ca="1">IFERROR(
  INDEX(
    montadora[Montadora],
    MATCH(TRUE,LEFT(J4768,NÚCARACT(montadora[SKU Parcial]))=montadora[SKU Parcial],0)
  ),
  ""
)</f>
        <v/>
      </c>
    </row>
    <row r="4562" spans="1:30" x14ac:dyDescent="0.25">
      <c r="A4562" s="42" t="s">
        <v>1637</v>
      </c>
      <c r="B4562" s="42" t="s">
        <v>1638</v>
      </c>
      <c r="C4562" s="42" t="s">
        <v>821</v>
      </c>
      <c r="D4562" s="42" t="s">
        <v>188</v>
      </c>
      <c r="E4562" s="42" t="s">
        <v>1625</v>
      </c>
      <c r="F4562" s="42" t="s">
        <v>1626</v>
      </c>
      <c r="G4562" s="42" t="s">
        <v>11227</v>
      </c>
      <c r="H4562" s="7" t="s">
        <v>30</v>
      </c>
      <c r="I4562" s="42" t="s">
        <v>36</v>
      </c>
      <c r="J4562" s="42" t="s">
        <v>1639</v>
      </c>
      <c r="K4562" s="8">
        <v>45846</v>
      </c>
      <c r="L4562" s="7" t="s">
        <v>11229</v>
      </c>
      <c r="M4562" s="44">
        <v>328.8</v>
      </c>
      <c r="N4562" s="7">
        <v>1</v>
      </c>
      <c r="O4562" s="44">
        <v>328.8</v>
      </c>
      <c r="P4562" s="44">
        <v>120</v>
      </c>
      <c r="Q4562" s="44">
        <v>26.7</v>
      </c>
      <c r="R4562" s="44">
        <v>39.46</v>
      </c>
      <c r="S4562" s="44">
        <v>0</v>
      </c>
      <c r="T4562" s="44">
        <v>44.45</v>
      </c>
      <c r="U4562" s="44">
        <v>98.19</v>
      </c>
      <c r="V4562" s="9" t="s">
        <v>24374</v>
      </c>
      <c r="W4562" s="42" t="s">
        <v>34</v>
      </c>
      <c r="X4562" s="43" t="s">
        <v>24375</v>
      </c>
      <c r="Y4562" s="43">
        <v>45140038956</v>
      </c>
      <c r="Z4562" s="5" t="s">
        <v>7980</v>
      </c>
      <c r="AA4562" s="37" t="str">
        <f>VLOOKUP(J4562, sku!B:C, 2, FALSE)</f>
        <v>Travessa Fiat - Style - - - Pulse - - - Preto</v>
      </c>
      <c r="AB4562" s="37" t="str">
        <f>VLOOKUP(J4562, sku!B:BM, 64, FALSE)</f>
        <v>Fabricação</v>
      </c>
      <c r="AC4562" s="37" t="str">
        <f>LEFT(pedidos[[#This Row],[SKU]],3)</f>
        <v>XFI</v>
      </c>
      <c r="AD4562" s="37" t="str" cm="1">
        <f t="array" aca="1" ref="AD4562" ca="1">IFERROR(
  INDEX(
    montadora[Montadora],
    MATCH(TRUE,LEFT(J4769,NÚCARACT(montadora[SKU Parcial]))=montadora[SKU Parcial],0)
  ),
  ""
)</f>
        <v/>
      </c>
    </row>
    <row r="4563" spans="1:30" x14ac:dyDescent="0.25">
      <c r="A4563" s="42" t="s">
        <v>1640</v>
      </c>
      <c r="B4563" s="42" t="s">
        <v>1641</v>
      </c>
      <c r="C4563" s="42" t="s">
        <v>1642</v>
      </c>
      <c r="D4563" s="42" t="s">
        <v>27</v>
      </c>
      <c r="E4563" s="42" t="s">
        <v>1625</v>
      </c>
      <c r="F4563" s="42" t="s">
        <v>1626</v>
      </c>
      <c r="G4563" s="42" t="s">
        <v>11227</v>
      </c>
      <c r="H4563" s="7" t="s">
        <v>30</v>
      </c>
      <c r="I4563" s="42" t="s">
        <v>31</v>
      </c>
      <c r="J4563" s="42" t="s">
        <v>1321</v>
      </c>
      <c r="K4563" s="8">
        <v>45853</v>
      </c>
      <c r="L4563" s="7" t="s">
        <v>11229</v>
      </c>
      <c r="M4563" s="44">
        <v>328.8</v>
      </c>
      <c r="N4563" s="7">
        <v>1</v>
      </c>
      <c r="O4563" s="44">
        <v>328.8</v>
      </c>
      <c r="P4563" s="44">
        <v>120</v>
      </c>
      <c r="Q4563" s="44">
        <v>26.7</v>
      </c>
      <c r="R4563" s="44">
        <v>39.46</v>
      </c>
      <c r="S4563" s="44">
        <v>0</v>
      </c>
      <c r="T4563" s="44">
        <v>44.45</v>
      </c>
      <c r="U4563" s="44">
        <v>98.19</v>
      </c>
      <c r="V4563" s="9" t="s">
        <v>24374</v>
      </c>
      <c r="W4563" s="42" t="s">
        <v>34</v>
      </c>
      <c r="X4563" s="43">
        <v>118172993643</v>
      </c>
      <c r="Y4563" s="43">
        <v>45176339341</v>
      </c>
      <c r="Z4563" s="5" t="s">
        <v>7980</v>
      </c>
      <c r="AA4563" s="37" t="str">
        <f>VLOOKUP(J4563, sku!B:C, 2, FALSE)</f>
        <v>Travessa Honda - Style - - - WRV - - - Preto</v>
      </c>
      <c r="AB4563" s="37" t="str">
        <f>VLOOKUP(J4563, sku!B:BM, 64, FALSE)</f>
        <v>Fabricação</v>
      </c>
      <c r="AC4563" s="37" t="str">
        <f>LEFT(pedidos[[#This Row],[SKU]],3)</f>
        <v>XHO</v>
      </c>
      <c r="AD4563" s="37" t="str" cm="1">
        <f t="array" aca="1" ref="AD4563" ca="1">IFERROR(
  INDEX(
    montadora[Montadora],
    MATCH(TRUE,LEFT(J4770,NÚCARACT(montadora[SKU Parcial]))=montadora[SKU Parcial],0)
  ),
  ""
)</f>
        <v/>
      </c>
    </row>
    <row r="4564" spans="1:30" x14ac:dyDescent="0.25">
      <c r="A4564" s="42" t="s">
        <v>1643</v>
      </c>
      <c r="B4564" s="42" t="s">
        <v>1644</v>
      </c>
      <c r="C4564" s="42" t="s">
        <v>121</v>
      </c>
      <c r="D4564" s="42" t="s">
        <v>27</v>
      </c>
      <c r="E4564" s="42" t="s">
        <v>1625</v>
      </c>
      <c r="F4564" s="42" t="s">
        <v>1626</v>
      </c>
      <c r="G4564" s="42" t="s">
        <v>11227</v>
      </c>
      <c r="H4564" s="7" t="s">
        <v>30</v>
      </c>
      <c r="I4564" s="42" t="s">
        <v>36</v>
      </c>
      <c r="J4564" s="42" t="s">
        <v>105</v>
      </c>
      <c r="K4564" s="8">
        <v>45854</v>
      </c>
      <c r="L4564" s="7" t="s">
        <v>11229</v>
      </c>
      <c r="M4564" s="44">
        <v>328.8</v>
      </c>
      <c r="N4564" s="7">
        <v>1</v>
      </c>
      <c r="O4564" s="44">
        <v>328.8</v>
      </c>
      <c r="P4564" s="44">
        <v>120</v>
      </c>
      <c r="Q4564" s="44">
        <v>26.7</v>
      </c>
      <c r="R4564" s="44">
        <v>39.46</v>
      </c>
      <c r="S4564" s="44">
        <v>0</v>
      </c>
      <c r="T4564" s="44">
        <v>44.45</v>
      </c>
      <c r="U4564" s="44">
        <v>98.19</v>
      </c>
      <c r="V4564" s="9" t="s">
        <v>24374</v>
      </c>
      <c r="W4564" s="42" t="s">
        <v>34</v>
      </c>
      <c r="X4564" s="43">
        <v>118777992614</v>
      </c>
      <c r="Y4564" s="43">
        <v>45181586819</v>
      </c>
      <c r="Z4564" s="5" t="s">
        <v>7980</v>
      </c>
      <c r="AA4564" s="37" t="str">
        <f>VLOOKUP(J4564, sku!B:C, 2, FALSE)</f>
        <v>Travessa Nissan - Style - - - Kicks - - - Prata</v>
      </c>
      <c r="AB4564" s="37" t="str">
        <f>VLOOKUP(J4564, sku!B:BM, 64, FALSE)</f>
        <v>Fabricação</v>
      </c>
      <c r="AC4564" s="37" t="str">
        <f>LEFT(pedidos[[#This Row],[SKU]],3)</f>
        <v>XNS</v>
      </c>
      <c r="AD4564" s="37" t="str" cm="1">
        <f t="array" aca="1" ref="AD4564" ca="1">IFERROR(
  INDEX(
    montadora[Montadora],
    MATCH(TRUE,LEFT(J4771,NÚCARACT(montadora[SKU Parcial]))=montadora[SKU Parcial],0)
  ),
  ""
)</f>
        <v/>
      </c>
    </row>
    <row r="4565" spans="1:30" x14ac:dyDescent="0.25">
      <c r="A4565" s="42" t="s">
        <v>1656</v>
      </c>
      <c r="B4565" s="42" t="s">
        <v>1657</v>
      </c>
      <c r="C4565" s="42" t="s">
        <v>1658</v>
      </c>
      <c r="D4565" s="42" t="s">
        <v>27</v>
      </c>
      <c r="E4565" s="42" t="s">
        <v>1659</v>
      </c>
      <c r="F4565" s="42" t="s">
        <v>1660</v>
      </c>
      <c r="G4565" s="42" t="s">
        <v>11228</v>
      </c>
      <c r="H4565" s="7" t="s">
        <v>47</v>
      </c>
      <c r="I4565" s="42" t="s">
        <v>31</v>
      </c>
      <c r="J4565" s="42" t="s">
        <v>562</v>
      </c>
      <c r="K4565" s="8">
        <v>45862</v>
      </c>
      <c r="L4565" s="7" t="s">
        <v>11229</v>
      </c>
      <c r="M4565" s="44">
        <v>263.8</v>
      </c>
      <c r="N4565" s="7">
        <v>1</v>
      </c>
      <c r="O4565" s="44">
        <v>263.8</v>
      </c>
      <c r="P4565" s="44">
        <v>105</v>
      </c>
      <c r="Q4565" s="44">
        <v>10.47</v>
      </c>
      <c r="R4565" s="44">
        <v>44.85</v>
      </c>
      <c r="S4565" s="44">
        <v>0</v>
      </c>
      <c r="T4565" s="44">
        <v>24.95</v>
      </c>
      <c r="U4565" s="44">
        <v>78.53</v>
      </c>
      <c r="V4565" s="9" t="s">
        <v>24376</v>
      </c>
      <c r="W4565" s="42" t="s">
        <v>34</v>
      </c>
      <c r="X4565" s="43">
        <v>119202355711</v>
      </c>
      <c r="Y4565" s="43">
        <v>45224670078</v>
      </c>
      <c r="Z4565" s="5" t="s">
        <v>7980</v>
      </c>
      <c r="AA4565" s="37" t="str">
        <f>VLOOKUP(J4565, sku!B:C, 2, FALSE)</f>
        <v>Travessa Jeep - Slim - - - Renegade - 2016 A 2025 - Preto</v>
      </c>
      <c r="AB4565" s="37" t="str">
        <f>VLOOKUP(J4565, sku!B:BM, 64, FALSE)</f>
        <v>Fabricação</v>
      </c>
      <c r="AC4565" s="37" t="str">
        <f>LEFT(pedidos[[#This Row],[SKU]],3)</f>
        <v>XJP</v>
      </c>
      <c r="AD4565" s="37" t="str" cm="1">
        <f t="array" aca="1" ref="AD4565" ca="1">IFERROR(
  INDEX(
    montadora[Montadora],
    MATCH(TRUE,LEFT(J4775,NÚCARACT(montadora[SKU Parcial]))=montadora[SKU Parcial],0)
  ),
  ""
)</f>
        <v/>
      </c>
    </row>
    <row r="4566" spans="1:30" x14ac:dyDescent="0.25">
      <c r="A4566" s="42" t="s">
        <v>1678</v>
      </c>
      <c r="B4566" s="42" t="s">
        <v>36</v>
      </c>
      <c r="C4566" s="42" t="s">
        <v>807</v>
      </c>
      <c r="D4566" s="42" t="s">
        <v>27</v>
      </c>
      <c r="E4566" s="42" t="s">
        <v>1679</v>
      </c>
      <c r="F4566" s="42" t="s">
        <v>1680</v>
      </c>
      <c r="G4566" s="42" t="s">
        <v>11227</v>
      </c>
      <c r="H4566" s="7" t="s">
        <v>47</v>
      </c>
      <c r="I4566" s="42" t="s">
        <v>31</v>
      </c>
      <c r="J4566" s="42" t="s">
        <v>1681</v>
      </c>
      <c r="K4566" s="8">
        <v>45863</v>
      </c>
      <c r="L4566" s="7" t="s">
        <v>11229</v>
      </c>
      <c r="M4566" s="44">
        <v>328.8</v>
      </c>
      <c r="N4566" s="7">
        <v>1</v>
      </c>
      <c r="O4566" s="44">
        <v>328.8</v>
      </c>
      <c r="P4566" s="44">
        <v>120</v>
      </c>
      <c r="Q4566" s="44">
        <v>26.7</v>
      </c>
      <c r="R4566" s="44">
        <v>55.9</v>
      </c>
      <c r="S4566" s="44">
        <v>0</v>
      </c>
      <c r="T4566" s="44">
        <v>28.45</v>
      </c>
      <c r="U4566" s="44">
        <v>97.75</v>
      </c>
      <c r="V4566" s="9" t="s">
        <v>24377</v>
      </c>
      <c r="W4566" s="42" t="s">
        <v>34</v>
      </c>
      <c r="X4566" s="43">
        <v>119408957461</v>
      </c>
      <c r="Y4566" s="43">
        <v>45233680371</v>
      </c>
      <c r="Z4566" s="5" t="s">
        <v>7980</v>
      </c>
      <c r="AA4566" s="37" t="str">
        <f>VLOOKUP(J4566, sku!B:C, 2, FALSE)</f>
        <v>Travessa Toyota - Smart - - - SW4 - 2011 A 2014 - Prata</v>
      </c>
      <c r="AB4566" s="37" t="str">
        <f>VLOOKUP(J4566, sku!B:BM, 64, FALSE)</f>
        <v>Fabricação</v>
      </c>
      <c r="AC4566" s="37" t="str">
        <f>LEFT(pedidos[[#This Row],[SKU]],3)</f>
        <v>XTO</v>
      </c>
      <c r="AD4566" s="37" t="str" cm="1">
        <f t="array" aca="1" ref="AD4566" ca="1">IFERROR(
  INDEX(
    montadora[Montadora],
    MATCH(TRUE,LEFT(J4776,NÚCARACT(montadora[SKU Parcial]))=montadora[SKU Parcial],0)
  ),
  ""
)</f>
        <v/>
      </c>
    </row>
    <row r="4567" spans="1:30" x14ac:dyDescent="0.25">
      <c r="A4567" s="42" t="s">
        <v>1682</v>
      </c>
      <c r="B4567" s="42" t="s">
        <v>36</v>
      </c>
      <c r="C4567" s="42" t="s">
        <v>1683</v>
      </c>
      <c r="D4567" s="42" t="s">
        <v>138</v>
      </c>
      <c r="E4567" s="42" t="s">
        <v>1679</v>
      </c>
      <c r="F4567" s="42" t="s">
        <v>1680</v>
      </c>
      <c r="G4567" s="42" t="s">
        <v>11227</v>
      </c>
      <c r="H4567" s="7" t="s">
        <v>47</v>
      </c>
      <c r="I4567" s="42" t="s">
        <v>31</v>
      </c>
      <c r="J4567" s="42" t="s">
        <v>1684</v>
      </c>
      <c r="K4567" s="8">
        <v>45864</v>
      </c>
      <c r="L4567" s="7" t="s">
        <v>11229</v>
      </c>
      <c r="M4567" s="44">
        <v>328.8</v>
      </c>
      <c r="N4567" s="7">
        <v>1</v>
      </c>
      <c r="O4567" s="44">
        <v>328.8</v>
      </c>
      <c r="P4567" s="44">
        <v>120</v>
      </c>
      <c r="Q4567" s="44">
        <v>26.7</v>
      </c>
      <c r="R4567" s="44">
        <v>55.9</v>
      </c>
      <c r="S4567" s="44">
        <v>0</v>
      </c>
      <c r="T4567" s="44">
        <v>28.45</v>
      </c>
      <c r="U4567" s="44">
        <v>97.75</v>
      </c>
      <c r="V4567" s="9" t="s">
        <v>24377</v>
      </c>
      <c r="W4567" s="42" t="s">
        <v>34</v>
      </c>
      <c r="X4567" s="43">
        <v>119476648813</v>
      </c>
      <c r="Y4567" s="43">
        <v>45236571076</v>
      </c>
      <c r="Z4567" s="5" t="s">
        <v>7980</v>
      </c>
      <c r="AA4567" s="37" t="str">
        <f>VLOOKUP(J4567, sku!B:C, 2, FALSE)</f>
        <v>Travessa Toyota - Smart - - - SW4 - 2011 A 2014 - Grafite</v>
      </c>
      <c r="AB4567" s="37" t="str">
        <f>VLOOKUP(J4567, sku!B:BM, 64, FALSE)</f>
        <v>Fabricação</v>
      </c>
      <c r="AC4567" s="37" t="str">
        <f>LEFT(pedidos[[#This Row],[SKU]],3)</f>
        <v>XTO</v>
      </c>
      <c r="AD4567" s="37" t="str" cm="1">
        <f t="array" aca="1" ref="AD4567" ca="1">IFERROR(
  INDEX(
    montadora[Montadora],
    MATCH(TRUE,LEFT(J4777,NÚCARACT(montadora[SKU Parcial]))=montadora[SKU Parcial],0)
  ),
  ""
)</f>
        <v/>
      </c>
    </row>
    <row r="4568" spans="1:30" x14ac:dyDescent="0.25">
      <c r="A4568" s="42" t="s">
        <v>503</v>
      </c>
      <c r="B4568" s="42" t="s">
        <v>504</v>
      </c>
      <c r="C4568" s="42" t="s">
        <v>505</v>
      </c>
      <c r="D4568" s="42" t="s">
        <v>27</v>
      </c>
      <c r="E4568" s="42" t="s">
        <v>506</v>
      </c>
      <c r="F4568" s="42" t="s">
        <v>507</v>
      </c>
      <c r="G4568" s="42" t="s">
        <v>11227</v>
      </c>
      <c r="H4568" s="7" t="s">
        <v>30</v>
      </c>
      <c r="I4568" s="42" t="s">
        <v>31</v>
      </c>
      <c r="J4568" s="42" t="s">
        <v>473</v>
      </c>
      <c r="K4568" s="8">
        <v>45841</v>
      </c>
      <c r="L4568" s="7" t="s">
        <v>33</v>
      </c>
      <c r="M4568" s="44">
        <v>168.8</v>
      </c>
      <c r="N4568" s="7">
        <v>1</v>
      </c>
      <c r="O4568" s="44">
        <v>170.19</v>
      </c>
      <c r="P4568" s="44">
        <v>73.05</v>
      </c>
      <c r="Q4568" s="44">
        <v>13.71</v>
      </c>
      <c r="R4568" s="44">
        <v>19.41</v>
      </c>
      <c r="S4568" s="44">
        <v>1.39</v>
      </c>
      <c r="T4568" s="44">
        <v>12.51</v>
      </c>
      <c r="U4568" s="44">
        <v>50.12</v>
      </c>
      <c r="V4568" s="9" t="s">
        <v>24378</v>
      </c>
      <c r="W4568" s="42" t="s">
        <v>34</v>
      </c>
      <c r="X4568" s="43">
        <v>116737949407</v>
      </c>
      <c r="Y4568" s="43">
        <v>45112314468</v>
      </c>
      <c r="Z4568" s="5" t="s">
        <v>7980</v>
      </c>
      <c r="AA4568" s="37" t="str">
        <f>VLOOKUP(J4568, sku!B:C, 2, FALSE)</f>
        <v>1 Fogareiro 1 Boca + 1 Maçarico 915 + 2 Refis Guepardo</v>
      </c>
      <c r="AB4568" s="37" t="str">
        <f>VLOOKUP(J4568, sku!B:BM, 64, FALSE)</f>
        <v>Importação</v>
      </c>
      <c r="AC4568" s="37" t="str">
        <f>LEFT(pedidos[[#This Row],[SKU]],3)</f>
        <v>1FO</v>
      </c>
      <c r="AD4568" s="37" t="str" cm="1">
        <f t="array" aca="1" ref="AD4568" ca="1">IFERROR(
  INDEX(
    montadora[Montadora],
    MATCH(TRUE,LEFT(J4779,NÚCARACT(montadora[SKU Parcial]))=montadora[SKU Parcial],0)
  ),
  ""
)</f>
        <v/>
      </c>
    </row>
    <row r="4569" spans="1:30" x14ac:dyDescent="0.25">
      <c r="A4569" s="42" t="s">
        <v>1685</v>
      </c>
      <c r="B4569" s="42" t="s">
        <v>36</v>
      </c>
      <c r="C4569" s="42" t="s">
        <v>1372</v>
      </c>
      <c r="D4569" s="42" t="s">
        <v>395</v>
      </c>
      <c r="E4569" s="42" t="s">
        <v>279</v>
      </c>
      <c r="F4569" s="42" t="s">
        <v>280</v>
      </c>
      <c r="G4569" s="42" t="s">
        <v>11227</v>
      </c>
      <c r="H4569" s="7" t="s">
        <v>30</v>
      </c>
      <c r="I4569" s="42" t="s">
        <v>31</v>
      </c>
      <c r="J4569" s="42" t="s">
        <v>1621</v>
      </c>
      <c r="K4569" s="8">
        <v>45866</v>
      </c>
      <c r="L4569" s="7" t="s">
        <v>11229</v>
      </c>
      <c r="M4569" s="44">
        <v>258.91000000000003</v>
      </c>
      <c r="N4569" s="7">
        <v>1</v>
      </c>
      <c r="O4569" s="44">
        <v>296.89999999999998</v>
      </c>
      <c r="P4569" s="44">
        <v>105</v>
      </c>
      <c r="Q4569" s="44">
        <v>21.02</v>
      </c>
      <c r="R4569" s="44">
        <v>31.07</v>
      </c>
      <c r="S4569" s="44">
        <v>37.99</v>
      </c>
      <c r="T4569" s="44">
        <v>24.95</v>
      </c>
      <c r="U4569" s="44">
        <v>76.87</v>
      </c>
      <c r="V4569" s="9" t="s">
        <v>24378</v>
      </c>
      <c r="W4569" s="42" t="s">
        <v>34</v>
      </c>
      <c r="X4569" s="43">
        <v>120143655190</v>
      </c>
      <c r="Y4569" s="43">
        <v>45242844512</v>
      </c>
      <c r="Z4569" s="5" t="s">
        <v>7980</v>
      </c>
      <c r="AA4569" s="37" t="str">
        <f>VLOOKUP(J4569, sku!B:C, 2, FALSE)</f>
        <v>Travessa Fiat - Slim - - - Strada Endurance Freedom Volcano - 2020+ - Prata</v>
      </c>
      <c r="AB4569" s="37" t="str">
        <f>VLOOKUP(J4569, sku!B:BM, 64, FALSE)</f>
        <v>Fabricação</v>
      </c>
      <c r="AC4569" s="37" t="str">
        <f>LEFT(pedidos[[#This Row],[SKU]],3)</f>
        <v>XFI</v>
      </c>
      <c r="AD4569" s="37" t="str" cm="1">
        <f t="array" aca="1" ref="AD4569" ca="1">IFERROR(
  INDEX(
    montadora[Montadora],
    MATCH(TRUE,LEFT(#REF!,NÚCARACT(montadora[SKU Parcial]))=montadora[SKU Parcial],0)
  ),
  ""
)</f>
        <v/>
      </c>
    </row>
    <row r="4570" spans="1:30" x14ac:dyDescent="0.25">
      <c r="A4570" s="42" t="s">
        <v>1686</v>
      </c>
      <c r="B4570" s="42" t="s">
        <v>1687</v>
      </c>
      <c r="C4570" s="42" t="s">
        <v>1688</v>
      </c>
      <c r="D4570" s="42" t="s">
        <v>538</v>
      </c>
      <c r="E4570" s="42" t="s">
        <v>279</v>
      </c>
      <c r="F4570" s="42" t="s">
        <v>280</v>
      </c>
      <c r="G4570" s="42" t="s">
        <v>11227</v>
      </c>
      <c r="H4570" s="7" t="s">
        <v>30</v>
      </c>
      <c r="I4570" s="42" t="s">
        <v>31</v>
      </c>
      <c r="J4570" s="42" t="s">
        <v>281</v>
      </c>
      <c r="K4570" s="8">
        <v>45866</v>
      </c>
      <c r="L4570" s="7" t="s">
        <v>11229</v>
      </c>
      <c r="M4570" s="44">
        <v>258.91000000000003</v>
      </c>
      <c r="N4570" s="7">
        <v>1</v>
      </c>
      <c r="O4570" s="44">
        <v>258.91000000000003</v>
      </c>
      <c r="P4570" s="44">
        <v>105</v>
      </c>
      <c r="Q4570" s="44">
        <v>21.02</v>
      </c>
      <c r="R4570" s="44">
        <v>31.07</v>
      </c>
      <c r="S4570" s="44">
        <v>0</v>
      </c>
      <c r="T4570" s="44">
        <v>24.95</v>
      </c>
      <c r="U4570" s="44">
        <v>76.87</v>
      </c>
      <c r="V4570" s="9" t="s">
        <v>24378</v>
      </c>
      <c r="W4570" s="42" t="s">
        <v>34</v>
      </c>
      <c r="X4570" s="43">
        <v>120169936256</v>
      </c>
      <c r="Y4570" s="43">
        <v>45244325774</v>
      </c>
      <c r="Z4570" s="5" t="s">
        <v>7980</v>
      </c>
      <c r="AA4570" s="37" t="str">
        <f>VLOOKUP(J4570, sku!B:C, 2, FALSE)</f>
        <v>Travessa Fiat - Slim - - - Strada Endurance Freedom Volcano - 2020+ - Preto</v>
      </c>
      <c r="AB4570" s="37" t="str">
        <f>VLOOKUP(J4570, sku!B:BM, 64, FALSE)</f>
        <v>Fabricação</v>
      </c>
      <c r="AC4570" s="37" t="str">
        <f>LEFT(pedidos[[#This Row],[SKU]],3)</f>
        <v>XFI</v>
      </c>
      <c r="AD4570" s="37" t="str" cm="1">
        <f t="array" aca="1" ref="AD4570" ca="1">IFERROR(
  INDEX(
    montadora[Montadora],
    MATCH(TRUE,LEFT(#REF!,NÚCARACT(montadora[SKU Parcial]))=montadora[SKU Parcial],0)
  ),
  ""
)</f>
        <v/>
      </c>
    </row>
    <row r="4571" spans="1:30" x14ac:dyDescent="0.25">
      <c r="A4571" s="42" t="s">
        <v>1689</v>
      </c>
      <c r="B4571" s="42" t="s">
        <v>36</v>
      </c>
      <c r="C4571" s="42" t="s">
        <v>965</v>
      </c>
      <c r="D4571" s="42" t="s">
        <v>950</v>
      </c>
      <c r="E4571" s="42" t="s">
        <v>279</v>
      </c>
      <c r="F4571" s="42" t="s">
        <v>280</v>
      </c>
      <c r="G4571" s="42" t="s">
        <v>11227</v>
      </c>
      <c r="H4571" s="7" t="s">
        <v>30</v>
      </c>
      <c r="I4571" s="42" t="s">
        <v>36</v>
      </c>
      <c r="J4571" s="42" t="s">
        <v>1621</v>
      </c>
      <c r="K4571" s="8">
        <v>45868</v>
      </c>
      <c r="L4571" s="7" t="s">
        <v>11229</v>
      </c>
      <c r="M4571" s="44">
        <v>258.91000000000003</v>
      </c>
      <c r="N4571" s="7">
        <v>1</v>
      </c>
      <c r="O4571" s="44">
        <v>278.89999999999998</v>
      </c>
      <c r="P4571" s="44">
        <v>105</v>
      </c>
      <c r="Q4571" s="44">
        <v>21.02</v>
      </c>
      <c r="R4571" s="44">
        <v>31.07</v>
      </c>
      <c r="S4571" s="44">
        <v>19.989999999999998</v>
      </c>
      <c r="T4571" s="44">
        <v>24.95</v>
      </c>
      <c r="U4571" s="44">
        <v>76.87</v>
      </c>
      <c r="V4571" s="9" t="s">
        <v>24378</v>
      </c>
      <c r="W4571" s="42" t="s">
        <v>34</v>
      </c>
      <c r="X4571" s="43">
        <v>119865613145</v>
      </c>
      <c r="Y4571" s="43">
        <v>45255291430</v>
      </c>
      <c r="Z4571" s="5" t="s">
        <v>7980</v>
      </c>
      <c r="AA4571" s="37" t="str">
        <f>VLOOKUP(J4571, sku!B:C, 2, FALSE)</f>
        <v>Travessa Fiat - Slim - - - Strada Endurance Freedom Volcano - 2020+ - Prata</v>
      </c>
      <c r="AB4571" s="37" t="str">
        <f>VLOOKUP(J4571, sku!B:BM, 64, FALSE)</f>
        <v>Fabricação</v>
      </c>
      <c r="AC4571" s="37" t="str">
        <f>LEFT(pedidos[[#This Row],[SKU]],3)</f>
        <v>XFI</v>
      </c>
      <c r="AD4571" s="37" t="str" cm="1">
        <f t="array" aca="1" ref="AD4571" ca="1">IFERROR(
  INDEX(
    montadora[Montadora],
    MATCH(TRUE,LEFT(#REF!,NÚCARACT(montadora[SKU Parcial]))=montadora[SKU Parcial],0)
  ),
  ""
)</f>
        <v/>
      </c>
    </row>
    <row r="4572" spans="1:30" x14ac:dyDescent="0.25">
      <c r="A4572" s="42" t="s">
        <v>1653</v>
      </c>
      <c r="B4572" s="42" t="s">
        <v>36</v>
      </c>
      <c r="C4572" s="42" t="s">
        <v>1654</v>
      </c>
      <c r="D4572" s="42" t="s">
        <v>27</v>
      </c>
      <c r="E4572" s="42" t="s">
        <v>1655</v>
      </c>
      <c r="F4572" s="42" t="s">
        <v>561</v>
      </c>
      <c r="G4572" s="42" t="s">
        <v>11227</v>
      </c>
      <c r="H4572" s="7" t="s">
        <v>30</v>
      </c>
      <c r="I4572" s="42" t="s">
        <v>36</v>
      </c>
      <c r="J4572" s="42" t="s">
        <v>562</v>
      </c>
      <c r="K4572" s="8">
        <v>45841</v>
      </c>
      <c r="L4572" s="7" t="s">
        <v>11229</v>
      </c>
      <c r="M4572" s="44">
        <v>258.17</v>
      </c>
      <c r="N4572" s="7">
        <v>1</v>
      </c>
      <c r="O4572" s="44">
        <v>258.17</v>
      </c>
      <c r="P4572" s="44">
        <v>105</v>
      </c>
      <c r="Q4572" s="44">
        <v>20.96</v>
      </c>
      <c r="R4572" s="44">
        <v>30.98</v>
      </c>
      <c r="S4572" s="44">
        <v>0</v>
      </c>
      <c r="T4572" s="44">
        <v>24.95</v>
      </c>
      <c r="U4572" s="44">
        <v>76.28</v>
      </c>
      <c r="V4572" s="9" t="s">
        <v>24379</v>
      </c>
      <c r="W4572" s="42" t="s">
        <v>89</v>
      </c>
      <c r="X4572" s="43">
        <v>117242591462</v>
      </c>
      <c r="Y4572" s="43">
        <v>45112773116</v>
      </c>
      <c r="Z4572" s="5" t="s">
        <v>7980</v>
      </c>
      <c r="AA4572" s="37" t="str">
        <f>VLOOKUP(J4572, sku!B:C, 2, FALSE)</f>
        <v>Travessa Jeep - Slim - - - Renegade - 2016 A 2025 - Preto</v>
      </c>
      <c r="AB4572" s="37" t="str">
        <f>VLOOKUP(J4572, sku!B:BM, 64, FALSE)</f>
        <v>Fabricação</v>
      </c>
      <c r="AC4572" s="37" t="str">
        <f>LEFT(pedidos[[#This Row],[SKU]],3)</f>
        <v>XJP</v>
      </c>
      <c r="AD4572" s="37" t="str" cm="1">
        <f t="array" aca="1" ref="AD4572" ca="1">IFERROR(
  INDEX(
    montadora[Montadora],
    MATCH(TRUE,LEFT(J4783,NÚCARACT(montadora[SKU Parcial]))=montadora[SKU Parcial],0)
  ),
  ""
)</f>
        <v/>
      </c>
    </row>
    <row r="4573" spans="1:30" x14ac:dyDescent="0.25">
      <c r="A4573" s="42" t="s">
        <v>1661</v>
      </c>
      <c r="B4573" s="42" t="s">
        <v>1662</v>
      </c>
      <c r="C4573" s="42" t="s">
        <v>1663</v>
      </c>
      <c r="D4573" s="42" t="s">
        <v>27</v>
      </c>
      <c r="E4573" s="42" t="s">
        <v>461</v>
      </c>
      <c r="F4573" s="42" t="s">
        <v>462</v>
      </c>
      <c r="G4573" s="42" t="s">
        <v>11227</v>
      </c>
      <c r="H4573" s="7" t="s">
        <v>30</v>
      </c>
      <c r="I4573" s="42" t="s">
        <v>36</v>
      </c>
      <c r="J4573" s="42" t="s">
        <v>444</v>
      </c>
      <c r="K4573" s="8">
        <v>45839</v>
      </c>
      <c r="L4573" s="7" t="s">
        <v>33</v>
      </c>
      <c r="M4573" s="44">
        <v>188.8</v>
      </c>
      <c r="N4573" s="7">
        <v>1</v>
      </c>
      <c r="O4573" s="44">
        <v>190.39</v>
      </c>
      <c r="P4573" s="44">
        <v>81.739999999999995</v>
      </c>
      <c r="Q4573" s="44">
        <v>15.33</v>
      </c>
      <c r="R4573" s="44">
        <v>21.71</v>
      </c>
      <c r="S4573" s="44">
        <v>1.59</v>
      </c>
      <c r="T4573" s="44">
        <v>14.31</v>
      </c>
      <c r="U4573" s="44">
        <v>55.71</v>
      </c>
      <c r="V4573" s="9" t="s">
        <v>24380</v>
      </c>
      <c r="W4573" s="42" t="s">
        <v>34</v>
      </c>
      <c r="X4573" s="43">
        <v>116962783588</v>
      </c>
      <c r="Y4573" s="43">
        <v>45098553671</v>
      </c>
      <c r="Z4573" s="5" t="s">
        <v>7980</v>
      </c>
      <c r="AA4573" s="37" t="str">
        <f>VLOOKUP(J4573, sku!B:C, 2, FALSE)</f>
        <v>1 Fogareiro 1 Boca + 1 Maçarico 915 + 3 Refis Guepardo</v>
      </c>
      <c r="AB4573" s="37" t="str">
        <f>VLOOKUP(J4573, sku!B:BM, 64, FALSE)</f>
        <v>Importação</v>
      </c>
      <c r="AC4573" s="37" t="str">
        <f>LEFT(pedidos[[#This Row],[SKU]],3)</f>
        <v>1FO</v>
      </c>
      <c r="AD4573" s="37" t="str" cm="1">
        <f t="array" aca="1" ref="AD4573" ca="1">IFERROR(
  INDEX(
    montadora[Montadora],
    MATCH(TRUE,LEFT(J4784,NÚCARACT(montadora[SKU Parcial]))=montadora[SKU Parcial],0)
  ),
  ""
)</f>
        <v/>
      </c>
    </row>
    <row r="4574" spans="1:30" x14ac:dyDescent="0.25">
      <c r="A4574" s="42" t="s">
        <v>508</v>
      </c>
      <c r="B4574" s="42" t="s">
        <v>36</v>
      </c>
      <c r="C4574" s="42" t="s">
        <v>509</v>
      </c>
      <c r="D4574" s="42" t="s">
        <v>27</v>
      </c>
      <c r="E4574" s="42" t="s">
        <v>461</v>
      </c>
      <c r="F4574" s="42" t="s">
        <v>462</v>
      </c>
      <c r="G4574" s="42" t="s">
        <v>11227</v>
      </c>
      <c r="H4574" s="7" t="s">
        <v>30</v>
      </c>
      <c r="I4574" s="42" t="s">
        <v>36</v>
      </c>
      <c r="J4574" s="42" t="s">
        <v>444</v>
      </c>
      <c r="K4574" s="8">
        <v>45841</v>
      </c>
      <c r="L4574" s="7" t="s">
        <v>33</v>
      </c>
      <c r="M4574" s="44">
        <v>188.8</v>
      </c>
      <c r="N4574" s="7">
        <v>1</v>
      </c>
      <c r="O4574" s="44">
        <v>190.39</v>
      </c>
      <c r="P4574" s="44">
        <v>81.739999999999995</v>
      </c>
      <c r="Q4574" s="44">
        <v>15.33</v>
      </c>
      <c r="R4574" s="44">
        <v>21.71</v>
      </c>
      <c r="S4574" s="44">
        <v>1.59</v>
      </c>
      <c r="T4574" s="44">
        <v>14.31</v>
      </c>
      <c r="U4574" s="44">
        <v>55.71</v>
      </c>
      <c r="V4574" s="9" t="s">
        <v>24380</v>
      </c>
      <c r="W4574" s="42" t="s">
        <v>34</v>
      </c>
      <c r="X4574" s="43">
        <v>116766016957</v>
      </c>
      <c r="Y4574" s="43">
        <v>45113633641</v>
      </c>
      <c r="Z4574" s="5" t="s">
        <v>7980</v>
      </c>
      <c r="AA4574" s="37" t="str">
        <f>VLOOKUP(J4574, sku!B:C, 2, FALSE)</f>
        <v>1 Fogareiro 1 Boca + 1 Maçarico 915 + 3 Refis Guepardo</v>
      </c>
      <c r="AB4574" s="37" t="str">
        <f>VLOOKUP(J4574, sku!B:BM, 64, FALSE)</f>
        <v>Importação</v>
      </c>
      <c r="AC4574" s="37" t="str">
        <f>LEFT(pedidos[[#This Row],[SKU]],3)</f>
        <v>1FO</v>
      </c>
      <c r="AD4574" s="37" t="str" cm="1">
        <f t="array" aca="1" ref="AD4574" ca="1">IFERROR(
  INDEX(
    montadora[Montadora],
    MATCH(TRUE,LEFT(J4785,NÚCARACT(montadora[SKU Parcial]))=montadora[SKU Parcial],0)
  ),
  ""
)</f>
        <v/>
      </c>
    </row>
    <row r="4575" spans="1:30" x14ac:dyDescent="0.25">
      <c r="A4575" s="42" t="s">
        <v>510</v>
      </c>
      <c r="B4575" s="42" t="s">
        <v>511</v>
      </c>
      <c r="C4575" s="42" t="s">
        <v>512</v>
      </c>
      <c r="D4575" s="42" t="s">
        <v>27</v>
      </c>
      <c r="E4575" s="42" t="s">
        <v>461</v>
      </c>
      <c r="F4575" s="42" t="s">
        <v>462</v>
      </c>
      <c r="G4575" s="42" t="s">
        <v>11227</v>
      </c>
      <c r="H4575" s="7" t="s">
        <v>30</v>
      </c>
      <c r="I4575" s="42" t="s">
        <v>36</v>
      </c>
      <c r="J4575" s="42" t="s">
        <v>444</v>
      </c>
      <c r="K4575" s="8">
        <v>45854</v>
      </c>
      <c r="L4575" s="7" t="s">
        <v>33</v>
      </c>
      <c r="M4575" s="44">
        <v>188.8</v>
      </c>
      <c r="N4575" s="7">
        <v>1</v>
      </c>
      <c r="O4575" s="44">
        <v>190.39</v>
      </c>
      <c r="P4575" s="44">
        <v>81.739999999999995</v>
      </c>
      <c r="Q4575" s="44">
        <v>15.33</v>
      </c>
      <c r="R4575" s="44">
        <v>21.71</v>
      </c>
      <c r="S4575" s="44">
        <v>1.59</v>
      </c>
      <c r="T4575" s="44">
        <v>14.31</v>
      </c>
      <c r="U4575" s="44">
        <v>55.71</v>
      </c>
      <c r="V4575" s="9" t="s">
        <v>24380</v>
      </c>
      <c r="W4575" s="42" t="s">
        <v>34</v>
      </c>
      <c r="X4575" s="43">
        <v>118322173527</v>
      </c>
      <c r="Y4575" s="43">
        <v>45184509002</v>
      </c>
      <c r="Z4575" s="5" t="s">
        <v>7980</v>
      </c>
      <c r="AA4575" s="37" t="str">
        <f>VLOOKUP(J4575, sku!B:C, 2, FALSE)</f>
        <v>1 Fogareiro 1 Boca + 1 Maçarico 915 + 3 Refis Guepardo</v>
      </c>
      <c r="AB4575" s="37" t="str">
        <f>VLOOKUP(J4575, sku!B:BM, 64, FALSE)</f>
        <v>Importação</v>
      </c>
      <c r="AC4575" s="37" t="str">
        <f>LEFT(pedidos[[#This Row],[SKU]],3)</f>
        <v>1FO</v>
      </c>
      <c r="AD4575" s="37" t="str" cm="1">
        <f t="array" aca="1" ref="AD4575" ca="1">IFERROR(
  INDEX(
    montadora[Montadora],
    MATCH(TRUE,LEFT(J4786,NÚCARACT(montadora[SKU Parcial]))=montadora[SKU Parcial],0)
  ),
  ""
)</f>
        <v/>
      </c>
    </row>
    <row r="4576" spans="1:30" x14ac:dyDescent="0.25">
      <c r="A4576" s="42" t="s">
        <v>516</v>
      </c>
      <c r="B4576" s="42" t="s">
        <v>517</v>
      </c>
      <c r="C4576" s="42" t="s">
        <v>490</v>
      </c>
      <c r="D4576" s="42" t="s">
        <v>27</v>
      </c>
      <c r="E4576" s="42" t="s">
        <v>518</v>
      </c>
      <c r="F4576" s="42" t="s">
        <v>371</v>
      </c>
      <c r="G4576" s="42" t="s">
        <v>11227</v>
      </c>
      <c r="H4576" s="7" t="s">
        <v>47</v>
      </c>
      <c r="I4576" s="42" t="s">
        <v>31</v>
      </c>
      <c r="J4576" s="42" t="s">
        <v>372</v>
      </c>
      <c r="K4576" s="8">
        <v>45852</v>
      </c>
      <c r="L4576" s="7" t="s">
        <v>33</v>
      </c>
      <c r="M4576" s="44">
        <v>258.8</v>
      </c>
      <c r="N4576" s="7">
        <v>1</v>
      </c>
      <c r="O4576" s="44">
        <v>260.39</v>
      </c>
      <c r="P4576" s="44">
        <v>105.54</v>
      </c>
      <c r="Q4576" s="44">
        <v>21.01</v>
      </c>
      <c r="R4576" s="44">
        <v>42.7</v>
      </c>
      <c r="S4576" s="44">
        <v>1.59</v>
      </c>
      <c r="T4576" s="44">
        <v>14.31</v>
      </c>
      <c r="U4576" s="44">
        <v>75.239999999999995</v>
      </c>
      <c r="V4576" s="9" t="s">
        <v>24381</v>
      </c>
      <c r="W4576" s="42" t="s">
        <v>89</v>
      </c>
      <c r="X4576" s="43">
        <v>118525314092</v>
      </c>
      <c r="Y4576" s="43">
        <v>45168778293</v>
      </c>
      <c r="Z4576" s="5" t="s">
        <v>7980</v>
      </c>
      <c r="AA4576" s="37" t="str">
        <f>VLOOKUP(J4576, sku!B:C, 2, FALSE)</f>
        <v>Aquecedor</v>
      </c>
      <c r="AB4576" s="37" t="str">
        <f>VLOOKUP(J4576, sku!B:BM, 64, FALSE)</f>
        <v>Importação</v>
      </c>
      <c r="AC4576" s="37" t="str">
        <f>LEFT(pedidos[[#This Row],[SKU]],3)</f>
        <v>1XA</v>
      </c>
      <c r="AD4576" s="37" t="str" cm="1">
        <f t="array" aca="1" ref="AD4576" ca="1">IFERROR(
  INDEX(
    montadora[Montadora],
    MATCH(TRUE,LEFT(J4788,NÚCARACT(montadora[SKU Parcial]))=montadora[SKU Parcial],0)
  ),
  ""
)</f>
        <v/>
      </c>
    </row>
    <row r="4577" spans="1:30" x14ac:dyDescent="0.25">
      <c r="A4577" s="42" t="s">
        <v>1736</v>
      </c>
      <c r="B4577" s="42" t="s">
        <v>1737</v>
      </c>
      <c r="C4577" s="42" t="s">
        <v>1738</v>
      </c>
      <c r="D4577" s="42" t="s">
        <v>138</v>
      </c>
      <c r="E4577" s="42" t="s">
        <v>1739</v>
      </c>
      <c r="F4577" s="42" t="s">
        <v>1740</v>
      </c>
      <c r="G4577" s="42" t="s">
        <v>11227</v>
      </c>
      <c r="H4577" s="7" t="s">
        <v>30</v>
      </c>
      <c r="I4577" s="42" t="s">
        <v>36</v>
      </c>
      <c r="J4577" s="42" t="s">
        <v>360</v>
      </c>
      <c r="K4577" s="8">
        <v>45868</v>
      </c>
      <c r="L4577" s="7" t="s">
        <v>11229</v>
      </c>
      <c r="M4577" s="44">
        <v>1089.8</v>
      </c>
      <c r="N4577" s="7">
        <v>1</v>
      </c>
      <c r="O4577" s="44">
        <v>1089.8</v>
      </c>
      <c r="P4577" s="44">
        <v>510</v>
      </c>
      <c r="Q4577" s="44">
        <v>88.49</v>
      </c>
      <c r="R4577" s="44">
        <v>130.78</v>
      </c>
      <c r="S4577" s="44">
        <v>0</v>
      </c>
      <c r="T4577" s="44">
        <v>44.45</v>
      </c>
      <c r="U4577" s="44">
        <v>316.08</v>
      </c>
      <c r="V4577" s="9" t="s">
        <v>24382</v>
      </c>
      <c r="W4577" s="42" t="s">
        <v>34</v>
      </c>
      <c r="X4577" s="43">
        <v>120443492082</v>
      </c>
      <c r="Y4577" s="43">
        <v>45258641584</v>
      </c>
      <c r="Z4577" s="5" t="s">
        <v>7980</v>
      </c>
      <c r="AA4577" s="37" t="str">
        <f>VLOOKUP(J4577, sku!B:C, 2, FALSE)</f>
        <v>[HJ-RB511-7C-BK] Bagageiro de Teto de Alumínio 160 X 110cm - Grande</v>
      </c>
      <c r="AB4577" s="37" t="str">
        <f>VLOOKUP(J4577, sku!B:BM, 64, FALSE)</f>
        <v>Importação</v>
      </c>
      <c r="AC4577" s="37" t="str">
        <f>LEFT(pedidos[[#This Row],[SKU]],3)</f>
        <v>XBA</v>
      </c>
      <c r="AD4577" s="37" t="str" cm="1">
        <f t="array" aca="1" ref="AD4577" ca="1">IFERROR(
  INDEX(
    montadora[Montadora],
    MATCH(TRUE,LEFT(J4789,NÚCARACT(montadora[SKU Parcial]))=montadora[SKU Parcial],0)
  ),
  ""
)</f>
        <v/>
      </c>
    </row>
    <row r="4578" spans="1:30" x14ac:dyDescent="0.25">
      <c r="A4578" s="42" t="s">
        <v>1755</v>
      </c>
      <c r="B4578" s="42" t="s">
        <v>36</v>
      </c>
      <c r="C4578" s="42" t="s">
        <v>1756</v>
      </c>
      <c r="D4578" s="42" t="s">
        <v>188</v>
      </c>
      <c r="E4578" s="42" t="s">
        <v>1757</v>
      </c>
      <c r="F4578" s="42" t="s">
        <v>1758</v>
      </c>
      <c r="G4578" s="42" t="s">
        <v>11227</v>
      </c>
      <c r="H4578" s="7" t="s">
        <v>47</v>
      </c>
      <c r="I4578" s="42" t="s">
        <v>31</v>
      </c>
      <c r="J4578" s="42" t="s">
        <v>1759</v>
      </c>
      <c r="K4578" s="8">
        <v>45865</v>
      </c>
      <c r="L4578" s="7" t="s">
        <v>11229</v>
      </c>
      <c r="M4578" s="44">
        <v>978.8</v>
      </c>
      <c r="N4578" s="7">
        <v>1</v>
      </c>
      <c r="O4578" s="44">
        <v>1084.79</v>
      </c>
      <c r="P4578" s="44">
        <v>377</v>
      </c>
      <c r="Q4578" s="44">
        <v>79.48</v>
      </c>
      <c r="R4578" s="44">
        <v>166.4</v>
      </c>
      <c r="S4578" s="44">
        <v>105.99</v>
      </c>
      <c r="T4578" s="44">
        <v>73.45</v>
      </c>
      <c r="U4578" s="44">
        <v>282.47000000000003</v>
      </c>
      <c r="V4578" s="9" t="s">
        <v>24383</v>
      </c>
      <c r="W4578" s="42" t="s">
        <v>34</v>
      </c>
      <c r="X4578" s="43">
        <v>120094497500</v>
      </c>
      <c r="Y4578" s="43">
        <v>45240816520</v>
      </c>
      <c r="Z4578" s="5" t="s">
        <v>7980</v>
      </c>
      <c r="AA4578" s="37" t="str">
        <f>VLOOKUP(J4578, sku!B:C, 2, FALSE)</f>
        <v>[HJ-RB539-7C-BK] Bagageiro de Teto de Alumínio 96 X 90cm - Pequeno</v>
      </c>
      <c r="AB4578" s="37" t="str">
        <f>VLOOKUP(J4578, sku!B:BM, 64, FALSE)</f>
        <v>Importação</v>
      </c>
      <c r="AC4578" s="37" t="str">
        <f>LEFT(pedidos[[#This Row],[SKU]],3)</f>
        <v>XBA</v>
      </c>
      <c r="AD4578" s="37" t="str" cm="1">
        <f t="array" aca="1" ref="AD4578" ca="1">IFERROR(
  INDEX(
    montadora[Montadora],
    MATCH(TRUE,LEFT(J4792,NÚCARACT(montadora[SKU Parcial]))=montadora[SKU Parcial],0)
  ),
  ""
)</f>
        <v/>
      </c>
    </row>
    <row r="4579" spans="1:30" x14ac:dyDescent="0.25">
      <c r="A4579" s="42" t="s">
        <v>551</v>
      </c>
      <c r="B4579" s="42" t="s">
        <v>552</v>
      </c>
      <c r="C4579" s="42" t="s">
        <v>553</v>
      </c>
      <c r="D4579" s="42" t="s">
        <v>27</v>
      </c>
      <c r="E4579" s="42" t="s">
        <v>554</v>
      </c>
      <c r="F4579" s="42" t="s">
        <v>555</v>
      </c>
      <c r="G4579" s="42" t="s">
        <v>11227</v>
      </c>
      <c r="H4579" s="7" t="s">
        <v>47</v>
      </c>
      <c r="I4579" s="42" t="s">
        <v>36</v>
      </c>
      <c r="J4579" s="42" t="s">
        <v>556</v>
      </c>
      <c r="K4579" s="8">
        <v>45843</v>
      </c>
      <c r="L4579" s="7" t="s">
        <v>33</v>
      </c>
      <c r="M4579" s="44">
        <v>258.8</v>
      </c>
      <c r="N4579" s="7">
        <v>1</v>
      </c>
      <c r="O4579" s="44">
        <v>260.39</v>
      </c>
      <c r="P4579" s="44">
        <v>105</v>
      </c>
      <c r="Q4579" s="44">
        <v>21.01</v>
      </c>
      <c r="R4579" s="44">
        <v>44</v>
      </c>
      <c r="S4579" s="44">
        <v>1.59</v>
      </c>
      <c r="T4579" s="44">
        <v>14.31</v>
      </c>
      <c r="U4579" s="44">
        <v>74.48</v>
      </c>
      <c r="V4579" s="9" t="s">
        <v>24384</v>
      </c>
      <c r="W4579" s="42" t="s">
        <v>34</v>
      </c>
      <c r="X4579" s="43">
        <v>116980328433</v>
      </c>
      <c r="Y4579" s="43">
        <v>45122394377</v>
      </c>
      <c r="Z4579" s="5" t="s">
        <v>7980</v>
      </c>
      <c r="AA4579" s="37" t="str">
        <f>VLOOKUP(J4579, sku!B:C, 2, FALSE)</f>
        <v>Travessa Fiat - Slim - - - Doblo - 2003 A 2021 - Preto</v>
      </c>
      <c r="AB4579" s="37" t="str">
        <f>VLOOKUP(J4579, sku!B:BM, 64, FALSE)</f>
        <v>Fabricação</v>
      </c>
      <c r="AC4579" s="37" t="str">
        <f>LEFT(pedidos[[#This Row],[SKU]],3)</f>
        <v>XFI</v>
      </c>
      <c r="AD4579" s="37" t="str" cm="1">
        <f t="array" aca="1" ref="AD4579" ca="1">IFERROR(
  INDEX(
    montadora[Montadora],
    MATCH(TRUE,LEFT(J4793,NÚCARACT(montadora[SKU Parcial]))=montadora[SKU Parcial],0)
  ),
  ""
)</f>
        <v/>
      </c>
    </row>
    <row r="4580" spans="1:30" x14ac:dyDescent="0.25">
      <c r="A4580" s="42" t="s">
        <v>557</v>
      </c>
      <c r="B4580" s="42" t="s">
        <v>558</v>
      </c>
      <c r="C4580" s="42" t="s">
        <v>559</v>
      </c>
      <c r="D4580" s="42" t="s">
        <v>27</v>
      </c>
      <c r="E4580" s="42" t="s">
        <v>560</v>
      </c>
      <c r="F4580" s="42" t="s">
        <v>561</v>
      </c>
      <c r="G4580" s="42" t="s">
        <v>11227</v>
      </c>
      <c r="H4580" s="7" t="s">
        <v>47</v>
      </c>
      <c r="I4580" s="42" t="s">
        <v>31</v>
      </c>
      <c r="J4580" s="42" t="s">
        <v>562</v>
      </c>
      <c r="K4580" s="8">
        <v>45845</v>
      </c>
      <c r="L4580" s="7" t="s">
        <v>33</v>
      </c>
      <c r="M4580" s="44">
        <v>258.8</v>
      </c>
      <c r="N4580" s="7">
        <v>1</v>
      </c>
      <c r="O4580" s="44">
        <v>260.39</v>
      </c>
      <c r="P4580" s="44">
        <v>105</v>
      </c>
      <c r="Q4580" s="44">
        <v>21.01</v>
      </c>
      <c r="R4580" s="44">
        <v>44</v>
      </c>
      <c r="S4580" s="44">
        <v>1.59</v>
      </c>
      <c r="T4580" s="44">
        <v>14.31</v>
      </c>
      <c r="U4580" s="44">
        <v>74.48</v>
      </c>
      <c r="V4580" s="9" t="s">
        <v>24384</v>
      </c>
      <c r="W4580" s="42" t="s">
        <v>34</v>
      </c>
      <c r="X4580" s="43">
        <v>117746282644</v>
      </c>
      <c r="Y4580" s="43">
        <v>45133751179</v>
      </c>
      <c r="Z4580" s="5" t="s">
        <v>7980</v>
      </c>
      <c r="AA4580" s="37" t="str">
        <f>VLOOKUP(J4580, sku!B:C, 2, FALSE)</f>
        <v>Travessa Jeep - Slim - - - Renegade - 2016 A 2025 - Preto</v>
      </c>
      <c r="AB4580" s="37" t="str">
        <f>VLOOKUP(J4580, sku!B:BM, 64, FALSE)</f>
        <v>Fabricação</v>
      </c>
      <c r="AC4580" s="37" t="str">
        <f>LEFT(pedidos[[#This Row],[SKU]],3)</f>
        <v>XJP</v>
      </c>
      <c r="AD4580" s="37" t="str" cm="1">
        <f t="array" aca="1" ref="AD4580" ca="1">IFERROR(
  INDEX(
    montadora[Montadora],
    MATCH(TRUE,LEFT(J4794,NÚCARACT(montadora[SKU Parcial]))=montadora[SKU Parcial],0)
  ),
  ""
)</f>
        <v/>
      </c>
    </row>
    <row r="4581" spans="1:30" x14ac:dyDescent="0.25">
      <c r="A4581" s="42" t="s">
        <v>563</v>
      </c>
      <c r="B4581" s="42" t="s">
        <v>36</v>
      </c>
      <c r="C4581" s="42" t="s">
        <v>564</v>
      </c>
      <c r="D4581" s="42" t="s">
        <v>27</v>
      </c>
      <c r="E4581" s="42" t="s">
        <v>565</v>
      </c>
      <c r="F4581" s="42" t="s">
        <v>566</v>
      </c>
      <c r="G4581" s="42" t="s">
        <v>11227</v>
      </c>
      <c r="H4581" s="7" t="s">
        <v>47</v>
      </c>
      <c r="I4581" s="42" t="s">
        <v>31</v>
      </c>
      <c r="J4581" s="42" t="s">
        <v>567</v>
      </c>
      <c r="K4581" s="8">
        <v>45849</v>
      </c>
      <c r="L4581" s="7" t="s">
        <v>33</v>
      </c>
      <c r="M4581" s="44">
        <v>258.8</v>
      </c>
      <c r="N4581" s="7">
        <v>1</v>
      </c>
      <c r="O4581" s="44">
        <v>260.39</v>
      </c>
      <c r="P4581" s="44">
        <v>105</v>
      </c>
      <c r="Q4581" s="44">
        <v>21.01</v>
      </c>
      <c r="R4581" s="44">
        <v>44</v>
      </c>
      <c r="S4581" s="44">
        <v>1.59</v>
      </c>
      <c r="T4581" s="44">
        <v>14.31</v>
      </c>
      <c r="U4581" s="44">
        <v>74.48</v>
      </c>
      <c r="V4581" s="9" t="s">
        <v>24384</v>
      </c>
      <c r="W4581" s="42" t="s">
        <v>89</v>
      </c>
      <c r="X4581" s="43">
        <v>117705447143</v>
      </c>
      <c r="Y4581" s="43">
        <v>45155912359</v>
      </c>
      <c r="Z4581" s="5" t="s">
        <v>7980</v>
      </c>
      <c r="AA4581" s="37" t="str">
        <f>VLOOKUP(J4581, sku!B:C, 2, FALSE)</f>
        <v>Travessa Hyundai - Slim - - - Santa Fé - 2011 A 2014 - Prata</v>
      </c>
      <c r="AB4581" s="37" t="str">
        <f>VLOOKUP(J4581, sku!B:BM, 64, FALSE)</f>
        <v>Fabricação</v>
      </c>
      <c r="AC4581" s="37" t="str">
        <f>LEFT(pedidos[[#This Row],[SKU]],3)</f>
        <v>XHY</v>
      </c>
      <c r="AD4581" s="37" t="str" cm="1">
        <f t="array" aca="1" ref="AD4581" ca="1">IFERROR(
  INDEX(
    montadora[Montadora],
    MATCH(TRUE,LEFT(J4795,NÚCARACT(montadora[SKU Parcial]))=montadora[SKU Parcial],0)
  ),
  ""
)</f>
        <v/>
      </c>
    </row>
    <row r="4582" spans="1:30" x14ac:dyDescent="0.25">
      <c r="A4582" s="42" t="s">
        <v>568</v>
      </c>
      <c r="B4582" s="42" t="s">
        <v>569</v>
      </c>
      <c r="C4582" s="42" t="s">
        <v>570</v>
      </c>
      <c r="D4582" s="42" t="s">
        <v>27</v>
      </c>
      <c r="E4582" s="42" t="s">
        <v>571</v>
      </c>
      <c r="F4582" s="42" t="s">
        <v>550</v>
      </c>
      <c r="G4582" s="42" t="s">
        <v>11227</v>
      </c>
      <c r="H4582" s="7" t="s">
        <v>47</v>
      </c>
      <c r="I4582" s="42" t="s">
        <v>36</v>
      </c>
      <c r="J4582" s="42" t="s">
        <v>343</v>
      </c>
      <c r="K4582" s="8">
        <v>45852</v>
      </c>
      <c r="L4582" s="7" t="s">
        <v>33</v>
      </c>
      <c r="M4582" s="44">
        <v>258.8</v>
      </c>
      <c r="N4582" s="7">
        <v>1</v>
      </c>
      <c r="O4582" s="44">
        <v>260.39</v>
      </c>
      <c r="P4582" s="44">
        <v>105</v>
      </c>
      <c r="Q4582" s="44">
        <v>21.01</v>
      </c>
      <c r="R4582" s="44">
        <v>44</v>
      </c>
      <c r="S4582" s="44">
        <v>1.59</v>
      </c>
      <c r="T4582" s="44">
        <v>14.31</v>
      </c>
      <c r="U4582" s="44">
        <v>74.48</v>
      </c>
      <c r="V4582" s="9" t="s">
        <v>24384</v>
      </c>
      <c r="W4582" s="42" t="s">
        <v>89</v>
      </c>
      <c r="X4582" s="43">
        <v>118006228473</v>
      </c>
      <c r="Y4582" s="43">
        <v>45168612058</v>
      </c>
      <c r="Z4582" s="5" t="s">
        <v>7980</v>
      </c>
      <c r="AA4582" s="37" t="str">
        <f>VLOOKUP(J4582, sku!B:C, 2, FALSE)</f>
        <v>Travessa Chevrolet - Slim - - - Tracker - 2020 A 2024 - Grafite</v>
      </c>
      <c r="AB4582" s="37" t="str">
        <f>VLOOKUP(J4582, sku!B:BM, 64, FALSE)</f>
        <v>Fabricação</v>
      </c>
      <c r="AC4582" s="37" t="str">
        <f>LEFT(pedidos[[#This Row],[SKU]],3)</f>
        <v>XGM</v>
      </c>
      <c r="AD4582" s="37" t="str" cm="1">
        <f t="array" aca="1" ref="AD4582" ca="1">IFERROR(
  INDEX(
    montadora[Montadora],
    MATCH(TRUE,LEFT(#REF!,NÚCARACT(montadora[SKU Parcial]))=montadora[SKU Parcial],0)
  ),
  ""
)</f>
        <v/>
      </c>
    </row>
    <row r="4583" spans="1:30" x14ac:dyDescent="0.25">
      <c r="A4583" s="42" t="s">
        <v>572</v>
      </c>
      <c r="B4583" s="42" t="s">
        <v>573</v>
      </c>
      <c r="C4583" s="42" t="s">
        <v>574</v>
      </c>
      <c r="D4583" s="42" t="s">
        <v>27</v>
      </c>
      <c r="E4583" s="42" t="s">
        <v>575</v>
      </c>
      <c r="F4583" s="42" t="s">
        <v>576</v>
      </c>
      <c r="G4583" s="42" t="s">
        <v>11227</v>
      </c>
      <c r="H4583" s="7" t="s">
        <v>47</v>
      </c>
      <c r="I4583" s="42" t="s">
        <v>36</v>
      </c>
      <c r="J4583" s="42" t="s">
        <v>577</v>
      </c>
      <c r="K4583" s="8">
        <v>45853</v>
      </c>
      <c r="L4583" s="7" t="s">
        <v>33</v>
      </c>
      <c r="M4583" s="44">
        <v>258.8</v>
      </c>
      <c r="N4583" s="7">
        <v>1</v>
      </c>
      <c r="O4583" s="44">
        <v>260.39</v>
      </c>
      <c r="P4583" s="44">
        <v>105</v>
      </c>
      <c r="Q4583" s="44">
        <v>21.01</v>
      </c>
      <c r="R4583" s="44">
        <v>44</v>
      </c>
      <c r="S4583" s="44">
        <v>1.59</v>
      </c>
      <c r="T4583" s="44">
        <v>14.31</v>
      </c>
      <c r="U4583" s="44">
        <v>74.48</v>
      </c>
      <c r="V4583" s="9" t="s">
        <v>24384</v>
      </c>
      <c r="W4583" s="42" t="s">
        <v>89</v>
      </c>
      <c r="X4583" s="43">
        <v>118654879088</v>
      </c>
      <c r="Y4583" s="43">
        <v>45175233355</v>
      </c>
      <c r="Z4583" s="5" t="s">
        <v>7980</v>
      </c>
      <c r="AA4583" s="37" t="str">
        <f>VLOOKUP(J4583, sku!B:C, 2, FALSE)</f>
        <v>Travessa Subaru - Slim - - - Forest - 1997 A 2021 - Preto</v>
      </c>
      <c r="AB4583" s="37" t="str">
        <f>VLOOKUP(J4583, sku!B:BM, 64, FALSE)</f>
        <v>Fabricação</v>
      </c>
      <c r="AC4583" s="37" t="str">
        <f>LEFT(pedidos[[#This Row],[SKU]],3)</f>
        <v>XSU</v>
      </c>
      <c r="AD4583" s="37" t="str" cm="1">
        <f t="array" aca="1" ref="AD4583" ca="1">IFERROR(
  INDEX(
    montadora[Montadora],
    MATCH(TRUE,LEFT(#REF!,NÚCARACT(montadora[SKU Parcial]))=montadora[SKU Parcial],0)
  ),
  ""
)</f>
        <v/>
      </c>
    </row>
    <row r="4584" spans="1:30" x14ac:dyDescent="0.25">
      <c r="A4584" s="42" t="s">
        <v>578</v>
      </c>
      <c r="B4584" s="42" t="s">
        <v>36</v>
      </c>
      <c r="C4584" s="42" t="s">
        <v>579</v>
      </c>
      <c r="D4584" s="42" t="s">
        <v>27</v>
      </c>
      <c r="E4584" s="42" t="s">
        <v>580</v>
      </c>
      <c r="F4584" s="42" t="s">
        <v>581</v>
      </c>
      <c r="G4584" s="42" t="s">
        <v>11227</v>
      </c>
      <c r="H4584" s="7" t="s">
        <v>47</v>
      </c>
      <c r="I4584" s="42" t="s">
        <v>36</v>
      </c>
      <c r="J4584" s="42" t="s">
        <v>582</v>
      </c>
      <c r="K4584" s="8">
        <v>45856</v>
      </c>
      <c r="L4584" s="7" t="s">
        <v>33</v>
      </c>
      <c r="M4584" s="44">
        <v>258.8</v>
      </c>
      <c r="N4584" s="7">
        <v>1</v>
      </c>
      <c r="O4584" s="44">
        <v>260.39</v>
      </c>
      <c r="P4584" s="44">
        <v>105</v>
      </c>
      <c r="Q4584" s="44">
        <v>21.01</v>
      </c>
      <c r="R4584" s="44">
        <v>44</v>
      </c>
      <c r="S4584" s="44">
        <v>1.59</v>
      </c>
      <c r="T4584" s="44">
        <v>14.31</v>
      </c>
      <c r="U4584" s="44">
        <v>74.48</v>
      </c>
      <c r="V4584" s="9" t="s">
        <v>24384</v>
      </c>
      <c r="W4584" s="42" t="s">
        <v>34</v>
      </c>
      <c r="X4584" s="43">
        <v>118495154347</v>
      </c>
      <c r="Y4584" s="43">
        <v>45192936511</v>
      </c>
      <c r="Z4584" s="5" t="s">
        <v>7980</v>
      </c>
      <c r="AA4584" s="37" t="str">
        <f>VLOOKUP(J4584, sku!B:C, 2, FALSE)</f>
        <v>Travessa Mitsubishi - Slim - - - ASX Outdoor - 2016 - Grafite</v>
      </c>
      <c r="AB4584" s="37" t="str">
        <f>VLOOKUP(J4584, sku!B:BM, 64, FALSE)</f>
        <v>Fabricação</v>
      </c>
      <c r="AC4584" s="37" t="str">
        <f>LEFT(pedidos[[#This Row],[SKU]],3)</f>
        <v>XMT</v>
      </c>
      <c r="AD4584" s="37" t="str" cm="1">
        <f t="array" aca="1" ref="AD4584" ca="1">IFERROR(
  INDEX(
    montadora[Montadora],
    MATCH(TRUE,LEFT(#REF!,NÚCARACT(montadora[SKU Parcial]))=montadora[SKU Parcial],0)
  ),
  ""
)</f>
        <v/>
      </c>
    </row>
    <row r="4585" spans="1:30" x14ac:dyDescent="0.25">
      <c r="A4585" s="42" t="s">
        <v>583</v>
      </c>
      <c r="B4585" s="42" t="s">
        <v>584</v>
      </c>
      <c r="C4585" s="42" t="s">
        <v>585</v>
      </c>
      <c r="D4585" s="42" t="s">
        <v>27</v>
      </c>
      <c r="E4585" s="42" t="s">
        <v>580</v>
      </c>
      <c r="F4585" s="42" t="s">
        <v>581</v>
      </c>
      <c r="G4585" s="42" t="s">
        <v>11227</v>
      </c>
      <c r="H4585" s="7" t="s">
        <v>47</v>
      </c>
      <c r="I4585" s="42" t="s">
        <v>36</v>
      </c>
      <c r="J4585" s="42" t="s">
        <v>586</v>
      </c>
      <c r="K4585" s="8">
        <v>45857</v>
      </c>
      <c r="L4585" s="7" t="s">
        <v>33</v>
      </c>
      <c r="M4585" s="44">
        <v>258.8</v>
      </c>
      <c r="N4585" s="7">
        <v>1</v>
      </c>
      <c r="O4585" s="44">
        <v>260.39</v>
      </c>
      <c r="P4585" s="44">
        <v>105</v>
      </c>
      <c r="Q4585" s="44">
        <v>21.01</v>
      </c>
      <c r="R4585" s="44">
        <v>44</v>
      </c>
      <c r="S4585" s="44">
        <v>1.59</v>
      </c>
      <c r="T4585" s="44">
        <v>14.31</v>
      </c>
      <c r="U4585" s="44">
        <v>74.48</v>
      </c>
      <c r="V4585" s="9" t="s">
        <v>24384</v>
      </c>
      <c r="W4585" s="42" t="s">
        <v>34</v>
      </c>
      <c r="X4585" s="43">
        <v>118626025793</v>
      </c>
      <c r="Y4585" s="43">
        <v>45198039737</v>
      </c>
      <c r="Z4585" s="5" t="s">
        <v>7980</v>
      </c>
      <c r="AA4585" s="37" t="str">
        <f>VLOOKUP(J4585, sku!B:C, 2, FALSE)</f>
        <v>Travessa Mitsubishi - Slim - - - Pajero Full - 2006 A 2019 - Grafite</v>
      </c>
      <c r="AB4585" s="37" t="str">
        <f>VLOOKUP(J4585, sku!B:BM, 64, FALSE)</f>
        <v>Fabricação</v>
      </c>
      <c r="AC4585" s="37" t="str">
        <f>LEFT(pedidos[[#This Row],[SKU]],3)</f>
        <v>XMT</v>
      </c>
      <c r="AD4585" s="37" t="str" cm="1">
        <f t="array" aca="1" ref="AD4585" ca="1">IFERROR(
  INDEX(
    montadora[Montadora],
    MATCH(TRUE,LEFT(#REF!,NÚCARACT(montadora[SKU Parcial]))=montadora[SKU Parcial],0)
  ),
  ""
)</f>
        <v/>
      </c>
    </row>
    <row r="4586" spans="1:30" x14ac:dyDescent="0.25">
      <c r="A4586" s="42" t="s">
        <v>587</v>
      </c>
      <c r="B4586" s="42" t="s">
        <v>588</v>
      </c>
      <c r="C4586" s="42" t="s">
        <v>589</v>
      </c>
      <c r="D4586" s="42" t="s">
        <v>27</v>
      </c>
      <c r="E4586" s="42" t="s">
        <v>565</v>
      </c>
      <c r="F4586" s="42" t="s">
        <v>566</v>
      </c>
      <c r="G4586" s="42" t="s">
        <v>11227</v>
      </c>
      <c r="H4586" s="7" t="s">
        <v>47</v>
      </c>
      <c r="I4586" s="42" t="s">
        <v>31</v>
      </c>
      <c r="J4586" s="42" t="s">
        <v>590</v>
      </c>
      <c r="K4586" s="8">
        <v>45859</v>
      </c>
      <c r="L4586" s="7" t="s">
        <v>33</v>
      </c>
      <c r="M4586" s="44">
        <v>258.8</v>
      </c>
      <c r="N4586" s="7">
        <v>1</v>
      </c>
      <c r="O4586" s="44">
        <v>260.39</v>
      </c>
      <c r="P4586" s="44">
        <v>105</v>
      </c>
      <c r="Q4586" s="44">
        <v>21.01</v>
      </c>
      <c r="R4586" s="44">
        <v>44</v>
      </c>
      <c r="S4586" s="44">
        <v>1.59</v>
      </c>
      <c r="T4586" s="44">
        <v>14.31</v>
      </c>
      <c r="U4586" s="44">
        <v>74.48</v>
      </c>
      <c r="V4586" s="9" t="s">
        <v>24384</v>
      </c>
      <c r="W4586" s="42" t="s">
        <v>34</v>
      </c>
      <c r="X4586" s="43">
        <v>119392165628</v>
      </c>
      <c r="Y4586" s="43">
        <v>45208491530</v>
      </c>
      <c r="Z4586" s="5" t="s">
        <v>7980</v>
      </c>
      <c r="AA4586" s="37" t="str">
        <f>VLOOKUP(J4586, sku!B:C, 2, FALSE)</f>
        <v>Travessa Hyundai - Slim - - - Vera Cruz - 2007 A 2012 - Preto</v>
      </c>
      <c r="AB4586" s="37" t="str">
        <f>VLOOKUP(J4586, sku!B:BM, 64, FALSE)</f>
        <v>Fabricação</v>
      </c>
      <c r="AC4586" s="37" t="str">
        <f>LEFT(pedidos[[#This Row],[SKU]],3)</f>
        <v>XHY</v>
      </c>
      <c r="AD4586" s="37" t="str" cm="1">
        <f t="array" aca="1" ref="AD4586" ca="1">IFERROR(
  INDEX(
    montadora[Montadora],
    MATCH(TRUE,LEFT(J4796,NÚCARACT(montadora[SKU Parcial]))=montadora[SKU Parcial],0)
  ),
  ""
)</f>
        <v/>
      </c>
    </row>
    <row r="4587" spans="1:30" x14ac:dyDescent="0.25">
      <c r="A4587" s="42" t="s">
        <v>591</v>
      </c>
      <c r="B4587" s="42" t="s">
        <v>592</v>
      </c>
      <c r="C4587" s="42" t="s">
        <v>593</v>
      </c>
      <c r="D4587" s="42" t="s">
        <v>27</v>
      </c>
      <c r="E4587" s="42" t="s">
        <v>565</v>
      </c>
      <c r="F4587" s="42" t="s">
        <v>566</v>
      </c>
      <c r="G4587" s="42" t="s">
        <v>11227</v>
      </c>
      <c r="H4587" s="7" t="s">
        <v>47</v>
      </c>
      <c r="I4587" s="42" t="s">
        <v>36</v>
      </c>
      <c r="J4587" s="42" t="s">
        <v>594</v>
      </c>
      <c r="K4587" s="8">
        <v>45862</v>
      </c>
      <c r="L4587" s="7" t="s">
        <v>33</v>
      </c>
      <c r="M4587" s="44">
        <v>258.8</v>
      </c>
      <c r="N4587" s="7">
        <v>1</v>
      </c>
      <c r="O4587" s="44">
        <v>260.39</v>
      </c>
      <c r="P4587" s="44">
        <v>105</v>
      </c>
      <c r="Q4587" s="44">
        <v>21.01</v>
      </c>
      <c r="R4587" s="44">
        <v>44</v>
      </c>
      <c r="S4587" s="44">
        <v>1.59</v>
      </c>
      <c r="T4587" s="44">
        <v>14.31</v>
      </c>
      <c r="U4587" s="44">
        <v>74.48</v>
      </c>
      <c r="V4587" s="9" t="s">
        <v>24384</v>
      </c>
      <c r="W4587" s="42" t="s">
        <v>34</v>
      </c>
      <c r="X4587" s="43">
        <v>119243893297</v>
      </c>
      <c r="Y4587" s="43">
        <v>45226680489</v>
      </c>
      <c r="Z4587" s="5" t="s">
        <v>7980</v>
      </c>
      <c r="AA4587" s="37" t="str">
        <f>VLOOKUP(J4587, sku!B:C, 2, FALSE)</f>
        <v>Travessa Hyundai - Slim - - - IX35 - 2011 A 2022 - Preto</v>
      </c>
      <c r="AB4587" s="37" t="str">
        <f>VLOOKUP(J4587, sku!B:BM, 64, FALSE)</f>
        <v>Fabricação</v>
      </c>
      <c r="AC4587" s="37" t="str">
        <f>LEFT(pedidos[[#This Row],[SKU]],3)</f>
        <v>XHY</v>
      </c>
      <c r="AD4587" s="37" t="str" cm="1">
        <f t="array" aca="1" ref="AD4587" ca="1">IFERROR(
  INDEX(
    montadora[Montadora],
    MATCH(TRUE,LEFT(J4797,NÚCARACT(montadora[SKU Parcial]))=montadora[SKU Parcial],0)
  ),
  ""
)</f>
        <v/>
      </c>
    </row>
    <row r="4588" spans="1:30" x14ac:dyDescent="0.25">
      <c r="A4588" s="42" t="s">
        <v>595</v>
      </c>
      <c r="B4588" s="42" t="s">
        <v>596</v>
      </c>
      <c r="C4588" s="42" t="s">
        <v>597</v>
      </c>
      <c r="D4588" s="42" t="s">
        <v>27</v>
      </c>
      <c r="E4588" s="42" t="s">
        <v>560</v>
      </c>
      <c r="F4588" s="42" t="s">
        <v>561</v>
      </c>
      <c r="G4588" s="42" t="s">
        <v>11227</v>
      </c>
      <c r="H4588" s="7" t="s">
        <v>47</v>
      </c>
      <c r="I4588" s="42" t="s">
        <v>36</v>
      </c>
      <c r="J4588" s="42" t="s">
        <v>562</v>
      </c>
      <c r="K4588" s="8">
        <v>45867</v>
      </c>
      <c r="L4588" s="7" t="s">
        <v>33</v>
      </c>
      <c r="M4588" s="44">
        <v>258.8</v>
      </c>
      <c r="N4588" s="7">
        <v>1</v>
      </c>
      <c r="O4588" s="44">
        <v>260.39</v>
      </c>
      <c r="P4588" s="44">
        <v>105</v>
      </c>
      <c r="Q4588" s="44">
        <v>21.01</v>
      </c>
      <c r="R4588" s="44">
        <v>44</v>
      </c>
      <c r="S4588" s="44">
        <v>1.59</v>
      </c>
      <c r="T4588" s="44">
        <v>14.31</v>
      </c>
      <c r="U4588" s="44">
        <v>74.48</v>
      </c>
      <c r="V4588" s="9" t="s">
        <v>24384</v>
      </c>
      <c r="W4588" s="42" t="s">
        <v>34</v>
      </c>
      <c r="X4588" s="43">
        <v>120253918986</v>
      </c>
      <c r="Y4588" s="43">
        <v>45248460871</v>
      </c>
      <c r="Z4588" s="5" t="s">
        <v>7980</v>
      </c>
      <c r="AA4588" s="37" t="str">
        <f>VLOOKUP(J4588, sku!B:C, 2, FALSE)</f>
        <v>Travessa Jeep - Slim - - - Renegade - 2016 A 2025 - Preto</v>
      </c>
      <c r="AB4588" s="37" t="str">
        <f>VLOOKUP(J4588, sku!B:BM, 64, FALSE)</f>
        <v>Fabricação</v>
      </c>
      <c r="AC4588" s="37" t="str">
        <f>LEFT(pedidos[[#This Row],[SKU]],3)</f>
        <v>XJP</v>
      </c>
      <c r="AD4588" s="37" t="str" cm="1">
        <f t="array" aca="1" ref="AD4588" ca="1">IFERROR(
  INDEX(
    montadora[Montadora],
    MATCH(TRUE,LEFT(#REF!,NÚCARACT(montadora[SKU Parcial]))=montadora[SKU Parcial],0)
  ),
  ""
)</f>
        <v/>
      </c>
    </row>
    <row r="4589" spans="1:30" x14ac:dyDescent="0.25">
      <c r="A4589" s="42" t="s">
        <v>598</v>
      </c>
      <c r="B4589" s="42" t="s">
        <v>599</v>
      </c>
      <c r="C4589" s="42" t="s">
        <v>600</v>
      </c>
      <c r="D4589" s="42" t="s">
        <v>27</v>
      </c>
      <c r="E4589" s="42" t="s">
        <v>565</v>
      </c>
      <c r="F4589" s="42" t="s">
        <v>566</v>
      </c>
      <c r="G4589" s="42" t="s">
        <v>11227</v>
      </c>
      <c r="H4589" s="7" t="s">
        <v>47</v>
      </c>
      <c r="I4589" s="42" t="s">
        <v>36</v>
      </c>
      <c r="J4589" s="42" t="s">
        <v>601</v>
      </c>
      <c r="K4589" s="8">
        <v>45867</v>
      </c>
      <c r="L4589" s="7" t="s">
        <v>33</v>
      </c>
      <c r="M4589" s="44">
        <v>258.8</v>
      </c>
      <c r="N4589" s="7">
        <v>1</v>
      </c>
      <c r="O4589" s="44">
        <v>260.39</v>
      </c>
      <c r="P4589" s="44">
        <v>105</v>
      </c>
      <c r="Q4589" s="44">
        <v>21.01</v>
      </c>
      <c r="R4589" s="44">
        <v>44</v>
      </c>
      <c r="S4589" s="44">
        <v>1.59</v>
      </c>
      <c r="T4589" s="44">
        <v>14.31</v>
      </c>
      <c r="U4589" s="44">
        <v>74.48</v>
      </c>
      <c r="V4589" s="9" t="s">
        <v>24384</v>
      </c>
      <c r="W4589" s="42" t="s">
        <v>34</v>
      </c>
      <c r="X4589" s="43">
        <v>120328564034</v>
      </c>
      <c r="Y4589" s="43">
        <v>45252676599</v>
      </c>
      <c r="Z4589" s="5" t="s">
        <v>7980</v>
      </c>
      <c r="AA4589" s="37" t="str">
        <f>VLOOKUP(J4589, sku!B:C, 2, FALSE)</f>
        <v>Travessa Hyundai - Slim - - - Tucson - 2004 A 2019 - Grafite</v>
      </c>
      <c r="AB4589" s="37" t="str">
        <f>VLOOKUP(J4589, sku!B:BM, 64, FALSE)</f>
        <v>Fabricação</v>
      </c>
      <c r="AC4589" s="37" t="str">
        <f>LEFT(pedidos[[#This Row],[SKU]],3)</f>
        <v>XHY</v>
      </c>
      <c r="AD4589" s="37" t="str" cm="1">
        <f t="array" aca="1" ref="AD4589" ca="1">IFERROR(
  INDEX(
    montadora[Montadora],
    MATCH(TRUE,LEFT(J4798,NÚCARACT(montadora[SKU Parcial]))=montadora[SKU Parcial],0)
  ),
  ""
)</f>
        <v/>
      </c>
    </row>
    <row r="4590" spans="1:30" x14ac:dyDescent="0.25">
      <c r="A4590" s="42" t="s">
        <v>1690</v>
      </c>
      <c r="B4590" s="42" t="s">
        <v>1691</v>
      </c>
      <c r="C4590" s="42" t="s">
        <v>1692</v>
      </c>
      <c r="D4590" s="42" t="s">
        <v>420</v>
      </c>
      <c r="E4590" s="42" t="s">
        <v>1693</v>
      </c>
      <c r="F4590" s="42" t="s">
        <v>1694</v>
      </c>
      <c r="G4590" s="42" t="s">
        <v>11227</v>
      </c>
      <c r="H4590" s="7" t="s">
        <v>30</v>
      </c>
      <c r="I4590" s="42" t="s">
        <v>31</v>
      </c>
      <c r="J4590" s="42" t="s">
        <v>1695</v>
      </c>
      <c r="K4590" s="8">
        <v>45841</v>
      </c>
      <c r="L4590" s="7" t="s">
        <v>11229</v>
      </c>
      <c r="M4590" s="44">
        <v>288.8</v>
      </c>
      <c r="N4590" s="7">
        <v>1</v>
      </c>
      <c r="O4590" s="44">
        <v>288.8</v>
      </c>
      <c r="P4590" s="44">
        <v>122.33</v>
      </c>
      <c r="Q4590" s="44">
        <v>23.45</v>
      </c>
      <c r="R4590" s="44">
        <v>33.21</v>
      </c>
      <c r="S4590" s="44">
        <v>0</v>
      </c>
      <c r="T4590" s="44">
        <v>26.95</v>
      </c>
      <c r="U4590" s="44">
        <v>82.86</v>
      </c>
      <c r="V4590" s="9" t="s">
        <v>24385</v>
      </c>
      <c r="W4590" s="42" t="s">
        <v>34</v>
      </c>
      <c r="X4590" s="43">
        <v>116762222235</v>
      </c>
      <c r="Y4590" s="43">
        <v>45113401467</v>
      </c>
      <c r="Z4590" s="5" t="s">
        <v>7980</v>
      </c>
      <c r="AA4590" s="37" t="str">
        <f>VLOOKUP(J4590, sku!B:C, 2, FALSE)</f>
        <v>1 Aquecedor + 1 Maçarico 915 + 1 Refil</v>
      </c>
      <c r="AB4590" s="37" t="str">
        <f>VLOOKUP(J4590, sku!B:BM, 64, FALSE)</f>
        <v>Importação</v>
      </c>
      <c r="AC4590" s="37" t="str">
        <f>LEFT(pedidos[[#This Row],[SKU]],3)</f>
        <v>1XA</v>
      </c>
      <c r="AD4590" s="37" t="str" cm="1">
        <f t="array" aca="1" ref="AD4590" ca="1">IFERROR(
  INDEX(
    montadora[Montadora],
    MATCH(TRUE,LEFT(J4801,NÚCARACT(montadora[SKU Parcial]))=montadora[SKU Parcial],0)
  ),
  ""
)</f>
        <v/>
      </c>
    </row>
    <row r="4591" spans="1:30" x14ac:dyDescent="0.25">
      <c r="A4591" s="42" t="s">
        <v>1703</v>
      </c>
      <c r="B4591" s="42" t="s">
        <v>36</v>
      </c>
      <c r="C4591" s="42" t="s">
        <v>1704</v>
      </c>
      <c r="D4591" s="42" t="s">
        <v>319</v>
      </c>
      <c r="E4591" s="42" t="s">
        <v>1705</v>
      </c>
      <c r="F4591" s="42" t="s">
        <v>1706</v>
      </c>
      <c r="G4591" s="42" t="s">
        <v>11227</v>
      </c>
      <c r="H4591" s="7" t="s">
        <v>30</v>
      </c>
      <c r="I4591" s="42" t="s">
        <v>36</v>
      </c>
      <c r="J4591" s="42" t="s">
        <v>1707</v>
      </c>
      <c r="K4591" s="8">
        <v>45841</v>
      </c>
      <c r="L4591" s="7" t="s">
        <v>11229</v>
      </c>
      <c r="M4591" s="44">
        <v>248.8</v>
      </c>
      <c r="N4591" s="7">
        <v>1</v>
      </c>
      <c r="O4591" s="44">
        <v>248.8</v>
      </c>
      <c r="P4591" s="44">
        <v>105</v>
      </c>
      <c r="Q4591" s="44">
        <v>20.2</v>
      </c>
      <c r="R4591" s="44">
        <v>29.86</v>
      </c>
      <c r="S4591" s="44">
        <v>0</v>
      </c>
      <c r="T4591" s="44">
        <v>22.45</v>
      </c>
      <c r="U4591" s="44">
        <v>71.290000000000006</v>
      </c>
      <c r="V4591" s="9" t="s">
        <v>24386</v>
      </c>
      <c r="W4591" s="42" t="s">
        <v>34</v>
      </c>
      <c r="X4591" s="43">
        <v>117276987564</v>
      </c>
      <c r="Y4591" s="43">
        <v>45114386233</v>
      </c>
      <c r="Z4591" s="5" t="s">
        <v>7980</v>
      </c>
      <c r="AA4591" s="37" t="str">
        <f>VLOOKUP(J4591, sku!B:C, 2, FALSE)</f>
        <v>Travessa Volkswagen - Slim - - - Saveiro Cross - 2010 A 2024 - Preto</v>
      </c>
      <c r="AB4591" s="37" t="str">
        <f>VLOOKUP(J4591, sku!B:BM, 64, FALSE)</f>
        <v>Fabricação</v>
      </c>
      <c r="AC4591" s="37" t="str">
        <f>LEFT(pedidos[[#This Row],[SKU]],3)</f>
        <v>XVW</v>
      </c>
      <c r="AD4591" s="37" t="str" cm="1">
        <f t="array" aca="1" ref="AD4591" ca="1">IFERROR(
  INDEX(
    montadora[Montadora],
    MATCH(TRUE,LEFT(J4803,NÚCARACT(montadora[SKU Parcial]))=montadora[SKU Parcial],0)
  ),
  ""
)</f>
        <v/>
      </c>
    </row>
    <row r="4592" spans="1:30" x14ac:dyDescent="0.25">
      <c r="A4592" s="42" t="s">
        <v>1708</v>
      </c>
      <c r="B4592" s="42" t="s">
        <v>36</v>
      </c>
      <c r="C4592" s="42" t="s">
        <v>1709</v>
      </c>
      <c r="D4592" s="42" t="s">
        <v>643</v>
      </c>
      <c r="E4592" s="42" t="s">
        <v>1705</v>
      </c>
      <c r="F4592" s="42" t="s">
        <v>1706</v>
      </c>
      <c r="G4592" s="42" t="s">
        <v>11227</v>
      </c>
      <c r="H4592" s="7" t="s">
        <v>30</v>
      </c>
      <c r="I4592" s="42" t="s">
        <v>31</v>
      </c>
      <c r="J4592" s="42" t="s">
        <v>1707</v>
      </c>
      <c r="K4592" s="8">
        <v>45841</v>
      </c>
      <c r="L4592" s="7" t="s">
        <v>11229</v>
      </c>
      <c r="M4592" s="44">
        <v>248.8</v>
      </c>
      <c r="N4592" s="7">
        <v>1</v>
      </c>
      <c r="O4592" s="44">
        <v>266.79000000000002</v>
      </c>
      <c r="P4592" s="44">
        <v>105</v>
      </c>
      <c r="Q4592" s="44">
        <v>20.2</v>
      </c>
      <c r="R4592" s="44">
        <v>29.86</v>
      </c>
      <c r="S4592" s="44">
        <v>17.989999999999998</v>
      </c>
      <c r="T4592" s="44">
        <v>22.45</v>
      </c>
      <c r="U4592" s="44">
        <v>71.290000000000006</v>
      </c>
      <c r="V4592" s="9" t="s">
        <v>24386</v>
      </c>
      <c r="W4592" s="42" t="s">
        <v>34</v>
      </c>
      <c r="X4592" s="43">
        <v>117304626874</v>
      </c>
      <c r="Y4592" s="43">
        <v>45115898510</v>
      </c>
      <c r="Z4592" s="5" t="s">
        <v>7980</v>
      </c>
      <c r="AA4592" s="37" t="str">
        <f>VLOOKUP(J4592, sku!B:C, 2, FALSE)</f>
        <v>Travessa Volkswagen - Slim - - - Saveiro Cross - 2010 A 2024 - Preto</v>
      </c>
      <c r="AB4592" s="37" t="str">
        <f>VLOOKUP(J4592, sku!B:BM, 64, FALSE)</f>
        <v>Fabricação</v>
      </c>
      <c r="AC4592" s="37" t="str">
        <f>LEFT(pedidos[[#This Row],[SKU]],3)</f>
        <v>XVW</v>
      </c>
      <c r="AD4592" s="37" t="str" cm="1">
        <f t="array" aca="1" ref="AD4592" ca="1">IFERROR(
  INDEX(
    montadora[Montadora],
    MATCH(TRUE,LEFT(J4804,NÚCARACT(montadora[SKU Parcial]))=montadora[SKU Parcial],0)
  ),
  ""
)</f>
        <v/>
      </c>
    </row>
    <row r="4593" spans="1:30" x14ac:dyDescent="0.25">
      <c r="A4593" s="42" t="s">
        <v>1710</v>
      </c>
      <c r="B4593" s="42" t="s">
        <v>1711</v>
      </c>
      <c r="C4593" s="42" t="s">
        <v>1712</v>
      </c>
      <c r="D4593" s="42" t="s">
        <v>138</v>
      </c>
      <c r="E4593" s="42" t="s">
        <v>1705</v>
      </c>
      <c r="F4593" s="42" t="s">
        <v>1706</v>
      </c>
      <c r="G4593" s="42" t="s">
        <v>11227</v>
      </c>
      <c r="H4593" s="7" t="s">
        <v>30</v>
      </c>
      <c r="I4593" s="42" t="s">
        <v>31</v>
      </c>
      <c r="J4593" s="42" t="s">
        <v>1707</v>
      </c>
      <c r="K4593" s="8">
        <v>45857</v>
      </c>
      <c r="L4593" s="7" t="s">
        <v>11229</v>
      </c>
      <c r="M4593" s="44">
        <v>248.8</v>
      </c>
      <c r="N4593" s="7">
        <v>1</v>
      </c>
      <c r="O4593" s="44">
        <v>248.8</v>
      </c>
      <c r="P4593" s="44">
        <v>105</v>
      </c>
      <c r="Q4593" s="44">
        <v>20.2</v>
      </c>
      <c r="R4593" s="44">
        <v>29.86</v>
      </c>
      <c r="S4593" s="44">
        <v>0</v>
      </c>
      <c r="T4593" s="44">
        <v>22.45</v>
      </c>
      <c r="U4593" s="44">
        <v>71.290000000000006</v>
      </c>
      <c r="V4593" s="9" t="s">
        <v>24386</v>
      </c>
      <c r="W4593" s="42" t="s">
        <v>34</v>
      </c>
      <c r="X4593" s="43">
        <v>119221405804</v>
      </c>
      <c r="Y4593" s="43">
        <v>45201434648</v>
      </c>
      <c r="Z4593" s="5" t="s">
        <v>7980</v>
      </c>
      <c r="AA4593" s="37" t="str">
        <f>VLOOKUP(J4593, sku!B:C, 2, FALSE)</f>
        <v>Travessa Volkswagen - Slim - - - Saveiro Cross - 2010 A 2024 - Preto</v>
      </c>
      <c r="AB4593" s="37" t="str">
        <f>VLOOKUP(J4593, sku!B:BM, 64, FALSE)</f>
        <v>Fabricação</v>
      </c>
      <c r="AC4593" s="37" t="str">
        <f>LEFT(pedidos[[#This Row],[SKU]],3)</f>
        <v>XVW</v>
      </c>
      <c r="AD4593" s="37" t="str" cm="1">
        <f t="array" aca="1" ref="AD4593" ca="1">IFERROR(
  INDEX(
    montadora[Montadora],
    MATCH(TRUE,LEFT(J4805,NÚCARACT(montadora[SKU Parcial]))=montadora[SKU Parcial],0)
  ),
  ""
)</f>
        <v/>
      </c>
    </row>
    <row r="4594" spans="1:30" x14ac:dyDescent="0.25">
      <c r="A4594" s="42" t="s">
        <v>1760</v>
      </c>
      <c r="B4594" s="42" t="s">
        <v>36</v>
      </c>
      <c r="C4594" s="42" t="s">
        <v>1761</v>
      </c>
      <c r="D4594" s="42" t="s">
        <v>950</v>
      </c>
      <c r="E4594" s="42" t="s">
        <v>1705</v>
      </c>
      <c r="F4594" s="42" t="s">
        <v>1706</v>
      </c>
      <c r="G4594" s="42" t="s">
        <v>11227</v>
      </c>
      <c r="H4594" s="7" t="s">
        <v>30</v>
      </c>
      <c r="I4594" s="42" t="s">
        <v>31</v>
      </c>
      <c r="J4594" s="42" t="s">
        <v>1707</v>
      </c>
      <c r="K4594" s="8">
        <v>45860</v>
      </c>
      <c r="L4594" s="7" t="s">
        <v>11229</v>
      </c>
      <c r="M4594" s="44">
        <v>248.8</v>
      </c>
      <c r="N4594" s="7">
        <v>1</v>
      </c>
      <c r="O4594" s="44">
        <v>248.8</v>
      </c>
      <c r="P4594" s="44">
        <v>105</v>
      </c>
      <c r="Q4594" s="44">
        <v>20.2</v>
      </c>
      <c r="R4594" s="44">
        <v>29.86</v>
      </c>
      <c r="S4594" s="44">
        <v>0</v>
      </c>
      <c r="T4594" s="44">
        <v>22.45</v>
      </c>
      <c r="U4594" s="44">
        <v>71.290000000000006</v>
      </c>
      <c r="V4594" s="9" t="s">
        <v>24386</v>
      </c>
      <c r="W4594" s="42" t="s">
        <v>34</v>
      </c>
      <c r="X4594" s="43">
        <v>119496554042</v>
      </c>
      <c r="Y4594" s="43">
        <v>45213831416</v>
      </c>
      <c r="Z4594" s="5" t="s">
        <v>7980</v>
      </c>
      <c r="AA4594" s="37" t="str">
        <f>VLOOKUP(J4594, sku!B:C, 2, FALSE)</f>
        <v>Travessa Volkswagen - Slim - - - Saveiro Cross - 2010 A 2024 - Preto</v>
      </c>
      <c r="AB4594" s="37" t="str">
        <f>VLOOKUP(J4594, sku!B:BM, 64, FALSE)</f>
        <v>Fabricação</v>
      </c>
      <c r="AC4594" s="37" t="str">
        <f>LEFT(pedidos[[#This Row],[SKU]],3)</f>
        <v>XVW</v>
      </c>
      <c r="AD4594" s="37" t="str" cm="1">
        <f t="array" aca="1" ref="AD4594" ca="1">IFERROR(
  INDEX(
    montadora[Montadora],
    MATCH(TRUE,LEFT(J4806,NÚCARACT(montadora[SKU Parcial]))=montadora[SKU Parcial],0)
  ),
  ""
)</f>
        <v/>
      </c>
    </row>
    <row r="4595" spans="1:30" x14ac:dyDescent="0.25">
      <c r="A4595" s="42" t="s">
        <v>1762</v>
      </c>
      <c r="B4595" s="42" t="s">
        <v>36</v>
      </c>
      <c r="C4595" s="42" t="s">
        <v>1763</v>
      </c>
      <c r="D4595" s="42" t="s">
        <v>1042</v>
      </c>
      <c r="E4595" s="42" t="s">
        <v>1705</v>
      </c>
      <c r="F4595" s="42" t="s">
        <v>1706</v>
      </c>
      <c r="G4595" s="42" t="s">
        <v>11227</v>
      </c>
      <c r="H4595" s="7" t="s">
        <v>30</v>
      </c>
      <c r="I4595" s="42" t="s">
        <v>36</v>
      </c>
      <c r="J4595" s="42" t="s">
        <v>1707</v>
      </c>
      <c r="K4595" s="8">
        <v>45864</v>
      </c>
      <c r="L4595" s="7" t="s">
        <v>11229</v>
      </c>
      <c r="M4595" s="44">
        <v>248.8</v>
      </c>
      <c r="N4595" s="7">
        <v>1</v>
      </c>
      <c r="O4595" s="44">
        <v>248.8</v>
      </c>
      <c r="P4595" s="44">
        <v>105</v>
      </c>
      <c r="Q4595" s="44">
        <v>20.2</v>
      </c>
      <c r="R4595" s="44">
        <v>29.86</v>
      </c>
      <c r="S4595" s="44">
        <v>0</v>
      </c>
      <c r="T4595" s="44">
        <v>22.45</v>
      </c>
      <c r="U4595" s="44">
        <v>71.290000000000006</v>
      </c>
      <c r="V4595" s="9" t="s">
        <v>24386</v>
      </c>
      <c r="W4595" s="42" t="s">
        <v>34</v>
      </c>
      <c r="X4595" s="43">
        <v>119976571644</v>
      </c>
      <c r="Y4595" s="43">
        <v>45235862359</v>
      </c>
      <c r="Z4595" s="5" t="s">
        <v>7980</v>
      </c>
      <c r="AA4595" s="37" t="str">
        <f>VLOOKUP(J4595, sku!B:C, 2, FALSE)</f>
        <v>Travessa Volkswagen - Slim - - - Saveiro Cross - 2010 A 2024 - Preto</v>
      </c>
      <c r="AB4595" s="37" t="str">
        <f>VLOOKUP(J4595, sku!B:BM, 64, FALSE)</f>
        <v>Fabricação</v>
      </c>
      <c r="AC4595" s="37" t="str">
        <f>LEFT(pedidos[[#This Row],[SKU]],3)</f>
        <v>XVW</v>
      </c>
      <c r="AD4595" s="37" t="str" cm="1">
        <f t="array" aca="1" ref="AD4595" ca="1">IFERROR(
  INDEX(
    montadora[Montadora],
    MATCH(TRUE,LEFT(J4807,NÚCARACT(montadora[SKU Parcial]))=montadora[SKU Parcial],0)
  ),
  ""
)</f>
        <v/>
      </c>
    </row>
    <row r="4596" spans="1:30" x14ac:dyDescent="0.25">
      <c r="A4596" s="42" t="s">
        <v>1713</v>
      </c>
      <c r="B4596" s="42" t="s">
        <v>1714</v>
      </c>
      <c r="C4596" s="42" t="s">
        <v>1715</v>
      </c>
      <c r="D4596" s="42" t="s">
        <v>38</v>
      </c>
      <c r="E4596" s="42" t="s">
        <v>1716</v>
      </c>
      <c r="F4596" s="42" t="s">
        <v>1717</v>
      </c>
      <c r="G4596" s="42" t="s">
        <v>11227</v>
      </c>
      <c r="H4596" s="7" t="s">
        <v>30</v>
      </c>
      <c r="I4596" s="42" t="s">
        <v>36</v>
      </c>
      <c r="J4596" s="42" t="s">
        <v>1718</v>
      </c>
      <c r="K4596" s="8">
        <v>45850</v>
      </c>
      <c r="L4596" s="7" t="s">
        <v>11229</v>
      </c>
      <c r="M4596" s="44">
        <v>378.8</v>
      </c>
      <c r="N4596" s="7">
        <v>1</v>
      </c>
      <c r="O4596" s="44">
        <v>378.8</v>
      </c>
      <c r="P4596" s="44">
        <v>167.67</v>
      </c>
      <c r="Q4596" s="44">
        <v>30.76</v>
      </c>
      <c r="R4596" s="44">
        <v>43.56</v>
      </c>
      <c r="S4596" s="44">
        <v>0</v>
      </c>
      <c r="T4596" s="44">
        <v>28.45</v>
      </c>
      <c r="U4596" s="44">
        <v>108.36</v>
      </c>
      <c r="V4596" s="9" t="s">
        <v>24387</v>
      </c>
      <c r="W4596" s="42" t="s">
        <v>34</v>
      </c>
      <c r="X4596" s="43">
        <v>117806801249</v>
      </c>
      <c r="Y4596" s="43">
        <v>45160220100</v>
      </c>
      <c r="Z4596" s="5" t="s">
        <v>7980</v>
      </c>
      <c r="AA4596" s="37" t="str">
        <f>VLOOKUP(J4596, sku!B:C, 2, FALSE)</f>
        <v>1 Fogareiro 2 Bocas + 3 Refis de Gás Guepardo</v>
      </c>
      <c r="AB4596" s="37" t="str">
        <f>VLOOKUP(J4596, sku!B:BM, 64, FALSE)</f>
        <v>Importação</v>
      </c>
      <c r="AC4596" s="37" t="str">
        <f>LEFT(pedidos[[#This Row],[SKU]],3)</f>
        <v>1FO</v>
      </c>
      <c r="AD4596" s="37" t="str" cm="1">
        <f t="array" aca="1" ref="AD4596" ca="1">IFERROR(
  INDEX(
    montadora[Montadora],
    MATCH(TRUE,LEFT(#REF!,NÚCARACT(montadora[SKU Parcial]))=montadora[SKU Parcial],0)
  ),
  ""
)</f>
        <v/>
      </c>
    </row>
    <row r="4597" spans="1:30" x14ac:dyDescent="0.25">
      <c r="A4597" s="42" t="s">
        <v>1719</v>
      </c>
      <c r="B4597" s="42" t="s">
        <v>1720</v>
      </c>
      <c r="C4597" s="42" t="s">
        <v>753</v>
      </c>
      <c r="D4597" s="42" t="s">
        <v>138</v>
      </c>
      <c r="E4597" s="42" t="s">
        <v>1721</v>
      </c>
      <c r="F4597" s="42" t="s">
        <v>1722</v>
      </c>
      <c r="G4597" s="42" t="s">
        <v>11227</v>
      </c>
      <c r="H4597" s="7" t="s">
        <v>47</v>
      </c>
      <c r="I4597" s="42" t="s">
        <v>36</v>
      </c>
      <c r="J4597" s="42" t="s">
        <v>835</v>
      </c>
      <c r="K4597" s="8">
        <v>45858</v>
      </c>
      <c r="L4597" s="7" t="s">
        <v>11229</v>
      </c>
      <c r="M4597" s="44">
        <v>1068.8</v>
      </c>
      <c r="N4597" s="7">
        <v>1</v>
      </c>
      <c r="O4597" s="44">
        <v>1068.8</v>
      </c>
      <c r="P4597" s="44">
        <v>468</v>
      </c>
      <c r="Q4597" s="44">
        <v>86.79</v>
      </c>
      <c r="R4597" s="44">
        <v>181.7</v>
      </c>
      <c r="S4597" s="44">
        <v>0</v>
      </c>
      <c r="T4597" s="44">
        <v>26.95</v>
      </c>
      <c r="U4597" s="44">
        <v>305.36</v>
      </c>
      <c r="V4597" s="9" t="s">
        <v>24388</v>
      </c>
      <c r="W4597" s="42" t="s">
        <v>34</v>
      </c>
      <c r="X4597" s="43" t="s">
        <v>24389</v>
      </c>
      <c r="Y4597" s="43">
        <v>45205494065</v>
      </c>
      <c r="Z4597" s="5" t="s">
        <v>7980</v>
      </c>
      <c r="AA4597" s="37" t="str">
        <f>VLOOKUP(J4597, sku!B:C, 2, FALSE)</f>
        <v>Travessa Geral - Smart - 1 Gradeado Pequeno 95 X 81 X 17 cm - - - - - Preto</v>
      </c>
      <c r="AB4597" s="37" t="str">
        <f>VLOOKUP(J4597, sku!B:BM, 64, FALSE)</f>
        <v>Fabricação</v>
      </c>
      <c r="AC4597" s="37" t="str">
        <f>LEFT(pedidos[[#This Row],[SKU]],3)</f>
        <v>1XG</v>
      </c>
      <c r="AD4597" s="37" t="str" cm="1">
        <f t="array" aca="1" ref="AD4597" ca="1">IFERROR(
  INDEX(
    montadora[Montadora],
    MATCH(TRUE,LEFT(#REF!,NÚCARACT(montadora[SKU Parcial]))=montadora[SKU Parcial],0)
  ),
  ""
)</f>
        <v/>
      </c>
    </row>
    <row r="4598" spans="1:30" x14ac:dyDescent="0.25">
      <c r="A4598" s="42" t="s">
        <v>1723</v>
      </c>
      <c r="B4598" s="42" t="s">
        <v>1724</v>
      </c>
      <c r="C4598" s="42" t="s">
        <v>350</v>
      </c>
      <c r="D4598" s="42" t="s">
        <v>191</v>
      </c>
      <c r="E4598" s="42" t="s">
        <v>1725</v>
      </c>
      <c r="F4598" s="42" t="s">
        <v>1706</v>
      </c>
      <c r="G4598" s="42" t="s">
        <v>11227</v>
      </c>
      <c r="H4598" s="7" t="s">
        <v>30</v>
      </c>
      <c r="I4598" s="42" t="s">
        <v>31</v>
      </c>
      <c r="J4598" s="42" t="s">
        <v>1707</v>
      </c>
      <c r="K4598" s="8">
        <v>45843</v>
      </c>
      <c r="L4598" s="7" t="s">
        <v>11229</v>
      </c>
      <c r="M4598" s="44">
        <v>252.8</v>
      </c>
      <c r="N4598" s="7">
        <v>1</v>
      </c>
      <c r="O4598" s="44">
        <v>252.8</v>
      </c>
      <c r="P4598" s="44">
        <v>105</v>
      </c>
      <c r="Q4598" s="44">
        <v>20.53</v>
      </c>
      <c r="R4598" s="44">
        <v>30.34</v>
      </c>
      <c r="S4598" s="44">
        <v>0</v>
      </c>
      <c r="T4598" s="44">
        <v>24.95</v>
      </c>
      <c r="U4598" s="44">
        <v>71.98</v>
      </c>
      <c r="V4598" s="9" t="s">
        <v>24390</v>
      </c>
      <c r="W4598" s="42" t="s">
        <v>34</v>
      </c>
      <c r="X4598" s="43">
        <v>116995862001</v>
      </c>
      <c r="Y4598" s="43">
        <v>45122918453</v>
      </c>
      <c r="Z4598" s="5" t="s">
        <v>7980</v>
      </c>
      <c r="AA4598" s="37" t="str">
        <f>VLOOKUP(J4598, sku!B:C, 2, FALSE)</f>
        <v>Travessa Volkswagen - Slim - - - Saveiro Cross - 2010 A 2024 - Preto</v>
      </c>
      <c r="AB4598" s="37" t="str">
        <f>VLOOKUP(J4598, sku!B:BM, 64, FALSE)</f>
        <v>Fabricação</v>
      </c>
      <c r="AC4598" s="37" t="str">
        <f>LEFT(pedidos[[#This Row],[SKU]],3)</f>
        <v>XVW</v>
      </c>
      <c r="AD4598" s="37" t="str" cm="1">
        <f t="array" aca="1" ref="AD4598" ca="1">IFERROR(
  INDEX(
    montadora[Montadora],
    MATCH(TRUE,LEFT(#REF!,NÚCARACT(montadora[SKU Parcial]))=montadora[SKU Parcial],0)
  ),
  ""
)</f>
        <v/>
      </c>
    </row>
    <row r="4599" spans="1:30" x14ac:dyDescent="0.25">
      <c r="A4599" s="42" t="s">
        <v>1726</v>
      </c>
      <c r="B4599" s="42" t="s">
        <v>1727</v>
      </c>
      <c r="C4599" s="42" t="s">
        <v>925</v>
      </c>
      <c r="D4599" s="42" t="s">
        <v>27</v>
      </c>
      <c r="E4599" s="42" t="s">
        <v>1728</v>
      </c>
      <c r="F4599" s="42" t="s">
        <v>1729</v>
      </c>
      <c r="G4599" s="42" t="s">
        <v>11227</v>
      </c>
      <c r="H4599" s="7" t="s">
        <v>30</v>
      </c>
      <c r="I4599" s="42" t="s">
        <v>36</v>
      </c>
      <c r="J4599" s="42" t="s">
        <v>1730</v>
      </c>
      <c r="K4599" s="8">
        <v>45848</v>
      </c>
      <c r="L4599" s="7" t="s">
        <v>11229</v>
      </c>
      <c r="M4599" s="44">
        <v>252.47</v>
      </c>
      <c r="N4599" s="7">
        <v>1</v>
      </c>
      <c r="O4599" s="44">
        <v>252.47</v>
      </c>
      <c r="P4599" s="44">
        <v>105</v>
      </c>
      <c r="Q4599" s="44">
        <v>20.5</v>
      </c>
      <c r="R4599" s="44">
        <v>30.3</v>
      </c>
      <c r="S4599" s="44">
        <v>0</v>
      </c>
      <c r="T4599" s="44">
        <v>24.95</v>
      </c>
      <c r="U4599" s="44">
        <v>71.72</v>
      </c>
      <c r="V4599" s="9" t="s">
        <v>24391</v>
      </c>
      <c r="W4599" s="42" t="s">
        <v>34</v>
      </c>
      <c r="X4599" s="43">
        <v>118115780668</v>
      </c>
      <c r="Y4599" s="43">
        <v>45152280210</v>
      </c>
      <c r="Z4599" s="5" t="s">
        <v>7980</v>
      </c>
      <c r="AA4599" s="37" t="str">
        <f>VLOOKUP(J4599, sku!B:C, 2, FALSE)</f>
        <v>Travessa Mitsubishi - Slim - - - Pajero TR4 - 2010 A 2015 - Preto</v>
      </c>
      <c r="AB4599" s="37" t="str">
        <f>VLOOKUP(J4599, sku!B:BM, 64, FALSE)</f>
        <v>Fabricação</v>
      </c>
      <c r="AC4599" s="37" t="str">
        <f>LEFT(pedidos[[#This Row],[SKU]],3)</f>
        <v>XMT</v>
      </c>
      <c r="AD4599" s="37" t="str" cm="1">
        <f t="array" aca="1" ref="AD4599" ca="1">IFERROR(
  INDEX(
    montadora[Montadora],
    MATCH(TRUE,LEFT(#REF!,NÚCARACT(montadora[SKU Parcial]))=montadora[SKU Parcial],0)
  ),
  ""
)</f>
        <v/>
      </c>
    </row>
    <row r="4600" spans="1:30" x14ac:dyDescent="0.25">
      <c r="A4600" s="42" t="s">
        <v>1731</v>
      </c>
      <c r="B4600" s="42" t="s">
        <v>36</v>
      </c>
      <c r="C4600" s="42" t="s">
        <v>1732</v>
      </c>
      <c r="D4600" s="42" t="s">
        <v>27</v>
      </c>
      <c r="E4600" s="42" t="s">
        <v>1733</v>
      </c>
      <c r="F4600" s="42" t="s">
        <v>1734</v>
      </c>
      <c r="G4600" s="42" t="s">
        <v>11227</v>
      </c>
      <c r="H4600" s="7" t="s">
        <v>30</v>
      </c>
      <c r="I4600" s="42" t="s">
        <v>36</v>
      </c>
      <c r="J4600" s="42" t="s">
        <v>1735</v>
      </c>
      <c r="K4600" s="8">
        <v>45849</v>
      </c>
      <c r="L4600" s="7" t="s">
        <v>11229</v>
      </c>
      <c r="M4600" s="44">
        <v>252.47</v>
      </c>
      <c r="N4600" s="7">
        <v>1</v>
      </c>
      <c r="O4600" s="44">
        <v>252.47</v>
      </c>
      <c r="P4600" s="44">
        <v>105</v>
      </c>
      <c r="Q4600" s="44">
        <v>20.5</v>
      </c>
      <c r="R4600" s="44">
        <v>30.3</v>
      </c>
      <c r="S4600" s="44">
        <v>0</v>
      </c>
      <c r="T4600" s="44">
        <v>24.95</v>
      </c>
      <c r="U4600" s="44">
        <v>71.72</v>
      </c>
      <c r="V4600" s="9" t="s">
        <v>24391</v>
      </c>
      <c r="W4600" s="42" t="s">
        <v>34</v>
      </c>
      <c r="X4600" s="43">
        <v>118205215318</v>
      </c>
      <c r="Y4600" s="43">
        <v>45155837403</v>
      </c>
      <c r="Z4600" s="5" t="s">
        <v>7980</v>
      </c>
      <c r="AA4600" s="37" t="str">
        <f>VLOOKUP(J4600, sku!B:C, 2, FALSE)</f>
        <v>Travessa Suzuki - Slim - - - Jimny Sport 4All - 2013 A 2020 - Preto</v>
      </c>
      <c r="AB4600" s="37" t="str">
        <f>VLOOKUP(J4600, sku!B:BM, 64, FALSE)</f>
        <v>Fabricação</v>
      </c>
      <c r="AC4600" s="37" t="str">
        <f>LEFT(pedidos[[#This Row],[SKU]],3)</f>
        <v>XSK</v>
      </c>
      <c r="AD4600" s="37" t="str" cm="1">
        <f t="array" aca="1" ref="AD4600" ca="1">IFERROR(
  INDEX(
    montadora[Montadora],
    MATCH(TRUE,LEFT(#REF!,NÚCARACT(montadora[SKU Parcial]))=montadora[SKU Parcial],0)
  ),
  ""
)</f>
        <v/>
      </c>
    </row>
    <row r="4601" spans="1:30" x14ac:dyDescent="0.25">
      <c r="A4601" s="42" t="s">
        <v>1790</v>
      </c>
      <c r="B4601" s="42" t="s">
        <v>36</v>
      </c>
      <c r="C4601" s="42" t="s">
        <v>1791</v>
      </c>
      <c r="D4601" s="42" t="s">
        <v>27</v>
      </c>
      <c r="E4601" s="42" t="s">
        <v>1792</v>
      </c>
      <c r="F4601" s="42" t="s">
        <v>1793</v>
      </c>
      <c r="G4601" s="42" t="s">
        <v>11227</v>
      </c>
      <c r="H4601" s="7" t="s">
        <v>30</v>
      </c>
      <c r="I4601" s="42" t="s">
        <v>36</v>
      </c>
      <c r="J4601" s="42" t="s">
        <v>1794</v>
      </c>
      <c r="K4601" s="8">
        <v>45862</v>
      </c>
      <c r="L4601" s="7" t="s">
        <v>804</v>
      </c>
      <c r="M4601" s="44">
        <v>69.8</v>
      </c>
      <c r="N4601" s="7">
        <v>1</v>
      </c>
      <c r="O4601" s="44">
        <v>69.8</v>
      </c>
      <c r="P4601" s="44">
        <v>29.2</v>
      </c>
      <c r="Q4601" s="44">
        <v>5.67</v>
      </c>
      <c r="R4601" s="44">
        <v>15.13</v>
      </c>
      <c r="S4601" s="44">
        <v>0</v>
      </c>
      <c r="T4601" s="44">
        <v>0</v>
      </c>
      <c r="U4601" s="44">
        <v>19.8</v>
      </c>
      <c r="V4601" s="9" t="s">
        <v>24392</v>
      </c>
      <c r="W4601" s="42" t="s">
        <v>34</v>
      </c>
      <c r="X4601" s="43">
        <v>119793794292</v>
      </c>
      <c r="Y4601" s="43">
        <v>45228717820</v>
      </c>
      <c r="Z4601" s="5" t="s">
        <v>7980</v>
      </c>
      <c r="AA4601" s="37" t="str">
        <f>VLOOKUP(J4601, sku!B:C, 2, FALSE)</f>
        <v>Cabo de Chupeta Coaxial de Transferência de Carga de Bateria 12/24V 500 Amper, PVC, CCA 3 Metros</v>
      </c>
      <c r="AB4601" s="37" t="str">
        <f>VLOOKUP(J4601, sku!B:BM, 64, FALSE)</f>
        <v>Importação</v>
      </c>
      <c r="AC4601" s="37" t="str">
        <f>LEFT(pedidos[[#This Row],[SKU]],3)</f>
        <v>1EC</v>
      </c>
      <c r="AD4601" s="37" t="str" cm="1">
        <f t="array" aca="1" ref="AD4601" ca="1">IFERROR(
  INDEX(
    montadora[Montadora],
    MATCH(TRUE,LEFT(#REF!,NÚCARACT(montadora[SKU Parcial]))=montadora[SKU Parcial],0)
  ),
  ""
)</f>
        <v/>
      </c>
    </row>
    <row r="4602" spans="1:30" x14ac:dyDescent="0.25">
      <c r="A4602" s="42" t="s">
        <v>1795</v>
      </c>
      <c r="B4602" s="42" t="s">
        <v>1796</v>
      </c>
      <c r="C4602" s="42" t="s">
        <v>1797</v>
      </c>
      <c r="D4602" s="42" t="s">
        <v>420</v>
      </c>
      <c r="E4602" s="42" t="s">
        <v>1792</v>
      </c>
      <c r="F4602" s="42" t="s">
        <v>1793</v>
      </c>
      <c r="G4602" s="42" t="s">
        <v>11227</v>
      </c>
      <c r="H4602" s="7" t="s">
        <v>30</v>
      </c>
      <c r="I4602" s="42" t="s">
        <v>36</v>
      </c>
      <c r="J4602" s="42" t="s">
        <v>1794</v>
      </c>
      <c r="K4602" s="8">
        <v>45865</v>
      </c>
      <c r="L4602" s="7" t="s">
        <v>804</v>
      </c>
      <c r="M4602" s="44">
        <v>69.8</v>
      </c>
      <c r="N4602" s="7">
        <v>1</v>
      </c>
      <c r="O4602" s="44">
        <v>69.8</v>
      </c>
      <c r="P4602" s="44">
        <v>29.2</v>
      </c>
      <c r="Q4602" s="44">
        <v>5.67</v>
      </c>
      <c r="R4602" s="44">
        <v>15.13</v>
      </c>
      <c r="S4602" s="44">
        <v>0</v>
      </c>
      <c r="T4602" s="44">
        <v>0</v>
      </c>
      <c r="U4602" s="44">
        <v>19.8</v>
      </c>
      <c r="V4602" s="9" t="s">
        <v>24392</v>
      </c>
      <c r="W4602" s="42" t="s">
        <v>34</v>
      </c>
      <c r="X4602" s="43">
        <v>119556127719</v>
      </c>
      <c r="Y4602" s="43">
        <v>45239274723</v>
      </c>
      <c r="Z4602" s="5" t="s">
        <v>7980</v>
      </c>
      <c r="AA4602" s="37" t="str">
        <f>VLOOKUP(J4602, sku!B:C, 2, FALSE)</f>
        <v>Cabo de Chupeta Coaxial de Transferência de Carga de Bateria 12/24V 500 Amper, PVC, CCA 3 Metros</v>
      </c>
      <c r="AB4602" s="37" t="str">
        <f>VLOOKUP(J4602, sku!B:BM, 64, FALSE)</f>
        <v>Importação</v>
      </c>
      <c r="AC4602" s="37" t="str">
        <f>LEFT(pedidos[[#This Row],[SKU]],3)</f>
        <v>1EC</v>
      </c>
      <c r="AD4602" s="37" t="str" cm="1">
        <f t="array" aca="1" ref="AD4602" ca="1">IFERROR(
  INDEX(
    montadora[Montadora],
    MATCH(TRUE,LEFT(#REF!,NÚCARACT(montadora[SKU Parcial]))=montadora[SKU Parcial],0)
  ),
  ""
)</f>
        <v/>
      </c>
    </row>
    <row r="4603" spans="1:30" x14ac:dyDescent="0.25">
      <c r="A4603" s="42" t="s">
        <v>1798</v>
      </c>
      <c r="B4603" s="42" t="s">
        <v>1799</v>
      </c>
      <c r="C4603" s="42" t="s">
        <v>1800</v>
      </c>
      <c r="D4603" s="42" t="s">
        <v>38</v>
      </c>
      <c r="E4603" s="42" t="s">
        <v>1801</v>
      </c>
      <c r="F4603" s="42" t="s">
        <v>1802</v>
      </c>
      <c r="G4603" s="42" t="s">
        <v>11227</v>
      </c>
      <c r="H4603" s="7" t="s">
        <v>47</v>
      </c>
      <c r="I4603" s="42" t="s">
        <v>36</v>
      </c>
      <c r="J4603" s="42" t="s">
        <v>1803</v>
      </c>
      <c r="K4603" s="8">
        <v>45859</v>
      </c>
      <c r="L4603" s="7" t="s">
        <v>11229</v>
      </c>
      <c r="M4603" s="44">
        <v>558.70000000000005</v>
      </c>
      <c r="N4603" s="7">
        <v>1</v>
      </c>
      <c r="O4603" s="44">
        <v>558.70000000000005</v>
      </c>
      <c r="P4603" s="44">
        <v>235</v>
      </c>
      <c r="Q4603" s="44">
        <v>45.37</v>
      </c>
      <c r="R4603" s="44">
        <v>94.98</v>
      </c>
      <c r="S4603" s="44">
        <v>0</v>
      </c>
      <c r="T4603" s="44">
        <v>24.95</v>
      </c>
      <c r="U4603" s="44">
        <v>158.4</v>
      </c>
      <c r="V4603" s="9" t="s">
        <v>24393</v>
      </c>
      <c r="W4603" s="42" t="s">
        <v>34</v>
      </c>
      <c r="X4603" s="43">
        <v>118941951621</v>
      </c>
      <c r="Y4603" s="43">
        <v>45211837352</v>
      </c>
      <c r="Z4603" s="5" t="s">
        <v>7980</v>
      </c>
      <c r="AA4603" s="37" t="str">
        <f>VLOOKUP(J4603, sku!B:C, 2, FALSE)</f>
        <v>Travessa Geral - Smart - Transbike Universal Aro 29 - - - - - Preto</v>
      </c>
      <c r="AB4603" s="37" t="str">
        <f>VLOOKUP(J4603, sku!B:BM, 64, FALSE)</f>
        <v>Fabricação</v>
      </c>
      <c r="AC4603" s="37" t="str">
        <f>LEFT(pedidos[[#This Row],[SKU]],3)</f>
        <v>1XS</v>
      </c>
      <c r="AD4603" s="37" t="str" cm="1">
        <f t="array" aca="1" ref="AD4603" ca="1">IFERROR(
  INDEX(
    montadora[Montadora],
    MATCH(TRUE,LEFT(#REF!,NÚCARACT(montadora[SKU Parcial]))=montadora[SKU Parcial],0)
  ),
  ""
)</f>
        <v/>
      </c>
    </row>
    <row r="4604" spans="1:30" x14ac:dyDescent="0.25">
      <c r="A4604" s="42" t="s">
        <v>1741</v>
      </c>
      <c r="B4604" s="42" t="s">
        <v>36</v>
      </c>
      <c r="C4604" s="42" t="s">
        <v>1742</v>
      </c>
      <c r="D4604" s="42" t="s">
        <v>191</v>
      </c>
      <c r="E4604" s="42" t="s">
        <v>1743</v>
      </c>
      <c r="F4604" s="42" t="s">
        <v>1744</v>
      </c>
      <c r="G4604" s="42" t="s">
        <v>11227</v>
      </c>
      <c r="H4604" s="7" t="s">
        <v>30</v>
      </c>
      <c r="I4604" s="42" t="s">
        <v>36</v>
      </c>
      <c r="J4604" s="42" t="s">
        <v>1745</v>
      </c>
      <c r="K4604" s="8">
        <v>45849</v>
      </c>
      <c r="L4604" s="7" t="s">
        <v>11229</v>
      </c>
      <c r="M4604" s="44">
        <v>248.8</v>
      </c>
      <c r="N4604" s="7">
        <v>1</v>
      </c>
      <c r="O4604" s="44">
        <v>248.8</v>
      </c>
      <c r="P4604" s="44">
        <v>105</v>
      </c>
      <c r="Q4604" s="44">
        <v>20.2</v>
      </c>
      <c r="R4604" s="44">
        <v>29.86</v>
      </c>
      <c r="S4604" s="44">
        <v>0</v>
      </c>
      <c r="T4604" s="44">
        <v>23.45</v>
      </c>
      <c r="U4604" s="44">
        <v>70.290000000000006</v>
      </c>
      <c r="V4604" s="9" t="s">
        <v>24394</v>
      </c>
      <c r="W4604" s="42" t="s">
        <v>34</v>
      </c>
      <c r="X4604" s="43">
        <v>118211341682</v>
      </c>
      <c r="Y4604" s="43">
        <v>45156077305</v>
      </c>
      <c r="Z4604" s="5" t="s">
        <v>7980</v>
      </c>
      <c r="AA4604" s="37" t="str">
        <f>VLOOKUP(J4604, sku!B:C, 2, FALSE)</f>
        <v>Travessa Fiat - Slim - - - Palio Weekend - 1997 A 2020 - Preto</v>
      </c>
      <c r="AB4604" s="37" t="str">
        <f>VLOOKUP(J4604, sku!B:BM, 64, FALSE)</f>
        <v>Fabricação</v>
      </c>
      <c r="AC4604" s="37" t="str">
        <f>LEFT(pedidos[[#This Row],[SKU]],3)</f>
        <v>XFI</v>
      </c>
      <c r="AD4604" s="37" t="str" cm="1">
        <f t="array" aca="1" ref="AD4604" ca="1">IFERROR(
  INDEX(
    montadora[Montadora],
    MATCH(TRUE,LEFT(J4813,NÚCARACT(montadora[SKU Parcial]))=montadora[SKU Parcial],0)
  ),
  ""
)</f>
        <v/>
      </c>
    </row>
    <row r="4605" spans="1:30" x14ac:dyDescent="0.25">
      <c r="A4605" s="42" t="s">
        <v>1746</v>
      </c>
      <c r="B4605" s="42" t="s">
        <v>1747</v>
      </c>
      <c r="C4605" s="42" t="s">
        <v>1748</v>
      </c>
      <c r="D4605" s="42" t="s">
        <v>38</v>
      </c>
      <c r="E4605" s="42" t="s">
        <v>1743</v>
      </c>
      <c r="F4605" s="42" t="s">
        <v>1744</v>
      </c>
      <c r="G4605" s="42" t="s">
        <v>11227</v>
      </c>
      <c r="H4605" s="7" t="s">
        <v>30</v>
      </c>
      <c r="I4605" s="42" t="s">
        <v>36</v>
      </c>
      <c r="J4605" s="42" t="s">
        <v>1745</v>
      </c>
      <c r="K4605" s="8">
        <v>45851</v>
      </c>
      <c r="L4605" s="7" t="s">
        <v>11229</v>
      </c>
      <c r="M4605" s="44">
        <v>248.8</v>
      </c>
      <c r="N4605" s="7">
        <v>1</v>
      </c>
      <c r="O4605" s="44">
        <v>248.8</v>
      </c>
      <c r="P4605" s="44">
        <v>105</v>
      </c>
      <c r="Q4605" s="44">
        <v>20.2</v>
      </c>
      <c r="R4605" s="44">
        <v>29.86</v>
      </c>
      <c r="S4605" s="44">
        <v>0</v>
      </c>
      <c r="T4605" s="44">
        <v>23.45</v>
      </c>
      <c r="U4605" s="44">
        <v>70.290000000000006</v>
      </c>
      <c r="V4605" s="9" t="s">
        <v>24394</v>
      </c>
      <c r="W4605" s="42" t="s">
        <v>34</v>
      </c>
      <c r="X4605" s="43">
        <v>118433898562</v>
      </c>
      <c r="Y4605" s="43">
        <v>45164838236</v>
      </c>
      <c r="Z4605" s="5" t="s">
        <v>7980</v>
      </c>
      <c r="AA4605" s="37" t="str">
        <f>VLOOKUP(J4605, sku!B:C, 2, FALSE)</f>
        <v>Travessa Fiat - Slim - - - Palio Weekend - 1997 A 2020 - Preto</v>
      </c>
      <c r="AB4605" s="37" t="str">
        <f>VLOOKUP(J4605, sku!B:BM, 64, FALSE)</f>
        <v>Fabricação</v>
      </c>
      <c r="AC4605" s="37" t="str">
        <f>LEFT(pedidos[[#This Row],[SKU]],3)</f>
        <v>XFI</v>
      </c>
      <c r="AD4605" s="37" t="str" cm="1">
        <f t="array" aca="1" ref="AD4605" ca="1">IFERROR(
  INDEX(
    montadora[Montadora],
    MATCH(TRUE,LEFT(J4814,NÚCARACT(montadora[SKU Parcial]))=montadora[SKU Parcial],0)
  ),
  ""
)</f>
        <v/>
      </c>
    </row>
    <row r="4606" spans="1:30" x14ac:dyDescent="0.25">
      <c r="A4606" s="42" t="s">
        <v>1749</v>
      </c>
      <c r="B4606" s="42" t="s">
        <v>1750</v>
      </c>
      <c r="C4606" s="42" t="s">
        <v>1751</v>
      </c>
      <c r="D4606" s="42" t="s">
        <v>319</v>
      </c>
      <c r="E4606" s="42" t="s">
        <v>1743</v>
      </c>
      <c r="F4606" s="42" t="s">
        <v>1744</v>
      </c>
      <c r="G4606" s="42" t="s">
        <v>11227</v>
      </c>
      <c r="H4606" s="7" t="s">
        <v>30</v>
      </c>
      <c r="I4606" s="42" t="s">
        <v>36</v>
      </c>
      <c r="J4606" s="42" t="s">
        <v>1745</v>
      </c>
      <c r="K4606" s="8">
        <v>45852</v>
      </c>
      <c r="L4606" s="7" t="s">
        <v>11229</v>
      </c>
      <c r="M4606" s="44">
        <v>248.8</v>
      </c>
      <c r="N4606" s="7">
        <v>2</v>
      </c>
      <c r="O4606" s="44">
        <v>497.6</v>
      </c>
      <c r="P4606" s="44">
        <v>210</v>
      </c>
      <c r="Q4606" s="44">
        <v>40.409999999999997</v>
      </c>
      <c r="R4606" s="44">
        <v>59.72</v>
      </c>
      <c r="S4606" s="44">
        <v>0</v>
      </c>
      <c r="T4606" s="44">
        <v>46.9</v>
      </c>
      <c r="U4606" s="44">
        <v>140.57</v>
      </c>
      <c r="V4606" s="9" t="s">
        <v>24394</v>
      </c>
      <c r="W4606" s="42" t="s">
        <v>34</v>
      </c>
      <c r="X4606" s="43">
        <v>118074218705</v>
      </c>
      <c r="Y4606" s="43">
        <v>45171178899</v>
      </c>
      <c r="Z4606" s="5" t="s">
        <v>7980</v>
      </c>
      <c r="AA4606" s="37" t="str">
        <f>VLOOKUP(J4606, sku!B:C, 2, FALSE)</f>
        <v>Travessa Fiat - Slim - - - Palio Weekend - 1997 A 2020 - Preto</v>
      </c>
      <c r="AB4606" s="37" t="str">
        <f>VLOOKUP(J4606, sku!B:BM, 64, FALSE)</f>
        <v>Fabricação</v>
      </c>
      <c r="AC4606" s="37" t="str">
        <f>LEFT(pedidos[[#This Row],[SKU]],3)</f>
        <v>XFI</v>
      </c>
      <c r="AD4606" s="37" t="str" cm="1">
        <f t="array" aca="1" ref="AD4606" ca="1">IFERROR(
  INDEX(
    montadora[Montadora],
    MATCH(TRUE,LEFT(J4815,NÚCARACT(montadora[SKU Parcial]))=montadora[SKU Parcial],0)
  ),
  ""
)</f>
        <v/>
      </c>
    </row>
    <row r="4607" spans="1:30" x14ac:dyDescent="0.25">
      <c r="A4607" s="42" t="s">
        <v>1752</v>
      </c>
      <c r="B4607" s="42" t="s">
        <v>1753</v>
      </c>
      <c r="C4607" s="42" t="s">
        <v>1754</v>
      </c>
      <c r="D4607" s="42" t="s">
        <v>319</v>
      </c>
      <c r="E4607" s="42" t="s">
        <v>1743</v>
      </c>
      <c r="F4607" s="42" t="s">
        <v>1744</v>
      </c>
      <c r="G4607" s="42" t="s">
        <v>11227</v>
      </c>
      <c r="H4607" s="7" t="s">
        <v>30</v>
      </c>
      <c r="I4607" s="42" t="s">
        <v>36</v>
      </c>
      <c r="J4607" s="42" t="s">
        <v>1745</v>
      </c>
      <c r="K4607" s="8">
        <v>45858</v>
      </c>
      <c r="L4607" s="7" t="s">
        <v>11229</v>
      </c>
      <c r="M4607" s="44">
        <v>248.8</v>
      </c>
      <c r="N4607" s="7">
        <v>1</v>
      </c>
      <c r="O4607" s="44">
        <v>248.8</v>
      </c>
      <c r="P4607" s="44">
        <v>105</v>
      </c>
      <c r="Q4607" s="44">
        <v>20.2</v>
      </c>
      <c r="R4607" s="44">
        <v>29.86</v>
      </c>
      <c r="S4607" s="44">
        <v>0</v>
      </c>
      <c r="T4607" s="44">
        <v>23.45</v>
      </c>
      <c r="U4607" s="44">
        <v>70.290000000000006</v>
      </c>
      <c r="V4607" s="9" t="s">
        <v>24394</v>
      </c>
      <c r="W4607" s="42" t="s">
        <v>34</v>
      </c>
      <c r="X4607" s="43">
        <v>118771007569</v>
      </c>
      <c r="Y4607" s="43">
        <v>45203184285</v>
      </c>
      <c r="Z4607" s="5" t="s">
        <v>7980</v>
      </c>
      <c r="AA4607" s="37" t="str">
        <f>VLOOKUP(J4607, sku!B:C, 2, FALSE)</f>
        <v>Travessa Fiat - Slim - - - Palio Weekend - 1997 A 2020 - Preto</v>
      </c>
      <c r="AB4607" s="37" t="str">
        <f>VLOOKUP(J4607, sku!B:BM, 64, FALSE)</f>
        <v>Fabricação</v>
      </c>
      <c r="AC4607" s="37" t="str">
        <f>LEFT(pedidos[[#This Row],[SKU]],3)</f>
        <v>XFI</v>
      </c>
      <c r="AD4607" s="37" t="str" cm="1">
        <f t="array" aca="1" ref="AD4607" ca="1">IFERROR(
  INDEX(
    montadora[Montadora],
    MATCH(TRUE,LEFT(J4816,NÚCARACT(montadora[SKU Parcial]))=montadora[SKU Parcial],0)
  ),
  ""
)</f>
        <v/>
      </c>
    </row>
    <row r="4608" spans="1:30" x14ac:dyDescent="0.25">
      <c r="A4608" s="42" t="s">
        <v>1845</v>
      </c>
      <c r="B4608" s="42" t="s">
        <v>1846</v>
      </c>
      <c r="C4608" s="42" t="s">
        <v>207</v>
      </c>
      <c r="D4608" s="42" t="s">
        <v>27</v>
      </c>
      <c r="E4608" s="42" t="s">
        <v>1743</v>
      </c>
      <c r="F4608" s="42" t="s">
        <v>1744</v>
      </c>
      <c r="G4608" s="42" t="s">
        <v>11227</v>
      </c>
      <c r="H4608" s="7" t="s">
        <v>30</v>
      </c>
      <c r="I4608" s="42" t="s">
        <v>36</v>
      </c>
      <c r="J4608" s="42" t="s">
        <v>1745</v>
      </c>
      <c r="K4608" s="8">
        <v>45860</v>
      </c>
      <c r="L4608" s="7" t="s">
        <v>11229</v>
      </c>
      <c r="M4608" s="44">
        <v>248.8</v>
      </c>
      <c r="N4608" s="7">
        <v>1</v>
      </c>
      <c r="O4608" s="44">
        <v>248.8</v>
      </c>
      <c r="P4608" s="44">
        <v>105</v>
      </c>
      <c r="Q4608" s="44">
        <v>20.2</v>
      </c>
      <c r="R4608" s="44">
        <v>29.86</v>
      </c>
      <c r="S4608" s="44">
        <v>0</v>
      </c>
      <c r="T4608" s="44">
        <v>23.45</v>
      </c>
      <c r="U4608" s="44">
        <v>70.290000000000006</v>
      </c>
      <c r="V4608" s="9" t="s">
        <v>24394</v>
      </c>
      <c r="W4608" s="42" t="s">
        <v>34</v>
      </c>
      <c r="X4608" s="43">
        <v>119563480752</v>
      </c>
      <c r="Y4608" s="43">
        <v>45217233265</v>
      </c>
      <c r="Z4608" s="5" t="s">
        <v>7980</v>
      </c>
      <c r="AA4608" s="37" t="str">
        <f>VLOOKUP(J4608, sku!B:C, 2, FALSE)</f>
        <v>Travessa Fiat - Slim - - - Palio Weekend - 1997 A 2020 - Preto</v>
      </c>
      <c r="AB4608" s="37" t="str">
        <f>VLOOKUP(J4608, sku!B:BM, 64, FALSE)</f>
        <v>Fabricação</v>
      </c>
      <c r="AC4608" s="37" t="str">
        <f>LEFT(pedidos[[#This Row],[SKU]],3)</f>
        <v>XFI</v>
      </c>
      <c r="AD4608" s="37" t="str" cm="1">
        <f t="array" aca="1" ref="AD4608" ca="1">IFERROR(
  INDEX(
    montadora[Montadora],
    MATCH(TRUE,LEFT(#REF!,NÚCARACT(montadora[SKU Parcial]))=montadora[SKU Parcial],0)
  ),
  ""
)</f>
        <v/>
      </c>
    </row>
    <row r="4609" spans="1:30" x14ac:dyDescent="0.25">
      <c r="A4609" s="42" t="s">
        <v>1847</v>
      </c>
      <c r="B4609" s="42" t="s">
        <v>36</v>
      </c>
      <c r="C4609" s="42" t="s">
        <v>1603</v>
      </c>
      <c r="D4609" s="42" t="s">
        <v>617</v>
      </c>
      <c r="E4609" s="42" t="s">
        <v>1743</v>
      </c>
      <c r="F4609" s="42" t="s">
        <v>1744</v>
      </c>
      <c r="G4609" s="42" t="s">
        <v>11227</v>
      </c>
      <c r="H4609" s="7" t="s">
        <v>30</v>
      </c>
      <c r="I4609" s="42" t="s">
        <v>31</v>
      </c>
      <c r="J4609" s="42" t="s">
        <v>1745</v>
      </c>
      <c r="K4609" s="8">
        <v>45866</v>
      </c>
      <c r="L4609" s="7" t="s">
        <v>11229</v>
      </c>
      <c r="M4609" s="44">
        <v>248.8</v>
      </c>
      <c r="N4609" s="7">
        <v>1</v>
      </c>
      <c r="O4609" s="44">
        <v>248.8</v>
      </c>
      <c r="P4609" s="44">
        <v>105</v>
      </c>
      <c r="Q4609" s="44">
        <v>20.2</v>
      </c>
      <c r="R4609" s="44">
        <v>29.86</v>
      </c>
      <c r="S4609" s="44">
        <v>0</v>
      </c>
      <c r="T4609" s="44">
        <v>23.45</v>
      </c>
      <c r="U4609" s="44">
        <v>70.290000000000006</v>
      </c>
      <c r="V4609" s="9" t="s">
        <v>24394</v>
      </c>
      <c r="W4609" s="42" t="s">
        <v>34</v>
      </c>
      <c r="X4609" s="43">
        <v>120209959486</v>
      </c>
      <c r="Y4609" s="43">
        <v>45246371721</v>
      </c>
      <c r="Z4609" s="5" t="s">
        <v>7980</v>
      </c>
      <c r="AA4609" s="37" t="str">
        <f>VLOOKUP(J4609, sku!B:C, 2, FALSE)</f>
        <v>Travessa Fiat - Slim - - - Palio Weekend - 1997 A 2020 - Preto</v>
      </c>
      <c r="AB4609" s="37" t="str">
        <f>VLOOKUP(J4609, sku!B:BM, 64, FALSE)</f>
        <v>Fabricação</v>
      </c>
      <c r="AC4609" s="37" t="str">
        <f>LEFT(pedidos[[#This Row],[SKU]],3)</f>
        <v>XFI</v>
      </c>
      <c r="AD4609" s="37" t="str" cm="1">
        <f t="array" aca="1" ref="AD4609" ca="1">IFERROR(
  INDEX(
    montadora[Montadora],
    MATCH(TRUE,LEFT(#REF!,NÚCARACT(montadora[SKU Parcial]))=montadora[SKU Parcial],0)
  ),
  ""
)</f>
        <v/>
      </c>
    </row>
    <row r="4610" spans="1:30" x14ac:dyDescent="0.25">
      <c r="A4610" s="42" t="s">
        <v>689</v>
      </c>
      <c r="B4610" s="42" t="s">
        <v>690</v>
      </c>
      <c r="C4610" s="42" t="s">
        <v>691</v>
      </c>
      <c r="D4610" s="42" t="s">
        <v>27</v>
      </c>
      <c r="E4610" s="42" t="s">
        <v>692</v>
      </c>
      <c r="F4610" s="42" t="s">
        <v>478</v>
      </c>
      <c r="G4610" s="42" t="s">
        <v>11227</v>
      </c>
      <c r="H4610" s="7" t="s">
        <v>30</v>
      </c>
      <c r="I4610" s="42" t="s">
        <v>36</v>
      </c>
      <c r="J4610" s="42" t="s">
        <v>479</v>
      </c>
      <c r="K4610" s="8">
        <v>45855</v>
      </c>
      <c r="L4610" s="7" t="s">
        <v>33</v>
      </c>
      <c r="M4610" s="44">
        <v>184.56</v>
      </c>
      <c r="N4610" s="7">
        <v>1</v>
      </c>
      <c r="O4610" s="44">
        <v>186.15</v>
      </c>
      <c r="P4610" s="44">
        <v>82.33</v>
      </c>
      <c r="Q4610" s="44">
        <v>14.99</v>
      </c>
      <c r="R4610" s="44">
        <v>21.22</v>
      </c>
      <c r="S4610" s="44">
        <v>1.59</v>
      </c>
      <c r="T4610" s="44">
        <v>14.31</v>
      </c>
      <c r="U4610" s="44">
        <v>51.71</v>
      </c>
      <c r="V4610" s="9" t="s">
        <v>24395</v>
      </c>
      <c r="W4610" s="42" t="s">
        <v>34</v>
      </c>
      <c r="X4610" s="43">
        <v>118398027181</v>
      </c>
      <c r="Y4610" s="43">
        <v>45187975213</v>
      </c>
      <c r="Z4610" s="5" t="s">
        <v>7980</v>
      </c>
      <c r="AA4610" s="37" t="str">
        <f>VLOOKUP(J4610, sku!B:C, 2, FALSE)</f>
        <v>1 Fogareiro 1 Boca + 4 Refis Guepardo</v>
      </c>
      <c r="AB4610" s="37" t="str">
        <f>VLOOKUP(J4610, sku!B:BM, 64, FALSE)</f>
        <v>Importação</v>
      </c>
      <c r="AC4610" s="37" t="str">
        <f>LEFT(pedidos[[#This Row],[SKU]],3)</f>
        <v>1FO</v>
      </c>
      <c r="AD4610" s="37" t="str" cm="1">
        <f t="array" aca="1" ref="AD4610" ca="1">IFERROR(
  INDEX(
    montadora[Montadora],
    MATCH(TRUE,LEFT(#REF!,NÚCARACT(montadora[SKU Parcial]))=montadora[SKU Parcial],0)
  ),
  ""
)</f>
        <v/>
      </c>
    </row>
    <row r="4611" spans="1:30" x14ac:dyDescent="0.25">
      <c r="A4611" s="42" t="s">
        <v>1764</v>
      </c>
      <c r="B4611" s="42" t="s">
        <v>1765</v>
      </c>
      <c r="C4611" s="42" t="s">
        <v>1766</v>
      </c>
      <c r="D4611" s="42" t="s">
        <v>319</v>
      </c>
      <c r="E4611" s="42" t="s">
        <v>1767</v>
      </c>
      <c r="F4611" s="42" t="s">
        <v>327</v>
      </c>
      <c r="G4611" s="42" t="s">
        <v>11227</v>
      </c>
      <c r="H4611" s="7" t="s">
        <v>30</v>
      </c>
      <c r="I4611" s="42" t="s">
        <v>36</v>
      </c>
      <c r="J4611" s="42" t="s">
        <v>1768</v>
      </c>
      <c r="K4611" s="8">
        <v>45842</v>
      </c>
      <c r="L4611" s="7" t="s">
        <v>11229</v>
      </c>
      <c r="M4611" s="44">
        <v>299.8</v>
      </c>
      <c r="N4611" s="7">
        <v>1</v>
      </c>
      <c r="O4611" s="44">
        <v>299.8</v>
      </c>
      <c r="P4611" s="44">
        <v>131.61000000000001</v>
      </c>
      <c r="Q4611" s="44">
        <v>24.34</v>
      </c>
      <c r="R4611" s="44">
        <v>32.979999999999997</v>
      </c>
      <c r="S4611" s="44">
        <v>0</v>
      </c>
      <c r="T4611" s="44">
        <v>26.95</v>
      </c>
      <c r="U4611" s="44">
        <v>83.92</v>
      </c>
      <c r="V4611" s="9" t="s">
        <v>24396</v>
      </c>
      <c r="W4611" s="42" t="s">
        <v>34</v>
      </c>
      <c r="X4611" s="43">
        <v>117376063740</v>
      </c>
      <c r="Y4611" s="43">
        <v>45118686792</v>
      </c>
      <c r="Z4611" s="5" t="s">
        <v>7980</v>
      </c>
      <c r="AA4611" s="37" t="str">
        <f>VLOOKUP(J4611, sku!B:C, 2, FALSE)</f>
        <v>1 Aquecedor + 3 Refis de Gás</v>
      </c>
      <c r="AB4611" s="37" t="str">
        <f>VLOOKUP(J4611, sku!B:BM, 64, FALSE)</f>
        <v>Importação</v>
      </c>
      <c r="AC4611" s="37" t="str">
        <f>LEFT(pedidos[[#This Row],[SKU]],3)</f>
        <v>1XA</v>
      </c>
      <c r="AD4611" s="37" t="str" cm="1">
        <f t="array" aca="1" ref="AD4611" ca="1">IFERROR(
  INDEX(
    montadora[Montadora],
    MATCH(TRUE,LEFT(#REF!,NÚCARACT(montadora[SKU Parcial]))=montadora[SKU Parcial],0)
  ),
  ""
)</f>
        <v/>
      </c>
    </row>
    <row r="4612" spans="1:30" x14ac:dyDescent="0.25">
      <c r="A4612" s="42" t="s">
        <v>1769</v>
      </c>
      <c r="B4612" s="42" t="s">
        <v>1770</v>
      </c>
      <c r="C4612" s="42" t="s">
        <v>1771</v>
      </c>
      <c r="D4612" s="42" t="s">
        <v>685</v>
      </c>
      <c r="E4612" s="42" t="s">
        <v>1772</v>
      </c>
      <c r="F4612" s="42" t="s">
        <v>1773</v>
      </c>
      <c r="G4612" s="42" t="s">
        <v>11227</v>
      </c>
      <c r="H4612" s="7" t="s">
        <v>47</v>
      </c>
      <c r="I4612" s="42" t="s">
        <v>36</v>
      </c>
      <c r="J4612" s="42" t="s">
        <v>1774</v>
      </c>
      <c r="K4612" s="8">
        <v>45847</v>
      </c>
      <c r="L4612" s="7" t="s">
        <v>11229</v>
      </c>
      <c r="M4612" s="44">
        <v>558.70000000000005</v>
      </c>
      <c r="N4612" s="7">
        <v>1</v>
      </c>
      <c r="O4612" s="44">
        <v>558.70000000000005</v>
      </c>
      <c r="P4612" s="44">
        <v>235</v>
      </c>
      <c r="Q4612" s="44">
        <v>45.37</v>
      </c>
      <c r="R4612" s="44">
        <v>94.98</v>
      </c>
      <c r="S4612" s="44">
        <v>0</v>
      </c>
      <c r="T4612" s="44">
        <v>26.95</v>
      </c>
      <c r="U4612" s="44">
        <v>156.4</v>
      </c>
      <c r="V4612" s="9" t="s">
        <v>24396</v>
      </c>
      <c r="W4612" s="42" t="s">
        <v>34</v>
      </c>
      <c r="X4612" s="43">
        <v>117968832836</v>
      </c>
      <c r="Y4612" s="43">
        <v>45145087348</v>
      </c>
      <c r="Z4612" s="5" t="s">
        <v>7980</v>
      </c>
      <c r="AA4612" s="37" t="str">
        <f>VLOOKUP(J4612, sku!B:C, 2, FALSE)</f>
        <v>Travessa Geral - Smart - Transbike Universal Aro 29 - - - - - Prata</v>
      </c>
      <c r="AB4612" s="37" t="str">
        <f>VLOOKUP(J4612, sku!B:BM, 64, FALSE)</f>
        <v>Fabricação</v>
      </c>
      <c r="AC4612" s="37" t="str">
        <f>LEFT(pedidos[[#This Row],[SKU]],3)</f>
        <v>1XS</v>
      </c>
      <c r="AD4612" s="37" t="str" cm="1">
        <f t="array" aca="1" ref="AD4612" ca="1">IFERROR(
  INDEX(
    montadora[Montadora],
    MATCH(TRUE,LEFT(#REF!,NÚCARACT(montadora[SKU Parcial]))=montadora[SKU Parcial],0)
  ),
  ""
)</f>
        <v/>
      </c>
    </row>
    <row r="4613" spans="1:30" x14ac:dyDescent="0.25">
      <c r="A4613" s="42" t="s">
        <v>1775</v>
      </c>
      <c r="B4613" s="42" t="s">
        <v>36</v>
      </c>
      <c r="C4613" s="42" t="s">
        <v>460</v>
      </c>
      <c r="D4613" s="42" t="s">
        <v>658</v>
      </c>
      <c r="E4613" s="42" t="s">
        <v>1767</v>
      </c>
      <c r="F4613" s="42" t="s">
        <v>327</v>
      </c>
      <c r="G4613" s="42" t="s">
        <v>11227</v>
      </c>
      <c r="H4613" s="7" t="s">
        <v>30</v>
      </c>
      <c r="I4613" s="42" t="s">
        <v>36</v>
      </c>
      <c r="J4613" s="42" t="s">
        <v>1768</v>
      </c>
      <c r="K4613" s="8">
        <v>45849</v>
      </c>
      <c r="L4613" s="7" t="s">
        <v>11229</v>
      </c>
      <c r="M4613" s="44">
        <v>299.8</v>
      </c>
      <c r="N4613" s="7">
        <v>1</v>
      </c>
      <c r="O4613" s="44">
        <v>329.79</v>
      </c>
      <c r="P4613" s="44">
        <v>131.61000000000001</v>
      </c>
      <c r="Q4613" s="44">
        <v>24.34</v>
      </c>
      <c r="R4613" s="44">
        <v>32.979999999999997</v>
      </c>
      <c r="S4613" s="44">
        <v>29.99</v>
      </c>
      <c r="T4613" s="44">
        <v>26.95</v>
      </c>
      <c r="U4613" s="44">
        <v>83.92</v>
      </c>
      <c r="V4613" s="9" t="s">
        <v>24396</v>
      </c>
      <c r="W4613" s="42" t="s">
        <v>34</v>
      </c>
      <c r="X4613" s="43">
        <v>117796548543</v>
      </c>
      <c r="Y4613" s="43">
        <v>45159774812</v>
      </c>
      <c r="Z4613" s="5" t="s">
        <v>7980</v>
      </c>
      <c r="AA4613" s="37" t="str">
        <f>VLOOKUP(J4613, sku!B:C, 2, FALSE)</f>
        <v>1 Aquecedor + 3 Refis de Gás</v>
      </c>
      <c r="AB4613" s="37" t="str">
        <f>VLOOKUP(J4613, sku!B:BM, 64, FALSE)</f>
        <v>Importação</v>
      </c>
      <c r="AC4613" s="37" t="str">
        <f>LEFT(pedidos[[#This Row],[SKU]],3)</f>
        <v>1XA</v>
      </c>
      <c r="AD4613" s="37" t="str" cm="1">
        <f t="array" aca="1" ref="AD4613" ca="1">IFERROR(
  INDEX(
    montadora[Montadora],
    MATCH(TRUE,LEFT(#REF!,NÚCARACT(montadora[SKU Parcial]))=montadora[SKU Parcial],0)
  ),
  ""
)</f>
        <v/>
      </c>
    </row>
    <row r="4614" spans="1:30" x14ac:dyDescent="0.25">
      <c r="A4614" s="42" t="s">
        <v>1776</v>
      </c>
      <c r="B4614" s="42" t="s">
        <v>1777</v>
      </c>
      <c r="C4614" s="42" t="s">
        <v>1778</v>
      </c>
      <c r="D4614" s="42" t="s">
        <v>27</v>
      </c>
      <c r="E4614" s="42" t="s">
        <v>1767</v>
      </c>
      <c r="F4614" s="42" t="s">
        <v>327</v>
      </c>
      <c r="G4614" s="42" t="s">
        <v>11227</v>
      </c>
      <c r="H4614" s="7" t="s">
        <v>30</v>
      </c>
      <c r="I4614" s="42" t="s">
        <v>31</v>
      </c>
      <c r="J4614" s="42" t="s">
        <v>1768</v>
      </c>
      <c r="K4614" s="8">
        <v>45853</v>
      </c>
      <c r="L4614" s="7" t="s">
        <v>11229</v>
      </c>
      <c r="M4614" s="44">
        <v>299.8</v>
      </c>
      <c r="N4614" s="7">
        <v>1</v>
      </c>
      <c r="O4614" s="44">
        <v>299.8</v>
      </c>
      <c r="P4614" s="44">
        <v>131.61000000000001</v>
      </c>
      <c r="Q4614" s="44">
        <v>24.34</v>
      </c>
      <c r="R4614" s="44">
        <v>32.979999999999997</v>
      </c>
      <c r="S4614" s="44">
        <v>0</v>
      </c>
      <c r="T4614" s="44">
        <v>26.95</v>
      </c>
      <c r="U4614" s="44">
        <v>83.92</v>
      </c>
      <c r="V4614" s="9" t="s">
        <v>24396</v>
      </c>
      <c r="W4614" s="42" t="s">
        <v>34</v>
      </c>
      <c r="X4614" s="43">
        <v>118721116028</v>
      </c>
      <c r="Y4614" s="43">
        <v>45178717543</v>
      </c>
      <c r="Z4614" s="5" t="s">
        <v>7980</v>
      </c>
      <c r="AA4614" s="37" t="str">
        <f>VLOOKUP(J4614, sku!B:C, 2, FALSE)</f>
        <v>1 Aquecedor + 3 Refis de Gás</v>
      </c>
      <c r="AB4614" s="37" t="str">
        <f>VLOOKUP(J4614, sku!B:BM, 64, FALSE)</f>
        <v>Importação</v>
      </c>
      <c r="AC4614" s="37" t="str">
        <f>LEFT(pedidos[[#This Row],[SKU]],3)</f>
        <v>1XA</v>
      </c>
      <c r="AD4614" s="37" t="str" cm="1">
        <f t="array" aca="1" ref="AD4614" ca="1">IFERROR(
  INDEX(
    montadora[Montadora],
    MATCH(TRUE,LEFT(#REF!,NÚCARACT(montadora[SKU Parcial]))=montadora[SKU Parcial],0)
  ),
  ""
)</f>
        <v/>
      </c>
    </row>
    <row r="4615" spans="1:30" x14ac:dyDescent="0.25">
      <c r="A4615" s="42" t="s">
        <v>1779</v>
      </c>
      <c r="B4615" s="42" t="s">
        <v>1780</v>
      </c>
      <c r="C4615" s="42" t="s">
        <v>342</v>
      </c>
      <c r="D4615" s="42" t="s">
        <v>420</v>
      </c>
      <c r="E4615" s="42" t="s">
        <v>1767</v>
      </c>
      <c r="F4615" s="42" t="s">
        <v>327</v>
      </c>
      <c r="G4615" s="42" t="s">
        <v>11227</v>
      </c>
      <c r="H4615" s="7" t="s">
        <v>30</v>
      </c>
      <c r="I4615" s="42" t="s">
        <v>31</v>
      </c>
      <c r="J4615" s="42" t="s">
        <v>1768</v>
      </c>
      <c r="K4615" s="8">
        <v>45854</v>
      </c>
      <c r="L4615" s="7" t="s">
        <v>11229</v>
      </c>
      <c r="M4615" s="44">
        <v>299.8</v>
      </c>
      <c r="N4615" s="7">
        <v>1</v>
      </c>
      <c r="O4615" s="44">
        <v>299.8</v>
      </c>
      <c r="P4615" s="44">
        <v>131.61000000000001</v>
      </c>
      <c r="Q4615" s="44">
        <v>24.34</v>
      </c>
      <c r="R4615" s="44">
        <v>32.979999999999997</v>
      </c>
      <c r="S4615" s="44">
        <v>0</v>
      </c>
      <c r="T4615" s="44">
        <v>26.95</v>
      </c>
      <c r="U4615" s="44">
        <v>83.92</v>
      </c>
      <c r="V4615" s="9" t="s">
        <v>24396</v>
      </c>
      <c r="W4615" s="42" t="s">
        <v>34</v>
      </c>
      <c r="X4615" s="43">
        <v>118266003867</v>
      </c>
      <c r="Y4615" s="43">
        <v>45181611968</v>
      </c>
      <c r="Z4615" s="5" t="s">
        <v>7980</v>
      </c>
      <c r="AA4615" s="37" t="str">
        <f>VLOOKUP(J4615, sku!B:C, 2, FALSE)</f>
        <v>1 Aquecedor + 3 Refis de Gás</v>
      </c>
      <c r="AB4615" s="37" t="str">
        <f>VLOOKUP(J4615, sku!B:BM, 64, FALSE)</f>
        <v>Importação</v>
      </c>
      <c r="AC4615" s="37" t="str">
        <f>LEFT(pedidos[[#This Row],[SKU]],3)</f>
        <v>1XA</v>
      </c>
      <c r="AD4615" s="37" t="str" cm="1">
        <f t="array" aca="1" ref="AD4615" ca="1">IFERROR(
  INDEX(
    montadora[Montadora],
    MATCH(TRUE,LEFT(#REF!,NÚCARACT(montadora[SKU Parcial]))=montadora[SKU Parcial],0)
  ),
  ""
)</f>
        <v/>
      </c>
    </row>
    <row r="4616" spans="1:30" x14ac:dyDescent="0.25">
      <c r="A4616" s="42" t="s">
        <v>1786</v>
      </c>
      <c r="B4616" s="42" t="s">
        <v>1787</v>
      </c>
      <c r="C4616" s="42" t="s">
        <v>162</v>
      </c>
      <c r="D4616" s="42" t="s">
        <v>27</v>
      </c>
      <c r="E4616" s="42" t="s">
        <v>518</v>
      </c>
      <c r="F4616" s="42" t="s">
        <v>371</v>
      </c>
      <c r="G4616" s="42" t="s">
        <v>11227</v>
      </c>
      <c r="H4616" s="7" t="s">
        <v>47</v>
      </c>
      <c r="I4616" s="42" t="s">
        <v>31</v>
      </c>
      <c r="J4616" s="42" t="s">
        <v>372</v>
      </c>
      <c r="K4616" s="8">
        <v>45854</v>
      </c>
      <c r="L4616" s="7" t="s">
        <v>11229</v>
      </c>
      <c r="M4616" s="44">
        <v>278.8</v>
      </c>
      <c r="N4616" s="7">
        <v>1</v>
      </c>
      <c r="O4616" s="44">
        <v>278.8</v>
      </c>
      <c r="P4616" s="44">
        <v>105.54</v>
      </c>
      <c r="Q4616" s="44">
        <v>22.64</v>
      </c>
      <c r="R4616" s="44">
        <v>46</v>
      </c>
      <c r="S4616" s="44">
        <v>0</v>
      </c>
      <c r="T4616" s="44">
        <v>26.95</v>
      </c>
      <c r="U4616" s="44">
        <v>77.67</v>
      </c>
      <c r="V4616" s="9" t="s">
        <v>24397</v>
      </c>
      <c r="W4616" s="42" t="s">
        <v>34</v>
      </c>
      <c r="X4616" s="43">
        <v>118341749771</v>
      </c>
      <c r="Y4616" s="43">
        <v>45185518704</v>
      </c>
      <c r="Z4616" s="5" t="s">
        <v>7980</v>
      </c>
      <c r="AA4616" s="37" t="str">
        <f>VLOOKUP(J4616, sku!B:C, 2, FALSE)</f>
        <v>Aquecedor</v>
      </c>
      <c r="AB4616" s="37" t="str">
        <f>VLOOKUP(J4616, sku!B:BM, 64, FALSE)</f>
        <v>Importação</v>
      </c>
      <c r="AC4616" s="37" t="str">
        <f>LEFT(pedidos[[#This Row],[SKU]],3)</f>
        <v>1XA</v>
      </c>
      <c r="AD4616" s="37" t="str" cm="1">
        <f t="array" aca="1" ref="AD4616" ca="1">IFERROR(
  INDEX(
    montadora[Montadora],
    MATCH(TRUE,LEFT(J4817,NÚCARACT(montadora[SKU Parcial]))=montadora[SKU Parcial],0)
  ),
  ""
)</f>
        <v/>
      </c>
    </row>
    <row r="4617" spans="1:30" x14ac:dyDescent="0.25">
      <c r="A4617" s="42" t="s">
        <v>1788</v>
      </c>
      <c r="B4617" s="42" t="s">
        <v>1789</v>
      </c>
      <c r="C4617" s="42" t="s">
        <v>126</v>
      </c>
      <c r="D4617" s="42" t="s">
        <v>191</v>
      </c>
      <c r="E4617" s="42" t="s">
        <v>518</v>
      </c>
      <c r="F4617" s="42" t="s">
        <v>371</v>
      </c>
      <c r="G4617" s="42" t="s">
        <v>11227</v>
      </c>
      <c r="H4617" s="7" t="s">
        <v>47</v>
      </c>
      <c r="I4617" s="42" t="s">
        <v>36</v>
      </c>
      <c r="J4617" s="42" t="s">
        <v>372</v>
      </c>
      <c r="K4617" s="8">
        <v>45858</v>
      </c>
      <c r="L4617" s="7" t="s">
        <v>11229</v>
      </c>
      <c r="M4617" s="44">
        <v>278.8</v>
      </c>
      <c r="N4617" s="7">
        <v>1</v>
      </c>
      <c r="O4617" s="44">
        <v>278.8</v>
      </c>
      <c r="P4617" s="44">
        <v>105.54</v>
      </c>
      <c r="Q4617" s="44">
        <v>22.64</v>
      </c>
      <c r="R4617" s="44">
        <v>46</v>
      </c>
      <c r="S4617" s="44">
        <v>0</v>
      </c>
      <c r="T4617" s="44">
        <v>26.95</v>
      </c>
      <c r="U4617" s="44">
        <v>77.67</v>
      </c>
      <c r="V4617" s="9" t="s">
        <v>24397</v>
      </c>
      <c r="W4617" s="42" t="s">
        <v>34</v>
      </c>
      <c r="X4617" s="43">
        <v>118782171911</v>
      </c>
      <c r="Y4617" s="43">
        <v>45203914746</v>
      </c>
      <c r="Z4617" s="5" t="s">
        <v>7980</v>
      </c>
      <c r="AA4617" s="37" t="str">
        <f>VLOOKUP(J4617, sku!B:C, 2, FALSE)</f>
        <v>Aquecedor</v>
      </c>
      <c r="AB4617" s="37" t="str">
        <f>VLOOKUP(J4617, sku!B:BM, 64, FALSE)</f>
        <v>Importação</v>
      </c>
      <c r="AC4617" s="37" t="str">
        <f>LEFT(pedidos[[#This Row],[SKU]],3)</f>
        <v>1XA</v>
      </c>
      <c r="AD4617" s="37" t="str" cm="1">
        <f t="array" aca="1" ref="AD4617" ca="1">IFERROR(
  INDEX(
    montadora[Montadora],
    MATCH(TRUE,LEFT(J4818,NÚCARACT(montadora[SKU Parcial]))=montadora[SKU Parcial],0)
  ),
  ""
)</f>
        <v/>
      </c>
    </row>
    <row r="4618" spans="1:30" x14ac:dyDescent="0.25">
      <c r="A4618" s="42" t="s">
        <v>1810</v>
      </c>
      <c r="B4618" s="42" t="s">
        <v>1811</v>
      </c>
      <c r="C4618" s="42" t="s">
        <v>1812</v>
      </c>
      <c r="D4618" s="42" t="s">
        <v>685</v>
      </c>
      <c r="E4618" s="42" t="s">
        <v>1705</v>
      </c>
      <c r="F4618" s="42" t="s">
        <v>1706</v>
      </c>
      <c r="G4618" s="42" t="s">
        <v>11227</v>
      </c>
      <c r="H4618" s="7" t="s">
        <v>30</v>
      </c>
      <c r="I4618" s="42" t="s">
        <v>31</v>
      </c>
      <c r="J4618" s="42" t="s">
        <v>1813</v>
      </c>
      <c r="K4618" s="8">
        <v>45845</v>
      </c>
      <c r="L4618" s="7" t="s">
        <v>11229</v>
      </c>
      <c r="M4618" s="44">
        <v>248.8</v>
      </c>
      <c r="N4618" s="7">
        <v>1</v>
      </c>
      <c r="O4618" s="44">
        <v>248.8</v>
      </c>
      <c r="P4618" s="44">
        <v>105</v>
      </c>
      <c r="Q4618" s="44">
        <v>20.2</v>
      </c>
      <c r="R4618" s="44">
        <v>29.86</v>
      </c>
      <c r="S4618" s="44">
        <v>0</v>
      </c>
      <c r="T4618" s="44">
        <v>24.95</v>
      </c>
      <c r="U4618" s="44">
        <v>68.790000000000006</v>
      </c>
      <c r="V4618" s="9" t="s">
        <v>24398</v>
      </c>
      <c r="W4618" s="42" t="s">
        <v>34</v>
      </c>
      <c r="X4618" s="43">
        <v>117193564689</v>
      </c>
      <c r="Y4618" s="43">
        <v>45131055828</v>
      </c>
      <c r="Z4618" s="5" t="s">
        <v>7980</v>
      </c>
      <c r="AA4618" s="37" t="str">
        <f>VLOOKUP(J4618, sku!B:C, 2, FALSE)</f>
        <v>Travessa Volkswagen - Slim - - - Saveiro Cross - 2010 A 2024 - Grafite</v>
      </c>
      <c r="AB4618" s="37" t="str">
        <f>VLOOKUP(J4618, sku!B:BM, 64, FALSE)</f>
        <v>Fabricação</v>
      </c>
      <c r="AC4618" s="37" t="str">
        <f>LEFT(pedidos[[#This Row],[SKU]],3)</f>
        <v>XVW</v>
      </c>
      <c r="AD4618" s="37" t="str" cm="1">
        <f t="array" aca="1" ref="AD4618" ca="1">IFERROR(
  INDEX(
    montadora[Montadora],
    MATCH(TRUE,LEFT(#REF!,NÚCARACT(montadora[SKU Parcial]))=montadora[SKU Parcial],0)
  ),
  ""
)</f>
        <v/>
      </c>
    </row>
    <row r="4619" spans="1:30" x14ac:dyDescent="0.25">
      <c r="A4619" s="42" t="s">
        <v>1814</v>
      </c>
      <c r="B4619" s="42" t="s">
        <v>1815</v>
      </c>
      <c r="C4619" s="42" t="s">
        <v>1816</v>
      </c>
      <c r="D4619" s="42" t="s">
        <v>534</v>
      </c>
      <c r="E4619" s="42" t="s">
        <v>1705</v>
      </c>
      <c r="F4619" s="42" t="s">
        <v>1706</v>
      </c>
      <c r="G4619" s="42" t="s">
        <v>11227</v>
      </c>
      <c r="H4619" s="7" t="s">
        <v>30</v>
      </c>
      <c r="I4619" s="42" t="s">
        <v>31</v>
      </c>
      <c r="J4619" s="42" t="s">
        <v>1813</v>
      </c>
      <c r="K4619" s="8">
        <v>45847</v>
      </c>
      <c r="L4619" s="7" t="s">
        <v>11229</v>
      </c>
      <c r="M4619" s="44">
        <v>248.8</v>
      </c>
      <c r="N4619" s="7">
        <v>1</v>
      </c>
      <c r="O4619" s="44">
        <v>248.8</v>
      </c>
      <c r="P4619" s="44">
        <v>105</v>
      </c>
      <c r="Q4619" s="44">
        <v>20.2</v>
      </c>
      <c r="R4619" s="44">
        <v>29.86</v>
      </c>
      <c r="S4619" s="44">
        <v>0</v>
      </c>
      <c r="T4619" s="44">
        <v>24.95</v>
      </c>
      <c r="U4619" s="44">
        <v>68.790000000000006</v>
      </c>
      <c r="V4619" s="9" t="s">
        <v>24398</v>
      </c>
      <c r="W4619" s="42" t="s">
        <v>34</v>
      </c>
      <c r="X4619" s="43">
        <v>117935788672</v>
      </c>
      <c r="Y4619" s="43">
        <v>45143713340</v>
      </c>
      <c r="Z4619" s="5" t="s">
        <v>7980</v>
      </c>
      <c r="AA4619" s="37" t="str">
        <f>VLOOKUP(J4619, sku!B:C, 2, FALSE)</f>
        <v>Travessa Volkswagen - Slim - - - Saveiro Cross - 2010 A 2024 - Grafite</v>
      </c>
      <c r="AB4619" s="37" t="str">
        <f>VLOOKUP(J4619, sku!B:BM, 64, FALSE)</f>
        <v>Fabricação</v>
      </c>
      <c r="AC4619" s="37" t="str">
        <f>LEFT(pedidos[[#This Row],[SKU]],3)</f>
        <v>XVW</v>
      </c>
      <c r="AD4619" s="37" t="str" cm="1">
        <f t="array" aca="1" ref="AD4619" ca="1">IFERROR(
  INDEX(
    montadora[Montadora],
    MATCH(TRUE,LEFT(#REF!,NÚCARACT(montadora[SKU Parcial]))=montadora[SKU Parcial],0)
  ),
  ""
)</f>
        <v/>
      </c>
    </row>
    <row r="4620" spans="1:30" x14ac:dyDescent="0.25">
      <c r="A4620" s="42" t="s">
        <v>1817</v>
      </c>
      <c r="B4620" s="42" t="s">
        <v>36</v>
      </c>
      <c r="C4620" s="42" t="s">
        <v>1818</v>
      </c>
      <c r="D4620" s="42" t="s">
        <v>27</v>
      </c>
      <c r="E4620" s="42" t="s">
        <v>66</v>
      </c>
      <c r="F4620" s="42" t="s">
        <v>71</v>
      </c>
      <c r="G4620" s="42" t="s">
        <v>11227</v>
      </c>
      <c r="H4620" s="7" t="s">
        <v>30</v>
      </c>
      <c r="I4620" s="42" t="s">
        <v>31</v>
      </c>
      <c r="J4620" s="42" t="s">
        <v>1819</v>
      </c>
      <c r="K4620" s="8">
        <v>45848</v>
      </c>
      <c r="L4620" s="7" t="s">
        <v>11229</v>
      </c>
      <c r="M4620" s="44">
        <v>248.8</v>
      </c>
      <c r="N4620" s="7">
        <v>1</v>
      </c>
      <c r="O4620" s="44">
        <v>248.8</v>
      </c>
      <c r="P4620" s="44">
        <v>105</v>
      </c>
      <c r="Q4620" s="44">
        <v>20.2</v>
      </c>
      <c r="R4620" s="44">
        <v>29.86</v>
      </c>
      <c r="S4620" s="44">
        <v>0</v>
      </c>
      <c r="T4620" s="44">
        <v>24.95</v>
      </c>
      <c r="U4620" s="44">
        <v>68.790000000000006</v>
      </c>
      <c r="V4620" s="9" t="s">
        <v>24398</v>
      </c>
      <c r="W4620" s="42" t="s">
        <v>34</v>
      </c>
      <c r="X4620" s="43">
        <v>117588736751</v>
      </c>
      <c r="Y4620" s="43">
        <v>45150737939</v>
      </c>
      <c r="Z4620" s="5" t="s">
        <v>7980</v>
      </c>
      <c r="AA4620" s="37" t="str">
        <f>VLOOKUP(J4620, sku!B:C, 2, FALSE)</f>
        <v>Travessa Chevrolet - Slim - - - Tracker - 2017 A 2019 - Prata</v>
      </c>
      <c r="AB4620" s="37" t="str">
        <f>VLOOKUP(J4620, sku!B:BM, 64, FALSE)</f>
        <v>Fabricação</v>
      </c>
      <c r="AC4620" s="37" t="str">
        <f>LEFT(pedidos[[#This Row],[SKU]],3)</f>
        <v>XGM</v>
      </c>
      <c r="AD4620" s="37" t="str" cm="1">
        <f t="array" aca="1" ref="AD4620" ca="1">IFERROR(
  INDEX(
    montadora[Montadora],
    MATCH(TRUE,LEFT(#REF!,NÚCARACT(montadora[SKU Parcial]))=montadora[SKU Parcial],0)
  ),
  ""
)</f>
        <v/>
      </c>
    </row>
    <row r="4621" spans="1:30" x14ac:dyDescent="0.25">
      <c r="A4621" s="42" t="s">
        <v>1820</v>
      </c>
      <c r="B4621" s="42" t="s">
        <v>1821</v>
      </c>
      <c r="C4621" s="42" t="s">
        <v>1822</v>
      </c>
      <c r="D4621" s="42" t="s">
        <v>617</v>
      </c>
      <c r="E4621" s="42" t="s">
        <v>66</v>
      </c>
      <c r="F4621" s="42" t="s">
        <v>71</v>
      </c>
      <c r="G4621" s="42" t="s">
        <v>11227</v>
      </c>
      <c r="H4621" s="7" t="s">
        <v>30</v>
      </c>
      <c r="I4621" s="42" t="s">
        <v>36</v>
      </c>
      <c r="J4621" s="42" t="s">
        <v>392</v>
      </c>
      <c r="K4621" s="8">
        <v>45849</v>
      </c>
      <c r="L4621" s="7" t="s">
        <v>11229</v>
      </c>
      <c r="M4621" s="44">
        <v>248.8</v>
      </c>
      <c r="N4621" s="7">
        <v>1</v>
      </c>
      <c r="O4621" s="44">
        <v>248.8</v>
      </c>
      <c r="P4621" s="44">
        <v>105</v>
      </c>
      <c r="Q4621" s="44">
        <v>20.2</v>
      </c>
      <c r="R4621" s="44">
        <v>29.86</v>
      </c>
      <c r="S4621" s="44">
        <v>0</v>
      </c>
      <c r="T4621" s="44">
        <v>24.95</v>
      </c>
      <c r="U4621" s="44">
        <v>68.790000000000006</v>
      </c>
      <c r="V4621" s="9" t="s">
        <v>24398</v>
      </c>
      <c r="W4621" s="42" t="s">
        <v>34</v>
      </c>
      <c r="X4621" s="43">
        <v>117806409857</v>
      </c>
      <c r="Y4621" s="43">
        <v>45160208150</v>
      </c>
      <c r="Z4621" s="5" t="s">
        <v>7980</v>
      </c>
      <c r="AA4621" s="37" t="str">
        <f>VLOOKUP(J4621, sku!B:C, 2, FALSE)</f>
        <v>Travessa Chevrolet - Slim - - - S10 - 2014 A 2025 - Preto</v>
      </c>
      <c r="AB4621" s="37" t="str">
        <f>VLOOKUP(J4621, sku!B:BM, 64, FALSE)</f>
        <v>Fabricação</v>
      </c>
      <c r="AC4621" s="37" t="str">
        <f>LEFT(pedidos[[#This Row],[SKU]],3)</f>
        <v>XGM</v>
      </c>
      <c r="AD4621" s="37" t="str" cm="1">
        <f t="array" aca="1" ref="AD4621" ca="1">IFERROR(
  INDEX(
    montadora[Montadora],
    MATCH(TRUE,LEFT(#REF!,NÚCARACT(montadora[SKU Parcial]))=montadora[SKU Parcial],0)
  ),
  ""
)</f>
        <v/>
      </c>
    </row>
    <row r="4622" spans="1:30" x14ac:dyDescent="0.25">
      <c r="A4622" s="42" t="s">
        <v>1823</v>
      </c>
      <c r="B4622" s="42" t="s">
        <v>36</v>
      </c>
      <c r="C4622" s="42" t="s">
        <v>1824</v>
      </c>
      <c r="D4622" s="42" t="s">
        <v>1442</v>
      </c>
      <c r="E4622" s="42" t="s">
        <v>279</v>
      </c>
      <c r="F4622" s="42" t="s">
        <v>280</v>
      </c>
      <c r="G4622" s="42" t="s">
        <v>11227</v>
      </c>
      <c r="H4622" s="7" t="s">
        <v>30</v>
      </c>
      <c r="I4622" s="42" t="s">
        <v>31</v>
      </c>
      <c r="J4622" s="42" t="s">
        <v>281</v>
      </c>
      <c r="K4622" s="8">
        <v>45850</v>
      </c>
      <c r="L4622" s="7" t="s">
        <v>11229</v>
      </c>
      <c r="M4622" s="44">
        <v>248.8</v>
      </c>
      <c r="N4622" s="7">
        <v>1</v>
      </c>
      <c r="O4622" s="44">
        <v>248.8</v>
      </c>
      <c r="P4622" s="44">
        <v>105</v>
      </c>
      <c r="Q4622" s="44">
        <v>20.2</v>
      </c>
      <c r="R4622" s="44">
        <v>29.86</v>
      </c>
      <c r="S4622" s="44">
        <v>0</v>
      </c>
      <c r="T4622" s="44">
        <v>24.95</v>
      </c>
      <c r="U4622" s="44">
        <v>68.790000000000006</v>
      </c>
      <c r="V4622" s="9" t="s">
        <v>24398</v>
      </c>
      <c r="W4622" s="42" t="s">
        <v>89</v>
      </c>
      <c r="X4622" s="43">
        <v>118319743564</v>
      </c>
      <c r="Y4622" s="43">
        <v>45160724798</v>
      </c>
      <c r="Z4622" s="5" t="s">
        <v>7980</v>
      </c>
      <c r="AA4622" s="37" t="str">
        <f>VLOOKUP(J4622, sku!B:C, 2, FALSE)</f>
        <v>Travessa Fiat - Slim - - - Strada Endurance Freedom Volcano - 2020+ - Preto</v>
      </c>
      <c r="AB4622" s="37" t="str">
        <f>VLOOKUP(J4622, sku!B:BM, 64, FALSE)</f>
        <v>Fabricação</v>
      </c>
      <c r="AC4622" s="37" t="str">
        <f>LEFT(pedidos[[#This Row],[SKU]],3)</f>
        <v>XFI</v>
      </c>
      <c r="AD4622" s="37" t="str" cm="1">
        <f t="array" aca="1" ref="AD4622" ca="1">IFERROR(
  INDEX(
    montadora[Montadora],
    MATCH(TRUE,LEFT(#REF!,NÚCARACT(montadora[SKU Parcial]))=montadora[SKU Parcial],0)
  ),
  ""
)</f>
        <v/>
      </c>
    </row>
    <row r="4623" spans="1:30" x14ac:dyDescent="0.25">
      <c r="A4623" s="42" t="s">
        <v>1825</v>
      </c>
      <c r="B4623" s="42" t="s">
        <v>1826</v>
      </c>
      <c r="C4623" s="42" t="s">
        <v>1827</v>
      </c>
      <c r="D4623" s="42" t="s">
        <v>27</v>
      </c>
      <c r="E4623" s="42" t="s">
        <v>279</v>
      </c>
      <c r="F4623" s="42" t="s">
        <v>280</v>
      </c>
      <c r="G4623" s="42" t="s">
        <v>11227</v>
      </c>
      <c r="H4623" s="7" t="s">
        <v>30</v>
      </c>
      <c r="I4623" s="42" t="s">
        <v>31</v>
      </c>
      <c r="J4623" s="42" t="s">
        <v>281</v>
      </c>
      <c r="K4623" s="8">
        <v>45850</v>
      </c>
      <c r="L4623" s="7" t="s">
        <v>11229</v>
      </c>
      <c r="M4623" s="44">
        <v>248.8</v>
      </c>
      <c r="N4623" s="7">
        <v>1</v>
      </c>
      <c r="O4623" s="44">
        <v>248.8</v>
      </c>
      <c r="P4623" s="44">
        <v>105</v>
      </c>
      <c r="Q4623" s="44">
        <v>20.2</v>
      </c>
      <c r="R4623" s="44">
        <v>29.86</v>
      </c>
      <c r="S4623" s="44">
        <v>0</v>
      </c>
      <c r="T4623" s="44">
        <v>24.95</v>
      </c>
      <c r="U4623" s="44">
        <v>68.790000000000006</v>
      </c>
      <c r="V4623" s="9" t="s">
        <v>24398</v>
      </c>
      <c r="W4623" s="42" t="s">
        <v>34</v>
      </c>
      <c r="X4623" s="43">
        <v>118353318928</v>
      </c>
      <c r="Y4623" s="43">
        <v>45161959008</v>
      </c>
      <c r="Z4623" s="5" t="s">
        <v>7980</v>
      </c>
      <c r="AA4623" s="37" t="str">
        <f>VLOOKUP(J4623, sku!B:C, 2, FALSE)</f>
        <v>Travessa Fiat - Slim - - - Strada Endurance Freedom Volcano - 2020+ - Preto</v>
      </c>
      <c r="AB4623" s="37" t="str">
        <f>VLOOKUP(J4623, sku!B:BM, 64, FALSE)</f>
        <v>Fabricação</v>
      </c>
      <c r="AC4623" s="37" t="str">
        <f>LEFT(pedidos[[#This Row],[SKU]],3)</f>
        <v>XFI</v>
      </c>
      <c r="AD4623" s="37" t="str" cm="1">
        <f t="array" aca="1" ref="AD4623" ca="1">IFERROR(
  INDEX(
    montadora[Montadora],
    MATCH(TRUE,LEFT(J4824,NÚCARACT(montadora[SKU Parcial]))=montadora[SKU Parcial],0)
  ),
  ""
)</f>
        <v/>
      </c>
    </row>
    <row r="4624" spans="1:30" x14ac:dyDescent="0.25">
      <c r="A4624" s="42" t="s">
        <v>1828</v>
      </c>
      <c r="B4624" s="42" t="s">
        <v>36</v>
      </c>
      <c r="C4624" s="42" t="s">
        <v>287</v>
      </c>
      <c r="D4624" s="42" t="s">
        <v>685</v>
      </c>
      <c r="E4624" s="42" t="s">
        <v>66</v>
      </c>
      <c r="F4624" s="42" t="s">
        <v>71</v>
      </c>
      <c r="G4624" s="42" t="s">
        <v>11227</v>
      </c>
      <c r="H4624" s="7" t="s">
        <v>30</v>
      </c>
      <c r="I4624" s="42" t="s">
        <v>31</v>
      </c>
      <c r="J4624" s="42" t="s">
        <v>72</v>
      </c>
      <c r="K4624" s="8">
        <v>45851</v>
      </c>
      <c r="L4624" s="7" t="s">
        <v>11229</v>
      </c>
      <c r="M4624" s="44">
        <v>248.8</v>
      </c>
      <c r="N4624" s="7">
        <v>1</v>
      </c>
      <c r="O4624" s="44">
        <v>248.8</v>
      </c>
      <c r="P4624" s="44">
        <v>105</v>
      </c>
      <c r="Q4624" s="44">
        <v>20.2</v>
      </c>
      <c r="R4624" s="44">
        <v>29.86</v>
      </c>
      <c r="S4624" s="44">
        <v>0</v>
      </c>
      <c r="T4624" s="44">
        <v>24.95</v>
      </c>
      <c r="U4624" s="44">
        <v>68.790000000000006</v>
      </c>
      <c r="V4624" s="9" t="s">
        <v>24398</v>
      </c>
      <c r="W4624" s="42" t="s">
        <v>34</v>
      </c>
      <c r="X4624" s="43">
        <v>118454275318</v>
      </c>
      <c r="Y4624" s="43">
        <v>45165420741</v>
      </c>
      <c r="Z4624" s="5" t="s">
        <v>7980</v>
      </c>
      <c r="AA4624" s="37" t="str">
        <f>VLOOKUP(J4624, sku!B:C, 2, FALSE)</f>
        <v>Travessa Chevrolet - Slim - - - Tracker - 2020 A 2024 - Preto</v>
      </c>
      <c r="AB4624" s="37" t="str">
        <f>VLOOKUP(J4624, sku!B:BM, 64, FALSE)</f>
        <v>Fabricação</v>
      </c>
      <c r="AC4624" s="37" t="str">
        <f>LEFT(pedidos[[#This Row],[SKU]],3)</f>
        <v>XGM</v>
      </c>
      <c r="AD4624" s="37" t="str" cm="1">
        <f t="array" aca="1" ref="AD4624" ca="1">IFERROR(
  INDEX(
    montadora[Montadora],
    MATCH(TRUE,LEFT(J4825,NÚCARACT(montadora[SKU Parcial]))=montadora[SKU Parcial],0)
  ),
  ""
)</f>
        <v/>
      </c>
    </row>
    <row r="4625" spans="1:30" x14ac:dyDescent="0.25">
      <c r="A4625" s="42" t="s">
        <v>1829</v>
      </c>
      <c r="B4625" s="42" t="s">
        <v>1830</v>
      </c>
      <c r="C4625" s="42" t="s">
        <v>207</v>
      </c>
      <c r="D4625" s="42" t="s">
        <v>319</v>
      </c>
      <c r="E4625" s="42" t="s">
        <v>66</v>
      </c>
      <c r="F4625" s="42" t="s">
        <v>67</v>
      </c>
      <c r="G4625" s="42" t="s">
        <v>11227</v>
      </c>
      <c r="H4625" s="7" t="s">
        <v>30</v>
      </c>
      <c r="I4625" s="42" t="s">
        <v>31</v>
      </c>
      <c r="J4625" s="42" t="s">
        <v>72</v>
      </c>
      <c r="K4625" s="8">
        <v>45852</v>
      </c>
      <c r="L4625" s="7" t="s">
        <v>11229</v>
      </c>
      <c r="M4625" s="44">
        <v>248.8</v>
      </c>
      <c r="N4625" s="7">
        <v>1</v>
      </c>
      <c r="O4625" s="44">
        <v>248.8</v>
      </c>
      <c r="P4625" s="44">
        <v>105</v>
      </c>
      <c r="Q4625" s="44">
        <v>20.2</v>
      </c>
      <c r="R4625" s="44">
        <v>29.86</v>
      </c>
      <c r="S4625" s="44">
        <v>0</v>
      </c>
      <c r="T4625" s="44">
        <v>24.95</v>
      </c>
      <c r="U4625" s="44">
        <v>68.790000000000006</v>
      </c>
      <c r="V4625" s="9" t="s">
        <v>24398</v>
      </c>
      <c r="W4625" s="42" t="s">
        <v>34</v>
      </c>
      <c r="X4625" s="43">
        <v>118002720017</v>
      </c>
      <c r="Y4625" s="43">
        <v>45168132715</v>
      </c>
      <c r="Z4625" s="5" t="s">
        <v>7980</v>
      </c>
      <c r="AA4625" s="37" t="str">
        <f>VLOOKUP(J4625, sku!B:C, 2, FALSE)</f>
        <v>Travessa Chevrolet - Slim - - - Tracker - 2020 A 2024 - Preto</v>
      </c>
      <c r="AB4625" s="37" t="str">
        <f>VLOOKUP(J4625, sku!B:BM, 64, FALSE)</f>
        <v>Fabricação</v>
      </c>
      <c r="AC4625" s="37" t="str">
        <f>LEFT(pedidos[[#This Row],[SKU]],3)</f>
        <v>XGM</v>
      </c>
      <c r="AD4625" s="37" t="str" cm="1">
        <f t="array" aca="1" ref="AD4625" ca="1">IFERROR(
  INDEX(
    montadora[Montadora],
    MATCH(TRUE,LEFT(J4826,NÚCARACT(montadora[SKU Parcial]))=montadora[SKU Parcial],0)
  ),
  ""
)</f>
        <v/>
      </c>
    </row>
    <row r="4626" spans="1:30" x14ac:dyDescent="0.25">
      <c r="A4626" s="42" t="s">
        <v>1831</v>
      </c>
      <c r="B4626" s="42" t="s">
        <v>1832</v>
      </c>
      <c r="C4626" s="42" t="s">
        <v>1833</v>
      </c>
      <c r="D4626" s="42" t="s">
        <v>420</v>
      </c>
      <c r="E4626" s="42" t="s">
        <v>66</v>
      </c>
      <c r="F4626" s="42" t="s">
        <v>71</v>
      </c>
      <c r="G4626" s="42" t="s">
        <v>11227</v>
      </c>
      <c r="H4626" s="7" t="s">
        <v>30</v>
      </c>
      <c r="I4626" s="42" t="s">
        <v>36</v>
      </c>
      <c r="J4626" s="42" t="s">
        <v>68</v>
      </c>
      <c r="K4626" s="8">
        <v>45853</v>
      </c>
      <c r="L4626" s="7" t="s">
        <v>11229</v>
      </c>
      <c r="M4626" s="44">
        <v>248.8</v>
      </c>
      <c r="N4626" s="7">
        <v>1</v>
      </c>
      <c r="O4626" s="44">
        <v>248.8</v>
      </c>
      <c r="P4626" s="44">
        <v>105</v>
      </c>
      <c r="Q4626" s="44">
        <v>20.2</v>
      </c>
      <c r="R4626" s="44">
        <v>29.86</v>
      </c>
      <c r="S4626" s="44">
        <v>0</v>
      </c>
      <c r="T4626" s="44">
        <v>24.95</v>
      </c>
      <c r="U4626" s="44">
        <v>68.790000000000006</v>
      </c>
      <c r="V4626" s="9" t="s">
        <v>24398</v>
      </c>
      <c r="W4626" s="42" t="s">
        <v>34</v>
      </c>
      <c r="X4626" s="43">
        <v>118136447251</v>
      </c>
      <c r="Y4626" s="43">
        <v>45174942220</v>
      </c>
      <c r="Z4626" s="5" t="s">
        <v>7980</v>
      </c>
      <c r="AA4626" s="37" t="str">
        <f>VLOOKUP(J4626, sku!B:C, 2, FALSE)</f>
        <v>Travessa Chevrolet - Slim - - - Montana - 2023+ - Preto</v>
      </c>
      <c r="AB4626" s="37" t="str">
        <f>VLOOKUP(J4626, sku!B:BM, 64, FALSE)</f>
        <v>Fabricação</v>
      </c>
      <c r="AC4626" s="37" t="str">
        <f>LEFT(pedidos[[#This Row],[SKU]],3)</f>
        <v>XGM</v>
      </c>
      <c r="AD4626" s="37" t="str" cm="1">
        <f t="array" aca="1" ref="AD4626" ca="1">IFERROR(
  INDEX(
    montadora[Montadora],
    MATCH(TRUE,LEFT(J4827,NÚCARACT(montadora[SKU Parcial]))=montadora[SKU Parcial],0)
  ),
  ""
)</f>
        <v/>
      </c>
    </row>
    <row r="4627" spans="1:30" x14ac:dyDescent="0.25">
      <c r="A4627" s="42" t="s">
        <v>1834</v>
      </c>
      <c r="B4627" s="42" t="s">
        <v>36</v>
      </c>
      <c r="C4627" s="42" t="s">
        <v>1123</v>
      </c>
      <c r="D4627" s="42" t="s">
        <v>395</v>
      </c>
      <c r="E4627" s="42" t="s">
        <v>66</v>
      </c>
      <c r="F4627" s="42" t="s">
        <v>71</v>
      </c>
      <c r="G4627" s="42" t="s">
        <v>11227</v>
      </c>
      <c r="H4627" s="7" t="s">
        <v>30</v>
      </c>
      <c r="I4627" s="42" t="s">
        <v>31</v>
      </c>
      <c r="J4627" s="42" t="s">
        <v>396</v>
      </c>
      <c r="K4627" s="8">
        <v>45853</v>
      </c>
      <c r="L4627" s="7" t="s">
        <v>11229</v>
      </c>
      <c r="M4627" s="44">
        <v>248.8</v>
      </c>
      <c r="N4627" s="7">
        <v>1</v>
      </c>
      <c r="O4627" s="44">
        <v>287.79000000000002</v>
      </c>
      <c r="P4627" s="44">
        <v>105</v>
      </c>
      <c r="Q4627" s="44">
        <v>20.2</v>
      </c>
      <c r="R4627" s="44">
        <v>29.86</v>
      </c>
      <c r="S4627" s="44">
        <v>38.99</v>
      </c>
      <c r="T4627" s="44">
        <v>24.95</v>
      </c>
      <c r="U4627" s="44">
        <v>68.790000000000006</v>
      </c>
      <c r="V4627" s="9" t="s">
        <v>24398</v>
      </c>
      <c r="W4627" s="42" t="s">
        <v>34</v>
      </c>
      <c r="X4627" s="43">
        <v>118192031899</v>
      </c>
      <c r="Y4627" s="43">
        <v>45177387305</v>
      </c>
      <c r="Z4627" s="5" t="s">
        <v>7980</v>
      </c>
      <c r="AA4627" s="37" t="str">
        <f>VLOOKUP(J4627, sku!B:C, 2, FALSE)</f>
        <v>Travessa Chevrolet - Slim - - - Montana - 2023+ - Prata</v>
      </c>
      <c r="AB4627" s="37" t="str">
        <f>VLOOKUP(J4627, sku!B:BM, 64, FALSE)</f>
        <v>Fabricação</v>
      </c>
      <c r="AC4627" s="37" t="str">
        <f>LEFT(pedidos[[#This Row],[SKU]],3)</f>
        <v>XGM</v>
      </c>
      <c r="AD4627" s="37" t="str" cm="1">
        <f t="array" aca="1" ref="AD4627" ca="1">IFERROR(
  INDEX(
    montadora[Montadora],
    MATCH(TRUE,LEFT(J4828,NÚCARACT(montadora[SKU Parcial]))=montadora[SKU Parcial],0)
  ),
  ""
)</f>
        <v/>
      </c>
    </row>
    <row r="4628" spans="1:30" x14ac:dyDescent="0.25">
      <c r="A4628" s="42" t="s">
        <v>1835</v>
      </c>
      <c r="B4628" s="42" t="s">
        <v>36</v>
      </c>
      <c r="C4628" s="42" t="s">
        <v>1836</v>
      </c>
      <c r="D4628" s="42" t="s">
        <v>191</v>
      </c>
      <c r="E4628" s="42" t="s">
        <v>66</v>
      </c>
      <c r="F4628" s="42" t="s">
        <v>71</v>
      </c>
      <c r="G4628" s="42" t="s">
        <v>11227</v>
      </c>
      <c r="H4628" s="7" t="s">
        <v>30</v>
      </c>
      <c r="I4628" s="42" t="s">
        <v>31</v>
      </c>
      <c r="J4628" s="42" t="s">
        <v>1837</v>
      </c>
      <c r="K4628" s="8">
        <v>45853</v>
      </c>
      <c r="L4628" s="7" t="s">
        <v>11229</v>
      </c>
      <c r="M4628" s="44">
        <v>248.8</v>
      </c>
      <c r="N4628" s="7">
        <v>1</v>
      </c>
      <c r="O4628" s="44">
        <v>248.8</v>
      </c>
      <c r="P4628" s="44">
        <v>105</v>
      </c>
      <c r="Q4628" s="44">
        <v>20.2</v>
      </c>
      <c r="R4628" s="44">
        <v>29.86</v>
      </c>
      <c r="S4628" s="44">
        <v>0</v>
      </c>
      <c r="T4628" s="44">
        <v>24.95</v>
      </c>
      <c r="U4628" s="44">
        <v>68.790000000000006</v>
      </c>
      <c r="V4628" s="9" t="s">
        <v>24398</v>
      </c>
      <c r="W4628" s="42" t="s">
        <v>34</v>
      </c>
      <c r="X4628" s="43">
        <v>118224354369</v>
      </c>
      <c r="Y4628" s="43">
        <v>45179066797</v>
      </c>
      <c r="Z4628" s="5" t="s">
        <v>7980</v>
      </c>
      <c r="AA4628" s="37" t="str">
        <f>VLOOKUP(J4628, sku!B:C, 2, FALSE)</f>
        <v>Travessa Chevrolet - Slim - - - Captiva - 2008 A 2017 - Prata</v>
      </c>
      <c r="AB4628" s="37" t="str">
        <f>VLOOKUP(J4628, sku!B:BM, 64, FALSE)</f>
        <v>Fabricação</v>
      </c>
      <c r="AC4628" s="37" t="str">
        <f>LEFT(pedidos[[#This Row],[SKU]],3)</f>
        <v>XGM</v>
      </c>
      <c r="AD4628" s="37" t="str" cm="1">
        <f t="array" aca="1" ref="AD4628" ca="1">IFERROR(
  INDEX(
    montadora[Montadora],
    MATCH(TRUE,LEFT(J4829,NÚCARACT(montadora[SKU Parcial]))=montadora[SKU Parcial],0)
  ),
  ""
)</f>
        <v/>
      </c>
    </row>
    <row r="4629" spans="1:30" x14ac:dyDescent="0.25">
      <c r="A4629" s="42" t="s">
        <v>1838</v>
      </c>
      <c r="B4629" s="42" t="s">
        <v>1839</v>
      </c>
      <c r="C4629" s="42" t="s">
        <v>1840</v>
      </c>
      <c r="D4629" s="42" t="s">
        <v>709</v>
      </c>
      <c r="E4629" s="42" t="s">
        <v>66</v>
      </c>
      <c r="F4629" s="42" t="s">
        <v>67</v>
      </c>
      <c r="G4629" s="42" t="s">
        <v>11227</v>
      </c>
      <c r="H4629" s="7" t="s">
        <v>30</v>
      </c>
      <c r="I4629" s="42" t="s">
        <v>31</v>
      </c>
      <c r="J4629" s="42" t="s">
        <v>1841</v>
      </c>
      <c r="K4629" s="8">
        <v>45854</v>
      </c>
      <c r="L4629" s="7" t="s">
        <v>11229</v>
      </c>
      <c r="M4629" s="44">
        <v>248.8</v>
      </c>
      <c r="N4629" s="7">
        <v>1</v>
      </c>
      <c r="O4629" s="44">
        <v>248.8</v>
      </c>
      <c r="P4629" s="44">
        <v>105</v>
      </c>
      <c r="Q4629" s="44">
        <v>20.2</v>
      </c>
      <c r="R4629" s="44">
        <v>29.86</v>
      </c>
      <c r="S4629" s="44">
        <v>0</v>
      </c>
      <c r="T4629" s="44">
        <v>24.95</v>
      </c>
      <c r="U4629" s="44">
        <v>68.790000000000006</v>
      </c>
      <c r="V4629" s="9" t="s">
        <v>24398</v>
      </c>
      <c r="W4629" s="42" t="s">
        <v>34</v>
      </c>
      <c r="X4629" s="43">
        <v>118319967193</v>
      </c>
      <c r="Y4629" s="43">
        <v>45184367626</v>
      </c>
      <c r="Z4629" s="5" t="s">
        <v>7980</v>
      </c>
      <c r="AA4629" s="37" t="str">
        <f>VLOOKUP(J4629, sku!B:C, 2, FALSE)</f>
        <v>Travessa Chevrolet - Slim - - - Spin - 2012 A 2024 - Grafite</v>
      </c>
      <c r="AB4629" s="37" t="str">
        <f>VLOOKUP(J4629, sku!B:BM, 64, FALSE)</f>
        <v>Fabricação</v>
      </c>
      <c r="AC4629" s="37" t="str">
        <f>LEFT(pedidos[[#This Row],[SKU]],3)</f>
        <v>XGM</v>
      </c>
      <c r="AD4629" s="37" t="str" cm="1">
        <f t="array" aca="1" ref="AD4629" ca="1">IFERROR(
  INDEX(
    montadora[Montadora],
    MATCH(TRUE,LEFT(J4830,NÚCARACT(montadora[SKU Parcial]))=montadora[SKU Parcial],0)
  ),
  ""
)</f>
        <v/>
      </c>
    </row>
    <row r="4630" spans="1:30" x14ac:dyDescent="0.25">
      <c r="A4630" s="42" t="s">
        <v>1842</v>
      </c>
      <c r="B4630" s="42" t="s">
        <v>1843</v>
      </c>
      <c r="C4630" s="42" t="s">
        <v>712</v>
      </c>
      <c r="D4630" s="42" t="s">
        <v>420</v>
      </c>
      <c r="E4630" s="42" t="s">
        <v>66</v>
      </c>
      <c r="F4630" s="42" t="s">
        <v>67</v>
      </c>
      <c r="G4630" s="42" t="s">
        <v>11227</v>
      </c>
      <c r="H4630" s="7" t="s">
        <v>30</v>
      </c>
      <c r="I4630" s="42" t="s">
        <v>36</v>
      </c>
      <c r="J4630" s="42" t="s">
        <v>1844</v>
      </c>
      <c r="K4630" s="8">
        <v>45854</v>
      </c>
      <c r="L4630" s="7" t="s">
        <v>11229</v>
      </c>
      <c r="M4630" s="44">
        <v>248.8</v>
      </c>
      <c r="N4630" s="7">
        <v>1</v>
      </c>
      <c r="O4630" s="44">
        <v>248.8</v>
      </c>
      <c r="P4630" s="44">
        <v>105</v>
      </c>
      <c r="Q4630" s="44">
        <v>20.2</v>
      </c>
      <c r="R4630" s="44">
        <v>29.86</v>
      </c>
      <c r="S4630" s="44">
        <v>0</v>
      </c>
      <c r="T4630" s="44">
        <v>24.95</v>
      </c>
      <c r="U4630" s="44">
        <v>68.790000000000006</v>
      </c>
      <c r="V4630" s="9" t="s">
        <v>24398</v>
      </c>
      <c r="W4630" s="42" t="s">
        <v>34</v>
      </c>
      <c r="X4630" s="43">
        <v>118825932098</v>
      </c>
      <c r="Y4630" s="43">
        <v>45184410108</v>
      </c>
      <c r="Z4630" s="5" t="s">
        <v>7980</v>
      </c>
      <c r="AA4630" s="37" t="str">
        <f>VLOOKUP(J4630, sku!B:C, 2, FALSE)</f>
        <v>Travessa Chevrolet - Slim - - - Spin - 2012 A 2024 - Prata</v>
      </c>
      <c r="AB4630" s="37" t="str">
        <f>VLOOKUP(J4630, sku!B:BM, 64, FALSE)</f>
        <v>Fabricação</v>
      </c>
      <c r="AC4630" s="37" t="str">
        <f>LEFT(pedidos[[#This Row],[SKU]],3)</f>
        <v>XGM</v>
      </c>
      <c r="AD4630" s="37" t="str" cm="1">
        <f t="array" aca="1" ref="AD4630" ca="1">IFERROR(
  INDEX(
    montadora[Montadora],
    MATCH(TRUE,LEFT(J4831,NÚCARACT(montadora[SKU Parcial]))=montadora[SKU Parcial],0)
  ),
  ""
)</f>
        <v/>
      </c>
    </row>
    <row r="4631" spans="1:30" x14ac:dyDescent="0.25">
      <c r="A4631" s="42" t="s">
        <v>1874</v>
      </c>
      <c r="B4631" s="42" t="s">
        <v>1875</v>
      </c>
      <c r="C4631" s="42" t="s">
        <v>579</v>
      </c>
      <c r="D4631" s="42" t="s">
        <v>420</v>
      </c>
      <c r="E4631" s="42" t="s">
        <v>1705</v>
      </c>
      <c r="F4631" s="42" t="s">
        <v>1706</v>
      </c>
      <c r="G4631" s="42" t="s">
        <v>11227</v>
      </c>
      <c r="H4631" s="7" t="s">
        <v>30</v>
      </c>
      <c r="I4631" s="42" t="s">
        <v>36</v>
      </c>
      <c r="J4631" s="42" t="s">
        <v>1876</v>
      </c>
      <c r="K4631" s="8">
        <v>45868</v>
      </c>
      <c r="L4631" s="7" t="s">
        <v>11229</v>
      </c>
      <c r="M4631" s="44">
        <v>248.8</v>
      </c>
      <c r="N4631" s="7">
        <v>1</v>
      </c>
      <c r="O4631" s="44">
        <v>248.8</v>
      </c>
      <c r="P4631" s="44">
        <v>105</v>
      </c>
      <c r="Q4631" s="44">
        <v>20.2</v>
      </c>
      <c r="R4631" s="44">
        <v>29.86</v>
      </c>
      <c r="S4631" s="44">
        <v>0</v>
      </c>
      <c r="T4631" s="44">
        <v>24.95</v>
      </c>
      <c r="U4631" s="44">
        <v>68.790000000000006</v>
      </c>
      <c r="V4631" s="9" t="s">
        <v>24398</v>
      </c>
      <c r="W4631" s="42" t="s">
        <v>34</v>
      </c>
      <c r="X4631" s="43">
        <v>120404460718</v>
      </c>
      <c r="Y4631" s="43">
        <v>45256690990</v>
      </c>
      <c r="Z4631" s="5" t="s">
        <v>7980</v>
      </c>
      <c r="AA4631" s="37" t="str">
        <f>VLOOKUP(J4631, sku!B:C, 2, FALSE)</f>
        <v>Travessa Volkswagen - Slim - - - Saveiro Cross - 2010 A 2024 - Prata</v>
      </c>
      <c r="AB4631" s="37" t="str">
        <f>VLOOKUP(J4631, sku!B:BM, 64, FALSE)</f>
        <v>Fabricação</v>
      </c>
      <c r="AC4631" s="37" t="str">
        <f>LEFT(pedidos[[#This Row],[SKU]],3)</f>
        <v>XVW</v>
      </c>
      <c r="AD4631" s="37" t="str" cm="1">
        <f t="array" aca="1" ref="AD4631" ca="1">IFERROR(
  INDEX(
    montadora[Montadora],
    MATCH(TRUE,LEFT(J4832,NÚCARACT(montadora[SKU Parcial]))=montadora[SKU Parcial],0)
  ),
  ""
)</f>
        <v/>
      </c>
    </row>
    <row r="4632" spans="1:30" x14ac:dyDescent="0.25">
      <c r="A4632" s="42" t="s">
        <v>1804</v>
      </c>
      <c r="B4632" s="42" t="s">
        <v>1805</v>
      </c>
      <c r="C4632" s="42" t="s">
        <v>1806</v>
      </c>
      <c r="D4632" s="42" t="s">
        <v>38</v>
      </c>
      <c r="E4632" s="42" t="s">
        <v>1807</v>
      </c>
      <c r="F4632" s="42" t="s">
        <v>1808</v>
      </c>
      <c r="G4632" s="42" t="s">
        <v>11227</v>
      </c>
      <c r="H4632" s="7" t="s">
        <v>30</v>
      </c>
      <c r="I4632" s="42" t="s">
        <v>36</v>
      </c>
      <c r="J4632" s="42" t="s">
        <v>1809</v>
      </c>
      <c r="K4632" s="8">
        <v>45842</v>
      </c>
      <c r="L4632" s="7" t="s">
        <v>11229</v>
      </c>
      <c r="M4632" s="44">
        <v>99.8</v>
      </c>
      <c r="N4632" s="7">
        <v>1</v>
      </c>
      <c r="O4632" s="44">
        <v>99.8</v>
      </c>
      <c r="P4632" s="44">
        <v>37.159999999999997</v>
      </c>
      <c r="Q4632" s="44">
        <v>8.1</v>
      </c>
      <c r="R4632" s="44">
        <v>11.98</v>
      </c>
      <c r="S4632" s="44">
        <v>0</v>
      </c>
      <c r="T4632" s="44">
        <v>14.97</v>
      </c>
      <c r="U4632" s="44">
        <v>27.59</v>
      </c>
      <c r="V4632" s="9" t="s">
        <v>24399</v>
      </c>
      <c r="W4632" s="42" t="s">
        <v>34</v>
      </c>
      <c r="X4632" s="43">
        <v>117435171588</v>
      </c>
      <c r="Y4632" s="43">
        <v>45120675315</v>
      </c>
      <c r="Z4632" s="5" t="s">
        <v>7980</v>
      </c>
      <c r="AA4632" s="37" t="str">
        <f>VLOOKUP(J4632, sku!B:C, 2, FALSE)</f>
        <v>Cabo de Chupeta Coaxial de Transferência de Carga de Bateria 12/24V 800 Amper, PVC, CCA 3 Metros</v>
      </c>
      <c r="AB4632" s="37" t="str">
        <f>VLOOKUP(J4632, sku!B:BM, 64, FALSE)</f>
        <v>Importação</v>
      </c>
      <c r="AC4632" s="37" t="str">
        <f>LEFT(pedidos[[#This Row],[SKU]],3)</f>
        <v>1EC</v>
      </c>
      <c r="AD4632" s="37" t="str" cm="1">
        <f t="array" aca="1" ref="AD4632" ca="1">IFERROR(
  INDEX(
    montadora[Montadora],
    MATCH(TRUE,LEFT(J4839,NÚCARACT(montadora[SKU Parcial]))=montadora[SKU Parcial],0)
  ),
  ""
)</f>
        <v/>
      </c>
    </row>
    <row r="4633" spans="1:30" x14ac:dyDescent="0.25">
      <c r="A4633" s="42" t="s">
        <v>1848</v>
      </c>
      <c r="B4633" s="42" t="s">
        <v>1849</v>
      </c>
      <c r="C4633" s="42" t="s">
        <v>460</v>
      </c>
      <c r="D4633" s="42" t="s">
        <v>27</v>
      </c>
      <c r="E4633" s="42" t="s">
        <v>1850</v>
      </c>
      <c r="F4633" s="42" t="s">
        <v>483</v>
      </c>
      <c r="G4633" s="42" t="s">
        <v>11227</v>
      </c>
      <c r="H4633" s="7" t="s">
        <v>30</v>
      </c>
      <c r="I4633" s="42" t="s">
        <v>31</v>
      </c>
      <c r="J4633" s="42" t="s">
        <v>1851</v>
      </c>
      <c r="K4633" s="8">
        <v>45839</v>
      </c>
      <c r="L4633" s="7" t="s">
        <v>11229</v>
      </c>
      <c r="M4633" s="44">
        <v>328.8</v>
      </c>
      <c r="N4633" s="7">
        <v>1</v>
      </c>
      <c r="O4633" s="44">
        <v>328.8</v>
      </c>
      <c r="P4633" s="44">
        <v>148.99</v>
      </c>
      <c r="Q4633" s="44">
        <v>26.7</v>
      </c>
      <c r="R4633" s="44">
        <v>37.81</v>
      </c>
      <c r="S4633" s="44">
        <v>0</v>
      </c>
      <c r="T4633" s="44">
        <v>24.95</v>
      </c>
      <c r="U4633" s="44">
        <v>90.35</v>
      </c>
      <c r="V4633" s="9" t="s">
        <v>24400</v>
      </c>
      <c r="W4633" s="42" t="s">
        <v>34</v>
      </c>
      <c r="X4633" s="43">
        <v>116565741303</v>
      </c>
      <c r="Y4633" s="43">
        <v>45103747606</v>
      </c>
      <c r="Z4633" s="5" t="s">
        <v>7980</v>
      </c>
      <c r="AA4633" s="37" t="str">
        <f>VLOOKUP(J4633, sku!B:C, 2, FALSE)</f>
        <v>1 Aquecedor + 5 Refis de Gás</v>
      </c>
      <c r="AB4633" s="37" t="str">
        <f>VLOOKUP(J4633, sku!B:BM, 64, FALSE)</f>
        <v>Importação</v>
      </c>
      <c r="AC4633" s="37" t="str">
        <f>LEFT(pedidos[[#This Row],[SKU]],3)</f>
        <v>1XA</v>
      </c>
      <c r="AD4633" s="37" t="str" cm="1">
        <f t="array" aca="1" ref="AD4633" ca="1">IFERROR(
  INDEX(
    montadora[Montadora],
    MATCH(TRUE,LEFT(J4840,NÚCARACT(montadora[SKU Parcial]))=montadora[SKU Parcial],0)
  ),
  ""
)</f>
        <v/>
      </c>
    </row>
    <row r="4634" spans="1:30" x14ac:dyDescent="0.25">
      <c r="A4634" s="42" t="s">
        <v>1898</v>
      </c>
      <c r="B4634" s="42" t="s">
        <v>1899</v>
      </c>
      <c r="C4634" s="42" t="s">
        <v>1900</v>
      </c>
      <c r="D4634" s="42" t="s">
        <v>27</v>
      </c>
      <c r="E4634" s="42" t="s">
        <v>1901</v>
      </c>
      <c r="F4634" s="42" t="s">
        <v>1902</v>
      </c>
      <c r="G4634" s="42" t="s">
        <v>11227</v>
      </c>
      <c r="H4634" s="7" t="s">
        <v>30</v>
      </c>
      <c r="I4634" s="42" t="s">
        <v>36</v>
      </c>
      <c r="J4634" s="42" t="s">
        <v>1903</v>
      </c>
      <c r="K4634" s="8">
        <v>45863</v>
      </c>
      <c r="L4634" s="7" t="s">
        <v>11229</v>
      </c>
      <c r="M4634" s="44">
        <v>896.8</v>
      </c>
      <c r="N4634" s="7">
        <v>1</v>
      </c>
      <c r="O4634" s="44">
        <v>896.8</v>
      </c>
      <c r="P4634" s="44">
        <v>426</v>
      </c>
      <c r="Q4634" s="44">
        <v>72.819999999999993</v>
      </c>
      <c r="R4634" s="44">
        <v>107.62</v>
      </c>
      <c r="S4634" s="44">
        <v>0</v>
      </c>
      <c r="T4634" s="44">
        <v>44.45</v>
      </c>
      <c r="U4634" s="44">
        <v>245.91</v>
      </c>
      <c r="V4634" s="9" t="s">
        <v>24401</v>
      </c>
      <c r="W4634" s="42" t="s">
        <v>34</v>
      </c>
      <c r="X4634" s="43">
        <v>119835029696</v>
      </c>
      <c r="Y4634" s="43">
        <v>45230101291</v>
      </c>
      <c r="Z4634" s="5" t="s">
        <v>7980</v>
      </c>
      <c r="AA4634" s="37" t="str">
        <f>VLOOKUP(J4634, sku!B:C, 2, FALSE)</f>
        <v>Travessa Geral - Smart - 1 Gradeado Grande 110 X 90 X 12 cm - - - - - Preto</v>
      </c>
      <c r="AB4634" s="37" t="str">
        <f>VLOOKUP(J4634, sku!B:BM, 64, FALSE)</f>
        <v>Fabricação</v>
      </c>
      <c r="AC4634" s="37" t="str">
        <f>LEFT(pedidos[[#This Row],[SKU]],3)</f>
        <v>1XG</v>
      </c>
      <c r="AD4634" s="37" t="str" cm="1">
        <f t="array" aca="1" ref="AD4634" ca="1">IFERROR(
  INDEX(
    montadora[Montadora],
    MATCH(TRUE,LEFT(J4842,NÚCARACT(montadora[SKU Parcial]))=montadora[SKU Parcial],0)
  ),
  ""
)</f>
        <v/>
      </c>
    </row>
    <row r="4635" spans="1:30" x14ac:dyDescent="0.25">
      <c r="A4635" s="42" t="s">
        <v>1907</v>
      </c>
      <c r="B4635" s="42" t="s">
        <v>1908</v>
      </c>
      <c r="C4635" s="42" t="s">
        <v>1909</v>
      </c>
      <c r="D4635" s="42" t="s">
        <v>27</v>
      </c>
      <c r="E4635" s="42" t="s">
        <v>1910</v>
      </c>
      <c r="F4635" s="42" t="s">
        <v>1911</v>
      </c>
      <c r="G4635" s="42" t="s">
        <v>11227</v>
      </c>
      <c r="H4635" s="7" t="s">
        <v>30</v>
      </c>
      <c r="I4635" s="42" t="s">
        <v>36</v>
      </c>
      <c r="J4635" s="42" t="s">
        <v>1912</v>
      </c>
      <c r="K4635" s="8">
        <v>45860</v>
      </c>
      <c r="L4635" s="7" t="s">
        <v>804</v>
      </c>
      <c r="M4635" s="44">
        <v>79.8</v>
      </c>
      <c r="N4635" s="7">
        <v>1</v>
      </c>
      <c r="O4635" s="44">
        <v>79.8</v>
      </c>
      <c r="P4635" s="44">
        <v>30</v>
      </c>
      <c r="Q4635" s="44">
        <v>6.48</v>
      </c>
      <c r="R4635" s="44">
        <v>9.58</v>
      </c>
      <c r="S4635" s="44">
        <v>0</v>
      </c>
      <c r="T4635" s="44">
        <v>11.97</v>
      </c>
      <c r="U4635" s="44">
        <v>21.77</v>
      </c>
      <c r="V4635" s="9" t="s">
        <v>24402</v>
      </c>
      <c r="W4635" s="42" t="s">
        <v>89</v>
      </c>
      <c r="X4635" s="43">
        <v>119555628684</v>
      </c>
      <c r="Y4635" s="43">
        <v>45216981218</v>
      </c>
      <c r="Z4635" s="5" t="s">
        <v>7980</v>
      </c>
      <c r="AA4635" s="37" t="str">
        <f>VLOOKUP(J4635, sku!B:C, 2, FALSE)</f>
        <v>Super Led C6 Vclear - H7</v>
      </c>
      <c r="AB4635" s="37" t="str">
        <f>VLOOKUP(J4635, sku!B:BM, 64, FALSE)</f>
        <v>Revenda</v>
      </c>
      <c r="AC4635" s="37" t="str">
        <f>LEFT(pedidos[[#This Row],[SKU]],3)</f>
        <v>VL-</v>
      </c>
      <c r="AD4635" s="37" t="str" cm="1">
        <f t="array" aca="1" ref="AD4635" ca="1">IFERROR(
  INDEX(
    montadora[Montadora],
    MATCH(TRUE,LEFT(J4845,NÚCARACT(montadora[SKU Parcial]))=montadora[SKU Parcial],0)
  ),
  ""
)</f>
        <v/>
      </c>
    </row>
    <row r="4636" spans="1:30" x14ac:dyDescent="0.25">
      <c r="A4636" s="42" t="s">
        <v>1913</v>
      </c>
      <c r="B4636" s="42" t="s">
        <v>1914</v>
      </c>
      <c r="C4636" s="42" t="s">
        <v>1909</v>
      </c>
      <c r="D4636" s="42" t="s">
        <v>27</v>
      </c>
      <c r="E4636" s="42" t="s">
        <v>1910</v>
      </c>
      <c r="F4636" s="42" t="s">
        <v>1911</v>
      </c>
      <c r="G4636" s="42" t="s">
        <v>11227</v>
      </c>
      <c r="H4636" s="7" t="s">
        <v>30</v>
      </c>
      <c r="I4636" s="42" t="s">
        <v>36</v>
      </c>
      <c r="J4636" s="42" t="s">
        <v>1912</v>
      </c>
      <c r="K4636" s="8">
        <v>45862</v>
      </c>
      <c r="L4636" s="7" t="s">
        <v>804</v>
      </c>
      <c r="M4636" s="44">
        <v>79.8</v>
      </c>
      <c r="N4636" s="7">
        <v>1</v>
      </c>
      <c r="O4636" s="44">
        <v>79.8</v>
      </c>
      <c r="P4636" s="44">
        <v>30</v>
      </c>
      <c r="Q4636" s="44">
        <v>6.48</v>
      </c>
      <c r="R4636" s="44">
        <v>9.58</v>
      </c>
      <c r="S4636" s="44">
        <v>0</v>
      </c>
      <c r="T4636" s="44">
        <v>11.97</v>
      </c>
      <c r="U4636" s="44">
        <v>21.77</v>
      </c>
      <c r="V4636" s="9" t="s">
        <v>24402</v>
      </c>
      <c r="W4636" s="42" t="s">
        <v>34</v>
      </c>
      <c r="X4636" s="43">
        <v>119766796582</v>
      </c>
      <c r="Y4636" s="43">
        <v>45227545804</v>
      </c>
      <c r="Z4636" s="5" t="s">
        <v>7980</v>
      </c>
      <c r="AA4636" s="37" t="str">
        <f>VLOOKUP(J4636, sku!B:C, 2, FALSE)</f>
        <v>Super Led C6 Vclear - H7</v>
      </c>
      <c r="AB4636" s="37" t="str">
        <f>VLOOKUP(J4636, sku!B:BM, 64, FALSE)</f>
        <v>Revenda</v>
      </c>
      <c r="AC4636" s="37" t="str">
        <f>LEFT(pedidos[[#This Row],[SKU]],3)</f>
        <v>VL-</v>
      </c>
      <c r="AD4636" s="37" t="str" cm="1">
        <f t="array" aca="1" ref="AD4636" ca="1">IFERROR(
  INDEX(
    montadora[Montadora],
    MATCH(TRUE,LEFT(J4846,NÚCARACT(montadora[SKU Parcial]))=montadora[SKU Parcial],0)
  ),
  ""
)</f>
        <v/>
      </c>
    </row>
    <row r="4637" spans="1:30" x14ac:dyDescent="0.25">
      <c r="A4637" s="42" t="s">
        <v>1915</v>
      </c>
      <c r="B4637" s="42" t="s">
        <v>1916</v>
      </c>
      <c r="C4637" s="42" t="s">
        <v>318</v>
      </c>
      <c r="D4637" s="42" t="s">
        <v>420</v>
      </c>
      <c r="E4637" s="42" t="s">
        <v>1917</v>
      </c>
      <c r="F4637" s="42" t="s">
        <v>1918</v>
      </c>
      <c r="G4637" s="42" t="s">
        <v>11227</v>
      </c>
      <c r="H4637" s="7" t="s">
        <v>47</v>
      </c>
      <c r="I4637" s="42" t="s">
        <v>31</v>
      </c>
      <c r="J4637" s="42" t="s">
        <v>1919</v>
      </c>
      <c r="K4637" s="8">
        <v>45864</v>
      </c>
      <c r="L4637" s="7" t="s">
        <v>11229</v>
      </c>
      <c r="M4637" s="44">
        <v>1189.8</v>
      </c>
      <c r="N4637" s="7">
        <v>1</v>
      </c>
      <c r="O4637" s="44">
        <v>1189.8</v>
      </c>
      <c r="P4637" s="44">
        <v>493</v>
      </c>
      <c r="Q4637" s="44">
        <v>96.61</v>
      </c>
      <c r="R4637" s="44">
        <v>202.27</v>
      </c>
      <c r="S4637" s="44">
        <v>0</v>
      </c>
      <c r="T4637" s="44">
        <v>73.45</v>
      </c>
      <c r="U4637" s="44">
        <v>324.47000000000003</v>
      </c>
      <c r="V4637" s="9" t="s">
        <v>24403</v>
      </c>
      <c r="W4637" s="42" t="s">
        <v>89</v>
      </c>
      <c r="X4637" s="43">
        <v>120011911126</v>
      </c>
      <c r="Y4637" s="43">
        <v>45237298204</v>
      </c>
      <c r="Z4637" s="5" t="s">
        <v>7980</v>
      </c>
      <c r="AA4637" s="37" t="str">
        <f>VLOOKUP(J4637, sku!B:C, 2, FALSE)</f>
        <v>[HJ-RB514-7C-SV] Bagageiro de Teto de Alumínio 160 X 110cm - Grande</v>
      </c>
      <c r="AB4637" s="37" t="str">
        <f>VLOOKUP(J4637, sku!B:BM, 64, FALSE)</f>
        <v>Importação</v>
      </c>
      <c r="AC4637" s="37" t="str">
        <f>LEFT(pedidos[[#This Row],[SKU]],3)</f>
        <v>XBA</v>
      </c>
      <c r="AD4637" s="37" t="str" cm="1">
        <f t="array" aca="1" ref="AD4637" ca="1">IFERROR(
  INDEX(
    montadora[Montadora],
    MATCH(TRUE,LEFT(J4848,NÚCARACT(montadora[SKU Parcial]))=montadora[SKU Parcial],0)
  ),
  ""
)</f>
        <v/>
      </c>
    </row>
    <row r="4638" spans="1:30" x14ac:dyDescent="0.25">
      <c r="A4638" s="42" t="s">
        <v>1852</v>
      </c>
      <c r="B4638" s="42" t="s">
        <v>36</v>
      </c>
      <c r="C4638" s="42" t="s">
        <v>1853</v>
      </c>
      <c r="D4638" s="42" t="s">
        <v>27</v>
      </c>
      <c r="E4638" s="42" t="s">
        <v>375</v>
      </c>
      <c r="F4638" s="42" t="s">
        <v>371</v>
      </c>
      <c r="G4638" s="42" t="s">
        <v>11227</v>
      </c>
      <c r="H4638" s="7" t="s">
        <v>30</v>
      </c>
      <c r="I4638" s="42" t="s">
        <v>36</v>
      </c>
      <c r="J4638" s="42" t="s">
        <v>372</v>
      </c>
      <c r="K4638" s="8">
        <v>45841</v>
      </c>
      <c r="L4638" s="7" t="s">
        <v>804</v>
      </c>
      <c r="M4638" s="44">
        <v>248.8</v>
      </c>
      <c r="N4638" s="7">
        <v>1</v>
      </c>
      <c r="O4638" s="44">
        <v>248.8</v>
      </c>
      <c r="P4638" s="44">
        <v>105.54</v>
      </c>
      <c r="Q4638" s="44">
        <v>20.2</v>
      </c>
      <c r="R4638" s="44">
        <v>28.61</v>
      </c>
      <c r="S4638" s="44">
        <v>0</v>
      </c>
      <c r="T4638" s="44">
        <v>26.95</v>
      </c>
      <c r="U4638" s="44">
        <v>67.5</v>
      </c>
      <c r="V4638" s="9" t="s">
        <v>24404</v>
      </c>
      <c r="W4638" s="42" t="s">
        <v>34</v>
      </c>
      <c r="X4638" s="43">
        <v>117249551362</v>
      </c>
      <c r="Y4638" s="43">
        <v>45112926979</v>
      </c>
      <c r="Z4638" s="5" t="s">
        <v>7980</v>
      </c>
      <c r="AA4638" s="37" t="str">
        <f>VLOOKUP(J4638, sku!B:C, 2, FALSE)</f>
        <v>Aquecedor</v>
      </c>
      <c r="AB4638" s="37" t="str">
        <f>VLOOKUP(J4638, sku!B:BM, 64, FALSE)</f>
        <v>Importação</v>
      </c>
      <c r="AC4638" s="37" t="str">
        <f>LEFT(pedidos[[#This Row],[SKU]],3)</f>
        <v>1XA</v>
      </c>
      <c r="AD4638" s="37" t="str" cm="1">
        <f t="array" aca="1" ref="AD4638" ca="1">IFERROR(
  INDEX(
    montadora[Montadora],
    MATCH(TRUE,LEFT(J4850,NÚCARACT(montadora[SKU Parcial]))=montadora[SKU Parcial],0)
  ),
  ""
)</f>
        <v/>
      </c>
    </row>
    <row r="4639" spans="1:30" x14ac:dyDescent="0.25">
      <c r="A4639" s="42" t="s">
        <v>1854</v>
      </c>
      <c r="B4639" s="42" t="s">
        <v>36</v>
      </c>
      <c r="C4639" s="42" t="s">
        <v>1855</v>
      </c>
      <c r="D4639" s="42" t="s">
        <v>45</v>
      </c>
      <c r="E4639" s="42" t="s">
        <v>375</v>
      </c>
      <c r="F4639" s="42" t="s">
        <v>371</v>
      </c>
      <c r="G4639" s="42" t="s">
        <v>11227</v>
      </c>
      <c r="H4639" s="7" t="s">
        <v>30</v>
      </c>
      <c r="I4639" s="42" t="s">
        <v>36</v>
      </c>
      <c r="J4639" s="42" t="s">
        <v>372</v>
      </c>
      <c r="K4639" s="8">
        <v>45842</v>
      </c>
      <c r="L4639" s="7" t="s">
        <v>804</v>
      </c>
      <c r="M4639" s="44">
        <v>248.8</v>
      </c>
      <c r="N4639" s="7">
        <v>1</v>
      </c>
      <c r="O4639" s="44">
        <v>248.8</v>
      </c>
      <c r="P4639" s="44">
        <v>105.54</v>
      </c>
      <c r="Q4639" s="44">
        <v>20.2</v>
      </c>
      <c r="R4639" s="44">
        <v>28.61</v>
      </c>
      <c r="S4639" s="44">
        <v>0</v>
      </c>
      <c r="T4639" s="44">
        <v>26.95</v>
      </c>
      <c r="U4639" s="44">
        <v>67.5</v>
      </c>
      <c r="V4639" s="9" t="s">
        <v>24404</v>
      </c>
      <c r="W4639" s="42" t="s">
        <v>34</v>
      </c>
      <c r="X4639" s="43">
        <v>117366544226</v>
      </c>
      <c r="Y4639" s="43">
        <v>45118298368</v>
      </c>
      <c r="Z4639" s="5" t="s">
        <v>7980</v>
      </c>
      <c r="AA4639" s="37" t="str">
        <f>VLOOKUP(J4639, sku!B:C, 2, FALSE)</f>
        <v>Aquecedor</v>
      </c>
      <c r="AB4639" s="37" t="str">
        <f>VLOOKUP(J4639, sku!B:BM, 64, FALSE)</f>
        <v>Importação</v>
      </c>
      <c r="AC4639" s="37" t="str">
        <f>LEFT(pedidos[[#This Row],[SKU]],3)</f>
        <v>1XA</v>
      </c>
      <c r="AD4639" s="37" t="str" cm="1">
        <f t="array" aca="1" ref="AD4639" ca="1">IFERROR(
  INDEX(
    montadora[Montadora],
    MATCH(TRUE,LEFT(J4851,NÚCARACT(montadora[SKU Parcial]))=montadora[SKU Parcial],0)
  ),
  ""
)</f>
        <v/>
      </c>
    </row>
    <row r="4640" spans="1:30" x14ac:dyDescent="0.25">
      <c r="A4640" s="42" t="s">
        <v>1856</v>
      </c>
      <c r="B4640" s="42" t="s">
        <v>1857</v>
      </c>
      <c r="C4640" s="42" t="s">
        <v>1858</v>
      </c>
      <c r="D4640" s="42" t="s">
        <v>191</v>
      </c>
      <c r="E4640" s="42" t="s">
        <v>375</v>
      </c>
      <c r="F4640" s="42" t="s">
        <v>371</v>
      </c>
      <c r="G4640" s="42" t="s">
        <v>11227</v>
      </c>
      <c r="H4640" s="7" t="s">
        <v>30</v>
      </c>
      <c r="I4640" s="42" t="s">
        <v>31</v>
      </c>
      <c r="J4640" s="42" t="s">
        <v>372</v>
      </c>
      <c r="K4640" s="8">
        <v>45842</v>
      </c>
      <c r="L4640" s="7" t="s">
        <v>804</v>
      </c>
      <c r="M4640" s="44">
        <v>248.8</v>
      </c>
      <c r="N4640" s="7">
        <v>1</v>
      </c>
      <c r="O4640" s="44">
        <v>248.8</v>
      </c>
      <c r="P4640" s="44">
        <v>105.54</v>
      </c>
      <c r="Q4640" s="44">
        <v>20.2</v>
      </c>
      <c r="R4640" s="44">
        <v>28.61</v>
      </c>
      <c r="S4640" s="44">
        <v>0</v>
      </c>
      <c r="T4640" s="44">
        <v>26.95</v>
      </c>
      <c r="U4640" s="44">
        <v>67.5</v>
      </c>
      <c r="V4640" s="9" t="s">
        <v>24404</v>
      </c>
      <c r="W4640" s="42" t="s">
        <v>34</v>
      </c>
      <c r="X4640" s="43">
        <v>116884456579</v>
      </c>
      <c r="Y4640" s="43">
        <v>45118647929</v>
      </c>
      <c r="Z4640" s="5" t="s">
        <v>7980</v>
      </c>
      <c r="AA4640" s="37" t="str">
        <f>VLOOKUP(J4640, sku!B:C, 2, FALSE)</f>
        <v>Aquecedor</v>
      </c>
      <c r="AB4640" s="37" t="str">
        <f>VLOOKUP(J4640, sku!B:BM, 64, FALSE)</f>
        <v>Importação</v>
      </c>
      <c r="AC4640" s="37" t="str">
        <f>LEFT(pedidos[[#This Row],[SKU]],3)</f>
        <v>1XA</v>
      </c>
      <c r="AD4640" s="37" t="str" cm="1">
        <f t="array" aca="1" ref="AD4640" ca="1">IFERROR(
  INDEX(
    montadora[Montadora],
    MATCH(TRUE,LEFT(J4852,NÚCARACT(montadora[SKU Parcial]))=montadora[SKU Parcial],0)
  ),
  ""
)</f>
        <v/>
      </c>
    </row>
    <row r="4641" spans="1:30" x14ac:dyDescent="0.25">
      <c r="A4641" s="42" t="s">
        <v>1859</v>
      </c>
      <c r="B4641" s="42" t="s">
        <v>36</v>
      </c>
      <c r="C4641" s="42" t="s">
        <v>1860</v>
      </c>
      <c r="D4641" s="42" t="s">
        <v>27</v>
      </c>
      <c r="E4641" s="42" t="s">
        <v>375</v>
      </c>
      <c r="F4641" s="42" t="s">
        <v>371</v>
      </c>
      <c r="G4641" s="42" t="s">
        <v>11227</v>
      </c>
      <c r="H4641" s="7" t="s">
        <v>30</v>
      </c>
      <c r="I4641" s="42" t="s">
        <v>31</v>
      </c>
      <c r="J4641" s="42" t="s">
        <v>372</v>
      </c>
      <c r="K4641" s="8">
        <v>45843</v>
      </c>
      <c r="L4641" s="7" t="s">
        <v>804</v>
      </c>
      <c r="M4641" s="44">
        <v>248.8</v>
      </c>
      <c r="N4641" s="7">
        <v>1</v>
      </c>
      <c r="O4641" s="44">
        <v>248.8</v>
      </c>
      <c r="P4641" s="44">
        <v>105.54</v>
      </c>
      <c r="Q4641" s="44">
        <v>20.2</v>
      </c>
      <c r="R4641" s="44">
        <v>28.61</v>
      </c>
      <c r="S4641" s="44">
        <v>0</v>
      </c>
      <c r="T4641" s="44">
        <v>26.95</v>
      </c>
      <c r="U4641" s="44">
        <v>67.5</v>
      </c>
      <c r="V4641" s="9" t="s">
        <v>24404</v>
      </c>
      <c r="W4641" s="42" t="s">
        <v>34</v>
      </c>
      <c r="X4641" s="43">
        <v>117479806932</v>
      </c>
      <c r="Y4641" s="43">
        <v>45122723164</v>
      </c>
      <c r="Z4641" s="5" t="s">
        <v>7980</v>
      </c>
      <c r="AA4641" s="37" t="str">
        <f>VLOOKUP(J4641, sku!B:C, 2, FALSE)</f>
        <v>Aquecedor</v>
      </c>
      <c r="AB4641" s="37" t="str">
        <f>VLOOKUP(J4641, sku!B:BM, 64, FALSE)</f>
        <v>Importação</v>
      </c>
      <c r="AC4641" s="37" t="str">
        <f>LEFT(pedidos[[#This Row],[SKU]],3)</f>
        <v>1XA</v>
      </c>
      <c r="AD4641" s="37" t="str" cm="1">
        <f t="array" aca="1" ref="AD4641" ca="1">IFERROR(
  INDEX(
    montadora[Montadora],
    MATCH(TRUE,LEFT(J4853,NÚCARACT(montadora[SKU Parcial]))=montadora[SKU Parcial],0)
  ),
  ""
)</f>
        <v/>
      </c>
    </row>
    <row r="4642" spans="1:30" x14ac:dyDescent="0.25">
      <c r="A4642" s="42" t="s">
        <v>1861</v>
      </c>
      <c r="B4642" s="42" t="s">
        <v>36</v>
      </c>
      <c r="C4642" s="42" t="s">
        <v>1862</v>
      </c>
      <c r="D4642" s="42" t="s">
        <v>27</v>
      </c>
      <c r="E4642" s="42" t="s">
        <v>375</v>
      </c>
      <c r="F4642" s="42" t="s">
        <v>371</v>
      </c>
      <c r="G4642" s="42" t="s">
        <v>11227</v>
      </c>
      <c r="H4642" s="7" t="s">
        <v>30</v>
      </c>
      <c r="I4642" s="42" t="s">
        <v>31</v>
      </c>
      <c r="J4642" s="42" t="s">
        <v>372</v>
      </c>
      <c r="K4642" s="8">
        <v>45844</v>
      </c>
      <c r="L4642" s="7" t="s">
        <v>804</v>
      </c>
      <c r="M4642" s="44">
        <v>248.8</v>
      </c>
      <c r="N4642" s="7">
        <v>1</v>
      </c>
      <c r="O4642" s="44">
        <v>248.8</v>
      </c>
      <c r="P4642" s="44">
        <v>105.54</v>
      </c>
      <c r="Q4642" s="44">
        <v>20.2</v>
      </c>
      <c r="R4642" s="44">
        <v>28.61</v>
      </c>
      <c r="S4642" s="44">
        <v>0</v>
      </c>
      <c r="T4642" s="44">
        <v>26.95</v>
      </c>
      <c r="U4642" s="44">
        <v>67.5</v>
      </c>
      <c r="V4642" s="9" t="s">
        <v>24404</v>
      </c>
      <c r="W4642" s="42" t="s">
        <v>34</v>
      </c>
      <c r="X4642" s="43">
        <v>117590118376</v>
      </c>
      <c r="Y4642" s="43">
        <v>45126550428</v>
      </c>
      <c r="Z4642" s="5" t="s">
        <v>7980</v>
      </c>
      <c r="AA4642" s="37" t="str">
        <f>VLOOKUP(J4642, sku!B:C, 2, FALSE)</f>
        <v>Aquecedor</v>
      </c>
      <c r="AB4642" s="37" t="str">
        <f>VLOOKUP(J4642, sku!B:BM, 64, FALSE)</f>
        <v>Importação</v>
      </c>
      <c r="AC4642" s="37" t="str">
        <f>LEFT(pedidos[[#This Row],[SKU]],3)</f>
        <v>1XA</v>
      </c>
      <c r="AD4642" s="37" t="str" cm="1">
        <f t="array" aca="1" ref="AD4642" ca="1">IFERROR(
  INDEX(
    montadora[Montadora],
    MATCH(TRUE,LEFT(J4854,NÚCARACT(montadora[SKU Parcial]))=montadora[SKU Parcial],0)
  ),
  ""
)</f>
        <v/>
      </c>
    </row>
    <row r="4643" spans="1:30" x14ac:dyDescent="0.25">
      <c r="A4643" s="42" t="s">
        <v>1863</v>
      </c>
      <c r="B4643" s="42" t="s">
        <v>1864</v>
      </c>
      <c r="C4643" s="42" t="s">
        <v>1865</v>
      </c>
      <c r="D4643" s="42" t="s">
        <v>45</v>
      </c>
      <c r="E4643" s="42" t="s">
        <v>375</v>
      </c>
      <c r="F4643" s="42" t="s">
        <v>371</v>
      </c>
      <c r="G4643" s="42" t="s">
        <v>11227</v>
      </c>
      <c r="H4643" s="7" t="s">
        <v>30</v>
      </c>
      <c r="I4643" s="42" t="s">
        <v>36</v>
      </c>
      <c r="J4643" s="42" t="s">
        <v>372</v>
      </c>
      <c r="K4643" s="8">
        <v>45844</v>
      </c>
      <c r="L4643" s="7" t="s">
        <v>804</v>
      </c>
      <c r="M4643" s="44">
        <v>248.8</v>
      </c>
      <c r="N4643" s="7">
        <v>1</v>
      </c>
      <c r="O4643" s="44">
        <v>248.8</v>
      </c>
      <c r="P4643" s="44">
        <v>105.54</v>
      </c>
      <c r="Q4643" s="44">
        <v>20.2</v>
      </c>
      <c r="R4643" s="44">
        <v>28.61</v>
      </c>
      <c r="S4643" s="44">
        <v>0</v>
      </c>
      <c r="T4643" s="44">
        <v>26.95</v>
      </c>
      <c r="U4643" s="44">
        <v>67.5</v>
      </c>
      <c r="V4643" s="9" t="s">
        <v>24404</v>
      </c>
      <c r="W4643" s="42" t="s">
        <v>34</v>
      </c>
      <c r="X4643" s="43">
        <v>117147759661</v>
      </c>
      <c r="Y4643" s="43">
        <v>45128980662</v>
      </c>
      <c r="Z4643" s="5" t="s">
        <v>7980</v>
      </c>
      <c r="AA4643" s="37" t="str">
        <f>VLOOKUP(J4643, sku!B:C, 2, FALSE)</f>
        <v>Aquecedor</v>
      </c>
      <c r="AB4643" s="37" t="str">
        <f>VLOOKUP(J4643, sku!B:BM, 64, FALSE)</f>
        <v>Importação</v>
      </c>
      <c r="AC4643" s="37" t="str">
        <f>LEFT(pedidos[[#This Row],[SKU]],3)</f>
        <v>1XA</v>
      </c>
      <c r="AD4643" s="37" t="str" cm="1">
        <f t="array" aca="1" ref="AD4643" ca="1">IFERROR(
  INDEX(
    montadora[Montadora],
    MATCH(TRUE,LEFT(J4855,NÚCARACT(montadora[SKU Parcial]))=montadora[SKU Parcial],0)
  ),
  ""
)</f>
        <v/>
      </c>
    </row>
    <row r="4644" spans="1:30" x14ac:dyDescent="0.25">
      <c r="A4644" s="42" t="s">
        <v>1866</v>
      </c>
      <c r="B4644" s="42" t="s">
        <v>36</v>
      </c>
      <c r="C4644" s="42" t="s">
        <v>287</v>
      </c>
      <c r="D4644" s="42" t="s">
        <v>319</v>
      </c>
      <c r="E4644" s="42" t="s">
        <v>375</v>
      </c>
      <c r="F4644" s="42" t="s">
        <v>371</v>
      </c>
      <c r="G4644" s="42" t="s">
        <v>11227</v>
      </c>
      <c r="H4644" s="7" t="s">
        <v>30</v>
      </c>
      <c r="I4644" s="42" t="s">
        <v>31</v>
      </c>
      <c r="J4644" s="42" t="s">
        <v>372</v>
      </c>
      <c r="K4644" s="8">
        <v>45844</v>
      </c>
      <c r="L4644" s="7" t="s">
        <v>804</v>
      </c>
      <c r="M4644" s="44">
        <v>248.8</v>
      </c>
      <c r="N4644" s="7">
        <v>1</v>
      </c>
      <c r="O4644" s="44">
        <v>248.8</v>
      </c>
      <c r="P4644" s="44">
        <v>105.54</v>
      </c>
      <c r="Q4644" s="44">
        <v>20.2</v>
      </c>
      <c r="R4644" s="44">
        <v>28.61</v>
      </c>
      <c r="S4644" s="44">
        <v>0</v>
      </c>
      <c r="T4644" s="44">
        <v>26.95</v>
      </c>
      <c r="U4644" s="44">
        <v>67.5</v>
      </c>
      <c r="V4644" s="9" t="s">
        <v>24404</v>
      </c>
      <c r="W4644" s="42" t="s">
        <v>34</v>
      </c>
      <c r="X4644" s="43">
        <v>117158716047</v>
      </c>
      <c r="Y4644" s="43">
        <v>45129301411</v>
      </c>
      <c r="Z4644" s="5" t="s">
        <v>7980</v>
      </c>
      <c r="AA4644" s="37" t="str">
        <f>VLOOKUP(J4644, sku!B:C, 2, FALSE)</f>
        <v>Aquecedor</v>
      </c>
      <c r="AB4644" s="37" t="str">
        <f>VLOOKUP(J4644, sku!B:BM, 64, FALSE)</f>
        <v>Importação</v>
      </c>
      <c r="AC4644" s="37" t="str">
        <f>LEFT(pedidos[[#This Row],[SKU]],3)</f>
        <v>1XA</v>
      </c>
      <c r="AD4644" s="37" t="str" cm="1">
        <f t="array" aca="1" ref="AD4644" ca="1">IFERROR(
  INDEX(
    montadora[Montadora],
    MATCH(TRUE,LEFT(J4856,NÚCARACT(montadora[SKU Parcial]))=montadora[SKU Parcial],0)
  ),
  ""
)</f>
        <v/>
      </c>
    </row>
    <row r="4645" spans="1:30" x14ac:dyDescent="0.25">
      <c r="A4645" s="42" t="s">
        <v>1867</v>
      </c>
      <c r="B4645" s="42" t="s">
        <v>1868</v>
      </c>
      <c r="C4645" s="42" t="s">
        <v>1869</v>
      </c>
      <c r="D4645" s="42" t="s">
        <v>319</v>
      </c>
      <c r="E4645" s="42" t="s">
        <v>375</v>
      </c>
      <c r="F4645" s="42" t="s">
        <v>371</v>
      </c>
      <c r="G4645" s="42" t="s">
        <v>11227</v>
      </c>
      <c r="H4645" s="7" t="s">
        <v>30</v>
      </c>
      <c r="I4645" s="42" t="s">
        <v>31</v>
      </c>
      <c r="J4645" s="42" t="s">
        <v>372</v>
      </c>
      <c r="K4645" s="8">
        <v>45845</v>
      </c>
      <c r="L4645" s="7" t="s">
        <v>804</v>
      </c>
      <c r="M4645" s="44">
        <v>248.8</v>
      </c>
      <c r="N4645" s="7">
        <v>1</v>
      </c>
      <c r="O4645" s="44">
        <v>253.79</v>
      </c>
      <c r="P4645" s="44">
        <v>105.54</v>
      </c>
      <c r="Q4645" s="44">
        <v>20.2</v>
      </c>
      <c r="R4645" s="44">
        <v>28.61</v>
      </c>
      <c r="S4645" s="44">
        <v>4.99</v>
      </c>
      <c r="T4645" s="44">
        <v>26.95</v>
      </c>
      <c r="U4645" s="44">
        <v>67.5</v>
      </c>
      <c r="V4645" s="9" t="s">
        <v>24404</v>
      </c>
      <c r="W4645" s="42" t="s">
        <v>34</v>
      </c>
      <c r="X4645" s="43">
        <v>117723549714</v>
      </c>
      <c r="Y4645" s="43">
        <v>45132428669</v>
      </c>
      <c r="Z4645" s="5" t="s">
        <v>7980</v>
      </c>
      <c r="AA4645" s="37" t="str">
        <f>VLOOKUP(J4645, sku!B:C, 2, FALSE)</f>
        <v>Aquecedor</v>
      </c>
      <c r="AB4645" s="37" t="str">
        <f>VLOOKUP(J4645, sku!B:BM, 64, FALSE)</f>
        <v>Importação</v>
      </c>
      <c r="AC4645" s="37" t="str">
        <f>LEFT(pedidos[[#This Row],[SKU]],3)</f>
        <v>1XA</v>
      </c>
      <c r="AD4645" s="37" t="str" cm="1">
        <f t="array" aca="1" ref="AD4645" ca="1">IFERROR(
  INDEX(
    montadora[Montadora],
    MATCH(TRUE,LEFT(J4857,NÚCARACT(montadora[SKU Parcial]))=montadora[SKU Parcial],0)
  ),
  ""
)</f>
        <v/>
      </c>
    </row>
    <row r="4646" spans="1:30" x14ac:dyDescent="0.25">
      <c r="A4646" s="42" t="s">
        <v>1870</v>
      </c>
      <c r="B4646" s="42" t="s">
        <v>36</v>
      </c>
      <c r="C4646" s="42" t="s">
        <v>278</v>
      </c>
      <c r="D4646" s="42" t="s">
        <v>191</v>
      </c>
      <c r="E4646" s="42" t="s">
        <v>375</v>
      </c>
      <c r="F4646" s="42" t="s">
        <v>371</v>
      </c>
      <c r="G4646" s="42" t="s">
        <v>11227</v>
      </c>
      <c r="H4646" s="7" t="s">
        <v>30</v>
      </c>
      <c r="I4646" s="42" t="s">
        <v>36</v>
      </c>
      <c r="J4646" s="42" t="s">
        <v>372</v>
      </c>
      <c r="K4646" s="8">
        <v>45857</v>
      </c>
      <c r="L4646" s="7" t="s">
        <v>804</v>
      </c>
      <c r="M4646" s="44">
        <v>248.8</v>
      </c>
      <c r="N4646" s="7">
        <v>1</v>
      </c>
      <c r="O4646" s="44">
        <v>248.8</v>
      </c>
      <c r="P4646" s="44">
        <v>105.54</v>
      </c>
      <c r="Q4646" s="44">
        <v>20.2</v>
      </c>
      <c r="R4646" s="44">
        <v>28.61</v>
      </c>
      <c r="S4646" s="44">
        <v>0</v>
      </c>
      <c r="T4646" s="44">
        <v>26.95</v>
      </c>
      <c r="U4646" s="44">
        <v>67.5</v>
      </c>
      <c r="V4646" s="9" t="s">
        <v>24404</v>
      </c>
      <c r="W4646" s="42" t="s">
        <v>34</v>
      </c>
      <c r="X4646" s="43">
        <v>118632907157</v>
      </c>
      <c r="Y4646" s="43">
        <v>45198360727</v>
      </c>
      <c r="Z4646" s="5" t="s">
        <v>7980</v>
      </c>
      <c r="AA4646" s="37" t="str">
        <f>VLOOKUP(J4646, sku!B:C, 2, FALSE)</f>
        <v>Aquecedor</v>
      </c>
      <c r="AB4646" s="37" t="str">
        <f>VLOOKUP(J4646, sku!B:BM, 64, FALSE)</f>
        <v>Importação</v>
      </c>
      <c r="AC4646" s="37" t="str">
        <f>LEFT(pedidos[[#This Row],[SKU]],3)</f>
        <v>1XA</v>
      </c>
      <c r="AD4646" s="37" t="str" cm="1">
        <f t="array" aca="1" ref="AD4646" ca="1">IFERROR(
  INDEX(
    montadora[Montadora],
    MATCH(TRUE,LEFT(#REF!,NÚCARACT(montadora[SKU Parcial]))=montadora[SKU Parcial],0)
  ),
  ""
)</f>
        <v/>
      </c>
    </row>
    <row r="4647" spans="1:30" x14ac:dyDescent="0.25">
      <c r="A4647" s="42" t="s">
        <v>1871</v>
      </c>
      <c r="B4647" s="42" t="s">
        <v>1872</v>
      </c>
      <c r="C4647" s="42" t="s">
        <v>1873</v>
      </c>
      <c r="D4647" s="42" t="s">
        <v>191</v>
      </c>
      <c r="E4647" s="42" t="s">
        <v>375</v>
      </c>
      <c r="F4647" s="42" t="s">
        <v>371</v>
      </c>
      <c r="G4647" s="42" t="s">
        <v>11227</v>
      </c>
      <c r="H4647" s="7" t="s">
        <v>30</v>
      </c>
      <c r="I4647" s="42" t="s">
        <v>36</v>
      </c>
      <c r="J4647" s="42" t="s">
        <v>372</v>
      </c>
      <c r="K4647" s="8">
        <v>45858</v>
      </c>
      <c r="L4647" s="7" t="s">
        <v>804</v>
      </c>
      <c r="M4647" s="44">
        <v>248.8</v>
      </c>
      <c r="N4647" s="7">
        <v>1</v>
      </c>
      <c r="O4647" s="44">
        <v>248.8</v>
      </c>
      <c r="P4647" s="44">
        <v>105.54</v>
      </c>
      <c r="Q4647" s="44">
        <v>20.2</v>
      </c>
      <c r="R4647" s="44">
        <v>28.61</v>
      </c>
      <c r="S4647" s="44">
        <v>0</v>
      </c>
      <c r="T4647" s="44">
        <v>26.95</v>
      </c>
      <c r="U4647" s="44">
        <v>67.5</v>
      </c>
      <c r="V4647" s="9" t="s">
        <v>24404</v>
      </c>
      <c r="W4647" s="42" t="s">
        <v>34</v>
      </c>
      <c r="X4647" s="43">
        <v>118810469309</v>
      </c>
      <c r="Y4647" s="43">
        <v>45205247448</v>
      </c>
      <c r="Z4647" s="5" t="s">
        <v>7980</v>
      </c>
      <c r="AA4647" s="37" t="str">
        <f>VLOOKUP(J4647, sku!B:C, 2, FALSE)</f>
        <v>Aquecedor</v>
      </c>
      <c r="AB4647" s="37" t="str">
        <f>VLOOKUP(J4647, sku!B:BM, 64, FALSE)</f>
        <v>Importação</v>
      </c>
      <c r="AC4647" s="37" t="str">
        <f>LEFT(pedidos[[#This Row],[SKU]],3)</f>
        <v>1XA</v>
      </c>
      <c r="AD4647" s="37" t="str" cm="1">
        <f t="array" aca="1" ref="AD4647" ca="1">IFERROR(
  INDEX(
    montadora[Montadora],
    MATCH(TRUE,LEFT(#REF!,NÚCARACT(montadora[SKU Parcial]))=montadora[SKU Parcial],0)
  ),
  ""
)</f>
        <v/>
      </c>
    </row>
    <row r="4648" spans="1:30" x14ac:dyDescent="0.25">
      <c r="A4648" s="42" t="s">
        <v>1929</v>
      </c>
      <c r="B4648" s="42" t="s">
        <v>36</v>
      </c>
      <c r="C4648" s="42" t="s">
        <v>441</v>
      </c>
      <c r="D4648" s="42" t="s">
        <v>27</v>
      </c>
      <c r="E4648" s="42" t="s">
        <v>375</v>
      </c>
      <c r="F4648" s="42" t="s">
        <v>371</v>
      </c>
      <c r="G4648" s="42" t="s">
        <v>11227</v>
      </c>
      <c r="H4648" s="7" t="s">
        <v>30</v>
      </c>
      <c r="I4648" s="42" t="s">
        <v>36</v>
      </c>
      <c r="J4648" s="42" t="s">
        <v>372</v>
      </c>
      <c r="K4648" s="8">
        <v>45860</v>
      </c>
      <c r="L4648" s="7" t="s">
        <v>804</v>
      </c>
      <c r="M4648" s="44">
        <v>248.8</v>
      </c>
      <c r="N4648" s="7">
        <v>1</v>
      </c>
      <c r="O4648" s="44">
        <v>248.8</v>
      </c>
      <c r="P4648" s="44">
        <v>105.54</v>
      </c>
      <c r="Q4648" s="44">
        <v>20.2</v>
      </c>
      <c r="R4648" s="44">
        <v>28.61</v>
      </c>
      <c r="S4648" s="44">
        <v>0</v>
      </c>
      <c r="T4648" s="44">
        <v>26.95</v>
      </c>
      <c r="U4648" s="44">
        <v>67.5</v>
      </c>
      <c r="V4648" s="9" t="s">
        <v>24404</v>
      </c>
      <c r="W4648" s="42" t="s">
        <v>34</v>
      </c>
      <c r="X4648" s="43">
        <v>119446573300</v>
      </c>
      <c r="Y4648" s="43">
        <v>45211306093</v>
      </c>
      <c r="Z4648" s="5" t="s">
        <v>7980</v>
      </c>
      <c r="AA4648" s="37" t="str">
        <f>VLOOKUP(J4648, sku!B:C, 2, FALSE)</f>
        <v>Aquecedor</v>
      </c>
      <c r="AB4648" s="37" t="str">
        <f>VLOOKUP(J4648, sku!B:BM, 64, FALSE)</f>
        <v>Importação</v>
      </c>
      <c r="AC4648" s="37" t="str">
        <f>LEFT(pedidos[[#This Row],[SKU]],3)</f>
        <v>1XA</v>
      </c>
      <c r="AD4648" s="37" t="str" cm="1">
        <f t="array" aca="1" ref="AD4648" ca="1">IFERROR(
  INDEX(
    montadora[Montadora],
    MATCH(TRUE,LEFT(#REF!,NÚCARACT(montadora[SKU Parcial]))=montadora[SKU Parcial],0)
  ),
  ""
)</f>
        <v/>
      </c>
    </row>
    <row r="4649" spans="1:30" x14ac:dyDescent="0.25">
      <c r="A4649" s="42" t="s">
        <v>1930</v>
      </c>
      <c r="B4649" s="42" t="s">
        <v>36</v>
      </c>
      <c r="C4649" s="42" t="s">
        <v>941</v>
      </c>
      <c r="D4649" s="42" t="s">
        <v>27</v>
      </c>
      <c r="E4649" s="42" t="s">
        <v>375</v>
      </c>
      <c r="F4649" s="42" t="s">
        <v>371</v>
      </c>
      <c r="G4649" s="42" t="s">
        <v>11227</v>
      </c>
      <c r="H4649" s="7" t="s">
        <v>30</v>
      </c>
      <c r="I4649" s="42" t="s">
        <v>36</v>
      </c>
      <c r="J4649" s="42" t="s">
        <v>372</v>
      </c>
      <c r="K4649" s="8">
        <v>45861</v>
      </c>
      <c r="L4649" s="7" t="s">
        <v>804</v>
      </c>
      <c r="M4649" s="44">
        <v>248.8</v>
      </c>
      <c r="N4649" s="7">
        <v>1</v>
      </c>
      <c r="O4649" s="44">
        <v>248.8</v>
      </c>
      <c r="P4649" s="44">
        <v>105.54</v>
      </c>
      <c r="Q4649" s="44">
        <v>20.2</v>
      </c>
      <c r="R4649" s="44">
        <v>28.61</v>
      </c>
      <c r="S4649" s="44">
        <v>0</v>
      </c>
      <c r="T4649" s="44">
        <v>26.95</v>
      </c>
      <c r="U4649" s="44">
        <v>67.5</v>
      </c>
      <c r="V4649" s="9" t="s">
        <v>24404</v>
      </c>
      <c r="W4649" s="42" t="s">
        <v>34</v>
      </c>
      <c r="X4649" s="43">
        <v>119153352807</v>
      </c>
      <c r="Y4649" s="43">
        <v>45222190817</v>
      </c>
      <c r="Z4649" s="5" t="s">
        <v>7980</v>
      </c>
      <c r="AA4649" s="37" t="str">
        <f>VLOOKUP(J4649, sku!B:C, 2, FALSE)</f>
        <v>Aquecedor</v>
      </c>
      <c r="AB4649" s="37" t="str">
        <f>VLOOKUP(J4649, sku!B:BM, 64, FALSE)</f>
        <v>Importação</v>
      </c>
      <c r="AC4649" s="37" t="str">
        <f>LEFT(pedidos[[#This Row],[SKU]],3)</f>
        <v>1XA</v>
      </c>
      <c r="AD4649" s="37" t="str" cm="1">
        <f t="array" aca="1" ref="AD4649" ca="1">IFERROR(
  INDEX(
    montadora[Montadora],
    MATCH(TRUE,LEFT(#REF!,NÚCARACT(montadora[SKU Parcial]))=montadora[SKU Parcial],0)
  ),
  ""
)</f>
        <v/>
      </c>
    </row>
    <row r="4650" spans="1:30" x14ac:dyDescent="0.25">
      <c r="A4650" s="42" t="s">
        <v>1931</v>
      </c>
      <c r="B4650" s="42" t="s">
        <v>1932</v>
      </c>
      <c r="C4650" s="42" t="s">
        <v>322</v>
      </c>
      <c r="D4650" s="42" t="s">
        <v>420</v>
      </c>
      <c r="E4650" s="42" t="s">
        <v>375</v>
      </c>
      <c r="F4650" s="42" t="s">
        <v>371</v>
      </c>
      <c r="G4650" s="42" t="s">
        <v>11227</v>
      </c>
      <c r="H4650" s="7" t="s">
        <v>30</v>
      </c>
      <c r="I4650" s="42" t="s">
        <v>31</v>
      </c>
      <c r="J4650" s="42" t="s">
        <v>372</v>
      </c>
      <c r="K4650" s="8">
        <v>45863</v>
      </c>
      <c r="L4650" s="7" t="s">
        <v>804</v>
      </c>
      <c r="M4650" s="44">
        <v>248.8</v>
      </c>
      <c r="N4650" s="7">
        <v>1</v>
      </c>
      <c r="O4650" s="44">
        <v>248.8</v>
      </c>
      <c r="P4650" s="44">
        <v>105.54</v>
      </c>
      <c r="Q4650" s="44">
        <v>20.2</v>
      </c>
      <c r="R4650" s="44">
        <v>28.61</v>
      </c>
      <c r="S4650" s="44">
        <v>0</v>
      </c>
      <c r="T4650" s="44">
        <v>26.95</v>
      </c>
      <c r="U4650" s="44">
        <v>67.5</v>
      </c>
      <c r="V4650" s="9" t="s">
        <v>24404</v>
      </c>
      <c r="W4650" s="42" t="s">
        <v>34</v>
      </c>
      <c r="X4650" s="43">
        <v>119901347892</v>
      </c>
      <c r="Y4650" s="43">
        <v>45232963463</v>
      </c>
      <c r="Z4650" s="5" t="s">
        <v>7980</v>
      </c>
      <c r="AA4650" s="37" t="str">
        <f>VLOOKUP(J4650, sku!B:C, 2, FALSE)</f>
        <v>Aquecedor</v>
      </c>
      <c r="AB4650" s="37" t="str">
        <f>VLOOKUP(J4650, sku!B:BM, 64, FALSE)</f>
        <v>Importação</v>
      </c>
      <c r="AC4650" s="37" t="str">
        <f>LEFT(pedidos[[#This Row],[SKU]],3)</f>
        <v>1XA</v>
      </c>
      <c r="AD4650" s="37" t="str" cm="1">
        <f t="array" aca="1" ref="AD4650" ca="1">IFERROR(
  INDEX(
    montadora[Montadora],
    MATCH(TRUE,LEFT(J4858,NÚCARACT(montadora[SKU Parcial]))=montadora[SKU Parcial],0)
  ),
  ""
)</f>
        <v/>
      </c>
    </row>
    <row r="4651" spans="1:30" x14ac:dyDescent="0.25">
      <c r="A4651" s="42" t="s">
        <v>1933</v>
      </c>
      <c r="B4651" s="42" t="s">
        <v>36</v>
      </c>
      <c r="C4651" s="42" t="s">
        <v>1934</v>
      </c>
      <c r="D4651" s="42" t="s">
        <v>27</v>
      </c>
      <c r="E4651" s="42" t="s">
        <v>375</v>
      </c>
      <c r="F4651" s="42" t="s">
        <v>371</v>
      </c>
      <c r="G4651" s="42" t="s">
        <v>11227</v>
      </c>
      <c r="H4651" s="7" t="s">
        <v>30</v>
      </c>
      <c r="I4651" s="42" t="s">
        <v>36</v>
      </c>
      <c r="J4651" s="42" t="s">
        <v>372</v>
      </c>
      <c r="K4651" s="8">
        <v>45866</v>
      </c>
      <c r="L4651" s="7" t="s">
        <v>804</v>
      </c>
      <c r="M4651" s="44">
        <v>248.8</v>
      </c>
      <c r="N4651" s="7">
        <v>1</v>
      </c>
      <c r="O4651" s="44">
        <v>248.8</v>
      </c>
      <c r="P4651" s="44">
        <v>105.54</v>
      </c>
      <c r="Q4651" s="44">
        <v>20.2</v>
      </c>
      <c r="R4651" s="44">
        <v>28.61</v>
      </c>
      <c r="S4651" s="44">
        <v>0</v>
      </c>
      <c r="T4651" s="44">
        <v>26.95</v>
      </c>
      <c r="U4651" s="44">
        <v>67.5</v>
      </c>
      <c r="V4651" s="9" t="s">
        <v>24404</v>
      </c>
      <c r="W4651" s="42" t="s">
        <v>34</v>
      </c>
      <c r="X4651" s="43">
        <v>120168243814</v>
      </c>
      <c r="Y4651" s="43">
        <v>45243986389</v>
      </c>
      <c r="Z4651" s="5" t="s">
        <v>7980</v>
      </c>
      <c r="AA4651" s="37" t="str">
        <f>VLOOKUP(J4651, sku!B:C, 2, FALSE)</f>
        <v>Aquecedor</v>
      </c>
      <c r="AB4651" s="37" t="str">
        <f>VLOOKUP(J4651, sku!B:BM, 64, FALSE)</f>
        <v>Importação</v>
      </c>
      <c r="AC4651" s="37" t="str">
        <f>LEFT(pedidos[[#This Row],[SKU]],3)</f>
        <v>1XA</v>
      </c>
      <c r="AD4651" s="37" t="str" cm="1">
        <f t="array" aca="1" ref="AD4651" ca="1">IFERROR(
  INDEX(
    montadora[Montadora],
    MATCH(TRUE,LEFT(#REF!,NÚCARACT(montadora[SKU Parcial]))=montadora[SKU Parcial],0)
  ),
  ""
)</f>
        <v/>
      </c>
    </row>
    <row r="4652" spans="1:30" x14ac:dyDescent="0.25">
      <c r="A4652" s="42" t="s">
        <v>1935</v>
      </c>
      <c r="B4652" s="42" t="s">
        <v>1936</v>
      </c>
      <c r="C4652" s="42" t="s">
        <v>965</v>
      </c>
      <c r="D4652" s="42" t="s">
        <v>27</v>
      </c>
      <c r="E4652" s="42" t="s">
        <v>375</v>
      </c>
      <c r="F4652" s="42" t="s">
        <v>371</v>
      </c>
      <c r="G4652" s="42" t="s">
        <v>11227</v>
      </c>
      <c r="H4652" s="7" t="s">
        <v>30</v>
      </c>
      <c r="I4652" s="42" t="s">
        <v>36</v>
      </c>
      <c r="J4652" s="42" t="s">
        <v>372</v>
      </c>
      <c r="K4652" s="8">
        <v>45866</v>
      </c>
      <c r="L4652" s="7" t="s">
        <v>804</v>
      </c>
      <c r="M4652" s="44">
        <v>248.8</v>
      </c>
      <c r="N4652" s="7">
        <v>1</v>
      </c>
      <c r="O4652" s="44">
        <v>248.8</v>
      </c>
      <c r="P4652" s="44">
        <v>105.54</v>
      </c>
      <c r="Q4652" s="44">
        <v>20.2</v>
      </c>
      <c r="R4652" s="44">
        <v>28.61</v>
      </c>
      <c r="S4652" s="44">
        <v>0</v>
      </c>
      <c r="T4652" s="44">
        <v>26.95</v>
      </c>
      <c r="U4652" s="44">
        <v>67.5</v>
      </c>
      <c r="V4652" s="9" t="s">
        <v>24404</v>
      </c>
      <c r="W4652" s="42" t="s">
        <v>34</v>
      </c>
      <c r="X4652" s="43">
        <v>119673067081</v>
      </c>
      <c r="Y4652" s="43">
        <v>45245406348</v>
      </c>
      <c r="Z4652" s="5" t="s">
        <v>7980</v>
      </c>
      <c r="AA4652" s="37" t="str">
        <f>VLOOKUP(J4652, sku!B:C, 2, FALSE)</f>
        <v>Aquecedor</v>
      </c>
      <c r="AB4652" s="37" t="str">
        <f>VLOOKUP(J4652, sku!B:BM, 64, FALSE)</f>
        <v>Importação</v>
      </c>
      <c r="AC4652" s="37" t="str">
        <f>LEFT(pedidos[[#This Row],[SKU]],3)</f>
        <v>1XA</v>
      </c>
      <c r="AD4652" s="37" t="str" cm="1">
        <f t="array" aca="1" ref="AD4652" ca="1">IFERROR(
  INDEX(
    montadora[Montadora],
    MATCH(TRUE,LEFT(#REF!,NÚCARACT(montadora[SKU Parcial]))=montadora[SKU Parcial],0)
  ),
  ""
)</f>
        <v/>
      </c>
    </row>
    <row r="4653" spans="1:30" x14ac:dyDescent="0.25">
      <c r="A4653" s="42" t="s">
        <v>1937</v>
      </c>
      <c r="B4653" s="42" t="s">
        <v>1938</v>
      </c>
      <c r="C4653" s="42" t="s">
        <v>1939</v>
      </c>
      <c r="D4653" s="42" t="s">
        <v>45</v>
      </c>
      <c r="E4653" s="42" t="s">
        <v>375</v>
      </c>
      <c r="F4653" s="42" t="s">
        <v>371</v>
      </c>
      <c r="G4653" s="42" t="s">
        <v>11227</v>
      </c>
      <c r="H4653" s="7" t="s">
        <v>30</v>
      </c>
      <c r="I4653" s="42" t="s">
        <v>36</v>
      </c>
      <c r="J4653" s="42" t="s">
        <v>372</v>
      </c>
      <c r="K4653" s="8">
        <v>45867</v>
      </c>
      <c r="L4653" s="7" t="s">
        <v>804</v>
      </c>
      <c r="M4653" s="44">
        <v>248.8</v>
      </c>
      <c r="N4653" s="7">
        <v>1</v>
      </c>
      <c r="O4653" s="44">
        <v>248.8</v>
      </c>
      <c r="P4653" s="44">
        <v>105.54</v>
      </c>
      <c r="Q4653" s="44">
        <v>20.2</v>
      </c>
      <c r="R4653" s="44">
        <v>28.61</v>
      </c>
      <c r="S4653" s="44">
        <v>0</v>
      </c>
      <c r="T4653" s="44">
        <v>26.95</v>
      </c>
      <c r="U4653" s="44">
        <v>67.5</v>
      </c>
      <c r="V4653" s="9" t="s">
        <v>24404</v>
      </c>
      <c r="W4653" s="42" t="s">
        <v>34</v>
      </c>
      <c r="X4653" s="43">
        <v>119709579755</v>
      </c>
      <c r="Y4653" s="43">
        <v>45247331819</v>
      </c>
      <c r="Z4653" s="5" t="s">
        <v>7980</v>
      </c>
      <c r="AA4653" s="37" t="str">
        <f>VLOOKUP(J4653, sku!B:C, 2, FALSE)</f>
        <v>Aquecedor</v>
      </c>
      <c r="AB4653" s="37" t="str">
        <f>VLOOKUP(J4653, sku!B:BM, 64, FALSE)</f>
        <v>Importação</v>
      </c>
      <c r="AC4653" s="37" t="str">
        <f>LEFT(pedidos[[#This Row],[SKU]],3)</f>
        <v>1XA</v>
      </c>
      <c r="AD4653" s="37" t="str" cm="1">
        <f t="array" aca="1" ref="AD4653" ca="1">IFERROR(
  INDEX(
    montadora[Montadora],
    MATCH(TRUE,LEFT(#REF!,NÚCARACT(montadora[SKU Parcial]))=montadora[SKU Parcial],0)
  ),
  ""
)</f>
        <v/>
      </c>
    </row>
    <row r="4654" spans="1:30" x14ac:dyDescent="0.25">
      <c r="A4654" s="42" t="s">
        <v>1951</v>
      </c>
      <c r="B4654" s="42" t="s">
        <v>36</v>
      </c>
      <c r="C4654" s="42" t="s">
        <v>1952</v>
      </c>
      <c r="D4654" s="42" t="s">
        <v>27</v>
      </c>
      <c r="E4654" s="42" t="s">
        <v>1953</v>
      </c>
      <c r="F4654" s="42" t="s">
        <v>702</v>
      </c>
      <c r="G4654" s="42" t="s">
        <v>11227</v>
      </c>
      <c r="H4654" s="7" t="s">
        <v>47</v>
      </c>
      <c r="I4654" s="42" t="s">
        <v>31</v>
      </c>
      <c r="J4654" s="42" t="s">
        <v>703</v>
      </c>
      <c r="K4654" s="8">
        <v>45862</v>
      </c>
      <c r="L4654" s="7" t="s">
        <v>11229</v>
      </c>
      <c r="M4654" s="44">
        <v>28.8</v>
      </c>
      <c r="N4654" s="7">
        <v>1</v>
      </c>
      <c r="O4654" s="44">
        <v>36.79</v>
      </c>
      <c r="P4654" s="44">
        <v>7.52</v>
      </c>
      <c r="Q4654" s="44">
        <v>2.34</v>
      </c>
      <c r="R4654" s="44">
        <v>11.15</v>
      </c>
      <c r="S4654" s="44">
        <v>7.99</v>
      </c>
      <c r="T4654" s="44">
        <v>0</v>
      </c>
      <c r="U4654" s="44">
        <v>7.79</v>
      </c>
      <c r="V4654" s="9" t="s">
        <v>24405</v>
      </c>
      <c r="W4654" s="42" t="s">
        <v>34</v>
      </c>
      <c r="X4654" s="43">
        <v>119687955724</v>
      </c>
      <c r="Y4654" s="43">
        <v>45223810896</v>
      </c>
      <c r="Z4654" s="5" t="s">
        <v>7980</v>
      </c>
      <c r="AA4654" s="37" t="str">
        <f>VLOOKUP(J4654, sku!B:C, 2, FALSE)</f>
        <v>Trava Disco De Freio Moto - Preto</v>
      </c>
      <c r="AB4654" s="37" t="str">
        <f>VLOOKUP(J4654, sku!B:BM, 64, FALSE)</f>
        <v>Importação</v>
      </c>
      <c r="AC4654" s="37" t="str">
        <f>LEFT(pedidos[[#This Row],[SKU]],3)</f>
        <v>ET0</v>
      </c>
      <c r="AD4654" s="37" t="str" cm="1">
        <f t="array" aca="1" ref="AD4654" ca="1">IFERROR(
  INDEX(
    montadora[Montadora],
    MATCH(TRUE,LEFT(J4859,NÚCARACT(montadora[SKU Parcial]))=montadora[SKU Parcial],0)
  ),
  ""
)</f>
        <v/>
      </c>
    </row>
    <row r="4655" spans="1:30" x14ac:dyDescent="0.25">
      <c r="A4655" s="42" t="s">
        <v>1877</v>
      </c>
      <c r="B4655" s="42" t="s">
        <v>1878</v>
      </c>
      <c r="C4655" s="42" t="s">
        <v>1879</v>
      </c>
      <c r="D4655" s="42" t="s">
        <v>27</v>
      </c>
      <c r="E4655" s="42" t="s">
        <v>1880</v>
      </c>
      <c r="F4655" s="42" t="s">
        <v>67</v>
      </c>
      <c r="G4655" s="42" t="s">
        <v>11227</v>
      </c>
      <c r="H4655" s="7" t="s">
        <v>30</v>
      </c>
      <c r="I4655" s="42" t="s">
        <v>36</v>
      </c>
      <c r="J4655" s="42" t="s">
        <v>72</v>
      </c>
      <c r="K4655" s="8">
        <v>45848</v>
      </c>
      <c r="L4655" s="7" t="s">
        <v>11229</v>
      </c>
      <c r="M4655" s="44">
        <v>248.8</v>
      </c>
      <c r="N4655" s="7">
        <v>1</v>
      </c>
      <c r="O4655" s="44">
        <v>248.8</v>
      </c>
      <c r="P4655" s="44">
        <v>105</v>
      </c>
      <c r="Q4655" s="44">
        <v>20.2</v>
      </c>
      <c r="R4655" s="44">
        <v>29.86</v>
      </c>
      <c r="S4655" s="44">
        <v>0</v>
      </c>
      <c r="T4655" s="44">
        <v>26.95</v>
      </c>
      <c r="U4655" s="44">
        <v>66.790000000000006</v>
      </c>
      <c r="V4655" s="9" t="s">
        <v>24406</v>
      </c>
      <c r="W4655" s="42" t="s">
        <v>34</v>
      </c>
      <c r="X4655" s="43">
        <v>118137038610</v>
      </c>
      <c r="Y4655" s="43">
        <v>45153284278</v>
      </c>
      <c r="Z4655" s="5" t="s">
        <v>7980</v>
      </c>
      <c r="AA4655" s="37" t="str">
        <f>VLOOKUP(J4655, sku!B:C, 2, FALSE)</f>
        <v>Travessa Chevrolet - Slim - - - Tracker - 2020 A 2024 - Preto</v>
      </c>
      <c r="AB4655" s="37" t="str">
        <f>VLOOKUP(J4655, sku!B:BM, 64, FALSE)</f>
        <v>Fabricação</v>
      </c>
      <c r="AC4655" s="37" t="str">
        <f>LEFT(pedidos[[#This Row],[SKU]],3)</f>
        <v>XGM</v>
      </c>
      <c r="AD4655" s="37" t="str" cm="1">
        <f t="array" aca="1" ref="AD4655" ca="1">IFERROR(
  INDEX(
    montadora[Montadora],
    MATCH(TRUE,LEFT(J4860,NÚCARACT(montadora[SKU Parcial]))=montadora[SKU Parcial],0)
  ),
  ""
)</f>
        <v/>
      </c>
    </row>
    <row r="4656" spans="1:30" x14ac:dyDescent="0.25">
      <c r="A4656" s="42" t="s">
        <v>883</v>
      </c>
      <c r="B4656" s="42" t="s">
        <v>36</v>
      </c>
      <c r="C4656" s="42" t="s">
        <v>276</v>
      </c>
      <c r="D4656" s="42" t="s">
        <v>27</v>
      </c>
      <c r="E4656" s="42" t="s">
        <v>884</v>
      </c>
      <c r="F4656" s="42" t="s">
        <v>885</v>
      </c>
      <c r="G4656" s="42" t="s">
        <v>11227</v>
      </c>
      <c r="H4656" s="7" t="s">
        <v>30</v>
      </c>
      <c r="I4656" s="42" t="s">
        <v>31</v>
      </c>
      <c r="J4656" s="42" t="s">
        <v>886</v>
      </c>
      <c r="K4656" s="8">
        <v>45841</v>
      </c>
      <c r="L4656" s="7" t="s">
        <v>33</v>
      </c>
      <c r="M4656" s="44">
        <v>58.8</v>
      </c>
      <c r="N4656" s="7">
        <v>1</v>
      </c>
      <c r="O4656" s="44">
        <v>74.790000000000006</v>
      </c>
      <c r="P4656" s="44">
        <v>24.45</v>
      </c>
      <c r="Q4656" s="44">
        <v>4.7699999999999996</v>
      </c>
      <c r="R4656" s="44">
        <v>13.81</v>
      </c>
      <c r="S4656" s="44">
        <v>15.99</v>
      </c>
      <c r="T4656" s="44">
        <v>0</v>
      </c>
      <c r="U4656" s="44">
        <v>15.77</v>
      </c>
      <c r="V4656" s="9" t="s">
        <v>24407</v>
      </c>
      <c r="W4656" s="42" t="s">
        <v>34</v>
      </c>
      <c r="X4656" s="43">
        <v>117221719580</v>
      </c>
      <c r="Y4656" s="43">
        <v>45111695254</v>
      </c>
      <c r="Z4656" s="5" t="s">
        <v>7980</v>
      </c>
      <c r="AA4656" s="37" t="str">
        <f>VLOOKUP(J4656, sku!B:C, 2, FALSE)</f>
        <v>Trava Manete Moto E Bicicleta de Alumínio</v>
      </c>
      <c r="AB4656" s="37" t="str">
        <f>VLOOKUP(J4656, sku!B:BM, 64, FALSE)</f>
        <v>Importação</v>
      </c>
      <c r="AC4656" s="37" t="str">
        <f>LEFT(pedidos[[#This Row],[SKU]],3)</f>
        <v>ET0</v>
      </c>
      <c r="AD4656" s="37" t="str" cm="1">
        <f t="array" aca="1" ref="AD4656" ca="1">IFERROR(
  INDEX(
    montadora[Montadora],
    MATCH(TRUE,LEFT(J4861,NÚCARACT(montadora[SKU Parcial]))=montadora[SKU Parcial],0)
  ),
  ""
)</f>
        <v/>
      </c>
    </row>
    <row r="4657" spans="1:30" x14ac:dyDescent="0.25">
      <c r="A4657" s="42" t="s">
        <v>887</v>
      </c>
      <c r="B4657" s="42" t="s">
        <v>888</v>
      </c>
      <c r="C4657" s="42" t="s">
        <v>889</v>
      </c>
      <c r="D4657" s="42" t="s">
        <v>27</v>
      </c>
      <c r="E4657" s="42" t="s">
        <v>884</v>
      </c>
      <c r="F4657" s="42" t="s">
        <v>885</v>
      </c>
      <c r="G4657" s="42" t="s">
        <v>11227</v>
      </c>
      <c r="H4657" s="7" t="s">
        <v>30</v>
      </c>
      <c r="I4657" s="42" t="s">
        <v>36</v>
      </c>
      <c r="J4657" s="42" t="s">
        <v>886</v>
      </c>
      <c r="K4657" s="8">
        <v>45841</v>
      </c>
      <c r="L4657" s="7" t="s">
        <v>33</v>
      </c>
      <c r="M4657" s="44">
        <v>58.8</v>
      </c>
      <c r="N4657" s="7">
        <v>1</v>
      </c>
      <c r="O4657" s="44">
        <v>74.790000000000006</v>
      </c>
      <c r="P4657" s="44">
        <v>24.45</v>
      </c>
      <c r="Q4657" s="44">
        <v>4.7699999999999996</v>
      </c>
      <c r="R4657" s="44">
        <v>13.81</v>
      </c>
      <c r="S4657" s="44">
        <v>15.99</v>
      </c>
      <c r="T4657" s="44">
        <v>0</v>
      </c>
      <c r="U4657" s="44">
        <v>15.77</v>
      </c>
      <c r="V4657" s="9" t="s">
        <v>24407</v>
      </c>
      <c r="W4657" s="42" t="s">
        <v>34</v>
      </c>
      <c r="X4657" s="43">
        <v>117261630098</v>
      </c>
      <c r="Y4657" s="43">
        <v>45113881816</v>
      </c>
      <c r="Z4657" s="5" t="s">
        <v>7980</v>
      </c>
      <c r="AA4657" s="37" t="str">
        <f>VLOOKUP(J4657, sku!B:C, 2, FALSE)</f>
        <v>Trava Manete Moto E Bicicleta de Alumínio</v>
      </c>
      <c r="AB4657" s="37" t="str">
        <f>VLOOKUP(J4657, sku!B:BM, 64, FALSE)</f>
        <v>Importação</v>
      </c>
      <c r="AC4657" s="37" t="str">
        <f>LEFT(pedidos[[#This Row],[SKU]],3)</f>
        <v>ET0</v>
      </c>
      <c r="AD4657" s="37" t="str" cm="1">
        <f t="array" aca="1" ref="AD4657" ca="1">IFERROR(
  INDEX(
    montadora[Montadora],
    MATCH(TRUE,LEFT(J4862,NÚCARACT(montadora[SKU Parcial]))=montadora[SKU Parcial],0)
  ),
  ""
)</f>
        <v/>
      </c>
    </row>
    <row r="4658" spans="1:30" x14ac:dyDescent="0.25">
      <c r="A4658" s="42" t="s">
        <v>1886</v>
      </c>
      <c r="B4658" s="42" t="s">
        <v>36</v>
      </c>
      <c r="C4658" s="42" t="s">
        <v>428</v>
      </c>
      <c r="D4658" s="42" t="s">
        <v>420</v>
      </c>
      <c r="E4658" s="42" t="s">
        <v>884</v>
      </c>
      <c r="F4658" s="42" t="s">
        <v>885</v>
      </c>
      <c r="G4658" s="42" t="s">
        <v>11227</v>
      </c>
      <c r="H4658" s="7" t="s">
        <v>30</v>
      </c>
      <c r="I4658" s="42" t="s">
        <v>36</v>
      </c>
      <c r="J4658" s="42" t="s">
        <v>886</v>
      </c>
      <c r="K4658" s="8">
        <v>45846</v>
      </c>
      <c r="L4658" s="7" t="s">
        <v>804</v>
      </c>
      <c r="M4658" s="44">
        <v>58.8</v>
      </c>
      <c r="N4658" s="7">
        <v>1</v>
      </c>
      <c r="O4658" s="44">
        <v>71.790000000000006</v>
      </c>
      <c r="P4658" s="44">
        <v>24.45</v>
      </c>
      <c r="Q4658" s="44">
        <v>4.7699999999999996</v>
      </c>
      <c r="R4658" s="44">
        <v>13.81</v>
      </c>
      <c r="S4658" s="44">
        <v>12.99</v>
      </c>
      <c r="T4658" s="44">
        <v>0</v>
      </c>
      <c r="U4658" s="44">
        <v>15.77</v>
      </c>
      <c r="V4658" s="9" t="s">
        <v>24407</v>
      </c>
      <c r="W4658" s="42" t="s">
        <v>34</v>
      </c>
      <c r="X4658" s="43">
        <v>117332276723</v>
      </c>
      <c r="Y4658" s="43">
        <v>45138470164</v>
      </c>
      <c r="Z4658" s="5" t="s">
        <v>7980</v>
      </c>
      <c r="AA4658" s="37" t="str">
        <f>VLOOKUP(J4658, sku!B:C, 2, FALSE)</f>
        <v>Trava Manete Moto E Bicicleta de Alumínio</v>
      </c>
      <c r="AB4658" s="37" t="str">
        <f>VLOOKUP(J4658, sku!B:BM, 64, FALSE)</f>
        <v>Importação</v>
      </c>
      <c r="AC4658" s="37" t="str">
        <f>LEFT(pedidos[[#This Row],[SKU]],3)</f>
        <v>ET0</v>
      </c>
      <c r="AD4658" s="37" t="str" cm="1">
        <f t="array" aca="1" ref="AD4658" ca="1">IFERROR(
  INDEX(
    montadora[Montadora],
    MATCH(TRUE,LEFT(J4863,NÚCARACT(montadora[SKU Parcial]))=montadora[SKU Parcial],0)
  ),
  ""
)</f>
        <v/>
      </c>
    </row>
    <row r="4659" spans="1:30" x14ac:dyDescent="0.25">
      <c r="A4659" s="42" t="s">
        <v>1887</v>
      </c>
      <c r="B4659" s="42" t="s">
        <v>36</v>
      </c>
      <c r="C4659" s="42" t="s">
        <v>1888</v>
      </c>
      <c r="D4659" s="42" t="s">
        <v>685</v>
      </c>
      <c r="E4659" s="42" t="s">
        <v>884</v>
      </c>
      <c r="F4659" s="42" t="s">
        <v>885</v>
      </c>
      <c r="G4659" s="42" t="s">
        <v>11227</v>
      </c>
      <c r="H4659" s="7" t="s">
        <v>30</v>
      </c>
      <c r="I4659" s="42" t="s">
        <v>31</v>
      </c>
      <c r="J4659" s="42" t="s">
        <v>886</v>
      </c>
      <c r="K4659" s="8">
        <v>45846</v>
      </c>
      <c r="L4659" s="7" t="s">
        <v>804</v>
      </c>
      <c r="M4659" s="44">
        <v>58.8</v>
      </c>
      <c r="N4659" s="7">
        <v>1</v>
      </c>
      <c r="O4659" s="44">
        <v>58.8</v>
      </c>
      <c r="P4659" s="44">
        <v>24.45</v>
      </c>
      <c r="Q4659" s="44">
        <v>4.7699999999999996</v>
      </c>
      <c r="R4659" s="44">
        <v>13.81</v>
      </c>
      <c r="S4659" s="44">
        <v>0</v>
      </c>
      <c r="T4659" s="44">
        <v>0</v>
      </c>
      <c r="U4659" s="44">
        <v>15.77</v>
      </c>
      <c r="V4659" s="9" t="s">
        <v>24407</v>
      </c>
      <c r="W4659" s="42" t="s">
        <v>34</v>
      </c>
      <c r="X4659" s="43">
        <v>117915054018</v>
      </c>
      <c r="Y4659" s="43">
        <v>45142462154</v>
      </c>
      <c r="Z4659" s="5" t="s">
        <v>7980</v>
      </c>
      <c r="AA4659" s="37" t="str">
        <f>VLOOKUP(J4659, sku!B:C, 2, FALSE)</f>
        <v>Trava Manete Moto E Bicicleta de Alumínio</v>
      </c>
      <c r="AB4659" s="37" t="str">
        <f>VLOOKUP(J4659, sku!B:BM, 64, FALSE)</f>
        <v>Importação</v>
      </c>
      <c r="AC4659" s="37" t="str">
        <f>LEFT(pedidos[[#This Row],[SKU]],3)</f>
        <v>ET0</v>
      </c>
      <c r="AD4659" s="37" t="str" cm="1">
        <f t="array" aca="1" ref="AD4659" ca="1">IFERROR(
  INDEX(
    montadora[Montadora],
    MATCH(TRUE,LEFT(J4864,NÚCARACT(montadora[SKU Parcial]))=montadora[SKU Parcial],0)
  ),
  ""
)</f>
        <v/>
      </c>
    </row>
    <row r="4660" spans="1:30" x14ac:dyDescent="0.25">
      <c r="A4660" s="42" t="s">
        <v>1889</v>
      </c>
      <c r="B4660" s="42" t="s">
        <v>1890</v>
      </c>
      <c r="C4660" s="42" t="s">
        <v>155</v>
      </c>
      <c r="D4660" s="42" t="s">
        <v>27</v>
      </c>
      <c r="E4660" s="42" t="s">
        <v>884</v>
      </c>
      <c r="F4660" s="42" t="s">
        <v>885</v>
      </c>
      <c r="G4660" s="42" t="s">
        <v>11227</v>
      </c>
      <c r="H4660" s="7" t="s">
        <v>30</v>
      </c>
      <c r="I4660" s="42" t="s">
        <v>31</v>
      </c>
      <c r="J4660" s="42" t="s">
        <v>886</v>
      </c>
      <c r="K4660" s="8">
        <v>45848</v>
      </c>
      <c r="L4660" s="7" t="s">
        <v>804</v>
      </c>
      <c r="M4660" s="44">
        <v>58.8</v>
      </c>
      <c r="N4660" s="7">
        <v>1</v>
      </c>
      <c r="O4660" s="44">
        <v>58.8</v>
      </c>
      <c r="P4660" s="44">
        <v>24.45</v>
      </c>
      <c r="Q4660" s="44">
        <v>4.7699999999999996</v>
      </c>
      <c r="R4660" s="44">
        <v>13.81</v>
      </c>
      <c r="S4660" s="44">
        <v>0</v>
      </c>
      <c r="T4660" s="44">
        <v>0</v>
      </c>
      <c r="U4660" s="44">
        <v>15.77</v>
      </c>
      <c r="V4660" s="9" t="s">
        <v>24407</v>
      </c>
      <c r="W4660" s="42" t="s">
        <v>34</v>
      </c>
      <c r="X4660" s="43">
        <v>118085522618</v>
      </c>
      <c r="Y4660" s="43">
        <v>45150592783</v>
      </c>
      <c r="Z4660" s="5" t="s">
        <v>7980</v>
      </c>
      <c r="AA4660" s="37" t="str">
        <f>VLOOKUP(J4660, sku!B:C, 2, FALSE)</f>
        <v>Trava Manete Moto E Bicicleta de Alumínio</v>
      </c>
      <c r="AB4660" s="37" t="str">
        <f>VLOOKUP(J4660, sku!B:BM, 64, FALSE)</f>
        <v>Importação</v>
      </c>
      <c r="AC4660" s="37" t="str">
        <f>LEFT(pedidos[[#This Row],[SKU]],3)</f>
        <v>ET0</v>
      </c>
      <c r="AD4660" s="37" t="str" cm="1">
        <f t="array" aca="1" ref="AD4660" ca="1">IFERROR(
  INDEX(
    montadora[Montadora],
    MATCH(TRUE,LEFT(J4865,NÚCARACT(montadora[SKU Parcial]))=montadora[SKU Parcial],0)
  ),
  ""
)</f>
        <v/>
      </c>
    </row>
    <row r="4661" spans="1:30" x14ac:dyDescent="0.25">
      <c r="A4661" s="42" t="s">
        <v>1891</v>
      </c>
      <c r="B4661" s="42" t="s">
        <v>36</v>
      </c>
      <c r="C4661" s="42" t="s">
        <v>1892</v>
      </c>
      <c r="D4661" s="42" t="s">
        <v>617</v>
      </c>
      <c r="E4661" s="42" t="s">
        <v>1893</v>
      </c>
      <c r="F4661" s="42" t="s">
        <v>1894</v>
      </c>
      <c r="G4661" s="42" t="s">
        <v>11227</v>
      </c>
      <c r="H4661" s="7" t="s">
        <v>47</v>
      </c>
      <c r="I4661" s="42" t="s">
        <v>36</v>
      </c>
      <c r="J4661" s="42" t="s">
        <v>1895</v>
      </c>
      <c r="K4661" s="8">
        <v>45849</v>
      </c>
      <c r="L4661" s="7" t="s">
        <v>11229</v>
      </c>
      <c r="M4661" s="44">
        <v>378.8</v>
      </c>
      <c r="N4661" s="7">
        <v>1</v>
      </c>
      <c r="O4661" s="44">
        <v>378.8</v>
      </c>
      <c r="P4661" s="44">
        <v>158.97999999999999</v>
      </c>
      <c r="Q4661" s="44">
        <v>30.76</v>
      </c>
      <c r="R4661" s="44">
        <v>62.5</v>
      </c>
      <c r="S4661" s="44">
        <v>0</v>
      </c>
      <c r="T4661" s="44">
        <v>24.95</v>
      </c>
      <c r="U4661" s="44">
        <v>101.61</v>
      </c>
      <c r="V4661" s="9" t="s">
        <v>24407</v>
      </c>
      <c r="W4661" s="42" t="s">
        <v>34</v>
      </c>
      <c r="X4661" s="43">
        <v>117708305609</v>
      </c>
      <c r="Y4661" s="43">
        <v>45156023691</v>
      </c>
      <c r="Z4661" s="5" t="s">
        <v>7980</v>
      </c>
      <c r="AA4661" s="37" t="str">
        <f>VLOOKUP(J4661, sku!B:C, 2, FALSE)</f>
        <v>1 Fogareiro 2 Bocas + 2 Refis de Gás Guepardo</v>
      </c>
      <c r="AB4661" s="37" t="str">
        <f>VLOOKUP(J4661, sku!B:BM, 64, FALSE)</f>
        <v>Importação</v>
      </c>
      <c r="AC4661" s="37" t="str">
        <f>LEFT(pedidos[[#This Row],[SKU]],3)</f>
        <v>1FO</v>
      </c>
      <c r="AD4661" s="37" t="str" cm="1">
        <f t="array" aca="1" ref="AD4661" ca="1">IFERROR(
  INDEX(
    montadora[Montadora],
    MATCH(TRUE,LEFT(J4866,NÚCARACT(montadora[SKU Parcial]))=montadora[SKU Parcial],0)
  ),
  ""
)</f>
        <v/>
      </c>
    </row>
    <row r="4662" spans="1:30" x14ac:dyDescent="0.25">
      <c r="A4662" s="42" t="s">
        <v>1896</v>
      </c>
      <c r="B4662" s="42" t="s">
        <v>36</v>
      </c>
      <c r="C4662" s="42" t="s">
        <v>1897</v>
      </c>
      <c r="D4662" s="42" t="s">
        <v>138</v>
      </c>
      <c r="E4662" s="42" t="s">
        <v>884</v>
      </c>
      <c r="F4662" s="42" t="s">
        <v>885</v>
      </c>
      <c r="G4662" s="42" t="s">
        <v>11227</v>
      </c>
      <c r="H4662" s="7" t="s">
        <v>30</v>
      </c>
      <c r="I4662" s="42" t="s">
        <v>36</v>
      </c>
      <c r="J4662" s="42" t="s">
        <v>886</v>
      </c>
      <c r="K4662" s="8">
        <v>45850</v>
      </c>
      <c r="L4662" s="7" t="s">
        <v>804</v>
      </c>
      <c r="M4662" s="44">
        <v>58.8</v>
      </c>
      <c r="N4662" s="7">
        <v>1</v>
      </c>
      <c r="O4662" s="44">
        <v>65.790000000000006</v>
      </c>
      <c r="P4662" s="44">
        <v>24.45</v>
      </c>
      <c r="Q4662" s="44">
        <v>4.7699999999999996</v>
      </c>
      <c r="R4662" s="44">
        <v>13.81</v>
      </c>
      <c r="S4662" s="44">
        <v>6.99</v>
      </c>
      <c r="T4662" s="44">
        <v>0</v>
      </c>
      <c r="U4662" s="44">
        <v>15.77</v>
      </c>
      <c r="V4662" s="9" t="s">
        <v>24407</v>
      </c>
      <c r="W4662" s="42" t="s">
        <v>34</v>
      </c>
      <c r="X4662" s="43">
        <v>118314273434</v>
      </c>
      <c r="Y4662" s="43">
        <v>45160458310</v>
      </c>
      <c r="Z4662" s="5" t="s">
        <v>7980</v>
      </c>
      <c r="AA4662" s="37" t="str">
        <f>VLOOKUP(J4662, sku!B:C, 2, FALSE)</f>
        <v>Trava Manete Moto E Bicicleta de Alumínio</v>
      </c>
      <c r="AB4662" s="37" t="str">
        <f>VLOOKUP(J4662, sku!B:BM, 64, FALSE)</f>
        <v>Importação</v>
      </c>
      <c r="AC4662" s="37" t="str">
        <f>LEFT(pedidos[[#This Row],[SKU]],3)</f>
        <v>ET0</v>
      </c>
      <c r="AD4662" s="37" t="str" cm="1">
        <f t="array" aca="1" ref="AD4662" ca="1">IFERROR(
  INDEX(
    montadora[Montadora],
    MATCH(TRUE,LEFT(J4867,NÚCARACT(montadora[SKU Parcial]))=montadora[SKU Parcial],0)
  ),
  ""
)</f>
        <v/>
      </c>
    </row>
    <row r="4663" spans="1:30" x14ac:dyDescent="0.25">
      <c r="A4663" s="42" t="s">
        <v>1968</v>
      </c>
      <c r="B4663" s="42" t="s">
        <v>36</v>
      </c>
      <c r="C4663" s="42" t="s">
        <v>548</v>
      </c>
      <c r="D4663" s="42" t="s">
        <v>138</v>
      </c>
      <c r="E4663" s="42" t="s">
        <v>884</v>
      </c>
      <c r="F4663" s="42" t="s">
        <v>885</v>
      </c>
      <c r="G4663" s="42" t="s">
        <v>11227</v>
      </c>
      <c r="H4663" s="7" t="s">
        <v>30</v>
      </c>
      <c r="I4663" s="42" t="s">
        <v>36</v>
      </c>
      <c r="J4663" s="42" t="s">
        <v>886</v>
      </c>
      <c r="K4663" s="8">
        <v>45867</v>
      </c>
      <c r="L4663" s="7" t="s">
        <v>804</v>
      </c>
      <c r="M4663" s="44">
        <v>58.8</v>
      </c>
      <c r="N4663" s="7">
        <v>1</v>
      </c>
      <c r="O4663" s="44">
        <v>58.8</v>
      </c>
      <c r="P4663" s="44">
        <v>24.45</v>
      </c>
      <c r="Q4663" s="44">
        <v>4.7699999999999996</v>
      </c>
      <c r="R4663" s="44">
        <v>13.81</v>
      </c>
      <c r="S4663" s="44">
        <v>0</v>
      </c>
      <c r="T4663" s="44">
        <v>0</v>
      </c>
      <c r="U4663" s="44">
        <v>15.77</v>
      </c>
      <c r="V4663" s="9" t="s">
        <v>24407</v>
      </c>
      <c r="W4663" s="42" t="s">
        <v>34</v>
      </c>
      <c r="X4663" s="43">
        <v>119718515563</v>
      </c>
      <c r="Y4663" s="43">
        <v>45247763023</v>
      </c>
      <c r="Z4663" s="5" t="s">
        <v>7980</v>
      </c>
      <c r="AA4663" s="37" t="str">
        <f>VLOOKUP(J4663, sku!B:C, 2, FALSE)</f>
        <v>Trava Manete Moto E Bicicleta de Alumínio</v>
      </c>
      <c r="AB4663" s="37" t="str">
        <f>VLOOKUP(J4663, sku!B:BM, 64, FALSE)</f>
        <v>Importação</v>
      </c>
      <c r="AC4663" s="37" t="str">
        <f>LEFT(pedidos[[#This Row],[SKU]],3)</f>
        <v>ET0</v>
      </c>
      <c r="AD4663" s="37" t="str" cm="1">
        <f t="array" aca="1" ref="AD4663" ca="1">IFERROR(
  INDEX(
    montadora[Montadora],
    MATCH(TRUE,LEFT(J4868,NÚCARACT(montadora[SKU Parcial]))=montadora[SKU Parcial],0)
  ),
  ""
)</f>
        <v/>
      </c>
    </row>
    <row r="4664" spans="1:30" x14ac:dyDescent="0.25">
      <c r="A4664" s="42" t="s">
        <v>1969</v>
      </c>
      <c r="B4664" s="42" t="s">
        <v>1970</v>
      </c>
      <c r="C4664" s="42" t="s">
        <v>1971</v>
      </c>
      <c r="D4664" s="42" t="s">
        <v>27</v>
      </c>
      <c r="E4664" s="42" t="s">
        <v>884</v>
      </c>
      <c r="F4664" s="42" t="s">
        <v>885</v>
      </c>
      <c r="G4664" s="42" t="s">
        <v>11227</v>
      </c>
      <c r="H4664" s="7" t="s">
        <v>30</v>
      </c>
      <c r="I4664" s="42" t="s">
        <v>36</v>
      </c>
      <c r="J4664" s="42" t="s">
        <v>886</v>
      </c>
      <c r="K4664" s="8">
        <v>45867</v>
      </c>
      <c r="L4664" s="7" t="s">
        <v>804</v>
      </c>
      <c r="M4664" s="44">
        <v>58.8</v>
      </c>
      <c r="N4664" s="7">
        <v>1</v>
      </c>
      <c r="O4664" s="44">
        <v>58.8</v>
      </c>
      <c r="P4664" s="44">
        <v>24.45</v>
      </c>
      <c r="Q4664" s="44">
        <v>4.7699999999999996</v>
      </c>
      <c r="R4664" s="44">
        <v>13.81</v>
      </c>
      <c r="S4664" s="44">
        <v>0</v>
      </c>
      <c r="T4664" s="44">
        <v>0</v>
      </c>
      <c r="U4664" s="44">
        <v>15.77</v>
      </c>
      <c r="V4664" s="9" t="s">
        <v>24407</v>
      </c>
      <c r="W4664" s="42" t="s">
        <v>34</v>
      </c>
      <c r="X4664" s="43">
        <v>120250571820</v>
      </c>
      <c r="Y4664" s="43">
        <v>45248525734</v>
      </c>
      <c r="Z4664" s="5" t="s">
        <v>7980</v>
      </c>
      <c r="AA4664" s="37" t="str">
        <f>VLOOKUP(J4664, sku!B:C, 2, FALSE)</f>
        <v>Trava Manete Moto E Bicicleta de Alumínio</v>
      </c>
      <c r="AB4664" s="37" t="str">
        <f>VLOOKUP(J4664, sku!B:BM, 64, FALSE)</f>
        <v>Importação</v>
      </c>
      <c r="AC4664" s="37" t="str">
        <f>LEFT(pedidos[[#This Row],[SKU]],3)</f>
        <v>ET0</v>
      </c>
      <c r="AD4664" s="37" t="str" cm="1">
        <f t="array" aca="1" ref="AD4664" ca="1">IFERROR(
  INDEX(
    montadora[Montadora],
    MATCH(TRUE,LEFT(J4869,NÚCARACT(montadora[SKU Parcial]))=montadora[SKU Parcial],0)
  ),
  ""
)</f>
        <v/>
      </c>
    </row>
    <row r="4665" spans="1:30" x14ac:dyDescent="0.25">
      <c r="A4665" s="42" t="s">
        <v>1972</v>
      </c>
      <c r="B4665" s="42" t="s">
        <v>1973</v>
      </c>
      <c r="C4665" s="42" t="s">
        <v>1974</v>
      </c>
      <c r="D4665" s="42" t="s">
        <v>138</v>
      </c>
      <c r="E4665" s="42" t="s">
        <v>884</v>
      </c>
      <c r="F4665" s="42" t="s">
        <v>885</v>
      </c>
      <c r="G4665" s="42" t="s">
        <v>11227</v>
      </c>
      <c r="H4665" s="7" t="s">
        <v>30</v>
      </c>
      <c r="I4665" s="42" t="s">
        <v>31</v>
      </c>
      <c r="J4665" s="42" t="s">
        <v>886</v>
      </c>
      <c r="K4665" s="8">
        <v>45859</v>
      </c>
      <c r="L4665" s="7" t="s">
        <v>804</v>
      </c>
      <c r="M4665" s="44">
        <v>58.8</v>
      </c>
      <c r="N4665" s="7">
        <v>2</v>
      </c>
      <c r="O4665" s="44">
        <v>117.6</v>
      </c>
      <c r="P4665" s="44">
        <v>48.9</v>
      </c>
      <c r="Q4665" s="44">
        <v>9.5500000000000007</v>
      </c>
      <c r="R4665" s="44">
        <v>27.62</v>
      </c>
      <c r="S4665" s="44">
        <v>0</v>
      </c>
      <c r="T4665" s="44">
        <v>0</v>
      </c>
      <c r="U4665" s="44">
        <v>31.53</v>
      </c>
      <c r="V4665" s="9" t="s">
        <v>24408</v>
      </c>
      <c r="W4665" s="42" t="s">
        <v>34</v>
      </c>
      <c r="X4665" s="43">
        <v>118917543537</v>
      </c>
      <c r="Y4665" s="43">
        <v>45210385410</v>
      </c>
      <c r="Z4665" s="5" t="s">
        <v>7980</v>
      </c>
      <c r="AA4665" s="37" t="str">
        <f>VLOOKUP(J4665, sku!B:C, 2, FALSE)</f>
        <v>Trava Manete Moto E Bicicleta de Alumínio</v>
      </c>
      <c r="AB4665" s="37" t="str">
        <f>VLOOKUP(J4665, sku!B:BM, 64, FALSE)</f>
        <v>Importação</v>
      </c>
      <c r="AC4665" s="37" t="str">
        <f>LEFT(pedidos[[#This Row],[SKU]],3)</f>
        <v>ET0</v>
      </c>
      <c r="AD4665" s="37" t="str" cm="1">
        <f t="array" aca="1" ref="AD4665" ca="1">IFERROR(
  INDEX(
    montadora[Montadora],
    MATCH(TRUE,LEFT(J4874,NÚCARACT(montadora[SKU Parcial]))=montadora[SKU Parcial],0)
  ),
  ""
)</f>
        <v/>
      </c>
    </row>
    <row r="4666" spans="1:30" x14ac:dyDescent="0.25">
      <c r="A4666" s="42" t="s">
        <v>1904</v>
      </c>
      <c r="B4666" s="42" t="s">
        <v>36</v>
      </c>
      <c r="C4666" s="42" t="s">
        <v>1905</v>
      </c>
      <c r="D4666" s="42" t="s">
        <v>51</v>
      </c>
      <c r="E4666" s="42" t="s">
        <v>1906</v>
      </c>
      <c r="F4666" s="42" t="s">
        <v>507</v>
      </c>
      <c r="G4666" s="42" t="s">
        <v>11227</v>
      </c>
      <c r="H4666" s="7" t="s">
        <v>47</v>
      </c>
      <c r="I4666" s="42" t="s">
        <v>36</v>
      </c>
      <c r="J4666" s="42" t="s">
        <v>473</v>
      </c>
      <c r="K4666" s="8">
        <v>45856</v>
      </c>
      <c r="L4666" s="7" t="s">
        <v>11229</v>
      </c>
      <c r="M4666" s="44">
        <v>196.4</v>
      </c>
      <c r="N4666" s="7">
        <v>1</v>
      </c>
      <c r="O4666" s="44">
        <v>208.39</v>
      </c>
      <c r="P4666" s="44">
        <v>73.05</v>
      </c>
      <c r="Q4666" s="44">
        <v>15.95</v>
      </c>
      <c r="R4666" s="44">
        <v>32.409999999999997</v>
      </c>
      <c r="S4666" s="44">
        <v>11.99</v>
      </c>
      <c r="T4666" s="44">
        <v>22.45</v>
      </c>
      <c r="U4666" s="44">
        <v>52.54</v>
      </c>
      <c r="V4666" s="9" t="s">
        <v>24409</v>
      </c>
      <c r="W4666" s="42" t="s">
        <v>34</v>
      </c>
      <c r="X4666" s="43">
        <v>118559427999</v>
      </c>
      <c r="Y4666" s="43">
        <v>45195651166</v>
      </c>
      <c r="Z4666" s="5" t="s">
        <v>7980</v>
      </c>
      <c r="AA4666" s="37" t="str">
        <f>VLOOKUP(J4666, sku!B:C, 2, FALSE)</f>
        <v>1 Fogareiro 1 Boca + 1 Maçarico 915 + 2 Refis Guepardo</v>
      </c>
      <c r="AB4666" s="37" t="str">
        <f>VLOOKUP(J4666, sku!B:BM, 64, FALSE)</f>
        <v>Importação</v>
      </c>
      <c r="AC4666" s="37" t="str">
        <f>LEFT(pedidos[[#This Row],[SKU]],3)</f>
        <v>1FO</v>
      </c>
      <c r="AD4666" s="37" t="str" cm="1">
        <f t="array" aca="1" ref="AD4666" ca="1">IFERROR(
  INDEX(
    montadora[Montadora],
    MATCH(TRUE,LEFT(J4875,NÚCARACT(montadora[SKU Parcial]))=montadora[SKU Parcial],0)
  ),
  ""
)</f>
        <v/>
      </c>
    </row>
    <row r="4667" spans="1:30" x14ac:dyDescent="0.25">
      <c r="A4667" s="42" t="s">
        <v>1920</v>
      </c>
      <c r="B4667" s="42" t="s">
        <v>1921</v>
      </c>
      <c r="C4667" s="42" t="s">
        <v>1922</v>
      </c>
      <c r="D4667" s="42" t="s">
        <v>319</v>
      </c>
      <c r="E4667" s="42" t="s">
        <v>1424</v>
      </c>
      <c r="F4667" s="42" t="s">
        <v>793</v>
      </c>
      <c r="G4667" s="42" t="s">
        <v>11227</v>
      </c>
      <c r="H4667" s="7" t="s">
        <v>47</v>
      </c>
      <c r="I4667" s="42" t="s">
        <v>31</v>
      </c>
      <c r="J4667" s="42" t="s">
        <v>794</v>
      </c>
      <c r="K4667" s="8">
        <v>45839</v>
      </c>
      <c r="L4667" s="7" t="s">
        <v>11229</v>
      </c>
      <c r="M4667" s="44">
        <v>1048.8</v>
      </c>
      <c r="N4667" s="7">
        <v>1</v>
      </c>
      <c r="O4667" s="44">
        <v>1048.8</v>
      </c>
      <c r="P4667" s="44">
        <v>407</v>
      </c>
      <c r="Q4667" s="44">
        <v>85.16</v>
      </c>
      <c r="R4667" s="44">
        <v>178.3</v>
      </c>
      <c r="S4667" s="44">
        <v>0</v>
      </c>
      <c r="T4667" s="44">
        <v>98.95</v>
      </c>
      <c r="U4667" s="44">
        <v>279.39</v>
      </c>
      <c r="V4667" s="9" t="s">
        <v>24410</v>
      </c>
      <c r="W4667" s="42" t="s">
        <v>34</v>
      </c>
      <c r="X4667" s="43">
        <v>116559551611</v>
      </c>
      <c r="Y4667" s="43">
        <v>45103303564</v>
      </c>
      <c r="Z4667" s="5" t="s">
        <v>7980</v>
      </c>
      <c r="AA4667" s="37" t="str">
        <f>VLOOKUP(J4667, sku!B:C, 2, FALSE)</f>
        <v>Gradeado Gigante 150 cm X 100 cm X 12 cm - Preto</v>
      </c>
      <c r="AB4667" s="37" t="str">
        <f>VLOOKUP(J4667, sku!B:BM, 64, FALSE)</f>
        <v>Revenda</v>
      </c>
      <c r="AC4667" s="37" t="str">
        <f>LEFT(pedidos[[#This Row],[SKU]],3)</f>
        <v>XGR</v>
      </c>
      <c r="AD4667" s="37" t="str" cm="1">
        <f t="array" aca="1" ref="AD4667" ca="1">IFERROR(
  INDEX(
    montadora[Montadora],
    MATCH(TRUE,LEFT(J4877,NÚCARACT(montadora[SKU Parcial]))=montadora[SKU Parcial],0)
  ),
  ""
)</f>
        <v/>
      </c>
    </row>
    <row r="4668" spans="1:30" x14ac:dyDescent="0.25">
      <c r="A4668" s="42" t="s">
        <v>1923</v>
      </c>
      <c r="B4668" s="42" t="s">
        <v>1924</v>
      </c>
      <c r="C4668" s="42" t="s">
        <v>524</v>
      </c>
      <c r="D4668" s="42" t="s">
        <v>420</v>
      </c>
      <c r="E4668" s="42" t="s">
        <v>1424</v>
      </c>
      <c r="F4668" s="42" t="s">
        <v>793</v>
      </c>
      <c r="G4668" s="42" t="s">
        <v>11227</v>
      </c>
      <c r="H4668" s="7" t="s">
        <v>47</v>
      </c>
      <c r="I4668" s="42" t="s">
        <v>36</v>
      </c>
      <c r="J4668" s="42" t="s">
        <v>794</v>
      </c>
      <c r="K4668" s="8">
        <v>45840</v>
      </c>
      <c r="L4668" s="7" t="s">
        <v>11229</v>
      </c>
      <c r="M4668" s="44">
        <v>1048.8</v>
      </c>
      <c r="N4668" s="7">
        <v>1</v>
      </c>
      <c r="O4668" s="44">
        <v>1048.8</v>
      </c>
      <c r="P4668" s="44">
        <v>407</v>
      </c>
      <c r="Q4668" s="44">
        <v>85.16</v>
      </c>
      <c r="R4668" s="44">
        <v>178.3</v>
      </c>
      <c r="S4668" s="44">
        <v>0</v>
      </c>
      <c r="T4668" s="44">
        <v>98.95</v>
      </c>
      <c r="U4668" s="44">
        <v>279.39</v>
      </c>
      <c r="V4668" s="9" t="s">
        <v>24410</v>
      </c>
      <c r="W4668" s="42" t="s">
        <v>34</v>
      </c>
      <c r="X4668" s="43">
        <v>116628728361</v>
      </c>
      <c r="Y4668" s="43">
        <v>45106546865</v>
      </c>
      <c r="Z4668" s="5" t="s">
        <v>7980</v>
      </c>
      <c r="AA4668" s="37" t="str">
        <f>VLOOKUP(J4668, sku!B:C, 2, FALSE)</f>
        <v>Gradeado Gigante 150 cm X 100 cm X 12 cm - Preto</v>
      </c>
      <c r="AB4668" s="37" t="str">
        <f>VLOOKUP(J4668, sku!B:BM, 64, FALSE)</f>
        <v>Revenda</v>
      </c>
      <c r="AC4668" s="37" t="str">
        <f>LEFT(pedidos[[#This Row],[SKU]],3)</f>
        <v>XGR</v>
      </c>
      <c r="AD4668" s="37" t="str" cm="1">
        <f t="array" aca="1" ref="AD4668" ca="1">IFERROR(
  INDEX(
    montadora[Montadora],
    MATCH(TRUE,LEFT(J4878,NÚCARACT(montadora[SKU Parcial]))=montadora[SKU Parcial],0)
  ),
  ""
)</f>
        <v/>
      </c>
    </row>
    <row r="4669" spans="1:30" x14ac:dyDescent="0.25">
      <c r="A4669" s="42" t="s">
        <v>1925</v>
      </c>
      <c r="B4669" s="42" t="s">
        <v>1926</v>
      </c>
      <c r="C4669" s="42" t="s">
        <v>1204</v>
      </c>
      <c r="D4669" s="42" t="s">
        <v>27</v>
      </c>
      <c r="E4669" s="42" t="s">
        <v>1424</v>
      </c>
      <c r="F4669" s="42" t="s">
        <v>793</v>
      </c>
      <c r="G4669" s="42" t="s">
        <v>11227</v>
      </c>
      <c r="H4669" s="7" t="s">
        <v>47</v>
      </c>
      <c r="I4669" s="42" t="s">
        <v>36</v>
      </c>
      <c r="J4669" s="42" t="s">
        <v>794</v>
      </c>
      <c r="K4669" s="8">
        <v>45847</v>
      </c>
      <c r="L4669" s="7" t="s">
        <v>11229</v>
      </c>
      <c r="M4669" s="44">
        <v>1048.8</v>
      </c>
      <c r="N4669" s="7">
        <v>1</v>
      </c>
      <c r="O4669" s="44">
        <v>1048.8</v>
      </c>
      <c r="P4669" s="44">
        <v>407</v>
      </c>
      <c r="Q4669" s="44">
        <v>85.16</v>
      </c>
      <c r="R4669" s="44">
        <v>178.3</v>
      </c>
      <c r="S4669" s="44">
        <v>0</v>
      </c>
      <c r="T4669" s="44">
        <v>98.95</v>
      </c>
      <c r="U4669" s="44">
        <v>279.39</v>
      </c>
      <c r="V4669" s="9" t="s">
        <v>24410</v>
      </c>
      <c r="W4669" s="42" t="s">
        <v>34</v>
      </c>
      <c r="X4669" s="43">
        <v>117456709593</v>
      </c>
      <c r="Y4669" s="43">
        <v>45144188245</v>
      </c>
      <c r="Z4669" s="5" t="s">
        <v>7980</v>
      </c>
      <c r="AA4669" s="37" t="str">
        <f>VLOOKUP(J4669, sku!B:C, 2, FALSE)</f>
        <v>Gradeado Gigante 150 cm X 100 cm X 12 cm - Preto</v>
      </c>
      <c r="AB4669" s="37" t="str">
        <f>VLOOKUP(J4669, sku!B:BM, 64, FALSE)</f>
        <v>Revenda</v>
      </c>
      <c r="AC4669" s="37" t="str">
        <f>LEFT(pedidos[[#This Row],[SKU]],3)</f>
        <v>XGR</v>
      </c>
      <c r="AD4669" s="37" t="str" cm="1">
        <f t="array" aca="1" ref="AD4669" ca="1">IFERROR(
  INDEX(
    montadora[Montadora],
    MATCH(TRUE,LEFT(J4879,NÚCARACT(montadora[SKU Parcial]))=montadora[SKU Parcial],0)
  ),
  ""
)</f>
        <v/>
      </c>
    </row>
    <row r="4670" spans="1:30" x14ac:dyDescent="0.25">
      <c r="A4670" s="42" t="s">
        <v>1927</v>
      </c>
      <c r="B4670" s="42" t="s">
        <v>36</v>
      </c>
      <c r="C4670" s="42" t="s">
        <v>1928</v>
      </c>
      <c r="D4670" s="42" t="s">
        <v>1442</v>
      </c>
      <c r="E4670" s="42" t="s">
        <v>916</v>
      </c>
      <c r="F4670" s="42" t="s">
        <v>917</v>
      </c>
      <c r="G4670" s="42" t="s">
        <v>11227</v>
      </c>
      <c r="H4670" s="7" t="s">
        <v>47</v>
      </c>
      <c r="I4670" s="42" t="s">
        <v>36</v>
      </c>
      <c r="J4670" s="42" t="s">
        <v>918</v>
      </c>
      <c r="K4670" s="8">
        <v>45852</v>
      </c>
      <c r="L4670" s="7" t="s">
        <v>11229</v>
      </c>
      <c r="M4670" s="44">
        <v>19.68</v>
      </c>
      <c r="N4670" s="7">
        <v>1</v>
      </c>
      <c r="O4670" s="44">
        <v>19.68</v>
      </c>
      <c r="P4670" s="44">
        <v>3.24</v>
      </c>
      <c r="Q4670" s="44">
        <v>1.6</v>
      </c>
      <c r="R4670" s="44">
        <v>9.6</v>
      </c>
      <c r="S4670" s="44">
        <v>0</v>
      </c>
      <c r="T4670" s="44">
        <v>0</v>
      </c>
      <c r="U4670" s="44">
        <v>5.24</v>
      </c>
      <c r="V4670" s="9" t="s">
        <v>24411</v>
      </c>
      <c r="W4670" s="42" t="s">
        <v>34</v>
      </c>
      <c r="X4670" s="43">
        <v>118525052630</v>
      </c>
      <c r="Y4670" s="43">
        <v>45168764157</v>
      </c>
      <c r="Z4670" s="5" t="s">
        <v>7980</v>
      </c>
      <c r="AA4670" s="37" t="str">
        <f>VLOOKUP(J4670, sku!B:C, 2, FALSE)</f>
        <v>12 Chaves Allen M3 19*54mm</v>
      </c>
      <c r="AB4670" s="37" t="str">
        <f>VLOOKUP(J4670, sku!B:BM, 64, FALSE)</f>
        <v>Importação</v>
      </c>
      <c r="AC4670" s="37" t="str">
        <f>LEFT(pedidos[[#This Row],[SKU]],3)</f>
        <v>12E</v>
      </c>
      <c r="AD4670" s="37" t="str" cm="1">
        <f t="array" aca="1" ref="AD4670" ca="1">IFERROR(
  INDEX(
    montadora[Montadora],
    MATCH(TRUE,LEFT(J4880,NÚCARACT(montadora[SKU Parcial]))=montadora[SKU Parcial],0)
  ),
  ""
)</f>
        <v/>
      </c>
    </row>
    <row r="4671" spans="1:30" x14ac:dyDescent="0.25">
      <c r="A4671" s="42" t="s">
        <v>913</v>
      </c>
      <c r="B4671" s="42" t="s">
        <v>914</v>
      </c>
      <c r="C4671" s="42" t="s">
        <v>915</v>
      </c>
      <c r="D4671" s="42" t="s">
        <v>27</v>
      </c>
      <c r="E4671" s="42" t="s">
        <v>916</v>
      </c>
      <c r="F4671" s="42" t="s">
        <v>917</v>
      </c>
      <c r="G4671" s="42" t="s">
        <v>11227</v>
      </c>
      <c r="H4671" s="7" t="s">
        <v>47</v>
      </c>
      <c r="I4671" s="42" t="s">
        <v>36</v>
      </c>
      <c r="J4671" s="42" t="s">
        <v>918</v>
      </c>
      <c r="K4671" s="8">
        <v>45853</v>
      </c>
      <c r="L4671" s="7" t="s">
        <v>33</v>
      </c>
      <c r="M4671" s="44">
        <v>19.68</v>
      </c>
      <c r="N4671" s="7">
        <v>1</v>
      </c>
      <c r="O4671" s="44">
        <v>35.67</v>
      </c>
      <c r="P4671" s="44">
        <v>3.24</v>
      </c>
      <c r="Q4671" s="44">
        <v>1.6</v>
      </c>
      <c r="R4671" s="44">
        <v>9.6</v>
      </c>
      <c r="S4671" s="44">
        <v>15.99</v>
      </c>
      <c r="T4671" s="44">
        <v>0</v>
      </c>
      <c r="U4671" s="44">
        <v>5.24</v>
      </c>
      <c r="V4671" s="9" t="s">
        <v>24411</v>
      </c>
      <c r="W4671" s="42" t="s">
        <v>89</v>
      </c>
      <c r="X4671" s="43">
        <v>118124533401</v>
      </c>
      <c r="Y4671" s="43">
        <v>45174180339</v>
      </c>
      <c r="Z4671" s="5" t="s">
        <v>7980</v>
      </c>
      <c r="AA4671" s="37" t="str">
        <f>VLOOKUP(J4671, sku!B:C, 2, FALSE)</f>
        <v>12 Chaves Allen M3 19*54mm</v>
      </c>
      <c r="AB4671" s="37" t="str">
        <f>VLOOKUP(J4671, sku!B:BM, 64, FALSE)</f>
        <v>Importação</v>
      </c>
      <c r="AC4671" s="37" t="str">
        <f>LEFT(pedidos[[#This Row],[SKU]],3)</f>
        <v>12E</v>
      </c>
      <c r="AD4671" s="37" t="str" cm="1">
        <f t="array" aca="1" ref="AD4671" ca="1">IFERROR(
  INDEX(
    montadora[Montadora],
    MATCH(TRUE,LEFT(J4881,NÚCARACT(montadora[SKU Parcial]))=montadora[SKU Parcial],0)
  ),
  ""
)</f>
        <v/>
      </c>
    </row>
    <row r="4672" spans="1:30" x14ac:dyDescent="0.25">
      <c r="A4672" s="42" t="s">
        <v>922</v>
      </c>
      <c r="B4672" s="42" t="s">
        <v>36</v>
      </c>
      <c r="C4672" s="42" t="s">
        <v>342</v>
      </c>
      <c r="D4672" s="42" t="s">
        <v>27</v>
      </c>
      <c r="E4672" s="42" t="s">
        <v>506</v>
      </c>
      <c r="F4672" s="42" t="s">
        <v>507</v>
      </c>
      <c r="G4672" s="42" t="s">
        <v>11227</v>
      </c>
      <c r="H4672" s="7" t="s">
        <v>30</v>
      </c>
      <c r="I4672" s="42" t="s">
        <v>31</v>
      </c>
      <c r="J4672" s="42" t="s">
        <v>473</v>
      </c>
      <c r="K4672" s="8">
        <v>45869</v>
      </c>
      <c r="L4672" s="7" t="s">
        <v>33</v>
      </c>
      <c r="M4672" s="44">
        <v>158.80000000000001</v>
      </c>
      <c r="N4672" s="7">
        <v>1</v>
      </c>
      <c r="O4672" s="44">
        <v>160.19</v>
      </c>
      <c r="P4672" s="44">
        <v>73.05</v>
      </c>
      <c r="Q4672" s="44">
        <v>12.89</v>
      </c>
      <c r="R4672" s="44">
        <v>18.260000000000002</v>
      </c>
      <c r="S4672" s="44">
        <v>1.39</v>
      </c>
      <c r="T4672" s="44">
        <v>12.51</v>
      </c>
      <c r="U4672" s="44">
        <v>42.09</v>
      </c>
      <c r="V4672" s="9" t="s">
        <v>24412</v>
      </c>
      <c r="W4672" s="42" t="s">
        <v>34</v>
      </c>
      <c r="X4672" s="43">
        <v>120062268647</v>
      </c>
      <c r="Y4672" s="43">
        <v>45265074296</v>
      </c>
      <c r="Z4672" s="5" t="s">
        <v>7980</v>
      </c>
      <c r="AA4672" s="37" t="str">
        <f>VLOOKUP(J4672, sku!B:C, 2, FALSE)</f>
        <v>1 Fogareiro 1 Boca + 1 Maçarico 915 + 2 Refis Guepardo</v>
      </c>
      <c r="AB4672" s="37" t="str">
        <f>VLOOKUP(J4672, sku!B:BM, 64, FALSE)</f>
        <v>Importação</v>
      </c>
      <c r="AC4672" s="37" t="str">
        <f>LEFT(pedidos[[#This Row],[SKU]],3)</f>
        <v>1FO</v>
      </c>
      <c r="AD4672" s="37" t="str" cm="1">
        <f t="array" aca="1" ref="AD4672" ca="1">IFERROR(
  INDEX(
    montadora[Montadora],
    MATCH(TRUE,LEFT(J4883,NÚCARACT(montadora[SKU Parcial]))=montadora[SKU Parcial],0)
  ),
  ""
)</f>
        <v/>
      </c>
    </row>
    <row r="4673" spans="1:30" x14ac:dyDescent="0.25">
      <c r="A4673" s="42" t="s">
        <v>1940</v>
      </c>
      <c r="B4673" s="42" t="s">
        <v>1941</v>
      </c>
      <c r="C4673" s="42" t="s">
        <v>1942</v>
      </c>
      <c r="D4673" s="42" t="s">
        <v>709</v>
      </c>
      <c r="E4673" s="42" t="s">
        <v>1943</v>
      </c>
      <c r="F4673" s="42" t="s">
        <v>1944</v>
      </c>
      <c r="G4673" s="42" t="s">
        <v>11227</v>
      </c>
      <c r="H4673" s="7" t="s">
        <v>47</v>
      </c>
      <c r="I4673" s="42" t="s">
        <v>31</v>
      </c>
      <c r="J4673" s="42" t="s">
        <v>1945</v>
      </c>
      <c r="K4673" s="8">
        <v>45842</v>
      </c>
      <c r="L4673" s="7" t="s">
        <v>11229</v>
      </c>
      <c r="M4673" s="44">
        <v>938.8</v>
      </c>
      <c r="N4673" s="7">
        <v>1</v>
      </c>
      <c r="O4673" s="44">
        <v>938.8</v>
      </c>
      <c r="P4673" s="44">
        <v>426</v>
      </c>
      <c r="Q4673" s="44">
        <v>76.23</v>
      </c>
      <c r="R4673" s="44">
        <v>159.6</v>
      </c>
      <c r="S4673" s="44">
        <v>0</v>
      </c>
      <c r="T4673" s="44">
        <v>28.45</v>
      </c>
      <c r="U4673" s="44">
        <v>248.52</v>
      </c>
      <c r="V4673" s="9" t="s">
        <v>24413</v>
      </c>
      <c r="W4673" s="42" t="s">
        <v>34</v>
      </c>
      <c r="X4673" s="43">
        <v>117331999242</v>
      </c>
      <c r="Y4673" s="43">
        <v>45116766769</v>
      </c>
      <c r="Z4673" s="5" t="s">
        <v>7980</v>
      </c>
      <c r="AA4673" s="37" t="str">
        <f>VLOOKUP(J4673, sku!B:C, 2, FALSE)</f>
        <v>Travessa Geral - Style - 1 Gradeado Grande 110 X 90 X 12 cm - - - - - Preto</v>
      </c>
      <c r="AB4673" s="37" t="str">
        <f>VLOOKUP(J4673, sku!B:BM, 64, FALSE)</f>
        <v>Fabricação</v>
      </c>
      <c r="AC4673" s="37" t="str">
        <f>LEFT(pedidos[[#This Row],[SKU]],3)</f>
        <v>1XG</v>
      </c>
      <c r="AD4673" s="37" t="str" cm="1">
        <f t="array" aca="1" ref="AD4673" ca="1">IFERROR(
  INDEX(
    montadora[Montadora],
    MATCH(TRUE,LEFT(J4884,NÚCARACT(montadora[SKU Parcial]))=montadora[SKU Parcial],0)
  ),
  ""
)</f>
        <v/>
      </c>
    </row>
    <row r="4674" spans="1:30" x14ac:dyDescent="0.25">
      <c r="A4674" s="42" t="s">
        <v>1946</v>
      </c>
      <c r="B4674" s="42" t="s">
        <v>36</v>
      </c>
      <c r="C4674" s="42" t="s">
        <v>1947</v>
      </c>
      <c r="D4674" s="42" t="s">
        <v>319</v>
      </c>
      <c r="E4674" s="42" t="s">
        <v>1948</v>
      </c>
      <c r="F4674" s="42" t="s">
        <v>1949</v>
      </c>
      <c r="G4674" s="42" t="s">
        <v>11227</v>
      </c>
      <c r="H4674" s="7" t="s">
        <v>30</v>
      </c>
      <c r="I4674" s="42" t="s">
        <v>36</v>
      </c>
      <c r="J4674" s="42" t="s">
        <v>1950</v>
      </c>
      <c r="K4674" s="8">
        <v>45859</v>
      </c>
      <c r="L4674" s="7" t="s">
        <v>804</v>
      </c>
      <c r="M4674" s="44">
        <v>68.8</v>
      </c>
      <c r="N4674" s="7">
        <v>1</v>
      </c>
      <c r="O4674" s="44">
        <v>75.790000000000006</v>
      </c>
      <c r="P4674" s="44">
        <v>30</v>
      </c>
      <c r="Q4674" s="44">
        <v>5.59</v>
      </c>
      <c r="R4674" s="44">
        <v>15.01</v>
      </c>
      <c r="S4674" s="44">
        <v>6.99</v>
      </c>
      <c r="T4674" s="44">
        <v>0</v>
      </c>
      <c r="U4674" s="44">
        <v>18.2</v>
      </c>
      <c r="V4674" s="9" t="s">
        <v>24414</v>
      </c>
      <c r="W4674" s="42" t="s">
        <v>34</v>
      </c>
      <c r="X4674" s="43">
        <v>119403486602</v>
      </c>
      <c r="Y4674" s="43">
        <v>45208987431</v>
      </c>
      <c r="Z4674" s="5" t="s">
        <v>7980</v>
      </c>
      <c r="AA4674" s="37" t="str">
        <f>VLOOKUP(J4674, sku!B:C, 2, FALSE)</f>
        <v>Super Led C6 Vclear - H11</v>
      </c>
      <c r="AB4674" s="37" t="str">
        <f>VLOOKUP(J4674, sku!B:BM, 64, FALSE)</f>
        <v>Revenda</v>
      </c>
      <c r="AC4674" s="37" t="str">
        <f>LEFT(pedidos[[#This Row],[SKU]],3)</f>
        <v>VL-</v>
      </c>
      <c r="AD4674" s="37" t="str" cm="1">
        <f t="array" aca="1" ref="AD4674" ca="1">IFERROR(
  INDEX(
    montadora[Montadora],
    MATCH(TRUE,LEFT(#REF!,NÚCARACT(montadora[SKU Parcial]))=montadora[SKU Parcial],0)
  ),
  ""
)</f>
        <v/>
      </c>
    </row>
    <row r="4675" spans="1:30" x14ac:dyDescent="0.25">
      <c r="A4675" s="42" t="s">
        <v>1986</v>
      </c>
      <c r="B4675" s="42" t="s">
        <v>1987</v>
      </c>
      <c r="C4675" s="42" t="s">
        <v>1988</v>
      </c>
      <c r="D4675" s="42" t="s">
        <v>27</v>
      </c>
      <c r="E4675" s="42" t="s">
        <v>1989</v>
      </c>
      <c r="F4675" s="42" t="s">
        <v>1990</v>
      </c>
      <c r="G4675" s="42" t="s">
        <v>11227</v>
      </c>
      <c r="H4675" s="7" t="s">
        <v>30</v>
      </c>
      <c r="I4675" s="42" t="s">
        <v>31</v>
      </c>
      <c r="J4675" s="42" t="s">
        <v>1991</v>
      </c>
      <c r="K4675" s="8">
        <v>45863</v>
      </c>
      <c r="L4675" s="7" t="s">
        <v>11229</v>
      </c>
      <c r="M4675" s="44">
        <v>308.8</v>
      </c>
      <c r="N4675" s="7">
        <v>1</v>
      </c>
      <c r="O4675" s="44">
        <v>308.8</v>
      </c>
      <c r="P4675" s="44">
        <v>139.71</v>
      </c>
      <c r="Q4675" s="44">
        <v>25.07</v>
      </c>
      <c r="R4675" s="44">
        <v>35.51</v>
      </c>
      <c r="S4675" s="44">
        <v>0</v>
      </c>
      <c r="T4675" s="44">
        <v>26.95</v>
      </c>
      <c r="U4675" s="44">
        <v>81.56</v>
      </c>
      <c r="V4675" s="9" t="s">
        <v>24415</v>
      </c>
      <c r="W4675" s="42" t="s">
        <v>34</v>
      </c>
      <c r="X4675" s="43">
        <v>119863229850</v>
      </c>
      <c r="Y4675" s="43">
        <v>45231391341</v>
      </c>
      <c r="Z4675" s="5" t="s">
        <v>7980</v>
      </c>
      <c r="AA4675" s="37" t="str">
        <f>VLOOKUP(J4675, sku!B:C, 2, FALSE)</f>
        <v>1 Aquecedor Camping + 1 Maçarico 915 + 3 Refis de Gás</v>
      </c>
      <c r="AB4675" s="37" t="str">
        <f>VLOOKUP(J4675, sku!B:BM, 64, FALSE)</f>
        <v>Importação</v>
      </c>
      <c r="AC4675" s="37" t="str">
        <f>LEFT(pedidos[[#This Row],[SKU]],3)</f>
        <v>1XA</v>
      </c>
      <c r="AD4675" s="37" t="str" cm="1">
        <f t="array" aca="1" ref="AD4675" ca="1">IFERROR(
  INDEX(
    montadora[Montadora],
    MATCH(TRUE,LEFT(J4886,NÚCARACT(montadora[SKU Parcial]))=montadora[SKU Parcial],0)
  ),
  ""
)</f>
        <v/>
      </c>
    </row>
    <row r="4676" spans="1:30" x14ac:dyDescent="0.25">
      <c r="A4676" s="42" t="s">
        <v>1954</v>
      </c>
      <c r="B4676" s="42" t="s">
        <v>1955</v>
      </c>
      <c r="C4676" s="42" t="s">
        <v>426</v>
      </c>
      <c r="D4676" s="42" t="s">
        <v>319</v>
      </c>
      <c r="E4676" s="42" t="s">
        <v>1956</v>
      </c>
      <c r="F4676" s="42" t="s">
        <v>1626</v>
      </c>
      <c r="G4676" s="42" t="s">
        <v>11227</v>
      </c>
      <c r="H4676" s="7" t="s">
        <v>47</v>
      </c>
      <c r="I4676" s="42" t="s">
        <v>31</v>
      </c>
      <c r="J4676" s="42" t="s">
        <v>1957</v>
      </c>
      <c r="K4676" s="8">
        <v>45849</v>
      </c>
      <c r="L4676" s="7" t="s">
        <v>11229</v>
      </c>
      <c r="M4676" s="44">
        <v>338.8</v>
      </c>
      <c r="N4676" s="7">
        <v>1</v>
      </c>
      <c r="O4676" s="44">
        <v>338.8</v>
      </c>
      <c r="P4676" s="44">
        <v>120</v>
      </c>
      <c r="Q4676" s="44">
        <v>27.51</v>
      </c>
      <c r="R4676" s="44">
        <v>57.6</v>
      </c>
      <c r="S4676" s="44">
        <v>0</v>
      </c>
      <c r="T4676" s="44">
        <v>44.45</v>
      </c>
      <c r="U4676" s="44">
        <v>89.24</v>
      </c>
      <c r="V4676" s="9" t="s">
        <v>24416</v>
      </c>
      <c r="W4676" s="42" t="s">
        <v>34</v>
      </c>
      <c r="X4676" s="43">
        <v>118285080144</v>
      </c>
      <c r="Y4676" s="43">
        <v>45159281222</v>
      </c>
      <c r="Z4676" s="5" t="s">
        <v>7980</v>
      </c>
      <c r="AA4676" s="37" t="str">
        <f>VLOOKUP(J4676, sku!B:C, 2, FALSE)</f>
        <v>Travessa Jeep - Style - - - Compass - - - Prata</v>
      </c>
      <c r="AB4676" s="37" t="str">
        <f>VLOOKUP(J4676, sku!B:BM, 64, FALSE)</f>
        <v>Fabricação</v>
      </c>
      <c r="AC4676" s="37" t="str">
        <f>LEFT(pedidos[[#This Row],[SKU]],3)</f>
        <v>XJP</v>
      </c>
      <c r="AD4676" s="37" t="str" cm="1">
        <f t="array" aca="1" ref="AD4676" ca="1">IFERROR(
  INDEX(
    montadora[Montadora],
    MATCH(TRUE,LEFT(J4887,NÚCARACT(montadora[SKU Parcial]))=montadora[SKU Parcial],0)
  ),
  ""
)</f>
        <v/>
      </c>
    </row>
    <row r="4677" spans="1:30" x14ac:dyDescent="0.25">
      <c r="A4677" s="42" t="s">
        <v>1958</v>
      </c>
      <c r="B4677" s="42" t="s">
        <v>1959</v>
      </c>
      <c r="C4677" s="42" t="s">
        <v>637</v>
      </c>
      <c r="D4677" s="42" t="s">
        <v>191</v>
      </c>
      <c r="E4677" s="42" t="s">
        <v>1956</v>
      </c>
      <c r="F4677" s="42" t="s">
        <v>1626</v>
      </c>
      <c r="G4677" s="42" t="s">
        <v>11227</v>
      </c>
      <c r="H4677" s="7" t="s">
        <v>47</v>
      </c>
      <c r="I4677" s="42" t="s">
        <v>31</v>
      </c>
      <c r="J4677" s="42" t="s">
        <v>1038</v>
      </c>
      <c r="K4677" s="8">
        <v>45852</v>
      </c>
      <c r="L4677" s="7" t="s">
        <v>11229</v>
      </c>
      <c r="M4677" s="44">
        <v>338.8</v>
      </c>
      <c r="N4677" s="7">
        <v>1</v>
      </c>
      <c r="O4677" s="44">
        <v>338.8</v>
      </c>
      <c r="P4677" s="44">
        <v>120</v>
      </c>
      <c r="Q4677" s="44">
        <v>27.51</v>
      </c>
      <c r="R4677" s="44">
        <v>57.6</v>
      </c>
      <c r="S4677" s="44">
        <v>0</v>
      </c>
      <c r="T4677" s="44">
        <v>44.45</v>
      </c>
      <c r="U4677" s="44">
        <v>89.24</v>
      </c>
      <c r="V4677" s="9" t="s">
        <v>24416</v>
      </c>
      <c r="W4677" s="42" t="s">
        <v>34</v>
      </c>
      <c r="X4677" s="43">
        <v>118528333610</v>
      </c>
      <c r="Y4677" s="43">
        <v>45169117412</v>
      </c>
      <c r="Z4677" s="5" t="s">
        <v>7980</v>
      </c>
      <c r="AA4677" s="37" t="str">
        <f>VLOOKUP(J4677, sku!B:C, 2, FALSE)</f>
        <v>Travessa Honda - Style - - - WRV - - - Prata</v>
      </c>
      <c r="AB4677" s="37" t="str">
        <f>VLOOKUP(J4677, sku!B:BM, 64, FALSE)</f>
        <v>Fabricação</v>
      </c>
      <c r="AC4677" s="37" t="str">
        <f>LEFT(pedidos[[#This Row],[SKU]],3)</f>
        <v>XHO</v>
      </c>
      <c r="AD4677" s="37" t="str" cm="1">
        <f t="array" aca="1" ref="AD4677" ca="1">IFERROR(
  INDEX(
    montadora[Montadora],
    MATCH(TRUE,LEFT(J4888,NÚCARACT(montadora[SKU Parcial]))=montadora[SKU Parcial],0)
  ),
  ""
)</f>
        <v/>
      </c>
    </row>
    <row r="4678" spans="1:30" x14ac:dyDescent="0.25">
      <c r="A4678" s="42" t="s">
        <v>1960</v>
      </c>
      <c r="B4678" s="42" t="s">
        <v>1961</v>
      </c>
      <c r="C4678" s="42" t="s">
        <v>1962</v>
      </c>
      <c r="D4678" s="42" t="s">
        <v>27</v>
      </c>
      <c r="E4678" s="42" t="s">
        <v>1956</v>
      </c>
      <c r="F4678" s="42" t="s">
        <v>1626</v>
      </c>
      <c r="G4678" s="42" t="s">
        <v>11227</v>
      </c>
      <c r="H4678" s="7" t="s">
        <v>47</v>
      </c>
      <c r="I4678" s="42" t="s">
        <v>31</v>
      </c>
      <c r="J4678" s="42" t="s">
        <v>618</v>
      </c>
      <c r="K4678" s="8">
        <v>45854</v>
      </c>
      <c r="L4678" s="7" t="s">
        <v>11229</v>
      </c>
      <c r="M4678" s="44">
        <v>338.8</v>
      </c>
      <c r="N4678" s="7">
        <v>1</v>
      </c>
      <c r="O4678" s="44">
        <v>338.8</v>
      </c>
      <c r="P4678" s="44">
        <v>120</v>
      </c>
      <c r="Q4678" s="44">
        <v>27.51</v>
      </c>
      <c r="R4678" s="44">
        <v>57.6</v>
      </c>
      <c r="S4678" s="44">
        <v>0</v>
      </c>
      <c r="T4678" s="44">
        <v>44.45</v>
      </c>
      <c r="U4678" s="44">
        <v>89.24</v>
      </c>
      <c r="V4678" s="9" t="s">
        <v>24416</v>
      </c>
      <c r="W4678" s="42" t="s">
        <v>34</v>
      </c>
      <c r="X4678" s="43">
        <v>118824718724</v>
      </c>
      <c r="Y4678" s="43">
        <v>45184325360</v>
      </c>
      <c r="Z4678" s="5" t="s">
        <v>7980</v>
      </c>
      <c r="AA4678" s="37" t="str">
        <f>VLOOKUP(J4678, sku!B:C, 2, FALSE)</f>
        <v>Travessa Nissan - Style - - - Kicks - - - Preto</v>
      </c>
      <c r="AB4678" s="37" t="str">
        <f>VLOOKUP(J4678, sku!B:BM, 64, FALSE)</f>
        <v>Fabricação</v>
      </c>
      <c r="AC4678" s="37" t="str">
        <f>LEFT(pedidos[[#This Row],[SKU]],3)</f>
        <v>XNS</v>
      </c>
      <c r="AD4678" s="37" t="str" cm="1">
        <f t="array" aca="1" ref="AD4678" ca="1">IFERROR(
  INDEX(
    montadora[Montadora],
    MATCH(TRUE,LEFT(J4889,NÚCARACT(montadora[SKU Parcial]))=montadora[SKU Parcial],0)
  ),
  ""
)</f>
        <v/>
      </c>
    </row>
    <row r="4679" spans="1:30" x14ac:dyDescent="0.25">
      <c r="A4679" s="42" t="s">
        <v>1963</v>
      </c>
      <c r="B4679" s="42" t="s">
        <v>1964</v>
      </c>
      <c r="C4679" s="42" t="s">
        <v>1965</v>
      </c>
      <c r="D4679" s="42" t="s">
        <v>27</v>
      </c>
      <c r="E4679" s="42" t="s">
        <v>1956</v>
      </c>
      <c r="F4679" s="42" t="s">
        <v>1626</v>
      </c>
      <c r="G4679" s="42" t="s">
        <v>11227</v>
      </c>
      <c r="H4679" s="7" t="s">
        <v>47</v>
      </c>
      <c r="I4679" s="42" t="s">
        <v>31</v>
      </c>
      <c r="J4679" s="42" t="s">
        <v>611</v>
      </c>
      <c r="K4679" s="8">
        <v>45855</v>
      </c>
      <c r="L4679" s="7" t="s">
        <v>11229</v>
      </c>
      <c r="M4679" s="44">
        <v>338.8</v>
      </c>
      <c r="N4679" s="7">
        <v>1</v>
      </c>
      <c r="O4679" s="44">
        <v>338.8</v>
      </c>
      <c r="P4679" s="44">
        <v>120</v>
      </c>
      <c r="Q4679" s="44">
        <v>27.51</v>
      </c>
      <c r="R4679" s="44">
        <v>57.6</v>
      </c>
      <c r="S4679" s="44">
        <v>0</v>
      </c>
      <c r="T4679" s="44">
        <v>44.45</v>
      </c>
      <c r="U4679" s="44">
        <v>89.24</v>
      </c>
      <c r="V4679" s="9" t="s">
        <v>24416</v>
      </c>
      <c r="W4679" s="42" t="s">
        <v>34</v>
      </c>
      <c r="X4679" s="43">
        <v>118929547876</v>
      </c>
      <c r="Y4679" s="43">
        <v>45189214215</v>
      </c>
      <c r="Z4679" s="5" t="s">
        <v>7980</v>
      </c>
      <c r="AA4679" s="37" t="str">
        <f>VLOOKUP(J4679, sku!B:C, 2, FALSE)</f>
        <v>Travessa Chevrolet - Style - - - Spin - - - Prata</v>
      </c>
      <c r="AB4679" s="37" t="str">
        <f>VLOOKUP(J4679, sku!B:BM, 64, FALSE)</f>
        <v>Fabricação</v>
      </c>
      <c r="AC4679" s="37" t="str">
        <f>LEFT(pedidos[[#This Row],[SKU]],3)</f>
        <v>XGM</v>
      </c>
      <c r="AD4679" s="37" t="str" cm="1">
        <f t="array" aca="1" ref="AD4679" ca="1">IFERROR(
  INDEX(
    montadora[Montadora],
    MATCH(TRUE,LEFT(J4890,NÚCARACT(montadora[SKU Parcial]))=montadora[SKU Parcial],0)
  ),
  ""
)</f>
        <v/>
      </c>
    </row>
    <row r="4680" spans="1:30" x14ac:dyDescent="0.25">
      <c r="A4680" s="42" t="s">
        <v>1966</v>
      </c>
      <c r="B4680" s="42" t="s">
        <v>1967</v>
      </c>
      <c r="C4680" s="42" t="s">
        <v>579</v>
      </c>
      <c r="D4680" s="42" t="s">
        <v>45</v>
      </c>
      <c r="E4680" s="42" t="s">
        <v>1956</v>
      </c>
      <c r="F4680" s="42" t="s">
        <v>1626</v>
      </c>
      <c r="G4680" s="42" t="s">
        <v>11227</v>
      </c>
      <c r="H4680" s="7" t="s">
        <v>47</v>
      </c>
      <c r="I4680" s="42" t="s">
        <v>31</v>
      </c>
      <c r="J4680" s="42" t="s">
        <v>611</v>
      </c>
      <c r="K4680" s="8">
        <v>45858</v>
      </c>
      <c r="L4680" s="7" t="s">
        <v>11229</v>
      </c>
      <c r="M4680" s="44">
        <v>338.8</v>
      </c>
      <c r="N4680" s="7">
        <v>1</v>
      </c>
      <c r="O4680" s="44">
        <v>338.8</v>
      </c>
      <c r="P4680" s="44">
        <v>120</v>
      </c>
      <c r="Q4680" s="44">
        <v>27.51</v>
      </c>
      <c r="R4680" s="44">
        <v>57.6</v>
      </c>
      <c r="S4680" s="44">
        <v>0</v>
      </c>
      <c r="T4680" s="44">
        <v>44.45</v>
      </c>
      <c r="U4680" s="44">
        <v>89.24</v>
      </c>
      <c r="V4680" s="9" t="s">
        <v>24416</v>
      </c>
      <c r="W4680" s="42" t="s">
        <v>34</v>
      </c>
      <c r="X4680" s="43">
        <v>119298558818</v>
      </c>
      <c r="Y4680" s="43">
        <v>45204343982</v>
      </c>
      <c r="Z4680" s="5" t="s">
        <v>7980</v>
      </c>
      <c r="AA4680" s="37" t="str">
        <f>VLOOKUP(J4680, sku!B:C, 2, FALSE)</f>
        <v>Travessa Chevrolet - Style - - - Spin - - - Prata</v>
      </c>
      <c r="AB4680" s="37" t="str">
        <f>VLOOKUP(J4680, sku!B:BM, 64, FALSE)</f>
        <v>Fabricação</v>
      </c>
      <c r="AC4680" s="37" t="str">
        <f>LEFT(pedidos[[#This Row],[SKU]],3)</f>
        <v>XGM</v>
      </c>
      <c r="AD4680" s="37" t="str" cm="1">
        <f t="array" aca="1" ref="AD4680" ca="1">IFERROR(
  INDEX(
    montadora[Montadora],
    MATCH(TRUE,LEFT(J4891,NÚCARACT(montadora[SKU Parcial]))=montadora[SKU Parcial],0)
  ),
  ""
)</f>
        <v/>
      </c>
    </row>
    <row r="4681" spans="1:30" x14ac:dyDescent="0.25">
      <c r="A4681" s="42" t="s">
        <v>934</v>
      </c>
      <c r="B4681" s="42" t="s">
        <v>36</v>
      </c>
      <c r="C4681" s="42" t="s">
        <v>935</v>
      </c>
      <c r="D4681" s="42" t="s">
        <v>27</v>
      </c>
      <c r="E4681" s="42" t="s">
        <v>936</v>
      </c>
      <c r="F4681" s="42" t="s">
        <v>937</v>
      </c>
      <c r="G4681" s="42" t="s">
        <v>11227</v>
      </c>
      <c r="H4681" s="7" t="s">
        <v>30</v>
      </c>
      <c r="I4681" s="42" t="s">
        <v>36</v>
      </c>
      <c r="J4681" s="42" t="s">
        <v>938</v>
      </c>
      <c r="K4681" s="8">
        <v>45848</v>
      </c>
      <c r="L4681" s="7" t="s">
        <v>33</v>
      </c>
      <c r="M4681" s="44">
        <v>78.8</v>
      </c>
      <c r="N4681" s="7">
        <v>1</v>
      </c>
      <c r="O4681" s="44">
        <v>94.79</v>
      </c>
      <c r="P4681" s="44">
        <v>36</v>
      </c>
      <c r="Q4681" s="44">
        <v>6.4</v>
      </c>
      <c r="R4681" s="44">
        <v>15.81</v>
      </c>
      <c r="S4681" s="44">
        <v>15.99</v>
      </c>
      <c r="T4681" s="44">
        <v>0</v>
      </c>
      <c r="U4681" s="44">
        <v>20.59</v>
      </c>
      <c r="V4681" s="9" t="s">
        <v>24417</v>
      </c>
      <c r="W4681" s="42" t="s">
        <v>34</v>
      </c>
      <c r="X4681" s="43">
        <v>118094412208</v>
      </c>
      <c r="Y4681" s="43">
        <v>45150971043</v>
      </c>
      <c r="Z4681" s="5" t="s">
        <v>7980</v>
      </c>
      <c r="AA4681" s="37" t="str">
        <f>VLOOKUP(J4681, sku!B:C, 2, FALSE)</f>
        <v>Cadeirinha Preta Aro 26 - Peixinho Bike</v>
      </c>
      <c r="AB4681" s="37" t="str">
        <f>VLOOKUP(J4681, sku!B:BM, 64, FALSE)</f>
        <v>Revenda</v>
      </c>
      <c r="AC4681" s="37" t="str">
        <f>LEFT(pedidos[[#This Row],[SKU]],3)</f>
        <v>CAD</v>
      </c>
      <c r="AD4681" s="37" t="str" cm="1">
        <f t="array" aca="1" ref="AD4681" ca="1">IFERROR(
  INDEX(
    montadora[Montadora],
    MATCH(TRUE,LEFT(J4894,NÚCARACT(montadora[SKU Parcial]))=montadora[SKU Parcial],0)
  ),
  ""
)</f>
        <v/>
      </c>
    </row>
    <row r="4682" spans="1:30" x14ac:dyDescent="0.25">
      <c r="A4682" s="42" t="s">
        <v>1975</v>
      </c>
      <c r="B4682" s="42" t="s">
        <v>36</v>
      </c>
      <c r="C4682" s="42" t="s">
        <v>1976</v>
      </c>
      <c r="D4682" s="42" t="s">
        <v>27</v>
      </c>
      <c r="E4682" s="42" t="s">
        <v>1977</v>
      </c>
      <c r="F4682" s="42" t="s">
        <v>1978</v>
      </c>
      <c r="G4682" s="42" t="s">
        <v>11227</v>
      </c>
      <c r="H4682" s="7" t="s">
        <v>30</v>
      </c>
      <c r="I4682" s="42" t="s">
        <v>36</v>
      </c>
      <c r="J4682" s="42" t="s">
        <v>1979</v>
      </c>
      <c r="K4682" s="8">
        <v>45839</v>
      </c>
      <c r="L4682" s="7" t="s">
        <v>33</v>
      </c>
      <c r="M4682" s="44">
        <v>69.8</v>
      </c>
      <c r="N4682" s="7">
        <v>1</v>
      </c>
      <c r="O4682" s="44">
        <v>85.79</v>
      </c>
      <c r="P4682" s="44">
        <v>30.77</v>
      </c>
      <c r="Q4682" s="44">
        <v>5.67</v>
      </c>
      <c r="R4682" s="44">
        <v>15.13</v>
      </c>
      <c r="S4682" s="44">
        <v>15.99</v>
      </c>
      <c r="T4682" s="44">
        <v>0</v>
      </c>
      <c r="U4682" s="44">
        <v>18.23</v>
      </c>
      <c r="V4682" s="9" t="s">
        <v>24418</v>
      </c>
      <c r="W4682" s="42" t="s">
        <v>34</v>
      </c>
      <c r="X4682" s="43">
        <v>116954294362</v>
      </c>
      <c r="Y4682" s="43">
        <v>45098251513</v>
      </c>
      <c r="Z4682" s="5" t="s">
        <v>7980</v>
      </c>
      <c r="AA4682" s="37" t="str">
        <f>VLOOKUP(J4682, sku!B:C, 2, FALSE)</f>
        <v>1 Darker 500ml + 1 Delet 500ml</v>
      </c>
      <c r="AB4682" s="37" t="str">
        <f>VLOOKUP(J4682, sku!B:BM, 64, FALSE)</f>
        <v>Revenda</v>
      </c>
      <c r="AC4682" s="37" t="str">
        <f>LEFT(pedidos[[#This Row],[SKU]],3)</f>
        <v>1VX</v>
      </c>
      <c r="AD4682" s="37" t="str" cm="1">
        <f t="array" aca="1" ref="AD4682" ca="1">IFERROR(
  INDEX(
    montadora[Montadora],
    MATCH(TRUE,LEFT(J4895,NÚCARACT(montadora[SKU Parcial]))=montadora[SKU Parcial],0)
  ),
  ""
)</f>
        <v/>
      </c>
    </row>
    <row r="4683" spans="1:30" x14ac:dyDescent="0.25">
      <c r="A4683" s="42" t="s">
        <v>1994</v>
      </c>
      <c r="B4683" s="42" t="s">
        <v>1995</v>
      </c>
      <c r="C4683" s="42" t="s">
        <v>1996</v>
      </c>
      <c r="D4683" s="42" t="s">
        <v>27</v>
      </c>
      <c r="E4683" s="42" t="s">
        <v>1956</v>
      </c>
      <c r="F4683" s="42" t="s">
        <v>1626</v>
      </c>
      <c r="G4683" s="42" t="s">
        <v>11227</v>
      </c>
      <c r="H4683" s="7" t="s">
        <v>47</v>
      </c>
      <c r="I4683" s="42" t="s">
        <v>31</v>
      </c>
      <c r="J4683" s="42" t="s">
        <v>1639</v>
      </c>
      <c r="K4683" s="8">
        <v>45861</v>
      </c>
      <c r="L4683" s="7" t="s">
        <v>11229</v>
      </c>
      <c r="M4683" s="44">
        <v>336.8</v>
      </c>
      <c r="N4683" s="7">
        <v>1</v>
      </c>
      <c r="O4683" s="44">
        <v>336.8</v>
      </c>
      <c r="P4683" s="44">
        <v>120</v>
      </c>
      <c r="Q4683" s="44">
        <v>27.35</v>
      </c>
      <c r="R4683" s="44">
        <v>57.26</v>
      </c>
      <c r="S4683" s="44">
        <v>0</v>
      </c>
      <c r="T4683" s="44">
        <v>44.45</v>
      </c>
      <c r="U4683" s="44">
        <v>87.74</v>
      </c>
      <c r="V4683" s="9" t="s">
        <v>24419</v>
      </c>
      <c r="W4683" s="42" t="s">
        <v>34</v>
      </c>
      <c r="X4683" s="43">
        <v>119666503464</v>
      </c>
      <c r="Y4683" s="43">
        <v>45222303523</v>
      </c>
      <c r="Z4683" s="5" t="s">
        <v>7980</v>
      </c>
      <c r="AA4683" s="37" t="str">
        <f>VLOOKUP(J4683, sku!B:C, 2, FALSE)</f>
        <v>Travessa Fiat - Style - - - Pulse - - - Preto</v>
      </c>
      <c r="AB4683" s="37" t="str">
        <f>VLOOKUP(J4683, sku!B:BM, 64, FALSE)</f>
        <v>Fabricação</v>
      </c>
      <c r="AC4683" s="37" t="str">
        <f>LEFT(pedidos[[#This Row],[SKU]],3)</f>
        <v>XFI</v>
      </c>
      <c r="AD4683" s="37" t="str" cm="1">
        <f t="array" aca="1" ref="AD4683" ca="1">IFERROR(
  INDEX(
    montadora[Montadora],
    MATCH(TRUE,LEFT(J4896,NÚCARACT(montadora[SKU Parcial]))=montadora[SKU Parcial],0)
  ),
  ""
)</f>
        <v/>
      </c>
    </row>
    <row r="4684" spans="1:30" x14ac:dyDescent="0.25">
      <c r="A4684" s="42" t="s">
        <v>1997</v>
      </c>
      <c r="B4684" s="42" t="s">
        <v>1998</v>
      </c>
      <c r="C4684" s="42" t="s">
        <v>1999</v>
      </c>
      <c r="D4684" s="42" t="s">
        <v>138</v>
      </c>
      <c r="E4684" s="42" t="s">
        <v>1956</v>
      </c>
      <c r="F4684" s="42" t="s">
        <v>1626</v>
      </c>
      <c r="G4684" s="42" t="s">
        <v>11227</v>
      </c>
      <c r="H4684" s="7" t="s">
        <v>47</v>
      </c>
      <c r="I4684" s="42" t="s">
        <v>31</v>
      </c>
      <c r="J4684" s="42" t="s">
        <v>1321</v>
      </c>
      <c r="K4684" s="8">
        <v>45864</v>
      </c>
      <c r="L4684" s="7" t="s">
        <v>11229</v>
      </c>
      <c r="M4684" s="44">
        <v>336.8</v>
      </c>
      <c r="N4684" s="7">
        <v>1</v>
      </c>
      <c r="O4684" s="44">
        <v>336.8</v>
      </c>
      <c r="P4684" s="44">
        <v>120</v>
      </c>
      <c r="Q4684" s="44">
        <v>27.35</v>
      </c>
      <c r="R4684" s="44">
        <v>57.26</v>
      </c>
      <c r="S4684" s="44">
        <v>0</v>
      </c>
      <c r="T4684" s="44">
        <v>44.45</v>
      </c>
      <c r="U4684" s="44">
        <v>87.74</v>
      </c>
      <c r="V4684" s="9" t="s">
        <v>24419</v>
      </c>
      <c r="W4684" s="42" t="s">
        <v>34</v>
      </c>
      <c r="X4684" s="43">
        <v>119516457963</v>
      </c>
      <c r="Y4684" s="43">
        <v>45237688241</v>
      </c>
      <c r="Z4684" s="5" t="s">
        <v>7980</v>
      </c>
      <c r="AA4684" s="37" t="str">
        <f>VLOOKUP(J4684, sku!B:C, 2, FALSE)</f>
        <v>Travessa Honda - Style - - - WRV - - - Preto</v>
      </c>
      <c r="AB4684" s="37" t="str">
        <f>VLOOKUP(J4684, sku!B:BM, 64, FALSE)</f>
        <v>Fabricação</v>
      </c>
      <c r="AC4684" s="37" t="str">
        <f>LEFT(pedidos[[#This Row],[SKU]],3)</f>
        <v>XHO</v>
      </c>
      <c r="AD4684" s="37" t="str" cm="1">
        <f t="array" aca="1" ref="AD4684" ca="1">IFERROR(
  INDEX(
    montadora[Montadora],
    MATCH(TRUE,LEFT(J4897,NÚCARACT(montadora[SKU Parcial]))=montadora[SKU Parcial],0)
  ),
  ""
)</f>
        <v/>
      </c>
    </row>
    <row r="4685" spans="1:30" x14ac:dyDescent="0.25">
      <c r="A4685" s="42" t="s">
        <v>2000</v>
      </c>
      <c r="B4685" s="42" t="s">
        <v>2001</v>
      </c>
      <c r="C4685" s="42" t="s">
        <v>2002</v>
      </c>
      <c r="D4685" s="42" t="s">
        <v>420</v>
      </c>
      <c r="E4685" s="42" t="s">
        <v>1956</v>
      </c>
      <c r="F4685" s="42" t="s">
        <v>1626</v>
      </c>
      <c r="G4685" s="42" t="s">
        <v>11227</v>
      </c>
      <c r="H4685" s="7" t="s">
        <v>47</v>
      </c>
      <c r="I4685" s="42" t="s">
        <v>36</v>
      </c>
      <c r="J4685" s="42" t="s">
        <v>262</v>
      </c>
      <c r="K4685" s="8">
        <v>45869</v>
      </c>
      <c r="L4685" s="7" t="s">
        <v>11229</v>
      </c>
      <c r="M4685" s="44">
        <v>336.8</v>
      </c>
      <c r="N4685" s="7">
        <v>1</v>
      </c>
      <c r="O4685" s="44">
        <v>336.8</v>
      </c>
      <c r="P4685" s="44">
        <v>120</v>
      </c>
      <c r="Q4685" s="44">
        <v>27.35</v>
      </c>
      <c r="R4685" s="44">
        <v>57.26</v>
      </c>
      <c r="S4685" s="44">
        <v>0</v>
      </c>
      <c r="T4685" s="44">
        <v>44.45</v>
      </c>
      <c r="U4685" s="44">
        <v>87.74</v>
      </c>
      <c r="V4685" s="9" t="s">
        <v>24419</v>
      </c>
      <c r="W4685" s="42" t="s">
        <v>34</v>
      </c>
      <c r="X4685" s="43">
        <v>120025222557</v>
      </c>
      <c r="Y4685" s="43">
        <v>45263056083</v>
      </c>
      <c r="Z4685" s="5" t="s">
        <v>7980</v>
      </c>
      <c r="AA4685" s="37" t="str">
        <f>VLOOKUP(J4685, sku!B:C, 2, FALSE)</f>
        <v>Travessa Jeep - Style - - - Commander - - - Preto</v>
      </c>
      <c r="AB4685" s="37" t="str">
        <f>VLOOKUP(J4685, sku!B:BM, 64, FALSE)</f>
        <v>Fabricação</v>
      </c>
      <c r="AC4685" s="37" t="str">
        <f>LEFT(pedidos[[#This Row],[SKU]],3)</f>
        <v>XJP</v>
      </c>
      <c r="AD4685" s="37" t="str" cm="1">
        <f t="array" aca="1" ref="AD4685" ca="1">IFERROR(
  INDEX(
    montadora[Montadora],
    MATCH(TRUE,LEFT(J4898,NÚCARACT(montadora[SKU Parcial]))=montadora[SKU Parcial],0)
  ),
  ""
)</f>
        <v/>
      </c>
    </row>
    <row r="4686" spans="1:30" x14ac:dyDescent="0.25">
      <c r="A4686" s="42" t="s">
        <v>1980</v>
      </c>
      <c r="B4686" s="42" t="s">
        <v>1981</v>
      </c>
      <c r="C4686" s="42" t="s">
        <v>1982</v>
      </c>
      <c r="D4686" s="42" t="s">
        <v>138</v>
      </c>
      <c r="E4686" s="42" t="s">
        <v>1983</v>
      </c>
      <c r="F4686" s="42" t="s">
        <v>1984</v>
      </c>
      <c r="G4686" s="42" t="s">
        <v>11227</v>
      </c>
      <c r="H4686" s="7" t="s">
        <v>47</v>
      </c>
      <c r="I4686" s="42" t="s">
        <v>36</v>
      </c>
      <c r="J4686" s="42" t="s">
        <v>1985</v>
      </c>
      <c r="K4686" s="8">
        <v>45848</v>
      </c>
      <c r="L4686" s="7" t="s">
        <v>11229</v>
      </c>
      <c r="M4686" s="44">
        <v>1068.8</v>
      </c>
      <c r="N4686" s="7">
        <v>1</v>
      </c>
      <c r="O4686" s="44">
        <v>1068.8</v>
      </c>
      <c r="P4686" s="44">
        <v>478</v>
      </c>
      <c r="Q4686" s="44">
        <v>86.79</v>
      </c>
      <c r="R4686" s="44">
        <v>181.7</v>
      </c>
      <c r="S4686" s="44">
        <v>0</v>
      </c>
      <c r="T4686" s="44">
        <v>44.45</v>
      </c>
      <c r="U4686" s="44">
        <v>277.86</v>
      </c>
      <c r="V4686" s="9" t="s">
        <v>24420</v>
      </c>
      <c r="W4686" s="42" t="s">
        <v>34</v>
      </c>
      <c r="X4686" s="43">
        <v>118078711596</v>
      </c>
      <c r="Y4686" s="43">
        <v>45150519504</v>
      </c>
      <c r="Z4686" s="5" t="s">
        <v>7980</v>
      </c>
      <c r="AA4686" s="37" t="str">
        <f>VLOOKUP(J4686, sku!B:C, 2, FALSE)</f>
        <v>Travessa Geral - Smart - 1 Gradeado Extra Grande 120 X 100 X 12 cm - - - - - Preto</v>
      </c>
      <c r="AB4686" s="37" t="str">
        <f>VLOOKUP(J4686, sku!B:BM, 64, FALSE)</f>
        <v>Fabricação</v>
      </c>
      <c r="AC4686" s="37" t="str">
        <f>LEFT(pedidos[[#This Row],[SKU]],3)</f>
        <v>1XG</v>
      </c>
      <c r="AD4686" s="37" t="str" cm="1">
        <f t="array" aca="1" ref="AD4686" ca="1">IFERROR(
  INDEX(
    montadora[Montadora],
    MATCH(TRUE,LEFT(J4900,NÚCARACT(montadora[SKU Parcial]))=montadora[SKU Parcial],0)
  ),
  ""
)</f>
        <v/>
      </c>
    </row>
    <row r="4687" spans="1:30" x14ac:dyDescent="0.25">
      <c r="A4687" s="42" t="s">
        <v>2012</v>
      </c>
      <c r="B4687" s="42" t="s">
        <v>36</v>
      </c>
      <c r="C4687" s="42" t="s">
        <v>2013</v>
      </c>
      <c r="D4687" s="42" t="s">
        <v>27</v>
      </c>
      <c r="E4687" s="42" t="s">
        <v>482</v>
      </c>
      <c r="F4687" s="42" t="s">
        <v>483</v>
      </c>
      <c r="G4687" s="42" t="s">
        <v>11227</v>
      </c>
      <c r="H4687" s="7" t="s">
        <v>30</v>
      </c>
      <c r="I4687" s="42" t="s">
        <v>31</v>
      </c>
      <c r="J4687" s="42" t="s">
        <v>484</v>
      </c>
      <c r="K4687" s="8">
        <v>45860</v>
      </c>
      <c r="L4687" s="7" t="s">
        <v>11229</v>
      </c>
      <c r="M4687" s="44">
        <v>308.8</v>
      </c>
      <c r="N4687" s="7">
        <v>1</v>
      </c>
      <c r="O4687" s="44">
        <v>308.8</v>
      </c>
      <c r="P4687" s="44">
        <v>140.30000000000001</v>
      </c>
      <c r="Q4687" s="44">
        <v>25.07</v>
      </c>
      <c r="R4687" s="44">
        <v>35.51</v>
      </c>
      <c r="S4687" s="44">
        <v>0</v>
      </c>
      <c r="T4687" s="44">
        <v>28.45</v>
      </c>
      <c r="U4687" s="44">
        <v>79.47</v>
      </c>
      <c r="V4687" s="9" t="s">
        <v>24421</v>
      </c>
      <c r="W4687" s="42" t="s">
        <v>34</v>
      </c>
      <c r="X4687" s="43">
        <v>118961515479</v>
      </c>
      <c r="Y4687" s="43">
        <v>45212654414</v>
      </c>
      <c r="Z4687" s="5" t="s">
        <v>7980</v>
      </c>
      <c r="AA4687" s="37" t="str">
        <f>VLOOKUP(J4687, sku!B:C, 2, FALSE)</f>
        <v>1 Aquecedor + 4 Refis de Gás Guepardo</v>
      </c>
      <c r="AB4687" s="37" t="str">
        <f>VLOOKUP(J4687, sku!B:BM, 64, FALSE)</f>
        <v>Importação</v>
      </c>
      <c r="AC4687" s="37" t="str">
        <f>LEFT(pedidos[[#This Row],[SKU]],3)</f>
        <v>1XA</v>
      </c>
      <c r="AD4687" s="37" t="str" cm="1">
        <f t="array" aca="1" ref="AD4687" ca="1">IFERROR(
  INDEX(
    montadora[Montadora],
    MATCH(TRUE,LEFT(#REF!,NÚCARACT(montadora[SKU Parcial]))=montadora[SKU Parcial],0)
  ),
  ""
)</f>
        <v/>
      </c>
    </row>
    <row r="4688" spans="1:30" x14ac:dyDescent="0.25">
      <c r="A4688" s="42" t="s">
        <v>2014</v>
      </c>
      <c r="B4688" s="42" t="s">
        <v>2015</v>
      </c>
      <c r="C4688" s="42" t="s">
        <v>2016</v>
      </c>
      <c r="D4688" s="42" t="s">
        <v>319</v>
      </c>
      <c r="E4688" s="42" t="s">
        <v>482</v>
      </c>
      <c r="F4688" s="42" t="s">
        <v>483</v>
      </c>
      <c r="G4688" s="42" t="s">
        <v>11227</v>
      </c>
      <c r="H4688" s="7" t="s">
        <v>30</v>
      </c>
      <c r="I4688" s="42" t="s">
        <v>31</v>
      </c>
      <c r="J4688" s="42" t="s">
        <v>484</v>
      </c>
      <c r="K4688" s="8">
        <v>45867</v>
      </c>
      <c r="L4688" s="7" t="s">
        <v>11229</v>
      </c>
      <c r="M4688" s="44">
        <v>308.8</v>
      </c>
      <c r="N4688" s="7">
        <v>1</v>
      </c>
      <c r="O4688" s="44">
        <v>308.8</v>
      </c>
      <c r="P4688" s="44">
        <v>140.30000000000001</v>
      </c>
      <c r="Q4688" s="44">
        <v>25.07</v>
      </c>
      <c r="R4688" s="44">
        <v>35.51</v>
      </c>
      <c r="S4688" s="44">
        <v>0</v>
      </c>
      <c r="T4688" s="44">
        <v>28.45</v>
      </c>
      <c r="U4688" s="44">
        <v>79.47</v>
      </c>
      <c r="V4688" s="9" t="s">
        <v>24421</v>
      </c>
      <c r="W4688" s="42" t="s">
        <v>34</v>
      </c>
      <c r="X4688" s="43">
        <v>120333290352</v>
      </c>
      <c r="Y4688" s="43">
        <v>45253239244</v>
      </c>
      <c r="Z4688" s="5" t="s">
        <v>7980</v>
      </c>
      <c r="AA4688" s="37" t="str">
        <f>VLOOKUP(J4688, sku!B:C, 2, FALSE)</f>
        <v>1 Aquecedor + 4 Refis de Gás Guepardo</v>
      </c>
      <c r="AB4688" s="37" t="str">
        <f>VLOOKUP(J4688, sku!B:BM, 64, FALSE)</f>
        <v>Importação</v>
      </c>
      <c r="AC4688" s="37" t="str">
        <f>LEFT(pedidos[[#This Row],[SKU]],3)</f>
        <v>1XA</v>
      </c>
      <c r="AD4688" s="37" t="str" cm="1">
        <f t="array" aca="1" ref="AD4688" ca="1">IFERROR(
  INDEX(
    montadora[Montadora],
    MATCH(TRUE,LEFT(#REF!,NÚCARACT(montadora[SKU Parcial]))=montadora[SKU Parcial],0)
  ),
  ""
)</f>
        <v/>
      </c>
    </row>
    <row r="4689" spans="1:30" x14ac:dyDescent="0.25">
      <c r="A4689" s="42" t="s">
        <v>973</v>
      </c>
      <c r="B4689" s="42" t="s">
        <v>974</v>
      </c>
      <c r="C4689" s="42" t="s">
        <v>719</v>
      </c>
      <c r="D4689" s="42" t="s">
        <v>27</v>
      </c>
      <c r="E4689" s="42" t="s">
        <v>506</v>
      </c>
      <c r="F4689" s="42" t="s">
        <v>507</v>
      </c>
      <c r="G4689" s="42" t="s">
        <v>11227</v>
      </c>
      <c r="H4689" s="7" t="s">
        <v>30</v>
      </c>
      <c r="I4689" s="42" t="s">
        <v>36</v>
      </c>
      <c r="J4689" s="42" t="s">
        <v>473</v>
      </c>
      <c r="K4689" s="8">
        <v>45868</v>
      </c>
      <c r="L4689" s="7" t="s">
        <v>33</v>
      </c>
      <c r="M4689" s="44">
        <v>158.80000000000001</v>
      </c>
      <c r="N4689" s="7">
        <v>1</v>
      </c>
      <c r="O4689" s="44">
        <v>160.38999999999999</v>
      </c>
      <c r="P4689" s="44">
        <v>73.05</v>
      </c>
      <c r="Q4689" s="44">
        <v>12.89</v>
      </c>
      <c r="R4689" s="44">
        <v>18.260000000000002</v>
      </c>
      <c r="S4689" s="44">
        <v>1.59</v>
      </c>
      <c r="T4689" s="44">
        <v>14.31</v>
      </c>
      <c r="U4689" s="44">
        <v>40.29</v>
      </c>
      <c r="V4689" s="9" t="s">
        <v>24422</v>
      </c>
      <c r="W4689" s="42" t="s">
        <v>34</v>
      </c>
      <c r="X4689" s="43">
        <v>120431555494</v>
      </c>
      <c r="Y4689" s="43">
        <v>45258016114</v>
      </c>
      <c r="Z4689" s="5" t="s">
        <v>7980</v>
      </c>
      <c r="AA4689" s="37" t="str">
        <f>VLOOKUP(J4689, sku!B:C, 2, FALSE)</f>
        <v>1 Fogareiro 1 Boca + 1 Maçarico 915 + 2 Refis Guepardo</v>
      </c>
      <c r="AB4689" s="37" t="str">
        <f>VLOOKUP(J4689, sku!B:BM, 64, FALSE)</f>
        <v>Importação</v>
      </c>
      <c r="AC4689" s="37" t="str">
        <f>LEFT(pedidos[[#This Row],[SKU]],3)</f>
        <v>1FO</v>
      </c>
      <c r="AD4689" s="37" t="str" cm="1">
        <f t="array" aca="1" ref="AD4689" ca="1">IFERROR(
  INDEX(
    montadora[Montadora],
    MATCH(TRUE,LEFT(J4908,NÚCARACT(montadora[SKU Parcial]))=montadora[SKU Parcial],0)
  ),
  ""
)</f>
        <v/>
      </c>
    </row>
    <row r="4690" spans="1:30" x14ac:dyDescent="0.25">
      <c r="A4690" s="42" t="s">
        <v>2131</v>
      </c>
      <c r="B4690" s="42" t="s">
        <v>2132</v>
      </c>
      <c r="C4690" s="42" t="s">
        <v>1282</v>
      </c>
      <c r="D4690" s="42" t="s">
        <v>45</v>
      </c>
      <c r="E4690" s="42" t="s">
        <v>2040</v>
      </c>
      <c r="F4690" s="42" t="s">
        <v>1706</v>
      </c>
      <c r="G4690" s="42" t="s">
        <v>11227</v>
      </c>
      <c r="H4690" s="7" t="s">
        <v>47</v>
      </c>
      <c r="I4690" s="42" t="s">
        <v>36</v>
      </c>
      <c r="J4690" s="42" t="s">
        <v>1813</v>
      </c>
      <c r="K4690" s="8">
        <v>45859</v>
      </c>
      <c r="L4690" s="7" t="s">
        <v>11229</v>
      </c>
      <c r="M4690" s="44">
        <v>258.8</v>
      </c>
      <c r="N4690" s="7">
        <v>1</v>
      </c>
      <c r="O4690" s="44">
        <v>258.8</v>
      </c>
      <c r="P4690" s="44">
        <v>105</v>
      </c>
      <c r="Q4690" s="44">
        <v>21.01</v>
      </c>
      <c r="R4690" s="44">
        <v>44</v>
      </c>
      <c r="S4690" s="44">
        <v>0</v>
      </c>
      <c r="T4690" s="44">
        <v>23.45</v>
      </c>
      <c r="U4690" s="44">
        <v>65.34</v>
      </c>
      <c r="V4690" s="9" t="s">
        <v>24423</v>
      </c>
      <c r="W4690" s="42" t="s">
        <v>34</v>
      </c>
      <c r="X4690" s="43">
        <v>119433644988</v>
      </c>
      <c r="Y4690" s="43">
        <v>45210502711</v>
      </c>
      <c r="Z4690" s="5" t="s">
        <v>7980</v>
      </c>
      <c r="AA4690" s="37" t="str">
        <f>VLOOKUP(J4690, sku!B:C, 2, FALSE)</f>
        <v>Travessa Volkswagen - Slim - - - Saveiro Cross - 2010 A 2024 - Grafite</v>
      </c>
      <c r="AB4690" s="37" t="str">
        <f>VLOOKUP(J4690, sku!B:BM, 64, FALSE)</f>
        <v>Fabricação</v>
      </c>
      <c r="AC4690" s="37" t="str">
        <f>LEFT(pedidos[[#This Row],[SKU]],3)</f>
        <v>XVW</v>
      </c>
      <c r="AD4690" s="37" t="str" cm="1">
        <f t="array" aca="1" ref="AD4690" ca="1">IFERROR(
  INDEX(
    montadora[Montadora],
    MATCH(TRUE,LEFT(J4909,NÚCARACT(montadora[SKU Parcial]))=montadora[SKU Parcial],0)
  ),
  ""
)</f>
        <v/>
      </c>
    </row>
    <row r="4691" spans="1:30" x14ac:dyDescent="0.25">
      <c r="A4691" s="42" t="s">
        <v>2003</v>
      </c>
      <c r="B4691" s="42" t="s">
        <v>2004</v>
      </c>
      <c r="C4691" s="42" t="s">
        <v>2005</v>
      </c>
      <c r="D4691" s="42" t="s">
        <v>319</v>
      </c>
      <c r="E4691" s="42" t="s">
        <v>2006</v>
      </c>
      <c r="F4691" s="42" t="s">
        <v>2007</v>
      </c>
      <c r="G4691" s="42" t="s">
        <v>11227</v>
      </c>
      <c r="H4691" s="7" t="s">
        <v>47</v>
      </c>
      <c r="I4691" s="42" t="s">
        <v>31</v>
      </c>
      <c r="J4691" s="42" t="s">
        <v>2008</v>
      </c>
      <c r="K4691" s="8">
        <v>45842</v>
      </c>
      <c r="L4691" s="7" t="s">
        <v>11229</v>
      </c>
      <c r="M4691" s="44">
        <v>918.8</v>
      </c>
      <c r="N4691" s="7">
        <v>1</v>
      </c>
      <c r="O4691" s="44">
        <v>918.8</v>
      </c>
      <c r="P4691" s="44">
        <v>358</v>
      </c>
      <c r="Q4691" s="44">
        <v>74.61</v>
      </c>
      <c r="R4691" s="44">
        <v>156.19999999999999</v>
      </c>
      <c r="S4691" s="44">
        <v>0</v>
      </c>
      <c r="T4691" s="44">
        <v>98.95</v>
      </c>
      <c r="U4691" s="44">
        <v>231.04</v>
      </c>
      <c r="V4691" s="9" t="s">
        <v>24424</v>
      </c>
      <c r="W4691" s="42" t="s">
        <v>34</v>
      </c>
      <c r="X4691" s="43">
        <v>117445487908</v>
      </c>
      <c r="Y4691" s="43">
        <v>45121299244</v>
      </c>
      <c r="Z4691" s="5" t="s">
        <v>7980</v>
      </c>
      <c r="AA4691" s="37" t="str">
        <f>VLOOKUP(J4691, sku!B:C, 2, FALSE)</f>
        <v>1 Gradeado Extra Grande 120 cm X 100 cm X 12 cm</v>
      </c>
      <c r="AB4691" s="37" t="str">
        <f>VLOOKUP(J4691, sku!B:BM, 64, FALSE)</f>
        <v>Revenda</v>
      </c>
      <c r="AC4691" s="37" t="str">
        <f>LEFT(pedidos[[#This Row],[SKU]],3)</f>
        <v>XGR</v>
      </c>
      <c r="AD4691" s="37" t="str" cm="1">
        <f t="array" aca="1" ref="AD4691" ca="1">IFERROR(
  INDEX(
    montadora[Montadora],
    MATCH(TRUE,LEFT(#REF!,NÚCARACT(montadora[SKU Parcial]))=montadora[SKU Parcial],0)
  ),
  ""
)</f>
        <v/>
      </c>
    </row>
    <row r="4692" spans="1:30" x14ac:dyDescent="0.25">
      <c r="A4692" s="42" t="s">
        <v>2009</v>
      </c>
      <c r="B4692" s="42" t="s">
        <v>2010</v>
      </c>
      <c r="C4692" s="42" t="s">
        <v>2011</v>
      </c>
      <c r="D4692" s="42" t="s">
        <v>420</v>
      </c>
      <c r="E4692" s="42" t="s">
        <v>2006</v>
      </c>
      <c r="F4692" s="42" t="s">
        <v>2007</v>
      </c>
      <c r="G4692" s="42" t="s">
        <v>11227</v>
      </c>
      <c r="H4692" s="7" t="s">
        <v>47</v>
      </c>
      <c r="I4692" s="42" t="s">
        <v>36</v>
      </c>
      <c r="J4692" s="42" t="s">
        <v>2008</v>
      </c>
      <c r="K4692" s="8">
        <v>45846</v>
      </c>
      <c r="L4692" s="7" t="s">
        <v>11229</v>
      </c>
      <c r="M4692" s="44">
        <v>918.8</v>
      </c>
      <c r="N4692" s="7">
        <v>1</v>
      </c>
      <c r="O4692" s="44">
        <v>918.8</v>
      </c>
      <c r="P4692" s="44">
        <v>358</v>
      </c>
      <c r="Q4692" s="44">
        <v>74.61</v>
      </c>
      <c r="R4692" s="44">
        <v>156.19999999999999</v>
      </c>
      <c r="S4692" s="44">
        <v>0</v>
      </c>
      <c r="T4692" s="44">
        <v>98.95</v>
      </c>
      <c r="U4692" s="44">
        <v>231.04</v>
      </c>
      <c r="V4692" s="9" t="s">
        <v>24424</v>
      </c>
      <c r="W4692" s="42" t="s">
        <v>89</v>
      </c>
      <c r="X4692" s="43" t="s">
        <v>24425</v>
      </c>
      <c r="Y4692" s="43">
        <v>45141487673</v>
      </c>
      <c r="Z4692" s="5" t="s">
        <v>7980</v>
      </c>
      <c r="AA4692" s="37" t="str">
        <f>VLOOKUP(J4692, sku!B:C, 2, FALSE)</f>
        <v>1 Gradeado Extra Grande 120 cm X 100 cm X 12 cm</v>
      </c>
      <c r="AB4692" s="37" t="str">
        <f>VLOOKUP(J4692, sku!B:BM, 64, FALSE)</f>
        <v>Revenda</v>
      </c>
      <c r="AC4692" s="37" t="str">
        <f>LEFT(pedidos[[#This Row],[SKU]],3)</f>
        <v>XGR</v>
      </c>
      <c r="AD4692" s="37" t="str" cm="1">
        <f t="array" aca="1" ref="AD4692" ca="1">IFERROR(
  INDEX(
    montadora[Montadora],
    MATCH(TRUE,LEFT(J4910,NÚCARACT(montadora[SKU Parcial]))=montadora[SKU Parcial],0)
  ),
  ""
)</f>
        <v/>
      </c>
    </row>
    <row r="4693" spans="1:30" x14ac:dyDescent="0.25">
      <c r="A4693" s="42" t="s">
        <v>2027</v>
      </c>
      <c r="B4693" s="42" t="s">
        <v>36</v>
      </c>
      <c r="C4693" s="42" t="s">
        <v>2028</v>
      </c>
      <c r="D4693" s="42" t="s">
        <v>27</v>
      </c>
      <c r="E4693" s="42" t="s">
        <v>2029</v>
      </c>
      <c r="F4693" s="42" t="s">
        <v>2030</v>
      </c>
      <c r="G4693" s="42" t="s">
        <v>11228</v>
      </c>
      <c r="H4693" s="7" t="s">
        <v>47</v>
      </c>
      <c r="I4693" s="42" t="s">
        <v>36</v>
      </c>
      <c r="J4693" s="42" t="s">
        <v>2031</v>
      </c>
      <c r="K4693" s="8">
        <v>45859</v>
      </c>
      <c r="L4693" s="7" t="s">
        <v>11229</v>
      </c>
      <c r="M4693" s="44">
        <v>306.11</v>
      </c>
      <c r="N4693" s="7">
        <v>1</v>
      </c>
      <c r="O4693" s="44">
        <v>306.11</v>
      </c>
      <c r="P4693" s="44">
        <v>141.6</v>
      </c>
      <c r="Q4693" s="44">
        <v>12.15</v>
      </c>
      <c r="R4693" s="44">
        <v>50.51</v>
      </c>
      <c r="S4693" s="44">
        <v>0</v>
      </c>
      <c r="T4693" s="44">
        <v>24.95</v>
      </c>
      <c r="U4693" s="44">
        <v>76.900000000000006</v>
      </c>
      <c r="V4693" s="9" t="s">
        <v>24426</v>
      </c>
      <c r="W4693" s="42" t="s">
        <v>34</v>
      </c>
      <c r="X4693" s="43">
        <v>119443317208</v>
      </c>
      <c r="Y4693" s="43">
        <v>45211077163</v>
      </c>
      <c r="Z4693" s="5" t="s">
        <v>7980</v>
      </c>
      <c r="AA4693" s="37" t="str">
        <f>VLOOKUP(J4693, sku!B:C, 2, FALSE)</f>
        <v>Fogareiro 2 Bocas</v>
      </c>
      <c r="AB4693" s="37" t="str">
        <f>VLOOKUP(J4693, sku!B:BM, 64, FALSE)</f>
        <v>Importação</v>
      </c>
      <c r="AC4693" s="37" t="str">
        <f>LEFT(pedidos[[#This Row],[SKU]],3)</f>
        <v>1FO</v>
      </c>
      <c r="AD4693" s="37" t="str" cm="1">
        <f t="array" aca="1" ref="AD4693" ca="1">IFERROR(
  INDEX(
    montadora[Montadora],
    MATCH(TRUE,LEFT(#REF!,NÚCARACT(montadora[SKU Parcial]))=montadora[SKU Parcial],0)
  ),
  ""
)</f>
        <v/>
      </c>
    </row>
    <row r="4694" spans="1:30" x14ac:dyDescent="0.25">
      <c r="A4694" s="42" t="s">
        <v>980</v>
      </c>
      <c r="B4694" s="42" t="s">
        <v>36</v>
      </c>
      <c r="C4694" s="42" t="s">
        <v>637</v>
      </c>
      <c r="D4694" s="42" t="s">
        <v>27</v>
      </c>
      <c r="E4694" s="42" t="s">
        <v>981</v>
      </c>
      <c r="F4694" s="42" t="s">
        <v>982</v>
      </c>
      <c r="G4694" s="42" t="s">
        <v>11227</v>
      </c>
      <c r="H4694" s="7" t="s">
        <v>30</v>
      </c>
      <c r="I4694" s="42" t="s">
        <v>36</v>
      </c>
      <c r="J4694" s="42" t="s">
        <v>983</v>
      </c>
      <c r="K4694" s="8">
        <v>45864</v>
      </c>
      <c r="L4694" s="7" t="s">
        <v>33</v>
      </c>
      <c r="M4694" s="44">
        <v>438.8</v>
      </c>
      <c r="N4694" s="7">
        <v>1</v>
      </c>
      <c r="O4694" s="44">
        <v>440.39</v>
      </c>
      <c r="P4694" s="44">
        <v>228.5</v>
      </c>
      <c r="Q4694" s="44">
        <v>35.630000000000003</v>
      </c>
      <c r="R4694" s="44">
        <v>50.46</v>
      </c>
      <c r="S4694" s="44">
        <v>1.59</v>
      </c>
      <c r="T4694" s="44">
        <v>14.31</v>
      </c>
      <c r="U4694" s="44">
        <v>109.9</v>
      </c>
      <c r="V4694" s="9" t="s">
        <v>24427</v>
      </c>
      <c r="W4694" s="42" t="s">
        <v>34</v>
      </c>
      <c r="X4694" s="43">
        <v>119462524753</v>
      </c>
      <c r="Y4694" s="43">
        <v>45235789091</v>
      </c>
      <c r="Z4694" s="5" t="s">
        <v>7980</v>
      </c>
      <c r="AA4694" s="37" t="str">
        <f>VLOOKUP(J4694, sku!B:C, 2, FALSE)</f>
        <v>Fogareiro A Gás 2 Boca Portátil Com Maleta 10 Refil Camping</v>
      </c>
      <c r="AB4694" s="37" t="str">
        <f>VLOOKUP(J4694, sku!B:BM, 64, FALSE)</f>
        <v>Importação</v>
      </c>
      <c r="AC4694" s="37" t="str">
        <f>LEFT(pedidos[[#This Row],[SKU]],3)</f>
        <v>1FO</v>
      </c>
      <c r="AD4694" s="37" t="str" cm="1">
        <f t="array" aca="1" ref="AD4694" ca="1">IFERROR(
  INDEX(
    montadora[Montadora],
    MATCH(TRUE,LEFT(#REF!,NÚCARACT(montadora[SKU Parcial]))=montadora[SKU Parcial],0)
  ),
  ""
)</f>
        <v/>
      </c>
    </row>
    <row r="4695" spans="1:30" x14ac:dyDescent="0.25">
      <c r="A4695" s="42" t="s">
        <v>2017</v>
      </c>
      <c r="B4695" s="42" t="s">
        <v>2018</v>
      </c>
      <c r="C4695" s="42" t="s">
        <v>2019</v>
      </c>
      <c r="D4695" s="42" t="s">
        <v>27</v>
      </c>
      <c r="E4695" s="42" t="s">
        <v>2020</v>
      </c>
      <c r="F4695" s="42" t="s">
        <v>1884</v>
      </c>
      <c r="G4695" s="42" t="s">
        <v>11227</v>
      </c>
      <c r="H4695" s="7" t="s">
        <v>30</v>
      </c>
      <c r="I4695" s="42" t="s">
        <v>36</v>
      </c>
      <c r="J4695" s="42" t="s">
        <v>1885</v>
      </c>
      <c r="K4695" s="8">
        <v>45841</v>
      </c>
      <c r="L4695" s="7" t="s">
        <v>11229</v>
      </c>
      <c r="M4695" s="44">
        <v>26.14</v>
      </c>
      <c r="N4695" s="7">
        <v>1</v>
      </c>
      <c r="O4695" s="44">
        <v>26.14</v>
      </c>
      <c r="P4695" s="44">
        <v>8.1</v>
      </c>
      <c r="Q4695" s="44">
        <v>2.12</v>
      </c>
      <c r="R4695" s="44">
        <v>9.39</v>
      </c>
      <c r="S4695" s="44">
        <v>0</v>
      </c>
      <c r="T4695" s="44">
        <v>0</v>
      </c>
      <c r="U4695" s="44">
        <v>6.53</v>
      </c>
      <c r="V4695" s="9" t="s">
        <v>24428</v>
      </c>
      <c r="W4695" s="42" t="s">
        <v>34</v>
      </c>
      <c r="X4695" s="43">
        <v>116804448521</v>
      </c>
      <c r="Y4695" s="43">
        <v>45115625198</v>
      </c>
      <c r="Z4695" s="5" t="s">
        <v>7980</v>
      </c>
      <c r="AA4695" s="37" t="str">
        <f>VLOOKUP(J4695, sku!B:C, 2, FALSE)</f>
        <v>Maçarico 915</v>
      </c>
      <c r="AB4695" s="37" t="str">
        <f>VLOOKUP(J4695, sku!B:BM, 64, FALSE)</f>
        <v>Importação</v>
      </c>
      <c r="AC4695" s="37" t="str">
        <f>LEFT(pedidos[[#This Row],[SKU]],3)</f>
        <v>1MA</v>
      </c>
      <c r="AD4695" s="37" t="str" cm="1">
        <f t="array" aca="1" ref="AD4695" ca="1">IFERROR(
  INDEX(
    montadora[Montadora],
    MATCH(TRUE,LEFT(J4913,NÚCARACT(montadora[SKU Parcial]))=montadora[SKU Parcial],0)
  ),
  ""
)</f>
        <v/>
      </c>
    </row>
    <row r="4696" spans="1:30" x14ac:dyDescent="0.25">
      <c r="A4696" s="42" t="s">
        <v>2161</v>
      </c>
      <c r="B4696" s="42" t="s">
        <v>36</v>
      </c>
      <c r="C4696" s="42" t="s">
        <v>2162</v>
      </c>
      <c r="D4696" s="42" t="s">
        <v>420</v>
      </c>
      <c r="E4696" s="42" t="s">
        <v>2020</v>
      </c>
      <c r="F4696" s="42" t="s">
        <v>1884</v>
      </c>
      <c r="G4696" s="42" t="s">
        <v>11227</v>
      </c>
      <c r="H4696" s="7" t="s">
        <v>30</v>
      </c>
      <c r="I4696" s="42" t="s">
        <v>36</v>
      </c>
      <c r="J4696" s="42" t="s">
        <v>1885</v>
      </c>
      <c r="K4696" s="8">
        <v>45864</v>
      </c>
      <c r="L4696" s="7" t="s">
        <v>11229</v>
      </c>
      <c r="M4696" s="44">
        <v>26.14</v>
      </c>
      <c r="N4696" s="7">
        <v>1</v>
      </c>
      <c r="O4696" s="44">
        <v>39.130000000000003</v>
      </c>
      <c r="P4696" s="44">
        <v>8.1</v>
      </c>
      <c r="Q4696" s="44">
        <v>2.12</v>
      </c>
      <c r="R4696" s="44">
        <v>9.39</v>
      </c>
      <c r="S4696" s="44">
        <v>12.99</v>
      </c>
      <c r="T4696" s="44">
        <v>0</v>
      </c>
      <c r="U4696" s="44">
        <v>6.53</v>
      </c>
      <c r="V4696" s="9" t="s">
        <v>24428</v>
      </c>
      <c r="W4696" s="42" t="s">
        <v>34</v>
      </c>
      <c r="X4696" s="43">
        <v>120018391454</v>
      </c>
      <c r="Y4696" s="43">
        <v>45237288601</v>
      </c>
      <c r="Z4696" s="5" t="s">
        <v>7980</v>
      </c>
      <c r="AA4696" s="37" t="str">
        <f>VLOOKUP(J4696, sku!B:C, 2, FALSE)</f>
        <v>Maçarico 915</v>
      </c>
      <c r="AB4696" s="37" t="str">
        <f>VLOOKUP(J4696, sku!B:BM, 64, FALSE)</f>
        <v>Importação</v>
      </c>
      <c r="AC4696" s="37" t="str">
        <f>LEFT(pedidos[[#This Row],[SKU]],3)</f>
        <v>1MA</v>
      </c>
      <c r="AD4696" s="37" t="str" cm="1">
        <f t="array" aca="1" ref="AD4696" ca="1">IFERROR(
  INDEX(
    montadora[Montadora],
    MATCH(TRUE,LEFT(J4914,NÚCARACT(montadora[SKU Parcial]))=montadora[SKU Parcial],0)
  ),
  ""
)</f>
        <v/>
      </c>
    </row>
    <row r="4697" spans="1:30" x14ac:dyDescent="0.25">
      <c r="A4697" s="42" t="s">
        <v>989</v>
      </c>
      <c r="B4697" s="42" t="s">
        <v>990</v>
      </c>
      <c r="C4697" s="42" t="s">
        <v>991</v>
      </c>
      <c r="D4697" s="42" t="s">
        <v>27</v>
      </c>
      <c r="E4697" s="42" t="s">
        <v>992</v>
      </c>
      <c r="F4697" s="42" t="s">
        <v>993</v>
      </c>
      <c r="G4697" s="42" t="s">
        <v>11227</v>
      </c>
      <c r="H4697" s="7" t="s">
        <v>47</v>
      </c>
      <c r="I4697" s="42" t="s">
        <v>36</v>
      </c>
      <c r="J4697" s="42" t="s">
        <v>994</v>
      </c>
      <c r="K4697" s="8">
        <v>45860</v>
      </c>
      <c r="L4697" s="7" t="s">
        <v>33</v>
      </c>
      <c r="M4697" s="44">
        <v>168.8</v>
      </c>
      <c r="N4697" s="7">
        <v>1</v>
      </c>
      <c r="O4697" s="44">
        <v>170.39</v>
      </c>
      <c r="P4697" s="44">
        <v>70</v>
      </c>
      <c r="Q4697" s="44">
        <v>13.71</v>
      </c>
      <c r="R4697" s="44">
        <v>28.7</v>
      </c>
      <c r="S4697" s="44">
        <v>1.59</v>
      </c>
      <c r="T4697" s="44">
        <v>14.31</v>
      </c>
      <c r="U4697" s="44">
        <v>42.08</v>
      </c>
      <c r="V4697" s="9" t="s">
        <v>24429</v>
      </c>
      <c r="W4697" s="42" t="s">
        <v>34</v>
      </c>
      <c r="X4697" s="43">
        <v>119046698297</v>
      </c>
      <c r="Y4697" s="43">
        <v>45217005382</v>
      </c>
      <c r="Z4697" s="5" t="s">
        <v>7980</v>
      </c>
      <c r="AA4697" s="37" t="str">
        <f>VLOOKUP(J4697, sku!B:C, 2, FALSE)</f>
        <v>Smart Led Taytech 8000 Lumens - H4</v>
      </c>
      <c r="AB4697" s="37" t="str">
        <f>VLOOKUP(J4697, sku!B:BM, 64, FALSE)</f>
        <v>Revenda</v>
      </c>
      <c r="AC4697" s="37" t="str">
        <f>LEFT(pedidos[[#This Row],[SKU]],3)</f>
        <v>TT-</v>
      </c>
      <c r="AD4697" s="37" t="str" cm="1">
        <f t="array" aca="1" ref="AD4697" ca="1">IFERROR(
  INDEX(
    montadora[Montadora],
    MATCH(TRUE,LEFT(J4915,NÚCARACT(montadora[SKU Parcial]))=montadora[SKU Parcial],0)
  ),
  ""
)</f>
        <v/>
      </c>
    </row>
    <row r="4698" spans="1:30" x14ac:dyDescent="0.25">
      <c r="A4698" s="42" t="s">
        <v>2021</v>
      </c>
      <c r="B4698" s="42" t="s">
        <v>36</v>
      </c>
      <c r="C4698" s="42" t="s">
        <v>900</v>
      </c>
      <c r="D4698" s="42" t="s">
        <v>319</v>
      </c>
      <c r="E4698" s="42" t="s">
        <v>375</v>
      </c>
      <c r="F4698" s="42" t="s">
        <v>371</v>
      </c>
      <c r="G4698" s="42" t="s">
        <v>11227</v>
      </c>
      <c r="H4698" s="7" t="s">
        <v>30</v>
      </c>
      <c r="I4698" s="42" t="s">
        <v>36</v>
      </c>
      <c r="J4698" s="42" t="s">
        <v>372</v>
      </c>
      <c r="K4698" s="8">
        <v>45839</v>
      </c>
      <c r="L4698" s="7" t="s">
        <v>804</v>
      </c>
      <c r="M4698" s="44">
        <v>238.8</v>
      </c>
      <c r="N4698" s="7">
        <v>1</v>
      </c>
      <c r="O4698" s="44">
        <v>238.8</v>
      </c>
      <c r="P4698" s="44">
        <v>105.54</v>
      </c>
      <c r="Q4698" s="44">
        <v>19.39</v>
      </c>
      <c r="R4698" s="44">
        <v>27.46</v>
      </c>
      <c r="S4698" s="44">
        <v>0</v>
      </c>
      <c r="T4698" s="44">
        <v>26.95</v>
      </c>
      <c r="U4698" s="44">
        <v>59.46</v>
      </c>
      <c r="V4698" s="9" t="s">
        <v>24430</v>
      </c>
      <c r="W4698" s="42" t="s">
        <v>34</v>
      </c>
      <c r="X4698" s="43">
        <v>117041911750</v>
      </c>
      <c r="Y4698" s="43">
        <v>45102669444</v>
      </c>
      <c r="Z4698" s="5" t="s">
        <v>7980</v>
      </c>
      <c r="AA4698" s="37" t="str">
        <f>VLOOKUP(J4698, sku!B:C, 2, FALSE)</f>
        <v>Aquecedor</v>
      </c>
      <c r="AB4698" s="37" t="str">
        <f>VLOOKUP(J4698, sku!B:BM, 64, FALSE)</f>
        <v>Importação</v>
      </c>
      <c r="AC4698" s="37" t="str">
        <f>LEFT(pedidos[[#This Row],[SKU]],3)</f>
        <v>1XA</v>
      </c>
      <c r="AD4698" s="37" t="str" cm="1">
        <f t="array" aca="1" ref="AD4698" ca="1">IFERROR(
  INDEX(
    montadora[Montadora],
    MATCH(TRUE,LEFT(J4916,NÚCARACT(montadora[SKU Parcial]))=montadora[SKU Parcial],0)
  ),
  ""
)</f>
        <v/>
      </c>
    </row>
    <row r="4699" spans="1:30" x14ac:dyDescent="0.25">
      <c r="A4699" s="42" t="s">
        <v>2022</v>
      </c>
      <c r="B4699" s="42" t="s">
        <v>2023</v>
      </c>
      <c r="C4699" s="42" t="s">
        <v>2024</v>
      </c>
      <c r="D4699" s="42" t="s">
        <v>191</v>
      </c>
      <c r="E4699" s="42" t="s">
        <v>375</v>
      </c>
      <c r="F4699" s="42" t="s">
        <v>371</v>
      </c>
      <c r="G4699" s="42" t="s">
        <v>11227</v>
      </c>
      <c r="H4699" s="7" t="s">
        <v>30</v>
      </c>
      <c r="I4699" s="42" t="s">
        <v>31</v>
      </c>
      <c r="J4699" s="42" t="s">
        <v>372</v>
      </c>
      <c r="K4699" s="8">
        <v>45840</v>
      </c>
      <c r="L4699" s="7" t="s">
        <v>804</v>
      </c>
      <c r="M4699" s="44">
        <v>238.8</v>
      </c>
      <c r="N4699" s="7">
        <v>2</v>
      </c>
      <c r="O4699" s="44">
        <v>477.6</v>
      </c>
      <c r="P4699" s="44">
        <v>211.08</v>
      </c>
      <c r="Q4699" s="44">
        <v>38.78</v>
      </c>
      <c r="R4699" s="44">
        <v>54.92</v>
      </c>
      <c r="S4699" s="44">
        <v>0</v>
      </c>
      <c r="T4699" s="44">
        <v>53.9</v>
      </c>
      <c r="U4699" s="44">
        <v>118.92</v>
      </c>
      <c r="V4699" s="9" t="s">
        <v>24430</v>
      </c>
      <c r="W4699" s="42" t="s">
        <v>34</v>
      </c>
      <c r="X4699" s="43">
        <v>117064797688</v>
      </c>
      <c r="Y4699" s="43">
        <v>45104198602</v>
      </c>
      <c r="Z4699" s="5" t="s">
        <v>7980</v>
      </c>
      <c r="AA4699" s="37" t="str">
        <f>VLOOKUP(J4699, sku!B:C, 2, FALSE)</f>
        <v>Aquecedor</v>
      </c>
      <c r="AB4699" s="37" t="str">
        <f>VLOOKUP(J4699, sku!B:BM, 64, FALSE)</f>
        <v>Importação</v>
      </c>
      <c r="AC4699" s="37" t="str">
        <f>LEFT(pedidos[[#This Row],[SKU]],3)</f>
        <v>1XA</v>
      </c>
      <c r="AD4699" s="37" t="str" cm="1">
        <f t="array" aca="1" ref="AD4699" ca="1">IFERROR(
  INDEX(
    montadora[Montadora],
    MATCH(TRUE,LEFT(J4917,NÚCARACT(montadora[SKU Parcial]))=montadora[SKU Parcial],0)
  ),
  ""
)</f>
        <v/>
      </c>
    </row>
    <row r="4700" spans="1:30" x14ac:dyDescent="0.25">
      <c r="A4700" s="42" t="s">
        <v>2025</v>
      </c>
      <c r="B4700" s="42" t="s">
        <v>2026</v>
      </c>
      <c r="C4700" s="42" t="s">
        <v>159</v>
      </c>
      <c r="D4700" s="42" t="s">
        <v>27</v>
      </c>
      <c r="E4700" s="42" t="s">
        <v>375</v>
      </c>
      <c r="F4700" s="42" t="s">
        <v>371</v>
      </c>
      <c r="G4700" s="42" t="s">
        <v>11227</v>
      </c>
      <c r="H4700" s="7" t="s">
        <v>30</v>
      </c>
      <c r="I4700" s="42" t="s">
        <v>31</v>
      </c>
      <c r="J4700" s="42" t="s">
        <v>372</v>
      </c>
      <c r="K4700" s="8">
        <v>45840</v>
      </c>
      <c r="L4700" s="7" t="s">
        <v>804</v>
      </c>
      <c r="M4700" s="44">
        <v>238.8</v>
      </c>
      <c r="N4700" s="7">
        <v>1</v>
      </c>
      <c r="O4700" s="44">
        <v>238.8</v>
      </c>
      <c r="P4700" s="44">
        <v>105.54</v>
      </c>
      <c r="Q4700" s="44">
        <v>19.39</v>
      </c>
      <c r="R4700" s="44">
        <v>27.46</v>
      </c>
      <c r="S4700" s="44">
        <v>0</v>
      </c>
      <c r="T4700" s="44">
        <v>26.95</v>
      </c>
      <c r="U4700" s="44">
        <v>59.46</v>
      </c>
      <c r="V4700" s="9" t="s">
        <v>24430</v>
      </c>
      <c r="W4700" s="42" t="s">
        <v>34</v>
      </c>
      <c r="X4700" s="43">
        <v>117166541888</v>
      </c>
      <c r="Y4700" s="43">
        <v>45108868523</v>
      </c>
      <c r="Z4700" s="5" t="s">
        <v>7980</v>
      </c>
      <c r="AA4700" s="37" t="str">
        <f>VLOOKUP(J4700, sku!B:C, 2, FALSE)</f>
        <v>Aquecedor</v>
      </c>
      <c r="AB4700" s="37" t="str">
        <f>VLOOKUP(J4700, sku!B:BM, 64, FALSE)</f>
        <v>Importação</v>
      </c>
      <c r="AC4700" s="37" t="str">
        <f>LEFT(pedidos[[#This Row],[SKU]],3)</f>
        <v>1XA</v>
      </c>
      <c r="AD4700" s="37" t="str" cm="1">
        <f t="array" aca="1" ref="AD4700" ca="1">IFERROR(
  INDEX(
    montadora[Montadora],
    MATCH(TRUE,LEFT(J4918,NÚCARACT(montadora[SKU Parcial]))=montadora[SKU Parcial],0)
  ),
  ""
)</f>
        <v/>
      </c>
    </row>
    <row r="4701" spans="1:30" x14ac:dyDescent="0.25">
      <c r="A4701" s="42" t="s">
        <v>2032</v>
      </c>
      <c r="B4701" s="42" t="s">
        <v>2033</v>
      </c>
      <c r="C4701" s="42" t="s">
        <v>2034</v>
      </c>
      <c r="D4701" s="42" t="s">
        <v>319</v>
      </c>
      <c r="E4701" s="42" t="s">
        <v>471</v>
      </c>
      <c r="F4701" s="42" t="s">
        <v>472</v>
      </c>
      <c r="G4701" s="42" t="s">
        <v>11227</v>
      </c>
      <c r="H4701" s="7" t="s">
        <v>30</v>
      </c>
      <c r="I4701" s="42" t="s">
        <v>36</v>
      </c>
      <c r="J4701" s="42" t="s">
        <v>473</v>
      </c>
      <c r="K4701" s="8">
        <v>45841</v>
      </c>
      <c r="L4701" s="7" t="s">
        <v>11229</v>
      </c>
      <c r="M4701" s="44">
        <v>174.8</v>
      </c>
      <c r="N4701" s="7">
        <v>1</v>
      </c>
      <c r="O4701" s="44">
        <v>174.8</v>
      </c>
      <c r="P4701" s="44">
        <v>73.05</v>
      </c>
      <c r="Q4701" s="44">
        <v>14.19</v>
      </c>
      <c r="R4701" s="44">
        <v>20.100000000000001</v>
      </c>
      <c r="S4701" s="44">
        <v>0</v>
      </c>
      <c r="T4701" s="44">
        <v>24.25</v>
      </c>
      <c r="U4701" s="44">
        <v>43.21</v>
      </c>
      <c r="V4701" s="9" t="s">
        <v>24431</v>
      </c>
      <c r="W4701" s="42" t="s">
        <v>34</v>
      </c>
      <c r="X4701" s="43">
        <v>117309635946</v>
      </c>
      <c r="Y4701" s="43">
        <v>45116001585</v>
      </c>
      <c r="Z4701" s="5" t="s">
        <v>7980</v>
      </c>
      <c r="AA4701" s="37" t="str">
        <f>VLOOKUP(J4701, sku!B:C, 2, FALSE)</f>
        <v>1 Fogareiro 1 Boca + 1 Maçarico 915 + 2 Refis Guepardo</v>
      </c>
      <c r="AB4701" s="37" t="str">
        <f>VLOOKUP(J4701, sku!B:BM, 64, FALSE)</f>
        <v>Importação</v>
      </c>
      <c r="AC4701" s="37" t="str">
        <f>LEFT(pedidos[[#This Row],[SKU]],3)</f>
        <v>1FO</v>
      </c>
      <c r="AD4701" s="37" t="str" cm="1">
        <f t="array" aca="1" ref="AD4701" ca="1">IFERROR(
  INDEX(
    montadora[Montadora],
    MATCH(TRUE,LEFT(#REF!,NÚCARACT(montadora[SKU Parcial]))=montadora[SKU Parcial],0)
  ),
  ""
)</f>
        <v/>
      </c>
    </row>
    <row r="4702" spans="1:30" x14ac:dyDescent="0.25">
      <c r="A4702" s="42" t="s">
        <v>2035</v>
      </c>
      <c r="B4702" s="42" t="s">
        <v>2036</v>
      </c>
      <c r="C4702" s="42" t="s">
        <v>2037</v>
      </c>
      <c r="D4702" s="42" t="s">
        <v>27</v>
      </c>
      <c r="E4702" s="42" t="s">
        <v>471</v>
      </c>
      <c r="F4702" s="42" t="s">
        <v>472</v>
      </c>
      <c r="G4702" s="42" t="s">
        <v>11227</v>
      </c>
      <c r="H4702" s="7" t="s">
        <v>30</v>
      </c>
      <c r="I4702" s="42" t="s">
        <v>36</v>
      </c>
      <c r="J4702" s="42" t="s">
        <v>473</v>
      </c>
      <c r="K4702" s="8">
        <v>45841</v>
      </c>
      <c r="L4702" s="7" t="s">
        <v>11229</v>
      </c>
      <c r="M4702" s="44">
        <v>174.8</v>
      </c>
      <c r="N4702" s="7">
        <v>1</v>
      </c>
      <c r="O4702" s="44">
        <v>174.8</v>
      </c>
      <c r="P4702" s="44">
        <v>73.05</v>
      </c>
      <c r="Q4702" s="44">
        <v>14.19</v>
      </c>
      <c r="R4702" s="44">
        <v>20.100000000000001</v>
      </c>
      <c r="S4702" s="44">
        <v>0</v>
      </c>
      <c r="T4702" s="44">
        <v>24.25</v>
      </c>
      <c r="U4702" s="44">
        <v>43.21</v>
      </c>
      <c r="V4702" s="9" t="s">
        <v>24431</v>
      </c>
      <c r="W4702" s="42" t="s">
        <v>34</v>
      </c>
      <c r="X4702" s="43">
        <v>116815714619</v>
      </c>
      <c r="Y4702" s="43">
        <v>45116096993</v>
      </c>
      <c r="Z4702" s="5" t="s">
        <v>7980</v>
      </c>
      <c r="AA4702" s="37" t="str">
        <f>VLOOKUP(J4702, sku!B:C, 2, FALSE)</f>
        <v>1 Fogareiro 1 Boca + 1 Maçarico 915 + 2 Refis Guepardo</v>
      </c>
      <c r="AB4702" s="37" t="str">
        <f>VLOOKUP(J4702, sku!B:BM, 64, FALSE)</f>
        <v>Importação</v>
      </c>
      <c r="AC4702" s="37" t="str">
        <f>LEFT(pedidos[[#This Row],[SKU]],3)</f>
        <v>1FO</v>
      </c>
      <c r="AD4702" s="37" t="str" cm="1">
        <f t="array" aca="1" ref="AD4702" ca="1">IFERROR(
  INDEX(
    montadora[Montadora],
    MATCH(TRUE,LEFT(#REF!,NÚCARACT(montadora[SKU Parcial]))=montadora[SKU Parcial],0)
  ),
  ""
)</f>
        <v/>
      </c>
    </row>
    <row r="4703" spans="1:30" x14ac:dyDescent="0.25">
      <c r="A4703" s="42" t="s">
        <v>2038</v>
      </c>
      <c r="B4703" s="42" t="s">
        <v>2039</v>
      </c>
      <c r="C4703" s="42" t="s">
        <v>1123</v>
      </c>
      <c r="D4703" s="42" t="s">
        <v>27</v>
      </c>
      <c r="E4703" s="42" t="s">
        <v>2040</v>
      </c>
      <c r="F4703" s="42" t="s">
        <v>1706</v>
      </c>
      <c r="G4703" s="42" t="s">
        <v>11227</v>
      </c>
      <c r="H4703" s="7" t="s">
        <v>47</v>
      </c>
      <c r="I4703" s="42" t="s">
        <v>36</v>
      </c>
      <c r="J4703" s="42" t="s">
        <v>1707</v>
      </c>
      <c r="K4703" s="8">
        <v>45840</v>
      </c>
      <c r="L4703" s="7" t="s">
        <v>11229</v>
      </c>
      <c r="M4703" s="44">
        <v>258.8</v>
      </c>
      <c r="N4703" s="7">
        <v>1</v>
      </c>
      <c r="O4703" s="44">
        <v>258.8</v>
      </c>
      <c r="P4703" s="44">
        <v>105</v>
      </c>
      <c r="Q4703" s="44">
        <v>21.01</v>
      </c>
      <c r="R4703" s="44">
        <v>44</v>
      </c>
      <c r="S4703" s="44">
        <v>0</v>
      </c>
      <c r="T4703" s="44">
        <v>24.95</v>
      </c>
      <c r="U4703" s="44">
        <v>63.84</v>
      </c>
      <c r="V4703" s="9" t="s">
        <v>24432</v>
      </c>
      <c r="W4703" s="42" t="s">
        <v>34</v>
      </c>
      <c r="X4703" s="43">
        <v>117110532362</v>
      </c>
      <c r="Y4703" s="43">
        <v>45105897477</v>
      </c>
      <c r="Z4703" s="5" t="s">
        <v>7980</v>
      </c>
      <c r="AA4703" s="37" t="str">
        <f>VLOOKUP(J4703, sku!B:C, 2, FALSE)</f>
        <v>Travessa Volkswagen - Slim - - - Saveiro Cross - 2010 A 2024 - Preto</v>
      </c>
      <c r="AB4703" s="37" t="str">
        <f>VLOOKUP(J4703, sku!B:BM, 64, FALSE)</f>
        <v>Fabricação</v>
      </c>
      <c r="AC4703" s="37" t="str">
        <f>LEFT(pedidos[[#This Row],[SKU]],3)</f>
        <v>XVW</v>
      </c>
      <c r="AD4703" s="37" t="str" cm="1">
        <f t="array" aca="1" ref="AD4703" ca="1">IFERROR(
  INDEX(
    montadora[Montadora],
    MATCH(TRUE,LEFT(#REF!,NÚCARACT(montadora[SKU Parcial]))=montadora[SKU Parcial],0)
  ),
  ""
)</f>
        <v/>
      </c>
    </row>
    <row r="4704" spans="1:30" x14ac:dyDescent="0.25">
      <c r="A4704" s="42" t="s">
        <v>2041</v>
      </c>
      <c r="B4704" s="42" t="s">
        <v>2042</v>
      </c>
      <c r="C4704" s="42" t="s">
        <v>2043</v>
      </c>
      <c r="D4704" s="42" t="s">
        <v>319</v>
      </c>
      <c r="E4704" s="42" t="s">
        <v>2044</v>
      </c>
      <c r="F4704" s="42" t="s">
        <v>561</v>
      </c>
      <c r="G4704" s="42" t="s">
        <v>11227</v>
      </c>
      <c r="H4704" s="7" t="s">
        <v>47</v>
      </c>
      <c r="I4704" s="42" t="s">
        <v>31</v>
      </c>
      <c r="J4704" s="42" t="s">
        <v>2045</v>
      </c>
      <c r="K4704" s="8">
        <v>45840</v>
      </c>
      <c r="L4704" s="7" t="s">
        <v>11229</v>
      </c>
      <c r="M4704" s="44">
        <v>258.8</v>
      </c>
      <c r="N4704" s="7">
        <v>1</v>
      </c>
      <c r="O4704" s="44">
        <v>258.8</v>
      </c>
      <c r="P4704" s="44">
        <v>105</v>
      </c>
      <c r="Q4704" s="44">
        <v>21.01</v>
      </c>
      <c r="R4704" s="44">
        <v>44</v>
      </c>
      <c r="S4704" s="44">
        <v>0</v>
      </c>
      <c r="T4704" s="44">
        <v>24.95</v>
      </c>
      <c r="U4704" s="44">
        <v>63.84</v>
      </c>
      <c r="V4704" s="9" t="s">
        <v>24432</v>
      </c>
      <c r="W4704" s="42" t="s">
        <v>34</v>
      </c>
      <c r="X4704" s="43">
        <v>116633117475</v>
      </c>
      <c r="Y4704" s="43">
        <v>45107046758</v>
      </c>
      <c r="Z4704" s="5" t="s">
        <v>7980</v>
      </c>
      <c r="AA4704" s="37" t="str">
        <f>VLOOKUP(J4704, sku!B:C, 2, FALSE)</f>
        <v>Travessa Jeep - Slim - - - Renegade - 2016 A 2025 - Grafite</v>
      </c>
      <c r="AB4704" s="37" t="str">
        <f>VLOOKUP(J4704, sku!B:BM, 64, FALSE)</f>
        <v>Fabricação</v>
      </c>
      <c r="AC4704" s="37" t="str">
        <f>LEFT(pedidos[[#This Row],[SKU]],3)</f>
        <v>XJP</v>
      </c>
      <c r="AD4704" s="37" t="str" cm="1">
        <f t="array" aca="1" ref="AD4704" ca="1">IFERROR(
  INDEX(
    montadora[Montadora],
    MATCH(TRUE,LEFT(#REF!,NÚCARACT(montadora[SKU Parcial]))=montadora[SKU Parcial],0)
  ),
  ""
)</f>
        <v/>
      </c>
    </row>
    <row r="4705" spans="1:30" x14ac:dyDescent="0.25">
      <c r="A4705" s="42" t="s">
        <v>2046</v>
      </c>
      <c r="B4705" s="42" t="s">
        <v>2047</v>
      </c>
      <c r="C4705" s="42" t="s">
        <v>2048</v>
      </c>
      <c r="D4705" s="42" t="s">
        <v>191</v>
      </c>
      <c r="E4705" s="42" t="s">
        <v>2040</v>
      </c>
      <c r="F4705" s="42" t="s">
        <v>1706</v>
      </c>
      <c r="G4705" s="42" t="s">
        <v>11227</v>
      </c>
      <c r="H4705" s="7" t="s">
        <v>47</v>
      </c>
      <c r="I4705" s="42" t="s">
        <v>36</v>
      </c>
      <c r="J4705" s="42" t="s">
        <v>1707</v>
      </c>
      <c r="K4705" s="8">
        <v>45841</v>
      </c>
      <c r="L4705" s="7" t="s">
        <v>11229</v>
      </c>
      <c r="M4705" s="44">
        <v>258.8</v>
      </c>
      <c r="N4705" s="7">
        <v>1</v>
      </c>
      <c r="O4705" s="44">
        <v>258.8</v>
      </c>
      <c r="P4705" s="44">
        <v>105</v>
      </c>
      <c r="Q4705" s="44">
        <v>21.01</v>
      </c>
      <c r="R4705" s="44">
        <v>44</v>
      </c>
      <c r="S4705" s="44">
        <v>0</v>
      </c>
      <c r="T4705" s="44">
        <v>24.95</v>
      </c>
      <c r="U4705" s="44">
        <v>63.84</v>
      </c>
      <c r="V4705" s="9" t="s">
        <v>24432</v>
      </c>
      <c r="W4705" s="42" t="s">
        <v>34</v>
      </c>
      <c r="X4705" s="43">
        <v>117255371748</v>
      </c>
      <c r="Y4705" s="43">
        <v>45113504626</v>
      </c>
      <c r="Z4705" s="5" t="s">
        <v>7980</v>
      </c>
      <c r="AA4705" s="37" t="str">
        <f>VLOOKUP(J4705, sku!B:C, 2, FALSE)</f>
        <v>Travessa Volkswagen - Slim - - - Saveiro Cross - 2010 A 2024 - Preto</v>
      </c>
      <c r="AB4705" s="37" t="str">
        <f>VLOOKUP(J4705, sku!B:BM, 64, FALSE)</f>
        <v>Fabricação</v>
      </c>
      <c r="AC4705" s="37" t="str">
        <f>LEFT(pedidos[[#This Row],[SKU]],3)</f>
        <v>XVW</v>
      </c>
      <c r="AD4705" s="37" t="str" cm="1">
        <f t="array" aca="1" ref="AD4705" ca="1">IFERROR(
  INDEX(
    montadora[Montadora],
    MATCH(TRUE,LEFT(#REF!,NÚCARACT(montadora[SKU Parcial]))=montadora[SKU Parcial],0)
  ),
  ""
)</f>
        <v/>
      </c>
    </row>
    <row r="4706" spans="1:30" x14ac:dyDescent="0.25">
      <c r="A4706" s="42" t="s">
        <v>2049</v>
      </c>
      <c r="B4706" s="42" t="s">
        <v>2050</v>
      </c>
      <c r="C4706" s="42" t="s">
        <v>2051</v>
      </c>
      <c r="D4706" s="42" t="s">
        <v>420</v>
      </c>
      <c r="E4706" s="42" t="s">
        <v>560</v>
      </c>
      <c r="F4706" s="42" t="s">
        <v>561</v>
      </c>
      <c r="G4706" s="42" t="s">
        <v>11227</v>
      </c>
      <c r="H4706" s="7" t="s">
        <v>47</v>
      </c>
      <c r="I4706" s="42" t="s">
        <v>31</v>
      </c>
      <c r="J4706" s="42" t="s">
        <v>562</v>
      </c>
      <c r="K4706" s="8">
        <v>45841</v>
      </c>
      <c r="L4706" s="7" t="s">
        <v>11229</v>
      </c>
      <c r="M4706" s="44">
        <v>258.8</v>
      </c>
      <c r="N4706" s="7">
        <v>1</v>
      </c>
      <c r="O4706" s="44">
        <v>258.8</v>
      </c>
      <c r="P4706" s="44">
        <v>105</v>
      </c>
      <c r="Q4706" s="44">
        <v>21.01</v>
      </c>
      <c r="R4706" s="44">
        <v>44</v>
      </c>
      <c r="S4706" s="44">
        <v>0</v>
      </c>
      <c r="T4706" s="44">
        <v>24.95</v>
      </c>
      <c r="U4706" s="44">
        <v>63.84</v>
      </c>
      <c r="V4706" s="9" t="s">
        <v>24432</v>
      </c>
      <c r="W4706" s="42" t="s">
        <v>34</v>
      </c>
      <c r="X4706" s="43">
        <v>116761762701</v>
      </c>
      <c r="Y4706" s="43">
        <v>45113601148</v>
      </c>
      <c r="Z4706" s="5" t="s">
        <v>7980</v>
      </c>
      <c r="AA4706" s="37" t="str">
        <f>VLOOKUP(J4706, sku!B:C, 2, FALSE)</f>
        <v>Travessa Jeep - Slim - - - Renegade - 2016 A 2025 - Preto</v>
      </c>
      <c r="AB4706" s="37" t="str">
        <f>VLOOKUP(J4706, sku!B:BM, 64, FALSE)</f>
        <v>Fabricação</v>
      </c>
      <c r="AC4706" s="37" t="str">
        <f>LEFT(pedidos[[#This Row],[SKU]],3)</f>
        <v>XJP</v>
      </c>
      <c r="AD4706" s="37" t="str" cm="1">
        <f t="array" aca="1" ref="AD4706" ca="1">IFERROR(
  INDEX(
    montadora[Montadora],
    MATCH(TRUE,LEFT(#REF!,NÚCARACT(montadora[SKU Parcial]))=montadora[SKU Parcial],0)
  ),
  ""
)</f>
        <v/>
      </c>
    </row>
    <row r="4707" spans="1:30" x14ac:dyDescent="0.25">
      <c r="A4707" s="42" t="s">
        <v>2052</v>
      </c>
      <c r="B4707" s="42" t="s">
        <v>36</v>
      </c>
      <c r="C4707" s="42" t="s">
        <v>589</v>
      </c>
      <c r="D4707" s="42" t="s">
        <v>395</v>
      </c>
      <c r="E4707" s="42" t="s">
        <v>560</v>
      </c>
      <c r="F4707" s="42" t="s">
        <v>561</v>
      </c>
      <c r="G4707" s="42" t="s">
        <v>11227</v>
      </c>
      <c r="H4707" s="7" t="s">
        <v>47</v>
      </c>
      <c r="I4707" s="42" t="s">
        <v>36</v>
      </c>
      <c r="J4707" s="42" t="s">
        <v>562</v>
      </c>
      <c r="K4707" s="8">
        <v>45842</v>
      </c>
      <c r="L4707" s="7" t="s">
        <v>11229</v>
      </c>
      <c r="M4707" s="44">
        <v>258.8</v>
      </c>
      <c r="N4707" s="7">
        <v>1</v>
      </c>
      <c r="O4707" s="44">
        <v>300.79000000000002</v>
      </c>
      <c r="P4707" s="44">
        <v>105</v>
      </c>
      <c r="Q4707" s="44">
        <v>21.01</v>
      </c>
      <c r="R4707" s="44">
        <v>44</v>
      </c>
      <c r="S4707" s="44">
        <v>41.99</v>
      </c>
      <c r="T4707" s="44">
        <v>24.95</v>
      </c>
      <c r="U4707" s="44">
        <v>63.84</v>
      </c>
      <c r="V4707" s="9" t="s">
        <v>24432</v>
      </c>
      <c r="W4707" s="42" t="s">
        <v>34</v>
      </c>
      <c r="X4707" s="43">
        <v>117395389738</v>
      </c>
      <c r="Y4707" s="43">
        <v>45119340779</v>
      </c>
      <c r="Z4707" s="5" t="s">
        <v>7980</v>
      </c>
      <c r="AA4707" s="37" t="str">
        <f>VLOOKUP(J4707, sku!B:C, 2, FALSE)</f>
        <v>Travessa Jeep - Slim - - - Renegade - 2016 A 2025 - Preto</v>
      </c>
      <c r="AB4707" s="37" t="str">
        <f>VLOOKUP(J4707, sku!B:BM, 64, FALSE)</f>
        <v>Fabricação</v>
      </c>
      <c r="AC4707" s="37" t="str">
        <f>LEFT(pedidos[[#This Row],[SKU]],3)</f>
        <v>XJP</v>
      </c>
      <c r="AD4707" s="37" t="str" cm="1">
        <f t="array" aca="1" ref="AD4707" ca="1">IFERROR(
  INDEX(
    montadora[Montadora],
    MATCH(TRUE,LEFT(#REF!,NÚCARACT(montadora[SKU Parcial]))=montadora[SKU Parcial],0)
  ),
  ""
)</f>
        <v/>
      </c>
    </row>
    <row r="4708" spans="1:30" x14ac:dyDescent="0.25">
      <c r="A4708" s="42" t="s">
        <v>2053</v>
      </c>
      <c r="B4708" s="42" t="s">
        <v>2054</v>
      </c>
      <c r="C4708" s="42" t="s">
        <v>2055</v>
      </c>
      <c r="D4708" s="42" t="s">
        <v>617</v>
      </c>
      <c r="E4708" s="42" t="s">
        <v>560</v>
      </c>
      <c r="F4708" s="42" t="s">
        <v>561</v>
      </c>
      <c r="G4708" s="42" t="s">
        <v>11227</v>
      </c>
      <c r="H4708" s="7" t="s">
        <v>47</v>
      </c>
      <c r="I4708" s="42" t="s">
        <v>31</v>
      </c>
      <c r="J4708" s="42" t="s">
        <v>562</v>
      </c>
      <c r="K4708" s="8">
        <v>45842</v>
      </c>
      <c r="L4708" s="7" t="s">
        <v>11229</v>
      </c>
      <c r="M4708" s="44">
        <v>258.8</v>
      </c>
      <c r="N4708" s="7">
        <v>1</v>
      </c>
      <c r="O4708" s="44">
        <v>258.8</v>
      </c>
      <c r="P4708" s="44">
        <v>105</v>
      </c>
      <c r="Q4708" s="44">
        <v>21.01</v>
      </c>
      <c r="R4708" s="44">
        <v>44</v>
      </c>
      <c r="S4708" s="44">
        <v>0</v>
      </c>
      <c r="T4708" s="44">
        <v>24.95</v>
      </c>
      <c r="U4708" s="44">
        <v>63.84</v>
      </c>
      <c r="V4708" s="9" t="s">
        <v>24432</v>
      </c>
      <c r="W4708" s="42" t="s">
        <v>34</v>
      </c>
      <c r="X4708" s="43">
        <v>116929060999</v>
      </c>
      <c r="Y4708" s="43">
        <v>45120332871</v>
      </c>
      <c r="Z4708" s="5" t="s">
        <v>7980</v>
      </c>
      <c r="AA4708" s="37" t="str">
        <f>VLOOKUP(J4708, sku!B:C, 2, FALSE)</f>
        <v>Travessa Jeep - Slim - - - Renegade - 2016 A 2025 - Preto</v>
      </c>
      <c r="AB4708" s="37" t="str">
        <f>VLOOKUP(J4708, sku!B:BM, 64, FALSE)</f>
        <v>Fabricação</v>
      </c>
      <c r="AC4708" s="37" t="str">
        <f>LEFT(pedidos[[#This Row],[SKU]],3)</f>
        <v>XJP</v>
      </c>
      <c r="AD4708" s="37" t="str" cm="1">
        <f t="array" aca="1" ref="AD4708" ca="1">IFERROR(
  INDEX(
    montadora[Montadora],
    MATCH(TRUE,LEFT(J4920,NÚCARACT(montadora[SKU Parcial]))=montadora[SKU Parcial],0)
  ),
  ""
)</f>
        <v/>
      </c>
    </row>
    <row r="4709" spans="1:30" x14ac:dyDescent="0.25">
      <c r="A4709" s="42" t="s">
        <v>2056</v>
      </c>
      <c r="B4709" s="42" t="s">
        <v>2057</v>
      </c>
      <c r="C4709" s="42" t="s">
        <v>2058</v>
      </c>
      <c r="D4709" s="42" t="s">
        <v>1042</v>
      </c>
      <c r="E4709" s="42" t="s">
        <v>560</v>
      </c>
      <c r="F4709" s="42" t="s">
        <v>561</v>
      </c>
      <c r="G4709" s="42" t="s">
        <v>11227</v>
      </c>
      <c r="H4709" s="7" t="s">
        <v>47</v>
      </c>
      <c r="I4709" s="42" t="s">
        <v>31</v>
      </c>
      <c r="J4709" s="42" t="s">
        <v>562</v>
      </c>
      <c r="K4709" s="8">
        <v>45842</v>
      </c>
      <c r="L4709" s="7" t="s">
        <v>11229</v>
      </c>
      <c r="M4709" s="44">
        <v>258.8</v>
      </c>
      <c r="N4709" s="7">
        <v>1</v>
      </c>
      <c r="O4709" s="44">
        <v>258.8</v>
      </c>
      <c r="P4709" s="44">
        <v>105</v>
      </c>
      <c r="Q4709" s="44">
        <v>21.01</v>
      </c>
      <c r="R4709" s="44">
        <v>44</v>
      </c>
      <c r="S4709" s="44">
        <v>0</v>
      </c>
      <c r="T4709" s="44">
        <v>24.95</v>
      </c>
      <c r="U4709" s="44">
        <v>63.84</v>
      </c>
      <c r="V4709" s="9" t="s">
        <v>24432</v>
      </c>
      <c r="W4709" s="42" t="s">
        <v>34</v>
      </c>
      <c r="X4709" s="43">
        <v>117440995738</v>
      </c>
      <c r="Y4709" s="43">
        <v>45120897955</v>
      </c>
      <c r="Z4709" s="5" t="s">
        <v>7980</v>
      </c>
      <c r="AA4709" s="37" t="str">
        <f>VLOOKUP(J4709, sku!B:C, 2, FALSE)</f>
        <v>Travessa Jeep - Slim - - - Renegade - 2016 A 2025 - Preto</v>
      </c>
      <c r="AB4709" s="37" t="str">
        <f>VLOOKUP(J4709, sku!B:BM, 64, FALSE)</f>
        <v>Fabricação</v>
      </c>
      <c r="AC4709" s="37" t="str">
        <f>LEFT(pedidos[[#This Row],[SKU]],3)</f>
        <v>XJP</v>
      </c>
      <c r="AD4709" s="37" t="str" cm="1">
        <f t="array" aca="1" ref="AD4709" ca="1">IFERROR(
  INDEX(
    montadora[Montadora],
    MATCH(TRUE,LEFT(J4921,NÚCARACT(montadora[SKU Parcial]))=montadora[SKU Parcial],0)
  ),
  ""
)</f>
        <v/>
      </c>
    </row>
    <row r="4710" spans="1:30" x14ac:dyDescent="0.25">
      <c r="A4710" s="42" t="s">
        <v>2059</v>
      </c>
      <c r="B4710" s="42" t="s">
        <v>2060</v>
      </c>
      <c r="C4710" s="42" t="s">
        <v>991</v>
      </c>
      <c r="D4710" s="42" t="s">
        <v>358</v>
      </c>
      <c r="E4710" s="42" t="s">
        <v>560</v>
      </c>
      <c r="F4710" s="42" t="s">
        <v>561</v>
      </c>
      <c r="G4710" s="42" t="s">
        <v>11227</v>
      </c>
      <c r="H4710" s="7" t="s">
        <v>47</v>
      </c>
      <c r="I4710" s="42" t="s">
        <v>31</v>
      </c>
      <c r="J4710" s="42" t="s">
        <v>562</v>
      </c>
      <c r="K4710" s="8">
        <v>45843</v>
      </c>
      <c r="L4710" s="7" t="s">
        <v>11229</v>
      </c>
      <c r="M4710" s="44">
        <v>258.8</v>
      </c>
      <c r="N4710" s="7">
        <v>1</v>
      </c>
      <c r="O4710" s="44">
        <v>258.8</v>
      </c>
      <c r="P4710" s="44">
        <v>105</v>
      </c>
      <c r="Q4710" s="44">
        <v>21.01</v>
      </c>
      <c r="R4710" s="44">
        <v>44</v>
      </c>
      <c r="S4710" s="44">
        <v>0</v>
      </c>
      <c r="T4710" s="44">
        <v>24.95</v>
      </c>
      <c r="U4710" s="44">
        <v>63.84</v>
      </c>
      <c r="V4710" s="9" t="s">
        <v>24432</v>
      </c>
      <c r="W4710" s="42" t="s">
        <v>34</v>
      </c>
      <c r="X4710" s="43">
        <v>117486743234</v>
      </c>
      <c r="Y4710" s="43">
        <v>45122735487</v>
      </c>
      <c r="Z4710" s="5" t="s">
        <v>7980</v>
      </c>
      <c r="AA4710" s="37" t="str">
        <f>VLOOKUP(J4710, sku!B:C, 2, FALSE)</f>
        <v>Travessa Jeep - Slim - - - Renegade - 2016 A 2025 - Preto</v>
      </c>
      <c r="AB4710" s="37" t="str">
        <f>VLOOKUP(J4710, sku!B:BM, 64, FALSE)</f>
        <v>Fabricação</v>
      </c>
      <c r="AC4710" s="37" t="str">
        <f>LEFT(pedidos[[#This Row],[SKU]],3)</f>
        <v>XJP</v>
      </c>
      <c r="AD4710" s="37" t="str" cm="1">
        <f t="array" aca="1" ref="AD4710" ca="1">IFERROR(
  INDEX(
    montadora[Montadora],
    MATCH(TRUE,LEFT(J4922,NÚCARACT(montadora[SKU Parcial]))=montadora[SKU Parcial],0)
  ),
  ""
)</f>
        <v/>
      </c>
    </row>
    <row r="4711" spans="1:30" x14ac:dyDescent="0.25">
      <c r="A4711" s="42" t="s">
        <v>2061</v>
      </c>
      <c r="B4711" s="42" t="s">
        <v>36</v>
      </c>
      <c r="C4711" s="42" t="s">
        <v>803</v>
      </c>
      <c r="D4711" s="42" t="s">
        <v>27</v>
      </c>
      <c r="E4711" s="42" t="s">
        <v>2062</v>
      </c>
      <c r="F4711" s="42" t="s">
        <v>550</v>
      </c>
      <c r="G4711" s="42" t="s">
        <v>11227</v>
      </c>
      <c r="H4711" s="7" t="s">
        <v>47</v>
      </c>
      <c r="I4711" s="42" t="s">
        <v>36</v>
      </c>
      <c r="J4711" s="42" t="s">
        <v>72</v>
      </c>
      <c r="K4711" s="8">
        <v>45844</v>
      </c>
      <c r="L4711" s="7" t="s">
        <v>11229</v>
      </c>
      <c r="M4711" s="44">
        <v>258.8</v>
      </c>
      <c r="N4711" s="7">
        <v>1</v>
      </c>
      <c r="O4711" s="44">
        <v>258.8</v>
      </c>
      <c r="P4711" s="44">
        <v>105</v>
      </c>
      <c r="Q4711" s="44">
        <v>21.01</v>
      </c>
      <c r="R4711" s="44">
        <v>44</v>
      </c>
      <c r="S4711" s="44">
        <v>0</v>
      </c>
      <c r="T4711" s="44">
        <v>24.95</v>
      </c>
      <c r="U4711" s="44">
        <v>63.84</v>
      </c>
      <c r="V4711" s="9" t="s">
        <v>24432</v>
      </c>
      <c r="W4711" s="42" t="s">
        <v>34</v>
      </c>
      <c r="X4711" s="43">
        <v>117641883018</v>
      </c>
      <c r="Y4711" s="43">
        <v>45128836358</v>
      </c>
      <c r="Z4711" s="5" t="s">
        <v>7980</v>
      </c>
      <c r="AA4711" s="37" t="str">
        <f>VLOOKUP(J4711, sku!B:C, 2, FALSE)</f>
        <v>Travessa Chevrolet - Slim - - - Tracker - 2020 A 2024 - Preto</v>
      </c>
      <c r="AB4711" s="37" t="str">
        <f>VLOOKUP(J4711, sku!B:BM, 64, FALSE)</f>
        <v>Fabricação</v>
      </c>
      <c r="AC4711" s="37" t="str">
        <f>LEFT(pedidos[[#This Row],[SKU]],3)</f>
        <v>XGM</v>
      </c>
      <c r="AD4711" s="37" t="str" cm="1">
        <f t="array" aca="1" ref="AD4711" ca="1">IFERROR(
  INDEX(
    montadora[Montadora],
    MATCH(TRUE,LEFT(J4923,NÚCARACT(montadora[SKU Parcial]))=montadora[SKU Parcial],0)
  ),
  ""
)</f>
        <v/>
      </c>
    </row>
    <row r="4712" spans="1:30" x14ac:dyDescent="0.25">
      <c r="A4712" s="42" t="s">
        <v>2063</v>
      </c>
      <c r="B4712" s="42" t="s">
        <v>2064</v>
      </c>
      <c r="C4712" s="42" t="s">
        <v>2065</v>
      </c>
      <c r="D4712" s="42" t="s">
        <v>27</v>
      </c>
      <c r="E4712" s="42" t="s">
        <v>560</v>
      </c>
      <c r="F4712" s="42" t="s">
        <v>561</v>
      </c>
      <c r="G4712" s="42" t="s">
        <v>11227</v>
      </c>
      <c r="H4712" s="7" t="s">
        <v>47</v>
      </c>
      <c r="I4712" s="42" t="s">
        <v>36</v>
      </c>
      <c r="J4712" s="42" t="s">
        <v>562</v>
      </c>
      <c r="K4712" s="8">
        <v>45844</v>
      </c>
      <c r="L4712" s="7" t="s">
        <v>11229</v>
      </c>
      <c r="M4712" s="44">
        <v>258.8</v>
      </c>
      <c r="N4712" s="7">
        <v>1</v>
      </c>
      <c r="O4712" s="44">
        <v>258.8</v>
      </c>
      <c r="P4712" s="44">
        <v>105</v>
      </c>
      <c r="Q4712" s="44">
        <v>21.01</v>
      </c>
      <c r="R4712" s="44">
        <v>44</v>
      </c>
      <c r="S4712" s="44">
        <v>0</v>
      </c>
      <c r="T4712" s="44">
        <v>24.95</v>
      </c>
      <c r="U4712" s="44">
        <v>63.84</v>
      </c>
      <c r="V4712" s="9" t="s">
        <v>24432</v>
      </c>
      <c r="W4712" s="42" t="s">
        <v>89</v>
      </c>
      <c r="X4712" s="43">
        <v>117663184840</v>
      </c>
      <c r="Y4712" s="43">
        <v>45129936048</v>
      </c>
      <c r="Z4712" s="5" t="s">
        <v>7980</v>
      </c>
      <c r="AA4712" s="37" t="str">
        <f>VLOOKUP(J4712, sku!B:C, 2, FALSE)</f>
        <v>Travessa Jeep - Slim - - - Renegade - 2016 A 2025 - Preto</v>
      </c>
      <c r="AB4712" s="37" t="str">
        <f>VLOOKUP(J4712, sku!B:BM, 64, FALSE)</f>
        <v>Fabricação</v>
      </c>
      <c r="AC4712" s="37" t="str">
        <f>LEFT(pedidos[[#This Row],[SKU]],3)</f>
        <v>XJP</v>
      </c>
      <c r="AD4712" s="37" t="str" cm="1">
        <f t="array" aca="1" ref="AD4712" ca="1">IFERROR(
  INDEX(
    montadora[Montadora],
    MATCH(TRUE,LEFT(J4924,NÚCARACT(montadora[SKU Parcial]))=montadora[SKU Parcial],0)
  ),
  ""
)</f>
        <v/>
      </c>
    </row>
    <row r="4713" spans="1:30" x14ac:dyDescent="0.25">
      <c r="A4713" s="42" t="s">
        <v>2066</v>
      </c>
      <c r="B4713" s="42" t="s">
        <v>2067</v>
      </c>
      <c r="C4713" s="42" t="s">
        <v>132</v>
      </c>
      <c r="D4713" s="42" t="s">
        <v>191</v>
      </c>
      <c r="E4713" s="42" t="s">
        <v>560</v>
      </c>
      <c r="F4713" s="42" t="s">
        <v>561</v>
      </c>
      <c r="G4713" s="42" t="s">
        <v>11227</v>
      </c>
      <c r="H4713" s="7" t="s">
        <v>47</v>
      </c>
      <c r="I4713" s="42" t="s">
        <v>31</v>
      </c>
      <c r="J4713" s="42" t="s">
        <v>562</v>
      </c>
      <c r="K4713" s="8">
        <v>45845</v>
      </c>
      <c r="L4713" s="7" t="s">
        <v>11229</v>
      </c>
      <c r="M4713" s="44">
        <v>258.8</v>
      </c>
      <c r="N4713" s="7">
        <v>1</v>
      </c>
      <c r="O4713" s="44">
        <v>258.8</v>
      </c>
      <c r="P4713" s="44">
        <v>105</v>
      </c>
      <c r="Q4713" s="44">
        <v>21.01</v>
      </c>
      <c r="R4713" s="44">
        <v>44</v>
      </c>
      <c r="S4713" s="44">
        <v>0</v>
      </c>
      <c r="T4713" s="44">
        <v>24.95</v>
      </c>
      <c r="U4713" s="44">
        <v>63.84</v>
      </c>
      <c r="V4713" s="9" t="s">
        <v>24432</v>
      </c>
      <c r="W4713" s="42" t="s">
        <v>34</v>
      </c>
      <c r="X4713" s="43">
        <v>117726209626</v>
      </c>
      <c r="Y4713" s="43">
        <v>45132583907</v>
      </c>
      <c r="Z4713" s="5" t="s">
        <v>7980</v>
      </c>
      <c r="AA4713" s="37" t="str">
        <f>VLOOKUP(J4713, sku!B:C, 2, FALSE)</f>
        <v>Travessa Jeep - Slim - - - Renegade - 2016 A 2025 - Preto</v>
      </c>
      <c r="AB4713" s="37" t="str">
        <f>VLOOKUP(J4713, sku!B:BM, 64, FALSE)</f>
        <v>Fabricação</v>
      </c>
      <c r="AC4713" s="37" t="str">
        <f>LEFT(pedidos[[#This Row],[SKU]],3)</f>
        <v>XJP</v>
      </c>
      <c r="AD4713" s="37" t="str" cm="1">
        <f t="array" aca="1" ref="AD4713" ca="1">IFERROR(
  INDEX(
    montadora[Montadora],
    MATCH(TRUE,LEFT(J4925,NÚCARACT(montadora[SKU Parcial]))=montadora[SKU Parcial],0)
  ),
  ""
)</f>
        <v/>
      </c>
    </row>
    <row r="4714" spans="1:30" x14ac:dyDescent="0.25">
      <c r="A4714" s="42" t="s">
        <v>2068</v>
      </c>
      <c r="B4714" s="42" t="s">
        <v>2069</v>
      </c>
      <c r="C4714" s="42" t="s">
        <v>1072</v>
      </c>
      <c r="D4714" s="42" t="s">
        <v>27</v>
      </c>
      <c r="E4714" s="42" t="s">
        <v>2070</v>
      </c>
      <c r="F4714" s="42" t="s">
        <v>1734</v>
      </c>
      <c r="G4714" s="42" t="s">
        <v>11227</v>
      </c>
      <c r="H4714" s="7" t="s">
        <v>47</v>
      </c>
      <c r="I4714" s="42" t="s">
        <v>36</v>
      </c>
      <c r="J4714" s="42" t="s">
        <v>2071</v>
      </c>
      <c r="K4714" s="8">
        <v>45845</v>
      </c>
      <c r="L4714" s="7" t="s">
        <v>11229</v>
      </c>
      <c r="M4714" s="44">
        <v>258.8</v>
      </c>
      <c r="N4714" s="7">
        <v>1</v>
      </c>
      <c r="O4714" s="44">
        <v>258.8</v>
      </c>
      <c r="P4714" s="44">
        <v>105</v>
      </c>
      <c r="Q4714" s="44">
        <v>21.01</v>
      </c>
      <c r="R4714" s="44">
        <v>44</v>
      </c>
      <c r="S4714" s="44">
        <v>0</v>
      </c>
      <c r="T4714" s="44">
        <v>24.95</v>
      </c>
      <c r="U4714" s="44">
        <v>63.84</v>
      </c>
      <c r="V4714" s="9" t="s">
        <v>24432</v>
      </c>
      <c r="W4714" s="42" t="s">
        <v>34</v>
      </c>
      <c r="X4714" s="43" t="s">
        <v>24433</v>
      </c>
      <c r="Y4714" s="43">
        <v>45134296635</v>
      </c>
      <c r="Z4714" s="5" t="s">
        <v>7980</v>
      </c>
      <c r="AA4714" s="37" t="str">
        <f>VLOOKUP(J4714, sku!B:C, 2, FALSE)</f>
        <v>Travessa Suzuki - Slim - - - Jimny Sport 4Work - 2013 A 2020 - Grafite</v>
      </c>
      <c r="AB4714" s="37" t="str">
        <f>VLOOKUP(J4714, sku!B:BM, 64, FALSE)</f>
        <v>Fabricação</v>
      </c>
      <c r="AC4714" s="37" t="str">
        <f>LEFT(pedidos[[#This Row],[SKU]],3)</f>
        <v>XSK</v>
      </c>
      <c r="AD4714" s="37" t="str" cm="1">
        <f t="array" aca="1" ref="AD4714" ca="1">IFERROR(
  INDEX(
    montadora[Montadora],
    MATCH(TRUE,LEFT(J4926,NÚCARACT(montadora[SKU Parcial]))=montadora[SKU Parcial],0)
  ),
  ""
)</f>
        <v/>
      </c>
    </row>
    <row r="4715" spans="1:30" x14ac:dyDescent="0.25">
      <c r="A4715" s="42" t="s">
        <v>2072</v>
      </c>
      <c r="B4715" s="42" t="s">
        <v>2073</v>
      </c>
      <c r="C4715" s="42" t="s">
        <v>2074</v>
      </c>
      <c r="D4715" s="42" t="s">
        <v>191</v>
      </c>
      <c r="E4715" s="42" t="s">
        <v>2044</v>
      </c>
      <c r="F4715" s="42" t="s">
        <v>561</v>
      </c>
      <c r="G4715" s="42" t="s">
        <v>11227</v>
      </c>
      <c r="H4715" s="7" t="s">
        <v>47</v>
      </c>
      <c r="I4715" s="42" t="s">
        <v>36</v>
      </c>
      <c r="J4715" s="42" t="s">
        <v>562</v>
      </c>
      <c r="K4715" s="8">
        <v>45845</v>
      </c>
      <c r="L4715" s="7" t="s">
        <v>11229</v>
      </c>
      <c r="M4715" s="44">
        <v>258.8</v>
      </c>
      <c r="N4715" s="7">
        <v>1</v>
      </c>
      <c r="O4715" s="44">
        <v>258.8</v>
      </c>
      <c r="P4715" s="44">
        <v>105</v>
      </c>
      <c r="Q4715" s="44">
        <v>21.01</v>
      </c>
      <c r="R4715" s="44">
        <v>44</v>
      </c>
      <c r="S4715" s="44">
        <v>0</v>
      </c>
      <c r="T4715" s="44">
        <v>24.95</v>
      </c>
      <c r="U4715" s="44">
        <v>63.84</v>
      </c>
      <c r="V4715" s="9" t="s">
        <v>24432</v>
      </c>
      <c r="W4715" s="42" t="s">
        <v>34</v>
      </c>
      <c r="X4715" s="43">
        <v>117789552938</v>
      </c>
      <c r="Y4715" s="43">
        <v>45136154057</v>
      </c>
      <c r="Z4715" s="5" t="s">
        <v>7980</v>
      </c>
      <c r="AA4715" s="37" t="str">
        <f>VLOOKUP(J4715, sku!B:C, 2, FALSE)</f>
        <v>Travessa Jeep - Slim - - - Renegade - 2016 A 2025 - Preto</v>
      </c>
      <c r="AB4715" s="37" t="str">
        <f>VLOOKUP(J4715, sku!B:BM, 64, FALSE)</f>
        <v>Fabricação</v>
      </c>
      <c r="AC4715" s="37" t="str">
        <f>LEFT(pedidos[[#This Row],[SKU]],3)</f>
        <v>XJP</v>
      </c>
      <c r="AD4715" s="37" t="str" cm="1">
        <f t="array" aca="1" ref="AD4715" ca="1">IFERROR(
  INDEX(
    montadora[Montadora],
    MATCH(TRUE,LEFT(J4927,NÚCARACT(montadora[SKU Parcial]))=montadora[SKU Parcial],0)
  ),
  ""
)</f>
        <v/>
      </c>
    </row>
    <row r="4716" spans="1:30" x14ac:dyDescent="0.25">
      <c r="A4716" s="42" t="s">
        <v>2075</v>
      </c>
      <c r="B4716" s="42" t="s">
        <v>2076</v>
      </c>
      <c r="C4716" s="42" t="s">
        <v>2077</v>
      </c>
      <c r="D4716" s="42" t="s">
        <v>27</v>
      </c>
      <c r="E4716" s="42" t="s">
        <v>560</v>
      </c>
      <c r="F4716" s="42" t="s">
        <v>561</v>
      </c>
      <c r="G4716" s="42" t="s">
        <v>11227</v>
      </c>
      <c r="H4716" s="7" t="s">
        <v>47</v>
      </c>
      <c r="I4716" s="42" t="s">
        <v>31</v>
      </c>
      <c r="J4716" s="42" t="s">
        <v>562</v>
      </c>
      <c r="K4716" s="8">
        <v>45847</v>
      </c>
      <c r="L4716" s="7" t="s">
        <v>11229</v>
      </c>
      <c r="M4716" s="44">
        <v>258.8</v>
      </c>
      <c r="N4716" s="7">
        <v>1</v>
      </c>
      <c r="O4716" s="44">
        <v>258.8</v>
      </c>
      <c r="P4716" s="44">
        <v>105</v>
      </c>
      <c r="Q4716" s="44">
        <v>21.01</v>
      </c>
      <c r="R4716" s="44">
        <v>44</v>
      </c>
      <c r="S4716" s="44">
        <v>0</v>
      </c>
      <c r="T4716" s="44">
        <v>24.95</v>
      </c>
      <c r="U4716" s="44">
        <v>63.84</v>
      </c>
      <c r="V4716" s="9" t="s">
        <v>24432</v>
      </c>
      <c r="W4716" s="42" t="s">
        <v>34</v>
      </c>
      <c r="X4716" s="43">
        <v>117965303464</v>
      </c>
      <c r="Y4716" s="43">
        <v>45144916752</v>
      </c>
      <c r="Z4716" s="5" t="s">
        <v>7980</v>
      </c>
      <c r="AA4716" s="37" t="str">
        <f>VLOOKUP(J4716, sku!B:C, 2, FALSE)</f>
        <v>Travessa Jeep - Slim - - - Renegade - 2016 A 2025 - Preto</v>
      </c>
      <c r="AB4716" s="37" t="str">
        <f>VLOOKUP(J4716, sku!B:BM, 64, FALSE)</f>
        <v>Fabricação</v>
      </c>
      <c r="AC4716" s="37" t="str">
        <f>LEFT(pedidos[[#This Row],[SKU]],3)</f>
        <v>XJP</v>
      </c>
      <c r="AD4716" s="37" t="str" cm="1">
        <f t="array" aca="1" ref="AD4716" ca="1">IFERROR(
  INDEX(
    montadora[Montadora],
    MATCH(TRUE,LEFT(#REF!,NÚCARACT(montadora[SKU Parcial]))=montadora[SKU Parcial],0)
  ),
  ""
)</f>
        <v/>
      </c>
    </row>
    <row r="4717" spans="1:30" x14ac:dyDescent="0.25">
      <c r="A4717" s="42" t="s">
        <v>2078</v>
      </c>
      <c r="B4717" s="42" t="s">
        <v>36</v>
      </c>
      <c r="C4717" s="42" t="s">
        <v>2079</v>
      </c>
      <c r="D4717" s="42" t="s">
        <v>45</v>
      </c>
      <c r="E4717" s="42" t="s">
        <v>560</v>
      </c>
      <c r="F4717" s="42" t="s">
        <v>561</v>
      </c>
      <c r="G4717" s="42" t="s">
        <v>11227</v>
      </c>
      <c r="H4717" s="7" t="s">
        <v>47</v>
      </c>
      <c r="I4717" s="42" t="s">
        <v>31</v>
      </c>
      <c r="J4717" s="42" t="s">
        <v>562</v>
      </c>
      <c r="K4717" s="8">
        <v>45847</v>
      </c>
      <c r="L4717" s="7" t="s">
        <v>11229</v>
      </c>
      <c r="M4717" s="44">
        <v>258.8</v>
      </c>
      <c r="N4717" s="7">
        <v>1</v>
      </c>
      <c r="O4717" s="44">
        <v>258.8</v>
      </c>
      <c r="P4717" s="44">
        <v>105</v>
      </c>
      <c r="Q4717" s="44">
        <v>21.01</v>
      </c>
      <c r="R4717" s="44">
        <v>44</v>
      </c>
      <c r="S4717" s="44">
        <v>0</v>
      </c>
      <c r="T4717" s="44">
        <v>24.95</v>
      </c>
      <c r="U4717" s="44">
        <v>63.84</v>
      </c>
      <c r="V4717" s="9" t="s">
        <v>24432</v>
      </c>
      <c r="W4717" s="42" t="s">
        <v>34</v>
      </c>
      <c r="X4717" s="43">
        <v>117482743337</v>
      </c>
      <c r="Y4717" s="43">
        <v>45145514475</v>
      </c>
      <c r="Z4717" s="5" t="s">
        <v>7980</v>
      </c>
      <c r="AA4717" s="37" t="str">
        <f>VLOOKUP(J4717, sku!B:C, 2, FALSE)</f>
        <v>Travessa Jeep - Slim - - - Renegade - 2016 A 2025 - Preto</v>
      </c>
      <c r="AB4717" s="37" t="str">
        <f>VLOOKUP(J4717, sku!B:BM, 64, FALSE)</f>
        <v>Fabricação</v>
      </c>
      <c r="AC4717" s="37" t="str">
        <f>LEFT(pedidos[[#This Row],[SKU]],3)</f>
        <v>XJP</v>
      </c>
      <c r="AD4717" s="37" t="str" cm="1">
        <f t="array" aca="1" ref="AD4717" ca="1">IFERROR(
  INDEX(
    montadora[Montadora],
    MATCH(TRUE,LEFT(#REF!,NÚCARACT(montadora[SKU Parcial]))=montadora[SKU Parcial],0)
  ),
  ""
)</f>
        <v/>
      </c>
    </row>
    <row r="4718" spans="1:30" x14ac:dyDescent="0.25">
      <c r="A4718" s="42" t="s">
        <v>2080</v>
      </c>
      <c r="B4718" s="42" t="s">
        <v>2081</v>
      </c>
      <c r="C4718" s="42" t="s">
        <v>1290</v>
      </c>
      <c r="D4718" s="42" t="s">
        <v>27</v>
      </c>
      <c r="E4718" s="42" t="s">
        <v>560</v>
      </c>
      <c r="F4718" s="42" t="s">
        <v>561</v>
      </c>
      <c r="G4718" s="42" t="s">
        <v>11227</v>
      </c>
      <c r="H4718" s="7" t="s">
        <v>47</v>
      </c>
      <c r="I4718" s="42" t="s">
        <v>36</v>
      </c>
      <c r="J4718" s="42" t="s">
        <v>562</v>
      </c>
      <c r="K4718" s="8">
        <v>45847</v>
      </c>
      <c r="L4718" s="7" t="s">
        <v>11229</v>
      </c>
      <c r="M4718" s="44">
        <v>258.8</v>
      </c>
      <c r="N4718" s="7">
        <v>1</v>
      </c>
      <c r="O4718" s="44">
        <v>258.8</v>
      </c>
      <c r="P4718" s="44">
        <v>105</v>
      </c>
      <c r="Q4718" s="44">
        <v>21.01</v>
      </c>
      <c r="R4718" s="44">
        <v>44</v>
      </c>
      <c r="S4718" s="44">
        <v>0</v>
      </c>
      <c r="T4718" s="44">
        <v>24.95</v>
      </c>
      <c r="U4718" s="44">
        <v>63.84</v>
      </c>
      <c r="V4718" s="9" t="s">
        <v>24432</v>
      </c>
      <c r="W4718" s="42" t="s">
        <v>34</v>
      </c>
      <c r="X4718" s="43">
        <v>117525047839</v>
      </c>
      <c r="Y4718" s="43">
        <v>45147799927</v>
      </c>
      <c r="Z4718" s="5" t="s">
        <v>7980</v>
      </c>
      <c r="AA4718" s="37" t="str">
        <f>VLOOKUP(J4718, sku!B:C, 2, FALSE)</f>
        <v>Travessa Jeep - Slim - - - Renegade - 2016 A 2025 - Preto</v>
      </c>
      <c r="AB4718" s="37" t="str">
        <f>VLOOKUP(J4718, sku!B:BM, 64, FALSE)</f>
        <v>Fabricação</v>
      </c>
      <c r="AC4718" s="37" t="str">
        <f>LEFT(pedidos[[#This Row],[SKU]],3)</f>
        <v>XJP</v>
      </c>
      <c r="AD4718" s="37" t="str" cm="1">
        <f t="array" aca="1" ref="AD4718" ca="1">IFERROR(
  INDEX(
    montadora[Montadora],
    MATCH(TRUE,LEFT(#REF!,NÚCARACT(montadora[SKU Parcial]))=montadora[SKU Parcial],0)
  ),
  ""
)</f>
        <v/>
      </c>
    </row>
    <row r="4719" spans="1:30" x14ac:dyDescent="0.25">
      <c r="A4719" s="42" t="s">
        <v>2082</v>
      </c>
      <c r="B4719" s="42" t="s">
        <v>2083</v>
      </c>
      <c r="C4719" s="42" t="s">
        <v>1922</v>
      </c>
      <c r="D4719" s="42" t="s">
        <v>319</v>
      </c>
      <c r="E4719" s="42" t="s">
        <v>560</v>
      </c>
      <c r="F4719" s="42" t="s">
        <v>561</v>
      </c>
      <c r="G4719" s="42" t="s">
        <v>11227</v>
      </c>
      <c r="H4719" s="7" t="s">
        <v>47</v>
      </c>
      <c r="I4719" s="42" t="s">
        <v>31</v>
      </c>
      <c r="J4719" s="42" t="s">
        <v>562</v>
      </c>
      <c r="K4719" s="8">
        <v>45848</v>
      </c>
      <c r="L4719" s="7" t="s">
        <v>11229</v>
      </c>
      <c r="M4719" s="44">
        <v>258.8</v>
      </c>
      <c r="N4719" s="7">
        <v>1</v>
      </c>
      <c r="O4719" s="44">
        <v>258.8</v>
      </c>
      <c r="P4719" s="44">
        <v>105</v>
      </c>
      <c r="Q4719" s="44">
        <v>21.01</v>
      </c>
      <c r="R4719" s="44">
        <v>44</v>
      </c>
      <c r="S4719" s="44">
        <v>0</v>
      </c>
      <c r="T4719" s="44">
        <v>24.95</v>
      </c>
      <c r="U4719" s="44">
        <v>63.84</v>
      </c>
      <c r="V4719" s="9" t="s">
        <v>24432</v>
      </c>
      <c r="W4719" s="42" t="s">
        <v>34</v>
      </c>
      <c r="X4719" s="43">
        <v>117620029905</v>
      </c>
      <c r="Y4719" s="43">
        <v>45152322841</v>
      </c>
      <c r="Z4719" s="5" t="s">
        <v>7980</v>
      </c>
      <c r="AA4719" s="37" t="str">
        <f>VLOOKUP(J4719, sku!B:C, 2, FALSE)</f>
        <v>Travessa Jeep - Slim - - - Renegade - 2016 A 2025 - Preto</v>
      </c>
      <c r="AB4719" s="37" t="str">
        <f>VLOOKUP(J4719, sku!B:BM, 64, FALSE)</f>
        <v>Fabricação</v>
      </c>
      <c r="AC4719" s="37" t="str">
        <f>LEFT(pedidos[[#This Row],[SKU]],3)</f>
        <v>XJP</v>
      </c>
      <c r="AD4719" s="37" t="str" cm="1">
        <f t="array" aca="1" ref="AD4719" ca="1">IFERROR(
  INDEX(
    montadora[Montadora],
    MATCH(TRUE,LEFT(#REF!,NÚCARACT(montadora[SKU Parcial]))=montadora[SKU Parcial],0)
  ),
  ""
)</f>
        <v/>
      </c>
    </row>
    <row r="4720" spans="1:30" x14ac:dyDescent="0.25">
      <c r="A4720" s="42" t="s">
        <v>2084</v>
      </c>
      <c r="B4720" s="42" t="s">
        <v>2085</v>
      </c>
      <c r="C4720" s="42" t="s">
        <v>62</v>
      </c>
      <c r="D4720" s="42" t="s">
        <v>319</v>
      </c>
      <c r="E4720" s="42" t="s">
        <v>560</v>
      </c>
      <c r="F4720" s="42" t="s">
        <v>561</v>
      </c>
      <c r="G4720" s="42" t="s">
        <v>11227</v>
      </c>
      <c r="H4720" s="7" t="s">
        <v>47</v>
      </c>
      <c r="I4720" s="42" t="s">
        <v>31</v>
      </c>
      <c r="J4720" s="42" t="s">
        <v>562</v>
      </c>
      <c r="K4720" s="8">
        <v>45848</v>
      </c>
      <c r="L4720" s="7" t="s">
        <v>11229</v>
      </c>
      <c r="M4720" s="44">
        <v>258.8</v>
      </c>
      <c r="N4720" s="7">
        <v>1</v>
      </c>
      <c r="O4720" s="44">
        <v>258.8</v>
      </c>
      <c r="P4720" s="44">
        <v>105</v>
      </c>
      <c r="Q4720" s="44">
        <v>21.01</v>
      </c>
      <c r="R4720" s="44">
        <v>44</v>
      </c>
      <c r="S4720" s="44">
        <v>0</v>
      </c>
      <c r="T4720" s="44">
        <v>24.95</v>
      </c>
      <c r="U4720" s="44">
        <v>63.84</v>
      </c>
      <c r="V4720" s="9" t="s">
        <v>24432</v>
      </c>
      <c r="W4720" s="42" t="s">
        <v>34</v>
      </c>
      <c r="X4720" s="43">
        <v>118160137342</v>
      </c>
      <c r="Y4720" s="43">
        <v>45153977123</v>
      </c>
      <c r="Z4720" s="5" t="s">
        <v>7980</v>
      </c>
      <c r="AA4720" s="37" t="str">
        <f>VLOOKUP(J4720, sku!B:C, 2, FALSE)</f>
        <v>Travessa Jeep - Slim - - - Renegade - 2016 A 2025 - Preto</v>
      </c>
      <c r="AB4720" s="37" t="str">
        <f>VLOOKUP(J4720, sku!B:BM, 64, FALSE)</f>
        <v>Fabricação</v>
      </c>
      <c r="AC4720" s="37" t="str">
        <f>LEFT(pedidos[[#This Row],[SKU]],3)</f>
        <v>XJP</v>
      </c>
      <c r="AD4720" s="37" t="str" cm="1">
        <f t="array" aca="1" ref="AD4720" ca="1">IFERROR(
  INDEX(
    montadora[Montadora],
    MATCH(TRUE,LEFT(#REF!,NÚCARACT(montadora[SKU Parcial]))=montadora[SKU Parcial],0)
  ),
  ""
)</f>
        <v/>
      </c>
    </row>
    <row r="4721" spans="1:30" x14ac:dyDescent="0.25">
      <c r="A4721" s="42" t="s">
        <v>2086</v>
      </c>
      <c r="B4721" s="42" t="s">
        <v>2087</v>
      </c>
      <c r="C4721" s="42" t="s">
        <v>2088</v>
      </c>
      <c r="D4721" s="42" t="s">
        <v>319</v>
      </c>
      <c r="E4721" s="42" t="s">
        <v>560</v>
      </c>
      <c r="F4721" s="42" t="s">
        <v>561</v>
      </c>
      <c r="G4721" s="42" t="s">
        <v>11227</v>
      </c>
      <c r="H4721" s="7" t="s">
        <v>47</v>
      </c>
      <c r="I4721" s="42" t="s">
        <v>31</v>
      </c>
      <c r="J4721" s="42" t="s">
        <v>562</v>
      </c>
      <c r="K4721" s="8">
        <v>45849</v>
      </c>
      <c r="L4721" s="7" t="s">
        <v>11229</v>
      </c>
      <c r="M4721" s="44">
        <v>258.8</v>
      </c>
      <c r="N4721" s="7">
        <v>1</v>
      </c>
      <c r="O4721" s="44">
        <v>258.8</v>
      </c>
      <c r="P4721" s="44">
        <v>105</v>
      </c>
      <c r="Q4721" s="44">
        <v>21.01</v>
      </c>
      <c r="R4721" s="44">
        <v>44</v>
      </c>
      <c r="S4721" s="44">
        <v>0</v>
      </c>
      <c r="T4721" s="44">
        <v>24.95</v>
      </c>
      <c r="U4721" s="44">
        <v>63.84</v>
      </c>
      <c r="V4721" s="9" t="s">
        <v>24432</v>
      </c>
      <c r="W4721" s="42" t="s">
        <v>34</v>
      </c>
      <c r="X4721" s="43">
        <v>118189907078</v>
      </c>
      <c r="Y4721" s="43">
        <v>45155578120</v>
      </c>
      <c r="Z4721" s="5" t="s">
        <v>7980</v>
      </c>
      <c r="AA4721" s="37" t="str">
        <f>VLOOKUP(J4721, sku!B:C, 2, FALSE)</f>
        <v>Travessa Jeep - Slim - - - Renegade - 2016 A 2025 - Preto</v>
      </c>
      <c r="AB4721" s="37" t="str">
        <f>VLOOKUP(J4721, sku!B:BM, 64, FALSE)</f>
        <v>Fabricação</v>
      </c>
      <c r="AC4721" s="37" t="str">
        <f>LEFT(pedidos[[#This Row],[SKU]],3)</f>
        <v>XJP</v>
      </c>
      <c r="AD4721" s="37" t="str" cm="1">
        <f t="array" aca="1" ref="AD4721" ca="1">IFERROR(
  INDEX(
    montadora[Montadora],
    MATCH(TRUE,LEFT(#REF!,NÚCARACT(montadora[SKU Parcial]))=montadora[SKU Parcial],0)
  ),
  ""
)</f>
        <v/>
      </c>
    </row>
    <row r="4722" spans="1:30" x14ac:dyDescent="0.25">
      <c r="A4722" s="42" t="s">
        <v>2089</v>
      </c>
      <c r="B4722" s="42" t="s">
        <v>36</v>
      </c>
      <c r="C4722" s="42" t="s">
        <v>2090</v>
      </c>
      <c r="D4722" s="42" t="s">
        <v>27</v>
      </c>
      <c r="E4722" s="42" t="s">
        <v>560</v>
      </c>
      <c r="F4722" s="42" t="s">
        <v>561</v>
      </c>
      <c r="G4722" s="42" t="s">
        <v>11227</v>
      </c>
      <c r="H4722" s="7" t="s">
        <v>47</v>
      </c>
      <c r="I4722" s="42" t="s">
        <v>36</v>
      </c>
      <c r="J4722" s="42" t="s">
        <v>562</v>
      </c>
      <c r="K4722" s="8">
        <v>45849</v>
      </c>
      <c r="L4722" s="7" t="s">
        <v>11229</v>
      </c>
      <c r="M4722" s="44">
        <v>258.8</v>
      </c>
      <c r="N4722" s="7">
        <v>1</v>
      </c>
      <c r="O4722" s="44">
        <v>258.8</v>
      </c>
      <c r="P4722" s="44">
        <v>105</v>
      </c>
      <c r="Q4722" s="44">
        <v>21.01</v>
      </c>
      <c r="R4722" s="44">
        <v>44</v>
      </c>
      <c r="S4722" s="44">
        <v>0</v>
      </c>
      <c r="T4722" s="44">
        <v>24.95</v>
      </c>
      <c r="U4722" s="44">
        <v>63.84</v>
      </c>
      <c r="V4722" s="9" t="s">
        <v>24432</v>
      </c>
      <c r="W4722" s="42" t="s">
        <v>89</v>
      </c>
      <c r="X4722" s="43">
        <v>117744641111</v>
      </c>
      <c r="Y4722" s="43">
        <v>45157851064</v>
      </c>
      <c r="Z4722" s="5" t="s">
        <v>7980</v>
      </c>
      <c r="AA4722" s="37" t="str">
        <f>VLOOKUP(J4722, sku!B:C, 2, FALSE)</f>
        <v>Travessa Jeep - Slim - - - Renegade - 2016 A 2025 - Preto</v>
      </c>
      <c r="AB4722" s="37" t="str">
        <f>VLOOKUP(J4722, sku!B:BM, 64, FALSE)</f>
        <v>Fabricação</v>
      </c>
      <c r="AC4722" s="37" t="str">
        <f>LEFT(pedidos[[#This Row],[SKU]],3)</f>
        <v>XJP</v>
      </c>
      <c r="AD4722" s="37" t="str" cm="1">
        <f t="array" aca="1" ref="AD4722" ca="1">IFERROR(
  INDEX(
    montadora[Montadora],
    MATCH(TRUE,LEFT(J4928,NÚCARACT(montadora[SKU Parcial]))=montadora[SKU Parcial],0)
  ),
  ""
)</f>
        <v/>
      </c>
    </row>
    <row r="4723" spans="1:30" x14ac:dyDescent="0.25">
      <c r="A4723" s="42" t="s">
        <v>2091</v>
      </c>
      <c r="B4723" s="42" t="s">
        <v>2092</v>
      </c>
      <c r="C4723" s="42" t="s">
        <v>2093</v>
      </c>
      <c r="D4723" s="42" t="s">
        <v>319</v>
      </c>
      <c r="E4723" s="42" t="s">
        <v>2040</v>
      </c>
      <c r="F4723" s="42" t="s">
        <v>1706</v>
      </c>
      <c r="G4723" s="42" t="s">
        <v>11227</v>
      </c>
      <c r="H4723" s="7" t="s">
        <v>47</v>
      </c>
      <c r="I4723" s="42" t="s">
        <v>36</v>
      </c>
      <c r="J4723" s="42" t="s">
        <v>1707</v>
      </c>
      <c r="K4723" s="8">
        <v>45849</v>
      </c>
      <c r="L4723" s="7" t="s">
        <v>11229</v>
      </c>
      <c r="M4723" s="44">
        <v>258.8</v>
      </c>
      <c r="N4723" s="7">
        <v>1</v>
      </c>
      <c r="O4723" s="44">
        <v>258.8</v>
      </c>
      <c r="P4723" s="44">
        <v>105</v>
      </c>
      <c r="Q4723" s="44">
        <v>21.01</v>
      </c>
      <c r="R4723" s="44">
        <v>44</v>
      </c>
      <c r="S4723" s="44">
        <v>0</v>
      </c>
      <c r="T4723" s="44">
        <v>24.95</v>
      </c>
      <c r="U4723" s="44">
        <v>63.84</v>
      </c>
      <c r="V4723" s="9" t="s">
        <v>24432</v>
      </c>
      <c r="W4723" s="42" t="s">
        <v>34</v>
      </c>
      <c r="X4723" s="43">
        <v>118261108172</v>
      </c>
      <c r="Y4723" s="43">
        <v>45158512180</v>
      </c>
      <c r="Z4723" s="5" t="s">
        <v>7980</v>
      </c>
      <c r="AA4723" s="37" t="str">
        <f>VLOOKUP(J4723, sku!B:C, 2, FALSE)</f>
        <v>Travessa Volkswagen - Slim - - - Saveiro Cross - 2010 A 2024 - Preto</v>
      </c>
      <c r="AB4723" s="37" t="str">
        <f>VLOOKUP(J4723, sku!B:BM, 64, FALSE)</f>
        <v>Fabricação</v>
      </c>
      <c r="AC4723" s="37" t="str">
        <f>LEFT(pedidos[[#This Row],[SKU]],3)</f>
        <v>XVW</v>
      </c>
      <c r="AD4723" s="37" t="str" cm="1">
        <f t="array" aca="1" ref="AD4723" ca="1">IFERROR(
  INDEX(
    montadora[Montadora],
    MATCH(TRUE,LEFT(J4929,NÚCARACT(montadora[SKU Parcial]))=montadora[SKU Parcial],0)
  ),
  ""
)</f>
        <v/>
      </c>
    </row>
    <row r="4724" spans="1:30" x14ac:dyDescent="0.25">
      <c r="A4724" s="42" t="s">
        <v>2094</v>
      </c>
      <c r="B4724" s="42" t="s">
        <v>2095</v>
      </c>
      <c r="C4724" s="42" t="s">
        <v>2096</v>
      </c>
      <c r="D4724" s="42" t="s">
        <v>1442</v>
      </c>
      <c r="E4724" s="42" t="s">
        <v>560</v>
      </c>
      <c r="F4724" s="42" t="s">
        <v>561</v>
      </c>
      <c r="G4724" s="42" t="s">
        <v>11227</v>
      </c>
      <c r="H4724" s="7" t="s">
        <v>47</v>
      </c>
      <c r="I4724" s="42" t="s">
        <v>31</v>
      </c>
      <c r="J4724" s="42" t="s">
        <v>562</v>
      </c>
      <c r="K4724" s="8">
        <v>45849</v>
      </c>
      <c r="L4724" s="7" t="s">
        <v>11229</v>
      </c>
      <c r="M4724" s="44">
        <v>258.8</v>
      </c>
      <c r="N4724" s="7">
        <v>1</v>
      </c>
      <c r="O4724" s="44">
        <v>258.8</v>
      </c>
      <c r="P4724" s="44">
        <v>105</v>
      </c>
      <c r="Q4724" s="44">
        <v>21.01</v>
      </c>
      <c r="R4724" s="44">
        <v>44</v>
      </c>
      <c r="S4724" s="44">
        <v>0</v>
      </c>
      <c r="T4724" s="44">
        <v>24.95</v>
      </c>
      <c r="U4724" s="44">
        <v>63.84</v>
      </c>
      <c r="V4724" s="9" t="s">
        <v>24432</v>
      </c>
      <c r="W4724" s="42" t="s">
        <v>34</v>
      </c>
      <c r="X4724" s="43">
        <v>118282822460</v>
      </c>
      <c r="Y4724" s="43">
        <v>45158979395</v>
      </c>
      <c r="Z4724" s="5" t="s">
        <v>7980</v>
      </c>
      <c r="AA4724" s="37" t="str">
        <f>VLOOKUP(J4724, sku!B:C, 2, FALSE)</f>
        <v>Travessa Jeep - Slim - - - Renegade - 2016 A 2025 - Preto</v>
      </c>
      <c r="AB4724" s="37" t="str">
        <f>VLOOKUP(J4724, sku!B:BM, 64, FALSE)</f>
        <v>Fabricação</v>
      </c>
      <c r="AC4724" s="37" t="str">
        <f>LEFT(pedidos[[#This Row],[SKU]],3)</f>
        <v>XJP</v>
      </c>
      <c r="AD4724" s="37" t="str" cm="1">
        <f t="array" aca="1" ref="AD4724" ca="1">IFERROR(
  INDEX(
    montadora[Montadora],
    MATCH(TRUE,LEFT(#REF!,NÚCARACT(montadora[SKU Parcial]))=montadora[SKU Parcial],0)
  ),
  ""
)</f>
        <v/>
      </c>
    </row>
    <row r="4725" spans="1:30" x14ac:dyDescent="0.25">
      <c r="A4725" s="42" t="s">
        <v>2097</v>
      </c>
      <c r="B4725" s="42" t="s">
        <v>2098</v>
      </c>
      <c r="C4725" s="42" t="s">
        <v>2099</v>
      </c>
      <c r="D4725" s="42" t="s">
        <v>27</v>
      </c>
      <c r="E4725" s="42" t="s">
        <v>560</v>
      </c>
      <c r="F4725" s="42" t="s">
        <v>561</v>
      </c>
      <c r="G4725" s="42" t="s">
        <v>11227</v>
      </c>
      <c r="H4725" s="7" t="s">
        <v>47</v>
      </c>
      <c r="I4725" s="42" t="s">
        <v>31</v>
      </c>
      <c r="J4725" s="42" t="s">
        <v>562</v>
      </c>
      <c r="K4725" s="8">
        <v>45849</v>
      </c>
      <c r="L4725" s="7" t="s">
        <v>11229</v>
      </c>
      <c r="M4725" s="44">
        <v>258.8</v>
      </c>
      <c r="N4725" s="7">
        <v>1</v>
      </c>
      <c r="O4725" s="44">
        <v>258.8</v>
      </c>
      <c r="P4725" s="44">
        <v>105</v>
      </c>
      <c r="Q4725" s="44">
        <v>21.01</v>
      </c>
      <c r="R4725" s="44">
        <v>44</v>
      </c>
      <c r="S4725" s="44">
        <v>0</v>
      </c>
      <c r="T4725" s="44">
        <v>24.95</v>
      </c>
      <c r="U4725" s="44">
        <v>63.84</v>
      </c>
      <c r="V4725" s="9" t="s">
        <v>24432</v>
      </c>
      <c r="W4725" s="42" t="s">
        <v>34</v>
      </c>
      <c r="X4725" s="43">
        <v>118307819136</v>
      </c>
      <c r="Y4725" s="43">
        <v>45159942717</v>
      </c>
      <c r="Z4725" s="5" t="s">
        <v>7980</v>
      </c>
      <c r="AA4725" s="37" t="str">
        <f>VLOOKUP(J4725, sku!B:C, 2, FALSE)</f>
        <v>Travessa Jeep - Slim - - - Renegade - 2016 A 2025 - Preto</v>
      </c>
      <c r="AB4725" s="37" t="str">
        <f>VLOOKUP(J4725, sku!B:BM, 64, FALSE)</f>
        <v>Fabricação</v>
      </c>
      <c r="AC4725" s="37" t="str">
        <f>LEFT(pedidos[[#This Row],[SKU]],3)</f>
        <v>XJP</v>
      </c>
      <c r="AD4725" s="37" t="str" cm="1">
        <f t="array" aca="1" ref="AD4725" ca="1">IFERROR(
  INDEX(
    montadora[Montadora],
    MATCH(TRUE,LEFT(#REF!,NÚCARACT(montadora[SKU Parcial]))=montadora[SKU Parcial],0)
  ),
  ""
)</f>
        <v/>
      </c>
    </row>
    <row r="4726" spans="1:30" x14ac:dyDescent="0.25">
      <c r="A4726" s="42" t="s">
        <v>2100</v>
      </c>
      <c r="B4726" s="42" t="s">
        <v>2101</v>
      </c>
      <c r="C4726" s="42" t="s">
        <v>464</v>
      </c>
      <c r="D4726" s="42" t="s">
        <v>420</v>
      </c>
      <c r="E4726" s="42" t="s">
        <v>2044</v>
      </c>
      <c r="F4726" s="42" t="s">
        <v>561</v>
      </c>
      <c r="G4726" s="42" t="s">
        <v>11227</v>
      </c>
      <c r="H4726" s="7" t="s">
        <v>47</v>
      </c>
      <c r="I4726" s="42" t="s">
        <v>31</v>
      </c>
      <c r="J4726" s="42" t="s">
        <v>562</v>
      </c>
      <c r="K4726" s="8">
        <v>45851</v>
      </c>
      <c r="L4726" s="7" t="s">
        <v>11229</v>
      </c>
      <c r="M4726" s="44">
        <v>258.8</v>
      </c>
      <c r="N4726" s="7">
        <v>1</v>
      </c>
      <c r="O4726" s="44">
        <v>258.8</v>
      </c>
      <c r="P4726" s="44">
        <v>105</v>
      </c>
      <c r="Q4726" s="44">
        <v>21.01</v>
      </c>
      <c r="R4726" s="44">
        <v>44</v>
      </c>
      <c r="S4726" s="44">
        <v>0</v>
      </c>
      <c r="T4726" s="44">
        <v>24.95</v>
      </c>
      <c r="U4726" s="44">
        <v>63.84</v>
      </c>
      <c r="V4726" s="9" t="s">
        <v>24432</v>
      </c>
      <c r="W4726" s="42" t="s">
        <v>34</v>
      </c>
      <c r="X4726" s="43">
        <v>118432515676</v>
      </c>
      <c r="Y4726" s="43">
        <v>45164555251</v>
      </c>
      <c r="Z4726" s="5" t="s">
        <v>7980</v>
      </c>
      <c r="AA4726" s="37" t="str">
        <f>VLOOKUP(J4726, sku!B:C, 2, FALSE)</f>
        <v>Travessa Jeep - Slim - - - Renegade - 2016 A 2025 - Preto</v>
      </c>
      <c r="AB4726" s="37" t="str">
        <f>VLOOKUP(J4726, sku!B:BM, 64, FALSE)</f>
        <v>Fabricação</v>
      </c>
      <c r="AC4726" s="37" t="str">
        <f>LEFT(pedidos[[#This Row],[SKU]],3)</f>
        <v>XJP</v>
      </c>
      <c r="AD4726" s="37" t="str" cm="1">
        <f t="array" aca="1" ref="AD4726" ca="1">IFERROR(
  INDEX(
    montadora[Montadora],
    MATCH(TRUE,LEFT(#REF!,NÚCARACT(montadora[SKU Parcial]))=montadora[SKU Parcial],0)
  ),
  ""
)</f>
        <v/>
      </c>
    </row>
    <row r="4727" spans="1:30" x14ac:dyDescent="0.25">
      <c r="A4727" s="42" t="s">
        <v>2102</v>
      </c>
      <c r="B4727" s="42" t="s">
        <v>36</v>
      </c>
      <c r="C4727" s="42" t="s">
        <v>2103</v>
      </c>
      <c r="D4727" s="42" t="s">
        <v>538</v>
      </c>
      <c r="E4727" s="42" t="s">
        <v>2040</v>
      </c>
      <c r="F4727" s="42" t="s">
        <v>1706</v>
      </c>
      <c r="G4727" s="42" t="s">
        <v>11227</v>
      </c>
      <c r="H4727" s="7" t="s">
        <v>47</v>
      </c>
      <c r="I4727" s="42" t="s">
        <v>36</v>
      </c>
      <c r="J4727" s="42" t="s">
        <v>1707</v>
      </c>
      <c r="K4727" s="8">
        <v>45851</v>
      </c>
      <c r="L4727" s="7" t="s">
        <v>11229</v>
      </c>
      <c r="M4727" s="44">
        <v>258.8</v>
      </c>
      <c r="N4727" s="7">
        <v>1</v>
      </c>
      <c r="O4727" s="44">
        <v>258.8</v>
      </c>
      <c r="P4727" s="44">
        <v>105</v>
      </c>
      <c r="Q4727" s="44">
        <v>21.01</v>
      </c>
      <c r="R4727" s="44">
        <v>44</v>
      </c>
      <c r="S4727" s="44">
        <v>0</v>
      </c>
      <c r="T4727" s="44">
        <v>24.95</v>
      </c>
      <c r="U4727" s="44">
        <v>63.84</v>
      </c>
      <c r="V4727" s="9" t="s">
        <v>24432</v>
      </c>
      <c r="W4727" s="42" t="s">
        <v>34</v>
      </c>
      <c r="X4727" s="43">
        <v>118434828204</v>
      </c>
      <c r="Y4727" s="43">
        <v>45164874708</v>
      </c>
      <c r="Z4727" s="5" t="s">
        <v>7980</v>
      </c>
      <c r="AA4727" s="37" t="str">
        <f>VLOOKUP(J4727, sku!B:C, 2, FALSE)</f>
        <v>Travessa Volkswagen - Slim - - - Saveiro Cross - 2010 A 2024 - Preto</v>
      </c>
      <c r="AB4727" s="37" t="str">
        <f>VLOOKUP(J4727, sku!B:BM, 64, FALSE)</f>
        <v>Fabricação</v>
      </c>
      <c r="AC4727" s="37" t="str">
        <f>LEFT(pedidos[[#This Row],[SKU]],3)</f>
        <v>XVW</v>
      </c>
      <c r="AD4727" s="37" t="str" cm="1">
        <f t="array" aca="1" ref="AD4727" ca="1">IFERROR(
  INDEX(
    montadora[Montadora],
    MATCH(TRUE,LEFT(#REF!,NÚCARACT(montadora[SKU Parcial]))=montadora[SKU Parcial],0)
  ),
  ""
)</f>
        <v/>
      </c>
    </row>
    <row r="4728" spans="1:30" x14ac:dyDescent="0.25">
      <c r="A4728" s="42" t="s">
        <v>2104</v>
      </c>
      <c r="B4728" s="42" t="s">
        <v>2105</v>
      </c>
      <c r="C4728" s="42" t="s">
        <v>117</v>
      </c>
      <c r="D4728" s="42" t="s">
        <v>138</v>
      </c>
      <c r="E4728" s="42" t="s">
        <v>2070</v>
      </c>
      <c r="F4728" s="42" t="s">
        <v>1734</v>
      </c>
      <c r="G4728" s="42" t="s">
        <v>11227</v>
      </c>
      <c r="H4728" s="7" t="s">
        <v>47</v>
      </c>
      <c r="I4728" s="42" t="s">
        <v>31</v>
      </c>
      <c r="J4728" s="42" t="s">
        <v>2106</v>
      </c>
      <c r="K4728" s="8">
        <v>45851</v>
      </c>
      <c r="L4728" s="7" t="s">
        <v>11229</v>
      </c>
      <c r="M4728" s="44">
        <v>258.8</v>
      </c>
      <c r="N4728" s="7">
        <v>1</v>
      </c>
      <c r="O4728" s="44">
        <v>258.8</v>
      </c>
      <c r="P4728" s="44">
        <v>105</v>
      </c>
      <c r="Q4728" s="44">
        <v>21.01</v>
      </c>
      <c r="R4728" s="44">
        <v>44</v>
      </c>
      <c r="S4728" s="44">
        <v>0</v>
      </c>
      <c r="T4728" s="44">
        <v>24.95</v>
      </c>
      <c r="U4728" s="44">
        <v>63.84</v>
      </c>
      <c r="V4728" s="9" t="s">
        <v>24432</v>
      </c>
      <c r="W4728" s="42" t="s">
        <v>34</v>
      </c>
      <c r="X4728" s="43">
        <v>118434980044</v>
      </c>
      <c r="Y4728" s="43">
        <v>45164657557</v>
      </c>
      <c r="Z4728" s="5" t="s">
        <v>7980</v>
      </c>
      <c r="AA4728" s="37" t="str">
        <f>VLOOKUP(J4728, sku!B:C, 2, FALSE)</f>
        <v>Travessa Suzuki - Slim - - - Jimny Sierra 4Expedition - 2023 A 2024 - Preto</v>
      </c>
      <c r="AB4728" s="37" t="str">
        <f>VLOOKUP(J4728, sku!B:BM, 64, FALSE)</f>
        <v>Fabricação</v>
      </c>
      <c r="AC4728" s="37" t="str">
        <f>LEFT(pedidos[[#This Row],[SKU]],3)</f>
        <v>XSK</v>
      </c>
      <c r="AD4728" s="37" t="str" cm="1">
        <f t="array" aca="1" ref="AD4728" ca="1">IFERROR(
  INDEX(
    montadora[Montadora],
    MATCH(TRUE,LEFT(#REF!,NÚCARACT(montadora[SKU Parcial]))=montadora[SKU Parcial],0)
  ),
  ""
)</f>
        <v/>
      </c>
    </row>
    <row r="4729" spans="1:30" x14ac:dyDescent="0.25">
      <c r="A4729" s="42" t="s">
        <v>2107</v>
      </c>
      <c r="B4729" s="42" t="s">
        <v>36</v>
      </c>
      <c r="C4729" s="42" t="s">
        <v>1869</v>
      </c>
      <c r="D4729" s="42" t="s">
        <v>27</v>
      </c>
      <c r="E4729" s="42" t="s">
        <v>2044</v>
      </c>
      <c r="F4729" s="42" t="s">
        <v>561</v>
      </c>
      <c r="G4729" s="42" t="s">
        <v>11227</v>
      </c>
      <c r="H4729" s="7" t="s">
        <v>47</v>
      </c>
      <c r="I4729" s="42" t="s">
        <v>36</v>
      </c>
      <c r="J4729" s="42" t="s">
        <v>562</v>
      </c>
      <c r="K4729" s="8">
        <v>45853</v>
      </c>
      <c r="L4729" s="7" t="s">
        <v>11229</v>
      </c>
      <c r="M4729" s="44">
        <v>258.8</v>
      </c>
      <c r="N4729" s="7">
        <v>1</v>
      </c>
      <c r="O4729" s="44">
        <v>258.8</v>
      </c>
      <c r="P4729" s="44">
        <v>105</v>
      </c>
      <c r="Q4729" s="44">
        <v>21.01</v>
      </c>
      <c r="R4729" s="44">
        <v>44</v>
      </c>
      <c r="S4729" s="44">
        <v>0</v>
      </c>
      <c r="T4729" s="44">
        <v>24.95</v>
      </c>
      <c r="U4729" s="44">
        <v>63.84</v>
      </c>
      <c r="V4729" s="9" t="s">
        <v>24432</v>
      </c>
      <c r="W4729" s="42" t="s">
        <v>34</v>
      </c>
      <c r="X4729" s="43">
        <v>118675238496</v>
      </c>
      <c r="Y4729" s="43">
        <v>45176446676</v>
      </c>
      <c r="Z4729" s="5" t="s">
        <v>7980</v>
      </c>
      <c r="AA4729" s="37" t="str">
        <f>VLOOKUP(J4729, sku!B:C, 2, FALSE)</f>
        <v>Travessa Jeep - Slim - - - Renegade - 2016 A 2025 - Preto</v>
      </c>
      <c r="AB4729" s="37" t="str">
        <f>VLOOKUP(J4729, sku!B:BM, 64, FALSE)</f>
        <v>Fabricação</v>
      </c>
      <c r="AC4729" s="37" t="str">
        <f>LEFT(pedidos[[#This Row],[SKU]],3)</f>
        <v>XJP</v>
      </c>
      <c r="AD4729" s="37" t="str" cm="1">
        <f t="array" aca="1" ref="AD4729" ca="1">IFERROR(
  INDEX(
    montadora[Montadora],
    MATCH(TRUE,LEFT(#REF!,NÚCARACT(montadora[SKU Parcial]))=montadora[SKU Parcial],0)
  ),
  ""
)</f>
        <v/>
      </c>
    </row>
    <row r="4730" spans="1:30" x14ac:dyDescent="0.25">
      <c r="A4730" s="42" t="s">
        <v>2108</v>
      </c>
      <c r="B4730" s="42" t="s">
        <v>2109</v>
      </c>
      <c r="C4730" s="42" t="s">
        <v>2110</v>
      </c>
      <c r="D4730" s="42" t="s">
        <v>27</v>
      </c>
      <c r="E4730" s="42" t="s">
        <v>560</v>
      </c>
      <c r="F4730" s="42" t="s">
        <v>561</v>
      </c>
      <c r="G4730" s="42" t="s">
        <v>11227</v>
      </c>
      <c r="H4730" s="7" t="s">
        <v>47</v>
      </c>
      <c r="I4730" s="42" t="s">
        <v>31</v>
      </c>
      <c r="J4730" s="42" t="s">
        <v>562</v>
      </c>
      <c r="K4730" s="8">
        <v>45853</v>
      </c>
      <c r="L4730" s="7" t="s">
        <v>11229</v>
      </c>
      <c r="M4730" s="44">
        <v>258.8</v>
      </c>
      <c r="N4730" s="7">
        <v>1</v>
      </c>
      <c r="O4730" s="44">
        <v>258.8</v>
      </c>
      <c r="P4730" s="44">
        <v>105</v>
      </c>
      <c r="Q4730" s="44">
        <v>21.01</v>
      </c>
      <c r="R4730" s="44">
        <v>44</v>
      </c>
      <c r="S4730" s="44">
        <v>0</v>
      </c>
      <c r="T4730" s="44">
        <v>24.95</v>
      </c>
      <c r="U4730" s="44">
        <v>63.84</v>
      </c>
      <c r="V4730" s="9" t="s">
        <v>24432</v>
      </c>
      <c r="W4730" s="42" t="s">
        <v>34</v>
      </c>
      <c r="X4730" s="43">
        <v>118208708591</v>
      </c>
      <c r="Y4730" s="43">
        <v>45178358635</v>
      </c>
      <c r="Z4730" s="5" t="s">
        <v>7980</v>
      </c>
      <c r="AA4730" s="37" t="str">
        <f>VLOOKUP(J4730, sku!B:C, 2, FALSE)</f>
        <v>Travessa Jeep - Slim - - - Renegade - 2016 A 2025 - Preto</v>
      </c>
      <c r="AB4730" s="37" t="str">
        <f>VLOOKUP(J4730, sku!B:BM, 64, FALSE)</f>
        <v>Fabricação</v>
      </c>
      <c r="AC4730" s="37" t="str">
        <f>LEFT(pedidos[[#This Row],[SKU]],3)</f>
        <v>XJP</v>
      </c>
      <c r="AD4730" s="37" t="str" cm="1">
        <f t="array" aca="1" ref="AD4730" ca="1">IFERROR(
  INDEX(
    montadora[Montadora],
    MATCH(TRUE,LEFT(#REF!,NÚCARACT(montadora[SKU Parcial]))=montadora[SKU Parcial],0)
  ),
  ""
)</f>
        <v/>
      </c>
    </row>
    <row r="4731" spans="1:30" x14ac:dyDescent="0.25">
      <c r="A4731" s="42" t="s">
        <v>2111</v>
      </c>
      <c r="B4731" s="42" t="s">
        <v>2112</v>
      </c>
      <c r="C4731" s="42" t="s">
        <v>460</v>
      </c>
      <c r="D4731" s="42" t="s">
        <v>420</v>
      </c>
      <c r="E4731" s="42" t="s">
        <v>2044</v>
      </c>
      <c r="F4731" s="42" t="s">
        <v>561</v>
      </c>
      <c r="G4731" s="42" t="s">
        <v>11227</v>
      </c>
      <c r="H4731" s="7" t="s">
        <v>47</v>
      </c>
      <c r="I4731" s="42" t="s">
        <v>31</v>
      </c>
      <c r="J4731" s="42" t="s">
        <v>562</v>
      </c>
      <c r="K4731" s="8">
        <v>45854</v>
      </c>
      <c r="L4731" s="7" t="s">
        <v>11229</v>
      </c>
      <c r="M4731" s="44">
        <v>258.8</v>
      </c>
      <c r="N4731" s="7">
        <v>1</v>
      </c>
      <c r="O4731" s="44">
        <v>258.8</v>
      </c>
      <c r="P4731" s="44">
        <v>105</v>
      </c>
      <c r="Q4731" s="44">
        <v>21.01</v>
      </c>
      <c r="R4731" s="44">
        <v>44</v>
      </c>
      <c r="S4731" s="44">
        <v>0</v>
      </c>
      <c r="T4731" s="44">
        <v>24.95</v>
      </c>
      <c r="U4731" s="44">
        <v>63.84</v>
      </c>
      <c r="V4731" s="9" t="s">
        <v>24432</v>
      </c>
      <c r="W4731" s="42" t="s">
        <v>34</v>
      </c>
      <c r="X4731" s="43">
        <v>118251501769</v>
      </c>
      <c r="Y4731" s="43">
        <v>45180751851</v>
      </c>
      <c r="Z4731" s="5" t="s">
        <v>7980</v>
      </c>
      <c r="AA4731" s="37" t="str">
        <f>VLOOKUP(J4731, sku!B:C, 2, FALSE)</f>
        <v>Travessa Jeep - Slim - - - Renegade - 2016 A 2025 - Preto</v>
      </c>
      <c r="AB4731" s="37" t="str">
        <f>VLOOKUP(J4731, sku!B:BM, 64, FALSE)</f>
        <v>Fabricação</v>
      </c>
      <c r="AC4731" s="37" t="str">
        <f>LEFT(pedidos[[#This Row],[SKU]],3)</f>
        <v>XJP</v>
      </c>
      <c r="AD4731" s="37" t="str" cm="1">
        <f t="array" aca="1" ref="AD4731" ca="1">IFERROR(
  INDEX(
    montadora[Montadora],
    MATCH(TRUE,LEFT(J4930,NÚCARACT(montadora[SKU Parcial]))=montadora[SKU Parcial],0)
  ),
  ""
)</f>
        <v/>
      </c>
    </row>
    <row r="4732" spans="1:30" x14ac:dyDescent="0.25">
      <c r="A4732" s="42" t="s">
        <v>2113</v>
      </c>
      <c r="B4732" s="42" t="s">
        <v>36</v>
      </c>
      <c r="C4732" s="42" t="s">
        <v>2114</v>
      </c>
      <c r="D4732" s="42" t="s">
        <v>27</v>
      </c>
      <c r="E4732" s="42" t="s">
        <v>2044</v>
      </c>
      <c r="F4732" s="42" t="s">
        <v>561</v>
      </c>
      <c r="G4732" s="42" t="s">
        <v>11227</v>
      </c>
      <c r="H4732" s="7" t="s">
        <v>47</v>
      </c>
      <c r="I4732" s="42" t="s">
        <v>31</v>
      </c>
      <c r="J4732" s="42" t="s">
        <v>562</v>
      </c>
      <c r="K4732" s="8">
        <v>45855</v>
      </c>
      <c r="L4732" s="7" t="s">
        <v>11229</v>
      </c>
      <c r="M4732" s="44">
        <v>258.8</v>
      </c>
      <c r="N4732" s="7">
        <v>1</v>
      </c>
      <c r="O4732" s="44">
        <v>258.8</v>
      </c>
      <c r="P4732" s="44">
        <v>105</v>
      </c>
      <c r="Q4732" s="44">
        <v>21.01</v>
      </c>
      <c r="R4732" s="44">
        <v>44</v>
      </c>
      <c r="S4732" s="44">
        <v>0</v>
      </c>
      <c r="T4732" s="44">
        <v>24.95</v>
      </c>
      <c r="U4732" s="44">
        <v>63.84</v>
      </c>
      <c r="V4732" s="9" t="s">
        <v>24432</v>
      </c>
      <c r="W4732" s="42" t="s">
        <v>34</v>
      </c>
      <c r="X4732" s="43">
        <v>118952490878</v>
      </c>
      <c r="Y4732" s="43">
        <v>45190553285</v>
      </c>
      <c r="Z4732" s="5" t="s">
        <v>7980</v>
      </c>
      <c r="AA4732" s="37" t="str">
        <f>VLOOKUP(J4732, sku!B:C, 2, FALSE)</f>
        <v>Travessa Jeep - Slim - - - Renegade - 2016 A 2025 - Preto</v>
      </c>
      <c r="AB4732" s="37" t="str">
        <f>VLOOKUP(J4732, sku!B:BM, 64, FALSE)</f>
        <v>Fabricação</v>
      </c>
      <c r="AC4732" s="37" t="str">
        <f>LEFT(pedidos[[#This Row],[SKU]],3)</f>
        <v>XJP</v>
      </c>
      <c r="AD4732" s="37" t="str" cm="1">
        <f t="array" aca="1" ref="AD4732" ca="1">IFERROR(
  INDEX(
    montadora[Montadora],
    MATCH(TRUE,LEFT(#REF!,NÚCARACT(montadora[SKU Parcial]))=montadora[SKU Parcial],0)
  ),
  ""
)</f>
        <v/>
      </c>
    </row>
    <row r="4733" spans="1:30" x14ac:dyDescent="0.25">
      <c r="A4733" s="42" t="s">
        <v>2115</v>
      </c>
      <c r="B4733" s="42" t="s">
        <v>2116</v>
      </c>
      <c r="C4733" s="42" t="s">
        <v>972</v>
      </c>
      <c r="D4733" s="42" t="s">
        <v>27</v>
      </c>
      <c r="E4733" s="42" t="s">
        <v>2040</v>
      </c>
      <c r="F4733" s="42" t="s">
        <v>1706</v>
      </c>
      <c r="G4733" s="42" t="s">
        <v>11227</v>
      </c>
      <c r="H4733" s="7" t="s">
        <v>47</v>
      </c>
      <c r="I4733" s="42" t="s">
        <v>31</v>
      </c>
      <c r="J4733" s="42" t="s">
        <v>1813</v>
      </c>
      <c r="K4733" s="8">
        <v>45855</v>
      </c>
      <c r="L4733" s="7" t="s">
        <v>11229</v>
      </c>
      <c r="M4733" s="44">
        <v>258.8</v>
      </c>
      <c r="N4733" s="7">
        <v>1</v>
      </c>
      <c r="O4733" s="44">
        <v>258.8</v>
      </c>
      <c r="P4733" s="44">
        <v>105</v>
      </c>
      <c r="Q4733" s="44">
        <v>21.01</v>
      </c>
      <c r="R4733" s="44">
        <v>44</v>
      </c>
      <c r="S4733" s="44">
        <v>0</v>
      </c>
      <c r="T4733" s="44">
        <v>24.95</v>
      </c>
      <c r="U4733" s="44">
        <v>63.84</v>
      </c>
      <c r="V4733" s="9" t="s">
        <v>24432</v>
      </c>
      <c r="W4733" s="42" t="s">
        <v>34</v>
      </c>
      <c r="X4733" s="43">
        <v>118469797945</v>
      </c>
      <c r="Y4733" s="43">
        <v>45191586705</v>
      </c>
      <c r="Z4733" s="5" t="s">
        <v>7980</v>
      </c>
      <c r="AA4733" s="37" t="str">
        <f>VLOOKUP(J4733, sku!B:C, 2, FALSE)</f>
        <v>Travessa Volkswagen - Slim - - - Saveiro Cross - 2010 A 2024 - Grafite</v>
      </c>
      <c r="AB4733" s="37" t="str">
        <f>VLOOKUP(J4733, sku!B:BM, 64, FALSE)</f>
        <v>Fabricação</v>
      </c>
      <c r="AC4733" s="37" t="str">
        <f>LEFT(pedidos[[#This Row],[SKU]],3)</f>
        <v>XVW</v>
      </c>
      <c r="AD4733" s="37" t="str" cm="1">
        <f t="array" aca="1" ref="AD4733" ca="1">IFERROR(
  INDEX(
    montadora[Montadora],
    MATCH(TRUE,LEFT(J4931,NÚCARACT(montadora[SKU Parcial]))=montadora[SKU Parcial],0)
  ),
  ""
)</f>
        <v/>
      </c>
    </row>
    <row r="4734" spans="1:30" x14ac:dyDescent="0.25">
      <c r="A4734" s="42" t="s">
        <v>2117</v>
      </c>
      <c r="B4734" s="42" t="s">
        <v>2118</v>
      </c>
      <c r="C4734" s="42" t="s">
        <v>2119</v>
      </c>
      <c r="D4734" s="42" t="s">
        <v>27</v>
      </c>
      <c r="E4734" s="42" t="s">
        <v>560</v>
      </c>
      <c r="F4734" s="42" t="s">
        <v>561</v>
      </c>
      <c r="G4734" s="42" t="s">
        <v>11227</v>
      </c>
      <c r="H4734" s="7" t="s">
        <v>47</v>
      </c>
      <c r="I4734" s="42" t="s">
        <v>31</v>
      </c>
      <c r="J4734" s="42" t="s">
        <v>562</v>
      </c>
      <c r="K4734" s="8">
        <v>45856</v>
      </c>
      <c r="L4734" s="7" t="s">
        <v>11229</v>
      </c>
      <c r="M4734" s="44">
        <v>258.8</v>
      </c>
      <c r="N4734" s="7">
        <v>1</v>
      </c>
      <c r="O4734" s="44">
        <v>258.8</v>
      </c>
      <c r="P4734" s="44">
        <v>105</v>
      </c>
      <c r="Q4734" s="44">
        <v>21.01</v>
      </c>
      <c r="R4734" s="44">
        <v>44</v>
      </c>
      <c r="S4734" s="44">
        <v>0</v>
      </c>
      <c r="T4734" s="44">
        <v>24.95</v>
      </c>
      <c r="U4734" s="44">
        <v>63.84</v>
      </c>
      <c r="V4734" s="9" t="s">
        <v>24432</v>
      </c>
      <c r="W4734" s="42" t="s">
        <v>34</v>
      </c>
      <c r="X4734" s="43">
        <v>118571769973</v>
      </c>
      <c r="Y4734" s="43">
        <v>45196040099</v>
      </c>
      <c r="Z4734" s="5" t="s">
        <v>7980</v>
      </c>
      <c r="AA4734" s="37" t="str">
        <f>VLOOKUP(J4734, sku!B:C, 2, FALSE)</f>
        <v>Travessa Jeep - Slim - - - Renegade - 2016 A 2025 - Preto</v>
      </c>
      <c r="AB4734" s="37" t="str">
        <f>VLOOKUP(J4734, sku!B:BM, 64, FALSE)</f>
        <v>Fabricação</v>
      </c>
      <c r="AC4734" s="37" t="str">
        <f>LEFT(pedidos[[#This Row],[SKU]],3)</f>
        <v>XJP</v>
      </c>
      <c r="AD4734" s="37" t="str" cm="1">
        <f t="array" aca="1" ref="AD4734" ca="1">IFERROR(
  INDEX(
    montadora[Montadora],
    MATCH(TRUE,LEFT(J4932,NÚCARACT(montadora[SKU Parcial]))=montadora[SKU Parcial],0)
  ),
  ""
)</f>
        <v/>
      </c>
    </row>
    <row r="4735" spans="1:30" x14ac:dyDescent="0.25">
      <c r="A4735" s="42" t="s">
        <v>2120</v>
      </c>
      <c r="B4735" s="42" t="s">
        <v>2121</v>
      </c>
      <c r="C4735" s="42" t="s">
        <v>2122</v>
      </c>
      <c r="D4735" s="42" t="s">
        <v>420</v>
      </c>
      <c r="E4735" s="42" t="s">
        <v>560</v>
      </c>
      <c r="F4735" s="42" t="s">
        <v>561</v>
      </c>
      <c r="G4735" s="42" t="s">
        <v>11227</v>
      </c>
      <c r="H4735" s="7" t="s">
        <v>47</v>
      </c>
      <c r="I4735" s="42" t="s">
        <v>31</v>
      </c>
      <c r="J4735" s="42" t="s">
        <v>562</v>
      </c>
      <c r="K4735" s="8">
        <v>45857</v>
      </c>
      <c r="L4735" s="7" t="s">
        <v>11229</v>
      </c>
      <c r="M4735" s="44">
        <v>258.8</v>
      </c>
      <c r="N4735" s="7">
        <v>1</v>
      </c>
      <c r="O4735" s="44">
        <v>258.8</v>
      </c>
      <c r="P4735" s="44">
        <v>105</v>
      </c>
      <c r="Q4735" s="44">
        <v>21.01</v>
      </c>
      <c r="R4735" s="44">
        <v>44</v>
      </c>
      <c r="S4735" s="44">
        <v>0</v>
      </c>
      <c r="T4735" s="44">
        <v>24.95</v>
      </c>
      <c r="U4735" s="44">
        <v>63.84</v>
      </c>
      <c r="V4735" s="9" t="s">
        <v>24432</v>
      </c>
      <c r="W4735" s="42" t="s">
        <v>34</v>
      </c>
      <c r="X4735" s="43">
        <v>118627848133</v>
      </c>
      <c r="Y4735" s="43">
        <v>45198114559</v>
      </c>
      <c r="Z4735" s="5" t="s">
        <v>7980</v>
      </c>
      <c r="AA4735" s="37" t="str">
        <f>VLOOKUP(J4735, sku!B:C, 2, FALSE)</f>
        <v>Travessa Jeep - Slim - - - Renegade - 2016 A 2025 - Preto</v>
      </c>
      <c r="AB4735" s="37" t="str">
        <f>VLOOKUP(J4735, sku!B:BM, 64, FALSE)</f>
        <v>Fabricação</v>
      </c>
      <c r="AC4735" s="37" t="str">
        <f>LEFT(pedidos[[#This Row],[SKU]],3)</f>
        <v>XJP</v>
      </c>
      <c r="AD4735" s="37" t="str" cm="1">
        <f t="array" aca="1" ref="AD4735" ca="1">IFERROR(
  INDEX(
    montadora[Montadora],
    MATCH(TRUE,LEFT(#REF!,NÚCARACT(montadora[SKU Parcial]))=montadora[SKU Parcial],0)
  ),
  ""
)</f>
        <v/>
      </c>
    </row>
    <row r="4736" spans="1:30" x14ac:dyDescent="0.25">
      <c r="A4736" s="42" t="s">
        <v>2123</v>
      </c>
      <c r="B4736" s="42" t="s">
        <v>36</v>
      </c>
      <c r="C4736" s="42" t="s">
        <v>2124</v>
      </c>
      <c r="D4736" s="42" t="s">
        <v>617</v>
      </c>
      <c r="E4736" s="42" t="s">
        <v>2070</v>
      </c>
      <c r="F4736" s="42" t="s">
        <v>1734</v>
      </c>
      <c r="G4736" s="42" t="s">
        <v>11227</v>
      </c>
      <c r="H4736" s="7" t="s">
        <v>47</v>
      </c>
      <c r="I4736" s="42" t="s">
        <v>31</v>
      </c>
      <c r="J4736" s="42" t="s">
        <v>2106</v>
      </c>
      <c r="K4736" s="8">
        <v>45857</v>
      </c>
      <c r="L4736" s="7" t="s">
        <v>11229</v>
      </c>
      <c r="M4736" s="44">
        <v>258.8</v>
      </c>
      <c r="N4736" s="7">
        <v>1</v>
      </c>
      <c r="O4736" s="44">
        <v>258.8</v>
      </c>
      <c r="P4736" s="44">
        <v>105</v>
      </c>
      <c r="Q4736" s="44">
        <v>21.01</v>
      </c>
      <c r="R4736" s="44">
        <v>44</v>
      </c>
      <c r="S4736" s="44">
        <v>0</v>
      </c>
      <c r="T4736" s="44">
        <v>24.95</v>
      </c>
      <c r="U4736" s="44">
        <v>63.84</v>
      </c>
      <c r="V4736" s="9" t="s">
        <v>24432</v>
      </c>
      <c r="W4736" s="42" t="s">
        <v>89</v>
      </c>
      <c r="X4736" s="43">
        <v>118679848093</v>
      </c>
      <c r="Y4736" s="43">
        <v>45200083931</v>
      </c>
      <c r="Z4736" s="5" t="s">
        <v>7980</v>
      </c>
      <c r="AA4736" s="37" t="str">
        <f>VLOOKUP(J4736, sku!B:C, 2, FALSE)</f>
        <v>Travessa Suzuki - Slim - - - Jimny Sierra 4Expedition - 2023 A 2024 - Preto</v>
      </c>
      <c r="AB4736" s="37" t="str">
        <f>VLOOKUP(J4736, sku!B:BM, 64, FALSE)</f>
        <v>Fabricação</v>
      </c>
      <c r="AC4736" s="37" t="str">
        <f>LEFT(pedidos[[#This Row],[SKU]],3)</f>
        <v>XSK</v>
      </c>
      <c r="AD4736" s="37" t="str" cm="1">
        <f t="array" aca="1" ref="AD4736" ca="1">IFERROR(
  INDEX(
    montadora[Montadora],
    MATCH(TRUE,LEFT(J4933,NÚCARACT(montadora[SKU Parcial]))=montadora[SKU Parcial],0)
  ),
  ""
)</f>
        <v/>
      </c>
    </row>
    <row r="4737" spans="1:30" x14ac:dyDescent="0.25">
      <c r="A4737" s="42" t="s">
        <v>2125</v>
      </c>
      <c r="B4737" s="42" t="s">
        <v>2126</v>
      </c>
      <c r="C4737" s="42" t="s">
        <v>2127</v>
      </c>
      <c r="D4737" s="42" t="s">
        <v>27</v>
      </c>
      <c r="E4737" s="42" t="s">
        <v>2128</v>
      </c>
      <c r="F4737" s="42" t="s">
        <v>2129</v>
      </c>
      <c r="G4737" s="42" t="s">
        <v>11227</v>
      </c>
      <c r="H4737" s="7" t="s">
        <v>47</v>
      </c>
      <c r="I4737" s="42" t="s">
        <v>36</v>
      </c>
      <c r="J4737" s="42" t="s">
        <v>2130</v>
      </c>
      <c r="K4737" s="8">
        <v>45859</v>
      </c>
      <c r="L4737" s="7" t="s">
        <v>11229</v>
      </c>
      <c r="M4737" s="44">
        <v>258.8</v>
      </c>
      <c r="N4737" s="7">
        <v>1</v>
      </c>
      <c r="O4737" s="44">
        <v>258.8</v>
      </c>
      <c r="P4737" s="44">
        <v>105</v>
      </c>
      <c r="Q4737" s="44">
        <v>21.01</v>
      </c>
      <c r="R4737" s="44">
        <v>44</v>
      </c>
      <c r="S4737" s="44">
        <v>0</v>
      </c>
      <c r="T4737" s="44">
        <v>24.95</v>
      </c>
      <c r="U4737" s="44">
        <v>63.84</v>
      </c>
      <c r="V4737" s="9" t="s">
        <v>24432</v>
      </c>
      <c r="W4737" s="42" t="s">
        <v>34</v>
      </c>
      <c r="X4737" s="43">
        <v>119348102236</v>
      </c>
      <c r="Y4737" s="43">
        <v>45206256693</v>
      </c>
      <c r="Z4737" s="5" t="s">
        <v>7980</v>
      </c>
      <c r="AA4737" s="37" t="str">
        <f>VLOOKUP(J4737, sku!B:C, 2, FALSE)</f>
        <v>Travessa Geral - Slim - - - - - - - Prata</v>
      </c>
      <c r="AB4737" s="37" t="str">
        <f>VLOOKUP(J4737, sku!B:BM, 64, FALSE)</f>
        <v>Fabricação</v>
      </c>
      <c r="AC4737" s="37" t="str">
        <f>LEFT(pedidos[[#This Row],[SKU]],3)</f>
        <v>XSL</v>
      </c>
      <c r="AD4737" s="37" t="str" cm="1">
        <f t="array" aca="1" ref="AD4737" ca="1">IFERROR(
  INDEX(
    montadora[Montadora],
    MATCH(TRUE,LEFT(J4934,NÚCARACT(montadora[SKU Parcial]))=montadora[SKU Parcial],0)
  ),
  ""
)</f>
        <v/>
      </c>
    </row>
    <row r="4738" spans="1:30" x14ac:dyDescent="0.25">
      <c r="A4738" s="42" t="s">
        <v>2217</v>
      </c>
      <c r="B4738" s="42" t="s">
        <v>36</v>
      </c>
      <c r="C4738" s="42" t="s">
        <v>2218</v>
      </c>
      <c r="D4738" s="42" t="s">
        <v>420</v>
      </c>
      <c r="E4738" s="42" t="s">
        <v>2044</v>
      </c>
      <c r="F4738" s="42" t="s">
        <v>561</v>
      </c>
      <c r="G4738" s="42" t="s">
        <v>11227</v>
      </c>
      <c r="H4738" s="7" t="s">
        <v>47</v>
      </c>
      <c r="I4738" s="42" t="s">
        <v>36</v>
      </c>
      <c r="J4738" s="42" t="s">
        <v>562</v>
      </c>
      <c r="K4738" s="8">
        <v>45860</v>
      </c>
      <c r="L4738" s="7" t="s">
        <v>11229</v>
      </c>
      <c r="M4738" s="44">
        <v>258.8</v>
      </c>
      <c r="N4738" s="7">
        <v>1</v>
      </c>
      <c r="O4738" s="44">
        <v>258.8</v>
      </c>
      <c r="P4738" s="44">
        <v>105</v>
      </c>
      <c r="Q4738" s="44">
        <v>21.01</v>
      </c>
      <c r="R4738" s="44">
        <v>44</v>
      </c>
      <c r="S4738" s="44">
        <v>0</v>
      </c>
      <c r="T4738" s="44">
        <v>24.95</v>
      </c>
      <c r="U4738" s="44">
        <v>63.84</v>
      </c>
      <c r="V4738" s="9" t="s">
        <v>24432</v>
      </c>
      <c r="W4738" s="42" t="s">
        <v>34</v>
      </c>
      <c r="X4738" s="43">
        <v>119014157367</v>
      </c>
      <c r="Y4738" s="43">
        <v>45215412030</v>
      </c>
      <c r="Z4738" s="5" t="s">
        <v>7980</v>
      </c>
      <c r="AA4738" s="37" t="str">
        <f>VLOOKUP(J4738, sku!B:C, 2, FALSE)</f>
        <v>Travessa Jeep - Slim - - - Renegade - 2016 A 2025 - Preto</v>
      </c>
      <c r="AB4738" s="37" t="str">
        <f>VLOOKUP(J4738, sku!B:BM, 64, FALSE)</f>
        <v>Fabricação</v>
      </c>
      <c r="AC4738" s="37" t="str">
        <f>LEFT(pedidos[[#This Row],[SKU]],3)</f>
        <v>XJP</v>
      </c>
      <c r="AD4738" s="37" t="str" cm="1">
        <f t="array" aca="1" ref="AD4738" ca="1">IFERROR(
  INDEX(
    montadora[Montadora],
    MATCH(TRUE,LEFT(J4935,NÚCARACT(montadora[SKU Parcial]))=montadora[SKU Parcial],0)
  ),
  ""
)</f>
        <v/>
      </c>
    </row>
    <row r="4739" spans="1:30" x14ac:dyDescent="0.25">
      <c r="A4739" s="42" t="s">
        <v>2219</v>
      </c>
      <c r="B4739" s="42" t="s">
        <v>2220</v>
      </c>
      <c r="C4739" s="42" t="s">
        <v>2221</v>
      </c>
      <c r="D4739" s="42" t="s">
        <v>27</v>
      </c>
      <c r="E4739" s="42" t="s">
        <v>560</v>
      </c>
      <c r="F4739" s="42" t="s">
        <v>561</v>
      </c>
      <c r="G4739" s="42" t="s">
        <v>11227</v>
      </c>
      <c r="H4739" s="7" t="s">
        <v>47</v>
      </c>
      <c r="I4739" s="42" t="s">
        <v>31</v>
      </c>
      <c r="J4739" s="42" t="s">
        <v>562</v>
      </c>
      <c r="K4739" s="8">
        <v>45860</v>
      </c>
      <c r="L4739" s="7" t="s">
        <v>11229</v>
      </c>
      <c r="M4739" s="44">
        <v>258.8</v>
      </c>
      <c r="N4739" s="7">
        <v>1</v>
      </c>
      <c r="O4739" s="44">
        <v>258.8</v>
      </c>
      <c r="P4739" s="44">
        <v>105</v>
      </c>
      <c r="Q4739" s="44">
        <v>21.01</v>
      </c>
      <c r="R4739" s="44">
        <v>44</v>
      </c>
      <c r="S4739" s="44">
        <v>0</v>
      </c>
      <c r="T4739" s="44">
        <v>24.95</v>
      </c>
      <c r="U4739" s="44">
        <v>63.84</v>
      </c>
      <c r="V4739" s="9" t="s">
        <v>24432</v>
      </c>
      <c r="W4739" s="42" t="s">
        <v>34</v>
      </c>
      <c r="X4739" s="43">
        <v>119052389729</v>
      </c>
      <c r="Y4739" s="43">
        <v>45217353620</v>
      </c>
      <c r="Z4739" s="5" t="s">
        <v>7980</v>
      </c>
      <c r="AA4739" s="37" t="str">
        <f>VLOOKUP(J4739, sku!B:C, 2, FALSE)</f>
        <v>Travessa Jeep - Slim - - - Renegade - 2016 A 2025 - Preto</v>
      </c>
      <c r="AB4739" s="37" t="str">
        <f>VLOOKUP(J4739, sku!B:BM, 64, FALSE)</f>
        <v>Fabricação</v>
      </c>
      <c r="AC4739" s="37" t="str">
        <f>LEFT(pedidos[[#This Row],[SKU]],3)</f>
        <v>XJP</v>
      </c>
      <c r="AD4739" s="37" t="str" cm="1">
        <f t="array" aca="1" ref="AD4739" ca="1">IFERROR(
  INDEX(
    montadora[Montadora],
    MATCH(TRUE,LEFT(J4936,NÚCARACT(montadora[SKU Parcial]))=montadora[SKU Parcial],0)
  ),
  ""
)</f>
        <v/>
      </c>
    </row>
    <row r="4740" spans="1:30" x14ac:dyDescent="0.25">
      <c r="A4740" s="42" t="s">
        <v>2222</v>
      </c>
      <c r="B4740" s="42" t="s">
        <v>2223</v>
      </c>
      <c r="C4740" s="42" t="s">
        <v>1869</v>
      </c>
      <c r="D4740" s="42" t="s">
        <v>420</v>
      </c>
      <c r="E4740" s="42" t="s">
        <v>560</v>
      </c>
      <c r="F4740" s="42" t="s">
        <v>561</v>
      </c>
      <c r="G4740" s="42" t="s">
        <v>11227</v>
      </c>
      <c r="H4740" s="7" t="s">
        <v>47</v>
      </c>
      <c r="I4740" s="42" t="s">
        <v>31</v>
      </c>
      <c r="J4740" s="42" t="s">
        <v>562</v>
      </c>
      <c r="K4740" s="8">
        <v>45861</v>
      </c>
      <c r="L4740" s="7" t="s">
        <v>11229</v>
      </c>
      <c r="M4740" s="44">
        <v>258.8</v>
      </c>
      <c r="N4740" s="7">
        <v>1</v>
      </c>
      <c r="O4740" s="44">
        <v>258.8</v>
      </c>
      <c r="P4740" s="44">
        <v>105</v>
      </c>
      <c r="Q4740" s="44">
        <v>21.01</v>
      </c>
      <c r="R4740" s="44">
        <v>44</v>
      </c>
      <c r="S4740" s="44">
        <v>0</v>
      </c>
      <c r="T4740" s="44">
        <v>24.95</v>
      </c>
      <c r="U4740" s="44">
        <v>63.84</v>
      </c>
      <c r="V4740" s="9" t="s">
        <v>24432</v>
      </c>
      <c r="W4740" s="42" t="s">
        <v>89</v>
      </c>
      <c r="X4740" s="43">
        <v>119672733286</v>
      </c>
      <c r="Y4740" s="43">
        <v>45222834988</v>
      </c>
      <c r="Z4740" s="5" t="s">
        <v>7980</v>
      </c>
      <c r="AA4740" s="37" t="str">
        <f>VLOOKUP(J4740, sku!B:C, 2, FALSE)</f>
        <v>Travessa Jeep - Slim - - - Renegade - 2016 A 2025 - Preto</v>
      </c>
      <c r="AB4740" s="37" t="str">
        <f>VLOOKUP(J4740, sku!B:BM, 64, FALSE)</f>
        <v>Fabricação</v>
      </c>
      <c r="AC4740" s="37" t="str">
        <f>LEFT(pedidos[[#This Row],[SKU]],3)</f>
        <v>XJP</v>
      </c>
      <c r="AD4740" s="37" t="str" cm="1">
        <f t="array" aca="1" ref="AD4740" ca="1">IFERROR(
  INDEX(
    montadora[Montadora],
    MATCH(TRUE,LEFT(#REF!,NÚCARACT(montadora[SKU Parcial]))=montadora[SKU Parcial],0)
  ),
  ""
)</f>
        <v/>
      </c>
    </row>
    <row r="4741" spans="1:30" x14ac:dyDescent="0.25">
      <c r="A4741" s="42" t="s">
        <v>2224</v>
      </c>
      <c r="B4741" s="42" t="s">
        <v>36</v>
      </c>
      <c r="C4741" s="42" t="s">
        <v>2225</v>
      </c>
      <c r="D4741" s="42" t="s">
        <v>38</v>
      </c>
      <c r="E4741" s="42" t="s">
        <v>2044</v>
      </c>
      <c r="F4741" s="42" t="s">
        <v>561</v>
      </c>
      <c r="G4741" s="42" t="s">
        <v>11227</v>
      </c>
      <c r="H4741" s="7" t="s">
        <v>47</v>
      </c>
      <c r="I4741" s="42" t="s">
        <v>36</v>
      </c>
      <c r="J4741" s="42" t="s">
        <v>562</v>
      </c>
      <c r="K4741" s="8">
        <v>45862</v>
      </c>
      <c r="L4741" s="7" t="s">
        <v>11229</v>
      </c>
      <c r="M4741" s="44">
        <v>258.8</v>
      </c>
      <c r="N4741" s="7">
        <v>1</v>
      </c>
      <c r="O4741" s="44">
        <v>258.8</v>
      </c>
      <c r="P4741" s="44">
        <v>105</v>
      </c>
      <c r="Q4741" s="44">
        <v>21.01</v>
      </c>
      <c r="R4741" s="44">
        <v>44</v>
      </c>
      <c r="S4741" s="44">
        <v>0</v>
      </c>
      <c r="T4741" s="44">
        <v>24.95</v>
      </c>
      <c r="U4741" s="44">
        <v>63.84</v>
      </c>
      <c r="V4741" s="9" t="s">
        <v>24432</v>
      </c>
      <c r="W4741" s="42" t="s">
        <v>34</v>
      </c>
      <c r="X4741" s="43">
        <v>119209746465</v>
      </c>
      <c r="Y4741" s="43">
        <v>45225031782</v>
      </c>
      <c r="Z4741" s="5" t="s">
        <v>7980</v>
      </c>
      <c r="AA4741" s="37" t="str">
        <f>VLOOKUP(J4741, sku!B:C, 2, FALSE)</f>
        <v>Travessa Jeep - Slim - - - Renegade - 2016 A 2025 - Preto</v>
      </c>
      <c r="AB4741" s="37" t="str">
        <f>VLOOKUP(J4741, sku!B:BM, 64, FALSE)</f>
        <v>Fabricação</v>
      </c>
      <c r="AC4741" s="37" t="str">
        <f>LEFT(pedidos[[#This Row],[SKU]],3)</f>
        <v>XJP</v>
      </c>
      <c r="AD4741" s="37" t="str" cm="1">
        <f t="array" aca="1" ref="AD4741" ca="1">IFERROR(
  INDEX(
    montadora[Montadora],
    MATCH(TRUE,LEFT(#REF!,NÚCARACT(montadora[SKU Parcial]))=montadora[SKU Parcial],0)
  ),
  ""
)</f>
        <v/>
      </c>
    </row>
    <row r="4742" spans="1:30" x14ac:dyDescent="0.25">
      <c r="A4742" s="42" t="s">
        <v>2226</v>
      </c>
      <c r="B4742" s="42" t="s">
        <v>2227</v>
      </c>
      <c r="C4742" s="42" t="s">
        <v>900</v>
      </c>
      <c r="D4742" s="42" t="s">
        <v>27</v>
      </c>
      <c r="E4742" s="42" t="s">
        <v>2044</v>
      </c>
      <c r="F4742" s="42" t="s">
        <v>561</v>
      </c>
      <c r="G4742" s="42" t="s">
        <v>11227</v>
      </c>
      <c r="H4742" s="7" t="s">
        <v>47</v>
      </c>
      <c r="I4742" s="42" t="s">
        <v>31</v>
      </c>
      <c r="J4742" s="42" t="s">
        <v>562</v>
      </c>
      <c r="K4742" s="8">
        <v>45865</v>
      </c>
      <c r="L4742" s="7" t="s">
        <v>11229</v>
      </c>
      <c r="M4742" s="44">
        <v>258.8</v>
      </c>
      <c r="N4742" s="7">
        <v>1</v>
      </c>
      <c r="O4742" s="44">
        <v>258.8</v>
      </c>
      <c r="P4742" s="44">
        <v>105</v>
      </c>
      <c r="Q4742" s="44">
        <v>21.01</v>
      </c>
      <c r="R4742" s="44">
        <v>44</v>
      </c>
      <c r="S4742" s="44">
        <v>0</v>
      </c>
      <c r="T4742" s="44">
        <v>24.95</v>
      </c>
      <c r="U4742" s="44">
        <v>63.84</v>
      </c>
      <c r="V4742" s="9" t="s">
        <v>24432</v>
      </c>
      <c r="W4742" s="42" t="s">
        <v>34</v>
      </c>
      <c r="X4742" s="43">
        <v>120051773604</v>
      </c>
      <c r="Y4742" s="43">
        <v>45238571473</v>
      </c>
      <c r="Z4742" s="5" t="s">
        <v>7980</v>
      </c>
      <c r="AA4742" s="37" t="str">
        <f>VLOOKUP(J4742, sku!B:C, 2, FALSE)</f>
        <v>Travessa Jeep - Slim - - - Renegade - 2016 A 2025 - Preto</v>
      </c>
      <c r="AB4742" s="37" t="str">
        <f>VLOOKUP(J4742, sku!B:BM, 64, FALSE)</f>
        <v>Fabricação</v>
      </c>
      <c r="AC4742" s="37" t="str">
        <f>LEFT(pedidos[[#This Row],[SKU]],3)</f>
        <v>XJP</v>
      </c>
      <c r="AD4742" s="37" t="str" cm="1">
        <f t="array" aca="1" ref="AD4742" ca="1">IFERROR(
  INDEX(
    montadora[Montadora],
    MATCH(TRUE,LEFT(#REF!,NÚCARACT(montadora[SKU Parcial]))=montadora[SKU Parcial],0)
  ),
  ""
)</f>
        <v/>
      </c>
    </row>
    <row r="4743" spans="1:30" x14ac:dyDescent="0.25">
      <c r="A4743" s="42" t="s">
        <v>2228</v>
      </c>
      <c r="B4743" s="42" t="s">
        <v>2229</v>
      </c>
      <c r="C4743" s="42" t="s">
        <v>2230</v>
      </c>
      <c r="D4743" s="42" t="s">
        <v>745</v>
      </c>
      <c r="E4743" s="42" t="s">
        <v>2040</v>
      </c>
      <c r="F4743" s="42" t="s">
        <v>1706</v>
      </c>
      <c r="G4743" s="42" t="s">
        <v>11227</v>
      </c>
      <c r="H4743" s="7" t="s">
        <v>47</v>
      </c>
      <c r="I4743" s="42" t="s">
        <v>31</v>
      </c>
      <c r="J4743" s="42" t="s">
        <v>1707</v>
      </c>
      <c r="K4743" s="8">
        <v>45865</v>
      </c>
      <c r="L4743" s="7" t="s">
        <v>11229</v>
      </c>
      <c r="M4743" s="44">
        <v>258.8</v>
      </c>
      <c r="N4743" s="7">
        <v>1</v>
      </c>
      <c r="O4743" s="44">
        <v>258.8</v>
      </c>
      <c r="P4743" s="44">
        <v>105</v>
      </c>
      <c r="Q4743" s="44">
        <v>21.01</v>
      </c>
      <c r="R4743" s="44">
        <v>44</v>
      </c>
      <c r="S4743" s="44">
        <v>0</v>
      </c>
      <c r="T4743" s="44">
        <v>24.95</v>
      </c>
      <c r="U4743" s="44">
        <v>63.84</v>
      </c>
      <c r="V4743" s="9" t="s">
        <v>24432</v>
      </c>
      <c r="W4743" s="42" t="s">
        <v>34</v>
      </c>
      <c r="X4743" s="43">
        <v>120064607412</v>
      </c>
      <c r="Y4743" s="43">
        <v>45239303728</v>
      </c>
      <c r="Z4743" s="5" t="s">
        <v>7980</v>
      </c>
      <c r="AA4743" s="37" t="str">
        <f>VLOOKUP(J4743, sku!B:C, 2, FALSE)</f>
        <v>Travessa Volkswagen - Slim - - - Saveiro Cross - 2010 A 2024 - Preto</v>
      </c>
      <c r="AB4743" s="37" t="str">
        <f>VLOOKUP(J4743, sku!B:BM, 64, FALSE)</f>
        <v>Fabricação</v>
      </c>
      <c r="AC4743" s="37" t="str">
        <f>LEFT(pedidos[[#This Row],[SKU]],3)</f>
        <v>XVW</v>
      </c>
      <c r="AD4743" s="37" t="str" cm="1">
        <f t="array" aca="1" ref="AD4743" ca="1">IFERROR(
  INDEX(
    montadora[Montadora],
    MATCH(TRUE,LEFT(#REF!,NÚCARACT(montadora[SKU Parcial]))=montadora[SKU Parcial],0)
  ),
  ""
)</f>
        <v/>
      </c>
    </row>
    <row r="4744" spans="1:30" x14ac:dyDescent="0.25">
      <c r="A4744" s="42" t="s">
        <v>2231</v>
      </c>
      <c r="B4744" s="42" t="s">
        <v>2232</v>
      </c>
      <c r="C4744" s="42" t="s">
        <v>2233</v>
      </c>
      <c r="D4744" s="42" t="s">
        <v>191</v>
      </c>
      <c r="E4744" s="42" t="s">
        <v>2234</v>
      </c>
      <c r="F4744" s="42" t="s">
        <v>2235</v>
      </c>
      <c r="G4744" s="42" t="s">
        <v>11227</v>
      </c>
      <c r="H4744" s="7" t="s">
        <v>47</v>
      </c>
      <c r="I4744" s="42" t="s">
        <v>36</v>
      </c>
      <c r="J4744" s="42" t="s">
        <v>2236</v>
      </c>
      <c r="K4744" s="8">
        <v>45865</v>
      </c>
      <c r="L4744" s="7" t="s">
        <v>11229</v>
      </c>
      <c r="M4744" s="44">
        <v>258.8</v>
      </c>
      <c r="N4744" s="7">
        <v>1</v>
      </c>
      <c r="O4744" s="44">
        <v>258.8</v>
      </c>
      <c r="P4744" s="44">
        <v>105</v>
      </c>
      <c r="Q4744" s="44">
        <v>21.01</v>
      </c>
      <c r="R4744" s="44">
        <v>44</v>
      </c>
      <c r="S4744" s="44">
        <v>0</v>
      </c>
      <c r="T4744" s="44">
        <v>24.95</v>
      </c>
      <c r="U4744" s="44">
        <v>63.84</v>
      </c>
      <c r="V4744" s="9" t="s">
        <v>24432</v>
      </c>
      <c r="W4744" s="42" t="s">
        <v>34</v>
      </c>
      <c r="X4744" s="43">
        <v>119576646417</v>
      </c>
      <c r="Y4744" s="43">
        <v>45240541022</v>
      </c>
      <c r="Z4744" s="5" t="s">
        <v>7980</v>
      </c>
      <c r="AA4744" s="37" t="str">
        <f>VLOOKUP(J4744, sku!B:C, 2, FALSE)</f>
        <v>Travessa Renault - Slim - - - Sandero Stepway G2 - 2015+ - Preto</v>
      </c>
      <c r="AB4744" s="37" t="str">
        <f>VLOOKUP(J4744, sku!B:BM, 64, FALSE)</f>
        <v>Fabricação</v>
      </c>
      <c r="AC4744" s="37" t="str">
        <f>LEFT(pedidos[[#This Row],[SKU]],3)</f>
        <v>XRE</v>
      </c>
      <c r="AD4744" s="37" t="str" cm="1">
        <f t="array" aca="1" ref="AD4744" ca="1">IFERROR(
  INDEX(
    montadora[Montadora],
    MATCH(TRUE,LEFT(#REF!,NÚCARACT(montadora[SKU Parcial]))=montadora[SKU Parcial],0)
  ),
  ""
)</f>
        <v/>
      </c>
    </row>
    <row r="4745" spans="1:30" x14ac:dyDescent="0.25">
      <c r="A4745" s="42" t="s">
        <v>2237</v>
      </c>
      <c r="B4745" s="42" t="s">
        <v>2238</v>
      </c>
      <c r="C4745" s="42" t="s">
        <v>2239</v>
      </c>
      <c r="D4745" s="42" t="s">
        <v>27</v>
      </c>
      <c r="E4745" s="42" t="s">
        <v>2070</v>
      </c>
      <c r="F4745" s="42" t="s">
        <v>1734</v>
      </c>
      <c r="G4745" s="42" t="s">
        <v>11227</v>
      </c>
      <c r="H4745" s="7" t="s">
        <v>47</v>
      </c>
      <c r="I4745" s="42" t="s">
        <v>36</v>
      </c>
      <c r="J4745" s="42" t="s">
        <v>2240</v>
      </c>
      <c r="K4745" s="8">
        <v>45866</v>
      </c>
      <c r="L4745" s="7" t="s">
        <v>11229</v>
      </c>
      <c r="M4745" s="44">
        <v>258.8</v>
      </c>
      <c r="N4745" s="7">
        <v>1</v>
      </c>
      <c r="O4745" s="44">
        <v>258.8</v>
      </c>
      <c r="P4745" s="44">
        <v>105</v>
      </c>
      <c r="Q4745" s="44">
        <v>21.01</v>
      </c>
      <c r="R4745" s="44">
        <v>44</v>
      </c>
      <c r="S4745" s="44">
        <v>0</v>
      </c>
      <c r="T4745" s="44">
        <v>24.95</v>
      </c>
      <c r="U4745" s="44">
        <v>63.84</v>
      </c>
      <c r="V4745" s="9" t="s">
        <v>24432</v>
      </c>
      <c r="W4745" s="42" t="s">
        <v>89</v>
      </c>
      <c r="X4745" s="43">
        <v>119670504647</v>
      </c>
      <c r="Y4745" s="43">
        <v>45245028799</v>
      </c>
      <c r="Z4745" s="5" t="s">
        <v>7980</v>
      </c>
      <c r="AA4745" s="37" t="str">
        <f>VLOOKUP(J4745, sku!B:C, 2, FALSE)</f>
        <v>Travessa Suzuki - Slim - - - Jimny Sport 4All - 2013 A 2020 - Grafite</v>
      </c>
      <c r="AB4745" s="37" t="str">
        <f>VLOOKUP(J4745, sku!B:BM, 64, FALSE)</f>
        <v>Fabricação</v>
      </c>
      <c r="AC4745" s="37" t="str">
        <f>LEFT(pedidos[[#This Row],[SKU]],3)</f>
        <v>XSK</v>
      </c>
      <c r="AD4745" s="37" t="str" cm="1">
        <f t="array" aca="1" ref="AD4745" ca="1">IFERROR(
  INDEX(
    montadora[Montadora],
    MATCH(TRUE,LEFT(#REF!,NÚCARACT(montadora[SKU Parcial]))=montadora[SKU Parcial],0)
  ),
  ""
)</f>
        <v/>
      </c>
    </row>
    <row r="4746" spans="1:30" x14ac:dyDescent="0.25">
      <c r="A4746" s="42" t="s">
        <v>2241</v>
      </c>
      <c r="B4746" s="42" t="s">
        <v>36</v>
      </c>
      <c r="C4746" s="42" t="s">
        <v>2242</v>
      </c>
      <c r="D4746" s="42" t="s">
        <v>188</v>
      </c>
      <c r="E4746" s="42" t="s">
        <v>560</v>
      </c>
      <c r="F4746" s="42" t="s">
        <v>561</v>
      </c>
      <c r="G4746" s="42" t="s">
        <v>11227</v>
      </c>
      <c r="H4746" s="7" t="s">
        <v>47</v>
      </c>
      <c r="I4746" s="42" t="s">
        <v>31</v>
      </c>
      <c r="J4746" s="42" t="s">
        <v>562</v>
      </c>
      <c r="K4746" s="8">
        <v>45866</v>
      </c>
      <c r="L4746" s="7" t="s">
        <v>11229</v>
      </c>
      <c r="M4746" s="44">
        <v>258.8</v>
      </c>
      <c r="N4746" s="7">
        <v>1</v>
      </c>
      <c r="O4746" s="44">
        <v>258.8</v>
      </c>
      <c r="P4746" s="44">
        <v>105</v>
      </c>
      <c r="Q4746" s="44">
        <v>21.01</v>
      </c>
      <c r="R4746" s="44">
        <v>44</v>
      </c>
      <c r="S4746" s="44">
        <v>0</v>
      </c>
      <c r="T4746" s="44">
        <v>24.95</v>
      </c>
      <c r="U4746" s="44">
        <v>63.84</v>
      </c>
      <c r="V4746" s="9" t="s">
        <v>24432</v>
      </c>
      <c r="W4746" s="42" t="s">
        <v>34</v>
      </c>
      <c r="X4746" s="43">
        <v>119673858779</v>
      </c>
      <c r="Y4746" s="43">
        <v>45245444698</v>
      </c>
      <c r="Z4746" s="5" t="s">
        <v>7980</v>
      </c>
      <c r="AA4746" s="37" t="str">
        <f>VLOOKUP(J4746, sku!B:C, 2, FALSE)</f>
        <v>Travessa Jeep - Slim - - - Renegade - 2016 A 2025 - Preto</v>
      </c>
      <c r="AB4746" s="37" t="str">
        <f>VLOOKUP(J4746, sku!B:BM, 64, FALSE)</f>
        <v>Fabricação</v>
      </c>
      <c r="AC4746" s="37" t="str">
        <f>LEFT(pedidos[[#This Row],[SKU]],3)</f>
        <v>XJP</v>
      </c>
      <c r="AD4746" s="37" t="str" cm="1">
        <f t="array" aca="1" ref="AD4746" ca="1">IFERROR(
  INDEX(
    montadora[Montadora],
    MATCH(TRUE,LEFT(#REF!,NÚCARACT(montadora[SKU Parcial]))=montadora[SKU Parcial],0)
  ),
  ""
)</f>
        <v/>
      </c>
    </row>
    <row r="4747" spans="1:30" x14ac:dyDescent="0.25">
      <c r="A4747" s="42" t="s">
        <v>2243</v>
      </c>
      <c r="B4747" s="42" t="s">
        <v>2244</v>
      </c>
      <c r="C4747" s="42" t="s">
        <v>2245</v>
      </c>
      <c r="D4747" s="42" t="s">
        <v>27</v>
      </c>
      <c r="E4747" s="42" t="s">
        <v>560</v>
      </c>
      <c r="F4747" s="42" t="s">
        <v>561</v>
      </c>
      <c r="G4747" s="42" t="s">
        <v>11227</v>
      </c>
      <c r="H4747" s="7" t="s">
        <v>47</v>
      </c>
      <c r="I4747" s="42" t="s">
        <v>31</v>
      </c>
      <c r="J4747" s="42" t="s">
        <v>562</v>
      </c>
      <c r="K4747" s="8">
        <v>45867</v>
      </c>
      <c r="L4747" s="7" t="s">
        <v>804</v>
      </c>
      <c r="M4747" s="44">
        <v>258.8</v>
      </c>
      <c r="N4747" s="7">
        <v>1</v>
      </c>
      <c r="O4747" s="44">
        <v>258.8</v>
      </c>
      <c r="P4747" s="44">
        <v>105</v>
      </c>
      <c r="Q4747" s="44">
        <v>21.01</v>
      </c>
      <c r="R4747" s="44">
        <v>44</v>
      </c>
      <c r="S4747" s="44">
        <v>0</v>
      </c>
      <c r="T4747" s="44">
        <v>24.95</v>
      </c>
      <c r="U4747" s="44">
        <v>63.84</v>
      </c>
      <c r="V4747" s="9" t="s">
        <v>24432</v>
      </c>
      <c r="W4747" s="42" t="s">
        <v>34</v>
      </c>
      <c r="X4747" s="43">
        <v>119801878439</v>
      </c>
      <c r="Y4747" s="43">
        <v>45251935021</v>
      </c>
      <c r="Z4747" s="5" t="s">
        <v>7980</v>
      </c>
      <c r="AA4747" s="37" t="str">
        <f>VLOOKUP(J4747, sku!B:C, 2, FALSE)</f>
        <v>Travessa Jeep - Slim - - - Renegade - 2016 A 2025 - Preto</v>
      </c>
      <c r="AB4747" s="37" t="str">
        <f>VLOOKUP(J4747, sku!B:BM, 64, FALSE)</f>
        <v>Fabricação</v>
      </c>
      <c r="AC4747" s="37" t="str">
        <f>LEFT(pedidos[[#This Row],[SKU]],3)</f>
        <v>XJP</v>
      </c>
      <c r="AD4747" s="37" t="str" cm="1">
        <f t="array" aca="1" ref="AD4747" ca="1">IFERROR(
  INDEX(
    montadora[Montadora],
    MATCH(TRUE,LEFT(J4937,NÚCARACT(montadora[SKU Parcial]))=montadora[SKU Parcial],0)
  ),
  ""
)</f>
        <v/>
      </c>
    </row>
    <row r="4748" spans="1:30" x14ac:dyDescent="0.25">
      <c r="A4748" s="42" t="s">
        <v>2246</v>
      </c>
      <c r="B4748" s="42" t="s">
        <v>2247</v>
      </c>
      <c r="C4748" s="42" t="s">
        <v>2248</v>
      </c>
      <c r="D4748" s="42" t="s">
        <v>27</v>
      </c>
      <c r="E4748" s="42" t="s">
        <v>560</v>
      </c>
      <c r="F4748" s="42" t="s">
        <v>561</v>
      </c>
      <c r="G4748" s="42" t="s">
        <v>11227</v>
      </c>
      <c r="H4748" s="7" t="s">
        <v>47</v>
      </c>
      <c r="I4748" s="42" t="s">
        <v>31</v>
      </c>
      <c r="J4748" s="42" t="s">
        <v>562</v>
      </c>
      <c r="K4748" s="8">
        <v>45868</v>
      </c>
      <c r="L4748" s="7" t="s">
        <v>804</v>
      </c>
      <c r="M4748" s="44">
        <v>258.8</v>
      </c>
      <c r="N4748" s="7">
        <v>1</v>
      </c>
      <c r="O4748" s="44">
        <v>258.8</v>
      </c>
      <c r="P4748" s="44">
        <v>105</v>
      </c>
      <c r="Q4748" s="44">
        <v>21.01</v>
      </c>
      <c r="R4748" s="44">
        <v>44</v>
      </c>
      <c r="S4748" s="44">
        <v>0</v>
      </c>
      <c r="T4748" s="44">
        <v>24.95</v>
      </c>
      <c r="U4748" s="44">
        <v>63.84</v>
      </c>
      <c r="V4748" s="9" t="s">
        <v>24432</v>
      </c>
      <c r="W4748" s="42" t="s">
        <v>34</v>
      </c>
      <c r="X4748" s="43">
        <v>119837160813</v>
      </c>
      <c r="Y4748" s="43">
        <v>45253969138</v>
      </c>
      <c r="Z4748" s="5" t="s">
        <v>7980</v>
      </c>
      <c r="AA4748" s="37" t="str">
        <f>VLOOKUP(J4748, sku!B:C, 2, FALSE)</f>
        <v>Travessa Jeep - Slim - - - Renegade - 2016 A 2025 - Preto</v>
      </c>
      <c r="AB4748" s="37" t="str">
        <f>VLOOKUP(J4748, sku!B:BM, 64, FALSE)</f>
        <v>Fabricação</v>
      </c>
      <c r="AC4748" s="37" t="str">
        <f>LEFT(pedidos[[#This Row],[SKU]],3)</f>
        <v>XJP</v>
      </c>
      <c r="AD4748" s="37" t="str" cm="1">
        <f t="array" aca="1" ref="AD4748" ca="1">IFERROR(
  INDEX(
    montadora[Montadora],
    MATCH(TRUE,LEFT(J4938,NÚCARACT(montadora[SKU Parcial]))=montadora[SKU Parcial],0)
  ),
  ""
)</f>
        <v/>
      </c>
    </row>
    <row r="4749" spans="1:30" x14ac:dyDescent="0.25">
      <c r="A4749" s="42" t="s">
        <v>2249</v>
      </c>
      <c r="B4749" s="42" t="s">
        <v>36</v>
      </c>
      <c r="C4749" s="42" t="s">
        <v>2250</v>
      </c>
      <c r="D4749" s="42" t="s">
        <v>191</v>
      </c>
      <c r="E4749" s="42" t="s">
        <v>560</v>
      </c>
      <c r="F4749" s="42" t="s">
        <v>561</v>
      </c>
      <c r="G4749" s="42" t="s">
        <v>11227</v>
      </c>
      <c r="H4749" s="7" t="s">
        <v>47</v>
      </c>
      <c r="I4749" s="42" t="s">
        <v>31</v>
      </c>
      <c r="J4749" s="42" t="s">
        <v>562</v>
      </c>
      <c r="K4749" s="8">
        <v>45868</v>
      </c>
      <c r="L4749" s="7" t="s">
        <v>804</v>
      </c>
      <c r="M4749" s="44">
        <v>258.8</v>
      </c>
      <c r="N4749" s="7">
        <v>1</v>
      </c>
      <c r="O4749" s="44">
        <v>258.8</v>
      </c>
      <c r="P4749" s="44">
        <v>105</v>
      </c>
      <c r="Q4749" s="44">
        <v>21.01</v>
      </c>
      <c r="R4749" s="44">
        <v>44</v>
      </c>
      <c r="S4749" s="44">
        <v>0</v>
      </c>
      <c r="T4749" s="44">
        <v>24.95</v>
      </c>
      <c r="U4749" s="44">
        <v>63.84</v>
      </c>
      <c r="V4749" s="9" t="s">
        <v>24432</v>
      </c>
      <c r="W4749" s="42" t="s">
        <v>34</v>
      </c>
      <c r="X4749" s="43">
        <v>119849412021</v>
      </c>
      <c r="Y4749" s="43">
        <v>45254181707</v>
      </c>
      <c r="Z4749" s="5" t="s">
        <v>7980</v>
      </c>
      <c r="AA4749" s="37" t="str">
        <f>VLOOKUP(J4749, sku!B:C, 2, FALSE)</f>
        <v>Travessa Jeep - Slim - - - Renegade - 2016 A 2025 - Preto</v>
      </c>
      <c r="AB4749" s="37" t="str">
        <f>VLOOKUP(J4749, sku!B:BM, 64, FALSE)</f>
        <v>Fabricação</v>
      </c>
      <c r="AC4749" s="37" t="str">
        <f>LEFT(pedidos[[#This Row],[SKU]],3)</f>
        <v>XJP</v>
      </c>
      <c r="AD4749" s="37" t="str" cm="1">
        <f t="array" aca="1" ref="AD4749" ca="1">IFERROR(
  INDEX(
    montadora[Montadora],
    MATCH(TRUE,LEFT(J4939,NÚCARACT(montadora[SKU Parcial]))=montadora[SKU Parcial],0)
  ),
  ""
)</f>
        <v/>
      </c>
    </row>
    <row r="4750" spans="1:30" x14ac:dyDescent="0.25">
      <c r="A4750" s="42" t="s">
        <v>2251</v>
      </c>
      <c r="B4750" s="42" t="s">
        <v>36</v>
      </c>
      <c r="C4750" s="42" t="s">
        <v>2252</v>
      </c>
      <c r="D4750" s="42" t="s">
        <v>420</v>
      </c>
      <c r="E4750" s="42" t="s">
        <v>560</v>
      </c>
      <c r="F4750" s="42" t="s">
        <v>561</v>
      </c>
      <c r="G4750" s="42" t="s">
        <v>11227</v>
      </c>
      <c r="H4750" s="7" t="s">
        <v>47</v>
      </c>
      <c r="I4750" s="42" t="s">
        <v>31</v>
      </c>
      <c r="J4750" s="42" t="s">
        <v>562</v>
      </c>
      <c r="K4750" s="8">
        <v>45868</v>
      </c>
      <c r="L4750" s="7" t="s">
        <v>804</v>
      </c>
      <c r="M4750" s="44">
        <v>258.8</v>
      </c>
      <c r="N4750" s="7">
        <v>1</v>
      </c>
      <c r="O4750" s="44">
        <v>258.8</v>
      </c>
      <c r="P4750" s="44">
        <v>105</v>
      </c>
      <c r="Q4750" s="44">
        <v>21.01</v>
      </c>
      <c r="R4750" s="44">
        <v>44</v>
      </c>
      <c r="S4750" s="44">
        <v>0</v>
      </c>
      <c r="T4750" s="44">
        <v>24.95</v>
      </c>
      <c r="U4750" s="44">
        <v>63.84</v>
      </c>
      <c r="V4750" s="9" t="s">
        <v>24432</v>
      </c>
      <c r="W4750" s="42" t="s">
        <v>34</v>
      </c>
      <c r="X4750" s="43">
        <v>119862051087</v>
      </c>
      <c r="Y4750" s="43">
        <v>45255094024</v>
      </c>
      <c r="Z4750" s="5" t="s">
        <v>7980</v>
      </c>
      <c r="AA4750" s="37" t="str">
        <f>VLOOKUP(J4750, sku!B:C, 2, FALSE)</f>
        <v>Travessa Jeep - Slim - - - Renegade - 2016 A 2025 - Preto</v>
      </c>
      <c r="AB4750" s="37" t="str">
        <f>VLOOKUP(J4750, sku!B:BM, 64, FALSE)</f>
        <v>Fabricação</v>
      </c>
      <c r="AC4750" s="37" t="str">
        <f>LEFT(pedidos[[#This Row],[SKU]],3)</f>
        <v>XJP</v>
      </c>
      <c r="AD4750" s="37" t="str" cm="1">
        <f t="array" aca="1" ref="AD4750" ca="1">IFERROR(
  INDEX(
    montadora[Montadora],
    MATCH(TRUE,LEFT(J4940,NÚCARACT(montadora[SKU Parcial]))=montadora[SKU Parcial],0)
  ),
  ""
)</f>
        <v/>
      </c>
    </row>
    <row r="4751" spans="1:30" x14ac:dyDescent="0.25">
      <c r="A4751" s="42" t="s">
        <v>2253</v>
      </c>
      <c r="B4751" s="42" t="s">
        <v>2254</v>
      </c>
      <c r="C4751" s="42" t="s">
        <v>2255</v>
      </c>
      <c r="D4751" s="42" t="s">
        <v>617</v>
      </c>
      <c r="E4751" s="42" t="s">
        <v>2040</v>
      </c>
      <c r="F4751" s="42" t="s">
        <v>1706</v>
      </c>
      <c r="G4751" s="42" t="s">
        <v>11227</v>
      </c>
      <c r="H4751" s="7" t="s">
        <v>47</v>
      </c>
      <c r="I4751" s="42" t="s">
        <v>31</v>
      </c>
      <c r="J4751" s="42" t="s">
        <v>1707</v>
      </c>
      <c r="K4751" s="8">
        <v>45868</v>
      </c>
      <c r="L4751" s="7" t="s">
        <v>11229</v>
      </c>
      <c r="M4751" s="44">
        <v>258.8</v>
      </c>
      <c r="N4751" s="7">
        <v>1</v>
      </c>
      <c r="O4751" s="44">
        <v>258.8</v>
      </c>
      <c r="P4751" s="44">
        <v>105</v>
      </c>
      <c r="Q4751" s="44">
        <v>21.01</v>
      </c>
      <c r="R4751" s="44">
        <v>44</v>
      </c>
      <c r="S4751" s="44">
        <v>0</v>
      </c>
      <c r="T4751" s="44">
        <v>24.95</v>
      </c>
      <c r="U4751" s="44">
        <v>63.84</v>
      </c>
      <c r="V4751" s="9" t="s">
        <v>24432</v>
      </c>
      <c r="W4751" s="42" t="s">
        <v>34</v>
      </c>
      <c r="X4751" s="43">
        <v>120381486130</v>
      </c>
      <c r="Y4751" s="43">
        <v>45255328814</v>
      </c>
      <c r="Z4751" s="5" t="s">
        <v>7980</v>
      </c>
      <c r="AA4751" s="37" t="str">
        <f>VLOOKUP(J4751, sku!B:C, 2, FALSE)</f>
        <v>Travessa Volkswagen - Slim - - - Saveiro Cross - 2010 A 2024 - Preto</v>
      </c>
      <c r="AB4751" s="37" t="str">
        <f>VLOOKUP(J4751, sku!B:BM, 64, FALSE)</f>
        <v>Fabricação</v>
      </c>
      <c r="AC4751" s="37" t="str">
        <f>LEFT(pedidos[[#This Row],[SKU]],3)</f>
        <v>XVW</v>
      </c>
      <c r="AD4751" s="37" t="str" cm="1">
        <f t="array" aca="1" ref="AD4751" ca="1">IFERROR(
  INDEX(
    montadora[Montadora],
    MATCH(TRUE,LEFT(J4941,NÚCARACT(montadora[SKU Parcial]))=montadora[SKU Parcial],0)
  ),
  ""
)</f>
        <v/>
      </c>
    </row>
    <row r="4752" spans="1:30" x14ac:dyDescent="0.25">
      <c r="A4752" s="42" t="s">
        <v>2256</v>
      </c>
      <c r="B4752" s="42" t="s">
        <v>2257</v>
      </c>
      <c r="C4752" s="42" t="s">
        <v>441</v>
      </c>
      <c r="D4752" s="42" t="s">
        <v>27</v>
      </c>
      <c r="E4752" s="42" t="s">
        <v>560</v>
      </c>
      <c r="F4752" s="42" t="s">
        <v>561</v>
      </c>
      <c r="G4752" s="42" t="s">
        <v>11227</v>
      </c>
      <c r="H4752" s="7" t="s">
        <v>47</v>
      </c>
      <c r="I4752" s="42" t="s">
        <v>31</v>
      </c>
      <c r="J4752" s="42" t="s">
        <v>562</v>
      </c>
      <c r="K4752" s="8">
        <v>45868</v>
      </c>
      <c r="L4752" s="7" t="s">
        <v>804</v>
      </c>
      <c r="M4752" s="44">
        <v>258.8</v>
      </c>
      <c r="N4752" s="7">
        <v>1</v>
      </c>
      <c r="O4752" s="44">
        <v>258.8</v>
      </c>
      <c r="P4752" s="44">
        <v>105</v>
      </c>
      <c r="Q4752" s="44">
        <v>21.01</v>
      </c>
      <c r="R4752" s="44">
        <v>44</v>
      </c>
      <c r="S4752" s="44">
        <v>0</v>
      </c>
      <c r="T4752" s="44">
        <v>24.95</v>
      </c>
      <c r="U4752" s="44">
        <v>63.84</v>
      </c>
      <c r="V4752" s="9" t="s">
        <v>24432</v>
      </c>
      <c r="W4752" s="42" t="s">
        <v>34</v>
      </c>
      <c r="X4752" s="43">
        <v>120398913488</v>
      </c>
      <c r="Y4752" s="43">
        <v>45256343614</v>
      </c>
      <c r="Z4752" s="5" t="s">
        <v>7980</v>
      </c>
      <c r="AA4752" s="37" t="str">
        <f>VLOOKUP(J4752, sku!B:C, 2, FALSE)</f>
        <v>Travessa Jeep - Slim - - - Renegade - 2016 A 2025 - Preto</v>
      </c>
      <c r="AB4752" s="37" t="str">
        <f>VLOOKUP(J4752, sku!B:BM, 64, FALSE)</f>
        <v>Fabricação</v>
      </c>
      <c r="AC4752" s="37" t="str">
        <f>LEFT(pedidos[[#This Row],[SKU]],3)</f>
        <v>XJP</v>
      </c>
      <c r="AD4752" s="37" t="str" cm="1">
        <f t="array" aca="1" ref="AD4752" ca="1">IFERROR(
  INDEX(
    montadora[Montadora],
    MATCH(TRUE,LEFT(J4942,NÚCARACT(montadora[SKU Parcial]))=montadora[SKU Parcial],0)
  ),
  ""
)</f>
        <v/>
      </c>
    </row>
    <row r="4753" spans="1:30" x14ac:dyDescent="0.25">
      <c r="A4753" s="42" t="s">
        <v>1002</v>
      </c>
      <c r="B4753" s="42" t="s">
        <v>1003</v>
      </c>
      <c r="C4753" s="42" t="s">
        <v>322</v>
      </c>
      <c r="D4753" s="42" t="s">
        <v>27</v>
      </c>
      <c r="E4753" s="42" t="s">
        <v>1004</v>
      </c>
      <c r="F4753" s="42" t="s">
        <v>1005</v>
      </c>
      <c r="G4753" s="42" t="s">
        <v>11227</v>
      </c>
      <c r="H4753" s="7" t="s">
        <v>47</v>
      </c>
      <c r="I4753" s="42" t="s">
        <v>36</v>
      </c>
      <c r="J4753" s="42" t="s">
        <v>994</v>
      </c>
      <c r="K4753" s="8">
        <v>45860</v>
      </c>
      <c r="L4753" s="7" t="s">
        <v>33</v>
      </c>
      <c r="M4753" s="44">
        <v>167.8</v>
      </c>
      <c r="N4753" s="7">
        <v>1</v>
      </c>
      <c r="O4753" s="44">
        <v>169.39</v>
      </c>
      <c r="P4753" s="44">
        <v>70</v>
      </c>
      <c r="Q4753" s="44">
        <v>13.63</v>
      </c>
      <c r="R4753" s="44">
        <v>28.53</v>
      </c>
      <c r="S4753" s="44">
        <v>1.59</v>
      </c>
      <c r="T4753" s="44">
        <v>14.31</v>
      </c>
      <c r="U4753" s="44">
        <v>41.33</v>
      </c>
      <c r="V4753" s="9" t="s">
        <v>24434</v>
      </c>
      <c r="W4753" s="42" t="s">
        <v>34</v>
      </c>
      <c r="X4753" s="43">
        <v>118952064013</v>
      </c>
      <c r="Y4753" s="43">
        <v>45212291687</v>
      </c>
      <c r="Z4753" s="5" t="s">
        <v>7980</v>
      </c>
      <c r="AA4753" s="37" t="str">
        <f>VLOOKUP(J4753, sku!B:C, 2, FALSE)</f>
        <v>Smart Led Taytech 8000 Lumens - H4</v>
      </c>
      <c r="AB4753" s="37" t="str">
        <f>VLOOKUP(J4753, sku!B:BM, 64, FALSE)</f>
        <v>Revenda</v>
      </c>
      <c r="AC4753" s="37" t="str">
        <f>LEFT(pedidos[[#This Row],[SKU]],3)</f>
        <v>TT-</v>
      </c>
      <c r="AD4753" s="37" t="str" cm="1">
        <f t="array" aca="1" ref="AD4753" ca="1">IFERROR(
  INDEX(
    montadora[Montadora],
    MATCH(TRUE,LEFT(J4966,NÚCARACT(montadora[SKU Parcial]))=montadora[SKU Parcial],0)
  ),
  ""
)</f>
        <v/>
      </c>
    </row>
    <row r="4754" spans="1:30" x14ac:dyDescent="0.25">
      <c r="A4754" s="42" t="s">
        <v>2133</v>
      </c>
      <c r="B4754" s="42" t="s">
        <v>36</v>
      </c>
      <c r="C4754" s="42" t="s">
        <v>2134</v>
      </c>
      <c r="D4754" s="42" t="s">
        <v>27</v>
      </c>
      <c r="E4754" s="42" t="s">
        <v>2135</v>
      </c>
      <c r="F4754" s="42" t="s">
        <v>2136</v>
      </c>
      <c r="G4754" s="42" t="s">
        <v>11227</v>
      </c>
      <c r="H4754" s="7" t="s">
        <v>47</v>
      </c>
      <c r="I4754" s="42" t="s">
        <v>36</v>
      </c>
      <c r="J4754" s="42" t="s">
        <v>197</v>
      </c>
      <c r="K4754" s="8">
        <v>45853</v>
      </c>
      <c r="L4754" s="7" t="s">
        <v>11229</v>
      </c>
      <c r="M4754" s="44">
        <v>155.03</v>
      </c>
      <c r="N4754" s="7">
        <v>1</v>
      </c>
      <c r="O4754" s="44">
        <v>155.03</v>
      </c>
      <c r="P4754" s="44">
        <v>56.26</v>
      </c>
      <c r="Q4754" s="44">
        <v>12.59</v>
      </c>
      <c r="R4754" s="44">
        <v>25.58</v>
      </c>
      <c r="S4754" s="44">
        <v>0</v>
      </c>
      <c r="T4754" s="44">
        <v>22.45</v>
      </c>
      <c r="U4754" s="44">
        <v>38.15</v>
      </c>
      <c r="V4754" s="9" t="s">
        <v>24435</v>
      </c>
      <c r="W4754" s="42" t="s">
        <v>34</v>
      </c>
      <c r="X4754" s="43">
        <v>118627876890</v>
      </c>
      <c r="Y4754" s="43">
        <v>45174117083</v>
      </c>
      <c r="Z4754" s="5" t="s">
        <v>7980</v>
      </c>
      <c r="AA4754" s="37" t="str">
        <f>VLOOKUP(J4754, sku!B:C, 2, FALSE)</f>
        <v>1 Fogareiro 1 Boca + 1 Refis de Gás Guepardo</v>
      </c>
      <c r="AB4754" s="37" t="str">
        <f>VLOOKUP(J4754, sku!B:BM, 64, FALSE)</f>
        <v>Importação</v>
      </c>
      <c r="AC4754" s="37" t="str">
        <f>LEFT(pedidos[[#This Row],[SKU]],3)</f>
        <v>1FO</v>
      </c>
      <c r="AD4754" s="37" t="str" cm="1">
        <f t="array" aca="1" ref="AD4754" ca="1">IFERROR(
  INDEX(
    montadora[Montadora],
    MATCH(TRUE,LEFT(J4967,NÚCARACT(montadora[SKU Parcial]))=montadora[SKU Parcial],0)
  ),
  ""
)</f>
        <v/>
      </c>
    </row>
    <row r="4755" spans="1:30" x14ac:dyDescent="0.25">
      <c r="A4755" s="42" t="s">
        <v>2137</v>
      </c>
      <c r="B4755" s="42" t="s">
        <v>2138</v>
      </c>
      <c r="C4755" s="42" t="s">
        <v>2139</v>
      </c>
      <c r="D4755" s="42" t="s">
        <v>138</v>
      </c>
      <c r="E4755" s="42" t="s">
        <v>2140</v>
      </c>
      <c r="F4755" s="42" t="s">
        <v>1717</v>
      </c>
      <c r="G4755" s="42" t="s">
        <v>11227</v>
      </c>
      <c r="H4755" s="7" t="s">
        <v>47</v>
      </c>
      <c r="I4755" s="42" t="s">
        <v>36</v>
      </c>
      <c r="J4755" s="42" t="s">
        <v>1718</v>
      </c>
      <c r="K4755" s="8">
        <v>45852</v>
      </c>
      <c r="L4755" s="7" t="s">
        <v>11229</v>
      </c>
      <c r="M4755" s="44">
        <v>378.8</v>
      </c>
      <c r="N4755" s="7">
        <v>1</v>
      </c>
      <c r="O4755" s="44">
        <v>378.8</v>
      </c>
      <c r="P4755" s="44">
        <v>167.67</v>
      </c>
      <c r="Q4755" s="44">
        <v>30.76</v>
      </c>
      <c r="R4755" s="44">
        <v>62.5</v>
      </c>
      <c r="S4755" s="44">
        <v>0</v>
      </c>
      <c r="T4755" s="44">
        <v>24.95</v>
      </c>
      <c r="U4755" s="44">
        <v>92.92</v>
      </c>
      <c r="V4755" s="9" t="s">
        <v>24436</v>
      </c>
      <c r="W4755" s="42" t="s">
        <v>89</v>
      </c>
      <c r="X4755" s="43">
        <v>118081118357</v>
      </c>
      <c r="Y4755" s="43">
        <v>45171859110</v>
      </c>
      <c r="Z4755" s="5" t="s">
        <v>7980</v>
      </c>
      <c r="AA4755" s="37" t="str">
        <f>VLOOKUP(J4755, sku!B:C, 2, FALSE)</f>
        <v>1 Fogareiro 2 Bocas + 3 Refis de Gás Guepardo</v>
      </c>
      <c r="AB4755" s="37" t="str">
        <f>VLOOKUP(J4755, sku!B:BM, 64, FALSE)</f>
        <v>Importação</v>
      </c>
      <c r="AC4755" s="37" t="str">
        <f>LEFT(pedidos[[#This Row],[SKU]],3)</f>
        <v>1FO</v>
      </c>
      <c r="AD4755" s="37" t="str" cm="1">
        <f t="array" aca="1" ref="AD4755" ca="1">IFERROR(
  INDEX(
    montadora[Montadora],
    MATCH(TRUE,LEFT(J4969,NÚCARACT(montadora[SKU Parcial]))=montadora[SKU Parcial],0)
  ),
  ""
)</f>
        <v/>
      </c>
    </row>
    <row r="4756" spans="1:30" x14ac:dyDescent="0.25">
      <c r="A4756" s="42" t="s">
        <v>2141</v>
      </c>
      <c r="B4756" s="42" t="s">
        <v>2142</v>
      </c>
      <c r="C4756" s="42" t="s">
        <v>925</v>
      </c>
      <c r="D4756" s="42" t="s">
        <v>617</v>
      </c>
      <c r="E4756" s="42" t="s">
        <v>2140</v>
      </c>
      <c r="F4756" s="42" t="s">
        <v>1717</v>
      </c>
      <c r="G4756" s="42" t="s">
        <v>11227</v>
      </c>
      <c r="H4756" s="7" t="s">
        <v>47</v>
      </c>
      <c r="I4756" s="42" t="s">
        <v>36</v>
      </c>
      <c r="J4756" s="42" t="s">
        <v>1718</v>
      </c>
      <c r="K4756" s="8">
        <v>45857</v>
      </c>
      <c r="L4756" s="7" t="s">
        <v>11229</v>
      </c>
      <c r="M4756" s="44">
        <v>378.8</v>
      </c>
      <c r="N4756" s="7">
        <v>1</v>
      </c>
      <c r="O4756" s="44">
        <v>378.8</v>
      </c>
      <c r="P4756" s="44">
        <v>167.67</v>
      </c>
      <c r="Q4756" s="44">
        <v>30.76</v>
      </c>
      <c r="R4756" s="44">
        <v>62.5</v>
      </c>
      <c r="S4756" s="44">
        <v>0</v>
      </c>
      <c r="T4756" s="44">
        <v>24.95</v>
      </c>
      <c r="U4756" s="44">
        <v>92.92</v>
      </c>
      <c r="V4756" s="9" t="s">
        <v>24436</v>
      </c>
      <c r="W4756" s="42" t="s">
        <v>34</v>
      </c>
      <c r="X4756" s="43">
        <v>118722698883</v>
      </c>
      <c r="Y4756" s="43">
        <v>45201459513</v>
      </c>
      <c r="Z4756" s="5" t="s">
        <v>7980</v>
      </c>
      <c r="AA4756" s="37" t="str">
        <f>VLOOKUP(J4756, sku!B:C, 2, FALSE)</f>
        <v>1 Fogareiro 2 Bocas + 3 Refis de Gás Guepardo</v>
      </c>
      <c r="AB4756" s="37" t="str">
        <f>VLOOKUP(J4756, sku!B:BM, 64, FALSE)</f>
        <v>Importação</v>
      </c>
      <c r="AC4756" s="37" t="str">
        <f>LEFT(pedidos[[#This Row],[SKU]],3)</f>
        <v>1FO</v>
      </c>
      <c r="AD4756" s="37" t="str" cm="1">
        <f t="array" aca="1" ref="AD4756" ca="1">IFERROR(
  INDEX(
    montadora[Montadora],
    MATCH(TRUE,LEFT(#REF!,NÚCARACT(montadora[SKU Parcial]))=montadora[SKU Parcial],0)
  ),
  ""
)</f>
        <v/>
      </c>
    </row>
    <row r="4757" spans="1:30" x14ac:dyDescent="0.25">
      <c r="A4757" s="42" t="s">
        <v>2143</v>
      </c>
      <c r="B4757" s="42" t="s">
        <v>2144</v>
      </c>
      <c r="C4757" s="42" t="s">
        <v>2145</v>
      </c>
      <c r="D4757" s="42" t="s">
        <v>27</v>
      </c>
      <c r="E4757" s="42" t="s">
        <v>2140</v>
      </c>
      <c r="F4757" s="42" t="s">
        <v>1717</v>
      </c>
      <c r="G4757" s="42" t="s">
        <v>11227</v>
      </c>
      <c r="H4757" s="7" t="s">
        <v>47</v>
      </c>
      <c r="I4757" s="42" t="s">
        <v>36</v>
      </c>
      <c r="J4757" s="42" t="s">
        <v>1718</v>
      </c>
      <c r="K4757" s="8">
        <v>45858</v>
      </c>
      <c r="L4757" s="7" t="s">
        <v>11229</v>
      </c>
      <c r="M4757" s="44">
        <v>378.8</v>
      </c>
      <c r="N4757" s="7">
        <v>1</v>
      </c>
      <c r="O4757" s="44">
        <v>378.8</v>
      </c>
      <c r="P4757" s="44">
        <v>167.67</v>
      </c>
      <c r="Q4757" s="44">
        <v>30.76</v>
      </c>
      <c r="R4757" s="44">
        <v>62.5</v>
      </c>
      <c r="S4757" s="44">
        <v>0</v>
      </c>
      <c r="T4757" s="44">
        <v>24.95</v>
      </c>
      <c r="U4757" s="44">
        <v>92.92</v>
      </c>
      <c r="V4757" s="9" t="s">
        <v>24436</v>
      </c>
      <c r="W4757" s="42" t="s">
        <v>34</v>
      </c>
      <c r="X4757" s="43">
        <v>119304165510</v>
      </c>
      <c r="Y4757" s="43">
        <v>45204382053</v>
      </c>
      <c r="Z4757" s="5" t="s">
        <v>7980</v>
      </c>
      <c r="AA4757" s="37" t="str">
        <f>VLOOKUP(J4757, sku!B:C, 2, FALSE)</f>
        <v>1 Fogareiro 2 Bocas + 3 Refis de Gás Guepardo</v>
      </c>
      <c r="AB4757" s="37" t="str">
        <f>VLOOKUP(J4757, sku!B:BM, 64, FALSE)</f>
        <v>Importação</v>
      </c>
      <c r="AC4757" s="37" t="str">
        <f>LEFT(pedidos[[#This Row],[SKU]],3)</f>
        <v>1FO</v>
      </c>
      <c r="AD4757" s="37" t="str" cm="1">
        <f t="array" aca="1" ref="AD4757" ca="1">IFERROR(
  INDEX(
    montadora[Montadora],
    MATCH(TRUE,LEFT(#REF!,NÚCARACT(montadora[SKU Parcial]))=montadora[SKU Parcial],0)
  ),
  ""
)</f>
        <v/>
      </c>
    </row>
    <row r="4758" spans="1:30" x14ac:dyDescent="0.25">
      <c r="A4758" s="42" t="s">
        <v>2146</v>
      </c>
      <c r="B4758" s="42" t="s">
        <v>2147</v>
      </c>
      <c r="C4758" s="42" t="s">
        <v>2148</v>
      </c>
      <c r="D4758" s="42" t="s">
        <v>138</v>
      </c>
      <c r="E4758" s="42" t="s">
        <v>2149</v>
      </c>
      <c r="F4758" s="42" t="s">
        <v>2150</v>
      </c>
      <c r="G4758" s="42" t="s">
        <v>11227</v>
      </c>
      <c r="H4758" s="7" t="s">
        <v>47</v>
      </c>
      <c r="I4758" s="42" t="s">
        <v>31</v>
      </c>
      <c r="J4758" s="42" t="s">
        <v>479</v>
      </c>
      <c r="K4758" s="8">
        <v>45846</v>
      </c>
      <c r="L4758" s="7" t="s">
        <v>11229</v>
      </c>
      <c r="M4758" s="44">
        <v>214.6</v>
      </c>
      <c r="N4758" s="7">
        <v>1</v>
      </c>
      <c r="O4758" s="44">
        <v>214.6</v>
      </c>
      <c r="P4758" s="44">
        <v>82.33</v>
      </c>
      <c r="Q4758" s="44">
        <v>17.43</v>
      </c>
      <c r="R4758" s="44">
        <v>35.409999999999997</v>
      </c>
      <c r="S4758" s="44">
        <v>0</v>
      </c>
      <c r="T4758" s="44">
        <v>26.95</v>
      </c>
      <c r="U4758" s="44">
        <v>52.48</v>
      </c>
      <c r="V4758" s="9" t="s">
        <v>24437</v>
      </c>
      <c r="W4758" s="42" t="s">
        <v>34</v>
      </c>
      <c r="X4758" s="43">
        <v>117424658265</v>
      </c>
      <c r="Y4758" s="43">
        <v>45142906970</v>
      </c>
      <c r="Z4758" s="5" t="s">
        <v>7980</v>
      </c>
      <c r="AA4758" s="37" t="str">
        <f>VLOOKUP(J4758, sku!B:C, 2, FALSE)</f>
        <v>1 Fogareiro 1 Boca + 4 Refis Guepardo</v>
      </c>
      <c r="AB4758" s="37" t="str">
        <f>VLOOKUP(J4758, sku!B:BM, 64, FALSE)</f>
        <v>Importação</v>
      </c>
      <c r="AC4758" s="37" t="str">
        <f>LEFT(pedidos[[#This Row],[SKU]],3)</f>
        <v>1FO</v>
      </c>
      <c r="AD4758" s="37" t="str" cm="1">
        <f t="array" aca="1" ref="AD4758" ca="1">IFERROR(
  INDEX(
    montadora[Montadora],
    MATCH(TRUE,LEFT(#REF!,NÚCARACT(montadora[SKU Parcial]))=montadora[SKU Parcial],0)
  ),
  ""
)</f>
        <v/>
      </c>
    </row>
    <row r="4759" spans="1:30" x14ac:dyDescent="0.25">
      <c r="A4759" s="42" t="s">
        <v>2151</v>
      </c>
      <c r="B4759" s="42" t="s">
        <v>36</v>
      </c>
      <c r="C4759" s="42" t="s">
        <v>2152</v>
      </c>
      <c r="D4759" s="42" t="s">
        <v>658</v>
      </c>
      <c r="E4759" s="42" t="s">
        <v>2149</v>
      </c>
      <c r="F4759" s="42" t="s">
        <v>2150</v>
      </c>
      <c r="G4759" s="42" t="s">
        <v>11227</v>
      </c>
      <c r="H4759" s="7" t="s">
        <v>47</v>
      </c>
      <c r="I4759" s="42" t="s">
        <v>36</v>
      </c>
      <c r="J4759" s="42" t="s">
        <v>479</v>
      </c>
      <c r="K4759" s="8">
        <v>45852</v>
      </c>
      <c r="L4759" s="7" t="s">
        <v>11229</v>
      </c>
      <c r="M4759" s="44">
        <v>214.6</v>
      </c>
      <c r="N4759" s="7">
        <v>1</v>
      </c>
      <c r="O4759" s="44">
        <v>214.6</v>
      </c>
      <c r="P4759" s="44">
        <v>82.33</v>
      </c>
      <c r="Q4759" s="44">
        <v>17.43</v>
      </c>
      <c r="R4759" s="44">
        <v>35.409999999999997</v>
      </c>
      <c r="S4759" s="44">
        <v>0</v>
      </c>
      <c r="T4759" s="44">
        <v>26.95</v>
      </c>
      <c r="U4759" s="44">
        <v>52.48</v>
      </c>
      <c r="V4759" s="9" t="s">
        <v>24437</v>
      </c>
      <c r="W4759" s="42" t="s">
        <v>34</v>
      </c>
      <c r="X4759" s="43">
        <v>118033292915</v>
      </c>
      <c r="Y4759" s="43">
        <v>45169260541</v>
      </c>
      <c r="Z4759" s="5" t="s">
        <v>7980</v>
      </c>
      <c r="AA4759" s="37" t="str">
        <f>VLOOKUP(J4759, sku!B:C, 2, FALSE)</f>
        <v>1 Fogareiro 1 Boca + 4 Refis Guepardo</v>
      </c>
      <c r="AB4759" s="37" t="str">
        <f>VLOOKUP(J4759, sku!B:BM, 64, FALSE)</f>
        <v>Importação</v>
      </c>
      <c r="AC4759" s="37" t="str">
        <f>LEFT(pedidos[[#This Row],[SKU]],3)</f>
        <v>1FO</v>
      </c>
      <c r="AD4759" s="37" t="str" cm="1">
        <f t="array" aca="1" ref="AD4759" ca="1">IFERROR(
  INDEX(
    montadora[Montadora],
    MATCH(TRUE,LEFT(#REF!,NÚCARACT(montadora[SKU Parcial]))=montadora[SKU Parcial],0)
  ),
  ""
)</f>
        <v/>
      </c>
    </row>
    <row r="4760" spans="1:30" x14ac:dyDescent="0.25">
      <c r="A4760" s="42" t="s">
        <v>2153</v>
      </c>
      <c r="B4760" s="42" t="s">
        <v>2154</v>
      </c>
      <c r="C4760" s="42" t="s">
        <v>2155</v>
      </c>
      <c r="D4760" s="42" t="s">
        <v>27</v>
      </c>
      <c r="E4760" s="42" t="s">
        <v>2149</v>
      </c>
      <c r="F4760" s="42" t="s">
        <v>2150</v>
      </c>
      <c r="G4760" s="42" t="s">
        <v>11227</v>
      </c>
      <c r="H4760" s="7" t="s">
        <v>47</v>
      </c>
      <c r="I4760" s="42" t="s">
        <v>31</v>
      </c>
      <c r="J4760" s="42" t="s">
        <v>479</v>
      </c>
      <c r="K4760" s="8">
        <v>45852</v>
      </c>
      <c r="L4760" s="7" t="s">
        <v>11229</v>
      </c>
      <c r="M4760" s="44">
        <v>214.6</v>
      </c>
      <c r="N4760" s="7">
        <v>1</v>
      </c>
      <c r="O4760" s="44">
        <v>214.6</v>
      </c>
      <c r="P4760" s="44">
        <v>82.33</v>
      </c>
      <c r="Q4760" s="44">
        <v>17.43</v>
      </c>
      <c r="R4760" s="44">
        <v>35.409999999999997</v>
      </c>
      <c r="S4760" s="44">
        <v>0</v>
      </c>
      <c r="T4760" s="44">
        <v>26.95</v>
      </c>
      <c r="U4760" s="44">
        <v>52.48</v>
      </c>
      <c r="V4760" s="9" t="s">
        <v>24437</v>
      </c>
      <c r="W4760" s="42" t="s">
        <v>34</v>
      </c>
      <c r="X4760" s="43">
        <v>118099591135</v>
      </c>
      <c r="Y4760" s="43">
        <v>45172529107</v>
      </c>
      <c r="Z4760" s="5" t="s">
        <v>7980</v>
      </c>
      <c r="AA4760" s="37" t="str">
        <f>VLOOKUP(J4760, sku!B:C, 2, FALSE)</f>
        <v>1 Fogareiro 1 Boca + 4 Refis Guepardo</v>
      </c>
      <c r="AB4760" s="37" t="str">
        <f>VLOOKUP(J4760, sku!B:BM, 64, FALSE)</f>
        <v>Importação</v>
      </c>
      <c r="AC4760" s="37" t="str">
        <f>LEFT(pedidos[[#This Row],[SKU]],3)</f>
        <v>1FO</v>
      </c>
      <c r="AD4760" s="37" t="str" cm="1">
        <f t="array" aca="1" ref="AD4760" ca="1">IFERROR(
  INDEX(
    montadora[Montadora],
    MATCH(TRUE,LEFT(#REF!,NÚCARACT(montadora[SKU Parcial]))=montadora[SKU Parcial],0)
  ),
  ""
)</f>
        <v/>
      </c>
    </row>
    <row r="4761" spans="1:30" x14ac:dyDescent="0.25">
      <c r="A4761" s="42" t="s">
        <v>2156</v>
      </c>
      <c r="B4761" s="42" t="s">
        <v>36</v>
      </c>
      <c r="C4761" s="42" t="s">
        <v>2157</v>
      </c>
      <c r="D4761" s="42" t="s">
        <v>709</v>
      </c>
      <c r="E4761" s="42" t="s">
        <v>477</v>
      </c>
      <c r="F4761" s="42" t="s">
        <v>478</v>
      </c>
      <c r="G4761" s="42" t="s">
        <v>11227</v>
      </c>
      <c r="H4761" s="7" t="s">
        <v>47</v>
      </c>
      <c r="I4761" s="42" t="s">
        <v>31</v>
      </c>
      <c r="J4761" s="42" t="s">
        <v>479</v>
      </c>
      <c r="K4761" s="8">
        <v>45839</v>
      </c>
      <c r="L4761" s="7" t="s">
        <v>11229</v>
      </c>
      <c r="M4761" s="44">
        <v>214.45</v>
      </c>
      <c r="N4761" s="7">
        <v>1</v>
      </c>
      <c r="O4761" s="44">
        <v>214.45</v>
      </c>
      <c r="P4761" s="44">
        <v>82.33</v>
      </c>
      <c r="Q4761" s="44">
        <v>17.41</v>
      </c>
      <c r="R4761" s="44">
        <v>35.380000000000003</v>
      </c>
      <c r="S4761" s="44">
        <v>0</v>
      </c>
      <c r="T4761" s="44">
        <v>26.95</v>
      </c>
      <c r="U4761" s="44">
        <v>52.38</v>
      </c>
      <c r="V4761" s="9" t="s">
        <v>24438</v>
      </c>
      <c r="W4761" s="42" t="s">
        <v>34</v>
      </c>
      <c r="X4761" s="43">
        <v>116564399007</v>
      </c>
      <c r="Y4761" s="43">
        <v>45103643064</v>
      </c>
      <c r="Z4761" s="5" t="s">
        <v>7980</v>
      </c>
      <c r="AA4761" s="37" t="str">
        <f>VLOOKUP(J4761, sku!B:C, 2, FALSE)</f>
        <v>1 Fogareiro 1 Boca + 4 Refis Guepardo</v>
      </c>
      <c r="AB4761" s="37" t="str">
        <f>VLOOKUP(J4761, sku!B:BM, 64, FALSE)</f>
        <v>Importação</v>
      </c>
      <c r="AC4761" s="37" t="str">
        <f>LEFT(pedidos[[#This Row],[SKU]],3)</f>
        <v>1FO</v>
      </c>
      <c r="AD4761" s="37" t="str" cm="1">
        <f t="array" aca="1" ref="AD4761" ca="1">IFERROR(
  INDEX(
    montadora[Montadora],
    MATCH(TRUE,LEFT(#REF!,NÚCARACT(montadora[SKU Parcial]))=montadora[SKU Parcial],0)
  ),
  ""
)</f>
        <v/>
      </c>
    </row>
    <row r="4762" spans="1:30" x14ac:dyDescent="0.25">
      <c r="A4762" s="42" t="s">
        <v>2158</v>
      </c>
      <c r="B4762" s="42" t="s">
        <v>2159</v>
      </c>
      <c r="C4762" s="42" t="s">
        <v>2160</v>
      </c>
      <c r="D4762" s="42" t="s">
        <v>138</v>
      </c>
      <c r="E4762" s="42" t="s">
        <v>477</v>
      </c>
      <c r="F4762" s="42" t="s">
        <v>478</v>
      </c>
      <c r="G4762" s="42" t="s">
        <v>11227</v>
      </c>
      <c r="H4762" s="7" t="s">
        <v>47</v>
      </c>
      <c r="I4762" s="42" t="s">
        <v>36</v>
      </c>
      <c r="J4762" s="42" t="s">
        <v>479</v>
      </c>
      <c r="K4762" s="8">
        <v>45854</v>
      </c>
      <c r="L4762" s="7" t="s">
        <v>11229</v>
      </c>
      <c r="M4762" s="44">
        <v>214.45</v>
      </c>
      <c r="N4762" s="7">
        <v>1</v>
      </c>
      <c r="O4762" s="44">
        <v>214.45</v>
      </c>
      <c r="P4762" s="44">
        <v>82.33</v>
      </c>
      <c r="Q4762" s="44">
        <v>17.41</v>
      </c>
      <c r="R4762" s="44">
        <v>35.380000000000003</v>
      </c>
      <c r="S4762" s="44">
        <v>0</v>
      </c>
      <c r="T4762" s="44">
        <v>26.95</v>
      </c>
      <c r="U4762" s="44">
        <v>52.38</v>
      </c>
      <c r="V4762" s="9" t="s">
        <v>24438</v>
      </c>
      <c r="W4762" s="42" t="s">
        <v>34</v>
      </c>
      <c r="X4762" s="43">
        <v>118769558294</v>
      </c>
      <c r="Y4762" s="43">
        <v>45181344777</v>
      </c>
      <c r="Z4762" s="5" t="s">
        <v>7980</v>
      </c>
      <c r="AA4762" s="37" t="str">
        <f>VLOOKUP(J4762, sku!B:C, 2, FALSE)</f>
        <v>1 Fogareiro 1 Boca + 4 Refis Guepardo</v>
      </c>
      <c r="AB4762" s="37" t="str">
        <f>VLOOKUP(J4762, sku!B:BM, 64, FALSE)</f>
        <v>Importação</v>
      </c>
      <c r="AC4762" s="37" t="str">
        <f>LEFT(pedidos[[#This Row],[SKU]],3)</f>
        <v>1FO</v>
      </c>
      <c r="AD4762" s="37" t="str" cm="1">
        <f t="array" aca="1" ref="AD4762" ca="1">IFERROR(
  INDEX(
    montadora[Montadora],
    MATCH(TRUE,LEFT(#REF!,NÚCARACT(montadora[SKU Parcial]))=montadora[SKU Parcial],0)
  ),
  ""
)</f>
        <v/>
      </c>
    </row>
    <row r="4763" spans="1:30" x14ac:dyDescent="0.25">
      <c r="A4763" s="42" t="s">
        <v>2290</v>
      </c>
      <c r="B4763" s="42" t="s">
        <v>2291</v>
      </c>
      <c r="C4763" s="42" t="s">
        <v>155</v>
      </c>
      <c r="D4763" s="42" t="s">
        <v>420</v>
      </c>
      <c r="E4763" s="42" t="s">
        <v>2128</v>
      </c>
      <c r="F4763" s="42" t="s">
        <v>2129</v>
      </c>
      <c r="G4763" s="42" t="s">
        <v>11227</v>
      </c>
      <c r="H4763" s="7" t="s">
        <v>47</v>
      </c>
      <c r="I4763" s="42" t="s">
        <v>36</v>
      </c>
      <c r="J4763" s="42" t="s">
        <v>2292</v>
      </c>
      <c r="K4763" s="8">
        <v>45861</v>
      </c>
      <c r="L4763" s="7" t="s">
        <v>11229</v>
      </c>
      <c r="M4763" s="44">
        <v>256.8</v>
      </c>
      <c r="N4763" s="7">
        <v>1</v>
      </c>
      <c r="O4763" s="44">
        <v>256.8</v>
      </c>
      <c r="P4763" s="44">
        <v>105</v>
      </c>
      <c r="Q4763" s="44">
        <v>20.85</v>
      </c>
      <c r="R4763" s="44">
        <v>43.66</v>
      </c>
      <c r="S4763" s="44">
        <v>0</v>
      </c>
      <c r="T4763" s="44">
        <v>24.95</v>
      </c>
      <c r="U4763" s="44">
        <v>62.34</v>
      </c>
      <c r="V4763" s="9" t="s">
        <v>24439</v>
      </c>
      <c r="W4763" s="42" t="s">
        <v>34</v>
      </c>
      <c r="X4763" s="43">
        <v>119673500544</v>
      </c>
      <c r="Y4763" s="43">
        <v>45222644463</v>
      </c>
      <c r="Z4763" s="5" t="s">
        <v>7980</v>
      </c>
      <c r="AA4763" s="37" t="str">
        <f>VLOOKUP(J4763, sku!B:C, 2, FALSE)</f>
        <v>Travessa Geral - Slim - - - - - - - Preto</v>
      </c>
      <c r="AB4763" s="37" t="str">
        <f>VLOOKUP(J4763, sku!B:BM, 64, FALSE)</f>
        <v>Fabricação</v>
      </c>
      <c r="AC4763" s="37" t="str">
        <f>LEFT(pedidos[[#This Row],[SKU]],3)</f>
        <v>XSL</v>
      </c>
      <c r="AD4763" s="37" t="str" cm="1">
        <f t="array" aca="1" ref="AD4763" ca="1">IFERROR(
  INDEX(
    montadora[Montadora],
    MATCH(TRUE,LEFT(#REF!,NÚCARACT(montadora[SKU Parcial]))=montadora[SKU Parcial],0)
  ),
  ""
)</f>
        <v/>
      </c>
    </row>
    <row r="4764" spans="1:30" x14ac:dyDescent="0.25">
      <c r="A4764" s="42" t="s">
        <v>2293</v>
      </c>
      <c r="B4764" s="42" t="s">
        <v>2294</v>
      </c>
      <c r="C4764" s="42" t="s">
        <v>2295</v>
      </c>
      <c r="D4764" s="42" t="s">
        <v>27</v>
      </c>
      <c r="E4764" s="42" t="s">
        <v>2128</v>
      </c>
      <c r="F4764" s="42" t="s">
        <v>2129</v>
      </c>
      <c r="G4764" s="42" t="s">
        <v>11227</v>
      </c>
      <c r="H4764" s="7" t="s">
        <v>47</v>
      </c>
      <c r="I4764" s="42" t="s">
        <v>36</v>
      </c>
      <c r="J4764" s="42" t="s">
        <v>2292</v>
      </c>
      <c r="K4764" s="8">
        <v>45863</v>
      </c>
      <c r="L4764" s="7" t="s">
        <v>11229</v>
      </c>
      <c r="M4764" s="44">
        <v>256.8</v>
      </c>
      <c r="N4764" s="7">
        <v>1</v>
      </c>
      <c r="O4764" s="44">
        <v>256.8</v>
      </c>
      <c r="P4764" s="44">
        <v>105</v>
      </c>
      <c r="Q4764" s="44">
        <v>20.85</v>
      </c>
      <c r="R4764" s="44">
        <v>43.66</v>
      </c>
      <c r="S4764" s="44">
        <v>0</v>
      </c>
      <c r="T4764" s="44">
        <v>24.95</v>
      </c>
      <c r="U4764" s="44">
        <v>62.34</v>
      </c>
      <c r="V4764" s="9" t="s">
        <v>24439</v>
      </c>
      <c r="W4764" s="42" t="s">
        <v>34</v>
      </c>
      <c r="X4764" s="43">
        <v>119316260973</v>
      </c>
      <c r="Y4764" s="43">
        <v>45230028922</v>
      </c>
      <c r="Z4764" s="5" t="s">
        <v>7980</v>
      </c>
      <c r="AA4764" s="37" t="str">
        <f>VLOOKUP(J4764, sku!B:C, 2, FALSE)</f>
        <v>Travessa Geral - Slim - - - - - - - Preto</v>
      </c>
      <c r="AB4764" s="37" t="str">
        <f>VLOOKUP(J4764, sku!B:BM, 64, FALSE)</f>
        <v>Fabricação</v>
      </c>
      <c r="AC4764" s="37" t="str">
        <f>LEFT(pedidos[[#This Row],[SKU]],3)</f>
        <v>XSL</v>
      </c>
      <c r="AD4764" s="37" t="str" cm="1">
        <f t="array" aca="1" ref="AD4764" ca="1">IFERROR(
  INDEX(
    montadora[Montadora],
    MATCH(TRUE,LEFT(#REF!,NÚCARACT(montadora[SKU Parcial]))=montadora[SKU Parcial],0)
  ),
  ""
)</f>
        <v/>
      </c>
    </row>
    <row r="4765" spans="1:30" x14ac:dyDescent="0.25">
      <c r="A4765" s="42" t="s">
        <v>1189</v>
      </c>
      <c r="B4765" s="42" t="s">
        <v>1190</v>
      </c>
      <c r="C4765" s="42" t="s">
        <v>1191</v>
      </c>
      <c r="D4765" s="42" t="s">
        <v>27</v>
      </c>
      <c r="E4765" s="42" t="s">
        <v>1192</v>
      </c>
      <c r="F4765" s="42" t="s">
        <v>1193</v>
      </c>
      <c r="G4765" s="42" t="s">
        <v>11227</v>
      </c>
      <c r="H4765" s="7" t="s">
        <v>47</v>
      </c>
      <c r="I4765" s="42" t="s">
        <v>31</v>
      </c>
      <c r="J4765" s="42" t="s">
        <v>1194</v>
      </c>
      <c r="K4765" s="8">
        <v>45841</v>
      </c>
      <c r="L4765" s="7" t="s">
        <v>33</v>
      </c>
      <c r="M4765" s="44">
        <v>388.8</v>
      </c>
      <c r="N4765" s="7">
        <v>1</v>
      </c>
      <c r="O4765" s="44">
        <v>390.39</v>
      </c>
      <c r="P4765" s="44">
        <v>184.46</v>
      </c>
      <c r="Q4765" s="44">
        <v>31.57</v>
      </c>
      <c r="R4765" s="44">
        <v>64.150000000000006</v>
      </c>
      <c r="S4765" s="44">
        <v>1.59</v>
      </c>
      <c r="T4765" s="44">
        <v>14.31</v>
      </c>
      <c r="U4765" s="44">
        <v>94.31</v>
      </c>
      <c r="V4765" s="9" t="s">
        <v>24440</v>
      </c>
      <c r="W4765" s="42" t="s">
        <v>34</v>
      </c>
      <c r="X4765" s="43">
        <v>116736316905</v>
      </c>
      <c r="Y4765" s="43">
        <v>45112222834</v>
      </c>
      <c r="Z4765" s="5" t="s">
        <v>7980</v>
      </c>
      <c r="AA4765" s="37" t="str">
        <f>VLOOKUP(J4765, sku!B:C, 2, FALSE)</f>
        <v>1 Fogareiro 2 Bocas + 1 Maçarico 915 + 4 Refis de Gás Guepardo</v>
      </c>
      <c r="AB4765" s="37" t="str">
        <f>VLOOKUP(J4765, sku!B:BM, 64, FALSE)</f>
        <v>Importação</v>
      </c>
      <c r="AC4765" s="37" t="str">
        <f>LEFT(pedidos[[#This Row],[SKU]],3)</f>
        <v>1FO</v>
      </c>
      <c r="AD4765" s="37" t="str" cm="1">
        <f t="array" aca="1" ref="AD4765" ca="1">IFERROR(
  INDEX(
    montadora[Montadora],
    MATCH(TRUE,LEFT(#REF!,NÚCARACT(montadora[SKU Parcial]))=montadora[SKU Parcial],0)
  ),
  ""
)</f>
        <v/>
      </c>
    </row>
    <row r="4766" spans="1:30" x14ac:dyDescent="0.25">
      <c r="A4766" s="42" t="s">
        <v>2168</v>
      </c>
      <c r="B4766" s="42" t="s">
        <v>2169</v>
      </c>
      <c r="C4766" s="42" t="s">
        <v>829</v>
      </c>
      <c r="D4766" s="42" t="s">
        <v>138</v>
      </c>
      <c r="E4766" s="42" t="s">
        <v>461</v>
      </c>
      <c r="F4766" s="42" t="s">
        <v>462</v>
      </c>
      <c r="G4766" s="42" t="s">
        <v>11227</v>
      </c>
      <c r="H4766" s="7" t="s">
        <v>30</v>
      </c>
      <c r="I4766" s="42" t="s">
        <v>36</v>
      </c>
      <c r="J4766" s="42" t="s">
        <v>444</v>
      </c>
      <c r="K4766" s="8">
        <v>45840</v>
      </c>
      <c r="L4766" s="7" t="s">
        <v>11229</v>
      </c>
      <c r="M4766" s="44">
        <v>188.8</v>
      </c>
      <c r="N4766" s="7">
        <v>1</v>
      </c>
      <c r="O4766" s="44">
        <v>188.8</v>
      </c>
      <c r="P4766" s="44">
        <v>81.739999999999995</v>
      </c>
      <c r="Q4766" s="44">
        <v>15.33</v>
      </c>
      <c r="R4766" s="44">
        <v>21.71</v>
      </c>
      <c r="S4766" s="44">
        <v>0</v>
      </c>
      <c r="T4766" s="44">
        <v>24.25</v>
      </c>
      <c r="U4766" s="44">
        <v>45.77</v>
      </c>
      <c r="V4766" s="9" t="s">
        <v>24441</v>
      </c>
      <c r="W4766" s="42" t="s">
        <v>34</v>
      </c>
      <c r="X4766" s="43">
        <v>117095422050</v>
      </c>
      <c r="Y4766" s="43">
        <v>45105375908</v>
      </c>
      <c r="Z4766" s="5" t="s">
        <v>7980</v>
      </c>
      <c r="AA4766" s="37" t="str">
        <f>VLOOKUP(J4766, sku!B:C, 2, FALSE)</f>
        <v>1 Fogareiro 1 Boca + 1 Maçarico 915 + 3 Refis Guepardo</v>
      </c>
      <c r="AB4766" s="37" t="str">
        <f>VLOOKUP(J4766, sku!B:BM, 64, FALSE)</f>
        <v>Importação</v>
      </c>
      <c r="AC4766" s="37" t="str">
        <f>LEFT(pedidos[[#This Row],[SKU]],3)</f>
        <v>1FO</v>
      </c>
      <c r="AD4766" s="37" t="str" cm="1">
        <f t="array" aca="1" ref="AD4766" ca="1">IFERROR(
  INDEX(
    montadora[Montadora],
    MATCH(TRUE,LEFT(#REF!,NÚCARACT(montadora[SKU Parcial]))=montadora[SKU Parcial],0)
  ),
  ""
)</f>
        <v/>
      </c>
    </row>
    <row r="4767" spans="1:30" x14ac:dyDescent="0.25">
      <c r="A4767" s="42" t="s">
        <v>2170</v>
      </c>
      <c r="B4767" s="42" t="s">
        <v>2171</v>
      </c>
      <c r="C4767" s="42" t="s">
        <v>2172</v>
      </c>
      <c r="D4767" s="42" t="s">
        <v>27</v>
      </c>
      <c r="E4767" s="42" t="s">
        <v>461</v>
      </c>
      <c r="F4767" s="42" t="s">
        <v>462</v>
      </c>
      <c r="G4767" s="42" t="s">
        <v>11227</v>
      </c>
      <c r="H4767" s="7" t="s">
        <v>30</v>
      </c>
      <c r="I4767" s="42" t="s">
        <v>36</v>
      </c>
      <c r="J4767" s="42" t="s">
        <v>444</v>
      </c>
      <c r="K4767" s="8">
        <v>45841</v>
      </c>
      <c r="L4767" s="7" t="s">
        <v>11229</v>
      </c>
      <c r="M4767" s="44">
        <v>188.8</v>
      </c>
      <c r="N4767" s="7">
        <v>1</v>
      </c>
      <c r="O4767" s="44">
        <v>188.8</v>
      </c>
      <c r="P4767" s="44">
        <v>81.739999999999995</v>
      </c>
      <c r="Q4767" s="44">
        <v>15.33</v>
      </c>
      <c r="R4767" s="44">
        <v>21.71</v>
      </c>
      <c r="S4767" s="44">
        <v>0</v>
      </c>
      <c r="T4767" s="44">
        <v>24.25</v>
      </c>
      <c r="U4767" s="44">
        <v>45.77</v>
      </c>
      <c r="V4767" s="9" t="s">
        <v>24441</v>
      </c>
      <c r="W4767" s="42" t="s">
        <v>34</v>
      </c>
      <c r="X4767" s="43">
        <v>117259065052</v>
      </c>
      <c r="Y4767" s="43">
        <v>45113736704</v>
      </c>
      <c r="Z4767" s="5" t="s">
        <v>7980</v>
      </c>
      <c r="AA4767" s="37" t="str">
        <f>VLOOKUP(J4767, sku!B:C, 2, FALSE)</f>
        <v>1 Fogareiro 1 Boca + 1 Maçarico 915 + 3 Refis Guepardo</v>
      </c>
      <c r="AB4767" s="37" t="str">
        <f>VLOOKUP(J4767, sku!B:BM, 64, FALSE)</f>
        <v>Importação</v>
      </c>
      <c r="AC4767" s="37" t="str">
        <f>LEFT(pedidos[[#This Row],[SKU]],3)</f>
        <v>1FO</v>
      </c>
      <c r="AD4767" s="37" t="str" cm="1">
        <f t="array" aca="1" ref="AD4767" ca="1">IFERROR(
  INDEX(
    montadora[Montadora],
    MATCH(TRUE,LEFT(#REF!,NÚCARACT(montadora[SKU Parcial]))=montadora[SKU Parcial],0)
  ),
  ""
)</f>
        <v/>
      </c>
    </row>
    <row r="4768" spans="1:30" x14ac:dyDescent="0.25">
      <c r="A4768" s="42" t="s">
        <v>2173</v>
      </c>
      <c r="B4768" s="42" t="s">
        <v>36</v>
      </c>
      <c r="C4768" s="42" t="s">
        <v>2174</v>
      </c>
      <c r="D4768" s="42" t="s">
        <v>138</v>
      </c>
      <c r="E4768" s="42" t="s">
        <v>461</v>
      </c>
      <c r="F4768" s="42" t="s">
        <v>462</v>
      </c>
      <c r="G4768" s="42" t="s">
        <v>11227</v>
      </c>
      <c r="H4768" s="7" t="s">
        <v>30</v>
      </c>
      <c r="I4768" s="42" t="s">
        <v>36</v>
      </c>
      <c r="J4768" s="42" t="s">
        <v>444</v>
      </c>
      <c r="K4768" s="8">
        <v>45841</v>
      </c>
      <c r="L4768" s="7" t="s">
        <v>11229</v>
      </c>
      <c r="M4768" s="44">
        <v>188.8</v>
      </c>
      <c r="N4768" s="7">
        <v>1</v>
      </c>
      <c r="O4768" s="44">
        <v>188.8</v>
      </c>
      <c r="P4768" s="44">
        <v>81.739999999999995</v>
      </c>
      <c r="Q4768" s="44">
        <v>15.33</v>
      </c>
      <c r="R4768" s="44">
        <v>21.71</v>
      </c>
      <c r="S4768" s="44">
        <v>0</v>
      </c>
      <c r="T4768" s="44">
        <v>24.25</v>
      </c>
      <c r="U4768" s="44">
        <v>45.77</v>
      </c>
      <c r="V4768" s="9" t="s">
        <v>24441</v>
      </c>
      <c r="W4768" s="42" t="s">
        <v>34</v>
      </c>
      <c r="X4768" s="43">
        <v>116805245501</v>
      </c>
      <c r="Y4768" s="43">
        <v>45115675274</v>
      </c>
      <c r="Z4768" s="5" t="s">
        <v>7980</v>
      </c>
      <c r="AA4768" s="37" t="str">
        <f>VLOOKUP(J4768, sku!B:C, 2, FALSE)</f>
        <v>1 Fogareiro 1 Boca + 1 Maçarico 915 + 3 Refis Guepardo</v>
      </c>
      <c r="AB4768" s="37" t="str">
        <f>VLOOKUP(J4768, sku!B:BM, 64, FALSE)</f>
        <v>Importação</v>
      </c>
      <c r="AC4768" s="37" t="str">
        <f>LEFT(pedidos[[#This Row],[SKU]],3)</f>
        <v>1FO</v>
      </c>
      <c r="AD4768" s="37" t="str" cm="1">
        <f t="array" aca="1" ref="AD4768" ca="1">IFERROR(
  INDEX(
    montadora[Montadora],
    MATCH(TRUE,LEFT(#REF!,NÚCARACT(montadora[SKU Parcial]))=montadora[SKU Parcial],0)
  ),
  ""
)</f>
        <v/>
      </c>
    </row>
    <row r="4769" spans="1:30" x14ac:dyDescent="0.25">
      <c r="A4769" s="42" t="s">
        <v>2175</v>
      </c>
      <c r="B4769" s="42" t="s">
        <v>36</v>
      </c>
      <c r="C4769" s="42" t="s">
        <v>423</v>
      </c>
      <c r="D4769" s="42" t="s">
        <v>138</v>
      </c>
      <c r="E4769" s="42" t="s">
        <v>461</v>
      </c>
      <c r="F4769" s="42" t="s">
        <v>462</v>
      </c>
      <c r="G4769" s="42" t="s">
        <v>11227</v>
      </c>
      <c r="H4769" s="7" t="s">
        <v>30</v>
      </c>
      <c r="I4769" s="42" t="s">
        <v>36</v>
      </c>
      <c r="J4769" s="42" t="s">
        <v>444</v>
      </c>
      <c r="K4769" s="8">
        <v>45842</v>
      </c>
      <c r="L4769" s="7" t="s">
        <v>11229</v>
      </c>
      <c r="M4769" s="44">
        <v>188.8</v>
      </c>
      <c r="N4769" s="7">
        <v>1</v>
      </c>
      <c r="O4769" s="44">
        <v>188.8</v>
      </c>
      <c r="P4769" s="44">
        <v>81.739999999999995</v>
      </c>
      <c r="Q4769" s="44">
        <v>15.33</v>
      </c>
      <c r="R4769" s="44">
        <v>21.71</v>
      </c>
      <c r="S4769" s="44">
        <v>0</v>
      </c>
      <c r="T4769" s="44">
        <v>24.25</v>
      </c>
      <c r="U4769" s="44">
        <v>45.77</v>
      </c>
      <c r="V4769" s="9" t="s">
        <v>24441</v>
      </c>
      <c r="W4769" s="42" t="s">
        <v>34</v>
      </c>
      <c r="X4769" s="43">
        <v>116878565149</v>
      </c>
      <c r="Y4769" s="43">
        <v>45118619334</v>
      </c>
      <c r="Z4769" s="5" t="s">
        <v>7980</v>
      </c>
      <c r="AA4769" s="37" t="str">
        <f>VLOOKUP(J4769, sku!B:C, 2, FALSE)</f>
        <v>1 Fogareiro 1 Boca + 1 Maçarico 915 + 3 Refis Guepardo</v>
      </c>
      <c r="AB4769" s="37" t="str">
        <f>VLOOKUP(J4769, sku!B:BM, 64, FALSE)</f>
        <v>Importação</v>
      </c>
      <c r="AC4769" s="37" t="str">
        <f>LEFT(pedidos[[#This Row],[SKU]],3)</f>
        <v>1FO</v>
      </c>
      <c r="AD4769" s="37" t="str" cm="1">
        <f t="array" aca="1" ref="AD4769" ca="1">IFERROR(
  INDEX(
    montadora[Montadora],
    MATCH(TRUE,LEFT(#REF!,NÚCARACT(montadora[SKU Parcial]))=montadora[SKU Parcial],0)
  ),
  ""
)</f>
        <v/>
      </c>
    </row>
    <row r="4770" spans="1:30" x14ac:dyDescent="0.25">
      <c r="A4770" s="42" t="s">
        <v>2176</v>
      </c>
      <c r="B4770" s="42" t="s">
        <v>2177</v>
      </c>
      <c r="C4770" s="42" t="s">
        <v>2178</v>
      </c>
      <c r="D4770" s="42" t="s">
        <v>191</v>
      </c>
      <c r="E4770" s="42" t="s">
        <v>461</v>
      </c>
      <c r="F4770" s="42" t="s">
        <v>462</v>
      </c>
      <c r="G4770" s="42" t="s">
        <v>11227</v>
      </c>
      <c r="H4770" s="7" t="s">
        <v>30</v>
      </c>
      <c r="I4770" s="42" t="s">
        <v>36</v>
      </c>
      <c r="J4770" s="42" t="s">
        <v>444</v>
      </c>
      <c r="K4770" s="8">
        <v>45845</v>
      </c>
      <c r="L4770" s="7" t="s">
        <v>11229</v>
      </c>
      <c r="M4770" s="44">
        <v>188.8</v>
      </c>
      <c r="N4770" s="7">
        <v>1</v>
      </c>
      <c r="O4770" s="44">
        <v>188.8</v>
      </c>
      <c r="P4770" s="44">
        <v>81.739999999999995</v>
      </c>
      <c r="Q4770" s="44">
        <v>15.33</v>
      </c>
      <c r="R4770" s="44">
        <v>21.71</v>
      </c>
      <c r="S4770" s="44">
        <v>0</v>
      </c>
      <c r="T4770" s="44">
        <v>24.25</v>
      </c>
      <c r="U4770" s="44">
        <v>45.77</v>
      </c>
      <c r="V4770" s="9" t="s">
        <v>24441</v>
      </c>
      <c r="W4770" s="42" t="s">
        <v>34</v>
      </c>
      <c r="X4770" s="43">
        <v>117791712362</v>
      </c>
      <c r="Y4770" s="43">
        <v>45136521172</v>
      </c>
      <c r="Z4770" s="5" t="s">
        <v>7980</v>
      </c>
      <c r="AA4770" s="37" t="str">
        <f>VLOOKUP(J4770, sku!B:C, 2, FALSE)</f>
        <v>1 Fogareiro 1 Boca + 1 Maçarico 915 + 3 Refis Guepardo</v>
      </c>
      <c r="AB4770" s="37" t="str">
        <f>VLOOKUP(J4770, sku!B:BM, 64, FALSE)</f>
        <v>Importação</v>
      </c>
      <c r="AC4770" s="37" t="str">
        <f>LEFT(pedidos[[#This Row],[SKU]],3)</f>
        <v>1FO</v>
      </c>
      <c r="AD4770" s="37" t="str" cm="1">
        <f t="array" aca="1" ref="AD4770" ca="1">IFERROR(
  INDEX(
    montadora[Montadora],
    MATCH(TRUE,LEFT(#REF!,NÚCARACT(montadora[SKU Parcial]))=montadora[SKU Parcial],0)
  ),
  ""
)</f>
        <v/>
      </c>
    </row>
    <row r="4771" spans="1:30" x14ac:dyDescent="0.25">
      <c r="A4771" s="42" t="s">
        <v>2179</v>
      </c>
      <c r="B4771" s="42" t="s">
        <v>36</v>
      </c>
      <c r="C4771" s="42" t="s">
        <v>401</v>
      </c>
      <c r="D4771" s="42" t="s">
        <v>27</v>
      </c>
      <c r="E4771" s="42" t="s">
        <v>461</v>
      </c>
      <c r="F4771" s="42" t="s">
        <v>462</v>
      </c>
      <c r="G4771" s="42" t="s">
        <v>11227</v>
      </c>
      <c r="H4771" s="7" t="s">
        <v>30</v>
      </c>
      <c r="I4771" s="42" t="s">
        <v>36</v>
      </c>
      <c r="J4771" s="42" t="s">
        <v>444</v>
      </c>
      <c r="K4771" s="8">
        <v>45846</v>
      </c>
      <c r="L4771" s="7" t="s">
        <v>11229</v>
      </c>
      <c r="M4771" s="44">
        <v>188.8</v>
      </c>
      <c r="N4771" s="7">
        <v>1</v>
      </c>
      <c r="O4771" s="44">
        <v>188.8</v>
      </c>
      <c r="P4771" s="44">
        <v>81.739999999999995</v>
      </c>
      <c r="Q4771" s="44">
        <v>15.33</v>
      </c>
      <c r="R4771" s="44">
        <v>21.71</v>
      </c>
      <c r="S4771" s="44">
        <v>0</v>
      </c>
      <c r="T4771" s="44">
        <v>24.25</v>
      </c>
      <c r="U4771" s="44">
        <v>45.77</v>
      </c>
      <c r="V4771" s="9" t="s">
        <v>24441</v>
      </c>
      <c r="W4771" s="42" t="s">
        <v>34</v>
      </c>
      <c r="X4771" s="43">
        <v>117865353794</v>
      </c>
      <c r="Y4771" s="43">
        <v>45140086200</v>
      </c>
      <c r="Z4771" s="5" t="s">
        <v>7980</v>
      </c>
      <c r="AA4771" s="37" t="str">
        <f>VLOOKUP(J4771, sku!B:C, 2, FALSE)</f>
        <v>1 Fogareiro 1 Boca + 1 Maçarico 915 + 3 Refis Guepardo</v>
      </c>
      <c r="AB4771" s="37" t="str">
        <f>VLOOKUP(J4771, sku!B:BM, 64, FALSE)</f>
        <v>Importação</v>
      </c>
      <c r="AC4771" s="37" t="str">
        <f>LEFT(pedidos[[#This Row],[SKU]],3)</f>
        <v>1FO</v>
      </c>
      <c r="AD4771" s="37" t="str" cm="1">
        <f t="array" aca="1" ref="AD4771" ca="1">IFERROR(
  INDEX(
    montadora[Montadora],
    MATCH(TRUE,LEFT(#REF!,NÚCARACT(montadora[SKU Parcial]))=montadora[SKU Parcial],0)
  ),
  ""
)</f>
        <v/>
      </c>
    </row>
    <row r="4772" spans="1:30" x14ac:dyDescent="0.25">
      <c r="A4772" s="42" t="s">
        <v>2180</v>
      </c>
      <c r="B4772" s="42" t="s">
        <v>36</v>
      </c>
      <c r="C4772" s="42" t="s">
        <v>374</v>
      </c>
      <c r="D4772" s="42" t="s">
        <v>138</v>
      </c>
      <c r="E4772" s="42" t="s">
        <v>461</v>
      </c>
      <c r="F4772" s="42" t="s">
        <v>462</v>
      </c>
      <c r="G4772" s="42" t="s">
        <v>11227</v>
      </c>
      <c r="H4772" s="7" t="s">
        <v>30</v>
      </c>
      <c r="I4772" s="42" t="s">
        <v>36</v>
      </c>
      <c r="J4772" s="42" t="s">
        <v>444</v>
      </c>
      <c r="K4772" s="8">
        <v>45847</v>
      </c>
      <c r="L4772" s="7" t="s">
        <v>11229</v>
      </c>
      <c r="M4772" s="44">
        <v>188.8</v>
      </c>
      <c r="N4772" s="7">
        <v>1</v>
      </c>
      <c r="O4772" s="44">
        <v>188.8</v>
      </c>
      <c r="P4772" s="44">
        <v>81.739999999999995</v>
      </c>
      <c r="Q4772" s="44">
        <v>15.33</v>
      </c>
      <c r="R4772" s="44">
        <v>21.71</v>
      </c>
      <c r="S4772" s="44">
        <v>0</v>
      </c>
      <c r="T4772" s="44">
        <v>24.25</v>
      </c>
      <c r="U4772" s="44">
        <v>45.77</v>
      </c>
      <c r="V4772" s="9" t="s">
        <v>24441</v>
      </c>
      <c r="W4772" s="42" t="s">
        <v>34</v>
      </c>
      <c r="X4772" s="43">
        <v>118004603210</v>
      </c>
      <c r="Y4772" s="43">
        <v>45146821483</v>
      </c>
      <c r="Z4772" s="5" t="s">
        <v>7980</v>
      </c>
      <c r="AA4772" s="37" t="str">
        <f>VLOOKUP(J4772, sku!B:C, 2, FALSE)</f>
        <v>1 Fogareiro 1 Boca + 1 Maçarico 915 + 3 Refis Guepardo</v>
      </c>
      <c r="AB4772" s="37" t="str">
        <f>VLOOKUP(J4772, sku!B:BM, 64, FALSE)</f>
        <v>Importação</v>
      </c>
      <c r="AC4772" s="37" t="str">
        <f>LEFT(pedidos[[#This Row],[SKU]],3)</f>
        <v>1FO</v>
      </c>
      <c r="AD4772" s="37" t="str" cm="1">
        <f t="array" aca="1" ref="AD4772" ca="1">IFERROR(
  INDEX(
    montadora[Montadora],
    MATCH(TRUE,LEFT(#REF!,NÚCARACT(montadora[SKU Parcial]))=montadora[SKU Parcial],0)
  ),
  ""
)</f>
        <v/>
      </c>
    </row>
    <row r="4773" spans="1:30" x14ac:dyDescent="0.25">
      <c r="A4773" s="42" t="s">
        <v>2181</v>
      </c>
      <c r="B4773" s="42" t="s">
        <v>2182</v>
      </c>
      <c r="C4773" s="42" t="s">
        <v>2183</v>
      </c>
      <c r="D4773" s="42" t="s">
        <v>138</v>
      </c>
      <c r="E4773" s="42" t="s">
        <v>461</v>
      </c>
      <c r="F4773" s="42" t="s">
        <v>462</v>
      </c>
      <c r="G4773" s="42" t="s">
        <v>11227</v>
      </c>
      <c r="H4773" s="7" t="s">
        <v>30</v>
      </c>
      <c r="I4773" s="42" t="s">
        <v>36</v>
      </c>
      <c r="J4773" s="42" t="s">
        <v>444</v>
      </c>
      <c r="K4773" s="8">
        <v>45848</v>
      </c>
      <c r="L4773" s="7" t="s">
        <v>11229</v>
      </c>
      <c r="M4773" s="44">
        <v>188.8</v>
      </c>
      <c r="N4773" s="7">
        <v>1</v>
      </c>
      <c r="O4773" s="44">
        <v>188.8</v>
      </c>
      <c r="P4773" s="44">
        <v>81.739999999999995</v>
      </c>
      <c r="Q4773" s="44">
        <v>15.33</v>
      </c>
      <c r="R4773" s="44">
        <v>21.71</v>
      </c>
      <c r="S4773" s="44">
        <v>0</v>
      </c>
      <c r="T4773" s="44">
        <v>24.25</v>
      </c>
      <c r="U4773" s="44">
        <v>45.77</v>
      </c>
      <c r="V4773" s="9" t="s">
        <v>24441</v>
      </c>
      <c r="W4773" s="42" t="s">
        <v>34</v>
      </c>
      <c r="X4773" s="43">
        <v>118100430472</v>
      </c>
      <c r="Y4773" s="43">
        <v>45151444038</v>
      </c>
      <c r="Z4773" s="5" t="s">
        <v>7980</v>
      </c>
      <c r="AA4773" s="37" t="str">
        <f>VLOOKUP(J4773, sku!B:C, 2, FALSE)</f>
        <v>1 Fogareiro 1 Boca + 1 Maçarico 915 + 3 Refis Guepardo</v>
      </c>
      <c r="AB4773" s="37" t="str">
        <f>VLOOKUP(J4773, sku!B:BM, 64, FALSE)</f>
        <v>Importação</v>
      </c>
      <c r="AC4773" s="37" t="str">
        <f>LEFT(pedidos[[#This Row],[SKU]],3)</f>
        <v>1FO</v>
      </c>
      <c r="AD4773" s="37" t="str" cm="1">
        <f t="array" aca="1" ref="AD4773" ca="1">IFERROR(
  INDEX(
    montadora[Montadora],
    MATCH(TRUE,LEFT(#REF!,NÚCARACT(montadora[SKU Parcial]))=montadora[SKU Parcial],0)
  ),
  ""
)</f>
        <v/>
      </c>
    </row>
    <row r="4774" spans="1:30" x14ac:dyDescent="0.25">
      <c r="A4774" s="42" t="s">
        <v>2184</v>
      </c>
      <c r="B4774" s="42" t="s">
        <v>2185</v>
      </c>
      <c r="C4774" s="42" t="s">
        <v>2186</v>
      </c>
      <c r="D4774" s="42" t="s">
        <v>617</v>
      </c>
      <c r="E4774" s="42" t="s">
        <v>461</v>
      </c>
      <c r="F4774" s="42" t="s">
        <v>462</v>
      </c>
      <c r="G4774" s="42" t="s">
        <v>11227</v>
      </c>
      <c r="H4774" s="7" t="s">
        <v>30</v>
      </c>
      <c r="I4774" s="42" t="s">
        <v>31</v>
      </c>
      <c r="J4774" s="42" t="s">
        <v>444</v>
      </c>
      <c r="K4774" s="8">
        <v>45850</v>
      </c>
      <c r="L4774" s="7" t="s">
        <v>11229</v>
      </c>
      <c r="M4774" s="44">
        <v>188.8</v>
      </c>
      <c r="N4774" s="7">
        <v>1</v>
      </c>
      <c r="O4774" s="44">
        <v>188.8</v>
      </c>
      <c r="P4774" s="44">
        <v>81.739999999999995</v>
      </c>
      <c r="Q4774" s="44">
        <v>15.33</v>
      </c>
      <c r="R4774" s="44">
        <v>21.71</v>
      </c>
      <c r="S4774" s="44">
        <v>0</v>
      </c>
      <c r="T4774" s="44">
        <v>24.25</v>
      </c>
      <c r="U4774" s="44">
        <v>45.77</v>
      </c>
      <c r="V4774" s="9" t="s">
        <v>24441</v>
      </c>
      <c r="W4774" s="42" t="s">
        <v>34</v>
      </c>
      <c r="X4774" s="43">
        <v>117819989747</v>
      </c>
      <c r="Y4774" s="43">
        <v>45160604129</v>
      </c>
      <c r="Z4774" s="5" t="s">
        <v>7980</v>
      </c>
      <c r="AA4774" s="37" t="str">
        <f>VLOOKUP(J4774, sku!B:C, 2, FALSE)</f>
        <v>1 Fogareiro 1 Boca + 1 Maçarico 915 + 3 Refis Guepardo</v>
      </c>
      <c r="AB4774" s="37" t="str">
        <f>VLOOKUP(J4774, sku!B:BM, 64, FALSE)</f>
        <v>Importação</v>
      </c>
      <c r="AC4774" s="37" t="str">
        <f>LEFT(pedidos[[#This Row],[SKU]],3)</f>
        <v>1FO</v>
      </c>
      <c r="AD4774" s="37" t="str" cm="1">
        <f t="array" aca="1" ref="AD4774" ca="1">IFERROR(
  INDEX(
    montadora[Montadora],
    MATCH(TRUE,LEFT(#REF!,NÚCARACT(montadora[SKU Parcial]))=montadora[SKU Parcial],0)
  ),
  ""
)</f>
        <v/>
      </c>
    </row>
    <row r="4775" spans="1:30" x14ac:dyDescent="0.25">
      <c r="A4775" s="42" t="s">
        <v>2187</v>
      </c>
      <c r="B4775" s="42" t="s">
        <v>2188</v>
      </c>
      <c r="C4775" s="42" t="s">
        <v>1161</v>
      </c>
      <c r="D4775" s="42" t="s">
        <v>138</v>
      </c>
      <c r="E4775" s="42" t="s">
        <v>461</v>
      </c>
      <c r="F4775" s="42" t="s">
        <v>462</v>
      </c>
      <c r="G4775" s="42" t="s">
        <v>11227</v>
      </c>
      <c r="H4775" s="7" t="s">
        <v>30</v>
      </c>
      <c r="I4775" s="42" t="s">
        <v>36</v>
      </c>
      <c r="J4775" s="42" t="s">
        <v>444</v>
      </c>
      <c r="K4775" s="8">
        <v>45850</v>
      </c>
      <c r="L4775" s="7" t="s">
        <v>11229</v>
      </c>
      <c r="M4775" s="44">
        <v>188.8</v>
      </c>
      <c r="N4775" s="7">
        <v>1</v>
      </c>
      <c r="O4775" s="44">
        <v>188.8</v>
      </c>
      <c r="P4775" s="44">
        <v>81.739999999999995</v>
      </c>
      <c r="Q4775" s="44">
        <v>15.33</v>
      </c>
      <c r="R4775" s="44">
        <v>21.71</v>
      </c>
      <c r="S4775" s="44">
        <v>0</v>
      </c>
      <c r="T4775" s="44">
        <v>24.25</v>
      </c>
      <c r="U4775" s="44">
        <v>45.77</v>
      </c>
      <c r="V4775" s="9" t="s">
        <v>24441</v>
      </c>
      <c r="W4775" s="42" t="s">
        <v>34</v>
      </c>
      <c r="X4775" s="43">
        <v>117848971343</v>
      </c>
      <c r="Y4775" s="43">
        <v>45161664893</v>
      </c>
      <c r="Z4775" s="5" t="s">
        <v>7980</v>
      </c>
      <c r="AA4775" s="37" t="str">
        <f>VLOOKUP(J4775, sku!B:C, 2, FALSE)</f>
        <v>1 Fogareiro 1 Boca + 1 Maçarico 915 + 3 Refis Guepardo</v>
      </c>
      <c r="AB4775" s="37" t="str">
        <f>VLOOKUP(J4775, sku!B:BM, 64, FALSE)</f>
        <v>Importação</v>
      </c>
      <c r="AC4775" s="37" t="str">
        <f>LEFT(pedidos[[#This Row],[SKU]],3)</f>
        <v>1FO</v>
      </c>
      <c r="AD4775" s="37" t="str" cm="1">
        <f t="array" aca="1" ref="AD4775" ca="1">IFERROR(
  INDEX(
    montadora[Montadora],
    MATCH(TRUE,LEFT(#REF!,NÚCARACT(montadora[SKU Parcial]))=montadora[SKU Parcial],0)
  ),
  ""
)</f>
        <v/>
      </c>
    </row>
    <row r="4776" spans="1:30" x14ac:dyDescent="0.25">
      <c r="A4776" s="42" t="s">
        <v>2189</v>
      </c>
      <c r="B4776" s="42" t="s">
        <v>2190</v>
      </c>
      <c r="C4776" s="42" t="s">
        <v>2191</v>
      </c>
      <c r="D4776" s="42" t="s">
        <v>191</v>
      </c>
      <c r="E4776" s="42" t="s">
        <v>461</v>
      </c>
      <c r="F4776" s="42" t="s">
        <v>462</v>
      </c>
      <c r="G4776" s="42" t="s">
        <v>11227</v>
      </c>
      <c r="H4776" s="7" t="s">
        <v>30</v>
      </c>
      <c r="I4776" s="42" t="s">
        <v>36</v>
      </c>
      <c r="J4776" s="42" t="s">
        <v>444</v>
      </c>
      <c r="K4776" s="8">
        <v>45851</v>
      </c>
      <c r="L4776" s="7" t="s">
        <v>11229</v>
      </c>
      <c r="M4776" s="44">
        <v>188.8</v>
      </c>
      <c r="N4776" s="7">
        <v>1</v>
      </c>
      <c r="O4776" s="44">
        <v>188.8</v>
      </c>
      <c r="P4776" s="44">
        <v>81.739999999999995</v>
      </c>
      <c r="Q4776" s="44">
        <v>15.33</v>
      </c>
      <c r="R4776" s="44">
        <v>21.71</v>
      </c>
      <c r="S4776" s="44">
        <v>0</v>
      </c>
      <c r="T4776" s="44">
        <v>24.25</v>
      </c>
      <c r="U4776" s="44">
        <v>45.77</v>
      </c>
      <c r="V4776" s="9" t="s">
        <v>24441</v>
      </c>
      <c r="W4776" s="42" t="s">
        <v>34</v>
      </c>
      <c r="X4776" s="43">
        <v>118431375378</v>
      </c>
      <c r="Y4776" s="43">
        <v>45164733012</v>
      </c>
      <c r="Z4776" s="5" t="s">
        <v>7980</v>
      </c>
      <c r="AA4776" s="37" t="str">
        <f>VLOOKUP(J4776, sku!B:C, 2, FALSE)</f>
        <v>1 Fogareiro 1 Boca + 1 Maçarico 915 + 3 Refis Guepardo</v>
      </c>
      <c r="AB4776" s="37" t="str">
        <f>VLOOKUP(J4776, sku!B:BM, 64, FALSE)</f>
        <v>Importação</v>
      </c>
      <c r="AC4776" s="37" t="str">
        <f>LEFT(pedidos[[#This Row],[SKU]],3)</f>
        <v>1FO</v>
      </c>
      <c r="AD4776" s="37" t="str" cm="1">
        <f t="array" aca="1" ref="AD4776" ca="1">IFERROR(
  INDEX(
    montadora[Montadora],
    MATCH(TRUE,LEFT(#REF!,NÚCARACT(montadora[SKU Parcial]))=montadora[SKU Parcial],0)
  ),
  ""
)</f>
        <v/>
      </c>
    </row>
    <row r="4777" spans="1:30" x14ac:dyDescent="0.25">
      <c r="A4777" s="42" t="s">
        <v>2192</v>
      </c>
      <c r="B4777" s="42" t="s">
        <v>36</v>
      </c>
      <c r="C4777" s="42" t="s">
        <v>2193</v>
      </c>
      <c r="D4777" s="42" t="s">
        <v>45</v>
      </c>
      <c r="E4777" s="42" t="s">
        <v>461</v>
      </c>
      <c r="F4777" s="42" t="s">
        <v>462</v>
      </c>
      <c r="G4777" s="42" t="s">
        <v>11227</v>
      </c>
      <c r="H4777" s="7" t="s">
        <v>30</v>
      </c>
      <c r="I4777" s="42" t="s">
        <v>31</v>
      </c>
      <c r="J4777" s="42" t="s">
        <v>444</v>
      </c>
      <c r="K4777" s="8">
        <v>45852</v>
      </c>
      <c r="L4777" s="7" t="s">
        <v>11229</v>
      </c>
      <c r="M4777" s="44">
        <v>188.8</v>
      </c>
      <c r="N4777" s="7">
        <v>1</v>
      </c>
      <c r="O4777" s="44">
        <v>188.8</v>
      </c>
      <c r="P4777" s="44">
        <v>81.739999999999995</v>
      </c>
      <c r="Q4777" s="44">
        <v>15.33</v>
      </c>
      <c r="R4777" s="44">
        <v>21.71</v>
      </c>
      <c r="S4777" s="44">
        <v>0</v>
      </c>
      <c r="T4777" s="44">
        <v>24.25</v>
      </c>
      <c r="U4777" s="44">
        <v>45.77</v>
      </c>
      <c r="V4777" s="9" t="s">
        <v>24441</v>
      </c>
      <c r="W4777" s="42" t="s">
        <v>34</v>
      </c>
      <c r="X4777" s="43">
        <v>118058095135</v>
      </c>
      <c r="Y4777" s="43">
        <v>45170653064</v>
      </c>
      <c r="Z4777" s="5" t="s">
        <v>7980</v>
      </c>
      <c r="AA4777" s="37" t="str">
        <f>VLOOKUP(J4777, sku!B:C, 2, FALSE)</f>
        <v>1 Fogareiro 1 Boca + 1 Maçarico 915 + 3 Refis Guepardo</v>
      </c>
      <c r="AB4777" s="37" t="str">
        <f>VLOOKUP(J4777, sku!B:BM, 64, FALSE)</f>
        <v>Importação</v>
      </c>
      <c r="AC4777" s="37" t="str">
        <f>LEFT(pedidos[[#This Row],[SKU]],3)</f>
        <v>1FO</v>
      </c>
      <c r="AD4777" s="37" t="str" cm="1">
        <f t="array" aca="1" ref="AD4777" ca="1">IFERROR(
  INDEX(
    montadora[Montadora],
    MATCH(TRUE,LEFT(#REF!,NÚCARACT(montadora[SKU Parcial]))=montadora[SKU Parcial],0)
  ),
  ""
)</f>
        <v/>
      </c>
    </row>
    <row r="4778" spans="1:30" x14ac:dyDescent="0.25">
      <c r="A4778" s="42" t="s">
        <v>2194</v>
      </c>
      <c r="B4778" s="42" t="s">
        <v>36</v>
      </c>
      <c r="C4778" s="42" t="s">
        <v>2195</v>
      </c>
      <c r="D4778" s="42" t="s">
        <v>138</v>
      </c>
      <c r="E4778" s="42" t="s">
        <v>461</v>
      </c>
      <c r="F4778" s="42" t="s">
        <v>462</v>
      </c>
      <c r="G4778" s="42" t="s">
        <v>11227</v>
      </c>
      <c r="H4778" s="7" t="s">
        <v>30</v>
      </c>
      <c r="I4778" s="42" t="s">
        <v>36</v>
      </c>
      <c r="J4778" s="42" t="s">
        <v>444</v>
      </c>
      <c r="K4778" s="8">
        <v>45853</v>
      </c>
      <c r="L4778" s="7" t="s">
        <v>11229</v>
      </c>
      <c r="M4778" s="44">
        <v>188.8</v>
      </c>
      <c r="N4778" s="7">
        <v>1</v>
      </c>
      <c r="O4778" s="44">
        <v>188.8</v>
      </c>
      <c r="P4778" s="44">
        <v>81.739999999999995</v>
      </c>
      <c r="Q4778" s="44">
        <v>15.33</v>
      </c>
      <c r="R4778" s="44">
        <v>21.71</v>
      </c>
      <c r="S4778" s="44">
        <v>0</v>
      </c>
      <c r="T4778" s="44">
        <v>24.25</v>
      </c>
      <c r="U4778" s="44">
        <v>45.77</v>
      </c>
      <c r="V4778" s="9" t="s">
        <v>24441</v>
      </c>
      <c r="W4778" s="42" t="s">
        <v>34</v>
      </c>
      <c r="X4778" s="43">
        <v>118722731010</v>
      </c>
      <c r="Y4778" s="43">
        <v>45178785779</v>
      </c>
      <c r="Z4778" s="5" t="s">
        <v>7980</v>
      </c>
      <c r="AA4778" s="37" t="str">
        <f>VLOOKUP(J4778, sku!B:C, 2, FALSE)</f>
        <v>1 Fogareiro 1 Boca + 1 Maçarico 915 + 3 Refis Guepardo</v>
      </c>
      <c r="AB4778" s="37" t="str">
        <f>VLOOKUP(J4778, sku!B:BM, 64, FALSE)</f>
        <v>Importação</v>
      </c>
      <c r="AC4778" s="37" t="str">
        <f>LEFT(pedidos[[#This Row],[SKU]],3)</f>
        <v>1FO</v>
      </c>
      <c r="AD4778" s="37" t="str" cm="1">
        <f t="array" aca="1" ref="AD4778" ca="1">IFERROR(
  INDEX(
    montadora[Montadora],
    MATCH(TRUE,LEFT(#REF!,NÚCARACT(montadora[SKU Parcial]))=montadora[SKU Parcial],0)
  ),
  ""
)</f>
        <v/>
      </c>
    </row>
    <row r="4779" spans="1:30" x14ac:dyDescent="0.25">
      <c r="A4779" s="42" t="s">
        <v>2196</v>
      </c>
      <c r="B4779" s="42" t="s">
        <v>36</v>
      </c>
      <c r="C4779" s="42" t="s">
        <v>2195</v>
      </c>
      <c r="D4779" s="42" t="s">
        <v>138</v>
      </c>
      <c r="E4779" s="42" t="s">
        <v>461</v>
      </c>
      <c r="F4779" s="42" t="s">
        <v>462</v>
      </c>
      <c r="G4779" s="42" t="s">
        <v>11227</v>
      </c>
      <c r="H4779" s="7" t="s">
        <v>30</v>
      </c>
      <c r="I4779" s="42" t="s">
        <v>36</v>
      </c>
      <c r="J4779" s="42" t="s">
        <v>444</v>
      </c>
      <c r="K4779" s="8">
        <v>45853</v>
      </c>
      <c r="L4779" s="7" t="s">
        <v>11229</v>
      </c>
      <c r="M4779" s="44">
        <v>188.8</v>
      </c>
      <c r="N4779" s="7">
        <v>1</v>
      </c>
      <c r="O4779" s="44">
        <v>188.8</v>
      </c>
      <c r="P4779" s="44">
        <v>81.739999999999995</v>
      </c>
      <c r="Q4779" s="44">
        <v>15.33</v>
      </c>
      <c r="R4779" s="44">
        <v>21.71</v>
      </c>
      <c r="S4779" s="44">
        <v>0</v>
      </c>
      <c r="T4779" s="44">
        <v>24.25</v>
      </c>
      <c r="U4779" s="44">
        <v>45.77</v>
      </c>
      <c r="V4779" s="9" t="s">
        <v>24441</v>
      </c>
      <c r="W4779" s="42" t="s">
        <v>34</v>
      </c>
      <c r="X4779" s="43">
        <v>118218105771</v>
      </c>
      <c r="Y4779" s="43">
        <v>45178797201</v>
      </c>
      <c r="Z4779" s="5" t="s">
        <v>7980</v>
      </c>
      <c r="AA4779" s="37" t="str">
        <f>VLOOKUP(J4779, sku!B:C, 2, FALSE)</f>
        <v>1 Fogareiro 1 Boca + 1 Maçarico 915 + 3 Refis Guepardo</v>
      </c>
      <c r="AB4779" s="37" t="str">
        <f>VLOOKUP(J4779, sku!B:BM, 64, FALSE)</f>
        <v>Importação</v>
      </c>
      <c r="AC4779" s="37" t="str">
        <f>LEFT(pedidos[[#This Row],[SKU]],3)</f>
        <v>1FO</v>
      </c>
      <c r="AD4779" s="37" t="str" cm="1">
        <f t="array" aca="1" ref="AD4779" ca="1">IFERROR(
  INDEX(
    montadora[Montadora],
    MATCH(TRUE,LEFT(#REF!,NÚCARACT(montadora[SKU Parcial]))=montadora[SKU Parcial],0)
  ),
  ""
)</f>
        <v/>
      </c>
    </row>
    <row r="4780" spans="1:30" x14ac:dyDescent="0.25">
      <c r="A4780" s="42" t="s">
        <v>2197</v>
      </c>
      <c r="B4780" s="42" t="s">
        <v>36</v>
      </c>
      <c r="C4780" s="42" t="s">
        <v>2198</v>
      </c>
      <c r="D4780" s="42" t="s">
        <v>27</v>
      </c>
      <c r="E4780" s="42" t="s">
        <v>518</v>
      </c>
      <c r="F4780" s="42" t="s">
        <v>371</v>
      </c>
      <c r="G4780" s="42" t="s">
        <v>11227</v>
      </c>
      <c r="H4780" s="7" t="s">
        <v>47</v>
      </c>
      <c r="I4780" s="42" t="s">
        <v>31</v>
      </c>
      <c r="J4780" s="42" t="s">
        <v>372</v>
      </c>
      <c r="K4780" s="8">
        <v>45841</v>
      </c>
      <c r="L4780" s="7" t="s">
        <v>804</v>
      </c>
      <c r="M4780" s="44">
        <v>258.8</v>
      </c>
      <c r="N4780" s="7">
        <v>1</v>
      </c>
      <c r="O4780" s="44">
        <v>258.8</v>
      </c>
      <c r="P4780" s="44">
        <v>105.54</v>
      </c>
      <c r="Q4780" s="44">
        <v>21.01</v>
      </c>
      <c r="R4780" s="44">
        <v>42.7</v>
      </c>
      <c r="S4780" s="44">
        <v>0</v>
      </c>
      <c r="T4780" s="44">
        <v>26.95</v>
      </c>
      <c r="U4780" s="44">
        <v>62.6</v>
      </c>
      <c r="V4780" s="9" t="s">
        <v>24442</v>
      </c>
      <c r="W4780" s="42" t="s">
        <v>34</v>
      </c>
      <c r="X4780" s="43">
        <v>116766313253</v>
      </c>
      <c r="Y4780" s="43">
        <v>45113879316</v>
      </c>
      <c r="Z4780" s="5" t="s">
        <v>7980</v>
      </c>
      <c r="AA4780" s="37" t="str">
        <f>VLOOKUP(J4780, sku!B:C, 2, FALSE)</f>
        <v>Aquecedor</v>
      </c>
      <c r="AB4780" s="37" t="str">
        <f>VLOOKUP(J4780, sku!B:BM, 64, FALSE)</f>
        <v>Importação</v>
      </c>
      <c r="AC4780" s="37" t="str">
        <f>LEFT(pedidos[[#This Row],[SKU]],3)</f>
        <v>1XA</v>
      </c>
      <c r="AD4780" s="37" t="str" cm="1">
        <f t="array" aca="1" ref="AD4780" ca="1">IFERROR(
  INDEX(
    montadora[Montadora],
    MATCH(TRUE,LEFT(#REF!,NÚCARACT(montadora[SKU Parcial]))=montadora[SKU Parcial],0)
  ),
  ""
)</f>
        <v/>
      </c>
    </row>
    <row r="4781" spans="1:30" x14ac:dyDescent="0.25">
      <c r="A4781" s="42" t="s">
        <v>2199</v>
      </c>
      <c r="B4781" s="42" t="s">
        <v>2200</v>
      </c>
      <c r="C4781" s="42" t="s">
        <v>791</v>
      </c>
      <c r="D4781" s="42" t="s">
        <v>27</v>
      </c>
      <c r="E4781" s="42" t="s">
        <v>518</v>
      </c>
      <c r="F4781" s="42" t="s">
        <v>371</v>
      </c>
      <c r="G4781" s="42" t="s">
        <v>11227</v>
      </c>
      <c r="H4781" s="7" t="s">
        <v>47</v>
      </c>
      <c r="I4781" s="42" t="s">
        <v>31</v>
      </c>
      <c r="J4781" s="42" t="s">
        <v>372</v>
      </c>
      <c r="K4781" s="8">
        <v>45845</v>
      </c>
      <c r="L4781" s="7" t="s">
        <v>804</v>
      </c>
      <c r="M4781" s="44">
        <v>258.8</v>
      </c>
      <c r="N4781" s="7">
        <v>1</v>
      </c>
      <c r="O4781" s="44">
        <v>258.8</v>
      </c>
      <c r="P4781" s="44">
        <v>105.54</v>
      </c>
      <c r="Q4781" s="44">
        <v>21.01</v>
      </c>
      <c r="R4781" s="44">
        <v>42.7</v>
      </c>
      <c r="S4781" s="44">
        <v>0</v>
      </c>
      <c r="T4781" s="44">
        <v>26.95</v>
      </c>
      <c r="U4781" s="44">
        <v>62.6</v>
      </c>
      <c r="V4781" s="9" t="s">
        <v>24442</v>
      </c>
      <c r="W4781" s="42" t="s">
        <v>34</v>
      </c>
      <c r="X4781" s="43">
        <v>117271871349</v>
      </c>
      <c r="Y4781" s="43">
        <v>45135253720</v>
      </c>
      <c r="Z4781" s="5" t="s">
        <v>7980</v>
      </c>
      <c r="AA4781" s="37" t="str">
        <f>VLOOKUP(J4781, sku!B:C, 2, FALSE)</f>
        <v>Aquecedor</v>
      </c>
      <c r="AB4781" s="37" t="str">
        <f>VLOOKUP(J4781, sku!B:BM, 64, FALSE)</f>
        <v>Importação</v>
      </c>
      <c r="AC4781" s="37" t="str">
        <f>LEFT(pedidos[[#This Row],[SKU]],3)</f>
        <v>1XA</v>
      </c>
      <c r="AD4781" s="37" t="str" cm="1">
        <f t="array" aca="1" ref="AD4781" ca="1">IFERROR(
  INDEX(
    montadora[Montadora],
    MATCH(TRUE,LEFT(#REF!,NÚCARACT(montadora[SKU Parcial]))=montadora[SKU Parcial],0)
  ),
  ""
)</f>
        <v/>
      </c>
    </row>
    <row r="4782" spans="1:30" x14ac:dyDescent="0.25">
      <c r="A4782" s="42" t="s">
        <v>2201</v>
      </c>
      <c r="B4782" s="42" t="s">
        <v>2202</v>
      </c>
      <c r="C4782" s="42" t="s">
        <v>2203</v>
      </c>
      <c r="D4782" s="42" t="s">
        <v>27</v>
      </c>
      <c r="E4782" s="42" t="s">
        <v>518</v>
      </c>
      <c r="F4782" s="42" t="s">
        <v>371</v>
      </c>
      <c r="G4782" s="42" t="s">
        <v>11227</v>
      </c>
      <c r="H4782" s="7" t="s">
        <v>47</v>
      </c>
      <c r="I4782" s="42" t="s">
        <v>31</v>
      </c>
      <c r="J4782" s="42" t="s">
        <v>372</v>
      </c>
      <c r="K4782" s="8">
        <v>45846</v>
      </c>
      <c r="L4782" s="7" t="s">
        <v>804</v>
      </c>
      <c r="M4782" s="44">
        <v>258.8</v>
      </c>
      <c r="N4782" s="7">
        <v>1</v>
      </c>
      <c r="O4782" s="44">
        <v>258.8</v>
      </c>
      <c r="P4782" s="44">
        <v>105.54</v>
      </c>
      <c r="Q4782" s="44">
        <v>21.01</v>
      </c>
      <c r="R4782" s="44">
        <v>42.7</v>
      </c>
      <c r="S4782" s="44">
        <v>0</v>
      </c>
      <c r="T4782" s="44">
        <v>26.95</v>
      </c>
      <c r="U4782" s="44">
        <v>62.6</v>
      </c>
      <c r="V4782" s="9" t="s">
        <v>24442</v>
      </c>
      <c r="W4782" s="42" t="s">
        <v>34</v>
      </c>
      <c r="X4782" s="43">
        <v>117815174028</v>
      </c>
      <c r="Y4782" s="43">
        <v>45137977734</v>
      </c>
      <c r="Z4782" s="5" t="s">
        <v>7980</v>
      </c>
      <c r="AA4782" s="37" t="str">
        <f>VLOOKUP(J4782, sku!B:C, 2, FALSE)</f>
        <v>Aquecedor</v>
      </c>
      <c r="AB4782" s="37" t="str">
        <f>VLOOKUP(J4782, sku!B:BM, 64, FALSE)</f>
        <v>Importação</v>
      </c>
      <c r="AC4782" s="37" t="str">
        <f>LEFT(pedidos[[#This Row],[SKU]],3)</f>
        <v>1XA</v>
      </c>
      <c r="AD4782" s="37" t="str" cm="1">
        <f t="array" aca="1" ref="AD4782" ca="1">IFERROR(
  INDEX(
    montadora[Montadora],
    MATCH(TRUE,LEFT(#REF!,NÚCARACT(montadora[SKU Parcial]))=montadora[SKU Parcial],0)
  ),
  ""
)</f>
        <v/>
      </c>
    </row>
    <row r="4783" spans="1:30" x14ac:dyDescent="0.25">
      <c r="A4783" s="42" t="s">
        <v>2204</v>
      </c>
      <c r="B4783" s="42" t="s">
        <v>36</v>
      </c>
      <c r="C4783" s="42" t="s">
        <v>2205</v>
      </c>
      <c r="D4783" s="42" t="s">
        <v>319</v>
      </c>
      <c r="E4783" s="42" t="s">
        <v>518</v>
      </c>
      <c r="F4783" s="42" t="s">
        <v>371</v>
      </c>
      <c r="G4783" s="42" t="s">
        <v>11227</v>
      </c>
      <c r="H4783" s="7" t="s">
        <v>47</v>
      </c>
      <c r="I4783" s="42" t="s">
        <v>31</v>
      </c>
      <c r="J4783" s="42" t="s">
        <v>372</v>
      </c>
      <c r="K4783" s="8">
        <v>45846</v>
      </c>
      <c r="L4783" s="7" t="s">
        <v>804</v>
      </c>
      <c r="M4783" s="44">
        <v>258.8</v>
      </c>
      <c r="N4783" s="7">
        <v>1</v>
      </c>
      <c r="O4783" s="44">
        <v>258.8</v>
      </c>
      <c r="P4783" s="44">
        <v>105.54</v>
      </c>
      <c r="Q4783" s="44">
        <v>21.01</v>
      </c>
      <c r="R4783" s="44">
        <v>42.7</v>
      </c>
      <c r="S4783" s="44">
        <v>0</v>
      </c>
      <c r="T4783" s="44">
        <v>26.95</v>
      </c>
      <c r="U4783" s="44">
        <v>62.6</v>
      </c>
      <c r="V4783" s="9" t="s">
        <v>24442</v>
      </c>
      <c r="W4783" s="42" t="s">
        <v>34</v>
      </c>
      <c r="X4783" s="43">
        <v>117887473792</v>
      </c>
      <c r="Y4783" s="43">
        <v>45141088793</v>
      </c>
      <c r="Z4783" s="5" t="s">
        <v>7980</v>
      </c>
      <c r="AA4783" s="37" t="str">
        <f>VLOOKUP(J4783, sku!B:C, 2, FALSE)</f>
        <v>Aquecedor</v>
      </c>
      <c r="AB4783" s="37" t="str">
        <f>VLOOKUP(J4783, sku!B:BM, 64, FALSE)</f>
        <v>Importação</v>
      </c>
      <c r="AC4783" s="37" t="str">
        <f>LEFT(pedidos[[#This Row],[SKU]],3)</f>
        <v>1XA</v>
      </c>
      <c r="AD4783" s="37" t="str" cm="1">
        <f t="array" aca="1" ref="AD4783" ca="1">IFERROR(
  INDEX(
    montadora[Montadora],
    MATCH(TRUE,LEFT(#REF!,NÚCARACT(montadora[SKU Parcial]))=montadora[SKU Parcial],0)
  ),
  ""
)</f>
        <v/>
      </c>
    </row>
    <row r="4784" spans="1:30" x14ac:dyDescent="0.25">
      <c r="A4784" s="42" t="s">
        <v>2206</v>
      </c>
      <c r="B4784" s="42" t="s">
        <v>36</v>
      </c>
      <c r="C4784" s="42" t="s">
        <v>2207</v>
      </c>
      <c r="D4784" s="42" t="s">
        <v>27</v>
      </c>
      <c r="E4784" s="42" t="s">
        <v>518</v>
      </c>
      <c r="F4784" s="42" t="s">
        <v>371</v>
      </c>
      <c r="G4784" s="42" t="s">
        <v>11227</v>
      </c>
      <c r="H4784" s="7" t="s">
        <v>47</v>
      </c>
      <c r="I4784" s="42" t="s">
        <v>31</v>
      </c>
      <c r="J4784" s="42" t="s">
        <v>372</v>
      </c>
      <c r="K4784" s="8">
        <v>45847</v>
      </c>
      <c r="L4784" s="7" t="s">
        <v>804</v>
      </c>
      <c r="M4784" s="44">
        <v>258.8</v>
      </c>
      <c r="N4784" s="7">
        <v>1</v>
      </c>
      <c r="O4784" s="44">
        <v>258.8</v>
      </c>
      <c r="P4784" s="44">
        <v>105.54</v>
      </c>
      <c r="Q4784" s="44">
        <v>21.01</v>
      </c>
      <c r="R4784" s="44">
        <v>42.7</v>
      </c>
      <c r="S4784" s="44">
        <v>0</v>
      </c>
      <c r="T4784" s="44">
        <v>26.95</v>
      </c>
      <c r="U4784" s="44">
        <v>62.6</v>
      </c>
      <c r="V4784" s="9" t="s">
        <v>24442</v>
      </c>
      <c r="W4784" s="42" t="s">
        <v>34</v>
      </c>
      <c r="X4784" s="43">
        <v>118027969640</v>
      </c>
      <c r="Y4784" s="43">
        <v>45148217898</v>
      </c>
      <c r="Z4784" s="5" t="s">
        <v>7980</v>
      </c>
      <c r="AA4784" s="37" t="str">
        <f>VLOOKUP(J4784, sku!B:C, 2, FALSE)</f>
        <v>Aquecedor</v>
      </c>
      <c r="AB4784" s="37" t="str">
        <f>VLOOKUP(J4784, sku!B:BM, 64, FALSE)</f>
        <v>Importação</v>
      </c>
      <c r="AC4784" s="37" t="str">
        <f>LEFT(pedidos[[#This Row],[SKU]],3)</f>
        <v>1XA</v>
      </c>
      <c r="AD4784" s="37" t="str" cm="1">
        <f t="array" aca="1" ref="AD4784" ca="1">IFERROR(
  INDEX(
    montadora[Montadora],
    MATCH(TRUE,LEFT(J4970,NÚCARACT(montadora[SKU Parcial]))=montadora[SKU Parcial],0)
  ),
  ""
)</f>
        <v/>
      </c>
    </row>
    <row r="4785" spans="1:30" x14ac:dyDescent="0.25">
      <c r="A4785" s="42" t="s">
        <v>2208</v>
      </c>
      <c r="B4785" s="42" t="s">
        <v>2209</v>
      </c>
      <c r="C4785" s="42" t="s">
        <v>374</v>
      </c>
      <c r="D4785" s="42" t="s">
        <v>27</v>
      </c>
      <c r="E4785" s="42" t="s">
        <v>518</v>
      </c>
      <c r="F4785" s="42" t="s">
        <v>371</v>
      </c>
      <c r="G4785" s="42" t="s">
        <v>11227</v>
      </c>
      <c r="H4785" s="7" t="s">
        <v>47</v>
      </c>
      <c r="I4785" s="42" t="s">
        <v>31</v>
      </c>
      <c r="J4785" s="42" t="s">
        <v>372</v>
      </c>
      <c r="K4785" s="8">
        <v>45848</v>
      </c>
      <c r="L4785" s="7" t="s">
        <v>804</v>
      </c>
      <c r="M4785" s="44">
        <v>258.8</v>
      </c>
      <c r="N4785" s="7">
        <v>1</v>
      </c>
      <c r="O4785" s="44">
        <v>258.8</v>
      </c>
      <c r="P4785" s="44">
        <v>105.54</v>
      </c>
      <c r="Q4785" s="44">
        <v>21.01</v>
      </c>
      <c r="R4785" s="44">
        <v>42.7</v>
      </c>
      <c r="S4785" s="44">
        <v>0</v>
      </c>
      <c r="T4785" s="44">
        <v>26.95</v>
      </c>
      <c r="U4785" s="44">
        <v>62.6</v>
      </c>
      <c r="V4785" s="9" t="s">
        <v>24442</v>
      </c>
      <c r="W4785" s="42" t="s">
        <v>34</v>
      </c>
      <c r="X4785" s="43">
        <v>117572987923</v>
      </c>
      <c r="Y4785" s="43">
        <v>45150037311</v>
      </c>
      <c r="Z4785" s="5" t="s">
        <v>7980</v>
      </c>
      <c r="AA4785" s="37" t="str">
        <f>VLOOKUP(J4785, sku!B:C, 2, FALSE)</f>
        <v>Aquecedor</v>
      </c>
      <c r="AB4785" s="37" t="str">
        <f>VLOOKUP(J4785, sku!B:BM, 64, FALSE)</f>
        <v>Importação</v>
      </c>
      <c r="AC4785" s="37" t="str">
        <f>LEFT(pedidos[[#This Row],[SKU]],3)</f>
        <v>1XA</v>
      </c>
      <c r="AD4785" s="37" t="str" cm="1">
        <f t="array" aca="1" ref="AD4785" ca="1">IFERROR(
  INDEX(
    montadora[Montadora],
    MATCH(TRUE,LEFT(J4971,NÚCARACT(montadora[SKU Parcial]))=montadora[SKU Parcial],0)
  ),
  ""
)</f>
        <v/>
      </c>
    </row>
    <row r="4786" spans="1:30" x14ac:dyDescent="0.25">
      <c r="A4786" s="42" t="s">
        <v>2210</v>
      </c>
      <c r="B4786" s="42" t="s">
        <v>2211</v>
      </c>
      <c r="C4786" s="42" t="s">
        <v>1238</v>
      </c>
      <c r="D4786" s="42" t="s">
        <v>319</v>
      </c>
      <c r="E4786" s="42" t="s">
        <v>518</v>
      </c>
      <c r="F4786" s="42" t="s">
        <v>371</v>
      </c>
      <c r="G4786" s="42" t="s">
        <v>11227</v>
      </c>
      <c r="H4786" s="7" t="s">
        <v>47</v>
      </c>
      <c r="I4786" s="42" t="s">
        <v>36</v>
      </c>
      <c r="J4786" s="42" t="s">
        <v>372</v>
      </c>
      <c r="K4786" s="8">
        <v>45852</v>
      </c>
      <c r="L4786" s="7" t="s">
        <v>11229</v>
      </c>
      <c r="M4786" s="44">
        <v>258.8</v>
      </c>
      <c r="N4786" s="7">
        <v>1</v>
      </c>
      <c r="O4786" s="44">
        <v>258.8</v>
      </c>
      <c r="P4786" s="44">
        <v>105.54</v>
      </c>
      <c r="Q4786" s="44">
        <v>21.01</v>
      </c>
      <c r="R4786" s="44">
        <v>42.7</v>
      </c>
      <c r="S4786" s="44">
        <v>0</v>
      </c>
      <c r="T4786" s="44">
        <v>26.95</v>
      </c>
      <c r="U4786" s="44">
        <v>62.6</v>
      </c>
      <c r="V4786" s="9" t="s">
        <v>24442</v>
      </c>
      <c r="W4786" s="42" t="s">
        <v>34</v>
      </c>
      <c r="X4786" s="43">
        <v>118045750343</v>
      </c>
      <c r="Y4786" s="43">
        <v>45169858385</v>
      </c>
      <c r="Z4786" s="5" t="s">
        <v>7980</v>
      </c>
      <c r="AA4786" s="37" t="str">
        <f>VLOOKUP(J4786, sku!B:C, 2, FALSE)</f>
        <v>Aquecedor</v>
      </c>
      <c r="AB4786" s="37" t="str">
        <f>VLOOKUP(J4786, sku!B:BM, 64, FALSE)</f>
        <v>Importação</v>
      </c>
      <c r="AC4786" s="37" t="str">
        <f>LEFT(pedidos[[#This Row],[SKU]],3)</f>
        <v>1XA</v>
      </c>
      <c r="AD4786" s="37" t="str" cm="1">
        <f t="array" aca="1" ref="AD4786" ca="1">IFERROR(
  INDEX(
    montadora[Montadora],
    MATCH(TRUE,LEFT(J4972,NÚCARACT(montadora[SKU Parcial]))=montadora[SKU Parcial],0)
  ),
  ""
)</f>
        <v/>
      </c>
    </row>
    <row r="4787" spans="1:30" x14ac:dyDescent="0.25">
      <c r="A4787" s="42" t="s">
        <v>2212</v>
      </c>
      <c r="B4787" s="42" t="s">
        <v>2213</v>
      </c>
      <c r="C4787" s="42" t="s">
        <v>542</v>
      </c>
      <c r="D4787" s="42" t="s">
        <v>420</v>
      </c>
      <c r="E4787" s="42" t="s">
        <v>518</v>
      </c>
      <c r="F4787" s="42" t="s">
        <v>371</v>
      </c>
      <c r="G4787" s="42" t="s">
        <v>11227</v>
      </c>
      <c r="H4787" s="7" t="s">
        <v>47</v>
      </c>
      <c r="I4787" s="42" t="s">
        <v>31</v>
      </c>
      <c r="J4787" s="42" t="s">
        <v>372</v>
      </c>
      <c r="K4787" s="8">
        <v>45852</v>
      </c>
      <c r="L4787" s="7" t="s">
        <v>11229</v>
      </c>
      <c r="M4787" s="44">
        <v>258.8</v>
      </c>
      <c r="N4787" s="7">
        <v>1</v>
      </c>
      <c r="O4787" s="44">
        <v>258.8</v>
      </c>
      <c r="P4787" s="44">
        <v>105.54</v>
      </c>
      <c r="Q4787" s="44">
        <v>21.01</v>
      </c>
      <c r="R4787" s="44">
        <v>42.7</v>
      </c>
      <c r="S4787" s="44">
        <v>0</v>
      </c>
      <c r="T4787" s="44">
        <v>26.95</v>
      </c>
      <c r="U4787" s="44">
        <v>62.6</v>
      </c>
      <c r="V4787" s="9" t="s">
        <v>24442</v>
      </c>
      <c r="W4787" s="42" t="s">
        <v>34</v>
      </c>
      <c r="X4787" s="43">
        <v>118065644079</v>
      </c>
      <c r="Y4787" s="43">
        <v>45170845186</v>
      </c>
      <c r="Z4787" s="5" t="s">
        <v>7980</v>
      </c>
      <c r="AA4787" s="37" t="str">
        <f>VLOOKUP(J4787, sku!B:C, 2, FALSE)</f>
        <v>Aquecedor</v>
      </c>
      <c r="AB4787" s="37" t="str">
        <f>VLOOKUP(J4787, sku!B:BM, 64, FALSE)</f>
        <v>Importação</v>
      </c>
      <c r="AC4787" s="37" t="str">
        <f>LEFT(pedidos[[#This Row],[SKU]],3)</f>
        <v>1XA</v>
      </c>
      <c r="AD4787" s="37" t="str" cm="1">
        <f t="array" aca="1" ref="AD4787" ca="1">IFERROR(
  INDEX(
    montadora[Montadora],
    MATCH(TRUE,LEFT(J4973,NÚCARACT(montadora[SKU Parcial]))=montadora[SKU Parcial],0)
  ),
  ""
)</f>
        <v/>
      </c>
    </row>
    <row r="4788" spans="1:30" x14ac:dyDescent="0.25">
      <c r="A4788" s="42" t="s">
        <v>2214</v>
      </c>
      <c r="B4788" s="42" t="s">
        <v>2215</v>
      </c>
      <c r="C4788" s="42" t="s">
        <v>2216</v>
      </c>
      <c r="D4788" s="42" t="s">
        <v>191</v>
      </c>
      <c r="E4788" s="42" t="s">
        <v>518</v>
      </c>
      <c r="F4788" s="42" t="s">
        <v>371</v>
      </c>
      <c r="G4788" s="42" t="s">
        <v>11227</v>
      </c>
      <c r="H4788" s="7" t="s">
        <v>47</v>
      </c>
      <c r="I4788" s="42" t="s">
        <v>36</v>
      </c>
      <c r="J4788" s="42" t="s">
        <v>372</v>
      </c>
      <c r="K4788" s="8">
        <v>45854</v>
      </c>
      <c r="L4788" s="7" t="s">
        <v>11229</v>
      </c>
      <c r="M4788" s="44">
        <v>258.8</v>
      </c>
      <c r="N4788" s="7">
        <v>1</v>
      </c>
      <c r="O4788" s="44">
        <v>258.8</v>
      </c>
      <c r="P4788" s="44">
        <v>105.54</v>
      </c>
      <c r="Q4788" s="44">
        <v>21.01</v>
      </c>
      <c r="R4788" s="44">
        <v>42.7</v>
      </c>
      <c r="S4788" s="44">
        <v>0</v>
      </c>
      <c r="T4788" s="44">
        <v>26.95</v>
      </c>
      <c r="U4788" s="44">
        <v>62.6</v>
      </c>
      <c r="V4788" s="9" t="s">
        <v>24442</v>
      </c>
      <c r="W4788" s="42" t="s">
        <v>89</v>
      </c>
      <c r="X4788" s="43" t="s">
        <v>24443</v>
      </c>
      <c r="Y4788" s="43">
        <v>45183385554</v>
      </c>
      <c r="Z4788" s="5" t="s">
        <v>7980</v>
      </c>
      <c r="AA4788" s="37" t="str">
        <f>VLOOKUP(J4788, sku!B:C, 2, FALSE)</f>
        <v>Aquecedor</v>
      </c>
      <c r="AB4788" s="37" t="str">
        <f>VLOOKUP(J4788, sku!B:BM, 64, FALSE)</f>
        <v>Importação</v>
      </c>
      <c r="AC4788" s="37" t="str">
        <f>LEFT(pedidos[[#This Row],[SKU]],3)</f>
        <v>1XA</v>
      </c>
      <c r="AD4788" s="37" t="str" cm="1">
        <f t="array" aca="1" ref="AD4788" ca="1">IFERROR(
  INDEX(
    montadora[Montadora],
    MATCH(TRUE,LEFT(J4974,NÚCARACT(montadora[SKU Parcial]))=montadora[SKU Parcial],0)
  ),
  ""
)</f>
        <v/>
      </c>
    </row>
    <row r="4789" spans="1:30" x14ac:dyDescent="0.25">
      <c r="A4789" s="42" t="s">
        <v>2303</v>
      </c>
      <c r="B4789" s="42" t="s">
        <v>2304</v>
      </c>
      <c r="C4789" s="42" t="s">
        <v>2305</v>
      </c>
      <c r="D4789" s="42" t="s">
        <v>27</v>
      </c>
      <c r="E4789" s="42" t="s">
        <v>518</v>
      </c>
      <c r="F4789" s="42" t="s">
        <v>371</v>
      </c>
      <c r="G4789" s="42" t="s">
        <v>11227</v>
      </c>
      <c r="H4789" s="7" t="s">
        <v>47</v>
      </c>
      <c r="I4789" s="42" t="s">
        <v>36</v>
      </c>
      <c r="J4789" s="42" t="s">
        <v>372</v>
      </c>
      <c r="K4789" s="8">
        <v>45859</v>
      </c>
      <c r="L4789" s="7" t="s">
        <v>11229</v>
      </c>
      <c r="M4789" s="44">
        <v>258.8</v>
      </c>
      <c r="N4789" s="7">
        <v>1</v>
      </c>
      <c r="O4789" s="44">
        <v>258.8</v>
      </c>
      <c r="P4789" s="44">
        <v>105.54</v>
      </c>
      <c r="Q4789" s="44">
        <v>21.01</v>
      </c>
      <c r="R4789" s="44">
        <v>42.7</v>
      </c>
      <c r="S4789" s="44">
        <v>0</v>
      </c>
      <c r="T4789" s="44">
        <v>26.95</v>
      </c>
      <c r="U4789" s="44">
        <v>62.6</v>
      </c>
      <c r="V4789" s="9" t="s">
        <v>24442</v>
      </c>
      <c r="W4789" s="42" t="s">
        <v>34</v>
      </c>
      <c r="X4789" s="43">
        <v>118927961147</v>
      </c>
      <c r="Y4789" s="43">
        <v>45210887496</v>
      </c>
      <c r="Z4789" s="5" t="s">
        <v>7980</v>
      </c>
      <c r="AA4789" s="37" t="str">
        <f>VLOOKUP(J4789, sku!B:C, 2, FALSE)</f>
        <v>Aquecedor</v>
      </c>
      <c r="AB4789" s="37" t="str">
        <f>VLOOKUP(J4789, sku!B:BM, 64, FALSE)</f>
        <v>Importação</v>
      </c>
      <c r="AC4789" s="37" t="str">
        <f>LEFT(pedidos[[#This Row],[SKU]],3)</f>
        <v>1XA</v>
      </c>
      <c r="AD4789" s="37" t="str" cm="1">
        <f t="array" aca="1" ref="AD4789" ca="1">IFERROR(
  INDEX(
    montadora[Montadora],
    MATCH(TRUE,LEFT(J4975,NÚCARACT(montadora[SKU Parcial]))=montadora[SKU Parcial],0)
  ),
  ""
)</f>
        <v/>
      </c>
    </row>
    <row r="4790" spans="1:30" x14ac:dyDescent="0.25">
      <c r="A4790" s="42" t="s">
        <v>2306</v>
      </c>
      <c r="B4790" s="42" t="s">
        <v>36</v>
      </c>
      <c r="C4790" s="42" t="s">
        <v>706</v>
      </c>
      <c r="D4790" s="42" t="s">
        <v>191</v>
      </c>
      <c r="E4790" s="42" t="s">
        <v>518</v>
      </c>
      <c r="F4790" s="42" t="s">
        <v>371</v>
      </c>
      <c r="G4790" s="42" t="s">
        <v>11227</v>
      </c>
      <c r="H4790" s="7" t="s">
        <v>47</v>
      </c>
      <c r="I4790" s="42" t="s">
        <v>36</v>
      </c>
      <c r="J4790" s="42" t="s">
        <v>372</v>
      </c>
      <c r="K4790" s="8">
        <v>45860</v>
      </c>
      <c r="L4790" s="7" t="s">
        <v>11229</v>
      </c>
      <c r="M4790" s="44">
        <v>258.8</v>
      </c>
      <c r="N4790" s="7">
        <v>1</v>
      </c>
      <c r="O4790" s="44">
        <v>258.8</v>
      </c>
      <c r="P4790" s="44">
        <v>105.54</v>
      </c>
      <c r="Q4790" s="44">
        <v>21.01</v>
      </c>
      <c r="R4790" s="44">
        <v>42.7</v>
      </c>
      <c r="S4790" s="44">
        <v>0</v>
      </c>
      <c r="T4790" s="44">
        <v>26.95</v>
      </c>
      <c r="U4790" s="44">
        <v>62.6</v>
      </c>
      <c r="V4790" s="9" t="s">
        <v>24442</v>
      </c>
      <c r="W4790" s="42" t="s">
        <v>34</v>
      </c>
      <c r="X4790" s="43">
        <v>118944651585</v>
      </c>
      <c r="Y4790" s="43">
        <v>45211826753</v>
      </c>
      <c r="Z4790" s="5" t="s">
        <v>7980</v>
      </c>
      <c r="AA4790" s="37" t="str">
        <f>VLOOKUP(J4790, sku!B:C, 2, FALSE)</f>
        <v>Aquecedor</v>
      </c>
      <c r="AB4790" s="37" t="str">
        <f>VLOOKUP(J4790, sku!B:BM, 64, FALSE)</f>
        <v>Importação</v>
      </c>
      <c r="AC4790" s="37" t="str">
        <f>LEFT(pedidos[[#This Row],[SKU]],3)</f>
        <v>1XA</v>
      </c>
      <c r="AD4790" s="37" t="str" cm="1">
        <f t="array" aca="1" ref="AD4790" ca="1">IFERROR(
  INDEX(
    montadora[Montadora],
    MATCH(TRUE,LEFT(J4976,NÚCARACT(montadora[SKU Parcial]))=montadora[SKU Parcial],0)
  ),
  ""
)</f>
        <v/>
      </c>
    </row>
    <row r="4791" spans="1:30" x14ac:dyDescent="0.25">
      <c r="A4791" s="42" t="s">
        <v>2307</v>
      </c>
      <c r="B4791" s="42" t="s">
        <v>2308</v>
      </c>
      <c r="C4791" s="42" t="s">
        <v>2309</v>
      </c>
      <c r="D4791" s="42" t="s">
        <v>45</v>
      </c>
      <c r="E4791" s="42" t="s">
        <v>518</v>
      </c>
      <c r="F4791" s="42" t="s">
        <v>371</v>
      </c>
      <c r="G4791" s="42" t="s">
        <v>11227</v>
      </c>
      <c r="H4791" s="7" t="s">
        <v>47</v>
      </c>
      <c r="I4791" s="42" t="s">
        <v>31</v>
      </c>
      <c r="J4791" s="42" t="s">
        <v>372</v>
      </c>
      <c r="K4791" s="8">
        <v>45863</v>
      </c>
      <c r="L4791" s="7" t="s">
        <v>11229</v>
      </c>
      <c r="M4791" s="44">
        <v>258.8</v>
      </c>
      <c r="N4791" s="7">
        <v>1</v>
      </c>
      <c r="O4791" s="44">
        <v>258.8</v>
      </c>
      <c r="P4791" s="44">
        <v>105.54</v>
      </c>
      <c r="Q4791" s="44">
        <v>21.01</v>
      </c>
      <c r="R4791" s="44">
        <v>42.7</v>
      </c>
      <c r="S4791" s="44">
        <v>0</v>
      </c>
      <c r="T4791" s="44">
        <v>26.95</v>
      </c>
      <c r="U4791" s="44">
        <v>62.6</v>
      </c>
      <c r="V4791" s="9" t="s">
        <v>24442</v>
      </c>
      <c r="W4791" s="42" t="s">
        <v>34</v>
      </c>
      <c r="X4791" s="43">
        <v>119918832042</v>
      </c>
      <c r="Y4791" s="43">
        <v>45233828540</v>
      </c>
      <c r="Z4791" s="5" t="s">
        <v>7980</v>
      </c>
      <c r="AA4791" s="37" t="str">
        <f>VLOOKUP(J4791, sku!B:C, 2, FALSE)</f>
        <v>Aquecedor</v>
      </c>
      <c r="AB4791" s="37" t="str">
        <f>VLOOKUP(J4791, sku!B:BM, 64, FALSE)</f>
        <v>Importação</v>
      </c>
      <c r="AC4791" s="37" t="str">
        <f>LEFT(pedidos[[#This Row],[SKU]],3)</f>
        <v>1XA</v>
      </c>
      <c r="AD4791" s="37" t="str" cm="1">
        <f t="array" aca="1" ref="AD4791" ca="1">IFERROR(
  INDEX(
    montadora[Montadora],
    MATCH(TRUE,LEFT(J4977,NÚCARACT(montadora[SKU Parcial]))=montadora[SKU Parcial],0)
  ),
  ""
)</f>
        <v/>
      </c>
    </row>
    <row r="4792" spans="1:30" x14ac:dyDescent="0.25">
      <c r="A4792" s="42" t="s">
        <v>2310</v>
      </c>
      <c r="B4792" s="42" t="s">
        <v>2311</v>
      </c>
      <c r="C4792" s="42" t="s">
        <v>941</v>
      </c>
      <c r="D4792" s="42" t="s">
        <v>27</v>
      </c>
      <c r="E4792" s="42" t="s">
        <v>518</v>
      </c>
      <c r="F4792" s="42" t="s">
        <v>371</v>
      </c>
      <c r="G4792" s="42" t="s">
        <v>11227</v>
      </c>
      <c r="H4792" s="7" t="s">
        <v>47</v>
      </c>
      <c r="I4792" s="42" t="s">
        <v>36</v>
      </c>
      <c r="J4792" s="42" t="s">
        <v>372</v>
      </c>
      <c r="K4792" s="8">
        <v>45864</v>
      </c>
      <c r="L4792" s="7" t="s">
        <v>11229</v>
      </c>
      <c r="M4792" s="44">
        <v>258.8</v>
      </c>
      <c r="N4792" s="7">
        <v>1</v>
      </c>
      <c r="O4792" s="44">
        <v>258.8</v>
      </c>
      <c r="P4792" s="44">
        <v>105.54</v>
      </c>
      <c r="Q4792" s="44">
        <v>21.01</v>
      </c>
      <c r="R4792" s="44">
        <v>42.7</v>
      </c>
      <c r="S4792" s="44">
        <v>0</v>
      </c>
      <c r="T4792" s="44">
        <v>26.95</v>
      </c>
      <c r="U4792" s="44">
        <v>62.6</v>
      </c>
      <c r="V4792" s="9" t="s">
        <v>24442</v>
      </c>
      <c r="W4792" s="42" t="s">
        <v>89</v>
      </c>
      <c r="X4792" s="43">
        <v>119963271002</v>
      </c>
      <c r="Y4792" s="43">
        <v>45235365465</v>
      </c>
      <c r="Z4792" s="5" t="s">
        <v>7980</v>
      </c>
      <c r="AA4792" s="37" t="str">
        <f>VLOOKUP(J4792, sku!B:C, 2, FALSE)</f>
        <v>Aquecedor</v>
      </c>
      <c r="AB4792" s="37" t="str">
        <f>VLOOKUP(J4792, sku!B:BM, 64, FALSE)</f>
        <v>Importação</v>
      </c>
      <c r="AC4792" s="37" t="str">
        <f>LEFT(pedidos[[#This Row],[SKU]],3)</f>
        <v>1XA</v>
      </c>
      <c r="AD4792" s="37" t="str" cm="1">
        <f t="array" aca="1" ref="AD4792" ca="1">IFERROR(
  INDEX(
    montadora[Montadora],
    MATCH(TRUE,LEFT(J4978,NÚCARACT(montadora[SKU Parcial]))=montadora[SKU Parcial],0)
  ),
  ""
)</f>
        <v/>
      </c>
    </row>
    <row r="4793" spans="1:30" x14ac:dyDescent="0.25">
      <c r="A4793" s="42" t="s">
        <v>2312</v>
      </c>
      <c r="B4793" s="42" t="s">
        <v>2313</v>
      </c>
      <c r="C4793" s="42" t="s">
        <v>2314</v>
      </c>
      <c r="D4793" s="42" t="s">
        <v>319</v>
      </c>
      <c r="E4793" s="42" t="s">
        <v>518</v>
      </c>
      <c r="F4793" s="42" t="s">
        <v>371</v>
      </c>
      <c r="G4793" s="42" t="s">
        <v>11227</v>
      </c>
      <c r="H4793" s="7" t="s">
        <v>47</v>
      </c>
      <c r="I4793" s="42" t="s">
        <v>36</v>
      </c>
      <c r="J4793" s="42" t="s">
        <v>372</v>
      </c>
      <c r="K4793" s="8">
        <v>45867</v>
      </c>
      <c r="L4793" s="7" t="s">
        <v>11229</v>
      </c>
      <c r="M4793" s="44">
        <v>258.8</v>
      </c>
      <c r="N4793" s="7">
        <v>1</v>
      </c>
      <c r="O4793" s="44">
        <v>258.8</v>
      </c>
      <c r="P4793" s="44">
        <v>105.54</v>
      </c>
      <c r="Q4793" s="44">
        <v>21.01</v>
      </c>
      <c r="R4793" s="44">
        <v>42.7</v>
      </c>
      <c r="S4793" s="44">
        <v>0</v>
      </c>
      <c r="T4793" s="44">
        <v>26.95</v>
      </c>
      <c r="U4793" s="44">
        <v>62.6</v>
      </c>
      <c r="V4793" s="9" t="s">
        <v>24442</v>
      </c>
      <c r="W4793" s="42" t="s">
        <v>34</v>
      </c>
      <c r="X4793" s="43">
        <v>119710585823</v>
      </c>
      <c r="Y4793" s="43">
        <v>45247648918</v>
      </c>
      <c r="Z4793" s="5" t="s">
        <v>7980</v>
      </c>
      <c r="AA4793" s="37" t="str">
        <f>VLOOKUP(J4793, sku!B:C, 2, FALSE)</f>
        <v>Aquecedor</v>
      </c>
      <c r="AB4793" s="37" t="str">
        <f>VLOOKUP(J4793, sku!B:BM, 64, FALSE)</f>
        <v>Importação</v>
      </c>
      <c r="AC4793" s="37" t="str">
        <f>LEFT(pedidos[[#This Row],[SKU]],3)</f>
        <v>1XA</v>
      </c>
      <c r="AD4793" s="37" t="str" cm="1">
        <f t="array" aca="1" ref="AD4793" ca="1">IFERROR(
  INDEX(
    montadora[Montadora],
    MATCH(TRUE,LEFT(J4979,NÚCARACT(montadora[SKU Parcial]))=montadora[SKU Parcial],0)
  ),
  ""
)</f>
        <v/>
      </c>
    </row>
    <row r="4794" spans="1:30" x14ac:dyDescent="0.25">
      <c r="A4794" s="42" t="s">
        <v>2315</v>
      </c>
      <c r="B4794" s="42" t="s">
        <v>2316</v>
      </c>
      <c r="C4794" s="42" t="s">
        <v>2317</v>
      </c>
      <c r="D4794" s="42" t="s">
        <v>191</v>
      </c>
      <c r="E4794" s="42" t="s">
        <v>518</v>
      </c>
      <c r="F4794" s="42" t="s">
        <v>371</v>
      </c>
      <c r="G4794" s="42" t="s">
        <v>11227</v>
      </c>
      <c r="H4794" s="7" t="s">
        <v>47</v>
      </c>
      <c r="I4794" s="42" t="s">
        <v>31</v>
      </c>
      <c r="J4794" s="42" t="s">
        <v>372</v>
      </c>
      <c r="K4794" s="8">
        <v>45867</v>
      </c>
      <c r="L4794" s="7" t="s">
        <v>11229</v>
      </c>
      <c r="M4794" s="44">
        <v>258.8</v>
      </c>
      <c r="N4794" s="7">
        <v>1</v>
      </c>
      <c r="O4794" s="44">
        <v>258.8</v>
      </c>
      <c r="P4794" s="44">
        <v>105.54</v>
      </c>
      <c r="Q4794" s="44">
        <v>21.01</v>
      </c>
      <c r="R4794" s="44">
        <v>42.7</v>
      </c>
      <c r="S4794" s="44">
        <v>0</v>
      </c>
      <c r="T4794" s="44">
        <v>26.95</v>
      </c>
      <c r="U4794" s="44">
        <v>62.6</v>
      </c>
      <c r="V4794" s="9" t="s">
        <v>24442</v>
      </c>
      <c r="W4794" s="42" t="s">
        <v>34</v>
      </c>
      <c r="X4794" s="43">
        <v>120318504476</v>
      </c>
      <c r="Y4794" s="43">
        <v>45252278406</v>
      </c>
      <c r="Z4794" s="5" t="s">
        <v>7980</v>
      </c>
      <c r="AA4794" s="37" t="str">
        <f>VLOOKUP(J4794, sku!B:C, 2, FALSE)</f>
        <v>Aquecedor</v>
      </c>
      <c r="AB4794" s="37" t="str">
        <f>VLOOKUP(J4794, sku!B:BM, 64, FALSE)</f>
        <v>Importação</v>
      </c>
      <c r="AC4794" s="37" t="str">
        <f>LEFT(pedidos[[#This Row],[SKU]],3)</f>
        <v>1XA</v>
      </c>
      <c r="AD4794" s="37" t="str" cm="1">
        <f t="array" aca="1" ref="AD4794" ca="1">IFERROR(
  INDEX(
    montadora[Montadora],
    MATCH(TRUE,LEFT(J4980,NÚCARACT(montadora[SKU Parcial]))=montadora[SKU Parcial],0)
  ),
  ""
)</f>
        <v/>
      </c>
    </row>
    <row r="4795" spans="1:30" x14ac:dyDescent="0.25">
      <c r="A4795" s="42" t="s">
        <v>2318</v>
      </c>
      <c r="B4795" s="42" t="s">
        <v>2319</v>
      </c>
      <c r="C4795" s="42" t="s">
        <v>850</v>
      </c>
      <c r="D4795" s="42" t="s">
        <v>709</v>
      </c>
      <c r="E4795" s="42" t="s">
        <v>518</v>
      </c>
      <c r="F4795" s="42" t="s">
        <v>371</v>
      </c>
      <c r="G4795" s="42" t="s">
        <v>11227</v>
      </c>
      <c r="H4795" s="7" t="s">
        <v>47</v>
      </c>
      <c r="I4795" s="42" t="s">
        <v>36</v>
      </c>
      <c r="J4795" s="42" t="s">
        <v>372</v>
      </c>
      <c r="K4795" s="8">
        <v>45868</v>
      </c>
      <c r="L4795" s="7" t="s">
        <v>11229</v>
      </c>
      <c r="M4795" s="44">
        <v>258.8</v>
      </c>
      <c r="N4795" s="7">
        <v>1</v>
      </c>
      <c r="O4795" s="44">
        <v>258.8</v>
      </c>
      <c r="P4795" s="44">
        <v>105.54</v>
      </c>
      <c r="Q4795" s="44">
        <v>21.01</v>
      </c>
      <c r="R4795" s="44">
        <v>42.7</v>
      </c>
      <c r="S4795" s="44">
        <v>0</v>
      </c>
      <c r="T4795" s="44">
        <v>26.95</v>
      </c>
      <c r="U4795" s="44">
        <v>62.6</v>
      </c>
      <c r="V4795" s="9" t="s">
        <v>24442</v>
      </c>
      <c r="W4795" s="42" t="s">
        <v>34</v>
      </c>
      <c r="X4795" s="43">
        <v>120437021622</v>
      </c>
      <c r="Y4795" s="43">
        <v>45258042085</v>
      </c>
      <c r="Z4795" s="5" t="s">
        <v>7980</v>
      </c>
      <c r="AA4795" s="37" t="str">
        <f>VLOOKUP(J4795, sku!B:C, 2, FALSE)</f>
        <v>Aquecedor</v>
      </c>
      <c r="AB4795" s="37" t="str">
        <f>VLOOKUP(J4795, sku!B:BM, 64, FALSE)</f>
        <v>Importação</v>
      </c>
      <c r="AC4795" s="37" t="str">
        <f>LEFT(pedidos[[#This Row],[SKU]],3)</f>
        <v>1XA</v>
      </c>
      <c r="AD4795" s="37" t="str" cm="1">
        <f t="array" aca="1" ref="AD4795" ca="1">IFERROR(
  INDEX(
    montadora[Montadora],
    MATCH(TRUE,LEFT(J4981,NÚCARACT(montadora[SKU Parcial]))=montadora[SKU Parcial],0)
  ),
  ""
)</f>
        <v/>
      </c>
    </row>
    <row r="4796" spans="1:30" x14ac:dyDescent="0.25">
      <c r="A4796" s="42" t="s">
        <v>2320</v>
      </c>
      <c r="B4796" s="42" t="s">
        <v>36</v>
      </c>
      <c r="C4796" s="42" t="s">
        <v>603</v>
      </c>
      <c r="D4796" s="42" t="s">
        <v>38</v>
      </c>
      <c r="E4796" s="42" t="s">
        <v>2321</v>
      </c>
      <c r="F4796" s="42" t="s">
        <v>2322</v>
      </c>
      <c r="G4796" s="42" t="s">
        <v>11227</v>
      </c>
      <c r="H4796" s="7" t="s">
        <v>30</v>
      </c>
      <c r="I4796" s="42" t="s">
        <v>31</v>
      </c>
      <c r="J4796" s="42" t="s">
        <v>2323</v>
      </c>
      <c r="K4796" s="8">
        <v>45866</v>
      </c>
      <c r="L4796" s="7" t="s">
        <v>11229</v>
      </c>
      <c r="M4796" s="44">
        <v>876.8</v>
      </c>
      <c r="N4796" s="7">
        <v>1</v>
      </c>
      <c r="O4796" s="44">
        <v>876.8</v>
      </c>
      <c r="P4796" s="44">
        <v>403</v>
      </c>
      <c r="Q4796" s="44">
        <v>71.2</v>
      </c>
      <c r="R4796" s="44">
        <v>105.22</v>
      </c>
      <c r="S4796" s="44">
        <v>0</v>
      </c>
      <c r="T4796" s="44">
        <v>85.95</v>
      </c>
      <c r="U4796" s="44">
        <v>211.43</v>
      </c>
      <c r="V4796" s="9" t="s">
        <v>24444</v>
      </c>
      <c r="W4796" s="42" t="s">
        <v>34</v>
      </c>
      <c r="X4796" s="43">
        <v>119659917593</v>
      </c>
      <c r="Y4796" s="43">
        <v>45244575546</v>
      </c>
      <c r="Z4796" s="5" t="s">
        <v>7980</v>
      </c>
      <c r="AA4796" s="37" t="str">
        <f>VLOOKUP(J4796, sku!B:C, 2, FALSE)</f>
        <v>Travessa Geral - Smart - 1 Gradeado Médio 100 X 80 X 12 cm - - - - - Preto</v>
      </c>
      <c r="AB4796" s="37" t="str">
        <f>VLOOKUP(J4796, sku!B:BM, 64, FALSE)</f>
        <v>Fabricação</v>
      </c>
      <c r="AC4796" s="37" t="str">
        <f>LEFT(pedidos[[#This Row],[SKU]],3)</f>
        <v>1XG</v>
      </c>
      <c r="AD4796" s="37" t="str" cm="1">
        <f t="array" aca="1" ref="AD4796" ca="1">IFERROR(
  INDEX(
    montadora[Montadora],
    MATCH(TRUE,LEFT(J4986,NÚCARACT(montadora[SKU Parcial]))=montadora[SKU Parcial],0)
  ),
  ""
)</f>
        <v/>
      </c>
    </row>
    <row r="4797" spans="1:30" x14ac:dyDescent="0.25">
      <c r="A4797" s="42" t="s">
        <v>2324</v>
      </c>
      <c r="B4797" s="42" t="s">
        <v>36</v>
      </c>
      <c r="C4797" s="42" t="s">
        <v>2325</v>
      </c>
      <c r="D4797" s="42" t="s">
        <v>643</v>
      </c>
      <c r="E4797" s="42" t="s">
        <v>2326</v>
      </c>
      <c r="F4797" s="42" t="s">
        <v>2327</v>
      </c>
      <c r="G4797" s="42" t="s">
        <v>11227</v>
      </c>
      <c r="H4797" s="7" t="s">
        <v>30</v>
      </c>
      <c r="I4797" s="42" t="s">
        <v>36</v>
      </c>
      <c r="J4797" s="42" t="s">
        <v>2328</v>
      </c>
      <c r="K4797" s="8">
        <v>45869</v>
      </c>
      <c r="L4797" s="7" t="s">
        <v>11229</v>
      </c>
      <c r="M4797" s="44">
        <v>418.8</v>
      </c>
      <c r="N4797" s="7">
        <v>1</v>
      </c>
      <c r="O4797" s="44">
        <v>419.79</v>
      </c>
      <c r="P4797" s="44">
        <v>211.12</v>
      </c>
      <c r="Q4797" s="44">
        <v>34.01</v>
      </c>
      <c r="R4797" s="44">
        <v>48.16</v>
      </c>
      <c r="S4797" s="44">
        <v>0.99</v>
      </c>
      <c r="T4797" s="44">
        <v>24.95</v>
      </c>
      <c r="U4797" s="44">
        <v>100.56</v>
      </c>
      <c r="V4797" s="9" t="s">
        <v>24445</v>
      </c>
      <c r="W4797" s="42" t="s">
        <v>34</v>
      </c>
      <c r="X4797" s="43">
        <v>119997030717</v>
      </c>
      <c r="Y4797" s="43">
        <v>45261501893</v>
      </c>
      <c r="Z4797" s="5" t="s">
        <v>7980</v>
      </c>
      <c r="AA4797" s="37" t="str">
        <f>VLOOKUP(J4797, sku!B:C, 2, FALSE)</f>
        <v>Fogareiro 2 Bocas + 8 Refis de Gás</v>
      </c>
      <c r="AB4797" s="37" t="str">
        <f>VLOOKUP(J4797, sku!B:BM, 64, FALSE)</f>
        <v>Importação</v>
      </c>
      <c r="AC4797" s="37" t="str">
        <f>LEFT(pedidos[[#This Row],[SKU]],3)</f>
        <v>1FO</v>
      </c>
      <c r="AD4797" s="37" t="str" cm="1">
        <f t="array" aca="1" ref="AD4797" ca="1">IFERROR(
  INDEX(
    montadora[Montadora],
    MATCH(TRUE,LEFT(J4987,NÚCARACT(montadora[SKU Parcial]))=montadora[SKU Parcial],0)
  ),
  ""
)</f>
        <v/>
      </c>
    </row>
    <row r="4798" spans="1:30" x14ac:dyDescent="0.25">
      <c r="A4798" s="42" t="s">
        <v>2260</v>
      </c>
      <c r="B4798" s="42" t="s">
        <v>36</v>
      </c>
      <c r="C4798" s="42" t="s">
        <v>2261</v>
      </c>
      <c r="D4798" s="42" t="s">
        <v>420</v>
      </c>
      <c r="E4798" s="42" t="s">
        <v>981</v>
      </c>
      <c r="F4798" s="42" t="s">
        <v>982</v>
      </c>
      <c r="G4798" s="42" t="s">
        <v>11227</v>
      </c>
      <c r="H4798" s="7" t="s">
        <v>30</v>
      </c>
      <c r="I4798" s="42" t="s">
        <v>31</v>
      </c>
      <c r="J4798" s="42" t="s">
        <v>983</v>
      </c>
      <c r="K4798" s="8">
        <v>45839</v>
      </c>
      <c r="L4798" s="7" t="s">
        <v>11229</v>
      </c>
      <c r="M4798" s="44">
        <v>448.8</v>
      </c>
      <c r="N4798" s="7">
        <v>1</v>
      </c>
      <c r="O4798" s="44">
        <v>448.8</v>
      </c>
      <c r="P4798" s="44">
        <v>228.5</v>
      </c>
      <c r="Q4798" s="44">
        <v>36.44</v>
      </c>
      <c r="R4798" s="44">
        <v>51.61</v>
      </c>
      <c r="S4798" s="44">
        <v>0</v>
      </c>
      <c r="T4798" s="44">
        <v>24.95</v>
      </c>
      <c r="U4798" s="44">
        <v>107.3</v>
      </c>
      <c r="V4798" s="9" t="s">
        <v>24446</v>
      </c>
      <c r="W4798" s="42" t="s">
        <v>89</v>
      </c>
      <c r="X4798" s="43">
        <v>116474913751</v>
      </c>
      <c r="Y4798" s="43">
        <v>45098988752</v>
      </c>
      <c r="Z4798" s="5" t="s">
        <v>7980</v>
      </c>
      <c r="AA4798" s="37" t="str">
        <f>VLOOKUP(J4798, sku!B:C, 2, FALSE)</f>
        <v>Fogareiro A Gás 2 Boca Portátil Com Maleta 10 Refil Camping</v>
      </c>
      <c r="AB4798" s="37" t="str">
        <f>VLOOKUP(J4798, sku!B:BM, 64, FALSE)</f>
        <v>Importação</v>
      </c>
      <c r="AC4798" s="37" t="str">
        <f>LEFT(pedidos[[#This Row],[SKU]],3)</f>
        <v>1FO</v>
      </c>
      <c r="AD4798" s="37" t="str" cm="1">
        <f t="array" aca="1" ref="AD4798" ca="1">IFERROR(
  INDEX(
    montadora[Montadora],
    MATCH(TRUE,LEFT(J4989,NÚCARACT(montadora[SKU Parcial]))=montadora[SKU Parcial],0)
  ),
  ""
)</f>
        <v/>
      </c>
    </row>
    <row r="4799" spans="1:30" x14ac:dyDescent="0.25">
      <c r="A4799" s="42" t="s">
        <v>2262</v>
      </c>
      <c r="B4799" s="42" t="s">
        <v>36</v>
      </c>
      <c r="C4799" s="42" t="s">
        <v>2261</v>
      </c>
      <c r="D4799" s="42" t="s">
        <v>420</v>
      </c>
      <c r="E4799" s="42" t="s">
        <v>981</v>
      </c>
      <c r="F4799" s="42" t="s">
        <v>982</v>
      </c>
      <c r="G4799" s="42" t="s">
        <v>11227</v>
      </c>
      <c r="H4799" s="7" t="s">
        <v>30</v>
      </c>
      <c r="I4799" s="42" t="s">
        <v>31</v>
      </c>
      <c r="J4799" s="42" t="s">
        <v>983</v>
      </c>
      <c r="K4799" s="8">
        <v>45839</v>
      </c>
      <c r="L4799" s="7" t="s">
        <v>11229</v>
      </c>
      <c r="M4799" s="44">
        <v>448.8</v>
      </c>
      <c r="N4799" s="7">
        <v>1</v>
      </c>
      <c r="O4799" s="44">
        <v>448.8</v>
      </c>
      <c r="P4799" s="44">
        <v>228.5</v>
      </c>
      <c r="Q4799" s="44">
        <v>36.44</v>
      </c>
      <c r="R4799" s="44">
        <v>51.61</v>
      </c>
      <c r="S4799" s="44">
        <v>0</v>
      </c>
      <c r="T4799" s="44">
        <v>24.95</v>
      </c>
      <c r="U4799" s="44">
        <v>107.3</v>
      </c>
      <c r="V4799" s="9" t="s">
        <v>24446</v>
      </c>
      <c r="W4799" s="42" t="s">
        <v>89</v>
      </c>
      <c r="X4799" s="43">
        <v>116970590482</v>
      </c>
      <c r="Y4799" s="43">
        <v>45098863015</v>
      </c>
      <c r="Z4799" s="5" t="s">
        <v>7980</v>
      </c>
      <c r="AA4799" s="37" t="str">
        <f>VLOOKUP(J4799, sku!B:C, 2, FALSE)</f>
        <v>Fogareiro A Gás 2 Boca Portátil Com Maleta 10 Refil Camping</v>
      </c>
      <c r="AB4799" s="37" t="str">
        <f>VLOOKUP(J4799, sku!B:BM, 64, FALSE)</f>
        <v>Importação</v>
      </c>
      <c r="AC4799" s="37" t="str">
        <f>LEFT(pedidos[[#This Row],[SKU]],3)</f>
        <v>1FO</v>
      </c>
      <c r="AD4799" s="37" t="str" cm="1">
        <f t="array" aca="1" ref="AD4799" ca="1">IFERROR(
  INDEX(
    montadora[Montadora],
    MATCH(TRUE,LEFT(J4990,NÚCARACT(montadora[SKU Parcial]))=montadora[SKU Parcial],0)
  ),
  ""
)</f>
        <v/>
      </c>
    </row>
    <row r="4800" spans="1:30" x14ac:dyDescent="0.25">
      <c r="A4800" s="42" t="s">
        <v>2264</v>
      </c>
      <c r="B4800" s="42" t="s">
        <v>2265</v>
      </c>
      <c r="C4800" s="42" t="s">
        <v>2266</v>
      </c>
      <c r="D4800" s="42" t="s">
        <v>319</v>
      </c>
      <c r="E4800" s="42" t="s">
        <v>482</v>
      </c>
      <c r="F4800" s="42" t="s">
        <v>483</v>
      </c>
      <c r="G4800" s="42" t="s">
        <v>11227</v>
      </c>
      <c r="H4800" s="7" t="s">
        <v>30</v>
      </c>
      <c r="I4800" s="42" t="s">
        <v>31</v>
      </c>
      <c r="J4800" s="42" t="s">
        <v>484</v>
      </c>
      <c r="K4800" s="8">
        <v>45839</v>
      </c>
      <c r="L4800" s="7" t="s">
        <v>11229</v>
      </c>
      <c r="M4800" s="44">
        <v>298.8</v>
      </c>
      <c r="N4800" s="7">
        <v>1</v>
      </c>
      <c r="O4800" s="44">
        <v>298.8</v>
      </c>
      <c r="P4800" s="44">
        <v>140.30000000000001</v>
      </c>
      <c r="Q4800" s="44">
        <v>24.26</v>
      </c>
      <c r="R4800" s="44">
        <v>34.36</v>
      </c>
      <c r="S4800" s="44">
        <v>0</v>
      </c>
      <c r="T4800" s="44">
        <v>28.45</v>
      </c>
      <c r="U4800" s="44">
        <v>71.430000000000007</v>
      </c>
      <c r="V4800" s="9" t="s">
        <v>24446</v>
      </c>
      <c r="W4800" s="42" t="s">
        <v>34</v>
      </c>
      <c r="X4800" s="43">
        <v>116503774311</v>
      </c>
      <c r="Y4800" s="43">
        <v>45100142821</v>
      </c>
      <c r="Z4800" s="5" t="s">
        <v>7980</v>
      </c>
      <c r="AA4800" s="37" t="str">
        <f>VLOOKUP(J4800, sku!B:C, 2, FALSE)</f>
        <v>1 Aquecedor + 4 Refis de Gás Guepardo</v>
      </c>
      <c r="AB4800" s="37" t="str">
        <f>VLOOKUP(J4800, sku!B:BM, 64, FALSE)</f>
        <v>Importação</v>
      </c>
      <c r="AC4800" s="37" t="str">
        <f>LEFT(pedidos[[#This Row],[SKU]],3)</f>
        <v>1XA</v>
      </c>
      <c r="AD4800" s="37" t="str" cm="1">
        <f t="array" aca="1" ref="AD4800" ca="1">IFERROR(
  INDEX(
    montadora[Montadora],
    MATCH(TRUE,LEFT(J4991,NÚCARACT(montadora[SKU Parcial]))=montadora[SKU Parcial],0)
  ),
  ""
)</f>
        <v/>
      </c>
    </row>
    <row r="4801" spans="1:30" x14ac:dyDescent="0.25">
      <c r="A4801" s="42" t="s">
        <v>2263</v>
      </c>
      <c r="B4801" s="42" t="s">
        <v>36</v>
      </c>
      <c r="C4801" s="42" t="s">
        <v>900</v>
      </c>
      <c r="D4801" s="42" t="s">
        <v>538</v>
      </c>
      <c r="E4801" s="42" t="s">
        <v>981</v>
      </c>
      <c r="F4801" s="42" t="s">
        <v>982</v>
      </c>
      <c r="G4801" s="42" t="s">
        <v>11227</v>
      </c>
      <c r="H4801" s="7" t="s">
        <v>30</v>
      </c>
      <c r="I4801" s="42" t="s">
        <v>36</v>
      </c>
      <c r="J4801" s="42" t="s">
        <v>983</v>
      </c>
      <c r="K4801" s="8">
        <v>45847</v>
      </c>
      <c r="L4801" s="7" t="s">
        <v>11229</v>
      </c>
      <c r="M4801" s="44">
        <v>448.8</v>
      </c>
      <c r="N4801" s="7">
        <v>1</v>
      </c>
      <c r="O4801" s="44">
        <v>475.79</v>
      </c>
      <c r="P4801" s="44">
        <v>228.5</v>
      </c>
      <c r="Q4801" s="44">
        <v>36.44</v>
      </c>
      <c r="R4801" s="44">
        <v>51.61</v>
      </c>
      <c r="S4801" s="44">
        <v>26.99</v>
      </c>
      <c r="T4801" s="44">
        <v>24.95</v>
      </c>
      <c r="U4801" s="44">
        <v>107.3</v>
      </c>
      <c r="V4801" s="9" t="s">
        <v>24446</v>
      </c>
      <c r="W4801" s="42" t="s">
        <v>34</v>
      </c>
      <c r="X4801" s="43">
        <v>117482481199</v>
      </c>
      <c r="Y4801" s="43">
        <v>45145726614</v>
      </c>
      <c r="Z4801" s="5" t="s">
        <v>7980</v>
      </c>
      <c r="AA4801" s="37" t="str">
        <f>VLOOKUP(J4801, sku!B:C, 2, FALSE)</f>
        <v>Fogareiro A Gás 2 Boca Portátil Com Maleta 10 Refil Camping</v>
      </c>
      <c r="AB4801" s="37" t="str">
        <f>VLOOKUP(J4801, sku!B:BM, 64, FALSE)</f>
        <v>Importação</v>
      </c>
      <c r="AC4801" s="37" t="str">
        <f>LEFT(pedidos[[#This Row],[SKU]],3)</f>
        <v>1FO</v>
      </c>
      <c r="AD4801" s="37" t="str" cm="1">
        <f t="array" aca="1" ref="AD4801" ca="1">IFERROR(
  INDEX(
    montadora[Montadora],
    MATCH(TRUE,LEFT(J4992,NÚCARACT(montadora[SKU Parcial]))=montadora[SKU Parcial],0)
  ),
  ""
)</f>
        <v/>
      </c>
    </row>
    <row r="4802" spans="1:30" x14ac:dyDescent="0.25">
      <c r="A4802" s="42" t="s">
        <v>2267</v>
      </c>
      <c r="B4802" s="42" t="s">
        <v>2268</v>
      </c>
      <c r="C4802" s="42" t="s">
        <v>2269</v>
      </c>
      <c r="D4802" s="42" t="s">
        <v>138</v>
      </c>
      <c r="E4802" s="42" t="s">
        <v>2270</v>
      </c>
      <c r="F4802" s="42" t="s">
        <v>544</v>
      </c>
      <c r="G4802" s="42" t="s">
        <v>11227</v>
      </c>
      <c r="H4802" s="7" t="s">
        <v>47</v>
      </c>
      <c r="I4802" s="42" t="s">
        <v>36</v>
      </c>
      <c r="J4802" s="42" t="s">
        <v>2271</v>
      </c>
      <c r="K4802" s="8">
        <v>45839</v>
      </c>
      <c r="L4802" s="7" t="s">
        <v>11229</v>
      </c>
      <c r="M4802" s="44">
        <v>258.8</v>
      </c>
      <c r="N4802" s="7">
        <v>1</v>
      </c>
      <c r="O4802" s="44">
        <v>258.8</v>
      </c>
      <c r="P4802" s="44">
        <v>105</v>
      </c>
      <c r="Q4802" s="44">
        <v>21.01</v>
      </c>
      <c r="R4802" s="44">
        <v>44</v>
      </c>
      <c r="S4802" s="44">
        <v>0</v>
      </c>
      <c r="T4802" s="44">
        <v>26.95</v>
      </c>
      <c r="U4802" s="44">
        <v>61.84</v>
      </c>
      <c r="V4802" s="9" t="s">
        <v>24447</v>
      </c>
      <c r="W4802" s="42" t="s">
        <v>34</v>
      </c>
      <c r="X4802" s="43">
        <v>116484570737</v>
      </c>
      <c r="Y4802" s="43">
        <v>45099413910</v>
      </c>
      <c r="Z4802" s="5" t="s">
        <v>7980</v>
      </c>
      <c r="AA4802" s="37" t="str">
        <f>VLOOKUP(J4802, sku!B:C, 2, FALSE)</f>
        <v>Travessa Jeep - Slim - - - Cherokee - 2008 A 2012 - Prata</v>
      </c>
      <c r="AB4802" s="37" t="str">
        <f>VLOOKUP(J4802, sku!B:BM, 64, FALSE)</f>
        <v>Fabricação</v>
      </c>
      <c r="AC4802" s="37" t="str">
        <f>LEFT(pedidos[[#This Row],[SKU]],3)</f>
        <v>XJP</v>
      </c>
      <c r="AD4802" s="37" t="str" cm="1">
        <f t="array" aca="1" ref="AD4802" ca="1">IFERROR(
  INDEX(
    montadora[Montadora],
    MATCH(TRUE,LEFT(#REF!,NÚCARACT(montadora[SKU Parcial]))=montadora[SKU Parcial],0)
  ),
  ""
)</f>
        <v/>
      </c>
    </row>
    <row r="4803" spans="1:30" x14ac:dyDescent="0.25">
      <c r="A4803" s="42" t="s">
        <v>2272</v>
      </c>
      <c r="B4803" s="42" t="s">
        <v>2273</v>
      </c>
      <c r="C4803" s="42" t="s">
        <v>579</v>
      </c>
      <c r="D4803" s="42" t="s">
        <v>138</v>
      </c>
      <c r="E4803" s="42" t="s">
        <v>565</v>
      </c>
      <c r="F4803" s="42" t="s">
        <v>566</v>
      </c>
      <c r="G4803" s="42" t="s">
        <v>11227</v>
      </c>
      <c r="H4803" s="7" t="s">
        <v>47</v>
      </c>
      <c r="I4803" s="42" t="s">
        <v>31</v>
      </c>
      <c r="J4803" s="42" t="s">
        <v>2274</v>
      </c>
      <c r="K4803" s="8">
        <v>45847</v>
      </c>
      <c r="L4803" s="7" t="s">
        <v>11229</v>
      </c>
      <c r="M4803" s="44">
        <v>258.8</v>
      </c>
      <c r="N4803" s="7">
        <v>1</v>
      </c>
      <c r="O4803" s="44">
        <v>258.8</v>
      </c>
      <c r="P4803" s="44">
        <v>105</v>
      </c>
      <c r="Q4803" s="44">
        <v>21.01</v>
      </c>
      <c r="R4803" s="44">
        <v>44</v>
      </c>
      <c r="S4803" s="44">
        <v>0</v>
      </c>
      <c r="T4803" s="44">
        <v>26.95</v>
      </c>
      <c r="U4803" s="44">
        <v>61.84</v>
      </c>
      <c r="V4803" s="9" t="s">
        <v>24447</v>
      </c>
      <c r="W4803" s="42" t="s">
        <v>34</v>
      </c>
      <c r="X4803" s="43">
        <v>118017785094</v>
      </c>
      <c r="Y4803" s="43">
        <v>45147449921</v>
      </c>
      <c r="Z4803" s="5" t="s">
        <v>7980</v>
      </c>
      <c r="AA4803" s="37" t="str">
        <f>VLOOKUP(J4803, sku!B:C, 2, FALSE)</f>
        <v>Travessa Hyundai - Slim - - - Santa Fé - 2011 A 2014 - Preto</v>
      </c>
      <c r="AB4803" s="37" t="str">
        <f>VLOOKUP(J4803, sku!B:BM, 64, FALSE)</f>
        <v>Fabricação</v>
      </c>
      <c r="AC4803" s="37" t="str">
        <f>LEFT(pedidos[[#This Row],[SKU]],3)</f>
        <v>XHY</v>
      </c>
      <c r="AD4803" s="37" t="str" cm="1">
        <f t="array" aca="1" ref="AD4803" ca="1">IFERROR(
  INDEX(
    montadora[Montadora],
    MATCH(TRUE,LEFT(#REF!,NÚCARACT(montadora[SKU Parcial]))=montadora[SKU Parcial],0)
  ),
  ""
)</f>
        <v/>
      </c>
    </row>
    <row r="4804" spans="1:30" x14ac:dyDescent="0.25">
      <c r="A4804" s="42" t="s">
        <v>2275</v>
      </c>
      <c r="B4804" s="42" t="s">
        <v>36</v>
      </c>
      <c r="C4804" s="42" t="s">
        <v>751</v>
      </c>
      <c r="D4804" s="42" t="s">
        <v>27</v>
      </c>
      <c r="E4804" s="42" t="s">
        <v>2276</v>
      </c>
      <c r="F4804" s="42" t="s">
        <v>2277</v>
      </c>
      <c r="G4804" s="42" t="s">
        <v>11227</v>
      </c>
      <c r="H4804" s="7" t="s">
        <v>47</v>
      </c>
      <c r="I4804" s="42" t="s">
        <v>36</v>
      </c>
      <c r="J4804" s="42" t="s">
        <v>2278</v>
      </c>
      <c r="K4804" s="8">
        <v>45849</v>
      </c>
      <c r="L4804" s="7" t="s">
        <v>11229</v>
      </c>
      <c r="M4804" s="44">
        <v>258.8</v>
      </c>
      <c r="N4804" s="7">
        <v>1</v>
      </c>
      <c r="O4804" s="44">
        <v>258.8</v>
      </c>
      <c r="P4804" s="44">
        <v>105</v>
      </c>
      <c r="Q4804" s="44">
        <v>21.01</v>
      </c>
      <c r="R4804" s="44">
        <v>44</v>
      </c>
      <c r="S4804" s="44">
        <v>0</v>
      </c>
      <c r="T4804" s="44">
        <v>26.95</v>
      </c>
      <c r="U4804" s="44">
        <v>61.84</v>
      </c>
      <c r="V4804" s="9" t="s">
        <v>24447</v>
      </c>
      <c r="W4804" s="42" t="s">
        <v>89</v>
      </c>
      <c r="X4804" s="43">
        <v>117717378965</v>
      </c>
      <c r="Y4804" s="43">
        <v>45156613384</v>
      </c>
      <c r="Z4804" s="5" t="s">
        <v>7980</v>
      </c>
      <c r="AA4804" s="37" t="str">
        <f>VLOOKUP(J4804, sku!B:C, 2, FALSE)</f>
        <v>Travessa Citroen - Slim - - - Cactus - 2018 A 2024 - Grafite</v>
      </c>
      <c r="AB4804" s="37" t="str">
        <f>VLOOKUP(J4804, sku!B:BM, 64, FALSE)</f>
        <v>Fabricação</v>
      </c>
      <c r="AC4804" s="37" t="str">
        <f>LEFT(pedidos[[#This Row],[SKU]],3)</f>
        <v>XCT</v>
      </c>
      <c r="AD4804" s="37" t="str" cm="1">
        <f t="array" aca="1" ref="AD4804" ca="1">IFERROR(
  INDEX(
    montadora[Montadora],
    MATCH(TRUE,LEFT(#REF!,NÚCARACT(montadora[SKU Parcial]))=montadora[SKU Parcial],0)
  ),
  ""
)</f>
        <v/>
      </c>
    </row>
    <row r="4805" spans="1:30" x14ac:dyDescent="0.25">
      <c r="A4805" s="42" t="s">
        <v>2279</v>
      </c>
      <c r="B4805" s="42" t="s">
        <v>2280</v>
      </c>
      <c r="C4805" s="42" t="s">
        <v>2281</v>
      </c>
      <c r="D4805" s="42" t="s">
        <v>27</v>
      </c>
      <c r="E4805" s="42" t="s">
        <v>2282</v>
      </c>
      <c r="F4805" s="42" t="s">
        <v>2283</v>
      </c>
      <c r="G4805" s="42" t="s">
        <v>11227</v>
      </c>
      <c r="H4805" s="7" t="s">
        <v>47</v>
      </c>
      <c r="I4805" s="42" t="s">
        <v>36</v>
      </c>
      <c r="J4805" s="42" t="s">
        <v>2284</v>
      </c>
      <c r="K4805" s="8">
        <v>45852</v>
      </c>
      <c r="L4805" s="7" t="s">
        <v>11229</v>
      </c>
      <c r="M4805" s="44">
        <v>258.8</v>
      </c>
      <c r="N4805" s="7">
        <v>1</v>
      </c>
      <c r="O4805" s="44">
        <v>258.8</v>
      </c>
      <c r="P4805" s="44">
        <v>105</v>
      </c>
      <c r="Q4805" s="44">
        <v>21.01</v>
      </c>
      <c r="R4805" s="44">
        <v>44</v>
      </c>
      <c r="S4805" s="44">
        <v>0</v>
      </c>
      <c r="T4805" s="44">
        <v>26.95</v>
      </c>
      <c r="U4805" s="44">
        <v>61.84</v>
      </c>
      <c r="V4805" s="9" t="s">
        <v>24447</v>
      </c>
      <c r="W4805" s="42" t="s">
        <v>34</v>
      </c>
      <c r="X4805" s="43">
        <v>118096408835</v>
      </c>
      <c r="Y4805" s="43">
        <v>45172613596</v>
      </c>
      <c r="Z4805" s="5" t="s">
        <v>7980</v>
      </c>
      <c r="AA4805" s="37" t="str">
        <f>VLOOKUP(J4805, sku!B:C, 2, FALSE)</f>
        <v>Travessa Peugeot - Slim - - - 2008 - 2021 A 2024 - Preto</v>
      </c>
      <c r="AB4805" s="37" t="str">
        <f>VLOOKUP(J4805, sku!B:BM, 64, FALSE)</f>
        <v>Fabricação</v>
      </c>
      <c r="AC4805" s="37" t="str">
        <f>LEFT(pedidos[[#This Row],[SKU]],3)</f>
        <v>XPE</v>
      </c>
      <c r="AD4805" s="37" t="str" cm="1">
        <f t="array" aca="1" ref="AD4805" ca="1">IFERROR(
  INDEX(
    montadora[Montadora],
    MATCH(TRUE,LEFT(#REF!,NÚCARACT(montadora[SKU Parcial]))=montadora[SKU Parcial],0)
  ),
  ""
)</f>
        <v/>
      </c>
    </row>
    <row r="4806" spans="1:30" x14ac:dyDescent="0.25">
      <c r="A4806" s="42" t="s">
        <v>2285</v>
      </c>
      <c r="B4806" s="42" t="s">
        <v>36</v>
      </c>
      <c r="C4806" s="42" t="s">
        <v>2286</v>
      </c>
      <c r="D4806" s="42" t="s">
        <v>745</v>
      </c>
      <c r="E4806" s="42" t="s">
        <v>2276</v>
      </c>
      <c r="F4806" s="42" t="s">
        <v>2277</v>
      </c>
      <c r="G4806" s="42" t="s">
        <v>11227</v>
      </c>
      <c r="H4806" s="7" t="s">
        <v>47</v>
      </c>
      <c r="I4806" s="42" t="s">
        <v>36</v>
      </c>
      <c r="J4806" s="42" t="s">
        <v>2287</v>
      </c>
      <c r="K4806" s="8">
        <v>45853</v>
      </c>
      <c r="L4806" s="7" t="s">
        <v>11229</v>
      </c>
      <c r="M4806" s="44">
        <v>258.8</v>
      </c>
      <c r="N4806" s="7">
        <v>1</v>
      </c>
      <c r="O4806" s="44">
        <v>258.8</v>
      </c>
      <c r="P4806" s="44">
        <v>105</v>
      </c>
      <c r="Q4806" s="44">
        <v>21.01</v>
      </c>
      <c r="R4806" s="44">
        <v>44</v>
      </c>
      <c r="S4806" s="44">
        <v>0</v>
      </c>
      <c r="T4806" s="44">
        <v>26.95</v>
      </c>
      <c r="U4806" s="44">
        <v>61.84</v>
      </c>
      <c r="V4806" s="9" t="s">
        <v>24447</v>
      </c>
      <c r="W4806" s="42" t="s">
        <v>34</v>
      </c>
      <c r="X4806" s="43">
        <v>118727302154</v>
      </c>
      <c r="Y4806" s="43">
        <v>45179214826</v>
      </c>
      <c r="Z4806" s="5" t="s">
        <v>7980</v>
      </c>
      <c r="AA4806" s="37" t="str">
        <f>VLOOKUP(J4806, sku!B:C, 2, FALSE)</f>
        <v>Travessa Citroen - Slim - - - Aircross - 2010 A 2024 - Prata</v>
      </c>
      <c r="AB4806" s="37" t="str">
        <f>VLOOKUP(J4806, sku!B:BM, 64, FALSE)</f>
        <v>Fabricação</v>
      </c>
      <c r="AC4806" s="37" t="str">
        <f>LEFT(pedidos[[#This Row],[SKU]],3)</f>
        <v>XCT</v>
      </c>
      <c r="AD4806" s="37" t="str" cm="1">
        <f t="array" aca="1" ref="AD4806" ca="1">IFERROR(
  INDEX(
    montadora[Montadora],
    MATCH(TRUE,LEFT(#REF!,NÚCARACT(montadora[SKU Parcial]))=montadora[SKU Parcial],0)
  ),
  ""
)</f>
        <v/>
      </c>
    </row>
    <row r="4807" spans="1:30" x14ac:dyDescent="0.25">
      <c r="A4807" s="42" t="s">
        <v>2288</v>
      </c>
      <c r="B4807" s="42" t="s">
        <v>36</v>
      </c>
      <c r="C4807" s="42" t="s">
        <v>2289</v>
      </c>
      <c r="D4807" s="42" t="s">
        <v>138</v>
      </c>
      <c r="E4807" s="42" t="s">
        <v>2270</v>
      </c>
      <c r="F4807" s="42" t="s">
        <v>544</v>
      </c>
      <c r="G4807" s="42" t="s">
        <v>11227</v>
      </c>
      <c r="H4807" s="7" t="s">
        <v>47</v>
      </c>
      <c r="I4807" s="42" t="s">
        <v>36</v>
      </c>
      <c r="J4807" s="42" t="s">
        <v>562</v>
      </c>
      <c r="K4807" s="8">
        <v>45854</v>
      </c>
      <c r="L4807" s="7" t="s">
        <v>11229</v>
      </c>
      <c r="M4807" s="44">
        <v>258.8</v>
      </c>
      <c r="N4807" s="7">
        <v>1</v>
      </c>
      <c r="O4807" s="44">
        <v>258.8</v>
      </c>
      <c r="P4807" s="44">
        <v>105</v>
      </c>
      <c r="Q4807" s="44">
        <v>21.01</v>
      </c>
      <c r="R4807" s="44">
        <v>44</v>
      </c>
      <c r="S4807" s="44">
        <v>0</v>
      </c>
      <c r="T4807" s="44">
        <v>26.95</v>
      </c>
      <c r="U4807" s="44">
        <v>61.84</v>
      </c>
      <c r="V4807" s="9" t="s">
        <v>24447</v>
      </c>
      <c r="W4807" s="42" t="s">
        <v>34</v>
      </c>
      <c r="X4807" s="43">
        <v>118859189300</v>
      </c>
      <c r="Y4807" s="43">
        <v>45186065534</v>
      </c>
      <c r="Z4807" s="5" t="s">
        <v>7980</v>
      </c>
      <c r="AA4807" s="37" t="str">
        <f>VLOOKUP(J4807, sku!B:C, 2, FALSE)</f>
        <v>Travessa Jeep - Slim - - - Renegade - 2016 A 2025 - Preto</v>
      </c>
      <c r="AB4807" s="37" t="str">
        <f>VLOOKUP(J4807, sku!B:BM, 64, FALSE)</f>
        <v>Fabricação</v>
      </c>
      <c r="AC4807" s="37" t="str">
        <f>LEFT(pedidos[[#This Row],[SKU]],3)</f>
        <v>XJP</v>
      </c>
      <c r="AD4807" s="37" t="str" cm="1">
        <f t="array" aca="1" ref="AD4807" ca="1">IFERROR(
  INDEX(
    montadora[Montadora],
    MATCH(TRUE,LEFT(#REF!,NÚCARACT(montadora[SKU Parcial]))=montadora[SKU Parcial],0)
  ),
  ""
)</f>
        <v/>
      </c>
    </row>
    <row r="4808" spans="1:30" x14ac:dyDescent="0.25">
      <c r="A4808" s="42" t="s">
        <v>2329</v>
      </c>
      <c r="B4808" s="42" t="s">
        <v>36</v>
      </c>
      <c r="C4808" s="42" t="s">
        <v>2330</v>
      </c>
      <c r="D4808" s="42" t="s">
        <v>27</v>
      </c>
      <c r="E4808" s="42" t="s">
        <v>554</v>
      </c>
      <c r="F4808" s="42" t="s">
        <v>555</v>
      </c>
      <c r="G4808" s="42" t="s">
        <v>11227</v>
      </c>
      <c r="H4808" s="7" t="s">
        <v>47</v>
      </c>
      <c r="I4808" s="42" t="s">
        <v>31</v>
      </c>
      <c r="J4808" s="42" t="s">
        <v>1621</v>
      </c>
      <c r="K4808" s="8">
        <v>45861</v>
      </c>
      <c r="L4808" s="7" t="s">
        <v>11229</v>
      </c>
      <c r="M4808" s="44">
        <v>258.8</v>
      </c>
      <c r="N4808" s="7">
        <v>1</v>
      </c>
      <c r="O4808" s="44">
        <v>258.8</v>
      </c>
      <c r="P4808" s="44">
        <v>105</v>
      </c>
      <c r="Q4808" s="44">
        <v>21.01</v>
      </c>
      <c r="R4808" s="44">
        <v>44</v>
      </c>
      <c r="S4808" s="44">
        <v>0</v>
      </c>
      <c r="T4808" s="44">
        <v>26.95</v>
      </c>
      <c r="U4808" s="44">
        <v>61.84</v>
      </c>
      <c r="V4808" s="9" t="s">
        <v>24447</v>
      </c>
      <c r="W4808" s="42" t="s">
        <v>34</v>
      </c>
      <c r="X4808" s="43">
        <v>119172654907</v>
      </c>
      <c r="Y4808" s="43">
        <v>45223203857</v>
      </c>
      <c r="Z4808" s="5" t="s">
        <v>7980</v>
      </c>
      <c r="AA4808" s="37" t="str">
        <f>VLOOKUP(J4808, sku!B:C, 2, FALSE)</f>
        <v>Travessa Fiat - Slim - - - Strada Endurance Freedom Volcano - 2020+ - Prata</v>
      </c>
      <c r="AB4808" s="37" t="str">
        <f>VLOOKUP(J4808, sku!B:BM, 64, FALSE)</f>
        <v>Fabricação</v>
      </c>
      <c r="AC4808" s="37" t="str">
        <f>LEFT(pedidos[[#This Row],[SKU]],3)</f>
        <v>XFI</v>
      </c>
      <c r="AD4808" s="37" t="str" cm="1">
        <f t="array" aca="1" ref="AD4808" ca="1">IFERROR(
  INDEX(
    montadora[Montadora],
    MATCH(TRUE,LEFT(#REF!,NÚCARACT(montadora[SKU Parcial]))=montadora[SKU Parcial],0)
  ),
  ""
)</f>
        <v/>
      </c>
    </row>
    <row r="4809" spans="1:30" x14ac:dyDescent="0.25">
      <c r="A4809" s="42" t="s">
        <v>2331</v>
      </c>
      <c r="B4809" s="42" t="s">
        <v>36</v>
      </c>
      <c r="C4809" s="42" t="s">
        <v>2174</v>
      </c>
      <c r="D4809" s="42" t="s">
        <v>347</v>
      </c>
      <c r="E4809" s="42" t="s">
        <v>554</v>
      </c>
      <c r="F4809" s="42" t="s">
        <v>555</v>
      </c>
      <c r="G4809" s="42" t="s">
        <v>11227</v>
      </c>
      <c r="H4809" s="7" t="s">
        <v>47</v>
      </c>
      <c r="I4809" s="42" t="s">
        <v>31</v>
      </c>
      <c r="J4809" s="42" t="s">
        <v>1574</v>
      </c>
      <c r="K4809" s="8">
        <v>45865</v>
      </c>
      <c r="L4809" s="7" t="s">
        <v>11229</v>
      </c>
      <c r="M4809" s="44">
        <v>258.8</v>
      </c>
      <c r="N4809" s="7">
        <v>1</v>
      </c>
      <c r="O4809" s="44">
        <v>300.79000000000002</v>
      </c>
      <c r="P4809" s="44">
        <v>105</v>
      </c>
      <c r="Q4809" s="44">
        <v>21.01</v>
      </c>
      <c r="R4809" s="44">
        <v>44</v>
      </c>
      <c r="S4809" s="44">
        <v>41.99</v>
      </c>
      <c r="T4809" s="44">
        <v>26.95</v>
      </c>
      <c r="U4809" s="44">
        <v>61.84</v>
      </c>
      <c r="V4809" s="9" t="s">
        <v>24447</v>
      </c>
      <c r="W4809" s="42" t="s">
        <v>89</v>
      </c>
      <c r="X4809" s="43">
        <v>119560831055</v>
      </c>
      <c r="Y4809" s="43">
        <v>45239740472</v>
      </c>
      <c r="Z4809" s="5" t="s">
        <v>7980</v>
      </c>
      <c r="AA4809" s="37" t="str">
        <f>VLOOKUP(J4809, sku!B:C, 2, FALSE)</f>
        <v>Travessa Fiat - Slim - - - Strada Endurance Freedom Volcano - 2020+ - Grafite</v>
      </c>
      <c r="AB4809" s="37" t="str">
        <f>VLOOKUP(J4809, sku!B:BM, 64, FALSE)</f>
        <v>Fabricação</v>
      </c>
      <c r="AC4809" s="37" t="str">
        <f>LEFT(pedidos[[#This Row],[SKU]],3)</f>
        <v>XFI</v>
      </c>
      <c r="AD4809" s="37" t="str" cm="1">
        <f t="array" aca="1" ref="AD4809" ca="1">IFERROR(
  INDEX(
    montadora[Montadora],
    MATCH(TRUE,LEFT(#REF!,NÚCARACT(montadora[SKU Parcial]))=montadora[SKU Parcial],0)
  ),
  ""
)</f>
        <v/>
      </c>
    </row>
    <row r="4810" spans="1:30" x14ac:dyDescent="0.25">
      <c r="A4810" s="42" t="s">
        <v>2332</v>
      </c>
      <c r="B4810" s="42" t="s">
        <v>2333</v>
      </c>
      <c r="C4810" s="42" t="s">
        <v>2334</v>
      </c>
      <c r="D4810" s="42" t="s">
        <v>191</v>
      </c>
      <c r="E4810" s="42" t="s">
        <v>554</v>
      </c>
      <c r="F4810" s="42" t="s">
        <v>555</v>
      </c>
      <c r="G4810" s="42" t="s">
        <v>11227</v>
      </c>
      <c r="H4810" s="7" t="s">
        <v>47</v>
      </c>
      <c r="I4810" s="42" t="s">
        <v>36</v>
      </c>
      <c r="J4810" s="42" t="s">
        <v>1574</v>
      </c>
      <c r="K4810" s="8">
        <v>45867</v>
      </c>
      <c r="L4810" s="7" t="s">
        <v>11229</v>
      </c>
      <c r="M4810" s="44">
        <v>258.8</v>
      </c>
      <c r="N4810" s="7">
        <v>1</v>
      </c>
      <c r="O4810" s="44">
        <v>258.8</v>
      </c>
      <c r="P4810" s="44">
        <v>105</v>
      </c>
      <c r="Q4810" s="44">
        <v>21.01</v>
      </c>
      <c r="R4810" s="44">
        <v>44</v>
      </c>
      <c r="S4810" s="44">
        <v>0</v>
      </c>
      <c r="T4810" s="44">
        <v>26.95</v>
      </c>
      <c r="U4810" s="44">
        <v>61.84</v>
      </c>
      <c r="V4810" s="9" t="s">
        <v>24447</v>
      </c>
      <c r="W4810" s="42" t="s">
        <v>34</v>
      </c>
      <c r="X4810" s="43">
        <v>119792143621</v>
      </c>
      <c r="Y4810" s="43">
        <v>45251721384</v>
      </c>
      <c r="Z4810" s="5" t="s">
        <v>7980</v>
      </c>
      <c r="AA4810" s="37" t="str">
        <f>VLOOKUP(J4810, sku!B:C, 2, FALSE)</f>
        <v>Travessa Fiat - Slim - - - Strada Endurance Freedom Volcano - 2020+ - Grafite</v>
      </c>
      <c r="AB4810" s="37" t="str">
        <f>VLOOKUP(J4810, sku!B:BM, 64, FALSE)</f>
        <v>Fabricação</v>
      </c>
      <c r="AC4810" s="37" t="str">
        <f>LEFT(pedidos[[#This Row],[SKU]],3)</f>
        <v>XFI</v>
      </c>
      <c r="AD4810" s="37" t="str" cm="1">
        <f t="array" aca="1" ref="AD4810" ca="1">IFERROR(
  INDEX(
    montadora[Montadora],
    MATCH(TRUE,LEFT(#REF!,NÚCARACT(montadora[SKU Parcial]))=montadora[SKU Parcial],0)
  ),
  ""
)</f>
        <v/>
      </c>
    </row>
    <row r="4811" spans="1:30" x14ac:dyDescent="0.25">
      <c r="A4811" s="42" t="s">
        <v>2335</v>
      </c>
      <c r="B4811" s="42" t="s">
        <v>2336</v>
      </c>
      <c r="C4811" s="42" t="s">
        <v>2337</v>
      </c>
      <c r="D4811" s="42" t="s">
        <v>27</v>
      </c>
      <c r="E4811" s="42" t="s">
        <v>2270</v>
      </c>
      <c r="F4811" s="42" t="s">
        <v>544</v>
      </c>
      <c r="G4811" s="42" t="s">
        <v>11227</v>
      </c>
      <c r="H4811" s="7" t="s">
        <v>47</v>
      </c>
      <c r="I4811" s="42" t="s">
        <v>36</v>
      </c>
      <c r="J4811" s="42" t="s">
        <v>2338</v>
      </c>
      <c r="K4811" s="8">
        <v>45869</v>
      </c>
      <c r="L4811" s="7" t="s">
        <v>11229</v>
      </c>
      <c r="M4811" s="44">
        <v>258.8</v>
      </c>
      <c r="N4811" s="7">
        <v>1</v>
      </c>
      <c r="O4811" s="44">
        <v>258.8</v>
      </c>
      <c r="P4811" s="44">
        <v>105</v>
      </c>
      <c r="Q4811" s="44">
        <v>21.01</v>
      </c>
      <c r="R4811" s="44">
        <v>44</v>
      </c>
      <c r="S4811" s="44">
        <v>0</v>
      </c>
      <c r="T4811" s="44">
        <v>26.95</v>
      </c>
      <c r="U4811" s="44">
        <v>61.84</v>
      </c>
      <c r="V4811" s="9" t="s">
        <v>24447</v>
      </c>
      <c r="W4811" s="42" t="s">
        <v>34</v>
      </c>
      <c r="X4811" s="43">
        <v>120577229430</v>
      </c>
      <c r="Y4811" s="43">
        <v>45265005676</v>
      </c>
      <c r="Z4811" s="5" t="s">
        <v>7980</v>
      </c>
      <c r="AA4811" s="37" t="str">
        <f>VLOOKUP(J4811, sku!B:C, 2, FALSE)</f>
        <v>Travessa Jeep - Slim - - - Cherokee - 2008 A 2012 - Grafite</v>
      </c>
      <c r="AB4811" s="37" t="str">
        <f>VLOOKUP(J4811, sku!B:BM, 64, FALSE)</f>
        <v>Fabricação</v>
      </c>
      <c r="AC4811" s="37" t="str">
        <f>LEFT(pedidos[[#This Row],[SKU]],3)</f>
        <v>XJP</v>
      </c>
      <c r="AD4811" s="37" t="str" cm="1">
        <f t="array" aca="1" ref="AD4811" ca="1">IFERROR(
  INDEX(
    montadora[Montadora],
    MATCH(TRUE,LEFT(#REF!,NÚCARACT(montadora[SKU Parcial]))=montadora[SKU Parcial],0)
  ),
  ""
)</f>
        <v/>
      </c>
    </row>
    <row r="4812" spans="1:30" x14ac:dyDescent="0.25">
      <c r="A4812" s="42" t="s">
        <v>2296</v>
      </c>
      <c r="B4812" s="42" t="s">
        <v>2297</v>
      </c>
      <c r="C4812" s="42" t="s">
        <v>2051</v>
      </c>
      <c r="D4812" s="42" t="s">
        <v>27</v>
      </c>
      <c r="E4812" s="42" t="s">
        <v>2298</v>
      </c>
      <c r="F4812" s="42" t="s">
        <v>1808</v>
      </c>
      <c r="G4812" s="42" t="s">
        <v>11227</v>
      </c>
      <c r="H4812" s="7" t="s">
        <v>47</v>
      </c>
      <c r="I4812" s="42" t="s">
        <v>36</v>
      </c>
      <c r="J4812" s="42" t="s">
        <v>1809</v>
      </c>
      <c r="K4812" s="8">
        <v>45849</v>
      </c>
      <c r="L4812" s="7" t="s">
        <v>804</v>
      </c>
      <c r="M4812" s="44">
        <v>99.9</v>
      </c>
      <c r="N4812" s="7">
        <v>1</v>
      </c>
      <c r="O4812" s="44">
        <v>99.9</v>
      </c>
      <c r="P4812" s="44">
        <v>37.159999999999997</v>
      </c>
      <c r="Q4812" s="44">
        <v>8.11</v>
      </c>
      <c r="R4812" s="44">
        <v>16.98</v>
      </c>
      <c r="S4812" s="44">
        <v>0</v>
      </c>
      <c r="T4812" s="44">
        <v>14.07</v>
      </c>
      <c r="U4812" s="44">
        <v>23.58</v>
      </c>
      <c r="V4812" s="9" t="s">
        <v>24448</v>
      </c>
      <c r="W4812" s="42" t="s">
        <v>34</v>
      </c>
      <c r="X4812" s="43">
        <v>117772183857</v>
      </c>
      <c r="Y4812" s="43">
        <v>45158949774</v>
      </c>
      <c r="Z4812" s="5" t="s">
        <v>7980</v>
      </c>
      <c r="AA4812" s="37" t="str">
        <f>VLOOKUP(J4812, sku!B:C, 2, FALSE)</f>
        <v>Cabo de Chupeta Coaxial de Transferência de Carga de Bateria 12/24V 800 Amper, PVC, CCA 3 Metros</v>
      </c>
      <c r="AB4812" s="37" t="str">
        <f>VLOOKUP(J4812, sku!B:BM, 64, FALSE)</f>
        <v>Importação</v>
      </c>
      <c r="AC4812" s="37" t="str">
        <f>LEFT(pedidos[[#This Row],[SKU]],3)</f>
        <v>1EC</v>
      </c>
      <c r="AD4812" s="37" t="str" cm="1">
        <f t="array" aca="1" ref="AD4812" ca="1">IFERROR(
  INDEX(
    montadora[Montadora],
    MATCH(TRUE,LEFT(J5007,NÚCARACT(montadora[SKU Parcial]))=montadora[SKU Parcial],0)
  ),
  ""
)</f>
        <v/>
      </c>
    </row>
    <row r="4813" spans="1:30" x14ac:dyDescent="0.25">
      <c r="A4813" s="42" t="s">
        <v>2299</v>
      </c>
      <c r="B4813" s="42" t="s">
        <v>2300</v>
      </c>
      <c r="C4813" s="42" t="s">
        <v>342</v>
      </c>
      <c r="D4813" s="42" t="s">
        <v>27</v>
      </c>
      <c r="E4813" s="42" t="s">
        <v>2298</v>
      </c>
      <c r="F4813" s="42" t="s">
        <v>1808</v>
      </c>
      <c r="G4813" s="42" t="s">
        <v>11227</v>
      </c>
      <c r="H4813" s="7" t="s">
        <v>47</v>
      </c>
      <c r="I4813" s="42" t="s">
        <v>36</v>
      </c>
      <c r="J4813" s="42" t="s">
        <v>1809</v>
      </c>
      <c r="K4813" s="8">
        <v>45851</v>
      </c>
      <c r="L4813" s="7" t="s">
        <v>804</v>
      </c>
      <c r="M4813" s="44">
        <v>99.9</v>
      </c>
      <c r="N4813" s="7">
        <v>1</v>
      </c>
      <c r="O4813" s="44">
        <v>99.9</v>
      </c>
      <c r="P4813" s="44">
        <v>37.159999999999997</v>
      </c>
      <c r="Q4813" s="44">
        <v>8.11</v>
      </c>
      <c r="R4813" s="44">
        <v>16.98</v>
      </c>
      <c r="S4813" s="44">
        <v>0</v>
      </c>
      <c r="T4813" s="44">
        <v>14.07</v>
      </c>
      <c r="U4813" s="44">
        <v>23.58</v>
      </c>
      <c r="V4813" s="9" t="s">
        <v>24448</v>
      </c>
      <c r="W4813" s="42" t="s">
        <v>34</v>
      </c>
      <c r="X4813" s="43">
        <v>118420743690</v>
      </c>
      <c r="Y4813" s="43">
        <v>45164347960</v>
      </c>
      <c r="Z4813" s="5" t="s">
        <v>7980</v>
      </c>
      <c r="AA4813" s="37" t="str">
        <f>VLOOKUP(J4813, sku!B:C, 2, FALSE)</f>
        <v>Cabo de Chupeta Coaxial de Transferência de Carga de Bateria 12/24V 800 Amper, PVC, CCA 3 Metros</v>
      </c>
      <c r="AB4813" s="37" t="str">
        <f>VLOOKUP(J4813, sku!B:BM, 64, FALSE)</f>
        <v>Importação</v>
      </c>
      <c r="AC4813" s="37" t="str">
        <f>LEFT(pedidos[[#This Row],[SKU]],3)</f>
        <v>1EC</v>
      </c>
      <c r="AD4813" s="37" t="str" cm="1">
        <f t="array" aca="1" ref="AD4813" ca="1">IFERROR(
  INDEX(
    montadora[Montadora],
    MATCH(TRUE,LEFT(J5008,NÚCARACT(montadora[SKU Parcial]))=montadora[SKU Parcial],0)
  ),
  ""
)</f>
        <v/>
      </c>
    </row>
    <row r="4814" spans="1:30" x14ac:dyDescent="0.25">
      <c r="A4814" s="42" t="s">
        <v>2301</v>
      </c>
      <c r="B4814" s="42" t="s">
        <v>2302</v>
      </c>
      <c r="C4814" s="42" t="s">
        <v>342</v>
      </c>
      <c r="D4814" s="42" t="s">
        <v>27</v>
      </c>
      <c r="E4814" s="42" t="s">
        <v>2298</v>
      </c>
      <c r="F4814" s="42" t="s">
        <v>1808</v>
      </c>
      <c r="G4814" s="42" t="s">
        <v>11227</v>
      </c>
      <c r="H4814" s="7" t="s">
        <v>47</v>
      </c>
      <c r="I4814" s="42" t="s">
        <v>36</v>
      </c>
      <c r="J4814" s="42" t="s">
        <v>1809</v>
      </c>
      <c r="K4814" s="8">
        <v>45851</v>
      </c>
      <c r="L4814" s="7" t="s">
        <v>804</v>
      </c>
      <c r="M4814" s="44">
        <v>99.9</v>
      </c>
      <c r="N4814" s="7">
        <v>1</v>
      </c>
      <c r="O4814" s="44">
        <v>99.9</v>
      </c>
      <c r="P4814" s="44">
        <v>37.159999999999997</v>
      </c>
      <c r="Q4814" s="44">
        <v>8.11</v>
      </c>
      <c r="R4814" s="44">
        <v>16.98</v>
      </c>
      <c r="S4814" s="44">
        <v>0</v>
      </c>
      <c r="T4814" s="44">
        <v>14.07</v>
      </c>
      <c r="U4814" s="44">
        <v>23.58</v>
      </c>
      <c r="V4814" s="9" t="s">
        <v>24448</v>
      </c>
      <c r="W4814" s="42" t="s">
        <v>34</v>
      </c>
      <c r="X4814" s="43">
        <v>117918082011</v>
      </c>
      <c r="Y4814" s="43">
        <v>45164347966</v>
      </c>
      <c r="Z4814" s="5" t="s">
        <v>7980</v>
      </c>
      <c r="AA4814" s="37" t="str">
        <f>VLOOKUP(J4814, sku!B:C, 2, FALSE)</f>
        <v>Cabo de Chupeta Coaxial de Transferência de Carga de Bateria 12/24V 800 Amper, PVC, CCA 3 Metros</v>
      </c>
      <c r="AB4814" s="37" t="str">
        <f>VLOOKUP(J4814, sku!B:BM, 64, FALSE)</f>
        <v>Importação</v>
      </c>
      <c r="AC4814" s="37" t="str">
        <f>LEFT(pedidos[[#This Row],[SKU]],3)</f>
        <v>1EC</v>
      </c>
      <c r="AD4814" s="37" t="str" cm="1">
        <f t="array" aca="1" ref="AD4814" ca="1">IFERROR(
  INDEX(
    montadora[Montadora],
    MATCH(TRUE,LEFT(J5009,NÚCARACT(montadora[SKU Parcial]))=montadora[SKU Parcial],0)
  ),
  ""
)</f>
        <v/>
      </c>
    </row>
    <row r="4815" spans="1:30" x14ac:dyDescent="0.25">
      <c r="A4815" s="42" t="s">
        <v>2349</v>
      </c>
      <c r="B4815" s="42" t="s">
        <v>2350</v>
      </c>
      <c r="C4815" s="42" t="s">
        <v>2351</v>
      </c>
      <c r="D4815" s="42" t="s">
        <v>191</v>
      </c>
      <c r="E4815" s="42" t="s">
        <v>2298</v>
      </c>
      <c r="F4815" s="42" t="s">
        <v>1808</v>
      </c>
      <c r="G4815" s="42" t="s">
        <v>11227</v>
      </c>
      <c r="H4815" s="7" t="s">
        <v>47</v>
      </c>
      <c r="I4815" s="42" t="s">
        <v>36</v>
      </c>
      <c r="J4815" s="42" t="s">
        <v>1809</v>
      </c>
      <c r="K4815" s="8">
        <v>45861</v>
      </c>
      <c r="L4815" s="7" t="s">
        <v>804</v>
      </c>
      <c r="M4815" s="44">
        <v>99.9</v>
      </c>
      <c r="N4815" s="7">
        <v>1</v>
      </c>
      <c r="O4815" s="44">
        <v>99.9</v>
      </c>
      <c r="P4815" s="44">
        <v>37.159999999999997</v>
      </c>
      <c r="Q4815" s="44">
        <v>8.11</v>
      </c>
      <c r="R4815" s="44">
        <v>16.98</v>
      </c>
      <c r="S4815" s="44">
        <v>0</v>
      </c>
      <c r="T4815" s="44">
        <v>14.07</v>
      </c>
      <c r="U4815" s="44">
        <v>23.58</v>
      </c>
      <c r="V4815" s="9" t="s">
        <v>24448</v>
      </c>
      <c r="W4815" s="42" t="s">
        <v>34</v>
      </c>
      <c r="X4815" s="43">
        <v>119572317082</v>
      </c>
      <c r="Y4815" s="43">
        <v>45217886767</v>
      </c>
      <c r="Z4815" s="5" t="s">
        <v>7980</v>
      </c>
      <c r="AA4815" s="37" t="str">
        <f>VLOOKUP(J4815, sku!B:C, 2, FALSE)</f>
        <v>Cabo de Chupeta Coaxial de Transferência de Carga de Bateria 12/24V 800 Amper, PVC, CCA 3 Metros</v>
      </c>
      <c r="AB4815" s="37" t="str">
        <f>VLOOKUP(J4815, sku!B:BM, 64, FALSE)</f>
        <v>Importação</v>
      </c>
      <c r="AC4815" s="37" t="str">
        <f>LEFT(pedidos[[#This Row],[SKU]],3)</f>
        <v>1EC</v>
      </c>
      <c r="AD4815" s="37" t="str" cm="1">
        <f t="array" aca="1" ref="AD4815" ca="1">IFERROR(
  INDEX(
    montadora[Montadora],
    MATCH(TRUE,LEFT(J5010,NÚCARACT(montadora[SKU Parcial]))=montadora[SKU Parcial],0)
  ),
  ""
)</f>
        <v/>
      </c>
    </row>
    <row r="4816" spans="1:30" x14ac:dyDescent="0.25">
      <c r="A4816" s="42" t="s">
        <v>2352</v>
      </c>
      <c r="B4816" s="42" t="s">
        <v>2353</v>
      </c>
      <c r="C4816" s="42" t="s">
        <v>2354</v>
      </c>
      <c r="D4816" s="42" t="s">
        <v>27</v>
      </c>
      <c r="E4816" s="42" t="s">
        <v>2298</v>
      </c>
      <c r="F4816" s="42" t="s">
        <v>1808</v>
      </c>
      <c r="G4816" s="42" t="s">
        <v>11227</v>
      </c>
      <c r="H4816" s="7" t="s">
        <v>47</v>
      </c>
      <c r="I4816" s="42" t="s">
        <v>36</v>
      </c>
      <c r="J4816" s="42" t="s">
        <v>1809</v>
      </c>
      <c r="K4816" s="8">
        <v>45869</v>
      </c>
      <c r="L4816" s="7" t="s">
        <v>804</v>
      </c>
      <c r="M4816" s="44">
        <v>99.9</v>
      </c>
      <c r="N4816" s="7">
        <v>1</v>
      </c>
      <c r="O4816" s="44">
        <v>99.9</v>
      </c>
      <c r="P4816" s="44">
        <v>37.159999999999997</v>
      </c>
      <c r="Q4816" s="44">
        <v>8.11</v>
      </c>
      <c r="R4816" s="44">
        <v>16.98</v>
      </c>
      <c r="S4816" s="44">
        <v>0</v>
      </c>
      <c r="T4816" s="44">
        <v>14.07</v>
      </c>
      <c r="U4816" s="44">
        <v>23.58</v>
      </c>
      <c r="V4816" s="9" t="s">
        <v>24448</v>
      </c>
      <c r="W4816" s="42" t="s">
        <v>34</v>
      </c>
      <c r="X4816" s="43">
        <v>120036261323</v>
      </c>
      <c r="Y4816" s="43">
        <v>45263750374</v>
      </c>
      <c r="Z4816" s="5" t="s">
        <v>7980</v>
      </c>
      <c r="AA4816" s="37" t="str">
        <f>VLOOKUP(J4816, sku!B:C, 2, FALSE)</f>
        <v>Cabo de Chupeta Coaxial de Transferência de Carga de Bateria 12/24V 800 Amper, PVC, CCA 3 Metros</v>
      </c>
      <c r="AB4816" s="37" t="str">
        <f>VLOOKUP(J4816, sku!B:BM, 64, FALSE)</f>
        <v>Importação</v>
      </c>
      <c r="AC4816" s="37" t="str">
        <f>LEFT(pedidos[[#This Row],[SKU]],3)</f>
        <v>1EC</v>
      </c>
      <c r="AD4816" s="37" t="str" cm="1">
        <f t="array" aca="1" ref="AD4816" ca="1">IFERROR(
  INDEX(
    montadora[Montadora],
    MATCH(TRUE,LEFT(J5011,NÚCARACT(montadora[SKU Parcial]))=montadora[SKU Parcial],0)
  ),
  ""
)</f>
        <v/>
      </c>
    </row>
    <row r="4817" spans="1:30" x14ac:dyDescent="0.25">
      <c r="A4817" s="42" t="s">
        <v>2339</v>
      </c>
      <c r="B4817" s="42" t="s">
        <v>2340</v>
      </c>
      <c r="C4817" s="42" t="s">
        <v>2341</v>
      </c>
      <c r="D4817" s="42" t="s">
        <v>420</v>
      </c>
      <c r="E4817" s="42" t="s">
        <v>2342</v>
      </c>
      <c r="F4817" s="42" t="s">
        <v>2343</v>
      </c>
      <c r="G4817" s="42" t="s">
        <v>11227</v>
      </c>
      <c r="H4817" s="7" t="s">
        <v>47</v>
      </c>
      <c r="I4817" s="42" t="s">
        <v>36</v>
      </c>
      <c r="J4817" s="42" t="s">
        <v>473</v>
      </c>
      <c r="K4817" s="8">
        <v>45841</v>
      </c>
      <c r="L4817" s="7" t="s">
        <v>11229</v>
      </c>
      <c r="M4817" s="44">
        <v>186.37</v>
      </c>
      <c r="N4817" s="7">
        <v>1</v>
      </c>
      <c r="O4817" s="44">
        <v>186.37</v>
      </c>
      <c r="P4817" s="44">
        <v>73.05</v>
      </c>
      <c r="Q4817" s="44">
        <v>15.13</v>
      </c>
      <c r="R4817" s="44">
        <v>30.75</v>
      </c>
      <c r="S4817" s="44">
        <v>0</v>
      </c>
      <c r="T4817" s="44">
        <v>24.25</v>
      </c>
      <c r="U4817" s="44">
        <v>43.19</v>
      </c>
      <c r="V4817" s="9" t="s">
        <v>24449</v>
      </c>
      <c r="W4817" s="42" t="s">
        <v>34</v>
      </c>
      <c r="X4817" s="43">
        <v>117251776646</v>
      </c>
      <c r="Y4817" s="43">
        <v>45113058471</v>
      </c>
      <c r="Z4817" s="5" t="s">
        <v>7980</v>
      </c>
      <c r="AA4817" s="37" t="str">
        <f>VLOOKUP(J4817, sku!B:C, 2, FALSE)</f>
        <v>1 Fogareiro 1 Boca + 1 Maçarico 915 + 2 Refis Guepardo</v>
      </c>
      <c r="AB4817" s="37" t="str">
        <f>VLOOKUP(J4817, sku!B:BM, 64, FALSE)</f>
        <v>Importação</v>
      </c>
      <c r="AC4817" s="37" t="str">
        <f>LEFT(pedidos[[#This Row],[SKU]],3)</f>
        <v>1FO</v>
      </c>
      <c r="AD4817" s="37" t="str" cm="1">
        <f t="array" aca="1" ref="AD4817" ca="1">IFERROR(
  INDEX(
    montadora[Montadora],
    MATCH(TRUE,LEFT(J5023,NÚCARACT(montadora[SKU Parcial]))=montadora[SKU Parcial],0)
  ),
  ""
)</f>
        <v/>
      </c>
    </row>
    <row r="4818" spans="1:30" x14ac:dyDescent="0.25">
      <c r="A4818" s="42" t="s">
        <v>2344</v>
      </c>
      <c r="B4818" s="42" t="s">
        <v>2345</v>
      </c>
      <c r="C4818" s="42" t="s">
        <v>1320</v>
      </c>
      <c r="D4818" s="42" t="s">
        <v>27</v>
      </c>
      <c r="E4818" s="42" t="s">
        <v>2346</v>
      </c>
      <c r="F4818" s="42" t="s">
        <v>2347</v>
      </c>
      <c r="G4818" s="42" t="s">
        <v>11227</v>
      </c>
      <c r="H4818" s="7" t="s">
        <v>47</v>
      </c>
      <c r="I4818" s="42" t="s">
        <v>31</v>
      </c>
      <c r="J4818" s="42" t="s">
        <v>2348</v>
      </c>
      <c r="K4818" s="8">
        <v>45849</v>
      </c>
      <c r="L4818" s="7" t="s">
        <v>11229</v>
      </c>
      <c r="M4818" s="44">
        <v>762.15</v>
      </c>
      <c r="N4818" s="7">
        <v>1</v>
      </c>
      <c r="O4818" s="44">
        <v>762.15</v>
      </c>
      <c r="P4818" s="44">
        <v>350</v>
      </c>
      <c r="Q4818" s="44">
        <v>61.89</v>
      </c>
      <c r="R4818" s="44">
        <v>129.57</v>
      </c>
      <c r="S4818" s="44">
        <v>0</v>
      </c>
      <c r="T4818" s="44">
        <v>44.45</v>
      </c>
      <c r="U4818" s="44">
        <v>176.24</v>
      </c>
      <c r="V4818" s="9" t="s">
        <v>24450</v>
      </c>
      <c r="W4818" s="42" t="s">
        <v>34</v>
      </c>
      <c r="X4818" s="43">
        <v>117689168097</v>
      </c>
      <c r="Y4818" s="43">
        <v>45155596344</v>
      </c>
      <c r="Z4818" s="5" t="s">
        <v>7980</v>
      </c>
      <c r="AA4818" s="37" t="str">
        <f>VLOOKUP(J4818, sku!B:C, 2, FALSE)</f>
        <v>Travessa Geral - Style - 2 Transbike Universal Aro 29 - - - - - Grafite</v>
      </c>
      <c r="AB4818" s="37" t="str">
        <f>VLOOKUP(J4818, sku!B:BM, 64, FALSE)</f>
        <v>Fabricação</v>
      </c>
      <c r="AC4818" s="37" t="str">
        <f>LEFT(pedidos[[#This Row],[SKU]],3)</f>
        <v>1XS</v>
      </c>
      <c r="AD4818" s="37" t="str" cm="1">
        <f t="array" aca="1" ref="AD4818" ca="1">IFERROR(
  INDEX(
    montadora[Montadora],
    MATCH(TRUE,LEFT(J5024,NÚCARACT(montadora[SKU Parcial]))=montadora[SKU Parcial],0)
  ),
  ""
)</f>
        <v/>
      </c>
    </row>
    <row r="4819" spans="1:30" x14ac:dyDescent="0.25">
      <c r="A4819" s="42" t="s">
        <v>1508</v>
      </c>
      <c r="B4819" s="42" t="s">
        <v>36</v>
      </c>
      <c r="C4819" s="42" t="s">
        <v>65</v>
      </c>
      <c r="D4819" s="42" t="s">
        <v>27</v>
      </c>
      <c r="E4819" s="42" t="s">
        <v>1509</v>
      </c>
      <c r="F4819" s="42" t="s">
        <v>1510</v>
      </c>
      <c r="G4819" s="42" t="s">
        <v>11227</v>
      </c>
      <c r="H4819" s="7" t="s">
        <v>30</v>
      </c>
      <c r="I4819" s="42" t="s">
        <v>36</v>
      </c>
      <c r="J4819" s="42" t="s">
        <v>886</v>
      </c>
      <c r="K4819" s="8">
        <v>45858</v>
      </c>
      <c r="L4819" s="7" t="s">
        <v>33</v>
      </c>
      <c r="M4819" s="44">
        <v>54.8</v>
      </c>
      <c r="N4819" s="7">
        <v>1</v>
      </c>
      <c r="O4819" s="44">
        <v>70.790000000000006</v>
      </c>
      <c r="P4819" s="44">
        <v>24.45</v>
      </c>
      <c r="Q4819" s="44">
        <v>4.45</v>
      </c>
      <c r="R4819" s="44">
        <v>13.33</v>
      </c>
      <c r="S4819" s="44">
        <v>15.99</v>
      </c>
      <c r="T4819" s="44">
        <v>0</v>
      </c>
      <c r="U4819" s="44">
        <v>12.57</v>
      </c>
      <c r="V4819" s="9" t="s">
        <v>24451</v>
      </c>
      <c r="W4819" s="42" t="s">
        <v>34</v>
      </c>
      <c r="X4819" s="43">
        <v>119266335626</v>
      </c>
      <c r="Y4819" s="43">
        <v>45203002366</v>
      </c>
      <c r="Z4819" s="5" t="s">
        <v>7980</v>
      </c>
      <c r="AA4819" s="37" t="str">
        <f>VLOOKUP(J4819, sku!B:C, 2, FALSE)</f>
        <v>Trava Manete Moto E Bicicleta de Alumínio</v>
      </c>
      <c r="AB4819" s="37" t="str">
        <f>VLOOKUP(J4819, sku!B:BM, 64, FALSE)</f>
        <v>Importação</v>
      </c>
      <c r="AC4819" s="37" t="str">
        <f>LEFT(pedidos[[#This Row],[SKU]],3)</f>
        <v>ET0</v>
      </c>
      <c r="AD4819" s="37" t="str" cm="1">
        <f t="array" aca="1" ref="AD4819" ca="1">IFERROR(
  INDEX(
    montadora[Montadora],
    MATCH(TRUE,LEFT(J5025,NÚCARACT(montadora[SKU Parcial]))=montadora[SKU Parcial],0)
  ),
  ""
)</f>
        <v/>
      </c>
    </row>
    <row r="4820" spans="1:30" x14ac:dyDescent="0.25">
      <c r="A4820" s="42" t="s">
        <v>2355</v>
      </c>
      <c r="B4820" s="42" t="s">
        <v>36</v>
      </c>
      <c r="C4820" s="42" t="s">
        <v>2356</v>
      </c>
      <c r="D4820" s="42" t="s">
        <v>534</v>
      </c>
      <c r="E4820" s="42" t="s">
        <v>1509</v>
      </c>
      <c r="F4820" s="42" t="s">
        <v>1510</v>
      </c>
      <c r="G4820" s="42" t="s">
        <v>11227</v>
      </c>
      <c r="H4820" s="7" t="s">
        <v>30</v>
      </c>
      <c r="I4820" s="42" t="s">
        <v>36</v>
      </c>
      <c r="J4820" s="42" t="s">
        <v>886</v>
      </c>
      <c r="K4820" s="8">
        <v>45858</v>
      </c>
      <c r="L4820" s="7" t="s">
        <v>11229</v>
      </c>
      <c r="M4820" s="44">
        <v>54.8</v>
      </c>
      <c r="N4820" s="7">
        <v>1</v>
      </c>
      <c r="O4820" s="44">
        <v>54.8</v>
      </c>
      <c r="P4820" s="44">
        <v>24.45</v>
      </c>
      <c r="Q4820" s="44">
        <v>4.45</v>
      </c>
      <c r="R4820" s="44">
        <v>13.33</v>
      </c>
      <c r="S4820" s="44">
        <v>0</v>
      </c>
      <c r="T4820" s="44">
        <v>0</v>
      </c>
      <c r="U4820" s="44">
        <v>12.57</v>
      </c>
      <c r="V4820" s="9" t="s">
        <v>24451</v>
      </c>
      <c r="W4820" s="42" t="s">
        <v>34</v>
      </c>
      <c r="X4820" s="43">
        <v>119312461658</v>
      </c>
      <c r="Y4820" s="43">
        <v>45204996432</v>
      </c>
      <c r="Z4820" s="5" t="s">
        <v>7980</v>
      </c>
      <c r="AA4820" s="37" t="str">
        <f>VLOOKUP(J4820, sku!B:C, 2, FALSE)</f>
        <v>Trava Manete Moto E Bicicleta de Alumínio</v>
      </c>
      <c r="AB4820" s="37" t="str">
        <f>VLOOKUP(J4820, sku!B:BM, 64, FALSE)</f>
        <v>Importação</v>
      </c>
      <c r="AC4820" s="37" t="str">
        <f>LEFT(pedidos[[#This Row],[SKU]],3)</f>
        <v>ET0</v>
      </c>
      <c r="AD4820" s="37" t="str" cm="1">
        <f t="array" aca="1" ref="AD4820" ca="1">IFERROR(
  INDEX(
    montadora[Montadora],
    MATCH(TRUE,LEFT(J5026,NÚCARACT(montadora[SKU Parcial]))=montadora[SKU Parcial],0)
  ),
  ""
)</f>
        <v/>
      </c>
    </row>
    <row r="4821" spans="1:30" x14ac:dyDescent="0.25">
      <c r="A4821" s="42" t="s">
        <v>2357</v>
      </c>
      <c r="B4821" s="42" t="s">
        <v>2358</v>
      </c>
      <c r="C4821" s="42" t="s">
        <v>991</v>
      </c>
      <c r="D4821" s="42" t="s">
        <v>188</v>
      </c>
      <c r="E4821" s="42" t="s">
        <v>1509</v>
      </c>
      <c r="F4821" s="42" t="s">
        <v>1510</v>
      </c>
      <c r="G4821" s="42" t="s">
        <v>11227</v>
      </c>
      <c r="H4821" s="7" t="s">
        <v>30</v>
      </c>
      <c r="I4821" s="42" t="s">
        <v>36</v>
      </c>
      <c r="J4821" s="42" t="s">
        <v>886</v>
      </c>
      <c r="K4821" s="8">
        <v>45858</v>
      </c>
      <c r="L4821" s="7" t="s">
        <v>11229</v>
      </c>
      <c r="M4821" s="44">
        <v>54.8</v>
      </c>
      <c r="N4821" s="7">
        <v>1</v>
      </c>
      <c r="O4821" s="44">
        <v>54.8</v>
      </c>
      <c r="P4821" s="44">
        <v>24.45</v>
      </c>
      <c r="Q4821" s="44">
        <v>4.45</v>
      </c>
      <c r="R4821" s="44">
        <v>13.33</v>
      </c>
      <c r="S4821" s="44">
        <v>0</v>
      </c>
      <c r="T4821" s="44">
        <v>0</v>
      </c>
      <c r="U4821" s="44">
        <v>12.57</v>
      </c>
      <c r="V4821" s="9" t="s">
        <v>24451</v>
      </c>
      <c r="W4821" s="42" t="s">
        <v>89</v>
      </c>
      <c r="X4821" s="43">
        <v>119327286878</v>
      </c>
      <c r="Y4821" s="43">
        <v>45205521229</v>
      </c>
      <c r="Z4821" s="5" t="s">
        <v>7980</v>
      </c>
      <c r="AA4821" s="37" t="str">
        <f>VLOOKUP(J4821, sku!B:C, 2, FALSE)</f>
        <v>Trava Manete Moto E Bicicleta de Alumínio</v>
      </c>
      <c r="AB4821" s="37" t="str">
        <f>VLOOKUP(J4821, sku!B:BM, 64, FALSE)</f>
        <v>Importação</v>
      </c>
      <c r="AC4821" s="37" t="str">
        <f>LEFT(pedidos[[#This Row],[SKU]],3)</f>
        <v>ET0</v>
      </c>
      <c r="AD4821" s="37" t="str" cm="1">
        <f t="array" aca="1" ref="AD4821" ca="1">IFERROR(
  INDEX(
    montadora[Montadora],
    MATCH(TRUE,LEFT(#REF!,NÚCARACT(montadora[SKU Parcial]))=montadora[SKU Parcial],0)
  ),
  ""
)</f>
        <v/>
      </c>
    </row>
    <row r="4822" spans="1:30" x14ac:dyDescent="0.25">
      <c r="A4822" s="42" t="s">
        <v>2466</v>
      </c>
      <c r="B4822" s="42" t="s">
        <v>2467</v>
      </c>
      <c r="C4822" s="42" t="s">
        <v>2468</v>
      </c>
      <c r="D4822" s="42" t="s">
        <v>27</v>
      </c>
      <c r="E4822" s="42" t="s">
        <v>1509</v>
      </c>
      <c r="F4822" s="42" t="s">
        <v>1510</v>
      </c>
      <c r="G4822" s="42" t="s">
        <v>11227</v>
      </c>
      <c r="H4822" s="7" t="s">
        <v>30</v>
      </c>
      <c r="I4822" s="42" t="s">
        <v>36</v>
      </c>
      <c r="J4822" s="42" t="s">
        <v>886</v>
      </c>
      <c r="K4822" s="8">
        <v>45861</v>
      </c>
      <c r="L4822" s="7" t="s">
        <v>11229</v>
      </c>
      <c r="M4822" s="44">
        <v>54.8</v>
      </c>
      <c r="N4822" s="7">
        <v>1</v>
      </c>
      <c r="O4822" s="44">
        <v>61.79</v>
      </c>
      <c r="P4822" s="44">
        <v>24.45</v>
      </c>
      <c r="Q4822" s="44">
        <v>4.45</v>
      </c>
      <c r="R4822" s="44">
        <v>13.33</v>
      </c>
      <c r="S4822" s="44">
        <v>6.99</v>
      </c>
      <c r="T4822" s="44">
        <v>0</v>
      </c>
      <c r="U4822" s="44">
        <v>12.57</v>
      </c>
      <c r="V4822" s="9" t="s">
        <v>24451</v>
      </c>
      <c r="W4822" s="42" t="s">
        <v>34</v>
      </c>
      <c r="X4822" s="43">
        <v>119107379551</v>
      </c>
      <c r="Y4822" s="43">
        <v>45219697807</v>
      </c>
      <c r="Z4822" s="5" t="s">
        <v>7980</v>
      </c>
      <c r="AA4822" s="37" t="str">
        <f>VLOOKUP(J4822, sku!B:C, 2, FALSE)</f>
        <v>Trava Manete Moto E Bicicleta de Alumínio</v>
      </c>
      <c r="AB4822" s="37" t="str">
        <f>VLOOKUP(J4822, sku!B:BM, 64, FALSE)</f>
        <v>Importação</v>
      </c>
      <c r="AC4822" s="37" t="str">
        <f>LEFT(pedidos[[#This Row],[SKU]],3)</f>
        <v>ET0</v>
      </c>
      <c r="AD4822" s="37" t="str" cm="1">
        <f t="array" aca="1" ref="AD4822" ca="1">IFERROR(
  INDEX(
    montadora[Montadora],
    MATCH(TRUE,LEFT(#REF!,NÚCARACT(montadora[SKU Parcial]))=montadora[SKU Parcial],0)
  ),
  ""
)</f>
        <v/>
      </c>
    </row>
    <row r="4823" spans="1:30" x14ac:dyDescent="0.25">
      <c r="A4823" s="42" t="s">
        <v>2359</v>
      </c>
      <c r="B4823" s="42" t="s">
        <v>2360</v>
      </c>
      <c r="C4823" s="42" t="s">
        <v>2361</v>
      </c>
      <c r="D4823" s="42" t="s">
        <v>138</v>
      </c>
      <c r="E4823" s="42" t="s">
        <v>2362</v>
      </c>
      <c r="F4823" s="42" t="s">
        <v>2166</v>
      </c>
      <c r="G4823" s="42" t="s">
        <v>11227</v>
      </c>
      <c r="H4823" s="7" t="s">
        <v>30</v>
      </c>
      <c r="I4823" s="42" t="s">
        <v>36</v>
      </c>
      <c r="J4823" s="42" t="s">
        <v>2167</v>
      </c>
      <c r="K4823" s="8">
        <v>45845</v>
      </c>
      <c r="L4823" s="7" t="s">
        <v>11229</v>
      </c>
      <c r="M4823" s="44">
        <v>78.8</v>
      </c>
      <c r="N4823" s="7">
        <v>1</v>
      </c>
      <c r="O4823" s="44">
        <v>78.8</v>
      </c>
      <c r="P4823" s="44">
        <v>38.54</v>
      </c>
      <c r="Q4823" s="44">
        <v>6.4</v>
      </c>
      <c r="R4823" s="44">
        <v>15.81</v>
      </c>
      <c r="S4823" s="44">
        <v>0</v>
      </c>
      <c r="T4823" s="44">
        <v>0</v>
      </c>
      <c r="U4823" s="44">
        <v>18.05</v>
      </c>
      <c r="V4823" s="9" t="s">
        <v>24452</v>
      </c>
      <c r="W4823" s="42" t="s">
        <v>34</v>
      </c>
      <c r="X4823" s="43">
        <v>117791733744</v>
      </c>
      <c r="Y4823" s="43">
        <v>45136537396</v>
      </c>
      <c r="Z4823" s="5" t="s">
        <v>7980</v>
      </c>
      <c r="AA4823" s="37" t="str">
        <f>VLOOKUP(J4823, sku!B:C, 2, FALSE)</f>
        <v>Cadeirinha Rosa Aro 26 - Peixinho Bike</v>
      </c>
      <c r="AB4823" s="37" t="str">
        <f>VLOOKUP(J4823, sku!B:BM, 64, FALSE)</f>
        <v>Revenda</v>
      </c>
      <c r="AC4823" s="37" t="str">
        <f>LEFT(pedidos[[#This Row],[SKU]],3)</f>
        <v>CAD</v>
      </c>
      <c r="AD4823" s="37" t="str" cm="1">
        <f t="array" aca="1" ref="AD4823" ca="1">IFERROR(
  INDEX(
    montadora[Montadora],
    MATCH(TRUE,LEFT(#REF!,NÚCARACT(montadora[SKU Parcial]))=montadora[SKU Parcial],0)
  ),
  ""
)</f>
        <v/>
      </c>
    </row>
    <row r="4824" spans="1:30" x14ac:dyDescent="0.25">
      <c r="A4824" s="42" t="s">
        <v>2363</v>
      </c>
      <c r="B4824" s="42" t="s">
        <v>36</v>
      </c>
      <c r="C4824" s="42" t="s">
        <v>2364</v>
      </c>
      <c r="D4824" s="42" t="s">
        <v>191</v>
      </c>
      <c r="E4824" s="42" t="s">
        <v>506</v>
      </c>
      <c r="F4824" s="42" t="s">
        <v>507</v>
      </c>
      <c r="G4824" s="42" t="s">
        <v>11227</v>
      </c>
      <c r="H4824" s="7" t="s">
        <v>30</v>
      </c>
      <c r="I4824" s="42" t="s">
        <v>36</v>
      </c>
      <c r="J4824" s="42" t="s">
        <v>473</v>
      </c>
      <c r="K4824" s="8">
        <v>45839</v>
      </c>
      <c r="L4824" s="7" t="s">
        <v>11229</v>
      </c>
      <c r="M4824" s="44">
        <v>168.8</v>
      </c>
      <c r="N4824" s="7">
        <v>1</v>
      </c>
      <c r="O4824" s="44">
        <v>168.8</v>
      </c>
      <c r="P4824" s="44">
        <v>73.05</v>
      </c>
      <c r="Q4824" s="44">
        <v>13.71</v>
      </c>
      <c r="R4824" s="44">
        <v>19.41</v>
      </c>
      <c r="S4824" s="44">
        <v>0</v>
      </c>
      <c r="T4824" s="44">
        <v>24.25</v>
      </c>
      <c r="U4824" s="44">
        <v>38.380000000000003</v>
      </c>
      <c r="V4824" s="9" t="s">
        <v>24453</v>
      </c>
      <c r="W4824" s="42" t="s">
        <v>34</v>
      </c>
      <c r="X4824" s="43">
        <v>116510227347</v>
      </c>
      <c r="Y4824" s="43">
        <v>45100758358</v>
      </c>
      <c r="Z4824" s="5" t="s">
        <v>7980</v>
      </c>
      <c r="AA4824" s="37" t="str">
        <f>VLOOKUP(J4824, sku!B:C, 2, FALSE)</f>
        <v>1 Fogareiro 1 Boca + 1 Maçarico 915 + 2 Refis Guepardo</v>
      </c>
      <c r="AB4824" s="37" t="str">
        <f>VLOOKUP(J4824, sku!B:BM, 64, FALSE)</f>
        <v>Importação</v>
      </c>
      <c r="AC4824" s="37" t="str">
        <f>LEFT(pedidos[[#This Row],[SKU]],3)</f>
        <v>1FO</v>
      </c>
      <c r="AD4824" s="37" t="str" cm="1">
        <f t="array" aca="1" ref="AD4824" ca="1">IFERROR(
  INDEX(
    montadora[Montadora],
    MATCH(TRUE,LEFT(#REF!,NÚCARACT(montadora[SKU Parcial]))=montadora[SKU Parcial],0)
  ),
  ""
)</f>
        <v/>
      </c>
    </row>
    <row r="4825" spans="1:30" x14ac:dyDescent="0.25">
      <c r="A4825" s="42" t="s">
        <v>2365</v>
      </c>
      <c r="B4825" s="42" t="s">
        <v>36</v>
      </c>
      <c r="C4825" s="42" t="s">
        <v>2366</v>
      </c>
      <c r="D4825" s="42" t="s">
        <v>45</v>
      </c>
      <c r="E4825" s="42" t="s">
        <v>506</v>
      </c>
      <c r="F4825" s="42" t="s">
        <v>507</v>
      </c>
      <c r="G4825" s="42" t="s">
        <v>11227</v>
      </c>
      <c r="H4825" s="7" t="s">
        <v>30</v>
      </c>
      <c r="I4825" s="42" t="s">
        <v>31</v>
      </c>
      <c r="J4825" s="42" t="s">
        <v>473</v>
      </c>
      <c r="K4825" s="8">
        <v>45839</v>
      </c>
      <c r="L4825" s="7" t="s">
        <v>11229</v>
      </c>
      <c r="M4825" s="44">
        <v>168.8</v>
      </c>
      <c r="N4825" s="7">
        <v>1</v>
      </c>
      <c r="O4825" s="44">
        <v>168.8</v>
      </c>
      <c r="P4825" s="44">
        <v>73.05</v>
      </c>
      <c r="Q4825" s="44">
        <v>13.71</v>
      </c>
      <c r="R4825" s="44">
        <v>19.41</v>
      </c>
      <c r="S4825" s="44">
        <v>0</v>
      </c>
      <c r="T4825" s="44">
        <v>24.25</v>
      </c>
      <c r="U4825" s="44">
        <v>38.380000000000003</v>
      </c>
      <c r="V4825" s="9" t="s">
        <v>24453</v>
      </c>
      <c r="W4825" s="42" t="s">
        <v>34</v>
      </c>
      <c r="X4825" s="43">
        <v>116561937369</v>
      </c>
      <c r="Y4825" s="43">
        <v>45103464964</v>
      </c>
      <c r="Z4825" s="5" t="s">
        <v>7980</v>
      </c>
      <c r="AA4825" s="37" t="str">
        <f>VLOOKUP(J4825, sku!B:C, 2, FALSE)</f>
        <v>1 Fogareiro 1 Boca + 1 Maçarico 915 + 2 Refis Guepardo</v>
      </c>
      <c r="AB4825" s="37" t="str">
        <f>VLOOKUP(J4825, sku!B:BM, 64, FALSE)</f>
        <v>Importação</v>
      </c>
      <c r="AC4825" s="37" t="str">
        <f>LEFT(pedidos[[#This Row],[SKU]],3)</f>
        <v>1FO</v>
      </c>
      <c r="AD4825" s="37" t="str" cm="1">
        <f t="array" aca="1" ref="AD4825" ca="1">IFERROR(
  INDEX(
    montadora[Montadora],
    MATCH(TRUE,LEFT(#REF!,NÚCARACT(montadora[SKU Parcial]))=montadora[SKU Parcial],0)
  ),
  ""
)</f>
        <v/>
      </c>
    </row>
    <row r="4826" spans="1:30" x14ac:dyDescent="0.25">
      <c r="A4826" s="42" t="s">
        <v>2367</v>
      </c>
      <c r="B4826" s="42" t="s">
        <v>2368</v>
      </c>
      <c r="C4826" s="42" t="s">
        <v>2369</v>
      </c>
      <c r="D4826" s="42" t="s">
        <v>138</v>
      </c>
      <c r="E4826" s="42" t="s">
        <v>506</v>
      </c>
      <c r="F4826" s="42" t="s">
        <v>507</v>
      </c>
      <c r="G4826" s="42" t="s">
        <v>11227</v>
      </c>
      <c r="H4826" s="7" t="s">
        <v>30</v>
      </c>
      <c r="I4826" s="42" t="s">
        <v>31</v>
      </c>
      <c r="J4826" s="42" t="s">
        <v>473</v>
      </c>
      <c r="K4826" s="8">
        <v>45841</v>
      </c>
      <c r="L4826" s="7" t="s">
        <v>11229</v>
      </c>
      <c r="M4826" s="44">
        <v>168.8</v>
      </c>
      <c r="N4826" s="7">
        <v>1</v>
      </c>
      <c r="O4826" s="44">
        <v>168.8</v>
      </c>
      <c r="P4826" s="44">
        <v>73.05</v>
      </c>
      <c r="Q4826" s="44">
        <v>13.71</v>
      </c>
      <c r="R4826" s="44">
        <v>19.41</v>
      </c>
      <c r="S4826" s="44">
        <v>0</v>
      </c>
      <c r="T4826" s="44">
        <v>24.25</v>
      </c>
      <c r="U4826" s="44">
        <v>38.380000000000003</v>
      </c>
      <c r="V4826" s="9" t="s">
        <v>24453</v>
      </c>
      <c r="W4826" s="42" t="s">
        <v>34</v>
      </c>
      <c r="X4826" s="43">
        <v>116787047235</v>
      </c>
      <c r="Y4826" s="43">
        <v>45114600991</v>
      </c>
      <c r="Z4826" s="5" t="s">
        <v>7980</v>
      </c>
      <c r="AA4826" s="37" t="str">
        <f>VLOOKUP(J4826, sku!B:C, 2, FALSE)</f>
        <v>1 Fogareiro 1 Boca + 1 Maçarico 915 + 2 Refis Guepardo</v>
      </c>
      <c r="AB4826" s="37" t="str">
        <f>VLOOKUP(J4826, sku!B:BM, 64, FALSE)</f>
        <v>Importação</v>
      </c>
      <c r="AC4826" s="37" t="str">
        <f>LEFT(pedidos[[#This Row],[SKU]],3)</f>
        <v>1FO</v>
      </c>
      <c r="AD4826" s="37" t="str" cm="1">
        <f t="array" aca="1" ref="AD4826" ca="1">IFERROR(
  INDEX(
    montadora[Montadora],
    MATCH(TRUE,LEFT(#REF!,NÚCARACT(montadora[SKU Parcial]))=montadora[SKU Parcial],0)
  ),
  ""
)</f>
        <v/>
      </c>
    </row>
    <row r="4827" spans="1:30" x14ac:dyDescent="0.25">
      <c r="A4827" s="42" t="s">
        <v>2370</v>
      </c>
      <c r="B4827" s="42" t="s">
        <v>2371</v>
      </c>
      <c r="C4827" s="42" t="s">
        <v>2372</v>
      </c>
      <c r="D4827" s="42" t="s">
        <v>319</v>
      </c>
      <c r="E4827" s="42" t="s">
        <v>506</v>
      </c>
      <c r="F4827" s="42" t="s">
        <v>507</v>
      </c>
      <c r="G4827" s="42" t="s">
        <v>11227</v>
      </c>
      <c r="H4827" s="7" t="s">
        <v>30</v>
      </c>
      <c r="I4827" s="42" t="s">
        <v>31</v>
      </c>
      <c r="J4827" s="42" t="s">
        <v>473</v>
      </c>
      <c r="K4827" s="8">
        <v>45844</v>
      </c>
      <c r="L4827" s="7" t="s">
        <v>11229</v>
      </c>
      <c r="M4827" s="44">
        <v>168.8</v>
      </c>
      <c r="N4827" s="7">
        <v>1</v>
      </c>
      <c r="O4827" s="44">
        <v>168.8</v>
      </c>
      <c r="P4827" s="44">
        <v>73.05</v>
      </c>
      <c r="Q4827" s="44">
        <v>13.71</v>
      </c>
      <c r="R4827" s="44">
        <v>19.41</v>
      </c>
      <c r="S4827" s="44">
        <v>0</v>
      </c>
      <c r="T4827" s="44">
        <v>24.25</v>
      </c>
      <c r="U4827" s="44">
        <v>38.380000000000003</v>
      </c>
      <c r="V4827" s="9" t="s">
        <v>24453</v>
      </c>
      <c r="W4827" s="42" t="s">
        <v>34</v>
      </c>
      <c r="X4827" s="43">
        <v>117619387274</v>
      </c>
      <c r="Y4827" s="43">
        <v>45127502413</v>
      </c>
      <c r="Z4827" s="5" t="s">
        <v>7980</v>
      </c>
      <c r="AA4827" s="37" t="str">
        <f>VLOOKUP(J4827, sku!B:C, 2, FALSE)</f>
        <v>1 Fogareiro 1 Boca + 1 Maçarico 915 + 2 Refis Guepardo</v>
      </c>
      <c r="AB4827" s="37" t="str">
        <f>VLOOKUP(J4827, sku!B:BM, 64, FALSE)</f>
        <v>Importação</v>
      </c>
      <c r="AC4827" s="37" t="str">
        <f>LEFT(pedidos[[#This Row],[SKU]],3)</f>
        <v>1FO</v>
      </c>
      <c r="AD4827" s="37" t="str" cm="1">
        <f t="array" aca="1" ref="AD4827" ca="1">IFERROR(
  INDEX(
    montadora[Montadora],
    MATCH(TRUE,LEFT(#REF!,NÚCARACT(montadora[SKU Parcial]))=montadora[SKU Parcial],0)
  ),
  ""
)</f>
        <v/>
      </c>
    </row>
    <row r="4828" spans="1:30" x14ac:dyDescent="0.25">
      <c r="A4828" s="42" t="s">
        <v>2373</v>
      </c>
      <c r="B4828" s="42" t="s">
        <v>36</v>
      </c>
      <c r="C4828" s="42" t="s">
        <v>132</v>
      </c>
      <c r="D4828" s="42" t="s">
        <v>27</v>
      </c>
      <c r="E4828" s="42" t="s">
        <v>506</v>
      </c>
      <c r="F4828" s="42" t="s">
        <v>507</v>
      </c>
      <c r="G4828" s="42" t="s">
        <v>11227</v>
      </c>
      <c r="H4828" s="7" t="s">
        <v>30</v>
      </c>
      <c r="I4828" s="42" t="s">
        <v>36</v>
      </c>
      <c r="J4828" s="42" t="s">
        <v>473</v>
      </c>
      <c r="K4828" s="8">
        <v>45844</v>
      </c>
      <c r="L4828" s="7" t="s">
        <v>11229</v>
      </c>
      <c r="M4828" s="44">
        <v>168.8</v>
      </c>
      <c r="N4828" s="7">
        <v>1</v>
      </c>
      <c r="O4828" s="44">
        <v>168.8</v>
      </c>
      <c r="P4828" s="44">
        <v>73.05</v>
      </c>
      <c r="Q4828" s="44">
        <v>13.71</v>
      </c>
      <c r="R4828" s="44">
        <v>19.41</v>
      </c>
      <c r="S4828" s="44">
        <v>0</v>
      </c>
      <c r="T4828" s="44">
        <v>24.25</v>
      </c>
      <c r="U4828" s="44">
        <v>38.380000000000003</v>
      </c>
      <c r="V4828" s="9" t="s">
        <v>24453</v>
      </c>
      <c r="W4828" s="42" t="s">
        <v>34</v>
      </c>
      <c r="X4828" s="43">
        <v>117651892048</v>
      </c>
      <c r="Y4828" s="43">
        <v>45129092727</v>
      </c>
      <c r="Z4828" s="5" t="s">
        <v>7980</v>
      </c>
      <c r="AA4828" s="37" t="str">
        <f>VLOOKUP(J4828, sku!B:C, 2, FALSE)</f>
        <v>1 Fogareiro 1 Boca + 1 Maçarico 915 + 2 Refis Guepardo</v>
      </c>
      <c r="AB4828" s="37" t="str">
        <f>VLOOKUP(J4828, sku!B:BM, 64, FALSE)</f>
        <v>Importação</v>
      </c>
      <c r="AC4828" s="37" t="str">
        <f>LEFT(pedidos[[#This Row],[SKU]],3)</f>
        <v>1FO</v>
      </c>
      <c r="AD4828" s="37" t="str" cm="1">
        <f t="array" aca="1" ref="AD4828" ca="1">IFERROR(
  INDEX(
    montadora[Montadora],
    MATCH(TRUE,LEFT(#REF!,NÚCARACT(montadora[SKU Parcial]))=montadora[SKU Parcial],0)
  ),
  ""
)</f>
        <v/>
      </c>
    </row>
    <row r="4829" spans="1:30" x14ac:dyDescent="0.25">
      <c r="A4829" s="42" t="s">
        <v>2374</v>
      </c>
      <c r="B4829" s="42" t="s">
        <v>36</v>
      </c>
      <c r="C4829" s="42" t="s">
        <v>2375</v>
      </c>
      <c r="D4829" s="42" t="s">
        <v>138</v>
      </c>
      <c r="E4829" s="42" t="s">
        <v>506</v>
      </c>
      <c r="F4829" s="42" t="s">
        <v>507</v>
      </c>
      <c r="G4829" s="42" t="s">
        <v>11227</v>
      </c>
      <c r="H4829" s="7" t="s">
        <v>30</v>
      </c>
      <c r="I4829" s="42" t="s">
        <v>36</v>
      </c>
      <c r="J4829" s="42" t="s">
        <v>473</v>
      </c>
      <c r="K4829" s="8">
        <v>45845</v>
      </c>
      <c r="L4829" s="7" t="s">
        <v>11229</v>
      </c>
      <c r="M4829" s="44">
        <v>168.8</v>
      </c>
      <c r="N4829" s="7">
        <v>1</v>
      </c>
      <c r="O4829" s="44">
        <v>168.8</v>
      </c>
      <c r="P4829" s="44">
        <v>73.05</v>
      </c>
      <c r="Q4829" s="44">
        <v>13.71</v>
      </c>
      <c r="R4829" s="44">
        <v>19.41</v>
      </c>
      <c r="S4829" s="44">
        <v>0</v>
      </c>
      <c r="T4829" s="44">
        <v>24.25</v>
      </c>
      <c r="U4829" s="44">
        <v>38.380000000000003</v>
      </c>
      <c r="V4829" s="9" t="s">
        <v>24453</v>
      </c>
      <c r="W4829" s="42" t="s">
        <v>34</v>
      </c>
      <c r="X4829" s="43">
        <v>117781718002</v>
      </c>
      <c r="Y4829" s="43">
        <v>45135868148</v>
      </c>
      <c r="Z4829" s="5" t="s">
        <v>7980</v>
      </c>
      <c r="AA4829" s="37" t="str">
        <f>VLOOKUP(J4829, sku!B:C, 2, FALSE)</f>
        <v>1 Fogareiro 1 Boca + 1 Maçarico 915 + 2 Refis Guepardo</v>
      </c>
      <c r="AB4829" s="37" t="str">
        <f>VLOOKUP(J4829, sku!B:BM, 64, FALSE)</f>
        <v>Importação</v>
      </c>
      <c r="AC4829" s="37" t="str">
        <f>LEFT(pedidos[[#This Row],[SKU]],3)</f>
        <v>1FO</v>
      </c>
      <c r="AD4829" s="37" t="str" cm="1">
        <f t="array" aca="1" ref="AD4829" ca="1">IFERROR(
  INDEX(
    montadora[Montadora],
    MATCH(TRUE,LEFT(J5027,NÚCARACT(montadora[SKU Parcial]))=montadora[SKU Parcial],0)
  ),
  ""
)</f>
        <v/>
      </c>
    </row>
    <row r="4830" spans="1:30" x14ac:dyDescent="0.25">
      <c r="A4830" s="42" t="s">
        <v>2376</v>
      </c>
      <c r="B4830" s="42" t="s">
        <v>2377</v>
      </c>
      <c r="C4830" s="42" t="s">
        <v>2245</v>
      </c>
      <c r="D4830" s="42" t="s">
        <v>138</v>
      </c>
      <c r="E4830" s="42" t="s">
        <v>506</v>
      </c>
      <c r="F4830" s="42" t="s">
        <v>507</v>
      </c>
      <c r="G4830" s="42" t="s">
        <v>11227</v>
      </c>
      <c r="H4830" s="7" t="s">
        <v>30</v>
      </c>
      <c r="I4830" s="42" t="s">
        <v>36</v>
      </c>
      <c r="J4830" s="42" t="s">
        <v>473</v>
      </c>
      <c r="K4830" s="8">
        <v>45847</v>
      </c>
      <c r="L4830" s="7" t="s">
        <v>11229</v>
      </c>
      <c r="M4830" s="44">
        <v>168.8</v>
      </c>
      <c r="N4830" s="7">
        <v>1</v>
      </c>
      <c r="O4830" s="44">
        <v>168.8</v>
      </c>
      <c r="P4830" s="44">
        <v>73.05</v>
      </c>
      <c r="Q4830" s="44">
        <v>13.71</v>
      </c>
      <c r="R4830" s="44">
        <v>19.41</v>
      </c>
      <c r="S4830" s="44">
        <v>0</v>
      </c>
      <c r="T4830" s="44">
        <v>24.25</v>
      </c>
      <c r="U4830" s="44">
        <v>38.380000000000003</v>
      </c>
      <c r="V4830" s="9" t="s">
        <v>24453</v>
      </c>
      <c r="W4830" s="42" t="s">
        <v>34</v>
      </c>
      <c r="X4830" s="43">
        <v>117488266513</v>
      </c>
      <c r="Y4830" s="43">
        <v>45145830875</v>
      </c>
      <c r="Z4830" s="5" t="s">
        <v>7980</v>
      </c>
      <c r="AA4830" s="37" t="str">
        <f>VLOOKUP(J4830, sku!B:C, 2, FALSE)</f>
        <v>1 Fogareiro 1 Boca + 1 Maçarico 915 + 2 Refis Guepardo</v>
      </c>
      <c r="AB4830" s="37" t="str">
        <f>VLOOKUP(J4830, sku!B:BM, 64, FALSE)</f>
        <v>Importação</v>
      </c>
      <c r="AC4830" s="37" t="str">
        <f>LEFT(pedidos[[#This Row],[SKU]],3)</f>
        <v>1FO</v>
      </c>
      <c r="AD4830" s="37" t="str" cm="1">
        <f t="array" aca="1" ref="AD4830" ca="1">IFERROR(
  INDEX(
    montadora[Montadora],
    MATCH(TRUE,LEFT(#REF!,NÚCARACT(montadora[SKU Parcial]))=montadora[SKU Parcial],0)
  ),
  ""
)</f>
        <v/>
      </c>
    </row>
    <row r="4831" spans="1:30" x14ac:dyDescent="0.25">
      <c r="A4831" s="42" t="s">
        <v>2378</v>
      </c>
      <c r="B4831" s="42" t="s">
        <v>2379</v>
      </c>
      <c r="C4831" s="42" t="s">
        <v>2380</v>
      </c>
      <c r="D4831" s="42" t="s">
        <v>191</v>
      </c>
      <c r="E4831" s="42" t="s">
        <v>506</v>
      </c>
      <c r="F4831" s="42" t="s">
        <v>507</v>
      </c>
      <c r="G4831" s="42" t="s">
        <v>11227</v>
      </c>
      <c r="H4831" s="7" t="s">
        <v>30</v>
      </c>
      <c r="I4831" s="42" t="s">
        <v>36</v>
      </c>
      <c r="J4831" s="42" t="s">
        <v>473</v>
      </c>
      <c r="K4831" s="8">
        <v>45849</v>
      </c>
      <c r="L4831" s="7" t="s">
        <v>11229</v>
      </c>
      <c r="M4831" s="44">
        <v>168.8</v>
      </c>
      <c r="N4831" s="7">
        <v>1</v>
      </c>
      <c r="O4831" s="44">
        <v>168.8</v>
      </c>
      <c r="P4831" s="44">
        <v>73.05</v>
      </c>
      <c r="Q4831" s="44">
        <v>13.71</v>
      </c>
      <c r="R4831" s="44">
        <v>19.41</v>
      </c>
      <c r="S4831" s="44">
        <v>0</v>
      </c>
      <c r="T4831" s="44">
        <v>24.25</v>
      </c>
      <c r="U4831" s="44">
        <v>38.380000000000003</v>
      </c>
      <c r="V4831" s="9" t="s">
        <v>24453</v>
      </c>
      <c r="W4831" s="42" t="s">
        <v>34</v>
      </c>
      <c r="X4831" s="43">
        <v>118266900392</v>
      </c>
      <c r="Y4831" s="43">
        <v>45158715618</v>
      </c>
      <c r="Z4831" s="5" t="s">
        <v>7980</v>
      </c>
      <c r="AA4831" s="37" t="str">
        <f>VLOOKUP(J4831, sku!B:C, 2, FALSE)</f>
        <v>1 Fogareiro 1 Boca + 1 Maçarico 915 + 2 Refis Guepardo</v>
      </c>
      <c r="AB4831" s="37" t="str">
        <f>VLOOKUP(J4831, sku!B:BM, 64, FALSE)</f>
        <v>Importação</v>
      </c>
      <c r="AC4831" s="37" t="str">
        <f>LEFT(pedidos[[#This Row],[SKU]],3)</f>
        <v>1FO</v>
      </c>
      <c r="AD4831" s="37" t="str" cm="1">
        <f t="array" aca="1" ref="AD4831" ca="1">IFERROR(
  INDEX(
    montadora[Montadora],
    MATCH(TRUE,LEFT(J5028,NÚCARACT(montadora[SKU Parcial]))=montadora[SKU Parcial],0)
  ),
  ""
)</f>
        <v/>
      </c>
    </row>
    <row r="4832" spans="1:30" x14ac:dyDescent="0.25">
      <c r="A4832" s="42" t="s">
        <v>2381</v>
      </c>
      <c r="B4832" s="42" t="s">
        <v>2382</v>
      </c>
      <c r="C4832" s="42" t="s">
        <v>287</v>
      </c>
      <c r="D4832" s="42" t="s">
        <v>420</v>
      </c>
      <c r="E4832" s="42" t="s">
        <v>506</v>
      </c>
      <c r="F4832" s="42" t="s">
        <v>507</v>
      </c>
      <c r="G4832" s="42" t="s">
        <v>11227</v>
      </c>
      <c r="H4832" s="7" t="s">
        <v>30</v>
      </c>
      <c r="I4832" s="42" t="s">
        <v>36</v>
      </c>
      <c r="J4832" s="42" t="s">
        <v>473</v>
      </c>
      <c r="K4832" s="8">
        <v>45850</v>
      </c>
      <c r="L4832" s="7" t="s">
        <v>11229</v>
      </c>
      <c r="M4832" s="44">
        <v>168.8</v>
      </c>
      <c r="N4832" s="7">
        <v>1</v>
      </c>
      <c r="O4832" s="44">
        <v>168.8</v>
      </c>
      <c r="P4832" s="44">
        <v>73.05</v>
      </c>
      <c r="Q4832" s="44">
        <v>13.71</v>
      </c>
      <c r="R4832" s="44">
        <v>19.41</v>
      </c>
      <c r="S4832" s="44">
        <v>0</v>
      </c>
      <c r="T4832" s="44">
        <v>24.25</v>
      </c>
      <c r="U4832" s="44">
        <v>38.380000000000003</v>
      </c>
      <c r="V4832" s="9" t="s">
        <v>24453</v>
      </c>
      <c r="W4832" s="42" t="s">
        <v>34</v>
      </c>
      <c r="X4832" s="43">
        <v>118321510782</v>
      </c>
      <c r="Y4832" s="43">
        <v>45160571717</v>
      </c>
      <c r="Z4832" s="5" t="s">
        <v>7980</v>
      </c>
      <c r="AA4832" s="37" t="str">
        <f>VLOOKUP(J4832, sku!B:C, 2, FALSE)</f>
        <v>1 Fogareiro 1 Boca + 1 Maçarico 915 + 2 Refis Guepardo</v>
      </c>
      <c r="AB4832" s="37" t="str">
        <f>VLOOKUP(J4832, sku!B:BM, 64, FALSE)</f>
        <v>Importação</v>
      </c>
      <c r="AC4832" s="37" t="str">
        <f>LEFT(pedidos[[#This Row],[SKU]],3)</f>
        <v>1FO</v>
      </c>
      <c r="AD4832" s="37" t="str" cm="1">
        <f t="array" aca="1" ref="AD4832" ca="1">IFERROR(
  INDEX(
    montadora[Montadora],
    MATCH(TRUE,LEFT(J5029,NÚCARACT(montadora[SKU Parcial]))=montadora[SKU Parcial],0)
  ),
  ""
)</f>
        <v/>
      </c>
    </row>
    <row r="4833" spans="1:30" x14ac:dyDescent="0.25">
      <c r="A4833" s="42" t="s">
        <v>2383</v>
      </c>
      <c r="B4833" s="42" t="s">
        <v>2384</v>
      </c>
      <c r="C4833" s="42" t="s">
        <v>278</v>
      </c>
      <c r="D4833" s="42" t="s">
        <v>319</v>
      </c>
      <c r="E4833" s="42" t="s">
        <v>506</v>
      </c>
      <c r="F4833" s="42" t="s">
        <v>507</v>
      </c>
      <c r="G4833" s="42" t="s">
        <v>11227</v>
      </c>
      <c r="H4833" s="7" t="s">
        <v>30</v>
      </c>
      <c r="I4833" s="42" t="s">
        <v>31</v>
      </c>
      <c r="J4833" s="42" t="s">
        <v>473</v>
      </c>
      <c r="K4833" s="8">
        <v>45851</v>
      </c>
      <c r="L4833" s="7" t="s">
        <v>11229</v>
      </c>
      <c r="M4833" s="44">
        <v>168.8</v>
      </c>
      <c r="N4833" s="7">
        <v>1</v>
      </c>
      <c r="O4833" s="44">
        <v>168.8</v>
      </c>
      <c r="P4833" s="44">
        <v>73.05</v>
      </c>
      <c r="Q4833" s="44">
        <v>13.71</v>
      </c>
      <c r="R4833" s="44">
        <v>19.41</v>
      </c>
      <c r="S4833" s="44">
        <v>0</v>
      </c>
      <c r="T4833" s="44">
        <v>24.25</v>
      </c>
      <c r="U4833" s="44">
        <v>38.380000000000003</v>
      </c>
      <c r="V4833" s="9" t="s">
        <v>24453</v>
      </c>
      <c r="W4833" s="42" t="s">
        <v>34</v>
      </c>
      <c r="X4833" s="43">
        <v>117935207549</v>
      </c>
      <c r="Y4833" s="43">
        <v>45165012010</v>
      </c>
      <c r="Z4833" s="5" t="s">
        <v>7980</v>
      </c>
      <c r="AA4833" s="37" t="str">
        <f>VLOOKUP(J4833, sku!B:C, 2, FALSE)</f>
        <v>1 Fogareiro 1 Boca + 1 Maçarico 915 + 2 Refis Guepardo</v>
      </c>
      <c r="AB4833" s="37" t="str">
        <f>VLOOKUP(J4833, sku!B:BM, 64, FALSE)</f>
        <v>Importação</v>
      </c>
      <c r="AC4833" s="37" t="str">
        <f>LEFT(pedidos[[#This Row],[SKU]],3)</f>
        <v>1FO</v>
      </c>
      <c r="AD4833" s="37" t="str" cm="1">
        <f t="array" aca="1" ref="AD4833" ca="1">IFERROR(
  INDEX(
    montadora[Montadora],
    MATCH(TRUE,LEFT(J5030,NÚCARACT(montadora[SKU Parcial]))=montadora[SKU Parcial],0)
  ),
  ""
)</f>
        <v/>
      </c>
    </row>
    <row r="4834" spans="1:30" x14ac:dyDescent="0.25">
      <c r="A4834" s="42" t="s">
        <v>2385</v>
      </c>
      <c r="B4834" s="42" t="s">
        <v>36</v>
      </c>
      <c r="C4834" s="42" t="s">
        <v>2386</v>
      </c>
      <c r="D4834" s="42" t="s">
        <v>347</v>
      </c>
      <c r="E4834" s="42" t="s">
        <v>506</v>
      </c>
      <c r="F4834" s="42" t="s">
        <v>507</v>
      </c>
      <c r="G4834" s="42" t="s">
        <v>11227</v>
      </c>
      <c r="H4834" s="7" t="s">
        <v>30</v>
      </c>
      <c r="I4834" s="42" t="s">
        <v>36</v>
      </c>
      <c r="J4834" s="42" t="s">
        <v>473</v>
      </c>
      <c r="K4834" s="8">
        <v>45853</v>
      </c>
      <c r="L4834" s="7" t="s">
        <v>11229</v>
      </c>
      <c r="M4834" s="44">
        <v>168.8</v>
      </c>
      <c r="N4834" s="7">
        <v>1</v>
      </c>
      <c r="O4834" s="44">
        <v>168.8</v>
      </c>
      <c r="P4834" s="44">
        <v>73.05</v>
      </c>
      <c r="Q4834" s="44">
        <v>13.71</v>
      </c>
      <c r="R4834" s="44">
        <v>19.41</v>
      </c>
      <c r="S4834" s="44">
        <v>0</v>
      </c>
      <c r="T4834" s="44">
        <v>24.25</v>
      </c>
      <c r="U4834" s="44">
        <v>38.380000000000003</v>
      </c>
      <c r="V4834" s="9" t="s">
        <v>24453</v>
      </c>
      <c r="W4834" s="42" t="s">
        <v>34</v>
      </c>
      <c r="X4834" s="43">
        <v>118698654848</v>
      </c>
      <c r="Y4834" s="43">
        <v>45177721340</v>
      </c>
      <c r="Z4834" s="5" t="s">
        <v>7980</v>
      </c>
      <c r="AA4834" s="37" t="str">
        <f>VLOOKUP(J4834, sku!B:C, 2, FALSE)</f>
        <v>1 Fogareiro 1 Boca + 1 Maçarico 915 + 2 Refis Guepardo</v>
      </c>
      <c r="AB4834" s="37" t="str">
        <f>VLOOKUP(J4834, sku!B:BM, 64, FALSE)</f>
        <v>Importação</v>
      </c>
      <c r="AC4834" s="37" t="str">
        <f>LEFT(pedidos[[#This Row],[SKU]],3)</f>
        <v>1FO</v>
      </c>
      <c r="AD4834" s="37" t="str" cm="1">
        <f t="array" aca="1" ref="AD4834" ca="1">IFERROR(
  INDEX(
    montadora[Montadora],
    MATCH(TRUE,LEFT(J5031,NÚCARACT(montadora[SKU Parcial]))=montadora[SKU Parcial],0)
  ),
  ""
)</f>
        <v/>
      </c>
    </row>
    <row r="4835" spans="1:30" x14ac:dyDescent="0.25">
      <c r="A4835" s="42" t="s">
        <v>2387</v>
      </c>
      <c r="B4835" s="42" t="s">
        <v>2388</v>
      </c>
      <c r="C4835" s="42" t="s">
        <v>2230</v>
      </c>
      <c r="D4835" s="42" t="s">
        <v>191</v>
      </c>
      <c r="E4835" s="42" t="s">
        <v>506</v>
      </c>
      <c r="F4835" s="42" t="s">
        <v>507</v>
      </c>
      <c r="G4835" s="42" t="s">
        <v>11227</v>
      </c>
      <c r="H4835" s="7" t="s">
        <v>30</v>
      </c>
      <c r="I4835" s="42" t="s">
        <v>36</v>
      </c>
      <c r="J4835" s="42" t="s">
        <v>473</v>
      </c>
      <c r="K4835" s="8">
        <v>45854</v>
      </c>
      <c r="L4835" s="7" t="s">
        <v>11229</v>
      </c>
      <c r="M4835" s="44">
        <v>168.8</v>
      </c>
      <c r="N4835" s="7">
        <v>1</v>
      </c>
      <c r="O4835" s="44">
        <v>168.8</v>
      </c>
      <c r="P4835" s="44">
        <v>73.05</v>
      </c>
      <c r="Q4835" s="44">
        <v>13.71</v>
      </c>
      <c r="R4835" s="44">
        <v>19.41</v>
      </c>
      <c r="S4835" s="44">
        <v>0</v>
      </c>
      <c r="T4835" s="44">
        <v>24.25</v>
      </c>
      <c r="U4835" s="44">
        <v>38.380000000000003</v>
      </c>
      <c r="V4835" s="9" t="s">
        <v>24453</v>
      </c>
      <c r="W4835" s="42" t="s">
        <v>34</v>
      </c>
      <c r="X4835" s="43">
        <v>118814935694</v>
      </c>
      <c r="Y4835" s="43">
        <v>45183450753</v>
      </c>
      <c r="Z4835" s="5" t="s">
        <v>7980</v>
      </c>
      <c r="AA4835" s="37" t="str">
        <f>VLOOKUP(J4835, sku!B:C, 2, FALSE)</f>
        <v>1 Fogareiro 1 Boca + 1 Maçarico 915 + 2 Refis Guepardo</v>
      </c>
      <c r="AB4835" s="37" t="str">
        <f>VLOOKUP(J4835, sku!B:BM, 64, FALSE)</f>
        <v>Importação</v>
      </c>
      <c r="AC4835" s="37" t="str">
        <f>LEFT(pedidos[[#This Row],[SKU]],3)</f>
        <v>1FO</v>
      </c>
      <c r="AD4835" s="37" t="str" cm="1">
        <f t="array" aca="1" ref="AD4835" ca="1">IFERROR(
  INDEX(
    montadora[Montadora],
    MATCH(TRUE,LEFT(J5032,NÚCARACT(montadora[SKU Parcial]))=montadora[SKU Parcial],0)
  ),
  ""
)</f>
        <v/>
      </c>
    </row>
    <row r="4836" spans="1:30" x14ac:dyDescent="0.25">
      <c r="A4836" s="42" t="s">
        <v>2404</v>
      </c>
      <c r="B4836" s="42" t="s">
        <v>36</v>
      </c>
      <c r="C4836" s="42" t="s">
        <v>2405</v>
      </c>
      <c r="D4836" s="42" t="s">
        <v>617</v>
      </c>
      <c r="E4836" s="42" t="s">
        <v>692</v>
      </c>
      <c r="F4836" s="42" t="s">
        <v>478</v>
      </c>
      <c r="G4836" s="42" t="s">
        <v>11227</v>
      </c>
      <c r="H4836" s="7" t="s">
        <v>30</v>
      </c>
      <c r="I4836" s="42" t="s">
        <v>31</v>
      </c>
      <c r="J4836" s="42" t="s">
        <v>479</v>
      </c>
      <c r="K4836" s="8">
        <v>45839</v>
      </c>
      <c r="L4836" s="7" t="s">
        <v>11229</v>
      </c>
      <c r="M4836" s="44">
        <v>184.56</v>
      </c>
      <c r="N4836" s="7">
        <v>1</v>
      </c>
      <c r="O4836" s="44">
        <v>184.56</v>
      </c>
      <c r="P4836" s="44">
        <v>82.33</v>
      </c>
      <c r="Q4836" s="44">
        <v>14.99</v>
      </c>
      <c r="R4836" s="44">
        <v>21.22</v>
      </c>
      <c r="S4836" s="44">
        <v>0</v>
      </c>
      <c r="T4836" s="44">
        <v>24.25</v>
      </c>
      <c r="U4836" s="44">
        <v>41.77</v>
      </c>
      <c r="V4836" s="9" t="s">
        <v>24454</v>
      </c>
      <c r="W4836" s="42" t="s">
        <v>34</v>
      </c>
      <c r="X4836" s="43">
        <v>116992231218</v>
      </c>
      <c r="Y4836" s="43">
        <v>45099895413</v>
      </c>
      <c r="Z4836" s="5" t="s">
        <v>7980</v>
      </c>
      <c r="AA4836" s="37" t="str">
        <f>VLOOKUP(J4836, sku!B:C, 2, FALSE)</f>
        <v>1 Fogareiro 1 Boca + 4 Refis Guepardo</v>
      </c>
      <c r="AB4836" s="37" t="str">
        <f>VLOOKUP(J4836, sku!B:BM, 64, FALSE)</f>
        <v>Importação</v>
      </c>
      <c r="AC4836" s="37" t="str">
        <f>LEFT(pedidos[[#This Row],[SKU]],3)</f>
        <v>1FO</v>
      </c>
      <c r="AD4836" s="37" t="str" cm="1">
        <f t="array" aca="1" ref="AD4836" ca="1">IFERROR(
  INDEX(
    montadora[Montadora],
    MATCH(TRUE,LEFT(J5033,NÚCARACT(montadora[SKU Parcial]))=montadora[SKU Parcial],0)
  ),
  ""
)</f>
        <v/>
      </c>
    </row>
    <row r="4837" spans="1:30" x14ac:dyDescent="0.25">
      <c r="A4837" s="42" t="s">
        <v>2406</v>
      </c>
      <c r="B4837" s="42" t="s">
        <v>2407</v>
      </c>
      <c r="C4837" s="42" t="s">
        <v>2408</v>
      </c>
      <c r="D4837" s="42" t="s">
        <v>27</v>
      </c>
      <c r="E4837" s="42" t="s">
        <v>692</v>
      </c>
      <c r="F4837" s="42" t="s">
        <v>478</v>
      </c>
      <c r="G4837" s="42" t="s">
        <v>11227</v>
      </c>
      <c r="H4837" s="7" t="s">
        <v>30</v>
      </c>
      <c r="I4837" s="42" t="s">
        <v>31</v>
      </c>
      <c r="J4837" s="42" t="s">
        <v>479</v>
      </c>
      <c r="K4837" s="8">
        <v>45839</v>
      </c>
      <c r="L4837" s="7" t="s">
        <v>11229</v>
      </c>
      <c r="M4837" s="44">
        <v>184.56</v>
      </c>
      <c r="N4837" s="7">
        <v>1</v>
      </c>
      <c r="O4837" s="44">
        <v>184.56</v>
      </c>
      <c r="P4837" s="44">
        <v>82.33</v>
      </c>
      <c r="Q4837" s="44">
        <v>14.99</v>
      </c>
      <c r="R4837" s="44">
        <v>21.22</v>
      </c>
      <c r="S4837" s="44">
        <v>0</v>
      </c>
      <c r="T4837" s="44">
        <v>24.25</v>
      </c>
      <c r="U4837" s="44">
        <v>41.77</v>
      </c>
      <c r="V4837" s="9" t="s">
        <v>24454</v>
      </c>
      <c r="W4837" s="42" t="s">
        <v>34</v>
      </c>
      <c r="X4837" s="43">
        <v>117046761884</v>
      </c>
      <c r="Y4837" s="43">
        <v>45102918826</v>
      </c>
      <c r="Z4837" s="5" t="s">
        <v>7980</v>
      </c>
      <c r="AA4837" s="37" t="str">
        <f>VLOOKUP(J4837, sku!B:C, 2, FALSE)</f>
        <v>1 Fogareiro 1 Boca + 4 Refis Guepardo</v>
      </c>
      <c r="AB4837" s="37" t="str">
        <f>VLOOKUP(J4837, sku!B:BM, 64, FALSE)</f>
        <v>Importação</v>
      </c>
      <c r="AC4837" s="37" t="str">
        <f>LEFT(pedidos[[#This Row],[SKU]],3)</f>
        <v>1FO</v>
      </c>
      <c r="AD4837" s="37" t="str" cm="1">
        <f t="array" aca="1" ref="AD4837" ca="1">IFERROR(
  INDEX(
    montadora[Montadora],
    MATCH(TRUE,LEFT(J5034,NÚCARACT(montadora[SKU Parcial]))=montadora[SKU Parcial],0)
  ),
  ""
)</f>
        <v/>
      </c>
    </row>
    <row r="4838" spans="1:30" x14ac:dyDescent="0.25">
      <c r="A4838" s="42" t="s">
        <v>2409</v>
      </c>
      <c r="B4838" s="42" t="s">
        <v>2410</v>
      </c>
      <c r="C4838" s="42" t="s">
        <v>2408</v>
      </c>
      <c r="D4838" s="42" t="s">
        <v>27</v>
      </c>
      <c r="E4838" s="42" t="s">
        <v>692</v>
      </c>
      <c r="F4838" s="42" t="s">
        <v>478</v>
      </c>
      <c r="G4838" s="42" t="s">
        <v>11227</v>
      </c>
      <c r="H4838" s="7" t="s">
        <v>30</v>
      </c>
      <c r="I4838" s="42" t="s">
        <v>31</v>
      </c>
      <c r="J4838" s="42" t="s">
        <v>479</v>
      </c>
      <c r="K4838" s="8">
        <v>45839</v>
      </c>
      <c r="L4838" s="7" t="s">
        <v>11229</v>
      </c>
      <c r="M4838" s="44">
        <v>184.56</v>
      </c>
      <c r="N4838" s="7">
        <v>1</v>
      </c>
      <c r="O4838" s="44">
        <v>184.56</v>
      </c>
      <c r="P4838" s="44">
        <v>82.33</v>
      </c>
      <c r="Q4838" s="44">
        <v>14.99</v>
      </c>
      <c r="R4838" s="44">
        <v>21.22</v>
      </c>
      <c r="S4838" s="44">
        <v>0</v>
      </c>
      <c r="T4838" s="44">
        <v>24.25</v>
      </c>
      <c r="U4838" s="44">
        <v>41.77</v>
      </c>
      <c r="V4838" s="9" t="s">
        <v>24454</v>
      </c>
      <c r="W4838" s="42" t="s">
        <v>89</v>
      </c>
      <c r="X4838" s="43">
        <v>116554202025</v>
      </c>
      <c r="Y4838" s="43">
        <v>45102971180</v>
      </c>
      <c r="Z4838" s="5" t="s">
        <v>7980</v>
      </c>
      <c r="AA4838" s="37" t="str">
        <f>VLOOKUP(J4838, sku!B:C, 2, FALSE)</f>
        <v>1 Fogareiro 1 Boca + 4 Refis Guepardo</v>
      </c>
      <c r="AB4838" s="37" t="str">
        <f>VLOOKUP(J4838, sku!B:BM, 64, FALSE)</f>
        <v>Importação</v>
      </c>
      <c r="AC4838" s="37" t="str">
        <f>LEFT(pedidos[[#This Row],[SKU]],3)</f>
        <v>1FO</v>
      </c>
      <c r="AD4838" s="37" t="str" cm="1">
        <f t="array" aca="1" ref="AD4838" ca="1">IFERROR(
  INDEX(
    montadora[Montadora],
    MATCH(TRUE,LEFT(J5035,NÚCARACT(montadora[SKU Parcial]))=montadora[SKU Parcial],0)
  ),
  ""
)</f>
        <v/>
      </c>
    </row>
    <row r="4839" spans="1:30" x14ac:dyDescent="0.25">
      <c r="A4839" s="42" t="s">
        <v>2389</v>
      </c>
      <c r="B4839" s="42" t="s">
        <v>2390</v>
      </c>
      <c r="C4839" s="42" t="s">
        <v>261</v>
      </c>
      <c r="D4839" s="42" t="s">
        <v>27</v>
      </c>
      <c r="E4839" s="42" t="s">
        <v>2391</v>
      </c>
      <c r="F4839" s="42" t="s">
        <v>2392</v>
      </c>
      <c r="G4839" s="42" t="s">
        <v>11227</v>
      </c>
      <c r="H4839" s="7" t="s">
        <v>30</v>
      </c>
      <c r="I4839" s="42" t="s">
        <v>31</v>
      </c>
      <c r="J4839" s="42" t="s">
        <v>2393</v>
      </c>
      <c r="K4839" s="8">
        <v>45841</v>
      </c>
      <c r="L4839" s="7" t="s">
        <v>804</v>
      </c>
      <c r="M4839" s="44">
        <v>43.8</v>
      </c>
      <c r="N4839" s="7">
        <v>1</v>
      </c>
      <c r="O4839" s="44">
        <v>43.8</v>
      </c>
      <c r="P4839" s="44">
        <v>18.57</v>
      </c>
      <c r="Q4839" s="44">
        <v>3.56</v>
      </c>
      <c r="R4839" s="44">
        <v>11.76</v>
      </c>
      <c r="S4839" s="44">
        <v>0</v>
      </c>
      <c r="T4839" s="44">
        <v>0</v>
      </c>
      <c r="U4839" s="44">
        <v>9.91</v>
      </c>
      <c r="V4839" s="9" t="s">
        <v>24454</v>
      </c>
      <c r="W4839" s="42" t="s">
        <v>34</v>
      </c>
      <c r="X4839" s="43">
        <v>117209533570</v>
      </c>
      <c r="Y4839" s="43">
        <v>45110956507</v>
      </c>
      <c r="Z4839" s="5" t="s">
        <v>7980</v>
      </c>
      <c r="AA4839" s="37" t="str">
        <f>VLOOKUP(J4839, sku!B:C, 2, FALSE)</f>
        <v>Trava Manete Moto E Bicicleta de Plástico</v>
      </c>
      <c r="AB4839" s="37" t="str">
        <f>VLOOKUP(J4839, sku!B:BM, 64, FALSE)</f>
        <v>Importação</v>
      </c>
      <c r="AC4839" s="37" t="str">
        <f>LEFT(pedidos[[#This Row],[SKU]],3)</f>
        <v>ET0</v>
      </c>
      <c r="AD4839" s="37" t="str" cm="1">
        <f t="array" aca="1" ref="AD4839" ca="1">IFERROR(
  INDEX(
    montadora[Montadora],
    MATCH(TRUE,LEFT(J5036,NÚCARACT(montadora[SKU Parcial]))=montadora[SKU Parcial],0)
  ),
  ""
)</f>
        <v/>
      </c>
    </row>
    <row r="4840" spans="1:30" x14ac:dyDescent="0.25">
      <c r="A4840" s="42" t="s">
        <v>2411</v>
      </c>
      <c r="B4840" s="42" t="s">
        <v>36</v>
      </c>
      <c r="C4840" s="42" t="s">
        <v>2412</v>
      </c>
      <c r="D4840" s="42" t="s">
        <v>319</v>
      </c>
      <c r="E4840" s="42" t="s">
        <v>692</v>
      </c>
      <c r="F4840" s="42" t="s">
        <v>478</v>
      </c>
      <c r="G4840" s="42" t="s">
        <v>11227</v>
      </c>
      <c r="H4840" s="7" t="s">
        <v>30</v>
      </c>
      <c r="I4840" s="42" t="s">
        <v>31</v>
      </c>
      <c r="J4840" s="42" t="s">
        <v>479</v>
      </c>
      <c r="K4840" s="8">
        <v>45841</v>
      </c>
      <c r="L4840" s="7" t="s">
        <v>11229</v>
      </c>
      <c r="M4840" s="44">
        <v>184.56</v>
      </c>
      <c r="N4840" s="7">
        <v>1</v>
      </c>
      <c r="O4840" s="44">
        <v>184.56</v>
      </c>
      <c r="P4840" s="44">
        <v>82.33</v>
      </c>
      <c r="Q4840" s="44">
        <v>14.99</v>
      </c>
      <c r="R4840" s="44">
        <v>21.22</v>
      </c>
      <c r="S4840" s="44">
        <v>0</v>
      </c>
      <c r="T4840" s="44">
        <v>24.25</v>
      </c>
      <c r="U4840" s="44">
        <v>41.77</v>
      </c>
      <c r="V4840" s="9" t="s">
        <v>24454</v>
      </c>
      <c r="W4840" s="42" t="s">
        <v>34</v>
      </c>
      <c r="X4840" s="43">
        <v>116715340009</v>
      </c>
      <c r="Y4840" s="43">
        <v>45111210698</v>
      </c>
      <c r="Z4840" s="5" t="s">
        <v>7980</v>
      </c>
      <c r="AA4840" s="37" t="str">
        <f>VLOOKUP(J4840, sku!B:C, 2, FALSE)</f>
        <v>1 Fogareiro 1 Boca + 4 Refis Guepardo</v>
      </c>
      <c r="AB4840" s="37" t="str">
        <f>VLOOKUP(J4840, sku!B:BM, 64, FALSE)</f>
        <v>Importação</v>
      </c>
      <c r="AC4840" s="37" t="str">
        <f>LEFT(pedidos[[#This Row],[SKU]],3)</f>
        <v>1FO</v>
      </c>
      <c r="AD4840" s="37" t="str" cm="1">
        <f t="array" aca="1" ref="AD4840" ca="1">IFERROR(
  INDEX(
    montadora[Montadora],
    MATCH(TRUE,LEFT(J5037,NÚCARACT(montadora[SKU Parcial]))=montadora[SKU Parcial],0)
  ),
  ""
)</f>
        <v/>
      </c>
    </row>
    <row r="4841" spans="1:30" x14ac:dyDescent="0.25">
      <c r="A4841" s="42" t="s">
        <v>2413</v>
      </c>
      <c r="B4841" s="42" t="s">
        <v>36</v>
      </c>
      <c r="C4841" s="42" t="s">
        <v>2414</v>
      </c>
      <c r="D4841" s="42" t="s">
        <v>191</v>
      </c>
      <c r="E4841" s="42" t="s">
        <v>692</v>
      </c>
      <c r="F4841" s="42" t="s">
        <v>478</v>
      </c>
      <c r="G4841" s="42" t="s">
        <v>11227</v>
      </c>
      <c r="H4841" s="7" t="s">
        <v>30</v>
      </c>
      <c r="I4841" s="42" t="s">
        <v>31</v>
      </c>
      <c r="J4841" s="42" t="s">
        <v>479</v>
      </c>
      <c r="K4841" s="8">
        <v>45843</v>
      </c>
      <c r="L4841" s="7" t="s">
        <v>11229</v>
      </c>
      <c r="M4841" s="44">
        <v>184.56</v>
      </c>
      <c r="N4841" s="7">
        <v>1</v>
      </c>
      <c r="O4841" s="44">
        <v>184.56</v>
      </c>
      <c r="P4841" s="44">
        <v>82.33</v>
      </c>
      <c r="Q4841" s="44">
        <v>14.99</v>
      </c>
      <c r="R4841" s="44">
        <v>21.22</v>
      </c>
      <c r="S4841" s="44">
        <v>0</v>
      </c>
      <c r="T4841" s="44">
        <v>24.25</v>
      </c>
      <c r="U4841" s="44">
        <v>41.77</v>
      </c>
      <c r="V4841" s="9" t="s">
        <v>24454</v>
      </c>
      <c r="W4841" s="42" t="s">
        <v>34</v>
      </c>
      <c r="X4841" s="43">
        <v>117487834264</v>
      </c>
      <c r="Y4841" s="43">
        <v>45123002034</v>
      </c>
      <c r="Z4841" s="5" t="s">
        <v>7980</v>
      </c>
      <c r="AA4841" s="37" t="str">
        <f>VLOOKUP(J4841, sku!B:C, 2, FALSE)</f>
        <v>1 Fogareiro 1 Boca + 4 Refis Guepardo</v>
      </c>
      <c r="AB4841" s="37" t="str">
        <f>VLOOKUP(J4841, sku!B:BM, 64, FALSE)</f>
        <v>Importação</v>
      </c>
      <c r="AC4841" s="37" t="str">
        <f>LEFT(pedidos[[#This Row],[SKU]],3)</f>
        <v>1FO</v>
      </c>
      <c r="AD4841" s="37" t="str" cm="1">
        <f t="array" aca="1" ref="AD4841" ca="1">IFERROR(
  INDEX(
    montadora[Montadora],
    MATCH(TRUE,LEFT(J5038,NÚCARACT(montadora[SKU Parcial]))=montadora[SKU Parcial],0)
  ),
  ""
)</f>
        <v/>
      </c>
    </row>
    <row r="4842" spans="1:30" x14ac:dyDescent="0.25">
      <c r="A4842" s="42" t="s">
        <v>2415</v>
      </c>
      <c r="B4842" s="42" t="s">
        <v>2416</v>
      </c>
      <c r="C4842" s="42" t="s">
        <v>2417</v>
      </c>
      <c r="D4842" s="42" t="s">
        <v>138</v>
      </c>
      <c r="E4842" s="42" t="s">
        <v>692</v>
      </c>
      <c r="F4842" s="42" t="s">
        <v>478</v>
      </c>
      <c r="G4842" s="42" t="s">
        <v>11227</v>
      </c>
      <c r="H4842" s="7" t="s">
        <v>30</v>
      </c>
      <c r="I4842" s="42" t="s">
        <v>31</v>
      </c>
      <c r="J4842" s="42" t="s">
        <v>479</v>
      </c>
      <c r="K4842" s="8">
        <v>45844</v>
      </c>
      <c r="L4842" s="7" t="s">
        <v>11229</v>
      </c>
      <c r="M4842" s="44">
        <v>184.56</v>
      </c>
      <c r="N4842" s="7">
        <v>1</v>
      </c>
      <c r="O4842" s="44">
        <v>184.56</v>
      </c>
      <c r="P4842" s="44">
        <v>82.33</v>
      </c>
      <c r="Q4842" s="44">
        <v>14.99</v>
      </c>
      <c r="R4842" s="44">
        <v>21.22</v>
      </c>
      <c r="S4842" s="44">
        <v>0</v>
      </c>
      <c r="T4842" s="44">
        <v>24.25</v>
      </c>
      <c r="U4842" s="44">
        <v>41.77</v>
      </c>
      <c r="V4842" s="9" t="s">
        <v>24454</v>
      </c>
      <c r="W4842" s="42" t="s">
        <v>34</v>
      </c>
      <c r="X4842" s="43">
        <v>117593633654</v>
      </c>
      <c r="Y4842" s="43">
        <v>45126469519</v>
      </c>
      <c r="Z4842" s="5" t="s">
        <v>7980</v>
      </c>
      <c r="AA4842" s="37" t="str">
        <f>VLOOKUP(J4842, sku!B:C, 2, FALSE)</f>
        <v>1 Fogareiro 1 Boca + 4 Refis Guepardo</v>
      </c>
      <c r="AB4842" s="37" t="str">
        <f>VLOOKUP(J4842, sku!B:BM, 64, FALSE)</f>
        <v>Importação</v>
      </c>
      <c r="AC4842" s="37" t="str">
        <f>LEFT(pedidos[[#This Row],[SKU]],3)</f>
        <v>1FO</v>
      </c>
      <c r="AD4842" s="37" t="str" cm="1">
        <f t="array" aca="1" ref="AD4842" ca="1">IFERROR(
  INDEX(
    montadora[Montadora],
    MATCH(TRUE,LEFT(J5039,NÚCARACT(montadora[SKU Parcial]))=montadora[SKU Parcial],0)
  ),
  ""
)</f>
        <v/>
      </c>
    </row>
    <row r="4843" spans="1:30" x14ac:dyDescent="0.25">
      <c r="A4843" s="42" t="s">
        <v>2418</v>
      </c>
      <c r="B4843" s="42" t="s">
        <v>36</v>
      </c>
      <c r="C4843" s="42" t="s">
        <v>2419</v>
      </c>
      <c r="D4843" s="42" t="s">
        <v>709</v>
      </c>
      <c r="E4843" s="42" t="s">
        <v>692</v>
      </c>
      <c r="F4843" s="42" t="s">
        <v>478</v>
      </c>
      <c r="G4843" s="42" t="s">
        <v>11227</v>
      </c>
      <c r="H4843" s="7" t="s">
        <v>30</v>
      </c>
      <c r="I4843" s="42" t="s">
        <v>31</v>
      </c>
      <c r="J4843" s="42" t="s">
        <v>479</v>
      </c>
      <c r="K4843" s="8">
        <v>45844</v>
      </c>
      <c r="L4843" s="7" t="s">
        <v>11229</v>
      </c>
      <c r="M4843" s="44">
        <v>184.56</v>
      </c>
      <c r="N4843" s="7">
        <v>1</v>
      </c>
      <c r="O4843" s="44">
        <v>184.56</v>
      </c>
      <c r="P4843" s="44">
        <v>82.33</v>
      </c>
      <c r="Q4843" s="44">
        <v>14.99</v>
      </c>
      <c r="R4843" s="44">
        <v>21.22</v>
      </c>
      <c r="S4843" s="44">
        <v>0</v>
      </c>
      <c r="T4843" s="44">
        <v>24.25</v>
      </c>
      <c r="U4843" s="44">
        <v>41.77</v>
      </c>
      <c r="V4843" s="9" t="s">
        <v>24454</v>
      </c>
      <c r="W4843" s="42" t="s">
        <v>34</v>
      </c>
      <c r="X4843" s="43">
        <v>117620009278</v>
      </c>
      <c r="Y4843" s="43">
        <v>45127756188</v>
      </c>
      <c r="Z4843" s="5" t="s">
        <v>7980</v>
      </c>
      <c r="AA4843" s="37" t="str">
        <f>VLOOKUP(J4843, sku!B:C, 2, FALSE)</f>
        <v>1 Fogareiro 1 Boca + 4 Refis Guepardo</v>
      </c>
      <c r="AB4843" s="37" t="str">
        <f>VLOOKUP(J4843, sku!B:BM, 64, FALSE)</f>
        <v>Importação</v>
      </c>
      <c r="AC4843" s="37" t="str">
        <f>LEFT(pedidos[[#This Row],[SKU]],3)</f>
        <v>1FO</v>
      </c>
      <c r="AD4843" s="37" t="str" cm="1">
        <f t="array" aca="1" ref="AD4843" ca="1">IFERROR(
  INDEX(
    montadora[Montadora],
    MATCH(TRUE,LEFT(J5040,NÚCARACT(montadora[SKU Parcial]))=montadora[SKU Parcial],0)
  ),
  ""
)</f>
        <v/>
      </c>
    </row>
    <row r="4844" spans="1:30" x14ac:dyDescent="0.25">
      <c r="A4844" s="42" t="s">
        <v>2420</v>
      </c>
      <c r="B4844" s="42" t="s">
        <v>2421</v>
      </c>
      <c r="C4844" s="42" t="s">
        <v>2422</v>
      </c>
      <c r="D4844" s="42" t="s">
        <v>191</v>
      </c>
      <c r="E4844" s="42" t="s">
        <v>692</v>
      </c>
      <c r="F4844" s="42" t="s">
        <v>478</v>
      </c>
      <c r="G4844" s="42" t="s">
        <v>11227</v>
      </c>
      <c r="H4844" s="7" t="s">
        <v>30</v>
      </c>
      <c r="I4844" s="42" t="s">
        <v>31</v>
      </c>
      <c r="J4844" s="42" t="s">
        <v>479</v>
      </c>
      <c r="K4844" s="8">
        <v>45844</v>
      </c>
      <c r="L4844" s="7" t="s">
        <v>11229</v>
      </c>
      <c r="M4844" s="44">
        <v>184.56</v>
      </c>
      <c r="N4844" s="7">
        <v>1</v>
      </c>
      <c r="O4844" s="44">
        <v>184.56</v>
      </c>
      <c r="P4844" s="44">
        <v>82.33</v>
      </c>
      <c r="Q4844" s="44">
        <v>14.99</v>
      </c>
      <c r="R4844" s="44">
        <v>21.22</v>
      </c>
      <c r="S4844" s="44">
        <v>0</v>
      </c>
      <c r="T4844" s="44">
        <v>24.25</v>
      </c>
      <c r="U4844" s="44">
        <v>41.77</v>
      </c>
      <c r="V4844" s="9" t="s">
        <v>24454</v>
      </c>
      <c r="W4844" s="42" t="s">
        <v>34</v>
      </c>
      <c r="X4844" s="43">
        <v>117640972334</v>
      </c>
      <c r="Y4844" s="43">
        <v>45128790980</v>
      </c>
      <c r="Z4844" s="5" t="s">
        <v>7980</v>
      </c>
      <c r="AA4844" s="37" t="str">
        <f>VLOOKUP(J4844, sku!B:C, 2, FALSE)</f>
        <v>1 Fogareiro 1 Boca + 4 Refis Guepardo</v>
      </c>
      <c r="AB4844" s="37" t="str">
        <f>VLOOKUP(J4844, sku!B:BM, 64, FALSE)</f>
        <v>Importação</v>
      </c>
      <c r="AC4844" s="37" t="str">
        <f>LEFT(pedidos[[#This Row],[SKU]],3)</f>
        <v>1FO</v>
      </c>
      <c r="AD4844" s="37" t="str" cm="1">
        <f t="array" aca="1" ref="AD4844" ca="1">IFERROR(
  INDEX(
    montadora[Montadora],
    MATCH(TRUE,LEFT(J5041,NÚCARACT(montadora[SKU Parcial]))=montadora[SKU Parcial],0)
  ),
  ""
)</f>
        <v/>
      </c>
    </row>
    <row r="4845" spans="1:30" x14ac:dyDescent="0.25">
      <c r="A4845" s="42" t="s">
        <v>2394</v>
      </c>
      <c r="B4845" s="42" t="s">
        <v>36</v>
      </c>
      <c r="C4845" s="42" t="s">
        <v>2395</v>
      </c>
      <c r="D4845" s="42" t="s">
        <v>420</v>
      </c>
      <c r="E4845" s="42" t="s">
        <v>2391</v>
      </c>
      <c r="F4845" s="42" t="s">
        <v>2392</v>
      </c>
      <c r="G4845" s="42" t="s">
        <v>11227</v>
      </c>
      <c r="H4845" s="7" t="s">
        <v>30</v>
      </c>
      <c r="I4845" s="42" t="s">
        <v>31</v>
      </c>
      <c r="J4845" s="42" t="s">
        <v>2393</v>
      </c>
      <c r="K4845" s="8">
        <v>45848</v>
      </c>
      <c r="L4845" s="7" t="s">
        <v>804</v>
      </c>
      <c r="M4845" s="44">
        <v>43.8</v>
      </c>
      <c r="N4845" s="7">
        <v>1</v>
      </c>
      <c r="O4845" s="44">
        <v>43.8</v>
      </c>
      <c r="P4845" s="44">
        <v>18.57</v>
      </c>
      <c r="Q4845" s="44">
        <v>3.56</v>
      </c>
      <c r="R4845" s="44">
        <v>11.76</v>
      </c>
      <c r="S4845" s="44">
        <v>0</v>
      </c>
      <c r="T4845" s="44">
        <v>0</v>
      </c>
      <c r="U4845" s="44">
        <v>9.91</v>
      </c>
      <c r="V4845" s="9" t="s">
        <v>24454</v>
      </c>
      <c r="W4845" s="42" t="s">
        <v>89</v>
      </c>
      <c r="X4845" s="43">
        <v>117576808207</v>
      </c>
      <c r="Y4845" s="43">
        <v>45150414208</v>
      </c>
      <c r="Z4845" s="5" t="s">
        <v>7980</v>
      </c>
      <c r="AA4845" s="37" t="str">
        <f>VLOOKUP(J4845, sku!B:C, 2, FALSE)</f>
        <v>Trava Manete Moto E Bicicleta de Plástico</v>
      </c>
      <c r="AB4845" s="37" t="str">
        <f>VLOOKUP(J4845, sku!B:BM, 64, FALSE)</f>
        <v>Importação</v>
      </c>
      <c r="AC4845" s="37" t="str">
        <f>LEFT(pedidos[[#This Row],[SKU]],3)</f>
        <v>ET0</v>
      </c>
      <c r="AD4845" s="37" t="str" cm="1">
        <f t="array" aca="1" ref="AD4845" ca="1">IFERROR(
  INDEX(
    montadora[Montadora],
    MATCH(TRUE,LEFT(J5042,NÚCARACT(montadora[SKU Parcial]))=montadora[SKU Parcial],0)
  ),
  ""
)</f>
        <v/>
      </c>
    </row>
    <row r="4846" spans="1:30" x14ac:dyDescent="0.25">
      <c r="A4846" s="42" t="s">
        <v>2423</v>
      </c>
      <c r="B4846" s="42" t="s">
        <v>36</v>
      </c>
      <c r="C4846" s="42" t="s">
        <v>2424</v>
      </c>
      <c r="D4846" s="42" t="s">
        <v>27</v>
      </c>
      <c r="E4846" s="42" t="s">
        <v>692</v>
      </c>
      <c r="F4846" s="42" t="s">
        <v>478</v>
      </c>
      <c r="G4846" s="42" t="s">
        <v>11227</v>
      </c>
      <c r="H4846" s="7" t="s">
        <v>30</v>
      </c>
      <c r="I4846" s="42" t="s">
        <v>31</v>
      </c>
      <c r="J4846" s="42" t="s">
        <v>479</v>
      </c>
      <c r="K4846" s="8">
        <v>45848</v>
      </c>
      <c r="L4846" s="7" t="s">
        <v>11229</v>
      </c>
      <c r="M4846" s="44">
        <v>184.56</v>
      </c>
      <c r="N4846" s="7">
        <v>1</v>
      </c>
      <c r="O4846" s="44">
        <v>184.56</v>
      </c>
      <c r="P4846" s="44">
        <v>82.33</v>
      </c>
      <c r="Q4846" s="44">
        <v>14.99</v>
      </c>
      <c r="R4846" s="44">
        <v>21.22</v>
      </c>
      <c r="S4846" s="44">
        <v>0</v>
      </c>
      <c r="T4846" s="44">
        <v>24.25</v>
      </c>
      <c r="U4846" s="44">
        <v>41.77</v>
      </c>
      <c r="V4846" s="9" t="s">
        <v>24454</v>
      </c>
      <c r="W4846" s="42" t="s">
        <v>34</v>
      </c>
      <c r="X4846" s="43">
        <v>117622514351</v>
      </c>
      <c r="Y4846" s="43">
        <v>45152680348</v>
      </c>
      <c r="Z4846" s="5" t="s">
        <v>7980</v>
      </c>
      <c r="AA4846" s="37" t="str">
        <f>VLOOKUP(J4846, sku!B:C, 2, FALSE)</f>
        <v>1 Fogareiro 1 Boca + 4 Refis Guepardo</v>
      </c>
      <c r="AB4846" s="37" t="str">
        <f>VLOOKUP(J4846, sku!B:BM, 64, FALSE)</f>
        <v>Importação</v>
      </c>
      <c r="AC4846" s="37" t="str">
        <f>LEFT(pedidos[[#This Row],[SKU]],3)</f>
        <v>1FO</v>
      </c>
      <c r="AD4846" s="37" t="str" cm="1">
        <f t="array" aca="1" ref="AD4846" ca="1">IFERROR(
  INDEX(
    montadora[Montadora],
    MATCH(TRUE,LEFT(J5043,NÚCARACT(montadora[SKU Parcial]))=montadora[SKU Parcial],0)
  ),
  ""
)</f>
        <v/>
      </c>
    </row>
    <row r="4847" spans="1:30" x14ac:dyDescent="0.25">
      <c r="A4847" s="42" t="s">
        <v>2425</v>
      </c>
      <c r="B4847" s="42" t="s">
        <v>2426</v>
      </c>
      <c r="C4847" s="42" t="s">
        <v>2427</v>
      </c>
      <c r="D4847" s="42" t="s">
        <v>45</v>
      </c>
      <c r="E4847" s="42" t="s">
        <v>692</v>
      </c>
      <c r="F4847" s="42" t="s">
        <v>478</v>
      </c>
      <c r="G4847" s="42" t="s">
        <v>11227</v>
      </c>
      <c r="H4847" s="7" t="s">
        <v>30</v>
      </c>
      <c r="I4847" s="42" t="s">
        <v>36</v>
      </c>
      <c r="J4847" s="42" t="s">
        <v>479</v>
      </c>
      <c r="K4847" s="8">
        <v>45849</v>
      </c>
      <c r="L4847" s="7" t="s">
        <v>11229</v>
      </c>
      <c r="M4847" s="44">
        <v>184.56</v>
      </c>
      <c r="N4847" s="7">
        <v>1</v>
      </c>
      <c r="O4847" s="44">
        <v>184.56</v>
      </c>
      <c r="P4847" s="44">
        <v>82.33</v>
      </c>
      <c r="Q4847" s="44">
        <v>14.99</v>
      </c>
      <c r="R4847" s="44">
        <v>21.22</v>
      </c>
      <c r="S4847" s="44">
        <v>0</v>
      </c>
      <c r="T4847" s="44">
        <v>24.25</v>
      </c>
      <c r="U4847" s="44">
        <v>41.77</v>
      </c>
      <c r="V4847" s="9" t="s">
        <v>24454</v>
      </c>
      <c r="W4847" s="42" t="s">
        <v>34</v>
      </c>
      <c r="X4847" s="43">
        <v>117683800999</v>
      </c>
      <c r="Y4847" s="43">
        <v>45155277117</v>
      </c>
      <c r="Z4847" s="5" t="s">
        <v>7980</v>
      </c>
      <c r="AA4847" s="37" t="str">
        <f>VLOOKUP(J4847, sku!B:C, 2, FALSE)</f>
        <v>1 Fogareiro 1 Boca + 4 Refis Guepardo</v>
      </c>
      <c r="AB4847" s="37" t="str">
        <f>VLOOKUP(J4847, sku!B:BM, 64, FALSE)</f>
        <v>Importação</v>
      </c>
      <c r="AC4847" s="37" t="str">
        <f>LEFT(pedidos[[#This Row],[SKU]],3)</f>
        <v>1FO</v>
      </c>
      <c r="AD4847" s="37" t="str" cm="1">
        <f t="array" aca="1" ref="AD4847" ca="1">IFERROR(
  INDEX(
    montadora[Montadora],
    MATCH(TRUE,LEFT(J5044,NÚCARACT(montadora[SKU Parcial]))=montadora[SKU Parcial],0)
  ),
  ""
)</f>
        <v/>
      </c>
    </row>
    <row r="4848" spans="1:30" x14ac:dyDescent="0.25">
      <c r="A4848" s="42" t="s">
        <v>2428</v>
      </c>
      <c r="B4848" s="42" t="s">
        <v>2429</v>
      </c>
      <c r="C4848" s="42" t="s">
        <v>2430</v>
      </c>
      <c r="D4848" s="42" t="s">
        <v>138</v>
      </c>
      <c r="E4848" s="42" t="s">
        <v>692</v>
      </c>
      <c r="F4848" s="42" t="s">
        <v>478</v>
      </c>
      <c r="G4848" s="42" t="s">
        <v>11227</v>
      </c>
      <c r="H4848" s="7" t="s">
        <v>30</v>
      </c>
      <c r="I4848" s="42" t="s">
        <v>31</v>
      </c>
      <c r="J4848" s="42" t="s">
        <v>479</v>
      </c>
      <c r="K4848" s="8">
        <v>45849</v>
      </c>
      <c r="L4848" s="7" t="s">
        <v>11229</v>
      </c>
      <c r="M4848" s="44">
        <v>184.56</v>
      </c>
      <c r="N4848" s="7">
        <v>1</v>
      </c>
      <c r="O4848" s="44">
        <v>184.56</v>
      </c>
      <c r="P4848" s="44">
        <v>82.33</v>
      </c>
      <c r="Q4848" s="44">
        <v>14.99</v>
      </c>
      <c r="R4848" s="44">
        <v>21.22</v>
      </c>
      <c r="S4848" s="44">
        <v>0</v>
      </c>
      <c r="T4848" s="44">
        <v>24.25</v>
      </c>
      <c r="U4848" s="44">
        <v>41.77</v>
      </c>
      <c r="V4848" s="9" t="s">
        <v>24454</v>
      </c>
      <c r="W4848" s="42" t="s">
        <v>34</v>
      </c>
      <c r="X4848" s="43">
        <v>118223964428</v>
      </c>
      <c r="Y4848" s="43">
        <v>45156811250</v>
      </c>
      <c r="Z4848" s="5" t="s">
        <v>7980</v>
      </c>
      <c r="AA4848" s="37" t="str">
        <f>VLOOKUP(J4848, sku!B:C, 2, FALSE)</f>
        <v>1 Fogareiro 1 Boca + 4 Refis Guepardo</v>
      </c>
      <c r="AB4848" s="37" t="str">
        <f>VLOOKUP(J4848, sku!B:BM, 64, FALSE)</f>
        <v>Importação</v>
      </c>
      <c r="AC4848" s="37" t="str">
        <f>LEFT(pedidos[[#This Row],[SKU]],3)</f>
        <v>1FO</v>
      </c>
      <c r="AD4848" s="37" t="str" cm="1">
        <f t="array" aca="1" ref="AD4848" ca="1">IFERROR(
  INDEX(
    montadora[Montadora],
    MATCH(TRUE,LEFT(#REF!,NÚCARACT(montadora[SKU Parcial]))=montadora[SKU Parcial],0)
  ),
  ""
)</f>
        <v/>
      </c>
    </row>
    <row r="4849" spans="1:30" x14ac:dyDescent="0.25">
      <c r="A4849" s="42" t="s">
        <v>2396</v>
      </c>
      <c r="B4849" s="42" t="s">
        <v>2397</v>
      </c>
      <c r="C4849" s="42" t="s">
        <v>2398</v>
      </c>
      <c r="D4849" s="42" t="s">
        <v>138</v>
      </c>
      <c r="E4849" s="42" t="s">
        <v>2391</v>
      </c>
      <c r="F4849" s="42" t="s">
        <v>2392</v>
      </c>
      <c r="G4849" s="42" t="s">
        <v>11227</v>
      </c>
      <c r="H4849" s="7" t="s">
        <v>30</v>
      </c>
      <c r="I4849" s="42" t="s">
        <v>36</v>
      </c>
      <c r="J4849" s="42" t="s">
        <v>2393</v>
      </c>
      <c r="K4849" s="8">
        <v>45849</v>
      </c>
      <c r="L4849" s="7" t="s">
        <v>804</v>
      </c>
      <c r="M4849" s="44">
        <v>43.8</v>
      </c>
      <c r="N4849" s="7">
        <v>1</v>
      </c>
      <c r="O4849" s="44">
        <v>43.8</v>
      </c>
      <c r="P4849" s="44">
        <v>18.57</v>
      </c>
      <c r="Q4849" s="44">
        <v>3.56</v>
      </c>
      <c r="R4849" s="44">
        <v>11.76</v>
      </c>
      <c r="S4849" s="44">
        <v>0</v>
      </c>
      <c r="T4849" s="44">
        <v>0</v>
      </c>
      <c r="U4849" s="44">
        <v>9.91</v>
      </c>
      <c r="V4849" s="9" t="s">
        <v>24454</v>
      </c>
      <c r="W4849" s="42" t="s">
        <v>34</v>
      </c>
      <c r="X4849" s="43">
        <v>118301247424</v>
      </c>
      <c r="Y4849" s="43">
        <v>45159885430</v>
      </c>
      <c r="Z4849" s="5" t="s">
        <v>7980</v>
      </c>
      <c r="AA4849" s="37" t="str">
        <f>VLOOKUP(J4849, sku!B:C, 2, FALSE)</f>
        <v>Trava Manete Moto E Bicicleta de Plástico</v>
      </c>
      <c r="AB4849" s="37" t="str">
        <f>VLOOKUP(J4849, sku!B:BM, 64, FALSE)</f>
        <v>Importação</v>
      </c>
      <c r="AC4849" s="37" t="str">
        <f>LEFT(pedidos[[#This Row],[SKU]],3)</f>
        <v>ET0</v>
      </c>
      <c r="AD4849" s="37" t="str" cm="1">
        <f t="array" aca="1" ref="AD4849" ca="1">IFERROR(
  INDEX(
    montadora[Montadora],
    MATCH(TRUE,LEFT(J5045,NÚCARACT(montadora[SKU Parcial]))=montadora[SKU Parcial],0)
  ),
  ""
)</f>
        <v/>
      </c>
    </row>
    <row r="4850" spans="1:30" x14ac:dyDescent="0.25">
      <c r="A4850" s="42" t="s">
        <v>2431</v>
      </c>
      <c r="B4850" s="42" t="s">
        <v>36</v>
      </c>
      <c r="C4850" s="42" t="s">
        <v>2432</v>
      </c>
      <c r="D4850" s="42" t="s">
        <v>617</v>
      </c>
      <c r="E4850" s="42" t="s">
        <v>692</v>
      </c>
      <c r="F4850" s="42" t="s">
        <v>478</v>
      </c>
      <c r="G4850" s="42" t="s">
        <v>11227</v>
      </c>
      <c r="H4850" s="7" t="s">
        <v>30</v>
      </c>
      <c r="I4850" s="42" t="s">
        <v>31</v>
      </c>
      <c r="J4850" s="42" t="s">
        <v>479</v>
      </c>
      <c r="K4850" s="8">
        <v>45850</v>
      </c>
      <c r="L4850" s="7" t="s">
        <v>11229</v>
      </c>
      <c r="M4850" s="44">
        <v>184.56</v>
      </c>
      <c r="N4850" s="7">
        <v>1</v>
      </c>
      <c r="O4850" s="44">
        <v>184.56</v>
      </c>
      <c r="P4850" s="44">
        <v>82.33</v>
      </c>
      <c r="Q4850" s="44">
        <v>14.99</v>
      </c>
      <c r="R4850" s="44">
        <v>21.22</v>
      </c>
      <c r="S4850" s="44">
        <v>0</v>
      </c>
      <c r="T4850" s="44">
        <v>24.25</v>
      </c>
      <c r="U4850" s="44">
        <v>41.77</v>
      </c>
      <c r="V4850" s="9" t="s">
        <v>24454</v>
      </c>
      <c r="W4850" s="42" t="s">
        <v>34</v>
      </c>
      <c r="X4850" s="43">
        <v>117875232851</v>
      </c>
      <c r="Y4850" s="43">
        <v>45162668437</v>
      </c>
      <c r="Z4850" s="5" t="s">
        <v>7980</v>
      </c>
      <c r="AA4850" s="37" t="str">
        <f>VLOOKUP(J4850, sku!B:C, 2, FALSE)</f>
        <v>1 Fogareiro 1 Boca + 4 Refis Guepardo</v>
      </c>
      <c r="AB4850" s="37" t="str">
        <f>VLOOKUP(J4850, sku!B:BM, 64, FALSE)</f>
        <v>Importação</v>
      </c>
      <c r="AC4850" s="37" t="str">
        <f>LEFT(pedidos[[#This Row],[SKU]],3)</f>
        <v>1FO</v>
      </c>
      <c r="AD4850" s="37" t="str" cm="1">
        <f t="array" aca="1" ref="AD4850" ca="1">IFERROR(
  INDEX(
    montadora[Montadora],
    MATCH(TRUE,LEFT(J5046,NÚCARACT(montadora[SKU Parcial]))=montadora[SKU Parcial],0)
  ),
  ""
)</f>
        <v/>
      </c>
    </row>
    <row r="4851" spans="1:30" x14ac:dyDescent="0.25">
      <c r="A4851" s="42" t="s">
        <v>2433</v>
      </c>
      <c r="B4851" s="42" t="s">
        <v>2434</v>
      </c>
      <c r="C4851" s="42" t="s">
        <v>1636</v>
      </c>
      <c r="D4851" s="42" t="s">
        <v>138</v>
      </c>
      <c r="E4851" s="42" t="s">
        <v>692</v>
      </c>
      <c r="F4851" s="42" t="s">
        <v>478</v>
      </c>
      <c r="G4851" s="42" t="s">
        <v>11227</v>
      </c>
      <c r="H4851" s="7" t="s">
        <v>30</v>
      </c>
      <c r="I4851" s="42" t="s">
        <v>36</v>
      </c>
      <c r="J4851" s="42" t="s">
        <v>479</v>
      </c>
      <c r="K4851" s="8">
        <v>45851</v>
      </c>
      <c r="L4851" s="7" t="s">
        <v>11229</v>
      </c>
      <c r="M4851" s="44">
        <v>184.56</v>
      </c>
      <c r="N4851" s="7">
        <v>1</v>
      </c>
      <c r="O4851" s="44">
        <v>184.56</v>
      </c>
      <c r="P4851" s="44">
        <v>82.33</v>
      </c>
      <c r="Q4851" s="44">
        <v>14.99</v>
      </c>
      <c r="R4851" s="44">
        <v>21.22</v>
      </c>
      <c r="S4851" s="44">
        <v>0</v>
      </c>
      <c r="T4851" s="44">
        <v>24.25</v>
      </c>
      <c r="U4851" s="44">
        <v>41.77</v>
      </c>
      <c r="V4851" s="9" t="s">
        <v>24454</v>
      </c>
      <c r="W4851" s="42" t="s">
        <v>34</v>
      </c>
      <c r="X4851" s="43">
        <v>117970705501</v>
      </c>
      <c r="Y4851" s="43">
        <v>45166619700</v>
      </c>
      <c r="Z4851" s="5" t="s">
        <v>7980</v>
      </c>
      <c r="AA4851" s="37" t="str">
        <f>VLOOKUP(J4851, sku!B:C, 2, FALSE)</f>
        <v>1 Fogareiro 1 Boca + 4 Refis Guepardo</v>
      </c>
      <c r="AB4851" s="37" t="str">
        <f>VLOOKUP(J4851, sku!B:BM, 64, FALSE)</f>
        <v>Importação</v>
      </c>
      <c r="AC4851" s="37" t="str">
        <f>LEFT(pedidos[[#This Row],[SKU]],3)</f>
        <v>1FO</v>
      </c>
      <c r="AD4851" s="37" t="str" cm="1">
        <f t="array" aca="1" ref="AD4851" ca="1">IFERROR(
  INDEX(
    montadora[Montadora],
    MATCH(TRUE,LEFT(J5047,NÚCARACT(montadora[SKU Parcial]))=montadora[SKU Parcial],0)
  ),
  ""
)</f>
        <v/>
      </c>
    </row>
    <row r="4852" spans="1:30" x14ac:dyDescent="0.25">
      <c r="A4852" s="42" t="s">
        <v>2435</v>
      </c>
      <c r="B4852" s="42" t="s">
        <v>36</v>
      </c>
      <c r="C4852" s="42" t="s">
        <v>2436</v>
      </c>
      <c r="D4852" s="42" t="s">
        <v>191</v>
      </c>
      <c r="E4852" s="42" t="s">
        <v>692</v>
      </c>
      <c r="F4852" s="42" t="s">
        <v>478</v>
      </c>
      <c r="G4852" s="42" t="s">
        <v>11227</v>
      </c>
      <c r="H4852" s="7" t="s">
        <v>30</v>
      </c>
      <c r="I4852" s="42" t="s">
        <v>31</v>
      </c>
      <c r="J4852" s="42" t="s">
        <v>479</v>
      </c>
      <c r="K4852" s="8">
        <v>45853</v>
      </c>
      <c r="L4852" s="7" t="s">
        <v>11229</v>
      </c>
      <c r="M4852" s="44">
        <v>184.56</v>
      </c>
      <c r="N4852" s="7">
        <v>1</v>
      </c>
      <c r="O4852" s="44">
        <v>184.56</v>
      </c>
      <c r="P4852" s="44">
        <v>82.33</v>
      </c>
      <c r="Q4852" s="44">
        <v>14.99</v>
      </c>
      <c r="R4852" s="44">
        <v>21.22</v>
      </c>
      <c r="S4852" s="44">
        <v>0</v>
      </c>
      <c r="T4852" s="44">
        <v>24.25</v>
      </c>
      <c r="U4852" s="44">
        <v>41.77</v>
      </c>
      <c r="V4852" s="9" t="s">
        <v>24454</v>
      </c>
      <c r="W4852" s="42" t="s">
        <v>34</v>
      </c>
      <c r="X4852" s="43">
        <v>118192872861</v>
      </c>
      <c r="Y4852" s="43">
        <v>45177662062</v>
      </c>
      <c r="Z4852" s="5" t="s">
        <v>7980</v>
      </c>
      <c r="AA4852" s="37" t="str">
        <f>VLOOKUP(J4852, sku!B:C, 2, FALSE)</f>
        <v>1 Fogareiro 1 Boca + 4 Refis Guepardo</v>
      </c>
      <c r="AB4852" s="37" t="str">
        <f>VLOOKUP(J4852, sku!B:BM, 64, FALSE)</f>
        <v>Importação</v>
      </c>
      <c r="AC4852" s="37" t="str">
        <f>LEFT(pedidos[[#This Row],[SKU]],3)</f>
        <v>1FO</v>
      </c>
      <c r="AD4852" s="37" t="str" cm="1">
        <f t="array" aca="1" ref="AD4852" ca="1">IFERROR(
  INDEX(
    montadora[Montadora],
    MATCH(TRUE,LEFT(J5048,NÚCARACT(montadora[SKU Parcial]))=montadora[SKU Parcial],0)
  ),
  ""
)</f>
        <v/>
      </c>
    </row>
    <row r="4853" spans="1:30" x14ac:dyDescent="0.25">
      <c r="A4853" s="42" t="s">
        <v>2437</v>
      </c>
      <c r="B4853" s="42" t="s">
        <v>2438</v>
      </c>
      <c r="C4853" s="42" t="s">
        <v>2439</v>
      </c>
      <c r="D4853" s="42" t="s">
        <v>658</v>
      </c>
      <c r="E4853" s="42" t="s">
        <v>692</v>
      </c>
      <c r="F4853" s="42" t="s">
        <v>478</v>
      </c>
      <c r="G4853" s="42" t="s">
        <v>11227</v>
      </c>
      <c r="H4853" s="7" t="s">
        <v>30</v>
      </c>
      <c r="I4853" s="42" t="s">
        <v>31</v>
      </c>
      <c r="J4853" s="42" t="s">
        <v>479</v>
      </c>
      <c r="K4853" s="8">
        <v>45854</v>
      </c>
      <c r="L4853" s="7" t="s">
        <v>11229</v>
      </c>
      <c r="M4853" s="44">
        <v>184.56</v>
      </c>
      <c r="N4853" s="7">
        <v>1</v>
      </c>
      <c r="O4853" s="44">
        <v>198.55</v>
      </c>
      <c r="P4853" s="44">
        <v>82.33</v>
      </c>
      <c r="Q4853" s="44">
        <v>14.99</v>
      </c>
      <c r="R4853" s="44">
        <v>21.22</v>
      </c>
      <c r="S4853" s="44">
        <v>13.99</v>
      </c>
      <c r="T4853" s="44">
        <v>24.25</v>
      </c>
      <c r="U4853" s="44">
        <v>41.77</v>
      </c>
      <c r="V4853" s="9" t="s">
        <v>24454</v>
      </c>
      <c r="W4853" s="42" t="s">
        <v>34</v>
      </c>
      <c r="X4853" s="43">
        <v>118307937307</v>
      </c>
      <c r="Y4853" s="43">
        <v>45183578378</v>
      </c>
      <c r="Z4853" s="5" t="s">
        <v>7980</v>
      </c>
      <c r="AA4853" s="37" t="str">
        <f>VLOOKUP(J4853, sku!B:C, 2, FALSE)</f>
        <v>1 Fogareiro 1 Boca + 4 Refis Guepardo</v>
      </c>
      <c r="AB4853" s="37" t="str">
        <f>VLOOKUP(J4853, sku!B:BM, 64, FALSE)</f>
        <v>Importação</v>
      </c>
      <c r="AC4853" s="37" t="str">
        <f>LEFT(pedidos[[#This Row],[SKU]],3)</f>
        <v>1FO</v>
      </c>
      <c r="AD4853" s="37" t="str" cm="1">
        <f t="array" aca="1" ref="AD4853" ca="1">IFERROR(
  INDEX(
    montadora[Montadora],
    MATCH(TRUE,LEFT(J5049,NÚCARACT(montadora[SKU Parcial]))=montadora[SKU Parcial],0)
  ),
  ""
)</f>
        <v/>
      </c>
    </row>
    <row r="4854" spans="1:30" x14ac:dyDescent="0.25">
      <c r="A4854" s="42" t="s">
        <v>2399</v>
      </c>
      <c r="B4854" s="42" t="s">
        <v>2400</v>
      </c>
      <c r="C4854" s="42" t="s">
        <v>2401</v>
      </c>
      <c r="D4854" s="42" t="s">
        <v>27</v>
      </c>
      <c r="E4854" s="42" t="s">
        <v>2391</v>
      </c>
      <c r="F4854" s="42" t="s">
        <v>2392</v>
      </c>
      <c r="G4854" s="42" t="s">
        <v>11227</v>
      </c>
      <c r="H4854" s="7" t="s">
        <v>30</v>
      </c>
      <c r="I4854" s="42" t="s">
        <v>36</v>
      </c>
      <c r="J4854" s="42" t="s">
        <v>2393</v>
      </c>
      <c r="K4854" s="8">
        <v>45855</v>
      </c>
      <c r="L4854" s="7" t="s">
        <v>804</v>
      </c>
      <c r="M4854" s="44">
        <v>43.8</v>
      </c>
      <c r="N4854" s="7">
        <v>1</v>
      </c>
      <c r="O4854" s="44">
        <v>47.29</v>
      </c>
      <c r="P4854" s="44">
        <v>18.57</v>
      </c>
      <c r="Q4854" s="44">
        <v>3.56</v>
      </c>
      <c r="R4854" s="44">
        <v>11.76</v>
      </c>
      <c r="S4854" s="44">
        <v>3.49</v>
      </c>
      <c r="T4854" s="44">
        <v>0</v>
      </c>
      <c r="U4854" s="44">
        <v>9.91</v>
      </c>
      <c r="V4854" s="9" t="s">
        <v>24454</v>
      </c>
      <c r="W4854" s="42" t="s">
        <v>34</v>
      </c>
      <c r="X4854" s="43">
        <v>118915778286</v>
      </c>
      <c r="Y4854" s="43">
        <v>45188726360</v>
      </c>
      <c r="Z4854" s="5" t="s">
        <v>7980</v>
      </c>
      <c r="AA4854" s="37" t="str">
        <f>VLOOKUP(J4854, sku!B:C, 2, FALSE)</f>
        <v>Trava Manete Moto E Bicicleta de Plástico</v>
      </c>
      <c r="AB4854" s="37" t="str">
        <f>VLOOKUP(J4854, sku!B:BM, 64, FALSE)</f>
        <v>Importação</v>
      </c>
      <c r="AC4854" s="37" t="str">
        <f>LEFT(pedidos[[#This Row],[SKU]],3)</f>
        <v>ET0</v>
      </c>
      <c r="AD4854" s="37" t="str" cm="1">
        <f t="array" aca="1" ref="AD4854" ca="1">IFERROR(
  INDEX(
    montadora[Montadora],
    MATCH(TRUE,LEFT(J5050,NÚCARACT(montadora[SKU Parcial]))=montadora[SKU Parcial],0)
  ),
  ""
)</f>
        <v/>
      </c>
    </row>
    <row r="4855" spans="1:30" x14ac:dyDescent="0.25">
      <c r="A4855" s="42" t="s">
        <v>2440</v>
      </c>
      <c r="B4855" s="42" t="s">
        <v>2441</v>
      </c>
      <c r="C4855" s="42" t="s">
        <v>2442</v>
      </c>
      <c r="D4855" s="42" t="s">
        <v>420</v>
      </c>
      <c r="E4855" s="42" t="s">
        <v>692</v>
      </c>
      <c r="F4855" s="42" t="s">
        <v>478</v>
      </c>
      <c r="G4855" s="42" t="s">
        <v>11227</v>
      </c>
      <c r="H4855" s="7" t="s">
        <v>30</v>
      </c>
      <c r="I4855" s="42" t="s">
        <v>36</v>
      </c>
      <c r="J4855" s="42" t="s">
        <v>479</v>
      </c>
      <c r="K4855" s="8">
        <v>45855</v>
      </c>
      <c r="L4855" s="7" t="s">
        <v>11229</v>
      </c>
      <c r="M4855" s="44">
        <v>184.56</v>
      </c>
      <c r="N4855" s="7">
        <v>1</v>
      </c>
      <c r="O4855" s="44">
        <v>184.56</v>
      </c>
      <c r="P4855" s="44">
        <v>82.33</v>
      </c>
      <c r="Q4855" s="44">
        <v>14.99</v>
      </c>
      <c r="R4855" s="44">
        <v>21.22</v>
      </c>
      <c r="S4855" s="44">
        <v>0</v>
      </c>
      <c r="T4855" s="44">
        <v>24.25</v>
      </c>
      <c r="U4855" s="44">
        <v>41.77</v>
      </c>
      <c r="V4855" s="9" t="s">
        <v>24454</v>
      </c>
      <c r="W4855" s="42" t="s">
        <v>89</v>
      </c>
      <c r="X4855" s="43">
        <v>118951058234</v>
      </c>
      <c r="Y4855" s="43">
        <v>45190466397</v>
      </c>
      <c r="Z4855" s="5" t="s">
        <v>7980</v>
      </c>
      <c r="AA4855" s="37" t="str">
        <f>VLOOKUP(J4855, sku!B:C, 2, FALSE)</f>
        <v>1 Fogareiro 1 Boca + 4 Refis Guepardo</v>
      </c>
      <c r="AB4855" s="37" t="str">
        <f>VLOOKUP(J4855, sku!B:BM, 64, FALSE)</f>
        <v>Importação</v>
      </c>
      <c r="AC4855" s="37" t="str">
        <f>LEFT(pedidos[[#This Row],[SKU]],3)</f>
        <v>1FO</v>
      </c>
      <c r="AD4855" s="37" t="str" cm="1">
        <f t="array" aca="1" ref="AD4855" ca="1">IFERROR(
  INDEX(
    montadora[Montadora],
    MATCH(TRUE,LEFT(J5051,NÚCARACT(montadora[SKU Parcial]))=montadora[SKU Parcial],0)
  ),
  ""
)</f>
        <v/>
      </c>
    </row>
    <row r="4856" spans="1:30" x14ac:dyDescent="0.25">
      <c r="A4856" s="42" t="s">
        <v>2402</v>
      </c>
      <c r="B4856" s="42" t="s">
        <v>2403</v>
      </c>
      <c r="C4856" s="42" t="s">
        <v>278</v>
      </c>
      <c r="D4856" s="42" t="s">
        <v>27</v>
      </c>
      <c r="E4856" s="42" t="s">
        <v>2391</v>
      </c>
      <c r="F4856" s="42" t="s">
        <v>2392</v>
      </c>
      <c r="G4856" s="42" t="s">
        <v>11227</v>
      </c>
      <c r="H4856" s="7" t="s">
        <v>30</v>
      </c>
      <c r="I4856" s="42" t="s">
        <v>36</v>
      </c>
      <c r="J4856" s="42" t="s">
        <v>2393</v>
      </c>
      <c r="K4856" s="8">
        <v>45855</v>
      </c>
      <c r="L4856" s="7" t="s">
        <v>804</v>
      </c>
      <c r="M4856" s="44">
        <v>43.8</v>
      </c>
      <c r="N4856" s="7">
        <v>1</v>
      </c>
      <c r="O4856" s="44">
        <v>43.8</v>
      </c>
      <c r="P4856" s="44">
        <v>18.57</v>
      </c>
      <c r="Q4856" s="44">
        <v>3.56</v>
      </c>
      <c r="R4856" s="44">
        <v>11.76</v>
      </c>
      <c r="S4856" s="44">
        <v>0</v>
      </c>
      <c r="T4856" s="44">
        <v>0</v>
      </c>
      <c r="U4856" s="44">
        <v>9.91</v>
      </c>
      <c r="V4856" s="9" t="s">
        <v>24454</v>
      </c>
      <c r="W4856" s="42" t="s">
        <v>34</v>
      </c>
      <c r="X4856" s="43">
        <v>118988206894</v>
      </c>
      <c r="Y4856" s="43">
        <v>45192368998</v>
      </c>
      <c r="Z4856" s="5" t="s">
        <v>7980</v>
      </c>
      <c r="AA4856" s="37" t="str">
        <f>VLOOKUP(J4856, sku!B:C, 2, FALSE)</f>
        <v>Trava Manete Moto E Bicicleta de Plástico</v>
      </c>
      <c r="AB4856" s="37" t="str">
        <f>VLOOKUP(J4856, sku!B:BM, 64, FALSE)</f>
        <v>Importação</v>
      </c>
      <c r="AC4856" s="37" t="str">
        <f>LEFT(pedidos[[#This Row],[SKU]],3)</f>
        <v>ET0</v>
      </c>
      <c r="AD4856" s="37" t="str" cm="1">
        <f t="array" aca="1" ref="AD4856" ca="1">IFERROR(
  INDEX(
    montadora[Montadora],
    MATCH(TRUE,LEFT(#REF!,NÚCARACT(montadora[SKU Parcial]))=montadora[SKU Parcial],0)
  ),
  ""
)</f>
        <v/>
      </c>
    </row>
    <row r="4857" spans="1:30" x14ac:dyDescent="0.25">
      <c r="A4857" s="42" t="s">
        <v>2498</v>
      </c>
      <c r="B4857" s="42" t="s">
        <v>36</v>
      </c>
      <c r="C4857" s="42" t="s">
        <v>2230</v>
      </c>
      <c r="D4857" s="42" t="s">
        <v>27</v>
      </c>
      <c r="E4857" s="42" t="s">
        <v>2499</v>
      </c>
      <c r="F4857" s="42" t="s">
        <v>2500</v>
      </c>
      <c r="G4857" s="42" t="s">
        <v>11227</v>
      </c>
      <c r="H4857" s="7" t="s">
        <v>47</v>
      </c>
      <c r="I4857" s="42" t="s">
        <v>31</v>
      </c>
      <c r="J4857" s="42" t="s">
        <v>2501</v>
      </c>
      <c r="K4857" s="8">
        <v>45859</v>
      </c>
      <c r="L4857" s="7" t="s">
        <v>11229</v>
      </c>
      <c r="M4857" s="44">
        <v>1289.8</v>
      </c>
      <c r="N4857" s="7">
        <v>1</v>
      </c>
      <c r="O4857" s="44">
        <v>1289.8</v>
      </c>
      <c r="P4857" s="44">
        <v>575</v>
      </c>
      <c r="Q4857" s="44">
        <v>104.73</v>
      </c>
      <c r="R4857" s="44">
        <v>219.27</v>
      </c>
      <c r="S4857" s="44">
        <v>0</v>
      </c>
      <c r="T4857" s="44">
        <v>98.95</v>
      </c>
      <c r="U4857" s="44">
        <v>291.85000000000002</v>
      </c>
      <c r="V4857" s="9" t="s">
        <v>24454</v>
      </c>
      <c r="W4857" s="42" t="s">
        <v>34</v>
      </c>
      <c r="X4857" s="43">
        <v>119412484348</v>
      </c>
      <c r="Y4857" s="43">
        <v>45209755152</v>
      </c>
      <c r="Z4857" s="5" t="s">
        <v>7980</v>
      </c>
      <c r="AA4857" s="37" t="str">
        <f>VLOOKUP(J4857, sku!B:C, 2, FALSE)</f>
        <v>[HJ-RB514-BK] Bagageiro de Teto de Alumínio 160 X 110cm - Grande</v>
      </c>
      <c r="AB4857" s="37" t="str">
        <f>VLOOKUP(J4857, sku!B:BM, 64, FALSE)</f>
        <v>Importação</v>
      </c>
      <c r="AC4857" s="37" t="str">
        <f>LEFT(pedidos[[#This Row],[SKU]],3)</f>
        <v>XBA</v>
      </c>
      <c r="AD4857" s="37" t="str" cm="1">
        <f t="array" aca="1" ref="AD4857" ca="1">IFERROR(
  INDEX(
    montadora[Montadora],
    MATCH(TRUE,LEFT(J5052,NÚCARACT(montadora[SKU Parcial]))=montadora[SKU Parcial],0)
  ),
  ""
)</f>
        <v/>
      </c>
    </row>
    <row r="4858" spans="1:30" x14ac:dyDescent="0.25">
      <c r="A4858" s="42" t="s">
        <v>2502</v>
      </c>
      <c r="B4858" s="42" t="s">
        <v>36</v>
      </c>
      <c r="C4858" s="42" t="s">
        <v>2503</v>
      </c>
      <c r="D4858" s="42" t="s">
        <v>27</v>
      </c>
      <c r="E4858" s="42" t="s">
        <v>981</v>
      </c>
      <c r="F4858" s="42" t="s">
        <v>982</v>
      </c>
      <c r="G4858" s="42" t="s">
        <v>11227</v>
      </c>
      <c r="H4858" s="7" t="s">
        <v>30</v>
      </c>
      <c r="I4858" s="42" t="s">
        <v>36</v>
      </c>
      <c r="J4858" s="42" t="s">
        <v>983</v>
      </c>
      <c r="K4858" s="8">
        <v>45868</v>
      </c>
      <c r="L4858" s="7" t="s">
        <v>11229</v>
      </c>
      <c r="M4858" s="44">
        <v>438.8</v>
      </c>
      <c r="N4858" s="7">
        <v>1</v>
      </c>
      <c r="O4858" s="44">
        <v>438.8</v>
      </c>
      <c r="P4858" s="44">
        <v>228.5</v>
      </c>
      <c r="Q4858" s="44">
        <v>35.630000000000003</v>
      </c>
      <c r="R4858" s="44">
        <v>50.46</v>
      </c>
      <c r="S4858" s="44">
        <v>0</v>
      </c>
      <c r="T4858" s="44">
        <v>24.95</v>
      </c>
      <c r="U4858" s="44">
        <v>99.26</v>
      </c>
      <c r="V4858" s="9" t="s">
        <v>24455</v>
      </c>
      <c r="W4858" s="42" t="s">
        <v>34</v>
      </c>
      <c r="X4858" s="43">
        <v>120448055458</v>
      </c>
      <c r="Y4858" s="43">
        <v>45258699855</v>
      </c>
      <c r="Z4858" s="5" t="s">
        <v>7980</v>
      </c>
      <c r="AA4858" s="37" t="str">
        <f>VLOOKUP(J4858, sku!B:C, 2, FALSE)</f>
        <v>Fogareiro A Gás 2 Boca Portátil Com Maleta 10 Refil Camping</v>
      </c>
      <c r="AB4858" s="37" t="str">
        <f>VLOOKUP(J4858, sku!B:BM, 64, FALSE)</f>
        <v>Importação</v>
      </c>
      <c r="AC4858" s="37" t="str">
        <f>LEFT(pedidos[[#This Row],[SKU]],3)</f>
        <v>1FO</v>
      </c>
      <c r="AD4858" s="37" t="str" cm="1">
        <f t="array" aca="1" ref="AD4858" ca="1">IFERROR(
  INDEX(
    montadora[Montadora],
    MATCH(TRUE,LEFT(#REF!,NÚCARACT(montadora[SKU Parcial]))=montadora[SKU Parcial],0)
  ),
  ""
)</f>
        <v/>
      </c>
    </row>
    <row r="4859" spans="1:30" x14ac:dyDescent="0.25">
      <c r="A4859" s="42" t="s">
        <v>2443</v>
      </c>
      <c r="B4859" s="42" t="s">
        <v>36</v>
      </c>
      <c r="C4859" s="42" t="s">
        <v>476</v>
      </c>
      <c r="D4859" s="42" t="s">
        <v>27</v>
      </c>
      <c r="E4859" s="42" t="s">
        <v>1607</v>
      </c>
      <c r="F4859" s="42" t="s">
        <v>1608</v>
      </c>
      <c r="G4859" s="42" t="s">
        <v>11227</v>
      </c>
      <c r="H4859" s="7" t="s">
        <v>30</v>
      </c>
      <c r="I4859" s="42" t="s">
        <v>36</v>
      </c>
      <c r="J4859" s="42" t="s">
        <v>290</v>
      </c>
      <c r="K4859" s="8">
        <v>45844</v>
      </c>
      <c r="L4859" s="7" t="s">
        <v>11229</v>
      </c>
      <c r="M4859" s="44">
        <v>38.799999999999997</v>
      </c>
      <c r="N4859" s="7">
        <v>1</v>
      </c>
      <c r="O4859" s="44">
        <v>45.79</v>
      </c>
      <c r="P4859" s="44">
        <v>15.8</v>
      </c>
      <c r="Q4859" s="44">
        <v>3.15</v>
      </c>
      <c r="R4859" s="44">
        <v>11.16</v>
      </c>
      <c r="S4859" s="44">
        <v>6.99</v>
      </c>
      <c r="T4859" s="44">
        <v>0</v>
      </c>
      <c r="U4859" s="44">
        <v>8.69</v>
      </c>
      <c r="V4859" s="9" t="s">
        <v>24456</v>
      </c>
      <c r="W4859" s="42" t="s">
        <v>34</v>
      </c>
      <c r="X4859" s="43">
        <v>117637054904</v>
      </c>
      <c r="Y4859" s="43">
        <v>45128617878</v>
      </c>
      <c r="Z4859" s="5" t="s">
        <v>7980</v>
      </c>
      <c r="AA4859" s="37" t="str">
        <f>VLOOKUP(J4859, sku!B:C, 2, FALSE)</f>
        <v>Par De Trava Do Quebra Vento Preto (23Cm)</v>
      </c>
      <c r="AB4859" s="37" t="str">
        <f>VLOOKUP(J4859, sku!B:BM, 64, FALSE)</f>
        <v>Revenda</v>
      </c>
      <c r="AC4859" s="37" t="str">
        <f>LEFT(pedidos[[#This Row],[SKU]],3)</f>
        <v>Q-9</v>
      </c>
      <c r="AD4859" s="37" t="str" cm="1">
        <f t="array" aca="1" ref="AD4859" ca="1">IFERROR(
  INDEX(
    montadora[Montadora],
    MATCH(TRUE,LEFT(J5056,NÚCARACT(montadora[SKU Parcial]))=montadora[SKU Parcial],0)
  ),
  ""
)</f>
        <v/>
      </c>
    </row>
    <row r="4860" spans="1:30" x14ac:dyDescent="0.25">
      <c r="A4860" s="42" t="s">
        <v>1606</v>
      </c>
      <c r="B4860" s="42" t="s">
        <v>36</v>
      </c>
      <c r="C4860" s="42" t="s">
        <v>1072</v>
      </c>
      <c r="D4860" s="42" t="s">
        <v>27</v>
      </c>
      <c r="E4860" s="42" t="s">
        <v>1607</v>
      </c>
      <c r="F4860" s="42" t="s">
        <v>1608</v>
      </c>
      <c r="G4860" s="42" t="s">
        <v>11227</v>
      </c>
      <c r="H4860" s="7" t="s">
        <v>30</v>
      </c>
      <c r="I4860" s="42" t="s">
        <v>36</v>
      </c>
      <c r="J4860" s="42" t="s">
        <v>290</v>
      </c>
      <c r="K4860" s="8">
        <v>45848</v>
      </c>
      <c r="L4860" s="7" t="s">
        <v>33</v>
      </c>
      <c r="M4860" s="44">
        <v>38.799999999999997</v>
      </c>
      <c r="N4860" s="7">
        <v>1</v>
      </c>
      <c r="O4860" s="44">
        <v>52.79</v>
      </c>
      <c r="P4860" s="44">
        <v>15.8</v>
      </c>
      <c r="Q4860" s="44">
        <v>3.15</v>
      </c>
      <c r="R4860" s="44">
        <v>11.16</v>
      </c>
      <c r="S4860" s="44">
        <v>13.99</v>
      </c>
      <c r="T4860" s="44">
        <v>0</v>
      </c>
      <c r="U4860" s="44">
        <v>8.69</v>
      </c>
      <c r="V4860" s="9" t="s">
        <v>24456</v>
      </c>
      <c r="W4860" s="42" t="s">
        <v>34</v>
      </c>
      <c r="X4860" s="43">
        <v>117572412301</v>
      </c>
      <c r="Y4860" s="43">
        <v>45150234064</v>
      </c>
      <c r="Z4860" s="5" t="s">
        <v>7980</v>
      </c>
      <c r="AA4860" s="37" t="str">
        <f>VLOOKUP(J4860, sku!B:C, 2, FALSE)</f>
        <v>Par De Trava Do Quebra Vento Preto (23Cm)</v>
      </c>
      <c r="AB4860" s="37" t="str">
        <f>VLOOKUP(J4860, sku!B:BM, 64, FALSE)</f>
        <v>Revenda</v>
      </c>
      <c r="AC4860" s="37" t="str">
        <f>LEFT(pedidos[[#This Row],[SKU]],3)</f>
        <v>Q-9</v>
      </c>
      <c r="AD4860" s="37" t="str" cm="1">
        <f t="array" aca="1" ref="AD4860" ca="1">IFERROR(
  INDEX(
    montadora[Montadora],
    MATCH(TRUE,LEFT(J5057,NÚCARACT(montadora[SKU Parcial]))=montadora[SKU Parcial],0)
  ),
  ""
)</f>
        <v/>
      </c>
    </row>
    <row r="4861" spans="1:30" x14ac:dyDescent="0.25">
      <c r="A4861" s="42" t="s">
        <v>2444</v>
      </c>
      <c r="B4861" s="42" t="s">
        <v>2445</v>
      </c>
      <c r="C4861" s="42" t="s">
        <v>925</v>
      </c>
      <c r="D4861" s="42" t="s">
        <v>27</v>
      </c>
      <c r="E4861" s="42" t="s">
        <v>1607</v>
      </c>
      <c r="F4861" s="42" t="s">
        <v>1608</v>
      </c>
      <c r="G4861" s="42" t="s">
        <v>11227</v>
      </c>
      <c r="H4861" s="7" t="s">
        <v>30</v>
      </c>
      <c r="I4861" s="42" t="s">
        <v>36</v>
      </c>
      <c r="J4861" s="42" t="s">
        <v>290</v>
      </c>
      <c r="K4861" s="8">
        <v>45848</v>
      </c>
      <c r="L4861" s="7" t="s">
        <v>11229</v>
      </c>
      <c r="M4861" s="44">
        <v>38.799999999999997</v>
      </c>
      <c r="N4861" s="7">
        <v>1</v>
      </c>
      <c r="O4861" s="44">
        <v>38.799999999999997</v>
      </c>
      <c r="P4861" s="44">
        <v>15.8</v>
      </c>
      <c r="Q4861" s="44">
        <v>3.15</v>
      </c>
      <c r="R4861" s="44">
        <v>11.16</v>
      </c>
      <c r="S4861" s="44">
        <v>0</v>
      </c>
      <c r="T4861" s="44">
        <v>0</v>
      </c>
      <c r="U4861" s="44">
        <v>8.69</v>
      </c>
      <c r="V4861" s="9" t="s">
        <v>24456</v>
      </c>
      <c r="W4861" s="42" t="s">
        <v>34</v>
      </c>
      <c r="X4861" s="43">
        <v>118090023672</v>
      </c>
      <c r="Y4861" s="43">
        <v>45151024570</v>
      </c>
      <c r="Z4861" s="5" t="s">
        <v>7980</v>
      </c>
      <c r="AA4861" s="37" t="str">
        <f>VLOOKUP(J4861, sku!B:C, 2, FALSE)</f>
        <v>Par De Trava Do Quebra Vento Preto (23Cm)</v>
      </c>
      <c r="AB4861" s="37" t="str">
        <f>VLOOKUP(J4861, sku!B:BM, 64, FALSE)</f>
        <v>Revenda</v>
      </c>
      <c r="AC4861" s="37" t="str">
        <f>LEFT(pedidos[[#This Row],[SKU]],3)</f>
        <v>Q-9</v>
      </c>
      <c r="AD4861" s="37" t="str" cm="1">
        <f t="array" aca="1" ref="AD4861" ca="1">IFERROR(
  INDEX(
    montadora[Montadora],
    MATCH(TRUE,LEFT(J5058,NÚCARACT(montadora[SKU Parcial]))=montadora[SKU Parcial],0)
  ),
  ""
)</f>
        <v/>
      </c>
    </row>
    <row r="4862" spans="1:30" x14ac:dyDescent="0.25">
      <c r="A4862" s="42" t="s">
        <v>2446</v>
      </c>
      <c r="B4862" s="42" t="s">
        <v>36</v>
      </c>
      <c r="C4862" s="42" t="s">
        <v>2447</v>
      </c>
      <c r="D4862" s="42" t="s">
        <v>534</v>
      </c>
      <c r="E4862" s="42" t="s">
        <v>1607</v>
      </c>
      <c r="F4862" s="42" t="s">
        <v>1608</v>
      </c>
      <c r="G4862" s="42" t="s">
        <v>11227</v>
      </c>
      <c r="H4862" s="7" t="s">
        <v>30</v>
      </c>
      <c r="I4862" s="42" t="s">
        <v>36</v>
      </c>
      <c r="J4862" s="42" t="s">
        <v>290</v>
      </c>
      <c r="K4862" s="8">
        <v>45849</v>
      </c>
      <c r="L4862" s="7" t="s">
        <v>11229</v>
      </c>
      <c r="M4862" s="44">
        <v>38.799999999999997</v>
      </c>
      <c r="N4862" s="7">
        <v>1</v>
      </c>
      <c r="O4862" s="44">
        <v>38.799999999999997</v>
      </c>
      <c r="P4862" s="44">
        <v>15.8</v>
      </c>
      <c r="Q4862" s="44">
        <v>3.15</v>
      </c>
      <c r="R4862" s="44">
        <v>11.16</v>
      </c>
      <c r="S4862" s="44">
        <v>0</v>
      </c>
      <c r="T4862" s="44">
        <v>0</v>
      </c>
      <c r="U4862" s="44">
        <v>8.69</v>
      </c>
      <c r="V4862" s="9" t="s">
        <v>24456</v>
      </c>
      <c r="W4862" s="42" t="s">
        <v>34</v>
      </c>
      <c r="X4862" s="43">
        <v>117717736767</v>
      </c>
      <c r="Y4862" s="43">
        <v>45156627802</v>
      </c>
      <c r="Z4862" s="5" t="s">
        <v>7980</v>
      </c>
      <c r="AA4862" s="37" t="str">
        <f>VLOOKUP(J4862, sku!B:C, 2, FALSE)</f>
        <v>Par De Trava Do Quebra Vento Preto (23Cm)</v>
      </c>
      <c r="AB4862" s="37" t="str">
        <f>VLOOKUP(J4862, sku!B:BM, 64, FALSE)</f>
        <v>Revenda</v>
      </c>
      <c r="AC4862" s="37" t="str">
        <f>LEFT(pedidos[[#This Row],[SKU]],3)</f>
        <v>Q-9</v>
      </c>
      <c r="AD4862" s="37" t="str" cm="1">
        <f t="array" aca="1" ref="AD4862" ca="1">IFERROR(
  INDEX(
    montadora[Montadora],
    MATCH(TRUE,LEFT(J5059,NÚCARACT(montadora[SKU Parcial]))=montadora[SKU Parcial],0)
  ),
  ""
)</f>
        <v/>
      </c>
    </row>
    <row r="4863" spans="1:30" x14ac:dyDescent="0.25">
      <c r="A4863" s="42" t="s">
        <v>2448</v>
      </c>
      <c r="B4863" s="42" t="s">
        <v>36</v>
      </c>
      <c r="C4863" s="42" t="s">
        <v>2449</v>
      </c>
      <c r="D4863" s="42" t="s">
        <v>38</v>
      </c>
      <c r="E4863" s="42" t="s">
        <v>2450</v>
      </c>
      <c r="F4863" s="42" t="s">
        <v>2451</v>
      </c>
      <c r="G4863" s="42" t="s">
        <v>11227</v>
      </c>
      <c r="H4863" s="7" t="s">
        <v>30</v>
      </c>
      <c r="I4863" s="42" t="s">
        <v>36</v>
      </c>
      <c r="J4863" s="42" t="s">
        <v>290</v>
      </c>
      <c r="K4863" s="8">
        <v>45850</v>
      </c>
      <c r="L4863" s="7" t="s">
        <v>11229</v>
      </c>
      <c r="M4863" s="44">
        <v>38.799999999999997</v>
      </c>
      <c r="N4863" s="7">
        <v>1</v>
      </c>
      <c r="O4863" s="44">
        <v>67.790000000000006</v>
      </c>
      <c r="P4863" s="44">
        <v>15.8</v>
      </c>
      <c r="Q4863" s="44">
        <v>3.15</v>
      </c>
      <c r="R4863" s="44">
        <v>11.16</v>
      </c>
      <c r="S4863" s="44">
        <v>28.99</v>
      </c>
      <c r="T4863" s="44">
        <v>0</v>
      </c>
      <c r="U4863" s="44">
        <v>8.69</v>
      </c>
      <c r="V4863" s="9" t="s">
        <v>24456</v>
      </c>
      <c r="W4863" s="42" t="s">
        <v>89</v>
      </c>
      <c r="X4863" s="43">
        <v>117864977815</v>
      </c>
      <c r="Y4863" s="43">
        <v>45162288463</v>
      </c>
      <c r="Z4863" s="5" t="s">
        <v>7980</v>
      </c>
      <c r="AA4863" s="37" t="str">
        <f>VLOOKUP(J4863, sku!B:C, 2, FALSE)</f>
        <v>Par De Trava Do Quebra Vento Preto (23Cm)</v>
      </c>
      <c r="AB4863" s="37" t="str">
        <f>VLOOKUP(J4863, sku!B:BM, 64, FALSE)</f>
        <v>Revenda</v>
      </c>
      <c r="AC4863" s="37" t="str">
        <f>LEFT(pedidos[[#This Row],[SKU]],3)</f>
        <v>Q-9</v>
      </c>
      <c r="AD4863" s="37" t="str" cm="1">
        <f t="array" aca="1" ref="AD4863" ca="1">IFERROR(
  INDEX(
    montadora[Montadora],
    MATCH(TRUE,LEFT(#REF!,NÚCARACT(montadora[SKU Parcial]))=montadora[SKU Parcial],0)
  ),
  ""
)</f>
        <v/>
      </c>
    </row>
    <row r="4864" spans="1:30" x14ac:dyDescent="0.25">
      <c r="A4864" s="42" t="s">
        <v>2452</v>
      </c>
      <c r="B4864" s="42" t="s">
        <v>2453</v>
      </c>
      <c r="C4864" s="42" t="s">
        <v>741</v>
      </c>
      <c r="D4864" s="42" t="s">
        <v>27</v>
      </c>
      <c r="E4864" s="42" t="s">
        <v>1607</v>
      </c>
      <c r="F4864" s="42" t="s">
        <v>1608</v>
      </c>
      <c r="G4864" s="42" t="s">
        <v>11227</v>
      </c>
      <c r="H4864" s="7" t="s">
        <v>30</v>
      </c>
      <c r="I4864" s="42" t="s">
        <v>36</v>
      </c>
      <c r="J4864" s="42" t="s">
        <v>290</v>
      </c>
      <c r="K4864" s="8">
        <v>45851</v>
      </c>
      <c r="L4864" s="7" t="s">
        <v>11229</v>
      </c>
      <c r="M4864" s="44">
        <v>38.799999999999997</v>
      </c>
      <c r="N4864" s="7">
        <v>1</v>
      </c>
      <c r="O4864" s="44">
        <v>38.799999999999997</v>
      </c>
      <c r="P4864" s="44">
        <v>15.8</v>
      </c>
      <c r="Q4864" s="44">
        <v>3.15</v>
      </c>
      <c r="R4864" s="44">
        <v>11.16</v>
      </c>
      <c r="S4864" s="44">
        <v>0</v>
      </c>
      <c r="T4864" s="44">
        <v>0</v>
      </c>
      <c r="U4864" s="44">
        <v>8.69</v>
      </c>
      <c r="V4864" s="9" t="s">
        <v>24456</v>
      </c>
      <c r="W4864" s="42" t="s">
        <v>34</v>
      </c>
      <c r="X4864" s="43">
        <v>118476716824</v>
      </c>
      <c r="Y4864" s="43">
        <v>45166735900</v>
      </c>
      <c r="Z4864" s="5" t="s">
        <v>7980</v>
      </c>
      <c r="AA4864" s="37" t="str">
        <f>VLOOKUP(J4864, sku!B:C, 2, FALSE)</f>
        <v>Par De Trava Do Quebra Vento Preto (23Cm)</v>
      </c>
      <c r="AB4864" s="37" t="str">
        <f>VLOOKUP(J4864, sku!B:BM, 64, FALSE)</f>
        <v>Revenda</v>
      </c>
      <c r="AC4864" s="37" t="str">
        <f>LEFT(pedidos[[#This Row],[SKU]],3)</f>
        <v>Q-9</v>
      </c>
      <c r="AD4864" s="37" t="str" cm="1">
        <f t="array" aca="1" ref="AD4864" ca="1">IFERROR(
  INDEX(
    montadora[Montadora],
    MATCH(TRUE,LEFT(J5060,NÚCARACT(montadora[SKU Parcial]))=montadora[SKU Parcial],0)
  ),
  ""
)</f>
        <v/>
      </c>
    </row>
    <row r="4865" spans="1:30" x14ac:dyDescent="0.25">
      <c r="A4865" s="42" t="s">
        <v>2454</v>
      </c>
      <c r="B4865" s="42" t="s">
        <v>2455</v>
      </c>
      <c r="C4865" s="42" t="s">
        <v>2456</v>
      </c>
      <c r="D4865" s="42" t="s">
        <v>709</v>
      </c>
      <c r="E4865" s="42" t="s">
        <v>1607</v>
      </c>
      <c r="F4865" s="42" t="s">
        <v>1608</v>
      </c>
      <c r="G4865" s="42" t="s">
        <v>11227</v>
      </c>
      <c r="H4865" s="7" t="s">
        <v>30</v>
      </c>
      <c r="I4865" s="42" t="s">
        <v>36</v>
      </c>
      <c r="J4865" s="42" t="s">
        <v>290</v>
      </c>
      <c r="K4865" s="8">
        <v>45851</v>
      </c>
      <c r="L4865" s="7" t="s">
        <v>11229</v>
      </c>
      <c r="M4865" s="44">
        <v>38.799999999999997</v>
      </c>
      <c r="N4865" s="7">
        <v>1</v>
      </c>
      <c r="O4865" s="44">
        <v>38.799999999999997</v>
      </c>
      <c r="P4865" s="44">
        <v>15.8</v>
      </c>
      <c r="Q4865" s="44">
        <v>3.15</v>
      </c>
      <c r="R4865" s="44">
        <v>11.16</v>
      </c>
      <c r="S4865" s="44">
        <v>0</v>
      </c>
      <c r="T4865" s="44">
        <v>0</v>
      </c>
      <c r="U4865" s="44">
        <v>8.69</v>
      </c>
      <c r="V4865" s="9" t="s">
        <v>24456</v>
      </c>
      <c r="W4865" s="42" t="s">
        <v>34</v>
      </c>
      <c r="X4865" s="43">
        <v>117986840281</v>
      </c>
      <c r="Y4865" s="43">
        <v>45167202837</v>
      </c>
      <c r="Z4865" s="5" t="s">
        <v>7980</v>
      </c>
      <c r="AA4865" s="37" t="str">
        <f>VLOOKUP(J4865, sku!B:C, 2, FALSE)</f>
        <v>Par De Trava Do Quebra Vento Preto (23Cm)</v>
      </c>
      <c r="AB4865" s="37" t="str">
        <f>VLOOKUP(J4865, sku!B:BM, 64, FALSE)</f>
        <v>Revenda</v>
      </c>
      <c r="AC4865" s="37" t="str">
        <f>LEFT(pedidos[[#This Row],[SKU]],3)</f>
        <v>Q-9</v>
      </c>
      <c r="AD4865" s="37" t="str" cm="1">
        <f t="array" aca="1" ref="AD4865" ca="1">IFERROR(
  INDEX(
    montadora[Montadora],
    MATCH(TRUE,LEFT(J5061,NÚCARACT(montadora[SKU Parcial]))=montadora[SKU Parcial],0)
  ),
  ""
)</f>
        <v/>
      </c>
    </row>
    <row r="4866" spans="1:30" x14ac:dyDescent="0.25">
      <c r="A4866" s="42" t="s">
        <v>2457</v>
      </c>
      <c r="B4866" s="42" t="s">
        <v>2458</v>
      </c>
      <c r="C4866" s="42" t="s">
        <v>2459</v>
      </c>
      <c r="D4866" s="42" t="s">
        <v>27</v>
      </c>
      <c r="E4866" s="42" t="s">
        <v>1607</v>
      </c>
      <c r="F4866" s="42" t="s">
        <v>1608</v>
      </c>
      <c r="G4866" s="42" t="s">
        <v>11227</v>
      </c>
      <c r="H4866" s="7" t="s">
        <v>30</v>
      </c>
      <c r="I4866" s="42" t="s">
        <v>31</v>
      </c>
      <c r="J4866" s="42" t="s">
        <v>290</v>
      </c>
      <c r="K4866" s="8">
        <v>45852</v>
      </c>
      <c r="L4866" s="7" t="s">
        <v>11229</v>
      </c>
      <c r="M4866" s="44">
        <v>38.799999999999997</v>
      </c>
      <c r="N4866" s="7">
        <v>1</v>
      </c>
      <c r="O4866" s="44">
        <v>38.799999999999997</v>
      </c>
      <c r="P4866" s="44">
        <v>15.8</v>
      </c>
      <c r="Q4866" s="44">
        <v>3.15</v>
      </c>
      <c r="R4866" s="44">
        <v>11.16</v>
      </c>
      <c r="S4866" s="44">
        <v>0</v>
      </c>
      <c r="T4866" s="44">
        <v>0</v>
      </c>
      <c r="U4866" s="44">
        <v>8.69</v>
      </c>
      <c r="V4866" s="9" t="s">
        <v>24456</v>
      </c>
      <c r="W4866" s="42" t="s">
        <v>34</v>
      </c>
      <c r="X4866" s="43">
        <v>118507113128</v>
      </c>
      <c r="Y4866" s="43">
        <v>45168430596</v>
      </c>
      <c r="Z4866" s="5" t="s">
        <v>7980</v>
      </c>
      <c r="AA4866" s="37" t="str">
        <f>VLOOKUP(J4866, sku!B:C, 2, FALSE)</f>
        <v>Par De Trava Do Quebra Vento Preto (23Cm)</v>
      </c>
      <c r="AB4866" s="37" t="str">
        <f>VLOOKUP(J4866, sku!B:BM, 64, FALSE)</f>
        <v>Revenda</v>
      </c>
      <c r="AC4866" s="37" t="str">
        <f>LEFT(pedidos[[#This Row],[SKU]],3)</f>
        <v>Q-9</v>
      </c>
      <c r="AD4866" s="37" t="str" cm="1">
        <f t="array" aca="1" ref="AD4866" ca="1">IFERROR(
  INDEX(
    montadora[Montadora],
    MATCH(TRUE,LEFT(J5062,NÚCARACT(montadora[SKU Parcial]))=montadora[SKU Parcial],0)
  ),
  ""
)</f>
        <v/>
      </c>
    </row>
    <row r="4867" spans="1:30" x14ac:dyDescent="0.25">
      <c r="A4867" s="42" t="s">
        <v>2460</v>
      </c>
      <c r="B4867" s="42" t="s">
        <v>36</v>
      </c>
      <c r="C4867" s="42" t="s">
        <v>2432</v>
      </c>
      <c r="D4867" s="42" t="s">
        <v>319</v>
      </c>
      <c r="E4867" s="42" t="s">
        <v>1607</v>
      </c>
      <c r="F4867" s="42" t="s">
        <v>1608</v>
      </c>
      <c r="G4867" s="42" t="s">
        <v>11227</v>
      </c>
      <c r="H4867" s="7" t="s">
        <v>30</v>
      </c>
      <c r="I4867" s="42" t="s">
        <v>36</v>
      </c>
      <c r="J4867" s="42" t="s">
        <v>290</v>
      </c>
      <c r="K4867" s="8">
        <v>45852</v>
      </c>
      <c r="L4867" s="7" t="s">
        <v>11229</v>
      </c>
      <c r="M4867" s="44">
        <v>38.799999999999997</v>
      </c>
      <c r="N4867" s="7">
        <v>1</v>
      </c>
      <c r="O4867" s="44">
        <v>50.79</v>
      </c>
      <c r="P4867" s="44">
        <v>15.8</v>
      </c>
      <c r="Q4867" s="44">
        <v>3.15</v>
      </c>
      <c r="R4867" s="44">
        <v>11.16</v>
      </c>
      <c r="S4867" s="44">
        <v>11.99</v>
      </c>
      <c r="T4867" s="44">
        <v>0</v>
      </c>
      <c r="U4867" s="44">
        <v>8.69</v>
      </c>
      <c r="V4867" s="9" t="s">
        <v>24456</v>
      </c>
      <c r="W4867" s="42" t="s">
        <v>34</v>
      </c>
      <c r="X4867" s="43">
        <v>118071062011</v>
      </c>
      <c r="Y4867" s="43">
        <v>45170982673</v>
      </c>
      <c r="Z4867" s="5" t="s">
        <v>7980</v>
      </c>
      <c r="AA4867" s="37" t="str">
        <f>VLOOKUP(J4867, sku!B:C, 2, FALSE)</f>
        <v>Par De Trava Do Quebra Vento Preto (23Cm)</v>
      </c>
      <c r="AB4867" s="37" t="str">
        <f>VLOOKUP(J4867, sku!B:BM, 64, FALSE)</f>
        <v>Revenda</v>
      </c>
      <c r="AC4867" s="37" t="str">
        <f>LEFT(pedidos[[#This Row],[SKU]],3)</f>
        <v>Q-9</v>
      </c>
      <c r="AD4867" s="37" t="str" cm="1">
        <f t="array" aca="1" ref="AD4867" ca="1">IFERROR(
  INDEX(
    montadora[Montadora],
    MATCH(TRUE,LEFT(J5063,NÚCARACT(montadora[SKU Parcial]))=montadora[SKU Parcial],0)
  ),
  ""
)</f>
        <v/>
      </c>
    </row>
    <row r="4868" spans="1:30" x14ac:dyDescent="0.25">
      <c r="A4868" s="42" t="s">
        <v>2461</v>
      </c>
      <c r="B4868" s="42" t="s">
        <v>2462</v>
      </c>
      <c r="C4868" s="42" t="s">
        <v>2463</v>
      </c>
      <c r="D4868" s="42" t="s">
        <v>319</v>
      </c>
      <c r="E4868" s="42" t="s">
        <v>1607</v>
      </c>
      <c r="F4868" s="42" t="s">
        <v>1608</v>
      </c>
      <c r="G4868" s="42" t="s">
        <v>11227</v>
      </c>
      <c r="H4868" s="7" t="s">
        <v>30</v>
      </c>
      <c r="I4868" s="42" t="s">
        <v>36</v>
      </c>
      <c r="J4868" s="42" t="s">
        <v>290</v>
      </c>
      <c r="K4868" s="8">
        <v>45854</v>
      </c>
      <c r="L4868" s="7" t="s">
        <v>11229</v>
      </c>
      <c r="M4868" s="44">
        <v>38.799999999999997</v>
      </c>
      <c r="N4868" s="7">
        <v>1</v>
      </c>
      <c r="O4868" s="44">
        <v>38.799999999999997</v>
      </c>
      <c r="P4868" s="44">
        <v>15.8</v>
      </c>
      <c r="Q4868" s="44">
        <v>3.15</v>
      </c>
      <c r="R4868" s="44">
        <v>11.16</v>
      </c>
      <c r="S4868" s="44">
        <v>0</v>
      </c>
      <c r="T4868" s="44">
        <v>0</v>
      </c>
      <c r="U4868" s="44">
        <v>8.69</v>
      </c>
      <c r="V4868" s="9" t="s">
        <v>24456</v>
      </c>
      <c r="W4868" s="42" t="s">
        <v>34</v>
      </c>
      <c r="X4868" s="43">
        <v>118297069085</v>
      </c>
      <c r="Y4868" s="43">
        <v>45182998050</v>
      </c>
      <c r="Z4868" s="5" t="s">
        <v>7980</v>
      </c>
      <c r="AA4868" s="37" t="str">
        <f>VLOOKUP(J4868, sku!B:C, 2, FALSE)</f>
        <v>Par De Trava Do Quebra Vento Preto (23Cm)</v>
      </c>
      <c r="AB4868" s="37" t="str">
        <f>VLOOKUP(J4868, sku!B:BM, 64, FALSE)</f>
        <v>Revenda</v>
      </c>
      <c r="AC4868" s="37" t="str">
        <f>LEFT(pedidos[[#This Row],[SKU]],3)</f>
        <v>Q-9</v>
      </c>
      <c r="AD4868" s="37" t="str" cm="1">
        <f t="array" aca="1" ref="AD4868" ca="1">IFERROR(
  INDEX(
    montadora[Montadora],
    MATCH(TRUE,LEFT(J5064,NÚCARACT(montadora[SKU Parcial]))=montadora[SKU Parcial],0)
  ),
  ""
)</f>
        <v/>
      </c>
    </row>
    <row r="4869" spans="1:30" x14ac:dyDescent="0.25">
      <c r="A4869" s="42" t="s">
        <v>2464</v>
      </c>
      <c r="B4869" s="42" t="s">
        <v>36</v>
      </c>
      <c r="C4869" s="42" t="s">
        <v>2465</v>
      </c>
      <c r="D4869" s="42" t="s">
        <v>534</v>
      </c>
      <c r="E4869" s="42" t="s">
        <v>1607</v>
      </c>
      <c r="F4869" s="42" t="s">
        <v>1608</v>
      </c>
      <c r="G4869" s="42" t="s">
        <v>11227</v>
      </c>
      <c r="H4869" s="7" t="s">
        <v>30</v>
      </c>
      <c r="I4869" s="42" t="s">
        <v>36</v>
      </c>
      <c r="J4869" s="42" t="s">
        <v>290</v>
      </c>
      <c r="K4869" s="8">
        <v>45857</v>
      </c>
      <c r="L4869" s="7" t="s">
        <v>11229</v>
      </c>
      <c r="M4869" s="44">
        <v>38.799999999999997</v>
      </c>
      <c r="N4869" s="7">
        <v>1</v>
      </c>
      <c r="O4869" s="44">
        <v>38.799999999999997</v>
      </c>
      <c r="P4869" s="44">
        <v>15.8</v>
      </c>
      <c r="Q4869" s="44">
        <v>3.15</v>
      </c>
      <c r="R4869" s="44">
        <v>11.16</v>
      </c>
      <c r="S4869" s="44">
        <v>0</v>
      </c>
      <c r="T4869" s="44">
        <v>0</v>
      </c>
      <c r="U4869" s="44">
        <v>8.69</v>
      </c>
      <c r="V4869" s="9" t="s">
        <v>24456</v>
      </c>
      <c r="W4869" s="42" t="s">
        <v>34</v>
      </c>
      <c r="X4869" s="43">
        <v>118654935735</v>
      </c>
      <c r="Y4869" s="43">
        <v>45199233879</v>
      </c>
      <c r="Z4869" s="5" t="s">
        <v>7980</v>
      </c>
      <c r="AA4869" s="37" t="str">
        <f>VLOOKUP(J4869, sku!B:C, 2, FALSE)</f>
        <v>Par De Trava Do Quebra Vento Preto (23Cm)</v>
      </c>
      <c r="AB4869" s="37" t="str">
        <f>VLOOKUP(J4869, sku!B:BM, 64, FALSE)</f>
        <v>Revenda</v>
      </c>
      <c r="AC4869" s="37" t="str">
        <f>LEFT(pedidos[[#This Row],[SKU]],3)</f>
        <v>Q-9</v>
      </c>
      <c r="AD4869" s="37" t="str" cm="1">
        <f t="array" aca="1" ref="AD4869" ca="1">IFERROR(
  INDEX(
    montadora[Montadora],
    MATCH(TRUE,LEFT(J5065,NÚCARACT(montadora[SKU Parcial]))=montadora[SKU Parcial],0)
  ),
  ""
)</f>
        <v/>
      </c>
    </row>
    <row r="4870" spans="1:30" x14ac:dyDescent="0.25">
      <c r="A4870" s="42" t="s">
        <v>2507</v>
      </c>
      <c r="B4870" s="42" t="s">
        <v>36</v>
      </c>
      <c r="C4870" s="42" t="s">
        <v>2508</v>
      </c>
      <c r="D4870" s="42" t="s">
        <v>420</v>
      </c>
      <c r="E4870" s="42" t="s">
        <v>2450</v>
      </c>
      <c r="F4870" s="42" t="s">
        <v>2451</v>
      </c>
      <c r="G4870" s="42" t="s">
        <v>11227</v>
      </c>
      <c r="H4870" s="7" t="s">
        <v>30</v>
      </c>
      <c r="I4870" s="42" t="s">
        <v>36</v>
      </c>
      <c r="J4870" s="42" t="s">
        <v>290</v>
      </c>
      <c r="K4870" s="8">
        <v>45861</v>
      </c>
      <c r="L4870" s="7" t="s">
        <v>11229</v>
      </c>
      <c r="M4870" s="44">
        <v>38.799999999999997</v>
      </c>
      <c r="N4870" s="7">
        <v>1</v>
      </c>
      <c r="O4870" s="44">
        <v>38.799999999999997</v>
      </c>
      <c r="P4870" s="44">
        <v>15.8</v>
      </c>
      <c r="Q4870" s="44">
        <v>3.15</v>
      </c>
      <c r="R4870" s="44">
        <v>11.16</v>
      </c>
      <c r="S4870" s="44">
        <v>0</v>
      </c>
      <c r="T4870" s="44">
        <v>0</v>
      </c>
      <c r="U4870" s="44">
        <v>8.69</v>
      </c>
      <c r="V4870" s="9" t="s">
        <v>24456</v>
      </c>
      <c r="W4870" s="42" t="s">
        <v>34</v>
      </c>
      <c r="X4870" s="43">
        <v>119627772220</v>
      </c>
      <c r="Y4870" s="43">
        <v>45220490336</v>
      </c>
      <c r="Z4870" s="5" t="s">
        <v>7980</v>
      </c>
      <c r="AA4870" s="37" t="str">
        <f>VLOOKUP(J4870, sku!B:C, 2, FALSE)</f>
        <v>Par De Trava Do Quebra Vento Preto (23Cm)</v>
      </c>
      <c r="AB4870" s="37" t="str">
        <f>VLOOKUP(J4870, sku!B:BM, 64, FALSE)</f>
        <v>Revenda</v>
      </c>
      <c r="AC4870" s="37" t="str">
        <f>LEFT(pedidos[[#This Row],[SKU]],3)</f>
        <v>Q-9</v>
      </c>
      <c r="AD4870" s="37" t="str" cm="1">
        <f t="array" aca="1" ref="AD4870" ca="1">IFERROR(
  INDEX(
    montadora[Montadora],
    MATCH(TRUE,LEFT(J5066,NÚCARACT(montadora[SKU Parcial]))=montadora[SKU Parcial],0)
  ),
  ""
)</f>
        <v/>
      </c>
    </row>
    <row r="4871" spans="1:30" x14ac:dyDescent="0.25">
      <c r="A4871" s="42" t="s">
        <v>2509</v>
      </c>
      <c r="B4871" s="42" t="s">
        <v>2510</v>
      </c>
      <c r="C4871" s="42" t="s">
        <v>1320</v>
      </c>
      <c r="D4871" s="42" t="s">
        <v>27</v>
      </c>
      <c r="E4871" s="42" t="s">
        <v>1607</v>
      </c>
      <c r="F4871" s="42" t="s">
        <v>1608</v>
      </c>
      <c r="G4871" s="42" t="s">
        <v>11227</v>
      </c>
      <c r="H4871" s="7" t="s">
        <v>30</v>
      </c>
      <c r="I4871" s="42" t="s">
        <v>36</v>
      </c>
      <c r="J4871" s="42" t="s">
        <v>290</v>
      </c>
      <c r="K4871" s="8">
        <v>45863</v>
      </c>
      <c r="L4871" s="7" t="s">
        <v>11229</v>
      </c>
      <c r="M4871" s="44">
        <v>38.799999999999997</v>
      </c>
      <c r="N4871" s="7">
        <v>1</v>
      </c>
      <c r="O4871" s="44">
        <v>38.799999999999997</v>
      </c>
      <c r="P4871" s="44">
        <v>15.8</v>
      </c>
      <c r="Q4871" s="44">
        <v>3.15</v>
      </c>
      <c r="R4871" s="44">
        <v>11.16</v>
      </c>
      <c r="S4871" s="44">
        <v>0</v>
      </c>
      <c r="T4871" s="44">
        <v>0</v>
      </c>
      <c r="U4871" s="44">
        <v>8.69</v>
      </c>
      <c r="V4871" s="9" t="s">
        <v>24456</v>
      </c>
      <c r="W4871" s="42" t="s">
        <v>34</v>
      </c>
      <c r="X4871" s="43">
        <v>119350944835</v>
      </c>
      <c r="Y4871" s="43">
        <v>45231588270</v>
      </c>
      <c r="Z4871" s="5" t="s">
        <v>7980</v>
      </c>
      <c r="AA4871" s="37" t="str">
        <f>VLOOKUP(J4871, sku!B:C, 2, FALSE)</f>
        <v>Par De Trava Do Quebra Vento Preto (23Cm)</v>
      </c>
      <c r="AB4871" s="37" t="str">
        <f>VLOOKUP(J4871, sku!B:BM, 64, FALSE)</f>
        <v>Revenda</v>
      </c>
      <c r="AC4871" s="37" t="str">
        <f>LEFT(pedidos[[#This Row],[SKU]],3)</f>
        <v>Q-9</v>
      </c>
      <c r="AD4871" s="37" t="str" cm="1">
        <f t="array" aca="1" ref="AD4871" ca="1">IFERROR(
  INDEX(
    montadora[Montadora],
    MATCH(TRUE,LEFT(J5067,NÚCARACT(montadora[SKU Parcial]))=montadora[SKU Parcial],0)
  ),
  ""
)</f>
        <v/>
      </c>
    </row>
    <row r="4872" spans="1:30" x14ac:dyDescent="0.25">
      <c r="A4872" s="42" t="s">
        <v>2469</v>
      </c>
      <c r="B4872" s="42" t="s">
        <v>2470</v>
      </c>
      <c r="C4872" s="42" t="s">
        <v>2471</v>
      </c>
      <c r="D4872" s="42" t="s">
        <v>191</v>
      </c>
      <c r="E4872" s="42" t="s">
        <v>518</v>
      </c>
      <c r="F4872" s="42" t="s">
        <v>371</v>
      </c>
      <c r="G4872" s="42" t="s">
        <v>11227</v>
      </c>
      <c r="H4872" s="7" t="s">
        <v>47</v>
      </c>
      <c r="I4872" s="42" t="s">
        <v>31</v>
      </c>
      <c r="J4872" s="42" t="s">
        <v>372</v>
      </c>
      <c r="K4872" s="8">
        <v>45841</v>
      </c>
      <c r="L4872" s="7" t="s">
        <v>804</v>
      </c>
      <c r="M4872" s="44">
        <v>248.8</v>
      </c>
      <c r="N4872" s="7">
        <v>1</v>
      </c>
      <c r="O4872" s="44">
        <v>248.8</v>
      </c>
      <c r="P4872" s="44">
        <v>105.54</v>
      </c>
      <c r="Q4872" s="44">
        <v>20.2</v>
      </c>
      <c r="R4872" s="44">
        <v>41.05</v>
      </c>
      <c r="S4872" s="44">
        <v>0</v>
      </c>
      <c r="T4872" s="44">
        <v>26.95</v>
      </c>
      <c r="U4872" s="44">
        <v>55.06</v>
      </c>
      <c r="V4872" s="9" t="s">
        <v>24457</v>
      </c>
      <c r="W4872" s="42" t="s">
        <v>89</v>
      </c>
      <c r="X4872" s="43">
        <v>116730041455</v>
      </c>
      <c r="Y4872" s="43">
        <v>45111863082</v>
      </c>
      <c r="Z4872" s="5" t="s">
        <v>7980</v>
      </c>
      <c r="AA4872" s="37" t="str">
        <f>VLOOKUP(J4872, sku!B:C, 2, FALSE)</f>
        <v>Aquecedor</v>
      </c>
      <c r="AB4872" s="37" t="str">
        <f>VLOOKUP(J4872, sku!B:BM, 64, FALSE)</f>
        <v>Importação</v>
      </c>
      <c r="AC4872" s="37" t="str">
        <f>LEFT(pedidos[[#This Row],[SKU]],3)</f>
        <v>1XA</v>
      </c>
      <c r="AD4872" s="37" t="str" cm="1">
        <f t="array" aca="1" ref="AD4872" ca="1">IFERROR(
  INDEX(
    montadora[Montadora],
    MATCH(TRUE,LEFT(J5075,NÚCARACT(montadora[SKU Parcial]))=montadora[SKU Parcial],0)
  ),
  ""
)</f>
        <v/>
      </c>
    </row>
    <row r="4873" spans="1:30" x14ac:dyDescent="0.25">
      <c r="A4873" s="42" t="s">
        <v>2472</v>
      </c>
      <c r="B4873" s="42" t="s">
        <v>2473</v>
      </c>
      <c r="C4873" s="42" t="s">
        <v>520</v>
      </c>
      <c r="D4873" s="42" t="s">
        <v>191</v>
      </c>
      <c r="E4873" s="42" t="s">
        <v>2474</v>
      </c>
      <c r="F4873" s="42" t="s">
        <v>2475</v>
      </c>
      <c r="G4873" s="42" t="s">
        <v>11227</v>
      </c>
      <c r="H4873" s="7" t="s">
        <v>47</v>
      </c>
      <c r="I4873" s="42" t="s">
        <v>31</v>
      </c>
      <c r="J4873" s="42" t="s">
        <v>2476</v>
      </c>
      <c r="K4873" s="8">
        <v>45840</v>
      </c>
      <c r="L4873" s="7" t="s">
        <v>11229</v>
      </c>
      <c r="M4873" s="44">
        <v>1068.8</v>
      </c>
      <c r="N4873" s="7">
        <v>1</v>
      </c>
      <c r="O4873" s="44">
        <v>1068.8</v>
      </c>
      <c r="P4873" s="44">
        <v>478</v>
      </c>
      <c r="Q4873" s="44">
        <v>86.79</v>
      </c>
      <c r="R4873" s="44">
        <v>181.7</v>
      </c>
      <c r="S4873" s="44">
        <v>0</v>
      </c>
      <c r="T4873" s="44">
        <v>85.95</v>
      </c>
      <c r="U4873" s="44">
        <v>236.36</v>
      </c>
      <c r="V4873" s="9" t="s">
        <v>24458</v>
      </c>
      <c r="W4873" s="42" t="s">
        <v>34</v>
      </c>
      <c r="X4873" s="43">
        <v>117159746166</v>
      </c>
      <c r="Y4873" s="43">
        <v>45108779610</v>
      </c>
      <c r="Z4873" s="5" t="s">
        <v>7980</v>
      </c>
      <c r="AA4873" s="37" t="str">
        <f>VLOOKUP(J4873, sku!B:C, 2, FALSE)</f>
        <v>Travessa Geral - Tubular - 1 Gradeado Extra Grande 120 X 100 X 12 cm - - - - - Preto</v>
      </c>
      <c r="AB4873" s="37" t="str">
        <f>VLOOKUP(J4873, sku!B:BM, 64, FALSE)</f>
        <v>Fabricação</v>
      </c>
      <c r="AC4873" s="37" t="str">
        <f>LEFT(pedidos[[#This Row],[SKU]],3)</f>
        <v>1XG</v>
      </c>
      <c r="AD4873" s="37" t="str" cm="1">
        <f t="array" aca="1" ref="AD4873" ca="1">IFERROR(
  INDEX(
    montadora[Montadora],
    MATCH(TRUE,LEFT(J5076,NÚCARACT(montadora[SKU Parcial]))=montadora[SKU Parcial],0)
  ),
  ""
)</f>
        <v/>
      </c>
    </row>
    <row r="4874" spans="1:30" x14ac:dyDescent="0.25">
      <c r="A4874" s="42" t="s">
        <v>2477</v>
      </c>
      <c r="B4874" s="42" t="s">
        <v>2478</v>
      </c>
      <c r="C4874" s="42" t="s">
        <v>2479</v>
      </c>
      <c r="D4874" s="42" t="s">
        <v>420</v>
      </c>
      <c r="E4874" s="42" t="s">
        <v>2480</v>
      </c>
      <c r="F4874" s="42" t="s">
        <v>2481</v>
      </c>
      <c r="G4874" s="42" t="s">
        <v>11227</v>
      </c>
      <c r="H4874" s="7" t="s">
        <v>47</v>
      </c>
      <c r="I4874" s="42" t="s">
        <v>31</v>
      </c>
      <c r="J4874" s="42" t="s">
        <v>1985</v>
      </c>
      <c r="K4874" s="8">
        <v>45847</v>
      </c>
      <c r="L4874" s="7" t="s">
        <v>11229</v>
      </c>
      <c r="M4874" s="44">
        <v>1068.8</v>
      </c>
      <c r="N4874" s="7">
        <v>1</v>
      </c>
      <c r="O4874" s="44">
        <v>1068.8</v>
      </c>
      <c r="P4874" s="44">
        <v>478</v>
      </c>
      <c r="Q4874" s="44">
        <v>86.79</v>
      </c>
      <c r="R4874" s="44">
        <v>181.7</v>
      </c>
      <c r="S4874" s="44">
        <v>0</v>
      </c>
      <c r="T4874" s="44">
        <v>85.95</v>
      </c>
      <c r="U4874" s="44">
        <v>236.36</v>
      </c>
      <c r="V4874" s="9" t="s">
        <v>24458</v>
      </c>
      <c r="W4874" s="42" t="s">
        <v>34</v>
      </c>
      <c r="X4874" s="43">
        <v>117536009229</v>
      </c>
      <c r="Y4874" s="43">
        <v>45148658988</v>
      </c>
      <c r="Z4874" s="5" t="s">
        <v>7980</v>
      </c>
      <c r="AA4874" s="37" t="str">
        <f>VLOOKUP(J4874, sku!B:C, 2, FALSE)</f>
        <v>Travessa Geral - Smart - 1 Gradeado Extra Grande 120 X 100 X 12 cm - - - - - Preto</v>
      </c>
      <c r="AB4874" s="37" t="str">
        <f>VLOOKUP(J4874, sku!B:BM, 64, FALSE)</f>
        <v>Fabricação</v>
      </c>
      <c r="AC4874" s="37" t="str">
        <f>LEFT(pedidos[[#This Row],[SKU]],3)</f>
        <v>1XG</v>
      </c>
      <c r="AD4874" s="37" t="str" cm="1">
        <f t="array" aca="1" ref="AD4874" ca="1">IFERROR(
  INDEX(
    montadora[Montadora],
    MATCH(TRUE,LEFT(J5077,NÚCARACT(montadora[SKU Parcial]))=montadora[SKU Parcial],0)
  ),
  ""
)</f>
        <v/>
      </c>
    </row>
    <row r="4875" spans="1:30" x14ac:dyDescent="0.25">
      <c r="A4875" s="42" t="s">
        <v>2549</v>
      </c>
      <c r="B4875" s="42" t="s">
        <v>2550</v>
      </c>
      <c r="C4875" s="42" t="s">
        <v>2551</v>
      </c>
      <c r="D4875" s="42" t="s">
        <v>420</v>
      </c>
      <c r="E4875" s="42" t="s">
        <v>2552</v>
      </c>
      <c r="F4875" s="42" t="s">
        <v>2553</v>
      </c>
      <c r="G4875" s="42" t="s">
        <v>11227</v>
      </c>
      <c r="H4875" s="7" t="s">
        <v>47</v>
      </c>
      <c r="I4875" s="42" t="s">
        <v>36</v>
      </c>
      <c r="J4875" s="42" t="s">
        <v>2554</v>
      </c>
      <c r="K4875" s="8">
        <v>45860</v>
      </c>
      <c r="L4875" s="7" t="s">
        <v>11229</v>
      </c>
      <c r="M4875" s="44">
        <v>14.9</v>
      </c>
      <c r="N4875" s="7">
        <v>6</v>
      </c>
      <c r="O4875" s="44">
        <v>89.4</v>
      </c>
      <c r="P4875" s="44">
        <v>9.7200000000000006</v>
      </c>
      <c r="Q4875" s="44">
        <v>7.26</v>
      </c>
      <c r="R4875" s="44">
        <v>52.68</v>
      </c>
      <c r="S4875" s="44">
        <v>0</v>
      </c>
      <c r="T4875" s="44">
        <v>0</v>
      </c>
      <c r="U4875" s="44">
        <v>19.739999999999998</v>
      </c>
      <c r="V4875" s="9" t="s">
        <v>24459</v>
      </c>
      <c r="W4875" s="42" t="s">
        <v>34</v>
      </c>
      <c r="X4875" s="43">
        <v>118997235567</v>
      </c>
      <c r="Y4875" s="43">
        <v>45214103707</v>
      </c>
      <c r="Z4875" s="5" t="s">
        <v>7980</v>
      </c>
      <c r="AA4875" s="37" t="str">
        <f>VLOOKUP(J4875, sku!B:C, 2, FALSE)</f>
        <v>6 Chaves Allen M3 19*54mm</v>
      </c>
      <c r="AB4875" s="37" t="str">
        <f>VLOOKUP(J4875, sku!B:BM, 64, FALSE)</f>
        <v>Importação</v>
      </c>
      <c r="AC4875" s="37" t="str">
        <f>LEFT(pedidos[[#This Row],[SKU]],3)</f>
        <v>6EC</v>
      </c>
      <c r="AD4875" s="37" t="str" cm="1">
        <f t="array" aca="1" ref="AD4875" ca="1">IFERROR(
  INDEX(
    montadora[Montadora],
    MATCH(TRUE,LEFT(J5078,NÚCARACT(montadora[SKU Parcial]))=montadora[SKU Parcial],0)
  ),
  ""
)</f>
        <v/>
      </c>
    </row>
    <row r="4876" spans="1:30" x14ac:dyDescent="0.25">
      <c r="A4876" s="42" t="s">
        <v>2489</v>
      </c>
      <c r="B4876" s="42" t="s">
        <v>2490</v>
      </c>
      <c r="C4876" s="42" t="s">
        <v>2491</v>
      </c>
      <c r="D4876" s="42" t="s">
        <v>27</v>
      </c>
      <c r="E4876" s="42" t="s">
        <v>1291</v>
      </c>
      <c r="F4876" s="42" t="s">
        <v>1292</v>
      </c>
      <c r="G4876" s="42" t="s">
        <v>11227</v>
      </c>
      <c r="H4876" s="7" t="s">
        <v>30</v>
      </c>
      <c r="I4876" s="42" t="s">
        <v>36</v>
      </c>
      <c r="J4876" s="42" t="s">
        <v>703</v>
      </c>
      <c r="K4876" s="8">
        <v>45857</v>
      </c>
      <c r="L4876" s="7" t="s">
        <v>11229</v>
      </c>
      <c r="M4876" s="44">
        <v>23.8</v>
      </c>
      <c r="N4876" s="7">
        <v>1</v>
      </c>
      <c r="O4876" s="44">
        <v>23.8</v>
      </c>
      <c r="P4876" s="44">
        <v>7.52</v>
      </c>
      <c r="Q4876" s="44">
        <v>1.93</v>
      </c>
      <c r="R4876" s="44">
        <v>9.11</v>
      </c>
      <c r="S4876" s="44">
        <v>0</v>
      </c>
      <c r="T4876" s="44">
        <v>0</v>
      </c>
      <c r="U4876" s="44">
        <v>5.24</v>
      </c>
      <c r="V4876" s="9" t="s">
        <v>24460</v>
      </c>
      <c r="W4876" s="42" t="s">
        <v>34</v>
      </c>
      <c r="X4876" s="43">
        <v>118668936791</v>
      </c>
      <c r="Y4876" s="43">
        <v>45199905904</v>
      </c>
      <c r="Z4876" s="5" t="s">
        <v>7980</v>
      </c>
      <c r="AA4876" s="37" t="str">
        <f>VLOOKUP(J4876, sku!B:C, 2, FALSE)</f>
        <v>Trava Disco De Freio Moto - Preto</v>
      </c>
      <c r="AB4876" s="37" t="str">
        <f>VLOOKUP(J4876, sku!B:BM, 64, FALSE)</f>
        <v>Importação</v>
      </c>
      <c r="AC4876" s="37" t="str">
        <f>LEFT(pedidos[[#This Row],[SKU]],3)</f>
        <v>ET0</v>
      </c>
      <c r="AD4876" s="37" t="str" cm="1">
        <f t="array" aca="1" ref="AD4876" ca="1">IFERROR(
  INDEX(
    montadora[Montadora],
    MATCH(TRUE,LEFT(J5079,NÚCARACT(montadora[SKU Parcial]))=montadora[SKU Parcial],0)
  ),
  ""
)</f>
        <v/>
      </c>
    </row>
    <row r="4877" spans="1:30" x14ac:dyDescent="0.25">
      <c r="A4877" s="42" t="s">
        <v>2492</v>
      </c>
      <c r="B4877" s="42" t="s">
        <v>2493</v>
      </c>
      <c r="C4877" s="42" t="s">
        <v>2494</v>
      </c>
      <c r="D4877" s="42" t="s">
        <v>27</v>
      </c>
      <c r="E4877" s="42" t="s">
        <v>1291</v>
      </c>
      <c r="F4877" s="42" t="s">
        <v>1292</v>
      </c>
      <c r="G4877" s="42" t="s">
        <v>11227</v>
      </c>
      <c r="H4877" s="7" t="s">
        <v>30</v>
      </c>
      <c r="I4877" s="42" t="s">
        <v>36</v>
      </c>
      <c r="J4877" s="42" t="s">
        <v>703</v>
      </c>
      <c r="K4877" s="8">
        <v>45857</v>
      </c>
      <c r="L4877" s="7" t="s">
        <v>11229</v>
      </c>
      <c r="M4877" s="44">
        <v>23.8</v>
      </c>
      <c r="N4877" s="7">
        <v>1</v>
      </c>
      <c r="O4877" s="44">
        <v>23.8</v>
      </c>
      <c r="P4877" s="44">
        <v>7.52</v>
      </c>
      <c r="Q4877" s="44">
        <v>1.93</v>
      </c>
      <c r="R4877" s="44">
        <v>9.11</v>
      </c>
      <c r="S4877" s="44">
        <v>0</v>
      </c>
      <c r="T4877" s="44">
        <v>0</v>
      </c>
      <c r="U4877" s="44">
        <v>5.24</v>
      </c>
      <c r="V4877" s="9" t="s">
        <v>24460</v>
      </c>
      <c r="W4877" s="42" t="s">
        <v>34</v>
      </c>
      <c r="X4877" s="43">
        <v>119187683118</v>
      </c>
      <c r="Y4877" s="43">
        <v>45200110363</v>
      </c>
      <c r="Z4877" s="5" t="s">
        <v>7980</v>
      </c>
      <c r="AA4877" s="37" t="str">
        <f>VLOOKUP(J4877, sku!B:C, 2, FALSE)</f>
        <v>Trava Disco De Freio Moto - Preto</v>
      </c>
      <c r="AB4877" s="37" t="str">
        <f>VLOOKUP(J4877, sku!B:BM, 64, FALSE)</f>
        <v>Importação</v>
      </c>
      <c r="AC4877" s="37" t="str">
        <f>LEFT(pedidos[[#This Row],[SKU]],3)</f>
        <v>ET0</v>
      </c>
      <c r="AD4877" s="37" t="str" cm="1">
        <f t="array" aca="1" ref="AD4877" ca="1">IFERROR(
  INDEX(
    montadora[Montadora],
    MATCH(TRUE,LEFT(J5080,NÚCARACT(montadora[SKU Parcial]))=montadora[SKU Parcial],0)
  ),
  ""
)</f>
        <v/>
      </c>
    </row>
    <row r="4878" spans="1:30" x14ac:dyDescent="0.25">
      <c r="A4878" s="42" t="s">
        <v>2495</v>
      </c>
      <c r="B4878" s="42" t="s">
        <v>2496</v>
      </c>
      <c r="C4878" s="42" t="s">
        <v>2497</v>
      </c>
      <c r="D4878" s="42" t="s">
        <v>27</v>
      </c>
      <c r="E4878" s="42" t="s">
        <v>1291</v>
      </c>
      <c r="F4878" s="42" t="s">
        <v>1292</v>
      </c>
      <c r="G4878" s="42" t="s">
        <v>11227</v>
      </c>
      <c r="H4878" s="7" t="s">
        <v>30</v>
      </c>
      <c r="I4878" s="42" t="s">
        <v>36</v>
      </c>
      <c r="J4878" s="42" t="s">
        <v>703</v>
      </c>
      <c r="K4878" s="8">
        <v>45857</v>
      </c>
      <c r="L4878" s="7" t="s">
        <v>11229</v>
      </c>
      <c r="M4878" s="44">
        <v>23.8</v>
      </c>
      <c r="N4878" s="7">
        <v>1</v>
      </c>
      <c r="O4878" s="44">
        <v>23.8</v>
      </c>
      <c r="P4878" s="44">
        <v>7.52</v>
      </c>
      <c r="Q4878" s="44">
        <v>1.93</v>
      </c>
      <c r="R4878" s="44">
        <v>9.11</v>
      </c>
      <c r="S4878" s="44">
        <v>0</v>
      </c>
      <c r="T4878" s="44">
        <v>0</v>
      </c>
      <c r="U4878" s="44">
        <v>5.24</v>
      </c>
      <c r="V4878" s="9" t="s">
        <v>24460</v>
      </c>
      <c r="W4878" s="42" t="s">
        <v>34</v>
      </c>
      <c r="X4878" s="43">
        <v>118728787725</v>
      </c>
      <c r="Y4878" s="43">
        <v>45201905576</v>
      </c>
      <c r="Z4878" s="5" t="s">
        <v>7980</v>
      </c>
      <c r="AA4878" s="37" t="str">
        <f>VLOOKUP(J4878, sku!B:C, 2, FALSE)</f>
        <v>Trava Disco De Freio Moto - Preto</v>
      </c>
      <c r="AB4878" s="37" t="str">
        <f>VLOOKUP(J4878, sku!B:BM, 64, FALSE)</f>
        <v>Importação</v>
      </c>
      <c r="AC4878" s="37" t="str">
        <f>LEFT(pedidos[[#This Row],[SKU]],3)</f>
        <v>ET0</v>
      </c>
      <c r="AD4878" s="37" t="str" cm="1">
        <f t="array" aca="1" ref="AD4878" ca="1">IFERROR(
  INDEX(
    montadora[Montadora],
    MATCH(TRUE,LEFT(J5081,NÚCARACT(montadora[SKU Parcial]))=montadora[SKU Parcial],0)
  ),
  ""
)</f>
        <v/>
      </c>
    </row>
    <row r="4879" spans="1:30" x14ac:dyDescent="0.25">
      <c r="A4879" s="42" t="s">
        <v>2555</v>
      </c>
      <c r="B4879" s="42" t="s">
        <v>2556</v>
      </c>
      <c r="C4879" s="42" t="s">
        <v>65</v>
      </c>
      <c r="D4879" s="42" t="s">
        <v>27</v>
      </c>
      <c r="E4879" s="42" t="s">
        <v>1291</v>
      </c>
      <c r="F4879" s="42" t="s">
        <v>1292</v>
      </c>
      <c r="G4879" s="42" t="s">
        <v>11227</v>
      </c>
      <c r="H4879" s="7" t="s">
        <v>30</v>
      </c>
      <c r="I4879" s="42" t="s">
        <v>36</v>
      </c>
      <c r="J4879" s="42" t="s">
        <v>703</v>
      </c>
      <c r="K4879" s="8">
        <v>45859</v>
      </c>
      <c r="L4879" s="7" t="s">
        <v>11229</v>
      </c>
      <c r="M4879" s="44">
        <v>23.8</v>
      </c>
      <c r="N4879" s="7">
        <v>1</v>
      </c>
      <c r="O4879" s="44">
        <v>23.8</v>
      </c>
      <c r="P4879" s="44">
        <v>7.52</v>
      </c>
      <c r="Q4879" s="44">
        <v>1.93</v>
      </c>
      <c r="R4879" s="44">
        <v>9.11</v>
      </c>
      <c r="S4879" s="44">
        <v>0</v>
      </c>
      <c r="T4879" s="44">
        <v>0</v>
      </c>
      <c r="U4879" s="44">
        <v>5.24</v>
      </c>
      <c r="V4879" s="9" t="s">
        <v>24460</v>
      </c>
      <c r="W4879" s="42" t="s">
        <v>34</v>
      </c>
      <c r="X4879" s="43">
        <v>118923134173</v>
      </c>
      <c r="Y4879" s="43">
        <v>45210404595</v>
      </c>
      <c r="Z4879" s="5" t="s">
        <v>7980</v>
      </c>
      <c r="AA4879" s="37" t="str">
        <f>VLOOKUP(J4879, sku!B:C, 2, FALSE)</f>
        <v>Trava Disco De Freio Moto - Preto</v>
      </c>
      <c r="AB4879" s="37" t="str">
        <f>VLOOKUP(J4879, sku!B:BM, 64, FALSE)</f>
        <v>Importação</v>
      </c>
      <c r="AC4879" s="37" t="str">
        <f>LEFT(pedidos[[#This Row],[SKU]],3)</f>
        <v>ET0</v>
      </c>
      <c r="AD4879" s="37" t="str" cm="1">
        <f t="array" aca="1" ref="AD4879" ca="1">IFERROR(
  INDEX(
    montadora[Montadora],
    MATCH(TRUE,LEFT(J5082,NÚCARACT(montadora[SKU Parcial]))=montadora[SKU Parcial],0)
  ),
  ""
)</f>
        <v/>
      </c>
    </row>
    <row r="4880" spans="1:30" x14ac:dyDescent="0.25">
      <c r="A4880" s="42" t="s">
        <v>2504</v>
      </c>
      <c r="B4880" s="42" t="s">
        <v>2505</v>
      </c>
      <c r="C4880" s="42" t="s">
        <v>2506</v>
      </c>
      <c r="D4880" s="42" t="s">
        <v>38</v>
      </c>
      <c r="E4880" s="42" t="s">
        <v>2020</v>
      </c>
      <c r="F4880" s="42" t="s">
        <v>1884</v>
      </c>
      <c r="G4880" s="42" t="s">
        <v>11227</v>
      </c>
      <c r="H4880" s="7" t="s">
        <v>30</v>
      </c>
      <c r="I4880" s="42" t="s">
        <v>36</v>
      </c>
      <c r="J4880" s="42" t="s">
        <v>1885</v>
      </c>
      <c r="K4880" s="8">
        <v>45849</v>
      </c>
      <c r="L4880" s="7" t="s">
        <v>11229</v>
      </c>
      <c r="M4880" s="44">
        <v>24.8</v>
      </c>
      <c r="N4880" s="7">
        <v>6</v>
      </c>
      <c r="O4880" s="44">
        <v>148.80000000000001</v>
      </c>
      <c r="P4880" s="44">
        <v>48.6</v>
      </c>
      <c r="Q4880" s="44">
        <v>12.08</v>
      </c>
      <c r="R4880" s="44">
        <v>55.38</v>
      </c>
      <c r="S4880" s="44">
        <v>0</v>
      </c>
      <c r="T4880" s="44">
        <v>0</v>
      </c>
      <c r="U4880" s="44">
        <v>32.74</v>
      </c>
      <c r="V4880" s="9" t="s">
        <v>24461</v>
      </c>
      <c r="W4880" s="42" t="s">
        <v>34</v>
      </c>
      <c r="X4880" s="43">
        <v>118210135680</v>
      </c>
      <c r="Y4880" s="43">
        <v>45156257014</v>
      </c>
      <c r="Z4880" s="5" t="s">
        <v>7980</v>
      </c>
      <c r="AA4880" s="37" t="str">
        <f>VLOOKUP(J4880, sku!B:C, 2, FALSE)</f>
        <v>Maçarico 915</v>
      </c>
      <c r="AB4880" s="37" t="str">
        <f>VLOOKUP(J4880, sku!B:BM, 64, FALSE)</f>
        <v>Importação</v>
      </c>
      <c r="AC4880" s="37" t="str">
        <f>LEFT(pedidos[[#This Row],[SKU]],3)</f>
        <v>1MA</v>
      </c>
      <c r="AD4880" s="37" t="str" cm="1">
        <f t="array" aca="1" ref="AD4880" ca="1">IFERROR(
  INDEX(
    montadora[Montadora],
    MATCH(TRUE,LEFT(J5083,NÚCARACT(montadora[SKU Parcial]))=montadora[SKU Parcial],0)
  ),
  ""
)</f>
        <v/>
      </c>
    </row>
    <row r="4881" spans="1:30" x14ac:dyDescent="0.25">
      <c r="A4881" s="42" t="s">
        <v>2486</v>
      </c>
      <c r="B4881" s="42" t="s">
        <v>2487</v>
      </c>
      <c r="C4881" s="42" t="s">
        <v>2488</v>
      </c>
      <c r="D4881" s="42" t="s">
        <v>97</v>
      </c>
      <c r="E4881" s="42" t="s">
        <v>2020</v>
      </c>
      <c r="F4881" s="42" t="s">
        <v>1884</v>
      </c>
      <c r="G4881" s="42" t="s">
        <v>11227</v>
      </c>
      <c r="H4881" s="7" t="s">
        <v>30</v>
      </c>
      <c r="I4881" s="42" t="s">
        <v>36</v>
      </c>
      <c r="J4881" s="42" t="s">
        <v>1885</v>
      </c>
      <c r="K4881" s="8">
        <v>45851</v>
      </c>
      <c r="L4881" s="7" t="s">
        <v>11229</v>
      </c>
      <c r="M4881" s="44">
        <v>24.8</v>
      </c>
      <c r="N4881" s="7">
        <v>2</v>
      </c>
      <c r="O4881" s="44">
        <v>49.6</v>
      </c>
      <c r="P4881" s="44">
        <v>16.2</v>
      </c>
      <c r="Q4881" s="44">
        <v>4.03</v>
      </c>
      <c r="R4881" s="44">
        <v>18.46</v>
      </c>
      <c r="S4881" s="44">
        <v>0</v>
      </c>
      <c r="T4881" s="44">
        <v>0</v>
      </c>
      <c r="U4881" s="44">
        <v>10.91</v>
      </c>
      <c r="V4881" s="9" t="s">
        <v>24461</v>
      </c>
      <c r="W4881" s="42" t="s">
        <v>34</v>
      </c>
      <c r="X4881" s="43">
        <v>118474062040</v>
      </c>
      <c r="Y4881" s="43">
        <v>45166652512</v>
      </c>
      <c r="Z4881" s="5" t="s">
        <v>7980</v>
      </c>
      <c r="AA4881" s="37" t="str">
        <f>VLOOKUP(J4881, sku!B:C, 2, FALSE)</f>
        <v>Maçarico 915</v>
      </c>
      <c r="AB4881" s="37" t="str">
        <f>VLOOKUP(J4881, sku!B:BM, 64, FALSE)</f>
        <v>Importação</v>
      </c>
      <c r="AC4881" s="37" t="str">
        <f>LEFT(pedidos[[#This Row],[SKU]],3)</f>
        <v>1MA</v>
      </c>
      <c r="AD4881" s="37" t="str" cm="1">
        <f t="array" aca="1" ref="AD4881" ca="1">IFERROR(
  INDEX(
    montadora[Montadora],
    MATCH(TRUE,LEFT(J5084,NÚCARACT(montadora[SKU Parcial]))=montadora[SKU Parcial],0)
  ),
  ""
)</f>
        <v/>
      </c>
    </row>
    <row r="4882" spans="1:30" x14ac:dyDescent="0.25">
      <c r="A4882" s="42" t="s">
        <v>1650</v>
      </c>
      <c r="B4882" s="42" t="s">
        <v>1651</v>
      </c>
      <c r="C4882" s="42" t="s">
        <v>1652</v>
      </c>
      <c r="D4882" s="42" t="s">
        <v>27</v>
      </c>
      <c r="E4882" s="42" t="s">
        <v>1291</v>
      </c>
      <c r="F4882" s="42" t="s">
        <v>1292</v>
      </c>
      <c r="G4882" s="42" t="s">
        <v>11227</v>
      </c>
      <c r="H4882" s="7" t="s">
        <v>30</v>
      </c>
      <c r="I4882" s="42" t="s">
        <v>36</v>
      </c>
      <c r="J4882" s="42" t="s">
        <v>703</v>
      </c>
      <c r="K4882" s="8">
        <v>45856</v>
      </c>
      <c r="L4882" s="7" t="s">
        <v>33</v>
      </c>
      <c r="M4882" s="44">
        <v>23.8</v>
      </c>
      <c r="N4882" s="7">
        <v>2</v>
      </c>
      <c r="O4882" s="44">
        <v>63.5</v>
      </c>
      <c r="P4882" s="44">
        <v>15.04</v>
      </c>
      <c r="Q4882" s="44">
        <v>3.87</v>
      </c>
      <c r="R4882" s="44">
        <v>18.22</v>
      </c>
      <c r="S4882" s="44">
        <v>15.9</v>
      </c>
      <c r="T4882" s="44">
        <v>0</v>
      </c>
      <c r="U4882" s="44">
        <v>10.47</v>
      </c>
      <c r="V4882" s="9" t="s">
        <v>24461</v>
      </c>
      <c r="W4882" s="42" t="s">
        <v>34</v>
      </c>
      <c r="X4882" s="43">
        <v>118604898183</v>
      </c>
      <c r="Y4882" s="43">
        <v>45197185843</v>
      </c>
      <c r="Z4882" s="5" t="s">
        <v>7980</v>
      </c>
      <c r="AA4882" s="37" t="str">
        <f>VLOOKUP(J4882, sku!B:C, 2, FALSE)</f>
        <v>Trava Disco De Freio Moto - Preto</v>
      </c>
      <c r="AB4882" s="37" t="str">
        <f>VLOOKUP(J4882, sku!B:BM, 64, FALSE)</f>
        <v>Importação</v>
      </c>
      <c r="AC4882" s="37" t="str">
        <f>LEFT(pedidos[[#This Row],[SKU]],3)</f>
        <v>ET0</v>
      </c>
      <c r="AD4882" s="37" t="str" cm="1">
        <f t="array" aca="1" ref="AD4882" ca="1">IFERROR(
  INDEX(
    montadora[Montadora],
    MATCH(TRUE,LEFT(J5085,NÚCARACT(montadora[SKU Parcial]))=montadora[SKU Parcial],0)
  ),
  ""
)</f>
        <v/>
      </c>
    </row>
    <row r="4883" spans="1:30" x14ac:dyDescent="0.25">
      <c r="A4883" s="42" t="s">
        <v>2557</v>
      </c>
      <c r="B4883" s="42" t="s">
        <v>2558</v>
      </c>
      <c r="C4883" s="42" t="s">
        <v>2559</v>
      </c>
      <c r="D4883" s="42" t="s">
        <v>27</v>
      </c>
      <c r="E4883" s="42" t="s">
        <v>2149</v>
      </c>
      <c r="F4883" s="42" t="s">
        <v>2150</v>
      </c>
      <c r="G4883" s="42" t="s">
        <v>11227</v>
      </c>
      <c r="H4883" s="7" t="s">
        <v>47</v>
      </c>
      <c r="I4883" s="42" t="s">
        <v>36</v>
      </c>
      <c r="J4883" s="42" t="s">
        <v>479</v>
      </c>
      <c r="K4883" s="8">
        <v>45868</v>
      </c>
      <c r="L4883" s="7" t="s">
        <v>11229</v>
      </c>
      <c r="M4883" s="44">
        <v>204.6</v>
      </c>
      <c r="N4883" s="7">
        <v>1</v>
      </c>
      <c r="O4883" s="44">
        <v>204.6</v>
      </c>
      <c r="P4883" s="44">
        <v>82.33</v>
      </c>
      <c r="Q4883" s="44">
        <v>16.61</v>
      </c>
      <c r="R4883" s="44">
        <v>33.76</v>
      </c>
      <c r="S4883" s="44">
        <v>0</v>
      </c>
      <c r="T4883" s="44">
        <v>26.95</v>
      </c>
      <c r="U4883" s="44">
        <v>44.95</v>
      </c>
      <c r="V4883" s="9" t="s">
        <v>24462</v>
      </c>
      <c r="W4883" s="42" t="s">
        <v>34</v>
      </c>
      <c r="X4883" s="43">
        <v>120417776568</v>
      </c>
      <c r="Y4883" s="43">
        <v>45257199455</v>
      </c>
      <c r="Z4883" s="5" t="s">
        <v>7980</v>
      </c>
      <c r="AA4883" s="37" t="str">
        <f>VLOOKUP(J4883, sku!B:C, 2, FALSE)</f>
        <v>1 Fogareiro 1 Boca + 4 Refis Guepardo</v>
      </c>
      <c r="AB4883" s="37" t="str">
        <f>VLOOKUP(J4883, sku!B:BM, 64, FALSE)</f>
        <v>Importação</v>
      </c>
      <c r="AC4883" s="37" t="str">
        <f>LEFT(pedidos[[#This Row],[SKU]],3)</f>
        <v>1FO</v>
      </c>
      <c r="AD4883" s="37" t="str" cm="1">
        <f t="array" aca="1" ref="AD4883" ca="1">IFERROR(
  INDEX(
    montadora[Montadora],
    MATCH(TRUE,LEFT(J5086,NÚCARACT(montadora[SKU Parcial]))=montadora[SKU Parcial],0)
  ),
  ""
)</f>
        <v/>
      </c>
    </row>
    <row r="4884" spans="1:30" x14ac:dyDescent="0.25">
      <c r="A4884" s="42" t="s">
        <v>2583</v>
      </c>
      <c r="B4884" s="42" t="s">
        <v>2584</v>
      </c>
      <c r="C4884" s="42" t="s">
        <v>2585</v>
      </c>
      <c r="D4884" s="42" t="s">
        <v>420</v>
      </c>
      <c r="E4884" s="42" t="s">
        <v>477</v>
      </c>
      <c r="F4884" s="42" t="s">
        <v>478</v>
      </c>
      <c r="G4884" s="42" t="s">
        <v>11227</v>
      </c>
      <c r="H4884" s="7" t="s">
        <v>47</v>
      </c>
      <c r="I4884" s="42" t="s">
        <v>31</v>
      </c>
      <c r="J4884" s="42" t="s">
        <v>479</v>
      </c>
      <c r="K4884" s="8">
        <v>45868</v>
      </c>
      <c r="L4884" s="7" t="s">
        <v>11229</v>
      </c>
      <c r="M4884" s="44">
        <v>204.45</v>
      </c>
      <c r="N4884" s="7">
        <v>1</v>
      </c>
      <c r="O4884" s="44">
        <v>204.45</v>
      </c>
      <c r="P4884" s="44">
        <v>82.33</v>
      </c>
      <c r="Q4884" s="44">
        <v>16.600000000000001</v>
      </c>
      <c r="R4884" s="44">
        <v>33.729999999999997</v>
      </c>
      <c r="S4884" s="44">
        <v>0</v>
      </c>
      <c r="T4884" s="44">
        <v>26.95</v>
      </c>
      <c r="U4884" s="44">
        <v>44.84</v>
      </c>
      <c r="V4884" s="9" t="s">
        <v>24463</v>
      </c>
      <c r="W4884" s="42" t="s">
        <v>34</v>
      </c>
      <c r="X4884" s="43">
        <v>120401115712</v>
      </c>
      <c r="Y4884" s="43">
        <v>45256251121</v>
      </c>
      <c r="Z4884" s="5" t="s">
        <v>7980</v>
      </c>
      <c r="AA4884" s="37" t="str">
        <f>VLOOKUP(J4884, sku!B:C, 2, FALSE)</f>
        <v>1 Fogareiro 1 Boca + 4 Refis Guepardo</v>
      </c>
      <c r="AB4884" s="37" t="str">
        <f>VLOOKUP(J4884, sku!B:BM, 64, FALSE)</f>
        <v>Importação</v>
      </c>
      <c r="AC4884" s="37" t="str">
        <f>LEFT(pedidos[[#This Row],[SKU]],3)</f>
        <v>1FO</v>
      </c>
      <c r="AD4884" s="37" t="str" cm="1">
        <f t="array" aca="1" ref="AD4884" ca="1">IFERROR(
  INDEX(
    montadora[Montadora],
    MATCH(TRUE,LEFT(J5087,NÚCARACT(montadora[SKU Parcial]))=montadora[SKU Parcial],0)
  ),
  ""
)</f>
        <v/>
      </c>
    </row>
    <row r="4885" spans="1:30" x14ac:dyDescent="0.25">
      <c r="A4885" s="42" t="s">
        <v>2586</v>
      </c>
      <c r="B4885" s="42" t="s">
        <v>36</v>
      </c>
      <c r="C4885" s="42" t="s">
        <v>2587</v>
      </c>
      <c r="D4885" s="42" t="s">
        <v>188</v>
      </c>
      <c r="E4885" s="42" t="s">
        <v>477</v>
      </c>
      <c r="F4885" s="42" t="s">
        <v>478</v>
      </c>
      <c r="G4885" s="42" t="s">
        <v>11227</v>
      </c>
      <c r="H4885" s="7" t="s">
        <v>47</v>
      </c>
      <c r="I4885" s="42" t="s">
        <v>31</v>
      </c>
      <c r="J4885" s="42" t="s">
        <v>479</v>
      </c>
      <c r="K4885" s="8">
        <v>45869</v>
      </c>
      <c r="L4885" s="7" t="s">
        <v>11229</v>
      </c>
      <c r="M4885" s="44">
        <v>204.45</v>
      </c>
      <c r="N4885" s="7">
        <v>1</v>
      </c>
      <c r="O4885" s="44">
        <v>216.44</v>
      </c>
      <c r="P4885" s="44">
        <v>82.33</v>
      </c>
      <c r="Q4885" s="44">
        <v>16.600000000000001</v>
      </c>
      <c r="R4885" s="44">
        <v>33.729999999999997</v>
      </c>
      <c r="S4885" s="44">
        <v>11.99</v>
      </c>
      <c r="T4885" s="44">
        <v>26.95</v>
      </c>
      <c r="U4885" s="44">
        <v>44.84</v>
      </c>
      <c r="V4885" s="9" t="s">
        <v>24463</v>
      </c>
      <c r="W4885" s="42" t="s">
        <v>34</v>
      </c>
      <c r="X4885" s="43">
        <v>120050381361</v>
      </c>
      <c r="Y4885" s="43">
        <v>45264153069</v>
      </c>
      <c r="Z4885" s="5" t="s">
        <v>7980</v>
      </c>
      <c r="AA4885" s="37" t="str">
        <f>VLOOKUP(J4885, sku!B:C, 2, FALSE)</f>
        <v>1 Fogareiro 1 Boca + 4 Refis Guepardo</v>
      </c>
      <c r="AB4885" s="37" t="str">
        <f>VLOOKUP(J4885, sku!B:BM, 64, FALSE)</f>
        <v>Importação</v>
      </c>
      <c r="AC4885" s="37" t="str">
        <f>LEFT(pedidos[[#This Row],[SKU]],3)</f>
        <v>1FO</v>
      </c>
      <c r="AD4885" s="37" t="str" cm="1">
        <f t="array" aca="1" ref="AD4885" ca="1">IFERROR(
  INDEX(
    montadora[Montadora],
    MATCH(TRUE,LEFT(J5088,NÚCARACT(montadora[SKU Parcial]))=montadora[SKU Parcial],0)
  ),
  ""
)</f>
        <v/>
      </c>
    </row>
    <row r="4886" spans="1:30" x14ac:dyDescent="0.25">
      <c r="A4886" s="42" t="s">
        <v>1664</v>
      </c>
      <c r="B4886" s="42" t="s">
        <v>1665</v>
      </c>
      <c r="C4886" s="42" t="s">
        <v>1666</v>
      </c>
      <c r="D4886" s="42" t="s">
        <v>27</v>
      </c>
      <c r="E4886" s="42" t="s">
        <v>1667</v>
      </c>
      <c r="F4886" s="42" t="s">
        <v>1668</v>
      </c>
      <c r="G4886" s="42" t="s">
        <v>11227</v>
      </c>
      <c r="H4886" s="7" t="s">
        <v>47</v>
      </c>
      <c r="I4886" s="42" t="s">
        <v>36</v>
      </c>
      <c r="J4886" s="42" t="s">
        <v>1669</v>
      </c>
      <c r="K4886" s="8">
        <v>45869</v>
      </c>
      <c r="L4886" s="7" t="s">
        <v>33</v>
      </c>
      <c r="M4886" s="44">
        <v>268.8</v>
      </c>
      <c r="N4886" s="7">
        <v>1</v>
      </c>
      <c r="O4886" s="44">
        <v>270.39</v>
      </c>
      <c r="P4886" s="44">
        <v>129.9</v>
      </c>
      <c r="Q4886" s="44">
        <v>21.83</v>
      </c>
      <c r="R4886" s="44">
        <v>44.35</v>
      </c>
      <c r="S4886" s="44">
        <v>1.59</v>
      </c>
      <c r="T4886" s="44">
        <v>14.31</v>
      </c>
      <c r="U4886" s="44">
        <v>58.41</v>
      </c>
      <c r="V4886" s="9" t="s">
        <v>24464</v>
      </c>
      <c r="W4886" s="42" t="s">
        <v>34</v>
      </c>
      <c r="X4886" s="43">
        <v>120004998467</v>
      </c>
      <c r="Y4886" s="43">
        <v>45262198652</v>
      </c>
      <c r="Z4886" s="5" t="s">
        <v>7980</v>
      </c>
      <c r="AA4886" s="37" t="str">
        <f>VLOOKUP(J4886, sku!B:C, 2, FALSE)</f>
        <v>2 Fogareiro 1 Boca + 4 Refis de Gás Guepardo</v>
      </c>
      <c r="AB4886" s="37" t="str">
        <f>VLOOKUP(J4886, sku!B:BM, 64, FALSE)</f>
        <v>Importação</v>
      </c>
      <c r="AC4886" s="37" t="str">
        <f>LEFT(pedidos[[#This Row],[SKU]],3)</f>
        <v>2FO</v>
      </c>
      <c r="AD4886" s="37" t="str" cm="1">
        <f t="array" aca="1" ref="AD4886" ca="1">IFERROR(
  INDEX(
    montadora[Montadora],
    MATCH(TRUE,LEFT(J5098,NÚCARACT(montadora[SKU Parcial]))=montadora[SKU Parcial],0)
  ),
  ""
)</f>
        <v/>
      </c>
    </row>
    <row r="4887" spans="1:30" x14ac:dyDescent="0.25">
      <c r="A4887" s="42" t="s">
        <v>2511</v>
      </c>
      <c r="B4887" s="42" t="s">
        <v>36</v>
      </c>
      <c r="C4887" s="42" t="s">
        <v>537</v>
      </c>
      <c r="D4887" s="42" t="s">
        <v>27</v>
      </c>
      <c r="E4887" s="42" t="s">
        <v>1673</v>
      </c>
      <c r="F4887" s="42" t="s">
        <v>1674</v>
      </c>
      <c r="G4887" s="42" t="s">
        <v>11227</v>
      </c>
      <c r="H4887" s="7" t="s">
        <v>30</v>
      </c>
      <c r="I4887" s="42" t="s">
        <v>31</v>
      </c>
      <c r="J4887" s="42" t="s">
        <v>1675</v>
      </c>
      <c r="K4887" s="8">
        <v>45848</v>
      </c>
      <c r="L4887" s="7" t="s">
        <v>804</v>
      </c>
      <c r="M4887" s="44">
        <v>58.8</v>
      </c>
      <c r="N4887" s="7">
        <v>1</v>
      </c>
      <c r="O4887" s="44">
        <v>65.790000000000006</v>
      </c>
      <c r="P4887" s="44">
        <v>27.45</v>
      </c>
      <c r="Q4887" s="44">
        <v>4.7699999999999996</v>
      </c>
      <c r="R4887" s="44">
        <v>13.81</v>
      </c>
      <c r="S4887" s="44">
        <v>6.99</v>
      </c>
      <c r="T4887" s="44">
        <v>0</v>
      </c>
      <c r="U4887" s="44">
        <v>12.77</v>
      </c>
      <c r="V4887" s="9" t="s">
        <v>24465</v>
      </c>
      <c r="W4887" s="42" t="s">
        <v>34</v>
      </c>
      <c r="X4887" s="43">
        <v>118156569042</v>
      </c>
      <c r="Y4887" s="43">
        <v>45154030010</v>
      </c>
      <c r="Z4887" s="5" t="s">
        <v>7980</v>
      </c>
      <c r="AA4887" s="37" t="str">
        <f>VLOOKUP(J4887, sku!B:C, 2, FALSE)</f>
        <v>Par De Trava Do Quebra Vento Cromado (23Cm)</v>
      </c>
      <c r="AB4887" s="37" t="str">
        <f>VLOOKUP(J4887, sku!B:BM, 64, FALSE)</f>
        <v>Revenda</v>
      </c>
      <c r="AC4887" s="37" t="str">
        <f>LEFT(pedidos[[#This Row],[SKU]],3)</f>
        <v>Q-9</v>
      </c>
      <c r="AD4887" s="37" t="str" cm="1">
        <f t="array" aca="1" ref="AD4887" ca="1">IFERROR(
  INDEX(
    montadora[Montadora],
    MATCH(TRUE,LEFT(J5099,NÚCARACT(montadora[SKU Parcial]))=montadora[SKU Parcial],0)
  ),
  ""
)</f>
        <v/>
      </c>
    </row>
    <row r="4888" spans="1:30" x14ac:dyDescent="0.25">
      <c r="A4888" s="42" t="s">
        <v>2512</v>
      </c>
      <c r="B4888" s="42" t="s">
        <v>2513</v>
      </c>
      <c r="C4888" s="42" t="s">
        <v>2514</v>
      </c>
      <c r="D4888" s="42" t="s">
        <v>347</v>
      </c>
      <c r="E4888" s="42" t="s">
        <v>1673</v>
      </c>
      <c r="F4888" s="42" t="s">
        <v>1674</v>
      </c>
      <c r="G4888" s="42" t="s">
        <v>11227</v>
      </c>
      <c r="H4888" s="7" t="s">
        <v>30</v>
      </c>
      <c r="I4888" s="42" t="s">
        <v>36</v>
      </c>
      <c r="J4888" s="42" t="s">
        <v>1675</v>
      </c>
      <c r="K4888" s="8">
        <v>45849</v>
      </c>
      <c r="L4888" s="7" t="s">
        <v>804</v>
      </c>
      <c r="M4888" s="44">
        <v>58.8</v>
      </c>
      <c r="N4888" s="7">
        <v>1</v>
      </c>
      <c r="O4888" s="44">
        <v>58.8</v>
      </c>
      <c r="P4888" s="44">
        <v>27.45</v>
      </c>
      <c r="Q4888" s="44">
        <v>4.7699999999999996</v>
      </c>
      <c r="R4888" s="44">
        <v>13.81</v>
      </c>
      <c r="S4888" s="44">
        <v>0</v>
      </c>
      <c r="T4888" s="44">
        <v>0</v>
      </c>
      <c r="U4888" s="44">
        <v>12.77</v>
      </c>
      <c r="V4888" s="9" t="s">
        <v>24465</v>
      </c>
      <c r="W4888" s="42" t="s">
        <v>34</v>
      </c>
      <c r="X4888" s="43">
        <v>118243203346</v>
      </c>
      <c r="Y4888" s="43">
        <v>45157443081</v>
      </c>
      <c r="Z4888" s="5" t="s">
        <v>7980</v>
      </c>
      <c r="AA4888" s="37" t="str">
        <f>VLOOKUP(J4888, sku!B:C, 2, FALSE)</f>
        <v>Par De Trava Do Quebra Vento Cromado (23Cm)</v>
      </c>
      <c r="AB4888" s="37" t="str">
        <f>VLOOKUP(J4888, sku!B:BM, 64, FALSE)</f>
        <v>Revenda</v>
      </c>
      <c r="AC4888" s="37" t="str">
        <f>LEFT(pedidos[[#This Row],[SKU]],3)</f>
        <v>Q-9</v>
      </c>
      <c r="AD4888" s="37" t="str" cm="1">
        <f t="array" aca="1" ref="AD4888" ca="1">IFERROR(
  INDEX(
    montadora[Montadora],
    MATCH(TRUE,LEFT(J5100,NÚCARACT(montadora[SKU Parcial]))=montadora[SKU Parcial],0)
  ),
  ""
)</f>
        <v/>
      </c>
    </row>
    <row r="4889" spans="1:30" x14ac:dyDescent="0.25">
      <c r="A4889" s="42" t="s">
        <v>2515</v>
      </c>
      <c r="B4889" s="42" t="s">
        <v>2516</v>
      </c>
      <c r="C4889" s="42" t="s">
        <v>2517</v>
      </c>
      <c r="D4889" s="42" t="s">
        <v>643</v>
      </c>
      <c r="E4889" s="42" t="s">
        <v>1677</v>
      </c>
      <c r="F4889" s="42" t="s">
        <v>1674</v>
      </c>
      <c r="G4889" s="42" t="s">
        <v>11227</v>
      </c>
      <c r="H4889" s="7" t="s">
        <v>30</v>
      </c>
      <c r="I4889" s="42" t="s">
        <v>36</v>
      </c>
      <c r="J4889" s="42" t="s">
        <v>1675</v>
      </c>
      <c r="K4889" s="8">
        <v>45850</v>
      </c>
      <c r="L4889" s="7" t="s">
        <v>11229</v>
      </c>
      <c r="M4889" s="44">
        <v>58.8</v>
      </c>
      <c r="N4889" s="7">
        <v>1</v>
      </c>
      <c r="O4889" s="44">
        <v>58.8</v>
      </c>
      <c r="P4889" s="44">
        <v>27.45</v>
      </c>
      <c r="Q4889" s="44">
        <v>4.7699999999999996</v>
      </c>
      <c r="R4889" s="44">
        <v>13.81</v>
      </c>
      <c r="S4889" s="44">
        <v>0</v>
      </c>
      <c r="T4889" s="44">
        <v>0</v>
      </c>
      <c r="U4889" s="44">
        <v>12.77</v>
      </c>
      <c r="V4889" s="9" t="s">
        <v>24465</v>
      </c>
      <c r="W4889" s="42" t="s">
        <v>34</v>
      </c>
      <c r="X4889" s="43">
        <v>118390422762</v>
      </c>
      <c r="Y4889" s="43">
        <v>45163294086</v>
      </c>
      <c r="Z4889" s="5" t="s">
        <v>7980</v>
      </c>
      <c r="AA4889" s="37" t="str">
        <f>VLOOKUP(J4889, sku!B:C, 2, FALSE)</f>
        <v>Par De Trava Do Quebra Vento Cromado (23Cm)</v>
      </c>
      <c r="AB4889" s="37" t="str">
        <f>VLOOKUP(J4889, sku!B:BM, 64, FALSE)</f>
        <v>Revenda</v>
      </c>
      <c r="AC4889" s="37" t="str">
        <f>LEFT(pedidos[[#This Row],[SKU]],3)</f>
        <v>Q-9</v>
      </c>
      <c r="AD4889" s="37" t="str" cm="1">
        <f t="array" aca="1" ref="AD4889" ca="1">IFERROR(
  INDEX(
    montadora[Montadora],
    MATCH(TRUE,LEFT(J5101,NÚCARACT(montadora[SKU Parcial]))=montadora[SKU Parcial],0)
  ),
  ""
)</f>
        <v/>
      </c>
    </row>
    <row r="4890" spans="1:30" x14ac:dyDescent="0.25">
      <c r="A4890" s="42" t="s">
        <v>2518</v>
      </c>
      <c r="B4890" s="42" t="s">
        <v>2519</v>
      </c>
      <c r="C4890" s="42" t="s">
        <v>318</v>
      </c>
      <c r="D4890" s="42" t="s">
        <v>27</v>
      </c>
      <c r="E4890" s="42" t="s">
        <v>1677</v>
      </c>
      <c r="F4890" s="42" t="s">
        <v>1674</v>
      </c>
      <c r="G4890" s="42" t="s">
        <v>11227</v>
      </c>
      <c r="H4890" s="7" t="s">
        <v>30</v>
      </c>
      <c r="I4890" s="42" t="s">
        <v>36</v>
      </c>
      <c r="J4890" s="42" t="s">
        <v>1675</v>
      </c>
      <c r="K4890" s="8">
        <v>45852</v>
      </c>
      <c r="L4890" s="7" t="s">
        <v>11229</v>
      </c>
      <c r="M4890" s="44">
        <v>58.8</v>
      </c>
      <c r="N4890" s="7">
        <v>1</v>
      </c>
      <c r="O4890" s="44">
        <v>65.790000000000006</v>
      </c>
      <c r="P4890" s="44">
        <v>27.45</v>
      </c>
      <c r="Q4890" s="44">
        <v>4.7699999999999996</v>
      </c>
      <c r="R4890" s="44">
        <v>13.81</v>
      </c>
      <c r="S4890" s="44">
        <v>6.99</v>
      </c>
      <c r="T4890" s="44">
        <v>0</v>
      </c>
      <c r="U4890" s="44">
        <v>12.77</v>
      </c>
      <c r="V4890" s="9" t="s">
        <v>24465</v>
      </c>
      <c r="W4890" s="42" t="s">
        <v>34</v>
      </c>
      <c r="X4890" s="43">
        <v>118094171571</v>
      </c>
      <c r="Y4890" s="43">
        <v>45172503076</v>
      </c>
      <c r="Z4890" s="5" t="s">
        <v>7980</v>
      </c>
      <c r="AA4890" s="37" t="str">
        <f>VLOOKUP(J4890, sku!B:C, 2, FALSE)</f>
        <v>Par De Trava Do Quebra Vento Cromado (23Cm)</v>
      </c>
      <c r="AB4890" s="37" t="str">
        <f>VLOOKUP(J4890, sku!B:BM, 64, FALSE)</f>
        <v>Revenda</v>
      </c>
      <c r="AC4890" s="37" t="str">
        <f>LEFT(pedidos[[#This Row],[SKU]],3)</f>
        <v>Q-9</v>
      </c>
      <c r="AD4890" s="37" t="str" cm="1">
        <f t="array" aca="1" ref="AD4890" ca="1">IFERROR(
  INDEX(
    montadora[Montadora],
    MATCH(TRUE,LEFT(#REF!,NÚCARACT(montadora[SKU Parcial]))=montadora[SKU Parcial],0)
  ),
  ""
)</f>
        <v/>
      </c>
    </row>
    <row r="4891" spans="1:30" x14ac:dyDescent="0.25">
      <c r="A4891" s="42" t="s">
        <v>2520</v>
      </c>
      <c r="B4891" s="42" t="s">
        <v>36</v>
      </c>
      <c r="C4891" s="42" t="s">
        <v>2521</v>
      </c>
      <c r="D4891" s="42" t="s">
        <v>45</v>
      </c>
      <c r="E4891" s="42" t="s">
        <v>1677</v>
      </c>
      <c r="F4891" s="42" t="s">
        <v>1674</v>
      </c>
      <c r="G4891" s="42" t="s">
        <v>11227</v>
      </c>
      <c r="H4891" s="7" t="s">
        <v>30</v>
      </c>
      <c r="I4891" s="42" t="s">
        <v>31</v>
      </c>
      <c r="J4891" s="42" t="s">
        <v>1675</v>
      </c>
      <c r="K4891" s="8">
        <v>45853</v>
      </c>
      <c r="L4891" s="7" t="s">
        <v>11229</v>
      </c>
      <c r="M4891" s="44">
        <v>58.8</v>
      </c>
      <c r="N4891" s="7">
        <v>1</v>
      </c>
      <c r="O4891" s="44">
        <v>58.8</v>
      </c>
      <c r="P4891" s="44">
        <v>27.45</v>
      </c>
      <c r="Q4891" s="44">
        <v>4.7699999999999996</v>
      </c>
      <c r="R4891" s="44">
        <v>13.81</v>
      </c>
      <c r="S4891" s="44">
        <v>0</v>
      </c>
      <c r="T4891" s="44">
        <v>0</v>
      </c>
      <c r="U4891" s="44">
        <v>12.77</v>
      </c>
      <c r="V4891" s="9" t="s">
        <v>24465</v>
      </c>
      <c r="W4891" s="42" t="s">
        <v>89</v>
      </c>
      <c r="X4891" s="43" t="s">
        <v>24466</v>
      </c>
      <c r="Y4891" s="43">
        <v>45174376952</v>
      </c>
      <c r="Z4891" s="5" t="s">
        <v>7980</v>
      </c>
      <c r="AA4891" s="37" t="str">
        <f>VLOOKUP(J4891, sku!B:C, 2, FALSE)</f>
        <v>Par De Trava Do Quebra Vento Cromado (23Cm)</v>
      </c>
      <c r="AB4891" s="37" t="str">
        <f>VLOOKUP(J4891, sku!B:BM, 64, FALSE)</f>
        <v>Revenda</v>
      </c>
      <c r="AC4891" s="37" t="str">
        <f>LEFT(pedidos[[#This Row],[SKU]],3)</f>
        <v>Q-9</v>
      </c>
      <c r="AD4891" s="37" t="str" cm="1">
        <f t="array" aca="1" ref="AD4891" ca="1">IFERROR(
  INDEX(
    montadora[Montadora],
    MATCH(TRUE,LEFT(#REF!,NÚCARACT(montadora[SKU Parcial]))=montadora[SKU Parcial],0)
  ),
  ""
)</f>
        <v/>
      </c>
    </row>
    <row r="4892" spans="1:30" x14ac:dyDescent="0.25">
      <c r="A4892" s="42" t="s">
        <v>2522</v>
      </c>
      <c r="B4892" s="42" t="s">
        <v>36</v>
      </c>
      <c r="C4892" s="42" t="s">
        <v>2521</v>
      </c>
      <c r="D4892" s="42" t="s">
        <v>45</v>
      </c>
      <c r="E4892" s="42" t="s">
        <v>1677</v>
      </c>
      <c r="F4892" s="42" t="s">
        <v>1674</v>
      </c>
      <c r="G4892" s="42" t="s">
        <v>11227</v>
      </c>
      <c r="H4892" s="7" t="s">
        <v>30</v>
      </c>
      <c r="I4892" s="42" t="s">
        <v>31</v>
      </c>
      <c r="J4892" s="42" t="s">
        <v>1675</v>
      </c>
      <c r="K4892" s="8">
        <v>45853</v>
      </c>
      <c r="L4892" s="7" t="s">
        <v>11229</v>
      </c>
      <c r="M4892" s="44">
        <v>58.8</v>
      </c>
      <c r="N4892" s="7">
        <v>1</v>
      </c>
      <c r="O4892" s="44">
        <v>58.8</v>
      </c>
      <c r="P4892" s="44">
        <v>27.45</v>
      </c>
      <c r="Q4892" s="44">
        <v>4.7699999999999996</v>
      </c>
      <c r="R4892" s="44">
        <v>13.81</v>
      </c>
      <c r="S4892" s="44">
        <v>0</v>
      </c>
      <c r="T4892" s="44">
        <v>0</v>
      </c>
      <c r="U4892" s="44">
        <v>12.77</v>
      </c>
      <c r="V4892" s="9" t="s">
        <v>24465</v>
      </c>
      <c r="W4892" s="42" t="s">
        <v>34</v>
      </c>
      <c r="X4892" s="43">
        <v>118124769215</v>
      </c>
      <c r="Y4892" s="43">
        <v>45174428800</v>
      </c>
      <c r="Z4892" s="5" t="s">
        <v>7980</v>
      </c>
      <c r="AA4892" s="37" t="str">
        <f>VLOOKUP(J4892, sku!B:C, 2, FALSE)</f>
        <v>Par De Trava Do Quebra Vento Cromado (23Cm)</v>
      </c>
      <c r="AB4892" s="37" t="str">
        <f>VLOOKUP(J4892, sku!B:BM, 64, FALSE)</f>
        <v>Revenda</v>
      </c>
      <c r="AC4892" s="37" t="str">
        <f>LEFT(pedidos[[#This Row],[SKU]],3)</f>
        <v>Q-9</v>
      </c>
      <c r="AD4892" s="37" t="str" cm="1">
        <f t="array" aca="1" ref="AD4892" ca="1">IFERROR(
  INDEX(
    montadora[Montadora],
    MATCH(TRUE,LEFT(#REF!,NÚCARACT(montadora[SKU Parcial]))=montadora[SKU Parcial],0)
  ),
  ""
)</f>
        <v/>
      </c>
    </row>
    <row r="4893" spans="1:30" x14ac:dyDescent="0.25">
      <c r="A4893" s="42" t="s">
        <v>1670</v>
      </c>
      <c r="B4893" s="42" t="s">
        <v>1671</v>
      </c>
      <c r="C4893" s="42" t="s">
        <v>1672</v>
      </c>
      <c r="D4893" s="42" t="s">
        <v>27</v>
      </c>
      <c r="E4893" s="42" t="s">
        <v>1673</v>
      </c>
      <c r="F4893" s="42" t="s">
        <v>1674</v>
      </c>
      <c r="G4893" s="42" t="s">
        <v>11227</v>
      </c>
      <c r="H4893" s="7" t="s">
        <v>30</v>
      </c>
      <c r="I4893" s="42" t="s">
        <v>31</v>
      </c>
      <c r="J4893" s="42" t="s">
        <v>1675</v>
      </c>
      <c r="K4893" s="8">
        <v>45853</v>
      </c>
      <c r="L4893" s="7" t="s">
        <v>33</v>
      </c>
      <c r="M4893" s="44">
        <v>58.8</v>
      </c>
      <c r="N4893" s="7">
        <v>1</v>
      </c>
      <c r="O4893" s="44">
        <v>74.790000000000006</v>
      </c>
      <c r="P4893" s="44">
        <v>27.45</v>
      </c>
      <c r="Q4893" s="44">
        <v>4.7699999999999996</v>
      </c>
      <c r="R4893" s="44">
        <v>13.81</v>
      </c>
      <c r="S4893" s="44">
        <v>15.99</v>
      </c>
      <c r="T4893" s="44">
        <v>0</v>
      </c>
      <c r="U4893" s="44">
        <v>12.77</v>
      </c>
      <c r="V4893" s="9" t="s">
        <v>24465</v>
      </c>
      <c r="W4893" s="42" t="s">
        <v>34</v>
      </c>
      <c r="X4893" s="43">
        <v>118740674124</v>
      </c>
      <c r="Y4893" s="43">
        <v>45179889228</v>
      </c>
      <c r="Z4893" s="5" t="s">
        <v>7980</v>
      </c>
      <c r="AA4893" s="37" t="str">
        <f>VLOOKUP(J4893, sku!B:C, 2, FALSE)</f>
        <v>Par De Trava Do Quebra Vento Cromado (23Cm)</v>
      </c>
      <c r="AB4893" s="37" t="str">
        <f>VLOOKUP(J4893, sku!B:BM, 64, FALSE)</f>
        <v>Revenda</v>
      </c>
      <c r="AC4893" s="37" t="str">
        <f>LEFT(pedidos[[#This Row],[SKU]],3)</f>
        <v>Q-9</v>
      </c>
      <c r="AD4893" s="37" t="str" cm="1">
        <f t="array" aca="1" ref="AD4893" ca="1">IFERROR(
  INDEX(
    montadora[Montadora],
    MATCH(TRUE,LEFT(#REF!,NÚCARACT(montadora[SKU Parcial]))=montadora[SKU Parcial],0)
  ),
  ""
)</f>
        <v/>
      </c>
    </row>
    <row r="4894" spans="1:30" x14ac:dyDescent="0.25">
      <c r="A4894" s="42" t="s">
        <v>2523</v>
      </c>
      <c r="B4894" s="42" t="s">
        <v>36</v>
      </c>
      <c r="C4894" s="42" t="s">
        <v>2524</v>
      </c>
      <c r="D4894" s="42" t="s">
        <v>617</v>
      </c>
      <c r="E4894" s="42" t="s">
        <v>1673</v>
      </c>
      <c r="F4894" s="42" t="s">
        <v>1674</v>
      </c>
      <c r="G4894" s="42" t="s">
        <v>11227</v>
      </c>
      <c r="H4894" s="7" t="s">
        <v>30</v>
      </c>
      <c r="I4894" s="42" t="s">
        <v>36</v>
      </c>
      <c r="J4894" s="42" t="s">
        <v>1675</v>
      </c>
      <c r="K4894" s="8">
        <v>45854</v>
      </c>
      <c r="L4894" s="7" t="s">
        <v>804</v>
      </c>
      <c r="M4894" s="44">
        <v>58.8</v>
      </c>
      <c r="N4894" s="7">
        <v>1</v>
      </c>
      <c r="O4894" s="44">
        <v>58.8</v>
      </c>
      <c r="P4894" s="44">
        <v>27.45</v>
      </c>
      <c r="Q4894" s="44">
        <v>4.7699999999999996</v>
      </c>
      <c r="R4894" s="44">
        <v>13.81</v>
      </c>
      <c r="S4894" s="44">
        <v>0</v>
      </c>
      <c r="T4894" s="44">
        <v>0</v>
      </c>
      <c r="U4894" s="44">
        <v>12.77</v>
      </c>
      <c r="V4894" s="9" t="s">
        <v>24465</v>
      </c>
      <c r="W4894" s="42" t="s">
        <v>34</v>
      </c>
      <c r="X4894" s="43">
        <v>118872044760</v>
      </c>
      <c r="Y4894" s="43">
        <v>45186827046</v>
      </c>
      <c r="Z4894" s="5" t="s">
        <v>7980</v>
      </c>
      <c r="AA4894" s="37" t="str">
        <f>VLOOKUP(J4894, sku!B:C, 2, FALSE)</f>
        <v>Par De Trava Do Quebra Vento Cromado (23Cm)</v>
      </c>
      <c r="AB4894" s="37" t="str">
        <f>VLOOKUP(J4894, sku!B:BM, 64, FALSE)</f>
        <v>Revenda</v>
      </c>
      <c r="AC4894" s="37" t="str">
        <f>LEFT(pedidos[[#This Row],[SKU]],3)</f>
        <v>Q-9</v>
      </c>
      <c r="AD4894" s="37" t="str" cm="1">
        <f t="array" aca="1" ref="AD4894" ca="1">IFERROR(
  INDEX(
    montadora[Montadora],
    MATCH(TRUE,LEFT(#REF!,NÚCARACT(montadora[SKU Parcial]))=montadora[SKU Parcial],0)
  ),
  ""
)</f>
        <v/>
      </c>
    </row>
    <row r="4895" spans="1:30" x14ac:dyDescent="0.25">
      <c r="A4895" s="42" t="s">
        <v>2525</v>
      </c>
      <c r="B4895" s="42" t="s">
        <v>36</v>
      </c>
      <c r="C4895" s="42" t="s">
        <v>2526</v>
      </c>
      <c r="D4895" s="42" t="s">
        <v>420</v>
      </c>
      <c r="E4895" s="42" t="s">
        <v>1673</v>
      </c>
      <c r="F4895" s="42" t="s">
        <v>1674</v>
      </c>
      <c r="G4895" s="42" t="s">
        <v>11227</v>
      </c>
      <c r="H4895" s="7" t="s">
        <v>30</v>
      </c>
      <c r="I4895" s="42" t="s">
        <v>36</v>
      </c>
      <c r="J4895" s="42" t="s">
        <v>1675</v>
      </c>
      <c r="K4895" s="8">
        <v>45855</v>
      </c>
      <c r="L4895" s="7" t="s">
        <v>804</v>
      </c>
      <c r="M4895" s="44">
        <v>58.8</v>
      </c>
      <c r="N4895" s="7">
        <v>1</v>
      </c>
      <c r="O4895" s="44">
        <v>67.790000000000006</v>
      </c>
      <c r="P4895" s="44">
        <v>27.45</v>
      </c>
      <c r="Q4895" s="44">
        <v>4.7699999999999996</v>
      </c>
      <c r="R4895" s="44">
        <v>13.81</v>
      </c>
      <c r="S4895" s="44">
        <v>8.99</v>
      </c>
      <c r="T4895" s="44">
        <v>0</v>
      </c>
      <c r="U4895" s="44">
        <v>12.77</v>
      </c>
      <c r="V4895" s="9" t="s">
        <v>24465</v>
      </c>
      <c r="W4895" s="42" t="s">
        <v>34</v>
      </c>
      <c r="X4895" s="43">
        <v>118924081532</v>
      </c>
      <c r="Y4895" s="43">
        <v>45189176478</v>
      </c>
      <c r="Z4895" s="5" t="s">
        <v>7980</v>
      </c>
      <c r="AA4895" s="37" t="str">
        <f>VLOOKUP(J4895, sku!B:C, 2, FALSE)</f>
        <v>Par De Trava Do Quebra Vento Cromado (23Cm)</v>
      </c>
      <c r="AB4895" s="37" t="str">
        <f>VLOOKUP(J4895, sku!B:BM, 64, FALSE)</f>
        <v>Revenda</v>
      </c>
      <c r="AC4895" s="37" t="str">
        <f>LEFT(pedidos[[#This Row],[SKU]],3)</f>
        <v>Q-9</v>
      </c>
      <c r="AD4895" s="37" t="str" cm="1">
        <f t="array" aca="1" ref="AD4895" ca="1">IFERROR(
  INDEX(
    montadora[Montadora],
    MATCH(TRUE,LEFT(#REF!,NÚCARACT(montadora[SKU Parcial]))=montadora[SKU Parcial],0)
  ),
  ""
)</f>
        <v/>
      </c>
    </row>
    <row r="4896" spans="1:30" x14ac:dyDescent="0.25">
      <c r="A4896" s="42" t="s">
        <v>2527</v>
      </c>
      <c r="B4896" s="42" t="s">
        <v>36</v>
      </c>
      <c r="C4896" s="42" t="s">
        <v>2528</v>
      </c>
      <c r="D4896" s="42" t="s">
        <v>319</v>
      </c>
      <c r="E4896" s="42" t="s">
        <v>1677</v>
      </c>
      <c r="F4896" s="42" t="s">
        <v>1674</v>
      </c>
      <c r="G4896" s="42" t="s">
        <v>11227</v>
      </c>
      <c r="H4896" s="7" t="s">
        <v>30</v>
      </c>
      <c r="I4896" s="42" t="s">
        <v>36</v>
      </c>
      <c r="J4896" s="42" t="s">
        <v>1675</v>
      </c>
      <c r="K4896" s="8">
        <v>45855</v>
      </c>
      <c r="L4896" s="7" t="s">
        <v>11229</v>
      </c>
      <c r="M4896" s="44">
        <v>58.8</v>
      </c>
      <c r="N4896" s="7">
        <v>1</v>
      </c>
      <c r="O4896" s="44">
        <v>58.8</v>
      </c>
      <c r="P4896" s="44">
        <v>27.45</v>
      </c>
      <c r="Q4896" s="44">
        <v>4.7699999999999996</v>
      </c>
      <c r="R4896" s="44">
        <v>13.81</v>
      </c>
      <c r="S4896" s="44">
        <v>0</v>
      </c>
      <c r="T4896" s="44">
        <v>0</v>
      </c>
      <c r="U4896" s="44">
        <v>12.77</v>
      </c>
      <c r="V4896" s="9" t="s">
        <v>24465</v>
      </c>
      <c r="W4896" s="42" t="s">
        <v>34</v>
      </c>
      <c r="X4896" s="43">
        <v>118932668288</v>
      </c>
      <c r="Y4896" s="43">
        <v>45189601362</v>
      </c>
      <c r="Z4896" s="5" t="s">
        <v>7980</v>
      </c>
      <c r="AA4896" s="37" t="str">
        <f>VLOOKUP(J4896, sku!B:C, 2, FALSE)</f>
        <v>Par De Trava Do Quebra Vento Cromado (23Cm)</v>
      </c>
      <c r="AB4896" s="37" t="str">
        <f>VLOOKUP(J4896, sku!B:BM, 64, FALSE)</f>
        <v>Revenda</v>
      </c>
      <c r="AC4896" s="37" t="str">
        <f>LEFT(pedidos[[#This Row],[SKU]],3)</f>
        <v>Q-9</v>
      </c>
      <c r="AD4896" s="37" t="str" cm="1">
        <f t="array" aca="1" ref="AD4896" ca="1">IFERROR(
  INDEX(
    montadora[Montadora],
    MATCH(TRUE,LEFT(#REF!,NÚCARACT(montadora[SKU Parcial]))=montadora[SKU Parcial],0)
  ),
  ""
)</f>
        <v/>
      </c>
    </row>
    <row r="4897" spans="1:30" x14ac:dyDescent="0.25">
      <c r="A4897" s="42" t="s">
        <v>1676</v>
      </c>
      <c r="B4897" s="42" t="s">
        <v>36</v>
      </c>
      <c r="C4897" s="42" t="s">
        <v>1035</v>
      </c>
      <c r="D4897" s="42" t="s">
        <v>27</v>
      </c>
      <c r="E4897" s="42" t="s">
        <v>1677</v>
      </c>
      <c r="F4897" s="42" t="s">
        <v>1674</v>
      </c>
      <c r="G4897" s="42" t="s">
        <v>11227</v>
      </c>
      <c r="H4897" s="7" t="s">
        <v>30</v>
      </c>
      <c r="I4897" s="42" t="s">
        <v>36</v>
      </c>
      <c r="J4897" s="42" t="s">
        <v>1675</v>
      </c>
      <c r="K4897" s="8">
        <v>45855</v>
      </c>
      <c r="L4897" s="7" t="s">
        <v>33</v>
      </c>
      <c r="M4897" s="44">
        <v>58.8</v>
      </c>
      <c r="N4897" s="7">
        <v>1</v>
      </c>
      <c r="O4897" s="44">
        <v>74.790000000000006</v>
      </c>
      <c r="P4897" s="44">
        <v>27.45</v>
      </c>
      <c r="Q4897" s="44">
        <v>4.7699999999999996</v>
      </c>
      <c r="R4897" s="44">
        <v>13.81</v>
      </c>
      <c r="S4897" s="44">
        <v>15.99</v>
      </c>
      <c r="T4897" s="44">
        <v>0</v>
      </c>
      <c r="U4897" s="44">
        <v>12.77</v>
      </c>
      <c r="V4897" s="9" t="s">
        <v>24465</v>
      </c>
      <c r="W4897" s="42" t="s">
        <v>34</v>
      </c>
      <c r="X4897" s="43">
        <v>118493553437</v>
      </c>
      <c r="Y4897" s="43">
        <v>45192834047</v>
      </c>
      <c r="Z4897" s="5" t="s">
        <v>7980</v>
      </c>
      <c r="AA4897" s="37" t="str">
        <f>VLOOKUP(J4897, sku!B:C, 2, FALSE)</f>
        <v>Par De Trava Do Quebra Vento Cromado (23Cm)</v>
      </c>
      <c r="AB4897" s="37" t="str">
        <f>VLOOKUP(J4897, sku!B:BM, 64, FALSE)</f>
        <v>Revenda</v>
      </c>
      <c r="AC4897" s="37" t="str">
        <f>LEFT(pedidos[[#This Row],[SKU]],3)</f>
        <v>Q-9</v>
      </c>
      <c r="AD4897" s="37" t="str" cm="1">
        <f t="array" aca="1" ref="AD4897" ca="1">IFERROR(
  INDEX(
    montadora[Montadora],
    MATCH(TRUE,LEFT(#REF!,NÚCARACT(montadora[SKU Parcial]))=montadora[SKU Parcial],0)
  ),
  ""
)</f>
        <v/>
      </c>
    </row>
    <row r="4898" spans="1:30" x14ac:dyDescent="0.25">
      <c r="A4898" s="42" t="s">
        <v>2529</v>
      </c>
      <c r="B4898" s="42" t="s">
        <v>2530</v>
      </c>
      <c r="C4898" s="42" t="s">
        <v>159</v>
      </c>
      <c r="D4898" s="42" t="s">
        <v>27</v>
      </c>
      <c r="E4898" s="42" t="s">
        <v>1677</v>
      </c>
      <c r="F4898" s="42" t="s">
        <v>1674</v>
      </c>
      <c r="G4898" s="42" t="s">
        <v>11227</v>
      </c>
      <c r="H4898" s="7" t="s">
        <v>30</v>
      </c>
      <c r="I4898" s="42" t="s">
        <v>36</v>
      </c>
      <c r="J4898" s="42" t="s">
        <v>1675</v>
      </c>
      <c r="K4898" s="8">
        <v>45858</v>
      </c>
      <c r="L4898" s="7" t="s">
        <v>11229</v>
      </c>
      <c r="M4898" s="44">
        <v>58.8</v>
      </c>
      <c r="N4898" s="7">
        <v>1</v>
      </c>
      <c r="O4898" s="44">
        <v>66.790000000000006</v>
      </c>
      <c r="P4898" s="44">
        <v>27.45</v>
      </c>
      <c r="Q4898" s="44">
        <v>4.7699999999999996</v>
      </c>
      <c r="R4898" s="44">
        <v>13.81</v>
      </c>
      <c r="S4898" s="44">
        <v>7.99</v>
      </c>
      <c r="T4898" s="44">
        <v>0</v>
      </c>
      <c r="U4898" s="44">
        <v>12.77</v>
      </c>
      <c r="V4898" s="9" t="s">
        <v>24465</v>
      </c>
      <c r="W4898" s="42" t="s">
        <v>89</v>
      </c>
      <c r="X4898" s="43">
        <v>119293828440</v>
      </c>
      <c r="Y4898" s="43">
        <v>45204111570</v>
      </c>
      <c r="Z4898" s="5" t="s">
        <v>7980</v>
      </c>
      <c r="AA4898" s="37" t="str">
        <f>VLOOKUP(J4898, sku!B:C, 2, FALSE)</f>
        <v>Par De Trava Do Quebra Vento Cromado (23Cm)</v>
      </c>
      <c r="AB4898" s="37" t="str">
        <f>VLOOKUP(J4898, sku!B:BM, 64, FALSE)</f>
        <v>Revenda</v>
      </c>
      <c r="AC4898" s="37" t="str">
        <f>LEFT(pedidos[[#This Row],[SKU]],3)</f>
        <v>Q-9</v>
      </c>
      <c r="AD4898" s="37" t="str" cm="1">
        <f t="array" aca="1" ref="AD4898" ca="1">IFERROR(
  INDEX(
    montadora[Montadora],
    MATCH(TRUE,LEFT(#REF!,NÚCARACT(montadora[SKU Parcial]))=montadora[SKU Parcial],0)
  ),
  ""
)</f>
        <v/>
      </c>
    </row>
    <row r="4899" spans="1:30" x14ac:dyDescent="0.25">
      <c r="A4899" s="42" t="s">
        <v>2596</v>
      </c>
      <c r="B4899" s="42" t="s">
        <v>2597</v>
      </c>
      <c r="C4899" s="42" t="s">
        <v>2245</v>
      </c>
      <c r="D4899" s="42" t="s">
        <v>27</v>
      </c>
      <c r="E4899" s="42" t="s">
        <v>1673</v>
      </c>
      <c r="F4899" s="42" t="s">
        <v>1674</v>
      </c>
      <c r="G4899" s="42" t="s">
        <v>11227</v>
      </c>
      <c r="H4899" s="7" t="s">
        <v>30</v>
      </c>
      <c r="I4899" s="42" t="s">
        <v>36</v>
      </c>
      <c r="J4899" s="42" t="s">
        <v>1675</v>
      </c>
      <c r="K4899" s="8">
        <v>45860</v>
      </c>
      <c r="L4899" s="7" t="s">
        <v>804</v>
      </c>
      <c r="M4899" s="44">
        <v>58.8</v>
      </c>
      <c r="N4899" s="7">
        <v>1</v>
      </c>
      <c r="O4899" s="44">
        <v>58.8</v>
      </c>
      <c r="P4899" s="44">
        <v>27.45</v>
      </c>
      <c r="Q4899" s="44">
        <v>4.7699999999999996</v>
      </c>
      <c r="R4899" s="44">
        <v>13.81</v>
      </c>
      <c r="S4899" s="44">
        <v>0</v>
      </c>
      <c r="T4899" s="44">
        <v>0</v>
      </c>
      <c r="U4899" s="44">
        <v>12.77</v>
      </c>
      <c r="V4899" s="9" t="s">
        <v>24465</v>
      </c>
      <c r="W4899" s="42" t="s">
        <v>34</v>
      </c>
      <c r="X4899" s="43">
        <v>119491846984</v>
      </c>
      <c r="Y4899" s="43">
        <v>45213584958</v>
      </c>
      <c r="Z4899" s="5" t="s">
        <v>7980</v>
      </c>
      <c r="AA4899" s="37" t="str">
        <f>VLOOKUP(J4899, sku!B:C, 2, FALSE)</f>
        <v>Par De Trava Do Quebra Vento Cromado (23Cm)</v>
      </c>
      <c r="AB4899" s="37" t="str">
        <f>VLOOKUP(J4899, sku!B:BM, 64, FALSE)</f>
        <v>Revenda</v>
      </c>
      <c r="AC4899" s="37" t="str">
        <f>LEFT(pedidos[[#This Row],[SKU]],3)</f>
        <v>Q-9</v>
      </c>
      <c r="AD4899" s="37" t="str" cm="1">
        <f t="array" aca="1" ref="AD4899" ca="1">IFERROR(
  INDEX(
    montadora[Montadora],
    MATCH(TRUE,LEFT(#REF!,NÚCARACT(montadora[SKU Parcial]))=montadora[SKU Parcial],0)
  ),
  ""
)</f>
        <v/>
      </c>
    </row>
    <row r="4900" spans="1:30" x14ac:dyDescent="0.25">
      <c r="A4900" s="42" t="s">
        <v>2598</v>
      </c>
      <c r="B4900" s="42" t="s">
        <v>2599</v>
      </c>
      <c r="C4900" s="42" t="s">
        <v>589</v>
      </c>
      <c r="D4900" s="42" t="s">
        <v>191</v>
      </c>
      <c r="E4900" s="42" t="s">
        <v>1673</v>
      </c>
      <c r="F4900" s="42" t="s">
        <v>1674</v>
      </c>
      <c r="G4900" s="42" t="s">
        <v>11227</v>
      </c>
      <c r="H4900" s="7" t="s">
        <v>30</v>
      </c>
      <c r="I4900" s="42" t="s">
        <v>36</v>
      </c>
      <c r="J4900" s="42" t="s">
        <v>1675</v>
      </c>
      <c r="K4900" s="8">
        <v>45861</v>
      </c>
      <c r="L4900" s="7" t="s">
        <v>804</v>
      </c>
      <c r="M4900" s="44">
        <v>58.8</v>
      </c>
      <c r="N4900" s="7">
        <v>1</v>
      </c>
      <c r="O4900" s="44">
        <v>58.8</v>
      </c>
      <c r="P4900" s="44">
        <v>27.45</v>
      </c>
      <c r="Q4900" s="44">
        <v>4.7699999999999996</v>
      </c>
      <c r="R4900" s="44">
        <v>13.81</v>
      </c>
      <c r="S4900" s="44">
        <v>0</v>
      </c>
      <c r="T4900" s="44">
        <v>0</v>
      </c>
      <c r="U4900" s="44">
        <v>12.77</v>
      </c>
      <c r="V4900" s="9" t="s">
        <v>24465</v>
      </c>
      <c r="W4900" s="42" t="s">
        <v>34</v>
      </c>
      <c r="X4900" s="43">
        <v>119130053205</v>
      </c>
      <c r="Y4900" s="43">
        <v>45221291462</v>
      </c>
      <c r="Z4900" s="5" t="s">
        <v>7980</v>
      </c>
      <c r="AA4900" s="37" t="str">
        <f>VLOOKUP(J4900, sku!B:C, 2, FALSE)</f>
        <v>Par De Trava Do Quebra Vento Cromado (23Cm)</v>
      </c>
      <c r="AB4900" s="37" t="str">
        <f>VLOOKUP(J4900, sku!B:BM, 64, FALSE)</f>
        <v>Revenda</v>
      </c>
      <c r="AC4900" s="37" t="str">
        <f>LEFT(pedidos[[#This Row],[SKU]],3)</f>
        <v>Q-9</v>
      </c>
      <c r="AD4900" s="37" t="str" cm="1">
        <f t="array" aca="1" ref="AD4900" ca="1">IFERROR(
  INDEX(
    montadora[Montadora],
    MATCH(TRUE,LEFT(#REF!,NÚCARACT(montadora[SKU Parcial]))=montadora[SKU Parcial],0)
  ),
  ""
)</f>
        <v/>
      </c>
    </row>
    <row r="4901" spans="1:30" x14ac:dyDescent="0.25">
      <c r="A4901" s="42" t="s">
        <v>2600</v>
      </c>
      <c r="B4901" s="42" t="s">
        <v>36</v>
      </c>
      <c r="C4901" s="42" t="s">
        <v>783</v>
      </c>
      <c r="D4901" s="42" t="s">
        <v>358</v>
      </c>
      <c r="E4901" s="42" t="s">
        <v>1673</v>
      </c>
      <c r="F4901" s="42" t="s">
        <v>1674</v>
      </c>
      <c r="G4901" s="42" t="s">
        <v>11227</v>
      </c>
      <c r="H4901" s="7" t="s">
        <v>30</v>
      </c>
      <c r="I4901" s="42" t="s">
        <v>36</v>
      </c>
      <c r="J4901" s="42" t="s">
        <v>1675</v>
      </c>
      <c r="K4901" s="8">
        <v>45864</v>
      </c>
      <c r="L4901" s="7" t="s">
        <v>804</v>
      </c>
      <c r="M4901" s="44">
        <v>58.8</v>
      </c>
      <c r="N4901" s="7">
        <v>1</v>
      </c>
      <c r="O4901" s="44">
        <v>58.8</v>
      </c>
      <c r="P4901" s="44">
        <v>27.45</v>
      </c>
      <c r="Q4901" s="44">
        <v>4.7699999999999996</v>
      </c>
      <c r="R4901" s="44">
        <v>13.81</v>
      </c>
      <c r="S4901" s="44">
        <v>0</v>
      </c>
      <c r="T4901" s="44">
        <v>0</v>
      </c>
      <c r="U4901" s="44">
        <v>12.77</v>
      </c>
      <c r="V4901" s="9" t="s">
        <v>24465</v>
      </c>
      <c r="W4901" s="42" t="s">
        <v>34</v>
      </c>
      <c r="X4901" s="43">
        <v>120005483262</v>
      </c>
      <c r="Y4901" s="43">
        <v>45237095864</v>
      </c>
      <c r="Z4901" s="5" t="s">
        <v>7980</v>
      </c>
      <c r="AA4901" s="37" t="str">
        <f>VLOOKUP(J4901, sku!B:C, 2, FALSE)</f>
        <v>Par De Trava Do Quebra Vento Cromado (23Cm)</v>
      </c>
      <c r="AB4901" s="37" t="str">
        <f>VLOOKUP(J4901, sku!B:BM, 64, FALSE)</f>
        <v>Revenda</v>
      </c>
      <c r="AC4901" s="37" t="str">
        <f>LEFT(pedidos[[#This Row],[SKU]],3)</f>
        <v>Q-9</v>
      </c>
      <c r="AD4901" s="37" t="str" cm="1">
        <f t="array" aca="1" ref="AD4901" ca="1">IFERROR(
  INDEX(
    montadora[Montadora],
    MATCH(TRUE,LEFT(#REF!,NÚCARACT(montadora[SKU Parcial]))=montadora[SKU Parcial],0)
  ),
  ""
)</f>
        <v/>
      </c>
    </row>
    <row r="4902" spans="1:30" x14ac:dyDescent="0.25">
      <c r="A4902" s="42" t="s">
        <v>2601</v>
      </c>
      <c r="B4902" s="42" t="s">
        <v>2602</v>
      </c>
      <c r="C4902" s="42" t="s">
        <v>2603</v>
      </c>
      <c r="D4902" s="42" t="s">
        <v>950</v>
      </c>
      <c r="E4902" s="42" t="s">
        <v>1677</v>
      </c>
      <c r="F4902" s="42" t="s">
        <v>1674</v>
      </c>
      <c r="G4902" s="42" t="s">
        <v>11227</v>
      </c>
      <c r="H4902" s="7" t="s">
        <v>30</v>
      </c>
      <c r="I4902" s="42" t="s">
        <v>36</v>
      </c>
      <c r="J4902" s="42" t="s">
        <v>1675</v>
      </c>
      <c r="K4902" s="8">
        <v>45865</v>
      </c>
      <c r="L4902" s="7" t="s">
        <v>11229</v>
      </c>
      <c r="M4902" s="44">
        <v>58.8</v>
      </c>
      <c r="N4902" s="7">
        <v>1</v>
      </c>
      <c r="O4902" s="44">
        <v>58.8</v>
      </c>
      <c r="P4902" s="44">
        <v>27.45</v>
      </c>
      <c r="Q4902" s="44">
        <v>4.7699999999999996</v>
      </c>
      <c r="R4902" s="44">
        <v>13.81</v>
      </c>
      <c r="S4902" s="44">
        <v>0</v>
      </c>
      <c r="T4902" s="44">
        <v>0</v>
      </c>
      <c r="U4902" s="44">
        <v>12.77</v>
      </c>
      <c r="V4902" s="9" t="s">
        <v>24465</v>
      </c>
      <c r="W4902" s="42" t="s">
        <v>34</v>
      </c>
      <c r="X4902" s="43">
        <v>119570728661</v>
      </c>
      <c r="Y4902" s="43">
        <v>45240020877</v>
      </c>
      <c r="Z4902" s="5" t="s">
        <v>7980</v>
      </c>
      <c r="AA4902" s="37" t="str">
        <f>VLOOKUP(J4902, sku!B:C, 2, FALSE)</f>
        <v>Par De Trava Do Quebra Vento Cromado (23Cm)</v>
      </c>
      <c r="AB4902" s="37" t="str">
        <f>VLOOKUP(J4902, sku!B:BM, 64, FALSE)</f>
        <v>Revenda</v>
      </c>
      <c r="AC4902" s="37" t="str">
        <f>LEFT(pedidos[[#This Row],[SKU]],3)</f>
        <v>Q-9</v>
      </c>
      <c r="AD4902" s="37" t="str" cm="1">
        <f t="array" aca="1" ref="AD4902" ca="1">IFERROR(
  INDEX(
    montadora[Montadora],
    MATCH(TRUE,LEFT(#REF!,NÚCARACT(montadora[SKU Parcial]))=montadora[SKU Parcial],0)
  ),
  ""
)</f>
        <v/>
      </c>
    </row>
    <row r="4903" spans="1:30" x14ac:dyDescent="0.25">
      <c r="A4903" s="42" t="s">
        <v>2604</v>
      </c>
      <c r="B4903" s="42" t="s">
        <v>36</v>
      </c>
      <c r="C4903" s="42" t="s">
        <v>2605</v>
      </c>
      <c r="D4903" s="42" t="s">
        <v>138</v>
      </c>
      <c r="E4903" s="42" t="s">
        <v>1673</v>
      </c>
      <c r="F4903" s="42" t="s">
        <v>1674</v>
      </c>
      <c r="G4903" s="42" t="s">
        <v>11227</v>
      </c>
      <c r="H4903" s="7" t="s">
        <v>30</v>
      </c>
      <c r="I4903" s="42" t="s">
        <v>36</v>
      </c>
      <c r="J4903" s="42" t="s">
        <v>1675</v>
      </c>
      <c r="K4903" s="8">
        <v>45866</v>
      </c>
      <c r="L4903" s="7" t="s">
        <v>804</v>
      </c>
      <c r="M4903" s="44">
        <v>58.8</v>
      </c>
      <c r="N4903" s="7">
        <v>1</v>
      </c>
      <c r="O4903" s="44">
        <v>71.790000000000006</v>
      </c>
      <c r="P4903" s="44">
        <v>27.45</v>
      </c>
      <c r="Q4903" s="44">
        <v>4.7699999999999996</v>
      </c>
      <c r="R4903" s="44">
        <v>13.81</v>
      </c>
      <c r="S4903" s="44">
        <v>12.99</v>
      </c>
      <c r="T4903" s="44">
        <v>0</v>
      </c>
      <c r="U4903" s="44">
        <v>12.77</v>
      </c>
      <c r="V4903" s="9" t="s">
        <v>24465</v>
      </c>
      <c r="W4903" s="42" t="s">
        <v>34</v>
      </c>
      <c r="X4903" s="43">
        <v>119631972743</v>
      </c>
      <c r="Y4903" s="43">
        <v>45242688581</v>
      </c>
      <c r="Z4903" s="5" t="s">
        <v>7980</v>
      </c>
      <c r="AA4903" s="37" t="str">
        <f>VLOOKUP(J4903, sku!B:C, 2, FALSE)</f>
        <v>Par De Trava Do Quebra Vento Cromado (23Cm)</v>
      </c>
      <c r="AB4903" s="37" t="str">
        <f>VLOOKUP(J4903, sku!B:BM, 64, FALSE)</f>
        <v>Revenda</v>
      </c>
      <c r="AC4903" s="37" t="str">
        <f>LEFT(pedidos[[#This Row],[SKU]],3)</f>
        <v>Q-9</v>
      </c>
      <c r="AD4903" s="37" t="str" cm="1">
        <f t="array" aca="1" ref="AD4903" ca="1">IFERROR(
  INDEX(
    montadora[Montadora],
    MATCH(TRUE,LEFT(#REF!,NÚCARACT(montadora[SKU Parcial]))=montadora[SKU Parcial],0)
  ),
  ""
)</f>
        <v/>
      </c>
    </row>
    <row r="4904" spans="1:30" x14ac:dyDescent="0.25">
      <c r="A4904" s="42" t="s">
        <v>2531</v>
      </c>
      <c r="B4904" s="42" t="s">
        <v>36</v>
      </c>
      <c r="C4904" s="42" t="s">
        <v>278</v>
      </c>
      <c r="D4904" s="42" t="s">
        <v>27</v>
      </c>
      <c r="E4904" s="42" t="s">
        <v>2532</v>
      </c>
      <c r="F4904" s="42" t="s">
        <v>2533</v>
      </c>
      <c r="G4904" s="42" t="s">
        <v>11227</v>
      </c>
      <c r="H4904" s="7" t="s">
        <v>47</v>
      </c>
      <c r="I4904" s="42" t="s">
        <v>36</v>
      </c>
      <c r="J4904" s="42" t="s">
        <v>2534</v>
      </c>
      <c r="K4904" s="8">
        <v>45841</v>
      </c>
      <c r="L4904" s="7" t="s">
        <v>11229</v>
      </c>
      <c r="M4904" s="44">
        <v>43.8</v>
      </c>
      <c r="N4904" s="7">
        <v>1</v>
      </c>
      <c r="O4904" s="44">
        <v>50.79</v>
      </c>
      <c r="P4904" s="44">
        <v>16.79</v>
      </c>
      <c r="Q4904" s="44">
        <v>3.56</v>
      </c>
      <c r="R4904" s="44">
        <v>13.95</v>
      </c>
      <c r="S4904" s="44">
        <v>6.99</v>
      </c>
      <c r="T4904" s="44">
        <v>0</v>
      </c>
      <c r="U4904" s="44">
        <v>9.5</v>
      </c>
      <c r="V4904" s="9" t="s">
        <v>24467</v>
      </c>
      <c r="W4904" s="42" t="s">
        <v>34</v>
      </c>
      <c r="X4904" s="43">
        <v>117301736542</v>
      </c>
      <c r="Y4904" s="43">
        <v>45115729188</v>
      </c>
      <c r="Z4904" s="5" t="s">
        <v>7980</v>
      </c>
      <c r="AA4904" s="37" t="str">
        <f>VLOOKUP(J4904, sku!B:C, 2, FALSE)</f>
        <v>Kit Maçarico Culinário Cozinha + 1 Gás Refil Ntk</v>
      </c>
      <c r="AB4904" s="37" t="str">
        <f>VLOOKUP(J4904, sku!B:BM, 64, FALSE)</f>
        <v>Importação</v>
      </c>
      <c r="AC4904" s="37" t="str">
        <f>LEFT(pedidos[[#This Row],[SKU]],3)</f>
        <v>1MA</v>
      </c>
      <c r="AD4904" s="37" t="str" cm="1">
        <f t="array" aca="1" ref="AD4904" ca="1">IFERROR(
  INDEX(
    montadora[Montadora],
    MATCH(TRUE,LEFT(#REF!,NÚCARACT(montadora[SKU Parcial]))=montadora[SKU Parcial],0)
  ),
  ""
)</f>
        <v/>
      </c>
    </row>
    <row r="4905" spans="1:30" x14ac:dyDescent="0.25">
      <c r="A4905" s="42" t="s">
        <v>2535</v>
      </c>
      <c r="B4905" s="42" t="s">
        <v>2536</v>
      </c>
      <c r="C4905" s="42" t="s">
        <v>2537</v>
      </c>
      <c r="D4905" s="42" t="s">
        <v>27</v>
      </c>
      <c r="E4905" s="42" t="s">
        <v>2538</v>
      </c>
      <c r="F4905" s="42" t="s">
        <v>2539</v>
      </c>
      <c r="G4905" s="42" t="s">
        <v>11227</v>
      </c>
      <c r="H4905" s="7" t="s">
        <v>30</v>
      </c>
      <c r="I4905" s="42" t="s">
        <v>36</v>
      </c>
      <c r="J4905" s="42" t="s">
        <v>2540</v>
      </c>
      <c r="K4905" s="8">
        <v>45846</v>
      </c>
      <c r="L4905" s="7" t="s">
        <v>11229</v>
      </c>
      <c r="M4905" s="44">
        <v>19.8</v>
      </c>
      <c r="N4905" s="7">
        <v>16</v>
      </c>
      <c r="O4905" s="44">
        <v>316.8</v>
      </c>
      <c r="P4905" s="44">
        <v>84.48</v>
      </c>
      <c r="Q4905" s="44">
        <v>25.72</v>
      </c>
      <c r="R4905" s="44">
        <v>138.08000000000001</v>
      </c>
      <c r="S4905" s="44">
        <v>0</v>
      </c>
      <c r="T4905" s="44">
        <v>0</v>
      </c>
      <c r="U4905" s="44">
        <v>68.52</v>
      </c>
      <c r="V4905" s="9" t="s">
        <v>24468</v>
      </c>
      <c r="W4905" s="42" t="s">
        <v>34</v>
      </c>
      <c r="X4905" s="43">
        <v>117884420676</v>
      </c>
      <c r="Y4905" s="43">
        <v>45141155498</v>
      </c>
      <c r="Z4905" s="5" t="s">
        <v>7980</v>
      </c>
      <c r="AA4905" s="37" t="str">
        <f>VLOOKUP(J4905, sku!B:C, 2, FALSE)</f>
        <v>6 Chaves Allen M6 32*86mm</v>
      </c>
      <c r="AB4905" s="37" t="str">
        <f>VLOOKUP(J4905, sku!B:BM, 64, FALSE)</f>
        <v>Importação</v>
      </c>
      <c r="AC4905" s="37" t="str">
        <f>LEFT(pedidos[[#This Row],[SKU]],3)</f>
        <v>6EC</v>
      </c>
      <c r="AD4905" s="37" t="str" cm="1">
        <f t="array" aca="1" ref="AD4905" ca="1">IFERROR(
  INDEX(
    montadora[Montadora],
    MATCH(TRUE,LEFT(#REF!,NÚCARACT(montadora[SKU Parcial]))=montadora[SKU Parcial],0)
  ),
  ""
)</f>
        <v/>
      </c>
    </row>
    <row r="4906" spans="1:30" x14ac:dyDescent="0.25">
      <c r="A4906" s="42" t="s">
        <v>2541</v>
      </c>
      <c r="B4906" s="42" t="s">
        <v>36</v>
      </c>
      <c r="C4906" s="42" t="s">
        <v>1204</v>
      </c>
      <c r="D4906" s="42" t="s">
        <v>138</v>
      </c>
      <c r="E4906" s="42" t="s">
        <v>2542</v>
      </c>
      <c r="F4906" s="42" t="s">
        <v>2543</v>
      </c>
      <c r="G4906" s="42" t="s">
        <v>11228</v>
      </c>
      <c r="H4906" s="7" t="s">
        <v>30</v>
      </c>
      <c r="I4906" s="42" t="s">
        <v>36</v>
      </c>
      <c r="J4906" s="42" t="s">
        <v>2544</v>
      </c>
      <c r="K4906" s="8">
        <v>45854</v>
      </c>
      <c r="L4906" s="7" t="s">
        <v>11229</v>
      </c>
      <c r="M4906" s="44">
        <v>58.8</v>
      </c>
      <c r="N4906" s="7">
        <v>1</v>
      </c>
      <c r="O4906" s="44">
        <v>91.79</v>
      </c>
      <c r="P4906" s="44">
        <v>30</v>
      </c>
      <c r="Q4906" s="44">
        <v>2.33</v>
      </c>
      <c r="R4906" s="44">
        <v>13.81</v>
      </c>
      <c r="S4906" s="44">
        <v>32.99</v>
      </c>
      <c r="T4906" s="44">
        <v>0</v>
      </c>
      <c r="U4906" s="44">
        <v>12.66</v>
      </c>
      <c r="V4906" s="9" t="s">
        <v>24469</v>
      </c>
      <c r="W4906" s="42" t="s">
        <v>34</v>
      </c>
      <c r="X4906" s="43">
        <v>118843988990</v>
      </c>
      <c r="Y4906" s="43">
        <v>45185374116</v>
      </c>
      <c r="Z4906" s="5" t="s">
        <v>7980</v>
      </c>
      <c r="AA4906" s="37" t="str">
        <f>VLOOKUP(J4906, sku!B:C, 2, FALSE)</f>
        <v>Smart Led Taytech 6000 Lumens - Hb3 (9005)</v>
      </c>
      <c r="AB4906" s="37" t="str">
        <f>VLOOKUP(J4906, sku!B:BM, 64, FALSE)</f>
        <v>Revenda</v>
      </c>
      <c r="AC4906" s="37" t="str">
        <f>LEFT(pedidos[[#This Row],[SKU]],3)</f>
        <v>TT-</v>
      </c>
      <c r="AD4906" s="37" t="str" cm="1">
        <f t="array" aca="1" ref="AD4906" ca="1">IFERROR(
  INDEX(
    montadora[Montadora],
    MATCH(TRUE,LEFT(#REF!,NÚCARACT(montadora[SKU Parcial]))=montadora[SKU Parcial],0)
  ),
  ""
)</f>
        <v/>
      </c>
    </row>
    <row r="4907" spans="1:30" x14ac:dyDescent="0.25">
      <c r="A4907" s="42" t="s">
        <v>2545</v>
      </c>
      <c r="B4907" s="42" t="s">
        <v>2546</v>
      </c>
      <c r="C4907" s="42" t="s">
        <v>1204</v>
      </c>
      <c r="D4907" s="42" t="s">
        <v>138</v>
      </c>
      <c r="E4907" s="42" t="s">
        <v>2547</v>
      </c>
      <c r="F4907" s="42" t="s">
        <v>2548</v>
      </c>
      <c r="G4907" s="42" t="s">
        <v>11227</v>
      </c>
      <c r="H4907" s="7" t="s">
        <v>30</v>
      </c>
      <c r="I4907" s="42" t="s">
        <v>36</v>
      </c>
      <c r="J4907" s="42" t="s">
        <v>1903</v>
      </c>
      <c r="K4907" s="8">
        <v>45855</v>
      </c>
      <c r="L4907" s="7" t="s">
        <v>11229</v>
      </c>
      <c r="M4907" s="44">
        <v>898.8</v>
      </c>
      <c r="N4907" s="7">
        <v>1</v>
      </c>
      <c r="O4907" s="44">
        <v>898.8</v>
      </c>
      <c r="P4907" s="44">
        <v>426</v>
      </c>
      <c r="Q4907" s="44">
        <v>72.98</v>
      </c>
      <c r="R4907" s="44">
        <v>107.86</v>
      </c>
      <c r="S4907" s="44">
        <v>0</v>
      </c>
      <c r="T4907" s="44">
        <v>98.95</v>
      </c>
      <c r="U4907" s="44">
        <v>193.01</v>
      </c>
      <c r="V4907" s="9" t="s">
        <v>24470</v>
      </c>
      <c r="W4907" s="42" t="s">
        <v>34</v>
      </c>
      <c r="X4907" s="43">
        <v>118439115297</v>
      </c>
      <c r="Y4907" s="43">
        <v>45190341404</v>
      </c>
      <c r="Z4907" s="5" t="s">
        <v>7980</v>
      </c>
      <c r="AA4907" s="37" t="str">
        <f>VLOOKUP(J4907, sku!B:C, 2, FALSE)</f>
        <v>Travessa Geral - Smart - 1 Gradeado Grande 110 X 90 X 12 cm - - - - - Preto</v>
      </c>
      <c r="AB4907" s="37" t="str">
        <f>VLOOKUP(J4907, sku!B:BM, 64, FALSE)</f>
        <v>Fabricação</v>
      </c>
      <c r="AC4907" s="37" t="str">
        <f>LEFT(pedidos[[#This Row],[SKU]],3)</f>
        <v>1XG</v>
      </c>
      <c r="AD4907" s="37" t="str" cm="1">
        <f t="array" aca="1" ref="AD4907" ca="1">IFERROR(
  INDEX(
    montadora[Montadora],
    MATCH(TRUE,LEFT(#REF!,NÚCARACT(montadora[SKU Parcial]))=montadora[SKU Parcial],0)
  ),
  ""
)</f>
        <v/>
      </c>
    </row>
    <row r="4908" spans="1:30" x14ac:dyDescent="0.25">
      <c r="A4908" s="42" t="s">
        <v>2560</v>
      </c>
      <c r="B4908" s="42" t="s">
        <v>2561</v>
      </c>
      <c r="C4908" s="42" t="s">
        <v>460</v>
      </c>
      <c r="D4908" s="42" t="s">
        <v>191</v>
      </c>
      <c r="E4908" s="42" t="s">
        <v>2562</v>
      </c>
      <c r="F4908" s="42" t="s">
        <v>2533</v>
      </c>
      <c r="G4908" s="42" t="s">
        <v>11227</v>
      </c>
      <c r="H4908" s="7" t="s">
        <v>30</v>
      </c>
      <c r="I4908" s="42" t="s">
        <v>36</v>
      </c>
      <c r="J4908" s="42" t="s">
        <v>2534</v>
      </c>
      <c r="K4908" s="8">
        <v>45842</v>
      </c>
      <c r="L4908" s="7" t="s">
        <v>11229</v>
      </c>
      <c r="M4908" s="44">
        <v>39.799999999999997</v>
      </c>
      <c r="N4908" s="7">
        <v>1</v>
      </c>
      <c r="O4908" s="44">
        <v>39.799999999999997</v>
      </c>
      <c r="P4908" s="44">
        <v>16.79</v>
      </c>
      <c r="Q4908" s="44">
        <v>3.23</v>
      </c>
      <c r="R4908" s="44">
        <v>11.28</v>
      </c>
      <c r="S4908" s="44">
        <v>0</v>
      </c>
      <c r="T4908" s="44">
        <v>0</v>
      </c>
      <c r="U4908" s="44">
        <v>8.5</v>
      </c>
      <c r="V4908" s="9" t="s">
        <v>24471</v>
      </c>
      <c r="W4908" s="42" t="s">
        <v>34</v>
      </c>
      <c r="X4908" s="43">
        <v>117392020224</v>
      </c>
      <c r="Y4908" s="43">
        <v>45119402830</v>
      </c>
      <c r="Z4908" s="5" t="s">
        <v>7980</v>
      </c>
      <c r="AA4908" s="37" t="str">
        <f>VLOOKUP(J4908, sku!B:C, 2, FALSE)</f>
        <v>Kit Maçarico Culinário Cozinha + 1 Gás Refil Ntk</v>
      </c>
      <c r="AB4908" s="37" t="str">
        <f>VLOOKUP(J4908, sku!B:BM, 64, FALSE)</f>
        <v>Importação</v>
      </c>
      <c r="AC4908" s="37" t="str">
        <f>LEFT(pedidos[[#This Row],[SKU]],3)</f>
        <v>1MA</v>
      </c>
      <c r="AD4908" s="37" t="str" cm="1">
        <f t="array" aca="1" ref="AD4908" ca="1">IFERROR(
  INDEX(
    montadora[Montadora],
    MATCH(TRUE,LEFT(#REF!,NÚCARACT(montadora[SKU Parcial]))=montadora[SKU Parcial],0)
  ),
  ""
)</f>
        <v/>
      </c>
    </row>
    <row r="4909" spans="1:30" x14ac:dyDescent="0.25">
      <c r="A4909" s="42" t="s">
        <v>2580</v>
      </c>
      <c r="B4909" s="42" t="s">
        <v>2581</v>
      </c>
      <c r="C4909" s="42" t="s">
        <v>2582</v>
      </c>
      <c r="D4909" s="42" t="s">
        <v>617</v>
      </c>
      <c r="E4909" s="42" t="s">
        <v>2562</v>
      </c>
      <c r="F4909" s="42" t="s">
        <v>2533</v>
      </c>
      <c r="G4909" s="42" t="s">
        <v>11227</v>
      </c>
      <c r="H4909" s="7" t="s">
        <v>30</v>
      </c>
      <c r="I4909" s="42" t="s">
        <v>36</v>
      </c>
      <c r="J4909" s="42" t="s">
        <v>2534</v>
      </c>
      <c r="K4909" s="8">
        <v>45856</v>
      </c>
      <c r="L4909" s="7" t="s">
        <v>11229</v>
      </c>
      <c r="M4909" s="44">
        <v>39.799999999999997</v>
      </c>
      <c r="N4909" s="7">
        <v>1</v>
      </c>
      <c r="O4909" s="44">
        <v>39.799999999999997</v>
      </c>
      <c r="P4909" s="44">
        <v>16.79</v>
      </c>
      <c r="Q4909" s="44">
        <v>3.23</v>
      </c>
      <c r="R4909" s="44">
        <v>11.28</v>
      </c>
      <c r="S4909" s="44">
        <v>0</v>
      </c>
      <c r="T4909" s="44">
        <v>0</v>
      </c>
      <c r="U4909" s="44">
        <v>8.5</v>
      </c>
      <c r="V4909" s="9" t="s">
        <v>24471</v>
      </c>
      <c r="W4909" s="42" t="s">
        <v>34</v>
      </c>
      <c r="X4909" s="43">
        <v>118620990857</v>
      </c>
      <c r="Y4909" s="43">
        <v>45198037284</v>
      </c>
      <c r="Z4909" s="5" t="s">
        <v>7980</v>
      </c>
      <c r="AA4909" s="37" t="str">
        <f>VLOOKUP(J4909, sku!B:C, 2, FALSE)</f>
        <v>Kit Maçarico Culinário Cozinha + 1 Gás Refil Ntk</v>
      </c>
      <c r="AB4909" s="37" t="str">
        <f>VLOOKUP(J4909, sku!B:BM, 64, FALSE)</f>
        <v>Importação</v>
      </c>
      <c r="AC4909" s="37" t="str">
        <f>LEFT(pedidos[[#This Row],[SKU]],3)</f>
        <v>1MA</v>
      </c>
      <c r="AD4909" s="37" t="str" cm="1">
        <f t="array" aca="1" ref="AD4909" ca="1">IFERROR(
  INDEX(
    montadora[Montadora],
    MATCH(TRUE,LEFT(#REF!,NÚCARACT(montadora[SKU Parcial]))=montadora[SKU Parcial],0)
  ),
  ""
)</f>
        <v/>
      </c>
    </row>
    <row r="4910" spans="1:30" x14ac:dyDescent="0.25">
      <c r="A4910" s="42" t="s">
        <v>2613</v>
      </c>
      <c r="B4910" s="42" t="s">
        <v>2614</v>
      </c>
      <c r="C4910" s="42" t="s">
        <v>2615</v>
      </c>
      <c r="D4910" s="42" t="s">
        <v>27</v>
      </c>
      <c r="E4910" s="42" t="s">
        <v>2616</v>
      </c>
      <c r="F4910" s="42" t="s">
        <v>2617</v>
      </c>
      <c r="G4910" s="42" t="s">
        <v>11227</v>
      </c>
      <c r="H4910" s="7" t="s">
        <v>30</v>
      </c>
      <c r="I4910" s="42" t="s">
        <v>36</v>
      </c>
      <c r="J4910" s="42" t="s">
        <v>1903</v>
      </c>
      <c r="K4910" s="8">
        <v>45861</v>
      </c>
      <c r="L4910" s="7" t="s">
        <v>11229</v>
      </c>
      <c r="M4910" s="44">
        <v>896.8</v>
      </c>
      <c r="N4910" s="7">
        <v>1</v>
      </c>
      <c r="O4910" s="44">
        <v>896.8</v>
      </c>
      <c r="P4910" s="44">
        <v>426</v>
      </c>
      <c r="Q4910" s="44">
        <v>72.819999999999993</v>
      </c>
      <c r="R4910" s="44">
        <v>107.62</v>
      </c>
      <c r="S4910" s="44">
        <v>0</v>
      </c>
      <c r="T4910" s="44">
        <v>98.95</v>
      </c>
      <c r="U4910" s="44">
        <v>191.41</v>
      </c>
      <c r="V4910" s="9" t="s">
        <v>24472</v>
      </c>
      <c r="W4910" s="42" t="s">
        <v>34</v>
      </c>
      <c r="X4910" s="43">
        <v>119658945544</v>
      </c>
      <c r="Y4910" s="43">
        <v>45222229142</v>
      </c>
      <c r="Z4910" s="5" t="s">
        <v>7980</v>
      </c>
      <c r="AA4910" s="37" t="str">
        <f>VLOOKUP(J4910, sku!B:C, 2, FALSE)</f>
        <v>Travessa Geral - Smart - 1 Gradeado Grande 110 X 90 X 12 cm - - - - - Preto</v>
      </c>
      <c r="AB4910" s="37" t="str">
        <f>VLOOKUP(J4910, sku!B:BM, 64, FALSE)</f>
        <v>Fabricação</v>
      </c>
      <c r="AC4910" s="37" t="str">
        <f>LEFT(pedidos[[#This Row],[SKU]],3)</f>
        <v>1XG</v>
      </c>
      <c r="AD4910" s="37" t="str" cm="1">
        <f t="array" aca="1" ref="AD4910" ca="1">IFERROR(
  INDEX(
    montadora[Montadora],
    MATCH(TRUE,LEFT(J5109,NÚCARACT(montadora[SKU Parcial]))=montadora[SKU Parcial],0)
  ),
  ""
)</f>
        <v/>
      </c>
    </row>
    <row r="4911" spans="1:30" x14ac:dyDescent="0.25">
      <c r="A4911" s="42" t="s">
        <v>2618</v>
      </c>
      <c r="B4911" s="42" t="s">
        <v>36</v>
      </c>
      <c r="C4911" s="42" t="s">
        <v>2619</v>
      </c>
      <c r="D4911" s="42" t="s">
        <v>709</v>
      </c>
      <c r="E4911" s="42" t="s">
        <v>471</v>
      </c>
      <c r="F4911" s="42" t="s">
        <v>472</v>
      </c>
      <c r="G4911" s="42" t="s">
        <v>11227</v>
      </c>
      <c r="H4911" s="7" t="s">
        <v>30</v>
      </c>
      <c r="I4911" s="42" t="s">
        <v>36</v>
      </c>
      <c r="J4911" s="42" t="s">
        <v>473</v>
      </c>
      <c r="K4911" s="8">
        <v>45867</v>
      </c>
      <c r="L4911" s="7" t="s">
        <v>11229</v>
      </c>
      <c r="M4911" s="44">
        <v>164.8</v>
      </c>
      <c r="N4911" s="7">
        <v>1</v>
      </c>
      <c r="O4911" s="44">
        <v>166.79</v>
      </c>
      <c r="P4911" s="44">
        <v>73.05</v>
      </c>
      <c r="Q4911" s="44">
        <v>13.38</v>
      </c>
      <c r="R4911" s="44">
        <v>18.95</v>
      </c>
      <c r="S4911" s="44">
        <v>1.99</v>
      </c>
      <c r="T4911" s="44">
        <v>24.25</v>
      </c>
      <c r="U4911" s="44">
        <v>35.17</v>
      </c>
      <c r="V4911" s="9" t="s">
        <v>24472</v>
      </c>
      <c r="W4911" s="42" t="s">
        <v>34</v>
      </c>
      <c r="X4911" s="43">
        <v>119734791163</v>
      </c>
      <c r="Y4911" s="43">
        <v>45248440272</v>
      </c>
      <c r="Z4911" s="5" t="s">
        <v>7980</v>
      </c>
      <c r="AA4911" s="37" t="str">
        <f>VLOOKUP(J4911, sku!B:C, 2, FALSE)</f>
        <v>1 Fogareiro 1 Boca + 1 Maçarico 915 + 2 Refis Guepardo</v>
      </c>
      <c r="AB4911" s="37" t="str">
        <f>VLOOKUP(J4911, sku!B:BM, 64, FALSE)</f>
        <v>Importação</v>
      </c>
      <c r="AC4911" s="37" t="str">
        <f>LEFT(pedidos[[#This Row],[SKU]],3)</f>
        <v>1FO</v>
      </c>
      <c r="AD4911" s="37" t="str" cm="1">
        <f t="array" aca="1" ref="AD4911" ca="1">IFERROR(
  INDEX(
    montadora[Montadora],
    MATCH(TRUE,LEFT(J5110,NÚCARACT(montadora[SKU Parcial]))=montadora[SKU Parcial],0)
  ),
  ""
)</f>
        <v/>
      </c>
    </row>
    <row r="4912" spans="1:30" x14ac:dyDescent="0.25">
      <c r="A4912" s="42" t="s">
        <v>2620</v>
      </c>
      <c r="B4912" s="42" t="s">
        <v>36</v>
      </c>
      <c r="C4912" s="42" t="s">
        <v>2621</v>
      </c>
      <c r="D4912" s="42" t="s">
        <v>138</v>
      </c>
      <c r="E4912" s="42" t="s">
        <v>2622</v>
      </c>
      <c r="F4912" s="42" t="s">
        <v>2623</v>
      </c>
      <c r="G4912" s="42" t="s">
        <v>11227</v>
      </c>
      <c r="H4912" s="7" t="s">
        <v>30</v>
      </c>
      <c r="I4912" s="42" t="s">
        <v>36</v>
      </c>
      <c r="J4912" s="42" t="s">
        <v>1903</v>
      </c>
      <c r="K4912" s="8">
        <v>45869</v>
      </c>
      <c r="L4912" s="7" t="s">
        <v>11229</v>
      </c>
      <c r="M4912" s="44">
        <v>896.8</v>
      </c>
      <c r="N4912" s="7">
        <v>1</v>
      </c>
      <c r="O4912" s="44">
        <v>896.8</v>
      </c>
      <c r="P4912" s="44">
        <v>426</v>
      </c>
      <c r="Q4912" s="44">
        <v>72.819999999999993</v>
      </c>
      <c r="R4912" s="44">
        <v>107.62</v>
      </c>
      <c r="S4912" s="44">
        <v>0</v>
      </c>
      <c r="T4912" s="44">
        <v>98.95</v>
      </c>
      <c r="U4912" s="44">
        <v>191.41</v>
      </c>
      <c r="V4912" s="9" t="s">
        <v>24472</v>
      </c>
      <c r="W4912" s="42" t="s">
        <v>34</v>
      </c>
      <c r="X4912" s="43">
        <v>120519659380</v>
      </c>
      <c r="Y4912" s="43">
        <v>45262124882</v>
      </c>
      <c r="Z4912" s="5" t="s">
        <v>7980</v>
      </c>
      <c r="AA4912" s="37" t="str">
        <f>VLOOKUP(J4912, sku!B:C, 2, FALSE)</f>
        <v>Travessa Geral - Smart - 1 Gradeado Grande 110 X 90 X 12 cm - - - - - Preto</v>
      </c>
      <c r="AB4912" s="37" t="str">
        <f>VLOOKUP(J4912, sku!B:BM, 64, FALSE)</f>
        <v>Fabricação</v>
      </c>
      <c r="AC4912" s="37" t="str">
        <f>LEFT(pedidos[[#This Row],[SKU]],3)</f>
        <v>1XG</v>
      </c>
      <c r="AD4912" s="37" t="str" cm="1">
        <f t="array" aca="1" ref="AD4912" ca="1">IFERROR(
  INDEX(
    montadora[Montadora],
    MATCH(TRUE,LEFT(J5111,NÚCARACT(montadora[SKU Parcial]))=montadora[SKU Parcial],0)
  ),
  ""
)</f>
        <v/>
      </c>
    </row>
    <row r="4913" spans="1:30" x14ac:dyDescent="0.25">
      <c r="A4913" s="42" t="s">
        <v>2563</v>
      </c>
      <c r="B4913" s="42" t="s">
        <v>36</v>
      </c>
      <c r="C4913" s="42" t="s">
        <v>706</v>
      </c>
      <c r="D4913" s="42" t="s">
        <v>617</v>
      </c>
      <c r="E4913" s="42" t="s">
        <v>2564</v>
      </c>
      <c r="F4913" s="42" t="s">
        <v>2565</v>
      </c>
      <c r="G4913" s="42" t="s">
        <v>11227</v>
      </c>
      <c r="H4913" s="7" t="s">
        <v>30</v>
      </c>
      <c r="I4913" s="42" t="s">
        <v>36</v>
      </c>
      <c r="J4913" s="42" t="s">
        <v>2566</v>
      </c>
      <c r="K4913" s="8">
        <v>45846</v>
      </c>
      <c r="L4913" s="7" t="s">
        <v>11229</v>
      </c>
      <c r="M4913" s="44">
        <v>19.899999999999999</v>
      </c>
      <c r="N4913" s="7">
        <v>1</v>
      </c>
      <c r="O4913" s="44">
        <v>19.899999999999999</v>
      </c>
      <c r="P4913" s="44">
        <v>5.4</v>
      </c>
      <c r="Q4913" s="44">
        <v>1.62</v>
      </c>
      <c r="R4913" s="44">
        <v>8.64</v>
      </c>
      <c r="S4913" s="44">
        <v>0</v>
      </c>
      <c r="T4913" s="44">
        <v>0</v>
      </c>
      <c r="U4913" s="44">
        <v>4.24</v>
      </c>
      <c r="V4913" s="9" t="s">
        <v>24473</v>
      </c>
      <c r="W4913" s="42" t="s">
        <v>89</v>
      </c>
      <c r="X4913" s="43">
        <v>117368001695</v>
      </c>
      <c r="Y4913" s="43">
        <v>45139897459</v>
      </c>
      <c r="Z4913" s="5" t="s">
        <v>7980</v>
      </c>
      <c r="AA4913" s="37" t="str">
        <f>VLOOKUP(J4913, sku!B:C, 2, FALSE)</f>
        <v>Chave Allen de Aço de Cabeça, Esférica (9 Peças) Hex Key Wrench</v>
      </c>
      <c r="AB4913" s="37" t="str">
        <f>VLOOKUP(J4913, sku!B:BM, 64, FALSE)</f>
        <v>Importação</v>
      </c>
      <c r="AC4913" s="37" t="str">
        <f>LEFT(pedidos[[#This Row],[SKU]],3)</f>
        <v>1K9</v>
      </c>
      <c r="AD4913" s="37" t="str" cm="1">
        <f t="array" aca="1" ref="AD4913" ca="1">IFERROR(
  INDEX(
    montadora[Montadora],
    MATCH(TRUE,LEFT(#REF!,NÚCARACT(montadora[SKU Parcial]))=montadora[SKU Parcial],0)
  ),
  ""
)</f>
        <v/>
      </c>
    </row>
    <row r="4914" spans="1:30" x14ac:dyDescent="0.25">
      <c r="A4914" s="42" t="s">
        <v>2567</v>
      </c>
      <c r="B4914" s="42" t="s">
        <v>36</v>
      </c>
      <c r="C4914" s="42" t="s">
        <v>2568</v>
      </c>
      <c r="D4914" s="42" t="s">
        <v>27</v>
      </c>
      <c r="E4914" s="42" t="s">
        <v>2564</v>
      </c>
      <c r="F4914" s="42" t="s">
        <v>2565</v>
      </c>
      <c r="G4914" s="42" t="s">
        <v>11227</v>
      </c>
      <c r="H4914" s="7" t="s">
        <v>30</v>
      </c>
      <c r="I4914" s="42" t="s">
        <v>36</v>
      </c>
      <c r="J4914" s="42" t="s">
        <v>2566</v>
      </c>
      <c r="K4914" s="8">
        <v>45847</v>
      </c>
      <c r="L4914" s="7" t="s">
        <v>11229</v>
      </c>
      <c r="M4914" s="44">
        <v>19.899999999999999</v>
      </c>
      <c r="N4914" s="7">
        <v>1</v>
      </c>
      <c r="O4914" s="44">
        <v>27.89</v>
      </c>
      <c r="P4914" s="44">
        <v>5.4</v>
      </c>
      <c r="Q4914" s="44">
        <v>1.62</v>
      </c>
      <c r="R4914" s="44">
        <v>8.64</v>
      </c>
      <c r="S4914" s="44">
        <v>7.99</v>
      </c>
      <c r="T4914" s="44">
        <v>0</v>
      </c>
      <c r="U4914" s="44">
        <v>4.24</v>
      </c>
      <c r="V4914" s="9" t="s">
        <v>24473</v>
      </c>
      <c r="W4914" s="42" t="s">
        <v>34</v>
      </c>
      <c r="X4914" s="43">
        <v>117495911883</v>
      </c>
      <c r="Y4914" s="43">
        <v>45146293039</v>
      </c>
      <c r="Z4914" s="5" t="s">
        <v>7980</v>
      </c>
      <c r="AA4914" s="37" t="str">
        <f>VLOOKUP(J4914, sku!B:C, 2, FALSE)</f>
        <v>Chave Allen de Aço de Cabeça, Esférica (9 Peças) Hex Key Wrench</v>
      </c>
      <c r="AB4914" s="37" t="str">
        <f>VLOOKUP(J4914, sku!B:BM, 64, FALSE)</f>
        <v>Importação</v>
      </c>
      <c r="AC4914" s="37" t="str">
        <f>LEFT(pedidos[[#This Row],[SKU]],3)</f>
        <v>1K9</v>
      </c>
      <c r="AD4914" s="37" t="str" cm="1">
        <f t="array" aca="1" ref="AD4914" ca="1">IFERROR(
  INDEX(
    montadora[Montadora],
    MATCH(TRUE,LEFT(J5113,NÚCARACT(montadora[SKU Parcial]))=montadora[SKU Parcial],0)
  ),
  ""
)</f>
        <v/>
      </c>
    </row>
    <row r="4915" spans="1:30" x14ac:dyDescent="0.25">
      <c r="A4915" s="42" t="s">
        <v>2569</v>
      </c>
      <c r="B4915" s="42" t="s">
        <v>2570</v>
      </c>
      <c r="C4915" s="42" t="s">
        <v>2571</v>
      </c>
      <c r="D4915" s="42" t="s">
        <v>138</v>
      </c>
      <c r="E4915" s="42" t="s">
        <v>2564</v>
      </c>
      <c r="F4915" s="42" t="s">
        <v>2565</v>
      </c>
      <c r="G4915" s="42" t="s">
        <v>11227</v>
      </c>
      <c r="H4915" s="7" t="s">
        <v>30</v>
      </c>
      <c r="I4915" s="42" t="s">
        <v>36</v>
      </c>
      <c r="J4915" s="42" t="s">
        <v>2566</v>
      </c>
      <c r="K4915" s="8">
        <v>45849</v>
      </c>
      <c r="L4915" s="7" t="s">
        <v>11229</v>
      </c>
      <c r="M4915" s="44">
        <v>19.899999999999999</v>
      </c>
      <c r="N4915" s="7">
        <v>1</v>
      </c>
      <c r="O4915" s="44">
        <v>19.899999999999999</v>
      </c>
      <c r="P4915" s="44">
        <v>5.4</v>
      </c>
      <c r="Q4915" s="44">
        <v>1.62</v>
      </c>
      <c r="R4915" s="44">
        <v>8.64</v>
      </c>
      <c r="S4915" s="44">
        <v>0</v>
      </c>
      <c r="T4915" s="44">
        <v>0</v>
      </c>
      <c r="U4915" s="44">
        <v>4.24</v>
      </c>
      <c r="V4915" s="9" t="s">
        <v>24473</v>
      </c>
      <c r="W4915" s="42" t="s">
        <v>34</v>
      </c>
      <c r="X4915" s="43">
        <v>117744717801</v>
      </c>
      <c r="Y4915" s="43">
        <v>45157631027</v>
      </c>
      <c r="Z4915" s="5" t="s">
        <v>7980</v>
      </c>
      <c r="AA4915" s="37" t="str">
        <f>VLOOKUP(J4915, sku!B:C, 2, FALSE)</f>
        <v>Chave Allen de Aço de Cabeça, Esférica (9 Peças) Hex Key Wrench</v>
      </c>
      <c r="AB4915" s="37" t="str">
        <f>VLOOKUP(J4915, sku!B:BM, 64, FALSE)</f>
        <v>Importação</v>
      </c>
      <c r="AC4915" s="37" t="str">
        <f>LEFT(pedidos[[#This Row],[SKU]],3)</f>
        <v>1K9</v>
      </c>
      <c r="AD4915" s="37" t="str" cm="1">
        <f t="array" aca="1" ref="AD4915" ca="1">IFERROR(
  INDEX(
    montadora[Montadora],
    MATCH(TRUE,LEFT(J5114,NÚCARACT(montadora[SKU Parcial]))=montadora[SKU Parcial],0)
  ),
  ""
)</f>
        <v/>
      </c>
    </row>
    <row r="4916" spans="1:30" x14ac:dyDescent="0.25">
      <c r="A4916" s="42" t="s">
        <v>2572</v>
      </c>
      <c r="B4916" s="42" t="s">
        <v>2573</v>
      </c>
      <c r="C4916" s="42" t="s">
        <v>2574</v>
      </c>
      <c r="D4916" s="42" t="s">
        <v>658</v>
      </c>
      <c r="E4916" s="42" t="s">
        <v>2575</v>
      </c>
      <c r="F4916" s="42" t="s">
        <v>2576</v>
      </c>
      <c r="G4916" s="42" t="s">
        <v>11227</v>
      </c>
      <c r="H4916" s="7" t="s">
        <v>30</v>
      </c>
      <c r="I4916" s="42" t="s">
        <v>36</v>
      </c>
      <c r="J4916" s="42" t="s">
        <v>2566</v>
      </c>
      <c r="K4916" s="8">
        <v>45854</v>
      </c>
      <c r="L4916" s="7" t="s">
        <v>11229</v>
      </c>
      <c r="M4916" s="44">
        <v>19.899999999999999</v>
      </c>
      <c r="N4916" s="7">
        <v>1</v>
      </c>
      <c r="O4916" s="44">
        <v>19.899999999999999</v>
      </c>
      <c r="P4916" s="44">
        <v>5.4</v>
      </c>
      <c r="Q4916" s="44">
        <v>1.62</v>
      </c>
      <c r="R4916" s="44">
        <v>8.64</v>
      </c>
      <c r="S4916" s="44">
        <v>0</v>
      </c>
      <c r="T4916" s="44">
        <v>0</v>
      </c>
      <c r="U4916" s="44">
        <v>4.24</v>
      </c>
      <c r="V4916" s="9" t="s">
        <v>24473</v>
      </c>
      <c r="W4916" s="42" t="s">
        <v>34</v>
      </c>
      <c r="X4916" s="43">
        <v>118356504453</v>
      </c>
      <c r="Y4916" s="43">
        <v>45185979749</v>
      </c>
      <c r="Z4916" s="5" t="s">
        <v>7980</v>
      </c>
      <c r="AA4916" s="37" t="str">
        <f>VLOOKUP(J4916, sku!B:C, 2, FALSE)</f>
        <v>Chave Allen de Aço de Cabeça, Esférica (9 Peças) Hex Key Wrench</v>
      </c>
      <c r="AB4916" s="37" t="str">
        <f>VLOOKUP(J4916, sku!B:BM, 64, FALSE)</f>
        <v>Importação</v>
      </c>
      <c r="AC4916" s="37" t="str">
        <f>LEFT(pedidos[[#This Row],[SKU]],3)</f>
        <v>1K9</v>
      </c>
      <c r="AD4916" s="37" t="str" cm="1">
        <f t="array" aca="1" ref="AD4916" ca="1">IFERROR(
  INDEX(
    montadora[Montadora],
    MATCH(TRUE,LEFT(#REF!,NÚCARACT(montadora[SKU Parcial]))=montadora[SKU Parcial],0)
  ),
  ""
)</f>
        <v/>
      </c>
    </row>
    <row r="4917" spans="1:30" x14ac:dyDescent="0.25">
      <c r="A4917" s="42" t="s">
        <v>2577</v>
      </c>
      <c r="B4917" s="42" t="s">
        <v>2578</v>
      </c>
      <c r="C4917" s="42" t="s">
        <v>2579</v>
      </c>
      <c r="D4917" s="42" t="s">
        <v>27</v>
      </c>
      <c r="E4917" s="42" t="s">
        <v>2575</v>
      </c>
      <c r="F4917" s="42" t="s">
        <v>2576</v>
      </c>
      <c r="G4917" s="42" t="s">
        <v>11227</v>
      </c>
      <c r="H4917" s="7" t="s">
        <v>30</v>
      </c>
      <c r="I4917" s="42" t="s">
        <v>36</v>
      </c>
      <c r="J4917" s="42" t="s">
        <v>2566</v>
      </c>
      <c r="K4917" s="8">
        <v>45855</v>
      </c>
      <c r="L4917" s="7" t="s">
        <v>11229</v>
      </c>
      <c r="M4917" s="44">
        <v>19.899999999999999</v>
      </c>
      <c r="N4917" s="7">
        <v>1</v>
      </c>
      <c r="O4917" s="44">
        <v>19.899999999999999</v>
      </c>
      <c r="P4917" s="44">
        <v>5.4</v>
      </c>
      <c r="Q4917" s="44">
        <v>1.62</v>
      </c>
      <c r="R4917" s="44">
        <v>8.64</v>
      </c>
      <c r="S4917" s="44">
        <v>0</v>
      </c>
      <c r="T4917" s="44">
        <v>0</v>
      </c>
      <c r="U4917" s="44">
        <v>4.24</v>
      </c>
      <c r="V4917" s="9" t="s">
        <v>24473</v>
      </c>
      <c r="W4917" s="42" t="s">
        <v>34</v>
      </c>
      <c r="X4917" s="43">
        <v>118396846811</v>
      </c>
      <c r="Y4917" s="43">
        <v>45188158970</v>
      </c>
      <c r="Z4917" s="5" t="s">
        <v>7980</v>
      </c>
      <c r="AA4917" s="37" t="str">
        <f>VLOOKUP(J4917, sku!B:C, 2, FALSE)</f>
        <v>Chave Allen de Aço de Cabeça, Esférica (9 Peças) Hex Key Wrench</v>
      </c>
      <c r="AB4917" s="37" t="str">
        <f>VLOOKUP(J4917, sku!B:BM, 64, FALSE)</f>
        <v>Importação</v>
      </c>
      <c r="AC4917" s="37" t="str">
        <f>LEFT(pedidos[[#This Row],[SKU]],3)</f>
        <v>1K9</v>
      </c>
      <c r="AD4917" s="37" t="str" cm="1">
        <f t="array" aca="1" ref="AD4917" ca="1">IFERROR(
  INDEX(
    montadora[Montadora],
    MATCH(TRUE,LEFT(#REF!,NÚCARACT(montadora[SKU Parcial]))=montadora[SKU Parcial],0)
  ),
  ""
)</f>
        <v/>
      </c>
    </row>
    <row r="4918" spans="1:30" x14ac:dyDescent="0.25">
      <c r="A4918" s="42" t="s">
        <v>2624</v>
      </c>
      <c r="B4918" s="42" t="s">
        <v>36</v>
      </c>
      <c r="C4918" s="42" t="s">
        <v>719</v>
      </c>
      <c r="D4918" s="42" t="s">
        <v>138</v>
      </c>
      <c r="E4918" s="42" t="s">
        <v>2575</v>
      </c>
      <c r="F4918" s="42" t="s">
        <v>2576</v>
      </c>
      <c r="G4918" s="42" t="s">
        <v>11227</v>
      </c>
      <c r="H4918" s="7" t="s">
        <v>30</v>
      </c>
      <c r="I4918" s="42" t="s">
        <v>36</v>
      </c>
      <c r="J4918" s="42" t="s">
        <v>2566</v>
      </c>
      <c r="K4918" s="8">
        <v>45863</v>
      </c>
      <c r="L4918" s="7" t="s">
        <v>11229</v>
      </c>
      <c r="M4918" s="44">
        <v>19.899999999999999</v>
      </c>
      <c r="N4918" s="7">
        <v>1</v>
      </c>
      <c r="O4918" s="44">
        <v>19.899999999999999</v>
      </c>
      <c r="P4918" s="44">
        <v>5.4</v>
      </c>
      <c r="Q4918" s="44">
        <v>1.62</v>
      </c>
      <c r="R4918" s="44">
        <v>8.64</v>
      </c>
      <c r="S4918" s="44">
        <v>0</v>
      </c>
      <c r="T4918" s="44">
        <v>0</v>
      </c>
      <c r="U4918" s="44">
        <v>4.24</v>
      </c>
      <c r="V4918" s="9" t="s">
        <v>24473</v>
      </c>
      <c r="W4918" s="42" t="s">
        <v>34</v>
      </c>
      <c r="X4918" s="43">
        <v>119913551514</v>
      </c>
      <c r="Y4918" s="43">
        <v>45233613574</v>
      </c>
      <c r="Z4918" s="5" t="s">
        <v>7980</v>
      </c>
      <c r="AA4918" s="37" t="str">
        <f>VLOOKUP(J4918, sku!B:C, 2, FALSE)</f>
        <v>Chave Allen de Aço de Cabeça, Esférica (9 Peças) Hex Key Wrench</v>
      </c>
      <c r="AB4918" s="37" t="str">
        <f>VLOOKUP(J4918, sku!B:BM, 64, FALSE)</f>
        <v>Importação</v>
      </c>
      <c r="AC4918" s="37" t="str">
        <f>LEFT(pedidos[[#This Row],[SKU]],3)</f>
        <v>1K9</v>
      </c>
      <c r="AD4918" s="37" t="str" cm="1">
        <f t="array" aca="1" ref="AD4918" ca="1">IFERROR(
  INDEX(
    montadora[Montadora],
    MATCH(TRUE,LEFT(#REF!,NÚCARACT(montadora[SKU Parcial]))=montadora[SKU Parcial],0)
  ),
  ""
)</f>
        <v/>
      </c>
    </row>
    <row r="4919" spans="1:30" x14ac:dyDescent="0.25">
      <c r="A4919" s="42" t="s">
        <v>2625</v>
      </c>
      <c r="B4919" s="42" t="s">
        <v>2626</v>
      </c>
      <c r="C4919" s="42" t="s">
        <v>2627</v>
      </c>
      <c r="D4919" s="42" t="s">
        <v>534</v>
      </c>
      <c r="E4919" s="42" t="s">
        <v>2564</v>
      </c>
      <c r="F4919" s="42" t="s">
        <v>2565</v>
      </c>
      <c r="G4919" s="42" t="s">
        <v>11227</v>
      </c>
      <c r="H4919" s="7" t="s">
        <v>30</v>
      </c>
      <c r="I4919" s="42" t="s">
        <v>36</v>
      </c>
      <c r="J4919" s="42" t="s">
        <v>2566</v>
      </c>
      <c r="K4919" s="8">
        <v>45868</v>
      </c>
      <c r="L4919" s="7" t="s">
        <v>11229</v>
      </c>
      <c r="M4919" s="44">
        <v>19.899999999999999</v>
      </c>
      <c r="N4919" s="7">
        <v>1</v>
      </c>
      <c r="O4919" s="44">
        <v>19.899999999999999</v>
      </c>
      <c r="P4919" s="44">
        <v>5.4</v>
      </c>
      <c r="Q4919" s="44">
        <v>1.62</v>
      </c>
      <c r="R4919" s="44">
        <v>8.64</v>
      </c>
      <c r="S4919" s="44">
        <v>0</v>
      </c>
      <c r="T4919" s="44">
        <v>0</v>
      </c>
      <c r="U4919" s="44">
        <v>4.24</v>
      </c>
      <c r="V4919" s="9" t="s">
        <v>24473</v>
      </c>
      <c r="W4919" s="42" t="s">
        <v>34</v>
      </c>
      <c r="X4919" s="43">
        <v>119898184791</v>
      </c>
      <c r="Y4919" s="43">
        <v>45257216958</v>
      </c>
      <c r="Z4919" s="5" t="s">
        <v>7980</v>
      </c>
      <c r="AA4919" s="37" t="str">
        <f>VLOOKUP(J4919, sku!B:C, 2, FALSE)</f>
        <v>Chave Allen de Aço de Cabeça, Esférica (9 Peças) Hex Key Wrench</v>
      </c>
      <c r="AB4919" s="37" t="str">
        <f>VLOOKUP(J4919, sku!B:BM, 64, FALSE)</f>
        <v>Importação</v>
      </c>
      <c r="AC4919" s="37" t="str">
        <f>LEFT(pedidos[[#This Row],[SKU]],3)</f>
        <v>1K9</v>
      </c>
      <c r="AD4919" s="37" t="str" cm="1">
        <f t="array" aca="1" ref="AD4919" ca="1">IFERROR(
  INDEX(
    montadora[Montadora],
    MATCH(TRUE,LEFT(#REF!,NÚCARACT(montadora[SKU Parcial]))=montadora[SKU Parcial],0)
  ),
  ""
)</f>
        <v/>
      </c>
    </row>
    <row r="4920" spans="1:30" x14ac:dyDescent="0.25">
      <c r="A4920" s="42" t="s">
        <v>2588</v>
      </c>
      <c r="B4920" s="42" t="s">
        <v>2589</v>
      </c>
      <c r="C4920" s="42" t="s">
        <v>529</v>
      </c>
      <c r="D4920" s="42" t="s">
        <v>38</v>
      </c>
      <c r="E4920" s="42" t="s">
        <v>1287</v>
      </c>
      <c r="F4920" s="42" t="s">
        <v>702</v>
      </c>
      <c r="G4920" s="42" t="s">
        <v>11227</v>
      </c>
      <c r="H4920" s="7" t="s">
        <v>30</v>
      </c>
      <c r="I4920" s="42" t="s">
        <v>36</v>
      </c>
      <c r="J4920" s="42" t="s">
        <v>703</v>
      </c>
      <c r="K4920" s="8">
        <v>45854</v>
      </c>
      <c r="L4920" s="7" t="s">
        <v>11229</v>
      </c>
      <c r="M4920" s="44">
        <v>23.5</v>
      </c>
      <c r="N4920" s="7">
        <v>1</v>
      </c>
      <c r="O4920" s="44">
        <v>23.5</v>
      </c>
      <c r="P4920" s="44">
        <v>7.52</v>
      </c>
      <c r="Q4920" s="44">
        <v>1.91</v>
      </c>
      <c r="R4920" s="44">
        <v>9.07</v>
      </c>
      <c r="S4920" s="44">
        <v>0</v>
      </c>
      <c r="T4920" s="44">
        <v>0</v>
      </c>
      <c r="U4920" s="44">
        <v>5</v>
      </c>
      <c r="V4920" s="9" t="s">
        <v>24474</v>
      </c>
      <c r="W4920" s="42" t="s">
        <v>34</v>
      </c>
      <c r="X4920" s="43">
        <v>118330924365</v>
      </c>
      <c r="Y4920" s="43">
        <v>45185011952</v>
      </c>
      <c r="Z4920" s="5" t="s">
        <v>7980</v>
      </c>
      <c r="AA4920" s="37" t="str">
        <f>VLOOKUP(J4920, sku!B:C, 2, FALSE)</f>
        <v>Trava Disco De Freio Moto - Preto</v>
      </c>
      <c r="AB4920" s="37" t="str">
        <f>VLOOKUP(J4920, sku!B:BM, 64, FALSE)</f>
        <v>Importação</v>
      </c>
      <c r="AC4920" s="37" t="str">
        <f>LEFT(pedidos[[#This Row],[SKU]],3)</f>
        <v>ET0</v>
      </c>
      <c r="AD4920" s="37" t="str" cm="1">
        <f t="array" aca="1" ref="AD4920" ca="1">IFERROR(
  INDEX(
    montadora[Montadora],
    MATCH(TRUE,LEFT(#REF!,NÚCARACT(montadora[SKU Parcial]))=montadora[SKU Parcial],0)
  ),
  ""
)</f>
        <v/>
      </c>
    </row>
    <row r="4921" spans="1:30" x14ac:dyDescent="0.25">
      <c r="A4921" s="42" t="s">
        <v>2590</v>
      </c>
      <c r="B4921" s="42" t="s">
        <v>36</v>
      </c>
      <c r="C4921" s="42" t="s">
        <v>2591</v>
      </c>
      <c r="D4921" s="42" t="s">
        <v>27</v>
      </c>
      <c r="E4921" s="42" t="s">
        <v>1287</v>
      </c>
      <c r="F4921" s="42" t="s">
        <v>702</v>
      </c>
      <c r="G4921" s="42" t="s">
        <v>11227</v>
      </c>
      <c r="H4921" s="7" t="s">
        <v>30</v>
      </c>
      <c r="I4921" s="42" t="s">
        <v>36</v>
      </c>
      <c r="J4921" s="42" t="s">
        <v>703</v>
      </c>
      <c r="K4921" s="8">
        <v>45858</v>
      </c>
      <c r="L4921" s="7" t="s">
        <v>11229</v>
      </c>
      <c r="M4921" s="44">
        <v>23.5</v>
      </c>
      <c r="N4921" s="7">
        <v>1</v>
      </c>
      <c r="O4921" s="44">
        <v>30.49</v>
      </c>
      <c r="P4921" s="44">
        <v>7.52</v>
      </c>
      <c r="Q4921" s="44">
        <v>1.91</v>
      </c>
      <c r="R4921" s="44">
        <v>9.07</v>
      </c>
      <c r="S4921" s="44">
        <v>6.99</v>
      </c>
      <c r="T4921" s="44">
        <v>0</v>
      </c>
      <c r="U4921" s="44">
        <v>5</v>
      </c>
      <c r="V4921" s="9" t="s">
        <v>24474</v>
      </c>
      <c r="W4921" s="42" t="s">
        <v>34</v>
      </c>
      <c r="X4921" s="43">
        <v>119248931148</v>
      </c>
      <c r="Y4921" s="43">
        <v>45202383820</v>
      </c>
      <c r="Z4921" s="5" t="s">
        <v>7980</v>
      </c>
      <c r="AA4921" s="37" t="str">
        <f>VLOOKUP(J4921, sku!B:C, 2, FALSE)</f>
        <v>Trava Disco De Freio Moto - Preto</v>
      </c>
      <c r="AB4921" s="37" t="str">
        <f>VLOOKUP(J4921, sku!B:BM, 64, FALSE)</f>
        <v>Importação</v>
      </c>
      <c r="AC4921" s="37" t="str">
        <f>LEFT(pedidos[[#This Row],[SKU]],3)</f>
        <v>ET0</v>
      </c>
      <c r="AD4921" s="37" t="str" cm="1">
        <f t="array" aca="1" ref="AD4921" ca="1">IFERROR(
  INDEX(
    montadora[Montadora],
    MATCH(TRUE,LEFT(J5117,NÚCARACT(montadora[SKU Parcial]))=montadora[SKU Parcial],0)
  ),
  ""
)</f>
        <v/>
      </c>
    </row>
    <row r="4922" spans="1:30" x14ac:dyDescent="0.25">
      <c r="A4922" s="42" t="s">
        <v>2592</v>
      </c>
      <c r="B4922" s="42" t="s">
        <v>36</v>
      </c>
      <c r="C4922" s="42" t="s">
        <v>207</v>
      </c>
      <c r="D4922" s="42" t="s">
        <v>138</v>
      </c>
      <c r="E4922" s="42" t="s">
        <v>2593</v>
      </c>
      <c r="F4922" s="42" t="s">
        <v>2594</v>
      </c>
      <c r="G4922" s="42" t="s">
        <v>11227</v>
      </c>
      <c r="H4922" s="7" t="s">
        <v>30</v>
      </c>
      <c r="I4922" s="42" t="s">
        <v>36</v>
      </c>
      <c r="J4922" s="42" t="s">
        <v>2595</v>
      </c>
      <c r="K4922" s="8">
        <v>45855</v>
      </c>
      <c r="L4922" s="7" t="s">
        <v>11229</v>
      </c>
      <c r="M4922" s="44">
        <v>69.8</v>
      </c>
      <c r="N4922" s="7">
        <v>1</v>
      </c>
      <c r="O4922" s="44">
        <v>77.790000000000006</v>
      </c>
      <c r="P4922" s="44">
        <v>34.17</v>
      </c>
      <c r="Q4922" s="44">
        <v>5.67</v>
      </c>
      <c r="R4922" s="44">
        <v>15.13</v>
      </c>
      <c r="S4922" s="44">
        <v>7.99</v>
      </c>
      <c r="T4922" s="44">
        <v>0</v>
      </c>
      <c r="U4922" s="44">
        <v>14.83</v>
      </c>
      <c r="V4922" s="9" t="s">
        <v>24475</v>
      </c>
      <c r="W4922" s="42" t="s">
        <v>89</v>
      </c>
      <c r="X4922" s="43" t="s">
        <v>24476</v>
      </c>
      <c r="Y4922" s="43">
        <v>45188004883</v>
      </c>
      <c r="Z4922" s="5" t="s">
        <v>7980</v>
      </c>
      <c r="AA4922" s="37" t="str">
        <f>VLOOKUP(J4922, sku!B:C, 2, FALSE)</f>
        <v>Kit Maçarico Culinário Cozinha + 3 Gás Refil Ntk</v>
      </c>
      <c r="AB4922" s="37" t="str">
        <f>VLOOKUP(J4922, sku!B:BM, 64, FALSE)</f>
        <v>Importação</v>
      </c>
      <c r="AC4922" s="37" t="str">
        <f>LEFT(pedidos[[#This Row],[SKU]],3)</f>
        <v>1MA</v>
      </c>
      <c r="AD4922" s="37" t="str" cm="1">
        <f t="array" aca="1" ref="AD4922" ca="1">IFERROR(
  INDEX(
    montadora[Montadora],
    MATCH(TRUE,LEFT(J5118,NÚCARACT(montadora[SKU Parcial]))=montadora[SKU Parcial],0)
  ),
  ""
)</f>
        <v/>
      </c>
    </row>
    <row r="4923" spans="1:30" x14ac:dyDescent="0.25">
      <c r="A4923" s="42" t="s">
        <v>2641</v>
      </c>
      <c r="B4923" s="42" t="s">
        <v>2642</v>
      </c>
      <c r="C4923" s="42" t="s">
        <v>2643</v>
      </c>
      <c r="D4923" s="42" t="s">
        <v>138</v>
      </c>
      <c r="E4923" s="42" t="s">
        <v>461</v>
      </c>
      <c r="F4923" s="42" t="s">
        <v>462</v>
      </c>
      <c r="G4923" s="42" t="s">
        <v>11227</v>
      </c>
      <c r="H4923" s="7" t="s">
        <v>30</v>
      </c>
      <c r="I4923" s="42" t="s">
        <v>36</v>
      </c>
      <c r="J4923" s="42" t="s">
        <v>444</v>
      </c>
      <c r="K4923" s="8">
        <v>45862</v>
      </c>
      <c r="L4923" s="7" t="s">
        <v>11229</v>
      </c>
      <c r="M4923" s="44">
        <v>178.8</v>
      </c>
      <c r="N4923" s="7">
        <v>2</v>
      </c>
      <c r="O4923" s="44">
        <v>357.6</v>
      </c>
      <c r="P4923" s="44">
        <v>163.47999999999999</v>
      </c>
      <c r="Q4923" s="44">
        <v>29.04</v>
      </c>
      <c r="R4923" s="44">
        <v>41.12</v>
      </c>
      <c r="S4923" s="44">
        <v>0</v>
      </c>
      <c r="T4923" s="44">
        <v>48.51</v>
      </c>
      <c r="U4923" s="44">
        <v>75.45</v>
      </c>
      <c r="V4923" s="9" t="s">
        <v>24477</v>
      </c>
      <c r="W4923" s="42" t="s">
        <v>34</v>
      </c>
      <c r="X4923" s="43">
        <v>119729197386</v>
      </c>
      <c r="Y4923" s="43">
        <v>45225490836</v>
      </c>
      <c r="Z4923" s="5" t="s">
        <v>7980</v>
      </c>
      <c r="AA4923" s="37" t="str">
        <f>VLOOKUP(J4923, sku!B:C, 2, FALSE)</f>
        <v>1 Fogareiro 1 Boca + 1 Maçarico 915 + 3 Refis Guepardo</v>
      </c>
      <c r="AB4923" s="37" t="str">
        <f>VLOOKUP(J4923, sku!B:BM, 64, FALSE)</f>
        <v>Importação</v>
      </c>
      <c r="AC4923" s="37" t="str">
        <f>LEFT(pedidos[[#This Row],[SKU]],3)</f>
        <v>1FO</v>
      </c>
      <c r="AD4923" s="37" t="str" cm="1">
        <f t="array" aca="1" ref="AD4923" ca="1">IFERROR(
  INDEX(
    montadora[Montadora],
    MATCH(TRUE,LEFT(J5119,NÚCARACT(montadora[SKU Parcial]))=montadora[SKU Parcial],0)
  ),
  ""
)</f>
        <v/>
      </c>
    </row>
    <row r="4924" spans="1:30" x14ac:dyDescent="0.25">
      <c r="A4924" s="42" t="s">
        <v>2644</v>
      </c>
      <c r="B4924" s="42" t="s">
        <v>2645</v>
      </c>
      <c r="C4924" s="42" t="s">
        <v>476</v>
      </c>
      <c r="D4924" s="42" t="s">
        <v>45</v>
      </c>
      <c r="E4924" s="42" t="s">
        <v>461</v>
      </c>
      <c r="F4924" s="42" t="s">
        <v>462</v>
      </c>
      <c r="G4924" s="42" t="s">
        <v>11227</v>
      </c>
      <c r="H4924" s="7" t="s">
        <v>30</v>
      </c>
      <c r="I4924" s="42" t="s">
        <v>36</v>
      </c>
      <c r="J4924" s="42" t="s">
        <v>444</v>
      </c>
      <c r="K4924" s="8">
        <v>45862</v>
      </c>
      <c r="L4924" s="7" t="s">
        <v>11229</v>
      </c>
      <c r="M4924" s="44">
        <v>178.8</v>
      </c>
      <c r="N4924" s="7">
        <v>1</v>
      </c>
      <c r="O4924" s="44">
        <v>178.8</v>
      </c>
      <c r="P4924" s="44">
        <v>81.739999999999995</v>
      </c>
      <c r="Q4924" s="44">
        <v>14.52</v>
      </c>
      <c r="R4924" s="44">
        <v>20.56</v>
      </c>
      <c r="S4924" s="44">
        <v>0</v>
      </c>
      <c r="T4924" s="44">
        <v>24.25</v>
      </c>
      <c r="U4924" s="44">
        <v>37.729999999999997</v>
      </c>
      <c r="V4924" s="9" t="s">
        <v>24477</v>
      </c>
      <c r="W4924" s="42" t="s">
        <v>34</v>
      </c>
      <c r="X4924" s="43">
        <v>119730259486</v>
      </c>
      <c r="Y4924" s="43">
        <v>45225534072</v>
      </c>
      <c r="Z4924" s="5" t="s">
        <v>7980</v>
      </c>
      <c r="AA4924" s="37" t="str">
        <f>VLOOKUP(J4924, sku!B:C, 2, FALSE)</f>
        <v>1 Fogareiro 1 Boca + 1 Maçarico 915 + 3 Refis Guepardo</v>
      </c>
      <c r="AB4924" s="37" t="str">
        <f>VLOOKUP(J4924, sku!B:BM, 64, FALSE)</f>
        <v>Importação</v>
      </c>
      <c r="AC4924" s="37" t="str">
        <f>LEFT(pedidos[[#This Row],[SKU]],3)</f>
        <v>1FO</v>
      </c>
      <c r="AD4924" s="37" t="str" cm="1">
        <f t="array" aca="1" ref="AD4924" ca="1">IFERROR(
  INDEX(
    montadora[Montadora],
    MATCH(TRUE,LEFT(J5120,NÚCARACT(montadora[SKU Parcial]))=montadora[SKU Parcial],0)
  ),
  ""
)</f>
        <v/>
      </c>
    </row>
    <row r="4925" spans="1:30" x14ac:dyDescent="0.25">
      <c r="A4925" s="42" t="s">
        <v>2646</v>
      </c>
      <c r="B4925" s="42" t="s">
        <v>36</v>
      </c>
      <c r="C4925" s="42" t="s">
        <v>537</v>
      </c>
      <c r="D4925" s="42" t="s">
        <v>27</v>
      </c>
      <c r="E4925" s="42" t="s">
        <v>461</v>
      </c>
      <c r="F4925" s="42" t="s">
        <v>462</v>
      </c>
      <c r="G4925" s="42" t="s">
        <v>11227</v>
      </c>
      <c r="H4925" s="7" t="s">
        <v>30</v>
      </c>
      <c r="I4925" s="42" t="s">
        <v>36</v>
      </c>
      <c r="J4925" s="42" t="s">
        <v>444</v>
      </c>
      <c r="K4925" s="8">
        <v>45864</v>
      </c>
      <c r="L4925" s="7" t="s">
        <v>11229</v>
      </c>
      <c r="M4925" s="44">
        <v>178.8</v>
      </c>
      <c r="N4925" s="7">
        <v>1</v>
      </c>
      <c r="O4925" s="44">
        <v>178.8</v>
      </c>
      <c r="P4925" s="44">
        <v>81.739999999999995</v>
      </c>
      <c r="Q4925" s="44">
        <v>14.52</v>
      </c>
      <c r="R4925" s="44">
        <v>20.56</v>
      </c>
      <c r="S4925" s="44">
        <v>0</v>
      </c>
      <c r="T4925" s="44">
        <v>24.25</v>
      </c>
      <c r="U4925" s="44">
        <v>37.729999999999997</v>
      </c>
      <c r="V4925" s="9" t="s">
        <v>24477</v>
      </c>
      <c r="W4925" s="42" t="s">
        <v>34</v>
      </c>
      <c r="X4925" s="43">
        <v>119419587987</v>
      </c>
      <c r="Y4925" s="43">
        <v>45234386690</v>
      </c>
      <c r="Z4925" s="5" t="s">
        <v>7980</v>
      </c>
      <c r="AA4925" s="37" t="str">
        <f>VLOOKUP(J4925, sku!B:C, 2, FALSE)</f>
        <v>1 Fogareiro 1 Boca + 1 Maçarico 915 + 3 Refis Guepardo</v>
      </c>
      <c r="AB4925" s="37" t="str">
        <f>VLOOKUP(J4925, sku!B:BM, 64, FALSE)</f>
        <v>Importação</v>
      </c>
      <c r="AC4925" s="37" t="str">
        <f>LEFT(pedidos[[#This Row],[SKU]],3)</f>
        <v>1FO</v>
      </c>
      <c r="AD4925" s="37" t="str" cm="1">
        <f t="array" aca="1" ref="AD4925" ca="1">IFERROR(
  INDEX(
    montadora[Montadora],
    MATCH(TRUE,LEFT(J5121,NÚCARACT(montadora[SKU Parcial]))=montadora[SKU Parcial],0)
  ),
  ""
)</f>
        <v/>
      </c>
    </row>
    <row r="4926" spans="1:30" x14ac:dyDescent="0.25">
      <c r="A4926" s="42" t="s">
        <v>2647</v>
      </c>
      <c r="B4926" s="42" t="s">
        <v>36</v>
      </c>
      <c r="C4926" s="42" t="s">
        <v>2648</v>
      </c>
      <c r="D4926" s="42" t="s">
        <v>27</v>
      </c>
      <c r="E4926" s="42" t="s">
        <v>461</v>
      </c>
      <c r="F4926" s="42" t="s">
        <v>462</v>
      </c>
      <c r="G4926" s="42" t="s">
        <v>11227</v>
      </c>
      <c r="H4926" s="7" t="s">
        <v>30</v>
      </c>
      <c r="I4926" s="42" t="s">
        <v>36</v>
      </c>
      <c r="J4926" s="42" t="s">
        <v>444</v>
      </c>
      <c r="K4926" s="8">
        <v>45869</v>
      </c>
      <c r="L4926" s="7" t="s">
        <v>11229</v>
      </c>
      <c r="M4926" s="44">
        <v>178.8</v>
      </c>
      <c r="N4926" s="7">
        <v>1</v>
      </c>
      <c r="O4926" s="44">
        <v>178.8</v>
      </c>
      <c r="P4926" s="44">
        <v>81.739999999999995</v>
      </c>
      <c r="Q4926" s="44">
        <v>14.52</v>
      </c>
      <c r="R4926" s="44">
        <v>20.56</v>
      </c>
      <c r="S4926" s="44">
        <v>0</v>
      </c>
      <c r="T4926" s="44">
        <v>24.25</v>
      </c>
      <c r="U4926" s="44">
        <v>37.729999999999997</v>
      </c>
      <c r="V4926" s="9" t="s">
        <v>24477</v>
      </c>
      <c r="W4926" s="42" t="s">
        <v>34</v>
      </c>
      <c r="X4926" s="43">
        <v>120503054374</v>
      </c>
      <c r="Y4926" s="43">
        <v>45261003013</v>
      </c>
      <c r="Z4926" s="5" t="s">
        <v>7980</v>
      </c>
      <c r="AA4926" s="37" t="str">
        <f>VLOOKUP(J4926, sku!B:C, 2, FALSE)</f>
        <v>1 Fogareiro 1 Boca + 1 Maçarico 915 + 3 Refis Guepardo</v>
      </c>
      <c r="AB4926" s="37" t="str">
        <f>VLOOKUP(J4926, sku!B:BM, 64, FALSE)</f>
        <v>Importação</v>
      </c>
      <c r="AC4926" s="37" t="str">
        <f>LEFT(pedidos[[#This Row],[SKU]],3)</f>
        <v>1FO</v>
      </c>
      <c r="AD4926" s="37" t="str" cm="1">
        <f t="array" aca="1" ref="AD4926" ca="1">IFERROR(
  INDEX(
    montadora[Montadora],
    MATCH(TRUE,LEFT(J5122,NÚCARACT(montadora[SKU Parcial]))=montadora[SKU Parcial],0)
  ),
  ""
)</f>
        <v/>
      </c>
    </row>
    <row r="4927" spans="1:30" x14ac:dyDescent="0.25">
      <c r="A4927" s="42" t="s">
        <v>2649</v>
      </c>
      <c r="B4927" s="42" t="s">
        <v>2650</v>
      </c>
      <c r="C4927" s="42" t="s">
        <v>1282</v>
      </c>
      <c r="D4927" s="42" t="s">
        <v>27</v>
      </c>
      <c r="E4927" s="42" t="s">
        <v>461</v>
      </c>
      <c r="F4927" s="42" t="s">
        <v>462</v>
      </c>
      <c r="G4927" s="42" t="s">
        <v>11227</v>
      </c>
      <c r="H4927" s="7" t="s">
        <v>30</v>
      </c>
      <c r="I4927" s="42" t="s">
        <v>36</v>
      </c>
      <c r="J4927" s="42" t="s">
        <v>444</v>
      </c>
      <c r="K4927" s="8">
        <v>45869</v>
      </c>
      <c r="L4927" s="7" t="s">
        <v>11229</v>
      </c>
      <c r="M4927" s="44">
        <v>178.8</v>
      </c>
      <c r="N4927" s="7">
        <v>1</v>
      </c>
      <c r="O4927" s="44">
        <v>178.8</v>
      </c>
      <c r="P4927" s="44">
        <v>81.739999999999995</v>
      </c>
      <c r="Q4927" s="44">
        <v>14.52</v>
      </c>
      <c r="R4927" s="44">
        <v>20.56</v>
      </c>
      <c r="S4927" s="44">
        <v>0</v>
      </c>
      <c r="T4927" s="44">
        <v>24.25</v>
      </c>
      <c r="U4927" s="44">
        <v>37.729999999999997</v>
      </c>
      <c r="V4927" s="9" t="s">
        <v>24477</v>
      </c>
      <c r="W4927" s="42" t="s">
        <v>34</v>
      </c>
      <c r="X4927" s="43">
        <v>120512287022</v>
      </c>
      <c r="Y4927" s="43">
        <v>45261697190</v>
      </c>
      <c r="Z4927" s="5" t="s">
        <v>7980</v>
      </c>
      <c r="AA4927" s="37" t="str">
        <f>VLOOKUP(J4927, sku!B:C, 2, FALSE)</f>
        <v>1 Fogareiro 1 Boca + 1 Maçarico 915 + 3 Refis Guepardo</v>
      </c>
      <c r="AB4927" s="37" t="str">
        <f>VLOOKUP(J4927, sku!B:BM, 64, FALSE)</f>
        <v>Importação</v>
      </c>
      <c r="AC4927" s="37" t="str">
        <f>LEFT(pedidos[[#This Row],[SKU]],3)</f>
        <v>1FO</v>
      </c>
      <c r="AD4927" s="37" t="str" cm="1">
        <f t="array" aca="1" ref="AD4927" ca="1">IFERROR(
  INDEX(
    montadora[Montadora],
    MATCH(TRUE,LEFT(#REF!,NÚCARACT(montadora[SKU Parcial]))=montadora[SKU Parcial],0)
  ),
  ""
)</f>
        <v/>
      </c>
    </row>
    <row r="4928" spans="1:30" x14ac:dyDescent="0.25">
      <c r="A4928" s="42" t="s">
        <v>1696</v>
      </c>
      <c r="B4928" s="42" t="s">
        <v>36</v>
      </c>
      <c r="C4928" s="42" t="s">
        <v>1697</v>
      </c>
      <c r="D4928" s="42" t="s">
        <v>27</v>
      </c>
      <c r="E4928" s="42" t="s">
        <v>1698</v>
      </c>
      <c r="F4928" s="42" t="s">
        <v>1699</v>
      </c>
      <c r="G4928" s="42" t="s">
        <v>11227</v>
      </c>
      <c r="H4928" s="7" t="s">
        <v>47</v>
      </c>
      <c r="I4928" s="42" t="s">
        <v>36</v>
      </c>
      <c r="J4928" s="42" t="s">
        <v>1700</v>
      </c>
      <c r="K4928" s="8">
        <v>45843</v>
      </c>
      <c r="L4928" s="7" t="s">
        <v>33</v>
      </c>
      <c r="M4928" s="44">
        <v>128.80000000000001</v>
      </c>
      <c r="N4928" s="7">
        <v>1</v>
      </c>
      <c r="O4928" s="44">
        <v>130.38999999999999</v>
      </c>
      <c r="P4928" s="44">
        <v>55</v>
      </c>
      <c r="Q4928" s="44">
        <v>10.46</v>
      </c>
      <c r="R4928" s="44">
        <v>21.9</v>
      </c>
      <c r="S4928" s="44">
        <v>1.59</v>
      </c>
      <c r="T4928" s="44">
        <v>14.31</v>
      </c>
      <c r="U4928" s="44">
        <v>27.13</v>
      </c>
      <c r="V4928" s="9" t="s">
        <v>24478</v>
      </c>
      <c r="W4928" s="42" t="s">
        <v>34</v>
      </c>
      <c r="X4928" s="43">
        <v>117521820054</v>
      </c>
      <c r="Y4928" s="43">
        <v>45123971915</v>
      </c>
      <c r="Z4928" s="5" t="s">
        <v>7980</v>
      </c>
      <c r="AA4928" s="37" t="str">
        <f>VLOOKUP(J4928, sku!B:C, 2, FALSE)</f>
        <v>Smart Led Taytech 8000 Lumens - H1</v>
      </c>
      <c r="AB4928" s="37" t="str">
        <f>VLOOKUP(J4928, sku!B:BM, 64, FALSE)</f>
        <v>Revenda</v>
      </c>
      <c r="AC4928" s="37" t="str">
        <f>LEFT(pedidos[[#This Row],[SKU]],3)</f>
        <v>TT-</v>
      </c>
      <c r="AD4928" s="37" t="str" cm="1">
        <f t="array" aca="1" ref="AD4928" ca="1">IFERROR(
  INDEX(
    montadora[Montadora],
    MATCH(TRUE,LEFT(J5127,NÚCARACT(montadora[SKU Parcial]))=montadora[SKU Parcial],0)
  ),
  ""
)</f>
        <v/>
      </c>
    </row>
    <row r="4929" spans="1:30" x14ac:dyDescent="0.25">
      <c r="A4929" s="42" t="s">
        <v>1701</v>
      </c>
      <c r="B4929" s="42" t="s">
        <v>36</v>
      </c>
      <c r="C4929" s="42" t="s">
        <v>1702</v>
      </c>
      <c r="D4929" s="42" t="s">
        <v>27</v>
      </c>
      <c r="E4929" s="42" t="s">
        <v>1698</v>
      </c>
      <c r="F4929" s="42" t="s">
        <v>1699</v>
      </c>
      <c r="G4929" s="42" t="s">
        <v>11227</v>
      </c>
      <c r="H4929" s="7" t="s">
        <v>47</v>
      </c>
      <c r="I4929" s="42" t="s">
        <v>36</v>
      </c>
      <c r="J4929" s="42" t="s">
        <v>1700</v>
      </c>
      <c r="K4929" s="8">
        <v>45848</v>
      </c>
      <c r="L4929" s="7" t="s">
        <v>33</v>
      </c>
      <c r="M4929" s="44">
        <v>128.80000000000001</v>
      </c>
      <c r="N4929" s="7">
        <v>1</v>
      </c>
      <c r="O4929" s="44">
        <v>130.38999999999999</v>
      </c>
      <c r="P4929" s="44">
        <v>55</v>
      </c>
      <c r="Q4929" s="44">
        <v>10.46</v>
      </c>
      <c r="R4929" s="44">
        <v>21.9</v>
      </c>
      <c r="S4929" s="44">
        <v>1.59</v>
      </c>
      <c r="T4929" s="44">
        <v>14.31</v>
      </c>
      <c r="U4929" s="44">
        <v>27.13</v>
      </c>
      <c r="V4929" s="9" t="s">
        <v>24478</v>
      </c>
      <c r="W4929" s="42" t="s">
        <v>34</v>
      </c>
      <c r="X4929" s="43" t="s">
        <v>24479</v>
      </c>
      <c r="Y4929" s="43">
        <v>45150257901</v>
      </c>
      <c r="Z4929" s="5" t="s">
        <v>7980</v>
      </c>
      <c r="AA4929" s="37" t="str">
        <f>VLOOKUP(J4929, sku!B:C, 2, FALSE)</f>
        <v>Smart Led Taytech 8000 Lumens - H1</v>
      </c>
      <c r="AB4929" s="37" t="str">
        <f>VLOOKUP(J4929, sku!B:BM, 64, FALSE)</f>
        <v>Revenda</v>
      </c>
      <c r="AC4929" s="37" t="str">
        <f>LEFT(pedidos[[#This Row],[SKU]],3)</f>
        <v>TT-</v>
      </c>
      <c r="AD4929" s="37" t="str" cm="1">
        <f t="array" aca="1" ref="AD4929" ca="1">IFERROR(
  INDEX(
    montadora[Montadora],
    MATCH(TRUE,LEFT(J5128,NÚCARACT(montadora[SKU Parcial]))=montadora[SKU Parcial],0)
  ),
  ""
)</f>
        <v/>
      </c>
    </row>
    <row r="4930" spans="1:30" x14ac:dyDescent="0.25">
      <c r="A4930" s="42" t="s">
        <v>2606</v>
      </c>
      <c r="B4930" s="42" t="s">
        <v>2607</v>
      </c>
      <c r="C4930" s="42" t="s">
        <v>234</v>
      </c>
      <c r="D4930" s="42" t="s">
        <v>191</v>
      </c>
      <c r="E4930" s="42" t="s">
        <v>2480</v>
      </c>
      <c r="F4930" s="42" t="s">
        <v>2481</v>
      </c>
      <c r="G4930" s="42" t="s">
        <v>11227</v>
      </c>
      <c r="H4930" s="7" t="s">
        <v>47</v>
      </c>
      <c r="I4930" s="42" t="s">
        <v>31</v>
      </c>
      <c r="J4930" s="42" t="s">
        <v>2608</v>
      </c>
      <c r="K4930" s="8">
        <v>45851</v>
      </c>
      <c r="L4930" s="7" t="s">
        <v>11229</v>
      </c>
      <c r="M4930" s="44">
        <v>1068.8</v>
      </c>
      <c r="N4930" s="7">
        <v>1</v>
      </c>
      <c r="O4930" s="44">
        <v>1068.8</v>
      </c>
      <c r="P4930" s="44">
        <v>478</v>
      </c>
      <c r="Q4930" s="44">
        <v>86.79</v>
      </c>
      <c r="R4930" s="44">
        <v>181.7</v>
      </c>
      <c r="S4930" s="44">
        <v>0</v>
      </c>
      <c r="T4930" s="44">
        <v>98.95</v>
      </c>
      <c r="U4930" s="44">
        <v>223.36</v>
      </c>
      <c r="V4930" s="9" t="s">
        <v>24480</v>
      </c>
      <c r="W4930" s="42" t="s">
        <v>89</v>
      </c>
      <c r="X4930" s="43">
        <v>118460999406</v>
      </c>
      <c r="Y4930" s="43">
        <v>45165743563</v>
      </c>
      <c r="Z4930" s="5" t="s">
        <v>7980</v>
      </c>
      <c r="AA4930" s="37" t="str">
        <f>VLOOKUP(J4930, sku!B:C, 2, FALSE)</f>
        <v>Travessa Ford - Smart - 1 Gradeado Extra Grande 120 X 100 X 12 cm - Ecosport - - - Preto</v>
      </c>
      <c r="AB4930" s="37" t="str">
        <f>VLOOKUP(J4930, sku!B:BM, 64, FALSE)</f>
        <v>Fabricação</v>
      </c>
      <c r="AC4930" s="37" t="str">
        <f>LEFT(pedidos[[#This Row],[SKU]],3)</f>
        <v>1XG</v>
      </c>
      <c r="AD4930" s="37" t="str" cm="1">
        <f t="array" aca="1" ref="AD4930" ca="1">IFERROR(
  INDEX(
    montadora[Montadora],
    MATCH(TRUE,LEFT(J5133,NÚCARACT(montadora[SKU Parcial]))=montadora[SKU Parcial],0)
  ),
  ""
)</f>
        <v/>
      </c>
    </row>
    <row r="4931" spans="1:30" x14ac:dyDescent="0.25">
      <c r="A4931" s="42" t="s">
        <v>2628</v>
      </c>
      <c r="B4931" s="42" t="s">
        <v>2629</v>
      </c>
      <c r="C4931" s="42" t="s">
        <v>2266</v>
      </c>
      <c r="D4931" s="42" t="s">
        <v>138</v>
      </c>
      <c r="E4931" s="42" t="s">
        <v>2630</v>
      </c>
      <c r="F4931" s="42" t="s">
        <v>2631</v>
      </c>
      <c r="G4931" s="42" t="s">
        <v>11227</v>
      </c>
      <c r="H4931" s="7" t="s">
        <v>47</v>
      </c>
      <c r="I4931" s="42" t="s">
        <v>36</v>
      </c>
      <c r="J4931" s="42" t="s">
        <v>2632</v>
      </c>
      <c r="K4931" s="8">
        <v>45849</v>
      </c>
      <c r="L4931" s="7" t="s">
        <v>11229</v>
      </c>
      <c r="M4931" s="44">
        <v>878.8</v>
      </c>
      <c r="N4931" s="7">
        <v>1</v>
      </c>
      <c r="O4931" s="44">
        <v>878.8</v>
      </c>
      <c r="P4931" s="44">
        <v>403</v>
      </c>
      <c r="Q4931" s="44">
        <v>71.36</v>
      </c>
      <c r="R4931" s="44">
        <v>149.4</v>
      </c>
      <c r="S4931" s="44">
        <v>0</v>
      </c>
      <c r="T4931" s="44">
        <v>73.45</v>
      </c>
      <c r="U4931" s="44">
        <v>181.59</v>
      </c>
      <c r="V4931" s="9" t="s">
        <v>24481</v>
      </c>
      <c r="W4931" s="42" t="s">
        <v>34</v>
      </c>
      <c r="X4931" s="43">
        <v>117742938413</v>
      </c>
      <c r="Y4931" s="43">
        <v>45157762734</v>
      </c>
      <c r="Z4931" s="5" t="s">
        <v>7980</v>
      </c>
      <c r="AA4931" s="37" t="str">
        <f>VLOOKUP(J4931, sku!B:C, 2, FALSE)</f>
        <v>Travessa Geral - Tubular - 1 Gradeado Médio 100 X 80 X 12 cm - - - - - Preto</v>
      </c>
      <c r="AB4931" s="37" t="str">
        <f>VLOOKUP(J4931, sku!B:BM, 64, FALSE)</f>
        <v>Fabricação</v>
      </c>
      <c r="AC4931" s="37" t="str">
        <f>LEFT(pedidos[[#This Row],[SKU]],3)</f>
        <v>1XG</v>
      </c>
      <c r="AD4931" s="37" t="str" cm="1">
        <f t="array" aca="1" ref="AD4931" ca="1">IFERROR(
  INDEX(
    montadora[Montadora],
    MATCH(TRUE,LEFT(J5135,NÚCARACT(montadora[SKU Parcial]))=montadora[SKU Parcial],0)
  ),
  ""
)</f>
        <v/>
      </c>
    </row>
    <row r="4932" spans="1:30" x14ac:dyDescent="0.25">
      <c r="A4932" s="42" t="s">
        <v>2697</v>
      </c>
      <c r="B4932" s="42" t="s">
        <v>36</v>
      </c>
      <c r="C4932" s="42" t="s">
        <v>460</v>
      </c>
      <c r="D4932" s="42" t="s">
        <v>27</v>
      </c>
      <c r="E4932" s="42" t="s">
        <v>2698</v>
      </c>
      <c r="F4932" s="42" t="s">
        <v>2699</v>
      </c>
      <c r="G4932" s="42" t="s">
        <v>11227</v>
      </c>
      <c r="H4932" s="7" t="s">
        <v>47</v>
      </c>
      <c r="I4932" s="42" t="s">
        <v>36</v>
      </c>
      <c r="J4932" s="42" t="s">
        <v>2700</v>
      </c>
      <c r="K4932" s="8">
        <v>45867</v>
      </c>
      <c r="L4932" s="7" t="s">
        <v>11229</v>
      </c>
      <c r="M4932" s="44">
        <v>966.8</v>
      </c>
      <c r="N4932" s="7">
        <v>1</v>
      </c>
      <c r="O4932" s="44">
        <v>966.8</v>
      </c>
      <c r="P4932" s="44">
        <v>426</v>
      </c>
      <c r="Q4932" s="44">
        <v>78.5</v>
      </c>
      <c r="R4932" s="44">
        <v>164.36</v>
      </c>
      <c r="S4932" s="44">
        <v>0</v>
      </c>
      <c r="T4932" s="44">
        <v>98.95</v>
      </c>
      <c r="U4932" s="44">
        <v>198.99</v>
      </c>
      <c r="V4932" s="9" t="s">
        <v>24482</v>
      </c>
      <c r="W4932" s="42" t="s">
        <v>34</v>
      </c>
      <c r="X4932" s="43">
        <v>120223958326</v>
      </c>
      <c r="Y4932" s="43">
        <v>45247393483</v>
      </c>
      <c r="Z4932" s="5" t="s">
        <v>7980</v>
      </c>
      <c r="AA4932" s="37" t="str">
        <f>VLOOKUP(J4932, sku!B:C, 2, FALSE)</f>
        <v>Travessa Fiat - Smart - 1 Gradeado Grande 110 X 90 X 12 cm - Doblo - 2003 A 2021 - Preto</v>
      </c>
      <c r="AB4932" s="37" t="str">
        <f>VLOOKUP(J4932, sku!B:BM, 64, FALSE)</f>
        <v>Fabricação</v>
      </c>
      <c r="AC4932" s="37" t="str">
        <f>LEFT(pedidos[[#This Row],[SKU]],3)</f>
        <v>1XG</v>
      </c>
      <c r="AD4932" s="37" t="str" cm="1">
        <f t="array" aca="1" ref="AD4932" ca="1">IFERROR(
  INDEX(
    montadora[Montadora],
    MATCH(TRUE,LEFT(J5136,NÚCARACT(montadora[SKU Parcial]))=montadora[SKU Parcial],0)
  ),
  ""
)</f>
        <v/>
      </c>
    </row>
    <row r="4933" spans="1:30" x14ac:dyDescent="0.25">
      <c r="A4933" s="42" t="s">
        <v>2633</v>
      </c>
      <c r="B4933" s="42" t="s">
        <v>2634</v>
      </c>
      <c r="C4933" s="42" t="s">
        <v>1584</v>
      </c>
      <c r="D4933" s="42" t="s">
        <v>27</v>
      </c>
      <c r="E4933" s="42" t="s">
        <v>2635</v>
      </c>
      <c r="F4933" s="42" t="s">
        <v>2636</v>
      </c>
      <c r="G4933" s="42" t="s">
        <v>11227</v>
      </c>
      <c r="H4933" s="7" t="s">
        <v>47</v>
      </c>
      <c r="I4933" s="42" t="s">
        <v>36</v>
      </c>
      <c r="J4933" s="42" t="s">
        <v>2637</v>
      </c>
      <c r="K4933" s="8">
        <v>45847</v>
      </c>
      <c r="L4933" s="7" t="s">
        <v>11229</v>
      </c>
      <c r="M4933" s="44">
        <v>662.15</v>
      </c>
      <c r="N4933" s="7">
        <v>1</v>
      </c>
      <c r="O4933" s="44">
        <v>662.15</v>
      </c>
      <c r="P4933" s="44">
        <v>335</v>
      </c>
      <c r="Q4933" s="44">
        <v>53.77</v>
      </c>
      <c r="R4933" s="44">
        <v>112.57</v>
      </c>
      <c r="S4933" s="44">
        <v>0</v>
      </c>
      <c r="T4933" s="44">
        <v>24.95</v>
      </c>
      <c r="U4933" s="44">
        <v>135.86000000000001</v>
      </c>
      <c r="V4933" s="9" t="s">
        <v>24483</v>
      </c>
      <c r="W4933" s="42" t="s">
        <v>89</v>
      </c>
      <c r="X4933" s="43">
        <v>117481410895</v>
      </c>
      <c r="Y4933" s="43">
        <v>45145441183</v>
      </c>
      <c r="Z4933" s="5" t="s">
        <v>7980</v>
      </c>
      <c r="AA4933" s="37" t="str">
        <f>VLOOKUP(J4933, sku!B:C, 2, FALSE)</f>
        <v>Travessa Geral - Slim - 2 Transbike Universal Aro 29 - - - - - Preto</v>
      </c>
      <c r="AB4933" s="37" t="str">
        <f>VLOOKUP(J4933, sku!B:BM, 64, FALSE)</f>
        <v>Fabricação</v>
      </c>
      <c r="AC4933" s="37" t="str">
        <f>LEFT(pedidos[[#This Row],[SKU]],3)</f>
        <v>1XS</v>
      </c>
      <c r="AD4933" s="37" t="str" cm="1">
        <f t="array" aca="1" ref="AD4933" ca="1">IFERROR(
  INDEX(
    montadora[Montadora],
    MATCH(TRUE,LEFT(J5138,NÚCARACT(montadora[SKU Parcial]))=montadora[SKU Parcial],0)
  ),
  ""
)</f>
        <v/>
      </c>
    </row>
    <row r="4934" spans="1:30" x14ac:dyDescent="0.25">
      <c r="A4934" s="42" t="s">
        <v>2638</v>
      </c>
      <c r="B4934" s="42" t="s">
        <v>2639</v>
      </c>
      <c r="C4934" s="42" t="s">
        <v>2640</v>
      </c>
      <c r="D4934" s="42" t="s">
        <v>27</v>
      </c>
      <c r="E4934" s="42" t="s">
        <v>2635</v>
      </c>
      <c r="F4934" s="42" t="s">
        <v>2636</v>
      </c>
      <c r="G4934" s="42" t="s">
        <v>11227</v>
      </c>
      <c r="H4934" s="7" t="s">
        <v>47</v>
      </c>
      <c r="I4934" s="42" t="s">
        <v>36</v>
      </c>
      <c r="J4934" s="42" t="s">
        <v>2637</v>
      </c>
      <c r="K4934" s="8">
        <v>45854</v>
      </c>
      <c r="L4934" s="7" t="s">
        <v>11229</v>
      </c>
      <c r="M4934" s="44">
        <v>662.15</v>
      </c>
      <c r="N4934" s="7">
        <v>1</v>
      </c>
      <c r="O4934" s="44">
        <v>662.15</v>
      </c>
      <c r="P4934" s="44">
        <v>335</v>
      </c>
      <c r="Q4934" s="44">
        <v>53.77</v>
      </c>
      <c r="R4934" s="44">
        <v>112.57</v>
      </c>
      <c r="S4934" s="44">
        <v>0</v>
      </c>
      <c r="T4934" s="44">
        <v>24.95</v>
      </c>
      <c r="U4934" s="44">
        <v>135.86000000000001</v>
      </c>
      <c r="V4934" s="9" t="s">
        <v>24483</v>
      </c>
      <c r="W4934" s="42" t="s">
        <v>34</v>
      </c>
      <c r="X4934" s="43">
        <v>118779290914</v>
      </c>
      <c r="Y4934" s="43">
        <v>45181641223</v>
      </c>
      <c r="Z4934" s="5" t="s">
        <v>7980</v>
      </c>
      <c r="AA4934" s="37" t="str">
        <f>VLOOKUP(J4934, sku!B:C, 2, FALSE)</f>
        <v>Travessa Geral - Slim - 2 Transbike Universal Aro 29 - - - - - Preto</v>
      </c>
      <c r="AB4934" s="37" t="str">
        <f>VLOOKUP(J4934, sku!B:BM, 64, FALSE)</f>
        <v>Fabricação</v>
      </c>
      <c r="AC4934" s="37" t="str">
        <f>LEFT(pedidos[[#This Row],[SKU]],3)</f>
        <v>1XS</v>
      </c>
      <c r="AD4934" s="37" t="str" cm="1">
        <f t="array" aca="1" ref="AD4934" ca="1">IFERROR(
  INDEX(
    montadora[Montadora],
    MATCH(TRUE,LEFT(J5139,NÚCARACT(montadora[SKU Parcial]))=montadora[SKU Parcial],0)
  ),
  ""
)</f>
        <v/>
      </c>
    </row>
    <row r="4935" spans="1:30" x14ac:dyDescent="0.25">
      <c r="A4935" s="42" t="s">
        <v>2701</v>
      </c>
      <c r="B4935" s="42" t="s">
        <v>2702</v>
      </c>
      <c r="C4935" s="42" t="s">
        <v>520</v>
      </c>
      <c r="D4935" s="42" t="s">
        <v>191</v>
      </c>
      <c r="E4935" s="42" t="s">
        <v>2703</v>
      </c>
      <c r="F4935" s="42" t="s">
        <v>2030</v>
      </c>
      <c r="G4935" s="42" t="s">
        <v>11227</v>
      </c>
      <c r="H4935" s="7" t="s">
        <v>47</v>
      </c>
      <c r="I4935" s="42" t="s">
        <v>36</v>
      </c>
      <c r="J4935" s="42" t="s">
        <v>2031</v>
      </c>
      <c r="K4935" s="8">
        <v>45860</v>
      </c>
      <c r="L4935" s="7" t="s">
        <v>11229</v>
      </c>
      <c r="M4935" s="44">
        <v>338.8</v>
      </c>
      <c r="N4935" s="7">
        <v>1</v>
      </c>
      <c r="O4935" s="44">
        <v>338.8</v>
      </c>
      <c r="P4935" s="44">
        <v>141.6</v>
      </c>
      <c r="Q4935" s="44">
        <v>27.51</v>
      </c>
      <c r="R4935" s="44">
        <v>55.9</v>
      </c>
      <c r="S4935" s="44">
        <v>0</v>
      </c>
      <c r="T4935" s="44">
        <v>44.45</v>
      </c>
      <c r="U4935" s="44">
        <v>69.34</v>
      </c>
      <c r="V4935" s="9" t="s">
        <v>24484</v>
      </c>
      <c r="W4935" s="42" t="s">
        <v>34</v>
      </c>
      <c r="X4935" s="43">
        <v>119548694656</v>
      </c>
      <c r="Y4935" s="43">
        <v>45216630838</v>
      </c>
      <c r="Z4935" s="5" t="s">
        <v>7980</v>
      </c>
      <c r="AA4935" s="37" t="str">
        <f>VLOOKUP(J4935, sku!B:C, 2, FALSE)</f>
        <v>Fogareiro 2 Bocas</v>
      </c>
      <c r="AB4935" s="37" t="str">
        <f>VLOOKUP(J4935, sku!B:BM, 64, FALSE)</f>
        <v>Importação</v>
      </c>
      <c r="AC4935" s="37" t="str">
        <f>LEFT(pedidos[[#This Row],[SKU]],3)</f>
        <v>1FO</v>
      </c>
      <c r="AD4935" s="37" t="str" cm="1">
        <f t="array" aca="1" ref="AD4935" ca="1">IFERROR(
  INDEX(
    montadora[Montadora],
    MATCH(TRUE,LEFT(J5140,NÚCARACT(montadora[SKU Parcial]))=montadora[SKU Parcial],0)
  ),
  ""
)</f>
        <v/>
      </c>
    </row>
    <row r="4936" spans="1:30" x14ac:dyDescent="0.25">
      <c r="A4936" s="42" t="s">
        <v>1781</v>
      </c>
      <c r="B4936" s="42" t="s">
        <v>1782</v>
      </c>
      <c r="C4936" s="42" t="s">
        <v>1584</v>
      </c>
      <c r="D4936" s="42" t="s">
        <v>27</v>
      </c>
      <c r="E4936" s="42" t="s">
        <v>1783</v>
      </c>
      <c r="F4936" s="42" t="s">
        <v>1784</v>
      </c>
      <c r="G4936" s="42" t="s">
        <v>11227</v>
      </c>
      <c r="H4936" s="7" t="s">
        <v>47</v>
      </c>
      <c r="I4936" s="42" t="s">
        <v>36</v>
      </c>
      <c r="J4936" s="42" t="s">
        <v>1785</v>
      </c>
      <c r="K4936" s="8">
        <v>45847</v>
      </c>
      <c r="L4936" s="7" t="s">
        <v>11229</v>
      </c>
      <c r="M4936" s="44">
        <v>762.15</v>
      </c>
      <c r="N4936" s="7">
        <v>1</v>
      </c>
      <c r="O4936" s="44">
        <v>762.15</v>
      </c>
      <c r="P4936" s="44">
        <v>350</v>
      </c>
      <c r="Q4936" s="44">
        <v>61.89</v>
      </c>
      <c r="R4936" s="44">
        <v>129.57</v>
      </c>
      <c r="S4936" s="44">
        <v>0</v>
      </c>
      <c r="T4936" s="44">
        <v>65.95</v>
      </c>
      <c r="U4936" s="44">
        <v>154.74</v>
      </c>
      <c r="V4936" s="9" t="s">
        <v>24485</v>
      </c>
      <c r="W4936" s="42" t="s">
        <v>89</v>
      </c>
      <c r="X4936" s="43">
        <v>117974198796</v>
      </c>
      <c r="Y4936" s="43">
        <v>45145114945</v>
      </c>
      <c r="Z4936" s="5" t="s">
        <v>7980</v>
      </c>
      <c r="AA4936" s="37" t="str">
        <f>VLOOKUP(J4936, sku!B:C, 2, FALSE)</f>
        <v>Travessa Geral - Smart - 2 Transbike Universal Aro 29 - - - - - Prata</v>
      </c>
      <c r="AB4936" s="37" t="str">
        <f>VLOOKUP(J4936, sku!B:BM, 64, FALSE)</f>
        <v>Fabricação</v>
      </c>
      <c r="AC4936" s="37" t="str">
        <f>LEFT(pedidos[[#This Row],[SKU]],3)</f>
        <v>1XS</v>
      </c>
      <c r="AD4936" s="37" t="str" cm="1">
        <f t="array" aca="1" ref="AD4936" ca="1">IFERROR(
  INDEX(
    montadora[Montadora],
    MATCH(TRUE,LEFT(J5141,NÚCARACT(montadora[SKU Parcial]))=montadora[SKU Parcial],0)
  ),
  ""
)</f>
        <v/>
      </c>
    </row>
    <row r="4937" spans="1:30" x14ac:dyDescent="0.25">
      <c r="A4937" s="42" t="s">
        <v>2657</v>
      </c>
      <c r="B4937" s="42" t="s">
        <v>36</v>
      </c>
      <c r="C4937" s="42" t="s">
        <v>2658</v>
      </c>
      <c r="D4937" s="42" t="s">
        <v>709</v>
      </c>
      <c r="E4937" s="42" t="s">
        <v>2659</v>
      </c>
      <c r="F4937" s="42" t="s">
        <v>2030</v>
      </c>
      <c r="G4937" s="42" t="s">
        <v>11227</v>
      </c>
      <c r="H4937" s="7" t="s">
        <v>30</v>
      </c>
      <c r="I4937" s="42" t="s">
        <v>36</v>
      </c>
      <c r="J4937" s="42" t="s">
        <v>2031</v>
      </c>
      <c r="K4937" s="8">
        <v>45839</v>
      </c>
      <c r="L4937" s="7" t="s">
        <v>804</v>
      </c>
      <c r="M4937" s="44">
        <v>308.95999999999998</v>
      </c>
      <c r="N4937" s="7">
        <v>1</v>
      </c>
      <c r="O4937" s="44">
        <v>382.95</v>
      </c>
      <c r="P4937" s="44">
        <v>141.6</v>
      </c>
      <c r="Q4937" s="44">
        <v>25.09</v>
      </c>
      <c r="R4937" s="44">
        <v>35.53</v>
      </c>
      <c r="S4937" s="44">
        <v>73.989999999999995</v>
      </c>
      <c r="T4937" s="44">
        <v>44.45</v>
      </c>
      <c r="U4937" s="44">
        <v>62.29</v>
      </c>
      <c r="V4937" s="9" t="s">
        <v>24486</v>
      </c>
      <c r="W4937" s="42" t="s">
        <v>34</v>
      </c>
      <c r="X4937" s="43">
        <v>116462430223</v>
      </c>
      <c r="Y4937" s="43">
        <v>45098284521</v>
      </c>
      <c r="Z4937" s="5" t="s">
        <v>7980</v>
      </c>
      <c r="AA4937" s="37" t="str">
        <f>VLOOKUP(J4937, sku!B:C, 2, FALSE)</f>
        <v>Fogareiro 2 Bocas</v>
      </c>
      <c r="AB4937" s="37" t="str">
        <f>VLOOKUP(J4937, sku!B:BM, 64, FALSE)</f>
        <v>Importação</v>
      </c>
      <c r="AC4937" s="37" t="str">
        <f>LEFT(pedidos[[#This Row],[SKU]],3)</f>
        <v>1FO</v>
      </c>
      <c r="AD4937" s="37" t="str" cm="1">
        <f t="array" aca="1" ref="AD4937" ca="1">IFERROR(
  INDEX(
    montadora[Montadora],
    MATCH(TRUE,LEFT(J5149,NÚCARACT(montadora[SKU Parcial]))=montadora[SKU Parcial],0)
  ),
  ""
)</f>
        <v/>
      </c>
    </row>
    <row r="4938" spans="1:30" x14ac:dyDescent="0.25">
      <c r="A4938" s="42" t="s">
        <v>2660</v>
      </c>
      <c r="B4938" s="42" t="s">
        <v>2661</v>
      </c>
      <c r="C4938" s="42" t="s">
        <v>2662</v>
      </c>
      <c r="D4938" s="42" t="s">
        <v>1442</v>
      </c>
      <c r="E4938" s="42" t="s">
        <v>2659</v>
      </c>
      <c r="F4938" s="42" t="s">
        <v>2030</v>
      </c>
      <c r="G4938" s="42" t="s">
        <v>11227</v>
      </c>
      <c r="H4938" s="7" t="s">
        <v>30</v>
      </c>
      <c r="I4938" s="42" t="s">
        <v>31</v>
      </c>
      <c r="J4938" s="42" t="s">
        <v>2031</v>
      </c>
      <c r="K4938" s="8">
        <v>45840</v>
      </c>
      <c r="L4938" s="7" t="s">
        <v>804</v>
      </c>
      <c r="M4938" s="44">
        <v>308.95999999999998</v>
      </c>
      <c r="N4938" s="7">
        <v>1</v>
      </c>
      <c r="O4938" s="44">
        <v>308.95999999999998</v>
      </c>
      <c r="P4938" s="44">
        <v>141.6</v>
      </c>
      <c r="Q4938" s="44">
        <v>25.09</v>
      </c>
      <c r="R4938" s="44">
        <v>35.53</v>
      </c>
      <c r="S4938" s="44">
        <v>0</v>
      </c>
      <c r="T4938" s="44">
        <v>44.45</v>
      </c>
      <c r="U4938" s="44">
        <v>62.29</v>
      </c>
      <c r="V4938" s="9" t="s">
        <v>24486</v>
      </c>
      <c r="W4938" s="42" t="s">
        <v>34</v>
      </c>
      <c r="X4938" s="43">
        <v>116655474961</v>
      </c>
      <c r="Y4938" s="43">
        <v>45108125665</v>
      </c>
      <c r="Z4938" s="5" t="s">
        <v>7980</v>
      </c>
      <c r="AA4938" s="37" t="str">
        <f>VLOOKUP(J4938, sku!B:C, 2, FALSE)</f>
        <v>Fogareiro 2 Bocas</v>
      </c>
      <c r="AB4938" s="37" t="str">
        <f>VLOOKUP(J4938, sku!B:BM, 64, FALSE)</f>
        <v>Importação</v>
      </c>
      <c r="AC4938" s="37" t="str">
        <f>LEFT(pedidos[[#This Row],[SKU]],3)</f>
        <v>1FO</v>
      </c>
      <c r="AD4938" s="37" t="str" cm="1">
        <f t="array" aca="1" ref="AD4938" ca="1">IFERROR(
  INDEX(
    montadora[Montadora],
    MATCH(TRUE,LEFT(J5150,NÚCARACT(montadora[SKU Parcial]))=montadora[SKU Parcial],0)
  ),
  ""
)</f>
        <v/>
      </c>
    </row>
    <row r="4939" spans="1:30" x14ac:dyDescent="0.25">
      <c r="A4939" s="42" t="s">
        <v>2663</v>
      </c>
      <c r="B4939" s="42" t="s">
        <v>2664</v>
      </c>
      <c r="C4939" s="42" t="s">
        <v>646</v>
      </c>
      <c r="D4939" s="42" t="s">
        <v>358</v>
      </c>
      <c r="E4939" s="42" t="s">
        <v>2659</v>
      </c>
      <c r="F4939" s="42" t="s">
        <v>2030</v>
      </c>
      <c r="G4939" s="42" t="s">
        <v>11227</v>
      </c>
      <c r="H4939" s="7" t="s">
        <v>30</v>
      </c>
      <c r="I4939" s="42" t="s">
        <v>31</v>
      </c>
      <c r="J4939" s="42" t="s">
        <v>2031</v>
      </c>
      <c r="K4939" s="8">
        <v>45840</v>
      </c>
      <c r="L4939" s="7" t="s">
        <v>804</v>
      </c>
      <c r="M4939" s="44">
        <v>308.95999999999998</v>
      </c>
      <c r="N4939" s="7">
        <v>1</v>
      </c>
      <c r="O4939" s="44">
        <v>308.95999999999998</v>
      </c>
      <c r="P4939" s="44">
        <v>141.6</v>
      </c>
      <c r="Q4939" s="44">
        <v>25.09</v>
      </c>
      <c r="R4939" s="44">
        <v>35.53</v>
      </c>
      <c r="S4939" s="44">
        <v>0</v>
      </c>
      <c r="T4939" s="44">
        <v>44.45</v>
      </c>
      <c r="U4939" s="44">
        <v>62.29</v>
      </c>
      <c r="V4939" s="9" t="s">
        <v>24486</v>
      </c>
      <c r="W4939" s="42" t="s">
        <v>34</v>
      </c>
      <c r="X4939" s="43">
        <v>116665615575</v>
      </c>
      <c r="Y4939" s="43">
        <v>45108574517</v>
      </c>
      <c r="Z4939" s="5" t="s">
        <v>7980</v>
      </c>
      <c r="AA4939" s="37" t="str">
        <f>VLOOKUP(J4939, sku!B:C, 2, FALSE)</f>
        <v>Fogareiro 2 Bocas</v>
      </c>
      <c r="AB4939" s="37" t="str">
        <f>VLOOKUP(J4939, sku!B:BM, 64, FALSE)</f>
        <v>Importação</v>
      </c>
      <c r="AC4939" s="37" t="str">
        <f>LEFT(pedidos[[#This Row],[SKU]],3)</f>
        <v>1FO</v>
      </c>
      <c r="AD4939" s="37" t="str" cm="1">
        <f t="array" aca="1" ref="AD4939" ca="1">IFERROR(
  INDEX(
    montadora[Montadora],
    MATCH(TRUE,LEFT(#REF!,NÚCARACT(montadora[SKU Parcial]))=montadora[SKU Parcial],0)
  ),
  ""
)</f>
        <v/>
      </c>
    </row>
    <row r="4940" spans="1:30" x14ac:dyDescent="0.25">
      <c r="A4940" s="42" t="s">
        <v>2665</v>
      </c>
      <c r="B4940" s="42" t="s">
        <v>2666</v>
      </c>
      <c r="C4940" s="42" t="s">
        <v>2667</v>
      </c>
      <c r="D4940" s="42" t="s">
        <v>191</v>
      </c>
      <c r="E4940" s="42" t="s">
        <v>2659</v>
      </c>
      <c r="F4940" s="42" t="s">
        <v>2030</v>
      </c>
      <c r="G4940" s="42" t="s">
        <v>11227</v>
      </c>
      <c r="H4940" s="7" t="s">
        <v>30</v>
      </c>
      <c r="I4940" s="42" t="s">
        <v>36</v>
      </c>
      <c r="J4940" s="42" t="s">
        <v>2031</v>
      </c>
      <c r="K4940" s="8">
        <v>45841</v>
      </c>
      <c r="L4940" s="7" t="s">
        <v>804</v>
      </c>
      <c r="M4940" s="44">
        <v>308.95999999999998</v>
      </c>
      <c r="N4940" s="7">
        <v>1</v>
      </c>
      <c r="O4940" s="44">
        <v>308.95999999999998</v>
      </c>
      <c r="P4940" s="44">
        <v>141.6</v>
      </c>
      <c r="Q4940" s="44">
        <v>25.09</v>
      </c>
      <c r="R4940" s="44">
        <v>35.53</v>
      </c>
      <c r="S4940" s="44">
        <v>0</v>
      </c>
      <c r="T4940" s="44">
        <v>44.45</v>
      </c>
      <c r="U4940" s="44">
        <v>62.29</v>
      </c>
      <c r="V4940" s="9" t="s">
        <v>24486</v>
      </c>
      <c r="W4940" s="42" t="s">
        <v>34</v>
      </c>
      <c r="X4940" s="43">
        <v>117246492544</v>
      </c>
      <c r="Y4940" s="43">
        <v>45112750109</v>
      </c>
      <c r="Z4940" s="5" t="s">
        <v>7980</v>
      </c>
      <c r="AA4940" s="37" t="str">
        <f>VLOOKUP(J4940, sku!B:C, 2, FALSE)</f>
        <v>Fogareiro 2 Bocas</v>
      </c>
      <c r="AB4940" s="37" t="str">
        <f>VLOOKUP(J4940, sku!B:BM, 64, FALSE)</f>
        <v>Importação</v>
      </c>
      <c r="AC4940" s="37" t="str">
        <f>LEFT(pedidos[[#This Row],[SKU]],3)</f>
        <v>1FO</v>
      </c>
      <c r="AD4940" s="37" t="str" cm="1">
        <f t="array" aca="1" ref="AD4940" ca="1">IFERROR(
  INDEX(
    montadora[Montadora],
    MATCH(TRUE,LEFT(#REF!,NÚCARACT(montadora[SKU Parcial]))=montadora[SKU Parcial],0)
  ),
  ""
)</f>
        <v/>
      </c>
    </row>
    <row r="4941" spans="1:30" x14ac:dyDescent="0.25">
      <c r="A4941" s="42" t="s">
        <v>2668</v>
      </c>
      <c r="B4941" s="42" t="s">
        <v>2669</v>
      </c>
      <c r="C4941" s="42" t="s">
        <v>2670</v>
      </c>
      <c r="D4941" s="42" t="s">
        <v>27</v>
      </c>
      <c r="E4941" s="42" t="s">
        <v>2659</v>
      </c>
      <c r="F4941" s="42" t="s">
        <v>2030</v>
      </c>
      <c r="G4941" s="42" t="s">
        <v>11227</v>
      </c>
      <c r="H4941" s="7" t="s">
        <v>30</v>
      </c>
      <c r="I4941" s="42" t="s">
        <v>36</v>
      </c>
      <c r="J4941" s="42" t="s">
        <v>2031</v>
      </c>
      <c r="K4941" s="8">
        <v>45842</v>
      </c>
      <c r="L4941" s="7" t="s">
        <v>804</v>
      </c>
      <c r="M4941" s="44">
        <v>308.95999999999998</v>
      </c>
      <c r="N4941" s="7">
        <v>1</v>
      </c>
      <c r="O4941" s="44">
        <v>308.95999999999998</v>
      </c>
      <c r="P4941" s="44">
        <v>141.6</v>
      </c>
      <c r="Q4941" s="44">
        <v>25.09</v>
      </c>
      <c r="R4941" s="44">
        <v>35.53</v>
      </c>
      <c r="S4941" s="44">
        <v>0</v>
      </c>
      <c r="T4941" s="44">
        <v>44.45</v>
      </c>
      <c r="U4941" s="44">
        <v>62.29</v>
      </c>
      <c r="V4941" s="9" t="s">
        <v>24486</v>
      </c>
      <c r="W4941" s="42" t="s">
        <v>34</v>
      </c>
      <c r="X4941" s="43">
        <v>116857918819</v>
      </c>
      <c r="Y4941" s="43">
        <v>45117768698</v>
      </c>
      <c r="Z4941" s="5" t="s">
        <v>7980</v>
      </c>
      <c r="AA4941" s="37" t="str">
        <f>VLOOKUP(J4941, sku!B:C, 2, FALSE)</f>
        <v>Fogareiro 2 Bocas</v>
      </c>
      <c r="AB4941" s="37" t="str">
        <f>VLOOKUP(J4941, sku!B:BM, 64, FALSE)</f>
        <v>Importação</v>
      </c>
      <c r="AC4941" s="37" t="str">
        <f>LEFT(pedidos[[#This Row],[SKU]],3)</f>
        <v>1FO</v>
      </c>
      <c r="AD4941" s="37" t="str" cm="1">
        <f t="array" aca="1" ref="AD4941" ca="1">IFERROR(
  INDEX(
    montadora[Montadora],
    MATCH(TRUE,LEFT(#REF!,NÚCARACT(montadora[SKU Parcial]))=montadora[SKU Parcial],0)
  ),
  ""
)</f>
        <v/>
      </c>
    </row>
    <row r="4942" spans="1:30" x14ac:dyDescent="0.25">
      <c r="A4942" s="42" t="s">
        <v>2671</v>
      </c>
      <c r="B4942" s="42" t="s">
        <v>2672</v>
      </c>
      <c r="C4942" s="42" t="s">
        <v>2673</v>
      </c>
      <c r="D4942" s="42" t="s">
        <v>97</v>
      </c>
      <c r="E4942" s="42" t="s">
        <v>2659</v>
      </c>
      <c r="F4942" s="42" t="s">
        <v>2030</v>
      </c>
      <c r="G4942" s="42" t="s">
        <v>11227</v>
      </c>
      <c r="H4942" s="7" t="s">
        <v>30</v>
      </c>
      <c r="I4942" s="42" t="s">
        <v>31</v>
      </c>
      <c r="J4942" s="42" t="s">
        <v>2031</v>
      </c>
      <c r="K4942" s="8">
        <v>45843</v>
      </c>
      <c r="L4942" s="7" t="s">
        <v>804</v>
      </c>
      <c r="M4942" s="44">
        <v>308.95999999999998</v>
      </c>
      <c r="N4942" s="7">
        <v>1</v>
      </c>
      <c r="O4942" s="44">
        <v>308.95999999999998</v>
      </c>
      <c r="P4942" s="44">
        <v>141.6</v>
      </c>
      <c r="Q4942" s="44">
        <v>25.09</v>
      </c>
      <c r="R4942" s="44">
        <v>35.53</v>
      </c>
      <c r="S4942" s="44">
        <v>0</v>
      </c>
      <c r="T4942" s="44">
        <v>44.45</v>
      </c>
      <c r="U4942" s="44">
        <v>62.29</v>
      </c>
      <c r="V4942" s="9" t="s">
        <v>24486</v>
      </c>
      <c r="W4942" s="42" t="s">
        <v>34</v>
      </c>
      <c r="X4942" s="43">
        <v>116991874461</v>
      </c>
      <c r="Y4942" s="43">
        <v>45123012908</v>
      </c>
      <c r="Z4942" s="5" t="s">
        <v>7980</v>
      </c>
      <c r="AA4942" s="37" t="str">
        <f>VLOOKUP(J4942, sku!B:C, 2, FALSE)</f>
        <v>Fogareiro 2 Bocas</v>
      </c>
      <c r="AB4942" s="37" t="str">
        <f>VLOOKUP(J4942, sku!B:BM, 64, FALSE)</f>
        <v>Importação</v>
      </c>
      <c r="AC4942" s="37" t="str">
        <f>LEFT(pedidos[[#This Row],[SKU]],3)</f>
        <v>1FO</v>
      </c>
      <c r="AD4942" s="37" t="str" cm="1">
        <f t="array" aca="1" ref="AD4942" ca="1">IFERROR(
  INDEX(
    montadora[Montadora],
    MATCH(TRUE,LEFT(#REF!,NÚCARACT(montadora[SKU Parcial]))=montadora[SKU Parcial],0)
  ),
  ""
)</f>
        <v/>
      </c>
    </row>
    <row r="4943" spans="1:30" x14ac:dyDescent="0.25">
      <c r="A4943" s="42" t="s">
        <v>2674</v>
      </c>
      <c r="B4943" s="42" t="s">
        <v>2675</v>
      </c>
      <c r="C4943" s="42" t="s">
        <v>548</v>
      </c>
      <c r="D4943" s="42" t="s">
        <v>27</v>
      </c>
      <c r="E4943" s="42" t="s">
        <v>2659</v>
      </c>
      <c r="F4943" s="42" t="s">
        <v>2030</v>
      </c>
      <c r="G4943" s="42" t="s">
        <v>11227</v>
      </c>
      <c r="H4943" s="7" t="s">
        <v>30</v>
      </c>
      <c r="I4943" s="42" t="s">
        <v>36</v>
      </c>
      <c r="J4943" s="42" t="s">
        <v>2031</v>
      </c>
      <c r="K4943" s="8">
        <v>45843</v>
      </c>
      <c r="L4943" s="7" t="s">
        <v>804</v>
      </c>
      <c r="M4943" s="44">
        <v>308.95999999999998</v>
      </c>
      <c r="N4943" s="7">
        <v>1</v>
      </c>
      <c r="O4943" s="44">
        <v>308.95999999999998</v>
      </c>
      <c r="P4943" s="44">
        <v>141.6</v>
      </c>
      <c r="Q4943" s="44">
        <v>25.09</v>
      </c>
      <c r="R4943" s="44">
        <v>35.53</v>
      </c>
      <c r="S4943" s="44">
        <v>0</v>
      </c>
      <c r="T4943" s="44">
        <v>44.45</v>
      </c>
      <c r="U4943" s="44">
        <v>62.29</v>
      </c>
      <c r="V4943" s="9" t="s">
        <v>24486</v>
      </c>
      <c r="W4943" s="42" t="s">
        <v>34</v>
      </c>
      <c r="X4943" s="43">
        <v>117531682534</v>
      </c>
      <c r="Y4943" s="43">
        <v>45124558288</v>
      </c>
      <c r="Z4943" s="5" t="s">
        <v>7980</v>
      </c>
      <c r="AA4943" s="37" t="str">
        <f>VLOOKUP(J4943, sku!B:C, 2, FALSE)</f>
        <v>Fogareiro 2 Bocas</v>
      </c>
      <c r="AB4943" s="37" t="str">
        <f>VLOOKUP(J4943, sku!B:BM, 64, FALSE)</f>
        <v>Importação</v>
      </c>
      <c r="AC4943" s="37" t="str">
        <f>LEFT(pedidos[[#This Row],[SKU]],3)</f>
        <v>1FO</v>
      </c>
      <c r="AD4943" s="37" t="str" cm="1">
        <f t="array" aca="1" ref="AD4943" ca="1">IFERROR(
  INDEX(
    montadora[Montadora],
    MATCH(TRUE,LEFT(#REF!,NÚCARACT(montadora[SKU Parcial]))=montadora[SKU Parcial],0)
  ),
  ""
)</f>
        <v/>
      </c>
    </row>
    <row r="4944" spans="1:30" x14ac:dyDescent="0.25">
      <c r="A4944" s="42" t="s">
        <v>2676</v>
      </c>
      <c r="B4944" s="42" t="s">
        <v>2677</v>
      </c>
      <c r="C4944" s="42" t="s">
        <v>2678</v>
      </c>
      <c r="D4944" s="42" t="s">
        <v>27</v>
      </c>
      <c r="E4944" s="42" t="s">
        <v>2659</v>
      </c>
      <c r="F4944" s="42" t="s">
        <v>2030</v>
      </c>
      <c r="G4944" s="42" t="s">
        <v>11227</v>
      </c>
      <c r="H4944" s="7" t="s">
        <v>30</v>
      </c>
      <c r="I4944" s="42" t="s">
        <v>36</v>
      </c>
      <c r="J4944" s="42" t="s">
        <v>2031</v>
      </c>
      <c r="K4944" s="8">
        <v>45847</v>
      </c>
      <c r="L4944" s="7" t="s">
        <v>804</v>
      </c>
      <c r="M4944" s="44">
        <v>308.95999999999998</v>
      </c>
      <c r="N4944" s="7">
        <v>1</v>
      </c>
      <c r="O4944" s="44">
        <v>308.95999999999998</v>
      </c>
      <c r="P4944" s="44">
        <v>141.6</v>
      </c>
      <c r="Q4944" s="44">
        <v>25.09</v>
      </c>
      <c r="R4944" s="44">
        <v>35.53</v>
      </c>
      <c r="S4944" s="44">
        <v>0</v>
      </c>
      <c r="T4944" s="44">
        <v>44.45</v>
      </c>
      <c r="U4944" s="44">
        <v>62.29</v>
      </c>
      <c r="V4944" s="9" t="s">
        <v>24486</v>
      </c>
      <c r="W4944" s="42" t="s">
        <v>34</v>
      </c>
      <c r="X4944" s="43">
        <v>117518082975</v>
      </c>
      <c r="Y4944" s="43">
        <v>45147445457</v>
      </c>
      <c r="Z4944" s="5" t="s">
        <v>7980</v>
      </c>
      <c r="AA4944" s="37" t="str">
        <f>VLOOKUP(J4944, sku!B:C, 2, FALSE)</f>
        <v>Fogareiro 2 Bocas</v>
      </c>
      <c r="AB4944" s="37" t="str">
        <f>VLOOKUP(J4944, sku!B:BM, 64, FALSE)</f>
        <v>Importação</v>
      </c>
      <c r="AC4944" s="37" t="str">
        <f>LEFT(pedidos[[#This Row],[SKU]],3)</f>
        <v>1FO</v>
      </c>
      <c r="AD4944" s="37" t="str" cm="1">
        <f t="array" aca="1" ref="AD4944" ca="1">IFERROR(
  INDEX(
    montadora[Montadora],
    MATCH(TRUE,LEFT(#REF!,NÚCARACT(montadora[SKU Parcial]))=montadora[SKU Parcial],0)
  ),
  ""
)</f>
        <v/>
      </c>
    </row>
    <row r="4945" spans="1:30" x14ac:dyDescent="0.25">
      <c r="A4945" s="42" t="s">
        <v>2679</v>
      </c>
      <c r="B4945" s="42" t="s">
        <v>2680</v>
      </c>
      <c r="C4945" s="42" t="s">
        <v>2681</v>
      </c>
      <c r="D4945" s="42" t="s">
        <v>1442</v>
      </c>
      <c r="E4945" s="42" t="s">
        <v>2659</v>
      </c>
      <c r="F4945" s="42" t="s">
        <v>2030</v>
      </c>
      <c r="G4945" s="42" t="s">
        <v>11227</v>
      </c>
      <c r="H4945" s="7" t="s">
        <v>30</v>
      </c>
      <c r="I4945" s="42" t="s">
        <v>36</v>
      </c>
      <c r="J4945" s="42" t="s">
        <v>2031</v>
      </c>
      <c r="K4945" s="8">
        <v>45848</v>
      </c>
      <c r="L4945" s="7" t="s">
        <v>804</v>
      </c>
      <c r="M4945" s="44">
        <v>308.95999999999998</v>
      </c>
      <c r="N4945" s="7">
        <v>1</v>
      </c>
      <c r="O4945" s="44">
        <v>308.95999999999998</v>
      </c>
      <c r="P4945" s="44">
        <v>141.6</v>
      </c>
      <c r="Q4945" s="44">
        <v>25.09</v>
      </c>
      <c r="R4945" s="44">
        <v>35.53</v>
      </c>
      <c r="S4945" s="44">
        <v>0</v>
      </c>
      <c r="T4945" s="44">
        <v>44.45</v>
      </c>
      <c r="U4945" s="44">
        <v>62.29</v>
      </c>
      <c r="V4945" s="9" t="s">
        <v>24486</v>
      </c>
      <c r="W4945" s="42" t="s">
        <v>34</v>
      </c>
      <c r="X4945" s="43">
        <v>118129471198</v>
      </c>
      <c r="Y4945" s="43">
        <v>45152765099</v>
      </c>
      <c r="Z4945" s="5" t="s">
        <v>7980</v>
      </c>
      <c r="AA4945" s="37" t="str">
        <f>VLOOKUP(J4945, sku!B:C, 2, FALSE)</f>
        <v>Fogareiro 2 Bocas</v>
      </c>
      <c r="AB4945" s="37" t="str">
        <f>VLOOKUP(J4945, sku!B:BM, 64, FALSE)</f>
        <v>Importação</v>
      </c>
      <c r="AC4945" s="37" t="str">
        <f>LEFT(pedidos[[#This Row],[SKU]],3)</f>
        <v>1FO</v>
      </c>
      <c r="AD4945" s="37" t="str" cm="1">
        <f t="array" aca="1" ref="AD4945" ca="1">IFERROR(
  INDEX(
    montadora[Montadora],
    MATCH(TRUE,LEFT(#REF!,NÚCARACT(montadora[SKU Parcial]))=montadora[SKU Parcial],0)
  ),
  ""
)</f>
        <v/>
      </c>
    </row>
    <row r="4946" spans="1:30" x14ac:dyDescent="0.25">
      <c r="A4946" s="42" t="s">
        <v>2707</v>
      </c>
      <c r="B4946" s="42" t="s">
        <v>2708</v>
      </c>
      <c r="C4946" s="42" t="s">
        <v>2709</v>
      </c>
      <c r="D4946" s="42" t="s">
        <v>319</v>
      </c>
      <c r="E4946" s="42" t="s">
        <v>2635</v>
      </c>
      <c r="F4946" s="42" t="s">
        <v>2636</v>
      </c>
      <c r="G4946" s="42" t="s">
        <v>11227</v>
      </c>
      <c r="H4946" s="7" t="s">
        <v>47</v>
      </c>
      <c r="I4946" s="42" t="s">
        <v>36</v>
      </c>
      <c r="J4946" s="42" t="s">
        <v>2637</v>
      </c>
      <c r="K4946" s="8">
        <v>45862</v>
      </c>
      <c r="L4946" s="7" t="s">
        <v>11229</v>
      </c>
      <c r="M4946" s="44">
        <v>656.8</v>
      </c>
      <c r="N4946" s="7">
        <v>1</v>
      </c>
      <c r="O4946" s="44">
        <v>656.8</v>
      </c>
      <c r="P4946" s="44">
        <v>335</v>
      </c>
      <c r="Q4946" s="44">
        <v>53.33</v>
      </c>
      <c r="R4946" s="44">
        <v>111.66</v>
      </c>
      <c r="S4946" s="44">
        <v>0</v>
      </c>
      <c r="T4946" s="44">
        <v>24.95</v>
      </c>
      <c r="U4946" s="44">
        <v>131.86000000000001</v>
      </c>
      <c r="V4946" s="9" t="s">
        <v>24487</v>
      </c>
      <c r="W4946" s="42" t="s">
        <v>34</v>
      </c>
      <c r="X4946" s="43">
        <v>119277152235</v>
      </c>
      <c r="Y4946" s="43">
        <v>45228204329</v>
      </c>
      <c r="Z4946" s="5" t="s">
        <v>7980</v>
      </c>
      <c r="AA4946" s="37" t="str">
        <f>VLOOKUP(J4946, sku!B:C, 2, FALSE)</f>
        <v>Travessa Geral - Slim - 2 Transbike Universal Aro 29 - - - - - Preto</v>
      </c>
      <c r="AB4946" s="37" t="str">
        <f>VLOOKUP(J4946, sku!B:BM, 64, FALSE)</f>
        <v>Fabricação</v>
      </c>
      <c r="AC4946" s="37" t="str">
        <f>LEFT(pedidos[[#This Row],[SKU]],3)</f>
        <v>1XS</v>
      </c>
      <c r="AD4946" s="37" t="str" cm="1">
        <f t="array" aca="1" ref="AD4946" ca="1">IFERROR(
  INDEX(
    montadora[Montadora],
    MATCH(TRUE,LEFT(#REF!,NÚCARACT(montadora[SKU Parcial]))=montadora[SKU Parcial],0)
  ),
  ""
)</f>
        <v/>
      </c>
    </row>
    <row r="4947" spans="1:30" x14ac:dyDescent="0.25">
      <c r="A4947" s="42" t="s">
        <v>2710</v>
      </c>
      <c r="B4947" s="42" t="s">
        <v>2711</v>
      </c>
      <c r="C4947" s="42" t="s">
        <v>2712</v>
      </c>
      <c r="D4947" s="42" t="s">
        <v>45</v>
      </c>
      <c r="E4947" s="42" t="s">
        <v>2635</v>
      </c>
      <c r="F4947" s="42" t="s">
        <v>2636</v>
      </c>
      <c r="G4947" s="42" t="s">
        <v>11227</v>
      </c>
      <c r="H4947" s="7" t="s">
        <v>47</v>
      </c>
      <c r="I4947" s="42" t="s">
        <v>36</v>
      </c>
      <c r="J4947" s="42" t="s">
        <v>2637</v>
      </c>
      <c r="K4947" s="8">
        <v>45866</v>
      </c>
      <c r="L4947" s="7" t="s">
        <v>11229</v>
      </c>
      <c r="M4947" s="44">
        <v>656.8</v>
      </c>
      <c r="N4947" s="7">
        <v>1</v>
      </c>
      <c r="O4947" s="44">
        <v>656.8</v>
      </c>
      <c r="P4947" s="44">
        <v>335</v>
      </c>
      <c r="Q4947" s="44">
        <v>53.33</v>
      </c>
      <c r="R4947" s="44">
        <v>111.66</v>
      </c>
      <c r="S4947" s="44">
        <v>0</v>
      </c>
      <c r="T4947" s="44">
        <v>24.95</v>
      </c>
      <c r="U4947" s="44">
        <v>131.86000000000001</v>
      </c>
      <c r="V4947" s="9" t="s">
        <v>24487</v>
      </c>
      <c r="W4947" s="42" t="s">
        <v>34</v>
      </c>
      <c r="X4947" s="43">
        <v>119651139717</v>
      </c>
      <c r="Y4947" s="43">
        <v>45243968350</v>
      </c>
      <c r="Z4947" s="5" t="s">
        <v>7980</v>
      </c>
      <c r="AA4947" s="37" t="str">
        <f>VLOOKUP(J4947, sku!B:C, 2, FALSE)</f>
        <v>Travessa Geral - Slim - 2 Transbike Universal Aro 29 - - - - - Preto</v>
      </c>
      <c r="AB4947" s="37" t="str">
        <f>VLOOKUP(J4947, sku!B:BM, 64, FALSE)</f>
        <v>Fabricação</v>
      </c>
      <c r="AC4947" s="37" t="str">
        <f>LEFT(pedidos[[#This Row],[SKU]],3)</f>
        <v>1XS</v>
      </c>
      <c r="AD4947" s="37" t="str" cm="1">
        <f t="array" aca="1" ref="AD4947" ca="1">IFERROR(
  INDEX(
    montadora[Montadora],
    MATCH(TRUE,LEFT(#REF!,NÚCARACT(montadora[SKU Parcial]))=montadora[SKU Parcial],0)
  ),
  ""
)</f>
        <v/>
      </c>
    </row>
    <row r="4948" spans="1:30" x14ac:dyDescent="0.25">
      <c r="A4948" s="42" t="s">
        <v>2713</v>
      </c>
      <c r="B4948" s="42" t="s">
        <v>2714</v>
      </c>
      <c r="C4948" s="42" t="s">
        <v>2715</v>
      </c>
      <c r="D4948" s="42" t="s">
        <v>658</v>
      </c>
      <c r="E4948" s="42" t="s">
        <v>2716</v>
      </c>
      <c r="F4948" s="42" t="s">
        <v>2717</v>
      </c>
      <c r="G4948" s="42" t="s">
        <v>11227</v>
      </c>
      <c r="H4948" s="7" t="s">
        <v>47</v>
      </c>
      <c r="I4948" s="42" t="s">
        <v>36</v>
      </c>
      <c r="J4948" s="42" t="s">
        <v>2637</v>
      </c>
      <c r="K4948" s="8">
        <v>45867</v>
      </c>
      <c r="L4948" s="7" t="s">
        <v>11229</v>
      </c>
      <c r="M4948" s="44">
        <v>656.8</v>
      </c>
      <c r="N4948" s="7">
        <v>1</v>
      </c>
      <c r="O4948" s="44">
        <v>656.8</v>
      </c>
      <c r="P4948" s="44">
        <v>335</v>
      </c>
      <c r="Q4948" s="44">
        <v>53.33</v>
      </c>
      <c r="R4948" s="44">
        <v>111.66</v>
      </c>
      <c r="S4948" s="44">
        <v>0</v>
      </c>
      <c r="T4948" s="44">
        <v>24.95</v>
      </c>
      <c r="U4948" s="44">
        <v>131.86000000000001</v>
      </c>
      <c r="V4948" s="9" t="s">
        <v>24487</v>
      </c>
      <c r="W4948" s="42" t="s">
        <v>34</v>
      </c>
      <c r="X4948" s="43">
        <v>119817306589</v>
      </c>
      <c r="Y4948" s="43">
        <v>45252910183</v>
      </c>
      <c r="Z4948" s="5" t="s">
        <v>7980</v>
      </c>
      <c r="AA4948" s="37" t="str">
        <f>VLOOKUP(J4948, sku!B:C, 2, FALSE)</f>
        <v>Travessa Geral - Slim - 2 Transbike Universal Aro 29 - - - - - Preto</v>
      </c>
      <c r="AB4948" s="37" t="str">
        <f>VLOOKUP(J4948, sku!B:BM, 64, FALSE)</f>
        <v>Fabricação</v>
      </c>
      <c r="AC4948" s="37" t="str">
        <f>LEFT(pedidos[[#This Row],[SKU]],3)</f>
        <v>1XS</v>
      </c>
      <c r="AD4948" s="37" t="str" cm="1">
        <f t="array" aca="1" ref="AD4948" ca="1">IFERROR(
  INDEX(
    montadora[Montadora],
    MATCH(TRUE,LEFT(#REF!,NÚCARACT(montadora[SKU Parcial]))=montadora[SKU Parcial],0)
  ),
  ""
)</f>
        <v/>
      </c>
    </row>
    <row r="4949" spans="1:30" x14ac:dyDescent="0.25">
      <c r="A4949" s="42" t="s">
        <v>2718</v>
      </c>
      <c r="B4949" s="42" t="s">
        <v>2719</v>
      </c>
      <c r="C4949" s="42" t="s">
        <v>2720</v>
      </c>
      <c r="D4949" s="42" t="s">
        <v>658</v>
      </c>
      <c r="E4949" s="42" t="s">
        <v>2635</v>
      </c>
      <c r="F4949" s="42" t="s">
        <v>2636</v>
      </c>
      <c r="G4949" s="42" t="s">
        <v>11227</v>
      </c>
      <c r="H4949" s="7" t="s">
        <v>47</v>
      </c>
      <c r="I4949" s="42" t="s">
        <v>36</v>
      </c>
      <c r="J4949" s="42" t="s">
        <v>2637</v>
      </c>
      <c r="K4949" s="8">
        <v>45869</v>
      </c>
      <c r="L4949" s="7" t="s">
        <v>11229</v>
      </c>
      <c r="M4949" s="44">
        <v>656.8</v>
      </c>
      <c r="N4949" s="7">
        <v>1</v>
      </c>
      <c r="O4949" s="44">
        <v>656.8</v>
      </c>
      <c r="P4949" s="44">
        <v>335</v>
      </c>
      <c r="Q4949" s="44">
        <v>53.33</v>
      </c>
      <c r="R4949" s="44">
        <v>111.66</v>
      </c>
      <c r="S4949" s="44">
        <v>0</v>
      </c>
      <c r="T4949" s="44">
        <v>24.95</v>
      </c>
      <c r="U4949" s="44">
        <v>131.86000000000001</v>
      </c>
      <c r="V4949" s="9" t="s">
        <v>24487</v>
      </c>
      <c r="W4949" s="42" t="s">
        <v>34</v>
      </c>
      <c r="X4949" s="43">
        <v>120506222340</v>
      </c>
      <c r="Y4949" s="43">
        <v>45261388530</v>
      </c>
      <c r="Z4949" s="5" t="s">
        <v>7980</v>
      </c>
      <c r="AA4949" s="37" t="str">
        <f>VLOOKUP(J4949, sku!B:C, 2, FALSE)</f>
        <v>Travessa Geral - Slim - 2 Transbike Universal Aro 29 - - - - - Preto</v>
      </c>
      <c r="AB4949" s="37" t="str">
        <f>VLOOKUP(J4949, sku!B:BM, 64, FALSE)</f>
        <v>Fabricação</v>
      </c>
      <c r="AC4949" s="37" t="str">
        <f>LEFT(pedidos[[#This Row],[SKU]],3)</f>
        <v>1XS</v>
      </c>
      <c r="AD4949" s="37" t="str" cm="1">
        <f t="array" aca="1" ref="AD4949" ca="1">IFERROR(
  INDEX(
    montadora[Montadora],
    MATCH(TRUE,LEFT(#REF!,NÚCARACT(montadora[SKU Parcial]))=montadora[SKU Parcial],0)
  ),
  ""
)</f>
        <v/>
      </c>
    </row>
    <row r="4950" spans="1:30" x14ac:dyDescent="0.25">
      <c r="A4950" s="42" t="s">
        <v>2682</v>
      </c>
      <c r="B4950" s="42" t="s">
        <v>2683</v>
      </c>
      <c r="C4950" s="42" t="s">
        <v>2684</v>
      </c>
      <c r="D4950" s="42" t="s">
        <v>138</v>
      </c>
      <c r="E4950" s="42" t="s">
        <v>2685</v>
      </c>
      <c r="F4950" s="42" t="s">
        <v>2686</v>
      </c>
      <c r="G4950" s="42" t="s">
        <v>11227</v>
      </c>
      <c r="H4950" s="7" t="s">
        <v>30</v>
      </c>
      <c r="I4950" s="42" t="s">
        <v>36</v>
      </c>
      <c r="J4950" s="42" t="s">
        <v>2323</v>
      </c>
      <c r="K4950" s="8">
        <v>45839</v>
      </c>
      <c r="L4950" s="7" t="s">
        <v>11229</v>
      </c>
      <c r="M4950" s="44">
        <v>838.8</v>
      </c>
      <c r="N4950" s="7">
        <v>1</v>
      </c>
      <c r="O4950" s="44">
        <v>838.8</v>
      </c>
      <c r="P4950" s="44">
        <v>403</v>
      </c>
      <c r="Q4950" s="44">
        <v>68.11</v>
      </c>
      <c r="R4950" s="44">
        <v>100.66</v>
      </c>
      <c r="S4950" s="44">
        <v>0</v>
      </c>
      <c r="T4950" s="44">
        <v>98.95</v>
      </c>
      <c r="U4950" s="44">
        <v>168.08</v>
      </c>
      <c r="V4950" s="9" t="s">
        <v>24488</v>
      </c>
      <c r="W4950" s="42" t="s">
        <v>34</v>
      </c>
      <c r="X4950" s="43">
        <v>116453616819</v>
      </c>
      <c r="Y4950" s="43">
        <v>45098320484</v>
      </c>
      <c r="Z4950" s="5" t="s">
        <v>7980</v>
      </c>
      <c r="AA4950" s="37" t="str">
        <f>VLOOKUP(J4950, sku!B:C, 2, FALSE)</f>
        <v>Travessa Geral - Smart - 1 Gradeado Médio 100 X 80 X 12 cm - - - - - Preto</v>
      </c>
      <c r="AB4950" s="37" t="str">
        <f>VLOOKUP(J4950, sku!B:BM, 64, FALSE)</f>
        <v>Fabricação</v>
      </c>
      <c r="AC4950" s="37" t="str">
        <f>LEFT(pedidos[[#This Row],[SKU]],3)</f>
        <v>1XG</v>
      </c>
      <c r="AD4950" s="37" t="str" cm="1">
        <f t="array" aca="1" ref="AD4950" ca="1">IFERROR(
  INDEX(
    montadora[Montadora],
    MATCH(TRUE,LEFT(#REF!,NÚCARACT(montadora[SKU Parcial]))=montadora[SKU Parcial],0)
  ),
  ""
)</f>
        <v/>
      </c>
    </row>
    <row r="4951" spans="1:30" x14ac:dyDescent="0.25">
      <c r="A4951" s="42" t="s">
        <v>2687</v>
      </c>
      <c r="B4951" s="42" t="s">
        <v>36</v>
      </c>
      <c r="C4951" s="42" t="s">
        <v>2688</v>
      </c>
      <c r="D4951" s="42" t="s">
        <v>617</v>
      </c>
      <c r="E4951" s="42" t="s">
        <v>2689</v>
      </c>
      <c r="F4951" s="42" t="s">
        <v>2690</v>
      </c>
      <c r="G4951" s="42" t="s">
        <v>11227</v>
      </c>
      <c r="H4951" s="7" t="s">
        <v>30</v>
      </c>
      <c r="I4951" s="42" t="s">
        <v>31</v>
      </c>
      <c r="J4951" s="42" t="s">
        <v>2691</v>
      </c>
      <c r="K4951" s="8">
        <v>45839</v>
      </c>
      <c r="L4951" s="7" t="s">
        <v>11229</v>
      </c>
      <c r="M4951" s="44">
        <v>838.8</v>
      </c>
      <c r="N4951" s="7">
        <v>1</v>
      </c>
      <c r="O4951" s="44">
        <v>968.79</v>
      </c>
      <c r="P4951" s="44">
        <v>403</v>
      </c>
      <c r="Q4951" s="44">
        <v>68.11</v>
      </c>
      <c r="R4951" s="44">
        <v>100.66</v>
      </c>
      <c r="S4951" s="44">
        <v>129.99</v>
      </c>
      <c r="T4951" s="44">
        <v>98.95</v>
      </c>
      <c r="U4951" s="44">
        <v>168.08</v>
      </c>
      <c r="V4951" s="9" t="s">
        <v>24488</v>
      </c>
      <c r="W4951" s="42" t="s">
        <v>34</v>
      </c>
      <c r="X4951" s="43">
        <v>116964738488</v>
      </c>
      <c r="Y4951" s="43">
        <v>45098628065</v>
      </c>
      <c r="Z4951" s="5" t="s">
        <v>7980</v>
      </c>
      <c r="AA4951" s="37" t="str">
        <f>VLOOKUP(J4951, sku!B:C, 2, FALSE)</f>
        <v>Travessa Geral - Style - 1 Gradeado Médio 100 X 80 X 12 cm - - - - - Preto</v>
      </c>
      <c r="AB4951" s="37" t="str">
        <f>VLOOKUP(J4951, sku!B:BM, 64, FALSE)</f>
        <v>Fabricação</v>
      </c>
      <c r="AC4951" s="37" t="str">
        <f>LEFT(pedidos[[#This Row],[SKU]],3)</f>
        <v>1XG</v>
      </c>
      <c r="AD4951" s="37" t="str" cm="1">
        <f t="array" aca="1" ref="AD4951" ca="1">IFERROR(
  INDEX(
    montadora[Montadora],
    MATCH(TRUE,LEFT(#REF!,NÚCARACT(montadora[SKU Parcial]))=montadora[SKU Parcial],0)
  ),
  ""
)</f>
        <v/>
      </c>
    </row>
    <row r="4952" spans="1:30" x14ac:dyDescent="0.25">
      <c r="A4952" s="42" t="s">
        <v>2692</v>
      </c>
      <c r="B4952" s="42" t="s">
        <v>36</v>
      </c>
      <c r="C4952" s="42" t="s">
        <v>2693</v>
      </c>
      <c r="D4952" s="42" t="s">
        <v>830</v>
      </c>
      <c r="E4952" s="42" t="s">
        <v>2694</v>
      </c>
      <c r="F4952" s="42" t="s">
        <v>2695</v>
      </c>
      <c r="G4952" s="42" t="s">
        <v>11227</v>
      </c>
      <c r="H4952" s="7" t="s">
        <v>47</v>
      </c>
      <c r="I4952" s="42" t="s">
        <v>36</v>
      </c>
      <c r="J4952" s="42" t="s">
        <v>2696</v>
      </c>
      <c r="K4952" s="8">
        <v>45843</v>
      </c>
      <c r="L4952" s="7" t="s">
        <v>11229</v>
      </c>
      <c r="M4952" s="44">
        <v>348.8</v>
      </c>
      <c r="N4952" s="7">
        <v>1</v>
      </c>
      <c r="O4952" s="44">
        <v>348.8</v>
      </c>
      <c r="P4952" s="44">
        <v>164.66</v>
      </c>
      <c r="Q4952" s="44">
        <v>28.32</v>
      </c>
      <c r="R4952" s="44">
        <v>57.55</v>
      </c>
      <c r="S4952" s="44">
        <v>0</v>
      </c>
      <c r="T4952" s="44">
        <v>28.45</v>
      </c>
      <c r="U4952" s="44">
        <v>69.819999999999993</v>
      </c>
      <c r="V4952" s="9" t="s">
        <v>24489</v>
      </c>
      <c r="W4952" s="42" t="s">
        <v>34</v>
      </c>
      <c r="X4952" s="43" t="s">
        <v>24490</v>
      </c>
      <c r="Y4952" s="43">
        <v>45123809272</v>
      </c>
      <c r="Z4952" s="5" t="s">
        <v>7980</v>
      </c>
      <c r="AA4952" s="37" t="str">
        <f>VLOOKUP(J4952, sku!B:C, 2, FALSE)</f>
        <v>2 Fogareiros 1 Boca + 8 Refis de Gás Guepardo</v>
      </c>
      <c r="AB4952" s="37" t="str">
        <f>VLOOKUP(J4952, sku!B:BM, 64, FALSE)</f>
        <v>Importação</v>
      </c>
      <c r="AC4952" s="37" t="str">
        <f>LEFT(pedidos[[#This Row],[SKU]],3)</f>
        <v>2FO</v>
      </c>
      <c r="AD4952" s="37" t="str" cm="1">
        <f t="array" aca="1" ref="AD4952" ca="1">IFERROR(
  INDEX(
    montadora[Montadora],
    MATCH(TRUE,LEFT(#REF!,NÚCARACT(montadora[SKU Parcial]))=montadora[SKU Parcial],0)
  ),
  ""
)</f>
        <v/>
      </c>
    </row>
    <row r="4953" spans="1:30" x14ac:dyDescent="0.25">
      <c r="A4953" s="42" t="s">
        <v>2704</v>
      </c>
      <c r="B4953" s="42" t="s">
        <v>2705</v>
      </c>
      <c r="C4953" s="42" t="s">
        <v>2706</v>
      </c>
      <c r="D4953" s="42" t="s">
        <v>420</v>
      </c>
      <c r="E4953" s="42" t="s">
        <v>1667</v>
      </c>
      <c r="F4953" s="42" t="s">
        <v>1668</v>
      </c>
      <c r="G4953" s="42" t="s">
        <v>11227</v>
      </c>
      <c r="H4953" s="7" t="s">
        <v>47</v>
      </c>
      <c r="I4953" s="42" t="s">
        <v>31</v>
      </c>
      <c r="J4953" s="42" t="s">
        <v>1669</v>
      </c>
      <c r="K4953" s="8">
        <v>45854</v>
      </c>
      <c r="L4953" s="7" t="s">
        <v>11229</v>
      </c>
      <c r="M4953" s="44">
        <v>278.8</v>
      </c>
      <c r="N4953" s="7">
        <v>1</v>
      </c>
      <c r="O4953" s="44">
        <v>278.8</v>
      </c>
      <c r="P4953" s="44">
        <v>129.9</v>
      </c>
      <c r="Q4953" s="44">
        <v>22.64</v>
      </c>
      <c r="R4953" s="44">
        <v>46</v>
      </c>
      <c r="S4953" s="44">
        <v>0</v>
      </c>
      <c r="T4953" s="44">
        <v>24.95</v>
      </c>
      <c r="U4953" s="44">
        <v>55.31</v>
      </c>
      <c r="V4953" s="9" t="s">
        <v>24491</v>
      </c>
      <c r="W4953" s="42" t="s">
        <v>34</v>
      </c>
      <c r="X4953" s="43">
        <v>118304593329</v>
      </c>
      <c r="Y4953" s="43">
        <v>45183393426</v>
      </c>
      <c r="Z4953" s="5" t="s">
        <v>7980</v>
      </c>
      <c r="AA4953" s="37" t="str">
        <f>VLOOKUP(J4953, sku!B:C, 2, FALSE)</f>
        <v>2 Fogareiro 1 Boca + 4 Refis de Gás Guepardo</v>
      </c>
      <c r="AB4953" s="37" t="str">
        <f>VLOOKUP(J4953, sku!B:BM, 64, FALSE)</f>
        <v>Importação</v>
      </c>
      <c r="AC4953" s="37" t="str">
        <f>LEFT(pedidos[[#This Row],[SKU]],3)</f>
        <v>2FO</v>
      </c>
      <c r="AD4953" s="37" t="str" cm="1">
        <f t="array" aca="1" ref="AD4953" ca="1">IFERROR(
  INDEX(
    montadora[Montadora],
    MATCH(TRUE,LEFT(J5151,NÚCARACT(montadora[SKU Parcial]))=montadora[SKU Parcial],0)
  ),
  ""
)</f>
        <v/>
      </c>
    </row>
    <row r="4954" spans="1:30" x14ac:dyDescent="0.25">
      <c r="A4954" s="42" t="s">
        <v>2738</v>
      </c>
      <c r="B4954" s="42" t="s">
        <v>36</v>
      </c>
      <c r="C4954" s="42" t="s">
        <v>2739</v>
      </c>
      <c r="D4954" s="42" t="s">
        <v>347</v>
      </c>
      <c r="E4954" s="42" t="s">
        <v>2740</v>
      </c>
      <c r="F4954" s="42" t="s">
        <v>1884</v>
      </c>
      <c r="G4954" s="42" t="s">
        <v>11227</v>
      </c>
      <c r="H4954" s="7" t="s">
        <v>30</v>
      </c>
      <c r="I4954" s="42" t="s">
        <v>36</v>
      </c>
      <c r="J4954" s="42" t="s">
        <v>1885</v>
      </c>
      <c r="K4954" s="8">
        <v>45866</v>
      </c>
      <c r="L4954" s="7" t="s">
        <v>11229</v>
      </c>
      <c r="M4954" s="44">
        <v>23.8</v>
      </c>
      <c r="N4954" s="7">
        <v>1</v>
      </c>
      <c r="O4954" s="44">
        <v>23.8</v>
      </c>
      <c r="P4954" s="44">
        <v>8.1</v>
      </c>
      <c r="Q4954" s="44">
        <v>1.93</v>
      </c>
      <c r="R4954" s="44">
        <v>9.11</v>
      </c>
      <c r="S4954" s="44">
        <v>0</v>
      </c>
      <c r="T4954" s="44">
        <v>0</v>
      </c>
      <c r="U4954" s="44">
        <v>4.66</v>
      </c>
      <c r="V4954" s="9" t="s">
        <v>24492</v>
      </c>
      <c r="W4954" s="42" t="s">
        <v>34</v>
      </c>
      <c r="X4954" s="43" t="s">
        <v>24493</v>
      </c>
      <c r="Y4954" s="43">
        <v>45246469399</v>
      </c>
      <c r="Z4954" s="5" t="s">
        <v>7980</v>
      </c>
      <c r="AA4954" s="37" t="str">
        <f>VLOOKUP(J4954, sku!B:C, 2, FALSE)</f>
        <v>Maçarico 915</v>
      </c>
      <c r="AB4954" s="37" t="str">
        <f>VLOOKUP(J4954, sku!B:BM, 64, FALSE)</f>
        <v>Importação</v>
      </c>
      <c r="AC4954" s="37" t="str">
        <f>LEFT(pedidos[[#This Row],[SKU]],3)</f>
        <v>1MA</v>
      </c>
      <c r="AD4954" s="37" t="str" cm="1">
        <f t="array" aca="1" ref="AD4954" ca="1">IFERROR(
  INDEX(
    montadora[Montadora],
    MATCH(TRUE,LEFT(J5152,NÚCARACT(montadora[SKU Parcial]))=montadora[SKU Parcial],0)
  ),
  ""
)</f>
        <v/>
      </c>
    </row>
    <row r="4955" spans="1:30" x14ac:dyDescent="0.25">
      <c r="A4955" s="42" t="s">
        <v>2766</v>
      </c>
      <c r="B4955" s="42" t="s">
        <v>36</v>
      </c>
      <c r="C4955" s="42" t="s">
        <v>322</v>
      </c>
      <c r="D4955" s="42" t="s">
        <v>138</v>
      </c>
      <c r="E4955" s="42" t="s">
        <v>692</v>
      </c>
      <c r="F4955" s="42" t="s">
        <v>478</v>
      </c>
      <c r="G4955" s="42" t="s">
        <v>11227</v>
      </c>
      <c r="H4955" s="7" t="s">
        <v>30</v>
      </c>
      <c r="I4955" s="42" t="s">
        <v>36</v>
      </c>
      <c r="J4955" s="42" t="s">
        <v>479</v>
      </c>
      <c r="K4955" s="8">
        <v>45860</v>
      </c>
      <c r="L4955" s="7" t="s">
        <v>11229</v>
      </c>
      <c r="M4955" s="44">
        <v>174.56</v>
      </c>
      <c r="N4955" s="7">
        <v>1</v>
      </c>
      <c r="O4955" s="44">
        <v>174.56</v>
      </c>
      <c r="P4955" s="44">
        <v>82.33</v>
      </c>
      <c r="Q4955" s="44">
        <v>14.17</v>
      </c>
      <c r="R4955" s="44">
        <v>20.07</v>
      </c>
      <c r="S4955" s="44">
        <v>0</v>
      </c>
      <c r="T4955" s="44">
        <v>24.25</v>
      </c>
      <c r="U4955" s="44">
        <v>33.74</v>
      </c>
      <c r="V4955" s="9" t="s">
        <v>24494</v>
      </c>
      <c r="W4955" s="42" t="s">
        <v>34</v>
      </c>
      <c r="X4955" s="43">
        <v>119469420118</v>
      </c>
      <c r="Y4955" s="43">
        <v>45212401657</v>
      </c>
      <c r="Z4955" s="5" t="s">
        <v>7980</v>
      </c>
      <c r="AA4955" s="37" t="str">
        <f>VLOOKUP(J4955, sku!B:C, 2, FALSE)</f>
        <v>1 Fogareiro 1 Boca + 4 Refis Guepardo</v>
      </c>
      <c r="AB4955" s="37" t="str">
        <f>VLOOKUP(J4955, sku!B:BM, 64, FALSE)</f>
        <v>Importação</v>
      </c>
      <c r="AC4955" s="37" t="str">
        <f>LEFT(pedidos[[#This Row],[SKU]],3)</f>
        <v>1FO</v>
      </c>
      <c r="AD4955" s="37" t="str" cm="1">
        <f t="array" aca="1" ref="AD4955" ca="1">IFERROR(
  INDEX(
    montadora[Montadora],
    MATCH(TRUE,LEFT(J5157,NÚCARACT(montadora[SKU Parcial]))=montadora[SKU Parcial],0)
  ),
  ""
)</f>
        <v/>
      </c>
    </row>
    <row r="4956" spans="1:30" x14ac:dyDescent="0.25">
      <c r="A4956" s="42" t="s">
        <v>2721</v>
      </c>
      <c r="B4956" s="42" t="s">
        <v>36</v>
      </c>
      <c r="C4956" s="42" t="s">
        <v>2722</v>
      </c>
      <c r="D4956" s="42" t="s">
        <v>420</v>
      </c>
      <c r="E4956" s="42" t="s">
        <v>2723</v>
      </c>
      <c r="F4956" s="42" t="s">
        <v>2451</v>
      </c>
      <c r="G4956" s="42" t="s">
        <v>11227</v>
      </c>
      <c r="H4956" s="7" t="s">
        <v>30</v>
      </c>
      <c r="I4956" s="42" t="s">
        <v>36</v>
      </c>
      <c r="J4956" s="42" t="s">
        <v>290</v>
      </c>
      <c r="K4956" s="8">
        <v>45846</v>
      </c>
      <c r="L4956" s="7" t="s">
        <v>11229</v>
      </c>
      <c r="M4956" s="44">
        <v>36.799999999999997</v>
      </c>
      <c r="N4956" s="7">
        <v>1</v>
      </c>
      <c r="O4956" s="44">
        <v>43.79</v>
      </c>
      <c r="P4956" s="44">
        <v>15.8</v>
      </c>
      <c r="Q4956" s="44">
        <v>2.99</v>
      </c>
      <c r="R4956" s="44">
        <v>10.92</v>
      </c>
      <c r="S4956" s="44">
        <v>6.99</v>
      </c>
      <c r="T4956" s="44">
        <v>0</v>
      </c>
      <c r="U4956" s="44">
        <v>7.09</v>
      </c>
      <c r="V4956" s="9" t="s">
        <v>24495</v>
      </c>
      <c r="W4956" s="42" t="s">
        <v>34</v>
      </c>
      <c r="X4956" s="43">
        <v>117878484180</v>
      </c>
      <c r="Y4956" s="43">
        <v>45140834994</v>
      </c>
      <c r="Z4956" s="5" t="s">
        <v>7980</v>
      </c>
      <c r="AA4956" s="37" t="str">
        <f>VLOOKUP(J4956, sku!B:C, 2, FALSE)</f>
        <v>Par De Trava Do Quebra Vento Preto (23Cm)</v>
      </c>
      <c r="AB4956" s="37" t="str">
        <f>VLOOKUP(J4956, sku!B:BM, 64, FALSE)</f>
        <v>Revenda</v>
      </c>
      <c r="AC4956" s="37" t="str">
        <f>LEFT(pedidos[[#This Row],[SKU]],3)</f>
        <v>Q-9</v>
      </c>
      <c r="AD4956" s="37" t="str" cm="1">
        <f t="array" aca="1" ref="AD4956" ca="1">IFERROR(
  INDEX(
    montadora[Montadora],
    MATCH(TRUE,LEFT(J5165,NÚCARACT(montadora[SKU Parcial]))=montadora[SKU Parcial],0)
  ),
  ""
)</f>
        <v/>
      </c>
    </row>
    <row r="4957" spans="1:30" x14ac:dyDescent="0.25">
      <c r="A4957" s="42" t="s">
        <v>2724</v>
      </c>
      <c r="B4957" s="42" t="s">
        <v>2725</v>
      </c>
      <c r="C4957" s="42" t="s">
        <v>2726</v>
      </c>
      <c r="D4957" s="42" t="s">
        <v>188</v>
      </c>
      <c r="E4957" s="42" t="s">
        <v>2723</v>
      </c>
      <c r="F4957" s="42" t="s">
        <v>2451</v>
      </c>
      <c r="G4957" s="42" t="s">
        <v>11227</v>
      </c>
      <c r="H4957" s="7" t="s">
        <v>30</v>
      </c>
      <c r="I4957" s="42" t="s">
        <v>36</v>
      </c>
      <c r="J4957" s="42" t="s">
        <v>290</v>
      </c>
      <c r="K4957" s="8">
        <v>45848</v>
      </c>
      <c r="L4957" s="7" t="s">
        <v>11229</v>
      </c>
      <c r="M4957" s="44">
        <v>36.799999999999997</v>
      </c>
      <c r="N4957" s="7">
        <v>1</v>
      </c>
      <c r="O4957" s="44">
        <v>36.799999999999997</v>
      </c>
      <c r="P4957" s="44">
        <v>15.8</v>
      </c>
      <c r="Q4957" s="44">
        <v>2.99</v>
      </c>
      <c r="R4957" s="44">
        <v>10.92</v>
      </c>
      <c r="S4957" s="44">
        <v>0</v>
      </c>
      <c r="T4957" s="44">
        <v>0</v>
      </c>
      <c r="U4957" s="44">
        <v>7.09</v>
      </c>
      <c r="V4957" s="9" t="s">
        <v>24495</v>
      </c>
      <c r="W4957" s="42" t="s">
        <v>34</v>
      </c>
      <c r="X4957" s="43">
        <v>118099319458</v>
      </c>
      <c r="Y4957" s="43">
        <v>45151178155</v>
      </c>
      <c r="Z4957" s="5" t="s">
        <v>7980</v>
      </c>
      <c r="AA4957" s="37" t="str">
        <f>VLOOKUP(J4957, sku!B:C, 2, FALSE)</f>
        <v>Par De Trava Do Quebra Vento Preto (23Cm)</v>
      </c>
      <c r="AB4957" s="37" t="str">
        <f>VLOOKUP(J4957, sku!B:BM, 64, FALSE)</f>
        <v>Revenda</v>
      </c>
      <c r="AC4957" s="37" t="str">
        <f>LEFT(pedidos[[#This Row],[SKU]],3)</f>
        <v>Q-9</v>
      </c>
      <c r="AD4957" s="37" t="str" cm="1">
        <f t="array" aca="1" ref="AD4957" ca="1">IFERROR(
  INDEX(
    montadora[Montadora],
    MATCH(TRUE,LEFT(J5166,NÚCARACT(montadora[SKU Parcial]))=montadora[SKU Parcial],0)
  ),
  ""
)</f>
        <v/>
      </c>
    </row>
    <row r="4958" spans="1:30" x14ac:dyDescent="0.25">
      <c r="A4958" s="42" t="s">
        <v>2767</v>
      </c>
      <c r="B4958" s="42" t="s">
        <v>2768</v>
      </c>
      <c r="C4958" s="42" t="s">
        <v>1204</v>
      </c>
      <c r="D4958" s="42" t="s">
        <v>27</v>
      </c>
      <c r="E4958" s="42" t="s">
        <v>2723</v>
      </c>
      <c r="F4958" s="42" t="s">
        <v>2451</v>
      </c>
      <c r="G4958" s="42" t="s">
        <v>11227</v>
      </c>
      <c r="H4958" s="7" t="s">
        <v>30</v>
      </c>
      <c r="I4958" s="42" t="s">
        <v>36</v>
      </c>
      <c r="J4958" s="42" t="s">
        <v>290</v>
      </c>
      <c r="K4958" s="8">
        <v>45862</v>
      </c>
      <c r="L4958" s="7" t="s">
        <v>11229</v>
      </c>
      <c r="M4958" s="44">
        <v>36.799999999999997</v>
      </c>
      <c r="N4958" s="7">
        <v>1</v>
      </c>
      <c r="O4958" s="44">
        <v>43.79</v>
      </c>
      <c r="P4958" s="44">
        <v>15.8</v>
      </c>
      <c r="Q4958" s="44">
        <v>2.99</v>
      </c>
      <c r="R4958" s="44">
        <v>10.92</v>
      </c>
      <c r="S4958" s="44">
        <v>6.99</v>
      </c>
      <c r="T4958" s="44">
        <v>0</v>
      </c>
      <c r="U4958" s="44">
        <v>7.09</v>
      </c>
      <c r="V4958" s="9" t="s">
        <v>24495</v>
      </c>
      <c r="W4958" s="42" t="s">
        <v>34</v>
      </c>
      <c r="X4958" s="43">
        <v>119264477583</v>
      </c>
      <c r="Y4958" s="43">
        <v>45227897016</v>
      </c>
      <c r="Z4958" s="5" t="s">
        <v>7980</v>
      </c>
      <c r="AA4958" s="37" t="str">
        <f>VLOOKUP(J4958, sku!B:C, 2, FALSE)</f>
        <v>Par De Trava Do Quebra Vento Preto (23Cm)</v>
      </c>
      <c r="AB4958" s="37" t="str">
        <f>VLOOKUP(J4958, sku!B:BM, 64, FALSE)</f>
        <v>Revenda</v>
      </c>
      <c r="AC4958" s="37" t="str">
        <f>LEFT(pedidos[[#This Row],[SKU]],3)</f>
        <v>Q-9</v>
      </c>
      <c r="AD4958" s="37" t="str" cm="1">
        <f t="array" aca="1" ref="AD4958" ca="1">IFERROR(
  INDEX(
    montadora[Montadora],
    MATCH(TRUE,LEFT(J5167,NÚCARACT(montadora[SKU Parcial]))=montadora[SKU Parcial],0)
  ),
  ""
)</f>
        <v/>
      </c>
    </row>
    <row r="4959" spans="1:30" x14ac:dyDescent="0.25">
      <c r="A4959" s="42" t="s">
        <v>2769</v>
      </c>
      <c r="B4959" s="42" t="s">
        <v>2770</v>
      </c>
      <c r="C4959" s="42" t="s">
        <v>2771</v>
      </c>
      <c r="D4959" s="42" t="s">
        <v>138</v>
      </c>
      <c r="E4959" s="42" t="s">
        <v>2723</v>
      </c>
      <c r="F4959" s="42" t="s">
        <v>2451</v>
      </c>
      <c r="G4959" s="42" t="s">
        <v>11227</v>
      </c>
      <c r="H4959" s="7" t="s">
        <v>30</v>
      </c>
      <c r="I4959" s="42" t="s">
        <v>36</v>
      </c>
      <c r="J4959" s="42" t="s">
        <v>290</v>
      </c>
      <c r="K4959" s="8">
        <v>45863</v>
      </c>
      <c r="L4959" s="7" t="s">
        <v>11229</v>
      </c>
      <c r="M4959" s="44">
        <v>36.799999999999997</v>
      </c>
      <c r="N4959" s="7">
        <v>1</v>
      </c>
      <c r="O4959" s="44">
        <v>36.799999999999997</v>
      </c>
      <c r="P4959" s="44">
        <v>15.8</v>
      </c>
      <c r="Q4959" s="44">
        <v>2.99</v>
      </c>
      <c r="R4959" s="44">
        <v>10.92</v>
      </c>
      <c r="S4959" s="44">
        <v>0</v>
      </c>
      <c r="T4959" s="44">
        <v>0</v>
      </c>
      <c r="U4959" s="44">
        <v>7.09</v>
      </c>
      <c r="V4959" s="9" t="s">
        <v>24495</v>
      </c>
      <c r="W4959" s="42" t="s">
        <v>34</v>
      </c>
      <c r="X4959" s="43">
        <v>119912891062</v>
      </c>
      <c r="Y4959" s="43">
        <v>45233589766</v>
      </c>
      <c r="Z4959" s="5" t="s">
        <v>7980</v>
      </c>
      <c r="AA4959" s="37" t="str">
        <f>VLOOKUP(J4959, sku!B:C, 2, FALSE)</f>
        <v>Par De Trava Do Quebra Vento Preto (23Cm)</v>
      </c>
      <c r="AB4959" s="37" t="str">
        <f>VLOOKUP(J4959, sku!B:BM, 64, FALSE)</f>
        <v>Revenda</v>
      </c>
      <c r="AC4959" s="37" t="str">
        <f>LEFT(pedidos[[#This Row],[SKU]],3)</f>
        <v>Q-9</v>
      </c>
      <c r="AD4959" s="37" t="str" cm="1">
        <f t="array" aca="1" ref="AD4959" ca="1">IFERROR(
  INDEX(
    montadora[Montadora],
    MATCH(TRUE,LEFT(J5168,NÚCARACT(montadora[SKU Parcial]))=montadora[SKU Parcial],0)
  ),
  ""
)</f>
        <v/>
      </c>
    </row>
    <row r="4960" spans="1:30" x14ac:dyDescent="0.25">
      <c r="A4960" s="42" t="s">
        <v>1881</v>
      </c>
      <c r="B4960" s="42" t="s">
        <v>1882</v>
      </c>
      <c r="C4960" s="42" t="s">
        <v>207</v>
      </c>
      <c r="D4960" s="42" t="s">
        <v>27</v>
      </c>
      <c r="E4960" s="42" t="s">
        <v>1883</v>
      </c>
      <c r="F4960" s="42" t="s">
        <v>1884</v>
      </c>
      <c r="G4960" s="42" t="s">
        <v>11227</v>
      </c>
      <c r="H4960" s="7" t="s">
        <v>47</v>
      </c>
      <c r="I4960" s="42" t="s">
        <v>36</v>
      </c>
      <c r="J4960" s="42" t="s">
        <v>1885</v>
      </c>
      <c r="K4960" s="8">
        <v>45866</v>
      </c>
      <c r="L4960" s="7" t="s">
        <v>33</v>
      </c>
      <c r="M4960" s="44">
        <v>25.8</v>
      </c>
      <c r="N4960" s="7">
        <v>3</v>
      </c>
      <c r="O4960" s="44">
        <v>93.39</v>
      </c>
      <c r="P4960" s="44">
        <v>24.3</v>
      </c>
      <c r="Q4960" s="44">
        <v>6.28</v>
      </c>
      <c r="R4960" s="44">
        <v>31.92</v>
      </c>
      <c r="S4960" s="44">
        <v>15.99</v>
      </c>
      <c r="T4960" s="44">
        <v>0</v>
      </c>
      <c r="U4960" s="44">
        <v>14.9</v>
      </c>
      <c r="V4960" s="9" t="s">
        <v>24496</v>
      </c>
      <c r="W4960" s="42" t="s">
        <v>34</v>
      </c>
      <c r="X4960" s="43">
        <v>120165575562</v>
      </c>
      <c r="Y4960" s="43">
        <v>45243802031</v>
      </c>
      <c r="Z4960" s="5" t="s">
        <v>7980</v>
      </c>
      <c r="AA4960" s="37" t="str">
        <f>VLOOKUP(J4960, sku!B:C, 2, FALSE)</f>
        <v>Maçarico 915</v>
      </c>
      <c r="AB4960" s="37" t="str">
        <f>VLOOKUP(J4960, sku!B:BM, 64, FALSE)</f>
        <v>Importação</v>
      </c>
      <c r="AC4960" s="37" t="str">
        <f>LEFT(pedidos[[#This Row],[SKU]],3)</f>
        <v>1MA</v>
      </c>
      <c r="AD4960" s="37" t="str" cm="1">
        <f t="array" aca="1" ref="AD4960" ca="1">IFERROR(
  INDEX(
    montadora[Montadora],
    MATCH(TRUE,LEFT(J5177,NÚCARACT(montadora[SKU Parcial]))=montadora[SKU Parcial],0)
  ),
  ""
)</f>
        <v/>
      </c>
    </row>
    <row r="4961" spans="1:30" x14ac:dyDescent="0.25">
      <c r="A4961" s="42" t="s">
        <v>2727</v>
      </c>
      <c r="B4961" s="42" t="s">
        <v>2728</v>
      </c>
      <c r="C4961" s="42" t="s">
        <v>2491</v>
      </c>
      <c r="D4961" s="42" t="s">
        <v>617</v>
      </c>
      <c r="E4961" s="42" t="s">
        <v>2729</v>
      </c>
      <c r="F4961" s="42" t="s">
        <v>2730</v>
      </c>
      <c r="G4961" s="42" t="s">
        <v>11227</v>
      </c>
      <c r="H4961" s="7" t="s">
        <v>47</v>
      </c>
      <c r="I4961" s="42" t="s">
        <v>36</v>
      </c>
      <c r="J4961" s="42" t="s">
        <v>2323</v>
      </c>
      <c r="K4961" s="8">
        <v>45845</v>
      </c>
      <c r="L4961" s="7" t="s">
        <v>11229</v>
      </c>
      <c r="M4961" s="44">
        <v>878.8</v>
      </c>
      <c r="N4961" s="7">
        <v>1</v>
      </c>
      <c r="O4961" s="44">
        <v>878.8</v>
      </c>
      <c r="P4961" s="44">
        <v>403</v>
      </c>
      <c r="Q4961" s="44">
        <v>71.36</v>
      </c>
      <c r="R4961" s="44">
        <v>149.4</v>
      </c>
      <c r="S4961" s="44">
        <v>0</v>
      </c>
      <c r="T4961" s="44">
        <v>85.95</v>
      </c>
      <c r="U4961" s="44">
        <v>169.09</v>
      </c>
      <c r="V4961" s="9" t="s">
        <v>24497</v>
      </c>
      <c r="W4961" s="42" t="s">
        <v>34</v>
      </c>
      <c r="X4961" s="43">
        <v>117213449477</v>
      </c>
      <c r="Y4961" s="43">
        <v>45132059632</v>
      </c>
      <c r="Z4961" s="5" t="s">
        <v>7980</v>
      </c>
      <c r="AA4961" s="37" t="str">
        <f>VLOOKUP(J4961, sku!B:C, 2, FALSE)</f>
        <v>Travessa Geral - Smart - 1 Gradeado Médio 100 X 80 X 12 cm - - - - - Preto</v>
      </c>
      <c r="AB4961" s="37" t="str">
        <f>VLOOKUP(J4961, sku!B:BM, 64, FALSE)</f>
        <v>Fabricação</v>
      </c>
      <c r="AC4961" s="37" t="str">
        <f>LEFT(pedidos[[#This Row],[SKU]],3)</f>
        <v>1XG</v>
      </c>
      <c r="AD4961" s="37" t="str" cm="1">
        <f t="array" aca="1" ref="AD4961" ca="1">IFERROR(
  INDEX(
    montadora[Montadora],
    MATCH(TRUE,LEFT(J5179,NÚCARACT(montadora[SKU Parcial]))=montadora[SKU Parcial],0)
  ),
  ""
)</f>
        <v/>
      </c>
    </row>
    <row r="4962" spans="1:30" x14ac:dyDescent="0.25">
      <c r="A4962" s="42" t="s">
        <v>2731</v>
      </c>
      <c r="B4962" s="42" t="s">
        <v>2732</v>
      </c>
      <c r="C4962" s="42" t="s">
        <v>2733</v>
      </c>
      <c r="D4962" s="42" t="s">
        <v>27</v>
      </c>
      <c r="E4962" s="42" t="s">
        <v>2729</v>
      </c>
      <c r="F4962" s="42" t="s">
        <v>2730</v>
      </c>
      <c r="G4962" s="42" t="s">
        <v>11227</v>
      </c>
      <c r="H4962" s="7" t="s">
        <v>47</v>
      </c>
      <c r="I4962" s="42" t="s">
        <v>36</v>
      </c>
      <c r="J4962" s="42" t="s">
        <v>2323</v>
      </c>
      <c r="K4962" s="8">
        <v>45846</v>
      </c>
      <c r="L4962" s="7" t="s">
        <v>11229</v>
      </c>
      <c r="M4962" s="44">
        <v>878.8</v>
      </c>
      <c r="N4962" s="7">
        <v>1</v>
      </c>
      <c r="O4962" s="44">
        <v>878.8</v>
      </c>
      <c r="P4962" s="44">
        <v>403</v>
      </c>
      <c r="Q4962" s="44">
        <v>71.36</v>
      </c>
      <c r="R4962" s="44">
        <v>149.4</v>
      </c>
      <c r="S4962" s="44">
        <v>0</v>
      </c>
      <c r="T4962" s="44">
        <v>85.95</v>
      </c>
      <c r="U4962" s="44">
        <v>169.09</v>
      </c>
      <c r="V4962" s="9" t="s">
        <v>24497</v>
      </c>
      <c r="W4962" s="42" t="s">
        <v>34</v>
      </c>
      <c r="X4962" s="43">
        <v>117332898947</v>
      </c>
      <c r="Y4962" s="43">
        <v>45138269647</v>
      </c>
      <c r="Z4962" s="5" t="s">
        <v>7980</v>
      </c>
      <c r="AA4962" s="37" t="str">
        <f>VLOOKUP(J4962, sku!B:C, 2, FALSE)</f>
        <v>Travessa Geral - Smart - 1 Gradeado Médio 100 X 80 X 12 cm - - - - - Preto</v>
      </c>
      <c r="AB4962" s="37" t="str">
        <f>VLOOKUP(J4962, sku!B:BM, 64, FALSE)</f>
        <v>Fabricação</v>
      </c>
      <c r="AC4962" s="37" t="str">
        <f>LEFT(pedidos[[#This Row],[SKU]],3)</f>
        <v>1XG</v>
      </c>
      <c r="AD4962" s="37" t="str" cm="1">
        <f t="array" aca="1" ref="AD4962" ca="1">IFERROR(
  INDEX(
    montadora[Montadora],
    MATCH(TRUE,LEFT(J5180,NÚCARACT(montadora[SKU Parcial]))=montadora[SKU Parcial],0)
  ),
  ""
)</f>
        <v/>
      </c>
    </row>
    <row r="4963" spans="1:30" x14ac:dyDescent="0.25">
      <c r="A4963" s="42" t="s">
        <v>2734</v>
      </c>
      <c r="B4963" s="42" t="s">
        <v>36</v>
      </c>
      <c r="C4963" s="42" t="s">
        <v>2735</v>
      </c>
      <c r="D4963" s="42" t="s">
        <v>643</v>
      </c>
      <c r="E4963" s="42" t="s">
        <v>2736</v>
      </c>
      <c r="F4963" s="42" t="s">
        <v>2737</v>
      </c>
      <c r="G4963" s="42" t="s">
        <v>11227</v>
      </c>
      <c r="H4963" s="7" t="s">
        <v>47</v>
      </c>
      <c r="I4963" s="42" t="s">
        <v>36</v>
      </c>
      <c r="J4963" s="42" t="s">
        <v>2323</v>
      </c>
      <c r="K4963" s="8">
        <v>45848</v>
      </c>
      <c r="L4963" s="7" t="s">
        <v>11229</v>
      </c>
      <c r="M4963" s="44">
        <v>878.8</v>
      </c>
      <c r="N4963" s="7">
        <v>1</v>
      </c>
      <c r="O4963" s="44">
        <v>992.79</v>
      </c>
      <c r="P4963" s="44">
        <v>403</v>
      </c>
      <c r="Q4963" s="44">
        <v>71.36</v>
      </c>
      <c r="R4963" s="44">
        <v>149.4</v>
      </c>
      <c r="S4963" s="44">
        <v>113.99</v>
      </c>
      <c r="T4963" s="44">
        <v>85.95</v>
      </c>
      <c r="U4963" s="44">
        <v>169.09</v>
      </c>
      <c r="V4963" s="9" t="s">
        <v>24497</v>
      </c>
      <c r="W4963" s="42" t="s">
        <v>34</v>
      </c>
      <c r="X4963" s="43">
        <v>118145782454</v>
      </c>
      <c r="Y4963" s="43">
        <v>45153587824</v>
      </c>
      <c r="Z4963" s="5" t="s">
        <v>7980</v>
      </c>
      <c r="AA4963" s="37" t="str">
        <f>VLOOKUP(J4963, sku!B:C, 2, FALSE)</f>
        <v>Travessa Geral - Smart - 1 Gradeado Médio 100 X 80 X 12 cm - - - - - Preto</v>
      </c>
      <c r="AB4963" s="37" t="str">
        <f>VLOOKUP(J4963, sku!B:BM, 64, FALSE)</f>
        <v>Fabricação</v>
      </c>
      <c r="AC4963" s="37" t="str">
        <f>LEFT(pedidos[[#This Row],[SKU]],3)</f>
        <v>1XG</v>
      </c>
      <c r="AD4963" s="37" t="str" cm="1">
        <f t="array" aca="1" ref="AD4963" ca="1">IFERROR(
  INDEX(
    montadora[Montadora],
    MATCH(TRUE,LEFT(#REF!,NÚCARACT(montadora[SKU Parcial]))=montadora[SKU Parcial],0)
  ),
  ""
)</f>
        <v/>
      </c>
    </row>
    <row r="4964" spans="1:30" x14ac:dyDescent="0.25">
      <c r="A4964" s="42" t="s">
        <v>2772</v>
      </c>
      <c r="B4964" s="42" t="s">
        <v>2773</v>
      </c>
      <c r="C4964" s="42" t="s">
        <v>2774</v>
      </c>
      <c r="D4964" s="42" t="s">
        <v>27</v>
      </c>
      <c r="E4964" s="42" t="s">
        <v>506</v>
      </c>
      <c r="F4964" s="42" t="s">
        <v>507</v>
      </c>
      <c r="G4964" s="42" t="s">
        <v>11227</v>
      </c>
      <c r="H4964" s="7" t="s">
        <v>30</v>
      </c>
      <c r="I4964" s="42" t="s">
        <v>36</v>
      </c>
      <c r="J4964" s="42" t="s">
        <v>473</v>
      </c>
      <c r="K4964" s="8">
        <v>45859</v>
      </c>
      <c r="L4964" s="7" t="s">
        <v>11229</v>
      </c>
      <c r="M4964" s="44">
        <v>158.80000000000001</v>
      </c>
      <c r="N4964" s="7">
        <v>1</v>
      </c>
      <c r="O4964" s="44">
        <v>158.80000000000001</v>
      </c>
      <c r="P4964" s="44">
        <v>73.05</v>
      </c>
      <c r="Q4964" s="44">
        <v>12.89</v>
      </c>
      <c r="R4964" s="44">
        <v>18.260000000000002</v>
      </c>
      <c r="S4964" s="44">
        <v>0</v>
      </c>
      <c r="T4964" s="44">
        <v>24.25</v>
      </c>
      <c r="U4964" s="44">
        <v>30.35</v>
      </c>
      <c r="V4964" s="9" t="s">
        <v>24498</v>
      </c>
      <c r="W4964" s="42" t="s">
        <v>34</v>
      </c>
      <c r="X4964" s="43">
        <v>119427697222</v>
      </c>
      <c r="Y4964" s="43">
        <v>45210448900</v>
      </c>
      <c r="Z4964" s="5" t="s">
        <v>7980</v>
      </c>
      <c r="AA4964" s="37" t="str">
        <f>VLOOKUP(J4964, sku!B:C, 2, FALSE)</f>
        <v>1 Fogareiro 1 Boca + 1 Maçarico 915 + 2 Refis Guepardo</v>
      </c>
      <c r="AB4964" s="37" t="str">
        <f>VLOOKUP(J4964, sku!B:BM, 64, FALSE)</f>
        <v>Importação</v>
      </c>
      <c r="AC4964" s="37" t="str">
        <f>LEFT(pedidos[[#This Row],[SKU]],3)</f>
        <v>1FO</v>
      </c>
      <c r="AD4964" s="37" t="str" cm="1">
        <f t="array" aca="1" ref="AD4964" ca="1">IFERROR(
  INDEX(
    montadora[Montadora],
    MATCH(TRUE,LEFT(#REF!,NÚCARACT(montadora[SKU Parcial]))=montadora[SKU Parcial],0)
  ),
  ""
)</f>
        <v/>
      </c>
    </row>
    <row r="4965" spans="1:30" x14ac:dyDescent="0.25">
      <c r="A4965" s="42" t="s">
        <v>2775</v>
      </c>
      <c r="B4965" s="42" t="s">
        <v>2776</v>
      </c>
      <c r="C4965" s="42" t="s">
        <v>2051</v>
      </c>
      <c r="D4965" s="42" t="s">
        <v>45</v>
      </c>
      <c r="E4965" s="42" t="s">
        <v>506</v>
      </c>
      <c r="F4965" s="42" t="s">
        <v>507</v>
      </c>
      <c r="G4965" s="42" t="s">
        <v>11227</v>
      </c>
      <c r="H4965" s="7" t="s">
        <v>30</v>
      </c>
      <c r="I4965" s="42" t="s">
        <v>36</v>
      </c>
      <c r="J4965" s="42" t="s">
        <v>473</v>
      </c>
      <c r="K4965" s="8">
        <v>45860</v>
      </c>
      <c r="L4965" s="7" t="s">
        <v>11229</v>
      </c>
      <c r="M4965" s="44">
        <v>158.80000000000001</v>
      </c>
      <c r="N4965" s="7">
        <v>1</v>
      </c>
      <c r="O4965" s="44">
        <v>158.80000000000001</v>
      </c>
      <c r="P4965" s="44">
        <v>73.05</v>
      </c>
      <c r="Q4965" s="44">
        <v>12.89</v>
      </c>
      <c r="R4965" s="44">
        <v>18.260000000000002</v>
      </c>
      <c r="S4965" s="44">
        <v>0</v>
      </c>
      <c r="T4965" s="44">
        <v>24.25</v>
      </c>
      <c r="U4965" s="44">
        <v>30.35</v>
      </c>
      <c r="V4965" s="9" t="s">
        <v>24498</v>
      </c>
      <c r="W4965" s="42" t="s">
        <v>34</v>
      </c>
      <c r="X4965" s="43">
        <v>119455845446</v>
      </c>
      <c r="Y4965" s="43">
        <v>45212023199</v>
      </c>
      <c r="Z4965" s="5" t="s">
        <v>7980</v>
      </c>
      <c r="AA4965" s="37" t="str">
        <f>VLOOKUP(J4965, sku!B:C, 2, FALSE)</f>
        <v>1 Fogareiro 1 Boca + 1 Maçarico 915 + 2 Refis Guepardo</v>
      </c>
      <c r="AB4965" s="37" t="str">
        <f>VLOOKUP(J4965, sku!B:BM, 64, FALSE)</f>
        <v>Importação</v>
      </c>
      <c r="AC4965" s="37" t="str">
        <f>LEFT(pedidos[[#This Row],[SKU]],3)</f>
        <v>1FO</v>
      </c>
      <c r="AD4965" s="37" t="str" cm="1">
        <f t="array" aca="1" ref="AD4965" ca="1">IFERROR(
  INDEX(
    montadora[Montadora],
    MATCH(TRUE,LEFT(#REF!,NÚCARACT(montadora[SKU Parcial]))=montadora[SKU Parcial],0)
  ),
  ""
)</f>
        <v/>
      </c>
    </row>
    <row r="4966" spans="1:30" x14ac:dyDescent="0.25">
      <c r="A4966" s="42" t="s">
        <v>2777</v>
      </c>
      <c r="B4966" s="42" t="s">
        <v>36</v>
      </c>
      <c r="C4966" s="42" t="s">
        <v>2778</v>
      </c>
      <c r="D4966" s="42" t="s">
        <v>138</v>
      </c>
      <c r="E4966" s="42" t="s">
        <v>506</v>
      </c>
      <c r="F4966" s="42" t="s">
        <v>507</v>
      </c>
      <c r="G4966" s="42" t="s">
        <v>11227</v>
      </c>
      <c r="H4966" s="7" t="s">
        <v>30</v>
      </c>
      <c r="I4966" s="42" t="s">
        <v>36</v>
      </c>
      <c r="J4966" s="42" t="s">
        <v>473</v>
      </c>
      <c r="K4966" s="8">
        <v>45860</v>
      </c>
      <c r="L4966" s="7" t="s">
        <v>11229</v>
      </c>
      <c r="M4966" s="44">
        <v>158.80000000000001</v>
      </c>
      <c r="N4966" s="7">
        <v>1</v>
      </c>
      <c r="O4966" s="44">
        <v>158.80000000000001</v>
      </c>
      <c r="P4966" s="44">
        <v>73.05</v>
      </c>
      <c r="Q4966" s="44">
        <v>12.89</v>
      </c>
      <c r="R4966" s="44">
        <v>18.260000000000002</v>
      </c>
      <c r="S4966" s="44">
        <v>0</v>
      </c>
      <c r="T4966" s="44">
        <v>24.25</v>
      </c>
      <c r="U4966" s="44">
        <v>30.35</v>
      </c>
      <c r="V4966" s="9" t="s">
        <v>24498</v>
      </c>
      <c r="W4966" s="42" t="s">
        <v>34</v>
      </c>
      <c r="X4966" s="43">
        <v>119010203461</v>
      </c>
      <c r="Y4966" s="43">
        <v>45214927725</v>
      </c>
      <c r="Z4966" s="5" t="s">
        <v>7980</v>
      </c>
      <c r="AA4966" s="37" t="str">
        <f>VLOOKUP(J4966, sku!B:C, 2, FALSE)</f>
        <v>1 Fogareiro 1 Boca + 1 Maçarico 915 + 2 Refis Guepardo</v>
      </c>
      <c r="AB4966" s="37" t="str">
        <f>VLOOKUP(J4966, sku!B:BM, 64, FALSE)</f>
        <v>Importação</v>
      </c>
      <c r="AC4966" s="37" t="str">
        <f>LEFT(pedidos[[#This Row],[SKU]],3)</f>
        <v>1FO</v>
      </c>
      <c r="AD4966" s="37" t="str" cm="1">
        <f t="array" aca="1" ref="AD4966" ca="1">IFERROR(
  INDEX(
    montadora[Montadora],
    MATCH(TRUE,LEFT(#REF!,NÚCARACT(montadora[SKU Parcial]))=montadora[SKU Parcial],0)
  ),
  ""
)</f>
        <v/>
      </c>
    </row>
    <row r="4967" spans="1:30" x14ac:dyDescent="0.25">
      <c r="A4967" s="42" t="s">
        <v>2779</v>
      </c>
      <c r="B4967" s="42" t="s">
        <v>2780</v>
      </c>
      <c r="C4967" s="42" t="s">
        <v>2781</v>
      </c>
      <c r="D4967" s="42" t="s">
        <v>617</v>
      </c>
      <c r="E4967" s="42" t="s">
        <v>506</v>
      </c>
      <c r="F4967" s="42" t="s">
        <v>507</v>
      </c>
      <c r="G4967" s="42" t="s">
        <v>11227</v>
      </c>
      <c r="H4967" s="7" t="s">
        <v>30</v>
      </c>
      <c r="I4967" s="42" t="s">
        <v>36</v>
      </c>
      <c r="J4967" s="42" t="s">
        <v>473</v>
      </c>
      <c r="K4967" s="8">
        <v>45861</v>
      </c>
      <c r="L4967" s="7" t="s">
        <v>11229</v>
      </c>
      <c r="M4967" s="44">
        <v>158.80000000000001</v>
      </c>
      <c r="N4967" s="7">
        <v>1</v>
      </c>
      <c r="O4967" s="44">
        <v>158.80000000000001</v>
      </c>
      <c r="P4967" s="44">
        <v>73.05</v>
      </c>
      <c r="Q4967" s="44">
        <v>12.89</v>
      </c>
      <c r="R4967" s="44">
        <v>18.260000000000002</v>
      </c>
      <c r="S4967" s="44">
        <v>0</v>
      </c>
      <c r="T4967" s="44">
        <v>24.25</v>
      </c>
      <c r="U4967" s="44">
        <v>30.35</v>
      </c>
      <c r="V4967" s="9" t="s">
        <v>24498</v>
      </c>
      <c r="W4967" s="42" t="s">
        <v>34</v>
      </c>
      <c r="X4967" s="43">
        <v>119172713627</v>
      </c>
      <c r="Y4967" s="43">
        <v>45223445048</v>
      </c>
      <c r="Z4967" s="5" t="s">
        <v>7980</v>
      </c>
      <c r="AA4967" s="37" t="str">
        <f>VLOOKUP(J4967, sku!B:C, 2, FALSE)</f>
        <v>1 Fogareiro 1 Boca + 1 Maçarico 915 + 2 Refis Guepardo</v>
      </c>
      <c r="AB4967" s="37" t="str">
        <f>VLOOKUP(J4967, sku!B:BM, 64, FALSE)</f>
        <v>Importação</v>
      </c>
      <c r="AC4967" s="37" t="str">
        <f>LEFT(pedidos[[#This Row],[SKU]],3)</f>
        <v>1FO</v>
      </c>
      <c r="AD4967" s="37" t="str" cm="1">
        <f t="array" aca="1" ref="AD4967" ca="1">IFERROR(
  INDEX(
    montadora[Montadora],
    MATCH(TRUE,LEFT(#REF!,NÚCARACT(montadora[SKU Parcial]))=montadora[SKU Parcial],0)
  ),
  ""
)</f>
        <v/>
      </c>
    </row>
    <row r="4968" spans="1:30" x14ac:dyDescent="0.25">
      <c r="A4968" s="42" t="s">
        <v>2782</v>
      </c>
      <c r="B4968" s="42" t="s">
        <v>2783</v>
      </c>
      <c r="C4968" s="42" t="s">
        <v>2784</v>
      </c>
      <c r="D4968" s="42" t="s">
        <v>138</v>
      </c>
      <c r="E4968" s="42" t="s">
        <v>506</v>
      </c>
      <c r="F4968" s="42" t="s">
        <v>507</v>
      </c>
      <c r="G4968" s="42" t="s">
        <v>11227</v>
      </c>
      <c r="H4968" s="7" t="s">
        <v>30</v>
      </c>
      <c r="I4968" s="42" t="s">
        <v>36</v>
      </c>
      <c r="J4968" s="42" t="s">
        <v>473</v>
      </c>
      <c r="K4968" s="8">
        <v>45862</v>
      </c>
      <c r="L4968" s="7" t="s">
        <v>11229</v>
      </c>
      <c r="M4968" s="44">
        <v>158.80000000000001</v>
      </c>
      <c r="N4968" s="7">
        <v>1</v>
      </c>
      <c r="O4968" s="44">
        <v>158.80000000000001</v>
      </c>
      <c r="P4968" s="44">
        <v>73.05</v>
      </c>
      <c r="Q4968" s="44">
        <v>12.89</v>
      </c>
      <c r="R4968" s="44">
        <v>18.260000000000002</v>
      </c>
      <c r="S4968" s="44">
        <v>0</v>
      </c>
      <c r="T4968" s="44">
        <v>24.25</v>
      </c>
      <c r="U4968" s="44">
        <v>30.35</v>
      </c>
      <c r="V4968" s="9" t="s">
        <v>24498</v>
      </c>
      <c r="W4968" s="42" t="s">
        <v>34</v>
      </c>
      <c r="X4968" s="43">
        <v>119251173867</v>
      </c>
      <c r="Y4968" s="43">
        <v>45227100631</v>
      </c>
      <c r="Z4968" s="5" t="s">
        <v>7980</v>
      </c>
      <c r="AA4968" s="37" t="str">
        <f>VLOOKUP(J4968, sku!B:C, 2, FALSE)</f>
        <v>1 Fogareiro 1 Boca + 1 Maçarico 915 + 2 Refis Guepardo</v>
      </c>
      <c r="AB4968" s="37" t="str">
        <f>VLOOKUP(J4968, sku!B:BM, 64, FALSE)</f>
        <v>Importação</v>
      </c>
      <c r="AC4968" s="37" t="str">
        <f>LEFT(pedidos[[#This Row],[SKU]],3)</f>
        <v>1FO</v>
      </c>
      <c r="AD4968" s="37" t="str" cm="1">
        <f t="array" aca="1" ref="AD4968" ca="1">IFERROR(
  INDEX(
    montadora[Montadora],
    MATCH(TRUE,LEFT(#REF!,NÚCARACT(montadora[SKU Parcial]))=montadora[SKU Parcial],0)
  ),
  ""
)</f>
        <v/>
      </c>
    </row>
    <row r="4969" spans="1:30" x14ac:dyDescent="0.25">
      <c r="A4969" s="42" t="s">
        <v>2785</v>
      </c>
      <c r="B4969" s="42" t="s">
        <v>36</v>
      </c>
      <c r="C4969" s="42" t="s">
        <v>2786</v>
      </c>
      <c r="D4969" s="42" t="s">
        <v>420</v>
      </c>
      <c r="E4969" s="42" t="s">
        <v>506</v>
      </c>
      <c r="F4969" s="42" t="s">
        <v>507</v>
      </c>
      <c r="G4969" s="42" t="s">
        <v>11227</v>
      </c>
      <c r="H4969" s="7" t="s">
        <v>30</v>
      </c>
      <c r="I4969" s="42" t="s">
        <v>36</v>
      </c>
      <c r="J4969" s="42" t="s">
        <v>473</v>
      </c>
      <c r="K4969" s="8">
        <v>45865</v>
      </c>
      <c r="L4969" s="7" t="s">
        <v>11229</v>
      </c>
      <c r="M4969" s="44">
        <v>158.80000000000001</v>
      </c>
      <c r="N4969" s="7">
        <v>1</v>
      </c>
      <c r="O4969" s="44">
        <v>158.80000000000001</v>
      </c>
      <c r="P4969" s="44">
        <v>73.05</v>
      </c>
      <c r="Q4969" s="44">
        <v>12.89</v>
      </c>
      <c r="R4969" s="44">
        <v>18.260000000000002</v>
      </c>
      <c r="S4969" s="44">
        <v>0</v>
      </c>
      <c r="T4969" s="44">
        <v>24.25</v>
      </c>
      <c r="U4969" s="44">
        <v>30.35</v>
      </c>
      <c r="V4969" s="9" t="s">
        <v>24498</v>
      </c>
      <c r="W4969" s="42" t="s">
        <v>34</v>
      </c>
      <c r="X4969" s="43">
        <v>120091762138</v>
      </c>
      <c r="Y4969" s="43">
        <v>45240434665</v>
      </c>
      <c r="Z4969" s="5" t="s">
        <v>7980</v>
      </c>
      <c r="AA4969" s="37" t="str">
        <f>VLOOKUP(J4969, sku!B:C, 2, FALSE)</f>
        <v>1 Fogareiro 1 Boca + 1 Maçarico 915 + 2 Refis Guepardo</v>
      </c>
      <c r="AB4969" s="37" t="str">
        <f>VLOOKUP(J4969, sku!B:BM, 64, FALSE)</f>
        <v>Importação</v>
      </c>
      <c r="AC4969" s="37" t="str">
        <f>LEFT(pedidos[[#This Row],[SKU]],3)</f>
        <v>1FO</v>
      </c>
      <c r="AD4969" s="37" t="str" cm="1">
        <f t="array" aca="1" ref="AD4969" ca="1">IFERROR(
  INDEX(
    montadora[Montadora],
    MATCH(TRUE,LEFT(#REF!,NÚCARACT(montadora[SKU Parcial]))=montadora[SKU Parcial],0)
  ),
  ""
)</f>
        <v/>
      </c>
    </row>
    <row r="4970" spans="1:30" x14ac:dyDescent="0.25">
      <c r="A4970" s="42" t="s">
        <v>2741</v>
      </c>
      <c r="B4970" s="42" t="s">
        <v>2742</v>
      </c>
      <c r="C4970" s="42" t="s">
        <v>2230</v>
      </c>
      <c r="D4970" s="42" t="s">
        <v>27</v>
      </c>
      <c r="E4970" s="42" t="s">
        <v>379</v>
      </c>
      <c r="F4970" s="42" t="s">
        <v>380</v>
      </c>
      <c r="G4970" s="42" t="s">
        <v>11227</v>
      </c>
      <c r="H4970" s="7" t="s">
        <v>30</v>
      </c>
      <c r="I4970" s="42" t="s">
        <v>36</v>
      </c>
      <c r="J4970" s="42" t="s">
        <v>381</v>
      </c>
      <c r="K4970" s="8">
        <v>45839</v>
      </c>
      <c r="L4970" s="7" t="s">
        <v>11229</v>
      </c>
      <c r="M4970" s="44">
        <v>1090.8</v>
      </c>
      <c r="N4970" s="7">
        <v>1</v>
      </c>
      <c r="O4970" s="44">
        <v>1090.8</v>
      </c>
      <c r="P4970" s="44">
        <v>580</v>
      </c>
      <c r="Q4970" s="44">
        <v>88.57</v>
      </c>
      <c r="R4970" s="44">
        <v>130.9</v>
      </c>
      <c r="S4970" s="44">
        <v>0</v>
      </c>
      <c r="T4970" s="44">
        <v>85.95</v>
      </c>
      <c r="U4970" s="44">
        <v>205.38</v>
      </c>
      <c r="V4970" s="9" t="s">
        <v>24499</v>
      </c>
      <c r="W4970" s="42" t="s">
        <v>34</v>
      </c>
      <c r="X4970" s="43">
        <v>117050876522</v>
      </c>
      <c r="Y4970" s="43">
        <v>45103150372</v>
      </c>
      <c r="Z4970" s="5" t="s">
        <v>7980</v>
      </c>
      <c r="AA4970" s="37" t="str">
        <f>VLOOKUP(J4970, sku!B:C, 2, FALSE)</f>
        <v>Travessa Geral - Smart - 1 [HJ-RB539-7C-BK] Bagageiro de Teto de Alumínio 160 X 110cm - Grande - - - - - Prata</v>
      </c>
      <c r="AB4970" s="37" t="str">
        <f>VLOOKUP(J4970, sku!B:BM, 64, FALSE)</f>
        <v>Fabricação</v>
      </c>
      <c r="AC4970" s="37" t="str">
        <f>LEFT(pedidos[[#This Row],[SKU]],3)</f>
        <v>1XB</v>
      </c>
      <c r="AD4970" s="37" t="str" cm="1">
        <f t="array" aca="1" ref="AD4970" ca="1">IFERROR(
  INDEX(
    montadora[Montadora],
    MATCH(TRUE,LEFT(#REF!,NÚCARACT(montadora[SKU Parcial]))=montadora[SKU Parcial],0)
  ),
  ""
)</f>
        <v/>
      </c>
    </row>
    <row r="4971" spans="1:30" x14ac:dyDescent="0.25">
      <c r="A4971" s="42" t="s">
        <v>2743</v>
      </c>
      <c r="B4971" s="42" t="s">
        <v>2744</v>
      </c>
      <c r="C4971" s="42" t="s">
        <v>2745</v>
      </c>
      <c r="D4971" s="42" t="s">
        <v>420</v>
      </c>
      <c r="E4971" s="42" t="s">
        <v>2746</v>
      </c>
      <c r="F4971" s="42" t="s">
        <v>1793</v>
      </c>
      <c r="G4971" s="42" t="s">
        <v>11227</v>
      </c>
      <c r="H4971" s="7" t="s">
        <v>30</v>
      </c>
      <c r="I4971" s="42" t="s">
        <v>36</v>
      </c>
      <c r="J4971" s="42" t="s">
        <v>2747</v>
      </c>
      <c r="K4971" s="8">
        <v>45840</v>
      </c>
      <c r="L4971" s="7" t="s">
        <v>804</v>
      </c>
      <c r="M4971" s="44">
        <v>78.8</v>
      </c>
      <c r="N4971" s="7">
        <v>1</v>
      </c>
      <c r="O4971" s="44">
        <v>78.8</v>
      </c>
      <c r="P4971" s="44">
        <v>41.36</v>
      </c>
      <c r="Q4971" s="44">
        <v>6.4</v>
      </c>
      <c r="R4971" s="44">
        <v>16.21</v>
      </c>
      <c r="S4971" s="44">
        <v>0</v>
      </c>
      <c r="T4971" s="44">
        <v>0</v>
      </c>
      <c r="U4971" s="44">
        <v>14.83</v>
      </c>
      <c r="V4971" s="9" t="s">
        <v>24500</v>
      </c>
      <c r="W4971" s="42" t="s">
        <v>89</v>
      </c>
      <c r="X4971" s="43">
        <v>117128089576</v>
      </c>
      <c r="Y4971" s="43">
        <v>45106852907</v>
      </c>
      <c r="Z4971" s="5" t="s">
        <v>7980</v>
      </c>
      <c r="AA4971" s="37" t="str">
        <f>VLOOKUP(J4971, sku!B:C, 2, FALSE)</f>
        <v>Cabo de Chupeta Coaxial de Transferência de Carga de Bateria 12/24V 500 Amper, PVC, CCA 5 Metros</v>
      </c>
      <c r="AB4971" s="37" t="str">
        <f>VLOOKUP(J4971, sku!B:BM, 64, FALSE)</f>
        <v>Importação</v>
      </c>
      <c r="AC4971" s="37" t="str">
        <f>LEFT(pedidos[[#This Row],[SKU]],3)</f>
        <v>1EC</v>
      </c>
      <c r="AD4971" s="37" t="str" cm="1">
        <f t="array" aca="1" ref="AD4971" ca="1">IFERROR(
  INDEX(
    montadora[Montadora],
    MATCH(TRUE,LEFT(#REF!,NÚCARACT(montadora[SKU Parcial]))=montadora[SKU Parcial],0)
  ),
  ""
)</f>
        <v/>
      </c>
    </row>
    <row r="4972" spans="1:30" x14ac:dyDescent="0.25">
      <c r="A4972" s="42" t="s">
        <v>2748</v>
      </c>
      <c r="B4972" s="42" t="s">
        <v>2749</v>
      </c>
      <c r="C4972" s="42" t="s">
        <v>2745</v>
      </c>
      <c r="D4972" s="42" t="s">
        <v>420</v>
      </c>
      <c r="E4972" s="42" t="s">
        <v>2746</v>
      </c>
      <c r="F4972" s="42" t="s">
        <v>1793</v>
      </c>
      <c r="G4972" s="42" t="s">
        <v>11227</v>
      </c>
      <c r="H4972" s="7" t="s">
        <v>30</v>
      </c>
      <c r="I4972" s="42" t="s">
        <v>36</v>
      </c>
      <c r="J4972" s="42" t="s">
        <v>2747</v>
      </c>
      <c r="K4972" s="8">
        <v>45840</v>
      </c>
      <c r="L4972" s="7" t="s">
        <v>804</v>
      </c>
      <c r="M4972" s="44">
        <v>78.8</v>
      </c>
      <c r="N4972" s="7">
        <v>1</v>
      </c>
      <c r="O4972" s="44">
        <v>78.8</v>
      </c>
      <c r="P4972" s="44">
        <v>41.36</v>
      </c>
      <c r="Q4972" s="44">
        <v>6.4</v>
      </c>
      <c r="R4972" s="44">
        <v>16.21</v>
      </c>
      <c r="S4972" s="44">
        <v>0</v>
      </c>
      <c r="T4972" s="44">
        <v>0</v>
      </c>
      <c r="U4972" s="44">
        <v>14.83</v>
      </c>
      <c r="V4972" s="9" t="s">
        <v>24500</v>
      </c>
      <c r="W4972" s="42" t="s">
        <v>34</v>
      </c>
      <c r="X4972" s="43">
        <v>117128218558</v>
      </c>
      <c r="Y4972" s="43">
        <v>45106852921</v>
      </c>
      <c r="Z4972" s="5" t="s">
        <v>7980</v>
      </c>
      <c r="AA4972" s="37" t="str">
        <f>VLOOKUP(J4972, sku!B:C, 2, FALSE)</f>
        <v>Cabo de Chupeta Coaxial de Transferência de Carga de Bateria 12/24V 500 Amper, PVC, CCA 5 Metros</v>
      </c>
      <c r="AB4972" s="37" t="str">
        <f>VLOOKUP(J4972, sku!B:BM, 64, FALSE)</f>
        <v>Importação</v>
      </c>
      <c r="AC4972" s="37" t="str">
        <f>LEFT(pedidos[[#This Row],[SKU]],3)</f>
        <v>1EC</v>
      </c>
      <c r="AD4972" s="37" t="str" cm="1">
        <f t="array" aca="1" ref="AD4972" ca="1">IFERROR(
  INDEX(
    montadora[Montadora],
    MATCH(TRUE,LEFT(J5205,NÚCARACT(montadora[SKU Parcial]))=montadora[SKU Parcial],0)
  ),
  ""
)</f>
        <v/>
      </c>
    </row>
    <row r="4973" spans="1:30" x14ac:dyDescent="0.25">
      <c r="A4973" s="42" t="s">
        <v>2750</v>
      </c>
      <c r="B4973" s="42" t="s">
        <v>2751</v>
      </c>
      <c r="C4973" s="42" t="s">
        <v>346</v>
      </c>
      <c r="D4973" s="42" t="s">
        <v>191</v>
      </c>
      <c r="E4973" s="42" t="s">
        <v>2746</v>
      </c>
      <c r="F4973" s="42" t="s">
        <v>1793</v>
      </c>
      <c r="G4973" s="42" t="s">
        <v>11227</v>
      </c>
      <c r="H4973" s="7" t="s">
        <v>30</v>
      </c>
      <c r="I4973" s="42" t="s">
        <v>36</v>
      </c>
      <c r="J4973" s="42" t="s">
        <v>2747</v>
      </c>
      <c r="K4973" s="8">
        <v>45841</v>
      </c>
      <c r="L4973" s="7" t="s">
        <v>804</v>
      </c>
      <c r="M4973" s="44">
        <v>78.8</v>
      </c>
      <c r="N4973" s="7">
        <v>1</v>
      </c>
      <c r="O4973" s="44">
        <v>78.8</v>
      </c>
      <c r="P4973" s="44">
        <v>41.36</v>
      </c>
      <c r="Q4973" s="44">
        <v>6.4</v>
      </c>
      <c r="R4973" s="44">
        <v>16.21</v>
      </c>
      <c r="S4973" s="44">
        <v>0</v>
      </c>
      <c r="T4973" s="44">
        <v>0</v>
      </c>
      <c r="U4973" s="44">
        <v>14.83</v>
      </c>
      <c r="V4973" s="9" t="s">
        <v>24500</v>
      </c>
      <c r="W4973" s="42" t="s">
        <v>34</v>
      </c>
      <c r="X4973" s="43">
        <v>117198696530</v>
      </c>
      <c r="Y4973" s="43">
        <v>45110710515</v>
      </c>
      <c r="Z4973" s="5" t="s">
        <v>7980</v>
      </c>
      <c r="AA4973" s="37" t="str">
        <f>VLOOKUP(J4973, sku!B:C, 2, FALSE)</f>
        <v>Cabo de Chupeta Coaxial de Transferência de Carga de Bateria 12/24V 500 Amper, PVC, CCA 5 Metros</v>
      </c>
      <c r="AB4973" s="37" t="str">
        <f>VLOOKUP(J4973, sku!B:BM, 64, FALSE)</f>
        <v>Importação</v>
      </c>
      <c r="AC4973" s="37" t="str">
        <f>LEFT(pedidos[[#This Row],[SKU]],3)</f>
        <v>1EC</v>
      </c>
      <c r="AD4973" s="37" t="str" cm="1">
        <f t="array" aca="1" ref="AD4973" ca="1">IFERROR(
  INDEX(
    montadora[Montadora],
    MATCH(TRUE,LEFT(J5206,NÚCARACT(montadora[SKU Parcial]))=montadora[SKU Parcial],0)
  ),
  ""
)</f>
        <v/>
      </c>
    </row>
    <row r="4974" spans="1:30" x14ac:dyDescent="0.25">
      <c r="A4974" s="42" t="s">
        <v>2752</v>
      </c>
      <c r="B4974" s="42" t="s">
        <v>2753</v>
      </c>
      <c r="C4974" s="42" t="s">
        <v>2754</v>
      </c>
      <c r="D4974" s="42" t="s">
        <v>319</v>
      </c>
      <c r="E4974" s="42" t="s">
        <v>2746</v>
      </c>
      <c r="F4974" s="42" t="s">
        <v>1793</v>
      </c>
      <c r="G4974" s="42" t="s">
        <v>11227</v>
      </c>
      <c r="H4974" s="7" t="s">
        <v>30</v>
      </c>
      <c r="I4974" s="42" t="s">
        <v>36</v>
      </c>
      <c r="J4974" s="42" t="s">
        <v>2747</v>
      </c>
      <c r="K4974" s="8">
        <v>45841</v>
      </c>
      <c r="L4974" s="7" t="s">
        <v>804</v>
      </c>
      <c r="M4974" s="44">
        <v>78.8</v>
      </c>
      <c r="N4974" s="7">
        <v>1</v>
      </c>
      <c r="O4974" s="44">
        <v>78.8</v>
      </c>
      <c r="P4974" s="44">
        <v>41.36</v>
      </c>
      <c r="Q4974" s="44">
        <v>6.4</v>
      </c>
      <c r="R4974" s="44">
        <v>16.21</v>
      </c>
      <c r="S4974" s="44">
        <v>0</v>
      </c>
      <c r="T4974" s="44">
        <v>0</v>
      </c>
      <c r="U4974" s="44">
        <v>14.83</v>
      </c>
      <c r="V4974" s="9" t="s">
        <v>24500</v>
      </c>
      <c r="W4974" s="42" t="s">
        <v>34</v>
      </c>
      <c r="X4974" s="43">
        <v>116809117447</v>
      </c>
      <c r="Y4974" s="43">
        <v>45115896500</v>
      </c>
      <c r="Z4974" s="5" t="s">
        <v>7980</v>
      </c>
      <c r="AA4974" s="37" t="str">
        <f>VLOOKUP(J4974, sku!B:C, 2, FALSE)</f>
        <v>Cabo de Chupeta Coaxial de Transferência de Carga de Bateria 12/24V 500 Amper, PVC, CCA 5 Metros</v>
      </c>
      <c r="AB4974" s="37" t="str">
        <f>VLOOKUP(J4974, sku!B:BM, 64, FALSE)</f>
        <v>Importação</v>
      </c>
      <c r="AC4974" s="37" t="str">
        <f>LEFT(pedidos[[#This Row],[SKU]],3)</f>
        <v>1EC</v>
      </c>
      <c r="AD4974" s="37" t="str" cm="1">
        <f t="array" aca="1" ref="AD4974" ca="1">IFERROR(
  INDEX(
    montadora[Montadora],
    MATCH(TRUE,LEFT(#REF!,NÚCARACT(montadora[SKU Parcial]))=montadora[SKU Parcial],0)
  ),
  ""
)</f>
        <v/>
      </c>
    </row>
    <row r="4975" spans="1:30" x14ac:dyDescent="0.25">
      <c r="A4975" s="42" t="s">
        <v>2755</v>
      </c>
      <c r="B4975" s="42" t="s">
        <v>2756</v>
      </c>
      <c r="C4975" s="42" t="s">
        <v>2757</v>
      </c>
      <c r="D4975" s="42" t="s">
        <v>27</v>
      </c>
      <c r="E4975" s="42" t="s">
        <v>2746</v>
      </c>
      <c r="F4975" s="42" t="s">
        <v>1793</v>
      </c>
      <c r="G4975" s="42" t="s">
        <v>11227</v>
      </c>
      <c r="H4975" s="7" t="s">
        <v>30</v>
      </c>
      <c r="I4975" s="42" t="s">
        <v>36</v>
      </c>
      <c r="J4975" s="42" t="s">
        <v>2747</v>
      </c>
      <c r="K4975" s="8">
        <v>45841</v>
      </c>
      <c r="L4975" s="7" t="s">
        <v>804</v>
      </c>
      <c r="M4975" s="44">
        <v>78.8</v>
      </c>
      <c r="N4975" s="7">
        <v>1</v>
      </c>
      <c r="O4975" s="44">
        <v>78.8</v>
      </c>
      <c r="P4975" s="44">
        <v>41.36</v>
      </c>
      <c r="Q4975" s="44">
        <v>6.4</v>
      </c>
      <c r="R4975" s="44">
        <v>16.21</v>
      </c>
      <c r="S4975" s="44">
        <v>0</v>
      </c>
      <c r="T4975" s="44">
        <v>0</v>
      </c>
      <c r="U4975" s="44">
        <v>14.83</v>
      </c>
      <c r="V4975" s="9" t="s">
        <v>24500</v>
      </c>
      <c r="W4975" s="42" t="s">
        <v>34</v>
      </c>
      <c r="X4975" s="43">
        <v>117309663682</v>
      </c>
      <c r="Y4975" s="43">
        <v>45115999581</v>
      </c>
      <c r="Z4975" s="5" t="s">
        <v>7980</v>
      </c>
      <c r="AA4975" s="37" t="str">
        <f>VLOOKUP(J4975, sku!B:C, 2, FALSE)</f>
        <v>Cabo de Chupeta Coaxial de Transferência de Carga de Bateria 12/24V 500 Amper, PVC, CCA 5 Metros</v>
      </c>
      <c r="AB4975" s="37" t="str">
        <f>VLOOKUP(J4975, sku!B:BM, 64, FALSE)</f>
        <v>Importação</v>
      </c>
      <c r="AC4975" s="37" t="str">
        <f>LEFT(pedidos[[#This Row],[SKU]],3)</f>
        <v>1EC</v>
      </c>
      <c r="AD4975" s="37" t="str" cm="1">
        <f t="array" aca="1" ref="AD4975" ca="1">IFERROR(
  INDEX(
    montadora[Montadora],
    MATCH(TRUE,LEFT(#REF!,NÚCARACT(montadora[SKU Parcial]))=montadora[SKU Parcial],0)
  ),
  ""
)</f>
        <v/>
      </c>
    </row>
    <row r="4976" spans="1:30" x14ac:dyDescent="0.25">
      <c r="A4976" s="42" t="s">
        <v>2758</v>
      </c>
      <c r="B4976" s="42" t="s">
        <v>36</v>
      </c>
      <c r="C4976" s="42" t="s">
        <v>322</v>
      </c>
      <c r="D4976" s="42" t="s">
        <v>191</v>
      </c>
      <c r="E4976" s="42" t="s">
        <v>2746</v>
      </c>
      <c r="F4976" s="42" t="s">
        <v>1793</v>
      </c>
      <c r="G4976" s="42" t="s">
        <v>11227</v>
      </c>
      <c r="H4976" s="7" t="s">
        <v>30</v>
      </c>
      <c r="I4976" s="42" t="s">
        <v>36</v>
      </c>
      <c r="J4976" s="42" t="s">
        <v>2747</v>
      </c>
      <c r="K4976" s="8">
        <v>45842</v>
      </c>
      <c r="L4976" s="7" t="s">
        <v>804</v>
      </c>
      <c r="M4976" s="44">
        <v>78.8</v>
      </c>
      <c r="N4976" s="7">
        <v>1</v>
      </c>
      <c r="O4976" s="44">
        <v>89.79</v>
      </c>
      <c r="P4976" s="44">
        <v>41.36</v>
      </c>
      <c r="Q4976" s="44">
        <v>6.4</v>
      </c>
      <c r="R4976" s="44">
        <v>16.21</v>
      </c>
      <c r="S4976" s="44">
        <v>10.99</v>
      </c>
      <c r="T4976" s="44">
        <v>0</v>
      </c>
      <c r="U4976" s="44">
        <v>14.83</v>
      </c>
      <c r="V4976" s="9" t="s">
        <v>24500</v>
      </c>
      <c r="W4976" s="42" t="s">
        <v>34</v>
      </c>
      <c r="X4976" s="43">
        <v>117383020052</v>
      </c>
      <c r="Y4976" s="43">
        <v>45118779493</v>
      </c>
      <c r="Z4976" s="5" t="s">
        <v>7980</v>
      </c>
      <c r="AA4976" s="37" t="str">
        <f>VLOOKUP(J4976, sku!B:C, 2, FALSE)</f>
        <v>Cabo de Chupeta Coaxial de Transferência de Carga de Bateria 12/24V 500 Amper, PVC, CCA 5 Metros</v>
      </c>
      <c r="AB4976" s="37" t="str">
        <f>VLOOKUP(J4976, sku!B:BM, 64, FALSE)</f>
        <v>Importação</v>
      </c>
      <c r="AC4976" s="37" t="str">
        <f>LEFT(pedidos[[#This Row],[SKU]],3)</f>
        <v>1EC</v>
      </c>
      <c r="AD4976" s="37" t="str" cm="1">
        <f t="array" aca="1" ref="AD4976" ca="1">IFERROR(
  INDEX(
    montadora[Montadora],
    MATCH(TRUE,LEFT(J5207,NÚCARACT(montadora[SKU Parcial]))=montadora[SKU Parcial],0)
  ),
  ""
)</f>
        <v/>
      </c>
    </row>
    <row r="4977" spans="1:30" x14ac:dyDescent="0.25">
      <c r="A4977" s="42" t="s">
        <v>2759</v>
      </c>
      <c r="B4977" s="42" t="s">
        <v>36</v>
      </c>
      <c r="C4977" s="42" t="s">
        <v>2745</v>
      </c>
      <c r="D4977" s="42" t="s">
        <v>420</v>
      </c>
      <c r="E4977" s="42" t="s">
        <v>2746</v>
      </c>
      <c r="F4977" s="42" t="s">
        <v>1793</v>
      </c>
      <c r="G4977" s="42" t="s">
        <v>11227</v>
      </c>
      <c r="H4977" s="7" t="s">
        <v>30</v>
      </c>
      <c r="I4977" s="42" t="s">
        <v>36</v>
      </c>
      <c r="J4977" s="42" t="s">
        <v>2747</v>
      </c>
      <c r="K4977" s="8">
        <v>45842</v>
      </c>
      <c r="L4977" s="7" t="s">
        <v>804</v>
      </c>
      <c r="M4977" s="44">
        <v>78.8</v>
      </c>
      <c r="N4977" s="7">
        <v>1</v>
      </c>
      <c r="O4977" s="44">
        <v>78.8</v>
      </c>
      <c r="P4977" s="44">
        <v>41.36</v>
      </c>
      <c r="Q4977" s="44">
        <v>6.4</v>
      </c>
      <c r="R4977" s="44">
        <v>16.21</v>
      </c>
      <c r="S4977" s="44">
        <v>0</v>
      </c>
      <c r="T4977" s="44">
        <v>0</v>
      </c>
      <c r="U4977" s="44">
        <v>14.83</v>
      </c>
      <c r="V4977" s="9" t="s">
        <v>24500</v>
      </c>
      <c r="W4977" s="42" t="s">
        <v>34</v>
      </c>
      <c r="X4977" s="43">
        <v>116901098743</v>
      </c>
      <c r="Y4977" s="43">
        <v>45119411469</v>
      </c>
      <c r="Z4977" s="5" t="s">
        <v>7980</v>
      </c>
      <c r="AA4977" s="37" t="str">
        <f>VLOOKUP(J4977, sku!B:C, 2, FALSE)</f>
        <v>Cabo de Chupeta Coaxial de Transferência de Carga de Bateria 12/24V 500 Amper, PVC, CCA 5 Metros</v>
      </c>
      <c r="AB4977" s="37" t="str">
        <f>VLOOKUP(J4977, sku!B:BM, 64, FALSE)</f>
        <v>Importação</v>
      </c>
      <c r="AC4977" s="37" t="str">
        <f>LEFT(pedidos[[#This Row],[SKU]],3)</f>
        <v>1EC</v>
      </c>
      <c r="AD4977" s="37" t="str" cm="1">
        <f t="array" aca="1" ref="AD4977" ca="1">IFERROR(
  INDEX(
    montadora[Montadora],
    MATCH(TRUE,LEFT(#REF!,NÚCARACT(montadora[SKU Parcial]))=montadora[SKU Parcial],0)
  ),
  ""
)</f>
        <v/>
      </c>
    </row>
    <row r="4978" spans="1:30" x14ac:dyDescent="0.25">
      <c r="A4978" s="42" t="s">
        <v>2760</v>
      </c>
      <c r="B4978" s="42" t="s">
        <v>36</v>
      </c>
      <c r="C4978" s="42" t="s">
        <v>65</v>
      </c>
      <c r="D4978" s="42" t="s">
        <v>27</v>
      </c>
      <c r="E4978" s="42" t="s">
        <v>2746</v>
      </c>
      <c r="F4978" s="42" t="s">
        <v>1793</v>
      </c>
      <c r="G4978" s="42" t="s">
        <v>11227</v>
      </c>
      <c r="H4978" s="7" t="s">
        <v>30</v>
      </c>
      <c r="I4978" s="42" t="s">
        <v>36</v>
      </c>
      <c r="J4978" s="42" t="s">
        <v>2747</v>
      </c>
      <c r="K4978" s="8">
        <v>45858</v>
      </c>
      <c r="L4978" s="7" t="s">
        <v>804</v>
      </c>
      <c r="M4978" s="44">
        <v>78.8</v>
      </c>
      <c r="N4978" s="7">
        <v>1</v>
      </c>
      <c r="O4978" s="44">
        <v>85.79</v>
      </c>
      <c r="P4978" s="44">
        <v>41.36</v>
      </c>
      <c r="Q4978" s="44">
        <v>6.4</v>
      </c>
      <c r="R4978" s="44">
        <v>16.21</v>
      </c>
      <c r="S4978" s="44">
        <v>6.99</v>
      </c>
      <c r="T4978" s="44">
        <v>0</v>
      </c>
      <c r="U4978" s="44">
        <v>14.83</v>
      </c>
      <c r="V4978" s="9" t="s">
        <v>24500</v>
      </c>
      <c r="W4978" s="42" t="s">
        <v>34</v>
      </c>
      <c r="X4978" s="43">
        <v>118798005951</v>
      </c>
      <c r="Y4978" s="43">
        <v>45204437235</v>
      </c>
      <c r="Z4978" s="5" t="s">
        <v>7980</v>
      </c>
      <c r="AA4978" s="37" t="str">
        <f>VLOOKUP(J4978, sku!B:C, 2, FALSE)</f>
        <v>Cabo de Chupeta Coaxial de Transferência de Carga de Bateria 12/24V 500 Amper, PVC, CCA 5 Metros</v>
      </c>
      <c r="AB4978" s="37" t="str">
        <f>VLOOKUP(J4978, sku!B:BM, 64, FALSE)</f>
        <v>Importação</v>
      </c>
      <c r="AC4978" s="37" t="str">
        <f>LEFT(pedidos[[#This Row],[SKU]],3)</f>
        <v>1EC</v>
      </c>
      <c r="AD4978" s="37" t="str" cm="1">
        <f t="array" aca="1" ref="AD4978" ca="1">IFERROR(
  INDEX(
    montadora[Montadora],
    MATCH(TRUE,LEFT(#REF!,NÚCARACT(montadora[SKU Parcial]))=montadora[SKU Parcial],0)
  ),
  ""
)</f>
        <v/>
      </c>
    </row>
    <row r="4979" spans="1:30" x14ac:dyDescent="0.25">
      <c r="A4979" s="42" t="s">
        <v>2761</v>
      </c>
      <c r="B4979" s="42" t="s">
        <v>2762</v>
      </c>
      <c r="C4979" s="42" t="s">
        <v>2763</v>
      </c>
      <c r="D4979" s="42" t="s">
        <v>27</v>
      </c>
      <c r="E4979" s="42" t="s">
        <v>2746</v>
      </c>
      <c r="F4979" s="42" t="s">
        <v>1793</v>
      </c>
      <c r="G4979" s="42" t="s">
        <v>11227</v>
      </c>
      <c r="H4979" s="7" t="s">
        <v>30</v>
      </c>
      <c r="I4979" s="42" t="s">
        <v>36</v>
      </c>
      <c r="J4979" s="42" t="s">
        <v>2747</v>
      </c>
      <c r="K4979" s="8">
        <v>45858</v>
      </c>
      <c r="L4979" s="7" t="s">
        <v>804</v>
      </c>
      <c r="M4979" s="44">
        <v>78.8</v>
      </c>
      <c r="N4979" s="7">
        <v>1</v>
      </c>
      <c r="O4979" s="44">
        <v>78.8</v>
      </c>
      <c r="P4979" s="44">
        <v>41.36</v>
      </c>
      <c r="Q4979" s="44">
        <v>6.4</v>
      </c>
      <c r="R4979" s="44">
        <v>16.21</v>
      </c>
      <c r="S4979" s="44">
        <v>0</v>
      </c>
      <c r="T4979" s="44">
        <v>0</v>
      </c>
      <c r="U4979" s="44">
        <v>14.83</v>
      </c>
      <c r="V4979" s="9" t="s">
        <v>24500</v>
      </c>
      <c r="W4979" s="42" t="s">
        <v>34</v>
      </c>
      <c r="X4979" s="43">
        <v>118812340839</v>
      </c>
      <c r="Y4979" s="43">
        <v>45205103827</v>
      </c>
      <c r="Z4979" s="5" t="s">
        <v>7980</v>
      </c>
      <c r="AA4979" s="37" t="str">
        <f>VLOOKUP(J4979, sku!B:C, 2, FALSE)</f>
        <v>Cabo de Chupeta Coaxial de Transferência de Carga de Bateria 12/24V 500 Amper, PVC, CCA 5 Metros</v>
      </c>
      <c r="AB4979" s="37" t="str">
        <f>VLOOKUP(J4979, sku!B:BM, 64, FALSE)</f>
        <v>Importação</v>
      </c>
      <c r="AC4979" s="37" t="str">
        <f>LEFT(pedidos[[#This Row],[SKU]],3)</f>
        <v>1EC</v>
      </c>
      <c r="AD4979" s="37" t="str" cm="1">
        <f t="array" aca="1" ref="AD4979" ca="1">IFERROR(
  INDEX(
    montadora[Montadora],
    MATCH(TRUE,LEFT(J5208,NÚCARACT(montadora[SKU Parcial]))=montadora[SKU Parcial],0)
  ),
  ""
)</f>
        <v/>
      </c>
    </row>
    <row r="4980" spans="1:30" x14ac:dyDescent="0.25">
      <c r="A4980" s="42" t="s">
        <v>2764</v>
      </c>
      <c r="B4980" s="42" t="s">
        <v>2765</v>
      </c>
      <c r="C4980" s="42" t="s">
        <v>972</v>
      </c>
      <c r="D4980" s="42" t="s">
        <v>27</v>
      </c>
      <c r="E4980" s="42" t="s">
        <v>2746</v>
      </c>
      <c r="F4980" s="42" t="s">
        <v>1793</v>
      </c>
      <c r="G4980" s="42" t="s">
        <v>11227</v>
      </c>
      <c r="H4980" s="7" t="s">
        <v>30</v>
      </c>
      <c r="I4980" s="42" t="s">
        <v>36</v>
      </c>
      <c r="J4980" s="42" t="s">
        <v>2747</v>
      </c>
      <c r="K4980" s="8">
        <v>45859</v>
      </c>
      <c r="L4980" s="7" t="s">
        <v>804</v>
      </c>
      <c r="M4980" s="44">
        <v>78.8</v>
      </c>
      <c r="N4980" s="7">
        <v>2</v>
      </c>
      <c r="O4980" s="44">
        <v>157.6</v>
      </c>
      <c r="P4980" s="44">
        <v>82.72</v>
      </c>
      <c r="Q4980" s="44">
        <v>12.8</v>
      </c>
      <c r="R4980" s="44">
        <v>32.42</v>
      </c>
      <c r="S4980" s="44">
        <v>0</v>
      </c>
      <c r="T4980" s="44">
        <v>0</v>
      </c>
      <c r="U4980" s="44">
        <v>29.66</v>
      </c>
      <c r="V4980" s="9" t="s">
        <v>24500</v>
      </c>
      <c r="W4980" s="42" t="s">
        <v>34</v>
      </c>
      <c r="X4980" s="43">
        <v>118845546263</v>
      </c>
      <c r="Y4980" s="43">
        <v>45206344539</v>
      </c>
      <c r="Z4980" s="5" t="s">
        <v>7980</v>
      </c>
      <c r="AA4980" s="37" t="str">
        <f>VLOOKUP(J4980, sku!B:C, 2, FALSE)</f>
        <v>Cabo de Chupeta Coaxial de Transferência de Carga de Bateria 12/24V 500 Amper, PVC, CCA 5 Metros</v>
      </c>
      <c r="AB4980" s="37" t="str">
        <f>VLOOKUP(J4980, sku!B:BM, 64, FALSE)</f>
        <v>Importação</v>
      </c>
      <c r="AC4980" s="37" t="str">
        <f>LEFT(pedidos[[#This Row],[SKU]],3)</f>
        <v>1EC</v>
      </c>
      <c r="AD4980" s="37" t="str" cm="1">
        <f t="array" aca="1" ref="AD4980" ca="1">IFERROR(
  INDEX(
    montadora[Montadora],
    MATCH(TRUE,LEFT(J5209,NÚCARACT(montadora[SKU Parcial]))=montadora[SKU Parcial],0)
  ),
  ""
)</f>
        <v/>
      </c>
    </row>
    <row r="4981" spans="1:30" x14ac:dyDescent="0.25">
      <c r="A4981" s="42" t="s">
        <v>2809</v>
      </c>
      <c r="B4981" s="42" t="s">
        <v>36</v>
      </c>
      <c r="C4981" s="42" t="s">
        <v>2810</v>
      </c>
      <c r="D4981" s="42" t="s">
        <v>27</v>
      </c>
      <c r="E4981" s="42" t="s">
        <v>2746</v>
      </c>
      <c r="F4981" s="42" t="s">
        <v>1793</v>
      </c>
      <c r="G4981" s="42" t="s">
        <v>11227</v>
      </c>
      <c r="H4981" s="7" t="s">
        <v>30</v>
      </c>
      <c r="I4981" s="42" t="s">
        <v>36</v>
      </c>
      <c r="J4981" s="42" t="s">
        <v>2747</v>
      </c>
      <c r="K4981" s="8">
        <v>45859</v>
      </c>
      <c r="L4981" s="7" t="s">
        <v>804</v>
      </c>
      <c r="M4981" s="44">
        <v>78.8</v>
      </c>
      <c r="N4981" s="7">
        <v>1</v>
      </c>
      <c r="O4981" s="44">
        <v>78.8</v>
      </c>
      <c r="P4981" s="44">
        <v>41.36</v>
      </c>
      <c r="Q4981" s="44">
        <v>6.4</v>
      </c>
      <c r="R4981" s="44">
        <v>16.21</v>
      </c>
      <c r="S4981" s="44">
        <v>0</v>
      </c>
      <c r="T4981" s="44">
        <v>0</v>
      </c>
      <c r="U4981" s="44">
        <v>14.83</v>
      </c>
      <c r="V4981" s="9" t="s">
        <v>24500</v>
      </c>
      <c r="W4981" s="42" t="s">
        <v>34</v>
      </c>
      <c r="X4981" s="43">
        <v>118938612411</v>
      </c>
      <c r="Y4981" s="43">
        <v>45211577898</v>
      </c>
      <c r="Z4981" s="5" t="s">
        <v>7980</v>
      </c>
      <c r="AA4981" s="37" t="str">
        <f>VLOOKUP(J4981, sku!B:C, 2, FALSE)</f>
        <v>Cabo de Chupeta Coaxial de Transferência de Carga de Bateria 12/24V 500 Amper, PVC, CCA 5 Metros</v>
      </c>
      <c r="AB4981" s="37" t="str">
        <f>VLOOKUP(J4981, sku!B:BM, 64, FALSE)</f>
        <v>Importação</v>
      </c>
      <c r="AC4981" s="37" t="str">
        <f>LEFT(pedidos[[#This Row],[SKU]],3)</f>
        <v>1EC</v>
      </c>
      <c r="AD4981" s="37" t="str" cm="1">
        <f t="array" aca="1" ref="AD4981" ca="1">IFERROR(
  INDEX(
    montadora[Montadora],
    MATCH(TRUE,LEFT(J5210,NÚCARACT(montadora[SKU Parcial]))=montadora[SKU Parcial],0)
  ),
  ""
)</f>
        <v/>
      </c>
    </row>
    <row r="4982" spans="1:30" x14ac:dyDescent="0.25">
      <c r="A4982" s="42" t="s">
        <v>2811</v>
      </c>
      <c r="B4982" s="42" t="s">
        <v>36</v>
      </c>
      <c r="C4982" s="42" t="s">
        <v>2812</v>
      </c>
      <c r="D4982" s="42" t="s">
        <v>45</v>
      </c>
      <c r="E4982" s="42" t="s">
        <v>2746</v>
      </c>
      <c r="F4982" s="42" t="s">
        <v>1793</v>
      </c>
      <c r="G4982" s="42" t="s">
        <v>11227</v>
      </c>
      <c r="H4982" s="7" t="s">
        <v>30</v>
      </c>
      <c r="I4982" s="42" t="s">
        <v>36</v>
      </c>
      <c r="J4982" s="42" t="s">
        <v>2747</v>
      </c>
      <c r="K4982" s="8">
        <v>45860</v>
      </c>
      <c r="L4982" s="7" t="s">
        <v>804</v>
      </c>
      <c r="M4982" s="44">
        <v>78.8</v>
      </c>
      <c r="N4982" s="7">
        <v>1</v>
      </c>
      <c r="O4982" s="44">
        <v>78.8</v>
      </c>
      <c r="P4982" s="44">
        <v>41.36</v>
      </c>
      <c r="Q4982" s="44">
        <v>6.4</v>
      </c>
      <c r="R4982" s="44">
        <v>16.21</v>
      </c>
      <c r="S4982" s="44">
        <v>0</v>
      </c>
      <c r="T4982" s="44">
        <v>0</v>
      </c>
      <c r="U4982" s="44">
        <v>14.83</v>
      </c>
      <c r="V4982" s="9" t="s">
        <v>24500</v>
      </c>
      <c r="W4982" s="42" t="s">
        <v>34</v>
      </c>
      <c r="X4982" s="43">
        <v>118999958155</v>
      </c>
      <c r="Y4982" s="43">
        <v>45214256241</v>
      </c>
      <c r="Z4982" s="5" t="s">
        <v>7980</v>
      </c>
      <c r="AA4982" s="37" t="str">
        <f>VLOOKUP(J4982, sku!B:C, 2, FALSE)</f>
        <v>Cabo de Chupeta Coaxial de Transferência de Carga de Bateria 12/24V 500 Amper, PVC, CCA 5 Metros</v>
      </c>
      <c r="AB4982" s="37" t="str">
        <f>VLOOKUP(J4982, sku!B:BM, 64, FALSE)</f>
        <v>Importação</v>
      </c>
      <c r="AC4982" s="37" t="str">
        <f>LEFT(pedidos[[#This Row],[SKU]],3)</f>
        <v>1EC</v>
      </c>
      <c r="AD4982" s="37" t="str" cm="1">
        <f t="array" aca="1" ref="AD4982" ca="1">IFERROR(
  INDEX(
    montadora[Montadora],
    MATCH(TRUE,LEFT(J5211,NÚCARACT(montadora[SKU Parcial]))=montadora[SKU Parcial],0)
  ),
  ""
)</f>
        <v/>
      </c>
    </row>
    <row r="4983" spans="1:30" x14ac:dyDescent="0.25">
      <c r="A4983" s="42" t="s">
        <v>2813</v>
      </c>
      <c r="B4983" s="42" t="s">
        <v>36</v>
      </c>
      <c r="C4983" s="42" t="s">
        <v>322</v>
      </c>
      <c r="D4983" s="42" t="s">
        <v>420</v>
      </c>
      <c r="E4983" s="42" t="s">
        <v>2746</v>
      </c>
      <c r="F4983" s="42" t="s">
        <v>1793</v>
      </c>
      <c r="G4983" s="42" t="s">
        <v>11227</v>
      </c>
      <c r="H4983" s="7" t="s">
        <v>30</v>
      </c>
      <c r="I4983" s="42" t="s">
        <v>36</v>
      </c>
      <c r="J4983" s="42" t="s">
        <v>2747</v>
      </c>
      <c r="K4983" s="8">
        <v>45861</v>
      </c>
      <c r="L4983" s="7" t="s">
        <v>804</v>
      </c>
      <c r="M4983" s="44">
        <v>78.8</v>
      </c>
      <c r="N4983" s="7">
        <v>1</v>
      </c>
      <c r="O4983" s="44">
        <v>87.79</v>
      </c>
      <c r="P4983" s="44">
        <v>41.36</v>
      </c>
      <c r="Q4983" s="44">
        <v>6.4</v>
      </c>
      <c r="R4983" s="44">
        <v>16.21</v>
      </c>
      <c r="S4983" s="44">
        <v>8.99</v>
      </c>
      <c r="T4983" s="44">
        <v>0</v>
      </c>
      <c r="U4983" s="44">
        <v>14.83</v>
      </c>
      <c r="V4983" s="9" t="s">
        <v>24500</v>
      </c>
      <c r="W4983" s="42" t="s">
        <v>34</v>
      </c>
      <c r="X4983" s="43">
        <v>119134809591</v>
      </c>
      <c r="Y4983" s="43">
        <v>45221580166</v>
      </c>
      <c r="Z4983" s="5" t="s">
        <v>7980</v>
      </c>
      <c r="AA4983" s="37" t="str">
        <f>VLOOKUP(J4983, sku!B:C, 2, FALSE)</f>
        <v>Cabo de Chupeta Coaxial de Transferência de Carga de Bateria 12/24V 500 Amper, PVC, CCA 5 Metros</v>
      </c>
      <c r="AB4983" s="37" t="str">
        <f>VLOOKUP(J4983, sku!B:BM, 64, FALSE)</f>
        <v>Importação</v>
      </c>
      <c r="AC4983" s="37" t="str">
        <f>LEFT(pedidos[[#This Row],[SKU]],3)</f>
        <v>1EC</v>
      </c>
      <c r="AD4983" s="37" t="str" cm="1">
        <f t="array" aca="1" ref="AD4983" ca="1">IFERROR(
  INDEX(
    montadora[Montadora],
    MATCH(TRUE,LEFT(J5212,NÚCARACT(montadora[SKU Parcial]))=montadora[SKU Parcial],0)
  ),
  ""
)</f>
        <v/>
      </c>
    </row>
    <row r="4984" spans="1:30" x14ac:dyDescent="0.25">
      <c r="A4984" s="42" t="s">
        <v>2814</v>
      </c>
      <c r="B4984" s="42" t="s">
        <v>2815</v>
      </c>
      <c r="C4984" s="42" t="s">
        <v>2816</v>
      </c>
      <c r="D4984" s="42" t="s">
        <v>658</v>
      </c>
      <c r="E4984" s="42" t="s">
        <v>2746</v>
      </c>
      <c r="F4984" s="42" t="s">
        <v>1793</v>
      </c>
      <c r="G4984" s="42" t="s">
        <v>11227</v>
      </c>
      <c r="H4984" s="7" t="s">
        <v>30</v>
      </c>
      <c r="I4984" s="42" t="s">
        <v>36</v>
      </c>
      <c r="J4984" s="42" t="s">
        <v>2747</v>
      </c>
      <c r="K4984" s="8">
        <v>45862</v>
      </c>
      <c r="L4984" s="7" t="s">
        <v>804</v>
      </c>
      <c r="M4984" s="44">
        <v>78.8</v>
      </c>
      <c r="N4984" s="7">
        <v>1</v>
      </c>
      <c r="O4984" s="44">
        <v>78.8</v>
      </c>
      <c r="P4984" s="44">
        <v>41.36</v>
      </c>
      <c r="Q4984" s="44">
        <v>6.4</v>
      </c>
      <c r="R4984" s="44">
        <v>16.21</v>
      </c>
      <c r="S4984" s="44">
        <v>0</v>
      </c>
      <c r="T4984" s="44">
        <v>0</v>
      </c>
      <c r="U4984" s="44">
        <v>14.83</v>
      </c>
      <c r="V4984" s="9" t="s">
        <v>24500</v>
      </c>
      <c r="W4984" s="42" t="s">
        <v>34</v>
      </c>
      <c r="X4984" s="43">
        <v>119220148929</v>
      </c>
      <c r="Y4984" s="43">
        <v>45225581970</v>
      </c>
      <c r="Z4984" s="5" t="s">
        <v>7980</v>
      </c>
      <c r="AA4984" s="37" t="str">
        <f>VLOOKUP(J4984, sku!B:C, 2, FALSE)</f>
        <v>Cabo de Chupeta Coaxial de Transferência de Carga de Bateria 12/24V 500 Amper, PVC, CCA 5 Metros</v>
      </c>
      <c r="AB4984" s="37" t="str">
        <f>VLOOKUP(J4984, sku!B:BM, 64, FALSE)</f>
        <v>Importação</v>
      </c>
      <c r="AC4984" s="37" t="str">
        <f>LEFT(pedidos[[#This Row],[SKU]],3)</f>
        <v>1EC</v>
      </c>
      <c r="AD4984" s="37" t="str" cm="1">
        <f t="array" aca="1" ref="AD4984" ca="1">IFERROR(
  INDEX(
    montadora[Montadora],
    MATCH(TRUE,LEFT(J5213,NÚCARACT(montadora[SKU Parcial]))=montadora[SKU Parcial],0)
  ),
  ""
)</f>
        <v/>
      </c>
    </row>
    <row r="4985" spans="1:30" x14ac:dyDescent="0.25">
      <c r="A4985" s="42" t="s">
        <v>2817</v>
      </c>
      <c r="B4985" s="42" t="s">
        <v>36</v>
      </c>
      <c r="C4985" s="42" t="s">
        <v>829</v>
      </c>
      <c r="D4985" s="42" t="s">
        <v>27</v>
      </c>
      <c r="E4985" s="42" t="s">
        <v>2746</v>
      </c>
      <c r="F4985" s="42" t="s">
        <v>1793</v>
      </c>
      <c r="G4985" s="42" t="s">
        <v>11227</v>
      </c>
      <c r="H4985" s="7" t="s">
        <v>30</v>
      </c>
      <c r="I4985" s="42" t="s">
        <v>36</v>
      </c>
      <c r="J4985" s="42" t="s">
        <v>2747</v>
      </c>
      <c r="K4985" s="8">
        <v>45863</v>
      </c>
      <c r="L4985" s="7" t="s">
        <v>804</v>
      </c>
      <c r="M4985" s="44">
        <v>78.8</v>
      </c>
      <c r="N4985" s="7">
        <v>1</v>
      </c>
      <c r="O4985" s="44">
        <v>89.79</v>
      </c>
      <c r="P4985" s="44">
        <v>41.36</v>
      </c>
      <c r="Q4985" s="44">
        <v>6.4</v>
      </c>
      <c r="R4985" s="44">
        <v>16.21</v>
      </c>
      <c r="S4985" s="44">
        <v>10.99</v>
      </c>
      <c r="T4985" s="44">
        <v>0</v>
      </c>
      <c r="U4985" s="44">
        <v>14.83</v>
      </c>
      <c r="V4985" s="9" t="s">
        <v>24500</v>
      </c>
      <c r="W4985" s="42" t="s">
        <v>34</v>
      </c>
      <c r="X4985" s="43">
        <v>119294121949</v>
      </c>
      <c r="Y4985" s="43">
        <v>45229209401</v>
      </c>
      <c r="Z4985" s="5" t="s">
        <v>7980</v>
      </c>
      <c r="AA4985" s="37" t="str">
        <f>VLOOKUP(J4985, sku!B:C, 2, FALSE)</f>
        <v>Cabo de Chupeta Coaxial de Transferência de Carga de Bateria 12/24V 500 Amper, PVC, CCA 5 Metros</v>
      </c>
      <c r="AB4985" s="37" t="str">
        <f>VLOOKUP(J4985, sku!B:BM, 64, FALSE)</f>
        <v>Importação</v>
      </c>
      <c r="AC4985" s="37" t="str">
        <f>LEFT(pedidos[[#This Row],[SKU]],3)</f>
        <v>1EC</v>
      </c>
      <c r="AD4985" s="37" t="str" cm="1">
        <f t="array" aca="1" ref="AD4985" ca="1">IFERROR(
  INDEX(
    montadora[Montadora],
    MATCH(TRUE,LEFT(J5214,NÚCARACT(montadora[SKU Parcial]))=montadora[SKU Parcial],0)
  ),
  ""
)</f>
        <v/>
      </c>
    </row>
    <row r="4986" spans="1:30" x14ac:dyDescent="0.25">
      <c r="A4986" s="42" t="s">
        <v>2818</v>
      </c>
      <c r="B4986" s="42" t="s">
        <v>36</v>
      </c>
      <c r="C4986" s="42" t="s">
        <v>2819</v>
      </c>
      <c r="D4986" s="42" t="s">
        <v>27</v>
      </c>
      <c r="E4986" s="42" t="s">
        <v>2746</v>
      </c>
      <c r="F4986" s="42" t="s">
        <v>1793</v>
      </c>
      <c r="G4986" s="42" t="s">
        <v>11227</v>
      </c>
      <c r="H4986" s="7" t="s">
        <v>30</v>
      </c>
      <c r="I4986" s="42" t="s">
        <v>36</v>
      </c>
      <c r="J4986" s="42" t="s">
        <v>2747</v>
      </c>
      <c r="K4986" s="8">
        <v>45864</v>
      </c>
      <c r="L4986" s="7" t="s">
        <v>804</v>
      </c>
      <c r="M4986" s="44">
        <v>78.8</v>
      </c>
      <c r="N4986" s="7">
        <v>1</v>
      </c>
      <c r="O4986" s="44">
        <v>89.79</v>
      </c>
      <c r="P4986" s="44">
        <v>41.36</v>
      </c>
      <c r="Q4986" s="44">
        <v>6.4</v>
      </c>
      <c r="R4986" s="44">
        <v>16.21</v>
      </c>
      <c r="S4986" s="44">
        <v>10.99</v>
      </c>
      <c r="T4986" s="44">
        <v>0</v>
      </c>
      <c r="U4986" s="44">
        <v>14.83</v>
      </c>
      <c r="V4986" s="9" t="s">
        <v>24500</v>
      </c>
      <c r="W4986" s="42" t="s">
        <v>34</v>
      </c>
      <c r="X4986" s="43">
        <v>119944893234</v>
      </c>
      <c r="Y4986" s="43">
        <v>45234962980</v>
      </c>
      <c r="Z4986" s="5" t="s">
        <v>7980</v>
      </c>
      <c r="AA4986" s="37" t="str">
        <f>VLOOKUP(J4986, sku!B:C, 2, FALSE)</f>
        <v>Cabo de Chupeta Coaxial de Transferência de Carga de Bateria 12/24V 500 Amper, PVC, CCA 5 Metros</v>
      </c>
      <c r="AB4986" s="37" t="str">
        <f>VLOOKUP(J4986, sku!B:BM, 64, FALSE)</f>
        <v>Importação</v>
      </c>
      <c r="AC4986" s="37" t="str">
        <f>LEFT(pedidos[[#This Row],[SKU]],3)</f>
        <v>1EC</v>
      </c>
      <c r="AD4986" s="37" t="str" cm="1">
        <f t="array" aca="1" ref="AD4986" ca="1">IFERROR(
  INDEX(
    montadora[Montadora],
    MATCH(TRUE,LEFT(J5215,NÚCARACT(montadora[SKU Parcial]))=montadora[SKU Parcial],0)
  ),
  ""
)</f>
        <v/>
      </c>
    </row>
    <row r="4987" spans="1:30" x14ac:dyDescent="0.25">
      <c r="A4987" s="42" t="s">
        <v>2820</v>
      </c>
      <c r="B4987" s="42" t="s">
        <v>2821</v>
      </c>
      <c r="C4987" s="42" t="s">
        <v>2822</v>
      </c>
      <c r="D4987" s="42" t="s">
        <v>27</v>
      </c>
      <c r="E4987" s="42" t="s">
        <v>2746</v>
      </c>
      <c r="F4987" s="42" t="s">
        <v>1793</v>
      </c>
      <c r="G4987" s="42" t="s">
        <v>11227</v>
      </c>
      <c r="H4987" s="7" t="s">
        <v>30</v>
      </c>
      <c r="I4987" s="42" t="s">
        <v>36</v>
      </c>
      <c r="J4987" s="42" t="s">
        <v>2747</v>
      </c>
      <c r="K4987" s="8">
        <v>45865</v>
      </c>
      <c r="L4987" s="7" t="s">
        <v>804</v>
      </c>
      <c r="M4987" s="44">
        <v>78.8</v>
      </c>
      <c r="N4987" s="7">
        <v>1</v>
      </c>
      <c r="O4987" s="44">
        <v>78.8</v>
      </c>
      <c r="P4987" s="44">
        <v>41.36</v>
      </c>
      <c r="Q4987" s="44">
        <v>6.4</v>
      </c>
      <c r="R4987" s="44">
        <v>16.21</v>
      </c>
      <c r="S4987" s="44">
        <v>0</v>
      </c>
      <c r="T4987" s="44">
        <v>0</v>
      </c>
      <c r="U4987" s="44">
        <v>14.83</v>
      </c>
      <c r="V4987" s="9" t="s">
        <v>24500</v>
      </c>
      <c r="W4987" s="42" t="s">
        <v>34</v>
      </c>
      <c r="X4987" s="43">
        <v>120045088738</v>
      </c>
      <c r="Y4987" s="43">
        <v>45238302241</v>
      </c>
      <c r="Z4987" s="5" t="s">
        <v>7980</v>
      </c>
      <c r="AA4987" s="37" t="str">
        <f>VLOOKUP(J4987, sku!B:C, 2, FALSE)</f>
        <v>Cabo de Chupeta Coaxial de Transferência de Carga de Bateria 12/24V 500 Amper, PVC, CCA 5 Metros</v>
      </c>
      <c r="AB4987" s="37" t="str">
        <f>VLOOKUP(J4987, sku!B:BM, 64, FALSE)</f>
        <v>Importação</v>
      </c>
      <c r="AC4987" s="37" t="str">
        <f>LEFT(pedidos[[#This Row],[SKU]],3)</f>
        <v>1EC</v>
      </c>
      <c r="AD4987" s="37" t="str" cm="1">
        <f t="array" aca="1" ref="AD4987" ca="1">IFERROR(
  INDEX(
    montadora[Montadora],
    MATCH(TRUE,LEFT(J5216,NÚCARACT(montadora[SKU Parcial]))=montadora[SKU Parcial],0)
  ),
  ""
)</f>
        <v/>
      </c>
    </row>
    <row r="4988" spans="1:30" x14ac:dyDescent="0.25">
      <c r="A4988" s="42" t="s">
        <v>2823</v>
      </c>
      <c r="B4988" s="42" t="s">
        <v>2824</v>
      </c>
      <c r="C4988" s="42" t="s">
        <v>2825</v>
      </c>
      <c r="D4988" s="42" t="s">
        <v>27</v>
      </c>
      <c r="E4988" s="42" t="s">
        <v>2746</v>
      </c>
      <c r="F4988" s="42" t="s">
        <v>1793</v>
      </c>
      <c r="G4988" s="42" t="s">
        <v>11227</v>
      </c>
      <c r="H4988" s="7" t="s">
        <v>30</v>
      </c>
      <c r="I4988" s="42" t="s">
        <v>36</v>
      </c>
      <c r="J4988" s="42" t="s">
        <v>2747</v>
      </c>
      <c r="K4988" s="8">
        <v>45865</v>
      </c>
      <c r="L4988" s="7" t="s">
        <v>804</v>
      </c>
      <c r="M4988" s="44">
        <v>78.8</v>
      </c>
      <c r="N4988" s="7">
        <v>1</v>
      </c>
      <c r="O4988" s="44">
        <v>78.8</v>
      </c>
      <c r="P4988" s="44">
        <v>41.36</v>
      </c>
      <c r="Q4988" s="44">
        <v>6.4</v>
      </c>
      <c r="R4988" s="44">
        <v>16.21</v>
      </c>
      <c r="S4988" s="44">
        <v>0</v>
      </c>
      <c r="T4988" s="44">
        <v>0</v>
      </c>
      <c r="U4988" s="44">
        <v>14.83</v>
      </c>
      <c r="V4988" s="9" t="s">
        <v>24500</v>
      </c>
      <c r="W4988" s="42" t="s">
        <v>34</v>
      </c>
      <c r="X4988" s="43">
        <v>120084272950</v>
      </c>
      <c r="Y4988" s="43">
        <v>45240295796</v>
      </c>
      <c r="Z4988" s="5" t="s">
        <v>7980</v>
      </c>
      <c r="AA4988" s="37" t="str">
        <f>VLOOKUP(J4988, sku!B:C, 2, FALSE)</f>
        <v>Cabo de Chupeta Coaxial de Transferência de Carga de Bateria 12/24V 500 Amper, PVC, CCA 5 Metros</v>
      </c>
      <c r="AB4988" s="37" t="str">
        <f>VLOOKUP(J4988, sku!B:BM, 64, FALSE)</f>
        <v>Importação</v>
      </c>
      <c r="AC4988" s="37" t="str">
        <f>LEFT(pedidos[[#This Row],[SKU]],3)</f>
        <v>1EC</v>
      </c>
      <c r="AD4988" s="37" t="str" cm="1">
        <f t="array" aca="1" ref="AD4988" ca="1">IFERROR(
  INDEX(
    montadora[Montadora],
    MATCH(TRUE,LEFT(J5217,NÚCARACT(montadora[SKU Parcial]))=montadora[SKU Parcial],0)
  ),
  ""
)</f>
        <v/>
      </c>
    </row>
    <row r="4989" spans="1:30" x14ac:dyDescent="0.25">
      <c r="A4989" s="42" t="s">
        <v>2826</v>
      </c>
      <c r="B4989" s="42" t="s">
        <v>2827</v>
      </c>
      <c r="C4989" s="42" t="s">
        <v>2828</v>
      </c>
      <c r="D4989" s="42" t="s">
        <v>191</v>
      </c>
      <c r="E4989" s="42" t="s">
        <v>2746</v>
      </c>
      <c r="F4989" s="42" t="s">
        <v>1793</v>
      </c>
      <c r="G4989" s="42" t="s">
        <v>11227</v>
      </c>
      <c r="H4989" s="7" t="s">
        <v>30</v>
      </c>
      <c r="I4989" s="42" t="s">
        <v>36</v>
      </c>
      <c r="J4989" s="42" t="s">
        <v>2747</v>
      </c>
      <c r="K4989" s="8">
        <v>45866</v>
      </c>
      <c r="L4989" s="7" t="s">
        <v>804</v>
      </c>
      <c r="M4989" s="44">
        <v>78.8</v>
      </c>
      <c r="N4989" s="7">
        <v>1</v>
      </c>
      <c r="O4989" s="44">
        <v>78.8</v>
      </c>
      <c r="P4989" s="44">
        <v>41.36</v>
      </c>
      <c r="Q4989" s="44">
        <v>6.4</v>
      </c>
      <c r="R4989" s="44">
        <v>16.21</v>
      </c>
      <c r="S4989" s="44">
        <v>0</v>
      </c>
      <c r="T4989" s="44">
        <v>0</v>
      </c>
      <c r="U4989" s="44">
        <v>14.83</v>
      </c>
      <c r="V4989" s="9" t="s">
        <v>24500</v>
      </c>
      <c r="W4989" s="42" t="s">
        <v>34</v>
      </c>
      <c r="X4989" s="43">
        <v>120151738058</v>
      </c>
      <c r="Y4989" s="43">
        <v>45243053199</v>
      </c>
      <c r="Z4989" s="5" t="s">
        <v>7980</v>
      </c>
      <c r="AA4989" s="37" t="str">
        <f>VLOOKUP(J4989, sku!B:C, 2, FALSE)</f>
        <v>Cabo de Chupeta Coaxial de Transferência de Carga de Bateria 12/24V 500 Amper, PVC, CCA 5 Metros</v>
      </c>
      <c r="AB4989" s="37" t="str">
        <f>VLOOKUP(J4989, sku!B:BM, 64, FALSE)</f>
        <v>Importação</v>
      </c>
      <c r="AC4989" s="37" t="str">
        <f>LEFT(pedidos[[#This Row],[SKU]],3)</f>
        <v>1EC</v>
      </c>
      <c r="AD4989" s="37" t="str" cm="1">
        <f t="array" aca="1" ref="AD4989" ca="1">IFERROR(
  INDEX(
    montadora[Montadora],
    MATCH(TRUE,LEFT(J5218,NÚCARACT(montadora[SKU Parcial]))=montadora[SKU Parcial],0)
  ),
  ""
)</f>
        <v/>
      </c>
    </row>
    <row r="4990" spans="1:30" x14ac:dyDescent="0.25">
      <c r="A4990" s="42" t="s">
        <v>2829</v>
      </c>
      <c r="B4990" s="42" t="s">
        <v>2830</v>
      </c>
      <c r="C4990" s="42" t="s">
        <v>2831</v>
      </c>
      <c r="D4990" s="42" t="s">
        <v>45</v>
      </c>
      <c r="E4990" s="42" t="s">
        <v>2746</v>
      </c>
      <c r="F4990" s="42" t="s">
        <v>1793</v>
      </c>
      <c r="G4990" s="42" t="s">
        <v>11227</v>
      </c>
      <c r="H4990" s="7" t="s">
        <v>30</v>
      </c>
      <c r="I4990" s="42" t="s">
        <v>36</v>
      </c>
      <c r="J4990" s="42" t="s">
        <v>2747</v>
      </c>
      <c r="K4990" s="8">
        <v>45868</v>
      </c>
      <c r="L4990" s="7" t="s">
        <v>804</v>
      </c>
      <c r="M4990" s="44">
        <v>78.8</v>
      </c>
      <c r="N4990" s="7">
        <v>1</v>
      </c>
      <c r="O4990" s="44">
        <v>78.8</v>
      </c>
      <c r="P4990" s="44">
        <v>41.36</v>
      </c>
      <c r="Q4990" s="44">
        <v>6.4</v>
      </c>
      <c r="R4990" s="44">
        <v>16.21</v>
      </c>
      <c r="S4990" s="44">
        <v>0</v>
      </c>
      <c r="T4990" s="44">
        <v>0</v>
      </c>
      <c r="U4990" s="44">
        <v>14.83</v>
      </c>
      <c r="V4990" s="9" t="s">
        <v>24500</v>
      </c>
      <c r="W4990" s="42" t="s">
        <v>34</v>
      </c>
      <c r="X4990" s="43">
        <v>120451391998</v>
      </c>
      <c r="Y4990" s="43">
        <v>45259159326</v>
      </c>
      <c r="Z4990" s="5" t="s">
        <v>7980</v>
      </c>
      <c r="AA4990" s="37" t="str">
        <f>VLOOKUP(J4990, sku!B:C, 2, FALSE)</f>
        <v>Cabo de Chupeta Coaxial de Transferência de Carga de Bateria 12/24V 500 Amper, PVC, CCA 5 Metros</v>
      </c>
      <c r="AB4990" s="37" t="str">
        <f>VLOOKUP(J4990, sku!B:BM, 64, FALSE)</f>
        <v>Importação</v>
      </c>
      <c r="AC4990" s="37" t="str">
        <f>LEFT(pedidos[[#This Row],[SKU]],3)</f>
        <v>1EC</v>
      </c>
      <c r="AD4990" s="37" t="str" cm="1">
        <f t="array" aca="1" ref="AD4990" ca="1">IFERROR(
  INDEX(
    montadora[Montadora],
    MATCH(TRUE,LEFT(J5219,NÚCARACT(montadora[SKU Parcial]))=montadora[SKU Parcial],0)
  ),
  ""
)</f>
        <v/>
      </c>
    </row>
    <row r="4991" spans="1:30" x14ac:dyDescent="0.25">
      <c r="A4991" s="42" t="s">
        <v>2832</v>
      </c>
      <c r="B4991" s="42" t="s">
        <v>2833</v>
      </c>
      <c r="C4991" s="42" t="s">
        <v>2834</v>
      </c>
      <c r="D4991" s="42" t="s">
        <v>27</v>
      </c>
      <c r="E4991" s="42" t="s">
        <v>2746</v>
      </c>
      <c r="F4991" s="42" t="s">
        <v>1793</v>
      </c>
      <c r="G4991" s="42" t="s">
        <v>11227</v>
      </c>
      <c r="H4991" s="7" t="s">
        <v>30</v>
      </c>
      <c r="I4991" s="42" t="s">
        <v>36</v>
      </c>
      <c r="J4991" s="42" t="s">
        <v>2747</v>
      </c>
      <c r="K4991" s="8">
        <v>45869</v>
      </c>
      <c r="L4991" s="7" t="s">
        <v>804</v>
      </c>
      <c r="M4991" s="44">
        <v>78.8</v>
      </c>
      <c r="N4991" s="7">
        <v>1</v>
      </c>
      <c r="O4991" s="44">
        <v>78.8</v>
      </c>
      <c r="P4991" s="44">
        <v>41.36</v>
      </c>
      <c r="Q4991" s="44">
        <v>6.4</v>
      </c>
      <c r="R4991" s="44">
        <v>16.21</v>
      </c>
      <c r="S4991" s="44">
        <v>0</v>
      </c>
      <c r="T4991" s="44">
        <v>0</v>
      </c>
      <c r="U4991" s="44">
        <v>14.83</v>
      </c>
      <c r="V4991" s="9" t="s">
        <v>24500</v>
      </c>
      <c r="W4991" s="42" t="s">
        <v>34</v>
      </c>
      <c r="X4991" s="43">
        <v>119977824519</v>
      </c>
      <c r="Y4991" s="43">
        <v>45260772252</v>
      </c>
      <c r="Z4991" s="5" t="s">
        <v>7980</v>
      </c>
      <c r="AA4991" s="37" t="str">
        <f>VLOOKUP(J4991, sku!B:C, 2, FALSE)</f>
        <v>Cabo de Chupeta Coaxial de Transferência de Carga de Bateria 12/24V 500 Amper, PVC, CCA 5 Metros</v>
      </c>
      <c r="AB4991" s="37" t="str">
        <f>VLOOKUP(J4991, sku!B:BM, 64, FALSE)</f>
        <v>Importação</v>
      </c>
      <c r="AC4991" s="37" t="str">
        <f>LEFT(pedidos[[#This Row],[SKU]],3)</f>
        <v>1EC</v>
      </c>
      <c r="AD4991" s="37" t="str" cm="1">
        <f t="array" aca="1" ref="AD4991" ca="1">IFERROR(
  INDEX(
    montadora[Montadora],
    MATCH(TRUE,LEFT(#REF!,NÚCARACT(montadora[SKU Parcial]))=montadora[SKU Parcial],0)
  ),
  ""
)</f>
        <v/>
      </c>
    </row>
    <row r="4992" spans="1:30" x14ac:dyDescent="0.25">
      <c r="A4992" s="42" t="s">
        <v>2835</v>
      </c>
      <c r="B4992" s="42" t="s">
        <v>36</v>
      </c>
      <c r="C4992" s="42" t="s">
        <v>2836</v>
      </c>
      <c r="D4992" s="42" t="s">
        <v>420</v>
      </c>
      <c r="E4992" s="42" t="s">
        <v>2746</v>
      </c>
      <c r="F4992" s="42" t="s">
        <v>1793</v>
      </c>
      <c r="G4992" s="42" t="s">
        <v>11227</v>
      </c>
      <c r="H4992" s="7" t="s">
        <v>30</v>
      </c>
      <c r="I4992" s="42" t="s">
        <v>31</v>
      </c>
      <c r="J4992" s="42" t="s">
        <v>2747</v>
      </c>
      <c r="K4992" s="8">
        <v>45869</v>
      </c>
      <c r="L4992" s="7" t="s">
        <v>804</v>
      </c>
      <c r="M4992" s="44">
        <v>78.8</v>
      </c>
      <c r="N4992" s="7">
        <v>1</v>
      </c>
      <c r="O4992" s="44">
        <v>86.79</v>
      </c>
      <c r="P4992" s="44">
        <v>41.36</v>
      </c>
      <c r="Q4992" s="44">
        <v>6.4</v>
      </c>
      <c r="R4992" s="44">
        <v>16.21</v>
      </c>
      <c r="S4992" s="44">
        <v>7.99</v>
      </c>
      <c r="T4992" s="44">
        <v>0</v>
      </c>
      <c r="U4992" s="44">
        <v>14.83</v>
      </c>
      <c r="V4992" s="9" t="s">
        <v>24500</v>
      </c>
      <c r="W4992" s="42" t="s">
        <v>34</v>
      </c>
      <c r="X4992" s="43">
        <v>120540839740</v>
      </c>
      <c r="Y4992" s="43">
        <v>45263051655</v>
      </c>
      <c r="Z4992" s="5" t="s">
        <v>7980</v>
      </c>
      <c r="AA4992" s="37" t="str">
        <f>VLOOKUP(J4992, sku!B:C, 2, FALSE)</f>
        <v>Cabo de Chupeta Coaxial de Transferência de Carga de Bateria 12/24V 500 Amper, PVC, CCA 5 Metros</v>
      </c>
      <c r="AB4992" s="37" t="str">
        <f>VLOOKUP(J4992, sku!B:BM, 64, FALSE)</f>
        <v>Importação</v>
      </c>
      <c r="AC4992" s="37" t="str">
        <f>LEFT(pedidos[[#This Row],[SKU]],3)</f>
        <v>1EC</v>
      </c>
      <c r="AD4992" s="37" t="str" cm="1">
        <f t="array" aca="1" ref="AD4992" ca="1">IFERROR(
  INDEX(
    montadora[Montadora],
    MATCH(TRUE,LEFT(#REF!,NÚCARACT(montadora[SKU Parcial]))=montadora[SKU Parcial],0)
  ),
  ""
)</f>
        <v/>
      </c>
    </row>
    <row r="4993" spans="1:30" x14ac:dyDescent="0.25">
      <c r="A4993" s="42" t="s">
        <v>2787</v>
      </c>
      <c r="B4993" s="42" t="s">
        <v>2788</v>
      </c>
      <c r="C4993" s="42" t="s">
        <v>2789</v>
      </c>
      <c r="D4993" s="42" t="s">
        <v>420</v>
      </c>
      <c r="E4993" s="42" t="s">
        <v>2790</v>
      </c>
      <c r="F4993" s="42" t="s">
        <v>2791</v>
      </c>
      <c r="G4993" s="42" t="s">
        <v>11227</v>
      </c>
      <c r="H4993" s="7" t="s">
        <v>30</v>
      </c>
      <c r="I4993" s="42" t="s">
        <v>36</v>
      </c>
      <c r="J4993" s="42" t="s">
        <v>2792</v>
      </c>
      <c r="K4993" s="8">
        <v>45839</v>
      </c>
      <c r="L4993" s="7" t="s">
        <v>11229</v>
      </c>
      <c r="M4993" s="44">
        <v>59.8</v>
      </c>
      <c r="N4993" s="7">
        <v>1</v>
      </c>
      <c r="O4993" s="44">
        <v>59.8</v>
      </c>
      <c r="P4993" s="44">
        <v>30</v>
      </c>
      <c r="Q4993" s="44">
        <v>4.8600000000000003</v>
      </c>
      <c r="R4993" s="44">
        <v>13.93</v>
      </c>
      <c r="S4993" s="44">
        <v>0</v>
      </c>
      <c r="T4993" s="44">
        <v>0</v>
      </c>
      <c r="U4993" s="44">
        <v>11.01</v>
      </c>
      <c r="V4993" s="9" t="s">
        <v>24501</v>
      </c>
      <c r="W4993" s="42" t="s">
        <v>34</v>
      </c>
      <c r="X4993" s="43">
        <v>116530475851</v>
      </c>
      <c r="Y4993" s="43">
        <v>45101663251</v>
      </c>
      <c r="Z4993" s="5" t="s">
        <v>7980</v>
      </c>
      <c r="AA4993" s="37" t="str">
        <f>VLOOKUP(J4993, sku!B:C, 2, FALSE)</f>
        <v>Smart Led Taytech 6000 Lumens - Hb4 (9006)</v>
      </c>
      <c r="AB4993" s="37" t="str">
        <f>VLOOKUP(J4993, sku!B:BM, 64, FALSE)</f>
        <v>Revenda</v>
      </c>
      <c r="AC4993" s="37" t="str">
        <f>LEFT(pedidos[[#This Row],[SKU]],3)</f>
        <v>TT-</v>
      </c>
      <c r="AD4993" s="37" t="str" cm="1">
        <f t="array" aca="1" ref="AD4993" ca="1">IFERROR(
  INDEX(
    montadora[Montadora],
    MATCH(TRUE,LEFT(J5222,NÚCARACT(montadora[SKU Parcial]))=montadora[SKU Parcial],0)
  ),
  ""
)</f>
        <v/>
      </c>
    </row>
    <row r="4994" spans="1:30" x14ac:dyDescent="0.25">
      <c r="A4994" s="42" t="s">
        <v>2793</v>
      </c>
      <c r="B4994" s="42" t="s">
        <v>36</v>
      </c>
      <c r="C4994" s="42" t="s">
        <v>117</v>
      </c>
      <c r="D4994" s="42" t="s">
        <v>27</v>
      </c>
      <c r="E4994" s="42" t="s">
        <v>2790</v>
      </c>
      <c r="F4994" s="42" t="s">
        <v>2791</v>
      </c>
      <c r="G4994" s="42" t="s">
        <v>11227</v>
      </c>
      <c r="H4994" s="7" t="s">
        <v>30</v>
      </c>
      <c r="I4994" s="42" t="s">
        <v>36</v>
      </c>
      <c r="J4994" s="42" t="s">
        <v>2792</v>
      </c>
      <c r="K4994" s="8">
        <v>45840</v>
      </c>
      <c r="L4994" s="7" t="s">
        <v>33</v>
      </c>
      <c r="M4994" s="44">
        <v>59.8</v>
      </c>
      <c r="N4994" s="7">
        <v>1</v>
      </c>
      <c r="O4994" s="44">
        <v>73.790000000000006</v>
      </c>
      <c r="P4994" s="44">
        <v>30</v>
      </c>
      <c r="Q4994" s="44">
        <v>4.8600000000000003</v>
      </c>
      <c r="R4994" s="44">
        <v>13.93</v>
      </c>
      <c r="S4994" s="44">
        <v>13.99</v>
      </c>
      <c r="T4994" s="44">
        <v>0</v>
      </c>
      <c r="U4994" s="44">
        <v>11.01</v>
      </c>
      <c r="V4994" s="9" t="s">
        <v>24501</v>
      </c>
      <c r="W4994" s="42" t="s">
        <v>34</v>
      </c>
      <c r="X4994" s="43">
        <v>117091725822</v>
      </c>
      <c r="Y4994" s="43">
        <v>45105208104</v>
      </c>
      <c r="Z4994" s="5" t="s">
        <v>7980</v>
      </c>
      <c r="AA4994" s="37" t="str">
        <f>VLOOKUP(J4994, sku!B:C, 2, FALSE)</f>
        <v>Smart Led Taytech 6000 Lumens - Hb4 (9006)</v>
      </c>
      <c r="AB4994" s="37" t="str">
        <f>VLOOKUP(J4994, sku!B:BM, 64, FALSE)</f>
        <v>Revenda</v>
      </c>
      <c r="AC4994" s="37" t="str">
        <f>LEFT(pedidos[[#This Row],[SKU]],3)</f>
        <v>TT-</v>
      </c>
      <c r="AD4994" s="37" t="str" cm="1">
        <f t="array" aca="1" ref="AD4994" ca="1">IFERROR(
  INDEX(
    montadora[Montadora],
    MATCH(TRUE,LEFT(#REF!,NÚCARACT(montadora[SKU Parcial]))=montadora[SKU Parcial],0)
  ),
  ""
)</f>
        <v/>
      </c>
    </row>
    <row r="4995" spans="1:30" x14ac:dyDescent="0.25">
      <c r="A4995" s="42" t="s">
        <v>2794</v>
      </c>
      <c r="B4995" s="42" t="s">
        <v>2795</v>
      </c>
      <c r="C4995" s="42" t="s">
        <v>369</v>
      </c>
      <c r="D4995" s="42" t="s">
        <v>420</v>
      </c>
      <c r="E4995" s="42" t="s">
        <v>2796</v>
      </c>
      <c r="F4995" s="42" t="s">
        <v>2797</v>
      </c>
      <c r="G4995" s="42" t="s">
        <v>11227</v>
      </c>
      <c r="H4995" s="7" t="s">
        <v>30</v>
      </c>
      <c r="I4995" s="42" t="s">
        <v>36</v>
      </c>
      <c r="J4995" s="42" t="s">
        <v>2798</v>
      </c>
      <c r="K4995" s="8">
        <v>45842</v>
      </c>
      <c r="L4995" s="7" t="s">
        <v>11229</v>
      </c>
      <c r="M4995" s="44">
        <v>59.8</v>
      </c>
      <c r="N4995" s="7">
        <v>1</v>
      </c>
      <c r="O4995" s="44">
        <v>59.8</v>
      </c>
      <c r="P4995" s="44">
        <v>30</v>
      </c>
      <c r="Q4995" s="44">
        <v>4.8600000000000003</v>
      </c>
      <c r="R4995" s="44">
        <v>13.93</v>
      </c>
      <c r="S4995" s="44">
        <v>0</v>
      </c>
      <c r="T4995" s="44">
        <v>0</v>
      </c>
      <c r="U4995" s="44">
        <v>11.01</v>
      </c>
      <c r="V4995" s="9" t="s">
        <v>24501</v>
      </c>
      <c r="W4995" s="42" t="s">
        <v>34</v>
      </c>
      <c r="X4995" s="43">
        <v>117428745338</v>
      </c>
      <c r="Y4995" s="43">
        <v>45120679044</v>
      </c>
      <c r="Z4995" s="5" t="s">
        <v>7980</v>
      </c>
      <c r="AA4995" s="37" t="str">
        <f>VLOOKUP(J4995, sku!B:C, 2, FALSE)</f>
        <v>Super Led C6 Vclear - HB3 / 9005</v>
      </c>
      <c r="AB4995" s="37" t="str">
        <f>VLOOKUP(J4995, sku!B:BM, 64, FALSE)</f>
        <v>Revenda</v>
      </c>
      <c r="AC4995" s="37" t="str">
        <f>LEFT(pedidos[[#This Row],[SKU]],3)</f>
        <v>VL-</v>
      </c>
      <c r="AD4995" s="37" t="str" cm="1">
        <f t="array" aca="1" ref="AD4995" ca="1">IFERROR(
  INDEX(
    montadora[Montadora],
    MATCH(TRUE,LEFT(#REF!,NÚCARACT(montadora[SKU Parcial]))=montadora[SKU Parcial],0)
  ),
  ""
)</f>
        <v/>
      </c>
    </row>
    <row r="4996" spans="1:30" x14ac:dyDescent="0.25">
      <c r="A4996" s="42" t="s">
        <v>2799</v>
      </c>
      <c r="B4996" s="42" t="s">
        <v>2800</v>
      </c>
      <c r="C4996" s="42" t="s">
        <v>2801</v>
      </c>
      <c r="D4996" s="42" t="s">
        <v>27</v>
      </c>
      <c r="E4996" s="42" t="s">
        <v>2790</v>
      </c>
      <c r="F4996" s="42" t="s">
        <v>2791</v>
      </c>
      <c r="G4996" s="42" t="s">
        <v>11227</v>
      </c>
      <c r="H4996" s="7" t="s">
        <v>30</v>
      </c>
      <c r="I4996" s="42" t="s">
        <v>36</v>
      </c>
      <c r="J4996" s="42" t="s">
        <v>2792</v>
      </c>
      <c r="K4996" s="8">
        <v>45844</v>
      </c>
      <c r="L4996" s="7" t="s">
        <v>11229</v>
      </c>
      <c r="M4996" s="44">
        <v>59.8</v>
      </c>
      <c r="N4996" s="7">
        <v>1</v>
      </c>
      <c r="O4996" s="44">
        <v>59.8</v>
      </c>
      <c r="P4996" s="44">
        <v>30</v>
      </c>
      <c r="Q4996" s="44">
        <v>4.8600000000000003</v>
      </c>
      <c r="R4996" s="44">
        <v>13.93</v>
      </c>
      <c r="S4996" s="44">
        <v>0</v>
      </c>
      <c r="T4996" s="44">
        <v>0</v>
      </c>
      <c r="U4996" s="44">
        <v>11.01</v>
      </c>
      <c r="V4996" s="9" t="s">
        <v>24501</v>
      </c>
      <c r="W4996" s="42" t="s">
        <v>34</v>
      </c>
      <c r="X4996" s="43">
        <v>117093902997</v>
      </c>
      <c r="Y4996" s="43">
        <v>45126338713</v>
      </c>
      <c r="Z4996" s="5" t="s">
        <v>7980</v>
      </c>
      <c r="AA4996" s="37" t="str">
        <f>VLOOKUP(J4996, sku!B:C, 2, FALSE)</f>
        <v>Smart Led Taytech 6000 Lumens - Hb4 (9006)</v>
      </c>
      <c r="AB4996" s="37" t="str">
        <f>VLOOKUP(J4996, sku!B:BM, 64, FALSE)</f>
        <v>Revenda</v>
      </c>
      <c r="AC4996" s="37" t="str">
        <f>LEFT(pedidos[[#This Row],[SKU]],3)</f>
        <v>TT-</v>
      </c>
      <c r="AD4996" s="37" t="str" cm="1">
        <f t="array" aca="1" ref="AD4996" ca="1">IFERROR(
  INDEX(
    montadora[Montadora],
    MATCH(TRUE,LEFT(#REF!,NÚCARACT(montadora[SKU Parcial]))=montadora[SKU Parcial],0)
  ),
  ""
)</f>
        <v/>
      </c>
    </row>
    <row r="4997" spans="1:30" x14ac:dyDescent="0.25">
      <c r="A4997" s="42" t="s">
        <v>2802</v>
      </c>
      <c r="B4997" s="42" t="s">
        <v>36</v>
      </c>
      <c r="C4997" s="42" t="s">
        <v>2803</v>
      </c>
      <c r="D4997" s="42" t="s">
        <v>191</v>
      </c>
      <c r="E4997" s="42" t="s">
        <v>2790</v>
      </c>
      <c r="F4997" s="42" t="s">
        <v>2791</v>
      </c>
      <c r="G4997" s="42" t="s">
        <v>11227</v>
      </c>
      <c r="H4997" s="7" t="s">
        <v>30</v>
      </c>
      <c r="I4997" s="42" t="s">
        <v>36</v>
      </c>
      <c r="J4997" s="42" t="s">
        <v>2792</v>
      </c>
      <c r="K4997" s="8">
        <v>45849</v>
      </c>
      <c r="L4997" s="7" t="s">
        <v>11229</v>
      </c>
      <c r="M4997" s="44">
        <v>59.8</v>
      </c>
      <c r="N4997" s="7">
        <v>1</v>
      </c>
      <c r="O4997" s="44">
        <v>66.790000000000006</v>
      </c>
      <c r="P4997" s="44">
        <v>30</v>
      </c>
      <c r="Q4997" s="44">
        <v>4.8600000000000003</v>
      </c>
      <c r="R4997" s="44">
        <v>13.93</v>
      </c>
      <c r="S4997" s="44">
        <v>6.99</v>
      </c>
      <c r="T4997" s="44">
        <v>0</v>
      </c>
      <c r="U4997" s="44">
        <v>11.01</v>
      </c>
      <c r="V4997" s="9" t="s">
        <v>24501</v>
      </c>
      <c r="W4997" s="42" t="s">
        <v>34</v>
      </c>
      <c r="X4997" s="43">
        <v>118278100840</v>
      </c>
      <c r="Y4997" s="43">
        <v>45159063138</v>
      </c>
      <c r="Z4997" s="5" t="s">
        <v>7980</v>
      </c>
      <c r="AA4997" s="37" t="str">
        <f>VLOOKUP(J4997, sku!B:C, 2, FALSE)</f>
        <v>Smart Led Taytech 6000 Lumens - Hb4 (9006)</v>
      </c>
      <c r="AB4997" s="37" t="str">
        <f>VLOOKUP(J4997, sku!B:BM, 64, FALSE)</f>
        <v>Revenda</v>
      </c>
      <c r="AC4997" s="37" t="str">
        <f>LEFT(pedidos[[#This Row],[SKU]],3)</f>
        <v>TT-</v>
      </c>
      <c r="AD4997" s="37" t="str" cm="1">
        <f t="array" aca="1" ref="AD4997" ca="1">IFERROR(
  INDEX(
    montadora[Montadora],
    MATCH(TRUE,LEFT(#REF!,NÚCARACT(montadora[SKU Parcial]))=montadora[SKU Parcial],0)
  ),
  ""
)</f>
        <v/>
      </c>
    </row>
    <row r="4998" spans="1:30" x14ac:dyDescent="0.25">
      <c r="A4998" s="42" t="s">
        <v>2804</v>
      </c>
      <c r="B4998" s="42" t="s">
        <v>36</v>
      </c>
      <c r="C4998" s="42" t="s">
        <v>2805</v>
      </c>
      <c r="D4998" s="42" t="s">
        <v>27</v>
      </c>
      <c r="E4998" s="42" t="s">
        <v>2806</v>
      </c>
      <c r="F4998" s="42" t="s">
        <v>2807</v>
      </c>
      <c r="G4998" s="42" t="s">
        <v>11227</v>
      </c>
      <c r="H4998" s="7" t="s">
        <v>30</v>
      </c>
      <c r="I4998" s="42" t="s">
        <v>36</v>
      </c>
      <c r="J4998" s="42" t="s">
        <v>2808</v>
      </c>
      <c r="K4998" s="8">
        <v>45858</v>
      </c>
      <c r="L4998" s="7" t="s">
        <v>804</v>
      </c>
      <c r="M4998" s="44">
        <v>59.8</v>
      </c>
      <c r="N4998" s="7">
        <v>1</v>
      </c>
      <c r="O4998" s="44">
        <v>59.8</v>
      </c>
      <c r="P4998" s="44">
        <v>30</v>
      </c>
      <c r="Q4998" s="44">
        <v>4.8600000000000003</v>
      </c>
      <c r="R4998" s="44">
        <v>13.93</v>
      </c>
      <c r="S4998" s="44">
        <v>0</v>
      </c>
      <c r="T4998" s="44">
        <v>0</v>
      </c>
      <c r="U4998" s="44">
        <v>11.01</v>
      </c>
      <c r="V4998" s="9" t="s">
        <v>24501</v>
      </c>
      <c r="W4998" s="42" t="s">
        <v>34</v>
      </c>
      <c r="X4998" s="43">
        <v>119273536954</v>
      </c>
      <c r="Y4998" s="43">
        <v>45203246282</v>
      </c>
      <c r="Z4998" s="5" t="s">
        <v>7980</v>
      </c>
      <c r="AA4998" s="37" t="str">
        <f>VLOOKUP(J4998, sku!B:C, 2, FALSE)</f>
        <v>Super Led C6 Vclear - H3</v>
      </c>
      <c r="AB4998" s="37" t="str">
        <f>VLOOKUP(J4998, sku!B:BM, 64, FALSE)</f>
        <v>Revenda</v>
      </c>
      <c r="AC4998" s="37" t="str">
        <f>LEFT(pedidos[[#This Row],[SKU]],3)</f>
        <v>VL-</v>
      </c>
      <c r="AD4998" s="37" t="str" cm="1">
        <f t="array" aca="1" ref="AD4998" ca="1">IFERROR(
  INDEX(
    montadora[Montadora],
    MATCH(TRUE,LEFT(#REF!,NÚCARACT(montadora[SKU Parcial]))=montadora[SKU Parcial],0)
  ),
  ""
)</f>
        <v/>
      </c>
    </row>
    <row r="4999" spans="1:30" x14ac:dyDescent="0.25">
      <c r="A4999" s="42" t="s">
        <v>2866</v>
      </c>
      <c r="B4999" s="42" t="s">
        <v>36</v>
      </c>
      <c r="C4999" s="42" t="s">
        <v>829</v>
      </c>
      <c r="D4999" s="42" t="s">
        <v>138</v>
      </c>
      <c r="E4999" s="42" t="s">
        <v>2790</v>
      </c>
      <c r="F4999" s="42" t="s">
        <v>2791</v>
      </c>
      <c r="G4999" s="42" t="s">
        <v>11227</v>
      </c>
      <c r="H4999" s="7" t="s">
        <v>30</v>
      </c>
      <c r="I4999" s="42" t="s">
        <v>36</v>
      </c>
      <c r="J4999" s="42" t="s">
        <v>2792</v>
      </c>
      <c r="K4999" s="8">
        <v>45868</v>
      </c>
      <c r="L4999" s="7" t="s">
        <v>11229</v>
      </c>
      <c r="M4999" s="44">
        <v>59.8</v>
      </c>
      <c r="N4999" s="7">
        <v>1</v>
      </c>
      <c r="O4999" s="44">
        <v>65.790000000000006</v>
      </c>
      <c r="P4999" s="44">
        <v>30</v>
      </c>
      <c r="Q4999" s="44">
        <v>4.8600000000000003</v>
      </c>
      <c r="R4999" s="44">
        <v>13.93</v>
      </c>
      <c r="S4999" s="44">
        <v>5.99</v>
      </c>
      <c r="T4999" s="44">
        <v>0</v>
      </c>
      <c r="U4999" s="44">
        <v>11.01</v>
      </c>
      <c r="V4999" s="9" t="s">
        <v>24501</v>
      </c>
      <c r="W4999" s="42" t="s">
        <v>34</v>
      </c>
      <c r="X4999" s="43">
        <v>119922213317</v>
      </c>
      <c r="Y4999" s="43">
        <v>45258071455</v>
      </c>
      <c r="Z4999" s="5" t="s">
        <v>7980</v>
      </c>
      <c r="AA4999" s="37" t="str">
        <f>VLOOKUP(J4999, sku!B:C, 2, FALSE)</f>
        <v>Smart Led Taytech 6000 Lumens - Hb4 (9006)</v>
      </c>
      <c r="AB4999" s="37" t="str">
        <f>VLOOKUP(J4999, sku!B:BM, 64, FALSE)</f>
        <v>Revenda</v>
      </c>
      <c r="AC4999" s="37" t="str">
        <f>LEFT(pedidos[[#This Row],[SKU]],3)</f>
        <v>TT-</v>
      </c>
      <c r="AD4999" s="37" t="str" cm="1">
        <f t="array" aca="1" ref="AD4999" ca="1">IFERROR(
  INDEX(
    montadora[Montadora],
    MATCH(TRUE,LEFT(#REF!,NÚCARACT(montadora[SKU Parcial]))=montadora[SKU Parcial],0)
  ),
  ""
)</f>
        <v/>
      </c>
    </row>
    <row r="5000" spans="1:30" x14ac:dyDescent="0.25">
      <c r="A5000" s="42" t="s">
        <v>2837</v>
      </c>
      <c r="B5000" s="42" t="s">
        <v>36</v>
      </c>
      <c r="C5000" s="42" t="s">
        <v>2838</v>
      </c>
      <c r="D5000" s="42" t="s">
        <v>27</v>
      </c>
      <c r="E5000" s="42" t="s">
        <v>1993</v>
      </c>
      <c r="F5000" s="42" t="s">
        <v>1884</v>
      </c>
      <c r="G5000" s="42" t="s">
        <v>11227</v>
      </c>
      <c r="H5000" s="7" t="s">
        <v>47</v>
      </c>
      <c r="I5000" s="42" t="s">
        <v>36</v>
      </c>
      <c r="J5000" s="42" t="s">
        <v>1885</v>
      </c>
      <c r="K5000" s="8">
        <v>45849</v>
      </c>
      <c r="L5000" s="7" t="s">
        <v>11229</v>
      </c>
      <c r="M5000" s="44">
        <v>25.3</v>
      </c>
      <c r="N5000" s="7">
        <v>1</v>
      </c>
      <c r="O5000" s="44">
        <v>25.3</v>
      </c>
      <c r="P5000" s="44">
        <v>8.1</v>
      </c>
      <c r="Q5000" s="44">
        <v>2.0499999999999998</v>
      </c>
      <c r="R5000" s="44">
        <v>10.55</v>
      </c>
      <c r="S5000" s="44">
        <v>0</v>
      </c>
      <c r="T5000" s="44">
        <v>0</v>
      </c>
      <c r="U5000" s="44">
        <v>4.5999999999999996</v>
      </c>
      <c r="V5000" s="9" t="s">
        <v>24502</v>
      </c>
      <c r="W5000" s="42" t="s">
        <v>34</v>
      </c>
      <c r="X5000" s="43">
        <v>118263556584</v>
      </c>
      <c r="Y5000" s="43">
        <v>45158603016</v>
      </c>
      <c r="Z5000" s="5" t="s">
        <v>7980</v>
      </c>
      <c r="AA5000" s="37" t="str">
        <f>VLOOKUP(J5000, sku!B:C, 2, FALSE)</f>
        <v>Maçarico 915</v>
      </c>
      <c r="AB5000" s="37" t="str">
        <f>VLOOKUP(J5000, sku!B:BM, 64, FALSE)</f>
        <v>Importação</v>
      </c>
      <c r="AC5000" s="37" t="str">
        <f>LEFT(pedidos[[#This Row],[SKU]],3)</f>
        <v>1MA</v>
      </c>
      <c r="AD5000" s="37" t="str" cm="1">
        <f t="array" aca="1" ref="AD5000" ca="1">IFERROR(
  INDEX(
    montadora[Montadora],
    MATCH(TRUE,LEFT(#REF!,NÚCARACT(montadora[SKU Parcial]))=montadora[SKU Parcial],0)
  ),
  ""
)</f>
        <v/>
      </c>
    </row>
    <row r="5001" spans="1:30" x14ac:dyDescent="0.25">
      <c r="A5001" s="42" t="s">
        <v>1992</v>
      </c>
      <c r="B5001" s="42" t="s">
        <v>36</v>
      </c>
      <c r="C5001" s="42" t="s">
        <v>36</v>
      </c>
      <c r="D5001" s="42" t="s">
        <v>27</v>
      </c>
      <c r="E5001" s="42" t="s">
        <v>1993</v>
      </c>
      <c r="F5001" s="42" t="s">
        <v>1884</v>
      </c>
      <c r="G5001" s="42" t="s">
        <v>11227</v>
      </c>
      <c r="H5001" s="7" t="s">
        <v>47</v>
      </c>
      <c r="I5001" s="42" t="s">
        <v>36</v>
      </c>
      <c r="J5001" s="42" t="s">
        <v>1885</v>
      </c>
      <c r="K5001" s="8">
        <v>45851</v>
      </c>
      <c r="L5001" s="7" t="s">
        <v>33</v>
      </c>
      <c r="M5001" s="44">
        <v>25.3</v>
      </c>
      <c r="N5001" s="7">
        <v>1</v>
      </c>
      <c r="O5001" s="44">
        <v>41.29</v>
      </c>
      <c r="P5001" s="44">
        <v>8.1</v>
      </c>
      <c r="Q5001" s="44">
        <v>2.0499999999999998</v>
      </c>
      <c r="R5001" s="44">
        <v>10.55</v>
      </c>
      <c r="S5001" s="44">
        <v>15.99</v>
      </c>
      <c r="T5001" s="44">
        <v>0</v>
      </c>
      <c r="U5001" s="44">
        <v>4.5999999999999996</v>
      </c>
      <c r="V5001" s="9" t="s">
        <v>24502</v>
      </c>
      <c r="W5001" s="42" t="s">
        <v>34</v>
      </c>
      <c r="X5001" s="43">
        <v>117993236699</v>
      </c>
      <c r="Y5001" s="43">
        <v>45167759212</v>
      </c>
      <c r="Z5001" s="5" t="s">
        <v>7980</v>
      </c>
      <c r="AA5001" s="37" t="str">
        <f>VLOOKUP(J5001, sku!B:C, 2, FALSE)</f>
        <v>Maçarico 915</v>
      </c>
      <c r="AB5001" s="37" t="str">
        <f>VLOOKUP(J5001, sku!B:BM, 64, FALSE)</f>
        <v>Importação</v>
      </c>
      <c r="AC5001" s="37" t="str">
        <f>LEFT(pedidos[[#This Row],[SKU]],3)</f>
        <v>1MA</v>
      </c>
      <c r="AD5001" s="37" t="str" cm="1">
        <f t="array" aca="1" ref="AD5001" ca="1">IFERROR(
  INDEX(
    montadora[Montadora],
    MATCH(TRUE,LEFT(J5224,NÚCARACT(montadora[SKU Parcial]))=montadora[SKU Parcial],0)
  ),
  ""
)</f>
        <v/>
      </c>
    </row>
    <row r="5002" spans="1:30" x14ac:dyDescent="0.25">
      <c r="A5002" s="42" t="s">
        <v>2879</v>
      </c>
      <c r="B5002" s="42" t="s">
        <v>36</v>
      </c>
      <c r="C5002" s="42" t="s">
        <v>2880</v>
      </c>
      <c r="D5002" s="42" t="s">
        <v>420</v>
      </c>
      <c r="E5002" s="42" t="s">
        <v>1993</v>
      </c>
      <c r="F5002" s="42" t="s">
        <v>1884</v>
      </c>
      <c r="G5002" s="42" t="s">
        <v>11227</v>
      </c>
      <c r="H5002" s="7" t="s">
        <v>47</v>
      </c>
      <c r="I5002" s="42" t="s">
        <v>36</v>
      </c>
      <c r="J5002" s="42" t="s">
        <v>1885</v>
      </c>
      <c r="K5002" s="8">
        <v>45868</v>
      </c>
      <c r="L5002" s="7" t="s">
        <v>11229</v>
      </c>
      <c r="M5002" s="44">
        <v>25.3</v>
      </c>
      <c r="N5002" s="7">
        <v>1</v>
      </c>
      <c r="O5002" s="44">
        <v>39.29</v>
      </c>
      <c r="P5002" s="44">
        <v>8.1</v>
      </c>
      <c r="Q5002" s="44">
        <v>2.0499999999999998</v>
      </c>
      <c r="R5002" s="44">
        <v>10.55</v>
      </c>
      <c r="S5002" s="44">
        <v>13.99</v>
      </c>
      <c r="T5002" s="44">
        <v>0</v>
      </c>
      <c r="U5002" s="44">
        <v>4.5999999999999996</v>
      </c>
      <c r="V5002" s="9" t="s">
        <v>24502</v>
      </c>
      <c r="W5002" s="42" t="s">
        <v>34</v>
      </c>
      <c r="X5002" s="43">
        <v>120441002744</v>
      </c>
      <c r="Y5002" s="43">
        <v>45258486956</v>
      </c>
      <c r="Z5002" s="5" t="s">
        <v>7980</v>
      </c>
      <c r="AA5002" s="37" t="str">
        <f>VLOOKUP(J5002, sku!B:C, 2, FALSE)</f>
        <v>Maçarico 915</v>
      </c>
      <c r="AB5002" s="37" t="str">
        <f>VLOOKUP(J5002, sku!B:BM, 64, FALSE)</f>
        <v>Importação</v>
      </c>
      <c r="AC5002" s="37" t="str">
        <f>LEFT(pedidos[[#This Row],[SKU]],3)</f>
        <v>1MA</v>
      </c>
      <c r="AD5002" s="37" t="str" cm="1">
        <f t="array" aca="1" ref="AD5002" ca="1">IFERROR(
  INDEX(
    montadora[Montadora],
    MATCH(TRUE,LEFT(J5225,NÚCARACT(montadora[SKU Parcial]))=montadora[SKU Parcial],0)
  ),
  ""
)</f>
        <v/>
      </c>
    </row>
    <row r="5003" spans="1:30" x14ac:dyDescent="0.25">
      <c r="A5003" s="42" t="s">
        <v>2846</v>
      </c>
      <c r="B5003" s="42" t="s">
        <v>2847</v>
      </c>
      <c r="C5003" s="42" t="s">
        <v>301</v>
      </c>
      <c r="D5003" s="42" t="s">
        <v>45</v>
      </c>
      <c r="E5003" s="42" t="s">
        <v>2165</v>
      </c>
      <c r="F5003" s="42" t="s">
        <v>2166</v>
      </c>
      <c r="G5003" s="42" t="s">
        <v>11227</v>
      </c>
      <c r="H5003" s="7" t="s">
        <v>47</v>
      </c>
      <c r="I5003" s="42" t="s">
        <v>36</v>
      </c>
      <c r="J5003" s="42" t="s">
        <v>2167</v>
      </c>
      <c r="K5003" s="8">
        <v>45851</v>
      </c>
      <c r="L5003" s="7" t="s">
        <v>804</v>
      </c>
      <c r="M5003" s="44">
        <v>78.8</v>
      </c>
      <c r="N5003" s="7">
        <v>1</v>
      </c>
      <c r="O5003" s="44">
        <v>136.80000000000001</v>
      </c>
      <c r="P5003" s="44">
        <v>38.54</v>
      </c>
      <c r="Q5003" s="44">
        <v>6.4</v>
      </c>
      <c r="R5003" s="44">
        <v>19.75</v>
      </c>
      <c r="S5003" s="44">
        <v>58</v>
      </c>
      <c r="T5003" s="44">
        <v>0</v>
      </c>
      <c r="U5003" s="44">
        <v>14.11</v>
      </c>
      <c r="V5003" s="9" t="s">
        <v>24503</v>
      </c>
      <c r="W5003" s="42" t="s">
        <v>34</v>
      </c>
      <c r="X5003" s="43">
        <v>118505398094</v>
      </c>
      <c r="Y5003" s="43">
        <v>45168306976</v>
      </c>
      <c r="Z5003" s="5" t="s">
        <v>7980</v>
      </c>
      <c r="AA5003" s="37" t="str">
        <f>VLOOKUP(J5003, sku!B:C, 2, FALSE)</f>
        <v>Cadeirinha Rosa Aro 26 - Peixinho Bike</v>
      </c>
      <c r="AB5003" s="37" t="str">
        <f>VLOOKUP(J5003, sku!B:BM, 64, FALSE)</f>
        <v>Revenda</v>
      </c>
      <c r="AC5003" s="37" t="str">
        <f>LEFT(pedidos[[#This Row],[SKU]],3)</f>
        <v>CAD</v>
      </c>
      <c r="AD5003" s="37" t="str" cm="1">
        <f t="array" aca="1" ref="AD5003" ca="1">IFERROR(
  INDEX(
    montadora[Montadora],
    MATCH(TRUE,LEFT(J5227,NÚCARACT(montadora[SKU Parcial]))=montadora[SKU Parcial],0)
  ),
  ""
)</f>
        <v/>
      </c>
    </row>
    <row r="5004" spans="1:30" x14ac:dyDescent="0.25">
      <c r="A5004" s="42" t="s">
        <v>2848</v>
      </c>
      <c r="B5004" s="42" t="s">
        <v>36</v>
      </c>
      <c r="C5004" s="42" t="s">
        <v>603</v>
      </c>
      <c r="D5004" s="42" t="s">
        <v>27</v>
      </c>
      <c r="E5004" s="42" t="s">
        <v>2165</v>
      </c>
      <c r="F5004" s="42" t="s">
        <v>2166</v>
      </c>
      <c r="G5004" s="42" t="s">
        <v>11227</v>
      </c>
      <c r="H5004" s="7" t="s">
        <v>47</v>
      </c>
      <c r="I5004" s="42" t="s">
        <v>36</v>
      </c>
      <c r="J5004" s="42" t="s">
        <v>2167</v>
      </c>
      <c r="K5004" s="8">
        <v>45852</v>
      </c>
      <c r="L5004" s="7" t="s">
        <v>804</v>
      </c>
      <c r="M5004" s="44">
        <v>78.8</v>
      </c>
      <c r="N5004" s="7">
        <v>1</v>
      </c>
      <c r="O5004" s="44">
        <v>78.8</v>
      </c>
      <c r="P5004" s="44">
        <v>38.54</v>
      </c>
      <c r="Q5004" s="44">
        <v>6.4</v>
      </c>
      <c r="R5004" s="44">
        <v>19.75</v>
      </c>
      <c r="S5004" s="44">
        <v>0</v>
      </c>
      <c r="T5004" s="44">
        <v>0</v>
      </c>
      <c r="U5004" s="44">
        <v>14.11</v>
      </c>
      <c r="V5004" s="9" t="s">
        <v>24503</v>
      </c>
      <c r="W5004" s="42" t="s">
        <v>34</v>
      </c>
      <c r="X5004" s="43">
        <v>118580882098</v>
      </c>
      <c r="Y5004" s="43">
        <v>45171620726</v>
      </c>
      <c r="Z5004" s="5" t="s">
        <v>7980</v>
      </c>
      <c r="AA5004" s="37" t="str">
        <f>VLOOKUP(J5004, sku!B:C, 2, FALSE)</f>
        <v>Cadeirinha Rosa Aro 26 - Peixinho Bike</v>
      </c>
      <c r="AB5004" s="37" t="str">
        <f>VLOOKUP(J5004, sku!B:BM, 64, FALSE)</f>
        <v>Revenda</v>
      </c>
      <c r="AC5004" s="37" t="str">
        <f>LEFT(pedidos[[#This Row],[SKU]],3)</f>
        <v>CAD</v>
      </c>
      <c r="AD5004" s="37" t="str" cm="1">
        <f t="array" aca="1" ref="AD5004" ca="1">IFERROR(
  INDEX(
    montadora[Montadora],
    MATCH(TRUE,LEFT(#REF!,NÚCARACT(montadora[SKU Parcial]))=montadora[SKU Parcial],0)
  ),
  ""
)</f>
        <v/>
      </c>
    </row>
    <row r="5005" spans="1:30" x14ac:dyDescent="0.25">
      <c r="A5005" s="42" t="s">
        <v>2849</v>
      </c>
      <c r="B5005" s="42" t="s">
        <v>2850</v>
      </c>
      <c r="C5005" s="42" t="s">
        <v>2851</v>
      </c>
      <c r="D5005" s="42" t="s">
        <v>27</v>
      </c>
      <c r="E5005" s="42" t="s">
        <v>2165</v>
      </c>
      <c r="F5005" s="42" t="s">
        <v>2166</v>
      </c>
      <c r="G5005" s="42" t="s">
        <v>11227</v>
      </c>
      <c r="H5005" s="7" t="s">
        <v>47</v>
      </c>
      <c r="I5005" s="42" t="s">
        <v>36</v>
      </c>
      <c r="J5005" s="42" t="s">
        <v>2167</v>
      </c>
      <c r="K5005" s="8">
        <v>45854</v>
      </c>
      <c r="L5005" s="7" t="s">
        <v>804</v>
      </c>
      <c r="M5005" s="44">
        <v>78.8</v>
      </c>
      <c r="N5005" s="7">
        <v>1</v>
      </c>
      <c r="O5005" s="44">
        <v>116.79</v>
      </c>
      <c r="P5005" s="44">
        <v>38.54</v>
      </c>
      <c r="Q5005" s="44">
        <v>6.4</v>
      </c>
      <c r="R5005" s="44">
        <v>19.75</v>
      </c>
      <c r="S5005" s="44">
        <v>37.99</v>
      </c>
      <c r="T5005" s="44">
        <v>0</v>
      </c>
      <c r="U5005" s="44">
        <v>14.11</v>
      </c>
      <c r="V5005" s="9" t="s">
        <v>24503</v>
      </c>
      <c r="W5005" s="42" t="s">
        <v>34</v>
      </c>
      <c r="X5005" s="43">
        <v>118815146104</v>
      </c>
      <c r="Y5005" s="43">
        <v>45183455457</v>
      </c>
      <c r="Z5005" s="5" t="s">
        <v>7980</v>
      </c>
      <c r="AA5005" s="37" t="str">
        <f>VLOOKUP(J5005, sku!B:C, 2, FALSE)</f>
        <v>Cadeirinha Rosa Aro 26 - Peixinho Bike</v>
      </c>
      <c r="AB5005" s="37" t="str">
        <f>VLOOKUP(J5005, sku!B:BM, 64, FALSE)</f>
        <v>Revenda</v>
      </c>
      <c r="AC5005" s="37" t="str">
        <f>LEFT(pedidos[[#This Row],[SKU]],3)</f>
        <v>CAD</v>
      </c>
      <c r="AD5005" s="37" t="str" cm="1">
        <f t="array" aca="1" ref="AD5005" ca="1">IFERROR(
  INDEX(
    montadora[Montadora],
    MATCH(TRUE,LEFT(#REF!,NÚCARACT(montadora[SKU Parcial]))=montadora[SKU Parcial],0)
  ),
  ""
)</f>
        <v/>
      </c>
    </row>
    <row r="5006" spans="1:30" x14ac:dyDescent="0.25">
      <c r="A5006" s="42" t="s">
        <v>2852</v>
      </c>
      <c r="B5006" s="42" t="s">
        <v>36</v>
      </c>
      <c r="C5006" s="42" t="s">
        <v>2853</v>
      </c>
      <c r="D5006" s="42" t="s">
        <v>27</v>
      </c>
      <c r="E5006" s="42" t="s">
        <v>2165</v>
      </c>
      <c r="F5006" s="42" t="s">
        <v>2166</v>
      </c>
      <c r="G5006" s="42" t="s">
        <v>11227</v>
      </c>
      <c r="H5006" s="7" t="s">
        <v>47</v>
      </c>
      <c r="I5006" s="42" t="s">
        <v>36</v>
      </c>
      <c r="J5006" s="42" t="s">
        <v>2167</v>
      </c>
      <c r="K5006" s="8">
        <v>45854</v>
      </c>
      <c r="L5006" s="7" t="s">
        <v>804</v>
      </c>
      <c r="M5006" s="44">
        <v>78.8</v>
      </c>
      <c r="N5006" s="7">
        <v>1</v>
      </c>
      <c r="O5006" s="44">
        <v>78.8</v>
      </c>
      <c r="P5006" s="44">
        <v>38.54</v>
      </c>
      <c r="Q5006" s="44">
        <v>6.4</v>
      </c>
      <c r="R5006" s="44">
        <v>19.75</v>
      </c>
      <c r="S5006" s="44">
        <v>0</v>
      </c>
      <c r="T5006" s="44">
        <v>0</v>
      </c>
      <c r="U5006" s="44">
        <v>14.11</v>
      </c>
      <c r="V5006" s="9" t="s">
        <v>24503</v>
      </c>
      <c r="W5006" s="42" t="s">
        <v>34</v>
      </c>
      <c r="X5006" s="43">
        <v>118874248370</v>
      </c>
      <c r="Y5006" s="43">
        <v>45186750343</v>
      </c>
      <c r="Z5006" s="5" t="s">
        <v>7980</v>
      </c>
      <c r="AA5006" s="37" t="str">
        <f>VLOOKUP(J5006, sku!B:C, 2, FALSE)</f>
        <v>Cadeirinha Rosa Aro 26 - Peixinho Bike</v>
      </c>
      <c r="AB5006" s="37" t="str">
        <f>VLOOKUP(J5006, sku!B:BM, 64, FALSE)</f>
        <v>Revenda</v>
      </c>
      <c r="AC5006" s="37" t="str">
        <f>LEFT(pedidos[[#This Row],[SKU]],3)</f>
        <v>CAD</v>
      </c>
      <c r="AD5006" s="37" t="str" cm="1">
        <f t="array" aca="1" ref="AD5006" ca="1">IFERROR(
  INDEX(
    montadora[Montadora],
    MATCH(TRUE,LEFT(#REF!,NÚCARACT(montadora[SKU Parcial]))=montadora[SKU Parcial],0)
  ),
  ""
)</f>
        <v/>
      </c>
    </row>
    <row r="5007" spans="1:30" x14ac:dyDescent="0.25">
      <c r="A5007" s="42" t="s">
        <v>2854</v>
      </c>
      <c r="B5007" s="42" t="s">
        <v>36</v>
      </c>
      <c r="C5007" s="42" t="s">
        <v>2855</v>
      </c>
      <c r="D5007" s="42" t="s">
        <v>830</v>
      </c>
      <c r="E5007" s="42" t="s">
        <v>2165</v>
      </c>
      <c r="F5007" s="42" t="s">
        <v>2166</v>
      </c>
      <c r="G5007" s="42" t="s">
        <v>11227</v>
      </c>
      <c r="H5007" s="7" t="s">
        <v>47</v>
      </c>
      <c r="I5007" s="42" t="s">
        <v>36</v>
      </c>
      <c r="J5007" s="42" t="s">
        <v>2167</v>
      </c>
      <c r="K5007" s="8">
        <v>45856</v>
      </c>
      <c r="L5007" s="7" t="s">
        <v>804</v>
      </c>
      <c r="M5007" s="44">
        <v>78.8</v>
      </c>
      <c r="N5007" s="7">
        <v>1</v>
      </c>
      <c r="O5007" s="44">
        <v>78.8</v>
      </c>
      <c r="P5007" s="44">
        <v>38.54</v>
      </c>
      <c r="Q5007" s="44">
        <v>6.4</v>
      </c>
      <c r="R5007" s="44">
        <v>19.75</v>
      </c>
      <c r="S5007" s="44">
        <v>0</v>
      </c>
      <c r="T5007" s="44">
        <v>0</v>
      </c>
      <c r="U5007" s="44">
        <v>14.11</v>
      </c>
      <c r="V5007" s="9" t="s">
        <v>24503</v>
      </c>
      <c r="W5007" s="42" t="s">
        <v>34</v>
      </c>
      <c r="X5007" s="43">
        <v>118566261893</v>
      </c>
      <c r="Y5007" s="43">
        <v>45195999340</v>
      </c>
      <c r="Z5007" s="5" t="s">
        <v>7980</v>
      </c>
      <c r="AA5007" s="37" t="str">
        <f>VLOOKUP(J5007, sku!B:C, 2, FALSE)</f>
        <v>Cadeirinha Rosa Aro 26 - Peixinho Bike</v>
      </c>
      <c r="AB5007" s="37" t="str">
        <f>VLOOKUP(J5007, sku!B:BM, 64, FALSE)</f>
        <v>Revenda</v>
      </c>
      <c r="AC5007" s="37" t="str">
        <f>LEFT(pedidos[[#This Row],[SKU]],3)</f>
        <v>CAD</v>
      </c>
      <c r="AD5007" s="37" t="str" cm="1">
        <f t="array" aca="1" ref="AD5007" ca="1">IFERROR(
  INDEX(
    montadora[Montadora],
    MATCH(TRUE,LEFT(#REF!,NÚCARACT(montadora[SKU Parcial]))=montadora[SKU Parcial],0)
  ),
  ""
)</f>
        <v/>
      </c>
    </row>
    <row r="5008" spans="1:30" x14ac:dyDescent="0.25">
      <c r="A5008" s="42" t="s">
        <v>2856</v>
      </c>
      <c r="B5008" s="42" t="s">
        <v>36</v>
      </c>
      <c r="C5008" s="42" t="s">
        <v>234</v>
      </c>
      <c r="D5008" s="42" t="s">
        <v>27</v>
      </c>
      <c r="E5008" s="42" t="s">
        <v>2165</v>
      </c>
      <c r="F5008" s="42" t="s">
        <v>2166</v>
      </c>
      <c r="G5008" s="42" t="s">
        <v>11227</v>
      </c>
      <c r="H5008" s="7" t="s">
        <v>47</v>
      </c>
      <c r="I5008" s="42" t="s">
        <v>36</v>
      </c>
      <c r="J5008" s="42" t="s">
        <v>2167</v>
      </c>
      <c r="K5008" s="8">
        <v>45856</v>
      </c>
      <c r="L5008" s="7" t="s">
        <v>804</v>
      </c>
      <c r="M5008" s="44">
        <v>78.8</v>
      </c>
      <c r="N5008" s="7">
        <v>1</v>
      </c>
      <c r="O5008" s="44">
        <v>78.8</v>
      </c>
      <c r="P5008" s="44">
        <v>38.54</v>
      </c>
      <c r="Q5008" s="44">
        <v>6.4</v>
      </c>
      <c r="R5008" s="44">
        <v>19.75</v>
      </c>
      <c r="S5008" s="44">
        <v>0</v>
      </c>
      <c r="T5008" s="44">
        <v>0</v>
      </c>
      <c r="U5008" s="44">
        <v>14.11</v>
      </c>
      <c r="V5008" s="9" t="s">
        <v>24503</v>
      </c>
      <c r="W5008" s="42" t="s">
        <v>34</v>
      </c>
      <c r="X5008" s="43">
        <v>119122194350</v>
      </c>
      <c r="Y5008" s="43">
        <v>45197813304</v>
      </c>
      <c r="Z5008" s="5" t="s">
        <v>7980</v>
      </c>
      <c r="AA5008" s="37" t="str">
        <f>VLOOKUP(J5008, sku!B:C, 2, FALSE)</f>
        <v>Cadeirinha Rosa Aro 26 - Peixinho Bike</v>
      </c>
      <c r="AB5008" s="37" t="str">
        <f>VLOOKUP(J5008, sku!B:BM, 64, FALSE)</f>
        <v>Revenda</v>
      </c>
      <c r="AC5008" s="37" t="str">
        <f>LEFT(pedidos[[#This Row],[SKU]],3)</f>
        <v>CAD</v>
      </c>
      <c r="AD5008" s="37" t="str" cm="1">
        <f t="array" aca="1" ref="AD5008" ca="1">IFERROR(
  INDEX(
    montadora[Montadora],
    MATCH(TRUE,LEFT(#REF!,NÚCARACT(montadora[SKU Parcial]))=montadora[SKU Parcial],0)
  ),
  ""
)</f>
        <v/>
      </c>
    </row>
    <row r="5009" spans="1:30" x14ac:dyDescent="0.25">
      <c r="A5009" s="42" t="s">
        <v>2857</v>
      </c>
      <c r="B5009" s="42" t="s">
        <v>36</v>
      </c>
      <c r="C5009" s="42" t="s">
        <v>2858</v>
      </c>
      <c r="D5009" s="42" t="s">
        <v>188</v>
      </c>
      <c r="E5009" s="42" t="s">
        <v>2165</v>
      </c>
      <c r="F5009" s="42" t="s">
        <v>2166</v>
      </c>
      <c r="G5009" s="42" t="s">
        <v>11227</v>
      </c>
      <c r="H5009" s="7" t="s">
        <v>47</v>
      </c>
      <c r="I5009" s="42" t="s">
        <v>36</v>
      </c>
      <c r="J5009" s="42" t="s">
        <v>2167</v>
      </c>
      <c r="K5009" s="8">
        <v>45858</v>
      </c>
      <c r="L5009" s="7" t="s">
        <v>804</v>
      </c>
      <c r="M5009" s="44">
        <v>78.8</v>
      </c>
      <c r="N5009" s="7">
        <v>1</v>
      </c>
      <c r="O5009" s="44">
        <v>78.8</v>
      </c>
      <c r="P5009" s="44">
        <v>38.54</v>
      </c>
      <c r="Q5009" s="44">
        <v>6.4</v>
      </c>
      <c r="R5009" s="44">
        <v>19.75</v>
      </c>
      <c r="S5009" s="44">
        <v>0</v>
      </c>
      <c r="T5009" s="44">
        <v>0</v>
      </c>
      <c r="U5009" s="44">
        <v>14.11</v>
      </c>
      <c r="V5009" s="9" t="s">
        <v>24503</v>
      </c>
      <c r="W5009" s="42" t="s">
        <v>34</v>
      </c>
      <c r="X5009" s="43">
        <v>118816277717</v>
      </c>
      <c r="Y5009" s="43">
        <v>45205543558</v>
      </c>
      <c r="Z5009" s="5" t="s">
        <v>7980</v>
      </c>
      <c r="AA5009" s="37" t="str">
        <f>VLOOKUP(J5009, sku!B:C, 2, FALSE)</f>
        <v>Cadeirinha Rosa Aro 26 - Peixinho Bike</v>
      </c>
      <c r="AB5009" s="37" t="str">
        <f>VLOOKUP(J5009, sku!B:BM, 64, FALSE)</f>
        <v>Revenda</v>
      </c>
      <c r="AC5009" s="37" t="str">
        <f>LEFT(pedidos[[#This Row],[SKU]],3)</f>
        <v>CAD</v>
      </c>
      <c r="AD5009" s="37" t="str" cm="1">
        <f t="array" aca="1" ref="AD5009" ca="1">IFERROR(
  INDEX(
    montadora[Montadora],
    MATCH(TRUE,LEFT(#REF!,NÚCARACT(montadora[SKU Parcial]))=montadora[SKU Parcial],0)
  ),
  ""
)</f>
        <v/>
      </c>
    </row>
    <row r="5010" spans="1:30" x14ac:dyDescent="0.25">
      <c r="A5010" s="42" t="s">
        <v>2859</v>
      </c>
      <c r="B5010" s="42" t="s">
        <v>2860</v>
      </c>
      <c r="C5010" s="42" t="s">
        <v>2861</v>
      </c>
      <c r="D5010" s="42" t="s">
        <v>188</v>
      </c>
      <c r="E5010" s="42" t="s">
        <v>2165</v>
      </c>
      <c r="F5010" s="42" t="s">
        <v>2166</v>
      </c>
      <c r="G5010" s="42" t="s">
        <v>11227</v>
      </c>
      <c r="H5010" s="7" t="s">
        <v>47</v>
      </c>
      <c r="I5010" s="42" t="s">
        <v>31</v>
      </c>
      <c r="J5010" s="42" t="s">
        <v>2167</v>
      </c>
      <c r="K5010" s="8">
        <v>45859</v>
      </c>
      <c r="L5010" s="7" t="s">
        <v>804</v>
      </c>
      <c r="M5010" s="44">
        <v>78.8</v>
      </c>
      <c r="N5010" s="7">
        <v>1</v>
      </c>
      <c r="O5010" s="44">
        <v>78.8</v>
      </c>
      <c r="P5010" s="44">
        <v>38.54</v>
      </c>
      <c r="Q5010" s="44">
        <v>6.4</v>
      </c>
      <c r="R5010" s="44">
        <v>19.75</v>
      </c>
      <c r="S5010" s="44">
        <v>0</v>
      </c>
      <c r="T5010" s="44">
        <v>0</v>
      </c>
      <c r="U5010" s="44">
        <v>14.11</v>
      </c>
      <c r="V5010" s="9" t="s">
        <v>24503</v>
      </c>
      <c r="W5010" s="42" t="s">
        <v>89</v>
      </c>
      <c r="X5010" s="43">
        <v>118852465923</v>
      </c>
      <c r="Y5010" s="43">
        <v>45206841114</v>
      </c>
      <c r="Z5010" s="5" t="s">
        <v>7980</v>
      </c>
      <c r="AA5010" s="37" t="str">
        <f>VLOOKUP(J5010, sku!B:C, 2, FALSE)</f>
        <v>Cadeirinha Rosa Aro 26 - Peixinho Bike</v>
      </c>
      <c r="AB5010" s="37" t="str">
        <f>VLOOKUP(J5010, sku!B:BM, 64, FALSE)</f>
        <v>Revenda</v>
      </c>
      <c r="AC5010" s="37" t="str">
        <f>LEFT(pedidos[[#This Row],[SKU]],3)</f>
        <v>CAD</v>
      </c>
      <c r="AD5010" s="37" t="str" cm="1">
        <f t="array" aca="1" ref="AD5010" ca="1">IFERROR(
  INDEX(
    montadora[Montadora],
    MATCH(TRUE,LEFT(#REF!,NÚCARACT(montadora[SKU Parcial]))=montadora[SKU Parcial],0)
  ),
  ""
)</f>
        <v/>
      </c>
    </row>
    <row r="5011" spans="1:30" x14ac:dyDescent="0.25">
      <c r="A5011" s="42" t="s">
        <v>2887</v>
      </c>
      <c r="B5011" s="42" t="s">
        <v>2888</v>
      </c>
      <c r="C5011" s="42" t="s">
        <v>132</v>
      </c>
      <c r="D5011" s="42" t="s">
        <v>191</v>
      </c>
      <c r="E5011" s="42" t="s">
        <v>2140</v>
      </c>
      <c r="F5011" s="42" t="s">
        <v>1717</v>
      </c>
      <c r="G5011" s="42" t="s">
        <v>11227</v>
      </c>
      <c r="H5011" s="7" t="s">
        <v>47</v>
      </c>
      <c r="I5011" s="42" t="s">
        <v>31</v>
      </c>
      <c r="J5011" s="42" t="s">
        <v>1718</v>
      </c>
      <c r="K5011" s="8">
        <v>45865</v>
      </c>
      <c r="L5011" s="7" t="s">
        <v>11229</v>
      </c>
      <c r="M5011" s="44">
        <v>368.8</v>
      </c>
      <c r="N5011" s="7">
        <v>1</v>
      </c>
      <c r="O5011" s="44">
        <v>368.8</v>
      </c>
      <c r="P5011" s="44">
        <v>167.67</v>
      </c>
      <c r="Q5011" s="44">
        <v>29.95</v>
      </c>
      <c r="R5011" s="44">
        <v>60.85</v>
      </c>
      <c r="S5011" s="44">
        <v>0</v>
      </c>
      <c r="T5011" s="44">
        <v>44.45</v>
      </c>
      <c r="U5011" s="44">
        <v>65.88</v>
      </c>
      <c r="V5011" s="9" t="s">
        <v>24504</v>
      </c>
      <c r="W5011" s="42" t="s">
        <v>89</v>
      </c>
      <c r="X5011" s="43">
        <v>120052488882</v>
      </c>
      <c r="Y5011" s="43">
        <v>45238588315</v>
      </c>
      <c r="Z5011" s="5" t="s">
        <v>7980</v>
      </c>
      <c r="AA5011" s="37" t="str">
        <f>VLOOKUP(J5011, sku!B:C, 2, FALSE)</f>
        <v>1 Fogareiro 2 Bocas + 3 Refis de Gás Guepardo</v>
      </c>
      <c r="AB5011" s="37" t="str">
        <f>VLOOKUP(J5011, sku!B:BM, 64, FALSE)</f>
        <v>Importação</v>
      </c>
      <c r="AC5011" s="37" t="str">
        <f>LEFT(pedidos[[#This Row],[SKU]],3)</f>
        <v>1FO</v>
      </c>
      <c r="AD5011" s="37" t="str" cm="1">
        <f t="array" aca="1" ref="AD5011" ca="1">IFERROR(
  INDEX(
    montadora[Montadora],
    MATCH(TRUE,LEFT(#REF!,NÚCARACT(montadora[SKU Parcial]))=montadora[SKU Parcial],0)
  ),
  ""
)</f>
        <v/>
      </c>
    </row>
    <row r="5012" spans="1:30" x14ac:dyDescent="0.25">
      <c r="A5012" s="42" t="s">
        <v>2889</v>
      </c>
      <c r="B5012" s="42" t="s">
        <v>2890</v>
      </c>
      <c r="C5012" s="42" t="s">
        <v>2891</v>
      </c>
      <c r="D5012" s="42" t="s">
        <v>347</v>
      </c>
      <c r="E5012" s="42" t="s">
        <v>2140</v>
      </c>
      <c r="F5012" s="42" t="s">
        <v>1717</v>
      </c>
      <c r="G5012" s="42" t="s">
        <v>11227</v>
      </c>
      <c r="H5012" s="7" t="s">
        <v>47</v>
      </c>
      <c r="I5012" s="42" t="s">
        <v>36</v>
      </c>
      <c r="J5012" s="42" t="s">
        <v>1718</v>
      </c>
      <c r="K5012" s="8">
        <v>45867</v>
      </c>
      <c r="L5012" s="7" t="s">
        <v>11229</v>
      </c>
      <c r="M5012" s="44">
        <v>368.8</v>
      </c>
      <c r="N5012" s="7">
        <v>1</v>
      </c>
      <c r="O5012" s="44">
        <v>368.8</v>
      </c>
      <c r="P5012" s="44">
        <v>167.67</v>
      </c>
      <c r="Q5012" s="44">
        <v>29.95</v>
      </c>
      <c r="R5012" s="44">
        <v>60.85</v>
      </c>
      <c r="S5012" s="44">
        <v>0</v>
      </c>
      <c r="T5012" s="44">
        <v>44.45</v>
      </c>
      <c r="U5012" s="44">
        <v>65.88</v>
      </c>
      <c r="V5012" s="9" t="s">
        <v>24504</v>
      </c>
      <c r="W5012" s="42" t="s">
        <v>34</v>
      </c>
      <c r="X5012" s="43">
        <v>119815328919</v>
      </c>
      <c r="Y5012" s="43">
        <v>45252768921</v>
      </c>
      <c r="Z5012" s="5" t="s">
        <v>7980</v>
      </c>
      <c r="AA5012" s="37" t="str">
        <f>VLOOKUP(J5012, sku!B:C, 2, FALSE)</f>
        <v>1 Fogareiro 2 Bocas + 3 Refis de Gás Guepardo</v>
      </c>
      <c r="AB5012" s="37" t="str">
        <f>VLOOKUP(J5012, sku!B:BM, 64, FALSE)</f>
        <v>Importação</v>
      </c>
      <c r="AC5012" s="37" t="str">
        <f>LEFT(pedidos[[#This Row],[SKU]],3)</f>
        <v>1FO</v>
      </c>
      <c r="AD5012" s="37" t="str" cm="1">
        <f t="array" aca="1" ref="AD5012" ca="1">IFERROR(
  INDEX(
    montadora[Montadora],
    MATCH(TRUE,LEFT(#REF!,NÚCARACT(montadora[SKU Parcial]))=montadora[SKU Parcial],0)
  ),
  ""
)</f>
        <v/>
      </c>
    </row>
    <row r="5013" spans="1:30" x14ac:dyDescent="0.25">
      <c r="A5013" s="42" t="s">
        <v>2892</v>
      </c>
      <c r="B5013" s="42" t="s">
        <v>2893</v>
      </c>
      <c r="C5013" s="42" t="s">
        <v>2894</v>
      </c>
      <c r="D5013" s="42" t="s">
        <v>617</v>
      </c>
      <c r="E5013" s="42" t="s">
        <v>1667</v>
      </c>
      <c r="F5013" s="42" t="s">
        <v>1668</v>
      </c>
      <c r="G5013" s="42" t="s">
        <v>11227</v>
      </c>
      <c r="H5013" s="7" t="s">
        <v>47</v>
      </c>
      <c r="I5013" s="42" t="s">
        <v>36</v>
      </c>
      <c r="J5013" s="42" t="s">
        <v>1669</v>
      </c>
      <c r="K5013" s="8">
        <v>45867</v>
      </c>
      <c r="L5013" s="7" t="s">
        <v>11229</v>
      </c>
      <c r="M5013" s="44">
        <v>268.8</v>
      </c>
      <c r="N5013" s="7">
        <v>3</v>
      </c>
      <c r="O5013" s="44">
        <v>806.4</v>
      </c>
      <c r="P5013" s="44">
        <v>389.7</v>
      </c>
      <c r="Q5013" s="44">
        <v>65.48</v>
      </c>
      <c r="R5013" s="44">
        <v>133.05000000000001</v>
      </c>
      <c r="S5013" s="44">
        <v>0</v>
      </c>
      <c r="T5013" s="44">
        <v>74.849999999999994</v>
      </c>
      <c r="U5013" s="44">
        <v>143.32</v>
      </c>
      <c r="V5013" s="9" t="s">
        <v>24505</v>
      </c>
      <c r="W5013" s="42" t="s">
        <v>89</v>
      </c>
      <c r="X5013" s="43">
        <v>119740672209</v>
      </c>
      <c r="Y5013" s="43">
        <v>45248502757</v>
      </c>
      <c r="Z5013" s="5" t="s">
        <v>7980</v>
      </c>
      <c r="AA5013" s="37" t="str">
        <f>VLOOKUP(J5013, sku!B:C, 2, FALSE)</f>
        <v>2 Fogareiro 1 Boca + 4 Refis de Gás Guepardo</v>
      </c>
      <c r="AB5013" s="37" t="str">
        <f>VLOOKUP(J5013, sku!B:BM, 64, FALSE)</f>
        <v>Importação</v>
      </c>
      <c r="AC5013" s="37" t="str">
        <f>LEFT(pedidos[[#This Row],[SKU]],3)</f>
        <v>2FO</v>
      </c>
      <c r="AD5013" s="37" t="str" cm="1">
        <f t="array" aca="1" ref="AD5013" ca="1">IFERROR(
  INDEX(
    montadora[Montadora],
    MATCH(TRUE,LEFT(#REF!,NÚCARACT(montadora[SKU Parcial]))=montadora[SKU Parcial],0)
  ),
  ""
)</f>
        <v/>
      </c>
    </row>
    <row r="5014" spans="1:30" x14ac:dyDescent="0.25">
      <c r="A5014" s="42" t="s">
        <v>2895</v>
      </c>
      <c r="B5014" s="42" t="s">
        <v>2896</v>
      </c>
      <c r="C5014" s="42" t="s">
        <v>2897</v>
      </c>
      <c r="D5014" s="42" t="s">
        <v>420</v>
      </c>
      <c r="E5014" s="42" t="s">
        <v>1667</v>
      </c>
      <c r="F5014" s="42" t="s">
        <v>1668</v>
      </c>
      <c r="G5014" s="42" t="s">
        <v>11227</v>
      </c>
      <c r="H5014" s="7" t="s">
        <v>47</v>
      </c>
      <c r="I5014" s="42" t="s">
        <v>36</v>
      </c>
      <c r="J5014" s="42" t="s">
        <v>1669</v>
      </c>
      <c r="K5014" s="8">
        <v>45869</v>
      </c>
      <c r="L5014" s="7" t="s">
        <v>11229</v>
      </c>
      <c r="M5014" s="44">
        <v>268.8</v>
      </c>
      <c r="N5014" s="7">
        <v>1</v>
      </c>
      <c r="O5014" s="44">
        <v>268.8</v>
      </c>
      <c r="P5014" s="44">
        <v>129.9</v>
      </c>
      <c r="Q5014" s="44">
        <v>21.83</v>
      </c>
      <c r="R5014" s="44">
        <v>44.35</v>
      </c>
      <c r="S5014" s="44">
        <v>0</v>
      </c>
      <c r="T5014" s="44">
        <v>24.95</v>
      </c>
      <c r="U5014" s="44">
        <v>47.77</v>
      </c>
      <c r="V5014" s="9" t="s">
        <v>24505</v>
      </c>
      <c r="W5014" s="42" t="s">
        <v>34</v>
      </c>
      <c r="X5014" s="43">
        <v>120459883890</v>
      </c>
      <c r="Y5014" s="43">
        <v>45259389237</v>
      </c>
      <c r="Z5014" s="5" t="s">
        <v>7980</v>
      </c>
      <c r="AA5014" s="37" t="str">
        <f>VLOOKUP(J5014, sku!B:C, 2, FALSE)</f>
        <v>2 Fogareiro 1 Boca + 4 Refis de Gás Guepardo</v>
      </c>
      <c r="AB5014" s="37" t="str">
        <f>VLOOKUP(J5014, sku!B:BM, 64, FALSE)</f>
        <v>Importação</v>
      </c>
      <c r="AC5014" s="37" t="str">
        <f>LEFT(pedidos[[#This Row],[SKU]],3)</f>
        <v>2FO</v>
      </c>
      <c r="AD5014" s="37" t="str" cm="1">
        <f t="array" aca="1" ref="AD5014" ca="1">IFERROR(
  INDEX(
    montadora[Montadora],
    MATCH(TRUE,LEFT(#REF!,NÚCARACT(montadora[SKU Parcial]))=montadora[SKU Parcial],0)
  ),
  ""
)</f>
        <v/>
      </c>
    </row>
    <row r="5015" spans="1:30" x14ac:dyDescent="0.25">
      <c r="A5015" s="42" t="s">
        <v>2867</v>
      </c>
      <c r="B5015" s="42" t="s">
        <v>2868</v>
      </c>
      <c r="C5015" s="42" t="s">
        <v>1498</v>
      </c>
      <c r="D5015" s="42" t="s">
        <v>617</v>
      </c>
      <c r="E5015" s="42" t="s">
        <v>2869</v>
      </c>
      <c r="F5015" s="42" t="s">
        <v>2870</v>
      </c>
      <c r="G5015" s="42" t="s">
        <v>11227</v>
      </c>
      <c r="H5015" s="7" t="s">
        <v>47</v>
      </c>
      <c r="I5015" s="42" t="s">
        <v>36</v>
      </c>
      <c r="J5015" s="42" t="s">
        <v>2871</v>
      </c>
      <c r="K5015" s="8">
        <v>45855</v>
      </c>
      <c r="L5015" s="7" t="s">
        <v>11229</v>
      </c>
      <c r="M5015" s="44">
        <v>878.8</v>
      </c>
      <c r="N5015" s="7">
        <v>1</v>
      </c>
      <c r="O5015" s="44">
        <v>961.79</v>
      </c>
      <c r="P5015" s="44">
        <v>403</v>
      </c>
      <c r="Q5015" s="44">
        <v>71.36</v>
      </c>
      <c r="R5015" s="44">
        <v>149.4</v>
      </c>
      <c r="S5015" s="44">
        <v>82.99</v>
      </c>
      <c r="T5015" s="44">
        <v>98.95</v>
      </c>
      <c r="U5015" s="44">
        <v>156.09</v>
      </c>
      <c r="V5015" s="9" t="s">
        <v>24506</v>
      </c>
      <c r="W5015" s="42" t="s">
        <v>34</v>
      </c>
      <c r="X5015" s="43">
        <v>118897561438</v>
      </c>
      <c r="Y5015" s="43">
        <v>45188003602</v>
      </c>
      <c r="Z5015" s="5" t="s">
        <v>7980</v>
      </c>
      <c r="AA5015" s="37" t="str">
        <f>VLOOKUP(J5015, sku!B:C, 2, FALSE)</f>
        <v>Travessa Geral - Smart - 1 Gradeado Médio 100 X 80 X 12 cm - - - - - Prata</v>
      </c>
      <c r="AB5015" s="37" t="str">
        <f>VLOOKUP(J5015, sku!B:BM, 64, FALSE)</f>
        <v>Fabricação</v>
      </c>
      <c r="AC5015" s="37" t="str">
        <f>LEFT(pedidos[[#This Row],[SKU]],3)</f>
        <v>1XG</v>
      </c>
      <c r="AD5015" s="37" t="str" cm="1">
        <f t="array" aca="1" ref="AD5015" ca="1">IFERROR(
  INDEX(
    montadora[Montadora],
    MATCH(TRUE,LEFT(#REF!,NÚCARACT(montadora[SKU Parcial]))=montadora[SKU Parcial],0)
  ),
  ""
)</f>
        <v/>
      </c>
    </row>
    <row r="5016" spans="1:30" x14ac:dyDescent="0.25">
      <c r="A5016" s="42" t="s">
        <v>2872</v>
      </c>
      <c r="B5016" s="42" t="s">
        <v>2873</v>
      </c>
      <c r="C5016" s="42" t="s">
        <v>2874</v>
      </c>
      <c r="D5016" s="42" t="s">
        <v>138</v>
      </c>
      <c r="E5016" s="42" t="s">
        <v>1698</v>
      </c>
      <c r="F5016" s="42" t="s">
        <v>1699</v>
      </c>
      <c r="G5016" s="42" t="s">
        <v>11227</v>
      </c>
      <c r="H5016" s="7" t="s">
        <v>47</v>
      </c>
      <c r="I5016" s="42" t="s">
        <v>36</v>
      </c>
      <c r="J5016" s="42" t="s">
        <v>1700</v>
      </c>
      <c r="K5016" s="8">
        <v>45840</v>
      </c>
      <c r="L5016" s="7" t="s">
        <v>11229</v>
      </c>
      <c r="M5016" s="44">
        <v>128.80000000000001</v>
      </c>
      <c r="N5016" s="7">
        <v>1</v>
      </c>
      <c r="O5016" s="44">
        <v>128.80000000000001</v>
      </c>
      <c r="P5016" s="44">
        <v>55</v>
      </c>
      <c r="Q5016" s="44">
        <v>10.46</v>
      </c>
      <c r="R5016" s="44">
        <v>21.9</v>
      </c>
      <c r="S5016" s="44">
        <v>0</v>
      </c>
      <c r="T5016" s="44">
        <v>18.760000000000002</v>
      </c>
      <c r="U5016" s="44">
        <v>22.68</v>
      </c>
      <c r="V5016" s="9" t="s">
        <v>24507</v>
      </c>
      <c r="W5016" s="42" t="s">
        <v>34</v>
      </c>
      <c r="X5016" s="43">
        <v>117183997764</v>
      </c>
      <c r="Y5016" s="43">
        <v>45110158814</v>
      </c>
      <c r="Z5016" s="5" t="s">
        <v>7980</v>
      </c>
      <c r="AA5016" s="37" t="str">
        <f>VLOOKUP(J5016, sku!B:C, 2, FALSE)</f>
        <v>Smart Led Taytech 8000 Lumens - H1</v>
      </c>
      <c r="AB5016" s="37" t="str">
        <f>VLOOKUP(J5016, sku!B:BM, 64, FALSE)</f>
        <v>Revenda</v>
      </c>
      <c r="AC5016" s="37" t="str">
        <f>LEFT(pedidos[[#This Row],[SKU]],3)</f>
        <v>TT-</v>
      </c>
      <c r="AD5016" s="37" t="str" cm="1">
        <f t="array" aca="1" ref="AD5016" ca="1">IFERROR(
  INDEX(
    montadora[Montadora],
    MATCH(TRUE,LEFT(#REF!,NÚCARACT(montadora[SKU Parcial]))=montadora[SKU Parcial],0)
  ),
  ""
)</f>
        <v/>
      </c>
    </row>
    <row r="5017" spans="1:30" x14ac:dyDescent="0.25">
      <c r="A5017" s="42" t="s">
        <v>2875</v>
      </c>
      <c r="B5017" s="42" t="s">
        <v>2876</v>
      </c>
      <c r="C5017" s="42" t="s">
        <v>2877</v>
      </c>
      <c r="D5017" s="42" t="s">
        <v>27</v>
      </c>
      <c r="E5017" s="42" t="s">
        <v>1698</v>
      </c>
      <c r="F5017" s="42" t="s">
        <v>1699</v>
      </c>
      <c r="G5017" s="42" t="s">
        <v>11227</v>
      </c>
      <c r="H5017" s="7" t="s">
        <v>47</v>
      </c>
      <c r="I5017" s="42" t="s">
        <v>36</v>
      </c>
      <c r="J5017" s="42" t="s">
        <v>1700</v>
      </c>
      <c r="K5017" s="8">
        <v>45840</v>
      </c>
      <c r="L5017" s="7" t="s">
        <v>11229</v>
      </c>
      <c r="M5017" s="44">
        <v>128.80000000000001</v>
      </c>
      <c r="N5017" s="7">
        <v>1</v>
      </c>
      <c r="O5017" s="44">
        <v>128.80000000000001</v>
      </c>
      <c r="P5017" s="44">
        <v>55</v>
      </c>
      <c r="Q5017" s="44">
        <v>10.46</v>
      </c>
      <c r="R5017" s="44">
        <v>21.9</v>
      </c>
      <c r="S5017" s="44">
        <v>0</v>
      </c>
      <c r="T5017" s="44">
        <v>18.760000000000002</v>
      </c>
      <c r="U5017" s="44">
        <v>22.68</v>
      </c>
      <c r="V5017" s="9" t="s">
        <v>24507</v>
      </c>
      <c r="W5017" s="42" t="s">
        <v>34</v>
      </c>
      <c r="X5017" s="43">
        <v>116692898955</v>
      </c>
      <c r="Y5017" s="43">
        <v>45110189567</v>
      </c>
      <c r="Z5017" s="5" t="s">
        <v>7980</v>
      </c>
      <c r="AA5017" s="37" t="str">
        <f>VLOOKUP(J5017, sku!B:C, 2, FALSE)</f>
        <v>Smart Led Taytech 8000 Lumens - H1</v>
      </c>
      <c r="AB5017" s="37" t="str">
        <f>VLOOKUP(J5017, sku!B:BM, 64, FALSE)</f>
        <v>Revenda</v>
      </c>
      <c r="AC5017" s="37" t="str">
        <f>LEFT(pedidos[[#This Row],[SKU]],3)</f>
        <v>TT-</v>
      </c>
      <c r="AD5017" s="37" t="str" cm="1">
        <f t="array" aca="1" ref="AD5017" ca="1">IFERROR(
  INDEX(
    montadora[Montadora],
    MATCH(TRUE,LEFT(#REF!,NÚCARACT(montadora[SKU Parcial]))=montadora[SKU Parcial],0)
  ),
  ""
)</f>
        <v/>
      </c>
    </row>
    <row r="5018" spans="1:30" x14ac:dyDescent="0.25">
      <c r="A5018" s="42" t="s">
        <v>2878</v>
      </c>
      <c r="B5018" s="42" t="s">
        <v>36</v>
      </c>
      <c r="C5018" s="42" t="s">
        <v>2266</v>
      </c>
      <c r="D5018" s="42" t="s">
        <v>188</v>
      </c>
      <c r="E5018" s="42" t="s">
        <v>1698</v>
      </c>
      <c r="F5018" s="42" t="s">
        <v>1699</v>
      </c>
      <c r="G5018" s="42" t="s">
        <v>11227</v>
      </c>
      <c r="H5018" s="7" t="s">
        <v>47</v>
      </c>
      <c r="I5018" s="42" t="s">
        <v>36</v>
      </c>
      <c r="J5018" s="42" t="s">
        <v>1700</v>
      </c>
      <c r="K5018" s="8">
        <v>45848</v>
      </c>
      <c r="L5018" s="7" t="s">
        <v>11229</v>
      </c>
      <c r="M5018" s="44">
        <v>128.80000000000001</v>
      </c>
      <c r="N5018" s="7">
        <v>1</v>
      </c>
      <c r="O5018" s="44">
        <v>128.80000000000001</v>
      </c>
      <c r="P5018" s="44">
        <v>55</v>
      </c>
      <c r="Q5018" s="44">
        <v>10.46</v>
      </c>
      <c r="R5018" s="44">
        <v>21.9</v>
      </c>
      <c r="S5018" s="44">
        <v>0</v>
      </c>
      <c r="T5018" s="44">
        <v>18.760000000000002</v>
      </c>
      <c r="U5018" s="44">
        <v>22.68</v>
      </c>
      <c r="V5018" s="9" t="s">
        <v>24507</v>
      </c>
      <c r="W5018" s="42" t="s">
        <v>89</v>
      </c>
      <c r="X5018" s="43">
        <v>117569449641</v>
      </c>
      <c r="Y5018" s="43">
        <v>45149895441</v>
      </c>
      <c r="Z5018" s="5" t="s">
        <v>7980</v>
      </c>
      <c r="AA5018" s="37" t="str">
        <f>VLOOKUP(J5018, sku!B:C, 2, FALSE)</f>
        <v>Smart Led Taytech 8000 Lumens - H1</v>
      </c>
      <c r="AB5018" s="37" t="str">
        <f>VLOOKUP(J5018, sku!B:BM, 64, FALSE)</f>
        <v>Revenda</v>
      </c>
      <c r="AC5018" s="37" t="str">
        <f>LEFT(pedidos[[#This Row],[SKU]],3)</f>
        <v>TT-</v>
      </c>
      <c r="AD5018" s="37" t="str" cm="1">
        <f t="array" aca="1" ref="AD5018" ca="1">IFERROR(
  INDEX(
    montadora[Montadora],
    MATCH(TRUE,LEFT(#REF!,NÚCARACT(montadora[SKU Parcial]))=montadora[SKU Parcial],0)
  ),
  ""
)</f>
        <v/>
      </c>
    </row>
    <row r="5019" spans="1:30" x14ac:dyDescent="0.25">
      <c r="A5019" s="42" t="s">
        <v>2881</v>
      </c>
      <c r="B5019" s="42" t="s">
        <v>2882</v>
      </c>
      <c r="C5019" s="42" t="s">
        <v>2883</v>
      </c>
      <c r="D5019" s="42" t="s">
        <v>27</v>
      </c>
      <c r="E5019" s="42" t="s">
        <v>2884</v>
      </c>
      <c r="F5019" s="42" t="s">
        <v>2885</v>
      </c>
      <c r="G5019" s="42" t="s">
        <v>11228</v>
      </c>
      <c r="H5019" s="7" t="s">
        <v>30</v>
      </c>
      <c r="I5019" s="42" t="s">
        <v>36</v>
      </c>
      <c r="J5019" s="42" t="s">
        <v>2886</v>
      </c>
      <c r="K5019" s="8">
        <v>45867</v>
      </c>
      <c r="L5019" s="7" t="s">
        <v>11229</v>
      </c>
      <c r="M5019" s="44">
        <v>34.9</v>
      </c>
      <c r="N5019" s="7">
        <v>1</v>
      </c>
      <c r="O5019" s="44">
        <v>55.89</v>
      </c>
      <c r="P5019" s="44">
        <v>16.36</v>
      </c>
      <c r="Q5019" s="44">
        <v>1.39</v>
      </c>
      <c r="R5019" s="44">
        <v>11.04</v>
      </c>
      <c r="S5019" s="44">
        <v>20.99</v>
      </c>
      <c r="T5019" s="44">
        <v>0</v>
      </c>
      <c r="U5019" s="44">
        <v>6.11</v>
      </c>
      <c r="V5019" s="9" t="s">
        <v>24508</v>
      </c>
      <c r="W5019" s="42" t="s">
        <v>34</v>
      </c>
      <c r="X5019" s="43">
        <v>120325338818</v>
      </c>
      <c r="Y5019" s="43">
        <v>45252445229</v>
      </c>
      <c r="Z5019" s="5" t="s">
        <v>7980</v>
      </c>
      <c r="AA5019" s="37" t="str">
        <f>VLOOKUP(J5019, sku!B:C, 2, FALSE)</f>
        <v>Rejuvex 400g</v>
      </c>
      <c r="AB5019" s="37" t="str">
        <f>VLOOKUP(J5019, sku!B:BM, 64, FALSE)</f>
        <v>Revenda</v>
      </c>
      <c r="AC5019" s="37" t="str">
        <f>LEFT(pedidos[[#This Row],[SKU]],3)</f>
        <v>VT2</v>
      </c>
      <c r="AD5019" s="37" t="str" cm="1">
        <f t="array" aca="1" ref="AD5019" ca="1">IFERROR(
  INDEX(
    montadora[Montadora],
    MATCH(TRUE,LEFT(#REF!,NÚCARACT(montadora[SKU Parcial]))=montadora[SKU Parcial],0)
  ),
  ""
)</f>
        <v/>
      </c>
    </row>
    <row r="5020" spans="1:30" x14ac:dyDescent="0.25">
      <c r="A5020" s="42" t="s">
        <v>2949</v>
      </c>
      <c r="B5020" s="42" t="s">
        <v>36</v>
      </c>
      <c r="C5020" s="42" t="s">
        <v>2950</v>
      </c>
      <c r="D5020" s="42" t="s">
        <v>27</v>
      </c>
      <c r="E5020" s="42" t="s">
        <v>2165</v>
      </c>
      <c r="F5020" s="42" t="s">
        <v>2166</v>
      </c>
      <c r="G5020" s="42" t="s">
        <v>11227</v>
      </c>
      <c r="H5020" s="7" t="s">
        <v>47</v>
      </c>
      <c r="I5020" s="42" t="s">
        <v>36</v>
      </c>
      <c r="J5020" s="42" t="s">
        <v>2167</v>
      </c>
      <c r="K5020" s="8">
        <v>45861</v>
      </c>
      <c r="L5020" s="7" t="s">
        <v>804</v>
      </c>
      <c r="M5020" s="44">
        <v>78.8</v>
      </c>
      <c r="N5020" s="7">
        <v>1</v>
      </c>
      <c r="O5020" s="44">
        <v>147.79</v>
      </c>
      <c r="P5020" s="44">
        <v>39.54</v>
      </c>
      <c r="Q5020" s="44">
        <v>6.4</v>
      </c>
      <c r="R5020" s="44">
        <v>19.75</v>
      </c>
      <c r="S5020" s="44">
        <v>68.989999999999995</v>
      </c>
      <c r="T5020" s="44">
        <v>0</v>
      </c>
      <c r="U5020" s="44">
        <v>13.11</v>
      </c>
      <c r="V5020" s="9" t="s">
        <v>24509</v>
      </c>
      <c r="W5020" s="42" t="s">
        <v>34</v>
      </c>
      <c r="X5020" s="43" t="s">
        <v>24510</v>
      </c>
      <c r="Y5020" s="43">
        <v>45220797251</v>
      </c>
      <c r="Z5020" s="5" t="s">
        <v>7980</v>
      </c>
      <c r="AA5020" s="37" t="str">
        <f>VLOOKUP(J5020, sku!B:C, 2, FALSE)</f>
        <v>Cadeirinha Rosa Aro 26 - Peixinho Bike</v>
      </c>
      <c r="AB5020" s="37" t="str">
        <f>VLOOKUP(J5020, sku!B:BM, 64, FALSE)</f>
        <v>Revenda</v>
      </c>
      <c r="AC5020" s="37" t="str">
        <f>LEFT(pedidos[[#This Row],[SKU]],3)</f>
        <v>CAD</v>
      </c>
      <c r="AD5020" s="37" t="str" cm="1">
        <f t="array" aca="1" ref="AD5020" ca="1">IFERROR(
  INDEX(
    montadora[Montadora],
    MATCH(TRUE,LEFT(#REF!,NÚCARACT(montadora[SKU Parcial]))=montadora[SKU Parcial],0)
  ),
  ""
)</f>
        <v/>
      </c>
    </row>
    <row r="5021" spans="1:30" x14ac:dyDescent="0.25">
      <c r="A5021" s="42" t="s">
        <v>2951</v>
      </c>
      <c r="B5021" s="42" t="s">
        <v>2952</v>
      </c>
      <c r="C5021" s="42" t="s">
        <v>2953</v>
      </c>
      <c r="D5021" s="42" t="s">
        <v>27</v>
      </c>
      <c r="E5021" s="42" t="s">
        <v>2165</v>
      </c>
      <c r="F5021" s="42" t="s">
        <v>2166</v>
      </c>
      <c r="G5021" s="42" t="s">
        <v>11227</v>
      </c>
      <c r="H5021" s="7" t="s">
        <v>47</v>
      </c>
      <c r="I5021" s="42" t="s">
        <v>36</v>
      </c>
      <c r="J5021" s="42" t="s">
        <v>2167</v>
      </c>
      <c r="K5021" s="8">
        <v>45863</v>
      </c>
      <c r="L5021" s="7" t="s">
        <v>804</v>
      </c>
      <c r="M5021" s="44">
        <v>78.8</v>
      </c>
      <c r="N5021" s="7">
        <v>1</v>
      </c>
      <c r="O5021" s="44">
        <v>78.8</v>
      </c>
      <c r="P5021" s="44">
        <v>39.54</v>
      </c>
      <c r="Q5021" s="44">
        <v>6.4</v>
      </c>
      <c r="R5021" s="44">
        <v>19.75</v>
      </c>
      <c r="S5021" s="44">
        <v>0</v>
      </c>
      <c r="T5021" s="44">
        <v>0</v>
      </c>
      <c r="U5021" s="44">
        <v>13.11</v>
      </c>
      <c r="V5021" s="9" t="s">
        <v>24509</v>
      </c>
      <c r="W5021" s="42" t="s">
        <v>34</v>
      </c>
      <c r="X5021" s="43">
        <v>119304724965</v>
      </c>
      <c r="Y5021" s="43">
        <v>45229765212</v>
      </c>
      <c r="Z5021" s="5" t="s">
        <v>7980</v>
      </c>
      <c r="AA5021" s="37" t="str">
        <f>VLOOKUP(J5021, sku!B:C, 2, FALSE)</f>
        <v>Cadeirinha Rosa Aro 26 - Peixinho Bike</v>
      </c>
      <c r="AB5021" s="37" t="str">
        <f>VLOOKUP(J5021, sku!B:BM, 64, FALSE)</f>
        <v>Revenda</v>
      </c>
      <c r="AC5021" s="37" t="str">
        <f>LEFT(pedidos[[#This Row],[SKU]],3)</f>
        <v>CAD</v>
      </c>
      <c r="AD5021" s="37" t="str" cm="1">
        <f t="array" aca="1" ref="AD5021" ca="1">IFERROR(
  INDEX(
    montadora[Montadora],
    MATCH(TRUE,LEFT(#REF!,NÚCARACT(montadora[SKU Parcial]))=montadora[SKU Parcial],0)
  ),
  ""
)</f>
        <v/>
      </c>
    </row>
    <row r="5022" spans="1:30" x14ac:dyDescent="0.25">
      <c r="A5022" s="42" t="s">
        <v>2954</v>
      </c>
      <c r="B5022" s="42" t="s">
        <v>2955</v>
      </c>
      <c r="C5022" s="42" t="s">
        <v>968</v>
      </c>
      <c r="D5022" s="42" t="s">
        <v>617</v>
      </c>
      <c r="E5022" s="42" t="s">
        <v>2165</v>
      </c>
      <c r="F5022" s="42" t="s">
        <v>2166</v>
      </c>
      <c r="G5022" s="42" t="s">
        <v>11227</v>
      </c>
      <c r="H5022" s="7" t="s">
        <v>47</v>
      </c>
      <c r="I5022" s="42" t="s">
        <v>36</v>
      </c>
      <c r="J5022" s="42" t="s">
        <v>2167</v>
      </c>
      <c r="K5022" s="8">
        <v>45865</v>
      </c>
      <c r="L5022" s="7" t="s">
        <v>804</v>
      </c>
      <c r="M5022" s="44">
        <v>78.8</v>
      </c>
      <c r="N5022" s="7">
        <v>1</v>
      </c>
      <c r="O5022" s="44">
        <v>78.8</v>
      </c>
      <c r="P5022" s="44">
        <v>39.54</v>
      </c>
      <c r="Q5022" s="44">
        <v>6.4</v>
      </c>
      <c r="R5022" s="44">
        <v>19.75</v>
      </c>
      <c r="S5022" s="44">
        <v>0</v>
      </c>
      <c r="T5022" s="44">
        <v>0</v>
      </c>
      <c r="U5022" s="44">
        <v>13.11</v>
      </c>
      <c r="V5022" s="9" t="s">
        <v>24509</v>
      </c>
      <c r="W5022" s="42" t="s">
        <v>34</v>
      </c>
      <c r="X5022" s="43">
        <v>119570355613</v>
      </c>
      <c r="Y5022" s="43">
        <v>45240005215</v>
      </c>
      <c r="Z5022" s="5" t="s">
        <v>7980</v>
      </c>
      <c r="AA5022" s="37" t="str">
        <f>VLOOKUP(J5022, sku!B:C, 2, FALSE)</f>
        <v>Cadeirinha Rosa Aro 26 - Peixinho Bike</v>
      </c>
      <c r="AB5022" s="37" t="str">
        <f>VLOOKUP(J5022, sku!B:BM, 64, FALSE)</f>
        <v>Revenda</v>
      </c>
      <c r="AC5022" s="37" t="str">
        <f>LEFT(pedidos[[#This Row],[SKU]],3)</f>
        <v>CAD</v>
      </c>
      <c r="AD5022" s="37" t="str" cm="1">
        <f t="array" aca="1" ref="AD5022" ca="1">IFERROR(
  INDEX(
    montadora[Montadora],
    MATCH(TRUE,LEFT(#REF!,NÚCARACT(montadora[SKU Parcial]))=montadora[SKU Parcial],0)
  ),
  ""
)</f>
        <v/>
      </c>
    </row>
    <row r="5023" spans="1:30" x14ac:dyDescent="0.25">
      <c r="A5023" s="42" t="s">
        <v>2956</v>
      </c>
      <c r="B5023" s="42" t="s">
        <v>36</v>
      </c>
      <c r="C5023" s="42" t="s">
        <v>2957</v>
      </c>
      <c r="D5023" s="42" t="s">
        <v>617</v>
      </c>
      <c r="E5023" s="42" t="s">
        <v>2165</v>
      </c>
      <c r="F5023" s="42" t="s">
        <v>2166</v>
      </c>
      <c r="G5023" s="42" t="s">
        <v>11227</v>
      </c>
      <c r="H5023" s="7" t="s">
        <v>47</v>
      </c>
      <c r="I5023" s="42" t="s">
        <v>36</v>
      </c>
      <c r="J5023" s="42" t="s">
        <v>2167</v>
      </c>
      <c r="K5023" s="8">
        <v>45865</v>
      </c>
      <c r="L5023" s="7" t="s">
        <v>804</v>
      </c>
      <c r="M5023" s="44">
        <v>78.8</v>
      </c>
      <c r="N5023" s="7">
        <v>1</v>
      </c>
      <c r="O5023" s="44">
        <v>78.8</v>
      </c>
      <c r="P5023" s="44">
        <v>39.54</v>
      </c>
      <c r="Q5023" s="44">
        <v>6.4</v>
      </c>
      <c r="R5023" s="44">
        <v>19.75</v>
      </c>
      <c r="S5023" s="44">
        <v>0</v>
      </c>
      <c r="T5023" s="44">
        <v>0</v>
      </c>
      <c r="U5023" s="44">
        <v>13.11</v>
      </c>
      <c r="V5023" s="9" t="s">
        <v>24509</v>
      </c>
      <c r="W5023" s="42" t="s">
        <v>34</v>
      </c>
      <c r="X5023" s="43">
        <v>119586590201</v>
      </c>
      <c r="Y5023" s="43">
        <v>45240821341</v>
      </c>
      <c r="Z5023" s="5" t="s">
        <v>7980</v>
      </c>
      <c r="AA5023" s="37" t="str">
        <f>VLOOKUP(J5023, sku!B:C, 2, FALSE)</f>
        <v>Cadeirinha Rosa Aro 26 - Peixinho Bike</v>
      </c>
      <c r="AB5023" s="37" t="str">
        <f>VLOOKUP(J5023, sku!B:BM, 64, FALSE)</f>
        <v>Revenda</v>
      </c>
      <c r="AC5023" s="37" t="str">
        <f>LEFT(pedidos[[#This Row],[SKU]],3)</f>
        <v>CAD</v>
      </c>
      <c r="AD5023" s="37" t="str" cm="1">
        <f t="array" aca="1" ref="AD5023" ca="1">IFERROR(
  INDEX(
    montadora[Montadora],
    MATCH(TRUE,LEFT(#REF!,NÚCARACT(montadora[SKU Parcial]))=montadora[SKU Parcial],0)
  ),
  ""
)</f>
        <v/>
      </c>
    </row>
    <row r="5024" spans="1:30" x14ac:dyDescent="0.25">
      <c r="A5024" s="42" t="s">
        <v>2958</v>
      </c>
      <c r="B5024" s="42" t="s">
        <v>2959</v>
      </c>
      <c r="C5024" s="42" t="s">
        <v>2960</v>
      </c>
      <c r="D5024" s="42" t="s">
        <v>534</v>
      </c>
      <c r="E5024" s="42" t="s">
        <v>2165</v>
      </c>
      <c r="F5024" s="42" t="s">
        <v>2166</v>
      </c>
      <c r="G5024" s="42" t="s">
        <v>11227</v>
      </c>
      <c r="H5024" s="7" t="s">
        <v>47</v>
      </c>
      <c r="I5024" s="42" t="s">
        <v>36</v>
      </c>
      <c r="J5024" s="42" t="s">
        <v>2167</v>
      </c>
      <c r="K5024" s="8">
        <v>45866</v>
      </c>
      <c r="L5024" s="7" t="s">
        <v>804</v>
      </c>
      <c r="M5024" s="44">
        <v>78.8</v>
      </c>
      <c r="N5024" s="7">
        <v>1</v>
      </c>
      <c r="O5024" s="44">
        <v>78.8</v>
      </c>
      <c r="P5024" s="44">
        <v>39.54</v>
      </c>
      <c r="Q5024" s="44">
        <v>6.4</v>
      </c>
      <c r="R5024" s="44">
        <v>19.75</v>
      </c>
      <c r="S5024" s="44">
        <v>0</v>
      </c>
      <c r="T5024" s="44">
        <v>0</v>
      </c>
      <c r="U5024" s="44">
        <v>13.11</v>
      </c>
      <c r="V5024" s="9" t="s">
        <v>24509</v>
      </c>
      <c r="W5024" s="42" t="s">
        <v>34</v>
      </c>
      <c r="X5024" s="43">
        <v>119611414019</v>
      </c>
      <c r="Y5024" s="43">
        <v>45242115272</v>
      </c>
      <c r="Z5024" s="5" t="s">
        <v>7980</v>
      </c>
      <c r="AA5024" s="37" t="str">
        <f>VLOOKUP(J5024, sku!B:C, 2, FALSE)</f>
        <v>Cadeirinha Rosa Aro 26 - Peixinho Bike</v>
      </c>
      <c r="AB5024" s="37" t="str">
        <f>VLOOKUP(J5024, sku!B:BM, 64, FALSE)</f>
        <v>Revenda</v>
      </c>
      <c r="AC5024" s="37" t="str">
        <f>LEFT(pedidos[[#This Row],[SKU]],3)</f>
        <v>CAD</v>
      </c>
      <c r="AD5024" s="37" t="str" cm="1">
        <f t="array" aca="1" ref="AD5024" ca="1">IFERROR(
  INDEX(
    montadora[Montadora],
    MATCH(TRUE,LEFT(#REF!,NÚCARACT(montadora[SKU Parcial]))=montadora[SKU Parcial],0)
  ),
  ""
)</f>
        <v/>
      </c>
    </row>
    <row r="5025" spans="1:30" x14ac:dyDescent="0.25">
      <c r="A5025" s="42" t="s">
        <v>2163</v>
      </c>
      <c r="B5025" s="42" t="s">
        <v>36</v>
      </c>
      <c r="C5025" s="42" t="s">
        <v>2164</v>
      </c>
      <c r="D5025" s="42" t="s">
        <v>27</v>
      </c>
      <c r="E5025" s="42" t="s">
        <v>2165</v>
      </c>
      <c r="F5025" s="42" t="s">
        <v>2166</v>
      </c>
      <c r="G5025" s="42" t="s">
        <v>11227</v>
      </c>
      <c r="H5025" s="7" t="s">
        <v>47</v>
      </c>
      <c r="I5025" s="42" t="s">
        <v>36</v>
      </c>
      <c r="J5025" s="42" t="s">
        <v>2167</v>
      </c>
      <c r="K5025" s="8">
        <v>45867</v>
      </c>
      <c r="L5025" s="7" t="s">
        <v>33</v>
      </c>
      <c r="M5025" s="44">
        <v>78.8</v>
      </c>
      <c r="N5025" s="7">
        <v>1</v>
      </c>
      <c r="O5025" s="44">
        <v>94.79</v>
      </c>
      <c r="P5025" s="44">
        <v>39.54</v>
      </c>
      <c r="Q5025" s="44">
        <v>6.4</v>
      </c>
      <c r="R5025" s="44">
        <v>19.75</v>
      </c>
      <c r="S5025" s="44">
        <v>15.99</v>
      </c>
      <c r="T5025" s="44">
        <v>0</v>
      </c>
      <c r="U5025" s="44">
        <v>13.11</v>
      </c>
      <c r="V5025" s="9" t="s">
        <v>24509</v>
      </c>
      <c r="W5025" s="42" t="s">
        <v>34</v>
      </c>
      <c r="X5025" s="43" t="s">
        <v>24511</v>
      </c>
      <c r="Y5025" s="43">
        <v>45248792968</v>
      </c>
      <c r="Z5025" s="5" t="s">
        <v>7980</v>
      </c>
      <c r="AA5025" s="37" t="str">
        <f>VLOOKUP(J5025, sku!B:C, 2, FALSE)</f>
        <v>Cadeirinha Rosa Aro 26 - Peixinho Bike</v>
      </c>
      <c r="AB5025" s="37" t="str">
        <f>VLOOKUP(J5025, sku!B:BM, 64, FALSE)</f>
        <v>Revenda</v>
      </c>
      <c r="AC5025" s="37" t="str">
        <f>LEFT(pedidos[[#This Row],[SKU]],3)</f>
        <v>CAD</v>
      </c>
      <c r="AD5025" s="37" t="str" cm="1">
        <f t="array" aca="1" ref="AD5025" ca="1">IFERROR(
  INDEX(
    montadora[Montadora],
    MATCH(TRUE,LEFT(#REF!,NÚCARACT(montadora[SKU Parcial]))=montadora[SKU Parcial],0)
  ),
  ""
)</f>
        <v/>
      </c>
    </row>
    <row r="5026" spans="1:30" x14ac:dyDescent="0.25">
      <c r="A5026" s="42" t="s">
        <v>2961</v>
      </c>
      <c r="B5026" s="42" t="s">
        <v>2962</v>
      </c>
      <c r="C5026" s="42" t="s">
        <v>2963</v>
      </c>
      <c r="D5026" s="42" t="s">
        <v>27</v>
      </c>
      <c r="E5026" s="42" t="s">
        <v>2165</v>
      </c>
      <c r="F5026" s="42" t="s">
        <v>2166</v>
      </c>
      <c r="G5026" s="42" t="s">
        <v>11227</v>
      </c>
      <c r="H5026" s="7" t="s">
        <v>47</v>
      </c>
      <c r="I5026" s="42" t="s">
        <v>36</v>
      </c>
      <c r="J5026" s="42" t="s">
        <v>2167</v>
      </c>
      <c r="K5026" s="8">
        <v>45868</v>
      </c>
      <c r="L5026" s="7" t="s">
        <v>804</v>
      </c>
      <c r="M5026" s="44">
        <v>78.8</v>
      </c>
      <c r="N5026" s="7">
        <v>1</v>
      </c>
      <c r="O5026" s="44">
        <v>78.8</v>
      </c>
      <c r="P5026" s="44">
        <v>39.54</v>
      </c>
      <c r="Q5026" s="44">
        <v>6.4</v>
      </c>
      <c r="R5026" s="44">
        <v>19.75</v>
      </c>
      <c r="S5026" s="44">
        <v>0</v>
      </c>
      <c r="T5026" s="44">
        <v>0</v>
      </c>
      <c r="U5026" s="44">
        <v>13.11</v>
      </c>
      <c r="V5026" s="9" t="s">
        <v>24509</v>
      </c>
      <c r="W5026" s="42" t="s">
        <v>34</v>
      </c>
      <c r="X5026" s="43">
        <v>120357148750</v>
      </c>
      <c r="Y5026" s="43">
        <v>45253870237</v>
      </c>
      <c r="Z5026" s="5" t="s">
        <v>7980</v>
      </c>
      <c r="AA5026" s="37" t="str">
        <f>VLOOKUP(J5026, sku!B:C, 2, FALSE)</f>
        <v>Cadeirinha Rosa Aro 26 - Peixinho Bike</v>
      </c>
      <c r="AB5026" s="37" t="str">
        <f>VLOOKUP(J5026, sku!B:BM, 64, FALSE)</f>
        <v>Revenda</v>
      </c>
      <c r="AC5026" s="37" t="str">
        <f>LEFT(pedidos[[#This Row],[SKU]],3)</f>
        <v>CAD</v>
      </c>
      <c r="AD5026" s="37" t="str" cm="1">
        <f t="array" aca="1" ref="AD5026" ca="1">IFERROR(
  INDEX(
    montadora[Montadora],
    MATCH(TRUE,LEFT(#REF!,NÚCARACT(montadora[SKU Parcial]))=montadora[SKU Parcial],0)
  ),
  ""
)</f>
        <v/>
      </c>
    </row>
    <row r="5027" spans="1:30" x14ac:dyDescent="0.25">
      <c r="A5027" s="42" t="s">
        <v>2907</v>
      </c>
      <c r="B5027" s="42" t="s">
        <v>2908</v>
      </c>
      <c r="C5027" s="42" t="s">
        <v>2909</v>
      </c>
      <c r="D5027" s="42" t="s">
        <v>27</v>
      </c>
      <c r="E5027" s="42" t="s">
        <v>2910</v>
      </c>
      <c r="F5027" s="42" t="s">
        <v>2911</v>
      </c>
      <c r="G5027" s="42" t="s">
        <v>11227</v>
      </c>
      <c r="H5027" s="7" t="s">
        <v>30</v>
      </c>
      <c r="I5027" s="42" t="s">
        <v>31</v>
      </c>
      <c r="J5027" s="42" t="s">
        <v>2912</v>
      </c>
      <c r="K5027" s="8">
        <v>45842</v>
      </c>
      <c r="L5027" s="7" t="s">
        <v>11229</v>
      </c>
      <c r="M5027" s="44">
        <v>598.79999999999995</v>
      </c>
      <c r="N5027" s="7">
        <v>1</v>
      </c>
      <c r="O5027" s="44">
        <v>598.79999999999995</v>
      </c>
      <c r="P5027" s="44">
        <v>306</v>
      </c>
      <c r="Q5027" s="44">
        <v>48.62</v>
      </c>
      <c r="R5027" s="44">
        <v>71.86</v>
      </c>
      <c r="S5027" s="44">
        <v>0</v>
      </c>
      <c r="T5027" s="44">
        <v>73.45</v>
      </c>
      <c r="U5027" s="44">
        <v>98.87</v>
      </c>
      <c r="V5027" s="9" t="s">
        <v>24512</v>
      </c>
      <c r="W5027" s="42" t="s">
        <v>34</v>
      </c>
      <c r="X5027" s="43">
        <v>117361671346</v>
      </c>
      <c r="Y5027" s="43">
        <v>45117882609</v>
      </c>
      <c r="Z5027" s="5" t="s">
        <v>7980</v>
      </c>
      <c r="AA5027" s="37" t="str">
        <f>VLOOKUP(J5027, sku!B:C, 2, FALSE)</f>
        <v>Gradeado Grande 110 x 90 x 12 cm - Preto</v>
      </c>
      <c r="AB5027" s="37" t="str">
        <f>VLOOKUP(J5027, sku!B:BM, 64, FALSE)</f>
        <v>Revenda</v>
      </c>
      <c r="AC5027" s="37" t="str">
        <f>LEFT(pedidos[[#This Row],[SKU]],3)</f>
        <v>XGR</v>
      </c>
      <c r="AD5027" s="37" t="str" cm="1">
        <f t="array" aca="1" ref="AD5027" ca="1">IFERROR(
  INDEX(
    montadora[Montadora],
    MATCH(TRUE,LEFT(#REF!,NÚCARACT(montadora[SKU Parcial]))=montadora[SKU Parcial],0)
  ),
  ""
)</f>
        <v/>
      </c>
    </row>
    <row r="5028" spans="1:30" x14ac:dyDescent="0.25">
      <c r="A5028" s="42" t="s">
        <v>2913</v>
      </c>
      <c r="B5028" s="42" t="s">
        <v>36</v>
      </c>
      <c r="C5028" s="42" t="s">
        <v>2914</v>
      </c>
      <c r="D5028" s="42" t="s">
        <v>138</v>
      </c>
      <c r="E5028" s="42" t="s">
        <v>2165</v>
      </c>
      <c r="F5028" s="42" t="s">
        <v>2166</v>
      </c>
      <c r="G5028" s="42" t="s">
        <v>11227</v>
      </c>
      <c r="H5028" s="7" t="s">
        <v>47</v>
      </c>
      <c r="I5028" s="42" t="s">
        <v>36</v>
      </c>
      <c r="J5028" s="42" t="s">
        <v>2167</v>
      </c>
      <c r="K5028" s="8">
        <v>45839</v>
      </c>
      <c r="L5028" s="7" t="s">
        <v>804</v>
      </c>
      <c r="M5028" s="44">
        <v>76.8</v>
      </c>
      <c r="N5028" s="7">
        <v>1</v>
      </c>
      <c r="O5028" s="44">
        <v>76.8</v>
      </c>
      <c r="P5028" s="44">
        <v>38.54</v>
      </c>
      <c r="Q5028" s="44">
        <v>6.24</v>
      </c>
      <c r="R5028" s="44">
        <v>19.420000000000002</v>
      </c>
      <c r="S5028" s="44">
        <v>0</v>
      </c>
      <c r="T5028" s="44">
        <v>0</v>
      </c>
      <c r="U5028" s="44">
        <v>12.6</v>
      </c>
      <c r="V5028" s="9" t="s">
        <v>24513</v>
      </c>
      <c r="W5028" s="42" t="s">
        <v>34</v>
      </c>
      <c r="X5028" s="43">
        <v>117053828150</v>
      </c>
      <c r="Y5028" s="43">
        <v>45103109607</v>
      </c>
      <c r="Z5028" s="5" t="s">
        <v>7980</v>
      </c>
      <c r="AA5028" s="37" t="str">
        <f>VLOOKUP(J5028, sku!B:C, 2, FALSE)</f>
        <v>Cadeirinha Rosa Aro 26 - Peixinho Bike</v>
      </c>
      <c r="AB5028" s="37" t="str">
        <f>VLOOKUP(J5028, sku!B:BM, 64, FALSE)</f>
        <v>Revenda</v>
      </c>
      <c r="AC5028" s="37" t="str">
        <f>LEFT(pedidos[[#This Row],[SKU]],3)</f>
        <v>CAD</v>
      </c>
      <c r="AD5028" s="37" t="str" cm="1">
        <f t="array" aca="1" ref="AD5028" ca="1">IFERROR(
  INDEX(
    montadora[Montadora],
    MATCH(TRUE,LEFT(#REF!,NÚCARACT(montadora[SKU Parcial]))=montadora[SKU Parcial],0)
  ),
  ""
)</f>
        <v/>
      </c>
    </row>
    <row r="5029" spans="1:30" x14ac:dyDescent="0.25">
      <c r="A5029" s="42" t="s">
        <v>2915</v>
      </c>
      <c r="B5029" s="42" t="s">
        <v>2916</v>
      </c>
      <c r="C5029" s="42" t="s">
        <v>2587</v>
      </c>
      <c r="D5029" s="42" t="s">
        <v>27</v>
      </c>
      <c r="E5029" s="42" t="s">
        <v>2165</v>
      </c>
      <c r="F5029" s="42" t="s">
        <v>2166</v>
      </c>
      <c r="G5029" s="42" t="s">
        <v>11227</v>
      </c>
      <c r="H5029" s="7" t="s">
        <v>47</v>
      </c>
      <c r="I5029" s="42" t="s">
        <v>36</v>
      </c>
      <c r="J5029" s="42" t="s">
        <v>2167</v>
      </c>
      <c r="K5029" s="8">
        <v>45840</v>
      </c>
      <c r="L5029" s="7" t="s">
        <v>804</v>
      </c>
      <c r="M5029" s="44">
        <v>76.8</v>
      </c>
      <c r="N5029" s="7">
        <v>1</v>
      </c>
      <c r="O5029" s="44">
        <v>76.8</v>
      </c>
      <c r="P5029" s="44">
        <v>38.54</v>
      </c>
      <c r="Q5029" s="44">
        <v>6.24</v>
      </c>
      <c r="R5029" s="44">
        <v>19.420000000000002</v>
      </c>
      <c r="S5029" s="44">
        <v>0</v>
      </c>
      <c r="T5029" s="44">
        <v>0</v>
      </c>
      <c r="U5029" s="44">
        <v>12.6</v>
      </c>
      <c r="V5029" s="9" t="s">
        <v>24513</v>
      </c>
      <c r="W5029" s="42" t="s">
        <v>34</v>
      </c>
      <c r="X5029" s="43">
        <v>117122566498</v>
      </c>
      <c r="Y5029" s="43">
        <v>45106745840</v>
      </c>
      <c r="Z5029" s="5" t="s">
        <v>7980</v>
      </c>
      <c r="AA5029" s="37" t="str">
        <f>VLOOKUP(J5029, sku!B:C, 2, FALSE)</f>
        <v>Cadeirinha Rosa Aro 26 - Peixinho Bike</v>
      </c>
      <c r="AB5029" s="37" t="str">
        <f>VLOOKUP(J5029, sku!B:BM, 64, FALSE)</f>
        <v>Revenda</v>
      </c>
      <c r="AC5029" s="37" t="str">
        <f>LEFT(pedidos[[#This Row],[SKU]],3)</f>
        <v>CAD</v>
      </c>
      <c r="AD5029" s="37" t="str" cm="1">
        <f t="array" aca="1" ref="AD5029" ca="1">IFERROR(
  INDEX(
    montadora[Montadora],
    MATCH(TRUE,LEFT(#REF!,NÚCARACT(montadora[SKU Parcial]))=montadora[SKU Parcial],0)
  ),
  ""
)</f>
        <v/>
      </c>
    </row>
    <row r="5030" spans="1:30" x14ac:dyDescent="0.25">
      <c r="A5030" s="42" t="s">
        <v>2917</v>
      </c>
      <c r="B5030" s="42" t="s">
        <v>2918</v>
      </c>
      <c r="C5030" s="42" t="s">
        <v>2919</v>
      </c>
      <c r="D5030" s="42" t="s">
        <v>188</v>
      </c>
      <c r="E5030" s="42" t="s">
        <v>2165</v>
      </c>
      <c r="F5030" s="42" t="s">
        <v>2166</v>
      </c>
      <c r="G5030" s="42" t="s">
        <v>11227</v>
      </c>
      <c r="H5030" s="7" t="s">
        <v>47</v>
      </c>
      <c r="I5030" s="42" t="s">
        <v>36</v>
      </c>
      <c r="J5030" s="42" t="s">
        <v>2167</v>
      </c>
      <c r="K5030" s="8">
        <v>45840</v>
      </c>
      <c r="L5030" s="7" t="s">
        <v>804</v>
      </c>
      <c r="M5030" s="44">
        <v>76.8</v>
      </c>
      <c r="N5030" s="7">
        <v>1</v>
      </c>
      <c r="O5030" s="44">
        <v>76.8</v>
      </c>
      <c r="P5030" s="44">
        <v>38.54</v>
      </c>
      <c r="Q5030" s="44">
        <v>6.24</v>
      </c>
      <c r="R5030" s="44">
        <v>19.420000000000002</v>
      </c>
      <c r="S5030" s="44">
        <v>0</v>
      </c>
      <c r="T5030" s="44">
        <v>0</v>
      </c>
      <c r="U5030" s="44">
        <v>12.6</v>
      </c>
      <c r="V5030" s="9" t="s">
        <v>24513</v>
      </c>
      <c r="W5030" s="42" t="s">
        <v>34</v>
      </c>
      <c r="X5030" s="43">
        <v>117141305948</v>
      </c>
      <c r="Y5030" s="43">
        <v>45107921732</v>
      </c>
      <c r="Z5030" s="5" t="s">
        <v>7980</v>
      </c>
      <c r="AA5030" s="37" t="str">
        <f>VLOOKUP(J5030, sku!B:C, 2, FALSE)</f>
        <v>Cadeirinha Rosa Aro 26 - Peixinho Bike</v>
      </c>
      <c r="AB5030" s="37" t="str">
        <f>VLOOKUP(J5030, sku!B:BM, 64, FALSE)</f>
        <v>Revenda</v>
      </c>
      <c r="AC5030" s="37" t="str">
        <f>LEFT(pedidos[[#This Row],[SKU]],3)</f>
        <v>CAD</v>
      </c>
      <c r="AD5030" s="37" t="str" cm="1">
        <f t="array" aca="1" ref="AD5030" ca="1">IFERROR(
  INDEX(
    montadora[Montadora],
    MATCH(TRUE,LEFT(#REF!,NÚCARACT(montadora[SKU Parcial]))=montadora[SKU Parcial],0)
  ),
  ""
)</f>
        <v/>
      </c>
    </row>
    <row r="5031" spans="1:30" x14ac:dyDescent="0.25">
      <c r="A5031" s="42" t="s">
        <v>2258</v>
      </c>
      <c r="B5031" s="42" t="s">
        <v>36</v>
      </c>
      <c r="C5031" s="42" t="s">
        <v>1900</v>
      </c>
      <c r="D5031" s="42" t="s">
        <v>27</v>
      </c>
      <c r="E5031" s="42" t="s">
        <v>2165</v>
      </c>
      <c r="F5031" s="42" t="s">
        <v>2166</v>
      </c>
      <c r="G5031" s="42" t="s">
        <v>11227</v>
      </c>
      <c r="H5031" s="7" t="s">
        <v>47</v>
      </c>
      <c r="I5031" s="42" t="s">
        <v>36</v>
      </c>
      <c r="J5031" s="42" t="s">
        <v>2167</v>
      </c>
      <c r="K5031" s="8">
        <v>45841</v>
      </c>
      <c r="L5031" s="7" t="s">
        <v>33</v>
      </c>
      <c r="M5031" s="44">
        <v>76.8</v>
      </c>
      <c r="N5031" s="7">
        <v>1</v>
      </c>
      <c r="O5031" s="44">
        <v>92.79</v>
      </c>
      <c r="P5031" s="44">
        <v>38.54</v>
      </c>
      <c r="Q5031" s="44">
        <v>6.24</v>
      </c>
      <c r="R5031" s="44">
        <v>19.420000000000002</v>
      </c>
      <c r="S5031" s="44">
        <v>15.99</v>
      </c>
      <c r="T5031" s="44">
        <v>0</v>
      </c>
      <c r="U5031" s="44">
        <v>12.6</v>
      </c>
      <c r="V5031" s="9" t="s">
        <v>24513</v>
      </c>
      <c r="W5031" s="42" t="s">
        <v>34</v>
      </c>
      <c r="X5031" s="43">
        <v>116740239593</v>
      </c>
      <c r="Y5031" s="43">
        <v>45112202805</v>
      </c>
      <c r="Z5031" s="5" t="s">
        <v>7980</v>
      </c>
      <c r="AA5031" s="37" t="str">
        <f>VLOOKUP(J5031, sku!B:C, 2, FALSE)</f>
        <v>Cadeirinha Rosa Aro 26 - Peixinho Bike</v>
      </c>
      <c r="AB5031" s="37" t="str">
        <f>VLOOKUP(J5031, sku!B:BM, 64, FALSE)</f>
        <v>Revenda</v>
      </c>
      <c r="AC5031" s="37" t="str">
        <f>LEFT(pedidos[[#This Row],[SKU]],3)</f>
        <v>CAD</v>
      </c>
      <c r="AD5031" s="37" t="str" cm="1">
        <f t="array" aca="1" ref="AD5031" ca="1">IFERROR(
  INDEX(
    montadora[Montadora],
    MATCH(TRUE,LEFT(#REF!,NÚCARACT(montadora[SKU Parcial]))=montadora[SKU Parcial],0)
  ),
  ""
)</f>
        <v/>
      </c>
    </row>
    <row r="5032" spans="1:30" x14ac:dyDescent="0.25">
      <c r="A5032" s="42" t="s">
        <v>2920</v>
      </c>
      <c r="B5032" s="42" t="s">
        <v>2921</v>
      </c>
      <c r="C5032" s="42" t="s">
        <v>2922</v>
      </c>
      <c r="D5032" s="42" t="s">
        <v>830</v>
      </c>
      <c r="E5032" s="42" t="s">
        <v>2165</v>
      </c>
      <c r="F5032" s="42" t="s">
        <v>2166</v>
      </c>
      <c r="G5032" s="42" t="s">
        <v>11227</v>
      </c>
      <c r="H5032" s="7" t="s">
        <v>47</v>
      </c>
      <c r="I5032" s="42" t="s">
        <v>36</v>
      </c>
      <c r="J5032" s="42" t="s">
        <v>2167</v>
      </c>
      <c r="K5032" s="8">
        <v>45841</v>
      </c>
      <c r="L5032" s="7" t="s">
        <v>804</v>
      </c>
      <c r="M5032" s="44">
        <v>76.8</v>
      </c>
      <c r="N5032" s="7">
        <v>1</v>
      </c>
      <c r="O5032" s="44">
        <v>76.8</v>
      </c>
      <c r="P5032" s="44">
        <v>38.54</v>
      </c>
      <c r="Q5032" s="44">
        <v>6.24</v>
      </c>
      <c r="R5032" s="44">
        <v>19.420000000000002</v>
      </c>
      <c r="S5032" s="44">
        <v>0</v>
      </c>
      <c r="T5032" s="44">
        <v>0</v>
      </c>
      <c r="U5032" s="44">
        <v>12.6</v>
      </c>
      <c r="V5032" s="9" t="s">
        <v>24513</v>
      </c>
      <c r="W5032" s="42" t="s">
        <v>89</v>
      </c>
      <c r="X5032" s="43">
        <v>117308713984</v>
      </c>
      <c r="Y5032" s="43">
        <v>45115935701</v>
      </c>
      <c r="Z5032" s="5" t="s">
        <v>7980</v>
      </c>
      <c r="AA5032" s="37" t="str">
        <f>VLOOKUP(J5032, sku!B:C, 2, FALSE)</f>
        <v>Cadeirinha Rosa Aro 26 - Peixinho Bike</v>
      </c>
      <c r="AB5032" s="37" t="str">
        <f>VLOOKUP(J5032, sku!B:BM, 64, FALSE)</f>
        <v>Revenda</v>
      </c>
      <c r="AC5032" s="37" t="str">
        <f>LEFT(pedidos[[#This Row],[SKU]],3)</f>
        <v>CAD</v>
      </c>
      <c r="AD5032" s="37" t="str" cm="1">
        <f t="array" aca="1" ref="AD5032" ca="1">IFERROR(
  INDEX(
    montadora[Montadora],
    MATCH(TRUE,LEFT(#REF!,NÚCARACT(montadora[SKU Parcial]))=montadora[SKU Parcial],0)
  ),
  ""
)</f>
        <v/>
      </c>
    </row>
    <row r="5033" spans="1:30" x14ac:dyDescent="0.25">
      <c r="A5033" s="42" t="s">
        <v>2923</v>
      </c>
      <c r="B5033" s="42" t="s">
        <v>36</v>
      </c>
      <c r="C5033" s="42" t="s">
        <v>2924</v>
      </c>
      <c r="D5033" s="42" t="s">
        <v>138</v>
      </c>
      <c r="E5033" s="42" t="s">
        <v>2165</v>
      </c>
      <c r="F5033" s="42" t="s">
        <v>2166</v>
      </c>
      <c r="G5033" s="42" t="s">
        <v>11227</v>
      </c>
      <c r="H5033" s="7" t="s">
        <v>47</v>
      </c>
      <c r="I5033" s="42" t="s">
        <v>36</v>
      </c>
      <c r="J5033" s="42" t="s">
        <v>2167</v>
      </c>
      <c r="K5033" s="8">
        <v>45842</v>
      </c>
      <c r="L5033" s="7" t="s">
        <v>804</v>
      </c>
      <c r="M5033" s="44">
        <v>76.8</v>
      </c>
      <c r="N5033" s="7">
        <v>1</v>
      </c>
      <c r="O5033" s="44">
        <v>83.79</v>
      </c>
      <c r="P5033" s="44">
        <v>38.54</v>
      </c>
      <c r="Q5033" s="44">
        <v>6.24</v>
      </c>
      <c r="R5033" s="44">
        <v>19.420000000000002</v>
      </c>
      <c r="S5033" s="44">
        <v>6.99</v>
      </c>
      <c r="T5033" s="44">
        <v>0</v>
      </c>
      <c r="U5033" s="44">
        <v>12.6</v>
      </c>
      <c r="V5033" s="9" t="s">
        <v>24513</v>
      </c>
      <c r="W5033" s="42" t="s">
        <v>34</v>
      </c>
      <c r="X5033" s="43">
        <v>116917768205</v>
      </c>
      <c r="Y5033" s="43">
        <v>45120217798</v>
      </c>
      <c r="Z5033" s="5" t="s">
        <v>7980</v>
      </c>
      <c r="AA5033" s="37" t="str">
        <f>VLOOKUP(J5033, sku!B:C, 2, FALSE)</f>
        <v>Cadeirinha Rosa Aro 26 - Peixinho Bike</v>
      </c>
      <c r="AB5033" s="37" t="str">
        <f>VLOOKUP(J5033, sku!B:BM, 64, FALSE)</f>
        <v>Revenda</v>
      </c>
      <c r="AC5033" s="37" t="str">
        <f>LEFT(pedidos[[#This Row],[SKU]],3)</f>
        <v>CAD</v>
      </c>
      <c r="AD5033" s="37" t="str" cm="1">
        <f t="array" aca="1" ref="AD5033" ca="1">IFERROR(
  INDEX(
    montadora[Montadora],
    MATCH(TRUE,LEFT(#REF!,NÚCARACT(montadora[SKU Parcial]))=montadora[SKU Parcial],0)
  ),
  ""
)</f>
        <v/>
      </c>
    </row>
    <row r="5034" spans="1:30" x14ac:dyDescent="0.25">
      <c r="A5034" s="42" t="s">
        <v>2925</v>
      </c>
      <c r="B5034" s="42" t="s">
        <v>36</v>
      </c>
      <c r="C5034" s="42" t="s">
        <v>2926</v>
      </c>
      <c r="D5034" s="42" t="s">
        <v>138</v>
      </c>
      <c r="E5034" s="42" t="s">
        <v>2165</v>
      </c>
      <c r="F5034" s="42" t="s">
        <v>2166</v>
      </c>
      <c r="G5034" s="42" t="s">
        <v>11227</v>
      </c>
      <c r="H5034" s="7" t="s">
        <v>47</v>
      </c>
      <c r="I5034" s="42" t="s">
        <v>36</v>
      </c>
      <c r="J5034" s="42" t="s">
        <v>2167</v>
      </c>
      <c r="K5034" s="8">
        <v>45842</v>
      </c>
      <c r="L5034" s="7" t="s">
        <v>804</v>
      </c>
      <c r="M5034" s="44">
        <v>76.8</v>
      </c>
      <c r="N5034" s="7">
        <v>1</v>
      </c>
      <c r="O5034" s="44">
        <v>83.79</v>
      </c>
      <c r="P5034" s="44">
        <v>38.54</v>
      </c>
      <c r="Q5034" s="44">
        <v>6.24</v>
      </c>
      <c r="R5034" s="44">
        <v>19.420000000000002</v>
      </c>
      <c r="S5034" s="44">
        <v>6.99</v>
      </c>
      <c r="T5034" s="44">
        <v>0</v>
      </c>
      <c r="U5034" s="44">
        <v>12.6</v>
      </c>
      <c r="V5034" s="9" t="s">
        <v>24513</v>
      </c>
      <c r="W5034" s="42" t="s">
        <v>34</v>
      </c>
      <c r="X5034" s="43">
        <v>117426645214</v>
      </c>
      <c r="Y5034" s="43">
        <v>45120607178</v>
      </c>
      <c r="Z5034" s="5" t="s">
        <v>7980</v>
      </c>
      <c r="AA5034" s="37" t="str">
        <f>VLOOKUP(J5034, sku!B:C, 2, FALSE)</f>
        <v>Cadeirinha Rosa Aro 26 - Peixinho Bike</v>
      </c>
      <c r="AB5034" s="37" t="str">
        <f>VLOOKUP(J5034, sku!B:BM, 64, FALSE)</f>
        <v>Revenda</v>
      </c>
      <c r="AC5034" s="37" t="str">
        <f>LEFT(pedidos[[#This Row],[SKU]],3)</f>
        <v>CAD</v>
      </c>
      <c r="AD5034" s="37" t="str" cm="1">
        <f t="array" aca="1" ref="AD5034" ca="1">IFERROR(
  INDEX(
    montadora[Montadora],
    MATCH(TRUE,LEFT(#REF!,NÚCARACT(montadora[SKU Parcial]))=montadora[SKU Parcial],0)
  ),
  ""
)</f>
        <v/>
      </c>
    </row>
    <row r="5035" spans="1:30" x14ac:dyDescent="0.25">
      <c r="A5035" s="42" t="s">
        <v>2927</v>
      </c>
      <c r="B5035" s="42" t="s">
        <v>36</v>
      </c>
      <c r="C5035" s="42" t="s">
        <v>965</v>
      </c>
      <c r="D5035" s="42" t="s">
        <v>534</v>
      </c>
      <c r="E5035" s="42" t="s">
        <v>2165</v>
      </c>
      <c r="F5035" s="42" t="s">
        <v>2166</v>
      </c>
      <c r="G5035" s="42" t="s">
        <v>11227</v>
      </c>
      <c r="H5035" s="7" t="s">
        <v>47</v>
      </c>
      <c r="I5035" s="42" t="s">
        <v>36</v>
      </c>
      <c r="J5035" s="42" t="s">
        <v>2167</v>
      </c>
      <c r="K5035" s="8">
        <v>45843</v>
      </c>
      <c r="L5035" s="7" t="s">
        <v>804</v>
      </c>
      <c r="M5035" s="44">
        <v>76.8</v>
      </c>
      <c r="N5035" s="7">
        <v>1</v>
      </c>
      <c r="O5035" s="44">
        <v>76.8</v>
      </c>
      <c r="P5035" s="44">
        <v>38.54</v>
      </c>
      <c r="Q5035" s="44">
        <v>6.24</v>
      </c>
      <c r="R5035" s="44">
        <v>19.420000000000002</v>
      </c>
      <c r="S5035" s="44">
        <v>0</v>
      </c>
      <c r="T5035" s="44">
        <v>0</v>
      </c>
      <c r="U5035" s="44">
        <v>12.6</v>
      </c>
      <c r="V5035" s="9" t="s">
        <v>24513</v>
      </c>
      <c r="W5035" s="42" t="s">
        <v>34</v>
      </c>
      <c r="X5035" s="43">
        <v>117472374732</v>
      </c>
      <c r="Y5035" s="43">
        <v>45122462362</v>
      </c>
      <c r="Z5035" s="5" t="s">
        <v>7980</v>
      </c>
      <c r="AA5035" s="37" t="str">
        <f>VLOOKUP(J5035, sku!B:C, 2, FALSE)</f>
        <v>Cadeirinha Rosa Aro 26 - Peixinho Bike</v>
      </c>
      <c r="AB5035" s="37" t="str">
        <f>VLOOKUP(J5035, sku!B:BM, 64, FALSE)</f>
        <v>Revenda</v>
      </c>
      <c r="AC5035" s="37" t="str">
        <f>LEFT(pedidos[[#This Row],[SKU]],3)</f>
        <v>CAD</v>
      </c>
      <c r="AD5035" s="37" t="str" cm="1">
        <f t="array" aca="1" ref="AD5035" ca="1">IFERROR(
  INDEX(
    montadora[Montadora],
    MATCH(TRUE,LEFT(#REF!,NÚCARACT(montadora[SKU Parcial]))=montadora[SKU Parcial],0)
  ),
  ""
)</f>
        <v/>
      </c>
    </row>
    <row r="5036" spans="1:30" x14ac:dyDescent="0.25">
      <c r="A5036" s="42" t="s">
        <v>2928</v>
      </c>
      <c r="B5036" s="42" t="s">
        <v>2929</v>
      </c>
      <c r="C5036" s="42" t="s">
        <v>2930</v>
      </c>
      <c r="D5036" s="42" t="s">
        <v>27</v>
      </c>
      <c r="E5036" s="42" t="s">
        <v>2165</v>
      </c>
      <c r="F5036" s="42" t="s">
        <v>2166</v>
      </c>
      <c r="G5036" s="42" t="s">
        <v>11227</v>
      </c>
      <c r="H5036" s="7" t="s">
        <v>47</v>
      </c>
      <c r="I5036" s="42" t="s">
        <v>36</v>
      </c>
      <c r="J5036" s="42" t="s">
        <v>2167</v>
      </c>
      <c r="K5036" s="8">
        <v>45844</v>
      </c>
      <c r="L5036" s="7" t="s">
        <v>804</v>
      </c>
      <c r="M5036" s="44">
        <v>76.8</v>
      </c>
      <c r="N5036" s="7">
        <v>1</v>
      </c>
      <c r="O5036" s="44">
        <v>76.8</v>
      </c>
      <c r="P5036" s="44">
        <v>38.54</v>
      </c>
      <c r="Q5036" s="44">
        <v>6.24</v>
      </c>
      <c r="R5036" s="44">
        <v>19.420000000000002</v>
      </c>
      <c r="S5036" s="44">
        <v>0</v>
      </c>
      <c r="T5036" s="44">
        <v>0</v>
      </c>
      <c r="U5036" s="44">
        <v>12.6</v>
      </c>
      <c r="V5036" s="9" t="s">
        <v>24513</v>
      </c>
      <c r="W5036" s="42" t="s">
        <v>34</v>
      </c>
      <c r="X5036" s="43">
        <v>117113781477</v>
      </c>
      <c r="Y5036" s="43">
        <v>45127344394</v>
      </c>
      <c r="Z5036" s="5" t="s">
        <v>7980</v>
      </c>
      <c r="AA5036" s="37" t="str">
        <f>VLOOKUP(J5036, sku!B:C, 2, FALSE)</f>
        <v>Cadeirinha Rosa Aro 26 - Peixinho Bike</v>
      </c>
      <c r="AB5036" s="37" t="str">
        <f>VLOOKUP(J5036, sku!B:BM, 64, FALSE)</f>
        <v>Revenda</v>
      </c>
      <c r="AC5036" s="37" t="str">
        <f>LEFT(pedidos[[#This Row],[SKU]],3)</f>
        <v>CAD</v>
      </c>
      <c r="AD5036" s="37" t="str" cm="1">
        <f t="array" aca="1" ref="AD5036" ca="1">IFERROR(
  INDEX(
    montadora[Montadora],
    MATCH(TRUE,LEFT(#REF!,NÚCARACT(montadora[SKU Parcial]))=montadora[SKU Parcial],0)
  ),
  ""
)</f>
        <v/>
      </c>
    </row>
    <row r="5037" spans="1:30" x14ac:dyDescent="0.25">
      <c r="A5037" s="42" t="s">
        <v>2259</v>
      </c>
      <c r="B5037" s="42" t="s">
        <v>36</v>
      </c>
      <c r="C5037" s="42" t="s">
        <v>428</v>
      </c>
      <c r="D5037" s="42" t="s">
        <v>27</v>
      </c>
      <c r="E5037" s="42" t="s">
        <v>2165</v>
      </c>
      <c r="F5037" s="42" t="s">
        <v>2166</v>
      </c>
      <c r="G5037" s="42" t="s">
        <v>11227</v>
      </c>
      <c r="H5037" s="7" t="s">
        <v>47</v>
      </c>
      <c r="I5037" s="42" t="s">
        <v>36</v>
      </c>
      <c r="J5037" s="42" t="s">
        <v>2167</v>
      </c>
      <c r="K5037" s="8">
        <v>45844</v>
      </c>
      <c r="L5037" s="7" t="s">
        <v>33</v>
      </c>
      <c r="M5037" s="44">
        <v>76.8</v>
      </c>
      <c r="N5037" s="7">
        <v>1</v>
      </c>
      <c r="O5037" s="44">
        <v>92.79</v>
      </c>
      <c r="P5037" s="44">
        <v>38.54</v>
      </c>
      <c r="Q5037" s="44">
        <v>6.24</v>
      </c>
      <c r="R5037" s="44">
        <v>19.420000000000002</v>
      </c>
      <c r="S5037" s="44">
        <v>15.99</v>
      </c>
      <c r="T5037" s="44">
        <v>0</v>
      </c>
      <c r="U5037" s="44">
        <v>12.6</v>
      </c>
      <c r="V5037" s="9" t="s">
        <v>24513</v>
      </c>
      <c r="W5037" s="42" t="s">
        <v>34</v>
      </c>
      <c r="X5037" s="43">
        <v>117639745016</v>
      </c>
      <c r="Y5037" s="43">
        <v>45128742850</v>
      </c>
      <c r="Z5037" s="5" t="s">
        <v>7980</v>
      </c>
      <c r="AA5037" s="37" t="str">
        <f>VLOOKUP(J5037, sku!B:C, 2, FALSE)</f>
        <v>Cadeirinha Rosa Aro 26 - Peixinho Bike</v>
      </c>
      <c r="AB5037" s="37" t="str">
        <f>VLOOKUP(J5037, sku!B:BM, 64, FALSE)</f>
        <v>Revenda</v>
      </c>
      <c r="AC5037" s="37" t="str">
        <f>LEFT(pedidos[[#This Row],[SKU]],3)</f>
        <v>CAD</v>
      </c>
      <c r="AD5037" s="37" t="str" cm="1">
        <f t="array" aca="1" ref="AD5037" ca="1">IFERROR(
  INDEX(
    montadora[Montadora],
    MATCH(TRUE,LEFT(#REF!,NÚCARACT(montadora[SKU Parcial]))=montadora[SKU Parcial],0)
  ),
  ""
)</f>
        <v/>
      </c>
    </row>
    <row r="5038" spans="1:30" x14ac:dyDescent="0.25">
      <c r="A5038" s="42" t="s">
        <v>2931</v>
      </c>
      <c r="B5038" s="42" t="s">
        <v>36</v>
      </c>
      <c r="C5038" s="42" t="s">
        <v>2932</v>
      </c>
      <c r="D5038" s="42" t="s">
        <v>45</v>
      </c>
      <c r="E5038" s="42" t="s">
        <v>2165</v>
      </c>
      <c r="F5038" s="42" t="s">
        <v>2166</v>
      </c>
      <c r="G5038" s="42" t="s">
        <v>11227</v>
      </c>
      <c r="H5038" s="7" t="s">
        <v>47</v>
      </c>
      <c r="I5038" s="42" t="s">
        <v>36</v>
      </c>
      <c r="J5038" s="42" t="s">
        <v>2167</v>
      </c>
      <c r="K5038" s="8">
        <v>45845</v>
      </c>
      <c r="L5038" s="7" t="s">
        <v>804</v>
      </c>
      <c r="M5038" s="44">
        <v>76.8</v>
      </c>
      <c r="N5038" s="7">
        <v>1</v>
      </c>
      <c r="O5038" s="44">
        <v>76.8</v>
      </c>
      <c r="P5038" s="44">
        <v>38.54</v>
      </c>
      <c r="Q5038" s="44">
        <v>6.24</v>
      </c>
      <c r="R5038" s="44">
        <v>19.420000000000002</v>
      </c>
      <c r="S5038" s="44">
        <v>0</v>
      </c>
      <c r="T5038" s="44">
        <v>0</v>
      </c>
      <c r="U5038" s="44">
        <v>12.6</v>
      </c>
      <c r="V5038" s="9" t="s">
        <v>24513</v>
      </c>
      <c r="W5038" s="42" t="s">
        <v>34</v>
      </c>
      <c r="X5038" s="43">
        <v>117258565557</v>
      </c>
      <c r="Y5038" s="43">
        <v>45134589136</v>
      </c>
      <c r="Z5038" s="5" t="s">
        <v>7980</v>
      </c>
      <c r="AA5038" s="37" t="str">
        <f>VLOOKUP(J5038, sku!B:C, 2, FALSE)</f>
        <v>Cadeirinha Rosa Aro 26 - Peixinho Bike</v>
      </c>
      <c r="AB5038" s="37" t="str">
        <f>VLOOKUP(J5038, sku!B:BM, 64, FALSE)</f>
        <v>Revenda</v>
      </c>
      <c r="AC5038" s="37" t="str">
        <f>LEFT(pedidos[[#This Row],[SKU]],3)</f>
        <v>CAD</v>
      </c>
      <c r="AD5038" s="37" t="str" cm="1">
        <f t="array" aca="1" ref="AD5038" ca="1">IFERROR(
  INDEX(
    montadora[Montadora],
    MATCH(TRUE,LEFT(#REF!,NÚCARACT(montadora[SKU Parcial]))=montadora[SKU Parcial],0)
  ),
  ""
)</f>
        <v/>
      </c>
    </row>
    <row r="5039" spans="1:30" x14ac:dyDescent="0.25">
      <c r="A5039" s="42" t="s">
        <v>2933</v>
      </c>
      <c r="B5039" s="42" t="s">
        <v>36</v>
      </c>
      <c r="C5039" s="42" t="s">
        <v>2934</v>
      </c>
      <c r="D5039" s="42" t="s">
        <v>420</v>
      </c>
      <c r="E5039" s="42" t="s">
        <v>2165</v>
      </c>
      <c r="F5039" s="42" t="s">
        <v>2166</v>
      </c>
      <c r="G5039" s="42" t="s">
        <v>11227</v>
      </c>
      <c r="H5039" s="7" t="s">
        <v>47</v>
      </c>
      <c r="I5039" s="42" t="s">
        <v>36</v>
      </c>
      <c r="J5039" s="42" t="s">
        <v>2167</v>
      </c>
      <c r="K5039" s="8">
        <v>45846</v>
      </c>
      <c r="L5039" s="7" t="s">
        <v>804</v>
      </c>
      <c r="M5039" s="44">
        <v>76.8</v>
      </c>
      <c r="N5039" s="7">
        <v>1</v>
      </c>
      <c r="O5039" s="44">
        <v>79.790000000000006</v>
      </c>
      <c r="P5039" s="44">
        <v>38.54</v>
      </c>
      <c r="Q5039" s="44">
        <v>6.24</v>
      </c>
      <c r="R5039" s="44">
        <v>19.420000000000002</v>
      </c>
      <c r="S5039" s="44">
        <v>2.99</v>
      </c>
      <c r="T5039" s="44">
        <v>0</v>
      </c>
      <c r="U5039" s="44">
        <v>12.6</v>
      </c>
      <c r="V5039" s="9" t="s">
        <v>24513</v>
      </c>
      <c r="W5039" s="42" t="s">
        <v>34</v>
      </c>
      <c r="X5039" s="43">
        <v>117376356143</v>
      </c>
      <c r="Y5039" s="43">
        <v>45140607658</v>
      </c>
      <c r="Z5039" s="5" t="s">
        <v>7980</v>
      </c>
      <c r="AA5039" s="37" t="str">
        <f>VLOOKUP(J5039, sku!B:C, 2, FALSE)</f>
        <v>Cadeirinha Rosa Aro 26 - Peixinho Bike</v>
      </c>
      <c r="AB5039" s="37" t="str">
        <f>VLOOKUP(J5039, sku!B:BM, 64, FALSE)</f>
        <v>Revenda</v>
      </c>
      <c r="AC5039" s="37" t="str">
        <f>LEFT(pedidos[[#This Row],[SKU]],3)</f>
        <v>CAD</v>
      </c>
      <c r="AD5039" s="37" t="str" cm="1">
        <f t="array" aca="1" ref="AD5039" ca="1">IFERROR(
  INDEX(
    montadora[Montadora],
    MATCH(TRUE,LEFT(#REF!,NÚCARACT(montadora[SKU Parcial]))=montadora[SKU Parcial],0)
  ),
  ""
)</f>
        <v/>
      </c>
    </row>
    <row r="5040" spans="1:30" x14ac:dyDescent="0.25">
      <c r="A5040" s="42" t="s">
        <v>2935</v>
      </c>
      <c r="B5040" s="42" t="s">
        <v>36</v>
      </c>
      <c r="C5040" s="42" t="s">
        <v>2936</v>
      </c>
      <c r="D5040" s="42" t="s">
        <v>830</v>
      </c>
      <c r="E5040" s="42" t="s">
        <v>2165</v>
      </c>
      <c r="F5040" s="42" t="s">
        <v>2166</v>
      </c>
      <c r="G5040" s="42" t="s">
        <v>11227</v>
      </c>
      <c r="H5040" s="7" t="s">
        <v>47</v>
      </c>
      <c r="I5040" s="42" t="s">
        <v>36</v>
      </c>
      <c r="J5040" s="42" t="s">
        <v>2167</v>
      </c>
      <c r="K5040" s="8">
        <v>45847</v>
      </c>
      <c r="L5040" s="7" t="s">
        <v>804</v>
      </c>
      <c r="M5040" s="44">
        <v>76.8</v>
      </c>
      <c r="N5040" s="7">
        <v>1</v>
      </c>
      <c r="O5040" s="44">
        <v>76.8</v>
      </c>
      <c r="P5040" s="44">
        <v>38.54</v>
      </c>
      <c r="Q5040" s="44">
        <v>6.24</v>
      </c>
      <c r="R5040" s="44">
        <v>19.420000000000002</v>
      </c>
      <c r="S5040" s="44">
        <v>0</v>
      </c>
      <c r="T5040" s="44">
        <v>0</v>
      </c>
      <c r="U5040" s="44">
        <v>12.6</v>
      </c>
      <c r="V5040" s="9" t="s">
        <v>24513</v>
      </c>
      <c r="W5040" s="42" t="s">
        <v>34</v>
      </c>
      <c r="X5040" s="43">
        <v>117481703097</v>
      </c>
      <c r="Y5040" s="43">
        <v>45145455177</v>
      </c>
      <c r="Z5040" s="5" t="s">
        <v>7980</v>
      </c>
      <c r="AA5040" s="37" t="str">
        <f>VLOOKUP(J5040, sku!B:C, 2, FALSE)</f>
        <v>Cadeirinha Rosa Aro 26 - Peixinho Bike</v>
      </c>
      <c r="AB5040" s="37" t="str">
        <f>VLOOKUP(J5040, sku!B:BM, 64, FALSE)</f>
        <v>Revenda</v>
      </c>
      <c r="AC5040" s="37" t="str">
        <f>LEFT(pedidos[[#This Row],[SKU]],3)</f>
        <v>CAD</v>
      </c>
      <c r="AD5040" s="37" t="str" cm="1">
        <f t="array" aca="1" ref="AD5040" ca="1">IFERROR(
  INDEX(
    montadora[Montadora],
    MATCH(TRUE,LEFT(#REF!,NÚCARACT(montadora[SKU Parcial]))=montadora[SKU Parcial],0)
  ),
  ""
)</f>
        <v/>
      </c>
    </row>
    <row r="5041" spans="1:30" x14ac:dyDescent="0.25">
      <c r="A5041" s="42" t="s">
        <v>2945</v>
      </c>
      <c r="B5041" s="42" t="s">
        <v>36</v>
      </c>
      <c r="C5041" s="42" t="s">
        <v>684</v>
      </c>
      <c r="D5041" s="42" t="s">
        <v>685</v>
      </c>
      <c r="E5041" s="42" t="s">
        <v>2946</v>
      </c>
      <c r="F5041" s="42" t="s">
        <v>2947</v>
      </c>
      <c r="G5041" s="42" t="s">
        <v>11227</v>
      </c>
      <c r="H5041" s="7" t="s">
        <v>47</v>
      </c>
      <c r="I5041" s="42" t="s">
        <v>36</v>
      </c>
      <c r="J5041" s="42" t="s">
        <v>2948</v>
      </c>
      <c r="K5041" s="8">
        <v>45849</v>
      </c>
      <c r="L5041" s="7" t="s">
        <v>11229</v>
      </c>
      <c r="M5041" s="44">
        <v>738.8</v>
      </c>
      <c r="N5041" s="7">
        <v>1</v>
      </c>
      <c r="O5041" s="44">
        <v>982.79</v>
      </c>
      <c r="P5041" s="44">
        <v>348</v>
      </c>
      <c r="Q5041" s="44">
        <v>59.99</v>
      </c>
      <c r="R5041" s="44">
        <v>125.6</v>
      </c>
      <c r="S5041" s="44">
        <v>243.99</v>
      </c>
      <c r="T5041" s="44">
        <v>85.95</v>
      </c>
      <c r="U5041" s="44">
        <v>119.26</v>
      </c>
      <c r="V5041" s="9" t="s">
        <v>24514</v>
      </c>
      <c r="W5041" s="42" t="s">
        <v>89</v>
      </c>
      <c r="X5041" s="43" t="s">
        <v>24515</v>
      </c>
      <c r="Y5041" s="43">
        <v>45157060851</v>
      </c>
      <c r="Z5041" s="5" t="s">
        <v>7980</v>
      </c>
      <c r="AA5041" s="37" t="str">
        <f>VLOOKUP(J5041, sku!B:C, 2, FALSE)</f>
        <v>Gradeado Pequeno XRack 95 cm X 81 cm X 17 cm - Preto</v>
      </c>
      <c r="AB5041" s="37" t="str">
        <f>VLOOKUP(J5041, sku!B:BM, 64, FALSE)</f>
        <v>Revenda</v>
      </c>
      <c r="AC5041" s="37" t="str">
        <f>LEFT(pedidos[[#This Row],[SKU]],3)</f>
        <v>XGR</v>
      </c>
      <c r="AD5041" s="37" t="str" cm="1">
        <f t="array" aca="1" ref="AD5041" ca="1">IFERROR(
  INDEX(
    montadora[Montadora],
    MATCH(TRUE,LEFT(#REF!,NÚCARACT(montadora[SKU Parcial]))=montadora[SKU Parcial],0)
  ),
  ""
)</f>
        <v/>
      </c>
    </row>
    <row r="5042" spans="1:30" x14ac:dyDescent="0.25">
      <c r="A5042" s="42" t="s">
        <v>2964</v>
      </c>
      <c r="B5042" s="42" t="s">
        <v>2965</v>
      </c>
      <c r="C5042" s="42" t="s">
        <v>2966</v>
      </c>
      <c r="D5042" s="42" t="s">
        <v>27</v>
      </c>
      <c r="E5042" s="42" t="s">
        <v>2967</v>
      </c>
      <c r="F5042" s="42" t="s">
        <v>2484</v>
      </c>
      <c r="G5042" s="42" t="s">
        <v>11227</v>
      </c>
      <c r="H5042" s="7" t="s">
        <v>30</v>
      </c>
      <c r="I5042" s="42" t="s">
        <v>36</v>
      </c>
      <c r="J5042" s="42" t="s">
        <v>2485</v>
      </c>
      <c r="K5042" s="8">
        <v>45856</v>
      </c>
      <c r="L5042" s="7" t="s">
        <v>11229</v>
      </c>
      <c r="M5042" s="44">
        <v>38.5</v>
      </c>
      <c r="N5042" s="7">
        <v>1</v>
      </c>
      <c r="O5042" s="44">
        <v>38.5</v>
      </c>
      <c r="P5042" s="44">
        <v>18.34</v>
      </c>
      <c r="Q5042" s="44">
        <v>3.13</v>
      </c>
      <c r="R5042" s="44">
        <v>11.12</v>
      </c>
      <c r="S5042" s="44">
        <v>0</v>
      </c>
      <c r="T5042" s="44">
        <v>0</v>
      </c>
      <c r="U5042" s="44">
        <v>5.91</v>
      </c>
      <c r="V5042" s="9" t="s">
        <v>24516</v>
      </c>
      <c r="W5042" s="42" t="s">
        <v>34</v>
      </c>
      <c r="X5042" s="43">
        <v>119076472438</v>
      </c>
      <c r="Y5042" s="43">
        <v>45195936425</v>
      </c>
      <c r="Z5042" s="5" t="s">
        <v>7980</v>
      </c>
      <c r="AA5042" s="37" t="str">
        <f>VLOOKUP(J5042, sku!B:C, 2, FALSE)</f>
        <v>V-Mol 1,5l</v>
      </c>
      <c r="AB5042" s="37" t="str">
        <f>VLOOKUP(J5042, sku!B:BM, 64, FALSE)</f>
        <v>Revenda</v>
      </c>
      <c r="AC5042" s="37" t="str">
        <f>LEFT(pedidos[[#This Row],[SKU]],3)</f>
        <v>VX2</v>
      </c>
      <c r="AD5042" s="37" t="str" cm="1">
        <f t="array" aca="1" ref="AD5042" ca="1">IFERROR(
  INDEX(
    montadora[Montadora],
    MATCH(TRUE,LEFT(#REF!,NÚCARACT(montadora[SKU Parcial]))=montadora[SKU Parcial],0)
  ),
  ""
)</f>
        <v/>
      </c>
    </row>
    <row r="5043" spans="1:30" x14ac:dyDescent="0.25">
      <c r="A5043" s="42" t="s">
        <v>2986</v>
      </c>
      <c r="B5043" s="42" t="s">
        <v>36</v>
      </c>
      <c r="C5043" s="42" t="s">
        <v>2987</v>
      </c>
      <c r="D5043" s="42" t="s">
        <v>643</v>
      </c>
      <c r="E5043" s="42" t="s">
        <v>2967</v>
      </c>
      <c r="F5043" s="42" t="s">
        <v>2484</v>
      </c>
      <c r="G5043" s="42" t="s">
        <v>11227</v>
      </c>
      <c r="H5043" s="7" t="s">
        <v>30</v>
      </c>
      <c r="I5043" s="42" t="s">
        <v>36</v>
      </c>
      <c r="J5043" s="42" t="s">
        <v>2485</v>
      </c>
      <c r="K5043" s="8">
        <v>45862</v>
      </c>
      <c r="L5043" s="7" t="s">
        <v>11229</v>
      </c>
      <c r="M5043" s="44">
        <v>38.5</v>
      </c>
      <c r="N5043" s="7">
        <v>1</v>
      </c>
      <c r="O5043" s="44">
        <v>38.5</v>
      </c>
      <c r="P5043" s="44">
        <v>18.34</v>
      </c>
      <c r="Q5043" s="44">
        <v>3.13</v>
      </c>
      <c r="R5043" s="44">
        <v>11.12</v>
      </c>
      <c r="S5043" s="44">
        <v>0</v>
      </c>
      <c r="T5043" s="44">
        <v>0</v>
      </c>
      <c r="U5043" s="44">
        <v>5.91</v>
      </c>
      <c r="V5043" s="9" t="s">
        <v>24516</v>
      </c>
      <c r="W5043" s="42" t="s">
        <v>34</v>
      </c>
      <c r="X5043" s="43">
        <v>119172679271</v>
      </c>
      <c r="Y5043" s="43">
        <v>45223207341</v>
      </c>
      <c r="Z5043" s="5" t="s">
        <v>7980</v>
      </c>
      <c r="AA5043" s="37" t="str">
        <f>VLOOKUP(J5043, sku!B:C, 2, FALSE)</f>
        <v>V-Mol 1,5l</v>
      </c>
      <c r="AB5043" s="37" t="str">
        <f>VLOOKUP(J5043, sku!B:BM, 64, FALSE)</f>
        <v>Revenda</v>
      </c>
      <c r="AC5043" s="37" t="str">
        <f>LEFT(pedidos[[#This Row],[SKU]],3)</f>
        <v>VX2</v>
      </c>
      <c r="AD5043" s="37" t="str" cm="1">
        <f t="array" aca="1" ref="AD5043" ca="1">IFERROR(
  INDEX(
    montadora[Montadora],
    MATCH(TRUE,LEFT(#REF!,NÚCARACT(montadora[SKU Parcial]))=montadora[SKU Parcial],0)
  ),
  ""
)</f>
        <v/>
      </c>
    </row>
    <row r="5044" spans="1:30" x14ac:dyDescent="0.25">
      <c r="A5044" s="42" t="s">
        <v>2968</v>
      </c>
      <c r="B5044" s="42" t="s">
        <v>36</v>
      </c>
      <c r="C5044" s="42" t="s">
        <v>771</v>
      </c>
      <c r="D5044" s="42" t="s">
        <v>27</v>
      </c>
      <c r="E5044" s="42" t="s">
        <v>2969</v>
      </c>
      <c r="F5044" s="42" t="s">
        <v>2970</v>
      </c>
      <c r="G5044" s="42" t="s">
        <v>11227</v>
      </c>
      <c r="H5044" s="7" t="s">
        <v>30</v>
      </c>
      <c r="I5044" s="42" t="s">
        <v>36</v>
      </c>
      <c r="J5044" s="42" t="s">
        <v>2971</v>
      </c>
      <c r="K5044" s="8">
        <v>45858</v>
      </c>
      <c r="L5044" s="7" t="s">
        <v>11229</v>
      </c>
      <c r="M5044" s="44">
        <v>105.8</v>
      </c>
      <c r="N5044" s="7">
        <v>1</v>
      </c>
      <c r="O5044" s="44">
        <v>105.8</v>
      </c>
      <c r="P5044" s="44">
        <v>51.45</v>
      </c>
      <c r="Q5044" s="44">
        <v>8.59</v>
      </c>
      <c r="R5044" s="44">
        <v>12.17</v>
      </c>
      <c r="S5044" s="44">
        <v>0</v>
      </c>
      <c r="T5044" s="44">
        <v>17.46</v>
      </c>
      <c r="U5044" s="44">
        <v>16.13</v>
      </c>
      <c r="V5044" s="9" t="s">
        <v>24517</v>
      </c>
      <c r="W5044" s="42" t="s">
        <v>34</v>
      </c>
      <c r="X5044" s="43">
        <v>118791466973</v>
      </c>
      <c r="Y5044" s="43">
        <v>45204125491</v>
      </c>
      <c r="Z5044" s="5" t="s">
        <v>7980</v>
      </c>
      <c r="AA5044" s="37" t="str">
        <f>VLOOKUP(J5044, sku!B:C, 2, FALSE)</f>
        <v>1 Banco Bicicleta Selim Preto e Azul + 1 Cadeado Trava De Bicicleta 110 Cm - Preto</v>
      </c>
      <c r="AB5044" s="37" t="str">
        <f>VLOOKUP(J5044, sku!B:BM, 64, FALSE)</f>
        <v>Importação</v>
      </c>
      <c r="AC5044" s="37" t="str">
        <f>LEFT(pedidos[[#This Row],[SKU]],3)</f>
        <v>1EB</v>
      </c>
      <c r="AD5044" s="37" t="str" cm="1">
        <f t="array" aca="1" ref="AD5044" ca="1">IFERROR(
  INDEX(
    montadora[Montadora],
    MATCH(TRUE,LEFT(#REF!,NÚCARACT(montadora[SKU Parcial]))=montadora[SKU Parcial],0)
  ),
  ""
)</f>
        <v/>
      </c>
    </row>
    <row r="5045" spans="1:30" x14ac:dyDescent="0.25">
      <c r="A5045" s="42" t="s">
        <v>2972</v>
      </c>
      <c r="B5045" s="42" t="s">
        <v>36</v>
      </c>
      <c r="C5045" s="42" t="s">
        <v>182</v>
      </c>
      <c r="D5045" s="42" t="s">
        <v>27</v>
      </c>
      <c r="E5045" s="42" t="s">
        <v>1677</v>
      </c>
      <c r="F5045" s="42" t="s">
        <v>1674</v>
      </c>
      <c r="G5045" s="42" t="s">
        <v>11227</v>
      </c>
      <c r="H5045" s="7" t="s">
        <v>30</v>
      </c>
      <c r="I5045" s="42" t="s">
        <v>36</v>
      </c>
      <c r="J5045" s="42" t="s">
        <v>1675</v>
      </c>
      <c r="K5045" s="8">
        <v>45840</v>
      </c>
      <c r="L5045" s="7" t="s">
        <v>11229</v>
      </c>
      <c r="M5045" s="44">
        <v>52.8</v>
      </c>
      <c r="N5045" s="7">
        <v>1</v>
      </c>
      <c r="O5045" s="44">
        <v>52.8</v>
      </c>
      <c r="P5045" s="44">
        <v>27.45</v>
      </c>
      <c r="Q5045" s="44">
        <v>4.29</v>
      </c>
      <c r="R5045" s="44">
        <v>13.09</v>
      </c>
      <c r="S5045" s="44">
        <v>0</v>
      </c>
      <c r="T5045" s="44">
        <v>0</v>
      </c>
      <c r="U5045" s="44">
        <v>7.97</v>
      </c>
      <c r="V5045" s="9" t="s">
        <v>24518</v>
      </c>
      <c r="W5045" s="42" t="s">
        <v>34</v>
      </c>
      <c r="X5045" s="43">
        <v>116684268713</v>
      </c>
      <c r="Y5045" s="43">
        <v>45109561809</v>
      </c>
      <c r="Z5045" s="5" t="s">
        <v>7980</v>
      </c>
      <c r="AA5045" s="37" t="str">
        <f>VLOOKUP(J5045, sku!B:C, 2, FALSE)</f>
        <v>Par De Trava Do Quebra Vento Cromado (23Cm)</v>
      </c>
      <c r="AB5045" s="37" t="str">
        <f>VLOOKUP(J5045, sku!B:BM, 64, FALSE)</f>
        <v>Revenda</v>
      </c>
      <c r="AC5045" s="37" t="str">
        <f>LEFT(pedidos[[#This Row],[SKU]],3)</f>
        <v>Q-9</v>
      </c>
      <c r="AD5045" s="37" t="str" cm="1">
        <f t="array" aca="1" ref="AD5045" ca="1">IFERROR(
  INDEX(
    montadora[Montadora],
    MATCH(TRUE,LEFT(#REF!,NÚCARACT(montadora[SKU Parcial]))=montadora[SKU Parcial],0)
  ),
  ""
)</f>
        <v/>
      </c>
    </row>
    <row r="5046" spans="1:30" x14ac:dyDescent="0.25">
      <c r="A5046" s="42" t="s">
        <v>2973</v>
      </c>
      <c r="B5046" s="42" t="s">
        <v>2974</v>
      </c>
      <c r="C5046" s="42" t="s">
        <v>363</v>
      </c>
      <c r="D5046" s="42" t="s">
        <v>27</v>
      </c>
      <c r="E5046" s="42" t="s">
        <v>1677</v>
      </c>
      <c r="F5046" s="42" t="s">
        <v>1674</v>
      </c>
      <c r="G5046" s="42" t="s">
        <v>11227</v>
      </c>
      <c r="H5046" s="7" t="s">
        <v>30</v>
      </c>
      <c r="I5046" s="42" t="s">
        <v>36</v>
      </c>
      <c r="J5046" s="42" t="s">
        <v>1675</v>
      </c>
      <c r="K5046" s="8">
        <v>45844</v>
      </c>
      <c r="L5046" s="7" t="s">
        <v>11229</v>
      </c>
      <c r="M5046" s="44">
        <v>52.8</v>
      </c>
      <c r="N5046" s="7">
        <v>1</v>
      </c>
      <c r="O5046" s="44">
        <v>52.8</v>
      </c>
      <c r="P5046" s="44">
        <v>27.45</v>
      </c>
      <c r="Q5046" s="44">
        <v>4.29</v>
      </c>
      <c r="R5046" s="44">
        <v>13.09</v>
      </c>
      <c r="S5046" s="44">
        <v>0</v>
      </c>
      <c r="T5046" s="44">
        <v>0</v>
      </c>
      <c r="U5046" s="44">
        <v>7.97</v>
      </c>
      <c r="V5046" s="9" t="s">
        <v>24518</v>
      </c>
      <c r="W5046" s="42" t="s">
        <v>34</v>
      </c>
      <c r="X5046" s="43">
        <v>117641105854</v>
      </c>
      <c r="Y5046" s="43">
        <v>45128803924</v>
      </c>
      <c r="Z5046" s="5" t="s">
        <v>7980</v>
      </c>
      <c r="AA5046" s="37" t="str">
        <f>VLOOKUP(J5046, sku!B:C, 2, FALSE)</f>
        <v>Par De Trava Do Quebra Vento Cromado (23Cm)</v>
      </c>
      <c r="AB5046" s="37" t="str">
        <f>VLOOKUP(J5046, sku!B:BM, 64, FALSE)</f>
        <v>Revenda</v>
      </c>
      <c r="AC5046" s="37" t="str">
        <f>LEFT(pedidos[[#This Row],[SKU]],3)</f>
        <v>Q-9</v>
      </c>
      <c r="AD5046" s="37" t="str" cm="1">
        <f t="array" aca="1" ref="AD5046" ca="1">IFERROR(
  INDEX(
    montadora[Montadora],
    MATCH(TRUE,LEFT(#REF!,NÚCARACT(montadora[SKU Parcial]))=montadora[SKU Parcial],0)
  ),
  ""
)</f>
        <v/>
      </c>
    </row>
    <row r="5047" spans="1:30" x14ac:dyDescent="0.25">
      <c r="A5047" s="42" t="s">
        <v>2975</v>
      </c>
      <c r="B5047" s="42" t="s">
        <v>36</v>
      </c>
      <c r="C5047" s="42" t="s">
        <v>2976</v>
      </c>
      <c r="D5047" s="42" t="s">
        <v>138</v>
      </c>
      <c r="E5047" s="42" t="s">
        <v>1677</v>
      </c>
      <c r="F5047" s="42" t="s">
        <v>1674</v>
      </c>
      <c r="G5047" s="42" t="s">
        <v>11227</v>
      </c>
      <c r="H5047" s="7" t="s">
        <v>30</v>
      </c>
      <c r="I5047" s="42" t="s">
        <v>31</v>
      </c>
      <c r="J5047" s="42" t="s">
        <v>1675</v>
      </c>
      <c r="K5047" s="8">
        <v>45844</v>
      </c>
      <c r="L5047" s="7" t="s">
        <v>11229</v>
      </c>
      <c r="M5047" s="44">
        <v>52.8</v>
      </c>
      <c r="N5047" s="7">
        <v>1</v>
      </c>
      <c r="O5047" s="44">
        <v>64.790000000000006</v>
      </c>
      <c r="P5047" s="44">
        <v>27.45</v>
      </c>
      <c r="Q5047" s="44">
        <v>4.29</v>
      </c>
      <c r="R5047" s="44">
        <v>13.09</v>
      </c>
      <c r="S5047" s="44">
        <v>11.99</v>
      </c>
      <c r="T5047" s="44">
        <v>0</v>
      </c>
      <c r="U5047" s="44">
        <v>7.97</v>
      </c>
      <c r="V5047" s="9" t="s">
        <v>24518</v>
      </c>
      <c r="W5047" s="42" t="s">
        <v>34</v>
      </c>
      <c r="X5047" s="43">
        <v>117648024014</v>
      </c>
      <c r="Y5047" s="43">
        <v>45129135094</v>
      </c>
      <c r="Z5047" s="5" t="s">
        <v>7980</v>
      </c>
      <c r="AA5047" s="37" t="str">
        <f>VLOOKUP(J5047, sku!B:C, 2, FALSE)</f>
        <v>Par De Trava Do Quebra Vento Cromado (23Cm)</v>
      </c>
      <c r="AB5047" s="37" t="str">
        <f>VLOOKUP(J5047, sku!B:BM, 64, FALSE)</f>
        <v>Revenda</v>
      </c>
      <c r="AC5047" s="37" t="str">
        <f>LEFT(pedidos[[#This Row],[SKU]],3)</f>
        <v>Q-9</v>
      </c>
      <c r="AD5047" s="37" t="str" cm="1">
        <f t="array" aca="1" ref="AD5047" ca="1">IFERROR(
  INDEX(
    montadora[Montadora],
    MATCH(TRUE,LEFT(#REF!,NÚCARACT(montadora[SKU Parcial]))=montadora[SKU Parcial],0)
  ),
  ""
)</f>
        <v/>
      </c>
    </row>
    <row r="5048" spans="1:30" x14ac:dyDescent="0.25">
      <c r="A5048" s="42" t="s">
        <v>2977</v>
      </c>
      <c r="B5048" s="42" t="s">
        <v>36</v>
      </c>
      <c r="C5048" s="42" t="s">
        <v>2978</v>
      </c>
      <c r="D5048" s="42" t="s">
        <v>643</v>
      </c>
      <c r="E5048" s="42" t="s">
        <v>1673</v>
      </c>
      <c r="F5048" s="42" t="s">
        <v>1674</v>
      </c>
      <c r="G5048" s="42" t="s">
        <v>11227</v>
      </c>
      <c r="H5048" s="7" t="s">
        <v>30</v>
      </c>
      <c r="I5048" s="42" t="s">
        <v>31</v>
      </c>
      <c r="J5048" s="42" t="s">
        <v>1675</v>
      </c>
      <c r="K5048" s="8">
        <v>45847</v>
      </c>
      <c r="L5048" s="7" t="s">
        <v>804</v>
      </c>
      <c r="M5048" s="44">
        <v>52.8</v>
      </c>
      <c r="N5048" s="7">
        <v>1</v>
      </c>
      <c r="O5048" s="44">
        <v>52.8</v>
      </c>
      <c r="P5048" s="44">
        <v>27.45</v>
      </c>
      <c r="Q5048" s="44">
        <v>4.29</v>
      </c>
      <c r="R5048" s="44">
        <v>13.09</v>
      </c>
      <c r="S5048" s="44">
        <v>0</v>
      </c>
      <c r="T5048" s="44">
        <v>0</v>
      </c>
      <c r="U5048" s="44">
        <v>7.97</v>
      </c>
      <c r="V5048" s="9" t="s">
        <v>24518</v>
      </c>
      <c r="W5048" s="42" t="s">
        <v>34</v>
      </c>
      <c r="X5048" s="43">
        <v>118004534538</v>
      </c>
      <c r="Y5048" s="43">
        <v>45147044032</v>
      </c>
      <c r="Z5048" s="5" t="s">
        <v>7980</v>
      </c>
      <c r="AA5048" s="37" t="str">
        <f>VLOOKUP(J5048, sku!B:C, 2, FALSE)</f>
        <v>Par De Trava Do Quebra Vento Cromado (23Cm)</v>
      </c>
      <c r="AB5048" s="37" t="str">
        <f>VLOOKUP(J5048, sku!B:BM, 64, FALSE)</f>
        <v>Revenda</v>
      </c>
      <c r="AC5048" s="37" t="str">
        <f>LEFT(pedidos[[#This Row],[SKU]],3)</f>
        <v>Q-9</v>
      </c>
      <c r="AD5048" s="37" t="str" cm="1">
        <f t="array" aca="1" ref="AD5048" ca="1">IFERROR(
  INDEX(
    montadora[Montadora],
    MATCH(TRUE,LEFT(#REF!,NÚCARACT(montadora[SKU Parcial]))=montadora[SKU Parcial],0)
  ),
  ""
)</f>
        <v/>
      </c>
    </row>
    <row r="5049" spans="1:30" x14ac:dyDescent="0.25">
      <c r="A5049" s="42" t="s">
        <v>2979</v>
      </c>
      <c r="B5049" s="42" t="s">
        <v>2980</v>
      </c>
      <c r="C5049" s="42" t="s">
        <v>2981</v>
      </c>
      <c r="D5049" s="42" t="s">
        <v>188</v>
      </c>
      <c r="E5049" s="42" t="s">
        <v>2982</v>
      </c>
      <c r="F5049" s="42" t="s">
        <v>2654</v>
      </c>
      <c r="G5049" s="42" t="s">
        <v>11227</v>
      </c>
      <c r="H5049" s="7" t="s">
        <v>30</v>
      </c>
      <c r="I5049" s="42" t="s">
        <v>36</v>
      </c>
      <c r="J5049" s="42" t="s">
        <v>2655</v>
      </c>
      <c r="K5049" s="8">
        <v>45839</v>
      </c>
      <c r="L5049" s="7" t="s">
        <v>11229</v>
      </c>
      <c r="M5049" s="44">
        <v>44.8</v>
      </c>
      <c r="N5049" s="7">
        <v>1</v>
      </c>
      <c r="O5049" s="44">
        <v>44.8</v>
      </c>
      <c r="P5049" s="44">
        <v>22.59</v>
      </c>
      <c r="Q5049" s="44">
        <v>3.64</v>
      </c>
      <c r="R5049" s="44">
        <v>11.88</v>
      </c>
      <c r="S5049" s="44">
        <v>0</v>
      </c>
      <c r="T5049" s="44">
        <v>0</v>
      </c>
      <c r="U5049" s="44">
        <v>6.69</v>
      </c>
      <c r="V5049" s="9" t="s">
        <v>24519</v>
      </c>
      <c r="W5049" s="42" t="s">
        <v>34</v>
      </c>
      <c r="X5049" s="43">
        <v>116468251389</v>
      </c>
      <c r="Y5049" s="43">
        <v>45098494905</v>
      </c>
      <c r="Z5049" s="5" t="s">
        <v>7980</v>
      </c>
      <c r="AA5049" s="37" t="str">
        <f>VLOOKUP(J5049, sku!B:C, 2, FALSE)</f>
        <v>Durax Aerossol 400ml</v>
      </c>
      <c r="AB5049" s="37" t="str">
        <f>VLOOKUP(J5049, sku!B:BM, 64, FALSE)</f>
        <v>Revenda</v>
      </c>
      <c r="AC5049" s="37" t="str">
        <f>LEFT(pedidos[[#This Row],[SKU]],3)</f>
        <v>VX2</v>
      </c>
      <c r="AD5049" s="37" t="str" cm="1">
        <f t="array" aca="1" ref="AD5049" ca="1">IFERROR(
  INDEX(
    montadora[Montadora],
    MATCH(TRUE,LEFT(#REF!,NÚCARACT(montadora[SKU Parcial]))=montadora[SKU Parcial],0)
  ),
  ""
)</f>
        <v/>
      </c>
    </row>
    <row r="5050" spans="1:30" x14ac:dyDescent="0.25">
      <c r="A5050" s="42" t="s">
        <v>2983</v>
      </c>
      <c r="B5050" s="42" t="s">
        <v>2984</v>
      </c>
      <c r="C5050" s="42" t="s">
        <v>925</v>
      </c>
      <c r="D5050" s="42" t="s">
        <v>27</v>
      </c>
      <c r="E5050" s="42" t="s">
        <v>2982</v>
      </c>
      <c r="F5050" s="42" t="s">
        <v>2654</v>
      </c>
      <c r="G5050" s="42" t="s">
        <v>11227</v>
      </c>
      <c r="H5050" s="7" t="s">
        <v>30</v>
      </c>
      <c r="I5050" s="42" t="s">
        <v>36</v>
      </c>
      <c r="J5050" s="42" t="s">
        <v>2655</v>
      </c>
      <c r="K5050" s="8">
        <v>45840</v>
      </c>
      <c r="L5050" s="7" t="s">
        <v>11229</v>
      </c>
      <c r="M5050" s="44">
        <v>44.8</v>
      </c>
      <c r="N5050" s="7">
        <v>1</v>
      </c>
      <c r="O5050" s="44">
        <v>44.8</v>
      </c>
      <c r="P5050" s="44">
        <v>22.59</v>
      </c>
      <c r="Q5050" s="44">
        <v>3.64</v>
      </c>
      <c r="R5050" s="44">
        <v>11.88</v>
      </c>
      <c r="S5050" s="44">
        <v>0</v>
      </c>
      <c r="T5050" s="44">
        <v>0</v>
      </c>
      <c r="U5050" s="44">
        <v>6.69</v>
      </c>
      <c r="V5050" s="9" t="s">
        <v>24519</v>
      </c>
      <c r="W5050" s="42" t="s">
        <v>34</v>
      </c>
      <c r="X5050" s="43">
        <v>117111249690</v>
      </c>
      <c r="Y5050" s="43">
        <v>45105931985</v>
      </c>
      <c r="Z5050" s="5" t="s">
        <v>7980</v>
      </c>
      <c r="AA5050" s="37" t="str">
        <f>VLOOKUP(J5050, sku!B:C, 2, FALSE)</f>
        <v>Durax Aerossol 400ml</v>
      </c>
      <c r="AB5050" s="37" t="str">
        <f>VLOOKUP(J5050, sku!B:BM, 64, FALSE)</f>
        <v>Revenda</v>
      </c>
      <c r="AC5050" s="37" t="str">
        <f>LEFT(pedidos[[#This Row],[SKU]],3)</f>
        <v>VX2</v>
      </c>
      <c r="AD5050" s="37" t="str" cm="1">
        <f t="array" aca="1" ref="AD5050" ca="1">IFERROR(
  INDEX(
    montadora[Montadora],
    MATCH(TRUE,LEFT(#REF!,NÚCARACT(montadora[SKU Parcial]))=montadora[SKU Parcial],0)
  ),
  ""
)</f>
        <v/>
      </c>
    </row>
    <row r="5051" spans="1:30" x14ac:dyDescent="0.25">
      <c r="A5051" s="42" t="s">
        <v>2985</v>
      </c>
      <c r="B5051" s="42" t="s">
        <v>36</v>
      </c>
      <c r="C5051" s="42" t="s">
        <v>637</v>
      </c>
      <c r="D5051" s="42" t="s">
        <v>27</v>
      </c>
      <c r="E5051" s="42" t="s">
        <v>2982</v>
      </c>
      <c r="F5051" s="42" t="s">
        <v>2654</v>
      </c>
      <c r="G5051" s="42" t="s">
        <v>11227</v>
      </c>
      <c r="H5051" s="7" t="s">
        <v>30</v>
      </c>
      <c r="I5051" s="42" t="s">
        <v>36</v>
      </c>
      <c r="J5051" s="42" t="s">
        <v>2655</v>
      </c>
      <c r="K5051" s="8">
        <v>45840</v>
      </c>
      <c r="L5051" s="7" t="s">
        <v>11229</v>
      </c>
      <c r="M5051" s="44">
        <v>44.8</v>
      </c>
      <c r="N5051" s="7">
        <v>1</v>
      </c>
      <c r="O5051" s="44">
        <v>44.8</v>
      </c>
      <c r="P5051" s="44">
        <v>22.59</v>
      </c>
      <c r="Q5051" s="44">
        <v>3.64</v>
      </c>
      <c r="R5051" s="44">
        <v>11.88</v>
      </c>
      <c r="S5051" s="44">
        <v>0</v>
      </c>
      <c r="T5051" s="44">
        <v>0</v>
      </c>
      <c r="U5051" s="44">
        <v>6.69</v>
      </c>
      <c r="V5051" s="9" t="s">
        <v>24519</v>
      </c>
      <c r="W5051" s="42" t="s">
        <v>34</v>
      </c>
      <c r="X5051" s="43">
        <v>117135218574</v>
      </c>
      <c r="Y5051" s="43">
        <v>45107307513</v>
      </c>
      <c r="Z5051" s="5" t="s">
        <v>7980</v>
      </c>
      <c r="AA5051" s="37" t="str">
        <f>VLOOKUP(J5051, sku!B:C, 2, FALSE)</f>
        <v>Durax Aerossol 400ml</v>
      </c>
      <c r="AB5051" s="37" t="str">
        <f>VLOOKUP(J5051, sku!B:BM, 64, FALSE)</f>
        <v>Revenda</v>
      </c>
      <c r="AC5051" s="37" t="str">
        <f>LEFT(pedidos[[#This Row],[SKU]],3)</f>
        <v>VX2</v>
      </c>
      <c r="AD5051" s="37" t="str" cm="1">
        <f t="array" aca="1" ref="AD5051" ca="1">IFERROR(
  INDEX(
    montadora[Montadora],
    MATCH(TRUE,LEFT(#REF!,NÚCARACT(montadora[SKU Parcial]))=montadora[SKU Parcial],0)
  ),
  ""
)</f>
        <v/>
      </c>
    </row>
    <row r="5052" spans="1:30" x14ac:dyDescent="0.25">
      <c r="A5052" s="42" t="s">
        <v>3019</v>
      </c>
      <c r="B5052" s="42" t="s">
        <v>3020</v>
      </c>
      <c r="C5052" s="42" t="s">
        <v>3021</v>
      </c>
      <c r="D5052" s="42" t="s">
        <v>420</v>
      </c>
      <c r="E5052" s="42" t="s">
        <v>3022</v>
      </c>
      <c r="F5052" s="42" t="s">
        <v>3023</v>
      </c>
      <c r="G5052" s="42" t="s">
        <v>11227</v>
      </c>
      <c r="H5052" s="7" t="s">
        <v>47</v>
      </c>
      <c r="I5052" s="42" t="s">
        <v>36</v>
      </c>
      <c r="J5052" s="42" t="s">
        <v>2912</v>
      </c>
      <c r="K5052" s="8">
        <v>45860</v>
      </c>
      <c r="L5052" s="7" t="s">
        <v>11229</v>
      </c>
      <c r="M5052" s="44">
        <v>628.79999999999995</v>
      </c>
      <c r="N5052" s="7">
        <v>1</v>
      </c>
      <c r="O5052" s="44">
        <v>628.79999999999995</v>
      </c>
      <c r="P5052" s="44">
        <v>306</v>
      </c>
      <c r="Q5052" s="44">
        <v>51.06</v>
      </c>
      <c r="R5052" s="44">
        <v>106.9</v>
      </c>
      <c r="S5052" s="44">
        <v>0</v>
      </c>
      <c r="T5052" s="44">
        <v>73.45</v>
      </c>
      <c r="U5052" s="44">
        <v>91.39</v>
      </c>
      <c r="V5052" s="9" t="s">
        <v>24520</v>
      </c>
      <c r="W5052" s="42" t="s">
        <v>34</v>
      </c>
      <c r="X5052" s="43">
        <v>119496568772</v>
      </c>
      <c r="Y5052" s="43">
        <v>45213826948</v>
      </c>
      <c r="Z5052" s="5" t="s">
        <v>7980</v>
      </c>
      <c r="AA5052" s="37" t="str">
        <f>VLOOKUP(J5052, sku!B:C, 2, FALSE)</f>
        <v>Gradeado Grande 110 x 90 x 12 cm - Preto</v>
      </c>
      <c r="AB5052" s="37" t="str">
        <f>VLOOKUP(J5052, sku!B:BM, 64, FALSE)</f>
        <v>Revenda</v>
      </c>
      <c r="AC5052" s="37" t="str">
        <f>LEFT(pedidos[[#This Row],[SKU]],3)</f>
        <v>XGR</v>
      </c>
      <c r="AD5052" s="37" t="str" cm="1">
        <f t="array" aca="1" ref="AD5052" ca="1">IFERROR(
  INDEX(
    montadora[Montadora],
    MATCH(TRUE,LEFT(#REF!,NÚCARACT(montadora[SKU Parcial]))=montadora[SKU Parcial],0)
  ),
  ""
)</f>
        <v/>
      </c>
    </row>
    <row r="5053" spans="1:30" x14ac:dyDescent="0.25">
      <c r="A5053" s="42" t="s">
        <v>2482</v>
      </c>
      <c r="B5053" s="42" t="s">
        <v>36</v>
      </c>
      <c r="C5053" s="42" t="s">
        <v>1869</v>
      </c>
      <c r="D5053" s="42" t="s">
        <v>27</v>
      </c>
      <c r="E5053" s="42" t="s">
        <v>2483</v>
      </c>
      <c r="F5053" s="42" t="s">
        <v>2484</v>
      </c>
      <c r="G5053" s="42" t="s">
        <v>11227</v>
      </c>
      <c r="H5053" s="7" t="s">
        <v>47</v>
      </c>
      <c r="I5053" s="42" t="s">
        <v>36</v>
      </c>
      <c r="J5053" s="42" t="s">
        <v>2485</v>
      </c>
      <c r="K5053" s="8">
        <v>45855</v>
      </c>
      <c r="L5053" s="7" t="s">
        <v>33</v>
      </c>
      <c r="M5053" s="44">
        <v>41.15</v>
      </c>
      <c r="N5053" s="7">
        <v>1</v>
      </c>
      <c r="O5053" s="44">
        <v>57.14</v>
      </c>
      <c r="P5053" s="44">
        <v>18.34</v>
      </c>
      <c r="Q5053" s="44">
        <v>3.34</v>
      </c>
      <c r="R5053" s="44">
        <v>13.5</v>
      </c>
      <c r="S5053" s="44">
        <v>15.99</v>
      </c>
      <c r="T5053" s="44">
        <v>0</v>
      </c>
      <c r="U5053" s="44">
        <v>5.97</v>
      </c>
      <c r="V5053" s="9" t="s">
        <v>24521</v>
      </c>
      <c r="W5053" s="42" t="s">
        <v>34</v>
      </c>
      <c r="X5053" s="43">
        <v>118390640593</v>
      </c>
      <c r="Y5053" s="43">
        <v>45187970944</v>
      </c>
      <c r="Z5053" s="5" t="s">
        <v>7980</v>
      </c>
      <c r="AA5053" s="37" t="str">
        <f>VLOOKUP(J5053, sku!B:C, 2, FALSE)</f>
        <v>V-Mol 1,5l</v>
      </c>
      <c r="AB5053" s="37" t="str">
        <f>VLOOKUP(J5053, sku!B:BM, 64, FALSE)</f>
        <v>Revenda</v>
      </c>
      <c r="AC5053" s="37" t="str">
        <f>LEFT(pedidos[[#This Row],[SKU]],3)</f>
        <v>VX2</v>
      </c>
      <c r="AD5053" s="37" t="str" cm="1">
        <f t="array" aca="1" ref="AD5053" ca="1">IFERROR(
  INDEX(
    montadora[Montadora],
    MATCH(TRUE,LEFT(#REF!,NÚCARACT(montadora[SKU Parcial]))=montadora[SKU Parcial],0)
  ),
  ""
)</f>
        <v/>
      </c>
    </row>
    <row r="5054" spans="1:30" x14ac:dyDescent="0.25">
      <c r="A5054" s="42" t="s">
        <v>3072</v>
      </c>
      <c r="B5054" s="42" t="s">
        <v>3073</v>
      </c>
      <c r="C5054" s="42" t="s">
        <v>428</v>
      </c>
      <c r="D5054" s="42" t="s">
        <v>188</v>
      </c>
      <c r="E5054" s="42" t="s">
        <v>2483</v>
      </c>
      <c r="F5054" s="42" t="s">
        <v>2484</v>
      </c>
      <c r="G5054" s="42" t="s">
        <v>11227</v>
      </c>
      <c r="H5054" s="7" t="s">
        <v>47</v>
      </c>
      <c r="I5054" s="42" t="s">
        <v>36</v>
      </c>
      <c r="J5054" s="42" t="s">
        <v>2485</v>
      </c>
      <c r="K5054" s="8">
        <v>45862</v>
      </c>
      <c r="L5054" s="7" t="s">
        <v>11229</v>
      </c>
      <c r="M5054" s="44">
        <v>41.15</v>
      </c>
      <c r="N5054" s="7">
        <v>1</v>
      </c>
      <c r="O5054" s="44">
        <v>41.15</v>
      </c>
      <c r="P5054" s="44">
        <v>18.34</v>
      </c>
      <c r="Q5054" s="44">
        <v>3.34</v>
      </c>
      <c r="R5054" s="44">
        <v>13.5</v>
      </c>
      <c r="S5054" s="44">
        <v>0</v>
      </c>
      <c r="T5054" s="44">
        <v>0</v>
      </c>
      <c r="U5054" s="44">
        <v>5.97</v>
      </c>
      <c r="V5054" s="9" t="s">
        <v>24521</v>
      </c>
      <c r="W5054" s="42" t="s">
        <v>34</v>
      </c>
      <c r="X5054" s="43">
        <v>119758305766</v>
      </c>
      <c r="Y5054" s="43">
        <v>45226887303</v>
      </c>
      <c r="Z5054" s="5" t="s">
        <v>7980</v>
      </c>
      <c r="AA5054" s="37" t="str">
        <f>VLOOKUP(J5054, sku!B:C, 2, FALSE)</f>
        <v>V-Mol 1,5l</v>
      </c>
      <c r="AB5054" s="37" t="str">
        <f>VLOOKUP(J5054, sku!B:BM, 64, FALSE)</f>
        <v>Revenda</v>
      </c>
      <c r="AC5054" s="37" t="str">
        <f>LEFT(pedidos[[#This Row],[SKU]],3)</f>
        <v>VX2</v>
      </c>
      <c r="AD5054" s="37" t="str" cm="1">
        <f t="array" aca="1" ref="AD5054" ca="1">IFERROR(
  INDEX(
    montadora[Montadora],
    MATCH(TRUE,LEFT(#REF!,NÚCARACT(montadora[SKU Parcial]))=montadora[SKU Parcial],0)
  ),
  ""
)</f>
        <v/>
      </c>
    </row>
    <row r="5055" spans="1:30" x14ac:dyDescent="0.25">
      <c r="A5055" s="42" t="s">
        <v>3092</v>
      </c>
      <c r="B5055" s="42" t="s">
        <v>36</v>
      </c>
      <c r="C5055" s="42" t="s">
        <v>3093</v>
      </c>
      <c r="D5055" s="42" t="s">
        <v>27</v>
      </c>
      <c r="E5055" s="42" t="s">
        <v>3094</v>
      </c>
      <c r="F5055" s="42" t="s">
        <v>3095</v>
      </c>
      <c r="G5055" s="42" t="s">
        <v>11227</v>
      </c>
      <c r="H5055" s="7" t="s">
        <v>30</v>
      </c>
      <c r="I5055" s="42" t="s">
        <v>36</v>
      </c>
      <c r="J5055" s="42" t="s">
        <v>2912</v>
      </c>
      <c r="K5055" s="8">
        <v>45862</v>
      </c>
      <c r="L5055" s="7" t="s">
        <v>11229</v>
      </c>
      <c r="M5055" s="44">
        <v>598.79999999999995</v>
      </c>
      <c r="N5055" s="7">
        <v>1</v>
      </c>
      <c r="O5055" s="44">
        <v>598.79999999999995</v>
      </c>
      <c r="P5055" s="44">
        <v>306</v>
      </c>
      <c r="Q5055" s="44">
        <v>48.62</v>
      </c>
      <c r="R5055" s="44">
        <v>71.86</v>
      </c>
      <c r="S5055" s="44">
        <v>0</v>
      </c>
      <c r="T5055" s="44">
        <v>85.95</v>
      </c>
      <c r="U5055" s="44">
        <v>86.37</v>
      </c>
      <c r="V5055" s="9" t="s">
        <v>24522</v>
      </c>
      <c r="W5055" s="42" t="s">
        <v>34</v>
      </c>
      <c r="X5055" s="43">
        <v>119726905928</v>
      </c>
      <c r="Y5055" s="43">
        <v>45225144903</v>
      </c>
      <c r="Z5055" s="5" t="s">
        <v>7980</v>
      </c>
      <c r="AA5055" s="37" t="str">
        <f>VLOOKUP(J5055, sku!B:C, 2, FALSE)</f>
        <v>Gradeado Grande 110 x 90 x 12 cm - Preto</v>
      </c>
      <c r="AB5055" s="37" t="str">
        <f>VLOOKUP(J5055, sku!B:BM, 64, FALSE)</f>
        <v>Revenda</v>
      </c>
      <c r="AC5055" s="37" t="str">
        <f>LEFT(pedidos[[#This Row],[SKU]],3)</f>
        <v>XGR</v>
      </c>
      <c r="AD5055" s="37" t="str" cm="1">
        <f t="array" aca="1" ref="AD5055" ca="1">IFERROR(
  INDEX(
    montadora[Montadora],
    MATCH(TRUE,LEFT(#REF!,NÚCARACT(montadora[SKU Parcial]))=montadora[SKU Parcial],0)
  ),
  ""
)</f>
        <v/>
      </c>
    </row>
    <row r="5056" spans="1:30" x14ac:dyDescent="0.25">
      <c r="A5056" s="42" t="s">
        <v>3074</v>
      </c>
      <c r="B5056" s="42" t="s">
        <v>36</v>
      </c>
      <c r="C5056" s="42" t="s">
        <v>3075</v>
      </c>
      <c r="D5056" s="42" t="s">
        <v>347</v>
      </c>
      <c r="E5056" s="42" t="s">
        <v>3076</v>
      </c>
      <c r="F5056" s="42" t="s">
        <v>3077</v>
      </c>
      <c r="G5056" s="42" t="s">
        <v>11228</v>
      </c>
      <c r="H5056" s="7" t="s">
        <v>30</v>
      </c>
      <c r="I5056" s="42" t="s">
        <v>36</v>
      </c>
      <c r="J5056" s="42" t="s">
        <v>3078</v>
      </c>
      <c r="K5056" s="8">
        <v>45867</v>
      </c>
      <c r="L5056" s="7" t="s">
        <v>11229</v>
      </c>
      <c r="M5056" s="44">
        <v>37.799999999999997</v>
      </c>
      <c r="N5056" s="7">
        <v>1</v>
      </c>
      <c r="O5056" s="44">
        <v>127.79</v>
      </c>
      <c r="P5056" s="44">
        <v>19.559999999999999</v>
      </c>
      <c r="Q5056" s="44">
        <v>1.5</v>
      </c>
      <c r="R5056" s="44">
        <v>11.41</v>
      </c>
      <c r="S5056" s="44">
        <v>89.99</v>
      </c>
      <c r="T5056" s="44">
        <v>0</v>
      </c>
      <c r="U5056" s="44">
        <v>5.33</v>
      </c>
      <c r="V5056" s="9" t="s">
        <v>24523</v>
      </c>
      <c r="W5056" s="42" t="s">
        <v>34</v>
      </c>
      <c r="X5056" s="43">
        <v>120246573862</v>
      </c>
      <c r="Y5056" s="43">
        <v>45248341694</v>
      </c>
      <c r="Z5056" s="5" t="s">
        <v>7980</v>
      </c>
      <c r="AA5056" s="37" t="str">
        <f>VLOOKUP(J5056, sku!B:C, 2, FALSE)</f>
        <v>Intense 500ML</v>
      </c>
      <c r="AB5056" s="37" t="str">
        <f>VLOOKUP(J5056, sku!B:BM, 64, FALSE)</f>
        <v>Revenda</v>
      </c>
      <c r="AC5056" s="37" t="str">
        <f>LEFT(pedidos[[#This Row],[SKU]],3)</f>
        <v>VX2</v>
      </c>
      <c r="AD5056" s="37" t="str" cm="1">
        <f t="array" aca="1" ref="AD5056" ca="1">IFERROR(
  INDEX(
    montadora[Montadora],
    MATCH(TRUE,LEFT(#REF!,NÚCARACT(montadora[SKU Parcial]))=montadora[SKU Parcial],0)
  ),
  ""
)</f>
        <v/>
      </c>
    </row>
    <row r="5057" spans="1:30" x14ac:dyDescent="0.25">
      <c r="A5057" s="42" t="s">
        <v>3000</v>
      </c>
      <c r="B5057" s="42" t="s">
        <v>36</v>
      </c>
      <c r="C5057" s="42" t="s">
        <v>3001</v>
      </c>
      <c r="D5057" s="42" t="s">
        <v>191</v>
      </c>
      <c r="E5057" s="42" t="s">
        <v>3002</v>
      </c>
      <c r="F5057" s="42" t="s">
        <v>3003</v>
      </c>
      <c r="G5057" s="42" t="s">
        <v>11227</v>
      </c>
      <c r="H5057" s="7" t="s">
        <v>47</v>
      </c>
      <c r="I5057" s="42" t="s">
        <v>31</v>
      </c>
      <c r="J5057" s="42" t="s">
        <v>3004</v>
      </c>
      <c r="K5057" s="8">
        <v>45845</v>
      </c>
      <c r="L5057" s="7" t="s">
        <v>11229</v>
      </c>
      <c r="M5057" s="44">
        <v>538.79999999999995</v>
      </c>
      <c r="N5057" s="7">
        <v>1</v>
      </c>
      <c r="O5057" s="44">
        <v>538.79999999999995</v>
      </c>
      <c r="P5057" s="44">
        <v>283</v>
      </c>
      <c r="Q5057" s="44">
        <v>43.75</v>
      </c>
      <c r="R5057" s="44">
        <v>91.6</v>
      </c>
      <c r="S5057" s="44">
        <v>0</v>
      </c>
      <c r="T5057" s="44">
        <v>44.45</v>
      </c>
      <c r="U5057" s="44">
        <v>76</v>
      </c>
      <c r="V5057" s="9" t="s">
        <v>24523</v>
      </c>
      <c r="W5057" s="42" t="s">
        <v>34</v>
      </c>
      <c r="X5057" s="43">
        <v>117745766194</v>
      </c>
      <c r="Y5057" s="43">
        <v>45133933070</v>
      </c>
      <c r="Z5057" s="5" t="s">
        <v>7980</v>
      </c>
      <c r="AA5057" s="37" t="str">
        <f>VLOOKUP(J5057, sku!B:C, 2, FALSE)</f>
        <v>Gradeado Médio 100 cm X 80 cm X 12 cm - Preto</v>
      </c>
      <c r="AB5057" s="37" t="str">
        <f>VLOOKUP(J5057, sku!B:BM, 64, FALSE)</f>
        <v>Revenda</v>
      </c>
      <c r="AC5057" s="37" t="str">
        <f>LEFT(pedidos[[#This Row],[SKU]],3)</f>
        <v>XGR</v>
      </c>
      <c r="AD5057" s="37" t="str" cm="1">
        <f t="array" aca="1" ref="AD5057" ca="1">IFERROR(
  INDEX(
    montadora[Montadora],
    MATCH(TRUE,LEFT(#REF!,NÚCARACT(montadora[SKU Parcial]))=montadora[SKU Parcial],0)
  ),
  ""
)</f>
        <v/>
      </c>
    </row>
    <row r="5058" spans="1:30" x14ac:dyDescent="0.25">
      <c r="A5058" s="42" t="s">
        <v>3005</v>
      </c>
      <c r="B5058" s="42" t="s">
        <v>3006</v>
      </c>
      <c r="C5058" s="42" t="s">
        <v>3007</v>
      </c>
      <c r="D5058" s="42" t="s">
        <v>658</v>
      </c>
      <c r="E5058" s="42" t="s">
        <v>3002</v>
      </c>
      <c r="F5058" s="42" t="s">
        <v>3003</v>
      </c>
      <c r="G5058" s="42" t="s">
        <v>11227</v>
      </c>
      <c r="H5058" s="7" t="s">
        <v>47</v>
      </c>
      <c r="I5058" s="42" t="s">
        <v>36</v>
      </c>
      <c r="J5058" s="42" t="s">
        <v>3004</v>
      </c>
      <c r="K5058" s="8">
        <v>45845</v>
      </c>
      <c r="L5058" s="7" t="s">
        <v>11229</v>
      </c>
      <c r="M5058" s="44">
        <v>538.79999999999995</v>
      </c>
      <c r="N5058" s="7">
        <v>1</v>
      </c>
      <c r="O5058" s="44">
        <v>538.79999999999995</v>
      </c>
      <c r="P5058" s="44">
        <v>283</v>
      </c>
      <c r="Q5058" s="44">
        <v>43.75</v>
      </c>
      <c r="R5058" s="44">
        <v>91.6</v>
      </c>
      <c r="S5058" s="44">
        <v>0</v>
      </c>
      <c r="T5058" s="44">
        <v>44.45</v>
      </c>
      <c r="U5058" s="44">
        <v>76</v>
      </c>
      <c r="V5058" s="9" t="s">
        <v>24523</v>
      </c>
      <c r="W5058" s="42" t="s">
        <v>34</v>
      </c>
      <c r="X5058" s="43">
        <v>117745918400</v>
      </c>
      <c r="Y5058" s="43">
        <v>45133942396</v>
      </c>
      <c r="Z5058" s="5" t="s">
        <v>7980</v>
      </c>
      <c r="AA5058" s="37" t="str">
        <f>VLOOKUP(J5058, sku!B:C, 2, FALSE)</f>
        <v>Gradeado Médio 100 cm X 80 cm X 12 cm - Preto</v>
      </c>
      <c r="AB5058" s="37" t="str">
        <f>VLOOKUP(J5058, sku!B:BM, 64, FALSE)</f>
        <v>Revenda</v>
      </c>
      <c r="AC5058" s="37" t="str">
        <f>LEFT(pedidos[[#This Row],[SKU]],3)</f>
        <v>XGR</v>
      </c>
      <c r="AD5058" s="37" t="str" cm="1">
        <f t="array" aca="1" ref="AD5058" ca="1">IFERROR(
  INDEX(
    montadora[Montadora],
    MATCH(TRUE,LEFT(#REF!,NÚCARACT(montadora[SKU Parcial]))=montadora[SKU Parcial],0)
  ),
  ""
)</f>
        <v/>
      </c>
    </row>
    <row r="5059" spans="1:30" x14ac:dyDescent="0.25">
      <c r="A5059" s="42" t="s">
        <v>3008</v>
      </c>
      <c r="B5059" s="42" t="s">
        <v>36</v>
      </c>
      <c r="C5059" s="42" t="s">
        <v>3009</v>
      </c>
      <c r="D5059" s="42" t="s">
        <v>27</v>
      </c>
      <c r="E5059" s="42" t="s">
        <v>3010</v>
      </c>
      <c r="F5059" s="42" t="s">
        <v>3011</v>
      </c>
      <c r="G5059" s="42" t="s">
        <v>11227</v>
      </c>
      <c r="H5059" s="7" t="s">
        <v>30</v>
      </c>
      <c r="I5059" s="42" t="s">
        <v>36</v>
      </c>
      <c r="J5059" s="42" t="s">
        <v>3012</v>
      </c>
      <c r="K5059" s="8">
        <v>45840</v>
      </c>
      <c r="L5059" s="7" t="s">
        <v>11229</v>
      </c>
      <c r="M5059" s="44">
        <v>33.799999999999997</v>
      </c>
      <c r="N5059" s="7">
        <v>1</v>
      </c>
      <c r="O5059" s="44">
        <v>39.79</v>
      </c>
      <c r="P5059" s="44">
        <v>15.76</v>
      </c>
      <c r="Q5059" s="44">
        <v>2.74</v>
      </c>
      <c r="R5059" s="44">
        <v>10.56</v>
      </c>
      <c r="S5059" s="44">
        <v>5.99</v>
      </c>
      <c r="T5059" s="44">
        <v>0</v>
      </c>
      <c r="U5059" s="44">
        <v>4.74</v>
      </c>
      <c r="V5059" s="9" t="s">
        <v>24524</v>
      </c>
      <c r="W5059" s="42" t="s">
        <v>34</v>
      </c>
      <c r="X5059" s="43">
        <v>116589313783</v>
      </c>
      <c r="Y5059" s="43">
        <v>45104522607</v>
      </c>
      <c r="Z5059" s="5" t="s">
        <v>7980</v>
      </c>
      <c r="AA5059" s="37" t="str">
        <f>VLOOKUP(J5059, sku!B:C, 2, FALSE)</f>
        <v>Glazy 500ml</v>
      </c>
      <c r="AB5059" s="37" t="str">
        <f>VLOOKUP(J5059, sku!B:BM, 64, FALSE)</f>
        <v>Revenda</v>
      </c>
      <c r="AC5059" s="37" t="str">
        <f>LEFT(pedidos[[#This Row],[SKU]],3)</f>
        <v>VX2</v>
      </c>
      <c r="AD5059" s="37" t="str" cm="1">
        <f t="array" aca="1" ref="AD5059" ca="1">IFERROR(
  INDEX(
    montadora[Montadora],
    MATCH(TRUE,LEFT(#REF!,NÚCARACT(montadora[SKU Parcial]))=montadora[SKU Parcial],0)
  ),
  ""
)</f>
        <v/>
      </c>
    </row>
    <row r="5060" spans="1:30" x14ac:dyDescent="0.25">
      <c r="A5060" s="42" t="s">
        <v>3013</v>
      </c>
      <c r="B5060" s="42" t="s">
        <v>3014</v>
      </c>
      <c r="C5060" s="42" t="s">
        <v>3015</v>
      </c>
      <c r="D5060" s="42" t="s">
        <v>138</v>
      </c>
      <c r="E5060" s="42" t="s">
        <v>3016</v>
      </c>
      <c r="F5060" s="42" t="s">
        <v>3017</v>
      </c>
      <c r="G5060" s="42" t="s">
        <v>11227</v>
      </c>
      <c r="H5060" s="7" t="s">
        <v>30</v>
      </c>
      <c r="I5060" s="42" t="s">
        <v>36</v>
      </c>
      <c r="J5060" s="42" t="s">
        <v>3018</v>
      </c>
      <c r="K5060" s="8">
        <v>45856</v>
      </c>
      <c r="L5060" s="7" t="s">
        <v>11229</v>
      </c>
      <c r="M5060" s="44">
        <v>127.8</v>
      </c>
      <c r="N5060" s="7">
        <v>1</v>
      </c>
      <c r="O5060" s="44">
        <v>127.8</v>
      </c>
      <c r="P5060" s="44">
        <v>49.28</v>
      </c>
      <c r="Q5060" s="44">
        <v>10.38</v>
      </c>
      <c r="R5060" s="44">
        <v>14.7</v>
      </c>
      <c r="S5060" s="44">
        <v>0</v>
      </c>
      <c r="T5060" s="44">
        <v>35.56</v>
      </c>
      <c r="U5060" s="44">
        <v>17.88</v>
      </c>
      <c r="V5060" s="9" t="s">
        <v>24525</v>
      </c>
      <c r="W5060" s="42" t="s">
        <v>34</v>
      </c>
      <c r="X5060" s="43">
        <v>119032284020</v>
      </c>
      <c r="Y5060" s="43">
        <v>45194177518</v>
      </c>
      <c r="Z5060" s="5" t="s">
        <v>7980</v>
      </c>
      <c r="AA5060" s="37" t="str">
        <f>VLOOKUP(J5060, sku!B:C, 2, FALSE)</f>
        <v>Cadeado Trava De Bicicleta E Moto Cabo De Aço 100 Cm Preto + Cadeirinha Bike Preto Peixinho</v>
      </c>
      <c r="AB5060" s="37" t="str">
        <f>VLOOKUP(J5060, sku!B:BM, 64, FALSE)</f>
        <v>Revenda</v>
      </c>
      <c r="AC5060" s="37" t="str">
        <f>LEFT(pedidos[[#This Row],[SKU]],3)</f>
        <v>CAD</v>
      </c>
      <c r="AD5060" s="37" t="str" cm="1">
        <f t="array" aca="1" ref="AD5060" ca="1">IFERROR(
  INDEX(
    montadora[Montadora],
    MATCH(TRUE,LEFT(#REF!,NÚCARACT(montadora[SKU Parcial]))=montadora[SKU Parcial],0)
  ),
  ""
)</f>
        <v/>
      </c>
    </row>
    <row r="5061" spans="1:30" x14ac:dyDescent="0.25">
      <c r="A5061" s="42" t="s">
        <v>3027</v>
      </c>
      <c r="B5061" s="42" t="s">
        <v>3028</v>
      </c>
      <c r="C5061" s="42" t="s">
        <v>3029</v>
      </c>
      <c r="D5061" s="42" t="s">
        <v>38</v>
      </c>
      <c r="E5061" s="42" t="s">
        <v>3030</v>
      </c>
      <c r="F5061" s="42" t="s">
        <v>1608</v>
      </c>
      <c r="G5061" s="42" t="s">
        <v>11227</v>
      </c>
      <c r="H5061" s="7" t="s">
        <v>30</v>
      </c>
      <c r="I5061" s="42" t="s">
        <v>36</v>
      </c>
      <c r="J5061" s="42" t="s">
        <v>290</v>
      </c>
      <c r="K5061" s="8">
        <v>45839</v>
      </c>
      <c r="L5061" s="7" t="s">
        <v>804</v>
      </c>
      <c r="M5061" s="44">
        <v>33.799999999999997</v>
      </c>
      <c r="N5061" s="7">
        <v>1</v>
      </c>
      <c r="O5061" s="44">
        <v>33.799999999999997</v>
      </c>
      <c r="P5061" s="44">
        <v>15.8</v>
      </c>
      <c r="Q5061" s="44">
        <v>2.74</v>
      </c>
      <c r="R5061" s="44">
        <v>10.56</v>
      </c>
      <c r="S5061" s="44">
        <v>0</v>
      </c>
      <c r="T5061" s="44">
        <v>0</v>
      </c>
      <c r="U5061" s="44">
        <v>4.7</v>
      </c>
      <c r="V5061" s="9" t="s">
        <v>24526</v>
      </c>
      <c r="W5061" s="42" t="s">
        <v>34</v>
      </c>
      <c r="X5061" s="43">
        <v>116505072169</v>
      </c>
      <c r="Y5061" s="43">
        <v>45100206935</v>
      </c>
      <c r="Z5061" s="5" t="s">
        <v>7980</v>
      </c>
      <c r="AA5061" s="37" t="str">
        <f>VLOOKUP(J5061, sku!B:C, 2, FALSE)</f>
        <v>Par De Trava Do Quebra Vento Preto (23Cm)</v>
      </c>
      <c r="AB5061" s="37" t="str">
        <f>VLOOKUP(J5061, sku!B:BM, 64, FALSE)</f>
        <v>Revenda</v>
      </c>
      <c r="AC5061" s="37" t="str">
        <f>LEFT(pedidos[[#This Row],[SKU]],3)</f>
        <v>Q-9</v>
      </c>
      <c r="AD5061" s="37" t="str" cm="1">
        <f t="array" aca="1" ref="AD5061" ca="1">IFERROR(
  INDEX(
    montadora[Montadora],
    MATCH(TRUE,LEFT(#REF!,NÚCARACT(montadora[SKU Parcial]))=montadora[SKU Parcial],0)
  ),
  ""
)</f>
        <v/>
      </c>
    </row>
    <row r="5062" spans="1:30" x14ac:dyDescent="0.25">
      <c r="A5062" s="42" t="s">
        <v>3031</v>
      </c>
      <c r="B5062" s="42" t="s">
        <v>36</v>
      </c>
      <c r="C5062" s="42" t="s">
        <v>3032</v>
      </c>
      <c r="D5062" s="42" t="s">
        <v>45</v>
      </c>
      <c r="E5062" s="42" t="s">
        <v>3030</v>
      </c>
      <c r="F5062" s="42" t="s">
        <v>1608</v>
      </c>
      <c r="G5062" s="42" t="s">
        <v>11227</v>
      </c>
      <c r="H5062" s="7" t="s">
        <v>30</v>
      </c>
      <c r="I5062" s="42" t="s">
        <v>36</v>
      </c>
      <c r="J5062" s="42" t="s">
        <v>290</v>
      </c>
      <c r="K5062" s="8">
        <v>45839</v>
      </c>
      <c r="L5062" s="7" t="s">
        <v>804</v>
      </c>
      <c r="M5062" s="44">
        <v>33.799999999999997</v>
      </c>
      <c r="N5062" s="7">
        <v>1</v>
      </c>
      <c r="O5062" s="44">
        <v>33.799999999999997</v>
      </c>
      <c r="P5062" s="44">
        <v>15.8</v>
      </c>
      <c r="Q5062" s="44">
        <v>2.74</v>
      </c>
      <c r="R5062" s="44">
        <v>10.56</v>
      </c>
      <c r="S5062" s="44">
        <v>0</v>
      </c>
      <c r="T5062" s="44">
        <v>0</v>
      </c>
      <c r="U5062" s="44">
        <v>4.7</v>
      </c>
      <c r="V5062" s="9" t="s">
        <v>24526</v>
      </c>
      <c r="W5062" s="42" t="s">
        <v>34</v>
      </c>
      <c r="X5062" s="43">
        <v>117044191228</v>
      </c>
      <c r="Y5062" s="43">
        <v>45102547431</v>
      </c>
      <c r="Z5062" s="5" t="s">
        <v>7980</v>
      </c>
      <c r="AA5062" s="37" t="str">
        <f>VLOOKUP(J5062, sku!B:C, 2, FALSE)</f>
        <v>Par De Trava Do Quebra Vento Preto (23Cm)</v>
      </c>
      <c r="AB5062" s="37" t="str">
        <f>VLOOKUP(J5062, sku!B:BM, 64, FALSE)</f>
        <v>Revenda</v>
      </c>
      <c r="AC5062" s="37" t="str">
        <f>LEFT(pedidos[[#This Row],[SKU]],3)</f>
        <v>Q-9</v>
      </c>
      <c r="AD5062" s="37" t="str" cm="1">
        <f t="array" aca="1" ref="AD5062" ca="1">IFERROR(
  INDEX(
    montadora[Montadora],
    MATCH(TRUE,LEFT(#REF!,NÚCARACT(montadora[SKU Parcial]))=montadora[SKU Parcial],0)
  ),
  ""
)</f>
        <v/>
      </c>
    </row>
    <row r="5063" spans="1:30" x14ac:dyDescent="0.25">
      <c r="A5063" s="42" t="s">
        <v>3033</v>
      </c>
      <c r="B5063" s="42" t="s">
        <v>3034</v>
      </c>
      <c r="C5063" s="42" t="s">
        <v>3035</v>
      </c>
      <c r="D5063" s="42" t="s">
        <v>27</v>
      </c>
      <c r="E5063" s="42" t="s">
        <v>3030</v>
      </c>
      <c r="F5063" s="42" t="s">
        <v>1608</v>
      </c>
      <c r="G5063" s="42" t="s">
        <v>11227</v>
      </c>
      <c r="H5063" s="7" t="s">
        <v>30</v>
      </c>
      <c r="I5063" s="42" t="s">
        <v>36</v>
      </c>
      <c r="J5063" s="42" t="s">
        <v>290</v>
      </c>
      <c r="K5063" s="8">
        <v>45839</v>
      </c>
      <c r="L5063" s="7" t="s">
        <v>804</v>
      </c>
      <c r="M5063" s="44">
        <v>33.799999999999997</v>
      </c>
      <c r="N5063" s="7">
        <v>1</v>
      </c>
      <c r="O5063" s="44">
        <v>33.799999999999997</v>
      </c>
      <c r="P5063" s="44">
        <v>15.8</v>
      </c>
      <c r="Q5063" s="44">
        <v>2.74</v>
      </c>
      <c r="R5063" s="44">
        <v>10.56</v>
      </c>
      <c r="S5063" s="44">
        <v>0</v>
      </c>
      <c r="T5063" s="44">
        <v>0</v>
      </c>
      <c r="U5063" s="44">
        <v>4.7</v>
      </c>
      <c r="V5063" s="9" t="s">
        <v>24526</v>
      </c>
      <c r="W5063" s="42" t="s">
        <v>34</v>
      </c>
      <c r="X5063" s="43">
        <v>116553567525</v>
      </c>
      <c r="Y5063" s="43">
        <v>45102703047</v>
      </c>
      <c r="Z5063" s="5" t="s">
        <v>7980</v>
      </c>
      <c r="AA5063" s="37" t="str">
        <f>VLOOKUP(J5063, sku!B:C, 2, FALSE)</f>
        <v>Par De Trava Do Quebra Vento Preto (23Cm)</v>
      </c>
      <c r="AB5063" s="37" t="str">
        <f>VLOOKUP(J5063, sku!B:BM, 64, FALSE)</f>
        <v>Revenda</v>
      </c>
      <c r="AC5063" s="37" t="str">
        <f>LEFT(pedidos[[#This Row],[SKU]],3)</f>
        <v>Q-9</v>
      </c>
      <c r="AD5063" s="37" t="str" cm="1">
        <f t="array" aca="1" ref="AD5063" ca="1">IFERROR(
  INDEX(
    montadora[Montadora],
    MATCH(TRUE,LEFT(#REF!,NÚCARACT(montadora[SKU Parcial]))=montadora[SKU Parcial],0)
  ),
  ""
)</f>
        <v/>
      </c>
    </row>
    <row r="5064" spans="1:30" x14ac:dyDescent="0.25">
      <c r="A5064" s="42" t="s">
        <v>3036</v>
      </c>
      <c r="B5064" s="42" t="s">
        <v>3037</v>
      </c>
      <c r="C5064" s="42" t="s">
        <v>977</v>
      </c>
      <c r="D5064" s="42" t="s">
        <v>27</v>
      </c>
      <c r="E5064" s="42" t="s">
        <v>3030</v>
      </c>
      <c r="F5064" s="42" t="s">
        <v>1608</v>
      </c>
      <c r="G5064" s="42" t="s">
        <v>11227</v>
      </c>
      <c r="H5064" s="7" t="s">
        <v>30</v>
      </c>
      <c r="I5064" s="42" t="s">
        <v>36</v>
      </c>
      <c r="J5064" s="42" t="s">
        <v>290</v>
      </c>
      <c r="K5064" s="8">
        <v>45839</v>
      </c>
      <c r="L5064" s="7" t="s">
        <v>804</v>
      </c>
      <c r="M5064" s="44">
        <v>33.799999999999997</v>
      </c>
      <c r="N5064" s="7">
        <v>1</v>
      </c>
      <c r="O5064" s="44">
        <v>33.799999999999997</v>
      </c>
      <c r="P5064" s="44">
        <v>15.8</v>
      </c>
      <c r="Q5064" s="44">
        <v>2.74</v>
      </c>
      <c r="R5064" s="44">
        <v>10.56</v>
      </c>
      <c r="S5064" s="44">
        <v>0</v>
      </c>
      <c r="T5064" s="44">
        <v>0</v>
      </c>
      <c r="U5064" s="44">
        <v>4.7</v>
      </c>
      <c r="V5064" s="9" t="s">
        <v>24526</v>
      </c>
      <c r="W5064" s="42" t="s">
        <v>89</v>
      </c>
      <c r="X5064" s="43">
        <v>117047357018</v>
      </c>
      <c r="Y5064" s="43">
        <v>45102938782</v>
      </c>
      <c r="Z5064" s="5" t="s">
        <v>7980</v>
      </c>
      <c r="AA5064" s="37" t="str">
        <f>VLOOKUP(J5064, sku!B:C, 2, FALSE)</f>
        <v>Par De Trava Do Quebra Vento Preto (23Cm)</v>
      </c>
      <c r="AB5064" s="37" t="str">
        <f>VLOOKUP(J5064, sku!B:BM, 64, FALSE)</f>
        <v>Revenda</v>
      </c>
      <c r="AC5064" s="37" t="str">
        <f>LEFT(pedidos[[#This Row],[SKU]],3)</f>
        <v>Q-9</v>
      </c>
      <c r="AD5064" s="37" t="str" cm="1">
        <f t="array" aca="1" ref="AD5064" ca="1">IFERROR(
  INDEX(
    montadora[Montadora],
    MATCH(TRUE,LEFT(#REF!,NÚCARACT(montadora[SKU Parcial]))=montadora[SKU Parcial],0)
  ),
  ""
)</f>
        <v/>
      </c>
    </row>
    <row r="5065" spans="1:30" x14ac:dyDescent="0.25">
      <c r="A5065" s="42" t="s">
        <v>3038</v>
      </c>
      <c r="B5065" s="42" t="s">
        <v>3039</v>
      </c>
      <c r="C5065" s="42" t="s">
        <v>3040</v>
      </c>
      <c r="D5065" s="42" t="s">
        <v>617</v>
      </c>
      <c r="E5065" s="42" t="s">
        <v>3030</v>
      </c>
      <c r="F5065" s="42" t="s">
        <v>1608</v>
      </c>
      <c r="G5065" s="42" t="s">
        <v>11227</v>
      </c>
      <c r="H5065" s="7" t="s">
        <v>30</v>
      </c>
      <c r="I5065" s="42" t="s">
        <v>36</v>
      </c>
      <c r="J5065" s="42" t="s">
        <v>290</v>
      </c>
      <c r="K5065" s="8">
        <v>45839</v>
      </c>
      <c r="L5065" s="7" t="s">
        <v>804</v>
      </c>
      <c r="M5065" s="44">
        <v>33.799999999999997</v>
      </c>
      <c r="N5065" s="7">
        <v>1</v>
      </c>
      <c r="O5065" s="44">
        <v>33.799999999999997</v>
      </c>
      <c r="P5065" s="44">
        <v>15.8</v>
      </c>
      <c r="Q5065" s="44">
        <v>2.74</v>
      </c>
      <c r="R5065" s="44">
        <v>10.56</v>
      </c>
      <c r="S5065" s="44">
        <v>0</v>
      </c>
      <c r="T5065" s="44">
        <v>0</v>
      </c>
      <c r="U5065" s="44">
        <v>4.7</v>
      </c>
      <c r="V5065" s="9" t="s">
        <v>24526</v>
      </c>
      <c r="W5065" s="42" t="s">
        <v>34</v>
      </c>
      <c r="X5065" s="43">
        <v>117050499106</v>
      </c>
      <c r="Y5065" s="43">
        <v>45102905425</v>
      </c>
      <c r="Z5065" s="5" t="s">
        <v>7980</v>
      </c>
      <c r="AA5065" s="37" t="str">
        <f>VLOOKUP(J5065, sku!B:C, 2, FALSE)</f>
        <v>Par De Trava Do Quebra Vento Preto (23Cm)</v>
      </c>
      <c r="AB5065" s="37" t="str">
        <f>VLOOKUP(J5065, sku!B:BM, 64, FALSE)</f>
        <v>Revenda</v>
      </c>
      <c r="AC5065" s="37" t="str">
        <f>LEFT(pedidos[[#This Row],[SKU]],3)</f>
        <v>Q-9</v>
      </c>
      <c r="AD5065" s="37" t="str" cm="1">
        <f t="array" aca="1" ref="AD5065" ca="1">IFERROR(
  INDEX(
    montadora[Montadora],
    MATCH(TRUE,LEFT(#REF!,NÚCARACT(montadora[SKU Parcial]))=montadora[SKU Parcial],0)
  ),
  ""
)</f>
        <v/>
      </c>
    </row>
    <row r="5066" spans="1:30" x14ac:dyDescent="0.25">
      <c r="A5066" s="42" t="s">
        <v>3041</v>
      </c>
      <c r="B5066" s="42" t="s">
        <v>3042</v>
      </c>
      <c r="C5066" s="42" t="s">
        <v>1869</v>
      </c>
      <c r="D5066" s="42" t="s">
        <v>138</v>
      </c>
      <c r="E5066" s="42" t="s">
        <v>3030</v>
      </c>
      <c r="F5066" s="42" t="s">
        <v>1608</v>
      </c>
      <c r="G5066" s="42" t="s">
        <v>11227</v>
      </c>
      <c r="H5066" s="7" t="s">
        <v>30</v>
      </c>
      <c r="I5066" s="42" t="s">
        <v>36</v>
      </c>
      <c r="J5066" s="42" t="s">
        <v>290</v>
      </c>
      <c r="K5066" s="8">
        <v>45839</v>
      </c>
      <c r="L5066" s="7" t="s">
        <v>804</v>
      </c>
      <c r="M5066" s="44">
        <v>33.799999999999997</v>
      </c>
      <c r="N5066" s="7">
        <v>1</v>
      </c>
      <c r="O5066" s="44">
        <v>33.799999999999997</v>
      </c>
      <c r="P5066" s="44">
        <v>15.8</v>
      </c>
      <c r="Q5066" s="44">
        <v>2.74</v>
      </c>
      <c r="R5066" s="44">
        <v>10.56</v>
      </c>
      <c r="S5066" s="44">
        <v>0</v>
      </c>
      <c r="T5066" s="44">
        <v>0</v>
      </c>
      <c r="U5066" s="44">
        <v>4.7</v>
      </c>
      <c r="V5066" s="9" t="s">
        <v>24526</v>
      </c>
      <c r="W5066" s="42" t="s">
        <v>34</v>
      </c>
      <c r="X5066" s="43">
        <v>116559466997</v>
      </c>
      <c r="Y5066" s="43">
        <v>45103293904</v>
      </c>
      <c r="Z5066" s="5" t="s">
        <v>7980</v>
      </c>
      <c r="AA5066" s="37" t="str">
        <f>VLOOKUP(J5066, sku!B:C, 2, FALSE)</f>
        <v>Par De Trava Do Quebra Vento Preto (23Cm)</v>
      </c>
      <c r="AB5066" s="37" t="str">
        <f>VLOOKUP(J5066, sku!B:BM, 64, FALSE)</f>
        <v>Revenda</v>
      </c>
      <c r="AC5066" s="37" t="str">
        <f>LEFT(pedidos[[#This Row],[SKU]],3)</f>
        <v>Q-9</v>
      </c>
      <c r="AD5066" s="37" t="str" cm="1">
        <f t="array" aca="1" ref="AD5066" ca="1">IFERROR(
  INDEX(
    montadora[Montadora],
    MATCH(TRUE,LEFT(#REF!,NÚCARACT(montadora[SKU Parcial]))=montadora[SKU Parcial],0)
  ),
  ""
)</f>
        <v/>
      </c>
    </row>
    <row r="5067" spans="1:30" x14ac:dyDescent="0.25">
      <c r="A5067" s="42" t="s">
        <v>3043</v>
      </c>
      <c r="B5067" s="42" t="s">
        <v>36</v>
      </c>
      <c r="C5067" s="42" t="s">
        <v>2281</v>
      </c>
      <c r="D5067" s="42" t="s">
        <v>27</v>
      </c>
      <c r="E5067" s="42" t="s">
        <v>3030</v>
      </c>
      <c r="F5067" s="42" t="s">
        <v>1608</v>
      </c>
      <c r="G5067" s="42" t="s">
        <v>11227</v>
      </c>
      <c r="H5067" s="7" t="s">
        <v>30</v>
      </c>
      <c r="I5067" s="42" t="s">
        <v>36</v>
      </c>
      <c r="J5067" s="42" t="s">
        <v>290</v>
      </c>
      <c r="K5067" s="8">
        <v>45840</v>
      </c>
      <c r="L5067" s="7" t="s">
        <v>804</v>
      </c>
      <c r="M5067" s="44">
        <v>33.799999999999997</v>
      </c>
      <c r="N5067" s="7">
        <v>1</v>
      </c>
      <c r="O5067" s="44">
        <v>33.799999999999997</v>
      </c>
      <c r="P5067" s="44">
        <v>15.8</v>
      </c>
      <c r="Q5067" s="44">
        <v>2.74</v>
      </c>
      <c r="R5067" s="44">
        <v>10.56</v>
      </c>
      <c r="S5067" s="44">
        <v>0</v>
      </c>
      <c r="T5067" s="44">
        <v>0</v>
      </c>
      <c r="U5067" s="44">
        <v>4.7</v>
      </c>
      <c r="V5067" s="9" t="s">
        <v>24526</v>
      </c>
      <c r="W5067" s="42" t="s">
        <v>34</v>
      </c>
      <c r="X5067" s="43">
        <v>117068559186</v>
      </c>
      <c r="Y5067" s="43">
        <v>45104465088</v>
      </c>
      <c r="Z5067" s="5" t="s">
        <v>7980</v>
      </c>
      <c r="AA5067" s="37" t="str">
        <f>VLOOKUP(J5067, sku!B:C, 2, FALSE)</f>
        <v>Par De Trava Do Quebra Vento Preto (23Cm)</v>
      </c>
      <c r="AB5067" s="37" t="str">
        <f>VLOOKUP(J5067, sku!B:BM, 64, FALSE)</f>
        <v>Revenda</v>
      </c>
      <c r="AC5067" s="37" t="str">
        <f>LEFT(pedidos[[#This Row],[SKU]],3)</f>
        <v>Q-9</v>
      </c>
      <c r="AD5067" s="37" t="str" cm="1">
        <f t="array" aca="1" ref="AD5067" ca="1">IFERROR(
  INDEX(
    montadora[Montadora],
    MATCH(TRUE,LEFT(#REF!,NÚCARACT(montadora[SKU Parcial]))=montadora[SKU Parcial],0)
  ),
  ""
)</f>
        <v/>
      </c>
    </row>
    <row r="5068" spans="1:30" x14ac:dyDescent="0.25">
      <c r="A5068" s="42" t="s">
        <v>3044</v>
      </c>
      <c r="B5068" s="42" t="s">
        <v>3045</v>
      </c>
      <c r="C5068" s="42" t="s">
        <v>741</v>
      </c>
      <c r="D5068" s="42" t="s">
        <v>27</v>
      </c>
      <c r="E5068" s="42" t="s">
        <v>3030</v>
      </c>
      <c r="F5068" s="42" t="s">
        <v>1608</v>
      </c>
      <c r="G5068" s="42" t="s">
        <v>11227</v>
      </c>
      <c r="H5068" s="7" t="s">
        <v>30</v>
      </c>
      <c r="I5068" s="42" t="s">
        <v>36</v>
      </c>
      <c r="J5068" s="42" t="s">
        <v>290</v>
      </c>
      <c r="K5068" s="8">
        <v>45840</v>
      </c>
      <c r="L5068" s="7" t="s">
        <v>804</v>
      </c>
      <c r="M5068" s="44">
        <v>33.799999999999997</v>
      </c>
      <c r="N5068" s="7">
        <v>1</v>
      </c>
      <c r="O5068" s="44">
        <v>33.799999999999997</v>
      </c>
      <c r="P5068" s="44">
        <v>15.8</v>
      </c>
      <c r="Q5068" s="44">
        <v>2.74</v>
      </c>
      <c r="R5068" s="44">
        <v>10.56</v>
      </c>
      <c r="S5068" s="44">
        <v>0</v>
      </c>
      <c r="T5068" s="44">
        <v>0</v>
      </c>
      <c r="U5068" s="44">
        <v>4.7</v>
      </c>
      <c r="V5068" s="9" t="s">
        <v>24526</v>
      </c>
      <c r="W5068" s="42" t="s">
        <v>34</v>
      </c>
      <c r="X5068" s="43">
        <v>117115046196</v>
      </c>
      <c r="Y5068" s="43">
        <v>45106344844</v>
      </c>
      <c r="Z5068" s="5" t="s">
        <v>7980</v>
      </c>
      <c r="AA5068" s="37" t="str">
        <f>VLOOKUP(J5068, sku!B:C, 2, FALSE)</f>
        <v>Par De Trava Do Quebra Vento Preto (23Cm)</v>
      </c>
      <c r="AB5068" s="37" t="str">
        <f>VLOOKUP(J5068, sku!B:BM, 64, FALSE)</f>
        <v>Revenda</v>
      </c>
      <c r="AC5068" s="37" t="str">
        <f>LEFT(pedidos[[#This Row],[SKU]],3)</f>
        <v>Q-9</v>
      </c>
      <c r="AD5068" s="37" t="str" cm="1">
        <f t="array" aca="1" ref="AD5068" ca="1">IFERROR(
  INDEX(
    montadora[Montadora],
    MATCH(TRUE,LEFT(#REF!,NÚCARACT(montadora[SKU Parcial]))=montadora[SKU Parcial],0)
  ),
  ""
)</f>
        <v/>
      </c>
    </row>
    <row r="5069" spans="1:30" x14ac:dyDescent="0.25">
      <c r="A5069" s="42" t="s">
        <v>3046</v>
      </c>
      <c r="B5069" s="42" t="s">
        <v>36</v>
      </c>
      <c r="C5069" s="42" t="s">
        <v>3047</v>
      </c>
      <c r="D5069" s="42" t="s">
        <v>191</v>
      </c>
      <c r="E5069" s="42" t="s">
        <v>3030</v>
      </c>
      <c r="F5069" s="42" t="s">
        <v>1608</v>
      </c>
      <c r="G5069" s="42" t="s">
        <v>11227</v>
      </c>
      <c r="H5069" s="7" t="s">
        <v>30</v>
      </c>
      <c r="I5069" s="42" t="s">
        <v>36</v>
      </c>
      <c r="J5069" s="42" t="s">
        <v>290</v>
      </c>
      <c r="K5069" s="8">
        <v>45840</v>
      </c>
      <c r="L5069" s="7" t="s">
        <v>804</v>
      </c>
      <c r="M5069" s="44">
        <v>33.799999999999997</v>
      </c>
      <c r="N5069" s="7">
        <v>1</v>
      </c>
      <c r="O5069" s="44">
        <v>33.799999999999997</v>
      </c>
      <c r="P5069" s="44">
        <v>15.8</v>
      </c>
      <c r="Q5069" s="44">
        <v>2.74</v>
      </c>
      <c r="R5069" s="44">
        <v>10.56</v>
      </c>
      <c r="S5069" s="44">
        <v>0</v>
      </c>
      <c r="T5069" s="44">
        <v>0</v>
      </c>
      <c r="U5069" s="44">
        <v>4.7</v>
      </c>
      <c r="V5069" s="9" t="s">
        <v>24526</v>
      </c>
      <c r="W5069" s="42" t="s">
        <v>34</v>
      </c>
      <c r="X5069" s="43">
        <v>116622162135</v>
      </c>
      <c r="Y5069" s="43">
        <v>45106418998</v>
      </c>
      <c r="Z5069" s="5" t="s">
        <v>7980</v>
      </c>
      <c r="AA5069" s="37" t="str">
        <f>VLOOKUP(J5069, sku!B:C, 2, FALSE)</f>
        <v>Par De Trava Do Quebra Vento Preto (23Cm)</v>
      </c>
      <c r="AB5069" s="37" t="str">
        <f>VLOOKUP(J5069, sku!B:BM, 64, FALSE)</f>
        <v>Revenda</v>
      </c>
      <c r="AC5069" s="37" t="str">
        <f>LEFT(pedidos[[#This Row],[SKU]],3)</f>
        <v>Q-9</v>
      </c>
      <c r="AD5069" s="37" t="str" cm="1">
        <f t="array" aca="1" ref="AD5069" ca="1">IFERROR(
  INDEX(
    montadora[Montadora],
    MATCH(TRUE,LEFT(#REF!,NÚCARACT(montadora[SKU Parcial]))=montadora[SKU Parcial],0)
  ),
  ""
)</f>
        <v/>
      </c>
    </row>
    <row r="5070" spans="1:30" x14ac:dyDescent="0.25">
      <c r="A5070" s="42" t="s">
        <v>3051</v>
      </c>
      <c r="B5070" s="42" t="s">
        <v>3052</v>
      </c>
      <c r="C5070" s="42" t="s">
        <v>3050</v>
      </c>
      <c r="D5070" s="42" t="s">
        <v>1442</v>
      </c>
      <c r="E5070" s="42" t="s">
        <v>3030</v>
      </c>
      <c r="F5070" s="42" t="s">
        <v>1608</v>
      </c>
      <c r="G5070" s="42" t="s">
        <v>11227</v>
      </c>
      <c r="H5070" s="7" t="s">
        <v>30</v>
      </c>
      <c r="I5070" s="42" t="s">
        <v>36</v>
      </c>
      <c r="J5070" s="42" t="s">
        <v>290</v>
      </c>
      <c r="K5070" s="8">
        <v>45840</v>
      </c>
      <c r="L5070" s="7" t="s">
        <v>804</v>
      </c>
      <c r="M5070" s="44">
        <v>33.799999999999997</v>
      </c>
      <c r="N5070" s="7">
        <v>1</v>
      </c>
      <c r="O5070" s="44">
        <v>33.799999999999997</v>
      </c>
      <c r="P5070" s="44">
        <v>15.8</v>
      </c>
      <c r="Q5070" s="44">
        <v>2.74</v>
      </c>
      <c r="R5070" s="44">
        <v>10.56</v>
      </c>
      <c r="S5070" s="44">
        <v>0</v>
      </c>
      <c r="T5070" s="44">
        <v>0</v>
      </c>
      <c r="U5070" s="44">
        <v>4.7</v>
      </c>
      <c r="V5070" s="9" t="s">
        <v>24526</v>
      </c>
      <c r="W5070" s="42" t="s">
        <v>34</v>
      </c>
      <c r="X5070" s="43">
        <v>116631629603</v>
      </c>
      <c r="Y5070" s="43">
        <v>45106959200</v>
      </c>
      <c r="Z5070" s="5" t="s">
        <v>7980</v>
      </c>
      <c r="AA5070" s="37" t="str">
        <f>VLOOKUP(J5070, sku!B:C, 2, FALSE)</f>
        <v>Par De Trava Do Quebra Vento Preto (23Cm)</v>
      </c>
      <c r="AB5070" s="37" t="str">
        <f>VLOOKUP(J5070, sku!B:BM, 64, FALSE)</f>
        <v>Revenda</v>
      </c>
      <c r="AC5070" s="37" t="str">
        <f>LEFT(pedidos[[#This Row],[SKU]],3)</f>
        <v>Q-9</v>
      </c>
      <c r="AD5070" s="37" t="str" cm="1">
        <f t="array" aca="1" ref="AD5070" ca="1">IFERROR(
  INDEX(
    montadora[Montadora],
    MATCH(TRUE,LEFT(#REF!,NÚCARACT(montadora[SKU Parcial]))=montadora[SKU Parcial],0)
  ),
  ""
)</f>
        <v/>
      </c>
    </row>
    <row r="5071" spans="1:30" x14ac:dyDescent="0.25">
      <c r="A5071" s="42" t="s">
        <v>3053</v>
      </c>
      <c r="B5071" s="42" t="s">
        <v>36</v>
      </c>
      <c r="C5071" s="42" t="s">
        <v>3054</v>
      </c>
      <c r="D5071" s="42" t="s">
        <v>27</v>
      </c>
      <c r="E5071" s="42" t="s">
        <v>3030</v>
      </c>
      <c r="F5071" s="42" t="s">
        <v>1608</v>
      </c>
      <c r="G5071" s="42" t="s">
        <v>11227</v>
      </c>
      <c r="H5071" s="7" t="s">
        <v>30</v>
      </c>
      <c r="I5071" s="42" t="s">
        <v>36</v>
      </c>
      <c r="J5071" s="42" t="s">
        <v>290</v>
      </c>
      <c r="K5071" s="8">
        <v>45841</v>
      </c>
      <c r="L5071" s="7" t="s">
        <v>804</v>
      </c>
      <c r="M5071" s="44">
        <v>33.799999999999997</v>
      </c>
      <c r="N5071" s="7">
        <v>1</v>
      </c>
      <c r="O5071" s="44">
        <v>40.79</v>
      </c>
      <c r="P5071" s="44">
        <v>15.8</v>
      </c>
      <c r="Q5071" s="44">
        <v>2.74</v>
      </c>
      <c r="R5071" s="44">
        <v>10.56</v>
      </c>
      <c r="S5071" s="44">
        <v>6.99</v>
      </c>
      <c r="T5071" s="44">
        <v>0</v>
      </c>
      <c r="U5071" s="44">
        <v>4.7</v>
      </c>
      <c r="V5071" s="9" t="s">
        <v>24526</v>
      </c>
      <c r="W5071" s="42" t="s">
        <v>34</v>
      </c>
      <c r="X5071" s="43">
        <v>116786220185</v>
      </c>
      <c r="Y5071" s="43">
        <v>45114564867</v>
      </c>
      <c r="Z5071" s="5" t="s">
        <v>7980</v>
      </c>
      <c r="AA5071" s="37" t="str">
        <f>VLOOKUP(J5071, sku!B:C, 2, FALSE)</f>
        <v>Par De Trava Do Quebra Vento Preto (23Cm)</v>
      </c>
      <c r="AB5071" s="37" t="str">
        <f>VLOOKUP(J5071, sku!B:BM, 64, FALSE)</f>
        <v>Revenda</v>
      </c>
      <c r="AC5071" s="37" t="str">
        <f>LEFT(pedidos[[#This Row],[SKU]],3)</f>
        <v>Q-9</v>
      </c>
      <c r="AD5071" s="37" t="str" cm="1">
        <f t="array" aca="1" ref="AD5071" ca="1">IFERROR(
  INDEX(
    montadora[Montadora],
    MATCH(TRUE,LEFT(#REF!,NÚCARACT(montadora[SKU Parcial]))=montadora[SKU Parcial],0)
  ),
  ""
)</f>
        <v/>
      </c>
    </row>
    <row r="5072" spans="1:30" x14ac:dyDescent="0.25">
      <c r="A5072" s="42" t="s">
        <v>3055</v>
      </c>
      <c r="B5072" s="42" t="s">
        <v>3056</v>
      </c>
      <c r="C5072" s="42" t="s">
        <v>3057</v>
      </c>
      <c r="D5072" s="42" t="s">
        <v>319</v>
      </c>
      <c r="E5072" s="42" t="s">
        <v>3030</v>
      </c>
      <c r="F5072" s="42" t="s">
        <v>1608</v>
      </c>
      <c r="G5072" s="42" t="s">
        <v>11227</v>
      </c>
      <c r="H5072" s="7" t="s">
        <v>30</v>
      </c>
      <c r="I5072" s="42" t="s">
        <v>36</v>
      </c>
      <c r="J5072" s="42" t="s">
        <v>290</v>
      </c>
      <c r="K5072" s="8">
        <v>45843</v>
      </c>
      <c r="L5072" s="7" t="s">
        <v>804</v>
      </c>
      <c r="M5072" s="44">
        <v>33.799999999999997</v>
      </c>
      <c r="N5072" s="7">
        <v>1</v>
      </c>
      <c r="O5072" s="44">
        <v>33.799999999999997</v>
      </c>
      <c r="P5072" s="44">
        <v>15.8</v>
      </c>
      <c r="Q5072" s="44">
        <v>2.74</v>
      </c>
      <c r="R5072" s="44">
        <v>10.56</v>
      </c>
      <c r="S5072" s="44">
        <v>0</v>
      </c>
      <c r="T5072" s="44">
        <v>0</v>
      </c>
      <c r="U5072" s="44">
        <v>4.7</v>
      </c>
      <c r="V5072" s="9" t="s">
        <v>24526</v>
      </c>
      <c r="W5072" s="42" t="s">
        <v>34</v>
      </c>
      <c r="X5072" s="43">
        <v>117525992718</v>
      </c>
      <c r="Y5072" s="43">
        <v>45124116189</v>
      </c>
      <c r="Z5072" s="5" t="s">
        <v>7980</v>
      </c>
      <c r="AA5072" s="37" t="str">
        <f>VLOOKUP(J5072, sku!B:C, 2, FALSE)</f>
        <v>Par De Trava Do Quebra Vento Preto (23Cm)</v>
      </c>
      <c r="AB5072" s="37" t="str">
        <f>VLOOKUP(J5072, sku!B:BM, 64, FALSE)</f>
        <v>Revenda</v>
      </c>
      <c r="AC5072" s="37" t="str">
        <f>LEFT(pedidos[[#This Row],[SKU]],3)</f>
        <v>Q-9</v>
      </c>
      <c r="AD5072" s="37" t="str" cm="1">
        <f t="array" aca="1" ref="AD5072" ca="1">IFERROR(
  INDEX(
    montadora[Montadora],
    MATCH(TRUE,LEFT(#REF!,NÚCARACT(montadora[SKU Parcial]))=montadora[SKU Parcial],0)
  ),
  ""
)</f>
        <v/>
      </c>
    </row>
    <row r="5073" spans="1:30" x14ac:dyDescent="0.25">
      <c r="A5073" s="42" t="s">
        <v>3058</v>
      </c>
      <c r="B5073" s="42" t="s">
        <v>3059</v>
      </c>
      <c r="C5073" s="42" t="s">
        <v>3060</v>
      </c>
      <c r="D5073" s="42" t="s">
        <v>420</v>
      </c>
      <c r="E5073" s="42" t="s">
        <v>3030</v>
      </c>
      <c r="F5073" s="42" t="s">
        <v>1608</v>
      </c>
      <c r="G5073" s="42" t="s">
        <v>11227</v>
      </c>
      <c r="H5073" s="7" t="s">
        <v>30</v>
      </c>
      <c r="I5073" s="42" t="s">
        <v>36</v>
      </c>
      <c r="J5073" s="42" t="s">
        <v>290</v>
      </c>
      <c r="K5073" s="8">
        <v>45845</v>
      </c>
      <c r="L5073" s="7" t="s">
        <v>804</v>
      </c>
      <c r="M5073" s="44">
        <v>33.799999999999997</v>
      </c>
      <c r="N5073" s="7">
        <v>1</v>
      </c>
      <c r="O5073" s="44">
        <v>37.299999999999997</v>
      </c>
      <c r="P5073" s="44">
        <v>15.8</v>
      </c>
      <c r="Q5073" s="44">
        <v>2.74</v>
      </c>
      <c r="R5073" s="44">
        <v>10.56</v>
      </c>
      <c r="S5073" s="44">
        <v>3.5</v>
      </c>
      <c r="T5073" s="44">
        <v>0</v>
      </c>
      <c r="U5073" s="44">
        <v>4.7</v>
      </c>
      <c r="V5073" s="9" t="s">
        <v>24526</v>
      </c>
      <c r="W5073" s="42" t="s">
        <v>34</v>
      </c>
      <c r="X5073" s="43">
        <v>117697496788</v>
      </c>
      <c r="Y5073" s="43">
        <v>45131336438</v>
      </c>
      <c r="Z5073" s="5" t="s">
        <v>7980</v>
      </c>
      <c r="AA5073" s="37" t="str">
        <f>VLOOKUP(J5073, sku!B:C, 2, FALSE)</f>
        <v>Par De Trava Do Quebra Vento Preto (23Cm)</v>
      </c>
      <c r="AB5073" s="37" t="str">
        <f>VLOOKUP(J5073, sku!B:BM, 64, FALSE)</f>
        <v>Revenda</v>
      </c>
      <c r="AC5073" s="37" t="str">
        <f>LEFT(pedidos[[#This Row],[SKU]],3)</f>
        <v>Q-9</v>
      </c>
      <c r="AD5073" s="37" t="str" cm="1">
        <f t="array" aca="1" ref="AD5073" ca="1">IFERROR(
  INDEX(
    montadora[Montadora],
    MATCH(TRUE,LEFT(#REF!,NÚCARACT(montadora[SKU Parcial]))=montadora[SKU Parcial],0)
  ),
  ""
)</f>
        <v/>
      </c>
    </row>
    <row r="5074" spans="1:30" x14ac:dyDescent="0.25">
      <c r="A5074" s="42" t="s">
        <v>3024</v>
      </c>
      <c r="B5074" s="42" t="s">
        <v>36</v>
      </c>
      <c r="C5074" s="42" t="s">
        <v>3025</v>
      </c>
      <c r="D5074" s="42" t="s">
        <v>27</v>
      </c>
      <c r="E5074" s="42" t="s">
        <v>3026</v>
      </c>
      <c r="F5074" s="42" t="s">
        <v>1793</v>
      </c>
      <c r="G5074" s="42" t="s">
        <v>11227</v>
      </c>
      <c r="H5074" s="7" t="s">
        <v>47</v>
      </c>
      <c r="I5074" s="42" t="s">
        <v>36</v>
      </c>
      <c r="J5074" s="42" t="s">
        <v>2747</v>
      </c>
      <c r="K5074" s="8">
        <v>45855</v>
      </c>
      <c r="L5074" s="7" t="s">
        <v>11229</v>
      </c>
      <c r="M5074" s="44">
        <v>78.900000000000006</v>
      </c>
      <c r="N5074" s="7">
        <v>1</v>
      </c>
      <c r="O5074" s="44">
        <v>78.900000000000006</v>
      </c>
      <c r="P5074" s="44">
        <v>41.36</v>
      </c>
      <c r="Q5074" s="44">
        <v>6.41</v>
      </c>
      <c r="R5074" s="44">
        <v>20.16</v>
      </c>
      <c r="S5074" s="44">
        <v>0</v>
      </c>
      <c r="T5074" s="44">
        <v>0</v>
      </c>
      <c r="U5074" s="44">
        <v>10.97</v>
      </c>
      <c r="V5074" s="9" t="s">
        <v>24526</v>
      </c>
      <c r="W5074" s="42" t="s">
        <v>89</v>
      </c>
      <c r="X5074" s="43">
        <v>118955709332</v>
      </c>
      <c r="Y5074" s="43">
        <v>45190737455</v>
      </c>
      <c r="Z5074" s="5" t="s">
        <v>7980</v>
      </c>
      <c r="AA5074" s="37" t="str">
        <f>VLOOKUP(J5074, sku!B:C, 2, FALSE)</f>
        <v>Cabo de Chupeta Coaxial de Transferência de Carga de Bateria 12/24V 500 Amper, PVC, CCA 5 Metros</v>
      </c>
      <c r="AB5074" s="37" t="str">
        <f>VLOOKUP(J5074, sku!B:BM, 64, FALSE)</f>
        <v>Importação</v>
      </c>
      <c r="AC5074" s="37" t="str">
        <f>LEFT(pedidos[[#This Row],[SKU]],3)</f>
        <v>1EC</v>
      </c>
      <c r="AD5074" s="37" t="str" cm="1">
        <f t="array" aca="1" ref="AD5074" ca="1">IFERROR(
  INDEX(
    montadora[Montadora],
    MATCH(TRUE,LEFT(#REF!,NÚCARACT(montadora[SKU Parcial]))=montadora[SKU Parcial],0)
  ),
  ""
)</f>
        <v/>
      </c>
    </row>
    <row r="5075" spans="1:30" x14ac:dyDescent="0.25">
      <c r="A5075" s="42" t="s">
        <v>3061</v>
      </c>
      <c r="B5075" s="42" t="s">
        <v>36</v>
      </c>
      <c r="C5075" s="42" t="s">
        <v>3062</v>
      </c>
      <c r="D5075" s="42" t="s">
        <v>138</v>
      </c>
      <c r="E5075" s="42" t="s">
        <v>3030</v>
      </c>
      <c r="F5075" s="42" t="s">
        <v>1608</v>
      </c>
      <c r="G5075" s="42" t="s">
        <v>11227</v>
      </c>
      <c r="H5075" s="7" t="s">
        <v>30</v>
      </c>
      <c r="I5075" s="42" t="s">
        <v>36</v>
      </c>
      <c r="J5075" s="42" t="s">
        <v>290</v>
      </c>
      <c r="K5075" s="8">
        <v>45856</v>
      </c>
      <c r="L5075" s="7" t="s">
        <v>804</v>
      </c>
      <c r="M5075" s="44">
        <v>33.799999999999997</v>
      </c>
      <c r="N5075" s="7">
        <v>1</v>
      </c>
      <c r="O5075" s="44">
        <v>33.799999999999997</v>
      </c>
      <c r="P5075" s="44">
        <v>15.8</v>
      </c>
      <c r="Q5075" s="44">
        <v>2.74</v>
      </c>
      <c r="R5075" s="44">
        <v>10.56</v>
      </c>
      <c r="S5075" s="44">
        <v>0</v>
      </c>
      <c r="T5075" s="44">
        <v>0</v>
      </c>
      <c r="U5075" s="44">
        <v>4.7</v>
      </c>
      <c r="V5075" s="9" t="s">
        <v>24526</v>
      </c>
      <c r="W5075" s="42" t="s">
        <v>34</v>
      </c>
      <c r="X5075" s="43">
        <v>118589188041</v>
      </c>
      <c r="Y5075" s="43">
        <v>45196925458</v>
      </c>
      <c r="Z5075" s="5" t="s">
        <v>7980</v>
      </c>
      <c r="AA5075" s="37" t="str">
        <f>VLOOKUP(J5075, sku!B:C, 2, FALSE)</f>
        <v>Par De Trava Do Quebra Vento Preto (23Cm)</v>
      </c>
      <c r="AB5075" s="37" t="str">
        <f>VLOOKUP(J5075, sku!B:BM, 64, FALSE)</f>
        <v>Revenda</v>
      </c>
      <c r="AC5075" s="37" t="str">
        <f>LEFT(pedidos[[#This Row],[SKU]],3)</f>
        <v>Q-9</v>
      </c>
      <c r="AD5075" s="37" t="str" cm="1">
        <f t="array" aca="1" ref="AD5075" ca="1">IFERROR(
  INDEX(
    montadora[Montadora],
    MATCH(TRUE,LEFT(#REF!,NÚCARACT(montadora[SKU Parcial]))=montadora[SKU Parcial],0)
  ),
  ""
)</f>
        <v/>
      </c>
    </row>
    <row r="5076" spans="1:30" x14ac:dyDescent="0.25">
      <c r="A5076" s="42" t="s">
        <v>3066</v>
      </c>
      <c r="B5076" s="42" t="s">
        <v>3067</v>
      </c>
      <c r="C5076" s="42" t="s">
        <v>3068</v>
      </c>
      <c r="D5076" s="42" t="s">
        <v>27</v>
      </c>
      <c r="E5076" s="42" t="s">
        <v>3030</v>
      </c>
      <c r="F5076" s="42" t="s">
        <v>1608</v>
      </c>
      <c r="G5076" s="42" t="s">
        <v>11227</v>
      </c>
      <c r="H5076" s="7" t="s">
        <v>30</v>
      </c>
      <c r="I5076" s="42" t="s">
        <v>36</v>
      </c>
      <c r="J5076" s="42" t="s">
        <v>290</v>
      </c>
      <c r="K5076" s="8">
        <v>45858</v>
      </c>
      <c r="L5076" s="7" t="s">
        <v>804</v>
      </c>
      <c r="M5076" s="44">
        <v>33.799999999999997</v>
      </c>
      <c r="N5076" s="7">
        <v>1</v>
      </c>
      <c r="O5076" s="44">
        <v>33.799999999999997</v>
      </c>
      <c r="P5076" s="44">
        <v>15.8</v>
      </c>
      <c r="Q5076" s="44">
        <v>2.74</v>
      </c>
      <c r="R5076" s="44">
        <v>10.56</v>
      </c>
      <c r="S5076" s="44">
        <v>0</v>
      </c>
      <c r="T5076" s="44">
        <v>0</v>
      </c>
      <c r="U5076" s="44">
        <v>4.7</v>
      </c>
      <c r="V5076" s="9" t="s">
        <v>24526</v>
      </c>
      <c r="W5076" s="42" t="s">
        <v>34</v>
      </c>
      <c r="X5076" s="43">
        <v>118784680789</v>
      </c>
      <c r="Y5076" s="43">
        <v>45203799873</v>
      </c>
      <c r="Z5076" s="5" t="s">
        <v>7980</v>
      </c>
      <c r="AA5076" s="37" t="str">
        <f>VLOOKUP(J5076, sku!B:C, 2, FALSE)</f>
        <v>Par De Trava Do Quebra Vento Preto (23Cm)</v>
      </c>
      <c r="AB5076" s="37" t="str">
        <f>VLOOKUP(J5076, sku!B:BM, 64, FALSE)</f>
        <v>Revenda</v>
      </c>
      <c r="AC5076" s="37" t="str">
        <f>LEFT(pedidos[[#This Row],[SKU]],3)</f>
        <v>Q-9</v>
      </c>
      <c r="AD5076" s="37" t="str" cm="1">
        <f t="array" aca="1" ref="AD5076" ca="1">IFERROR(
  INDEX(
    montadora[Montadora],
    MATCH(TRUE,LEFT(#REF!,NÚCARACT(montadora[SKU Parcial]))=montadora[SKU Parcial],0)
  ),
  ""
)</f>
        <v/>
      </c>
    </row>
    <row r="5077" spans="1:30" x14ac:dyDescent="0.25">
      <c r="A5077" s="42" t="s">
        <v>3069</v>
      </c>
      <c r="B5077" s="42" t="s">
        <v>36</v>
      </c>
      <c r="C5077" s="42" t="s">
        <v>524</v>
      </c>
      <c r="D5077" s="42" t="s">
        <v>45</v>
      </c>
      <c r="E5077" s="42" t="s">
        <v>3030</v>
      </c>
      <c r="F5077" s="42" t="s">
        <v>1608</v>
      </c>
      <c r="G5077" s="42" t="s">
        <v>11227</v>
      </c>
      <c r="H5077" s="7" t="s">
        <v>30</v>
      </c>
      <c r="I5077" s="42" t="s">
        <v>36</v>
      </c>
      <c r="J5077" s="42" t="s">
        <v>290</v>
      </c>
      <c r="K5077" s="8">
        <v>45858</v>
      </c>
      <c r="L5077" s="7" t="s">
        <v>804</v>
      </c>
      <c r="M5077" s="44">
        <v>33.799999999999997</v>
      </c>
      <c r="N5077" s="7">
        <v>1</v>
      </c>
      <c r="O5077" s="44">
        <v>40.79</v>
      </c>
      <c r="P5077" s="44">
        <v>15.8</v>
      </c>
      <c r="Q5077" s="44">
        <v>2.74</v>
      </c>
      <c r="R5077" s="44">
        <v>10.56</v>
      </c>
      <c r="S5077" s="44">
        <v>6.99</v>
      </c>
      <c r="T5077" s="44">
        <v>0</v>
      </c>
      <c r="U5077" s="44">
        <v>4.7</v>
      </c>
      <c r="V5077" s="9" t="s">
        <v>24526</v>
      </c>
      <c r="W5077" s="42" t="s">
        <v>34</v>
      </c>
      <c r="X5077" s="43">
        <v>118800366659</v>
      </c>
      <c r="Y5077" s="43">
        <v>45204541293</v>
      </c>
      <c r="Z5077" s="5" t="s">
        <v>7980</v>
      </c>
      <c r="AA5077" s="37" t="str">
        <f>VLOOKUP(J5077, sku!B:C, 2, FALSE)</f>
        <v>Par De Trava Do Quebra Vento Preto (23Cm)</v>
      </c>
      <c r="AB5077" s="37" t="str">
        <f>VLOOKUP(J5077, sku!B:BM, 64, FALSE)</f>
        <v>Revenda</v>
      </c>
      <c r="AC5077" s="37" t="str">
        <f>LEFT(pedidos[[#This Row],[SKU]],3)</f>
        <v>Q-9</v>
      </c>
      <c r="AD5077" s="37" t="str" cm="1">
        <f t="array" aca="1" ref="AD5077" ca="1">IFERROR(
  INDEX(
    montadora[Montadora],
    MATCH(TRUE,LEFT(#REF!,NÚCARACT(montadora[SKU Parcial]))=montadora[SKU Parcial],0)
  ),
  ""
)</f>
        <v/>
      </c>
    </row>
    <row r="5078" spans="1:30" x14ac:dyDescent="0.25">
      <c r="A5078" s="42" t="s">
        <v>3070</v>
      </c>
      <c r="B5078" s="42" t="s">
        <v>3071</v>
      </c>
      <c r="C5078" s="42" t="s">
        <v>315</v>
      </c>
      <c r="D5078" s="42" t="s">
        <v>319</v>
      </c>
      <c r="E5078" s="42" t="s">
        <v>3030</v>
      </c>
      <c r="F5078" s="42" t="s">
        <v>1608</v>
      </c>
      <c r="G5078" s="42" t="s">
        <v>11227</v>
      </c>
      <c r="H5078" s="7" t="s">
        <v>30</v>
      </c>
      <c r="I5078" s="42" t="s">
        <v>36</v>
      </c>
      <c r="J5078" s="42" t="s">
        <v>290</v>
      </c>
      <c r="K5078" s="8">
        <v>45859</v>
      </c>
      <c r="L5078" s="7" t="s">
        <v>804</v>
      </c>
      <c r="M5078" s="44">
        <v>33.799999999999997</v>
      </c>
      <c r="N5078" s="7">
        <v>1</v>
      </c>
      <c r="O5078" s="44">
        <v>33.799999999999997</v>
      </c>
      <c r="P5078" s="44">
        <v>15.8</v>
      </c>
      <c r="Q5078" s="44">
        <v>2.74</v>
      </c>
      <c r="R5078" s="44">
        <v>10.56</v>
      </c>
      <c r="S5078" s="44">
        <v>0</v>
      </c>
      <c r="T5078" s="44">
        <v>0</v>
      </c>
      <c r="U5078" s="44">
        <v>4.7</v>
      </c>
      <c r="V5078" s="9" t="s">
        <v>24526</v>
      </c>
      <c r="W5078" s="42" t="s">
        <v>34</v>
      </c>
      <c r="X5078" s="43">
        <v>119374319392</v>
      </c>
      <c r="Y5078" s="43">
        <v>45207291925</v>
      </c>
      <c r="Z5078" s="5" t="s">
        <v>7980</v>
      </c>
      <c r="AA5078" s="37" t="str">
        <f>VLOOKUP(J5078, sku!B:C, 2, FALSE)</f>
        <v>Par De Trava Do Quebra Vento Preto (23Cm)</v>
      </c>
      <c r="AB5078" s="37" t="str">
        <f>VLOOKUP(J5078, sku!B:BM, 64, FALSE)</f>
        <v>Revenda</v>
      </c>
      <c r="AC5078" s="37" t="str">
        <f>LEFT(pedidos[[#This Row],[SKU]],3)</f>
        <v>Q-9</v>
      </c>
      <c r="AD5078" s="37" t="str" cm="1">
        <f t="array" aca="1" ref="AD5078" ca="1">IFERROR(
  INDEX(
    montadora[Montadora],
    MATCH(TRUE,LEFT(#REF!,NÚCARACT(montadora[SKU Parcial]))=montadora[SKU Parcial],0)
  ),
  ""
)</f>
        <v/>
      </c>
    </row>
    <row r="5079" spans="1:30" x14ac:dyDescent="0.25">
      <c r="A5079" s="42" t="s">
        <v>3104</v>
      </c>
      <c r="B5079" s="42" t="s">
        <v>3105</v>
      </c>
      <c r="C5079" s="42" t="s">
        <v>3106</v>
      </c>
      <c r="D5079" s="42" t="s">
        <v>38</v>
      </c>
      <c r="E5079" s="42" t="s">
        <v>3026</v>
      </c>
      <c r="F5079" s="42" t="s">
        <v>1793</v>
      </c>
      <c r="G5079" s="42" t="s">
        <v>11227</v>
      </c>
      <c r="H5079" s="7" t="s">
        <v>47</v>
      </c>
      <c r="I5079" s="42" t="s">
        <v>36</v>
      </c>
      <c r="J5079" s="42" t="s">
        <v>2747</v>
      </c>
      <c r="K5079" s="8">
        <v>45860</v>
      </c>
      <c r="L5079" s="7" t="s">
        <v>11229</v>
      </c>
      <c r="M5079" s="44">
        <v>78.900000000000006</v>
      </c>
      <c r="N5079" s="7">
        <v>1</v>
      </c>
      <c r="O5079" s="44">
        <v>78.900000000000006</v>
      </c>
      <c r="P5079" s="44">
        <v>41.36</v>
      </c>
      <c r="Q5079" s="44">
        <v>6.41</v>
      </c>
      <c r="R5079" s="44">
        <v>20.16</v>
      </c>
      <c r="S5079" s="44">
        <v>0</v>
      </c>
      <c r="T5079" s="44">
        <v>0</v>
      </c>
      <c r="U5079" s="44">
        <v>10.97</v>
      </c>
      <c r="V5079" s="9" t="s">
        <v>24526</v>
      </c>
      <c r="W5079" s="42" t="s">
        <v>34</v>
      </c>
      <c r="X5079" s="43">
        <v>118974673525</v>
      </c>
      <c r="Y5079" s="43">
        <v>45213144946</v>
      </c>
      <c r="Z5079" s="5" t="s">
        <v>7980</v>
      </c>
      <c r="AA5079" s="37" t="str">
        <f>VLOOKUP(J5079, sku!B:C, 2, FALSE)</f>
        <v>Cabo de Chupeta Coaxial de Transferência de Carga de Bateria 12/24V 500 Amper, PVC, CCA 5 Metros</v>
      </c>
      <c r="AB5079" s="37" t="str">
        <f>VLOOKUP(J5079, sku!B:BM, 64, FALSE)</f>
        <v>Importação</v>
      </c>
      <c r="AC5079" s="37" t="str">
        <f>LEFT(pedidos[[#This Row],[SKU]],3)</f>
        <v>1EC</v>
      </c>
      <c r="AD5079" s="37" t="str" cm="1">
        <f t="array" aca="1" ref="AD5079" ca="1">IFERROR(
  INDEX(
    montadora[Montadora],
    MATCH(TRUE,LEFT(#REF!,NÚCARACT(montadora[SKU Parcial]))=montadora[SKU Parcial],0)
  ),
  ""
)</f>
        <v/>
      </c>
    </row>
    <row r="5080" spans="1:30" x14ac:dyDescent="0.25">
      <c r="A5080" s="42" t="s">
        <v>3110</v>
      </c>
      <c r="B5080" s="42" t="s">
        <v>3111</v>
      </c>
      <c r="C5080" s="42" t="s">
        <v>965</v>
      </c>
      <c r="D5080" s="42" t="s">
        <v>27</v>
      </c>
      <c r="E5080" s="42" t="s">
        <v>3030</v>
      </c>
      <c r="F5080" s="42" t="s">
        <v>1608</v>
      </c>
      <c r="G5080" s="42" t="s">
        <v>11227</v>
      </c>
      <c r="H5080" s="7" t="s">
        <v>30</v>
      </c>
      <c r="I5080" s="42" t="s">
        <v>36</v>
      </c>
      <c r="J5080" s="42" t="s">
        <v>290</v>
      </c>
      <c r="K5080" s="8">
        <v>45860</v>
      </c>
      <c r="L5080" s="7" t="s">
        <v>804</v>
      </c>
      <c r="M5080" s="44">
        <v>33.799999999999997</v>
      </c>
      <c r="N5080" s="7">
        <v>1</v>
      </c>
      <c r="O5080" s="44">
        <v>33.799999999999997</v>
      </c>
      <c r="P5080" s="44">
        <v>15.8</v>
      </c>
      <c r="Q5080" s="44">
        <v>2.74</v>
      </c>
      <c r="R5080" s="44">
        <v>10.56</v>
      </c>
      <c r="S5080" s="44">
        <v>0</v>
      </c>
      <c r="T5080" s="44">
        <v>0</v>
      </c>
      <c r="U5080" s="44">
        <v>4.7</v>
      </c>
      <c r="V5080" s="9" t="s">
        <v>24526</v>
      </c>
      <c r="W5080" s="42" t="s">
        <v>89</v>
      </c>
      <c r="X5080" s="43">
        <v>119054420607</v>
      </c>
      <c r="Y5080" s="43">
        <v>45217249793</v>
      </c>
      <c r="Z5080" s="5" t="s">
        <v>7980</v>
      </c>
      <c r="AA5080" s="37" t="str">
        <f>VLOOKUP(J5080, sku!B:C, 2, FALSE)</f>
        <v>Par De Trava Do Quebra Vento Preto (23Cm)</v>
      </c>
      <c r="AB5080" s="37" t="str">
        <f>VLOOKUP(J5080, sku!B:BM, 64, FALSE)</f>
        <v>Revenda</v>
      </c>
      <c r="AC5080" s="37" t="str">
        <f>LEFT(pedidos[[#This Row],[SKU]],3)</f>
        <v>Q-9</v>
      </c>
      <c r="AD5080" s="37" t="str" cm="1">
        <f t="array" aca="1" ref="AD5080" ca="1">IFERROR(
  INDEX(
    montadora[Montadora],
    MATCH(TRUE,LEFT(#REF!,NÚCARACT(montadora[SKU Parcial]))=montadora[SKU Parcial],0)
  ),
  ""
)</f>
        <v/>
      </c>
    </row>
    <row r="5081" spans="1:30" x14ac:dyDescent="0.25">
      <c r="A5081" s="42" t="s">
        <v>3112</v>
      </c>
      <c r="B5081" s="42" t="s">
        <v>3113</v>
      </c>
      <c r="C5081" s="42" t="s">
        <v>3114</v>
      </c>
      <c r="D5081" s="42" t="s">
        <v>38</v>
      </c>
      <c r="E5081" s="42" t="s">
        <v>3030</v>
      </c>
      <c r="F5081" s="42" t="s">
        <v>1608</v>
      </c>
      <c r="G5081" s="42" t="s">
        <v>11227</v>
      </c>
      <c r="H5081" s="7" t="s">
        <v>30</v>
      </c>
      <c r="I5081" s="42" t="s">
        <v>36</v>
      </c>
      <c r="J5081" s="42" t="s">
        <v>290</v>
      </c>
      <c r="K5081" s="8">
        <v>45861</v>
      </c>
      <c r="L5081" s="7" t="s">
        <v>804</v>
      </c>
      <c r="M5081" s="44">
        <v>33.799999999999997</v>
      </c>
      <c r="N5081" s="7">
        <v>1</v>
      </c>
      <c r="O5081" s="44">
        <v>48.79</v>
      </c>
      <c r="P5081" s="44">
        <v>15.8</v>
      </c>
      <c r="Q5081" s="44">
        <v>2.74</v>
      </c>
      <c r="R5081" s="44">
        <v>10.56</v>
      </c>
      <c r="S5081" s="44">
        <v>14.99</v>
      </c>
      <c r="T5081" s="44">
        <v>0</v>
      </c>
      <c r="U5081" s="44">
        <v>4.7</v>
      </c>
      <c r="V5081" s="9" t="s">
        <v>24526</v>
      </c>
      <c r="W5081" s="42" t="s">
        <v>34</v>
      </c>
      <c r="X5081" s="43">
        <v>119089985453</v>
      </c>
      <c r="Y5081" s="43">
        <v>45218746359</v>
      </c>
      <c r="Z5081" s="5" t="s">
        <v>7980</v>
      </c>
      <c r="AA5081" s="37" t="str">
        <f>VLOOKUP(J5081, sku!B:C, 2, FALSE)</f>
        <v>Par De Trava Do Quebra Vento Preto (23Cm)</v>
      </c>
      <c r="AB5081" s="37" t="str">
        <f>VLOOKUP(J5081, sku!B:BM, 64, FALSE)</f>
        <v>Revenda</v>
      </c>
      <c r="AC5081" s="37" t="str">
        <f>LEFT(pedidos[[#This Row],[SKU]],3)</f>
        <v>Q-9</v>
      </c>
      <c r="AD5081" s="37" t="str" cm="1">
        <f t="array" aca="1" ref="AD5081" ca="1">IFERROR(
  INDEX(
    montadora[Montadora],
    MATCH(TRUE,LEFT(#REF!,NÚCARACT(montadora[SKU Parcial]))=montadora[SKU Parcial],0)
  ),
  ""
)</f>
        <v/>
      </c>
    </row>
    <row r="5082" spans="1:30" x14ac:dyDescent="0.25">
      <c r="A5082" s="42" t="s">
        <v>3115</v>
      </c>
      <c r="B5082" s="42" t="s">
        <v>3116</v>
      </c>
      <c r="C5082" s="42" t="s">
        <v>460</v>
      </c>
      <c r="D5082" s="42" t="s">
        <v>191</v>
      </c>
      <c r="E5082" s="42" t="s">
        <v>3030</v>
      </c>
      <c r="F5082" s="42" t="s">
        <v>1608</v>
      </c>
      <c r="G5082" s="42" t="s">
        <v>11227</v>
      </c>
      <c r="H5082" s="7" t="s">
        <v>30</v>
      </c>
      <c r="I5082" s="42" t="s">
        <v>36</v>
      </c>
      <c r="J5082" s="42" t="s">
        <v>290</v>
      </c>
      <c r="K5082" s="8">
        <v>45861</v>
      </c>
      <c r="L5082" s="7" t="s">
        <v>804</v>
      </c>
      <c r="M5082" s="44">
        <v>33.799999999999997</v>
      </c>
      <c r="N5082" s="7">
        <v>1</v>
      </c>
      <c r="O5082" s="44">
        <v>33.799999999999997</v>
      </c>
      <c r="P5082" s="44">
        <v>15.8</v>
      </c>
      <c r="Q5082" s="44">
        <v>2.74</v>
      </c>
      <c r="R5082" s="44">
        <v>10.56</v>
      </c>
      <c r="S5082" s="44">
        <v>0</v>
      </c>
      <c r="T5082" s="44">
        <v>0</v>
      </c>
      <c r="U5082" s="44">
        <v>4.7</v>
      </c>
      <c r="V5082" s="9" t="s">
        <v>24526</v>
      </c>
      <c r="W5082" s="42" t="s">
        <v>34</v>
      </c>
      <c r="X5082" s="43">
        <v>119151322877</v>
      </c>
      <c r="Y5082" s="43">
        <v>45222099787</v>
      </c>
      <c r="Z5082" s="5" t="s">
        <v>7980</v>
      </c>
      <c r="AA5082" s="37" t="str">
        <f>VLOOKUP(J5082, sku!B:C, 2, FALSE)</f>
        <v>Par De Trava Do Quebra Vento Preto (23Cm)</v>
      </c>
      <c r="AB5082" s="37" t="str">
        <f>VLOOKUP(J5082, sku!B:BM, 64, FALSE)</f>
        <v>Revenda</v>
      </c>
      <c r="AC5082" s="37" t="str">
        <f>LEFT(pedidos[[#This Row],[SKU]],3)</f>
        <v>Q-9</v>
      </c>
      <c r="AD5082" s="37" t="str" cm="1">
        <f t="array" aca="1" ref="AD5082" ca="1">IFERROR(
  INDEX(
    montadora[Montadora],
    MATCH(TRUE,LEFT(#REF!,NÚCARACT(montadora[SKU Parcial]))=montadora[SKU Parcial],0)
  ),
  ""
)</f>
        <v/>
      </c>
    </row>
    <row r="5083" spans="1:30" x14ac:dyDescent="0.25">
      <c r="A5083" s="42" t="s">
        <v>3117</v>
      </c>
      <c r="B5083" s="42" t="s">
        <v>36</v>
      </c>
      <c r="C5083" s="42" t="s">
        <v>603</v>
      </c>
      <c r="D5083" s="42" t="s">
        <v>27</v>
      </c>
      <c r="E5083" s="42" t="s">
        <v>3030</v>
      </c>
      <c r="F5083" s="42" t="s">
        <v>1608</v>
      </c>
      <c r="G5083" s="42" t="s">
        <v>11227</v>
      </c>
      <c r="H5083" s="7" t="s">
        <v>30</v>
      </c>
      <c r="I5083" s="42" t="s">
        <v>36</v>
      </c>
      <c r="J5083" s="42" t="s">
        <v>290</v>
      </c>
      <c r="K5083" s="8">
        <v>45862</v>
      </c>
      <c r="L5083" s="7" t="s">
        <v>804</v>
      </c>
      <c r="M5083" s="44">
        <v>33.799999999999997</v>
      </c>
      <c r="N5083" s="7">
        <v>1</v>
      </c>
      <c r="O5083" s="44">
        <v>33.799999999999997</v>
      </c>
      <c r="P5083" s="44">
        <v>15.8</v>
      </c>
      <c r="Q5083" s="44">
        <v>2.74</v>
      </c>
      <c r="R5083" s="44">
        <v>10.56</v>
      </c>
      <c r="S5083" s="44">
        <v>0</v>
      </c>
      <c r="T5083" s="44">
        <v>0</v>
      </c>
      <c r="U5083" s="44">
        <v>4.7</v>
      </c>
      <c r="V5083" s="9" t="s">
        <v>24526</v>
      </c>
      <c r="W5083" s="42" t="s">
        <v>89</v>
      </c>
      <c r="X5083" s="43">
        <v>119718134056</v>
      </c>
      <c r="Y5083" s="43">
        <v>45224914944</v>
      </c>
      <c r="Z5083" s="5" t="s">
        <v>7980</v>
      </c>
      <c r="AA5083" s="37" t="str">
        <f>VLOOKUP(J5083, sku!B:C, 2, FALSE)</f>
        <v>Par De Trava Do Quebra Vento Preto (23Cm)</v>
      </c>
      <c r="AB5083" s="37" t="str">
        <f>VLOOKUP(J5083, sku!B:BM, 64, FALSE)</f>
        <v>Revenda</v>
      </c>
      <c r="AC5083" s="37" t="str">
        <f>LEFT(pedidos[[#This Row],[SKU]],3)</f>
        <v>Q-9</v>
      </c>
      <c r="AD5083" s="37" t="str" cm="1">
        <f t="array" aca="1" ref="AD5083" ca="1">IFERROR(
  INDEX(
    montadora[Montadora],
    MATCH(TRUE,LEFT(#REF!,NÚCARACT(montadora[SKU Parcial]))=montadora[SKU Parcial],0)
  ),
  ""
)</f>
        <v/>
      </c>
    </row>
    <row r="5084" spans="1:30" x14ac:dyDescent="0.25">
      <c r="A5084" s="42" t="s">
        <v>3118</v>
      </c>
      <c r="B5084" s="42" t="s">
        <v>3119</v>
      </c>
      <c r="C5084" s="42" t="s">
        <v>2139</v>
      </c>
      <c r="D5084" s="42" t="s">
        <v>27</v>
      </c>
      <c r="E5084" s="42" t="s">
        <v>3030</v>
      </c>
      <c r="F5084" s="42" t="s">
        <v>1608</v>
      </c>
      <c r="G5084" s="42" t="s">
        <v>11227</v>
      </c>
      <c r="H5084" s="7" t="s">
        <v>30</v>
      </c>
      <c r="I5084" s="42" t="s">
        <v>36</v>
      </c>
      <c r="J5084" s="42" t="s">
        <v>290</v>
      </c>
      <c r="K5084" s="8">
        <v>45862</v>
      </c>
      <c r="L5084" s="7" t="s">
        <v>804</v>
      </c>
      <c r="M5084" s="44">
        <v>33.799999999999997</v>
      </c>
      <c r="N5084" s="7">
        <v>1</v>
      </c>
      <c r="O5084" s="44">
        <v>33.799999999999997</v>
      </c>
      <c r="P5084" s="44">
        <v>15.8</v>
      </c>
      <c r="Q5084" s="44">
        <v>2.74</v>
      </c>
      <c r="R5084" s="44">
        <v>10.56</v>
      </c>
      <c r="S5084" s="44">
        <v>0</v>
      </c>
      <c r="T5084" s="44">
        <v>0</v>
      </c>
      <c r="U5084" s="44">
        <v>4.7</v>
      </c>
      <c r="V5084" s="9" t="s">
        <v>24526</v>
      </c>
      <c r="W5084" s="42" t="s">
        <v>34</v>
      </c>
      <c r="X5084" s="43">
        <v>119736221462</v>
      </c>
      <c r="Y5084" s="43">
        <v>45225842500</v>
      </c>
      <c r="Z5084" s="5" t="s">
        <v>7980</v>
      </c>
      <c r="AA5084" s="37" t="str">
        <f>VLOOKUP(J5084, sku!B:C, 2, FALSE)</f>
        <v>Par De Trava Do Quebra Vento Preto (23Cm)</v>
      </c>
      <c r="AB5084" s="37" t="str">
        <f>VLOOKUP(J5084, sku!B:BM, 64, FALSE)</f>
        <v>Revenda</v>
      </c>
      <c r="AC5084" s="37" t="str">
        <f>LEFT(pedidos[[#This Row],[SKU]],3)</f>
        <v>Q-9</v>
      </c>
      <c r="AD5084" s="37" t="str" cm="1">
        <f t="array" aca="1" ref="AD5084" ca="1">IFERROR(
  INDEX(
    montadora[Montadora],
    MATCH(TRUE,LEFT(#REF!,NÚCARACT(montadora[SKU Parcial]))=montadora[SKU Parcial],0)
  ),
  ""
)</f>
        <v/>
      </c>
    </row>
    <row r="5085" spans="1:30" x14ac:dyDescent="0.25">
      <c r="A5085" s="42" t="s">
        <v>3120</v>
      </c>
      <c r="B5085" s="42" t="s">
        <v>3121</v>
      </c>
      <c r="C5085" s="42" t="s">
        <v>3122</v>
      </c>
      <c r="D5085" s="42" t="s">
        <v>27</v>
      </c>
      <c r="E5085" s="42" t="s">
        <v>3030</v>
      </c>
      <c r="F5085" s="42" t="s">
        <v>1608</v>
      </c>
      <c r="G5085" s="42" t="s">
        <v>11227</v>
      </c>
      <c r="H5085" s="7" t="s">
        <v>30</v>
      </c>
      <c r="I5085" s="42" t="s">
        <v>36</v>
      </c>
      <c r="J5085" s="42" t="s">
        <v>290</v>
      </c>
      <c r="K5085" s="8">
        <v>45862</v>
      </c>
      <c r="L5085" s="7" t="s">
        <v>804</v>
      </c>
      <c r="M5085" s="44">
        <v>33.799999999999997</v>
      </c>
      <c r="N5085" s="7">
        <v>1</v>
      </c>
      <c r="O5085" s="44">
        <v>33.799999999999997</v>
      </c>
      <c r="P5085" s="44">
        <v>15.8</v>
      </c>
      <c r="Q5085" s="44">
        <v>2.74</v>
      </c>
      <c r="R5085" s="44">
        <v>10.56</v>
      </c>
      <c r="S5085" s="44">
        <v>0</v>
      </c>
      <c r="T5085" s="44">
        <v>0</v>
      </c>
      <c r="U5085" s="44">
        <v>4.7</v>
      </c>
      <c r="V5085" s="9" t="s">
        <v>24526</v>
      </c>
      <c r="W5085" s="42" t="s">
        <v>89</v>
      </c>
      <c r="X5085" s="43">
        <v>119761163692</v>
      </c>
      <c r="Y5085" s="43">
        <v>45227049935</v>
      </c>
      <c r="Z5085" s="5" t="s">
        <v>7980</v>
      </c>
      <c r="AA5085" s="37" t="str">
        <f>VLOOKUP(J5085, sku!B:C, 2, FALSE)</f>
        <v>Par De Trava Do Quebra Vento Preto (23Cm)</v>
      </c>
      <c r="AB5085" s="37" t="str">
        <f>VLOOKUP(J5085, sku!B:BM, 64, FALSE)</f>
        <v>Revenda</v>
      </c>
      <c r="AC5085" s="37" t="str">
        <f>LEFT(pedidos[[#This Row],[SKU]],3)</f>
        <v>Q-9</v>
      </c>
      <c r="AD5085" s="37" t="str" cm="1">
        <f t="array" aca="1" ref="AD5085" ca="1">IFERROR(
  INDEX(
    montadora[Montadora],
    MATCH(TRUE,LEFT(#REF!,NÚCARACT(montadora[SKU Parcial]))=montadora[SKU Parcial],0)
  ),
  ""
)</f>
        <v/>
      </c>
    </row>
    <row r="5086" spans="1:30" x14ac:dyDescent="0.25">
      <c r="A5086" s="42" t="s">
        <v>3123</v>
      </c>
      <c r="B5086" s="42" t="s">
        <v>3124</v>
      </c>
      <c r="C5086" s="42" t="s">
        <v>3125</v>
      </c>
      <c r="D5086" s="42" t="s">
        <v>138</v>
      </c>
      <c r="E5086" s="42" t="s">
        <v>3030</v>
      </c>
      <c r="F5086" s="42" t="s">
        <v>1608</v>
      </c>
      <c r="G5086" s="42" t="s">
        <v>11227</v>
      </c>
      <c r="H5086" s="7" t="s">
        <v>30</v>
      </c>
      <c r="I5086" s="42" t="s">
        <v>36</v>
      </c>
      <c r="J5086" s="42" t="s">
        <v>290</v>
      </c>
      <c r="K5086" s="8">
        <v>45862</v>
      </c>
      <c r="L5086" s="7" t="s">
        <v>804</v>
      </c>
      <c r="M5086" s="44">
        <v>33.799999999999997</v>
      </c>
      <c r="N5086" s="7">
        <v>1</v>
      </c>
      <c r="O5086" s="44">
        <v>33.799999999999997</v>
      </c>
      <c r="P5086" s="44">
        <v>15.8</v>
      </c>
      <c r="Q5086" s="44">
        <v>2.74</v>
      </c>
      <c r="R5086" s="44">
        <v>10.56</v>
      </c>
      <c r="S5086" s="44">
        <v>0</v>
      </c>
      <c r="T5086" s="44">
        <v>0</v>
      </c>
      <c r="U5086" s="44">
        <v>4.7</v>
      </c>
      <c r="V5086" s="9" t="s">
        <v>24526</v>
      </c>
      <c r="W5086" s="42" t="s">
        <v>34</v>
      </c>
      <c r="X5086" s="43">
        <v>119278604105</v>
      </c>
      <c r="Y5086" s="43">
        <v>45228282317</v>
      </c>
      <c r="Z5086" s="5" t="s">
        <v>7980</v>
      </c>
      <c r="AA5086" s="37" t="str">
        <f>VLOOKUP(J5086, sku!B:C, 2, FALSE)</f>
        <v>Par De Trava Do Quebra Vento Preto (23Cm)</v>
      </c>
      <c r="AB5086" s="37" t="str">
        <f>VLOOKUP(J5086, sku!B:BM, 64, FALSE)</f>
        <v>Revenda</v>
      </c>
      <c r="AC5086" s="37" t="str">
        <f>LEFT(pedidos[[#This Row],[SKU]],3)</f>
        <v>Q-9</v>
      </c>
      <c r="AD5086" s="37" t="str" cm="1">
        <f t="array" aca="1" ref="AD5086" ca="1">IFERROR(
  INDEX(
    montadora[Montadora],
    MATCH(TRUE,LEFT(#REF!,NÚCARACT(montadora[SKU Parcial]))=montadora[SKU Parcial],0)
  ),
  ""
)</f>
        <v/>
      </c>
    </row>
    <row r="5087" spans="1:30" x14ac:dyDescent="0.25">
      <c r="A5087" s="42" t="s">
        <v>3126</v>
      </c>
      <c r="B5087" s="42" t="s">
        <v>3127</v>
      </c>
      <c r="C5087" s="42" t="s">
        <v>1204</v>
      </c>
      <c r="D5087" s="42" t="s">
        <v>27</v>
      </c>
      <c r="E5087" s="42" t="s">
        <v>3030</v>
      </c>
      <c r="F5087" s="42" t="s">
        <v>1608</v>
      </c>
      <c r="G5087" s="42" t="s">
        <v>11227</v>
      </c>
      <c r="H5087" s="7" t="s">
        <v>30</v>
      </c>
      <c r="I5087" s="42" t="s">
        <v>36</v>
      </c>
      <c r="J5087" s="42" t="s">
        <v>290</v>
      </c>
      <c r="K5087" s="8">
        <v>45863</v>
      </c>
      <c r="L5087" s="7" t="s">
        <v>804</v>
      </c>
      <c r="M5087" s="44">
        <v>33.799999999999997</v>
      </c>
      <c r="N5087" s="7">
        <v>1</v>
      </c>
      <c r="O5087" s="44">
        <v>33.799999999999997</v>
      </c>
      <c r="P5087" s="44">
        <v>15.8</v>
      </c>
      <c r="Q5087" s="44">
        <v>2.74</v>
      </c>
      <c r="R5087" s="44">
        <v>10.56</v>
      </c>
      <c r="S5087" s="44">
        <v>0</v>
      </c>
      <c r="T5087" s="44">
        <v>0</v>
      </c>
      <c r="U5087" s="44">
        <v>4.7</v>
      </c>
      <c r="V5087" s="9" t="s">
        <v>24526</v>
      </c>
      <c r="W5087" s="42" t="s">
        <v>34</v>
      </c>
      <c r="X5087" s="43">
        <v>119294119867</v>
      </c>
      <c r="Y5087" s="43">
        <v>45229441198</v>
      </c>
      <c r="Z5087" s="5" t="s">
        <v>7980</v>
      </c>
      <c r="AA5087" s="37" t="str">
        <f>VLOOKUP(J5087, sku!B:C, 2, FALSE)</f>
        <v>Par De Trava Do Quebra Vento Preto (23Cm)</v>
      </c>
      <c r="AB5087" s="37" t="str">
        <f>VLOOKUP(J5087, sku!B:BM, 64, FALSE)</f>
        <v>Revenda</v>
      </c>
      <c r="AC5087" s="37" t="str">
        <f>LEFT(pedidos[[#This Row],[SKU]],3)</f>
        <v>Q-9</v>
      </c>
      <c r="AD5087" s="37" t="str" cm="1">
        <f t="array" aca="1" ref="AD5087" ca="1">IFERROR(
  INDEX(
    montadora[Montadora],
    MATCH(TRUE,LEFT(#REF!,NÚCARACT(montadora[SKU Parcial]))=montadora[SKU Parcial],0)
  ),
  ""
)</f>
        <v/>
      </c>
    </row>
    <row r="5088" spans="1:30" x14ac:dyDescent="0.25">
      <c r="A5088" s="42" t="s">
        <v>3128</v>
      </c>
      <c r="B5088" s="42" t="s">
        <v>3129</v>
      </c>
      <c r="C5088" s="42" t="s">
        <v>3130</v>
      </c>
      <c r="D5088" s="42" t="s">
        <v>27</v>
      </c>
      <c r="E5088" s="42" t="s">
        <v>3030</v>
      </c>
      <c r="F5088" s="42" t="s">
        <v>1608</v>
      </c>
      <c r="G5088" s="42" t="s">
        <v>11227</v>
      </c>
      <c r="H5088" s="7" t="s">
        <v>30</v>
      </c>
      <c r="I5088" s="42" t="s">
        <v>36</v>
      </c>
      <c r="J5088" s="42" t="s">
        <v>290</v>
      </c>
      <c r="K5088" s="8">
        <v>45864</v>
      </c>
      <c r="L5088" s="7" t="s">
        <v>804</v>
      </c>
      <c r="M5088" s="44">
        <v>33.799999999999997</v>
      </c>
      <c r="N5088" s="7">
        <v>1</v>
      </c>
      <c r="O5088" s="44">
        <v>33.799999999999997</v>
      </c>
      <c r="P5088" s="44">
        <v>15.8</v>
      </c>
      <c r="Q5088" s="44">
        <v>2.74</v>
      </c>
      <c r="R5088" s="44">
        <v>10.56</v>
      </c>
      <c r="S5088" s="44">
        <v>0</v>
      </c>
      <c r="T5088" s="44">
        <v>0</v>
      </c>
      <c r="U5088" s="44">
        <v>4.7</v>
      </c>
      <c r="V5088" s="9" t="s">
        <v>24526</v>
      </c>
      <c r="W5088" s="42" t="s">
        <v>34</v>
      </c>
      <c r="X5088" s="43">
        <v>119458028713</v>
      </c>
      <c r="Y5088" s="43">
        <v>45235612361</v>
      </c>
      <c r="Z5088" s="5" t="s">
        <v>7980</v>
      </c>
      <c r="AA5088" s="37" t="str">
        <f>VLOOKUP(J5088, sku!B:C, 2, FALSE)</f>
        <v>Par De Trava Do Quebra Vento Preto (23Cm)</v>
      </c>
      <c r="AB5088" s="37" t="str">
        <f>VLOOKUP(J5088, sku!B:BM, 64, FALSE)</f>
        <v>Revenda</v>
      </c>
      <c r="AC5088" s="37" t="str">
        <f>LEFT(pedidos[[#This Row],[SKU]],3)</f>
        <v>Q-9</v>
      </c>
      <c r="AD5088" s="37" t="str" cm="1">
        <f t="array" aca="1" ref="AD5088" ca="1">IFERROR(
  INDEX(
    montadora[Montadora],
    MATCH(TRUE,LEFT(#REF!,NÚCARACT(montadora[SKU Parcial]))=montadora[SKU Parcial],0)
  ),
  ""
)</f>
        <v/>
      </c>
    </row>
    <row r="5089" spans="1:30" x14ac:dyDescent="0.25">
      <c r="A5089" s="42" t="s">
        <v>3131</v>
      </c>
      <c r="B5089" s="42" t="s">
        <v>36</v>
      </c>
      <c r="C5089" s="42" t="s">
        <v>968</v>
      </c>
      <c r="D5089" s="42" t="s">
        <v>27</v>
      </c>
      <c r="E5089" s="42" t="s">
        <v>3030</v>
      </c>
      <c r="F5089" s="42" t="s">
        <v>1608</v>
      </c>
      <c r="G5089" s="42" t="s">
        <v>11227</v>
      </c>
      <c r="H5089" s="7" t="s">
        <v>30</v>
      </c>
      <c r="I5089" s="42" t="s">
        <v>36</v>
      </c>
      <c r="J5089" s="42" t="s">
        <v>290</v>
      </c>
      <c r="K5089" s="8">
        <v>45864</v>
      </c>
      <c r="L5089" s="7" t="s">
        <v>804</v>
      </c>
      <c r="M5089" s="44">
        <v>33.799999999999997</v>
      </c>
      <c r="N5089" s="7">
        <v>1</v>
      </c>
      <c r="O5089" s="44">
        <v>33.799999999999997</v>
      </c>
      <c r="P5089" s="44">
        <v>15.8</v>
      </c>
      <c r="Q5089" s="44">
        <v>2.74</v>
      </c>
      <c r="R5089" s="44">
        <v>10.56</v>
      </c>
      <c r="S5089" s="44">
        <v>0</v>
      </c>
      <c r="T5089" s="44">
        <v>0</v>
      </c>
      <c r="U5089" s="44">
        <v>4.7</v>
      </c>
      <c r="V5089" s="9" t="s">
        <v>24526</v>
      </c>
      <c r="W5089" s="42" t="s">
        <v>34</v>
      </c>
      <c r="X5089" s="43" t="s">
        <v>24527</v>
      </c>
      <c r="Y5089" s="43">
        <v>45236785191</v>
      </c>
      <c r="Z5089" s="5" t="s">
        <v>7980</v>
      </c>
      <c r="AA5089" s="37" t="str">
        <f>VLOOKUP(J5089, sku!B:C, 2, FALSE)</f>
        <v>Par De Trava Do Quebra Vento Preto (23Cm)</v>
      </c>
      <c r="AB5089" s="37" t="str">
        <f>VLOOKUP(J5089, sku!B:BM, 64, FALSE)</f>
        <v>Revenda</v>
      </c>
      <c r="AC5089" s="37" t="str">
        <f>LEFT(pedidos[[#This Row],[SKU]],3)</f>
        <v>Q-9</v>
      </c>
      <c r="AD5089" s="37" t="str" cm="1">
        <f t="array" aca="1" ref="AD5089" ca="1">IFERROR(
  INDEX(
    montadora[Montadora],
    MATCH(TRUE,LEFT(#REF!,NÚCARACT(montadora[SKU Parcial]))=montadora[SKU Parcial],0)
  ),
  ""
)</f>
        <v/>
      </c>
    </row>
    <row r="5090" spans="1:30" x14ac:dyDescent="0.25">
      <c r="A5090" s="42" t="s">
        <v>3132</v>
      </c>
      <c r="B5090" s="42" t="s">
        <v>3133</v>
      </c>
      <c r="C5090" s="42" t="s">
        <v>261</v>
      </c>
      <c r="D5090" s="42" t="s">
        <v>27</v>
      </c>
      <c r="E5090" s="42" t="s">
        <v>3030</v>
      </c>
      <c r="F5090" s="42" t="s">
        <v>1608</v>
      </c>
      <c r="G5090" s="42" t="s">
        <v>11227</v>
      </c>
      <c r="H5090" s="7" t="s">
        <v>30</v>
      </c>
      <c r="I5090" s="42" t="s">
        <v>36</v>
      </c>
      <c r="J5090" s="42" t="s">
        <v>290</v>
      </c>
      <c r="K5090" s="8">
        <v>45864</v>
      </c>
      <c r="L5090" s="7" t="s">
        <v>804</v>
      </c>
      <c r="M5090" s="44">
        <v>33.799999999999997</v>
      </c>
      <c r="N5090" s="7">
        <v>1</v>
      </c>
      <c r="O5090" s="44">
        <v>33.799999999999997</v>
      </c>
      <c r="P5090" s="44">
        <v>15.8</v>
      </c>
      <c r="Q5090" s="44">
        <v>2.74</v>
      </c>
      <c r="R5090" s="44">
        <v>10.56</v>
      </c>
      <c r="S5090" s="44">
        <v>0</v>
      </c>
      <c r="T5090" s="44">
        <v>0</v>
      </c>
      <c r="U5090" s="44">
        <v>4.7</v>
      </c>
      <c r="V5090" s="9" t="s">
        <v>24526</v>
      </c>
      <c r="W5090" s="42" t="s">
        <v>34</v>
      </c>
      <c r="X5090" s="43">
        <v>120021530744</v>
      </c>
      <c r="Y5090" s="43">
        <v>45237631312</v>
      </c>
      <c r="Z5090" s="5" t="s">
        <v>7980</v>
      </c>
      <c r="AA5090" s="37" t="str">
        <f>VLOOKUP(J5090, sku!B:C, 2, FALSE)</f>
        <v>Par De Trava Do Quebra Vento Preto (23Cm)</v>
      </c>
      <c r="AB5090" s="37" t="str">
        <f>VLOOKUP(J5090, sku!B:BM, 64, FALSE)</f>
        <v>Revenda</v>
      </c>
      <c r="AC5090" s="37" t="str">
        <f>LEFT(pedidos[[#This Row],[SKU]],3)</f>
        <v>Q-9</v>
      </c>
      <c r="AD5090" s="37" t="str" cm="1">
        <f t="array" aca="1" ref="AD5090" ca="1">IFERROR(
  INDEX(
    montadora[Montadora],
    MATCH(TRUE,LEFT(#REF!,NÚCARACT(montadora[SKU Parcial]))=montadora[SKU Parcial],0)
  ),
  ""
)</f>
        <v/>
      </c>
    </row>
    <row r="5091" spans="1:30" x14ac:dyDescent="0.25">
      <c r="A5091" s="42" t="s">
        <v>3134</v>
      </c>
      <c r="B5091" s="42" t="s">
        <v>36</v>
      </c>
      <c r="C5091" s="42" t="s">
        <v>529</v>
      </c>
      <c r="D5091" s="42" t="s">
        <v>188</v>
      </c>
      <c r="E5091" s="42" t="s">
        <v>3030</v>
      </c>
      <c r="F5091" s="42" t="s">
        <v>1608</v>
      </c>
      <c r="G5091" s="42" t="s">
        <v>11227</v>
      </c>
      <c r="H5091" s="7" t="s">
        <v>30</v>
      </c>
      <c r="I5091" s="42" t="s">
        <v>36</v>
      </c>
      <c r="J5091" s="42" t="s">
        <v>290</v>
      </c>
      <c r="K5091" s="8">
        <v>45865</v>
      </c>
      <c r="L5091" s="7" t="s">
        <v>804</v>
      </c>
      <c r="M5091" s="44">
        <v>33.799999999999997</v>
      </c>
      <c r="N5091" s="7">
        <v>1</v>
      </c>
      <c r="O5091" s="44">
        <v>40.79</v>
      </c>
      <c r="P5091" s="44">
        <v>15.8</v>
      </c>
      <c r="Q5091" s="44">
        <v>2.74</v>
      </c>
      <c r="R5091" s="44">
        <v>10.56</v>
      </c>
      <c r="S5091" s="44">
        <v>6.99</v>
      </c>
      <c r="T5091" s="44">
        <v>0</v>
      </c>
      <c r="U5091" s="44">
        <v>4.7</v>
      </c>
      <c r="V5091" s="9" t="s">
        <v>24526</v>
      </c>
      <c r="W5091" s="42" t="s">
        <v>34</v>
      </c>
      <c r="X5091" s="43">
        <v>119533214983</v>
      </c>
      <c r="Y5091" s="43">
        <v>45238559184</v>
      </c>
      <c r="Z5091" s="5" t="s">
        <v>7980</v>
      </c>
      <c r="AA5091" s="37" t="str">
        <f>VLOOKUP(J5091, sku!B:C, 2, FALSE)</f>
        <v>Par De Trava Do Quebra Vento Preto (23Cm)</v>
      </c>
      <c r="AB5091" s="37" t="str">
        <f>VLOOKUP(J5091, sku!B:BM, 64, FALSE)</f>
        <v>Revenda</v>
      </c>
      <c r="AC5091" s="37" t="str">
        <f>LEFT(pedidos[[#This Row],[SKU]],3)</f>
        <v>Q-9</v>
      </c>
      <c r="AD5091" s="37" t="str" cm="1">
        <f t="array" aca="1" ref="AD5091" ca="1">IFERROR(
  INDEX(
    montadora[Montadora],
    MATCH(TRUE,LEFT(#REF!,NÚCARACT(montadora[SKU Parcial]))=montadora[SKU Parcial],0)
  ),
  ""
)</f>
        <v/>
      </c>
    </row>
    <row r="5092" spans="1:30" x14ac:dyDescent="0.25">
      <c r="A5092" s="42" t="s">
        <v>3135</v>
      </c>
      <c r="B5092" s="42" t="s">
        <v>36</v>
      </c>
      <c r="C5092" s="42" t="s">
        <v>3136</v>
      </c>
      <c r="D5092" s="42" t="s">
        <v>319</v>
      </c>
      <c r="E5092" s="42" t="s">
        <v>3030</v>
      </c>
      <c r="F5092" s="42" t="s">
        <v>1608</v>
      </c>
      <c r="G5092" s="42" t="s">
        <v>11227</v>
      </c>
      <c r="H5092" s="7" t="s">
        <v>30</v>
      </c>
      <c r="I5092" s="42" t="s">
        <v>36</v>
      </c>
      <c r="J5092" s="42" t="s">
        <v>290</v>
      </c>
      <c r="K5092" s="8">
        <v>45865</v>
      </c>
      <c r="L5092" s="7" t="s">
        <v>804</v>
      </c>
      <c r="M5092" s="44">
        <v>33.799999999999997</v>
      </c>
      <c r="N5092" s="7">
        <v>1</v>
      </c>
      <c r="O5092" s="44">
        <v>33.799999999999997</v>
      </c>
      <c r="P5092" s="44">
        <v>15.8</v>
      </c>
      <c r="Q5092" s="44">
        <v>2.74</v>
      </c>
      <c r="R5092" s="44">
        <v>10.56</v>
      </c>
      <c r="S5092" s="44">
        <v>0</v>
      </c>
      <c r="T5092" s="44">
        <v>0</v>
      </c>
      <c r="U5092" s="44">
        <v>4.7</v>
      </c>
      <c r="V5092" s="9" t="s">
        <v>24526</v>
      </c>
      <c r="W5092" s="42" t="s">
        <v>34</v>
      </c>
      <c r="X5092" s="43">
        <v>120057378090</v>
      </c>
      <c r="Y5092" s="43">
        <v>45238778575</v>
      </c>
      <c r="Z5092" s="5" t="s">
        <v>7980</v>
      </c>
      <c r="AA5092" s="37" t="str">
        <f>VLOOKUP(J5092, sku!B:C, 2, FALSE)</f>
        <v>Par De Trava Do Quebra Vento Preto (23Cm)</v>
      </c>
      <c r="AB5092" s="37" t="str">
        <f>VLOOKUP(J5092, sku!B:BM, 64, FALSE)</f>
        <v>Revenda</v>
      </c>
      <c r="AC5092" s="37" t="str">
        <f>LEFT(pedidos[[#This Row],[SKU]],3)</f>
        <v>Q-9</v>
      </c>
      <c r="AD5092" s="37" t="str" cm="1">
        <f t="array" aca="1" ref="AD5092" ca="1">IFERROR(
  INDEX(
    montadora[Montadora],
    MATCH(TRUE,LEFT(#REF!,NÚCARACT(montadora[SKU Parcial]))=montadora[SKU Parcial],0)
  ),
  ""
)</f>
        <v/>
      </c>
    </row>
    <row r="5093" spans="1:30" x14ac:dyDescent="0.25">
      <c r="A5093" s="42" t="s">
        <v>3137</v>
      </c>
      <c r="B5093" s="42" t="s">
        <v>36</v>
      </c>
      <c r="C5093" s="42" t="s">
        <v>2005</v>
      </c>
      <c r="D5093" s="42" t="s">
        <v>319</v>
      </c>
      <c r="E5093" s="42" t="s">
        <v>3030</v>
      </c>
      <c r="F5093" s="42" t="s">
        <v>1608</v>
      </c>
      <c r="G5093" s="42" t="s">
        <v>11227</v>
      </c>
      <c r="H5093" s="7" t="s">
        <v>30</v>
      </c>
      <c r="I5093" s="42" t="s">
        <v>36</v>
      </c>
      <c r="J5093" s="42" t="s">
        <v>290</v>
      </c>
      <c r="K5093" s="8">
        <v>45865</v>
      </c>
      <c r="L5093" s="7" t="s">
        <v>804</v>
      </c>
      <c r="M5093" s="44">
        <v>33.799999999999997</v>
      </c>
      <c r="N5093" s="7">
        <v>1</v>
      </c>
      <c r="O5093" s="44">
        <v>33.799999999999997</v>
      </c>
      <c r="P5093" s="44">
        <v>15.8</v>
      </c>
      <c r="Q5093" s="44">
        <v>2.74</v>
      </c>
      <c r="R5093" s="44">
        <v>10.56</v>
      </c>
      <c r="S5093" s="44">
        <v>0</v>
      </c>
      <c r="T5093" s="44">
        <v>0</v>
      </c>
      <c r="U5093" s="44">
        <v>4.7</v>
      </c>
      <c r="V5093" s="9" t="s">
        <v>24526</v>
      </c>
      <c r="W5093" s="42" t="s">
        <v>34</v>
      </c>
      <c r="X5093" s="43">
        <v>120105167862</v>
      </c>
      <c r="Y5093" s="43">
        <v>45241190359</v>
      </c>
      <c r="Z5093" s="5" t="s">
        <v>7980</v>
      </c>
      <c r="AA5093" s="37" t="str">
        <f>VLOOKUP(J5093, sku!B:C, 2, FALSE)</f>
        <v>Par De Trava Do Quebra Vento Preto (23Cm)</v>
      </c>
      <c r="AB5093" s="37" t="str">
        <f>VLOOKUP(J5093, sku!B:BM, 64, FALSE)</f>
        <v>Revenda</v>
      </c>
      <c r="AC5093" s="37" t="str">
        <f>LEFT(pedidos[[#This Row],[SKU]],3)</f>
        <v>Q-9</v>
      </c>
      <c r="AD5093" s="37" t="str" cm="1">
        <f t="array" aca="1" ref="AD5093" ca="1">IFERROR(
  INDEX(
    montadora[Montadora],
    MATCH(TRUE,LEFT(#REF!,NÚCARACT(montadora[SKU Parcial]))=montadora[SKU Parcial],0)
  ),
  ""
)</f>
        <v/>
      </c>
    </row>
    <row r="5094" spans="1:30" x14ac:dyDescent="0.25">
      <c r="A5094" s="42" t="s">
        <v>3140</v>
      </c>
      <c r="B5094" s="42" t="s">
        <v>36</v>
      </c>
      <c r="C5094" s="42" t="s">
        <v>850</v>
      </c>
      <c r="D5094" s="42" t="s">
        <v>27</v>
      </c>
      <c r="E5094" s="42" t="s">
        <v>3030</v>
      </c>
      <c r="F5094" s="42" t="s">
        <v>1608</v>
      </c>
      <c r="G5094" s="42" t="s">
        <v>11227</v>
      </c>
      <c r="H5094" s="7" t="s">
        <v>30</v>
      </c>
      <c r="I5094" s="42" t="s">
        <v>36</v>
      </c>
      <c r="J5094" s="42" t="s">
        <v>290</v>
      </c>
      <c r="K5094" s="8">
        <v>45866</v>
      </c>
      <c r="L5094" s="7" t="s">
        <v>804</v>
      </c>
      <c r="M5094" s="44">
        <v>33.799999999999997</v>
      </c>
      <c r="N5094" s="7">
        <v>1</v>
      </c>
      <c r="O5094" s="44">
        <v>40.79</v>
      </c>
      <c r="P5094" s="44">
        <v>15.8</v>
      </c>
      <c r="Q5094" s="44">
        <v>2.74</v>
      </c>
      <c r="R5094" s="44">
        <v>10.56</v>
      </c>
      <c r="S5094" s="44">
        <v>6.99</v>
      </c>
      <c r="T5094" s="44">
        <v>0</v>
      </c>
      <c r="U5094" s="44">
        <v>4.7</v>
      </c>
      <c r="V5094" s="9" t="s">
        <v>24526</v>
      </c>
      <c r="W5094" s="42" t="s">
        <v>34</v>
      </c>
      <c r="X5094" s="43">
        <v>119642486467</v>
      </c>
      <c r="Y5094" s="43">
        <v>45243239895</v>
      </c>
      <c r="Z5094" s="5" t="s">
        <v>7980</v>
      </c>
      <c r="AA5094" s="37" t="str">
        <f>VLOOKUP(J5094, sku!B:C, 2, FALSE)</f>
        <v>Par De Trava Do Quebra Vento Preto (23Cm)</v>
      </c>
      <c r="AB5094" s="37" t="str">
        <f>VLOOKUP(J5094, sku!B:BM, 64, FALSE)</f>
        <v>Revenda</v>
      </c>
      <c r="AC5094" s="37" t="str">
        <f>LEFT(pedidos[[#This Row],[SKU]],3)</f>
        <v>Q-9</v>
      </c>
      <c r="AD5094" s="37" t="str" cm="1">
        <f t="array" aca="1" ref="AD5094" ca="1">IFERROR(
  INDEX(
    montadora[Montadora],
    MATCH(TRUE,LEFT(#REF!,NÚCARACT(montadora[SKU Parcial]))=montadora[SKU Parcial],0)
  ),
  ""
)</f>
        <v/>
      </c>
    </row>
    <row r="5095" spans="1:30" x14ac:dyDescent="0.25">
      <c r="A5095" s="42" t="s">
        <v>3141</v>
      </c>
      <c r="B5095" s="42" t="s">
        <v>36</v>
      </c>
      <c r="C5095" s="42" t="s">
        <v>3142</v>
      </c>
      <c r="D5095" s="42" t="s">
        <v>45</v>
      </c>
      <c r="E5095" s="42" t="s">
        <v>3030</v>
      </c>
      <c r="F5095" s="42" t="s">
        <v>1608</v>
      </c>
      <c r="G5095" s="42" t="s">
        <v>11227</v>
      </c>
      <c r="H5095" s="7" t="s">
        <v>30</v>
      </c>
      <c r="I5095" s="42" t="s">
        <v>36</v>
      </c>
      <c r="J5095" s="42" t="s">
        <v>290</v>
      </c>
      <c r="K5095" s="8">
        <v>45866</v>
      </c>
      <c r="L5095" s="7" t="s">
        <v>804</v>
      </c>
      <c r="M5095" s="44">
        <v>33.799999999999997</v>
      </c>
      <c r="N5095" s="7">
        <v>1</v>
      </c>
      <c r="O5095" s="44">
        <v>33.799999999999997</v>
      </c>
      <c r="P5095" s="44">
        <v>15.8</v>
      </c>
      <c r="Q5095" s="44">
        <v>2.74</v>
      </c>
      <c r="R5095" s="44">
        <v>10.56</v>
      </c>
      <c r="S5095" s="44">
        <v>0</v>
      </c>
      <c r="T5095" s="44">
        <v>0</v>
      </c>
      <c r="U5095" s="44">
        <v>4.7</v>
      </c>
      <c r="V5095" s="9" t="s">
        <v>24526</v>
      </c>
      <c r="W5095" s="42" t="s">
        <v>34</v>
      </c>
      <c r="X5095" s="43" t="s">
        <v>24528</v>
      </c>
      <c r="Y5095" s="43">
        <v>45245568918</v>
      </c>
      <c r="Z5095" s="5" t="s">
        <v>7980</v>
      </c>
      <c r="AA5095" s="37" t="str">
        <f>VLOOKUP(J5095, sku!B:C, 2, FALSE)</f>
        <v>Par De Trava Do Quebra Vento Preto (23Cm)</v>
      </c>
      <c r="AB5095" s="37" t="str">
        <f>VLOOKUP(J5095, sku!B:BM, 64, FALSE)</f>
        <v>Revenda</v>
      </c>
      <c r="AC5095" s="37" t="str">
        <f>LEFT(pedidos[[#This Row],[SKU]],3)</f>
        <v>Q-9</v>
      </c>
      <c r="AD5095" s="37" t="str" cm="1">
        <f t="array" aca="1" ref="AD5095" ca="1">IFERROR(
  INDEX(
    montadora[Montadora],
    MATCH(TRUE,LEFT(#REF!,NÚCARACT(montadora[SKU Parcial]))=montadora[SKU Parcial],0)
  ),
  ""
)</f>
        <v/>
      </c>
    </row>
    <row r="5096" spans="1:30" x14ac:dyDescent="0.25">
      <c r="A5096" s="42" t="s">
        <v>3143</v>
      </c>
      <c r="B5096" s="42" t="s">
        <v>3144</v>
      </c>
      <c r="C5096" s="42" t="s">
        <v>3145</v>
      </c>
      <c r="D5096" s="42" t="s">
        <v>138</v>
      </c>
      <c r="E5096" s="42" t="s">
        <v>3030</v>
      </c>
      <c r="F5096" s="42" t="s">
        <v>1608</v>
      </c>
      <c r="G5096" s="42" t="s">
        <v>11227</v>
      </c>
      <c r="H5096" s="7" t="s">
        <v>30</v>
      </c>
      <c r="I5096" s="42" t="s">
        <v>36</v>
      </c>
      <c r="J5096" s="42" t="s">
        <v>290</v>
      </c>
      <c r="K5096" s="8">
        <v>45867</v>
      </c>
      <c r="L5096" s="7" t="s">
        <v>804</v>
      </c>
      <c r="M5096" s="44">
        <v>33.799999999999997</v>
      </c>
      <c r="N5096" s="7">
        <v>1</v>
      </c>
      <c r="O5096" s="44">
        <v>33.799999999999997</v>
      </c>
      <c r="P5096" s="44">
        <v>15.8</v>
      </c>
      <c r="Q5096" s="44">
        <v>2.74</v>
      </c>
      <c r="R5096" s="44">
        <v>10.56</v>
      </c>
      <c r="S5096" s="44">
        <v>0</v>
      </c>
      <c r="T5096" s="44">
        <v>0</v>
      </c>
      <c r="U5096" s="44">
        <v>4.7</v>
      </c>
      <c r="V5096" s="9" t="s">
        <v>24526</v>
      </c>
      <c r="W5096" s="42" t="s">
        <v>34</v>
      </c>
      <c r="X5096" s="43">
        <v>119733098137</v>
      </c>
      <c r="Y5096" s="43">
        <v>45248124853</v>
      </c>
      <c r="Z5096" s="5" t="s">
        <v>7980</v>
      </c>
      <c r="AA5096" s="37" t="str">
        <f>VLOOKUP(J5096, sku!B:C, 2, FALSE)</f>
        <v>Par De Trava Do Quebra Vento Preto (23Cm)</v>
      </c>
      <c r="AB5096" s="37" t="str">
        <f>VLOOKUP(J5096, sku!B:BM, 64, FALSE)</f>
        <v>Revenda</v>
      </c>
      <c r="AC5096" s="37" t="str">
        <f>LEFT(pedidos[[#This Row],[SKU]],3)</f>
        <v>Q-9</v>
      </c>
      <c r="AD5096" s="37" t="str" cm="1">
        <f t="array" aca="1" ref="AD5096" ca="1">IFERROR(
  INDEX(
    montadora[Montadora],
    MATCH(TRUE,LEFT(#REF!,NÚCARACT(montadora[SKU Parcial]))=montadora[SKU Parcial],0)
  ),
  ""
)</f>
        <v/>
      </c>
    </row>
    <row r="5097" spans="1:30" x14ac:dyDescent="0.25">
      <c r="A5097" s="42" t="s">
        <v>3146</v>
      </c>
      <c r="B5097" s="42" t="s">
        <v>36</v>
      </c>
      <c r="C5097" s="42" t="s">
        <v>3147</v>
      </c>
      <c r="D5097" s="42" t="s">
        <v>27</v>
      </c>
      <c r="E5097" s="42" t="s">
        <v>3030</v>
      </c>
      <c r="F5097" s="42" t="s">
        <v>1608</v>
      </c>
      <c r="G5097" s="42" t="s">
        <v>11227</v>
      </c>
      <c r="H5097" s="7" t="s">
        <v>30</v>
      </c>
      <c r="I5097" s="42" t="s">
        <v>36</v>
      </c>
      <c r="J5097" s="42" t="s">
        <v>290</v>
      </c>
      <c r="K5097" s="8">
        <v>45867</v>
      </c>
      <c r="L5097" s="7" t="s">
        <v>804</v>
      </c>
      <c r="M5097" s="44">
        <v>33.799999999999997</v>
      </c>
      <c r="N5097" s="7">
        <v>1</v>
      </c>
      <c r="O5097" s="44">
        <v>33.799999999999997</v>
      </c>
      <c r="P5097" s="44">
        <v>15.8</v>
      </c>
      <c r="Q5097" s="44">
        <v>2.74</v>
      </c>
      <c r="R5097" s="44">
        <v>10.56</v>
      </c>
      <c r="S5097" s="44">
        <v>0</v>
      </c>
      <c r="T5097" s="44">
        <v>0</v>
      </c>
      <c r="U5097" s="44">
        <v>4.7</v>
      </c>
      <c r="V5097" s="9" t="s">
        <v>24526</v>
      </c>
      <c r="W5097" s="42" t="s">
        <v>34</v>
      </c>
      <c r="X5097" s="43" t="s">
        <v>24529</v>
      </c>
      <c r="Y5097" s="43">
        <v>45248468460</v>
      </c>
      <c r="Z5097" s="5" t="s">
        <v>7980</v>
      </c>
      <c r="AA5097" s="37" t="str">
        <f>VLOOKUP(J5097, sku!B:C, 2, FALSE)</f>
        <v>Par De Trava Do Quebra Vento Preto (23Cm)</v>
      </c>
      <c r="AB5097" s="37" t="str">
        <f>VLOOKUP(J5097, sku!B:BM, 64, FALSE)</f>
        <v>Revenda</v>
      </c>
      <c r="AC5097" s="37" t="str">
        <f>LEFT(pedidos[[#This Row],[SKU]],3)</f>
        <v>Q-9</v>
      </c>
      <c r="AD5097" s="37" t="str" cm="1">
        <f t="array" aca="1" ref="AD5097" ca="1">IFERROR(
  INDEX(
    montadora[Montadora],
    MATCH(TRUE,LEFT(#REF!,NÚCARACT(montadora[SKU Parcial]))=montadora[SKU Parcial],0)
  ),
  ""
)</f>
        <v/>
      </c>
    </row>
    <row r="5098" spans="1:30" x14ac:dyDescent="0.25">
      <c r="A5098" s="42" t="s">
        <v>3148</v>
      </c>
      <c r="B5098" s="42" t="s">
        <v>36</v>
      </c>
      <c r="C5098" s="42" t="s">
        <v>3149</v>
      </c>
      <c r="D5098" s="42" t="s">
        <v>658</v>
      </c>
      <c r="E5098" s="42" t="s">
        <v>3030</v>
      </c>
      <c r="F5098" s="42" t="s">
        <v>1608</v>
      </c>
      <c r="G5098" s="42" t="s">
        <v>11227</v>
      </c>
      <c r="H5098" s="7" t="s">
        <v>30</v>
      </c>
      <c r="I5098" s="42" t="s">
        <v>36</v>
      </c>
      <c r="J5098" s="42" t="s">
        <v>290</v>
      </c>
      <c r="K5098" s="8">
        <v>45867</v>
      </c>
      <c r="L5098" s="7" t="s">
        <v>804</v>
      </c>
      <c r="M5098" s="44">
        <v>33.799999999999997</v>
      </c>
      <c r="N5098" s="7">
        <v>1</v>
      </c>
      <c r="O5098" s="44">
        <v>33.799999999999997</v>
      </c>
      <c r="P5098" s="44">
        <v>15.8</v>
      </c>
      <c r="Q5098" s="44">
        <v>2.74</v>
      </c>
      <c r="R5098" s="44">
        <v>10.56</v>
      </c>
      <c r="S5098" s="44">
        <v>0</v>
      </c>
      <c r="T5098" s="44">
        <v>0</v>
      </c>
      <c r="U5098" s="44">
        <v>4.7</v>
      </c>
      <c r="V5098" s="9" t="s">
        <v>24526</v>
      </c>
      <c r="W5098" s="42" t="s">
        <v>34</v>
      </c>
      <c r="X5098" s="43">
        <v>119751644851</v>
      </c>
      <c r="Y5098" s="43">
        <v>45249329542</v>
      </c>
      <c r="Z5098" s="5" t="s">
        <v>7980</v>
      </c>
      <c r="AA5098" s="37" t="str">
        <f>VLOOKUP(J5098, sku!B:C, 2, FALSE)</f>
        <v>Par De Trava Do Quebra Vento Preto (23Cm)</v>
      </c>
      <c r="AB5098" s="37" t="str">
        <f>VLOOKUP(J5098, sku!B:BM, 64, FALSE)</f>
        <v>Revenda</v>
      </c>
      <c r="AC5098" s="37" t="str">
        <f>LEFT(pedidos[[#This Row],[SKU]],3)</f>
        <v>Q-9</v>
      </c>
      <c r="AD5098" s="37" t="str" cm="1">
        <f t="array" aca="1" ref="AD5098" ca="1">IFERROR(
  INDEX(
    montadora[Montadora],
    MATCH(TRUE,LEFT(#REF!,NÚCARACT(montadora[SKU Parcial]))=montadora[SKU Parcial],0)
  ),
  ""
)</f>
        <v/>
      </c>
    </row>
    <row r="5099" spans="1:30" x14ac:dyDescent="0.25">
      <c r="A5099" s="42" t="s">
        <v>3150</v>
      </c>
      <c r="B5099" s="42" t="s">
        <v>36</v>
      </c>
      <c r="C5099" s="42" t="s">
        <v>2739</v>
      </c>
      <c r="D5099" s="42" t="s">
        <v>27</v>
      </c>
      <c r="E5099" s="42" t="s">
        <v>3030</v>
      </c>
      <c r="F5099" s="42" t="s">
        <v>1608</v>
      </c>
      <c r="G5099" s="42" t="s">
        <v>11227</v>
      </c>
      <c r="H5099" s="7" t="s">
        <v>30</v>
      </c>
      <c r="I5099" s="42" t="s">
        <v>36</v>
      </c>
      <c r="J5099" s="42" t="s">
        <v>290</v>
      </c>
      <c r="K5099" s="8">
        <v>45868</v>
      </c>
      <c r="L5099" s="7" t="s">
        <v>804</v>
      </c>
      <c r="M5099" s="44">
        <v>33.799999999999997</v>
      </c>
      <c r="N5099" s="7">
        <v>1</v>
      </c>
      <c r="O5099" s="44">
        <v>40.79</v>
      </c>
      <c r="P5099" s="44">
        <v>15.8</v>
      </c>
      <c r="Q5099" s="44">
        <v>2.74</v>
      </c>
      <c r="R5099" s="44">
        <v>10.56</v>
      </c>
      <c r="S5099" s="44">
        <v>6.99</v>
      </c>
      <c r="T5099" s="44">
        <v>0</v>
      </c>
      <c r="U5099" s="44">
        <v>4.7</v>
      </c>
      <c r="V5099" s="9" t="s">
        <v>24526</v>
      </c>
      <c r="W5099" s="42" t="s">
        <v>34</v>
      </c>
      <c r="X5099" s="43">
        <v>119854768707</v>
      </c>
      <c r="Y5099" s="43">
        <v>45254703774</v>
      </c>
      <c r="Z5099" s="5" t="s">
        <v>7980</v>
      </c>
      <c r="AA5099" s="37" t="str">
        <f>VLOOKUP(J5099, sku!B:C, 2, FALSE)</f>
        <v>Par De Trava Do Quebra Vento Preto (23Cm)</v>
      </c>
      <c r="AB5099" s="37" t="str">
        <f>VLOOKUP(J5099, sku!B:BM, 64, FALSE)</f>
        <v>Revenda</v>
      </c>
      <c r="AC5099" s="37" t="str">
        <f>LEFT(pedidos[[#This Row],[SKU]],3)</f>
        <v>Q-9</v>
      </c>
      <c r="AD5099" s="37" t="str" cm="1">
        <f t="array" aca="1" ref="AD5099" ca="1">IFERROR(
  INDEX(
    montadora[Montadora],
    MATCH(TRUE,LEFT(#REF!,NÚCARACT(montadora[SKU Parcial]))=montadora[SKU Parcial],0)
  ),
  ""
)</f>
        <v/>
      </c>
    </row>
    <row r="5100" spans="1:30" x14ac:dyDescent="0.25">
      <c r="A5100" s="42" t="s">
        <v>3107</v>
      </c>
      <c r="B5100" s="42" t="s">
        <v>3108</v>
      </c>
      <c r="C5100" s="42" t="s">
        <v>3109</v>
      </c>
      <c r="D5100" s="42" t="s">
        <v>45</v>
      </c>
      <c r="E5100" s="42" t="s">
        <v>3026</v>
      </c>
      <c r="F5100" s="42" t="s">
        <v>1793</v>
      </c>
      <c r="G5100" s="42" t="s">
        <v>11227</v>
      </c>
      <c r="H5100" s="7" t="s">
        <v>47</v>
      </c>
      <c r="I5100" s="42" t="s">
        <v>36</v>
      </c>
      <c r="J5100" s="42" t="s">
        <v>2747</v>
      </c>
      <c r="K5100" s="8">
        <v>45868</v>
      </c>
      <c r="L5100" s="7" t="s">
        <v>11229</v>
      </c>
      <c r="M5100" s="44">
        <v>78.900000000000006</v>
      </c>
      <c r="N5100" s="7">
        <v>1</v>
      </c>
      <c r="O5100" s="44">
        <v>78.900000000000006</v>
      </c>
      <c r="P5100" s="44">
        <v>41.36</v>
      </c>
      <c r="Q5100" s="44">
        <v>6.41</v>
      </c>
      <c r="R5100" s="44">
        <v>20.16</v>
      </c>
      <c r="S5100" s="44">
        <v>0</v>
      </c>
      <c r="T5100" s="44">
        <v>0</v>
      </c>
      <c r="U5100" s="44">
        <v>10.97</v>
      </c>
      <c r="V5100" s="9" t="s">
        <v>24526</v>
      </c>
      <c r="W5100" s="42" t="s">
        <v>34</v>
      </c>
      <c r="X5100" s="43">
        <v>120404103724</v>
      </c>
      <c r="Y5100" s="43">
        <v>45256445827</v>
      </c>
      <c r="Z5100" s="5" t="s">
        <v>7980</v>
      </c>
      <c r="AA5100" s="37" t="str">
        <f>VLOOKUP(J5100, sku!B:C, 2, FALSE)</f>
        <v>Cabo de Chupeta Coaxial de Transferência de Carga de Bateria 12/24V 500 Amper, PVC, CCA 5 Metros</v>
      </c>
      <c r="AB5100" s="37" t="str">
        <f>VLOOKUP(J5100, sku!B:BM, 64, FALSE)</f>
        <v>Importação</v>
      </c>
      <c r="AC5100" s="37" t="str">
        <f>LEFT(pedidos[[#This Row],[SKU]],3)</f>
        <v>1EC</v>
      </c>
      <c r="AD5100" s="37" t="str" cm="1">
        <f t="array" aca="1" ref="AD5100" ca="1">IFERROR(
  INDEX(
    montadora[Montadora],
    MATCH(TRUE,LEFT(#REF!,NÚCARACT(montadora[SKU Parcial]))=montadora[SKU Parcial],0)
  ),
  ""
)</f>
        <v/>
      </c>
    </row>
    <row r="5101" spans="1:30" x14ac:dyDescent="0.25">
      <c r="A5101" s="42" t="s">
        <v>3154</v>
      </c>
      <c r="B5101" s="42" t="s">
        <v>3155</v>
      </c>
      <c r="C5101" s="42" t="s">
        <v>132</v>
      </c>
      <c r="D5101" s="42" t="s">
        <v>191</v>
      </c>
      <c r="E5101" s="42" t="s">
        <v>3030</v>
      </c>
      <c r="F5101" s="42" t="s">
        <v>1608</v>
      </c>
      <c r="G5101" s="42" t="s">
        <v>11227</v>
      </c>
      <c r="H5101" s="7" t="s">
        <v>30</v>
      </c>
      <c r="I5101" s="42" t="s">
        <v>36</v>
      </c>
      <c r="J5101" s="42" t="s">
        <v>290</v>
      </c>
      <c r="K5101" s="8">
        <v>45869</v>
      </c>
      <c r="L5101" s="7" t="s">
        <v>804</v>
      </c>
      <c r="M5101" s="44">
        <v>33.799999999999997</v>
      </c>
      <c r="N5101" s="7">
        <v>1</v>
      </c>
      <c r="O5101" s="44">
        <v>33.799999999999997</v>
      </c>
      <c r="P5101" s="44">
        <v>15.8</v>
      </c>
      <c r="Q5101" s="44">
        <v>2.74</v>
      </c>
      <c r="R5101" s="44">
        <v>10.56</v>
      </c>
      <c r="S5101" s="44">
        <v>0</v>
      </c>
      <c r="T5101" s="44">
        <v>0</v>
      </c>
      <c r="U5101" s="44">
        <v>4.7</v>
      </c>
      <c r="V5101" s="9" t="s">
        <v>24526</v>
      </c>
      <c r="W5101" s="42" t="s">
        <v>34</v>
      </c>
      <c r="X5101" s="43">
        <v>120509031360</v>
      </c>
      <c r="Y5101" s="43">
        <v>45261531324</v>
      </c>
      <c r="Z5101" s="5" t="s">
        <v>7980</v>
      </c>
      <c r="AA5101" s="37" t="str">
        <f>VLOOKUP(J5101, sku!B:C, 2, FALSE)</f>
        <v>Par De Trava Do Quebra Vento Preto (23Cm)</v>
      </c>
      <c r="AB5101" s="37" t="str">
        <f>VLOOKUP(J5101, sku!B:BM, 64, FALSE)</f>
        <v>Revenda</v>
      </c>
      <c r="AC5101" s="37" t="str">
        <f>LEFT(pedidos[[#This Row],[SKU]],3)</f>
        <v>Q-9</v>
      </c>
      <c r="AD5101" s="37" t="str" cm="1">
        <f t="array" aca="1" ref="AD5101" ca="1">IFERROR(
  INDEX(
    montadora[Montadora],
    MATCH(TRUE,LEFT(#REF!,NÚCARACT(montadora[SKU Parcial]))=montadora[SKU Parcial],0)
  ),
  ""
)</f>
        <v/>
      </c>
    </row>
    <row r="5102" spans="1:30" x14ac:dyDescent="0.25">
      <c r="A5102" s="42" t="s">
        <v>3048</v>
      </c>
      <c r="B5102" s="42" t="s">
        <v>3049</v>
      </c>
      <c r="C5102" s="42" t="s">
        <v>3050</v>
      </c>
      <c r="D5102" s="42" t="s">
        <v>1442</v>
      </c>
      <c r="E5102" s="42" t="s">
        <v>3030</v>
      </c>
      <c r="F5102" s="42" t="s">
        <v>1608</v>
      </c>
      <c r="G5102" s="42" t="s">
        <v>11227</v>
      </c>
      <c r="H5102" s="7" t="s">
        <v>30</v>
      </c>
      <c r="I5102" s="42" t="s">
        <v>36</v>
      </c>
      <c r="J5102" s="42" t="s">
        <v>290</v>
      </c>
      <c r="K5102" s="8">
        <v>45840</v>
      </c>
      <c r="L5102" s="7" t="s">
        <v>804</v>
      </c>
      <c r="M5102" s="44">
        <v>33.799999999999997</v>
      </c>
      <c r="N5102" s="7">
        <v>2</v>
      </c>
      <c r="O5102" s="44">
        <v>67.599999999999994</v>
      </c>
      <c r="P5102" s="44">
        <v>31.6</v>
      </c>
      <c r="Q5102" s="44">
        <v>5.49</v>
      </c>
      <c r="R5102" s="44">
        <v>21.12</v>
      </c>
      <c r="S5102" s="44">
        <v>0</v>
      </c>
      <c r="T5102" s="44">
        <v>0</v>
      </c>
      <c r="U5102" s="44">
        <v>9.39</v>
      </c>
      <c r="V5102" s="9" t="s">
        <v>24530</v>
      </c>
      <c r="W5102" s="42" t="s">
        <v>34</v>
      </c>
      <c r="X5102" s="43">
        <v>116631577827</v>
      </c>
      <c r="Y5102" s="43">
        <v>45106729427</v>
      </c>
      <c r="Z5102" s="5" t="s">
        <v>7980</v>
      </c>
      <c r="AA5102" s="37" t="str">
        <f>VLOOKUP(J5102, sku!B:C, 2, FALSE)</f>
        <v>Par De Trava Do Quebra Vento Preto (23Cm)</v>
      </c>
      <c r="AB5102" s="37" t="str">
        <f>VLOOKUP(J5102, sku!B:BM, 64, FALSE)</f>
        <v>Revenda</v>
      </c>
      <c r="AC5102" s="37" t="str">
        <f>LEFT(pedidos[[#This Row],[SKU]],3)</f>
        <v>Q-9</v>
      </c>
      <c r="AD5102" s="37" t="str" cm="1">
        <f t="array" aca="1" ref="AD5102" ca="1">IFERROR(
  INDEX(
    montadora[Montadora],
    MATCH(TRUE,LEFT(#REF!,NÚCARACT(montadora[SKU Parcial]))=montadora[SKU Parcial],0)
  ),
  ""
)</f>
        <v/>
      </c>
    </row>
    <row r="5103" spans="1:30" x14ac:dyDescent="0.25">
      <c r="A5103" s="42" t="s">
        <v>3063</v>
      </c>
      <c r="B5103" s="42" t="s">
        <v>3064</v>
      </c>
      <c r="C5103" s="42" t="s">
        <v>3065</v>
      </c>
      <c r="D5103" s="42" t="s">
        <v>534</v>
      </c>
      <c r="E5103" s="42" t="s">
        <v>3030</v>
      </c>
      <c r="F5103" s="42" t="s">
        <v>1608</v>
      </c>
      <c r="G5103" s="42" t="s">
        <v>11227</v>
      </c>
      <c r="H5103" s="7" t="s">
        <v>30</v>
      </c>
      <c r="I5103" s="42" t="s">
        <v>31</v>
      </c>
      <c r="J5103" s="42" t="s">
        <v>290</v>
      </c>
      <c r="K5103" s="8">
        <v>45858</v>
      </c>
      <c r="L5103" s="7" t="s">
        <v>804</v>
      </c>
      <c r="M5103" s="44">
        <v>33.799999999999997</v>
      </c>
      <c r="N5103" s="7">
        <v>2</v>
      </c>
      <c r="O5103" s="44">
        <v>67.599999999999994</v>
      </c>
      <c r="P5103" s="44">
        <v>31.6</v>
      </c>
      <c r="Q5103" s="44">
        <v>5.49</v>
      </c>
      <c r="R5103" s="44">
        <v>21.12</v>
      </c>
      <c r="S5103" s="44">
        <v>0</v>
      </c>
      <c r="T5103" s="44">
        <v>0</v>
      </c>
      <c r="U5103" s="44">
        <v>9.39</v>
      </c>
      <c r="V5103" s="9" t="s">
        <v>24530</v>
      </c>
      <c r="W5103" s="42" t="s">
        <v>34</v>
      </c>
      <c r="X5103" s="43">
        <v>119285290542</v>
      </c>
      <c r="Y5103" s="43">
        <v>45203710212</v>
      </c>
      <c r="Z5103" s="5" t="s">
        <v>7980</v>
      </c>
      <c r="AA5103" s="37" t="str">
        <f>VLOOKUP(J5103, sku!B:C, 2, FALSE)</f>
        <v>Par De Trava Do Quebra Vento Preto (23Cm)</v>
      </c>
      <c r="AB5103" s="37" t="str">
        <f>VLOOKUP(J5103, sku!B:BM, 64, FALSE)</f>
        <v>Revenda</v>
      </c>
      <c r="AC5103" s="37" t="str">
        <f>LEFT(pedidos[[#This Row],[SKU]],3)</f>
        <v>Q-9</v>
      </c>
      <c r="AD5103" s="37" t="str" cm="1">
        <f t="array" aca="1" ref="AD5103" ca="1">IFERROR(
  INDEX(
    montadora[Montadora],
    MATCH(TRUE,LEFT(#REF!,NÚCARACT(montadora[SKU Parcial]))=montadora[SKU Parcial],0)
  ),
  ""
)</f>
        <v/>
      </c>
    </row>
    <row r="5104" spans="1:30" x14ac:dyDescent="0.25">
      <c r="A5104" s="42" t="s">
        <v>3138</v>
      </c>
      <c r="B5104" s="42" t="s">
        <v>3139</v>
      </c>
      <c r="C5104" s="42" t="s">
        <v>470</v>
      </c>
      <c r="D5104" s="42" t="s">
        <v>138</v>
      </c>
      <c r="E5104" s="42" t="s">
        <v>3030</v>
      </c>
      <c r="F5104" s="42" t="s">
        <v>1608</v>
      </c>
      <c r="G5104" s="42" t="s">
        <v>11227</v>
      </c>
      <c r="H5104" s="7" t="s">
        <v>30</v>
      </c>
      <c r="I5104" s="42" t="s">
        <v>36</v>
      </c>
      <c r="J5104" s="42" t="s">
        <v>290</v>
      </c>
      <c r="K5104" s="8">
        <v>45866</v>
      </c>
      <c r="L5104" s="7" t="s">
        <v>804</v>
      </c>
      <c r="M5104" s="44">
        <v>33.799999999999997</v>
      </c>
      <c r="N5104" s="7">
        <v>2</v>
      </c>
      <c r="O5104" s="44">
        <v>67.599999999999994</v>
      </c>
      <c r="P5104" s="44">
        <v>31.6</v>
      </c>
      <c r="Q5104" s="44">
        <v>5.49</v>
      </c>
      <c r="R5104" s="44">
        <v>21.12</v>
      </c>
      <c r="S5104" s="44">
        <v>0</v>
      </c>
      <c r="T5104" s="44">
        <v>0</v>
      </c>
      <c r="U5104" s="44">
        <v>9.39</v>
      </c>
      <c r="V5104" s="9" t="s">
        <v>24530</v>
      </c>
      <c r="W5104" s="42" t="s">
        <v>34</v>
      </c>
      <c r="X5104" s="43">
        <v>119629300963</v>
      </c>
      <c r="Y5104" s="43">
        <v>45242779172</v>
      </c>
      <c r="Z5104" s="5" t="s">
        <v>7980</v>
      </c>
      <c r="AA5104" s="37" t="str">
        <f>VLOOKUP(J5104, sku!B:C, 2, FALSE)</f>
        <v>Par De Trava Do Quebra Vento Preto (23Cm)</v>
      </c>
      <c r="AB5104" s="37" t="str">
        <f>VLOOKUP(J5104, sku!B:BM, 64, FALSE)</f>
        <v>Revenda</v>
      </c>
      <c r="AC5104" s="37" t="str">
        <f>LEFT(pedidos[[#This Row],[SKU]],3)</f>
        <v>Q-9</v>
      </c>
      <c r="AD5104" s="37" t="str" cm="1">
        <f t="array" aca="1" ref="AD5104" ca="1">IFERROR(
  INDEX(
    montadora[Montadora],
    MATCH(TRUE,LEFT(#REF!,NÚCARACT(montadora[SKU Parcial]))=montadora[SKU Parcial],0)
  ),
  ""
)</f>
        <v/>
      </c>
    </row>
    <row r="5105" spans="1:30" x14ac:dyDescent="0.25">
      <c r="A5105" s="42" t="s">
        <v>3151</v>
      </c>
      <c r="B5105" s="42" t="s">
        <v>3152</v>
      </c>
      <c r="C5105" s="42" t="s">
        <v>3153</v>
      </c>
      <c r="D5105" s="42" t="s">
        <v>534</v>
      </c>
      <c r="E5105" s="42" t="s">
        <v>3030</v>
      </c>
      <c r="F5105" s="42" t="s">
        <v>1608</v>
      </c>
      <c r="G5105" s="42" t="s">
        <v>11227</v>
      </c>
      <c r="H5105" s="7" t="s">
        <v>30</v>
      </c>
      <c r="I5105" s="42" t="s">
        <v>36</v>
      </c>
      <c r="J5105" s="42" t="s">
        <v>290</v>
      </c>
      <c r="K5105" s="8">
        <v>45869</v>
      </c>
      <c r="L5105" s="7" t="s">
        <v>804</v>
      </c>
      <c r="M5105" s="44">
        <v>33.799999999999997</v>
      </c>
      <c r="N5105" s="7">
        <v>6</v>
      </c>
      <c r="O5105" s="44">
        <v>202.8</v>
      </c>
      <c r="P5105" s="44">
        <v>94.8</v>
      </c>
      <c r="Q5105" s="44">
        <v>16.47</v>
      </c>
      <c r="R5105" s="44">
        <v>63.36</v>
      </c>
      <c r="S5105" s="44">
        <v>0</v>
      </c>
      <c r="T5105" s="44">
        <v>0</v>
      </c>
      <c r="U5105" s="44">
        <v>28.17</v>
      </c>
      <c r="V5105" s="9" t="s">
        <v>24530</v>
      </c>
      <c r="W5105" s="42" t="s">
        <v>34</v>
      </c>
      <c r="X5105" s="43">
        <v>119975763871</v>
      </c>
      <c r="Y5105" s="43">
        <v>45260669260</v>
      </c>
      <c r="Z5105" s="5" t="s">
        <v>7980</v>
      </c>
      <c r="AA5105" s="37" t="str">
        <f>VLOOKUP(J5105, sku!B:C, 2, FALSE)</f>
        <v>Par De Trava Do Quebra Vento Preto (23Cm)</v>
      </c>
      <c r="AB5105" s="37" t="str">
        <f>VLOOKUP(J5105, sku!B:BM, 64, FALSE)</f>
        <v>Revenda</v>
      </c>
      <c r="AC5105" s="37" t="str">
        <f>LEFT(pedidos[[#This Row],[SKU]],3)</f>
        <v>Q-9</v>
      </c>
      <c r="AD5105" s="37" t="str" cm="1">
        <f t="array" aca="1" ref="AD5105" ca="1">IFERROR(
  INDEX(
    montadora[Montadora],
    MATCH(TRUE,LEFT(#REF!,NÚCARACT(montadora[SKU Parcial]))=montadora[SKU Parcial],0)
  ),
  ""
)</f>
        <v/>
      </c>
    </row>
    <row r="5106" spans="1:30" x14ac:dyDescent="0.25">
      <c r="A5106" s="42" t="s">
        <v>3156</v>
      </c>
      <c r="B5106" s="42" t="s">
        <v>3157</v>
      </c>
      <c r="C5106" s="42" t="s">
        <v>3158</v>
      </c>
      <c r="D5106" s="42" t="s">
        <v>395</v>
      </c>
      <c r="E5106" s="42" t="s">
        <v>3030</v>
      </c>
      <c r="F5106" s="42" t="s">
        <v>1608</v>
      </c>
      <c r="G5106" s="42" t="s">
        <v>11227</v>
      </c>
      <c r="H5106" s="7" t="s">
        <v>30</v>
      </c>
      <c r="I5106" s="42" t="s">
        <v>36</v>
      </c>
      <c r="J5106" s="42" t="s">
        <v>290</v>
      </c>
      <c r="K5106" s="8">
        <v>45869</v>
      </c>
      <c r="L5106" s="7" t="s">
        <v>804</v>
      </c>
      <c r="M5106" s="44">
        <v>33.799999999999997</v>
      </c>
      <c r="N5106" s="7">
        <v>2</v>
      </c>
      <c r="O5106" s="44">
        <v>67.599999999999994</v>
      </c>
      <c r="P5106" s="44">
        <v>31.6</v>
      </c>
      <c r="Q5106" s="44">
        <v>5.49</v>
      </c>
      <c r="R5106" s="44">
        <v>21.12</v>
      </c>
      <c r="S5106" s="44">
        <v>0</v>
      </c>
      <c r="T5106" s="44">
        <v>0</v>
      </c>
      <c r="U5106" s="44">
        <v>9.39</v>
      </c>
      <c r="V5106" s="9" t="s">
        <v>24530</v>
      </c>
      <c r="W5106" s="42" t="s">
        <v>34</v>
      </c>
      <c r="X5106" s="43">
        <v>120567283044</v>
      </c>
      <c r="Y5106" s="43">
        <v>45264197305</v>
      </c>
      <c r="Z5106" s="5" t="s">
        <v>7980</v>
      </c>
      <c r="AA5106" s="37" t="str">
        <f>VLOOKUP(J5106, sku!B:C, 2, FALSE)</f>
        <v>Par De Trava Do Quebra Vento Preto (23Cm)</v>
      </c>
      <c r="AB5106" s="37" t="str">
        <f>VLOOKUP(J5106, sku!B:BM, 64, FALSE)</f>
        <v>Revenda</v>
      </c>
      <c r="AC5106" s="37" t="str">
        <f>LEFT(pedidos[[#This Row],[SKU]],3)</f>
        <v>Q-9</v>
      </c>
      <c r="AD5106" s="37" t="str" cm="1">
        <f t="array" aca="1" ref="AD5106" ca="1">IFERROR(
  INDEX(
    montadora[Montadora],
    MATCH(TRUE,LEFT(#REF!,NÚCARACT(montadora[SKU Parcial]))=montadora[SKU Parcial],0)
  ),
  ""
)</f>
        <v/>
      </c>
    </row>
    <row r="5107" spans="1:30" x14ac:dyDescent="0.25">
      <c r="A5107" s="42" t="s">
        <v>3079</v>
      </c>
      <c r="B5107" s="42" t="s">
        <v>36</v>
      </c>
      <c r="C5107" s="42" t="s">
        <v>212</v>
      </c>
      <c r="D5107" s="42" t="s">
        <v>27</v>
      </c>
      <c r="E5107" s="42" t="s">
        <v>3080</v>
      </c>
      <c r="F5107" s="42" t="s">
        <v>3081</v>
      </c>
      <c r="G5107" s="42" t="s">
        <v>11227</v>
      </c>
      <c r="H5107" s="7" t="s">
        <v>47</v>
      </c>
      <c r="I5107" s="42" t="s">
        <v>36</v>
      </c>
      <c r="J5107" s="42" t="s">
        <v>2747</v>
      </c>
      <c r="K5107" s="8">
        <v>45839</v>
      </c>
      <c r="L5107" s="7" t="s">
        <v>33</v>
      </c>
      <c r="M5107" s="44">
        <v>78.8</v>
      </c>
      <c r="N5107" s="7">
        <v>1</v>
      </c>
      <c r="O5107" s="44">
        <v>94.79</v>
      </c>
      <c r="P5107" s="44">
        <v>41.36</v>
      </c>
      <c r="Q5107" s="44">
        <v>6.4</v>
      </c>
      <c r="R5107" s="44">
        <v>20.149999999999999</v>
      </c>
      <c r="S5107" s="44">
        <v>15.99</v>
      </c>
      <c r="T5107" s="44">
        <v>0</v>
      </c>
      <c r="U5107" s="44">
        <v>10.89</v>
      </c>
      <c r="V5107" s="9" t="s">
        <v>24531</v>
      </c>
      <c r="W5107" s="42" t="s">
        <v>34</v>
      </c>
      <c r="X5107" s="43">
        <v>116484414221</v>
      </c>
      <c r="Y5107" s="43">
        <v>45099410648</v>
      </c>
      <c r="Z5107" s="5" t="s">
        <v>7980</v>
      </c>
      <c r="AA5107" s="37" t="str">
        <f>VLOOKUP(J5107, sku!B:C, 2, FALSE)</f>
        <v>Cabo de Chupeta Coaxial de Transferência de Carga de Bateria 12/24V 500 Amper, PVC, CCA 5 Metros</v>
      </c>
      <c r="AB5107" s="37" t="str">
        <f>VLOOKUP(J5107, sku!B:BM, 64, FALSE)</f>
        <v>Importação</v>
      </c>
      <c r="AC5107" s="37" t="str">
        <f>LEFT(pedidos[[#This Row],[SKU]],3)</f>
        <v>1EC</v>
      </c>
      <c r="AD5107" s="37" t="str" cm="1">
        <f t="array" aca="1" ref="AD5107" ca="1">IFERROR(
  INDEX(
    montadora[Montadora],
    MATCH(TRUE,LEFT(#REF!,NÚCARACT(montadora[SKU Parcial]))=montadora[SKU Parcial],0)
  ),
  ""
)</f>
        <v/>
      </c>
    </row>
    <row r="5108" spans="1:30" x14ac:dyDescent="0.25">
      <c r="A5108" s="42" t="s">
        <v>3082</v>
      </c>
      <c r="B5108" s="42" t="s">
        <v>3083</v>
      </c>
      <c r="C5108" s="42" t="s">
        <v>3084</v>
      </c>
      <c r="D5108" s="42" t="s">
        <v>38</v>
      </c>
      <c r="E5108" s="42" t="s">
        <v>3080</v>
      </c>
      <c r="F5108" s="42" t="s">
        <v>3085</v>
      </c>
      <c r="G5108" s="42" t="s">
        <v>11227</v>
      </c>
      <c r="H5108" s="7" t="s">
        <v>47</v>
      </c>
      <c r="I5108" s="42" t="s">
        <v>36</v>
      </c>
      <c r="J5108" s="42" t="s">
        <v>2747</v>
      </c>
      <c r="K5108" s="8">
        <v>45846</v>
      </c>
      <c r="L5108" s="7" t="s">
        <v>11229</v>
      </c>
      <c r="M5108" s="44">
        <v>78.8</v>
      </c>
      <c r="N5108" s="7">
        <v>1</v>
      </c>
      <c r="O5108" s="44">
        <v>78.8</v>
      </c>
      <c r="P5108" s="44">
        <v>41.36</v>
      </c>
      <c r="Q5108" s="44">
        <v>6.4</v>
      </c>
      <c r="R5108" s="44">
        <v>20.149999999999999</v>
      </c>
      <c r="S5108" s="44">
        <v>0</v>
      </c>
      <c r="T5108" s="44">
        <v>0</v>
      </c>
      <c r="U5108" s="44">
        <v>10.89</v>
      </c>
      <c r="V5108" s="9" t="s">
        <v>24531</v>
      </c>
      <c r="W5108" s="42" t="s">
        <v>34</v>
      </c>
      <c r="X5108" s="43">
        <v>117352498029</v>
      </c>
      <c r="Y5108" s="43">
        <v>45139157575</v>
      </c>
      <c r="Z5108" s="5" t="s">
        <v>7980</v>
      </c>
      <c r="AA5108" s="37" t="str">
        <f>VLOOKUP(J5108, sku!B:C, 2, FALSE)</f>
        <v>Cabo de Chupeta Coaxial de Transferência de Carga de Bateria 12/24V 500 Amper, PVC, CCA 5 Metros</v>
      </c>
      <c r="AB5108" s="37" t="str">
        <f>VLOOKUP(J5108, sku!B:BM, 64, FALSE)</f>
        <v>Importação</v>
      </c>
      <c r="AC5108" s="37" t="str">
        <f>LEFT(pedidos[[#This Row],[SKU]],3)</f>
        <v>1EC</v>
      </c>
      <c r="AD5108" s="37" t="str" cm="1">
        <f t="array" aca="1" ref="AD5108" ca="1">IFERROR(
  INDEX(
    montadora[Montadora],
    MATCH(TRUE,LEFT(#REF!,NÚCARACT(montadora[SKU Parcial]))=montadora[SKU Parcial],0)
  ),
  ""
)</f>
        <v/>
      </c>
    </row>
    <row r="5109" spans="1:30" x14ac:dyDescent="0.25">
      <c r="A5109" s="42" t="s">
        <v>3086</v>
      </c>
      <c r="B5109" s="42" t="s">
        <v>3087</v>
      </c>
      <c r="C5109" s="42" t="s">
        <v>3088</v>
      </c>
      <c r="D5109" s="42" t="s">
        <v>45</v>
      </c>
      <c r="E5109" s="42" t="s">
        <v>3080</v>
      </c>
      <c r="F5109" s="42" t="s">
        <v>3085</v>
      </c>
      <c r="G5109" s="42" t="s">
        <v>11227</v>
      </c>
      <c r="H5109" s="7" t="s">
        <v>47</v>
      </c>
      <c r="I5109" s="42" t="s">
        <v>36</v>
      </c>
      <c r="J5109" s="42" t="s">
        <v>2747</v>
      </c>
      <c r="K5109" s="8">
        <v>45846</v>
      </c>
      <c r="L5109" s="7" t="s">
        <v>11229</v>
      </c>
      <c r="M5109" s="44">
        <v>78.8</v>
      </c>
      <c r="N5109" s="7">
        <v>1</v>
      </c>
      <c r="O5109" s="44">
        <v>78.8</v>
      </c>
      <c r="P5109" s="44">
        <v>41.36</v>
      </c>
      <c r="Q5109" s="44">
        <v>6.4</v>
      </c>
      <c r="R5109" s="44">
        <v>20.149999999999999</v>
      </c>
      <c r="S5109" s="44">
        <v>0</v>
      </c>
      <c r="T5109" s="44">
        <v>0</v>
      </c>
      <c r="U5109" s="44">
        <v>10.89</v>
      </c>
      <c r="V5109" s="9" t="s">
        <v>24531</v>
      </c>
      <c r="W5109" s="42" t="s">
        <v>34</v>
      </c>
      <c r="X5109" s="43">
        <v>117921390770</v>
      </c>
      <c r="Y5109" s="43">
        <v>45142555411</v>
      </c>
      <c r="Z5109" s="5" t="s">
        <v>7980</v>
      </c>
      <c r="AA5109" s="37" t="str">
        <f>VLOOKUP(J5109, sku!B:C, 2, FALSE)</f>
        <v>Cabo de Chupeta Coaxial de Transferência de Carga de Bateria 12/24V 500 Amper, PVC, CCA 5 Metros</v>
      </c>
      <c r="AB5109" s="37" t="str">
        <f>VLOOKUP(J5109, sku!B:BM, 64, FALSE)</f>
        <v>Importação</v>
      </c>
      <c r="AC5109" s="37" t="str">
        <f>LEFT(pedidos[[#This Row],[SKU]],3)</f>
        <v>1EC</v>
      </c>
      <c r="AD5109" s="37" t="str" cm="1">
        <f t="array" aca="1" ref="AD5109" ca="1">IFERROR(
  INDEX(
    montadora[Montadora],
    MATCH(TRUE,LEFT(#REF!,NÚCARACT(montadora[SKU Parcial]))=montadora[SKU Parcial],0)
  ),
  ""
)</f>
        <v/>
      </c>
    </row>
    <row r="5110" spans="1:30" x14ac:dyDescent="0.25">
      <c r="A5110" s="42" t="s">
        <v>3089</v>
      </c>
      <c r="B5110" s="42" t="s">
        <v>3090</v>
      </c>
      <c r="C5110" s="42" t="s">
        <v>3091</v>
      </c>
      <c r="D5110" s="42" t="s">
        <v>319</v>
      </c>
      <c r="E5110" s="42" t="s">
        <v>3026</v>
      </c>
      <c r="F5110" s="42" t="s">
        <v>1793</v>
      </c>
      <c r="G5110" s="42" t="s">
        <v>11227</v>
      </c>
      <c r="H5110" s="7" t="s">
        <v>47</v>
      </c>
      <c r="I5110" s="42" t="s">
        <v>36</v>
      </c>
      <c r="J5110" s="42" t="s">
        <v>2747</v>
      </c>
      <c r="K5110" s="8">
        <v>45850</v>
      </c>
      <c r="L5110" s="7" t="s">
        <v>11229</v>
      </c>
      <c r="M5110" s="44">
        <v>78.8</v>
      </c>
      <c r="N5110" s="7">
        <v>1</v>
      </c>
      <c r="O5110" s="44">
        <v>78.8</v>
      </c>
      <c r="P5110" s="44">
        <v>41.36</v>
      </c>
      <c r="Q5110" s="44">
        <v>6.4</v>
      </c>
      <c r="R5110" s="44">
        <v>20.149999999999999</v>
      </c>
      <c r="S5110" s="44">
        <v>0</v>
      </c>
      <c r="T5110" s="44">
        <v>0</v>
      </c>
      <c r="U5110" s="44">
        <v>10.89</v>
      </c>
      <c r="V5110" s="9" t="s">
        <v>24531</v>
      </c>
      <c r="W5110" s="42" t="s">
        <v>34</v>
      </c>
      <c r="X5110" s="43">
        <v>117911339279</v>
      </c>
      <c r="Y5110" s="43">
        <v>45164084770</v>
      </c>
      <c r="Z5110" s="5" t="s">
        <v>7980</v>
      </c>
      <c r="AA5110" s="37" t="str">
        <f>VLOOKUP(J5110, sku!B:C, 2, FALSE)</f>
        <v>Cabo de Chupeta Coaxial de Transferência de Carga de Bateria 12/24V 500 Amper, PVC, CCA 5 Metros</v>
      </c>
      <c r="AB5110" s="37" t="str">
        <f>VLOOKUP(J5110, sku!B:BM, 64, FALSE)</f>
        <v>Importação</v>
      </c>
      <c r="AC5110" s="37" t="str">
        <f>LEFT(pedidos[[#This Row],[SKU]],3)</f>
        <v>1EC</v>
      </c>
      <c r="AD5110" s="37" t="str" cm="1">
        <f t="array" aca="1" ref="AD5110" ca="1">IFERROR(
  INDEX(
    montadora[Montadora],
    MATCH(TRUE,LEFT(#REF!,NÚCARACT(montadora[SKU Parcial]))=montadora[SKU Parcial],0)
  ),
  ""
)</f>
        <v/>
      </c>
    </row>
    <row r="5111" spans="1:30" x14ac:dyDescent="0.25">
      <c r="A5111" s="42" t="s">
        <v>3161</v>
      </c>
      <c r="B5111" s="42" t="s">
        <v>36</v>
      </c>
      <c r="C5111" s="42" t="s">
        <v>3162</v>
      </c>
      <c r="D5111" s="42" t="s">
        <v>27</v>
      </c>
      <c r="E5111" s="42" t="s">
        <v>3163</v>
      </c>
      <c r="F5111" s="42" t="s">
        <v>3164</v>
      </c>
      <c r="G5111" s="42" t="s">
        <v>11227</v>
      </c>
      <c r="H5111" s="7" t="s">
        <v>30</v>
      </c>
      <c r="I5111" s="42" t="s">
        <v>36</v>
      </c>
      <c r="J5111" s="42" t="s">
        <v>2865</v>
      </c>
      <c r="K5111" s="8">
        <v>45859</v>
      </c>
      <c r="L5111" s="7" t="s">
        <v>11229</v>
      </c>
      <c r="M5111" s="44">
        <v>58.5</v>
      </c>
      <c r="N5111" s="7">
        <v>1</v>
      </c>
      <c r="O5111" s="44">
        <v>58.5</v>
      </c>
      <c r="P5111" s="44">
        <v>31.94</v>
      </c>
      <c r="Q5111" s="44">
        <v>4.75</v>
      </c>
      <c r="R5111" s="44">
        <v>13.77</v>
      </c>
      <c r="S5111" s="44">
        <v>0</v>
      </c>
      <c r="T5111" s="44">
        <v>0</v>
      </c>
      <c r="U5111" s="44">
        <v>8.0399999999999991</v>
      </c>
      <c r="V5111" s="9" t="s">
        <v>24532</v>
      </c>
      <c r="W5111" s="42" t="s">
        <v>34</v>
      </c>
      <c r="X5111" s="43">
        <v>119444372352</v>
      </c>
      <c r="Y5111" s="43">
        <v>45211376382</v>
      </c>
      <c r="Z5111" s="5" t="s">
        <v>7980</v>
      </c>
      <c r="AA5111" s="37" t="str">
        <f>VLOOKUP(J5111, sku!B:C, 2, FALSE)</f>
        <v>Blend Metal Polish 150g</v>
      </c>
      <c r="AB5111" s="37" t="str">
        <f>VLOOKUP(J5111, sku!B:BM, 64, FALSE)</f>
        <v>Revenda</v>
      </c>
      <c r="AC5111" s="37" t="str">
        <f>LEFT(pedidos[[#This Row],[SKU]],3)</f>
        <v>VX2</v>
      </c>
      <c r="AD5111" s="37" t="str" cm="1">
        <f t="array" aca="1" ref="AD5111" ca="1">IFERROR(
  INDEX(
    montadora[Montadora],
    MATCH(TRUE,LEFT(#REF!,NÚCARACT(montadora[SKU Parcial]))=montadora[SKU Parcial],0)
  ),
  ""
)</f>
        <v/>
      </c>
    </row>
    <row r="5112" spans="1:30" x14ac:dyDescent="0.25">
      <c r="A5112" s="42" t="s">
        <v>3096</v>
      </c>
      <c r="B5112" s="42" t="s">
        <v>36</v>
      </c>
      <c r="C5112" s="42" t="s">
        <v>1571</v>
      </c>
      <c r="D5112" s="42" t="s">
        <v>27</v>
      </c>
      <c r="E5112" s="42" t="s">
        <v>3097</v>
      </c>
      <c r="F5112" s="42" t="s">
        <v>561</v>
      </c>
      <c r="G5112" s="42" t="s">
        <v>11227</v>
      </c>
      <c r="H5112" s="7" t="s">
        <v>30</v>
      </c>
      <c r="I5112" s="42" t="s">
        <v>36</v>
      </c>
      <c r="J5112" s="42" t="s">
        <v>562</v>
      </c>
      <c r="K5112" s="8">
        <v>45843</v>
      </c>
      <c r="L5112" s="7" t="s">
        <v>11229</v>
      </c>
      <c r="M5112" s="44">
        <v>258.17</v>
      </c>
      <c r="N5112" s="7">
        <v>1</v>
      </c>
      <c r="O5112" s="44">
        <v>258.17</v>
      </c>
      <c r="P5112" s="44">
        <v>105</v>
      </c>
      <c r="Q5112" s="44">
        <v>20.96</v>
      </c>
      <c r="R5112" s="44">
        <v>30.98</v>
      </c>
      <c r="S5112" s="44">
        <v>0</v>
      </c>
      <c r="T5112" s="44">
        <v>65.95</v>
      </c>
      <c r="U5112" s="44">
        <v>35.28</v>
      </c>
      <c r="V5112" s="9" t="s">
        <v>24533</v>
      </c>
      <c r="W5112" s="42" t="s">
        <v>34</v>
      </c>
      <c r="X5112" s="43">
        <v>117022027981</v>
      </c>
      <c r="Y5112" s="43">
        <v>45124056030</v>
      </c>
      <c r="Z5112" s="5" t="s">
        <v>7980</v>
      </c>
      <c r="AA5112" s="37" t="str">
        <f>VLOOKUP(J5112, sku!B:C, 2, FALSE)</f>
        <v>Travessa Jeep - Slim - - - Renegade - 2016 A 2025 - Preto</v>
      </c>
      <c r="AB5112" s="37" t="str">
        <f>VLOOKUP(J5112, sku!B:BM, 64, FALSE)</f>
        <v>Fabricação</v>
      </c>
      <c r="AC5112" s="37" t="str">
        <f>LEFT(pedidos[[#This Row],[SKU]],3)</f>
        <v>XJP</v>
      </c>
      <c r="AD5112" s="37" t="str" cm="1">
        <f t="array" aca="1" ref="AD5112" ca="1">IFERROR(
  INDEX(
    montadora[Montadora],
    MATCH(TRUE,LEFT(#REF!,NÚCARACT(montadora[SKU Parcial]))=montadora[SKU Parcial],0)
  ),
  ""
)</f>
        <v/>
      </c>
    </row>
    <row r="5113" spans="1:30" x14ac:dyDescent="0.25">
      <c r="A5113" s="42" t="s">
        <v>3170</v>
      </c>
      <c r="B5113" s="42" t="s">
        <v>3171</v>
      </c>
      <c r="C5113" s="42" t="s">
        <v>470</v>
      </c>
      <c r="D5113" s="42" t="s">
        <v>420</v>
      </c>
      <c r="E5113" s="42" t="s">
        <v>3172</v>
      </c>
      <c r="F5113" s="42" t="s">
        <v>2543</v>
      </c>
      <c r="G5113" s="42" t="s">
        <v>11227</v>
      </c>
      <c r="H5113" s="7" t="s">
        <v>47</v>
      </c>
      <c r="I5113" s="42" t="s">
        <v>31</v>
      </c>
      <c r="J5113" s="42" t="s">
        <v>22298</v>
      </c>
      <c r="K5113" s="8">
        <v>45862</v>
      </c>
      <c r="L5113" s="7" t="s">
        <v>11229</v>
      </c>
      <c r="M5113" s="44">
        <v>59.8</v>
      </c>
      <c r="N5113" s="7">
        <v>1</v>
      </c>
      <c r="O5113" s="44">
        <v>73.790000000000006</v>
      </c>
      <c r="P5113" s="44">
        <v>30</v>
      </c>
      <c r="Q5113" s="44">
        <v>4.8600000000000003</v>
      </c>
      <c r="R5113" s="44">
        <v>16.920000000000002</v>
      </c>
      <c r="S5113" s="44">
        <v>13.99</v>
      </c>
      <c r="T5113" s="44">
        <v>0</v>
      </c>
      <c r="U5113" s="44">
        <v>8.02</v>
      </c>
      <c r="V5113" s="9" t="s">
        <v>24534</v>
      </c>
      <c r="W5113" s="42" t="s">
        <v>34</v>
      </c>
      <c r="X5113" s="43">
        <v>119241391713</v>
      </c>
      <c r="Y5113" s="43">
        <v>45226759950</v>
      </c>
      <c r="Z5113" s="5" t="s">
        <v>7980</v>
      </c>
      <c r="AA5113" s="37" t="e">
        <f>VLOOKUP(J5113, sku!B:C, 2, FALSE)</f>
        <v>#N/A</v>
      </c>
      <c r="AB5113" s="37" t="e">
        <f>VLOOKUP(J5113, sku!B:BM, 64, FALSE)</f>
        <v>#N/A</v>
      </c>
      <c r="AC5113" s="37" t="str">
        <f>LEFT(pedidos[[#This Row],[SKU]],3)</f>
        <v xml:space="preserve">VL </v>
      </c>
      <c r="AD5113" s="37" t="str" cm="1">
        <f t="array" aca="1" ref="AD5113" ca="1">IFERROR(
  INDEX(
    montadora[Montadora],
    MATCH(TRUE,LEFT(J5228,NÚCARACT(montadora[SKU Parcial]))=montadora[SKU Parcial],0)
  ),
  ""
)</f>
        <v/>
      </c>
    </row>
    <row r="5114" spans="1:30" x14ac:dyDescent="0.25">
      <c r="A5114" s="42" t="s">
        <v>3173</v>
      </c>
      <c r="B5114" s="42" t="s">
        <v>36</v>
      </c>
      <c r="C5114" s="42" t="s">
        <v>3174</v>
      </c>
      <c r="D5114" s="42" t="s">
        <v>138</v>
      </c>
      <c r="E5114" s="42" t="s">
        <v>3172</v>
      </c>
      <c r="F5114" s="42" t="s">
        <v>2543</v>
      </c>
      <c r="G5114" s="42" t="s">
        <v>11227</v>
      </c>
      <c r="H5114" s="7" t="s">
        <v>47</v>
      </c>
      <c r="I5114" s="42" t="s">
        <v>36</v>
      </c>
      <c r="J5114" s="42" t="s">
        <v>22298</v>
      </c>
      <c r="K5114" s="8">
        <v>45868</v>
      </c>
      <c r="L5114" s="7" t="s">
        <v>11229</v>
      </c>
      <c r="M5114" s="44">
        <v>59.8</v>
      </c>
      <c r="N5114" s="7">
        <v>1</v>
      </c>
      <c r="O5114" s="44">
        <v>76.790000000000006</v>
      </c>
      <c r="P5114" s="44">
        <v>30</v>
      </c>
      <c r="Q5114" s="44">
        <v>4.8600000000000003</v>
      </c>
      <c r="R5114" s="44">
        <v>16.920000000000002</v>
      </c>
      <c r="S5114" s="44">
        <v>16.989999999999998</v>
      </c>
      <c r="T5114" s="44">
        <v>0</v>
      </c>
      <c r="U5114" s="44">
        <v>8.02</v>
      </c>
      <c r="V5114" s="9" t="s">
        <v>24534</v>
      </c>
      <c r="W5114" s="42" t="s">
        <v>34</v>
      </c>
      <c r="X5114" s="43">
        <v>120436299070</v>
      </c>
      <c r="Y5114" s="43">
        <v>45258232166</v>
      </c>
      <c r="Z5114" s="5" t="s">
        <v>7980</v>
      </c>
      <c r="AA5114" s="37" t="e">
        <f>VLOOKUP(J5114, sku!B:C, 2, FALSE)</f>
        <v>#N/A</v>
      </c>
      <c r="AB5114" s="37" t="e">
        <f>VLOOKUP(J5114, sku!B:BM, 64, FALSE)</f>
        <v>#N/A</v>
      </c>
      <c r="AC5114" s="37" t="str">
        <f>LEFT(pedidos[[#This Row],[SKU]],3)</f>
        <v xml:space="preserve">VL </v>
      </c>
      <c r="AD5114" s="37" t="str" cm="1">
        <f t="array" aca="1" ref="AD5114" ca="1">IFERROR(
  INDEX(
    montadora[Montadora],
    MATCH(TRUE,LEFT(J5229,NÚCARACT(montadora[SKU Parcial]))=montadora[SKU Parcial],0)
  ),
  ""
)</f>
        <v/>
      </c>
    </row>
    <row r="5115" spans="1:30" x14ac:dyDescent="0.25">
      <c r="A5115" s="42" t="s">
        <v>2609</v>
      </c>
      <c r="B5115" s="42" t="s">
        <v>36</v>
      </c>
      <c r="C5115" s="42" t="s">
        <v>287</v>
      </c>
      <c r="D5115" s="42" t="s">
        <v>27</v>
      </c>
      <c r="E5115" s="42" t="s">
        <v>2610</v>
      </c>
      <c r="F5115" s="42" t="s">
        <v>2611</v>
      </c>
      <c r="G5115" s="42" t="s">
        <v>11227</v>
      </c>
      <c r="H5115" s="7" t="s">
        <v>30</v>
      </c>
      <c r="I5115" s="42" t="s">
        <v>36</v>
      </c>
      <c r="J5115" s="42" t="s">
        <v>2612</v>
      </c>
      <c r="K5115" s="8">
        <v>45845</v>
      </c>
      <c r="L5115" s="7" t="s">
        <v>33</v>
      </c>
      <c r="M5115" s="44">
        <v>22.7</v>
      </c>
      <c r="N5115" s="7">
        <v>1</v>
      </c>
      <c r="O5115" s="44">
        <v>38.69</v>
      </c>
      <c r="P5115" s="44">
        <v>8.66</v>
      </c>
      <c r="Q5115" s="44">
        <v>1.84</v>
      </c>
      <c r="R5115" s="44">
        <v>9.1999999999999993</v>
      </c>
      <c r="S5115" s="44">
        <v>15.99</v>
      </c>
      <c r="T5115" s="44">
        <v>0</v>
      </c>
      <c r="U5115" s="44">
        <v>3</v>
      </c>
      <c r="V5115" s="9" t="s">
        <v>24535</v>
      </c>
      <c r="W5115" s="42" t="s">
        <v>34</v>
      </c>
      <c r="X5115" s="43">
        <v>117761143326</v>
      </c>
      <c r="Y5115" s="43">
        <v>45134616117</v>
      </c>
      <c r="Z5115" s="5" t="s">
        <v>7980</v>
      </c>
      <c r="AA5115" s="37" t="str">
        <f>VLOOKUP(J5115, sku!B:C, 2, FALSE)</f>
        <v>Barra Descontaminante 50g</v>
      </c>
      <c r="AB5115" s="37" t="str">
        <f>VLOOKUP(J5115, sku!B:BM, 64, FALSE)</f>
        <v>Revenda</v>
      </c>
      <c r="AC5115" s="37" t="str">
        <f>LEFT(pedidos[[#This Row],[SKU]],3)</f>
        <v>VT2</v>
      </c>
      <c r="AD5115" s="37" t="str" cm="1">
        <f t="array" aca="1" ref="AD5115" ca="1">IFERROR(
  INDEX(
    montadora[Montadora],
    MATCH(TRUE,LEFT(J5240,NÚCARACT(montadora[SKU Parcial]))=montadora[SKU Parcial],0)
  ),
  ""
)</f>
        <v/>
      </c>
    </row>
    <row r="5116" spans="1:30" x14ac:dyDescent="0.25">
      <c r="A5116" s="42" t="s">
        <v>3159</v>
      </c>
      <c r="B5116" s="42" t="s">
        <v>3160</v>
      </c>
      <c r="C5116" s="42" t="s">
        <v>1204</v>
      </c>
      <c r="D5116" s="42" t="s">
        <v>45</v>
      </c>
      <c r="E5116" s="42" t="s">
        <v>2610</v>
      </c>
      <c r="F5116" s="42" t="s">
        <v>2611</v>
      </c>
      <c r="G5116" s="42" t="s">
        <v>11227</v>
      </c>
      <c r="H5116" s="7" t="s">
        <v>30</v>
      </c>
      <c r="I5116" s="42" t="s">
        <v>36</v>
      </c>
      <c r="J5116" s="42" t="s">
        <v>2612</v>
      </c>
      <c r="K5116" s="8">
        <v>45845</v>
      </c>
      <c r="L5116" s="7" t="s">
        <v>11229</v>
      </c>
      <c r="M5116" s="44">
        <v>22.7</v>
      </c>
      <c r="N5116" s="7">
        <v>1</v>
      </c>
      <c r="O5116" s="44">
        <v>22.7</v>
      </c>
      <c r="P5116" s="44">
        <v>8.66</v>
      </c>
      <c r="Q5116" s="44">
        <v>1.84</v>
      </c>
      <c r="R5116" s="44">
        <v>9.1999999999999993</v>
      </c>
      <c r="S5116" s="44">
        <v>0</v>
      </c>
      <c r="T5116" s="44">
        <v>0</v>
      </c>
      <c r="U5116" s="44">
        <v>3</v>
      </c>
      <c r="V5116" s="9" t="s">
        <v>24535</v>
      </c>
      <c r="W5116" s="42" t="s">
        <v>34</v>
      </c>
      <c r="X5116" s="43">
        <v>117264582009</v>
      </c>
      <c r="Y5116" s="43">
        <v>45134902700</v>
      </c>
      <c r="Z5116" s="5" t="s">
        <v>7980</v>
      </c>
      <c r="AA5116" s="37" t="str">
        <f>VLOOKUP(J5116, sku!B:C, 2, FALSE)</f>
        <v>Barra Descontaminante 50g</v>
      </c>
      <c r="AB5116" s="37" t="str">
        <f>VLOOKUP(J5116, sku!B:BM, 64, FALSE)</f>
        <v>Revenda</v>
      </c>
      <c r="AC5116" s="37" t="str">
        <f>LEFT(pedidos[[#This Row],[SKU]],3)</f>
        <v>VT2</v>
      </c>
      <c r="AD5116" s="37" t="str" cm="1">
        <f t="array" aca="1" ref="AD5116" ca="1">IFERROR(
  INDEX(
    montadora[Montadora],
    MATCH(TRUE,LEFT(J5241,NÚCARACT(montadora[SKU Parcial]))=montadora[SKU Parcial],0)
  ),
  ""
)</f>
        <v/>
      </c>
    </row>
    <row r="5117" spans="1:30" x14ac:dyDescent="0.25">
      <c r="A5117" s="42" t="s">
        <v>3165</v>
      </c>
      <c r="B5117" s="42" t="s">
        <v>36</v>
      </c>
      <c r="C5117" s="42" t="s">
        <v>1161</v>
      </c>
      <c r="D5117" s="42" t="s">
        <v>685</v>
      </c>
      <c r="E5117" s="42" t="s">
        <v>549</v>
      </c>
      <c r="F5117" s="42" t="s">
        <v>550</v>
      </c>
      <c r="G5117" s="42" t="s">
        <v>11228</v>
      </c>
      <c r="H5117" s="7" t="s">
        <v>47</v>
      </c>
      <c r="I5117" s="42" t="s">
        <v>36</v>
      </c>
      <c r="J5117" s="42" t="s">
        <v>72</v>
      </c>
      <c r="K5117" s="8">
        <v>45847</v>
      </c>
      <c r="L5117" s="7" t="s">
        <v>11229</v>
      </c>
      <c r="M5117" s="44">
        <v>258.8</v>
      </c>
      <c r="N5117" s="7">
        <v>1</v>
      </c>
      <c r="O5117" s="44">
        <v>297.79000000000002</v>
      </c>
      <c r="P5117" s="44">
        <v>105</v>
      </c>
      <c r="Q5117" s="44">
        <v>10.27</v>
      </c>
      <c r="R5117" s="44">
        <v>44</v>
      </c>
      <c r="S5117" s="44">
        <v>38.99</v>
      </c>
      <c r="T5117" s="44">
        <v>65.95</v>
      </c>
      <c r="U5117" s="44">
        <v>33.58</v>
      </c>
      <c r="V5117" s="9" t="s">
        <v>24536</v>
      </c>
      <c r="W5117" s="42" t="s">
        <v>34</v>
      </c>
      <c r="X5117" s="43">
        <v>117989932066</v>
      </c>
      <c r="Y5117" s="43">
        <v>45146205368</v>
      </c>
      <c r="Z5117" s="5" t="s">
        <v>7980</v>
      </c>
      <c r="AA5117" s="37" t="str">
        <f>VLOOKUP(J5117, sku!B:C, 2, FALSE)</f>
        <v>Travessa Chevrolet - Slim - - - Tracker - 2020 A 2024 - Preto</v>
      </c>
      <c r="AB5117" s="37" t="str">
        <f>VLOOKUP(J5117, sku!B:BM, 64, FALSE)</f>
        <v>Fabricação</v>
      </c>
      <c r="AC5117" s="37" t="str">
        <f>LEFT(pedidos[[#This Row],[SKU]],3)</f>
        <v>XGM</v>
      </c>
      <c r="AD5117" s="37" t="str" cm="1">
        <f t="array" aca="1" ref="AD5117" ca="1">IFERROR(
  INDEX(
    montadora[Montadora],
    MATCH(TRUE,LEFT(J5243,NÚCARACT(montadora[SKU Parcial]))=montadora[SKU Parcial],0)
  ),
  ""
)</f>
        <v/>
      </c>
    </row>
    <row r="5118" spans="1:30" x14ac:dyDescent="0.25">
      <c r="A5118" s="42" t="s">
        <v>3215</v>
      </c>
      <c r="B5118" s="42" t="s">
        <v>3216</v>
      </c>
      <c r="C5118" s="42" t="s">
        <v>3217</v>
      </c>
      <c r="D5118" s="42" t="s">
        <v>685</v>
      </c>
      <c r="E5118" s="42" t="s">
        <v>3218</v>
      </c>
      <c r="F5118" s="42" t="s">
        <v>3219</v>
      </c>
      <c r="G5118" s="42" t="s">
        <v>11227</v>
      </c>
      <c r="H5118" s="7" t="s">
        <v>30</v>
      </c>
      <c r="I5118" s="42" t="s">
        <v>36</v>
      </c>
      <c r="J5118" s="42" t="s">
        <v>2808</v>
      </c>
      <c r="K5118" s="8">
        <v>45869</v>
      </c>
      <c r="L5118" s="7" t="s">
        <v>11229</v>
      </c>
      <c r="M5118" s="44">
        <v>54.8</v>
      </c>
      <c r="N5118" s="7">
        <v>6</v>
      </c>
      <c r="O5118" s="44">
        <v>328.8</v>
      </c>
      <c r="P5118" s="44">
        <v>180</v>
      </c>
      <c r="Q5118" s="44">
        <v>26.7</v>
      </c>
      <c r="R5118" s="44">
        <v>79.98</v>
      </c>
      <c r="S5118" s="44">
        <v>0</v>
      </c>
      <c r="T5118" s="44">
        <v>0</v>
      </c>
      <c r="U5118" s="44">
        <v>42.12</v>
      </c>
      <c r="V5118" s="9" t="s">
        <v>24537</v>
      </c>
      <c r="W5118" s="42" t="s">
        <v>89</v>
      </c>
      <c r="X5118" s="43">
        <v>120478436630</v>
      </c>
      <c r="Y5118" s="43">
        <v>45260015270</v>
      </c>
      <c r="Z5118" s="5" t="s">
        <v>7980</v>
      </c>
      <c r="AA5118" s="37" t="str">
        <f>VLOOKUP(J5118, sku!B:C, 2, FALSE)</f>
        <v>Super Led C6 Vclear - H3</v>
      </c>
      <c r="AB5118" s="37" t="str">
        <f>VLOOKUP(J5118, sku!B:BM, 64, FALSE)</f>
        <v>Revenda</v>
      </c>
      <c r="AC5118" s="37" t="str">
        <f>LEFT(pedidos[[#This Row],[SKU]],3)</f>
        <v>VL-</v>
      </c>
      <c r="AD5118" s="37" t="str" cm="1">
        <f t="array" aca="1" ref="AD5118" ca="1">IFERROR(
  INDEX(
    montadora[Montadora],
    MATCH(TRUE,LEFT(J5244,NÚCARACT(montadora[SKU Parcial]))=montadora[SKU Parcial],0)
  ),
  ""
)</f>
        <v/>
      </c>
    </row>
    <row r="5119" spans="1:30" x14ac:dyDescent="0.25">
      <c r="A5119" s="42" t="s">
        <v>2651</v>
      </c>
      <c r="B5119" s="42" t="s">
        <v>36</v>
      </c>
      <c r="C5119" s="42" t="s">
        <v>2652</v>
      </c>
      <c r="D5119" s="42" t="s">
        <v>27</v>
      </c>
      <c r="E5119" s="42" t="s">
        <v>2653</v>
      </c>
      <c r="F5119" s="42" t="s">
        <v>2654</v>
      </c>
      <c r="G5119" s="42" t="s">
        <v>11227</v>
      </c>
      <c r="H5119" s="7" t="s">
        <v>47</v>
      </c>
      <c r="I5119" s="42" t="s">
        <v>36</v>
      </c>
      <c r="J5119" s="42" t="s">
        <v>2655</v>
      </c>
      <c r="K5119" s="8">
        <v>45840</v>
      </c>
      <c r="L5119" s="7" t="s">
        <v>33</v>
      </c>
      <c r="M5119" s="44">
        <v>46.8</v>
      </c>
      <c r="N5119" s="7">
        <v>1</v>
      </c>
      <c r="O5119" s="44">
        <v>62.79</v>
      </c>
      <c r="P5119" s="44">
        <v>22.59</v>
      </c>
      <c r="Q5119" s="44">
        <v>3.8</v>
      </c>
      <c r="R5119" s="44">
        <v>14.46</v>
      </c>
      <c r="S5119" s="44">
        <v>15.99</v>
      </c>
      <c r="T5119" s="44">
        <v>0</v>
      </c>
      <c r="U5119" s="44">
        <v>5.95</v>
      </c>
      <c r="V5119" s="9" t="s">
        <v>24538</v>
      </c>
      <c r="W5119" s="42" t="s">
        <v>34</v>
      </c>
      <c r="X5119" s="43">
        <v>116678061225</v>
      </c>
      <c r="Y5119" s="43">
        <v>45109416746</v>
      </c>
      <c r="Z5119" s="5" t="s">
        <v>7980</v>
      </c>
      <c r="AA5119" s="37" t="str">
        <f>VLOOKUP(J5119, sku!B:C, 2, FALSE)</f>
        <v>Durax Aerossol 400ml</v>
      </c>
      <c r="AB5119" s="37" t="str">
        <f>VLOOKUP(J5119, sku!B:BM, 64, FALSE)</f>
        <v>Revenda</v>
      </c>
      <c r="AC5119" s="37" t="str">
        <f>LEFT(pedidos[[#This Row],[SKU]],3)</f>
        <v>VX2</v>
      </c>
      <c r="AD5119" s="37" t="str" cm="1">
        <f t="array" aca="1" ref="AD5119" ca="1">IFERROR(
  INDEX(
    montadora[Montadora],
    MATCH(TRUE,LEFT(J5245,NÚCARACT(montadora[SKU Parcial]))=montadora[SKU Parcial],0)
  ),
  ""
)</f>
        <v/>
      </c>
    </row>
    <row r="5120" spans="1:30" x14ac:dyDescent="0.25">
      <c r="A5120" s="42" t="s">
        <v>2656</v>
      </c>
      <c r="B5120" s="42" t="s">
        <v>36</v>
      </c>
      <c r="C5120" s="42" t="s">
        <v>741</v>
      </c>
      <c r="D5120" s="42" t="s">
        <v>27</v>
      </c>
      <c r="E5120" s="42" t="s">
        <v>2653</v>
      </c>
      <c r="F5120" s="42" t="s">
        <v>2654</v>
      </c>
      <c r="G5120" s="42" t="s">
        <v>11227</v>
      </c>
      <c r="H5120" s="7" t="s">
        <v>47</v>
      </c>
      <c r="I5120" s="42" t="s">
        <v>36</v>
      </c>
      <c r="J5120" s="42" t="s">
        <v>2655</v>
      </c>
      <c r="K5120" s="8">
        <v>45847</v>
      </c>
      <c r="L5120" s="7" t="s">
        <v>33</v>
      </c>
      <c r="M5120" s="44">
        <v>46.8</v>
      </c>
      <c r="N5120" s="7">
        <v>1</v>
      </c>
      <c r="O5120" s="44">
        <v>60.79</v>
      </c>
      <c r="P5120" s="44">
        <v>22.59</v>
      </c>
      <c r="Q5120" s="44">
        <v>3.8</v>
      </c>
      <c r="R5120" s="44">
        <v>14.46</v>
      </c>
      <c r="S5120" s="44">
        <v>13.99</v>
      </c>
      <c r="T5120" s="44">
        <v>0</v>
      </c>
      <c r="U5120" s="44">
        <v>5.95</v>
      </c>
      <c r="V5120" s="9" t="s">
        <v>24538</v>
      </c>
      <c r="W5120" s="42" t="s">
        <v>34</v>
      </c>
      <c r="X5120" s="43">
        <v>117451461143</v>
      </c>
      <c r="Y5120" s="43">
        <v>45143956337</v>
      </c>
      <c r="Z5120" s="5" t="s">
        <v>7980</v>
      </c>
      <c r="AA5120" s="37" t="str">
        <f>VLOOKUP(J5120, sku!B:C, 2, FALSE)</f>
        <v>Durax Aerossol 400ml</v>
      </c>
      <c r="AB5120" s="37" t="str">
        <f>VLOOKUP(J5120, sku!B:BM, 64, FALSE)</f>
        <v>Revenda</v>
      </c>
      <c r="AC5120" s="37" t="str">
        <f>LEFT(pedidos[[#This Row],[SKU]],3)</f>
        <v>VX2</v>
      </c>
      <c r="AD5120" s="37" t="str" cm="1">
        <f t="array" aca="1" ref="AD5120" ca="1">IFERROR(
  INDEX(
    montadora[Montadora],
    MATCH(TRUE,LEFT(J5246,NÚCARACT(montadora[SKU Parcial]))=montadora[SKU Parcial],0)
  ),
  ""
)</f>
        <v/>
      </c>
    </row>
    <row r="5121" spans="1:30" x14ac:dyDescent="0.25">
      <c r="A5121" s="42" t="s">
        <v>3175</v>
      </c>
      <c r="B5121" s="42" t="s">
        <v>36</v>
      </c>
      <c r="C5121" s="42" t="s">
        <v>3176</v>
      </c>
      <c r="D5121" s="42" t="s">
        <v>138</v>
      </c>
      <c r="E5121" s="42" t="s">
        <v>2653</v>
      </c>
      <c r="F5121" s="42" t="s">
        <v>2654</v>
      </c>
      <c r="G5121" s="42" t="s">
        <v>11227</v>
      </c>
      <c r="H5121" s="7" t="s">
        <v>47</v>
      </c>
      <c r="I5121" s="42" t="s">
        <v>36</v>
      </c>
      <c r="J5121" s="42" t="s">
        <v>2655</v>
      </c>
      <c r="K5121" s="8">
        <v>45847</v>
      </c>
      <c r="L5121" s="7" t="s">
        <v>11229</v>
      </c>
      <c r="M5121" s="44">
        <v>46.8</v>
      </c>
      <c r="N5121" s="7">
        <v>1</v>
      </c>
      <c r="O5121" s="44">
        <v>46.8</v>
      </c>
      <c r="P5121" s="44">
        <v>22.59</v>
      </c>
      <c r="Q5121" s="44">
        <v>3.8</v>
      </c>
      <c r="R5121" s="44">
        <v>14.46</v>
      </c>
      <c r="S5121" s="44">
        <v>0</v>
      </c>
      <c r="T5121" s="44">
        <v>0</v>
      </c>
      <c r="U5121" s="44">
        <v>5.95</v>
      </c>
      <c r="V5121" s="9" t="s">
        <v>24538</v>
      </c>
      <c r="W5121" s="42" t="s">
        <v>34</v>
      </c>
      <c r="X5121" s="43">
        <v>118010676464</v>
      </c>
      <c r="Y5121" s="43">
        <v>45147346934</v>
      </c>
      <c r="Z5121" s="5" t="s">
        <v>7980</v>
      </c>
      <c r="AA5121" s="37" t="str">
        <f>VLOOKUP(J5121, sku!B:C, 2, FALSE)</f>
        <v>Durax Aerossol 400ml</v>
      </c>
      <c r="AB5121" s="37" t="str">
        <f>VLOOKUP(J5121, sku!B:BM, 64, FALSE)</f>
        <v>Revenda</v>
      </c>
      <c r="AC5121" s="37" t="str">
        <f>LEFT(pedidos[[#This Row],[SKU]],3)</f>
        <v>VX2</v>
      </c>
      <c r="AD5121" s="37" t="str" cm="1">
        <f t="array" aca="1" ref="AD5121" ca="1">IFERROR(
  INDEX(
    montadora[Montadora],
    MATCH(TRUE,LEFT(J5247,NÚCARACT(montadora[SKU Parcial]))=montadora[SKU Parcial],0)
  ),
  ""
)</f>
        <v/>
      </c>
    </row>
    <row r="5122" spans="1:30" x14ac:dyDescent="0.25">
      <c r="A5122" s="42" t="s">
        <v>3227</v>
      </c>
      <c r="B5122" s="42" t="s">
        <v>3228</v>
      </c>
      <c r="C5122" s="42" t="s">
        <v>3229</v>
      </c>
      <c r="D5122" s="42" t="s">
        <v>188</v>
      </c>
      <c r="E5122" s="42" t="s">
        <v>3230</v>
      </c>
      <c r="F5122" s="42" t="s">
        <v>3231</v>
      </c>
      <c r="G5122" s="42" t="s">
        <v>11227</v>
      </c>
      <c r="H5122" s="7" t="s">
        <v>30</v>
      </c>
      <c r="I5122" s="42" t="s">
        <v>36</v>
      </c>
      <c r="J5122" s="42" t="s">
        <v>3232</v>
      </c>
      <c r="K5122" s="8">
        <v>45860</v>
      </c>
      <c r="L5122" s="7" t="s">
        <v>11229</v>
      </c>
      <c r="M5122" s="44">
        <v>78.8</v>
      </c>
      <c r="N5122" s="7">
        <v>1</v>
      </c>
      <c r="O5122" s="44">
        <v>78.8</v>
      </c>
      <c r="P5122" s="44">
        <v>46.62</v>
      </c>
      <c r="Q5122" s="44">
        <v>6.4</v>
      </c>
      <c r="R5122" s="44">
        <v>15.81</v>
      </c>
      <c r="S5122" s="44">
        <v>0</v>
      </c>
      <c r="T5122" s="44">
        <v>0</v>
      </c>
      <c r="U5122" s="44">
        <v>9.9700000000000006</v>
      </c>
      <c r="V5122" s="9" t="s">
        <v>24539</v>
      </c>
      <c r="W5122" s="42" t="s">
        <v>34</v>
      </c>
      <c r="X5122" s="43">
        <v>119060039581</v>
      </c>
      <c r="Y5122" s="43">
        <v>45217906688</v>
      </c>
      <c r="Z5122" s="5" t="s">
        <v>7980</v>
      </c>
      <c r="AA5122" s="37" t="str">
        <f>VLOOKUP(J5122, sku!B:C, 2, FALSE)</f>
        <v>1 Banco Bicicleta Selim Preto e Vermelho + Couro PU + 1 Corrente Bike Preto</v>
      </c>
      <c r="AB5122" s="37" t="str">
        <f>VLOOKUP(J5122, sku!B:BM, 64, FALSE)</f>
        <v>Importação</v>
      </c>
      <c r="AC5122" s="37" t="str">
        <f>LEFT(pedidos[[#This Row],[SKU]],3)</f>
        <v>1EB</v>
      </c>
      <c r="AD5122" s="37" t="str" cm="1">
        <f t="array" aca="1" ref="AD5122" ca="1">IFERROR(
  INDEX(
    montadora[Montadora],
    MATCH(TRUE,LEFT(J5248,NÚCARACT(montadora[SKU Parcial]))=montadora[SKU Parcial],0)
  ),
  ""
)</f>
        <v/>
      </c>
    </row>
    <row r="5123" spans="1:30" x14ac:dyDescent="0.25">
      <c r="A5123" s="42" t="s">
        <v>3177</v>
      </c>
      <c r="B5123" s="42" t="s">
        <v>3178</v>
      </c>
      <c r="C5123" s="42" t="s">
        <v>2172</v>
      </c>
      <c r="D5123" s="42" t="s">
        <v>45</v>
      </c>
      <c r="E5123" s="42" t="s">
        <v>3179</v>
      </c>
      <c r="F5123" s="42" t="s">
        <v>3180</v>
      </c>
      <c r="G5123" s="42" t="s">
        <v>11227</v>
      </c>
      <c r="H5123" s="7" t="s">
        <v>30</v>
      </c>
      <c r="I5123" s="42" t="s">
        <v>36</v>
      </c>
      <c r="J5123" s="42" t="s">
        <v>3181</v>
      </c>
      <c r="K5123" s="8">
        <v>45852</v>
      </c>
      <c r="L5123" s="7" t="s">
        <v>11229</v>
      </c>
      <c r="M5123" s="44">
        <v>29.8</v>
      </c>
      <c r="N5123" s="7">
        <v>1</v>
      </c>
      <c r="O5123" s="44">
        <v>29.8</v>
      </c>
      <c r="P5123" s="44">
        <v>13.56</v>
      </c>
      <c r="Q5123" s="44">
        <v>2.42</v>
      </c>
      <c r="R5123" s="44">
        <v>10.08</v>
      </c>
      <c r="S5123" s="44">
        <v>0</v>
      </c>
      <c r="T5123" s="44">
        <v>0</v>
      </c>
      <c r="U5123" s="44">
        <v>3.74</v>
      </c>
      <c r="V5123" s="9" t="s">
        <v>24540</v>
      </c>
      <c r="W5123" s="42" t="s">
        <v>34</v>
      </c>
      <c r="X5123" s="43">
        <v>118558813392</v>
      </c>
      <c r="Y5123" s="43">
        <v>45170275937</v>
      </c>
      <c r="Z5123" s="5" t="s">
        <v>7980</v>
      </c>
      <c r="AA5123" s="37" t="str">
        <f>VLOOKUP(J5123, sku!B:C, 2, FALSE)</f>
        <v>Higicouro 500ml</v>
      </c>
      <c r="AB5123" s="37" t="str">
        <f>VLOOKUP(J5123, sku!B:BM, 64, FALSE)</f>
        <v>Revenda</v>
      </c>
      <c r="AC5123" s="37" t="str">
        <f>LEFT(pedidos[[#This Row],[SKU]],3)</f>
        <v>VX2</v>
      </c>
      <c r="AD5123" s="37" t="str" cm="1">
        <f t="array" aca="1" ref="AD5123" ca="1">IFERROR(
  INDEX(
    montadora[Montadora],
    MATCH(TRUE,LEFT(J5252,NÚCARACT(montadora[SKU Parcial]))=montadora[SKU Parcial],0)
  ),
  ""
)</f>
        <v/>
      </c>
    </row>
    <row r="5124" spans="1:30" x14ac:dyDescent="0.25">
      <c r="A5124" s="42" t="s">
        <v>3182</v>
      </c>
      <c r="B5124" s="42" t="s">
        <v>3183</v>
      </c>
      <c r="C5124" s="42" t="s">
        <v>1320</v>
      </c>
      <c r="D5124" s="42" t="s">
        <v>191</v>
      </c>
      <c r="E5124" s="42" t="s">
        <v>3179</v>
      </c>
      <c r="F5124" s="42" t="s">
        <v>3180</v>
      </c>
      <c r="G5124" s="42" t="s">
        <v>11227</v>
      </c>
      <c r="H5124" s="7" t="s">
        <v>30</v>
      </c>
      <c r="I5124" s="42" t="s">
        <v>36</v>
      </c>
      <c r="J5124" s="42" t="s">
        <v>3181</v>
      </c>
      <c r="K5124" s="8">
        <v>45853</v>
      </c>
      <c r="L5124" s="7" t="s">
        <v>11229</v>
      </c>
      <c r="M5124" s="44">
        <v>29.8</v>
      </c>
      <c r="N5124" s="7">
        <v>1</v>
      </c>
      <c r="O5124" s="44">
        <v>39.79</v>
      </c>
      <c r="P5124" s="44">
        <v>13.56</v>
      </c>
      <c r="Q5124" s="44">
        <v>2.42</v>
      </c>
      <c r="R5124" s="44">
        <v>10.08</v>
      </c>
      <c r="S5124" s="44">
        <v>9.99</v>
      </c>
      <c r="T5124" s="44">
        <v>0</v>
      </c>
      <c r="U5124" s="44">
        <v>3.74</v>
      </c>
      <c r="V5124" s="9" t="s">
        <v>24540</v>
      </c>
      <c r="W5124" s="42" t="s">
        <v>34</v>
      </c>
      <c r="X5124" s="43">
        <v>118240452795</v>
      </c>
      <c r="Y5124" s="43">
        <v>45179942115</v>
      </c>
      <c r="Z5124" s="5" t="s">
        <v>7980</v>
      </c>
      <c r="AA5124" s="37" t="str">
        <f>VLOOKUP(J5124, sku!B:C, 2, FALSE)</f>
        <v>Higicouro 500ml</v>
      </c>
      <c r="AB5124" s="37" t="str">
        <f>VLOOKUP(J5124, sku!B:BM, 64, FALSE)</f>
        <v>Revenda</v>
      </c>
      <c r="AC5124" s="37" t="str">
        <f>LEFT(pedidos[[#This Row],[SKU]],3)</f>
        <v>VX2</v>
      </c>
      <c r="AD5124" s="37" t="str" cm="1">
        <f t="array" aca="1" ref="AD5124" ca="1">IFERROR(
  INDEX(
    montadora[Montadora],
    MATCH(TRUE,LEFT(J5253,NÚCARACT(montadora[SKU Parcial]))=montadora[SKU Parcial],0)
  ),
  ""
)</f>
        <v/>
      </c>
    </row>
    <row r="5125" spans="1:30" x14ac:dyDescent="0.25">
      <c r="A5125" s="42" t="s">
        <v>3184</v>
      </c>
      <c r="B5125" s="42" t="s">
        <v>3185</v>
      </c>
      <c r="C5125" s="42" t="s">
        <v>3186</v>
      </c>
      <c r="D5125" s="42" t="s">
        <v>420</v>
      </c>
      <c r="E5125" s="42" t="s">
        <v>3179</v>
      </c>
      <c r="F5125" s="42" t="s">
        <v>3180</v>
      </c>
      <c r="G5125" s="42" t="s">
        <v>11227</v>
      </c>
      <c r="H5125" s="7" t="s">
        <v>30</v>
      </c>
      <c r="I5125" s="42" t="s">
        <v>36</v>
      </c>
      <c r="J5125" s="42" t="s">
        <v>3181</v>
      </c>
      <c r="K5125" s="8">
        <v>45854</v>
      </c>
      <c r="L5125" s="7" t="s">
        <v>11229</v>
      </c>
      <c r="M5125" s="44">
        <v>29.8</v>
      </c>
      <c r="N5125" s="7">
        <v>1</v>
      </c>
      <c r="O5125" s="44">
        <v>29.8</v>
      </c>
      <c r="P5125" s="44">
        <v>13.56</v>
      </c>
      <c r="Q5125" s="44">
        <v>2.42</v>
      </c>
      <c r="R5125" s="44">
        <v>10.08</v>
      </c>
      <c r="S5125" s="44">
        <v>0</v>
      </c>
      <c r="T5125" s="44">
        <v>0</v>
      </c>
      <c r="U5125" s="44">
        <v>3.74</v>
      </c>
      <c r="V5125" s="9" t="s">
        <v>24540</v>
      </c>
      <c r="W5125" s="42" t="s">
        <v>34</v>
      </c>
      <c r="X5125" s="43">
        <v>118862397230</v>
      </c>
      <c r="Y5125" s="43">
        <v>45186005531</v>
      </c>
      <c r="Z5125" s="5" t="s">
        <v>7980</v>
      </c>
      <c r="AA5125" s="37" t="str">
        <f>VLOOKUP(J5125, sku!B:C, 2, FALSE)</f>
        <v>Higicouro 500ml</v>
      </c>
      <c r="AB5125" s="37" t="str">
        <f>VLOOKUP(J5125, sku!B:BM, 64, FALSE)</f>
        <v>Revenda</v>
      </c>
      <c r="AC5125" s="37" t="str">
        <f>LEFT(pedidos[[#This Row],[SKU]],3)</f>
        <v>VX2</v>
      </c>
      <c r="AD5125" s="37" t="str" cm="1">
        <f t="array" aca="1" ref="AD5125" ca="1">IFERROR(
  INDEX(
    montadora[Montadora],
    MATCH(TRUE,LEFT(J5254,NÚCARACT(montadora[SKU Parcial]))=montadora[SKU Parcial],0)
  ),
  ""
)</f>
        <v/>
      </c>
    </row>
    <row r="5126" spans="1:30" x14ac:dyDescent="0.25">
      <c r="A5126" s="42" t="s">
        <v>3187</v>
      </c>
      <c r="B5126" s="42" t="s">
        <v>3188</v>
      </c>
      <c r="C5126" s="42" t="s">
        <v>829</v>
      </c>
      <c r="D5126" s="42" t="s">
        <v>191</v>
      </c>
      <c r="E5126" s="42" t="s">
        <v>3179</v>
      </c>
      <c r="F5126" s="42" t="s">
        <v>3180</v>
      </c>
      <c r="G5126" s="42" t="s">
        <v>11227</v>
      </c>
      <c r="H5126" s="7" t="s">
        <v>30</v>
      </c>
      <c r="I5126" s="42" t="s">
        <v>36</v>
      </c>
      <c r="J5126" s="42" t="s">
        <v>3181</v>
      </c>
      <c r="K5126" s="8">
        <v>45854</v>
      </c>
      <c r="L5126" s="7" t="s">
        <v>11229</v>
      </c>
      <c r="M5126" s="44">
        <v>29.8</v>
      </c>
      <c r="N5126" s="7">
        <v>1</v>
      </c>
      <c r="O5126" s="44">
        <v>29.8</v>
      </c>
      <c r="P5126" s="44">
        <v>13.56</v>
      </c>
      <c r="Q5126" s="44">
        <v>2.42</v>
      </c>
      <c r="R5126" s="44">
        <v>10.08</v>
      </c>
      <c r="S5126" s="44">
        <v>0</v>
      </c>
      <c r="T5126" s="44">
        <v>0</v>
      </c>
      <c r="U5126" s="44">
        <v>3.74</v>
      </c>
      <c r="V5126" s="9" t="s">
        <v>24540</v>
      </c>
      <c r="W5126" s="42" t="s">
        <v>89</v>
      </c>
      <c r="X5126" s="43">
        <v>118363319285</v>
      </c>
      <c r="Y5126" s="43">
        <v>45186615936</v>
      </c>
      <c r="Z5126" s="5" t="s">
        <v>7980</v>
      </c>
      <c r="AA5126" s="37" t="str">
        <f>VLOOKUP(J5126, sku!B:C, 2, FALSE)</f>
        <v>Higicouro 500ml</v>
      </c>
      <c r="AB5126" s="37" t="str">
        <f>VLOOKUP(J5126, sku!B:BM, 64, FALSE)</f>
        <v>Revenda</v>
      </c>
      <c r="AC5126" s="37" t="str">
        <f>LEFT(pedidos[[#This Row],[SKU]],3)</f>
        <v>VX2</v>
      </c>
      <c r="AD5126" s="37" t="str" cm="1">
        <f t="array" aca="1" ref="AD5126" ca="1">IFERROR(
  INDEX(
    montadora[Montadora],
    MATCH(TRUE,LEFT(J5255,NÚCARACT(montadora[SKU Parcial]))=montadora[SKU Parcial],0)
  ),
  ""
)</f>
        <v/>
      </c>
    </row>
    <row r="5127" spans="1:30" x14ac:dyDescent="0.25">
      <c r="A5127" s="42" t="s">
        <v>3189</v>
      </c>
      <c r="B5127" s="42" t="s">
        <v>36</v>
      </c>
      <c r="C5127" s="42" t="s">
        <v>3190</v>
      </c>
      <c r="D5127" s="42" t="s">
        <v>138</v>
      </c>
      <c r="E5127" s="42" t="s">
        <v>3179</v>
      </c>
      <c r="F5127" s="42" t="s">
        <v>3180</v>
      </c>
      <c r="G5127" s="42" t="s">
        <v>11227</v>
      </c>
      <c r="H5127" s="7" t="s">
        <v>30</v>
      </c>
      <c r="I5127" s="42" t="s">
        <v>36</v>
      </c>
      <c r="J5127" s="42" t="s">
        <v>3181</v>
      </c>
      <c r="K5127" s="8">
        <v>45854</v>
      </c>
      <c r="L5127" s="7" t="s">
        <v>11229</v>
      </c>
      <c r="M5127" s="44">
        <v>29.8</v>
      </c>
      <c r="N5127" s="7">
        <v>1</v>
      </c>
      <c r="O5127" s="44">
        <v>38.79</v>
      </c>
      <c r="P5127" s="44">
        <v>13.56</v>
      </c>
      <c r="Q5127" s="44">
        <v>2.42</v>
      </c>
      <c r="R5127" s="44">
        <v>10.08</v>
      </c>
      <c r="S5127" s="44">
        <v>8.99</v>
      </c>
      <c r="T5127" s="44">
        <v>0</v>
      </c>
      <c r="U5127" s="44">
        <v>3.74</v>
      </c>
      <c r="V5127" s="9" t="s">
        <v>24540</v>
      </c>
      <c r="W5127" s="42" t="s">
        <v>34</v>
      </c>
      <c r="X5127" s="43">
        <v>118367177867</v>
      </c>
      <c r="Y5127" s="43">
        <v>45186883604</v>
      </c>
      <c r="Z5127" s="5" t="s">
        <v>7980</v>
      </c>
      <c r="AA5127" s="37" t="str">
        <f>VLOOKUP(J5127, sku!B:C, 2, FALSE)</f>
        <v>Higicouro 500ml</v>
      </c>
      <c r="AB5127" s="37" t="str">
        <f>VLOOKUP(J5127, sku!B:BM, 64, FALSE)</f>
        <v>Revenda</v>
      </c>
      <c r="AC5127" s="37" t="str">
        <f>LEFT(pedidos[[#This Row],[SKU]],3)</f>
        <v>VX2</v>
      </c>
      <c r="AD5127" s="37" t="str" cm="1">
        <f t="array" aca="1" ref="AD5127" ca="1">IFERROR(
  INDEX(
    montadora[Montadora],
    MATCH(TRUE,LEFT(J5256,NÚCARACT(montadora[SKU Parcial]))=montadora[SKU Parcial],0)
  ),
  ""
)</f>
        <v/>
      </c>
    </row>
    <row r="5128" spans="1:30" x14ac:dyDescent="0.25">
      <c r="A5128" s="42" t="s">
        <v>3237</v>
      </c>
      <c r="B5128" s="42" t="s">
        <v>36</v>
      </c>
      <c r="C5128" s="42" t="s">
        <v>3238</v>
      </c>
      <c r="D5128" s="42" t="s">
        <v>188</v>
      </c>
      <c r="E5128" s="42" t="s">
        <v>3179</v>
      </c>
      <c r="F5128" s="42" t="s">
        <v>3180</v>
      </c>
      <c r="G5128" s="42" t="s">
        <v>11227</v>
      </c>
      <c r="H5128" s="7" t="s">
        <v>30</v>
      </c>
      <c r="I5128" s="42" t="s">
        <v>36</v>
      </c>
      <c r="J5128" s="42" t="s">
        <v>3181</v>
      </c>
      <c r="K5128" s="8">
        <v>45861</v>
      </c>
      <c r="L5128" s="7" t="s">
        <v>11229</v>
      </c>
      <c r="M5128" s="44">
        <v>29.8</v>
      </c>
      <c r="N5128" s="7">
        <v>1</v>
      </c>
      <c r="O5128" s="44">
        <v>29.8</v>
      </c>
      <c r="P5128" s="44">
        <v>13.56</v>
      </c>
      <c r="Q5128" s="44">
        <v>2.42</v>
      </c>
      <c r="R5128" s="44">
        <v>10.08</v>
      </c>
      <c r="S5128" s="44">
        <v>0</v>
      </c>
      <c r="T5128" s="44">
        <v>0</v>
      </c>
      <c r="U5128" s="44">
        <v>3.74</v>
      </c>
      <c r="V5128" s="9" t="s">
        <v>24540</v>
      </c>
      <c r="W5128" s="42" t="s">
        <v>34</v>
      </c>
      <c r="X5128" s="43">
        <v>119063970199</v>
      </c>
      <c r="Y5128" s="43">
        <v>45218182912</v>
      </c>
      <c r="Z5128" s="5" t="s">
        <v>7980</v>
      </c>
      <c r="AA5128" s="37" t="str">
        <f>VLOOKUP(J5128, sku!B:C, 2, FALSE)</f>
        <v>Higicouro 500ml</v>
      </c>
      <c r="AB5128" s="37" t="str">
        <f>VLOOKUP(J5128, sku!B:BM, 64, FALSE)</f>
        <v>Revenda</v>
      </c>
      <c r="AC5128" s="37" t="str">
        <f>LEFT(pedidos[[#This Row],[SKU]],3)</f>
        <v>VX2</v>
      </c>
      <c r="AD5128" s="37" t="str" cm="1">
        <f t="array" aca="1" ref="AD5128" ca="1">IFERROR(
  INDEX(
    montadora[Montadora],
    MATCH(TRUE,LEFT(J5257,NÚCARACT(montadora[SKU Parcial]))=montadora[SKU Parcial],0)
  ),
  ""
)</f>
        <v/>
      </c>
    </row>
    <row r="5129" spans="1:30" x14ac:dyDescent="0.25">
      <c r="A5129" s="42" t="s">
        <v>3239</v>
      </c>
      <c r="B5129" s="42" t="s">
        <v>3240</v>
      </c>
      <c r="C5129" s="42" t="s">
        <v>3241</v>
      </c>
      <c r="D5129" s="42" t="s">
        <v>138</v>
      </c>
      <c r="E5129" s="42" t="s">
        <v>3179</v>
      </c>
      <c r="F5129" s="42" t="s">
        <v>3180</v>
      </c>
      <c r="G5129" s="42" t="s">
        <v>11227</v>
      </c>
      <c r="H5129" s="7" t="s">
        <v>30</v>
      </c>
      <c r="I5129" s="42" t="s">
        <v>36</v>
      </c>
      <c r="J5129" s="42" t="s">
        <v>3181</v>
      </c>
      <c r="K5129" s="8">
        <v>45861</v>
      </c>
      <c r="L5129" s="7" t="s">
        <v>11229</v>
      </c>
      <c r="M5129" s="44">
        <v>29.8</v>
      </c>
      <c r="N5129" s="7">
        <v>1</v>
      </c>
      <c r="O5129" s="44">
        <v>29.8</v>
      </c>
      <c r="P5129" s="44">
        <v>13.56</v>
      </c>
      <c r="Q5129" s="44">
        <v>2.42</v>
      </c>
      <c r="R5129" s="44">
        <v>10.08</v>
      </c>
      <c r="S5129" s="44">
        <v>0</v>
      </c>
      <c r="T5129" s="44">
        <v>0</v>
      </c>
      <c r="U5129" s="44">
        <v>3.74</v>
      </c>
      <c r="V5129" s="9" t="s">
        <v>24540</v>
      </c>
      <c r="W5129" s="42" t="s">
        <v>34</v>
      </c>
      <c r="X5129" s="43">
        <v>119148861059</v>
      </c>
      <c r="Y5129" s="43">
        <v>45221997911</v>
      </c>
      <c r="Z5129" s="5" t="s">
        <v>7980</v>
      </c>
      <c r="AA5129" s="37" t="str">
        <f>VLOOKUP(J5129, sku!B:C, 2, FALSE)</f>
        <v>Higicouro 500ml</v>
      </c>
      <c r="AB5129" s="37" t="str">
        <f>VLOOKUP(J5129, sku!B:BM, 64, FALSE)</f>
        <v>Revenda</v>
      </c>
      <c r="AC5129" s="37" t="str">
        <f>LEFT(pedidos[[#This Row],[SKU]],3)</f>
        <v>VX2</v>
      </c>
      <c r="AD5129" s="37" t="str" cm="1">
        <f t="array" aca="1" ref="AD5129" ca="1">IFERROR(
  INDEX(
    montadora[Montadora],
    MATCH(TRUE,LEFT(J5258,NÚCARACT(montadora[SKU Parcial]))=montadora[SKU Parcial],0)
  ),
  ""
)</f>
        <v/>
      </c>
    </row>
    <row r="5130" spans="1:30" x14ac:dyDescent="0.25">
      <c r="A5130" s="42" t="s">
        <v>3242</v>
      </c>
      <c r="B5130" s="42" t="s">
        <v>3243</v>
      </c>
      <c r="C5130" s="42" t="s">
        <v>783</v>
      </c>
      <c r="D5130" s="42" t="s">
        <v>27</v>
      </c>
      <c r="E5130" s="42" t="s">
        <v>3179</v>
      </c>
      <c r="F5130" s="42" t="s">
        <v>3180</v>
      </c>
      <c r="G5130" s="42" t="s">
        <v>11227</v>
      </c>
      <c r="H5130" s="7" t="s">
        <v>30</v>
      </c>
      <c r="I5130" s="42" t="s">
        <v>36</v>
      </c>
      <c r="J5130" s="42" t="s">
        <v>3181</v>
      </c>
      <c r="K5130" s="8">
        <v>45864</v>
      </c>
      <c r="L5130" s="7" t="s">
        <v>11229</v>
      </c>
      <c r="M5130" s="44">
        <v>29.8</v>
      </c>
      <c r="N5130" s="7">
        <v>1</v>
      </c>
      <c r="O5130" s="44">
        <v>29.8</v>
      </c>
      <c r="P5130" s="44">
        <v>13.56</v>
      </c>
      <c r="Q5130" s="44">
        <v>2.42</v>
      </c>
      <c r="R5130" s="44">
        <v>10.08</v>
      </c>
      <c r="S5130" s="44">
        <v>0</v>
      </c>
      <c r="T5130" s="44">
        <v>0</v>
      </c>
      <c r="U5130" s="44">
        <v>3.74</v>
      </c>
      <c r="V5130" s="9" t="s">
        <v>24540</v>
      </c>
      <c r="W5130" s="42" t="s">
        <v>34</v>
      </c>
      <c r="X5130" s="43">
        <v>119423163529</v>
      </c>
      <c r="Y5130" s="43">
        <v>45234328369</v>
      </c>
      <c r="Z5130" s="5" t="s">
        <v>7980</v>
      </c>
      <c r="AA5130" s="37" t="str">
        <f>VLOOKUP(J5130, sku!B:C, 2, FALSE)</f>
        <v>Higicouro 500ml</v>
      </c>
      <c r="AB5130" s="37" t="str">
        <f>VLOOKUP(J5130, sku!B:BM, 64, FALSE)</f>
        <v>Revenda</v>
      </c>
      <c r="AC5130" s="37" t="str">
        <f>LEFT(pedidos[[#This Row],[SKU]],3)</f>
        <v>VX2</v>
      </c>
      <c r="AD5130" s="37" t="str" cm="1">
        <f t="array" aca="1" ref="AD5130" ca="1">IFERROR(
  INDEX(
    montadora[Montadora],
    MATCH(TRUE,LEFT(J5259,NÚCARACT(montadora[SKU Parcial]))=montadora[SKU Parcial],0)
  ),
  ""
)</f>
        <v/>
      </c>
    </row>
    <row r="5131" spans="1:30" x14ac:dyDescent="0.25">
      <c r="A5131" s="42" t="s">
        <v>3244</v>
      </c>
      <c r="B5131" s="42" t="s">
        <v>3245</v>
      </c>
      <c r="C5131" s="42" t="s">
        <v>3246</v>
      </c>
      <c r="D5131" s="42" t="s">
        <v>27</v>
      </c>
      <c r="E5131" s="42" t="s">
        <v>3179</v>
      </c>
      <c r="F5131" s="42" t="s">
        <v>3180</v>
      </c>
      <c r="G5131" s="42" t="s">
        <v>11227</v>
      </c>
      <c r="H5131" s="7" t="s">
        <v>30</v>
      </c>
      <c r="I5131" s="42" t="s">
        <v>36</v>
      </c>
      <c r="J5131" s="42" t="s">
        <v>3181</v>
      </c>
      <c r="K5131" s="8">
        <v>45869</v>
      </c>
      <c r="L5131" s="7" t="s">
        <v>11229</v>
      </c>
      <c r="M5131" s="44">
        <v>29.8</v>
      </c>
      <c r="N5131" s="7">
        <v>1</v>
      </c>
      <c r="O5131" s="44">
        <v>29.8</v>
      </c>
      <c r="P5131" s="44">
        <v>13.56</v>
      </c>
      <c r="Q5131" s="44">
        <v>2.42</v>
      </c>
      <c r="R5131" s="44">
        <v>10.08</v>
      </c>
      <c r="S5131" s="44">
        <v>0</v>
      </c>
      <c r="T5131" s="44">
        <v>0</v>
      </c>
      <c r="U5131" s="44">
        <v>3.74</v>
      </c>
      <c r="V5131" s="9" t="s">
        <v>24540</v>
      </c>
      <c r="W5131" s="42" t="s">
        <v>34</v>
      </c>
      <c r="X5131" s="43">
        <v>119972428809</v>
      </c>
      <c r="Y5131" s="43">
        <v>45260475608</v>
      </c>
      <c r="Z5131" s="5" t="s">
        <v>7980</v>
      </c>
      <c r="AA5131" s="37" t="str">
        <f>VLOOKUP(J5131, sku!B:C, 2, FALSE)</f>
        <v>Higicouro 500ml</v>
      </c>
      <c r="AB5131" s="37" t="str">
        <f>VLOOKUP(J5131, sku!B:BM, 64, FALSE)</f>
        <v>Revenda</v>
      </c>
      <c r="AC5131" s="37" t="str">
        <f>LEFT(pedidos[[#This Row],[SKU]],3)</f>
        <v>VX2</v>
      </c>
      <c r="AD5131" s="37" t="str" cm="1">
        <f t="array" aca="1" ref="AD5131" ca="1">IFERROR(
  INDEX(
    montadora[Montadora],
    MATCH(TRUE,LEFT(J5260,NÚCARACT(montadora[SKU Parcial]))=montadora[SKU Parcial],0)
  ),
  ""
)</f>
        <v/>
      </c>
    </row>
    <row r="5132" spans="1:30" x14ac:dyDescent="0.25">
      <c r="A5132" s="42" t="s">
        <v>3247</v>
      </c>
      <c r="B5132" s="42" t="s">
        <v>3248</v>
      </c>
      <c r="C5132" s="42" t="s">
        <v>3249</v>
      </c>
      <c r="D5132" s="42" t="s">
        <v>27</v>
      </c>
      <c r="E5132" s="42" t="s">
        <v>3002</v>
      </c>
      <c r="F5132" s="42" t="s">
        <v>3003</v>
      </c>
      <c r="G5132" s="42" t="s">
        <v>11227</v>
      </c>
      <c r="H5132" s="7" t="s">
        <v>47</v>
      </c>
      <c r="I5132" s="42" t="s">
        <v>31</v>
      </c>
      <c r="J5132" s="42" t="s">
        <v>3004</v>
      </c>
      <c r="K5132" s="8">
        <v>45869</v>
      </c>
      <c r="L5132" s="7" t="s">
        <v>804</v>
      </c>
      <c r="M5132" s="44">
        <v>589.79999999999995</v>
      </c>
      <c r="N5132" s="7">
        <v>1</v>
      </c>
      <c r="O5132" s="44">
        <v>589.79999999999995</v>
      </c>
      <c r="P5132" s="44">
        <v>283</v>
      </c>
      <c r="Q5132" s="44">
        <v>47.89</v>
      </c>
      <c r="R5132" s="44">
        <v>100.27</v>
      </c>
      <c r="S5132" s="44">
        <v>0</v>
      </c>
      <c r="T5132" s="44">
        <v>85.95</v>
      </c>
      <c r="U5132" s="44">
        <v>72.69</v>
      </c>
      <c r="V5132" s="9" t="s">
        <v>24541</v>
      </c>
      <c r="W5132" s="42" t="s">
        <v>34</v>
      </c>
      <c r="X5132" s="43">
        <v>120556226986</v>
      </c>
      <c r="Y5132" s="43">
        <v>45263909102</v>
      </c>
      <c r="Z5132" s="5" t="s">
        <v>7980</v>
      </c>
      <c r="AA5132" s="37" t="str">
        <f>VLOOKUP(J5132, sku!B:C, 2, FALSE)</f>
        <v>Gradeado Médio 100 cm X 80 cm X 12 cm - Preto</v>
      </c>
      <c r="AB5132" s="37" t="str">
        <f>VLOOKUP(J5132, sku!B:BM, 64, FALSE)</f>
        <v>Revenda</v>
      </c>
      <c r="AC5132" s="37" t="str">
        <f>LEFT(pedidos[[#This Row],[SKU]],3)</f>
        <v>XGR</v>
      </c>
      <c r="AD5132" s="37" t="str" cm="1">
        <f t="array" aca="1" ref="AD5132" ca="1">IFERROR(
  INDEX(
    montadora[Montadora],
    MATCH(TRUE,LEFT(J5262,NÚCARACT(montadora[SKU Parcial]))=montadora[SKU Parcial],0)
  ),
  ""
)</f>
        <v/>
      </c>
    </row>
    <row r="5133" spans="1:30" x14ac:dyDescent="0.25">
      <c r="A5133" s="42" t="s">
        <v>3191</v>
      </c>
      <c r="B5133" s="42" t="s">
        <v>3192</v>
      </c>
      <c r="C5133" s="42" t="s">
        <v>3193</v>
      </c>
      <c r="D5133" s="42" t="s">
        <v>420</v>
      </c>
      <c r="E5133" s="42" t="s">
        <v>1725</v>
      </c>
      <c r="F5133" s="42" t="s">
        <v>1706</v>
      </c>
      <c r="G5133" s="42" t="s">
        <v>11227</v>
      </c>
      <c r="H5133" s="7" t="s">
        <v>30</v>
      </c>
      <c r="I5133" s="42" t="s">
        <v>31</v>
      </c>
      <c r="J5133" s="42" t="s">
        <v>1707</v>
      </c>
      <c r="K5133" s="8">
        <v>45839</v>
      </c>
      <c r="L5133" s="7" t="s">
        <v>11229</v>
      </c>
      <c r="M5133" s="44">
        <v>252.8</v>
      </c>
      <c r="N5133" s="7">
        <v>1</v>
      </c>
      <c r="O5133" s="44">
        <v>252.8</v>
      </c>
      <c r="P5133" s="44">
        <v>105</v>
      </c>
      <c r="Q5133" s="44">
        <v>20.53</v>
      </c>
      <c r="R5133" s="44">
        <v>30.34</v>
      </c>
      <c r="S5133" s="44">
        <v>0</v>
      </c>
      <c r="T5133" s="44">
        <v>65.95</v>
      </c>
      <c r="U5133" s="44">
        <v>30.98</v>
      </c>
      <c r="V5133" s="9" t="s">
        <v>24542</v>
      </c>
      <c r="W5133" s="42" t="s">
        <v>34</v>
      </c>
      <c r="X5133" s="43">
        <v>116470616487</v>
      </c>
      <c r="Y5133" s="43">
        <v>45098584381</v>
      </c>
      <c r="Z5133" s="5" t="s">
        <v>7980</v>
      </c>
      <c r="AA5133" s="37" t="str">
        <f>VLOOKUP(J5133, sku!B:C, 2, FALSE)</f>
        <v>Travessa Volkswagen - Slim - - - Saveiro Cross - 2010 A 2024 - Preto</v>
      </c>
      <c r="AB5133" s="37" t="str">
        <f>VLOOKUP(J5133, sku!B:BM, 64, FALSE)</f>
        <v>Fabricação</v>
      </c>
      <c r="AC5133" s="37" t="str">
        <f>LEFT(pedidos[[#This Row],[SKU]],3)</f>
        <v>XVW</v>
      </c>
      <c r="AD5133" s="37" t="str" cm="1">
        <f t="array" aca="1" ref="AD5133" ca="1">IFERROR(
  INDEX(
    montadora[Montadora],
    MATCH(TRUE,LEFT(J5265,NÚCARACT(montadora[SKU Parcial]))=montadora[SKU Parcial],0)
  ),
  ""
)</f>
        <v/>
      </c>
    </row>
    <row r="5134" spans="1:30" x14ac:dyDescent="0.25">
      <c r="A5134" s="42" t="s">
        <v>3194</v>
      </c>
      <c r="B5134" s="42" t="s">
        <v>36</v>
      </c>
      <c r="C5134" s="42" t="s">
        <v>2568</v>
      </c>
      <c r="D5134" s="42" t="s">
        <v>395</v>
      </c>
      <c r="E5134" s="42" t="s">
        <v>1725</v>
      </c>
      <c r="F5134" s="42" t="s">
        <v>1706</v>
      </c>
      <c r="G5134" s="42" t="s">
        <v>11227</v>
      </c>
      <c r="H5134" s="7" t="s">
        <v>30</v>
      </c>
      <c r="I5134" s="42" t="s">
        <v>31</v>
      </c>
      <c r="J5134" s="42" t="s">
        <v>1707</v>
      </c>
      <c r="K5134" s="8">
        <v>45844</v>
      </c>
      <c r="L5134" s="7" t="s">
        <v>11229</v>
      </c>
      <c r="M5134" s="44">
        <v>252.8</v>
      </c>
      <c r="N5134" s="7">
        <v>1</v>
      </c>
      <c r="O5134" s="44">
        <v>342.79</v>
      </c>
      <c r="P5134" s="44">
        <v>105</v>
      </c>
      <c r="Q5134" s="44">
        <v>20.53</v>
      </c>
      <c r="R5134" s="44">
        <v>30.34</v>
      </c>
      <c r="S5134" s="44">
        <v>89.99</v>
      </c>
      <c r="T5134" s="44">
        <v>65.95</v>
      </c>
      <c r="U5134" s="44">
        <v>30.98</v>
      </c>
      <c r="V5134" s="9" t="s">
        <v>24542</v>
      </c>
      <c r="W5134" s="42" t="s">
        <v>34</v>
      </c>
      <c r="X5134" s="43">
        <v>117160454589</v>
      </c>
      <c r="Y5134" s="43">
        <v>45129603182</v>
      </c>
      <c r="Z5134" s="5" t="s">
        <v>7980</v>
      </c>
      <c r="AA5134" s="37" t="str">
        <f>VLOOKUP(J5134, sku!B:C, 2, FALSE)</f>
        <v>Travessa Volkswagen - Slim - - - Saveiro Cross - 2010 A 2024 - Preto</v>
      </c>
      <c r="AB5134" s="37" t="str">
        <f>VLOOKUP(J5134, sku!B:BM, 64, FALSE)</f>
        <v>Fabricação</v>
      </c>
      <c r="AC5134" s="37" t="str">
        <f>LEFT(pedidos[[#This Row],[SKU]],3)</f>
        <v>XVW</v>
      </c>
      <c r="AD5134" s="37" t="str" cm="1">
        <f t="array" aca="1" ref="AD5134" ca="1">IFERROR(
  INDEX(
    montadora[Montadora],
    MATCH(TRUE,LEFT(J5266,NÚCARACT(montadora[SKU Parcial]))=montadora[SKU Parcial],0)
  ),
  ""
)</f>
        <v/>
      </c>
    </row>
    <row r="5135" spans="1:30" x14ac:dyDescent="0.25">
      <c r="A5135" s="42" t="s">
        <v>3195</v>
      </c>
      <c r="B5135" s="42" t="s">
        <v>36</v>
      </c>
      <c r="C5135" s="42" t="s">
        <v>3196</v>
      </c>
      <c r="D5135" s="42" t="s">
        <v>658</v>
      </c>
      <c r="E5135" s="42" t="s">
        <v>1725</v>
      </c>
      <c r="F5135" s="42" t="s">
        <v>1706</v>
      </c>
      <c r="G5135" s="42" t="s">
        <v>11227</v>
      </c>
      <c r="H5135" s="7" t="s">
        <v>30</v>
      </c>
      <c r="I5135" s="42" t="s">
        <v>31</v>
      </c>
      <c r="J5135" s="42" t="s">
        <v>1707</v>
      </c>
      <c r="K5135" s="8">
        <v>45848</v>
      </c>
      <c r="L5135" s="7" t="s">
        <v>11229</v>
      </c>
      <c r="M5135" s="44">
        <v>252.8</v>
      </c>
      <c r="N5135" s="7">
        <v>1</v>
      </c>
      <c r="O5135" s="44">
        <v>252.8</v>
      </c>
      <c r="P5135" s="44">
        <v>105</v>
      </c>
      <c r="Q5135" s="44">
        <v>20.53</v>
      </c>
      <c r="R5135" s="44">
        <v>30.34</v>
      </c>
      <c r="S5135" s="44">
        <v>0</v>
      </c>
      <c r="T5135" s="44">
        <v>65.95</v>
      </c>
      <c r="U5135" s="44">
        <v>30.98</v>
      </c>
      <c r="V5135" s="9" t="s">
        <v>24542</v>
      </c>
      <c r="W5135" s="42" t="s">
        <v>34</v>
      </c>
      <c r="X5135" s="43">
        <v>118127255686</v>
      </c>
      <c r="Y5135" s="43">
        <v>45152673133</v>
      </c>
      <c r="Z5135" s="5" t="s">
        <v>7980</v>
      </c>
      <c r="AA5135" s="37" t="str">
        <f>VLOOKUP(J5135, sku!B:C, 2, FALSE)</f>
        <v>Travessa Volkswagen - Slim - - - Saveiro Cross - 2010 A 2024 - Preto</v>
      </c>
      <c r="AB5135" s="37" t="str">
        <f>VLOOKUP(J5135, sku!B:BM, 64, FALSE)</f>
        <v>Fabricação</v>
      </c>
      <c r="AC5135" s="37" t="str">
        <f>LEFT(pedidos[[#This Row],[SKU]],3)</f>
        <v>XVW</v>
      </c>
      <c r="AD5135" s="37" t="str" cm="1">
        <f t="array" aca="1" ref="AD5135" ca="1">IFERROR(
  INDEX(
    montadora[Montadora],
    MATCH(TRUE,LEFT(J5267,NÚCARACT(montadora[SKU Parcial]))=montadora[SKU Parcial],0)
  ),
  ""
)</f>
        <v/>
      </c>
    </row>
    <row r="5136" spans="1:30" x14ac:dyDescent="0.25">
      <c r="A5136" s="42" t="s">
        <v>3197</v>
      </c>
      <c r="B5136" s="42" t="s">
        <v>36</v>
      </c>
      <c r="C5136" s="42" t="s">
        <v>199</v>
      </c>
      <c r="D5136" s="42" t="s">
        <v>27</v>
      </c>
      <c r="E5136" s="42" t="s">
        <v>1725</v>
      </c>
      <c r="F5136" s="42" t="s">
        <v>1706</v>
      </c>
      <c r="G5136" s="42" t="s">
        <v>11227</v>
      </c>
      <c r="H5136" s="7" t="s">
        <v>30</v>
      </c>
      <c r="I5136" s="42" t="s">
        <v>31</v>
      </c>
      <c r="J5136" s="42" t="s">
        <v>1707</v>
      </c>
      <c r="K5136" s="8">
        <v>45853</v>
      </c>
      <c r="L5136" s="7" t="s">
        <v>11229</v>
      </c>
      <c r="M5136" s="44">
        <v>252.8</v>
      </c>
      <c r="N5136" s="7">
        <v>1</v>
      </c>
      <c r="O5136" s="44">
        <v>252.8</v>
      </c>
      <c r="P5136" s="44">
        <v>105</v>
      </c>
      <c r="Q5136" s="44">
        <v>20.53</v>
      </c>
      <c r="R5136" s="44">
        <v>30.34</v>
      </c>
      <c r="S5136" s="44">
        <v>0</v>
      </c>
      <c r="T5136" s="44">
        <v>65.95</v>
      </c>
      <c r="U5136" s="44">
        <v>30.98</v>
      </c>
      <c r="V5136" s="9" t="s">
        <v>24542</v>
      </c>
      <c r="W5136" s="42" t="s">
        <v>34</v>
      </c>
      <c r="X5136" s="43" t="s">
        <v>24543</v>
      </c>
      <c r="Y5136" s="43">
        <v>45176296012</v>
      </c>
      <c r="Z5136" s="5" t="s">
        <v>7980</v>
      </c>
      <c r="AA5136" s="37" t="str">
        <f>VLOOKUP(J5136, sku!B:C, 2, FALSE)</f>
        <v>Travessa Volkswagen - Slim - - - Saveiro Cross - 2010 A 2024 - Preto</v>
      </c>
      <c r="AB5136" s="37" t="str">
        <f>VLOOKUP(J5136, sku!B:BM, 64, FALSE)</f>
        <v>Fabricação</v>
      </c>
      <c r="AC5136" s="37" t="str">
        <f>LEFT(pedidos[[#This Row],[SKU]],3)</f>
        <v>XVW</v>
      </c>
      <c r="AD5136" s="37" t="str" cm="1">
        <f t="array" aca="1" ref="AD5136" ca="1">IFERROR(
  INDEX(
    montadora[Montadora],
    MATCH(TRUE,LEFT(J5268,NÚCARACT(montadora[SKU Parcial]))=montadora[SKU Parcial],0)
  ),
  ""
)</f>
        <v/>
      </c>
    </row>
    <row r="5137" spans="1:30" x14ac:dyDescent="0.25">
      <c r="A5137" s="42" t="s">
        <v>3198</v>
      </c>
      <c r="B5137" s="42" t="s">
        <v>36</v>
      </c>
      <c r="C5137" s="42" t="s">
        <v>3199</v>
      </c>
      <c r="D5137" s="42" t="s">
        <v>420</v>
      </c>
      <c r="E5137" s="42" t="s">
        <v>1725</v>
      </c>
      <c r="F5137" s="42" t="s">
        <v>1706</v>
      </c>
      <c r="G5137" s="42" t="s">
        <v>11227</v>
      </c>
      <c r="H5137" s="7" t="s">
        <v>30</v>
      </c>
      <c r="I5137" s="42" t="s">
        <v>36</v>
      </c>
      <c r="J5137" s="42" t="s">
        <v>1707</v>
      </c>
      <c r="K5137" s="8">
        <v>45854</v>
      </c>
      <c r="L5137" s="7" t="s">
        <v>11229</v>
      </c>
      <c r="M5137" s="44">
        <v>252.8</v>
      </c>
      <c r="N5137" s="7">
        <v>1</v>
      </c>
      <c r="O5137" s="44">
        <v>252.8</v>
      </c>
      <c r="P5137" s="44">
        <v>105</v>
      </c>
      <c r="Q5137" s="44">
        <v>20.53</v>
      </c>
      <c r="R5137" s="44">
        <v>30.34</v>
      </c>
      <c r="S5137" s="44">
        <v>0</v>
      </c>
      <c r="T5137" s="44">
        <v>65.95</v>
      </c>
      <c r="U5137" s="44">
        <v>30.98</v>
      </c>
      <c r="V5137" s="9" t="s">
        <v>24542</v>
      </c>
      <c r="W5137" s="42" t="s">
        <v>34</v>
      </c>
      <c r="X5137" s="43">
        <v>118290832839</v>
      </c>
      <c r="Y5137" s="43">
        <v>45182428987</v>
      </c>
      <c r="Z5137" s="5" t="s">
        <v>7980</v>
      </c>
      <c r="AA5137" s="37" t="str">
        <f>VLOOKUP(J5137, sku!B:C, 2, FALSE)</f>
        <v>Travessa Volkswagen - Slim - - - Saveiro Cross - 2010 A 2024 - Preto</v>
      </c>
      <c r="AB5137" s="37" t="str">
        <f>VLOOKUP(J5137, sku!B:BM, 64, FALSE)</f>
        <v>Fabricação</v>
      </c>
      <c r="AC5137" s="37" t="str">
        <f>LEFT(pedidos[[#This Row],[SKU]],3)</f>
        <v>XVW</v>
      </c>
      <c r="AD5137" s="37" t="str" cm="1">
        <f t="array" aca="1" ref="AD5137" ca="1">IFERROR(
  INDEX(
    montadora[Montadora],
    MATCH(TRUE,LEFT(J5269,NÚCARACT(montadora[SKU Parcial]))=montadora[SKU Parcial],0)
  ),
  ""
)</f>
        <v/>
      </c>
    </row>
    <row r="5138" spans="1:30" x14ac:dyDescent="0.25">
      <c r="A5138" s="42" t="s">
        <v>3200</v>
      </c>
      <c r="B5138" s="42" t="s">
        <v>3201</v>
      </c>
      <c r="C5138" s="42" t="s">
        <v>706</v>
      </c>
      <c r="D5138" s="42" t="s">
        <v>319</v>
      </c>
      <c r="E5138" s="42" t="s">
        <v>1725</v>
      </c>
      <c r="F5138" s="42" t="s">
        <v>1706</v>
      </c>
      <c r="G5138" s="42" t="s">
        <v>11227</v>
      </c>
      <c r="H5138" s="7" t="s">
        <v>30</v>
      </c>
      <c r="I5138" s="42" t="s">
        <v>36</v>
      </c>
      <c r="J5138" s="42" t="s">
        <v>1707</v>
      </c>
      <c r="K5138" s="8">
        <v>45855</v>
      </c>
      <c r="L5138" s="7" t="s">
        <v>11229</v>
      </c>
      <c r="M5138" s="44">
        <v>252.8</v>
      </c>
      <c r="N5138" s="7">
        <v>1</v>
      </c>
      <c r="O5138" s="44">
        <v>252.8</v>
      </c>
      <c r="P5138" s="44">
        <v>105</v>
      </c>
      <c r="Q5138" s="44">
        <v>20.53</v>
      </c>
      <c r="R5138" s="44">
        <v>30.34</v>
      </c>
      <c r="S5138" s="44">
        <v>0</v>
      </c>
      <c r="T5138" s="44">
        <v>65.95</v>
      </c>
      <c r="U5138" s="44">
        <v>30.98</v>
      </c>
      <c r="V5138" s="9" t="s">
        <v>24542</v>
      </c>
      <c r="W5138" s="42" t="s">
        <v>34</v>
      </c>
      <c r="X5138" s="43">
        <v>118468324269</v>
      </c>
      <c r="Y5138" s="43">
        <v>45191527191</v>
      </c>
      <c r="Z5138" s="5" t="s">
        <v>7980</v>
      </c>
      <c r="AA5138" s="37" t="str">
        <f>VLOOKUP(J5138, sku!B:C, 2, FALSE)</f>
        <v>Travessa Volkswagen - Slim - - - Saveiro Cross - 2010 A 2024 - Preto</v>
      </c>
      <c r="AB5138" s="37" t="str">
        <f>VLOOKUP(J5138, sku!B:BM, 64, FALSE)</f>
        <v>Fabricação</v>
      </c>
      <c r="AC5138" s="37" t="str">
        <f>LEFT(pedidos[[#This Row],[SKU]],3)</f>
        <v>XVW</v>
      </c>
      <c r="AD5138" s="37" t="str" cm="1">
        <f t="array" aca="1" ref="AD5138" ca="1">IFERROR(
  INDEX(
    montadora[Montadora],
    MATCH(TRUE,LEFT(J5270,NÚCARACT(montadora[SKU Parcial]))=montadora[SKU Parcial],0)
  ),
  ""
)</f>
        <v/>
      </c>
    </row>
    <row r="5139" spans="1:30" x14ac:dyDescent="0.25">
      <c r="A5139" s="42" t="s">
        <v>3250</v>
      </c>
      <c r="B5139" s="42" t="s">
        <v>36</v>
      </c>
      <c r="C5139" s="42" t="s">
        <v>1204</v>
      </c>
      <c r="D5139" s="42" t="s">
        <v>27</v>
      </c>
      <c r="E5139" s="42" t="s">
        <v>3251</v>
      </c>
      <c r="F5139" s="42" t="s">
        <v>3252</v>
      </c>
      <c r="G5139" s="42" t="s">
        <v>11227</v>
      </c>
      <c r="H5139" s="7" t="s">
        <v>30</v>
      </c>
      <c r="I5139" s="42" t="s">
        <v>36</v>
      </c>
      <c r="J5139" s="42" t="s">
        <v>2912</v>
      </c>
      <c r="K5139" s="8">
        <v>45860</v>
      </c>
      <c r="L5139" s="7" t="s">
        <v>11229</v>
      </c>
      <c r="M5139" s="44">
        <v>598.79999999999995</v>
      </c>
      <c r="N5139" s="7">
        <v>1</v>
      </c>
      <c r="O5139" s="44">
        <v>598.79999999999995</v>
      </c>
      <c r="P5139" s="44">
        <v>306</v>
      </c>
      <c r="Q5139" s="44">
        <v>48.62</v>
      </c>
      <c r="R5139" s="44">
        <v>71.86</v>
      </c>
      <c r="S5139" s="44">
        <v>0</v>
      </c>
      <c r="T5139" s="44">
        <v>98.95</v>
      </c>
      <c r="U5139" s="44">
        <v>73.37</v>
      </c>
      <c r="V5139" s="9" t="s">
        <v>24544</v>
      </c>
      <c r="W5139" s="42" t="s">
        <v>34</v>
      </c>
      <c r="X5139" s="43">
        <v>119563353666</v>
      </c>
      <c r="Y5139" s="43">
        <v>45217230441</v>
      </c>
      <c r="Z5139" s="5" t="s">
        <v>7980</v>
      </c>
      <c r="AA5139" s="37" t="str">
        <f>VLOOKUP(J5139, sku!B:C, 2, FALSE)</f>
        <v>Gradeado Grande 110 x 90 x 12 cm - Preto</v>
      </c>
      <c r="AB5139" s="37" t="str">
        <f>VLOOKUP(J5139, sku!B:BM, 64, FALSE)</f>
        <v>Revenda</v>
      </c>
      <c r="AC5139" s="37" t="str">
        <f>LEFT(pedidos[[#This Row],[SKU]],3)</f>
        <v>XGR</v>
      </c>
      <c r="AD5139" s="37" t="str" cm="1">
        <f t="array" aca="1" ref="AD5139" ca="1">IFERROR(
  INDEX(
    montadora[Montadora],
    MATCH(TRUE,LEFT(J5271,NÚCARACT(montadora[SKU Parcial]))=montadora[SKU Parcial],0)
  ),
  ""
)</f>
        <v/>
      </c>
    </row>
    <row r="5140" spans="1:30" x14ac:dyDescent="0.25">
      <c r="A5140" s="42" t="s">
        <v>3202</v>
      </c>
      <c r="B5140" s="42" t="s">
        <v>36</v>
      </c>
      <c r="C5140" s="42" t="s">
        <v>3203</v>
      </c>
      <c r="D5140" s="42" t="s">
        <v>27</v>
      </c>
      <c r="E5140" s="42" t="s">
        <v>3204</v>
      </c>
      <c r="F5140" s="42" t="s">
        <v>3205</v>
      </c>
      <c r="G5140" s="42" t="s">
        <v>11227</v>
      </c>
      <c r="H5140" s="7" t="s">
        <v>30</v>
      </c>
      <c r="I5140" s="42" t="s">
        <v>36</v>
      </c>
      <c r="J5140" s="42" t="s">
        <v>3206</v>
      </c>
      <c r="K5140" s="8">
        <v>45841</v>
      </c>
      <c r="L5140" s="7" t="s">
        <v>11229</v>
      </c>
      <c r="M5140" s="44">
        <v>58.8</v>
      </c>
      <c r="N5140" s="7">
        <v>1</v>
      </c>
      <c r="O5140" s="44">
        <v>65.790000000000006</v>
      </c>
      <c r="P5140" s="44">
        <v>33.340000000000003</v>
      </c>
      <c r="Q5140" s="44">
        <v>4.7699999999999996</v>
      </c>
      <c r="R5140" s="44">
        <v>13.51</v>
      </c>
      <c r="S5140" s="44">
        <v>6.99</v>
      </c>
      <c r="T5140" s="44">
        <v>0</v>
      </c>
      <c r="U5140" s="44">
        <v>7.18</v>
      </c>
      <c r="V5140" s="9" t="s">
        <v>24545</v>
      </c>
      <c r="W5140" s="42" t="s">
        <v>34</v>
      </c>
      <c r="X5140" s="43">
        <v>117309518056</v>
      </c>
      <c r="Y5140" s="43">
        <v>45116221238</v>
      </c>
      <c r="Z5140" s="5" t="s">
        <v>7980</v>
      </c>
      <c r="AA5140" s="37" t="str">
        <f>VLOOKUP(J5140, sku!B:C, 2, FALSE)</f>
        <v>Banco Bicicleta Selim Preto e Vermelho + Couro PU</v>
      </c>
      <c r="AB5140" s="37" t="str">
        <f>VLOOKUP(J5140, sku!B:BM, 64, FALSE)</f>
        <v>Importação</v>
      </c>
      <c r="AC5140" s="37" t="str">
        <f>LEFT(pedidos[[#This Row],[SKU]],3)</f>
        <v>EB0</v>
      </c>
      <c r="AD5140" s="37" t="str" cm="1">
        <f t="array" aca="1" ref="AD5140" ca="1">IFERROR(
  INDEX(
    montadora[Montadora],
    MATCH(TRUE,LEFT(J5272,NÚCARACT(montadora[SKU Parcial]))=montadora[SKU Parcial],0)
  ),
  ""
)</f>
        <v/>
      </c>
    </row>
    <row r="5141" spans="1:30" x14ac:dyDescent="0.25">
      <c r="A5141" s="42" t="s">
        <v>3207</v>
      </c>
      <c r="B5141" s="42" t="s">
        <v>3208</v>
      </c>
      <c r="C5141" s="42" t="s">
        <v>3209</v>
      </c>
      <c r="D5141" s="42" t="s">
        <v>347</v>
      </c>
      <c r="E5141" s="42" t="s">
        <v>3204</v>
      </c>
      <c r="F5141" s="42" t="s">
        <v>3205</v>
      </c>
      <c r="G5141" s="42" t="s">
        <v>11227</v>
      </c>
      <c r="H5141" s="7" t="s">
        <v>30</v>
      </c>
      <c r="I5141" s="42" t="s">
        <v>36</v>
      </c>
      <c r="J5141" s="42" t="s">
        <v>3206</v>
      </c>
      <c r="K5141" s="8">
        <v>45845</v>
      </c>
      <c r="L5141" s="7" t="s">
        <v>11229</v>
      </c>
      <c r="M5141" s="44">
        <v>58.8</v>
      </c>
      <c r="N5141" s="7">
        <v>1</v>
      </c>
      <c r="O5141" s="44">
        <v>58.8</v>
      </c>
      <c r="P5141" s="44">
        <v>33.340000000000003</v>
      </c>
      <c r="Q5141" s="44">
        <v>4.7699999999999996</v>
      </c>
      <c r="R5141" s="44">
        <v>13.51</v>
      </c>
      <c r="S5141" s="44">
        <v>0</v>
      </c>
      <c r="T5141" s="44">
        <v>0</v>
      </c>
      <c r="U5141" s="44">
        <v>7.18</v>
      </c>
      <c r="V5141" s="9" t="s">
        <v>24545</v>
      </c>
      <c r="W5141" s="42" t="s">
        <v>34</v>
      </c>
      <c r="X5141" s="43">
        <v>117783737262</v>
      </c>
      <c r="Y5141" s="43">
        <v>45135754989</v>
      </c>
      <c r="Z5141" s="5" t="s">
        <v>7980</v>
      </c>
      <c r="AA5141" s="37" t="str">
        <f>VLOOKUP(J5141, sku!B:C, 2, FALSE)</f>
        <v>Banco Bicicleta Selim Preto e Vermelho + Couro PU</v>
      </c>
      <c r="AB5141" s="37" t="str">
        <f>VLOOKUP(J5141, sku!B:BM, 64, FALSE)</f>
        <v>Importação</v>
      </c>
      <c r="AC5141" s="37" t="str">
        <f>LEFT(pedidos[[#This Row],[SKU]],3)</f>
        <v>EB0</v>
      </c>
      <c r="AD5141" s="37" t="str" cm="1">
        <f t="array" aca="1" ref="AD5141" ca="1">IFERROR(
  INDEX(
    montadora[Montadora],
    MATCH(TRUE,LEFT(J5273,NÚCARACT(montadora[SKU Parcial]))=montadora[SKU Parcial],0)
  ),
  ""
)</f>
        <v/>
      </c>
    </row>
    <row r="5142" spans="1:30" x14ac:dyDescent="0.25">
      <c r="A5142" s="42" t="s">
        <v>3210</v>
      </c>
      <c r="B5142" s="42" t="s">
        <v>3211</v>
      </c>
      <c r="C5142" s="42" t="s">
        <v>3212</v>
      </c>
      <c r="D5142" s="42" t="s">
        <v>27</v>
      </c>
      <c r="E5142" s="42" t="s">
        <v>3204</v>
      </c>
      <c r="F5142" s="42" t="s">
        <v>3205</v>
      </c>
      <c r="G5142" s="42" t="s">
        <v>11227</v>
      </c>
      <c r="H5142" s="7" t="s">
        <v>30</v>
      </c>
      <c r="I5142" s="42" t="s">
        <v>36</v>
      </c>
      <c r="J5142" s="42" t="s">
        <v>3206</v>
      </c>
      <c r="K5142" s="8">
        <v>45853</v>
      </c>
      <c r="L5142" s="7" t="s">
        <v>11229</v>
      </c>
      <c r="M5142" s="44">
        <v>58.8</v>
      </c>
      <c r="N5142" s="7">
        <v>1</v>
      </c>
      <c r="O5142" s="44">
        <v>65.790000000000006</v>
      </c>
      <c r="P5142" s="44">
        <v>33.340000000000003</v>
      </c>
      <c r="Q5142" s="44">
        <v>4.7699999999999996</v>
      </c>
      <c r="R5142" s="44">
        <v>13.51</v>
      </c>
      <c r="S5142" s="44">
        <v>6.99</v>
      </c>
      <c r="T5142" s="44">
        <v>0</v>
      </c>
      <c r="U5142" s="44">
        <v>7.18</v>
      </c>
      <c r="V5142" s="9" t="s">
        <v>24545</v>
      </c>
      <c r="W5142" s="42" t="s">
        <v>34</v>
      </c>
      <c r="X5142" s="43">
        <v>118640855756</v>
      </c>
      <c r="Y5142" s="43">
        <v>45174739989</v>
      </c>
      <c r="Z5142" s="5" t="s">
        <v>7980</v>
      </c>
      <c r="AA5142" s="37" t="str">
        <f>VLOOKUP(J5142, sku!B:C, 2, FALSE)</f>
        <v>Banco Bicicleta Selim Preto e Vermelho + Couro PU</v>
      </c>
      <c r="AB5142" s="37" t="str">
        <f>VLOOKUP(J5142, sku!B:BM, 64, FALSE)</f>
        <v>Importação</v>
      </c>
      <c r="AC5142" s="37" t="str">
        <f>LEFT(pedidos[[#This Row],[SKU]],3)</f>
        <v>EB0</v>
      </c>
      <c r="AD5142" s="37" t="str" cm="1">
        <f t="array" aca="1" ref="AD5142" ca="1">IFERROR(
  INDEX(
    montadora[Montadora],
    MATCH(TRUE,LEFT(J5274,NÚCARACT(montadora[SKU Parcial]))=montadora[SKU Parcial],0)
  ),
  ""
)</f>
        <v/>
      </c>
    </row>
    <row r="5143" spans="1:30" x14ac:dyDescent="0.25">
      <c r="A5143" s="42" t="s">
        <v>3213</v>
      </c>
      <c r="B5143" s="42" t="s">
        <v>36</v>
      </c>
      <c r="C5143" s="42" t="s">
        <v>3214</v>
      </c>
      <c r="D5143" s="42" t="s">
        <v>27</v>
      </c>
      <c r="E5143" s="42" t="s">
        <v>3204</v>
      </c>
      <c r="F5143" s="42" t="s">
        <v>3205</v>
      </c>
      <c r="G5143" s="42" t="s">
        <v>11227</v>
      </c>
      <c r="H5143" s="7" t="s">
        <v>30</v>
      </c>
      <c r="I5143" s="42" t="s">
        <v>36</v>
      </c>
      <c r="J5143" s="42" t="s">
        <v>3206</v>
      </c>
      <c r="K5143" s="8">
        <v>45858</v>
      </c>
      <c r="L5143" s="7" t="s">
        <v>804</v>
      </c>
      <c r="M5143" s="44">
        <v>58.8</v>
      </c>
      <c r="N5143" s="7">
        <v>1</v>
      </c>
      <c r="O5143" s="44">
        <v>66.790000000000006</v>
      </c>
      <c r="P5143" s="44">
        <v>33.340000000000003</v>
      </c>
      <c r="Q5143" s="44">
        <v>4.7699999999999996</v>
      </c>
      <c r="R5143" s="44">
        <v>13.51</v>
      </c>
      <c r="S5143" s="44">
        <v>7.99</v>
      </c>
      <c r="T5143" s="44">
        <v>0</v>
      </c>
      <c r="U5143" s="44">
        <v>7.18</v>
      </c>
      <c r="V5143" s="9" t="s">
        <v>24545</v>
      </c>
      <c r="W5143" s="42" t="s">
        <v>34</v>
      </c>
      <c r="X5143" s="43" t="s">
        <v>24546</v>
      </c>
      <c r="Y5143" s="43">
        <v>45203500774</v>
      </c>
      <c r="Z5143" s="5" t="s">
        <v>7980</v>
      </c>
      <c r="AA5143" s="37" t="str">
        <f>VLOOKUP(J5143, sku!B:C, 2, FALSE)</f>
        <v>Banco Bicicleta Selim Preto e Vermelho + Couro PU</v>
      </c>
      <c r="AB5143" s="37" t="str">
        <f>VLOOKUP(J5143, sku!B:BM, 64, FALSE)</f>
        <v>Importação</v>
      </c>
      <c r="AC5143" s="37" t="str">
        <f>LEFT(pedidos[[#This Row],[SKU]],3)</f>
        <v>EB0</v>
      </c>
      <c r="AD5143" s="37" t="str" cm="1">
        <f t="array" aca="1" ref="AD5143" ca="1">IFERROR(
  INDEX(
    montadora[Montadora],
    MATCH(TRUE,LEFT(J5275,NÚCARACT(montadora[SKU Parcial]))=montadora[SKU Parcial],0)
  ),
  ""
)</f>
        <v/>
      </c>
    </row>
    <row r="5144" spans="1:30" x14ac:dyDescent="0.25">
      <c r="A5144" s="42" t="s">
        <v>3253</v>
      </c>
      <c r="B5144" s="42" t="s">
        <v>3254</v>
      </c>
      <c r="C5144" s="42" t="s">
        <v>3255</v>
      </c>
      <c r="D5144" s="42" t="s">
        <v>27</v>
      </c>
      <c r="E5144" s="42" t="s">
        <v>3204</v>
      </c>
      <c r="F5144" s="42" t="s">
        <v>3205</v>
      </c>
      <c r="G5144" s="42" t="s">
        <v>11227</v>
      </c>
      <c r="H5144" s="7" t="s">
        <v>30</v>
      </c>
      <c r="I5144" s="42" t="s">
        <v>36</v>
      </c>
      <c r="J5144" s="42" t="s">
        <v>3206</v>
      </c>
      <c r="K5144" s="8">
        <v>45860</v>
      </c>
      <c r="L5144" s="7" t="s">
        <v>804</v>
      </c>
      <c r="M5144" s="44">
        <v>58.8</v>
      </c>
      <c r="N5144" s="7">
        <v>1</v>
      </c>
      <c r="O5144" s="44">
        <v>58.8</v>
      </c>
      <c r="P5144" s="44">
        <v>33.340000000000003</v>
      </c>
      <c r="Q5144" s="44">
        <v>4.7699999999999996</v>
      </c>
      <c r="R5144" s="44">
        <v>13.51</v>
      </c>
      <c r="S5144" s="44">
        <v>0</v>
      </c>
      <c r="T5144" s="44">
        <v>0</v>
      </c>
      <c r="U5144" s="44">
        <v>7.18</v>
      </c>
      <c r="V5144" s="9" t="s">
        <v>24545</v>
      </c>
      <c r="W5144" s="42" t="s">
        <v>34</v>
      </c>
      <c r="X5144" s="43">
        <v>119555974262</v>
      </c>
      <c r="Y5144" s="43">
        <v>45217002024</v>
      </c>
      <c r="Z5144" s="5" t="s">
        <v>7980</v>
      </c>
      <c r="AA5144" s="37" t="str">
        <f>VLOOKUP(J5144, sku!B:C, 2, FALSE)</f>
        <v>Banco Bicicleta Selim Preto e Vermelho + Couro PU</v>
      </c>
      <c r="AB5144" s="37" t="str">
        <f>VLOOKUP(J5144, sku!B:BM, 64, FALSE)</f>
        <v>Importação</v>
      </c>
      <c r="AC5144" s="37" t="str">
        <f>LEFT(pedidos[[#This Row],[SKU]],3)</f>
        <v>EB0</v>
      </c>
      <c r="AD5144" s="37" t="str" cm="1">
        <f t="array" aca="1" ref="AD5144" ca="1">IFERROR(
  INDEX(
    montadora[Montadora],
    MATCH(TRUE,LEFT(J5276,NÚCARACT(montadora[SKU Parcial]))=montadora[SKU Parcial],0)
  ),
  ""
)</f>
        <v/>
      </c>
    </row>
    <row r="5145" spans="1:30" x14ac:dyDescent="0.25">
      <c r="A5145" s="42" t="s">
        <v>3256</v>
      </c>
      <c r="B5145" s="42" t="s">
        <v>36</v>
      </c>
      <c r="C5145" s="42" t="s">
        <v>783</v>
      </c>
      <c r="D5145" s="42" t="s">
        <v>27</v>
      </c>
      <c r="E5145" s="42" t="s">
        <v>3204</v>
      </c>
      <c r="F5145" s="42" t="s">
        <v>3205</v>
      </c>
      <c r="G5145" s="42" t="s">
        <v>11227</v>
      </c>
      <c r="H5145" s="7" t="s">
        <v>30</v>
      </c>
      <c r="I5145" s="42" t="s">
        <v>36</v>
      </c>
      <c r="J5145" s="42" t="s">
        <v>3206</v>
      </c>
      <c r="K5145" s="8">
        <v>45861</v>
      </c>
      <c r="L5145" s="7" t="s">
        <v>804</v>
      </c>
      <c r="M5145" s="44">
        <v>58.8</v>
      </c>
      <c r="N5145" s="7">
        <v>1</v>
      </c>
      <c r="O5145" s="44">
        <v>66.790000000000006</v>
      </c>
      <c r="P5145" s="44">
        <v>33.340000000000003</v>
      </c>
      <c r="Q5145" s="44">
        <v>4.7699999999999996</v>
      </c>
      <c r="R5145" s="44">
        <v>13.51</v>
      </c>
      <c r="S5145" s="44">
        <v>7.99</v>
      </c>
      <c r="T5145" s="44">
        <v>0</v>
      </c>
      <c r="U5145" s="44">
        <v>7.18</v>
      </c>
      <c r="V5145" s="9" t="s">
        <v>24545</v>
      </c>
      <c r="W5145" s="42" t="s">
        <v>34</v>
      </c>
      <c r="X5145" s="43">
        <v>119061181619</v>
      </c>
      <c r="Y5145" s="43">
        <v>45217765685</v>
      </c>
      <c r="Z5145" s="5" t="s">
        <v>7980</v>
      </c>
      <c r="AA5145" s="37" t="str">
        <f>VLOOKUP(J5145, sku!B:C, 2, FALSE)</f>
        <v>Banco Bicicleta Selim Preto e Vermelho + Couro PU</v>
      </c>
      <c r="AB5145" s="37" t="str">
        <f>VLOOKUP(J5145, sku!B:BM, 64, FALSE)</f>
        <v>Importação</v>
      </c>
      <c r="AC5145" s="37" t="str">
        <f>LEFT(pedidos[[#This Row],[SKU]],3)</f>
        <v>EB0</v>
      </c>
      <c r="AD5145" s="37" t="str" cm="1">
        <f t="array" aca="1" ref="AD5145" ca="1">IFERROR(
  INDEX(
    montadora[Montadora],
    MATCH(TRUE,LEFT(J5277,NÚCARACT(montadora[SKU Parcial]))=montadora[SKU Parcial],0)
  ),
  ""
)</f>
        <v/>
      </c>
    </row>
    <row r="5146" spans="1:30" x14ac:dyDescent="0.25">
      <c r="A5146" s="42" t="s">
        <v>3257</v>
      </c>
      <c r="B5146" s="42" t="s">
        <v>36</v>
      </c>
      <c r="C5146" s="42" t="s">
        <v>1286</v>
      </c>
      <c r="D5146" s="42" t="s">
        <v>38</v>
      </c>
      <c r="E5146" s="42" t="s">
        <v>3204</v>
      </c>
      <c r="F5146" s="42" t="s">
        <v>3205</v>
      </c>
      <c r="G5146" s="42" t="s">
        <v>11227</v>
      </c>
      <c r="H5146" s="7" t="s">
        <v>30</v>
      </c>
      <c r="I5146" s="42" t="s">
        <v>36</v>
      </c>
      <c r="J5146" s="42" t="s">
        <v>3206</v>
      </c>
      <c r="K5146" s="8">
        <v>45864</v>
      </c>
      <c r="L5146" s="7" t="s">
        <v>804</v>
      </c>
      <c r="M5146" s="44">
        <v>58.8</v>
      </c>
      <c r="N5146" s="7">
        <v>1</v>
      </c>
      <c r="O5146" s="44">
        <v>58.8</v>
      </c>
      <c r="P5146" s="44">
        <v>33.340000000000003</v>
      </c>
      <c r="Q5146" s="44">
        <v>4.7699999999999996</v>
      </c>
      <c r="R5146" s="44">
        <v>13.51</v>
      </c>
      <c r="S5146" s="44">
        <v>0</v>
      </c>
      <c r="T5146" s="44">
        <v>0</v>
      </c>
      <c r="U5146" s="44">
        <v>7.18</v>
      </c>
      <c r="V5146" s="9" t="s">
        <v>24545</v>
      </c>
      <c r="W5146" s="42" t="s">
        <v>34</v>
      </c>
      <c r="X5146" s="43">
        <v>119455218693</v>
      </c>
      <c r="Y5146" s="43">
        <v>45235741520</v>
      </c>
      <c r="Z5146" s="5" t="s">
        <v>7980</v>
      </c>
      <c r="AA5146" s="37" t="str">
        <f>VLOOKUP(J5146, sku!B:C, 2, FALSE)</f>
        <v>Banco Bicicleta Selim Preto e Vermelho + Couro PU</v>
      </c>
      <c r="AB5146" s="37" t="str">
        <f>VLOOKUP(J5146, sku!B:BM, 64, FALSE)</f>
        <v>Importação</v>
      </c>
      <c r="AC5146" s="37" t="str">
        <f>LEFT(pedidos[[#This Row],[SKU]],3)</f>
        <v>EB0</v>
      </c>
      <c r="AD5146" s="37" t="str" cm="1">
        <f t="array" aca="1" ref="AD5146" ca="1">IFERROR(
  INDEX(
    montadora[Montadora],
    MATCH(TRUE,LEFT(J5278,NÚCARACT(montadora[SKU Parcial]))=montadora[SKU Parcial],0)
  ),
  ""
)</f>
        <v/>
      </c>
    </row>
    <row r="5147" spans="1:30" x14ac:dyDescent="0.25">
      <c r="A5147" s="42" t="s">
        <v>3258</v>
      </c>
      <c r="B5147" s="42" t="s">
        <v>36</v>
      </c>
      <c r="C5147" s="42" t="s">
        <v>199</v>
      </c>
      <c r="D5147" s="42" t="s">
        <v>188</v>
      </c>
      <c r="E5147" s="42" t="s">
        <v>3204</v>
      </c>
      <c r="F5147" s="42" t="s">
        <v>3205</v>
      </c>
      <c r="G5147" s="42" t="s">
        <v>11227</v>
      </c>
      <c r="H5147" s="7" t="s">
        <v>30</v>
      </c>
      <c r="I5147" s="42" t="s">
        <v>36</v>
      </c>
      <c r="J5147" s="42" t="s">
        <v>3206</v>
      </c>
      <c r="K5147" s="8">
        <v>45866</v>
      </c>
      <c r="L5147" s="7" t="s">
        <v>804</v>
      </c>
      <c r="M5147" s="44">
        <v>58.8</v>
      </c>
      <c r="N5147" s="7">
        <v>1</v>
      </c>
      <c r="O5147" s="44">
        <v>58.8</v>
      </c>
      <c r="P5147" s="44">
        <v>33.340000000000003</v>
      </c>
      <c r="Q5147" s="44">
        <v>4.7699999999999996</v>
      </c>
      <c r="R5147" s="44">
        <v>13.51</v>
      </c>
      <c r="S5147" s="44">
        <v>0</v>
      </c>
      <c r="T5147" s="44">
        <v>0</v>
      </c>
      <c r="U5147" s="44">
        <v>7.18</v>
      </c>
      <c r="V5147" s="9" t="s">
        <v>24545</v>
      </c>
      <c r="W5147" s="42" t="s">
        <v>34</v>
      </c>
      <c r="X5147" s="43">
        <v>120189101520</v>
      </c>
      <c r="Y5147" s="43">
        <v>45245300397</v>
      </c>
      <c r="Z5147" s="5" t="s">
        <v>7980</v>
      </c>
      <c r="AA5147" s="37" t="str">
        <f>VLOOKUP(J5147, sku!B:C, 2, FALSE)</f>
        <v>Banco Bicicleta Selim Preto e Vermelho + Couro PU</v>
      </c>
      <c r="AB5147" s="37" t="str">
        <f>VLOOKUP(J5147, sku!B:BM, 64, FALSE)</f>
        <v>Importação</v>
      </c>
      <c r="AC5147" s="37" t="str">
        <f>LEFT(pedidos[[#This Row],[SKU]],3)</f>
        <v>EB0</v>
      </c>
      <c r="AD5147" s="37" t="str" cm="1">
        <f t="array" aca="1" ref="AD5147" ca="1">IFERROR(
  INDEX(
    montadora[Montadora],
    MATCH(TRUE,LEFT(J5279,NÚCARACT(montadora[SKU Parcial]))=montadora[SKU Parcial],0)
  ),
  ""
)</f>
        <v/>
      </c>
    </row>
    <row r="5148" spans="1:30" x14ac:dyDescent="0.25">
      <c r="A5148" s="42" t="s">
        <v>3259</v>
      </c>
      <c r="B5148" s="42" t="s">
        <v>3260</v>
      </c>
      <c r="C5148" s="42" t="s">
        <v>1909</v>
      </c>
      <c r="D5148" s="42" t="s">
        <v>27</v>
      </c>
      <c r="E5148" s="42" t="s">
        <v>3204</v>
      </c>
      <c r="F5148" s="42" t="s">
        <v>3205</v>
      </c>
      <c r="G5148" s="42" t="s">
        <v>11227</v>
      </c>
      <c r="H5148" s="7" t="s">
        <v>30</v>
      </c>
      <c r="I5148" s="42" t="s">
        <v>36</v>
      </c>
      <c r="J5148" s="42" t="s">
        <v>3206</v>
      </c>
      <c r="K5148" s="8">
        <v>45868</v>
      </c>
      <c r="L5148" s="7" t="s">
        <v>804</v>
      </c>
      <c r="M5148" s="44">
        <v>58.8</v>
      </c>
      <c r="N5148" s="7">
        <v>1</v>
      </c>
      <c r="O5148" s="44">
        <v>58.8</v>
      </c>
      <c r="P5148" s="44">
        <v>33.340000000000003</v>
      </c>
      <c r="Q5148" s="44">
        <v>4.7699999999999996</v>
      </c>
      <c r="R5148" s="44">
        <v>13.51</v>
      </c>
      <c r="S5148" s="44">
        <v>0</v>
      </c>
      <c r="T5148" s="44">
        <v>0</v>
      </c>
      <c r="U5148" s="44">
        <v>7.18</v>
      </c>
      <c r="V5148" s="9" t="s">
        <v>24545</v>
      </c>
      <c r="W5148" s="42" t="s">
        <v>34</v>
      </c>
      <c r="X5148" s="43">
        <v>119850358197</v>
      </c>
      <c r="Y5148" s="43">
        <v>45254461176</v>
      </c>
      <c r="Z5148" s="5" t="s">
        <v>7980</v>
      </c>
      <c r="AA5148" s="37" t="str">
        <f>VLOOKUP(J5148, sku!B:C, 2, FALSE)</f>
        <v>Banco Bicicleta Selim Preto e Vermelho + Couro PU</v>
      </c>
      <c r="AB5148" s="37" t="str">
        <f>VLOOKUP(J5148, sku!B:BM, 64, FALSE)</f>
        <v>Importação</v>
      </c>
      <c r="AC5148" s="37" t="str">
        <f>LEFT(pedidos[[#This Row],[SKU]],3)</f>
        <v>EB0</v>
      </c>
      <c r="AD5148" s="37" t="str" cm="1">
        <f t="array" aca="1" ref="AD5148" ca="1">IFERROR(
  INDEX(
    montadora[Montadora],
    MATCH(TRUE,LEFT(J5280,NÚCARACT(montadora[SKU Parcial]))=montadora[SKU Parcial],0)
  ),
  ""
)</f>
        <v/>
      </c>
    </row>
    <row r="5149" spans="1:30" x14ac:dyDescent="0.25">
      <c r="A5149" s="42" t="s">
        <v>3261</v>
      </c>
      <c r="B5149" s="42" t="s">
        <v>3262</v>
      </c>
      <c r="C5149" s="42" t="s">
        <v>3263</v>
      </c>
      <c r="D5149" s="42" t="s">
        <v>188</v>
      </c>
      <c r="E5149" s="42" t="s">
        <v>3204</v>
      </c>
      <c r="F5149" s="42" t="s">
        <v>3205</v>
      </c>
      <c r="G5149" s="42" t="s">
        <v>11227</v>
      </c>
      <c r="H5149" s="7" t="s">
        <v>30</v>
      </c>
      <c r="I5149" s="42" t="s">
        <v>36</v>
      </c>
      <c r="J5149" s="42" t="s">
        <v>3206</v>
      </c>
      <c r="K5149" s="8">
        <v>45868</v>
      </c>
      <c r="L5149" s="7" t="s">
        <v>804</v>
      </c>
      <c r="M5149" s="44">
        <v>58.8</v>
      </c>
      <c r="N5149" s="7">
        <v>1</v>
      </c>
      <c r="O5149" s="44">
        <v>58.8</v>
      </c>
      <c r="P5149" s="44">
        <v>33.340000000000003</v>
      </c>
      <c r="Q5149" s="44">
        <v>4.7699999999999996</v>
      </c>
      <c r="R5149" s="44">
        <v>13.51</v>
      </c>
      <c r="S5149" s="44">
        <v>0</v>
      </c>
      <c r="T5149" s="44">
        <v>0</v>
      </c>
      <c r="U5149" s="44">
        <v>7.18</v>
      </c>
      <c r="V5149" s="9" t="s">
        <v>24545</v>
      </c>
      <c r="W5149" s="42" t="s">
        <v>34</v>
      </c>
      <c r="X5149" s="43">
        <v>119891637251</v>
      </c>
      <c r="Y5149" s="43">
        <v>45256843026</v>
      </c>
      <c r="Z5149" s="5" t="s">
        <v>7980</v>
      </c>
      <c r="AA5149" s="37" t="str">
        <f>VLOOKUP(J5149, sku!B:C, 2, FALSE)</f>
        <v>Banco Bicicleta Selim Preto e Vermelho + Couro PU</v>
      </c>
      <c r="AB5149" s="37" t="str">
        <f>VLOOKUP(J5149, sku!B:BM, 64, FALSE)</f>
        <v>Importação</v>
      </c>
      <c r="AC5149" s="37" t="str">
        <f>LEFT(pedidos[[#This Row],[SKU]],3)</f>
        <v>EB0</v>
      </c>
      <c r="AD5149" s="37" t="str" cm="1">
        <f t="array" aca="1" ref="AD5149" ca="1">IFERROR(
  INDEX(
    montadora[Montadora],
    MATCH(TRUE,LEFT(J5281,NÚCARACT(montadora[SKU Parcial]))=montadora[SKU Parcial],0)
  ),
  ""
)</f>
        <v/>
      </c>
    </row>
    <row r="5150" spans="1:30" x14ac:dyDescent="0.25">
      <c r="A5150" s="42" t="s">
        <v>3264</v>
      </c>
      <c r="B5150" s="42" t="s">
        <v>3265</v>
      </c>
      <c r="C5150" s="42" t="s">
        <v>117</v>
      </c>
      <c r="D5150" s="42" t="s">
        <v>830</v>
      </c>
      <c r="E5150" s="42" t="s">
        <v>3204</v>
      </c>
      <c r="F5150" s="42" t="s">
        <v>3205</v>
      </c>
      <c r="G5150" s="42" t="s">
        <v>11227</v>
      </c>
      <c r="H5150" s="7" t="s">
        <v>30</v>
      </c>
      <c r="I5150" s="42" t="s">
        <v>36</v>
      </c>
      <c r="J5150" s="42" t="s">
        <v>3206</v>
      </c>
      <c r="K5150" s="8">
        <v>45869</v>
      </c>
      <c r="L5150" s="7" t="s">
        <v>804</v>
      </c>
      <c r="M5150" s="44">
        <v>58.8</v>
      </c>
      <c r="N5150" s="7">
        <v>1</v>
      </c>
      <c r="O5150" s="44">
        <v>58.8</v>
      </c>
      <c r="P5150" s="44">
        <v>33.340000000000003</v>
      </c>
      <c r="Q5150" s="44">
        <v>4.7699999999999996</v>
      </c>
      <c r="R5150" s="44">
        <v>13.51</v>
      </c>
      <c r="S5150" s="44">
        <v>0</v>
      </c>
      <c r="T5150" s="44">
        <v>0</v>
      </c>
      <c r="U5150" s="44">
        <v>7.18</v>
      </c>
      <c r="V5150" s="9" t="s">
        <v>24545</v>
      </c>
      <c r="W5150" s="42" t="s">
        <v>34</v>
      </c>
      <c r="X5150" s="43">
        <v>120553088498</v>
      </c>
      <c r="Y5150" s="43">
        <v>45263773638</v>
      </c>
      <c r="Z5150" s="5" t="s">
        <v>7980</v>
      </c>
      <c r="AA5150" s="37" t="str">
        <f>VLOOKUP(J5150, sku!B:C, 2, FALSE)</f>
        <v>Banco Bicicleta Selim Preto e Vermelho + Couro PU</v>
      </c>
      <c r="AB5150" s="37" t="str">
        <f>VLOOKUP(J5150, sku!B:BM, 64, FALSE)</f>
        <v>Importação</v>
      </c>
      <c r="AC5150" s="37" t="str">
        <f>LEFT(pedidos[[#This Row],[SKU]],3)</f>
        <v>EB0</v>
      </c>
      <c r="AD5150" s="37" t="str" cm="1">
        <f t="array" aca="1" ref="AD5150" ca="1">IFERROR(
  INDEX(
    montadora[Montadora],
    MATCH(TRUE,LEFT(J5282,NÚCARACT(montadora[SKU Parcial]))=montadora[SKU Parcial],0)
  ),
  ""
)</f>
        <v/>
      </c>
    </row>
    <row r="5151" spans="1:30" x14ac:dyDescent="0.25">
      <c r="A5151" s="42" t="s">
        <v>3233</v>
      </c>
      <c r="B5151" s="42" t="s">
        <v>2965</v>
      </c>
      <c r="C5151" s="42" t="s">
        <v>2966</v>
      </c>
      <c r="D5151" s="42" t="s">
        <v>27</v>
      </c>
      <c r="E5151" s="42" t="s">
        <v>3234</v>
      </c>
      <c r="F5151" s="42" t="s">
        <v>3235</v>
      </c>
      <c r="G5151" s="42" t="s">
        <v>11227</v>
      </c>
      <c r="H5151" s="7" t="s">
        <v>30</v>
      </c>
      <c r="I5151" s="42" t="s">
        <v>36</v>
      </c>
      <c r="J5151" s="42" t="s">
        <v>3236</v>
      </c>
      <c r="K5151" s="8">
        <v>45856</v>
      </c>
      <c r="L5151" s="7" t="s">
        <v>11229</v>
      </c>
      <c r="M5151" s="44">
        <v>59.8</v>
      </c>
      <c r="N5151" s="7">
        <v>1</v>
      </c>
      <c r="O5151" s="44">
        <v>59.8</v>
      </c>
      <c r="P5151" s="44">
        <v>33.85</v>
      </c>
      <c r="Q5151" s="44">
        <v>4.8600000000000003</v>
      </c>
      <c r="R5151" s="44">
        <v>13.93</v>
      </c>
      <c r="S5151" s="44">
        <v>0</v>
      </c>
      <c r="T5151" s="44">
        <v>0</v>
      </c>
      <c r="U5151" s="44">
        <v>7.16</v>
      </c>
      <c r="V5151" s="9" t="s">
        <v>24547</v>
      </c>
      <c r="W5151" s="42" t="s">
        <v>34</v>
      </c>
      <c r="X5151" s="43">
        <v>119076458608</v>
      </c>
      <c r="Y5151" s="43">
        <v>45195936425</v>
      </c>
      <c r="Z5151" s="5" t="s">
        <v>7980</v>
      </c>
      <c r="AA5151" s="37" t="str">
        <f>VLOOKUP(J5151, sku!B:C, 2, FALSE)</f>
        <v>Blend Cleaner Black Wax 500ml</v>
      </c>
      <c r="AB5151" s="37" t="str">
        <f>VLOOKUP(J5151, sku!B:BM, 64, FALSE)</f>
        <v>Revenda</v>
      </c>
      <c r="AC5151" s="37" t="str">
        <f>LEFT(pedidos[[#This Row],[SKU]],3)</f>
        <v>VX2</v>
      </c>
      <c r="AD5151" s="37" t="str" cm="1">
        <f t="array" aca="1" ref="AD5151" ca="1">IFERROR(
  INDEX(
    montadora[Montadora],
    MATCH(TRUE,LEFT(J5303,NÚCARACT(montadora[SKU Parcial]))=montadora[SKU Parcial],0)
  ),
  ""
)</f>
        <v/>
      </c>
    </row>
    <row r="5152" spans="1:30" x14ac:dyDescent="0.25">
      <c r="A5152" s="42" t="s">
        <v>3287</v>
      </c>
      <c r="B5152" s="42" t="s">
        <v>3288</v>
      </c>
      <c r="C5152" s="42" t="s">
        <v>3289</v>
      </c>
      <c r="D5152" s="42" t="s">
        <v>138</v>
      </c>
      <c r="E5152" s="42" t="s">
        <v>1725</v>
      </c>
      <c r="F5152" s="42" t="s">
        <v>1706</v>
      </c>
      <c r="G5152" s="42" t="s">
        <v>11227</v>
      </c>
      <c r="H5152" s="7" t="s">
        <v>30</v>
      </c>
      <c r="I5152" s="42" t="s">
        <v>31</v>
      </c>
      <c r="J5152" s="42" t="s">
        <v>1707</v>
      </c>
      <c r="K5152" s="8">
        <v>45863</v>
      </c>
      <c r="L5152" s="7" t="s">
        <v>11229</v>
      </c>
      <c r="M5152" s="44">
        <v>250.8</v>
      </c>
      <c r="N5152" s="7">
        <v>1</v>
      </c>
      <c r="O5152" s="44">
        <v>250.8</v>
      </c>
      <c r="P5152" s="44">
        <v>105</v>
      </c>
      <c r="Q5152" s="44">
        <v>20.36</v>
      </c>
      <c r="R5152" s="44">
        <v>30.1</v>
      </c>
      <c r="S5152" s="44">
        <v>0</v>
      </c>
      <c r="T5152" s="44">
        <v>65.95</v>
      </c>
      <c r="U5152" s="44">
        <v>29.39</v>
      </c>
      <c r="V5152" s="9" t="s">
        <v>24548</v>
      </c>
      <c r="W5152" s="42" t="s">
        <v>34</v>
      </c>
      <c r="X5152" s="43">
        <v>119331486785</v>
      </c>
      <c r="Y5152" s="43">
        <v>45230687274</v>
      </c>
      <c r="Z5152" s="5" t="s">
        <v>7980</v>
      </c>
      <c r="AA5152" s="37" t="str">
        <f>VLOOKUP(J5152, sku!B:C, 2, FALSE)</f>
        <v>Travessa Volkswagen - Slim - - - Saveiro Cross - 2010 A 2024 - Preto</v>
      </c>
      <c r="AB5152" s="37" t="str">
        <f>VLOOKUP(J5152, sku!B:BM, 64, FALSE)</f>
        <v>Fabricação</v>
      </c>
      <c r="AC5152" s="37" t="str">
        <f>LEFT(pedidos[[#This Row],[SKU]],3)</f>
        <v>XVW</v>
      </c>
      <c r="AD5152" s="37" t="str" cm="1">
        <f t="array" aca="1" ref="AD5152" ca="1">IFERROR(
  INDEX(
    montadora[Montadora],
    MATCH(TRUE,LEFT(J5305,NÚCARACT(montadora[SKU Parcial]))=montadora[SKU Parcial],0)
  ),
  ""
)</f>
        <v/>
      </c>
    </row>
    <row r="5153" spans="1:30" x14ac:dyDescent="0.25">
      <c r="A5153" s="42" t="s">
        <v>3303</v>
      </c>
      <c r="B5153" s="42" t="s">
        <v>3304</v>
      </c>
      <c r="C5153" s="42" t="s">
        <v>3305</v>
      </c>
      <c r="D5153" s="42" t="s">
        <v>538</v>
      </c>
      <c r="E5153" s="42" t="s">
        <v>3269</v>
      </c>
      <c r="F5153" s="42" t="s">
        <v>3270</v>
      </c>
      <c r="G5153" s="42" t="s">
        <v>11227</v>
      </c>
      <c r="H5153" s="7" t="s">
        <v>30</v>
      </c>
      <c r="I5153" s="42" t="s">
        <v>36</v>
      </c>
      <c r="J5153" s="42" t="s">
        <v>3271</v>
      </c>
      <c r="K5153" s="8">
        <v>45869</v>
      </c>
      <c r="L5153" s="7" t="s">
        <v>11229</v>
      </c>
      <c r="M5153" s="44">
        <v>28.9</v>
      </c>
      <c r="N5153" s="7">
        <v>2</v>
      </c>
      <c r="O5153" s="44">
        <v>65.790000000000006</v>
      </c>
      <c r="P5153" s="44">
        <v>27.14</v>
      </c>
      <c r="Q5153" s="44">
        <v>4.6900000000000004</v>
      </c>
      <c r="R5153" s="44">
        <v>19.440000000000001</v>
      </c>
      <c r="S5153" s="44">
        <v>7.99</v>
      </c>
      <c r="T5153" s="44">
        <v>0</v>
      </c>
      <c r="U5153" s="44">
        <v>6.53</v>
      </c>
      <c r="V5153" s="9" t="s">
        <v>24549</v>
      </c>
      <c r="W5153" s="42" t="s">
        <v>34</v>
      </c>
      <c r="X5153" s="43">
        <v>120560347684</v>
      </c>
      <c r="Y5153" s="43">
        <v>45264100678</v>
      </c>
      <c r="Z5153" s="5" t="s">
        <v>7980</v>
      </c>
      <c r="AA5153" s="37" t="str">
        <f>VLOOKUP(J5153, sku!B:C, 2, FALSE)</f>
        <v>Sanitizante Frutal 1,5l</v>
      </c>
      <c r="AB5153" s="37" t="str">
        <f>VLOOKUP(J5153, sku!B:BM, 64, FALSE)</f>
        <v>Revenda</v>
      </c>
      <c r="AC5153" s="37" t="str">
        <f>LEFT(pedidos[[#This Row],[SKU]],3)</f>
        <v>VT2</v>
      </c>
      <c r="AD5153" s="37" t="str" cm="1">
        <f t="array" aca="1" ref="AD5153" ca="1">IFERROR(
  INDEX(
    montadora[Montadora],
    MATCH(TRUE,LEFT(J5308,NÚCARACT(montadora[SKU Parcial]))=montadora[SKU Parcial],0)
  ),
  ""
)</f>
        <v/>
      </c>
    </row>
    <row r="5154" spans="1:30" x14ac:dyDescent="0.25">
      <c r="A5154" s="42" t="s">
        <v>3268</v>
      </c>
      <c r="B5154" s="42" t="s">
        <v>36</v>
      </c>
      <c r="C5154" s="42" t="s">
        <v>850</v>
      </c>
      <c r="D5154" s="42" t="s">
        <v>27</v>
      </c>
      <c r="E5154" s="42" t="s">
        <v>3269</v>
      </c>
      <c r="F5154" s="42" t="s">
        <v>3270</v>
      </c>
      <c r="G5154" s="42" t="s">
        <v>11227</v>
      </c>
      <c r="H5154" s="7" t="s">
        <v>30</v>
      </c>
      <c r="I5154" s="42" t="s">
        <v>36</v>
      </c>
      <c r="J5154" s="42" t="s">
        <v>3271</v>
      </c>
      <c r="K5154" s="8">
        <v>45839</v>
      </c>
      <c r="L5154" s="7" t="s">
        <v>33</v>
      </c>
      <c r="M5154" s="44">
        <v>28.9</v>
      </c>
      <c r="N5154" s="7">
        <v>1</v>
      </c>
      <c r="O5154" s="44">
        <v>44.89</v>
      </c>
      <c r="P5154" s="44">
        <v>13.57</v>
      </c>
      <c r="Q5154" s="44">
        <v>2.35</v>
      </c>
      <c r="R5154" s="44">
        <v>9.7200000000000006</v>
      </c>
      <c r="S5154" s="44">
        <v>15.99</v>
      </c>
      <c r="T5154" s="44">
        <v>0</v>
      </c>
      <c r="U5154" s="44">
        <v>3.26</v>
      </c>
      <c r="V5154" s="9" t="s">
        <v>24550</v>
      </c>
      <c r="W5154" s="42" t="s">
        <v>34</v>
      </c>
      <c r="X5154" s="43">
        <v>116502821509</v>
      </c>
      <c r="Y5154" s="43">
        <v>45100320598</v>
      </c>
      <c r="Z5154" s="5" t="s">
        <v>7980</v>
      </c>
      <c r="AA5154" s="37" t="str">
        <f>VLOOKUP(J5154, sku!B:C, 2, FALSE)</f>
        <v>Sanitizante Frutal 1,5l</v>
      </c>
      <c r="AB5154" s="37" t="str">
        <f>VLOOKUP(J5154, sku!B:BM, 64, FALSE)</f>
        <v>Revenda</v>
      </c>
      <c r="AC5154" s="37" t="str">
        <f>LEFT(pedidos[[#This Row],[SKU]],3)</f>
        <v>VT2</v>
      </c>
      <c r="AD5154" s="37" t="str" cm="1">
        <f t="array" aca="1" ref="AD5154" ca="1">IFERROR(
  INDEX(
    montadora[Montadora],
    MATCH(TRUE,LEFT(J5309,NÚCARACT(montadora[SKU Parcial]))=montadora[SKU Parcial],0)
  ),
  ""
)</f>
        <v/>
      </c>
    </row>
    <row r="5155" spans="1:30" x14ac:dyDescent="0.25">
      <c r="A5155" s="42" t="s">
        <v>3272</v>
      </c>
      <c r="B5155" s="42" t="s">
        <v>36</v>
      </c>
      <c r="C5155" s="42" t="s">
        <v>3273</v>
      </c>
      <c r="D5155" s="42" t="s">
        <v>319</v>
      </c>
      <c r="E5155" s="42" t="s">
        <v>3269</v>
      </c>
      <c r="F5155" s="42" t="s">
        <v>3270</v>
      </c>
      <c r="G5155" s="42" t="s">
        <v>11227</v>
      </c>
      <c r="H5155" s="7" t="s">
        <v>30</v>
      </c>
      <c r="I5155" s="42" t="s">
        <v>36</v>
      </c>
      <c r="J5155" s="42" t="s">
        <v>3271</v>
      </c>
      <c r="K5155" s="8">
        <v>45848</v>
      </c>
      <c r="L5155" s="7" t="s">
        <v>11229</v>
      </c>
      <c r="M5155" s="44">
        <v>28.9</v>
      </c>
      <c r="N5155" s="7">
        <v>1</v>
      </c>
      <c r="O5155" s="44">
        <v>28.9</v>
      </c>
      <c r="P5155" s="44">
        <v>13.57</v>
      </c>
      <c r="Q5155" s="44">
        <v>2.35</v>
      </c>
      <c r="R5155" s="44">
        <v>9.7200000000000006</v>
      </c>
      <c r="S5155" s="44">
        <v>0</v>
      </c>
      <c r="T5155" s="44">
        <v>0</v>
      </c>
      <c r="U5155" s="44">
        <v>3.26</v>
      </c>
      <c r="V5155" s="9" t="s">
        <v>24550</v>
      </c>
      <c r="W5155" s="42" t="s">
        <v>34</v>
      </c>
      <c r="X5155" s="43">
        <v>117588398233</v>
      </c>
      <c r="Y5155" s="43">
        <v>45150944264</v>
      </c>
      <c r="Z5155" s="5" t="s">
        <v>7980</v>
      </c>
      <c r="AA5155" s="37" t="str">
        <f>VLOOKUP(J5155, sku!B:C, 2, FALSE)</f>
        <v>Sanitizante Frutal 1,5l</v>
      </c>
      <c r="AB5155" s="37" t="str">
        <f>VLOOKUP(J5155, sku!B:BM, 64, FALSE)</f>
        <v>Revenda</v>
      </c>
      <c r="AC5155" s="37" t="str">
        <f>LEFT(pedidos[[#This Row],[SKU]],3)</f>
        <v>VT2</v>
      </c>
      <c r="AD5155" s="37" t="str" cm="1">
        <f t="array" aca="1" ref="AD5155" ca="1">IFERROR(
  INDEX(
    montadora[Montadora],
    MATCH(TRUE,LEFT(J5310,NÚCARACT(montadora[SKU Parcial]))=montadora[SKU Parcial],0)
  ),
  ""
)</f>
        <v/>
      </c>
    </row>
    <row r="5156" spans="1:30" x14ac:dyDescent="0.25">
      <c r="A5156" s="42" t="s">
        <v>3274</v>
      </c>
      <c r="B5156" s="42" t="s">
        <v>36</v>
      </c>
      <c r="C5156" s="42" t="s">
        <v>3275</v>
      </c>
      <c r="D5156" s="42" t="s">
        <v>319</v>
      </c>
      <c r="E5156" s="42" t="s">
        <v>3269</v>
      </c>
      <c r="F5156" s="42" t="s">
        <v>3270</v>
      </c>
      <c r="G5156" s="42" t="s">
        <v>11227</v>
      </c>
      <c r="H5156" s="7" t="s">
        <v>30</v>
      </c>
      <c r="I5156" s="42" t="s">
        <v>36</v>
      </c>
      <c r="J5156" s="42" t="s">
        <v>3271</v>
      </c>
      <c r="K5156" s="8">
        <v>45850</v>
      </c>
      <c r="L5156" s="7" t="s">
        <v>11229</v>
      </c>
      <c r="M5156" s="44">
        <v>28.9</v>
      </c>
      <c r="N5156" s="7">
        <v>1</v>
      </c>
      <c r="O5156" s="44">
        <v>28.9</v>
      </c>
      <c r="P5156" s="44">
        <v>13.57</v>
      </c>
      <c r="Q5156" s="44">
        <v>2.35</v>
      </c>
      <c r="R5156" s="44">
        <v>9.7200000000000006</v>
      </c>
      <c r="S5156" s="44">
        <v>0</v>
      </c>
      <c r="T5156" s="44">
        <v>0</v>
      </c>
      <c r="U5156" s="44">
        <v>3.26</v>
      </c>
      <c r="V5156" s="9" t="s">
        <v>24550</v>
      </c>
      <c r="W5156" s="42" t="s">
        <v>34</v>
      </c>
      <c r="X5156" s="43">
        <v>117907505295</v>
      </c>
      <c r="Y5156" s="43">
        <v>45163710715</v>
      </c>
      <c r="Z5156" s="5" t="s">
        <v>7980</v>
      </c>
      <c r="AA5156" s="37" t="str">
        <f>VLOOKUP(J5156, sku!B:C, 2, FALSE)</f>
        <v>Sanitizante Frutal 1,5l</v>
      </c>
      <c r="AB5156" s="37" t="str">
        <f>VLOOKUP(J5156, sku!B:BM, 64, FALSE)</f>
        <v>Revenda</v>
      </c>
      <c r="AC5156" s="37" t="str">
        <f>LEFT(pedidos[[#This Row],[SKU]],3)</f>
        <v>VT2</v>
      </c>
      <c r="AD5156" s="37" t="str" cm="1">
        <f t="array" aca="1" ref="AD5156" ca="1">IFERROR(
  INDEX(
    montadora[Montadora],
    MATCH(TRUE,LEFT(J5311,NÚCARACT(montadora[SKU Parcial]))=montadora[SKU Parcial],0)
  ),
  ""
)</f>
        <v/>
      </c>
    </row>
    <row r="5157" spans="1:30" x14ac:dyDescent="0.25">
      <c r="A5157" s="42" t="s">
        <v>3306</v>
      </c>
      <c r="B5157" s="42" t="s">
        <v>3307</v>
      </c>
      <c r="C5157" s="42" t="s">
        <v>3308</v>
      </c>
      <c r="D5157" s="42" t="s">
        <v>38</v>
      </c>
      <c r="E5157" s="42" t="s">
        <v>3309</v>
      </c>
      <c r="F5157" s="42" t="s">
        <v>3310</v>
      </c>
      <c r="G5157" s="42" t="s">
        <v>11227</v>
      </c>
      <c r="H5157" s="7" t="s">
        <v>30</v>
      </c>
      <c r="I5157" s="42" t="s">
        <v>36</v>
      </c>
      <c r="J5157" s="42" t="s">
        <v>3311</v>
      </c>
      <c r="K5157" s="8">
        <v>45860</v>
      </c>
      <c r="L5157" s="7" t="s">
        <v>11229</v>
      </c>
      <c r="M5157" s="44">
        <v>25.9</v>
      </c>
      <c r="N5157" s="7">
        <v>1</v>
      </c>
      <c r="O5157" s="44">
        <v>25.9</v>
      </c>
      <c r="P5157" s="44">
        <v>11.54</v>
      </c>
      <c r="Q5157" s="44">
        <v>2.1</v>
      </c>
      <c r="R5157" s="44">
        <v>9.36</v>
      </c>
      <c r="S5157" s="44">
        <v>0</v>
      </c>
      <c r="T5157" s="44">
        <v>0</v>
      </c>
      <c r="U5157" s="44">
        <v>2.9</v>
      </c>
      <c r="V5157" s="9" t="s">
        <v>24551</v>
      </c>
      <c r="W5157" s="42" t="s">
        <v>89</v>
      </c>
      <c r="X5157" s="43">
        <v>118971163979</v>
      </c>
      <c r="Y5157" s="43">
        <v>45212749687</v>
      </c>
      <c r="Z5157" s="5" t="s">
        <v>7980</v>
      </c>
      <c r="AA5157" s="37" t="str">
        <f>VLOOKUP(J5157, sku!B:C, 2, FALSE)</f>
        <v>Aplicador de Espuma 9,5 cm x 5,5 cm</v>
      </c>
      <c r="AB5157" s="37" t="str">
        <f>VLOOKUP(J5157, sku!B:BM, 64, FALSE)</f>
        <v>Revenda</v>
      </c>
      <c r="AC5157" s="37" t="str">
        <f>LEFT(pedidos[[#This Row],[SKU]],3)</f>
        <v>VX2</v>
      </c>
      <c r="AD5157" s="37" t="str" cm="1">
        <f t="array" aca="1" ref="AD5157" ca="1">IFERROR(
  INDEX(
    montadora[Montadora],
    MATCH(TRUE,LEFT(J5313,NÚCARACT(montadora[SKU Parcial]))=montadora[SKU Parcial],0)
  ),
  ""
)</f>
        <v/>
      </c>
    </row>
    <row r="5158" spans="1:30" x14ac:dyDescent="0.25">
      <c r="A5158" s="42" t="s">
        <v>3276</v>
      </c>
      <c r="B5158" s="42" t="s">
        <v>36</v>
      </c>
      <c r="C5158" s="42" t="s">
        <v>3277</v>
      </c>
      <c r="D5158" s="42" t="s">
        <v>27</v>
      </c>
      <c r="E5158" s="42" t="s">
        <v>3278</v>
      </c>
      <c r="F5158" s="42" t="s">
        <v>3279</v>
      </c>
      <c r="G5158" s="42" t="s">
        <v>11228</v>
      </c>
      <c r="H5158" s="7" t="s">
        <v>30</v>
      </c>
      <c r="I5158" s="42" t="s">
        <v>36</v>
      </c>
      <c r="J5158" s="42" t="s">
        <v>3280</v>
      </c>
      <c r="K5158" s="8">
        <v>45852</v>
      </c>
      <c r="L5158" s="7" t="s">
        <v>33</v>
      </c>
      <c r="M5158" s="44">
        <v>26.8</v>
      </c>
      <c r="N5158" s="7">
        <v>1</v>
      </c>
      <c r="O5158" s="44">
        <v>42.79</v>
      </c>
      <c r="P5158" s="44">
        <v>13.28</v>
      </c>
      <c r="Q5158" s="44">
        <v>1.06</v>
      </c>
      <c r="R5158" s="44">
        <v>9.4700000000000006</v>
      </c>
      <c r="S5158" s="44">
        <v>15.99</v>
      </c>
      <c r="T5158" s="44">
        <v>0</v>
      </c>
      <c r="U5158" s="44">
        <v>2.99</v>
      </c>
      <c r="V5158" s="9" t="s">
        <v>24552</v>
      </c>
      <c r="W5158" s="42" t="s">
        <v>34</v>
      </c>
      <c r="X5158" s="43">
        <v>118065724391</v>
      </c>
      <c r="Y5158" s="43">
        <v>45170608893</v>
      </c>
      <c r="Z5158" s="5" t="s">
        <v>7980</v>
      </c>
      <c r="AA5158" s="37" t="str">
        <f>VLOOKUP(J5158, sku!B:C, 2, FALSE)</f>
        <v>Cadeado Trava De Bicicleta 110 Cm</v>
      </c>
      <c r="AB5158" s="37" t="str">
        <f>VLOOKUP(J5158, sku!B:BM, 64, FALSE)</f>
        <v>Importação</v>
      </c>
      <c r="AC5158" s="37" t="str">
        <f>LEFT(pedidos[[#This Row],[SKU]],3)</f>
        <v>CAD</v>
      </c>
      <c r="AD5158" s="37" t="str" cm="1">
        <f t="array" aca="1" ref="AD5158" ca="1">IFERROR(
  INDEX(
    montadora[Montadora],
    MATCH(TRUE,LEFT(J5315,NÚCARACT(montadora[SKU Parcial]))=montadora[SKU Parcial],0)
  ),
  ""
)</f>
        <v/>
      </c>
    </row>
    <row r="5159" spans="1:30" x14ac:dyDescent="0.25">
      <c r="A5159" s="42" t="s">
        <v>3290</v>
      </c>
      <c r="B5159" s="42" t="s">
        <v>36</v>
      </c>
      <c r="C5159" s="42" t="s">
        <v>3291</v>
      </c>
      <c r="D5159" s="42" t="s">
        <v>27</v>
      </c>
      <c r="E5159" s="42" t="s">
        <v>3278</v>
      </c>
      <c r="F5159" s="42" t="s">
        <v>3279</v>
      </c>
      <c r="G5159" s="42" t="s">
        <v>11228</v>
      </c>
      <c r="H5159" s="7" t="s">
        <v>30</v>
      </c>
      <c r="I5159" s="42" t="s">
        <v>36</v>
      </c>
      <c r="J5159" s="42" t="s">
        <v>3280</v>
      </c>
      <c r="K5159" s="8">
        <v>45867</v>
      </c>
      <c r="L5159" s="7" t="s">
        <v>33</v>
      </c>
      <c r="M5159" s="44">
        <v>26.8</v>
      </c>
      <c r="N5159" s="7">
        <v>1</v>
      </c>
      <c r="O5159" s="44">
        <v>42.79</v>
      </c>
      <c r="P5159" s="44">
        <v>13.28</v>
      </c>
      <c r="Q5159" s="44">
        <v>1.06</v>
      </c>
      <c r="R5159" s="44">
        <v>9.4700000000000006</v>
      </c>
      <c r="S5159" s="44">
        <v>15.99</v>
      </c>
      <c r="T5159" s="44">
        <v>0</v>
      </c>
      <c r="U5159" s="44">
        <v>2.99</v>
      </c>
      <c r="V5159" s="9" t="s">
        <v>24552</v>
      </c>
      <c r="W5159" s="42" t="s">
        <v>34</v>
      </c>
      <c r="X5159" s="43">
        <v>120239938512</v>
      </c>
      <c r="Y5159" s="43">
        <v>45247875623</v>
      </c>
      <c r="Z5159" s="5" t="s">
        <v>7980</v>
      </c>
      <c r="AA5159" s="37" t="str">
        <f>VLOOKUP(J5159, sku!B:C, 2, FALSE)</f>
        <v>Cadeado Trava De Bicicleta 110 Cm</v>
      </c>
      <c r="AB5159" s="37" t="str">
        <f>VLOOKUP(J5159, sku!B:BM, 64, FALSE)</f>
        <v>Importação</v>
      </c>
      <c r="AC5159" s="37" t="str">
        <f>LEFT(pedidos[[#This Row],[SKU]],3)</f>
        <v>CAD</v>
      </c>
      <c r="AD5159" s="37" t="str" cm="1">
        <f t="array" aca="1" ref="AD5159" ca="1">IFERROR(
  INDEX(
    montadora[Montadora],
    MATCH(TRUE,LEFT(J5316,NÚCARACT(montadora[SKU Parcial]))=montadora[SKU Parcial],0)
  ),
  ""
)</f>
        <v/>
      </c>
    </row>
    <row r="5160" spans="1:30" x14ac:dyDescent="0.25">
      <c r="A5160" s="42" t="s">
        <v>3281</v>
      </c>
      <c r="B5160" s="42" t="s">
        <v>3282</v>
      </c>
      <c r="C5160" s="42" t="s">
        <v>3283</v>
      </c>
      <c r="D5160" s="42" t="s">
        <v>319</v>
      </c>
      <c r="E5160" s="42" t="s">
        <v>3284</v>
      </c>
      <c r="F5160" s="42" t="s">
        <v>3285</v>
      </c>
      <c r="G5160" s="42" t="s">
        <v>11227</v>
      </c>
      <c r="H5160" s="7" t="s">
        <v>47</v>
      </c>
      <c r="I5160" s="42" t="s">
        <v>36</v>
      </c>
      <c r="J5160" s="42" t="s">
        <v>3286</v>
      </c>
      <c r="K5160" s="8">
        <v>45841</v>
      </c>
      <c r="L5160" s="7" t="s">
        <v>11229</v>
      </c>
      <c r="M5160" s="44">
        <v>52.8</v>
      </c>
      <c r="N5160" s="7">
        <v>1</v>
      </c>
      <c r="O5160" s="44">
        <v>69.790000000000006</v>
      </c>
      <c r="P5160" s="44">
        <v>26.9</v>
      </c>
      <c r="Q5160" s="44">
        <v>4.29</v>
      </c>
      <c r="R5160" s="44">
        <v>15.73</v>
      </c>
      <c r="S5160" s="44">
        <v>16.989999999999998</v>
      </c>
      <c r="T5160" s="44">
        <v>0</v>
      </c>
      <c r="U5160" s="44">
        <v>5.88</v>
      </c>
      <c r="V5160" s="9" t="s">
        <v>24553</v>
      </c>
      <c r="W5160" s="42" t="s">
        <v>34</v>
      </c>
      <c r="X5160" s="43">
        <v>116694824361</v>
      </c>
      <c r="Y5160" s="43">
        <v>45110344329</v>
      </c>
      <c r="Z5160" s="5" t="s">
        <v>7980</v>
      </c>
      <c r="AA5160" s="37" t="str">
        <f>VLOOKUP(J5160, sku!B:C, 2, FALSE)</f>
        <v>V-Floc 1,5l</v>
      </c>
      <c r="AB5160" s="37" t="str">
        <f>VLOOKUP(J5160, sku!B:BM, 64, FALSE)</f>
        <v>Revenda</v>
      </c>
      <c r="AC5160" s="37" t="str">
        <f>LEFT(pedidos[[#This Row],[SKU]],3)</f>
        <v>VX2</v>
      </c>
      <c r="AD5160" s="37" t="str" cm="1">
        <f t="array" aca="1" ref="AD5160" ca="1">IFERROR(
  INDEX(
    montadora[Montadora],
    MATCH(TRUE,LEFT(J5317,NÚCARACT(montadora[SKU Parcial]))=montadora[SKU Parcial],0)
  ),
  ""
)</f>
        <v/>
      </c>
    </row>
    <row r="5161" spans="1:30" x14ac:dyDescent="0.25">
      <c r="A5161" s="42" t="s">
        <v>3312</v>
      </c>
      <c r="B5161" s="42" t="s">
        <v>3313</v>
      </c>
      <c r="C5161" s="42" t="s">
        <v>2471</v>
      </c>
      <c r="D5161" s="42" t="s">
        <v>27</v>
      </c>
      <c r="E5161" s="42" t="s">
        <v>3314</v>
      </c>
      <c r="F5161" s="42" t="s">
        <v>3315</v>
      </c>
      <c r="G5161" s="42" t="s">
        <v>11227</v>
      </c>
      <c r="H5161" s="7" t="s">
        <v>30</v>
      </c>
      <c r="I5161" s="42" t="s">
        <v>36</v>
      </c>
      <c r="J5161" s="42" t="s">
        <v>3316</v>
      </c>
      <c r="K5161" s="8">
        <v>45862</v>
      </c>
      <c r="L5161" s="7" t="s">
        <v>11229</v>
      </c>
      <c r="M5161" s="44">
        <v>28.8</v>
      </c>
      <c r="N5161" s="7">
        <v>1</v>
      </c>
      <c r="O5161" s="44">
        <v>28.8</v>
      </c>
      <c r="P5161" s="44">
        <v>13.57</v>
      </c>
      <c r="Q5161" s="44">
        <v>2.34</v>
      </c>
      <c r="R5161" s="44">
        <v>9.7100000000000009</v>
      </c>
      <c r="S5161" s="44">
        <v>0</v>
      </c>
      <c r="T5161" s="44">
        <v>0</v>
      </c>
      <c r="U5161" s="44">
        <v>3.18</v>
      </c>
      <c r="V5161" s="9" t="s">
        <v>24554</v>
      </c>
      <c r="W5161" s="42" t="s">
        <v>34</v>
      </c>
      <c r="X5161" s="43">
        <v>119733815360</v>
      </c>
      <c r="Y5161" s="43">
        <v>45225485579</v>
      </c>
      <c r="Z5161" s="5" t="s">
        <v>7980</v>
      </c>
      <c r="AA5161" s="37" t="str">
        <f>VLOOKUP(J5161, sku!B:C, 2, FALSE)</f>
        <v>V-Floc 500ml</v>
      </c>
      <c r="AB5161" s="37" t="str">
        <f>VLOOKUP(J5161, sku!B:BM, 64, FALSE)</f>
        <v>Revenda</v>
      </c>
      <c r="AC5161" s="37" t="str">
        <f>LEFT(pedidos[[#This Row],[SKU]],3)</f>
        <v>VX2</v>
      </c>
      <c r="AD5161" s="37" t="str" cm="1">
        <f t="array" aca="1" ref="AD5161" ca="1">IFERROR(
  INDEX(
    montadora[Montadora],
    MATCH(TRUE,LEFT(J5318,NÚCARACT(montadora[SKU Parcial]))=montadora[SKU Parcial],0)
  ),
  ""
)</f>
        <v/>
      </c>
    </row>
    <row r="5162" spans="1:30" x14ac:dyDescent="0.25">
      <c r="A5162" s="42" t="s">
        <v>3317</v>
      </c>
      <c r="B5162" s="42" t="s">
        <v>3318</v>
      </c>
      <c r="C5162" s="42" t="s">
        <v>3319</v>
      </c>
      <c r="D5162" s="42" t="s">
        <v>27</v>
      </c>
      <c r="E5162" s="42" t="s">
        <v>3320</v>
      </c>
      <c r="F5162" s="42" t="s">
        <v>3321</v>
      </c>
      <c r="G5162" s="42" t="s">
        <v>11227</v>
      </c>
      <c r="H5162" s="7" t="s">
        <v>30</v>
      </c>
      <c r="I5162" s="42" t="s">
        <v>36</v>
      </c>
      <c r="J5162" s="42" t="s">
        <v>2992</v>
      </c>
      <c r="K5162" s="8">
        <v>45866</v>
      </c>
      <c r="L5162" s="7" t="s">
        <v>11229</v>
      </c>
      <c r="M5162" s="44">
        <v>54.8</v>
      </c>
      <c r="N5162" s="7">
        <v>1</v>
      </c>
      <c r="O5162" s="44">
        <v>54.8</v>
      </c>
      <c r="P5162" s="44">
        <v>30.99</v>
      </c>
      <c r="Q5162" s="44">
        <v>4.45</v>
      </c>
      <c r="R5162" s="44">
        <v>13.33</v>
      </c>
      <c r="S5162" s="44">
        <v>0</v>
      </c>
      <c r="T5162" s="44">
        <v>0</v>
      </c>
      <c r="U5162" s="44">
        <v>6.03</v>
      </c>
      <c r="V5162" s="9" t="s">
        <v>24555</v>
      </c>
      <c r="W5162" s="42" t="s">
        <v>34</v>
      </c>
      <c r="X5162" s="43">
        <v>120197806478</v>
      </c>
      <c r="Y5162" s="43">
        <v>45245711979</v>
      </c>
      <c r="Z5162" s="5" t="s">
        <v>7980</v>
      </c>
      <c r="AA5162" s="37" t="str">
        <f>VLOOKUP(J5162, sku!B:C, 2, FALSE)</f>
        <v>Restaurax 500ml</v>
      </c>
      <c r="AB5162" s="37" t="str">
        <f>VLOOKUP(J5162, sku!B:BM, 64, FALSE)</f>
        <v>Revenda</v>
      </c>
      <c r="AC5162" s="37" t="str">
        <f>LEFT(pedidos[[#This Row],[SKU]],3)</f>
        <v>VX2</v>
      </c>
      <c r="AD5162" s="37" t="str" cm="1">
        <f t="array" aca="1" ref="AD5162" ca="1">IFERROR(
  INDEX(
    montadora[Montadora],
    MATCH(TRUE,LEFT(J5319,NÚCARACT(montadora[SKU Parcial]))=montadora[SKU Parcial],0)
  ),
  ""
)</f>
        <v/>
      </c>
    </row>
    <row r="5163" spans="1:30" x14ac:dyDescent="0.25">
      <c r="A5163" s="42" t="s">
        <v>3292</v>
      </c>
      <c r="B5163" s="42" t="s">
        <v>36</v>
      </c>
      <c r="C5163" s="42" t="s">
        <v>3293</v>
      </c>
      <c r="D5163" s="42" t="s">
        <v>1042</v>
      </c>
      <c r="E5163" s="42" t="s">
        <v>3294</v>
      </c>
      <c r="F5163" s="42" t="s">
        <v>3295</v>
      </c>
      <c r="G5163" s="42" t="s">
        <v>11227</v>
      </c>
      <c r="H5163" s="7" t="s">
        <v>30</v>
      </c>
      <c r="I5163" s="42" t="s">
        <v>36</v>
      </c>
      <c r="J5163" s="42" t="s">
        <v>3296</v>
      </c>
      <c r="K5163" s="8">
        <v>45844</v>
      </c>
      <c r="L5163" s="7" t="s">
        <v>11229</v>
      </c>
      <c r="M5163" s="44">
        <v>28.9</v>
      </c>
      <c r="N5163" s="7">
        <v>1</v>
      </c>
      <c r="O5163" s="44">
        <v>28.9</v>
      </c>
      <c r="P5163" s="44">
        <v>13.69</v>
      </c>
      <c r="Q5163" s="44">
        <v>2.35</v>
      </c>
      <c r="R5163" s="44">
        <v>9.7200000000000006</v>
      </c>
      <c r="S5163" s="44">
        <v>0</v>
      </c>
      <c r="T5163" s="44">
        <v>0</v>
      </c>
      <c r="U5163" s="44">
        <v>3.14</v>
      </c>
      <c r="V5163" s="9" t="s">
        <v>24556</v>
      </c>
      <c r="W5163" s="42" t="s">
        <v>34</v>
      </c>
      <c r="X5163" s="43">
        <v>117160436269</v>
      </c>
      <c r="Y5163" s="43">
        <v>45129373267</v>
      </c>
      <c r="Z5163" s="5" t="s">
        <v>7980</v>
      </c>
      <c r="AA5163" s="37" t="str">
        <f>VLOOKUP(J5163, sku!B:C, 2, FALSE)</f>
        <v>Sanitizante Carro Novo 1,5l</v>
      </c>
      <c r="AB5163" s="37" t="str">
        <f>VLOOKUP(J5163, sku!B:BM, 64, FALSE)</f>
        <v>Revenda</v>
      </c>
      <c r="AC5163" s="37" t="str">
        <f>LEFT(pedidos[[#This Row],[SKU]],3)</f>
        <v>VT2</v>
      </c>
      <c r="AD5163" s="37" t="str" cm="1">
        <f t="array" aca="1" ref="AD5163" ca="1">IFERROR(
  INDEX(
    montadora[Montadora],
    MATCH(TRUE,LEFT(J5321,NÚCARACT(montadora[SKU Parcial]))=montadora[SKU Parcial],0)
  ),
  ""
)</f>
        <v/>
      </c>
    </row>
    <row r="5164" spans="1:30" x14ac:dyDescent="0.25">
      <c r="A5164" s="42" t="s">
        <v>3297</v>
      </c>
      <c r="B5164" s="42" t="s">
        <v>36</v>
      </c>
      <c r="C5164" s="42" t="s">
        <v>2845</v>
      </c>
      <c r="D5164" s="42" t="s">
        <v>538</v>
      </c>
      <c r="E5164" s="42" t="s">
        <v>3294</v>
      </c>
      <c r="F5164" s="42" t="s">
        <v>3295</v>
      </c>
      <c r="G5164" s="42" t="s">
        <v>11227</v>
      </c>
      <c r="H5164" s="7" t="s">
        <v>30</v>
      </c>
      <c r="I5164" s="42" t="s">
        <v>36</v>
      </c>
      <c r="J5164" s="42" t="s">
        <v>3296</v>
      </c>
      <c r="K5164" s="8">
        <v>45849</v>
      </c>
      <c r="L5164" s="7" t="s">
        <v>11229</v>
      </c>
      <c r="M5164" s="44">
        <v>28.9</v>
      </c>
      <c r="N5164" s="7">
        <v>1</v>
      </c>
      <c r="O5164" s="44">
        <v>35.89</v>
      </c>
      <c r="P5164" s="44">
        <v>13.69</v>
      </c>
      <c r="Q5164" s="44">
        <v>2.35</v>
      </c>
      <c r="R5164" s="44">
        <v>9.7200000000000006</v>
      </c>
      <c r="S5164" s="44">
        <v>6.99</v>
      </c>
      <c r="T5164" s="44">
        <v>0</v>
      </c>
      <c r="U5164" s="44">
        <v>3.14</v>
      </c>
      <c r="V5164" s="9" t="s">
        <v>24556</v>
      </c>
      <c r="W5164" s="42" t="s">
        <v>34</v>
      </c>
      <c r="X5164" s="43">
        <v>117792103991</v>
      </c>
      <c r="Y5164" s="43">
        <v>45159374183</v>
      </c>
      <c r="Z5164" s="5" t="s">
        <v>7980</v>
      </c>
      <c r="AA5164" s="37" t="str">
        <f>VLOOKUP(J5164, sku!B:C, 2, FALSE)</f>
        <v>Sanitizante Carro Novo 1,5l</v>
      </c>
      <c r="AB5164" s="37" t="str">
        <f>VLOOKUP(J5164, sku!B:BM, 64, FALSE)</f>
        <v>Revenda</v>
      </c>
      <c r="AC5164" s="37" t="str">
        <f>LEFT(pedidos[[#This Row],[SKU]],3)</f>
        <v>VT2</v>
      </c>
      <c r="AD5164" s="37" t="str" cm="1">
        <f t="array" aca="1" ref="AD5164" ca="1">IFERROR(
  INDEX(
    montadora[Montadora],
    MATCH(TRUE,LEFT(J5322,NÚCARACT(montadora[SKU Parcial]))=montadora[SKU Parcial],0)
  ),
  ""
)</f>
        <v/>
      </c>
    </row>
    <row r="5165" spans="1:30" x14ac:dyDescent="0.25">
      <c r="A5165" s="42" t="s">
        <v>3298</v>
      </c>
      <c r="B5165" s="42" t="s">
        <v>36</v>
      </c>
      <c r="C5165" s="42" t="s">
        <v>3299</v>
      </c>
      <c r="D5165" s="42" t="s">
        <v>319</v>
      </c>
      <c r="E5165" s="42" t="s">
        <v>3294</v>
      </c>
      <c r="F5165" s="42" t="s">
        <v>3295</v>
      </c>
      <c r="G5165" s="42" t="s">
        <v>11227</v>
      </c>
      <c r="H5165" s="7" t="s">
        <v>30</v>
      </c>
      <c r="I5165" s="42" t="s">
        <v>36</v>
      </c>
      <c r="J5165" s="42" t="s">
        <v>3296</v>
      </c>
      <c r="K5165" s="8">
        <v>45851</v>
      </c>
      <c r="L5165" s="7" t="s">
        <v>11229</v>
      </c>
      <c r="M5165" s="44">
        <v>28.9</v>
      </c>
      <c r="N5165" s="7">
        <v>1</v>
      </c>
      <c r="O5165" s="44">
        <v>28.9</v>
      </c>
      <c r="P5165" s="44">
        <v>13.69</v>
      </c>
      <c r="Q5165" s="44">
        <v>2.35</v>
      </c>
      <c r="R5165" s="44">
        <v>9.7200000000000006</v>
      </c>
      <c r="S5165" s="44">
        <v>0</v>
      </c>
      <c r="T5165" s="44">
        <v>0</v>
      </c>
      <c r="U5165" s="44">
        <v>3.14</v>
      </c>
      <c r="V5165" s="9" t="s">
        <v>24556</v>
      </c>
      <c r="W5165" s="42" t="s">
        <v>34</v>
      </c>
      <c r="X5165" s="43">
        <v>118435771616</v>
      </c>
      <c r="Y5165" s="43">
        <v>45164921930</v>
      </c>
      <c r="Z5165" s="5" t="s">
        <v>7980</v>
      </c>
      <c r="AA5165" s="37" t="str">
        <f>VLOOKUP(J5165, sku!B:C, 2, FALSE)</f>
        <v>Sanitizante Carro Novo 1,5l</v>
      </c>
      <c r="AB5165" s="37" t="str">
        <f>VLOOKUP(J5165, sku!B:BM, 64, FALSE)</f>
        <v>Revenda</v>
      </c>
      <c r="AC5165" s="37" t="str">
        <f>LEFT(pedidos[[#This Row],[SKU]],3)</f>
        <v>VT2</v>
      </c>
      <c r="AD5165" s="37" t="str" cm="1">
        <f t="array" aca="1" ref="AD5165" ca="1">IFERROR(
  INDEX(
    montadora[Montadora],
    MATCH(TRUE,LEFT(J5323,NÚCARACT(montadora[SKU Parcial]))=montadora[SKU Parcial],0)
  ),
  ""
)</f>
        <v/>
      </c>
    </row>
    <row r="5166" spans="1:30" x14ac:dyDescent="0.25">
      <c r="A5166" s="42" t="s">
        <v>3300</v>
      </c>
      <c r="B5166" s="42" t="s">
        <v>3301</v>
      </c>
      <c r="C5166" s="42" t="s">
        <v>3302</v>
      </c>
      <c r="D5166" s="42" t="s">
        <v>319</v>
      </c>
      <c r="E5166" s="42" t="s">
        <v>3294</v>
      </c>
      <c r="F5166" s="42" t="s">
        <v>3295</v>
      </c>
      <c r="G5166" s="42" t="s">
        <v>11227</v>
      </c>
      <c r="H5166" s="7" t="s">
        <v>30</v>
      </c>
      <c r="I5166" s="42" t="s">
        <v>36</v>
      </c>
      <c r="J5166" s="42" t="s">
        <v>3296</v>
      </c>
      <c r="K5166" s="8">
        <v>45851</v>
      </c>
      <c r="L5166" s="7" t="s">
        <v>11229</v>
      </c>
      <c r="M5166" s="44">
        <v>28.9</v>
      </c>
      <c r="N5166" s="7">
        <v>1</v>
      </c>
      <c r="O5166" s="44">
        <v>28.9</v>
      </c>
      <c r="P5166" s="44">
        <v>13.69</v>
      </c>
      <c r="Q5166" s="44">
        <v>2.35</v>
      </c>
      <c r="R5166" s="44">
        <v>9.7200000000000006</v>
      </c>
      <c r="S5166" s="44">
        <v>0</v>
      </c>
      <c r="T5166" s="44">
        <v>0</v>
      </c>
      <c r="U5166" s="44">
        <v>3.14</v>
      </c>
      <c r="V5166" s="9" t="s">
        <v>24556</v>
      </c>
      <c r="W5166" s="42" t="s">
        <v>34</v>
      </c>
      <c r="X5166" s="43">
        <v>117965476371</v>
      </c>
      <c r="Y5166" s="43">
        <v>45166103171</v>
      </c>
      <c r="Z5166" s="5" t="s">
        <v>7980</v>
      </c>
      <c r="AA5166" s="37" t="str">
        <f>VLOOKUP(J5166, sku!B:C, 2, FALSE)</f>
        <v>Sanitizante Carro Novo 1,5l</v>
      </c>
      <c r="AB5166" s="37" t="str">
        <f>VLOOKUP(J5166, sku!B:BM, 64, FALSE)</f>
        <v>Revenda</v>
      </c>
      <c r="AC5166" s="37" t="str">
        <f>LEFT(pedidos[[#This Row],[SKU]],3)</f>
        <v>VT2</v>
      </c>
      <c r="AD5166" s="37" t="str" cm="1">
        <f t="array" aca="1" ref="AD5166" ca="1">IFERROR(
  INDEX(
    montadora[Montadora],
    MATCH(TRUE,LEFT(J5324,NÚCARACT(montadora[SKU Parcial]))=montadora[SKU Parcial],0)
  ),
  ""
)</f>
        <v/>
      </c>
    </row>
    <row r="5167" spans="1:30" x14ac:dyDescent="0.25">
      <c r="A5167" s="42" t="s">
        <v>3322</v>
      </c>
      <c r="B5167" s="42" t="s">
        <v>3323</v>
      </c>
      <c r="C5167" s="42" t="s">
        <v>1113</v>
      </c>
      <c r="D5167" s="42" t="s">
        <v>27</v>
      </c>
      <c r="E5167" s="42" t="s">
        <v>2841</v>
      </c>
      <c r="F5167" s="42" t="s">
        <v>2842</v>
      </c>
      <c r="G5167" s="42" t="s">
        <v>11227</v>
      </c>
      <c r="H5167" s="7" t="s">
        <v>30</v>
      </c>
      <c r="I5167" s="42" t="s">
        <v>36</v>
      </c>
      <c r="J5167" s="42" t="s">
        <v>2843</v>
      </c>
      <c r="K5167" s="8">
        <v>45842</v>
      </c>
      <c r="L5167" s="7" t="s">
        <v>11229</v>
      </c>
      <c r="M5167" s="44">
        <v>38.799999999999997</v>
      </c>
      <c r="N5167" s="7">
        <v>1</v>
      </c>
      <c r="O5167" s="44">
        <v>38.799999999999997</v>
      </c>
      <c r="P5167" s="44">
        <v>20.11</v>
      </c>
      <c r="Q5167" s="44">
        <v>3.15</v>
      </c>
      <c r="R5167" s="44">
        <v>11.54</v>
      </c>
      <c r="S5167" s="44">
        <v>0</v>
      </c>
      <c r="T5167" s="44">
        <v>0</v>
      </c>
      <c r="U5167" s="44">
        <v>4</v>
      </c>
      <c r="V5167" s="9" t="s">
        <v>24557</v>
      </c>
      <c r="W5167" s="42" t="s">
        <v>34</v>
      </c>
      <c r="X5167" s="43">
        <v>117418858970</v>
      </c>
      <c r="Y5167" s="43">
        <v>45120141983</v>
      </c>
      <c r="Z5167" s="5" t="s">
        <v>7980</v>
      </c>
      <c r="AA5167" s="37" t="str">
        <f>VLOOKUP(J5167, sku!B:C, 2, FALSE)</f>
        <v>Hidracouro 500ml</v>
      </c>
      <c r="AB5167" s="37" t="str">
        <f>VLOOKUP(J5167, sku!B:BM, 64, FALSE)</f>
        <v>Revenda</v>
      </c>
      <c r="AC5167" s="37" t="str">
        <f>LEFT(pedidos[[#This Row],[SKU]],3)</f>
        <v>VX2</v>
      </c>
      <c r="AD5167" s="37" t="str" cm="1">
        <f t="array" aca="1" ref="AD5167" ca="1">IFERROR(
  INDEX(
    montadora[Montadora],
    MATCH(TRUE,LEFT(J5325,NÚCARACT(montadora[SKU Parcial]))=montadora[SKU Parcial],0)
  ),
  ""
)</f>
        <v/>
      </c>
    </row>
    <row r="5168" spans="1:30" x14ac:dyDescent="0.25">
      <c r="A5168" s="42" t="s">
        <v>2839</v>
      </c>
      <c r="B5168" s="42" t="s">
        <v>36</v>
      </c>
      <c r="C5168" s="42" t="s">
        <v>2840</v>
      </c>
      <c r="D5168" s="42" t="s">
        <v>27</v>
      </c>
      <c r="E5168" s="42" t="s">
        <v>2841</v>
      </c>
      <c r="F5168" s="42" t="s">
        <v>2842</v>
      </c>
      <c r="G5168" s="42" t="s">
        <v>11227</v>
      </c>
      <c r="H5168" s="7" t="s">
        <v>30</v>
      </c>
      <c r="I5168" s="42" t="s">
        <v>36</v>
      </c>
      <c r="J5168" s="42" t="s">
        <v>2843</v>
      </c>
      <c r="K5168" s="8">
        <v>45844</v>
      </c>
      <c r="L5168" s="7" t="s">
        <v>33</v>
      </c>
      <c r="M5168" s="44">
        <v>38.799999999999997</v>
      </c>
      <c r="N5168" s="7">
        <v>1</v>
      </c>
      <c r="O5168" s="44">
        <v>54.79</v>
      </c>
      <c r="P5168" s="44">
        <v>20.11</v>
      </c>
      <c r="Q5168" s="44">
        <v>3.15</v>
      </c>
      <c r="R5168" s="44">
        <v>11.54</v>
      </c>
      <c r="S5168" s="44">
        <v>15.99</v>
      </c>
      <c r="T5168" s="44">
        <v>0</v>
      </c>
      <c r="U5168" s="44">
        <v>4</v>
      </c>
      <c r="V5168" s="9" t="s">
        <v>24557</v>
      </c>
      <c r="W5168" s="42" t="s">
        <v>34</v>
      </c>
      <c r="X5168" s="43">
        <v>117653099254</v>
      </c>
      <c r="Y5168" s="43">
        <v>45129374898</v>
      </c>
      <c r="Z5168" s="5" t="s">
        <v>7980</v>
      </c>
      <c r="AA5168" s="37" t="str">
        <f>VLOOKUP(J5168, sku!B:C, 2, FALSE)</f>
        <v>Hidracouro 500ml</v>
      </c>
      <c r="AB5168" s="37" t="str">
        <f>VLOOKUP(J5168, sku!B:BM, 64, FALSE)</f>
        <v>Revenda</v>
      </c>
      <c r="AC5168" s="37" t="str">
        <f>LEFT(pedidos[[#This Row],[SKU]],3)</f>
        <v>VX2</v>
      </c>
      <c r="AD5168" s="37" t="str" cm="1">
        <f t="array" aca="1" ref="AD5168" ca="1">IFERROR(
  INDEX(
    montadora[Montadora],
    MATCH(TRUE,LEFT(J5326,NÚCARACT(montadora[SKU Parcial]))=montadora[SKU Parcial],0)
  ),
  ""
)</f>
        <v/>
      </c>
    </row>
    <row r="5169" spans="1:30" x14ac:dyDescent="0.25">
      <c r="A5169" s="42" t="s">
        <v>3324</v>
      </c>
      <c r="B5169" s="42" t="s">
        <v>3325</v>
      </c>
      <c r="C5169" s="42" t="s">
        <v>3326</v>
      </c>
      <c r="D5169" s="42" t="s">
        <v>27</v>
      </c>
      <c r="E5169" s="42" t="s">
        <v>2841</v>
      </c>
      <c r="F5169" s="42" t="s">
        <v>2842</v>
      </c>
      <c r="G5169" s="42" t="s">
        <v>11227</v>
      </c>
      <c r="H5169" s="7" t="s">
        <v>30</v>
      </c>
      <c r="I5169" s="42" t="s">
        <v>36</v>
      </c>
      <c r="J5169" s="42" t="s">
        <v>2843</v>
      </c>
      <c r="K5169" s="8">
        <v>45847</v>
      </c>
      <c r="L5169" s="7" t="s">
        <v>11229</v>
      </c>
      <c r="M5169" s="44">
        <v>38.799999999999997</v>
      </c>
      <c r="N5169" s="7">
        <v>1</v>
      </c>
      <c r="O5169" s="44">
        <v>38.799999999999997</v>
      </c>
      <c r="P5169" s="44">
        <v>20.11</v>
      </c>
      <c r="Q5169" s="44">
        <v>3.15</v>
      </c>
      <c r="R5169" s="44">
        <v>11.54</v>
      </c>
      <c r="S5169" s="44">
        <v>0</v>
      </c>
      <c r="T5169" s="44">
        <v>0</v>
      </c>
      <c r="U5169" s="44">
        <v>4</v>
      </c>
      <c r="V5169" s="9" t="s">
        <v>24557</v>
      </c>
      <c r="W5169" s="42" t="s">
        <v>34</v>
      </c>
      <c r="X5169" s="43">
        <v>118037068074</v>
      </c>
      <c r="Y5169" s="43">
        <v>45148776384</v>
      </c>
      <c r="Z5169" s="5" t="s">
        <v>7980</v>
      </c>
      <c r="AA5169" s="37" t="str">
        <f>VLOOKUP(J5169, sku!B:C, 2, FALSE)</f>
        <v>Hidracouro 500ml</v>
      </c>
      <c r="AB5169" s="37" t="str">
        <f>VLOOKUP(J5169, sku!B:BM, 64, FALSE)</f>
        <v>Revenda</v>
      </c>
      <c r="AC5169" s="37" t="str">
        <f>LEFT(pedidos[[#This Row],[SKU]],3)</f>
        <v>VX2</v>
      </c>
      <c r="AD5169" s="37" t="str" cm="1">
        <f t="array" aca="1" ref="AD5169" ca="1">IFERROR(
  INDEX(
    montadora[Montadora],
    MATCH(TRUE,LEFT(J5327,NÚCARACT(montadora[SKU Parcial]))=montadora[SKU Parcial],0)
  ),
  ""
)</f>
        <v/>
      </c>
    </row>
    <row r="5170" spans="1:30" x14ac:dyDescent="0.25">
      <c r="A5170" s="42" t="s">
        <v>2844</v>
      </c>
      <c r="B5170" s="42" t="s">
        <v>36</v>
      </c>
      <c r="C5170" s="42" t="s">
        <v>2845</v>
      </c>
      <c r="D5170" s="42" t="s">
        <v>27</v>
      </c>
      <c r="E5170" s="42" t="s">
        <v>2841</v>
      </c>
      <c r="F5170" s="42" t="s">
        <v>2842</v>
      </c>
      <c r="G5170" s="42" t="s">
        <v>11227</v>
      </c>
      <c r="H5170" s="7" t="s">
        <v>30</v>
      </c>
      <c r="I5170" s="42" t="s">
        <v>36</v>
      </c>
      <c r="J5170" s="42" t="s">
        <v>2843</v>
      </c>
      <c r="K5170" s="8">
        <v>45853</v>
      </c>
      <c r="L5170" s="7" t="s">
        <v>33</v>
      </c>
      <c r="M5170" s="44">
        <v>38.799999999999997</v>
      </c>
      <c r="N5170" s="7">
        <v>1</v>
      </c>
      <c r="O5170" s="44">
        <v>54.79</v>
      </c>
      <c r="P5170" s="44">
        <v>20.11</v>
      </c>
      <c r="Q5170" s="44">
        <v>3.15</v>
      </c>
      <c r="R5170" s="44">
        <v>11.54</v>
      </c>
      <c r="S5170" s="44">
        <v>15.99</v>
      </c>
      <c r="T5170" s="44">
        <v>0</v>
      </c>
      <c r="U5170" s="44">
        <v>4</v>
      </c>
      <c r="V5170" s="9" t="s">
        <v>24557</v>
      </c>
      <c r="W5170" s="42" t="s">
        <v>89</v>
      </c>
      <c r="X5170" s="43">
        <v>118147372345</v>
      </c>
      <c r="Y5170" s="43">
        <v>45175329166</v>
      </c>
      <c r="Z5170" s="5" t="s">
        <v>7980</v>
      </c>
      <c r="AA5170" s="37" t="str">
        <f>VLOOKUP(J5170, sku!B:C, 2, FALSE)</f>
        <v>Hidracouro 500ml</v>
      </c>
      <c r="AB5170" s="37" t="str">
        <f>VLOOKUP(J5170, sku!B:BM, 64, FALSE)</f>
        <v>Revenda</v>
      </c>
      <c r="AC5170" s="37" t="str">
        <f>LEFT(pedidos[[#This Row],[SKU]],3)</f>
        <v>VX2</v>
      </c>
      <c r="AD5170" s="37" t="str" cm="1">
        <f t="array" aca="1" ref="AD5170" ca="1">IFERROR(
  INDEX(
    montadora[Montadora],
    MATCH(TRUE,LEFT(J5328,NÚCARACT(montadora[SKU Parcial]))=montadora[SKU Parcial],0)
  ),
  ""
)</f>
        <v/>
      </c>
    </row>
    <row r="5171" spans="1:30" x14ac:dyDescent="0.25">
      <c r="A5171" s="42" t="s">
        <v>3333</v>
      </c>
      <c r="B5171" s="42" t="s">
        <v>3334</v>
      </c>
      <c r="C5171" s="42" t="s">
        <v>3335</v>
      </c>
      <c r="D5171" s="42" t="s">
        <v>38</v>
      </c>
      <c r="E5171" s="42" t="s">
        <v>2841</v>
      </c>
      <c r="F5171" s="42" t="s">
        <v>2842</v>
      </c>
      <c r="G5171" s="42" t="s">
        <v>11227</v>
      </c>
      <c r="H5171" s="7" t="s">
        <v>30</v>
      </c>
      <c r="I5171" s="42" t="s">
        <v>36</v>
      </c>
      <c r="J5171" s="42" t="s">
        <v>2843</v>
      </c>
      <c r="K5171" s="8">
        <v>45860</v>
      </c>
      <c r="L5171" s="7" t="s">
        <v>11229</v>
      </c>
      <c r="M5171" s="44">
        <v>38.799999999999997</v>
      </c>
      <c r="N5171" s="7">
        <v>1</v>
      </c>
      <c r="O5171" s="44">
        <v>38.799999999999997</v>
      </c>
      <c r="P5171" s="44">
        <v>20.11</v>
      </c>
      <c r="Q5171" s="44">
        <v>3.15</v>
      </c>
      <c r="R5171" s="44">
        <v>11.54</v>
      </c>
      <c r="S5171" s="44">
        <v>0</v>
      </c>
      <c r="T5171" s="44">
        <v>0</v>
      </c>
      <c r="U5171" s="44">
        <v>4</v>
      </c>
      <c r="V5171" s="9" t="s">
        <v>24557</v>
      </c>
      <c r="W5171" s="42" t="s">
        <v>34</v>
      </c>
      <c r="X5171" s="43">
        <v>118991386925</v>
      </c>
      <c r="Y5171" s="43">
        <v>45214027184</v>
      </c>
      <c r="Z5171" s="5" t="s">
        <v>7980</v>
      </c>
      <c r="AA5171" s="37" t="str">
        <f>VLOOKUP(J5171, sku!B:C, 2, FALSE)</f>
        <v>Hidracouro 500ml</v>
      </c>
      <c r="AB5171" s="37" t="str">
        <f>VLOOKUP(J5171, sku!B:BM, 64, FALSE)</f>
        <v>Revenda</v>
      </c>
      <c r="AC5171" s="37" t="str">
        <f>LEFT(pedidos[[#This Row],[SKU]],3)</f>
        <v>VX2</v>
      </c>
      <c r="AD5171" s="37" t="str" cm="1">
        <f t="array" aca="1" ref="AD5171" ca="1">IFERROR(
  INDEX(
    montadora[Montadora],
    MATCH(TRUE,LEFT(J5329,NÚCARACT(montadora[SKU Parcial]))=montadora[SKU Parcial],0)
  ),
  ""
)</f>
        <v/>
      </c>
    </row>
    <row r="5172" spans="1:30" x14ac:dyDescent="0.25">
      <c r="A5172" s="42" t="s">
        <v>2862</v>
      </c>
      <c r="B5172" s="42" t="s">
        <v>36</v>
      </c>
      <c r="C5172" s="42" t="s">
        <v>965</v>
      </c>
      <c r="D5172" s="42" t="s">
        <v>27</v>
      </c>
      <c r="E5172" s="42" t="s">
        <v>2863</v>
      </c>
      <c r="F5172" s="42" t="s">
        <v>2864</v>
      </c>
      <c r="G5172" s="42" t="s">
        <v>11227</v>
      </c>
      <c r="H5172" s="7" t="s">
        <v>47</v>
      </c>
      <c r="I5172" s="42" t="s">
        <v>36</v>
      </c>
      <c r="J5172" s="42" t="s">
        <v>2865</v>
      </c>
      <c r="K5172" s="8">
        <v>45861</v>
      </c>
      <c r="L5172" s="7" t="s">
        <v>33</v>
      </c>
      <c r="M5172" s="44">
        <v>59.9</v>
      </c>
      <c r="N5172" s="7">
        <v>1</v>
      </c>
      <c r="O5172" s="44">
        <v>75.89</v>
      </c>
      <c r="P5172" s="44">
        <v>31.94</v>
      </c>
      <c r="Q5172" s="44">
        <v>4.8600000000000003</v>
      </c>
      <c r="R5172" s="44">
        <v>16.93</v>
      </c>
      <c r="S5172" s="44">
        <v>15.99</v>
      </c>
      <c r="T5172" s="44">
        <v>0</v>
      </c>
      <c r="U5172" s="44">
        <v>6.17</v>
      </c>
      <c r="V5172" s="9" t="s">
        <v>24558</v>
      </c>
      <c r="W5172" s="42" t="s">
        <v>34</v>
      </c>
      <c r="X5172" s="43">
        <v>119165600733</v>
      </c>
      <c r="Y5172" s="43">
        <v>45223001480</v>
      </c>
      <c r="Z5172" s="5" t="s">
        <v>7980</v>
      </c>
      <c r="AA5172" s="37" t="str">
        <f>VLOOKUP(J5172, sku!B:C, 2, FALSE)</f>
        <v>Blend Metal Polish 150g</v>
      </c>
      <c r="AB5172" s="37" t="str">
        <f>VLOOKUP(J5172, sku!B:BM, 64, FALSE)</f>
        <v>Revenda</v>
      </c>
      <c r="AC5172" s="37" t="str">
        <f>LEFT(pedidos[[#This Row],[SKU]],3)</f>
        <v>VX2</v>
      </c>
      <c r="AD5172" s="37" t="str" cm="1">
        <f t="array" aca="1" ref="AD5172" ca="1">IFERROR(
  INDEX(
    montadora[Montadora],
    MATCH(TRUE,LEFT(J5331,NÚCARACT(montadora[SKU Parcial]))=montadora[SKU Parcial],0)
  ),
  ""
)</f>
        <v/>
      </c>
    </row>
    <row r="5173" spans="1:30" x14ac:dyDescent="0.25">
      <c r="A5173" s="42" t="s">
        <v>3327</v>
      </c>
      <c r="B5173" s="42" t="s">
        <v>36</v>
      </c>
      <c r="C5173" s="42" t="s">
        <v>3328</v>
      </c>
      <c r="D5173" s="42" t="s">
        <v>27</v>
      </c>
      <c r="E5173" s="42" t="s">
        <v>3329</v>
      </c>
      <c r="F5173" s="42" t="s">
        <v>3330</v>
      </c>
      <c r="G5173" s="42" t="s">
        <v>11227</v>
      </c>
      <c r="H5173" s="7" t="s">
        <v>47</v>
      </c>
      <c r="I5173" s="42" t="s">
        <v>36</v>
      </c>
      <c r="J5173" s="42" t="s">
        <v>3331</v>
      </c>
      <c r="K5173" s="8">
        <v>45845</v>
      </c>
      <c r="L5173" s="7" t="s">
        <v>804</v>
      </c>
      <c r="M5173" s="44">
        <v>218.8</v>
      </c>
      <c r="N5173" s="7">
        <v>1</v>
      </c>
      <c r="O5173" s="44">
        <v>218.8</v>
      </c>
      <c r="P5173" s="44">
        <v>115</v>
      </c>
      <c r="Q5173" s="44">
        <v>17.77</v>
      </c>
      <c r="R5173" s="44">
        <v>37.200000000000003</v>
      </c>
      <c r="S5173" s="44">
        <v>0</v>
      </c>
      <c r="T5173" s="44">
        <v>26.95</v>
      </c>
      <c r="U5173" s="44">
        <v>21.88</v>
      </c>
      <c r="V5173" s="9" t="s">
        <v>24559</v>
      </c>
      <c r="W5173" s="42" t="s">
        <v>34</v>
      </c>
      <c r="X5173" s="43" t="s">
        <v>24560</v>
      </c>
      <c r="Y5173" s="43">
        <v>45131785324</v>
      </c>
      <c r="Z5173" s="5" t="s">
        <v>7980</v>
      </c>
      <c r="AA5173" s="37" t="str">
        <f>VLOOKUP(J5173, sku!B:C, 2, FALSE)</f>
        <v>Transbike Universal Aro 29 Peixinho Bike</v>
      </c>
      <c r="AB5173" s="37" t="str">
        <f>VLOOKUP(J5173, sku!B:BM, 64, FALSE)</f>
        <v>Revenda</v>
      </c>
      <c r="AC5173" s="37" t="str">
        <f>LEFT(pedidos[[#This Row],[SKU]],3)</f>
        <v>BIK</v>
      </c>
      <c r="AD5173" s="37" t="str" cm="1">
        <f t="array" aca="1" ref="AD5173" ca="1">IFERROR(
  INDEX(
    montadora[Montadora],
    MATCH(TRUE,LEFT(J5332,NÚCARACT(montadora[SKU Parcial]))=montadora[SKU Parcial],0)
  ),
  ""
)</f>
        <v/>
      </c>
    </row>
    <row r="5174" spans="1:30" x14ac:dyDescent="0.25">
      <c r="A5174" s="42" t="s">
        <v>3332</v>
      </c>
      <c r="B5174" s="42" t="s">
        <v>36</v>
      </c>
      <c r="C5174" s="42" t="s">
        <v>589</v>
      </c>
      <c r="D5174" s="42" t="s">
        <v>617</v>
      </c>
      <c r="E5174" s="42" t="s">
        <v>3329</v>
      </c>
      <c r="F5174" s="42" t="s">
        <v>3330</v>
      </c>
      <c r="G5174" s="42" t="s">
        <v>11227</v>
      </c>
      <c r="H5174" s="7" t="s">
        <v>47</v>
      </c>
      <c r="I5174" s="42" t="s">
        <v>36</v>
      </c>
      <c r="J5174" s="42" t="s">
        <v>3331</v>
      </c>
      <c r="K5174" s="8">
        <v>45859</v>
      </c>
      <c r="L5174" s="7" t="s">
        <v>804</v>
      </c>
      <c r="M5174" s="44">
        <v>218.8</v>
      </c>
      <c r="N5174" s="7">
        <v>1</v>
      </c>
      <c r="O5174" s="44">
        <v>218.8</v>
      </c>
      <c r="P5174" s="44">
        <v>115</v>
      </c>
      <c r="Q5174" s="44">
        <v>17.77</v>
      </c>
      <c r="R5174" s="44">
        <v>37.200000000000003</v>
      </c>
      <c r="S5174" s="44">
        <v>0</v>
      </c>
      <c r="T5174" s="44">
        <v>26.95</v>
      </c>
      <c r="U5174" s="44">
        <v>21.88</v>
      </c>
      <c r="V5174" s="9" t="s">
        <v>24559</v>
      </c>
      <c r="W5174" s="42" t="s">
        <v>89</v>
      </c>
      <c r="X5174" s="43">
        <v>118855362853</v>
      </c>
      <c r="Y5174" s="43">
        <v>45206737769</v>
      </c>
      <c r="Z5174" s="5" t="s">
        <v>7980</v>
      </c>
      <c r="AA5174" s="37" t="str">
        <f>VLOOKUP(J5174, sku!B:C, 2, FALSE)</f>
        <v>Transbike Universal Aro 29 Peixinho Bike</v>
      </c>
      <c r="AB5174" s="37" t="str">
        <f>VLOOKUP(J5174, sku!B:BM, 64, FALSE)</f>
        <v>Revenda</v>
      </c>
      <c r="AC5174" s="37" t="str">
        <f>LEFT(pedidos[[#This Row],[SKU]],3)</f>
        <v>BIK</v>
      </c>
      <c r="AD5174" s="37" t="str" cm="1">
        <f t="array" aca="1" ref="AD5174" ca="1">IFERROR(
  INDEX(
    montadora[Montadora],
    MATCH(TRUE,LEFT(J5333,NÚCARACT(montadora[SKU Parcial]))=montadora[SKU Parcial],0)
  ),
  ""
)</f>
        <v/>
      </c>
    </row>
    <row r="5175" spans="1:30" x14ac:dyDescent="0.25">
      <c r="A5175" s="42" t="s">
        <v>3336</v>
      </c>
      <c r="B5175" s="42" t="s">
        <v>3337</v>
      </c>
      <c r="C5175" s="42" t="s">
        <v>1320</v>
      </c>
      <c r="D5175" s="42" t="s">
        <v>191</v>
      </c>
      <c r="E5175" s="42" t="s">
        <v>3329</v>
      </c>
      <c r="F5175" s="42" t="s">
        <v>3330</v>
      </c>
      <c r="G5175" s="42" t="s">
        <v>11227</v>
      </c>
      <c r="H5175" s="7" t="s">
        <v>47</v>
      </c>
      <c r="I5175" s="42" t="s">
        <v>36</v>
      </c>
      <c r="J5175" s="42" t="s">
        <v>3331</v>
      </c>
      <c r="K5175" s="8">
        <v>45860</v>
      </c>
      <c r="L5175" s="7" t="s">
        <v>804</v>
      </c>
      <c r="M5175" s="44">
        <v>218.8</v>
      </c>
      <c r="N5175" s="7">
        <v>2</v>
      </c>
      <c r="O5175" s="44">
        <v>437.6</v>
      </c>
      <c r="P5175" s="44">
        <v>230</v>
      </c>
      <c r="Q5175" s="44">
        <v>35.53</v>
      </c>
      <c r="R5175" s="44">
        <v>74.400000000000006</v>
      </c>
      <c r="S5175" s="44">
        <v>0</v>
      </c>
      <c r="T5175" s="44">
        <v>53.9</v>
      </c>
      <c r="U5175" s="44">
        <v>43.77</v>
      </c>
      <c r="V5175" s="9" t="s">
        <v>24559</v>
      </c>
      <c r="W5175" s="42" t="s">
        <v>34</v>
      </c>
      <c r="X5175" s="43">
        <v>119505185964</v>
      </c>
      <c r="Y5175" s="43">
        <v>45214273678</v>
      </c>
      <c r="Z5175" s="5" t="s">
        <v>7980</v>
      </c>
      <c r="AA5175" s="37" t="str">
        <f>VLOOKUP(J5175, sku!B:C, 2, FALSE)</f>
        <v>Transbike Universal Aro 29 Peixinho Bike</v>
      </c>
      <c r="AB5175" s="37" t="str">
        <f>VLOOKUP(J5175, sku!B:BM, 64, FALSE)</f>
        <v>Revenda</v>
      </c>
      <c r="AC5175" s="37" t="str">
        <f>LEFT(pedidos[[#This Row],[SKU]],3)</f>
        <v>BIK</v>
      </c>
      <c r="AD5175" s="37" t="str" cm="1">
        <f t="array" aca="1" ref="AD5175" ca="1">IFERROR(
  INDEX(
    montadora[Montadora],
    MATCH(TRUE,LEFT(J5334,NÚCARACT(montadora[SKU Parcial]))=montadora[SKU Parcial],0)
  ),
  ""
)</f>
        <v/>
      </c>
    </row>
    <row r="5176" spans="1:30" x14ac:dyDescent="0.25">
      <c r="A5176" s="42" t="s">
        <v>3338</v>
      </c>
      <c r="B5176" s="42" t="s">
        <v>36</v>
      </c>
      <c r="C5176" s="42" t="s">
        <v>524</v>
      </c>
      <c r="D5176" s="42" t="s">
        <v>27</v>
      </c>
      <c r="E5176" s="42" t="s">
        <v>3339</v>
      </c>
      <c r="F5176" s="42" t="s">
        <v>3270</v>
      </c>
      <c r="G5176" s="42" t="s">
        <v>11227</v>
      </c>
      <c r="H5176" s="7" t="s">
        <v>47</v>
      </c>
      <c r="I5176" s="42" t="s">
        <v>36</v>
      </c>
      <c r="J5176" s="42" t="s">
        <v>3271</v>
      </c>
      <c r="K5176" s="8">
        <v>45862</v>
      </c>
      <c r="L5176" s="7" t="s">
        <v>11229</v>
      </c>
      <c r="M5176" s="44">
        <v>30.9</v>
      </c>
      <c r="N5176" s="7">
        <v>1</v>
      </c>
      <c r="O5176" s="44">
        <v>41.89</v>
      </c>
      <c r="P5176" s="44">
        <v>13.57</v>
      </c>
      <c r="Q5176" s="44">
        <v>2.5099999999999998</v>
      </c>
      <c r="R5176" s="44">
        <v>11.75</v>
      </c>
      <c r="S5176" s="44">
        <v>10.99</v>
      </c>
      <c r="T5176" s="44">
        <v>0</v>
      </c>
      <c r="U5176" s="44">
        <v>3.07</v>
      </c>
      <c r="V5176" s="9" t="s">
        <v>24561</v>
      </c>
      <c r="W5176" s="42" t="s">
        <v>34</v>
      </c>
      <c r="X5176" s="43">
        <v>119732219556</v>
      </c>
      <c r="Y5176" s="43">
        <v>45225645372</v>
      </c>
      <c r="Z5176" s="5" t="s">
        <v>7980</v>
      </c>
      <c r="AA5176" s="37" t="str">
        <f>VLOOKUP(J5176, sku!B:C, 2, FALSE)</f>
        <v>Sanitizante Frutal 1,5l</v>
      </c>
      <c r="AB5176" s="37" t="str">
        <f>VLOOKUP(J5176, sku!B:BM, 64, FALSE)</f>
        <v>Revenda</v>
      </c>
      <c r="AC5176" s="37" t="str">
        <f>LEFT(pedidos[[#This Row],[SKU]],3)</f>
        <v>VT2</v>
      </c>
      <c r="AD5176" s="37" t="str" cm="1">
        <f t="array" aca="1" ref="AD5176" ca="1">IFERROR(
  INDEX(
    montadora[Montadora],
    MATCH(TRUE,LEFT(J5335,NÚCARACT(montadora[SKU Parcial]))=montadora[SKU Parcial],0)
  ),
  ""
)</f>
        <v/>
      </c>
    </row>
    <row r="5177" spans="1:30" x14ac:dyDescent="0.25">
      <c r="A5177" s="42" t="s">
        <v>2898</v>
      </c>
      <c r="B5177" s="42" t="s">
        <v>36</v>
      </c>
      <c r="C5177" s="42" t="s">
        <v>2899</v>
      </c>
      <c r="D5177" s="42" t="s">
        <v>27</v>
      </c>
      <c r="E5177" s="42" t="s">
        <v>2900</v>
      </c>
      <c r="F5177" s="42" t="s">
        <v>2901</v>
      </c>
      <c r="G5177" s="42" t="s">
        <v>11227</v>
      </c>
      <c r="H5177" s="7" t="s">
        <v>30</v>
      </c>
      <c r="I5177" s="42" t="s">
        <v>36</v>
      </c>
      <c r="J5177" s="42" t="s">
        <v>2902</v>
      </c>
      <c r="K5177" s="8">
        <v>45841</v>
      </c>
      <c r="L5177" s="7" t="s">
        <v>33</v>
      </c>
      <c r="M5177" s="44">
        <v>78.8</v>
      </c>
      <c r="N5177" s="7">
        <v>1</v>
      </c>
      <c r="O5177" s="44">
        <v>94.79</v>
      </c>
      <c r="P5177" s="44">
        <v>48.98</v>
      </c>
      <c r="Q5177" s="44">
        <v>6.4</v>
      </c>
      <c r="R5177" s="44">
        <v>16.21</v>
      </c>
      <c r="S5177" s="44">
        <v>15.99</v>
      </c>
      <c r="T5177" s="44">
        <v>0</v>
      </c>
      <c r="U5177" s="44">
        <v>7.21</v>
      </c>
      <c r="V5177" s="9" t="s">
        <v>24562</v>
      </c>
      <c r="W5177" s="42" t="s">
        <v>34</v>
      </c>
      <c r="X5177" s="43">
        <v>116706050283</v>
      </c>
      <c r="Y5177" s="43">
        <v>45110738409</v>
      </c>
      <c r="Z5177" s="5" t="s">
        <v>7980</v>
      </c>
      <c r="AA5177" s="37" t="str">
        <f>VLOOKUP(J5177, sku!B:C, 2, FALSE)</f>
        <v>Blend Paste Wax 100ml</v>
      </c>
      <c r="AB5177" s="37" t="str">
        <f>VLOOKUP(J5177, sku!B:BM, 64, FALSE)</f>
        <v>Revenda</v>
      </c>
      <c r="AC5177" s="37" t="str">
        <f>LEFT(pedidos[[#This Row],[SKU]],3)</f>
        <v>VX2</v>
      </c>
      <c r="AD5177" s="37" t="str" cm="1">
        <f t="array" aca="1" ref="AD5177" ca="1">IFERROR(
  INDEX(
    montadora[Montadora],
    MATCH(TRUE,LEFT(J5337,NÚCARACT(montadora[SKU Parcial]))=montadora[SKU Parcial],0)
  ),
  ""
)</f>
        <v/>
      </c>
    </row>
    <row r="5178" spans="1:30" x14ac:dyDescent="0.25">
      <c r="A5178" s="42" t="s">
        <v>3340</v>
      </c>
      <c r="B5178" s="42" t="s">
        <v>2965</v>
      </c>
      <c r="C5178" s="42" t="s">
        <v>2966</v>
      </c>
      <c r="D5178" s="42" t="s">
        <v>27</v>
      </c>
      <c r="E5178" s="42" t="s">
        <v>2900</v>
      </c>
      <c r="F5178" s="42" t="s">
        <v>2901</v>
      </c>
      <c r="G5178" s="42" t="s">
        <v>11227</v>
      </c>
      <c r="H5178" s="7" t="s">
        <v>30</v>
      </c>
      <c r="I5178" s="42" t="s">
        <v>36</v>
      </c>
      <c r="J5178" s="42" t="s">
        <v>2902</v>
      </c>
      <c r="K5178" s="8">
        <v>45856</v>
      </c>
      <c r="L5178" s="7" t="s">
        <v>11229</v>
      </c>
      <c r="M5178" s="44">
        <v>78.8</v>
      </c>
      <c r="N5178" s="7">
        <v>1</v>
      </c>
      <c r="O5178" s="44">
        <v>78.8</v>
      </c>
      <c r="P5178" s="44">
        <v>48.98</v>
      </c>
      <c r="Q5178" s="44">
        <v>6.4</v>
      </c>
      <c r="R5178" s="44">
        <v>16.21</v>
      </c>
      <c r="S5178" s="44">
        <v>0</v>
      </c>
      <c r="T5178" s="44">
        <v>0</v>
      </c>
      <c r="U5178" s="44">
        <v>7.21</v>
      </c>
      <c r="V5178" s="9" t="s">
        <v>24562</v>
      </c>
      <c r="W5178" s="42" t="s">
        <v>34</v>
      </c>
      <c r="X5178" s="43">
        <v>118569667411</v>
      </c>
      <c r="Y5178" s="43">
        <v>45195936425</v>
      </c>
      <c r="Z5178" s="5" t="s">
        <v>7980</v>
      </c>
      <c r="AA5178" s="37" t="str">
        <f>VLOOKUP(J5178, sku!B:C, 2, FALSE)</f>
        <v>Blend Paste Wax 100ml</v>
      </c>
      <c r="AB5178" s="37" t="str">
        <f>VLOOKUP(J5178, sku!B:BM, 64, FALSE)</f>
        <v>Revenda</v>
      </c>
      <c r="AC5178" s="37" t="str">
        <f>LEFT(pedidos[[#This Row],[SKU]],3)</f>
        <v>VX2</v>
      </c>
      <c r="AD5178" s="37" t="str" cm="1">
        <f t="array" aca="1" ref="AD5178" ca="1">IFERROR(
  INDEX(
    montadora[Montadora],
    MATCH(TRUE,LEFT(J5338,NÚCARACT(montadora[SKU Parcial]))=montadora[SKU Parcial],0)
  ),
  ""
)</f>
        <v/>
      </c>
    </row>
    <row r="5179" spans="1:30" x14ac:dyDescent="0.25">
      <c r="A5179" s="42" t="s">
        <v>2903</v>
      </c>
      <c r="B5179" s="42" t="s">
        <v>36</v>
      </c>
      <c r="C5179" s="42" t="s">
        <v>342</v>
      </c>
      <c r="D5179" s="42" t="s">
        <v>27</v>
      </c>
      <c r="E5179" s="42" t="s">
        <v>2904</v>
      </c>
      <c r="F5179" s="42" t="s">
        <v>2905</v>
      </c>
      <c r="G5179" s="42" t="s">
        <v>11227</v>
      </c>
      <c r="H5179" s="7" t="s">
        <v>30</v>
      </c>
      <c r="I5179" s="42" t="s">
        <v>36</v>
      </c>
      <c r="J5179" s="42" t="s">
        <v>2906</v>
      </c>
      <c r="K5179" s="8">
        <v>45862</v>
      </c>
      <c r="L5179" s="7" t="s">
        <v>33</v>
      </c>
      <c r="M5179" s="44">
        <v>56.8</v>
      </c>
      <c r="N5179" s="7">
        <v>1</v>
      </c>
      <c r="O5179" s="44">
        <v>72.790000000000006</v>
      </c>
      <c r="P5179" s="44">
        <v>33.44</v>
      </c>
      <c r="Q5179" s="44">
        <v>4.6100000000000003</v>
      </c>
      <c r="R5179" s="44">
        <v>13.57</v>
      </c>
      <c r="S5179" s="44">
        <v>15.99</v>
      </c>
      <c r="T5179" s="44">
        <v>0</v>
      </c>
      <c r="U5179" s="44">
        <v>5.18</v>
      </c>
      <c r="V5179" s="9" t="s">
        <v>24563</v>
      </c>
      <c r="W5179" s="42" t="s">
        <v>34</v>
      </c>
      <c r="X5179" s="43">
        <v>119688579418</v>
      </c>
      <c r="Y5179" s="43">
        <v>45223621025</v>
      </c>
      <c r="Z5179" s="5" t="s">
        <v>7980</v>
      </c>
      <c r="AA5179" s="37" t="str">
        <f>VLOOKUP(J5179, sku!B:C, 2, FALSE)</f>
        <v>Corrente de Moto Antifurto 120cm - Preto</v>
      </c>
      <c r="AB5179" s="37" t="str">
        <f>VLOOKUP(J5179, sku!B:BM, 64, FALSE)</f>
        <v>Importação</v>
      </c>
      <c r="AC5179" s="37" t="str">
        <f>LEFT(pedidos[[#This Row],[SKU]],3)</f>
        <v>XR0</v>
      </c>
      <c r="AD5179" s="37" t="str" cm="1">
        <f t="array" aca="1" ref="AD5179" ca="1">IFERROR(
  INDEX(
    montadora[Montadora],
    MATCH(TRUE,LEFT(J5339,NÚCARACT(montadora[SKU Parcial]))=montadora[SKU Parcial],0)
  ),
  ""
)</f>
        <v/>
      </c>
    </row>
    <row r="5180" spans="1:30" x14ac:dyDescent="0.25">
      <c r="A5180" s="42" t="s">
        <v>3377</v>
      </c>
      <c r="B5180" s="42" t="s">
        <v>3378</v>
      </c>
      <c r="C5180" s="42" t="s">
        <v>925</v>
      </c>
      <c r="D5180" s="42" t="s">
        <v>617</v>
      </c>
      <c r="E5180" s="42" t="s">
        <v>2904</v>
      </c>
      <c r="F5180" s="42" t="s">
        <v>2905</v>
      </c>
      <c r="G5180" s="42" t="s">
        <v>11227</v>
      </c>
      <c r="H5180" s="7" t="s">
        <v>30</v>
      </c>
      <c r="I5180" s="42" t="s">
        <v>36</v>
      </c>
      <c r="J5180" s="42" t="s">
        <v>2998</v>
      </c>
      <c r="K5180" s="8">
        <v>45864</v>
      </c>
      <c r="L5180" s="7" t="s">
        <v>11229</v>
      </c>
      <c r="M5180" s="44">
        <v>56.8</v>
      </c>
      <c r="N5180" s="7">
        <v>1</v>
      </c>
      <c r="O5180" s="44">
        <v>56.8</v>
      </c>
      <c r="P5180" s="44">
        <v>33.44</v>
      </c>
      <c r="Q5180" s="44">
        <v>4.6100000000000003</v>
      </c>
      <c r="R5180" s="44">
        <v>13.57</v>
      </c>
      <c r="S5180" s="44">
        <v>0</v>
      </c>
      <c r="T5180" s="44">
        <v>0</v>
      </c>
      <c r="U5180" s="44">
        <v>5.18</v>
      </c>
      <c r="V5180" s="9" t="s">
        <v>24563</v>
      </c>
      <c r="W5180" s="42" t="s">
        <v>34</v>
      </c>
      <c r="X5180" s="43">
        <v>119508129469</v>
      </c>
      <c r="Y5180" s="43">
        <v>45237593618</v>
      </c>
      <c r="Z5180" s="5" t="s">
        <v>7980</v>
      </c>
      <c r="AA5180" s="37" t="str">
        <f>VLOOKUP(J5180, sku!B:C, 2, FALSE)</f>
        <v>Corrente de Moto Antifurto 120cm - Vermelho</v>
      </c>
      <c r="AB5180" s="37" t="str">
        <f>VLOOKUP(J5180, sku!B:BM, 64, FALSE)</f>
        <v>Importação</v>
      </c>
      <c r="AC5180" s="37" t="str">
        <f>LEFT(pedidos[[#This Row],[SKU]],3)</f>
        <v>XR0</v>
      </c>
      <c r="AD5180" s="37" t="str" cm="1">
        <f t="array" aca="1" ref="AD5180" ca="1">IFERROR(
  INDEX(
    montadora[Montadora],
    MATCH(TRUE,LEFT(J5340,NÚCARACT(montadora[SKU Parcial]))=montadora[SKU Parcial],0)
  ),
  ""
)</f>
        <v/>
      </c>
    </row>
    <row r="5181" spans="1:30" x14ac:dyDescent="0.25">
      <c r="A5181" s="42" t="s">
        <v>3341</v>
      </c>
      <c r="B5181" s="42" t="s">
        <v>3342</v>
      </c>
      <c r="C5181" s="42" t="s">
        <v>1204</v>
      </c>
      <c r="D5181" s="42" t="s">
        <v>27</v>
      </c>
      <c r="E5181" s="42" t="s">
        <v>3343</v>
      </c>
      <c r="F5181" s="42" t="s">
        <v>3344</v>
      </c>
      <c r="G5181" s="42" t="s">
        <v>11227</v>
      </c>
      <c r="H5181" s="7" t="s">
        <v>30</v>
      </c>
      <c r="I5181" s="42" t="s">
        <v>36</v>
      </c>
      <c r="J5181" s="42" t="s">
        <v>3004</v>
      </c>
      <c r="K5181" s="8">
        <v>45841</v>
      </c>
      <c r="L5181" s="7" t="s">
        <v>11229</v>
      </c>
      <c r="M5181" s="44">
        <v>519.79999999999995</v>
      </c>
      <c r="N5181" s="7">
        <v>1</v>
      </c>
      <c r="O5181" s="44">
        <v>519.79999999999995</v>
      </c>
      <c r="P5181" s="44">
        <v>283</v>
      </c>
      <c r="Q5181" s="44">
        <v>42.21</v>
      </c>
      <c r="R5181" s="44">
        <v>62.38</v>
      </c>
      <c r="S5181" s="44">
        <v>0</v>
      </c>
      <c r="T5181" s="44">
        <v>85.95</v>
      </c>
      <c r="U5181" s="44">
        <v>46.26</v>
      </c>
      <c r="V5181" s="9" t="s">
        <v>24564</v>
      </c>
      <c r="W5181" s="42" t="s">
        <v>89</v>
      </c>
      <c r="X5181" s="43">
        <v>117229670142</v>
      </c>
      <c r="Y5181" s="43">
        <v>45112129044</v>
      </c>
      <c r="Z5181" s="5" t="s">
        <v>7980</v>
      </c>
      <c r="AA5181" s="37" t="str">
        <f>VLOOKUP(J5181, sku!B:C, 2, FALSE)</f>
        <v>Gradeado Médio 100 cm X 80 cm X 12 cm - Preto</v>
      </c>
      <c r="AB5181" s="37" t="str">
        <f>VLOOKUP(J5181, sku!B:BM, 64, FALSE)</f>
        <v>Revenda</v>
      </c>
      <c r="AC5181" s="37" t="str">
        <f>LEFT(pedidos[[#This Row],[SKU]],3)</f>
        <v>XGR</v>
      </c>
      <c r="AD5181" s="37" t="str" cm="1">
        <f t="array" aca="1" ref="AD5181" ca="1">IFERROR(
  INDEX(
    montadora[Montadora],
    MATCH(TRUE,LEFT(J5348,NÚCARACT(montadora[SKU Parcial]))=montadora[SKU Parcial],0)
  ),
  ""
)</f>
        <v/>
      </c>
    </row>
    <row r="5182" spans="1:30" x14ac:dyDescent="0.25">
      <c r="A5182" s="42" t="s">
        <v>3345</v>
      </c>
      <c r="B5182" s="42" t="s">
        <v>2984</v>
      </c>
      <c r="C5182" s="42" t="s">
        <v>925</v>
      </c>
      <c r="D5182" s="42" t="s">
        <v>27</v>
      </c>
      <c r="E5182" s="42" t="s">
        <v>3346</v>
      </c>
      <c r="F5182" s="42" t="s">
        <v>3347</v>
      </c>
      <c r="G5182" s="42" t="s">
        <v>11227</v>
      </c>
      <c r="H5182" s="7" t="s">
        <v>47</v>
      </c>
      <c r="I5182" s="42" t="s">
        <v>36</v>
      </c>
      <c r="J5182" s="42" t="s">
        <v>3348</v>
      </c>
      <c r="K5182" s="8">
        <v>45840</v>
      </c>
      <c r="L5182" s="7" t="s">
        <v>11229</v>
      </c>
      <c r="M5182" s="44">
        <v>62.9</v>
      </c>
      <c r="N5182" s="7">
        <v>1</v>
      </c>
      <c r="O5182" s="44">
        <v>62.9</v>
      </c>
      <c r="P5182" s="44">
        <v>34.81</v>
      </c>
      <c r="Q5182" s="44">
        <v>5.1100000000000003</v>
      </c>
      <c r="R5182" s="44">
        <v>17.440000000000001</v>
      </c>
      <c r="S5182" s="44">
        <v>0</v>
      </c>
      <c r="T5182" s="44">
        <v>0</v>
      </c>
      <c r="U5182" s="44">
        <v>5.54</v>
      </c>
      <c r="V5182" s="9" t="s">
        <v>24565</v>
      </c>
      <c r="W5182" s="42" t="s">
        <v>34</v>
      </c>
      <c r="X5182" s="43">
        <v>116616958907</v>
      </c>
      <c r="Y5182" s="43">
        <v>45105931985</v>
      </c>
      <c r="Z5182" s="5" t="s">
        <v>7980</v>
      </c>
      <c r="AA5182" s="37" t="str">
        <f>VLOOKUP(J5182, sku!B:C, 2, FALSE)</f>
        <v>Shiny 500ml</v>
      </c>
      <c r="AB5182" s="37" t="str">
        <f>VLOOKUP(J5182, sku!B:BM, 64, FALSE)</f>
        <v>Revenda</v>
      </c>
      <c r="AC5182" s="37" t="str">
        <f>LEFT(pedidos[[#This Row],[SKU]],3)</f>
        <v>VX2</v>
      </c>
      <c r="AD5182" s="37" t="str" cm="1">
        <f t="array" aca="1" ref="AD5182" ca="1">IFERROR(
  INDEX(
    montadora[Montadora],
    MATCH(TRUE,LEFT(J5349,NÚCARACT(montadora[SKU Parcial]))=montadora[SKU Parcial],0)
  ),
  ""
)</f>
        <v/>
      </c>
    </row>
    <row r="5183" spans="1:30" x14ac:dyDescent="0.25">
      <c r="A5183" s="42" t="s">
        <v>2937</v>
      </c>
      <c r="B5183" s="42" t="s">
        <v>2938</v>
      </c>
      <c r="C5183" s="42" t="s">
        <v>2568</v>
      </c>
      <c r="D5183" s="42" t="s">
        <v>27</v>
      </c>
      <c r="E5183" s="42" t="s">
        <v>2939</v>
      </c>
      <c r="F5183" s="42" t="s">
        <v>2940</v>
      </c>
      <c r="G5183" s="42" t="s">
        <v>11227</v>
      </c>
      <c r="H5183" s="7" t="s">
        <v>47</v>
      </c>
      <c r="I5183" s="42" t="s">
        <v>36</v>
      </c>
      <c r="J5183" s="42" t="s">
        <v>2941</v>
      </c>
      <c r="K5183" s="8">
        <v>45842</v>
      </c>
      <c r="L5183" s="7" t="s">
        <v>33</v>
      </c>
      <c r="M5183" s="44">
        <v>28.9</v>
      </c>
      <c r="N5183" s="7">
        <v>1</v>
      </c>
      <c r="O5183" s="44">
        <v>42.89</v>
      </c>
      <c r="P5183" s="44">
        <v>12.9</v>
      </c>
      <c r="Q5183" s="44">
        <v>2.35</v>
      </c>
      <c r="R5183" s="44">
        <v>11.16</v>
      </c>
      <c r="S5183" s="44">
        <v>13.99</v>
      </c>
      <c r="T5183" s="44">
        <v>0</v>
      </c>
      <c r="U5183" s="44">
        <v>2.4900000000000002</v>
      </c>
      <c r="V5183" s="9" t="s">
        <v>24566</v>
      </c>
      <c r="W5183" s="42" t="s">
        <v>34</v>
      </c>
      <c r="X5183" s="43">
        <v>117351312798</v>
      </c>
      <c r="Y5183" s="43">
        <v>45117428763</v>
      </c>
      <c r="Z5183" s="5" t="s">
        <v>7980</v>
      </c>
      <c r="AA5183" s="37" t="str">
        <f>VLOOKUP(J5183, sku!B:C, 2, FALSE)</f>
        <v>Chave Allen de Aço de Cabeça, Esférica (9 Peças) Hex Key</v>
      </c>
      <c r="AB5183" s="37" t="str">
        <f>VLOOKUP(J5183, sku!B:BM, 64, FALSE)</f>
        <v>Importação</v>
      </c>
      <c r="AC5183" s="37" t="str">
        <f>LEFT(pedidos[[#This Row],[SKU]],3)</f>
        <v>1K9</v>
      </c>
      <c r="AD5183" s="37" t="str" cm="1">
        <f t="array" aca="1" ref="AD5183" ca="1">IFERROR(
  INDEX(
    montadora[Montadora],
    MATCH(TRUE,LEFT(J5353,NÚCARACT(montadora[SKU Parcial]))=montadora[SKU Parcial],0)
  ),
  ""
)</f>
        <v/>
      </c>
    </row>
    <row r="5184" spans="1:30" x14ac:dyDescent="0.25">
      <c r="A5184" s="42" t="s">
        <v>3220</v>
      </c>
      <c r="B5184" s="42" t="s">
        <v>36</v>
      </c>
      <c r="C5184" s="42" t="s">
        <v>3221</v>
      </c>
      <c r="D5184" s="42" t="s">
        <v>27</v>
      </c>
      <c r="E5184" s="42" t="s">
        <v>3222</v>
      </c>
      <c r="F5184" s="42" t="s">
        <v>3223</v>
      </c>
      <c r="G5184" s="42" t="s">
        <v>11228</v>
      </c>
      <c r="H5184" s="7" t="s">
        <v>30</v>
      </c>
      <c r="I5184" s="42" t="s">
        <v>36</v>
      </c>
      <c r="J5184" s="42" t="s">
        <v>3224</v>
      </c>
      <c r="K5184" s="8">
        <v>45852</v>
      </c>
      <c r="L5184" s="7" t="s">
        <v>33</v>
      </c>
      <c r="M5184" s="44">
        <v>42.9</v>
      </c>
      <c r="N5184" s="7">
        <v>1</v>
      </c>
      <c r="O5184" s="44">
        <v>58.89</v>
      </c>
      <c r="P5184" s="44">
        <v>25.86</v>
      </c>
      <c r="Q5184" s="44">
        <v>1.7</v>
      </c>
      <c r="R5184" s="44">
        <v>11.65</v>
      </c>
      <c r="S5184" s="44">
        <v>15.99</v>
      </c>
      <c r="T5184" s="44">
        <v>0</v>
      </c>
      <c r="U5184" s="44">
        <v>3.69</v>
      </c>
      <c r="V5184" s="9" t="s">
        <v>24567</v>
      </c>
      <c r="W5184" s="42" t="s">
        <v>34</v>
      </c>
      <c r="X5184" s="43">
        <v>118560364406</v>
      </c>
      <c r="Y5184" s="43">
        <v>45170348905</v>
      </c>
      <c r="Z5184" s="5" t="s">
        <v>7980</v>
      </c>
      <c r="AA5184" s="37" t="str">
        <f>VLOOKUP(J5184, sku!B:C, 2, FALSE)</f>
        <v>Corrente de Moto Antifurto 100cm - Azul</v>
      </c>
      <c r="AB5184" s="37" t="str">
        <f>VLOOKUP(J5184, sku!B:BM, 64, FALSE)</f>
        <v>Importação</v>
      </c>
      <c r="AC5184" s="37" t="str">
        <f>LEFT(pedidos[[#This Row],[SKU]],3)</f>
        <v>XR0</v>
      </c>
      <c r="AD5184" s="37" t="str" cm="1">
        <f t="array" aca="1" ref="AD5184" ca="1">IFERROR(
  INDEX(
    montadora[Montadora],
    MATCH(TRUE,LEFT(J5354,NÚCARACT(montadora[SKU Parcial]))=montadora[SKU Parcial],0)
  ),
  ""
)</f>
        <v/>
      </c>
    </row>
    <row r="5185" spans="1:30" x14ac:dyDescent="0.25">
      <c r="A5185" s="42" t="s">
        <v>3349</v>
      </c>
      <c r="B5185" s="42" t="s">
        <v>3350</v>
      </c>
      <c r="C5185" s="42" t="s">
        <v>3283</v>
      </c>
      <c r="D5185" s="42" t="s">
        <v>347</v>
      </c>
      <c r="E5185" s="42" t="s">
        <v>2943</v>
      </c>
      <c r="F5185" s="42" t="s">
        <v>2944</v>
      </c>
      <c r="G5185" s="42" t="s">
        <v>11227</v>
      </c>
      <c r="H5185" s="7" t="s">
        <v>30</v>
      </c>
      <c r="I5185" s="42" t="s">
        <v>36</v>
      </c>
      <c r="J5185" s="42" t="s">
        <v>2902</v>
      </c>
      <c r="K5185" s="8">
        <v>45839</v>
      </c>
      <c r="L5185" s="7" t="s">
        <v>11229</v>
      </c>
      <c r="M5185" s="44">
        <v>78.180000000000007</v>
      </c>
      <c r="N5185" s="7">
        <v>1</v>
      </c>
      <c r="O5185" s="44">
        <v>118.17</v>
      </c>
      <c r="P5185" s="44">
        <v>48.98</v>
      </c>
      <c r="Q5185" s="44">
        <v>6.35</v>
      </c>
      <c r="R5185" s="44">
        <v>16.13</v>
      </c>
      <c r="S5185" s="44">
        <v>39.99</v>
      </c>
      <c r="T5185" s="44">
        <v>0</v>
      </c>
      <c r="U5185" s="44">
        <v>6.72</v>
      </c>
      <c r="V5185" s="9" t="s">
        <v>24567</v>
      </c>
      <c r="W5185" s="42" t="s">
        <v>34</v>
      </c>
      <c r="X5185" s="43">
        <v>116512382797</v>
      </c>
      <c r="Y5185" s="43">
        <v>45100887144</v>
      </c>
      <c r="Z5185" s="5" t="s">
        <v>7980</v>
      </c>
      <c r="AA5185" s="37" t="str">
        <f>VLOOKUP(J5185, sku!B:C, 2, FALSE)</f>
        <v>Blend Paste Wax 100ml</v>
      </c>
      <c r="AB5185" s="37" t="str">
        <f>VLOOKUP(J5185, sku!B:BM, 64, FALSE)</f>
        <v>Revenda</v>
      </c>
      <c r="AC5185" s="37" t="str">
        <f>LEFT(pedidos[[#This Row],[SKU]],3)</f>
        <v>VX2</v>
      </c>
      <c r="AD5185" s="37" t="str" cm="1">
        <f t="array" aca="1" ref="AD5185" ca="1">IFERROR(
  INDEX(
    montadora[Montadora],
    MATCH(TRUE,LEFT(J5355,NÚCARACT(montadora[SKU Parcial]))=montadora[SKU Parcial],0)
  ),
  ""
)</f>
        <v/>
      </c>
    </row>
    <row r="5186" spans="1:30" x14ac:dyDescent="0.25">
      <c r="A5186" s="42" t="s">
        <v>3351</v>
      </c>
      <c r="B5186" s="42" t="s">
        <v>3352</v>
      </c>
      <c r="C5186" s="42" t="s">
        <v>3353</v>
      </c>
      <c r="D5186" s="42" t="s">
        <v>191</v>
      </c>
      <c r="E5186" s="42" t="s">
        <v>2943</v>
      </c>
      <c r="F5186" s="42" t="s">
        <v>2944</v>
      </c>
      <c r="G5186" s="42" t="s">
        <v>11227</v>
      </c>
      <c r="H5186" s="7" t="s">
        <v>30</v>
      </c>
      <c r="I5186" s="42" t="s">
        <v>36</v>
      </c>
      <c r="J5186" s="42" t="s">
        <v>2902</v>
      </c>
      <c r="K5186" s="8">
        <v>45846</v>
      </c>
      <c r="L5186" s="7" t="s">
        <v>11229</v>
      </c>
      <c r="M5186" s="44">
        <v>78.180000000000007</v>
      </c>
      <c r="N5186" s="7">
        <v>1</v>
      </c>
      <c r="O5186" s="44">
        <v>85.17</v>
      </c>
      <c r="P5186" s="44">
        <v>48.98</v>
      </c>
      <c r="Q5186" s="44">
        <v>6.35</v>
      </c>
      <c r="R5186" s="44">
        <v>16.13</v>
      </c>
      <c r="S5186" s="44">
        <v>6.99</v>
      </c>
      <c r="T5186" s="44">
        <v>0</v>
      </c>
      <c r="U5186" s="44">
        <v>6.72</v>
      </c>
      <c r="V5186" s="9" t="s">
        <v>24567</v>
      </c>
      <c r="W5186" s="42" t="s">
        <v>34</v>
      </c>
      <c r="X5186" s="43">
        <v>117307666991</v>
      </c>
      <c r="Y5186" s="43">
        <v>45137413667</v>
      </c>
      <c r="Z5186" s="5" t="s">
        <v>7980</v>
      </c>
      <c r="AA5186" s="37" t="str">
        <f>VLOOKUP(J5186, sku!B:C, 2, FALSE)</f>
        <v>Blend Paste Wax 100ml</v>
      </c>
      <c r="AB5186" s="37" t="str">
        <f>VLOOKUP(J5186, sku!B:BM, 64, FALSE)</f>
        <v>Revenda</v>
      </c>
      <c r="AC5186" s="37" t="str">
        <f>LEFT(pedidos[[#This Row],[SKU]],3)</f>
        <v>VX2</v>
      </c>
      <c r="AD5186" s="37" t="str" cm="1">
        <f t="array" aca="1" ref="AD5186" ca="1">IFERROR(
  INDEX(
    montadora[Montadora],
    MATCH(TRUE,LEFT(J5356,NÚCARACT(montadora[SKU Parcial]))=montadora[SKU Parcial],0)
  ),
  ""
)</f>
        <v/>
      </c>
    </row>
    <row r="5187" spans="1:30" x14ac:dyDescent="0.25">
      <c r="A5187" s="42" t="s">
        <v>3354</v>
      </c>
      <c r="B5187" s="42" t="s">
        <v>36</v>
      </c>
      <c r="C5187" s="42" t="s">
        <v>3355</v>
      </c>
      <c r="D5187" s="42" t="s">
        <v>138</v>
      </c>
      <c r="E5187" s="42" t="s">
        <v>2943</v>
      </c>
      <c r="F5187" s="42" t="s">
        <v>2944</v>
      </c>
      <c r="G5187" s="42" t="s">
        <v>11227</v>
      </c>
      <c r="H5187" s="7" t="s">
        <v>30</v>
      </c>
      <c r="I5187" s="42" t="s">
        <v>36</v>
      </c>
      <c r="J5187" s="42" t="s">
        <v>2902</v>
      </c>
      <c r="K5187" s="8">
        <v>45850</v>
      </c>
      <c r="L5187" s="7" t="s">
        <v>11229</v>
      </c>
      <c r="M5187" s="44">
        <v>78.180000000000007</v>
      </c>
      <c r="N5187" s="7">
        <v>1</v>
      </c>
      <c r="O5187" s="44">
        <v>78.180000000000007</v>
      </c>
      <c r="P5187" s="44">
        <v>48.98</v>
      </c>
      <c r="Q5187" s="44">
        <v>6.35</v>
      </c>
      <c r="R5187" s="44">
        <v>16.13</v>
      </c>
      <c r="S5187" s="44">
        <v>0</v>
      </c>
      <c r="T5187" s="44">
        <v>0</v>
      </c>
      <c r="U5187" s="44">
        <v>6.72</v>
      </c>
      <c r="V5187" s="9" t="s">
        <v>24567</v>
      </c>
      <c r="W5187" s="42" t="s">
        <v>34</v>
      </c>
      <c r="X5187" s="43">
        <v>117745072305</v>
      </c>
      <c r="Y5187" s="43">
        <v>45157642739</v>
      </c>
      <c r="Z5187" s="5" t="s">
        <v>7980</v>
      </c>
      <c r="AA5187" s="37" t="str">
        <f>VLOOKUP(J5187, sku!B:C, 2, FALSE)</f>
        <v>Blend Paste Wax 100ml</v>
      </c>
      <c r="AB5187" s="37" t="str">
        <f>VLOOKUP(J5187, sku!B:BM, 64, FALSE)</f>
        <v>Revenda</v>
      </c>
      <c r="AC5187" s="37" t="str">
        <f>LEFT(pedidos[[#This Row],[SKU]],3)</f>
        <v>VX2</v>
      </c>
      <c r="AD5187" s="37" t="str" cm="1">
        <f t="array" aca="1" ref="AD5187" ca="1">IFERROR(
  INDEX(
    montadora[Montadora],
    MATCH(TRUE,LEFT(J5357,NÚCARACT(montadora[SKU Parcial]))=montadora[SKU Parcial],0)
  ),
  ""
)</f>
        <v/>
      </c>
    </row>
    <row r="5188" spans="1:30" x14ac:dyDescent="0.25">
      <c r="A5188" s="42" t="s">
        <v>2942</v>
      </c>
      <c r="B5188" s="42" t="s">
        <v>36</v>
      </c>
      <c r="C5188" s="42" t="s">
        <v>65</v>
      </c>
      <c r="D5188" s="42" t="s">
        <v>27</v>
      </c>
      <c r="E5188" s="42" t="s">
        <v>2943</v>
      </c>
      <c r="F5188" s="42" t="s">
        <v>2944</v>
      </c>
      <c r="G5188" s="42" t="s">
        <v>11227</v>
      </c>
      <c r="H5188" s="7" t="s">
        <v>30</v>
      </c>
      <c r="I5188" s="42" t="s">
        <v>36</v>
      </c>
      <c r="J5188" s="42" t="s">
        <v>2902</v>
      </c>
      <c r="K5188" s="8">
        <v>45855</v>
      </c>
      <c r="L5188" s="7" t="s">
        <v>33</v>
      </c>
      <c r="M5188" s="44">
        <v>78.180000000000007</v>
      </c>
      <c r="N5188" s="7">
        <v>1</v>
      </c>
      <c r="O5188" s="44">
        <v>94.17</v>
      </c>
      <c r="P5188" s="44">
        <v>48.98</v>
      </c>
      <c r="Q5188" s="44">
        <v>6.35</v>
      </c>
      <c r="R5188" s="44">
        <v>16.13</v>
      </c>
      <c r="S5188" s="44">
        <v>15.99</v>
      </c>
      <c r="T5188" s="44">
        <v>0</v>
      </c>
      <c r="U5188" s="44">
        <v>6.72</v>
      </c>
      <c r="V5188" s="9" t="s">
        <v>24567</v>
      </c>
      <c r="W5188" s="42" t="s">
        <v>34</v>
      </c>
      <c r="X5188" s="43">
        <v>118373187175</v>
      </c>
      <c r="Y5188" s="43">
        <v>45187335704</v>
      </c>
      <c r="Z5188" s="5" t="s">
        <v>7980</v>
      </c>
      <c r="AA5188" s="37" t="str">
        <f>VLOOKUP(J5188, sku!B:C, 2, FALSE)</f>
        <v>Blend Paste Wax 100ml</v>
      </c>
      <c r="AB5188" s="37" t="str">
        <f>VLOOKUP(J5188, sku!B:BM, 64, FALSE)</f>
        <v>Revenda</v>
      </c>
      <c r="AC5188" s="37" t="str">
        <f>LEFT(pedidos[[#This Row],[SKU]],3)</f>
        <v>VX2</v>
      </c>
      <c r="AD5188" s="37" t="str" cm="1">
        <f t="array" aca="1" ref="AD5188" ca="1">IFERROR(
  INDEX(
    montadora[Montadora],
    MATCH(TRUE,LEFT(J5358,NÚCARACT(montadora[SKU Parcial]))=montadora[SKU Parcial],0)
  ),
  ""
)</f>
        <v/>
      </c>
    </row>
    <row r="5189" spans="1:30" x14ac:dyDescent="0.25">
      <c r="A5189" s="42" t="s">
        <v>3356</v>
      </c>
      <c r="B5189" s="42" t="s">
        <v>36</v>
      </c>
      <c r="C5189" s="42" t="s">
        <v>3357</v>
      </c>
      <c r="D5189" s="42" t="s">
        <v>138</v>
      </c>
      <c r="E5189" s="42" t="s">
        <v>2943</v>
      </c>
      <c r="F5189" s="42" t="s">
        <v>2944</v>
      </c>
      <c r="G5189" s="42" t="s">
        <v>11227</v>
      </c>
      <c r="H5189" s="7" t="s">
        <v>30</v>
      </c>
      <c r="I5189" s="42" t="s">
        <v>36</v>
      </c>
      <c r="J5189" s="42" t="s">
        <v>2902</v>
      </c>
      <c r="K5189" s="8">
        <v>45856</v>
      </c>
      <c r="L5189" s="7" t="s">
        <v>804</v>
      </c>
      <c r="M5189" s="44">
        <v>78.180000000000007</v>
      </c>
      <c r="N5189" s="7">
        <v>1</v>
      </c>
      <c r="O5189" s="44">
        <v>91.17</v>
      </c>
      <c r="P5189" s="44">
        <v>48.98</v>
      </c>
      <c r="Q5189" s="44">
        <v>6.35</v>
      </c>
      <c r="R5189" s="44">
        <v>16.13</v>
      </c>
      <c r="S5189" s="44">
        <v>12.99</v>
      </c>
      <c r="T5189" s="44">
        <v>0</v>
      </c>
      <c r="U5189" s="44">
        <v>6.72</v>
      </c>
      <c r="V5189" s="9" t="s">
        <v>24567</v>
      </c>
      <c r="W5189" s="42" t="s">
        <v>34</v>
      </c>
      <c r="X5189" s="43">
        <v>119055180450</v>
      </c>
      <c r="Y5189" s="43">
        <v>45195143370</v>
      </c>
      <c r="Z5189" s="5" t="s">
        <v>7980</v>
      </c>
      <c r="AA5189" s="37" t="str">
        <f>VLOOKUP(J5189, sku!B:C, 2, FALSE)</f>
        <v>Blend Paste Wax 100ml</v>
      </c>
      <c r="AB5189" s="37" t="str">
        <f>VLOOKUP(J5189, sku!B:BM, 64, FALSE)</f>
        <v>Revenda</v>
      </c>
      <c r="AC5189" s="37" t="str">
        <f>LEFT(pedidos[[#This Row],[SKU]],3)</f>
        <v>VX2</v>
      </c>
      <c r="AD5189" s="37" t="str" cm="1">
        <f t="array" aca="1" ref="AD5189" ca="1">IFERROR(
  INDEX(
    montadora[Montadora],
    MATCH(TRUE,LEFT(J5359,NÚCARACT(montadora[SKU Parcial]))=montadora[SKU Parcial],0)
  ),
  ""
)</f>
        <v/>
      </c>
    </row>
    <row r="5190" spans="1:30" x14ac:dyDescent="0.25">
      <c r="A5190" s="42" t="s">
        <v>3358</v>
      </c>
      <c r="B5190" s="42" t="s">
        <v>36</v>
      </c>
      <c r="C5190" s="42" t="s">
        <v>3359</v>
      </c>
      <c r="D5190" s="42" t="s">
        <v>27</v>
      </c>
      <c r="E5190" s="42" t="s">
        <v>2943</v>
      </c>
      <c r="F5190" s="42" t="s">
        <v>2944</v>
      </c>
      <c r="G5190" s="42" t="s">
        <v>11227</v>
      </c>
      <c r="H5190" s="7" t="s">
        <v>30</v>
      </c>
      <c r="I5190" s="42" t="s">
        <v>36</v>
      </c>
      <c r="J5190" s="42" t="s">
        <v>2902</v>
      </c>
      <c r="K5190" s="8">
        <v>45857</v>
      </c>
      <c r="L5190" s="7" t="s">
        <v>804</v>
      </c>
      <c r="M5190" s="44">
        <v>78.180000000000007</v>
      </c>
      <c r="N5190" s="7">
        <v>1</v>
      </c>
      <c r="O5190" s="44">
        <v>87.17</v>
      </c>
      <c r="P5190" s="44">
        <v>48.98</v>
      </c>
      <c r="Q5190" s="44">
        <v>6.35</v>
      </c>
      <c r="R5190" s="44">
        <v>16.13</v>
      </c>
      <c r="S5190" s="44">
        <v>8.99</v>
      </c>
      <c r="T5190" s="44">
        <v>0</v>
      </c>
      <c r="U5190" s="44">
        <v>6.72</v>
      </c>
      <c r="V5190" s="9" t="s">
        <v>24567</v>
      </c>
      <c r="W5190" s="42" t="s">
        <v>34</v>
      </c>
      <c r="X5190" s="43">
        <v>119148609902</v>
      </c>
      <c r="Y5190" s="43">
        <v>45198984888</v>
      </c>
      <c r="Z5190" s="5" t="s">
        <v>7980</v>
      </c>
      <c r="AA5190" s="37" t="str">
        <f>VLOOKUP(J5190, sku!B:C, 2, FALSE)</f>
        <v>Blend Paste Wax 100ml</v>
      </c>
      <c r="AB5190" s="37" t="str">
        <f>VLOOKUP(J5190, sku!B:BM, 64, FALSE)</f>
        <v>Revenda</v>
      </c>
      <c r="AC5190" s="37" t="str">
        <f>LEFT(pedidos[[#This Row],[SKU]],3)</f>
        <v>VX2</v>
      </c>
      <c r="AD5190" s="37" t="str" cm="1">
        <f t="array" aca="1" ref="AD5190" ca="1">IFERROR(
  INDEX(
    montadora[Montadora],
    MATCH(TRUE,LEFT(J5360,NÚCARACT(montadora[SKU Parcial]))=montadora[SKU Parcial],0)
  ),
  ""
)</f>
        <v/>
      </c>
    </row>
    <row r="5191" spans="1:30" x14ac:dyDescent="0.25">
      <c r="A5191" s="42" t="s">
        <v>3360</v>
      </c>
      <c r="B5191" s="42" t="s">
        <v>36</v>
      </c>
      <c r="C5191" s="42" t="s">
        <v>3361</v>
      </c>
      <c r="D5191" s="42" t="s">
        <v>27</v>
      </c>
      <c r="E5191" s="42" t="s">
        <v>2943</v>
      </c>
      <c r="F5191" s="42" t="s">
        <v>2944</v>
      </c>
      <c r="G5191" s="42" t="s">
        <v>11227</v>
      </c>
      <c r="H5191" s="7" t="s">
        <v>30</v>
      </c>
      <c r="I5191" s="42" t="s">
        <v>36</v>
      </c>
      <c r="J5191" s="42" t="s">
        <v>2902</v>
      </c>
      <c r="K5191" s="8">
        <v>45857</v>
      </c>
      <c r="L5191" s="7" t="s">
        <v>804</v>
      </c>
      <c r="M5191" s="44">
        <v>78.180000000000007</v>
      </c>
      <c r="N5191" s="7">
        <v>1</v>
      </c>
      <c r="O5191" s="44">
        <v>85.17</v>
      </c>
      <c r="P5191" s="44">
        <v>48.98</v>
      </c>
      <c r="Q5191" s="44">
        <v>6.35</v>
      </c>
      <c r="R5191" s="44">
        <v>16.13</v>
      </c>
      <c r="S5191" s="44">
        <v>6.99</v>
      </c>
      <c r="T5191" s="44">
        <v>0</v>
      </c>
      <c r="U5191" s="44">
        <v>6.72</v>
      </c>
      <c r="V5191" s="9" t="s">
        <v>24567</v>
      </c>
      <c r="W5191" s="42" t="s">
        <v>34</v>
      </c>
      <c r="X5191" s="43">
        <v>118645922165</v>
      </c>
      <c r="Y5191" s="43">
        <v>45198911629</v>
      </c>
      <c r="Z5191" s="5" t="s">
        <v>7980</v>
      </c>
      <c r="AA5191" s="37" t="str">
        <f>VLOOKUP(J5191, sku!B:C, 2, FALSE)</f>
        <v>Blend Paste Wax 100ml</v>
      </c>
      <c r="AB5191" s="37" t="str">
        <f>VLOOKUP(J5191, sku!B:BM, 64, FALSE)</f>
        <v>Revenda</v>
      </c>
      <c r="AC5191" s="37" t="str">
        <f>LEFT(pedidos[[#This Row],[SKU]],3)</f>
        <v>VX2</v>
      </c>
      <c r="AD5191" s="37" t="str" cm="1">
        <f t="array" aca="1" ref="AD5191" ca="1">IFERROR(
  INDEX(
    montadora[Montadora],
    MATCH(TRUE,LEFT(J5361,NÚCARACT(montadora[SKU Parcial]))=montadora[SKU Parcial],0)
  ),
  ""
)</f>
        <v/>
      </c>
    </row>
    <row r="5192" spans="1:30" x14ac:dyDescent="0.25">
      <c r="A5192" s="42" t="s">
        <v>3362</v>
      </c>
      <c r="B5192" s="42" t="s">
        <v>36</v>
      </c>
      <c r="C5192" s="42" t="s">
        <v>2317</v>
      </c>
      <c r="D5192" s="42" t="s">
        <v>27</v>
      </c>
      <c r="E5192" s="42" t="s">
        <v>2943</v>
      </c>
      <c r="F5192" s="42" t="s">
        <v>2944</v>
      </c>
      <c r="G5192" s="42" t="s">
        <v>11227</v>
      </c>
      <c r="H5192" s="7" t="s">
        <v>30</v>
      </c>
      <c r="I5192" s="42" t="s">
        <v>36</v>
      </c>
      <c r="J5192" s="42" t="s">
        <v>2902</v>
      </c>
      <c r="K5192" s="8">
        <v>45857</v>
      </c>
      <c r="L5192" s="7" t="s">
        <v>804</v>
      </c>
      <c r="M5192" s="44">
        <v>78.180000000000007</v>
      </c>
      <c r="N5192" s="7">
        <v>1</v>
      </c>
      <c r="O5192" s="44">
        <v>85.17</v>
      </c>
      <c r="P5192" s="44">
        <v>48.98</v>
      </c>
      <c r="Q5192" s="44">
        <v>6.35</v>
      </c>
      <c r="R5192" s="44">
        <v>16.13</v>
      </c>
      <c r="S5192" s="44">
        <v>6.99</v>
      </c>
      <c r="T5192" s="44">
        <v>0</v>
      </c>
      <c r="U5192" s="44">
        <v>6.72</v>
      </c>
      <c r="V5192" s="9" t="s">
        <v>24567</v>
      </c>
      <c r="W5192" s="42" t="s">
        <v>34</v>
      </c>
      <c r="X5192" s="43">
        <v>119161951656</v>
      </c>
      <c r="Y5192" s="43">
        <v>45199235403</v>
      </c>
      <c r="Z5192" s="5" t="s">
        <v>7980</v>
      </c>
      <c r="AA5192" s="37" t="str">
        <f>VLOOKUP(J5192, sku!B:C, 2, FALSE)</f>
        <v>Blend Paste Wax 100ml</v>
      </c>
      <c r="AB5192" s="37" t="str">
        <f>VLOOKUP(J5192, sku!B:BM, 64, FALSE)</f>
        <v>Revenda</v>
      </c>
      <c r="AC5192" s="37" t="str">
        <f>LEFT(pedidos[[#This Row],[SKU]],3)</f>
        <v>VX2</v>
      </c>
      <c r="AD5192" s="37" t="str" cm="1">
        <f t="array" aca="1" ref="AD5192" ca="1">IFERROR(
  INDEX(
    montadora[Montadora],
    MATCH(TRUE,LEFT(J5362,NÚCARACT(montadora[SKU Parcial]))=montadora[SKU Parcial],0)
  ),
  ""
)</f>
        <v/>
      </c>
    </row>
    <row r="5193" spans="1:30" x14ac:dyDescent="0.25">
      <c r="A5193" s="42" t="s">
        <v>3363</v>
      </c>
      <c r="B5193" s="42" t="s">
        <v>36</v>
      </c>
      <c r="C5193" s="42" t="s">
        <v>3364</v>
      </c>
      <c r="D5193" s="42" t="s">
        <v>191</v>
      </c>
      <c r="E5193" s="42" t="s">
        <v>2943</v>
      </c>
      <c r="F5193" s="42" t="s">
        <v>2944</v>
      </c>
      <c r="G5193" s="42" t="s">
        <v>11227</v>
      </c>
      <c r="H5193" s="7" t="s">
        <v>30</v>
      </c>
      <c r="I5193" s="42" t="s">
        <v>36</v>
      </c>
      <c r="J5193" s="42" t="s">
        <v>2902</v>
      </c>
      <c r="K5193" s="8">
        <v>45858</v>
      </c>
      <c r="L5193" s="7" t="s">
        <v>804</v>
      </c>
      <c r="M5193" s="44">
        <v>78.180000000000007</v>
      </c>
      <c r="N5193" s="7">
        <v>1</v>
      </c>
      <c r="O5193" s="44">
        <v>87.17</v>
      </c>
      <c r="P5193" s="44">
        <v>48.98</v>
      </c>
      <c r="Q5193" s="44">
        <v>6.35</v>
      </c>
      <c r="R5193" s="44">
        <v>16.13</v>
      </c>
      <c r="S5193" s="44">
        <v>8.99</v>
      </c>
      <c r="T5193" s="44">
        <v>0</v>
      </c>
      <c r="U5193" s="44">
        <v>6.72</v>
      </c>
      <c r="V5193" s="9" t="s">
        <v>24567</v>
      </c>
      <c r="W5193" s="42" t="s">
        <v>34</v>
      </c>
      <c r="X5193" s="43">
        <v>119260267280</v>
      </c>
      <c r="Y5193" s="43">
        <v>45202534041</v>
      </c>
      <c r="Z5193" s="5" t="s">
        <v>7980</v>
      </c>
      <c r="AA5193" s="37" t="str">
        <f>VLOOKUP(J5193, sku!B:C, 2, FALSE)</f>
        <v>Blend Paste Wax 100ml</v>
      </c>
      <c r="AB5193" s="37" t="str">
        <f>VLOOKUP(J5193, sku!B:BM, 64, FALSE)</f>
        <v>Revenda</v>
      </c>
      <c r="AC5193" s="37" t="str">
        <f>LEFT(pedidos[[#This Row],[SKU]],3)</f>
        <v>VX2</v>
      </c>
      <c r="AD5193" s="37" t="str" cm="1">
        <f t="array" aca="1" ref="AD5193" ca="1">IFERROR(
  INDEX(
    montadora[Montadora],
    MATCH(TRUE,LEFT(J5363,NÚCARACT(montadora[SKU Parcial]))=montadora[SKU Parcial],0)
  ),
  ""
)</f>
        <v/>
      </c>
    </row>
    <row r="5194" spans="1:30" x14ac:dyDescent="0.25">
      <c r="A5194" s="42" t="s">
        <v>3365</v>
      </c>
      <c r="B5194" s="42" t="s">
        <v>3366</v>
      </c>
      <c r="C5194" s="42" t="s">
        <v>2801</v>
      </c>
      <c r="D5194" s="42" t="s">
        <v>27</v>
      </c>
      <c r="E5194" s="42" t="s">
        <v>2943</v>
      </c>
      <c r="F5194" s="42" t="s">
        <v>2944</v>
      </c>
      <c r="G5194" s="42" t="s">
        <v>11227</v>
      </c>
      <c r="H5194" s="7" t="s">
        <v>30</v>
      </c>
      <c r="I5194" s="42" t="s">
        <v>36</v>
      </c>
      <c r="J5194" s="42" t="s">
        <v>2902</v>
      </c>
      <c r="K5194" s="8">
        <v>45858</v>
      </c>
      <c r="L5194" s="7" t="s">
        <v>804</v>
      </c>
      <c r="M5194" s="44">
        <v>78.180000000000007</v>
      </c>
      <c r="N5194" s="7">
        <v>1</v>
      </c>
      <c r="O5194" s="44">
        <v>78.180000000000007</v>
      </c>
      <c r="P5194" s="44">
        <v>48.98</v>
      </c>
      <c r="Q5194" s="44">
        <v>6.35</v>
      </c>
      <c r="R5194" s="44">
        <v>16.13</v>
      </c>
      <c r="S5194" s="44">
        <v>0</v>
      </c>
      <c r="T5194" s="44">
        <v>0</v>
      </c>
      <c r="U5194" s="44">
        <v>6.72</v>
      </c>
      <c r="V5194" s="9" t="s">
        <v>24567</v>
      </c>
      <c r="W5194" s="42" t="s">
        <v>34</v>
      </c>
      <c r="X5194" s="43">
        <v>119264088374</v>
      </c>
      <c r="Y5194" s="43">
        <v>45202680527</v>
      </c>
      <c r="Z5194" s="5" t="s">
        <v>7980</v>
      </c>
      <c r="AA5194" s="37" t="str">
        <f>VLOOKUP(J5194, sku!B:C, 2, FALSE)</f>
        <v>Blend Paste Wax 100ml</v>
      </c>
      <c r="AB5194" s="37" t="str">
        <f>VLOOKUP(J5194, sku!B:BM, 64, FALSE)</f>
        <v>Revenda</v>
      </c>
      <c r="AC5194" s="37" t="str">
        <f>LEFT(pedidos[[#This Row],[SKU]],3)</f>
        <v>VX2</v>
      </c>
      <c r="AD5194" s="37" t="str" cm="1">
        <f t="array" aca="1" ref="AD5194" ca="1">IFERROR(
  INDEX(
    montadora[Montadora],
    MATCH(TRUE,LEFT(J5364,NÚCARACT(montadora[SKU Parcial]))=montadora[SKU Parcial],0)
  ),
  ""
)</f>
        <v/>
      </c>
    </row>
    <row r="5195" spans="1:30" x14ac:dyDescent="0.25">
      <c r="A5195" s="42" t="s">
        <v>3367</v>
      </c>
      <c r="B5195" s="42" t="s">
        <v>36</v>
      </c>
      <c r="C5195" s="42" t="s">
        <v>3368</v>
      </c>
      <c r="D5195" s="42" t="s">
        <v>617</v>
      </c>
      <c r="E5195" s="42" t="s">
        <v>2943</v>
      </c>
      <c r="F5195" s="42" t="s">
        <v>2944</v>
      </c>
      <c r="G5195" s="42" t="s">
        <v>11227</v>
      </c>
      <c r="H5195" s="7" t="s">
        <v>30</v>
      </c>
      <c r="I5195" s="42" t="s">
        <v>36</v>
      </c>
      <c r="J5195" s="42" t="s">
        <v>2902</v>
      </c>
      <c r="K5195" s="8">
        <v>45858</v>
      </c>
      <c r="L5195" s="7" t="s">
        <v>804</v>
      </c>
      <c r="M5195" s="44">
        <v>78.180000000000007</v>
      </c>
      <c r="N5195" s="7">
        <v>1</v>
      </c>
      <c r="O5195" s="44">
        <v>93.17</v>
      </c>
      <c r="P5195" s="44">
        <v>48.98</v>
      </c>
      <c r="Q5195" s="44">
        <v>6.35</v>
      </c>
      <c r="R5195" s="44">
        <v>16.13</v>
      </c>
      <c r="S5195" s="44">
        <v>14.99</v>
      </c>
      <c r="T5195" s="44">
        <v>0</v>
      </c>
      <c r="U5195" s="44">
        <v>6.72</v>
      </c>
      <c r="V5195" s="9" t="s">
        <v>24567</v>
      </c>
      <c r="W5195" s="42" t="s">
        <v>34</v>
      </c>
      <c r="X5195" s="43">
        <v>119314013582</v>
      </c>
      <c r="Y5195" s="43">
        <v>45204838589</v>
      </c>
      <c r="Z5195" s="5" t="s">
        <v>7980</v>
      </c>
      <c r="AA5195" s="37" t="str">
        <f>VLOOKUP(J5195, sku!B:C, 2, FALSE)</f>
        <v>Blend Paste Wax 100ml</v>
      </c>
      <c r="AB5195" s="37" t="str">
        <f>VLOOKUP(J5195, sku!B:BM, 64, FALSE)</f>
        <v>Revenda</v>
      </c>
      <c r="AC5195" s="37" t="str">
        <f>LEFT(pedidos[[#This Row],[SKU]],3)</f>
        <v>VX2</v>
      </c>
      <c r="AD5195" s="37" t="str" cm="1">
        <f t="array" aca="1" ref="AD5195" ca="1">IFERROR(
  INDEX(
    montadora[Montadora],
    MATCH(TRUE,LEFT(J5365,NÚCARACT(montadora[SKU Parcial]))=montadora[SKU Parcial],0)
  ),
  ""
)</f>
        <v/>
      </c>
    </row>
    <row r="5196" spans="1:30" x14ac:dyDescent="0.25">
      <c r="A5196" s="42" t="s">
        <v>3369</v>
      </c>
      <c r="B5196" s="42" t="s">
        <v>3370</v>
      </c>
      <c r="C5196" s="42" t="s">
        <v>3371</v>
      </c>
      <c r="D5196" s="42" t="s">
        <v>745</v>
      </c>
      <c r="E5196" s="42" t="s">
        <v>2943</v>
      </c>
      <c r="F5196" s="42" t="s">
        <v>2944</v>
      </c>
      <c r="G5196" s="42" t="s">
        <v>11227</v>
      </c>
      <c r="H5196" s="7" t="s">
        <v>30</v>
      </c>
      <c r="I5196" s="42" t="s">
        <v>36</v>
      </c>
      <c r="J5196" s="42" t="s">
        <v>2902</v>
      </c>
      <c r="K5196" s="8">
        <v>45858</v>
      </c>
      <c r="L5196" s="7" t="s">
        <v>804</v>
      </c>
      <c r="M5196" s="44">
        <v>78.180000000000007</v>
      </c>
      <c r="N5196" s="7">
        <v>1</v>
      </c>
      <c r="O5196" s="44">
        <v>78.180000000000007</v>
      </c>
      <c r="P5196" s="44">
        <v>48.98</v>
      </c>
      <c r="Q5196" s="44">
        <v>6.35</v>
      </c>
      <c r="R5196" s="44">
        <v>16.13</v>
      </c>
      <c r="S5196" s="44">
        <v>0</v>
      </c>
      <c r="T5196" s="44">
        <v>0</v>
      </c>
      <c r="U5196" s="44">
        <v>6.72</v>
      </c>
      <c r="V5196" s="9" t="s">
        <v>24567</v>
      </c>
      <c r="W5196" s="42" t="s">
        <v>34</v>
      </c>
      <c r="X5196" s="43">
        <v>119328440856</v>
      </c>
      <c r="Y5196" s="43">
        <v>45205594525</v>
      </c>
      <c r="Z5196" s="5" t="s">
        <v>7980</v>
      </c>
      <c r="AA5196" s="37" t="str">
        <f>VLOOKUP(J5196, sku!B:C, 2, FALSE)</f>
        <v>Blend Paste Wax 100ml</v>
      </c>
      <c r="AB5196" s="37" t="str">
        <f>VLOOKUP(J5196, sku!B:BM, 64, FALSE)</f>
        <v>Revenda</v>
      </c>
      <c r="AC5196" s="37" t="str">
        <f>LEFT(pedidos[[#This Row],[SKU]],3)</f>
        <v>VX2</v>
      </c>
      <c r="AD5196" s="37" t="str" cm="1">
        <f t="array" aca="1" ref="AD5196" ca="1">IFERROR(
  INDEX(
    montadora[Montadora],
    MATCH(TRUE,LEFT(J5366,NÚCARACT(montadora[SKU Parcial]))=montadora[SKU Parcial],0)
  ),
  ""
)</f>
        <v/>
      </c>
    </row>
    <row r="5197" spans="1:30" x14ac:dyDescent="0.25">
      <c r="A5197" s="42" t="s">
        <v>3372</v>
      </c>
      <c r="B5197" s="42" t="s">
        <v>3373</v>
      </c>
      <c r="C5197" s="42" t="s">
        <v>3374</v>
      </c>
      <c r="D5197" s="42" t="s">
        <v>27</v>
      </c>
      <c r="E5197" s="42" t="s">
        <v>2943</v>
      </c>
      <c r="F5197" s="42" t="s">
        <v>2944</v>
      </c>
      <c r="G5197" s="42" t="s">
        <v>11227</v>
      </c>
      <c r="H5197" s="7" t="s">
        <v>30</v>
      </c>
      <c r="I5197" s="42" t="s">
        <v>36</v>
      </c>
      <c r="J5197" s="42" t="s">
        <v>2902</v>
      </c>
      <c r="K5197" s="8">
        <v>45859</v>
      </c>
      <c r="L5197" s="7" t="s">
        <v>804</v>
      </c>
      <c r="M5197" s="44">
        <v>78.180000000000007</v>
      </c>
      <c r="N5197" s="7">
        <v>1</v>
      </c>
      <c r="O5197" s="44">
        <v>78.180000000000007</v>
      </c>
      <c r="P5197" s="44">
        <v>48.98</v>
      </c>
      <c r="Q5197" s="44">
        <v>6.35</v>
      </c>
      <c r="R5197" s="44">
        <v>16.13</v>
      </c>
      <c r="S5197" s="44">
        <v>0</v>
      </c>
      <c r="T5197" s="44">
        <v>0</v>
      </c>
      <c r="U5197" s="44">
        <v>6.72</v>
      </c>
      <c r="V5197" s="9" t="s">
        <v>24567</v>
      </c>
      <c r="W5197" s="42" t="s">
        <v>89</v>
      </c>
      <c r="X5197" s="43">
        <v>118825621867</v>
      </c>
      <c r="Y5197" s="43">
        <v>45206117524</v>
      </c>
      <c r="Z5197" s="5" t="s">
        <v>7980</v>
      </c>
      <c r="AA5197" s="37" t="str">
        <f>VLOOKUP(J5197, sku!B:C, 2, FALSE)</f>
        <v>Blend Paste Wax 100ml</v>
      </c>
      <c r="AB5197" s="37" t="str">
        <f>VLOOKUP(J5197, sku!B:BM, 64, FALSE)</f>
        <v>Revenda</v>
      </c>
      <c r="AC5197" s="37" t="str">
        <f>LEFT(pedidos[[#This Row],[SKU]],3)</f>
        <v>VX2</v>
      </c>
      <c r="AD5197" s="37" t="str" cm="1">
        <f t="array" aca="1" ref="AD5197" ca="1">IFERROR(
  INDEX(
    montadora[Montadora],
    MATCH(TRUE,LEFT(J5367,NÚCARACT(montadora[SKU Parcial]))=montadora[SKU Parcial],0)
  ),
  ""
)</f>
        <v/>
      </c>
    </row>
    <row r="5198" spans="1:30" x14ac:dyDescent="0.25">
      <c r="A5198" s="42" t="s">
        <v>3375</v>
      </c>
      <c r="B5198" s="42" t="s">
        <v>36</v>
      </c>
      <c r="C5198" s="42" t="s">
        <v>3376</v>
      </c>
      <c r="D5198" s="42" t="s">
        <v>319</v>
      </c>
      <c r="E5198" s="42" t="s">
        <v>2943</v>
      </c>
      <c r="F5198" s="42" t="s">
        <v>2944</v>
      </c>
      <c r="G5198" s="42" t="s">
        <v>11227</v>
      </c>
      <c r="H5198" s="7" t="s">
        <v>30</v>
      </c>
      <c r="I5198" s="42" t="s">
        <v>36</v>
      </c>
      <c r="J5198" s="42" t="s">
        <v>2902</v>
      </c>
      <c r="K5198" s="8">
        <v>45859</v>
      </c>
      <c r="L5198" s="7" t="s">
        <v>804</v>
      </c>
      <c r="M5198" s="44">
        <v>78.180000000000007</v>
      </c>
      <c r="N5198" s="7">
        <v>1</v>
      </c>
      <c r="O5198" s="44">
        <v>85.17</v>
      </c>
      <c r="P5198" s="44">
        <v>48.98</v>
      </c>
      <c r="Q5198" s="44">
        <v>6.35</v>
      </c>
      <c r="R5198" s="44">
        <v>16.13</v>
      </c>
      <c r="S5198" s="44">
        <v>6.99</v>
      </c>
      <c r="T5198" s="44">
        <v>0</v>
      </c>
      <c r="U5198" s="44">
        <v>6.72</v>
      </c>
      <c r="V5198" s="9" t="s">
        <v>24567</v>
      </c>
      <c r="W5198" s="42" t="s">
        <v>34</v>
      </c>
      <c r="X5198" s="43">
        <v>118878714815</v>
      </c>
      <c r="Y5198" s="43">
        <v>45208163586</v>
      </c>
      <c r="Z5198" s="5" t="s">
        <v>7980</v>
      </c>
      <c r="AA5198" s="37" t="str">
        <f>VLOOKUP(J5198, sku!B:C, 2, FALSE)</f>
        <v>Blend Paste Wax 100ml</v>
      </c>
      <c r="AB5198" s="37" t="str">
        <f>VLOOKUP(J5198, sku!B:BM, 64, FALSE)</f>
        <v>Revenda</v>
      </c>
      <c r="AC5198" s="37" t="str">
        <f>LEFT(pedidos[[#This Row],[SKU]],3)</f>
        <v>VX2</v>
      </c>
      <c r="AD5198" s="37" t="str" cm="1">
        <f t="array" aca="1" ref="AD5198" ca="1">IFERROR(
  INDEX(
    montadora[Montadora],
    MATCH(TRUE,LEFT(J5368,NÚCARACT(montadora[SKU Parcial]))=montadora[SKU Parcial],0)
  ),
  ""
)</f>
        <v/>
      </c>
    </row>
    <row r="5199" spans="1:30" x14ac:dyDescent="0.25">
      <c r="A5199" s="42" t="s">
        <v>3379</v>
      </c>
      <c r="B5199" s="42" t="s">
        <v>3380</v>
      </c>
      <c r="C5199" s="42" t="s">
        <v>3381</v>
      </c>
      <c r="D5199" s="42" t="s">
        <v>27</v>
      </c>
      <c r="E5199" s="42" t="s">
        <v>2943</v>
      </c>
      <c r="F5199" s="42" t="s">
        <v>2944</v>
      </c>
      <c r="G5199" s="42" t="s">
        <v>11227</v>
      </c>
      <c r="H5199" s="7" t="s">
        <v>30</v>
      </c>
      <c r="I5199" s="42" t="s">
        <v>36</v>
      </c>
      <c r="J5199" s="42" t="s">
        <v>2902</v>
      </c>
      <c r="K5199" s="8">
        <v>45861</v>
      </c>
      <c r="L5199" s="7" t="s">
        <v>804</v>
      </c>
      <c r="M5199" s="44">
        <v>78.180000000000007</v>
      </c>
      <c r="N5199" s="7">
        <v>1</v>
      </c>
      <c r="O5199" s="44">
        <v>78.180000000000007</v>
      </c>
      <c r="P5199" s="44">
        <v>48.98</v>
      </c>
      <c r="Q5199" s="44">
        <v>6.35</v>
      </c>
      <c r="R5199" s="44">
        <v>16.13</v>
      </c>
      <c r="S5199" s="44">
        <v>0</v>
      </c>
      <c r="T5199" s="44">
        <v>0</v>
      </c>
      <c r="U5199" s="44">
        <v>6.72</v>
      </c>
      <c r="V5199" s="9" t="s">
        <v>24567</v>
      </c>
      <c r="W5199" s="42" t="s">
        <v>89</v>
      </c>
      <c r="X5199" s="43">
        <v>119623655366</v>
      </c>
      <c r="Y5199" s="43">
        <v>45224174084</v>
      </c>
      <c r="Z5199" s="5" t="s">
        <v>7980</v>
      </c>
      <c r="AA5199" s="37" t="str">
        <f>VLOOKUP(J5199, sku!B:C, 2, FALSE)</f>
        <v>Blend Paste Wax 100ml</v>
      </c>
      <c r="AB5199" s="37" t="str">
        <f>VLOOKUP(J5199, sku!B:BM, 64, FALSE)</f>
        <v>Revenda</v>
      </c>
      <c r="AC5199" s="37" t="str">
        <f>LEFT(pedidos[[#This Row],[SKU]],3)</f>
        <v>VX2</v>
      </c>
      <c r="AD5199" s="37" t="str" cm="1">
        <f t="array" aca="1" ref="AD5199" ca="1">IFERROR(
  INDEX(
    montadora[Montadora],
    MATCH(TRUE,LEFT(J5369,NÚCARACT(montadora[SKU Parcial]))=montadora[SKU Parcial],0)
  ),
  ""
)</f>
        <v/>
      </c>
    </row>
    <row r="5200" spans="1:30" x14ac:dyDescent="0.25">
      <c r="A5200" s="42" t="s">
        <v>3382</v>
      </c>
      <c r="B5200" s="42" t="s">
        <v>36</v>
      </c>
      <c r="C5200" s="42" t="s">
        <v>3374</v>
      </c>
      <c r="D5200" s="42" t="s">
        <v>27</v>
      </c>
      <c r="E5200" s="42" t="s">
        <v>2943</v>
      </c>
      <c r="F5200" s="42" t="s">
        <v>2944</v>
      </c>
      <c r="G5200" s="42" t="s">
        <v>11227</v>
      </c>
      <c r="H5200" s="7" t="s">
        <v>30</v>
      </c>
      <c r="I5200" s="42" t="s">
        <v>36</v>
      </c>
      <c r="J5200" s="42" t="s">
        <v>2902</v>
      </c>
      <c r="K5200" s="8">
        <v>45861</v>
      </c>
      <c r="L5200" s="7" t="s">
        <v>804</v>
      </c>
      <c r="M5200" s="44">
        <v>78.180000000000007</v>
      </c>
      <c r="N5200" s="7">
        <v>1</v>
      </c>
      <c r="O5200" s="44">
        <v>85.17</v>
      </c>
      <c r="P5200" s="44">
        <v>48.98</v>
      </c>
      <c r="Q5200" s="44">
        <v>6.35</v>
      </c>
      <c r="R5200" s="44">
        <v>16.13</v>
      </c>
      <c r="S5200" s="44">
        <v>6.99</v>
      </c>
      <c r="T5200" s="44">
        <v>0</v>
      </c>
      <c r="U5200" s="44">
        <v>6.72</v>
      </c>
      <c r="V5200" s="9" t="s">
        <v>24567</v>
      </c>
      <c r="W5200" s="42" t="s">
        <v>34</v>
      </c>
      <c r="X5200" s="43">
        <v>119147767481</v>
      </c>
      <c r="Y5200" s="43">
        <v>45222185282</v>
      </c>
      <c r="Z5200" s="5" t="s">
        <v>7980</v>
      </c>
      <c r="AA5200" s="37" t="str">
        <f>VLOOKUP(J5200, sku!B:C, 2, FALSE)</f>
        <v>Blend Paste Wax 100ml</v>
      </c>
      <c r="AB5200" s="37" t="str">
        <f>VLOOKUP(J5200, sku!B:BM, 64, FALSE)</f>
        <v>Revenda</v>
      </c>
      <c r="AC5200" s="37" t="str">
        <f>LEFT(pedidos[[#This Row],[SKU]],3)</f>
        <v>VX2</v>
      </c>
      <c r="AD5200" s="37" t="str" cm="1">
        <f t="array" aca="1" ref="AD5200" ca="1">IFERROR(
  INDEX(
    montadora[Montadora],
    MATCH(TRUE,LEFT(J5370,NÚCARACT(montadora[SKU Parcial]))=montadora[SKU Parcial],0)
  ),
  ""
)</f>
        <v/>
      </c>
    </row>
    <row r="5201" spans="1:30" x14ac:dyDescent="0.25">
      <c r="A5201" s="42" t="s">
        <v>3383</v>
      </c>
      <c r="B5201" s="42" t="s">
        <v>3384</v>
      </c>
      <c r="C5201" s="42" t="s">
        <v>3385</v>
      </c>
      <c r="D5201" s="42" t="s">
        <v>27</v>
      </c>
      <c r="E5201" s="42" t="s">
        <v>2943</v>
      </c>
      <c r="F5201" s="42" t="s">
        <v>2944</v>
      </c>
      <c r="G5201" s="42" t="s">
        <v>11227</v>
      </c>
      <c r="H5201" s="7" t="s">
        <v>30</v>
      </c>
      <c r="I5201" s="42" t="s">
        <v>36</v>
      </c>
      <c r="J5201" s="42" t="s">
        <v>2902</v>
      </c>
      <c r="K5201" s="8">
        <v>45862</v>
      </c>
      <c r="L5201" s="7" t="s">
        <v>804</v>
      </c>
      <c r="M5201" s="44">
        <v>78.180000000000007</v>
      </c>
      <c r="N5201" s="7">
        <v>1</v>
      </c>
      <c r="O5201" s="44">
        <v>78.180000000000007</v>
      </c>
      <c r="P5201" s="44">
        <v>48.98</v>
      </c>
      <c r="Q5201" s="44">
        <v>6.35</v>
      </c>
      <c r="R5201" s="44">
        <v>16.13</v>
      </c>
      <c r="S5201" s="44">
        <v>0</v>
      </c>
      <c r="T5201" s="44">
        <v>0</v>
      </c>
      <c r="U5201" s="44">
        <v>6.72</v>
      </c>
      <c r="V5201" s="9" t="s">
        <v>24567</v>
      </c>
      <c r="W5201" s="42" t="s">
        <v>34</v>
      </c>
      <c r="X5201" s="43">
        <v>119727717492</v>
      </c>
      <c r="Y5201" s="43">
        <v>45225408868</v>
      </c>
      <c r="Z5201" s="5" t="s">
        <v>7980</v>
      </c>
      <c r="AA5201" s="37" t="str">
        <f>VLOOKUP(J5201, sku!B:C, 2, FALSE)</f>
        <v>Blend Paste Wax 100ml</v>
      </c>
      <c r="AB5201" s="37" t="str">
        <f>VLOOKUP(J5201, sku!B:BM, 64, FALSE)</f>
        <v>Revenda</v>
      </c>
      <c r="AC5201" s="37" t="str">
        <f>LEFT(pedidos[[#This Row],[SKU]],3)</f>
        <v>VX2</v>
      </c>
      <c r="AD5201" s="37" t="str" cm="1">
        <f t="array" aca="1" ref="AD5201" ca="1">IFERROR(
  INDEX(
    montadora[Montadora],
    MATCH(TRUE,LEFT(J5371,NÚCARACT(montadora[SKU Parcial]))=montadora[SKU Parcial],0)
  ),
  ""
)</f>
        <v/>
      </c>
    </row>
    <row r="5202" spans="1:30" x14ac:dyDescent="0.25">
      <c r="A5202" s="42" t="s">
        <v>3386</v>
      </c>
      <c r="B5202" s="42" t="s">
        <v>3387</v>
      </c>
      <c r="C5202" s="42" t="s">
        <v>3388</v>
      </c>
      <c r="D5202" s="42" t="s">
        <v>188</v>
      </c>
      <c r="E5202" s="42" t="s">
        <v>2943</v>
      </c>
      <c r="F5202" s="42" t="s">
        <v>2944</v>
      </c>
      <c r="G5202" s="42" t="s">
        <v>11227</v>
      </c>
      <c r="H5202" s="7" t="s">
        <v>30</v>
      </c>
      <c r="I5202" s="42" t="s">
        <v>36</v>
      </c>
      <c r="J5202" s="42" t="s">
        <v>2902</v>
      </c>
      <c r="K5202" s="8">
        <v>45863</v>
      </c>
      <c r="L5202" s="7" t="s">
        <v>804</v>
      </c>
      <c r="M5202" s="44">
        <v>78.180000000000007</v>
      </c>
      <c r="N5202" s="7">
        <v>1</v>
      </c>
      <c r="O5202" s="44">
        <v>78.180000000000007</v>
      </c>
      <c r="P5202" s="44">
        <v>48.98</v>
      </c>
      <c r="Q5202" s="44">
        <v>6.35</v>
      </c>
      <c r="R5202" s="44">
        <v>16.13</v>
      </c>
      <c r="S5202" s="44">
        <v>0</v>
      </c>
      <c r="T5202" s="44">
        <v>0</v>
      </c>
      <c r="U5202" s="44">
        <v>6.72</v>
      </c>
      <c r="V5202" s="9" t="s">
        <v>24567</v>
      </c>
      <c r="W5202" s="42" t="s">
        <v>34</v>
      </c>
      <c r="X5202" s="43">
        <v>119855889780</v>
      </c>
      <c r="Y5202" s="43">
        <v>45231258902</v>
      </c>
      <c r="Z5202" s="5" t="s">
        <v>7980</v>
      </c>
      <c r="AA5202" s="37" t="str">
        <f>VLOOKUP(J5202, sku!B:C, 2, FALSE)</f>
        <v>Blend Paste Wax 100ml</v>
      </c>
      <c r="AB5202" s="37" t="str">
        <f>VLOOKUP(J5202, sku!B:BM, 64, FALSE)</f>
        <v>Revenda</v>
      </c>
      <c r="AC5202" s="37" t="str">
        <f>LEFT(pedidos[[#This Row],[SKU]],3)</f>
        <v>VX2</v>
      </c>
      <c r="AD5202" s="37" t="str" cm="1">
        <f t="array" aca="1" ref="AD5202" ca="1">IFERROR(
  INDEX(
    montadora[Montadora],
    MATCH(TRUE,LEFT(J5372,NÚCARACT(montadora[SKU Parcial]))=montadora[SKU Parcial],0)
  ),
  ""
)</f>
        <v/>
      </c>
    </row>
    <row r="5203" spans="1:30" x14ac:dyDescent="0.25">
      <c r="A5203" s="42" t="s">
        <v>3389</v>
      </c>
      <c r="B5203" s="42" t="s">
        <v>3390</v>
      </c>
      <c r="C5203" s="42" t="s">
        <v>3391</v>
      </c>
      <c r="D5203" s="42" t="s">
        <v>319</v>
      </c>
      <c r="E5203" s="42" t="s">
        <v>2943</v>
      </c>
      <c r="F5203" s="42" t="s">
        <v>2944</v>
      </c>
      <c r="G5203" s="42" t="s">
        <v>11227</v>
      </c>
      <c r="H5203" s="7" t="s">
        <v>30</v>
      </c>
      <c r="I5203" s="42" t="s">
        <v>36</v>
      </c>
      <c r="J5203" s="42" t="s">
        <v>2902</v>
      </c>
      <c r="K5203" s="8">
        <v>45865</v>
      </c>
      <c r="L5203" s="7" t="s">
        <v>804</v>
      </c>
      <c r="M5203" s="44">
        <v>78.180000000000007</v>
      </c>
      <c r="N5203" s="7">
        <v>1</v>
      </c>
      <c r="O5203" s="44">
        <v>78.180000000000007</v>
      </c>
      <c r="P5203" s="44">
        <v>48.98</v>
      </c>
      <c r="Q5203" s="44">
        <v>6.35</v>
      </c>
      <c r="R5203" s="44">
        <v>16.13</v>
      </c>
      <c r="S5203" s="44">
        <v>0</v>
      </c>
      <c r="T5203" s="44">
        <v>0</v>
      </c>
      <c r="U5203" s="44">
        <v>6.72</v>
      </c>
      <c r="V5203" s="9" t="s">
        <v>24567</v>
      </c>
      <c r="W5203" s="42" t="s">
        <v>34</v>
      </c>
      <c r="X5203" s="43">
        <v>119595599509</v>
      </c>
      <c r="Y5203" s="43">
        <v>45241411963</v>
      </c>
      <c r="Z5203" s="5" t="s">
        <v>7980</v>
      </c>
      <c r="AA5203" s="37" t="str">
        <f>VLOOKUP(J5203, sku!B:C, 2, FALSE)</f>
        <v>Blend Paste Wax 100ml</v>
      </c>
      <c r="AB5203" s="37" t="str">
        <f>VLOOKUP(J5203, sku!B:BM, 64, FALSE)</f>
        <v>Revenda</v>
      </c>
      <c r="AC5203" s="37" t="str">
        <f>LEFT(pedidos[[#This Row],[SKU]],3)</f>
        <v>VX2</v>
      </c>
      <c r="AD5203" s="37" t="str" cm="1">
        <f t="array" aca="1" ref="AD5203" ca="1">IFERROR(
  INDEX(
    montadora[Montadora],
    MATCH(TRUE,LEFT(J5373,NÚCARACT(montadora[SKU Parcial]))=montadora[SKU Parcial],0)
  ),
  ""
)</f>
        <v/>
      </c>
    </row>
    <row r="5204" spans="1:30" x14ac:dyDescent="0.25">
      <c r="A5204" s="42" t="s">
        <v>3392</v>
      </c>
      <c r="B5204" s="42" t="s">
        <v>36</v>
      </c>
      <c r="C5204" s="42" t="s">
        <v>65</v>
      </c>
      <c r="D5204" s="42" t="s">
        <v>27</v>
      </c>
      <c r="E5204" s="42" t="s">
        <v>2943</v>
      </c>
      <c r="F5204" s="42" t="s">
        <v>2944</v>
      </c>
      <c r="G5204" s="42" t="s">
        <v>11227</v>
      </c>
      <c r="H5204" s="7" t="s">
        <v>30</v>
      </c>
      <c r="I5204" s="42" t="s">
        <v>36</v>
      </c>
      <c r="J5204" s="42" t="s">
        <v>2902</v>
      </c>
      <c r="K5204" s="8">
        <v>45868</v>
      </c>
      <c r="L5204" s="7" t="s">
        <v>804</v>
      </c>
      <c r="M5204" s="44">
        <v>78.180000000000007</v>
      </c>
      <c r="N5204" s="7">
        <v>1</v>
      </c>
      <c r="O5204" s="44">
        <v>78.180000000000007</v>
      </c>
      <c r="P5204" s="44">
        <v>48.98</v>
      </c>
      <c r="Q5204" s="44">
        <v>6.35</v>
      </c>
      <c r="R5204" s="44">
        <v>16.13</v>
      </c>
      <c r="S5204" s="44">
        <v>0</v>
      </c>
      <c r="T5204" s="44">
        <v>0</v>
      </c>
      <c r="U5204" s="44">
        <v>6.72</v>
      </c>
      <c r="V5204" s="9" t="s">
        <v>24567</v>
      </c>
      <c r="W5204" s="42" t="s">
        <v>34</v>
      </c>
      <c r="X5204" s="43">
        <v>120442642190</v>
      </c>
      <c r="Y5204" s="43">
        <v>45258581592</v>
      </c>
      <c r="Z5204" s="5" t="s">
        <v>7980</v>
      </c>
      <c r="AA5204" s="37" t="str">
        <f>VLOOKUP(J5204, sku!B:C, 2, FALSE)</f>
        <v>Blend Paste Wax 100ml</v>
      </c>
      <c r="AB5204" s="37" t="str">
        <f>VLOOKUP(J5204, sku!B:BM, 64, FALSE)</f>
        <v>Revenda</v>
      </c>
      <c r="AC5204" s="37" t="str">
        <f>LEFT(pedidos[[#This Row],[SKU]],3)</f>
        <v>VX2</v>
      </c>
      <c r="AD5204" s="37" t="str" cm="1">
        <f t="array" aca="1" ref="AD5204" ca="1">IFERROR(
  INDEX(
    montadora[Montadora],
    MATCH(TRUE,LEFT(J5374,NÚCARACT(montadora[SKU Parcial]))=montadora[SKU Parcial],0)
  ),
  ""
)</f>
        <v/>
      </c>
    </row>
    <row r="5205" spans="1:30" x14ac:dyDescent="0.25">
      <c r="A5205" s="42" t="s">
        <v>2988</v>
      </c>
      <c r="B5205" s="42" t="s">
        <v>2989</v>
      </c>
      <c r="C5205" s="42" t="s">
        <v>374</v>
      </c>
      <c r="D5205" s="42" t="s">
        <v>27</v>
      </c>
      <c r="E5205" s="42" t="s">
        <v>2990</v>
      </c>
      <c r="F5205" s="42" t="s">
        <v>2991</v>
      </c>
      <c r="G5205" s="42" t="s">
        <v>11227</v>
      </c>
      <c r="H5205" s="7" t="s">
        <v>30</v>
      </c>
      <c r="I5205" s="42" t="s">
        <v>36</v>
      </c>
      <c r="J5205" s="42" t="s">
        <v>2992</v>
      </c>
      <c r="K5205" s="8">
        <v>45845</v>
      </c>
      <c r="L5205" s="7" t="s">
        <v>33</v>
      </c>
      <c r="M5205" s="44">
        <v>51.8</v>
      </c>
      <c r="N5205" s="7">
        <v>1</v>
      </c>
      <c r="O5205" s="44">
        <v>67.790000000000006</v>
      </c>
      <c r="P5205" s="44">
        <v>30.99</v>
      </c>
      <c r="Q5205" s="44">
        <v>4.21</v>
      </c>
      <c r="R5205" s="44">
        <v>12.97</v>
      </c>
      <c r="S5205" s="44">
        <v>15.99</v>
      </c>
      <c r="T5205" s="44">
        <v>0</v>
      </c>
      <c r="U5205" s="44">
        <v>3.63</v>
      </c>
      <c r="V5205" s="9" t="s">
        <v>24568</v>
      </c>
      <c r="W5205" s="42" t="s">
        <v>34</v>
      </c>
      <c r="X5205" s="43">
        <v>117723341862</v>
      </c>
      <c r="Y5205" s="43">
        <v>45132654774</v>
      </c>
      <c r="Z5205" s="5" t="s">
        <v>7980</v>
      </c>
      <c r="AA5205" s="37" t="str">
        <f>VLOOKUP(J5205, sku!B:C, 2, FALSE)</f>
        <v>Restaurax 500ml</v>
      </c>
      <c r="AB5205" s="37" t="str">
        <f>VLOOKUP(J5205, sku!B:BM, 64, FALSE)</f>
        <v>Revenda</v>
      </c>
      <c r="AC5205" s="37" t="str">
        <f>LEFT(pedidos[[#This Row],[SKU]],3)</f>
        <v>VX2</v>
      </c>
      <c r="AD5205" s="37" t="str" cm="1">
        <f t="array" aca="1" ref="AD5205" ca="1">IFERROR(
  INDEX(
    montadora[Montadora],
    MATCH(TRUE,LEFT(J5382,NÚCARACT(montadora[SKU Parcial]))=montadora[SKU Parcial],0)
  ),
  ""
)</f>
        <v/>
      </c>
    </row>
    <row r="5206" spans="1:30" x14ac:dyDescent="0.25">
      <c r="A5206" s="42" t="s">
        <v>3393</v>
      </c>
      <c r="B5206" s="42" t="s">
        <v>3394</v>
      </c>
      <c r="C5206" s="42" t="s">
        <v>3395</v>
      </c>
      <c r="D5206" s="42" t="s">
        <v>188</v>
      </c>
      <c r="E5206" s="42" t="s">
        <v>2990</v>
      </c>
      <c r="F5206" s="42" t="s">
        <v>2991</v>
      </c>
      <c r="G5206" s="42" t="s">
        <v>11227</v>
      </c>
      <c r="H5206" s="7" t="s">
        <v>30</v>
      </c>
      <c r="I5206" s="42" t="s">
        <v>36</v>
      </c>
      <c r="J5206" s="42" t="s">
        <v>2992</v>
      </c>
      <c r="K5206" s="8">
        <v>45853</v>
      </c>
      <c r="L5206" s="7" t="s">
        <v>11229</v>
      </c>
      <c r="M5206" s="44">
        <v>51.8</v>
      </c>
      <c r="N5206" s="7">
        <v>1</v>
      </c>
      <c r="O5206" s="44">
        <v>51.8</v>
      </c>
      <c r="P5206" s="44">
        <v>30.99</v>
      </c>
      <c r="Q5206" s="44">
        <v>4.21</v>
      </c>
      <c r="R5206" s="44">
        <v>12.97</v>
      </c>
      <c r="S5206" s="44">
        <v>0</v>
      </c>
      <c r="T5206" s="44">
        <v>0</v>
      </c>
      <c r="U5206" s="44">
        <v>3.63</v>
      </c>
      <c r="V5206" s="9" t="s">
        <v>24568</v>
      </c>
      <c r="W5206" s="42" t="s">
        <v>34</v>
      </c>
      <c r="X5206" s="43">
        <v>118742627258</v>
      </c>
      <c r="Y5206" s="43">
        <v>45179777739</v>
      </c>
      <c r="Z5206" s="5" t="s">
        <v>7980</v>
      </c>
      <c r="AA5206" s="37" t="str">
        <f>VLOOKUP(J5206, sku!B:C, 2, FALSE)</f>
        <v>Restaurax 500ml</v>
      </c>
      <c r="AB5206" s="37" t="str">
        <f>VLOOKUP(J5206, sku!B:BM, 64, FALSE)</f>
        <v>Revenda</v>
      </c>
      <c r="AC5206" s="37" t="str">
        <f>LEFT(pedidos[[#This Row],[SKU]],3)</f>
        <v>VX2</v>
      </c>
      <c r="AD5206" s="37" t="str" cm="1">
        <f t="array" aca="1" ref="AD5206" ca="1">IFERROR(
  INDEX(
    montadora[Montadora],
    MATCH(TRUE,LEFT(J5383,NÚCARACT(montadora[SKU Parcial]))=montadora[SKU Parcial],0)
  ),
  ""
)</f>
        <v/>
      </c>
    </row>
    <row r="5207" spans="1:30" x14ac:dyDescent="0.25">
      <c r="A5207" s="42" t="s">
        <v>3396</v>
      </c>
      <c r="B5207" s="42" t="s">
        <v>36</v>
      </c>
      <c r="C5207" s="42" t="s">
        <v>629</v>
      </c>
      <c r="D5207" s="42" t="s">
        <v>27</v>
      </c>
      <c r="E5207" s="42" t="s">
        <v>3397</v>
      </c>
      <c r="F5207" s="42" t="s">
        <v>3279</v>
      </c>
      <c r="G5207" s="42" t="s">
        <v>11227</v>
      </c>
      <c r="H5207" s="7" t="s">
        <v>30</v>
      </c>
      <c r="I5207" s="42" t="s">
        <v>36</v>
      </c>
      <c r="J5207" s="42">
        <v>182082367021</v>
      </c>
      <c r="K5207" s="8">
        <v>45841</v>
      </c>
      <c r="L5207" s="7" t="s">
        <v>11229</v>
      </c>
      <c r="M5207" s="44">
        <v>26.8</v>
      </c>
      <c r="N5207" s="7">
        <v>1</v>
      </c>
      <c r="O5207" s="44">
        <v>33.79</v>
      </c>
      <c r="P5207" s="44">
        <v>13.28</v>
      </c>
      <c r="Q5207" s="44">
        <v>2.1800000000000002</v>
      </c>
      <c r="R5207" s="44">
        <v>9.4700000000000006</v>
      </c>
      <c r="S5207" s="44">
        <v>6.99</v>
      </c>
      <c r="T5207" s="44">
        <v>0</v>
      </c>
      <c r="U5207" s="44">
        <v>1.87</v>
      </c>
      <c r="V5207" s="9" t="s">
        <v>24569</v>
      </c>
      <c r="W5207" s="42" t="s">
        <v>34</v>
      </c>
      <c r="X5207" s="43" t="s">
        <v>24570</v>
      </c>
      <c r="Y5207" s="43">
        <v>45112601575</v>
      </c>
      <c r="Z5207" s="5" t="s">
        <v>7980</v>
      </c>
      <c r="AA5207" s="37" t="e">
        <f>VLOOKUP(J5207, sku!B:C, 2, FALSE)</f>
        <v>#N/A</v>
      </c>
      <c r="AB5207" s="37" t="e">
        <f>VLOOKUP(J5207, sku!B:BM, 64, FALSE)</f>
        <v>#N/A</v>
      </c>
      <c r="AC5207" s="37" t="str">
        <f>LEFT(pedidos[[#This Row],[SKU]],3)</f>
        <v>182</v>
      </c>
      <c r="AD5207" s="37" t="str" cm="1">
        <f t="array" aca="1" ref="AD5207" ca="1">IFERROR(
  INDEX(
    montadora[Montadora],
    MATCH(TRUE,LEFT(J5386,NÚCARACT(montadora[SKU Parcial]))=montadora[SKU Parcial],0)
  ),
  ""
)</f>
        <v/>
      </c>
    </row>
    <row r="5208" spans="1:30" x14ac:dyDescent="0.25">
      <c r="A5208" s="42" t="s">
        <v>3398</v>
      </c>
      <c r="B5208" s="42" t="s">
        <v>36</v>
      </c>
      <c r="C5208" s="42" t="s">
        <v>3399</v>
      </c>
      <c r="D5208" s="42" t="s">
        <v>319</v>
      </c>
      <c r="E5208" s="42" t="s">
        <v>2904</v>
      </c>
      <c r="F5208" s="42" t="s">
        <v>2905</v>
      </c>
      <c r="G5208" s="42" t="s">
        <v>11227</v>
      </c>
      <c r="H5208" s="7" t="s">
        <v>30</v>
      </c>
      <c r="I5208" s="42" t="s">
        <v>36</v>
      </c>
      <c r="J5208" s="42" t="s">
        <v>3400</v>
      </c>
      <c r="K5208" s="8">
        <v>45844</v>
      </c>
      <c r="L5208" s="7" t="s">
        <v>11229</v>
      </c>
      <c r="M5208" s="44">
        <v>54.8</v>
      </c>
      <c r="N5208" s="7">
        <v>1</v>
      </c>
      <c r="O5208" s="44">
        <v>54.8</v>
      </c>
      <c r="P5208" s="44">
        <v>33.44</v>
      </c>
      <c r="Q5208" s="44">
        <v>4.45</v>
      </c>
      <c r="R5208" s="44">
        <v>13.33</v>
      </c>
      <c r="S5208" s="44">
        <v>0</v>
      </c>
      <c r="T5208" s="44">
        <v>0</v>
      </c>
      <c r="U5208" s="44">
        <v>3.58</v>
      </c>
      <c r="V5208" s="9" t="s">
        <v>24571</v>
      </c>
      <c r="W5208" s="42" t="s">
        <v>89</v>
      </c>
      <c r="X5208" s="43">
        <v>117081073777</v>
      </c>
      <c r="Y5208" s="43">
        <v>45126087908</v>
      </c>
      <c r="Z5208" s="5" t="s">
        <v>7980</v>
      </c>
      <c r="AA5208" s="37" t="str">
        <f>VLOOKUP(J5208, sku!B:C, 2, FALSE)</f>
        <v>Corrente Trava Antifurto 120cm Aço Reforçado Moto Bike - Azul</v>
      </c>
      <c r="AB5208" s="37" t="str">
        <f>VLOOKUP(J5208, sku!B:BM, 64, FALSE)</f>
        <v>Importação</v>
      </c>
      <c r="AC5208" s="37" t="str">
        <f>LEFT(pedidos[[#This Row],[SKU]],3)</f>
        <v>XR0</v>
      </c>
      <c r="AD5208" s="37" t="str" cm="1">
        <f t="array" aca="1" ref="AD5208" ca="1">IFERROR(
  INDEX(
    montadora[Montadora],
    MATCH(TRUE,LEFT(J5389,NÚCARACT(montadora[SKU Parcial]))=montadora[SKU Parcial],0)
  ),
  ""
)</f>
        <v/>
      </c>
    </row>
    <row r="5209" spans="1:30" x14ac:dyDescent="0.25">
      <c r="A5209" s="42" t="s">
        <v>2993</v>
      </c>
      <c r="B5209" s="42" t="s">
        <v>36</v>
      </c>
      <c r="C5209" s="42" t="s">
        <v>2994</v>
      </c>
      <c r="D5209" s="42" t="s">
        <v>27</v>
      </c>
      <c r="E5209" s="42" t="s">
        <v>2904</v>
      </c>
      <c r="F5209" s="42" t="s">
        <v>2905</v>
      </c>
      <c r="G5209" s="42" t="s">
        <v>11227</v>
      </c>
      <c r="H5209" s="7" t="s">
        <v>30</v>
      </c>
      <c r="I5209" s="42" t="s">
        <v>36</v>
      </c>
      <c r="J5209" s="42" t="s">
        <v>2906</v>
      </c>
      <c r="K5209" s="8">
        <v>45846</v>
      </c>
      <c r="L5209" s="7" t="s">
        <v>33</v>
      </c>
      <c r="M5209" s="44">
        <v>54.8</v>
      </c>
      <c r="N5209" s="7">
        <v>1</v>
      </c>
      <c r="O5209" s="44">
        <v>70.790000000000006</v>
      </c>
      <c r="P5209" s="44">
        <v>33.44</v>
      </c>
      <c r="Q5209" s="44">
        <v>4.45</v>
      </c>
      <c r="R5209" s="44">
        <v>13.33</v>
      </c>
      <c r="S5209" s="44">
        <v>15.99</v>
      </c>
      <c r="T5209" s="44">
        <v>0</v>
      </c>
      <c r="U5209" s="44">
        <v>3.58</v>
      </c>
      <c r="V5209" s="9" t="s">
        <v>24571</v>
      </c>
      <c r="W5209" s="42" t="s">
        <v>34</v>
      </c>
      <c r="X5209" s="43">
        <v>117833020248</v>
      </c>
      <c r="Y5209" s="43">
        <v>45138356147</v>
      </c>
      <c r="Z5209" s="5" t="s">
        <v>7980</v>
      </c>
      <c r="AA5209" s="37" t="str">
        <f>VLOOKUP(J5209, sku!B:C, 2, FALSE)</f>
        <v>Corrente de Moto Antifurto 120cm - Preto</v>
      </c>
      <c r="AB5209" s="37" t="str">
        <f>VLOOKUP(J5209, sku!B:BM, 64, FALSE)</f>
        <v>Importação</v>
      </c>
      <c r="AC5209" s="37" t="str">
        <f>LEFT(pedidos[[#This Row],[SKU]],3)</f>
        <v>XR0</v>
      </c>
      <c r="AD5209" s="37" t="str" cm="1">
        <f t="array" aca="1" ref="AD5209" ca="1">IFERROR(
  INDEX(
    montadora[Montadora],
    MATCH(TRUE,LEFT(J5390,NÚCARACT(montadora[SKU Parcial]))=montadora[SKU Parcial],0)
  ),
  ""
)</f>
        <v/>
      </c>
    </row>
    <row r="5210" spans="1:30" x14ac:dyDescent="0.25">
      <c r="A5210" s="42" t="s">
        <v>2995</v>
      </c>
      <c r="B5210" s="42" t="s">
        <v>2996</v>
      </c>
      <c r="C5210" s="42" t="s">
        <v>2997</v>
      </c>
      <c r="D5210" s="42" t="s">
        <v>27</v>
      </c>
      <c r="E5210" s="42" t="s">
        <v>2904</v>
      </c>
      <c r="F5210" s="42" t="s">
        <v>2905</v>
      </c>
      <c r="G5210" s="42" t="s">
        <v>11227</v>
      </c>
      <c r="H5210" s="7" t="s">
        <v>30</v>
      </c>
      <c r="I5210" s="42" t="s">
        <v>36</v>
      </c>
      <c r="J5210" s="42" t="s">
        <v>2998</v>
      </c>
      <c r="K5210" s="8">
        <v>45849</v>
      </c>
      <c r="L5210" s="7" t="s">
        <v>33</v>
      </c>
      <c r="M5210" s="44">
        <v>54.8</v>
      </c>
      <c r="N5210" s="7">
        <v>1</v>
      </c>
      <c r="O5210" s="44">
        <v>62.75</v>
      </c>
      <c r="P5210" s="44">
        <v>33.44</v>
      </c>
      <c r="Q5210" s="44">
        <v>4.45</v>
      </c>
      <c r="R5210" s="44">
        <v>13.33</v>
      </c>
      <c r="S5210" s="44">
        <v>7.95</v>
      </c>
      <c r="T5210" s="44">
        <v>0</v>
      </c>
      <c r="U5210" s="44">
        <v>3.58</v>
      </c>
      <c r="V5210" s="9" t="s">
        <v>24571</v>
      </c>
      <c r="W5210" s="42" t="s">
        <v>34</v>
      </c>
      <c r="X5210" s="43">
        <v>117696863817</v>
      </c>
      <c r="Y5210" s="43">
        <v>45155819750</v>
      </c>
      <c r="Z5210" s="5" t="s">
        <v>7980</v>
      </c>
      <c r="AA5210" s="37" t="str">
        <f>VLOOKUP(J5210, sku!B:C, 2, FALSE)</f>
        <v>Corrente de Moto Antifurto 120cm - Vermelho</v>
      </c>
      <c r="AB5210" s="37" t="str">
        <f>VLOOKUP(J5210, sku!B:BM, 64, FALSE)</f>
        <v>Importação</v>
      </c>
      <c r="AC5210" s="37" t="str">
        <f>LEFT(pedidos[[#This Row],[SKU]],3)</f>
        <v>XR0</v>
      </c>
      <c r="AD5210" s="37" t="str" cm="1">
        <f t="array" aca="1" ref="AD5210" ca="1">IFERROR(
  INDEX(
    montadora[Montadora],
    MATCH(TRUE,LEFT(J5391,NÚCARACT(montadora[SKU Parcial]))=montadora[SKU Parcial],0)
  ),
  ""
)</f>
        <v/>
      </c>
    </row>
    <row r="5211" spans="1:30" x14ac:dyDescent="0.25">
      <c r="A5211" s="42" t="s">
        <v>2999</v>
      </c>
      <c r="B5211" s="42" t="s">
        <v>2996</v>
      </c>
      <c r="C5211" s="42" t="s">
        <v>2997</v>
      </c>
      <c r="D5211" s="42" t="s">
        <v>27</v>
      </c>
      <c r="E5211" s="42" t="s">
        <v>2904</v>
      </c>
      <c r="F5211" s="42" t="s">
        <v>2905</v>
      </c>
      <c r="G5211" s="42" t="s">
        <v>11227</v>
      </c>
      <c r="H5211" s="7" t="s">
        <v>30</v>
      </c>
      <c r="I5211" s="42" t="s">
        <v>36</v>
      </c>
      <c r="J5211" s="42" t="s">
        <v>2906</v>
      </c>
      <c r="K5211" s="8">
        <v>45849</v>
      </c>
      <c r="L5211" s="7" t="s">
        <v>33</v>
      </c>
      <c r="M5211" s="44">
        <v>54.8</v>
      </c>
      <c r="N5211" s="7">
        <v>1</v>
      </c>
      <c r="O5211" s="44">
        <v>62.75</v>
      </c>
      <c r="P5211" s="44">
        <v>33.44</v>
      </c>
      <c r="Q5211" s="44">
        <v>4.45</v>
      </c>
      <c r="R5211" s="44">
        <v>13.33</v>
      </c>
      <c r="S5211" s="44">
        <v>7.95</v>
      </c>
      <c r="T5211" s="44">
        <v>0</v>
      </c>
      <c r="U5211" s="44">
        <v>3.58</v>
      </c>
      <c r="V5211" s="9" t="s">
        <v>24571</v>
      </c>
      <c r="W5211" s="42" t="s">
        <v>34</v>
      </c>
      <c r="X5211" s="43">
        <v>118198353852</v>
      </c>
      <c r="Y5211" s="43">
        <v>45155819750</v>
      </c>
      <c r="Z5211" s="5" t="s">
        <v>7980</v>
      </c>
      <c r="AA5211" s="37" t="str">
        <f>VLOOKUP(J5211, sku!B:C, 2, FALSE)</f>
        <v>Corrente de Moto Antifurto 120cm - Preto</v>
      </c>
      <c r="AB5211" s="37" t="str">
        <f>VLOOKUP(J5211, sku!B:BM, 64, FALSE)</f>
        <v>Importação</v>
      </c>
      <c r="AC5211" s="37" t="str">
        <f>LEFT(pedidos[[#This Row],[SKU]],3)</f>
        <v>XR0</v>
      </c>
      <c r="AD5211" s="37" t="str" cm="1">
        <f t="array" aca="1" ref="AD5211" ca="1">IFERROR(
  INDEX(
    montadora[Montadora],
    MATCH(TRUE,LEFT(J5392,NÚCARACT(montadora[SKU Parcial]))=montadora[SKU Parcial],0)
  ),
  ""
)</f>
        <v/>
      </c>
    </row>
    <row r="5212" spans="1:30" x14ac:dyDescent="0.25">
      <c r="A5212" s="42" t="s">
        <v>3401</v>
      </c>
      <c r="B5212" s="42" t="s">
        <v>36</v>
      </c>
      <c r="C5212" s="42" t="s">
        <v>941</v>
      </c>
      <c r="D5212" s="42" t="s">
        <v>27</v>
      </c>
      <c r="E5212" s="42" t="s">
        <v>2904</v>
      </c>
      <c r="F5212" s="42" t="s">
        <v>2905</v>
      </c>
      <c r="G5212" s="42" t="s">
        <v>11227</v>
      </c>
      <c r="H5212" s="7" t="s">
        <v>30</v>
      </c>
      <c r="I5212" s="42" t="s">
        <v>31</v>
      </c>
      <c r="J5212" s="42" t="s">
        <v>2998</v>
      </c>
      <c r="K5212" s="8">
        <v>45855</v>
      </c>
      <c r="L5212" s="7" t="s">
        <v>11229</v>
      </c>
      <c r="M5212" s="44">
        <v>54.8</v>
      </c>
      <c r="N5212" s="7">
        <v>1</v>
      </c>
      <c r="O5212" s="44">
        <v>64.790000000000006</v>
      </c>
      <c r="P5212" s="44">
        <v>33.44</v>
      </c>
      <c r="Q5212" s="44">
        <v>4.45</v>
      </c>
      <c r="R5212" s="44">
        <v>13.33</v>
      </c>
      <c r="S5212" s="44">
        <v>9.99</v>
      </c>
      <c r="T5212" s="44">
        <v>0</v>
      </c>
      <c r="U5212" s="44">
        <v>3.58</v>
      </c>
      <c r="V5212" s="9" t="s">
        <v>24571</v>
      </c>
      <c r="W5212" s="42" t="s">
        <v>34</v>
      </c>
      <c r="X5212" s="43">
        <v>118397701513</v>
      </c>
      <c r="Y5212" s="43">
        <v>45187963407</v>
      </c>
      <c r="Z5212" s="5" t="s">
        <v>7980</v>
      </c>
      <c r="AA5212" s="37" t="str">
        <f>VLOOKUP(J5212, sku!B:C, 2, FALSE)</f>
        <v>Corrente de Moto Antifurto 120cm - Vermelho</v>
      </c>
      <c r="AB5212" s="37" t="str">
        <f>VLOOKUP(J5212, sku!B:BM, 64, FALSE)</f>
        <v>Importação</v>
      </c>
      <c r="AC5212" s="37" t="str">
        <f>LEFT(pedidos[[#This Row],[SKU]],3)</f>
        <v>XR0</v>
      </c>
      <c r="AD5212" s="37" t="str" cm="1">
        <f t="array" aca="1" ref="AD5212" ca="1">IFERROR(
  INDEX(
    montadora[Montadora],
    MATCH(TRUE,LEFT(J5393,NÚCARACT(montadora[SKU Parcial]))=montadora[SKU Parcial],0)
  ),
  ""
)</f>
        <v/>
      </c>
    </row>
    <row r="5213" spans="1:30" x14ac:dyDescent="0.25">
      <c r="A5213" s="42" t="s">
        <v>3402</v>
      </c>
      <c r="B5213" s="42" t="s">
        <v>36</v>
      </c>
      <c r="C5213" s="42" t="s">
        <v>460</v>
      </c>
      <c r="D5213" s="42" t="s">
        <v>27</v>
      </c>
      <c r="E5213" s="42" t="s">
        <v>2904</v>
      </c>
      <c r="F5213" s="42" t="s">
        <v>2905</v>
      </c>
      <c r="G5213" s="42" t="s">
        <v>11227</v>
      </c>
      <c r="H5213" s="7" t="s">
        <v>30</v>
      </c>
      <c r="I5213" s="42" t="s">
        <v>31</v>
      </c>
      <c r="J5213" s="42" t="s">
        <v>2998</v>
      </c>
      <c r="K5213" s="8">
        <v>45860</v>
      </c>
      <c r="L5213" s="7" t="s">
        <v>11229</v>
      </c>
      <c r="M5213" s="44">
        <v>54.8</v>
      </c>
      <c r="N5213" s="7">
        <v>1</v>
      </c>
      <c r="O5213" s="44">
        <v>54.8</v>
      </c>
      <c r="P5213" s="44">
        <v>33.44</v>
      </c>
      <c r="Q5213" s="44">
        <v>4.45</v>
      </c>
      <c r="R5213" s="44">
        <v>13.33</v>
      </c>
      <c r="S5213" s="44">
        <v>0</v>
      </c>
      <c r="T5213" s="44">
        <v>0</v>
      </c>
      <c r="U5213" s="44">
        <v>3.58</v>
      </c>
      <c r="V5213" s="9" t="s">
        <v>24571</v>
      </c>
      <c r="W5213" s="42" t="s">
        <v>89</v>
      </c>
      <c r="X5213" s="43">
        <v>119029939141</v>
      </c>
      <c r="Y5213" s="43">
        <v>45216218968</v>
      </c>
      <c r="Z5213" s="5" t="s">
        <v>7980</v>
      </c>
      <c r="AA5213" s="37" t="str">
        <f>VLOOKUP(J5213, sku!B:C, 2, FALSE)</f>
        <v>Corrente de Moto Antifurto 120cm - Vermelho</v>
      </c>
      <c r="AB5213" s="37" t="str">
        <f>VLOOKUP(J5213, sku!B:BM, 64, FALSE)</f>
        <v>Importação</v>
      </c>
      <c r="AC5213" s="37" t="str">
        <f>LEFT(pedidos[[#This Row],[SKU]],3)</f>
        <v>XR0</v>
      </c>
      <c r="AD5213" s="37" t="str" cm="1">
        <f t="array" aca="1" ref="AD5213" ca="1">IFERROR(
  INDEX(
    montadora[Montadora],
    MATCH(TRUE,LEFT(J5394,NÚCARACT(montadora[SKU Parcial]))=montadora[SKU Parcial],0)
  ),
  ""
)</f>
        <v/>
      </c>
    </row>
    <row r="5214" spans="1:30" x14ac:dyDescent="0.25">
      <c r="A5214" s="42" t="s">
        <v>3403</v>
      </c>
      <c r="B5214" s="42" t="s">
        <v>3404</v>
      </c>
      <c r="C5214" s="42" t="s">
        <v>3405</v>
      </c>
      <c r="D5214" s="42" t="s">
        <v>358</v>
      </c>
      <c r="E5214" s="42" t="s">
        <v>3406</v>
      </c>
      <c r="F5214" s="42" t="s">
        <v>2905</v>
      </c>
      <c r="G5214" s="42" t="s">
        <v>11227</v>
      </c>
      <c r="H5214" s="7" t="s">
        <v>47</v>
      </c>
      <c r="I5214" s="42" t="s">
        <v>36</v>
      </c>
      <c r="J5214" s="42" t="s">
        <v>2998</v>
      </c>
      <c r="K5214" s="8">
        <v>45863</v>
      </c>
      <c r="L5214" s="7" t="s">
        <v>11229</v>
      </c>
      <c r="M5214" s="44">
        <v>58.8</v>
      </c>
      <c r="N5214" s="7">
        <v>1</v>
      </c>
      <c r="O5214" s="44">
        <v>58.8</v>
      </c>
      <c r="P5214" s="44">
        <v>33.44</v>
      </c>
      <c r="Q5214" s="44">
        <v>4.7699999999999996</v>
      </c>
      <c r="R5214" s="44">
        <v>16.75</v>
      </c>
      <c r="S5214" s="44">
        <v>0</v>
      </c>
      <c r="T5214" s="44">
        <v>0</v>
      </c>
      <c r="U5214" s="44">
        <v>3.84</v>
      </c>
      <c r="V5214" s="9" t="s">
        <v>24571</v>
      </c>
      <c r="W5214" s="42" t="s">
        <v>34</v>
      </c>
      <c r="X5214" s="43">
        <v>119880759344</v>
      </c>
      <c r="Y5214" s="43">
        <v>45232261261</v>
      </c>
      <c r="Z5214" s="5" t="s">
        <v>7980</v>
      </c>
      <c r="AA5214" s="37" t="str">
        <f>VLOOKUP(J5214, sku!B:C, 2, FALSE)</f>
        <v>Corrente de Moto Antifurto 120cm - Vermelho</v>
      </c>
      <c r="AB5214" s="37" t="str">
        <f>VLOOKUP(J5214, sku!B:BM, 64, FALSE)</f>
        <v>Importação</v>
      </c>
      <c r="AC5214" s="37" t="str">
        <f>LEFT(pedidos[[#This Row],[SKU]],3)</f>
        <v>XR0</v>
      </c>
      <c r="AD5214" s="37" t="str" cm="1">
        <f t="array" aca="1" ref="AD5214" ca="1">IFERROR(
  INDEX(
    montadora[Montadora],
    MATCH(TRUE,LEFT(J5395,NÚCARACT(montadora[SKU Parcial]))=montadora[SKU Parcial],0)
  ),
  ""
)</f>
        <v/>
      </c>
    </row>
    <row r="5215" spans="1:30" x14ac:dyDescent="0.25">
      <c r="A5215" s="42" t="s">
        <v>3407</v>
      </c>
      <c r="B5215" s="42" t="s">
        <v>36</v>
      </c>
      <c r="C5215" s="42" t="s">
        <v>3408</v>
      </c>
      <c r="D5215" s="42" t="s">
        <v>45</v>
      </c>
      <c r="E5215" s="42" t="s">
        <v>3409</v>
      </c>
      <c r="F5215" s="42" t="s">
        <v>3410</v>
      </c>
      <c r="G5215" s="42" t="s">
        <v>11227</v>
      </c>
      <c r="H5215" s="7" t="s">
        <v>47</v>
      </c>
      <c r="I5215" s="42" t="s">
        <v>31</v>
      </c>
      <c r="J5215" s="42" t="s">
        <v>2998</v>
      </c>
      <c r="K5215" s="8">
        <v>45868</v>
      </c>
      <c r="L5215" s="7" t="s">
        <v>11229</v>
      </c>
      <c r="M5215" s="44">
        <v>58.8</v>
      </c>
      <c r="N5215" s="7">
        <v>1</v>
      </c>
      <c r="O5215" s="44">
        <v>58.8</v>
      </c>
      <c r="P5215" s="44">
        <v>33.44</v>
      </c>
      <c r="Q5215" s="44">
        <v>4.7699999999999996</v>
      </c>
      <c r="R5215" s="44">
        <v>16.75</v>
      </c>
      <c r="S5215" s="44">
        <v>0</v>
      </c>
      <c r="T5215" s="44">
        <v>0</v>
      </c>
      <c r="U5215" s="44">
        <v>3.84</v>
      </c>
      <c r="V5215" s="9" t="s">
        <v>24571</v>
      </c>
      <c r="W5215" s="42" t="s">
        <v>34</v>
      </c>
      <c r="X5215" s="43">
        <v>120432787738</v>
      </c>
      <c r="Y5215" s="43">
        <v>45258069810</v>
      </c>
      <c r="Z5215" s="5" t="s">
        <v>7980</v>
      </c>
      <c r="AA5215" s="37" t="str">
        <f>VLOOKUP(J5215, sku!B:C, 2, FALSE)</f>
        <v>Corrente de Moto Antifurto 120cm - Vermelho</v>
      </c>
      <c r="AB5215" s="37" t="str">
        <f>VLOOKUP(J5215, sku!B:BM, 64, FALSE)</f>
        <v>Importação</v>
      </c>
      <c r="AC5215" s="37" t="str">
        <f>LEFT(pedidos[[#This Row],[SKU]],3)</f>
        <v>XR0</v>
      </c>
      <c r="AD5215" s="37" t="str" cm="1">
        <f t="array" aca="1" ref="AD5215" ca="1">IFERROR(
  INDEX(
    montadora[Montadora],
    MATCH(TRUE,LEFT(J5396,NÚCARACT(montadora[SKU Parcial]))=montadora[SKU Parcial],0)
  ),
  ""
)</f>
        <v/>
      </c>
    </row>
    <row r="5216" spans="1:30" x14ac:dyDescent="0.25">
      <c r="A5216" s="42" t="s">
        <v>3411</v>
      </c>
      <c r="B5216" s="42" t="s">
        <v>3412</v>
      </c>
      <c r="C5216" s="42" t="s">
        <v>3413</v>
      </c>
      <c r="D5216" s="42" t="s">
        <v>27</v>
      </c>
      <c r="E5216" s="42" t="s">
        <v>3406</v>
      </c>
      <c r="F5216" s="42" t="s">
        <v>2905</v>
      </c>
      <c r="G5216" s="42" t="s">
        <v>11227</v>
      </c>
      <c r="H5216" s="7" t="s">
        <v>47</v>
      </c>
      <c r="I5216" s="42" t="s">
        <v>36</v>
      </c>
      <c r="J5216" s="42" t="s">
        <v>2998</v>
      </c>
      <c r="K5216" s="8">
        <v>45868</v>
      </c>
      <c r="L5216" s="7" t="s">
        <v>11229</v>
      </c>
      <c r="M5216" s="44">
        <v>58.8</v>
      </c>
      <c r="N5216" s="7">
        <v>1</v>
      </c>
      <c r="O5216" s="44">
        <v>58.8</v>
      </c>
      <c r="P5216" s="44">
        <v>33.44</v>
      </c>
      <c r="Q5216" s="44">
        <v>4.7699999999999996</v>
      </c>
      <c r="R5216" s="44">
        <v>16.75</v>
      </c>
      <c r="S5216" s="44">
        <v>0</v>
      </c>
      <c r="T5216" s="44">
        <v>0</v>
      </c>
      <c r="U5216" s="44">
        <v>3.84</v>
      </c>
      <c r="V5216" s="9" t="s">
        <v>24571</v>
      </c>
      <c r="W5216" s="42" t="s">
        <v>34</v>
      </c>
      <c r="X5216" s="43">
        <v>120438469202</v>
      </c>
      <c r="Y5216" s="43">
        <v>45258107883</v>
      </c>
      <c r="Z5216" s="5" t="s">
        <v>7980</v>
      </c>
      <c r="AA5216" s="37" t="str">
        <f>VLOOKUP(J5216, sku!B:C, 2, FALSE)</f>
        <v>Corrente de Moto Antifurto 120cm - Vermelho</v>
      </c>
      <c r="AB5216" s="37" t="str">
        <f>VLOOKUP(J5216, sku!B:BM, 64, FALSE)</f>
        <v>Importação</v>
      </c>
      <c r="AC5216" s="37" t="str">
        <f>LEFT(pedidos[[#This Row],[SKU]],3)</f>
        <v>XR0</v>
      </c>
      <c r="AD5216" s="37" t="str" cm="1">
        <f t="array" aca="1" ref="AD5216" ca="1">IFERROR(
  INDEX(
    montadora[Montadora],
    MATCH(TRUE,LEFT(J5397,NÚCARACT(montadora[SKU Parcial]))=montadora[SKU Parcial],0)
  ),
  ""
)</f>
        <v/>
      </c>
    </row>
    <row r="5217" spans="1:30" x14ac:dyDescent="0.25">
      <c r="A5217" s="42" t="s">
        <v>3414</v>
      </c>
      <c r="B5217" s="42" t="s">
        <v>36</v>
      </c>
      <c r="C5217" s="42" t="s">
        <v>2051</v>
      </c>
      <c r="D5217" s="42" t="s">
        <v>27</v>
      </c>
      <c r="E5217" s="42" t="s">
        <v>3415</v>
      </c>
      <c r="F5217" s="42" t="s">
        <v>3416</v>
      </c>
      <c r="G5217" s="42" t="s">
        <v>11227</v>
      </c>
      <c r="H5217" s="7" t="s">
        <v>30</v>
      </c>
      <c r="I5217" s="42" t="s">
        <v>36</v>
      </c>
      <c r="J5217" s="42" t="s">
        <v>3417</v>
      </c>
      <c r="K5217" s="8">
        <v>45863</v>
      </c>
      <c r="L5217" s="7" t="s">
        <v>11229</v>
      </c>
      <c r="M5217" s="44">
        <v>43.8</v>
      </c>
      <c r="N5217" s="7">
        <v>1</v>
      </c>
      <c r="O5217" s="44">
        <v>43.8</v>
      </c>
      <c r="P5217" s="44">
        <v>25.85</v>
      </c>
      <c r="Q5217" s="44">
        <v>3.56</v>
      </c>
      <c r="R5217" s="44">
        <v>11.54</v>
      </c>
      <c r="S5217" s="44">
        <v>0</v>
      </c>
      <c r="T5217" s="44">
        <v>0</v>
      </c>
      <c r="U5217" s="44">
        <v>2.85</v>
      </c>
      <c r="V5217" s="9" t="s">
        <v>24572</v>
      </c>
      <c r="W5217" s="42" t="s">
        <v>34</v>
      </c>
      <c r="X5217" s="43">
        <v>119337799919</v>
      </c>
      <c r="Y5217" s="43">
        <v>45230741511</v>
      </c>
      <c r="Z5217" s="5" t="s">
        <v>7980</v>
      </c>
      <c r="AA5217" s="37" t="str">
        <f>VLOOKUP(J5217, sku!B:C, 2, FALSE)</f>
        <v>Mini Fogareiro Sem Mangueira - Elétrica</v>
      </c>
      <c r="AB5217" s="37" t="str">
        <f>VLOOKUP(J5217, sku!B:BM, 64, FALSE)</f>
        <v>Importação</v>
      </c>
      <c r="AC5217" s="37" t="str">
        <f>LEFT(pedidos[[#This Row],[SKU]],3)</f>
        <v>1MI</v>
      </c>
      <c r="AD5217" s="37" t="str" cm="1">
        <f t="array" aca="1" ref="AD5217" ca="1">IFERROR(
  INDEX(
    montadora[Montadora],
    MATCH(TRUE,LEFT(J5398,NÚCARACT(montadora[SKU Parcial]))=montadora[SKU Parcial],0)
  ),
  ""
)</f>
        <v/>
      </c>
    </row>
    <row r="5218" spans="1:30" x14ac:dyDescent="0.25">
      <c r="A5218" s="42" t="s">
        <v>3418</v>
      </c>
      <c r="B5218" s="42" t="s">
        <v>36</v>
      </c>
      <c r="C5218" s="42" t="s">
        <v>637</v>
      </c>
      <c r="D5218" s="42" t="s">
        <v>420</v>
      </c>
      <c r="E5218" s="42" t="s">
        <v>3415</v>
      </c>
      <c r="F5218" s="42" t="s">
        <v>3416</v>
      </c>
      <c r="G5218" s="42" t="s">
        <v>11227</v>
      </c>
      <c r="H5218" s="7" t="s">
        <v>30</v>
      </c>
      <c r="I5218" s="42" t="s">
        <v>36</v>
      </c>
      <c r="J5218" s="42" t="s">
        <v>3417</v>
      </c>
      <c r="K5218" s="8">
        <v>45865</v>
      </c>
      <c r="L5218" s="7" t="s">
        <v>11229</v>
      </c>
      <c r="M5218" s="44">
        <v>43.8</v>
      </c>
      <c r="N5218" s="7">
        <v>1</v>
      </c>
      <c r="O5218" s="44">
        <v>43.8</v>
      </c>
      <c r="P5218" s="44">
        <v>25.85</v>
      </c>
      <c r="Q5218" s="44">
        <v>3.56</v>
      </c>
      <c r="R5218" s="44">
        <v>11.54</v>
      </c>
      <c r="S5218" s="44">
        <v>0</v>
      </c>
      <c r="T5218" s="44">
        <v>0</v>
      </c>
      <c r="U5218" s="44">
        <v>2.85</v>
      </c>
      <c r="V5218" s="9" t="s">
        <v>24572</v>
      </c>
      <c r="W5218" s="42" t="s">
        <v>34</v>
      </c>
      <c r="X5218" s="43">
        <v>119579908465</v>
      </c>
      <c r="Y5218" s="43">
        <v>45240710494</v>
      </c>
      <c r="Z5218" s="5" t="s">
        <v>7980</v>
      </c>
      <c r="AA5218" s="37" t="str">
        <f>VLOOKUP(J5218, sku!B:C, 2, FALSE)</f>
        <v>Mini Fogareiro Sem Mangueira - Elétrica</v>
      </c>
      <c r="AB5218" s="37" t="str">
        <f>VLOOKUP(J5218, sku!B:BM, 64, FALSE)</f>
        <v>Importação</v>
      </c>
      <c r="AC5218" s="37" t="str">
        <f>LEFT(pedidos[[#This Row],[SKU]],3)</f>
        <v>1MI</v>
      </c>
      <c r="AD5218" s="37" t="str" cm="1">
        <f t="array" aca="1" ref="AD5218" ca="1">IFERROR(
  INDEX(
    montadora[Montadora],
    MATCH(TRUE,LEFT(J5399,NÚCARACT(montadora[SKU Parcial]))=montadora[SKU Parcial],0)
  ),
  ""
)</f>
        <v/>
      </c>
    </row>
    <row r="5219" spans="1:30" x14ac:dyDescent="0.25">
      <c r="A5219" s="42" t="s">
        <v>3419</v>
      </c>
      <c r="B5219" s="42" t="s">
        <v>36</v>
      </c>
      <c r="C5219" s="42" t="s">
        <v>3420</v>
      </c>
      <c r="D5219" s="42" t="s">
        <v>27</v>
      </c>
      <c r="E5219" s="42" t="s">
        <v>3415</v>
      </c>
      <c r="F5219" s="42" t="s">
        <v>3416</v>
      </c>
      <c r="G5219" s="42" t="s">
        <v>11227</v>
      </c>
      <c r="H5219" s="7" t="s">
        <v>30</v>
      </c>
      <c r="I5219" s="42" t="s">
        <v>36</v>
      </c>
      <c r="J5219" s="42" t="s">
        <v>3417</v>
      </c>
      <c r="K5219" s="8">
        <v>45869</v>
      </c>
      <c r="L5219" s="7" t="s">
        <v>11229</v>
      </c>
      <c r="M5219" s="44">
        <v>43.8</v>
      </c>
      <c r="N5219" s="7">
        <v>1</v>
      </c>
      <c r="O5219" s="44">
        <v>50.79</v>
      </c>
      <c r="P5219" s="44">
        <v>25.85</v>
      </c>
      <c r="Q5219" s="44">
        <v>3.56</v>
      </c>
      <c r="R5219" s="44">
        <v>11.54</v>
      </c>
      <c r="S5219" s="44">
        <v>6.99</v>
      </c>
      <c r="T5219" s="44">
        <v>0</v>
      </c>
      <c r="U5219" s="44">
        <v>2.85</v>
      </c>
      <c r="V5219" s="9" t="s">
        <v>24572</v>
      </c>
      <c r="W5219" s="42" t="s">
        <v>34</v>
      </c>
      <c r="X5219" s="43">
        <v>119981696247</v>
      </c>
      <c r="Y5219" s="43">
        <v>45260965966</v>
      </c>
      <c r="Z5219" s="5" t="s">
        <v>7980</v>
      </c>
      <c r="AA5219" s="37" t="str">
        <f>VLOOKUP(J5219, sku!B:C, 2, FALSE)</f>
        <v>Mini Fogareiro Sem Mangueira - Elétrica</v>
      </c>
      <c r="AB5219" s="37" t="str">
        <f>VLOOKUP(J5219, sku!B:BM, 64, FALSE)</f>
        <v>Importação</v>
      </c>
      <c r="AC5219" s="37" t="str">
        <f>LEFT(pedidos[[#This Row],[SKU]],3)</f>
        <v>1MI</v>
      </c>
      <c r="AD5219" s="37" t="str" cm="1">
        <f t="array" aca="1" ref="AD5219" ca="1">IFERROR(
  INDEX(
    montadora[Montadora],
    MATCH(TRUE,LEFT(J5400,NÚCARACT(montadora[SKU Parcial]))=montadora[SKU Parcial],0)
  ),
  ""
)</f>
        <v/>
      </c>
    </row>
    <row r="5220" spans="1:30" x14ac:dyDescent="0.25">
      <c r="A5220" s="42" t="s">
        <v>3098</v>
      </c>
      <c r="B5220" s="42" t="s">
        <v>3099</v>
      </c>
      <c r="C5220" s="42" t="s">
        <v>3100</v>
      </c>
      <c r="D5220" s="42" t="s">
        <v>27</v>
      </c>
      <c r="E5220" s="42" t="s">
        <v>3101</v>
      </c>
      <c r="F5220" s="42" t="s">
        <v>3102</v>
      </c>
      <c r="G5220" s="42" t="s">
        <v>11227</v>
      </c>
      <c r="H5220" s="7" t="s">
        <v>30</v>
      </c>
      <c r="I5220" s="42" t="s">
        <v>36</v>
      </c>
      <c r="J5220" s="42" t="s">
        <v>3103</v>
      </c>
      <c r="K5220" s="8">
        <v>45855</v>
      </c>
      <c r="L5220" s="7" t="s">
        <v>33</v>
      </c>
      <c r="M5220" s="44">
        <v>109.8</v>
      </c>
      <c r="N5220" s="7">
        <v>1</v>
      </c>
      <c r="O5220" s="44">
        <v>111.39</v>
      </c>
      <c r="P5220" s="44">
        <v>66.88</v>
      </c>
      <c r="Q5220" s="44">
        <v>8.92</v>
      </c>
      <c r="R5220" s="44">
        <v>13.18</v>
      </c>
      <c r="S5220" s="44">
        <v>1.59</v>
      </c>
      <c r="T5220" s="44">
        <v>14.31</v>
      </c>
      <c r="U5220" s="44">
        <v>6.51</v>
      </c>
      <c r="V5220" s="9" t="s">
        <v>24573</v>
      </c>
      <c r="W5220" s="42" t="s">
        <v>34</v>
      </c>
      <c r="X5220" s="43">
        <v>118910171564</v>
      </c>
      <c r="Y5220" s="43">
        <v>45188249205</v>
      </c>
      <c r="Z5220" s="5" t="s">
        <v>7980</v>
      </c>
      <c r="AA5220" s="37" t="str">
        <f>VLOOKUP(J5220, sku!B:C, 2, FALSE)</f>
        <v>2 Trava Moto Corrente Antifurto 120 Cm Cor:Vermelho</v>
      </c>
      <c r="AB5220" s="37" t="str">
        <f>VLOOKUP(J5220, sku!B:BM, 64, FALSE)</f>
        <v>Importação</v>
      </c>
      <c r="AC5220" s="37" t="str">
        <f>LEFT(pedidos[[#This Row],[SKU]],3)</f>
        <v>2XR</v>
      </c>
      <c r="AD5220" s="37" t="str" cm="1">
        <f t="array" aca="1" ref="AD5220" ca="1">IFERROR(
  INDEX(
    montadora[Montadora],
    MATCH(TRUE,LEFT(J5413,NÚCARACT(montadora[SKU Parcial]))=montadora[SKU Parcial],0)
  ),
  ""
)</f>
        <v/>
      </c>
    </row>
    <row r="5221" spans="1:30" x14ac:dyDescent="0.25">
      <c r="A5221" s="42" t="s">
        <v>3166</v>
      </c>
      <c r="B5221" s="42" t="s">
        <v>36</v>
      </c>
      <c r="C5221" s="42" t="s">
        <v>342</v>
      </c>
      <c r="D5221" s="42" t="s">
        <v>27</v>
      </c>
      <c r="E5221" s="42" t="s">
        <v>3167</v>
      </c>
      <c r="F5221" s="42" t="s">
        <v>3168</v>
      </c>
      <c r="G5221" s="42" t="s">
        <v>11227</v>
      </c>
      <c r="H5221" s="7" t="s">
        <v>30</v>
      </c>
      <c r="I5221" s="42" t="s">
        <v>36</v>
      </c>
      <c r="J5221" s="42" t="s">
        <v>3169</v>
      </c>
      <c r="K5221" s="8">
        <v>45852</v>
      </c>
      <c r="L5221" s="7" t="s">
        <v>33</v>
      </c>
      <c r="M5221" s="44">
        <v>43.44</v>
      </c>
      <c r="N5221" s="7">
        <v>1</v>
      </c>
      <c r="O5221" s="44">
        <v>59.43</v>
      </c>
      <c r="P5221" s="44">
        <v>25.86</v>
      </c>
      <c r="Q5221" s="44">
        <v>3.53</v>
      </c>
      <c r="R5221" s="44">
        <v>11.71</v>
      </c>
      <c r="S5221" s="44">
        <v>15.99</v>
      </c>
      <c r="T5221" s="44">
        <v>0</v>
      </c>
      <c r="U5221" s="44">
        <v>2.34</v>
      </c>
      <c r="V5221" s="9" t="s">
        <v>24574</v>
      </c>
      <c r="W5221" s="42" t="s">
        <v>34</v>
      </c>
      <c r="X5221" s="43">
        <v>118543142650</v>
      </c>
      <c r="Y5221" s="43">
        <v>45169560137</v>
      </c>
      <c r="Z5221" s="5" t="s">
        <v>7980</v>
      </c>
      <c r="AA5221" s="37" t="str">
        <f>VLOOKUP(J5221, sku!B:C, 2, FALSE)</f>
        <v>Corrente Antifurto 100 Cm Preta - Preto</v>
      </c>
      <c r="AB5221" s="37" t="str">
        <f>VLOOKUP(J5221, sku!B:BM, 64, FALSE)</f>
        <v>Importação</v>
      </c>
      <c r="AC5221" s="37" t="str">
        <f>LEFT(pedidos[[#This Row],[SKU]],3)</f>
        <v>XR0</v>
      </c>
      <c r="AD5221" s="37" t="str" cm="1">
        <f t="array" aca="1" ref="AD5221" ca="1">IFERROR(
  INDEX(
    montadora[Montadora],
    MATCH(TRUE,LEFT(J5414,NÚCARACT(montadora[SKU Parcial]))=montadora[SKU Parcial],0)
  ),
  ""
)</f>
        <v/>
      </c>
    </row>
    <row r="5222" spans="1:30" x14ac:dyDescent="0.25">
      <c r="A5222" s="42" t="s">
        <v>3421</v>
      </c>
      <c r="B5222" s="42" t="s">
        <v>3422</v>
      </c>
      <c r="C5222" s="42" t="s">
        <v>3423</v>
      </c>
      <c r="D5222" s="42" t="s">
        <v>27</v>
      </c>
      <c r="E5222" s="42" t="s">
        <v>3167</v>
      </c>
      <c r="F5222" s="42" t="s">
        <v>3168</v>
      </c>
      <c r="G5222" s="42" t="s">
        <v>11227</v>
      </c>
      <c r="H5222" s="7" t="s">
        <v>30</v>
      </c>
      <c r="I5222" s="42" t="s">
        <v>36</v>
      </c>
      <c r="J5222" s="42" t="s">
        <v>3169</v>
      </c>
      <c r="K5222" s="8">
        <v>45869</v>
      </c>
      <c r="L5222" s="7" t="s">
        <v>11229</v>
      </c>
      <c r="M5222" s="44">
        <v>43.44</v>
      </c>
      <c r="N5222" s="7">
        <v>1</v>
      </c>
      <c r="O5222" s="44">
        <v>43.44</v>
      </c>
      <c r="P5222" s="44">
        <v>25.86</v>
      </c>
      <c r="Q5222" s="44">
        <v>3.53</v>
      </c>
      <c r="R5222" s="44">
        <v>11.71</v>
      </c>
      <c r="S5222" s="44">
        <v>0</v>
      </c>
      <c r="T5222" s="44">
        <v>0</v>
      </c>
      <c r="U5222" s="44">
        <v>2.34</v>
      </c>
      <c r="V5222" s="9" t="s">
        <v>24574</v>
      </c>
      <c r="W5222" s="42" t="s">
        <v>34</v>
      </c>
      <c r="X5222" s="43">
        <v>119956602985</v>
      </c>
      <c r="Y5222" s="43">
        <v>45259612213</v>
      </c>
      <c r="Z5222" s="5" t="s">
        <v>7980</v>
      </c>
      <c r="AA5222" s="37" t="str">
        <f>VLOOKUP(J5222, sku!B:C, 2, FALSE)</f>
        <v>Corrente Antifurto 100 Cm Preta - Preto</v>
      </c>
      <c r="AB5222" s="37" t="str">
        <f>VLOOKUP(J5222, sku!B:BM, 64, FALSE)</f>
        <v>Importação</v>
      </c>
      <c r="AC5222" s="37" t="str">
        <f>LEFT(pedidos[[#This Row],[SKU]],3)</f>
        <v>XR0</v>
      </c>
      <c r="AD5222" s="37" t="str" cm="1">
        <f t="array" aca="1" ref="AD5222" ca="1">IFERROR(
  INDEX(
    montadora[Montadora],
    MATCH(TRUE,LEFT(J5415,NÚCARACT(montadora[SKU Parcial]))=montadora[SKU Parcial],0)
  ),
  ""
)</f>
        <v/>
      </c>
    </row>
    <row r="5223" spans="1:30" x14ac:dyDescent="0.25">
      <c r="A5223" s="42" t="s">
        <v>3225</v>
      </c>
      <c r="B5223" s="42" t="s">
        <v>36</v>
      </c>
      <c r="C5223" s="42" t="s">
        <v>2497</v>
      </c>
      <c r="D5223" s="42" t="s">
        <v>27</v>
      </c>
      <c r="E5223" s="42" t="s">
        <v>3226</v>
      </c>
      <c r="F5223" s="42" t="s">
        <v>3223</v>
      </c>
      <c r="G5223" s="42" t="s">
        <v>11227</v>
      </c>
      <c r="H5223" s="7" t="s">
        <v>30</v>
      </c>
      <c r="I5223" s="42" t="s">
        <v>36</v>
      </c>
      <c r="J5223" s="42" t="s">
        <v>3224</v>
      </c>
      <c r="K5223" s="8">
        <v>45863</v>
      </c>
      <c r="L5223" s="7" t="s">
        <v>33</v>
      </c>
      <c r="M5223" s="44">
        <v>42.9</v>
      </c>
      <c r="N5223" s="7">
        <v>1</v>
      </c>
      <c r="O5223" s="44">
        <v>58.89</v>
      </c>
      <c r="P5223" s="44">
        <v>25.86</v>
      </c>
      <c r="Q5223" s="44">
        <v>3.48</v>
      </c>
      <c r="R5223" s="44">
        <v>11.65</v>
      </c>
      <c r="S5223" s="44">
        <v>15.99</v>
      </c>
      <c r="T5223" s="44">
        <v>0</v>
      </c>
      <c r="U5223" s="44">
        <v>1.91</v>
      </c>
      <c r="V5223" s="9" t="s">
        <v>24575</v>
      </c>
      <c r="W5223" s="42" t="s">
        <v>34</v>
      </c>
      <c r="X5223" s="43">
        <v>119410423805</v>
      </c>
      <c r="Y5223" s="43">
        <v>45233975630</v>
      </c>
      <c r="Z5223" s="5" t="s">
        <v>7980</v>
      </c>
      <c r="AA5223" s="37" t="str">
        <f>VLOOKUP(J5223, sku!B:C, 2, FALSE)</f>
        <v>Corrente de Moto Antifurto 100cm - Azul</v>
      </c>
      <c r="AB5223" s="37" t="str">
        <f>VLOOKUP(J5223, sku!B:BM, 64, FALSE)</f>
        <v>Importação</v>
      </c>
      <c r="AC5223" s="37" t="str">
        <f>LEFT(pedidos[[#This Row],[SKU]],3)</f>
        <v>XR0</v>
      </c>
      <c r="AD5223" s="37" t="str" cm="1">
        <f t="array" aca="1" ref="AD5223" ca="1">IFERROR(
  INDEX(
    montadora[Montadora],
    MATCH(TRUE,LEFT(J5424,NÚCARACT(montadora[SKU Parcial]))=montadora[SKU Parcial],0)
  ),
  ""
)</f>
        <v/>
      </c>
    </row>
    <row r="5224" spans="1:30" x14ac:dyDescent="0.25">
      <c r="A5224" s="42" t="s">
        <v>3424</v>
      </c>
      <c r="B5224" s="42" t="s">
        <v>36</v>
      </c>
      <c r="C5224" s="42" t="s">
        <v>3425</v>
      </c>
      <c r="D5224" s="42" t="s">
        <v>138</v>
      </c>
      <c r="E5224" s="42" t="s">
        <v>3230</v>
      </c>
      <c r="F5224" s="42" t="s">
        <v>3231</v>
      </c>
      <c r="G5224" s="42" t="s">
        <v>11227</v>
      </c>
      <c r="H5224" s="7" t="s">
        <v>30</v>
      </c>
      <c r="I5224" s="42" t="s">
        <v>36</v>
      </c>
      <c r="J5224" s="42" t="s">
        <v>3232</v>
      </c>
      <c r="K5224" s="8">
        <v>45848</v>
      </c>
      <c r="L5224" s="7" t="s">
        <v>11229</v>
      </c>
      <c r="M5224" s="44">
        <v>69.8</v>
      </c>
      <c r="N5224" s="7">
        <v>1</v>
      </c>
      <c r="O5224" s="44">
        <v>69.8</v>
      </c>
      <c r="P5224" s="44">
        <v>46.62</v>
      </c>
      <c r="Q5224" s="44">
        <v>5.67</v>
      </c>
      <c r="R5224" s="44">
        <v>14.78</v>
      </c>
      <c r="S5224" s="44">
        <v>0</v>
      </c>
      <c r="T5224" s="44">
        <v>0</v>
      </c>
      <c r="U5224" s="44">
        <v>2.73</v>
      </c>
      <c r="V5224" s="9" t="s">
        <v>24576</v>
      </c>
      <c r="W5224" s="42" t="s">
        <v>34</v>
      </c>
      <c r="X5224" s="43">
        <v>117572018403</v>
      </c>
      <c r="Y5224" s="43">
        <v>45150215224</v>
      </c>
      <c r="Z5224" s="5" t="s">
        <v>7980</v>
      </c>
      <c r="AA5224" s="37" t="str">
        <f>VLOOKUP(J5224, sku!B:C, 2, FALSE)</f>
        <v>1 Banco Bicicleta Selim Preto e Vermelho + Couro PU + 1 Corrente Bike Preto</v>
      </c>
      <c r="AB5224" s="37" t="str">
        <f>VLOOKUP(J5224, sku!B:BM, 64, FALSE)</f>
        <v>Importação</v>
      </c>
      <c r="AC5224" s="37" t="str">
        <f>LEFT(pedidos[[#This Row],[SKU]],3)</f>
        <v>1EB</v>
      </c>
      <c r="AD5224" s="37" t="str" cm="1">
        <f t="array" aca="1" ref="AD5224" ca="1">IFERROR(
  INDEX(
    montadora[Montadora],
    MATCH(TRUE,LEFT(J5426,NÚCARACT(montadora[SKU Parcial]))=montadora[SKU Parcial],0)
  ),
  ""
)</f>
        <v/>
      </c>
    </row>
    <row r="5225" spans="1:30" x14ac:dyDescent="0.25">
      <c r="A5225" s="42" t="s">
        <v>3266</v>
      </c>
      <c r="B5225" s="42" t="s">
        <v>3267</v>
      </c>
      <c r="C5225" s="42" t="s">
        <v>1840</v>
      </c>
      <c r="D5225" s="42" t="s">
        <v>27</v>
      </c>
      <c r="E5225" s="42" t="s">
        <v>951</v>
      </c>
      <c r="F5225" s="42" t="s">
        <v>952</v>
      </c>
      <c r="G5225" s="42" t="s">
        <v>11227</v>
      </c>
      <c r="H5225" s="7" t="s">
        <v>30</v>
      </c>
      <c r="I5225" s="42" t="s">
        <v>36</v>
      </c>
      <c r="J5225" s="42" t="s">
        <v>969</v>
      </c>
      <c r="K5225" s="8">
        <v>45848</v>
      </c>
      <c r="L5225" s="7" t="s">
        <v>33</v>
      </c>
      <c r="M5225" s="44">
        <v>176.55</v>
      </c>
      <c r="N5225" s="7">
        <v>1</v>
      </c>
      <c r="O5225" s="44">
        <v>178.14</v>
      </c>
      <c r="P5225" s="44">
        <v>120</v>
      </c>
      <c r="Q5225" s="44">
        <v>14.34</v>
      </c>
      <c r="R5225" s="44">
        <v>21.19</v>
      </c>
      <c r="S5225" s="44">
        <v>1.59</v>
      </c>
      <c r="T5225" s="44">
        <v>14.31</v>
      </c>
      <c r="U5225" s="44">
        <v>6.71</v>
      </c>
      <c r="V5225" s="9" t="s">
        <v>24577</v>
      </c>
      <c r="W5225" s="42" t="s">
        <v>89</v>
      </c>
      <c r="X5225" s="43">
        <v>118065639836</v>
      </c>
      <c r="Y5225" s="43">
        <v>45149760771</v>
      </c>
      <c r="Z5225" s="5" t="s">
        <v>7980</v>
      </c>
      <c r="AA5225" s="37" t="str">
        <f>VLOOKUP(J5225, sku!B:C, 2, FALSE)</f>
        <v>Travessa Fiat - Smart - - - Strada Locker - - - Grafite</v>
      </c>
      <c r="AB5225" s="37" t="str">
        <f>VLOOKUP(J5225, sku!B:BM, 64, FALSE)</f>
        <v>Fabricação</v>
      </c>
      <c r="AC5225" s="37" t="str">
        <f>LEFT(pedidos[[#This Row],[SKU]],3)</f>
        <v>XFI</v>
      </c>
      <c r="AD5225" s="37" t="str" cm="1">
        <f t="array" aca="1" ref="AD5225" ca="1">IFERROR(
  INDEX(
    montadora[Montadora],
    MATCH(TRUE,LEFT(J5427,NÚCARACT(montadora[SKU Parcial]))=montadora[SKU Parcial],0)
  ),
  ""
)</f>
        <v/>
      </c>
    </row>
    <row r="5226" spans="1:30" x14ac:dyDescent="0.25">
      <c r="A5226" s="42" t="s">
        <v>3426</v>
      </c>
      <c r="B5226" s="42" t="s">
        <v>3427</v>
      </c>
      <c r="C5226" s="42" t="s">
        <v>3428</v>
      </c>
      <c r="D5226" s="42" t="s">
        <v>138</v>
      </c>
      <c r="E5226" s="42" t="s">
        <v>270</v>
      </c>
      <c r="F5226" s="42" t="s">
        <v>271</v>
      </c>
      <c r="G5226" s="42" t="s">
        <v>11227</v>
      </c>
      <c r="H5226" s="7" t="s">
        <v>47</v>
      </c>
      <c r="I5226" s="42" t="s">
        <v>36</v>
      </c>
      <c r="J5226" s="42" t="s">
        <v>272</v>
      </c>
      <c r="K5226" s="8">
        <v>45844</v>
      </c>
      <c r="L5226" s="7" t="s">
        <v>11229</v>
      </c>
      <c r="M5226" s="44">
        <v>58.8</v>
      </c>
      <c r="N5226" s="7">
        <v>2</v>
      </c>
      <c r="O5226" s="44">
        <v>58.8</v>
      </c>
      <c r="P5226" s="44">
        <v>33.58</v>
      </c>
      <c r="Q5226" s="44">
        <v>9.5500000000000007</v>
      </c>
      <c r="R5226" s="44">
        <v>8.3800000000000008</v>
      </c>
      <c r="S5226" s="44">
        <v>0</v>
      </c>
      <c r="T5226" s="44">
        <v>0</v>
      </c>
      <c r="U5226" s="44">
        <v>-1.08</v>
      </c>
      <c r="V5226" s="9" t="s">
        <v>24578</v>
      </c>
      <c r="W5226" s="42" t="s">
        <v>3429</v>
      </c>
      <c r="X5226" s="43">
        <v>117126145653</v>
      </c>
      <c r="Y5226" s="43">
        <v>45127679383</v>
      </c>
      <c r="Z5226" s="5" t="s">
        <v>7980</v>
      </c>
      <c r="AA5226" s="37" t="str">
        <f>VLOOKUP(J5226, sku!B:C, 2, FALSE)</f>
        <v>1 Maçarico 915 + 2 Refis de Gás</v>
      </c>
      <c r="AB5226" s="37" t="str">
        <f>VLOOKUP(J5226, sku!B:BM, 64, FALSE)</f>
        <v>Revenda</v>
      </c>
      <c r="AC5226" s="37" t="str">
        <f>LEFT(pedidos[[#This Row],[SKU]],3)</f>
        <v>1MA</v>
      </c>
      <c r="AD5226" s="37" t="str" cm="1">
        <f t="array" aca="1" ref="AD5226" ca="1">IFERROR(
  INDEX(
    montadora[Montadora],
    MATCH(TRUE,LEFT(J5428,NÚCARACT(montadora[SKU Parcial]))=montadora[SKU Parcial],0)
  ),
  ""
)</f>
        <v/>
      </c>
    </row>
    <row r="5227" spans="1:30" x14ac:dyDescent="0.25">
      <c r="A5227" s="42" t="s">
        <v>3430</v>
      </c>
      <c r="B5227" s="42" t="s">
        <v>36</v>
      </c>
      <c r="C5227" s="42" t="s">
        <v>3431</v>
      </c>
      <c r="D5227" s="42" t="s">
        <v>319</v>
      </c>
      <c r="E5227" s="42" t="s">
        <v>3432</v>
      </c>
      <c r="F5227" s="42" t="s">
        <v>3433</v>
      </c>
      <c r="G5227" s="42" t="s">
        <v>11227</v>
      </c>
      <c r="H5227" s="7" t="s">
        <v>30</v>
      </c>
      <c r="I5227" s="42" t="s">
        <v>36</v>
      </c>
      <c r="J5227" s="42" t="s">
        <v>3434</v>
      </c>
      <c r="K5227" s="8">
        <v>45855</v>
      </c>
      <c r="L5227" s="7" t="s">
        <v>11229</v>
      </c>
      <c r="M5227" s="44">
        <v>76.87</v>
      </c>
      <c r="N5227" s="7">
        <v>1</v>
      </c>
      <c r="O5227" s="44">
        <v>76.87</v>
      </c>
      <c r="P5227" s="44">
        <v>43.28</v>
      </c>
      <c r="Q5227" s="44">
        <v>6.24</v>
      </c>
      <c r="R5227" s="44">
        <v>15.59</v>
      </c>
      <c r="S5227" s="44">
        <v>0</v>
      </c>
      <c r="T5227" s="44">
        <v>49.9</v>
      </c>
      <c r="U5227" s="44">
        <v>-38.14</v>
      </c>
      <c r="V5227" s="9" t="s">
        <v>24579</v>
      </c>
      <c r="W5227" s="42" t="s">
        <v>34</v>
      </c>
      <c r="X5227" s="43">
        <v>118934769348</v>
      </c>
      <c r="Y5227" s="43">
        <v>45189716274</v>
      </c>
      <c r="Z5227" s="5" t="s">
        <v>7980</v>
      </c>
      <c r="AA5227" s="37" t="str">
        <f>VLOOKUP(J5227, sku!B:C, 2, FALSE)</f>
        <v>1 Banco Bicicleta Selim Preto e Azul + 1 Cadeado Trava De Bicicleta 110 Cm - Rosa</v>
      </c>
      <c r="AB5227" s="37" t="str">
        <f>VLOOKUP(J5227, sku!B:BM, 64, FALSE)</f>
        <v>Importação</v>
      </c>
      <c r="AC5227" s="37" t="str">
        <f>LEFT(pedidos[[#This Row],[SKU]],3)</f>
        <v>1EB</v>
      </c>
      <c r="AD5227" s="37" t="str" cm="1">
        <f t="array" aca="1" ref="AD5227" ca="1">IFERROR(
  INDEX(
    montadora[Montadora],
    MATCH(TRUE,LEFT(J5430,NÚCARACT(montadora[SKU Parcial]))=montadora[SKU Parcial],0)
  ),
  ""
)</f>
        <v/>
      </c>
    </row>
    <row r="5228" spans="1:30" x14ac:dyDescent="0.25">
      <c r="A5228" s="42" t="s">
        <v>8705</v>
      </c>
      <c r="B5228" s="42"/>
      <c r="C5228" s="42"/>
      <c r="D5228" s="42"/>
      <c r="E5228" s="42">
        <v>22993569629</v>
      </c>
      <c r="F5228" s="42" t="s">
        <v>8394</v>
      </c>
      <c r="G5228" s="42" t="s">
        <v>11227</v>
      </c>
      <c r="H5228" s="7"/>
      <c r="I5228" s="42"/>
      <c r="J5228" s="42" t="s">
        <v>938</v>
      </c>
      <c r="K5228" s="8">
        <v>45869</v>
      </c>
      <c r="L5228" s="7" t="s">
        <v>8443</v>
      </c>
      <c r="M5228" s="44">
        <v>78.8</v>
      </c>
      <c r="N5228" s="7">
        <v>1</v>
      </c>
      <c r="O5228" s="44">
        <v>105.76</v>
      </c>
      <c r="P5228" s="44">
        <v>39.54</v>
      </c>
      <c r="Q5228" s="44">
        <v>6.4</v>
      </c>
      <c r="R5228" s="44">
        <v>21.34</v>
      </c>
      <c r="S5228" s="44">
        <v>26.96</v>
      </c>
      <c r="T5228" s="44">
        <v>0</v>
      </c>
      <c r="U5228" s="44">
        <v>11.52</v>
      </c>
      <c r="V5228" s="9">
        <v>0.1462</v>
      </c>
      <c r="W5228" s="42" t="s">
        <v>34</v>
      </c>
      <c r="X5228" s="43"/>
      <c r="Y5228" s="43"/>
      <c r="Z5228" s="43" t="s">
        <v>8442</v>
      </c>
      <c r="AA5228" s="37" t="str">
        <f>VLOOKUP(J5228, sku!B:C, 2, FALSE)</f>
        <v>Cadeirinha Preta Aro 26 - Peixinho Bike</v>
      </c>
      <c r="AB5228" s="37" t="str">
        <f>VLOOKUP(J5228, sku!B:BM, 64, FALSE)</f>
        <v>Revenda</v>
      </c>
      <c r="AC5228" s="37" t="str">
        <f>LEFT(pedidos[[#This Row],[SKU]],3)</f>
        <v>CAD</v>
      </c>
      <c r="AD5228" s="37" t="str" cm="1">
        <f t="array" aca="1" ref="AD5228" ca="1">IFERROR(
  INDEX(
    montadora[Montadora],
    MATCH(TRUE,LEFT(#REF!,NÚCARACT(montadora[SKU Parcial]))=montadora[SKU Parcial],0)
  ),
  ""
)</f>
        <v/>
      </c>
    </row>
    <row r="5229" spans="1:30" x14ac:dyDescent="0.25">
      <c r="A5229" s="42" t="s">
        <v>8706</v>
      </c>
      <c r="B5229" s="42"/>
      <c r="C5229" s="42"/>
      <c r="D5229" s="42"/>
      <c r="E5229" s="42">
        <v>20399377477</v>
      </c>
      <c r="F5229" s="42" t="s">
        <v>8393</v>
      </c>
      <c r="G5229" s="42" t="s">
        <v>11227</v>
      </c>
      <c r="H5229" s="7"/>
      <c r="I5229" s="42"/>
      <c r="J5229" s="42" t="s">
        <v>938</v>
      </c>
      <c r="K5229" s="8">
        <v>45869</v>
      </c>
      <c r="L5229" s="7" t="s">
        <v>8443</v>
      </c>
      <c r="M5229" s="44">
        <v>79.8</v>
      </c>
      <c r="N5229" s="7">
        <v>1</v>
      </c>
      <c r="O5229" s="44">
        <v>89.74</v>
      </c>
      <c r="P5229" s="44">
        <v>39.54</v>
      </c>
      <c r="Q5229" s="44">
        <v>6.48</v>
      </c>
      <c r="R5229" s="44">
        <v>21.56</v>
      </c>
      <c r="S5229" s="44">
        <v>9.94</v>
      </c>
      <c r="T5229" s="44">
        <v>0</v>
      </c>
      <c r="U5229" s="44">
        <v>12.22</v>
      </c>
      <c r="V5229" s="9">
        <v>0.15310000000000001</v>
      </c>
      <c r="W5229" s="42" t="s">
        <v>34</v>
      </c>
      <c r="X5229" s="43"/>
      <c r="Y5229" s="43"/>
      <c r="Z5229" s="43" t="s">
        <v>8442</v>
      </c>
      <c r="AA5229" s="37" t="str">
        <f>VLOOKUP(J5229, sku!B:C, 2, FALSE)</f>
        <v>Cadeirinha Preta Aro 26 - Peixinho Bike</v>
      </c>
      <c r="AB5229" s="37" t="str">
        <f>VLOOKUP(J5229, sku!B:BM, 64, FALSE)</f>
        <v>Revenda</v>
      </c>
      <c r="AC5229" s="37" t="str">
        <f>LEFT(pedidos[[#This Row],[SKU]],3)</f>
        <v>CAD</v>
      </c>
      <c r="AD5229" s="37" t="str" cm="1">
        <f t="array" aca="1" ref="AD5229" ca="1">IFERROR(
  INDEX(
    montadora[Montadora],
    MATCH(TRUE,LEFT(#REF!,NÚCARACT(montadora[SKU Parcial]))=montadora[SKU Parcial],0)
  ),
  ""
)</f>
        <v/>
      </c>
    </row>
    <row r="5230" spans="1:30" x14ac:dyDescent="0.25">
      <c r="A5230" s="42" t="s">
        <v>8572</v>
      </c>
      <c r="B5230" s="42"/>
      <c r="C5230" s="42"/>
      <c r="D5230" s="42"/>
      <c r="E5230" s="42">
        <v>22998010236</v>
      </c>
      <c r="F5230" s="42" t="s">
        <v>8381</v>
      </c>
      <c r="G5230" s="42" t="s">
        <v>11227</v>
      </c>
      <c r="H5230" s="7"/>
      <c r="I5230" s="42"/>
      <c r="J5230" s="42" t="s">
        <v>886</v>
      </c>
      <c r="K5230" s="8">
        <v>45869</v>
      </c>
      <c r="L5230" s="7" t="s">
        <v>8443</v>
      </c>
      <c r="M5230" s="44">
        <v>48.8</v>
      </c>
      <c r="N5230" s="7">
        <v>1</v>
      </c>
      <c r="O5230" s="44">
        <v>66.91</v>
      </c>
      <c r="P5230" s="44">
        <v>24.45</v>
      </c>
      <c r="Q5230" s="44">
        <v>3.96</v>
      </c>
      <c r="R5230" s="44">
        <v>14.74</v>
      </c>
      <c r="S5230" s="44">
        <v>18.11</v>
      </c>
      <c r="T5230" s="44">
        <v>0</v>
      </c>
      <c r="U5230" s="44">
        <v>5.65</v>
      </c>
      <c r="V5230" s="9">
        <v>0.1157</v>
      </c>
      <c r="W5230" s="42" t="s">
        <v>34</v>
      </c>
      <c r="X5230" s="43"/>
      <c r="Y5230" s="43"/>
      <c r="Z5230" s="43" t="s">
        <v>8442</v>
      </c>
      <c r="AA5230" s="37" t="str">
        <f>VLOOKUP(J5230, sku!B:C, 2, FALSE)</f>
        <v>Trava Manete Moto E Bicicleta de Alumínio</v>
      </c>
      <c r="AB5230" s="37" t="str">
        <f>VLOOKUP(J5230, sku!B:BM, 64, FALSE)</f>
        <v>Importação</v>
      </c>
      <c r="AC5230" s="37" t="str">
        <f>LEFT(pedidos[[#This Row],[SKU]],3)</f>
        <v>ET0</v>
      </c>
      <c r="AD5230" s="37" t="str" cm="1">
        <f t="array" aca="1" ref="AD5230" ca="1">IFERROR(
  INDEX(
    montadora[Montadora],
    MATCH(TRUE,LEFT(#REF!,NÚCARACT(montadora[SKU Parcial]))=montadora[SKU Parcial],0)
  ),
  ""
)</f>
        <v/>
      </c>
    </row>
    <row r="5231" spans="1:30" x14ac:dyDescent="0.25">
      <c r="A5231" s="42" t="s">
        <v>8707</v>
      </c>
      <c r="B5231" s="42"/>
      <c r="C5231" s="42"/>
      <c r="D5231" s="42"/>
      <c r="E5231" s="42">
        <v>20399377477</v>
      </c>
      <c r="F5231" s="42" t="s">
        <v>8393</v>
      </c>
      <c r="G5231" s="42" t="s">
        <v>11227</v>
      </c>
      <c r="H5231" s="7"/>
      <c r="I5231" s="42"/>
      <c r="J5231" s="42" t="s">
        <v>938</v>
      </c>
      <c r="K5231" s="8">
        <v>45869</v>
      </c>
      <c r="L5231" s="7" t="s">
        <v>8443</v>
      </c>
      <c r="M5231" s="44">
        <v>79.8</v>
      </c>
      <c r="N5231" s="7">
        <v>1</v>
      </c>
      <c r="O5231" s="44">
        <v>95.83</v>
      </c>
      <c r="P5231" s="44">
        <v>39.54</v>
      </c>
      <c r="Q5231" s="44">
        <v>6.48</v>
      </c>
      <c r="R5231" s="44">
        <v>21.56</v>
      </c>
      <c r="S5231" s="44">
        <v>16.03</v>
      </c>
      <c r="T5231" s="44">
        <v>0</v>
      </c>
      <c r="U5231" s="44">
        <v>12.22</v>
      </c>
      <c r="V5231" s="9">
        <v>0.15310000000000001</v>
      </c>
      <c r="W5231" s="42" t="s">
        <v>34</v>
      </c>
      <c r="X5231" s="43"/>
      <c r="Y5231" s="43"/>
      <c r="Z5231" s="43" t="s">
        <v>8442</v>
      </c>
      <c r="AA5231" s="37" t="str">
        <f>VLOOKUP(J5231, sku!B:C, 2, FALSE)</f>
        <v>Cadeirinha Preta Aro 26 - Peixinho Bike</v>
      </c>
      <c r="AB5231" s="37" t="str">
        <f>VLOOKUP(J5231, sku!B:BM, 64, FALSE)</f>
        <v>Revenda</v>
      </c>
      <c r="AC5231" s="37" t="str">
        <f>LEFT(pedidos[[#This Row],[SKU]],3)</f>
        <v>CAD</v>
      </c>
      <c r="AD5231" s="37" t="str" cm="1">
        <f t="array" aca="1" ref="AD5231" ca="1">IFERROR(
  INDEX(
    montadora[Montadora],
    MATCH(TRUE,LEFT(#REF!,NÚCARACT(montadora[SKU Parcial]))=montadora[SKU Parcial],0)
  ),
  ""
)</f>
        <v/>
      </c>
    </row>
    <row r="5232" spans="1:30" x14ac:dyDescent="0.25">
      <c r="A5232" s="42" t="s">
        <v>8604</v>
      </c>
      <c r="B5232" s="42"/>
      <c r="C5232" s="42"/>
      <c r="D5232" s="42"/>
      <c r="E5232" s="42">
        <v>19599499464</v>
      </c>
      <c r="F5232" s="42" t="s">
        <v>8383</v>
      </c>
      <c r="G5232" s="42" t="s">
        <v>11227</v>
      </c>
      <c r="H5232" s="7"/>
      <c r="I5232" s="42"/>
      <c r="J5232" s="42" t="s">
        <v>1156</v>
      </c>
      <c r="K5232" s="8">
        <v>45869</v>
      </c>
      <c r="L5232" s="7" t="s">
        <v>8443</v>
      </c>
      <c r="M5232" s="44">
        <v>48.8</v>
      </c>
      <c r="N5232" s="7">
        <v>1</v>
      </c>
      <c r="O5232" s="44">
        <v>48.8</v>
      </c>
      <c r="P5232" s="44">
        <v>26.08</v>
      </c>
      <c r="Q5232" s="44">
        <v>3.96</v>
      </c>
      <c r="R5232" s="44">
        <v>14.74</v>
      </c>
      <c r="S5232" s="44">
        <v>0</v>
      </c>
      <c r="T5232" s="44">
        <v>0</v>
      </c>
      <c r="U5232" s="44">
        <v>4.0199999999999996</v>
      </c>
      <c r="V5232" s="9">
        <v>8.2299999999999998E-2</v>
      </c>
      <c r="W5232" s="42" t="s">
        <v>34</v>
      </c>
      <c r="X5232" s="43"/>
      <c r="Y5232" s="43"/>
      <c r="Z5232" s="43" t="s">
        <v>8442</v>
      </c>
      <c r="AA5232" s="37" t="str">
        <f>VLOOKUP(J5232, sku!B:C, 2, FALSE)</f>
        <v>Trava Antifurto Moto Bicicleta Roda/Quadro</v>
      </c>
      <c r="AB5232" s="37" t="str">
        <f>VLOOKUP(J5232, sku!B:BM, 64, FALSE)</f>
        <v>Importação</v>
      </c>
      <c r="AC5232" s="37" t="str">
        <f>LEFT(pedidos[[#This Row],[SKU]],3)</f>
        <v>ET0</v>
      </c>
      <c r="AD5232" s="37" t="str" cm="1">
        <f t="array" aca="1" ref="AD5232" ca="1">IFERROR(
  INDEX(
    montadora[Montadora],
    MATCH(TRUE,LEFT(#REF!,NÚCARACT(montadora[SKU Parcial]))=montadora[SKU Parcial],0)
  ),
  ""
)</f>
        <v/>
      </c>
    </row>
    <row r="5233" spans="1:30" x14ac:dyDescent="0.25">
      <c r="A5233" s="42" t="s">
        <v>8543</v>
      </c>
      <c r="B5233" s="42"/>
      <c r="C5233" s="42"/>
      <c r="D5233" s="42"/>
      <c r="E5233" s="42">
        <v>20397981415</v>
      </c>
      <c r="F5233" s="42" t="s">
        <v>8365</v>
      </c>
      <c r="G5233" s="42" t="s">
        <v>11227</v>
      </c>
      <c r="H5233" s="7"/>
      <c r="I5233" s="42"/>
      <c r="J5233" s="42" t="s">
        <v>8426</v>
      </c>
      <c r="K5233" s="8">
        <v>45869</v>
      </c>
      <c r="L5233" s="7" t="s">
        <v>8443</v>
      </c>
      <c r="M5233" s="44">
        <v>33.799999999999997</v>
      </c>
      <c r="N5233" s="7">
        <v>1</v>
      </c>
      <c r="O5233" s="44">
        <v>41.8</v>
      </c>
      <c r="P5233" s="44">
        <v>16.309999999999999</v>
      </c>
      <c r="Q5233" s="44">
        <v>2.74</v>
      </c>
      <c r="R5233" s="44">
        <v>11.44</v>
      </c>
      <c r="S5233" s="44">
        <v>8</v>
      </c>
      <c r="T5233" s="44">
        <v>0</v>
      </c>
      <c r="U5233" s="44">
        <v>3.31</v>
      </c>
      <c r="V5233" s="9">
        <v>9.7799999999999998E-2</v>
      </c>
      <c r="W5233" s="42" t="s">
        <v>34</v>
      </c>
      <c r="X5233" s="43"/>
      <c r="Y5233" s="43"/>
      <c r="Z5233" s="43" t="s">
        <v>8442</v>
      </c>
      <c r="AA5233" s="37" t="str">
        <f>VLOOKUP(J5233, sku!B:C, 2, FALSE)</f>
        <v>Delet 500ml</v>
      </c>
      <c r="AB5233" s="37" t="str">
        <f>VLOOKUP(J5233, sku!B:BM, 64, FALSE)</f>
        <v>Revenda</v>
      </c>
      <c r="AC5233" s="37" t="str">
        <f>LEFT(pedidos[[#This Row],[SKU]],3)</f>
        <v>VX2</v>
      </c>
      <c r="AD5233" s="37" t="str" cm="1">
        <f t="array" aca="1" ref="AD5233" ca="1">IFERROR(
  INDEX(
    montadora[Montadora],
    MATCH(TRUE,LEFT(#REF!,NÚCARACT(montadora[SKU Parcial]))=montadora[SKU Parcial],0)
  ),
  ""
)</f>
        <v/>
      </c>
    </row>
    <row r="5234" spans="1:30" x14ac:dyDescent="0.25">
      <c r="A5234" s="42" t="s">
        <v>8708</v>
      </c>
      <c r="B5234" s="42"/>
      <c r="C5234" s="42"/>
      <c r="D5234" s="42"/>
      <c r="E5234" s="42">
        <v>22993569629</v>
      </c>
      <c r="F5234" s="42" t="s">
        <v>8394</v>
      </c>
      <c r="G5234" s="42" t="s">
        <v>11227</v>
      </c>
      <c r="H5234" s="7"/>
      <c r="I5234" s="42"/>
      <c r="J5234" s="42" t="s">
        <v>938</v>
      </c>
      <c r="K5234" s="8">
        <v>45869</v>
      </c>
      <c r="L5234" s="7" t="s">
        <v>8443</v>
      </c>
      <c r="M5234" s="44">
        <v>78.8</v>
      </c>
      <c r="N5234" s="7">
        <v>1</v>
      </c>
      <c r="O5234" s="44">
        <v>78.8</v>
      </c>
      <c r="P5234" s="44">
        <v>39.54</v>
      </c>
      <c r="Q5234" s="44">
        <v>6.4</v>
      </c>
      <c r="R5234" s="44">
        <v>21.34</v>
      </c>
      <c r="S5234" s="44">
        <v>0</v>
      </c>
      <c r="T5234" s="44">
        <v>0</v>
      </c>
      <c r="U5234" s="44">
        <v>11.52</v>
      </c>
      <c r="V5234" s="9">
        <v>0.1462</v>
      </c>
      <c r="W5234" s="42" t="s">
        <v>34</v>
      </c>
      <c r="X5234" s="43"/>
      <c r="Y5234" s="43"/>
      <c r="Z5234" s="43" t="s">
        <v>8442</v>
      </c>
      <c r="AA5234" s="37" t="str">
        <f>VLOOKUP(J5234, sku!B:C, 2, FALSE)</f>
        <v>Cadeirinha Preta Aro 26 - Peixinho Bike</v>
      </c>
      <c r="AB5234" s="37" t="str">
        <f>VLOOKUP(J5234, sku!B:BM, 64, FALSE)</f>
        <v>Revenda</v>
      </c>
      <c r="AC5234" s="37" t="str">
        <f>LEFT(pedidos[[#This Row],[SKU]],3)</f>
        <v>CAD</v>
      </c>
      <c r="AD5234" s="37" t="str" cm="1">
        <f t="array" aca="1" ref="AD5234" ca="1">IFERROR(
  INDEX(
    montadora[Montadora],
    MATCH(TRUE,LEFT(#REF!,NÚCARACT(montadora[SKU Parcial]))=montadora[SKU Parcial],0)
  ),
  ""
)</f>
        <v/>
      </c>
    </row>
    <row r="5235" spans="1:30" x14ac:dyDescent="0.25">
      <c r="A5235" s="42" t="s">
        <v>8709</v>
      </c>
      <c r="B5235" s="42"/>
      <c r="C5235" s="42"/>
      <c r="D5235" s="42"/>
      <c r="E5235" s="42">
        <v>20399377477</v>
      </c>
      <c r="F5235" s="42" t="s">
        <v>8393</v>
      </c>
      <c r="G5235" s="42" t="s">
        <v>11227</v>
      </c>
      <c r="H5235" s="7"/>
      <c r="I5235" s="42"/>
      <c r="J5235" s="42" t="s">
        <v>938</v>
      </c>
      <c r="K5235" s="8">
        <v>45869</v>
      </c>
      <c r="L5235" s="7" t="s">
        <v>8443</v>
      </c>
      <c r="M5235" s="44">
        <v>79.8</v>
      </c>
      <c r="N5235" s="7">
        <v>1</v>
      </c>
      <c r="O5235" s="44">
        <v>79.8</v>
      </c>
      <c r="P5235" s="44">
        <v>39.54</v>
      </c>
      <c r="Q5235" s="44">
        <v>6.48</v>
      </c>
      <c r="R5235" s="44">
        <v>21.56</v>
      </c>
      <c r="S5235" s="44">
        <v>0</v>
      </c>
      <c r="T5235" s="44">
        <v>0</v>
      </c>
      <c r="U5235" s="44">
        <v>12.22</v>
      </c>
      <c r="V5235" s="9">
        <v>0.15310000000000001</v>
      </c>
      <c r="W5235" s="42" t="s">
        <v>34</v>
      </c>
      <c r="X5235" s="43"/>
      <c r="Y5235" s="43"/>
      <c r="Z5235" s="43" t="s">
        <v>8442</v>
      </c>
      <c r="AA5235" s="37" t="str">
        <f>VLOOKUP(J5235, sku!B:C, 2, FALSE)</f>
        <v>Cadeirinha Preta Aro 26 - Peixinho Bike</v>
      </c>
      <c r="AB5235" s="37" t="str">
        <f>VLOOKUP(J5235, sku!B:BM, 64, FALSE)</f>
        <v>Revenda</v>
      </c>
      <c r="AC5235" s="37" t="str">
        <f>LEFT(pedidos[[#This Row],[SKU]],3)</f>
        <v>CAD</v>
      </c>
      <c r="AD5235" s="37" t="str" cm="1">
        <f t="array" aca="1" ref="AD5235" ca="1">IFERROR(
  INDEX(
    montadora[Montadora],
    MATCH(TRUE,LEFT(#REF!,NÚCARACT(montadora[SKU Parcial]))=montadora[SKU Parcial],0)
  ),
  ""
)</f>
        <v/>
      </c>
    </row>
    <row r="5236" spans="1:30" x14ac:dyDescent="0.25">
      <c r="A5236" s="42" t="s">
        <v>8573</v>
      </c>
      <c r="B5236" s="42"/>
      <c r="C5236" s="42"/>
      <c r="D5236" s="42"/>
      <c r="E5236" s="42">
        <v>22293424720</v>
      </c>
      <c r="F5236" s="42" t="s">
        <v>8380</v>
      </c>
      <c r="G5236" s="42" t="s">
        <v>11227</v>
      </c>
      <c r="H5236" s="7"/>
      <c r="I5236" s="42"/>
      <c r="J5236" s="42" t="s">
        <v>8433</v>
      </c>
      <c r="K5236" s="8">
        <v>45869</v>
      </c>
      <c r="L5236" s="7" t="s">
        <v>8443</v>
      </c>
      <c r="M5236" s="44">
        <v>46.8</v>
      </c>
      <c r="N5236" s="7">
        <v>1</v>
      </c>
      <c r="O5236" s="44">
        <v>46.8</v>
      </c>
      <c r="P5236" s="44">
        <v>24.45</v>
      </c>
      <c r="Q5236" s="44">
        <v>3.8</v>
      </c>
      <c r="R5236" s="44">
        <v>14.3</v>
      </c>
      <c r="S5236" s="44">
        <v>0</v>
      </c>
      <c r="T5236" s="44">
        <v>0</v>
      </c>
      <c r="U5236" s="44">
        <v>4.25</v>
      </c>
      <c r="V5236" s="9">
        <v>9.0800000000000006E-2</v>
      </c>
      <c r="W5236" s="42" t="s">
        <v>34</v>
      </c>
      <c r="X5236" s="43"/>
      <c r="Y5236" s="43"/>
      <c r="Z5236" s="43" t="s">
        <v>8442</v>
      </c>
      <c r="AA5236" s="37" t="str">
        <f>VLOOKUP(J5236, sku!B:C, 2, FALSE)</f>
        <v>Trava Manete Moto E Bicicleta de Plástico - Vermelho</v>
      </c>
      <c r="AB5236" s="37" t="str">
        <f>VLOOKUP(J5236, sku!B:BM, 64, FALSE)</f>
        <v>Importação</v>
      </c>
      <c r="AC5236" s="37" t="str">
        <f>LEFT(pedidos[[#This Row],[SKU]],3)</f>
        <v>ET0</v>
      </c>
      <c r="AD5236" s="37" t="str" cm="1">
        <f t="array" aca="1" ref="AD5236" ca="1">IFERROR(
  INDEX(
    montadora[Montadora],
    MATCH(TRUE,LEFT(#REF!,NÚCARACT(montadora[SKU Parcial]))=montadora[SKU Parcial],0)
  ),
  ""
)</f>
        <v/>
      </c>
    </row>
    <row r="5237" spans="1:30" x14ac:dyDescent="0.25">
      <c r="A5237" s="42" t="s">
        <v>8710</v>
      </c>
      <c r="B5237" s="42"/>
      <c r="C5237" s="42"/>
      <c r="D5237" s="42"/>
      <c r="E5237" s="42">
        <v>20399377477</v>
      </c>
      <c r="F5237" s="42" t="s">
        <v>8393</v>
      </c>
      <c r="G5237" s="42" t="s">
        <v>11227</v>
      </c>
      <c r="H5237" s="7"/>
      <c r="I5237" s="42"/>
      <c r="J5237" s="42" t="s">
        <v>2167</v>
      </c>
      <c r="K5237" s="8">
        <v>45869</v>
      </c>
      <c r="L5237" s="7" t="s">
        <v>8443</v>
      </c>
      <c r="M5237" s="44">
        <v>79.8</v>
      </c>
      <c r="N5237" s="7">
        <v>1</v>
      </c>
      <c r="O5237" s="44">
        <v>105.55</v>
      </c>
      <c r="P5237" s="44">
        <v>39.54</v>
      </c>
      <c r="Q5237" s="44">
        <v>6.48</v>
      </c>
      <c r="R5237" s="44">
        <v>21.56</v>
      </c>
      <c r="S5237" s="44">
        <v>25.75</v>
      </c>
      <c r="T5237" s="44">
        <v>0</v>
      </c>
      <c r="U5237" s="44">
        <v>12.22</v>
      </c>
      <c r="V5237" s="9">
        <v>0.15310000000000001</v>
      </c>
      <c r="W5237" s="42" t="s">
        <v>34</v>
      </c>
      <c r="X5237" s="43"/>
      <c r="Y5237" s="43"/>
      <c r="Z5237" s="43" t="s">
        <v>8442</v>
      </c>
      <c r="AA5237" s="37" t="str">
        <f>VLOOKUP(J5237, sku!B:C, 2, FALSE)</f>
        <v>Cadeirinha Rosa Aro 26 - Peixinho Bike</v>
      </c>
      <c r="AB5237" s="37" t="str">
        <f>VLOOKUP(J5237, sku!B:BM, 64, FALSE)</f>
        <v>Revenda</v>
      </c>
      <c r="AC5237" s="37" t="str">
        <f>LEFT(pedidos[[#This Row],[SKU]],3)</f>
        <v>CAD</v>
      </c>
      <c r="AD5237" s="37" t="str" cm="1">
        <f t="array" aca="1" ref="AD5237" ca="1">IFERROR(
  INDEX(
    montadora[Montadora],
    MATCH(TRUE,LEFT(#REF!,NÚCARACT(montadora[SKU Parcial]))=montadora[SKU Parcial],0)
  ),
  ""
)</f>
        <v/>
      </c>
    </row>
    <row r="5238" spans="1:30" x14ac:dyDescent="0.25">
      <c r="A5238" s="42" t="s">
        <v>8793</v>
      </c>
      <c r="B5238" s="42"/>
      <c r="C5238" s="42"/>
      <c r="D5238" s="42"/>
      <c r="E5238" s="42">
        <v>18799265214</v>
      </c>
      <c r="F5238" s="42" t="s">
        <v>8825</v>
      </c>
      <c r="G5238" s="42" t="s">
        <v>11227</v>
      </c>
      <c r="H5238" s="7"/>
      <c r="I5238" s="42"/>
      <c r="J5238" s="42" t="s">
        <v>8839</v>
      </c>
      <c r="K5238" s="8">
        <v>45868</v>
      </c>
      <c r="L5238" s="7" t="s">
        <v>8443</v>
      </c>
      <c r="M5238" s="44">
        <v>328.7</v>
      </c>
      <c r="N5238" s="7">
        <v>1</v>
      </c>
      <c r="O5238" s="44">
        <v>328.7</v>
      </c>
      <c r="P5238" s="44">
        <v>120</v>
      </c>
      <c r="Q5238" s="44">
        <v>26.69</v>
      </c>
      <c r="R5238" s="44">
        <v>0</v>
      </c>
      <c r="S5238" s="44">
        <v>0</v>
      </c>
      <c r="T5238" s="44">
        <v>0</v>
      </c>
      <c r="U5238" s="44">
        <v>182.01</v>
      </c>
      <c r="V5238" s="9">
        <v>0.55369999999999997</v>
      </c>
      <c r="W5238" s="42" t="s">
        <v>34</v>
      </c>
      <c r="X5238" s="43"/>
      <c r="Y5238" s="43"/>
      <c r="Z5238" s="43" t="s">
        <v>8442</v>
      </c>
      <c r="AA5238" s="37" t="str">
        <f>VLOOKUP(J5238, sku!B:C, 2, FALSE)</f>
        <v>Travessa Volkswagen - Smart - - - Nivus - - - Prata</v>
      </c>
      <c r="AB5238" s="37" t="str">
        <f>VLOOKUP(J5238, sku!B:BM, 64, FALSE)</f>
        <v>Fabricação</v>
      </c>
      <c r="AC5238" s="37" t="str">
        <f>LEFT(pedidos[[#This Row],[SKU]],3)</f>
        <v>XVW</v>
      </c>
      <c r="AD5238" s="37" t="str" cm="1">
        <f t="array" aca="1" ref="AD5238" ca="1">IFERROR(
  INDEX(
    montadora[Montadora],
    MATCH(TRUE,LEFT(#REF!,NÚCARACT(montadora[SKU Parcial]))=montadora[SKU Parcial],0)
  ),
  ""
)</f>
        <v/>
      </c>
    </row>
    <row r="5239" spans="1:30" x14ac:dyDescent="0.25">
      <c r="A5239" s="42" t="s">
        <v>8518</v>
      </c>
      <c r="B5239" s="42"/>
      <c r="C5239" s="42"/>
      <c r="D5239" s="42"/>
      <c r="E5239" s="42">
        <v>18999362038</v>
      </c>
      <c r="F5239" s="42" t="s">
        <v>8358</v>
      </c>
      <c r="G5239" s="42" t="s">
        <v>11227</v>
      </c>
      <c r="H5239" s="7"/>
      <c r="I5239" s="42"/>
      <c r="J5239" s="42" t="s">
        <v>8423</v>
      </c>
      <c r="K5239" s="8">
        <v>45868</v>
      </c>
      <c r="L5239" s="7" t="s">
        <v>8443</v>
      </c>
      <c r="M5239" s="44">
        <v>25.8</v>
      </c>
      <c r="N5239" s="7">
        <v>1</v>
      </c>
      <c r="O5239" s="44">
        <v>30.61</v>
      </c>
      <c r="P5239" s="44">
        <v>13.28</v>
      </c>
      <c r="Q5239" s="44">
        <v>2.09</v>
      </c>
      <c r="R5239" s="44">
        <v>9.68</v>
      </c>
      <c r="S5239" s="44">
        <v>4.8099999999999996</v>
      </c>
      <c r="T5239" s="44">
        <v>0</v>
      </c>
      <c r="U5239" s="44">
        <v>0.75</v>
      </c>
      <c r="V5239" s="9">
        <v>2.8899999999999999E-2</v>
      </c>
      <c r="W5239" s="42" t="s">
        <v>34</v>
      </c>
      <c r="X5239" s="43"/>
      <c r="Y5239" s="43"/>
      <c r="Z5239" s="43" t="s">
        <v>8442</v>
      </c>
      <c r="AA5239" s="37" t="str">
        <f>VLOOKUP(J5239, sku!B:C, 2, FALSE)</f>
        <v>Cadeado Trava De Bicicleta 110 Cm - Azul</v>
      </c>
      <c r="AB5239" s="37" t="str">
        <f>VLOOKUP(J5239, sku!B:BM, 64, FALSE)</f>
        <v>Importação</v>
      </c>
      <c r="AC5239" s="37" t="str">
        <f>LEFT(pedidos[[#This Row],[SKU]],3)</f>
        <v>CAD</v>
      </c>
      <c r="AD5239" s="37" t="str" cm="1">
        <f t="array" aca="1" ref="AD5239" ca="1">IFERROR(
  INDEX(
    montadora[Montadora],
    MATCH(TRUE,LEFT(#REF!,NÚCARACT(montadora[SKU Parcial]))=montadora[SKU Parcial],0)
  ),
  ""
)</f>
        <v/>
      </c>
    </row>
    <row r="5240" spans="1:30" x14ac:dyDescent="0.25">
      <c r="A5240" s="42" t="s">
        <v>8711</v>
      </c>
      <c r="B5240" s="42"/>
      <c r="C5240" s="42"/>
      <c r="D5240" s="42"/>
      <c r="E5240" s="42">
        <v>20399377477</v>
      </c>
      <c r="F5240" s="42" t="s">
        <v>8393</v>
      </c>
      <c r="G5240" s="42" t="s">
        <v>11227</v>
      </c>
      <c r="H5240" s="7"/>
      <c r="I5240" s="42"/>
      <c r="J5240" s="42" t="s">
        <v>938</v>
      </c>
      <c r="K5240" s="8">
        <v>45868</v>
      </c>
      <c r="L5240" s="7" t="s">
        <v>8443</v>
      </c>
      <c r="M5240" s="44">
        <v>79.8</v>
      </c>
      <c r="N5240" s="7">
        <v>1</v>
      </c>
      <c r="O5240" s="44">
        <v>99.46</v>
      </c>
      <c r="P5240" s="44">
        <v>39.54</v>
      </c>
      <c r="Q5240" s="44">
        <v>6.48</v>
      </c>
      <c r="R5240" s="44">
        <v>21.56</v>
      </c>
      <c r="S5240" s="44">
        <v>19.66</v>
      </c>
      <c r="T5240" s="44">
        <v>0</v>
      </c>
      <c r="U5240" s="44">
        <v>12.22</v>
      </c>
      <c r="V5240" s="9">
        <v>0.15310000000000001</v>
      </c>
      <c r="W5240" s="42" t="s">
        <v>34</v>
      </c>
      <c r="X5240" s="43"/>
      <c r="Y5240" s="43"/>
      <c r="Z5240" s="43" t="s">
        <v>8442</v>
      </c>
      <c r="AA5240" s="37" t="str">
        <f>VLOOKUP(J5240, sku!B:C, 2, FALSE)</f>
        <v>Cadeirinha Preta Aro 26 - Peixinho Bike</v>
      </c>
      <c r="AB5240" s="37" t="str">
        <f>VLOOKUP(J5240, sku!B:BM, 64, FALSE)</f>
        <v>Revenda</v>
      </c>
      <c r="AC5240" s="37" t="str">
        <f>LEFT(pedidos[[#This Row],[SKU]],3)</f>
        <v>CAD</v>
      </c>
      <c r="AD5240" s="37" t="str" cm="1">
        <f t="array" aca="1" ref="AD5240" ca="1">IFERROR(
  INDEX(
    montadora[Montadora],
    MATCH(TRUE,LEFT(#REF!,NÚCARACT(montadora[SKU Parcial]))=montadora[SKU Parcial],0)
  ),
  ""
)</f>
        <v/>
      </c>
    </row>
    <row r="5241" spans="1:30" x14ac:dyDescent="0.25">
      <c r="A5241" s="42" t="s">
        <v>8617</v>
      </c>
      <c r="B5241" s="42"/>
      <c r="C5241" s="42"/>
      <c r="D5241" s="42"/>
      <c r="E5241" s="42">
        <v>19699499227</v>
      </c>
      <c r="F5241" s="42" t="s">
        <v>8390</v>
      </c>
      <c r="G5241" s="42" t="s">
        <v>11227</v>
      </c>
      <c r="H5241" s="7"/>
      <c r="I5241" s="42"/>
      <c r="J5241" s="42" t="s">
        <v>8435</v>
      </c>
      <c r="K5241" s="8">
        <v>45868</v>
      </c>
      <c r="L5241" s="7" t="s">
        <v>8443</v>
      </c>
      <c r="M5241" s="44">
        <v>51.9</v>
      </c>
      <c r="N5241" s="7">
        <v>1</v>
      </c>
      <c r="O5241" s="44">
        <v>61.52</v>
      </c>
      <c r="P5241" s="44">
        <v>30</v>
      </c>
      <c r="Q5241" s="44">
        <v>4.21</v>
      </c>
      <c r="R5241" s="44">
        <v>15.42</v>
      </c>
      <c r="S5241" s="44">
        <v>9.6199999999999992</v>
      </c>
      <c r="T5241" s="44">
        <v>0</v>
      </c>
      <c r="U5241" s="44">
        <v>2.27</v>
      </c>
      <c r="V5241" s="9">
        <v>4.3700000000000003E-2</v>
      </c>
      <c r="W5241" s="42" t="s">
        <v>34</v>
      </c>
      <c r="X5241" s="43"/>
      <c r="Y5241" s="43"/>
      <c r="Z5241" s="43" t="s">
        <v>8442</v>
      </c>
      <c r="AA5241" s="37" t="str">
        <f>VLOOKUP(J5241, sku!B:C, 2, FALSE)</f>
        <v>Banco Bicicleta Selim Preto e Azul</v>
      </c>
      <c r="AB5241" s="37" t="str">
        <f>VLOOKUP(J5241, sku!B:BM, 64, FALSE)</f>
        <v>Importação</v>
      </c>
      <c r="AC5241" s="37" t="str">
        <f>LEFT(pedidos[[#This Row],[SKU]],3)</f>
        <v>EB0</v>
      </c>
      <c r="AD5241" s="37" t="str" cm="1">
        <f t="array" aca="1" ref="AD5241" ca="1">IFERROR(
  INDEX(
    montadora[Montadora],
    MATCH(TRUE,LEFT(#REF!,NÚCARACT(montadora[SKU Parcial]))=montadora[SKU Parcial],0)
  ),
  ""
)</f>
        <v/>
      </c>
    </row>
    <row r="5242" spans="1:30" x14ac:dyDescent="0.25">
      <c r="A5242" s="42" t="s">
        <v>8784</v>
      </c>
      <c r="B5242" s="42"/>
      <c r="C5242" s="42"/>
      <c r="D5242" s="42"/>
      <c r="E5242" s="42">
        <v>23297894728</v>
      </c>
      <c r="F5242" s="42" t="s">
        <v>8414</v>
      </c>
      <c r="G5242" s="42" t="s">
        <v>11227</v>
      </c>
      <c r="H5242" s="7"/>
      <c r="I5242" s="42"/>
      <c r="J5242" s="42" t="s">
        <v>164</v>
      </c>
      <c r="K5242" s="8">
        <v>45868</v>
      </c>
      <c r="L5242" s="7" t="s">
        <v>8443</v>
      </c>
      <c r="M5242" s="44">
        <v>328.8</v>
      </c>
      <c r="N5242" s="7">
        <v>1</v>
      </c>
      <c r="O5242" s="44">
        <v>328.8</v>
      </c>
      <c r="P5242" s="44">
        <v>110</v>
      </c>
      <c r="Q5242" s="44">
        <v>26.7</v>
      </c>
      <c r="R5242" s="44">
        <v>76.34</v>
      </c>
      <c r="S5242" s="44">
        <v>0</v>
      </c>
      <c r="T5242" s="44">
        <v>0</v>
      </c>
      <c r="U5242" s="44">
        <v>115.76</v>
      </c>
      <c r="V5242" s="9">
        <v>0.35210000000000002</v>
      </c>
      <c r="W5242" s="42" t="s">
        <v>34</v>
      </c>
      <c r="X5242" s="43"/>
      <c r="Y5242" s="43"/>
      <c r="Z5242" s="43" t="s">
        <v>8442</v>
      </c>
      <c r="AA5242" s="37" t="str">
        <f>VLOOKUP(J5242, sku!B:C, 2, FALSE)</f>
        <v>Travessa Fiat - Locker - - - Palio Locker - - - Prata</v>
      </c>
      <c r="AB5242" s="37" t="str">
        <f>VLOOKUP(J5242, sku!B:BM, 64, FALSE)</f>
        <v>Fabricação</v>
      </c>
      <c r="AC5242" s="37" t="str">
        <f>LEFT(pedidos[[#This Row],[SKU]],3)</f>
        <v>XFI</v>
      </c>
      <c r="AD5242" s="37" t="str" cm="1">
        <f t="array" aca="1" ref="AD5242" ca="1">IFERROR(
  INDEX(
    montadora[Montadora],
    MATCH(TRUE,LEFT(#REF!,NÚCARACT(montadora[SKU Parcial]))=montadora[SKU Parcial],0)
  ),
  ""
)</f>
        <v/>
      </c>
    </row>
    <row r="5243" spans="1:30" x14ac:dyDescent="0.25">
      <c r="A5243" s="42" t="s">
        <v>8764</v>
      </c>
      <c r="B5243" s="42"/>
      <c r="C5243" s="42"/>
      <c r="D5243" s="42"/>
      <c r="E5243" s="42">
        <v>22794240677</v>
      </c>
      <c r="F5243" s="42" t="s">
        <v>8821</v>
      </c>
      <c r="G5243" s="42" t="s">
        <v>11227</v>
      </c>
      <c r="H5243" s="7"/>
      <c r="I5243" s="42"/>
      <c r="J5243" s="42" t="s">
        <v>1707</v>
      </c>
      <c r="K5243" s="8">
        <v>45868</v>
      </c>
      <c r="L5243" s="7" t="s">
        <v>8443</v>
      </c>
      <c r="M5243" s="44">
        <v>248.8</v>
      </c>
      <c r="N5243" s="7">
        <v>1</v>
      </c>
      <c r="O5243" s="44">
        <v>255.1</v>
      </c>
      <c r="P5243" s="44">
        <v>105</v>
      </c>
      <c r="Q5243" s="44">
        <v>20.2</v>
      </c>
      <c r="R5243" s="44">
        <v>58.74</v>
      </c>
      <c r="S5243" s="44">
        <v>6.3</v>
      </c>
      <c r="T5243" s="44">
        <v>0</v>
      </c>
      <c r="U5243" s="44">
        <v>64.86</v>
      </c>
      <c r="V5243" s="9">
        <v>0.26069999999999999</v>
      </c>
      <c r="W5243" s="42" t="s">
        <v>34</v>
      </c>
      <c r="X5243" s="43"/>
      <c r="Y5243" s="43"/>
      <c r="Z5243" s="43" t="s">
        <v>8442</v>
      </c>
      <c r="AA5243" s="37" t="str">
        <f>VLOOKUP(J5243, sku!B:C, 2, FALSE)</f>
        <v>Travessa Volkswagen - Slim - - - Saveiro Cross - 2010 A 2024 - Preto</v>
      </c>
      <c r="AB5243" s="37" t="str">
        <f>VLOOKUP(J5243, sku!B:BM, 64, FALSE)</f>
        <v>Fabricação</v>
      </c>
      <c r="AC5243" s="37" t="str">
        <f>LEFT(pedidos[[#This Row],[SKU]],3)</f>
        <v>XVW</v>
      </c>
      <c r="AD5243" s="37" t="str" cm="1">
        <f t="array" aca="1" ref="AD5243" ca="1">IFERROR(
  INDEX(
    montadora[Montadora],
    MATCH(TRUE,LEFT(#REF!,NÚCARACT(montadora[SKU Parcial]))=montadora[SKU Parcial],0)
  ),
  ""
)</f>
        <v/>
      </c>
    </row>
    <row r="5244" spans="1:30" x14ac:dyDescent="0.25">
      <c r="A5244" s="42" t="s">
        <v>8712</v>
      </c>
      <c r="B5244" s="42"/>
      <c r="C5244" s="42"/>
      <c r="D5244" s="42"/>
      <c r="E5244" s="42">
        <v>20399377477</v>
      </c>
      <c r="F5244" s="42" t="s">
        <v>8393</v>
      </c>
      <c r="G5244" s="42" t="s">
        <v>11227</v>
      </c>
      <c r="H5244" s="7"/>
      <c r="I5244" s="42"/>
      <c r="J5244" s="42" t="s">
        <v>938</v>
      </c>
      <c r="K5244" s="8">
        <v>45868</v>
      </c>
      <c r="L5244" s="7" t="s">
        <v>8443</v>
      </c>
      <c r="M5244" s="44">
        <v>79.8</v>
      </c>
      <c r="N5244" s="7">
        <v>1</v>
      </c>
      <c r="O5244" s="44">
        <v>84.87</v>
      </c>
      <c r="P5244" s="44">
        <v>39.54</v>
      </c>
      <c r="Q5244" s="44">
        <v>6.48</v>
      </c>
      <c r="R5244" s="44">
        <v>21.56</v>
      </c>
      <c r="S5244" s="44">
        <v>5.07</v>
      </c>
      <c r="T5244" s="44">
        <v>0</v>
      </c>
      <c r="U5244" s="44">
        <v>12.22</v>
      </c>
      <c r="V5244" s="9">
        <v>0.15310000000000001</v>
      </c>
      <c r="W5244" s="42" t="s">
        <v>34</v>
      </c>
      <c r="X5244" s="43"/>
      <c r="Y5244" s="43"/>
      <c r="Z5244" s="43" t="s">
        <v>8442</v>
      </c>
      <c r="AA5244" s="37" t="str">
        <f>VLOOKUP(J5244, sku!B:C, 2, FALSE)</f>
        <v>Cadeirinha Preta Aro 26 - Peixinho Bike</v>
      </c>
      <c r="AB5244" s="37" t="str">
        <f>VLOOKUP(J5244, sku!B:BM, 64, FALSE)</f>
        <v>Revenda</v>
      </c>
      <c r="AC5244" s="37" t="str">
        <f>LEFT(pedidos[[#This Row],[SKU]],3)</f>
        <v>CAD</v>
      </c>
      <c r="AD5244" s="37" t="str" cm="1">
        <f t="array" aca="1" ref="AD5244" ca="1">IFERROR(
  INDEX(
    montadora[Montadora],
    MATCH(TRUE,LEFT(#REF!,NÚCARACT(montadora[SKU Parcial]))=montadora[SKU Parcial],0)
  ),
  ""
)</f>
        <v/>
      </c>
    </row>
    <row r="5245" spans="1:30" x14ac:dyDescent="0.25">
      <c r="A5245" s="42" t="s">
        <v>8559</v>
      </c>
      <c r="B5245" s="42"/>
      <c r="C5245" s="42"/>
      <c r="D5245" s="42"/>
      <c r="E5245" s="42">
        <v>22797364129</v>
      </c>
      <c r="F5245" s="42" t="s">
        <v>8376</v>
      </c>
      <c r="G5245" s="42" t="s">
        <v>11227</v>
      </c>
      <c r="H5245" s="7"/>
      <c r="I5245" s="42"/>
      <c r="J5245" s="42" t="s">
        <v>304</v>
      </c>
      <c r="K5245" s="8">
        <v>45868</v>
      </c>
      <c r="L5245" s="7" t="s">
        <v>8443</v>
      </c>
      <c r="M5245" s="44">
        <v>59.8</v>
      </c>
      <c r="N5245" s="7">
        <v>1</v>
      </c>
      <c r="O5245" s="44">
        <v>59.8</v>
      </c>
      <c r="P5245" s="44">
        <v>21.45</v>
      </c>
      <c r="Q5245" s="44">
        <v>4.8600000000000003</v>
      </c>
      <c r="R5245" s="44">
        <v>17.16</v>
      </c>
      <c r="S5245" s="44">
        <v>0</v>
      </c>
      <c r="T5245" s="44">
        <v>0</v>
      </c>
      <c r="U5245" s="44">
        <v>16.329999999999998</v>
      </c>
      <c r="V5245" s="9">
        <v>0.2732</v>
      </c>
      <c r="W5245" s="42" t="s">
        <v>34</v>
      </c>
      <c r="X5245" s="43"/>
      <c r="Y5245" s="43"/>
      <c r="Z5245" s="43" t="s">
        <v>8442</v>
      </c>
      <c r="AA5245" s="37" t="str">
        <f>VLOOKUP(J5245, sku!B:C, 2, FALSE)</f>
        <v>Corrente de Moto Antifurto 150cm - Preto</v>
      </c>
      <c r="AB5245" s="37" t="str">
        <f>VLOOKUP(J5245, sku!B:BM, 64, FALSE)</f>
        <v>Importação</v>
      </c>
      <c r="AC5245" s="37" t="str">
        <f>LEFT(pedidos[[#This Row],[SKU]],3)</f>
        <v>XR0</v>
      </c>
      <c r="AD5245" s="37" t="str" cm="1">
        <f t="array" aca="1" ref="AD5245" ca="1">IFERROR(
  INDEX(
    montadora[Montadora],
    MATCH(TRUE,LEFT(#REF!,NÚCARACT(montadora[SKU Parcial]))=montadora[SKU Parcial],0)
  ),
  ""
)</f>
        <v/>
      </c>
    </row>
    <row r="5246" spans="1:30" x14ac:dyDescent="0.25">
      <c r="A5246" s="42" t="s">
        <v>8713</v>
      </c>
      <c r="B5246" s="42"/>
      <c r="C5246" s="42"/>
      <c r="D5246" s="42"/>
      <c r="E5246" s="42">
        <v>20399377477</v>
      </c>
      <c r="F5246" s="42" t="s">
        <v>8393</v>
      </c>
      <c r="G5246" s="42" t="s">
        <v>11227</v>
      </c>
      <c r="H5246" s="7"/>
      <c r="I5246" s="42"/>
      <c r="J5246" s="42" t="s">
        <v>938</v>
      </c>
      <c r="K5246" s="8">
        <v>45868</v>
      </c>
      <c r="L5246" s="7" t="s">
        <v>8443</v>
      </c>
      <c r="M5246" s="44">
        <v>79.8</v>
      </c>
      <c r="N5246" s="7">
        <v>1</v>
      </c>
      <c r="O5246" s="44">
        <v>92.17</v>
      </c>
      <c r="P5246" s="44">
        <v>39.54</v>
      </c>
      <c r="Q5246" s="44">
        <v>6.48</v>
      </c>
      <c r="R5246" s="44">
        <v>21.56</v>
      </c>
      <c r="S5246" s="44">
        <v>12.37</v>
      </c>
      <c r="T5246" s="44">
        <v>0</v>
      </c>
      <c r="U5246" s="44">
        <v>12.22</v>
      </c>
      <c r="V5246" s="9">
        <v>0.15310000000000001</v>
      </c>
      <c r="W5246" s="42" t="s">
        <v>34</v>
      </c>
      <c r="X5246" s="43"/>
      <c r="Y5246" s="43"/>
      <c r="Z5246" s="43" t="s">
        <v>8442</v>
      </c>
      <c r="AA5246" s="37" t="str">
        <f>VLOOKUP(J5246, sku!B:C, 2, FALSE)</f>
        <v>Cadeirinha Preta Aro 26 - Peixinho Bike</v>
      </c>
      <c r="AB5246" s="37" t="str">
        <f>VLOOKUP(J5246, sku!B:BM, 64, FALSE)</f>
        <v>Revenda</v>
      </c>
      <c r="AC5246" s="37" t="str">
        <f>LEFT(pedidos[[#This Row],[SKU]],3)</f>
        <v>CAD</v>
      </c>
      <c r="AD5246" s="37" t="str" cm="1">
        <f t="array" aca="1" ref="AD5246" ca="1">IFERROR(
  INDEX(
    montadora[Montadora],
    MATCH(TRUE,LEFT(#REF!,NÚCARACT(montadora[SKU Parcial]))=montadora[SKU Parcial],0)
  ),
  ""
)</f>
        <v/>
      </c>
    </row>
    <row r="5247" spans="1:30" x14ac:dyDescent="0.25">
      <c r="A5247" s="42" t="s">
        <v>8714</v>
      </c>
      <c r="B5247" s="42"/>
      <c r="C5247" s="42"/>
      <c r="D5247" s="42"/>
      <c r="E5247" s="42">
        <v>20399377477</v>
      </c>
      <c r="F5247" s="42" t="s">
        <v>8393</v>
      </c>
      <c r="G5247" s="42" t="s">
        <v>11227</v>
      </c>
      <c r="H5247" s="7"/>
      <c r="I5247" s="42"/>
      <c r="J5247" s="42" t="s">
        <v>938</v>
      </c>
      <c r="K5247" s="8">
        <v>45867</v>
      </c>
      <c r="L5247" s="7" t="s">
        <v>8443</v>
      </c>
      <c r="M5247" s="44">
        <v>79.8</v>
      </c>
      <c r="N5247" s="7">
        <v>1</v>
      </c>
      <c r="O5247" s="44">
        <v>89.74</v>
      </c>
      <c r="P5247" s="44">
        <v>39.54</v>
      </c>
      <c r="Q5247" s="44">
        <v>6.48</v>
      </c>
      <c r="R5247" s="44">
        <v>21.56</v>
      </c>
      <c r="S5247" s="44">
        <v>9.94</v>
      </c>
      <c r="T5247" s="44">
        <v>0</v>
      </c>
      <c r="U5247" s="44">
        <v>12.22</v>
      </c>
      <c r="V5247" s="9">
        <v>0.15310000000000001</v>
      </c>
      <c r="W5247" s="42" t="s">
        <v>34</v>
      </c>
      <c r="X5247" s="43"/>
      <c r="Y5247" s="43"/>
      <c r="Z5247" s="43" t="s">
        <v>8442</v>
      </c>
      <c r="AA5247" s="37" t="str">
        <f>VLOOKUP(J5247, sku!B:C, 2, FALSE)</f>
        <v>Cadeirinha Preta Aro 26 - Peixinho Bike</v>
      </c>
      <c r="AB5247" s="37" t="str">
        <f>VLOOKUP(J5247, sku!B:BM, 64, FALSE)</f>
        <v>Revenda</v>
      </c>
      <c r="AC5247" s="37" t="str">
        <f>LEFT(pedidos[[#This Row],[SKU]],3)</f>
        <v>CAD</v>
      </c>
      <c r="AD5247" s="37" t="str" cm="1">
        <f t="array" aca="1" ref="AD5247" ca="1">IFERROR(
  INDEX(
    montadora[Montadora],
    MATCH(TRUE,LEFT(#REF!,NÚCARACT(montadora[SKU Parcial]))=montadora[SKU Parcial],0)
  ),
  ""
)</f>
        <v/>
      </c>
    </row>
    <row r="5248" spans="1:30" x14ac:dyDescent="0.25">
      <c r="A5248" s="42" t="s">
        <v>8715</v>
      </c>
      <c r="B5248" s="42"/>
      <c r="C5248" s="42"/>
      <c r="D5248" s="42"/>
      <c r="E5248" s="42">
        <v>20399377477</v>
      </c>
      <c r="F5248" s="42" t="s">
        <v>8393</v>
      </c>
      <c r="G5248" s="42" t="s">
        <v>11227</v>
      </c>
      <c r="H5248" s="7"/>
      <c r="I5248" s="42"/>
      <c r="J5248" s="42" t="s">
        <v>938</v>
      </c>
      <c r="K5248" s="8">
        <v>45867</v>
      </c>
      <c r="L5248" s="7" t="s">
        <v>8443</v>
      </c>
      <c r="M5248" s="44">
        <v>79.8</v>
      </c>
      <c r="N5248" s="7">
        <v>1</v>
      </c>
      <c r="O5248" s="44">
        <v>87.31</v>
      </c>
      <c r="P5248" s="44">
        <v>39.54</v>
      </c>
      <c r="Q5248" s="44">
        <v>6.48</v>
      </c>
      <c r="R5248" s="44">
        <v>21.56</v>
      </c>
      <c r="S5248" s="44">
        <v>7.51</v>
      </c>
      <c r="T5248" s="44">
        <v>0</v>
      </c>
      <c r="U5248" s="44">
        <v>12.22</v>
      </c>
      <c r="V5248" s="9">
        <v>0.15310000000000001</v>
      </c>
      <c r="W5248" s="42" t="s">
        <v>34</v>
      </c>
      <c r="X5248" s="43"/>
      <c r="Y5248" s="43"/>
      <c r="Z5248" s="43" t="s">
        <v>8442</v>
      </c>
      <c r="AA5248" s="37" t="str">
        <f>VLOOKUP(J5248, sku!B:C, 2, FALSE)</f>
        <v>Cadeirinha Preta Aro 26 - Peixinho Bike</v>
      </c>
      <c r="AB5248" s="37" t="str">
        <f>VLOOKUP(J5248, sku!B:BM, 64, FALSE)</f>
        <v>Revenda</v>
      </c>
      <c r="AC5248" s="37" t="str">
        <f>LEFT(pedidos[[#This Row],[SKU]],3)</f>
        <v>CAD</v>
      </c>
      <c r="AD5248" s="37" t="str" cm="1">
        <f t="array" aca="1" ref="AD5248" ca="1">IFERROR(
  INDEX(
    montadora[Montadora],
    MATCH(TRUE,LEFT(#REF!,NÚCARACT(montadora[SKU Parcial]))=montadora[SKU Parcial],0)
  ),
  ""
)</f>
        <v/>
      </c>
    </row>
    <row r="5249" spans="1:30" x14ac:dyDescent="0.25">
      <c r="A5249" s="42" t="s">
        <v>8765</v>
      </c>
      <c r="B5249" s="42"/>
      <c r="C5249" s="42"/>
      <c r="D5249" s="42"/>
      <c r="E5249" s="42">
        <v>22797738964</v>
      </c>
      <c r="F5249" s="42" t="s">
        <v>8822</v>
      </c>
      <c r="G5249" s="42" t="s">
        <v>11227</v>
      </c>
      <c r="H5249" s="7"/>
      <c r="I5249" s="42"/>
      <c r="J5249" s="42" t="s">
        <v>562</v>
      </c>
      <c r="K5249" s="8">
        <v>45867</v>
      </c>
      <c r="L5249" s="7" t="s">
        <v>8443</v>
      </c>
      <c r="M5249" s="44">
        <v>263.8</v>
      </c>
      <c r="N5249" s="7">
        <v>1</v>
      </c>
      <c r="O5249" s="44">
        <v>263.8</v>
      </c>
      <c r="P5249" s="44">
        <v>105</v>
      </c>
      <c r="Q5249" s="44">
        <v>21.42</v>
      </c>
      <c r="R5249" s="44">
        <v>62.04</v>
      </c>
      <c r="S5249" s="44">
        <v>0</v>
      </c>
      <c r="T5249" s="44">
        <v>0</v>
      </c>
      <c r="U5249" s="44">
        <v>75.34</v>
      </c>
      <c r="V5249" s="9">
        <v>0.28560000000000002</v>
      </c>
      <c r="W5249" s="42" t="s">
        <v>34</v>
      </c>
      <c r="X5249" s="43"/>
      <c r="Y5249" s="43"/>
      <c r="Z5249" s="43" t="s">
        <v>8442</v>
      </c>
      <c r="AA5249" s="37" t="str">
        <f>VLOOKUP(J5249, sku!B:C, 2, FALSE)</f>
        <v>Travessa Jeep - Slim - - - Renegade - 2016 A 2025 - Preto</v>
      </c>
      <c r="AB5249" s="37" t="str">
        <f>VLOOKUP(J5249, sku!B:BM, 64, FALSE)</f>
        <v>Fabricação</v>
      </c>
      <c r="AC5249" s="37" t="str">
        <f>LEFT(pedidos[[#This Row],[SKU]],3)</f>
        <v>XJP</v>
      </c>
      <c r="AD5249" s="37" t="str" cm="1">
        <f t="array" aca="1" ref="AD5249" ca="1">IFERROR(
  INDEX(
    montadora[Montadora],
    MATCH(TRUE,LEFT(#REF!,NÚCARACT(montadora[SKU Parcial]))=montadora[SKU Parcial],0)
  ),
  ""
)</f>
        <v/>
      </c>
    </row>
    <row r="5250" spans="1:30" x14ac:dyDescent="0.25">
      <c r="A5250" s="42" t="s">
        <v>8744</v>
      </c>
      <c r="B5250" s="42"/>
      <c r="C5250" s="42"/>
      <c r="D5250" s="42"/>
      <c r="E5250" s="42">
        <v>22797364129</v>
      </c>
      <c r="F5250" s="42" t="s">
        <v>8376</v>
      </c>
      <c r="G5250" s="42" t="s">
        <v>11227</v>
      </c>
      <c r="H5250" s="7"/>
      <c r="I5250" s="42"/>
      <c r="J5250" s="42" t="s">
        <v>304</v>
      </c>
      <c r="K5250" s="8">
        <v>45867</v>
      </c>
      <c r="L5250" s="7" t="s">
        <v>8443</v>
      </c>
      <c r="M5250" s="44">
        <v>59.8</v>
      </c>
      <c r="N5250" s="7">
        <v>2</v>
      </c>
      <c r="O5250" s="44">
        <v>119.6</v>
      </c>
      <c r="P5250" s="44">
        <v>42.9</v>
      </c>
      <c r="Q5250" s="44">
        <v>9.7100000000000009</v>
      </c>
      <c r="R5250" s="44">
        <v>34.31</v>
      </c>
      <c r="S5250" s="44">
        <v>0</v>
      </c>
      <c r="T5250" s="44">
        <v>0</v>
      </c>
      <c r="U5250" s="44">
        <v>32.68</v>
      </c>
      <c r="V5250" s="9">
        <v>0.2732</v>
      </c>
      <c r="W5250" s="42" t="s">
        <v>34</v>
      </c>
      <c r="X5250" s="43"/>
      <c r="Y5250" s="43"/>
      <c r="Z5250" s="43" t="s">
        <v>8442</v>
      </c>
      <c r="AA5250" s="37" t="str">
        <f>VLOOKUP(J5250, sku!B:C, 2, FALSE)</f>
        <v>Corrente de Moto Antifurto 150cm - Preto</v>
      </c>
      <c r="AB5250" s="37" t="str">
        <f>VLOOKUP(J5250, sku!B:BM, 64, FALSE)</f>
        <v>Importação</v>
      </c>
      <c r="AC5250" s="37" t="str">
        <f>LEFT(pedidos[[#This Row],[SKU]],3)</f>
        <v>XR0</v>
      </c>
      <c r="AD5250" s="37" t="str" cm="1">
        <f t="array" aca="1" ref="AD5250" ca="1">IFERROR(
  INDEX(
    montadora[Montadora],
    MATCH(TRUE,LEFT(#REF!,NÚCARACT(montadora[SKU Parcial]))=montadora[SKU Parcial],0)
  ),
  ""
)</f>
        <v/>
      </c>
    </row>
    <row r="5251" spans="1:30" x14ac:dyDescent="0.25">
      <c r="A5251" s="42" t="s">
        <v>8716</v>
      </c>
      <c r="B5251" s="42"/>
      <c r="C5251" s="42"/>
      <c r="D5251" s="42"/>
      <c r="E5251" s="42">
        <v>20399377477</v>
      </c>
      <c r="F5251" s="42" t="s">
        <v>8393</v>
      </c>
      <c r="G5251" s="42" t="s">
        <v>11227</v>
      </c>
      <c r="H5251" s="7"/>
      <c r="I5251" s="42"/>
      <c r="J5251" s="42" t="s">
        <v>2167</v>
      </c>
      <c r="K5251" s="8">
        <v>45867</v>
      </c>
      <c r="L5251" s="7" t="s">
        <v>8443</v>
      </c>
      <c r="M5251" s="44">
        <v>79.8</v>
      </c>
      <c r="N5251" s="7">
        <v>1</v>
      </c>
      <c r="O5251" s="44">
        <v>89.74</v>
      </c>
      <c r="P5251" s="44">
        <v>39.54</v>
      </c>
      <c r="Q5251" s="44">
        <v>6.48</v>
      </c>
      <c r="R5251" s="44">
        <v>21.56</v>
      </c>
      <c r="S5251" s="44">
        <v>9.94</v>
      </c>
      <c r="T5251" s="44">
        <v>0</v>
      </c>
      <c r="U5251" s="44">
        <v>12.22</v>
      </c>
      <c r="V5251" s="9">
        <v>0.15310000000000001</v>
      </c>
      <c r="W5251" s="42" t="s">
        <v>34</v>
      </c>
      <c r="X5251" s="43"/>
      <c r="Y5251" s="43"/>
      <c r="Z5251" s="43" t="s">
        <v>8442</v>
      </c>
      <c r="AA5251" s="37" t="str">
        <f>VLOOKUP(J5251, sku!B:C, 2, FALSE)</f>
        <v>Cadeirinha Rosa Aro 26 - Peixinho Bike</v>
      </c>
      <c r="AB5251" s="37" t="str">
        <f>VLOOKUP(J5251, sku!B:BM, 64, FALSE)</f>
        <v>Revenda</v>
      </c>
      <c r="AC5251" s="37" t="str">
        <f>LEFT(pedidos[[#This Row],[SKU]],3)</f>
        <v>CAD</v>
      </c>
      <c r="AD5251" s="37" t="str" cm="1">
        <f t="array" aca="1" ref="AD5251" ca="1">IFERROR(
  INDEX(
    montadora[Montadora],
    MATCH(TRUE,LEFT(#REF!,NÚCARACT(montadora[SKU Parcial]))=montadora[SKU Parcial],0)
  ),
  ""
)</f>
        <v/>
      </c>
    </row>
    <row r="5252" spans="1:30" x14ac:dyDescent="0.25">
      <c r="A5252" s="42" t="s">
        <v>8794</v>
      </c>
      <c r="B5252" s="42"/>
      <c r="C5252" s="42"/>
      <c r="D5252" s="42"/>
      <c r="E5252" s="42">
        <v>23593055819</v>
      </c>
      <c r="F5252" s="42" t="s">
        <v>8403</v>
      </c>
      <c r="G5252" s="42" t="s">
        <v>11227</v>
      </c>
      <c r="H5252" s="7"/>
      <c r="I5252" s="42"/>
      <c r="J5252" s="42" t="s">
        <v>241</v>
      </c>
      <c r="K5252" s="8">
        <v>45867</v>
      </c>
      <c r="L5252" s="7" t="s">
        <v>8443</v>
      </c>
      <c r="M5252" s="44">
        <v>328.8</v>
      </c>
      <c r="N5252" s="7">
        <v>1</v>
      </c>
      <c r="O5252" s="44">
        <v>328.8</v>
      </c>
      <c r="P5252" s="44">
        <v>120</v>
      </c>
      <c r="Q5252" s="44">
        <v>26.7</v>
      </c>
      <c r="R5252" s="44">
        <v>76.34</v>
      </c>
      <c r="S5252" s="44">
        <v>0</v>
      </c>
      <c r="T5252" s="44">
        <v>0</v>
      </c>
      <c r="U5252" s="44">
        <v>105.76</v>
      </c>
      <c r="V5252" s="9">
        <v>0.32169999999999999</v>
      </c>
      <c r="W5252" s="42" t="s">
        <v>34</v>
      </c>
      <c r="X5252" s="43"/>
      <c r="Y5252" s="43"/>
      <c r="Z5252" s="43" t="s">
        <v>8442</v>
      </c>
      <c r="AA5252" s="37" t="str">
        <f>VLOOKUP(J5252, sku!B:C, 2, FALSE)</f>
        <v>Travessa Ford - Style - - - Ecosport - - - Prata</v>
      </c>
      <c r="AB5252" s="37" t="str">
        <f>VLOOKUP(J5252, sku!B:BM, 64, FALSE)</f>
        <v>Fabricação</v>
      </c>
      <c r="AC5252" s="37" t="str">
        <f>LEFT(pedidos[[#This Row],[SKU]],3)</f>
        <v>XFO</v>
      </c>
      <c r="AD5252" s="37" t="str" cm="1">
        <f t="array" aca="1" ref="AD5252" ca="1">IFERROR(
  INDEX(
    montadora[Montadora],
    MATCH(TRUE,LEFT(#REF!,NÚCARACT(montadora[SKU Parcial]))=montadora[SKU Parcial],0)
  ),
  ""
)</f>
        <v/>
      </c>
    </row>
    <row r="5253" spans="1:30" x14ac:dyDescent="0.25">
      <c r="A5253" s="42" t="s">
        <v>8574</v>
      </c>
      <c r="B5253" s="42"/>
      <c r="C5253" s="42"/>
      <c r="D5253" s="42"/>
      <c r="E5253" s="42">
        <v>22293424720</v>
      </c>
      <c r="F5253" s="42" t="s">
        <v>8380</v>
      </c>
      <c r="G5253" s="42" t="s">
        <v>11227</v>
      </c>
      <c r="H5253" s="7"/>
      <c r="I5253" s="42"/>
      <c r="J5253" s="42" t="s">
        <v>886</v>
      </c>
      <c r="K5253" s="8">
        <v>45867</v>
      </c>
      <c r="L5253" s="7" t="s">
        <v>8443</v>
      </c>
      <c r="M5253" s="44">
        <v>48.8</v>
      </c>
      <c r="N5253" s="7">
        <v>1</v>
      </c>
      <c r="O5253" s="44">
        <v>48.8</v>
      </c>
      <c r="P5253" s="44">
        <v>24.45</v>
      </c>
      <c r="Q5253" s="44">
        <v>3.96</v>
      </c>
      <c r="R5253" s="44">
        <v>14.74</v>
      </c>
      <c r="S5253" s="44">
        <v>0</v>
      </c>
      <c r="T5253" s="44">
        <v>0</v>
      </c>
      <c r="U5253" s="44">
        <v>5.65</v>
      </c>
      <c r="V5253" s="9">
        <v>0.1157</v>
      </c>
      <c r="W5253" s="42" t="s">
        <v>34</v>
      </c>
      <c r="X5253" s="43"/>
      <c r="Y5253" s="43"/>
      <c r="Z5253" s="43" t="s">
        <v>8442</v>
      </c>
      <c r="AA5253" s="37" t="str">
        <f>VLOOKUP(J5253, sku!B:C, 2, FALSE)</f>
        <v>Trava Manete Moto E Bicicleta de Alumínio</v>
      </c>
      <c r="AB5253" s="37" t="str">
        <f>VLOOKUP(J5253, sku!B:BM, 64, FALSE)</f>
        <v>Importação</v>
      </c>
      <c r="AC5253" s="37" t="str">
        <f>LEFT(pedidos[[#This Row],[SKU]],3)</f>
        <v>ET0</v>
      </c>
      <c r="AD5253" s="37" t="str" cm="1">
        <f t="array" aca="1" ref="AD5253" ca="1">IFERROR(
  INDEX(
    montadora[Montadora],
    MATCH(TRUE,LEFT(#REF!,NÚCARACT(montadora[SKU Parcial]))=montadora[SKU Parcial],0)
  ),
  ""
)</f>
        <v/>
      </c>
    </row>
    <row r="5254" spans="1:30" x14ac:dyDescent="0.25">
      <c r="A5254" s="42" t="s">
        <v>8795</v>
      </c>
      <c r="B5254" s="42"/>
      <c r="C5254" s="42"/>
      <c r="D5254" s="42"/>
      <c r="E5254" s="42">
        <v>23598745660</v>
      </c>
      <c r="F5254" s="42" t="s">
        <v>8826</v>
      </c>
      <c r="G5254" s="42" t="s">
        <v>11227</v>
      </c>
      <c r="H5254" s="7"/>
      <c r="I5254" s="42"/>
      <c r="J5254" s="42" t="s">
        <v>316</v>
      </c>
      <c r="K5254" s="8">
        <v>45867</v>
      </c>
      <c r="L5254" s="7" t="s">
        <v>8443</v>
      </c>
      <c r="M5254" s="44">
        <v>339.8</v>
      </c>
      <c r="N5254" s="7">
        <v>1</v>
      </c>
      <c r="O5254" s="44">
        <v>339.8</v>
      </c>
      <c r="P5254" s="44">
        <v>120</v>
      </c>
      <c r="Q5254" s="44">
        <v>27.59</v>
      </c>
      <c r="R5254" s="44">
        <v>78.760000000000005</v>
      </c>
      <c r="S5254" s="44">
        <v>0</v>
      </c>
      <c r="T5254" s="44">
        <v>0</v>
      </c>
      <c r="U5254" s="44">
        <v>113.45</v>
      </c>
      <c r="V5254" s="9">
        <v>0.33389999999999997</v>
      </c>
      <c r="W5254" s="42" t="s">
        <v>34</v>
      </c>
      <c r="X5254" s="43"/>
      <c r="Y5254" s="43"/>
      <c r="Z5254" s="43" t="s">
        <v>8442</v>
      </c>
      <c r="AA5254" s="37" t="str">
        <f>VLOOKUP(J5254, sku!B:C, 2, FALSE)</f>
        <v>Travessa Volkswagen - Smart - - - Nivus - - - Grafite</v>
      </c>
      <c r="AB5254" s="37" t="str">
        <f>VLOOKUP(J5254, sku!B:BM, 64, FALSE)</f>
        <v>Fabricação</v>
      </c>
      <c r="AC5254" s="37" t="str">
        <f>LEFT(pedidos[[#This Row],[SKU]],3)</f>
        <v>XVW</v>
      </c>
      <c r="AD5254" s="37" t="str" cm="1">
        <f t="array" aca="1" ref="AD5254" ca="1">IFERROR(
  INDEX(
    montadora[Montadora],
    MATCH(TRUE,LEFT(#REF!,NÚCARACT(montadora[SKU Parcial]))=montadora[SKU Parcial],0)
  ),
  ""
)</f>
        <v/>
      </c>
    </row>
    <row r="5255" spans="1:30" x14ac:dyDescent="0.25">
      <c r="A5255" s="42" t="s">
        <v>8560</v>
      </c>
      <c r="B5255" s="42"/>
      <c r="C5255" s="42"/>
      <c r="D5255" s="42"/>
      <c r="E5255" s="42">
        <v>22797364129</v>
      </c>
      <c r="F5255" s="42" t="s">
        <v>8376</v>
      </c>
      <c r="G5255" s="42" t="s">
        <v>11227</v>
      </c>
      <c r="H5255" s="7"/>
      <c r="I5255" s="42"/>
      <c r="J5255" s="42" t="s">
        <v>304</v>
      </c>
      <c r="K5255" s="8">
        <v>45867</v>
      </c>
      <c r="L5255" s="7" t="s">
        <v>8443</v>
      </c>
      <c r="M5255" s="44">
        <v>59.8</v>
      </c>
      <c r="N5255" s="7">
        <v>1</v>
      </c>
      <c r="O5255" s="44">
        <v>66.42</v>
      </c>
      <c r="P5255" s="44">
        <v>21.45</v>
      </c>
      <c r="Q5255" s="44">
        <v>4.8600000000000003</v>
      </c>
      <c r="R5255" s="44">
        <v>17.16</v>
      </c>
      <c r="S5255" s="44">
        <v>6.62</v>
      </c>
      <c r="T5255" s="44">
        <v>0</v>
      </c>
      <c r="U5255" s="44">
        <v>16.329999999999998</v>
      </c>
      <c r="V5255" s="9">
        <v>0.2732</v>
      </c>
      <c r="W5255" s="42" t="s">
        <v>34</v>
      </c>
      <c r="X5255" s="43"/>
      <c r="Y5255" s="43"/>
      <c r="Z5255" s="43" t="s">
        <v>8442</v>
      </c>
      <c r="AA5255" s="37" t="str">
        <f>VLOOKUP(J5255, sku!B:C, 2, FALSE)</f>
        <v>Corrente de Moto Antifurto 150cm - Preto</v>
      </c>
      <c r="AB5255" s="37" t="str">
        <f>VLOOKUP(J5255, sku!B:BM, 64, FALSE)</f>
        <v>Importação</v>
      </c>
      <c r="AC5255" s="37" t="str">
        <f>LEFT(pedidos[[#This Row],[SKU]],3)</f>
        <v>XR0</v>
      </c>
      <c r="AD5255" s="37" t="str" cm="1">
        <f t="array" aca="1" ref="AD5255" ca="1">IFERROR(
  INDEX(
    montadora[Montadora],
    MATCH(TRUE,LEFT(#REF!,NÚCARACT(montadora[SKU Parcial]))=montadora[SKU Parcial],0)
  ),
  ""
)</f>
        <v/>
      </c>
    </row>
    <row r="5256" spans="1:30" x14ac:dyDescent="0.25">
      <c r="A5256" s="42" t="s">
        <v>8447</v>
      </c>
      <c r="B5256" s="42"/>
      <c r="C5256" s="42"/>
      <c r="D5256" s="42"/>
      <c r="E5256" s="42">
        <v>22793982849</v>
      </c>
      <c r="F5256" s="42" t="s">
        <v>8815</v>
      </c>
      <c r="G5256" s="42" t="s">
        <v>11227</v>
      </c>
      <c r="H5256" s="7"/>
      <c r="I5256" s="42"/>
      <c r="J5256" s="42" t="s">
        <v>8832</v>
      </c>
      <c r="K5256" s="8">
        <v>45866</v>
      </c>
      <c r="L5256" s="7" t="s">
        <v>8443</v>
      </c>
      <c r="M5256" s="44">
        <v>17.989999999999998</v>
      </c>
      <c r="N5256" s="7">
        <v>1</v>
      </c>
      <c r="O5256" s="44">
        <v>17.989999999999998</v>
      </c>
      <c r="P5256" s="44">
        <v>3.24</v>
      </c>
      <c r="Q5256" s="44">
        <v>1.46</v>
      </c>
      <c r="R5256" s="44">
        <v>7.96</v>
      </c>
      <c r="S5256" s="44">
        <v>0</v>
      </c>
      <c r="T5256" s="44">
        <v>0</v>
      </c>
      <c r="U5256" s="44">
        <v>5.33</v>
      </c>
      <c r="V5256" s="9">
        <v>0.29620000000000002</v>
      </c>
      <c r="W5256" s="42" t="s">
        <v>34</v>
      </c>
      <c r="X5256" s="43"/>
      <c r="Y5256" s="43"/>
      <c r="Z5256" s="43" t="s">
        <v>8442</v>
      </c>
      <c r="AA5256" s="37" t="str">
        <f>VLOOKUP(J5256, sku!B:C, 2, FALSE)</f>
        <v>12 Chave Allen de Aço M4 23*65mm</v>
      </c>
      <c r="AB5256" s="37" t="str">
        <f>VLOOKUP(J5256, sku!B:BM, 64, FALSE)</f>
        <v>Importação</v>
      </c>
      <c r="AC5256" s="37" t="str">
        <f>LEFT(pedidos[[#This Row],[SKU]],3)</f>
        <v>12E</v>
      </c>
      <c r="AD5256" s="37" t="str" cm="1">
        <f t="array" aca="1" ref="AD5256" ca="1">IFERROR(
  INDEX(
    montadora[Montadora],
    MATCH(TRUE,LEFT(#REF!,NÚCARACT(montadora[SKU Parcial]))=montadora[SKU Parcial],0)
  ),
  ""
)</f>
        <v/>
      </c>
    </row>
    <row r="5257" spans="1:30" x14ac:dyDescent="0.25">
      <c r="A5257" s="42" t="s">
        <v>8785</v>
      </c>
      <c r="B5257" s="42"/>
      <c r="C5257" s="42"/>
      <c r="D5257" s="42"/>
      <c r="E5257" s="42">
        <v>22693880299</v>
      </c>
      <c r="F5257" s="42" t="s">
        <v>8413</v>
      </c>
      <c r="G5257" s="42" t="s">
        <v>11227</v>
      </c>
      <c r="H5257" s="7"/>
      <c r="I5257" s="42"/>
      <c r="J5257" s="42" t="s">
        <v>156</v>
      </c>
      <c r="K5257" s="8">
        <v>45866</v>
      </c>
      <c r="L5257" s="7" t="s">
        <v>8443</v>
      </c>
      <c r="M5257" s="44">
        <v>328.7</v>
      </c>
      <c r="N5257" s="7">
        <v>1</v>
      </c>
      <c r="O5257" s="44">
        <v>339.53</v>
      </c>
      <c r="P5257" s="44">
        <v>110</v>
      </c>
      <c r="Q5257" s="44">
        <v>26.69</v>
      </c>
      <c r="R5257" s="44">
        <v>76.31</v>
      </c>
      <c r="S5257" s="44">
        <v>10.83</v>
      </c>
      <c r="T5257" s="44">
        <v>0</v>
      </c>
      <c r="U5257" s="44">
        <v>115.7</v>
      </c>
      <c r="V5257" s="9">
        <v>0.35199999999999998</v>
      </c>
      <c r="W5257" s="42" t="s">
        <v>34</v>
      </c>
      <c r="X5257" s="43"/>
      <c r="Y5257" s="43"/>
      <c r="Z5257" s="43" t="s">
        <v>8442</v>
      </c>
      <c r="AA5257" s="37" t="str">
        <f>VLOOKUP(J5257, sku!B:C, 2, FALSE)</f>
        <v>Travessa Fiat - Locker - - - Idea Adventure Locker - - - Preto</v>
      </c>
      <c r="AB5257" s="37" t="str">
        <f>VLOOKUP(J5257, sku!B:BM, 64, FALSE)</f>
        <v>Fabricação</v>
      </c>
      <c r="AC5257" s="37" t="str">
        <f>LEFT(pedidos[[#This Row],[SKU]],3)</f>
        <v>XFI</v>
      </c>
      <c r="AD5257" s="37" t="str" cm="1">
        <f t="array" aca="1" ref="AD5257" ca="1">IFERROR(
  INDEX(
    montadora[Montadora],
    MATCH(TRUE,LEFT(#REF!,NÚCARACT(montadora[SKU Parcial]))=montadora[SKU Parcial],0)
  ),
  ""
)</f>
        <v/>
      </c>
    </row>
    <row r="5258" spans="1:30" x14ac:dyDescent="0.25">
      <c r="A5258" s="42" t="s">
        <v>8717</v>
      </c>
      <c r="B5258" s="42"/>
      <c r="C5258" s="42"/>
      <c r="D5258" s="42"/>
      <c r="E5258" s="42">
        <v>20399377477</v>
      </c>
      <c r="F5258" s="42" t="s">
        <v>8393</v>
      </c>
      <c r="G5258" s="42" t="s">
        <v>11227</v>
      </c>
      <c r="H5258" s="7"/>
      <c r="I5258" s="42"/>
      <c r="J5258" s="42" t="s">
        <v>938</v>
      </c>
      <c r="K5258" s="8">
        <v>45866</v>
      </c>
      <c r="L5258" s="7" t="s">
        <v>8443</v>
      </c>
      <c r="M5258" s="44">
        <v>79.8</v>
      </c>
      <c r="N5258" s="7">
        <v>1</v>
      </c>
      <c r="O5258" s="44">
        <v>115.27</v>
      </c>
      <c r="P5258" s="44">
        <v>39.54</v>
      </c>
      <c r="Q5258" s="44">
        <v>6.48</v>
      </c>
      <c r="R5258" s="44">
        <v>21.56</v>
      </c>
      <c r="S5258" s="44">
        <v>35.47</v>
      </c>
      <c r="T5258" s="44">
        <v>0</v>
      </c>
      <c r="U5258" s="44">
        <v>12.22</v>
      </c>
      <c r="V5258" s="9">
        <v>0.15310000000000001</v>
      </c>
      <c r="W5258" s="42" t="s">
        <v>34</v>
      </c>
      <c r="X5258" s="43"/>
      <c r="Y5258" s="43"/>
      <c r="Z5258" s="43" t="s">
        <v>8442</v>
      </c>
      <c r="AA5258" s="37" t="str">
        <f>VLOOKUP(J5258, sku!B:C, 2, FALSE)</f>
        <v>Cadeirinha Preta Aro 26 - Peixinho Bike</v>
      </c>
      <c r="AB5258" s="37" t="str">
        <f>VLOOKUP(J5258, sku!B:BM, 64, FALSE)</f>
        <v>Revenda</v>
      </c>
      <c r="AC5258" s="37" t="str">
        <f>LEFT(pedidos[[#This Row],[SKU]],3)</f>
        <v>CAD</v>
      </c>
      <c r="AD5258" s="37" t="str" cm="1">
        <f t="array" aca="1" ref="AD5258" ca="1">IFERROR(
  INDEX(
    montadora[Montadora],
    MATCH(TRUE,LEFT(#REF!,NÚCARACT(montadora[SKU Parcial]))=montadora[SKU Parcial],0)
  ),
  ""
)</f>
        <v/>
      </c>
    </row>
    <row r="5259" spans="1:30" x14ac:dyDescent="0.25">
      <c r="A5259" s="42" t="s">
        <v>8561</v>
      </c>
      <c r="B5259" s="42"/>
      <c r="C5259" s="42"/>
      <c r="D5259" s="42"/>
      <c r="E5259" s="42">
        <v>22797364129</v>
      </c>
      <c r="F5259" s="42" t="s">
        <v>8376</v>
      </c>
      <c r="G5259" s="42" t="s">
        <v>11227</v>
      </c>
      <c r="H5259" s="7"/>
      <c r="I5259" s="42"/>
      <c r="J5259" s="42" t="s">
        <v>304</v>
      </c>
      <c r="K5259" s="8">
        <v>45866</v>
      </c>
      <c r="L5259" s="7" t="s">
        <v>8443</v>
      </c>
      <c r="M5259" s="44">
        <v>59.8</v>
      </c>
      <c r="N5259" s="7">
        <v>1</v>
      </c>
      <c r="O5259" s="44">
        <v>59.8</v>
      </c>
      <c r="P5259" s="44">
        <v>21.45</v>
      </c>
      <c r="Q5259" s="44">
        <v>4.8600000000000003</v>
      </c>
      <c r="R5259" s="44">
        <v>17.16</v>
      </c>
      <c r="S5259" s="44">
        <v>0</v>
      </c>
      <c r="T5259" s="44">
        <v>0</v>
      </c>
      <c r="U5259" s="44">
        <v>16.329999999999998</v>
      </c>
      <c r="V5259" s="9">
        <v>0.2732</v>
      </c>
      <c r="W5259" s="42" t="s">
        <v>34</v>
      </c>
      <c r="X5259" s="43"/>
      <c r="Y5259" s="43"/>
      <c r="Z5259" s="43" t="s">
        <v>8442</v>
      </c>
      <c r="AA5259" s="37" t="str">
        <f>VLOOKUP(J5259, sku!B:C, 2, FALSE)</f>
        <v>Corrente de Moto Antifurto 150cm - Preto</v>
      </c>
      <c r="AB5259" s="37" t="str">
        <f>VLOOKUP(J5259, sku!B:BM, 64, FALSE)</f>
        <v>Importação</v>
      </c>
      <c r="AC5259" s="37" t="str">
        <f>LEFT(pedidos[[#This Row],[SKU]],3)</f>
        <v>XR0</v>
      </c>
      <c r="AD5259" s="37" t="str" cm="1">
        <f t="array" aca="1" ref="AD5259" ca="1">IFERROR(
  INDEX(
    montadora[Montadora],
    MATCH(TRUE,LEFT(#REF!,NÚCARACT(montadora[SKU Parcial]))=montadora[SKU Parcial],0)
  ),
  ""
)</f>
        <v/>
      </c>
    </row>
    <row r="5260" spans="1:30" x14ac:dyDescent="0.25">
      <c r="A5260" s="42" t="s">
        <v>8449</v>
      </c>
      <c r="B5260" s="42"/>
      <c r="C5260" s="42"/>
      <c r="D5260" s="42"/>
      <c r="E5260" s="42">
        <v>22598315074</v>
      </c>
      <c r="F5260" s="42" t="s">
        <v>8349</v>
      </c>
      <c r="G5260" s="42" t="s">
        <v>11227</v>
      </c>
      <c r="H5260" s="7"/>
      <c r="I5260" s="42"/>
      <c r="J5260" s="42" t="s">
        <v>2566</v>
      </c>
      <c r="K5260" s="8">
        <v>45866</v>
      </c>
      <c r="L5260" s="7" t="s">
        <v>8443</v>
      </c>
      <c r="M5260" s="44">
        <v>19.8</v>
      </c>
      <c r="N5260" s="7">
        <v>1</v>
      </c>
      <c r="O5260" s="44">
        <v>37.909999999999997</v>
      </c>
      <c r="P5260" s="44">
        <v>5.4</v>
      </c>
      <c r="Q5260" s="44">
        <v>1.61</v>
      </c>
      <c r="R5260" s="44">
        <v>8.36</v>
      </c>
      <c r="S5260" s="44">
        <v>18.11</v>
      </c>
      <c r="T5260" s="44">
        <v>0</v>
      </c>
      <c r="U5260" s="44">
        <v>4.43</v>
      </c>
      <c r="V5260" s="9">
        <v>0.2238</v>
      </c>
      <c r="W5260" s="42" t="s">
        <v>34</v>
      </c>
      <c r="X5260" s="43"/>
      <c r="Y5260" s="43"/>
      <c r="Z5260" s="43" t="s">
        <v>8442</v>
      </c>
      <c r="AA5260" s="37" t="str">
        <f>VLOOKUP(J5260, sku!B:C, 2, FALSE)</f>
        <v>Chave Allen de Aço de Cabeça, Esférica (9 Peças) Hex Key Wrench</v>
      </c>
      <c r="AB5260" s="37" t="str">
        <f>VLOOKUP(J5260, sku!B:BM, 64, FALSE)</f>
        <v>Importação</v>
      </c>
      <c r="AC5260" s="37" t="str">
        <f>LEFT(pedidos[[#This Row],[SKU]],3)</f>
        <v>1K9</v>
      </c>
      <c r="AD5260" s="37" t="str" cm="1">
        <f t="array" aca="1" ref="AD5260" ca="1">IFERROR(
  INDEX(
    montadora[Montadora],
    MATCH(TRUE,LEFT(#REF!,NÚCARACT(montadora[SKU Parcial]))=montadora[SKU Parcial],0)
  ),
  ""
)</f>
        <v/>
      </c>
    </row>
    <row r="5261" spans="1:30" x14ac:dyDescent="0.25">
      <c r="A5261" s="42" t="s">
        <v>8605</v>
      </c>
      <c r="B5261" s="42"/>
      <c r="C5261" s="42"/>
      <c r="D5261" s="42"/>
      <c r="E5261" s="42">
        <v>21199568173</v>
      </c>
      <c r="F5261" s="42" t="s">
        <v>8382</v>
      </c>
      <c r="G5261" s="42" t="s">
        <v>11227</v>
      </c>
      <c r="H5261" s="7"/>
      <c r="I5261" s="42"/>
      <c r="J5261" s="42" t="s">
        <v>1156</v>
      </c>
      <c r="K5261" s="8">
        <v>45866</v>
      </c>
      <c r="L5261" s="7" t="s">
        <v>8443</v>
      </c>
      <c r="M5261" s="44">
        <v>49.8</v>
      </c>
      <c r="N5261" s="7">
        <v>1</v>
      </c>
      <c r="O5261" s="44">
        <v>49.8</v>
      </c>
      <c r="P5261" s="44">
        <v>26.08</v>
      </c>
      <c r="Q5261" s="44">
        <v>4.04</v>
      </c>
      <c r="R5261" s="44">
        <v>14.96</v>
      </c>
      <c r="S5261" s="44">
        <v>0</v>
      </c>
      <c r="T5261" s="44">
        <v>0</v>
      </c>
      <c r="U5261" s="44">
        <v>4.72</v>
      </c>
      <c r="V5261" s="9">
        <v>9.4700000000000006E-2</v>
      </c>
      <c r="W5261" s="42" t="s">
        <v>34</v>
      </c>
      <c r="X5261" s="43"/>
      <c r="Y5261" s="43"/>
      <c r="Z5261" s="43" t="s">
        <v>8442</v>
      </c>
      <c r="AA5261" s="37" t="str">
        <f>VLOOKUP(J5261, sku!B:C, 2, FALSE)</f>
        <v>Trava Antifurto Moto Bicicleta Roda/Quadro</v>
      </c>
      <c r="AB5261" s="37" t="str">
        <f>VLOOKUP(J5261, sku!B:BM, 64, FALSE)</f>
        <v>Importação</v>
      </c>
      <c r="AC5261" s="37" t="str">
        <f>LEFT(pedidos[[#This Row],[SKU]],3)</f>
        <v>ET0</v>
      </c>
      <c r="AD5261" s="37" t="str" cm="1">
        <f t="array" aca="1" ref="AD5261" ca="1">IFERROR(
  INDEX(
    montadora[Montadora],
    MATCH(TRUE,LEFT(#REF!,NÚCARACT(montadora[SKU Parcial]))=montadora[SKU Parcial],0)
  ),
  ""
)</f>
        <v/>
      </c>
    </row>
    <row r="5262" spans="1:30" x14ac:dyDescent="0.25">
      <c r="A5262" s="42" t="s">
        <v>8497</v>
      </c>
      <c r="B5262" s="42"/>
      <c r="C5262" s="42"/>
      <c r="D5262" s="42"/>
      <c r="E5262" s="42">
        <v>20997632059</v>
      </c>
      <c r="F5262" s="42" t="s">
        <v>8352</v>
      </c>
      <c r="G5262" s="42" t="s">
        <v>11227</v>
      </c>
      <c r="H5262" s="7"/>
      <c r="I5262" s="42"/>
      <c r="J5262" s="42" t="s">
        <v>24580</v>
      </c>
      <c r="K5262" s="8">
        <v>45866</v>
      </c>
      <c r="L5262" s="7" t="s">
        <v>8443</v>
      </c>
      <c r="M5262" s="44">
        <v>19.8</v>
      </c>
      <c r="N5262" s="7">
        <v>1</v>
      </c>
      <c r="O5262" s="44">
        <v>19.8</v>
      </c>
      <c r="P5262" s="44">
        <v>8.1</v>
      </c>
      <c r="Q5262" s="44">
        <v>1.61</v>
      </c>
      <c r="R5262" s="44">
        <v>8.36</v>
      </c>
      <c r="S5262" s="44">
        <v>0</v>
      </c>
      <c r="T5262" s="44">
        <v>0</v>
      </c>
      <c r="U5262" s="44">
        <v>1.73</v>
      </c>
      <c r="V5262" s="9">
        <v>8.7499999999999994E-2</v>
      </c>
      <c r="W5262" s="42" t="s">
        <v>34</v>
      </c>
      <c r="X5262" s="43"/>
      <c r="Y5262" s="43"/>
      <c r="Z5262" s="43" t="s">
        <v>8442</v>
      </c>
      <c r="AA5262" s="37" t="e">
        <f>VLOOKUP(J5262, sku!B:C, 2, FALSE)</f>
        <v>#N/A</v>
      </c>
      <c r="AB5262" s="37" t="e">
        <f>VLOOKUP(J5262, sku!B:BM, 64, FALSE)</f>
        <v>#N/A</v>
      </c>
      <c r="AC5262" s="37" t="str">
        <f>LEFT(pedidos[[#This Row],[SKU]],3)</f>
        <v>MAC</v>
      </c>
      <c r="AD5262" s="37" t="str" cm="1">
        <f t="array" aca="1" ref="AD5262" ca="1">IFERROR(
  INDEX(
    montadora[Montadora],
    MATCH(TRUE,LEFT(#REF!,NÚCARACT(montadora[SKU Parcial]))=montadora[SKU Parcial],0)
  ),
  ""
)</f>
        <v/>
      </c>
    </row>
    <row r="5263" spans="1:30" x14ac:dyDescent="0.25">
      <c r="A5263" s="42" t="s">
        <v>8575</v>
      </c>
      <c r="B5263" s="42"/>
      <c r="C5263" s="42"/>
      <c r="D5263" s="42"/>
      <c r="E5263" s="42">
        <v>22293424720</v>
      </c>
      <c r="F5263" s="42" t="s">
        <v>8380</v>
      </c>
      <c r="G5263" s="42" t="s">
        <v>11227</v>
      </c>
      <c r="H5263" s="7"/>
      <c r="I5263" s="42"/>
      <c r="J5263" s="42" t="s">
        <v>886</v>
      </c>
      <c r="K5263" s="8">
        <v>45866</v>
      </c>
      <c r="L5263" s="7" t="s">
        <v>8443</v>
      </c>
      <c r="M5263" s="44">
        <v>48.8</v>
      </c>
      <c r="N5263" s="7">
        <v>1</v>
      </c>
      <c r="O5263" s="44">
        <v>48.8</v>
      </c>
      <c r="P5263" s="44">
        <v>24.45</v>
      </c>
      <c r="Q5263" s="44">
        <v>3.96</v>
      </c>
      <c r="R5263" s="44">
        <v>14.74</v>
      </c>
      <c r="S5263" s="44">
        <v>0</v>
      </c>
      <c r="T5263" s="44">
        <v>0</v>
      </c>
      <c r="U5263" s="44">
        <v>5.65</v>
      </c>
      <c r="V5263" s="9">
        <v>0.1157</v>
      </c>
      <c r="W5263" s="42" t="s">
        <v>34</v>
      </c>
      <c r="X5263" s="43"/>
      <c r="Y5263" s="43"/>
      <c r="Z5263" s="43" t="s">
        <v>8442</v>
      </c>
      <c r="AA5263" s="37" t="str">
        <f>VLOOKUP(J5263, sku!B:C, 2, FALSE)</f>
        <v>Trava Manete Moto E Bicicleta de Alumínio</v>
      </c>
      <c r="AB5263" s="37" t="str">
        <f>VLOOKUP(J5263, sku!B:BM, 64, FALSE)</f>
        <v>Importação</v>
      </c>
      <c r="AC5263" s="37" t="str">
        <f>LEFT(pedidos[[#This Row],[SKU]],3)</f>
        <v>ET0</v>
      </c>
      <c r="AD5263" s="37" t="str" cm="1">
        <f t="array" aca="1" ref="AD5263" ca="1">IFERROR(
  INDEX(
    montadora[Montadora],
    MATCH(TRUE,LEFT(#REF!,NÚCARACT(montadora[SKU Parcial]))=montadora[SKU Parcial],0)
  ),
  ""
)</f>
        <v/>
      </c>
    </row>
    <row r="5264" spans="1:30" x14ac:dyDescent="0.25">
      <c r="A5264" s="42" t="s">
        <v>8549</v>
      </c>
      <c r="B5264" s="42"/>
      <c r="C5264" s="42"/>
      <c r="D5264" s="42"/>
      <c r="E5264" s="42">
        <v>19299495773</v>
      </c>
      <c r="F5264" s="42" t="s">
        <v>8371</v>
      </c>
      <c r="G5264" s="42" t="s">
        <v>11227</v>
      </c>
      <c r="H5264" s="7"/>
      <c r="I5264" s="42"/>
      <c r="J5264" s="42" t="s">
        <v>2393</v>
      </c>
      <c r="K5264" s="8">
        <v>45866</v>
      </c>
      <c r="L5264" s="7" t="s">
        <v>8443</v>
      </c>
      <c r="M5264" s="44">
        <v>35.799999999999997</v>
      </c>
      <c r="N5264" s="7">
        <v>1</v>
      </c>
      <c r="O5264" s="44">
        <v>35.799999999999997</v>
      </c>
      <c r="P5264" s="44">
        <v>18.57</v>
      </c>
      <c r="Q5264" s="44">
        <v>2.91</v>
      </c>
      <c r="R5264" s="44">
        <v>11.2</v>
      </c>
      <c r="S5264" s="44">
        <v>0</v>
      </c>
      <c r="T5264" s="44">
        <v>0</v>
      </c>
      <c r="U5264" s="44">
        <v>3.13</v>
      </c>
      <c r="V5264" s="9">
        <v>8.7300000000000003E-2</v>
      </c>
      <c r="W5264" s="42" t="s">
        <v>34</v>
      </c>
      <c r="X5264" s="43"/>
      <c r="Y5264" s="43"/>
      <c r="Z5264" s="43" t="s">
        <v>8442</v>
      </c>
      <c r="AA5264" s="37" t="str">
        <f>VLOOKUP(J5264, sku!B:C, 2, FALSE)</f>
        <v>Trava Manete Moto E Bicicleta de Plástico</v>
      </c>
      <c r="AB5264" s="37" t="str">
        <f>VLOOKUP(J5264, sku!B:BM, 64, FALSE)</f>
        <v>Importação</v>
      </c>
      <c r="AC5264" s="37" t="str">
        <f>LEFT(pedidos[[#This Row],[SKU]],3)</f>
        <v>ET0</v>
      </c>
      <c r="AD5264" s="37" t="str" cm="1">
        <f t="array" aca="1" ref="AD5264" ca="1">IFERROR(
  INDEX(
    montadora[Montadora],
    MATCH(TRUE,LEFT(#REF!,NÚCARACT(montadora[SKU Parcial]))=montadora[SKU Parcial],0)
  ),
  ""
)</f>
        <v/>
      </c>
    </row>
    <row r="5265" spans="1:30" x14ac:dyDescent="0.25">
      <c r="A5265" s="42" t="s">
        <v>8549</v>
      </c>
      <c r="B5265" s="42"/>
      <c r="C5265" s="42"/>
      <c r="D5265" s="42"/>
      <c r="E5265" s="42">
        <v>22897981512</v>
      </c>
      <c r="F5265" s="42" t="s">
        <v>8354</v>
      </c>
      <c r="G5265" s="42" t="s">
        <v>11227</v>
      </c>
      <c r="H5265" s="7"/>
      <c r="I5265" s="42"/>
      <c r="J5265" s="42" t="s">
        <v>100</v>
      </c>
      <c r="K5265" s="8">
        <v>45866</v>
      </c>
      <c r="L5265" s="7" t="s">
        <v>8443</v>
      </c>
      <c r="M5265" s="44">
        <v>46.8</v>
      </c>
      <c r="N5265" s="7">
        <v>2</v>
      </c>
      <c r="O5265" s="44">
        <v>93.6</v>
      </c>
      <c r="P5265" s="44">
        <v>17.68</v>
      </c>
      <c r="Q5265" s="44">
        <v>7.6</v>
      </c>
      <c r="R5265" s="44">
        <v>29.27</v>
      </c>
      <c r="S5265" s="44">
        <v>0</v>
      </c>
      <c r="T5265" s="44">
        <v>0</v>
      </c>
      <c r="U5265" s="44">
        <v>39.049999999999997</v>
      </c>
      <c r="V5265" s="9">
        <v>0.41720000000000002</v>
      </c>
      <c r="W5265" s="42" t="s">
        <v>34</v>
      </c>
      <c r="X5265" s="43"/>
      <c r="Y5265" s="43"/>
      <c r="Z5265" s="43" t="s">
        <v>8442</v>
      </c>
      <c r="AA5265" s="37" t="str">
        <f>VLOOKUP(J5265, sku!B:C, 2, FALSE)</f>
        <v>Trava Disco De Freio Bicicleta - Prata</v>
      </c>
      <c r="AB5265" s="37" t="str">
        <f>VLOOKUP(J5265, sku!B:BM, 64, FALSE)</f>
        <v>Importação</v>
      </c>
      <c r="AC5265" s="37" t="str">
        <f>LEFT(pedidos[[#This Row],[SKU]],3)</f>
        <v>ET0</v>
      </c>
      <c r="AD5265" s="37" t="str" cm="1">
        <f t="array" aca="1" ref="AD5265" ca="1">IFERROR(
  INDEX(
    montadora[Montadora],
    MATCH(TRUE,LEFT(#REF!,NÚCARACT(montadora[SKU Parcial]))=montadora[SKU Parcial],0)
  ),
  ""
)</f>
        <v/>
      </c>
    </row>
    <row r="5266" spans="1:30" x14ac:dyDescent="0.25">
      <c r="A5266" s="42" t="s">
        <v>8718</v>
      </c>
      <c r="B5266" s="42"/>
      <c r="C5266" s="42"/>
      <c r="D5266" s="42"/>
      <c r="E5266" s="42">
        <v>20399377477</v>
      </c>
      <c r="F5266" s="42" t="s">
        <v>8393</v>
      </c>
      <c r="G5266" s="42" t="s">
        <v>11227</v>
      </c>
      <c r="H5266" s="7"/>
      <c r="I5266" s="42"/>
      <c r="J5266" s="42" t="s">
        <v>938</v>
      </c>
      <c r="K5266" s="8">
        <v>45866</v>
      </c>
      <c r="L5266" s="7" t="s">
        <v>8443</v>
      </c>
      <c r="M5266" s="44">
        <v>79.8</v>
      </c>
      <c r="N5266" s="7">
        <v>1</v>
      </c>
      <c r="O5266" s="44">
        <v>81.89</v>
      </c>
      <c r="P5266" s="44">
        <v>39.54</v>
      </c>
      <c r="Q5266" s="44">
        <v>6.48</v>
      </c>
      <c r="R5266" s="44">
        <v>21.56</v>
      </c>
      <c r="S5266" s="44">
        <v>2.09</v>
      </c>
      <c r="T5266" s="44">
        <v>0</v>
      </c>
      <c r="U5266" s="44">
        <v>12.22</v>
      </c>
      <c r="V5266" s="9">
        <v>0.15310000000000001</v>
      </c>
      <c r="W5266" s="42" t="s">
        <v>34</v>
      </c>
      <c r="X5266" s="43"/>
      <c r="Y5266" s="43"/>
      <c r="Z5266" s="43" t="s">
        <v>8442</v>
      </c>
      <c r="AA5266" s="37" t="str">
        <f>VLOOKUP(J5266, sku!B:C, 2, FALSE)</f>
        <v>Cadeirinha Preta Aro 26 - Peixinho Bike</v>
      </c>
      <c r="AB5266" s="37" t="str">
        <f>VLOOKUP(J5266, sku!B:BM, 64, FALSE)</f>
        <v>Revenda</v>
      </c>
      <c r="AC5266" s="37" t="str">
        <f>LEFT(pedidos[[#This Row],[SKU]],3)</f>
        <v>CAD</v>
      </c>
      <c r="AD5266" s="37" t="str" cm="1">
        <f t="array" aca="1" ref="AD5266" ca="1">IFERROR(
  INDEX(
    montadora[Montadora],
    MATCH(TRUE,LEFT(#REF!,NÚCARACT(montadora[SKU Parcial]))=montadora[SKU Parcial],0)
  ),
  ""
)</f>
        <v/>
      </c>
    </row>
    <row r="5267" spans="1:30" x14ac:dyDescent="0.25">
      <c r="A5267" s="42" t="s">
        <v>8562</v>
      </c>
      <c r="B5267" s="42"/>
      <c r="C5267" s="42"/>
      <c r="D5267" s="42"/>
      <c r="E5267" s="42">
        <v>22797364129</v>
      </c>
      <c r="F5267" s="42" t="s">
        <v>8376</v>
      </c>
      <c r="G5267" s="42" t="s">
        <v>11227</v>
      </c>
      <c r="H5267" s="7"/>
      <c r="I5267" s="42"/>
      <c r="J5267" s="42" t="s">
        <v>304</v>
      </c>
      <c r="K5267" s="8">
        <v>45866</v>
      </c>
      <c r="L5267" s="7" t="s">
        <v>8443</v>
      </c>
      <c r="M5267" s="44">
        <v>59.8</v>
      </c>
      <c r="N5267" s="7">
        <v>1</v>
      </c>
      <c r="O5267" s="44">
        <v>67.8</v>
      </c>
      <c r="P5267" s="44">
        <v>21.45</v>
      </c>
      <c r="Q5267" s="44">
        <v>4.8600000000000003</v>
      </c>
      <c r="R5267" s="44">
        <v>17.16</v>
      </c>
      <c r="S5267" s="44">
        <v>8</v>
      </c>
      <c r="T5267" s="44">
        <v>0</v>
      </c>
      <c r="U5267" s="44">
        <v>16.329999999999998</v>
      </c>
      <c r="V5267" s="9">
        <v>0.2732</v>
      </c>
      <c r="W5267" s="42" t="s">
        <v>34</v>
      </c>
      <c r="X5267" s="43"/>
      <c r="Y5267" s="43"/>
      <c r="Z5267" s="43" t="s">
        <v>8442</v>
      </c>
      <c r="AA5267" s="37" t="str">
        <f>VLOOKUP(J5267, sku!B:C, 2, FALSE)</f>
        <v>Corrente de Moto Antifurto 150cm - Preto</v>
      </c>
      <c r="AB5267" s="37" t="str">
        <f>VLOOKUP(J5267, sku!B:BM, 64, FALSE)</f>
        <v>Importação</v>
      </c>
      <c r="AC5267" s="37" t="str">
        <f>LEFT(pedidos[[#This Row],[SKU]],3)</f>
        <v>XR0</v>
      </c>
      <c r="AD5267" s="37" t="str" cm="1">
        <f t="array" aca="1" ref="AD5267" ca="1">IFERROR(
  INDEX(
    montadora[Montadora],
    MATCH(TRUE,LEFT(#REF!,NÚCARACT(montadora[SKU Parcial]))=montadora[SKU Parcial],0)
  ),
  ""
)</f>
        <v/>
      </c>
    </row>
    <row r="5268" spans="1:30" x14ac:dyDescent="0.25">
      <c r="A5268" s="42" t="s">
        <v>8719</v>
      </c>
      <c r="B5268" s="42"/>
      <c r="C5268" s="42"/>
      <c r="D5268" s="42"/>
      <c r="E5268" s="42">
        <v>20399377477</v>
      </c>
      <c r="F5268" s="42" t="s">
        <v>8393</v>
      </c>
      <c r="G5268" s="42" t="s">
        <v>11227</v>
      </c>
      <c r="H5268" s="7"/>
      <c r="I5268" s="42"/>
      <c r="J5268" s="42" t="s">
        <v>2167</v>
      </c>
      <c r="K5268" s="8">
        <v>45865</v>
      </c>
      <c r="L5268" s="7" t="s">
        <v>8443</v>
      </c>
      <c r="M5268" s="44">
        <v>79.8</v>
      </c>
      <c r="N5268" s="7">
        <v>1</v>
      </c>
      <c r="O5268" s="44">
        <v>105.55</v>
      </c>
      <c r="P5268" s="44">
        <v>39.54</v>
      </c>
      <c r="Q5268" s="44">
        <v>6.48</v>
      </c>
      <c r="R5268" s="44">
        <v>21.56</v>
      </c>
      <c r="S5268" s="44">
        <v>25.75</v>
      </c>
      <c r="T5268" s="44">
        <v>0</v>
      </c>
      <c r="U5268" s="44">
        <v>12.22</v>
      </c>
      <c r="V5268" s="9">
        <v>0.15310000000000001</v>
      </c>
      <c r="W5268" s="42" t="s">
        <v>34</v>
      </c>
      <c r="X5268" s="43"/>
      <c r="Y5268" s="43"/>
      <c r="Z5268" s="43" t="s">
        <v>8442</v>
      </c>
      <c r="AA5268" s="37" t="str">
        <f>VLOOKUP(J5268, sku!B:C, 2, FALSE)</f>
        <v>Cadeirinha Rosa Aro 26 - Peixinho Bike</v>
      </c>
      <c r="AB5268" s="37" t="str">
        <f>VLOOKUP(J5268, sku!B:BM, 64, FALSE)</f>
        <v>Revenda</v>
      </c>
      <c r="AC5268" s="37" t="str">
        <f>LEFT(pedidos[[#This Row],[SKU]],3)</f>
        <v>CAD</v>
      </c>
      <c r="AD5268" s="37" t="str" cm="1">
        <f t="array" aca="1" ref="AD5268" ca="1">IFERROR(
  INDEX(
    montadora[Montadora],
    MATCH(TRUE,LEFT(#REF!,NÚCARACT(montadora[SKU Parcial]))=montadora[SKU Parcial],0)
  ),
  ""
)</f>
        <v/>
      </c>
    </row>
    <row r="5269" spans="1:30" x14ac:dyDescent="0.25">
      <c r="A5269" s="42" t="s">
        <v>8460</v>
      </c>
      <c r="B5269" s="42"/>
      <c r="C5269" s="42"/>
      <c r="D5269" s="42"/>
      <c r="E5269" s="42">
        <v>19599549855</v>
      </c>
      <c r="F5269" s="42" t="s">
        <v>8350</v>
      </c>
      <c r="G5269" s="42" t="s">
        <v>11227</v>
      </c>
      <c r="H5269" s="7"/>
      <c r="I5269" s="42"/>
      <c r="J5269" s="42" t="s">
        <v>703</v>
      </c>
      <c r="K5269" s="8">
        <v>45865</v>
      </c>
      <c r="L5269" s="7" t="s">
        <v>8443</v>
      </c>
      <c r="M5269" s="44">
        <v>24.8</v>
      </c>
      <c r="N5269" s="7">
        <v>1</v>
      </c>
      <c r="O5269" s="44">
        <v>24.8</v>
      </c>
      <c r="P5269" s="44">
        <v>7.52</v>
      </c>
      <c r="Q5269" s="44">
        <v>2.0099999999999998</v>
      </c>
      <c r="R5269" s="44">
        <v>9.4600000000000009</v>
      </c>
      <c r="S5269" s="44">
        <v>0</v>
      </c>
      <c r="T5269" s="44">
        <v>0</v>
      </c>
      <c r="U5269" s="44">
        <v>5.81</v>
      </c>
      <c r="V5269" s="9">
        <v>0.2341</v>
      </c>
      <c r="W5269" s="42" t="s">
        <v>34</v>
      </c>
      <c r="X5269" s="43"/>
      <c r="Y5269" s="43"/>
      <c r="Z5269" s="43" t="s">
        <v>8442</v>
      </c>
      <c r="AA5269" s="37" t="str">
        <f>VLOOKUP(J5269, sku!B:C, 2, FALSE)</f>
        <v>Trava Disco De Freio Moto - Preto</v>
      </c>
      <c r="AB5269" s="37" t="str">
        <f>VLOOKUP(J5269, sku!B:BM, 64, FALSE)</f>
        <v>Importação</v>
      </c>
      <c r="AC5269" s="37" t="str">
        <f>LEFT(pedidos[[#This Row],[SKU]],3)</f>
        <v>ET0</v>
      </c>
      <c r="AD5269" s="37" t="str" cm="1">
        <f t="array" aca="1" ref="AD5269" ca="1">IFERROR(
  INDEX(
    montadora[Montadora],
    MATCH(TRUE,LEFT(#REF!,NÚCARACT(montadora[SKU Parcial]))=montadora[SKU Parcial],0)
  ),
  ""
)</f>
        <v/>
      </c>
    </row>
    <row r="5270" spans="1:30" x14ac:dyDescent="0.25">
      <c r="A5270" s="42" t="s">
        <v>8615</v>
      </c>
      <c r="B5270" s="42"/>
      <c r="C5270" s="42"/>
      <c r="D5270" s="42"/>
      <c r="E5270" s="42">
        <v>23998031715</v>
      </c>
      <c r="F5270" s="42" t="s">
        <v>8357</v>
      </c>
      <c r="G5270" s="42" t="s">
        <v>11227</v>
      </c>
      <c r="H5270" s="7"/>
      <c r="I5270" s="42"/>
      <c r="J5270" s="42" t="s">
        <v>3181</v>
      </c>
      <c r="K5270" s="8">
        <v>45865</v>
      </c>
      <c r="L5270" s="7" t="s">
        <v>8443</v>
      </c>
      <c r="M5270" s="44">
        <v>28.8</v>
      </c>
      <c r="N5270" s="7">
        <v>2</v>
      </c>
      <c r="O5270" s="44">
        <v>57.6</v>
      </c>
      <c r="P5270" s="44">
        <v>27.12</v>
      </c>
      <c r="Q5270" s="44">
        <v>4.68</v>
      </c>
      <c r="R5270" s="44">
        <v>20.67</v>
      </c>
      <c r="S5270" s="44">
        <v>0</v>
      </c>
      <c r="T5270" s="44">
        <v>0</v>
      </c>
      <c r="U5270" s="44">
        <v>5.13</v>
      </c>
      <c r="V5270" s="9">
        <v>8.9099999999999999E-2</v>
      </c>
      <c r="W5270" s="42" t="s">
        <v>34</v>
      </c>
      <c r="X5270" s="43"/>
      <c r="Y5270" s="43"/>
      <c r="Z5270" s="43" t="s">
        <v>8442</v>
      </c>
      <c r="AA5270" s="37" t="str">
        <f>VLOOKUP(J5270, sku!B:C, 2, FALSE)</f>
        <v>Higicouro 500ml</v>
      </c>
      <c r="AB5270" s="37" t="str">
        <f>VLOOKUP(J5270, sku!B:BM, 64, FALSE)</f>
        <v>Revenda</v>
      </c>
      <c r="AC5270" s="37" t="str">
        <f>LEFT(pedidos[[#This Row],[SKU]],3)</f>
        <v>VX2</v>
      </c>
      <c r="AD5270" s="37" t="str" cm="1">
        <f t="array" aca="1" ref="AD5270" ca="1">IFERROR(
  INDEX(
    montadora[Montadora],
    MATCH(TRUE,LEFT(#REF!,NÚCARACT(montadora[SKU Parcial]))=montadora[SKU Parcial],0)
  ),
  ""
)</f>
        <v/>
      </c>
    </row>
    <row r="5271" spans="1:30" x14ac:dyDescent="0.25">
      <c r="A5271" s="42" t="s">
        <v>8720</v>
      </c>
      <c r="B5271" s="42"/>
      <c r="C5271" s="42"/>
      <c r="D5271" s="42"/>
      <c r="E5271" s="42">
        <v>20399377477</v>
      </c>
      <c r="F5271" s="42" t="s">
        <v>8393</v>
      </c>
      <c r="G5271" s="42" t="s">
        <v>11227</v>
      </c>
      <c r="H5271" s="7"/>
      <c r="I5271" s="42"/>
      <c r="J5271" s="42" t="s">
        <v>938</v>
      </c>
      <c r="K5271" s="8">
        <v>45865</v>
      </c>
      <c r="L5271" s="7" t="s">
        <v>8443</v>
      </c>
      <c r="M5271" s="44">
        <v>79.8</v>
      </c>
      <c r="N5271" s="7">
        <v>1</v>
      </c>
      <c r="O5271" s="44">
        <v>84.87</v>
      </c>
      <c r="P5271" s="44">
        <v>39.54</v>
      </c>
      <c r="Q5271" s="44">
        <v>6.48</v>
      </c>
      <c r="R5271" s="44">
        <v>21.56</v>
      </c>
      <c r="S5271" s="44">
        <v>5.07</v>
      </c>
      <c r="T5271" s="44">
        <v>0</v>
      </c>
      <c r="U5271" s="44">
        <v>12.22</v>
      </c>
      <c r="V5271" s="9">
        <v>0.15310000000000001</v>
      </c>
      <c r="W5271" s="42" t="s">
        <v>34</v>
      </c>
      <c r="X5271" s="43"/>
      <c r="Y5271" s="43"/>
      <c r="Z5271" s="43" t="s">
        <v>8442</v>
      </c>
      <c r="AA5271" s="37" t="str">
        <f>VLOOKUP(J5271, sku!B:C, 2, FALSE)</f>
        <v>Cadeirinha Preta Aro 26 - Peixinho Bike</v>
      </c>
      <c r="AB5271" s="37" t="str">
        <f>VLOOKUP(J5271, sku!B:BM, 64, FALSE)</f>
        <v>Revenda</v>
      </c>
      <c r="AC5271" s="37" t="str">
        <f>LEFT(pedidos[[#This Row],[SKU]],3)</f>
        <v>CAD</v>
      </c>
      <c r="AD5271" s="37" t="str" cm="1">
        <f t="array" aca="1" ref="AD5271" ca="1">IFERROR(
  INDEX(
    montadora[Montadora],
    MATCH(TRUE,LEFT(#REF!,NÚCARACT(montadora[SKU Parcial]))=montadora[SKU Parcial],0)
  ),
  ""
)</f>
        <v/>
      </c>
    </row>
    <row r="5272" spans="1:30" x14ac:dyDescent="0.25">
      <c r="A5272" s="42" t="s">
        <v>8450</v>
      </c>
      <c r="B5272" s="42"/>
      <c r="C5272" s="42"/>
      <c r="D5272" s="42"/>
      <c r="E5272" s="42">
        <v>22598315074</v>
      </c>
      <c r="F5272" s="42" t="s">
        <v>8349</v>
      </c>
      <c r="G5272" s="42" t="s">
        <v>11227</v>
      </c>
      <c r="H5272" s="7"/>
      <c r="I5272" s="42"/>
      <c r="J5272" s="42" t="s">
        <v>2566</v>
      </c>
      <c r="K5272" s="8">
        <v>45865</v>
      </c>
      <c r="L5272" s="7" t="s">
        <v>8443</v>
      </c>
      <c r="M5272" s="44">
        <v>19.8</v>
      </c>
      <c r="N5272" s="7">
        <v>1</v>
      </c>
      <c r="O5272" s="44">
        <v>19.8</v>
      </c>
      <c r="P5272" s="44">
        <v>5.4</v>
      </c>
      <c r="Q5272" s="44">
        <v>1.61</v>
      </c>
      <c r="R5272" s="44">
        <v>8.36</v>
      </c>
      <c r="S5272" s="44">
        <v>0</v>
      </c>
      <c r="T5272" s="44">
        <v>0</v>
      </c>
      <c r="U5272" s="44">
        <v>4.43</v>
      </c>
      <c r="V5272" s="9">
        <v>0.2238</v>
      </c>
      <c r="W5272" s="42" t="s">
        <v>34</v>
      </c>
      <c r="X5272" s="43"/>
      <c r="Y5272" s="43"/>
      <c r="Z5272" s="43" t="s">
        <v>8442</v>
      </c>
      <c r="AA5272" s="37" t="str">
        <f>VLOOKUP(J5272, sku!B:C, 2, FALSE)</f>
        <v>Chave Allen de Aço de Cabeça, Esférica (9 Peças) Hex Key Wrench</v>
      </c>
      <c r="AB5272" s="37" t="str">
        <f>VLOOKUP(J5272, sku!B:BM, 64, FALSE)</f>
        <v>Importação</v>
      </c>
      <c r="AC5272" s="37" t="str">
        <f>LEFT(pedidos[[#This Row],[SKU]],3)</f>
        <v>1K9</v>
      </c>
      <c r="AD5272" s="37" t="str" cm="1">
        <f t="array" aca="1" ref="AD5272" ca="1">IFERROR(
  INDEX(
    montadora[Montadora],
    MATCH(TRUE,LEFT(#REF!,NÚCARACT(montadora[SKU Parcial]))=montadora[SKU Parcial],0)
  ),
  ""
)</f>
        <v/>
      </c>
    </row>
    <row r="5273" spans="1:30" x14ac:dyDescent="0.25">
      <c r="A5273" s="42" t="s">
        <v>8721</v>
      </c>
      <c r="B5273" s="42"/>
      <c r="C5273" s="42"/>
      <c r="D5273" s="42"/>
      <c r="E5273" s="42">
        <v>20399377477</v>
      </c>
      <c r="F5273" s="42" t="s">
        <v>8393</v>
      </c>
      <c r="G5273" s="42" t="s">
        <v>11227</v>
      </c>
      <c r="H5273" s="7"/>
      <c r="I5273" s="42"/>
      <c r="J5273" s="42" t="s">
        <v>938</v>
      </c>
      <c r="K5273" s="8">
        <v>45865</v>
      </c>
      <c r="L5273" s="7" t="s">
        <v>8443</v>
      </c>
      <c r="M5273" s="44">
        <v>79.8</v>
      </c>
      <c r="N5273" s="7">
        <v>1</v>
      </c>
      <c r="O5273" s="44">
        <v>89.74</v>
      </c>
      <c r="P5273" s="44">
        <v>39.54</v>
      </c>
      <c r="Q5273" s="44">
        <v>6.48</v>
      </c>
      <c r="R5273" s="44">
        <v>21.56</v>
      </c>
      <c r="S5273" s="44">
        <v>9.94</v>
      </c>
      <c r="T5273" s="44">
        <v>0</v>
      </c>
      <c r="U5273" s="44">
        <v>12.22</v>
      </c>
      <c r="V5273" s="9">
        <v>0.15310000000000001</v>
      </c>
      <c r="W5273" s="42" t="s">
        <v>34</v>
      </c>
      <c r="X5273" s="43"/>
      <c r="Y5273" s="43"/>
      <c r="Z5273" s="43" t="s">
        <v>8442</v>
      </c>
      <c r="AA5273" s="37" t="str">
        <f>VLOOKUP(J5273, sku!B:C, 2, FALSE)</f>
        <v>Cadeirinha Preta Aro 26 - Peixinho Bike</v>
      </c>
      <c r="AB5273" s="37" t="str">
        <f>VLOOKUP(J5273, sku!B:BM, 64, FALSE)</f>
        <v>Revenda</v>
      </c>
      <c r="AC5273" s="37" t="str">
        <f>LEFT(pedidos[[#This Row],[SKU]],3)</f>
        <v>CAD</v>
      </c>
      <c r="AD5273" s="37" t="str" cm="1">
        <f t="array" aca="1" ref="AD5273" ca="1">IFERROR(
  INDEX(
    montadora[Montadora],
    MATCH(TRUE,LEFT(#REF!,NÚCARACT(montadora[SKU Parcial]))=montadora[SKU Parcial],0)
  ),
  ""
)</f>
        <v/>
      </c>
    </row>
    <row r="5274" spans="1:30" x14ac:dyDescent="0.25">
      <c r="A5274" s="42" t="s">
        <v>8745</v>
      </c>
      <c r="B5274" s="42"/>
      <c r="C5274" s="42"/>
      <c r="D5274" s="42"/>
      <c r="E5274" s="42">
        <v>23397161810</v>
      </c>
      <c r="F5274" s="42" t="s">
        <v>8818</v>
      </c>
      <c r="G5274" s="42" t="s">
        <v>11227</v>
      </c>
      <c r="H5274" s="7"/>
      <c r="I5274" s="42"/>
      <c r="J5274" s="42" t="s">
        <v>7795</v>
      </c>
      <c r="K5274" s="8">
        <v>45865</v>
      </c>
      <c r="L5274" s="7" t="s">
        <v>8443</v>
      </c>
      <c r="M5274" s="44">
        <v>103.8</v>
      </c>
      <c r="N5274" s="7">
        <v>1</v>
      </c>
      <c r="O5274" s="44">
        <v>103.8</v>
      </c>
      <c r="P5274" s="44">
        <v>47.57</v>
      </c>
      <c r="Q5274" s="44">
        <v>8.43</v>
      </c>
      <c r="R5274" s="44">
        <v>26.84</v>
      </c>
      <c r="S5274" s="44">
        <v>0</v>
      </c>
      <c r="T5274" s="44">
        <v>0</v>
      </c>
      <c r="U5274" s="44">
        <v>20.96</v>
      </c>
      <c r="V5274" s="9">
        <v>0.2019</v>
      </c>
      <c r="W5274" s="42" t="s">
        <v>34</v>
      </c>
      <c r="X5274" s="43"/>
      <c r="Y5274" s="43"/>
      <c r="Z5274" s="43" t="s">
        <v>8442</v>
      </c>
      <c r="AA5274" s="37" t="str">
        <f>VLOOKUP(J5274, sku!B:C, 2, FALSE)</f>
        <v>Fogareiro 1 Boca Com Maleta</v>
      </c>
      <c r="AB5274" s="37" t="str">
        <f>VLOOKUP(J5274, sku!B:BM, 64, FALSE)</f>
        <v>Importação</v>
      </c>
      <c r="AC5274" s="37" t="str">
        <f>LEFT(pedidos[[#This Row],[SKU]],3)</f>
        <v>1FO</v>
      </c>
      <c r="AD5274" s="37" t="str" cm="1">
        <f t="array" aca="1" ref="AD5274" ca="1">IFERROR(
  INDEX(
    montadora[Montadora],
    MATCH(TRUE,LEFT(#REF!,NÚCARACT(montadora[SKU Parcial]))=montadora[SKU Parcial],0)
  ),
  ""
)</f>
        <v/>
      </c>
    </row>
    <row r="5275" spans="1:30" x14ac:dyDescent="0.25">
      <c r="A5275" s="42" t="s">
        <v>8576</v>
      </c>
      <c r="B5275" s="42"/>
      <c r="C5275" s="42"/>
      <c r="D5275" s="42"/>
      <c r="E5275" s="42">
        <v>22293424720</v>
      </c>
      <c r="F5275" s="42" t="s">
        <v>8380</v>
      </c>
      <c r="G5275" s="42" t="s">
        <v>11227</v>
      </c>
      <c r="H5275" s="7"/>
      <c r="I5275" s="42"/>
      <c r="J5275" s="42" t="s">
        <v>886</v>
      </c>
      <c r="K5275" s="8">
        <v>45865</v>
      </c>
      <c r="L5275" s="7" t="s">
        <v>8443</v>
      </c>
      <c r="M5275" s="44">
        <v>48.8</v>
      </c>
      <c r="N5275" s="7">
        <v>1</v>
      </c>
      <c r="O5275" s="44">
        <v>48.8</v>
      </c>
      <c r="P5275" s="44">
        <v>24.45</v>
      </c>
      <c r="Q5275" s="44">
        <v>3.96</v>
      </c>
      <c r="R5275" s="44">
        <v>14.74</v>
      </c>
      <c r="S5275" s="44">
        <v>0</v>
      </c>
      <c r="T5275" s="44">
        <v>0</v>
      </c>
      <c r="U5275" s="44">
        <v>5.65</v>
      </c>
      <c r="V5275" s="9">
        <v>0.1157</v>
      </c>
      <c r="W5275" s="42" t="s">
        <v>34</v>
      </c>
      <c r="X5275" s="43"/>
      <c r="Y5275" s="43"/>
      <c r="Z5275" s="43" t="s">
        <v>8442</v>
      </c>
      <c r="AA5275" s="37" t="str">
        <f>VLOOKUP(J5275, sku!B:C, 2, FALSE)</f>
        <v>Trava Manete Moto E Bicicleta de Alumínio</v>
      </c>
      <c r="AB5275" s="37" t="str">
        <f>VLOOKUP(J5275, sku!B:BM, 64, FALSE)</f>
        <v>Importação</v>
      </c>
      <c r="AC5275" s="37" t="str">
        <f>LEFT(pedidos[[#This Row],[SKU]],3)</f>
        <v>ET0</v>
      </c>
      <c r="AD5275" s="37" t="str" cm="1">
        <f t="array" aca="1" ref="AD5275" ca="1">IFERROR(
  INDEX(
    montadora[Montadora],
    MATCH(TRUE,LEFT(#REF!,NÚCARACT(montadora[SKU Parcial]))=montadora[SKU Parcial],0)
  ),
  ""
)</f>
        <v/>
      </c>
    </row>
    <row r="5276" spans="1:30" x14ac:dyDescent="0.25">
      <c r="A5276" s="42" t="s">
        <v>8722</v>
      </c>
      <c r="B5276" s="42"/>
      <c r="C5276" s="42"/>
      <c r="D5276" s="42"/>
      <c r="E5276" s="42">
        <v>20399377477</v>
      </c>
      <c r="F5276" s="42" t="s">
        <v>8393</v>
      </c>
      <c r="G5276" s="42" t="s">
        <v>11227</v>
      </c>
      <c r="H5276" s="7"/>
      <c r="I5276" s="42"/>
      <c r="J5276" s="42" t="s">
        <v>938</v>
      </c>
      <c r="K5276" s="8">
        <v>45865</v>
      </c>
      <c r="L5276" s="7" t="s">
        <v>8443</v>
      </c>
      <c r="M5276" s="44">
        <v>79.8</v>
      </c>
      <c r="N5276" s="7">
        <v>1</v>
      </c>
      <c r="O5276" s="44">
        <v>92.17</v>
      </c>
      <c r="P5276" s="44">
        <v>39.54</v>
      </c>
      <c r="Q5276" s="44">
        <v>6.48</v>
      </c>
      <c r="R5276" s="44">
        <v>21.56</v>
      </c>
      <c r="S5276" s="44">
        <v>12.37</v>
      </c>
      <c r="T5276" s="44">
        <v>0</v>
      </c>
      <c r="U5276" s="44">
        <v>12.22</v>
      </c>
      <c r="V5276" s="9">
        <v>0.15310000000000001</v>
      </c>
      <c r="W5276" s="42" t="s">
        <v>34</v>
      </c>
      <c r="X5276" s="43"/>
      <c r="Y5276" s="43"/>
      <c r="Z5276" s="43" t="s">
        <v>8442</v>
      </c>
      <c r="AA5276" s="37" t="str">
        <f>VLOOKUP(J5276, sku!B:C, 2, FALSE)</f>
        <v>Cadeirinha Preta Aro 26 - Peixinho Bike</v>
      </c>
      <c r="AB5276" s="37" t="str">
        <f>VLOOKUP(J5276, sku!B:BM, 64, FALSE)</f>
        <v>Revenda</v>
      </c>
      <c r="AC5276" s="37" t="str">
        <f>LEFT(pedidos[[#This Row],[SKU]],3)</f>
        <v>CAD</v>
      </c>
      <c r="AD5276" s="37" t="str" cm="1">
        <f t="array" aca="1" ref="AD5276" ca="1">IFERROR(
  INDEX(
    montadora[Montadora],
    MATCH(TRUE,LEFT(#REF!,NÚCARACT(montadora[SKU Parcial]))=montadora[SKU Parcial],0)
  ),
  ""
)</f>
        <v/>
      </c>
    </row>
    <row r="5277" spans="1:30" x14ac:dyDescent="0.25">
      <c r="A5277" s="42" t="s">
        <v>8723</v>
      </c>
      <c r="B5277" s="42"/>
      <c r="C5277" s="42"/>
      <c r="D5277" s="42"/>
      <c r="E5277" s="42">
        <v>20399377477</v>
      </c>
      <c r="F5277" s="42" t="s">
        <v>8393</v>
      </c>
      <c r="G5277" s="42" t="s">
        <v>11227</v>
      </c>
      <c r="H5277" s="7"/>
      <c r="I5277" s="42"/>
      <c r="J5277" s="42" t="s">
        <v>938</v>
      </c>
      <c r="K5277" s="8">
        <v>45865</v>
      </c>
      <c r="L5277" s="7" t="s">
        <v>8443</v>
      </c>
      <c r="M5277" s="44">
        <v>79.8</v>
      </c>
      <c r="N5277" s="7">
        <v>1</v>
      </c>
      <c r="O5277" s="44">
        <v>99.46</v>
      </c>
      <c r="P5277" s="44">
        <v>39.54</v>
      </c>
      <c r="Q5277" s="44">
        <v>6.48</v>
      </c>
      <c r="R5277" s="44">
        <v>21.56</v>
      </c>
      <c r="S5277" s="44">
        <v>19.66</v>
      </c>
      <c r="T5277" s="44">
        <v>0</v>
      </c>
      <c r="U5277" s="44">
        <v>12.22</v>
      </c>
      <c r="V5277" s="9">
        <v>0.15310000000000001</v>
      </c>
      <c r="W5277" s="42" t="s">
        <v>34</v>
      </c>
      <c r="X5277" s="43"/>
      <c r="Y5277" s="43"/>
      <c r="Z5277" s="43" t="s">
        <v>8442</v>
      </c>
      <c r="AA5277" s="37" t="str">
        <f>VLOOKUP(J5277, sku!B:C, 2, FALSE)</f>
        <v>Cadeirinha Preta Aro 26 - Peixinho Bike</v>
      </c>
      <c r="AB5277" s="37" t="str">
        <f>VLOOKUP(J5277, sku!B:BM, 64, FALSE)</f>
        <v>Revenda</v>
      </c>
      <c r="AC5277" s="37" t="str">
        <f>LEFT(pedidos[[#This Row],[SKU]],3)</f>
        <v>CAD</v>
      </c>
      <c r="AD5277" s="37" t="str" cm="1">
        <f t="array" aca="1" ref="AD5277" ca="1">IFERROR(
  INDEX(
    montadora[Montadora],
    MATCH(TRUE,LEFT(#REF!,NÚCARACT(montadora[SKU Parcial]))=montadora[SKU Parcial],0)
  ),
  ""
)</f>
        <v/>
      </c>
    </row>
    <row r="5278" spans="1:30" x14ac:dyDescent="0.25">
      <c r="A5278" s="42" t="s">
        <v>8461</v>
      </c>
      <c r="B5278" s="42"/>
      <c r="C5278" s="42"/>
      <c r="D5278" s="42"/>
      <c r="E5278" s="42">
        <v>23498023068</v>
      </c>
      <c r="F5278" s="42" t="s">
        <v>8351</v>
      </c>
      <c r="G5278" s="42" t="s">
        <v>11227</v>
      </c>
      <c r="H5278" s="7"/>
      <c r="I5278" s="42"/>
      <c r="J5278" s="42" t="s">
        <v>703</v>
      </c>
      <c r="K5278" s="8">
        <v>45865</v>
      </c>
      <c r="L5278" s="7" t="s">
        <v>8443</v>
      </c>
      <c r="M5278" s="44">
        <v>25.8</v>
      </c>
      <c r="N5278" s="7">
        <v>1</v>
      </c>
      <c r="O5278" s="44">
        <v>33.799999999999997</v>
      </c>
      <c r="P5278" s="44">
        <v>7.52</v>
      </c>
      <c r="Q5278" s="44">
        <v>2.09</v>
      </c>
      <c r="R5278" s="44">
        <v>9.68</v>
      </c>
      <c r="S5278" s="44">
        <v>8</v>
      </c>
      <c r="T5278" s="44">
        <v>0</v>
      </c>
      <c r="U5278" s="44">
        <v>6.51</v>
      </c>
      <c r="V5278" s="9">
        <v>0.25209999999999999</v>
      </c>
      <c r="W5278" s="42" t="s">
        <v>34</v>
      </c>
      <c r="X5278" s="43"/>
      <c r="Y5278" s="43"/>
      <c r="Z5278" s="43" t="s">
        <v>8442</v>
      </c>
      <c r="AA5278" s="37" t="str">
        <f>VLOOKUP(J5278, sku!B:C, 2, FALSE)</f>
        <v>Trava Disco De Freio Moto - Preto</v>
      </c>
      <c r="AB5278" s="37" t="str">
        <f>VLOOKUP(J5278, sku!B:BM, 64, FALSE)</f>
        <v>Importação</v>
      </c>
      <c r="AC5278" s="37" t="str">
        <f>LEFT(pedidos[[#This Row],[SKU]],3)</f>
        <v>ET0</v>
      </c>
      <c r="AD5278" s="37" t="str" cm="1">
        <f t="array" aca="1" ref="AD5278" ca="1">IFERROR(
  INDEX(
    montadora[Montadora],
    MATCH(TRUE,LEFT(#REF!,NÚCARACT(montadora[SKU Parcial]))=montadora[SKU Parcial],0)
  ),
  ""
)</f>
        <v/>
      </c>
    </row>
    <row r="5279" spans="1:30" x14ac:dyDescent="0.25">
      <c r="A5279" s="42" t="s">
        <v>8724</v>
      </c>
      <c r="B5279" s="42"/>
      <c r="C5279" s="42"/>
      <c r="D5279" s="42"/>
      <c r="E5279" s="42">
        <v>20399377477</v>
      </c>
      <c r="F5279" s="42" t="s">
        <v>8393</v>
      </c>
      <c r="G5279" s="42" t="s">
        <v>11227</v>
      </c>
      <c r="H5279" s="7"/>
      <c r="I5279" s="42"/>
      <c r="J5279" s="42" t="s">
        <v>938</v>
      </c>
      <c r="K5279" s="8">
        <v>45865</v>
      </c>
      <c r="L5279" s="7" t="s">
        <v>8443</v>
      </c>
      <c r="M5279" s="44">
        <v>79.8</v>
      </c>
      <c r="N5279" s="7">
        <v>1</v>
      </c>
      <c r="O5279" s="44">
        <v>107.31</v>
      </c>
      <c r="P5279" s="44">
        <v>39.54</v>
      </c>
      <c r="Q5279" s="44">
        <v>6.48</v>
      </c>
      <c r="R5279" s="44">
        <v>21.56</v>
      </c>
      <c r="S5279" s="44">
        <v>27.51</v>
      </c>
      <c r="T5279" s="44">
        <v>0</v>
      </c>
      <c r="U5279" s="44">
        <v>12.22</v>
      </c>
      <c r="V5279" s="9">
        <v>0.15310000000000001</v>
      </c>
      <c r="W5279" s="42" t="s">
        <v>34</v>
      </c>
      <c r="X5279" s="43"/>
      <c r="Y5279" s="43"/>
      <c r="Z5279" s="43" t="s">
        <v>8442</v>
      </c>
      <c r="AA5279" s="37" t="str">
        <f>VLOOKUP(J5279, sku!B:C, 2, FALSE)</f>
        <v>Cadeirinha Preta Aro 26 - Peixinho Bike</v>
      </c>
      <c r="AB5279" s="37" t="str">
        <f>VLOOKUP(J5279, sku!B:BM, 64, FALSE)</f>
        <v>Revenda</v>
      </c>
      <c r="AC5279" s="37" t="str">
        <f>LEFT(pedidos[[#This Row],[SKU]],3)</f>
        <v>CAD</v>
      </c>
      <c r="AD5279" s="37" t="str" cm="1">
        <f t="array" aca="1" ref="AD5279" ca="1">IFERROR(
  INDEX(
    montadora[Montadora],
    MATCH(TRUE,LEFT(#REF!,NÚCARACT(montadora[SKU Parcial]))=montadora[SKU Parcial],0)
  ),
  ""
)</f>
        <v/>
      </c>
    </row>
    <row r="5280" spans="1:30" x14ac:dyDescent="0.25">
      <c r="A5280" s="42" t="s">
        <v>8766</v>
      </c>
      <c r="B5280" s="42"/>
      <c r="C5280" s="42"/>
      <c r="D5280" s="42"/>
      <c r="E5280" s="42">
        <v>23892714106</v>
      </c>
      <c r="F5280" s="42" t="s">
        <v>8823</v>
      </c>
      <c r="G5280" s="42" t="s">
        <v>11227</v>
      </c>
      <c r="H5280" s="7"/>
      <c r="I5280" s="42"/>
      <c r="J5280" s="42" t="s">
        <v>336</v>
      </c>
      <c r="K5280" s="8">
        <v>45864</v>
      </c>
      <c r="L5280" s="7" t="s">
        <v>8443</v>
      </c>
      <c r="M5280" s="44">
        <v>328.8</v>
      </c>
      <c r="N5280" s="7">
        <v>1</v>
      </c>
      <c r="O5280" s="44">
        <v>328.8</v>
      </c>
      <c r="P5280" s="44">
        <v>105</v>
      </c>
      <c r="Q5280" s="44">
        <v>26.7</v>
      </c>
      <c r="R5280" s="44">
        <v>76.34</v>
      </c>
      <c r="S5280" s="44">
        <v>0</v>
      </c>
      <c r="T5280" s="44">
        <v>0</v>
      </c>
      <c r="U5280" s="44">
        <v>120.76</v>
      </c>
      <c r="V5280" s="9">
        <v>0.36730000000000002</v>
      </c>
      <c r="W5280" s="42" t="s">
        <v>34</v>
      </c>
      <c r="X5280" s="43"/>
      <c r="Y5280" s="43"/>
      <c r="Z5280" s="43" t="s">
        <v>8442</v>
      </c>
      <c r="AA5280" s="37" t="str">
        <f>VLOOKUP(J5280, sku!B:C, 2, FALSE)</f>
        <v>Travessa Jeep - Style - - - Compass - - - Grafite</v>
      </c>
      <c r="AB5280" s="37" t="str">
        <f>VLOOKUP(J5280, sku!B:BM, 64, FALSE)</f>
        <v>Fabricação</v>
      </c>
      <c r="AC5280" s="37" t="str">
        <f>LEFT(pedidos[[#This Row],[SKU]],3)</f>
        <v>XJP</v>
      </c>
      <c r="AD5280" s="37" t="str" cm="1">
        <f t="array" aca="1" ref="AD5280" ca="1">IFERROR(
  INDEX(
    montadora[Montadora],
    MATCH(TRUE,LEFT(#REF!,NÚCARACT(montadora[SKU Parcial]))=montadora[SKU Parcial],0)
  ),
  ""
)</f>
        <v/>
      </c>
    </row>
    <row r="5281" spans="1:30" x14ac:dyDescent="0.25">
      <c r="A5281" s="42" t="s">
        <v>8499</v>
      </c>
      <c r="B5281" s="42"/>
      <c r="C5281" s="42"/>
      <c r="D5281" s="42"/>
      <c r="E5281" s="42">
        <v>22897981512</v>
      </c>
      <c r="F5281" s="42" t="s">
        <v>8354</v>
      </c>
      <c r="G5281" s="42" t="s">
        <v>11227</v>
      </c>
      <c r="H5281" s="7"/>
      <c r="I5281" s="42"/>
      <c r="J5281" s="42" t="s">
        <v>100</v>
      </c>
      <c r="K5281" s="8">
        <v>45864</v>
      </c>
      <c r="L5281" s="7" t="s">
        <v>8443</v>
      </c>
      <c r="M5281" s="44">
        <v>46.8</v>
      </c>
      <c r="N5281" s="7">
        <v>1</v>
      </c>
      <c r="O5281" s="44">
        <v>46.8</v>
      </c>
      <c r="P5281" s="44">
        <v>8.84</v>
      </c>
      <c r="Q5281" s="44">
        <v>3.8</v>
      </c>
      <c r="R5281" s="44">
        <v>14.3</v>
      </c>
      <c r="S5281" s="44">
        <v>0</v>
      </c>
      <c r="T5281" s="44">
        <v>0</v>
      </c>
      <c r="U5281" s="44">
        <v>19.86</v>
      </c>
      <c r="V5281" s="9">
        <v>0.4244</v>
      </c>
      <c r="W5281" s="42" t="s">
        <v>34</v>
      </c>
      <c r="X5281" s="43"/>
      <c r="Y5281" s="43"/>
      <c r="Z5281" s="43" t="s">
        <v>8442</v>
      </c>
      <c r="AA5281" s="37" t="str">
        <f>VLOOKUP(J5281, sku!B:C, 2, FALSE)</f>
        <v>Trava Disco De Freio Bicicleta - Prata</v>
      </c>
      <c r="AB5281" s="37" t="str">
        <f>VLOOKUP(J5281, sku!B:BM, 64, FALSE)</f>
        <v>Importação</v>
      </c>
      <c r="AC5281" s="37" t="str">
        <f>LEFT(pedidos[[#This Row],[SKU]],3)</f>
        <v>ET0</v>
      </c>
      <c r="AD5281" s="37" t="str" cm="1">
        <f t="array" aca="1" ref="AD5281" ca="1">IFERROR(
  INDEX(
    montadora[Montadora],
    MATCH(TRUE,LEFT(#REF!,NÚCARACT(montadora[SKU Parcial]))=montadora[SKU Parcial],0)
  ),
  ""
)</f>
        <v/>
      </c>
    </row>
    <row r="5282" spans="1:30" x14ac:dyDescent="0.25">
      <c r="A5282" s="42" t="s">
        <v>8500</v>
      </c>
      <c r="B5282" s="42"/>
      <c r="C5282" s="42"/>
      <c r="D5282" s="42"/>
      <c r="E5282" s="42">
        <v>21299544379</v>
      </c>
      <c r="F5282" s="42" t="s">
        <v>8353</v>
      </c>
      <c r="G5282" s="42" t="s">
        <v>11227</v>
      </c>
      <c r="H5282" s="7"/>
      <c r="I5282" s="42"/>
      <c r="J5282" s="42" t="s">
        <v>100</v>
      </c>
      <c r="K5282" s="8">
        <v>45864</v>
      </c>
      <c r="L5282" s="7" t="s">
        <v>8443</v>
      </c>
      <c r="M5282" s="44">
        <v>47.8</v>
      </c>
      <c r="N5282" s="7">
        <v>1</v>
      </c>
      <c r="O5282" s="44">
        <v>55.8</v>
      </c>
      <c r="P5282" s="44">
        <v>8.84</v>
      </c>
      <c r="Q5282" s="44">
        <v>3.88</v>
      </c>
      <c r="R5282" s="44">
        <v>14.52</v>
      </c>
      <c r="S5282" s="44">
        <v>8</v>
      </c>
      <c r="T5282" s="44">
        <v>0</v>
      </c>
      <c r="U5282" s="44">
        <v>20.56</v>
      </c>
      <c r="V5282" s="9">
        <v>0.43009999999999998</v>
      </c>
      <c r="W5282" s="42" t="s">
        <v>34</v>
      </c>
      <c r="X5282" s="43"/>
      <c r="Y5282" s="43"/>
      <c r="Z5282" s="43" t="s">
        <v>8442</v>
      </c>
      <c r="AA5282" s="37" t="str">
        <f>VLOOKUP(J5282, sku!B:C, 2, FALSE)</f>
        <v>Trava Disco De Freio Bicicleta - Prata</v>
      </c>
      <c r="AB5282" s="37" t="str">
        <f>VLOOKUP(J5282, sku!B:BM, 64, FALSE)</f>
        <v>Importação</v>
      </c>
      <c r="AC5282" s="37" t="str">
        <f>LEFT(pedidos[[#This Row],[SKU]],3)</f>
        <v>ET0</v>
      </c>
      <c r="AD5282" s="37" t="str" cm="1">
        <f t="array" aca="1" ref="AD5282" ca="1">IFERROR(
  INDEX(
    montadora[Montadora],
    MATCH(TRUE,LEFT(#REF!,NÚCARACT(montadora[SKU Parcial]))=montadora[SKU Parcial],0)
  ),
  ""
)</f>
        <v/>
      </c>
    </row>
    <row r="5283" spans="1:30" x14ac:dyDescent="0.25">
      <c r="A5283" s="42" t="s">
        <v>8462</v>
      </c>
      <c r="B5283" s="42"/>
      <c r="C5283" s="42"/>
      <c r="D5283" s="42"/>
      <c r="E5283" s="42">
        <v>23498023068</v>
      </c>
      <c r="F5283" s="42" t="s">
        <v>8351</v>
      </c>
      <c r="G5283" s="42" t="s">
        <v>11227</v>
      </c>
      <c r="H5283" s="7"/>
      <c r="I5283" s="42"/>
      <c r="J5283" s="42" t="s">
        <v>703</v>
      </c>
      <c r="K5283" s="8">
        <v>45864</v>
      </c>
      <c r="L5283" s="7" t="s">
        <v>8443</v>
      </c>
      <c r="M5283" s="44">
        <v>25.8</v>
      </c>
      <c r="N5283" s="7">
        <v>1</v>
      </c>
      <c r="O5283" s="44">
        <v>25.8</v>
      </c>
      <c r="P5283" s="44">
        <v>7.52</v>
      </c>
      <c r="Q5283" s="44">
        <v>2.09</v>
      </c>
      <c r="R5283" s="44">
        <v>9.68</v>
      </c>
      <c r="S5283" s="44">
        <v>0</v>
      </c>
      <c r="T5283" s="44">
        <v>0</v>
      </c>
      <c r="U5283" s="44">
        <v>6.51</v>
      </c>
      <c r="V5283" s="9">
        <v>0.25209999999999999</v>
      </c>
      <c r="W5283" s="42" t="s">
        <v>34</v>
      </c>
      <c r="X5283" s="43"/>
      <c r="Y5283" s="43"/>
      <c r="Z5283" s="43" t="s">
        <v>8442</v>
      </c>
      <c r="AA5283" s="37" t="str">
        <f>VLOOKUP(J5283, sku!B:C, 2, FALSE)</f>
        <v>Trava Disco De Freio Moto - Preto</v>
      </c>
      <c r="AB5283" s="37" t="str">
        <f>VLOOKUP(J5283, sku!B:BM, 64, FALSE)</f>
        <v>Importação</v>
      </c>
      <c r="AC5283" s="37" t="str">
        <f>LEFT(pedidos[[#This Row],[SKU]],3)</f>
        <v>ET0</v>
      </c>
      <c r="AD5283" s="37" t="str" cm="1">
        <f t="array" aca="1" ref="AD5283" ca="1">IFERROR(
  INDEX(
    montadora[Montadora],
    MATCH(TRUE,LEFT(#REF!,NÚCARACT(montadora[SKU Parcial]))=montadora[SKU Parcial],0)
  ),
  ""
)</f>
        <v/>
      </c>
    </row>
    <row r="5284" spans="1:30" x14ac:dyDescent="0.25">
      <c r="A5284" s="42" t="s">
        <v>8725</v>
      </c>
      <c r="B5284" s="42"/>
      <c r="C5284" s="42"/>
      <c r="D5284" s="42"/>
      <c r="E5284" s="42">
        <v>22993569629</v>
      </c>
      <c r="F5284" s="42" t="s">
        <v>8394</v>
      </c>
      <c r="G5284" s="42" t="s">
        <v>11227</v>
      </c>
      <c r="H5284" s="7"/>
      <c r="I5284" s="42"/>
      <c r="J5284" s="42" t="s">
        <v>938</v>
      </c>
      <c r="K5284" s="8">
        <v>45864</v>
      </c>
      <c r="L5284" s="7" t="s">
        <v>8443</v>
      </c>
      <c r="M5284" s="44">
        <v>78.8</v>
      </c>
      <c r="N5284" s="7">
        <v>1</v>
      </c>
      <c r="O5284" s="44">
        <v>86.31</v>
      </c>
      <c r="P5284" s="44">
        <v>39.54</v>
      </c>
      <c r="Q5284" s="44">
        <v>6.4</v>
      </c>
      <c r="R5284" s="44">
        <v>21.34</v>
      </c>
      <c r="S5284" s="44">
        <v>7.51</v>
      </c>
      <c r="T5284" s="44">
        <v>0</v>
      </c>
      <c r="U5284" s="44">
        <v>11.52</v>
      </c>
      <c r="V5284" s="9">
        <v>0.1462</v>
      </c>
      <c r="W5284" s="42" t="s">
        <v>34</v>
      </c>
      <c r="X5284" s="43"/>
      <c r="Y5284" s="43"/>
      <c r="Z5284" s="43" t="s">
        <v>8442</v>
      </c>
      <c r="AA5284" s="37" t="str">
        <f>VLOOKUP(J5284, sku!B:C, 2, FALSE)</f>
        <v>Cadeirinha Preta Aro 26 - Peixinho Bike</v>
      </c>
      <c r="AB5284" s="37" t="str">
        <f>VLOOKUP(J5284, sku!B:BM, 64, FALSE)</f>
        <v>Revenda</v>
      </c>
      <c r="AC5284" s="37" t="str">
        <f>LEFT(pedidos[[#This Row],[SKU]],3)</f>
        <v>CAD</v>
      </c>
      <c r="AD5284" s="37" t="str" cm="1">
        <f t="array" aca="1" ref="AD5284" ca="1">IFERROR(
  INDEX(
    montadora[Montadora],
    MATCH(TRUE,LEFT(#REF!,NÚCARACT(montadora[SKU Parcial]))=montadora[SKU Parcial],0)
  ),
  ""
)</f>
        <v/>
      </c>
    </row>
    <row r="5285" spans="1:30" x14ac:dyDescent="0.25">
      <c r="A5285" s="42" t="s">
        <v>8463</v>
      </c>
      <c r="B5285" s="42"/>
      <c r="C5285" s="42"/>
      <c r="D5285" s="42"/>
      <c r="E5285" s="42">
        <v>19599549855</v>
      </c>
      <c r="F5285" s="42" t="s">
        <v>8350</v>
      </c>
      <c r="G5285" s="42" t="s">
        <v>11227</v>
      </c>
      <c r="H5285" s="7"/>
      <c r="I5285" s="42"/>
      <c r="J5285" s="42" t="s">
        <v>703</v>
      </c>
      <c r="K5285" s="8">
        <v>45864</v>
      </c>
      <c r="L5285" s="7" t="s">
        <v>8443</v>
      </c>
      <c r="M5285" s="44">
        <v>24.8</v>
      </c>
      <c r="N5285" s="7">
        <v>1</v>
      </c>
      <c r="O5285" s="44">
        <v>36.840000000000003</v>
      </c>
      <c r="P5285" s="44">
        <v>7.52</v>
      </c>
      <c r="Q5285" s="44">
        <v>2.0099999999999998</v>
      </c>
      <c r="R5285" s="44">
        <v>9.4600000000000009</v>
      </c>
      <c r="S5285" s="44">
        <v>12.04</v>
      </c>
      <c r="T5285" s="44">
        <v>0</v>
      </c>
      <c r="U5285" s="44">
        <v>5.81</v>
      </c>
      <c r="V5285" s="9">
        <v>0.2341</v>
      </c>
      <c r="W5285" s="42" t="s">
        <v>34</v>
      </c>
      <c r="X5285" s="43"/>
      <c r="Y5285" s="43"/>
      <c r="Z5285" s="43" t="s">
        <v>8442</v>
      </c>
      <c r="AA5285" s="37" t="str">
        <f>VLOOKUP(J5285, sku!B:C, 2, FALSE)</f>
        <v>Trava Disco De Freio Moto - Preto</v>
      </c>
      <c r="AB5285" s="37" t="str">
        <f>VLOOKUP(J5285, sku!B:BM, 64, FALSE)</f>
        <v>Importação</v>
      </c>
      <c r="AC5285" s="37" t="str">
        <f>LEFT(pedidos[[#This Row],[SKU]],3)</f>
        <v>ET0</v>
      </c>
      <c r="AD5285" s="37" t="str" cm="1">
        <f t="array" aca="1" ref="AD5285" ca="1">IFERROR(
  INDEX(
    montadora[Montadora],
    MATCH(TRUE,LEFT(#REF!,NÚCARACT(montadora[SKU Parcial]))=montadora[SKU Parcial],0)
  ),
  ""
)</f>
        <v/>
      </c>
    </row>
    <row r="5286" spans="1:30" x14ac:dyDescent="0.25">
      <c r="A5286" s="42" t="s">
        <v>8726</v>
      </c>
      <c r="B5286" s="42"/>
      <c r="C5286" s="42"/>
      <c r="D5286" s="42"/>
      <c r="E5286" s="42">
        <v>20399377477</v>
      </c>
      <c r="F5286" s="42" t="s">
        <v>8393</v>
      </c>
      <c r="G5286" s="42" t="s">
        <v>11227</v>
      </c>
      <c r="H5286" s="7"/>
      <c r="I5286" s="42"/>
      <c r="J5286" s="42" t="s">
        <v>938</v>
      </c>
      <c r="K5286" s="8">
        <v>45864</v>
      </c>
      <c r="L5286" s="7" t="s">
        <v>8443</v>
      </c>
      <c r="M5286" s="44">
        <v>79.8</v>
      </c>
      <c r="N5286" s="7">
        <v>1</v>
      </c>
      <c r="O5286" s="44">
        <v>79.8</v>
      </c>
      <c r="P5286" s="44">
        <v>39.54</v>
      </c>
      <c r="Q5286" s="44">
        <v>6.48</v>
      </c>
      <c r="R5286" s="44">
        <v>0</v>
      </c>
      <c r="S5286" s="44">
        <v>0</v>
      </c>
      <c r="T5286" s="44">
        <v>0</v>
      </c>
      <c r="U5286" s="44">
        <v>33.78</v>
      </c>
      <c r="V5286" s="9">
        <v>0.42330000000000001</v>
      </c>
      <c r="W5286" s="42" t="s">
        <v>34</v>
      </c>
      <c r="X5286" s="43"/>
      <c r="Y5286" s="43"/>
      <c r="Z5286" s="43" t="s">
        <v>8442</v>
      </c>
      <c r="AA5286" s="37" t="str">
        <f>VLOOKUP(J5286, sku!B:C, 2, FALSE)</f>
        <v>Cadeirinha Preta Aro 26 - Peixinho Bike</v>
      </c>
      <c r="AB5286" s="37" t="str">
        <f>VLOOKUP(J5286, sku!B:BM, 64, FALSE)</f>
        <v>Revenda</v>
      </c>
      <c r="AC5286" s="37" t="str">
        <f>LEFT(pedidos[[#This Row],[SKU]],3)</f>
        <v>CAD</v>
      </c>
      <c r="AD5286" s="37" t="str" cm="1">
        <f t="array" aca="1" ref="AD5286" ca="1">IFERROR(
  INDEX(
    montadora[Montadora],
    MATCH(TRUE,LEFT(#REF!,NÚCARACT(montadora[SKU Parcial]))=montadora[SKU Parcial],0)
  ),
  ""
)</f>
        <v/>
      </c>
    </row>
    <row r="5287" spans="1:30" x14ac:dyDescent="0.25">
      <c r="A5287" s="42" t="s">
        <v>8727</v>
      </c>
      <c r="B5287" s="42"/>
      <c r="C5287" s="42"/>
      <c r="D5287" s="42"/>
      <c r="E5287" s="42">
        <v>20399377477</v>
      </c>
      <c r="F5287" s="42" t="s">
        <v>8393</v>
      </c>
      <c r="G5287" s="42" t="s">
        <v>11227</v>
      </c>
      <c r="H5287" s="7"/>
      <c r="I5287" s="42"/>
      <c r="J5287" s="42" t="s">
        <v>938</v>
      </c>
      <c r="K5287" s="8">
        <v>45864</v>
      </c>
      <c r="L5287" s="7" t="s">
        <v>8443</v>
      </c>
      <c r="M5287" s="44">
        <v>79.8</v>
      </c>
      <c r="N5287" s="7">
        <v>1</v>
      </c>
      <c r="O5287" s="44">
        <v>99.46</v>
      </c>
      <c r="P5287" s="44">
        <v>39.54</v>
      </c>
      <c r="Q5287" s="44">
        <v>6.48</v>
      </c>
      <c r="R5287" s="44">
        <v>21.56</v>
      </c>
      <c r="S5287" s="44">
        <v>19.66</v>
      </c>
      <c r="T5287" s="44">
        <v>0</v>
      </c>
      <c r="U5287" s="44">
        <v>12.22</v>
      </c>
      <c r="V5287" s="9">
        <v>0.15310000000000001</v>
      </c>
      <c r="W5287" s="42" t="s">
        <v>34</v>
      </c>
      <c r="X5287" s="43"/>
      <c r="Y5287" s="43"/>
      <c r="Z5287" s="43" t="s">
        <v>8442</v>
      </c>
      <c r="AA5287" s="37" t="str">
        <f>VLOOKUP(J5287, sku!B:C, 2, FALSE)</f>
        <v>Cadeirinha Preta Aro 26 - Peixinho Bike</v>
      </c>
      <c r="AB5287" s="37" t="str">
        <f>VLOOKUP(J5287, sku!B:BM, 64, FALSE)</f>
        <v>Revenda</v>
      </c>
      <c r="AC5287" s="37" t="str">
        <f>LEFT(pedidos[[#This Row],[SKU]],3)</f>
        <v>CAD</v>
      </c>
      <c r="AD5287" s="37" t="str" cm="1">
        <f t="array" aca="1" ref="AD5287" ca="1">IFERROR(
  INDEX(
    montadora[Montadora],
    MATCH(TRUE,LEFT(#REF!,NÚCARACT(montadora[SKU Parcial]))=montadora[SKU Parcial],0)
  ),
  ""
)</f>
        <v/>
      </c>
    </row>
    <row r="5288" spans="1:30" x14ac:dyDescent="0.25">
      <c r="A5288" s="42" t="s">
        <v>8728</v>
      </c>
      <c r="B5288" s="42"/>
      <c r="C5288" s="42"/>
      <c r="D5288" s="42"/>
      <c r="E5288" s="42">
        <v>20399377477</v>
      </c>
      <c r="F5288" s="42" t="s">
        <v>8393</v>
      </c>
      <c r="G5288" s="42" t="s">
        <v>11227</v>
      </c>
      <c r="H5288" s="7"/>
      <c r="I5288" s="42"/>
      <c r="J5288" s="42" t="s">
        <v>2167</v>
      </c>
      <c r="K5288" s="8">
        <v>45864</v>
      </c>
      <c r="L5288" s="7" t="s">
        <v>8443</v>
      </c>
      <c r="M5288" s="44">
        <v>79.8</v>
      </c>
      <c r="N5288" s="7">
        <v>1</v>
      </c>
      <c r="O5288" s="44">
        <v>83.67</v>
      </c>
      <c r="P5288" s="44">
        <v>39.54</v>
      </c>
      <c r="Q5288" s="44">
        <v>6.48</v>
      </c>
      <c r="R5288" s="44">
        <v>21.56</v>
      </c>
      <c r="S5288" s="44">
        <v>3.87</v>
      </c>
      <c r="T5288" s="44">
        <v>0</v>
      </c>
      <c r="U5288" s="44">
        <v>12.22</v>
      </c>
      <c r="V5288" s="9">
        <v>0.15310000000000001</v>
      </c>
      <c r="W5288" s="42" t="s">
        <v>34</v>
      </c>
      <c r="X5288" s="43"/>
      <c r="Y5288" s="43"/>
      <c r="Z5288" s="43" t="s">
        <v>8442</v>
      </c>
      <c r="AA5288" s="37" t="str">
        <f>VLOOKUP(J5288, sku!B:C, 2, FALSE)</f>
        <v>Cadeirinha Rosa Aro 26 - Peixinho Bike</v>
      </c>
      <c r="AB5288" s="37" t="str">
        <f>VLOOKUP(J5288, sku!B:BM, 64, FALSE)</f>
        <v>Revenda</v>
      </c>
      <c r="AC5288" s="37" t="str">
        <f>LEFT(pedidos[[#This Row],[SKU]],3)</f>
        <v>CAD</v>
      </c>
      <c r="AD5288" s="37" t="str" cm="1">
        <f t="array" aca="1" ref="AD5288" ca="1">IFERROR(
  INDEX(
    montadora[Montadora],
    MATCH(TRUE,LEFT(#REF!,NÚCARACT(montadora[SKU Parcial]))=montadora[SKU Parcial],0)
  ),
  ""
)</f>
        <v/>
      </c>
    </row>
    <row r="5289" spans="1:30" x14ac:dyDescent="0.25">
      <c r="A5289" s="42" t="s">
        <v>8451</v>
      </c>
      <c r="B5289" s="42"/>
      <c r="C5289" s="42"/>
      <c r="D5289" s="42"/>
      <c r="E5289" s="42">
        <v>22598315074</v>
      </c>
      <c r="F5289" s="42" t="s">
        <v>8349</v>
      </c>
      <c r="G5289" s="42" t="s">
        <v>11227</v>
      </c>
      <c r="H5289" s="7"/>
      <c r="I5289" s="42"/>
      <c r="J5289" s="42" t="s">
        <v>2566</v>
      </c>
      <c r="K5289" s="8">
        <v>45864</v>
      </c>
      <c r="L5289" s="7" t="s">
        <v>8443</v>
      </c>
      <c r="M5289" s="44">
        <v>19.8</v>
      </c>
      <c r="N5289" s="7">
        <v>1</v>
      </c>
      <c r="O5289" s="44">
        <v>19.8</v>
      </c>
      <c r="P5289" s="44">
        <v>5.4</v>
      </c>
      <c r="Q5289" s="44">
        <v>1.61</v>
      </c>
      <c r="R5289" s="44">
        <v>8.36</v>
      </c>
      <c r="S5289" s="44">
        <v>0</v>
      </c>
      <c r="T5289" s="44">
        <v>0</v>
      </c>
      <c r="U5289" s="44">
        <v>4.43</v>
      </c>
      <c r="V5289" s="9">
        <v>0.2238</v>
      </c>
      <c r="W5289" s="42" t="s">
        <v>34</v>
      </c>
      <c r="X5289" s="43"/>
      <c r="Y5289" s="43"/>
      <c r="Z5289" s="43" t="s">
        <v>8442</v>
      </c>
      <c r="AA5289" s="37" t="str">
        <f>VLOOKUP(J5289, sku!B:C, 2, FALSE)</f>
        <v>Chave Allen de Aço de Cabeça, Esférica (9 Peças) Hex Key Wrench</v>
      </c>
      <c r="AB5289" s="37" t="str">
        <f>VLOOKUP(J5289, sku!B:BM, 64, FALSE)</f>
        <v>Importação</v>
      </c>
      <c r="AC5289" s="37" t="str">
        <f>LEFT(pedidos[[#This Row],[SKU]],3)</f>
        <v>1K9</v>
      </c>
      <c r="AD5289" s="37" t="str" cm="1">
        <f t="array" aca="1" ref="AD5289" ca="1">IFERROR(
  INDEX(
    montadora[Montadora],
    MATCH(TRUE,LEFT(#REF!,NÚCARACT(montadora[SKU Parcial]))=montadora[SKU Parcial],0)
  ),
  ""
)</f>
        <v/>
      </c>
    </row>
    <row r="5290" spans="1:30" x14ac:dyDescent="0.25">
      <c r="A5290" s="42" t="s">
        <v>8444</v>
      </c>
      <c r="B5290" s="42"/>
      <c r="C5290" s="42"/>
      <c r="D5290" s="42"/>
      <c r="E5290" s="42">
        <v>19599567579</v>
      </c>
      <c r="F5290" s="42" t="s">
        <v>8419</v>
      </c>
      <c r="G5290" s="42" t="s">
        <v>11227</v>
      </c>
      <c r="H5290" s="7"/>
      <c r="I5290" s="42"/>
      <c r="J5290" s="42" t="s">
        <v>8830</v>
      </c>
      <c r="K5290" s="8">
        <v>45863</v>
      </c>
      <c r="L5290" s="7" t="s">
        <v>8443</v>
      </c>
      <c r="M5290" s="44">
        <v>828.8</v>
      </c>
      <c r="N5290" s="7">
        <v>1</v>
      </c>
      <c r="O5290" s="44">
        <v>828.8</v>
      </c>
      <c r="P5290" s="44">
        <v>388</v>
      </c>
      <c r="Q5290" s="44">
        <v>67.3</v>
      </c>
      <c r="R5290" s="44">
        <v>120.58</v>
      </c>
      <c r="S5290" s="44">
        <v>0</v>
      </c>
      <c r="T5290" s="44">
        <v>0</v>
      </c>
      <c r="U5290" s="44">
        <v>252.92</v>
      </c>
      <c r="V5290" s="9">
        <v>0.30520000000000003</v>
      </c>
      <c r="W5290" s="42" t="s">
        <v>34</v>
      </c>
      <c r="X5290" s="43"/>
      <c r="Y5290" s="43"/>
      <c r="Z5290" s="43" t="s">
        <v>8442</v>
      </c>
      <c r="AA5290" s="37" t="str">
        <f>VLOOKUP(J5290, sku!B:C, 2, FALSE)</f>
        <v>1 Gradeado Médio 100 cm X 80 cm X 12 cm - Preto + 1Travessa Geral - Slim - - - - - - - Grafite</v>
      </c>
      <c r="AB5290" s="37" t="str">
        <f>VLOOKUP(J5290, sku!B:BM, 64, FALSE)</f>
        <v>Fabricação</v>
      </c>
      <c r="AC5290" s="37" t="str">
        <f>LEFT(pedidos[[#This Row],[SKU]],3)</f>
        <v>1XG</v>
      </c>
      <c r="AD5290" s="37" t="str" cm="1">
        <f t="array" aca="1" ref="AD5290" ca="1">IFERROR(
  INDEX(
    montadora[Montadora],
    MATCH(TRUE,LEFT(#REF!,NÚCARACT(montadora[SKU Parcial]))=montadora[SKU Parcial],0)
  ),
  ""
)</f>
        <v/>
      </c>
    </row>
    <row r="5291" spans="1:30" x14ac:dyDescent="0.25">
      <c r="A5291" s="42" t="s">
        <v>8464</v>
      </c>
      <c r="B5291" s="42"/>
      <c r="C5291" s="42"/>
      <c r="D5291" s="42"/>
      <c r="E5291" s="42">
        <v>23498023068</v>
      </c>
      <c r="F5291" s="42" t="s">
        <v>8351</v>
      </c>
      <c r="G5291" s="42" t="s">
        <v>11227</v>
      </c>
      <c r="H5291" s="7"/>
      <c r="I5291" s="42"/>
      <c r="J5291" s="42" t="s">
        <v>703</v>
      </c>
      <c r="K5291" s="8">
        <v>45863</v>
      </c>
      <c r="L5291" s="7" t="s">
        <v>8443</v>
      </c>
      <c r="M5291" s="44">
        <v>25.8</v>
      </c>
      <c r="N5291" s="7">
        <v>1</v>
      </c>
      <c r="O5291" s="44">
        <v>25.8</v>
      </c>
      <c r="P5291" s="44">
        <v>7.52</v>
      </c>
      <c r="Q5291" s="44">
        <v>2.09</v>
      </c>
      <c r="R5291" s="44">
        <v>9.68</v>
      </c>
      <c r="S5291" s="44">
        <v>0</v>
      </c>
      <c r="T5291" s="44">
        <v>0</v>
      </c>
      <c r="U5291" s="44">
        <v>6.51</v>
      </c>
      <c r="V5291" s="9">
        <v>0.25209999999999999</v>
      </c>
      <c r="W5291" s="42" t="s">
        <v>34</v>
      </c>
      <c r="X5291" s="43"/>
      <c r="Y5291" s="43"/>
      <c r="Z5291" s="43" t="s">
        <v>8442</v>
      </c>
      <c r="AA5291" s="37" t="str">
        <f>VLOOKUP(J5291, sku!B:C, 2, FALSE)</f>
        <v>Trava Disco De Freio Moto - Preto</v>
      </c>
      <c r="AB5291" s="37" t="str">
        <f>VLOOKUP(J5291, sku!B:BM, 64, FALSE)</f>
        <v>Importação</v>
      </c>
      <c r="AC5291" s="37" t="str">
        <f>LEFT(pedidos[[#This Row],[SKU]],3)</f>
        <v>ET0</v>
      </c>
      <c r="AD5291" s="37" t="str" cm="1">
        <f t="array" aca="1" ref="AD5291" ca="1">IFERROR(
  INDEX(
    montadora[Montadora],
    MATCH(TRUE,LEFT(#REF!,NÚCARACT(montadora[SKU Parcial]))=montadora[SKU Parcial],0)
  ),
  ""
)</f>
        <v/>
      </c>
    </row>
    <row r="5292" spans="1:30" x14ac:dyDescent="0.25">
      <c r="A5292" s="42" t="s">
        <v>8729</v>
      </c>
      <c r="B5292" s="42"/>
      <c r="C5292" s="42"/>
      <c r="D5292" s="42"/>
      <c r="E5292" s="42">
        <v>20399377477</v>
      </c>
      <c r="F5292" s="42" t="s">
        <v>8393</v>
      </c>
      <c r="G5292" s="42" t="s">
        <v>11227</v>
      </c>
      <c r="H5292" s="7"/>
      <c r="I5292" s="42"/>
      <c r="J5292" s="42" t="s">
        <v>938</v>
      </c>
      <c r="K5292" s="8">
        <v>45863</v>
      </c>
      <c r="L5292" s="7" t="s">
        <v>8443</v>
      </c>
      <c r="M5292" s="44">
        <v>79.8</v>
      </c>
      <c r="N5292" s="7">
        <v>1</v>
      </c>
      <c r="O5292" s="44">
        <v>99.46</v>
      </c>
      <c r="P5292" s="44">
        <v>39.54</v>
      </c>
      <c r="Q5292" s="44">
        <v>6.48</v>
      </c>
      <c r="R5292" s="44">
        <v>21.56</v>
      </c>
      <c r="S5292" s="44">
        <v>19.66</v>
      </c>
      <c r="T5292" s="44">
        <v>0</v>
      </c>
      <c r="U5292" s="44">
        <v>12.22</v>
      </c>
      <c r="V5292" s="9">
        <v>0.15310000000000001</v>
      </c>
      <c r="W5292" s="42" t="s">
        <v>34</v>
      </c>
      <c r="X5292" s="43"/>
      <c r="Y5292" s="43"/>
      <c r="Z5292" s="43" t="s">
        <v>8442</v>
      </c>
      <c r="AA5292" s="37" t="str">
        <f>VLOOKUP(J5292, sku!B:C, 2, FALSE)</f>
        <v>Cadeirinha Preta Aro 26 - Peixinho Bike</v>
      </c>
      <c r="AB5292" s="37" t="str">
        <f>VLOOKUP(J5292, sku!B:BM, 64, FALSE)</f>
        <v>Revenda</v>
      </c>
      <c r="AC5292" s="37" t="str">
        <f>LEFT(pedidos[[#This Row],[SKU]],3)</f>
        <v>CAD</v>
      </c>
      <c r="AD5292" s="37" t="str" cm="1">
        <f t="array" aca="1" ref="AD5292" ca="1">IFERROR(
  INDEX(
    montadora[Montadora],
    MATCH(TRUE,LEFT(#REF!,NÚCARACT(montadora[SKU Parcial]))=montadora[SKU Parcial],0)
  ),
  ""
)</f>
        <v/>
      </c>
    </row>
    <row r="5293" spans="1:30" x14ac:dyDescent="0.25">
      <c r="A5293" s="42" t="s">
        <v>8577</v>
      </c>
      <c r="B5293" s="42"/>
      <c r="C5293" s="42"/>
      <c r="D5293" s="42"/>
      <c r="E5293" s="42">
        <v>22293424720</v>
      </c>
      <c r="F5293" s="42" t="s">
        <v>8380</v>
      </c>
      <c r="G5293" s="42" t="s">
        <v>11227</v>
      </c>
      <c r="H5293" s="7"/>
      <c r="I5293" s="42"/>
      <c r="J5293" s="42" t="s">
        <v>886</v>
      </c>
      <c r="K5293" s="8">
        <v>45863</v>
      </c>
      <c r="L5293" s="7" t="s">
        <v>8443</v>
      </c>
      <c r="M5293" s="44">
        <v>48.8</v>
      </c>
      <c r="N5293" s="7">
        <v>1</v>
      </c>
      <c r="O5293" s="44">
        <v>48.8</v>
      </c>
      <c r="P5293" s="44">
        <v>24.45</v>
      </c>
      <c r="Q5293" s="44">
        <v>3.96</v>
      </c>
      <c r="R5293" s="44">
        <v>14.74</v>
      </c>
      <c r="S5293" s="44">
        <v>0</v>
      </c>
      <c r="T5293" s="44">
        <v>0</v>
      </c>
      <c r="U5293" s="44">
        <v>5.65</v>
      </c>
      <c r="V5293" s="9">
        <v>0.1157</v>
      </c>
      <c r="W5293" s="42" t="s">
        <v>34</v>
      </c>
      <c r="X5293" s="43"/>
      <c r="Y5293" s="43"/>
      <c r="Z5293" s="43" t="s">
        <v>8442</v>
      </c>
      <c r="AA5293" s="37" t="str">
        <f>VLOOKUP(J5293, sku!B:C, 2, FALSE)</f>
        <v>Trava Manete Moto E Bicicleta de Alumínio</v>
      </c>
      <c r="AB5293" s="37" t="str">
        <f>VLOOKUP(J5293, sku!B:BM, 64, FALSE)</f>
        <v>Importação</v>
      </c>
      <c r="AC5293" s="37" t="str">
        <f>LEFT(pedidos[[#This Row],[SKU]],3)</f>
        <v>ET0</v>
      </c>
      <c r="AD5293" s="37" t="str" cm="1">
        <f t="array" aca="1" ref="AD5293" ca="1">IFERROR(
  INDEX(
    montadora[Montadora],
    MATCH(TRUE,LEFT(#REF!,NÚCARACT(montadora[SKU Parcial]))=montadora[SKU Parcial],0)
  ),
  ""
)</f>
        <v/>
      </c>
    </row>
    <row r="5294" spans="1:30" x14ac:dyDescent="0.25">
      <c r="A5294" s="42" t="s">
        <v>8465</v>
      </c>
      <c r="B5294" s="42"/>
      <c r="C5294" s="42"/>
      <c r="D5294" s="42"/>
      <c r="E5294" s="42">
        <v>19599549855</v>
      </c>
      <c r="F5294" s="42" t="s">
        <v>8350</v>
      </c>
      <c r="G5294" s="42" t="s">
        <v>11227</v>
      </c>
      <c r="H5294" s="7"/>
      <c r="I5294" s="42"/>
      <c r="J5294" s="42" t="s">
        <v>703</v>
      </c>
      <c r="K5294" s="8">
        <v>45863</v>
      </c>
      <c r="L5294" s="7" t="s">
        <v>8443</v>
      </c>
      <c r="M5294" s="44">
        <v>24.8</v>
      </c>
      <c r="N5294" s="7">
        <v>1</v>
      </c>
      <c r="O5294" s="44">
        <v>24.8</v>
      </c>
      <c r="P5294" s="44">
        <v>7.52</v>
      </c>
      <c r="Q5294" s="44">
        <v>2.0099999999999998</v>
      </c>
      <c r="R5294" s="44">
        <v>9.4600000000000009</v>
      </c>
      <c r="S5294" s="44">
        <v>0</v>
      </c>
      <c r="T5294" s="44">
        <v>0</v>
      </c>
      <c r="U5294" s="44">
        <v>5.81</v>
      </c>
      <c r="V5294" s="9">
        <v>0.2341</v>
      </c>
      <c r="W5294" s="42" t="s">
        <v>34</v>
      </c>
      <c r="X5294" s="43"/>
      <c r="Y5294" s="43"/>
      <c r="Z5294" s="43" t="s">
        <v>8442</v>
      </c>
      <c r="AA5294" s="37" t="str">
        <f>VLOOKUP(J5294, sku!B:C, 2, FALSE)</f>
        <v>Trava Disco De Freio Moto - Preto</v>
      </c>
      <c r="AB5294" s="37" t="str">
        <f>VLOOKUP(J5294, sku!B:BM, 64, FALSE)</f>
        <v>Importação</v>
      </c>
      <c r="AC5294" s="37" t="str">
        <f>LEFT(pedidos[[#This Row],[SKU]],3)</f>
        <v>ET0</v>
      </c>
      <c r="AD5294" s="37" t="str" cm="1">
        <f t="array" aca="1" ref="AD5294" ca="1">IFERROR(
  INDEX(
    montadora[Montadora],
    MATCH(TRUE,LEFT(#REF!,NÚCARACT(montadora[SKU Parcial]))=montadora[SKU Parcial],0)
  ),
  ""
)</f>
        <v/>
      </c>
    </row>
    <row r="5295" spans="1:30" x14ac:dyDescent="0.25">
      <c r="A5295" s="42" t="s">
        <v>8767</v>
      </c>
      <c r="B5295" s="42"/>
      <c r="C5295" s="42"/>
      <c r="D5295" s="42"/>
      <c r="E5295" s="42">
        <v>22797738964</v>
      </c>
      <c r="F5295" s="42" t="s">
        <v>8822</v>
      </c>
      <c r="G5295" s="42" t="s">
        <v>11227</v>
      </c>
      <c r="H5295" s="7"/>
      <c r="I5295" s="42"/>
      <c r="J5295" s="42" t="s">
        <v>562</v>
      </c>
      <c r="K5295" s="8">
        <v>45863</v>
      </c>
      <c r="L5295" s="7" t="s">
        <v>8443</v>
      </c>
      <c r="M5295" s="44">
        <v>263.8</v>
      </c>
      <c r="N5295" s="7">
        <v>1</v>
      </c>
      <c r="O5295" s="44">
        <v>263.8</v>
      </c>
      <c r="P5295" s="44">
        <v>105</v>
      </c>
      <c r="Q5295" s="44">
        <v>21.42</v>
      </c>
      <c r="R5295" s="44">
        <v>62.04</v>
      </c>
      <c r="S5295" s="44">
        <v>0</v>
      </c>
      <c r="T5295" s="44">
        <v>0</v>
      </c>
      <c r="U5295" s="44">
        <v>75.34</v>
      </c>
      <c r="V5295" s="9">
        <v>0.28560000000000002</v>
      </c>
      <c r="W5295" s="42" t="s">
        <v>34</v>
      </c>
      <c r="X5295" s="43"/>
      <c r="Y5295" s="43"/>
      <c r="Z5295" s="43" t="s">
        <v>8442</v>
      </c>
      <c r="AA5295" s="37" t="str">
        <f>VLOOKUP(J5295, sku!B:C, 2, FALSE)</f>
        <v>Travessa Jeep - Slim - - - Renegade - 2016 A 2025 - Preto</v>
      </c>
      <c r="AB5295" s="37" t="str">
        <f>VLOOKUP(J5295, sku!B:BM, 64, FALSE)</f>
        <v>Fabricação</v>
      </c>
      <c r="AC5295" s="37" t="str">
        <f>LEFT(pedidos[[#This Row],[SKU]],3)</f>
        <v>XJP</v>
      </c>
      <c r="AD5295" s="37" t="str" cm="1">
        <f t="array" aca="1" ref="AD5295" ca="1">IFERROR(
  INDEX(
    montadora[Montadora],
    MATCH(TRUE,LEFT(#REF!,NÚCARACT(montadora[SKU Parcial]))=montadora[SKU Parcial],0)
  ),
  ""
)</f>
        <v/>
      </c>
    </row>
    <row r="5296" spans="1:30" x14ac:dyDescent="0.25">
      <c r="A5296" s="42" t="s">
        <v>8578</v>
      </c>
      <c r="B5296" s="42"/>
      <c r="C5296" s="42"/>
      <c r="D5296" s="42"/>
      <c r="E5296" s="42">
        <v>22293424720</v>
      </c>
      <c r="F5296" s="42" t="s">
        <v>8380</v>
      </c>
      <c r="G5296" s="42" t="s">
        <v>11227</v>
      </c>
      <c r="H5296" s="7"/>
      <c r="I5296" s="42"/>
      <c r="J5296" s="42" t="s">
        <v>886</v>
      </c>
      <c r="K5296" s="8">
        <v>45862</v>
      </c>
      <c r="L5296" s="7" t="s">
        <v>8443</v>
      </c>
      <c r="M5296" s="44">
        <v>48.8</v>
      </c>
      <c r="N5296" s="7">
        <v>1</v>
      </c>
      <c r="O5296" s="44">
        <v>48.8</v>
      </c>
      <c r="P5296" s="44">
        <v>24.45</v>
      </c>
      <c r="Q5296" s="44">
        <v>3.96</v>
      </c>
      <c r="R5296" s="44">
        <v>14.74</v>
      </c>
      <c r="S5296" s="44">
        <v>0</v>
      </c>
      <c r="T5296" s="44">
        <v>0</v>
      </c>
      <c r="U5296" s="44">
        <v>5.65</v>
      </c>
      <c r="V5296" s="9">
        <v>0.1157</v>
      </c>
      <c r="W5296" s="42" t="s">
        <v>34</v>
      </c>
      <c r="X5296" s="43"/>
      <c r="Y5296" s="43"/>
      <c r="Z5296" s="43" t="s">
        <v>8442</v>
      </c>
      <c r="AA5296" s="37" t="str">
        <f>VLOOKUP(J5296, sku!B:C, 2, FALSE)</f>
        <v>Trava Manete Moto E Bicicleta de Alumínio</v>
      </c>
      <c r="AB5296" s="37" t="str">
        <f>VLOOKUP(J5296, sku!B:BM, 64, FALSE)</f>
        <v>Importação</v>
      </c>
      <c r="AC5296" s="37" t="str">
        <f>LEFT(pedidos[[#This Row],[SKU]],3)</f>
        <v>ET0</v>
      </c>
      <c r="AD5296" s="37" t="str" cm="1">
        <f t="array" aca="1" ref="AD5296" ca="1">IFERROR(
  INDEX(
    montadora[Montadora],
    MATCH(TRUE,LEFT(#REF!,NÚCARACT(montadora[SKU Parcial]))=montadora[SKU Parcial],0)
  ),
  ""
)</f>
        <v/>
      </c>
    </row>
    <row r="5297" spans="1:30" x14ac:dyDescent="0.25">
      <c r="A5297" s="42" t="s">
        <v>8802</v>
      </c>
      <c r="B5297" s="42"/>
      <c r="C5297" s="42"/>
      <c r="D5297" s="42"/>
      <c r="E5297" s="42">
        <v>20697977689</v>
      </c>
      <c r="F5297" s="42" t="s">
        <v>8417</v>
      </c>
      <c r="G5297" s="42" t="s">
        <v>11227</v>
      </c>
      <c r="H5297" s="7"/>
      <c r="I5297" s="42"/>
      <c r="J5297" s="42" t="s">
        <v>267</v>
      </c>
      <c r="K5297" s="8">
        <v>45862</v>
      </c>
      <c r="L5297" s="7" t="s">
        <v>8443</v>
      </c>
      <c r="M5297" s="44">
        <v>389.8</v>
      </c>
      <c r="N5297" s="7">
        <v>1</v>
      </c>
      <c r="O5297" s="44">
        <v>389.8</v>
      </c>
      <c r="P5297" s="44">
        <v>145</v>
      </c>
      <c r="Q5297" s="44">
        <v>31.65</v>
      </c>
      <c r="R5297" s="44">
        <v>89.76</v>
      </c>
      <c r="S5297" s="44">
        <v>0</v>
      </c>
      <c r="T5297" s="44">
        <v>0</v>
      </c>
      <c r="U5297" s="44">
        <v>123.39</v>
      </c>
      <c r="V5297" s="9">
        <v>0.3165</v>
      </c>
      <c r="W5297" s="42" t="s">
        <v>34</v>
      </c>
      <c r="X5297" s="43"/>
      <c r="Y5297" s="43"/>
      <c r="Z5297" s="43" t="s">
        <v>8442</v>
      </c>
      <c r="AA5297" s="37" t="str">
        <f>VLOOKUP(J5297, sku!B:C, 2, FALSE)</f>
        <v>Travessa Fiat - Way - - - Uno Way - 2011 A 2021 - Preto</v>
      </c>
      <c r="AB5297" s="37" t="str">
        <f>VLOOKUP(J5297, sku!B:BM, 64, FALSE)</f>
        <v>Fabricação</v>
      </c>
      <c r="AC5297" s="37" t="str">
        <f>LEFT(pedidos[[#This Row],[SKU]],3)</f>
        <v>XFI</v>
      </c>
      <c r="AD5297" s="37" t="str" cm="1">
        <f t="array" aca="1" ref="AD5297" ca="1">IFERROR(
  INDEX(
    montadora[Montadora],
    MATCH(TRUE,LEFT(#REF!,NÚCARACT(montadora[SKU Parcial]))=montadora[SKU Parcial],0)
  ),
  ""
)</f>
        <v/>
      </c>
    </row>
    <row r="5298" spans="1:30" x14ac:dyDescent="0.25">
      <c r="A5298" s="42" t="s">
        <v>8730</v>
      </c>
      <c r="B5298" s="42"/>
      <c r="C5298" s="42"/>
      <c r="D5298" s="42"/>
      <c r="E5298" s="42">
        <v>20399377477</v>
      </c>
      <c r="F5298" s="42" t="s">
        <v>8393</v>
      </c>
      <c r="G5298" s="42" t="s">
        <v>11227</v>
      </c>
      <c r="H5298" s="7"/>
      <c r="I5298" s="42"/>
      <c r="J5298" s="42" t="s">
        <v>2167</v>
      </c>
      <c r="K5298" s="8">
        <v>45862</v>
      </c>
      <c r="L5298" s="7" t="s">
        <v>8443</v>
      </c>
      <c r="M5298" s="44">
        <v>79.8</v>
      </c>
      <c r="N5298" s="7">
        <v>1</v>
      </c>
      <c r="O5298" s="44">
        <v>99.46</v>
      </c>
      <c r="P5298" s="44">
        <v>39.54</v>
      </c>
      <c r="Q5298" s="44">
        <v>6.48</v>
      </c>
      <c r="R5298" s="44">
        <v>21.56</v>
      </c>
      <c r="S5298" s="44">
        <v>19.66</v>
      </c>
      <c r="T5298" s="44">
        <v>0</v>
      </c>
      <c r="U5298" s="44">
        <v>12.22</v>
      </c>
      <c r="V5298" s="9">
        <v>0.15310000000000001</v>
      </c>
      <c r="W5298" s="42" t="s">
        <v>34</v>
      </c>
      <c r="X5298" s="43"/>
      <c r="Y5298" s="43"/>
      <c r="Z5298" s="43" t="s">
        <v>8442</v>
      </c>
      <c r="AA5298" s="37" t="str">
        <f>VLOOKUP(J5298, sku!B:C, 2, FALSE)</f>
        <v>Cadeirinha Rosa Aro 26 - Peixinho Bike</v>
      </c>
      <c r="AB5298" s="37" t="str">
        <f>VLOOKUP(J5298, sku!B:BM, 64, FALSE)</f>
        <v>Revenda</v>
      </c>
      <c r="AC5298" s="37" t="str">
        <f>LEFT(pedidos[[#This Row],[SKU]],3)</f>
        <v>CAD</v>
      </c>
      <c r="AD5298" s="37" t="str" cm="1">
        <f t="array" aca="1" ref="AD5298" ca="1">IFERROR(
  INDEX(
    montadora[Montadora],
    MATCH(TRUE,LEFT(#REF!,NÚCARACT(montadora[SKU Parcial]))=montadora[SKU Parcial],0)
  ),
  ""
)</f>
        <v/>
      </c>
    </row>
    <row r="5299" spans="1:30" x14ac:dyDescent="0.25">
      <c r="A5299" s="42" t="s">
        <v>8466</v>
      </c>
      <c r="B5299" s="42"/>
      <c r="C5299" s="42"/>
      <c r="D5299" s="42"/>
      <c r="E5299" s="42">
        <v>19599549855</v>
      </c>
      <c r="F5299" s="42" t="s">
        <v>8350</v>
      </c>
      <c r="G5299" s="42" t="s">
        <v>11227</v>
      </c>
      <c r="H5299" s="7"/>
      <c r="I5299" s="42"/>
      <c r="J5299" s="42" t="s">
        <v>703</v>
      </c>
      <c r="K5299" s="8">
        <v>45862</v>
      </c>
      <c r="L5299" s="7" t="s">
        <v>8443</v>
      </c>
      <c r="M5299" s="44">
        <v>24.8</v>
      </c>
      <c r="N5299" s="7">
        <v>1</v>
      </c>
      <c r="O5299" s="44">
        <v>24.8</v>
      </c>
      <c r="P5299" s="44">
        <v>7.52</v>
      </c>
      <c r="Q5299" s="44">
        <v>2.0099999999999998</v>
      </c>
      <c r="R5299" s="44">
        <v>9.4600000000000009</v>
      </c>
      <c r="S5299" s="44">
        <v>0</v>
      </c>
      <c r="T5299" s="44">
        <v>0</v>
      </c>
      <c r="U5299" s="44">
        <v>5.81</v>
      </c>
      <c r="V5299" s="9">
        <v>0.2341</v>
      </c>
      <c r="W5299" s="42" t="s">
        <v>34</v>
      </c>
      <c r="X5299" s="43"/>
      <c r="Y5299" s="43"/>
      <c r="Z5299" s="43" t="s">
        <v>8442</v>
      </c>
      <c r="AA5299" s="37" t="str">
        <f>VLOOKUP(J5299, sku!B:C, 2, FALSE)</f>
        <v>Trava Disco De Freio Moto - Preto</v>
      </c>
      <c r="AB5299" s="37" t="str">
        <f>VLOOKUP(J5299, sku!B:BM, 64, FALSE)</f>
        <v>Importação</v>
      </c>
      <c r="AC5299" s="37" t="str">
        <f>LEFT(pedidos[[#This Row],[SKU]],3)</f>
        <v>ET0</v>
      </c>
      <c r="AD5299" s="37" t="str" cm="1">
        <f t="array" aca="1" ref="AD5299" ca="1">IFERROR(
  INDEX(
    montadora[Montadora],
    MATCH(TRUE,LEFT(#REF!,NÚCARACT(montadora[SKU Parcial]))=montadora[SKU Parcial],0)
  ),
  ""
)</f>
        <v/>
      </c>
    </row>
    <row r="5300" spans="1:30" x14ac:dyDescent="0.25">
      <c r="A5300" s="42" t="s">
        <v>8731</v>
      </c>
      <c r="B5300" s="42"/>
      <c r="C5300" s="42"/>
      <c r="D5300" s="42"/>
      <c r="E5300" s="42">
        <v>20399377477</v>
      </c>
      <c r="F5300" s="42" t="s">
        <v>8393</v>
      </c>
      <c r="G5300" s="42" t="s">
        <v>11227</v>
      </c>
      <c r="H5300" s="7"/>
      <c r="I5300" s="42"/>
      <c r="J5300" s="42" t="s">
        <v>2167</v>
      </c>
      <c r="K5300" s="8">
        <v>45862</v>
      </c>
      <c r="L5300" s="7" t="s">
        <v>8443</v>
      </c>
      <c r="M5300" s="44">
        <v>79.8</v>
      </c>
      <c r="N5300" s="7">
        <v>1</v>
      </c>
      <c r="O5300" s="44">
        <v>87.31</v>
      </c>
      <c r="P5300" s="44">
        <v>39.54</v>
      </c>
      <c r="Q5300" s="44">
        <v>6.48</v>
      </c>
      <c r="R5300" s="44">
        <v>21.56</v>
      </c>
      <c r="S5300" s="44">
        <v>7.51</v>
      </c>
      <c r="T5300" s="44">
        <v>0</v>
      </c>
      <c r="U5300" s="44">
        <v>12.22</v>
      </c>
      <c r="V5300" s="9">
        <v>0.15310000000000001</v>
      </c>
      <c r="W5300" s="42" t="s">
        <v>34</v>
      </c>
      <c r="X5300" s="43"/>
      <c r="Y5300" s="43"/>
      <c r="Z5300" s="43" t="s">
        <v>8442</v>
      </c>
      <c r="AA5300" s="37" t="str">
        <f>VLOOKUP(J5300, sku!B:C, 2, FALSE)</f>
        <v>Cadeirinha Rosa Aro 26 - Peixinho Bike</v>
      </c>
      <c r="AB5300" s="37" t="str">
        <f>VLOOKUP(J5300, sku!B:BM, 64, FALSE)</f>
        <v>Revenda</v>
      </c>
      <c r="AC5300" s="37" t="str">
        <f>LEFT(pedidos[[#This Row],[SKU]],3)</f>
        <v>CAD</v>
      </c>
      <c r="AD5300" s="37" t="str" cm="1">
        <f t="array" aca="1" ref="AD5300" ca="1">IFERROR(
  INDEX(
    montadora[Montadora],
    MATCH(TRUE,LEFT(#REF!,NÚCARACT(montadora[SKU Parcial]))=montadora[SKU Parcial],0)
  ),
  ""
)</f>
        <v/>
      </c>
    </row>
    <row r="5301" spans="1:30" x14ac:dyDescent="0.25">
      <c r="A5301" s="42" t="s">
        <v>8526</v>
      </c>
      <c r="B5301" s="42"/>
      <c r="C5301" s="42"/>
      <c r="D5301" s="42"/>
      <c r="E5301" s="42">
        <v>23693505999</v>
      </c>
      <c r="F5301" s="42" t="s">
        <v>8356</v>
      </c>
      <c r="G5301" s="42" t="s">
        <v>11227</v>
      </c>
      <c r="H5301" s="7"/>
      <c r="I5301" s="42"/>
      <c r="J5301" s="42" t="s">
        <v>8421</v>
      </c>
      <c r="K5301" s="8">
        <v>45862</v>
      </c>
      <c r="L5301" s="7" t="s">
        <v>8443</v>
      </c>
      <c r="M5301" s="44">
        <v>29.8</v>
      </c>
      <c r="N5301" s="7">
        <v>1</v>
      </c>
      <c r="O5301" s="44">
        <v>33.799999999999997</v>
      </c>
      <c r="P5301" s="44">
        <v>13.57</v>
      </c>
      <c r="Q5301" s="44">
        <v>2.42</v>
      </c>
      <c r="R5301" s="44">
        <v>10.56</v>
      </c>
      <c r="S5301" s="44">
        <v>4</v>
      </c>
      <c r="T5301" s="44">
        <v>0</v>
      </c>
      <c r="U5301" s="44">
        <v>3.25</v>
      </c>
      <c r="V5301" s="9">
        <v>0.1091</v>
      </c>
      <c r="W5301" s="42" t="s">
        <v>34</v>
      </c>
      <c r="X5301" s="43"/>
      <c r="Y5301" s="43"/>
      <c r="Z5301" s="43" t="s">
        <v>8442</v>
      </c>
      <c r="AA5301" s="37" t="str">
        <f>VLOOKUP(J5301, sku!B:C, 2, FALSE)</f>
        <v>Sanitizante Fresh 1,5l</v>
      </c>
      <c r="AB5301" s="37" t="str">
        <f>VLOOKUP(J5301, sku!B:BM, 64, FALSE)</f>
        <v>Revenda</v>
      </c>
      <c r="AC5301" s="37" t="str">
        <f>LEFT(pedidos[[#This Row],[SKU]],3)</f>
        <v>VT2</v>
      </c>
      <c r="AD5301" s="37" t="str" cm="1">
        <f t="array" aca="1" ref="AD5301" ca="1">IFERROR(
  INDEX(
    montadora[Montadora],
    MATCH(TRUE,LEFT(#REF!,NÚCARACT(montadora[SKU Parcial]))=montadora[SKU Parcial],0)
  ),
  ""
)</f>
        <v/>
      </c>
    </row>
    <row r="5302" spans="1:30" x14ac:dyDescent="0.25">
      <c r="A5302" s="42" t="s">
        <v>8563</v>
      </c>
      <c r="B5302" s="42"/>
      <c r="C5302" s="42"/>
      <c r="D5302" s="42"/>
      <c r="E5302" s="42">
        <v>22797364129</v>
      </c>
      <c r="F5302" s="42" t="s">
        <v>8376</v>
      </c>
      <c r="G5302" s="42" t="s">
        <v>11227</v>
      </c>
      <c r="H5302" s="7"/>
      <c r="I5302" s="42"/>
      <c r="J5302" s="42" t="s">
        <v>304</v>
      </c>
      <c r="K5302" s="8">
        <v>45862</v>
      </c>
      <c r="L5302" s="7" t="s">
        <v>8443</v>
      </c>
      <c r="M5302" s="44">
        <v>59.8</v>
      </c>
      <c r="N5302" s="7">
        <v>1</v>
      </c>
      <c r="O5302" s="44">
        <v>59.8</v>
      </c>
      <c r="P5302" s="44">
        <v>21.45</v>
      </c>
      <c r="Q5302" s="44">
        <v>4.8600000000000003</v>
      </c>
      <c r="R5302" s="44">
        <v>17.16</v>
      </c>
      <c r="S5302" s="44">
        <v>0</v>
      </c>
      <c r="T5302" s="44">
        <v>0</v>
      </c>
      <c r="U5302" s="44">
        <v>16.329999999999998</v>
      </c>
      <c r="V5302" s="9">
        <v>0.2732</v>
      </c>
      <c r="W5302" s="42" t="s">
        <v>34</v>
      </c>
      <c r="X5302" s="43"/>
      <c r="Y5302" s="43"/>
      <c r="Z5302" s="43" t="s">
        <v>8442</v>
      </c>
      <c r="AA5302" s="37" t="str">
        <f>VLOOKUP(J5302, sku!B:C, 2, FALSE)</f>
        <v>Corrente de Moto Antifurto 150cm - Preto</v>
      </c>
      <c r="AB5302" s="37" t="str">
        <f>VLOOKUP(J5302, sku!B:BM, 64, FALSE)</f>
        <v>Importação</v>
      </c>
      <c r="AC5302" s="37" t="str">
        <f>LEFT(pedidos[[#This Row],[SKU]],3)</f>
        <v>XR0</v>
      </c>
      <c r="AD5302" s="37" t="str" cm="1">
        <f t="array" aca="1" ref="AD5302" ca="1">IFERROR(
  INDEX(
    montadora[Montadora],
    MATCH(TRUE,LEFT(#REF!,NÚCARACT(montadora[SKU Parcial]))=montadora[SKU Parcial],0)
  ),
  ""
)</f>
        <v/>
      </c>
    </row>
    <row r="5303" spans="1:30" x14ac:dyDescent="0.25">
      <c r="A5303" s="42" t="s">
        <v>8732</v>
      </c>
      <c r="B5303" s="42"/>
      <c r="C5303" s="42"/>
      <c r="D5303" s="42"/>
      <c r="E5303" s="42">
        <v>20399377477</v>
      </c>
      <c r="F5303" s="42" t="s">
        <v>8393</v>
      </c>
      <c r="G5303" s="42" t="s">
        <v>11227</v>
      </c>
      <c r="H5303" s="7"/>
      <c r="I5303" s="42"/>
      <c r="J5303" s="42" t="s">
        <v>938</v>
      </c>
      <c r="K5303" s="8">
        <v>45862</v>
      </c>
      <c r="L5303" s="7" t="s">
        <v>8443</v>
      </c>
      <c r="M5303" s="44">
        <v>79.8</v>
      </c>
      <c r="N5303" s="7">
        <v>1</v>
      </c>
      <c r="O5303" s="44">
        <v>81.239999999999995</v>
      </c>
      <c r="P5303" s="44">
        <v>39.54</v>
      </c>
      <c r="Q5303" s="44">
        <v>6.48</v>
      </c>
      <c r="R5303" s="44">
        <v>21.56</v>
      </c>
      <c r="S5303" s="44">
        <v>1.44</v>
      </c>
      <c r="T5303" s="44">
        <v>0</v>
      </c>
      <c r="U5303" s="44">
        <v>12.22</v>
      </c>
      <c r="V5303" s="9">
        <v>0.15310000000000001</v>
      </c>
      <c r="W5303" s="42" t="s">
        <v>34</v>
      </c>
      <c r="X5303" s="43"/>
      <c r="Y5303" s="43"/>
      <c r="Z5303" s="43" t="s">
        <v>8442</v>
      </c>
      <c r="AA5303" s="37" t="str">
        <f>VLOOKUP(J5303, sku!B:C, 2, FALSE)</f>
        <v>Cadeirinha Preta Aro 26 - Peixinho Bike</v>
      </c>
      <c r="AB5303" s="37" t="str">
        <f>VLOOKUP(J5303, sku!B:BM, 64, FALSE)</f>
        <v>Revenda</v>
      </c>
      <c r="AC5303" s="37" t="str">
        <f>LEFT(pedidos[[#This Row],[SKU]],3)</f>
        <v>CAD</v>
      </c>
      <c r="AD5303" s="37" t="str" cm="1">
        <f t="array" aca="1" ref="AD5303" ca="1">IFERROR(
  INDEX(
    montadora[Montadora],
    MATCH(TRUE,LEFT(#REF!,NÚCARACT(montadora[SKU Parcial]))=montadora[SKU Parcial],0)
  ),
  ""
)</f>
        <v/>
      </c>
    </row>
    <row r="5304" spans="1:30" x14ac:dyDescent="0.25">
      <c r="A5304" s="42" t="s">
        <v>8467</v>
      </c>
      <c r="B5304" s="42"/>
      <c r="C5304" s="42"/>
      <c r="D5304" s="42"/>
      <c r="E5304" s="42">
        <v>19599549855</v>
      </c>
      <c r="F5304" s="42" t="s">
        <v>8350</v>
      </c>
      <c r="G5304" s="42" t="s">
        <v>11227</v>
      </c>
      <c r="H5304" s="7"/>
      <c r="I5304" s="42"/>
      <c r="J5304" s="42" t="s">
        <v>703</v>
      </c>
      <c r="K5304" s="8">
        <v>45862</v>
      </c>
      <c r="L5304" s="7" t="s">
        <v>8443</v>
      </c>
      <c r="M5304" s="44">
        <v>24.8</v>
      </c>
      <c r="N5304" s="7">
        <v>1</v>
      </c>
      <c r="O5304" s="44">
        <v>24.8</v>
      </c>
      <c r="P5304" s="44">
        <v>7.52</v>
      </c>
      <c r="Q5304" s="44">
        <v>2.0099999999999998</v>
      </c>
      <c r="R5304" s="44">
        <v>9.4600000000000009</v>
      </c>
      <c r="S5304" s="44">
        <v>0</v>
      </c>
      <c r="T5304" s="44">
        <v>0</v>
      </c>
      <c r="U5304" s="44">
        <v>5.81</v>
      </c>
      <c r="V5304" s="9">
        <v>0.2341</v>
      </c>
      <c r="W5304" s="42" t="s">
        <v>34</v>
      </c>
      <c r="X5304" s="43"/>
      <c r="Y5304" s="43"/>
      <c r="Z5304" s="43" t="s">
        <v>8442</v>
      </c>
      <c r="AA5304" s="37" t="str">
        <f>VLOOKUP(J5304, sku!B:C, 2, FALSE)</f>
        <v>Trava Disco De Freio Moto - Preto</v>
      </c>
      <c r="AB5304" s="37" t="str">
        <f>VLOOKUP(J5304, sku!B:BM, 64, FALSE)</f>
        <v>Importação</v>
      </c>
      <c r="AC5304" s="37" t="str">
        <f>LEFT(pedidos[[#This Row],[SKU]],3)</f>
        <v>ET0</v>
      </c>
      <c r="AD5304" s="37" t="str" cm="1">
        <f t="array" aca="1" ref="AD5304" ca="1">IFERROR(
  INDEX(
    montadora[Montadora],
    MATCH(TRUE,LEFT(#REF!,NÚCARACT(montadora[SKU Parcial]))=montadora[SKU Parcial],0)
  ),
  ""
)</f>
        <v/>
      </c>
    </row>
    <row r="5305" spans="1:30" x14ac:dyDescent="0.25">
      <c r="A5305" s="42" t="s">
        <v>8813</v>
      </c>
      <c r="B5305" s="42"/>
      <c r="C5305" s="42"/>
      <c r="D5305" s="42"/>
      <c r="E5305" s="42">
        <v>19599567579</v>
      </c>
      <c r="F5305" s="42" t="s">
        <v>8419</v>
      </c>
      <c r="G5305" s="42" t="s">
        <v>11227</v>
      </c>
      <c r="H5305" s="7"/>
      <c r="I5305" s="42"/>
      <c r="J5305" s="42" t="s">
        <v>8441</v>
      </c>
      <c r="K5305" s="8">
        <v>45862</v>
      </c>
      <c r="L5305" s="7" t="s">
        <v>8443</v>
      </c>
      <c r="M5305" s="44">
        <v>828.8</v>
      </c>
      <c r="N5305" s="7">
        <v>1</v>
      </c>
      <c r="O5305" s="44">
        <v>836.8</v>
      </c>
      <c r="P5305" s="44">
        <v>388</v>
      </c>
      <c r="Q5305" s="44">
        <v>67.3</v>
      </c>
      <c r="R5305" s="44">
        <v>120.58</v>
      </c>
      <c r="S5305" s="44">
        <v>8</v>
      </c>
      <c r="T5305" s="44">
        <v>0</v>
      </c>
      <c r="U5305" s="44">
        <v>252.92</v>
      </c>
      <c r="V5305" s="9">
        <v>0.30520000000000003</v>
      </c>
      <c r="W5305" s="42" t="s">
        <v>34</v>
      </c>
      <c r="X5305" s="43"/>
      <c r="Y5305" s="43"/>
      <c r="Z5305" s="43" t="s">
        <v>8442</v>
      </c>
      <c r="AA5305" s="37" t="str">
        <f>VLOOKUP(J5305, sku!B:C, 2, FALSE)</f>
        <v>Travessa Geral - Slim - 1 Gradeado Médio 100 X 80 X 12 cm - - - - - Prata</v>
      </c>
      <c r="AB5305" s="37" t="str">
        <f>VLOOKUP(J5305, sku!B:BM, 64, FALSE)</f>
        <v>Fabricação</v>
      </c>
      <c r="AC5305" s="37" t="str">
        <f>LEFT(pedidos[[#This Row],[SKU]],3)</f>
        <v>1XG</v>
      </c>
      <c r="AD5305" s="37" t="str" cm="1">
        <f t="array" aca="1" ref="AD5305" ca="1">IFERROR(
  INDEX(
    montadora[Montadora],
    MATCH(TRUE,LEFT(#REF!,NÚCARACT(montadora[SKU Parcial]))=montadora[SKU Parcial],0)
  ),
  ""
)</f>
        <v/>
      </c>
    </row>
    <row r="5306" spans="1:30" x14ac:dyDescent="0.25">
      <c r="A5306" s="42" t="s">
        <v>8752</v>
      </c>
      <c r="B5306" s="42"/>
      <c r="C5306" s="42"/>
      <c r="D5306" s="42"/>
      <c r="E5306" s="42">
        <v>19997804914</v>
      </c>
      <c r="F5306" s="42" t="s">
        <v>8399</v>
      </c>
      <c r="G5306" s="42" t="s">
        <v>11227</v>
      </c>
      <c r="H5306" s="7"/>
      <c r="I5306" s="42"/>
      <c r="J5306" s="42" t="s">
        <v>8837</v>
      </c>
      <c r="K5306" s="8">
        <v>45862</v>
      </c>
      <c r="L5306" s="7" t="s">
        <v>8443</v>
      </c>
      <c r="M5306" s="44">
        <v>135.80000000000001</v>
      </c>
      <c r="N5306" s="7">
        <v>1</v>
      </c>
      <c r="O5306" s="44">
        <v>135.80000000000001</v>
      </c>
      <c r="P5306" s="44">
        <v>55</v>
      </c>
      <c r="Q5306" s="44">
        <v>11.03</v>
      </c>
      <c r="R5306" s="44">
        <v>33.880000000000003</v>
      </c>
      <c r="S5306" s="44">
        <v>0</v>
      </c>
      <c r="T5306" s="44">
        <v>0</v>
      </c>
      <c r="U5306" s="44">
        <v>35.89</v>
      </c>
      <c r="V5306" s="9">
        <v>0.26429999999999998</v>
      </c>
      <c r="W5306" s="42" t="s">
        <v>34</v>
      </c>
      <c r="X5306" s="43"/>
      <c r="Y5306" s="43"/>
      <c r="Z5306" s="43" t="s">
        <v>8442</v>
      </c>
      <c r="AA5306" s="37" t="str">
        <f>VLOOKUP(J5306, sku!B:C, 2, FALSE)</f>
        <v>Smart Led Taytech 8000 Lumens - H11</v>
      </c>
      <c r="AB5306" s="37" t="str">
        <f>VLOOKUP(J5306, sku!B:BM, 64, FALSE)</f>
        <v>Revenda</v>
      </c>
      <c r="AC5306" s="37" t="str">
        <f>LEFT(pedidos[[#This Row],[SKU]],3)</f>
        <v>TT-</v>
      </c>
      <c r="AD5306" s="37" t="str" cm="1">
        <f t="array" aca="1" ref="AD5306" ca="1">IFERROR(
  INDEX(
    montadora[Montadora],
    MATCH(TRUE,LEFT(#REF!,NÚCARACT(montadora[SKU Parcial]))=montadora[SKU Parcial],0)
  ),
  ""
)</f>
        <v/>
      </c>
    </row>
    <row r="5307" spans="1:30" x14ac:dyDescent="0.25">
      <c r="A5307" s="42" t="s">
        <v>8733</v>
      </c>
      <c r="B5307" s="42"/>
      <c r="C5307" s="42"/>
      <c r="D5307" s="42"/>
      <c r="E5307" s="42">
        <v>20399377477</v>
      </c>
      <c r="F5307" s="42" t="s">
        <v>8393</v>
      </c>
      <c r="G5307" s="42" t="s">
        <v>11227</v>
      </c>
      <c r="H5307" s="7"/>
      <c r="I5307" s="42"/>
      <c r="J5307" s="42" t="s">
        <v>2167</v>
      </c>
      <c r="K5307" s="8">
        <v>45862</v>
      </c>
      <c r="L5307" s="7" t="s">
        <v>8443</v>
      </c>
      <c r="M5307" s="44">
        <v>79.8</v>
      </c>
      <c r="N5307" s="7">
        <v>1</v>
      </c>
      <c r="O5307" s="44">
        <v>89.74</v>
      </c>
      <c r="P5307" s="44">
        <v>39.54</v>
      </c>
      <c r="Q5307" s="44">
        <v>6.48</v>
      </c>
      <c r="R5307" s="44">
        <v>21.56</v>
      </c>
      <c r="S5307" s="44">
        <v>9.94</v>
      </c>
      <c r="T5307" s="44">
        <v>0</v>
      </c>
      <c r="U5307" s="44">
        <v>12.22</v>
      </c>
      <c r="V5307" s="9">
        <v>0.15310000000000001</v>
      </c>
      <c r="W5307" s="42" t="s">
        <v>34</v>
      </c>
      <c r="X5307" s="43"/>
      <c r="Y5307" s="43"/>
      <c r="Z5307" s="43" t="s">
        <v>8442</v>
      </c>
      <c r="AA5307" s="37" t="str">
        <f>VLOOKUP(J5307, sku!B:C, 2, FALSE)</f>
        <v>Cadeirinha Rosa Aro 26 - Peixinho Bike</v>
      </c>
      <c r="AB5307" s="37" t="str">
        <f>VLOOKUP(J5307, sku!B:BM, 64, FALSE)</f>
        <v>Revenda</v>
      </c>
      <c r="AC5307" s="37" t="str">
        <f>LEFT(pedidos[[#This Row],[SKU]],3)</f>
        <v>CAD</v>
      </c>
      <c r="AD5307" s="37" t="str" cm="1">
        <f t="array" aca="1" ref="AD5307" ca="1">IFERROR(
  INDEX(
    montadora[Montadora],
    MATCH(TRUE,LEFT(#REF!,NÚCARACT(montadora[SKU Parcial]))=montadora[SKU Parcial],0)
  ),
  ""
)</f>
        <v/>
      </c>
    </row>
    <row r="5308" spans="1:30" x14ac:dyDescent="0.25">
      <c r="A5308" s="42" t="s">
        <v>8527</v>
      </c>
      <c r="B5308" s="42"/>
      <c r="C5308" s="42"/>
      <c r="D5308" s="42"/>
      <c r="E5308" s="42">
        <v>23693505999</v>
      </c>
      <c r="F5308" s="42" t="s">
        <v>8356</v>
      </c>
      <c r="G5308" s="42" t="s">
        <v>11227</v>
      </c>
      <c r="H5308" s="7"/>
      <c r="I5308" s="42"/>
      <c r="J5308" s="42" t="s">
        <v>8421</v>
      </c>
      <c r="K5308" s="8">
        <v>45862</v>
      </c>
      <c r="L5308" s="7" t="s">
        <v>8443</v>
      </c>
      <c r="M5308" s="44">
        <v>29.8</v>
      </c>
      <c r="N5308" s="7">
        <v>1</v>
      </c>
      <c r="O5308" s="44">
        <v>29.8</v>
      </c>
      <c r="P5308" s="44">
        <v>13.57</v>
      </c>
      <c r="Q5308" s="44">
        <v>2.42</v>
      </c>
      <c r="R5308" s="44">
        <v>10.56</v>
      </c>
      <c r="S5308" s="44">
        <v>0</v>
      </c>
      <c r="T5308" s="44">
        <v>0</v>
      </c>
      <c r="U5308" s="44">
        <v>3.25</v>
      </c>
      <c r="V5308" s="9">
        <v>0.1091</v>
      </c>
      <c r="W5308" s="42" t="s">
        <v>34</v>
      </c>
      <c r="X5308" s="43"/>
      <c r="Y5308" s="43"/>
      <c r="Z5308" s="43" t="s">
        <v>8442</v>
      </c>
      <c r="AA5308" s="37" t="str">
        <f>VLOOKUP(J5308, sku!B:C, 2, FALSE)</f>
        <v>Sanitizante Fresh 1,5l</v>
      </c>
      <c r="AB5308" s="37" t="str">
        <f>VLOOKUP(J5308, sku!B:BM, 64, FALSE)</f>
        <v>Revenda</v>
      </c>
      <c r="AC5308" s="37" t="str">
        <f>LEFT(pedidos[[#This Row],[SKU]],3)</f>
        <v>VT2</v>
      </c>
      <c r="AD5308" s="37" t="str" cm="1">
        <f t="array" aca="1" ref="AD5308" ca="1">IFERROR(
  INDEX(
    montadora[Montadora],
    MATCH(TRUE,LEFT(#REF!,NÚCARACT(montadora[SKU Parcial]))=montadora[SKU Parcial],0)
  ),
  ""
)</f>
        <v/>
      </c>
    </row>
    <row r="5309" spans="1:30" x14ac:dyDescent="0.25">
      <c r="A5309" s="42" t="s">
        <v>8623</v>
      </c>
      <c r="B5309" s="42"/>
      <c r="C5309" s="42"/>
      <c r="D5309" s="42"/>
      <c r="E5309" s="42">
        <v>21797987573</v>
      </c>
      <c r="F5309" s="42" t="s">
        <v>8817</v>
      </c>
      <c r="G5309" s="42" t="s">
        <v>11227</v>
      </c>
      <c r="H5309" s="7"/>
      <c r="I5309" s="42"/>
      <c r="J5309" s="42" t="s">
        <v>3348</v>
      </c>
      <c r="K5309" s="8">
        <v>45861</v>
      </c>
      <c r="L5309" s="7" t="s">
        <v>8443</v>
      </c>
      <c r="M5309" s="44">
        <v>58.8</v>
      </c>
      <c r="N5309" s="7">
        <v>1</v>
      </c>
      <c r="O5309" s="44">
        <v>68.42</v>
      </c>
      <c r="P5309" s="44">
        <v>34.81</v>
      </c>
      <c r="Q5309" s="44">
        <v>4.7699999999999996</v>
      </c>
      <c r="R5309" s="44">
        <v>16.940000000000001</v>
      </c>
      <c r="S5309" s="44">
        <v>9.6199999999999992</v>
      </c>
      <c r="T5309" s="44">
        <v>0</v>
      </c>
      <c r="U5309" s="44">
        <v>2.2799999999999998</v>
      </c>
      <c r="V5309" s="9">
        <v>3.8699999999999998E-2</v>
      </c>
      <c r="W5309" s="42" t="s">
        <v>34</v>
      </c>
      <c r="X5309" s="43"/>
      <c r="Y5309" s="43"/>
      <c r="Z5309" s="43" t="s">
        <v>8442</v>
      </c>
      <c r="AA5309" s="37" t="str">
        <f>VLOOKUP(J5309, sku!B:C, 2, FALSE)</f>
        <v>Shiny 500ml</v>
      </c>
      <c r="AB5309" s="37" t="str">
        <f>VLOOKUP(J5309, sku!B:BM, 64, FALSE)</f>
        <v>Revenda</v>
      </c>
      <c r="AC5309" s="37" t="str">
        <f>LEFT(pedidos[[#This Row],[SKU]],3)</f>
        <v>VX2</v>
      </c>
      <c r="AD5309" s="37" t="str" cm="1">
        <f t="array" aca="1" ref="AD5309" ca="1">IFERROR(
  INDEX(
    montadora[Montadora],
    MATCH(TRUE,LEFT(#REF!,NÚCARACT(montadora[SKU Parcial]))=montadora[SKU Parcial],0)
  ),
  ""
)</f>
        <v/>
      </c>
    </row>
    <row r="5310" spans="1:30" x14ac:dyDescent="0.25">
      <c r="A5310" s="42" t="s">
        <v>8554</v>
      </c>
      <c r="B5310" s="42"/>
      <c r="C5310" s="42"/>
      <c r="D5310" s="42"/>
      <c r="E5310" s="42">
        <v>23693542104</v>
      </c>
      <c r="F5310" s="42" t="s">
        <v>8374</v>
      </c>
      <c r="G5310" s="42" t="s">
        <v>11227</v>
      </c>
      <c r="H5310" s="7"/>
      <c r="I5310" s="42"/>
      <c r="J5310" s="42" t="s">
        <v>2843</v>
      </c>
      <c r="K5310" s="8">
        <v>45861</v>
      </c>
      <c r="L5310" s="7" t="s">
        <v>8443</v>
      </c>
      <c r="M5310" s="44">
        <v>38.799999999999997</v>
      </c>
      <c r="N5310" s="7">
        <v>1</v>
      </c>
      <c r="O5310" s="44">
        <v>46.8</v>
      </c>
      <c r="P5310" s="44">
        <v>20.11</v>
      </c>
      <c r="Q5310" s="44">
        <v>3.15</v>
      </c>
      <c r="R5310" s="44">
        <v>12.54</v>
      </c>
      <c r="S5310" s="44">
        <v>8</v>
      </c>
      <c r="T5310" s="44">
        <v>0</v>
      </c>
      <c r="U5310" s="44">
        <v>3</v>
      </c>
      <c r="V5310" s="9">
        <v>7.7299999999999994E-2</v>
      </c>
      <c r="W5310" s="42" t="s">
        <v>34</v>
      </c>
      <c r="X5310" s="43"/>
      <c r="Y5310" s="43"/>
      <c r="Z5310" s="43" t="s">
        <v>8442</v>
      </c>
      <c r="AA5310" s="37" t="str">
        <f>VLOOKUP(J5310, sku!B:C, 2, FALSE)</f>
        <v>Hidracouro 500ml</v>
      </c>
      <c r="AB5310" s="37" t="str">
        <f>VLOOKUP(J5310, sku!B:BM, 64, FALSE)</f>
        <v>Revenda</v>
      </c>
      <c r="AC5310" s="37" t="str">
        <f>LEFT(pedidos[[#This Row],[SKU]],3)</f>
        <v>VX2</v>
      </c>
      <c r="AD5310" s="37" t="str" cm="1">
        <f t="array" aca="1" ref="AD5310" ca="1">IFERROR(
  INDEX(
    montadora[Montadora],
    MATCH(TRUE,LEFT(#REF!,NÚCARACT(montadora[SKU Parcial]))=montadora[SKU Parcial],0)
  ),
  ""
)</f>
        <v/>
      </c>
    </row>
    <row r="5311" spans="1:30" x14ac:dyDescent="0.25">
      <c r="A5311" s="42" t="s">
        <v>8762</v>
      </c>
      <c r="B5311" s="42"/>
      <c r="C5311" s="42"/>
      <c r="D5311" s="42"/>
      <c r="E5311" s="42">
        <v>23393714520</v>
      </c>
      <c r="F5311" s="42" t="s">
        <v>8397</v>
      </c>
      <c r="G5311" s="42" t="s">
        <v>11227</v>
      </c>
      <c r="H5311" s="7"/>
      <c r="I5311" s="42"/>
      <c r="J5311" s="42" t="s">
        <v>2747</v>
      </c>
      <c r="K5311" s="8">
        <v>45861</v>
      </c>
      <c r="L5311" s="7" t="s">
        <v>8443</v>
      </c>
      <c r="M5311" s="44">
        <v>89.8</v>
      </c>
      <c r="N5311" s="7">
        <v>2</v>
      </c>
      <c r="O5311" s="44">
        <v>179.6</v>
      </c>
      <c r="P5311" s="44">
        <v>82.72</v>
      </c>
      <c r="Q5311" s="44">
        <v>14.58</v>
      </c>
      <c r="R5311" s="44">
        <v>47.51</v>
      </c>
      <c r="S5311" s="44">
        <v>0</v>
      </c>
      <c r="T5311" s="44">
        <v>0</v>
      </c>
      <c r="U5311" s="44">
        <v>34.79</v>
      </c>
      <c r="V5311" s="9">
        <v>0.19370000000000001</v>
      </c>
      <c r="W5311" s="42" t="s">
        <v>34</v>
      </c>
      <c r="X5311" s="43"/>
      <c r="Y5311" s="43"/>
      <c r="Z5311" s="43" t="s">
        <v>8442</v>
      </c>
      <c r="AA5311" s="37" t="str">
        <f>VLOOKUP(J5311, sku!B:C, 2, FALSE)</f>
        <v>Cabo de Chupeta Coaxial de Transferência de Carga de Bateria 12/24V 500 Amper, PVC, CCA 5 Metros</v>
      </c>
      <c r="AB5311" s="37" t="str">
        <f>VLOOKUP(J5311, sku!B:BM, 64, FALSE)</f>
        <v>Importação</v>
      </c>
      <c r="AC5311" s="37" t="str">
        <f>LEFT(pedidos[[#This Row],[SKU]],3)</f>
        <v>1EC</v>
      </c>
      <c r="AD5311" s="37" t="str" cm="1">
        <f t="array" aca="1" ref="AD5311" ca="1">IFERROR(
  INDEX(
    montadora[Montadora],
    MATCH(TRUE,LEFT(#REF!,NÚCARACT(montadora[SKU Parcial]))=montadora[SKU Parcial],0)
  ),
  ""
)</f>
        <v/>
      </c>
    </row>
    <row r="5312" spans="1:30" x14ac:dyDescent="0.25">
      <c r="A5312" s="42" t="s">
        <v>8734</v>
      </c>
      <c r="B5312" s="42"/>
      <c r="C5312" s="42"/>
      <c r="D5312" s="42"/>
      <c r="E5312" s="42">
        <v>20399377477</v>
      </c>
      <c r="F5312" s="42" t="s">
        <v>8393</v>
      </c>
      <c r="G5312" s="42" t="s">
        <v>11227</v>
      </c>
      <c r="H5312" s="7"/>
      <c r="I5312" s="42"/>
      <c r="J5312" s="42" t="s">
        <v>2167</v>
      </c>
      <c r="K5312" s="8">
        <v>45861</v>
      </c>
      <c r="L5312" s="7" t="s">
        <v>8443</v>
      </c>
      <c r="M5312" s="44">
        <v>79.8</v>
      </c>
      <c r="N5312" s="7">
        <v>1</v>
      </c>
      <c r="O5312" s="44">
        <v>102.17</v>
      </c>
      <c r="P5312" s="44">
        <v>39.54</v>
      </c>
      <c r="Q5312" s="44">
        <v>6.48</v>
      </c>
      <c r="R5312" s="44">
        <v>21.56</v>
      </c>
      <c r="S5312" s="44">
        <v>22.37</v>
      </c>
      <c r="T5312" s="44">
        <v>0</v>
      </c>
      <c r="U5312" s="44">
        <v>12.22</v>
      </c>
      <c r="V5312" s="9">
        <v>0.15310000000000001</v>
      </c>
      <c r="W5312" s="42" t="s">
        <v>34</v>
      </c>
      <c r="X5312" s="43"/>
      <c r="Y5312" s="43"/>
      <c r="Z5312" s="43" t="s">
        <v>8442</v>
      </c>
      <c r="AA5312" s="37" t="str">
        <f>VLOOKUP(J5312, sku!B:C, 2, FALSE)</f>
        <v>Cadeirinha Rosa Aro 26 - Peixinho Bike</v>
      </c>
      <c r="AB5312" s="37" t="str">
        <f>VLOOKUP(J5312, sku!B:BM, 64, FALSE)</f>
        <v>Revenda</v>
      </c>
      <c r="AC5312" s="37" t="str">
        <f>LEFT(pedidos[[#This Row],[SKU]],3)</f>
        <v>CAD</v>
      </c>
      <c r="AD5312" s="37" t="str" cm="1">
        <f t="array" aca="1" ref="AD5312" ca="1">IFERROR(
  INDEX(
    montadora[Montadora],
    MATCH(TRUE,LEFT(#REF!,NÚCARACT(montadora[SKU Parcial]))=montadora[SKU Parcial],0)
  ),
  ""
)</f>
        <v/>
      </c>
    </row>
    <row r="5313" spans="1:30" x14ac:dyDescent="0.25">
      <c r="A5313" s="42" t="s">
        <v>8564</v>
      </c>
      <c r="B5313" s="42"/>
      <c r="C5313" s="42"/>
      <c r="D5313" s="42"/>
      <c r="E5313" s="42">
        <v>22797364129</v>
      </c>
      <c r="F5313" s="42" t="s">
        <v>8376</v>
      </c>
      <c r="G5313" s="42" t="s">
        <v>11227</v>
      </c>
      <c r="H5313" s="7"/>
      <c r="I5313" s="42"/>
      <c r="J5313" s="42" t="s">
        <v>304</v>
      </c>
      <c r="K5313" s="8">
        <v>45861</v>
      </c>
      <c r="L5313" s="7" t="s">
        <v>8443</v>
      </c>
      <c r="M5313" s="44">
        <v>59.8</v>
      </c>
      <c r="N5313" s="7">
        <v>1</v>
      </c>
      <c r="O5313" s="44">
        <v>59.8</v>
      </c>
      <c r="P5313" s="44">
        <v>21.45</v>
      </c>
      <c r="Q5313" s="44">
        <v>4.8600000000000003</v>
      </c>
      <c r="R5313" s="44">
        <v>17.16</v>
      </c>
      <c r="S5313" s="44">
        <v>0</v>
      </c>
      <c r="T5313" s="44">
        <v>0</v>
      </c>
      <c r="U5313" s="44">
        <v>16.329999999999998</v>
      </c>
      <c r="V5313" s="9">
        <v>0.2732</v>
      </c>
      <c r="W5313" s="42" t="s">
        <v>34</v>
      </c>
      <c r="X5313" s="43"/>
      <c r="Y5313" s="43"/>
      <c r="Z5313" s="43" t="s">
        <v>8442</v>
      </c>
      <c r="AA5313" s="37" t="str">
        <f>VLOOKUP(J5313, sku!B:C, 2, FALSE)</f>
        <v>Corrente de Moto Antifurto 150cm - Preto</v>
      </c>
      <c r="AB5313" s="37" t="str">
        <f>VLOOKUP(J5313, sku!B:BM, 64, FALSE)</f>
        <v>Importação</v>
      </c>
      <c r="AC5313" s="37" t="str">
        <f>LEFT(pedidos[[#This Row],[SKU]],3)</f>
        <v>XR0</v>
      </c>
      <c r="AD5313" s="37" t="str" cm="1">
        <f t="array" aca="1" ref="AD5313" ca="1">IFERROR(
  INDEX(
    montadora[Montadora],
    MATCH(TRUE,LEFT(#REF!,NÚCARACT(montadora[SKU Parcial]))=montadora[SKU Parcial],0)
  ),
  ""
)</f>
        <v/>
      </c>
    </row>
    <row r="5314" spans="1:30" x14ac:dyDescent="0.25">
      <c r="A5314" s="42" t="s">
        <v>8735</v>
      </c>
      <c r="B5314" s="42"/>
      <c r="C5314" s="42"/>
      <c r="D5314" s="42"/>
      <c r="E5314" s="42">
        <v>20399377477</v>
      </c>
      <c r="F5314" s="42" t="s">
        <v>8393</v>
      </c>
      <c r="G5314" s="42" t="s">
        <v>11227</v>
      </c>
      <c r="H5314" s="7"/>
      <c r="I5314" s="42"/>
      <c r="J5314" s="42" t="s">
        <v>938</v>
      </c>
      <c r="K5314" s="8">
        <v>45861</v>
      </c>
      <c r="L5314" s="7" t="s">
        <v>8443</v>
      </c>
      <c r="M5314" s="44">
        <v>79.8</v>
      </c>
      <c r="N5314" s="7">
        <v>1</v>
      </c>
      <c r="O5314" s="44">
        <v>83.67</v>
      </c>
      <c r="P5314" s="44">
        <v>39.54</v>
      </c>
      <c r="Q5314" s="44">
        <v>6.48</v>
      </c>
      <c r="R5314" s="44">
        <v>21.56</v>
      </c>
      <c r="S5314" s="44">
        <v>3.87</v>
      </c>
      <c r="T5314" s="44">
        <v>0</v>
      </c>
      <c r="U5314" s="44">
        <v>12.22</v>
      </c>
      <c r="V5314" s="9">
        <v>0.15310000000000001</v>
      </c>
      <c r="W5314" s="42" t="s">
        <v>34</v>
      </c>
      <c r="X5314" s="43"/>
      <c r="Y5314" s="43"/>
      <c r="Z5314" s="43" t="s">
        <v>8442</v>
      </c>
      <c r="AA5314" s="37" t="str">
        <f>VLOOKUP(J5314, sku!B:C, 2, FALSE)</f>
        <v>Cadeirinha Preta Aro 26 - Peixinho Bike</v>
      </c>
      <c r="AB5314" s="37" t="str">
        <f>VLOOKUP(J5314, sku!B:BM, 64, FALSE)</f>
        <v>Revenda</v>
      </c>
      <c r="AC5314" s="37" t="str">
        <f>LEFT(pedidos[[#This Row],[SKU]],3)</f>
        <v>CAD</v>
      </c>
      <c r="AD5314" s="37" t="str" cm="1">
        <f t="array" aca="1" ref="AD5314" ca="1">IFERROR(
  INDEX(
    montadora[Montadora],
    MATCH(TRUE,LEFT(#REF!,NÚCARACT(montadora[SKU Parcial]))=montadora[SKU Parcial],0)
  ),
  ""
)</f>
        <v/>
      </c>
    </row>
    <row r="5315" spans="1:30" x14ac:dyDescent="0.25">
      <c r="A5315" s="42" t="s">
        <v>8736</v>
      </c>
      <c r="B5315" s="42"/>
      <c r="C5315" s="42"/>
      <c r="D5315" s="42"/>
      <c r="E5315" s="42">
        <v>20399377477</v>
      </c>
      <c r="F5315" s="42" t="s">
        <v>8393</v>
      </c>
      <c r="G5315" s="42" t="s">
        <v>11227</v>
      </c>
      <c r="H5315" s="7"/>
      <c r="I5315" s="42"/>
      <c r="J5315" s="42" t="s">
        <v>2167</v>
      </c>
      <c r="K5315" s="8">
        <v>45861</v>
      </c>
      <c r="L5315" s="7" t="s">
        <v>8443</v>
      </c>
      <c r="M5315" s="44">
        <v>79.8</v>
      </c>
      <c r="N5315" s="7">
        <v>1</v>
      </c>
      <c r="O5315" s="44">
        <v>109.74</v>
      </c>
      <c r="P5315" s="44">
        <v>39.54</v>
      </c>
      <c r="Q5315" s="44">
        <v>6.48</v>
      </c>
      <c r="R5315" s="44">
        <v>21.56</v>
      </c>
      <c r="S5315" s="44">
        <v>29.94</v>
      </c>
      <c r="T5315" s="44">
        <v>0</v>
      </c>
      <c r="U5315" s="44">
        <v>12.22</v>
      </c>
      <c r="V5315" s="9">
        <v>0.15310000000000001</v>
      </c>
      <c r="W5315" s="42" t="s">
        <v>34</v>
      </c>
      <c r="X5315" s="43"/>
      <c r="Y5315" s="43"/>
      <c r="Z5315" s="43" t="s">
        <v>8442</v>
      </c>
      <c r="AA5315" s="37" t="str">
        <f>VLOOKUP(J5315, sku!B:C, 2, FALSE)</f>
        <v>Cadeirinha Rosa Aro 26 - Peixinho Bike</v>
      </c>
      <c r="AB5315" s="37" t="str">
        <f>VLOOKUP(J5315, sku!B:BM, 64, FALSE)</f>
        <v>Revenda</v>
      </c>
      <c r="AC5315" s="37" t="str">
        <f>LEFT(pedidos[[#This Row],[SKU]],3)</f>
        <v>CAD</v>
      </c>
      <c r="AD5315" s="37" t="str" cm="1">
        <f t="array" aca="1" ref="AD5315" ca="1">IFERROR(
  INDEX(
    montadora[Montadora],
    MATCH(TRUE,LEFT(#REF!,NÚCARACT(montadora[SKU Parcial]))=montadora[SKU Parcial],0)
  ),
  ""
)</f>
        <v/>
      </c>
    </row>
    <row r="5316" spans="1:30" x14ac:dyDescent="0.25">
      <c r="A5316" s="42" t="s">
        <v>8501</v>
      </c>
      <c r="B5316" s="42"/>
      <c r="C5316" s="42"/>
      <c r="D5316" s="42"/>
      <c r="E5316" s="42">
        <v>21299544379</v>
      </c>
      <c r="F5316" s="42" t="s">
        <v>8353</v>
      </c>
      <c r="G5316" s="42" t="s">
        <v>11227</v>
      </c>
      <c r="H5316" s="7"/>
      <c r="I5316" s="42"/>
      <c r="J5316" s="42" t="s">
        <v>100</v>
      </c>
      <c r="K5316" s="8">
        <v>45861</v>
      </c>
      <c r="L5316" s="7" t="s">
        <v>8443</v>
      </c>
      <c r="M5316" s="44">
        <v>47.8</v>
      </c>
      <c r="N5316" s="7">
        <v>1</v>
      </c>
      <c r="O5316" s="44">
        <v>56.19</v>
      </c>
      <c r="P5316" s="44">
        <v>8.84</v>
      </c>
      <c r="Q5316" s="44">
        <v>3.88</v>
      </c>
      <c r="R5316" s="44">
        <v>14.52</v>
      </c>
      <c r="S5316" s="44">
        <v>8.39</v>
      </c>
      <c r="T5316" s="44">
        <v>0</v>
      </c>
      <c r="U5316" s="44">
        <v>20.56</v>
      </c>
      <c r="V5316" s="9">
        <v>0.43009999999999998</v>
      </c>
      <c r="W5316" s="42" t="s">
        <v>34</v>
      </c>
      <c r="X5316" s="43"/>
      <c r="Y5316" s="43"/>
      <c r="Z5316" s="43" t="s">
        <v>8442</v>
      </c>
      <c r="AA5316" s="37" t="str">
        <f>VLOOKUP(J5316, sku!B:C, 2, FALSE)</f>
        <v>Trava Disco De Freio Bicicleta - Prata</v>
      </c>
      <c r="AB5316" s="37" t="str">
        <f>VLOOKUP(J5316, sku!B:BM, 64, FALSE)</f>
        <v>Importação</v>
      </c>
      <c r="AC5316" s="37" t="str">
        <f>LEFT(pedidos[[#This Row],[SKU]],3)</f>
        <v>ET0</v>
      </c>
      <c r="AD5316" s="37" t="str" cm="1">
        <f t="array" aca="1" ref="AD5316" ca="1">IFERROR(
  INDEX(
    montadora[Montadora],
    MATCH(TRUE,LEFT(#REF!,NÚCARACT(montadora[SKU Parcial]))=montadora[SKU Parcial],0)
  ),
  ""
)</f>
        <v/>
      </c>
    </row>
    <row r="5317" spans="1:30" x14ac:dyDescent="0.25">
      <c r="A5317" s="42" t="s">
        <v>8737</v>
      </c>
      <c r="B5317" s="42"/>
      <c r="C5317" s="42"/>
      <c r="D5317" s="42"/>
      <c r="E5317" s="42">
        <v>20399377477</v>
      </c>
      <c r="F5317" s="42" t="s">
        <v>8393</v>
      </c>
      <c r="G5317" s="42" t="s">
        <v>11227</v>
      </c>
      <c r="H5317" s="7"/>
      <c r="I5317" s="42"/>
      <c r="J5317" s="42" t="s">
        <v>2167</v>
      </c>
      <c r="K5317" s="8">
        <v>45861</v>
      </c>
      <c r="L5317" s="7" t="s">
        <v>8443</v>
      </c>
      <c r="M5317" s="44">
        <v>79.8</v>
      </c>
      <c r="N5317" s="7">
        <v>1</v>
      </c>
      <c r="O5317" s="44">
        <v>83.67</v>
      </c>
      <c r="P5317" s="44">
        <v>39.54</v>
      </c>
      <c r="Q5317" s="44">
        <v>6.48</v>
      </c>
      <c r="R5317" s="44">
        <v>21.56</v>
      </c>
      <c r="S5317" s="44">
        <v>3.87</v>
      </c>
      <c r="T5317" s="44">
        <v>0</v>
      </c>
      <c r="U5317" s="44">
        <v>12.22</v>
      </c>
      <c r="V5317" s="9">
        <v>0.15310000000000001</v>
      </c>
      <c r="W5317" s="42" t="s">
        <v>34</v>
      </c>
      <c r="X5317" s="43"/>
      <c r="Y5317" s="43"/>
      <c r="Z5317" s="43" t="s">
        <v>8442</v>
      </c>
      <c r="AA5317" s="37" t="str">
        <f>VLOOKUP(J5317, sku!B:C, 2, FALSE)</f>
        <v>Cadeirinha Rosa Aro 26 - Peixinho Bike</v>
      </c>
      <c r="AB5317" s="37" t="str">
        <f>VLOOKUP(J5317, sku!B:BM, 64, FALSE)</f>
        <v>Revenda</v>
      </c>
      <c r="AC5317" s="37" t="str">
        <f>LEFT(pedidos[[#This Row],[SKU]],3)</f>
        <v>CAD</v>
      </c>
      <c r="AD5317" s="37" t="str" cm="1">
        <f t="array" aca="1" ref="AD5317" ca="1">IFERROR(
  INDEX(
    montadora[Montadora],
    MATCH(TRUE,LEFT(#REF!,NÚCARACT(montadora[SKU Parcial]))=montadora[SKU Parcial],0)
  ),
  ""
)</f>
        <v/>
      </c>
    </row>
    <row r="5318" spans="1:30" x14ac:dyDescent="0.25">
      <c r="A5318" s="42" t="s">
        <v>8803</v>
      </c>
      <c r="B5318" s="42"/>
      <c r="C5318" s="42"/>
      <c r="D5318" s="42"/>
      <c r="E5318" s="42">
        <v>20697977689</v>
      </c>
      <c r="F5318" s="42" t="s">
        <v>8417</v>
      </c>
      <c r="G5318" s="42" t="s">
        <v>11227</v>
      </c>
      <c r="H5318" s="7"/>
      <c r="I5318" s="42"/>
      <c r="J5318" s="42" t="s">
        <v>298</v>
      </c>
      <c r="K5318" s="8">
        <v>45861</v>
      </c>
      <c r="L5318" s="7" t="s">
        <v>8443</v>
      </c>
      <c r="M5318" s="44">
        <v>389.8</v>
      </c>
      <c r="N5318" s="7">
        <v>1</v>
      </c>
      <c r="O5318" s="44">
        <v>389.8</v>
      </c>
      <c r="P5318" s="44">
        <v>145</v>
      </c>
      <c r="Q5318" s="44">
        <v>31.65</v>
      </c>
      <c r="R5318" s="44">
        <v>89.76</v>
      </c>
      <c r="S5318" s="44">
        <v>0</v>
      </c>
      <c r="T5318" s="44">
        <v>0</v>
      </c>
      <c r="U5318" s="44">
        <v>123.39</v>
      </c>
      <c r="V5318" s="9">
        <v>0.3165</v>
      </c>
      <c r="W5318" s="42" t="s">
        <v>34</v>
      </c>
      <c r="X5318" s="43"/>
      <c r="Y5318" s="43"/>
      <c r="Z5318" s="43" t="s">
        <v>8442</v>
      </c>
      <c r="AA5318" s="37" t="str">
        <f>VLOOKUP(J5318, sku!B:C, 2, FALSE)</f>
        <v>Travessa Fiat - Way - - - Uno Way - 2011 A 2021 - Grafite</v>
      </c>
      <c r="AB5318" s="37" t="str">
        <f>VLOOKUP(J5318, sku!B:BM, 64, FALSE)</f>
        <v>Fabricação</v>
      </c>
      <c r="AC5318" s="37" t="str">
        <f>LEFT(pedidos[[#This Row],[SKU]],3)</f>
        <v>XFI</v>
      </c>
      <c r="AD5318" s="37" t="str" cm="1">
        <f t="array" aca="1" ref="AD5318" ca="1">IFERROR(
  INDEX(
    montadora[Montadora],
    MATCH(TRUE,LEFT(#REF!,NÚCARACT(montadora[SKU Parcial]))=montadora[SKU Parcial],0)
  ),
  ""
)</f>
        <v/>
      </c>
    </row>
    <row r="5319" spans="1:30" x14ac:dyDescent="0.25">
      <c r="A5319" s="42" t="s">
        <v>8738</v>
      </c>
      <c r="B5319" s="42"/>
      <c r="C5319" s="42"/>
      <c r="D5319" s="42"/>
      <c r="E5319" s="42">
        <v>22993569629</v>
      </c>
      <c r="F5319" s="42" t="s">
        <v>8394</v>
      </c>
      <c r="G5319" s="42" t="s">
        <v>11227</v>
      </c>
      <c r="H5319" s="7"/>
      <c r="I5319" s="42"/>
      <c r="J5319" s="42" t="s">
        <v>938</v>
      </c>
      <c r="K5319" s="8">
        <v>45861</v>
      </c>
      <c r="L5319" s="7" t="s">
        <v>8443</v>
      </c>
      <c r="M5319" s="44">
        <v>79.8</v>
      </c>
      <c r="N5319" s="7">
        <v>1</v>
      </c>
      <c r="O5319" s="44">
        <v>83.67</v>
      </c>
      <c r="P5319" s="44">
        <v>39.54</v>
      </c>
      <c r="Q5319" s="44">
        <v>6.48</v>
      </c>
      <c r="R5319" s="44">
        <v>21.56</v>
      </c>
      <c r="S5319" s="44">
        <v>3.87</v>
      </c>
      <c r="T5319" s="44">
        <v>0</v>
      </c>
      <c r="U5319" s="44">
        <v>12.22</v>
      </c>
      <c r="V5319" s="9">
        <v>0.15310000000000001</v>
      </c>
      <c r="W5319" s="42" t="s">
        <v>34</v>
      </c>
      <c r="X5319" s="43"/>
      <c r="Y5319" s="43"/>
      <c r="Z5319" s="43" t="s">
        <v>8442</v>
      </c>
      <c r="AA5319" s="37" t="str">
        <f>VLOOKUP(J5319, sku!B:C, 2, FALSE)</f>
        <v>Cadeirinha Preta Aro 26 - Peixinho Bike</v>
      </c>
      <c r="AB5319" s="37" t="str">
        <f>VLOOKUP(J5319, sku!B:BM, 64, FALSE)</f>
        <v>Revenda</v>
      </c>
      <c r="AC5319" s="37" t="str">
        <f>LEFT(pedidos[[#This Row],[SKU]],3)</f>
        <v>CAD</v>
      </c>
      <c r="AD5319" s="37" t="str" cm="1">
        <f t="array" aca="1" ref="AD5319" ca="1">IFERROR(
  INDEX(
    montadora[Montadora],
    MATCH(TRUE,LEFT(#REF!,NÚCARACT(montadora[SKU Parcial]))=montadora[SKU Parcial],0)
  ),
  ""
)</f>
        <v/>
      </c>
    </row>
    <row r="5320" spans="1:30" x14ac:dyDescent="0.25">
      <c r="A5320" s="42" t="s">
        <v>8579</v>
      </c>
      <c r="B5320" s="42"/>
      <c r="C5320" s="42"/>
      <c r="D5320" s="42"/>
      <c r="E5320" s="42">
        <v>22293424720</v>
      </c>
      <c r="F5320" s="42" t="s">
        <v>8380</v>
      </c>
      <c r="G5320" s="42" t="s">
        <v>11227</v>
      </c>
      <c r="H5320" s="7"/>
      <c r="I5320" s="42"/>
      <c r="J5320" s="42" t="s">
        <v>886</v>
      </c>
      <c r="K5320" s="8">
        <v>45861</v>
      </c>
      <c r="L5320" s="7" t="s">
        <v>8443</v>
      </c>
      <c r="M5320" s="44">
        <v>48.8</v>
      </c>
      <c r="N5320" s="7">
        <v>1</v>
      </c>
      <c r="O5320" s="44">
        <v>48.8</v>
      </c>
      <c r="P5320" s="44">
        <v>24.45</v>
      </c>
      <c r="Q5320" s="44">
        <v>3.96</v>
      </c>
      <c r="R5320" s="44">
        <v>14.74</v>
      </c>
      <c r="S5320" s="44">
        <v>0</v>
      </c>
      <c r="T5320" s="44">
        <v>0</v>
      </c>
      <c r="U5320" s="44">
        <v>5.65</v>
      </c>
      <c r="V5320" s="9">
        <v>0.1157</v>
      </c>
      <c r="W5320" s="42" t="s">
        <v>34</v>
      </c>
      <c r="X5320" s="43"/>
      <c r="Y5320" s="43"/>
      <c r="Z5320" s="43" t="s">
        <v>8442</v>
      </c>
      <c r="AA5320" s="37" t="str">
        <f>VLOOKUP(J5320, sku!B:C, 2, FALSE)</f>
        <v>Trava Manete Moto E Bicicleta de Alumínio</v>
      </c>
      <c r="AB5320" s="37" t="str">
        <f>VLOOKUP(J5320, sku!B:BM, 64, FALSE)</f>
        <v>Importação</v>
      </c>
      <c r="AC5320" s="37" t="str">
        <f>LEFT(pedidos[[#This Row],[SKU]],3)</f>
        <v>ET0</v>
      </c>
      <c r="AD5320" s="37" t="str" cm="1">
        <f t="array" aca="1" ref="AD5320" ca="1">IFERROR(
  INDEX(
    montadora[Montadora],
    MATCH(TRUE,LEFT(#REF!,NÚCARACT(montadora[SKU Parcial]))=montadora[SKU Parcial],0)
  ),
  ""
)</f>
        <v/>
      </c>
    </row>
    <row r="5321" spans="1:30" x14ac:dyDescent="0.25">
      <c r="A5321" s="42" t="s">
        <v>8502</v>
      </c>
      <c r="B5321" s="42"/>
      <c r="C5321" s="42"/>
      <c r="D5321" s="42"/>
      <c r="E5321" s="42">
        <v>21299544379</v>
      </c>
      <c r="F5321" s="42" t="s">
        <v>8353</v>
      </c>
      <c r="G5321" s="42" t="s">
        <v>11227</v>
      </c>
      <c r="H5321" s="7"/>
      <c r="I5321" s="42"/>
      <c r="J5321" s="42" t="s">
        <v>100</v>
      </c>
      <c r="K5321" s="8">
        <v>45861</v>
      </c>
      <c r="L5321" s="7" t="s">
        <v>8443</v>
      </c>
      <c r="M5321" s="44">
        <v>47.8</v>
      </c>
      <c r="N5321" s="7">
        <v>1</v>
      </c>
      <c r="O5321" s="44">
        <v>47.8</v>
      </c>
      <c r="P5321" s="44">
        <v>8.84</v>
      </c>
      <c r="Q5321" s="44">
        <v>3.88</v>
      </c>
      <c r="R5321" s="44">
        <v>14.52</v>
      </c>
      <c r="S5321" s="44">
        <v>0</v>
      </c>
      <c r="T5321" s="44">
        <v>0</v>
      </c>
      <c r="U5321" s="44">
        <v>20.56</v>
      </c>
      <c r="V5321" s="9">
        <v>0.43009999999999998</v>
      </c>
      <c r="W5321" s="42" t="s">
        <v>34</v>
      </c>
      <c r="X5321" s="43"/>
      <c r="Y5321" s="43"/>
      <c r="Z5321" s="43" t="s">
        <v>8442</v>
      </c>
      <c r="AA5321" s="37" t="str">
        <f>VLOOKUP(J5321, sku!B:C, 2, FALSE)</f>
        <v>Trava Disco De Freio Bicicleta - Prata</v>
      </c>
      <c r="AB5321" s="37" t="str">
        <f>VLOOKUP(J5321, sku!B:BM, 64, FALSE)</f>
        <v>Importação</v>
      </c>
      <c r="AC5321" s="37" t="str">
        <f>LEFT(pedidos[[#This Row],[SKU]],3)</f>
        <v>ET0</v>
      </c>
      <c r="AD5321" s="37" t="str" cm="1">
        <f t="array" aca="1" ref="AD5321" ca="1">IFERROR(
  INDEX(
    montadora[Montadora],
    MATCH(TRUE,LEFT(#REF!,NÚCARACT(montadora[SKU Parcial]))=montadora[SKU Parcial],0)
  ),
  ""
)</f>
        <v/>
      </c>
    </row>
    <row r="5322" spans="1:30" x14ac:dyDescent="0.25">
      <c r="A5322" s="42" t="s">
        <v>8739</v>
      </c>
      <c r="B5322" s="42"/>
      <c r="C5322" s="42"/>
      <c r="D5322" s="42"/>
      <c r="E5322" s="42">
        <v>20399377477</v>
      </c>
      <c r="F5322" s="42" t="s">
        <v>8393</v>
      </c>
      <c r="G5322" s="42" t="s">
        <v>11227</v>
      </c>
      <c r="H5322" s="7"/>
      <c r="I5322" s="42"/>
      <c r="J5322" s="42" t="s">
        <v>2167</v>
      </c>
      <c r="K5322" s="8">
        <v>45861</v>
      </c>
      <c r="L5322" s="7" t="s">
        <v>8443</v>
      </c>
      <c r="M5322" s="44">
        <v>82.8</v>
      </c>
      <c r="N5322" s="7">
        <v>1</v>
      </c>
      <c r="O5322" s="44">
        <v>109.76</v>
      </c>
      <c r="P5322" s="44">
        <v>39.54</v>
      </c>
      <c r="Q5322" s="44">
        <v>6.72</v>
      </c>
      <c r="R5322" s="44">
        <v>22.22</v>
      </c>
      <c r="S5322" s="44">
        <v>26.96</v>
      </c>
      <c r="T5322" s="44">
        <v>0</v>
      </c>
      <c r="U5322" s="44">
        <v>14.32</v>
      </c>
      <c r="V5322" s="9">
        <v>0.1729</v>
      </c>
      <c r="W5322" s="42" t="s">
        <v>34</v>
      </c>
      <c r="X5322" s="43"/>
      <c r="Y5322" s="43"/>
      <c r="Z5322" s="43" t="s">
        <v>8442</v>
      </c>
      <c r="AA5322" s="37" t="str">
        <f>VLOOKUP(J5322, sku!B:C, 2, FALSE)</f>
        <v>Cadeirinha Rosa Aro 26 - Peixinho Bike</v>
      </c>
      <c r="AB5322" s="37" t="str">
        <f>VLOOKUP(J5322, sku!B:BM, 64, FALSE)</f>
        <v>Revenda</v>
      </c>
      <c r="AC5322" s="37" t="str">
        <f>LEFT(pedidos[[#This Row],[SKU]],3)</f>
        <v>CAD</v>
      </c>
      <c r="AD5322" s="37" t="str" cm="1">
        <f t="array" aca="1" ref="AD5322" ca="1">IFERROR(
  INDEX(
    montadora[Montadora],
    MATCH(TRUE,LEFT(#REF!,NÚCARACT(montadora[SKU Parcial]))=montadora[SKU Parcial],0)
  ),
  ""
)</f>
        <v/>
      </c>
    </row>
    <row r="5323" spans="1:30" x14ac:dyDescent="0.25">
      <c r="A5323" s="42" t="s">
        <v>8468</v>
      </c>
      <c r="B5323" s="42"/>
      <c r="C5323" s="42"/>
      <c r="D5323" s="42"/>
      <c r="E5323" s="42">
        <v>19599549855</v>
      </c>
      <c r="F5323" s="42" t="s">
        <v>8350</v>
      </c>
      <c r="G5323" s="42" t="s">
        <v>11227</v>
      </c>
      <c r="H5323" s="7"/>
      <c r="I5323" s="42"/>
      <c r="J5323" s="42" t="s">
        <v>703</v>
      </c>
      <c r="K5323" s="8">
        <v>45860</v>
      </c>
      <c r="L5323" s="7" t="s">
        <v>8443</v>
      </c>
      <c r="M5323" s="44">
        <v>24.8</v>
      </c>
      <c r="N5323" s="7">
        <v>1</v>
      </c>
      <c r="O5323" s="44">
        <v>24.8</v>
      </c>
      <c r="P5323" s="44">
        <v>7.52</v>
      </c>
      <c r="Q5323" s="44">
        <v>2.0099999999999998</v>
      </c>
      <c r="R5323" s="44">
        <v>9.4600000000000009</v>
      </c>
      <c r="S5323" s="44">
        <v>0</v>
      </c>
      <c r="T5323" s="44">
        <v>0</v>
      </c>
      <c r="U5323" s="44">
        <v>5.81</v>
      </c>
      <c r="V5323" s="9">
        <v>0.2341</v>
      </c>
      <c r="W5323" s="42" t="s">
        <v>34</v>
      </c>
      <c r="X5323" s="43"/>
      <c r="Y5323" s="43"/>
      <c r="Z5323" s="43" t="s">
        <v>8442</v>
      </c>
      <c r="AA5323" s="37" t="str">
        <f>VLOOKUP(J5323, sku!B:C, 2, FALSE)</f>
        <v>Trava Disco De Freio Moto - Preto</v>
      </c>
      <c r="AB5323" s="37" t="str">
        <f>VLOOKUP(J5323, sku!B:BM, 64, FALSE)</f>
        <v>Importação</v>
      </c>
      <c r="AC5323" s="37" t="str">
        <f>LEFT(pedidos[[#This Row],[SKU]],3)</f>
        <v>ET0</v>
      </c>
      <c r="AD5323" s="37" t="str" cm="1">
        <f t="array" aca="1" ref="AD5323" ca="1">IFERROR(
  INDEX(
    montadora[Montadora],
    MATCH(TRUE,LEFT(#REF!,NÚCARACT(montadora[SKU Parcial]))=montadora[SKU Parcial],0)
  ),
  ""
)</f>
        <v/>
      </c>
    </row>
    <row r="5324" spans="1:30" x14ac:dyDescent="0.25">
      <c r="A5324" s="42" t="s">
        <v>8469</v>
      </c>
      <c r="B5324" s="42"/>
      <c r="C5324" s="42"/>
      <c r="D5324" s="42"/>
      <c r="E5324" s="42">
        <v>19599549855</v>
      </c>
      <c r="F5324" s="42" t="s">
        <v>8350</v>
      </c>
      <c r="G5324" s="42" t="s">
        <v>11227</v>
      </c>
      <c r="H5324" s="7"/>
      <c r="I5324" s="42"/>
      <c r="J5324" s="42" t="s">
        <v>703</v>
      </c>
      <c r="K5324" s="8">
        <v>45860</v>
      </c>
      <c r="L5324" s="7" t="s">
        <v>8443</v>
      </c>
      <c r="M5324" s="44">
        <v>24.8</v>
      </c>
      <c r="N5324" s="7">
        <v>1</v>
      </c>
      <c r="O5324" s="44">
        <v>32.799999999999997</v>
      </c>
      <c r="P5324" s="44">
        <v>7.52</v>
      </c>
      <c r="Q5324" s="44">
        <v>2.0099999999999998</v>
      </c>
      <c r="R5324" s="44">
        <v>9.4600000000000009</v>
      </c>
      <c r="S5324" s="44">
        <v>8</v>
      </c>
      <c r="T5324" s="44">
        <v>0</v>
      </c>
      <c r="U5324" s="44">
        <v>5.81</v>
      </c>
      <c r="V5324" s="9">
        <v>0.2341</v>
      </c>
      <c r="W5324" s="42" t="s">
        <v>34</v>
      </c>
      <c r="X5324" s="43"/>
      <c r="Y5324" s="43"/>
      <c r="Z5324" s="43" t="s">
        <v>8442</v>
      </c>
      <c r="AA5324" s="37" t="str">
        <f>VLOOKUP(J5324, sku!B:C, 2, FALSE)</f>
        <v>Trava Disco De Freio Moto - Preto</v>
      </c>
      <c r="AB5324" s="37" t="str">
        <f>VLOOKUP(J5324, sku!B:BM, 64, FALSE)</f>
        <v>Importação</v>
      </c>
      <c r="AC5324" s="37" t="str">
        <f>LEFT(pedidos[[#This Row],[SKU]],3)</f>
        <v>ET0</v>
      </c>
      <c r="AD5324" s="37" t="str" cm="1">
        <f t="array" aca="1" ref="AD5324" ca="1">IFERROR(
  INDEX(
    montadora[Montadora],
    MATCH(TRUE,LEFT(#REF!,NÚCARACT(montadora[SKU Parcial]))=montadora[SKU Parcial],0)
  ),
  ""
)</f>
        <v/>
      </c>
    </row>
    <row r="5325" spans="1:30" x14ac:dyDescent="0.25">
      <c r="A5325" s="42" t="s">
        <v>8740</v>
      </c>
      <c r="B5325" s="42"/>
      <c r="C5325" s="42"/>
      <c r="D5325" s="42"/>
      <c r="E5325" s="42">
        <v>20399377477</v>
      </c>
      <c r="F5325" s="42" t="s">
        <v>8393</v>
      </c>
      <c r="G5325" s="42" t="s">
        <v>11227</v>
      </c>
      <c r="H5325" s="7"/>
      <c r="I5325" s="42"/>
      <c r="J5325" s="42" t="s">
        <v>938</v>
      </c>
      <c r="K5325" s="8">
        <v>45860</v>
      </c>
      <c r="L5325" s="7" t="s">
        <v>8443</v>
      </c>
      <c r="M5325" s="44">
        <v>82.8</v>
      </c>
      <c r="N5325" s="7">
        <v>1</v>
      </c>
      <c r="O5325" s="44">
        <v>112.74</v>
      </c>
      <c r="P5325" s="44">
        <v>39.54</v>
      </c>
      <c r="Q5325" s="44">
        <v>6.72</v>
      </c>
      <c r="R5325" s="44">
        <v>22.22</v>
      </c>
      <c r="S5325" s="44">
        <v>29.94</v>
      </c>
      <c r="T5325" s="44">
        <v>0</v>
      </c>
      <c r="U5325" s="44">
        <v>14.32</v>
      </c>
      <c r="V5325" s="9">
        <v>0.1729</v>
      </c>
      <c r="W5325" s="42" t="s">
        <v>34</v>
      </c>
      <c r="X5325" s="43"/>
      <c r="Y5325" s="43"/>
      <c r="Z5325" s="43" t="s">
        <v>8442</v>
      </c>
      <c r="AA5325" s="37" t="str">
        <f>VLOOKUP(J5325, sku!B:C, 2, FALSE)</f>
        <v>Cadeirinha Preta Aro 26 - Peixinho Bike</v>
      </c>
      <c r="AB5325" s="37" t="str">
        <f>VLOOKUP(J5325, sku!B:BM, 64, FALSE)</f>
        <v>Revenda</v>
      </c>
      <c r="AC5325" s="37" t="str">
        <f>LEFT(pedidos[[#This Row],[SKU]],3)</f>
        <v>CAD</v>
      </c>
      <c r="AD5325" s="37" t="str" cm="1">
        <f t="array" aca="1" ref="AD5325" ca="1">IFERROR(
  INDEX(
    montadora[Montadora],
    MATCH(TRUE,LEFT(#REF!,NÚCARACT(montadora[SKU Parcial]))=montadora[SKU Parcial],0)
  ),
  ""
)</f>
        <v/>
      </c>
    </row>
    <row r="5326" spans="1:30" x14ac:dyDescent="0.25">
      <c r="A5326" s="42" t="s">
        <v>8565</v>
      </c>
      <c r="B5326" s="42"/>
      <c r="C5326" s="42"/>
      <c r="D5326" s="42"/>
      <c r="E5326" s="42">
        <v>22797364129</v>
      </c>
      <c r="F5326" s="42" t="s">
        <v>8376</v>
      </c>
      <c r="G5326" s="42" t="s">
        <v>11227</v>
      </c>
      <c r="H5326" s="7"/>
      <c r="I5326" s="42"/>
      <c r="J5326" s="42" t="s">
        <v>304</v>
      </c>
      <c r="K5326" s="8">
        <v>45860</v>
      </c>
      <c r="L5326" s="7" t="s">
        <v>8443</v>
      </c>
      <c r="M5326" s="44">
        <v>59.8</v>
      </c>
      <c r="N5326" s="7">
        <v>1</v>
      </c>
      <c r="O5326" s="44">
        <v>69.42</v>
      </c>
      <c r="P5326" s="44">
        <v>21.45</v>
      </c>
      <c r="Q5326" s="44">
        <v>4.8600000000000003</v>
      </c>
      <c r="R5326" s="44">
        <v>17.16</v>
      </c>
      <c r="S5326" s="44">
        <v>9.6199999999999992</v>
      </c>
      <c r="T5326" s="44">
        <v>0</v>
      </c>
      <c r="U5326" s="44">
        <v>16.329999999999998</v>
      </c>
      <c r="V5326" s="9">
        <v>0.2732</v>
      </c>
      <c r="W5326" s="42" t="s">
        <v>34</v>
      </c>
      <c r="X5326" s="43"/>
      <c r="Y5326" s="43"/>
      <c r="Z5326" s="43" t="s">
        <v>8442</v>
      </c>
      <c r="AA5326" s="37" t="str">
        <f>VLOOKUP(J5326, sku!B:C, 2, FALSE)</f>
        <v>Corrente de Moto Antifurto 150cm - Preto</v>
      </c>
      <c r="AB5326" s="37" t="str">
        <f>VLOOKUP(J5326, sku!B:BM, 64, FALSE)</f>
        <v>Importação</v>
      </c>
      <c r="AC5326" s="37" t="str">
        <f>LEFT(pedidos[[#This Row],[SKU]],3)</f>
        <v>XR0</v>
      </c>
      <c r="AD5326" s="37" t="str" cm="1">
        <f t="array" aca="1" ref="AD5326" ca="1">IFERROR(
  INDEX(
    montadora[Montadora],
    MATCH(TRUE,LEFT(#REF!,NÚCARACT(montadora[SKU Parcial]))=montadora[SKU Parcial],0)
  ),
  ""
)</f>
        <v/>
      </c>
    </row>
    <row r="5327" spans="1:30" x14ac:dyDescent="0.25">
      <c r="A5327" s="42" t="s">
        <v>8521</v>
      </c>
      <c r="B5327" s="42"/>
      <c r="C5327" s="42"/>
      <c r="D5327" s="42"/>
      <c r="E5327" s="42">
        <v>23998031715</v>
      </c>
      <c r="F5327" s="42" t="s">
        <v>8357</v>
      </c>
      <c r="G5327" s="42" t="s">
        <v>11227</v>
      </c>
      <c r="H5327" s="7"/>
      <c r="I5327" s="42"/>
      <c r="J5327" s="42" t="s">
        <v>3181</v>
      </c>
      <c r="K5327" s="8">
        <v>45860</v>
      </c>
      <c r="L5327" s="7" t="s">
        <v>8443</v>
      </c>
      <c r="M5327" s="44">
        <v>28.8</v>
      </c>
      <c r="N5327" s="7">
        <v>1</v>
      </c>
      <c r="O5327" s="44">
        <v>36.799999999999997</v>
      </c>
      <c r="P5327" s="44">
        <v>13.56</v>
      </c>
      <c r="Q5327" s="44">
        <v>2.34</v>
      </c>
      <c r="R5327" s="44">
        <v>10.34</v>
      </c>
      <c r="S5327" s="44">
        <v>8</v>
      </c>
      <c r="T5327" s="44">
        <v>0</v>
      </c>
      <c r="U5327" s="44">
        <v>2.56</v>
      </c>
      <c r="V5327" s="9">
        <v>8.8900000000000007E-2</v>
      </c>
      <c r="W5327" s="42" t="s">
        <v>34</v>
      </c>
      <c r="X5327" s="43"/>
      <c r="Y5327" s="43"/>
      <c r="Z5327" s="43" t="s">
        <v>8442</v>
      </c>
      <c r="AA5327" s="37" t="str">
        <f>VLOOKUP(J5327, sku!B:C, 2, FALSE)</f>
        <v>Higicouro 500ml</v>
      </c>
      <c r="AB5327" s="37" t="str">
        <f>VLOOKUP(J5327, sku!B:BM, 64, FALSE)</f>
        <v>Revenda</v>
      </c>
      <c r="AC5327" s="37" t="str">
        <f>LEFT(pedidos[[#This Row],[SKU]],3)</f>
        <v>VX2</v>
      </c>
      <c r="AD5327" s="37" t="str" cm="1">
        <f t="array" aca="1" ref="AD5327" ca="1">IFERROR(
  INDEX(
    montadora[Montadora],
    MATCH(TRUE,LEFT(#REF!,NÚCARACT(montadora[SKU Parcial]))=montadora[SKU Parcial],0)
  ),
  ""
)</f>
        <v/>
      </c>
    </row>
    <row r="5328" spans="1:30" x14ac:dyDescent="0.25">
      <c r="A5328" s="42" t="s">
        <v>8470</v>
      </c>
      <c r="B5328" s="42"/>
      <c r="C5328" s="42"/>
      <c r="D5328" s="42"/>
      <c r="E5328" s="42">
        <v>19599549855</v>
      </c>
      <c r="F5328" s="42" t="s">
        <v>8350</v>
      </c>
      <c r="G5328" s="42" t="s">
        <v>11227</v>
      </c>
      <c r="H5328" s="7"/>
      <c r="I5328" s="42"/>
      <c r="J5328" s="42" t="s">
        <v>703</v>
      </c>
      <c r="K5328" s="8">
        <v>45860</v>
      </c>
      <c r="L5328" s="7" t="s">
        <v>8443</v>
      </c>
      <c r="M5328" s="44">
        <v>24.8</v>
      </c>
      <c r="N5328" s="7">
        <v>1</v>
      </c>
      <c r="O5328" s="44">
        <v>24.8</v>
      </c>
      <c r="P5328" s="44">
        <v>7.52</v>
      </c>
      <c r="Q5328" s="44">
        <v>2.0099999999999998</v>
      </c>
      <c r="R5328" s="44">
        <v>9.4600000000000009</v>
      </c>
      <c r="S5328" s="44">
        <v>0</v>
      </c>
      <c r="T5328" s="44">
        <v>0</v>
      </c>
      <c r="U5328" s="44">
        <v>5.81</v>
      </c>
      <c r="V5328" s="9">
        <v>0.2341</v>
      </c>
      <c r="W5328" s="42" t="s">
        <v>34</v>
      </c>
      <c r="X5328" s="43"/>
      <c r="Y5328" s="43"/>
      <c r="Z5328" s="43" t="s">
        <v>8442</v>
      </c>
      <c r="AA5328" s="37" t="str">
        <f>VLOOKUP(J5328, sku!B:C, 2, FALSE)</f>
        <v>Trava Disco De Freio Moto - Preto</v>
      </c>
      <c r="AB5328" s="37" t="str">
        <f>VLOOKUP(J5328, sku!B:BM, 64, FALSE)</f>
        <v>Importação</v>
      </c>
      <c r="AC5328" s="37" t="str">
        <f>LEFT(pedidos[[#This Row],[SKU]],3)</f>
        <v>ET0</v>
      </c>
      <c r="AD5328" s="37" t="str" cm="1">
        <f t="array" aca="1" ref="AD5328" ca="1">IFERROR(
  INDEX(
    montadora[Montadora],
    MATCH(TRUE,LEFT(#REF!,NÚCARACT(montadora[SKU Parcial]))=montadora[SKU Parcial],0)
  ),
  ""
)</f>
        <v/>
      </c>
    </row>
    <row r="5329" spans="1:30" x14ac:dyDescent="0.25">
      <c r="A5329" s="42" t="s">
        <v>8580</v>
      </c>
      <c r="B5329" s="42"/>
      <c r="C5329" s="42"/>
      <c r="D5329" s="42"/>
      <c r="E5329" s="42">
        <v>22293424720</v>
      </c>
      <c r="F5329" s="42" t="s">
        <v>8380</v>
      </c>
      <c r="G5329" s="42" t="s">
        <v>11227</v>
      </c>
      <c r="H5329" s="7"/>
      <c r="I5329" s="42"/>
      <c r="J5329" s="42" t="s">
        <v>886</v>
      </c>
      <c r="K5329" s="8">
        <v>45859</v>
      </c>
      <c r="L5329" s="7" t="s">
        <v>8443</v>
      </c>
      <c r="M5329" s="44">
        <v>49.8</v>
      </c>
      <c r="N5329" s="7">
        <v>1</v>
      </c>
      <c r="O5329" s="44">
        <v>49.8</v>
      </c>
      <c r="P5329" s="44">
        <v>24.45</v>
      </c>
      <c r="Q5329" s="44">
        <v>4.04</v>
      </c>
      <c r="R5329" s="44">
        <v>14.96</v>
      </c>
      <c r="S5329" s="44">
        <v>0</v>
      </c>
      <c r="T5329" s="44">
        <v>0</v>
      </c>
      <c r="U5329" s="44">
        <v>6.35</v>
      </c>
      <c r="V5329" s="9">
        <v>0.12740000000000001</v>
      </c>
      <c r="W5329" s="42" t="s">
        <v>34</v>
      </c>
      <c r="X5329" s="43"/>
      <c r="Y5329" s="43"/>
      <c r="Z5329" s="43" t="s">
        <v>8442</v>
      </c>
      <c r="AA5329" s="37" t="str">
        <f>VLOOKUP(J5329, sku!B:C, 2, FALSE)</f>
        <v>Trava Manete Moto E Bicicleta de Alumínio</v>
      </c>
      <c r="AB5329" s="37" t="str">
        <f>VLOOKUP(J5329, sku!B:BM, 64, FALSE)</f>
        <v>Importação</v>
      </c>
      <c r="AC5329" s="37" t="str">
        <f>LEFT(pedidos[[#This Row],[SKU]],3)</f>
        <v>ET0</v>
      </c>
      <c r="AD5329" s="37" t="str" cm="1">
        <f t="array" aca="1" ref="AD5329" ca="1">IFERROR(
  INDEX(
    montadora[Montadora],
    MATCH(TRUE,LEFT(#REF!,NÚCARACT(montadora[SKU Parcial]))=montadora[SKU Parcial],0)
  ),
  ""
)</f>
        <v/>
      </c>
    </row>
    <row r="5330" spans="1:30" x14ac:dyDescent="0.25">
      <c r="A5330" s="42" t="s">
        <v>8786</v>
      </c>
      <c r="B5330" s="42"/>
      <c r="C5330" s="42"/>
      <c r="D5330" s="42"/>
      <c r="E5330" s="42">
        <v>23297894728</v>
      </c>
      <c r="F5330" s="42" t="s">
        <v>8414</v>
      </c>
      <c r="G5330" s="42" t="s">
        <v>11227</v>
      </c>
      <c r="H5330" s="7"/>
      <c r="I5330" s="42"/>
      <c r="J5330" s="42" t="s">
        <v>83</v>
      </c>
      <c r="K5330" s="8">
        <v>45859</v>
      </c>
      <c r="L5330" s="7" t="s">
        <v>8443</v>
      </c>
      <c r="M5330" s="44">
        <v>328.8</v>
      </c>
      <c r="N5330" s="7">
        <v>1</v>
      </c>
      <c r="O5330" s="44">
        <v>328.8</v>
      </c>
      <c r="P5330" s="44">
        <v>110</v>
      </c>
      <c r="Q5330" s="44">
        <v>26.7</v>
      </c>
      <c r="R5330" s="44">
        <v>76.34</v>
      </c>
      <c r="S5330" s="44">
        <v>0</v>
      </c>
      <c r="T5330" s="44">
        <v>0</v>
      </c>
      <c r="U5330" s="44">
        <v>115.76</v>
      </c>
      <c r="V5330" s="9">
        <v>0.35210000000000002</v>
      </c>
      <c r="W5330" s="42" t="s">
        <v>34</v>
      </c>
      <c r="X5330" s="43"/>
      <c r="Y5330" s="43"/>
      <c r="Z5330" s="43" t="s">
        <v>8442</v>
      </c>
      <c r="AA5330" s="37" t="str">
        <f>VLOOKUP(J5330, sku!B:C, 2, FALSE)</f>
        <v>Travessa Fiat - Locker - - - Palio Locker - - - Preto</v>
      </c>
      <c r="AB5330" s="37" t="str">
        <f>VLOOKUP(J5330, sku!B:BM, 64, FALSE)</f>
        <v>Fabricação</v>
      </c>
      <c r="AC5330" s="37" t="str">
        <f>LEFT(pedidos[[#This Row],[SKU]],3)</f>
        <v>XFI</v>
      </c>
      <c r="AD5330" s="37" t="str" cm="1">
        <f t="array" aca="1" ref="AD5330" ca="1">IFERROR(
  INDEX(
    montadora[Montadora],
    MATCH(TRUE,LEFT(#REF!,NÚCARACT(montadora[SKU Parcial]))=montadora[SKU Parcial],0)
  ),
  ""
)</f>
        <v/>
      </c>
    </row>
    <row r="5331" spans="1:30" x14ac:dyDescent="0.25">
      <c r="A5331" s="42" t="s">
        <v>8741</v>
      </c>
      <c r="B5331" s="42"/>
      <c r="C5331" s="42"/>
      <c r="D5331" s="42"/>
      <c r="E5331" s="42">
        <v>20399377477</v>
      </c>
      <c r="F5331" s="42" t="s">
        <v>8393</v>
      </c>
      <c r="G5331" s="42" t="s">
        <v>11227</v>
      </c>
      <c r="H5331" s="7"/>
      <c r="I5331" s="42"/>
      <c r="J5331" s="42" t="s">
        <v>938</v>
      </c>
      <c r="K5331" s="8">
        <v>45859</v>
      </c>
      <c r="L5331" s="7" t="s">
        <v>8443</v>
      </c>
      <c r="M5331" s="44">
        <v>82.8</v>
      </c>
      <c r="N5331" s="7">
        <v>1</v>
      </c>
      <c r="O5331" s="44">
        <v>82.8</v>
      </c>
      <c r="P5331" s="44">
        <v>39.54</v>
      </c>
      <c r="Q5331" s="44">
        <v>6.72</v>
      </c>
      <c r="R5331" s="44">
        <v>22.22</v>
      </c>
      <c r="S5331" s="44">
        <v>0</v>
      </c>
      <c r="T5331" s="44">
        <v>0</v>
      </c>
      <c r="U5331" s="44">
        <v>14.32</v>
      </c>
      <c r="V5331" s="9">
        <v>0.1729</v>
      </c>
      <c r="W5331" s="42" t="s">
        <v>34</v>
      </c>
      <c r="X5331" s="43"/>
      <c r="Y5331" s="43"/>
      <c r="Z5331" s="43" t="s">
        <v>8442</v>
      </c>
      <c r="AA5331" s="37" t="str">
        <f>VLOOKUP(J5331, sku!B:C, 2, FALSE)</f>
        <v>Cadeirinha Preta Aro 26 - Peixinho Bike</v>
      </c>
      <c r="AB5331" s="37" t="str">
        <f>VLOOKUP(J5331, sku!B:BM, 64, FALSE)</f>
        <v>Revenda</v>
      </c>
      <c r="AC5331" s="37" t="str">
        <f>LEFT(pedidos[[#This Row],[SKU]],3)</f>
        <v>CAD</v>
      </c>
      <c r="AD5331" s="37" t="str" cm="1">
        <f t="array" aca="1" ref="AD5331" ca="1">IFERROR(
  INDEX(
    montadora[Montadora],
    MATCH(TRUE,LEFT(#REF!,NÚCARACT(montadora[SKU Parcial]))=montadora[SKU Parcial],0)
  ),
  ""
)</f>
        <v/>
      </c>
    </row>
    <row r="5332" spans="1:30" x14ac:dyDescent="0.25">
      <c r="A5332" s="42" t="s">
        <v>8503</v>
      </c>
      <c r="B5332" s="42"/>
      <c r="C5332" s="42"/>
      <c r="D5332" s="42"/>
      <c r="E5332" s="42">
        <v>22897981512</v>
      </c>
      <c r="F5332" s="42" t="s">
        <v>8354</v>
      </c>
      <c r="G5332" s="42" t="s">
        <v>11227</v>
      </c>
      <c r="H5332" s="7"/>
      <c r="I5332" s="42"/>
      <c r="J5332" s="42" t="s">
        <v>100</v>
      </c>
      <c r="K5332" s="8">
        <v>45859</v>
      </c>
      <c r="L5332" s="7" t="s">
        <v>8443</v>
      </c>
      <c r="M5332" s="44">
        <v>46.8</v>
      </c>
      <c r="N5332" s="7">
        <v>1</v>
      </c>
      <c r="O5332" s="44">
        <v>51.87</v>
      </c>
      <c r="P5332" s="44">
        <v>8.84</v>
      </c>
      <c r="Q5332" s="44">
        <v>3.8</v>
      </c>
      <c r="R5332" s="44">
        <v>14.3</v>
      </c>
      <c r="S5332" s="44">
        <v>5.07</v>
      </c>
      <c r="T5332" s="44">
        <v>0</v>
      </c>
      <c r="U5332" s="44">
        <v>19.86</v>
      </c>
      <c r="V5332" s="9">
        <v>0.4244</v>
      </c>
      <c r="W5332" s="42" t="s">
        <v>34</v>
      </c>
      <c r="X5332" s="43"/>
      <c r="Y5332" s="43"/>
      <c r="Z5332" s="43" t="s">
        <v>8442</v>
      </c>
      <c r="AA5332" s="37" t="str">
        <f>VLOOKUP(J5332, sku!B:C, 2, FALSE)</f>
        <v>Trava Disco De Freio Bicicleta - Prata</v>
      </c>
      <c r="AB5332" s="37" t="str">
        <f>VLOOKUP(J5332, sku!B:BM, 64, FALSE)</f>
        <v>Importação</v>
      </c>
      <c r="AC5332" s="37" t="str">
        <f>LEFT(pedidos[[#This Row],[SKU]],3)</f>
        <v>ET0</v>
      </c>
      <c r="AD5332" s="37" t="str" cm="1">
        <f t="array" aca="1" ref="AD5332" ca="1">IFERROR(
  INDEX(
    montadora[Montadora],
    MATCH(TRUE,LEFT(#REF!,NÚCARACT(montadora[SKU Parcial]))=montadora[SKU Parcial],0)
  ),
  ""
)</f>
        <v/>
      </c>
    </row>
    <row r="5333" spans="1:30" x14ac:dyDescent="0.25">
      <c r="A5333" s="42" t="s">
        <v>8452</v>
      </c>
      <c r="B5333" s="42"/>
      <c r="C5333" s="42"/>
      <c r="D5333" s="42"/>
      <c r="E5333" s="42">
        <v>22598315074</v>
      </c>
      <c r="F5333" s="42" t="s">
        <v>8349</v>
      </c>
      <c r="G5333" s="42" t="s">
        <v>11227</v>
      </c>
      <c r="H5333" s="7"/>
      <c r="I5333" s="42"/>
      <c r="J5333" s="42" t="s">
        <v>2566</v>
      </c>
      <c r="K5333" s="8">
        <v>45859</v>
      </c>
      <c r="L5333" s="7" t="s">
        <v>8443</v>
      </c>
      <c r="M5333" s="44">
        <v>19.8</v>
      </c>
      <c r="N5333" s="7">
        <v>1</v>
      </c>
      <c r="O5333" s="44">
        <v>19.8</v>
      </c>
      <c r="P5333" s="44">
        <v>5.4</v>
      </c>
      <c r="Q5333" s="44">
        <v>1.61</v>
      </c>
      <c r="R5333" s="44">
        <v>8.36</v>
      </c>
      <c r="S5333" s="44">
        <v>0</v>
      </c>
      <c r="T5333" s="44">
        <v>0</v>
      </c>
      <c r="U5333" s="44">
        <v>4.43</v>
      </c>
      <c r="V5333" s="9">
        <v>0.2238</v>
      </c>
      <c r="W5333" s="42" t="s">
        <v>34</v>
      </c>
      <c r="X5333" s="43"/>
      <c r="Y5333" s="43"/>
      <c r="Z5333" s="43" t="s">
        <v>8442</v>
      </c>
      <c r="AA5333" s="37" t="str">
        <f>VLOOKUP(J5333, sku!B:C, 2, FALSE)</f>
        <v>Chave Allen de Aço de Cabeça, Esférica (9 Peças) Hex Key Wrench</v>
      </c>
      <c r="AB5333" s="37" t="str">
        <f>VLOOKUP(J5333, sku!B:BM, 64, FALSE)</f>
        <v>Importação</v>
      </c>
      <c r="AC5333" s="37" t="str">
        <f>LEFT(pedidos[[#This Row],[SKU]],3)</f>
        <v>1K9</v>
      </c>
      <c r="AD5333" s="37" t="str" cm="1">
        <f t="array" aca="1" ref="AD5333" ca="1">IFERROR(
  INDEX(
    montadora[Montadora],
    MATCH(TRUE,LEFT(#REF!,NÚCARACT(montadora[SKU Parcial]))=montadora[SKU Parcial],0)
  ),
  ""
)</f>
        <v/>
      </c>
    </row>
    <row r="5334" spans="1:30" x14ac:dyDescent="0.25">
      <c r="A5334" s="42" t="s">
        <v>8621</v>
      </c>
      <c r="B5334" s="42"/>
      <c r="C5334" s="42"/>
      <c r="D5334" s="42"/>
      <c r="E5334" s="42">
        <v>23197907791</v>
      </c>
      <c r="F5334" s="42" t="s">
        <v>8392</v>
      </c>
      <c r="G5334" s="42" t="s">
        <v>11227</v>
      </c>
      <c r="H5334" s="7"/>
      <c r="I5334" s="42"/>
      <c r="J5334" s="42" t="s">
        <v>2906</v>
      </c>
      <c r="K5334" s="8">
        <v>45859</v>
      </c>
      <c r="L5334" s="7" t="s">
        <v>8443</v>
      </c>
      <c r="M5334" s="44">
        <v>57.8</v>
      </c>
      <c r="N5334" s="7">
        <v>1</v>
      </c>
      <c r="O5334" s="44">
        <v>57.8</v>
      </c>
      <c r="P5334" s="44">
        <v>33.44</v>
      </c>
      <c r="Q5334" s="44">
        <v>4.6900000000000004</v>
      </c>
      <c r="R5334" s="44">
        <v>16.72</v>
      </c>
      <c r="S5334" s="44">
        <v>0</v>
      </c>
      <c r="T5334" s="44">
        <v>0</v>
      </c>
      <c r="U5334" s="44">
        <v>2.95</v>
      </c>
      <c r="V5334" s="9">
        <v>5.0999999999999997E-2</v>
      </c>
      <c r="W5334" s="42" t="s">
        <v>34</v>
      </c>
      <c r="X5334" s="43"/>
      <c r="Y5334" s="43"/>
      <c r="Z5334" s="43" t="s">
        <v>8442</v>
      </c>
      <c r="AA5334" s="37" t="str">
        <f>VLOOKUP(J5334, sku!B:C, 2, FALSE)</f>
        <v>Corrente de Moto Antifurto 120cm - Preto</v>
      </c>
      <c r="AB5334" s="37" t="str">
        <f>VLOOKUP(J5334, sku!B:BM, 64, FALSE)</f>
        <v>Importação</v>
      </c>
      <c r="AC5334" s="37" t="str">
        <f>LEFT(pedidos[[#This Row],[SKU]],3)</f>
        <v>XR0</v>
      </c>
      <c r="AD5334" s="37" t="str" cm="1">
        <f t="array" aca="1" ref="AD5334" ca="1">IFERROR(
  INDEX(
    montadora[Montadora],
    MATCH(TRUE,LEFT(#REF!,NÚCARACT(montadora[SKU Parcial]))=montadora[SKU Parcial],0)
  ),
  ""
)</f>
        <v/>
      </c>
    </row>
    <row r="5335" spans="1:30" x14ac:dyDescent="0.25">
      <c r="A5335" s="42" t="s">
        <v>8566</v>
      </c>
      <c r="B5335" s="42"/>
      <c r="C5335" s="42"/>
      <c r="D5335" s="42"/>
      <c r="E5335" s="42">
        <v>22797364129</v>
      </c>
      <c r="F5335" s="42" t="s">
        <v>8376</v>
      </c>
      <c r="G5335" s="42" t="s">
        <v>11227</v>
      </c>
      <c r="H5335" s="7"/>
      <c r="I5335" s="42"/>
      <c r="J5335" s="42" t="s">
        <v>304</v>
      </c>
      <c r="K5335" s="8">
        <v>45859</v>
      </c>
      <c r="L5335" s="7" t="s">
        <v>8443</v>
      </c>
      <c r="M5335" s="44">
        <v>59.8</v>
      </c>
      <c r="N5335" s="7">
        <v>1</v>
      </c>
      <c r="O5335" s="44">
        <v>59.8</v>
      </c>
      <c r="P5335" s="44">
        <v>21.45</v>
      </c>
      <c r="Q5335" s="44">
        <v>4.8600000000000003</v>
      </c>
      <c r="R5335" s="44">
        <v>17.16</v>
      </c>
      <c r="S5335" s="44">
        <v>0</v>
      </c>
      <c r="T5335" s="44">
        <v>-1.23</v>
      </c>
      <c r="U5335" s="44">
        <v>17.559999999999999</v>
      </c>
      <c r="V5335" s="9">
        <v>0.29370000000000002</v>
      </c>
      <c r="W5335" s="42" t="s">
        <v>34</v>
      </c>
      <c r="X5335" s="43"/>
      <c r="Y5335" s="43"/>
      <c r="Z5335" s="43" t="s">
        <v>8442</v>
      </c>
      <c r="AA5335" s="37" t="str">
        <f>VLOOKUP(J5335, sku!B:C, 2, FALSE)</f>
        <v>Corrente de Moto Antifurto 150cm - Preto</v>
      </c>
      <c r="AB5335" s="37" t="str">
        <f>VLOOKUP(J5335, sku!B:BM, 64, FALSE)</f>
        <v>Importação</v>
      </c>
      <c r="AC5335" s="37" t="str">
        <f>LEFT(pedidos[[#This Row],[SKU]],3)</f>
        <v>XR0</v>
      </c>
      <c r="AD5335" s="37" t="str" cm="1">
        <f t="array" aca="1" ref="AD5335" ca="1">IFERROR(
  INDEX(
    montadora[Montadora],
    MATCH(TRUE,LEFT(#REF!,NÚCARACT(montadora[SKU Parcial]))=montadora[SKU Parcial],0)
  ),
  ""
)</f>
        <v/>
      </c>
    </row>
    <row r="5336" spans="1:30" x14ac:dyDescent="0.25">
      <c r="A5336" s="42" t="s">
        <v>8625</v>
      </c>
      <c r="B5336" s="42"/>
      <c r="C5336" s="42"/>
      <c r="D5336" s="42"/>
      <c r="E5336" s="42">
        <v>20399377477</v>
      </c>
      <c r="F5336" s="42" t="s">
        <v>8393</v>
      </c>
      <c r="G5336" s="42" t="s">
        <v>11227</v>
      </c>
      <c r="H5336" s="7"/>
      <c r="I5336" s="42"/>
      <c r="J5336" s="42" t="s">
        <v>938</v>
      </c>
      <c r="K5336" s="8">
        <v>45859</v>
      </c>
      <c r="L5336" s="7" t="s">
        <v>8443</v>
      </c>
      <c r="M5336" s="44">
        <v>82.8</v>
      </c>
      <c r="N5336" s="7">
        <v>1</v>
      </c>
      <c r="O5336" s="44">
        <v>108.55</v>
      </c>
      <c r="P5336" s="44">
        <v>36</v>
      </c>
      <c r="Q5336" s="44">
        <v>6.72</v>
      </c>
      <c r="R5336" s="44">
        <v>22.22</v>
      </c>
      <c r="S5336" s="44">
        <v>25.75</v>
      </c>
      <c r="T5336" s="44">
        <v>0</v>
      </c>
      <c r="U5336" s="44">
        <v>17.86</v>
      </c>
      <c r="V5336" s="9">
        <v>0.2157</v>
      </c>
      <c r="W5336" s="42" t="s">
        <v>34</v>
      </c>
      <c r="X5336" s="43"/>
      <c r="Y5336" s="43"/>
      <c r="Z5336" s="43" t="s">
        <v>8442</v>
      </c>
      <c r="AA5336" s="37" t="str">
        <f>VLOOKUP(J5336, sku!B:C, 2, FALSE)</f>
        <v>Cadeirinha Preta Aro 26 - Peixinho Bike</v>
      </c>
      <c r="AB5336" s="37" t="str">
        <f>VLOOKUP(J5336, sku!B:BM, 64, FALSE)</f>
        <v>Revenda</v>
      </c>
      <c r="AC5336" s="37" t="str">
        <f>LEFT(pedidos[[#This Row],[SKU]],3)</f>
        <v>CAD</v>
      </c>
      <c r="AD5336" s="37" t="str" cm="1">
        <f t="array" aca="1" ref="AD5336" ca="1">IFERROR(
  INDEX(
    montadora[Montadora],
    MATCH(TRUE,LEFT(#REF!,NÚCARACT(montadora[SKU Parcial]))=montadora[SKU Parcial],0)
  ),
  ""
)</f>
        <v/>
      </c>
    </row>
    <row r="5337" spans="1:30" x14ac:dyDescent="0.25">
      <c r="A5337" s="42" t="s">
        <v>8812</v>
      </c>
      <c r="B5337" s="42"/>
      <c r="C5337" s="42"/>
      <c r="D5337" s="42"/>
      <c r="E5337" s="42">
        <v>23497832269</v>
      </c>
      <c r="F5337" s="42" t="s">
        <v>8829</v>
      </c>
      <c r="G5337" s="42" t="s">
        <v>11227</v>
      </c>
      <c r="H5337" s="7"/>
      <c r="I5337" s="42"/>
      <c r="J5337" s="42" t="s">
        <v>8840</v>
      </c>
      <c r="K5337" s="8">
        <v>45858</v>
      </c>
      <c r="L5337" s="7" t="s">
        <v>8443</v>
      </c>
      <c r="M5337" s="44">
        <v>368.8</v>
      </c>
      <c r="N5337" s="7">
        <v>1</v>
      </c>
      <c r="O5337" s="44">
        <v>368.8</v>
      </c>
      <c r="P5337" s="44">
        <v>157.5</v>
      </c>
      <c r="Q5337" s="44">
        <v>29.95</v>
      </c>
      <c r="R5337" s="44">
        <v>85.14</v>
      </c>
      <c r="S5337" s="44">
        <v>0</v>
      </c>
      <c r="T5337" s="44">
        <v>0</v>
      </c>
      <c r="U5337" s="44">
        <v>96.21</v>
      </c>
      <c r="V5337" s="9">
        <v>0.26090000000000002</v>
      </c>
      <c r="W5337" s="42" t="s">
        <v>34</v>
      </c>
      <c r="X5337" s="43"/>
      <c r="Y5337" s="43"/>
      <c r="Z5337" s="43" t="s">
        <v>8442</v>
      </c>
      <c r="AA5337" s="37" t="str">
        <f>VLOOKUP(J5337, sku!B:C, 2, FALSE)</f>
        <v>Travessa Fiat - Slim - - - Palio Weekend (3 Perfis) - 1997 A 2020 - Preto</v>
      </c>
      <c r="AB5337" s="37" t="str">
        <f>VLOOKUP(J5337, sku!B:BM, 64, FALSE)</f>
        <v>Fabricação</v>
      </c>
      <c r="AC5337" s="37" t="str">
        <f>LEFT(pedidos[[#This Row],[SKU]],3)</f>
        <v>3XF</v>
      </c>
      <c r="AD5337" s="37" t="str" cm="1">
        <f t="array" aca="1" ref="AD5337" ca="1">IFERROR(
  INDEX(
    montadora[Montadora],
    MATCH(TRUE,LEFT(#REF!,NÚCARACT(montadora[SKU Parcial]))=montadora[SKU Parcial],0)
  ),
  ""
)</f>
        <v/>
      </c>
    </row>
    <row r="5338" spans="1:30" x14ac:dyDescent="0.25">
      <c r="A5338" s="42" t="s">
        <v>8471</v>
      </c>
      <c r="B5338" s="42"/>
      <c r="C5338" s="42"/>
      <c r="D5338" s="42"/>
      <c r="E5338" s="42">
        <v>19599549855</v>
      </c>
      <c r="F5338" s="42" t="s">
        <v>8350</v>
      </c>
      <c r="G5338" s="42" t="s">
        <v>11227</v>
      </c>
      <c r="H5338" s="7"/>
      <c r="I5338" s="42"/>
      <c r="J5338" s="42" t="s">
        <v>703</v>
      </c>
      <c r="K5338" s="8">
        <v>45858</v>
      </c>
      <c r="L5338" s="7" t="s">
        <v>8443</v>
      </c>
      <c r="M5338" s="44">
        <v>24.8</v>
      </c>
      <c r="N5338" s="7">
        <v>1</v>
      </c>
      <c r="O5338" s="44">
        <v>24.8</v>
      </c>
      <c r="P5338" s="44">
        <v>7.52</v>
      </c>
      <c r="Q5338" s="44">
        <v>2.0099999999999998</v>
      </c>
      <c r="R5338" s="44">
        <v>9.4600000000000009</v>
      </c>
      <c r="S5338" s="44">
        <v>0</v>
      </c>
      <c r="T5338" s="44">
        <v>0</v>
      </c>
      <c r="U5338" s="44">
        <v>5.81</v>
      </c>
      <c r="V5338" s="9">
        <v>0.2341</v>
      </c>
      <c r="W5338" s="42" t="s">
        <v>34</v>
      </c>
      <c r="X5338" s="43"/>
      <c r="Y5338" s="43"/>
      <c r="Z5338" s="43" t="s">
        <v>8442</v>
      </c>
      <c r="AA5338" s="37" t="str">
        <f>VLOOKUP(J5338, sku!B:C, 2, FALSE)</f>
        <v>Trava Disco De Freio Moto - Preto</v>
      </c>
      <c r="AB5338" s="37" t="str">
        <f>VLOOKUP(J5338, sku!B:BM, 64, FALSE)</f>
        <v>Importação</v>
      </c>
      <c r="AC5338" s="37" t="str">
        <f>LEFT(pedidos[[#This Row],[SKU]],3)</f>
        <v>ET0</v>
      </c>
      <c r="AD5338" s="37" t="str" cm="1">
        <f t="array" aca="1" ref="AD5338" ca="1">IFERROR(
  INDEX(
    montadora[Montadora],
    MATCH(TRUE,LEFT(#REF!,NÚCARACT(montadora[SKU Parcial]))=montadora[SKU Parcial],0)
  ),
  ""
)</f>
        <v/>
      </c>
    </row>
    <row r="5339" spans="1:30" x14ac:dyDescent="0.25">
      <c r="A5339" s="42" t="s">
        <v>8472</v>
      </c>
      <c r="B5339" s="42"/>
      <c r="C5339" s="42"/>
      <c r="D5339" s="42"/>
      <c r="E5339" s="42">
        <v>19599549855</v>
      </c>
      <c r="F5339" s="42" t="s">
        <v>8350</v>
      </c>
      <c r="G5339" s="42" t="s">
        <v>11227</v>
      </c>
      <c r="H5339" s="7"/>
      <c r="I5339" s="42"/>
      <c r="J5339" s="42" t="s">
        <v>703</v>
      </c>
      <c r="K5339" s="8">
        <v>45858</v>
      </c>
      <c r="L5339" s="7" t="s">
        <v>8443</v>
      </c>
      <c r="M5339" s="44">
        <v>24.8</v>
      </c>
      <c r="N5339" s="7">
        <v>1</v>
      </c>
      <c r="O5339" s="44">
        <v>24.8</v>
      </c>
      <c r="P5339" s="44">
        <v>7.52</v>
      </c>
      <c r="Q5339" s="44">
        <v>2.0099999999999998</v>
      </c>
      <c r="R5339" s="44">
        <v>9.4600000000000009</v>
      </c>
      <c r="S5339" s="44">
        <v>0</v>
      </c>
      <c r="T5339" s="44">
        <v>0</v>
      </c>
      <c r="U5339" s="44">
        <v>5.81</v>
      </c>
      <c r="V5339" s="9">
        <v>0.2341</v>
      </c>
      <c r="W5339" s="42" t="s">
        <v>34</v>
      </c>
      <c r="X5339" s="43"/>
      <c r="Y5339" s="43"/>
      <c r="Z5339" s="43" t="s">
        <v>8442</v>
      </c>
      <c r="AA5339" s="37" t="str">
        <f>VLOOKUP(J5339, sku!B:C, 2, FALSE)</f>
        <v>Trava Disco De Freio Moto - Preto</v>
      </c>
      <c r="AB5339" s="37" t="str">
        <f>VLOOKUP(J5339, sku!B:BM, 64, FALSE)</f>
        <v>Importação</v>
      </c>
      <c r="AC5339" s="37" t="str">
        <f>LEFT(pedidos[[#This Row],[SKU]],3)</f>
        <v>ET0</v>
      </c>
      <c r="AD5339" s="37" t="str" cm="1">
        <f t="array" aca="1" ref="AD5339" ca="1">IFERROR(
  INDEX(
    montadora[Montadora],
    MATCH(TRUE,LEFT(#REF!,NÚCARACT(montadora[SKU Parcial]))=montadora[SKU Parcial],0)
  ),
  ""
)</f>
        <v/>
      </c>
    </row>
    <row r="5340" spans="1:30" x14ac:dyDescent="0.25">
      <c r="A5340" s="42" t="s">
        <v>8581</v>
      </c>
      <c r="B5340" s="42"/>
      <c r="C5340" s="42"/>
      <c r="D5340" s="42"/>
      <c r="E5340" s="42">
        <v>22293424720</v>
      </c>
      <c r="F5340" s="42" t="s">
        <v>8380</v>
      </c>
      <c r="G5340" s="42" t="s">
        <v>11227</v>
      </c>
      <c r="H5340" s="7"/>
      <c r="I5340" s="42"/>
      <c r="J5340" s="42" t="s">
        <v>886</v>
      </c>
      <c r="K5340" s="8">
        <v>45858</v>
      </c>
      <c r="L5340" s="7" t="s">
        <v>8443</v>
      </c>
      <c r="M5340" s="44">
        <v>49.8</v>
      </c>
      <c r="N5340" s="7">
        <v>1</v>
      </c>
      <c r="O5340" s="44">
        <v>49.8</v>
      </c>
      <c r="P5340" s="44">
        <v>24.45</v>
      </c>
      <c r="Q5340" s="44">
        <v>4.04</v>
      </c>
      <c r="R5340" s="44">
        <v>14.96</v>
      </c>
      <c r="S5340" s="44">
        <v>0</v>
      </c>
      <c r="T5340" s="44">
        <v>0</v>
      </c>
      <c r="U5340" s="44">
        <v>6.35</v>
      </c>
      <c r="V5340" s="9">
        <v>0.12740000000000001</v>
      </c>
      <c r="W5340" s="42" t="s">
        <v>34</v>
      </c>
      <c r="X5340" s="43"/>
      <c r="Y5340" s="43"/>
      <c r="Z5340" s="43" t="s">
        <v>8442</v>
      </c>
      <c r="AA5340" s="37" t="str">
        <f>VLOOKUP(J5340, sku!B:C, 2, FALSE)</f>
        <v>Trava Manete Moto E Bicicleta de Alumínio</v>
      </c>
      <c r="AB5340" s="37" t="str">
        <f>VLOOKUP(J5340, sku!B:BM, 64, FALSE)</f>
        <v>Importação</v>
      </c>
      <c r="AC5340" s="37" t="str">
        <f>LEFT(pedidos[[#This Row],[SKU]],3)</f>
        <v>ET0</v>
      </c>
      <c r="AD5340" s="37" t="str" cm="1">
        <f t="array" aca="1" ref="AD5340" ca="1">IFERROR(
  INDEX(
    montadora[Montadora],
    MATCH(TRUE,LEFT(#REF!,NÚCARACT(montadora[SKU Parcial]))=montadora[SKU Parcial],0)
  ),
  ""
)</f>
        <v/>
      </c>
    </row>
    <row r="5341" spans="1:30" x14ac:dyDescent="0.25">
      <c r="A5341" s="42" t="s">
        <v>8582</v>
      </c>
      <c r="B5341" s="42"/>
      <c r="C5341" s="42"/>
      <c r="D5341" s="42"/>
      <c r="E5341" s="42">
        <v>22293424720</v>
      </c>
      <c r="F5341" s="42" t="s">
        <v>8380</v>
      </c>
      <c r="G5341" s="42" t="s">
        <v>11227</v>
      </c>
      <c r="H5341" s="7"/>
      <c r="I5341" s="42"/>
      <c r="J5341" s="42" t="s">
        <v>886</v>
      </c>
      <c r="K5341" s="8">
        <v>45858</v>
      </c>
      <c r="L5341" s="7" t="s">
        <v>8443</v>
      </c>
      <c r="M5341" s="44">
        <v>49.8</v>
      </c>
      <c r="N5341" s="7">
        <v>1</v>
      </c>
      <c r="O5341" s="44">
        <v>49.8</v>
      </c>
      <c r="P5341" s="44">
        <v>24.45</v>
      </c>
      <c r="Q5341" s="44">
        <v>4.04</v>
      </c>
      <c r="R5341" s="44">
        <v>14.96</v>
      </c>
      <c r="S5341" s="44">
        <v>0</v>
      </c>
      <c r="T5341" s="44">
        <v>0</v>
      </c>
      <c r="U5341" s="44">
        <v>6.35</v>
      </c>
      <c r="V5341" s="9">
        <v>0.12740000000000001</v>
      </c>
      <c r="W5341" s="42" t="s">
        <v>34</v>
      </c>
      <c r="X5341" s="43"/>
      <c r="Y5341" s="43"/>
      <c r="Z5341" s="43" t="s">
        <v>8442</v>
      </c>
      <c r="AA5341" s="37" t="str">
        <f>VLOOKUP(J5341, sku!B:C, 2, FALSE)</f>
        <v>Trava Manete Moto E Bicicleta de Alumínio</v>
      </c>
      <c r="AB5341" s="37" t="str">
        <f>VLOOKUP(J5341, sku!B:BM, 64, FALSE)</f>
        <v>Importação</v>
      </c>
      <c r="AC5341" s="37" t="str">
        <f>LEFT(pedidos[[#This Row],[SKU]],3)</f>
        <v>ET0</v>
      </c>
      <c r="AD5341" s="37" t="str" cm="1">
        <f t="array" aca="1" ref="AD5341" ca="1">IFERROR(
  INDEX(
    montadora[Montadora],
    MATCH(TRUE,LEFT(#REF!,NÚCARACT(montadora[SKU Parcial]))=montadora[SKU Parcial],0)
  ),
  ""
)</f>
        <v/>
      </c>
    </row>
    <row r="5342" spans="1:30" x14ac:dyDescent="0.25">
      <c r="A5342" s="42" t="s">
        <v>8545</v>
      </c>
      <c r="B5342" s="42"/>
      <c r="C5342" s="42"/>
      <c r="D5342" s="42"/>
      <c r="E5342" s="42">
        <v>21599552711</v>
      </c>
      <c r="F5342" s="42" t="s">
        <v>8366</v>
      </c>
      <c r="G5342" s="42" t="s">
        <v>11227</v>
      </c>
      <c r="H5342" s="7"/>
      <c r="I5342" s="42"/>
      <c r="J5342" s="42" t="s">
        <v>2886</v>
      </c>
      <c r="K5342" s="8">
        <v>45857</v>
      </c>
      <c r="L5342" s="7" t="s">
        <v>8443</v>
      </c>
      <c r="M5342" s="44">
        <v>33.799999999999997</v>
      </c>
      <c r="N5342" s="7">
        <v>1</v>
      </c>
      <c r="O5342" s="44">
        <v>33.799999999999997</v>
      </c>
      <c r="P5342" s="44">
        <v>16.36</v>
      </c>
      <c r="Q5342" s="44">
        <v>2.74</v>
      </c>
      <c r="R5342" s="44">
        <v>11.44</v>
      </c>
      <c r="S5342" s="44">
        <v>0</v>
      </c>
      <c r="T5342" s="44">
        <v>0</v>
      </c>
      <c r="U5342" s="44">
        <v>3.26</v>
      </c>
      <c r="V5342" s="9">
        <v>9.6299999999999997E-2</v>
      </c>
      <c r="W5342" s="42" t="s">
        <v>34</v>
      </c>
      <c r="X5342" s="43"/>
      <c r="Y5342" s="43"/>
      <c r="Z5342" s="43" t="s">
        <v>8442</v>
      </c>
      <c r="AA5342" s="37" t="str">
        <f>VLOOKUP(J5342, sku!B:C, 2, FALSE)</f>
        <v>Rejuvex 400g</v>
      </c>
      <c r="AB5342" s="37" t="str">
        <f>VLOOKUP(J5342, sku!B:BM, 64, FALSE)</f>
        <v>Revenda</v>
      </c>
      <c r="AC5342" s="37" t="str">
        <f>LEFT(pedidos[[#This Row],[SKU]],3)</f>
        <v>VT2</v>
      </c>
      <c r="AD5342" s="37" t="str" cm="1">
        <f t="array" aca="1" ref="AD5342" ca="1">IFERROR(
  INDEX(
    montadora[Montadora],
    MATCH(TRUE,LEFT(#REF!,NÚCARACT(montadora[SKU Parcial]))=montadora[SKU Parcial],0)
  ),
  ""
)</f>
        <v/>
      </c>
    </row>
    <row r="5343" spans="1:30" x14ac:dyDescent="0.25">
      <c r="A5343" s="42" t="s">
        <v>8626</v>
      </c>
      <c r="B5343" s="42"/>
      <c r="C5343" s="42"/>
      <c r="D5343" s="42"/>
      <c r="E5343" s="42">
        <v>20399377477</v>
      </c>
      <c r="F5343" s="42" t="s">
        <v>8393</v>
      </c>
      <c r="G5343" s="42" t="s">
        <v>11227</v>
      </c>
      <c r="H5343" s="7"/>
      <c r="I5343" s="42"/>
      <c r="J5343" s="42" t="s">
        <v>938</v>
      </c>
      <c r="K5343" s="8">
        <v>45857</v>
      </c>
      <c r="L5343" s="7" t="s">
        <v>8443</v>
      </c>
      <c r="M5343" s="44">
        <v>82.8</v>
      </c>
      <c r="N5343" s="7">
        <v>1</v>
      </c>
      <c r="O5343" s="44">
        <v>82.8</v>
      </c>
      <c r="P5343" s="44">
        <v>36</v>
      </c>
      <c r="Q5343" s="44">
        <v>6.72</v>
      </c>
      <c r="R5343" s="44">
        <v>22.22</v>
      </c>
      <c r="S5343" s="44">
        <v>0</v>
      </c>
      <c r="T5343" s="44">
        <v>0</v>
      </c>
      <c r="U5343" s="44">
        <v>17.86</v>
      </c>
      <c r="V5343" s="9">
        <v>0.2157</v>
      </c>
      <c r="W5343" s="42" t="s">
        <v>34</v>
      </c>
      <c r="X5343" s="43"/>
      <c r="Y5343" s="43"/>
      <c r="Z5343" s="43" t="s">
        <v>8442</v>
      </c>
      <c r="AA5343" s="37" t="str">
        <f>VLOOKUP(J5343, sku!B:C, 2, FALSE)</f>
        <v>Cadeirinha Preta Aro 26 - Peixinho Bike</v>
      </c>
      <c r="AB5343" s="37" t="str">
        <f>VLOOKUP(J5343, sku!B:BM, 64, FALSE)</f>
        <v>Revenda</v>
      </c>
      <c r="AC5343" s="37" t="str">
        <f>LEFT(pedidos[[#This Row],[SKU]],3)</f>
        <v>CAD</v>
      </c>
      <c r="AD5343" s="37" t="str" cm="1">
        <f t="array" aca="1" ref="AD5343" ca="1">IFERROR(
  INDEX(
    montadora[Montadora],
    MATCH(TRUE,LEFT(#REF!,NÚCARACT(montadora[SKU Parcial]))=montadora[SKU Parcial],0)
  ),
  ""
)</f>
        <v/>
      </c>
    </row>
    <row r="5344" spans="1:30" x14ac:dyDescent="0.25">
      <c r="A5344" s="42" t="s">
        <v>8504</v>
      </c>
      <c r="B5344" s="42"/>
      <c r="C5344" s="42"/>
      <c r="D5344" s="42"/>
      <c r="E5344" s="42">
        <v>21299544379</v>
      </c>
      <c r="F5344" s="42" t="s">
        <v>8353</v>
      </c>
      <c r="G5344" s="42" t="s">
        <v>11227</v>
      </c>
      <c r="H5344" s="7"/>
      <c r="I5344" s="42"/>
      <c r="J5344" s="42" t="s">
        <v>100</v>
      </c>
      <c r="K5344" s="8">
        <v>45857</v>
      </c>
      <c r="L5344" s="7" t="s">
        <v>8443</v>
      </c>
      <c r="M5344" s="44">
        <v>47.8</v>
      </c>
      <c r="N5344" s="7">
        <v>1</v>
      </c>
      <c r="O5344" s="44">
        <v>47.8</v>
      </c>
      <c r="P5344" s="44">
        <v>8.84</v>
      </c>
      <c r="Q5344" s="44">
        <v>3.88</v>
      </c>
      <c r="R5344" s="44">
        <v>14.52</v>
      </c>
      <c r="S5344" s="44">
        <v>0</v>
      </c>
      <c r="T5344" s="44">
        <v>0</v>
      </c>
      <c r="U5344" s="44">
        <v>20.56</v>
      </c>
      <c r="V5344" s="9">
        <v>0.43009999999999998</v>
      </c>
      <c r="W5344" s="42" t="s">
        <v>34</v>
      </c>
      <c r="X5344" s="43"/>
      <c r="Y5344" s="43"/>
      <c r="Z5344" s="43" t="s">
        <v>8442</v>
      </c>
      <c r="AA5344" s="37" t="str">
        <f>VLOOKUP(J5344, sku!B:C, 2, FALSE)</f>
        <v>Trava Disco De Freio Bicicleta - Prata</v>
      </c>
      <c r="AB5344" s="37" t="str">
        <f>VLOOKUP(J5344, sku!B:BM, 64, FALSE)</f>
        <v>Importação</v>
      </c>
      <c r="AC5344" s="37" t="str">
        <f>LEFT(pedidos[[#This Row],[SKU]],3)</f>
        <v>ET0</v>
      </c>
      <c r="AD5344" s="37" t="str" cm="1">
        <f t="array" aca="1" ref="AD5344" ca="1">IFERROR(
  INDEX(
    montadora[Montadora],
    MATCH(TRUE,LEFT(#REF!,NÚCARACT(montadora[SKU Parcial]))=montadora[SKU Parcial],0)
  ),
  ""
)</f>
        <v/>
      </c>
    </row>
    <row r="5345" spans="1:30" x14ac:dyDescent="0.25">
      <c r="A5345" s="42" t="s">
        <v>8473</v>
      </c>
      <c r="B5345" s="42"/>
      <c r="C5345" s="42"/>
      <c r="D5345" s="42"/>
      <c r="E5345" s="42">
        <v>19599549855</v>
      </c>
      <c r="F5345" s="42" t="s">
        <v>8350</v>
      </c>
      <c r="G5345" s="42" t="s">
        <v>11227</v>
      </c>
      <c r="H5345" s="7"/>
      <c r="I5345" s="42"/>
      <c r="J5345" s="42" t="s">
        <v>703</v>
      </c>
      <c r="K5345" s="8">
        <v>45857</v>
      </c>
      <c r="L5345" s="7" t="s">
        <v>8443</v>
      </c>
      <c r="M5345" s="44">
        <v>24.8</v>
      </c>
      <c r="N5345" s="7">
        <v>1</v>
      </c>
      <c r="O5345" s="44">
        <v>24.8</v>
      </c>
      <c r="P5345" s="44">
        <v>7.52</v>
      </c>
      <c r="Q5345" s="44">
        <v>2.0099999999999998</v>
      </c>
      <c r="R5345" s="44">
        <v>9.4600000000000009</v>
      </c>
      <c r="S5345" s="44">
        <v>0</v>
      </c>
      <c r="T5345" s="44">
        <v>0</v>
      </c>
      <c r="U5345" s="44">
        <v>5.81</v>
      </c>
      <c r="V5345" s="9">
        <v>0.2341</v>
      </c>
      <c r="W5345" s="42" t="s">
        <v>34</v>
      </c>
      <c r="X5345" s="43"/>
      <c r="Y5345" s="43"/>
      <c r="Z5345" s="43" t="s">
        <v>8442</v>
      </c>
      <c r="AA5345" s="37" t="str">
        <f>VLOOKUP(J5345, sku!B:C, 2, FALSE)</f>
        <v>Trava Disco De Freio Moto - Preto</v>
      </c>
      <c r="AB5345" s="37" t="str">
        <f>VLOOKUP(J5345, sku!B:BM, 64, FALSE)</f>
        <v>Importação</v>
      </c>
      <c r="AC5345" s="37" t="str">
        <f>LEFT(pedidos[[#This Row],[SKU]],3)</f>
        <v>ET0</v>
      </c>
      <c r="AD5345" s="37" t="str" cm="1">
        <f t="array" aca="1" ref="AD5345" ca="1">IFERROR(
  INDEX(
    montadora[Montadora],
    MATCH(TRUE,LEFT(#REF!,NÚCARACT(montadora[SKU Parcial]))=montadora[SKU Parcial],0)
  ),
  ""
)</f>
        <v/>
      </c>
    </row>
    <row r="5346" spans="1:30" x14ac:dyDescent="0.25">
      <c r="A5346" s="42" t="s">
        <v>8618</v>
      </c>
      <c r="B5346" s="42"/>
      <c r="C5346" s="42"/>
      <c r="D5346" s="42"/>
      <c r="E5346" s="42">
        <v>19699499227</v>
      </c>
      <c r="F5346" s="42" t="s">
        <v>8390</v>
      </c>
      <c r="G5346" s="42" t="s">
        <v>11227</v>
      </c>
      <c r="H5346" s="7"/>
      <c r="I5346" s="42"/>
      <c r="J5346" s="42" t="s">
        <v>8435</v>
      </c>
      <c r="K5346" s="8">
        <v>45857</v>
      </c>
      <c r="L5346" s="7" t="s">
        <v>8443</v>
      </c>
      <c r="M5346" s="44">
        <v>49.9</v>
      </c>
      <c r="N5346" s="7">
        <v>1</v>
      </c>
      <c r="O5346" s="44">
        <v>49.9</v>
      </c>
      <c r="P5346" s="44">
        <v>30</v>
      </c>
      <c r="Q5346" s="44">
        <v>4.05</v>
      </c>
      <c r="R5346" s="44">
        <v>14.98</v>
      </c>
      <c r="S5346" s="44">
        <v>0</v>
      </c>
      <c r="T5346" s="44">
        <v>0</v>
      </c>
      <c r="U5346" s="44">
        <v>0.87</v>
      </c>
      <c r="V5346" s="9">
        <v>1.7399999999999999E-2</v>
      </c>
      <c r="W5346" s="42" t="s">
        <v>34</v>
      </c>
      <c r="X5346" s="43"/>
      <c r="Y5346" s="43"/>
      <c r="Z5346" s="43" t="s">
        <v>8442</v>
      </c>
      <c r="AA5346" s="37" t="str">
        <f>VLOOKUP(J5346, sku!B:C, 2, FALSE)</f>
        <v>Banco Bicicleta Selim Preto e Azul</v>
      </c>
      <c r="AB5346" s="37" t="str">
        <f>VLOOKUP(J5346, sku!B:BM, 64, FALSE)</f>
        <v>Importação</v>
      </c>
      <c r="AC5346" s="37" t="str">
        <f>LEFT(pedidos[[#This Row],[SKU]],3)</f>
        <v>EB0</v>
      </c>
      <c r="AD5346" s="37" t="str" cm="1">
        <f t="array" aca="1" ref="AD5346" ca="1">IFERROR(
  INDEX(
    montadora[Montadora],
    MATCH(TRUE,LEFT(#REF!,NÚCARACT(montadora[SKU Parcial]))=montadora[SKU Parcial],0)
  ),
  ""
)</f>
        <v/>
      </c>
    </row>
    <row r="5347" spans="1:30" x14ac:dyDescent="0.25">
      <c r="A5347" s="42" t="s">
        <v>8535</v>
      </c>
      <c r="B5347" s="42"/>
      <c r="C5347" s="42"/>
      <c r="D5347" s="42"/>
      <c r="E5347" s="42">
        <v>23593546864</v>
      </c>
      <c r="F5347" s="42" t="s">
        <v>8363</v>
      </c>
      <c r="G5347" s="42" t="s">
        <v>11227</v>
      </c>
      <c r="H5347" s="7"/>
      <c r="I5347" s="42"/>
      <c r="J5347" s="42" t="s">
        <v>8425</v>
      </c>
      <c r="K5347" s="8">
        <v>45857</v>
      </c>
      <c r="L5347" s="7" t="s">
        <v>8443</v>
      </c>
      <c r="M5347" s="44">
        <v>29.8</v>
      </c>
      <c r="N5347" s="7">
        <v>1</v>
      </c>
      <c r="O5347" s="44">
        <v>29.8</v>
      </c>
      <c r="P5347" s="44">
        <v>14.46</v>
      </c>
      <c r="Q5347" s="44">
        <v>2.42</v>
      </c>
      <c r="R5347" s="44">
        <v>10.56</v>
      </c>
      <c r="S5347" s="44">
        <v>0</v>
      </c>
      <c r="T5347" s="44">
        <v>0</v>
      </c>
      <c r="U5347" s="44">
        <v>2.36</v>
      </c>
      <c r="V5347" s="9">
        <v>7.9200000000000007E-2</v>
      </c>
      <c r="W5347" s="42" t="s">
        <v>34</v>
      </c>
      <c r="X5347" s="43"/>
      <c r="Y5347" s="43"/>
      <c r="Z5347" s="43" t="s">
        <v>8442</v>
      </c>
      <c r="AA5347" s="37" t="str">
        <f>VLOOKUP(J5347, sku!B:C, 2, FALSE)</f>
        <v>Darker 500ml</v>
      </c>
      <c r="AB5347" s="37" t="str">
        <f>VLOOKUP(J5347, sku!B:BM, 64, FALSE)</f>
        <v>Revenda</v>
      </c>
      <c r="AC5347" s="37" t="str">
        <f>LEFT(pedidos[[#This Row],[SKU]],3)</f>
        <v>VX2</v>
      </c>
      <c r="AD5347" s="37" t="str" cm="1">
        <f t="array" aca="1" ref="AD5347" ca="1">IFERROR(
  INDEX(
    montadora[Montadora],
    MATCH(TRUE,LEFT(#REF!,NÚCARACT(montadora[SKU Parcial]))=montadora[SKU Parcial],0)
  ),
  ""
)</f>
        <v/>
      </c>
    </row>
    <row r="5348" spans="1:30" x14ac:dyDescent="0.25">
      <c r="A5348" s="42" t="s">
        <v>8474</v>
      </c>
      <c r="B5348" s="42"/>
      <c r="C5348" s="42"/>
      <c r="D5348" s="42"/>
      <c r="E5348" s="42">
        <v>23498023068</v>
      </c>
      <c r="F5348" s="42" t="s">
        <v>8351</v>
      </c>
      <c r="G5348" s="42" t="s">
        <v>11227</v>
      </c>
      <c r="H5348" s="7"/>
      <c r="I5348" s="42"/>
      <c r="J5348" s="42" t="s">
        <v>703</v>
      </c>
      <c r="K5348" s="8">
        <v>45857</v>
      </c>
      <c r="L5348" s="7" t="s">
        <v>8443</v>
      </c>
      <c r="M5348" s="44">
        <v>25.8</v>
      </c>
      <c r="N5348" s="7">
        <v>1</v>
      </c>
      <c r="O5348" s="44">
        <v>25.8</v>
      </c>
      <c r="P5348" s="44">
        <v>7.52</v>
      </c>
      <c r="Q5348" s="44">
        <v>2.09</v>
      </c>
      <c r="R5348" s="44">
        <v>9.68</v>
      </c>
      <c r="S5348" s="44">
        <v>0</v>
      </c>
      <c r="T5348" s="44">
        <v>0</v>
      </c>
      <c r="U5348" s="44">
        <v>6.51</v>
      </c>
      <c r="V5348" s="9">
        <v>0.25209999999999999</v>
      </c>
      <c r="W5348" s="42" t="s">
        <v>34</v>
      </c>
      <c r="X5348" s="43"/>
      <c r="Y5348" s="43"/>
      <c r="Z5348" s="43" t="s">
        <v>8442</v>
      </c>
      <c r="AA5348" s="37" t="str">
        <f>VLOOKUP(J5348, sku!B:C, 2, FALSE)</f>
        <v>Trava Disco De Freio Moto - Preto</v>
      </c>
      <c r="AB5348" s="37" t="str">
        <f>VLOOKUP(J5348, sku!B:BM, 64, FALSE)</f>
        <v>Importação</v>
      </c>
      <c r="AC5348" s="37" t="str">
        <f>LEFT(pedidos[[#This Row],[SKU]],3)</f>
        <v>ET0</v>
      </c>
      <c r="AD5348" s="37" t="str" cm="1">
        <f t="array" aca="1" ref="AD5348" ca="1">IFERROR(
  INDEX(
    montadora[Montadora],
    MATCH(TRUE,LEFT(#REF!,NÚCARACT(montadora[SKU Parcial]))=montadora[SKU Parcial],0)
  ),
  ""
)</f>
        <v/>
      </c>
    </row>
    <row r="5349" spans="1:30" x14ac:dyDescent="0.25">
      <c r="A5349" s="42" t="s">
        <v>8686</v>
      </c>
      <c r="B5349" s="42"/>
      <c r="C5349" s="42"/>
      <c r="D5349" s="42"/>
      <c r="E5349" s="42">
        <v>20399377477</v>
      </c>
      <c r="F5349" s="42" t="s">
        <v>8393</v>
      </c>
      <c r="G5349" s="42" t="s">
        <v>11227</v>
      </c>
      <c r="H5349" s="7"/>
      <c r="I5349" s="42"/>
      <c r="J5349" s="42" t="s">
        <v>2167</v>
      </c>
      <c r="K5349" s="8">
        <v>45857</v>
      </c>
      <c r="L5349" s="7" t="s">
        <v>8443</v>
      </c>
      <c r="M5349" s="44">
        <v>82.8</v>
      </c>
      <c r="N5349" s="7">
        <v>1</v>
      </c>
      <c r="O5349" s="44">
        <v>104.89</v>
      </c>
      <c r="P5349" s="44">
        <v>38.54</v>
      </c>
      <c r="Q5349" s="44">
        <v>6.72</v>
      </c>
      <c r="R5349" s="44">
        <v>22.22</v>
      </c>
      <c r="S5349" s="44">
        <v>22.09</v>
      </c>
      <c r="T5349" s="44">
        <v>0</v>
      </c>
      <c r="U5349" s="44">
        <v>15.32</v>
      </c>
      <c r="V5349" s="9">
        <v>0.185</v>
      </c>
      <c r="W5349" s="42" t="s">
        <v>34</v>
      </c>
      <c r="X5349" s="43"/>
      <c r="Y5349" s="43"/>
      <c r="Z5349" s="43" t="s">
        <v>8442</v>
      </c>
      <c r="AA5349" s="37" t="str">
        <f>VLOOKUP(J5349, sku!B:C, 2, FALSE)</f>
        <v>Cadeirinha Rosa Aro 26 - Peixinho Bike</v>
      </c>
      <c r="AB5349" s="37" t="str">
        <f>VLOOKUP(J5349, sku!B:BM, 64, FALSE)</f>
        <v>Revenda</v>
      </c>
      <c r="AC5349" s="37" t="str">
        <f>LEFT(pedidos[[#This Row],[SKU]],3)</f>
        <v>CAD</v>
      </c>
      <c r="AD5349" s="37" t="str" cm="1">
        <f t="array" aca="1" ref="AD5349" ca="1">IFERROR(
  INDEX(
    montadora[Montadora],
    MATCH(TRUE,LEFT(#REF!,NÚCARACT(montadora[SKU Parcial]))=montadora[SKU Parcial],0)
  ),
  ""
)</f>
        <v/>
      </c>
    </row>
    <row r="5350" spans="1:30" x14ac:dyDescent="0.25">
      <c r="A5350" s="42" t="s">
        <v>8627</v>
      </c>
      <c r="B5350" s="42"/>
      <c r="C5350" s="42"/>
      <c r="D5350" s="42"/>
      <c r="E5350" s="42">
        <v>20399377477</v>
      </c>
      <c r="F5350" s="42" t="s">
        <v>8393</v>
      </c>
      <c r="G5350" s="42" t="s">
        <v>11227</v>
      </c>
      <c r="H5350" s="7"/>
      <c r="I5350" s="42"/>
      <c r="J5350" s="42" t="s">
        <v>938</v>
      </c>
      <c r="K5350" s="8">
        <v>45857</v>
      </c>
      <c r="L5350" s="7" t="s">
        <v>8443</v>
      </c>
      <c r="M5350" s="44">
        <v>82.8</v>
      </c>
      <c r="N5350" s="7">
        <v>1</v>
      </c>
      <c r="O5350" s="44">
        <v>91.53</v>
      </c>
      <c r="P5350" s="44">
        <v>36</v>
      </c>
      <c r="Q5350" s="44">
        <v>6.72</v>
      </c>
      <c r="R5350" s="44">
        <v>22.22</v>
      </c>
      <c r="S5350" s="44">
        <v>8.73</v>
      </c>
      <c r="T5350" s="44">
        <v>0</v>
      </c>
      <c r="U5350" s="44">
        <v>17.86</v>
      </c>
      <c r="V5350" s="9">
        <v>0.2157</v>
      </c>
      <c r="W5350" s="42" t="s">
        <v>34</v>
      </c>
      <c r="X5350" s="43"/>
      <c r="Y5350" s="43"/>
      <c r="Z5350" s="43" t="s">
        <v>8442</v>
      </c>
      <c r="AA5350" s="37" t="str">
        <f>VLOOKUP(J5350, sku!B:C, 2, FALSE)</f>
        <v>Cadeirinha Preta Aro 26 - Peixinho Bike</v>
      </c>
      <c r="AB5350" s="37" t="str">
        <f>VLOOKUP(J5350, sku!B:BM, 64, FALSE)</f>
        <v>Revenda</v>
      </c>
      <c r="AC5350" s="37" t="str">
        <f>LEFT(pedidos[[#This Row],[SKU]],3)</f>
        <v>CAD</v>
      </c>
      <c r="AD5350" s="37" t="str" cm="1">
        <f t="array" aca="1" ref="AD5350" ca="1">IFERROR(
  INDEX(
    montadora[Montadora],
    MATCH(TRUE,LEFT(#REF!,NÚCARACT(montadora[SKU Parcial]))=montadora[SKU Parcial],0)
  ),
  ""
)</f>
        <v/>
      </c>
    </row>
    <row r="5351" spans="1:30" x14ac:dyDescent="0.25">
      <c r="A5351" s="42" t="s">
        <v>8628</v>
      </c>
      <c r="B5351" s="42"/>
      <c r="C5351" s="42"/>
      <c r="D5351" s="42"/>
      <c r="E5351" s="42">
        <v>20399377477</v>
      </c>
      <c r="F5351" s="42" t="s">
        <v>8393</v>
      </c>
      <c r="G5351" s="42" t="s">
        <v>11227</v>
      </c>
      <c r="H5351" s="7"/>
      <c r="I5351" s="42"/>
      <c r="J5351" s="42" t="s">
        <v>938</v>
      </c>
      <c r="K5351" s="8">
        <v>45857</v>
      </c>
      <c r="L5351" s="7" t="s">
        <v>8443</v>
      </c>
      <c r="M5351" s="44">
        <v>82.8</v>
      </c>
      <c r="N5351" s="7">
        <v>1</v>
      </c>
      <c r="O5351" s="44">
        <v>82.8</v>
      </c>
      <c r="P5351" s="44">
        <v>36</v>
      </c>
      <c r="Q5351" s="44">
        <v>6.72</v>
      </c>
      <c r="R5351" s="44">
        <v>22.22</v>
      </c>
      <c r="S5351" s="44">
        <v>0</v>
      </c>
      <c r="T5351" s="44">
        <v>0</v>
      </c>
      <c r="U5351" s="44">
        <v>17.86</v>
      </c>
      <c r="V5351" s="9">
        <v>0.2157</v>
      </c>
      <c r="W5351" s="42" t="s">
        <v>34</v>
      </c>
      <c r="X5351" s="43"/>
      <c r="Y5351" s="43"/>
      <c r="Z5351" s="43" t="s">
        <v>8442</v>
      </c>
      <c r="AA5351" s="37" t="str">
        <f>VLOOKUP(J5351, sku!B:C, 2, FALSE)</f>
        <v>Cadeirinha Preta Aro 26 - Peixinho Bike</v>
      </c>
      <c r="AB5351" s="37" t="str">
        <f>VLOOKUP(J5351, sku!B:BM, 64, FALSE)</f>
        <v>Revenda</v>
      </c>
      <c r="AC5351" s="37" t="str">
        <f>LEFT(pedidos[[#This Row],[SKU]],3)</f>
        <v>CAD</v>
      </c>
      <c r="AD5351" s="37" t="str" cm="1">
        <f t="array" aca="1" ref="AD5351" ca="1">IFERROR(
  INDEX(
    montadora[Montadora],
    MATCH(TRUE,LEFT(#REF!,NÚCARACT(montadora[SKU Parcial]))=montadora[SKU Parcial],0)
  ),
  ""
)</f>
        <v/>
      </c>
    </row>
    <row r="5352" spans="1:30" x14ac:dyDescent="0.25">
      <c r="A5352" s="42" t="s">
        <v>8475</v>
      </c>
      <c r="B5352" s="42"/>
      <c r="C5352" s="42"/>
      <c r="D5352" s="42"/>
      <c r="E5352" s="42">
        <v>19599549855</v>
      </c>
      <c r="F5352" s="42" t="s">
        <v>8350</v>
      </c>
      <c r="G5352" s="42" t="s">
        <v>11227</v>
      </c>
      <c r="H5352" s="7"/>
      <c r="I5352" s="42"/>
      <c r="J5352" s="42" t="s">
        <v>703</v>
      </c>
      <c r="K5352" s="8">
        <v>45857</v>
      </c>
      <c r="L5352" s="7" t="s">
        <v>8443</v>
      </c>
      <c r="M5352" s="44">
        <v>24.8</v>
      </c>
      <c r="N5352" s="7">
        <v>1</v>
      </c>
      <c r="O5352" s="44">
        <v>24.8</v>
      </c>
      <c r="P5352" s="44">
        <v>7.52</v>
      </c>
      <c r="Q5352" s="44">
        <v>2.0099999999999998</v>
      </c>
      <c r="R5352" s="44">
        <v>9.4600000000000009</v>
      </c>
      <c r="S5352" s="44">
        <v>0</v>
      </c>
      <c r="T5352" s="44">
        <v>0</v>
      </c>
      <c r="U5352" s="44">
        <v>5.81</v>
      </c>
      <c r="V5352" s="9">
        <v>0.2341</v>
      </c>
      <c r="W5352" s="42" t="s">
        <v>34</v>
      </c>
      <c r="X5352" s="43"/>
      <c r="Y5352" s="43"/>
      <c r="Z5352" s="43" t="s">
        <v>8442</v>
      </c>
      <c r="AA5352" s="37" t="str">
        <f>VLOOKUP(J5352, sku!B:C, 2, FALSE)</f>
        <v>Trava Disco De Freio Moto - Preto</v>
      </c>
      <c r="AB5352" s="37" t="str">
        <f>VLOOKUP(J5352, sku!B:BM, 64, FALSE)</f>
        <v>Importação</v>
      </c>
      <c r="AC5352" s="37" t="str">
        <f>LEFT(pedidos[[#This Row],[SKU]],3)</f>
        <v>ET0</v>
      </c>
      <c r="AD5352" s="37" t="str" cm="1">
        <f t="array" aca="1" ref="AD5352" ca="1">IFERROR(
  INDEX(
    montadora[Montadora],
    MATCH(TRUE,LEFT(#REF!,NÚCARACT(montadora[SKU Parcial]))=montadora[SKU Parcial],0)
  ),
  ""
)</f>
        <v/>
      </c>
    </row>
    <row r="5353" spans="1:30" x14ac:dyDescent="0.25">
      <c r="A5353" s="42" t="s">
        <v>8768</v>
      </c>
      <c r="B5353" s="42"/>
      <c r="C5353" s="42"/>
      <c r="D5353" s="42"/>
      <c r="E5353" s="42">
        <v>22893257235</v>
      </c>
      <c r="F5353" s="42" t="s">
        <v>8405</v>
      </c>
      <c r="G5353" s="42" t="s">
        <v>11227</v>
      </c>
      <c r="H5353" s="7"/>
      <c r="I5353" s="42"/>
      <c r="J5353" s="42" t="s">
        <v>8838</v>
      </c>
      <c r="K5353" s="8">
        <v>45857</v>
      </c>
      <c r="L5353" s="7" t="s">
        <v>8443</v>
      </c>
      <c r="M5353" s="44">
        <v>238.8</v>
      </c>
      <c r="N5353" s="7">
        <v>1</v>
      </c>
      <c r="O5353" s="44">
        <v>238.8</v>
      </c>
      <c r="P5353" s="44">
        <v>105</v>
      </c>
      <c r="Q5353" s="44">
        <v>19.39</v>
      </c>
      <c r="R5353" s="44">
        <v>56.54</v>
      </c>
      <c r="S5353" s="44">
        <v>0</v>
      </c>
      <c r="T5353" s="44">
        <v>0</v>
      </c>
      <c r="U5353" s="44">
        <v>57.87</v>
      </c>
      <c r="V5353" s="9">
        <v>0.24229999999999999</v>
      </c>
      <c r="W5353" s="42" t="s">
        <v>34</v>
      </c>
      <c r="X5353" s="43"/>
      <c r="Y5353" s="43"/>
      <c r="Z5353" s="43" t="s">
        <v>8442</v>
      </c>
      <c r="AA5353" s="37" t="str">
        <f>VLOOKUP(J5353, sku!B:C, 2, FALSE)</f>
        <v>Travessa Renault - Slim - - - Kardian - 2024 A 2025 - Prata</v>
      </c>
      <c r="AB5353" s="37" t="str">
        <f>VLOOKUP(J5353, sku!B:BM, 64, FALSE)</f>
        <v>Fabricação</v>
      </c>
      <c r="AC5353" s="37" t="str">
        <f>LEFT(pedidos[[#This Row],[SKU]],3)</f>
        <v>XRE</v>
      </c>
      <c r="AD5353" s="37" t="str" cm="1">
        <f t="array" aca="1" ref="AD5353" ca="1">IFERROR(
  INDEX(
    montadora[Montadora],
    MATCH(TRUE,LEFT(#REF!,NÚCARACT(montadora[SKU Parcial]))=montadora[SKU Parcial],0)
  ),
  ""
)</f>
        <v/>
      </c>
    </row>
    <row r="5354" spans="1:30" x14ac:dyDescent="0.25">
      <c r="A5354" s="42" t="s">
        <v>8629</v>
      </c>
      <c r="B5354" s="42"/>
      <c r="C5354" s="42"/>
      <c r="D5354" s="42"/>
      <c r="E5354" s="42">
        <v>20399377477</v>
      </c>
      <c r="F5354" s="42" t="s">
        <v>8393</v>
      </c>
      <c r="G5354" s="42" t="s">
        <v>11227</v>
      </c>
      <c r="H5354" s="7"/>
      <c r="I5354" s="42"/>
      <c r="J5354" s="42" t="s">
        <v>938</v>
      </c>
      <c r="K5354" s="8">
        <v>45857</v>
      </c>
      <c r="L5354" s="7" t="s">
        <v>8443</v>
      </c>
      <c r="M5354" s="44">
        <v>82.8</v>
      </c>
      <c r="N5354" s="7">
        <v>1</v>
      </c>
      <c r="O5354" s="44">
        <v>108.55</v>
      </c>
      <c r="P5354" s="44">
        <v>36</v>
      </c>
      <c r="Q5354" s="44">
        <v>6.72</v>
      </c>
      <c r="R5354" s="44">
        <v>22.22</v>
      </c>
      <c r="S5354" s="44">
        <v>25.75</v>
      </c>
      <c r="T5354" s="44">
        <v>0</v>
      </c>
      <c r="U5354" s="44">
        <v>17.86</v>
      </c>
      <c r="V5354" s="9">
        <v>0.2157</v>
      </c>
      <c r="W5354" s="42" t="s">
        <v>34</v>
      </c>
      <c r="X5354" s="43"/>
      <c r="Y5354" s="43"/>
      <c r="Z5354" s="43" t="s">
        <v>8442</v>
      </c>
      <c r="AA5354" s="37" t="str">
        <f>VLOOKUP(J5354, sku!B:C, 2, FALSE)</f>
        <v>Cadeirinha Preta Aro 26 - Peixinho Bike</v>
      </c>
      <c r="AB5354" s="37" t="str">
        <f>VLOOKUP(J5354, sku!B:BM, 64, FALSE)</f>
        <v>Revenda</v>
      </c>
      <c r="AC5354" s="37" t="str">
        <f>LEFT(pedidos[[#This Row],[SKU]],3)</f>
        <v>CAD</v>
      </c>
      <c r="AD5354" s="37" t="str" cm="1">
        <f t="array" aca="1" ref="AD5354" ca="1">IFERROR(
  INDEX(
    montadora[Montadora],
    MATCH(TRUE,LEFT(#REF!,NÚCARACT(montadora[SKU Parcial]))=montadora[SKU Parcial],0)
  ),
  ""
)</f>
        <v/>
      </c>
    </row>
    <row r="5355" spans="1:30" x14ac:dyDescent="0.25">
      <c r="A5355" s="42" t="s">
        <v>8630</v>
      </c>
      <c r="B5355" s="42"/>
      <c r="C5355" s="42"/>
      <c r="D5355" s="42"/>
      <c r="E5355" s="42">
        <v>20399377477</v>
      </c>
      <c r="F5355" s="42" t="s">
        <v>8393</v>
      </c>
      <c r="G5355" s="42" t="s">
        <v>11227</v>
      </c>
      <c r="H5355" s="7"/>
      <c r="I5355" s="42"/>
      <c r="J5355" s="42" t="s">
        <v>8835</v>
      </c>
      <c r="K5355" s="8">
        <v>45857</v>
      </c>
      <c r="L5355" s="7" t="s">
        <v>8443</v>
      </c>
      <c r="M5355" s="44">
        <v>82.8</v>
      </c>
      <c r="N5355" s="7">
        <v>1</v>
      </c>
      <c r="O5355" s="44">
        <v>87.87</v>
      </c>
      <c r="P5355" s="44">
        <v>36</v>
      </c>
      <c r="Q5355" s="44">
        <v>6.72</v>
      </c>
      <c r="R5355" s="44">
        <v>22.22</v>
      </c>
      <c r="S5355" s="44">
        <v>5.07</v>
      </c>
      <c r="T5355" s="44">
        <v>0</v>
      </c>
      <c r="U5355" s="44">
        <v>17.86</v>
      </c>
      <c r="V5355" s="9">
        <v>0.2157</v>
      </c>
      <c r="W5355" s="42" t="s">
        <v>34</v>
      </c>
      <c r="X5355" s="43"/>
      <c r="Y5355" s="43"/>
      <c r="Z5355" s="43" t="s">
        <v>8442</v>
      </c>
      <c r="AA5355" s="37" t="str">
        <f>VLOOKUP(J5355, sku!B:C, 2, FALSE)</f>
        <v>Cadeirinha Cinza Aro 26 - Peixinho Bike</v>
      </c>
      <c r="AB5355" s="37" t="str">
        <f>VLOOKUP(J5355, sku!B:BM, 64, FALSE)</f>
        <v>Revenda</v>
      </c>
      <c r="AC5355" s="37" t="str">
        <f>LEFT(pedidos[[#This Row],[SKU]],3)</f>
        <v>CAD</v>
      </c>
      <c r="AD5355" s="37" t="str" cm="1">
        <f t="array" aca="1" ref="AD5355" ca="1">IFERROR(
  INDEX(
    montadora[Montadora],
    MATCH(TRUE,LEFT(#REF!,NÚCARACT(montadora[SKU Parcial]))=montadora[SKU Parcial],0)
  ),
  ""
)</f>
        <v/>
      </c>
    </row>
    <row r="5356" spans="1:30" x14ac:dyDescent="0.25">
      <c r="A5356" s="42" t="s">
        <v>8756</v>
      </c>
      <c r="B5356" s="42"/>
      <c r="C5356" s="42"/>
      <c r="D5356" s="42"/>
      <c r="E5356" s="42">
        <v>19097629467</v>
      </c>
      <c r="F5356" s="42" t="s">
        <v>8400</v>
      </c>
      <c r="G5356" s="42" t="s">
        <v>11227</v>
      </c>
      <c r="H5356" s="7"/>
      <c r="I5356" s="42"/>
      <c r="J5356" s="42" t="s">
        <v>953</v>
      </c>
      <c r="K5356" s="8">
        <v>45856</v>
      </c>
      <c r="L5356" s="7" t="s">
        <v>8443</v>
      </c>
      <c r="M5356" s="44">
        <v>178.8</v>
      </c>
      <c r="N5356" s="7">
        <v>1</v>
      </c>
      <c r="O5356" s="44">
        <v>191.17</v>
      </c>
      <c r="P5356" s="44">
        <v>60</v>
      </c>
      <c r="Q5356" s="44">
        <v>14.52</v>
      </c>
      <c r="R5356" s="44">
        <v>43.34</v>
      </c>
      <c r="S5356" s="44">
        <v>12.37</v>
      </c>
      <c r="T5356" s="44">
        <v>0</v>
      </c>
      <c r="U5356" s="44">
        <v>60.94</v>
      </c>
      <c r="V5356" s="9">
        <v>0.34079999999999999</v>
      </c>
      <c r="W5356" s="42" t="s">
        <v>34</v>
      </c>
      <c r="X5356" s="43"/>
      <c r="Y5356" s="43"/>
      <c r="Z5356" s="43" t="s">
        <v>8442</v>
      </c>
      <c r="AA5356" s="37" t="str">
        <f>VLOOKUP(J5356, sku!B:C, 2, FALSE)</f>
        <v>Travessa Fiat - Smart - - - Strada Locker - - - Preto</v>
      </c>
      <c r="AB5356" s="37" t="str">
        <f>VLOOKUP(J5356, sku!B:BM, 64, FALSE)</f>
        <v>Fabricação</v>
      </c>
      <c r="AC5356" s="37" t="str">
        <f>LEFT(pedidos[[#This Row],[SKU]],3)</f>
        <v>XFI</v>
      </c>
      <c r="AD5356" s="37" t="str" cm="1">
        <f t="array" aca="1" ref="AD5356" ca="1">IFERROR(
  INDEX(
    montadora[Montadora],
    MATCH(TRUE,LEFT(#REF!,NÚCARACT(montadora[SKU Parcial]))=montadora[SKU Parcial],0)
  ),
  ""
)</f>
        <v/>
      </c>
    </row>
    <row r="5357" spans="1:30" x14ac:dyDescent="0.25">
      <c r="A5357" s="42" t="s">
        <v>8476</v>
      </c>
      <c r="B5357" s="42"/>
      <c r="C5357" s="42"/>
      <c r="D5357" s="42"/>
      <c r="E5357" s="42">
        <v>19599549855</v>
      </c>
      <c r="F5357" s="42" t="s">
        <v>8350</v>
      </c>
      <c r="G5357" s="42" t="s">
        <v>11227</v>
      </c>
      <c r="H5357" s="7"/>
      <c r="I5357" s="42"/>
      <c r="J5357" s="42" t="s">
        <v>703</v>
      </c>
      <c r="K5357" s="8">
        <v>45856</v>
      </c>
      <c r="L5357" s="7" t="s">
        <v>8443</v>
      </c>
      <c r="M5357" s="44">
        <v>24.8</v>
      </c>
      <c r="N5357" s="7">
        <v>1</v>
      </c>
      <c r="O5357" s="44">
        <v>24.8</v>
      </c>
      <c r="P5357" s="44">
        <v>7.52</v>
      </c>
      <c r="Q5357" s="44">
        <v>2.0099999999999998</v>
      </c>
      <c r="R5357" s="44">
        <v>9.4600000000000009</v>
      </c>
      <c r="S5357" s="44">
        <v>0</v>
      </c>
      <c r="T5357" s="44">
        <v>0</v>
      </c>
      <c r="U5357" s="44">
        <v>5.81</v>
      </c>
      <c r="V5357" s="9">
        <v>0.2341</v>
      </c>
      <c r="W5357" s="42" t="s">
        <v>34</v>
      </c>
      <c r="X5357" s="43"/>
      <c r="Y5357" s="43"/>
      <c r="Z5357" s="43" t="s">
        <v>8442</v>
      </c>
      <c r="AA5357" s="37" t="str">
        <f>VLOOKUP(J5357, sku!B:C, 2, FALSE)</f>
        <v>Trava Disco De Freio Moto - Preto</v>
      </c>
      <c r="AB5357" s="37" t="str">
        <f>VLOOKUP(J5357, sku!B:BM, 64, FALSE)</f>
        <v>Importação</v>
      </c>
      <c r="AC5357" s="37" t="str">
        <f>LEFT(pedidos[[#This Row],[SKU]],3)</f>
        <v>ET0</v>
      </c>
      <c r="AD5357" s="37" t="str" cm="1">
        <f t="array" aca="1" ref="AD5357" ca="1">IFERROR(
  INDEX(
    montadora[Montadora],
    MATCH(TRUE,LEFT(#REF!,NÚCARACT(montadora[SKU Parcial]))=montadora[SKU Parcial],0)
  ),
  ""
)</f>
        <v/>
      </c>
    </row>
    <row r="5358" spans="1:30" x14ac:dyDescent="0.25">
      <c r="A5358" s="42" t="s">
        <v>8583</v>
      </c>
      <c r="B5358" s="42"/>
      <c r="C5358" s="42"/>
      <c r="D5358" s="42"/>
      <c r="E5358" s="42">
        <v>22293424720</v>
      </c>
      <c r="F5358" s="42" t="s">
        <v>8380</v>
      </c>
      <c r="G5358" s="42" t="s">
        <v>11227</v>
      </c>
      <c r="H5358" s="7"/>
      <c r="I5358" s="42"/>
      <c r="J5358" s="42" t="s">
        <v>886</v>
      </c>
      <c r="K5358" s="8">
        <v>45856</v>
      </c>
      <c r="L5358" s="7" t="s">
        <v>8443</v>
      </c>
      <c r="M5358" s="44">
        <v>49.8</v>
      </c>
      <c r="N5358" s="7">
        <v>1</v>
      </c>
      <c r="O5358" s="44">
        <v>49.8</v>
      </c>
      <c r="P5358" s="44">
        <v>24.45</v>
      </c>
      <c r="Q5358" s="44">
        <v>4.04</v>
      </c>
      <c r="R5358" s="44">
        <v>14.96</v>
      </c>
      <c r="S5358" s="44">
        <v>0</v>
      </c>
      <c r="T5358" s="44">
        <v>0</v>
      </c>
      <c r="U5358" s="44">
        <v>6.35</v>
      </c>
      <c r="V5358" s="9">
        <v>0.12740000000000001</v>
      </c>
      <c r="W5358" s="42" t="s">
        <v>34</v>
      </c>
      <c r="X5358" s="43"/>
      <c r="Y5358" s="43"/>
      <c r="Z5358" s="43" t="s">
        <v>8442</v>
      </c>
      <c r="AA5358" s="37" t="str">
        <f>VLOOKUP(J5358, sku!B:C, 2, FALSE)</f>
        <v>Trava Manete Moto E Bicicleta de Alumínio</v>
      </c>
      <c r="AB5358" s="37" t="str">
        <f>VLOOKUP(J5358, sku!B:BM, 64, FALSE)</f>
        <v>Importação</v>
      </c>
      <c r="AC5358" s="37" t="str">
        <f>LEFT(pedidos[[#This Row],[SKU]],3)</f>
        <v>ET0</v>
      </c>
      <c r="AD5358" s="37" t="str" cm="1">
        <f t="array" aca="1" ref="AD5358" ca="1">IFERROR(
  INDEX(
    montadora[Montadora],
    MATCH(TRUE,LEFT(#REF!,NÚCARACT(montadora[SKU Parcial]))=montadora[SKU Parcial],0)
  ),
  ""
)</f>
        <v/>
      </c>
    </row>
    <row r="5359" spans="1:30" x14ac:dyDescent="0.25">
      <c r="A5359" s="42" t="s">
        <v>8477</v>
      </c>
      <c r="B5359" s="42"/>
      <c r="C5359" s="42"/>
      <c r="D5359" s="42"/>
      <c r="E5359" s="42">
        <v>19599549855</v>
      </c>
      <c r="F5359" s="42" t="s">
        <v>8350</v>
      </c>
      <c r="G5359" s="42" t="s">
        <v>11227</v>
      </c>
      <c r="H5359" s="7"/>
      <c r="I5359" s="42"/>
      <c r="J5359" s="42" t="s">
        <v>703</v>
      </c>
      <c r="K5359" s="8">
        <v>45856</v>
      </c>
      <c r="L5359" s="7" t="s">
        <v>8443</v>
      </c>
      <c r="M5359" s="44">
        <v>24.8</v>
      </c>
      <c r="N5359" s="7">
        <v>1</v>
      </c>
      <c r="O5359" s="44">
        <v>24.8</v>
      </c>
      <c r="P5359" s="44">
        <v>7.52</v>
      </c>
      <c r="Q5359" s="44">
        <v>2.0099999999999998</v>
      </c>
      <c r="R5359" s="44">
        <v>9.4600000000000009</v>
      </c>
      <c r="S5359" s="44">
        <v>0</v>
      </c>
      <c r="T5359" s="44">
        <v>0</v>
      </c>
      <c r="U5359" s="44">
        <v>5.81</v>
      </c>
      <c r="V5359" s="9">
        <v>0.2341</v>
      </c>
      <c r="W5359" s="42" t="s">
        <v>34</v>
      </c>
      <c r="X5359" s="43"/>
      <c r="Y5359" s="43"/>
      <c r="Z5359" s="43" t="s">
        <v>8442</v>
      </c>
      <c r="AA5359" s="37" t="str">
        <f>VLOOKUP(J5359, sku!B:C, 2, FALSE)</f>
        <v>Trava Disco De Freio Moto - Preto</v>
      </c>
      <c r="AB5359" s="37" t="str">
        <f>VLOOKUP(J5359, sku!B:BM, 64, FALSE)</f>
        <v>Importação</v>
      </c>
      <c r="AC5359" s="37" t="str">
        <f>LEFT(pedidos[[#This Row],[SKU]],3)</f>
        <v>ET0</v>
      </c>
      <c r="AD5359" s="37" t="str" cm="1">
        <f t="array" aca="1" ref="AD5359" ca="1">IFERROR(
  INDEX(
    montadora[Montadora],
    MATCH(TRUE,LEFT(#REF!,NÚCARACT(montadora[SKU Parcial]))=montadora[SKU Parcial],0)
  ),
  ""
)</f>
        <v/>
      </c>
    </row>
    <row r="5360" spans="1:30" x14ac:dyDescent="0.25">
      <c r="A5360" s="42" t="s">
        <v>8584</v>
      </c>
      <c r="B5360" s="42"/>
      <c r="C5360" s="42"/>
      <c r="D5360" s="42"/>
      <c r="E5360" s="42">
        <v>22293424720</v>
      </c>
      <c r="F5360" s="42" t="s">
        <v>8380</v>
      </c>
      <c r="G5360" s="42" t="s">
        <v>11227</v>
      </c>
      <c r="H5360" s="7"/>
      <c r="I5360" s="42"/>
      <c r="J5360" s="42" t="s">
        <v>886</v>
      </c>
      <c r="K5360" s="8">
        <v>45856</v>
      </c>
      <c r="L5360" s="7" t="s">
        <v>8443</v>
      </c>
      <c r="M5360" s="44">
        <v>49.8</v>
      </c>
      <c r="N5360" s="7">
        <v>1</v>
      </c>
      <c r="O5360" s="44">
        <v>49.8</v>
      </c>
      <c r="P5360" s="44">
        <v>24.45</v>
      </c>
      <c r="Q5360" s="44">
        <v>4.04</v>
      </c>
      <c r="R5360" s="44">
        <v>14.96</v>
      </c>
      <c r="S5360" s="44">
        <v>0</v>
      </c>
      <c r="T5360" s="44">
        <v>0</v>
      </c>
      <c r="U5360" s="44">
        <v>6.35</v>
      </c>
      <c r="V5360" s="9">
        <v>0.12740000000000001</v>
      </c>
      <c r="W5360" s="42" t="s">
        <v>34</v>
      </c>
      <c r="X5360" s="43"/>
      <c r="Y5360" s="43"/>
      <c r="Z5360" s="43" t="s">
        <v>8442</v>
      </c>
      <c r="AA5360" s="37" t="str">
        <f>VLOOKUP(J5360, sku!B:C, 2, FALSE)</f>
        <v>Trava Manete Moto E Bicicleta de Alumínio</v>
      </c>
      <c r="AB5360" s="37" t="str">
        <f>VLOOKUP(J5360, sku!B:BM, 64, FALSE)</f>
        <v>Importação</v>
      </c>
      <c r="AC5360" s="37" t="str">
        <f>LEFT(pedidos[[#This Row],[SKU]],3)</f>
        <v>ET0</v>
      </c>
      <c r="AD5360" s="37" t="str" cm="1">
        <f t="array" aca="1" ref="AD5360" ca="1">IFERROR(
  INDEX(
    montadora[Montadora],
    MATCH(TRUE,LEFT(#REF!,NÚCARACT(montadora[SKU Parcial]))=montadora[SKU Parcial],0)
  ),
  ""
)</f>
        <v/>
      </c>
    </row>
    <row r="5361" spans="1:30" x14ac:dyDescent="0.25">
      <c r="A5361" s="42" t="s">
        <v>8541</v>
      </c>
      <c r="B5361" s="42"/>
      <c r="C5361" s="42"/>
      <c r="D5361" s="42"/>
      <c r="E5361" s="42">
        <v>22993248906</v>
      </c>
      <c r="F5361" s="42" t="s">
        <v>8387</v>
      </c>
      <c r="G5361" s="42" t="s">
        <v>11227</v>
      </c>
      <c r="H5361" s="7"/>
      <c r="I5361" s="42"/>
      <c r="J5361" s="42" t="s">
        <v>290</v>
      </c>
      <c r="K5361" s="8">
        <v>45856</v>
      </c>
      <c r="L5361" s="7" t="s">
        <v>8443</v>
      </c>
      <c r="M5361" s="44">
        <v>43.8</v>
      </c>
      <c r="N5361" s="7">
        <v>1</v>
      </c>
      <c r="O5361" s="44">
        <v>52.19</v>
      </c>
      <c r="P5361" s="44">
        <v>15.8</v>
      </c>
      <c r="Q5361" s="44">
        <v>3.56</v>
      </c>
      <c r="R5361" s="44">
        <v>13.64</v>
      </c>
      <c r="S5361" s="44">
        <v>8.39</v>
      </c>
      <c r="T5361" s="44">
        <v>0</v>
      </c>
      <c r="U5361" s="44">
        <v>10.8</v>
      </c>
      <c r="V5361" s="9">
        <v>0.24660000000000001</v>
      </c>
      <c r="W5361" s="42" t="s">
        <v>34</v>
      </c>
      <c r="X5361" s="43"/>
      <c r="Y5361" s="43"/>
      <c r="Z5361" s="43" t="s">
        <v>8442</v>
      </c>
      <c r="AA5361" s="37" t="str">
        <f>VLOOKUP(J5361, sku!B:C, 2, FALSE)</f>
        <v>Par De Trava Do Quebra Vento Preto (23Cm)</v>
      </c>
      <c r="AB5361" s="37" t="str">
        <f>VLOOKUP(J5361, sku!B:BM, 64, FALSE)</f>
        <v>Revenda</v>
      </c>
      <c r="AC5361" s="37" t="str">
        <f>LEFT(pedidos[[#This Row],[SKU]],3)</f>
        <v>Q-9</v>
      </c>
      <c r="AD5361" s="37" t="str" cm="1">
        <f t="array" aca="1" ref="AD5361" ca="1">IFERROR(
  INDEX(
    montadora[Montadora],
    MATCH(TRUE,LEFT(#REF!,NÚCARACT(montadora[SKU Parcial]))=montadora[SKU Parcial],0)
  ),
  ""
)</f>
        <v/>
      </c>
    </row>
    <row r="5362" spans="1:30" x14ac:dyDescent="0.25">
      <c r="A5362" s="42" t="s">
        <v>8557</v>
      </c>
      <c r="B5362" s="42"/>
      <c r="C5362" s="42"/>
      <c r="D5362" s="42"/>
      <c r="E5362" s="42">
        <v>22898056098</v>
      </c>
      <c r="F5362" s="42" t="s">
        <v>8375</v>
      </c>
      <c r="G5362" s="42" t="s">
        <v>11227</v>
      </c>
      <c r="H5362" s="7"/>
      <c r="I5362" s="42"/>
      <c r="J5362" s="42" t="s">
        <v>8431</v>
      </c>
      <c r="K5362" s="8">
        <v>45855</v>
      </c>
      <c r="L5362" s="7" t="s">
        <v>8443</v>
      </c>
      <c r="M5362" s="44">
        <v>38.799999999999997</v>
      </c>
      <c r="N5362" s="7">
        <v>1</v>
      </c>
      <c r="O5362" s="44">
        <v>38.799999999999997</v>
      </c>
      <c r="P5362" s="44">
        <v>20.3</v>
      </c>
      <c r="Q5362" s="44">
        <v>3.15</v>
      </c>
      <c r="R5362" s="44">
        <v>12.54</v>
      </c>
      <c r="S5362" s="44">
        <v>0</v>
      </c>
      <c r="T5362" s="44">
        <v>0</v>
      </c>
      <c r="U5362" s="44">
        <v>2.81</v>
      </c>
      <c r="V5362" s="9">
        <v>7.2400000000000006E-2</v>
      </c>
      <c r="W5362" s="42" t="s">
        <v>34</v>
      </c>
      <c r="X5362" s="43"/>
      <c r="Y5362" s="43"/>
      <c r="Z5362" s="43" t="s">
        <v>8442</v>
      </c>
      <c r="AA5362" s="37" t="str">
        <f>VLOOKUP(J5362, sku!B:C, 2, FALSE)</f>
        <v>V10 - Corte Verniz Asiático 500ml</v>
      </c>
      <c r="AB5362" s="37" t="str">
        <f>VLOOKUP(J5362, sku!B:BM, 64, FALSE)</f>
        <v>Revenda</v>
      </c>
      <c r="AC5362" s="37" t="str">
        <f>LEFT(pedidos[[#This Row],[SKU]],3)</f>
        <v>VX2</v>
      </c>
      <c r="AD5362" s="37" t="str" cm="1">
        <f t="array" aca="1" ref="AD5362" ca="1">IFERROR(
  INDEX(
    montadora[Montadora],
    MATCH(TRUE,LEFT(#REF!,NÚCARACT(montadora[SKU Parcial]))=montadora[SKU Parcial],0)
  ),
  ""
)</f>
        <v/>
      </c>
    </row>
    <row r="5363" spans="1:30" x14ac:dyDescent="0.25">
      <c r="A5363" s="42" t="s">
        <v>8631</v>
      </c>
      <c r="B5363" s="42"/>
      <c r="C5363" s="42"/>
      <c r="D5363" s="42"/>
      <c r="E5363" s="42">
        <v>20399377477</v>
      </c>
      <c r="F5363" s="42" t="s">
        <v>8393</v>
      </c>
      <c r="G5363" s="42" t="s">
        <v>11227</v>
      </c>
      <c r="H5363" s="7"/>
      <c r="I5363" s="42"/>
      <c r="J5363" s="42" t="s">
        <v>938</v>
      </c>
      <c r="K5363" s="8">
        <v>45855</v>
      </c>
      <c r="L5363" s="7" t="s">
        <v>8443</v>
      </c>
      <c r="M5363" s="44">
        <v>82.8</v>
      </c>
      <c r="N5363" s="7">
        <v>1</v>
      </c>
      <c r="O5363" s="44">
        <v>86.67</v>
      </c>
      <c r="P5363" s="44">
        <v>36</v>
      </c>
      <c r="Q5363" s="44">
        <v>6.72</v>
      </c>
      <c r="R5363" s="44">
        <v>22.22</v>
      </c>
      <c r="S5363" s="44">
        <v>3.87</v>
      </c>
      <c r="T5363" s="44">
        <v>0</v>
      </c>
      <c r="U5363" s="44">
        <v>17.86</v>
      </c>
      <c r="V5363" s="9">
        <v>0.2157</v>
      </c>
      <c r="W5363" s="42" t="s">
        <v>34</v>
      </c>
      <c r="X5363" s="43"/>
      <c r="Y5363" s="43"/>
      <c r="Z5363" s="43" t="s">
        <v>8442</v>
      </c>
      <c r="AA5363" s="37" t="str">
        <f>VLOOKUP(J5363, sku!B:C, 2, FALSE)</f>
        <v>Cadeirinha Preta Aro 26 - Peixinho Bike</v>
      </c>
      <c r="AB5363" s="37" t="str">
        <f>VLOOKUP(J5363, sku!B:BM, 64, FALSE)</f>
        <v>Revenda</v>
      </c>
      <c r="AC5363" s="37" t="str">
        <f>LEFT(pedidos[[#This Row],[SKU]],3)</f>
        <v>CAD</v>
      </c>
      <c r="AD5363" s="37" t="str" cm="1">
        <f t="array" aca="1" ref="AD5363" ca="1">IFERROR(
  INDEX(
    montadora[Montadora],
    MATCH(TRUE,LEFT(#REF!,NÚCARACT(montadora[SKU Parcial]))=montadora[SKU Parcial],0)
  ),
  ""
)</f>
        <v/>
      </c>
    </row>
    <row r="5364" spans="1:30" x14ac:dyDescent="0.25">
      <c r="A5364" s="42" t="s">
        <v>8769</v>
      </c>
      <c r="B5364" s="42"/>
      <c r="C5364" s="42"/>
      <c r="D5364" s="42"/>
      <c r="E5364" s="42">
        <v>19097805477</v>
      </c>
      <c r="F5364" s="42" t="s">
        <v>8411</v>
      </c>
      <c r="G5364" s="42" t="s">
        <v>11227</v>
      </c>
      <c r="H5364" s="7"/>
      <c r="I5364" s="42"/>
      <c r="J5364" s="42" t="s">
        <v>1574</v>
      </c>
      <c r="K5364" s="8">
        <v>45855</v>
      </c>
      <c r="L5364" s="7" t="s">
        <v>8443</v>
      </c>
      <c r="M5364" s="44">
        <v>263.8</v>
      </c>
      <c r="N5364" s="7">
        <v>1</v>
      </c>
      <c r="O5364" s="44">
        <v>276.83999999999997</v>
      </c>
      <c r="P5364" s="44">
        <v>105</v>
      </c>
      <c r="Q5364" s="44">
        <v>21.42</v>
      </c>
      <c r="R5364" s="44">
        <v>62.04</v>
      </c>
      <c r="S5364" s="44">
        <v>13.04</v>
      </c>
      <c r="T5364" s="44">
        <v>0</v>
      </c>
      <c r="U5364" s="44">
        <v>75.34</v>
      </c>
      <c r="V5364" s="9">
        <v>0.28560000000000002</v>
      </c>
      <c r="W5364" s="42" t="s">
        <v>34</v>
      </c>
      <c r="X5364" s="43"/>
      <c r="Y5364" s="43"/>
      <c r="Z5364" s="43" t="s">
        <v>8442</v>
      </c>
      <c r="AA5364" s="37" t="str">
        <f>VLOOKUP(J5364, sku!B:C, 2, FALSE)</f>
        <v>Travessa Fiat - Slim - - - Strada Endurance Freedom Volcano - 2020+ - Grafite</v>
      </c>
      <c r="AB5364" s="37" t="str">
        <f>VLOOKUP(J5364, sku!B:BM, 64, FALSE)</f>
        <v>Fabricação</v>
      </c>
      <c r="AC5364" s="37" t="str">
        <f>LEFT(pedidos[[#This Row],[SKU]],3)</f>
        <v>XFI</v>
      </c>
      <c r="AD5364" s="37" t="str" cm="1">
        <f t="array" aca="1" ref="AD5364" ca="1">IFERROR(
  INDEX(
    montadora[Montadora],
    MATCH(TRUE,LEFT(#REF!,NÚCARACT(montadora[SKU Parcial]))=montadora[SKU Parcial],0)
  ),
  ""
)</f>
        <v/>
      </c>
    </row>
    <row r="5365" spans="1:30" x14ac:dyDescent="0.25">
      <c r="A5365" s="42" t="s">
        <v>8687</v>
      </c>
      <c r="B5365" s="42"/>
      <c r="C5365" s="42"/>
      <c r="D5365" s="42"/>
      <c r="E5365" s="42">
        <v>20399377477</v>
      </c>
      <c r="F5365" s="42" t="s">
        <v>8393</v>
      </c>
      <c r="G5365" s="42" t="s">
        <v>11227</v>
      </c>
      <c r="H5365" s="7"/>
      <c r="I5365" s="42"/>
      <c r="J5365" s="42" t="s">
        <v>2167</v>
      </c>
      <c r="K5365" s="8">
        <v>45855</v>
      </c>
      <c r="L5365" s="7" t="s">
        <v>8443</v>
      </c>
      <c r="M5365" s="44">
        <v>82.8</v>
      </c>
      <c r="N5365" s="7">
        <v>1</v>
      </c>
      <c r="O5365" s="44">
        <v>95.17</v>
      </c>
      <c r="P5365" s="44">
        <v>38.54</v>
      </c>
      <c r="Q5365" s="44">
        <v>6.72</v>
      </c>
      <c r="R5365" s="44">
        <v>22.22</v>
      </c>
      <c r="S5365" s="44">
        <v>12.37</v>
      </c>
      <c r="T5365" s="44">
        <v>0</v>
      </c>
      <c r="U5365" s="44">
        <v>15.32</v>
      </c>
      <c r="V5365" s="9">
        <v>0.185</v>
      </c>
      <c r="W5365" s="42" t="s">
        <v>34</v>
      </c>
      <c r="X5365" s="43"/>
      <c r="Y5365" s="43"/>
      <c r="Z5365" s="43" t="s">
        <v>8442</v>
      </c>
      <c r="AA5365" s="37" t="str">
        <f>VLOOKUP(J5365, sku!B:C, 2, FALSE)</f>
        <v>Cadeirinha Rosa Aro 26 - Peixinho Bike</v>
      </c>
      <c r="AB5365" s="37" t="str">
        <f>VLOOKUP(J5365, sku!B:BM, 64, FALSE)</f>
        <v>Revenda</v>
      </c>
      <c r="AC5365" s="37" t="str">
        <f>LEFT(pedidos[[#This Row],[SKU]],3)</f>
        <v>CAD</v>
      </c>
      <c r="AD5365" s="37" t="str" cm="1">
        <f t="array" aca="1" ref="AD5365" ca="1">IFERROR(
  INDEX(
    montadora[Montadora],
    MATCH(TRUE,LEFT(#REF!,NÚCARACT(montadora[SKU Parcial]))=montadora[SKU Parcial],0)
  ),
  ""
)</f>
        <v/>
      </c>
    </row>
    <row r="5366" spans="1:30" x14ac:dyDescent="0.25">
      <c r="A5366" s="42" t="s">
        <v>8632</v>
      </c>
      <c r="B5366" s="42"/>
      <c r="C5366" s="42"/>
      <c r="D5366" s="42"/>
      <c r="E5366" s="42">
        <v>20399377477</v>
      </c>
      <c r="F5366" s="42" t="s">
        <v>8393</v>
      </c>
      <c r="G5366" s="42" t="s">
        <v>11227</v>
      </c>
      <c r="H5366" s="7"/>
      <c r="I5366" s="42"/>
      <c r="J5366" s="42" t="s">
        <v>938</v>
      </c>
      <c r="K5366" s="8">
        <v>45855</v>
      </c>
      <c r="L5366" s="7" t="s">
        <v>8443</v>
      </c>
      <c r="M5366" s="44">
        <v>82.8</v>
      </c>
      <c r="N5366" s="7">
        <v>1</v>
      </c>
      <c r="O5366" s="44">
        <v>107.87</v>
      </c>
      <c r="P5366" s="44">
        <v>36</v>
      </c>
      <c r="Q5366" s="44">
        <v>6.72</v>
      </c>
      <c r="R5366" s="44">
        <v>22.22</v>
      </c>
      <c r="S5366" s="44">
        <v>25.07</v>
      </c>
      <c r="T5366" s="44">
        <v>0</v>
      </c>
      <c r="U5366" s="44">
        <v>17.86</v>
      </c>
      <c r="V5366" s="9">
        <v>0.2157</v>
      </c>
      <c r="W5366" s="42" t="s">
        <v>34</v>
      </c>
      <c r="X5366" s="43"/>
      <c r="Y5366" s="43"/>
      <c r="Z5366" s="43" t="s">
        <v>8442</v>
      </c>
      <c r="AA5366" s="37" t="str">
        <f>VLOOKUP(J5366, sku!B:C, 2, FALSE)</f>
        <v>Cadeirinha Preta Aro 26 - Peixinho Bike</v>
      </c>
      <c r="AB5366" s="37" t="str">
        <f>VLOOKUP(J5366, sku!B:BM, 64, FALSE)</f>
        <v>Revenda</v>
      </c>
      <c r="AC5366" s="37" t="str">
        <f>LEFT(pedidos[[#This Row],[SKU]],3)</f>
        <v>CAD</v>
      </c>
      <c r="AD5366" s="37" t="str" cm="1">
        <f t="array" aca="1" ref="AD5366" ca="1">IFERROR(
  INDEX(
    montadora[Montadora],
    MATCH(TRUE,LEFT(#REF!,NÚCARACT(montadora[SKU Parcial]))=montadora[SKU Parcial],0)
  ),
  ""
)</f>
        <v/>
      </c>
    </row>
    <row r="5367" spans="1:30" x14ac:dyDescent="0.25">
      <c r="A5367" s="42" t="s">
        <v>8633</v>
      </c>
      <c r="B5367" s="42"/>
      <c r="C5367" s="42"/>
      <c r="D5367" s="42"/>
      <c r="E5367" s="42">
        <v>20399377477</v>
      </c>
      <c r="F5367" s="42" t="s">
        <v>8393</v>
      </c>
      <c r="G5367" s="42" t="s">
        <v>11227</v>
      </c>
      <c r="H5367" s="7"/>
      <c r="I5367" s="42"/>
      <c r="J5367" s="42" t="s">
        <v>938</v>
      </c>
      <c r="K5367" s="8">
        <v>45855</v>
      </c>
      <c r="L5367" s="7" t="s">
        <v>8443</v>
      </c>
      <c r="M5367" s="44">
        <v>82.8</v>
      </c>
      <c r="N5367" s="7">
        <v>1</v>
      </c>
      <c r="O5367" s="44">
        <v>86.67</v>
      </c>
      <c r="P5367" s="44">
        <v>36</v>
      </c>
      <c r="Q5367" s="44">
        <v>6.72</v>
      </c>
      <c r="R5367" s="44">
        <v>22.22</v>
      </c>
      <c r="S5367" s="44">
        <v>3.87</v>
      </c>
      <c r="T5367" s="44">
        <v>0</v>
      </c>
      <c r="U5367" s="44">
        <v>17.86</v>
      </c>
      <c r="V5367" s="9">
        <v>0.2157</v>
      </c>
      <c r="W5367" s="42" t="s">
        <v>34</v>
      </c>
      <c r="X5367" s="43"/>
      <c r="Y5367" s="43"/>
      <c r="Z5367" s="43" t="s">
        <v>8442</v>
      </c>
      <c r="AA5367" s="37" t="str">
        <f>VLOOKUP(J5367, sku!B:C, 2, FALSE)</f>
        <v>Cadeirinha Preta Aro 26 - Peixinho Bike</v>
      </c>
      <c r="AB5367" s="37" t="str">
        <f>VLOOKUP(J5367, sku!B:BM, 64, FALSE)</f>
        <v>Revenda</v>
      </c>
      <c r="AC5367" s="37" t="str">
        <f>LEFT(pedidos[[#This Row],[SKU]],3)</f>
        <v>CAD</v>
      </c>
      <c r="AD5367" s="37" t="str" cm="1">
        <f t="array" aca="1" ref="AD5367" ca="1">IFERROR(
  INDEX(
    montadora[Montadora],
    MATCH(TRUE,LEFT(#REF!,NÚCARACT(montadora[SKU Parcial]))=montadora[SKU Parcial],0)
  ),
  ""
)</f>
        <v/>
      </c>
    </row>
    <row r="5368" spans="1:30" x14ac:dyDescent="0.25">
      <c r="A5368" s="42" t="s">
        <v>8616</v>
      </c>
      <c r="B5368" s="42"/>
      <c r="C5368" s="42"/>
      <c r="D5368" s="42"/>
      <c r="E5368" s="42">
        <v>22993248906</v>
      </c>
      <c r="F5368" s="42" t="s">
        <v>8387</v>
      </c>
      <c r="G5368" s="42" t="s">
        <v>11227</v>
      </c>
      <c r="H5368" s="7"/>
      <c r="I5368" s="42"/>
      <c r="J5368" s="42" t="s">
        <v>1675</v>
      </c>
      <c r="K5368" s="8">
        <v>45855</v>
      </c>
      <c r="L5368" s="7" t="s">
        <v>8443</v>
      </c>
      <c r="M5368" s="44">
        <v>63.8</v>
      </c>
      <c r="N5368" s="7">
        <v>1</v>
      </c>
      <c r="O5368" s="44">
        <v>63.8</v>
      </c>
      <c r="P5368" s="44">
        <v>27.45</v>
      </c>
      <c r="Q5368" s="44">
        <v>5.18</v>
      </c>
      <c r="R5368" s="44">
        <v>18.04</v>
      </c>
      <c r="S5368" s="44">
        <v>0</v>
      </c>
      <c r="T5368" s="44">
        <v>0</v>
      </c>
      <c r="U5368" s="44">
        <v>13.13</v>
      </c>
      <c r="V5368" s="9">
        <v>0.20580000000000001</v>
      </c>
      <c r="W5368" s="42" t="s">
        <v>34</v>
      </c>
      <c r="X5368" s="43"/>
      <c r="Y5368" s="43"/>
      <c r="Z5368" s="43" t="s">
        <v>8442</v>
      </c>
      <c r="AA5368" s="37" t="str">
        <f>VLOOKUP(J5368, sku!B:C, 2, FALSE)</f>
        <v>Par De Trava Do Quebra Vento Cromado (23Cm)</v>
      </c>
      <c r="AB5368" s="37" t="str">
        <f>VLOOKUP(J5368, sku!B:BM, 64, FALSE)</f>
        <v>Revenda</v>
      </c>
      <c r="AC5368" s="37" t="str">
        <f>LEFT(pedidos[[#This Row],[SKU]],3)</f>
        <v>Q-9</v>
      </c>
      <c r="AD5368" s="37" t="str" cm="1">
        <f t="array" aca="1" ref="AD5368" ca="1">IFERROR(
  INDEX(
    montadora[Montadora],
    MATCH(TRUE,LEFT(#REF!,NÚCARACT(montadora[SKU Parcial]))=montadora[SKU Parcial],0)
  ),
  ""
)</f>
        <v/>
      </c>
    </row>
    <row r="5369" spans="1:30" x14ac:dyDescent="0.25">
      <c r="A5369" s="42" t="s">
        <v>8585</v>
      </c>
      <c r="B5369" s="42"/>
      <c r="C5369" s="42"/>
      <c r="D5369" s="42"/>
      <c r="E5369" s="42">
        <v>22293424720</v>
      </c>
      <c r="F5369" s="42" t="s">
        <v>8380</v>
      </c>
      <c r="G5369" s="42" t="s">
        <v>11227</v>
      </c>
      <c r="H5369" s="7"/>
      <c r="I5369" s="42"/>
      <c r="J5369" s="42" t="s">
        <v>886</v>
      </c>
      <c r="K5369" s="8">
        <v>45855</v>
      </c>
      <c r="L5369" s="7" t="s">
        <v>8443</v>
      </c>
      <c r="M5369" s="44">
        <v>49.8</v>
      </c>
      <c r="N5369" s="7">
        <v>1</v>
      </c>
      <c r="O5369" s="44">
        <v>49.8</v>
      </c>
      <c r="P5369" s="44">
        <v>24.45</v>
      </c>
      <c r="Q5369" s="44">
        <v>4.04</v>
      </c>
      <c r="R5369" s="44">
        <v>14.96</v>
      </c>
      <c r="S5369" s="44">
        <v>0</v>
      </c>
      <c r="T5369" s="44">
        <v>0</v>
      </c>
      <c r="U5369" s="44">
        <v>6.35</v>
      </c>
      <c r="V5369" s="9">
        <v>0.12740000000000001</v>
      </c>
      <c r="W5369" s="42" t="s">
        <v>34</v>
      </c>
      <c r="X5369" s="43"/>
      <c r="Y5369" s="43"/>
      <c r="Z5369" s="43" t="s">
        <v>8442</v>
      </c>
      <c r="AA5369" s="37" t="str">
        <f>VLOOKUP(J5369, sku!B:C, 2, FALSE)</f>
        <v>Trava Manete Moto E Bicicleta de Alumínio</v>
      </c>
      <c r="AB5369" s="37" t="str">
        <f>VLOOKUP(J5369, sku!B:BM, 64, FALSE)</f>
        <v>Importação</v>
      </c>
      <c r="AC5369" s="37" t="str">
        <f>LEFT(pedidos[[#This Row],[SKU]],3)</f>
        <v>ET0</v>
      </c>
      <c r="AD5369" s="37" t="str" cm="1">
        <f t="array" aca="1" ref="AD5369" ca="1">IFERROR(
  INDEX(
    montadora[Montadora],
    MATCH(TRUE,LEFT(#REF!,NÚCARACT(montadora[SKU Parcial]))=montadora[SKU Parcial],0)
  ),
  ""
)</f>
        <v/>
      </c>
    </row>
    <row r="5370" spans="1:30" x14ac:dyDescent="0.25">
      <c r="A5370" s="42" t="s">
        <v>8453</v>
      </c>
      <c r="B5370" s="42"/>
      <c r="C5370" s="42"/>
      <c r="D5370" s="42"/>
      <c r="E5370" s="42">
        <v>22598315074</v>
      </c>
      <c r="F5370" s="42" t="s">
        <v>8349</v>
      </c>
      <c r="G5370" s="42" t="s">
        <v>11227</v>
      </c>
      <c r="H5370" s="7"/>
      <c r="I5370" s="42"/>
      <c r="J5370" s="42" t="s">
        <v>2566</v>
      </c>
      <c r="K5370" s="8">
        <v>45855</v>
      </c>
      <c r="L5370" s="7" t="s">
        <v>8443</v>
      </c>
      <c r="M5370" s="44">
        <v>19.8</v>
      </c>
      <c r="N5370" s="7">
        <v>1</v>
      </c>
      <c r="O5370" s="44">
        <v>19.8</v>
      </c>
      <c r="P5370" s="44">
        <v>5.4</v>
      </c>
      <c r="Q5370" s="44">
        <v>1.61</v>
      </c>
      <c r="R5370" s="44">
        <v>8.36</v>
      </c>
      <c r="S5370" s="44">
        <v>0</v>
      </c>
      <c r="T5370" s="44">
        <v>0</v>
      </c>
      <c r="U5370" s="44">
        <v>4.43</v>
      </c>
      <c r="V5370" s="9">
        <v>0.2238</v>
      </c>
      <c r="W5370" s="42" t="s">
        <v>34</v>
      </c>
      <c r="X5370" s="43"/>
      <c r="Y5370" s="43"/>
      <c r="Z5370" s="43" t="s">
        <v>8442</v>
      </c>
      <c r="AA5370" s="37" t="str">
        <f>VLOOKUP(J5370, sku!B:C, 2, FALSE)</f>
        <v>Chave Allen de Aço de Cabeça, Esférica (9 Peças) Hex Key Wrench</v>
      </c>
      <c r="AB5370" s="37" t="str">
        <f>VLOOKUP(J5370, sku!B:BM, 64, FALSE)</f>
        <v>Importação</v>
      </c>
      <c r="AC5370" s="37" t="str">
        <f>LEFT(pedidos[[#This Row],[SKU]],3)</f>
        <v>1K9</v>
      </c>
      <c r="AD5370" s="37" t="str" cm="1">
        <f t="array" aca="1" ref="AD5370" ca="1">IFERROR(
  INDEX(
    montadora[Montadora],
    MATCH(TRUE,LEFT(#REF!,NÚCARACT(montadora[SKU Parcial]))=montadora[SKU Parcial],0)
  ),
  ""
)</f>
        <v/>
      </c>
    </row>
    <row r="5371" spans="1:30" x14ac:dyDescent="0.25">
      <c r="A5371" s="42" t="s">
        <v>8505</v>
      </c>
      <c r="B5371" s="42"/>
      <c r="C5371" s="42"/>
      <c r="D5371" s="42"/>
      <c r="E5371" s="42">
        <v>22897981512</v>
      </c>
      <c r="F5371" s="42" t="s">
        <v>8354</v>
      </c>
      <c r="G5371" s="42" t="s">
        <v>11227</v>
      </c>
      <c r="H5371" s="7"/>
      <c r="I5371" s="42"/>
      <c r="J5371" s="42" t="s">
        <v>100</v>
      </c>
      <c r="K5371" s="8">
        <v>45855</v>
      </c>
      <c r="L5371" s="7" t="s">
        <v>8443</v>
      </c>
      <c r="M5371" s="44">
        <v>46.8</v>
      </c>
      <c r="N5371" s="7">
        <v>1</v>
      </c>
      <c r="O5371" s="44">
        <v>46.8</v>
      </c>
      <c r="P5371" s="44">
        <v>8.84</v>
      </c>
      <c r="Q5371" s="44">
        <v>3.8</v>
      </c>
      <c r="R5371" s="44">
        <v>14.3</v>
      </c>
      <c r="S5371" s="44">
        <v>0</v>
      </c>
      <c r="T5371" s="44">
        <v>0</v>
      </c>
      <c r="U5371" s="44">
        <v>19.86</v>
      </c>
      <c r="V5371" s="9">
        <v>0.4244</v>
      </c>
      <c r="W5371" s="42" t="s">
        <v>34</v>
      </c>
      <c r="X5371" s="43"/>
      <c r="Y5371" s="43"/>
      <c r="Z5371" s="43" t="s">
        <v>8442</v>
      </c>
      <c r="AA5371" s="37" t="str">
        <f>VLOOKUP(J5371, sku!B:C, 2, FALSE)</f>
        <v>Trava Disco De Freio Bicicleta - Prata</v>
      </c>
      <c r="AB5371" s="37" t="str">
        <f>VLOOKUP(J5371, sku!B:BM, 64, FALSE)</f>
        <v>Importação</v>
      </c>
      <c r="AC5371" s="37" t="str">
        <f>LEFT(pedidos[[#This Row],[SKU]],3)</f>
        <v>ET0</v>
      </c>
      <c r="AD5371" s="37" t="str" cm="1">
        <f t="array" aca="1" ref="AD5371" ca="1">IFERROR(
  INDEX(
    montadora[Montadora],
    MATCH(TRUE,LEFT(#REF!,NÚCARACT(montadora[SKU Parcial]))=montadora[SKU Parcial],0)
  ),
  ""
)</f>
        <v/>
      </c>
    </row>
    <row r="5372" spans="1:30" x14ac:dyDescent="0.25">
      <c r="A5372" s="42" t="s">
        <v>8536</v>
      </c>
      <c r="B5372" s="42"/>
      <c r="C5372" s="42"/>
      <c r="D5372" s="42"/>
      <c r="E5372" s="42">
        <v>23593546864</v>
      </c>
      <c r="F5372" s="42" t="s">
        <v>8363</v>
      </c>
      <c r="G5372" s="42" t="s">
        <v>11227</v>
      </c>
      <c r="H5372" s="7"/>
      <c r="I5372" s="42"/>
      <c r="J5372" s="42" t="s">
        <v>8425</v>
      </c>
      <c r="K5372" s="8">
        <v>45855</v>
      </c>
      <c r="L5372" s="7" t="s">
        <v>8443</v>
      </c>
      <c r="M5372" s="44">
        <v>29.8</v>
      </c>
      <c r="N5372" s="7">
        <v>1</v>
      </c>
      <c r="O5372" s="44">
        <v>29.8</v>
      </c>
      <c r="P5372" s="44">
        <v>14.46</v>
      </c>
      <c r="Q5372" s="44">
        <v>2.42</v>
      </c>
      <c r="R5372" s="44">
        <v>10.56</v>
      </c>
      <c r="S5372" s="44">
        <v>0</v>
      </c>
      <c r="T5372" s="44">
        <v>0</v>
      </c>
      <c r="U5372" s="44">
        <v>2.36</v>
      </c>
      <c r="V5372" s="9">
        <v>7.9200000000000007E-2</v>
      </c>
      <c r="W5372" s="42" t="s">
        <v>34</v>
      </c>
      <c r="X5372" s="43"/>
      <c r="Y5372" s="43"/>
      <c r="Z5372" s="43" t="s">
        <v>8442</v>
      </c>
      <c r="AA5372" s="37" t="str">
        <f>VLOOKUP(J5372, sku!B:C, 2, FALSE)</f>
        <v>Darker 500ml</v>
      </c>
      <c r="AB5372" s="37" t="str">
        <f>VLOOKUP(J5372, sku!B:BM, 64, FALSE)</f>
        <v>Revenda</v>
      </c>
      <c r="AC5372" s="37" t="str">
        <f>LEFT(pedidos[[#This Row],[SKU]],3)</f>
        <v>VX2</v>
      </c>
      <c r="AD5372" s="37" t="str" cm="1">
        <f t="array" aca="1" ref="AD5372" ca="1">IFERROR(
  INDEX(
    montadora[Montadora],
    MATCH(TRUE,LEFT(#REF!,NÚCARACT(montadora[SKU Parcial]))=montadora[SKU Parcial],0)
  ),
  ""
)</f>
        <v/>
      </c>
    </row>
    <row r="5373" spans="1:30" x14ac:dyDescent="0.25">
      <c r="A5373" s="42" t="s">
        <v>8796</v>
      </c>
      <c r="B5373" s="42"/>
      <c r="C5373" s="42"/>
      <c r="D5373" s="42"/>
      <c r="E5373" s="42">
        <v>23593055819</v>
      </c>
      <c r="F5373" s="42" t="s">
        <v>8403</v>
      </c>
      <c r="G5373" s="42" t="s">
        <v>11227</v>
      </c>
      <c r="H5373" s="7"/>
      <c r="I5373" s="42"/>
      <c r="J5373" s="42" t="s">
        <v>205</v>
      </c>
      <c r="K5373" s="8">
        <v>45855</v>
      </c>
      <c r="L5373" s="7" t="s">
        <v>8443</v>
      </c>
      <c r="M5373" s="44">
        <v>329</v>
      </c>
      <c r="N5373" s="7">
        <v>1</v>
      </c>
      <c r="O5373" s="44">
        <v>345.91</v>
      </c>
      <c r="P5373" s="44">
        <v>120</v>
      </c>
      <c r="Q5373" s="44">
        <v>26.71</v>
      </c>
      <c r="R5373" s="44">
        <v>76.39</v>
      </c>
      <c r="S5373" s="44">
        <v>16.91</v>
      </c>
      <c r="T5373" s="44">
        <v>0</v>
      </c>
      <c r="U5373" s="44">
        <v>105.9</v>
      </c>
      <c r="V5373" s="9">
        <v>0.32190000000000002</v>
      </c>
      <c r="W5373" s="42" t="s">
        <v>34</v>
      </c>
      <c r="X5373" s="43"/>
      <c r="Y5373" s="43"/>
      <c r="Z5373" s="43" t="s">
        <v>8442</v>
      </c>
      <c r="AA5373" s="37" t="str">
        <f>VLOOKUP(J5373, sku!B:C, 2, FALSE)</f>
        <v>Travessa Ford - Style - - - Ecosport - - - Preto</v>
      </c>
      <c r="AB5373" s="37" t="str">
        <f>VLOOKUP(J5373, sku!B:BM, 64, FALSE)</f>
        <v>Fabricação</v>
      </c>
      <c r="AC5373" s="37" t="str">
        <f>LEFT(pedidos[[#This Row],[SKU]],3)</f>
        <v>XFO</v>
      </c>
      <c r="AD5373" s="37" t="str" cm="1">
        <f t="array" aca="1" ref="AD5373" ca="1">IFERROR(
  INDEX(
    montadora[Montadora],
    MATCH(TRUE,LEFT(#REF!,NÚCARACT(montadora[SKU Parcial]))=montadora[SKU Parcial],0)
  ),
  ""
)</f>
        <v/>
      </c>
    </row>
    <row r="5374" spans="1:30" x14ac:dyDescent="0.25">
      <c r="A5374" s="42" t="s">
        <v>8634</v>
      </c>
      <c r="B5374" s="42"/>
      <c r="C5374" s="42"/>
      <c r="D5374" s="42"/>
      <c r="E5374" s="42">
        <v>20399377477</v>
      </c>
      <c r="F5374" s="42" t="s">
        <v>8393</v>
      </c>
      <c r="G5374" s="42" t="s">
        <v>11227</v>
      </c>
      <c r="H5374" s="7"/>
      <c r="I5374" s="42"/>
      <c r="J5374" s="42" t="s">
        <v>938</v>
      </c>
      <c r="K5374" s="8">
        <v>45855</v>
      </c>
      <c r="L5374" s="7" t="s">
        <v>8443</v>
      </c>
      <c r="M5374" s="44">
        <v>82.8</v>
      </c>
      <c r="N5374" s="7">
        <v>1</v>
      </c>
      <c r="O5374" s="44">
        <v>89.1</v>
      </c>
      <c r="P5374" s="44">
        <v>36</v>
      </c>
      <c r="Q5374" s="44">
        <v>6.72</v>
      </c>
      <c r="R5374" s="44">
        <v>22.22</v>
      </c>
      <c r="S5374" s="44">
        <v>6.3</v>
      </c>
      <c r="T5374" s="44">
        <v>0</v>
      </c>
      <c r="U5374" s="44">
        <v>17.86</v>
      </c>
      <c r="V5374" s="9">
        <v>0.2157</v>
      </c>
      <c r="W5374" s="42" t="s">
        <v>34</v>
      </c>
      <c r="X5374" s="43"/>
      <c r="Y5374" s="43"/>
      <c r="Z5374" s="43" t="s">
        <v>8442</v>
      </c>
      <c r="AA5374" s="37" t="str">
        <f>VLOOKUP(J5374, sku!B:C, 2, FALSE)</f>
        <v>Cadeirinha Preta Aro 26 - Peixinho Bike</v>
      </c>
      <c r="AB5374" s="37" t="str">
        <f>VLOOKUP(J5374, sku!B:BM, 64, FALSE)</f>
        <v>Revenda</v>
      </c>
      <c r="AC5374" s="37" t="str">
        <f>LEFT(pedidos[[#This Row],[SKU]],3)</f>
        <v>CAD</v>
      </c>
      <c r="AD5374" s="37" t="str" cm="1">
        <f t="array" aca="1" ref="AD5374" ca="1">IFERROR(
  INDEX(
    montadora[Montadora],
    MATCH(TRUE,LEFT(#REF!,NÚCARACT(montadora[SKU Parcial]))=montadora[SKU Parcial],0)
  ),
  ""
)</f>
        <v/>
      </c>
    </row>
    <row r="5375" spans="1:30" x14ac:dyDescent="0.25">
      <c r="A5375" s="42" t="s">
        <v>8797</v>
      </c>
      <c r="B5375" s="42"/>
      <c r="C5375" s="42"/>
      <c r="D5375" s="42"/>
      <c r="E5375" s="42">
        <v>23993054547</v>
      </c>
      <c r="F5375" s="42" t="s">
        <v>8827</v>
      </c>
      <c r="G5375" s="42" t="s">
        <v>11227</v>
      </c>
      <c r="H5375" s="7"/>
      <c r="I5375" s="42"/>
      <c r="J5375" s="42" t="s">
        <v>262</v>
      </c>
      <c r="K5375" s="8">
        <v>45855</v>
      </c>
      <c r="L5375" s="7" t="s">
        <v>8443</v>
      </c>
      <c r="M5375" s="44">
        <v>328.8</v>
      </c>
      <c r="N5375" s="7">
        <v>1</v>
      </c>
      <c r="O5375" s="44">
        <v>328.8</v>
      </c>
      <c r="P5375" s="44">
        <v>120</v>
      </c>
      <c r="Q5375" s="44">
        <v>26.7</v>
      </c>
      <c r="R5375" s="44">
        <v>76.34</v>
      </c>
      <c r="S5375" s="44">
        <v>0</v>
      </c>
      <c r="T5375" s="44">
        <v>0</v>
      </c>
      <c r="U5375" s="44">
        <v>105.76</v>
      </c>
      <c r="V5375" s="9">
        <v>0.32169999999999999</v>
      </c>
      <c r="W5375" s="42" t="s">
        <v>34</v>
      </c>
      <c r="X5375" s="43"/>
      <c r="Y5375" s="43"/>
      <c r="Z5375" s="43" t="s">
        <v>8442</v>
      </c>
      <c r="AA5375" s="37" t="str">
        <f>VLOOKUP(J5375, sku!B:C, 2, FALSE)</f>
        <v>Travessa Jeep - Style - - - Commander - - - Preto</v>
      </c>
      <c r="AB5375" s="37" t="str">
        <f>VLOOKUP(J5375, sku!B:BM, 64, FALSE)</f>
        <v>Fabricação</v>
      </c>
      <c r="AC5375" s="37" t="str">
        <f>LEFT(pedidos[[#This Row],[SKU]],3)</f>
        <v>XJP</v>
      </c>
      <c r="AD5375" s="37" t="str" cm="1">
        <f t="array" aca="1" ref="AD5375" ca="1">IFERROR(
  INDEX(
    montadora[Montadora],
    MATCH(TRUE,LEFT(#REF!,NÚCARACT(montadora[SKU Parcial]))=montadora[SKU Parcial],0)
  ),
  ""
)</f>
        <v/>
      </c>
    </row>
    <row r="5376" spans="1:30" x14ac:dyDescent="0.25">
      <c r="A5376" s="42" t="s">
        <v>8528</v>
      </c>
      <c r="B5376" s="42"/>
      <c r="C5376" s="42"/>
      <c r="D5376" s="42"/>
      <c r="E5376" s="42">
        <v>23693505999</v>
      </c>
      <c r="F5376" s="42" t="s">
        <v>8356</v>
      </c>
      <c r="G5376" s="42" t="s">
        <v>11227</v>
      </c>
      <c r="H5376" s="7"/>
      <c r="I5376" s="42"/>
      <c r="J5376" s="42" t="s">
        <v>8421</v>
      </c>
      <c r="K5376" s="8">
        <v>45855</v>
      </c>
      <c r="L5376" s="7" t="s">
        <v>8443</v>
      </c>
      <c r="M5376" s="44">
        <v>29.8</v>
      </c>
      <c r="N5376" s="7">
        <v>1</v>
      </c>
      <c r="O5376" s="44">
        <v>29.8</v>
      </c>
      <c r="P5376" s="44">
        <v>13.57</v>
      </c>
      <c r="Q5376" s="44">
        <v>2.42</v>
      </c>
      <c r="R5376" s="44">
        <v>10.56</v>
      </c>
      <c r="S5376" s="44">
        <v>0</v>
      </c>
      <c r="T5376" s="44">
        <v>0</v>
      </c>
      <c r="U5376" s="44">
        <v>3.25</v>
      </c>
      <c r="V5376" s="9">
        <v>0.1091</v>
      </c>
      <c r="W5376" s="42" t="s">
        <v>34</v>
      </c>
      <c r="X5376" s="43"/>
      <c r="Y5376" s="43"/>
      <c r="Z5376" s="43" t="s">
        <v>8442</v>
      </c>
      <c r="AA5376" s="37" t="str">
        <f>VLOOKUP(J5376, sku!B:C, 2, FALSE)</f>
        <v>Sanitizante Fresh 1,5l</v>
      </c>
      <c r="AB5376" s="37" t="str">
        <f>VLOOKUP(J5376, sku!B:BM, 64, FALSE)</f>
        <v>Revenda</v>
      </c>
      <c r="AC5376" s="37" t="str">
        <f>LEFT(pedidos[[#This Row],[SKU]],3)</f>
        <v>VT2</v>
      </c>
      <c r="AD5376" s="37" t="str" cm="1">
        <f t="array" aca="1" ref="AD5376" ca="1">IFERROR(
  INDEX(
    montadora[Montadora],
    MATCH(TRUE,LEFT(#REF!,NÚCARACT(montadora[SKU Parcial]))=montadora[SKU Parcial],0)
  ),
  ""
)</f>
        <v/>
      </c>
    </row>
    <row r="5377" spans="1:30" x14ac:dyDescent="0.25">
      <c r="A5377" s="42" t="s">
        <v>8770</v>
      </c>
      <c r="B5377" s="42"/>
      <c r="C5377" s="42"/>
      <c r="D5377" s="42"/>
      <c r="E5377" s="42">
        <v>23797736070</v>
      </c>
      <c r="F5377" s="42" t="s">
        <v>8408</v>
      </c>
      <c r="G5377" s="42" t="s">
        <v>11227</v>
      </c>
      <c r="H5377" s="7"/>
      <c r="I5377" s="42"/>
      <c r="J5377" s="42" t="s">
        <v>1707</v>
      </c>
      <c r="K5377" s="8">
        <v>45855</v>
      </c>
      <c r="L5377" s="7" t="s">
        <v>8443</v>
      </c>
      <c r="M5377" s="44">
        <v>238.8</v>
      </c>
      <c r="N5377" s="7">
        <v>1</v>
      </c>
      <c r="O5377" s="44">
        <v>238.8</v>
      </c>
      <c r="P5377" s="44">
        <v>105</v>
      </c>
      <c r="Q5377" s="44">
        <v>19.39</v>
      </c>
      <c r="R5377" s="44">
        <v>56.54</v>
      </c>
      <c r="S5377" s="44">
        <v>0</v>
      </c>
      <c r="T5377" s="44">
        <v>0</v>
      </c>
      <c r="U5377" s="44">
        <v>57.87</v>
      </c>
      <c r="V5377" s="9">
        <v>0.24229999999999999</v>
      </c>
      <c r="W5377" s="42" t="s">
        <v>34</v>
      </c>
      <c r="X5377" s="43"/>
      <c r="Y5377" s="43"/>
      <c r="Z5377" s="43" t="s">
        <v>8442</v>
      </c>
      <c r="AA5377" s="37" t="str">
        <f>VLOOKUP(J5377, sku!B:C, 2, FALSE)</f>
        <v>Travessa Volkswagen - Slim - - - Saveiro Cross - 2010 A 2024 - Preto</v>
      </c>
      <c r="AB5377" s="37" t="str">
        <f>VLOOKUP(J5377, sku!B:BM, 64, FALSE)</f>
        <v>Fabricação</v>
      </c>
      <c r="AC5377" s="37" t="str">
        <f>LEFT(pedidos[[#This Row],[SKU]],3)</f>
        <v>XVW</v>
      </c>
      <c r="AD5377" s="37" t="str" cm="1">
        <f t="array" aca="1" ref="AD5377" ca="1">IFERROR(
  INDEX(
    montadora[Montadora],
    MATCH(TRUE,LEFT(#REF!,NÚCARACT(montadora[SKU Parcial]))=montadora[SKU Parcial],0)
  ),
  ""
)</f>
        <v/>
      </c>
    </row>
    <row r="5378" spans="1:30" x14ac:dyDescent="0.25">
      <c r="A5378" s="42" t="s">
        <v>8778</v>
      </c>
      <c r="B5378" s="42"/>
      <c r="C5378" s="42"/>
      <c r="D5378" s="42"/>
      <c r="E5378" s="42">
        <v>22098187593</v>
      </c>
      <c r="F5378" s="42" t="s">
        <v>8412</v>
      </c>
      <c r="G5378" s="42" t="s">
        <v>11227</v>
      </c>
      <c r="H5378" s="7"/>
      <c r="I5378" s="42"/>
      <c r="J5378" s="42" t="s">
        <v>372</v>
      </c>
      <c r="K5378" s="8">
        <v>45855</v>
      </c>
      <c r="L5378" s="7" t="s">
        <v>8443</v>
      </c>
      <c r="M5378" s="44">
        <v>233.8</v>
      </c>
      <c r="N5378" s="7">
        <v>1</v>
      </c>
      <c r="O5378" s="44">
        <v>233.8</v>
      </c>
      <c r="P5378" s="44">
        <v>105.54</v>
      </c>
      <c r="Q5378" s="44">
        <v>18.98</v>
      </c>
      <c r="R5378" s="44">
        <v>55.44</v>
      </c>
      <c r="S5378" s="44">
        <v>0</v>
      </c>
      <c r="T5378" s="44">
        <v>0</v>
      </c>
      <c r="U5378" s="44">
        <v>53.84</v>
      </c>
      <c r="V5378" s="9">
        <v>0.2303</v>
      </c>
      <c r="W5378" s="42" t="s">
        <v>34</v>
      </c>
      <c r="X5378" s="43"/>
      <c r="Y5378" s="43"/>
      <c r="Z5378" s="43" t="s">
        <v>8442</v>
      </c>
      <c r="AA5378" s="37" t="str">
        <f>VLOOKUP(J5378, sku!B:C, 2, FALSE)</f>
        <v>Aquecedor</v>
      </c>
      <c r="AB5378" s="37" t="str">
        <f>VLOOKUP(J5378, sku!B:BM, 64, FALSE)</f>
        <v>Importação</v>
      </c>
      <c r="AC5378" s="37" t="str">
        <f>LEFT(pedidos[[#This Row],[SKU]],3)</f>
        <v>1XA</v>
      </c>
      <c r="AD5378" s="37" t="str" cm="1">
        <f t="array" aca="1" ref="AD5378" ca="1">IFERROR(
  INDEX(
    montadora[Montadora],
    MATCH(TRUE,LEFT(#REF!,NÚCARACT(montadora[SKU Parcial]))=montadora[SKU Parcial],0)
  ),
  ""
)</f>
        <v/>
      </c>
    </row>
    <row r="5379" spans="1:30" x14ac:dyDescent="0.25">
      <c r="A5379" s="42" t="s">
        <v>8567</v>
      </c>
      <c r="B5379" s="42"/>
      <c r="C5379" s="42"/>
      <c r="D5379" s="42"/>
      <c r="E5379" s="42">
        <v>22797364129</v>
      </c>
      <c r="F5379" s="42" t="s">
        <v>8376</v>
      </c>
      <c r="G5379" s="42" t="s">
        <v>11227</v>
      </c>
      <c r="H5379" s="7"/>
      <c r="I5379" s="42"/>
      <c r="J5379" s="42" t="s">
        <v>304</v>
      </c>
      <c r="K5379" s="8">
        <v>45855</v>
      </c>
      <c r="L5379" s="7" t="s">
        <v>8443</v>
      </c>
      <c r="M5379" s="44">
        <v>59.8</v>
      </c>
      <c r="N5379" s="7">
        <v>1</v>
      </c>
      <c r="O5379" s="44">
        <v>59.8</v>
      </c>
      <c r="P5379" s="44">
        <v>21.45</v>
      </c>
      <c r="Q5379" s="44">
        <v>4.8600000000000003</v>
      </c>
      <c r="R5379" s="44">
        <v>17.16</v>
      </c>
      <c r="S5379" s="44">
        <v>0</v>
      </c>
      <c r="T5379" s="44">
        <v>0</v>
      </c>
      <c r="U5379" s="44">
        <v>16.329999999999998</v>
      </c>
      <c r="V5379" s="9">
        <v>0.2732</v>
      </c>
      <c r="W5379" s="42" t="s">
        <v>34</v>
      </c>
      <c r="X5379" s="43"/>
      <c r="Y5379" s="43"/>
      <c r="Z5379" s="43" t="s">
        <v>8442</v>
      </c>
      <c r="AA5379" s="37" t="str">
        <f>VLOOKUP(J5379, sku!B:C, 2, FALSE)</f>
        <v>Corrente de Moto Antifurto 150cm - Preto</v>
      </c>
      <c r="AB5379" s="37" t="str">
        <f>VLOOKUP(J5379, sku!B:BM, 64, FALSE)</f>
        <v>Importação</v>
      </c>
      <c r="AC5379" s="37" t="str">
        <f>LEFT(pedidos[[#This Row],[SKU]],3)</f>
        <v>XR0</v>
      </c>
      <c r="AD5379" s="37" t="str" cm="1">
        <f t="array" aca="1" ref="AD5379" ca="1">IFERROR(
  INDEX(
    montadora[Montadora],
    MATCH(TRUE,LEFT(#REF!,NÚCARACT(montadora[SKU Parcial]))=montadora[SKU Parcial],0)
  ),
  ""
)</f>
        <v/>
      </c>
    </row>
    <row r="5380" spans="1:30" x14ac:dyDescent="0.25">
      <c r="A5380" s="42" t="s">
        <v>8586</v>
      </c>
      <c r="B5380" s="42"/>
      <c r="C5380" s="42"/>
      <c r="D5380" s="42"/>
      <c r="E5380" s="42">
        <v>22293424720</v>
      </c>
      <c r="F5380" s="42" t="s">
        <v>8380</v>
      </c>
      <c r="G5380" s="42" t="s">
        <v>11227</v>
      </c>
      <c r="H5380" s="7"/>
      <c r="I5380" s="42"/>
      <c r="J5380" s="42" t="s">
        <v>886</v>
      </c>
      <c r="K5380" s="8">
        <v>45855</v>
      </c>
      <c r="L5380" s="7" t="s">
        <v>8443</v>
      </c>
      <c r="M5380" s="44">
        <v>49.8</v>
      </c>
      <c r="N5380" s="7">
        <v>1</v>
      </c>
      <c r="O5380" s="44">
        <v>49.8</v>
      </c>
      <c r="P5380" s="44">
        <v>24.45</v>
      </c>
      <c r="Q5380" s="44">
        <v>4.04</v>
      </c>
      <c r="R5380" s="44">
        <v>0</v>
      </c>
      <c r="S5380" s="44">
        <v>0</v>
      </c>
      <c r="T5380" s="44">
        <v>0</v>
      </c>
      <c r="U5380" s="44">
        <v>21.31</v>
      </c>
      <c r="V5380" s="9">
        <v>0.42780000000000001</v>
      </c>
      <c r="W5380" s="42" t="s">
        <v>34</v>
      </c>
      <c r="X5380" s="43"/>
      <c r="Y5380" s="43"/>
      <c r="Z5380" s="43" t="s">
        <v>8442</v>
      </c>
      <c r="AA5380" s="37" t="str">
        <f>VLOOKUP(J5380, sku!B:C, 2, FALSE)</f>
        <v>Trava Manete Moto E Bicicleta de Alumínio</v>
      </c>
      <c r="AB5380" s="37" t="str">
        <f>VLOOKUP(J5380, sku!B:BM, 64, FALSE)</f>
        <v>Importação</v>
      </c>
      <c r="AC5380" s="37" t="str">
        <f>LEFT(pedidos[[#This Row],[SKU]],3)</f>
        <v>ET0</v>
      </c>
      <c r="AD5380" s="37" t="str" cm="1">
        <f t="array" aca="1" ref="AD5380" ca="1">IFERROR(
  INDEX(
    montadora[Montadora],
    MATCH(TRUE,LEFT(#REF!,NÚCARACT(montadora[SKU Parcial]))=montadora[SKU Parcial],0)
  ),
  ""
)</f>
        <v/>
      </c>
    </row>
    <row r="5381" spans="1:30" x14ac:dyDescent="0.25">
      <c r="A5381" s="42" t="s">
        <v>8506</v>
      </c>
      <c r="B5381" s="42"/>
      <c r="C5381" s="42"/>
      <c r="D5381" s="42"/>
      <c r="E5381" s="42">
        <v>21299544379</v>
      </c>
      <c r="F5381" s="42" t="s">
        <v>8353</v>
      </c>
      <c r="G5381" s="42" t="s">
        <v>11227</v>
      </c>
      <c r="H5381" s="7"/>
      <c r="I5381" s="42"/>
      <c r="J5381" s="42" t="s">
        <v>100</v>
      </c>
      <c r="K5381" s="8">
        <v>45854</v>
      </c>
      <c r="L5381" s="7" t="s">
        <v>8443</v>
      </c>
      <c r="M5381" s="44">
        <v>47.8</v>
      </c>
      <c r="N5381" s="7">
        <v>1</v>
      </c>
      <c r="O5381" s="44">
        <v>47.8</v>
      </c>
      <c r="P5381" s="44">
        <v>8.84</v>
      </c>
      <c r="Q5381" s="44">
        <v>3.88</v>
      </c>
      <c r="R5381" s="44">
        <v>14.52</v>
      </c>
      <c r="S5381" s="44">
        <v>0</v>
      </c>
      <c r="T5381" s="44">
        <v>0</v>
      </c>
      <c r="U5381" s="44">
        <v>20.56</v>
      </c>
      <c r="V5381" s="9">
        <v>0.43009999999999998</v>
      </c>
      <c r="W5381" s="42" t="s">
        <v>34</v>
      </c>
      <c r="X5381" s="43"/>
      <c r="Y5381" s="43"/>
      <c r="Z5381" s="43" t="s">
        <v>8442</v>
      </c>
      <c r="AA5381" s="37" t="str">
        <f>VLOOKUP(J5381, sku!B:C, 2, FALSE)</f>
        <v>Trava Disco De Freio Bicicleta - Prata</v>
      </c>
      <c r="AB5381" s="37" t="str">
        <f>VLOOKUP(J5381, sku!B:BM, 64, FALSE)</f>
        <v>Importação</v>
      </c>
      <c r="AC5381" s="37" t="str">
        <f>LEFT(pedidos[[#This Row],[SKU]],3)</f>
        <v>ET0</v>
      </c>
      <c r="AD5381" s="37" t="str" cm="1">
        <f t="array" aca="1" ref="AD5381" ca="1">IFERROR(
  INDEX(
    montadora[Montadora],
    MATCH(TRUE,LEFT(#REF!,NÚCARACT(montadora[SKU Parcial]))=montadora[SKU Parcial],0)
  ),
  ""
)</f>
        <v/>
      </c>
    </row>
    <row r="5382" spans="1:30" x14ac:dyDescent="0.25">
      <c r="A5382" s="42" t="s">
        <v>8519</v>
      </c>
      <c r="B5382" s="42"/>
      <c r="C5382" s="42"/>
      <c r="D5382" s="42"/>
      <c r="E5382" s="42">
        <v>23598045317</v>
      </c>
      <c r="F5382" s="42" t="s">
        <v>8359</v>
      </c>
      <c r="G5382" s="42" t="s">
        <v>11227</v>
      </c>
      <c r="H5382" s="7"/>
      <c r="I5382" s="42"/>
      <c r="J5382" s="42" t="s">
        <v>8834</v>
      </c>
      <c r="K5382" s="8">
        <v>45854</v>
      </c>
      <c r="L5382" s="7" t="s">
        <v>8443</v>
      </c>
      <c r="M5382" s="44">
        <v>26.8</v>
      </c>
      <c r="N5382" s="7">
        <v>1</v>
      </c>
      <c r="O5382" s="44">
        <v>26.8</v>
      </c>
      <c r="P5382" s="44">
        <v>13.28</v>
      </c>
      <c r="Q5382" s="44">
        <v>2.1800000000000002</v>
      </c>
      <c r="R5382" s="44">
        <v>9.9</v>
      </c>
      <c r="S5382" s="44">
        <v>0</v>
      </c>
      <c r="T5382" s="44">
        <v>0</v>
      </c>
      <c r="U5382" s="44">
        <v>1.44</v>
      </c>
      <c r="V5382" s="9">
        <v>5.3900000000000003E-2</v>
      </c>
      <c r="W5382" s="42" t="s">
        <v>34</v>
      </c>
      <c r="X5382" s="43"/>
      <c r="Y5382" s="43"/>
      <c r="Z5382" s="43" t="s">
        <v>8442</v>
      </c>
      <c r="AA5382" s="37" t="str">
        <f>VLOOKUP(J5382, sku!B:C, 2, FALSE)</f>
        <v>Cadeado Trava De Bicicleta 110 Cm - Verde</v>
      </c>
      <c r="AB5382" s="37" t="str">
        <f>VLOOKUP(J5382, sku!B:BM, 64, FALSE)</f>
        <v>Importação</v>
      </c>
      <c r="AC5382" s="37" t="str">
        <f>LEFT(pedidos[[#This Row],[SKU]],3)</f>
        <v>CAD</v>
      </c>
      <c r="AD5382" s="37" t="str" cm="1">
        <f t="array" aca="1" ref="AD5382" ca="1">IFERROR(
  INDEX(
    montadora[Montadora],
    MATCH(TRUE,LEFT(#REF!,NÚCARACT(montadora[SKU Parcial]))=montadora[SKU Parcial],0)
  ),
  ""
)</f>
        <v/>
      </c>
    </row>
    <row r="5383" spans="1:30" x14ac:dyDescent="0.25">
      <c r="A5383" s="42" t="s">
        <v>8798</v>
      </c>
      <c r="B5383" s="42"/>
      <c r="C5383" s="42"/>
      <c r="D5383" s="42"/>
      <c r="E5383" s="42">
        <v>23593055819</v>
      </c>
      <c r="F5383" s="42" t="s">
        <v>8403</v>
      </c>
      <c r="G5383" s="42" t="s">
        <v>11227</v>
      </c>
      <c r="H5383" s="7"/>
      <c r="I5383" s="42"/>
      <c r="J5383" s="42" t="s">
        <v>241</v>
      </c>
      <c r="K5383" s="8">
        <v>45854</v>
      </c>
      <c r="L5383" s="7" t="s">
        <v>8443</v>
      </c>
      <c r="M5383" s="44">
        <v>328.8</v>
      </c>
      <c r="N5383" s="7">
        <v>1</v>
      </c>
      <c r="O5383" s="44">
        <v>-18.11</v>
      </c>
      <c r="P5383" s="44">
        <v>120</v>
      </c>
      <c r="Q5383" s="44">
        <v>26.7</v>
      </c>
      <c r="R5383" s="44">
        <v>0</v>
      </c>
      <c r="S5383" s="44">
        <v>0</v>
      </c>
      <c r="T5383" s="44">
        <v>-18.11</v>
      </c>
      <c r="U5383" s="44">
        <v>-164.81</v>
      </c>
      <c r="V5383" s="9">
        <v>-0.50119999999999998</v>
      </c>
      <c r="W5383" s="42" t="s">
        <v>34</v>
      </c>
      <c r="X5383" s="43"/>
      <c r="Y5383" s="43"/>
      <c r="Z5383" s="43" t="s">
        <v>8442</v>
      </c>
      <c r="AA5383" s="37" t="str">
        <f>VLOOKUP(J5383, sku!B:C, 2, FALSE)</f>
        <v>Travessa Ford - Style - - - Ecosport - - - Prata</v>
      </c>
      <c r="AB5383" s="37" t="str">
        <f>VLOOKUP(J5383, sku!B:BM, 64, FALSE)</f>
        <v>Fabricação</v>
      </c>
      <c r="AC5383" s="37" t="str">
        <f>LEFT(pedidos[[#This Row],[SKU]],3)</f>
        <v>XFO</v>
      </c>
      <c r="AD5383" s="37" t="str" cm="1">
        <f t="array" aca="1" ref="AD5383" ca="1">IFERROR(
  INDEX(
    montadora[Montadora],
    MATCH(TRUE,LEFT(#REF!,NÚCARACT(montadora[SKU Parcial]))=montadora[SKU Parcial],0)
  ),
  ""
)</f>
        <v/>
      </c>
    </row>
    <row r="5384" spans="1:30" x14ac:dyDescent="0.25">
      <c r="A5384" s="42" t="s">
        <v>8746</v>
      </c>
      <c r="B5384" s="42"/>
      <c r="C5384" s="42"/>
      <c r="D5384" s="42"/>
      <c r="E5384" s="42">
        <v>22998010236</v>
      </c>
      <c r="F5384" s="42" t="s">
        <v>8381</v>
      </c>
      <c r="G5384" s="42" t="s">
        <v>11227</v>
      </c>
      <c r="H5384" s="7"/>
      <c r="I5384" s="42"/>
      <c r="J5384" s="42" t="s">
        <v>886</v>
      </c>
      <c r="K5384" s="8">
        <v>45854</v>
      </c>
      <c r="L5384" s="7" t="s">
        <v>8443</v>
      </c>
      <c r="M5384" s="44">
        <v>49.8</v>
      </c>
      <c r="N5384" s="7">
        <v>2</v>
      </c>
      <c r="O5384" s="44">
        <v>99.6</v>
      </c>
      <c r="P5384" s="44">
        <v>48.9</v>
      </c>
      <c r="Q5384" s="44">
        <v>8.09</v>
      </c>
      <c r="R5384" s="44">
        <v>14.94</v>
      </c>
      <c r="S5384" s="44">
        <v>0</v>
      </c>
      <c r="T5384" s="44">
        <v>0</v>
      </c>
      <c r="U5384" s="44">
        <v>27.67</v>
      </c>
      <c r="V5384" s="9">
        <v>0.27779999999999999</v>
      </c>
      <c r="W5384" s="42" t="s">
        <v>34</v>
      </c>
      <c r="X5384" s="43"/>
      <c r="Y5384" s="43"/>
      <c r="Z5384" s="43" t="s">
        <v>8442</v>
      </c>
      <c r="AA5384" s="37" t="str">
        <f>VLOOKUP(J5384, sku!B:C, 2, FALSE)</f>
        <v>Trava Manete Moto E Bicicleta de Alumínio</v>
      </c>
      <c r="AB5384" s="37" t="str">
        <f>VLOOKUP(J5384, sku!B:BM, 64, FALSE)</f>
        <v>Importação</v>
      </c>
      <c r="AC5384" s="37" t="str">
        <f>LEFT(pedidos[[#This Row],[SKU]],3)</f>
        <v>ET0</v>
      </c>
      <c r="AD5384" s="37" t="str" cm="1">
        <f t="array" aca="1" ref="AD5384" ca="1">IFERROR(
  INDEX(
    montadora[Montadora],
    MATCH(TRUE,LEFT(#REF!,NÚCARACT(montadora[SKU Parcial]))=montadora[SKU Parcial],0)
  ),
  ""
)</f>
        <v/>
      </c>
    </row>
    <row r="5385" spans="1:30" x14ac:dyDescent="0.25">
      <c r="A5385" s="42" t="s">
        <v>8742</v>
      </c>
      <c r="B5385" s="42"/>
      <c r="C5385" s="42"/>
      <c r="D5385" s="42"/>
      <c r="E5385" s="42">
        <v>23393714520</v>
      </c>
      <c r="F5385" s="42" t="s">
        <v>8397</v>
      </c>
      <c r="G5385" s="42" t="s">
        <v>11227</v>
      </c>
      <c r="H5385" s="7"/>
      <c r="I5385" s="42"/>
      <c r="J5385" s="42" t="s">
        <v>2747</v>
      </c>
      <c r="K5385" s="8">
        <v>45854</v>
      </c>
      <c r="L5385" s="7" t="s">
        <v>8443</v>
      </c>
      <c r="M5385" s="44">
        <v>89.8</v>
      </c>
      <c r="N5385" s="7">
        <v>1</v>
      </c>
      <c r="O5385" s="44">
        <v>89.8</v>
      </c>
      <c r="P5385" s="44">
        <v>41.36</v>
      </c>
      <c r="Q5385" s="44">
        <v>7.29</v>
      </c>
      <c r="R5385" s="44">
        <v>23.76</v>
      </c>
      <c r="S5385" s="44">
        <v>0</v>
      </c>
      <c r="T5385" s="44">
        <v>0</v>
      </c>
      <c r="U5385" s="44">
        <v>17.39</v>
      </c>
      <c r="V5385" s="9">
        <v>0.19359999999999999</v>
      </c>
      <c r="W5385" s="42" t="s">
        <v>34</v>
      </c>
      <c r="X5385" s="43"/>
      <c r="Y5385" s="43"/>
      <c r="Z5385" s="43" t="s">
        <v>8442</v>
      </c>
      <c r="AA5385" s="37" t="str">
        <f>VLOOKUP(J5385, sku!B:C, 2, FALSE)</f>
        <v>Cabo de Chupeta Coaxial de Transferência de Carga de Bateria 12/24V 500 Amper, PVC, CCA 5 Metros</v>
      </c>
      <c r="AB5385" s="37" t="str">
        <f>VLOOKUP(J5385, sku!B:BM, 64, FALSE)</f>
        <v>Importação</v>
      </c>
      <c r="AC5385" s="37" t="str">
        <f>LEFT(pedidos[[#This Row],[SKU]],3)</f>
        <v>1EC</v>
      </c>
      <c r="AD5385" s="37" t="str" cm="1">
        <f t="array" aca="1" ref="AD5385" ca="1">IFERROR(
  INDEX(
    montadora[Montadora],
    MATCH(TRUE,LEFT(#REF!,NÚCARACT(montadora[SKU Parcial]))=montadora[SKU Parcial],0)
  ),
  ""
)</f>
        <v/>
      </c>
    </row>
    <row r="5386" spans="1:30" x14ac:dyDescent="0.25">
      <c r="A5386" s="42" t="s">
        <v>8635</v>
      </c>
      <c r="B5386" s="42"/>
      <c r="C5386" s="42"/>
      <c r="D5386" s="42"/>
      <c r="E5386" s="42">
        <v>20399377477</v>
      </c>
      <c r="F5386" s="42" t="s">
        <v>8393</v>
      </c>
      <c r="G5386" s="42" t="s">
        <v>11227</v>
      </c>
      <c r="H5386" s="7"/>
      <c r="I5386" s="42"/>
      <c r="J5386" s="42" t="s">
        <v>938</v>
      </c>
      <c r="K5386" s="8">
        <v>45854</v>
      </c>
      <c r="L5386" s="7" t="s">
        <v>8443</v>
      </c>
      <c r="M5386" s="44">
        <v>79.900000000000006</v>
      </c>
      <c r="N5386" s="7">
        <v>1</v>
      </c>
      <c r="O5386" s="44">
        <v>89.84</v>
      </c>
      <c r="P5386" s="44">
        <v>36</v>
      </c>
      <c r="Q5386" s="44">
        <v>6.49</v>
      </c>
      <c r="R5386" s="44">
        <v>21.58</v>
      </c>
      <c r="S5386" s="44">
        <v>9.94</v>
      </c>
      <c r="T5386" s="44">
        <v>0</v>
      </c>
      <c r="U5386" s="44">
        <v>12.19</v>
      </c>
      <c r="V5386" s="9">
        <v>0.15260000000000001</v>
      </c>
      <c r="W5386" s="42" t="s">
        <v>34</v>
      </c>
      <c r="X5386" s="43"/>
      <c r="Y5386" s="43"/>
      <c r="Z5386" s="43" t="s">
        <v>8442</v>
      </c>
      <c r="AA5386" s="37" t="str">
        <f>VLOOKUP(J5386, sku!B:C, 2, FALSE)</f>
        <v>Cadeirinha Preta Aro 26 - Peixinho Bike</v>
      </c>
      <c r="AB5386" s="37" t="str">
        <f>VLOOKUP(J5386, sku!B:BM, 64, FALSE)</f>
        <v>Revenda</v>
      </c>
      <c r="AC5386" s="37" t="str">
        <f>LEFT(pedidos[[#This Row],[SKU]],3)</f>
        <v>CAD</v>
      </c>
      <c r="AD5386" s="37" t="str" cm="1">
        <f t="array" aca="1" ref="AD5386" ca="1">IFERROR(
  INDEX(
    montadora[Montadora],
    MATCH(TRUE,LEFT(#REF!,NÚCARACT(montadora[SKU Parcial]))=montadora[SKU Parcial],0)
  ),
  ""
)</f>
        <v/>
      </c>
    </row>
    <row r="5387" spans="1:30" x14ac:dyDescent="0.25">
      <c r="A5387" s="42" t="s">
        <v>8558</v>
      </c>
      <c r="B5387" s="42"/>
      <c r="C5387" s="42"/>
      <c r="D5387" s="42"/>
      <c r="E5387" s="42">
        <v>22898056098</v>
      </c>
      <c r="F5387" s="42" t="s">
        <v>8375</v>
      </c>
      <c r="G5387" s="42" t="s">
        <v>11227</v>
      </c>
      <c r="H5387" s="7"/>
      <c r="I5387" s="42"/>
      <c r="J5387" s="42" t="s">
        <v>8431</v>
      </c>
      <c r="K5387" s="8">
        <v>45853</v>
      </c>
      <c r="L5387" s="7" t="s">
        <v>8443</v>
      </c>
      <c r="M5387" s="44">
        <v>38.799999999999997</v>
      </c>
      <c r="N5387" s="7">
        <v>1</v>
      </c>
      <c r="O5387" s="44">
        <v>46.8</v>
      </c>
      <c r="P5387" s="44">
        <v>20.3</v>
      </c>
      <c r="Q5387" s="44">
        <v>3.15</v>
      </c>
      <c r="R5387" s="44">
        <v>12.54</v>
      </c>
      <c r="S5387" s="44">
        <v>8</v>
      </c>
      <c r="T5387" s="44">
        <v>0</v>
      </c>
      <c r="U5387" s="44">
        <v>2.81</v>
      </c>
      <c r="V5387" s="9">
        <v>7.2400000000000006E-2</v>
      </c>
      <c r="W5387" s="42" t="s">
        <v>34</v>
      </c>
      <c r="X5387" s="43"/>
      <c r="Y5387" s="43"/>
      <c r="Z5387" s="43" t="s">
        <v>8442</v>
      </c>
      <c r="AA5387" s="37" t="str">
        <f>VLOOKUP(J5387, sku!B:C, 2, FALSE)</f>
        <v>V10 - Corte Verniz Asiático 500ml</v>
      </c>
      <c r="AB5387" s="37" t="str">
        <f>VLOOKUP(J5387, sku!B:BM, 64, FALSE)</f>
        <v>Revenda</v>
      </c>
      <c r="AC5387" s="37" t="str">
        <f>LEFT(pedidos[[#This Row],[SKU]],3)</f>
        <v>VX2</v>
      </c>
      <c r="AD5387" s="37" t="str" cm="1">
        <f t="array" aca="1" ref="AD5387" ca="1">IFERROR(
  INDEX(
    montadora[Montadora],
    MATCH(TRUE,LEFT(#REF!,NÚCARACT(montadora[SKU Parcial]))=montadora[SKU Parcial],0)
  ),
  ""
)</f>
        <v/>
      </c>
    </row>
    <row r="5388" spans="1:30" x14ac:dyDescent="0.25">
      <c r="A5388" s="42" t="s">
        <v>8636</v>
      </c>
      <c r="B5388" s="42"/>
      <c r="C5388" s="42"/>
      <c r="D5388" s="42"/>
      <c r="E5388" s="42">
        <v>20399377477</v>
      </c>
      <c r="F5388" s="42" t="s">
        <v>8393</v>
      </c>
      <c r="G5388" s="42" t="s">
        <v>11227</v>
      </c>
      <c r="H5388" s="7"/>
      <c r="I5388" s="42"/>
      <c r="J5388" s="42" t="s">
        <v>938</v>
      </c>
      <c r="K5388" s="8">
        <v>45853</v>
      </c>
      <c r="L5388" s="7" t="s">
        <v>8443</v>
      </c>
      <c r="M5388" s="44">
        <v>79.900000000000006</v>
      </c>
      <c r="N5388" s="7">
        <v>1</v>
      </c>
      <c r="O5388" s="44">
        <v>87.41</v>
      </c>
      <c r="P5388" s="44">
        <v>36</v>
      </c>
      <c r="Q5388" s="44">
        <v>6.49</v>
      </c>
      <c r="R5388" s="44">
        <v>21.58</v>
      </c>
      <c r="S5388" s="44">
        <v>7.51</v>
      </c>
      <c r="T5388" s="44">
        <v>0</v>
      </c>
      <c r="U5388" s="44">
        <v>15.83</v>
      </c>
      <c r="V5388" s="9">
        <v>0.19819999999999999</v>
      </c>
      <c r="W5388" s="42" t="s">
        <v>34</v>
      </c>
      <c r="X5388" s="43"/>
      <c r="Y5388" s="43"/>
      <c r="Z5388" s="43" t="s">
        <v>8442</v>
      </c>
      <c r="AA5388" s="37" t="str">
        <f>VLOOKUP(J5388, sku!B:C, 2, FALSE)</f>
        <v>Cadeirinha Preta Aro 26 - Peixinho Bike</v>
      </c>
      <c r="AB5388" s="37" t="str">
        <f>VLOOKUP(J5388, sku!B:BM, 64, FALSE)</f>
        <v>Revenda</v>
      </c>
      <c r="AC5388" s="37" t="str">
        <f>LEFT(pedidos[[#This Row],[SKU]],3)</f>
        <v>CAD</v>
      </c>
      <c r="AD5388" s="37" t="str" cm="1">
        <f t="array" aca="1" ref="AD5388" ca="1">IFERROR(
  INDEX(
    montadora[Montadora],
    MATCH(TRUE,LEFT(#REF!,NÚCARACT(montadora[SKU Parcial]))=montadora[SKU Parcial],0)
  ),
  ""
)</f>
        <v/>
      </c>
    </row>
    <row r="5389" spans="1:30" x14ac:dyDescent="0.25">
      <c r="A5389" s="42" t="s">
        <v>8637</v>
      </c>
      <c r="B5389" s="42"/>
      <c r="C5389" s="42"/>
      <c r="D5389" s="42"/>
      <c r="E5389" s="42">
        <v>20399377477</v>
      </c>
      <c r="F5389" s="42" t="s">
        <v>8393</v>
      </c>
      <c r="G5389" s="42" t="s">
        <v>11227</v>
      </c>
      <c r="H5389" s="7"/>
      <c r="I5389" s="42"/>
      <c r="J5389" s="42" t="s">
        <v>938</v>
      </c>
      <c r="K5389" s="8">
        <v>45853</v>
      </c>
      <c r="L5389" s="7" t="s">
        <v>8443</v>
      </c>
      <c r="M5389" s="44">
        <v>79.900000000000006</v>
      </c>
      <c r="N5389" s="7">
        <v>1</v>
      </c>
      <c r="O5389" s="44">
        <v>99.56</v>
      </c>
      <c r="P5389" s="44">
        <v>36</v>
      </c>
      <c r="Q5389" s="44">
        <v>6.49</v>
      </c>
      <c r="R5389" s="44">
        <v>21.58</v>
      </c>
      <c r="S5389" s="44">
        <v>19.66</v>
      </c>
      <c r="T5389" s="44">
        <v>0</v>
      </c>
      <c r="U5389" s="44">
        <v>15.83</v>
      </c>
      <c r="V5389" s="9">
        <v>0.19819999999999999</v>
      </c>
      <c r="W5389" s="42" t="s">
        <v>34</v>
      </c>
      <c r="X5389" s="43"/>
      <c r="Y5389" s="43"/>
      <c r="Z5389" s="43" t="s">
        <v>8442</v>
      </c>
      <c r="AA5389" s="37" t="str">
        <f>VLOOKUP(J5389, sku!B:C, 2, FALSE)</f>
        <v>Cadeirinha Preta Aro 26 - Peixinho Bike</v>
      </c>
      <c r="AB5389" s="37" t="str">
        <f>VLOOKUP(J5389, sku!B:BM, 64, FALSE)</f>
        <v>Revenda</v>
      </c>
      <c r="AC5389" s="37" t="str">
        <f>LEFT(pedidos[[#This Row],[SKU]],3)</f>
        <v>CAD</v>
      </c>
      <c r="AD5389" s="37" t="str" cm="1">
        <f t="array" aca="1" ref="AD5389" ca="1">IFERROR(
  INDEX(
    montadora[Montadora],
    MATCH(TRUE,LEFT(#REF!,NÚCARACT(montadora[SKU Parcial]))=montadora[SKU Parcial],0)
  ),
  ""
)</f>
        <v/>
      </c>
    </row>
    <row r="5390" spans="1:30" x14ac:dyDescent="0.25">
      <c r="A5390" s="42" t="s">
        <v>8779</v>
      </c>
      <c r="B5390" s="42"/>
      <c r="C5390" s="42"/>
      <c r="D5390" s="42"/>
      <c r="E5390" s="42">
        <v>22098187593</v>
      </c>
      <c r="F5390" s="42" t="s">
        <v>8412</v>
      </c>
      <c r="G5390" s="42" t="s">
        <v>11227</v>
      </c>
      <c r="H5390" s="7"/>
      <c r="I5390" s="42"/>
      <c r="J5390" s="42" t="s">
        <v>372</v>
      </c>
      <c r="K5390" s="8">
        <v>45853</v>
      </c>
      <c r="L5390" s="7" t="s">
        <v>8443</v>
      </c>
      <c r="M5390" s="44">
        <v>233.8</v>
      </c>
      <c r="N5390" s="7">
        <v>1</v>
      </c>
      <c r="O5390" s="44">
        <v>233.8</v>
      </c>
      <c r="P5390" s="44">
        <v>105.54</v>
      </c>
      <c r="Q5390" s="44">
        <v>18.98</v>
      </c>
      <c r="R5390" s="44">
        <v>55.44</v>
      </c>
      <c r="S5390" s="44">
        <v>0</v>
      </c>
      <c r="T5390" s="44">
        <v>0</v>
      </c>
      <c r="U5390" s="44">
        <v>53.84</v>
      </c>
      <c r="V5390" s="9">
        <v>0.2303</v>
      </c>
      <c r="W5390" s="42" t="s">
        <v>34</v>
      </c>
      <c r="X5390" s="43"/>
      <c r="Y5390" s="43"/>
      <c r="Z5390" s="43" t="s">
        <v>8442</v>
      </c>
      <c r="AA5390" s="37" t="str">
        <f>VLOOKUP(J5390, sku!B:C, 2, FALSE)</f>
        <v>Aquecedor</v>
      </c>
      <c r="AB5390" s="37" t="str">
        <f>VLOOKUP(J5390, sku!B:BM, 64, FALSE)</f>
        <v>Importação</v>
      </c>
      <c r="AC5390" s="37" t="str">
        <f>LEFT(pedidos[[#This Row],[SKU]],3)</f>
        <v>1XA</v>
      </c>
      <c r="AD5390" s="37" t="str" cm="1">
        <f t="array" aca="1" ref="AD5390" ca="1">IFERROR(
  INDEX(
    montadora[Montadora],
    MATCH(TRUE,LEFT(#REF!,NÚCARACT(montadora[SKU Parcial]))=montadora[SKU Parcial],0)
  ),
  ""
)</f>
        <v/>
      </c>
    </row>
    <row r="5391" spans="1:30" x14ac:dyDescent="0.25">
      <c r="A5391" s="42" t="s">
        <v>8587</v>
      </c>
      <c r="B5391" s="42"/>
      <c r="C5391" s="42"/>
      <c r="D5391" s="42"/>
      <c r="E5391" s="42">
        <v>22293424720</v>
      </c>
      <c r="F5391" s="42" t="s">
        <v>8380</v>
      </c>
      <c r="G5391" s="42" t="s">
        <v>11227</v>
      </c>
      <c r="H5391" s="7"/>
      <c r="I5391" s="42"/>
      <c r="J5391" s="42" t="s">
        <v>886</v>
      </c>
      <c r="K5391" s="8">
        <v>45853</v>
      </c>
      <c r="L5391" s="7" t="s">
        <v>8443</v>
      </c>
      <c r="M5391" s="44">
        <v>49.8</v>
      </c>
      <c r="N5391" s="7">
        <v>1</v>
      </c>
      <c r="O5391" s="44">
        <v>49.8</v>
      </c>
      <c r="P5391" s="44">
        <v>24.45</v>
      </c>
      <c r="Q5391" s="44">
        <v>4.04</v>
      </c>
      <c r="R5391" s="44">
        <v>14.96</v>
      </c>
      <c r="S5391" s="44">
        <v>0</v>
      </c>
      <c r="T5391" s="44">
        <v>0</v>
      </c>
      <c r="U5391" s="44">
        <v>6.35</v>
      </c>
      <c r="V5391" s="9">
        <v>0.12740000000000001</v>
      </c>
      <c r="W5391" s="42" t="s">
        <v>34</v>
      </c>
      <c r="X5391" s="43"/>
      <c r="Y5391" s="43"/>
      <c r="Z5391" s="43" t="s">
        <v>8442</v>
      </c>
      <c r="AA5391" s="37" t="str">
        <f>VLOOKUP(J5391, sku!B:C, 2, FALSE)</f>
        <v>Trava Manete Moto E Bicicleta de Alumínio</v>
      </c>
      <c r="AB5391" s="37" t="str">
        <f>VLOOKUP(J5391, sku!B:BM, 64, FALSE)</f>
        <v>Importação</v>
      </c>
      <c r="AC5391" s="37" t="str">
        <f>LEFT(pedidos[[#This Row],[SKU]],3)</f>
        <v>ET0</v>
      </c>
      <c r="AD5391" s="37" t="str" cm="1">
        <f t="array" aca="1" ref="AD5391" ca="1">IFERROR(
  INDEX(
    montadora[Montadora],
    MATCH(TRUE,LEFT(#REF!,NÚCARACT(montadora[SKU Parcial]))=montadora[SKU Parcial],0)
  ),
  ""
)</f>
        <v/>
      </c>
    </row>
    <row r="5392" spans="1:30" x14ac:dyDescent="0.25">
      <c r="A5392" s="42" t="s">
        <v>8568</v>
      </c>
      <c r="B5392" s="42"/>
      <c r="C5392" s="42"/>
      <c r="D5392" s="42"/>
      <c r="E5392" s="42">
        <v>22797364129</v>
      </c>
      <c r="F5392" s="42" t="s">
        <v>8376</v>
      </c>
      <c r="G5392" s="42" t="s">
        <v>11227</v>
      </c>
      <c r="H5392" s="7"/>
      <c r="I5392" s="42"/>
      <c r="J5392" s="42" t="s">
        <v>304</v>
      </c>
      <c r="K5392" s="8">
        <v>45853</v>
      </c>
      <c r="L5392" s="7" t="s">
        <v>8443</v>
      </c>
      <c r="M5392" s="44">
        <v>59.8</v>
      </c>
      <c r="N5392" s="7">
        <v>1</v>
      </c>
      <c r="O5392" s="44">
        <v>59.8</v>
      </c>
      <c r="P5392" s="44">
        <v>21.45</v>
      </c>
      <c r="Q5392" s="44">
        <v>4.8600000000000003</v>
      </c>
      <c r="R5392" s="44">
        <v>17.16</v>
      </c>
      <c r="S5392" s="44">
        <v>0</v>
      </c>
      <c r="T5392" s="44">
        <v>0</v>
      </c>
      <c r="U5392" s="44">
        <v>16.329999999999998</v>
      </c>
      <c r="V5392" s="9">
        <v>0.2732</v>
      </c>
      <c r="W5392" s="42" t="s">
        <v>34</v>
      </c>
      <c r="X5392" s="43"/>
      <c r="Y5392" s="43"/>
      <c r="Z5392" s="43" t="s">
        <v>8442</v>
      </c>
      <c r="AA5392" s="37" t="str">
        <f>VLOOKUP(J5392, sku!B:C, 2, FALSE)</f>
        <v>Corrente de Moto Antifurto 150cm - Preto</v>
      </c>
      <c r="AB5392" s="37" t="str">
        <f>VLOOKUP(J5392, sku!B:BM, 64, FALSE)</f>
        <v>Importação</v>
      </c>
      <c r="AC5392" s="37" t="str">
        <f>LEFT(pedidos[[#This Row],[SKU]],3)</f>
        <v>XR0</v>
      </c>
      <c r="AD5392" s="37" t="str" cm="1">
        <f t="array" aca="1" ref="AD5392" ca="1">IFERROR(
  INDEX(
    montadora[Montadora],
    MATCH(TRUE,LEFT(#REF!,NÚCARACT(montadora[SKU Parcial]))=montadora[SKU Parcial],0)
  ),
  ""
)</f>
        <v/>
      </c>
    </row>
    <row r="5393" spans="1:30" x14ac:dyDescent="0.25">
      <c r="A5393" s="42" t="s">
        <v>8537</v>
      </c>
      <c r="B5393" s="42"/>
      <c r="C5393" s="42"/>
      <c r="D5393" s="42"/>
      <c r="E5393" s="42">
        <v>23593546864</v>
      </c>
      <c r="F5393" s="42" t="s">
        <v>8363</v>
      </c>
      <c r="G5393" s="42" t="s">
        <v>11227</v>
      </c>
      <c r="H5393" s="7"/>
      <c r="I5393" s="42"/>
      <c r="J5393" s="42" t="s">
        <v>8425</v>
      </c>
      <c r="K5393" s="8">
        <v>45853</v>
      </c>
      <c r="L5393" s="7" t="s">
        <v>8443</v>
      </c>
      <c r="M5393" s="44">
        <v>29.8</v>
      </c>
      <c r="N5393" s="7">
        <v>1</v>
      </c>
      <c r="O5393" s="44">
        <v>29.8</v>
      </c>
      <c r="P5393" s="44">
        <v>14.46</v>
      </c>
      <c r="Q5393" s="44">
        <v>2.42</v>
      </c>
      <c r="R5393" s="44">
        <v>10.56</v>
      </c>
      <c r="S5393" s="44">
        <v>0</v>
      </c>
      <c r="T5393" s="44">
        <v>0</v>
      </c>
      <c r="U5393" s="44">
        <v>2.36</v>
      </c>
      <c r="V5393" s="9">
        <v>7.9200000000000007E-2</v>
      </c>
      <c r="W5393" s="42" t="s">
        <v>34</v>
      </c>
      <c r="X5393" s="43"/>
      <c r="Y5393" s="43"/>
      <c r="Z5393" s="43" t="s">
        <v>8442</v>
      </c>
      <c r="AA5393" s="37" t="str">
        <f>VLOOKUP(J5393, sku!B:C, 2, FALSE)</f>
        <v>Darker 500ml</v>
      </c>
      <c r="AB5393" s="37" t="str">
        <f>VLOOKUP(J5393, sku!B:BM, 64, FALSE)</f>
        <v>Revenda</v>
      </c>
      <c r="AC5393" s="37" t="str">
        <f>LEFT(pedidos[[#This Row],[SKU]],3)</f>
        <v>VX2</v>
      </c>
      <c r="AD5393" s="37" t="str" cm="1">
        <f t="array" aca="1" ref="AD5393" ca="1">IFERROR(
  INDEX(
    montadora[Montadora],
    MATCH(TRUE,LEFT(#REF!,NÚCARACT(montadora[SKU Parcial]))=montadora[SKU Parcial],0)
  ),
  ""
)</f>
        <v/>
      </c>
    </row>
    <row r="5394" spans="1:30" x14ac:dyDescent="0.25">
      <c r="A5394" s="42" t="s">
        <v>8638</v>
      </c>
      <c r="B5394" s="42"/>
      <c r="C5394" s="42"/>
      <c r="D5394" s="42"/>
      <c r="E5394" s="42">
        <v>22993569629</v>
      </c>
      <c r="F5394" s="42" t="s">
        <v>8394</v>
      </c>
      <c r="G5394" s="42" t="s">
        <v>11227</v>
      </c>
      <c r="H5394" s="7"/>
      <c r="I5394" s="42"/>
      <c r="J5394" s="42" t="s">
        <v>938</v>
      </c>
      <c r="K5394" s="8">
        <v>45853</v>
      </c>
      <c r="L5394" s="7" t="s">
        <v>8443</v>
      </c>
      <c r="M5394" s="44">
        <v>79.900000000000006</v>
      </c>
      <c r="N5394" s="7">
        <v>1</v>
      </c>
      <c r="O5394" s="44">
        <v>92.27</v>
      </c>
      <c r="P5394" s="44">
        <v>36</v>
      </c>
      <c r="Q5394" s="44">
        <v>6.49</v>
      </c>
      <c r="R5394" s="44">
        <v>21.58</v>
      </c>
      <c r="S5394" s="44">
        <v>12.37</v>
      </c>
      <c r="T5394" s="44">
        <v>0</v>
      </c>
      <c r="U5394" s="44">
        <v>15.83</v>
      </c>
      <c r="V5394" s="9">
        <v>0.19819999999999999</v>
      </c>
      <c r="W5394" s="42" t="s">
        <v>34</v>
      </c>
      <c r="X5394" s="43"/>
      <c r="Y5394" s="43"/>
      <c r="Z5394" s="43" t="s">
        <v>8442</v>
      </c>
      <c r="AA5394" s="37" t="str">
        <f>VLOOKUP(J5394, sku!B:C, 2, FALSE)</f>
        <v>Cadeirinha Preta Aro 26 - Peixinho Bike</v>
      </c>
      <c r="AB5394" s="37" t="str">
        <f>VLOOKUP(J5394, sku!B:BM, 64, FALSE)</f>
        <v>Revenda</v>
      </c>
      <c r="AC5394" s="37" t="str">
        <f>LEFT(pedidos[[#This Row],[SKU]],3)</f>
        <v>CAD</v>
      </c>
      <c r="AD5394" s="37" t="str" cm="1">
        <f t="array" aca="1" ref="AD5394" ca="1">IFERROR(
  INDEX(
    montadora[Montadora],
    MATCH(TRUE,LEFT(#REF!,NÚCARACT(montadora[SKU Parcial]))=montadora[SKU Parcial],0)
  ),
  ""
)</f>
        <v/>
      </c>
    </row>
    <row r="5395" spans="1:30" x14ac:dyDescent="0.25">
      <c r="A5395" s="42" t="s">
        <v>8688</v>
      </c>
      <c r="B5395" s="42"/>
      <c r="C5395" s="42"/>
      <c r="D5395" s="42"/>
      <c r="E5395" s="42">
        <v>20399377477</v>
      </c>
      <c r="F5395" s="42" t="s">
        <v>8393</v>
      </c>
      <c r="G5395" s="42" t="s">
        <v>11227</v>
      </c>
      <c r="H5395" s="7"/>
      <c r="I5395" s="42"/>
      <c r="J5395" s="42" t="s">
        <v>2167</v>
      </c>
      <c r="K5395" s="8">
        <v>45853</v>
      </c>
      <c r="L5395" s="7" t="s">
        <v>8443</v>
      </c>
      <c r="M5395" s="44">
        <v>79.900000000000006</v>
      </c>
      <c r="N5395" s="7">
        <v>1</v>
      </c>
      <c r="O5395" s="44">
        <v>105.65</v>
      </c>
      <c r="P5395" s="44">
        <v>38.54</v>
      </c>
      <c r="Q5395" s="44">
        <v>6.49</v>
      </c>
      <c r="R5395" s="44">
        <v>21.58</v>
      </c>
      <c r="S5395" s="44">
        <v>25.75</v>
      </c>
      <c r="T5395" s="44">
        <v>0</v>
      </c>
      <c r="U5395" s="44">
        <v>13.29</v>
      </c>
      <c r="V5395" s="9">
        <v>0.16639999999999999</v>
      </c>
      <c r="W5395" s="42" t="s">
        <v>34</v>
      </c>
      <c r="X5395" s="43"/>
      <c r="Y5395" s="43"/>
      <c r="Z5395" s="43" t="s">
        <v>8442</v>
      </c>
      <c r="AA5395" s="37" t="str">
        <f>VLOOKUP(J5395, sku!B:C, 2, FALSE)</f>
        <v>Cadeirinha Rosa Aro 26 - Peixinho Bike</v>
      </c>
      <c r="AB5395" s="37" t="str">
        <f>VLOOKUP(J5395, sku!B:BM, 64, FALSE)</f>
        <v>Revenda</v>
      </c>
      <c r="AC5395" s="37" t="str">
        <f>LEFT(pedidos[[#This Row],[SKU]],3)</f>
        <v>CAD</v>
      </c>
      <c r="AD5395" s="37" t="str" cm="1">
        <f t="array" aca="1" ref="AD5395" ca="1">IFERROR(
  INDEX(
    montadora[Montadora],
    MATCH(TRUE,LEFT(#REF!,NÚCARACT(montadora[SKU Parcial]))=montadora[SKU Parcial],0)
  ),
  ""
)</f>
        <v/>
      </c>
    </row>
    <row r="5396" spans="1:30" x14ac:dyDescent="0.25">
      <c r="A5396" s="42" t="s">
        <v>8639</v>
      </c>
      <c r="B5396" s="42"/>
      <c r="C5396" s="42"/>
      <c r="D5396" s="42"/>
      <c r="E5396" s="42">
        <v>20399377477</v>
      </c>
      <c r="F5396" s="42" t="s">
        <v>8393</v>
      </c>
      <c r="G5396" s="42" t="s">
        <v>11227</v>
      </c>
      <c r="H5396" s="7"/>
      <c r="I5396" s="42"/>
      <c r="J5396" s="42" t="s">
        <v>938</v>
      </c>
      <c r="K5396" s="8">
        <v>45853</v>
      </c>
      <c r="L5396" s="7" t="s">
        <v>8443</v>
      </c>
      <c r="M5396" s="44">
        <v>79.900000000000006</v>
      </c>
      <c r="N5396" s="7">
        <v>1</v>
      </c>
      <c r="O5396" s="44">
        <v>87.41</v>
      </c>
      <c r="P5396" s="44">
        <v>36</v>
      </c>
      <c r="Q5396" s="44">
        <v>6.49</v>
      </c>
      <c r="R5396" s="44">
        <v>21.58</v>
      </c>
      <c r="S5396" s="44">
        <v>7.51</v>
      </c>
      <c r="T5396" s="44">
        <v>0</v>
      </c>
      <c r="U5396" s="44">
        <v>15.83</v>
      </c>
      <c r="V5396" s="9">
        <v>0.19819999999999999</v>
      </c>
      <c r="W5396" s="42" t="s">
        <v>34</v>
      </c>
      <c r="X5396" s="43"/>
      <c r="Y5396" s="43"/>
      <c r="Z5396" s="43" t="s">
        <v>8442</v>
      </c>
      <c r="AA5396" s="37" t="str">
        <f>VLOOKUP(J5396, sku!B:C, 2, FALSE)</f>
        <v>Cadeirinha Preta Aro 26 - Peixinho Bike</v>
      </c>
      <c r="AB5396" s="37" t="str">
        <f>VLOOKUP(J5396, sku!B:BM, 64, FALSE)</f>
        <v>Revenda</v>
      </c>
      <c r="AC5396" s="37" t="str">
        <f>LEFT(pedidos[[#This Row],[SKU]],3)</f>
        <v>CAD</v>
      </c>
      <c r="AD5396" s="37" t="str" cm="1">
        <f t="array" aca="1" ref="AD5396" ca="1">IFERROR(
  INDEX(
    montadora[Montadora],
    MATCH(TRUE,LEFT(#REF!,NÚCARACT(montadora[SKU Parcial]))=montadora[SKU Parcial],0)
  ),
  ""
)</f>
        <v/>
      </c>
    </row>
    <row r="5397" spans="1:30" x14ac:dyDescent="0.25">
      <c r="A5397" s="42" t="s">
        <v>8761</v>
      </c>
      <c r="B5397" s="42"/>
      <c r="C5397" s="42"/>
      <c r="D5397" s="42"/>
      <c r="E5397" s="42">
        <v>20399377477</v>
      </c>
      <c r="F5397" s="42" t="s">
        <v>8393</v>
      </c>
      <c r="G5397" s="42" t="s">
        <v>11227</v>
      </c>
      <c r="H5397" s="7"/>
      <c r="I5397" s="42"/>
      <c r="J5397" s="42" t="s">
        <v>2167</v>
      </c>
      <c r="K5397" s="8">
        <v>45853</v>
      </c>
      <c r="L5397" s="7" t="s">
        <v>8443</v>
      </c>
      <c r="M5397" s="44">
        <v>79.900000000000006</v>
      </c>
      <c r="N5397" s="7">
        <v>2</v>
      </c>
      <c r="O5397" s="44">
        <v>220.8</v>
      </c>
      <c r="P5397" s="44">
        <v>77.08</v>
      </c>
      <c r="Q5397" s="44">
        <v>12.98</v>
      </c>
      <c r="R5397" s="44">
        <v>21.58</v>
      </c>
      <c r="S5397" s="44">
        <v>61</v>
      </c>
      <c r="T5397" s="44">
        <v>0</v>
      </c>
      <c r="U5397" s="44">
        <v>48.16</v>
      </c>
      <c r="V5397" s="9">
        <v>0.3014</v>
      </c>
      <c r="W5397" s="42" t="s">
        <v>34</v>
      </c>
      <c r="X5397" s="43"/>
      <c r="Y5397" s="43"/>
      <c r="Z5397" s="43" t="s">
        <v>8442</v>
      </c>
      <c r="AA5397" s="37" t="str">
        <f>VLOOKUP(J5397, sku!B:C, 2, FALSE)</f>
        <v>Cadeirinha Rosa Aro 26 - Peixinho Bike</v>
      </c>
      <c r="AB5397" s="37" t="str">
        <f>VLOOKUP(J5397, sku!B:BM, 64, FALSE)</f>
        <v>Revenda</v>
      </c>
      <c r="AC5397" s="37" t="str">
        <f>LEFT(pedidos[[#This Row],[SKU]],3)</f>
        <v>CAD</v>
      </c>
      <c r="AD5397" s="37" t="str" cm="1">
        <f t="array" aca="1" ref="AD5397" ca="1">IFERROR(
  INDEX(
    montadora[Montadora],
    MATCH(TRUE,LEFT(#REF!,NÚCARACT(montadora[SKU Parcial]))=montadora[SKU Parcial],0)
  ),
  ""
)</f>
        <v/>
      </c>
    </row>
    <row r="5398" spans="1:30" x14ac:dyDescent="0.25">
      <c r="A5398" s="42" t="s">
        <v>8507</v>
      </c>
      <c r="B5398" s="42"/>
      <c r="C5398" s="42"/>
      <c r="D5398" s="42"/>
      <c r="E5398" s="42">
        <v>21299544379</v>
      </c>
      <c r="F5398" s="42" t="s">
        <v>8353</v>
      </c>
      <c r="G5398" s="42" t="s">
        <v>11227</v>
      </c>
      <c r="H5398" s="7"/>
      <c r="I5398" s="42"/>
      <c r="J5398" s="42" t="s">
        <v>100</v>
      </c>
      <c r="K5398" s="8">
        <v>45853</v>
      </c>
      <c r="L5398" s="7" t="s">
        <v>8443</v>
      </c>
      <c r="M5398" s="44">
        <v>47.8</v>
      </c>
      <c r="N5398" s="7">
        <v>1</v>
      </c>
      <c r="O5398" s="44">
        <v>47.8</v>
      </c>
      <c r="P5398" s="44">
        <v>8.84</v>
      </c>
      <c r="Q5398" s="44">
        <v>3.88</v>
      </c>
      <c r="R5398" s="44">
        <v>14.52</v>
      </c>
      <c r="S5398" s="44">
        <v>0</v>
      </c>
      <c r="T5398" s="44">
        <v>0</v>
      </c>
      <c r="U5398" s="44">
        <v>20.56</v>
      </c>
      <c r="V5398" s="9">
        <v>0.43009999999999998</v>
      </c>
      <c r="W5398" s="42" t="s">
        <v>34</v>
      </c>
      <c r="X5398" s="43"/>
      <c r="Y5398" s="43"/>
      <c r="Z5398" s="43" t="s">
        <v>8442</v>
      </c>
      <c r="AA5398" s="37" t="str">
        <f>VLOOKUP(J5398, sku!B:C, 2, FALSE)</f>
        <v>Trava Disco De Freio Bicicleta - Prata</v>
      </c>
      <c r="AB5398" s="37" t="str">
        <f>VLOOKUP(J5398, sku!B:BM, 64, FALSE)</f>
        <v>Importação</v>
      </c>
      <c r="AC5398" s="37" t="str">
        <f>LEFT(pedidos[[#This Row],[SKU]],3)</f>
        <v>ET0</v>
      </c>
      <c r="AD5398" s="37" t="str" cm="1">
        <f t="array" aca="1" ref="AD5398" ca="1">IFERROR(
  INDEX(
    montadora[Montadora],
    MATCH(TRUE,LEFT(#REF!,NÚCARACT(montadora[SKU Parcial]))=montadora[SKU Parcial],0)
  ),
  ""
)</f>
        <v/>
      </c>
    </row>
    <row r="5399" spans="1:30" x14ac:dyDescent="0.25">
      <c r="A5399" s="42" t="s">
        <v>8640</v>
      </c>
      <c r="B5399" s="42"/>
      <c r="C5399" s="42"/>
      <c r="D5399" s="42"/>
      <c r="E5399" s="42">
        <v>20399377477</v>
      </c>
      <c r="F5399" s="42" t="s">
        <v>8393</v>
      </c>
      <c r="G5399" s="42" t="s">
        <v>11227</v>
      </c>
      <c r="H5399" s="7"/>
      <c r="I5399" s="42"/>
      <c r="J5399" s="42" t="s">
        <v>938</v>
      </c>
      <c r="K5399" s="8">
        <v>45853</v>
      </c>
      <c r="L5399" s="7" t="s">
        <v>8443</v>
      </c>
      <c r="M5399" s="44">
        <v>79.900000000000006</v>
      </c>
      <c r="N5399" s="7">
        <v>1</v>
      </c>
      <c r="O5399" s="44">
        <v>89.84</v>
      </c>
      <c r="P5399" s="44">
        <v>36</v>
      </c>
      <c r="Q5399" s="44">
        <v>6.49</v>
      </c>
      <c r="R5399" s="44">
        <v>21.58</v>
      </c>
      <c r="S5399" s="44">
        <v>9.94</v>
      </c>
      <c r="T5399" s="44">
        <v>0</v>
      </c>
      <c r="U5399" s="44">
        <v>15.83</v>
      </c>
      <c r="V5399" s="9">
        <v>0.19819999999999999</v>
      </c>
      <c r="W5399" s="42" t="s">
        <v>34</v>
      </c>
      <c r="X5399" s="43"/>
      <c r="Y5399" s="43"/>
      <c r="Z5399" s="43" t="s">
        <v>8442</v>
      </c>
      <c r="AA5399" s="37" t="str">
        <f>VLOOKUP(J5399, sku!B:C, 2, FALSE)</f>
        <v>Cadeirinha Preta Aro 26 - Peixinho Bike</v>
      </c>
      <c r="AB5399" s="37" t="str">
        <f>VLOOKUP(J5399, sku!B:BM, 64, FALSE)</f>
        <v>Revenda</v>
      </c>
      <c r="AC5399" s="37" t="str">
        <f>LEFT(pedidos[[#This Row],[SKU]],3)</f>
        <v>CAD</v>
      </c>
      <c r="AD5399" s="37" t="str" cm="1">
        <f t="array" aca="1" ref="AD5399" ca="1">IFERROR(
  INDEX(
    montadora[Montadora],
    MATCH(TRUE,LEFT(#REF!,NÚCARACT(montadora[SKU Parcial]))=montadora[SKU Parcial],0)
  ),
  ""
)</f>
        <v/>
      </c>
    </row>
    <row r="5400" spans="1:30" x14ac:dyDescent="0.25">
      <c r="A5400" s="42" t="s">
        <v>8747</v>
      </c>
      <c r="B5400" s="42"/>
      <c r="C5400" s="42"/>
      <c r="D5400" s="42"/>
      <c r="E5400" s="42">
        <v>23493909703</v>
      </c>
      <c r="F5400" s="42" t="s">
        <v>8819</v>
      </c>
      <c r="G5400" s="42" t="s">
        <v>11227</v>
      </c>
      <c r="H5400" s="7"/>
      <c r="I5400" s="42"/>
      <c r="J5400" s="42" t="s">
        <v>8836</v>
      </c>
      <c r="K5400" s="8">
        <v>45853</v>
      </c>
      <c r="L5400" s="7" t="s">
        <v>8443</v>
      </c>
      <c r="M5400" s="44">
        <v>87.8</v>
      </c>
      <c r="N5400" s="7">
        <v>1</v>
      </c>
      <c r="O5400" s="44">
        <v>87.8</v>
      </c>
      <c r="P5400" s="44">
        <v>51.59</v>
      </c>
      <c r="Q5400" s="44">
        <v>7.13</v>
      </c>
      <c r="R5400" s="44">
        <v>23.32</v>
      </c>
      <c r="S5400" s="44">
        <v>0</v>
      </c>
      <c r="T5400" s="44">
        <v>0</v>
      </c>
      <c r="U5400" s="44">
        <v>5.76</v>
      </c>
      <c r="V5400" s="9">
        <v>6.5600000000000006E-2</v>
      </c>
      <c r="W5400" s="42" t="s">
        <v>34</v>
      </c>
      <c r="X5400" s="43"/>
      <c r="Y5400" s="43"/>
      <c r="Z5400" s="43" t="s">
        <v>8442</v>
      </c>
      <c r="AA5400" s="37" t="str">
        <f>VLOOKUP(J5400, sku!B:C, 2, FALSE)</f>
        <v>Hydrox Pro 500ML</v>
      </c>
      <c r="AB5400" s="37" t="str">
        <f>VLOOKUP(J5400, sku!B:BM, 64, FALSE)</f>
        <v>Revenda</v>
      </c>
      <c r="AC5400" s="37" t="str">
        <f>LEFT(pedidos[[#This Row],[SKU]],3)</f>
        <v>VX2</v>
      </c>
      <c r="AD5400" s="37" t="str" cm="1">
        <f t="array" aca="1" ref="AD5400" ca="1">IFERROR(
  INDEX(
    montadora[Montadora],
    MATCH(TRUE,LEFT(#REF!,NÚCARACT(montadora[SKU Parcial]))=montadora[SKU Parcial],0)
  ),
  ""
)</f>
        <v/>
      </c>
    </row>
    <row r="5401" spans="1:30" x14ac:dyDescent="0.25">
      <c r="A5401" s="42" t="s">
        <v>8508</v>
      </c>
      <c r="B5401" s="42"/>
      <c r="C5401" s="42"/>
      <c r="D5401" s="42"/>
      <c r="E5401" s="42">
        <v>21299544379</v>
      </c>
      <c r="F5401" s="42" t="s">
        <v>8353</v>
      </c>
      <c r="G5401" s="42" t="s">
        <v>11227</v>
      </c>
      <c r="H5401" s="7"/>
      <c r="I5401" s="42"/>
      <c r="J5401" s="42" t="s">
        <v>100</v>
      </c>
      <c r="K5401" s="8">
        <v>45853</v>
      </c>
      <c r="L5401" s="7" t="s">
        <v>8443</v>
      </c>
      <c r="M5401" s="44">
        <v>47.8</v>
      </c>
      <c r="N5401" s="7">
        <v>1</v>
      </c>
      <c r="O5401" s="44">
        <v>47.8</v>
      </c>
      <c r="P5401" s="44">
        <v>8.84</v>
      </c>
      <c r="Q5401" s="44">
        <v>3.88</v>
      </c>
      <c r="R5401" s="44">
        <v>14.52</v>
      </c>
      <c r="S5401" s="44">
        <v>0</v>
      </c>
      <c r="T5401" s="44">
        <v>0</v>
      </c>
      <c r="U5401" s="44">
        <v>20.56</v>
      </c>
      <c r="V5401" s="9">
        <v>0.43009999999999998</v>
      </c>
      <c r="W5401" s="42" t="s">
        <v>34</v>
      </c>
      <c r="X5401" s="43"/>
      <c r="Y5401" s="43"/>
      <c r="Z5401" s="43" t="s">
        <v>8442</v>
      </c>
      <c r="AA5401" s="37" t="str">
        <f>VLOOKUP(J5401, sku!B:C, 2, FALSE)</f>
        <v>Trava Disco De Freio Bicicleta - Prata</v>
      </c>
      <c r="AB5401" s="37" t="str">
        <f>VLOOKUP(J5401, sku!B:BM, 64, FALSE)</f>
        <v>Importação</v>
      </c>
      <c r="AC5401" s="37" t="str">
        <f>LEFT(pedidos[[#This Row],[SKU]],3)</f>
        <v>ET0</v>
      </c>
      <c r="AD5401" s="37" t="str" cm="1">
        <f t="array" aca="1" ref="AD5401" ca="1">IFERROR(
  INDEX(
    montadora[Montadora],
    MATCH(TRUE,LEFT(#REF!,NÚCARACT(montadora[SKU Parcial]))=montadora[SKU Parcial],0)
  ),
  ""
)</f>
        <v/>
      </c>
    </row>
    <row r="5402" spans="1:30" x14ac:dyDescent="0.25">
      <c r="A5402" s="42" t="s">
        <v>8454</v>
      </c>
      <c r="B5402" s="42"/>
      <c r="C5402" s="42"/>
      <c r="D5402" s="42"/>
      <c r="E5402" s="42">
        <v>22598315074</v>
      </c>
      <c r="F5402" s="42" t="s">
        <v>8349</v>
      </c>
      <c r="G5402" s="42" t="s">
        <v>11227</v>
      </c>
      <c r="H5402" s="7"/>
      <c r="I5402" s="42"/>
      <c r="J5402" s="42" t="s">
        <v>2566</v>
      </c>
      <c r="K5402" s="8">
        <v>45853</v>
      </c>
      <c r="L5402" s="7" t="s">
        <v>8443</v>
      </c>
      <c r="M5402" s="44">
        <v>19.8</v>
      </c>
      <c r="N5402" s="7">
        <v>1</v>
      </c>
      <c r="O5402" s="44">
        <v>19.8</v>
      </c>
      <c r="P5402" s="44">
        <v>5.4</v>
      </c>
      <c r="Q5402" s="44">
        <v>1.61</v>
      </c>
      <c r="R5402" s="44">
        <v>8.36</v>
      </c>
      <c r="S5402" s="44">
        <v>0</v>
      </c>
      <c r="T5402" s="44">
        <v>0</v>
      </c>
      <c r="U5402" s="44">
        <v>4.43</v>
      </c>
      <c r="V5402" s="9">
        <v>0.2238</v>
      </c>
      <c r="W5402" s="42" t="s">
        <v>34</v>
      </c>
      <c r="X5402" s="43"/>
      <c r="Y5402" s="43"/>
      <c r="Z5402" s="43" t="s">
        <v>8442</v>
      </c>
      <c r="AA5402" s="37" t="str">
        <f>VLOOKUP(J5402, sku!B:C, 2, FALSE)</f>
        <v>Chave Allen de Aço de Cabeça, Esférica (9 Peças) Hex Key Wrench</v>
      </c>
      <c r="AB5402" s="37" t="str">
        <f>VLOOKUP(J5402, sku!B:BM, 64, FALSE)</f>
        <v>Importação</v>
      </c>
      <c r="AC5402" s="37" t="str">
        <f>LEFT(pedidos[[#This Row],[SKU]],3)</f>
        <v>1K9</v>
      </c>
      <c r="AD5402" s="37" t="str" cm="1">
        <f t="array" aca="1" ref="AD5402" ca="1">IFERROR(
  INDEX(
    montadora[Montadora],
    MATCH(TRUE,LEFT(#REF!,NÚCARACT(montadora[SKU Parcial]))=montadora[SKU Parcial],0)
  ),
  ""
)</f>
        <v/>
      </c>
    </row>
    <row r="5403" spans="1:30" x14ac:dyDescent="0.25">
      <c r="A5403" s="42" t="s">
        <v>8689</v>
      </c>
      <c r="B5403" s="42"/>
      <c r="C5403" s="42"/>
      <c r="D5403" s="42"/>
      <c r="E5403" s="42">
        <v>20399377477</v>
      </c>
      <c r="F5403" s="42" t="s">
        <v>8393</v>
      </c>
      <c r="G5403" s="42" t="s">
        <v>11227</v>
      </c>
      <c r="H5403" s="7"/>
      <c r="I5403" s="42"/>
      <c r="J5403" s="42" t="s">
        <v>2167</v>
      </c>
      <c r="K5403" s="8">
        <v>45853</v>
      </c>
      <c r="L5403" s="7" t="s">
        <v>8443</v>
      </c>
      <c r="M5403" s="44">
        <v>79.900000000000006</v>
      </c>
      <c r="N5403" s="7">
        <v>1</v>
      </c>
      <c r="O5403" s="44">
        <v>89.84</v>
      </c>
      <c r="P5403" s="44">
        <v>38.54</v>
      </c>
      <c r="Q5403" s="44">
        <v>6.49</v>
      </c>
      <c r="R5403" s="44">
        <v>21.58</v>
      </c>
      <c r="S5403" s="44">
        <v>9.94</v>
      </c>
      <c r="T5403" s="44">
        <v>0</v>
      </c>
      <c r="U5403" s="44">
        <v>13.29</v>
      </c>
      <c r="V5403" s="9">
        <v>0.16639999999999999</v>
      </c>
      <c r="W5403" s="42" t="s">
        <v>34</v>
      </c>
      <c r="X5403" s="43"/>
      <c r="Y5403" s="43"/>
      <c r="Z5403" s="43" t="s">
        <v>8442</v>
      </c>
      <c r="AA5403" s="37" t="str">
        <f>VLOOKUP(J5403, sku!B:C, 2, FALSE)</f>
        <v>Cadeirinha Rosa Aro 26 - Peixinho Bike</v>
      </c>
      <c r="AB5403" s="37" t="str">
        <f>VLOOKUP(J5403, sku!B:BM, 64, FALSE)</f>
        <v>Revenda</v>
      </c>
      <c r="AC5403" s="37" t="str">
        <f>LEFT(pedidos[[#This Row],[SKU]],3)</f>
        <v>CAD</v>
      </c>
      <c r="AD5403" s="37" t="str" cm="1">
        <f t="array" aca="1" ref="AD5403" ca="1">IFERROR(
  INDEX(
    montadora[Montadora],
    MATCH(TRUE,LEFT(#REF!,NÚCARACT(montadora[SKU Parcial]))=montadora[SKU Parcial],0)
  ),
  ""
)</f>
        <v/>
      </c>
    </row>
    <row r="5404" spans="1:30" x14ac:dyDescent="0.25">
      <c r="A5404" s="42" t="s">
        <v>8748</v>
      </c>
      <c r="B5404" s="42"/>
      <c r="C5404" s="42"/>
      <c r="D5404" s="42"/>
      <c r="E5404" s="42">
        <v>23493909703</v>
      </c>
      <c r="F5404" s="42" t="s">
        <v>8819</v>
      </c>
      <c r="G5404" s="42" t="s">
        <v>11227</v>
      </c>
      <c r="H5404" s="7"/>
      <c r="I5404" s="42"/>
      <c r="J5404" s="42" t="s">
        <v>8836</v>
      </c>
      <c r="K5404" s="8">
        <v>45852</v>
      </c>
      <c r="L5404" s="7" t="s">
        <v>8443</v>
      </c>
      <c r="M5404" s="44">
        <v>87.8</v>
      </c>
      <c r="N5404" s="7">
        <v>1</v>
      </c>
      <c r="O5404" s="44">
        <v>87.8</v>
      </c>
      <c r="P5404" s="44">
        <v>51.59</v>
      </c>
      <c r="Q5404" s="44">
        <v>7.13</v>
      </c>
      <c r="R5404" s="44">
        <v>23.32</v>
      </c>
      <c r="S5404" s="44">
        <v>0</v>
      </c>
      <c r="T5404" s="44">
        <v>0</v>
      </c>
      <c r="U5404" s="44">
        <v>5.76</v>
      </c>
      <c r="V5404" s="9">
        <v>6.5600000000000006E-2</v>
      </c>
      <c r="W5404" s="42" t="s">
        <v>34</v>
      </c>
      <c r="X5404" s="43"/>
      <c r="Y5404" s="43"/>
      <c r="Z5404" s="43" t="s">
        <v>8442</v>
      </c>
      <c r="AA5404" s="37" t="str">
        <f>VLOOKUP(J5404, sku!B:C, 2, FALSE)</f>
        <v>Hydrox Pro 500ML</v>
      </c>
      <c r="AB5404" s="37" t="str">
        <f>VLOOKUP(J5404, sku!B:BM, 64, FALSE)</f>
        <v>Revenda</v>
      </c>
      <c r="AC5404" s="37" t="str">
        <f>LEFT(pedidos[[#This Row],[SKU]],3)</f>
        <v>VX2</v>
      </c>
      <c r="AD5404" s="37" t="str" cm="1">
        <f t="array" aca="1" ref="AD5404" ca="1">IFERROR(
  INDEX(
    montadora[Montadora],
    MATCH(TRUE,LEFT(#REF!,NÚCARACT(montadora[SKU Parcial]))=montadora[SKU Parcial],0)
  ),
  ""
)</f>
        <v/>
      </c>
    </row>
    <row r="5405" spans="1:30" x14ac:dyDescent="0.25">
      <c r="A5405" s="42" t="s">
        <v>8641</v>
      </c>
      <c r="B5405" s="42"/>
      <c r="C5405" s="42"/>
      <c r="D5405" s="42"/>
      <c r="E5405" s="42">
        <v>20399377477</v>
      </c>
      <c r="F5405" s="42" t="s">
        <v>8393</v>
      </c>
      <c r="G5405" s="42" t="s">
        <v>11227</v>
      </c>
      <c r="H5405" s="7"/>
      <c r="I5405" s="42"/>
      <c r="J5405" s="42" t="s">
        <v>938</v>
      </c>
      <c r="K5405" s="8">
        <v>45852</v>
      </c>
      <c r="L5405" s="7" t="s">
        <v>8443</v>
      </c>
      <c r="M5405" s="44">
        <v>79.900000000000006</v>
      </c>
      <c r="N5405" s="7">
        <v>1</v>
      </c>
      <c r="O5405" s="44">
        <v>109.28</v>
      </c>
      <c r="P5405" s="44">
        <v>36</v>
      </c>
      <c r="Q5405" s="44">
        <v>6.49</v>
      </c>
      <c r="R5405" s="44">
        <v>21.58</v>
      </c>
      <c r="S5405" s="44">
        <v>29.38</v>
      </c>
      <c r="T5405" s="44">
        <v>0</v>
      </c>
      <c r="U5405" s="44">
        <v>15.83</v>
      </c>
      <c r="V5405" s="9">
        <v>0.19819999999999999</v>
      </c>
      <c r="W5405" s="42" t="s">
        <v>34</v>
      </c>
      <c r="X5405" s="43"/>
      <c r="Y5405" s="43"/>
      <c r="Z5405" s="43" t="s">
        <v>8442</v>
      </c>
      <c r="AA5405" s="37" t="str">
        <f>VLOOKUP(J5405, sku!B:C, 2, FALSE)</f>
        <v>Cadeirinha Preta Aro 26 - Peixinho Bike</v>
      </c>
      <c r="AB5405" s="37" t="str">
        <f>VLOOKUP(J5405, sku!B:BM, 64, FALSE)</f>
        <v>Revenda</v>
      </c>
      <c r="AC5405" s="37" t="str">
        <f>LEFT(pedidos[[#This Row],[SKU]],3)</f>
        <v>CAD</v>
      </c>
      <c r="AD5405" s="37" t="str" cm="1">
        <f t="array" aca="1" ref="AD5405" ca="1">IFERROR(
  INDEX(
    montadora[Montadora],
    MATCH(TRUE,LEFT(#REF!,NÚCARACT(montadora[SKU Parcial]))=montadora[SKU Parcial],0)
  ),
  ""
)</f>
        <v/>
      </c>
    </row>
    <row r="5406" spans="1:30" x14ac:dyDescent="0.25">
      <c r="A5406" s="42" t="s">
        <v>8642</v>
      </c>
      <c r="B5406" s="42"/>
      <c r="C5406" s="42"/>
      <c r="D5406" s="42"/>
      <c r="E5406" s="42">
        <v>20399377477</v>
      </c>
      <c r="F5406" s="42" t="s">
        <v>8393</v>
      </c>
      <c r="G5406" s="42" t="s">
        <v>11227</v>
      </c>
      <c r="H5406" s="7"/>
      <c r="I5406" s="42"/>
      <c r="J5406" s="42" t="s">
        <v>938</v>
      </c>
      <c r="K5406" s="8">
        <v>45852</v>
      </c>
      <c r="L5406" s="7" t="s">
        <v>8443</v>
      </c>
      <c r="M5406" s="44">
        <v>79.900000000000006</v>
      </c>
      <c r="N5406" s="7">
        <v>1</v>
      </c>
      <c r="O5406" s="44">
        <v>81.34</v>
      </c>
      <c r="P5406" s="44">
        <v>36</v>
      </c>
      <c r="Q5406" s="44">
        <v>6.49</v>
      </c>
      <c r="R5406" s="44">
        <v>21.58</v>
      </c>
      <c r="S5406" s="44">
        <v>1.44</v>
      </c>
      <c r="T5406" s="44">
        <v>0</v>
      </c>
      <c r="U5406" s="44">
        <v>15.83</v>
      </c>
      <c r="V5406" s="9">
        <v>0.19819999999999999</v>
      </c>
      <c r="W5406" s="42" t="s">
        <v>34</v>
      </c>
      <c r="X5406" s="43"/>
      <c r="Y5406" s="43"/>
      <c r="Z5406" s="43" t="s">
        <v>8442</v>
      </c>
      <c r="AA5406" s="37" t="str">
        <f>VLOOKUP(J5406, sku!B:C, 2, FALSE)</f>
        <v>Cadeirinha Preta Aro 26 - Peixinho Bike</v>
      </c>
      <c r="AB5406" s="37" t="str">
        <f>VLOOKUP(J5406, sku!B:BM, 64, FALSE)</f>
        <v>Revenda</v>
      </c>
      <c r="AC5406" s="37" t="str">
        <f>LEFT(pedidos[[#This Row],[SKU]],3)</f>
        <v>CAD</v>
      </c>
      <c r="AD5406" s="37" t="str" cm="1">
        <f t="array" aca="1" ref="AD5406" ca="1">IFERROR(
  INDEX(
    montadora[Montadora],
    MATCH(TRUE,LEFT(#REF!,NÚCARACT(montadora[SKU Parcial]))=montadora[SKU Parcial],0)
  ),
  ""
)</f>
        <v/>
      </c>
    </row>
    <row r="5407" spans="1:30" x14ac:dyDescent="0.25">
      <c r="A5407" s="42" t="s">
        <v>8529</v>
      </c>
      <c r="B5407" s="42"/>
      <c r="C5407" s="42"/>
      <c r="D5407" s="42"/>
      <c r="E5407" s="42">
        <v>23693505999</v>
      </c>
      <c r="F5407" s="42" t="s">
        <v>8356</v>
      </c>
      <c r="G5407" s="42" t="s">
        <v>11227</v>
      </c>
      <c r="H5407" s="7"/>
      <c r="I5407" s="42"/>
      <c r="J5407" s="42" t="s">
        <v>8421</v>
      </c>
      <c r="K5407" s="8">
        <v>45852</v>
      </c>
      <c r="L5407" s="7" t="s">
        <v>8443</v>
      </c>
      <c r="M5407" s="44">
        <v>29.8</v>
      </c>
      <c r="N5407" s="7">
        <v>1</v>
      </c>
      <c r="O5407" s="44">
        <v>29.8</v>
      </c>
      <c r="P5407" s="44">
        <v>13.57</v>
      </c>
      <c r="Q5407" s="44">
        <v>2.42</v>
      </c>
      <c r="R5407" s="44">
        <v>10.56</v>
      </c>
      <c r="S5407" s="44">
        <v>0</v>
      </c>
      <c r="T5407" s="44">
        <v>0</v>
      </c>
      <c r="U5407" s="44">
        <v>3.25</v>
      </c>
      <c r="V5407" s="9">
        <v>0.1091</v>
      </c>
      <c r="W5407" s="42" t="s">
        <v>34</v>
      </c>
      <c r="X5407" s="43"/>
      <c r="Y5407" s="43"/>
      <c r="Z5407" s="43" t="s">
        <v>8442</v>
      </c>
      <c r="AA5407" s="37" t="str">
        <f>VLOOKUP(J5407, sku!B:C, 2, FALSE)</f>
        <v>Sanitizante Fresh 1,5l</v>
      </c>
      <c r="AB5407" s="37" t="str">
        <f>VLOOKUP(J5407, sku!B:BM, 64, FALSE)</f>
        <v>Revenda</v>
      </c>
      <c r="AC5407" s="37" t="str">
        <f>LEFT(pedidos[[#This Row],[SKU]],3)</f>
        <v>VT2</v>
      </c>
      <c r="AD5407" s="37" t="str" cm="1">
        <f t="array" aca="1" ref="AD5407" ca="1">IFERROR(
  INDEX(
    montadora[Montadora],
    MATCH(TRUE,LEFT(#REF!,NÚCARACT(montadora[SKU Parcial]))=montadora[SKU Parcial],0)
  ),
  ""
)</f>
        <v/>
      </c>
    </row>
    <row r="5408" spans="1:30" x14ac:dyDescent="0.25">
      <c r="A5408" s="42" t="s">
        <v>8588</v>
      </c>
      <c r="B5408" s="42"/>
      <c r="C5408" s="42"/>
      <c r="D5408" s="42"/>
      <c r="E5408" s="42">
        <v>22293424720</v>
      </c>
      <c r="F5408" s="42" t="s">
        <v>8380</v>
      </c>
      <c r="G5408" s="42" t="s">
        <v>11227</v>
      </c>
      <c r="H5408" s="7"/>
      <c r="I5408" s="42"/>
      <c r="J5408" s="42" t="s">
        <v>886</v>
      </c>
      <c r="K5408" s="8">
        <v>45852</v>
      </c>
      <c r="L5408" s="7" t="s">
        <v>8443</v>
      </c>
      <c r="M5408" s="44">
        <v>49.8</v>
      </c>
      <c r="N5408" s="7">
        <v>1</v>
      </c>
      <c r="O5408" s="44">
        <v>49.8</v>
      </c>
      <c r="P5408" s="44">
        <v>24.45</v>
      </c>
      <c r="Q5408" s="44">
        <v>4.04</v>
      </c>
      <c r="R5408" s="44">
        <v>14.96</v>
      </c>
      <c r="S5408" s="44">
        <v>0</v>
      </c>
      <c r="T5408" s="44">
        <v>0</v>
      </c>
      <c r="U5408" s="44">
        <v>6.35</v>
      </c>
      <c r="V5408" s="9">
        <v>0.12740000000000001</v>
      </c>
      <c r="W5408" s="42" t="s">
        <v>34</v>
      </c>
      <c r="X5408" s="43"/>
      <c r="Y5408" s="43"/>
      <c r="Z5408" s="43" t="s">
        <v>8442</v>
      </c>
      <c r="AA5408" s="37" t="str">
        <f>VLOOKUP(J5408, sku!B:C, 2, FALSE)</f>
        <v>Trava Manete Moto E Bicicleta de Alumínio</v>
      </c>
      <c r="AB5408" s="37" t="str">
        <f>VLOOKUP(J5408, sku!B:BM, 64, FALSE)</f>
        <v>Importação</v>
      </c>
      <c r="AC5408" s="37" t="str">
        <f>LEFT(pedidos[[#This Row],[SKU]],3)</f>
        <v>ET0</v>
      </c>
      <c r="AD5408" s="37" t="str" cm="1">
        <f t="array" aca="1" ref="AD5408" ca="1">IFERROR(
  INDEX(
    montadora[Montadora],
    MATCH(TRUE,LEFT(#REF!,NÚCARACT(montadora[SKU Parcial]))=montadora[SKU Parcial],0)
  ),
  ""
)</f>
        <v/>
      </c>
    </row>
    <row r="5409" spans="1:30" x14ac:dyDescent="0.25">
      <c r="A5409" s="42" t="s">
        <v>8763</v>
      </c>
      <c r="B5409" s="42"/>
      <c r="C5409" s="42"/>
      <c r="D5409" s="42"/>
      <c r="E5409" s="42">
        <v>22898152007</v>
      </c>
      <c r="F5409" s="42" t="s">
        <v>8820</v>
      </c>
      <c r="G5409" s="42" t="s">
        <v>11227</v>
      </c>
      <c r="H5409" s="7"/>
      <c r="I5409" s="42"/>
      <c r="J5409" s="42" t="s">
        <v>5797</v>
      </c>
      <c r="K5409" s="8">
        <v>45852</v>
      </c>
      <c r="L5409" s="7" t="s">
        <v>8443</v>
      </c>
      <c r="M5409" s="44">
        <v>158.80000000000001</v>
      </c>
      <c r="N5409" s="7">
        <v>1</v>
      </c>
      <c r="O5409" s="44">
        <v>158.80000000000001</v>
      </c>
      <c r="P5409" s="44">
        <v>96.84</v>
      </c>
      <c r="Q5409" s="44">
        <v>12.89</v>
      </c>
      <c r="R5409" s="44">
        <v>38.94</v>
      </c>
      <c r="S5409" s="44">
        <v>0</v>
      </c>
      <c r="T5409" s="44">
        <v>0</v>
      </c>
      <c r="U5409" s="44">
        <v>10.130000000000001</v>
      </c>
      <c r="V5409" s="9">
        <v>6.3799999999999996E-2</v>
      </c>
      <c r="W5409" s="42" t="s">
        <v>34</v>
      </c>
      <c r="X5409" s="43"/>
      <c r="Y5409" s="43"/>
      <c r="Z5409" s="43" t="s">
        <v>8442</v>
      </c>
      <c r="AA5409" s="37" t="str">
        <f>VLOOKUP(J5409, sku!B:C, 2, FALSE)</f>
        <v>Lâmpada Led Star - H7</v>
      </c>
      <c r="AB5409" s="37" t="str">
        <f>VLOOKUP(J5409, sku!B:BM, 64, FALSE)</f>
        <v>Revenda</v>
      </c>
      <c r="AC5409" s="37" t="str">
        <f>LEFT(pedidos[[#This Row],[SKU]],3)</f>
        <v>YN-</v>
      </c>
      <c r="AD5409" s="37" t="str" cm="1">
        <f t="array" aca="1" ref="AD5409" ca="1">IFERROR(
  INDEX(
    montadora[Montadora],
    MATCH(TRUE,LEFT(#REF!,NÚCARACT(montadora[SKU Parcial]))=montadora[SKU Parcial],0)
  ),
  ""
)</f>
        <v/>
      </c>
    </row>
    <row r="5410" spans="1:30" x14ac:dyDescent="0.25">
      <c r="A5410" s="42" t="s">
        <v>8643</v>
      </c>
      <c r="B5410" s="42"/>
      <c r="C5410" s="42"/>
      <c r="D5410" s="42"/>
      <c r="E5410" s="42">
        <v>20399377477</v>
      </c>
      <c r="F5410" s="42" t="s">
        <v>8393</v>
      </c>
      <c r="G5410" s="42" t="s">
        <v>11227</v>
      </c>
      <c r="H5410" s="7"/>
      <c r="I5410" s="42"/>
      <c r="J5410" s="42" t="s">
        <v>938</v>
      </c>
      <c r="K5410" s="8">
        <v>45852</v>
      </c>
      <c r="L5410" s="7" t="s">
        <v>8443</v>
      </c>
      <c r="M5410" s="44">
        <v>79.900000000000006</v>
      </c>
      <c r="N5410" s="7">
        <v>1</v>
      </c>
      <c r="O5410" s="44">
        <v>86.2</v>
      </c>
      <c r="P5410" s="44">
        <v>36</v>
      </c>
      <c r="Q5410" s="44">
        <v>6.49</v>
      </c>
      <c r="R5410" s="44">
        <v>21.58</v>
      </c>
      <c r="S5410" s="44">
        <v>6.3</v>
      </c>
      <c r="T5410" s="44">
        <v>0</v>
      </c>
      <c r="U5410" s="44">
        <v>15.83</v>
      </c>
      <c r="V5410" s="9">
        <v>0.19819999999999999</v>
      </c>
      <c r="W5410" s="42" t="s">
        <v>34</v>
      </c>
      <c r="X5410" s="43"/>
      <c r="Y5410" s="43"/>
      <c r="Z5410" s="43" t="s">
        <v>8442</v>
      </c>
      <c r="AA5410" s="37" t="str">
        <f>VLOOKUP(J5410, sku!B:C, 2, FALSE)</f>
        <v>Cadeirinha Preta Aro 26 - Peixinho Bike</v>
      </c>
      <c r="AB5410" s="37" t="str">
        <f>VLOOKUP(J5410, sku!B:BM, 64, FALSE)</f>
        <v>Revenda</v>
      </c>
      <c r="AC5410" s="37" t="str">
        <f>LEFT(pedidos[[#This Row],[SKU]],3)</f>
        <v>CAD</v>
      </c>
      <c r="AD5410" s="37" t="str" cm="1">
        <f t="array" aca="1" ref="AD5410" ca="1">IFERROR(
  INDEX(
    montadora[Montadora],
    MATCH(TRUE,LEFT(#REF!,NÚCARACT(montadora[SKU Parcial]))=montadora[SKU Parcial],0)
  ),
  ""
)</f>
        <v/>
      </c>
    </row>
    <row r="5411" spans="1:30" x14ac:dyDescent="0.25">
      <c r="A5411" s="42" t="s">
        <v>8509</v>
      </c>
      <c r="B5411" s="42"/>
      <c r="C5411" s="42"/>
      <c r="D5411" s="42"/>
      <c r="E5411" s="42">
        <v>21299544379</v>
      </c>
      <c r="F5411" s="42" t="s">
        <v>8353</v>
      </c>
      <c r="G5411" s="42" t="s">
        <v>11227</v>
      </c>
      <c r="H5411" s="7"/>
      <c r="I5411" s="42"/>
      <c r="J5411" s="42" t="s">
        <v>100</v>
      </c>
      <c r="K5411" s="8">
        <v>45852</v>
      </c>
      <c r="L5411" s="7" t="s">
        <v>8443</v>
      </c>
      <c r="M5411" s="44">
        <v>47.8</v>
      </c>
      <c r="N5411" s="7">
        <v>1</v>
      </c>
      <c r="O5411" s="44">
        <v>47.8</v>
      </c>
      <c r="P5411" s="44">
        <v>8.84</v>
      </c>
      <c r="Q5411" s="44">
        <v>3.88</v>
      </c>
      <c r="R5411" s="44">
        <v>14.52</v>
      </c>
      <c r="S5411" s="44">
        <v>0</v>
      </c>
      <c r="T5411" s="44">
        <v>0</v>
      </c>
      <c r="U5411" s="44">
        <v>20.56</v>
      </c>
      <c r="V5411" s="9">
        <v>0.43009999999999998</v>
      </c>
      <c r="W5411" s="42" t="s">
        <v>34</v>
      </c>
      <c r="X5411" s="43"/>
      <c r="Y5411" s="43"/>
      <c r="Z5411" s="43" t="s">
        <v>8442</v>
      </c>
      <c r="AA5411" s="37" t="str">
        <f>VLOOKUP(J5411, sku!B:C, 2, FALSE)</f>
        <v>Trava Disco De Freio Bicicleta - Prata</v>
      </c>
      <c r="AB5411" s="37" t="str">
        <f>VLOOKUP(J5411, sku!B:BM, 64, FALSE)</f>
        <v>Importação</v>
      </c>
      <c r="AC5411" s="37" t="str">
        <f>LEFT(pedidos[[#This Row],[SKU]],3)</f>
        <v>ET0</v>
      </c>
      <c r="AD5411" s="37" t="str" cm="1">
        <f t="array" aca="1" ref="AD5411" ca="1">IFERROR(
  INDEX(
    montadora[Montadora],
    MATCH(TRUE,LEFT(#REF!,NÚCARACT(montadora[SKU Parcial]))=montadora[SKU Parcial],0)
  ),
  ""
)</f>
        <v/>
      </c>
    </row>
    <row r="5412" spans="1:30" x14ac:dyDescent="0.25">
      <c r="A5412" s="42" t="s">
        <v>8612</v>
      </c>
      <c r="B5412" s="42"/>
      <c r="C5412" s="42"/>
      <c r="D5412" s="42"/>
      <c r="E5412" s="42">
        <v>23698012622</v>
      </c>
      <c r="F5412" s="42" t="s">
        <v>8385</v>
      </c>
      <c r="G5412" s="42" t="s">
        <v>11227</v>
      </c>
      <c r="H5412" s="7"/>
      <c r="I5412" s="42"/>
      <c r="J5412" s="42" t="s">
        <v>3286</v>
      </c>
      <c r="K5412" s="8">
        <v>45852</v>
      </c>
      <c r="L5412" s="7" t="s">
        <v>8443</v>
      </c>
      <c r="M5412" s="44">
        <v>49.8</v>
      </c>
      <c r="N5412" s="7">
        <v>1</v>
      </c>
      <c r="O5412" s="44">
        <v>49.8</v>
      </c>
      <c r="P5412" s="44">
        <v>26.9</v>
      </c>
      <c r="Q5412" s="44">
        <v>4.04</v>
      </c>
      <c r="R5412" s="44">
        <v>14.96</v>
      </c>
      <c r="S5412" s="44">
        <v>0</v>
      </c>
      <c r="T5412" s="44">
        <v>0</v>
      </c>
      <c r="U5412" s="44">
        <v>3.9</v>
      </c>
      <c r="V5412" s="9">
        <v>7.8200000000000006E-2</v>
      </c>
      <c r="W5412" s="42" t="s">
        <v>34</v>
      </c>
      <c r="X5412" s="43"/>
      <c r="Y5412" s="43"/>
      <c r="Z5412" s="43" t="s">
        <v>8442</v>
      </c>
      <c r="AA5412" s="37" t="str">
        <f>VLOOKUP(J5412, sku!B:C, 2, FALSE)</f>
        <v>V-Floc 1,5l</v>
      </c>
      <c r="AB5412" s="37" t="str">
        <f>VLOOKUP(J5412, sku!B:BM, 64, FALSE)</f>
        <v>Revenda</v>
      </c>
      <c r="AC5412" s="37" t="str">
        <f>LEFT(pedidos[[#This Row],[SKU]],3)</f>
        <v>VX2</v>
      </c>
      <c r="AD5412" s="37" t="str" cm="1">
        <f t="array" aca="1" ref="AD5412" ca="1">IFERROR(
  INDEX(
    montadora[Montadora],
    MATCH(TRUE,LEFT(#REF!,NÚCARACT(montadora[SKU Parcial]))=montadora[SKU Parcial],0)
  ),
  ""
)</f>
        <v/>
      </c>
    </row>
    <row r="5413" spans="1:30" x14ac:dyDescent="0.25">
      <c r="A5413" s="42" t="s">
        <v>8759</v>
      </c>
      <c r="B5413" s="42"/>
      <c r="C5413" s="42"/>
      <c r="D5413" s="42"/>
      <c r="E5413" s="42">
        <v>19997804914</v>
      </c>
      <c r="F5413" s="42" t="s">
        <v>8399</v>
      </c>
      <c r="G5413" s="42" t="s">
        <v>11227</v>
      </c>
      <c r="H5413" s="7"/>
      <c r="I5413" s="42"/>
      <c r="J5413" s="42" t="s">
        <v>994</v>
      </c>
      <c r="K5413" s="8">
        <v>45852</v>
      </c>
      <c r="L5413" s="7" t="s">
        <v>8443</v>
      </c>
      <c r="M5413" s="44">
        <v>139.80000000000001</v>
      </c>
      <c r="N5413" s="7">
        <v>1</v>
      </c>
      <c r="O5413" s="44">
        <v>147.80000000000001</v>
      </c>
      <c r="P5413" s="44">
        <v>70</v>
      </c>
      <c r="Q5413" s="44">
        <v>11.35</v>
      </c>
      <c r="R5413" s="44">
        <v>34.76</v>
      </c>
      <c r="S5413" s="44">
        <v>8</v>
      </c>
      <c r="T5413" s="44">
        <v>0</v>
      </c>
      <c r="U5413" s="44">
        <v>23.69</v>
      </c>
      <c r="V5413" s="9">
        <v>0.1694</v>
      </c>
      <c r="W5413" s="42" t="s">
        <v>34</v>
      </c>
      <c r="X5413" s="43"/>
      <c r="Y5413" s="43"/>
      <c r="Z5413" s="43" t="s">
        <v>8442</v>
      </c>
      <c r="AA5413" s="37" t="str">
        <f>VLOOKUP(J5413, sku!B:C, 2, FALSE)</f>
        <v>Smart Led Taytech 8000 Lumens - H4</v>
      </c>
      <c r="AB5413" s="37" t="str">
        <f>VLOOKUP(J5413, sku!B:BM, 64, FALSE)</f>
        <v>Revenda</v>
      </c>
      <c r="AC5413" s="37" t="str">
        <f>LEFT(pedidos[[#This Row],[SKU]],3)</f>
        <v>TT-</v>
      </c>
      <c r="AD5413" s="37" t="str" cm="1">
        <f t="array" aca="1" ref="AD5413" ca="1">IFERROR(
  INDEX(
    montadora[Montadora],
    MATCH(TRUE,LEFT(#REF!,NÚCARACT(montadora[SKU Parcial]))=montadora[SKU Parcial],0)
  ),
  ""
)</f>
        <v/>
      </c>
    </row>
    <row r="5414" spans="1:30" x14ac:dyDescent="0.25">
      <c r="A5414" s="42" t="s">
        <v>8589</v>
      </c>
      <c r="B5414" s="42"/>
      <c r="C5414" s="42"/>
      <c r="D5414" s="42"/>
      <c r="E5414" s="42">
        <v>22293424720</v>
      </c>
      <c r="F5414" s="42" t="s">
        <v>8380</v>
      </c>
      <c r="G5414" s="42" t="s">
        <v>11227</v>
      </c>
      <c r="H5414" s="7"/>
      <c r="I5414" s="42"/>
      <c r="J5414" s="42" t="s">
        <v>886</v>
      </c>
      <c r="K5414" s="8">
        <v>45852</v>
      </c>
      <c r="L5414" s="7" t="s">
        <v>8443</v>
      </c>
      <c r="M5414" s="44">
        <v>49.8</v>
      </c>
      <c r="N5414" s="7">
        <v>1</v>
      </c>
      <c r="O5414" s="44">
        <v>49.8</v>
      </c>
      <c r="P5414" s="44">
        <v>24.45</v>
      </c>
      <c r="Q5414" s="44">
        <v>4.04</v>
      </c>
      <c r="R5414" s="44">
        <v>14.96</v>
      </c>
      <c r="S5414" s="44">
        <v>0</v>
      </c>
      <c r="T5414" s="44">
        <v>0</v>
      </c>
      <c r="U5414" s="44">
        <v>6.35</v>
      </c>
      <c r="V5414" s="9">
        <v>0.12740000000000001</v>
      </c>
      <c r="W5414" s="42" t="s">
        <v>34</v>
      </c>
      <c r="X5414" s="43"/>
      <c r="Y5414" s="43"/>
      <c r="Z5414" s="43" t="s">
        <v>8442</v>
      </c>
      <c r="AA5414" s="37" t="str">
        <f>VLOOKUP(J5414, sku!B:C, 2, FALSE)</f>
        <v>Trava Manete Moto E Bicicleta de Alumínio</v>
      </c>
      <c r="AB5414" s="37" t="str">
        <f>VLOOKUP(J5414, sku!B:BM, 64, FALSE)</f>
        <v>Importação</v>
      </c>
      <c r="AC5414" s="37" t="str">
        <f>LEFT(pedidos[[#This Row],[SKU]],3)</f>
        <v>ET0</v>
      </c>
      <c r="AD5414" s="37" t="str" cm="1">
        <f t="array" aca="1" ref="AD5414" ca="1">IFERROR(
  INDEX(
    montadora[Montadora],
    MATCH(TRUE,LEFT(#REF!,NÚCARACT(montadora[SKU Parcial]))=montadora[SKU Parcial],0)
  ),
  ""
)</f>
        <v/>
      </c>
    </row>
    <row r="5415" spans="1:30" x14ac:dyDescent="0.25">
      <c r="A5415" s="42" t="s">
        <v>8550</v>
      </c>
      <c r="B5415" s="42"/>
      <c r="C5415" s="42"/>
      <c r="D5415" s="42"/>
      <c r="E5415" s="42">
        <v>21299544379</v>
      </c>
      <c r="F5415" s="42" t="s">
        <v>8353</v>
      </c>
      <c r="G5415" s="42" t="s">
        <v>11227</v>
      </c>
      <c r="H5415" s="7"/>
      <c r="I5415" s="42"/>
      <c r="J5415" s="42" t="s">
        <v>100</v>
      </c>
      <c r="K5415" s="8">
        <v>45852</v>
      </c>
      <c r="L5415" s="7" t="s">
        <v>8443</v>
      </c>
      <c r="M5415" s="44">
        <v>47.8</v>
      </c>
      <c r="N5415" s="7">
        <v>2</v>
      </c>
      <c r="O5415" s="44">
        <v>95.6</v>
      </c>
      <c r="P5415" s="44">
        <v>17.68</v>
      </c>
      <c r="Q5415" s="44">
        <v>7.76</v>
      </c>
      <c r="R5415" s="44">
        <v>29.03</v>
      </c>
      <c r="S5415" s="44">
        <v>0</v>
      </c>
      <c r="T5415" s="44">
        <v>0</v>
      </c>
      <c r="U5415" s="44">
        <v>41.13</v>
      </c>
      <c r="V5415" s="9">
        <v>0.43020000000000003</v>
      </c>
      <c r="W5415" s="42" t="s">
        <v>34</v>
      </c>
      <c r="X5415" s="43"/>
      <c r="Y5415" s="43"/>
      <c r="Z5415" s="43" t="s">
        <v>8442</v>
      </c>
      <c r="AA5415" s="37" t="str">
        <f>VLOOKUP(J5415, sku!B:C, 2, FALSE)</f>
        <v>Trava Disco De Freio Bicicleta - Prata</v>
      </c>
      <c r="AB5415" s="37" t="str">
        <f>VLOOKUP(J5415, sku!B:BM, 64, FALSE)</f>
        <v>Importação</v>
      </c>
      <c r="AC5415" s="37" t="str">
        <f>LEFT(pedidos[[#This Row],[SKU]],3)</f>
        <v>ET0</v>
      </c>
      <c r="AD5415" s="37" t="str" cm="1">
        <f t="array" aca="1" ref="AD5415" ca="1">IFERROR(
  INDEX(
    montadora[Montadora],
    MATCH(TRUE,LEFT(#REF!,NÚCARACT(montadora[SKU Parcial]))=montadora[SKU Parcial],0)
  ),
  ""
)</f>
        <v/>
      </c>
    </row>
    <row r="5416" spans="1:30" x14ac:dyDescent="0.25">
      <c r="A5416" s="42" t="s">
        <v>8478</v>
      </c>
      <c r="B5416" s="42"/>
      <c r="C5416" s="42"/>
      <c r="D5416" s="42"/>
      <c r="E5416" s="42">
        <v>23498023068</v>
      </c>
      <c r="F5416" s="42" t="s">
        <v>8351</v>
      </c>
      <c r="G5416" s="42" t="s">
        <v>11227</v>
      </c>
      <c r="H5416" s="7"/>
      <c r="I5416" s="42"/>
      <c r="J5416" s="42" t="s">
        <v>703</v>
      </c>
      <c r="K5416" s="8">
        <v>45852</v>
      </c>
      <c r="L5416" s="7" t="s">
        <v>8443</v>
      </c>
      <c r="M5416" s="44">
        <v>25.8</v>
      </c>
      <c r="N5416" s="7">
        <v>1</v>
      </c>
      <c r="O5416" s="44">
        <v>25.8</v>
      </c>
      <c r="P5416" s="44">
        <v>7.52</v>
      </c>
      <c r="Q5416" s="44">
        <v>2.09</v>
      </c>
      <c r="R5416" s="44">
        <v>9.68</v>
      </c>
      <c r="S5416" s="44">
        <v>0</v>
      </c>
      <c r="T5416" s="44">
        <v>0</v>
      </c>
      <c r="U5416" s="44">
        <v>6.51</v>
      </c>
      <c r="V5416" s="9">
        <v>0.25209999999999999</v>
      </c>
      <c r="W5416" s="42" t="s">
        <v>34</v>
      </c>
      <c r="X5416" s="43"/>
      <c r="Y5416" s="43"/>
      <c r="Z5416" s="43" t="s">
        <v>8442</v>
      </c>
      <c r="AA5416" s="37" t="str">
        <f>VLOOKUP(J5416, sku!B:C, 2, FALSE)</f>
        <v>Trava Disco De Freio Moto - Preto</v>
      </c>
      <c r="AB5416" s="37" t="str">
        <f>VLOOKUP(J5416, sku!B:BM, 64, FALSE)</f>
        <v>Importação</v>
      </c>
      <c r="AC5416" s="37" t="str">
        <f>LEFT(pedidos[[#This Row],[SKU]],3)</f>
        <v>ET0</v>
      </c>
      <c r="AD5416" s="37" t="str" cm="1">
        <f t="array" aca="1" ref="AD5416" ca="1">IFERROR(
  INDEX(
    montadora[Montadora],
    MATCH(TRUE,LEFT(#REF!,NÚCARACT(montadora[SKU Parcial]))=montadora[SKU Parcial],0)
  ),
  ""
)</f>
        <v/>
      </c>
    </row>
    <row r="5417" spans="1:30" x14ac:dyDescent="0.25">
      <c r="A5417" s="42" t="s">
        <v>8644</v>
      </c>
      <c r="B5417" s="42"/>
      <c r="C5417" s="42"/>
      <c r="D5417" s="42"/>
      <c r="E5417" s="42">
        <v>22993569629</v>
      </c>
      <c r="F5417" s="42" t="s">
        <v>8394</v>
      </c>
      <c r="G5417" s="42" t="s">
        <v>11227</v>
      </c>
      <c r="H5417" s="7"/>
      <c r="I5417" s="42"/>
      <c r="J5417" s="42" t="s">
        <v>938</v>
      </c>
      <c r="K5417" s="8">
        <v>45852</v>
      </c>
      <c r="L5417" s="7" t="s">
        <v>8443</v>
      </c>
      <c r="M5417" s="44">
        <v>78.8</v>
      </c>
      <c r="N5417" s="7">
        <v>1</v>
      </c>
      <c r="O5417" s="44">
        <v>82.67</v>
      </c>
      <c r="P5417" s="44">
        <v>36</v>
      </c>
      <c r="Q5417" s="44">
        <v>6.4</v>
      </c>
      <c r="R5417" s="44">
        <v>21.34</v>
      </c>
      <c r="S5417" s="44">
        <v>3.87</v>
      </c>
      <c r="T5417" s="44">
        <v>0</v>
      </c>
      <c r="U5417" s="44">
        <v>15.06</v>
      </c>
      <c r="V5417" s="9">
        <v>0.19109999999999999</v>
      </c>
      <c r="W5417" s="42" t="s">
        <v>34</v>
      </c>
      <c r="X5417" s="43"/>
      <c r="Y5417" s="43"/>
      <c r="Z5417" s="43" t="s">
        <v>8442</v>
      </c>
      <c r="AA5417" s="37" t="str">
        <f>VLOOKUP(J5417, sku!B:C, 2, FALSE)</f>
        <v>Cadeirinha Preta Aro 26 - Peixinho Bike</v>
      </c>
      <c r="AB5417" s="37" t="str">
        <f>VLOOKUP(J5417, sku!B:BM, 64, FALSE)</f>
        <v>Revenda</v>
      </c>
      <c r="AC5417" s="37" t="str">
        <f>LEFT(pedidos[[#This Row],[SKU]],3)</f>
        <v>CAD</v>
      </c>
      <c r="AD5417" s="37" t="str" cm="1">
        <f t="array" aca="1" ref="AD5417" ca="1">IFERROR(
  INDEX(
    montadora[Montadora],
    MATCH(TRUE,LEFT(#REF!,NÚCARACT(montadora[SKU Parcial]))=montadora[SKU Parcial],0)
  ),
  ""
)</f>
        <v/>
      </c>
    </row>
    <row r="5418" spans="1:30" x14ac:dyDescent="0.25">
      <c r="A5418" s="42" t="s">
        <v>8448</v>
      </c>
      <c r="B5418" s="42"/>
      <c r="C5418" s="42"/>
      <c r="D5418" s="42"/>
      <c r="E5418" s="42">
        <v>22998479699</v>
      </c>
      <c r="F5418" s="42" t="s">
        <v>8816</v>
      </c>
      <c r="G5418" s="42" t="s">
        <v>11227</v>
      </c>
      <c r="H5418" s="7"/>
      <c r="I5418" s="42"/>
      <c r="J5418" s="42" t="s">
        <v>8833</v>
      </c>
      <c r="K5418" s="8">
        <v>45852</v>
      </c>
      <c r="L5418" s="7" t="s">
        <v>8443</v>
      </c>
      <c r="M5418" s="44">
        <v>15.8</v>
      </c>
      <c r="N5418" s="7">
        <v>1</v>
      </c>
      <c r="O5418" s="44">
        <v>15.8</v>
      </c>
      <c r="P5418" s="44">
        <v>5.04</v>
      </c>
      <c r="Q5418" s="44">
        <v>1.28</v>
      </c>
      <c r="R5418" s="44">
        <v>7.48</v>
      </c>
      <c r="S5418" s="44">
        <v>0</v>
      </c>
      <c r="T5418" s="44">
        <v>0</v>
      </c>
      <c r="U5418" s="44">
        <v>2</v>
      </c>
      <c r="V5418" s="9">
        <v>0.12640000000000001</v>
      </c>
      <c r="W5418" s="42" t="s">
        <v>34</v>
      </c>
      <c r="X5418" s="43"/>
      <c r="Y5418" s="43"/>
      <c r="Z5418" s="43" t="s">
        <v>8442</v>
      </c>
      <c r="AA5418" s="37" t="str">
        <f>VLOOKUP(J5418, sku!B:C, 2, FALSE)</f>
        <v>6 Chaves Allen M5 29*79mm</v>
      </c>
      <c r="AB5418" s="37" t="str">
        <f>VLOOKUP(J5418, sku!B:BM, 64, FALSE)</f>
        <v>Importação</v>
      </c>
      <c r="AC5418" s="37" t="str">
        <f>LEFT(pedidos[[#This Row],[SKU]],3)</f>
        <v>6EC</v>
      </c>
      <c r="AD5418" s="37" t="str" cm="1">
        <f t="array" aca="1" ref="AD5418" ca="1">IFERROR(
  INDEX(
    montadora[Montadora],
    MATCH(TRUE,LEFT(#REF!,NÚCARACT(montadora[SKU Parcial]))=montadora[SKU Parcial],0)
  ),
  ""
)</f>
        <v/>
      </c>
    </row>
    <row r="5419" spans="1:30" x14ac:dyDescent="0.25">
      <c r="A5419" s="42" t="s">
        <v>8590</v>
      </c>
      <c r="B5419" s="42"/>
      <c r="C5419" s="42"/>
      <c r="D5419" s="42"/>
      <c r="E5419" s="42">
        <v>22293424720</v>
      </c>
      <c r="F5419" s="42" t="s">
        <v>8380</v>
      </c>
      <c r="G5419" s="42" t="s">
        <v>11227</v>
      </c>
      <c r="H5419" s="7"/>
      <c r="I5419" s="42"/>
      <c r="J5419" s="42" t="s">
        <v>886</v>
      </c>
      <c r="K5419" s="8">
        <v>45851</v>
      </c>
      <c r="L5419" s="7" t="s">
        <v>8443</v>
      </c>
      <c r="M5419" s="44">
        <v>49.8</v>
      </c>
      <c r="N5419" s="7">
        <v>1</v>
      </c>
      <c r="O5419" s="44">
        <v>49.8</v>
      </c>
      <c r="P5419" s="44">
        <v>24.45</v>
      </c>
      <c r="Q5419" s="44">
        <v>4.04</v>
      </c>
      <c r="R5419" s="44">
        <v>14.96</v>
      </c>
      <c r="S5419" s="44">
        <v>0</v>
      </c>
      <c r="T5419" s="44">
        <v>0</v>
      </c>
      <c r="U5419" s="44">
        <v>6.35</v>
      </c>
      <c r="V5419" s="9">
        <v>0.12740000000000001</v>
      </c>
      <c r="W5419" s="42" t="s">
        <v>34</v>
      </c>
      <c r="X5419" s="43"/>
      <c r="Y5419" s="43"/>
      <c r="Z5419" s="43" t="s">
        <v>8442</v>
      </c>
      <c r="AA5419" s="37" t="str">
        <f>VLOOKUP(J5419, sku!B:C, 2, FALSE)</f>
        <v>Trava Manete Moto E Bicicleta de Alumínio</v>
      </c>
      <c r="AB5419" s="37" t="str">
        <f>VLOOKUP(J5419, sku!B:BM, 64, FALSE)</f>
        <v>Importação</v>
      </c>
      <c r="AC5419" s="37" t="str">
        <f>LEFT(pedidos[[#This Row],[SKU]],3)</f>
        <v>ET0</v>
      </c>
      <c r="AD5419" s="37" t="str" cm="1">
        <f t="array" aca="1" ref="AD5419" ca="1">IFERROR(
  INDEX(
    montadora[Montadora],
    MATCH(TRUE,LEFT(#REF!,NÚCARACT(montadora[SKU Parcial]))=montadora[SKU Parcial],0)
  ),
  ""
)</f>
        <v/>
      </c>
    </row>
    <row r="5420" spans="1:30" x14ac:dyDescent="0.25">
      <c r="A5420" s="42" t="s">
        <v>8645</v>
      </c>
      <c r="B5420" s="42"/>
      <c r="C5420" s="42"/>
      <c r="D5420" s="42"/>
      <c r="E5420" s="42">
        <v>20399377477</v>
      </c>
      <c r="F5420" s="42" t="s">
        <v>8393</v>
      </c>
      <c r="G5420" s="42" t="s">
        <v>11227</v>
      </c>
      <c r="H5420" s="7"/>
      <c r="I5420" s="42"/>
      <c r="J5420" s="42" t="s">
        <v>938</v>
      </c>
      <c r="K5420" s="8">
        <v>45851</v>
      </c>
      <c r="L5420" s="7" t="s">
        <v>8443</v>
      </c>
      <c r="M5420" s="44">
        <v>78.8</v>
      </c>
      <c r="N5420" s="7">
        <v>1</v>
      </c>
      <c r="O5420" s="44">
        <v>83.87</v>
      </c>
      <c r="P5420" s="44">
        <v>36</v>
      </c>
      <c r="Q5420" s="44">
        <v>6.4</v>
      </c>
      <c r="R5420" s="44">
        <v>21.34</v>
      </c>
      <c r="S5420" s="44">
        <v>5.07</v>
      </c>
      <c r="T5420" s="44">
        <v>0</v>
      </c>
      <c r="U5420" s="44">
        <v>15.06</v>
      </c>
      <c r="V5420" s="9">
        <v>0.19109999999999999</v>
      </c>
      <c r="W5420" s="42" t="s">
        <v>34</v>
      </c>
      <c r="X5420" s="43"/>
      <c r="Y5420" s="43"/>
      <c r="Z5420" s="43" t="s">
        <v>8442</v>
      </c>
      <c r="AA5420" s="37" t="str">
        <f>VLOOKUP(J5420, sku!B:C, 2, FALSE)</f>
        <v>Cadeirinha Preta Aro 26 - Peixinho Bike</v>
      </c>
      <c r="AB5420" s="37" t="str">
        <f>VLOOKUP(J5420, sku!B:BM, 64, FALSE)</f>
        <v>Revenda</v>
      </c>
      <c r="AC5420" s="37" t="str">
        <f>LEFT(pedidos[[#This Row],[SKU]],3)</f>
        <v>CAD</v>
      </c>
      <c r="AD5420" s="37" t="str" cm="1">
        <f t="array" aca="1" ref="AD5420" ca="1">IFERROR(
  INDEX(
    montadora[Montadora],
    MATCH(TRUE,LEFT(#REF!,NÚCARACT(montadora[SKU Parcial]))=montadora[SKU Parcial],0)
  ),
  ""
)</f>
        <v/>
      </c>
    </row>
    <row r="5421" spans="1:30" x14ac:dyDescent="0.25">
      <c r="A5421" s="42" t="s">
        <v>8479</v>
      </c>
      <c r="B5421" s="42"/>
      <c r="C5421" s="42"/>
      <c r="D5421" s="42"/>
      <c r="E5421" s="42">
        <v>19599549855</v>
      </c>
      <c r="F5421" s="42" t="s">
        <v>8350</v>
      </c>
      <c r="G5421" s="42" t="s">
        <v>11227</v>
      </c>
      <c r="H5421" s="7"/>
      <c r="I5421" s="42"/>
      <c r="J5421" s="42" t="s">
        <v>703</v>
      </c>
      <c r="K5421" s="8">
        <v>45851</v>
      </c>
      <c r="L5421" s="7" t="s">
        <v>8443</v>
      </c>
      <c r="M5421" s="44">
        <v>24.8</v>
      </c>
      <c r="N5421" s="7">
        <v>1</v>
      </c>
      <c r="O5421" s="44">
        <v>24.8</v>
      </c>
      <c r="P5421" s="44">
        <v>7.52</v>
      </c>
      <c r="Q5421" s="44">
        <v>2.0099999999999998</v>
      </c>
      <c r="R5421" s="44">
        <v>9.4600000000000009</v>
      </c>
      <c r="S5421" s="44">
        <v>0</v>
      </c>
      <c r="T5421" s="44">
        <v>0</v>
      </c>
      <c r="U5421" s="44">
        <v>5.81</v>
      </c>
      <c r="V5421" s="9">
        <v>0.2341</v>
      </c>
      <c r="W5421" s="42" t="s">
        <v>34</v>
      </c>
      <c r="X5421" s="43"/>
      <c r="Y5421" s="43"/>
      <c r="Z5421" s="43" t="s">
        <v>8442</v>
      </c>
      <c r="AA5421" s="37" t="str">
        <f>VLOOKUP(J5421, sku!B:C, 2, FALSE)</f>
        <v>Trava Disco De Freio Moto - Preto</v>
      </c>
      <c r="AB5421" s="37" t="str">
        <f>VLOOKUP(J5421, sku!B:BM, 64, FALSE)</f>
        <v>Importação</v>
      </c>
      <c r="AC5421" s="37" t="str">
        <f>LEFT(pedidos[[#This Row],[SKU]],3)</f>
        <v>ET0</v>
      </c>
      <c r="AD5421" s="37" t="str" cm="1">
        <f t="array" aca="1" ref="AD5421" ca="1">IFERROR(
  INDEX(
    montadora[Montadora],
    MATCH(TRUE,LEFT(#REF!,NÚCARACT(montadora[SKU Parcial]))=montadora[SKU Parcial],0)
  ),
  ""
)</f>
        <v/>
      </c>
    </row>
    <row r="5422" spans="1:30" x14ac:dyDescent="0.25">
      <c r="A5422" s="42" t="s">
        <v>8569</v>
      </c>
      <c r="B5422" s="42"/>
      <c r="C5422" s="42"/>
      <c r="D5422" s="42"/>
      <c r="E5422" s="42">
        <v>22797364129</v>
      </c>
      <c r="F5422" s="42" t="s">
        <v>8376</v>
      </c>
      <c r="G5422" s="42" t="s">
        <v>11227</v>
      </c>
      <c r="H5422" s="7"/>
      <c r="I5422" s="42"/>
      <c r="J5422" s="42" t="s">
        <v>304</v>
      </c>
      <c r="K5422" s="8">
        <v>45851</v>
      </c>
      <c r="L5422" s="7" t="s">
        <v>8443</v>
      </c>
      <c r="M5422" s="44">
        <v>59.8</v>
      </c>
      <c r="N5422" s="7">
        <v>1</v>
      </c>
      <c r="O5422" s="44">
        <v>59.8</v>
      </c>
      <c r="P5422" s="44">
        <v>21.45</v>
      </c>
      <c r="Q5422" s="44">
        <v>4.8600000000000003</v>
      </c>
      <c r="R5422" s="44">
        <v>17.16</v>
      </c>
      <c r="S5422" s="44">
        <v>0</v>
      </c>
      <c r="T5422" s="44">
        <v>0</v>
      </c>
      <c r="U5422" s="44">
        <v>16.329999999999998</v>
      </c>
      <c r="V5422" s="9">
        <v>0.2732</v>
      </c>
      <c r="W5422" s="42" t="s">
        <v>34</v>
      </c>
      <c r="X5422" s="43"/>
      <c r="Y5422" s="43"/>
      <c r="Z5422" s="43" t="s">
        <v>8442</v>
      </c>
      <c r="AA5422" s="37" t="str">
        <f>VLOOKUP(J5422, sku!B:C, 2, FALSE)</f>
        <v>Corrente de Moto Antifurto 150cm - Preto</v>
      </c>
      <c r="AB5422" s="37" t="str">
        <f>VLOOKUP(J5422, sku!B:BM, 64, FALSE)</f>
        <v>Importação</v>
      </c>
      <c r="AC5422" s="37" t="str">
        <f>LEFT(pedidos[[#This Row],[SKU]],3)</f>
        <v>XR0</v>
      </c>
      <c r="AD5422" s="37" t="str" cm="1">
        <f t="array" aca="1" ref="AD5422" ca="1">IFERROR(
  INDEX(
    montadora[Montadora],
    MATCH(TRUE,LEFT(#REF!,NÚCARACT(montadora[SKU Parcial]))=montadora[SKU Parcial],0)
  ),
  ""
)</f>
        <v/>
      </c>
    </row>
    <row r="5423" spans="1:30" x14ac:dyDescent="0.25">
      <c r="A5423" s="42" t="s">
        <v>8646</v>
      </c>
      <c r="B5423" s="42"/>
      <c r="C5423" s="42"/>
      <c r="D5423" s="42"/>
      <c r="E5423" s="42">
        <v>22993569629</v>
      </c>
      <c r="F5423" s="42" t="s">
        <v>8394</v>
      </c>
      <c r="G5423" s="42" t="s">
        <v>11227</v>
      </c>
      <c r="H5423" s="7"/>
      <c r="I5423" s="42"/>
      <c r="J5423" s="42" t="s">
        <v>938</v>
      </c>
      <c r="K5423" s="8">
        <v>45851</v>
      </c>
      <c r="L5423" s="7" t="s">
        <v>8443</v>
      </c>
      <c r="M5423" s="44">
        <v>78.8</v>
      </c>
      <c r="N5423" s="7">
        <v>1</v>
      </c>
      <c r="O5423" s="44">
        <v>88.74</v>
      </c>
      <c r="P5423" s="44">
        <v>36</v>
      </c>
      <c r="Q5423" s="44">
        <v>6.4</v>
      </c>
      <c r="R5423" s="44">
        <v>21.34</v>
      </c>
      <c r="S5423" s="44">
        <v>9.94</v>
      </c>
      <c r="T5423" s="44">
        <v>0</v>
      </c>
      <c r="U5423" s="44">
        <v>15.06</v>
      </c>
      <c r="V5423" s="9">
        <v>0.19109999999999999</v>
      </c>
      <c r="W5423" s="42" t="s">
        <v>34</v>
      </c>
      <c r="X5423" s="43"/>
      <c r="Y5423" s="43"/>
      <c r="Z5423" s="43" t="s">
        <v>8442</v>
      </c>
      <c r="AA5423" s="37" t="str">
        <f>VLOOKUP(J5423, sku!B:C, 2, FALSE)</f>
        <v>Cadeirinha Preta Aro 26 - Peixinho Bike</v>
      </c>
      <c r="AB5423" s="37" t="str">
        <f>VLOOKUP(J5423, sku!B:BM, 64, FALSE)</f>
        <v>Revenda</v>
      </c>
      <c r="AC5423" s="37" t="str">
        <f>LEFT(pedidos[[#This Row],[SKU]],3)</f>
        <v>CAD</v>
      </c>
      <c r="AD5423" s="37" t="str" cm="1">
        <f t="array" aca="1" ref="AD5423" ca="1">IFERROR(
  INDEX(
    montadora[Montadora],
    MATCH(TRUE,LEFT(#REF!,NÚCARACT(montadora[SKU Parcial]))=montadora[SKU Parcial],0)
  ),
  ""
)</f>
        <v/>
      </c>
    </row>
    <row r="5424" spans="1:30" x14ac:dyDescent="0.25">
      <c r="A5424" s="42" t="s">
        <v>8771</v>
      </c>
      <c r="B5424" s="42"/>
      <c r="C5424" s="42"/>
      <c r="D5424" s="42"/>
      <c r="E5424" s="42">
        <v>22093655539</v>
      </c>
      <c r="F5424" s="42" t="s">
        <v>71</v>
      </c>
      <c r="G5424" s="42" t="s">
        <v>11227</v>
      </c>
      <c r="H5424" s="7"/>
      <c r="I5424" s="42"/>
      <c r="J5424" s="42" t="s">
        <v>72</v>
      </c>
      <c r="K5424" s="8">
        <v>45851</v>
      </c>
      <c r="L5424" s="7" t="s">
        <v>8443</v>
      </c>
      <c r="M5424" s="44">
        <v>238.8</v>
      </c>
      <c r="N5424" s="7">
        <v>1</v>
      </c>
      <c r="O5424" s="44">
        <v>238.8</v>
      </c>
      <c r="P5424" s="44">
        <v>105</v>
      </c>
      <c r="Q5424" s="44">
        <v>19.39</v>
      </c>
      <c r="R5424" s="44">
        <v>56.54</v>
      </c>
      <c r="S5424" s="44">
        <v>0</v>
      </c>
      <c r="T5424" s="44">
        <v>0</v>
      </c>
      <c r="U5424" s="44">
        <v>57.87</v>
      </c>
      <c r="V5424" s="9">
        <v>0.24229999999999999</v>
      </c>
      <c r="W5424" s="42" t="s">
        <v>34</v>
      </c>
      <c r="X5424" s="43"/>
      <c r="Y5424" s="43"/>
      <c r="Z5424" s="43" t="s">
        <v>8442</v>
      </c>
      <c r="AA5424" s="37" t="str">
        <f>VLOOKUP(J5424, sku!B:C, 2, FALSE)</f>
        <v>Travessa Chevrolet - Slim - - - Tracker - 2020 A 2024 - Preto</v>
      </c>
      <c r="AB5424" s="37" t="str">
        <f>VLOOKUP(J5424, sku!B:BM, 64, FALSE)</f>
        <v>Fabricação</v>
      </c>
      <c r="AC5424" s="37" t="str">
        <f>LEFT(pedidos[[#This Row],[SKU]],3)</f>
        <v>XGM</v>
      </c>
      <c r="AD5424" s="37" t="str" cm="1">
        <f t="array" aca="1" ref="AD5424" ca="1">IFERROR(
  INDEX(
    montadora[Montadora],
    MATCH(TRUE,LEFT(#REF!,NÚCARACT(montadora[SKU Parcial]))=montadora[SKU Parcial],0)
  ),
  ""
)</f>
        <v/>
      </c>
    </row>
    <row r="5425" spans="1:30" x14ac:dyDescent="0.25">
      <c r="A5425" s="42" t="s">
        <v>8480</v>
      </c>
      <c r="B5425" s="42"/>
      <c r="C5425" s="42"/>
      <c r="D5425" s="42"/>
      <c r="E5425" s="42">
        <v>19599549855</v>
      </c>
      <c r="F5425" s="42" t="s">
        <v>8350</v>
      </c>
      <c r="G5425" s="42" t="s">
        <v>11227</v>
      </c>
      <c r="H5425" s="7"/>
      <c r="I5425" s="42"/>
      <c r="J5425" s="42" t="s">
        <v>703</v>
      </c>
      <c r="K5425" s="8">
        <v>45851</v>
      </c>
      <c r="L5425" s="7" t="s">
        <v>8443</v>
      </c>
      <c r="M5425" s="44">
        <v>24.8</v>
      </c>
      <c r="N5425" s="7">
        <v>1</v>
      </c>
      <c r="O5425" s="44">
        <v>24.8</v>
      </c>
      <c r="P5425" s="44">
        <v>7.52</v>
      </c>
      <c r="Q5425" s="44">
        <v>2.0099999999999998</v>
      </c>
      <c r="R5425" s="44">
        <v>8.11</v>
      </c>
      <c r="S5425" s="44">
        <v>0</v>
      </c>
      <c r="T5425" s="44">
        <v>0</v>
      </c>
      <c r="U5425" s="44">
        <v>7.15</v>
      </c>
      <c r="V5425" s="9">
        <v>0.28839999999999999</v>
      </c>
      <c r="W5425" s="42" t="s">
        <v>34</v>
      </c>
      <c r="X5425" s="43"/>
      <c r="Y5425" s="43"/>
      <c r="Z5425" s="43" t="s">
        <v>8442</v>
      </c>
      <c r="AA5425" s="37" t="str">
        <f>VLOOKUP(J5425, sku!B:C, 2, FALSE)</f>
        <v>Trava Disco De Freio Moto - Preto</v>
      </c>
      <c r="AB5425" s="37" t="str">
        <f>VLOOKUP(J5425, sku!B:BM, 64, FALSE)</f>
        <v>Importação</v>
      </c>
      <c r="AC5425" s="37" t="str">
        <f>LEFT(pedidos[[#This Row],[SKU]],3)</f>
        <v>ET0</v>
      </c>
      <c r="AD5425" s="37" t="str" cm="1">
        <f t="array" aca="1" ref="AD5425" ca="1">IFERROR(
  INDEX(
    montadora[Montadora],
    MATCH(TRUE,LEFT(#REF!,NÚCARACT(montadora[SKU Parcial]))=montadora[SKU Parcial],0)
  ),
  ""
)</f>
        <v/>
      </c>
    </row>
    <row r="5426" spans="1:30" x14ac:dyDescent="0.25">
      <c r="A5426" s="42" t="s">
        <v>8480</v>
      </c>
      <c r="B5426" s="42"/>
      <c r="C5426" s="42"/>
      <c r="D5426" s="42"/>
      <c r="E5426" s="42">
        <v>22293424720</v>
      </c>
      <c r="F5426" s="42" t="s">
        <v>8380</v>
      </c>
      <c r="G5426" s="42" t="s">
        <v>11227</v>
      </c>
      <c r="H5426" s="7"/>
      <c r="I5426" s="42"/>
      <c r="J5426" s="42" t="s">
        <v>886</v>
      </c>
      <c r="K5426" s="8">
        <v>45851</v>
      </c>
      <c r="L5426" s="7" t="s">
        <v>8443</v>
      </c>
      <c r="M5426" s="44">
        <v>49.8</v>
      </c>
      <c r="N5426" s="7">
        <v>1</v>
      </c>
      <c r="O5426" s="44">
        <v>49.8</v>
      </c>
      <c r="P5426" s="44">
        <v>24.45</v>
      </c>
      <c r="Q5426" s="44">
        <v>4.04</v>
      </c>
      <c r="R5426" s="44">
        <v>16.3</v>
      </c>
      <c r="S5426" s="44">
        <v>0</v>
      </c>
      <c r="T5426" s="44">
        <v>0</v>
      </c>
      <c r="U5426" s="44">
        <v>5.01</v>
      </c>
      <c r="V5426" s="9">
        <v>0.10059999999999999</v>
      </c>
      <c r="W5426" s="42" t="s">
        <v>34</v>
      </c>
      <c r="X5426" s="43"/>
      <c r="Y5426" s="43"/>
      <c r="Z5426" s="43" t="s">
        <v>8442</v>
      </c>
      <c r="AA5426" s="37" t="str">
        <f>VLOOKUP(J5426, sku!B:C, 2, FALSE)</f>
        <v>Trava Manete Moto E Bicicleta de Alumínio</v>
      </c>
      <c r="AB5426" s="37" t="str">
        <f>VLOOKUP(J5426, sku!B:BM, 64, FALSE)</f>
        <v>Importação</v>
      </c>
      <c r="AC5426" s="37" t="str">
        <f>LEFT(pedidos[[#This Row],[SKU]],3)</f>
        <v>ET0</v>
      </c>
      <c r="AD5426" s="37" t="str" cm="1">
        <f t="array" aca="1" ref="AD5426" ca="1">IFERROR(
  INDEX(
    montadora[Montadora],
    MATCH(TRUE,LEFT(#REF!,NÚCARACT(montadora[SKU Parcial]))=montadora[SKU Parcial],0)
  ),
  ""
)</f>
        <v/>
      </c>
    </row>
    <row r="5427" spans="1:30" x14ac:dyDescent="0.25">
      <c r="A5427" s="42" t="s">
        <v>8510</v>
      </c>
      <c r="B5427" s="42"/>
      <c r="C5427" s="42"/>
      <c r="D5427" s="42"/>
      <c r="E5427" s="42">
        <v>22897981512</v>
      </c>
      <c r="F5427" s="42" t="s">
        <v>8354</v>
      </c>
      <c r="G5427" s="42" t="s">
        <v>11227</v>
      </c>
      <c r="H5427" s="7"/>
      <c r="I5427" s="42"/>
      <c r="J5427" s="42" t="s">
        <v>100</v>
      </c>
      <c r="K5427" s="8">
        <v>45851</v>
      </c>
      <c r="L5427" s="7" t="s">
        <v>8443</v>
      </c>
      <c r="M5427" s="44">
        <v>46.8</v>
      </c>
      <c r="N5427" s="7">
        <v>1</v>
      </c>
      <c r="O5427" s="44">
        <v>46.8</v>
      </c>
      <c r="P5427" s="44">
        <v>8.84</v>
      </c>
      <c r="Q5427" s="44">
        <v>3.8</v>
      </c>
      <c r="R5427" s="44">
        <v>14.3</v>
      </c>
      <c r="S5427" s="44">
        <v>0</v>
      </c>
      <c r="T5427" s="44">
        <v>0</v>
      </c>
      <c r="U5427" s="44">
        <v>19.86</v>
      </c>
      <c r="V5427" s="9">
        <v>0.4244</v>
      </c>
      <c r="W5427" s="42" t="s">
        <v>34</v>
      </c>
      <c r="X5427" s="43"/>
      <c r="Y5427" s="43"/>
      <c r="Z5427" s="43" t="s">
        <v>8442</v>
      </c>
      <c r="AA5427" s="37" t="str">
        <f>VLOOKUP(J5427, sku!B:C, 2, FALSE)</f>
        <v>Trava Disco De Freio Bicicleta - Prata</v>
      </c>
      <c r="AB5427" s="37" t="str">
        <f>VLOOKUP(J5427, sku!B:BM, 64, FALSE)</f>
        <v>Importação</v>
      </c>
      <c r="AC5427" s="37" t="str">
        <f>LEFT(pedidos[[#This Row],[SKU]],3)</f>
        <v>ET0</v>
      </c>
      <c r="AD5427" s="37" t="str" cm="1">
        <f t="array" aca="1" ref="AD5427" ca="1">IFERROR(
  INDEX(
    montadora[Montadora],
    MATCH(TRUE,LEFT(#REF!,NÚCARACT(montadora[SKU Parcial]))=montadora[SKU Parcial],0)
  ),
  ""
)</f>
        <v/>
      </c>
    </row>
    <row r="5428" spans="1:30" x14ac:dyDescent="0.25">
      <c r="A5428" s="42" t="s">
        <v>8591</v>
      </c>
      <c r="B5428" s="42"/>
      <c r="C5428" s="42"/>
      <c r="D5428" s="42"/>
      <c r="E5428" s="42">
        <v>22293424720</v>
      </c>
      <c r="F5428" s="42" t="s">
        <v>8380</v>
      </c>
      <c r="G5428" s="42" t="s">
        <v>11227</v>
      </c>
      <c r="H5428" s="7"/>
      <c r="I5428" s="42"/>
      <c r="J5428" s="42" t="s">
        <v>886</v>
      </c>
      <c r="K5428" s="8">
        <v>45851</v>
      </c>
      <c r="L5428" s="7" t="s">
        <v>8443</v>
      </c>
      <c r="M5428" s="44">
        <v>49.8</v>
      </c>
      <c r="N5428" s="7">
        <v>1</v>
      </c>
      <c r="O5428" s="44">
        <v>49.8</v>
      </c>
      <c r="P5428" s="44">
        <v>24.45</v>
      </c>
      <c r="Q5428" s="44">
        <v>4.04</v>
      </c>
      <c r="R5428" s="44">
        <v>14.96</v>
      </c>
      <c r="S5428" s="44">
        <v>0</v>
      </c>
      <c r="T5428" s="44">
        <v>0</v>
      </c>
      <c r="U5428" s="44">
        <v>6.35</v>
      </c>
      <c r="V5428" s="9">
        <v>0.12740000000000001</v>
      </c>
      <c r="W5428" s="42" t="s">
        <v>34</v>
      </c>
      <c r="X5428" s="43"/>
      <c r="Y5428" s="43"/>
      <c r="Z5428" s="43" t="s">
        <v>8442</v>
      </c>
      <c r="AA5428" s="37" t="str">
        <f>VLOOKUP(J5428, sku!B:C, 2, FALSE)</f>
        <v>Trava Manete Moto E Bicicleta de Alumínio</v>
      </c>
      <c r="AB5428" s="37" t="str">
        <f>VLOOKUP(J5428, sku!B:BM, 64, FALSE)</f>
        <v>Importação</v>
      </c>
      <c r="AC5428" s="37" t="str">
        <f>LEFT(pedidos[[#This Row],[SKU]],3)</f>
        <v>ET0</v>
      </c>
      <c r="AD5428" s="37" t="str" cm="1">
        <f t="array" aca="1" ref="AD5428" ca="1">IFERROR(
  INDEX(
    montadora[Montadora],
    MATCH(TRUE,LEFT(#REF!,NÚCARACT(montadora[SKU Parcial]))=montadora[SKU Parcial],0)
  ),
  ""
)</f>
        <v/>
      </c>
    </row>
    <row r="5429" spans="1:30" x14ac:dyDescent="0.25">
      <c r="A5429" s="42" t="s">
        <v>8522</v>
      </c>
      <c r="B5429" s="42"/>
      <c r="C5429" s="42"/>
      <c r="D5429" s="42"/>
      <c r="E5429" s="42">
        <v>23998031715</v>
      </c>
      <c r="F5429" s="42" t="s">
        <v>8357</v>
      </c>
      <c r="G5429" s="42" t="s">
        <v>11227</v>
      </c>
      <c r="H5429" s="7"/>
      <c r="I5429" s="42"/>
      <c r="J5429" s="42" t="s">
        <v>3181</v>
      </c>
      <c r="K5429" s="8">
        <v>45851</v>
      </c>
      <c r="L5429" s="7" t="s">
        <v>8443</v>
      </c>
      <c r="M5429" s="44">
        <v>28.8</v>
      </c>
      <c r="N5429" s="7">
        <v>1</v>
      </c>
      <c r="O5429" s="44">
        <v>28.8</v>
      </c>
      <c r="P5429" s="44">
        <v>13.56</v>
      </c>
      <c r="Q5429" s="44">
        <v>2.34</v>
      </c>
      <c r="R5429" s="44">
        <v>10.34</v>
      </c>
      <c r="S5429" s="44">
        <v>0</v>
      </c>
      <c r="T5429" s="44">
        <v>0</v>
      </c>
      <c r="U5429" s="44">
        <v>2.56</v>
      </c>
      <c r="V5429" s="9">
        <v>8.8900000000000007E-2</v>
      </c>
      <c r="W5429" s="42" t="s">
        <v>34</v>
      </c>
      <c r="X5429" s="43"/>
      <c r="Y5429" s="43"/>
      <c r="Z5429" s="43" t="s">
        <v>8442</v>
      </c>
      <c r="AA5429" s="37" t="str">
        <f>VLOOKUP(J5429, sku!B:C, 2, FALSE)</f>
        <v>Higicouro 500ml</v>
      </c>
      <c r="AB5429" s="37" t="str">
        <f>VLOOKUP(J5429, sku!B:BM, 64, FALSE)</f>
        <v>Revenda</v>
      </c>
      <c r="AC5429" s="37" t="str">
        <f>LEFT(pedidos[[#This Row],[SKU]],3)</f>
        <v>VX2</v>
      </c>
      <c r="AD5429" s="37" t="str" cm="1">
        <f t="array" aca="1" ref="AD5429" ca="1">IFERROR(
  INDEX(
    montadora[Montadora],
    MATCH(TRUE,LEFT(#REF!,NÚCARACT(montadora[SKU Parcial]))=montadora[SKU Parcial],0)
  ),
  ""
)</f>
        <v/>
      </c>
    </row>
    <row r="5430" spans="1:30" x14ac:dyDescent="0.25">
      <c r="A5430" s="42" t="s">
        <v>8455</v>
      </c>
      <c r="B5430" s="42"/>
      <c r="C5430" s="42"/>
      <c r="D5430" s="42"/>
      <c r="E5430" s="42">
        <v>22598315074</v>
      </c>
      <c r="F5430" s="42" t="s">
        <v>8349</v>
      </c>
      <c r="G5430" s="42" t="s">
        <v>11227</v>
      </c>
      <c r="H5430" s="7"/>
      <c r="I5430" s="42"/>
      <c r="J5430" s="42" t="s">
        <v>2566</v>
      </c>
      <c r="K5430" s="8">
        <v>45851</v>
      </c>
      <c r="L5430" s="7" t="s">
        <v>8443</v>
      </c>
      <c r="M5430" s="44">
        <v>19.8</v>
      </c>
      <c r="N5430" s="7">
        <v>1</v>
      </c>
      <c r="O5430" s="44">
        <v>19.8</v>
      </c>
      <c r="P5430" s="44">
        <v>5.4</v>
      </c>
      <c r="Q5430" s="44">
        <v>1.61</v>
      </c>
      <c r="R5430" s="44">
        <v>8.36</v>
      </c>
      <c r="S5430" s="44">
        <v>0</v>
      </c>
      <c r="T5430" s="44">
        <v>0</v>
      </c>
      <c r="U5430" s="44">
        <v>4.43</v>
      </c>
      <c r="V5430" s="9">
        <v>0.2238</v>
      </c>
      <c r="W5430" s="42" t="s">
        <v>34</v>
      </c>
      <c r="X5430" s="43"/>
      <c r="Y5430" s="43"/>
      <c r="Z5430" s="43" t="s">
        <v>8442</v>
      </c>
      <c r="AA5430" s="37" t="str">
        <f>VLOOKUP(J5430, sku!B:C, 2, FALSE)</f>
        <v>Chave Allen de Aço de Cabeça, Esférica (9 Peças) Hex Key Wrench</v>
      </c>
      <c r="AB5430" s="37" t="str">
        <f>VLOOKUP(J5430, sku!B:BM, 64, FALSE)</f>
        <v>Importação</v>
      </c>
      <c r="AC5430" s="37" t="str">
        <f>LEFT(pedidos[[#This Row],[SKU]],3)</f>
        <v>1K9</v>
      </c>
      <c r="AD5430" s="37" t="str" cm="1">
        <f t="array" aca="1" ref="AD5430" ca="1">IFERROR(
  INDEX(
    montadora[Montadora],
    MATCH(TRUE,LEFT(#REF!,NÚCARACT(montadora[SKU Parcial]))=montadora[SKU Parcial],0)
  ),
  ""
)</f>
        <v/>
      </c>
    </row>
    <row r="5431" spans="1:30" x14ac:dyDescent="0.25">
      <c r="A5431" s="42" t="s">
        <v>8647</v>
      </c>
      <c r="B5431" s="42"/>
      <c r="C5431" s="42"/>
      <c r="D5431" s="42"/>
      <c r="E5431" s="42">
        <v>20399377477</v>
      </c>
      <c r="F5431" s="42" t="s">
        <v>8393</v>
      </c>
      <c r="G5431" s="42" t="s">
        <v>11227</v>
      </c>
      <c r="H5431" s="7"/>
      <c r="I5431" s="42"/>
      <c r="J5431" s="42" t="s">
        <v>938</v>
      </c>
      <c r="K5431" s="8">
        <v>45851</v>
      </c>
      <c r="L5431" s="7" t="s">
        <v>8443</v>
      </c>
      <c r="M5431" s="44">
        <v>78.8</v>
      </c>
      <c r="N5431" s="7">
        <v>1</v>
      </c>
      <c r="O5431" s="44">
        <v>104.55</v>
      </c>
      <c r="P5431" s="44">
        <v>36</v>
      </c>
      <c r="Q5431" s="44">
        <v>6.4</v>
      </c>
      <c r="R5431" s="44">
        <v>21.34</v>
      </c>
      <c r="S5431" s="44">
        <v>25.75</v>
      </c>
      <c r="T5431" s="44">
        <v>0</v>
      </c>
      <c r="U5431" s="44">
        <v>15.06</v>
      </c>
      <c r="V5431" s="9">
        <v>0.19109999999999999</v>
      </c>
      <c r="W5431" s="42" t="s">
        <v>34</v>
      </c>
      <c r="X5431" s="43"/>
      <c r="Y5431" s="43"/>
      <c r="Z5431" s="43" t="s">
        <v>8442</v>
      </c>
      <c r="AA5431" s="37" t="str">
        <f>VLOOKUP(J5431, sku!B:C, 2, FALSE)</f>
        <v>Cadeirinha Preta Aro 26 - Peixinho Bike</v>
      </c>
      <c r="AB5431" s="37" t="str">
        <f>VLOOKUP(J5431, sku!B:BM, 64, FALSE)</f>
        <v>Revenda</v>
      </c>
      <c r="AC5431" s="37" t="str">
        <f>LEFT(pedidos[[#This Row],[SKU]],3)</f>
        <v>CAD</v>
      </c>
      <c r="AD5431" s="37" t="str" cm="1">
        <f t="array" aca="1" ref="AD5431" ca="1">IFERROR(
  INDEX(
    montadora[Montadora],
    MATCH(TRUE,LEFT(#REF!,NÚCARACT(montadora[SKU Parcial]))=montadora[SKU Parcial],0)
  ),
  ""
)</f>
        <v/>
      </c>
    </row>
    <row r="5432" spans="1:30" x14ac:dyDescent="0.25">
      <c r="A5432" s="42" t="s">
        <v>8445</v>
      </c>
      <c r="B5432" s="42"/>
      <c r="C5432" s="42"/>
      <c r="D5432" s="42"/>
      <c r="E5432" s="42">
        <v>21397976790</v>
      </c>
      <c r="F5432" s="42" t="s">
        <v>8348</v>
      </c>
      <c r="G5432" s="42" t="s">
        <v>11227</v>
      </c>
      <c r="H5432" s="7"/>
      <c r="I5432" s="42"/>
      <c r="J5432" s="42" t="s">
        <v>41</v>
      </c>
      <c r="K5432" s="8">
        <v>45851</v>
      </c>
      <c r="L5432" s="7" t="s">
        <v>8443</v>
      </c>
      <c r="M5432" s="44">
        <v>39.799999999999997</v>
      </c>
      <c r="N5432" s="7">
        <v>1</v>
      </c>
      <c r="O5432" s="44">
        <v>39.799999999999997</v>
      </c>
      <c r="P5432" s="44">
        <v>0</v>
      </c>
      <c r="Q5432" s="44">
        <v>3.23</v>
      </c>
      <c r="R5432" s="44">
        <v>12.76</v>
      </c>
      <c r="S5432" s="44">
        <v>0</v>
      </c>
      <c r="T5432" s="44">
        <v>0</v>
      </c>
      <c r="U5432" s="44">
        <v>23.81</v>
      </c>
      <c r="V5432" s="9">
        <v>0.59819999999999995</v>
      </c>
      <c r="W5432" s="42" t="s">
        <v>34</v>
      </c>
      <c r="X5432" s="43"/>
      <c r="Y5432" s="43"/>
      <c r="Z5432" s="43" t="s">
        <v>8442</v>
      </c>
      <c r="AA5432" s="37" t="str">
        <f>VLOOKUP(J5432, sku!B:C, 2, FALSE)</f>
        <v>Adesivo Lixa Decorado Para Patinete Elétrico Xiaomi M365 S08</v>
      </c>
      <c r="AB5432" s="37" t="str">
        <f>VLOOKUP(J5432, sku!B:BM, 64, FALSE)</f>
        <v>Importação</v>
      </c>
      <c r="AC5432" s="37" t="str">
        <f>LEFT(pedidos[[#This Row],[SKU]],3)</f>
        <v>M-4</v>
      </c>
      <c r="AD5432" s="37" t="str" cm="1">
        <f t="array" aca="1" ref="AD5432" ca="1">IFERROR(
  INDEX(
    montadora[Montadora],
    MATCH(TRUE,LEFT(#REF!,NÚCARACT(montadora[SKU Parcial]))=montadora[SKU Parcial],0)
  ),
  ""
)</f>
        <v/>
      </c>
    </row>
    <row r="5433" spans="1:30" x14ac:dyDescent="0.25">
      <c r="A5433" s="42" t="s">
        <v>8622</v>
      </c>
      <c r="B5433" s="42"/>
      <c r="C5433" s="42"/>
      <c r="D5433" s="42"/>
      <c r="E5433" s="42">
        <v>23197907791</v>
      </c>
      <c r="F5433" s="42" t="s">
        <v>8392</v>
      </c>
      <c r="G5433" s="42" t="s">
        <v>11227</v>
      </c>
      <c r="H5433" s="7"/>
      <c r="I5433" s="42"/>
      <c r="J5433" s="42" t="s">
        <v>3400</v>
      </c>
      <c r="K5433" s="8">
        <v>45851</v>
      </c>
      <c r="L5433" s="7" t="s">
        <v>8443</v>
      </c>
      <c r="M5433" s="44">
        <v>57.8</v>
      </c>
      <c r="N5433" s="7">
        <v>1</v>
      </c>
      <c r="O5433" s="44">
        <v>57.8</v>
      </c>
      <c r="P5433" s="44">
        <v>33.44</v>
      </c>
      <c r="Q5433" s="44">
        <v>4.6900000000000004</v>
      </c>
      <c r="R5433" s="44">
        <v>16.72</v>
      </c>
      <c r="S5433" s="44">
        <v>0</v>
      </c>
      <c r="T5433" s="44">
        <v>0</v>
      </c>
      <c r="U5433" s="44">
        <v>2.95</v>
      </c>
      <c r="V5433" s="9">
        <v>5.0999999999999997E-2</v>
      </c>
      <c r="W5433" s="42" t="s">
        <v>34</v>
      </c>
      <c r="X5433" s="43"/>
      <c r="Y5433" s="43"/>
      <c r="Z5433" s="43" t="s">
        <v>8442</v>
      </c>
      <c r="AA5433" s="37" t="str">
        <f>VLOOKUP(J5433, sku!B:C, 2, FALSE)</f>
        <v>Corrente Trava Antifurto 120cm Aço Reforçado Moto Bike - Azul</v>
      </c>
      <c r="AB5433" s="37" t="str">
        <f>VLOOKUP(J5433, sku!B:BM, 64, FALSE)</f>
        <v>Importação</v>
      </c>
      <c r="AC5433" s="37" t="str">
        <f>LEFT(pedidos[[#This Row],[SKU]],3)</f>
        <v>XR0</v>
      </c>
      <c r="AD5433" s="37" t="str" cm="1">
        <f t="array" aca="1" ref="AD5433" ca="1">IFERROR(
  INDEX(
    montadora[Montadora],
    MATCH(TRUE,LEFT(#REF!,NÚCARACT(montadora[SKU Parcial]))=montadora[SKU Parcial],0)
  ),
  ""
)</f>
        <v/>
      </c>
    </row>
    <row r="5434" spans="1:30" x14ac:dyDescent="0.25">
      <c r="A5434" s="42" t="s">
        <v>8540</v>
      </c>
      <c r="B5434" s="42"/>
      <c r="C5434" s="42"/>
      <c r="D5434" s="42"/>
      <c r="E5434" s="42">
        <v>23593542225</v>
      </c>
      <c r="F5434" s="42" t="s">
        <v>8364</v>
      </c>
      <c r="G5434" s="42" t="s">
        <v>11227</v>
      </c>
      <c r="H5434" s="7"/>
      <c r="I5434" s="42"/>
      <c r="J5434" s="42" t="s">
        <v>3012</v>
      </c>
      <c r="K5434" s="8">
        <v>45851</v>
      </c>
      <c r="L5434" s="7" t="s">
        <v>8443</v>
      </c>
      <c r="M5434" s="44">
        <v>32.799999999999997</v>
      </c>
      <c r="N5434" s="7">
        <v>1</v>
      </c>
      <c r="O5434" s="44">
        <v>32.799999999999997</v>
      </c>
      <c r="P5434" s="44">
        <v>15.76</v>
      </c>
      <c r="Q5434" s="44">
        <v>2.66</v>
      </c>
      <c r="R5434" s="44">
        <v>11.22</v>
      </c>
      <c r="S5434" s="44">
        <v>0</v>
      </c>
      <c r="T5434" s="44">
        <v>0</v>
      </c>
      <c r="U5434" s="44">
        <v>3.16</v>
      </c>
      <c r="V5434" s="9">
        <v>9.6199999999999994E-2</v>
      </c>
      <c r="W5434" s="42" t="s">
        <v>34</v>
      </c>
      <c r="X5434" s="43"/>
      <c r="Y5434" s="43"/>
      <c r="Z5434" s="43" t="s">
        <v>8442</v>
      </c>
      <c r="AA5434" s="37" t="str">
        <f>VLOOKUP(J5434, sku!B:C, 2, FALSE)</f>
        <v>Glazy 500ml</v>
      </c>
      <c r="AB5434" s="37" t="str">
        <f>VLOOKUP(J5434, sku!B:BM, 64, FALSE)</f>
        <v>Revenda</v>
      </c>
      <c r="AC5434" s="37" t="str">
        <f>LEFT(pedidos[[#This Row],[SKU]],3)</f>
        <v>VX2</v>
      </c>
      <c r="AD5434" s="37" t="str" cm="1">
        <f t="array" aca="1" ref="AD5434" ca="1">IFERROR(
  INDEX(
    montadora[Montadora],
    MATCH(TRUE,LEFT(#REF!,NÚCARACT(montadora[SKU Parcial]))=montadora[SKU Parcial],0)
  ),
  ""
)</f>
        <v/>
      </c>
    </row>
    <row r="5435" spans="1:30" x14ac:dyDescent="0.25">
      <c r="A5435" s="42" t="s">
        <v>8648</v>
      </c>
      <c r="B5435" s="42"/>
      <c r="C5435" s="42"/>
      <c r="D5435" s="42"/>
      <c r="E5435" s="42">
        <v>20399377477</v>
      </c>
      <c r="F5435" s="42" t="s">
        <v>8393</v>
      </c>
      <c r="G5435" s="42" t="s">
        <v>11227</v>
      </c>
      <c r="H5435" s="7"/>
      <c r="I5435" s="42"/>
      <c r="J5435" s="42" t="s">
        <v>8835</v>
      </c>
      <c r="K5435" s="8">
        <v>45851</v>
      </c>
      <c r="L5435" s="7" t="s">
        <v>8443</v>
      </c>
      <c r="M5435" s="44">
        <v>78.8</v>
      </c>
      <c r="N5435" s="7">
        <v>1</v>
      </c>
      <c r="O5435" s="44">
        <v>104.55</v>
      </c>
      <c r="P5435" s="44">
        <v>36</v>
      </c>
      <c r="Q5435" s="44">
        <v>6.4</v>
      </c>
      <c r="R5435" s="44">
        <v>21.34</v>
      </c>
      <c r="S5435" s="44">
        <v>25.75</v>
      </c>
      <c r="T5435" s="44">
        <v>0</v>
      </c>
      <c r="U5435" s="44">
        <v>15.06</v>
      </c>
      <c r="V5435" s="9">
        <v>0.19109999999999999</v>
      </c>
      <c r="W5435" s="42" t="s">
        <v>34</v>
      </c>
      <c r="X5435" s="43"/>
      <c r="Y5435" s="43"/>
      <c r="Z5435" s="43" t="s">
        <v>8442</v>
      </c>
      <c r="AA5435" s="37" t="str">
        <f>VLOOKUP(J5435, sku!B:C, 2, FALSE)</f>
        <v>Cadeirinha Cinza Aro 26 - Peixinho Bike</v>
      </c>
      <c r="AB5435" s="37" t="str">
        <f>VLOOKUP(J5435, sku!B:BM, 64, FALSE)</f>
        <v>Revenda</v>
      </c>
      <c r="AC5435" s="37" t="str">
        <f>LEFT(pedidos[[#This Row],[SKU]],3)</f>
        <v>CAD</v>
      </c>
      <c r="AD5435" s="37" t="str" cm="1">
        <f t="array" aca="1" ref="AD5435" ca="1">IFERROR(
  INDEX(
    montadora[Montadora],
    MATCH(TRUE,LEFT(#REF!,NÚCARACT(montadora[SKU Parcial]))=montadora[SKU Parcial],0)
  ),
  ""
)</f>
        <v/>
      </c>
    </row>
    <row r="5436" spans="1:30" x14ac:dyDescent="0.25">
      <c r="A5436" s="42" t="s">
        <v>8456</v>
      </c>
      <c r="B5436" s="42"/>
      <c r="C5436" s="42"/>
      <c r="D5436" s="42"/>
      <c r="E5436" s="42">
        <v>19699499227</v>
      </c>
      <c r="F5436" s="42" t="s">
        <v>8390</v>
      </c>
      <c r="G5436" s="42" t="s">
        <v>11227</v>
      </c>
      <c r="H5436" s="7"/>
      <c r="I5436" s="42"/>
      <c r="J5436" s="42" t="s">
        <v>8435</v>
      </c>
      <c r="K5436" s="8">
        <v>45851</v>
      </c>
      <c r="L5436" s="7" t="s">
        <v>8443</v>
      </c>
      <c r="M5436" s="44">
        <v>51.8</v>
      </c>
      <c r="N5436" s="7">
        <v>1</v>
      </c>
      <c r="O5436" s="44">
        <v>57.95</v>
      </c>
      <c r="P5436" s="44">
        <v>30</v>
      </c>
      <c r="Q5436" s="44">
        <v>4.21</v>
      </c>
      <c r="R5436" s="44">
        <v>15.53</v>
      </c>
      <c r="S5436" s="44">
        <v>6.15</v>
      </c>
      <c r="T5436" s="44">
        <v>0</v>
      </c>
      <c r="U5436" s="44">
        <v>2.06</v>
      </c>
      <c r="V5436" s="9">
        <v>3.9800000000000002E-2</v>
      </c>
      <c r="W5436" s="42" t="s">
        <v>34</v>
      </c>
      <c r="X5436" s="43"/>
      <c r="Y5436" s="43"/>
      <c r="Z5436" s="43" t="s">
        <v>8442</v>
      </c>
      <c r="AA5436" s="37" t="str">
        <f>VLOOKUP(J5436, sku!B:C, 2, FALSE)</f>
        <v>Banco Bicicleta Selim Preto e Azul</v>
      </c>
      <c r="AB5436" s="37" t="str">
        <f>VLOOKUP(J5436, sku!B:BM, 64, FALSE)</f>
        <v>Importação</v>
      </c>
      <c r="AC5436" s="37" t="str">
        <f>LEFT(pedidos[[#This Row],[SKU]],3)</f>
        <v>EB0</v>
      </c>
      <c r="AD5436" s="37" t="str" cm="1">
        <f t="array" aca="1" ref="AD5436" ca="1">IFERROR(
  INDEX(
    montadora[Montadora],
    MATCH(TRUE,LEFT(#REF!,NÚCARACT(montadora[SKU Parcial]))=montadora[SKU Parcial],0)
  ),
  ""
)</f>
        <v/>
      </c>
    </row>
    <row r="5437" spans="1:30" x14ac:dyDescent="0.25">
      <c r="A5437" s="42" t="s">
        <v>8456</v>
      </c>
      <c r="B5437" s="42"/>
      <c r="C5437" s="42"/>
      <c r="D5437" s="42"/>
      <c r="E5437" s="42">
        <v>20399377477</v>
      </c>
      <c r="F5437" s="42" t="s">
        <v>8393</v>
      </c>
      <c r="G5437" s="42" t="s">
        <v>11227</v>
      </c>
      <c r="H5437" s="7"/>
      <c r="I5437" s="42"/>
      <c r="J5437" s="42" t="s">
        <v>938</v>
      </c>
      <c r="K5437" s="8">
        <v>45851</v>
      </c>
      <c r="L5437" s="7" t="s">
        <v>8443</v>
      </c>
      <c r="M5437" s="44">
        <v>78.8</v>
      </c>
      <c r="N5437" s="7">
        <v>1</v>
      </c>
      <c r="O5437" s="44">
        <v>84.95</v>
      </c>
      <c r="P5437" s="44">
        <v>36</v>
      </c>
      <c r="Q5437" s="44">
        <v>6.4</v>
      </c>
      <c r="R5437" s="44">
        <v>23.62</v>
      </c>
      <c r="S5437" s="44">
        <v>6.15</v>
      </c>
      <c r="T5437" s="44">
        <v>0</v>
      </c>
      <c r="U5437" s="44">
        <v>12.78</v>
      </c>
      <c r="V5437" s="9">
        <v>0.16209999999999999</v>
      </c>
      <c r="W5437" s="42" t="s">
        <v>34</v>
      </c>
      <c r="X5437" s="43"/>
      <c r="Y5437" s="43"/>
      <c r="Z5437" s="43" t="s">
        <v>8442</v>
      </c>
      <c r="AA5437" s="37" t="str">
        <f>VLOOKUP(J5437, sku!B:C, 2, FALSE)</f>
        <v>Cadeirinha Preta Aro 26 - Peixinho Bike</v>
      </c>
      <c r="AB5437" s="37" t="str">
        <f>VLOOKUP(J5437, sku!B:BM, 64, FALSE)</f>
        <v>Revenda</v>
      </c>
      <c r="AC5437" s="37" t="str">
        <f>LEFT(pedidos[[#This Row],[SKU]],3)</f>
        <v>CAD</v>
      </c>
      <c r="AD5437" s="37" t="str" cm="1">
        <f t="array" aca="1" ref="AD5437" ca="1">IFERROR(
  INDEX(
    montadora[Montadora],
    MATCH(TRUE,LEFT(#REF!,NÚCARACT(montadora[SKU Parcial]))=montadora[SKU Parcial],0)
  ),
  ""
)</f>
        <v/>
      </c>
    </row>
    <row r="5438" spans="1:30" x14ac:dyDescent="0.25">
      <c r="A5438" s="42" t="s">
        <v>8456</v>
      </c>
      <c r="B5438" s="42"/>
      <c r="C5438" s="42"/>
      <c r="D5438" s="42"/>
      <c r="E5438" s="42">
        <v>22598315074</v>
      </c>
      <c r="F5438" s="42" t="s">
        <v>8349</v>
      </c>
      <c r="G5438" s="42" t="s">
        <v>11227</v>
      </c>
      <c r="H5438" s="7"/>
      <c r="I5438" s="42"/>
      <c r="J5438" s="42" t="s">
        <v>2566</v>
      </c>
      <c r="K5438" s="8">
        <v>45851</v>
      </c>
      <c r="L5438" s="7" t="s">
        <v>8443</v>
      </c>
      <c r="M5438" s="44">
        <v>19.8</v>
      </c>
      <c r="N5438" s="7">
        <v>1</v>
      </c>
      <c r="O5438" s="44">
        <v>25.95</v>
      </c>
      <c r="P5438" s="44">
        <v>5.4</v>
      </c>
      <c r="Q5438" s="44">
        <v>1.61</v>
      </c>
      <c r="R5438" s="44">
        <v>5.94</v>
      </c>
      <c r="S5438" s="44">
        <v>6.15</v>
      </c>
      <c r="T5438" s="44">
        <v>0</v>
      </c>
      <c r="U5438" s="44">
        <v>6.86</v>
      </c>
      <c r="V5438" s="9">
        <v>0.3463</v>
      </c>
      <c r="W5438" s="42" t="s">
        <v>34</v>
      </c>
      <c r="X5438" s="43"/>
      <c r="Y5438" s="43"/>
      <c r="Z5438" s="43" t="s">
        <v>8442</v>
      </c>
      <c r="AA5438" s="37" t="str">
        <f>VLOOKUP(J5438, sku!B:C, 2, FALSE)</f>
        <v>Chave Allen de Aço de Cabeça, Esférica (9 Peças) Hex Key Wrench</v>
      </c>
      <c r="AB5438" s="37" t="str">
        <f>VLOOKUP(J5438, sku!B:BM, 64, FALSE)</f>
        <v>Importação</v>
      </c>
      <c r="AC5438" s="37" t="str">
        <f>LEFT(pedidos[[#This Row],[SKU]],3)</f>
        <v>1K9</v>
      </c>
      <c r="AD5438" s="37" t="str" cm="1">
        <f t="array" aca="1" ref="AD5438" ca="1">IFERROR(
  INDEX(
    montadora[Montadora],
    MATCH(TRUE,LEFT(#REF!,NÚCARACT(montadora[SKU Parcial]))=montadora[SKU Parcial],0)
  ),
  ""
)</f>
        <v/>
      </c>
    </row>
    <row r="5439" spans="1:30" x14ac:dyDescent="0.25">
      <c r="A5439" s="42" t="s">
        <v>8749</v>
      </c>
      <c r="B5439" s="42"/>
      <c r="C5439" s="42"/>
      <c r="D5439" s="42"/>
      <c r="E5439" s="42">
        <v>23493909703</v>
      </c>
      <c r="F5439" s="42" t="s">
        <v>8819</v>
      </c>
      <c r="G5439" s="42" t="s">
        <v>11227</v>
      </c>
      <c r="H5439" s="7"/>
      <c r="I5439" s="42"/>
      <c r="J5439" s="42" t="s">
        <v>8836</v>
      </c>
      <c r="K5439" s="8">
        <v>45851</v>
      </c>
      <c r="L5439" s="7" t="s">
        <v>8443</v>
      </c>
      <c r="M5439" s="44">
        <v>87.8</v>
      </c>
      <c r="N5439" s="7">
        <v>1</v>
      </c>
      <c r="O5439" s="44">
        <v>87.8</v>
      </c>
      <c r="P5439" s="44">
        <v>51.59</v>
      </c>
      <c r="Q5439" s="44">
        <v>7.13</v>
      </c>
      <c r="R5439" s="44">
        <v>23.32</v>
      </c>
      <c r="S5439" s="44">
        <v>0</v>
      </c>
      <c r="T5439" s="44">
        <v>0</v>
      </c>
      <c r="U5439" s="44">
        <v>5.76</v>
      </c>
      <c r="V5439" s="9">
        <v>6.5600000000000006E-2</v>
      </c>
      <c r="W5439" s="42" t="s">
        <v>34</v>
      </c>
      <c r="X5439" s="43"/>
      <c r="Y5439" s="43"/>
      <c r="Z5439" s="43" t="s">
        <v>8442</v>
      </c>
      <c r="AA5439" s="37" t="str">
        <f>VLOOKUP(J5439, sku!B:C, 2, FALSE)</f>
        <v>Hydrox Pro 500ML</v>
      </c>
      <c r="AB5439" s="37" t="str">
        <f>VLOOKUP(J5439, sku!B:BM, 64, FALSE)</f>
        <v>Revenda</v>
      </c>
      <c r="AC5439" s="37" t="str">
        <f>LEFT(pedidos[[#This Row],[SKU]],3)</f>
        <v>VX2</v>
      </c>
      <c r="AD5439" s="37" t="str" cm="1">
        <f t="array" aca="1" ref="AD5439" ca="1">IFERROR(
  INDEX(
    montadora[Montadora],
    MATCH(TRUE,LEFT(#REF!,NÚCARACT(montadora[SKU Parcial]))=montadora[SKU Parcial],0)
  ),
  ""
)</f>
        <v/>
      </c>
    </row>
    <row r="5440" spans="1:30" x14ac:dyDescent="0.25">
      <c r="A5440" s="42" t="s">
        <v>8606</v>
      </c>
      <c r="B5440" s="42"/>
      <c r="C5440" s="42"/>
      <c r="D5440" s="42"/>
      <c r="E5440" s="42">
        <v>21199568173</v>
      </c>
      <c r="F5440" s="42" t="s">
        <v>8382</v>
      </c>
      <c r="G5440" s="42" t="s">
        <v>11227</v>
      </c>
      <c r="H5440" s="7"/>
      <c r="I5440" s="42"/>
      <c r="J5440" s="42" t="s">
        <v>1156</v>
      </c>
      <c r="K5440" s="8">
        <v>45851</v>
      </c>
      <c r="L5440" s="7" t="s">
        <v>8443</v>
      </c>
      <c r="M5440" s="44">
        <v>49.8</v>
      </c>
      <c r="N5440" s="7">
        <v>1</v>
      </c>
      <c r="O5440" s="44">
        <v>49.8</v>
      </c>
      <c r="P5440" s="44">
        <v>26.08</v>
      </c>
      <c r="Q5440" s="44">
        <v>4.04</v>
      </c>
      <c r="R5440" s="44">
        <v>14.96</v>
      </c>
      <c r="S5440" s="44">
        <v>0</v>
      </c>
      <c r="T5440" s="44">
        <v>0</v>
      </c>
      <c r="U5440" s="44">
        <v>4.72</v>
      </c>
      <c r="V5440" s="9">
        <v>9.4700000000000006E-2</v>
      </c>
      <c r="W5440" s="42" t="s">
        <v>34</v>
      </c>
      <c r="X5440" s="43"/>
      <c r="Y5440" s="43"/>
      <c r="Z5440" s="43" t="s">
        <v>8442</v>
      </c>
      <c r="AA5440" s="37" t="str">
        <f>VLOOKUP(J5440, sku!B:C, 2, FALSE)</f>
        <v>Trava Antifurto Moto Bicicleta Roda/Quadro</v>
      </c>
      <c r="AB5440" s="37" t="str">
        <f>VLOOKUP(J5440, sku!B:BM, 64, FALSE)</f>
        <v>Importação</v>
      </c>
      <c r="AC5440" s="37" t="str">
        <f>LEFT(pedidos[[#This Row],[SKU]],3)</f>
        <v>ET0</v>
      </c>
      <c r="AD5440" s="37" t="str" cm="1">
        <f t="array" aca="1" ref="AD5440" ca="1">IFERROR(
  INDEX(
    montadora[Montadora],
    MATCH(TRUE,LEFT(#REF!,NÚCARACT(montadora[SKU Parcial]))=montadora[SKU Parcial],0)
  ),
  ""
)</f>
        <v/>
      </c>
    </row>
    <row r="5441" spans="1:30" x14ac:dyDescent="0.25">
      <c r="A5441" s="42" t="s">
        <v>8592</v>
      </c>
      <c r="B5441" s="42"/>
      <c r="C5441" s="42"/>
      <c r="D5441" s="42"/>
      <c r="E5441" s="42">
        <v>22293424720</v>
      </c>
      <c r="F5441" s="42" t="s">
        <v>8380</v>
      </c>
      <c r="G5441" s="42" t="s">
        <v>11227</v>
      </c>
      <c r="H5441" s="7"/>
      <c r="I5441" s="42"/>
      <c r="J5441" s="42" t="s">
        <v>886</v>
      </c>
      <c r="K5441" s="8">
        <v>45851</v>
      </c>
      <c r="L5441" s="7" t="s">
        <v>8443</v>
      </c>
      <c r="M5441" s="44">
        <v>49.8</v>
      </c>
      <c r="N5441" s="7">
        <v>1</v>
      </c>
      <c r="O5441" s="44">
        <v>56.98</v>
      </c>
      <c r="P5441" s="44">
        <v>24.45</v>
      </c>
      <c r="Q5441" s="44">
        <v>4.04</v>
      </c>
      <c r="R5441" s="44">
        <v>14.96</v>
      </c>
      <c r="S5441" s="44">
        <v>7.18</v>
      </c>
      <c r="T5441" s="44">
        <v>0</v>
      </c>
      <c r="U5441" s="44">
        <v>6.35</v>
      </c>
      <c r="V5441" s="9">
        <v>0.12740000000000001</v>
      </c>
      <c r="W5441" s="42" t="s">
        <v>34</v>
      </c>
      <c r="X5441" s="43"/>
      <c r="Y5441" s="43"/>
      <c r="Z5441" s="43" t="s">
        <v>8442</v>
      </c>
      <c r="AA5441" s="37" t="str">
        <f>VLOOKUP(J5441, sku!B:C, 2, FALSE)</f>
        <v>Trava Manete Moto E Bicicleta de Alumínio</v>
      </c>
      <c r="AB5441" s="37" t="str">
        <f>VLOOKUP(J5441, sku!B:BM, 64, FALSE)</f>
        <v>Importação</v>
      </c>
      <c r="AC5441" s="37" t="str">
        <f>LEFT(pedidos[[#This Row],[SKU]],3)</f>
        <v>ET0</v>
      </c>
      <c r="AD5441" s="37" t="str" cm="1">
        <f t="array" aca="1" ref="AD5441" ca="1">IFERROR(
  INDEX(
    montadora[Montadora],
    MATCH(TRUE,LEFT(#REF!,NÚCARACT(montadora[SKU Parcial]))=montadora[SKU Parcial],0)
  ),
  ""
)</f>
        <v/>
      </c>
    </row>
    <row r="5442" spans="1:30" x14ac:dyDescent="0.25">
      <c r="A5442" s="42" t="s">
        <v>8649</v>
      </c>
      <c r="B5442" s="42"/>
      <c r="C5442" s="42"/>
      <c r="D5442" s="42"/>
      <c r="E5442" s="42">
        <v>22993569629</v>
      </c>
      <c r="F5442" s="42" t="s">
        <v>8394</v>
      </c>
      <c r="G5442" s="42" t="s">
        <v>11227</v>
      </c>
      <c r="H5442" s="7"/>
      <c r="I5442" s="42"/>
      <c r="J5442" s="42" t="s">
        <v>938</v>
      </c>
      <c r="K5442" s="8">
        <v>45851</v>
      </c>
      <c r="L5442" s="7" t="s">
        <v>8443</v>
      </c>
      <c r="M5442" s="44">
        <v>78.8</v>
      </c>
      <c r="N5442" s="7">
        <v>1</v>
      </c>
      <c r="O5442" s="44">
        <v>92.39</v>
      </c>
      <c r="P5442" s="44">
        <v>36</v>
      </c>
      <c r="Q5442" s="44">
        <v>6.4</v>
      </c>
      <c r="R5442" s="44">
        <v>21.34</v>
      </c>
      <c r="S5442" s="44">
        <v>13.59</v>
      </c>
      <c r="T5442" s="44">
        <v>0</v>
      </c>
      <c r="U5442" s="44">
        <v>15.06</v>
      </c>
      <c r="V5442" s="9">
        <v>0.19109999999999999</v>
      </c>
      <c r="W5442" s="42" t="s">
        <v>34</v>
      </c>
      <c r="X5442" s="43"/>
      <c r="Y5442" s="43"/>
      <c r="Z5442" s="43" t="s">
        <v>8442</v>
      </c>
      <c r="AA5442" s="37" t="str">
        <f>VLOOKUP(J5442, sku!B:C, 2, FALSE)</f>
        <v>Cadeirinha Preta Aro 26 - Peixinho Bike</v>
      </c>
      <c r="AB5442" s="37" t="str">
        <f>VLOOKUP(J5442, sku!B:BM, 64, FALSE)</f>
        <v>Revenda</v>
      </c>
      <c r="AC5442" s="37" t="str">
        <f>LEFT(pedidos[[#This Row],[SKU]],3)</f>
        <v>CAD</v>
      </c>
      <c r="AD5442" s="37" t="str" cm="1">
        <f t="array" aca="1" ref="AD5442" ca="1">IFERROR(
  INDEX(
    montadora[Montadora],
    MATCH(TRUE,LEFT(#REF!,NÚCARACT(montadora[SKU Parcial]))=montadora[SKU Parcial],0)
  ),
  ""
)</f>
        <v/>
      </c>
    </row>
    <row r="5443" spans="1:30" x14ac:dyDescent="0.25">
      <c r="A5443" s="42" t="s">
        <v>8481</v>
      </c>
      <c r="B5443" s="42"/>
      <c r="C5443" s="42"/>
      <c r="D5443" s="42"/>
      <c r="E5443" s="42">
        <v>19599549855</v>
      </c>
      <c r="F5443" s="42" t="s">
        <v>8350</v>
      </c>
      <c r="G5443" s="42" t="s">
        <v>11227</v>
      </c>
      <c r="H5443" s="7"/>
      <c r="I5443" s="42"/>
      <c r="J5443" s="42" t="s">
        <v>703</v>
      </c>
      <c r="K5443" s="8">
        <v>45850</v>
      </c>
      <c r="L5443" s="7" t="s">
        <v>8443</v>
      </c>
      <c r="M5443" s="44">
        <v>24.8</v>
      </c>
      <c r="N5443" s="7">
        <v>1</v>
      </c>
      <c r="O5443" s="44">
        <v>29.77</v>
      </c>
      <c r="P5443" s="44">
        <v>7.52</v>
      </c>
      <c r="Q5443" s="44">
        <v>2.0099999999999998</v>
      </c>
      <c r="R5443" s="44">
        <v>8.11</v>
      </c>
      <c r="S5443" s="44">
        <v>4.97</v>
      </c>
      <c r="T5443" s="44">
        <v>0</v>
      </c>
      <c r="U5443" s="44">
        <v>7.15</v>
      </c>
      <c r="V5443" s="9">
        <v>0.28839999999999999</v>
      </c>
      <c r="W5443" s="42" t="s">
        <v>34</v>
      </c>
      <c r="X5443" s="43"/>
      <c r="Y5443" s="43"/>
      <c r="Z5443" s="43" t="s">
        <v>8442</v>
      </c>
      <c r="AA5443" s="37" t="str">
        <f>VLOOKUP(J5443, sku!B:C, 2, FALSE)</f>
        <v>Trava Disco De Freio Moto - Preto</v>
      </c>
      <c r="AB5443" s="37" t="str">
        <f>VLOOKUP(J5443, sku!B:BM, 64, FALSE)</f>
        <v>Importação</v>
      </c>
      <c r="AC5443" s="37" t="str">
        <f>LEFT(pedidos[[#This Row],[SKU]],3)</f>
        <v>ET0</v>
      </c>
      <c r="AD5443" s="37" t="str" cm="1">
        <f t="array" aca="1" ref="AD5443" ca="1">IFERROR(
  INDEX(
    montadora[Montadora],
    MATCH(TRUE,LEFT(#REF!,NÚCARACT(montadora[SKU Parcial]))=montadora[SKU Parcial],0)
  ),
  ""
)</f>
        <v/>
      </c>
    </row>
    <row r="5444" spans="1:30" x14ac:dyDescent="0.25">
      <c r="A5444" s="42" t="s">
        <v>8481</v>
      </c>
      <c r="B5444" s="42"/>
      <c r="C5444" s="42"/>
      <c r="D5444" s="42"/>
      <c r="E5444" s="42">
        <v>22293424720</v>
      </c>
      <c r="F5444" s="42" t="s">
        <v>8380</v>
      </c>
      <c r="G5444" s="42" t="s">
        <v>11227</v>
      </c>
      <c r="H5444" s="7"/>
      <c r="I5444" s="42"/>
      <c r="J5444" s="42" t="s">
        <v>886</v>
      </c>
      <c r="K5444" s="8">
        <v>45850</v>
      </c>
      <c r="L5444" s="7" t="s">
        <v>8443</v>
      </c>
      <c r="M5444" s="44">
        <v>49.8</v>
      </c>
      <c r="N5444" s="7">
        <v>1</v>
      </c>
      <c r="O5444" s="44">
        <v>54.77</v>
      </c>
      <c r="P5444" s="44">
        <v>24.45</v>
      </c>
      <c r="Q5444" s="44">
        <v>4.04</v>
      </c>
      <c r="R5444" s="44">
        <v>16.3</v>
      </c>
      <c r="S5444" s="44">
        <v>4.97</v>
      </c>
      <c r="T5444" s="44">
        <v>0</v>
      </c>
      <c r="U5444" s="44">
        <v>5.01</v>
      </c>
      <c r="V5444" s="9">
        <v>0.10059999999999999</v>
      </c>
      <c r="W5444" s="42" t="s">
        <v>34</v>
      </c>
      <c r="X5444" s="43"/>
      <c r="Y5444" s="43"/>
      <c r="Z5444" s="43" t="s">
        <v>8442</v>
      </c>
      <c r="AA5444" s="37" t="str">
        <f>VLOOKUP(J5444, sku!B:C, 2, FALSE)</f>
        <v>Trava Manete Moto E Bicicleta de Alumínio</v>
      </c>
      <c r="AB5444" s="37" t="str">
        <f>VLOOKUP(J5444, sku!B:BM, 64, FALSE)</f>
        <v>Importação</v>
      </c>
      <c r="AC5444" s="37" t="str">
        <f>LEFT(pedidos[[#This Row],[SKU]],3)</f>
        <v>ET0</v>
      </c>
      <c r="AD5444" s="37" t="str" cm="1">
        <f t="array" aca="1" ref="AD5444" ca="1">IFERROR(
  INDEX(
    montadora[Montadora],
    MATCH(TRUE,LEFT(#REF!,NÚCARACT(montadora[SKU Parcial]))=montadora[SKU Parcial],0)
  ),
  ""
)</f>
        <v/>
      </c>
    </row>
    <row r="5445" spans="1:30" x14ac:dyDescent="0.25">
      <c r="A5445" s="42" t="s">
        <v>8650</v>
      </c>
      <c r="B5445" s="42"/>
      <c r="C5445" s="42"/>
      <c r="D5445" s="42"/>
      <c r="E5445" s="42">
        <v>20399377477</v>
      </c>
      <c r="F5445" s="42" t="s">
        <v>8393</v>
      </c>
      <c r="G5445" s="42" t="s">
        <v>11227</v>
      </c>
      <c r="H5445" s="7"/>
      <c r="I5445" s="42"/>
      <c r="J5445" s="42" t="s">
        <v>938</v>
      </c>
      <c r="K5445" s="8">
        <v>45850</v>
      </c>
      <c r="L5445" s="7" t="s">
        <v>8443</v>
      </c>
      <c r="M5445" s="44">
        <v>78.8</v>
      </c>
      <c r="N5445" s="7">
        <v>1</v>
      </c>
      <c r="O5445" s="44">
        <v>85.1</v>
      </c>
      <c r="P5445" s="44">
        <v>36</v>
      </c>
      <c r="Q5445" s="44">
        <v>6.4</v>
      </c>
      <c r="R5445" s="44">
        <v>21.34</v>
      </c>
      <c r="S5445" s="44">
        <v>6.3</v>
      </c>
      <c r="T5445" s="44">
        <v>0</v>
      </c>
      <c r="U5445" s="44">
        <v>15.06</v>
      </c>
      <c r="V5445" s="9">
        <v>0.19109999999999999</v>
      </c>
      <c r="W5445" s="42" t="s">
        <v>34</v>
      </c>
      <c r="X5445" s="43"/>
      <c r="Y5445" s="43"/>
      <c r="Z5445" s="43" t="s">
        <v>8442</v>
      </c>
      <c r="AA5445" s="37" t="str">
        <f>VLOOKUP(J5445, sku!B:C, 2, FALSE)</f>
        <v>Cadeirinha Preta Aro 26 - Peixinho Bike</v>
      </c>
      <c r="AB5445" s="37" t="str">
        <f>VLOOKUP(J5445, sku!B:BM, 64, FALSE)</f>
        <v>Revenda</v>
      </c>
      <c r="AC5445" s="37" t="str">
        <f>LEFT(pedidos[[#This Row],[SKU]],3)</f>
        <v>CAD</v>
      </c>
      <c r="AD5445" s="37" t="str" cm="1">
        <f t="array" aca="1" ref="AD5445" ca="1">IFERROR(
  INDEX(
    montadora[Montadora],
    MATCH(TRUE,LEFT(#REF!,NÚCARACT(montadora[SKU Parcial]))=montadora[SKU Parcial],0)
  ),
  ""
)</f>
        <v/>
      </c>
    </row>
    <row r="5446" spans="1:30" x14ac:dyDescent="0.25">
      <c r="A5446" s="42" t="s">
        <v>8651</v>
      </c>
      <c r="B5446" s="42"/>
      <c r="C5446" s="42"/>
      <c r="D5446" s="42"/>
      <c r="E5446" s="42">
        <v>20399377477</v>
      </c>
      <c r="F5446" s="42" t="s">
        <v>8393</v>
      </c>
      <c r="G5446" s="42" t="s">
        <v>11227</v>
      </c>
      <c r="H5446" s="7"/>
      <c r="I5446" s="42"/>
      <c r="J5446" s="42" t="s">
        <v>938</v>
      </c>
      <c r="K5446" s="8">
        <v>45850</v>
      </c>
      <c r="L5446" s="7" t="s">
        <v>8443</v>
      </c>
      <c r="M5446" s="44">
        <v>78.8</v>
      </c>
      <c r="N5446" s="7">
        <v>1</v>
      </c>
      <c r="O5446" s="44">
        <v>83.87</v>
      </c>
      <c r="P5446" s="44">
        <v>36</v>
      </c>
      <c r="Q5446" s="44">
        <v>6.4</v>
      </c>
      <c r="R5446" s="44">
        <v>21.34</v>
      </c>
      <c r="S5446" s="44">
        <v>5.07</v>
      </c>
      <c r="T5446" s="44">
        <v>0</v>
      </c>
      <c r="U5446" s="44">
        <v>15.06</v>
      </c>
      <c r="V5446" s="9">
        <v>0.19109999999999999</v>
      </c>
      <c r="W5446" s="42" t="s">
        <v>34</v>
      </c>
      <c r="X5446" s="43"/>
      <c r="Y5446" s="43"/>
      <c r="Z5446" s="43" t="s">
        <v>8442</v>
      </c>
      <c r="AA5446" s="37" t="str">
        <f>VLOOKUP(J5446, sku!B:C, 2, FALSE)</f>
        <v>Cadeirinha Preta Aro 26 - Peixinho Bike</v>
      </c>
      <c r="AB5446" s="37" t="str">
        <f>VLOOKUP(J5446, sku!B:BM, 64, FALSE)</f>
        <v>Revenda</v>
      </c>
      <c r="AC5446" s="37" t="str">
        <f>LEFT(pedidos[[#This Row],[SKU]],3)</f>
        <v>CAD</v>
      </c>
      <c r="AD5446" s="37" t="str" cm="1">
        <f t="array" aca="1" ref="AD5446" ca="1">IFERROR(
  INDEX(
    montadora[Montadora],
    MATCH(TRUE,LEFT(#REF!,NÚCARACT(montadora[SKU Parcial]))=montadora[SKU Parcial],0)
  ),
  ""
)</f>
        <v/>
      </c>
    </row>
    <row r="5447" spans="1:30" x14ac:dyDescent="0.25">
      <c r="A5447" s="42" t="s">
        <v>8482</v>
      </c>
      <c r="B5447" s="42"/>
      <c r="C5447" s="42"/>
      <c r="D5447" s="42"/>
      <c r="E5447" s="42">
        <v>19599549855</v>
      </c>
      <c r="F5447" s="42" t="s">
        <v>8350</v>
      </c>
      <c r="G5447" s="42" t="s">
        <v>11227</v>
      </c>
      <c r="H5447" s="7"/>
      <c r="I5447" s="42"/>
      <c r="J5447" s="42" t="s">
        <v>703</v>
      </c>
      <c r="K5447" s="8">
        <v>45850</v>
      </c>
      <c r="L5447" s="7" t="s">
        <v>8443</v>
      </c>
      <c r="M5447" s="44">
        <v>24.8</v>
      </c>
      <c r="N5447" s="7">
        <v>1</v>
      </c>
      <c r="O5447" s="44">
        <v>26.24</v>
      </c>
      <c r="P5447" s="44">
        <v>7.52</v>
      </c>
      <c r="Q5447" s="44">
        <v>2.0099999999999998</v>
      </c>
      <c r="R5447" s="44">
        <v>9.4600000000000009</v>
      </c>
      <c r="S5447" s="44">
        <v>1.44</v>
      </c>
      <c r="T5447" s="44">
        <v>0</v>
      </c>
      <c r="U5447" s="44">
        <v>5.81</v>
      </c>
      <c r="V5447" s="9">
        <v>0.2341</v>
      </c>
      <c r="W5447" s="42" t="s">
        <v>34</v>
      </c>
      <c r="X5447" s="43"/>
      <c r="Y5447" s="43"/>
      <c r="Z5447" s="43" t="s">
        <v>8442</v>
      </c>
      <c r="AA5447" s="37" t="str">
        <f>VLOOKUP(J5447, sku!B:C, 2, FALSE)</f>
        <v>Trava Disco De Freio Moto - Preto</v>
      </c>
      <c r="AB5447" s="37" t="str">
        <f>VLOOKUP(J5447, sku!B:BM, 64, FALSE)</f>
        <v>Importação</v>
      </c>
      <c r="AC5447" s="37" t="str">
        <f>LEFT(pedidos[[#This Row],[SKU]],3)</f>
        <v>ET0</v>
      </c>
      <c r="AD5447" s="37" t="str" cm="1">
        <f t="array" aca="1" ref="AD5447" ca="1">IFERROR(
  INDEX(
    montadora[Montadora],
    MATCH(TRUE,LEFT(#REF!,NÚCARACT(montadora[SKU Parcial]))=montadora[SKU Parcial],0)
  ),
  ""
)</f>
        <v/>
      </c>
    </row>
    <row r="5448" spans="1:30" x14ac:dyDescent="0.25">
      <c r="A5448" s="42" t="s">
        <v>8652</v>
      </c>
      <c r="B5448" s="42"/>
      <c r="C5448" s="42"/>
      <c r="D5448" s="42"/>
      <c r="E5448" s="42">
        <v>22993569629</v>
      </c>
      <c r="F5448" s="42" t="s">
        <v>8394</v>
      </c>
      <c r="G5448" s="42" t="s">
        <v>11227</v>
      </c>
      <c r="H5448" s="7"/>
      <c r="I5448" s="42"/>
      <c r="J5448" s="42" t="s">
        <v>938</v>
      </c>
      <c r="K5448" s="8">
        <v>45850</v>
      </c>
      <c r="L5448" s="7" t="s">
        <v>8443</v>
      </c>
      <c r="M5448" s="44">
        <v>78.8</v>
      </c>
      <c r="N5448" s="7">
        <v>1</v>
      </c>
      <c r="O5448" s="44">
        <v>85.1</v>
      </c>
      <c r="P5448" s="44">
        <v>36</v>
      </c>
      <c r="Q5448" s="44">
        <v>6.4</v>
      </c>
      <c r="R5448" s="44">
        <v>21.34</v>
      </c>
      <c r="S5448" s="44">
        <v>6.3</v>
      </c>
      <c r="T5448" s="44">
        <v>0</v>
      </c>
      <c r="U5448" s="44">
        <v>15.06</v>
      </c>
      <c r="V5448" s="9">
        <v>0.19109999999999999</v>
      </c>
      <c r="W5448" s="42" t="s">
        <v>34</v>
      </c>
      <c r="X5448" s="43"/>
      <c r="Y5448" s="43"/>
      <c r="Z5448" s="43" t="s">
        <v>8442</v>
      </c>
      <c r="AA5448" s="37" t="str">
        <f>VLOOKUP(J5448, sku!B:C, 2, FALSE)</f>
        <v>Cadeirinha Preta Aro 26 - Peixinho Bike</v>
      </c>
      <c r="AB5448" s="37" t="str">
        <f>VLOOKUP(J5448, sku!B:BM, 64, FALSE)</f>
        <v>Revenda</v>
      </c>
      <c r="AC5448" s="37" t="str">
        <f>LEFT(pedidos[[#This Row],[SKU]],3)</f>
        <v>CAD</v>
      </c>
      <c r="AD5448" s="37" t="str" cm="1">
        <f t="array" aca="1" ref="AD5448" ca="1">IFERROR(
  INDEX(
    montadora[Montadora],
    MATCH(TRUE,LEFT(#REF!,NÚCARACT(montadora[SKU Parcial]))=montadora[SKU Parcial],0)
  ),
  ""
)</f>
        <v/>
      </c>
    </row>
    <row r="5449" spans="1:30" x14ac:dyDescent="0.25">
      <c r="A5449" s="42" t="s">
        <v>8653</v>
      </c>
      <c r="B5449" s="42"/>
      <c r="C5449" s="42"/>
      <c r="D5449" s="42"/>
      <c r="E5449" s="42">
        <v>20399377477</v>
      </c>
      <c r="F5449" s="42" t="s">
        <v>8393</v>
      </c>
      <c r="G5449" s="42" t="s">
        <v>11227</v>
      </c>
      <c r="H5449" s="7"/>
      <c r="I5449" s="42"/>
      <c r="J5449" s="42" t="s">
        <v>938</v>
      </c>
      <c r="K5449" s="8">
        <v>45850</v>
      </c>
      <c r="L5449" s="7" t="s">
        <v>8443</v>
      </c>
      <c r="M5449" s="44">
        <v>78.8</v>
      </c>
      <c r="N5449" s="7">
        <v>1</v>
      </c>
      <c r="O5449" s="44">
        <v>104.55</v>
      </c>
      <c r="P5449" s="44">
        <v>36</v>
      </c>
      <c r="Q5449" s="44">
        <v>6.4</v>
      </c>
      <c r="R5449" s="44">
        <v>21.34</v>
      </c>
      <c r="S5449" s="44">
        <v>25.75</v>
      </c>
      <c r="T5449" s="44">
        <v>0</v>
      </c>
      <c r="U5449" s="44">
        <v>15.06</v>
      </c>
      <c r="V5449" s="9">
        <v>0.19109999999999999</v>
      </c>
      <c r="W5449" s="42" t="s">
        <v>34</v>
      </c>
      <c r="X5449" s="43"/>
      <c r="Y5449" s="43"/>
      <c r="Z5449" s="43" t="s">
        <v>8442</v>
      </c>
      <c r="AA5449" s="37" t="str">
        <f>VLOOKUP(J5449, sku!B:C, 2, FALSE)</f>
        <v>Cadeirinha Preta Aro 26 - Peixinho Bike</v>
      </c>
      <c r="AB5449" s="37" t="str">
        <f>VLOOKUP(J5449, sku!B:BM, 64, FALSE)</f>
        <v>Revenda</v>
      </c>
      <c r="AC5449" s="37" t="str">
        <f>LEFT(pedidos[[#This Row],[SKU]],3)</f>
        <v>CAD</v>
      </c>
      <c r="AD5449" s="37" t="str" cm="1">
        <f t="array" aca="1" ref="AD5449" ca="1">IFERROR(
  INDEX(
    montadora[Montadora],
    MATCH(TRUE,LEFT(#REF!,NÚCARACT(montadora[SKU Parcial]))=montadora[SKU Parcial],0)
  ),
  ""
)</f>
        <v/>
      </c>
    </row>
    <row r="5450" spans="1:30" x14ac:dyDescent="0.25">
      <c r="A5450" s="42" t="s">
        <v>8511</v>
      </c>
      <c r="B5450" s="42"/>
      <c r="C5450" s="42"/>
      <c r="D5450" s="42"/>
      <c r="E5450" s="42">
        <v>22897981512</v>
      </c>
      <c r="F5450" s="42" t="s">
        <v>8354</v>
      </c>
      <c r="G5450" s="42" t="s">
        <v>11227</v>
      </c>
      <c r="H5450" s="7"/>
      <c r="I5450" s="42"/>
      <c r="J5450" s="42" t="s">
        <v>100</v>
      </c>
      <c r="K5450" s="8">
        <v>45850</v>
      </c>
      <c r="L5450" s="7" t="s">
        <v>8443</v>
      </c>
      <c r="M5450" s="44">
        <v>46.8</v>
      </c>
      <c r="N5450" s="7">
        <v>1</v>
      </c>
      <c r="O5450" s="44">
        <v>46.8</v>
      </c>
      <c r="P5450" s="44">
        <v>8.84</v>
      </c>
      <c r="Q5450" s="44">
        <v>3.8</v>
      </c>
      <c r="R5450" s="44">
        <v>14.3</v>
      </c>
      <c r="S5450" s="44">
        <v>0</v>
      </c>
      <c r="T5450" s="44">
        <v>0</v>
      </c>
      <c r="U5450" s="44">
        <v>19.86</v>
      </c>
      <c r="V5450" s="9">
        <v>0.4244</v>
      </c>
      <c r="W5450" s="42" t="s">
        <v>34</v>
      </c>
      <c r="X5450" s="43"/>
      <c r="Y5450" s="43"/>
      <c r="Z5450" s="43" t="s">
        <v>8442</v>
      </c>
      <c r="AA5450" s="37" t="str">
        <f>VLOOKUP(J5450, sku!B:C, 2, FALSE)</f>
        <v>Trava Disco De Freio Bicicleta - Prata</v>
      </c>
      <c r="AB5450" s="37" t="str">
        <f>VLOOKUP(J5450, sku!B:BM, 64, FALSE)</f>
        <v>Importação</v>
      </c>
      <c r="AC5450" s="37" t="str">
        <f>LEFT(pedidos[[#This Row],[SKU]],3)</f>
        <v>ET0</v>
      </c>
      <c r="AD5450" s="37" t="str" cm="1">
        <f t="array" aca="1" ref="AD5450" ca="1">IFERROR(
  INDEX(
    montadora[Montadora],
    MATCH(TRUE,LEFT(#REF!,NÚCARACT(montadora[SKU Parcial]))=montadora[SKU Parcial],0)
  ),
  ""
)</f>
        <v/>
      </c>
    </row>
    <row r="5451" spans="1:30" x14ac:dyDescent="0.25">
      <c r="A5451" s="42" t="s">
        <v>8690</v>
      </c>
      <c r="B5451" s="42"/>
      <c r="C5451" s="42"/>
      <c r="D5451" s="42"/>
      <c r="E5451" s="42">
        <v>20399377477</v>
      </c>
      <c r="F5451" s="42" t="s">
        <v>8393</v>
      </c>
      <c r="G5451" s="42" t="s">
        <v>11227</v>
      </c>
      <c r="H5451" s="7"/>
      <c r="I5451" s="42"/>
      <c r="J5451" s="42" t="s">
        <v>2167</v>
      </c>
      <c r="K5451" s="8">
        <v>45850</v>
      </c>
      <c r="L5451" s="7" t="s">
        <v>8443</v>
      </c>
      <c r="M5451" s="44">
        <v>78.8</v>
      </c>
      <c r="N5451" s="7">
        <v>1</v>
      </c>
      <c r="O5451" s="44">
        <v>93.87</v>
      </c>
      <c r="P5451" s="44">
        <v>38.54</v>
      </c>
      <c r="Q5451" s="44">
        <v>6.4</v>
      </c>
      <c r="R5451" s="44">
        <v>21.34</v>
      </c>
      <c r="S5451" s="44">
        <v>15.07</v>
      </c>
      <c r="T5451" s="44">
        <v>0</v>
      </c>
      <c r="U5451" s="44">
        <v>12.52</v>
      </c>
      <c r="V5451" s="9">
        <v>0.15890000000000001</v>
      </c>
      <c r="W5451" s="42" t="s">
        <v>34</v>
      </c>
      <c r="X5451" s="43"/>
      <c r="Y5451" s="43"/>
      <c r="Z5451" s="43" t="s">
        <v>8442</v>
      </c>
      <c r="AA5451" s="37" t="str">
        <f>VLOOKUP(J5451, sku!B:C, 2, FALSE)</f>
        <v>Cadeirinha Rosa Aro 26 - Peixinho Bike</v>
      </c>
      <c r="AB5451" s="37" t="str">
        <f>VLOOKUP(J5451, sku!B:BM, 64, FALSE)</f>
        <v>Revenda</v>
      </c>
      <c r="AC5451" s="37" t="str">
        <f>LEFT(pedidos[[#This Row],[SKU]],3)</f>
        <v>CAD</v>
      </c>
      <c r="AD5451" s="37" t="str" cm="1">
        <f t="array" aca="1" ref="AD5451" ca="1">IFERROR(
  INDEX(
    montadora[Montadora],
    MATCH(TRUE,LEFT(#REF!,NÚCARACT(montadora[SKU Parcial]))=montadora[SKU Parcial],0)
  ),
  ""
)</f>
        <v/>
      </c>
    </row>
    <row r="5452" spans="1:30" x14ac:dyDescent="0.25">
      <c r="A5452" s="42" t="s">
        <v>8607</v>
      </c>
      <c r="B5452" s="42"/>
      <c r="C5452" s="42"/>
      <c r="D5452" s="42"/>
      <c r="E5452" s="42">
        <v>21199568173</v>
      </c>
      <c r="F5452" s="42" t="s">
        <v>8382</v>
      </c>
      <c r="G5452" s="42" t="s">
        <v>11227</v>
      </c>
      <c r="H5452" s="7"/>
      <c r="I5452" s="42"/>
      <c r="J5452" s="42" t="s">
        <v>1156</v>
      </c>
      <c r="K5452" s="8">
        <v>45850</v>
      </c>
      <c r="L5452" s="7" t="s">
        <v>8443</v>
      </c>
      <c r="M5452" s="44">
        <v>49.8</v>
      </c>
      <c r="N5452" s="7">
        <v>1</v>
      </c>
      <c r="O5452" s="44">
        <v>49.8</v>
      </c>
      <c r="P5452" s="44">
        <v>26.08</v>
      </c>
      <c r="Q5452" s="44">
        <v>4.04</v>
      </c>
      <c r="R5452" s="44">
        <v>14.96</v>
      </c>
      <c r="S5452" s="44">
        <v>0</v>
      </c>
      <c r="T5452" s="44">
        <v>0</v>
      </c>
      <c r="U5452" s="44">
        <v>4.72</v>
      </c>
      <c r="V5452" s="9">
        <v>9.4700000000000006E-2</v>
      </c>
      <c r="W5452" s="42" t="s">
        <v>34</v>
      </c>
      <c r="X5452" s="43"/>
      <c r="Y5452" s="43"/>
      <c r="Z5452" s="43" t="s">
        <v>8442</v>
      </c>
      <c r="AA5452" s="37" t="str">
        <f>VLOOKUP(J5452, sku!B:C, 2, FALSE)</f>
        <v>Trava Antifurto Moto Bicicleta Roda/Quadro</v>
      </c>
      <c r="AB5452" s="37" t="str">
        <f>VLOOKUP(J5452, sku!B:BM, 64, FALSE)</f>
        <v>Importação</v>
      </c>
      <c r="AC5452" s="37" t="str">
        <f>LEFT(pedidos[[#This Row],[SKU]],3)</f>
        <v>ET0</v>
      </c>
      <c r="AD5452" s="37" t="str" cm="1">
        <f t="array" aca="1" ref="AD5452" ca="1">IFERROR(
  INDEX(
    montadora[Montadora],
    MATCH(TRUE,LEFT(#REF!,NÚCARACT(montadora[SKU Parcial]))=montadora[SKU Parcial],0)
  ),
  ""
)</f>
        <v/>
      </c>
    </row>
    <row r="5453" spans="1:30" x14ac:dyDescent="0.25">
      <c r="A5453" s="42" t="s">
        <v>8691</v>
      </c>
      <c r="B5453" s="42"/>
      <c r="C5453" s="42"/>
      <c r="D5453" s="42"/>
      <c r="E5453" s="42">
        <v>20399377477</v>
      </c>
      <c r="F5453" s="42" t="s">
        <v>8393</v>
      </c>
      <c r="G5453" s="42" t="s">
        <v>11227</v>
      </c>
      <c r="H5453" s="7"/>
      <c r="I5453" s="42"/>
      <c r="J5453" s="42" t="s">
        <v>2167</v>
      </c>
      <c r="K5453" s="8">
        <v>45850</v>
      </c>
      <c r="L5453" s="7" t="s">
        <v>8443</v>
      </c>
      <c r="M5453" s="44">
        <v>78.8</v>
      </c>
      <c r="N5453" s="7">
        <v>1</v>
      </c>
      <c r="O5453" s="44">
        <v>78.8</v>
      </c>
      <c r="P5453" s="44">
        <v>38.54</v>
      </c>
      <c r="Q5453" s="44">
        <v>6.4</v>
      </c>
      <c r="R5453" s="44">
        <v>21.34</v>
      </c>
      <c r="S5453" s="44">
        <v>0</v>
      </c>
      <c r="T5453" s="44">
        <v>0</v>
      </c>
      <c r="U5453" s="44">
        <v>12.52</v>
      </c>
      <c r="V5453" s="9">
        <v>0.15890000000000001</v>
      </c>
      <c r="W5453" s="42" t="s">
        <v>34</v>
      </c>
      <c r="X5453" s="43"/>
      <c r="Y5453" s="43"/>
      <c r="Z5453" s="43" t="s">
        <v>8442</v>
      </c>
      <c r="AA5453" s="37" t="str">
        <f>VLOOKUP(J5453, sku!B:C, 2, FALSE)</f>
        <v>Cadeirinha Rosa Aro 26 - Peixinho Bike</v>
      </c>
      <c r="AB5453" s="37" t="str">
        <f>VLOOKUP(J5453, sku!B:BM, 64, FALSE)</f>
        <v>Revenda</v>
      </c>
      <c r="AC5453" s="37" t="str">
        <f>LEFT(pedidos[[#This Row],[SKU]],3)</f>
        <v>CAD</v>
      </c>
      <c r="AD5453" s="37" t="str" cm="1">
        <f t="array" aca="1" ref="AD5453" ca="1">IFERROR(
  INDEX(
    montadora[Montadora],
    MATCH(TRUE,LEFT(#REF!,NÚCARACT(montadora[SKU Parcial]))=montadora[SKU Parcial],0)
  ),
  ""
)</f>
        <v/>
      </c>
    </row>
    <row r="5454" spans="1:30" x14ac:dyDescent="0.25">
      <c r="A5454" s="42" t="s">
        <v>8692</v>
      </c>
      <c r="B5454" s="42"/>
      <c r="C5454" s="42"/>
      <c r="D5454" s="42"/>
      <c r="E5454" s="42">
        <v>20399377477</v>
      </c>
      <c r="F5454" s="42" t="s">
        <v>8393</v>
      </c>
      <c r="G5454" s="42" t="s">
        <v>11227</v>
      </c>
      <c r="H5454" s="7"/>
      <c r="I5454" s="42"/>
      <c r="J5454" s="42" t="s">
        <v>2167</v>
      </c>
      <c r="K5454" s="8">
        <v>45850</v>
      </c>
      <c r="L5454" s="7" t="s">
        <v>8443</v>
      </c>
      <c r="M5454" s="44">
        <v>78.8</v>
      </c>
      <c r="N5454" s="7">
        <v>1</v>
      </c>
      <c r="O5454" s="44">
        <v>78.8</v>
      </c>
      <c r="P5454" s="44">
        <v>38.54</v>
      </c>
      <c r="Q5454" s="44">
        <v>6.4</v>
      </c>
      <c r="R5454" s="44">
        <v>21.34</v>
      </c>
      <c r="S5454" s="44">
        <v>0</v>
      </c>
      <c r="T5454" s="44">
        <v>0</v>
      </c>
      <c r="U5454" s="44">
        <v>12.52</v>
      </c>
      <c r="V5454" s="9">
        <v>0.15890000000000001</v>
      </c>
      <c r="W5454" s="42" t="s">
        <v>34</v>
      </c>
      <c r="X5454" s="43"/>
      <c r="Y5454" s="43"/>
      <c r="Z5454" s="43" t="s">
        <v>8442</v>
      </c>
      <c r="AA5454" s="37" t="str">
        <f>VLOOKUP(J5454, sku!B:C, 2, FALSE)</f>
        <v>Cadeirinha Rosa Aro 26 - Peixinho Bike</v>
      </c>
      <c r="AB5454" s="37" t="str">
        <f>VLOOKUP(J5454, sku!B:BM, 64, FALSE)</f>
        <v>Revenda</v>
      </c>
      <c r="AC5454" s="37" t="str">
        <f>LEFT(pedidos[[#This Row],[SKU]],3)</f>
        <v>CAD</v>
      </c>
      <c r="AD5454" s="37" t="str" cm="1">
        <f t="array" aca="1" ref="AD5454" ca="1">IFERROR(
  INDEX(
    montadora[Montadora],
    MATCH(TRUE,LEFT(#REF!,NÚCARACT(montadora[SKU Parcial]))=montadora[SKU Parcial],0)
  ),
  ""
)</f>
        <v/>
      </c>
    </row>
    <row r="5455" spans="1:30" x14ac:dyDescent="0.25">
      <c r="A5455" s="42" t="s">
        <v>8693</v>
      </c>
      <c r="B5455" s="42"/>
      <c r="C5455" s="42"/>
      <c r="D5455" s="42"/>
      <c r="E5455" s="42">
        <v>20399377477</v>
      </c>
      <c r="F5455" s="42" t="s">
        <v>8393</v>
      </c>
      <c r="G5455" s="42" t="s">
        <v>11227</v>
      </c>
      <c r="H5455" s="7"/>
      <c r="I5455" s="42"/>
      <c r="J5455" s="42" t="s">
        <v>2167</v>
      </c>
      <c r="K5455" s="8">
        <v>45850</v>
      </c>
      <c r="L5455" s="7" t="s">
        <v>8443</v>
      </c>
      <c r="M5455" s="44">
        <v>78.8</v>
      </c>
      <c r="N5455" s="7">
        <v>1</v>
      </c>
      <c r="O5455" s="44">
        <v>82.67</v>
      </c>
      <c r="P5455" s="44">
        <v>38.54</v>
      </c>
      <c r="Q5455" s="44">
        <v>6.4</v>
      </c>
      <c r="R5455" s="44">
        <v>21.34</v>
      </c>
      <c r="S5455" s="44">
        <v>3.87</v>
      </c>
      <c r="T5455" s="44">
        <v>0</v>
      </c>
      <c r="U5455" s="44">
        <v>12.52</v>
      </c>
      <c r="V5455" s="9">
        <v>0.15890000000000001</v>
      </c>
      <c r="W5455" s="42" t="s">
        <v>34</v>
      </c>
      <c r="X5455" s="43"/>
      <c r="Y5455" s="43"/>
      <c r="Z5455" s="43" t="s">
        <v>8442</v>
      </c>
      <c r="AA5455" s="37" t="str">
        <f>VLOOKUP(J5455, sku!B:C, 2, FALSE)</f>
        <v>Cadeirinha Rosa Aro 26 - Peixinho Bike</v>
      </c>
      <c r="AB5455" s="37" t="str">
        <f>VLOOKUP(J5455, sku!B:BM, 64, FALSE)</f>
        <v>Revenda</v>
      </c>
      <c r="AC5455" s="37" t="str">
        <f>LEFT(pedidos[[#This Row],[SKU]],3)</f>
        <v>CAD</v>
      </c>
      <c r="AD5455" s="37" t="str" cm="1">
        <f t="array" aca="1" ref="AD5455" ca="1">IFERROR(
  INDEX(
    montadora[Montadora],
    MATCH(TRUE,LEFT(#REF!,NÚCARACT(montadora[SKU Parcial]))=montadora[SKU Parcial],0)
  ),
  ""
)</f>
        <v/>
      </c>
    </row>
    <row r="5456" spans="1:30" x14ac:dyDescent="0.25">
      <c r="A5456" s="42" t="s">
        <v>8804</v>
      </c>
      <c r="B5456" s="42"/>
      <c r="C5456" s="42"/>
      <c r="D5456" s="42"/>
      <c r="E5456" s="42">
        <v>20997632112</v>
      </c>
      <c r="F5456" s="42" t="s">
        <v>8416</v>
      </c>
      <c r="G5456" s="42" t="s">
        <v>11227</v>
      </c>
      <c r="H5456" s="7"/>
      <c r="I5456" s="42"/>
      <c r="J5456" s="42" t="s">
        <v>267</v>
      </c>
      <c r="K5456" s="8">
        <v>45850</v>
      </c>
      <c r="L5456" s="7" t="s">
        <v>8443</v>
      </c>
      <c r="M5456" s="44">
        <v>398.8</v>
      </c>
      <c r="N5456" s="7">
        <v>1</v>
      </c>
      <c r="O5456" s="44">
        <v>398.8</v>
      </c>
      <c r="P5456" s="44">
        <v>145</v>
      </c>
      <c r="Q5456" s="44">
        <v>32.380000000000003</v>
      </c>
      <c r="R5456" s="44">
        <v>91.74</v>
      </c>
      <c r="S5456" s="44">
        <v>0</v>
      </c>
      <c r="T5456" s="44">
        <v>0</v>
      </c>
      <c r="U5456" s="44">
        <v>129.68</v>
      </c>
      <c r="V5456" s="9">
        <v>0.32519999999999999</v>
      </c>
      <c r="W5456" s="42" t="s">
        <v>34</v>
      </c>
      <c r="X5456" s="43"/>
      <c r="Y5456" s="43"/>
      <c r="Z5456" s="43" t="s">
        <v>8442</v>
      </c>
      <c r="AA5456" s="37" t="str">
        <f>VLOOKUP(J5456, sku!B:C, 2, FALSE)</f>
        <v>Travessa Fiat - Way - - - Uno Way - 2011 A 2021 - Preto</v>
      </c>
      <c r="AB5456" s="37" t="str">
        <f>VLOOKUP(J5456, sku!B:BM, 64, FALSE)</f>
        <v>Fabricação</v>
      </c>
      <c r="AC5456" s="37" t="str">
        <f>LEFT(pedidos[[#This Row],[SKU]],3)</f>
        <v>XFI</v>
      </c>
      <c r="AD5456" s="37" t="str" cm="1">
        <f t="array" aca="1" ref="AD5456" ca="1">IFERROR(
  INDEX(
    montadora[Montadora],
    MATCH(TRUE,LEFT(#REF!,NÚCARACT(montadora[SKU Parcial]))=montadora[SKU Parcial],0)
  ),
  ""
)</f>
        <v/>
      </c>
    </row>
    <row r="5457" spans="1:30" x14ac:dyDescent="0.25">
      <c r="A5457" s="42" t="s">
        <v>8654</v>
      </c>
      <c r="B5457" s="42"/>
      <c r="C5457" s="42"/>
      <c r="D5457" s="42"/>
      <c r="E5457" s="42">
        <v>20399377477</v>
      </c>
      <c r="F5457" s="42" t="s">
        <v>8393</v>
      </c>
      <c r="G5457" s="42" t="s">
        <v>11227</v>
      </c>
      <c r="H5457" s="7"/>
      <c r="I5457" s="42"/>
      <c r="J5457" s="42" t="s">
        <v>938</v>
      </c>
      <c r="K5457" s="8">
        <v>45850</v>
      </c>
      <c r="L5457" s="7" t="s">
        <v>8443</v>
      </c>
      <c r="M5457" s="44">
        <v>78.8</v>
      </c>
      <c r="N5457" s="7">
        <v>1</v>
      </c>
      <c r="O5457" s="44">
        <v>88.74</v>
      </c>
      <c r="P5457" s="44">
        <v>36</v>
      </c>
      <c r="Q5457" s="44">
        <v>6.4</v>
      </c>
      <c r="R5457" s="44">
        <v>21.34</v>
      </c>
      <c r="S5457" s="44">
        <v>9.94</v>
      </c>
      <c r="T5457" s="44">
        <v>0</v>
      </c>
      <c r="U5457" s="44">
        <v>15.06</v>
      </c>
      <c r="V5457" s="9">
        <v>0.19109999999999999</v>
      </c>
      <c r="W5457" s="42" t="s">
        <v>34</v>
      </c>
      <c r="X5457" s="43"/>
      <c r="Y5457" s="43"/>
      <c r="Z5457" s="43" t="s">
        <v>8442</v>
      </c>
      <c r="AA5457" s="37" t="str">
        <f>VLOOKUP(J5457, sku!B:C, 2, FALSE)</f>
        <v>Cadeirinha Preta Aro 26 - Peixinho Bike</v>
      </c>
      <c r="AB5457" s="37" t="str">
        <f>VLOOKUP(J5457, sku!B:BM, 64, FALSE)</f>
        <v>Revenda</v>
      </c>
      <c r="AC5457" s="37" t="str">
        <f>LEFT(pedidos[[#This Row],[SKU]],3)</f>
        <v>CAD</v>
      </c>
      <c r="AD5457" s="37" t="str" cm="1">
        <f t="array" aca="1" ref="AD5457" ca="1">IFERROR(
  INDEX(
    montadora[Montadora],
    MATCH(TRUE,LEFT(#REF!,NÚCARACT(montadora[SKU Parcial]))=montadora[SKU Parcial],0)
  ),
  ""
)</f>
        <v/>
      </c>
    </row>
    <row r="5458" spans="1:30" x14ac:dyDescent="0.25">
      <c r="A5458" s="42" t="s">
        <v>8787</v>
      </c>
      <c r="B5458" s="42"/>
      <c r="C5458" s="42"/>
      <c r="D5458" s="42"/>
      <c r="E5458" s="42">
        <v>23297894728</v>
      </c>
      <c r="F5458" s="42" t="s">
        <v>8414</v>
      </c>
      <c r="G5458" s="42" t="s">
        <v>11227</v>
      </c>
      <c r="H5458" s="7"/>
      <c r="I5458" s="42"/>
      <c r="J5458" s="42" t="s">
        <v>83</v>
      </c>
      <c r="K5458" s="8">
        <v>45850</v>
      </c>
      <c r="L5458" s="7" t="s">
        <v>8443</v>
      </c>
      <c r="M5458" s="44">
        <v>328.8</v>
      </c>
      <c r="N5458" s="7">
        <v>1</v>
      </c>
      <c r="O5458" s="44">
        <v>328.8</v>
      </c>
      <c r="P5458" s="44">
        <v>110</v>
      </c>
      <c r="Q5458" s="44">
        <v>26.7</v>
      </c>
      <c r="R5458" s="44">
        <v>76.34</v>
      </c>
      <c r="S5458" s="44">
        <v>0</v>
      </c>
      <c r="T5458" s="44">
        <v>0</v>
      </c>
      <c r="U5458" s="44">
        <v>115.76</v>
      </c>
      <c r="V5458" s="9">
        <v>0.35210000000000002</v>
      </c>
      <c r="W5458" s="42" t="s">
        <v>34</v>
      </c>
      <c r="X5458" s="43"/>
      <c r="Y5458" s="43"/>
      <c r="Z5458" s="43" t="s">
        <v>8442</v>
      </c>
      <c r="AA5458" s="37" t="str">
        <f>VLOOKUP(J5458, sku!B:C, 2, FALSE)</f>
        <v>Travessa Fiat - Locker - - - Palio Locker - - - Preto</v>
      </c>
      <c r="AB5458" s="37" t="str">
        <f>VLOOKUP(J5458, sku!B:BM, 64, FALSE)</f>
        <v>Fabricação</v>
      </c>
      <c r="AC5458" s="37" t="str">
        <f>LEFT(pedidos[[#This Row],[SKU]],3)</f>
        <v>XFI</v>
      </c>
      <c r="AD5458" s="37" t="str" cm="1">
        <f t="array" aca="1" ref="AD5458" ca="1">IFERROR(
  INDEX(
    montadora[Montadora],
    MATCH(TRUE,LEFT(#REF!,NÚCARACT(montadora[SKU Parcial]))=montadora[SKU Parcial],0)
  ),
  ""
)</f>
        <v/>
      </c>
    </row>
    <row r="5459" spans="1:30" x14ac:dyDescent="0.25">
      <c r="A5459" s="42" t="s">
        <v>8523</v>
      </c>
      <c r="B5459" s="42"/>
      <c r="C5459" s="42"/>
      <c r="D5459" s="42"/>
      <c r="E5459" s="42">
        <v>23998031715</v>
      </c>
      <c r="F5459" s="42" t="s">
        <v>8357</v>
      </c>
      <c r="G5459" s="42" t="s">
        <v>11227</v>
      </c>
      <c r="H5459" s="7"/>
      <c r="I5459" s="42"/>
      <c r="J5459" s="42" t="s">
        <v>3181</v>
      </c>
      <c r="K5459" s="8">
        <v>45849</v>
      </c>
      <c r="L5459" s="7" t="s">
        <v>8443</v>
      </c>
      <c r="M5459" s="44">
        <v>28.8</v>
      </c>
      <c r="N5459" s="7">
        <v>1</v>
      </c>
      <c r="O5459" s="44">
        <v>28.8</v>
      </c>
      <c r="P5459" s="44">
        <v>13.56</v>
      </c>
      <c r="Q5459" s="44">
        <v>2.34</v>
      </c>
      <c r="R5459" s="44">
        <v>10.34</v>
      </c>
      <c r="S5459" s="44">
        <v>0</v>
      </c>
      <c r="T5459" s="44">
        <v>0</v>
      </c>
      <c r="U5459" s="44">
        <v>2.56</v>
      </c>
      <c r="V5459" s="9">
        <v>8.8900000000000007E-2</v>
      </c>
      <c r="W5459" s="42" t="s">
        <v>34</v>
      </c>
      <c r="X5459" s="43"/>
      <c r="Y5459" s="43"/>
      <c r="Z5459" s="43" t="s">
        <v>8442</v>
      </c>
      <c r="AA5459" s="37" t="str">
        <f>VLOOKUP(J5459, sku!B:C, 2, FALSE)</f>
        <v>Higicouro 500ml</v>
      </c>
      <c r="AB5459" s="37" t="str">
        <f>VLOOKUP(J5459, sku!B:BM, 64, FALSE)</f>
        <v>Revenda</v>
      </c>
      <c r="AC5459" s="37" t="str">
        <f>LEFT(pedidos[[#This Row],[SKU]],3)</f>
        <v>VX2</v>
      </c>
      <c r="AD5459" s="37" t="str" cm="1">
        <f t="array" aca="1" ref="AD5459" ca="1">IFERROR(
  INDEX(
    montadora[Montadora],
    MATCH(TRUE,LEFT(#REF!,NÚCARACT(montadora[SKU Parcial]))=montadora[SKU Parcial],0)
  ),
  ""
)</f>
        <v/>
      </c>
    </row>
    <row r="5460" spans="1:30" x14ac:dyDescent="0.25">
      <c r="A5460" s="42" t="s">
        <v>8750</v>
      </c>
      <c r="B5460" s="42"/>
      <c r="C5460" s="42"/>
      <c r="D5460" s="42"/>
      <c r="E5460" s="42">
        <v>23493909703</v>
      </c>
      <c r="F5460" s="42" t="s">
        <v>8819</v>
      </c>
      <c r="G5460" s="42" t="s">
        <v>11227</v>
      </c>
      <c r="H5460" s="7"/>
      <c r="I5460" s="42"/>
      <c r="J5460" s="42" t="s">
        <v>8836</v>
      </c>
      <c r="K5460" s="8">
        <v>45849</v>
      </c>
      <c r="L5460" s="7" t="s">
        <v>8443</v>
      </c>
      <c r="M5460" s="44">
        <v>87.8</v>
      </c>
      <c r="N5460" s="7">
        <v>1</v>
      </c>
      <c r="O5460" s="44">
        <v>87.8</v>
      </c>
      <c r="P5460" s="44">
        <v>51.59</v>
      </c>
      <c r="Q5460" s="44">
        <v>7.13</v>
      </c>
      <c r="R5460" s="44">
        <v>23.32</v>
      </c>
      <c r="S5460" s="44">
        <v>0</v>
      </c>
      <c r="T5460" s="44">
        <v>0</v>
      </c>
      <c r="U5460" s="44">
        <v>5.76</v>
      </c>
      <c r="V5460" s="9">
        <v>6.5600000000000006E-2</v>
      </c>
      <c r="W5460" s="42" t="s">
        <v>34</v>
      </c>
      <c r="X5460" s="43"/>
      <c r="Y5460" s="43"/>
      <c r="Z5460" s="43" t="s">
        <v>8442</v>
      </c>
      <c r="AA5460" s="37" t="str">
        <f>VLOOKUP(J5460, sku!B:C, 2, FALSE)</f>
        <v>Hydrox Pro 500ML</v>
      </c>
      <c r="AB5460" s="37" t="str">
        <f>VLOOKUP(J5460, sku!B:BM, 64, FALSE)</f>
        <v>Revenda</v>
      </c>
      <c r="AC5460" s="37" t="str">
        <f>LEFT(pedidos[[#This Row],[SKU]],3)</f>
        <v>VX2</v>
      </c>
      <c r="AD5460" s="37" t="str" cm="1">
        <f t="array" aca="1" ref="AD5460" ca="1">IFERROR(
  INDEX(
    montadora[Montadora],
    MATCH(TRUE,LEFT(#REF!,NÚCARACT(montadora[SKU Parcial]))=montadora[SKU Parcial],0)
  ),
  ""
)</f>
        <v/>
      </c>
    </row>
    <row r="5461" spans="1:30" x14ac:dyDescent="0.25">
      <c r="A5461" s="42" t="s">
        <v>8655</v>
      </c>
      <c r="B5461" s="42"/>
      <c r="C5461" s="42"/>
      <c r="D5461" s="42"/>
      <c r="E5461" s="42">
        <v>20399377477</v>
      </c>
      <c r="F5461" s="42" t="s">
        <v>8393</v>
      </c>
      <c r="G5461" s="42" t="s">
        <v>11227</v>
      </c>
      <c r="H5461" s="7"/>
      <c r="I5461" s="42"/>
      <c r="J5461" s="42" t="s">
        <v>938</v>
      </c>
      <c r="K5461" s="8">
        <v>45849</v>
      </c>
      <c r="L5461" s="7" t="s">
        <v>8443</v>
      </c>
      <c r="M5461" s="44">
        <v>78.8</v>
      </c>
      <c r="N5461" s="7">
        <v>1</v>
      </c>
      <c r="O5461" s="44">
        <v>57.46</v>
      </c>
      <c r="P5461" s="44">
        <v>36</v>
      </c>
      <c r="Q5461" s="44">
        <v>6.4</v>
      </c>
      <c r="R5461" s="44">
        <v>0</v>
      </c>
      <c r="S5461" s="44">
        <v>0</v>
      </c>
      <c r="T5461" s="44">
        <v>0</v>
      </c>
      <c r="U5461" s="44">
        <v>15.06</v>
      </c>
      <c r="V5461" s="9">
        <v>0.19109999999999999</v>
      </c>
      <c r="W5461" s="42" t="s">
        <v>34</v>
      </c>
      <c r="X5461" s="43"/>
      <c r="Y5461" s="43"/>
      <c r="Z5461" s="43" t="s">
        <v>8442</v>
      </c>
      <c r="AA5461" s="37" t="str">
        <f>VLOOKUP(J5461, sku!B:C, 2, FALSE)</f>
        <v>Cadeirinha Preta Aro 26 - Peixinho Bike</v>
      </c>
      <c r="AB5461" s="37" t="str">
        <f>VLOOKUP(J5461, sku!B:BM, 64, FALSE)</f>
        <v>Revenda</v>
      </c>
      <c r="AC5461" s="37" t="str">
        <f>LEFT(pedidos[[#This Row],[SKU]],3)</f>
        <v>CAD</v>
      </c>
      <c r="AD5461" s="37" t="str" cm="1">
        <f t="array" aca="1" ref="AD5461" ca="1">IFERROR(
  INDEX(
    montadora[Montadora],
    MATCH(TRUE,LEFT(#REF!,NÚCARACT(montadora[SKU Parcial]))=montadora[SKU Parcial],0)
  ),
  ""
)</f>
        <v/>
      </c>
    </row>
    <row r="5462" spans="1:30" x14ac:dyDescent="0.25">
      <c r="A5462" s="42" t="s">
        <v>8805</v>
      </c>
      <c r="B5462" s="42"/>
      <c r="C5462" s="42"/>
      <c r="D5462" s="42"/>
      <c r="E5462" s="42">
        <v>20697977689</v>
      </c>
      <c r="F5462" s="42" t="s">
        <v>8417</v>
      </c>
      <c r="G5462" s="42" t="s">
        <v>11227</v>
      </c>
      <c r="H5462" s="7"/>
      <c r="I5462" s="42"/>
      <c r="J5462" s="42" t="s">
        <v>267</v>
      </c>
      <c r="K5462" s="8">
        <v>45849</v>
      </c>
      <c r="L5462" s="7" t="s">
        <v>8443</v>
      </c>
      <c r="M5462" s="44">
        <v>389.8</v>
      </c>
      <c r="N5462" s="7">
        <v>1</v>
      </c>
      <c r="O5462" s="44">
        <v>389.8</v>
      </c>
      <c r="P5462" s="44">
        <v>145</v>
      </c>
      <c r="Q5462" s="44">
        <v>31.65</v>
      </c>
      <c r="R5462" s="44">
        <v>89.76</v>
      </c>
      <c r="S5462" s="44">
        <v>0</v>
      </c>
      <c r="T5462" s="44">
        <v>0</v>
      </c>
      <c r="U5462" s="44">
        <v>123.39</v>
      </c>
      <c r="V5462" s="9">
        <v>0.3165</v>
      </c>
      <c r="W5462" s="42" t="s">
        <v>34</v>
      </c>
      <c r="X5462" s="43"/>
      <c r="Y5462" s="43"/>
      <c r="Z5462" s="43" t="s">
        <v>8442</v>
      </c>
      <c r="AA5462" s="37" t="str">
        <f>VLOOKUP(J5462, sku!B:C, 2, FALSE)</f>
        <v>Travessa Fiat - Way - - - Uno Way - 2011 A 2021 - Preto</v>
      </c>
      <c r="AB5462" s="37" t="str">
        <f>VLOOKUP(J5462, sku!B:BM, 64, FALSE)</f>
        <v>Fabricação</v>
      </c>
      <c r="AC5462" s="37" t="str">
        <f>LEFT(pedidos[[#This Row],[SKU]],3)</f>
        <v>XFI</v>
      </c>
      <c r="AD5462" s="37" t="str" cm="1">
        <f t="array" aca="1" ref="AD5462" ca="1">IFERROR(
  INDEX(
    montadora[Montadora],
    MATCH(TRUE,LEFT(#REF!,NÚCARACT(montadora[SKU Parcial]))=montadora[SKU Parcial],0)
  ),
  ""
)</f>
        <v/>
      </c>
    </row>
    <row r="5463" spans="1:30" x14ac:dyDescent="0.25">
      <c r="A5463" s="42" t="s">
        <v>8483</v>
      </c>
      <c r="B5463" s="42"/>
      <c r="C5463" s="42"/>
      <c r="D5463" s="42"/>
      <c r="E5463" s="42">
        <v>19599549855</v>
      </c>
      <c r="F5463" s="42" t="s">
        <v>8350</v>
      </c>
      <c r="G5463" s="42" t="s">
        <v>11227</v>
      </c>
      <c r="H5463" s="7"/>
      <c r="I5463" s="42"/>
      <c r="J5463" s="42" t="s">
        <v>703</v>
      </c>
      <c r="K5463" s="8">
        <v>45849</v>
      </c>
      <c r="L5463" s="7" t="s">
        <v>8443</v>
      </c>
      <c r="M5463" s="44">
        <v>24.8</v>
      </c>
      <c r="N5463" s="7">
        <v>1</v>
      </c>
      <c r="O5463" s="44">
        <v>24.8</v>
      </c>
      <c r="P5463" s="44">
        <v>7.52</v>
      </c>
      <c r="Q5463" s="44">
        <v>2.0099999999999998</v>
      </c>
      <c r="R5463" s="44">
        <v>9.4600000000000009</v>
      </c>
      <c r="S5463" s="44">
        <v>0</v>
      </c>
      <c r="T5463" s="44">
        <v>0</v>
      </c>
      <c r="U5463" s="44">
        <v>5.81</v>
      </c>
      <c r="V5463" s="9">
        <v>0.2341</v>
      </c>
      <c r="W5463" s="42" t="s">
        <v>34</v>
      </c>
      <c r="X5463" s="43"/>
      <c r="Y5463" s="43"/>
      <c r="Z5463" s="43" t="s">
        <v>8442</v>
      </c>
      <c r="AA5463" s="37" t="str">
        <f>VLOOKUP(J5463, sku!B:C, 2, FALSE)</f>
        <v>Trava Disco De Freio Moto - Preto</v>
      </c>
      <c r="AB5463" s="37" t="str">
        <f>VLOOKUP(J5463, sku!B:BM, 64, FALSE)</f>
        <v>Importação</v>
      </c>
      <c r="AC5463" s="37" t="str">
        <f>LEFT(pedidos[[#This Row],[SKU]],3)</f>
        <v>ET0</v>
      </c>
      <c r="AD5463" s="37" t="str" cm="1">
        <f t="array" aca="1" ref="AD5463" ca="1">IFERROR(
  INDEX(
    montadora[Montadora],
    MATCH(TRUE,LEFT(#REF!,NÚCARACT(montadora[SKU Parcial]))=montadora[SKU Parcial],0)
  ),
  ""
)</f>
        <v/>
      </c>
    </row>
    <row r="5464" spans="1:30" x14ac:dyDescent="0.25">
      <c r="A5464" s="42" t="s">
        <v>8806</v>
      </c>
      <c r="B5464" s="42"/>
      <c r="C5464" s="42"/>
      <c r="D5464" s="42"/>
      <c r="E5464" s="42">
        <v>20697977689</v>
      </c>
      <c r="F5464" s="42" t="s">
        <v>8417</v>
      </c>
      <c r="G5464" s="42" t="s">
        <v>11227</v>
      </c>
      <c r="H5464" s="7"/>
      <c r="I5464" s="42"/>
      <c r="J5464" s="42" t="s">
        <v>267</v>
      </c>
      <c r="K5464" s="8">
        <v>45849</v>
      </c>
      <c r="L5464" s="7" t="s">
        <v>8443</v>
      </c>
      <c r="M5464" s="44">
        <v>389.8</v>
      </c>
      <c r="N5464" s="7">
        <v>1</v>
      </c>
      <c r="O5464" s="44">
        <v>408.92</v>
      </c>
      <c r="P5464" s="44">
        <v>145</v>
      </c>
      <c r="Q5464" s="44">
        <v>31.65</v>
      </c>
      <c r="R5464" s="44">
        <v>89.76</v>
      </c>
      <c r="S5464" s="44">
        <v>19.12</v>
      </c>
      <c r="T5464" s="44">
        <v>0</v>
      </c>
      <c r="U5464" s="44">
        <v>123.39</v>
      </c>
      <c r="V5464" s="9">
        <v>0.3165</v>
      </c>
      <c r="W5464" s="42" t="s">
        <v>34</v>
      </c>
      <c r="X5464" s="43"/>
      <c r="Y5464" s="43"/>
      <c r="Z5464" s="43" t="s">
        <v>8442</v>
      </c>
      <c r="AA5464" s="37" t="str">
        <f>VLOOKUP(J5464, sku!B:C, 2, FALSE)</f>
        <v>Travessa Fiat - Way - - - Uno Way - 2011 A 2021 - Preto</v>
      </c>
      <c r="AB5464" s="37" t="str">
        <f>VLOOKUP(J5464, sku!B:BM, 64, FALSE)</f>
        <v>Fabricação</v>
      </c>
      <c r="AC5464" s="37" t="str">
        <f>LEFT(pedidos[[#This Row],[SKU]],3)</f>
        <v>XFI</v>
      </c>
      <c r="AD5464" s="37" t="str" cm="1">
        <f t="array" aca="1" ref="AD5464" ca="1">IFERROR(
  INDEX(
    montadora[Montadora],
    MATCH(TRUE,LEFT(#REF!,NÚCARACT(montadora[SKU Parcial]))=montadora[SKU Parcial],0)
  ),
  ""
)</f>
        <v/>
      </c>
    </row>
    <row r="5465" spans="1:30" x14ac:dyDescent="0.25">
      <c r="A5465" s="42" t="s">
        <v>8656</v>
      </c>
      <c r="B5465" s="42"/>
      <c r="C5465" s="42"/>
      <c r="D5465" s="42"/>
      <c r="E5465" s="42">
        <v>20399377477</v>
      </c>
      <c r="F5465" s="42" t="s">
        <v>8393</v>
      </c>
      <c r="G5465" s="42" t="s">
        <v>11227</v>
      </c>
      <c r="H5465" s="7"/>
      <c r="I5465" s="42"/>
      <c r="J5465" s="42" t="s">
        <v>8835</v>
      </c>
      <c r="K5465" s="8">
        <v>45849</v>
      </c>
      <c r="L5465" s="7" t="s">
        <v>8443</v>
      </c>
      <c r="M5465" s="44">
        <v>78.8</v>
      </c>
      <c r="N5465" s="7">
        <v>1</v>
      </c>
      <c r="O5465" s="44">
        <v>94.83</v>
      </c>
      <c r="P5465" s="44">
        <v>36</v>
      </c>
      <c r="Q5465" s="44">
        <v>6.4</v>
      </c>
      <c r="R5465" s="44">
        <v>21.34</v>
      </c>
      <c r="S5465" s="44">
        <v>16.03</v>
      </c>
      <c r="T5465" s="44">
        <v>0</v>
      </c>
      <c r="U5465" s="44">
        <v>15.06</v>
      </c>
      <c r="V5465" s="9">
        <v>0.19109999999999999</v>
      </c>
      <c r="W5465" s="42" t="s">
        <v>34</v>
      </c>
      <c r="X5465" s="43"/>
      <c r="Y5465" s="43"/>
      <c r="Z5465" s="43" t="s">
        <v>8442</v>
      </c>
      <c r="AA5465" s="37" t="str">
        <f>VLOOKUP(J5465, sku!B:C, 2, FALSE)</f>
        <v>Cadeirinha Cinza Aro 26 - Peixinho Bike</v>
      </c>
      <c r="AB5465" s="37" t="str">
        <f>VLOOKUP(J5465, sku!B:BM, 64, FALSE)</f>
        <v>Revenda</v>
      </c>
      <c r="AC5465" s="37" t="str">
        <f>LEFT(pedidos[[#This Row],[SKU]],3)</f>
        <v>CAD</v>
      </c>
      <c r="AD5465" s="37" t="str" cm="1">
        <f t="array" aca="1" ref="AD5465" ca="1">IFERROR(
  INDEX(
    montadora[Montadora],
    MATCH(TRUE,LEFT(#REF!,NÚCARACT(montadora[SKU Parcial]))=montadora[SKU Parcial],0)
  ),
  ""
)</f>
        <v/>
      </c>
    </row>
    <row r="5466" spans="1:30" x14ac:dyDescent="0.25">
      <c r="A5466" s="42" t="s">
        <v>8657</v>
      </c>
      <c r="B5466" s="42"/>
      <c r="C5466" s="42"/>
      <c r="D5466" s="42"/>
      <c r="E5466" s="42">
        <v>20399377477</v>
      </c>
      <c r="F5466" s="42" t="s">
        <v>8393</v>
      </c>
      <c r="G5466" s="42" t="s">
        <v>11227</v>
      </c>
      <c r="H5466" s="7"/>
      <c r="I5466" s="42"/>
      <c r="J5466" s="42" t="s">
        <v>938</v>
      </c>
      <c r="K5466" s="8">
        <v>45849</v>
      </c>
      <c r="L5466" s="7" t="s">
        <v>8443</v>
      </c>
      <c r="M5466" s="44">
        <v>78.8</v>
      </c>
      <c r="N5466" s="7">
        <v>1</v>
      </c>
      <c r="O5466" s="44">
        <v>98.46</v>
      </c>
      <c r="P5466" s="44">
        <v>36</v>
      </c>
      <c r="Q5466" s="44">
        <v>6.4</v>
      </c>
      <c r="R5466" s="44">
        <v>21.34</v>
      </c>
      <c r="S5466" s="44">
        <v>19.66</v>
      </c>
      <c r="T5466" s="44">
        <v>0</v>
      </c>
      <c r="U5466" s="44">
        <v>15.06</v>
      </c>
      <c r="V5466" s="9">
        <v>0.19109999999999999</v>
      </c>
      <c r="W5466" s="42" t="s">
        <v>34</v>
      </c>
      <c r="X5466" s="43"/>
      <c r="Y5466" s="43"/>
      <c r="Z5466" s="43" t="s">
        <v>8442</v>
      </c>
      <c r="AA5466" s="37" t="str">
        <f>VLOOKUP(J5466, sku!B:C, 2, FALSE)</f>
        <v>Cadeirinha Preta Aro 26 - Peixinho Bike</v>
      </c>
      <c r="AB5466" s="37" t="str">
        <f>VLOOKUP(J5466, sku!B:BM, 64, FALSE)</f>
        <v>Revenda</v>
      </c>
      <c r="AC5466" s="37" t="str">
        <f>LEFT(pedidos[[#This Row],[SKU]],3)</f>
        <v>CAD</v>
      </c>
      <c r="AD5466" s="37" t="str" cm="1">
        <f t="array" aca="1" ref="AD5466" ca="1">IFERROR(
  INDEX(
    montadora[Montadora],
    MATCH(TRUE,LEFT(#REF!,NÚCARACT(montadora[SKU Parcial]))=montadora[SKU Parcial],0)
  ),
  ""
)</f>
        <v/>
      </c>
    </row>
    <row r="5467" spans="1:30" x14ac:dyDescent="0.25">
      <c r="A5467" s="42" t="s">
        <v>8551</v>
      </c>
      <c r="B5467" s="42"/>
      <c r="C5467" s="42"/>
      <c r="D5467" s="42"/>
      <c r="E5467" s="42">
        <v>19299495773</v>
      </c>
      <c r="F5467" s="42" t="s">
        <v>8371</v>
      </c>
      <c r="G5467" s="42" t="s">
        <v>11227</v>
      </c>
      <c r="H5467" s="7"/>
      <c r="I5467" s="42"/>
      <c r="J5467" s="42" t="s">
        <v>2393</v>
      </c>
      <c r="K5467" s="8">
        <v>45849</v>
      </c>
      <c r="L5467" s="7" t="s">
        <v>8443</v>
      </c>
      <c r="M5467" s="44">
        <v>36.799999999999997</v>
      </c>
      <c r="N5467" s="7">
        <v>1</v>
      </c>
      <c r="O5467" s="44">
        <v>36.799999999999997</v>
      </c>
      <c r="P5467" s="44">
        <v>18.57</v>
      </c>
      <c r="Q5467" s="44">
        <v>2.99</v>
      </c>
      <c r="R5467" s="44">
        <v>12.1</v>
      </c>
      <c r="S5467" s="44">
        <v>0</v>
      </c>
      <c r="T5467" s="44">
        <v>0</v>
      </c>
      <c r="U5467" s="44">
        <v>3.14</v>
      </c>
      <c r="V5467" s="9">
        <v>8.5400000000000004E-2</v>
      </c>
      <c r="W5467" s="42" t="s">
        <v>34</v>
      </c>
      <c r="X5467" s="43"/>
      <c r="Y5467" s="43"/>
      <c r="Z5467" s="43" t="s">
        <v>8442</v>
      </c>
      <c r="AA5467" s="37" t="str">
        <f>VLOOKUP(J5467, sku!B:C, 2, FALSE)</f>
        <v>Trava Manete Moto E Bicicleta de Plástico</v>
      </c>
      <c r="AB5467" s="37" t="str">
        <f>VLOOKUP(J5467, sku!B:BM, 64, FALSE)</f>
        <v>Importação</v>
      </c>
      <c r="AC5467" s="37" t="str">
        <f>LEFT(pedidos[[#This Row],[SKU]],3)</f>
        <v>ET0</v>
      </c>
      <c r="AD5467" s="37" t="str" cm="1">
        <f t="array" aca="1" ref="AD5467" ca="1">IFERROR(
  INDEX(
    montadora[Montadora],
    MATCH(TRUE,LEFT(#REF!,NÚCARACT(montadora[SKU Parcial]))=montadora[SKU Parcial],0)
  ),
  ""
)</f>
        <v/>
      </c>
    </row>
    <row r="5468" spans="1:30" x14ac:dyDescent="0.25">
      <c r="A5468" s="42" t="s">
        <v>8552</v>
      </c>
      <c r="B5468" s="42"/>
      <c r="C5468" s="42"/>
      <c r="D5468" s="42"/>
      <c r="E5468" s="42">
        <v>19299495773</v>
      </c>
      <c r="F5468" s="42" t="s">
        <v>8371</v>
      </c>
      <c r="G5468" s="42" t="s">
        <v>11227</v>
      </c>
      <c r="H5468" s="7"/>
      <c r="I5468" s="42"/>
      <c r="J5468" s="42" t="s">
        <v>2393</v>
      </c>
      <c r="K5468" s="8">
        <v>45849</v>
      </c>
      <c r="L5468" s="7" t="s">
        <v>8443</v>
      </c>
      <c r="M5468" s="44">
        <v>36.799999999999997</v>
      </c>
      <c r="N5468" s="7">
        <v>1</v>
      </c>
      <c r="O5468" s="44">
        <v>36.799999999999997</v>
      </c>
      <c r="P5468" s="44">
        <v>18.57</v>
      </c>
      <c r="Q5468" s="44">
        <v>2.99</v>
      </c>
      <c r="R5468" s="44">
        <v>12.1</v>
      </c>
      <c r="S5468" s="44">
        <v>0</v>
      </c>
      <c r="T5468" s="44">
        <v>0</v>
      </c>
      <c r="U5468" s="44">
        <v>3.14</v>
      </c>
      <c r="V5468" s="9">
        <v>8.5400000000000004E-2</v>
      </c>
      <c r="W5468" s="42" t="s">
        <v>34</v>
      </c>
      <c r="X5468" s="43"/>
      <c r="Y5468" s="43"/>
      <c r="Z5468" s="43" t="s">
        <v>8442</v>
      </c>
      <c r="AA5468" s="37" t="str">
        <f>VLOOKUP(J5468, sku!B:C, 2, FALSE)</f>
        <v>Trava Manete Moto E Bicicleta de Plástico</v>
      </c>
      <c r="AB5468" s="37" t="str">
        <f>VLOOKUP(J5468, sku!B:BM, 64, FALSE)</f>
        <v>Importação</v>
      </c>
      <c r="AC5468" s="37" t="str">
        <f>LEFT(pedidos[[#This Row],[SKU]],3)</f>
        <v>ET0</v>
      </c>
      <c r="AD5468" s="37" t="str" cm="1">
        <f t="array" aca="1" ref="AD5468" ca="1">IFERROR(
  INDEX(
    montadora[Montadora],
    MATCH(TRUE,LEFT(#REF!,NÚCARACT(montadora[SKU Parcial]))=montadora[SKU Parcial],0)
  ),
  ""
)</f>
        <v/>
      </c>
    </row>
    <row r="5469" spans="1:30" x14ac:dyDescent="0.25">
      <c r="A5469" s="42" t="s">
        <v>8757</v>
      </c>
      <c r="B5469" s="42"/>
      <c r="C5469" s="42"/>
      <c r="D5469" s="42"/>
      <c r="E5469" s="42">
        <v>19097629467</v>
      </c>
      <c r="F5469" s="42" t="s">
        <v>8400</v>
      </c>
      <c r="G5469" s="42" t="s">
        <v>11227</v>
      </c>
      <c r="H5469" s="7"/>
      <c r="I5469" s="42"/>
      <c r="J5469" s="42" t="s">
        <v>953</v>
      </c>
      <c r="K5469" s="8">
        <v>45849</v>
      </c>
      <c r="L5469" s="7" t="s">
        <v>8443</v>
      </c>
      <c r="M5469" s="44">
        <v>178.8</v>
      </c>
      <c r="N5469" s="7">
        <v>1</v>
      </c>
      <c r="O5469" s="44">
        <v>196.91</v>
      </c>
      <c r="P5469" s="44">
        <v>60</v>
      </c>
      <c r="Q5469" s="44">
        <v>14.52</v>
      </c>
      <c r="R5469" s="44">
        <v>43.34</v>
      </c>
      <c r="S5469" s="44">
        <v>18.11</v>
      </c>
      <c r="T5469" s="44">
        <v>0</v>
      </c>
      <c r="U5469" s="44">
        <v>60.94</v>
      </c>
      <c r="V5469" s="9">
        <v>0.34079999999999999</v>
      </c>
      <c r="W5469" s="42" t="s">
        <v>34</v>
      </c>
      <c r="X5469" s="43"/>
      <c r="Y5469" s="43"/>
      <c r="Z5469" s="43" t="s">
        <v>8442</v>
      </c>
      <c r="AA5469" s="37" t="str">
        <f>VLOOKUP(J5469, sku!B:C, 2, FALSE)</f>
        <v>Travessa Fiat - Smart - - - Strada Locker - - - Preto</v>
      </c>
      <c r="AB5469" s="37" t="str">
        <f>VLOOKUP(J5469, sku!B:BM, 64, FALSE)</f>
        <v>Fabricação</v>
      </c>
      <c r="AC5469" s="37" t="str">
        <f>LEFT(pedidos[[#This Row],[SKU]],3)</f>
        <v>XFI</v>
      </c>
      <c r="AD5469" s="37" t="str" cm="1">
        <f t="array" aca="1" ref="AD5469" ca="1">IFERROR(
  INDEX(
    montadora[Montadora],
    MATCH(TRUE,LEFT(#REF!,NÚCARACT(montadora[SKU Parcial]))=montadora[SKU Parcial],0)
  ),
  ""
)</f>
        <v/>
      </c>
    </row>
    <row r="5470" spans="1:30" x14ac:dyDescent="0.25">
      <c r="A5470" s="42" t="s">
        <v>8553</v>
      </c>
      <c r="B5470" s="42"/>
      <c r="C5470" s="42"/>
      <c r="D5470" s="42"/>
      <c r="E5470" s="42">
        <v>19299495773</v>
      </c>
      <c r="F5470" s="42" t="s">
        <v>8371</v>
      </c>
      <c r="G5470" s="42" t="s">
        <v>11227</v>
      </c>
      <c r="H5470" s="7"/>
      <c r="I5470" s="42"/>
      <c r="J5470" s="42" t="s">
        <v>2393</v>
      </c>
      <c r="K5470" s="8">
        <v>45849</v>
      </c>
      <c r="L5470" s="7" t="s">
        <v>8443</v>
      </c>
      <c r="M5470" s="44">
        <v>36.799999999999997</v>
      </c>
      <c r="N5470" s="7">
        <v>1</v>
      </c>
      <c r="O5470" s="44">
        <v>36.799999999999997</v>
      </c>
      <c r="P5470" s="44">
        <v>18.57</v>
      </c>
      <c r="Q5470" s="44">
        <v>2.99</v>
      </c>
      <c r="R5470" s="44">
        <v>12.1</v>
      </c>
      <c r="S5470" s="44">
        <v>0</v>
      </c>
      <c r="T5470" s="44">
        <v>0</v>
      </c>
      <c r="U5470" s="44">
        <v>3.14</v>
      </c>
      <c r="V5470" s="9">
        <v>8.5400000000000004E-2</v>
      </c>
      <c r="W5470" s="42" t="s">
        <v>34</v>
      </c>
      <c r="X5470" s="43"/>
      <c r="Y5470" s="43"/>
      <c r="Z5470" s="43" t="s">
        <v>8442</v>
      </c>
      <c r="AA5470" s="37" t="str">
        <f>VLOOKUP(J5470, sku!B:C, 2, FALSE)</f>
        <v>Trava Manete Moto E Bicicleta de Plástico</v>
      </c>
      <c r="AB5470" s="37" t="str">
        <f>VLOOKUP(J5470, sku!B:BM, 64, FALSE)</f>
        <v>Importação</v>
      </c>
      <c r="AC5470" s="37" t="str">
        <f>LEFT(pedidos[[#This Row],[SKU]],3)</f>
        <v>ET0</v>
      </c>
      <c r="AD5470" s="37" t="str" cm="1">
        <f t="array" aca="1" ref="AD5470" ca="1">IFERROR(
  INDEX(
    montadora[Montadora],
    MATCH(TRUE,LEFT(#REF!,NÚCARACT(montadora[SKU Parcial]))=montadora[SKU Parcial],0)
  ),
  ""
)</f>
        <v/>
      </c>
    </row>
    <row r="5471" spans="1:30" x14ac:dyDescent="0.25">
      <c r="A5471" s="42" t="s">
        <v>8593</v>
      </c>
      <c r="B5471" s="42"/>
      <c r="C5471" s="42"/>
      <c r="D5471" s="42"/>
      <c r="E5471" s="42">
        <v>22293424720</v>
      </c>
      <c r="F5471" s="42" t="s">
        <v>8380</v>
      </c>
      <c r="G5471" s="42" t="s">
        <v>11227</v>
      </c>
      <c r="H5471" s="7"/>
      <c r="I5471" s="42"/>
      <c r="J5471" s="42" t="s">
        <v>886</v>
      </c>
      <c r="K5471" s="8">
        <v>45848</v>
      </c>
      <c r="L5471" s="7" t="s">
        <v>8443</v>
      </c>
      <c r="M5471" s="44">
        <v>49.8</v>
      </c>
      <c r="N5471" s="7">
        <v>1</v>
      </c>
      <c r="O5471" s="44">
        <v>49.8</v>
      </c>
      <c r="P5471" s="44">
        <v>24.45</v>
      </c>
      <c r="Q5471" s="44">
        <v>4.04</v>
      </c>
      <c r="R5471" s="44">
        <v>14.96</v>
      </c>
      <c r="S5471" s="44">
        <v>0</v>
      </c>
      <c r="T5471" s="44">
        <v>0</v>
      </c>
      <c r="U5471" s="44">
        <v>6.35</v>
      </c>
      <c r="V5471" s="9">
        <v>0.12740000000000001</v>
      </c>
      <c r="W5471" s="42" t="s">
        <v>34</v>
      </c>
      <c r="X5471" s="43"/>
      <c r="Y5471" s="43"/>
      <c r="Z5471" s="43" t="s">
        <v>8442</v>
      </c>
      <c r="AA5471" s="37" t="str">
        <f>VLOOKUP(J5471, sku!B:C, 2, FALSE)</f>
        <v>Trava Manete Moto E Bicicleta de Alumínio</v>
      </c>
      <c r="AB5471" s="37" t="str">
        <f>VLOOKUP(J5471, sku!B:BM, 64, FALSE)</f>
        <v>Importação</v>
      </c>
      <c r="AC5471" s="37" t="str">
        <f>LEFT(pedidos[[#This Row],[SKU]],3)</f>
        <v>ET0</v>
      </c>
      <c r="AD5471" s="37" t="str" cm="1">
        <f t="array" aca="1" ref="AD5471" ca="1">IFERROR(
  INDEX(
    montadora[Montadora],
    MATCH(TRUE,LEFT(#REF!,NÚCARACT(montadora[SKU Parcial]))=montadora[SKU Parcial],0)
  ),
  ""
)</f>
        <v/>
      </c>
    </row>
    <row r="5472" spans="1:30" x14ac:dyDescent="0.25">
      <c r="A5472" s="42" t="s">
        <v>8760</v>
      </c>
      <c r="B5472" s="42"/>
      <c r="C5472" s="42"/>
      <c r="D5472" s="42"/>
      <c r="E5472" s="42">
        <v>19997804914</v>
      </c>
      <c r="F5472" s="42" t="s">
        <v>8399</v>
      </c>
      <c r="G5472" s="42" t="s">
        <v>11227</v>
      </c>
      <c r="H5472" s="7"/>
      <c r="I5472" s="42"/>
      <c r="J5472" s="42" t="s">
        <v>994</v>
      </c>
      <c r="K5472" s="8">
        <v>45848</v>
      </c>
      <c r="L5472" s="7" t="s">
        <v>8443</v>
      </c>
      <c r="M5472" s="44">
        <v>139.80000000000001</v>
      </c>
      <c r="N5472" s="7">
        <v>1</v>
      </c>
      <c r="O5472" s="44">
        <v>139.80000000000001</v>
      </c>
      <c r="P5472" s="44">
        <v>70</v>
      </c>
      <c r="Q5472" s="44">
        <v>11.35</v>
      </c>
      <c r="R5472" s="44">
        <v>34.76</v>
      </c>
      <c r="S5472" s="44">
        <v>0</v>
      </c>
      <c r="T5472" s="44">
        <v>0</v>
      </c>
      <c r="U5472" s="44">
        <v>23.69</v>
      </c>
      <c r="V5472" s="9">
        <v>0.1694</v>
      </c>
      <c r="W5472" s="42" t="s">
        <v>34</v>
      </c>
      <c r="X5472" s="43"/>
      <c r="Y5472" s="43"/>
      <c r="Z5472" s="43" t="s">
        <v>8442</v>
      </c>
      <c r="AA5472" s="37" t="str">
        <f>VLOOKUP(J5472, sku!B:C, 2, FALSE)</f>
        <v>Smart Led Taytech 8000 Lumens - H4</v>
      </c>
      <c r="AB5472" s="37" t="str">
        <f>VLOOKUP(J5472, sku!B:BM, 64, FALSE)</f>
        <v>Revenda</v>
      </c>
      <c r="AC5472" s="37" t="str">
        <f>LEFT(pedidos[[#This Row],[SKU]],3)</f>
        <v>TT-</v>
      </c>
      <c r="AD5472" s="37" t="str" cm="1">
        <f t="array" aca="1" ref="AD5472" ca="1">IFERROR(
  INDEX(
    montadora[Montadora],
    MATCH(TRUE,LEFT(#REF!,NÚCARACT(montadora[SKU Parcial]))=montadora[SKU Parcial],0)
  ),
  ""
)</f>
        <v/>
      </c>
    </row>
    <row r="5473" spans="1:30" x14ac:dyDescent="0.25">
      <c r="A5473" s="42" t="s">
        <v>8512</v>
      </c>
      <c r="B5473" s="42"/>
      <c r="C5473" s="42"/>
      <c r="D5473" s="42"/>
      <c r="E5473" s="42">
        <v>21299544379</v>
      </c>
      <c r="F5473" s="42" t="s">
        <v>8353</v>
      </c>
      <c r="G5473" s="42" t="s">
        <v>11227</v>
      </c>
      <c r="H5473" s="7"/>
      <c r="I5473" s="42"/>
      <c r="J5473" s="42" t="s">
        <v>100</v>
      </c>
      <c r="K5473" s="8">
        <v>45848</v>
      </c>
      <c r="L5473" s="7" t="s">
        <v>8443</v>
      </c>
      <c r="M5473" s="44">
        <v>47.8</v>
      </c>
      <c r="N5473" s="7">
        <v>1</v>
      </c>
      <c r="O5473" s="44">
        <v>47.8</v>
      </c>
      <c r="P5473" s="44">
        <v>8.84</v>
      </c>
      <c r="Q5473" s="44">
        <v>3.88</v>
      </c>
      <c r="R5473" s="44">
        <v>14.52</v>
      </c>
      <c r="S5473" s="44">
        <v>0</v>
      </c>
      <c r="T5473" s="44">
        <v>0</v>
      </c>
      <c r="U5473" s="44">
        <v>20.56</v>
      </c>
      <c r="V5473" s="9">
        <v>0.43009999999999998</v>
      </c>
      <c r="W5473" s="42" t="s">
        <v>34</v>
      </c>
      <c r="X5473" s="43"/>
      <c r="Y5473" s="43"/>
      <c r="Z5473" s="43" t="s">
        <v>8442</v>
      </c>
      <c r="AA5473" s="37" t="str">
        <f>VLOOKUP(J5473, sku!B:C, 2, FALSE)</f>
        <v>Trava Disco De Freio Bicicleta - Prata</v>
      </c>
      <c r="AB5473" s="37" t="str">
        <f>VLOOKUP(J5473, sku!B:BM, 64, FALSE)</f>
        <v>Importação</v>
      </c>
      <c r="AC5473" s="37" t="str">
        <f>LEFT(pedidos[[#This Row],[SKU]],3)</f>
        <v>ET0</v>
      </c>
      <c r="AD5473" s="37" t="str" cm="1">
        <f t="array" aca="1" ref="AD5473" ca="1">IFERROR(
  INDEX(
    montadora[Montadora],
    MATCH(TRUE,LEFT(#REF!,NÚCARACT(montadora[SKU Parcial]))=montadora[SKU Parcial],0)
  ),
  ""
)</f>
        <v/>
      </c>
    </row>
    <row r="5474" spans="1:30" x14ac:dyDescent="0.25">
      <c r="A5474" s="42" t="s">
        <v>8594</v>
      </c>
      <c r="B5474" s="42"/>
      <c r="C5474" s="42"/>
      <c r="D5474" s="42"/>
      <c r="E5474" s="42">
        <v>22293424720</v>
      </c>
      <c r="F5474" s="42" t="s">
        <v>8380</v>
      </c>
      <c r="G5474" s="42" t="s">
        <v>11227</v>
      </c>
      <c r="H5474" s="7"/>
      <c r="I5474" s="42"/>
      <c r="J5474" s="42" t="s">
        <v>886</v>
      </c>
      <c r="K5474" s="8">
        <v>45848</v>
      </c>
      <c r="L5474" s="7" t="s">
        <v>8443</v>
      </c>
      <c r="M5474" s="44">
        <v>49.8</v>
      </c>
      <c r="N5474" s="7">
        <v>1</v>
      </c>
      <c r="O5474" s="44">
        <v>49.8</v>
      </c>
      <c r="P5474" s="44">
        <v>24.45</v>
      </c>
      <c r="Q5474" s="44">
        <v>4.04</v>
      </c>
      <c r="R5474" s="44">
        <v>14.96</v>
      </c>
      <c r="S5474" s="44">
        <v>0</v>
      </c>
      <c r="T5474" s="44">
        <v>0</v>
      </c>
      <c r="U5474" s="44">
        <v>6.35</v>
      </c>
      <c r="V5474" s="9">
        <v>0.12740000000000001</v>
      </c>
      <c r="W5474" s="42" t="s">
        <v>34</v>
      </c>
      <c r="X5474" s="43"/>
      <c r="Y5474" s="43"/>
      <c r="Z5474" s="43" t="s">
        <v>8442</v>
      </c>
      <c r="AA5474" s="37" t="str">
        <f>VLOOKUP(J5474, sku!B:C, 2, FALSE)</f>
        <v>Trava Manete Moto E Bicicleta de Alumínio</v>
      </c>
      <c r="AB5474" s="37" t="str">
        <f>VLOOKUP(J5474, sku!B:BM, 64, FALSE)</f>
        <v>Importação</v>
      </c>
      <c r="AC5474" s="37" t="str">
        <f>LEFT(pedidos[[#This Row],[SKU]],3)</f>
        <v>ET0</v>
      </c>
      <c r="AD5474" s="37" t="str" cm="1">
        <f t="array" aca="1" ref="AD5474" ca="1">IFERROR(
  INDEX(
    montadora[Montadora],
    MATCH(TRUE,LEFT(#REF!,NÚCARACT(montadora[SKU Parcial]))=montadora[SKU Parcial],0)
  ),
  ""
)</f>
        <v/>
      </c>
    </row>
    <row r="5475" spans="1:30" x14ac:dyDescent="0.25">
      <c r="A5475" s="42" t="s">
        <v>8534</v>
      </c>
      <c r="B5475" s="42"/>
      <c r="C5475" s="42"/>
      <c r="D5475" s="42"/>
      <c r="E5475" s="42">
        <v>23098002825</v>
      </c>
      <c r="F5475" s="42" t="s">
        <v>8361</v>
      </c>
      <c r="G5475" s="42" t="s">
        <v>11227</v>
      </c>
      <c r="H5475" s="7"/>
      <c r="I5475" s="42"/>
      <c r="J5475" s="42" t="s">
        <v>3296</v>
      </c>
      <c r="K5475" s="8">
        <v>45848</v>
      </c>
      <c r="L5475" s="7" t="s">
        <v>8443</v>
      </c>
      <c r="M5475" s="44">
        <v>31.8</v>
      </c>
      <c r="N5475" s="7">
        <v>1</v>
      </c>
      <c r="O5475" s="44">
        <v>39.799999999999997</v>
      </c>
      <c r="P5475" s="44">
        <v>13.69</v>
      </c>
      <c r="Q5475" s="44">
        <v>2.58</v>
      </c>
      <c r="R5475" s="44">
        <v>11</v>
      </c>
      <c r="S5475" s="44">
        <v>8</v>
      </c>
      <c r="T5475" s="44">
        <v>0</v>
      </c>
      <c r="U5475" s="44">
        <v>4.53</v>
      </c>
      <c r="V5475" s="9">
        <v>0.1424</v>
      </c>
      <c r="W5475" s="42" t="s">
        <v>34</v>
      </c>
      <c r="X5475" s="43"/>
      <c r="Y5475" s="43"/>
      <c r="Z5475" s="43" t="s">
        <v>8442</v>
      </c>
      <c r="AA5475" s="37" t="str">
        <f>VLOOKUP(J5475, sku!B:C, 2, FALSE)</f>
        <v>Sanitizante Carro Novo 1,5l</v>
      </c>
      <c r="AB5475" s="37" t="str">
        <f>VLOOKUP(J5475, sku!B:BM, 64, FALSE)</f>
        <v>Revenda</v>
      </c>
      <c r="AC5475" s="37" t="str">
        <f>LEFT(pedidos[[#This Row],[SKU]],3)</f>
        <v>VT2</v>
      </c>
      <c r="AD5475" s="37" t="str" cm="1">
        <f t="array" aca="1" ref="AD5475" ca="1">IFERROR(
  INDEX(
    montadora[Montadora],
    MATCH(TRUE,LEFT(#REF!,NÚCARACT(montadora[SKU Parcial]))=montadora[SKU Parcial],0)
  ),
  ""
)</f>
        <v/>
      </c>
    </row>
    <row r="5476" spans="1:30" x14ac:dyDescent="0.25">
      <c r="A5476" s="42" t="s">
        <v>8595</v>
      </c>
      <c r="B5476" s="42"/>
      <c r="C5476" s="42"/>
      <c r="D5476" s="42"/>
      <c r="E5476" s="42">
        <v>22293424720</v>
      </c>
      <c r="F5476" s="42" t="s">
        <v>8380</v>
      </c>
      <c r="G5476" s="42" t="s">
        <v>11227</v>
      </c>
      <c r="H5476" s="7"/>
      <c r="I5476" s="42"/>
      <c r="J5476" s="42" t="s">
        <v>8433</v>
      </c>
      <c r="K5476" s="8">
        <v>45848</v>
      </c>
      <c r="L5476" s="7" t="s">
        <v>8443</v>
      </c>
      <c r="M5476" s="44">
        <v>49.8</v>
      </c>
      <c r="N5476" s="7">
        <v>1</v>
      </c>
      <c r="O5476" s="44">
        <v>49.8</v>
      </c>
      <c r="P5476" s="44">
        <v>24.45</v>
      </c>
      <c r="Q5476" s="44">
        <v>4.04</v>
      </c>
      <c r="R5476" s="44">
        <v>14.96</v>
      </c>
      <c r="S5476" s="44">
        <v>0</v>
      </c>
      <c r="T5476" s="44">
        <v>0</v>
      </c>
      <c r="U5476" s="44">
        <v>6.35</v>
      </c>
      <c r="V5476" s="9">
        <v>0.12740000000000001</v>
      </c>
      <c r="W5476" s="42" t="s">
        <v>34</v>
      </c>
      <c r="X5476" s="43"/>
      <c r="Y5476" s="43"/>
      <c r="Z5476" s="43" t="s">
        <v>8442</v>
      </c>
      <c r="AA5476" s="37" t="str">
        <f>VLOOKUP(J5476, sku!B:C, 2, FALSE)</f>
        <v>Trava Manete Moto E Bicicleta de Plástico - Vermelho</v>
      </c>
      <c r="AB5476" s="37" t="str">
        <f>VLOOKUP(J5476, sku!B:BM, 64, FALSE)</f>
        <v>Importação</v>
      </c>
      <c r="AC5476" s="37" t="str">
        <f>LEFT(pedidos[[#This Row],[SKU]],3)</f>
        <v>ET0</v>
      </c>
      <c r="AD5476" s="37" t="str" cm="1">
        <f t="array" aca="1" ref="AD5476" ca="1">IFERROR(
  INDEX(
    montadora[Montadora],
    MATCH(TRUE,LEFT(#REF!,NÚCARACT(montadora[SKU Parcial]))=montadora[SKU Parcial],0)
  ),
  ""
)</f>
        <v/>
      </c>
    </row>
    <row r="5477" spans="1:30" x14ac:dyDescent="0.25">
      <c r="A5477" s="42" t="s">
        <v>8524</v>
      </c>
      <c r="B5477" s="42"/>
      <c r="C5477" s="42"/>
      <c r="D5477" s="42"/>
      <c r="E5477" s="42">
        <v>23998031715</v>
      </c>
      <c r="F5477" s="42" t="s">
        <v>8357</v>
      </c>
      <c r="G5477" s="42" t="s">
        <v>11227</v>
      </c>
      <c r="H5477" s="7"/>
      <c r="I5477" s="42"/>
      <c r="J5477" s="42" t="s">
        <v>3181</v>
      </c>
      <c r="K5477" s="8">
        <v>45848</v>
      </c>
      <c r="L5477" s="7" t="s">
        <v>8443</v>
      </c>
      <c r="M5477" s="44">
        <v>28.8</v>
      </c>
      <c r="N5477" s="7">
        <v>1</v>
      </c>
      <c r="O5477" s="44">
        <v>28.8</v>
      </c>
      <c r="P5477" s="44">
        <v>13.56</v>
      </c>
      <c r="Q5477" s="44">
        <v>2.34</v>
      </c>
      <c r="R5477" s="44">
        <v>10.34</v>
      </c>
      <c r="S5477" s="44">
        <v>0</v>
      </c>
      <c r="T5477" s="44">
        <v>0</v>
      </c>
      <c r="U5477" s="44">
        <v>2.56</v>
      </c>
      <c r="V5477" s="9">
        <v>8.8900000000000007E-2</v>
      </c>
      <c r="W5477" s="42" t="s">
        <v>34</v>
      </c>
      <c r="X5477" s="43"/>
      <c r="Y5477" s="43"/>
      <c r="Z5477" s="43" t="s">
        <v>8442</v>
      </c>
      <c r="AA5477" s="37" t="str">
        <f>VLOOKUP(J5477, sku!B:C, 2, FALSE)</f>
        <v>Higicouro 500ml</v>
      </c>
      <c r="AB5477" s="37" t="str">
        <f>VLOOKUP(J5477, sku!B:BM, 64, FALSE)</f>
        <v>Revenda</v>
      </c>
      <c r="AC5477" s="37" t="str">
        <f>LEFT(pedidos[[#This Row],[SKU]],3)</f>
        <v>VX2</v>
      </c>
      <c r="AD5477" s="37" t="str" cm="1">
        <f t="array" aca="1" ref="AD5477" ca="1">IFERROR(
  INDEX(
    montadora[Montadora],
    MATCH(TRUE,LEFT(#REF!,NÚCARACT(montadora[SKU Parcial]))=montadora[SKU Parcial],0)
  ),
  ""
)</f>
        <v/>
      </c>
    </row>
    <row r="5478" spans="1:30" x14ac:dyDescent="0.25">
      <c r="A5478" s="42" t="s">
        <v>8596</v>
      </c>
      <c r="B5478" s="42"/>
      <c r="C5478" s="42"/>
      <c r="D5478" s="42"/>
      <c r="E5478" s="42">
        <v>22293424720</v>
      </c>
      <c r="F5478" s="42" t="s">
        <v>8380</v>
      </c>
      <c r="G5478" s="42" t="s">
        <v>11227</v>
      </c>
      <c r="H5478" s="7"/>
      <c r="I5478" s="42"/>
      <c r="J5478" s="42" t="s">
        <v>886</v>
      </c>
      <c r="K5478" s="8">
        <v>45848</v>
      </c>
      <c r="L5478" s="7" t="s">
        <v>8443</v>
      </c>
      <c r="M5478" s="44">
        <v>49.8</v>
      </c>
      <c r="N5478" s="7">
        <v>1</v>
      </c>
      <c r="O5478" s="44">
        <v>49.8</v>
      </c>
      <c r="P5478" s="44">
        <v>24.45</v>
      </c>
      <c r="Q5478" s="44">
        <v>4.04</v>
      </c>
      <c r="R5478" s="44">
        <v>14.96</v>
      </c>
      <c r="S5478" s="44">
        <v>0</v>
      </c>
      <c r="T5478" s="44">
        <v>0</v>
      </c>
      <c r="U5478" s="44">
        <v>6.35</v>
      </c>
      <c r="V5478" s="9">
        <v>0.12740000000000001</v>
      </c>
      <c r="W5478" s="42" t="s">
        <v>34</v>
      </c>
      <c r="X5478" s="43"/>
      <c r="Y5478" s="43"/>
      <c r="Z5478" s="43" t="s">
        <v>8442</v>
      </c>
      <c r="AA5478" s="37" t="str">
        <f>VLOOKUP(J5478, sku!B:C, 2, FALSE)</f>
        <v>Trava Manete Moto E Bicicleta de Alumínio</v>
      </c>
      <c r="AB5478" s="37" t="str">
        <f>VLOOKUP(J5478, sku!B:BM, 64, FALSE)</f>
        <v>Importação</v>
      </c>
      <c r="AC5478" s="37" t="str">
        <f>LEFT(pedidos[[#This Row],[SKU]],3)</f>
        <v>ET0</v>
      </c>
      <c r="AD5478" s="37" t="str" cm="1">
        <f t="array" aca="1" ref="AD5478" ca="1">IFERROR(
  INDEX(
    montadora[Montadora],
    MATCH(TRUE,LEFT(#REF!,NÚCARACT(montadora[SKU Parcial]))=montadora[SKU Parcial],0)
  ),
  ""
)</f>
        <v/>
      </c>
    </row>
    <row r="5479" spans="1:30" x14ac:dyDescent="0.25">
      <c r="A5479" s="42" t="s">
        <v>8694</v>
      </c>
      <c r="B5479" s="42"/>
      <c r="C5479" s="42"/>
      <c r="D5479" s="42"/>
      <c r="E5479" s="42">
        <v>20399377477</v>
      </c>
      <c r="F5479" s="42" t="s">
        <v>8393</v>
      </c>
      <c r="G5479" s="42" t="s">
        <v>11227</v>
      </c>
      <c r="H5479" s="7"/>
      <c r="I5479" s="42"/>
      <c r="J5479" s="42" t="s">
        <v>2167</v>
      </c>
      <c r="K5479" s="8">
        <v>45848</v>
      </c>
      <c r="L5479" s="7" t="s">
        <v>8443</v>
      </c>
      <c r="M5479" s="44">
        <v>78.8</v>
      </c>
      <c r="N5479" s="7">
        <v>1</v>
      </c>
      <c r="O5479" s="44">
        <v>91.17</v>
      </c>
      <c r="P5479" s="44">
        <v>38.54</v>
      </c>
      <c r="Q5479" s="44">
        <v>6.4</v>
      </c>
      <c r="R5479" s="44">
        <v>21.34</v>
      </c>
      <c r="S5479" s="44">
        <v>12.37</v>
      </c>
      <c r="T5479" s="44">
        <v>0</v>
      </c>
      <c r="U5479" s="44">
        <v>12.52</v>
      </c>
      <c r="V5479" s="9">
        <v>0.15890000000000001</v>
      </c>
      <c r="W5479" s="42" t="s">
        <v>34</v>
      </c>
      <c r="X5479" s="43"/>
      <c r="Y5479" s="43"/>
      <c r="Z5479" s="43" t="s">
        <v>8442</v>
      </c>
      <c r="AA5479" s="37" t="str">
        <f>VLOOKUP(J5479, sku!B:C, 2, FALSE)</f>
        <v>Cadeirinha Rosa Aro 26 - Peixinho Bike</v>
      </c>
      <c r="AB5479" s="37" t="str">
        <f>VLOOKUP(J5479, sku!B:BM, 64, FALSE)</f>
        <v>Revenda</v>
      </c>
      <c r="AC5479" s="37" t="str">
        <f>LEFT(pedidos[[#This Row],[SKU]],3)</f>
        <v>CAD</v>
      </c>
      <c r="AD5479" s="37" t="str" cm="1">
        <f t="array" aca="1" ref="AD5479" ca="1">IFERROR(
  INDEX(
    montadora[Montadora],
    MATCH(TRUE,LEFT(#REF!,NÚCARACT(montadora[SKU Parcial]))=montadora[SKU Parcial],0)
  ),
  ""
)</f>
        <v/>
      </c>
    </row>
    <row r="5480" spans="1:30" x14ac:dyDescent="0.25">
      <c r="A5480" s="42" t="s">
        <v>8758</v>
      </c>
      <c r="B5480" s="42"/>
      <c r="C5480" s="42"/>
      <c r="D5480" s="42"/>
      <c r="E5480" s="42">
        <v>19097629467</v>
      </c>
      <c r="F5480" s="42" t="s">
        <v>8400</v>
      </c>
      <c r="G5480" s="42" t="s">
        <v>11227</v>
      </c>
      <c r="H5480" s="7"/>
      <c r="I5480" s="42"/>
      <c r="J5480" s="42" t="s">
        <v>953</v>
      </c>
      <c r="K5480" s="8">
        <v>45848</v>
      </c>
      <c r="L5480" s="7" t="s">
        <v>8443</v>
      </c>
      <c r="M5480" s="44">
        <v>178.8</v>
      </c>
      <c r="N5480" s="7">
        <v>1</v>
      </c>
      <c r="O5480" s="44">
        <v>178.8</v>
      </c>
      <c r="P5480" s="44">
        <v>60</v>
      </c>
      <c r="Q5480" s="44">
        <v>14.52</v>
      </c>
      <c r="R5480" s="44">
        <v>43.34</v>
      </c>
      <c r="S5480" s="44">
        <v>0</v>
      </c>
      <c r="T5480" s="44">
        <v>0</v>
      </c>
      <c r="U5480" s="44">
        <v>60.94</v>
      </c>
      <c r="V5480" s="9">
        <v>0.34079999999999999</v>
      </c>
      <c r="W5480" s="42" t="s">
        <v>34</v>
      </c>
      <c r="X5480" s="43"/>
      <c r="Y5480" s="43"/>
      <c r="Z5480" s="43" t="s">
        <v>8442</v>
      </c>
      <c r="AA5480" s="37" t="str">
        <f>VLOOKUP(J5480, sku!B:C, 2, FALSE)</f>
        <v>Travessa Fiat - Smart - - - Strada Locker - - - Preto</v>
      </c>
      <c r="AB5480" s="37" t="str">
        <f>VLOOKUP(J5480, sku!B:BM, 64, FALSE)</f>
        <v>Fabricação</v>
      </c>
      <c r="AC5480" s="37" t="str">
        <f>LEFT(pedidos[[#This Row],[SKU]],3)</f>
        <v>XFI</v>
      </c>
      <c r="AD5480" s="37" t="str" cm="1">
        <f t="array" aca="1" ref="AD5480" ca="1">IFERROR(
  INDEX(
    montadora[Montadora],
    MATCH(TRUE,LEFT(#REF!,NÚCARACT(montadora[SKU Parcial]))=montadora[SKU Parcial],0)
  ),
  ""
)</f>
        <v/>
      </c>
    </row>
    <row r="5481" spans="1:30" x14ac:dyDescent="0.25">
      <c r="A5481" s="42" t="s">
        <v>8753</v>
      </c>
      <c r="B5481" s="42"/>
      <c r="C5481" s="42"/>
      <c r="D5481" s="42"/>
      <c r="E5481" s="42">
        <v>19997804914</v>
      </c>
      <c r="F5481" s="42" t="s">
        <v>8399</v>
      </c>
      <c r="G5481" s="42" t="s">
        <v>11227</v>
      </c>
      <c r="H5481" s="7"/>
      <c r="I5481" s="42"/>
      <c r="J5481" s="42" t="s">
        <v>8837</v>
      </c>
      <c r="K5481" s="8">
        <v>45848</v>
      </c>
      <c r="L5481" s="7" t="s">
        <v>8443</v>
      </c>
      <c r="M5481" s="44">
        <v>135.80000000000001</v>
      </c>
      <c r="N5481" s="7">
        <v>1</v>
      </c>
      <c r="O5481" s="44">
        <v>143.80000000000001</v>
      </c>
      <c r="P5481" s="44">
        <v>55</v>
      </c>
      <c r="Q5481" s="44">
        <v>11.03</v>
      </c>
      <c r="R5481" s="44">
        <v>33.880000000000003</v>
      </c>
      <c r="S5481" s="44">
        <v>8</v>
      </c>
      <c r="T5481" s="44">
        <v>0</v>
      </c>
      <c r="U5481" s="44">
        <v>35.89</v>
      </c>
      <c r="V5481" s="9">
        <v>0.26429999999999998</v>
      </c>
      <c r="W5481" s="42" t="s">
        <v>34</v>
      </c>
      <c r="X5481" s="43"/>
      <c r="Y5481" s="43"/>
      <c r="Z5481" s="43" t="s">
        <v>8442</v>
      </c>
      <c r="AA5481" s="37" t="str">
        <f>VLOOKUP(J5481, sku!B:C, 2, FALSE)</f>
        <v>Smart Led Taytech 8000 Lumens - H11</v>
      </c>
      <c r="AB5481" s="37" t="str">
        <f>VLOOKUP(J5481, sku!B:BM, 64, FALSE)</f>
        <v>Revenda</v>
      </c>
      <c r="AC5481" s="37" t="str">
        <f>LEFT(pedidos[[#This Row],[SKU]],3)</f>
        <v>TT-</v>
      </c>
      <c r="AD5481" s="37" t="str" cm="1">
        <f t="array" aca="1" ref="AD5481" ca="1">IFERROR(
  INDEX(
    montadora[Montadora],
    MATCH(TRUE,LEFT(#REF!,NÚCARACT(montadora[SKU Parcial]))=montadora[SKU Parcial],0)
  ),
  ""
)</f>
        <v/>
      </c>
    </row>
    <row r="5482" spans="1:30" x14ac:dyDescent="0.25">
      <c r="A5482" s="42" t="s">
        <v>8780</v>
      </c>
      <c r="B5482" s="42"/>
      <c r="C5482" s="42"/>
      <c r="D5482" s="42"/>
      <c r="E5482" s="42">
        <v>22098187593</v>
      </c>
      <c r="F5482" s="42" t="s">
        <v>8412</v>
      </c>
      <c r="G5482" s="42" t="s">
        <v>11227</v>
      </c>
      <c r="H5482" s="7"/>
      <c r="I5482" s="42"/>
      <c r="J5482" s="42" t="s">
        <v>372</v>
      </c>
      <c r="K5482" s="8">
        <v>45848</v>
      </c>
      <c r="L5482" s="7" t="s">
        <v>8443</v>
      </c>
      <c r="M5482" s="44">
        <v>233.8</v>
      </c>
      <c r="N5482" s="7">
        <v>1</v>
      </c>
      <c r="O5482" s="44">
        <v>233.8</v>
      </c>
      <c r="P5482" s="44">
        <v>105.54</v>
      </c>
      <c r="Q5482" s="44">
        <v>18.98</v>
      </c>
      <c r="R5482" s="44">
        <v>55.44</v>
      </c>
      <c r="S5482" s="44">
        <v>0</v>
      </c>
      <c r="T5482" s="44">
        <v>0</v>
      </c>
      <c r="U5482" s="44">
        <v>53.84</v>
      </c>
      <c r="V5482" s="9">
        <v>0.2303</v>
      </c>
      <c r="W5482" s="42" t="s">
        <v>34</v>
      </c>
      <c r="X5482" s="43"/>
      <c r="Y5482" s="43"/>
      <c r="Z5482" s="43" t="s">
        <v>8442</v>
      </c>
      <c r="AA5482" s="37" t="str">
        <f>VLOOKUP(J5482, sku!B:C, 2, FALSE)</f>
        <v>Aquecedor</v>
      </c>
      <c r="AB5482" s="37" t="str">
        <f>VLOOKUP(J5482, sku!B:BM, 64, FALSE)</f>
        <v>Importação</v>
      </c>
      <c r="AC5482" s="37" t="str">
        <f>LEFT(pedidos[[#This Row],[SKU]],3)</f>
        <v>1XA</v>
      </c>
      <c r="AD5482" s="37" t="str" cm="1">
        <f t="array" aca="1" ref="AD5482" ca="1">IFERROR(
  INDEX(
    montadora[Montadora],
    MATCH(TRUE,LEFT(#REF!,NÚCARACT(montadora[SKU Parcial]))=montadora[SKU Parcial],0)
  ),
  ""
)</f>
        <v/>
      </c>
    </row>
    <row r="5483" spans="1:30" x14ac:dyDescent="0.25">
      <c r="A5483" s="42" t="s">
        <v>8542</v>
      </c>
      <c r="B5483" s="42"/>
      <c r="C5483" s="42"/>
      <c r="D5483" s="42"/>
      <c r="E5483" s="42">
        <v>22993248906</v>
      </c>
      <c r="F5483" s="42" t="s">
        <v>8387</v>
      </c>
      <c r="G5483" s="42" t="s">
        <v>11227</v>
      </c>
      <c r="H5483" s="7"/>
      <c r="I5483" s="42"/>
      <c r="J5483" s="42" t="s">
        <v>290</v>
      </c>
      <c r="K5483" s="8">
        <v>45848</v>
      </c>
      <c r="L5483" s="7" t="s">
        <v>8443</v>
      </c>
      <c r="M5483" s="44">
        <v>43.8</v>
      </c>
      <c r="N5483" s="7">
        <v>1</v>
      </c>
      <c r="O5483" s="44">
        <v>43.8</v>
      </c>
      <c r="P5483" s="44">
        <v>15.8</v>
      </c>
      <c r="Q5483" s="44">
        <v>3.56</v>
      </c>
      <c r="R5483" s="44">
        <v>13.64</v>
      </c>
      <c r="S5483" s="44">
        <v>0</v>
      </c>
      <c r="T5483" s="44">
        <v>0</v>
      </c>
      <c r="U5483" s="44">
        <v>10.8</v>
      </c>
      <c r="V5483" s="9">
        <v>0.24660000000000001</v>
      </c>
      <c r="W5483" s="42" t="s">
        <v>34</v>
      </c>
      <c r="X5483" s="43"/>
      <c r="Y5483" s="43"/>
      <c r="Z5483" s="43" t="s">
        <v>8442</v>
      </c>
      <c r="AA5483" s="37" t="str">
        <f>VLOOKUP(J5483, sku!B:C, 2, FALSE)</f>
        <v>Par De Trava Do Quebra Vento Preto (23Cm)</v>
      </c>
      <c r="AB5483" s="37" t="str">
        <f>VLOOKUP(J5483, sku!B:BM, 64, FALSE)</f>
        <v>Revenda</v>
      </c>
      <c r="AC5483" s="37" t="str">
        <f>LEFT(pedidos[[#This Row],[SKU]],3)</f>
        <v>Q-9</v>
      </c>
      <c r="AD5483" s="37" t="str" cm="1">
        <f t="array" aca="1" ref="AD5483" ca="1">IFERROR(
  INDEX(
    montadora[Montadora],
    MATCH(TRUE,LEFT(#REF!,NÚCARACT(montadora[SKU Parcial]))=montadora[SKU Parcial],0)
  ),
  ""
)</f>
        <v/>
      </c>
    </row>
    <row r="5484" spans="1:30" x14ac:dyDescent="0.25">
      <c r="A5484" s="42" t="s">
        <v>8695</v>
      </c>
      <c r="B5484" s="42"/>
      <c r="C5484" s="42"/>
      <c r="D5484" s="42"/>
      <c r="E5484" s="42">
        <v>20399377477</v>
      </c>
      <c r="F5484" s="42" t="s">
        <v>8393</v>
      </c>
      <c r="G5484" s="42" t="s">
        <v>11227</v>
      </c>
      <c r="H5484" s="7"/>
      <c r="I5484" s="42"/>
      <c r="J5484" s="42" t="s">
        <v>2167</v>
      </c>
      <c r="K5484" s="8">
        <v>45848</v>
      </c>
      <c r="L5484" s="7" t="s">
        <v>8443</v>
      </c>
      <c r="M5484" s="44">
        <v>78.8</v>
      </c>
      <c r="N5484" s="7">
        <v>1</v>
      </c>
      <c r="O5484" s="44">
        <v>78.8</v>
      </c>
      <c r="P5484" s="44">
        <v>38.54</v>
      </c>
      <c r="Q5484" s="44">
        <v>6.4</v>
      </c>
      <c r="R5484" s="44">
        <v>21.34</v>
      </c>
      <c r="S5484" s="44">
        <v>0</v>
      </c>
      <c r="T5484" s="44">
        <v>0</v>
      </c>
      <c r="U5484" s="44">
        <v>12.52</v>
      </c>
      <c r="V5484" s="9">
        <v>0.15890000000000001</v>
      </c>
      <c r="W5484" s="42" t="s">
        <v>34</v>
      </c>
      <c r="X5484" s="43"/>
      <c r="Y5484" s="43"/>
      <c r="Z5484" s="43" t="s">
        <v>8442</v>
      </c>
      <c r="AA5484" s="37" t="str">
        <f>VLOOKUP(J5484, sku!B:C, 2, FALSE)</f>
        <v>Cadeirinha Rosa Aro 26 - Peixinho Bike</v>
      </c>
      <c r="AB5484" s="37" t="str">
        <f>VLOOKUP(J5484, sku!B:BM, 64, FALSE)</f>
        <v>Revenda</v>
      </c>
      <c r="AC5484" s="37" t="str">
        <f>LEFT(pedidos[[#This Row],[SKU]],3)</f>
        <v>CAD</v>
      </c>
      <c r="AD5484" s="37" t="str" cm="1">
        <f t="array" aca="1" ref="AD5484" ca="1">IFERROR(
  INDEX(
    montadora[Montadora],
    MATCH(TRUE,LEFT(#REF!,NÚCARACT(montadora[SKU Parcial]))=montadora[SKU Parcial],0)
  ),
  ""
)</f>
        <v/>
      </c>
    </row>
    <row r="5485" spans="1:30" x14ac:dyDescent="0.25">
      <c r="A5485" s="42" t="s">
        <v>8788</v>
      </c>
      <c r="B5485" s="42"/>
      <c r="C5485" s="42"/>
      <c r="D5485" s="42"/>
      <c r="E5485" s="42">
        <v>22693880299</v>
      </c>
      <c r="F5485" s="42" t="s">
        <v>8413</v>
      </c>
      <c r="G5485" s="42" t="s">
        <v>11227</v>
      </c>
      <c r="H5485" s="7"/>
      <c r="I5485" s="42"/>
      <c r="J5485" s="42" t="s">
        <v>156</v>
      </c>
      <c r="K5485" s="8">
        <v>45848</v>
      </c>
      <c r="L5485" s="7" t="s">
        <v>8443</v>
      </c>
      <c r="M5485" s="44">
        <v>338.8</v>
      </c>
      <c r="N5485" s="7">
        <v>1</v>
      </c>
      <c r="O5485" s="44">
        <v>361.45</v>
      </c>
      <c r="P5485" s="44">
        <v>110</v>
      </c>
      <c r="Q5485" s="44">
        <v>27.51</v>
      </c>
      <c r="R5485" s="44">
        <v>78.540000000000006</v>
      </c>
      <c r="S5485" s="44">
        <v>22.65</v>
      </c>
      <c r="T5485" s="44">
        <v>0</v>
      </c>
      <c r="U5485" s="44">
        <v>122.75</v>
      </c>
      <c r="V5485" s="9">
        <v>0.36230000000000001</v>
      </c>
      <c r="W5485" s="42" t="s">
        <v>34</v>
      </c>
      <c r="X5485" s="43"/>
      <c r="Y5485" s="43"/>
      <c r="Z5485" s="43" t="s">
        <v>8442</v>
      </c>
      <c r="AA5485" s="37" t="str">
        <f>VLOOKUP(J5485, sku!B:C, 2, FALSE)</f>
        <v>Travessa Fiat - Locker - - - Idea Adventure Locker - - - Preto</v>
      </c>
      <c r="AB5485" s="37" t="str">
        <f>VLOOKUP(J5485, sku!B:BM, 64, FALSE)</f>
        <v>Fabricação</v>
      </c>
      <c r="AC5485" s="37" t="str">
        <f>LEFT(pedidos[[#This Row],[SKU]],3)</f>
        <v>XFI</v>
      </c>
      <c r="AD5485" s="37" t="str" cm="1">
        <f t="array" aca="1" ref="AD5485" ca="1">IFERROR(
  INDEX(
    montadora[Montadora],
    MATCH(TRUE,LEFT(#REF!,NÚCARACT(montadora[SKU Parcial]))=montadora[SKU Parcial],0)
  ),
  ""
)</f>
        <v/>
      </c>
    </row>
    <row r="5486" spans="1:30" x14ac:dyDescent="0.25">
      <c r="A5486" s="42" t="s">
        <v>8658</v>
      </c>
      <c r="B5486" s="42"/>
      <c r="C5486" s="42"/>
      <c r="D5486" s="42"/>
      <c r="E5486" s="42">
        <v>20399377477</v>
      </c>
      <c r="F5486" s="42" t="s">
        <v>8393</v>
      </c>
      <c r="G5486" s="42" t="s">
        <v>11227</v>
      </c>
      <c r="H5486" s="7"/>
      <c r="I5486" s="42"/>
      <c r="J5486" s="42" t="s">
        <v>938</v>
      </c>
      <c r="K5486" s="8">
        <v>45848</v>
      </c>
      <c r="L5486" s="7" t="s">
        <v>8443</v>
      </c>
      <c r="M5486" s="44">
        <v>78.8</v>
      </c>
      <c r="N5486" s="7">
        <v>1</v>
      </c>
      <c r="O5486" s="44">
        <v>86.31</v>
      </c>
      <c r="P5486" s="44">
        <v>36</v>
      </c>
      <c r="Q5486" s="44">
        <v>6.4</v>
      </c>
      <c r="R5486" s="44">
        <v>21.34</v>
      </c>
      <c r="S5486" s="44">
        <v>7.51</v>
      </c>
      <c r="T5486" s="44">
        <v>0</v>
      </c>
      <c r="U5486" s="44">
        <v>15.06</v>
      </c>
      <c r="V5486" s="9">
        <v>0.19109999999999999</v>
      </c>
      <c r="W5486" s="42" t="s">
        <v>34</v>
      </c>
      <c r="X5486" s="43"/>
      <c r="Y5486" s="43"/>
      <c r="Z5486" s="43" t="s">
        <v>8442</v>
      </c>
      <c r="AA5486" s="37" t="str">
        <f>VLOOKUP(J5486, sku!B:C, 2, FALSE)</f>
        <v>Cadeirinha Preta Aro 26 - Peixinho Bike</v>
      </c>
      <c r="AB5486" s="37" t="str">
        <f>VLOOKUP(J5486, sku!B:BM, 64, FALSE)</f>
        <v>Revenda</v>
      </c>
      <c r="AC5486" s="37" t="str">
        <f>LEFT(pedidos[[#This Row],[SKU]],3)</f>
        <v>CAD</v>
      </c>
      <c r="AD5486" s="37" t="str" cm="1">
        <f t="array" aca="1" ref="AD5486" ca="1">IFERROR(
  INDEX(
    montadora[Montadora],
    MATCH(TRUE,LEFT(#REF!,NÚCARACT(montadora[SKU Parcial]))=montadora[SKU Parcial],0)
  ),
  ""
)</f>
        <v/>
      </c>
    </row>
    <row r="5487" spans="1:30" x14ac:dyDescent="0.25">
      <c r="A5487" s="42" t="s">
        <v>8538</v>
      </c>
      <c r="B5487" s="42"/>
      <c r="C5487" s="42"/>
      <c r="D5487" s="42"/>
      <c r="E5487" s="42">
        <v>23593546864</v>
      </c>
      <c r="F5487" s="42" t="s">
        <v>8363</v>
      </c>
      <c r="G5487" s="42" t="s">
        <v>11227</v>
      </c>
      <c r="H5487" s="7"/>
      <c r="I5487" s="42"/>
      <c r="J5487" s="42" t="s">
        <v>8425</v>
      </c>
      <c r="K5487" s="8">
        <v>45848</v>
      </c>
      <c r="L5487" s="7" t="s">
        <v>8443</v>
      </c>
      <c r="M5487" s="44">
        <v>29.8</v>
      </c>
      <c r="N5487" s="7">
        <v>1</v>
      </c>
      <c r="O5487" s="44">
        <v>29.8</v>
      </c>
      <c r="P5487" s="44">
        <v>14.46</v>
      </c>
      <c r="Q5487" s="44">
        <v>2.42</v>
      </c>
      <c r="R5487" s="44">
        <v>10.56</v>
      </c>
      <c r="S5487" s="44">
        <v>0</v>
      </c>
      <c r="T5487" s="44">
        <v>0</v>
      </c>
      <c r="U5487" s="44">
        <v>2.36</v>
      </c>
      <c r="V5487" s="9">
        <v>7.9200000000000007E-2</v>
      </c>
      <c r="W5487" s="42" t="s">
        <v>34</v>
      </c>
      <c r="X5487" s="43"/>
      <c r="Y5487" s="43"/>
      <c r="Z5487" s="43" t="s">
        <v>8442</v>
      </c>
      <c r="AA5487" s="37" t="str">
        <f>VLOOKUP(J5487, sku!B:C, 2, FALSE)</f>
        <v>Darker 500ml</v>
      </c>
      <c r="AB5487" s="37" t="str">
        <f>VLOOKUP(J5487, sku!B:BM, 64, FALSE)</f>
        <v>Revenda</v>
      </c>
      <c r="AC5487" s="37" t="str">
        <f>LEFT(pedidos[[#This Row],[SKU]],3)</f>
        <v>VX2</v>
      </c>
      <c r="AD5487" s="37" t="str" cm="1">
        <f t="array" aca="1" ref="AD5487" ca="1">IFERROR(
  INDEX(
    montadora[Montadora],
    MATCH(TRUE,LEFT(#REF!,NÚCARACT(montadora[SKU Parcial]))=montadora[SKU Parcial],0)
  ),
  ""
)</f>
        <v/>
      </c>
    </row>
    <row r="5488" spans="1:30" x14ac:dyDescent="0.25">
      <c r="A5488" s="42" t="s">
        <v>8539</v>
      </c>
      <c r="B5488" s="42"/>
      <c r="C5488" s="42"/>
      <c r="D5488" s="42"/>
      <c r="E5488" s="42">
        <v>23593546864</v>
      </c>
      <c r="F5488" s="42" t="s">
        <v>8363</v>
      </c>
      <c r="G5488" s="42" t="s">
        <v>11227</v>
      </c>
      <c r="H5488" s="7"/>
      <c r="I5488" s="42"/>
      <c r="J5488" s="42" t="s">
        <v>8425</v>
      </c>
      <c r="K5488" s="8">
        <v>45848</v>
      </c>
      <c r="L5488" s="7" t="s">
        <v>8443</v>
      </c>
      <c r="M5488" s="44">
        <v>29.8</v>
      </c>
      <c r="N5488" s="7">
        <v>1</v>
      </c>
      <c r="O5488" s="44">
        <v>29.8</v>
      </c>
      <c r="P5488" s="44">
        <v>14.46</v>
      </c>
      <c r="Q5488" s="44">
        <v>2.42</v>
      </c>
      <c r="R5488" s="44">
        <v>10.56</v>
      </c>
      <c r="S5488" s="44">
        <v>0</v>
      </c>
      <c r="T5488" s="44">
        <v>0</v>
      </c>
      <c r="U5488" s="44">
        <v>2.36</v>
      </c>
      <c r="V5488" s="9">
        <v>7.9200000000000007E-2</v>
      </c>
      <c r="W5488" s="42" t="s">
        <v>34</v>
      </c>
      <c r="X5488" s="43"/>
      <c r="Y5488" s="43"/>
      <c r="Z5488" s="43" t="s">
        <v>8442</v>
      </c>
      <c r="AA5488" s="37" t="str">
        <f>VLOOKUP(J5488, sku!B:C, 2, FALSE)</f>
        <v>Darker 500ml</v>
      </c>
      <c r="AB5488" s="37" t="str">
        <f>VLOOKUP(J5488, sku!B:BM, 64, FALSE)</f>
        <v>Revenda</v>
      </c>
      <c r="AC5488" s="37" t="str">
        <f>LEFT(pedidos[[#This Row],[SKU]],3)</f>
        <v>VX2</v>
      </c>
      <c r="AD5488" s="37" t="str" cm="1">
        <f t="array" aca="1" ref="AD5488" ca="1">IFERROR(
  INDEX(
    montadora[Montadora],
    MATCH(TRUE,LEFT(#REF!,NÚCARACT(montadora[SKU Parcial]))=montadora[SKU Parcial],0)
  ),
  ""
)</f>
        <v/>
      </c>
    </row>
    <row r="5489" spans="1:30" x14ac:dyDescent="0.25">
      <c r="A5489" s="42" t="s">
        <v>8597</v>
      </c>
      <c r="B5489" s="42"/>
      <c r="C5489" s="42"/>
      <c r="D5489" s="42"/>
      <c r="E5489" s="42">
        <v>22293424720</v>
      </c>
      <c r="F5489" s="42" t="s">
        <v>8380</v>
      </c>
      <c r="G5489" s="42" t="s">
        <v>11227</v>
      </c>
      <c r="H5489" s="7"/>
      <c r="I5489" s="42"/>
      <c r="J5489" s="42" t="s">
        <v>886</v>
      </c>
      <c r="K5489" s="8">
        <v>45847</v>
      </c>
      <c r="L5489" s="7" t="s">
        <v>8443</v>
      </c>
      <c r="M5489" s="44">
        <v>49.8</v>
      </c>
      <c r="N5489" s="7">
        <v>1</v>
      </c>
      <c r="O5489" s="44">
        <v>49.8</v>
      </c>
      <c r="P5489" s="44">
        <v>24.45</v>
      </c>
      <c r="Q5489" s="44">
        <v>4.04</v>
      </c>
      <c r="R5489" s="44">
        <v>14.96</v>
      </c>
      <c r="S5489" s="44">
        <v>0</v>
      </c>
      <c r="T5489" s="44">
        <v>0</v>
      </c>
      <c r="U5489" s="44">
        <v>6.35</v>
      </c>
      <c r="V5489" s="9">
        <v>0.12740000000000001</v>
      </c>
      <c r="W5489" s="42" t="s">
        <v>34</v>
      </c>
      <c r="X5489" s="43"/>
      <c r="Y5489" s="43"/>
      <c r="Z5489" s="43" t="s">
        <v>8442</v>
      </c>
      <c r="AA5489" s="37" t="str">
        <f>VLOOKUP(J5489, sku!B:C, 2, FALSE)</f>
        <v>Trava Manete Moto E Bicicleta de Alumínio</v>
      </c>
      <c r="AB5489" s="37" t="str">
        <f>VLOOKUP(J5489, sku!B:BM, 64, FALSE)</f>
        <v>Importação</v>
      </c>
      <c r="AC5489" s="37" t="str">
        <f>LEFT(pedidos[[#This Row],[SKU]],3)</f>
        <v>ET0</v>
      </c>
      <c r="AD5489" s="37" t="str" cm="1">
        <f t="array" aca="1" ref="AD5489" ca="1">IFERROR(
  INDEX(
    montadora[Montadora],
    MATCH(TRUE,LEFT(#REF!,NÚCARACT(montadora[SKU Parcial]))=montadora[SKU Parcial],0)
  ),
  ""
)</f>
        <v/>
      </c>
    </row>
    <row r="5490" spans="1:30" x14ac:dyDescent="0.25">
      <c r="A5490" s="42" t="s">
        <v>8598</v>
      </c>
      <c r="B5490" s="42"/>
      <c r="C5490" s="42"/>
      <c r="D5490" s="42"/>
      <c r="E5490" s="42">
        <v>22293424720</v>
      </c>
      <c r="F5490" s="42" t="s">
        <v>8380</v>
      </c>
      <c r="G5490" s="42" t="s">
        <v>11227</v>
      </c>
      <c r="H5490" s="7"/>
      <c r="I5490" s="42"/>
      <c r="J5490" s="42" t="s">
        <v>886</v>
      </c>
      <c r="K5490" s="8">
        <v>45847</v>
      </c>
      <c r="L5490" s="7" t="s">
        <v>8443</v>
      </c>
      <c r="M5490" s="44">
        <v>49.8</v>
      </c>
      <c r="N5490" s="7">
        <v>1</v>
      </c>
      <c r="O5490" s="44">
        <v>49.8</v>
      </c>
      <c r="P5490" s="44">
        <v>24.45</v>
      </c>
      <c r="Q5490" s="44">
        <v>4.04</v>
      </c>
      <c r="R5490" s="44">
        <v>14.96</v>
      </c>
      <c r="S5490" s="44">
        <v>0</v>
      </c>
      <c r="T5490" s="44">
        <v>0</v>
      </c>
      <c r="U5490" s="44">
        <v>6.35</v>
      </c>
      <c r="V5490" s="9">
        <v>0.12740000000000001</v>
      </c>
      <c r="W5490" s="42" t="s">
        <v>34</v>
      </c>
      <c r="X5490" s="43"/>
      <c r="Y5490" s="43"/>
      <c r="Z5490" s="43" t="s">
        <v>8442</v>
      </c>
      <c r="AA5490" s="37" t="str">
        <f>VLOOKUP(J5490, sku!B:C, 2, FALSE)</f>
        <v>Trava Manete Moto E Bicicleta de Alumínio</v>
      </c>
      <c r="AB5490" s="37" t="str">
        <f>VLOOKUP(J5490, sku!B:BM, 64, FALSE)</f>
        <v>Importação</v>
      </c>
      <c r="AC5490" s="37" t="str">
        <f>LEFT(pedidos[[#This Row],[SKU]],3)</f>
        <v>ET0</v>
      </c>
      <c r="AD5490" s="37" t="str" cm="1">
        <f t="array" aca="1" ref="AD5490" ca="1">IFERROR(
  INDEX(
    montadora[Montadora],
    MATCH(TRUE,LEFT(#REF!,NÚCARACT(montadora[SKU Parcial]))=montadora[SKU Parcial],0)
  ),
  ""
)</f>
        <v/>
      </c>
    </row>
    <row r="5491" spans="1:30" x14ac:dyDescent="0.25">
      <c r="A5491" s="42" t="s">
        <v>8530</v>
      </c>
      <c r="B5491" s="42"/>
      <c r="C5491" s="42"/>
      <c r="D5491" s="42"/>
      <c r="E5491" s="42">
        <v>23693505999</v>
      </c>
      <c r="F5491" s="42" t="s">
        <v>8356</v>
      </c>
      <c r="G5491" s="42" t="s">
        <v>11227</v>
      </c>
      <c r="H5491" s="7"/>
      <c r="I5491" s="42"/>
      <c r="J5491" s="42" t="s">
        <v>8421</v>
      </c>
      <c r="K5491" s="8">
        <v>45847</v>
      </c>
      <c r="L5491" s="7" t="s">
        <v>8443</v>
      </c>
      <c r="M5491" s="44">
        <v>29.8</v>
      </c>
      <c r="N5491" s="7">
        <v>1</v>
      </c>
      <c r="O5491" s="44">
        <v>29.8</v>
      </c>
      <c r="P5491" s="44">
        <v>13.57</v>
      </c>
      <c r="Q5491" s="44">
        <v>2.42</v>
      </c>
      <c r="R5491" s="44">
        <v>10.56</v>
      </c>
      <c r="S5491" s="44">
        <v>0</v>
      </c>
      <c r="T5491" s="44">
        <v>0</v>
      </c>
      <c r="U5491" s="44">
        <v>3.25</v>
      </c>
      <c r="V5491" s="9">
        <v>0.1091</v>
      </c>
      <c r="W5491" s="42" t="s">
        <v>34</v>
      </c>
      <c r="X5491" s="43"/>
      <c r="Y5491" s="43"/>
      <c r="Z5491" s="43" t="s">
        <v>8442</v>
      </c>
      <c r="AA5491" s="37" t="str">
        <f>VLOOKUP(J5491, sku!B:C, 2, FALSE)</f>
        <v>Sanitizante Fresh 1,5l</v>
      </c>
      <c r="AB5491" s="37" t="str">
        <f>VLOOKUP(J5491, sku!B:BM, 64, FALSE)</f>
        <v>Revenda</v>
      </c>
      <c r="AC5491" s="37" t="str">
        <f>LEFT(pedidos[[#This Row],[SKU]],3)</f>
        <v>VT2</v>
      </c>
      <c r="AD5491" s="37" t="str" cm="1">
        <f t="array" aca="1" ref="AD5491" ca="1">IFERROR(
  INDEX(
    montadora[Montadora],
    MATCH(TRUE,LEFT(#REF!,NÚCARACT(montadora[SKU Parcial]))=montadora[SKU Parcial],0)
  ),
  ""
)</f>
        <v/>
      </c>
    </row>
    <row r="5492" spans="1:30" x14ac:dyDescent="0.25">
      <c r="A5492" s="42" t="s">
        <v>8614</v>
      </c>
      <c r="B5492" s="42"/>
      <c r="C5492" s="42"/>
      <c r="D5492" s="42"/>
      <c r="E5492" s="42">
        <v>22598315074</v>
      </c>
      <c r="F5492" s="42" t="s">
        <v>8349</v>
      </c>
      <c r="G5492" s="42" t="s">
        <v>11227</v>
      </c>
      <c r="H5492" s="7"/>
      <c r="I5492" s="42"/>
      <c r="J5492" s="42" t="s">
        <v>2566</v>
      </c>
      <c r="K5492" s="8">
        <v>45847</v>
      </c>
      <c r="L5492" s="7" t="s">
        <v>8443</v>
      </c>
      <c r="M5492" s="44">
        <v>19.8</v>
      </c>
      <c r="N5492" s="7">
        <v>5</v>
      </c>
      <c r="O5492" s="44">
        <v>99</v>
      </c>
      <c r="P5492" s="44">
        <v>27</v>
      </c>
      <c r="Q5492" s="44">
        <v>8.0399999999999991</v>
      </c>
      <c r="R5492" s="44">
        <v>41.79</v>
      </c>
      <c r="S5492" s="44">
        <v>0</v>
      </c>
      <c r="T5492" s="44">
        <v>0</v>
      </c>
      <c r="U5492" s="44">
        <v>22.17</v>
      </c>
      <c r="V5492" s="9">
        <v>0.224</v>
      </c>
      <c r="W5492" s="42" t="s">
        <v>34</v>
      </c>
      <c r="X5492" s="43"/>
      <c r="Y5492" s="43"/>
      <c r="Z5492" s="43" t="s">
        <v>8442</v>
      </c>
      <c r="AA5492" s="37" t="str">
        <f>VLOOKUP(J5492, sku!B:C, 2, FALSE)</f>
        <v>Chave Allen de Aço de Cabeça, Esférica (9 Peças) Hex Key Wrench</v>
      </c>
      <c r="AB5492" s="37" t="str">
        <f>VLOOKUP(J5492, sku!B:BM, 64, FALSE)</f>
        <v>Importação</v>
      </c>
      <c r="AC5492" s="37" t="str">
        <f>LEFT(pedidos[[#This Row],[SKU]],3)</f>
        <v>1K9</v>
      </c>
      <c r="AD5492" s="37" t="str" cm="1">
        <f t="array" aca="1" ref="AD5492" ca="1">IFERROR(
  INDEX(
    montadora[Montadora],
    MATCH(TRUE,LEFT(#REF!,NÚCARACT(montadora[SKU Parcial]))=montadora[SKU Parcial],0)
  ),
  ""
)</f>
        <v/>
      </c>
    </row>
    <row r="5493" spans="1:30" x14ac:dyDescent="0.25">
      <c r="A5493" s="42" t="s">
        <v>8555</v>
      </c>
      <c r="B5493" s="42"/>
      <c r="C5493" s="42"/>
      <c r="D5493" s="42"/>
      <c r="E5493" s="42">
        <v>23693542104</v>
      </c>
      <c r="F5493" s="42" t="s">
        <v>8374</v>
      </c>
      <c r="G5493" s="42" t="s">
        <v>11227</v>
      </c>
      <c r="H5493" s="7"/>
      <c r="I5493" s="42"/>
      <c r="J5493" s="42" t="s">
        <v>2843</v>
      </c>
      <c r="K5493" s="8">
        <v>45847</v>
      </c>
      <c r="L5493" s="7" t="s">
        <v>8443</v>
      </c>
      <c r="M5493" s="44">
        <v>38.799999999999997</v>
      </c>
      <c r="N5493" s="7">
        <v>1</v>
      </c>
      <c r="O5493" s="44">
        <v>38.799999999999997</v>
      </c>
      <c r="P5493" s="44">
        <v>20.11</v>
      </c>
      <c r="Q5493" s="44">
        <v>3.15</v>
      </c>
      <c r="R5493" s="44">
        <v>12.54</v>
      </c>
      <c r="S5493" s="44">
        <v>0</v>
      </c>
      <c r="T5493" s="44">
        <v>0</v>
      </c>
      <c r="U5493" s="44">
        <v>3</v>
      </c>
      <c r="V5493" s="9">
        <v>7.7299999999999994E-2</v>
      </c>
      <c r="W5493" s="42" t="s">
        <v>34</v>
      </c>
      <c r="X5493" s="43"/>
      <c r="Y5493" s="43"/>
      <c r="Z5493" s="43" t="s">
        <v>8442</v>
      </c>
      <c r="AA5493" s="37" t="str">
        <f>VLOOKUP(J5493, sku!B:C, 2, FALSE)</f>
        <v>Hidracouro 500ml</v>
      </c>
      <c r="AB5493" s="37" t="str">
        <f>VLOOKUP(J5493, sku!B:BM, 64, FALSE)</f>
        <v>Revenda</v>
      </c>
      <c r="AC5493" s="37" t="str">
        <f>LEFT(pedidos[[#This Row],[SKU]],3)</f>
        <v>VX2</v>
      </c>
      <c r="AD5493" s="37" t="str" cm="1">
        <f t="array" aca="1" ref="AD5493" ca="1">IFERROR(
  INDEX(
    montadora[Montadora],
    MATCH(TRUE,LEFT(#REF!,NÚCARACT(montadora[SKU Parcial]))=montadora[SKU Parcial],0)
  ),
  ""
)</f>
        <v/>
      </c>
    </row>
    <row r="5494" spans="1:30" x14ac:dyDescent="0.25">
      <c r="A5494" s="42" t="s">
        <v>8696</v>
      </c>
      <c r="B5494" s="42"/>
      <c r="C5494" s="42"/>
      <c r="D5494" s="42"/>
      <c r="E5494" s="42">
        <v>20399377477</v>
      </c>
      <c r="F5494" s="42" t="s">
        <v>8393</v>
      </c>
      <c r="G5494" s="42" t="s">
        <v>11227</v>
      </c>
      <c r="H5494" s="7"/>
      <c r="I5494" s="42"/>
      <c r="J5494" s="42" t="s">
        <v>2167</v>
      </c>
      <c r="K5494" s="8">
        <v>45846</v>
      </c>
      <c r="L5494" s="7" t="s">
        <v>8443</v>
      </c>
      <c r="M5494" s="44">
        <v>78.8</v>
      </c>
      <c r="N5494" s="7">
        <v>1</v>
      </c>
      <c r="O5494" s="44">
        <v>98.46</v>
      </c>
      <c r="P5494" s="44">
        <v>38.54</v>
      </c>
      <c r="Q5494" s="44">
        <v>6.4</v>
      </c>
      <c r="R5494" s="44">
        <v>21.34</v>
      </c>
      <c r="S5494" s="44">
        <v>19.66</v>
      </c>
      <c r="T5494" s="44">
        <v>0</v>
      </c>
      <c r="U5494" s="44">
        <v>12.52</v>
      </c>
      <c r="V5494" s="9">
        <v>0.15890000000000001</v>
      </c>
      <c r="W5494" s="42" t="s">
        <v>34</v>
      </c>
      <c r="X5494" s="43"/>
      <c r="Y5494" s="43"/>
      <c r="Z5494" s="43" t="s">
        <v>8442</v>
      </c>
      <c r="AA5494" s="37" t="str">
        <f>VLOOKUP(J5494, sku!B:C, 2, FALSE)</f>
        <v>Cadeirinha Rosa Aro 26 - Peixinho Bike</v>
      </c>
      <c r="AB5494" s="37" t="str">
        <f>VLOOKUP(J5494, sku!B:BM, 64, FALSE)</f>
        <v>Revenda</v>
      </c>
      <c r="AC5494" s="37" t="str">
        <f>LEFT(pedidos[[#This Row],[SKU]],3)</f>
        <v>CAD</v>
      </c>
      <c r="AD5494" s="37" t="str" cm="1">
        <f t="array" aca="1" ref="AD5494" ca="1">IFERROR(
  INDEX(
    montadora[Montadora],
    MATCH(TRUE,LEFT(#REF!,NÚCARACT(montadora[SKU Parcial]))=montadora[SKU Parcial],0)
  ),
  ""
)</f>
        <v/>
      </c>
    </row>
    <row r="5495" spans="1:30" x14ac:dyDescent="0.25">
      <c r="A5495" s="42" t="s">
        <v>8789</v>
      </c>
      <c r="B5495" s="42"/>
      <c r="C5495" s="42"/>
      <c r="D5495" s="42"/>
      <c r="E5495" s="42">
        <v>23297894728</v>
      </c>
      <c r="F5495" s="42" t="s">
        <v>8414</v>
      </c>
      <c r="G5495" s="42" t="s">
        <v>11227</v>
      </c>
      <c r="H5495" s="7"/>
      <c r="I5495" s="42"/>
      <c r="J5495" s="42" t="s">
        <v>83</v>
      </c>
      <c r="K5495" s="8">
        <v>45846</v>
      </c>
      <c r="L5495" s="7" t="s">
        <v>8443</v>
      </c>
      <c r="M5495" s="44">
        <v>328.8</v>
      </c>
      <c r="N5495" s="7">
        <v>1</v>
      </c>
      <c r="O5495" s="44">
        <v>328.8</v>
      </c>
      <c r="P5495" s="44">
        <v>110</v>
      </c>
      <c r="Q5495" s="44">
        <v>26.7</v>
      </c>
      <c r="R5495" s="44">
        <v>76.34</v>
      </c>
      <c r="S5495" s="44">
        <v>0</v>
      </c>
      <c r="T5495" s="44">
        <v>0</v>
      </c>
      <c r="U5495" s="44">
        <v>115.76</v>
      </c>
      <c r="V5495" s="9">
        <v>0.35210000000000002</v>
      </c>
      <c r="W5495" s="42" t="s">
        <v>34</v>
      </c>
      <c r="X5495" s="43"/>
      <c r="Y5495" s="43"/>
      <c r="Z5495" s="43" t="s">
        <v>8442</v>
      </c>
      <c r="AA5495" s="37" t="str">
        <f>VLOOKUP(J5495, sku!B:C, 2, FALSE)</f>
        <v>Travessa Fiat - Locker - - - Palio Locker - - - Preto</v>
      </c>
      <c r="AB5495" s="37" t="str">
        <f>VLOOKUP(J5495, sku!B:BM, 64, FALSE)</f>
        <v>Fabricação</v>
      </c>
      <c r="AC5495" s="37" t="str">
        <f>LEFT(pedidos[[#This Row],[SKU]],3)</f>
        <v>XFI</v>
      </c>
      <c r="AD5495" s="37" t="str" cm="1">
        <f t="array" aca="1" ref="AD5495" ca="1">IFERROR(
  INDEX(
    montadora[Montadora],
    MATCH(TRUE,LEFT(#REF!,NÚCARACT(montadora[SKU Parcial]))=montadora[SKU Parcial],0)
  ),
  ""
)</f>
        <v/>
      </c>
    </row>
    <row r="5496" spans="1:30" x14ac:dyDescent="0.25">
      <c r="A5496" s="42" t="s">
        <v>8799</v>
      </c>
      <c r="B5496" s="42"/>
      <c r="C5496" s="42"/>
      <c r="D5496" s="42"/>
      <c r="E5496" s="42">
        <v>23593055819</v>
      </c>
      <c r="F5496" s="42" t="s">
        <v>8403</v>
      </c>
      <c r="G5496" s="42" t="s">
        <v>11227</v>
      </c>
      <c r="H5496" s="7"/>
      <c r="I5496" s="42"/>
      <c r="J5496" s="42" t="s">
        <v>205</v>
      </c>
      <c r="K5496" s="8">
        <v>45846</v>
      </c>
      <c r="L5496" s="7" t="s">
        <v>8443</v>
      </c>
      <c r="M5496" s="44">
        <v>328.8</v>
      </c>
      <c r="N5496" s="7">
        <v>1</v>
      </c>
      <c r="O5496" s="44">
        <v>353.87</v>
      </c>
      <c r="P5496" s="44">
        <v>120</v>
      </c>
      <c r="Q5496" s="44">
        <v>26.7</v>
      </c>
      <c r="R5496" s="44">
        <v>76.34</v>
      </c>
      <c r="S5496" s="44">
        <v>25.07</v>
      </c>
      <c r="T5496" s="44">
        <v>0</v>
      </c>
      <c r="U5496" s="44">
        <v>105.76</v>
      </c>
      <c r="V5496" s="9">
        <v>0.32169999999999999</v>
      </c>
      <c r="W5496" s="42" t="s">
        <v>34</v>
      </c>
      <c r="X5496" s="43"/>
      <c r="Y5496" s="43"/>
      <c r="Z5496" s="43" t="s">
        <v>8442</v>
      </c>
      <c r="AA5496" s="37" t="str">
        <f>VLOOKUP(J5496, sku!B:C, 2, FALSE)</f>
        <v>Travessa Ford - Style - - - Ecosport - - - Preto</v>
      </c>
      <c r="AB5496" s="37" t="str">
        <f>VLOOKUP(J5496, sku!B:BM, 64, FALSE)</f>
        <v>Fabricação</v>
      </c>
      <c r="AC5496" s="37" t="str">
        <f>LEFT(pedidos[[#This Row],[SKU]],3)</f>
        <v>XFO</v>
      </c>
      <c r="AD5496" s="37" t="str" cm="1">
        <f t="array" aca="1" ref="AD5496" ca="1">IFERROR(
  INDEX(
    montadora[Montadora],
    MATCH(TRUE,LEFT(#REF!,NÚCARACT(montadora[SKU Parcial]))=montadora[SKU Parcial],0)
  ),
  ""
)</f>
        <v/>
      </c>
    </row>
    <row r="5497" spans="1:30" x14ac:dyDescent="0.25">
      <c r="A5497" s="42" t="s">
        <v>8697</v>
      </c>
      <c r="B5497" s="42"/>
      <c r="C5497" s="42"/>
      <c r="D5497" s="42"/>
      <c r="E5497" s="42">
        <v>20399377477</v>
      </c>
      <c r="F5497" s="42" t="s">
        <v>8393</v>
      </c>
      <c r="G5497" s="42" t="s">
        <v>11227</v>
      </c>
      <c r="H5497" s="7"/>
      <c r="I5497" s="42"/>
      <c r="J5497" s="42" t="s">
        <v>2167</v>
      </c>
      <c r="K5497" s="8">
        <v>45846</v>
      </c>
      <c r="L5497" s="7" t="s">
        <v>8443</v>
      </c>
      <c r="M5497" s="44">
        <v>78.8</v>
      </c>
      <c r="N5497" s="7">
        <v>1</v>
      </c>
      <c r="O5497" s="44">
        <v>78.8</v>
      </c>
      <c r="P5497" s="44">
        <v>38.54</v>
      </c>
      <c r="Q5497" s="44">
        <v>6.4</v>
      </c>
      <c r="R5497" s="44">
        <v>21.34</v>
      </c>
      <c r="S5497" s="44">
        <v>0</v>
      </c>
      <c r="T5497" s="44">
        <v>0</v>
      </c>
      <c r="U5497" s="44">
        <v>12.52</v>
      </c>
      <c r="V5497" s="9">
        <v>0.15890000000000001</v>
      </c>
      <c r="W5497" s="42" t="s">
        <v>34</v>
      </c>
      <c r="X5497" s="43"/>
      <c r="Y5497" s="43"/>
      <c r="Z5497" s="43" t="s">
        <v>8442</v>
      </c>
      <c r="AA5497" s="37" t="str">
        <f>VLOOKUP(J5497, sku!B:C, 2, FALSE)</f>
        <v>Cadeirinha Rosa Aro 26 - Peixinho Bike</v>
      </c>
      <c r="AB5497" s="37" t="str">
        <f>VLOOKUP(J5497, sku!B:BM, 64, FALSE)</f>
        <v>Revenda</v>
      </c>
      <c r="AC5497" s="37" t="str">
        <f>LEFT(pedidos[[#This Row],[SKU]],3)</f>
        <v>CAD</v>
      </c>
      <c r="AD5497" s="37" t="str" cm="1">
        <f t="array" aca="1" ref="AD5497" ca="1">IFERROR(
  INDEX(
    montadora[Montadora],
    MATCH(TRUE,LEFT(#REF!,NÚCARACT(montadora[SKU Parcial]))=montadora[SKU Parcial],0)
  ),
  ""
)</f>
        <v/>
      </c>
    </row>
    <row r="5498" spans="1:30" x14ac:dyDescent="0.25">
      <c r="A5498" s="42" t="s">
        <v>8484</v>
      </c>
      <c r="B5498" s="42"/>
      <c r="C5498" s="42"/>
      <c r="D5498" s="42"/>
      <c r="E5498" s="42">
        <v>23498023068</v>
      </c>
      <c r="F5498" s="42" t="s">
        <v>8351</v>
      </c>
      <c r="G5498" s="42" t="s">
        <v>11227</v>
      </c>
      <c r="H5498" s="7"/>
      <c r="I5498" s="42"/>
      <c r="J5498" s="42" t="s">
        <v>703</v>
      </c>
      <c r="K5498" s="8">
        <v>45846</v>
      </c>
      <c r="L5498" s="7" t="s">
        <v>8443</v>
      </c>
      <c r="M5498" s="44">
        <v>25.8</v>
      </c>
      <c r="N5498" s="7">
        <v>1</v>
      </c>
      <c r="O5498" s="44">
        <v>25.8</v>
      </c>
      <c r="P5498" s="44">
        <v>7.52</v>
      </c>
      <c r="Q5498" s="44">
        <v>2.09</v>
      </c>
      <c r="R5498" s="44">
        <v>9.68</v>
      </c>
      <c r="S5498" s="44">
        <v>0</v>
      </c>
      <c r="T5498" s="44">
        <v>0</v>
      </c>
      <c r="U5498" s="44">
        <v>6.51</v>
      </c>
      <c r="V5498" s="9">
        <v>0.25209999999999999</v>
      </c>
      <c r="W5498" s="42" t="s">
        <v>34</v>
      </c>
      <c r="X5498" s="43"/>
      <c r="Y5498" s="43"/>
      <c r="Z5498" s="43" t="s">
        <v>8442</v>
      </c>
      <c r="AA5498" s="37" t="str">
        <f>VLOOKUP(J5498, sku!B:C, 2, FALSE)</f>
        <v>Trava Disco De Freio Moto - Preto</v>
      </c>
      <c r="AB5498" s="37" t="str">
        <f>VLOOKUP(J5498, sku!B:BM, 64, FALSE)</f>
        <v>Importação</v>
      </c>
      <c r="AC5498" s="37" t="str">
        <f>LEFT(pedidos[[#This Row],[SKU]],3)</f>
        <v>ET0</v>
      </c>
      <c r="AD5498" s="37" t="str" cm="1">
        <f t="array" aca="1" ref="AD5498" ca="1">IFERROR(
  INDEX(
    montadora[Montadora],
    MATCH(TRUE,LEFT(#REF!,NÚCARACT(montadora[SKU Parcial]))=montadora[SKU Parcial],0)
  ),
  ""
)</f>
        <v/>
      </c>
    </row>
    <row r="5499" spans="1:30" x14ac:dyDescent="0.25">
      <c r="A5499" s="42" t="s">
        <v>8659</v>
      </c>
      <c r="B5499" s="42"/>
      <c r="C5499" s="42"/>
      <c r="D5499" s="42"/>
      <c r="E5499" s="42">
        <v>20399377477</v>
      </c>
      <c r="F5499" s="42" t="s">
        <v>8393</v>
      </c>
      <c r="G5499" s="42" t="s">
        <v>11227</v>
      </c>
      <c r="H5499" s="7"/>
      <c r="I5499" s="42"/>
      <c r="J5499" s="42" t="s">
        <v>938</v>
      </c>
      <c r="K5499" s="8">
        <v>45846</v>
      </c>
      <c r="L5499" s="7" t="s">
        <v>8443</v>
      </c>
      <c r="M5499" s="44">
        <v>78.8</v>
      </c>
      <c r="N5499" s="7">
        <v>1</v>
      </c>
      <c r="O5499" s="44">
        <v>100.89</v>
      </c>
      <c r="P5499" s="44">
        <v>36</v>
      </c>
      <c r="Q5499" s="44">
        <v>6.4</v>
      </c>
      <c r="R5499" s="44">
        <v>21.34</v>
      </c>
      <c r="S5499" s="44">
        <v>22.09</v>
      </c>
      <c r="T5499" s="44">
        <v>0</v>
      </c>
      <c r="U5499" s="44">
        <v>15.06</v>
      </c>
      <c r="V5499" s="9">
        <v>0.19109999999999999</v>
      </c>
      <c r="W5499" s="42" t="s">
        <v>34</v>
      </c>
      <c r="X5499" s="43"/>
      <c r="Y5499" s="43"/>
      <c r="Z5499" s="43" t="s">
        <v>8442</v>
      </c>
      <c r="AA5499" s="37" t="str">
        <f>VLOOKUP(J5499, sku!B:C, 2, FALSE)</f>
        <v>Cadeirinha Preta Aro 26 - Peixinho Bike</v>
      </c>
      <c r="AB5499" s="37" t="str">
        <f>VLOOKUP(J5499, sku!B:BM, 64, FALSE)</f>
        <v>Revenda</v>
      </c>
      <c r="AC5499" s="37" t="str">
        <f>LEFT(pedidos[[#This Row],[SKU]],3)</f>
        <v>CAD</v>
      </c>
      <c r="AD5499" s="37" t="str" cm="1">
        <f t="array" aca="1" ref="AD5499" ca="1">IFERROR(
  INDEX(
    montadora[Montadora],
    MATCH(TRUE,LEFT(#REF!,NÚCARACT(montadora[SKU Parcial]))=montadora[SKU Parcial],0)
  ),
  ""
)</f>
        <v/>
      </c>
    </row>
    <row r="5500" spans="1:30" x14ac:dyDescent="0.25">
      <c r="A5500" s="42" t="s">
        <v>8599</v>
      </c>
      <c r="B5500" s="42"/>
      <c r="C5500" s="42"/>
      <c r="D5500" s="42"/>
      <c r="E5500" s="42">
        <v>22998010236</v>
      </c>
      <c r="F5500" s="42" t="s">
        <v>8381</v>
      </c>
      <c r="G5500" s="42" t="s">
        <v>11227</v>
      </c>
      <c r="H5500" s="7"/>
      <c r="I5500" s="42"/>
      <c r="J5500" s="42" t="s">
        <v>886</v>
      </c>
      <c r="K5500" s="8">
        <v>45846</v>
      </c>
      <c r="L5500" s="7" t="s">
        <v>8443</v>
      </c>
      <c r="M5500" s="44">
        <v>49.8</v>
      </c>
      <c r="N5500" s="7">
        <v>1</v>
      </c>
      <c r="O5500" s="44">
        <v>49.8</v>
      </c>
      <c r="P5500" s="44">
        <v>24.45</v>
      </c>
      <c r="Q5500" s="44">
        <v>4.04</v>
      </c>
      <c r="R5500" s="44">
        <v>14.96</v>
      </c>
      <c r="S5500" s="44">
        <v>0</v>
      </c>
      <c r="T5500" s="44">
        <v>0</v>
      </c>
      <c r="U5500" s="44">
        <v>6.35</v>
      </c>
      <c r="V5500" s="9">
        <v>0.12740000000000001</v>
      </c>
      <c r="W5500" s="42" t="s">
        <v>34</v>
      </c>
      <c r="X5500" s="43"/>
      <c r="Y5500" s="43"/>
      <c r="Z5500" s="43" t="s">
        <v>8442</v>
      </c>
      <c r="AA5500" s="37" t="str">
        <f>VLOOKUP(J5500, sku!B:C, 2, FALSE)</f>
        <v>Trava Manete Moto E Bicicleta de Alumínio</v>
      </c>
      <c r="AB5500" s="37" t="str">
        <f>VLOOKUP(J5500, sku!B:BM, 64, FALSE)</f>
        <v>Importação</v>
      </c>
      <c r="AC5500" s="37" t="str">
        <f>LEFT(pedidos[[#This Row],[SKU]],3)</f>
        <v>ET0</v>
      </c>
      <c r="AD5500" s="37" t="str" cm="1">
        <f t="array" aca="1" ref="AD5500" ca="1">IFERROR(
  INDEX(
    montadora[Montadora],
    MATCH(TRUE,LEFT(#REF!,NÚCARACT(montadora[SKU Parcial]))=montadora[SKU Parcial],0)
  ),
  ""
)</f>
        <v/>
      </c>
    </row>
    <row r="5501" spans="1:30" x14ac:dyDescent="0.25">
      <c r="A5501" s="42" t="s">
        <v>8624</v>
      </c>
      <c r="B5501" s="42"/>
      <c r="C5501" s="42"/>
      <c r="D5501" s="42"/>
      <c r="E5501" s="42">
        <v>21797987573</v>
      </c>
      <c r="F5501" s="42" t="s">
        <v>8817</v>
      </c>
      <c r="G5501" s="42" t="s">
        <v>11227</v>
      </c>
      <c r="H5501" s="7"/>
      <c r="I5501" s="42"/>
      <c r="J5501" s="42" t="s">
        <v>3348</v>
      </c>
      <c r="K5501" s="8">
        <v>45845</v>
      </c>
      <c r="L5501" s="7" t="s">
        <v>8443</v>
      </c>
      <c r="M5501" s="44">
        <v>58.8</v>
      </c>
      <c r="N5501" s="7">
        <v>1</v>
      </c>
      <c r="O5501" s="44">
        <v>58.8</v>
      </c>
      <c r="P5501" s="44">
        <v>34.81</v>
      </c>
      <c r="Q5501" s="44">
        <v>4.7699999999999996</v>
      </c>
      <c r="R5501" s="44">
        <v>16.940000000000001</v>
      </c>
      <c r="S5501" s="44">
        <v>0</v>
      </c>
      <c r="T5501" s="44">
        <v>0</v>
      </c>
      <c r="U5501" s="44">
        <v>2.2799999999999998</v>
      </c>
      <c r="V5501" s="9">
        <v>3.8699999999999998E-2</v>
      </c>
      <c r="W5501" s="42" t="s">
        <v>34</v>
      </c>
      <c r="X5501" s="43"/>
      <c r="Y5501" s="43"/>
      <c r="Z5501" s="43" t="s">
        <v>8442</v>
      </c>
      <c r="AA5501" s="37" t="str">
        <f>VLOOKUP(J5501, sku!B:C, 2, FALSE)</f>
        <v>Shiny 500ml</v>
      </c>
      <c r="AB5501" s="37" t="str">
        <f>VLOOKUP(J5501, sku!B:BM, 64, FALSE)</f>
        <v>Revenda</v>
      </c>
      <c r="AC5501" s="37" t="str">
        <f>LEFT(pedidos[[#This Row],[SKU]],3)</f>
        <v>VX2</v>
      </c>
      <c r="AD5501" s="37" t="str" cm="1">
        <f t="array" aca="1" ref="AD5501" ca="1">IFERROR(
  INDEX(
    montadora[Montadora],
    MATCH(TRUE,LEFT(#REF!,NÚCARACT(montadora[SKU Parcial]))=montadora[SKU Parcial],0)
  ),
  ""
)</f>
        <v/>
      </c>
    </row>
    <row r="5502" spans="1:30" x14ac:dyDescent="0.25">
      <c r="A5502" s="42" t="s">
        <v>8660</v>
      </c>
      <c r="B5502" s="42"/>
      <c r="C5502" s="42"/>
      <c r="D5502" s="42"/>
      <c r="E5502" s="42">
        <v>20399377477</v>
      </c>
      <c r="F5502" s="42" t="s">
        <v>8393</v>
      </c>
      <c r="G5502" s="42" t="s">
        <v>11227</v>
      </c>
      <c r="H5502" s="7"/>
      <c r="I5502" s="42"/>
      <c r="J5502" s="42" t="s">
        <v>938</v>
      </c>
      <c r="K5502" s="8">
        <v>45845</v>
      </c>
      <c r="L5502" s="7" t="s">
        <v>8443</v>
      </c>
      <c r="M5502" s="44">
        <v>78.8</v>
      </c>
      <c r="N5502" s="7">
        <v>1</v>
      </c>
      <c r="O5502" s="44">
        <v>104.55</v>
      </c>
      <c r="P5502" s="44">
        <v>36</v>
      </c>
      <c r="Q5502" s="44">
        <v>6.4</v>
      </c>
      <c r="R5502" s="44">
        <v>21.34</v>
      </c>
      <c r="S5502" s="44">
        <v>25.75</v>
      </c>
      <c r="T5502" s="44">
        <v>0</v>
      </c>
      <c r="U5502" s="44">
        <v>15.06</v>
      </c>
      <c r="V5502" s="9">
        <v>0.19109999999999999</v>
      </c>
      <c r="W5502" s="42" t="s">
        <v>34</v>
      </c>
      <c r="X5502" s="43"/>
      <c r="Y5502" s="43"/>
      <c r="Z5502" s="43" t="s">
        <v>8442</v>
      </c>
      <c r="AA5502" s="37" t="str">
        <f>VLOOKUP(J5502, sku!B:C, 2, FALSE)</f>
        <v>Cadeirinha Preta Aro 26 - Peixinho Bike</v>
      </c>
      <c r="AB5502" s="37" t="str">
        <f>VLOOKUP(J5502, sku!B:BM, 64, FALSE)</f>
        <v>Revenda</v>
      </c>
      <c r="AC5502" s="37" t="str">
        <f>LEFT(pedidos[[#This Row],[SKU]],3)</f>
        <v>CAD</v>
      </c>
      <c r="AD5502" s="37" t="str" cm="1">
        <f t="array" aca="1" ref="AD5502" ca="1">IFERROR(
  INDEX(
    montadora[Montadora],
    MATCH(TRUE,LEFT(#REF!,NÚCARACT(montadora[SKU Parcial]))=montadora[SKU Parcial],0)
  ),
  ""
)</f>
        <v/>
      </c>
    </row>
    <row r="5503" spans="1:30" x14ac:dyDescent="0.25">
      <c r="A5503" s="42" t="s">
        <v>8570</v>
      </c>
      <c r="B5503" s="42"/>
      <c r="C5503" s="42"/>
      <c r="D5503" s="42"/>
      <c r="E5503" s="42">
        <v>22797364129</v>
      </c>
      <c r="F5503" s="42" t="s">
        <v>8376</v>
      </c>
      <c r="G5503" s="42" t="s">
        <v>11227</v>
      </c>
      <c r="H5503" s="7"/>
      <c r="I5503" s="42"/>
      <c r="J5503" s="42" t="s">
        <v>304</v>
      </c>
      <c r="K5503" s="8">
        <v>45845</v>
      </c>
      <c r="L5503" s="7" t="s">
        <v>8443</v>
      </c>
      <c r="M5503" s="44">
        <v>59.8</v>
      </c>
      <c r="N5503" s="7">
        <v>1</v>
      </c>
      <c r="O5503" s="44">
        <v>59.8</v>
      </c>
      <c r="P5503" s="44">
        <v>21.45</v>
      </c>
      <c r="Q5503" s="44">
        <v>4.8600000000000003</v>
      </c>
      <c r="R5503" s="44">
        <v>17.16</v>
      </c>
      <c r="S5503" s="44">
        <v>0</v>
      </c>
      <c r="T5503" s="44">
        <v>0</v>
      </c>
      <c r="U5503" s="44">
        <v>16.329999999999998</v>
      </c>
      <c r="V5503" s="9">
        <v>0.2732</v>
      </c>
      <c r="W5503" s="42" t="s">
        <v>34</v>
      </c>
      <c r="X5503" s="43"/>
      <c r="Y5503" s="43"/>
      <c r="Z5503" s="43" t="s">
        <v>8442</v>
      </c>
      <c r="AA5503" s="37" t="str">
        <f>VLOOKUP(J5503, sku!B:C, 2, FALSE)</f>
        <v>Corrente de Moto Antifurto 150cm - Preto</v>
      </c>
      <c r="AB5503" s="37" t="str">
        <f>VLOOKUP(J5503, sku!B:BM, 64, FALSE)</f>
        <v>Importação</v>
      </c>
      <c r="AC5503" s="37" t="str">
        <f>LEFT(pedidos[[#This Row],[SKU]],3)</f>
        <v>XR0</v>
      </c>
      <c r="AD5503" s="37" t="str" cm="1">
        <f t="array" aca="1" ref="AD5503" ca="1">IFERROR(
  INDEX(
    montadora[Montadora],
    MATCH(TRUE,LEFT(#REF!,NÚCARACT(montadora[SKU Parcial]))=montadora[SKU Parcial],0)
  ),
  ""
)</f>
        <v/>
      </c>
    </row>
    <row r="5504" spans="1:30" x14ac:dyDescent="0.25">
      <c r="A5504" s="42" t="s">
        <v>8620</v>
      </c>
      <c r="B5504" s="42"/>
      <c r="C5504" s="42"/>
      <c r="D5504" s="42"/>
      <c r="E5504" s="42">
        <v>22993873085</v>
      </c>
      <c r="F5504" s="42" t="s">
        <v>8391</v>
      </c>
      <c r="G5504" s="42" t="s">
        <v>11227</v>
      </c>
      <c r="H5504" s="7"/>
      <c r="I5504" s="42"/>
      <c r="J5504" s="42" t="s">
        <v>3206</v>
      </c>
      <c r="K5504" s="8">
        <v>45845</v>
      </c>
      <c r="L5504" s="7" t="s">
        <v>8443</v>
      </c>
      <c r="M5504" s="44">
        <v>59.8</v>
      </c>
      <c r="N5504" s="7">
        <v>1</v>
      </c>
      <c r="O5504" s="44">
        <v>62.45</v>
      </c>
      <c r="P5504" s="44">
        <v>33.340000000000003</v>
      </c>
      <c r="Q5504" s="44">
        <v>4.8600000000000003</v>
      </c>
      <c r="R5504" s="44">
        <v>17.16</v>
      </c>
      <c r="S5504" s="44">
        <v>2.65</v>
      </c>
      <c r="T5504" s="44">
        <v>0</v>
      </c>
      <c r="U5504" s="44">
        <v>4.4400000000000004</v>
      </c>
      <c r="V5504" s="9">
        <v>7.4300000000000005E-2</v>
      </c>
      <c r="W5504" s="42" t="s">
        <v>34</v>
      </c>
      <c r="X5504" s="43"/>
      <c r="Y5504" s="43"/>
      <c r="Z5504" s="43" t="s">
        <v>8442</v>
      </c>
      <c r="AA5504" s="37" t="str">
        <f>VLOOKUP(J5504, sku!B:C, 2, FALSE)</f>
        <v>Banco Bicicleta Selim Preto e Vermelho + Couro PU</v>
      </c>
      <c r="AB5504" s="37" t="str">
        <f>VLOOKUP(J5504, sku!B:BM, 64, FALSE)</f>
        <v>Importação</v>
      </c>
      <c r="AC5504" s="37" t="str">
        <f>LEFT(pedidos[[#This Row],[SKU]],3)</f>
        <v>EB0</v>
      </c>
      <c r="AD5504" s="37" t="str" cm="1">
        <f t="array" aca="1" ref="AD5504" ca="1">IFERROR(
  INDEX(
    montadora[Montadora],
    MATCH(TRUE,LEFT(#REF!,NÚCARACT(montadora[SKU Parcial]))=montadora[SKU Parcial],0)
  ),
  ""
)</f>
        <v/>
      </c>
    </row>
    <row r="5505" spans="1:30" x14ac:dyDescent="0.25">
      <c r="A5505" s="42" t="s">
        <v>8600</v>
      </c>
      <c r="B5505" s="42"/>
      <c r="C5505" s="42"/>
      <c r="D5505" s="42"/>
      <c r="E5505" s="42">
        <v>22293424720</v>
      </c>
      <c r="F5505" s="42" t="s">
        <v>8380</v>
      </c>
      <c r="G5505" s="42" t="s">
        <v>11227</v>
      </c>
      <c r="H5505" s="7"/>
      <c r="I5505" s="42"/>
      <c r="J5505" s="42" t="s">
        <v>886</v>
      </c>
      <c r="K5505" s="8">
        <v>45845</v>
      </c>
      <c r="L5505" s="7" t="s">
        <v>8443</v>
      </c>
      <c r="M5505" s="44">
        <v>49.8</v>
      </c>
      <c r="N5505" s="7">
        <v>1</v>
      </c>
      <c r="O5505" s="44">
        <v>60.63</v>
      </c>
      <c r="P5505" s="44">
        <v>24.45</v>
      </c>
      <c r="Q5505" s="44">
        <v>4.04</v>
      </c>
      <c r="R5505" s="44">
        <v>14.96</v>
      </c>
      <c r="S5505" s="44">
        <v>10.83</v>
      </c>
      <c r="T5505" s="44">
        <v>0</v>
      </c>
      <c r="U5505" s="44">
        <v>6.35</v>
      </c>
      <c r="V5505" s="9">
        <v>0.12740000000000001</v>
      </c>
      <c r="W5505" s="42" t="s">
        <v>34</v>
      </c>
      <c r="X5505" s="43"/>
      <c r="Y5505" s="43"/>
      <c r="Z5505" s="43" t="s">
        <v>8442</v>
      </c>
      <c r="AA5505" s="37" t="str">
        <f>VLOOKUP(J5505, sku!B:C, 2, FALSE)</f>
        <v>Trava Manete Moto E Bicicleta de Alumínio</v>
      </c>
      <c r="AB5505" s="37" t="str">
        <f>VLOOKUP(J5505, sku!B:BM, 64, FALSE)</f>
        <v>Importação</v>
      </c>
      <c r="AC5505" s="37" t="str">
        <f>LEFT(pedidos[[#This Row],[SKU]],3)</f>
        <v>ET0</v>
      </c>
      <c r="AD5505" s="37" t="str" cm="1">
        <f t="array" aca="1" ref="AD5505" ca="1">IFERROR(
  INDEX(
    montadora[Montadora],
    MATCH(TRUE,LEFT(#REF!,NÚCARACT(montadora[SKU Parcial]))=montadora[SKU Parcial],0)
  ),
  ""
)</f>
        <v/>
      </c>
    </row>
    <row r="5506" spans="1:30" x14ac:dyDescent="0.25">
      <c r="A5506" s="42" t="s">
        <v>8661</v>
      </c>
      <c r="B5506" s="42"/>
      <c r="C5506" s="42"/>
      <c r="D5506" s="42"/>
      <c r="E5506" s="42">
        <v>20399377477</v>
      </c>
      <c r="F5506" s="42" t="s">
        <v>8393</v>
      </c>
      <c r="G5506" s="42" t="s">
        <v>11227</v>
      </c>
      <c r="H5506" s="7"/>
      <c r="I5506" s="42"/>
      <c r="J5506" s="42" t="s">
        <v>938</v>
      </c>
      <c r="K5506" s="8">
        <v>45845</v>
      </c>
      <c r="L5506" s="7" t="s">
        <v>8443</v>
      </c>
      <c r="M5506" s="44">
        <v>78.8</v>
      </c>
      <c r="N5506" s="7">
        <v>1</v>
      </c>
      <c r="O5506" s="44">
        <v>83.87</v>
      </c>
      <c r="P5506" s="44">
        <v>36</v>
      </c>
      <c r="Q5506" s="44">
        <v>6.4</v>
      </c>
      <c r="R5506" s="44">
        <v>21.34</v>
      </c>
      <c r="S5506" s="44">
        <v>5.07</v>
      </c>
      <c r="T5506" s="44">
        <v>0</v>
      </c>
      <c r="U5506" s="44">
        <v>15.06</v>
      </c>
      <c r="V5506" s="9">
        <v>0.19109999999999999</v>
      </c>
      <c r="W5506" s="42" t="s">
        <v>34</v>
      </c>
      <c r="X5506" s="43"/>
      <c r="Y5506" s="43"/>
      <c r="Z5506" s="43" t="s">
        <v>8442</v>
      </c>
      <c r="AA5506" s="37" t="str">
        <f>VLOOKUP(J5506, sku!B:C, 2, FALSE)</f>
        <v>Cadeirinha Preta Aro 26 - Peixinho Bike</v>
      </c>
      <c r="AB5506" s="37" t="str">
        <f>VLOOKUP(J5506, sku!B:BM, 64, FALSE)</f>
        <v>Revenda</v>
      </c>
      <c r="AC5506" s="37" t="str">
        <f>LEFT(pedidos[[#This Row],[SKU]],3)</f>
        <v>CAD</v>
      </c>
      <c r="AD5506" s="37" t="str" cm="1">
        <f t="array" aca="1" ref="AD5506" ca="1">IFERROR(
  INDEX(
    montadora[Montadora],
    MATCH(TRUE,LEFT(#REF!,NÚCARACT(montadora[SKU Parcial]))=montadora[SKU Parcial],0)
  ),
  ""
)</f>
        <v/>
      </c>
    </row>
    <row r="5507" spans="1:30" x14ac:dyDescent="0.25">
      <c r="A5507" s="42" t="s">
        <v>8800</v>
      </c>
      <c r="B5507" s="42"/>
      <c r="C5507" s="42"/>
      <c r="D5507" s="42"/>
      <c r="E5507" s="42">
        <v>23597552518</v>
      </c>
      <c r="F5507" s="42" t="s">
        <v>8828</v>
      </c>
      <c r="G5507" s="42" t="s">
        <v>11227</v>
      </c>
      <c r="H5507" s="7"/>
      <c r="I5507" s="42"/>
      <c r="J5507" s="42" t="s">
        <v>105</v>
      </c>
      <c r="K5507" s="8">
        <v>45845</v>
      </c>
      <c r="L5507" s="7" t="s">
        <v>8443</v>
      </c>
      <c r="M5507" s="44">
        <v>328.8</v>
      </c>
      <c r="N5507" s="7">
        <v>1</v>
      </c>
      <c r="O5507" s="44">
        <v>328.8</v>
      </c>
      <c r="P5507" s="44">
        <v>120</v>
      </c>
      <c r="Q5507" s="44">
        <v>26.7</v>
      </c>
      <c r="R5507" s="44">
        <v>76.34</v>
      </c>
      <c r="S5507" s="44">
        <v>0</v>
      </c>
      <c r="T5507" s="44">
        <v>0</v>
      </c>
      <c r="U5507" s="44">
        <v>105.76</v>
      </c>
      <c r="V5507" s="9">
        <v>0.32169999999999999</v>
      </c>
      <c r="W5507" s="42" t="s">
        <v>34</v>
      </c>
      <c r="X5507" s="43"/>
      <c r="Y5507" s="43"/>
      <c r="Z5507" s="43" t="s">
        <v>8442</v>
      </c>
      <c r="AA5507" s="37" t="str">
        <f>VLOOKUP(J5507, sku!B:C, 2, FALSE)</f>
        <v>Travessa Nissan - Style - - - Kicks - - - Prata</v>
      </c>
      <c r="AB5507" s="37" t="str">
        <f>VLOOKUP(J5507, sku!B:BM, 64, FALSE)</f>
        <v>Fabricação</v>
      </c>
      <c r="AC5507" s="37" t="str">
        <f>LEFT(pedidos[[#This Row],[SKU]],3)</f>
        <v>XNS</v>
      </c>
      <c r="AD5507" s="37" t="str" cm="1">
        <f t="array" aca="1" ref="AD5507" ca="1">IFERROR(
  INDEX(
    montadora[Montadora],
    MATCH(TRUE,LEFT(#REF!,NÚCARACT(montadora[SKU Parcial]))=montadora[SKU Parcial],0)
  ),
  ""
)</f>
        <v/>
      </c>
    </row>
    <row r="5508" spans="1:30" x14ac:dyDescent="0.25">
      <c r="A5508" s="42" t="s">
        <v>8556</v>
      </c>
      <c r="B5508" s="42"/>
      <c r="C5508" s="42"/>
      <c r="D5508" s="42"/>
      <c r="E5508" s="42">
        <v>23693542104</v>
      </c>
      <c r="F5508" s="42" t="s">
        <v>8374</v>
      </c>
      <c r="G5508" s="42" t="s">
        <v>11227</v>
      </c>
      <c r="H5508" s="7"/>
      <c r="I5508" s="42"/>
      <c r="J5508" s="42" t="s">
        <v>2843</v>
      </c>
      <c r="K5508" s="8">
        <v>45845</v>
      </c>
      <c r="L5508" s="7" t="s">
        <v>8443</v>
      </c>
      <c r="M5508" s="44">
        <v>38.799999999999997</v>
      </c>
      <c r="N5508" s="7">
        <v>1</v>
      </c>
      <c r="O5508" s="44">
        <v>38.799999999999997</v>
      </c>
      <c r="P5508" s="44">
        <v>20.11</v>
      </c>
      <c r="Q5508" s="44">
        <v>3.15</v>
      </c>
      <c r="R5508" s="44">
        <v>12.54</v>
      </c>
      <c r="S5508" s="44">
        <v>0</v>
      </c>
      <c r="T5508" s="44">
        <v>0</v>
      </c>
      <c r="U5508" s="44">
        <v>3</v>
      </c>
      <c r="V5508" s="9">
        <v>7.7299999999999994E-2</v>
      </c>
      <c r="W5508" s="42" t="s">
        <v>34</v>
      </c>
      <c r="X5508" s="43"/>
      <c r="Y5508" s="43"/>
      <c r="Z5508" s="43" t="s">
        <v>8442</v>
      </c>
      <c r="AA5508" s="37" t="str">
        <f>VLOOKUP(J5508, sku!B:C, 2, FALSE)</f>
        <v>Hidracouro 500ml</v>
      </c>
      <c r="AB5508" s="37" t="str">
        <f>VLOOKUP(J5508, sku!B:BM, 64, FALSE)</f>
        <v>Revenda</v>
      </c>
      <c r="AC5508" s="37" t="str">
        <f>LEFT(pedidos[[#This Row],[SKU]],3)</f>
        <v>VX2</v>
      </c>
      <c r="AD5508" s="37" t="str" cm="1">
        <f t="array" aca="1" ref="AD5508" ca="1">IFERROR(
  INDEX(
    montadora[Montadora],
    MATCH(TRUE,LEFT(#REF!,NÚCARACT(montadora[SKU Parcial]))=montadora[SKU Parcial],0)
  ),
  ""
)</f>
        <v/>
      </c>
    </row>
    <row r="5509" spans="1:30" x14ac:dyDescent="0.25">
      <c r="A5509" s="42" t="s">
        <v>8790</v>
      </c>
      <c r="B5509" s="42"/>
      <c r="C5509" s="42"/>
      <c r="D5509" s="42"/>
      <c r="E5509" s="42">
        <v>23297894728</v>
      </c>
      <c r="F5509" s="42" t="s">
        <v>8414</v>
      </c>
      <c r="G5509" s="42" t="s">
        <v>11227</v>
      </c>
      <c r="H5509" s="7"/>
      <c r="I5509" s="42"/>
      <c r="J5509" s="42" t="s">
        <v>83</v>
      </c>
      <c r="K5509" s="8">
        <v>45845</v>
      </c>
      <c r="L5509" s="7" t="s">
        <v>8443</v>
      </c>
      <c r="M5509" s="44">
        <v>328.8</v>
      </c>
      <c r="N5509" s="7">
        <v>1</v>
      </c>
      <c r="O5509" s="44">
        <v>328.8</v>
      </c>
      <c r="P5509" s="44">
        <v>110</v>
      </c>
      <c r="Q5509" s="44">
        <v>26.7</v>
      </c>
      <c r="R5509" s="44">
        <v>76.34</v>
      </c>
      <c r="S5509" s="44">
        <v>0</v>
      </c>
      <c r="T5509" s="44">
        <v>0</v>
      </c>
      <c r="U5509" s="44">
        <v>115.76</v>
      </c>
      <c r="V5509" s="9">
        <v>0.35210000000000002</v>
      </c>
      <c r="W5509" s="42" t="s">
        <v>34</v>
      </c>
      <c r="X5509" s="43"/>
      <c r="Y5509" s="43"/>
      <c r="Z5509" s="43" t="s">
        <v>8442</v>
      </c>
      <c r="AA5509" s="37" t="str">
        <f>VLOOKUP(J5509, sku!B:C, 2, FALSE)</f>
        <v>Travessa Fiat - Locker - - - Palio Locker - - - Preto</v>
      </c>
      <c r="AB5509" s="37" t="str">
        <f>VLOOKUP(J5509, sku!B:BM, 64, FALSE)</f>
        <v>Fabricação</v>
      </c>
      <c r="AC5509" s="37" t="str">
        <f>LEFT(pedidos[[#This Row],[SKU]],3)</f>
        <v>XFI</v>
      </c>
      <c r="AD5509" s="37" t="str" cm="1">
        <f t="array" aca="1" ref="AD5509" ca="1">IFERROR(
  INDEX(
    montadora[Montadora],
    MATCH(TRUE,LEFT(#REF!,NÚCARACT(montadora[SKU Parcial]))=montadora[SKU Parcial],0)
  ),
  ""
)</f>
        <v/>
      </c>
    </row>
    <row r="5510" spans="1:30" x14ac:dyDescent="0.25">
      <c r="A5510" s="42" t="s">
        <v>8662</v>
      </c>
      <c r="B5510" s="42"/>
      <c r="C5510" s="42"/>
      <c r="D5510" s="42"/>
      <c r="E5510" s="42">
        <v>20399377477</v>
      </c>
      <c r="F5510" s="42" t="s">
        <v>8393</v>
      </c>
      <c r="G5510" s="42" t="s">
        <v>11227</v>
      </c>
      <c r="H5510" s="7"/>
      <c r="I5510" s="42"/>
      <c r="J5510" s="42" t="s">
        <v>938</v>
      </c>
      <c r="K5510" s="8">
        <v>45845</v>
      </c>
      <c r="L5510" s="7" t="s">
        <v>8443</v>
      </c>
      <c r="M5510" s="44">
        <v>78.8</v>
      </c>
      <c r="N5510" s="7">
        <v>1</v>
      </c>
      <c r="O5510" s="44">
        <v>92.39</v>
      </c>
      <c r="P5510" s="44">
        <v>36</v>
      </c>
      <c r="Q5510" s="44">
        <v>6.4</v>
      </c>
      <c r="R5510" s="44">
        <v>21.34</v>
      </c>
      <c r="S5510" s="44">
        <v>13.59</v>
      </c>
      <c r="T5510" s="44">
        <v>0</v>
      </c>
      <c r="U5510" s="44">
        <v>15.06</v>
      </c>
      <c r="V5510" s="9">
        <v>0.19109999999999999</v>
      </c>
      <c r="W5510" s="42" t="s">
        <v>34</v>
      </c>
      <c r="X5510" s="43"/>
      <c r="Y5510" s="43"/>
      <c r="Z5510" s="43" t="s">
        <v>8442</v>
      </c>
      <c r="AA5510" s="37" t="str">
        <f>VLOOKUP(J5510, sku!B:C, 2, FALSE)</f>
        <v>Cadeirinha Preta Aro 26 - Peixinho Bike</v>
      </c>
      <c r="AB5510" s="37" t="str">
        <f>VLOOKUP(J5510, sku!B:BM, 64, FALSE)</f>
        <v>Revenda</v>
      </c>
      <c r="AC5510" s="37" t="str">
        <f>LEFT(pedidos[[#This Row],[SKU]],3)</f>
        <v>CAD</v>
      </c>
      <c r="AD5510" s="37" t="str" cm="1">
        <f t="array" aca="1" ref="AD5510" ca="1">IFERROR(
  INDEX(
    montadora[Montadora],
    MATCH(TRUE,LEFT(#REF!,NÚCARACT(montadora[SKU Parcial]))=montadora[SKU Parcial],0)
  ),
  ""
)</f>
        <v/>
      </c>
    </row>
    <row r="5511" spans="1:30" x14ac:dyDescent="0.25">
      <c r="A5511" s="42" t="s">
        <v>8663</v>
      </c>
      <c r="B5511" s="42"/>
      <c r="C5511" s="42"/>
      <c r="D5511" s="42"/>
      <c r="E5511" s="42">
        <v>20399377477</v>
      </c>
      <c r="F5511" s="42" t="s">
        <v>8393</v>
      </c>
      <c r="G5511" s="42" t="s">
        <v>11227</v>
      </c>
      <c r="H5511" s="7"/>
      <c r="I5511" s="42"/>
      <c r="J5511" s="42" t="s">
        <v>938</v>
      </c>
      <c r="K5511" s="8">
        <v>45845</v>
      </c>
      <c r="L5511" s="7" t="s">
        <v>8443</v>
      </c>
      <c r="M5511" s="44">
        <v>78.8</v>
      </c>
      <c r="N5511" s="7">
        <v>1</v>
      </c>
      <c r="O5511" s="44">
        <v>78.8</v>
      </c>
      <c r="P5511" s="44">
        <v>36</v>
      </c>
      <c r="Q5511" s="44">
        <v>6.4</v>
      </c>
      <c r="R5511" s="44">
        <v>21.34</v>
      </c>
      <c r="S5511" s="44">
        <v>0</v>
      </c>
      <c r="T5511" s="44">
        <v>0</v>
      </c>
      <c r="U5511" s="44">
        <v>15.06</v>
      </c>
      <c r="V5511" s="9">
        <v>0.19109999999999999</v>
      </c>
      <c r="W5511" s="42" t="s">
        <v>34</v>
      </c>
      <c r="X5511" s="43"/>
      <c r="Y5511" s="43"/>
      <c r="Z5511" s="43" t="s">
        <v>8442</v>
      </c>
      <c r="AA5511" s="37" t="str">
        <f>VLOOKUP(J5511, sku!B:C, 2, FALSE)</f>
        <v>Cadeirinha Preta Aro 26 - Peixinho Bike</v>
      </c>
      <c r="AB5511" s="37" t="str">
        <f>VLOOKUP(J5511, sku!B:BM, 64, FALSE)</f>
        <v>Revenda</v>
      </c>
      <c r="AC5511" s="37" t="str">
        <f>LEFT(pedidos[[#This Row],[SKU]],3)</f>
        <v>CAD</v>
      </c>
      <c r="AD5511" s="37" t="str" cm="1">
        <f t="array" aca="1" ref="AD5511" ca="1">IFERROR(
  INDEX(
    montadora[Montadora],
    MATCH(TRUE,LEFT(#REF!,NÚCARACT(montadora[SKU Parcial]))=montadora[SKU Parcial],0)
  ),
  ""
)</f>
        <v/>
      </c>
    </row>
    <row r="5512" spans="1:30" x14ac:dyDescent="0.25">
      <c r="A5512" s="42" t="s">
        <v>8772</v>
      </c>
      <c r="B5512" s="42"/>
      <c r="C5512" s="42"/>
      <c r="D5512" s="42"/>
      <c r="E5512" s="42">
        <v>19097805477</v>
      </c>
      <c r="F5512" s="42" t="s">
        <v>8411</v>
      </c>
      <c r="G5512" s="42" t="s">
        <v>11227</v>
      </c>
      <c r="H5512" s="7"/>
      <c r="I5512" s="42"/>
      <c r="J5512" s="42" t="s">
        <v>281</v>
      </c>
      <c r="K5512" s="8">
        <v>45845</v>
      </c>
      <c r="L5512" s="7" t="s">
        <v>8443</v>
      </c>
      <c r="M5512" s="44">
        <v>238.8</v>
      </c>
      <c r="N5512" s="7">
        <v>1</v>
      </c>
      <c r="O5512" s="44">
        <v>238.8</v>
      </c>
      <c r="P5512" s="44">
        <v>105</v>
      </c>
      <c r="Q5512" s="44">
        <v>19.39</v>
      </c>
      <c r="R5512" s="44">
        <v>56.54</v>
      </c>
      <c r="S5512" s="44">
        <v>0</v>
      </c>
      <c r="T5512" s="44">
        <v>0</v>
      </c>
      <c r="U5512" s="44">
        <v>57.87</v>
      </c>
      <c r="V5512" s="9">
        <v>0.24229999999999999</v>
      </c>
      <c r="W5512" s="42" t="s">
        <v>34</v>
      </c>
      <c r="X5512" s="43"/>
      <c r="Y5512" s="43"/>
      <c r="Z5512" s="43" t="s">
        <v>8442</v>
      </c>
      <c r="AA5512" s="37" t="str">
        <f>VLOOKUP(J5512, sku!B:C, 2, FALSE)</f>
        <v>Travessa Fiat - Slim - - - Strada Endurance Freedom Volcano - 2020+ - Preto</v>
      </c>
      <c r="AB5512" s="37" t="str">
        <f>VLOOKUP(J5512, sku!B:BM, 64, FALSE)</f>
        <v>Fabricação</v>
      </c>
      <c r="AC5512" s="37" t="str">
        <f>LEFT(pedidos[[#This Row],[SKU]],3)</f>
        <v>XFI</v>
      </c>
      <c r="AD5512" s="37" t="str" cm="1">
        <f t="array" aca="1" ref="AD5512" ca="1">IFERROR(
  INDEX(
    montadora[Montadora],
    MATCH(TRUE,LEFT(#REF!,NÚCARACT(montadora[SKU Parcial]))=montadora[SKU Parcial],0)
  ),
  ""
)</f>
        <v/>
      </c>
    </row>
    <row r="5513" spans="1:30" x14ac:dyDescent="0.25">
      <c r="A5513" s="42" t="s">
        <v>8619</v>
      </c>
      <c r="B5513" s="42"/>
      <c r="C5513" s="42"/>
      <c r="D5513" s="42"/>
      <c r="E5513" s="42">
        <v>19299336371</v>
      </c>
      <c r="F5513" s="42" t="s">
        <v>8389</v>
      </c>
      <c r="G5513" s="42" t="s">
        <v>11227</v>
      </c>
      <c r="H5513" s="7"/>
      <c r="I5513" s="42"/>
      <c r="J5513" s="42" t="s">
        <v>1950</v>
      </c>
      <c r="K5513" s="8">
        <v>45845</v>
      </c>
      <c r="L5513" s="7" t="s">
        <v>8443</v>
      </c>
      <c r="M5513" s="44">
        <v>58.8</v>
      </c>
      <c r="N5513" s="7">
        <v>1</v>
      </c>
      <c r="O5513" s="44">
        <v>67.19</v>
      </c>
      <c r="P5513" s="44">
        <v>30</v>
      </c>
      <c r="Q5513" s="44">
        <v>4.7699999999999996</v>
      </c>
      <c r="R5513" s="44">
        <v>16.940000000000001</v>
      </c>
      <c r="S5513" s="44">
        <v>8.39</v>
      </c>
      <c r="T5513" s="44">
        <v>0</v>
      </c>
      <c r="U5513" s="44">
        <v>7.09</v>
      </c>
      <c r="V5513" s="9">
        <v>0.1205</v>
      </c>
      <c r="W5513" s="42" t="s">
        <v>34</v>
      </c>
      <c r="X5513" s="43"/>
      <c r="Y5513" s="43"/>
      <c r="Z5513" s="43" t="s">
        <v>8442</v>
      </c>
      <c r="AA5513" s="37" t="str">
        <f>VLOOKUP(J5513, sku!B:C, 2, FALSE)</f>
        <v>Super Led C6 Vclear - H11</v>
      </c>
      <c r="AB5513" s="37" t="str">
        <f>VLOOKUP(J5513, sku!B:BM, 64, FALSE)</f>
        <v>Revenda</v>
      </c>
      <c r="AC5513" s="37" t="str">
        <f>LEFT(pedidos[[#This Row],[SKU]],3)</f>
        <v>VL-</v>
      </c>
      <c r="AD5513" s="37" t="str" cm="1">
        <f t="array" aca="1" ref="AD5513" ca="1">IFERROR(
  INDEX(
    montadora[Montadora],
    MATCH(TRUE,LEFT(#REF!,NÚCARACT(montadora[SKU Parcial]))=montadora[SKU Parcial],0)
  ),
  ""
)</f>
        <v/>
      </c>
    </row>
    <row r="5514" spans="1:30" x14ac:dyDescent="0.25">
      <c r="A5514" s="42" t="s">
        <v>8520</v>
      </c>
      <c r="B5514" s="42"/>
      <c r="C5514" s="42"/>
      <c r="D5514" s="42"/>
      <c r="E5514" s="42">
        <v>18999362038</v>
      </c>
      <c r="F5514" s="42" t="s">
        <v>8358</v>
      </c>
      <c r="G5514" s="42" t="s">
        <v>11227</v>
      </c>
      <c r="H5514" s="7"/>
      <c r="I5514" s="42"/>
      <c r="J5514" s="42" t="s">
        <v>8423</v>
      </c>
      <c r="K5514" s="8">
        <v>45845</v>
      </c>
      <c r="L5514" s="7" t="s">
        <v>8443</v>
      </c>
      <c r="M5514" s="44">
        <v>25.8</v>
      </c>
      <c r="N5514" s="7">
        <v>1</v>
      </c>
      <c r="O5514" s="44">
        <v>25.8</v>
      </c>
      <c r="P5514" s="44">
        <v>13.28</v>
      </c>
      <c r="Q5514" s="44">
        <v>2.09</v>
      </c>
      <c r="R5514" s="44">
        <v>9.68</v>
      </c>
      <c r="S5514" s="44">
        <v>0</v>
      </c>
      <c r="T5514" s="44">
        <v>0</v>
      </c>
      <c r="U5514" s="44">
        <v>0.75</v>
      </c>
      <c r="V5514" s="9">
        <v>2.8899999999999999E-2</v>
      </c>
      <c r="W5514" s="42" t="s">
        <v>34</v>
      </c>
      <c r="X5514" s="43"/>
      <c r="Y5514" s="43"/>
      <c r="Z5514" s="43" t="s">
        <v>8442</v>
      </c>
      <c r="AA5514" s="37" t="str">
        <f>VLOOKUP(J5514, sku!B:C, 2, FALSE)</f>
        <v>Cadeado Trava De Bicicleta 110 Cm - Azul</v>
      </c>
      <c r="AB5514" s="37" t="str">
        <f>VLOOKUP(J5514, sku!B:BM, 64, FALSE)</f>
        <v>Importação</v>
      </c>
      <c r="AC5514" s="37" t="str">
        <f>LEFT(pedidos[[#This Row],[SKU]],3)</f>
        <v>CAD</v>
      </c>
      <c r="AD5514" s="37" t="str" cm="1">
        <f t="array" aca="1" ref="AD5514" ca="1">IFERROR(
  INDEX(
    montadora[Montadora],
    MATCH(TRUE,LEFT(J5604,NÚCARACT(montadora[SKU Parcial]))=montadora[SKU Parcial],0)
  ),
  ""
)</f>
        <v/>
      </c>
    </row>
    <row r="5515" spans="1:30" x14ac:dyDescent="0.25">
      <c r="A5515" s="42" t="s">
        <v>8485</v>
      </c>
      <c r="B5515" s="42"/>
      <c r="C5515" s="42"/>
      <c r="D5515" s="42"/>
      <c r="E5515" s="42">
        <v>23498023068</v>
      </c>
      <c r="F5515" s="42" t="s">
        <v>8351</v>
      </c>
      <c r="G5515" s="42" t="s">
        <v>11227</v>
      </c>
      <c r="H5515" s="7"/>
      <c r="I5515" s="42"/>
      <c r="J5515" s="42" t="s">
        <v>703</v>
      </c>
      <c r="K5515" s="8">
        <v>45845</v>
      </c>
      <c r="L5515" s="7" t="s">
        <v>8443</v>
      </c>
      <c r="M5515" s="44">
        <v>25.8</v>
      </c>
      <c r="N5515" s="7">
        <v>1</v>
      </c>
      <c r="O5515" s="44">
        <v>25.8</v>
      </c>
      <c r="P5515" s="44">
        <v>7.52</v>
      </c>
      <c r="Q5515" s="44">
        <v>2.09</v>
      </c>
      <c r="R5515" s="44">
        <v>9.68</v>
      </c>
      <c r="S5515" s="44">
        <v>0</v>
      </c>
      <c r="T5515" s="44">
        <v>0</v>
      </c>
      <c r="U5515" s="44">
        <v>6.51</v>
      </c>
      <c r="V5515" s="9">
        <v>0.25209999999999999</v>
      </c>
      <c r="W5515" s="42" t="s">
        <v>34</v>
      </c>
      <c r="X5515" s="43"/>
      <c r="Y5515" s="43"/>
      <c r="Z5515" s="43" t="s">
        <v>8442</v>
      </c>
      <c r="AA5515" s="37" t="str">
        <f>VLOOKUP(J5515, sku!B:C, 2, FALSE)</f>
        <v>Trava Disco De Freio Moto - Preto</v>
      </c>
      <c r="AB5515" s="37" t="str">
        <f>VLOOKUP(J5515, sku!B:BM, 64, FALSE)</f>
        <v>Importação</v>
      </c>
      <c r="AC5515" s="37" t="str">
        <f>LEFT(pedidos[[#This Row],[SKU]],3)</f>
        <v>ET0</v>
      </c>
      <c r="AD5515" s="37" t="str" cm="1">
        <f t="array" aca="1" ref="AD5515" ca="1">IFERROR(
  INDEX(
    montadora[Montadora],
    MATCH(TRUE,LEFT(J5605,NÚCARACT(montadora[SKU Parcial]))=montadora[SKU Parcial],0)
  ),
  ""
)</f>
        <v/>
      </c>
    </row>
    <row r="5516" spans="1:30" x14ac:dyDescent="0.25">
      <c r="A5516" s="42" t="s">
        <v>8513</v>
      </c>
      <c r="B5516" s="42"/>
      <c r="C5516" s="42"/>
      <c r="D5516" s="42"/>
      <c r="E5516" s="42">
        <v>21299544379</v>
      </c>
      <c r="F5516" s="42" t="s">
        <v>8353</v>
      </c>
      <c r="G5516" s="42" t="s">
        <v>11227</v>
      </c>
      <c r="H5516" s="7"/>
      <c r="I5516" s="42"/>
      <c r="J5516" s="42" t="s">
        <v>100</v>
      </c>
      <c r="K5516" s="8">
        <v>45845</v>
      </c>
      <c r="L5516" s="7" t="s">
        <v>8443</v>
      </c>
      <c r="M5516" s="44">
        <v>47.8</v>
      </c>
      <c r="N5516" s="7">
        <v>1</v>
      </c>
      <c r="O5516" s="44">
        <v>47.8</v>
      </c>
      <c r="P5516" s="44">
        <v>8.84</v>
      </c>
      <c r="Q5516" s="44">
        <v>3.88</v>
      </c>
      <c r="R5516" s="44">
        <v>14.52</v>
      </c>
      <c r="S5516" s="44">
        <v>0</v>
      </c>
      <c r="T5516" s="44">
        <v>-1.21</v>
      </c>
      <c r="U5516" s="44">
        <v>21.77</v>
      </c>
      <c r="V5516" s="9">
        <v>0.45540000000000003</v>
      </c>
      <c r="W5516" s="42" t="s">
        <v>34</v>
      </c>
      <c r="X5516" s="43"/>
      <c r="Y5516" s="43"/>
      <c r="Z5516" s="43" t="s">
        <v>8442</v>
      </c>
      <c r="AA5516" s="37" t="str">
        <f>VLOOKUP(J5516, sku!B:C, 2, FALSE)</f>
        <v>Trava Disco De Freio Bicicleta - Prata</v>
      </c>
      <c r="AB5516" s="37" t="str">
        <f>VLOOKUP(J5516, sku!B:BM, 64, FALSE)</f>
        <v>Importação</v>
      </c>
      <c r="AC5516" s="37" t="str">
        <f>LEFT(pedidos[[#This Row],[SKU]],3)</f>
        <v>ET0</v>
      </c>
      <c r="AD5516" s="37" t="str" cm="1">
        <f t="array" aca="1" ref="AD5516" ca="1">IFERROR(
  INDEX(
    montadora[Montadora],
    MATCH(TRUE,LEFT(J5606,NÚCARACT(montadora[SKU Parcial]))=montadora[SKU Parcial],0)
  ),
  ""
)</f>
        <v/>
      </c>
    </row>
    <row r="5517" spans="1:30" x14ac:dyDescent="0.25">
      <c r="A5517" s="42" t="s">
        <v>8546</v>
      </c>
      <c r="B5517" s="42"/>
      <c r="C5517" s="42"/>
      <c r="D5517" s="42"/>
      <c r="E5517" s="42">
        <v>21599552711</v>
      </c>
      <c r="F5517" s="42" t="s">
        <v>8366</v>
      </c>
      <c r="G5517" s="42" t="s">
        <v>11227</v>
      </c>
      <c r="H5517" s="7"/>
      <c r="I5517" s="42"/>
      <c r="J5517" s="42" t="s">
        <v>2886</v>
      </c>
      <c r="K5517" s="8">
        <v>45845</v>
      </c>
      <c r="L5517" s="7" t="s">
        <v>8443</v>
      </c>
      <c r="M5517" s="44">
        <v>33.799999999999997</v>
      </c>
      <c r="N5517" s="7">
        <v>1</v>
      </c>
      <c r="O5517" s="44">
        <v>40.98</v>
      </c>
      <c r="P5517" s="44">
        <v>16.36</v>
      </c>
      <c r="Q5517" s="44">
        <v>2.74</v>
      </c>
      <c r="R5517" s="44">
        <v>11.44</v>
      </c>
      <c r="S5517" s="44">
        <v>7.18</v>
      </c>
      <c r="T5517" s="44">
        <v>0</v>
      </c>
      <c r="U5517" s="44">
        <v>3.26</v>
      </c>
      <c r="V5517" s="9">
        <v>9.6299999999999997E-2</v>
      </c>
      <c r="W5517" s="42" t="s">
        <v>34</v>
      </c>
      <c r="X5517" s="43"/>
      <c r="Y5517" s="43"/>
      <c r="Z5517" s="43" t="s">
        <v>8442</v>
      </c>
      <c r="AA5517" s="37" t="str">
        <f>VLOOKUP(J5517, sku!B:C, 2, FALSE)</f>
        <v>Rejuvex 400g</v>
      </c>
      <c r="AB5517" s="37" t="str">
        <f>VLOOKUP(J5517, sku!B:BM, 64, FALSE)</f>
        <v>Revenda</v>
      </c>
      <c r="AC5517" s="37" t="str">
        <f>LEFT(pedidos[[#This Row],[SKU]],3)</f>
        <v>VT2</v>
      </c>
      <c r="AD5517" s="37" t="str" cm="1">
        <f t="array" aca="1" ref="AD5517" ca="1">IFERROR(
  INDEX(
    montadora[Montadora],
    MATCH(TRUE,LEFT(J5607,NÚCARACT(montadora[SKU Parcial]))=montadora[SKU Parcial],0)
  ),
  ""
)</f>
        <v/>
      </c>
    </row>
    <row r="5518" spans="1:30" x14ac:dyDescent="0.25">
      <c r="A5518" s="42" t="s">
        <v>8571</v>
      </c>
      <c r="B5518" s="42"/>
      <c r="C5518" s="42"/>
      <c r="D5518" s="42"/>
      <c r="E5518" s="42">
        <v>22797364129</v>
      </c>
      <c r="F5518" s="42" t="s">
        <v>8376</v>
      </c>
      <c r="G5518" s="42" t="s">
        <v>11227</v>
      </c>
      <c r="H5518" s="7"/>
      <c r="I5518" s="42"/>
      <c r="J5518" s="42" t="s">
        <v>304</v>
      </c>
      <c r="K5518" s="8">
        <v>45845</v>
      </c>
      <c r="L5518" s="7" t="s">
        <v>8443</v>
      </c>
      <c r="M5518" s="44">
        <v>59.8</v>
      </c>
      <c r="N5518" s="7">
        <v>1</v>
      </c>
      <c r="O5518" s="44">
        <v>59.8</v>
      </c>
      <c r="P5518" s="44">
        <v>21.45</v>
      </c>
      <c r="Q5518" s="44">
        <v>4.8600000000000003</v>
      </c>
      <c r="R5518" s="44">
        <v>17.16</v>
      </c>
      <c r="S5518" s="44">
        <v>0</v>
      </c>
      <c r="T5518" s="44">
        <v>0</v>
      </c>
      <c r="U5518" s="44">
        <v>16.329999999999998</v>
      </c>
      <c r="V5518" s="9">
        <v>0.2732</v>
      </c>
      <c r="W5518" s="42" t="s">
        <v>34</v>
      </c>
      <c r="X5518" s="43"/>
      <c r="Y5518" s="43"/>
      <c r="Z5518" s="43" t="s">
        <v>8442</v>
      </c>
      <c r="AA5518" s="37" t="str">
        <f>VLOOKUP(J5518, sku!B:C, 2, FALSE)</f>
        <v>Corrente de Moto Antifurto 150cm - Preto</v>
      </c>
      <c r="AB5518" s="37" t="str">
        <f>VLOOKUP(J5518, sku!B:BM, 64, FALSE)</f>
        <v>Importação</v>
      </c>
      <c r="AC5518" s="37" t="str">
        <f>LEFT(pedidos[[#This Row],[SKU]],3)</f>
        <v>XR0</v>
      </c>
      <c r="AD5518" s="37" t="str" cm="1">
        <f t="array" aca="1" ref="AD5518" ca="1">IFERROR(
  INDEX(
    montadora[Montadora],
    MATCH(TRUE,LEFT(J5608,NÚCARACT(montadora[SKU Parcial]))=montadora[SKU Parcial],0)
  ),
  ""
)</f>
        <v/>
      </c>
    </row>
    <row r="5519" spans="1:30" x14ac:dyDescent="0.25">
      <c r="A5519" s="42" t="s">
        <v>8664</v>
      </c>
      <c r="B5519" s="42"/>
      <c r="C5519" s="42"/>
      <c r="D5519" s="42"/>
      <c r="E5519" s="42">
        <v>20399377477</v>
      </c>
      <c r="F5519" s="42" t="s">
        <v>8393</v>
      </c>
      <c r="G5519" s="42" t="s">
        <v>11227</v>
      </c>
      <c r="H5519" s="7"/>
      <c r="I5519" s="42"/>
      <c r="J5519" s="42" t="s">
        <v>938</v>
      </c>
      <c r="K5519" s="8">
        <v>45845</v>
      </c>
      <c r="L5519" s="7" t="s">
        <v>8443</v>
      </c>
      <c r="M5519" s="44">
        <v>78.8</v>
      </c>
      <c r="N5519" s="7">
        <v>1</v>
      </c>
      <c r="O5519" s="44">
        <v>114.27</v>
      </c>
      <c r="P5519" s="44">
        <v>36</v>
      </c>
      <c r="Q5519" s="44">
        <v>6.4</v>
      </c>
      <c r="R5519" s="44">
        <v>21.34</v>
      </c>
      <c r="S5519" s="44">
        <v>35.47</v>
      </c>
      <c r="T5519" s="44">
        <v>0</v>
      </c>
      <c r="U5519" s="44">
        <v>15.06</v>
      </c>
      <c r="V5519" s="9">
        <v>0.19109999999999999</v>
      </c>
      <c r="W5519" s="42" t="s">
        <v>34</v>
      </c>
      <c r="X5519" s="43"/>
      <c r="Y5519" s="43"/>
      <c r="Z5519" s="43" t="s">
        <v>8442</v>
      </c>
      <c r="AA5519" s="37" t="str">
        <f>VLOOKUP(J5519, sku!B:C, 2, FALSE)</f>
        <v>Cadeirinha Preta Aro 26 - Peixinho Bike</v>
      </c>
      <c r="AB5519" s="37" t="str">
        <f>VLOOKUP(J5519, sku!B:BM, 64, FALSE)</f>
        <v>Revenda</v>
      </c>
      <c r="AC5519" s="37" t="str">
        <f>LEFT(pedidos[[#This Row],[SKU]],3)</f>
        <v>CAD</v>
      </c>
      <c r="AD5519" s="37" t="str" cm="1">
        <f t="array" aca="1" ref="AD5519" ca="1">IFERROR(
  INDEX(
    montadora[Montadora],
    MATCH(TRUE,LEFT(J5609,NÚCARACT(montadora[SKU Parcial]))=montadora[SKU Parcial],0)
  ),
  ""
)</f>
        <v/>
      </c>
    </row>
    <row r="5520" spans="1:30" x14ac:dyDescent="0.25">
      <c r="A5520" s="42" t="s">
        <v>8613</v>
      </c>
      <c r="B5520" s="42"/>
      <c r="C5520" s="42"/>
      <c r="D5520" s="42"/>
      <c r="E5520" s="42">
        <v>23698012622</v>
      </c>
      <c r="F5520" s="42" t="s">
        <v>8385</v>
      </c>
      <c r="G5520" s="42" t="s">
        <v>11227</v>
      </c>
      <c r="H5520" s="7"/>
      <c r="I5520" s="42"/>
      <c r="J5520" s="42" t="s">
        <v>3286</v>
      </c>
      <c r="K5520" s="8">
        <v>45845</v>
      </c>
      <c r="L5520" s="7" t="s">
        <v>8443</v>
      </c>
      <c r="M5520" s="44">
        <v>49.8</v>
      </c>
      <c r="N5520" s="7">
        <v>1</v>
      </c>
      <c r="O5520" s="44">
        <v>49.8</v>
      </c>
      <c r="P5520" s="44">
        <v>26.9</v>
      </c>
      <c r="Q5520" s="44">
        <v>4.04</v>
      </c>
      <c r="R5520" s="44">
        <v>14.96</v>
      </c>
      <c r="S5520" s="44">
        <v>0</v>
      </c>
      <c r="T5520" s="44">
        <v>0</v>
      </c>
      <c r="U5520" s="44">
        <v>3.9</v>
      </c>
      <c r="V5520" s="9">
        <v>7.8200000000000006E-2</v>
      </c>
      <c r="W5520" s="42" t="s">
        <v>34</v>
      </c>
      <c r="X5520" s="43"/>
      <c r="Y5520" s="43"/>
      <c r="Z5520" s="43" t="s">
        <v>8442</v>
      </c>
      <c r="AA5520" s="37" t="str">
        <f>VLOOKUP(J5520, sku!B:C, 2, FALSE)</f>
        <v>V-Floc 1,5l</v>
      </c>
      <c r="AB5520" s="37" t="str">
        <f>VLOOKUP(J5520, sku!B:BM, 64, FALSE)</f>
        <v>Revenda</v>
      </c>
      <c r="AC5520" s="37" t="str">
        <f>LEFT(pedidos[[#This Row],[SKU]],3)</f>
        <v>VX2</v>
      </c>
      <c r="AD5520" s="37" t="str" cm="1">
        <f t="array" aca="1" ref="AD5520" ca="1">IFERROR(
  INDEX(
    montadora[Montadora],
    MATCH(TRUE,LEFT(J5610,NÚCARACT(montadora[SKU Parcial]))=montadora[SKU Parcial],0)
  ),
  ""
)</f>
        <v/>
      </c>
    </row>
    <row r="5521" spans="1:30" x14ac:dyDescent="0.25">
      <c r="A5521" s="42" t="s">
        <v>8665</v>
      </c>
      <c r="B5521" s="42"/>
      <c r="C5521" s="42"/>
      <c r="D5521" s="42"/>
      <c r="E5521" s="42">
        <v>20399377477</v>
      </c>
      <c r="F5521" s="42" t="s">
        <v>8393</v>
      </c>
      <c r="G5521" s="42" t="s">
        <v>11227</v>
      </c>
      <c r="H5521" s="7"/>
      <c r="I5521" s="42"/>
      <c r="J5521" s="42" t="s">
        <v>938</v>
      </c>
      <c r="K5521" s="8">
        <v>45845</v>
      </c>
      <c r="L5521" s="7" t="s">
        <v>8443</v>
      </c>
      <c r="M5521" s="44">
        <v>78.8</v>
      </c>
      <c r="N5521" s="7">
        <v>1</v>
      </c>
      <c r="O5521" s="44">
        <v>86.8</v>
      </c>
      <c r="P5521" s="44">
        <v>36</v>
      </c>
      <c r="Q5521" s="44">
        <v>6.4</v>
      </c>
      <c r="R5521" s="44">
        <v>21.34</v>
      </c>
      <c r="S5521" s="44">
        <v>8</v>
      </c>
      <c r="T5521" s="44">
        <v>0</v>
      </c>
      <c r="U5521" s="44">
        <v>15.06</v>
      </c>
      <c r="V5521" s="9">
        <v>0.19109999999999999</v>
      </c>
      <c r="W5521" s="42" t="s">
        <v>34</v>
      </c>
      <c r="X5521" s="43"/>
      <c r="Y5521" s="43"/>
      <c r="Z5521" s="43" t="s">
        <v>8442</v>
      </c>
      <c r="AA5521" s="37" t="str">
        <f>VLOOKUP(J5521, sku!B:C, 2, FALSE)</f>
        <v>Cadeirinha Preta Aro 26 - Peixinho Bike</v>
      </c>
      <c r="AB5521" s="37" t="str">
        <f>VLOOKUP(J5521, sku!B:BM, 64, FALSE)</f>
        <v>Revenda</v>
      </c>
      <c r="AC5521" s="37" t="str">
        <f>LEFT(pedidos[[#This Row],[SKU]],3)</f>
        <v>CAD</v>
      </c>
      <c r="AD5521" s="37" t="str" cm="1">
        <f t="array" aca="1" ref="AD5521" ca="1">IFERROR(
  INDEX(
    montadora[Montadora],
    MATCH(TRUE,LEFT(J5611,NÚCARACT(montadora[SKU Parcial]))=montadora[SKU Parcial],0)
  ),
  ""
)</f>
        <v/>
      </c>
    </row>
    <row r="5522" spans="1:30" x14ac:dyDescent="0.25">
      <c r="A5522" s="42" t="s">
        <v>8807</v>
      </c>
      <c r="B5522" s="42"/>
      <c r="C5522" s="42"/>
      <c r="D5522" s="42"/>
      <c r="E5522" s="42">
        <v>20997632112</v>
      </c>
      <c r="F5522" s="42" t="s">
        <v>8416</v>
      </c>
      <c r="G5522" s="42" t="s">
        <v>11227</v>
      </c>
      <c r="H5522" s="7"/>
      <c r="I5522" s="42"/>
      <c r="J5522" s="42" t="s">
        <v>267</v>
      </c>
      <c r="K5522" s="8">
        <v>45845</v>
      </c>
      <c r="L5522" s="7" t="s">
        <v>8443</v>
      </c>
      <c r="M5522" s="44">
        <v>398.8</v>
      </c>
      <c r="N5522" s="7">
        <v>1</v>
      </c>
      <c r="O5522" s="44">
        <v>416.91</v>
      </c>
      <c r="P5522" s="44">
        <v>145</v>
      </c>
      <c r="Q5522" s="44">
        <v>32.380000000000003</v>
      </c>
      <c r="R5522" s="44">
        <v>91.74</v>
      </c>
      <c r="S5522" s="44">
        <v>18.11</v>
      </c>
      <c r="T5522" s="44">
        <v>0</v>
      </c>
      <c r="U5522" s="44">
        <v>129.68</v>
      </c>
      <c r="V5522" s="9">
        <v>0.32519999999999999</v>
      </c>
      <c r="W5522" s="42" t="s">
        <v>34</v>
      </c>
      <c r="X5522" s="43"/>
      <c r="Y5522" s="43"/>
      <c r="Z5522" s="43" t="s">
        <v>8442</v>
      </c>
      <c r="AA5522" s="37" t="str">
        <f>VLOOKUP(J5522, sku!B:C, 2, FALSE)</f>
        <v>Travessa Fiat - Way - - - Uno Way - 2011 A 2021 - Preto</v>
      </c>
      <c r="AB5522" s="37" t="str">
        <f>VLOOKUP(J5522, sku!B:BM, 64, FALSE)</f>
        <v>Fabricação</v>
      </c>
      <c r="AC5522" s="37" t="str">
        <f>LEFT(pedidos[[#This Row],[SKU]],3)</f>
        <v>XFI</v>
      </c>
      <c r="AD5522" s="37" t="str" cm="1">
        <f t="array" aca="1" ref="AD5522" ca="1">IFERROR(
  INDEX(
    montadora[Montadora],
    MATCH(TRUE,LEFT(J5612,NÚCARACT(montadora[SKU Parcial]))=montadora[SKU Parcial],0)
  ),
  ""
)</f>
        <v/>
      </c>
    </row>
    <row r="5523" spans="1:30" x14ac:dyDescent="0.25">
      <c r="A5523" s="42" t="s">
        <v>8666</v>
      </c>
      <c r="B5523" s="42"/>
      <c r="C5523" s="42"/>
      <c r="D5523" s="42"/>
      <c r="E5523" s="42">
        <v>20399377477</v>
      </c>
      <c r="F5523" s="42" t="s">
        <v>8393</v>
      </c>
      <c r="G5523" s="42" t="s">
        <v>11227</v>
      </c>
      <c r="H5523" s="7"/>
      <c r="I5523" s="42"/>
      <c r="J5523" s="42" t="s">
        <v>938</v>
      </c>
      <c r="K5523" s="8">
        <v>45845</v>
      </c>
      <c r="L5523" s="7" t="s">
        <v>8443</v>
      </c>
      <c r="M5523" s="44">
        <v>78.8</v>
      </c>
      <c r="N5523" s="7">
        <v>1</v>
      </c>
      <c r="O5523" s="44">
        <v>78.8</v>
      </c>
      <c r="P5523" s="44">
        <v>36</v>
      </c>
      <c r="Q5523" s="44">
        <v>6.4</v>
      </c>
      <c r="R5523" s="44">
        <v>21.34</v>
      </c>
      <c r="S5523" s="44">
        <v>0</v>
      </c>
      <c r="T5523" s="44">
        <v>0</v>
      </c>
      <c r="U5523" s="44">
        <v>15.06</v>
      </c>
      <c r="V5523" s="9">
        <v>0.19109999999999999</v>
      </c>
      <c r="W5523" s="42" t="s">
        <v>34</v>
      </c>
      <c r="X5523" s="43"/>
      <c r="Y5523" s="43"/>
      <c r="Z5523" s="43" t="s">
        <v>8442</v>
      </c>
      <c r="AA5523" s="37" t="str">
        <f>VLOOKUP(J5523, sku!B:C, 2, FALSE)</f>
        <v>Cadeirinha Preta Aro 26 - Peixinho Bike</v>
      </c>
      <c r="AB5523" s="37" t="str">
        <f>VLOOKUP(J5523, sku!B:BM, 64, FALSE)</f>
        <v>Revenda</v>
      </c>
      <c r="AC5523" s="37" t="str">
        <f>LEFT(pedidos[[#This Row],[SKU]],3)</f>
        <v>CAD</v>
      </c>
      <c r="AD5523" s="37" t="str" cm="1">
        <f t="array" aca="1" ref="AD5523" ca="1">IFERROR(
  INDEX(
    montadora[Montadora],
    MATCH(TRUE,LEFT(J5613,NÚCARACT(montadora[SKU Parcial]))=montadora[SKU Parcial],0)
  ),
  ""
)</f>
        <v/>
      </c>
    </row>
    <row r="5524" spans="1:30" x14ac:dyDescent="0.25">
      <c r="A5524" s="42" t="s">
        <v>8781</v>
      </c>
      <c r="B5524" s="42"/>
      <c r="C5524" s="42"/>
      <c r="D5524" s="42"/>
      <c r="E5524" s="42">
        <v>22098187593</v>
      </c>
      <c r="F5524" s="42" t="s">
        <v>8412</v>
      </c>
      <c r="G5524" s="42" t="s">
        <v>11227</v>
      </c>
      <c r="H5524" s="7"/>
      <c r="I5524" s="42"/>
      <c r="J5524" s="42" t="s">
        <v>372</v>
      </c>
      <c r="K5524" s="8">
        <v>45845</v>
      </c>
      <c r="L5524" s="7" t="s">
        <v>8443</v>
      </c>
      <c r="M5524" s="44">
        <v>233.8</v>
      </c>
      <c r="N5524" s="7">
        <v>1</v>
      </c>
      <c r="O5524" s="44">
        <v>233.8</v>
      </c>
      <c r="P5524" s="44">
        <v>105.54</v>
      </c>
      <c r="Q5524" s="44">
        <v>18.98</v>
      </c>
      <c r="R5524" s="44">
        <v>55.44</v>
      </c>
      <c r="S5524" s="44">
        <v>0</v>
      </c>
      <c r="T5524" s="44">
        <v>0</v>
      </c>
      <c r="U5524" s="44">
        <v>53.84</v>
      </c>
      <c r="V5524" s="9">
        <v>0.2303</v>
      </c>
      <c r="W5524" s="42" t="s">
        <v>34</v>
      </c>
      <c r="X5524" s="43"/>
      <c r="Y5524" s="43"/>
      <c r="Z5524" s="43" t="s">
        <v>8442</v>
      </c>
      <c r="AA5524" s="37" t="str">
        <f>VLOOKUP(J5524, sku!B:C, 2, FALSE)</f>
        <v>Aquecedor</v>
      </c>
      <c r="AB5524" s="37" t="str">
        <f>VLOOKUP(J5524, sku!B:BM, 64, FALSE)</f>
        <v>Importação</v>
      </c>
      <c r="AC5524" s="37" t="str">
        <f>LEFT(pedidos[[#This Row],[SKU]],3)</f>
        <v>1XA</v>
      </c>
      <c r="AD5524" s="37" t="str" cm="1">
        <f t="array" aca="1" ref="AD5524" ca="1">IFERROR(
  INDEX(
    montadora[Montadora],
    MATCH(TRUE,LEFT(J5614,NÚCARACT(montadora[SKU Parcial]))=montadora[SKU Parcial],0)
  ),
  ""
)</f>
        <v/>
      </c>
    </row>
    <row r="5525" spans="1:30" x14ac:dyDescent="0.25">
      <c r="A5525" s="42" t="s">
        <v>8773</v>
      </c>
      <c r="B5525" s="42"/>
      <c r="C5525" s="42"/>
      <c r="D5525" s="42"/>
      <c r="E5525" s="42">
        <v>22993255942</v>
      </c>
      <c r="F5525" s="42" t="s">
        <v>8824</v>
      </c>
      <c r="G5525" s="42" t="s">
        <v>11227</v>
      </c>
      <c r="H5525" s="7"/>
      <c r="I5525" s="42"/>
      <c r="J5525" s="42" t="s">
        <v>4425</v>
      </c>
      <c r="K5525" s="8">
        <v>45845</v>
      </c>
      <c r="L5525" s="7" t="s">
        <v>8443</v>
      </c>
      <c r="M5525" s="44">
        <v>238.8</v>
      </c>
      <c r="N5525" s="7">
        <v>1</v>
      </c>
      <c r="O5525" s="44">
        <v>238.8</v>
      </c>
      <c r="P5525" s="44">
        <v>105</v>
      </c>
      <c r="Q5525" s="44">
        <v>19.39</v>
      </c>
      <c r="R5525" s="44">
        <v>56.54</v>
      </c>
      <c r="S5525" s="44">
        <v>0</v>
      </c>
      <c r="T5525" s="44">
        <v>0</v>
      </c>
      <c r="U5525" s="44">
        <v>57.87</v>
      </c>
      <c r="V5525" s="9">
        <v>0.24229999999999999</v>
      </c>
      <c r="W5525" s="42" t="s">
        <v>34</v>
      </c>
      <c r="X5525" s="43"/>
      <c r="Y5525" s="43"/>
      <c r="Z5525" s="43" t="s">
        <v>8442</v>
      </c>
      <c r="AA5525" s="37" t="str">
        <f>VLOOKUP(J5525, sku!B:C, 2, FALSE)</f>
        <v>Travessa Ford - Slim - - - Ecosport - 2013 A 2021 - Preto</v>
      </c>
      <c r="AB5525" s="37" t="str">
        <f>VLOOKUP(J5525, sku!B:BM, 64, FALSE)</f>
        <v>Fabricação</v>
      </c>
      <c r="AC5525" s="37" t="str">
        <f>LEFT(pedidos[[#This Row],[SKU]],3)</f>
        <v>XFD</v>
      </c>
      <c r="AD5525" s="37" t="str" cm="1">
        <f t="array" aca="1" ref="AD5525" ca="1">IFERROR(
  INDEX(
    montadora[Montadora],
    MATCH(TRUE,LEFT(J5615,NÚCARACT(montadora[SKU Parcial]))=montadora[SKU Parcial],0)
  ),
  ""
)</f>
        <v/>
      </c>
    </row>
    <row r="5526" spans="1:30" x14ac:dyDescent="0.25">
      <c r="A5526" s="42" t="s">
        <v>8808</v>
      </c>
      <c r="B5526" s="42"/>
      <c r="C5526" s="42"/>
      <c r="D5526" s="42"/>
      <c r="E5526" s="42">
        <v>20697977689</v>
      </c>
      <c r="F5526" s="42" t="s">
        <v>8417</v>
      </c>
      <c r="G5526" s="42" t="s">
        <v>11227</v>
      </c>
      <c r="H5526" s="7"/>
      <c r="I5526" s="42"/>
      <c r="J5526" s="42" t="s">
        <v>267</v>
      </c>
      <c r="K5526" s="8">
        <v>45845</v>
      </c>
      <c r="L5526" s="7" t="s">
        <v>8443</v>
      </c>
      <c r="M5526" s="44">
        <v>389.8</v>
      </c>
      <c r="N5526" s="7">
        <v>1</v>
      </c>
      <c r="O5526" s="44">
        <v>389.8</v>
      </c>
      <c r="P5526" s="44">
        <v>145</v>
      </c>
      <c r="Q5526" s="44">
        <v>31.65</v>
      </c>
      <c r="R5526" s="44">
        <v>89.76</v>
      </c>
      <c r="S5526" s="44">
        <v>0</v>
      </c>
      <c r="T5526" s="44">
        <v>0</v>
      </c>
      <c r="U5526" s="44">
        <v>123.39</v>
      </c>
      <c r="V5526" s="9">
        <v>0.3165</v>
      </c>
      <c r="W5526" s="42" t="s">
        <v>34</v>
      </c>
      <c r="X5526" s="43"/>
      <c r="Y5526" s="43"/>
      <c r="Z5526" s="43" t="s">
        <v>8442</v>
      </c>
      <c r="AA5526" s="37" t="str">
        <f>VLOOKUP(J5526, sku!B:C, 2, FALSE)</f>
        <v>Travessa Fiat - Way - - - Uno Way - 2011 A 2021 - Preto</v>
      </c>
      <c r="AB5526" s="37" t="str">
        <f>VLOOKUP(J5526, sku!B:BM, 64, FALSE)</f>
        <v>Fabricação</v>
      </c>
      <c r="AC5526" s="37" t="str">
        <f>LEFT(pedidos[[#This Row],[SKU]],3)</f>
        <v>XFI</v>
      </c>
      <c r="AD5526" s="37" t="str" cm="1">
        <f t="array" aca="1" ref="AD5526" ca="1">IFERROR(
  INDEX(
    montadora[Montadora],
    MATCH(TRUE,LEFT(J5616,NÚCARACT(montadora[SKU Parcial]))=montadora[SKU Parcial],0)
  ),
  ""
)</f>
        <v/>
      </c>
    </row>
    <row r="5527" spans="1:30" x14ac:dyDescent="0.25">
      <c r="A5527" s="42" t="s">
        <v>8774</v>
      </c>
      <c r="B5527" s="42"/>
      <c r="C5527" s="42"/>
      <c r="D5527" s="42"/>
      <c r="E5527" s="42">
        <v>22797738964</v>
      </c>
      <c r="F5527" s="42" t="s">
        <v>8407</v>
      </c>
      <c r="G5527" s="42" t="s">
        <v>11227</v>
      </c>
      <c r="H5527" s="7"/>
      <c r="I5527" s="42"/>
      <c r="J5527" s="42" t="s">
        <v>562</v>
      </c>
      <c r="K5527" s="8">
        <v>45845</v>
      </c>
      <c r="L5527" s="7" t="s">
        <v>8443</v>
      </c>
      <c r="M5527" s="44">
        <v>238.8</v>
      </c>
      <c r="N5527" s="7">
        <v>1</v>
      </c>
      <c r="O5527" s="44">
        <v>238.8</v>
      </c>
      <c r="P5527" s="44">
        <v>105</v>
      </c>
      <c r="Q5527" s="44">
        <v>19.39</v>
      </c>
      <c r="R5527" s="44">
        <v>56.54</v>
      </c>
      <c r="S5527" s="44">
        <v>0</v>
      </c>
      <c r="T5527" s="44">
        <v>0</v>
      </c>
      <c r="U5527" s="44">
        <v>57.87</v>
      </c>
      <c r="V5527" s="9">
        <v>0.24229999999999999</v>
      </c>
      <c r="W5527" s="42" t="s">
        <v>34</v>
      </c>
      <c r="X5527" s="43"/>
      <c r="Y5527" s="43"/>
      <c r="Z5527" s="43" t="s">
        <v>8442</v>
      </c>
      <c r="AA5527" s="37" t="str">
        <f>VLOOKUP(J5527, sku!B:C, 2, FALSE)</f>
        <v>Travessa Jeep - Slim - - - Renegade - 2016 A 2025 - Preto</v>
      </c>
      <c r="AB5527" s="37" t="str">
        <f>VLOOKUP(J5527, sku!B:BM, 64, FALSE)</f>
        <v>Fabricação</v>
      </c>
      <c r="AC5527" s="37" t="str">
        <f>LEFT(pedidos[[#This Row],[SKU]],3)</f>
        <v>XJP</v>
      </c>
      <c r="AD5527" s="37" t="str" cm="1">
        <f t="array" aca="1" ref="AD5527" ca="1">IFERROR(
  INDEX(
    montadora[Montadora],
    MATCH(TRUE,LEFT(J5617,NÚCARACT(montadora[SKU Parcial]))=montadora[SKU Parcial],0)
  ),
  ""
)</f>
        <v/>
      </c>
    </row>
    <row r="5528" spans="1:30" x14ac:dyDescent="0.25">
      <c r="A5528" s="42" t="s">
        <v>8775</v>
      </c>
      <c r="B5528" s="42"/>
      <c r="C5528" s="42"/>
      <c r="D5528" s="42"/>
      <c r="E5528" s="42">
        <v>23098021305</v>
      </c>
      <c r="F5528" s="42" t="s">
        <v>8406</v>
      </c>
      <c r="G5528" s="42" t="s">
        <v>11227</v>
      </c>
      <c r="H5528" s="7"/>
      <c r="I5528" s="42"/>
      <c r="J5528" s="42" t="s">
        <v>4333</v>
      </c>
      <c r="K5528" s="8">
        <v>45845</v>
      </c>
      <c r="L5528" s="7" t="s">
        <v>8443</v>
      </c>
      <c r="M5528" s="44">
        <v>238.8</v>
      </c>
      <c r="N5528" s="7">
        <v>1</v>
      </c>
      <c r="O5528" s="44">
        <v>253.28</v>
      </c>
      <c r="P5528" s="44">
        <v>105</v>
      </c>
      <c r="Q5528" s="44">
        <v>19.39</v>
      </c>
      <c r="R5528" s="44">
        <v>56.54</v>
      </c>
      <c r="S5528" s="44">
        <v>14.48</v>
      </c>
      <c r="T5528" s="44">
        <v>0</v>
      </c>
      <c r="U5528" s="44">
        <v>57.87</v>
      </c>
      <c r="V5528" s="9">
        <v>0.24229999999999999</v>
      </c>
      <c r="W5528" s="42" t="s">
        <v>34</v>
      </c>
      <c r="X5528" s="43"/>
      <c r="Y5528" s="43"/>
      <c r="Z5528" s="43" t="s">
        <v>8442</v>
      </c>
      <c r="AA5528" s="37" t="str">
        <f>VLOOKUP(J5528, sku!B:C, 2, FALSE)</f>
        <v>Travessa Renault - Slim - - - Sandero Stepway G2 - 2015+ - Prata</v>
      </c>
      <c r="AB5528" s="37" t="str">
        <f>VLOOKUP(J5528, sku!B:BM, 64, FALSE)</f>
        <v>Fabricação</v>
      </c>
      <c r="AC5528" s="37" t="str">
        <f>LEFT(pedidos[[#This Row],[SKU]],3)</f>
        <v>XRE</v>
      </c>
      <c r="AD5528" s="37" t="str" cm="1">
        <f t="array" aca="1" ref="AD5528" ca="1">IFERROR(
  INDEX(
    montadora[Montadora],
    MATCH(TRUE,LEFT(J5618,NÚCARACT(montadora[SKU Parcial]))=montadora[SKU Parcial],0)
  ),
  ""
)</f>
        <v/>
      </c>
    </row>
    <row r="5529" spans="1:30" x14ac:dyDescent="0.25">
      <c r="A5529" s="42" t="s">
        <v>8531</v>
      </c>
      <c r="B5529" s="42"/>
      <c r="C5529" s="42"/>
      <c r="D5529" s="42"/>
      <c r="E5529" s="42">
        <v>23093551465</v>
      </c>
      <c r="F5529" s="42" t="s">
        <v>8360</v>
      </c>
      <c r="G5529" s="42" t="s">
        <v>11227</v>
      </c>
      <c r="H5529" s="7"/>
      <c r="I5529" s="42"/>
      <c r="J5529" s="42" t="s">
        <v>3271</v>
      </c>
      <c r="K5529" s="8">
        <v>45845</v>
      </c>
      <c r="L5529" s="7" t="s">
        <v>8443</v>
      </c>
      <c r="M5529" s="44">
        <v>31.8</v>
      </c>
      <c r="N5529" s="7">
        <v>1</v>
      </c>
      <c r="O5529" s="44">
        <v>31.8</v>
      </c>
      <c r="P5529" s="44">
        <v>13.57</v>
      </c>
      <c r="Q5529" s="44">
        <v>2.58</v>
      </c>
      <c r="R5529" s="44">
        <v>11</v>
      </c>
      <c r="S5529" s="44">
        <v>0</v>
      </c>
      <c r="T5529" s="44">
        <v>0</v>
      </c>
      <c r="U5529" s="44">
        <v>4.6500000000000004</v>
      </c>
      <c r="V5529" s="9">
        <v>0.1462</v>
      </c>
      <c r="W5529" s="42" t="s">
        <v>34</v>
      </c>
      <c r="X5529" s="43"/>
      <c r="Y5529" s="43"/>
      <c r="Z5529" s="43" t="s">
        <v>8442</v>
      </c>
      <c r="AA5529" s="37" t="str">
        <f>VLOOKUP(J5529, sku!B:C, 2, FALSE)</f>
        <v>Sanitizante Frutal 1,5l</v>
      </c>
      <c r="AB5529" s="37" t="str">
        <f>VLOOKUP(J5529, sku!B:BM, 64, FALSE)</f>
        <v>Revenda</v>
      </c>
      <c r="AC5529" s="37" t="str">
        <f>LEFT(pedidos[[#This Row],[SKU]],3)</f>
        <v>VT2</v>
      </c>
      <c r="AD5529" s="37" t="str" cm="1">
        <f t="array" aca="1" ref="AD5529" ca="1">IFERROR(
  INDEX(
    montadora[Montadora],
    MATCH(TRUE,LEFT(J5619,NÚCARACT(montadora[SKU Parcial]))=montadora[SKU Parcial],0)
  ),
  ""
)</f>
        <v/>
      </c>
    </row>
    <row r="5530" spans="1:30" x14ac:dyDescent="0.25">
      <c r="A5530" s="42" t="s">
        <v>8809</v>
      </c>
      <c r="B5530" s="42"/>
      <c r="C5530" s="42"/>
      <c r="D5530" s="42"/>
      <c r="E5530" s="42">
        <v>20697977689</v>
      </c>
      <c r="F5530" s="42" t="s">
        <v>8417</v>
      </c>
      <c r="G5530" s="42" t="s">
        <v>11227</v>
      </c>
      <c r="H5530" s="7"/>
      <c r="I5530" s="42"/>
      <c r="J5530" s="42" t="s">
        <v>267</v>
      </c>
      <c r="K5530" s="8">
        <v>45845</v>
      </c>
      <c r="L5530" s="7" t="s">
        <v>8443</v>
      </c>
      <c r="M5530" s="44">
        <v>389.8</v>
      </c>
      <c r="N5530" s="7">
        <v>1</v>
      </c>
      <c r="O5530" s="44">
        <v>389.8</v>
      </c>
      <c r="P5530" s="44">
        <v>145</v>
      </c>
      <c r="Q5530" s="44">
        <v>31.65</v>
      </c>
      <c r="R5530" s="44">
        <v>89.76</v>
      </c>
      <c r="S5530" s="44">
        <v>0</v>
      </c>
      <c r="T5530" s="44">
        <v>0</v>
      </c>
      <c r="U5530" s="44">
        <v>123.39</v>
      </c>
      <c r="V5530" s="9">
        <v>0.3165</v>
      </c>
      <c r="W5530" s="42" t="s">
        <v>34</v>
      </c>
      <c r="X5530" s="43"/>
      <c r="Y5530" s="43"/>
      <c r="Z5530" s="43" t="s">
        <v>8442</v>
      </c>
      <c r="AA5530" s="37" t="str">
        <f>VLOOKUP(J5530, sku!B:C, 2, FALSE)</f>
        <v>Travessa Fiat - Way - - - Uno Way - 2011 A 2021 - Preto</v>
      </c>
      <c r="AB5530" s="37" t="str">
        <f>VLOOKUP(J5530, sku!B:BM, 64, FALSE)</f>
        <v>Fabricação</v>
      </c>
      <c r="AC5530" s="37" t="str">
        <f>LEFT(pedidos[[#This Row],[SKU]],3)</f>
        <v>XFI</v>
      </c>
      <c r="AD5530" s="37" t="str" cm="1">
        <f t="array" aca="1" ref="AD5530" ca="1">IFERROR(
  INDEX(
    montadora[Montadora],
    MATCH(TRUE,LEFT(J5620,NÚCARACT(montadora[SKU Parcial]))=montadora[SKU Parcial],0)
  ),
  ""
)</f>
        <v/>
      </c>
    </row>
    <row r="5531" spans="1:30" x14ac:dyDescent="0.25">
      <c r="A5531" s="42" t="s">
        <v>8698</v>
      </c>
      <c r="B5531" s="42"/>
      <c r="C5531" s="42"/>
      <c r="D5531" s="42"/>
      <c r="E5531" s="42">
        <v>20399377477</v>
      </c>
      <c r="F5531" s="42" t="s">
        <v>8393</v>
      </c>
      <c r="G5531" s="42" t="s">
        <v>11227</v>
      </c>
      <c r="H5531" s="7"/>
      <c r="I5531" s="42"/>
      <c r="J5531" s="42" t="s">
        <v>2167</v>
      </c>
      <c r="K5531" s="8">
        <v>45844</v>
      </c>
      <c r="L5531" s="7" t="s">
        <v>8443</v>
      </c>
      <c r="M5531" s="44">
        <v>77.900000000000006</v>
      </c>
      <c r="N5531" s="7">
        <v>1</v>
      </c>
      <c r="O5531" s="44">
        <v>82.97</v>
      </c>
      <c r="P5531" s="44">
        <v>38.54</v>
      </c>
      <c r="Q5531" s="44">
        <v>6.33</v>
      </c>
      <c r="R5531" s="44">
        <v>21.14</v>
      </c>
      <c r="S5531" s="44">
        <v>5.07</v>
      </c>
      <c r="T5531" s="44">
        <v>0</v>
      </c>
      <c r="U5531" s="44">
        <v>11.89</v>
      </c>
      <c r="V5531" s="9">
        <v>0.1527</v>
      </c>
      <c r="W5531" s="42" t="s">
        <v>34</v>
      </c>
      <c r="X5531" s="43"/>
      <c r="Y5531" s="43"/>
      <c r="Z5531" s="43" t="s">
        <v>8442</v>
      </c>
      <c r="AA5531" s="37" t="str">
        <f>VLOOKUP(J5531, sku!B:C, 2, FALSE)</f>
        <v>Cadeirinha Rosa Aro 26 - Peixinho Bike</v>
      </c>
      <c r="AB5531" s="37" t="str">
        <f>VLOOKUP(J5531, sku!B:BM, 64, FALSE)</f>
        <v>Revenda</v>
      </c>
      <c r="AC5531" s="37" t="str">
        <f>LEFT(pedidos[[#This Row],[SKU]],3)</f>
        <v>CAD</v>
      </c>
      <c r="AD5531" s="37" t="str" cm="1">
        <f t="array" aca="1" ref="AD5531" ca="1">IFERROR(
  INDEX(
    montadora[Montadora],
    MATCH(TRUE,LEFT(J5621,NÚCARACT(montadora[SKU Parcial]))=montadora[SKU Parcial],0)
  ),
  ""
)</f>
        <v/>
      </c>
    </row>
    <row r="5532" spans="1:30" x14ac:dyDescent="0.25">
      <c r="A5532" s="42" t="s">
        <v>8667</v>
      </c>
      <c r="B5532" s="42"/>
      <c r="C5532" s="42"/>
      <c r="D5532" s="42"/>
      <c r="E5532" s="42">
        <v>20399377477</v>
      </c>
      <c r="F5532" s="42" t="s">
        <v>8393</v>
      </c>
      <c r="G5532" s="42" t="s">
        <v>11227</v>
      </c>
      <c r="H5532" s="7"/>
      <c r="I5532" s="42"/>
      <c r="J5532" s="42" t="s">
        <v>938</v>
      </c>
      <c r="K5532" s="8">
        <v>45844</v>
      </c>
      <c r="L5532" s="7" t="s">
        <v>8443</v>
      </c>
      <c r="M5532" s="44">
        <v>77.900000000000006</v>
      </c>
      <c r="N5532" s="7">
        <v>1</v>
      </c>
      <c r="O5532" s="44">
        <v>85.41</v>
      </c>
      <c r="P5532" s="44">
        <v>36</v>
      </c>
      <c r="Q5532" s="44">
        <v>6.33</v>
      </c>
      <c r="R5532" s="44">
        <v>21.14</v>
      </c>
      <c r="S5532" s="44">
        <v>7.51</v>
      </c>
      <c r="T5532" s="44">
        <v>0</v>
      </c>
      <c r="U5532" s="44">
        <v>14.43</v>
      </c>
      <c r="V5532" s="9">
        <v>0.18529999999999999</v>
      </c>
      <c r="W5532" s="42" t="s">
        <v>34</v>
      </c>
      <c r="X5532" s="43"/>
      <c r="Y5532" s="43"/>
      <c r="Z5532" s="43" t="s">
        <v>8442</v>
      </c>
      <c r="AA5532" s="37" t="str">
        <f>VLOOKUP(J5532, sku!B:C, 2, FALSE)</f>
        <v>Cadeirinha Preta Aro 26 - Peixinho Bike</v>
      </c>
      <c r="AB5532" s="37" t="str">
        <f>VLOOKUP(J5532, sku!B:BM, 64, FALSE)</f>
        <v>Revenda</v>
      </c>
      <c r="AC5532" s="37" t="str">
        <f>LEFT(pedidos[[#This Row],[SKU]],3)</f>
        <v>CAD</v>
      </c>
      <c r="AD5532" s="37" t="str" cm="1">
        <f t="array" aca="1" ref="AD5532" ca="1">IFERROR(
  INDEX(
    montadora[Montadora],
    MATCH(TRUE,LEFT(J5622,NÚCARACT(montadora[SKU Parcial]))=montadora[SKU Parcial],0)
  ),
  ""
)</f>
        <v/>
      </c>
    </row>
    <row r="5533" spans="1:30" x14ac:dyDescent="0.25">
      <c r="A5533" s="42" t="s">
        <v>8791</v>
      </c>
      <c r="B5533" s="42"/>
      <c r="C5533" s="42"/>
      <c r="D5533" s="42"/>
      <c r="E5533" s="42">
        <v>23297894728</v>
      </c>
      <c r="F5533" s="42" t="s">
        <v>8414</v>
      </c>
      <c r="G5533" s="42" t="s">
        <v>11227</v>
      </c>
      <c r="H5533" s="7"/>
      <c r="I5533" s="42"/>
      <c r="J5533" s="42" t="s">
        <v>83</v>
      </c>
      <c r="K5533" s="8">
        <v>45844</v>
      </c>
      <c r="L5533" s="7" t="s">
        <v>8443</v>
      </c>
      <c r="M5533" s="44">
        <v>328.8</v>
      </c>
      <c r="N5533" s="7">
        <v>1</v>
      </c>
      <c r="O5533" s="44">
        <v>342.05</v>
      </c>
      <c r="P5533" s="44">
        <v>110</v>
      </c>
      <c r="Q5533" s="44">
        <v>26.7</v>
      </c>
      <c r="R5533" s="44">
        <v>76.34</v>
      </c>
      <c r="S5533" s="44">
        <v>13.25</v>
      </c>
      <c r="T5533" s="44">
        <v>0</v>
      </c>
      <c r="U5533" s="44">
        <v>115.76</v>
      </c>
      <c r="V5533" s="9">
        <v>0.35210000000000002</v>
      </c>
      <c r="W5533" s="42" t="s">
        <v>34</v>
      </c>
      <c r="X5533" s="43"/>
      <c r="Y5533" s="43"/>
      <c r="Z5533" s="43" t="s">
        <v>8442</v>
      </c>
      <c r="AA5533" s="37" t="str">
        <f>VLOOKUP(J5533, sku!B:C, 2, FALSE)</f>
        <v>Travessa Fiat - Locker - - - Palio Locker - - - Preto</v>
      </c>
      <c r="AB5533" s="37" t="str">
        <f>VLOOKUP(J5533, sku!B:BM, 64, FALSE)</f>
        <v>Fabricação</v>
      </c>
      <c r="AC5533" s="37" t="str">
        <f>LEFT(pedidos[[#This Row],[SKU]],3)</f>
        <v>XFI</v>
      </c>
      <c r="AD5533" s="37" t="str" cm="1">
        <f t="array" aca="1" ref="AD5533" ca="1">IFERROR(
  INDEX(
    montadora[Montadora],
    MATCH(TRUE,LEFT(J5623,NÚCARACT(montadora[SKU Parcial]))=montadora[SKU Parcial],0)
  ),
  ""
)</f>
        <v/>
      </c>
    </row>
    <row r="5534" spans="1:30" x14ac:dyDescent="0.25">
      <c r="A5534" s="42" t="s">
        <v>8699</v>
      </c>
      <c r="B5534" s="42"/>
      <c r="C5534" s="42"/>
      <c r="D5534" s="42"/>
      <c r="E5534" s="42">
        <v>20399377477</v>
      </c>
      <c r="F5534" s="42" t="s">
        <v>8393</v>
      </c>
      <c r="G5534" s="42" t="s">
        <v>11227</v>
      </c>
      <c r="H5534" s="7"/>
      <c r="I5534" s="42"/>
      <c r="J5534" s="42" t="s">
        <v>2167</v>
      </c>
      <c r="K5534" s="8">
        <v>45844</v>
      </c>
      <c r="L5534" s="7" t="s">
        <v>8443</v>
      </c>
      <c r="M5534" s="44">
        <v>77.900000000000006</v>
      </c>
      <c r="N5534" s="7">
        <v>1</v>
      </c>
      <c r="O5534" s="44">
        <v>84.2</v>
      </c>
      <c r="P5534" s="44">
        <v>38.54</v>
      </c>
      <c r="Q5534" s="44">
        <v>6.33</v>
      </c>
      <c r="R5534" s="44">
        <v>21.14</v>
      </c>
      <c r="S5534" s="44">
        <v>6.3</v>
      </c>
      <c r="T5534" s="44">
        <v>0</v>
      </c>
      <c r="U5534" s="44">
        <v>11.89</v>
      </c>
      <c r="V5534" s="9">
        <v>0.1527</v>
      </c>
      <c r="W5534" s="42" t="s">
        <v>34</v>
      </c>
      <c r="X5534" s="43"/>
      <c r="Y5534" s="43"/>
      <c r="Z5534" s="43" t="s">
        <v>8442</v>
      </c>
      <c r="AA5534" s="37" t="str">
        <f>VLOOKUP(J5534, sku!B:C, 2, FALSE)</f>
        <v>Cadeirinha Rosa Aro 26 - Peixinho Bike</v>
      </c>
      <c r="AB5534" s="37" t="str">
        <f>VLOOKUP(J5534, sku!B:BM, 64, FALSE)</f>
        <v>Revenda</v>
      </c>
      <c r="AC5534" s="37" t="str">
        <f>LEFT(pedidos[[#This Row],[SKU]],3)</f>
        <v>CAD</v>
      </c>
      <c r="AD5534" s="37" t="str" cm="1">
        <f t="array" aca="1" ref="AD5534" ca="1">IFERROR(
  INDEX(
    montadora[Montadora],
    MATCH(TRUE,LEFT(J5624,NÚCARACT(montadora[SKU Parcial]))=montadora[SKU Parcial],0)
  ),
  ""
)</f>
        <v/>
      </c>
    </row>
    <row r="5535" spans="1:30" x14ac:dyDescent="0.25">
      <c r="A5535" s="42" t="s">
        <v>8668</v>
      </c>
      <c r="B5535" s="42"/>
      <c r="C5535" s="42"/>
      <c r="D5535" s="42"/>
      <c r="E5535" s="42">
        <v>20399377477</v>
      </c>
      <c r="F5535" s="42" t="s">
        <v>8393</v>
      </c>
      <c r="G5535" s="42" t="s">
        <v>11227</v>
      </c>
      <c r="H5535" s="7"/>
      <c r="I5535" s="42"/>
      <c r="J5535" s="42" t="s">
        <v>938</v>
      </c>
      <c r="K5535" s="8">
        <v>45844</v>
      </c>
      <c r="L5535" s="7" t="s">
        <v>8443</v>
      </c>
      <c r="M5535" s="44">
        <v>77.900000000000006</v>
      </c>
      <c r="N5535" s="7">
        <v>1</v>
      </c>
      <c r="O5535" s="44">
        <v>84.2</v>
      </c>
      <c r="P5535" s="44">
        <v>36</v>
      </c>
      <c r="Q5535" s="44">
        <v>6.33</v>
      </c>
      <c r="R5535" s="44">
        <v>21.14</v>
      </c>
      <c r="S5535" s="44">
        <v>6.3</v>
      </c>
      <c r="T5535" s="44">
        <v>0</v>
      </c>
      <c r="U5535" s="44">
        <v>14.43</v>
      </c>
      <c r="V5535" s="9">
        <v>0.18529999999999999</v>
      </c>
      <c r="W5535" s="42" t="s">
        <v>34</v>
      </c>
      <c r="X5535" s="43"/>
      <c r="Y5535" s="43"/>
      <c r="Z5535" s="43" t="s">
        <v>8442</v>
      </c>
      <c r="AA5535" s="37" t="str">
        <f>VLOOKUP(J5535, sku!B:C, 2, FALSE)</f>
        <v>Cadeirinha Preta Aro 26 - Peixinho Bike</v>
      </c>
      <c r="AB5535" s="37" t="str">
        <f>VLOOKUP(J5535, sku!B:BM, 64, FALSE)</f>
        <v>Revenda</v>
      </c>
      <c r="AC5535" s="37" t="str">
        <f>LEFT(pedidos[[#This Row],[SKU]],3)</f>
        <v>CAD</v>
      </c>
      <c r="AD5535" s="37" t="str" cm="1">
        <f t="array" aca="1" ref="AD5535" ca="1">IFERROR(
  INDEX(
    montadora[Montadora],
    MATCH(TRUE,LEFT(J5625,NÚCARACT(montadora[SKU Parcial]))=montadora[SKU Parcial],0)
  ),
  ""
)</f>
        <v/>
      </c>
    </row>
    <row r="5536" spans="1:30" x14ac:dyDescent="0.25">
      <c r="A5536" s="42" t="s">
        <v>8700</v>
      </c>
      <c r="B5536" s="42"/>
      <c r="C5536" s="42"/>
      <c r="D5536" s="42"/>
      <c r="E5536" s="42">
        <v>20399377477</v>
      </c>
      <c r="F5536" s="42" t="s">
        <v>8393</v>
      </c>
      <c r="G5536" s="42" t="s">
        <v>11227</v>
      </c>
      <c r="H5536" s="7"/>
      <c r="I5536" s="42"/>
      <c r="J5536" s="42" t="s">
        <v>2167</v>
      </c>
      <c r="K5536" s="8">
        <v>45844</v>
      </c>
      <c r="L5536" s="7" t="s">
        <v>8443</v>
      </c>
      <c r="M5536" s="44">
        <v>77.900000000000006</v>
      </c>
      <c r="N5536" s="7">
        <v>1</v>
      </c>
      <c r="O5536" s="44">
        <v>77.900000000000006</v>
      </c>
      <c r="P5536" s="44">
        <v>38.54</v>
      </c>
      <c r="Q5536" s="44">
        <v>6.33</v>
      </c>
      <c r="R5536" s="44">
        <v>21.14</v>
      </c>
      <c r="S5536" s="44">
        <v>0</v>
      </c>
      <c r="T5536" s="44">
        <v>0</v>
      </c>
      <c r="U5536" s="44">
        <v>11.89</v>
      </c>
      <c r="V5536" s="9">
        <v>0.1527</v>
      </c>
      <c r="W5536" s="42" t="s">
        <v>34</v>
      </c>
      <c r="X5536" s="43"/>
      <c r="Y5536" s="43"/>
      <c r="Z5536" s="43" t="s">
        <v>8442</v>
      </c>
      <c r="AA5536" s="37" t="str">
        <f>VLOOKUP(J5536, sku!B:C, 2, FALSE)</f>
        <v>Cadeirinha Rosa Aro 26 - Peixinho Bike</v>
      </c>
      <c r="AB5536" s="37" t="str">
        <f>VLOOKUP(J5536, sku!B:BM, 64, FALSE)</f>
        <v>Revenda</v>
      </c>
      <c r="AC5536" s="37" t="str">
        <f>LEFT(pedidos[[#This Row],[SKU]],3)</f>
        <v>CAD</v>
      </c>
      <c r="AD5536" s="37" t="str" cm="1">
        <f t="array" aca="1" ref="AD5536" ca="1">IFERROR(
  INDEX(
    montadora[Montadora],
    MATCH(TRUE,LEFT(J5626,NÚCARACT(montadora[SKU Parcial]))=montadora[SKU Parcial],0)
  ),
  ""
)</f>
        <v/>
      </c>
    </row>
    <row r="5537" spans="1:30" x14ac:dyDescent="0.25">
      <c r="A5537" s="42" t="s">
        <v>8754</v>
      </c>
      <c r="B5537" s="42"/>
      <c r="C5537" s="42"/>
      <c r="D5537" s="42"/>
      <c r="E5537" s="42">
        <v>19997804914</v>
      </c>
      <c r="F5537" s="42" t="s">
        <v>8399</v>
      </c>
      <c r="G5537" s="42" t="s">
        <v>11227</v>
      </c>
      <c r="H5537" s="7"/>
      <c r="I5537" s="42"/>
      <c r="J5537" s="42" t="s">
        <v>8837</v>
      </c>
      <c r="K5537" s="8">
        <v>45844</v>
      </c>
      <c r="L5537" s="7" t="s">
        <v>8443</v>
      </c>
      <c r="M5537" s="44">
        <v>135.80000000000001</v>
      </c>
      <c r="N5537" s="7">
        <v>1</v>
      </c>
      <c r="O5537" s="44">
        <v>135.80000000000001</v>
      </c>
      <c r="P5537" s="44">
        <v>55</v>
      </c>
      <c r="Q5537" s="44">
        <v>11.03</v>
      </c>
      <c r="R5537" s="44">
        <v>33.880000000000003</v>
      </c>
      <c r="S5537" s="44">
        <v>0</v>
      </c>
      <c r="T5537" s="44">
        <v>0</v>
      </c>
      <c r="U5537" s="44">
        <v>35.89</v>
      </c>
      <c r="V5537" s="9">
        <v>0.26429999999999998</v>
      </c>
      <c r="W5537" s="42" t="s">
        <v>34</v>
      </c>
      <c r="X5537" s="43"/>
      <c r="Y5537" s="43"/>
      <c r="Z5537" s="43" t="s">
        <v>8442</v>
      </c>
      <c r="AA5537" s="37" t="str">
        <f>VLOOKUP(J5537, sku!B:C, 2, FALSE)</f>
        <v>Smart Led Taytech 8000 Lumens - H11</v>
      </c>
      <c r="AB5537" s="37" t="str">
        <f>VLOOKUP(J5537, sku!B:BM, 64, FALSE)</f>
        <v>Revenda</v>
      </c>
      <c r="AC5537" s="37" t="str">
        <f>LEFT(pedidos[[#This Row],[SKU]],3)</f>
        <v>TT-</v>
      </c>
      <c r="AD5537" s="37" t="str" cm="1">
        <f t="array" aca="1" ref="AD5537" ca="1">IFERROR(
  INDEX(
    montadora[Montadora],
    MATCH(TRUE,LEFT(J5627,NÚCARACT(montadora[SKU Parcial]))=montadora[SKU Parcial],0)
  ),
  ""
)</f>
        <v/>
      </c>
    </row>
    <row r="5538" spans="1:30" x14ac:dyDescent="0.25">
      <c r="A5538" s="42" t="s">
        <v>8457</v>
      </c>
      <c r="B5538" s="42"/>
      <c r="C5538" s="42"/>
      <c r="D5538" s="42"/>
      <c r="E5538" s="42">
        <v>22598315074</v>
      </c>
      <c r="F5538" s="42" t="s">
        <v>8349</v>
      </c>
      <c r="G5538" s="42" t="s">
        <v>11227</v>
      </c>
      <c r="H5538" s="7"/>
      <c r="I5538" s="42"/>
      <c r="J5538" s="42" t="s">
        <v>2566</v>
      </c>
      <c r="K5538" s="8">
        <v>45844</v>
      </c>
      <c r="L5538" s="7" t="s">
        <v>8443</v>
      </c>
      <c r="M5538" s="44">
        <v>19.8</v>
      </c>
      <c r="N5538" s="7">
        <v>1</v>
      </c>
      <c r="O5538" s="44">
        <v>19.8</v>
      </c>
      <c r="P5538" s="44">
        <v>5.4</v>
      </c>
      <c r="Q5538" s="44">
        <v>1.61</v>
      </c>
      <c r="R5538" s="44">
        <v>8.36</v>
      </c>
      <c r="S5538" s="44">
        <v>0</v>
      </c>
      <c r="T5538" s="44">
        <v>0</v>
      </c>
      <c r="U5538" s="44">
        <v>4.43</v>
      </c>
      <c r="V5538" s="9">
        <v>0.2238</v>
      </c>
      <c r="W5538" s="42" t="s">
        <v>34</v>
      </c>
      <c r="X5538" s="43"/>
      <c r="Y5538" s="43"/>
      <c r="Z5538" s="43" t="s">
        <v>8442</v>
      </c>
      <c r="AA5538" s="37" t="str">
        <f>VLOOKUP(J5538, sku!B:C, 2, FALSE)</f>
        <v>Chave Allen de Aço de Cabeça, Esférica (9 Peças) Hex Key Wrench</v>
      </c>
      <c r="AB5538" s="37" t="str">
        <f>VLOOKUP(J5538, sku!B:BM, 64, FALSE)</f>
        <v>Importação</v>
      </c>
      <c r="AC5538" s="37" t="str">
        <f>LEFT(pedidos[[#This Row],[SKU]],3)</f>
        <v>1K9</v>
      </c>
      <c r="AD5538" s="37" t="str" cm="1">
        <f t="array" aca="1" ref="AD5538" ca="1">IFERROR(
  INDEX(
    montadora[Montadora],
    MATCH(TRUE,LEFT(J5628,NÚCARACT(montadora[SKU Parcial]))=montadora[SKU Parcial],0)
  ),
  ""
)</f>
        <v/>
      </c>
    </row>
    <row r="5539" spans="1:30" x14ac:dyDescent="0.25">
      <c r="A5539" s="42" t="s">
        <v>8532</v>
      </c>
      <c r="B5539" s="42"/>
      <c r="C5539" s="42"/>
      <c r="D5539" s="42"/>
      <c r="E5539" s="42">
        <v>23693505999</v>
      </c>
      <c r="F5539" s="42" t="s">
        <v>8356</v>
      </c>
      <c r="G5539" s="42" t="s">
        <v>11227</v>
      </c>
      <c r="H5539" s="7"/>
      <c r="I5539" s="42"/>
      <c r="J5539" s="42" t="s">
        <v>8421</v>
      </c>
      <c r="K5539" s="8">
        <v>45844</v>
      </c>
      <c r="L5539" s="7" t="s">
        <v>8443</v>
      </c>
      <c r="M5539" s="44">
        <v>29.8</v>
      </c>
      <c r="N5539" s="7">
        <v>1</v>
      </c>
      <c r="O5539" s="44">
        <v>29.8</v>
      </c>
      <c r="P5539" s="44">
        <v>13.57</v>
      </c>
      <c r="Q5539" s="44">
        <v>2.42</v>
      </c>
      <c r="R5539" s="44">
        <v>10.56</v>
      </c>
      <c r="S5539" s="44">
        <v>0</v>
      </c>
      <c r="T5539" s="44">
        <v>0</v>
      </c>
      <c r="U5539" s="44">
        <v>3.25</v>
      </c>
      <c r="V5539" s="9">
        <v>0.1091</v>
      </c>
      <c r="W5539" s="42" t="s">
        <v>34</v>
      </c>
      <c r="X5539" s="43"/>
      <c r="Y5539" s="43"/>
      <c r="Z5539" s="43" t="s">
        <v>8442</v>
      </c>
      <c r="AA5539" s="37" t="str">
        <f>VLOOKUP(J5539, sku!B:C, 2, FALSE)</f>
        <v>Sanitizante Fresh 1,5l</v>
      </c>
      <c r="AB5539" s="37" t="str">
        <f>VLOOKUP(J5539, sku!B:BM, 64, FALSE)</f>
        <v>Revenda</v>
      </c>
      <c r="AC5539" s="37" t="str">
        <f>LEFT(pedidos[[#This Row],[SKU]],3)</f>
        <v>VT2</v>
      </c>
      <c r="AD5539" s="37" t="str" cm="1">
        <f t="array" aca="1" ref="AD5539" ca="1">IFERROR(
  INDEX(
    montadora[Montadora],
    MATCH(TRUE,LEFT(J5629,NÚCARACT(montadora[SKU Parcial]))=montadora[SKU Parcial],0)
  ),
  ""
)</f>
        <v/>
      </c>
    </row>
    <row r="5540" spans="1:30" x14ac:dyDescent="0.25">
      <c r="A5540" s="42" t="s">
        <v>8669</v>
      </c>
      <c r="B5540" s="42"/>
      <c r="C5540" s="42"/>
      <c r="D5540" s="42"/>
      <c r="E5540" s="42">
        <v>20399377477</v>
      </c>
      <c r="F5540" s="42" t="s">
        <v>8393</v>
      </c>
      <c r="G5540" s="42" t="s">
        <v>11227</v>
      </c>
      <c r="H5540" s="7"/>
      <c r="I5540" s="42"/>
      <c r="J5540" s="42" t="s">
        <v>938</v>
      </c>
      <c r="K5540" s="8">
        <v>45844</v>
      </c>
      <c r="L5540" s="7" t="s">
        <v>8443</v>
      </c>
      <c r="M5540" s="44">
        <v>77.900000000000006</v>
      </c>
      <c r="N5540" s="7">
        <v>1</v>
      </c>
      <c r="O5540" s="44">
        <v>82.97</v>
      </c>
      <c r="P5540" s="44">
        <v>36</v>
      </c>
      <c r="Q5540" s="44">
        <v>6.33</v>
      </c>
      <c r="R5540" s="44">
        <v>21.14</v>
      </c>
      <c r="S5540" s="44">
        <v>5.07</v>
      </c>
      <c r="T5540" s="44">
        <v>0</v>
      </c>
      <c r="U5540" s="44">
        <v>14.43</v>
      </c>
      <c r="V5540" s="9">
        <v>0.18529999999999999</v>
      </c>
      <c r="W5540" s="42" t="s">
        <v>34</v>
      </c>
      <c r="X5540" s="43"/>
      <c r="Y5540" s="43"/>
      <c r="Z5540" s="43" t="s">
        <v>8442</v>
      </c>
      <c r="AA5540" s="37" t="str">
        <f>VLOOKUP(J5540, sku!B:C, 2, FALSE)</f>
        <v>Cadeirinha Preta Aro 26 - Peixinho Bike</v>
      </c>
      <c r="AB5540" s="37" t="str">
        <f>VLOOKUP(J5540, sku!B:BM, 64, FALSE)</f>
        <v>Revenda</v>
      </c>
      <c r="AC5540" s="37" t="str">
        <f>LEFT(pedidos[[#This Row],[SKU]],3)</f>
        <v>CAD</v>
      </c>
      <c r="AD5540" s="37" t="str" cm="1">
        <f t="array" aca="1" ref="AD5540" ca="1">IFERROR(
  INDEX(
    montadora[Montadora],
    MATCH(TRUE,LEFT(J5630,NÚCARACT(montadora[SKU Parcial]))=montadora[SKU Parcial],0)
  ),
  ""
)</f>
        <v/>
      </c>
    </row>
    <row r="5541" spans="1:30" x14ac:dyDescent="0.25">
      <c r="A5541" s="42" t="s">
        <v>8611</v>
      </c>
      <c r="B5541" s="42"/>
      <c r="C5541" s="42"/>
      <c r="D5541" s="42"/>
      <c r="E5541" s="42">
        <v>19397989303</v>
      </c>
      <c r="F5541" s="42" t="s">
        <v>8384</v>
      </c>
      <c r="G5541" s="42" t="s">
        <v>11227</v>
      </c>
      <c r="H5541" s="7"/>
      <c r="I5541" s="42"/>
      <c r="J5541" s="42" t="s">
        <v>8434</v>
      </c>
      <c r="K5541" s="8">
        <v>45844</v>
      </c>
      <c r="L5541" s="7" t="s">
        <v>8443</v>
      </c>
      <c r="M5541" s="44">
        <v>47.8</v>
      </c>
      <c r="N5541" s="7">
        <v>1</v>
      </c>
      <c r="O5541" s="44">
        <v>47.8</v>
      </c>
      <c r="P5541" s="44">
        <v>26.84</v>
      </c>
      <c r="Q5541" s="44">
        <v>3.88</v>
      </c>
      <c r="R5541" s="44">
        <v>14.52</v>
      </c>
      <c r="S5541" s="44">
        <v>0</v>
      </c>
      <c r="T5541" s="44">
        <v>0</v>
      </c>
      <c r="U5541" s="44">
        <v>2.56</v>
      </c>
      <c r="V5541" s="9">
        <v>5.3499999999999999E-2</v>
      </c>
      <c r="W5541" s="42" t="s">
        <v>34</v>
      </c>
      <c r="X5541" s="43"/>
      <c r="Y5541" s="43"/>
      <c r="Z5541" s="43" t="s">
        <v>8442</v>
      </c>
      <c r="AA5541" s="37" t="str">
        <f>VLOOKUP(J5541, sku!B:C, 2, FALSE)</f>
        <v>Sintra Pro 1,5l</v>
      </c>
      <c r="AB5541" s="37" t="str">
        <f>VLOOKUP(J5541, sku!B:BM, 64, FALSE)</f>
        <v>Revenda</v>
      </c>
      <c r="AC5541" s="37" t="str">
        <f>LEFT(pedidos[[#This Row],[SKU]],3)</f>
        <v>VX2</v>
      </c>
      <c r="AD5541" s="37" t="str" cm="1">
        <f t="array" aca="1" ref="AD5541" ca="1">IFERROR(
  INDEX(
    montadora[Montadora],
    MATCH(TRUE,LEFT(J5631,NÚCARACT(montadora[SKU Parcial]))=montadora[SKU Parcial],0)
  ),
  ""
)</f>
        <v/>
      </c>
    </row>
    <row r="5542" spans="1:30" x14ac:dyDescent="0.25">
      <c r="A5542" s="42" t="s">
        <v>8743</v>
      </c>
      <c r="B5542" s="42"/>
      <c r="C5542" s="42"/>
      <c r="D5542" s="42"/>
      <c r="E5542" s="42">
        <v>23393714520</v>
      </c>
      <c r="F5542" s="42" t="s">
        <v>8397</v>
      </c>
      <c r="G5542" s="42" t="s">
        <v>11227</v>
      </c>
      <c r="H5542" s="7"/>
      <c r="I5542" s="42"/>
      <c r="J5542" s="42" t="s">
        <v>2747</v>
      </c>
      <c r="K5542" s="8">
        <v>45844</v>
      </c>
      <c r="L5542" s="7" t="s">
        <v>8443</v>
      </c>
      <c r="M5542" s="44">
        <v>89.8</v>
      </c>
      <c r="N5542" s="7">
        <v>1</v>
      </c>
      <c r="O5542" s="44">
        <v>89.8</v>
      </c>
      <c r="P5542" s="44">
        <v>41.36</v>
      </c>
      <c r="Q5542" s="44">
        <v>7.29</v>
      </c>
      <c r="R5542" s="44">
        <v>23.76</v>
      </c>
      <c r="S5542" s="44">
        <v>0</v>
      </c>
      <c r="T5542" s="44">
        <v>0</v>
      </c>
      <c r="U5542" s="44">
        <v>17.39</v>
      </c>
      <c r="V5542" s="9">
        <v>0.19359999999999999</v>
      </c>
      <c r="W5542" s="42" t="s">
        <v>34</v>
      </c>
      <c r="X5542" s="43"/>
      <c r="Y5542" s="43"/>
      <c r="Z5542" s="43" t="s">
        <v>8442</v>
      </c>
      <c r="AA5542" s="37" t="str">
        <f>VLOOKUP(J5542, sku!B:C, 2, FALSE)</f>
        <v>Cabo de Chupeta Coaxial de Transferência de Carga de Bateria 12/24V 500 Amper, PVC, CCA 5 Metros</v>
      </c>
      <c r="AB5542" s="37" t="str">
        <f>VLOOKUP(J5542, sku!B:BM, 64, FALSE)</f>
        <v>Importação</v>
      </c>
      <c r="AC5542" s="37" t="str">
        <f>LEFT(pedidos[[#This Row],[SKU]],3)</f>
        <v>1EC</v>
      </c>
      <c r="AD5542" s="37" t="str" cm="1">
        <f t="array" aca="1" ref="AD5542" ca="1">IFERROR(
  INDEX(
    montadora[Montadora],
    MATCH(TRUE,LEFT(J5632,NÚCARACT(montadora[SKU Parcial]))=montadora[SKU Parcial],0)
  ),
  ""
)</f>
        <v/>
      </c>
    </row>
    <row r="5543" spans="1:30" x14ac:dyDescent="0.25">
      <c r="A5543" s="42" t="s">
        <v>8751</v>
      </c>
      <c r="B5543" s="42"/>
      <c r="C5543" s="42"/>
      <c r="D5543" s="42"/>
      <c r="E5543" s="42">
        <v>23493909703</v>
      </c>
      <c r="F5543" s="42" t="s">
        <v>8819</v>
      </c>
      <c r="G5543" s="42" t="s">
        <v>11227</v>
      </c>
      <c r="H5543" s="7"/>
      <c r="I5543" s="42"/>
      <c r="J5543" s="42" t="s">
        <v>8836</v>
      </c>
      <c r="K5543" s="8">
        <v>45844</v>
      </c>
      <c r="L5543" s="7" t="s">
        <v>8443</v>
      </c>
      <c r="M5543" s="44">
        <v>87.8</v>
      </c>
      <c r="N5543" s="7">
        <v>1</v>
      </c>
      <c r="O5543" s="44">
        <v>95.8</v>
      </c>
      <c r="P5543" s="44">
        <v>51.59</v>
      </c>
      <c r="Q5543" s="44">
        <v>7.13</v>
      </c>
      <c r="R5543" s="44">
        <v>23.32</v>
      </c>
      <c r="S5543" s="44">
        <v>8</v>
      </c>
      <c r="T5543" s="44">
        <v>0</v>
      </c>
      <c r="U5543" s="44">
        <v>5.76</v>
      </c>
      <c r="V5543" s="9">
        <v>6.5600000000000006E-2</v>
      </c>
      <c r="W5543" s="42" t="s">
        <v>34</v>
      </c>
      <c r="X5543" s="43"/>
      <c r="Y5543" s="43"/>
      <c r="Z5543" s="43" t="s">
        <v>8442</v>
      </c>
      <c r="AA5543" s="37" t="str">
        <f>VLOOKUP(J5543, sku!B:C, 2, FALSE)</f>
        <v>Hydrox Pro 500ML</v>
      </c>
      <c r="AB5543" s="37" t="str">
        <f>VLOOKUP(J5543, sku!B:BM, 64, FALSE)</f>
        <v>Revenda</v>
      </c>
      <c r="AC5543" s="37" t="str">
        <f>LEFT(pedidos[[#This Row],[SKU]],3)</f>
        <v>VX2</v>
      </c>
      <c r="AD5543" s="37" t="str" cm="1">
        <f t="array" aca="1" ref="AD5543" ca="1">IFERROR(
  INDEX(
    montadora[Montadora],
    MATCH(TRUE,LEFT(J5633,NÚCARACT(montadora[SKU Parcial]))=montadora[SKU Parcial],0)
  ),
  ""
)</f>
        <v/>
      </c>
    </row>
    <row r="5544" spans="1:30" x14ac:dyDescent="0.25">
      <c r="A5544" s="42" t="s">
        <v>8670</v>
      </c>
      <c r="B5544" s="42"/>
      <c r="C5544" s="42"/>
      <c r="D5544" s="42"/>
      <c r="E5544" s="42">
        <v>20399377477</v>
      </c>
      <c r="F5544" s="42" t="s">
        <v>8393</v>
      </c>
      <c r="G5544" s="42" t="s">
        <v>11227</v>
      </c>
      <c r="H5544" s="7"/>
      <c r="I5544" s="42"/>
      <c r="J5544" s="42" t="s">
        <v>938</v>
      </c>
      <c r="K5544" s="8">
        <v>45843</v>
      </c>
      <c r="L5544" s="7" t="s">
        <v>8443</v>
      </c>
      <c r="M5544" s="44">
        <v>77.900000000000006</v>
      </c>
      <c r="N5544" s="7">
        <v>1</v>
      </c>
      <c r="O5544" s="44">
        <v>104.86</v>
      </c>
      <c r="P5544" s="44">
        <v>36</v>
      </c>
      <c r="Q5544" s="44">
        <v>6.33</v>
      </c>
      <c r="R5544" s="44">
        <v>21.14</v>
      </c>
      <c r="S5544" s="44">
        <v>26.96</v>
      </c>
      <c r="T5544" s="44">
        <v>0</v>
      </c>
      <c r="U5544" s="44">
        <v>14.43</v>
      </c>
      <c r="V5544" s="9">
        <v>0.18529999999999999</v>
      </c>
      <c r="W5544" s="42" t="s">
        <v>34</v>
      </c>
      <c r="X5544" s="43"/>
      <c r="Y5544" s="43"/>
      <c r="Z5544" s="43" t="s">
        <v>8442</v>
      </c>
      <c r="AA5544" s="37" t="str">
        <f>VLOOKUP(J5544, sku!B:C, 2, FALSE)</f>
        <v>Cadeirinha Preta Aro 26 - Peixinho Bike</v>
      </c>
      <c r="AB5544" s="37" t="str">
        <f>VLOOKUP(J5544, sku!B:BM, 64, FALSE)</f>
        <v>Revenda</v>
      </c>
      <c r="AC5544" s="37" t="str">
        <f>LEFT(pedidos[[#This Row],[SKU]],3)</f>
        <v>CAD</v>
      </c>
      <c r="AD5544" s="37" t="str" cm="1">
        <f t="array" aca="1" ref="AD5544" ca="1">IFERROR(
  INDEX(
    montadora[Montadora],
    MATCH(TRUE,LEFT(J5634,NÚCARACT(montadora[SKU Parcial]))=montadora[SKU Parcial],0)
  ),
  ""
)</f>
        <v/>
      </c>
    </row>
    <row r="5545" spans="1:30" x14ac:dyDescent="0.25">
      <c r="A5545" s="42" t="s">
        <v>8486</v>
      </c>
      <c r="B5545" s="42"/>
      <c r="C5545" s="42"/>
      <c r="D5545" s="42"/>
      <c r="E5545" s="42">
        <v>19599549855</v>
      </c>
      <c r="F5545" s="42" t="s">
        <v>8350</v>
      </c>
      <c r="G5545" s="42" t="s">
        <v>11227</v>
      </c>
      <c r="H5545" s="7"/>
      <c r="I5545" s="42"/>
      <c r="J5545" s="42" t="s">
        <v>703</v>
      </c>
      <c r="K5545" s="8">
        <v>45843</v>
      </c>
      <c r="L5545" s="7" t="s">
        <v>8443</v>
      </c>
      <c r="M5545" s="44">
        <v>24.8</v>
      </c>
      <c r="N5545" s="7">
        <v>1</v>
      </c>
      <c r="O5545" s="44">
        <v>24.8</v>
      </c>
      <c r="P5545" s="44">
        <v>7.52</v>
      </c>
      <c r="Q5545" s="44">
        <v>2.0099999999999998</v>
      </c>
      <c r="R5545" s="44">
        <v>9.4600000000000009</v>
      </c>
      <c r="S5545" s="44">
        <v>0</v>
      </c>
      <c r="T5545" s="44">
        <v>0</v>
      </c>
      <c r="U5545" s="44">
        <v>5.81</v>
      </c>
      <c r="V5545" s="9">
        <v>0.2341</v>
      </c>
      <c r="W5545" s="42" t="s">
        <v>34</v>
      </c>
      <c r="X5545" s="43"/>
      <c r="Y5545" s="43"/>
      <c r="Z5545" s="43" t="s">
        <v>8442</v>
      </c>
      <c r="AA5545" s="37" t="str">
        <f>VLOOKUP(J5545, sku!B:C, 2, FALSE)</f>
        <v>Trava Disco De Freio Moto - Preto</v>
      </c>
      <c r="AB5545" s="37" t="str">
        <f>VLOOKUP(J5545, sku!B:BM, 64, FALSE)</f>
        <v>Importação</v>
      </c>
      <c r="AC5545" s="37" t="str">
        <f>LEFT(pedidos[[#This Row],[SKU]],3)</f>
        <v>ET0</v>
      </c>
      <c r="AD5545" s="37" t="str" cm="1">
        <f t="array" aca="1" ref="AD5545" ca="1">IFERROR(
  INDEX(
    montadora[Montadora],
    MATCH(TRUE,LEFT(J5635,NÚCARACT(montadora[SKU Parcial]))=montadora[SKU Parcial],0)
  ),
  ""
)</f>
        <v/>
      </c>
    </row>
    <row r="5546" spans="1:30" x14ac:dyDescent="0.25">
      <c r="A5546" s="42" t="s">
        <v>8514</v>
      </c>
      <c r="B5546" s="42"/>
      <c r="C5546" s="42"/>
      <c r="D5546" s="42"/>
      <c r="E5546" s="42">
        <v>21299544379</v>
      </c>
      <c r="F5546" s="42" t="s">
        <v>8353</v>
      </c>
      <c r="G5546" s="42" t="s">
        <v>11227</v>
      </c>
      <c r="H5546" s="7"/>
      <c r="I5546" s="42"/>
      <c r="J5546" s="42" t="s">
        <v>100</v>
      </c>
      <c r="K5546" s="8">
        <v>45843</v>
      </c>
      <c r="L5546" s="7" t="s">
        <v>8443</v>
      </c>
      <c r="M5546" s="44">
        <v>47.8</v>
      </c>
      <c r="N5546" s="7">
        <v>1</v>
      </c>
      <c r="O5546" s="44">
        <v>47.8</v>
      </c>
      <c r="P5546" s="44">
        <v>8.84</v>
      </c>
      <c r="Q5546" s="44">
        <v>3.88</v>
      </c>
      <c r="R5546" s="44">
        <v>14.52</v>
      </c>
      <c r="S5546" s="44">
        <v>0</v>
      </c>
      <c r="T5546" s="44">
        <v>0</v>
      </c>
      <c r="U5546" s="44">
        <v>20.56</v>
      </c>
      <c r="V5546" s="9">
        <v>0.43009999999999998</v>
      </c>
      <c r="W5546" s="42" t="s">
        <v>34</v>
      </c>
      <c r="X5546" s="43"/>
      <c r="Y5546" s="43"/>
      <c r="Z5546" s="43" t="s">
        <v>8442</v>
      </c>
      <c r="AA5546" s="37" t="str">
        <f>VLOOKUP(J5546, sku!B:C, 2, FALSE)</f>
        <v>Trava Disco De Freio Bicicleta - Prata</v>
      </c>
      <c r="AB5546" s="37" t="str">
        <f>VLOOKUP(J5546, sku!B:BM, 64, FALSE)</f>
        <v>Importação</v>
      </c>
      <c r="AC5546" s="37" t="str">
        <f>LEFT(pedidos[[#This Row],[SKU]],3)</f>
        <v>ET0</v>
      </c>
      <c r="AD5546" s="37" t="str" cm="1">
        <f t="array" aca="1" ref="AD5546" ca="1">IFERROR(
  INDEX(
    montadora[Montadora],
    MATCH(TRUE,LEFT(J5636,NÚCARACT(montadora[SKU Parcial]))=montadora[SKU Parcial],0)
  ),
  ""
)</f>
        <v/>
      </c>
    </row>
    <row r="5547" spans="1:30" x14ac:dyDescent="0.25">
      <c r="A5547" s="42" t="s">
        <v>8601</v>
      </c>
      <c r="B5547" s="42"/>
      <c r="C5547" s="42"/>
      <c r="D5547" s="42"/>
      <c r="E5547" s="42">
        <v>22293424720</v>
      </c>
      <c r="F5547" s="42" t="s">
        <v>8380</v>
      </c>
      <c r="G5547" s="42" t="s">
        <v>11227</v>
      </c>
      <c r="H5547" s="7"/>
      <c r="I5547" s="42"/>
      <c r="J5547" s="42" t="s">
        <v>886</v>
      </c>
      <c r="K5547" s="8">
        <v>45843</v>
      </c>
      <c r="L5547" s="7" t="s">
        <v>8443</v>
      </c>
      <c r="M5547" s="44">
        <v>49.8</v>
      </c>
      <c r="N5547" s="7">
        <v>1</v>
      </c>
      <c r="O5547" s="44">
        <v>49.8</v>
      </c>
      <c r="P5547" s="44">
        <v>24.45</v>
      </c>
      <c r="Q5547" s="44">
        <v>4.04</v>
      </c>
      <c r="R5547" s="44">
        <v>14.96</v>
      </c>
      <c r="S5547" s="44">
        <v>0</v>
      </c>
      <c r="T5547" s="44">
        <v>0</v>
      </c>
      <c r="U5547" s="44">
        <v>6.35</v>
      </c>
      <c r="V5547" s="9">
        <v>0.12740000000000001</v>
      </c>
      <c r="W5547" s="42" t="s">
        <v>34</v>
      </c>
      <c r="X5547" s="43"/>
      <c r="Y5547" s="43"/>
      <c r="Z5547" s="43" t="s">
        <v>8442</v>
      </c>
      <c r="AA5547" s="37" t="str">
        <f>VLOOKUP(J5547, sku!B:C, 2, FALSE)</f>
        <v>Trava Manete Moto E Bicicleta de Alumínio</v>
      </c>
      <c r="AB5547" s="37" t="str">
        <f>VLOOKUP(J5547, sku!B:BM, 64, FALSE)</f>
        <v>Importação</v>
      </c>
      <c r="AC5547" s="37" t="str">
        <f>LEFT(pedidos[[#This Row],[SKU]],3)</f>
        <v>ET0</v>
      </c>
      <c r="AD5547" s="37" t="str" cm="1">
        <f t="array" aca="1" ref="AD5547" ca="1">IFERROR(
  INDEX(
    montadora[Montadora],
    MATCH(TRUE,LEFT(J5637,NÚCARACT(montadora[SKU Parcial]))=montadora[SKU Parcial],0)
  ),
  ""
)</f>
        <v/>
      </c>
    </row>
    <row r="5548" spans="1:30" x14ac:dyDescent="0.25">
      <c r="A5548" s="42" t="s">
        <v>8671</v>
      </c>
      <c r="B5548" s="42"/>
      <c r="C5548" s="42"/>
      <c r="D5548" s="42"/>
      <c r="E5548" s="42">
        <v>20399377477</v>
      </c>
      <c r="F5548" s="42" t="s">
        <v>8393</v>
      </c>
      <c r="G5548" s="42" t="s">
        <v>11227</v>
      </c>
      <c r="H5548" s="7"/>
      <c r="I5548" s="42"/>
      <c r="J5548" s="42" t="s">
        <v>938</v>
      </c>
      <c r="K5548" s="8">
        <v>45843</v>
      </c>
      <c r="L5548" s="7" t="s">
        <v>8443</v>
      </c>
      <c r="M5548" s="44">
        <v>77.900000000000006</v>
      </c>
      <c r="N5548" s="7">
        <v>1</v>
      </c>
      <c r="O5548" s="44">
        <v>99.99</v>
      </c>
      <c r="P5548" s="44">
        <v>36</v>
      </c>
      <c r="Q5548" s="44">
        <v>6.33</v>
      </c>
      <c r="R5548" s="44">
        <v>21.14</v>
      </c>
      <c r="S5548" s="44">
        <v>22.09</v>
      </c>
      <c r="T5548" s="44">
        <v>0</v>
      </c>
      <c r="U5548" s="44">
        <v>14.43</v>
      </c>
      <c r="V5548" s="9">
        <v>0.18529999999999999</v>
      </c>
      <c r="W5548" s="42" t="s">
        <v>34</v>
      </c>
      <c r="X5548" s="43"/>
      <c r="Y5548" s="43"/>
      <c r="Z5548" s="43" t="s">
        <v>8442</v>
      </c>
      <c r="AA5548" s="37" t="str">
        <f>VLOOKUP(J5548, sku!B:C, 2, FALSE)</f>
        <v>Cadeirinha Preta Aro 26 - Peixinho Bike</v>
      </c>
      <c r="AB5548" s="37" t="str">
        <f>VLOOKUP(J5548, sku!B:BM, 64, FALSE)</f>
        <v>Revenda</v>
      </c>
      <c r="AC5548" s="37" t="str">
        <f>LEFT(pedidos[[#This Row],[SKU]],3)</f>
        <v>CAD</v>
      </c>
      <c r="AD5548" s="37" t="str" cm="1">
        <f t="array" aca="1" ref="AD5548" ca="1">IFERROR(
  INDEX(
    montadora[Montadora],
    MATCH(TRUE,LEFT(J5638,NÚCARACT(montadora[SKU Parcial]))=montadora[SKU Parcial],0)
  ),
  ""
)</f>
        <v/>
      </c>
    </row>
    <row r="5549" spans="1:30" x14ac:dyDescent="0.25">
      <c r="A5549" s="42" t="s">
        <v>8701</v>
      </c>
      <c r="B5549" s="42"/>
      <c r="C5549" s="42"/>
      <c r="D5549" s="42"/>
      <c r="E5549" s="42">
        <v>20399377477</v>
      </c>
      <c r="F5549" s="42" t="s">
        <v>8393</v>
      </c>
      <c r="G5549" s="42" t="s">
        <v>11227</v>
      </c>
      <c r="H5549" s="7"/>
      <c r="I5549" s="42"/>
      <c r="J5549" s="42" t="s">
        <v>2167</v>
      </c>
      <c r="K5549" s="8">
        <v>45843</v>
      </c>
      <c r="L5549" s="7" t="s">
        <v>8443</v>
      </c>
      <c r="M5549" s="44">
        <v>77.900000000000006</v>
      </c>
      <c r="N5549" s="7">
        <v>1</v>
      </c>
      <c r="O5549" s="44">
        <v>82.97</v>
      </c>
      <c r="P5549" s="44">
        <v>38.54</v>
      </c>
      <c r="Q5549" s="44">
        <v>6.33</v>
      </c>
      <c r="R5549" s="44">
        <v>21.14</v>
      </c>
      <c r="S5549" s="44">
        <v>5.07</v>
      </c>
      <c r="T5549" s="44">
        <v>0</v>
      </c>
      <c r="U5549" s="44">
        <v>11.89</v>
      </c>
      <c r="V5549" s="9">
        <v>0.1527</v>
      </c>
      <c r="W5549" s="42" t="s">
        <v>34</v>
      </c>
      <c r="X5549" s="43"/>
      <c r="Y5549" s="43"/>
      <c r="Z5549" s="43" t="s">
        <v>8442</v>
      </c>
      <c r="AA5549" s="37" t="str">
        <f>VLOOKUP(J5549, sku!B:C, 2, FALSE)</f>
        <v>Cadeirinha Rosa Aro 26 - Peixinho Bike</v>
      </c>
      <c r="AB5549" s="37" t="str">
        <f>VLOOKUP(J5549, sku!B:BM, 64, FALSE)</f>
        <v>Revenda</v>
      </c>
      <c r="AC5549" s="37" t="str">
        <f>LEFT(pedidos[[#This Row],[SKU]],3)</f>
        <v>CAD</v>
      </c>
      <c r="AD5549" s="37" t="str" cm="1">
        <f t="array" aca="1" ref="AD5549" ca="1">IFERROR(
  INDEX(
    montadora[Montadora],
    MATCH(TRUE,LEFT(J5639,NÚCARACT(montadora[SKU Parcial]))=montadora[SKU Parcial],0)
  ),
  ""
)</f>
        <v/>
      </c>
    </row>
    <row r="5550" spans="1:30" x14ac:dyDescent="0.25">
      <c r="A5550" s="42" t="s">
        <v>8672</v>
      </c>
      <c r="B5550" s="42"/>
      <c r="C5550" s="42"/>
      <c r="D5550" s="42"/>
      <c r="E5550" s="42">
        <v>20399377477</v>
      </c>
      <c r="F5550" s="42" t="s">
        <v>8393</v>
      </c>
      <c r="G5550" s="42" t="s">
        <v>11227</v>
      </c>
      <c r="H5550" s="7"/>
      <c r="I5550" s="42"/>
      <c r="J5550" s="42" t="s">
        <v>938</v>
      </c>
      <c r="K5550" s="8">
        <v>45843</v>
      </c>
      <c r="L5550" s="7" t="s">
        <v>8443</v>
      </c>
      <c r="M5550" s="44">
        <v>77.900000000000006</v>
      </c>
      <c r="N5550" s="7">
        <v>1</v>
      </c>
      <c r="O5550" s="44">
        <v>97.84</v>
      </c>
      <c r="P5550" s="44">
        <v>36</v>
      </c>
      <c r="Q5550" s="44">
        <v>6.33</v>
      </c>
      <c r="R5550" s="44">
        <v>21.14</v>
      </c>
      <c r="S5550" s="44">
        <v>19.940000000000001</v>
      </c>
      <c r="T5550" s="44">
        <v>0</v>
      </c>
      <c r="U5550" s="44">
        <v>14.43</v>
      </c>
      <c r="V5550" s="9">
        <v>0.18529999999999999</v>
      </c>
      <c r="W5550" s="42" t="s">
        <v>34</v>
      </c>
      <c r="X5550" s="43"/>
      <c r="Y5550" s="43"/>
      <c r="Z5550" s="43" t="s">
        <v>8442</v>
      </c>
      <c r="AA5550" s="37" t="str">
        <f>VLOOKUP(J5550, sku!B:C, 2, FALSE)</f>
        <v>Cadeirinha Preta Aro 26 - Peixinho Bike</v>
      </c>
      <c r="AB5550" s="37" t="str">
        <f>VLOOKUP(J5550, sku!B:BM, 64, FALSE)</f>
        <v>Revenda</v>
      </c>
      <c r="AC5550" s="37" t="str">
        <f>LEFT(pedidos[[#This Row],[SKU]],3)</f>
        <v>CAD</v>
      </c>
      <c r="AD5550" s="37" t="str" cm="1">
        <f t="array" aca="1" ref="AD5550" ca="1">IFERROR(
  INDEX(
    montadora[Montadora],
    MATCH(TRUE,LEFT(J5640,NÚCARACT(montadora[SKU Parcial]))=montadora[SKU Parcial],0)
  ),
  ""
)</f>
        <v/>
      </c>
    </row>
    <row r="5551" spans="1:30" x14ac:dyDescent="0.25">
      <c r="A5551" s="42" t="s">
        <v>8673</v>
      </c>
      <c r="B5551" s="42"/>
      <c r="C5551" s="42"/>
      <c r="D5551" s="42"/>
      <c r="E5551" s="42">
        <v>20399377477</v>
      </c>
      <c r="F5551" s="42" t="s">
        <v>8393</v>
      </c>
      <c r="G5551" s="42" t="s">
        <v>11227</v>
      </c>
      <c r="H5551" s="7"/>
      <c r="I5551" s="42"/>
      <c r="J5551" s="42" t="s">
        <v>938</v>
      </c>
      <c r="K5551" s="8">
        <v>45842</v>
      </c>
      <c r="L5551" s="7" t="s">
        <v>8443</v>
      </c>
      <c r="M5551" s="44">
        <v>77.900000000000006</v>
      </c>
      <c r="N5551" s="7">
        <v>1</v>
      </c>
      <c r="O5551" s="44">
        <v>99.99</v>
      </c>
      <c r="P5551" s="44">
        <v>36</v>
      </c>
      <c r="Q5551" s="44">
        <v>6.33</v>
      </c>
      <c r="R5551" s="44">
        <v>21.14</v>
      </c>
      <c r="S5551" s="44">
        <v>22.09</v>
      </c>
      <c r="T5551" s="44">
        <v>0</v>
      </c>
      <c r="U5551" s="44">
        <v>14.43</v>
      </c>
      <c r="V5551" s="9">
        <v>0.18529999999999999</v>
      </c>
      <c r="W5551" s="42" t="s">
        <v>34</v>
      </c>
      <c r="X5551" s="43"/>
      <c r="Y5551" s="43"/>
      <c r="Z5551" s="43" t="s">
        <v>8442</v>
      </c>
      <c r="AA5551" s="37" t="str">
        <f>VLOOKUP(J5551, sku!B:C, 2, FALSE)</f>
        <v>Cadeirinha Preta Aro 26 - Peixinho Bike</v>
      </c>
      <c r="AB5551" s="37" t="str">
        <f>VLOOKUP(J5551, sku!B:BM, 64, FALSE)</f>
        <v>Revenda</v>
      </c>
      <c r="AC5551" s="37" t="str">
        <f>LEFT(pedidos[[#This Row],[SKU]],3)</f>
        <v>CAD</v>
      </c>
      <c r="AD5551" s="37" t="str" cm="1">
        <f t="array" aca="1" ref="AD5551" ca="1">IFERROR(
  INDEX(
    montadora[Montadora],
    MATCH(TRUE,LEFT(J5641,NÚCARACT(montadora[SKU Parcial]))=montadora[SKU Parcial],0)
  ),
  ""
)</f>
        <v/>
      </c>
    </row>
    <row r="5552" spans="1:30" x14ac:dyDescent="0.25">
      <c r="A5552" s="42" t="s">
        <v>8782</v>
      </c>
      <c r="B5552" s="42"/>
      <c r="C5552" s="42"/>
      <c r="D5552" s="42"/>
      <c r="E5552" s="42">
        <v>22098187593</v>
      </c>
      <c r="F5552" s="42" t="s">
        <v>8412</v>
      </c>
      <c r="G5552" s="42" t="s">
        <v>11227</v>
      </c>
      <c r="H5552" s="7"/>
      <c r="I5552" s="42"/>
      <c r="J5552" s="42" t="s">
        <v>372</v>
      </c>
      <c r="K5552" s="8">
        <v>45842</v>
      </c>
      <c r="L5552" s="7" t="s">
        <v>8443</v>
      </c>
      <c r="M5552" s="44">
        <v>233.8</v>
      </c>
      <c r="N5552" s="7">
        <v>1</v>
      </c>
      <c r="O5552" s="44">
        <v>241.8</v>
      </c>
      <c r="P5552" s="44">
        <v>105.54</v>
      </c>
      <c r="Q5552" s="44">
        <v>18.98</v>
      </c>
      <c r="R5552" s="44">
        <v>55.44</v>
      </c>
      <c r="S5552" s="44">
        <v>8</v>
      </c>
      <c r="T5552" s="44">
        <v>0</v>
      </c>
      <c r="U5552" s="44">
        <v>53.84</v>
      </c>
      <c r="V5552" s="9">
        <v>0.2303</v>
      </c>
      <c r="W5552" s="42" t="s">
        <v>34</v>
      </c>
      <c r="X5552" s="43"/>
      <c r="Y5552" s="43"/>
      <c r="Z5552" s="43" t="s">
        <v>8442</v>
      </c>
      <c r="AA5552" s="37" t="str">
        <f>VLOOKUP(J5552, sku!B:C, 2, FALSE)</f>
        <v>Aquecedor</v>
      </c>
      <c r="AB5552" s="37" t="str">
        <f>VLOOKUP(J5552, sku!B:BM, 64, FALSE)</f>
        <v>Importação</v>
      </c>
      <c r="AC5552" s="37" t="str">
        <f>LEFT(pedidos[[#This Row],[SKU]],3)</f>
        <v>1XA</v>
      </c>
      <c r="AD5552" s="37" t="str" cm="1">
        <f t="array" aca="1" ref="AD5552" ca="1">IFERROR(
  INDEX(
    montadora[Montadora],
    MATCH(TRUE,LEFT(J5642,NÚCARACT(montadora[SKU Parcial]))=montadora[SKU Parcial],0)
  ),
  ""
)</f>
        <v/>
      </c>
    </row>
    <row r="5553" spans="1:30" x14ac:dyDescent="0.25">
      <c r="A5553" s="42" t="s">
        <v>8755</v>
      </c>
      <c r="B5553" s="42"/>
      <c r="C5553" s="42"/>
      <c r="D5553" s="42"/>
      <c r="E5553" s="42">
        <v>19997804914</v>
      </c>
      <c r="F5553" s="42" t="s">
        <v>8399</v>
      </c>
      <c r="G5553" s="42" t="s">
        <v>11227</v>
      </c>
      <c r="H5553" s="7"/>
      <c r="I5553" s="42"/>
      <c r="J5553" s="42" t="s">
        <v>8837</v>
      </c>
      <c r="K5553" s="8">
        <v>45842</v>
      </c>
      <c r="L5553" s="7" t="s">
        <v>8443</v>
      </c>
      <c r="M5553" s="44">
        <v>135.80000000000001</v>
      </c>
      <c r="N5553" s="7">
        <v>1</v>
      </c>
      <c r="O5553" s="44">
        <v>135.80000000000001</v>
      </c>
      <c r="P5553" s="44">
        <v>55</v>
      </c>
      <c r="Q5553" s="44">
        <v>11.03</v>
      </c>
      <c r="R5553" s="44">
        <v>33.880000000000003</v>
      </c>
      <c r="S5553" s="44">
        <v>0</v>
      </c>
      <c r="T5553" s="44">
        <v>0</v>
      </c>
      <c r="U5553" s="44">
        <v>35.89</v>
      </c>
      <c r="V5553" s="9">
        <v>0.26429999999999998</v>
      </c>
      <c r="W5553" s="42" t="s">
        <v>34</v>
      </c>
      <c r="X5553" s="43"/>
      <c r="Y5553" s="43"/>
      <c r="Z5553" s="43" t="s">
        <v>8442</v>
      </c>
      <c r="AA5553" s="37" t="str">
        <f>VLOOKUP(J5553, sku!B:C, 2, FALSE)</f>
        <v>Smart Led Taytech 8000 Lumens - H11</v>
      </c>
      <c r="AB5553" s="37" t="str">
        <f>VLOOKUP(J5553, sku!B:BM, 64, FALSE)</f>
        <v>Revenda</v>
      </c>
      <c r="AC5553" s="37" t="str">
        <f>LEFT(pedidos[[#This Row],[SKU]],3)</f>
        <v>TT-</v>
      </c>
      <c r="AD5553" s="37" t="str" cm="1">
        <f t="array" aca="1" ref="AD5553" ca="1">IFERROR(
  INDEX(
    montadora[Montadora],
    MATCH(TRUE,LEFT(J5643,NÚCARACT(montadora[SKU Parcial]))=montadora[SKU Parcial],0)
  ),
  ""
)</f>
        <v/>
      </c>
    </row>
    <row r="5554" spans="1:30" x14ac:dyDescent="0.25">
      <c r="A5554" s="42" t="s">
        <v>8674</v>
      </c>
      <c r="B5554" s="42"/>
      <c r="C5554" s="42"/>
      <c r="D5554" s="42"/>
      <c r="E5554" s="42">
        <v>20399377477</v>
      </c>
      <c r="F5554" s="42" t="s">
        <v>8393</v>
      </c>
      <c r="G5554" s="42" t="s">
        <v>11227</v>
      </c>
      <c r="H5554" s="7"/>
      <c r="I5554" s="42"/>
      <c r="J5554" s="42" t="s">
        <v>938</v>
      </c>
      <c r="K5554" s="8">
        <v>45842</v>
      </c>
      <c r="L5554" s="7" t="s">
        <v>8443</v>
      </c>
      <c r="M5554" s="44">
        <v>77.900000000000006</v>
      </c>
      <c r="N5554" s="7">
        <v>1</v>
      </c>
      <c r="O5554" s="44">
        <v>93.93</v>
      </c>
      <c r="P5554" s="44">
        <v>36</v>
      </c>
      <c r="Q5554" s="44">
        <v>6.33</v>
      </c>
      <c r="R5554" s="44">
        <v>21.14</v>
      </c>
      <c r="S5554" s="44">
        <v>16.03</v>
      </c>
      <c r="T5554" s="44">
        <v>0</v>
      </c>
      <c r="U5554" s="44">
        <v>14.43</v>
      </c>
      <c r="V5554" s="9">
        <v>0.18529999999999999</v>
      </c>
      <c r="W5554" s="42" t="s">
        <v>34</v>
      </c>
      <c r="X5554" s="43"/>
      <c r="Y5554" s="43"/>
      <c r="Z5554" s="43" t="s">
        <v>8442</v>
      </c>
      <c r="AA5554" s="37" t="str">
        <f>VLOOKUP(J5554, sku!B:C, 2, FALSE)</f>
        <v>Cadeirinha Preta Aro 26 - Peixinho Bike</v>
      </c>
      <c r="AB5554" s="37" t="str">
        <f>VLOOKUP(J5554, sku!B:BM, 64, FALSE)</f>
        <v>Revenda</v>
      </c>
      <c r="AC5554" s="37" t="str">
        <f>LEFT(pedidos[[#This Row],[SKU]],3)</f>
        <v>CAD</v>
      </c>
      <c r="AD5554" s="37" t="str" cm="1">
        <f t="array" aca="1" ref="AD5554" ca="1">IFERROR(
  INDEX(
    montadora[Montadora],
    MATCH(TRUE,LEFT(J5644,NÚCARACT(montadora[SKU Parcial]))=montadora[SKU Parcial],0)
  ),
  ""
)</f>
        <v/>
      </c>
    </row>
    <row r="5555" spans="1:30" x14ac:dyDescent="0.25">
      <c r="A5555" s="42" t="s">
        <v>8801</v>
      </c>
      <c r="B5555" s="42"/>
      <c r="C5555" s="42"/>
      <c r="D5555" s="42"/>
      <c r="E5555" s="42">
        <v>23997363931</v>
      </c>
      <c r="F5555" s="42" t="s">
        <v>8415</v>
      </c>
      <c r="G5555" s="42" t="s">
        <v>11227</v>
      </c>
      <c r="H5555" s="7"/>
      <c r="I5555" s="42"/>
      <c r="J5555" s="42" t="s">
        <v>2031</v>
      </c>
      <c r="K5555" s="8">
        <v>45842</v>
      </c>
      <c r="L5555" s="7" t="s">
        <v>8443</v>
      </c>
      <c r="M5555" s="44">
        <v>358.8</v>
      </c>
      <c r="N5555" s="7">
        <v>1</v>
      </c>
      <c r="O5555" s="44">
        <v>358.8</v>
      </c>
      <c r="P5555" s="44">
        <v>141.6</v>
      </c>
      <c r="Q5555" s="44">
        <v>29.13</v>
      </c>
      <c r="R5555" s="44">
        <v>82.94</v>
      </c>
      <c r="S5555" s="44">
        <v>0</v>
      </c>
      <c r="T5555" s="44">
        <v>0</v>
      </c>
      <c r="U5555" s="44">
        <v>105.13</v>
      </c>
      <c r="V5555" s="9">
        <v>0.29299999999999998</v>
      </c>
      <c r="W5555" s="42" t="s">
        <v>34</v>
      </c>
      <c r="X5555" s="43"/>
      <c r="Y5555" s="43"/>
      <c r="Z5555" s="43" t="s">
        <v>8442</v>
      </c>
      <c r="AA5555" s="37" t="str">
        <f>VLOOKUP(J5555, sku!B:C, 2, FALSE)</f>
        <v>Fogareiro 2 Bocas</v>
      </c>
      <c r="AB5555" s="37" t="str">
        <f>VLOOKUP(J5555, sku!B:BM, 64, FALSE)</f>
        <v>Importação</v>
      </c>
      <c r="AC5555" s="37" t="str">
        <f>LEFT(pedidos[[#This Row],[SKU]],3)</f>
        <v>1FO</v>
      </c>
      <c r="AD5555" s="37" t="str" cm="1">
        <f t="array" aca="1" ref="AD5555" ca="1">IFERROR(
  INDEX(
    montadora[Montadora],
    MATCH(TRUE,LEFT(J5645,NÚCARACT(montadora[SKU Parcial]))=montadora[SKU Parcial],0)
  ),
  ""
)</f>
        <v/>
      </c>
    </row>
    <row r="5556" spans="1:30" x14ac:dyDescent="0.25">
      <c r="A5556" s="42" t="s">
        <v>8792</v>
      </c>
      <c r="B5556" s="42"/>
      <c r="C5556" s="42"/>
      <c r="D5556" s="42"/>
      <c r="E5556" s="42">
        <v>23297894728</v>
      </c>
      <c r="F5556" s="42" t="s">
        <v>8414</v>
      </c>
      <c r="G5556" s="42" t="s">
        <v>11227</v>
      </c>
      <c r="H5556" s="7"/>
      <c r="I5556" s="42"/>
      <c r="J5556" s="42" t="s">
        <v>83</v>
      </c>
      <c r="K5556" s="8">
        <v>45842</v>
      </c>
      <c r="L5556" s="7" t="s">
        <v>8443</v>
      </c>
      <c r="M5556" s="44">
        <v>328.8</v>
      </c>
      <c r="N5556" s="7">
        <v>1</v>
      </c>
      <c r="O5556" s="44">
        <v>343.28</v>
      </c>
      <c r="P5556" s="44">
        <v>110</v>
      </c>
      <c r="Q5556" s="44">
        <v>26.7</v>
      </c>
      <c r="R5556" s="44">
        <v>76.34</v>
      </c>
      <c r="S5556" s="44">
        <v>14.48</v>
      </c>
      <c r="T5556" s="44">
        <v>0</v>
      </c>
      <c r="U5556" s="44">
        <v>115.76</v>
      </c>
      <c r="V5556" s="9">
        <v>0.35210000000000002</v>
      </c>
      <c r="W5556" s="42" t="s">
        <v>34</v>
      </c>
      <c r="X5556" s="43"/>
      <c r="Y5556" s="43"/>
      <c r="Z5556" s="43" t="s">
        <v>8442</v>
      </c>
      <c r="AA5556" s="37" t="str">
        <f>VLOOKUP(J5556, sku!B:C, 2, FALSE)</f>
        <v>Travessa Fiat - Locker - - - Palio Locker - - - Preto</v>
      </c>
      <c r="AB5556" s="37" t="str">
        <f>VLOOKUP(J5556, sku!B:BM, 64, FALSE)</f>
        <v>Fabricação</v>
      </c>
      <c r="AC5556" s="37" t="str">
        <f>LEFT(pedidos[[#This Row],[SKU]],3)</f>
        <v>XFI</v>
      </c>
      <c r="AD5556" s="37" t="str" cm="1">
        <f t="array" aca="1" ref="AD5556" ca="1">IFERROR(
  INDEX(
    montadora[Montadora],
    MATCH(TRUE,LEFT(J5646,NÚCARACT(montadora[SKU Parcial]))=montadora[SKU Parcial],0)
  ),
  ""
)</f>
        <v/>
      </c>
    </row>
    <row r="5557" spans="1:30" x14ac:dyDescent="0.25">
      <c r="A5557" s="42" t="s">
        <v>8675</v>
      </c>
      <c r="B5557" s="42"/>
      <c r="C5557" s="42"/>
      <c r="D5557" s="42"/>
      <c r="E5557" s="42">
        <v>20399377477</v>
      </c>
      <c r="F5557" s="42" t="s">
        <v>8393</v>
      </c>
      <c r="G5557" s="42" t="s">
        <v>11227</v>
      </c>
      <c r="H5557" s="7"/>
      <c r="I5557" s="42"/>
      <c r="J5557" s="42" t="s">
        <v>938</v>
      </c>
      <c r="K5557" s="8">
        <v>45842</v>
      </c>
      <c r="L5557" s="7" t="s">
        <v>8443</v>
      </c>
      <c r="M5557" s="44">
        <v>77.900000000000006</v>
      </c>
      <c r="N5557" s="7">
        <v>1</v>
      </c>
      <c r="O5557" s="44">
        <v>77.900000000000006</v>
      </c>
      <c r="P5557" s="44">
        <v>36</v>
      </c>
      <c r="Q5557" s="44">
        <v>6.33</v>
      </c>
      <c r="R5557" s="44">
        <v>21.14</v>
      </c>
      <c r="S5557" s="44">
        <v>0</v>
      </c>
      <c r="T5557" s="44">
        <v>0</v>
      </c>
      <c r="U5557" s="44">
        <v>14.43</v>
      </c>
      <c r="V5557" s="9">
        <v>0.18529999999999999</v>
      </c>
      <c r="W5557" s="42" t="s">
        <v>34</v>
      </c>
      <c r="X5557" s="43"/>
      <c r="Y5557" s="43"/>
      <c r="Z5557" s="43" t="s">
        <v>8442</v>
      </c>
      <c r="AA5557" s="37" t="str">
        <f>VLOOKUP(J5557, sku!B:C, 2, FALSE)</f>
        <v>Cadeirinha Preta Aro 26 - Peixinho Bike</v>
      </c>
      <c r="AB5557" s="37" t="str">
        <f>VLOOKUP(J5557, sku!B:BM, 64, FALSE)</f>
        <v>Revenda</v>
      </c>
      <c r="AC5557" s="37" t="str">
        <f>LEFT(pedidos[[#This Row],[SKU]],3)</f>
        <v>CAD</v>
      </c>
      <c r="AD5557" s="37" t="str" cm="1">
        <f t="array" aca="1" ref="AD5557" ca="1">IFERROR(
  INDEX(
    montadora[Montadora],
    MATCH(TRUE,LEFT(J5647,NÚCARACT(montadora[SKU Parcial]))=montadora[SKU Parcial],0)
  ),
  ""
)</f>
        <v/>
      </c>
    </row>
    <row r="5558" spans="1:30" x14ac:dyDescent="0.25">
      <c r="A5558" s="42" t="s">
        <v>8602</v>
      </c>
      <c r="B5558" s="42"/>
      <c r="C5558" s="42"/>
      <c r="D5558" s="42"/>
      <c r="E5558" s="42">
        <v>22293424720</v>
      </c>
      <c r="F5558" s="42" t="s">
        <v>8380</v>
      </c>
      <c r="G5558" s="42" t="s">
        <v>11227</v>
      </c>
      <c r="H5558" s="7"/>
      <c r="I5558" s="42"/>
      <c r="J5558" s="42" t="s">
        <v>886</v>
      </c>
      <c r="K5558" s="8">
        <v>45842</v>
      </c>
      <c r="L5558" s="7" t="s">
        <v>8443</v>
      </c>
      <c r="M5558" s="44">
        <v>49.8</v>
      </c>
      <c r="N5558" s="7">
        <v>1</v>
      </c>
      <c r="O5558" s="44">
        <v>49.8</v>
      </c>
      <c r="P5558" s="44">
        <v>24.45</v>
      </c>
      <c r="Q5558" s="44">
        <v>4.04</v>
      </c>
      <c r="R5558" s="44">
        <v>14.96</v>
      </c>
      <c r="S5558" s="44">
        <v>0</v>
      </c>
      <c r="T5558" s="44">
        <v>0</v>
      </c>
      <c r="U5558" s="44">
        <v>6.35</v>
      </c>
      <c r="V5558" s="9">
        <v>0.12740000000000001</v>
      </c>
      <c r="W5558" s="42" t="s">
        <v>34</v>
      </c>
      <c r="X5558" s="43"/>
      <c r="Y5558" s="43"/>
      <c r="Z5558" s="43" t="s">
        <v>8442</v>
      </c>
      <c r="AA5558" s="37" t="str">
        <f>VLOOKUP(J5558, sku!B:C, 2, FALSE)</f>
        <v>Trava Manete Moto E Bicicleta de Alumínio</v>
      </c>
      <c r="AB5558" s="37" t="str">
        <f>VLOOKUP(J5558, sku!B:BM, 64, FALSE)</f>
        <v>Importação</v>
      </c>
      <c r="AC5558" s="37" t="str">
        <f>LEFT(pedidos[[#This Row],[SKU]],3)</f>
        <v>ET0</v>
      </c>
      <c r="AD5558" s="37" t="str" cm="1">
        <f t="array" aca="1" ref="AD5558" ca="1">IFERROR(
  INDEX(
    montadora[Montadora],
    MATCH(TRUE,LEFT(J5648,NÚCARACT(montadora[SKU Parcial]))=montadora[SKU Parcial],0)
  ),
  ""
)</f>
        <v/>
      </c>
    </row>
    <row r="5559" spans="1:30" x14ac:dyDescent="0.25">
      <c r="A5559" s="42" t="s">
        <v>8702</v>
      </c>
      <c r="B5559" s="42"/>
      <c r="C5559" s="42"/>
      <c r="D5559" s="42"/>
      <c r="E5559" s="42">
        <v>20399377477</v>
      </c>
      <c r="F5559" s="42" t="s">
        <v>8393</v>
      </c>
      <c r="G5559" s="42" t="s">
        <v>11227</v>
      </c>
      <c r="H5559" s="7"/>
      <c r="I5559" s="42"/>
      <c r="J5559" s="42" t="s">
        <v>2167</v>
      </c>
      <c r="K5559" s="8">
        <v>45842</v>
      </c>
      <c r="L5559" s="7" t="s">
        <v>8443</v>
      </c>
      <c r="M5559" s="44">
        <v>77.900000000000006</v>
      </c>
      <c r="N5559" s="7">
        <v>1</v>
      </c>
      <c r="O5559" s="44">
        <v>86.63</v>
      </c>
      <c r="P5559" s="44">
        <v>38.54</v>
      </c>
      <c r="Q5559" s="44">
        <v>6.33</v>
      </c>
      <c r="R5559" s="44">
        <v>21.14</v>
      </c>
      <c r="S5559" s="44">
        <v>8.73</v>
      </c>
      <c r="T5559" s="44">
        <v>0</v>
      </c>
      <c r="U5559" s="44">
        <v>11.89</v>
      </c>
      <c r="V5559" s="9">
        <v>0.1527</v>
      </c>
      <c r="W5559" s="42" t="s">
        <v>34</v>
      </c>
      <c r="X5559" s="43"/>
      <c r="Y5559" s="43"/>
      <c r="Z5559" s="43" t="s">
        <v>8442</v>
      </c>
      <c r="AA5559" s="37" t="str">
        <f>VLOOKUP(J5559, sku!B:C, 2, FALSE)</f>
        <v>Cadeirinha Rosa Aro 26 - Peixinho Bike</v>
      </c>
      <c r="AB5559" s="37" t="str">
        <f>VLOOKUP(J5559, sku!B:BM, 64, FALSE)</f>
        <v>Revenda</v>
      </c>
      <c r="AC5559" s="37" t="str">
        <f>LEFT(pedidos[[#This Row],[SKU]],3)</f>
        <v>CAD</v>
      </c>
      <c r="AD5559" s="37" t="str" cm="1">
        <f t="array" aca="1" ref="AD5559" ca="1">IFERROR(
  INDEX(
    montadora[Montadora],
    MATCH(TRUE,LEFT(J5649,NÚCARACT(montadora[SKU Parcial]))=montadora[SKU Parcial],0)
  ),
  ""
)</f>
        <v/>
      </c>
    </row>
    <row r="5560" spans="1:30" x14ac:dyDescent="0.25">
      <c r="A5560" s="42" t="s">
        <v>8676</v>
      </c>
      <c r="B5560" s="42"/>
      <c r="C5560" s="42"/>
      <c r="D5560" s="42"/>
      <c r="E5560" s="42">
        <v>20399377477</v>
      </c>
      <c r="F5560" s="42" t="s">
        <v>8393</v>
      </c>
      <c r="G5560" s="42" t="s">
        <v>11227</v>
      </c>
      <c r="H5560" s="7"/>
      <c r="I5560" s="42"/>
      <c r="J5560" s="42" t="s">
        <v>938</v>
      </c>
      <c r="K5560" s="8">
        <v>45842</v>
      </c>
      <c r="L5560" s="7" t="s">
        <v>8443</v>
      </c>
      <c r="M5560" s="44">
        <v>77.900000000000006</v>
      </c>
      <c r="N5560" s="7">
        <v>1</v>
      </c>
      <c r="O5560" s="44">
        <v>77.900000000000006</v>
      </c>
      <c r="P5560" s="44">
        <v>36</v>
      </c>
      <c r="Q5560" s="44">
        <v>6.33</v>
      </c>
      <c r="R5560" s="44">
        <v>0</v>
      </c>
      <c r="S5560" s="44">
        <v>0</v>
      </c>
      <c r="T5560" s="44">
        <v>0</v>
      </c>
      <c r="U5560" s="44">
        <v>35.57</v>
      </c>
      <c r="V5560" s="9">
        <v>0.45669999999999999</v>
      </c>
      <c r="W5560" s="42" t="s">
        <v>34</v>
      </c>
      <c r="X5560" s="43"/>
      <c r="Y5560" s="43"/>
      <c r="Z5560" s="43" t="s">
        <v>8442</v>
      </c>
      <c r="AA5560" s="37" t="str">
        <f>VLOOKUP(J5560, sku!B:C, 2, FALSE)</f>
        <v>Cadeirinha Preta Aro 26 - Peixinho Bike</v>
      </c>
      <c r="AB5560" s="37" t="str">
        <f>VLOOKUP(J5560, sku!B:BM, 64, FALSE)</f>
        <v>Revenda</v>
      </c>
      <c r="AC5560" s="37" t="str">
        <f>LEFT(pedidos[[#This Row],[SKU]],3)</f>
        <v>CAD</v>
      </c>
      <c r="AD5560" s="37" t="str" cm="1">
        <f t="array" aca="1" ref="AD5560" ca="1">IFERROR(
  INDEX(
    montadora[Montadora],
    MATCH(TRUE,LEFT(J5650,NÚCARACT(montadora[SKU Parcial]))=montadora[SKU Parcial],0)
  ),
  ""
)</f>
        <v/>
      </c>
    </row>
    <row r="5561" spans="1:30" x14ac:dyDescent="0.25">
      <c r="A5561" s="42" t="s">
        <v>8677</v>
      </c>
      <c r="B5561" s="42"/>
      <c r="C5561" s="42"/>
      <c r="D5561" s="42"/>
      <c r="E5561" s="42">
        <v>20399377477</v>
      </c>
      <c r="F5561" s="42" t="s">
        <v>8393</v>
      </c>
      <c r="G5561" s="42" t="s">
        <v>11227</v>
      </c>
      <c r="H5561" s="7"/>
      <c r="I5561" s="42"/>
      <c r="J5561" s="42" t="s">
        <v>938</v>
      </c>
      <c r="K5561" s="8">
        <v>45842</v>
      </c>
      <c r="L5561" s="7" t="s">
        <v>8443</v>
      </c>
      <c r="M5561" s="44">
        <v>77.900000000000006</v>
      </c>
      <c r="N5561" s="7">
        <v>1</v>
      </c>
      <c r="O5561" s="44">
        <v>115.8</v>
      </c>
      <c r="P5561" s="44">
        <v>36</v>
      </c>
      <c r="Q5561" s="44">
        <v>6.33</v>
      </c>
      <c r="R5561" s="44">
        <v>21.14</v>
      </c>
      <c r="S5561" s="44">
        <v>37.9</v>
      </c>
      <c r="T5561" s="44">
        <v>0</v>
      </c>
      <c r="U5561" s="44">
        <v>14.43</v>
      </c>
      <c r="V5561" s="9">
        <v>0.18529999999999999</v>
      </c>
      <c r="W5561" s="42" t="s">
        <v>34</v>
      </c>
      <c r="X5561" s="43"/>
      <c r="Y5561" s="43"/>
      <c r="Z5561" s="43" t="s">
        <v>8442</v>
      </c>
      <c r="AA5561" s="37" t="str">
        <f>VLOOKUP(J5561, sku!B:C, 2, FALSE)</f>
        <v>Cadeirinha Preta Aro 26 - Peixinho Bike</v>
      </c>
      <c r="AB5561" s="37" t="str">
        <f>VLOOKUP(J5561, sku!B:BM, 64, FALSE)</f>
        <v>Revenda</v>
      </c>
      <c r="AC5561" s="37" t="str">
        <f>LEFT(pedidos[[#This Row],[SKU]],3)</f>
        <v>CAD</v>
      </c>
      <c r="AD5561" s="37" t="str" cm="1">
        <f t="array" aca="1" ref="AD5561" ca="1">IFERROR(
  INDEX(
    montadora[Montadora],
    MATCH(TRUE,LEFT(J5651,NÚCARACT(montadora[SKU Parcial]))=montadora[SKU Parcial],0)
  ),
  ""
)</f>
        <v/>
      </c>
    </row>
    <row r="5562" spans="1:30" x14ac:dyDescent="0.25">
      <c r="A5562" s="42" t="s">
        <v>8678</v>
      </c>
      <c r="B5562" s="42"/>
      <c r="C5562" s="42"/>
      <c r="D5562" s="42"/>
      <c r="E5562" s="42">
        <v>20399377477</v>
      </c>
      <c r="F5562" s="42" t="s">
        <v>8393</v>
      </c>
      <c r="G5562" s="42" t="s">
        <v>11227</v>
      </c>
      <c r="H5562" s="7"/>
      <c r="I5562" s="42"/>
      <c r="J5562" s="42" t="s">
        <v>938</v>
      </c>
      <c r="K5562" s="8">
        <v>45842</v>
      </c>
      <c r="L5562" s="7" t="s">
        <v>8443</v>
      </c>
      <c r="M5562" s="44">
        <v>77.900000000000006</v>
      </c>
      <c r="N5562" s="7">
        <v>1</v>
      </c>
      <c r="O5562" s="44">
        <v>87.84</v>
      </c>
      <c r="P5562" s="44">
        <v>36</v>
      </c>
      <c r="Q5562" s="44">
        <v>6.33</v>
      </c>
      <c r="R5562" s="44">
        <v>21.14</v>
      </c>
      <c r="S5562" s="44">
        <v>9.94</v>
      </c>
      <c r="T5562" s="44">
        <v>0</v>
      </c>
      <c r="U5562" s="44">
        <v>14.43</v>
      </c>
      <c r="V5562" s="9">
        <v>0.18529999999999999</v>
      </c>
      <c r="W5562" s="42" t="s">
        <v>34</v>
      </c>
      <c r="X5562" s="43"/>
      <c r="Y5562" s="43"/>
      <c r="Z5562" s="43" t="s">
        <v>8442</v>
      </c>
      <c r="AA5562" s="37" t="str">
        <f>VLOOKUP(J5562, sku!B:C, 2, FALSE)</f>
        <v>Cadeirinha Preta Aro 26 - Peixinho Bike</v>
      </c>
      <c r="AB5562" s="37" t="str">
        <f>VLOOKUP(J5562, sku!B:BM, 64, FALSE)</f>
        <v>Revenda</v>
      </c>
      <c r="AC5562" s="37" t="str">
        <f>LEFT(pedidos[[#This Row],[SKU]],3)</f>
        <v>CAD</v>
      </c>
      <c r="AD5562" s="37" t="str" cm="1">
        <f t="array" aca="1" ref="AD5562" ca="1">IFERROR(
  INDEX(
    montadora[Montadora],
    MATCH(TRUE,LEFT(J5652,NÚCARACT(montadora[SKU Parcial]))=montadora[SKU Parcial],0)
  ),
  ""
)</f>
        <v/>
      </c>
    </row>
    <row r="5563" spans="1:30" x14ac:dyDescent="0.25">
      <c r="A5563" s="42" t="s">
        <v>8608</v>
      </c>
      <c r="B5563" s="42"/>
      <c r="C5563" s="42"/>
      <c r="D5563" s="42"/>
      <c r="E5563" s="42">
        <v>21199568173</v>
      </c>
      <c r="F5563" s="42" t="s">
        <v>8382</v>
      </c>
      <c r="G5563" s="42" t="s">
        <v>11227</v>
      </c>
      <c r="H5563" s="7"/>
      <c r="I5563" s="42"/>
      <c r="J5563" s="42" t="s">
        <v>1156</v>
      </c>
      <c r="K5563" s="8">
        <v>45842</v>
      </c>
      <c r="L5563" s="7" t="s">
        <v>8443</v>
      </c>
      <c r="M5563" s="44">
        <v>49.8</v>
      </c>
      <c r="N5563" s="7">
        <v>1</v>
      </c>
      <c r="O5563" s="44">
        <v>49.8</v>
      </c>
      <c r="P5563" s="44">
        <v>26.08</v>
      </c>
      <c r="Q5563" s="44">
        <v>4.04</v>
      </c>
      <c r="R5563" s="44">
        <v>14.96</v>
      </c>
      <c r="S5563" s="44">
        <v>0</v>
      </c>
      <c r="T5563" s="44">
        <v>0</v>
      </c>
      <c r="U5563" s="44">
        <v>4.72</v>
      </c>
      <c r="V5563" s="9">
        <v>9.4700000000000006E-2</v>
      </c>
      <c r="W5563" s="42" t="s">
        <v>34</v>
      </c>
      <c r="X5563" s="43"/>
      <c r="Y5563" s="43"/>
      <c r="Z5563" s="43" t="s">
        <v>8442</v>
      </c>
      <c r="AA5563" s="37" t="str">
        <f>VLOOKUP(J5563, sku!B:C, 2, FALSE)</f>
        <v>Trava Antifurto Moto Bicicleta Roda/Quadro</v>
      </c>
      <c r="AB5563" s="37" t="str">
        <f>VLOOKUP(J5563, sku!B:BM, 64, FALSE)</f>
        <v>Importação</v>
      </c>
      <c r="AC5563" s="37" t="str">
        <f>LEFT(pedidos[[#This Row],[SKU]],3)</f>
        <v>ET0</v>
      </c>
      <c r="AD5563" s="37" t="str" cm="1">
        <f t="array" aca="1" ref="AD5563" ca="1">IFERROR(
  INDEX(
    montadora[Montadora],
    MATCH(TRUE,LEFT(J5653,NÚCARACT(montadora[SKU Parcial]))=montadora[SKU Parcial],0)
  ),
  ""
)</f>
        <v/>
      </c>
    </row>
    <row r="5564" spans="1:30" x14ac:dyDescent="0.25">
      <c r="A5564" s="42" t="s">
        <v>8609</v>
      </c>
      <c r="B5564" s="42"/>
      <c r="C5564" s="42"/>
      <c r="D5564" s="42"/>
      <c r="E5564" s="42">
        <v>19599499464</v>
      </c>
      <c r="F5564" s="42" t="s">
        <v>8383</v>
      </c>
      <c r="G5564" s="42" t="s">
        <v>11227</v>
      </c>
      <c r="H5564" s="7"/>
      <c r="I5564" s="42"/>
      <c r="J5564" s="42" t="s">
        <v>1156</v>
      </c>
      <c r="K5564" s="8">
        <v>45842</v>
      </c>
      <c r="L5564" s="7" t="s">
        <v>8443</v>
      </c>
      <c r="M5564" s="44">
        <v>48.8</v>
      </c>
      <c r="N5564" s="7">
        <v>1</v>
      </c>
      <c r="O5564" s="44">
        <v>48.8</v>
      </c>
      <c r="P5564" s="44">
        <v>26.08</v>
      </c>
      <c r="Q5564" s="44">
        <v>3.96</v>
      </c>
      <c r="R5564" s="44">
        <v>14.74</v>
      </c>
      <c r="S5564" s="44">
        <v>0</v>
      </c>
      <c r="T5564" s="44">
        <v>0</v>
      </c>
      <c r="U5564" s="44">
        <v>4.0199999999999996</v>
      </c>
      <c r="V5564" s="9">
        <v>8.2299999999999998E-2</v>
      </c>
      <c r="W5564" s="42" t="s">
        <v>34</v>
      </c>
      <c r="X5564" s="43"/>
      <c r="Y5564" s="43"/>
      <c r="Z5564" s="43" t="s">
        <v>8442</v>
      </c>
      <c r="AA5564" s="37" t="str">
        <f>VLOOKUP(J5564, sku!B:C, 2, FALSE)</f>
        <v>Trava Antifurto Moto Bicicleta Roda/Quadro</v>
      </c>
      <c r="AB5564" s="37" t="str">
        <f>VLOOKUP(J5564, sku!B:BM, 64, FALSE)</f>
        <v>Importação</v>
      </c>
      <c r="AC5564" s="37" t="str">
        <f>LEFT(pedidos[[#This Row],[SKU]],3)</f>
        <v>ET0</v>
      </c>
      <c r="AD5564" s="37" t="str" cm="1">
        <f t="array" aca="1" ref="AD5564" ca="1">IFERROR(
  INDEX(
    montadora[Montadora],
    MATCH(TRUE,LEFT(J5654,NÚCARACT(montadora[SKU Parcial]))=montadora[SKU Parcial],0)
  ),
  ""
)</f>
        <v/>
      </c>
    </row>
    <row r="5565" spans="1:30" x14ac:dyDescent="0.25">
      <c r="A5565" s="42" t="s">
        <v>8679</v>
      </c>
      <c r="B5565" s="42"/>
      <c r="C5565" s="42"/>
      <c r="D5565" s="42"/>
      <c r="E5565" s="42">
        <v>20399377477</v>
      </c>
      <c r="F5565" s="42" t="s">
        <v>8393</v>
      </c>
      <c r="G5565" s="42" t="s">
        <v>11227</v>
      </c>
      <c r="H5565" s="7"/>
      <c r="I5565" s="42"/>
      <c r="J5565" s="42" t="s">
        <v>938</v>
      </c>
      <c r="K5565" s="8">
        <v>45842</v>
      </c>
      <c r="L5565" s="7" t="s">
        <v>8443</v>
      </c>
      <c r="M5565" s="44">
        <v>77.900000000000006</v>
      </c>
      <c r="N5565" s="7">
        <v>1</v>
      </c>
      <c r="O5565" s="44">
        <v>99.99</v>
      </c>
      <c r="P5565" s="44">
        <v>36</v>
      </c>
      <c r="Q5565" s="44">
        <v>6.33</v>
      </c>
      <c r="R5565" s="44">
        <v>21.14</v>
      </c>
      <c r="S5565" s="44">
        <v>22.09</v>
      </c>
      <c r="T5565" s="44">
        <v>0</v>
      </c>
      <c r="U5565" s="44">
        <v>14.43</v>
      </c>
      <c r="V5565" s="9">
        <v>0.18529999999999999</v>
      </c>
      <c r="W5565" s="42" t="s">
        <v>34</v>
      </c>
      <c r="X5565" s="43"/>
      <c r="Y5565" s="43"/>
      <c r="Z5565" s="43" t="s">
        <v>8442</v>
      </c>
      <c r="AA5565" s="37" t="str">
        <f>VLOOKUP(J5565, sku!B:C, 2, FALSE)</f>
        <v>Cadeirinha Preta Aro 26 - Peixinho Bike</v>
      </c>
      <c r="AB5565" s="37" t="str">
        <f>VLOOKUP(J5565, sku!B:BM, 64, FALSE)</f>
        <v>Revenda</v>
      </c>
      <c r="AC5565" s="37" t="str">
        <f>LEFT(pedidos[[#This Row],[SKU]],3)</f>
        <v>CAD</v>
      </c>
      <c r="AD5565" s="37" t="str" cm="1">
        <f t="array" aca="1" ref="AD5565" ca="1">IFERROR(
  INDEX(
    montadora[Montadora],
    MATCH(TRUE,LEFT(J5655,NÚCARACT(montadora[SKU Parcial]))=montadora[SKU Parcial],0)
  ),
  ""
)</f>
        <v/>
      </c>
    </row>
    <row r="5566" spans="1:30" x14ac:dyDescent="0.25">
      <c r="A5566" s="42" t="s">
        <v>8515</v>
      </c>
      <c r="B5566" s="42"/>
      <c r="C5566" s="42"/>
      <c r="D5566" s="42"/>
      <c r="E5566" s="42">
        <v>21299544379</v>
      </c>
      <c r="F5566" s="42" t="s">
        <v>8353</v>
      </c>
      <c r="G5566" s="42" t="s">
        <v>11227</v>
      </c>
      <c r="H5566" s="7"/>
      <c r="I5566" s="42"/>
      <c r="J5566" s="42" t="s">
        <v>100</v>
      </c>
      <c r="K5566" s="8">
        <v>45841</v>
      </c>
      <c r="L5566" s="7" t="s">
        <v>8443</v>
      </c>
      <c r="M5566" s="44">
        <v>47.8</v>
      </c>
      <c r="N5566" s="7">
        <v>1</v>
      </c>
      <c r="O5566" s="44">
        <v>47.8</v>
      </c>
      <c r="P5566" s="44">
        <v>8.84</v>
      </c>
      <c r="Q5566" s="44">
        <v>3.88</v>
      </c>
      <c r="R5566" s="44">
        <v>14.52</v>
      </c>
      <c r="S5566" s="44">
        <v>0</v>
      </c>
      <c r="T5566" s="44">
        <v>0</v>
      </c>
      <c r="U5566" s="44">
        <v>20.56</v>
      </c>
      <c r="V5566" s="9">
        <v>0.43009999999999998</v>
      </c>
      <c r="W5566" s="42" t="s">
        <v>34</v>
      </c>
      <c r="X5566" s="43"/>
      <c r="Y5566" s="43"/>
      <c r="Z5566" s="43" t="s">
        <v>8442</v>
      </c>
      <c r="AA5566" s="37" t="str">
        <f>VLOOKUP(J5566, sku!B:C, 2, FALSE)</f>
        <v>Trava Disco De Freio Bicicleta - Prata</v>
      </c>
      <c r="AB5566" s="37" t="str">
        <f>VLOOKUP(J5566, sku!B:BM, 64, FALSE)</f>
        <v>Importação</v>
      </c>
      <c r="AC5566" s="37" t="str">
        <f>LEFT(pedidos[[#This Row],[SKU]],3)</f>
        <v>ET0</v>
      </c>
      <c r="AD5566" s="37" t="str" cm="1">
        <f t="array" aca="1" ref="AD5566" ca="1">IFERROR(
  INDEX(
    montadora[Montadora],
    MATCH(TRUE,LEFT(J5656,NÚCARACT(montadora[SKU Parcial]))=montadora[SKU Parcial],0)
  ),
  ""
)</f>
        <v/>
      </c>
    </row>
    <row r="5567" spans="1:30" x14ac:dyDescent="0.25">
      <c r="A5567" s="42" t="s">
        <v>8680</v>
      </c>
      <c r="B5567" s="42"/>
      <c r="C5567" s="42"/>
      <c r="D5567" s="42"/>
      <c r="E5567" s="42">
        <v>20399377477</v>
      </c>
      <c r="F5567" s="42" t="s">
        <v>8393</v>
      </c>
      <c r="G5567" s="42" t="s">
        <v>11227</v>
      </c>
      <c r="H5567" s="7"/>
      <c r="I5567" s="42"/>
      <c r="J5567" s="42" t="s">
        <v>938</v>
      </c>
      <c r="K5567" s="8">
        <v>45841</v>
      </c>
      <c r="L5567" s="7" t="s">
        <v>8443</v>
      </c>
      <c r="M5567" s="44">
        <v>77.900000000000006</v>
      </c>
      <c r="N5567" s="7">
        <v>1</v>
      </c>
      <c r="O5567" s="44">
        <v>82.97</v>
      </c>
      <c r="P5567" s="44">
        <v>36</v>
      </c>
      <c r="Q5567" s="44">
        <v>6.33</v>
      </c>
      <c r="R5567" s="44">
        <v>21.14</v>
      </c>
      <c r="S5567" s="44">
        <v>5.07</v>
      </c>
      <c r="T5567" s="44">
        <v>0</v>
      </c>
      <c r="U5567" s="44">
        <v>14.43</v>
      </c>
      <c r="V5567" s="9">
        <v>0.18529999999999999</v>
      </c>
      <c r="W5567" s="42" t="s">
        <v>34</v>
      </c>
      <c r="X5567" s="43"/>
      <c r="Y5567" s="43"/>
      <c r="Z5567" s="43" t="s">
        <v>8442</v>
      </c>
      <c r="AA5567" s="37" t="str">
        <f>VLOOKUP(J5567, sku!B:C, 2, FALSE)</f>
        <v>Cadeirinha Preta Aro 26 - Peixinho Bike</v>
      </c>
      <c r="AB5567" s="37" t="str">
        <f>VLOOKUP(J5567, sku!B:BM, 64, FALSE)</f>
        <v>Revenda</v>
      </c>
      <c r="AC5567" s="37" t="str">
        <f>LEFT(pedidos[[#This Row],[SKU]],3)</f>
        <v>CAD</v>
      </c>
      <c r="AD5567" s="37" t="str" cm="1">
        <f t="array" aca="1" ref="AD5567" ca="1">IFERROR(
  INDEX(
    montadora[Montadora],
    MATCH(TRUE,LEFT(J5657,NÚCARACT(montadora[SKU Parcial]))=montadora[SKU Parcial],0)
  ),
  ""
)</f>
        <v/>
      </c>
    </row>
    <row r="5568" spans="1:30" x14ac:dyDescent="0.25">
      <c r="A5568" s="42" t="s">
        <v>8681</v>
      </c>
      <c r="B5568" s="42"/>
      <c r="C5568" s="42"/>
      <c r="D5568" s="42"/>
      <c r="E5568" s="42">
        <v>20399377477</v>
      </c>
      <c r="F5568" s="42" t="s">
        <v>8393</v>
      </c>
      <c r="G5568" s="42" t="s">
        <v>11227</v>
      </c>
      <c r="H5568" s="7"/>
      <c r="I5568" s="42"/>
      <c r="J5568" s="42" t="s">
        <v>938</v>
      </c>
      <c r="K5568" s="8">
        <v>45841</v>
      </c>
      <c r="L5568" s="7" t="s">
        <v>8443</v>
      </c>
      <c r="M5568" s="44">
        <v>77.900000000000006</v>
      </c>
      <c r="N5568" s="7">
        <v>1</v>
      </c>
      <c r="O5568" s="44">
        <v>82.97</v>
      </c>
      <c r="P5568" s="44">
        <v>36</v>
      </c>
      <c r="Q5568" s="44">
        <v>6.33</v>
      </c>
      <c r="R5568" s="44">
        <v>21.14</v>
      </c>
      <c r="S5568" s="44">
        <v>5.07</v>
      </c>
      <c r="T5568" s="44">
        <v>0</v>
      </c>
      <c r="U5568" s="44">
        <v>14.43</v>
      </c>
      <c r="V5568" s="9">
        <v>0.18529999999999999</v>
      </c>
      <c r="W5568" s="42" t="s">
        <v>34</v>
      </c>
      <c r="X5568" s="43"/>
      <c r="Y5568" s="43"/>
      <c r="Z5568" s="43" t="s">
        <v>8442</v>
      </c>
      <c r="AA5568" s="37" t="str">
        <f>VLOOKUP(J5568, sku!B:C, 2, FALSE)</f>
        <v>Cadeirinha Preta Aro 26 - Peixinho Bike</v>
      </c>
      <c r="AB5568" s="37" t="str">
        <f>VLOOKUP(J5568, sku!B:BM, 64, FALSE)</f>
        <v>Revenda</v>
      </c>
      <c r="AC5568" s="37" t="str">
        <f>LEFT(pedidos[[#This Row],[SKU]],3)</f>
        <v>CAD</v>
      </c>
      <c r="AD5568" s="37" t="str" cm="1">
        <f t="array" aca="1" ref="AD5568" ca="1">IFERROR(
  INDEX(
    montadora[Montadora],
    MATCH(TRUE,LEFT(J5658,NÚCARACT(montadora[SKU Parcial]))=montadora[SKU Parcial],0)
  ),
  ""
)</f>
        <v/>
      </c>
    </row>
    <row r="5569" spans="1:30" x14ac:dyDescent="0.25">
      <c r="A5569" s="42" t="s">
        <v>8603</v>
      </c>
      <c r="B5569" s="42"/>
      <c r="C5569" s="42"/>
      <c r="D5569" s="42"/>
      <c r="E5569" s="42">
        <v>22293424720</v>
      </c>
      <c r="F5569" s="42" t="s">
        <v>8380</v>
      </c>
      <c r="G5569" s="42" t="s">
        <v>11227</v>
      </c>
      <c r="H5569" s="7"/>
      <c r="I5569" s="42"/>
      <c r="J5569" s="42" t="s">
        <v>8433</v>
      </c>
      <c r="K5569" s="8">
        <v>45841</v>
      </c>
      <c r="L5569" s="7" t="s">
        <v>8443</v>
      </c>
      <c r="M5569" s="44">
        <v>49.8</v>
      </c>
      <c r="N5569" s="7">
        <v>1</v>
      </c>
      <c r="O5569" s="44">
        <v>49.8</v>
      </c>
      <c r="P5569" s="44">
        <v>24.45</v>
      </c>
      <c r="Q5569" s="44">
        <v>4.04</v>
      </c>
      <c r="R5569" s="44">
        <v>14.96</v>
      </c>
      <c r="S5569" s="44">
        <v>0</v>
      </c>
      <c r="T5569" s="44">
        <v>0</v>
      </c>
      <c r="U5569" s="44">
        <v>6.35</v>
      </c>
      <c r="V5569" s="9">
        <v>0.12740000000000001</v>
      </c>
      <c r="W5569" s="42" t="s">
        <v>34</v>
      </c>
      <c r="X5569" s="43"/>
      <c r="Y5569" s="43"/>
      <c r="Z5569" s="43" t="s">
        <v>8442</v>
      </c>
      <c r="AA5569" s="37" t="str">
        <f>VLOOKUP(J5569, sku!B:C, 2, FALSE)</f>
        <v>Trava Manete Moto E Bicicleta de Plástico - Vermelho</v>
      </c>
      <c r="AB5569" s="37" t="str">
        <f>VLOOKUP(J5569, sku!B:BM, 64, FALSE)</f>
        <v>Importação</v>
      </c>
      <c r="AC5569" s="37" t="str">
        <f>LEFT(pedidos[[#This Row],[SKU]],3)</f>
        <v>ET0</v>
      </c>
      <c r="AD5569" s="37" t="str" cm="1">
        <f t="array" aca="1" ref="AD5569" ca="1">IFERROR(
  INDEX(
    montadora[Montadora],
    MATCH(TRUE,LEFT(J5659,NÚCARACT(montadora[SKU Parcial]))=montadora[SKU Parcial],0)
  ),
  ""
)</f>
        <v/>
      </c>
    </row>
    <row r="5570" spans="1:30" x14ac:dyDescent="0.25">
      <c r="A5570" s="42" t="s">
        <v>8487</v>
      </c>
      <c r="B5570" s="42"/>
      <c r="C5570" s="42"/>
      <c r="D5570" s="42"/>
      <c r="E5570" s="42">
        <v>19599549855</v>
      </c>
      <c r="F5570" s="42" t="s">
        <v>8350</v>
      </c>
      <c r="G5570" s="42" t="s">
        <v>11227</v>
      </c>
      <c r="H5570" s="7"/>
      <c r="I5570" s="42"/>
      <c r="J5570" s="42" t="s">
        <v>703</v>
      </c>
      <c r="K5570" s="8">
        <v>45841</v>
      </c>
      <c r="L5570" s="7" t="s">
        <v>8443</v>
      </c>
      <c r="M5570" s="44">
        <v>24.8</v>
      </c>
      <c r="N5570" s="7">
        <v>1</v>
      </c>
      <c r="O5570" s="44">
        <v>24.8</v>
      </c>
      <c r="P5570" s="44">
        <v>7.52</v>
      </c>
      <c r="Q5570" s="44">
        <v>2.0099999999999998</v>
      </c>
      <c r="R5570" s="44">
        <v>8.19</v>
      </c>
      <c r="S5570" s="44">
        <v>0</v>
      </c>
      <c r="T5570" s="44">
        <v>0</v>
      </c>
      <c r="U5570" s="44">
        <v>7.08</v>
      </c>
      <c r="V5570" s="9">
        <v>0.28539999999999999</v>
      </c>
      <c r="W5570" s="42" t="s">
        <v>34</v>
      </c>
      <c r="X5570" s="43"/>
      <c r="Y5570" s="43"/>
      <c r="Z5570" s="43" t="s">
        <v>8442</v>
      </c>
      <c r="AA5570" s="37" t="str">
        <f>VLOOKUP(J5570, sku!B:C, 2, FALSE)</f>
        <v>Trava Disco De Freio Moto - Preto</v>
      </c>
      <c r="AB5570" s="37" t="str">
        <f>VLOOKUP(J5570, sku!B:BM, 64, FALSE)</f>
        <v>Importação</v>
      </c>
      <c r="AC5570" s="37" t="str">
        <f>LEFT(pedidos[[#This Row],[SKU]],3)</f>
        <v>ET0</v>
      </c>
      <c r="AD5570" s="37" t="str" cm="1">
        <f t="array" aca="1" ref="AD5570" ca="1">IFERROR(
  INDEX(
    montadora[Montadora],
    MATCH(TRUE,LEFT(J5660,NÚCARACT(montadora[SKU Parcial]))=montadora[SKU Parcial],0)
  ),
  ""
)</f>
        <v/>
      </c>
    </row>
    <row r="5571" spans="1:30" x14ac:dyDescent="0.25">
      <c r="A5571" s="42" t="s">
        <v>8487</v>
      </c>
      <c r="B5571" s="42"/>
      <c r="C5571" s="42"/>
      <c r="D5571" s="42"/>
      <c r="E5571" s="42">
        <v>21299544379</v>
      </c>
      <c r="F5571" s="42" t="s">
        <v>8353</v>
      </c>
      <c r="G5571" s="42" t="s">
        <v>11227</v>
      </c>
      <c r="H5571" s="7"/>
      <c r="I5571" s="42"/>
      <c r="J5571" s="42" t="s">
        <v>100</v>
      </c>
      <c r="K5571" s="8">
        <v>45841</v>
      </c>
      <c r="L5571" s="7" t="s">
        <v>8443</v>
      </c>
      <c r="M5571" s="44">
        <v>47.8</v>
      </c>
      <c r="N5571" s="7">
        <v>1</v>
      </c>
      <c r="O5571" s="44">
        <v>47.8</v>
      </c>
      <c r="P5571" s="44">
        <v>8.84</v>
      </c>
      <c r="Q5571" s="44">
        <v>3.88</v>
      </c>
      <c r="R5571" s="44">
        <v>15.78</v>
      </c>
      <c r="S5571" s="44">
        <v>0</v>
      </c>
      <c r="T5571" s="44">
        <v>0</v>
      </c>
      <c r="U5571" s="44">
        <v>19.3</v>
      </c>
      <c r="V5571" s="9">
        <v>0.4037</v>
      </c>
      <c r="W5571" s="42" t="s">
        <v>34</v>
      </c>
      <c r="X5571" s="43"/>
      <c r="Y5571" s="43"/>
      <c r="Z5571" s="43" t="s">
        <v>8442</v>
      </c>
      <c r="AA5571" s="37" t="str">
        <f>VLOOKUP(J5571, sku!B:C, 2, FALSE)</f>
        <v>Trava Disco De Freio Bicicleta - Prata</v>
      </c>
      <c r="AB5571" s="37" t="str">
        <f>VLOOKUP(J5571, sku!B:BM, 64, FALSE)</f>
        <v>Importação</v>
      </c>
      <c r="AC5571" s="37" t="str">
        <f>LEFT(pedidos[[#This Row],[SKU]],3)</f>
        <v>ET0</v>
      </c>
      <c r="AD5571" s="37" t="str" cm="1">
        <f t="array" aca="1" ref="AD5571" ca="1">IFERROR(
  INDEX(
    montadora[Montadora],
    MATCH(TRUE,LEFT(J5661,NÚCARACT(montadora[SKU Parcial]))=montadora[SKU Parcial],0)
  ),
  ""
)</f>
        <v/>
      </c>
    </row>
    <row r="5572" spans="1:30" x14ac:dyDescent="0.25">
      <c r="A5572" s="42" t="s">
        <v>8547</v>
      </c>
      <c r="B5572" s="42"/>
      <c r="C5572" s="42"/>
      <c r="D5572" s="42"/>
      <c r="E5572" s="42">
        <v>21599552711</v>
      </c>
      <c r="F5572" s="42" t="s">
        <v>8366</v>
      </c>
      <c r="G5572" s="42" t="s">
        <v>11227</v>
      </c>
      <c r="H5572" s="7"/>
      <c r="I5572" s="42"/>
      <c r="J5572" s="42" t="s">
        <v>2886</v>
      </c>
      <c r="K5572" s="8">
        <v>45841</v>
      </c>
      <c r="L5572" s="7" t="s">
        <v>8443</v>
      </c>
      <c r="M5572" s="44">
        <v>33.799999999999997</v>
      </c>
      <c r="N5572" s="7">
        <v>1</v>
      </c>
      <c r="O5572" s="44">
        <v>41.04</v>
      </c>
      <c r="P5572" s="44">
        <v>16.36</v>
      </c>
      <c r="Q5572" s="44">
        <v>2.74</v>
      </c>
      <c r="R5572" s="44">
        <v>11.44</v>
      </c>
      <c r="S5572" s="44">
        <v>7.24</v>
      </c>
      <c r="T5572" s="44">
        <v>0</v>
      </c>
      <c r="U5572" s="44">
        <v>3.26</v>
      </c>
      <c r="V5572" s="9">
        <v>9.6299999999999997E-2</v>
      </c>
      <c r="W5572" s="42" t="s">
        <v>34</v>
      </c>
      <c r="X5572" s="43"/>
      <c r="Y5572" s="43"/>
      <c r="Z5572" s="43" t="s">
        <v>8442</v>
      </c>
      <c r="AA5572" s="37" t="str">
        <f>VLOOKUP(J5572, sku!B:C, 2, FALSE)</f>
        <v>Rejuvex 400g</v>
      </c>
      <c r="AB5572" s="37" t="str">
        <f>VLOOKUP(J5572, sku!B:BM, 64, FALSE)</f>
        <v>Revenda</v>
      </c>
      <c r="AC5572" s="37" t="str">
        <f>LEFT(pedidos[[#This Row],[SKU]],3)</f>
        <v>VT2</v>
      </c>
      <c r="AD5572" s="37" t="str" cm="1">
        <f t="array" aca="1" ref="AD5572" ca="1">IFERROR(
  INDEX(
    montadora[Montadora],
    MATCH(TRUE,LEFT(J5662,NÚCARACT(montadora[SKU Parcial]))=montadora[SKU Parcial],0)
  ),
  ""
)</f>
        <v/>
      </c>
    </row>
    <row r="5573" spans="1:30" x14ac:dyDescent="0.25">
      <c r="A5573" s="42" t="s">
        <v>8548</v>
      </c>
      <c r="B5573" s="42"/>
      <c r="C5573" s="42"/>
      <c r="D5573" s="42"/>
      <c r="E5573" s="42">
        <v>22898046571</v>
      </c>
      <c r="F5573" s="42" t="s">
        <v>8367</v>
      </c>
      <c r="G5573" s="42" t="s">
        <v>11227</v>
      </c>
      <c r="H5573" s="7"/>
      <c r="I5573" s="42"/>
      <c r="J5573" s="42" t="s">
        <v>5524</v>
      </c>
      <c r="K5573" s="8">
        <v>45841</v>
      </c>
      <c r="L5573" s="7" t="s">
        <v>8443</v>
      </c>
      <c r="M5573" s="44">
        <v>35.799999999999997</v>
      </c>
      <c r="N5573" s="7">
        <v>1</v>
      </c>
      <c r="O5573" s="44">
        <v>35.799999999999997</v>
      </c>
      <c r="P5573" s="44">
        <v>16.89</v>
      </c>
      <c r="Q5573" s="44">
        <v>2.91</v>
      </c>
      <c r="R5573" s="44">
        <v>11.88</v>
      </c>
      <c r="S5573" s="44">
        <v>0</v>
      </c>
      <c r="T5573" s="44">
        <v>0</v>
      </c>
      <c r="U5573" s="44">
        <v>4.12</v>
      </c>
      <c r="V5573" s="9">
        <v>0.1152</v>
      </c>
      <c r="W5573" s="42" t="s">
        <v>34</v>
      </c>
      <c r="X5573" s="43"/>
      <c r="Y5573" s="43"/>
      <c r="Z5573" s="43" t="s">
        <v>8442</v>
      </c>
      <c r="AA5573" s="37" t="str">
        <f>VLOOKUP(J5573, sku!B:C, 2, FALSE)</f>
        <v>Impact 1,5l</v>
      </c>
      <c r="AB5573" s="37" t="str">
        <f>VLOOKUP(J5573, sku!B:BM, 64, FALSE)</f>
        <v>Revenda</v>
      </c>
      <c r="AC5573" s="37" t="str">
        <f>LEFT(pedidos[[#This Row],[SKU]],3)</f>
        <v>VX2</v>
      </c>
      <c r="AD5573" s="37" t="str" cm="1">
        <f t="array" aca="1" ref="AD5573" ca="1">IFERROR(
  INDEX(
    montadora[Montadora],
    MATCH(TRUE,LEFT(J5663,NÚCARACT(montadora[SKU Parcial]))=montadora[SKU Parcial],0)
  ),
  ""
)</f>
        <v/>
      </c>
    </row>
    <row r="5574" spans="1:30" x14ac:dyDescent="0.25">
      <c r="A5574" s="42" t="s">
        <v>8488</v>
      </c>
      <c r="B5574" s="42"/>
      <c r="C5574" s="42"/>
      <c r="D5574" s="42"/>
      <c r="E5574" s="42">
        <v>19599549855</v>
      </c>
      <c r="F5574" s="42" t="s">
        <v>8350</v>
      </c>
      <c r="G5574" s="42" t="s">
        <v>11227</v>
      </c>
      <c r="H5574" s="7"/>
      <c r="I5574" s="42"/>
      <c r="J5574" s="42" t="s">
        <v>703</v>
      </c>
      <c r="K5574" s="8">
        <v>45841</v>
      </c>
      <c r="L5574" s="7" t="s">
        <v>8443</v>
      </c>
      <c r="M5574" s="44">
        <v>24.8</v>
      </c>
      <c r="N5574" s="7">
        <v>1</v>
      </c>
      <c r="O5574" s="44">
        <v>24.8</v>
      </c>
      <c r="P5574" s="44">
        <v>7.52</v>
      </c>
      <c r="Q5574" s="44">
        <v>2.0099999999999998</v>
      </c>
      <c r="R5574" s="44">
        <v>9.4600000000000009</v>
      </c>
      <c r="S5574" s="44">
        <v>0</v>
      </c>
      <c r="T5574" s="44">
        <v>0</v>
      </c>
      <c r="U5574" s="44">
        <v>5.81</v>
      </c>
      <c r="V5574" s="9">
        <v>0.2341</v>
      </c>
      <c r="W5574" s="42" t="s">
        <v>34</v>
      </c>
      <c r="X5574" s="43"/>
      <c r="Y5574" s="43"/>
      <c r="Z5574" s="43" t="s">
        <v>8442</v>
      </c>
      <c r="AA5574" s="37" t="str">
        <f>VLOOKUP(J5574, sku!B:C, 2, FALSE)</f>
        <v>Trava Disco De Freio Moto - Preto</v>
      </c>
      <c r="AB5574" s="37" t="str">
        <f>VLOOKUP(J5574, sku!B:BM, 64, FALSE)</f>
        <v>Importação</v>
      </c>
      <c r="AC5574" s="37" t="str">
        <f>LEFT(pedidos[[#This Row],[SKU]],3)</f>
        <v>ET0</v>
      </c>
      <c r="AD5574" s="37" t="str" cm="1">
        <f t="array" aca="1" ref="AD5574" ca="1">IFERROR(
  INDEX(
    montadora[Montadora],
    MATCH(TRUE,LEFT(J5664,NÚCARACT(montadora[SKU Parcial]))=montadora[SKU Parcial],0)
  ),
  ""
)</f>
        <v/>
      </c>
    </row>
    <row r="5575" spans="1:30" x14ac:dyDescent="0.25">
      <c r="A5575" s="42" t="s">
        <v>8458</v>
      </c>
      <c r="B5575" s="42"/>
      <c r="C5575" s="42"/>
      <c r="D5575" s="42"/>
      <c r="E5575" s="42">
        <v>22598315074</v>
      </c>
      <c r="F5575" s="42" t="s">
        <v>8349</v>
      </c>
      <c r="G5575" s="42" t="s">
        <v>11227</v>
      </c>
      <c r="H5575" s="7"/>
      <c r="I5575" s="42"/>
      <c r="J5575" s="42" t="s">
        <v>2566</v>
      </c>
      <c r="K5575" s="8">
        <v>45841</v>
      </c>
      <c r="L5575" s="7" t="s">
        <v>8443</v>
      </c>
      <c r="M5575" s="44">
        <v>19.8</v>
      </c>
      <c r="N5575" s="7">
        <v>1</v>
      </c>
      <c r="O5575" s="44">
        <v>19.8</v>
      </c>
      <c r="P5575" s="44">
        <v>5.4</v>
      </c>
      <c r="Q5575" s="44">
        <v>1.61</v>
      </c>
      <c r="R5575" s="44">
        <v>8.36</v>
      </c>
      <c r="S5575" s="44">
        <v>0</v>
      </c>
      <c r="T5575" s="44">
        <v>0</v>
      </c>
      <c r="U5575" s="44">
        <v>4.43</v>
      </c>
      <c r="V5575" s="9">
        <v>0.2238</v>
      </c>
      <c r="W5575" s="42" t="s">
        <v>34</v>
      </c>
      <c r="X5575" s="43"/>
      <c r="Y5575" s="43"/>
      <c r="Z5575" s="43" t="s">
        <v>8442</v>
      </c>
      <c r="AA5575" s="37" t="str">
        <f>VLOOKUP(J5575, sku!B:C, 2, FALSE)</f>
        <v>Chave Allen de Aço de Cabeça, Esférica (9 Peças) Hex Key Wrench</v>
      </c>
      <c r="AB5575" s="37" t="str">
        <f>VLOOKUP(J5575, sku!B:BM, 64, FALSE)</f>
        <v>Importação</v>
      </c>
      <c r="AC5575" s="37" t="str">
        <f>LEFT(pedidos[[#This Row],[SKU]],3)</f>
        <v>1K9</v>
      </c>
      <c r="AD5575" s="37" t="str" cm="1">
        <f t="array" aca="1" ref="AD5575" ca="1">IFERROR(
  INDEX(
    montadora[Montadora],
    MATCH(TRUE,LEFT(J5665,NÚCARACT(montadora[SKU Parcial]))=montadora[SKU Parcial],0)
  ),
  ""
)</f>
        <v/>
      </c>
    </row>
    <row r="5576" spans="1:30" x14ac:dyDescent="0.25">
      <c r="A5576" s="42" t="s">
        <v>8489</v>
      </c>
      <c r="B5576" s="42"/>
      <c r="C5576" s="42"/>
      <c r="D5576" s="42"/>
      <c r="E5576" s="42">
        <v>19599549855</v>
      </c>
      <c r="F5576" s="42" t="s">
        <v>8350</v>
      </c>
      <c r="G5576" s="42" t="s">
        <v>11227</v>
      </c>
      <c r="H5576" s="7"/>
      <c r="I5576" s="42"/>
      <c r="J5576" s="42" t="s">
        <v>703</v>
      </c>
      <c r="K5576" s="8">
        <v>45840</v>
      </c>
      <c r="L5576" s="7" t="s">
        <v>8443</v>
      </c>
      <c r="M5576" s="44">
        <v>24.8</v>
      </c>
      <c r="N5576" s="7">
        <v>1</v>
      </c>
      <c r="O5576" s="44">
        <v>24.8</v>
      </c>
      <c r="P5576" s="44">
        <v>7.52</v>
      </c>
      <c r="Q5576" s="44">
        <v>2.0099999999999998</v>
      </c>
      <c r="R5576" s="44">
        <v>9.4600000000000009</v>
      </c>
      <c r="S5576" s="44">
        <v>0</v>
      </c>
      <c r="T5576" s="44">
        <v>0</v>
      </c>
      <c r="U5576" s="44">
        <v>5.81</v>
      </c>
      <c r="V5576" s="9">
        <v>0.2341</v>
      </c>
      <c r="W5576" s="42" t="s">
        <v>34</v>
      </c>
      <c r="X5576" s="43"/>
      <c r="Y5576" s="43"/>
      <c r="Z5576" s="43" t="s">
        <v>8442</v>
      </c>
      <c r="AA5576" s="37" t="str">
        <f>VLOOKUP(J5576, sku!B:C, 2, FALSE)</f>
        <v>Trava Disco De Freio Moto - Preto</v>
      </c>
      <c r="AB5576" s="37" t="str">
        <f>VLOOKUP(J5576, sku!B:BM, 64, FALSE)</f>
        <v>Importação</v>
      </c>
      <c r="AC5576" s="37" t="str">
        <f>LEFT(pedidos[[#This Row],[SKU]],3)</f>
        <v>ET0</v>
      </c>
      <c r="AD5576" s="37" t="str" cm="1">
        <f t="array" aca="1" ref="AD5576" ca="1">IFERROR(
  INDEX(
    montadora[Montadora],
    MATCH(TRUE,LEFT(J5666,NÚCARACT(montadora[SKU Parcial]))=montadora[SKU Parcial],0)
  ),
  ""
)</f>
        <v/>
      </c>
    </row>
    <row r="5577" spans="1:30" x14ac:dyDescent="0.25">
      <c r="A5577" s="42" t="s">
        <v>8490</v>
      </c>
      <c r="B5577" s="42"/>
      <c r="C5577" s="42"/>
      <c r="D5577" s="42"/>
      <c r="E5577" s="42">
        <v>19599549855</v>
      </c>
      <c r="F5577" s="42" t="s">
        <v>8350</v>
      </c>
      <c r="G5577" s="42" t="s">
        <v>11227</v>
      </c>
      <c r="H5577" s="7"/>
      <c r="I5577" s="42"/>
      <c r="J5577" s="42" t="s">
        <v>703</v>
      </c>
      <c r="K5577" s="8">
        <v>45840</v>
      </c>
      <c r="L5577" s="7" t="s">
        <v>8443</v>
      </c>
      <c r="M5577" s="44">
        <v>24.8</v>
      </c>
      <c r="N5577" s="7">
        <v>1</v>
      </c>
      <c r="O5577" s="44">
        <v>24.8</v>
      </c>
      <c r="P5577" s="44">
        <v>7.52</v>
      </c>
      <c r="Q5577" s="44">
        <v>2.0099999999999998</v>
      </c>
      <c r="R5577" s="44">
        <v>9.4600000000000009</v>
      </c>
      <c r="S5577" s="44">
        <v>0</v>
      </c>
      <c r="T5577" s="44">
        <v>0</v>
      </c>
      <c r="U5577" s="44">
        <v>5.81</v>
      </c>
      <c r="V5577" s="9">
        <v>0.2341</v>
      </c>
      <c r="W5577" s="42" t="s">
        <v>34</v>
      </c>
      <c r="X5577" s="43"/>
      <c r="Y5577" s="43"/>
      <c r="Z5577" s="43" t="s">
        <v>8442</v>
      </c>
      <c r="AA5577" s="37" t="str">
        <f>VLOOKUP(J5577, sku!B:C, 2, FALSE)</f>
        <v>Trava Disco De Freio Moto - Preto</v>
      </c>
      <c r="AB5577" s="37" t="str">
        <f>VLOOKUP(J5577, sku!B:BM, 64, FALSE)</f>
        <v>Importação</v>
      </c>
      <c r="AC5577" s="37" t="str">
        <f>LEFT(pedidos[[#This Row],[SKU]],3)</f>
        <v>ET0</v>
      </c>
      <c r="AD5577" s="37" t="str" cm="1">
        <f t="array" aca="1" ref="AD5577" ca="1">IFERROR(
  INDEX(
    montadora[Montadora],
    MATCH(TRUE,LEFT(J5667,NÚCARACT(montadora[SKU Parcial]))=montadora[SKU Parcial],0)
  ),
  ""
)</f>
        <v/>
      </c>
    </row>
    <row r="5578" spans="1:30" x14ac:dyDescent="0.25">
      <c r="A5578" s="42" t="s">
        <v>8516</v>
      </c>
      <c r="B5578" s="42"/>
      <c r="C5578" s="42"/>
      <c r="D5578" s="42"/>
      <c r="E5578" s="42">
        <v>21299544379</v>
      </c>
      <c r="F5578" s="42" t="s">
        <v>8353</v>
      </c>
      <c r="G5578" s="42" t="s">
        <v>11227</v>
      </c>
      <c r="H5578" s="7"/>
      <c r="I5578" s="42"/>
      <c r="J5578" s="42" t="s">
        <v>100</v>
      </c>
      <c r="K5578" s="8">
        <v>45840</v>
      </c>
      <c r="L5578" s="7" t="s">
        <v>8443</v>
      </c>
      <c r="M5578" s="44">
        <v>47.8</v>
      </c>
      <c r="N5578" s="7">
        <v>1</v>
      </c>
      <c r="O5578" s="44">
        <v>55.8</v>
      </c>
      <c r="P5578" s="44">
        <v>8.84</v>
      </c>
      <c r="Q5578" s="44">
        <v>3.88</v>
      </c>
      <c r="R5578" s="44">
        <v>14.52</v>
      </c>
      <c r="S5578" s="44">
        <v>8</v>
      </c>
      <c r="T5578" s="44">
        <v>0</v>
      </c>
      <c r="U5578" s="44">
        <v>20.56</v>
      </c>
      <c r="V5578" s="9">
        <v>0.43009999999999998</v>
      </c>
      <c r="W5578" s="42" t="s">
        <v>34</v>
      </c>
      <c r="X5578" s="43"/>
      <c r="Y5578" s="43"/>
      <c r="Z5578" s="43" t="s">
        <v>8442</v>
      </c>
      <c r="AA5578" s="37" t="str">
        <f>VLOOKUP(J5578, sku!B:C, 2, FALSE)</f>
        <v>Trava Disco De Freio Bicicleta - Prata</v>
      </c>
      <c r="AB5578" s="37" t="str">
        <f>VLOOKUP(J5578, sku!B:BM, 64, FALSE)</f>
        <v>Importação</v>
      </c>
      <c r="AC5578" s="37" t="str">
        <f>LEFT(pedidos[[#This Row],[SKU]],3)</f>
        <v>ET0</v>
      </c>
      <c r="AD5578" s="37" t="str" cm="1">
        <f t="array" aca="1" ref="AD5578" ca="1">IFERROR(
  INDEX(
    montadora[Montadora],
    MATCH(TRUE,LEFT(J5668,NÚCARACT(montadora[SKU Parcial]))=montadora[SKU Parcial],0)
  ),
  ""
)</f>
        <v/>
      </c>
    </row>
    <row r="5579" spans="1:30" x14ac:dyDescent="0.25">
      <c r="A5579" s="42" t="s">
        <v>8491</v>
      </c>
      <c r="B5579" s="42"/>
      <c r="C5579" s="42"/>
      <c r="D5579" s="42"/>
      <c r="E5579" s="42">
        <v>19599549855</v>
      </c>
      <c r="F5579" s="42" t="s">
        <v>8350</v>
      </c>
      <c r="G5579" s="42" t="s">
        <v>11227</v>
      </c>
      <c r="H5579" s="7"/>
      <c r="I5579" s="42"/>
      <c r="J5579" s="42" t="s">
        <v>703</v>
      </c>
      <c r="K5579" s="8">
        <v>45840</v>
      </c>
      <c r="L5579" s="7" t="s">
        <v>8443</v>
      </c>
      <c r="M5579" s="44">
        <v>24.8</v>
      </c>
      <c r="N5579" s="7">
        <v>1</v>
      </c>
      <c r="O5579" s="44">
        <v>24.8</v>
      </c>
      <c r="P5579" s="44">
        <v>7.52</v>
      </c>
      <c r="Q5579" s="44">
        <v>2.0099999999999998</v>
      </c>
      <c r="R5579" s="44">
        <v>9.4600000000000009</v>
      </c>
      <c r="S5579" s="44">
        <v>0</v>
      </c>
      <c r="T5579" s="44">
        <v>0</v>
      </c>
      <c r="U5579" s="44">
        <v>5.81</v>
      </c>
      <c r="V5579" s="9">
        <v>0.2341</v>
      </c>
      <c r="W5579" s="42" t="s">
        <v>34</v>
      </c>
      <c r="X5579" s="43"/>
      <c r="Y5579" s="43"/>
      <c r="Z5579" s="43" t="s">
        <v>8442</v>
      </c>
      <c r="AA5579" s="37" t="str">
        <f>VLOOKUP(J5579, sku!B:C, 2, FALSE)</f>
        <v>Trava Disco De Freio Moto - Preto</v>
      </c>
      <c r="AB5579" s="37" t="str">
        <f>VLOOKUP(J5579, sku!B:BM, 64, FALSE)</f>
        <v>Importação</v>
      </c>
      <c r="AC5579" s="37" t="str">
        <f>LEFT(pedidos[[#This Row],[SKU]],3)</f>
        <v>ET0</v>
      </c>
      <c r="AD5579" s="37" t="str" cm="1">
        <f t="array" aca="1" ref="AD5579" ca="1">IFERROR(
  INDEX(
    montadora[Montadora],
    MATCH(TRUE,LEFT(J5669,NÚCARACT(montadora[SKU Parcial]))=montadora[SKU Parcial],0)
  ),
  ""
)</f>
        <v/>
      </c>
    </row>
    <row r="5580" spans="1:30" x14ac:dyDescent="0.25">
      <c r="A5580" s="42" t="s">
        <v>8525</v>
      </c>
      <c r="B5580" s="42"/>
      <c r="C5580" s="42"/>
      <c r="D5580" s="42"/>
      <c r="E5580" s="42">
        <v>23998031715</v>
      </c>
      <c r="F5580" s="42" t="s">
        <v>8357</v>
      </c>
      <c r="G5580" s="42" t="s">
        <v>11227</v>
      </c>
      <c r="H5580" s="7"/>
      <c r="I5580" s="42"/>
      <c r="J5580" s="42" t="s">
        <v>3181</v>
      </c>
      <c r="K5580" s="8">
        <v>45840</v>
      </c>
      <c r="L5580" s="7" t="s">
        <v>8443</v>
      </c>
      <c r="M5580" s="44">
        <v>28.8</v>
      </c>
      <c r="N5580" s="7">
        <v>1</v>
      </c>
      <c r="O5580" s="44">
        <v>28.8</v>
      </c>
      <c r="P5580" s="44">
        <v>13.56</v>
      </c>
      <c r="Q5580" s="44">
        <v>2.34</v>
      </c>
      <c r="R5580" s="44">
        <v>10.34</v>
      </c>
      <c r="S5580" s="44">
        <v>0</v>
      </c>
      <c r="T5580" s="44">
        <v>0</v>
      </c>
      <c r="U5580" s="44">
        <v>2.56</v>
      </c>
      <c r="V5580" s="9">
        <v>8.8900000000000007E-2</v>
      </c>
      <c r="W5580" s="42" t="s">
        <v>34</v>
      </c>
      <c r="X5580" s="43"/>
      <c r="Y5580" s="43"/>
      <c r="Z5580" s="43" t="s">
        <v>8442</v>
      </c>
      <c r="AA5580" s="37" t="str">
        <f>VLOOKUP(J5580, sku!B:C, 2, FALSE)</f>
        <v>Higicouro 500ml</v>
      </c>
      <c r="AB5580" s="37" t="str">
        <f>VLOOKUP(J5580, sku!B:BM, 64, FALSE)</f>
        <v>Revenda</v>
      </c>
      <c r="AC5580" s="37" t="str">
        <f>LEFT(pedidos[[#This Row],[SKU]],3)</f>
        <v>VX2</v>
      </c>
      <c r="AD5580" s="37" t="str" cm="1">
        <f t="array" aca="1" ref="AD5580" ca="1">IFERROR(
  INDEX(
    montadora[Montadora],
    MATCH(TRUE,LEFT(J5670,NÚCARACT(montadora[SKU Parcial]))=montadora[SKU Parcial],0)
  ),
  ""
)</f>
        <v/>
      </c>
    </row>
    <row r="5581" spans="1:30" x14ac:dyDescent="0.25">
      <c r="A5581" s="42" t="s">
        <v>8498</v>
      </c>
      <c r="B5581" s="42"/>
      <c r="C5581" s="42"/>
      <c r="D5581" s="42"/>
      <c r="E5581" s="42">
        <v>20997632059</v>
      </c>
      <c r="F5581" s="42" t="s">
        <v>8352</v>
      </c>
      <c r="G5581" s="42" t="s">
        <v>11227</v>
      </c>
      <c r="H5581" s="7"/>
      <c r="I5581" s="42"/>
      <c r="J5581" s="42" t="s">
        <v>24580</v>
      </c>
      <c r="K5581" s="8">
        <v>45840</v>
      </c>
      <c r="L5581" s="7" t="s">
        <v>8443</v>
      </c>
      <c r="M5581" s="44">
        <v>19.8</v>
      </c>
      <c r="N5581" s="7">
        <v>1</v>
      </c>
      <c r="O5581" s="44">
        <v>19.8</v>
      </c>
      <c r="P5581" s="44">
        <v>8.1</v>
      </c>
      <c r="Q5581" s="44">
        <v>1.61</v>
      </c>
      <c r="R5581" s="44">
        <v>8.36</v>
      </c>
      <c r="S5581" s="44">
        <v>0</v>
      </c>
      <c r="T5581" s="44">
        <v>0</v>
      </c>
      <c r="U5581" s="44">
        <v>1.73</v>
      </c>
      <c r="V5581" s="9">
        <v>8.7499999999999994E-2</v>
      </c>
      <c r="W5581" s="42" t="s">
        <v>34</v>
      </c>
      <c r="X5581" s="43"/>
      <c r="Y5581" s="43"/>
      <c r="Z5581" s="43" t="s">
        <v>8442</v>
      </c>
      <c r="AA5581" s="37" t="e">
        <f>VLOOKUP(J5581, sku!B:C, 2, FALSE)</f>
        <v>#N/A</v>
      </c>
      <c r="AB5581" s="37" t="e">
        <f>VLOOKUP(J5581, sku!B:BM, 64, FALSE)</f>
        <v>#N/A</v>
      </c>
      <c r="AC5581" s="37" t="str">
        <f>LEFT(pedidos[[#This Row],[SKU]],3)</f>
        <v>MAC</v>
      </c>
      <c r="AD5581" s="37" t="str" cm="1">
        <f t="array" aca="1" ref="AD5581" ca="1">IFERROR(
  INDEX(
    montadora[Montadora],
    MATCH(TRUE,LEFT(J5671,NÚCARACT(montadora[SKU Parcial]))=montadora[SKU Parcial],0)
  ),
  ""
)</f>
        <v/>
      </c>
    </row>
    <row r="5582" spans="1:30" x14ac:dyDescent="0.25">
      <c r="A5582" s="42" t="s">
        <v>8492</v>
      </c>
      <c r="B5582" s="42"/>
      <c r="C5582" s="42"/>
      <c r="D5582" s="42"/>
      <c r="E5582" s="42">
        <v>19599549855</v>
      </c>
      <c r="F5582" s="42" t="s">
        <v>8350</v>
      </c>
      <c r="G5582" s="42" t="s">
        <v>11227</v>
      </c>
      <c r="H5582" s="7"/>
      <c r="I5582" s="42"/>
      <c r="J5582" s="42" t="s">
        <v>703</v>
      </c>
      <c r="K5582" s="8">
        <v>45840</v>
      </c>
      <c r="L5582" s="7" t="s">
        <v>8443</v>
      </c>
      <c r="M5582" s="44">
        <v>24.8</v>
      </c>
      <c r="N5582" s="7">
        <v>1</v>
      </c>
      <c r="O5582" s="44">
        <v>24.8</v>
      </c>
      <c r="P5582" s="44">
        <v>7.52</v>
      </c>
      <c r="Q5582" s="44">
        <v>2.0099999999999998</v>
      </c>
      <c r="R5582" s="44">
        <v>9.4600000000000009</v>
      </c>
      <c r="S5582" s="44">
        <v>0</v>
      </c>
      <c r="T5582" s="44">
        <v>0</v>
      </c>
      <c r="U5582" s="44">
        <v>5.81</v>
      </c>
      <c r="V5582" s="9">
        <v>0.2341</v>
      </c>
      <c r="W5582" s="42" t="s">
        <v>34</v>
      </c>
      <c r="X5582" s="43"/>
      <c r="Y5582" s="43"/>
      <c r="Z5582" s="43" t="s">
        <v>8442</v>
      </c>
      <c r="AA5582" s="37" t="str">
        <f>VLOOKUP(J5582, sku!B:C, 2, FALSE)</f>
        <v>Trava Disco De Freio Moto - Preto</v>
      </c>
      <c r="AB5582" s="37" t="str">
        <f>VLOOKUP(J5582, sku!B:BM, 64, FALSE)</f>
        <v>Importação</v>
      </c>
      <c r="AC5582" s="37" t="str">
        <f>LEFT(pedidos[[#This Row],[SKU]],3)</f>
        <v>ET0</v>
      </c>
      <c r="AD5582" s="37" t="str" cm="1">
        <f t="array" aca="1" ref="AD5582" ca="1">IFERROR(
  INDEX(
    montadora[Montadora],
    MATCH(TRUE,LEFT(J5672,NÚCARACT(montadora[SKU Parcial]))=montadora[SKU Parcial],0)
  ),
  ""
)</f>
        <v/>
      </c>
    </row>
    <row r="5583" spans="1:30" x14ac:dyDescent="0.25">
      <c r="A5583" s="42" t="s">
        <v>8610</v>
      </c>
      <c r="B5583" s="42"/>
      <c r="C5583" s="42"/>
      <c r="D5583" s="42"/>
      <c r="E5583" s="42">
        <v>19599499464</v>
      </c>
      <c r="F5583" s="42" t="s">
        <v>8383</v>
      </c>
      <c r="G5583" s="42" t="s">
        <v>11227</v>
      </c>
      <c r="H5583" s="7"/>
      <c r="I5583" s="42"/>
      <c r="J5583" s="42" t="s">
        <v>1156</v>
      </c>
      <c r="K5583" s="8">
        <v>45840</v>
      </c>
      <c r="L5583" s="7" t="s">
        <v>8443</v>
      </c>
      <c r="M5583" s="44">
        <v>48.8</v>
      </c>
      <c r="N5583" s="7">
        <v>1</v>
      </c>
      <c r="O5583" s="44">
        <v>48.8</v>
      </c>
      <c r="P5583" s="44">
        <v>26.08</v>
      </c>
      <c r="Q5583" s="44">
        <v>3.96</v>
      </c>
      <c r="R5583" s="44">
        <v>14.74</v>
      </c>
      <c r="S5583" s="44">
        <v>0</v>
      </c>
      <c r="T5583" s="44">
        <v>0</v>
      </c>
      <c r="U5583" s="44">
        <v>4.0199999999999996</v>
      </c>
      <c r="V5583" s="9">
        <v>8.2299999999999998E-2</v>
      </c>
      <c r="W5583" s="42" t="s">
        <v>34</v>
      </c>
      <c r="X5583" s="43"/>
      <c r="Y5583" s="43"/>
      <c r="Z5583" s="43" t="s">
        <v>8442</v>
      </c>
      <c r="AA5583" s="37" t="str">
        <f>VLOOKUP(J5583, sku!B:C, 2, FALSE)</f>
        <v>Trava Antifurto Moto Bicicleta Roda/Quadro</v>
      </c>
      <c r="AB5583" s="37" t="str">
        <f>VLOOKUP(J5583, sku!B:BM, 64, FALSE)</f>
        <v>Importação</v>
      </c>
      <c r="AC5583" s="37" t="str">
        <f>LEFT(pedidos[[#This Row],[SKU]],3)</f>
        <v>ET0</v>
      </c>
      <c r="AD5583" s="37" t="str" cm="1">
        <f t="array" aca="1" ref="AD5583" ca="1">IFERROR(
  INDEX(
    montadora[Montadora],
    MATCH(TRUE,LEFT(J5673,NÚCARACT(montadora[SKU Parcial]))=montadora[SKU Parcial],0)
  ),
  ""
)</f>
        <v/>
      </c>
    </row>
    <row r="5584" spans="1:30" x14ac:dyDescent="0.25">
      <c r="A5584" s="42" t="s">
        <v>8682</v>
      </c>
      <c r="B5584" s="42"/>
      <c r="C5584" s="42"/>
      <c r="D5584" s="42"/>
      <c r="E5584" s="42">
        <v>20399377477</v>
      </c>
      <c r="F5584" s="42" t="s">
        <v>8393</v>
      </c>
      <c r="G5584" s="42" t="s">
        <v>11227</v>
      </c>
      <c r="H5584" s="7"/>
      <c r="I5584" s="42"/>
      <c r="J5584" s="42" t="s">
        <v>938</v>
      </c>
      <c r="K5584" s="8">
        <v>45840</v>
      </c>
      <c r="L5584" s="7" t="s">
        <v>8443</v>
      </c>
      <c r="M5584" s="44">
        <v>77.900000000000006</v>
      </c>
      <c r="N5584" s="7">
        <v>1</v>
      </c>
      <c r="O5584" s="44">
        <v>102.42</v>
      </c>
      <c r="P5584" s="44">
        <v>36</v>
      </c>
      <c r="Q5584" s="44">
        <v>6.33</v>
      </c>
      <c r="R5584" s="44">
        <v>21.14</v>
      </c>
      <c r="S5584" s="44">
        <v>24.52</v>
      </c>
      <c r="T5584" s="44">
        <v>0</v>
      </c>
      <c r="U5584" s="44">
        <v>14.43</v>
      </c>
      <c r="V5584" s="9">
        <v>0.18529999999999999</v>
      </c>
      <c r="W5584" s="42" t="s">
        <v>34</v>
      </c>
      <c r="X5584" s="43"/>
      <c r="Y5584" s="43"/>
      <c r="Z5584" s="43" t="s">
        <v>8442</v>
      </c>
      <c r="AA5584" s="37" t="str">
        <f>VLOOKUP(J5584, sku!B:C, 2, FALSE)</f>
        <v>Cadeirinha Preta Aro 26 - Peixinho Bike</v>
      </c>
      <c r="AB5584" s="37" t="str">
        <f>VLOOKUP(J5584, sku!B:BM, 64, FALSE)</f>
        <v>Revenda</v>
      </c>
      <c r="AC5584" s="37" t="str">
        <f>LEFT(pedidos[[#This Row],[SKU]],3)</f>
        <v>CAD</v>
      </c>
      <c r="AD5584" s="37" t="str" cm="1">
        <f t="array" aca="1" ref="AD5584" ca="1">IFERROR(
  INDEX(
    montadora[Montadora],
    MATCH(TRUE,LEFT(J5674,NÚCARACT(montadora[SKU Parcial]))=montadora[SKU Parcial],0)
  ),
  ""
)</f>
        <v/>
      </c>
    </row>
    <row r="5585" spans="1:30" x14ac:dyDescent="0.25">
      <c r="A5585" s="42" t="s">
        <v>8493</v>
      </c>
      <c r="B5585" s="42"/>
      <c r="C5585" s="42"/>
      <c r="D5585" s="42"/>
      <c r="E5585" s="42">
        <v>19599549855</v>
      </c>
      <c r="F5585" s="42" t="s">
        <v>8350</v>
      </c>
      <c r="G5585" s="42" t="s">
        <v>11227</v>
      </c>
      <c r="H5585" s="7"/>
      <c r="I5585" s="42"/>
      <c r="J5585" s="42" t="s">
        <v>703</v>
      </c>
      <c r="K5585" s="8">
        <v>45840</v>
      </c>
      <c r="L5585" s="7" t="s">
        <v>8443</v>
      </c>
      <c r="M5585" s="44">
        <v>24.8</v>
      </c>
      <c r="N5585" s="7">
        <v>1</v>
      </c>
      <c r="O5585" s="44">
        <v>24.8</v>
      </c>
      <c r="P5585" s="44">
        <v>7.52</v>
      </c>
      <c r="Q5585" s="44">
        <v>2.0099999999999998</v>
      </c>
      <c r="R5585" s="44">
        <v>9.4600000000000009</v>
      </c>
      <c r="S5585" s="44">
        <v>0</v>
      </c>
      <c r="T5585" s="44">
        <v>0</v>
      </c>
      <c r="U5585" s="44">
        <v>5.81</v>
      </c>
      <c r="V5585" s="9">
        <v>0.2341</v>
      </c>
      <c r="W5585" s="42" t="s">
        <v>34</v>
      </c>
      <c r="X5585" s="43"/>
      <c r="Y5585" s="43"/>
      <c r="Z5585" s="43" t="s">
        <v>8442</v>
      </c>
      <c r="AA5585" s="37" t="str">
        <f>VLOOKUP(J5585, sku!B:C, 2, FALSE)</f>
        <v>Trava Disco De Freio Moto - Preto</v>
      </c>
      <c r="AB5585" s="37" t="str">
        <f>VLOOKUP(J5585, sku!B:BM, 64, FALSE)</f>
        <v>Importação</v>
      </c>
      <c r="AC5585" s="37" t="str">
        <f>LEFT(pedidos[[#This Row],[SKU]],3)</f>
        <v>ET0</v>
      </c>
      <c r="AD5585" s="37" t="str" cm="1">
        <f t="array" aca="1" ref="AD5585" ca="1">IFERROR(
  INDEX(
    montadora[Montadora],
    MATCH(TRUE,LEFT(J5675,NÚCARACT(montadora[SKU Parcial]))=montadora[SKU Parcial],0)
  ),
  ""
)</f>
        <v/>
      </c>
    </row>
    <row r="5586" spans="1:30" x14ac:dyDescent="0.25">
      <c r="A5586" s="42" t="s">
        <v>8683</v>
      </c>
      <c r="B5586" s="42"/>
      <c r="C5586" s="42"/>
      <c r="D5586" s="42"/>
      <c r="E5586" s="42">
        <v>20399377477</v>
      </c>
      <c r="F5586" s="42" t="s">
        <v>8393</v>
      </c>
      <c r="G5586" s="42" t="s">
        <v>11227</v>
      </c>
      <c r="H5586" s="7"/>
      <c r="I5586" s="42"/>
      <c r="J5586" s="42" t="s">
        <v>938</v>
      </c>
      <c r="K5586" s="8">
        <v>45840</v>
      </c>
      <c r="L5586" s="7" t="s">
        <v>8443</v>
      </c>
      <c r="M5586" s="44">
        <v>77.900000000000006</v>
      </c>
      <c r="N5586" s="7">
        <v>1</v>
      </c>
      <c r="O5586" s="44">
        <v>90.27</v>
      </c>
      <c r="P5586" s="44">
        <v>36</v>
      </c>
      <c r="Q5586" s="44">
        <v>6.33</v>
      </c>
      <c r="R5586" s="44">
        <v>21.14</v>
      </c>
      <c r="S5586" s="44">
        <v>12.37</v>
      </c>
      <c r="T5586" s="44">
        <v>0</v>
      </c>
      <c r="U5586" s="44">
        <v>14.43</v>
      </c>
      <c r="V5586" s="9">
        <v>0.18529999999999999</v>
      </c>
      <c r="W5586" s="42" t="s">
        <v>34</v>
      </c>
      <c r="X5586" s="43"/>
      <c r="Y5586" s="43"/>
      <c r="Z5586" s="43" t="s">
        <v>8442</v>
      </c>
      <c r="AA5586" s="37" t="str">
        <f>VLOOKUP(J5586, sku!B:C, 2, FALSE)</f>
        <v>Cadeirinha Preta Aro 26 - Peixinho Bike</v>
      </c>
      <c r="AB5586" s="37" t="str">
        <f>VLOOKUP(J5586, sku!B:BM, 64, FALSE)</f>
        <v>Revenda</v>
      </c>
      <c r="AC5586" s="37" t="str">
        <f>LEFT(pedidos[[#This Row],[SKU]],3)</f>
        <v>CAD</v>
      </c>
      <c r="AD5586" s="37" t="str" cm="1">
        <f t="array" aca="1" ref="AD5586" ca="1">IFERROR(
  INDEX(
    montadora[Montadora],
    MATCH(TRUE,LEFT(J5676,NÚCARACT(montadora[SKU Parcial]))=montadora[SKU Parcial],0)
  ),
  ""
)</f>
        <v/>
      </c>
    </row>
    <row r="5587" spans="1:30" x14ac:dyDescent="0.25">
      <c r="A5587" s="42" t="s">
        <v>8810</v>
      </c>
      <c r="B5587" s="42"/>
      <c r="C5587" s="42"/>
      <c r="D5587" s="42"/>
      <c r="E5587" s="42">
        <v>20697977689</v>
      </c>
      <c r="F5587" s="42" t="s">
        <v>8417</v>
      </c>
      <c r="G5587" s="42" t="s">
        <v>11227</v>
      </c>
      <c r="H5587" s="7"/>
      <c r="I5587" s="42"/>
      <c r="J5587" s="42" t="s">
        <v>308</v>
      </c>
      <c r="K5587" s="8">
        <v>45840</v>
      </c>
      <c r="L5587" s="7" t="s">
        <v>8443</v>
      </c>
      <c r="M5587" s="44">
        <v>389.8</v>
      </c>
      <c r="N5587" s="7">
        <v>1</v>
      </c>
      <c r="O5587" s="44">
        <v>389.8</v>
      </c>
      <c r="P5587" s="44">
        <v>145</v>
      </c>
      <c r="Q5587" s="44">
        <v>31.65</v>
      </c>
      <c r="R5587" s="44">
        <v>89.76</v>
      </c>
      <c r="S5587" s="44">
        <v>0</v>
      </c>
      <c r="T5587" s="44">
        <v>0</v>
      </c>
      <c r="U5587" s="44">
        <v>123.39</v>
      </c>
      <c r="V5587" s="9">
        <v>0.3165</v>
      </c>
      <c r="W5587" s="42" t="s">
        <v>34</v>
      </c>
      <c r="X5587" s="43"/>
      <c r="Y5587" s="43"/>
      <c r="Z5587" s="43" t="s">
        <v>8442</v>
      </c>
      <c r="AA5587" s="37" t="str">
        <f>VLOOKUP(J5587, sku!B:C, 2, FALSE)</f>
        <v>Travessa Fiat - Way - - - Uno Way - 2011 A 2021 - Prata</v>
      </c>
      <c r="AB5587" s="37" t="str">
        <f>VLOOKUP(J5587, sku!B:BM, 64, FALSE)</f>
        <v>Fabricação</v>
      </c>
      <c r="AC5587" s="37" t="str">
        <f>LEFT(pedidos[[#This Row],[SKU]],3)</f>
        <v>XFI</v>
      </c>
      <c r="AD5587" s="37" t="str" cm="1">
        <f t="array" aca="1" ref="AD5587" ca="1">IFERROR(
  INDEX(
    montadora[Montadora],
    MATCH(TRUE,LEFT(J5677,NÚCARACT(montadora[SKU Parcial]))=montadora[SKU Parcial],0)
  ),
  ""
)</f>
        <v/>
      </c>
    </row>
    <row r="5588" spans="1:30" x14ac:dyDescent="0.25">
      <c r="A5588" s="42" t="s">
        <v>8776</v>
      </c>
      <c r="B5588" s="42"/>
      <c r="C5588" s="42"/>
      <c r="D5588" s="42"/>
      <c r="E5588" s="42">
        <v>22797738964</v>
      </c>
      <c r="F5588" s="42" t="s">
        <v>8407</v>
      </c>
      <c r="G5588" s="42" t="s">
        <v>11227</v>
      </c>
      <c r="H5588" s="7"/>
      <c r="I5588" s="42"/>
      <c r="J5588" s="42" t="s">
        <v>2045</v>
      </c>
      <c r="K5588" s="8">
        <v>45840</v>
      </c>
      <c r="L5588" s="7" t="s">
        <v>8443</v>
      </c>
      <c r="M5588" s="44">
        <v>238.8</v>
      </c>
      <c r="N5588" s="7">
        <v>1</v>
      </c>
      <c r="O5588" s="44">
        <v>238.8</v>
      </c>
      <c r="P5588" s="44">
        <v>105</v>
      </c>
      <c r="Q5588" s="44">
        <v>19.39</v>
      </c>
      <c r="R5588" s="44">
        <v>56.54</v>
      </c>
      <c r="S5588" s="44">
        <v>0</v>
      </c>
      <c r="T5588" s="44">
        <v>0</v>
      </c>
      <c r="U5588" s="44">
        <v>57.87</v>
      </c>
      <c r="V5588" s="9">
        <v>0.24229999999999999</v>
      </c>
      <c r="W5588" s="42" t="s">
        <v>34</v>
      </c>
      <c r="X5588" s="43"/>
      <c r="Y5588" s="43"/>
      <c r="Z5588" s="43" t="s">
        <v>8442</v>
      </c>
      <c r="AA5588" s="37" t="str">
        <f>VLOOKUP(J5588, sku!B:C, 2, FALSE)</f>
        <v>Travessa Jeep - Slim - - - Renegade - 2016 A 2025 - Grafite</v>
      </c>
      <c r="AB5588" s="37" t="str">
        <f>VLOOKUP(J5588, sku!B:BM, 64, FALSE)</f>
        <v>Fabricação</v>
      </c>
      <c r="AC5588" s="37" t="str">
        <f>LEFT(pedidos[[#This Row],[SKU]],3)</f>
        <v>XJP</v>
      </c>
      <c r="AD5588" s="37" t="str" cm="1">
        <f t="array" aca="1" ref="AD5588" ca="1">IFERROR(
  INDEX(
    montadora[Montadora],
    MATCH(TRUE,LEFT(J5678,NÚCARACT(montadora[SKU Parcial]))=montadora[SKU Parcial],0)
  ),
  ""
)</f>
        <v/>
      </c>
    </row>
    <row r="5589" spans="1:30" x14ac:dyDescent="0.25">
      <c r="A5589" s="42" t="s">
        <v>8544</v>
      </c>
      <c r="B5589" s="42"/>
      <c r="C5589" s="42"/>
      <c r="D5589" s="42"/>
      <c r="E5589" s="42">
        <v>20397981415</v>
      </c>
      <c r="F5589" s="42" t="s">
        <v>8365</v>
      </c>
      <c r="G5589" s="42" t="s">
        <v>11227</v>
      </c>
      <c r="H5589" s="7"/>
      <c r="I5589" s="42"/>
      <c r="J5589" s="42" t="s">
        <v>8426</v>
      </c>
      <c r="K5589" s="8">
        <v>45839</v>
      </c>
      <c r="L5589" s="7" t="s">
        <v>8443</v>
      </c>
      <c r="M5589" s="44">
        <v>33.799999999999997</v>
      </c>
      <c r="N5589" s="7">
        <v>1</v>
      </c>
      <c r="O5589" s="44">
        <v>33.799999999999997</v>
      </c>
      <c r="P5589" s="44">
        <v>16.309999999999999</v>
      </c>
      <c r="Q5589" s="44">
        <v>2.74</v>
      </c>
      <c r="R5589" s="44">
        <v>11.44</v>
      </c>
      <c r="S5589" s="44">
        <v>0</v>
      </c>
      <c r="T5589" s="44">
        <v>0</v>
      </c>
      <c r="U5589" s="44">
        <v>3.31</v>
      </c>
      <c r="V5589" s="9">
        <v>9.7799999999999998E-2</v>
      </c>
      <c r="W5589" s="42" t="s">
        <v>34</v>
      </c>
      <c r="X5589" s="43"/>
      <c r="Y5589" s="43"/>
      <c r="Z5589" s="43" t="s">
        <v>8442</v>
      </c>
      <c r="AA5589" s="37" t="str">
        <f>VLOOKUP(J5589, sku!B:C, 2, FALSE)</f>
        <v>Delet 500ml</v>
      </c>
      <c r="AB5589" s="37" t="str">
        <f>VLOOKUP(J5589, sku!B:BM, 64, FALSE)</f>
        <v>Revenda</v>
      </c>
      <c r="AC5589" s="37" t="str">
        <f>LEFT(pedidos[[#This Row],[SKU]],3)</f>
        <v>VX2</v>
      </c>
      <c r="AD5589" s="37" t="str" cm="1">
        <f t="array" aca="1" ref="AD5589" ca="1">IFERROR(
  INDEX(
    montadora[Montadora],
    MATCH(TRUE,LEFT(J5679,NÚCARACT(montadora[SKU Parcial]))=montadora[SKU Parcial],0)
  ),
  ""
)</f>
        <v/>
      </c>
    </row>
    <row r="5590" spans="1:30" x14ac:dyDescent="0.25">
      <c r="A5590" s="42" t="s">
        <v>8684</v>
      </c>
      <c r="B5590" s="42"/>
      <c r="C5590" s="42"/>
      <c r="D5590" s="42"/>
      <c r="E5590" s="42">
        <v>20399377477</v>
      </c>
      <c r="F5590" s="42" t="s">
        <v>8393</v>
      </c>
      <c r="G5590" s="42" t="s">
        <v>11227</v>
      </c>
      <c r="H5590" s="7"/>
      <c r="I5590" s="42"/>
      <c r="J5590" s="42" t="s">
        <v>938</v>
      </c>
      <c r="K5590" s="8">
        <v>45839</v>
      </c>
      <c r="L5590" s="7" t="s">
        <v>8443</v>
      </c>
      <c r="M5590" s="44">
        <v>77.900000000000006</v>
      </c>
      <c r="N5590" s="7">
        <v>1</v>
      </c>
      <c r="O5590" s="44">
        <v>85.41</v>
      </c>
      <c r="P5590" s="44">
        <v>36</v>
      </c>
      <c r="Q5590" s="44">
        <v>6.33</v>
      </c>
      <c r="R5590" s="44">
        <v>21.14</v>
      </c>
      <c r="S5590" s="44">
        <v>7.51</v>
      </c>
      <c r="T5590" s="44">
        <v>0</v>
      </c>
      <c r="U5590" s="44">
        <v>14.43</v>
      </c>
      <c r="V5590" s="9">
        <v>0.18529999999999999</v>
      </c>
      <c r="W5590" s="42" t="s">
        <v>34</v>
      </c>
      <c r="X5590" s="43"/>
      <c r="Y5590" s="43"/>
      <c r="Z5590" s="43" t="s">
        <v>8442</v>
      </c>
      <c r="AA5590" s="37" t="str">
        <f>VLOOKUP(J5590, sku!B:C, 2, FALSE)</f>
        <v>Cadeirinha Preta Aro 26 - Peixinho Bike</v>
      </c>
      <c r="AB5590" s="37" t="str">
        <f>VLOOKUP(J5590, sku!B:BM, 64, FALSE)</f>
        <v>Revenda</v>
      </c>
      <c r="AC5590" s="37" t="str">
        <f>LEFT(pedidos[[#This Row],[SKU]],3)</f>
        <v>CAD</v>
      </c>
      <c r="AD5590" s="37" t="str" cm="1">
        <f t="array" aca="1" ref="AD5590" ca="1">IFERROR(
  INDEX(
    montadora[Montadora],
    MATCH(TRUE,LEFT(J5680,NÚCARACT(montadora[SKU Parcial]))=montadora[SKU Parcial],0)
  ),
  ""
)</f>
        <v/>
      </c>
    </row>
    <row r="5591" spans="1:30" x14ac:dyDescent="0.25">
      <c r="A5591" s="42" t="s">
        <v>8494</v>
      </c>
      <c r="B5591" s="42"/>
      <c r="C5591" s="42"/>
      <c r="D5591" s="42"/>
      <c r="E5591" s="42">
        <v>19599549855</v>
      </c>
      <c r="F5591" s="42" t="s">
        <v>8350</v>
      </c>
      <c r="G5591" s="42" t="s">
        <v>11227</v>
      </c>
      <c r="H5591" s="7"/>
      <c r="I5591" s="42"/>
      <c r="J5591" s="42" t="s">
        <v>703</v>
      </c>
      <c r="K5591" s="8">
        <v>45839</v>
      </c>
      <c r="L5591" s="7" t="s">
        <v>8443</v>
      </c>
      <c r="M5591" s="44">
        <v>24.8</v>
      </c>
      <c r="N5591" s="7">
        <v>1</v>
      </c>
      <c r="O5591" s="44">
        <v>24.8</v>
      </c>
      <c r="P5591" s="44">
        <v>7.52</v>
      </c>
      <c r="Q5591" s="44">
        <v>2.0099999999999998</v>
      </c>
      <c r="R5591" s="44">
        <v>9.4600000000000009</v>
      </c>
      <c r="S5591" s="44">
        <v>0</v>
      </c>
      <c r="T5591" s="44">
        <v>0</v>
      </c>
      <c r="U5591" s="44">
        <v>5.81</v>
      </c>
      <c r="V5591" s="9">
        <v>0.2341</v>
      </c>
      <c r="W5591" s="42" t="s">
        <v>34</v>
      </c>
      <c r="X5591" s="43"/>
      <c r="Y5591" s="43"/>
      <c r="Z5591" s="43" t="s">
        <v>8442</v>
      </c>
      <c r="AA5591" s="37" t="str">
        <f>VLOOKUP(J5591, sku!B:C, 2, FALSE)</f>
        <v>Trava Disco De Freio Moto - Preto</v>
      </c>
      <c r="AB5591" s="37" t="str">
        <f>VLOOKUP(J5591, sku!B:BM, 64, FALSE)</f>
        <v>Importação</v>
      </c>
      <c r="AC5591" s="37" t="str">
        <f>LEFT(pedidos[[#This Row],[SKU]],3)</f>
        <v>ET0</v>
      </c>
      <c r="AD5591" s="37" t="str" cm="1">
        <f t="array" aca="1" ref="AD5591" ca="1">IFERROR(
  INDEX(
    montadora[Montadora],
    MATCH(TRUE,LEFT(J5681,NÚCARACT(montadora[SKU Parcial]))=montadora[SKU Parcial],0)
  ),
  ""
)</f>
        <v/>
      </c>
    </row>
    <row r="5592" spans="1:30" x14ac:dyDescent="0.25">
      <c r="A5592" s="42" t="s">
        <v>8459</v>
      </c>
      <c r="B5592" s="42"/>
      <c r="C5592" s="42"/>
      <c r="D5592" s="42"/>
      <c r="E5592" s="42">
        <v>22598315074</v>
      </c>
      <c r="F5592" s="42" t="s">
        <v>8349</v>
      </c>
      <c r="G5592" s="42" t="s">
        <v>11227</v>
      </c>
      <c r="H5592" s="7"/>
      <c r="I5592" s="42"/>
      <c r="J5592" s="42" t="s">
        <v>2566</v>
      </c>
      <c r="K5592" s="8">
        <v>45839</v>
      </c>
      <c r="L5592" s="7" t="s">
        <v>8443</v>
      </c>
      <c r="M5592" s="44">
        <v>19.8</v>
      </c>
      <c r="N5592" s="7">
        <v>1</v>
      </c>
      <c r="O5592" s="44">
        <v>19.8</v>
      </c>
      <c r="P5592" s="44">
        <v>5.4</v>
      </c>
      <c r="Q5592" s="44">
        <v>1.61</v>
      </c>
      <c r="R5592" s="44">
        <v>8.36</v>
      </c>
      <c r="S5592" s="44">
        <v>0</v>
      </c>
      <c r="T5592" s="44">
        <v>0</v>
      </c>
      <c r="U5592" s="44">
        <v>4.43</v>
      </c>
      <c r="V5592" s="9">
        <v>0.2238</v>
      </c>
      <c r="W5592" s="42" t="s">
        <v>34</v>
      </c>
      <c r="X5592" s="43"/>
      <c r="Y5592" s="43"/>
      <c r="Z5592" s="43" t="s">
        <v>8442</v>
      </c>
      <c r="AA5592" s="37" t="str">
        <f>VLOOKUP(J5592, sku!B:C, 2, FALSE)</f>
        <v>Chave Allen de Aço de Cabeça, Esférica (9 Peças) Hex Key Wrench</v>
      </c>
      <c r="AB5592" s="37" t="str">
        <f>VLOOKUP(J5592, sku!B:BM, 64, FALSE)</f>
        <v>Importação</v>
      </c>
      <c r="AC5592" s="37" t="str">
        <f>LEFT(pedidos[[#This Row],[SKU]],3)</f>
        <v>1K9</v>
      </c>
      <c r="AD5592" s="37" t="str" cm="1">
        <f t="array" aca="1" ref="AD5592" ca="1">IFERROR(
  INDEX(
    montadora[Montadora],
    MATCH(TRUE,LEFT(J5682,NÚCARACT(montadora[SKU Parcial]))=montadora[SKU Parcial],0)
  ),
  ""
)</f>
        <v/>
      </c>
    </row>
    <row r="5593" spans="1:30" x14ac:dyDescent="0.25">
      <c r="A5593" s="42" t="s">
        <v>8703</v>
      </c>
      <c r="B5593" s="42"/>
      <c r="C5593" s="42"/>
      <c r="D5593" s="42"/>
      <c r="E5593" s="42">
        <v>20399377477</v>
      </c>
      <c r="F5593" s="42" t="s">
        <v>8393</v>
      </c>
      <c r="G5593" s="42" t="s">
        <v>11227</v>
      </c>
      <c r="H5593" s="7"/>
      <c r="I5593" s="42"/>
      <c r="J5593" s="42" t="s">
        <v>2167</v>
      </c>
      <c r="K5593" s="8">
        <v>45839</v>
      </c>
      <c r="L5593" s="7" t="s">
        <v>8443</v>
      </c>
      <c r="M5593" s="44">
        <v>77.900000000000006</v>
      </c>
      <c r="N5593" s="7">
        <v>1</v>
      </c>
      <c r="O5593" s="44">
        <v>79.34</v>
      </c>
      <c r="P5593" s="44">
        <v>38.54</v>
      </c>
      <c r="Q5593" s="44">
        <v>6.33</v>
      </c>
      <c r="R5593" s="44">
        <v>21.14</v>
      </c>
      <c r="S5593" s="44">
        <v>1.44</v>
      </c>
      <c r="T5593" s="44">
        <v>0</v>
      </c>
      <c r="U5593" s="44">
        <v>11.89</v>
      </c>
      <c r="V5593" s="9">
        <v>0.1527</v>
      </c>
      <c r="W5593" s="42" t="s">
        <v>34</v>
      </c>
      <c r="X5593" s="43"/>
      <c r="Y5593" s="43"/>
      <c r="Z5593" s="43" t="s">
        <v>8442</v>
      </c>
      <c r="AA5593" s="37" t="str">
        <f>VLOOKUP(J5593, sku!B:C, 2, FALSE)</f>
        <v>Cadeirinha Rosa Aro 26 - Peixinho Bike</v>
      </c>
      <c r="AB5593" s="37" t="str">
        <f>VLOOKUP(J5593, sku!B:BM, 64, FALSE)</f>
        <v>Revenda</v>
      </c>
      <c r="AC5593" s="37" t="str">
        <f>LEFT(pedidos[[#This Row],[SKU]],3)</f>
        <v>CAD</v>
      </c>
      <c r="AD5593" s="37" t="str" cm="1">
        <f t="array" aca="1" ref="AD5593" ca="1">IFERROR(
  INDEX(
    montadora[Montadora],
    MATCH(TRUE,LEFT(J5683,NÚCARACT(montadora[SKU Parcial]))=montadora[SKU Parcial],0)
  ),
  ""
)</f>
        <v/>
      </c>
    </row>
    <row r="5594" spans="1:30" x14ac:dyDescent="0.25">
      <c r="A5594" s="42" t="s">
        <v>8495</v>
      </c>
      <c r="B5594" s="42"/>
      <c r="C5594" s="42"/>
      <c r="D5594" s="42"/>
      <c r="E5594" s="42">
        <v>19599549855</v>
      </c>
      <c r="F5594" s="42" t="s">
        <v>8350</v>
      </c>
      <c r="G5594" s="42" t="s">
        <v>11227</v>
      </c>
      <c r="H5594" s="7"/>
      <c r="I5594" s="42"/>
      <c r="J5594" s="42" t="s">
        <v>703</v>
      </c>
      <c r="K5594" s="8">
        <v>45839</v>
      </c>
      <c r="L5594" s="7" t="s">
        <v>8443</v>
      </c>
      <c r="M5594" s="44">
        <v>24.8</v>
      </c>
      <c r="N5594" s="7">
        <v>1</v>
      </c>
      <c r="O5594" s="44">
        <v>24.8</v>
      </c>
      <c r="P5594" s="44">
        <v>7.52</v>
      </c>
      <c r="Q5594" s="44">
        <v>2.0099999999999998</v>
      </c>
      <c r="R5594" s="44">
        <v>9.4600000000000009</v>
      </c>
      <c r="S5594" s="44">
        <v>0</v>
      </c>
      <c r="T5594" s="44">
        <v>0</v>
      </c>
      <c r="U5594" s="44">
        <v>5.81</v>
      </c>
      <c r="V5594" s="9">
        <v>0.2341</v>
      </c>
      <c r="W5594" s="42" t="s">
        <v>34</v>
      </c>
      <c r="X5594" s="43"/>
      <c r="Y5594" s="43"/>
      <c r="Z5594" s="43" t="s">
        <v>8442</v>
      </c>
      <c r="AA5594" s="37" t="str">
        <f>VLOOKUP(J5594, sku!B:C, 2, FALSE)</f>
        <v>Trava Disco De Freio Moto - Preto</v>
      </c>
      <c r="AB5594" s="37" t="str">
        <f>VLOOKUP(J5594, sku!B:BM, 64, FALSE)</f>
        <v>Importação</v>
      </c>
      <c r="AC5594" s="37" t="str">
        <f>LEFT(pedidos[[#This Row],[SKU]],3)</f>
        <v>ET0</v>
      </c>
      <c r="AD5594" s="37" t="str" cm="1">
        <f t="array" aca="1" ref="AD5594" ca="1">IFERROR(
  INDEX(
    montadora[Montadora],
    MATCH(TRUE,LEFT(J5684,NÚCARACT(montadora[SKU Parcial]))=montadora[SKU Parcial],0)
  ),
  ""
)</f>
        <v/>
      </c>
    </row>
    <row r="5595" spans="1:30" x14ac:dyDescent="0.25">
      <c r="A5595" s="42" t="s">
        <v>8811</v>
      </c>
      <c r="B5595" s="42"/>
      <c r="C5595" s="42"/>
      <c r="D5595" s="42"/>
      <c r="E5595" s="42">
        <v>20697977689</v>
      </c>
      <c r="F5595" s="42" t="s">
        <v>8417</v>
      </c>
      <c r="G5595" s="42" t="s">
        <v>11227</v>
      </c>
      <c r="H5595" s="7"/>
      <c r="I5595" s="42"/>
      <c r="J5595" s="42" t="s">
        <v>267</v>
      </c>
      <c r="K5595" s="8">
        <v>45839</v>
      </c>
      <c r="L5595" s="7" t="s">
        <v>8443</v>
      </c>
      <c r="M5595" s="44">
        <v>389.8</v>
      </c>
      <c r="N5595" s="7">
        <v>1</v>
      </c>
      <c r="O5595" s="44">
        <v>389.8</v>
      </c>
      <c r="P5595" s="44">
        <v>145</v>
      </c>
      <c r="Q5595" s="44">
        <v>31.65</v>
      </c>
      <c r="R5595" s="44">
        <v>89.76</v>
      </c>
      <c r="S5595" s="44">
        <v>0</v>
      </c>
      <c r="T5595" s="44">
        <v>0</v>
      </c>
      <c r="U5595" s="44">
        <v>123.39</v>
      </c>
      <c r="V5595" s="9">
        <v>0.3165</v>
      </c>
      <c r="W5595" s="42" t="s">
        <v>34</v>
      </c>
      <c r="X5595" s="43"/>
      <c r="Y5595" s="43"/>
      <c r="Z5595" s="43" t="s">
        <v>8442</v>
      </c>
      <c r="AA5595" s="37" t="str">
        <f>VLOOKUP(J5595, sku!B:C, 2, FALSE)</f>
        <v>Travessa Fiat - Way - - - Uno Way - 2011 A 2021 - Preto</v>
      </c>
      <c r="AB5595" s="37" t="str">
        <f>VLOOKUP(J5595, sku!B:BM, 64, FALSE)</f>
        <v>Fabricação</v>
      </c>
      <c r="AC5595" s="37" t="str">
        <f>LEFT(pedidos[[#This Row],[SKU]],3)</f>
        <v>XFI</v>
      </c>
      <c r="AD5595" s="37" t="str" cm="1">
        <f t="array" aca="1" ref="AD5595" ca="1">IFERROR(
  INDEX(
    montadora[Montadora],
    MATCH(TRUE,LEFT(J5685,NÚCARACT(montadora[SKU Parcial]))=montadora[SKU Parcial],0)
  ),
  ""
)</f>
        <v/>
      </c>
    </row>
    <row r="5596" spans="1:30" x14ac:dyDescent="0.25">
      <c r="A5596" s="42" t="s">
        <v>8685</v>
      </c>
      <c r="B5596" s="42"/>
      <c r="C5596" s="42"/>
      <c r="D5596" s="42"/>
      <c r="E5596" s="42">
        <v>20399377477</v>
      </c>
      <c r="F5596" s="42" t="s">
        <v>8393</v>
      </c>
      <c r="G5596" s="42" t="s">
        <v>11227</v>
      </c>
      <c r="H5596" s="7"/>
      <c r="I5596" s="42"/>
      <c r="J5596" s="42" t="s">
        <v>938</v>
      </c>
      <c r="K5596" s="8">
        <v>45839</v>
      </c>
      <c r="L5596" s="7" t="s">
        <v>8443</v>
      </c>
      <c r="M5596" s="44">
        <v>77.900000000000006</v>
      </c>
      <c r="N5596" s="7">
        <v>1</v>
      </c>
      <c r="O5596" s="44">
        <v>99.99</v>
      </c>
      <c r="P5596" s="44">
        <v>36</v>
      </c>
      <c r="Q5596" s="44">
        <v>6.33</v>
      </c>
      <c r="R5596" s="44">
        <v>21.14</v>
      </c>
      <c r="S5596" s="44">
        <v>22.09</v>
      </c>
      <c r="T5596" s="44">
        <v>0</v>
      </c>
      <c r="U5596" s="44">
        <v>14.43</v>
      </c>
      <c r="V5596" s="9">
        <v>0.18529999999999999</v>
      </c>
      <c r="W5596" s="42" t="s">
        <v>34</v>
      </c>
      <c r="X5596" s="43"/>
      <c r="Y5596" s="43"/>
      <c r="Z5596" s="43" t="s">
        <v>8442</v>
      </c>
      <c r="AA5596" s="37" t="str">
        <f>VLOOKUP(J5596, sku!B:C, 2, FALSE)</f>
        <v>Cadeirinha Preta Aro 26 - Peixinho Bike</v>
      </c>
      <c r="AB5596" s="37" t="str">
        <f>VLOOKUP(J5596, sku!B:BM, 64, FALSE)</f>
        <v>Revenda</v>
      </c>
      <c r="AC5596" s="37" t="str">
        <f>LEFT(pedidos[[#This Row],[SKU]],3)</f>
        <v>CAD</v>
      </c>
      <c r="AD5596" s="37" t="str" cm="1">
        <f t="array" aca="1" ref="AD5596" ca="1">IFERROR(
  INDEX(
    montadora[Montadora],
    MATCH(TRUE,LEFT(J5686,NÚCARACT(montadora[SKU Parcial]))=montadora[SKU Parcial],0)
  ),
  ""
)</f>
        <v/>
      </c>
    </row>
    <row r="5597" spans="1:30" x14ac:dyDescent="0.25">
      <c r="A5597" s="42" t="s">
        <v>8446</v>
      </c>
      <c r="B5597" s="42"/>
      <c r="C5597" s="42"/>
      <c r="D5597" s="42"/>
      <c r="E5597" s="42">
        <v>23498061599</v>
      </c>
      <c r="F5597" s="42" t="s">
        <v>8814</v>
      </c>
      <c r="G5597" s="42" t="s">
        <v>11227</v>
      </c>
      <c r="H5597" s="7"/>
      <c r="I5597" s="42"/>
      <c r="J5597" s="42" t="s">
        <v>8831</v>
      </c>
      <c r="K5597" s="8">
        <v>45839</v>
      </c>
      <c r="L5597" s="7" t="s">
        <v>8443</v>
      </c>
      <c r="M5597" s="44">
        <v>7.8</v>
      </c>
      <c r="N5597" s="7">
        <v>1</v>
      </c>
      <c r="O5597" s="44">
        <v>7.8</v>
      </c>
      <c r="P5597" s="44">
        <v>1.95</v>
      </c>
      <c r="Q5597" s="44">
        <v>0.63</v>
      </c>
      <c r="R5597" s="44">
        <v>5.62</v>
      </c>
      <c r="S5597" s="44">
        <v>0</v>
      </c>
      <c r="T5597" s="44">
        <v>0</v>
      </c>
      <c r="U5597" s="44">
        <v>-0.4</v>
      </c>
      <c r="V5597" s="9">
        <v>-5.1700000000000003E-2</v>
      </c>
      <c r="W5597" s="42" t="s">
        <v>34</v>
      </c>
      <c r="X5597" s="43"/>
      <c r="Y5597" s="43"/>
      <c r="Z5597" s="43" t="s">
        <v>8442</v>
      </c>
      <c r="AA5597" s="37" t="str">
        <f>VLOOKUP(J5597, sku!B:C, 2, FALSE)</f>
        <v>Pano Microfibra 28cm x 28cm 220GSM Zacs</v>
      </c>
      <c r="AB5597" s="37" t="str">
        <f>VLOOKUP(J5597, sku!B:BM, 64, FALSE)</f>
        <v>Revenda</v>
      </c>
      <c r="AC5597" s="37" t="str">
        <f>LEFT(pedidos[[#This Row],[SKU]],3)</f>
        <v>VX2</v>
      </c>
      <c r="AD5597" s="37" t="str" cm="1">
        <f t="array" aca="1" ref="AD5597" ca="1">IFERROR(
  INDEX(
    montadora[Montadora],
    MATCH(TRUE,LEFT(J5687,NÚCARACT(montadora[SKU Parcial]))=montadora[SKU Parcial],0)
  ),
  ""
)</f>
        <v/>
      </c>
    </row>
    <row r="5598" spans="1:30" x14ac:dyDescent="0.25">
      <c r="A5598" s="42" t="s">
        <v>8533</v>
      </c>
      <c r="B5598" s="42"/>
      <c r="C5598" s="42"/>
      <c r="D5598" s="42"/>
      <c r="E5598" s="42">
        <v>23693505999</v>
      </c>
      <c r="F5598" s="42" t="s">
        <v>8356</v>
      </c>
      <c r="G5598" s="42" t="s">
        <v>11227</v>
      </c>
      <c r="H5598" s="7"/>
      <c r="I5598" s="42"/>
      <c r="J5598" s="42" t="s">
        <v>8421</v>
      </c>
      <c r="K5598" s="8">
        <v>45839</v>
      </c>
      <c r="L5598" s="7" t="s">
        <v>8443</v>
      </c>
      <c r="M5598" s="44">
        <v>29.8</v>
      </c>
      <c r="N5598" s="7">
        <v>1</v>
      </c>
      <c r="O5598" s="44">
        <v>29.8</v>
      </c>
      <c r="P5598" s="44">
        <v>13.57</v>
      </c>
      <c r="Q5598" s="44">
        <v>2.42</v>
      </c>
      <c r="R5598" s="44">
        <v>10.56</v>
      </c>
      <c r="S5598" s="44">
        <v>0</v>
      </c>
      <c r="T5598" s="44">
        <v>0</v>
      </c>
      <c r="U5598" s="44">
        <v>3.25</v>
      </c>
      <c r="V5598" s="9">
        <v>0.1091</v>
      </c>
      <c r="W5598" s="42" t="s">
        <v>34</v>
      </c>
      <c r="X5598" s="43"/>
      <c r="Y5598" s="43"/>
      <c r="Z5598" s="43" t="s">
        <v>8442</v>
      </c>
      <c r="AA5598" s="37" t="str">
        <f>VLOOKUP(J5598, sku!B:C, 2, FALSE)</f>
        <v>Sanitizante Fresh 1,5l</v>
      </c>
      <c r="AB5598" s="37" t="str">
        <f>VLOOKUP(J5598, sku!B:BM, 64, FALSE)</f>
        <v>Revenda</v>
      </c>
      <c r="AC5598" s="37" t="str">
        <f>LEFT(pedidos[[#This Row],[SKU]],3)</f>
        <v>VT2</v>
      </c>
      <c r="AD5598" s="37" t="str" cm="1">
        <f t="array" aca="1" ref="AD5598" ca="1">IFERROR(
  INDEX(
    montadora[Montadora],
    MATCH(TRUE,LEFT(J5688,NÚCARACT(montadora[SKU Parcial]))=montadora[SKU Parcial],0)
  ),
  ""
)</f>
        <v/>
      </c>
    </row>
    <row r="5599" spans="1:30" x14ac:dyDescent="0.25">
      <c r="A5599" s="42" t="s">
        <v>8783</v>
      </c>
      <c r="B5599" s="42"/>
      <c r="C5599" s="42"/>
      <c r="D5599" s="42"/>
      <c r="E5599" s="42">
        <v>22098187593</v>
      </c>
      <c r="F5599" s="42" t="s">
        <v>8412</v>
      </c>
      <c r="G5599" s="42" t="s">
        <v>11227</v>
      </c>
      <c r="H5599" s="7"/>
      <c r="I5599" s="42"/>
      <c r="J5599" s="42" t="s">
        <v>372</v>
      </c>
      <c r="K5599" s="8">
        <v>45839</v>
      </c>
      <c r="L5599" s="7" t="s">
        <v>8443</v>
      </c>
      <c r="M5599" s="44">
        <v>228.8</v>
      </c>
      <c r="N5599" s="7">
        <v>1</v>
      </c>
      <c r="O5599" s="44">
        <v>228.8</v>
      </c>
      <c r="P5599" s="44">
        <v>105.54</v>
      </c>
      <c r="Q5599" s="44">
        <v>18.579999999999998</v>
      </c>
      <c r="R5599" s="44">
        <v>54.34</v>
      </c>
      <c r="S5599" s="44">
        <v>0</v>
      </c>
      <c r="T5599" s="44">
        <v>0</v>
      </c>
      <c r="U5599" s="44">
        <v>50.34</v>
      </c>
      <c r="V5599" s="9">
        <v>0.22</v>
      </c>
      <c r="W5599" s="42" t="s">
        <v>34</v>
      </c>
      <c r="X5599" s="43"/>
      <c r="Y5599" s="43"/>
      <c r="Z5599" s="43" t="s">
        <v>8442</v>
      </c>
      <c r="AA5599" s="37" t="str">
        <f>VLOOKUP(J5599, sku!B:C, 2, FALSE)</f>
        <v>Aquecedor</v>
      </c>
      <c r="AB5599" s="37" t="str">
        <f>VLOOKUP(J5599, sku!B:BM, 64, FALSE)</f>
        <v>Importação</v>
      </c>
      <c r="AC5599" s="37" t="str">
        <f>LEFT(pedidos[[#This Row],[SKU]],3)</f>
        <v>1XA</v>
      </c>
      <c r="AD5599" s="37" t="str" cm="1">
        <f t="array" aca="1" ref="AD5599" ca="1">IFERROR(
  INDEX(
    montadora[Montadora],
    MATCH(TRUE,LEFT(J5689,NÚCARACT(montadora[SKU Parcial]))=montadora[SKU Parcial],0)
  ),
  ""
)</f>
        <v/>
      </c>
    </row>
    <row r="5600" spans="1:30" x14ac:dyDescent="0.25">
      <c r="A5600" s="42" t="s">
        <v>8496</v>
      </c>
      <c r="B5600" s="42"/>
      <c r="C5600" s="42"/>
      <c r="D5600" s="42"/>
      <c r="E5600" s="42">
        <v>19599549855</v>
      </c>
      <c r="F5600" s="42" t="s">
        <v>8350</v>
      </c>
      <c r="G5600" s="42" t="s">
        <v>11227</v>
      </c>
      <c r="H5600" s="7"/>
      <c r="I5600" s="42"/>
      <c r="J5600" s="42" t="s">
        <v>703</v>
      </c>
      <c r="K5600" s="8">
        <v>45839</v>
      </c>
      <c r="L5600" s="7" t="s">
        <v>8443</v>
      </c>
      <c r="M5600" s="44">
        <v>24.8</v>
      </c>
      <c r="N5600" s="7">
        <v>1</v>
      </c>
      <c r="O5600" s="44">
        <v>24.8</v>
      </c>
      <c r="P5600" s="44">
        <v>7.52</v>
      </c>
      <c r="Q5600" s="44">
        <v>2.0099999999999998</v>
      </c>
      <c r="R5600" s="44">
        <v>9.4600000000000009</v>
      </c>
      <c r="S5600" s="44">
        <v>0</v>
      </c>
      <c r="T5600" s="44">
        <v>0</v>
      </c>
      <c r="U5600" s="44">
        <v>5.81</v>
      </c>
      <c r="V5600" s="9">
        <v>0.2341</v>
      </c>
      <c r="W5600" s="42" t="s">
        <v>34</v>
      </c>
      <c r="X5600" s="43"/>
      <c r="Y5600" s="43"/>
      <c r="Z5600" s="43" t="s">
        <v>8442</v>
      </c>
      <c r="AA5600" s="37" t="str">
        <f>VLOOKUP(J5600, sku!B:C, 2, FALSE)</f>
        <v>Trava Disco De Freio Moto - Preto</v>
      </c>
      <c r="AB5600" s="37" t="str">
        <f>VLOOKUP(J5600, sku!B:BM, 64, FALSE)</f>
        <v>Importação</v>
      </c>
      <c r="AC5600" s="37" t="str">
        <f>LEFT(pedidos[[#This Row],[SKU]],3)</f>
        <v>ET0</v>
      </c>
      <c r="AD5600" s="37" t="str" cm="1">
        <f t="array" aca="1" ref="AD5600" ca="1">IFERROR(
  INDEX(
    montadora[Montadora],
    MATCH(TRUE,LEFT(J5690,NÚCARACT(montadora[SKU Parcial]))=montadora[SKU Parcial],0)
  ),
  ""
)</f>
        <v/>
      </c>
    </row>
    <row r="5601" spans="1:30" x14ac:dyDescent="0.25">
      <c r="A5601" s="42" t="s">
        <v>8704</v>
      </c>
      <c r="B5601" s="42"/>
      <c r="C5601" s="42"/>
      <c r="D5601" s="42"/>
      <c r="E5601" s="42">
        <v>20399377477</v>
      </c>
      <c r="F5601" s="42" t="s">
        <v>8393</v>
      </c>
      <c r="G5601" s="42" t="s">
        <v>11227</v>
      </c>
      <c r="H5601" s="7"/>
      <c r="I5601" s="42"/>
      <c r="J5601" s="42" t="s">
        <v>2167</v>
      </c>
      <c r="K5601" s="8">
        <v>45839</v>
      </c>
      <c r="L5601" s="7" t="s">
        <v>8443</v>
      </c>
      <c r="M5601" s="44">
        <v>77.900000000000006</v>
      </c>
      <c r="N5601" s="7">
        <v>1</v>
      </c>
      <c r="O5601" s="44">
        <v>113.37</v>
      </c>
      <c r="P5601" s="44">
        <v>38.54</v>
      </c>
      <c r="Q5601" s="44">
        <v>6.33</v>
      </c>
      <c r="R5601" s="44">
        <v>21.14</v>
      </c>
      <c r="S5601" s="44">
        <v>35.47</v>
      </c>
      <c r="T5601" s="44">
        <v>0</v>
      </c>
      <c r="U5601" s="44">
        <v>11.89</v>
      </c>
      <c r="V5601" s="9">
        <v>0.1527</v>
      </c>
      <c r="W5601" s="42" t="s">
        <v>34</v>
      </c>
      <c r="X5601" s="43"/>
      <c r="Y5601" s="43"/>
      <c r="Z5601" s="43" t="s">
        <v>8442</v>
      </c>
      <c r="AA5601" s="37" t="str">
        <f>VLOOKUP(J5601, sku!B:C, 2, FALSE)</f>
        <v>Cadeirinha Rosa Aro 26 - Peixinho Bike</v>
      </c>
      <c r="AB5601" s="37" t="str">
        <f>VLOOKUP(J5601, sku!B:BM, 64, FALSE)</f>
        <v>Revenda</v>
      </c>
      <c r="AC5601" s="37" t="str">
        <f>LEFT(pedidos[[#This Row],[SKU]],3)</f>
        <v>CAD</v>
      </c>
      <c r="AD5601" s="37" t="str" cm="1">
        <f t="array" aca="1" ref="AD5601" ca="1">IFERROR(
  INDEX(
    montadora[Montadora],
    MATCH(TRUE,LEFT(J5691,NÚCARACT(montadora[SKU Parcial]))=montadora[SKU Parcial],0)
  ),
  ""
)</f>
        <v/>
      </c>
    </row>
    <row r="5602" spans="1:30" x14ac:dyDescent="0.25">
      <c r="A5602" s="42" t="s">
        <v>8777</v>
      </c>
      <c r="B5602" s="42"/>
      <c r="C5602" s="42"/>
      <c r="D5602" s="42"/>
      <c r="E5602" s="42">
        <v>23098021305</v>
      </c>
      <c r="F5602" s="42" t="s">
        <v>8406</v>
      </c>
      <c r="G5602" s="42" t="s">
        <v>11227</v>
      </c>
      <c r="H5602" s="7"/>
      <c r="I5602" s="42"/>
      <c r="J5602" s="42" t="s">
        <v>2236</v>
      </c>
      <c r="K5602" s="8">
        <v>45839</v>
      </c>
      <c r="L5602" s="7" t="s">
        <v>8443</v>
      </c>
      <c r="M5602" s="44">
        <v>238.8</v>
      </c>
      <c r="N5602" s="7">
        <v>1</v>
      </c>
      <c r="O5602" s="44">
        <v>238.8</v>
      </c>
      <c r="P5602" s="44">
        <v>105</v>
      </c>
      <c r="Q5602" s="44">
        <v>19.39</v>
      </c>
      <c r="R5602" s="44">
        <v>56.54</v>
      </c>
      <c r="S5602" s="44">
        <v>0</v>
      </c>
      <c r="T5602" s="44">
        <v>0</v>
      </c>
      <c r="U5602" s="44">
        <v>57.87</v>
      </c>
      <c r="V5602" s="9">
        <v>0.24229999999999999</v>
      </c>
      <c r="W5602" s="42" t="s">
        <v>34</v>
      </c>
      <c r="X5602" s="43"/>
      <c r="Y5602" s="43"/>
      <c r="Z5602" s="43" t="s">
        <v>8442</v>
      </c>
      <c r="AA5602" s="37" t="str">
        <f>VLOOKUP(J5602, sku!B:C, 2, FALSE)</f>
        <v>Travessa Renault - Slim - - - Sandero Stepway G2 - 2015+ - Preto</v>
      </c>
      <c r="AB5602" s="37" t="str">
        <f>VLOOKUP(J5602, sku!B:BM, 64, FALSE)</f>
        <v>Fabricação</v>
      </c>
      <c r="AC5602" s="37" t="str">
        <f>LEFT(pedidos[[#This Row],[SKU]],3)</f>
        <v>XRE</v>
      </c>
      <c r="AD5602" s="37" t="str" cm="1">
        <f t="array" aca="1" ref="AD5602" ca="1">IFERROR(
  INDEX(
    montadora[Montadora],
    MATCH(TRUE,LEFT(J5692,NÚCARACT(montadora[SKU Parcial]))=montadora[SKU Parcial],0)
  ),
  ""
)</f>
        <v/>
      </c>
    </row>
    <row r="5603" spans="1:30" x14ac:dyDescent="0.25">
      <c r="A5603" s="42" t="s">
        <v>8517</v>
      </c>
      <c r="B5603" s="42"/>
      <c r="C5603" s="42"/>
      <c r="D5603" s="42"/>
      <c r="E5603" s="42">
        <v>21299544379</v>
      </c>
      <c r="F5603" s="42" t="s">
        <v>8353</v>
      </c>
      <c r="G5603" s="42" t="s">
        <v>11227</v>
      </c>
      <c r="H5603" s="7"/>
      <c r="I5603" s="42"/>
      <c r="J5603" s="42" t="s">
        <v>100</v>
      </c>
      <c r="K5603" s="8">
        <v>45839</v>
      </c>
      <c r="L5603" s="7" t="s">
        <v>8443</v>
      </c>
      <c r="M5603" s="44">
        <v>47.8</v>
      </c>
      <c r="N5603" s="7">
        <v>1</v>
      </c>
      <c r="O5603" s="44">
        <v>47.8</v>
      </c>
      <c r="P5603" s="44">
        <v>8.84</v>
      </c>
      <c r="Q5603" s="44">
        <v>3.88</v>
      </c>
      <c r="R5603" s="44">
        <v>14.52</v>
      </c>
      <c r="S5603" s="44">
        <v>0</v>
      </c>
      <c r="T5603" s="44">
        <v>0</v>
      </c>
      <c r="U5603" s="44">
        <v>20.56</v>
      </c>
      <c r="V5603" s="9">
        <v>0.43009999999999998</v>
      </c>
      <c r="W5603" s="42" t="s">
        <v>34</v>
      </c>
      <c r="X5603" s="43"/>
      <c r="Y5603" s="43"/>
      <c r="Z5603" s="43" t="s">
        <v>8442</v>
      </c>
      <c r="AA5603" s="37" t="str">
        <f>VLOOKUP(J5603, sku!B:C, 2, FALSE)</f>
        <v>Trava Disco De Freio Bicicleta - Prata</v>
      </c>
      <c r="AB5603" s="37" t="str">
        <f>VLOOKUP(J5603, sku!B:BM, 64, FALSE)</f>
        <v>Importação</v>
      </c>
      <c r="AC5603" s="37" t="str">
        <f>LEFT(pedidos[[#This Row],[SKU]],3)</f>
        <v>ET0</v>
      </c>
      <c r="AD5603" s="37" t="str" cm="1">
        <f t="array" aca="1" ref="AD5603" ca="1">IFERROR(
  INDEX(
    montadora[Montadora],
    MATCH(TRUE,LEFT(J5693,NÚCARACT(montadora[SKU Parcial]))=montadora[SKU Parcial],0)
  ),
  ""
)</f>
        <v/>
      </c>
    </row>
    <row r="5604" spans="1:30" x14ac:dyDescent="0.25">
      <c r="A5604" s="42" t="s">
        <v>10732</v>
      </c>
      <c r="B5604" s="42"/>
      <c r="C5604" s="42"/>
      <c r="D5604" s="42"/>
      <c r="E5604" s="42">
        <v>20598018789</v>
      </c>
      <c r="F5604" s="42" t="s">
        <v>8394</v>
      </c>
      <c r="G5604" s="42" t="s">
        <v>11228</v>
      </c>
      <c r="H5604" s="7"/>
      <c r="I5604" s="42"/>
      <c r="J5604" s="42" t="s">
        <v>938</v>
      </c>
      <c r="K5604" s="8">
        <v>45869</v>
      </c>
      <c r="L5604" s="7" t="s">
        <v>8443</v>
      </c>
      <c r="M5604" s="44">
        <v>75.8</v>
      </c>
      <c r="N5604" s="7">
        <v>1</v>
      </c>
      <c r="O5604" s="44">
        <v>77.239999999999995</v>
      </c>
      <c r="P5604" s="44">
        <v>39.54</v>
      </c>
      <c r="Q5604" s="44">
        <v>3.01</v>
      </c>
      <c r="R5604" s="44">
        <v>19.16</v>
      </c>
      <c r="S5604" s="44">
        <v>1.44</v>
      </c>
      <c r="T5604" s="44">
        <v>0</v>
      </c>
      <c r="U5604" s="44">
        <v>14.09</v>
      </c>
      <c r="V5604" s="9">
        <v>0.18590000000000001</v>
      </c>
      <c r="W5604" s="42" t="s">
        <v>34</v>
      </c>
      <c r="X5604" s="43"/>
      <c r="Y5604" s="43"/>
      <c r="Z5604" s="43" t="s">
        <v>8442</v>
      </c>
      <c r="AA5604" s="37" t="str">
        <f>VLOOKUP(J5604, sku!B:C, 2, FALSE)</f>
        <v>Cadeirinha Preta Aro 26 - Peixinho Bike</v>
      </c>
      <c r="AB5604" s="37" t="str">
        <f>VLOOKUP(J5604, sku!B:BM, 64, FALSE)</f>
        <v>Revenda</v>
      </c>
      <c r="AC5604" s="37" t="str">
        <f>LEFT(pedidos[[#This Row],[SKU]],3)</f>
        <v>CAD</v>
      </c>
      <c r="AD5604" s="37" t="str" cm="1">
        <f t="array" aca="1" ref="AD5604" ca="1">IFERROR(
  INDEX(
    montadora[Montadora],
    MATCH(TRUE,LEFT(J5982,NÚCARACT(montadora[SKU Parcial]))=montadora[SKU Parcial],0)
  ),
  ""
)</f>
        <v/>
      </c>
    </row>
    <row r="5605" spans="1:30" x14ac:dyDescent="0.25">
      <c r="A5605" s="42" t="s">
        <v>10733</v>
      </c>
      <c r="B5605" s="42"/>
      <c r="C5605" s="42"/>
      <c r="D5605" s="42"/>
      <c r="E5605" s="42">
        <v>23998118595</v>
      </c>
      <c r="F5605" s="42" t="s">
        <v>10106</v>
      </c>
      <c r="G5605" s="42" t="s">
        <v>11228</v>
      </c>
      <c r="H5605" s="7"/>
      <c r="I5605" s="42"/>
      <c r="J5605" s="42" t="s">
        <v>290</v>
      </c>
      <c r="K5605" s="8">
        <v>45869</v>
      </c>
      <c r="L5605" s="7" t="s">
        <v>8443</v>
      </c>
      <c r="M5605" s="44">
        <v>38.799999999999997</v>
      </c>
      <c r="N5605" s="7">
        <v>1</v>
      </c>
      <c r="O5605" s="44">
        <v>38.799999999999997</v>
      </c>
      <c r="P5605" s="44">
        <v>15.8</v>
      </c>
      <c r="Q5605" s="44">
        <v>1.54</v>
      </c>
      <c r="R5605" s="44">
        <v>11.76</v>
      </c>
      <c r="S5605" s="44">
        <v>0</v>
      </c>
      <c r="T5605" s="44">
        <v>0</v>
      </c>
      <c r="U5605" s="44">
        <v>9.6999999999999993</v>
      </c>
      <c r="V5605" s="9">
        <v>0.25</v>
      </c>
      <c r="W5605" s="42" t="s">
        <v>34</v>
      </c>
      <c r="X5605" s="43"/>
      <c r="Y5605" s="43"/>
      <c r="Z5605" s="43" t="s">
        <v>8442</v>
      </c>
      <c r="AA5605" s="37" t="str">
        <f>VLOOKUP(J5605, sku!B:C, 2, FALSE)</f>
        <v>Par De Trava Do Quebra Vento Preto (23Cm)</v>
      </c>
      <c r="AB5605" s="37" t="str">
        <f>VLOOKUP(J5605, sku!B:BM, 64, FALSE)</f>
        <v>Revenda</v>
      </c>
      <c r="AC5605" s="37" t="str">
        <f>LEFT(pedidos[[#This Row],[SKU]],3)</f>
        <v>Q-9</v>
      </c>
      <c r="AD5605" s="37" t="str" cm="1">
        <f t="array" aca="1" ref="AD5605" ca="1">IFERROR(
  INDEX(
    montadora[Montadora],
    MATCH(TRUE,LEFT(J5983,NÚCARACT(montadora[SKU Parcial]))=montadora[SKU Parcial],0)
  ),
  ""
)</f>
        <v/>
      </c>
    </row>
    <row r="5606" spans="1:30" x14ac:dyDescent="0.25">
      <c r="A5606" s="42" t="s">
        <v>10734</v>
      </c>
      <c r="B5606" s="42"/>
      <c r="C5606" s="42"/>
      <c r="D5606" s="42"/>
      <c r="E5606" s="42">
        <v>22298177656</v>
      </c>
      <c r="F5606" s="42" t="s">
        <v>8393</v>
      </c>
      <c r="G5606" s="42" t="s">
        <v>11228</v>
      </c>
      <c r="H5606" s="7"/>
      <c r="I5606" s="42"/>
      <c r="J5606" s="42" t="s">
        <v>938</v>
      </c>
      <c r="K5606" s="8">
        <v>45869</v>
      </c>
      <c r="L5606" s="7" t="s">
        <v>8443</v>
      </c>
      <c r="M5606" s="44">
        <v>76.8</v>
      </c>
      <c r="N5606" s="7">
        <v>1</v>
      </c>
      <c r="O5606" s="44">
        <v>81.87</v>
      </c>
      <c r="P5606" s="44">
        <v>39.54</v>
      </c>
      <c r="Q5606" s="44">
        <v>3.05</v>
      </c>
      <c r="R5606" s="44">
        <v>19.36</v>
      </c>
      <c r="S5606" s="44">
        <v>5.07</v>
      </c>
      <c r="T5606" s="44">
        <v>0</v>
      </c>
      <c r="U5606" s="44">
        <v>14.85</v>
      </c>
      <c r="V5606" s="9">
        <v>0.19339999999999999</v>
      </c>
      <c r="W5606" s="42" t="s">
        <v>34</v>
      </c>
      <c r="X5606" s="43"/>
      <c r="Y5606" s="43"/>
      <c r="Z5606" s="43" t="s">
        <v>8442</v>
      </c>
      <c r="AA5606" s="37" t="str">
        <f>VLOOKUP(J5606, sku!B:C, 2, FALSE)</f>
        <v>Cadeirinha Preta Aro 26 - Peixinho Bike</v>
      </c>
      <c r="AB5606" s="37" t="str">
        <f>VLOOKUP(J5606, sku!B:BM, 64, FALSE)</f>
        <v>Revenda</v>
      </c>
      <c r="AC5606" s="37" t="str">
        <f>LEFT(pedidos[[#This Row],[SKU]],3)</f>
        <v>CAD</v>
      </c>
      <c r="AD5606" s="37" t="str" cm="1">
        <f t="array" aca="1" ref="AD5606" ca="1">IFERROR(
  INDEX(
    montadora[Montadora],
    MATCH(TRUE,LEFT(J5984,NÚCARACT(montadora[SKU Parcial]))=montadora[SKU Parcial],0)
  ),
  ""
)</f>
        <v/>
      </c>
    </row>
    <row r="5607" spans="1:30" x14ac:dyDescent="0.25">
      <c r="A5607" s="42" t="s">
        <v>10735</v>
      </c>
      <c r="B5607" s="42"/>
      <c r="C5607" s="42"/>
      <c r="D5607" s="42"/>
      <c r="E5607" s="42">
        <v>20298008470</v>
      </c>
      <c r="F5607" s="42" t="s">
        <v>10107</v>
      </c>
      <c r="G5607" s="42" t="s">
        <v>11228</v>
      </c>
      <c r="H5607" s="7"/>
      <c r="I5607" s="42"/>
      <c r="J5607" s="42" t="s">
        <v>290</v>
      </c>
      <c r="K5607" s="8">
        <v>45869</v>
      </c>
      <c r="L5607" s="7" t="s">
        <v>8443</v>
      </c>
      <c r="M5607" s="44">
        <v>38.799999999999997</v>
      </c>
      <c r="N5607" s="7">
        <v>1</v>
      </c>
      <c r="O5607" s="44">
        <v>38.799999999999997</v>
      </c>
      <c r="P5607" s="44">
        <v>15.8</v>
      </c>
      <c r="Q5607" s="44">
        <v>1.54</v>
      </c>
      <c r="R5607" s="44">
        <v>11.76</v>
      </c>
      <c r="S5607" s="44">
        <v>0</v>
      </c>
      <c r="T5607" s="44">
        <v>0</v>
      </c>
      <c r="U5607" s="44">
        <v>9.6999999999999993</v>
      </c>
      <c r="V5607" s="9">
        <v>0.25</v>
      </c>
      <c r="W5607" s="42" t="s">
        <v>34</v>
      </c>
      <c r="X5607" s="43"/>
      <c r="Y5607" s="43"/>
      <c r="Z5607" s="43" t="s">
        <v>8442</v>
      </c>
      <c r="AA5607" s="37" t="str">
        <f>VLOOKUP(J5607, sku!B:C, 2, FALSE)</f>
        <v>Par De Trava Do Quebra Vento Preto (23Cm)</v>
      </c>
      <c r="AB5607" s="37" t="str">
        <f>VLOOKUP(J5607, sku!B:BM, 64, FALSE)</f>
        <v>Revenda</v>
      </c>
      <c r="AC5607" s="37" t="str">
        <f>LEFT(pedidos[[#This Row],[SKU]],3)</f>
        <v>Q-9</v>
      </c>
      <c r="AD5607" s="37" t="str" cm="1">
        <f t="array" aca="1" ref="AD5607" ca="1">IFERROR(
  INDEX(
    montadora[Montadora],
    MATCH(TRUE,LEFT(J5985,NÚCARACT(montadora[SKU Parcial]))=montadora[SKU Parcial],0)
  ),
  ""
)</f>
        <v/>
      </c>
    </row>
    <row r="5608" spans="1:30" x14ac:dyDescent="0.25">
      <c r="A5608" s="42" t="s">
        <v>10736</v>
      </c>
      <c r="B5608" s="42"/>
      <c r="C5608" s="42"/>
      <c r="D5608" s="42"/>
      <c r="E5608" s="42">
        <v>23998118595</v>
      </c>
      <c r="F5608" s="42" t="s">
        <v>10106</v>
      </c>
      <c r="G5608" s="42" t="s">
        <v>11228</v>
      </c>
      <c r="H5608" s="7"/>
      <c r="I5608" s="42"/>
      <c r="J5608" s="42" t="s">
        <v>290</v>
      </c>
      <c r="K5608" s="8">
        <v>45869</v>
      </c>
      <c r="L5608" s="7" t="s">
        <v>8443</v>
      </c>
      <c r="M5608" s="44">
        <v>38.799999999999997</v>
      </c>
      <c r="N5608" s="7">
        <v>1</v>
      </c>
      <c r="O5608" s="44">
        <v>38.799999999999997</v>
      </c>
      <c r="P5608" s="44">
        <v>15.8</v>
      </c>
      <c r="Q5608" s="44">
        <v>1.54</v>
      </c>
      <c r="R5608" s="44">
        <v>11.76</v>
      </c>
      <c r="S5608" s="44">
        <v>0</v>
      </c>
      <c r="T5608" s="44">
        <v>0</v>
      </c>
      <c r="U5608" s="44">
        <v>9.6999999999999993</v>
      </c>
      <c r="V5608" s="9">
        <v>0.25</v>
      </c>
      <c r="W5608" s="42" t="s">
        <v>34</v>
      </c>
      <c r="X5608" s="43"/>
      <c r="Y5608" s="43"/>
      <c r="Z5608" s="43" t="s">
        <v>8442</v>
      </c>
      <c r="AA5608" s="37" t="str">
        <f>VLOOKUP(J5608, sku!B:C, 2, FALSE)</f>
        <v>Par De Trava Do Quebra Vento Preto (23Cm)</v>
      </c>
      <c r="AB5608" s="37" t="str">
        <f>VLOOKUP(J5608, sku!B:BM, 64, FALSE)</f>
        <v>Revenda</v>
      </c>
      <c r="AC5608" s="37" t="str">
        <f>LEFT(pedidos[[#This Row],[SKU]],3)</f>
        <v>Q-9</v>
      </c>
      <c r="AD5608" s="37" t="str" cm="1">
        <f t="array" aca="1" ref="AD5608" ca="1">IFERROR(
  INDEX(
    montadora[Montadora],
    MATCH(TRUE,LEFT(J5986,NÚCARACT(montadora[SKU Parcial]))=montadora[SKU Parcial],0)
  ),
  ""
)</f>
        <v/>
      </c>
    </row>
    <row r="5609" spans="1:30" x14ac:dyDescent="0.25">
      <c r="A5609" s="42" t="s">
        <v>10737</v>
      </c>
      <c r="B5609" s="42"/>
      <c r="C5609" s="42"/>
      <c r="D5609" s="42"/>
      <c r="E5609" s="42">
        <v>22798369651</v>
      </c>
      <c r="F5609" s="42" t="s">
        <v>8391</v>
      </c>
      <c r="G5609" s="42" t="s">
        <v>11228</v>
      </c>
      <c r="H5609" s="7"/>
      <c r="I5609" s="42"/>
      <c r="J5609" s="42" t="s">
        <v>3206</v>
      </c>
      <c r="K5609" s="8">
        <v>45869</v>
      </c>
      <c r="L5609" s="7" t="s">
        <v>8443</v>
      </c>
      <c r="M5609" s="44">
        <v>59.8</v>
      </c>
      <c r="N5609" s="7">
        <v>1</v>
      </c>
      <c r="O5609" s="44">
        <v>59.8</v>
      </c>
      <c r="P5609" s="44">
        <v>33.340000000000003</v>
      </c>
      <c r="Q5609" s="44">
        <v>2.37</v>
      </c>
      <c r="R5609" s="44">
        <v>15.96</v>
      </c>
      <c r="S5609" s="44">
        <v>0</v>
      </c>
      <c r="T5609" s="44">
        <v>0</v>
      </c>
      <c r="U5609" s="44">
        <v>8.1300000000000008</v>
      </c>
      <c r="V5609" s="9">
        <v>0.13589999999999999</v>
      </c>
      <c r="W5609" s="42" t="s">
        <v>34</v>
      </c>
      <c r="X5609" s="43"/>
      <c r="Y5609" s="43"/>
      <c r="Z5609" s="43" t="s">
        <v>8442</v>
      </c>
      <c r="AA5609" s="37" t="str">
        <f>VLOOKUP(J5609, sku!B:C, 2, FALSE)</f>
        <v>Banco Bicicleta Selim Preto e Vermelho + Couro PU</v>
      </c>
      <c r="AB5609" s="37" t="str">
        <f>VLOOKUP(J5609, sku!B:BM, 64, FALSE)</f>
        <v>Importação</v>
      </c>
      <c r="AC5609" s="37" t="str">
        <f>LEFT(pedidos[[#This Row],[SKU]],3)</f>
        <v>EB0</v>
      </c>
      <c r="AD5609" s="37" t="str" cm="1">
        <f t="array" aca="1" ref="AD5609" ca="1">IFERROR(
  INDEX(
    montadora[Montadora],
    MATCH(TRUE,LEFT(J5987,NÚCARACT(montadora[SKU Parcial]))=montadora[SKU Parcial],0)
  ),
  ""
)</f>
        <v/>
      </c>
    </row>
    <row r="5610" spans="1:30" x14ac:dyDescent="0.25">
      <c r="A5610" s="42" t="s">
        <v>10738</v>
      </c>
      <c r="B5610" s="42"/>
      <c r="C5610" s="42"/>
      <c r="D5610" s="42"/>
      <c r="E5610" s="42">
        <v>20999592075</v>
      </c>
      <c r="F5610" s="42" t="s">
        <v>8387</v>
      </c>
      <c r="G5610" s="42" t="s">
        <v>11228</v>
      </c>
      <c r="H5610" s="7"/>
      <c r="I5610" s="42"/>
      <c r="J5610" s="42" t="s">
        <v>290</v>
      </c>
      <c r="K5610" s="8">
        <v>45869</v>
      </c>
      <c r="L5610" s="7" t="s">
        <v>8443</v>
      </c>
      <c r="M5610" s="44">
        <v>38.799999999999997</v>
      </c>
      <c r="N5610" s="7">
        <v>1</v>
      </c>
      <c r="O5610" s="44">
        <v>38.799999999999997</v>
      </c>
      <c r="P5610" s="44">
        <v>15.8</v>
      </c>
      <c r="Q5610" s="44">
        <v>1.54</v>
      </c>
      <c r="R5610" s="44">
        <v>11.76</v>
      </c>
      <c r="S5610" s="44">
        <v>0</v>
      </c>
      <c r="T5610" s="44">
        <v>0</v>
      </c>
      <c r="U5610" s="44">
        <v>9.6999999999999993</v>
      </c>
      <c r="V5610" s="9">
        <v>0.25</v>
      </c>
      <c r="W5610" s="42" t="s">
        <v>34</v>
      </c>
      <c r="X5610" s="43"/>
      <c r="Y5610" s="43"/>
      <c r="Z5610" s="43" t="s">
        <v>8442</v>
      </c>
      <c r="AA5610" s="37" t="str">
        <f>VLOOKUP(J5610, sku!B:C, 2, FALSE)</f>
        <v>Par De Trava Do Quebra Vento Preto (23Cm)</v>
      </c>
      <c r="AB5610" s="37" t="str">
        <f>VLOOKUP(J5610, sku!B:BM, 64, FALSE)</f>
        <v>Revenda</v>
      </c>
      <c r="AC5610" s="37" t="str">
        <f>LEFT(pedidos[[#This Row],[SKU]],3)</f>
        <v>Q-9</v>
      </c>
      <c r="AD5610" s="37" t="str" cm="1">
        <f t="array" aca="1" ref="AD5610" ca="1">IFERROR(
  INDEX(
    montadora[Montadora],
    MATCH(TRUE,LEFT(J5988,NÚCARACT(montadora[SKU Parcial]))=montadora[SKU Parcial],0)
  ),
  ""
)</f>
        <v/>
      </c>
    </row>
    <row r="5611" spans="1:30" x14ac:dyDescent="0.25">
      <c r="A5611" s="42" t="s">
        <v>10739</v>
      </c>
      <c r="B5611" s="42"/>
      <c r="C5611" s="42"/>
      <c r="D5611" s="42"/>
      <c r="E5611" s="42">
        <v>23998214127</v>
      </c>
      <c r="F5611" s="42" t="s">
        <v>10132</v>
      </c>
      <c r="G5611" s="42" t="s">
        <v>11228</v>
      </c>
      <c r="H5611" s="7"/>
      <c r="I5611" s="42"/>
      <c r="J5611" s="42" t="s">
        <v>2747</v>
      </c>
      <c r="K5611" s="8">
        <v>45869</v>
      </c>
      <c r="L5611" s="7" t="s">
        <v>8443</v>
      </c>
      <c r="M5611" s="44">
        <v>87.8</v>
      </c>
      <c r="N5611" s="7">
        <v>1</v>
      </c>
      <c r="O5611" s="44">
        <v>87.8</v>
      </c>
      <c r="P5611" s="44">
        <v>41.36</v>
      </c>
      <c r="Q5611" s="44">
        <v>3.49</v>
      </c>
      <c r="R5611" s="44">
        <v>21.56</v>
      </c>
      <c r="S5611" s="44">
        <v>0</v>
      </c>
      <c r="T5611" s="44">
        <v>0</v>
      </c>
      <c r="U5611" s="44">
        <v>21.39</v>
      </c>
      <c r="V5611" s="9">
        <v>0.2437</v>
      </c>
      <c r="W5611" s="42" t="s">
        <v>34</v>
      </c>
      <c r="X5611" s="43"/>
      <c r="Y5611" s="43"/>
      <c r="Z5611" s="43" t="s">
        <v>8442</v>
      </c>
      <c r="AA5611" s="37" t="str">
        <f>VLOOKUP(J5611, sku!B:C, 2, FALSE)</f>
        <v>Cabo de Chupeta Coaxial de Transferência de Carga de Bateria 12/24V 500 Amper, PVC, CCA 5 Metros</v>
      </c>
      <c r="AB5611" s="37" t="str">
        <f>VLOOKUP(J5611, sku!B:BM, 64, FALSE)</f>
        <v>Importação</v>
      </c>
      <c r="AC5611" s="37" t="str">
        <f>LEFT(pedidos[[#This Row],[SKU]],3)</f>
        <v>1EC</v>
      </c>
      <c r="AD5611" s="37" t="str" cm="1">
        <f t="array" aca="1" ref="AD5611" ca="1">IFERROR(
  INDEX(
    montadora[Montadora],
    MATCH(TRUE,LEFT(J5989,NÚCARACT(montadora[SKU Parcial]))=montadora[SKU Parcial],0)
  ),
  ""
)</f>
        <v/>
      </c>
    </row>
    <row r="5612" spans="1:30" x14ac:dyDescent="0.25">
      <c r="A5612" s="42" t="s">
        <v>10740</v>
      </c>
      <c r="B5612" s="42"/>
      <c r="C5612" s="42"/>
      <c r="D5612" s="42"/>
      <c r="E5612" s="42">
        <v>23998118595</v>
      </c>
      <c r="F5612" s="42" t="s">
        <v>10106</v>
      </c>
      <c r="G5612" s="42" t="s">
        <v>11228</v>
      </c>
      <c r="H5612" s="7"/>
      <c r="I5612" s="42"/>
      <c r="J5612" s="42" t="s">
        <v>290</v>
      </c>
      <c r="K5612" s="8">
        <v>45869</v>
      </c>
      <c r="L5612" s="7" t="s">
        <v>8443</v>
      </c>
      <c r="M5612" s="44">
        <v>38.799999999999997</v>
      </c>
      <c r="N5612" s="7">
        <v>1</v>
      </c>
      <c r="O5612" s="44">
        <v>38.799999999999997</v>
      </c>
      <c r="P5612" s="44">
        <v>15.8</v>
      </c>
      <c r="Q5612" s="44">
        <v>1.54</v>
      </c>
      <c r="R5612" s="44">
        <v>11.76</v>
      </c>
      <c r="S5612" s="44">
        <v>0</v>
      </c>
      <c r="T5612" s="44">
        <v>0</v>
      </c>
      <c r="U5612" s="44">
        <v>9.6999999999999993</v>
      </c>
      <c r="V5612" s="9">
        <v>0.25</v>
      </c>
      <c r="W5612" s="42" t="s">
        <v>34</v>
      </c>
      <c r="X5612" s="43"/>
      <c r="Y5612" s="43"/>
      <c r="Z5612" s="43" t="s">
        <v>8442</v>
      </c>
      <c r="AA5612" s="37" t="str">
        <f>VLOOKUP(J5612, sku!B:C, 2, FALSE)</f>
        <v>Par De Trava Do Quebra Vento Preto (23Cm)</v>
      </c>
      <c r="AB5612" s="37" t="str">
        <f>VLOOKUP(J5612, sku!B:BM, 64, FALSE)</f>
        <v>Revenda</v>
      </c>
      <c r="AC5612" s="37" t="str">
        <f>LEFT(pedidos[[#This Row],[SKU]],3)</f>
        <v>Q-9</v>
      </c>
      <c r="AD5612" s="37" t="str" cm="1">
        <f t="array" aca="1" ref="AD5612" ca="1">IFERROR(
  INDEX(
    montadora[Montadora],
    MATCH(TRUE,LEFT(J5990,NÚCARACT(montadora[SKU Parcial]))=montadora[SKU Parcial],0)
  ),
  ""
)</f>
        <v/>
      </c>
    </row>
    <row r="5613" spans="1:30" x14ac:dyDescent="0.25">
      <c r="A5613" s="42" t="s">
        <v>10741</v>
      </c>
      <c r="B5613" s="42"/>
      <c r="C5613" s="42"/>
      <c r="D5613" s="42"/>
      <c r="E5613" s="42">
        <v>18999619347</v>
      </c>
      <c r="F5613" s="42" t="s">
        <v>10700</v>
      </c>
      <c r="G5613" s="42" t="s">
        <v>11228</v>
      </c>
      <c r="H5613" s="7"/>
      <c r="I5613" s="42"/>
      <c r="J5613" s="42" t="s">
        <v>1809</v>
      </c>
      <c r="K5613" s="8">
        <v>45869</v>
      </c>
      <c r="L5613" s="7" t="s">
        <v>8443</v>
      </c>
      <c r="M5613" s="44">
        <v>94.8</v>
      </c>
      <c r="N5613" s="7">
        <v>1</v>
      </c>
      <c r="O5613" s="44">
        <v>121.76</v>
      </c>
      <c r="P5613" s="44">
        <v>37.159999999999997</v>
      </c>
      <c r="Q5613" s="44">
        <v>3.76</v>
      </c>
      <c r="R5613" s="44">
        <v>22.96</v>
      </c>
      <c r="S5613" s="44">
        <v>26.96</v>
      </c>
      <c r="T5613" s="44">
        <v>0</v>
      </c>
      <c r="U5613" s="44">
        <v>30.92</v>
      </c>
      <c r="V5613" s="9">
        <v>0.3261</v>
      </c>
      <c r="W5613" s="42" t="s">
        <v>34</v>
      </c>
      <c r="X5613" s="43"/>
      <c r="Y5613" s="43"/>
      <c r="Z5613" s="43" t="s">
        <v>8442</v>
      </c>
      <c r="AA5613" s="37" t="str">
        <f>VLOOKUP(J5613, sku!B:C, 2, FALSE)</f>
        <v>Cabo de Chupeta Coaxial de Transferência de Carga de Bateria 12/24V 800 Amper, PVC, CCA 3 Metros</v>
      </c>
      <c r="AB5613" s="37" t="str">
        <f>VLOOKUP(J5613, sku!B:BM, 64, FALSE)</f>
        <v>Importação</v>
      </c>
      <c r="AC5613" s="37" t="str">
        <f>LEFT(pedidos[[#This Row],[SKU]],3)</f>
        <v>1EC</v>
      </c>
      <c r="AD5613" s="37" t="str" cm="1">
        <f t="array" aca="1" ref="AD5613" ca="1">IFERROR(
  INDEX(
    montadora[Montadora],
    MATCH(TRUE,LEFT(J5991,NÚCARACT(montadora[SKU Parcial]))=montadora[SKU Parcial],0)
  ),
  ""
)</f>
        <v/>
      </c>
    </row>
    <row r="5614" spans="1:30" x14ac:dyDescent="0.25">
      <c r="A5614" s="42" t="s">
        <v>10742</v>
      </c>
      <c r="B5614" s="42"/>
      <c r="C5614" s="42"/>
      <c r="D5614" s="42"/>
      <c r="E5614" s="42">
        <v>18799768158</v>
      </c>
      <c r="F5614" s="42" t="s">
        <v>10698</v>
      </c>
      <c r="G5614" s="42" t="s">
        <v>11228</v>
      </c>
      <c r="H5614" s="7"/>
      <c r="I5614" s="42"/>
      <c r="J5614" s="42" t="s">
        <v>2941</v>
      </c>
      <c r="K5614" s="8">
        <v>45868</v>
      </c>
      <c r="L5614" s="7" t="s">
        <v>8443</v>
      </c>
      <c r="M5614" s="44">
        <v>32.799999999999997</v>
      </c>
      <c r="N5614" s="7">
        <v>1</v>
      </c>
      <c r="O5614" s="44">
        <v>32.799999999999997</v>
      </c>
      <c r="P5614" s="44">
        <v>12.9</v>
      </c>
      <c r="Q5614" s="44">
        <v>1.3</v>
      </c>
      <c r="R5614" s="44">
        <v>10.56</v>
      </c>
      <c r="S5614" s="44">
        <v>0</v>
      </c>
      <c r="T5614" s="44">
        <v>0</v>
      </c>
      <c r="U5614" s="44">
        <v>8.0399999999999991</v>
      </c>
      <c r="V5614" s="9">
        <v>0.24510000000000001</v>
      </c>
      <c r="W5614" s="42" t="s">
        <v>34</v>
      </c>
      <c r="X5614" s="43"/>
      <c r="Y5614" s="43"/>
      <c r="Z5614" s="43" t="s">
        <v>8442</v>
      </c>
      <c r="AA5614" s="37" t="str">
        <f>VLOOKUP(J5614, sku!B:C, 2, FALSE)</f>
        <v>Chave Allen de Aço de Cabeça, Esférica (9 Peças) Hex Key</v>
      </c>
      <c r="AB5614" s="37" t="str">
        <f>VLOOKUP(J5614, sku!B:BM, 64, FALSE)</f>
        <v>Importação</v>
      </c>
      <c r="AC5614" s="37" t="str">
        <f>LEFT(pedidos[[#This Row],[SKU]],3)</f>
        <v>1K9</v>
      </c>
      <c r="AD5614" s="37" t="str" cm="1">
        <f t="array" aca="1" ref="AD5614" ca="1">IFERROR(
  INDEX(
    montadora[Montadora],
    MATCH(TRUE,LEFT(J5992,NÚCARACT(montadora[SKU Parcial]))=montadora[SKU Parcial],0)
  ),
  ""
)</f>
        <v/>
      </c>
    </row>
    <row r="5615" spans="1:30" x14ac:dyDescent="0.25">
      <c r="A5615" s="42" t="s">
        <v>10743</v>
      </c>
      <c r="B5615" s="42"/>
      <c r="C5615" s="42"/>
      <c r="D5615" s="42"/>
      <c r="E5615" s="42">
        <v>22298177656</v>
      </c>
      <c r="F5615" s="42" t="s">
        <v>8393</v>
      </c>
      <c r="G5615" s="42" t="s">
        <v>11228</v>
      </c>
      <c r="H5615" s="7"/>
      <c r="I5615" s="42"/>
      <c r="J5615" s="42" t="s">
        <v>938</v>
      </c>
      <c r="K5615" s="8">
        <v>45868</v>
      </c>
      <c r="L5615" s="7" t="s">
        <v>8443</v>
      </c>
      <c r="M5615" s="44">
        <v>76.8</v>
      </c>
      <c r="N5615" s="7">
        <v>1</v>
      </c>
      <c r="O5615" s="44">
        <v>98.89</v>
      </c>
      <c r="P5615" s="44">
        <v>39.54</v>
      </c>
      <c r="Q5615" s="44">
        <v>3.05</v>
      </c>
      <c r="R5615" s="44">
        <v>19.36</v>
      </c>
      <c r="S5615" s="44">
        <v>22.09</v>
      </c>
      <c r="T5615" s="44">
        <v>0</v>
      </c>
      <c r="U5615" s="44">
        <v>14.85</v>
      </c>
      <c r="V5615" s="9">
        <v>0.19339999999999999</v>
      </c>
      <c r="W5615" s="42" t="s">
        <v>34</v>
      </c>
      <c r="X5615" s="43"/>
      <c r="Y5615" s="43"/>
      <c r="Z5615" s="43" t="s">
        <v>8442</v>
      </c>
      <c r="AA5615" s="37" t="str">
        <f>VLOOKUP(J5615, sku!B:C, 2, FALSE)</f>
        <v>Cadeirinha Preta Aro 26 - Peixinho Bike</v>
      </c>
      <c r="AB5615" s="37" t="str">
        <f>VLOOKUP(J5615, sku!B:BM, 64, FALSE)</f>
        <v>Revenda</v>
      </c>
      <c r="AC5615" s="37" t="str">
        <f>LEFT(pedidos[[#This Row],[SKU]],3)</f>
        <v>CAD</v>
      </c>
      <c r="AD5615" s="37" t="str" cm="1">
        <f t="array" aca="1" ref="AD5615" ca="1">IFERROR(
  INDEX(
    montadora[Montadora],
    MATCH(TRUE,LEFT(J5993,NÚCARACT(montadora[SKU Parcial]))=montadora[SKU Parcial],0)
  ),
  ""
)</f>
        <v/>
      </c>
    </row>
    <row r="5616" spans="1:30" x14ac:dyDescent="0.25">
      <c r="A5616" s="42" t="s">
        <v>10744</v>
      </c>
      <c r="B5616" s="42"/>
      <c r="C5616" s="42"/>
      <c r="D5616" s="42"/>
      <c r="E5616" s="42">
        <v>22398135048</v>
      </c>
      <c r="F5616" s="42" t="s">
        <v>8354</v>
      </c>
      <c r="G5616" s="42" t="s">
        <v>11228</v>
      </c>
      <c r="H5616" s="7"/>
      <c r="I5616" s="42"/>
      <c r="J5616" s="42" t="s">
        <v>100</v>
      </c>
      <c r="K5616" s="8">
        <v>45868</v>
      </c>
      <c r="L5616" s="7" t="s">
        <v>8443</v>
      </c>
      <c r="M5616" s="44">
        <v>47.6</v>
      </c>
      <c r="N5616" s="7">
        <v>1</v>
      </c>
      <c r="O5616" s="44">
        <v>47.6</v>
      </c>
      <c r="P5616" s="44">
        <v>8.84</v>
      </c>
      <c r="Q5616" s="44">
        <v>1.89</v>
      </c>
      <c r="R5616" s="44">
        <v>13.52</v>
      </c>
      <c r="S5616" s="44">
        <v>0</v>
      </c>
      <c r="T5616" s="44">
        <v>0</v>
      </c>
      <c r="U5616" s="44">
        <v>23.35</v>
      </c>
      <c r="V5616" s="9">
        <v>0.49059999999999998</v>
      </c>
      <c r="W5616" s="42" t="s">
        <v>34</v>
      </c>
      <c r="X5616" s="43"/>
      <c r="Y5616" s="43"/>
      <c r="Z5616" s="43" t="s">
        <v>8442</v>
      </c>
      <c r="AA5616" s="37" t="str">
        <f>VLOOKUP(J5616, sku!B:C, 2, FALSE)</f>
        <v>Trava Disco De Freio Bicicleta - Prata</v>
      </c>
      <c r="AB5616" s="37" t="str">
        <f>VLOOKUP(J5616, sku!B:BM, 64, FALSE)</f>
        <v>Importação</v>
      </c>
      <c r="AC5616" s="37" t="str">
        <f>LEFT(pedidos[[#This Row],[SKU]],3)</f>
        <v>ET0</v>
      </c>
      <c r="AD5616" s="37" t="str" cm="1">
        <f t="array" aca="1" ref="AD5616" ca="1">IFERROR(
  INDEX(
    montadora[Montadora],
    MATCH(TRUE,LEFT(J5994,NÚCARACT(montadora[SKU Parcial]))=montadora[SKU Parcial],0)
  ),
  ""
)</f>
        <v/>
      </c>
    </row>
    <row r="5617" spans="1:30" x14ac:dyDescent="0.25">
      <c r="A5617" s="42" t="s">
        <v>10745</v>
      </c>
      <c r="B5617" s="42"/>
      <c r="C5617" s="42"/>
      <c r="D5617" s="42"/>
      <c r="E5617" s="42">
        <v>20598018789</v>
      </c>
      <c r="F5617" s="42" t="s">
        <v>8394</v>
      </c>
      <c r="G5617" s="42" t="s">
        <v>11228</v>
      </c>
      <c r="H5617" s="7"/>
      <c r="I5617" s="42"/>
      <c r="J5617" s="42" t="s">
        <v>8835</v>
      </c>
      <c r="K5617" s="8">
        <v>45868</v>
      </c>
      <c r="L5617" s="7" t="s">
        <v>8443</v>
      </c>
      <c r="M5617" s="44">
        <v>75.8</v>
      </c>
      <c r="N5617" s="7">
        <v>1</v>
      </c>
      <c r="O5617" s="44">
        <v>75.8</v>
      </c>
      <c r="P5617" s="44">
        <v>39.54</v>
      </c>
      <c r="Q5617" s="44">
        <v>3.01</v>
      </c>
      <c r="R5617" s="44">
        <v>19.16</v>
      </c>
      <c r="S5617" s="44">
        <v>0</v>
      </c>
      <c r="T5617" s="44">
        <v>0</v>
      </c>
      <c r="U5617" s="44">
        <v>14.09</v>
      </c>
      <c r="V5617" s="9">
        <v>0.18590000000000001</v>
      </c>
      <c r="W5617" s="42" t="s">
        <v>34</v>
      </c>
      <c r="X5617" s="43"/>
      <c r="Y5617" s="43"/>
      <c r="Z5617" s="43" t="s">
        <v>8442</v>
      </c>
      <c r="AA5617" s="37" t="str">
        <f>VLOOKUP(J5617, sku!B:C, 2, FALSE)</f>
        <v>Cadeirinha Cinza Aro 26 - Peixinho Bike</v>
      </c>
      <c r="AB5617" s="37" t="str">
        <f>VLOOKUP(J5617, sku!B:BM, 64, FALSE)</f>
        <v>Revenda</v>
      </c>
      <c r="AC5617" s="37" t="str">
        <f>LEFT(pedidos[[#This Row],[SKU]],3)</f>
        <v>CAD</v>
      </c>
      <c r="AD5617" s="37" t="str" cm="1">
        <f t="array" aca="1" ref="AD5617" ca="1">IFERROR(
  INDEX(
    montadora[Montadora],
    MATCH(TRUE,LEFT(J5995,NÚCARACT(montadora[SKU Parcial]))=montadora[SKU Parcial],0)
  ),
  ""
)</f>
        <v/>
      </c>
    </row>
    <row r="5618" spans="1:30" x14ac:dyDescent="0.25">
      <c r="A5618" s="42" t="s">
        <v>10746</v>
      </c>
      <c r="B5618" s="42"/>
      <c r="C5618" s="42"/>
      <c r="D5618" s="42"/>
      <c r="E5618" s="42">
        <v>20999592075</v>
      </c>
      <c r="F5618" s="42" t="s">
        <v>8387</v>
      </c>
      <c r="G5618" s="42" t="s">
        <v>11228</v>
      </c>
      <c r="H5618" s="7"/>
      <c r="I5618" s="42"/>
      <c r="J5618" s="42" t="s">
        <v>290</v>
      </c>
      <c r="K5618" s="8">
        <v>45868</v>
      </c>
      <c r="L5618" s="7" t="s">
        <v>8443</v>
      </c>
      <c r="M5618" s="44">
        <v>38.799999999999997</v>
      </c>
      <c r="N5618" s="7">
        <v>1</v>
      </c>
      <c r="O5618" s="44">
        <v>47.19</v>
      </c>
      <c r="P5618" s="44">
        <v>15.8</v>
      </c>
      <c r="Q5618" s="44">
        <v>1.54</v>
      </c>
      <c r="R5618" s="44">
        <v>11.76</v>
      </c>
      <c r="S5618" s="44">
        <v>8.39</v>
      </c>
      <c r="T5618" s="44">
        <v>0</v>
      </c>
      <c r="U5618" s="44">
        <v>9.6999999999999993</v>
      </c>
      <c r="V5618" s="9">
        <v>0.25</v>
      </c>
      <c r="W5618" s="42" t="s">
        <v>34</v>
      </c>
      <c r="X5618" s="43"/>
      <c r="Y5618" s="43"/>
      <c r="Z5618" s="43" t="s">
        <v>8442</v>
      </c>
      <c r="AA5618" s="37" t="str">
        <f>VLOOKUP(J5618, sku!B:C, 2, FALSE)</f>
        <v>Par De Trava Do Quebra Vento Preto (23Cm)</v>
      </c>
      <c r="AB5618" s="37" t="str">
        <f>VLOOKUP(J5618, sku!B:BM, 64, FALSE)</f>
        <v>Revenda</v>
      </c>
      <c r="AC5618" s="37" t="str">
        <f>LEFT(pedidos[[#This Row],[SKU]],3)</f>
        <v>Q-9</v>
      </c>
      <c r="AD5618" s="37" t="str" cm="1">
        <f t="array" aca="1" ref="AD5618" ca="1">IFERROR(
  INDEX(
    montadora[Montadora],
    MATCH(TRUE,LEFT(J5996,NÚCARACT(montadora[SKU Parcial]))=montadora[SKU Parcial],0)
  ),
  ""
)</f>
        <v/>
      </c>
    </row>
    <row r="5619" spans="1:30" x14ac:dyDescent="0.25">
      <c r="A5619" s="42" t="s">
        <v>10747</v>
      </c>
      <c r="B5619" s="42"/>
      <c r="C5619" s="42"/>
      <c r="D5619" s="42"/>
      <c r="E5619" s="42">
        <v>23998214127</v>
      </c>
      <c r="F5619" s="42" t="s">
        <v>10132</v>
      </c>
      <c r="G5619" s="42" t="s">
        <v>11228</v>
      </c>
      <c r="H5619" s="7"/>
      <c r="I5619" s="42"/>
      <c r="J5619" s="42" t="s">
        <v>2747</v>
      </c>
      <c r="K5619" s="8">
        <v>45868</v>
      </c>
      <c r="L5619" s="7" t="s">
        <v>8443</v>
      </c>
      <c r="M5619" s="44">
        <v>87.8</v>
      </c>
      <c r="N5619" s="7">
        <v>1</v>
      </c>
      <c r="O5619" s="44">
        <v>87.8</v>
      </c>
      <c r="P5619" s="44">
        <v>41.36</v>
      </c>
      <c r="Q5619" s="44">
        <v>3.49</v>
      </c>
      <c r="R5619" s="44">
        <v>21.56</v>
      </c>
      <c r="S5619" s="44">
        <v>0</v>
      </c>
      <c r="T5619" s="44">
        <v>0</v>
      </c>
      <c r="U5619" s="44">
        <v>21.39</v>
      </c>
      <c r="V5619" s="9">
        <v>0.2437</v>
      </c>
      <c r="W5619" s="42" t="s">
        <v>34</v>
      </c>
      <c r="X5619" s="43"/>
      <c r="Y5619" s="43"/>
      <c r="Z5619" s="43" t="s">
        <v>8442</v>
      </c>
      <c r="AA5619" s="37" t="str">
        <f>VLOOKUP(J5619, sku!B:C, 2, FALSE)</f>
        <v>Cabo de Chupeta Coaxial de Transferência de Carga de Bateria 12/24V 500 Amper, PVC, CCA 5 Metros</v>
      </c>
      <c r="AB5619" s="37" t="str">
        <f>VLOOKUP(J5619, sku!B:BM, 64, FALSE)</f>
        <v>Importação</v>
      </c>
      <c r="AC5619" s="37" t="str">
        <f>LEFT(pedidos[[#This Row],[SKU]],3)</f>
        <v>1EC</v>
      </c>
      <c r="AD5619" s="37" t="str" cm="1">
        <f t="array" aca="1" ref="AD5619" ca="1">IFERROR(
  INDEX(
    montadora[Montadora],
    MATCH(TRUE,LEFT(J5997,NÚCARACT(montadora[SKU Parcial]))=montadora[SKU Parcial],0)
  ),
  ""
)</f>
        <v/>
      </c>
    </row>
    <row r="5620" spans="1:30" x14ac:dyDescent="0.25">
      <c r="A5620" s="42" t="s">
        <v>10748</v>
      </c>
      <c r="B5620" s="42"/>
      <c r="C5620" s="42"/>
      <c r="D5620" s="42"/>
      <c r="E5620" s="42">
        <v>20898008418</v>
      </c>
      <c r="F5620" s="42" t="s">
        <v>8818</v>
      </c>
      <c r="G5620" s="42" t="s">
        <v>11228</v>
      </c>
      <c r="H5620" s="7"/>
      <c r="I5620" s="42"/>
      <c r="J5620" s="42" t="s">
        <v>7795</v>
      </c>
      <c r="K5620" s="8">
        <v>45868</v>
      </c>
      <c r="L5620" s="7" t="s">
        <v>8443</v>
      </c>
      <c r="M5620" s="44">
        <v>93.8</v>
      </c>
      <c r="N5620" s="7">
        <v>1</v>
      </c>
      <c r="O5620" s="44">
        <v>93.8</v>
      </c>
      <c r="P5620" s="44">
        <v>47.57</v>
      </c>
      <c r="Q5620" s="44">
        <v>3.72</v>
      </c>
      <c r="R5620" s="44">
        <v>22.76</v>
      </c>
      <c r="S5620" s="44">
        <v>0</v>
      </c>
      <c r="T5620" s="44">
        <v>0</v>
      </c>
      <c r="U5620" s="44">
        <v>19.75</v>
      </c>
      <c r="V5620" s="9">
        <v>0.21049999999999999</v>
      </c>
      <c r="W5620" s="42" t="s">
        <v>34</v>
      </c>
      <c r="X5620" s="43"/>
      <c r="Y5620" s="43"/>
      <c r="Z5620" s="43" t="s">
        <v>8442</v>
      </c>
      <c r="AA5620" s="37" t="str">
        <f>VLOOKUP(J5620, sku!B:C, 2, FALSE)</f>
        <v>Fogareiro 1 Boca Com Maleta</v>
      </c>
      <c r="AB5620" s="37" t="str">
        <f>VLOOKUP(J5620, sku!B:BM, 64, FALSE)</f>
        <v>Importação</v>
      </c>
      <c r="AC5620" s="37" t="str">
        <f>LEFT(pedidos[[#This Row],[SKU]],3)</f>
        <v>1FO</v>
      </c>
      <c r="AD5620" s="37" t="str" cm="1">
        <f t="array" aca="1" ref="AD5620" ca="1">IFERROR(
  INDEX(
    montadora[Montadora],
    MATCH(TRUE,LEFT(J5998,NÚCARACT(montadora[SKU Parcial]))=montadora[SKU Parcial],0)
  ),
  ""
)</f>
        <v/>
      </c>
    </row>
    <row r="5621" spans="1:30" x14ac:dyDescent="0.25">
      <c r="A5621" s="42" t="s">
        <v>10749</v>
      </c>
      <c r="B5621" s="42"/>
      <c r="C5621" s="42"/>
      <c r="D5621" s="42"/>
      <c r="E5621" s="42">
        <v>23798223586</v>
      </c>
      <c r="F5621" s="42" t="s">
        <v>8388</v>
      </c>
      <c r="G5621" s="42" t="s">
        <v>11228</v>
      </c>
      <c r="H5621" s="7"/>
      <c r="I5621" s="42"/>
      <c r="J5621" s="42" t="s">
        <v>1794</v>
      </c>
      <c r="K5621" s="8">
        <v>45868</v>
      </c>
      <c r="L5621" s="7" t="s">
        <v>8443</v>
      </c>
      <c r="M5621" s="44">
        <v>79.900000000000006</v>
      </c>
      <c r="N5621" s="7">
        <v>1</v>
      </c>
      <c r="O5621" s="44">
        <v>79.900000000000006</v>
      </c>
      <c r="P5621" s="44">
        <v>29.2</v>
      </c>
      <c r="Q5621" s="44">
        <v>3.17</v>
      </c>
      <c r="R5621" s="44">
        <v>19.98</v>
      </c>
      <c r="S5621" s="44">
        <v>0</v>
      </c>
      <c r="T5621" s="44">
        <v>0</v>
      </c>
      <c r="U5621" s="44">
        <v>27.55</v>
      </c>
      <c r="V5621" s="9">
        <v>0.3448</v>
      </c>
      <c r="W5621" s="42" t="s">
        <v>34</v>
      </c>
      <c r="X5621" s="43"/>
      <c r="Y5621" s="43"/>
      <c r="Z5621" s="43" t="s">
        <v>8442</v>
      </c>
      <c r="AA5621" s="37" t="str">
        <f>VLOOKUP(J5621, sku!B:C, 2, FALSE)</f>
        <v>Cabo de Chupeta Coaxial de Transferência de Carga de Bateria 12/24V 500 Amper, PVC, CCA 3 Metros</v>
      </c>
      <c r="AB5621" s="37" t="str">
        <f>VLOOKUP(J5621, sku!B:BM, 64, FALSE)</f>
        <v>Importação</v>
      </c>
      <c r="AC5621" s="37" t="str">
        <f>LEFT(pedidos[[#This Row],[SKU]],3)</f>
        <v>1EC</v>
      </c>
      <c r="AD5621" s="37" t="str" cm="1">
        <f t="array" aca="1" ref="AD5621" ca="1">IFERROR(
  INDEX(
    montadora[Montadora],
    MATCH(TRUE,LEFT(J5999,NÚCARACT(montadora[SKU Parcial]))=montadora[SKU Parcial],0)
  ),
  ""
)</f>
        <v/>
      </c>
    </row>
    <row r="5622" spans="1:30" x14ac:dyDescent="0.25">
      <c r="A5622" s="42" t="s">
        <v>10750</v>
      </c>
      <c r="B5622" s="42"/>
      <c r="C5622" s="42"/>
      <c r="D5622" s="42"/>
      <c r="E5622" s="42">
        <v>18599689222</v>
      </c>
      <c r="F5622" s="42" t="s">
        <v>10699</v>
      </c>
      <c r="G5622" s="42" t="s">
        <v>11228</v>
      </c>
      <c r="H5622" s="7"/>
      <c r="I5622" s="42"/>
      <c r="J5622" s="42" t="s">
        <v>8433</v>
      </c>
      <c r="K5622" s="8">
        <v>45868</v>
      </c>
      <c r="L5622" s="7" t="s">
        <v>8443</v>
      </c>
      <c r="M5622" s="44">
        <v>46.8</v>
      </c>
      <c r="N5622" s="7">
        <v>2</v>
      </c>
      <c r="O5622" s="44">
        <v>93.6</v>
      </c>
      <c r="P5622" s="44">
        <v>48.9</v>
      </c>
      <c r="Q5622" s="44">
        <v>3.72</v>
      </c>
      <c r="R5622" s="44">
        <v>26.72</v>
      </c>
      <c r="S5622" s="44">
        <v>0</v>
      </c>
      <c r="T5622" s="44">
        <v>0</v>
      </c>
      <c r="U5622" s="44">
        <v>14.26</v>
      </c>
      <c r="V5622" s="9">
        <v>0.15240000000000001</v>
      </c>
      <c r="W5622" s="42" t="s">
        <v>34</v>
      </c>
      <c r="X5622" s="43"/>
      <c r="Y5622" s="43"/>
      <c r="Z5622" s="43" t="s">
        <v>8442</v>
      </c>
      <c r="AA5622" s="37" t="str">
        <f>VLOOKUP(J5622, sku!B:C, 2, FALSE)</f>
        <v>Trava Manete Moto E Bicicleta de Plástico - Vermelho</v>
      </c>
      <c r="AB5622" s="37" t="str">
        <f>VLOOKUP(J5622, sku!B:BM, 64, FALSE)</f>
        <v>Importação</v>
      </c>
      <c r="AC5622" s="37" t="str">
        <f>LEFT(pedidos[[#This Row],[SKU]],3)</f>
        <v>ET0</v>
      </c>
      <c r="AD5622" s="37" t="str" cm="1">
        <f t="array" aca="1" ref="AD5622" ca="1">IFERROR(
  INDEX(
    montadora[Montadora],
    MATCH(TRUE,LEFT(J6000,NÚCARACT(montadora[SKU Parcial]))=montadora[SKU Parcial],0)
  ),
  ""
)</f>
        <v/>
      </c>
    </row>
    <row r="5623" spans="1:30" x14ac:dyDescent="0.25">
      <c r="A5623" s="42" t="s">
        <v>10751</v>
      </c>
      <c r="B5623" s="42"/>
      <c r="C5623" s="42"/>
      <c r="D5623" s="42"/>
      <c r="E5623" s="42">
        <v>23998214127</v>
      </c>
      <c r="F5623" s="42" t="s">
        <v>10132</v>
      </c>
      <c r="G5623" s="42" t="s">
        <v>11228</v>
      </c>
      <c r="H5623" s="7"/>
      <c r="I5623" s="42"/>
      <c r="J5623" s="42" t="s">
        <v>2747</v>
      </c>
      <c r="K5623" s="8">
        <v>45868</v>
      </c>
      <c r="L5623" s="7" t="s">
        <v>8443</v>
      </c>
      <c r="M5623" s="44">
        <v>87.8</v>
      </c>
      <c r="N5623" s="7">
        <v>1</v>
      </c>
      <c r="O5623" s="44">
        <v>87.8</v>
      </c>
      <c r="P5623" s="44">
        <v>41.36</v>
      </c>
      <c r="Q5623" s="44">
        <v>3.49</v>
      </c>
      <c r="R5623" s="44">
        <v>21.56</v>
      </c>
      <c r="S5623" s="44">
        <v>0</v>
      </c>
      <c r="T5623" s="44">
        <v>0</v>
      </c>
      <c r="U5623" s="44">
        <v>21.39</v>
      </c>
      <c r="V5623" s="9">
        <v>0.2437</v>
      </c>
      <c r="W5623" s="42" t="s">
        <v>34</v>
      </c>
      <c r="X5623" s="43"/>
      <c r="Y5623" s="43"/>
      <c r="Z5623" s="43" t="s">
        <v>8442</v>
      </c>
      <c r="AA5623" s="37" t="str">
        <f>VLOOKUP(J5623, sku!B:C, 2, FALSE)</f>
        <v>Cabo de Chupeta Coaxial de Transferência de Carga de Bateria 12/24V 500 Amper, PVC, CCA 5 Metros</v>
      </c>
      <c r="AB5623" s="37" t="str">
        <f>VLOOKUP(J5623, sku!B:BM, 64, FALSE)</f>
        <v>Importação</v>
      </c>
      <c r="AC5623" s="37" t="str">
        <f>LEFT(pedidos[[#This Row],[SKU]],3)</f>
        <v>1EC</v>
      </c>
      <c r="AD5623" s="37" t="str" cm="1">
        <f t="array" aca="1" ref="AD5623" ca="1">IFERROR(
  INDEX(
    montadora[Montadora],
    MATCH(TRUE,LEFT(J6001,NÚCARACT(montadora[SKU Parcial]))=montadora[SKU Parcial],0)
  ),
  ""
)</f>
        <v/>
      </c>
    </row>
    <row r="5624" spans="1:30" x14ac:dyDescent="0.25">
      <c r="A5624" s="42" t="s">
        <v>10752</v>
      </c>
      <c r="B5624" s="42"/>
      <c r="C5624" s="42"/>
      <c r="D5624" s="42"/>
      <c r="E5624" s="42">
        <v>23098159344</v>
      </c>
      <c r="F5624" s="42" t="s">
        <v>8352</v>
      </c>
      <c r="G5624" s="42" t="s">
        <v>11228</v>
      </c>
      <c r="H5624" s="7"/>
      <c r="I5624" s="42"/>
      <c r="J5624" s="42" t="s">
        <v>24580</v>
      </c>
      <c r="K5624" s="8">
        <v>45867</v>
      </c>
      <c r="L5624" s="7" t="s">
        <v>8443</v>
      </c>
      <c r="M5624" s="44">
        <v>18.899999999999999</v>
      </c>
      <c r="N5624" s="7">
        <v>1</v>
      </c>
      <c r="O5624" s="44">
        <v>18.899999999999999</v>
      </c>
      <c r="P5624" s="44">
        <v>8.1</v>
      </c>
      <c r="Q5624" s="44">
        <v>0.75</v>
      </c>
      <c r="R5624" s="44">
        <v>7.78</v>
      </c>
      <c r="S5624" s="44">
        <v>0</v>
      </c>
      <c r="T5624" s="44">
        <v>0</v>
      </c>
      <c r="U5624" s="44">
        <v>2.27</v>
      </c>
      <c r="V5624" s="9">
        <v>0.1201</v>
      </c>
      <c r="W5624" s="42" t="s">
        <v>34</v>
      </c>
      <c r="X5624" s="43"/>
      <c r="Y5624" s="43"/>
      <c r="Z5624" s="43" t="s">
        <v>8442</v>
      </c>
      <c r="AA5624" s="37" t="e">
        <f>VLOOKUP(J5624, sku!B:C, 2, FALSE)</f>
        <v>#N/A</v>
      </c>
      <c r="AB5624" s="37" t="e">
        <f>VLOOKUP(J5624, sku!B:BM, 64, FALSE)</f>
        <v>#N/A</v>
      </c>
      <c r="AC5624" s="37" t="str">
        <f>LEFT(pedidos[[#This Row],[SKU]],3)</f>
        <v>MAC</v>
      </c>
      <c r="AD5624" s="37" t="str" cm="1">
        <f t="array" aca="1" ref="AD5624" ca="1">IFERROR(
  INDEX(
    montadora[Montadora],
    MATCH(TRUE,LEFT(J6002,NÚCARACT(montadora[SKU Parcial]))=montadora[SKU Parcial],0)
  ),
  ""
)</f>
        <v/>
      </c>
    </row>
    <row r="5625" spans="1:30" x14ac:dyDescent="0.25">
      <c r="A5625" s="42" t="s">
        <v>10753</v>
      </c>
      <c r="B5625" s="42"/>
      <c r="C5625" s="42"/>
      <c r="D5625" s="42"/>
      <c r="E5625" s="42">
        <v>22298177656</v>
      </c>
      <c r="F5625" s="42" t="s">
        <v>8393</v>
      </c>
      <c r="G5625" s="42" t="s">
        <v>11228</v>
      </c>
      <c r="H5625" s="7"/>
      <c r="I5625" s="42"/>
      <c r="J5625" s="42" t="s">
        <v>8835</v>
      </c>
      <c r="K5625" s="8">
        <v>45867</v>
      </c>
      <c r="L5625" s="7" t="s">
        <v>8443</v>
      </c>
      <c r="M5625" s="44">
        <v>76.8</v>
      </c>
      <c r="N5625" s="7">
        <v>1</v>
      </c>
      <c r="O5625" s="44">
        <v>81.87</v>
      </c>
      <c r="P5625" s="44">
        <v>39.54</v>
      </c>
      <c r="Q5625" s="44">
        <v>3.05</v>
      </c>
      <c r="R5625" s="44">
        <v>19.36</v>
      </c>
      <c r="S5625" s="44">
        <v>5.07</v>
      </c>
      <c r="T5625" s="44">
        <v>0</v>
      </c>
      <c r="U5625" s="44">
        <v>14.85</v>
      </c>
      <c r="V5625" s="9">
        <v>0.19339999999999999</v>
      </c>
      <c r="W5625" s="42" t="s">
        <v>34</v>
      </c>
      <c r="X5625" s="43"/>
      <c r="Y5625" s="43"/>
      <c r="Z5625" s="43" t="s">
        <v>8442</v>
      </c>
      <c r="AA5625" s="37" t="str">
        <f>VLOOKUP(J5625, sku!B:C, 2, FALSE)</f>
        <v>Cadeirinha Cinza Aro 26 - Peixinho Bike</v>
      </c>
      <c r="AB5625" s="37" t="str">
        <f>VLOOKUP(J5625, sku!B:BM, 64, FALSE)</f>
        <v>Revenda</v>
      </c>
      <c r="AC5625" s="37" t="str">
        <f>LEFT(pedidos[[#This Row],[SKU]],3)</f>
        <v>CAD</v>
      </c>
      <c r="AD5625" s="37" t="str" cm="1">
        <f t="array" aca="1" ref="AD5625" ca="1">IFERROR(
  INDEX(
    montadora[Montadora],
    MATCH(TRUE,LEFT(J6003,NÚCARACT(montadora[SKU Parcial]))=montadora[SKU Parcial],0)
  ),
  ""
)</f>
        <v/>
      </c>
    </row>
    <row r="5626" spans="1:30" x14ac:dyDescent="0.25">
      <c r="A5626" s="42" t="s">
        <v>10754</v>
      </c>
      <c r="B5626" s="42"/>
      <c r="C5626" s="42"/>
      <c r="D5626" s="42"/>
      <c r="E5626" s="42">
        <v>23998214127</v>
      </c>
      <c r="F5626" s="42" t="s">
        <v>10132</v>
      </c>
      <c r="G5626" s="42" t="s">
        <v>11228</v>
      </c>
      <c r="H5626" s="7"/>
      <c r="I5626" s="42"/>
      <c r="J5626" s="42" t="s">
        <v>2747</v>
      </c>
      <c r="K5626" s="8">
        <v>45867</v>
      </c>
      <c r="L5626" s="7" t="s">
        <v>8443</v>
      </c>
      <c r="M5626" s="44">
        <v>87.8</v>
      </c>
      <c r="N5626" s="7">
        <v>1</v>
      </c>
      <c r="O5626" s="44">
        <v>100.17</v>
      </c>
      <c r="P5626" s="44">
        <v>41.36</v>
      </c>
      <c r="Q5626" s="44">
        <v>3.49</v>
      </c>
      <c r="R5626" s="44">
        <v>21.56</v>
      </c>
      <c r="S5626" s="44">
        <v>12.37</v>
      </c>
      <c r="T5626" s="44">
        <v>0</v>
      </c>
      <c r="U5626" s="44">
        <v>21.39</v>
      </c>
      <c r="V5626" s="9">
        <v>0.2437</v>
      </c>
      <c r="W5626" s="42" t="s">
        <v>34</v>
      </c>
      <c r="X5626" s="43"/>
      <c r="Y5626" s="43"/>
      <c r="Z5626" s="43" t="s">
        <v>8442</v>
      </c>
      <c r="AA5626" s="37" t="str">
        <f>VLOOKUP(J5626, sku!B:C, 2, FALSE)</f>
        <v>Cabo de Chupeta Coaxial de Transferência de Carga de Bateria 12/24V 500 Amper, PVC, CCA 5 Metros</v>
      </c>
      <c r="AB5626" s="37" t="str">
        <f>VLOOKUP(J5626, sku!B:BM, 64, FALSE)</f>
        <v>Importação</v>
      </c>
      <c r="AC5626" s="37" t="str">
        <f>LEFT(pedidos[[#This Row],[SKU]],3)</f>
        <v>1EC</v>
      </c>
      <c r="AD5626" s="37" t="str" cm="1">
        <f t="array" aca="1" ref="AD5626" ca="1">IFERROR(
  INDEX(
    montadora[Montadora],
    MATCH(TRUE,LEFT(J6004,NÚCARACT(montadora[SKU Parcial]))=montadora[SKU Parcial],0)
  ),
  ""
)</f>
        <v/>
      </c>
    </row>
    <row r="5627" spans="1:30" x14ac:dyDescent="0.25">
      <c r="A5627" s="42" t="s">
        <v>10755</v>
      </c>
      <c r="B5627" s="42"/>
      <c r="C5627" s="42"/>
      <c r="D5627" s="42"/>
      <c r="E5627" s="42">
        <v>22298177656</v>
      </c>
      <c r="F5627" s="42" t="s">
        <v>8393</v>
      </c>
      <c r="G5627" s="42" t="s">
        <v>11228</v>
      </c>
      <c r="H5627" s="7"/>
      <c r="I5627" s="42"/>
      <c r="J5627" s="42" t="s">
        <v>938</v>
      </c>
      <c r="K5627" s="8">
        <v>45867</v>
      </c>
      <c r="L5627" s="7" t="s">
        <v>8443</v>
      </c>
      <c r="M5627" s="44">
        <v>76.8</v>
      </c>
      <c r="N5627" s="7">
        <v>1</v>
      </c>
      <c r="O5627" s="44">
        <v>91.6</v>
      </c>
      <c r="P5627" s="44">
        <v>39.54</v>
      </c>
      <c r="Q5627" s="44">
        <v>3.05</v>
      </c>
      <c r="R5627" s="44">
        <v>19.36</v>
      </c>
      <c r="S5627" s="44">
        <v>14.8</v>
      </c>
      <c r="T5627" s="44">
        <v>0</v>
      </c>
      <c r="U5627" s="44">
        <v>14.85</v>
      </c>
      <c r="V5627" s="9">
        <v>0.19339999999999999</v>
      </c>
      <c r="W5627" s="42" t="s">
        <v>34</v>
      </c>
      <c r="X5627" s="43"/>
      <c r="Y5627" s="43"/>
      <c r="Z5627" s="43" t="s">
        <v>8442</v>
      </c>
      <c r="AA5627" s="37" t="str">
        <f>VLOOKUP(J5627, sku!B:C, 2, FALSE)</f>
        <v>Cadeirinha Preta Aro 26 - Peixinho Bike</v>
      </c>
      <c r="AB5627" s="37" t="str">
        <f>VLOOKUP(J5627, sku!B:BM, 64, FALSE)</f>
        <v>Revenda</v>
      </c>
      <c r="AC5627" s="37" t="str">
        <f>LEFT(pedidos[[#This Row],[SKU]],3)</f>
        <v>CAD</v>
      </c>
      <c r="AD5627" s="37" t="str" cm="1">
        <f t="array" aca="1" ref="AD5627" ca="1">IFERROR(
  INDEX(
    montadora[Montadora],
    MATCH(TRUE,LEFT(J6005,NÚCARACT(montadora[SKU Parcial]))=montadora[SKU Parcial],0)
  ),
  ""
)</f>
        <v/>
      </c>
    </row>
    <row r="5628" spans="1:30" x14ac:dyDescent="0.25">
      <c r="A5628" s="42" t="s">
        <v>10756</v>
      </c>
      <c r="B5628" s="42"/>
      <c r="C5628" s="42"/>
      <c r="D5628" s="42"/>
      <c r="E5628" s="42">
        <v>20598018789</v>
      </c>
      <c r="F5628" s="42" t="s">
        <v>8394</v>
      </c>
      <c r="G5628" s="42" t="s">
        <v>11228</v>
      </c>
      <c r="H5628" s="7"/>
      <c r="I5628" s="42"/>
      <c r="J5628" s="42" t="s">
        <v>8835</v>
      </c>
      <c r="K5628" s="8">
        <v>45867</v>
      </c>
      <c r="L5628" s="7" t="s">
        <v>8443</v>
      </c>
      <c r="M5628" s="44">
        <v>75.8</v>
      </c>
      <c r="N5628" s="7">
        <v>1</v>
      </c>
      <c r="O5628" s="44">
        <v>85.74</v>
      </c>
      <c r="P5628" s="44">
        <v>39.54</v>
      </c>
      <c r="Q5628" s="44">
        <v>3.01</v>
      </c>
      <c r="R5628" s="44">
        <v>19.16</v>
      </c>
      <c r="S5628" s="44">
        <v>9.94</v>
      </c>
      <c r="T5628" s="44">
        <v>0</v>
      </c>
      <c r="U5628" s="44">
        <v>14.09</v>
      </c>
      <c r="V5628" s="9">
        <v>0.18590000000000001</v>
      </c>
      <c r="W5628" s="42" t="s">
        <v>34</v>
      </c>
      <c r="X5628" s="43"/>
      <c r="Y5628" s="43"/>
      <c r="Z5628" s="43" t="s">
        <v>8442</v>
      </c>
      <c r="AA5628" s="37" t="str">
        <f>VLOOKUP(J5628, sku!B:C, 2, FALSE)</f>
        <v>Cadeirinha Cinza Aro 26 - Peixinho Bike</v>
      </c>
      <c r="AB5628" s="37" t="str">
        <f>VLOOKUP(J5628, sku!B:BM, 64, FALSE)</f>
        <v>Revenda</v>
      </c>
      <c r="AC5628" s="37" t="str">
        <f>LEFT(pedidos[[#This Row],[SKU]],3)</f>
        <v>CAD</v>
      </c>
      <c r="AD5628" s="37" t="str" cm="1">
        <f t="array" aca="1" ref="AD5628" ca="1">IFERROR(
  INDEX(
    montadora[Montadora],
    MATCH(TRUE,LEFT(J6006,NÚCARACT(montadora[SKU Parcial]))=montadora[SKU Parcial],0)
  ),
  ""
)</f>
        <v/>
      </c>
    </row>
    <row r="5629" spans="1:30" x14ac:dyDescent="0.25">
      <c r="A5629" s="42" t="s">
        <v>10757</v>
      </c>
      <c r="B5629" s="42"/>
      <c r="C5629" s="42"/>
      <c r="D5629" s="42"/>
      <c r="E5629" s="42">
        <v>22198149132</v>
      </c>
      <c r="F5629" s="42" t="s">
        <v>11203</v>
      </c>
      <c r="G5629" s="42" t="s">
        <v>11228</v>
      </c>
      <c r="H5629" s="7"/>
      <c r="I5629" s="42"/>
      <c r="J5629" s="42" t="s">
        <v>6232</v>
      </c>
      <c r="K5629" s="8">
        <v>45867</v>
      </c>
      <c r="L5629" s="7" t="s">
        <v>8443</v>
      </c>
      <c r="M5629" s="44">
        <v>57.8</v>
      </c>
      <c r="N5629" s="7">
        <v>1</v>
      </c>
      <c r="O5629" s="44">
        <v>57.8</v>
      </c>
      <c r="P5629" s="44">
        <v>30</v>
      </c>
      <c r="Q5629" s="44">
        <v>2.29</v>
      </c>
      <c r="R5629" s="44">
        <v>15.56</v>
      </c>
      <c r="S5629" s="44">
        <v>0</v>
      </c>
      <c r="T5629" s="44">
        <v>0</v>
      </c>
      <c r="U5629" s="44">
        <v>9.9499999999999993</v>
      </c>
      <c r="V5629" s="9">
        <v>0.1721</v>
      </c>
      <c r="W5629" s="42" t="s">
        <v>34</v>
      </c>
      <c r="X5629" s="43"/>
      <c r="Y5629" s="43"/>
      <c r="Z5629" s="43" t="s">
        <v>8442</v>
      </c>
      <c r="AA5629" s="37" t="str">
        <f>VLOOKUP(J5629, sku!B:C, 2, FALSE)</f>
        <v>Super Led C6 Vclear - H27</v>
      </c>
      <c r="AB5629" s="37" t="str">
        <f>VLOOKUP(J5629, sku!B:BM, 64, FALSE)</f>
        <v>Revenda</v>
      </c>
      <c r="AC5629" s="37" t="str">
        <f>LEFT(pedidos[[#This Row],[SKU]],3)</f>
        <v>VL-</v>
      </c>
      <c r="AD5629" s="37" t="str" cm="1">
        <f t="array" aca="1" ref="AD5629" ca="1">IFERROR(
  INDEX(
    montadora[Montadora],
    MATCH(TRUE,LEFT(J6007,NÚCARACT(montadora[SKU Parcial]))=montadora[SKU Parcial],0)
  ),
  ""
)</f>
        <v/>
      </c>
    </row>
    <row r="5630" spans="1:30" x14ac:dyDescent="0.25">
      <c r="A5630" s="42" t="s">
        <v>10758</v>
      </c>
      <c r="B5630" s="42"/>
      <c r="C5630" s="42"/>
      <c r="D5630" s="42"/>
      <c r="E5630" s="42">
        <v>22298177656</v>
      </c>
      <c r="F5630" s="42" t="s">
        <v>8393</v>
      </c>
      <c r="G5630" s="42" t="s">
        <v>11228</v>
      </c>
      <c r="H5630" s="7"/>
      <c r="I5630" s="42"/>
      <c r="J5630" s="42" t="s">
        <v>2167</v>
      </c>
      <c r="K5630" s="8">
        <v>45867</v>
      </c>
      <c r="L5630" s="7" t="s">
        <v>8443</v>
      </c>
      <c r="M5630" s="44">
        <v>76.8</v>
      </c>
      <c r="N5630" s="7">
        <v>1</v>
      </c>
      <c r="O5630" s="44">
        <v>92.83</v>
      </c>
      <c r="P5630" s="44">
        <v>39.54</v>
      </c>
      <c r="Q5630" s="44">
        <v>3.05</v>
      </c>
      <c r="R5630" s="44">
        <v>19.36</v>
      </c>
      <c r="S5630" s="44">
        <v>16.03</v>
      </c>
      <c r="T5630" s="44">
        <v>0</v>
      </c>
      <c r="U5630" s="44">
        <v>14.85</v>
      </c>
      <c r="V5630" s="9">
        <v>0.19339999999999999</v>
      </c>
      <c r="W5630" s="42" t="s">
        <v>34</v>
      </c>
      <c r="X5630" s="43"/>
      <c r="Y5630" s="43"/>
      <c r="Z5630" s="43" t="s">
        <v>8442</v>
      </c>
      <c r="AA5630" s="37" t="str">
        <f>VLOOKUP(J5630, sku!B:C, 2, FALSE)</f>
        <v>Cadeirinha Rosa Aro 26 - Peixinho Bike</v>
      </c>
      <c r="AB5630" s="37" t="str">
        <f>VLOOKUP(J5630, sku!B:BM, 64, FALSE)</f>
        <v>Revenda</v>
      </c>
      <c r="AC5630" s="37" t="str">
        <f>LEFT(pedidos[[#This Row],[SKU]],3)</f>
        <v>CAD</v>
      </c>
      <c r="AD5630" s="37" t="str" cm="1">
        <f t="array" aca="1" ref="AD5630" ca="1">IFERROR(
  INDEX(
    montadora[Montadora],
    MATCH(TRUE,LEFT(J6008,NÚCARACT(montadora[SKU Parcial]))=montadora[SKU Parcial],0)
  ),
  ""
)</f>
        <v/>
      </c>
    </row>
    <row r="5631" spans="1:30" x14ac:dyDescent="0.25">
      <c r="A5631" s="42" t="s">
        <v>10759</v>
      </c>
      <c r="B5631" s="42"/>
      <c r="C5631" s="42"/>
      <c r="D5631" s="42"/>
      <c r="E5631" s="42">
        <v>22298177656</v>
      </c>
      <c r="F5631" s="42" t="s">
        <v>8393</v>
      </c>
      <c r="G5631" s="42" t="s">
        <v>11228</v>
      </c>
      <c r="H5631" s="7"/>
      <c r="I5631" s="42"/>
      <c r="J5631" s="42" t="s">
        <v>938</v>
      </c>
      <c r="K5631" s="8">
        <v>45867</v>
      </c>
      <c r="L5631" s="7" t="s">
        <v>8443</v>
      </c>
      <c r="M5631" s="44">
        <v>76.8</v>
      </c>
      <c r="N5631" s="7">
        <v>1</v>
      </c>
      <c r="O5631" s="44">
        <v>92.83</v>
      </c>
      <c r="P5631" s="44">
        <v>39.54</v>
      </c>
      <c r="Q5631" s="44">
        <v>3.05</v>
      </c>
      <c r="R5631" s="44">
        <v>19.36</v>
      </c>
      <c r="S5631" s="44">
        <v>16.03</v>
      </c>
      <c r="T5631" s="44">
        <v>0</v>
      </c>
      <c r="U5631" s="44">
        <v>14.85</v>
      </c>
      <c r="V5631" s="9">
        <v>0.19339999999999999</v>
      </c>
      <c r="W5631" s="42" t="s">
        <v>34</v>
      </c>
      <c r="X5631" s="43"/>
      <c r="Y5631" s="43"/>
      <c r="Z5631" s="43" t="s">
        <v>8442</v>
      </c>
      <c r="AA5631" s="37" t="str">
        <f>VLOOKUP(J5631, sku!B:C, 2, FALSE)</f>
        <v>Cadeirinha Preta Aro 26 - Peixinho Bike</v>
      </c>
      <c r="AB5631" s="37" t="str">
        <f>VLOOKUP(J5631, sku!B:BM, 64, FALSE)</f>
        <v>Revenda</v>
      </c>
      <c r="AC5631" s="37" t="str">
        <f>LEFT(pedidos[[#This Row],[SKU]],3)</f>
        <v>CAD</v>
      </c>
      <c r="AD5631" s="37" t="str" cm="1">
        <f t="array" aca="1" ref="AD5631" ca="1">IFERROR(
  INDEX(
    montadora[Montadora],
    MATCH(TRUE,LEFT(J6009,NÚCARACT(montadora[SKU Parcial]))=montadora[SKU Parcial],0)
  ),
  ""
)</f>
        <v/>
      </c>
    </row>
    <row r="5632" spans="1:30" x14ac:dyDescent="0.25">
      <c r="A5632" s="42" t="s">
        <v>10760</v>
      </c>
      <c r="B5632" s="42"/>
      <c r="C5632" s="42"/>
      <c r="D5632" s="42"/>
      <c r="E5632" s="42">
        <v>22298177656</v>
      </c>
      <c r="F5632" s="42" t="s">
        <v>8393</v>
      </c>
      <c r="G5632" s="42" t="s">
        <v>11228</v>
      </c>
      <c r="H5632" s="7"/>
      <c r="I5632" s="42"/>
      <c r="J5632" s="42" t="s">
        <v>2167</v>
      </c>
      <c r="K5632" s="8">
        <v>45867</v>
      </c>
      <c r="L5632" s="7" t="s">
        <v>8443</v>
      </c>
      <c r="M5632" s="44">
        <v>76.8</v>
      </c>
      <c r="N5632" s="7">
        <v>1</v>
      </c>
      <c r="O5632" s="44">
        <v>96.46</v>
      </c>
      <c r="P5632" s="44">
        <v>39.54</v>
      </c>
      <c r="Q5632" s="44">
        <v>3.05</v>
      </c>
      <c r="R5632" s="44">
        <v>19.36</v>
      </c>
      <c r="S5632" s="44">
        <v>19.66</v>
      </c>
      <c r="T5632" s="44">
        <v>0</v>
      </c>
      <c r="U5632" s="44">
        <v>14.85</v>
      </c>
      <c r="V5632" s="9">
        <v>0.19339999999999999</v>
      </c>
      <c r="W5632" s="42" t="s">
        <v>34</v>
      </c>
      <c r="X5632" s="43"/>
      <c r="Y5632" s="43"/>
      <c r="Z5632" s="43" t="s">
        <v>8442</v>
      </c>
      <c r="AA5632" s="37" t="str">
        <f>VLOOKUP(J5632, sku!B:C, 2, FALSE)</f>
        <v>Cadeirinha Rosa Aro 26 - Peixinho Bike</v>
      </c>
      <c r="AB5632" s="37" t="str">
        <f>VLOOKUP(J5632, sku!B:BM, 64, FALSE)</f>
        <v>Revenda</v>
      </c>
      <c r="AC5632" s="37" t="str">
        <f>LEFT(pedidos[[#This Row],[SKU]],3)</f>
        <v>CAD</v>
      </c>
      <c r="AD5632" s="37" t="str" cm="1">
        <f t="array" aca="1" ref="AD5632" ca="1">IFERROR(
  INDEX(
    montadora[Montadora],
    MATCH(TRUE,LEFT(J6010,NÚCARACT(montadora[SKU Parcial]))=montadora[SKU Parcial],0)
  ),
  ""
)</f>
        <v/>
      </c>
    </row>
    <row r="5633" spans="1:30" x14ac:dyDescent="0.25">
      <c r="A5633" s="42" t="s">
        <v>10761</v>
      </c>
      <c r="B5633" s="42"/>
      <c r="C5633" s="42"/>
      <c r="D5633" s="42"/>
      <c r="E5633" s="42">
        <v>20598018789</v>
      </c>
      <c r="F5633" s="42" t="s">
        <v>8394</v>
      </c>
      <c r="G5633" s="42" t="s">
        <v>11228</v>
      </c>
      <c r="H5633" s="7"/>
      <c r="I5633" s="42"/>
      <c r="J5633" s="42" t="s">
        <v>8835</v>
      </c>
      <c r="K5633" s="8">
        <v>45867</v>
      </c>
      <c r="L5633" s="7" t="s">
        <v>8443</v>
      </c>
      <c r="M5633" s="44">
        <v>75.8</v>
      </c>
      <c r="N5633" s="7">
        <v>1</v>
      </c>
      <c r="O5633" s="44">
        <v>83.31</v>
      </c>
      <c r="P5633" s="44">
        <v>39.54</v>
      </c>
      <c r="Q5633" s="44">
        <v>3.01</v>
      </c>
      <c r="R5633" s="44">
        <v>19.16</v>
      </c>
      <c r="S5633" s="44">
        <v>7.51</v>
      </c>
      <c r="T5633" s="44">
        <v>0</v>
      </c>
      <c r="U5633" s="44">
        <v>14.09</v>
      </c>
      <c r="V5633" s="9">
        <v>0.18590000000000001</v>
      </c>
      <c r="W5633" s="42" t="s">
        <v>34</v>
      </c>
      <c r="X5633" s="43"/>
      <c r="Y5633" s="43"/>
      <c r="Z5633" s="43" t="s">
        <v>8442</v>
      </c>
      <c r="AA5633" s="37" t="str">
        <f>VLOOKUP(J5633, sku!B:C, 2, FALSE)</f>
        <v>Cadeirinha Cinza Aro 26 - Peixinho Bike</v>
      </c>
      <c r="AB5633" s="37" t="str">
        <f>VLOOKUP(J5633, sku!B:BM, 64, FALSE)</f>
        <v>Revenda</v>
      </c>
      <c r="AC5633" s="37" t="str">
        <f>LEFT(pedidos[[#This Row],[SKU]],3)</f>
        <v>CAD</v>
      </c>
      <c r="AD5633" s="37" t="str" cm="1">
        <f t="array" aca="1" ref="AD5633" ca="1">IFERROR(
  INDEX(
    montadora[Montadora],
    MATCH(TRUE,LEFT(J6011,NÚCARACT(montadora[SKU Parcial]))=montadora[SKU Parcial],0)
  ),
  ""
)</f>
        <v/>
      </c>
    </row>
    <row r="5634" spans="1:30" x14ac:dyDescent="0.25">
      <c r="A5634" s="42" t="s">
        <v>10762</v>
      </c>
      <c r="B5634" s="42"/>
      <c r="C5634" s="42"/>
      <c r="D5634" s="42"/>
      <c r="E5634" s="42">
        <v>22298177656</v>
      </c>
      <c r="F5634" s="42" t="s">
        <v>8393</v>
      </c>
      <c r="G5634" s="42" t="s">
        <v>11228</v>
      </c>
      <c r="H5634" s="7"/>
      <c r="I5634" s="42"/>
      <c r="J5634" s="42" t="s">
        <v>2167</v>
      </c>
      <c r="K5634" s="8">
        <v>45867</v>
      </c>
      <c r="L5634" s="7" t="s">
        <v>8443</v>
      </c>
      <c r="M5634" s="44">
        <v>76.8</v>
      </c>
      <c r="N5634" s="7">
        <v>1</v>
      </c>
      <c r="O5634" s="44">
        <v>76.8</v>
      </c>
      <c r="P5634" s="44">
        <v>39.54</v>
      </c>
      <c r="Q5634" s="44">
        <v>3.05</v>
      </c>
      <c r="R5634" s="44">
        <v>19.36</v>
      </c>
      <c r="S5634" s="44">
        <v>0</v>
      </c>
      <c r="T5634" s="44">
        <v>0</v>
      </c>
      <c r="U5634" s="44">
        <v>14.85</v>
      </c>
      <c r="V5634" s="9">
        <v>0.19339999999999999</v>
      </c>
      <c r="W5634" s="42" t="s">
        <v>34</v>
      </c>
      <c r="X5634" s="43"/>
      <c r="Y5634" s="43"/>
      <c r="Z5634" s="43" t="s">
        <v>8442</v>
      </c>
      <c r="AA5634" s="37" t="str">
        <f>VLOOKUP(J5634, sku!B:C, 2, FALSE)</f>
        <v>Cadeirinha Rosa Aro 26 - Peixinho Bike</v>
      </c>
      <c r="AB5634" s="37" t="str">
        <f>VLOOKUP(J5634, sku!B:BM, 64, FALSE)</f>
        <v>Revenda</v>
      </c>
      <c r="AC5634" s="37" t="str">
        <f>LEFT(pedidos[[#This Row],[SKU]],3)</f>
        <v>CAD</v>
      </c>
      <c r="AD5634" s="37" t="str" cm="1">
        <f t="array" aca="1" ref="AD5634" ca="1">IFERROR(
  INDEX(
    montadora[Montadora],
    MATCH(TRUE,LEFT(J6012,NÚCARACT(montadora[SKU Parcial]))=montadora[SKU Parcial],0)
  ),
  ""
)</f>
        <v/>
      </c>
    </row>
    <row r="5635" spans="1:30" x14ac:dyDescent="0.25">
      <c r="A5635" s="42" t="s">
        <v>10763</v>
      </c>
      <c r="B5635" s="42"/>
      <c r="C5635" s="42"/>
      <c r="D5635" s="42"/>
      <c r="E5635" s="42">
        <v>22293677003</v>
      </c>
      <c r="F5635" s="42" t="s">
        <v>8415</v>
      </c>
      <c r="G5635" s="42" t="s">
        <v>11228</v>
      </c>
      <c r="H5635" s="7"/>
      <c r="I5635" s="42"/>
      <c r="J5635" s="42" t="s">
        <v>2031</v>
      </c>
      <c r="K5635" s="8">
        <v>45866</v>
      </c>
      <c r="L5635" s="7" t="s">
        <v>8443</v>
      </c>
      <c r="M5635" s="44">
        <v>348.8</v>
      </c>
      <c r="N5635" s="7">
        <v>1</v>
      </c>
      <c r="O5635" s="44">
        <v>348.8</v>
      </c>
      <c r="P5635" s="44">
        <v>141.6</v>
      </c>
      <c r="Q5635" s="44">
        <v>13.85</v>
      </c>
      <c r="R5635" s="44">
        <v>73.760000000000005</v>
      </c>
      <c r="S5635" s="44">
        <v>0</v>
      </c>
      <c r="T5635" s="44">
        <v>0</v>
      </c>
      <c r="U5635" s="44">
        <v>119.59</v>
      </c>
      <c r="V5635" s="9">
        <v>0.34289999999999998</v>
      </c>
      <c r="W5635" s="42" t="s">
        <v>34</v>
      </c>
      <c r="X5635" s="43"/>
      <c r="Y5635" s="43"/>
      <c r="Z5635" s="43" t="s">
        <v>8442</v>
      </c>
      <c r="AA5635" s="37" t="str">
        <f>VLOOKUP(J5635, sku!B:C, 2, FALSE)</f>
        <v>Fogareiro 2 Bocas</v>
      </c>
      <c r="AB5635" s="37" t="str">
        <f>VLOOKUP(J5635, sku!B:BM, 64, FALSE)</f>
        <v>Importação</v>
      </c>
      <c r="AC5635" s="37" t="str">
        <f>LEFT(pedidos[[#This Row],[SKU]],3)</f>
        <v>1FO</v>
      </c>
      <c r="AD5635" s="37" t="str" cm="1">
        <f t="array" aca="1" ref="AD5635" ca="1">IFERROR(
  INDEX(
    montadora[Montadora],
    MATCH(TRUE,LEFT(J6013,NÚCARACT(montadora[SKU Parcial]))=montadora[SKU Parcial],0)
  ),
  ""
)</f>
        <v/>
      </c>
    </row>
    <row r="5636" spans="1:30" x14ac:dyDescent="0.25">
      <c r="A5636" s="42" t="s">
        <v>10764</v>
      </c>
      <c r="B5636" s="42"/>
      <c r="C5636" s="42"/>
      <c r="D5636" s="42"/>
      <c r="E5636" s="42">
        <v>20898008418</v>
      </c>
      <c r="F5636" s="42" t="s">
        <v>8818</v>
      </c>
      <c r="G5636" s="42" t="s">
        <v>11228</v>
      </c>
      <c r="H5636" s="7"/>
      <c r="I5636" s="42"/>
      <c r="J5636" s="42" t="s">
        <v>7795</v>
      </c>
      <c r="K5636" s="8">
        <v>45866</v>
      </c>
      <c r="L5636" s="7" t="s">
        <v>8443</v>
      </c>
      <c r="M5636" s="44">
        <v>93.8</v>
      </c>
      <c r="N5636" s="7">
        <v>1</v>
      </c>
      <c r="O5636" s="44">
        <v>93.8</v>
      </c>
      <c r="P5636" s="44">
        <v>47.57</v>
      </c>
      <c r="Q5636" s="44">
        <v>3.72</v>
      </c>
      <c r="R5636" s="44">
        <v>22.76</v>
      </c>
      <c r="S5636" s="44">
        <v>0</v>
      </c>
      <c r="T5636" s="44">
        <v>0</v>
      </c>
      <c r="U5636" s="44">
        <v>19.75</v>
      </c>
      <c r="V5636" s="9">
        <v>0.21049999999999999</v>
      </c>
      <c r="W5636" s="42" t="s">
        <v>34</v>
      </c>
      <c r="X5636" s="43"/>
      <c r="Y5636" s="43"/>
      <c r="Z5636" s="43" t="s">
        <v>8442</v>
      </c>
      <c r="AA5636" s="37" t="str">
        <f>VLOOKUP(J5636, sku!B:C, 2, FALSE)</f>
        <v>Fogareiro 1 Boca Com Maleta</v>
      </c>
      <c r="AB5636" s="37" t="str">
        <f>VLOOKUP(J5636, sku!B:BM, 64, FALSE)</f>
        <v>Importação</v>
      </c>
      <c r="AC5636" s="37" t="str">
        <f>LEFT(pedidos[[#This Row],[SKU]],3)</f>
        <v>1FO</v>
      </c>
      <c r="AD5636" s="37" t="str" cm="1">
        <f t="array" aca="1" ref="AD5636" ca="1">IFERROR(
  INDEX(
    montadora[Montadora],
    MATCH(TRUE,LEFT(J6014,NÚCARACT(montadora[SKU Parcial]))=montadora[SKU Parcial],0)
  ),
  ""
)</f>
        <v/>
      </c>
    </row>
    <row r="5637" spans="1:30" x14ac:dyDescent="0.25">
      <c r="A5637" s="42" t="s">
        <v>10765</v>
      </c>
      <c r="B5637" s="42"/>
      <c r="C5637" s="42"/>
      <c r="D5637" s="42"/>
      <c r="E5637" s="42">
        <v>22798369651</v>
      </c>
      <c r="F5637" s="42" t="s">
        <v>8391</v>
      </c>
      <c r="G5637" s="42" t="s">
        <v>11228</v>
      </c>
      <c r="H5637" s="7"/>
      <c r="I5637" s="42"/>
      <c r="J5637" s="42" t="s">
        <v>3206</v>
      </c>
      <c r="K5637" s="8">
        <v>45866</v>
      </c>
      <c r="L5637" s="7" t="s">
        <v>8443</v>
      </c>
      <c r="M5637" s="44">
        <v>59.8</v>
      </c>
      <c r="N5637" s="7">
        <v>1</v>
      </c>
      <c r="O5637" s="44">
        <v>59.8</v>
      </c>
      <c r="P5637" s="44">
        <v>33.340000000000003</v>
      </c>
      <c r="Q5637" s="44">
        <v>2.37</v>
      </c>
      <c r="R5637" s="44">
        <v>15.96</v>
      </c>
      <c r="S5637" s="44">
        <v>0</v>
      </c>
      <c r="T5637" s="44">
        <v>0</v>
      </c>
      <c r="U5637" s="44">
        <v>8.1300000000000008</v>
      </c>
      <c r="V5637" s="9">
        <v>0.13589999999999999</v>
      </c>
      <c r="W5637" s="42" t="s">
        <v>34</v>
      </c>
      <c r="X5637" s="43"/>
      <c r="Y5637" s="43"/>
      <c r="Z5637" s="43" t="s">
        <v>8442</v>
      </c>
      <c r="AA5637" s="37" t="str">
        <f>VLOOKUP(J5637, sku!B:C, 2, FALSE)</f>
        <v>Banco Bicicleta Selim Preto e Vermelho + Couro PU</v>
      </c>
      <c r="AB5637" s="37" t="str">
        <f>VLOOKUP(J5637, sku!B:BM, 64, FALSE)</f>
        <v>Importação</v>
      </c>
      <c r="AC5637" s="37" t="str">
        <f>LEFT(pedidos[[#This Row],[SKU]],3)</f>
        <v>EB0</v>
      </c>
      <c r="AD5637" s="37" t="str" cm="1">
        <f t="array" aca="1" ref="AD5637" ca="1">IFERROR(
  INDEX(
    montadora[Montadora],
    MATCH(TRUE,LEFT(J6015,NÚCARACT(montadora[SKU Parcial]))=montadora[SKU Parcial],0)
  ),
  ""
)</f>
        <v/>
      </c>
    </row>
    <row r="5638" spans="1:30" x14ac:dyDescent="0.25">
      <c r="A5638" s="42" t="s">
        <v>10766</v>
      </c>
      <c r="B5638" s="42"/>
      <c r="C5638" s="42"/>
      <c r="D5638" s="42"/>
      <c r="E5638" s="42">
        <v>21599592011</v>
      </c>
      <c r="F5638" s="42" t="s">
        <v>8376</v>
      </c>
      <c r="G5638" s="42" t="s">
        <v>11228</v>
      </c>
      <c r="H5638" s="7"/>
      <c r="I5638" s="42"/>
      <c r="J5638" s="42" t="s">
        <v>304</v>
      </c>
      <c r="K5638" s="8">
        <v>45866</v>
      </c>
      <c r="L5638" s="7" t="s">
        <v>8443</v>
      </c>
      <c r="M5638" s="44">
        <v>57.8</v>
      </c>
      <c r="N5638" s="7">
        <v>1</v>
      </c>
      <c r="O5638" s="44">
        <v>57.8</v>
      </c>
      <c r="P5638" s="44">
        <v>21.45</v>
      </c>
      <c r="Q5638" s="44">
        <v>2.29</v>
      </c>
      <c r="R5638" s="44">
        <v>15.56</v>
      </c>
      <c r="S5638" s="44">
        <v>0</v>
      </c>
      <c r="T5638" s="44">
        <v>0</v>
      </c>
      <c r="U5638" s="44">
        <v>18.5</v>
      </c>
      <c r="V5638" s="9">
        <v>0.32</v>
      </c>
      <c r="W5638" s="42" t="s">
        <v>34</v>
      </c>
      <c r="X5638" s="43"/>
      <c r="Y5638" s="43"/>
      <c r="Z5638" s="43" t="s">
        <v>8442</v>
      </c>
      <c r="AA5638" s="37" t="str">
        <f>VLOOKUP(J5638, sku!B:C, 2, FALSE)</f>
        <v>Corrente de Moto Antifurto 150cm - Preto</v>
      </c>
      <c r="AB5638" s="37" t="str">
        <f>VLOOKUP(J5638, sku!B:BM, 64, FALSE)</f>
        <v>Importação</v>
      </c>
      <c r="AC5638" s="37" t="str">
        <f>LEFT(pedidos[[#This Row],[SKU]],3)</f>
        <v>XR0</v>
      </c>
      <c r="AD5638" s="37" t="str" cm="1">
        <f t="array" aca="1" ref="AD5638" ca="1">IFERROR(
  INDEX(
    montadora[Montadora],
    MATCH(TRUE,LEFT(J6016,NÚCARACT(montadora[SKU Parcial]))=montadora[SKU Parcial],0)
  ),
  ""
)</f>
        <v/>
      </c>
    </row>
    <row r="5639" spans="1:30" x14ac:dyDescent="0.25">
      <c r="A5639" s="42" t="s">
        <v>10767</v>
      </c>
      <c r="B5639" s="42"/>
      <c r="C5639" s="42"/>
      <c r="D5639" s="42"/>
      <c r="E5639" s="42">
        <v>23998118595</v>
      </c>
      <c r="F5639" s="42" t="s">
        <v>10106</v>
      </c>
      <c r="G5639" s="42" t="s">
        <v>11228</v>
      </c>
      <c r="H5639" s="7"/>
      <c r="I5639" s="42"/>
      <c r="J5639" s="42" t="s">
        <v>290</v>
      </c>
      <c r="K5639" s="8">
        <v>45866</v>
      </c>
      <c r="L5639" s="7" t="s">
        <v>8443</v>
      </c>
      <c r="M5639" s="44">
        <v>38.799999999999997</v>
      </c>
      <c r="N5639" s="7">
        <v>1</v>
      </c>
      <c r="O5639" s="44">
        <v>38.799999999999997</v>
      </c>
      <c r="P5639" s="44">
        <v>15.8</v>
      </c>
      <c r="Q5639" s="44">
        <v>1.54</v>
      </c>
      <c r="R5639" s="44">
        <v>11.76</v>
      </c>
      <c r="S5639" s="44">
        <v>0</v>
      </c>
      <c r="T5639" s="44">
        <v>0</v>
      </c>
      <c r="U5639" s="44">
        <v>9.6999999999999993</v>
      </c>
      <c r="V5639" s="9">
        <v>0.25</v>
      </c>
      <c r="W5639" s="42" t="s">
        <v>34</v>
      </c>
      <c r="X5639" s="43"/>
      <c r="Y5639" s="43"/>
      <c r="Z5639" s="43" t="s">
        <v>8442</v>
      </c>
      <c r="AA5639" s="37" t="str">
        <f>VLOOKUP(J5639, sku!B:C, 2, FALSE)</f>
        <v>Par De Trava Do Quebra Vento Preto (23Cm)</v>
      </c>
      <c r="AB5639" s="37" t="str">
        <f>VLOOKUP(J5639, sku!B:BM, 64, FALSE)</f>
        <v>Revenda</v>
      </c>
      <c r="AC5639" s="37" t="str">
        <f>LEFT(pedidos[[#This Row],[SKU]],3)</f>
        <v>Q-9</v>
      </c>
      <c r="AD5639" s="37" t="str" cm="1">
        <f t="array" aca="1" ref="AD5639" ca="1">IFERROR(
  INDEX(
    montadora[Montadora],
    MATCH(TRUE,LEFT(J6017,NÚCARACT(montadora[SKU Parcial]))=montadora[SKU Parcial],0)
  ),
  ""
)</f>
        <v/>
      </c>
    </row>
    <row r="5640" spans="1:30" x14ac:dyDescent="0.25">
      <c r="A5640" s="42" t="s">
        <v>10768</v>
      </c>
      <c r="B5640" s="42"/>
      <c r="C5640" s="42"/>
      <c r="D5640" s="42"/>
      <c r="E5640" s="42">
        <v>23998214127</v>
      </c>
      <c r="F5640" s="42" t="s">
        <v>10132</v>
      </c>
      <c r="G5640" s="42" t="s">
        <v>11228</v>
      </c>
      <c r="H5640" s="7"/>
      <c r="I5640" s="42"/>
      <c r="J5640" s="42" t="s">
        <v>2747</v>
      </c>
      <c r="K5640" s="8">
        <v>45866</v>
      </c>
      <c r="L5640" s="7" t="s">
        <v>8443</v>
      </c>
      <c r="M5640" s="44">
        <v>87.8</v>
      </c>
      <c r="N5640" s="7">
        <v>1</v>
      </c>
      <c r="O5640" s="44">
        <v>100.17</v>
      </c>
      <c r="P5640" s="44">
        <v>41.36</v>
      </c>
      <c r="Q5640" s="44">
        <v>3.49</v>
      </c>
      <c r="R5640" s="44">
        <v>21.56</v>
      </c>
      <c r="S5640" s="44">
        <v>12.37</v>
      </c>
      <c r="T5640" s="44">
        <v>0</v>
      </c>
      <c r="U5640" s="44">
        <v>21.39</v>
      </c>
      <c r="V5640" s="9">
        <v>0.2437</v>
      </c>
      <c r="W5640" s="42" t="s">
        <v>34</v>
      </c>
      <c r="X5640" s="43"/>
      <c r="Y5640" s="43"/>
      <c r="Z5640" s="43" t="s">
        <v>8442</v>
      </c>
      <c r="AA5640" s="37" t="str">
        <f>VLOOKUP(J5640, sku!B:C, 2, FALSE)</f>
        <v>Cabo de Chupeta Coaxial de Transferência de Carga de Bateria 12/24V 500 Amper, PVC, CCA 5 Metros</v>
      </c>
      <c r="AB5640" s="37" t="str">
        <f>VLOOKUP(J5640, sku!B:BM, 64, FALSE)</f>
        <v>Importação</v>
      </c>
      <c r="AC5640" s="37" t="str">
        <f>LEFT(pedidos[[#This Row],[SKU]],3)</f>
        <v>1EC</v>
      </c>
      <c r="AD5640" s="37" t="str" cm="1">
        <f t="array" aca="1" ref="AD5640" ca="1">IFERROR(
  INDEX(
    montadora[Montadora],
    MATCH(TRUE,LEFT(J6018,NÚCARACT(montadora[SKU Parcial]))=montadora[SKU Parcial],0)
  ),
  ""
)</f>
        <v/>
      </c>
    </row>
    <row r="5641" spans="1:30" x14ac:dyDescent="0.25">
      <c r="A5641" s="42" t="s">
        <v>10769</v>
      </c>
      <c r="B5641" s="42"/>
      <c r="C5641" s="42"/>
      <c r="D5641" s="42"/>
      <c r="E5641" s="42">
        <v>23098159344</v>
      </c>
      <c r="F5641" s="42" t="s">
        <v>8352</v>
      </c>
      <c r="G5641" s="42" t="s">
        <v>11228</v>
      </c>
      <c r="H5641" s="7"/>
      <c r="I5641" s="42"/>
      <c r="J5641" s="42" t="s">
        <v>24580</v>
      </c>
      <c r="K5641" s="8">
        <v>45866</v>
      </c>
      <c r="L5641" s="7" t="s">
        <v>8443</v>
      </c>
      <c r="M5641" s="44">
        <v>18.899999999999999</v>
      </c>
      <c r="N5641" s="7">
        <v>1</v>
      </c>
      <c r="O5641" s="44">
        <v>18.899999999999999</v>
      </c>
      <c r="P5641" s="44">
        <v>8.1</v>
      </c>
      <c r="Q5641" s="44">
        <v>0.75</v>
      </c>
      <c r="R5641" s="44">
        <v>7.78</v>
      </c>
      <c r="S5641" s="44">
        <v>0</v>
      </c>
      <c r="T5641" s="44">
        <v>0</v>
      </c>
      <c r="U5641" s="44">
        <v>2.27</v>
      </c>
      <c r="V5641" s="9">
        <v>0.1201</v>
      </c>
      <c r="W5641" s="42" t="s">
        <v>34</v>
      </c>
      <c r="X5641" s="43"/>
      <c r="Y5641" s="43"/>
      <c r="Z5641" s="43" t="s">
        <v>8442</v>
      </c>
      <c r="AA5641" s="37" t="e">
        <f>VLOOKUP(J5641, sku!B:C, 2, FALSE)</f>
        <v>#N/A</v>
      </c>
      <c r="AB5641" s="37" t="e">
        <f>VLOOKUP(J5641, sku!B:BM, 64, FALSE)</f>
        <v>#N/A</v>
      </c>
      <c r="AC5641" s="37" t="str">
        <f>LEFT(pedidos[[#This Row],[SKU]],3)</f>
        <v>MAC</v>
      </c>
      <c r="AD5641" s="37" t="str" cm="1">
        <f t="array" aca="1" ref="AD5641" ca="1">IFERROR(
  INDEX(
    montadora[Montadora],
    MATCH(TRUE,LEFT(J6019,NÚCARACT(montadora[SKU Parcial]))=montadora[SKU Parcial],0)
  ),
  ""
)</f>
        <v/>
      </c>
    </row>
    <row r="5642" spans="1:30" x14ac:dyDescent="0.25">
      <c r="A5642" s="42" t="s">
        <v>10770</v>
      </c>
      <c r="B5642" s="42"/>
      <c r="C5642" s="42"/>
      <c r="D5642" s="42"/>
      <c r="E5642" s="42">
        <v>23998214127</v>
      </c>
      <c r="F5642" s="42" t="s">
        <v>10132</v>
      </c>
      <c r="G5642" s="42" t="s">
        <v>11228</v>
      </c>
      <c r="H5642" s="7"/>
      <c r="I5642" s="42"/>
      <c r="J5642" s="42" t="s">
        <v>2747</v>
      </c>
      <c r="K5642" s="8">
        <v>45866</v>
      </c>
      <c r="L5642" s="7" t="s">
        <v>8443</v>
      </c>
      <c r="M5642" s="44">
        <v>87.8</v>
      </c>
      <c r="N5642" s="7">
        <v>2</v>
      </c>
      <c r="O5642" s="44">
        <v>202.56</v>
      </c>
      <c r="P5642" s="44">
        <v>82.72</v>
      </c>
      <c r="Q5642" s="44">
        <v>6.97</v>
      </c>
      <c r="R5642" s="44">
        <v>43.12</v>
      </c>
      <c r="S5642" s="44">
        <v>26.96</v>
      </c>
      <c r="T5642" s="44">
        <v>0</v>
      </c>
      <c r="U5642" s="44">
        <v>42.79</v>
      </c>
      <c r="V5642" s="9">
        <v>0.2437</v>
      </c>
      <c r="W5642" s="42" t="s">
        <v>34</v>
      </c>
      <c r="X5642" s="43"/>
      <c r="Y5642" s="43"/>
      <c r="Z5642" s="43" t="s">
        <v>8442</v>
      </c>
      <c r="AA5642" s="37" t="str">
        <f>VLOOKUP(J5642, sku!B:C, 2, FALSE)</f>
        <v>Cabo de Chupeta Coaxial de Transferência de Carga de Bateria 12/24V 500 Amper, PVC, CCA 5 Metros</v>
      </c>
      <c r="AB5642" s="37" t="str">
        <f>VLOOKUP(J5642, sku!B:BM, 64, FALSE)</f>
        <v>Importação</v>
      </c>
      <c r="AC5642" s="37" t="str">
        <f>LEFT(pedidos[[#This Row],[SKU]],3)</f>
        <v>1EC</v>
      </c>
      <c r="AD5642" s="37" t="str" cm="1">
        <f t="array" aca="1" ref="AD5642" ca="1">IFERROR(
  INDEX(
    montadora[Montadora],
    MATCH(TRUE,LEFT(J6020,NÚCARACT(montadora[SKU Parcial]))=montadora[SKU Parcial],0)
  ),
  ""
)</f>
        <v/>
      </c>
    </row>
    <row r="5643" spans="1:30" x14ac:dyDescent="0.25">
      <c r="A5643" s="42" t="s">
        <v>10771</v>
      </c>
      <c r="B5643" s="42"/>
      <c r="C5643" s="42"/>
      <c r="D5643" s="42"/>
      <c r="E5643" s="42">
        <v>20098018865</v>
      </c>
      <c r="F5643" s="42" t="s">
        <v>8403</v>
      </c>
      <c r="G5643" s="42" t="s">
        <v>11228</v>
      </c>
      <c r="H5643" s="7"/>
      <c r="I5643" s="42"/>
      <c r="J5643" s="42" t="s">
        <v>205</v>
      </c>
      <c r="K5643" s="8">
        <v>45866</v>
      </c>
      <c r="L5643" s="7" t="s">
        <v>8443</v>
      </c>
      <c r="M5643" s="44">
        <v>328.8</v>
      </c>
      <c r="N5643" s="7">
        <v>1</v>
      </c>
      <c r="O5643" s="44">
        <v>343.28</v>
      </c>
      <c r="P5643" s="44">
        <v>120</v>
      </c>
      <c r="Q5643" s="44">
        <v>13.05</v>
      </c>
      <c r="R5643" s="44">
        <v>69.760000000000005</v>
      </c>
      <c r="S5643" s="44">
        <v>14.48</v>
      </c>
      <c r="T5643" s="44">
        <v>0</v>
      </c>
      <c r="U5643" s="44">
        <v>125.99</v>
      </c>
      <c r="V5643" s="9">
        <v>0.38319999999999999</v>
      </c>
      <c r="W5643" s="42" t="s">
        <v>34</v>
      </c>
      <c r="X5643" s="43"/>
      <c r="Y5643" s="43"/>
      <c r="Z5643" s="43" t="s">
        <v>8442</v>
      </c>
      <c r="AA5643" s="37" t="str">
        <f>VLOOKUP(J5643, sku!B:C, 2, FALSE)</f>
        <v>Travessa Ford - Style - - - Ecosport - - - Preto</v>
      </c>
      <c r="AB5643" s="37" t="str">
        <f>VLOOKUP(J5643, sku!B:BM, 64, FALSE)</f>
        <v>Fabricação</v>
      </c>
      <c r="AC5643" s="37" t="str">
        <f>LEFT(pedidos[[#This Row],[SKU]],3)</f>
        <v>XFO</v>
      </c>
      <c r="AD5643" s="37" t="str" cm="1">
        <f t="array" aca="1" ref="AD5643" ca="1">IFERROR(
  INDEX(
    montadora[Montadora],
    MATCH(TRUE,LEFT(J6021,NÚCARACT(montadora[SKU Parcial]))=montadora[SKU Parcial],0)
  ),
  ""
)</f>
        <v/>
      </c>
    </row>
    <row r="5644" spans="1:30" x14ac:dyDescent="0.25">
      <c r="A5644" s="42" t="s">
        <v>10772</v>
      </c>
      <c r="B5644" s="42"/>
      <c r="C5644" s="42"/>
      <c r="D5644" s="42"/>
      <c r="E5644" s="42">
        <v>22394018350</v>
      </c>
      <c r="F5644" s="42" t="s">
        <v>11204</v>
      </c>
      <c r="G5644" s="42" t="s">
        <v>11228</v>
      </c>
      <c r="H5644" s="7"/>
      <c r="I5644" s="42"/>
      <c r="J5644" s="42" t="s">
        <v>918</v>
      </c>
      <c r="K5644" s="8">
        <v>45866</v>
      </c>
      <c r="L5644" s="7" t="s">
        <v>8443</v>
      </c>
      <c r="M5644" s="44">
        <v>21.8</v>
      </c>
      <c r="N5644" s="7">
        <v>2</v>
      </c>
      <c r="O5644" s="44">
        <v>43.6</v>
      </c>
      <c r="P5644" s="44">
        <v>6.48</v>
      </c>
      <c r="Q5644" s="44">
        <v>1.73</v>
      </c>
      <c r="R5644" s="44">
        <v>16.72</v>
      </c>
      <c r="S5644" s="44">
        <v>0</v>
      </c>
      <c r="T5644" s="44">
        <v>0</v>
      </c>
      <c r="U5644" s="44">
        <v>18.670000000000002</v>
      </c>
      <c r="V5644" s="9">
        <v>0.42820000000000003</v>
      </c>
      <c r="W5644" s="42" t="s">
        <v>34</v>
      </c>
      <c r="X5644" s="43"/>
      <c r="Y5644" s="43"/>
      <c r="Z5644" s="43" t="s">
        <v>8442</v>
      </c>
      <c r="AA5644" s="37" t="str">
        <f>VLOOKUP(J5644, sku!B:C, 2, FALSE)</f>
        <v>12 Chaves Allen M3 19*54mm</v>
      </c>
      <c r="AB5644" s="37" t="str">
        <f>VLOOKUP(J5644, sku!B:BM, 64, FALSE)</f>
        <v>Importação</v>
      </c>
      <c r="AC5644" s="37" t="str">
        <f>LEFT(pedidos[[#This Row],[SKU]],3)</f>
        <v>12E</v>
      </c>
      <c r="AD5644" s="37" t="str" cm="1">
        <f t="array" aca="1" ref="AD5644" ca="1">IFERROR(
  INDEX(
    montadora[Montadora],
    MATCH(TRUE,LEFT(J6022,NÚCARACT(montadora[SKU Parcial]))=montadora[SKU Parcial],0)
  ),
  ""
)</f>
        <v/>
      </c>
    </row>
    <row r="5645" spans="1:30" x14ac:dyDescent="0.25">
      <c r="A5645" s="42" t="s">
        <v>10773</v>
      </c>
      <c r="B5645" s="42"/>
      <c r="C5645" s="42"/>
      <c r="D5645" s="42"/>
      <c r="E5645" s="42">
        <v>20598018789</v>
      </c>
      <c r="F5645" s="42" t="s">
        <v>8394</v>
      </c>
      <c r="G5645" s="42" t="s">
        <v>11228</v>
      </c>
      <c r="H5645" s="7"/>
      <c r="I5645" s="42"/>
      <c r="J5645" s="42" t="s">
        <v>8835</v>
      </c>
      <c r="K5645" s="8">
        <v>45866</v>
      </c>
      <c r="L5645" s="7" t="s">
        <v>8443</v>
      </c>
      <c r="M5645" s="44">
        <v>75.8</v>
      </c>
      <c r="N5645" s="7">
        <v>1</v>
      </c>
      <c r="O5645" s="44">
        <v>85.74</v>
      </c>
      <c r="P5645" s="44">
        <v>39.54</v>
      </c>
      <c r="Q5645" s="44">
        <v>3.01</v>
      </c>
      <c r="R5645" s="44">
        <v>19.16</v>
      </c>
      <c r="S5645" s="44">
        <v>9.94</v>
      </c>
      <c r="T5645" s="44">
        <v>0</v>
      </c>
      <c r="U5645" s="44">
        <v>14.09</v>
      </c>
      <c r="V5645" s="9">
        <v>0.18590000000000001</v>
      </c>
      <c r="W5645" s="42" t="s">
        <v>34</v>
      </c>
      <c r="X5645" s="43"/>
      <c r="Y5645" s="43"/>
      <c r="Z5645" s="43" t="s">
        <v>8442</v>
      </c>
      <c r="AA5645" s="37" t="str">
        <f>VLOOKUP(J5645, sku!B:C, 2, FALSE)</f>
        <v>Cadeirinha Cinza Aro 26 - Peixinho Bike</v>
      </c>
      <c r="AB5645" s="37" t="str">
        <f>VLOOKUP(J5645, sku!B:BM, 64, FALSE)</f>
        <v>Revenda</v>
      </c>
      <c r="AC5645" s="37" t="str">
        <f>LEFT(pedidos[[#This Row],[SKU]],3)</f>
        <v>CAD</v>
      </c>
      <c r="AD5645" s="37" t="str" cm="1">
        <f t="array" aca="1" ref="AD5645" ca="1">IFERROR(
  INDEX(
    montadora[Montadora],
    MATCH(TRUE,LEFT(J6023,NÚCARACT(montadora[SKU Parcial]))=montadora[SKU Parcial],0)
  ),
  ""
)</f>
        <v/>
      </c>
    </row>
    <row r="5646" spans="1:30" x14ac:dyDescent="0.25">
      <c r="A5646" s="42" t="s">
        <v>10774</v>
      </c>
      <c r="B5646" s="42"/>
      <c r="C5646" s="42"/>
      <c r="D5646" s="42"/>
      <c r="E5646" s="42">
        <v>23798223586</v>
      </c>
      <c r="F5646" s="42" t="s">
        <v>8388</v>
      </c>
      <c r="G5646" s="42" t="s">
        <v>11228</v>
      </c>
      <c r="H5646" s="7"/>
      <c r="I5646" s="42"/>
      <c r="J5646" s="42" t="s">
        <v>1794</v>
      </c>
      <c r="K5646" s="8">
        <v>45866</v>
      </c>
      <c r="L5646" s="7" t="s">
        <v>8443</v>
      </c>
      <c r="M5646" s="44">
        <v>79.900000000000006</v>
      </c>
      <c r="N5646" s="7">
        <v>1</v>
      </c>
      <c r="O5646" s="44">
        <v>79.900000000000006</v>
      </c>
      <c r="P5646" s="44">
        <v>29.2</v>
      </c>
      <c r="Q5646" s="44">
        <v>3.17</v>
      </c>
      <c r="R5646" s="44">
        <v>19.98</v>
      </c>
      <c r="S5646" s="44">
        <v>0</v>
      </c>
      <c r="T5646" s="44">
        <v>0</v>
      </c>
      <c r="U5646" s="44">
        <v>27.55</v>
      </c>
      <c r="V5646" s="9">
        <v>0.3448</v>
      </c>
      <c r="W5646" s="42" t="s">
        <v>34</v>
      </c>
      <c r="X5646" s="43"/>
      <c r="Y5646" s="43"/>
      <c r="Z5646" s="43" t="s">
        <v>8442</v>
      </c>
      <c r="AA5646" s="37" t="str">
        <f>VLOOKUP(J5646, sku!B:C, 2, FALSE)</f>
        <v>Cabo de Chupeta Coaxial de Transferência de Carga de Bateria 12/24V 500 Amper, PVC, CCA 3 Metros</v>
      </c>
      <c r="AB5646" s="37" t="str">
        <f>VLOOKUP(J5646, sku!B:BM, 64, FALSE)</f>
        <v>Importação</v>
      </c>
      <c r="AC5646" s="37" t="str">
        <f>LEFT(pedidos[[#This Row],[SKU]],3)</f>
        <v>1EC</v>
      </c>
      <c r="AD5646" s="37" t="str" cm="1">
        <f t="array" aca="1" ref="AD5646" ca="1">IFERROR(
  INDEX(
    montadora[Montadora],
    MATCH(TRUE,LEFT(J6024,NÚCARACT(montadora[SKU Parcial]))=montadora[SKU Parcial],0)
  ),
  ""
)</f>
        <v/>
      </c>
    </row>
    <row r="5647" spans="1:30" x14ac:dyDescent="0.25">
      <c r="A5647" s="42" t="s">
        <v>10775</v>
      </c>
      <c r="B5647" s="42"/>
      <c r="C5647" s="42"/>
      <c r="D5647" s="42"/>
      <c r="E5647" s="42">
        <v>22298177656</v>
      </c>
      <c r="F5647" s="42" t="s">
        <v>8393</v>
      </c>
      <c r="G5647" s="42" t="s">
        <v>11228</v>
      </c>
      <c r="H5647" s="7"/>
      <c r="I5647" s="42"/>
      <c r="J5647" s="42" t="s">
        <v>938</v>
      </c>
      <c r="K5647" s="8">
        <v>45866</v>
      </c>
      <c r="L5647" s="7" t="s">
        <v>8443</v>
      </c>
      <c r="M5647" s="44">
        <v>76.8</v>
      </c>
      <c r="N5647" s="7">
        <v>1</v>
      </c>
      <c r="O5647" s="44">
        <v>78.239999999999995</v>
      </c>
      <c r="P5647" s="44">
        <v>39.54</v>
      </c>
      <c r="Q5647" s="44">
        <v>3.05</v>
      </c>
      <c r="R5647" s="44">
        <v>19.36</v>
      </c>
      <c r="S5647" s="44">
        <v>1.44</v>
      </c>
      <c r="T5647" s="44">
        <v>0</v>
      </c>
      <c r="U5647" s="44">
        <v>14.85</v>
      </c>
      <c r="V5647" s="9">
        <v>0.19339999999999999</v>
      </c>
      <c r="W5647" s="42" t="s">
        <v>34</v>
      </c>
      <c r="X5647" s="43"/>
      <c r="Y5647" s="43"/>
      <c r="Z5647" s="43" t="s">
        <v>8442</v>
      </c>
      <c r="AA5647" s="37" t="str">
        <f>VLOOKUP(J5647, sku!B:C, 2, FALSE)</f>
        <v>Cadeirinha Preta Aro 26 - Peixinho Bike</v>
      </c>
      <c r="AB5647" s="37" t="str">
        <f>VLOOKUP(J5647, sku!B:BM, 64, FALSE)</f>
        <v>Revenda</v>
      </c>
      <c r="AC5647" s="37" t="str">
        <f>LEFT(pedidos[[#This Row],[SKU]],3)</f>
        <v>CAD</v>
      </c>
      <c r="AD5647" s="37" t="str" cm="1">
        <f t="array" aca="1" ref="AD5647" ca="1">IFERROR(
  INDEX(
    montadora[Montadora],
    MATCH(TRUE,LEFT(J6025,NÚCARACT(montadora[SKU Parcial]))=montadora[SKU Parcial],0)
  ),
  ""
)</f>
        <v/>
      </c>
    </row>
    <row r="5648" spans="1:30" x14ac:dyDescent="0.25">
      <c r="A5648" s="42" t="s">
        <v>10776</v>
      </c>
      <c r="B5648" s="42"/>
      <c r="C5648" s="42"/>
      <c r="D5648" s="42"/>
      <c r="E5648" s="42">
        <v>23798223586</v>
      </c>
      <c r="F5648" s="42" t="s">
        <v>8388</v>
      </c>
      <c r="G5648" s="42" t="s">
        <v>11228</v>
      </c>
      <c r="H5648" s="7"/>
      <c r="I5648" s="42"/>
      <c r="J5648" s="42" t="s">
        <v>1794</v>
      </c>
      <c r="K5648" s="8">
        <v>45866</v>
      </c>
      <c r="L5648" s="7" t="s">
        <v>8443</v>
      </c>
      <c r="M5648" s="44">
        <v>79.900000000000006</v>
      </c>
      <c r="N5648" s="7">
        <v>1</v>
      </c>
      <c r="O5648" s="44">
        <v>90.73</v>
      </c>
      <c r="P5648" s="44">
        <v>29.2</v>
      </c>
      <c r="Q5648" s="44">
        <v>3.17</v>
      </c>
      <c r="R5648" s="44">
        <v>19.98</v>
      </c>
      <c r="S5648" s="44">
        <v>10.83</v>
      </c>
      <c r="T5648" s="44">
        <v>0</v>
      </c>
      <c r="U5648" s="44">
        <v>27.55</v>
      </c>
      <c r="V5648" s="9">
        <v>0.3448</v>
      </c>
      <c r="W5648" s="42" t="s">
        <v>34</v>
      </c>
      <c r="X5648" s="43"/>
      <c r="Y5648" s="43"/>
      <c r="Z5648" s="43" t="s">
        <v>8442</v>
      </c>
      <c r="AA5648" s="37" t="str">
        <f>VLOOKUP(J5648, sku!B:C, 2, FALSE)</f>
        <v>Cabo de Chupeta Coaxial de Transferência de Carga de Bateria 12/24V 500 Amper, PVC, CCA 3 Metros</v>
      </c>
      <c r="AB5648" s="37" t="str">
        <f>VLOOKUP(J5648, sku!B:BM, 64, FALSE)</f>
        <v>Importação</v>
      </c>
      <c r="AC5648" s="37" t="str">
        <f>LEFT(pedidos[[#This Row],[SKU]],3)</f>
        <v>1EC</v>
      </c>
      <c r="AD5648" s="37" t="str" cm="1">
        <f t="array" aca="1" ref="AD5648" ca="1">IFERROR(
  INDEX(
    montadora[Montadora],
    MATCH(TRUE,LEFT(J6026,NÚCARACT(montadora[SKU Parcial]))=montadora[SKU Parcial],0)
  ),
  ""
)</f>
        <v/>
      </c>
    </row>
    <row r="5649" spans="1:30" x14ac:dyDescent="0.25">
      <c r="A5649" s="42" t="s">
        <v>10777</v>
      </c>
      <c r="B5649" s="42"/>
      <c r="C5649" s="42"/>
      <c r="D5649" s="42"/>
      <c r="E5649" s="42">
        <v>23998214127</v>
      </c>
      <c r="F5649" s="42" t="s">
        <v>10132</v>
      </c>
      <c r="G5649" s="42" t="s">
        <v>11228</v>
      </c>
      <c r="H5649" s="7"/>
      <c r="I5649" s="42"/>
      <c r="J5649" s="42" t="s">
        <v>2747</v>
      </c>
      <c r="K5649" s="8">
        <v>45866</v>
      </c>
      <c r="L5649" s="7" t="s">
        <v>8443</v>
      </c>
      <c r="M5649" s="44">
        <v>87.8</v>
      </c>
      <c r="N5649" s="7">
        <v>1</v>
      </c>
      <c r="O5649" s="44">
        <v>87.8</v>
      </c>
      <c r="P5649" s="44">
        <v>41.36</v>
      </c>
      <c r="Q5649" s="44">
        <v>3.49</v>
      </c>
      <c r="R5649" s="44">
        <v>21.56</v>
      </c>
      <c r="S5649" s="44">
        <v>0</v>
      </c>
      <c r="T5649" s="44">
        <v>0</v>
      </c>
      <c r="U5649" s="44">
        <v>21.39</v>
      </c>
      <c r="V5649" s="9">
        <v>0.2437</v>
      </c>
      <c r="W5649" s="42" t="s">
        <v>34</v>
      </c>
      <c r="X5649" s="43"/>
      <c r="Y5649" s="43"/>
      <c r="Z5649" s="43" t="s">
        <v>8442</v>
      </c>
      <c r="AA5649" s="37" t="str">
        <f>VLOOKUP(J5649, sku!B:C, 2, FALSE)</f>
        <v>Cabo de Chupeta Coaxial de Transferência de Carga de Bateria 12/24V 500 Amper, PVC, CCA 5 Metros</v>
      </c>
      <c r="AB5649" s="37" t="str">
        <f>VLOOKUP(J5649, sku!B:BM, 64, FALSE)</f>
        <v>Importação</v>
      </c>
      <c r="AC5649" s="37" t="str">
        <f>LEFT(pedidos[[#This Row],[SKU]],3)</f>
        <v>1EC</v>
      </c>
      <c r="AD5649" s="37" t="str" cm="1">
        <f t="array" aca="1" ref="AD5649" ca="1">IFERROR(
  INDEX(
    montadora[Montadora],
    MATCH(TRUE,LEFT(J6027,NÚCARACT(montadora[SKU Parcial]))=montadora[SKU Parcial],0)
  ),
  ""
)</f>
        <v/>
      </c>
    </row>
    <row r="5650" spans="1:30" x14ac:dyDescent="0.25">
      <c r="A5650" s="42" t="s">
        <v>10778</v>
      </c>
      <c r="B5650" s="42"/>
      <c r="C5650" s="42"/>
      <c r="D5650" s="42"/>
      <c r="E5650" s="42">
        <v>23998118595</v>
      </c>
      <c r="F5650" s="42" t="s">
        <v>10106</v>
      </c>
      <c r="G5650" s="42" t="s">
        <v>11228</v>
      </c>
      <c r="H5650" s="7"/>
      <c r="I5650" s="42"/>
      <c r="J5650" s="42" t="s">
        <v>290</v>
      </c>
      <c r="K5650" s="8">
        <v>45866</v>
      </c>
      <c r="L5650" s="7" t="s">
        <v>8443</v>
      </c>
      <c r="M5650" s="44">
        <v>38.799999999999997</v>
      </c>
      <c r="N5650" s="7">
        <v>1</v>
      </c>
      <c r="O5650" s="44">
        <v>38.799999999999997</v>
      </c>
      <c r="P5650" s="44">
        <v>15.8</v>
      </c>
      <c r="Q5650" s="44">
        <v>1.54</v>
      </c>
      <c r="R5650" s="44">
        <v>11.76</v>
      </c>
      <c r="S5650" s="44">
        <v>0</v>
      </c>
      <c r="T5650" s="44">
        <v>0</v>
      </c>
      <c r="U5650" s="44">
        <v>9.6999999999999993</v>
      </c>
      <c r="V5650" s="9">
        <v>0.25</v>
      </c>
      <c r="W5650" s="42" t="s">
        <v>34</v>
      </c>
      <c r="X5650" s="43"/>
      <c r="Y5650" s="43"/>
      <c r="Z5650" s="43" t="s">
        <v>8442</v>
      </c>
      <c r="AA5650" s="37" t="str">
        <f>VLOOKUP(J5650, sku!B:C, 2, FALSE)</f>
        <v>Par De Trava Do Quebra Vento Preto (23Cm)</v>
      </c>
      <c r="AB5650" s="37" t="str">
        <f>VLOOKUP(J5650, sku!B:BM, 64, FALSE)</f>
        <v>Revenda</v>
      </c>
      <c r="AC5650" s="37" t="str">
        <f>LEFT(pedidos[[#This Row],[SKU]],3)</f>
        <v>Q-9</v>
      </c>
      <c r="AD5650" s="37" t="str" cm="1">
        <f t="array" aca="1" ref="AD5650" ca="1">IFERROR(
  INDEX(
    montadora[Montadora],
    MATCH(TRUE,LEFT(J6028,NÚCARACT(montadora[SKU Parcial]))=montadora[SKU Parcial],0)
  ),
  ""
)</f>
        <v/>
      </c>
    </row>
    <row r="5651" spans="1:30" x14ac:dyDescent="0.25">
      <c r="A5651" s="42" t="s">
        <v>10779</v>
      </c>
      <c r="B5651" s="42"/>
      <c r="C5651" s="42"/>
      <c r="D5651" s="42"/>
      <c r="E5651" s="42">
        <v>22198177662</v>
      </c>
      <c r="F5651" s="42" t="s">
        <v>8382</v>
      </c>
      <c r="G5651" s="42" t="s">
        <v>11228</v>
      </c>
      <c r="H5651" s="7"/>
      <c r="I5651" s="42"/>
      <c r="J5651" s="42" t="s">
        <v>1156</v>
      </c>
      <c r="K5651" s="8">
        <v>45865</v>
      </c>
      <c r="L5651" s="7" t="s">
        <v>8443</v>
      </c>
      <c r="M5651" s="44">
        <v>48.8</v>
      </c>
      <c r="N5651" s="7">
        <v>1</v>
      </c>
      <c r="O5651" s="44">
        <v>48.8</v>
      </c>
      <c r="P5651" s="44">
        <v>26.08</v>
      </c>
      <c r="Q5651" s="44">
        <v>1.94</v>
      </c>
      <c r="R5651" s="44">
        <v>13.76</v>
      </c>
      <c r="S5651" s="44">
        <v>0</v>
      </c>
      <c r="T5651" s="44">
        <v>0</v>
      </c>
      <c r="U5651" s="44">
        <v>7.02</v>
      </c>
      <c r="V5651" s="9">
        <v>0.1439</v>
      </c>
      <c r="W5651" s="42" t="s">
        <v>34</v>
      </c>
      <c r="X5651" s="43"/>
      <c r="Y5651" s="43"/>
      <c r="Z5651" s="43" t="s">
        <v>8442</v>
      </c>
      <c r="AA5651" s="37" t="str">
        <f>VLOOKUP(J5651, sku!B:C, 2, FALSE)</f>
        <v>Trava Antifurto Moto Bicicleta Roda/Quadro</v>
      </c>
      <c r="AB5651" s="37" t="str">
        <f>VLOOKUP(J5651, sku!B:BM, 64, FALSE)</f>
        <v>Importação</v>
      </c>
      <c r="AC5651" s="37" t="str">
        <f>LEFT(pedidos[[#This Row],[SKU]],3)</f>
        <v>ET0</v>
      </c>
      <c r="AD5651" s="37" t="str" cm="1">
        <f t="array" aca="1" ref="AD5651" ca="1">IFERROR(
  INDEX(
    montadora[Montadora],
    MATCH(TRUE,LEFT(J6029,NÚCARACT(montadora[SKU Parcial]))=montadora[SKU Parcial],0)
  ),
  ""
)</f>
        <v/>
      </c>
    </row>
    <row r="5652" spans="1:30" x14ac:dyDescent="0.25">
      <c r="A5652" s="42" t="s">
        <v>10780</v>
      </c>
      <c r="B5652" s="42"/>
      <c r="C5652" s="42"/>
      <c r="D5652" s="42"/>
      <c r="E5652" s="42">
        <v>23998118595</v>
      </c>
      <c r="F5652" s="42" t="s">
        <v>10106</v>
      </c>
      <c r="G5652" s="42" t="s">
        <v>11228</v>
      </c>
      <c r="H5652" s="7"/>
      <c r="I5652" s="42"/>
      <c r="J5652" s="42" t="s">
        <v>290</v>
      </c>
      <c r="K5652" s="8">
        <v>45865</v>
      </c>
      <c r="L5652" s="7" t="s">
        <v>8443</v>
      </c>
      <c r="M5652" s="44">
        <v>38.799999999999997</v>
      </c>
      <c r="N5652" s="7">
        <v>1</v>
      </c>
      <c r="O5652" s="44">
        <v>38.799999999999997</v>
      </c>
      <c r="P5652" s="44">
        <v>15.8</v>
      </c>
      <c r="Q5652" s="44">
        <v>1.54</v>
      </c>
      <c r="R5652" s="44">
        <v>11.76</v>
      </c>
      <c r="S5652" s="44">
        <v>0</v>
      </c>
      <c r="T5652" s="44">
        <v>0</v>
      </c>
      <c r="U5652" s="44">
        <v>9.6999999999999993</v>
      </c>
      <c r="V5652" s="9">
        <v>0.25</v>
      </c>
      <c r="W5652" s="42" t="s">
        <v>34</v>
      </c>
      <c r="X5652" s="43"/>
      <c r="Y5652" s="43"/>
      <c r="Z5652" s="43" t="s">
        <v>8442</v>
      </c>
      <c r="AA5652" s="37" t="str">
        <f>VLOOKUP(J5652, sku!B:C, 2, FALSE)</f>
        <v>Par De Trava Do Quebra Vento Preto (23Cm)</v>
      </c>
      <c r="AB5652" s="37" t="str">
        <f>VLOOKUP(J5652, sku!B:BM, 64, FALSE)</f>
        <v>Revenda</v>
      </c>
      <c r="AC5652" s="37" t="str">
        <f>LEFT(pedidos[[#This Row],[SKU]],3)</f>
        <v>Q-9</v>
      </c>
      <c r="AD5652" s="37" t="str" cm="1">
        <f t="array" aca="1" ref="AD5652" ca="1">IFERROR(
  INDEX(
    montadora[Montadora],
    MATCH(TRUE,LEFT(J6030,NÚCARACT(montadora[SKU Parcial]))=montadora[SKU Parcial],0)
  ),
  ""
)</f>
        <v/>
      </c>
    </row>
    <row r="5653" spans="1:30" x14ac:dyDescent="0.25">
      <c r="A5653" s="42" t="s">
        <v>10781</v>
      </c>
      <c r="B5653" s="42"/>
      <c r="C5653" s="42"/>
      <c r="D5653" s="42"/>
      <c r="E5653" s="42">
        <v>22093763527</v>
      </c>
      <c r="F5653" s="42" t="s">
        <v>10104</v>
      </c>
      <c r="G5653" s="42" t="s">
        <v>11228</v>
      </c>
      <c r="H5653" s="7"/>
      <c r="I5653" s="42"/>
      <c r="J5653" s="42" t="s">
        <v>2941</v>
      </c>
      <c r="K5653" s="8">
        <v>45865</v>
      </c>
      <c r="L5653" s="7" t="s">
        <v>8443</v>
      </c>
      <c r="M5653" s="44">
        <v>32.799999999999997</v>
      </c>
      <c r="N5653" s="7">
        <v>1</v>
      </c>
      <c r="O5653" s="44">
        <v>32.799999999999997</v>
      </c>
      <c r="P5653" s="44">
        <v>12.9</v>
      </c>
      <c r="Q5653" s="44">
        <v>1.3</v>
      </c>
      <c r="R5653" s="44">
        <v>10.56</v>
      </c>
      <c r="S5653" s="44">
        <v>0</v>
      </c>
      <c r="T5653" s="44">
        <v>0</v>
      </c>
      <c r="U5653" s="44">
        <v>8.0399999999999991</v>
      </c>
      <c r="V5653" s="9">
        <v>0.24510000000000001</v>
      </c>
      <c r="W5653" s="42" t="s">
        <v>34</v>
      </c>
      <c r="X5653" s="43"/>
      <c r="Y5653" s="43"/>
      <c r="Z5653" s="43" t="s">
        <v>8442</v>
      </c>
      <c r="AA5653" s="37" t="str">
        <f>VLOOKUP(J5653, sku!B:C, 2, FALSE)</f>
        <v>Chave Allen de Aço de Cabeça, Esférica (9 Peças) Hex Key</v>
      </c>
      <c r="AB5653" s="37" t="str">
        <f>VLOOKUP(J5653, sku!B:BM, 64, FALSE)</f>
        <v>Importação</v>
      </c>
      <c r="AC5653" s="37" t="str">
        <f>LEFT(pedidos[[#This Row],[SKU]],3)</f>
        <v>1K9</v>
      </c>
      <c r="AD5653" s="37" t="str" cm="1">
        <f t="array" aca="1" ref="AD5653" ca="1">IFERROR(
  INDEX(
    montadora[Montadora],
    MATCH(TRUE,LEFT(J6031,NÚCARACT(montadora[SKU Parcial]))=montadora[SKU Parcial],0)
  ),
  ""
)</f>
        <v/>
      </c>
    </row>
    <row r="5654" spans="1:30" x14ac:dyDescent="0.25">
      <c r="A5654" s="42" t="s">
        <v>10782</v>
      </c>
      <c r="B5654" s="42"/>
      <c r="C5654" s="42"/>
      <c r="D5654" s="42"/>
      <c r="E5654" s="42">
        <v>20598018789</v>
      </c>
      <c r="F5654" s="42" t="s">
        <v>8394</v>
      </c>
      <c r="G5654" s="42" t="s">
        <v>11228</v>
      </c>
      <c r="H5654" s="7"/>
      <c r="I5654" s="42"/>
      <c r="J5654" s="42" t="s">
        <v>8835</v>
      </c>
      <c r="K5654" s="8">
        <v>45865</v>
      </c>
      <c r="L5654" s="7" t="s">
        <v>8443</v>
      </c>
      <c r="M5654" s="44">
        <v>75.8</v>
      </c>
      <c r="N5654" s="7">
        <v>1</v>
      </c>
      <c r="O5654" s="44">
        <v>82.1</v>
      </c>
      <c r="P5654" s="44">
        <v>39.54</v>
      </c>
      <c r="Q5654" s="44">
        <v>3.01</v>
      </c>
      <c r="R5654" s="44">
        <v>19.16</v>
      </c>
      <c r="S5654" s="44">
        <v>6.3</v>
      </c>
      <c r="T5654" s="44">
        <v>0</v>
      </c>
      <c r="U5654" s="44">
        <v>14.09</v>
      </c>
      <c r="V5654" s="9">
        <v>0.18590000000000001</v>
      </c>
      <c r="W5654" s="42" t="s">
        <v>34</v>
      </c>
      <c r="X5654" s="43"/>
      <c r="Y5654" s="43"/>
      <c r="Z5654" s="43" t="s">
        <v>8442</v>
      </c>
      <c r="AA5654" s="37" t="str">
        <f>VLOOKUP(J5654, sku!B:C, 2, FALSE)</f>
        <v>Cadeirinha Cinza Aro 26 - Peixinho Bike</v>
      </c>
      <c r="AB5654" s="37" t="str">
        <f>VLOOKUP(J5654, sku!B:BM, 64, FALSE)</f>
        <v>Revenda</v>
      </c>
      <c r="AC5654" s="37" t="str">
        <f>LEFT(pedidos[[#This Row],[SKU]],3)</f>
        <v>CAD</v>
      </c>
      <c r="AD5654" s="37" t="str" cm="1">
        <f t="array" aca="1" ref="AD5654" ca="1">IFERROR(
  INDEX(
    montadora[Montadora],
    MATCH(TRUE,LEFT(J6032,NÚCARACT(montadora[SKU Parcial]))=montadora[SKU Parcial],0)
  ),
  ""
)</f>
        <v/>
      </c>
    </row>
    <row r="5655" spans="1:30" x14ac:dyDescent="0.25">
      <c r="A5655" s="42" t="s">
        <v>10783</v>
      </c>
      <c r="B5655" s="42"/>
      <c r="C5655" s="42"/>
      <c r="D5655" s="42"/>
      <c r="E5655" s="42">
        <v>23098159344</v>
      </c>
      <c r="F5655" s="42" t="s">
        <v>8352</v>
      </c>
      <c r="G5655" s="42" t="s">
        <v>11228</v>
      </c>
      <c r="H5655" s="7"/>
      <c r="I5655" s="42"/>
      <c r="J5655" s="42" t="s">
        <v>24580</v>
      </c>
      <c r="K5655" s="8">
        <v>45865</v>
      </c>
      <c r="L5655" s="7" t="s">
        <v>8443</v>
      </c>
      <c r="M5655" s="44">
        <v>18.899999999999999</v>
      </c>
      <c r="N5655" s="7">
        <v>1</v>
      </c>
      <c r="O5655" s="44">
        <v>18.899999999999999</v>
      </c>
      <c r="P5655" s="44">
        <v>8.1</v>
      </c>
      <c r="Q5655" s="44">
        <v>0.75</v>
      </c>
      <c r="R5655" s="44">
        <v>7.78</v>
      </c>
      <c r="S5655" s="44">
        <v>0</v>
      </c>
      <c r="T5655" s="44">
        <v>0</v>
      </c>
      <c r="U5655" s="44">
        <v>2.27</v>
      </c>
      <c r="V5655" s="9">
        <v>0.1201</v>
      </c>
      <c r="W5655" s="42" t="s">
        <v>34</v>
      </c>
      <c r="X5655" s="43"/>
      <c r="Y5655" s="43"/>
      <c r="Z5655" s="43" t="s">
        <v>8442</v>
      </c>
      <c r="AA5655" s="37" t="e">
        <f>VLOOKUP(J5655, sku!B:C, 2, FALSE)</f>
        <v>#N/A</v>
      </c>
      <c r="AB5655" s="37" t="e">
        <f>VLOOKUP(J5655, sku!B:BM, 64, FALSE)</f>
        <v>#N/A</v>
      </c>
      <c r="AC5655" s="37" t="str">
        <f>LEFT(pedidos[[#This Row],[SKU]],3)</f>
        <v>MAC</v>
      </c>
      <c r="AD5655" s="37" t="str" cm="1">
        <f t="array" aca="1" ref="AD5655" ca="1">IFERROR(
  INDEX(
    montadora[Montadora],
    MATCH(TRUE,LEFT(J6033,NÚCARACT(montadora[SKU Parcial]))=montadora[SKU Parcial],0)
  ),
  ""
)</f>
        <v/>
      </c>
    </row>
    <row r="5656" spans="1:30" x14ac:dyDescent="0.25">
      <c r="A5656" s="42" t="s">
        <v>10784</v>
      </c>
      <c r="B5656" s="42"/>
      <c r="C5656" s="42"/>
      <c r="D5656" s="42"/>
      <c r="E5656" s="42">
        <v>23998214127</v>
      </c>
      <c r="F5656" s="42" t="s">
        <v>10132</v>
      </c>
      <c r="G5656" s="42" t="s">
        <v>11228</v>
      </c>
      <c r="H5656" s="7"/>
      <c r="I5656" s="42"/>
      <c r="J5656" s="42" t="s">
        <v>2747</v>
      </c>
      <c r="K5656" s="8">
        <v>45865</v>
      </c>
      <c r="L5656" s="7" t="s">
        <v>8443</v>
      </c>
      <c r="M5656" s="44">
        <v>87.8</v>
      </c>
      <c r="N5656" s="7">
        <v>1</v>
      </c>
      <c r="O5656" s="44">
        <v>87.8</v>
      </c>
      <c r="P5656" s="44">
        <v>41.36</v>
      </c>
      <c r="Q5656" s="44">
        <v>3.49</v>
      </c>
      <c r="R5656" s="44">
        <v>21.56</v>
      </c>
      <c r="S5656" s="44">
        <v>0</v>
      </c>
      <c r="T5656" s="44">
        <v>0</v>
      </c>
      <c r="U5656" s="44">
        <v>21.39</v>
      </c>
      <c r="V5656" s="9">
        <v>0.2437</v>
      </c>
      <c r="W5656" s="42" t="s">
        <v>34</v>
      </c>
      <c r="X5656" s="43"/>
      <c r="Y5656" s="43"/>
      <c r="Z5656" s="43" t="s">
        <v>8442</v>
      </c>
      <c r="AA5656" s="37" t="str">
        <f>VLOOKUP(J5656, sku!B:C, 2, FALSE)</f>
        <v>Cabo de Chupeta Coaxial de Transferência de Carga de Bateria 12/24V 500 Amper, PVC, CCA 5 Metros</v>
      </c>
      <c r="AB5656" s="37" t="str">
        <f>VLOOKUP(J5656, sku!B:BM, 64, FALSE)</f>
        <v>Importação</v>
      </c>
      <c r="AC5656" s="37" t="str">
        <f>LEFT(pedidos[[#This Row],[SKU]],3)</f>
        <v>1EC</v>
      </c>
      <c r="AD5656" s="37" t="str" cm="1">
        <f t="array" aca="1" ref="AD5656" ca="1">IFERROR(
  INDEX(
    montadora[Montadora],
    MATCH(TRUE,LEFT(J6034,NÚCARACT(montadora[SKU Parcial]))=montadora[SKU Parcial],0)
  ),
  ""
)</f>
        <v/>
      </c>
    </row>
    <row r="5657" spans="1:30" x14ac:dyDescent="0.25">
      <c r="A5657" s="42" t="s">
        <v>10785</v>
      </c>
      <c r="B5657" s="42"/>
      <c r="C5657" s="42"/>
      <c r="D5657" s="42"/>
      <c r="E5657" s="42">
        <v>22798369651</v>
      </c>
      <c r="F5657" s="42" t="s">
        <v>8391</v>
      </c>
      <c r="G5657" s="42" t="s">
        <v>11228</v>
      </c>
      <c r="H5657" s="7"/>
      <c r="I5657" s="42"/>
      <c r="J5657" s="42" t="s">
        <v>3206</v>
      </c>
      <c r="K5657" s="8">
        <v>45865</v>
      </c>
      <c r="L5657" s="7" t="s">
        <v>8443</v>
      </c>
      <c r="M5657" s="44">
        <v>59.8</v>
      </c>
      <c r="N5657" s="7">
        <v>1</v>
      </c>
      <c r="O5657" s="44">
        <v>59.8</v>
      </c>
      <c r="P5657" s="44">
        <v>33.340000000000003</v>
      </c>
      <c r="Q5657" s="44">
        <v>2.37</v>
      </c>
      <c r="R5657" s="44">
        <v>15.96</v>
      </c>
      <c r="S5657" s="44">
        <v>0</v>
      </c>
      <c r="T5657" s="44">
        <v>0</v>
      </c>
      <c r="U5657" s="44">
        <v>8.1300000000000008</v>
      </c>
      <c r="V5657" s="9">
        <v>0.13589999999999999</v>
      </c>
      <c r="W5657" s="42" t="s">
        <v>34</v>
      </c>
      <c r="X5657" s="43"/>
      <c r="Y5657" s="43"/>
      <c r="Z5657" s="43" t="s">
        <v>8442</v>
      </c>
      <c r="AA5657" s="37" t="str">
        <f>VLOOKUP(J5657, sku!B:C, 2, FALSE)</f>
        <v>Banco Bicicleta Selim Preto e Vermelho + Couro PU</v>
      </c>
      <c r="AB5657" s="37" t="str">
        <f>VLOOKUP(J5657, sku!B:BM, 64, FALSE)</f>
        <v>Importação</v>
      </c>
      <c r="AC5657" s="37" t="str">
        <f>LEFT(pedidos[[#This Row],[SKU]],3)</f>
        <v>EB0</v>
      </c>
      <c r="AD5657" s="37" t="str" cm="1">
        <f t="array" aca="1" ref="AD5657" ca="1">IFERROR(
  INDEX(
    montadora[Montadora],
    MATCH(TRUE,LEFT(J6035,NÚCARACT(montadora[SKU Parcial]))=montadora[SKU Parcial],0)
  ),
  ""
)</f>
        <v/>
      </c>
    </row>
    <row r="5658" spans="1:30" x14ac:dyDescent="0.25">
      <c r="A5658" s="42" t="s">
        <v>10786</v>
      </c>
      <c r="B5658" s="42"/>
      <c r="C5658" s="42"/>
      <c r="D5658" s="42"/>
      <c r="E5658" s="42">
        <v>22298177656</v>
      </c>
      <c r="F5658" s="42" t="s">
        <v>8393</v>
      </c>
      <c r="G5658" s="42" t="s">
        <v>11228</v>
      </c>
      <c r="H5658" s="7"/>
      <c r="I5658" s="42"/>
      <c r="J5658" s="42" t="s">
        <v>938</v>
      </c>
      <c r="K5658" s="8">
        <v>45865</v>
      </c>
      <c r="L5658" s="7" t="s">
        <v>8443</v>
      </c>
      <c r="M5658" s="44">
        <v>76.8</v>
      </c>
      <c r="N5658" s="7">
        <v>1</v>
      </c>
      <c r="O5658" s="44">
        <v>84.31</v>
      </c>
      <c r="P5658" s="44">
        <v>39.54</v>
      </c>
      <c r="Q5658" s="44">
        <v>3.05</v>
      </c>
      <c r="R5658" s="44">
        <v>19.36</v>
      </c>
      <c r="S5658" s="44">
        <v>7.51</v>
      </c>
      <c r="T5658" s="44">
        <v>0</v>
      </c>
      <c r="U5658" s="44">
        <v>14.85</v>
      </c>
      <c r="V5658" s="9">
        <v>0.19339999999999999</v>
      </c>
      <c r="W5658" s="42" t="s">
        <v>34</v>
      </c>
      <c r="X5658" s="43"/>
      <c r="Y5658" s="43"/>
      <c r="Z5658" s="43" t="s">
        <v>8442</v>
      </c>
      <c r="AA5658" s="37" t="str">
        <f>VLOOKUP(J5658, sku!B:C, 2, FALSE)</f>
        <v>Cadeirinha Preta Aro 26 - Peixinho Bike</v>
      </c>
      <c r="AB5658" s="37" t="str">
        <f>VLOOKUP(J5658, sku!B:BM, 64, FALSE)</f>
        <v>Revenda</v>
      </c>
      <c r="AC5658" s="37" t="str">
        <f>LEFT(pedidos[[#This Row],[SKU]],3)</f>
        <v>CAD</v>
      </c>
      <c r="AD5658" s="37" t="str" cm="1">
        <f t="array" aca="1" ref="AD5658" ca="1">IFERROR(
  INDEX(
    montadora[Montadora],
    MATCH(TRUE,LEFT(J6036,NÚCARACT(montadora[SKU Parcial]))=montadora[SKU Parcial],0)
  ),
  ""
)</f>
        <v/>
      </c>
    </row>
    <row r="5659" spans="1:30" x14ac:dyDescent="0.25">
      <c r="A5659" s="42" t="s">
        <v>10787</v>
      </c>
      <c r="B5659" s="42"/>
      <c r="C5659" s="42"/>
      <c r="D5659" s="42"/>
      <c r="E5659" s="42">
        <v>20598018789</v>
      </c>
      <c r="F5659" s="42" t="s">
        <v>8394</v>
      </c>
      <c r="G5659" s="42" t="s">
        <v>11228</v>
      </c>
      <c r="H5659" s="7"/>
      <c r="I5659" s="42"/>
      <c r="J5659" s="42" t="s">
        <v>8835</v>
      </c>
      <c r="K5659" s="8">
        <v>45865</v>
      </c>
      <c r="L5659" s="7" t="s">
        <v>8443</v>
      </c>
      <c r="M5659" s="44">
        <v>75.8</v>
      </c>
      <c r="N5659" s="7">
        <v>1</v>
      </c>
      <c r="O5659" s="44">
        <v>80.87</v>
      </c>
      <c r="P5659" s="44">
        <v>39.54</v>
      </c>
      <c r="Q5659" s="44">
        <v>3.01</v>
      </c>
      <c r="R5659" s="44">
        <v>19.16</v>
      </c>
      <c r="S5659" s="44">
        <v>5.07</v>
      </c>
      <c r="T5659" s="44">
        <v>0</v>
      </c>
      <c r="U5659" s="44">
        <v>14.09</v>
      </c>
      <c r="V5659" s="9">
        <v>0.18590000000000001</v>
      </c>
      <c r="W5659" s="42" t="s">
        <v>34</v>
      </c>
      <c r="X5659" s="43"/>
      <c r="Y5659" s="43"/>
      <c r="Z5659" s="43" t="s">
        <v>8442</v>
      </c>
      <c r="AA5659" s="37" t="str">
        <f>VLOOKUP(J5659, sku!B:C, 2, FALSE)</f>
        <v>Cadeirinha Cinza Aro 26 - Peixinho Bike</v>
      </c>
      <c r="AB5659" s="37" t="str">
        <f>VLOOKUP(J5659, sku!B:BM, 64, FALSE)</f>
        <v>Revenda</v>
      </c>
      <c r="AC5659" s="37" t="str">
        <f>LEFT(pedidos[[#This Row],[SKU]],3)</f>
        <v>CAD</v>
      </c>
      <c r="AD5659" s="37" t="str" cm="1">
        <f t="array" aca="1" ref="AD5659" ca="1">IFERROR(
  INDEX(
    montadora[Montadora],
    MATCH(TRUE,LEFT(J6037,NÚCARACT(montadora[SKU Parcial]))=montadora[SKU Parcial],0)
  ),
  ""
)</f>
        <v/>
      </c>
    </row>
    <row r="5660" spans="1:30" x14ac:dyDescent="0.25">
      <c r="A5660" s="42" t="s">
        <v>10788</v>
      </c>
      <c r="B5660" s="42"/>
      <c r="C5660" s="42"/>
      <c r="D5660" s="42"/>
      <c r="E5660" s="42">
        <v>22998159315</v>
      </c>
      <c r="F5660" s="42" t="s">
        <v>8353</v>
      </c>
      <c r="G5660" s="42" t="s">
        <v>11228</v>
      </c>
      <c r="H5660" s="7"/>
      <c r="I5660" s="42"/>
      <c r="J5660" s="42" t="s">
        <v>100</v>
      </c>
      <c r="K5660" s="8">
        <v>45865</v>
      </c>
      <c r="L5660" s="7" t="s">
        <v>8443</v>
      </c>
      <c r="M5660" s="44">
        <v>48</v>
      </c>
      <c r="N5660" s="7">
        <v>1</v>
      </c>
      <c r="O5660" s="44">
        <v>48</v>
      </c>
      <c r="P5660" s="44">
        <v>8.84</v>
      </c>
      <c r="Q5660" s="44">
        <v>1.91</v>
      </c>
      <c r="R5660" s="44">
        <v>13.6</v>
      </c>
      <c r="S5660" s="44">
        <v>0</v>
      </c>
      <c r="T5660" s="44">
        <v>0</v>
      </c>
      <c r="U5660" s="44">
        <v>23.65</v>
      </c>
      <c r="V5660" s="9">
        <v>0.49280000000000002</v>
      </c>
      <c r="W5660" s="42" t="s">
        <v>34</v>
      </c>
      <c r="X5660" s="43"/>
      <c r="Y5660" s="43"/>
      <c r="Z5660" s="43" t="s">
        <v>8442</v>
      </c>
      <c r="AA5660" s="37" t="str">
        <f>VLOOKUP(J5660, sku!B:C, 2, FALSE)</f>
        <v>Trava Disco De Freio Bicicleta - Prata</v>
      </c>
      <c r="AB5660" s="37" t="str">
        <f>VLOOKUP(J5660, sku!B:BM, 64, FALSE)</f>
        <v>Importação</v>
      </c>
      <c r="AC5660" s="37" t="str">
        <f>LEFT(pedidos[[#This Row],[SKU]],3)</f>
        <v>ET0</v>
      </c>
      <c r="AD5660" s="37" t="str" cm="1">
        <f t="array" aca="1" ref="AD5660" ca="1">IFERROR(
  INDEX(
    montadora[Montadora],
    MATCH(TRUE,LEFT(J6038,NÚCARACT(montadora[SKU Parcial]))=montadora[SKU Parcial],0)
  ),
  ""
)</f>
        <v/>
      </c>
    </row>
    <row r="5661" spans="1:30" x14ac:dyDescent="0.25">
      <c r="A5661" s="42" t="s">
        <v>10789</v>
      </c>
      <c r="B5661" s="42"/>
      <c r="C5661" s="42"/>
      <c r="D5661" s="42"/>
      <c r="E5661" s="42">
        <v>20598018789</v>
      </c>
      <c r="F5661" s="42" t="s">
        <v>8394</v>
      </c>
      <c r="G5661" s="42" t="s">
        <v>11228</v>
      </c>
      <c r="H5661" s="7"/>
      <c r="I5661" s="42"/>
      <c r="J5661" s="42" t="s">
        <v>938</v>
      </c>
      <c r="K5661" s="8">
        <v>45864</v>
      </c>
      <c r="L5661" s="7" t="s">
        <v>8443</v>
      </c>
      <c r="M5661" s="44">
        <v>75.8</v>
      </c>
      <c r="N5661" s="7">
        <v>1</v>
      </c>
      <c r="O5661" s="44">
        <v>79.67</v>
      </c>
      <c r="P5661" s="44">
        <v>39.54</v>
      </c>
      <c r="Q5661" s="44">
        <v>3.01</v>
      </c>
      <c r="R5661" s="44">
        <v>19.16</v>
      </c>
      <c r="S5661" s="44">
        <v>3.87</v>
      </c>
      <c r="T5661" s="44">
        <v>0</v>
      </c>
      <c r="U5661" s="44">
        <v>14.09</v>
      </c>
      <c r="V5661" s="9">
        <v>0.18590000000000001</v>
      </c>
      <c r="W5661" s="42" t="s">
        <v>34</v>
      </c>
      <c r="X5661" s="43"/>
      <c r="Y5661" s="43"/>
      <c r="Z5661" s="43" t="s">
        <v>8442</v>
      </c>
      <c r="AA5661" s="37" t="str">
        <f>VLOOKUP(J5661, sku!B:C, 2, FALSE)</f>
        <v>Cadeirinha Preta Aro 26 - Peixinho Bike</v>
      </c>
      <c r="AB5661" s="37" t="str">
        <f>VLOOKUP(J5661, sku!B:BM, 64, FALSE)</f>
        <v>Revenda</v>
      </c>
      <c r="AC5661" s="37" t="str">
        <f>LEFT(pedidos[[#This Row],[SKU]],3)</f>
        <v>CAD</v>
      </c>
      <c r="AD5661" s="37" t="str" cm="1">
        <f t="array" aca="1" ref="AD5661" ca="1">IFERROR(
  INDEX(
    montadora[Montadora],
    MATCH(TRUE,LEFT(J6039,NÚCARACT(montadora[SKU Parcial]))=montadora[SKU Parcial],0)
  ),
  ""
)</f>
        <v/>
      </c>
    </row>
    <row r="5662" spans="1:30" x14ac:dyDescent="0.25">
      <c r="A5662" s="42" t="s">
        <v>10790</v>
      </c>
      <c r="B5662" s="42"/>
      <c r="C5662" s="42"/>
      <c r="D5662" s="42"/>
      <c r="E5662" s="42">
        <v>22198177662</v>
      </c>
      <c r="F5662" s="42" t="s">
        <v>8382</v>
      </c>
      <c r="G5662" s="42" t="s">
        <v>11228</v>
      </c>
      <c r="H5662" s="7"/>
      <c r="I5662" s="42"/>
      <c r="J5662" s="42" t="s">
        <v>1156</v>
      </c>
      <c r="K5662" s="8">
        <v>45864</v>
      </c>
      <c r="L5662" s="7" t="s">
        <v>8443</v>
      </c>
      <c r="M5662" s="44">
        <v>48.8</v>
      </c>
      <c r="N5662" s="7">
        <v>1</v>
      </c>
      <c r="O5662" s="44">
        <v>48.8</v>
      </c>
      <c r="P5662" s="44">
        <v>26.08</v>
      </c>
      <c r="Q5662" s="44">
        <v>1.94</v>
      </c>
      <c r="R5662" s="44">
        <v>13.76</v>
      </c>
      <c r="S5662" s="44">
        <v>0</v>
      </c>
      <c r="T5662" s="44">
        <v>0</v>
      </c>
      <c r="U5662" s="44">
        <v>7.02</v>
      </c>
      <c r="V5662" s="9">
        <v>0.1439</v>
      </c>
      <c r="W5662" s="42" t="s">
        <v>34</v>
      </c>
      <c r="X5662" s="43"/>
      <c r="Y5662" s="43"/>
      <c r="Z5662" s="43" t="s">
        <v>8442</v>
      </c>
      <c r="AA5662" s="37" t="str">
        <f>VLOOKUP(J5662, sku!B:C, 2, FALSE)</f>
        <v>Trava Antifurto Moto Bicicleta Roda/Quadro</v>
      </c>
      <c r="AB5662" s="37" t="str">
        <f>VLOOKUP(J5662, sku!B:BM, 64, FALSE)</f>
        <v>Importação</v>
      </c>
      <c r="AC5662" s="37" t="str">
        <f>LEFT(pedidos[[#This Row],[SKU]],3)</f>
        <v>ET0</v>
      </c>
      <c r="AD5662" s="37" t="str" cm="1">
        <f t="array" aca="1" ref="AD5662" ca="1">IFERROR(
  INDEX(
    montadora[Montadora],
    MATCH(TRUE,LEFT(J6040,NÚCARACT(montadora[SKU Parcial]))=montadora[SKU Parcial],0)
  ),
  ""
)</f>
        <v/>
      </c>
    </row>
    <row r="5663" spans="1:30" x14ac:dyDescent="0.25">
      <c r="A5663" s="42" t="s">
        <v>10791</v>
      </c>
      <c r="B5663" s="42"/>
      <c r="C5663" s="42"/>
      <c r="D5663" s="42"/>
      <c r="E5663" s="42">
        <v>23998214127</v>
      </c>
      <c r="F5663" s="42" t="s">
        <v>10132</v>
      </c>
      <c r="G5663" s="42" t="s">
        <v>11228</v>
      </c>
      <c r="H5663" s="7"/>
      <c r="I5663" s="42"/>
      <c r="J5663" s="42" t="s">
        <v>2747</v>
      </c>
      <c r="K5663" s="8">
        <v>45864</v>
      </c>
      <c r="L5663" s="7" t="s">
        <v>8443</v>
      </c>
      <c r="M5663" s="44">
        <v>87.8</v>
      </c>
      <c r="N5663" s="7">
        <v>1</v>
      </c>
      <c r="O5663" s="44">
        <v>87.8</v>
      </c>
      <c r="P5663" s="44">
        <v>41.36</v>
      </c>
      <c r="Q5663" s="44">
        <v>3.49</v>
      </c>
      <c r="R5663" s="44">
        <v>21.56</v>
      </c>
      <c r="S5663" s="44">
        <v>0</v>
      </c>
      <c r="T5663" s="44">
        <v>0</v>
      </c>
      <c r="U5663" s="44">
        <v>21.39</v>
      </c>
      <c r="V5663" s="9">
        <v>0.2437</v>
      </c>
      <c r="W5663" s="42" t="s">
        <v>34</v>
      </c>
      <c r="X5663" s="43"/>
      <c r="Y5663" s="43"/>
      <c r="Z5663" s="43" t="s">
        <v>8442</v>
      </c>
      <c r="AA5663" s="37" t="str">
        <f>VLOOKUP(J5663, sku!B:C, 2, FALSE)</f>
        <v>Cabo de Chupeta Coaxial de Transferência de Carga de Bateria 12/24V 500 Amper, PVC, CCA 5 Metros</v>
      </c>
      <c r="AB5663" s="37" t="str">
        <f>VLOOKUP(J5663, sku!B:BM, 64, FALSE)</f>
        <v>Importação</v>
      </c>
      <c r="AC5663" s="37" t="str">
        <f>LEFT(pedidos[[#This Row],[SKU]],3)</f>
        <v>1EC</v>
      </c>
      <c r="AD5663" s="37" t="str" cm="1">
        <f t="array" aca="1" ref="AD5663" ca="1">IFERROR(
  INDEX(
    montadora[Montadora],
    MATCH(TRUE,LEFT(J6041,NÚCARACT(montadora[SKU Parcial]))=montadora[SKU Parcial],0)
  ),
  ""
)</f>
        <v/>
      </c>
    </row>
    <row r="5664" spans="1:30" x14ac:dyDescent="0.25">
      <c r="A5664" s="42" t="s">
        <v>10792</v>
      </c>
      <c r="B5664" s="42"/>
      <c r="C5664" s="42"/>
      <c r="D5664" s="42"/>
      <c r="E5664" s="42">
        <v>20598018789</v>
      </c>
      <c r="F5664" s="42" t="s">
        <v>8394</v>
      </c>
      <c r="G5664" s="42" t="s">
        <v>11228</v>
      </c>
      <c r="H5664" s="7"/>
      <c r="I5664" s="42"/>
      <c r="J5664" s="42" t="s">
        <v>8835</v>
      </c>
      <c r="K5664" s="8">
        <v>45864</v>
      </c>
      <c r="L5664" s="7" t="s">
        <v>8443</v>
      </c>
      <c r="M5664" s="44">
        <v>75.8</v>
      </c>
      <c r="N5664" s="7">
        <v>1</v>
      </c>
      <c r="O5664" s="44">
        <v>95.46</v>
      </c>
      <c r="P5664" s="44">
        <v>39.54</v>
      </c>
      <c r="Q5664" s="44">
        <v>3.01</v>
      </c>
      <c r="R5664" s="44">
        <v>19.16</v>
      </c>
      <c r="S5664" s="44">
        <v>19.66</v>
      </c>
      <c r="T5664" s="44">
        <v>0</v>
      </c>
      <c r="U5664" s="44">
        <v>14.09</v>
      </c>
      <c r="V5664" s="9">
        <v>0.18590000000000001</v>
      </c>
      <c r="W5664" s="42" t="s">
        <v>34</v>
      </c>
      <c r="X5664" s="43"/>
      <c r="Y5664" s="43"/>
      <c r="Z5664" s="43" t="s">
        <v>8442</v>
      </c>
      <c r="AA5664" s="37" t="str">
        <f>VLOOKUP(J5664, sku!B:C, 2, FALSE)</f>
        <v>Cadeirinha Cinza Aro 26 - Peixinho Bike</v>
      </c>
      <c r="AB5664" s="37" t="str">
        <f>VLOOKUP(J5664, sku!B:BM, 64, FALSE)</f>
        <v>Revenda</v>
      </c>
      <c r="AC5664" s="37" t="str">
        <f>LEFT(pedidos[[#This Row],[SKU]],3)</f>
        <v>CAD</v>
      </c>
      <c r="AD5664" s="37" t="str" cm="1">
        <f t="array" aca="1" ref="AD5664" ca="1">IFERROR(
  INDEX(
    montadora[Montadora],
    MATCH(TRUE,LEFT(J6042,NÚCARACT(montadora[SKU Parcial]))=montadora[SKU Parcial],0)
  ),
  ""
)</f>
        <v/>
      </c>
    </row>
    <row r="5665" spans="1:30" x14ac:dyDescent="0.25">
      <c r="A5665" s="42" t="s">
        <v>10793</v>
      </c>
      <c r="B5665" s="42"/>
      <c r="C5665" s="42"/>
      <c r="D5665" s="42"/>
      <c r="E5665" s="42">
        <v>19198012236</v>
      </c>
      <c r="F5665" s="42" t="s">
        <v>8351</v>
      </c>
      <c r="G5665" s="42" t="s">
        <v>11228</v>
      </c>
      <c r="H5665" s="7"/>
      <c r="I5665" s="42"/>
      <c r="J5665" s="42" t="s">
        <v>703</v>
      </c>
      <c r="K5665" s="8">
        <v>45864</v>
      </c>
      <c r="L5665" s="7" t="s">
        <v>8443</v>
      </c>
      <c r="M5665" s="44">
        <v>24.6</v>
      </c>
      <c r="N5665" s="7">
        <v>1</v>
      </c>
      <c r="O5665" s="44">
        <v>24.6</v>
      </c>
      <c r="P5665" s="44">
        <v>7.52</v>
      </c>
      <c r="Q5665" s="44">
        <v>0.98</v>
      </c>
      <c r="R5665" s="44">
        <v>8.92</v>
      </c>
      <c r="S5665" s="44">
        <v>0</v>
      </c>
      <c r="T5665" s="44">
        <v>0</v>
      </c>
      <c r="U5665" s="44">
        <v>7.18</v>
      </c>
      <c r="V5665" s="9">
        <v>0.29199999999999998</v>
      </c>
      <c r="W5665" s="42" t="s">
        <v>34</v>
      </c>
      <c r="X5665" s="43"/>
      <c r="Y5665" s="43"/>
      <c r="Z5665" s="43" t="s">
        <v>8442</v>
      </c>
      <c r="AA5665" s="37" t="str">
        <f>VLOOKUP(J5665, sku!B:C, 2, FALSE)</f>
        <v>Trava Disco De Freio Moto - Preto</v>
      </c>
      <c r="AB5665" s="37" t="str">
        <f>VLOOKUP(J5665, sku!B:BM, 64, FALSE)</f>
        <v>Importação</v>
      </c>
      <c r="AC5665" s="37" t="str">
        <f>LEFT(pedidos[[#This Row],[SKU]],3)</f>
        <v>ET0</v>
      </c>
      <c r="AD5665" s="37" t="str" cm="1">
        <f t="array" aca="1" ref="AD5665" ca="1">IFERROR(
  INDEX(
    montadora[Montadora],
    MATCH(TRUE,LEFT(J6043,NÚCARACT(montadora[SKU Parcial]))=montadora[SKU Parcial],0)
  ),
  ""
)</f>
        <v/>
      </c>
    </row>
    <row r="5666" spans="1:30" x14ac:dyDescent="0.25">
      <c r="A5666" s="42" t="s">
        <v>10794</v>
      </c>
      <c r="B5666" s="42"/>
      <c r="C5666" s="42"/>
      <c r="D5666" s="42"/>
      <c r="E5666" s="42">
        <v>22098178414</v>
      </c>
      <c r="F5666" s="42" t="s">
        <v>8357</v>
      </c>
      <c r="G5666" s="42" t="s">
        <v>11228</v>
      </c>
      <c r="H5666" s="7"/>
      <c r="I5666" s="42"/>
      <c r="J5666" s="42" t="s">
        <v>3181</v>
      </c>
      <c r="K5666" s="8">
        <v>45864</v>
      </c>
      <c r="L5666" s="7" t="s">
        <v>8443</v>
      </c>
      <c r="M5666" s="44">
        <v>59.8</v>
      </c>
      <c r="N5666" s="7">
        <v>1</v>
      </c>
      <c r="O5666" s="44">
        <v>59.8</v>
      </c>
      <c r="P5666" s="44">
        <v>13.56</v>
      </c>
      <c r="Q5666" s="44">
        <v>2.37</v>
      </c>
      <c r="R5666" s="44">
        <v>15.96</v>
      </c>
      <c r="S5666" s="44">
        <v>0</v>
      </c>
      <c r="T5666" s="44">
        <v>0</v>
      </c>
      <c r="U5666" s="44">
        <v>27.91</v>
      </c>
      <c r="V5666" s="9">
        <v>0.46660000000000001</v>
      </c>
      <c r="W5666" s="42" t="s">
        <v>34</v>
      </c>
      <c r="X5666" s="43"/>
      <c r="Y5666" s="43"/>
      <c r="Z5666" s="43" t="s">
        <v>8442</v>
      </c>
      <c r="AA5666" s="37" t="str">
        <f>VLOOKUP(J5666, sku!B:C, 2, FALSE)</f>
        <v>Higicouro 500ml</v>
      </c>
      <c r="AB5666" s="37" t="str">
        <f>VLOOKUP(J5666, sku!B:BM, 64, FALSE)</f>
        <v>Revenda</v>
      </c>
      <c r="AC5666" s="37" t="str">
        <f>LEFT(pedidos[[#This Row],[SKU]],3)</f>
        <v>VX2</v>
      </c>
      <c r="AD5666" s="37" t="str" cm="1">
        <f t="array" aca="1" ref="AD5666" ca="1">IFERROR(
  INDEX(
    montadora[Montadora],
    MATCH(TRUE,LEFT(J6044,NÚCARACT(montadora[SKU Parcial]))=montadora[SKU Parcial],0)
  ),
  ""
)</f>
        <v/>
      </c>
    </row>
    <row r="5667" spans="1:30" x14ac:dyDescent="0.25">
      <c r="A5667" s="42" t="s">
        <v>10795</v>
      </c>
      <c r="B5667" s="42"/>
      <c r="C5667" s="42"/>
      <c r="D5667" s="42"/>
      <c r="E5667" s="42">
        <v>20598018789</v>
      </c>
      <c r="F5667" s="42" t="s">
        <v>8394</v>
      </c>
      <c r="G5667" s="42" t="s">
        <v>11228</v>
      </c>
      <c r="H5667" s="7"/>
      <c r="I5667" s="42"/>
      <c r="J5667" s="42" t="s">
        <v>8835</v>
      </c>
      <c r="K5667" s="8">
        <v>45863</v>
      </c>
      <c r="L5667" s="7" t="s">
        <v>8443</v>
      </c>
      <c r="M5667" s="44">
        <v>75.8</v>
      </c>
      <c r="N5667" s="7">
        <v>1</v>
      </c>
      <c r="O5667" s="44">
        <v>75.8</v>
      </c>
      <c r="P5667" s="44">
        <v>39.54</v>
      </c>
      <c r="Q5667" s="44">
        <v>3.01</v>
      </c>
      <c r="R5667" s="44">
        <v>19.16</v>
      </c>
      <c r="S5667" s="44">
        <v>0</v>
      </c>
      <c r="T5667" s="44">
        <v>0</v>
      </c>
      <c r="U5667" s="44">
        <v>14.09</v>
      </c>
      <c r="V5667" s="9">
        <v>0.18590000000000001</v>
      </c>
      <c r="W5667" s="42" t="s">
        <v>34</v>
      </c>
      <c r="X5667" s="43"/>
      <c r="Y5667" s="43"/>
      <c r="Z5667" s="43" t="s">
        <v>8442</v>
      </c>
      <c r="AA5667" s="37" t="str">
        <f>VLOOKUP(J5667, sku!B:C, 2, FALSE)</f>
        <v>Cadeirinha Cinza Aro 26 - Peixinho Bike</v>
      </c>
      <c r="AB5667" s="37" t="str">
        <f>VLOOKUP(J5667, sku!B:BM, 64, FALSE)</f>
        <v>Revenda</v>
      </c>
      <c r="AC5667" s="37" t="str">
        <f>LEFT(pedidos[[#This Row],[SKU]],3)</f>
        <v>CAD</v>
      </c>
      <c r="AD5667" s="37" t="str" cm="1">
        <f t="array" aca="1" ref="AD5667" ca="1">IFERROR(
  INDEX(
    montadora[Montadora],
    MATCH(TRUE,LEFT(J6045,NÚCARACT(montadora[SKU Parcial]))=montadora[SKU Parcial],0)
  ),
  ""
)</f>
        <v/>
      </c>
    </row>
    <row r="5668" spans="1:30" x14ac:dyDescent="0.25">
      <c r="A5668" s="42" t="s">
        <v>10796</v>
      </c>
      <c r="B5668" s="42"/>
      <c r="C5668" s="42"/>
      <c r="D5668" s="42"/>
      <c r="E5668" s="42">
        <v>20298008470</v>
      </c>
      <c r="F5668" s="42" t="s">
        <v>10107</v>
      </c>
      <c r="G5668" s="42" t="s">
        <v>11228</v>
      </c>
      <c r="H5668" s="7"/>
      <c r="I5668" s="42"/>
      <c r="J5668" s="42" t="s">
        <v>290</v>
      </c>
      <c r="K5668" s="8">
        <v>45863</v>
      </c>
      <c r="L5668" s="7" t="s">
        <v>8443</v>
      </c>
      <c r="M5668" s="44">
        <v>38.799999999999997</v>
      </c>
      <c r="N5668" s="7">
        <v>1</v>
      </c>
      <c r="O5668" s="44">
        <v>38.799999999999997</v>
      </c>
      <c r="P5668" s="44">
        <v>15.8</v>
      </c>
      <c r="Q5668" s="44">
        <v>1.54</v>
      </c>
      <c r="R5668" s="44">
        <v>11.76</v>
      </c>
      <c r="S5668" s="44">
        <v>0</v>
      </c>
      <c r="T5668" s="44">
        <v>0</v>
      </c>
      <c r="U5668" s="44">
        <v>9.6999999999999993</v>
      </c>
      <c r="V5668" s="9">
        <v>0.25</v>
      </c>
      <c r="W5668" s="42" t="s">
        <v>34</v>
      </c>
      <c r="X5668" s="43"/>
      <c r="Y5668" s="43"/>
      <c r="Z5668" s="43" t="s">
        <v>8442</v>
      </c>
      <c r="AA5668" s="37" t="str">
        <f>VLOOKUP(J5668, sku!B:C, 2, FALSE)</f>
        <v>Par De Trava Do Quebra Vento Preto (23Cm)</v>
      </c>
      <c r="AB5668" s="37" t="str">
        <f>VLOOKUP(J5668, sku!B:BM, 64, FALSE)</f>
        <v>Revenda</v>
      </c>
      <c r="AC5668" s="37" t="str">
        <f>LEFT(pedidos[[#This Row],[SKU]],3)</f>
        <v>Q-9</v>
      </c>
      <c r="AD5668" s="37" t="str" cm="1">
        <f t="array" aca="1" ref="AD5668" ca="1">IFERROR(
  INDEX(
    montadora[Montadora],
    MATCH(TRUE,LEFT(J6046,NÚCARACT(montadora[SKU Parcial]))=montadora[SKU Parcial],0)
  ),
  ""
)</f>
        <v/>
      </c>
    </row>
    <row r="5669" spans="1:30" x14ac:dyDescent="0.25">
      <c r="A5669" s="42" t="s">
        <v>10797</v>
      </c>
      <c r="B5669" s="42"/>
      <c r="C5669" s="42"/>
      <c r="D5669" s="42"/>
      <c r="E5669" s="42">
        <v>23998118595</v>
      </c>
      <c r="F5669" s="42" t="s">
        <v>10106</v>
      </c>
      <c r="G5669" s="42" t="s">
        <v>11228</v>
      </c>
      <c r="H5669" s="7"/>
      <c r="I5669" s="42"/>
      <c r="J5669" s="42" t="s">
        <v>290</v>
      </c>
      <c r="K5669" s="8">
        <v>45863</v>
      </c>
      <c r="L5669" s="7" t="s">
        <v>8443</v>
      </c>
      <c r="M5669" s="44">
        <v>38.799999999999997</v>
      </c>
      <c r="N5669" s="7">
        <v>1</v>
      </c>
      <c r="O5669" s="44">
        <v>38.799999999999997</v>
      </c>
      <c r="P5669" s="44">
        <v>15.8</v>
      </c>
      <c r="Q5669" s="44">
        <v>1.54</v>
      </c>
      <c r="R5669" s="44">
        <v>11.76</v>
      </c>
      <c r="S5669" s="44">
        <v>0</v>
      </c>
      <c r="T5669" s="44">
        <v>0</v>
      </c>
      <c r="U5669" s="44">
        <v>9.6999999999999993</v>
      </c>
      <c r="V5669" s="9">
        <v>0.25</v>
      </c>
      <c r="W5669" s="42" t="s">
        <v>34</v>
      </c>
      <c r="X5669" s="43"/>
      <c r="Y5669" s="43"/>
      <c r="Z5669" s="43" t="s">
        <v>8442</v>
      </c>
      <c r="AA5669" s="37" t="str">
        <f>VLOOKUP(J5669, sku!B:C, 2, FALSE)</f>
        <v>Par De Trava Do Quebra Vento Preto (23Cm)</v>
      </c>
      <c r="AB5669" s="37" t="str">
        <f>VLOOKUP(J5669, sku!B:BM, 64, FALSE)</f>
        <v>Revenda</v>
      </c>
      <c r="AC5669" s="37" t="str">
        <f>LEFT(pedidos[[#This Row],[SKU]],3)</f>
        <v>Q-9</v>
      </c>
      <c r="AD5669" s="37" t="str" cm="1">
        <f t="array" aca="1" ref="AD5669" ca="1">IFERROR(
  INDEX(
    montadora[Montadora],
    MATCH(TRUE,LEFT(J6047,NÚCARACT(montadora[SKU Parcial]))=montadora[SKU Parcial],0)
  ),
  ""
)</f>
        <v/>
      </c>
    </row>
    <row r="5670" spans="1:30" x14ac:dyDescent="0.25">
      <c r="A5670" s="42" t="s">
        <v>10798</v>
      </c>
      <c r="B5670" s="42"/>
      <c r="C5670" s="42"/>
      <c r="D5670" s="42"/>
      <c r="E5670" s="42">
        <v>20598018789</v>
      </c>
      <c r="F5670" s="42" t="s">
        <v>8394</v>
      </c>
      <c r="G5670" s="42" t="s">
        <v>11228</v>
      </c>
      <c r="H5670" s="7"/>
      <c r="I5670" s="42"/>
      <c r="J5670" s="42" t="s">
        <v>938</v>
      </c>
      <c r="K5670" s="8">
        <v>45863</v>
      </c>
      <c r="L5670" s="7" t="s">
        <v>8443</v>
      </c>
      <c r="M5670" s="44">
        <v>75.8</v>
      </c>
      <c r="N5670" s="7">
        <v>1</v>
      </c>
      <c r="O5670" s="44">
        <v>91.83</v>
      </c>
      <c r="P5670" s="44">
        <v>39.54</v>
      </c>
      <c r="Q5670" s="44">
        <v>3.01</v>
      </c>
      <c r="R5670" s="44">
        <v>19.16</v>
      </c>
      <c r="S5670" s="44">
        <v>16.03</v>
      </c>
      <c r="T5670" s="44">
        <v>0</v>
      </c>
      <c r="U5670" s="44">
        <v>14.09</v>
      </c>
      <c r="V5670" s="9">
        <v>0.18590000000000001</v>
      </c>
      <c r="W5670" s="42" t="s">
        <v>34</v>
      </c>
      <c r="X5670" s="43"/>
      <c r="Y5670" s="43"/>
      <c r="Z5670" s="43" t="s">
        <v>8442</v>
      </c>
      <c r="AA5670" s="37" t="str">
        <f>VLOOKUP(J5670, sku!B:C, 2, FALSE)</f>
        <v>Cadeirinha Preta Aro 26 - Peixinho Bike</v>
      </c>
      <c r="AB5670" s="37" t="str">
        <f>VLOOKUP(J5670, sku!B:BM, 64, FALSE)</f>
        <v>Revenda</v>
      </c>
      <c r="AC5670" s="37" t="str">
        <f>LEFT(pedidos[[#This Row],[SKU]],3)</f>
        <v>CAD</v>
      </c>
      <c r="AD5670" s="37" t="str" cm="1">
        <f t="array" aca="1" ref="AD5670" ca="1">IFERROR(
  INDEX(
    montadora[Montadora],
    MATCH(TRUE,LEFT(J6048,NÚCARACT(montadora[SKU Parcial]))=montadora[SKU Parcial],0)
  ),
  ""
)</f>
        <v/>
      </c>
    </row>
    <row r="5671" spans="1:30" x14ac:dyDescent="0.25">
      <c r="A5671" s="42" t="s">
        <v>10799</v>
      </c>
      <c r="B5671" s="42"/>
      <c r="C5671" s="42"/>
      <c r="D5671" s="42"/>
      <c r="E5671" s="42">
        <v>23998214127</v>
      </c>
      <c r="F5671" s="42" t="s">
        <v>10132</v>
      </c>
      <c r="G5671" s="42" t="s">
        <v>11228</v>
      </c>
      <c r="H5671" s="7"/>
      <c r="I5671" s="42"/>
      <c r="J5671" s="42" t="s">
        <v>2747</v>
      </c>
      <c r="K5671" s="8">
        <v>45863</v>
      </c>
      <c r="L5671" s="7" t="s">
        <v>8443</v>
      </c>
      <c r="M5671" s="44">
        <v>87.8</v>
      </c>
      <c r="N5671" s="7">
        <v>1</v>
      </c>
      <c r="O5671" s="44">
        <v>87.8</v>
      </c>
      <c r="P5671" s="44">
        <v>41.36</v>
      </c>
      <c r="Q5671" s="44">
        <v>3.49</v>
      </c>
      <c r="R5671" s="44">
        <v>21.56</v>
      </c>
      <c r="S5671" s="44">
        <v>0</v>
      </c>
      <c r="T5671" s="44">
        <v>0</v>
      </c>
      <c r="U5671" s="44">
        <v>21.39</v>
      </c>
      <c r="V5671" s="9">
        <v>0.2437</v>
      </c>
      <c r="W5671" s="42" t="s">
        <v>34</v>
      </c>
      <c r="X5671" s="43"/>
      <c r="Y5671" s="43"/>
      <c r="Z5671" s="43" t="s">
        <v>8442</v>
      </c>
      <c r="AA5671" s="37" t="str">
        <f>VLOOKUP(J5671, sku!B:C, 2, FALSE)</f>
        <v>Cabo de Chupeta Coaxial de Transferência de Carga de Bateria 12/24V 500 Amper, PVC, CCA 5 Metros</v>
      </c>
      <c r="AB5671" s="37" t="str">
        <f>VLOOKUP(J5671, sku!B:BM, 64, FALSE)</f>
        <v>Importação</v>
      </c>
      <c r="AC5671" s="37" t="str">
        <f>LEFT(pedidos[[#This Row],[SKU]],3)</f>
        <v>1EC</v>
      </c>
      <c r="AD5671" s="37" t="str" cm="1">
        <f t="array" aca="1" ref="AD5671" ca="1">IFERROR(
  INDEX(
    montadora[Montadora],
    MATCH(TRUE,LEFT(J6049,NÚCARACT(montadora[SKU Parcial]))=montadora[SKU Parcial],0)
  ),
  ""
)</f>
        <v/>
      </c>
    </row>
    <row r="5672" spans="1:30" x14ac:dyDescent="0.25">
      <c r="A5672" s="42" t="s">
        <v>10800</v>
      </c>
      <c r="B5672" s="42"/>
      <c r="C5672" s="42"/>
      <c r="D5672" s="42"/>
      <c r="E5672" s="42">
        <v>22398135048</v>
      </c>
      <c r="F5672" s="42" t="s">
        <v>8354</v>
      </c>
      <c r="G5672" s="42" t="s">
        <v>11228</v>
      </c>
      <c r="H5672" s="7"/>
      <c r="I5672" s="42"/>
      <c r="J5672" s="42" t="s">
        <v>100</v>
      </c>
      <c r="K5672" s="8">
        <v>45863</v>
      </c>
      <c r="L5672" s="7" t="s">
        <v>8443</v>
      </c>
      <c r="M5672" s="44">
        <v>47.6</v>
      </c>
      <c r="N5672" s="7">
        <v>1</v>
      </c>
      <c r="O5672" s="44">
        <v>47.6</v>
      </c>
      <c r="P5672" s="44">
        <v>8.84</v>
      </c>
      <c r="Q5672" s="44">
        <v>1.89</v>
      </c>
      <c r="R5672" s="44">
        <v>13.52</v>
      </c>
      <c r="S5672" s="44">
        <v>0</v>
      </c>
      <c r="T5672" s="44">
        <v>0</v>
      </c>
      <c r="U5672" s="44">
        <v>23.35</v>
      </c>
      <c r="V5672" s="9">
        <v>0.49059999999999998</v>
      </c>
      <c r="W5672" s="42" t="s">
        <v>34</v>
      </c>
      <c r="X5672" s="43"/>
      <c r="Y5672" s="43"/>
      <c r="Z5672" s="43" t="s">
        <v>8442</v>
      </c>
      <c r="AA5672" s="37" t="str">
        <f>VLOOKUP(J5672, sku!B:C, 2, FALSE)</f>
        <v>Trava Disco De Freio Bicicleta - Prata</v>
      </c>
      <c r="AB5672" s="37" t="str">
        <f>VLOOKUP(J5672, sku!B:BM, 64, FALSE)</f>
        <v>Importação</v>
      </c>
      <c r="AC5672" s="37" t="str">
        <f>LEFT(pedidos[[#This Row],[SKU]],3)</f>
        <v>ET0</v>
      </c>
      <c r="AD5672" s="37" t="str" cm="1">
        <f t="array" aca="1" ref="AD5672" ca="1">IFERROR(
  INDEX(
    montadora[Montadora],
    MATCH(TRUE,LEFT(J6050,NÚCARACT(montadora[SKU Parcial]))=montadora[SKU Parcial],0)
  ),
  ""
)</f>
        <v/>
      </c>
    </row>
    <row r="5673" spans="1:30" x14ac:dyDescent="0.25">
      <c r="A5673" s="42" t="s">
        <v>10801</v>
      </c>
      <c r="B5673" s="42"/>
      <c r="C5673" s="42"/>
      <c r="D5673" s="42"/>
      <c r="E5673" s="42">
        <v>22298164566</v>
      </c>
      <c r="F5673" s="42" t="s">
        <v>6885</v>
      </c>
      <c r="G5673" s="42" t="s">
        <v>11228</v>
      </c>
      <c r="H5673" s="7"/>
      <c r="I5673" s="42"/>
      <c r="J5673" s="42" t="s">
        <v>2292</v>
      </c>
      <c r="K5673" s="8">
        <v>45863</v>
      </c>
      <c r="L5673" s="7" t="s">
        <v>8443</v>
      </c>
      <c r="M5673" s="44">
        <v>228.8</v>
      </c>
      <c r="N5673" s="7">
        <v>1</v>
      </c>
      <c r="O5673" s="44">
        <v>228.8</v>
      </c>
      <c r="P5673" s="44">
        <v>105</v>
      </c>
      <c r="Q5673" s="44">
        <v>9.08</v>
      </c>
      <c r="R5673" s="44">
        <v>49.76</v>
      </c>
      <c r="S5673" s="44">
        <v>0</v>
      </c>
      <c r="T5673" s="44">
        <v>0</v>
      </c>
      <c r="U5673" s="44">
        <v>64.959999999999994</v>
      </c>
      <c r="V5673" s="9">
        <v>0.28389999999999999</v>
      </c>
      <c r="W5673" s="42" t="s">
        <v>34</v>
      </c>
      <c r="X5673" s="43"/>
      <c r="Y5673" s="43"/>
      <c r="Z5673" s="43" t="s">
        <v>8442</v>
      </c>
      <c r="AA5673" s="37" t="str">
        <f>VLOOKUP(J5673, sku!B:C, 2, FALSE)</f>
        <v>Travessa Geral - Slim - - - - - - - Preto</v>
      </c>
      <c r="AB5673" s="37" t="str">
        <f>VLOOKUP(J5673, sku!B:BM, 64, FALSE)</f>
        <v>Fabricação</v>
      </c>
      <c r="AC5673" s="37" t="str">
        <f>LEFT(pedidos[[#This Row],[SKU]],3)</f>
        <v>XSL</v>
      </c>
      <c r="AD5673" s="37" t="str" cm="1">
        <f t="array" aca="1" ref="AD5673" ca="1">IFERROR(
  INDEX(
    montadora[Montadora],
    MATCH(TRUE,LEFT(J6051,NÚCARACT(montadora[SKU Parcial]))=montadora[SKU Parcial],0)
  ),
  ""
)</f>
        <v/>
      </c>
    </row>
    <row r="5674" spans="1:30" x14ac:dyDescent="0.25">
      <c r="A5674" s="42" t="s">
        <v>10802</v>
      </c>
      <c r="B5674" s="42"/>
      <c r="C5674" s="42"/>
      <c r="D5674" s="42"/>
      <c r="E5674" s="42">
        <v>23098159344</v>
      </c>
      <c r="F5674" s="42" t="s">
        <v>8352</v>
      </c>
      <c r="G5674" s="42" t="s">
        <v>11228</v>
      </c>
      <c r="H5674" s="7"/>
      <c r="I5674" s="42"/>
      <c r="J5674" s="42" t="s">
        <v>24580</v>
      </c>
      <c r="K5674" s="8">
        <v>45863</v>
      </c>
      <c r="L5674" s="7" t="s">
        <v>8443</v>
      </c>
      <c r="M5674" s="44">
        <v>18.899999999999999</v>
      </c>
      <c r="N5674" s="7">
        <v>1</v>
      </c>
      <c r="O5674" s="44">
        <v>18.899999999999999</v>
      </c>
      <c r="P5674" s="44">
        <v>8.1</v>
      </c>
      <c r="Q5674" s="44">
        <v>0.75</v>
      </c>
      <c r="R5674" s="44">
        <v>7.78</v>
      </c>
      <c r="S5674" s="44">
        <v>0</v>
      </c>
      <c r="T5674" s="44">
        <v>0</v>
      </c>
      <c r="U5674" s="44">
        <v>2.27</v>
      </c>
      <c r="V5674" s="9">
        <v>0.1201</v>
      </c>
      <c r="W5674" s="42" t="s">
        <v>34</v>
      </c>
      <c r="X5674" s="43"/>
      <c r="Y5674" s="43"/>
      <c r="Z5674" s="43" t="s">
        <v>8442</v>
      </c>
      <c r="AA5674" s="37" t="e">
        <f>VLOOKUP(J5674, sku!B:C, 2, FALSE)</f>
        <v>#N/A</v>
      </c>
      <c r="AB5674" s="37" t="e">
        <f>VLOOKUP(J5674, sku!B:BM, 64, FALSE)</f>
        <v>#N/A</v>
      </c>
      <c r="AC5674" s="37" t="str">
        <f>LEFT(pedidos[[#This Row],[SKU]],3)</f>
        <v>MAC</v>
      </c>
      <c r="AD5674" s="37" t="str" cm="1">
        <f t="array" aca="1" ref="AD5674" ca="1">IFERROR(
  INDEX(
    montadora[Montadora],
    MATCH(TRUE,LEFT(J6052,NÚCARACT(montadora[SKU Parcial]))=montadora[SKU Parcial],0)
  ),
  ""
)</f>
        <v/>
      </c>
    </row>
    <row r="5675" spans="1:30" x14ac:dyDescent="0.25">
      <c r="A5675" s="42" t="s">
        <v>10803</v>
      </c>
      <c r="B5675" s="42"/>
      <c r="C5675" s="42"/>
      <c r="D5675" s="42"/>
      <c r="E5675" s="42">
        <v>22293676420</v>
      </c>
      <c r="F5675" s="42" t="s">
        <v>8350</v>
      </c>
      <c r="G5675" s="42" t="s">
        <v>11228</v>
      </c>
      <c r="H5675" s="7"/>
      <c r="I5675" s="42"/>
      <c r="J5675" s="42" t="s">
        <v>703</v>
      </c>
      <c r="K5675" s="8">
        <v>45863</v>
      </c>
      <c r="L5675" s="7" t="s">
        <v>8443</v>
      </c>
      <c r="M5675" s="44">
        <v>24.7</v>
      </c>
      <c r="N5675" s="7">
        <v>1</v>
      </c>
      <c r="O5675" s="44">
        <v>24.7</v>
      </c>
      <c r="P5675" s="44">
        <v>7.52</v>
      </c>
      <c r="Q5675" s="44">
        <v>0.98</v>
      </c>
      <c r="R5675" s="44">
        <v>8.94</v>
      </c>
      <c r="S5675" s="44">
        <v>0</v>
      </c>
      <c r="T5675" s="44">
        <v>0</v>
      </c>
      <c r="U5675" s="44">
        <v>7.26</v>
      </c>
      <c r="V5675" s="9">
        <v>0.29389999999999999</v>
      </c>
      <c r="W5675" s="42" t="s">
        <v>34</v>
      </c>
      <c r="X5675" s="43"/>
      <c r="Y5675" s="43"/>
      <c r="Z5675" s="43" t="s">
        <v>8442</v>
      </c>
      <c r="AA5675" s="37" t="str">
        <f>VLOOKUP(J5675, sku!B:C, 2, FALSE)</f>
        <v>Trava Disco De Freio Moto - Preto</v>
      </c>
      <c r="AB5675" s="37" t="str">
        <f>VLOOKUP(J5675, sku!B:BM, 64, FALSE)</f>
        <v>Importação</v>
      </c>
      <c r="AC5675" s="37" t="str">
        <f>LEFT(pedidos[[#This Row],[SKU]],3)</f>
        <v>ET0</v>
      </c>
      <c r="AD5675" s="37" t="str" cm="1">
        <f t="array" aca="1" ref="AD5675" ca="1">IFERROR(
  INDEX(
    montadora[Montadora],
    MATCH(TRUE,LEFT(J6053,NÚCARACT(montadora[SKU Parcial]))=montadora[SKU Parcial],0)
  ),
  ""
)</f>
        <v/>
      </c>
    </row>
    <row r="5676" spans="1:30" x14ac:dyDescent="0.25">
      <c r="A5676" s="42" t="s">
        <v>10804</v>
      </c>
      <c r="B5676" s="42"/>
      <c r="C5676" s="42"/>
      <c r="D5676" s="42"/>
      <c r="E5676" s="42">
        <v>20598018789</v>
      </c>
      <c r="F5676" s="42" t="s">
        <v>8394</v>
      </c>
      <c r="G5676" s="42" t="s">
        <v>11228</v>
      </c>
      <c r="H5676" s="7"/>
      <c r="I5676" s="42"/>
      <c r="J5676" s="42" t="s">
        <v>938</v>
      </c>
      <c r="K5676" s="8">
        <v>45863</v>
      </c>
      <c r="L5676" s="7" t="s">
        <v>8443</v>
      </c>
      <c r="M5676" s="44">
        <v>62.8</v>
      </c>
      <c r="N5676" s="7">
        <v>1</v>
      </c>
      <c r="O5676" s="44">
        <v>72.739999999999995</v>
      </c>
      <c r="P5676" s="44">
        <v>39.54</v>
      </c>
      <c r="Q5676" s="44">
        <v>2.4900000000000002</v>
      </c>
      <c r="R5676" s="44">
        <v>16.559999999999999</v>
      </c>
      <c r="S5676" s="44">
        <v>9.94</v>
      </c>
      <c r="T5676" s="44">
        <v>0</v>
      </c>
      <c r="U5676" s="44">
        <v>4.21</v>
      </c>
      <c r="V5676" s="9">
        <v>6.7000000000000004E-2</v>
      </c>
      <c r="W5676" s="42" t="s">
        <v>34</v>
      </c>
      <c r="X5676" s="43"/>
      <c r="Y5676" s="43"/>
      <c r="Z5676" s="43" t="s">
        <v>8442</v>
      </c>
      <c r="AA5676" s="37" t="str">
        <f>VLOOKUP(J5676, sku!B:C, 2, FALSE)</f>
        <v>Cadeirinha Preta Aro 26 - Peixinho Bike</v>
      </c>
      <c r="AB5676" s="37" t="str">
        <f>VLOOKUP(J5676, sku!B:BM, 64, FALSE)</f>
        <v>Revenda</v>
      </c>
      <c r="AC5676" s="37" t="str">
        <f>LEFT(pedidos[[#This Row],[SKU]],3)</f>
        <v>CAD</v>
      </c>
      <c r="AD5676" s="37" t="str" cm="1">
        <f t="array" aca="1" ref="AD5676" ca="1">IFERROR(
  INDEX(
    montadora[Montadora],
    MATCH(TRUE,LEFT(J6054,NÚCARACT(montadora[SKU Parcial]))=montadora[SKU Parcial],0)
  ),
  ""
)</f>
        <v/>
      </c>
    </row>
    <row r="5677" spans="1:30" x14ac:dyDescent="0.25">
      <c r="A5677" s="42" t="s">
        <v>10805</v>
      </c>
      <c r="B5677" s="42"/>
      <c r="C5677" s="42"/>
      <c r="D5677" s="42"/>
      <c r="E5677" s="42">
        <v>18999619347</v>
      </c>
      <c r="F5677" s="42" t="s">
        <v>10700</v>
      </c>
      <c r="G5677" s="42" t="s">
        <v>11228</v>
      </c>
      <c r="H5677" s="7"/>
      <c r="I5677" s="42"/>
      <c r="J5677" s="42" t="s">
        <v>1809</v>
      </c>
      <c r="K5677" s="8">
        <v>45863</v>
      </c>
      <c r="L5677" s="7" t="s">
        <v>8443</v>
      </c>
      <c r="M5677" s="44">
        <v>94.8</v>
      </c>
      <c r="N5677" s="7">
        <v>1</v>
      </c>
      <c r="O5677" s="44">
        <v>102.04</v>
      </c>
      <c r="P5677" s="44">
        <v>37.159999999999997</v>
      </c>
      <c r="Q5677" s="44">
        <v>3.76</v>
      </c>
      <c r="R5677" s="44">
        <v>22.96</v>
      </c>
      <c r="S5677" s="44">
        <v>7.24</v>
      </c>
      <c r="T5677" s="44">
        <v>0</v>
      </c>
      <c r="U5677" s="44">
        <v>30.92</v>
      </c>
      <c r="V5677" s="9">
        <v>0.3261</v>
      </c>
      <c r="W5677" s="42" t="s">
        <v>34</v>
      </c>
      <c r="X5677" s="43"/>
      <c r="Y5677" s="43"/>
      <c r="Z5677" s="43" t="s">
        <v>8442</v>
      </c>
      <c r="AA5677" s="37" t="str">
        <f>VLOOKUP(J5677, sku!B:C, 2, FALSE)</f>
        <v>Cabo de Chupeta Coaxial de Transferência de Carga de Bateria 12/24V 800 Amper, PVC, CCA 3 Metros</v>
      </c>
      <c r="AB5677" s="37" t="str">
        <f>VLOOKUP(J5677, sku!B:BM, 64, FALSE)</f>
        <v>Importação</v>
      </c>
      <c r="AC5677" s="37" t="str">
        <f>LEFT(pedidos[[#This Row],[SKU]],3)</f>
        <v>1EC</v>
      </c>
      <c r="AD5677" s="37" t="str" cm="1">
        <f t="array" aca="1" ref="AD5677" ca="1">IFERROR(
  INDEX(
    montadora[Montadora],
    MATCH(TRUE,LEFT(J6055,NÚCARACT(montadora[SKU Parcial]))=montadora[SKU Parcial],0)
  ),
  ""
)</f>
        <v/>
      </c>
    </row>
    <row r="5678" spans="1:30" x14ac:dyDescent="0.25">
      <c r="A5678" s="42" t="s">
        <v>10806</v>
      </c>
      <c r="B5678" s="42"/>
      <c r="C5678" s="42"/>
      <c r="D5678" s="42"/>
      <c r="E5678" s="42">
        <v>20598018789</v>
      </c>
      <c r="F5678" s="42" t="s">
        <v>8394</v>
      </c>
      <c r="G5678" s="42" t="s">
        <v>11228</v>
      </c>
      <c r="H5678" s="7"/>
      <c r="I5678" s="42"/>
      <c r="J5678" s="42" t="s">
        <v>938</v>
      </c>
      <c r="K5678" s="8">
        <v>45863</v>
      </c>
      <c r="L5678" s="7" t="s">
        <v>8443</v>
      </c>
      <c r="M5678" s="44">
        <v>62.8</v>
      </c>
      <c r="N5678" s="7">
        <v>1</v>
      </c>
      <c r="O5678" s="44">
        <v>69.099999999999994</v>
      </c>
      <c r="P5678" s="44">
        <v>39.54</v>
      </c>
      <c r="Q5678" s="44">
        <v>2.4900000000000002</v>
      </c>
      <c r="R5678" s="44">
        <v>16.559999999999999</v>
      </c>
      <c r="S5678" s="44">
        <v>6.3</v>
      </c>
      <c r="T5678" s="44">
        <v>0</v>
      </c>
      <c r="U5678" s="44">
        <v>4.21</v>
      </c>
      <c r="V5678" s="9">
        <v>6.7000000000000004E-2</v>
      </c>
      <c r="W5678" s="42" t="s">
        <v>34</v>
      </c>
      <c r="X5678" s="43"/>
      <c r="Y5678" s="43"/>
      <c r="Z5678" s="43" t="s">
        <v>8442</v>
      </c>
      <c r="AA5678" s="37" t="str">
        <f>VLOOKUP(J5678, sku!B:C, 2, FALSE)</f>
        <v>Cadeirinha Preta Aro 26 - Peixinho Bike</v>
      </c>
      <c r="AB5678" s="37" t="str">
        <f>VLOOKUP(J5678, sku!B:BM, 64, FALSE)</f>
        <v>Revenda</v>
      </c>
      <c r="AC5678" s="37" t="str">
        <f>LEFT(pedidos[[#This Row],[SKU]],3)</f>
        <v>CAD</v>
      </c>
      <c r="AD5678" s="37" t="str" cm="1">
        <f t="array" aca="1" ref="AD5678" ca="1">IFERROR(
  INDEX(
    montadora[Montadora],
    MATCH(TRUE,LEFT(J6056,NÚCARACT(montadora[SKU Parcial]))=montadora[SKU Parcial],0)
  ),
  ""
)</f>
        <v/>
      </c>
    </row>
    <row r="5679" spans="1:30" x14ac:dyDescent="0.25">
      <c r="A5679" s="42" t="s">
        <v>10807</v>
      </c>
      <c r="B5679" s="42"/>
      <c r="C5679" s="42"/>
      <c r="D5679" s="42"/>
      <c r="E5679" s="42">
        <v>23998214127</v>
      </c>
      <c r="F5679" s="42" t="s">
        <v>10132</v>
      </c>
      <c r="G5679" s="42" t="s">
        <v>11228</v>
      </c>
      <c r="H5679" s="7"/>
      <c r="I5679" s="42"/>
      <c r="J5679" s="42" t="s">
        <v>2747</v>
      </c>
      <c r="K5679" s="8">
        <v>45863</v>
      </c>
      <c r="L5679" s="7" t="s">
        <v>8443</v>
      </c>
      <c r="M5679" s="44">
        <v>87.8</v>
      </c>
      <c r="N5679" s="7">
        <v>3</v>
      </c>
      <c r="O5679" s="44">
        <v>263.39999999999998</v>
      </c>
      <c r="P5679" s="44">
        <v>124.08</v>
      </c>
      <c r="Q5679" s="44">
        <v>10.46</v>
      </c>
      <c r="R5679" s="44">
        <v>64.680000000000007</v>
      </c>
      <c r="S5679" s="44">
        <v>0</v>
      </c>
      <c r="T5679" s="44">
        <v>0</v>
      </c>
      <c r="U5679" s="44">
        <v>64.180000000000007</v>
      </c>
      <c r="V5679" s="9">
        <v>0.2437</v>
      </c>
      <c r="W5679" s="42" t="s">
        <v>34</v>
      </c>
      <c r="X5679" s="43"/>
      <c r="Y5679" s="43"/>
      <c r="Z5679" s="43" t="s">
        <v>8442</v>
      </c>
      <c r="AA5679" s="37" t="str">
        <f>VLOOKUP(J5679, sku!B:C, 2, FALSE)</f>
        <v>Cabo de Chupeta Coaxial de Transferência de Carga de Bateria 12/24V 500 Amper, PVC, CCA 5 Metros</v>
      </c>
      <c r="AB5679" s="37" t="str">
        <f>VLOOKUP(J5679, sku!B:BM, 64, FALSE)</f>
        <v>Importação</v>
      </c>
      <c r="AC5679" s="37" t="str">
        <f>LEFT(pedidos[[#This Row],[SKU]],3)</f>
        <v>1EC</v>
      </c>
      <c r="AD5679" s="37" t="str" cm="1">
        <f t="array" aca="1" ref="AD5679" ca="1">IFERROR(
  INDEX(
    montadora[Montadora],
    MATCH(TRUE,LEFT(J6057,NÚCARACT(montadora[SKU Parcial]))=montadora[SKU Parcial],0)
  ),
  ""
)</f>
        <v/>
      </c>
    </row>
    <row r="5680" spans="1:30" x14ac:dyDescent="0.25">
      <c r="A5680" s="42" t="s">
        <v>10808</v>
      </c>
      <c r="B5680" s="42"/>
      <c r="C5680" s="42"/>
      <c r="D5680" s="42"/>
      <c r="E5680" s="42">
        <v>20598018789</v>
      </c>
      <c r="F5680" s="42" t="s">
        <v>8394</v>
      </c>
      <c r="G5680" s="42" t="s">
        <v>11228</v>
      </c>
      <c r="H5680" s="7"/>
      <c r="I5680" s="42"/>
      <c r="J5680" s="42" t="s">
        <v>938</v>
      </c>
      <c r="K5680" s="8">
        <v>45862</v>
      </c>
      <c r="L5680" s="7" t="s">
        <v>8443</v>
      </c>
      <c r="M5680" s="44">
        <v>62.8</v>
      </c>
      <c r="N5680" s="7">
        <v>1</v>
      </c>
      <c r="O5680" s="44">
        <v>66.67</v>
      </c>
      <c r="P5680" s="44">
        <v>39.54</v>
      </c>
      <c r="Q5680" s="44">
        <v>2.4900000000000002</v>
      </c>
      <c r="R5680" s="44">
        <v>16.559999999999999</v>
      </c>
      <c r="S5680" s="44">
        <v>3.87</v>
      </c>
      <c r="T5680" s="44">
        <v>0</v>
      </c>
      <c r="U5680" s="44">
        <v>4.21</v>
      </c>
      <c r="V5680" s="9">
        <v>6.7000000000000004E-2</v>
      </c>
      <c r="W5680" s="42" t="s">
        <v>34</v>
      </c>
      <c r="X5680" s="43"/>
      <c r="Y5680" s="43"/>
      <c r="Z5680" s="43" t="s">
        <v>8442</v>
      </c>
      <c r="AA5680" s="37" t="str">
        <f>VLOOKUP(J5680, sku!B:C, 2, FALSE)</f>
        <v>Cadeirinha Preta Aro 26 - Peixinho Bike</v>
      </c>
      <c r="AB5680" s="37" t="str">
        <f>VLOOKUP(J5680, sku!B:BM, 64, FALSE)</f>
        <v>Revenda</v>
      </c>
      <c r="AC5680" s="37" t="str">
        <f>LEFT(pedidos[[#This Row],[SKU]],3)</f>
        <v>CAD</v>
      </c>
      <c r="AD5680" s="37" t="str" cm="1">
        <f t="array" aca="1" ref="AD5680" ca="1">IFERROR(
  INDEX(
    montadora[Montadora],
    MATCH(TRUE,LEFT(J6058,NÚCARACT(montadora[SKU Parcial]))=montadora[SKU Parcial],0)
  ),
  ""
)</f>
        <v/>
      </c>
    </row>
    <row r="5681" spans="1:30" x14ac:dyDescent="0.25">
      <c r="A5681" s="42" t="s">
        <v>10809</v>
      </c>
      <c r="B5681" s="42"/>
      <c r="C5681" s="42"/>
      <c r="D5681" s="42"/>
      <c r="E5681" s="42">
        <v>22994014023</v>
      </c>
      <c r="F5681" s="42" t="s">
        <v>10127</v>
      </c>
      <c r="G5681" s="42" t="s">
        <v>11228</v>
      </c>
      <c r="H5681" s="7"/>
      <c r="I5681" s="42"/>
      <c r="J5681" s="42" t="s">
        <v>886</v>
      </c>
      <c r="K5681" s="8">
        <v>45862</v>
      </c>
      <c r="L5681" s="7" t="s">
        <v>8443</v>
      </c>
      <c r="M5681" s="44">
        <v>47.8</v>
      </c>
      <c r="N5681" s="7">
        <v>1</v>
      </c>
      <c r="O5681" s="44">
        <v>47.8</v>
      </c>
      <c r="P5681" s="44">
        <v>24.45</v>
      </c>
      <c r="Q5681" s="44">
        <v>1.9</v>
      </c>
      <c r="R5681" s="44">
        <v>13.56</v>
      </c>
      <c r="S5681" s="44">
        <v>0</v>
      </c>
      <c r="T5681" s="44">
        <v>0</v>
      </c>
      <c r="U5681" s="44">
        <v>7.89</v>
      </c>
      <c r="V5681" s="9">
        <v>0.1651</v>
      </c>
      <c r="W5681" s="42" t="s">
        <v>34</v>
      </c>
      <c r="X5681" s="43"/>
      <c r="Y5681" s="43"/>
      <c r="Z5681" s="43" t="s">
        <v>8442</v>
      </c>
      <c r="AA5681" s="37" t="str">
        <f>VLOOKUP(J5681, sku!B:C, 2, FALSE)</f>
        <v>Trava Manete Moto E Bicicleta de Alumínio</v>
      </c>
      <c r="AB5681" s="37" t="str">
        <f>VLOOKUP(J5681, sku!B:BM, 64, FALSE)</f>
        <v>Importação</v>
      </c>
      <c r="AC5681" s="37" t="str">
        <f>LEFT(pedidos[[#This Row],[SKU]],3)</f>
        <v>ET0</v>
      </c>
      <c r="AD5681" s="37" t="str" cm="1">
        <f t="array" aca="1" ref="AD5681" ca="1">IFERROR(
  INDEX(
    montadora[Montadora],
    MATCH(TRUE,LEFT(J6059,NÚCARACT(montadora[SKU Parcial]))=montadora[SKU Parcial],0)
  ),
  ""
)</f>
        <v/>
      </c>
    </row>
    <row r="5682" spans="1:30" x14ac:dyDescent="0.25">
      <c r="A5682" s="42" t="s">
        <v>10810</v>
      </c>
      <c r="B5682" s="42"/>
      <c r="C5682" s="42"/>
      <c r="D5682" s="42"/>
      <c r="E5682" s="42">
        <v>20598018789</v>
      </c>
      <c r="F5682" s="42" t="s">
        <v>8394</v>
      </c>
      <c r="G5682" s="42" t="s">
        <v>11228</v>
      </c>
      <c r="H5682" s="7"/>
      <c r="I5682" s="42"/>
      <c r="J5682" s="42" t="s">
        <v>2167</v>
      </c>
      <c r="K5682" s="8">
        <v>45862</v>
      </c>
      <c r="L5682" s="7" t="s">
        <v>8443</v>
      </c>
      <c r="M5682" s="44">
        <v>62.8</v>
      </c>
      <c r="N5682" s="7">
        <v>1</v>
      </c>
      <c r="O5682" s="44">
        <v>71.53</v>
      </c>
      <c r="P5682" s="44">
        <v>39.54</v>
      </c>
      <c r="Q5682" s="44">
        <v>2.4900000000000002</v>
      </c>
      <c r="R5682" s="44">
        <v>16.559999999999999</v>
      </c>
      <c r="S5682" s="44">
        <v>8.73</v>
      </c>
      <c r="T5682" s="44">
        <v>0</v>
      </c>
      <c r="U5682" s="44">
        <v>4.21</v>
      </c>
      <c r="V5682" s="9">
        <v>6.7000000000000004E-2</v>
      </c>
      <c r="W5682" s="42" t="s">
        <v>34</v>
      </c>
      <c r="X5682" s="43"/>
      <c r="Y5682" s="43"/>
      <c r="Z5682" s="43" t="s">
        <v>8442</v>
      </c>
      <c r="AA5682" s="37" t="str">
        <f>VLOOKUP(J5682, sku!B:C, 2, FALSE)</f>
        <v>Cadeirinha Rosa Aro 26 - Peixinho Bike</v>
      </c>
      <c r="AB5682" s="37" t="str">
        <f>VLOOKUP(J5682, sku!B:BM, 64, FALSE)</f>
        <v>Revenda</v>
      </c>
      <c r="AC5682" s="37" t="str">
        <f>LEFT(pedidos[[#This Row],[SKU]],3)</f>
        <v>CAD</v>
      </c>
      <c r="AD5682" s="37" t="str" cm="1">
        <f t="array" aca="1" ref="AD5682" ca="1">IFERROR(
  INDEX(
    montadora[Montadora],
    MATCH(TRUE,LEFT(J6060,NÚCARACT(montadora[SKU Parcial]))=montadora[SKU Parcial],0)
  ),
  ""
)</f>
        <v/>
      </c>
    </row>
    <row r="5683" spans="1:30" x14ac:dyDescent="0.25">
      <c r="A5683" s="42" t="s">
        <v>10811</v>
      </c>
      <c r="B5683" s="42"/>
      <c r="C5683" s="42"/>
      <c r="D5683" s="42"/>
      <c r="E5683" s="42">
        <v>20598018789</v>
      </c>
      <c r="F5683" s="42" t="s">
        <v>8394</v>
      </c>
      <c r="G5683" s="42" t="s">
        <v>11228</v>
      </c>
      <c r="H5683" s="7"/>
      <c r="I5683" s="42"/>
      <c r="J5683" s="42" t="s">
        <v>8835</v>
      </c>
      <c r="K5683" s="8">
        <v>45862</v>
      </c>
      <c r="L5683" s="7" t="s">
        <v>8443</v>
      </c>
      <c r="M5683" s="44">
        <v>62.8</v>
      </c>
      <c r="N5683" s="7">
        <v>1</v>
      </c>
      <c r="O5683" s="44">
        <v>62.8</v>
      </c>
      <c r="P5683" s="44">
        <v>39.54</v>
      </c>
      <c r="Q5683" s="44">
        <v>2.4900000000000002</v>
      </c>
      <c r="R5683" s="44">
        <v>16.559999999999999</v>
      </c>
      <c r="S5683" s="44">
        <v>0</v>
      </c>
      <c r="T5683" s="44">
        <v>0</v>
      </c>
      <c r="U5683" s="44">
        <v>4.21</v>
      </c>
      <c r="V5683" s="9">
        <v>6.7000000000000004E-2</v>
      </c>
      <c r="W5683" s="42" t="s">
        <v>34</v>
      </c>
      <c r="X5683" s="43"/>
      <c r="Y5683" s="43"/>
      <c r="Z5683" s="43" t="s">
        <v>8442</v>
      </c>
      <c r="AA5683" s="37" t="str">
        <f>VLOOKUP(J5683, sku!B:C, 2, FALSE)</f>
        <v>Cadeirinha Cinza Aro 26 - Peixinho Bike</v>
      </c>
      <c r="AB5683" s="37" t="str">
        <f>VLOOKUP(J5683, sku!B:BM, 64, FALSE)</f>
        <v>Revenda</v>
      </c>
      <c r="AC5683" s="37" t="str">
        <f>LEFT(pedidos[[#This Row],[SKU]],3)</f>
        <v>CAD</v>
      </c>
      <c r="AD5683" s="37" t="str" cm="1">
        <f t="array" aca="1" ref="AD5683" ca="1">IFERROR(
  INDEX(
    montadora[Montadora],
    MATCH(TRUE,LEFT(J6061,NÚCARACT(montadora[SKU Parcial]))=montadora[SKU Parcial],0)
  ),
  ""
)</f>
        <v/>
      </c>
    </row>
    <row r="5684" spans="1:30" x14ac:dyDescent="0.25">
      <c r="A5684" s="42" t="s">
        <v>10812</v>
      </c>
      <c r="B5684" s="42"/>
      <c r="C5684" s="42"/>
      <c r="D5684" s="42"/>
      <c r="E5684" s="42">
        <v>20598018789</v>
      </c>
      <c r="F5684" s="42" t="s">
        <v>8394</v>
      </c>
      <c r="G5684" s="42" t="s">
        <v>11228</v>
      </c>
      <c r="H5684" s="7"/>
      <c r="I5684" s="42"/>
      <c r="J5684" s="42" t="s">
        <v>938</v>
      </c>
      <c r="K5684" s="8">
        <v>45862</v>
      </c>
      <c r="L5684" s="7" t="s">
        <v>8443</v>
      </c>
      <c r="M5684" s="44">
        <v>62.8</v>
      </c>
      <c r="N5684" s="7">
        <v>1</v>
      </c>
      <c r="O5684" s="44">
        <v>64.239999999999995</v>
      </c>
      <c r="P5684" s="44">
        <v>39.54</v>
      </c>
      <c r="Q5684" s="44">
        <v>2.4900000000000002</v>
      </c>
      <c r="R5684" s="44">
        <v>16.559999999999999</v>
      </c>
      <c r="S5684" s="44">
        <v>1.44</v>
      </c>
      <c r="T5684" s="44">
        <v>0</v>
      </c>
      <c r="U5684" s="44">
        <v>4.21</v>
      </c>
      <c r="V5684" s="9">
        <v>6.7000000000000004E-2</v>
      </c>
      <c r="W5684" s="42" t="s">
        <v>34</v>
      </c>
      <c r="X5684" s="43"/>
      <c r="Y5684" s="43"/>
      <c r="Z5684" s="43" t="s">
        <v>8442</v>
      </c>
      <c r="AA5684" s="37" t="str">
        <f>VLOOKUP(J5684, sku!B:C, 2, FALSE)</f>
        <v>Cadeirinha Preta Aro 26 - Peixinho Bike</v>
      </c>
      <c r="AB5684" s="37" t="str">
        <f>VLOOKUP(J5684, sku!B:BM, 64, FALSE)</f>
        <v>Revenda</v>
      </c>
      <c r="AC5684" s="37" t="str">
        <f>LEFT(pedidos[[#This Row],[SKU]],3)</f>
        <v>CAD</v>
      </c>
      <c r="AD5684" s="37" t="str" cm="1">
        <f t="array" aca="1" ref="AD5684" ca="1">IFERROR(
  INDEX(
    montadora[Montadora],
    MATCH(TRUE,LEFT(J6062,NÚCARACT(montadora[SKU Parcial]))=montadora[SKU Parcial],0)
  ),
  ""
)</f>
        <v/>
      </c>
    </row>
    <row r="5685" spans="1:30" x14ac:dyDescent="0.25">
      <c r="A5685" s="42" t="s">
        <v>10813</v>
      </c>
      <c r="B5685" s="42"/>
      <c r="C5685" s="42"/>
      <c r="D5685" s="42"/>
      <c r="E5685" s="42">
        <v>23998118595</v>
      </c>
      <c r="F5685" s="42" t="s">
        <v>10106</v>
      </c>
      <c r="G5685" s="42" t="s">
        <v>11228</v>
      </c>
      <c r="H5685" s="7"/>
      <c r="I5685" s="42"/>
      <c r="J5685" s="42" t="s">
        <v>290</v>
      </c>
      <c r="K5685" s="8">
        <v>45862</v>
      </c>
      <c r="L5685" s="7" t="s">
        <v>8443</v>
      </c>
      <c r="M5685" s="44">
        <v>38.799999999999997</v>
      </c>
      <c r="N5685" s="7">
        <v>1</v>
      </c>
      <c r="O5685" s="44">
        <v>53.28</v>
      </c>
      <c r="P5685" s="44">
        <v>15.8</v>
      </c>
      <c r="Q5685" s="44">
        <v>1.54</v>
      </c>
      <c r="R5685" s="44">
        <v>11.76</v>
      </c>
      <c r="S5685" s="44">
        <v>14.48</v>
      </c>
      <c r="T5685" s="44">
        <v>0</v>
      </c>
      <c r="U5685" s="44">
        <v>9.6999999999999993</v>
      </c>
      <c r="V5685" s="9">
        <v>0.25</v>
      </c>
      <c r="W5685" s="42" t="s">
        <v>34</v>
      </c>
      <c r="X5685" s="43"/>
      <c r="Y5685" s="43"/>
      <c r="Z5685" s="43" t="s">
        <v>8442</v>
      </c>
      <c r="AA5685" s="37" t="str">
        <f>VLOOKUP(J5685, sku!B:C, 2, FALSE)</f>
        <v>Par De Trava Do Quebra Vento Preto (23Cm)</v>
      </c>
      <c r="AB5685" s="37" t="str">
        <f>VLOOKUP(J5685, sku!B:BM, 64, FALSE)</f>
        <v>Revenda</v>
      </c>
      <c r="AC5685" s="37" t="str">
        <f>LEFT(pedidos[[#This Row],[SKU]],3)</f>
        <v>Q-9</v>
      </c>
      <c r="AD5685" s="37" t="str" cm="1">
        <f t="array" aca="1" ref="AD5685" ca="1">IFERROR(
  INDEX(
    montadora[Montadora],
    MATCH(TRUE,LEFT(J6063,NÚCARACT(montadora[SKU Parcial]))=montadora[SKU Parcial],0)
  ),
  ""
)</f>
        <v/>
      </c>
    </row>
    <row r="5686" spans="1:30" x14ac:dyDescent="0.25">
      <c r="A5686" s="42" t="s">
        <v>10814</v>
      </c>
      <c r="B5686" s="42"/>
      <c r="C5686" s="42"/>
      <c r="D5686" s="42"/>
      <c r="E5686" s="42">
        <v>22994014023</v>
      </c>
      <c r="F5686" s="42" t="s">
        <v>10127</v>
      </c>
      <c r="G5686" s="42" t="s">
        <v>11228</v>
      </c>
      <c r="H5686" s="7"/>
      <c r="I5686" s="42"/>
      <c r="J5686" s="42" t="s">
        <v>886</v>
      </c>
      <c r="K5686" s="8">
        <v>45862</v>
      </c>
      <c r="L5686" s="7" t="s">
        <v>8443</v>
      </c>
      <c r="M5686" s="44">
        <v>47.8</v>
      </c>
      <c r="N5686" s="7">
        <v>1</v>
      </c>
      <c r="O5686" s="44">
        <v>47.8</v>
      </c>
      <c r="P5686" s="44">
        <v>24.45</v>
      </c>
      <c r="Q5686" s="44">
        <v>1.9</v>
      </c>
      <c r="R5686" s="44">
        <v>13.56</v>
      </c>
      <c r="S5686" s="44">
        <v>0</v>
      </c>
      <c r="T5686" s="44">
        <v>0</v>
      </c>
      <c r="U5686" s="44">
        <v>7.89</v>
      </c>
      <c r="V5686" s="9">
        <v>0.1651</v>
      </c>
      <c r="W5686" s="42" t="s">
        <v>34</v>
      </c>
      <c r="X5686" s="43"/>
      <c r="Y5686" s="43"/>
      <c r="Z5686" s="43" t="s">
        <v>8442</v>
      </c>
      <c r="AA5686" s="37" t="str">
        <f>VLOOKUP(J5686, sku!B:C, 2, FALSE)</f>
        <v>Trava Manete Moto E Bicicleta de Alumínio</v>
      </c>
      <c r="AB5686" s="37" t="str">
        <f>VLOOKUP(J5686, sku!B:BM, 64, FALSE)</f>
        <v>Importação</v>
      </c>
      <c r="AC5686" s="37" t="str">
        <f>LEFT(pedidos[[#This Row],[SKU]],3)</f>
        <v>ET0</v>
      </c>
      <c r="AD5686" s="37" t="str" cm="1">
        <f t="array" aca="1" ref="AD5686" ca="1">IFERROR(
  INDEX(
    montadora[Montadora],
    MATCH(TRUE,LEFT(J6064,NÚCARACT(montadora[SKU Parcial]))=montadora[SKU Parcial],0)
  ),
  ""
)</f>
        <v/>
      </c>
    </row>
    <row r="5687" spans="1:30" x14ac:dyDescent="0.25">
      <c r="A5687" s="42" t="s">
        <v>10815</v>
      </c>
      <c r="B5687" s="42"/>
      <c r="C5687" s="42"/>
      <c r="D5687" s="42"/>
      <c r="E5687" s="42">
        <v>23594014210</v>
      </c>
      <c r="F5687" s="42" t="s">
        <v>11205</v>
      </c>
      <c r="G5687" s="42" t="s">
        <v>11228</v>
      </c>
      <c r="H5687" s="7"/>
      <c r="I5687" s="42"/>
      <c r="J5687" s="42" t="s">
        <v>5679</v>
      </c>
      <c r="K5687" s="8">
        <v>45862</v>
      </c>
      <c r="L5687" s="7" t="s">
        <v>8443</v>
      </c>
      <c r="M5687" s="44">
        <v>17.8</v>
      </c>
      <c r="N5687" s="7">
        <v>1</v>
      </c>
      <c r="O5687" s="44">
        <v>17.8</v>
      </c>
      <c r="P5687" s="44">
        <v>10.56</v>
      </c>
      <c r="Q5687" s="44">
        <v>0.71</v>
      </c>
      <c r="R5687" s="44">
        <v>7.56</v>
      </c>
      <c r="S5687" s="44">
        <v>0</v>
      </c>
      <c r="T5687" s="44">
        <v>0</v>
      </c>
      <c r="U5687" s="44">
        <v>-1.03</v>
      </c>
      <c r="V5687" s="9">
        <v>-5.7700000000000001E-2</v>
      </c>
      <c r="W5687" s="42" t="s">
        <v>34</v>
      </c>
      <c r="X5687" s="43"/>
      <c r="Y5687" s="43"/>
      <c r="Z5687" s="43" t="s">
        <v>8442</v>
      </c>
      <c r="AA5687" s="37" t="str">
        <f>VLOOKUP(J5687, sku!B:C, 2, FALSE)</f>
        <v>12 Chaves Allen M6 32*86mm</v>
      </c>
      <c r="AB5687" s="37" t="str">
        <f>VLOOKUP(J5687, sku!B:BM, 64, FALSE)</f>
        <v>Importação</v>
      </c>
      <c r="AC5687" s="37" t="str">
        <f>LEFT(pedidos[[#This Row],[SKU]],3)</f>
        <v>12E</v>
      </c>
      <c r="AD5687" s="37" t="str" cm="1">
        <f t="array" aca="1" ref="AD5687" ca="1">IFERROR(
  INDEX(
    montadora[Montadora],
    MATCH(TRUE,LEFT(J6065,NÚCARACT(montadora[SKU Parcial]))=montadora[SKU Parcial],0)
  ),
  ""
)</f>
        <v/>
      </c>
    </row>
    <row r="5688" spans="1:30" x14ac:dyDescent="0.25">
      <c r="A5688" s="42" t="s">
        <v>10816</v>
      </c>
      <c r="B5688" s="42"/>
      <c r="C5688" s="42"/>
      <c r="D5688" s="42"/>
      <c r="E5688" s="42">
        <v>23998118595</v>
      </c>
      <c r="F5688" s="42" t="s">
        <v>10106</v>
      </c>
      <c r="G5688" s="42" t="s">
        <v>11228</v>
      </c>
      <c r="H5688" s="7"/>
      <c r="I5688" s="42"/>
      <c r="J5688" s="42" t="s">
        <v>290</v>
      </c>
      <c r="K5688" s="8">
        <v>45862</v>
      </c>
      <c r="L5688" s="7" t="s">
        <v>8443</v>
      </c>
      <c r="M5688" s="44">
        <v>38.799999999999997</v>
      </c>
      <c r="N5688" s="7">
        <v>1</v>
      </c>
      <c r="O5688" s="44">
        <v>47.19</v>
      </c>
      <c r="P5688" s="44">
        <v>15.8</v>
      </c>
      <c r="Q5688" s="44">
        <v>1.54</v>
      </c>
      <c r="R5688" s="44">
        <v>11.76</v>
      </c>
      <c r="S5688" s="44">
        <v>8.39</v>
      </c>
      <c r="T5688" s="44">
        <v>0</v>
      </c>
      <c r="U5688" s="44">
        <v>9.6999999999999993</v>
      </c>
      <c r="V5688" s="9">
        <v>0.25</v>
      </c>
      <c r="W5688" s="42" t="s">
        <v>34</v>
      </c>
      <c r="X5688" s="43"/>
      <c r="Y5688" s="43"/>
      <c r="Z5688" s="43" t="s">
        <v>8442</v>
      </c>
      <c r="AA5688" s="37" t="str">
        <f>VLOOKUP(J5688, sku!B:C, 2, FALSE)</f>
        <v>Par De Trava Do Quebra Vento Preto (23Cm)</v>
      </c>
      <c r="AB5688" s="37" t="str">
        <f>VLOOKUP(J5688, sku!B:BM, 64, FALSE)</f>
        <v>Revenda</v>
      </c>
      <c r="AC5688" s="37" t="str">
        <f>LEFT(pedidos[[#This Row],[SKU]],3)</f>
        <v>Q-9</v>
      </c>
      <c r="AD5688" s="37" t="str" cm="1">
        <f t="array" aca="1" ref="AD5688" ca="1">IFERROR(
  INDEX(
    montadora[Montadora],
    MATCH(TRUE,LEFT(J6066,NÚCARACT(montadora[SKU Parcial]))=montadora[SKU Parcial],0)
  ),
  ""
)</f>
        <v/>
      </c>
    </row>
    <row r="5689" spans="1:30" x14ac:dyDescent="0.25">
      <c r="A5689" s="42" t="s">
        <v>10817</v>
      </c>
      <c r="B5689" s="42"/>
      <c r="C5689" s="42"/>
      <c r="D5689" s="42"/>
      <c r="E5689" s="42">
        <v>20598018789</v>
      </c>
      <c r="F5689" s="42" t="s">
        <v>8394</v>
      </c>
      <c r="G5689" s="42" t="s">
        <v>11228</v>
      </c>
      <c r="H5689" s="7"/>
      <c r="I5689" s="42"/>
      <c r="J5689" s="42" t="s">
        <v>938</v>
      </c>
      <c r="K5689" s="8">
        <v>45862</v>
      </c>
      <c r="L5689" s="7" t="s">
        <v>8443</v>
      </c>
      <c r="M5689" s="44">
        <v>62.8</v>
      </c>
      <c r="N5689" s="7">
        <v>1</v>
      </c>
      <c r="O5689" s="44">
        <v>66.67</v>
      </c>
      <c r="P5689" s="44">
        <v>39.54</v>
      </c>
      <c r="Q5689" s="44">
        <v>2.4900000000000002</v>
      </c>
      <c r="R5689" s="44">
        <v>16.559999999999999</v>
      </c>
      <c r="S5689" s="44">
        <v>3.87</v>
      </c>
      <c r="T5689" s="44">
        <v>0</v>
      </c>
      <c r="U5689" s="44">
        <v>4.21</v>
      </c>
      <c r="V5689" s="9">
        <v>6.7000000000000004E-2</v>
      </c>
      <c r="W5689" s="42" t="s">
        <v>34</v>
      </c>
      <c r="X5689" s="43"/>
      <c r="Y5689" s="43"/>
      <c r="Z5689" s="43" t="s">
        <v>8442</v>
      </c>
      <c r="AA5689" s="37" t="str">
        <f>VLOOKUP(J5689, sku!B:C, 2, FALSE)</f>
        <v>Cadeirinha Preta Aro 26 - Peixinho Bike</v>
      </c>
      <c r="AB5689" s="37" t="str">
        <f>VLOOKUP(J5689, sku!B:BM, 64, FALSE)</f>
        <v>Revenda</v>
      </c>
      <c r="AC5689" s="37" t="str">
        <f>LEFT(pedidos[[#This Row],[SKU]],3)</f>
        <v>CAD</v>
      </c>
      <c r="AD5689" s="37" t="str" cm="1">
        <f t="array" aca="1" ref="AD5689" ca="1">IFERROR(
  INDEX(
    montadora[Montadora],
    MATCH(TRUE,LEFT(J6067,NÚCARACT(montadora[SKU Parcial]))=montadora[SKU Parcial],0)
  ),
  ""
)</f>
        <v/>
      </c>
    </row>
    <row r="5690" spans="1:30" x14ac:dyDescent="0.25">
      <c r="A5690" s="42" t="s">
        <v>10818</v>
      </c>
      <c r="B5690" s="42"/>
      <c r="C5690" s="42"/>
      <c r="D5690" s="42"/>
      <c r="E5690" s="42">
        <v>20598018789</v>
      </c>
      <c r="F5690" s="42" t="s">
        <v>8394</v>
      </c>
      <c r="G5690" s="42" t="s">
        <v>11228</v>
      </c>
      <c r="H5690" s="7"/>
      <c r="I5690" s="42"/>
      <c r="J5690" s="42" t="s">
        <v>938</v>
      </c>
      <c r="K5690" s="8">
        <v>45862</v>
      </c>
      <c r="L5690" s="7" t="s">
        <v>8443</v>
      </c>
      <c r="M5690" s="44">
        <v>62.8</v>
      </c>
      <c r="N5690" s="7">
        <v>1</v>
      </c>
      <c r="O5690" s="44">
        <v>62.8</v>
      </c>
      <c r="P5690" s="44">
        <v>39.54</v>
      </c>
      <c r="Q5690" s="44">
        <v>2.4900000000000002</v>
      </c>
      <c r="R5690" s="44">
        <v>16.559999999999999</v>
      </c>
      <c r="S5690" s="44">
        <v>0</v>
      </c>
      <c r="T5690" s="44">
        <v>0</v>
      </c>
      <c r="U5690" s="44">
        <v>4.21</v>
      </c>
      <c r="V5690" s="9">
        <v>6.7000000000000004E-2</v>
      </c>
      <c r="W5690" s="42" t="s">
        <v>34</v>
      </c>
      <c r="X5690" s="43"/>
      <c r="Y5690" s="43"/>
      <c r="Z5690" s="43" t="s">
        <v>8442</v>
      </c>
      <c r="AA5690" s="37" t="str">
        <f>VLOOKUP(J5690, sku!B:C, 2, FALSE)</f>
        <v>Cadeirinha Preta Aro 26 - Peixinho Bike</v>
      </c>
      <c r="AB5690" s="37" t="str">
        <f>VLOOKUP(J5690, sku!B:BM, 64, FALSE)</f>
        <v>Revenda</v>
      </c>
      <c r="AC5690" s="37" t="str">
        <f>LEFT(pedidos[[#This Row],[SKU]],3)</f>
        <v>CAD</v>
      </c>
      <c r="AD5690" s="37" t="str" cm="1">
        <f t="array" aca="1" ref="AD5690" ca="1">IFERROR(
  INDEX(
    montadora[Montadora],
    MATCH(TRUE,LEFT(J6068,NÚCARACT(montadora[SKU Parcial]))=montadora[SKU Parcial],0)
  ),
  ""
)</f>
        <v/>
      </c>
    </row>
    <row r="5691" spans="1:30" x14ac:dyDescent="0.25">
      <c r="A5691" s="42" t="s">
        <v>10819</v>
      </c>
      <c r="B5691" s="42"/>
      <c r="C5691" s="42"/>
      <c r="D5691" s="42"/>
      <c r="E5691" s="42">
        <v>20598018789</v>
      </c>
      <c r="F5691" s="42" t="s">
        <v>8394</v>
      </c>
      <c r="G5691" s="42" t="s">
        <v>11228</v>
      </c>
      <c r="H5691" s="7"/>
      <c r="I5691" s="42"/>
      <c r="J5691" s="42" t="s">
        <v>2167</v>
      </c>
      <c r="K5691" s="8">
        <v>45862</v>
      </c>
      <c r="L5691" s="7" t="s">
        <v>8443</v>
      </c>
      <c r="M5691" s="44">
        <v>62.8</v>
      </c>
      <c r="N5691" s="7">
        <v>1</v>
      </c>
      <c r="O5691" s="44">
        <v>72.739999999999995</v>
      </c>
      <c r="P5691" s="44">
        <v>39.54</v>
      </c>
      <c r="Q5691" s="44">
        <v>2.4900000000000002</v>
      </c>
      <c r="R5691" s="44">
        <v>16.559999999999999</v>
      </c>
      <c r="S5691" s="44">
        <v>9.94</v>
      </c>
      <c r="T5691" s="44">
        <v>0</v>
      </c>
      <c r="U5691" s="44">
        <v>4.21</v>
      </c>
      <c r="V5691" s="9">
        <v>6.7000000000000004E-2</v>
      </c>
      <c r="W5691" s="42" t="s">
        <v>34</v>
      </c>
      <c r="X5691" s="43"/>
      <c r="Y5691" s="43"/>
      <c r="Z5691" s="43" t="s">
        <v>8442</v>
      </c>
      <c r="AA5691" s="37" t="str">
        <f>VLOOKUP(J5691, sku!B:C, 2, FALSE)</f>
        <v>Cadeirinha Rosa Aro 26 - Peixinho Bike</v>
      </c>
      <c r="AB5691" s="37" t="str">
        <f>VLOOKUP(J5691, sku!B:BM, 64, FALSE)</f>
        <v>Revenda</v>
      </c>
      <c r="AC5691" s="37" t="str">
        <f>LEFT(pedidos[[#This Row],[SKU]],3)</f>
        <v>CAD</v>
      </c>
      <c r="AD5691" s="37" t="str" cm="1">
        <f t="array" aca="1" ref="AD5691" ca="1">IFERROR(
  INDEX(
    montadora[Montadora],
    MATCH(TRUE,LEFT(J6069,NÚCARACT(montadora[SKU Parcial]))=montadora[SKU Parcial],0)
  ),
  ""
)</f>
        <v/>
      </c>
    </row>
    <row r="5692" spans="1:30" x14ac:dyDescent="0.25">
      <c r="A5692" s="42" t="s">
        <v>10820</v>
      </c>
      <c r="B5692" s="42"/>
      <c r="C5692" s="42"/>
      <c r="D5692" s="42"/>
      <c r="E5692" s="42">
        <v>23998214127</v>
      </c>
      <c r="F5692" s="42" t="s">
        <v>10132</v>
      </c>
      <c r="G5692" s="42" t="s">
        <v>11228</v>
      </c>
      <c r="H5692" s="7"/>
      <c r="I5692" s="42"/>
      <c r="J5692" s="42" t="s">
        <v>2747</v>
      </c>
      <c r="K5692" s="8">
        <v>45862</v>
      </c>
      <c r="L5692" s="7" t="s">
        <v>8443</v>
      </c>
      <c r="M5692" s="44">
        <v>87.8</v>
      </c>
      <c r="N5692" s="7">
        <v>1</v>
      </c>
      <c r="O5692" s="44">
        <v>87.8</v>
      </c>
      <c r="P5692" s="44">
        <v>41.36</v>
      </c>
      <c r="Q5692" s="44">
        <v>3.49</v>
      </c>
      <c r="R5692" s="44">
        <v>21.56</v>
      </c>
      <c r="S5692" s="44">
        <v>0</v>
      </c>
      <c r="T5692" s="44">
        <v>0</v>
      </c>
      <c r="U5692" s="44">
        <v>21.39</v>
      </c>
      <c r="V5692" s="9">
        <v>0.2437</v>
      </c>
      <c r="W5692" s="42" t="s">
        <v>34</v>
      </c>
      <c r="X5692" s="43"/>
      <c r="Y5692" s="43"/>
      <c r="Z5692" s="43" t="s">
        <v>8442</v>
      </c>
      <c r="AA5692" s="37" t="str">
        <f>VLOOKUP(J5692, sku!B:C, 2, FALSE)</f>
        <v>Cabo de Chupeta Coaxial de Transferência de Carga de Bateria 12/24V 500 Amper, PVC, CCA 5 Metros</v>
      </c>
      <c r="AB5692" s="37" t="str">
        <f>VLOOKUP(J5692, sku!B:BM, 64, FALSE)</f>
        <v>Importação</v>
      </c>
      <c r="AC5692" s="37" t="str">
        <f>LEFT(pedidos[[#This Row],[SKU]],3)</f>
        <v>1EC</v>
      </c>
      <c r="AD5692" s="37" t="str" cm="1">
        <f t="array" aca="1" ref="AD5692" ca="1">IFERROR(
  INDEX(
    montadora[Montadora],
    MATCH(TRUE,LEFT(J6070,NÚCARACT(montadora[SKU Parcial]))=montadora[SKU Parcial],0)
  ),
  ""
)</f>
        <v/>
      </c>
    </row>
    <row r="5693" spans="1:30" x14ac:dyDescent="0.25">
      <c r="A5693" s="42" t="s">
        <v>10821</v>
      </c>
      <c r="B5693" s="42"/>
      <c r="C5693" s="42"/>
      <c r="D5693" s="42"/>
      <c r="E5693" s="42">
        <v>20598018789</v>
      </c>
      <c r="F5693" s="42" t="s">
        <v>8394</v>
      </c>
      <c r="G5693" s="42" t="s">
        <v>11228</v>
      </c>
      <c r="H5693" s="7"/>
      <c r="I5693" s="42"/>
      <c r="J5693" s="42" t="s">
        <v>938</v>
      </c>
      <c r="K5693" s="8">
        <v>45862</v>
      </c>
      <c r="L5693" s="7" t="s">
        <v>8443</v>
      </c>
      <c r="M5693" s="44">
        <v>62.8</v>
      </c>
      <c r="N5693" s="7">
        <v>1</v>
      </c>
      <c r="O5693" s="44">
        <v>62.8</v>
      </c>
      <c r="P5693" s="44">
        <v>39.54</v>
      </c>
      <c r="Q5693" s="44">
        <v>2.4900000000000002</v>
      </c>
      <c r="R5693" s="44">
        <v>16.559999999999999</v>
      </c>
      <c r="S5693" s="44">
        <v>0</v>
      </c>
      <c r="T5693" s="44">
        <v>0</v>
      </c>
      <c r="U5693" s="44">
        <v>4.21</v>
      </c>
      <c r="V5693" s="9">
        <v>6.7000000000000004E-2</v>
      </c>
      <c r="W5693" s="42" t="s">
        <v>34</v>
      </c>
      <c r="X5693" s="43"/>
      <c r="Y5693" s="43"/>
      <c r="Z5693" s="43" t="s">
        <v>8442</v>
      </c>
      <c r="AA5693" s="37" t="str">
        <f>VLOOKUP(J5693, sku!B:C, 2, FALSE)</f>
        <v>Cadeirinha Preta Aro 26 - Peixinho Bike</v>
      </c>
      <c r="AB5693" s="37" t="str">
        <f>VLOOKUP(J5693, sku!B:BM, 64, FALSE)</f>
        <v>Revenda</v>
      </c>
      <c r="AC5693" s="37" t="str">
        <f>LEFT(pedidos[[#This Row],[SKU]],3)</f>
        <v>CAD</v>
      </c>
      <c r="AD5693" s="37" t="str" cm="1">
        <f t="array" aca="1" ref="AD5693" ca="1">IFERROR(
  INDEX(
    montadora[Montadora],
    MATCH(TRUE,LEFT(J6071,NÚCARACT(montadora[SKU Parcial]))=montadora[SKU Parcial],0)
  ),
  ""
)</f>
        <v/>
      </c>
    </row>
    <row r="5694" spans="1:30" x14ac:dyDescent="0.25">
      <c r="A5694" s="42" t="s">
        <v>10822</v>
      </c>
      <c r="B5694" s="42"/>
      <c r="C5694" s="42"/>
      <c r="D5694" s="42"/>
      <c r="E5694" s="42">
        <v>22798369651</v>
      </c>
      <c r="F5694" s="42" t="s">
        <v>8391</v>
      </c>
      <c r="G5694" s="42" t="s">
        <v>11228</v>
      </c>
      <c r="H5694" s="7"/>
      <c r="I5694" s="42"/>
      <c r="J5694" s="42" t="s">
        <v>3206</v>
      </c>
      <c r="K5694" s="8">
        <v>45862</v>
      </c>
      <c r="L5694" s="7" t="s">
        <v>8443</v>
      </c>
      <c r="M5694" s="44">
        <v>59.8</v>
      </c>
      <c r="N5694" s="7">
        <v>1</v>
      </c>
      <c r="O5694" s="44">
        <v>59.8</v>
      </c>
      <c r="P5694" s="44">
        <v>33.340000000000003</v>
      </c>
      <c r="Q5694" s="44">
        <v>2.37</v>
      </c>
      <c r="R5694" s="44">
        <v>15.96</v>
      </c>
      <c r="S5694" s="44">
        <v>0</v>
      </c>
      <c r="T5694" s="44">
        <v>0</v>
      </c>
      <c r="U5694" s="44">
        <v>8.1300000000000008</v>
      </c>
      <c r="V5694" s="9">
        <v>0.13589999999999999</v>
      </c>
      <c r="W5694" s="42" t="s">
        <v>34</v>
      </c>
      <c r="X5694" s="43"/>
      <c r="Y5694" s="43"/>
      <c r="Z5694" s="43" t="s">
        <v>8442</v>
      </c>
      <c r="AA5694" s="37" t="str">
        <f>VLOOKUP(J5694, sku!B:C, 2, FALSE)</f>
        <v>Banco Bicicleta Selim Preto e Vermelho + Couro PU</v>
      </c>
      <c r="AB5694" s="37" t="str">
        <f>VLOOKUP(J5694, sku!B:BM, 64, FALSE)</f>
        <v>Importação</v>
      </c>
      <c r="AC5694" s="37" t="str">
        <f>LEFT(pedidos[[#This Row],[SKU]],3)</f>
        <v>EB0</v>
      </c>
      <c r="AD5694" s="37" t="str" cm="1">
        <f t="array" aca="1" ref="AD5694" ca="1">IFERROR(
  INDEX(
    montadora[Montadora],
    MATCH(TRUE,LEFT(J6072,NÚCARACT(montadora[SKU Parcial]))=montadora[SKU Parcial],0)
  ),
  ""
)</f>
        <v/>
      </c>
    </row>
    <row r="5695" spans="1:30" x14ac:dyDescent="0.25">
      <c r="A5695" s="42" t="s">
        <v>10823</v>
      </c>
      <c r="B5695" s="42"/>
      <c r="C5695" s="42"/>
      <c r="D5695" s="42"/>
      <c r="E5695" s="42">
        <v>22298177656</v>
      </c>
      <c r="F5695" s="42" t="s">
        <v>8393</v>
      </c>
      <c r="G5695" s="42" t="s">
        <v>11228</v>
      </c>
      <c r="H5695" s="7"/>
      <c r="I5695" s="42"/>
      <c r="J5695" s="42" t="s">
        <v>938</v>
      </c>
      <c r="K5695" s="8">
        <v>45861</v>
      </c>
      <c r="L5695" s="7" t="s">
        <v>8443</v>
      </c>
      <c r="M5695" s="44">
        <v>82.9</v>
      </c>
      <c r="N5695" s="7">
        <v>1</v>
      </c>
      <c r="O5695" s="44">
        <v>104.99</v>
      </c>
      <c r="P5695" s="44">
        <v>39.54</v>
      </c>
      <c r="Q5695" s="44">
        <v>3.29</v>
      </c>
      <c r="R5695" s="44">
        <v>20.58</v>
      </c>
      <c r="S5695" s="44">
        <v>22.09</v>
      </c>
      <c r="T5695" s="44">
        <v>0</v>
      </c>
      <c r="U5695" s="44">
        <v>19.489999999999998</v>
      </c>
      <c r="V5695" s="9">
        <v>0.2351</v>
      </c>
      <c r="W5695" s="42" t="s">
        <v>34</v>
      </c>
      <c r="X5695" s="43"/>
      <c r="Y5695" s="43"/>
      <c r="Z5695" s="43" t="s">
        <v>8442</v>
      </c>
      <c r="AA5695" s="37" t="str">
        <f>VLOOKUP(J5695, sku!B:C, 2, FALSE)</f>
        <v>Cadeirinha Preta Aro 26 - Peixinho Bike</v>
      </c>
      <c r="AB5695" s="37" t="str">
        <f>VLOOKUP(J5695, sku!B:BM, 64, FALSE)</f>
        <v>Revenda</v>
      </c>
      <c r="AC5695" s="37" t="str">
        <f>LEFT(pedidos[[#This Row],[SKU]],3)</f>
        <v>CAD</v>
      </c>
      <c r="AD5695" s="37" t="str" cm="1">
        <f t="array" aca="1" ref="AD5695" ca="1">IFERROR(
  INDEX(
    montadora[Montadora],
    MATCH(TRUE,LEFT(J6073,NÚCARACT(montadora[SKU Parcial]))=montadora[SKU Parcial],0)
  ),
  ""
)</f>
        <v/>
      </c>
    </row>
    <row r="5696" spans="1:30" x14ac:dyDescent="0.25">
      <c r="A5696" s="42" t="s">
        <v>10824</v>
      </c>
      <c r="B5696" s="42"/>
      <c r="C5696" s="42"/>
      <c r="D5696" s="42"/>
      <c r="E5696" s="42">
        <v>23098159388</v>
      </c>
      <c r="F5696" s="42" t="s">
        <v>8416</v>
      </c>
      <c r="G5696" s="42" t="s">
        <v>11228</v>
      </c>
      <c r="H5696" s="7"/>
      <c r="I5696" s="42"/>
      <c r="J5696" s="42" t="s">
        <v>267</v>
      </c>
      <c r="K5696" s="8">
        <v>45861</v>
      </c>
      <c r="L5696" s="7" t="s">
        <v>8443</v>
      </c>
      <c r="M5696" s="44">
        <v>388.8</v>
      </c>
      <c r="N5696" s="7">
        <v>1</v>
      </c>
      <c r="O5696" s="44">
        <v>388.8</v>
      </c>
      <c r="P5696" s="44">
        <v>145</v>
      </c>
      <c r="Q5696" s="44">
        <v>15.44</v>
      </c>
      <c r="R5696" s="44">
        <v>81.760000000000005</v>
      </c>
      <c r="S5696" s="44">
        <v>0</v>
      </c>
      <c r="T5696" s="44">
        <v>0</v>
      </c>
      <c r="U5696" s="44">
        <v>146.6</v>
      </c>
      <c r="V5696" s="9">
        <v>0.37709999999999999</v>
      </c>
      <c r="W5696" s="42" t="s">
        <v>34</v>
      </c>
      <c r="X5696" s="43"/>
      <c r="Y5696" s="43"/>
      <c r="Z5696" s="43" t="s">
        <v>8442</v>
      </c>
      <c r="AA5696" s="37" t="str">
        <f>VLOOKUP(J5696, sku!B:C, 2, FALSE)</f>
        <v>Travessa Fiat - Way - - - Uno Way - 2011 A 2021 - Preto</v>
      </c>
      <c r="AB5696" s="37" t="str">
        <f>VLOOKUP(J5696, sku!B:BM, 64, FALSE)</f>
        <v>Fabricação</v>
      </c>
      <c r="AC5696" s="37" t="str">
        <f>LEFT(pedidos[[#This Row],[SKU]],3)</f>
        <v>XFI</v>
      </c>
      <c r="AD5696" s="37" t="str" cm="1">
        <f t="array" aca="1" ref="AD5696" ca="1">IFERROR(
  INDEX(
    montadora[Montadora],
    MATCH(TRUE,LEFT(J6074,NÚCARACT(montadora[SKU Parcial]))=montadora[SKU Parcial],0)
  ),
  ""
)</f>
        <v/>
      </c>
    </row>
    <row r="5697" spans="1:30" x14ac:dyDescent="0.25">
      <c r="A5697" s="42" t="s">
        <v>10825</v>
      </c>
      <c r="B5697" s="42"/>
      <c r="C5697" s="42"/>
      <c r="D5697" s="42"/>
      <c r="E5697" s="42">
        <v>22293676339</v>
      </c>
      <c r="F5697" s="42" t="s">
        <v>11206</v>
      </c>
      <c r="G5697" s="42" t="s">
        <v>11228</v>
      </c>
      <c r="H5697" s="7"/>
      <c r="I5697" s="42"/>
      <c r="J5697" s="42" t="s">
        <v>11214</v>
      </c>
      <c r="K5697" s="8">
        <v>45861</v>
      </c>
      <c r="L5697" s="7" t="s">
        <v>8443</v>
      </c>
      <c r="M5697" s="44">
        <v>65.8</v>
      </c>
      <c r="N5697" s="7">
        <v>1</v>
      </c>
      <c r="O5697" s="44">
        <v>65.8</v>
      </c>
      <c r="P5697" s="44">
        <v>51.72</v>
      </c>
      <c r="Q5697" s="44">
        <v>2.61</v>
      </c>
      <c r="R5697" s="44">
        <v>17.16</v>
      </c>
      <c r="S5697" s="44">
        <v>0</v>
      </c>
      <c r="T5697" s="44">
        <v>0</v>
      </c>
      <c r="U5697" s="44">
        <v>-5.69</v>
      </c>
      <c r="V5697" s="9">
        <v>-8.6499999999999994E-2</v>
      </c>
      <c r="W5697" s="42" t="s">
        <v>34</v>
      </c>
      <c r="X5697" s="43"/>
      <c r="Y5697" s="43"/>
      <c r="Z5697" s="43" t="s">
        <v>8442</v>
      </c>
      <c r="AA5697" s="37" t="str">
        <f>VLOOKUP(J5697, sku!B:C, 2, FALSE)</f>
        <v>2 Trava Moto Corrente Antifurto 100 Cm - Preto</v>
      </c>
      <c r="AB5697" s="37" t="str">
        <f>VLOOKUP(J5697, sku!B:BM, 64, FALSE)</f>
        <v>Importação</v>
      </c>
      <c r="AC5697" s="37" t="str">
        <f>LEFT(pedidos[[#This Row],[SKU]],3)</f>
        <v>2XR</v>
      </c>
      <c r="AD5697" s="37" t="str" cm="1">
        <f t="array" aca="1" ref="AD5697" ca="1">IFERROR(
  INDEX(
    montadora[Montadora],
    MATCH(TRUE,LEFT(J6075,NÚCARACT(montadora[SKU Parcial]))=montadora[SKU Parcial],0)
  ),
  ""
)</f>
        <v/>
      </c>
    </row>
    <row r="5698" spans="1:30" x14ac:dyDescent="0.25">
      <c r="A5698" s="42" t="s">
        <v>10826</v>
      </c>
      <c r="B5698" s="42"/>
      <c r="C5698" s="42"/>
      <c r="D5698" s="42"/>
      <c r="E5698" s="42">
        <v>22398135042</v>
      </c>
      <c r="F5698" s="42" t="s">
        <v>8371</v>
      </c>
      <c r="G5698" s="42" t="s">
        <v>11228</v>
      </c>
      <c r="H5698" s="7"/>
      <c r="I5698" s="42"/>
      <c r="J5698" s="42" t="s">
        <v>2393</v>
      </c>
      <c r="K5698" s="8">
        <v>45861</v>
      </c>
      <c r="L5698" s="7" t="s">
        <v>8443</v>
      </c>
      <c r="M5698" s="44">
        <v>35.700000000000003</v>
      </c>
      <c r="N5698" s="7">
        <v>1</v>
      </c>
      <c r="O5698" s="44">
        <v>44.75</v>
      </c>
      <c r="P5698" s="44">
        <v>18.57</v>
      </c>
      <c r="Q5698" s="44">
        <v>1.42</v>
      </c>
      <c r="R5698" s="44">
        <v>11.14</v>
      </c>
      <c r="S5698" s="44">
        <v>9.0500000000000007</v>
      </c>
      <c r="T5698" s="44">
        <v>0</v>
      </c>
      <c r="U5698" s="44">
        <v>4.57</v>
      </c>
      <c r="V5698" s="9">
        <v>0.12809999999999999</v>
      </c>
      <c r="W5698" s="42" t="s">
        <v>34</v>
      </c>
      <c r="X5698" s="43"/>
      <c r="Y5698" s="43"/>
      <c r="Z5698" s="43" t="s">
        <v>8442</v>
      </c>
      <c r="AA5698" s="37" t="str">
        <f>VLOOKUP(J5698, sku!B:C, 2, FALSE)</f>
        <v>Trava Manete Moto E Bicicleta de Plástico</v>
      </c>
      <c r="AB5698" s="37" t="str">
        <f>VLOOKUP(J5698, sku!B:BM, 64, FALSE)</f>
        <v>Importação</v>
      </c>
      <c r="AC5698" s="37" t="str">
        <f>LEFT(pedidos[[#This Row],[SKU]],3)</f>
        <v>ET0</v>
      </c>
      <c r="AD5698" s="37" t="str" cm="1">
        <f t="array" aca="1" ref="AD5698" ca="1">IFERROR(
  INDEX(
    montadora[Montadora],
    MATCH(TRUE,LEFT(J6076,NÚCARACT(montadora[SKU Parcial]))=montadora[SKU Parcial],0)
  ),
  ""
)</f>
        <v/>
      </c>
    </row>
    <row r="5699" spans="1:30" x14ac:dyDescent="0.25">
      <c r="A5699" s="42" t="s">
        <v>10827</v>
      </c>
      <c r="B5699" s="42"/>
      <c r="C5699" s="42"/>
      <c r="D5699" s="42"/>
      <c r="E5699" s="42">
        <v>23098159344</v>
      </c>
      <c r="F5699" s="42" t="s">
        <v>8352</v>
      </c>
      <c r="G5699" s="42" t="s">
        <v>11228</v>
      </c>
      <c r="H5699" s="7"/>
      <c r="I5699" s="42"/>
      <c r="J5699" s="42" t="s">
        <v>24580</v>
      </c>
      <c r="K5699" s="8">
        <v>45861</v>
      </c>
      <c r="L5699" s="7" t="s">
        <v>8443</v>
      </c>
      <c r="M5699" s="44">
        <v>18.899999999999999</v>
      </c>
      <c r="N5699" s="7">
        <v>1</v>
      </c>
      <c r="O5699" s="44">
        <v>18.899999999999999</v>
      </c>
      <c r="P5699" s="44">
        <v>8.1</v>
      </c>
      <c r="Q5699" s="44">
        <v>0.75</v>
      </c>
      <c r="R5699" s="44">
        <v>7.78</v>
      </c>
      <c r="S5699" s="44">
        <v>0</v>
      </c>
      <c r="T5699" s="44">
        <v>0</v>
      </c>
      <c r="U5699" s="44">
        <v>2.27</v>
      </c>
      <c r="V5699" s="9">
        <v>0.1201</v>
      </c>
      <c r="W5699" s="42" t="s">
        <v>34</v>
      </c>
      <c r="X5699" s="43"/>
      <c r="Y5699" s="43"/>
      <c r="Z5699" s="43" t="s">
        <v>8442</v>
      </c>
      <c r="AA5699" s="37" t="e">
        <f>VLOOKUP(J5699, sku!B:C, 2, FALSE)</f>
        <v>#N/A</v>
      </c>
      <c r="AB5699" s="37" t="e">
        <f>VLOOKUP(J5699, sku!B:BM, 64, FALSE)</f>
        <v>#N/A</v>
      </c>
      <c r="AC5699" s="37" t="str">
        <f>LEFT(pedidos[[#This Row],[SKU]],3)</f>
        <v>MAC</v>
      </c>
      <c r="AD5699" s="37" t="str" cm="1">
        <f t="array" aca="1" ref="AD5699" ca="1">IFERROR(
  INDEX(
    montadora[Montadora],
    MATCH(TRUE,LEFT(J6077,NÚCARACT(montadora[SKU Parcial]))=montadora[SKU Parcial],0)
  ),
  ""
)</f>
        <v/>
      </c>
    </row>
    <row r="5700" spans="1:30" x14ac:dyDescent="0.25">
      <c r="A5700" s="42" t="s">
        <v>10828</v>
      </c>
      <c r="B5700" s="42"/>
      <c r="C5700" s="42"/>
      <c r="D5700" s="42"/>
      <c r="E5700" s="42">
        <v>23098159310</v>
      </c>
      <c r="F5700" s="42" t="s">
        <v>10141</v>
      </c>
      <c r="G5700" s="42" t="s">
        <v>11228</v>
      </c>
      <c r="H5700" s="7"/>
      <c r="I5700" s="42"/>
      <c r="J5700" s="42" t="s">
        <v>10166</v>
      </c>
      <c r="K5700" s="8">
        <v>45861</v>
      </c>
      <c r="L5700" s="7" t="s">
        <v>8443</v>
      </c>
      <c r="M5700" s="44">
        <v>49.9</v>
      </c>
      <c r="N5700" s="7">
        <v>1</v>
      </c>
      <c r="O5700" s="44">
        <v>49.9</v>
      </c>
      <c r="P5700" s="44">
        <v>10.94</v>
      </c>
      <c r="Q5700" s="44">
        <v>1.98</v>
      </c>
      <c r="R5700" s="44">
        <v>13.98</v>
      </c>
      <c r="S5700" s="44">
        <v>0</v>
      </c>
      <c r="T5700" s="44">
        <v>0</v>
      </c>
      <c r="U5700" s="44">
        <v>23</v>
      </c>
      <c r="V5700" s="9">
        <v>0.46089999999999998</v>
      </c>
      <c r="W5700" s="42" t="s">
        <v>34</v>
      </c>
      <c r="X5700" s="43"/>
      <c r="Y5700" s="43"/>
      <c r="Z5700" s="43" t="s">
        <v>8442</v>
      </c>
      <c r="AA5700" s="37" t="str">
        <f>VLOOKUP(J5700, sku!B:C, 2, FALSE)</f>
        <v>Ecoblack 1,5l</v>
      </c>
      <c r="AB5700" s="37" t="str">
        <f>VLOOKUP(J5700, sku!B:BM, 64, FALSE)</f>
        <v>Revenda</v>
      </c>
      <c r="AC5700" s="37" t="str">
        <f>LEFT(pedidos[[#This Row],[SKU]],3)</f>
        <v>VT2</v>
      </c>
      <c r="AD5700" s="37" t="str" cm="1">
        <f t="array" aca="1" ref="AD5700" ca="1">IFERROR(
  INDEX(
    montadora[Montadora],
    MATCH(TRUE,LEFT(J6078,NÚCARACT(montadora[SKU Parcial]))=montadora[SKU Parcial],0)
  ),
  ""
)</f>
        <v/>
      </c>
    </row>
    <row r="5701" spans="1:30" x14ac:dyDescent="0.25">
      <c r="A5701" s="42" t="s">
        <v>10829</v>
      </c>
      <c r="B5701" s="42"/>
      <c r="C5701" s="42"/>
      <c r="D5701" s="42"/>
      <c r="E5701" s="42">
        <v>23594014210</v>
      </c>
      <c r="F5701" s="42" t="s">
        <v>11205</v>
      </c>
      <c r="G5701" s="42" t="s">
        <v>11228</v>
      </c>
      <c r="H5701" s="7"/>
      <c r="I5701" s="42"/>
      <c r="J5701" s="42" t="s">
        <v>5679</v>
      </c>
      <c r="K5701" s="8">
        <v>45861</v>
      </c>
      <c r="L5701" s="7" t="s">
        <v>8443</v>
      </c>
      <c r="M5701" s="44">
        <v>21.8</v>
      </c>
      <c r="N5701" s="7">
        <v>1</v>
      </c>
      <c r="O5701" s="44">
        <v>21.8</v>
      </c>
      <c r="P5701" s="44">
        <v>10.56</v>
      </c>
      <c r="Q5701" s="44">
        <v>0.87</v>
      </c>
      <c r="R5701" s="44">
        <v>8.36</v>
      </c>
      <c r="S5701" s="44">
        <v>0</v>
      </c>
      <c r="T5701" s="44">
        <v>0</v>
      </c>
      <c r="U5701" s="44">
        <v>2.0099999999999998</v>
      </c>
      <c r="V5701" s="9">
        <v>9.2399999999999996E-2</v>
      </c>
      <c r="W5701" s="42" t="s">
        <v>34</v>
      </c>
      <c r="X5701" s="43"/>
      <c r="Y5701" s="43"/>
      <c r="Z5701" s="43" t="s">
        <v>8442</v>
      </c>
      <c r="AA5701" s="37" t="str">
        <f>VLOOKUP(J5701, sku!B:C, 2, FALSE)</f>
        <v>12 Chaves Allen M6 32*86mm</v>
      </c>
      <c r="AB5701" s="37" t="str">
        <f>VLOOKUP(J5701, sku!B:BM, 64, FALSE)</f>
        <v>Importação</v>
      </c>
      <c r="AC5701" s="37" t="str">
        <f>LEFT(pedidos[[#This Row],[SKU]],3)</f>
        <v>12E</v>
      </c>
      <c r="AD5701" s="37" t="str" cm="1">
        <f t="array" aca="1" ref="AD5701" ca="1">IFERROR(
  INDEX(
    montadora[Montadora],
    MATCH(TRUE,LEFT(J6079,NÚCARACT(montadora[SKU Parcial]))=montadora[SKU Parcial],0)
  ),
  ""
)</f>
        <v/>
      </c>
    </row>
    <row r="5702" spans="1:30" x14ac:dyDescent="0.25">
      <c r="A5702" s="42" t="s">
        <v>10830</v>
      </c>
      <c r="B5702" s="42"/>
      <c r="C5702" s="42"/>
      <c r="D5702" s="42"/>
      <c r="E5702" s="42">
        <v>22798369651</v>
      </c>
      <c r="F5702" s="42" t="s">
        <v>8391</v>
      </c>
      <c r="G5702" s="42" t="s">
        <v>11228</v>
      </c>
      <c r="H5702" s="7"/>
      <c r="I5702" s="42"/>
      <c r="J5702" s="42" t="s">
        <v>3206</v>
      </c>
      <c r="K5702" s="8">
        <v>45860</v>
      </c>
      <c r="L5702" s="7" t="s">
        <v>8443</v>
      </c>
      <c r="M5702" s="44">
        <v>128.80000000000001</v>
      </c>
      <c r="N5702" s="7">
        <v>1</v>
      </c>
      <c r="O5702" s="44">
        <v>128.80000000000001</v>
      </c>
      <c r="P5702" s="44">
        <v>33.340000000000003</v>
      </c>
      <c r="Q5702" s="44">
        <v>5.1100000000000003</v>
      </c>
      <c r="R5702" s="44">
        <v>29.76</v>
      </c>
      <c r="S5702" s="44">
        <v>0</v>
      </c>
      <c r="T5702" s="44">
        <v>0</v>
      </c>
      <c r="U5702" s="44">
        <v>60.59</v>
      </c>
      <c r="V5702" s="9">
        <v>0.47039999999999998</v>
      </c>
      <c r="W5702" s="42" t="s">
        <v>34</v>
      </c>
      <c r="X5702" s="43"/>
      <c r="Y5702" s="43"/>
      <c r="Z5702" s="43" t="s">
        <v>8442</v>
      </c>
      <c r="AA5702" s="37" t="str">
        <f>VLOOKUP(J5702, sku!B:C, 2, FALSE)</f>
        <v>Banco Bicicleta Selim Preto e Vermelho + Couro PU</v>
      </c>
      <c r="AB5702" s="37" t="str">
        <f>VLOOKUP(J5702, sku!B:BM, 64, FALSE)</f>
        <v>Importação</v>
      </c>
      <c r="AC5702" s="37" t="str">
        <f>LEFT(pedidos[[#This Row],[SKU]],3)</f>
        <v>EB0</v>
      </c>
      <c r="AD5702" s="37" t="str" cm="1">
        <f t="array" aca="1" ref="AD5702" ca="1">IFERROR(
  INDEX(
    montadora[Montadora],
    MATCH(TRUE,LEFT(#REF!,NÚCARACT(montadora[SKU Parcial]))=montadora[SKU Parcial],0)
  ),
  ""
)</f>
        <v/>
      </c>
    </row>
    <row r="5703" spans="1:30" x14ac:dyDescent="0.25">
      <c r="A5703" s="42" t="s">
        <v>10831</v>
      </c>
      <c r="B5703" s="42"/>
      <c r="C5703" s="42"/>
      <c r="D5703" s="42"/>
      <c r="E5703" s="42">
        <v>23598153339</v>
      </c>
      <c r="F5703" s="42" t="s">
        <v>10124</v>
      </c>
      <c r="G5703" s="42" t="s">
        <v>11228</v>
      </c>
      <c r="H5703" s="7"/>
      <c r="I5703" s="42"/>
      <c r="J5703" s="42" t="s">
        <v>10159</v>
      </c>
      <c r="K5703" s="8">
        <v>45860</v>
      </c>
      <c r="L5703" s="7" t="s">
        <v>8443</v>
      </c>
      <c r="M5703" s="44">
        <v>139.9</v>
      </c>
      <c r="N5703" s="7">
        <v>1</v>
      </c>
      <c r="O5703" s="44">
        <v>139.9</v>
      </c>
      <c r="P5703" s="44">
        <v>31.84</v>
      </c>
      <c r="Q5703" s="44">
        <v>5.55</v>
      </c>
      <c r="R5703" s="44">
        <v>31.98</v>
      </c>
      <c r="S5703" s="44">
        <v>0</v>
      </c>
      <c r="T5703" s="44">
        <v>0</v>
      </c>
      <c r="U5703" s="44">
        <v>70.53</v>
      </c>
      <c r="V5703" s="9">
        <v>0.50409999999999999</v>
      </c>
      <c r="W5703" s="42" t="s">
        <v>34</v>
      </c>
      <c r="X5703" s="43"/>
      <c r="Y5703" s="43"/>
      <c r="Z5703" s="43" t="s">
        <v>8442</v>
      </c>
      <c r="AA5703" s="37" t="str">
        <f>VLOOKUP(J5703, sku!B:C, 2, FALSE)</f>
        <v>Boina Para Polimento de Vidros Tipo Lona 5"</v>
      </c>
      <c r="AB5703" s="37" t="str">
        <f>VLOOKUP(J5703, sku!B:BM, 64, FALSE)</f>
        <v>Revenda</v>
      </c>
      <c r="AC5703" s="37" t="str">
        <f>LEFT(pedidos[[#This Row],[SKU]],3)</f>
        <v>VX2</v>
      </c>
      <c r="AD5703" s="37" t="str" cm="1">
        <f t="array" aca="1" ref="AD5703" ca="1">IFERROR(
  INDEX(
    montadora[Montadora],
    MATCH(TRUE,LEFT(#REF!,NÚCARACT(montadora[SKU Parcial]))=montadora[SKU Parcial],0)
  ),
  ""
)</f>
        <v/>
      </c>
    </row>
    <row r="5704" spans="1:30" x14ac:dyDescent="0.25">
      <c r="A5704" s="42" t="s">
        <v>10832</v>
      </c>
      <c r="B5704" s="42"/>
      <c r="C5704" s="42"/>
      <c r="D5704" s="42"/>
      <c r="E5704" s="42">
        <v>20598018789</v>
      </c>
      <c r="F5704" s="42" t="s">
        <v>8394</v>
      </c>
      <c r="G5704" s="42" t="s">
        <v>11228</v>
      </c>
      <c r="H5704" s="7"/>
      <c r="I5704" s="42"/>
      <c r="J5704" s="42" t="s">
        <v>938</v>
      </c>
      <c r="K5704" s="8">
        <v>45860</v>
      </c>
      <c r="L5704" s="7" t="s">
        <v>8443</v>
      </c>
      <c r="M5704" s="44">
        <v>82.8</v>
      </c>
      <c r="N5704" s="7">
        <v>1</v>
      </c>
      <c r="O5704" s="44">
        <v>102.46</v>
      </c>
      <c r="P5704" s="44">
        <v>39.54</v>
      </c>
      <c r="Q5704" s="44">
        <v>3.29</v>
      </c>
      <c r="R5704" s="44">
        <v>20.56</v>
      </c>
      <c r="S5704" s="44">
        <v>19.66</v>
      </c>
      <c r="T5704" s="44">
        <v>0</v>
      </c>
      <c r="U5704" s="44">
        <v>19.41</v>
      </c>
      <c r="V5704" s="9">
        <v>0.2344</v>
      </c>
      <c r="W5704" s="42" t="s">
        <v>34</v>
      </c>
      <c r="X5704" s="43"/>
      <c r="Y5704" s="43"/>
      <c r="Z5704" s="43" t="s">
        <v>8442</v>
      </c>
      <c r="AA5704" s="37" t="str">
        <f>VLOOKUP(J5704, sku!B:C, 2, FALSE)</f>
        <v>Cadeirinha Preta Aro 26 - Peixinho Bike</v>
      </c>
      <c r="AB5704" s="37" t="str">
        <f>VLOOKUP(J5704, sku!B:BM, 64, FALSE)</f>
        <v>Revenda</v>
      </c>
      <c r="AC5704" s="37" t="str">
        <f>LEFT(pedidos[[#This Row],[SKU]],3)</f>
        <v>CAD</v>
      </c>
      <c r="AD5704" s="37" t="str" cm="1">
        <f t="array" aca="1" ref="AD5704" ca="1">IFERROR(
  INDEX(
    montadora[Montadora],
    MATCH(TRUE,LEFT(#REF!,NÚCARACT(montadora[SKU Parcial]))=montadora[SKU Parcial],0)
  ),
  ""
)</f>
        <v/>
      </c>
    </row>
    <row r="5705" spans="1:30" x14ac:dyDescent="0.25">
      <c r="A5705" s="42" t="s">
        <v>10833</v>
      </c>
      <c r="B5705" s="42"/>
      <c r="C5705" s="42"/>
      <c r="D5705" s="42"/>
      <c r="E5705" s="42">
        <v>23098159344</v>
      </c>
      <c r="F5705" s="42" t="s">
        <v>8352</v>
      </c>
      <c r="G5705" s="42" t="s">
        <v>11228</v>
      </c>
      <c r="H5705" s="7"/>
      <c r="I5705" s="42"/>
      <c r="J5705" s="42" t="s">
        <v>24580</v>
      </c>
      <c r="K5705" s="8">
        <v>45860</v>
      </c>
      <c r="L5705" s="7" t="s">
        <v>8443</v>
      </c>
      <c r="M5705" s="44">
        <v>18.899999999999999</v>
      </c>
      <c r="N5705" s="7">
        <v>1</v>
      </c>
      <c r="O5705" s="44">
        <v>26.9</v>
      </c>
      <c r="P5705" s="44">
        <v>8.1</v>
      </c>
      <c r="Q5705" s="44">
        <v>0.75</v>
      </c>
      <c r="R5705" s="44">
        <v>7.78</v>
      </c>
      <c r="S5705" s="44">
        <v>8</v>
      </c>
      <c r="T5705" s="44">
        <v>0</v>
      </c>
      <c r="U5705" s="44">
        <v>2.27</v>
      </c>
      <c r="V5705" s="9">
        <v>0.1201</v>
      </c>
      <c r="W5705" s="42" t="s">
        <v>34</v>
      </c>
      <c r="X5705" s="43"/>
      <c r="Y5705" s="43"/>
      <c r="Z5705" s="43" t="s">
        <v>8442</v>
      </c>
      <c r="AA5705" s="37" t="e">
        <f>VLOOKUP(J5705, sku!B:C, 2, FALSE)</f>
        <v>#N/A</v>
      </c>
      <c r="AB5705" s="37" t="e">
        <f>VLOOKUP(J5705, sku!B:BM, 64, FALSE)</f>
        <v>#N/A</v>
      </c>
      <c r="AC5705" s="37" t="str">
        <f>LEFT(pedidos[[#This Row],[SKU]],3)</f>
        <v>MAC</v>
      </c>
      <c r="AD5705" s="37" t="str" cm="1">
        <f t="array" aca="1" ref="AD5705" ca="1">IFERROR(
  INDEX(
    montadora[Montadora],
    MATCH(TRUE,LEFT(#REF!,NÚCARACT(montadora[SKU Parcial]))=montadora[SKU Parcial],0)
  ),
  ""
)</f>
        <v/>
      </c>
    </row>
    <row r="5706" spans="1:30" x14ac:dyDescent="0.25">
      <c r="A5706" s="42" t="s">
        <v>10834</v>
      </c>
      <c r="B5706" s="42"/>
      <c r="C5706" s="42"/>
      <c r="D5706" s="42"/>
      <c r="E5706" s="42">
        <v>22198178374</v>
      </c>
      <c r="F5706" s="42" t="s">
        <v>10714</v>
      </c>
      <c r="G5706" s="42" t="s">
        <v>11228</v>
      </c>
      <c r="H5706" s="7"/>
      <c r="I5706" s="42"/>
      <c r="J5706" s="42" t="s">
        <v>10729</v>
      </c>
      <c r="K5706" s="8">
        <v>45860</v>
      </c>
      <c r="L5706" s="7" t="s">
        <v>8443</v>
      </c>
      <c r="M5706" s="44">
        <v>328.8</v>
      </c>
      <c r="N5706" s="7">
        <v>1</v>
      </c>
      <c r="O5706" s="44">
        <v>328.8</v>
      </c>
      <c r="P5706" s="44">
        <v>120</v>
      </c>
      <c r="Q5706" s="44">
        <v>13.05</v>
      </c>
      <c r="R5706" s="44">
        <v>69.760000000000005</v>
      </c>
      <c r="S5706" s="44">
        <v>0</v>
      </c>
      <c r="T5706" s="44">
        <v>0</v>
      </c>
      <c r="U5706" s="44">
        <v>125.99</v>
      </c>
      <c r="V5706" s="9">
        <v>0.38319999999999999</v>
      </c>
      <c r="W5706" s="42" t="s">
        <v>34</v>
      </c>
      <c r="X5706" s="43"/>
      <c r="Y5706" s="43"/>
      <c r="Z5706" s="43" t="s">
        <v>8442</v>
      </c>
      <c r="AA5706" s="37" t="str">
        <f>VLOOKUP(J5706, sku!B:C, 2, FALSE)</f>
        <v>Travessa Hyundai - Smart - - - IX35 - - - Prata</v>
      </c>
      <c r="AB5706" s="37" t="str">
        <f>VLOOKUP(J5706, sku!B:BM, 64, FALSE)</f>
        <v>Fabricação</v>
      </c>
      <c r="AC5706" s="37" t="str">
        <f>LEFT(pedidos[[#This Row],[SKU]],3)</f>
        <v>XHY</v>
      </c>
      <c r="AD5706" s="37" t="str" cm="1">
        <f t="array" aca="1" ref="AD5706" ca="1">IFERROR(
  INDEX(
    montadora[Montadora],
    MATCH(TRUE,LEFT(#REF!,NÚCARACT(montadora[SKU Parcial]))=montadora[SKU Parcial],0)
  ),
  ""
)</f>
        <v/>
      </c>
    </row>
    <row r="5707" spans="1:30" x14ac:dyDescent="0.25">
      <c r="A5707" s="42" t="s">
        <v>10835</v>
      </c>
      <c r="B5707" s="42"/>
      <c r="C5707" s="42"/>
      <c r="D5707" s="42"/>
      <c r="E5707" s="42">
        <v>23298159306</v>
      </c>
      <c r="F5707" s="42" t="s">
        <v>10134</v>
      </c>
      <c r="G5707" s="42" t="s">
        <v>11228</v>
      </c>
      <c r="H5707" s="7"/>
      <c r="I5707" s="42"/>
      <c r="J5707" s="42" t="s">
        <v>765</v>
      </c>
      <c r="K5707" s="8">
        <v>45860</v>
      </c>
      <c r="L5707" s="7" t="s">
        <v>8443</v>
      </c>
      <c r="M5707" s="44">
        <v>329</v>
      </c>
      <c r="N5707" s="7">
        <v>1</v>
      </c>
      <c r="O5707" s="44">
        <v>329</v>
      </c>
      <c r="P5707" s="44">
        <v>105</v>
      </c>
      <c r="Q5707" s="44">
        <v>13.06</v>
      </c>
      <c r="R5707" s="44">
        <v>69.81</v>
      </c>
      <c r="S5707" s="44">
        <v>0</v>
      </c>
      <c r="T5707" s="44">
        <v>0</v>
      </c>
      <c r="U5707" s="44">
        <v>141.13</v>
      </c>
      <c r="V5707" s="9">
        <v>0.42899999999999999</v>
      </c>
      <c r="W5707" s="42" t="s">
        <v>34</v>
      </c>
      <c r="X5707" s="43"/>
      <c r="Y5707" s="43"/>
      <c r="Z5707" s="43" t="s">
        <v>8442</v>
      </c>
      <c r="AA5707" s="37" t="str">
        <f>VLOOKUP(J5707, sku!B:C, 2, FALSE)</f>
        <v>Travessa Fiat - Style - - - Argo Trekking - - - Grafite</v>
      </c>
      <c r="AB5707" s="37" t="str">
        <f>VLOOKUP(J5707, sku!B:BM, 64, FALSE)</f>
        <v>Fabricação</v>
      </c>
      <c r="AC5707" s="37" t="str">
        <f>LEFT(pedidos[[#This Row],[SKU]],3)</f>
        <v>XFI</v>
      </c>
      <c r="AD5707" s="37" t="str" cm="1">
        <f t="array" aca="1" ref="AD5707" ca="1">IFERROR(
  INDEX(
    montadora[Montadora],
    MATCH(TRUE,LEFT(#REF!,NÚCARACT(montadora[SKU Parcial]))=montadora[SKU Parcial],0)
  ),
  ""
)</f>
        <v/>
      </c>
    </row>
    <row r="5708" spans="1:30" x14ac:dyDescent="0.25">
      <c r="A5708" s="42" t="s">
        <v>10836</v>
      </c>
      <c r="B5708" s="42"/>
      <c r="C5708" s="42"/>
      <c r="D5708" s="42"/>
      <c r="E5708" s="42">
        <v>20898008418</v>
      </c>
      <c r="F5708" s="42" t="s">
        <v>8818</v>
      </c>
      <c r="G5708" s="42" t="s">
        <v>11228</v>
      </c>
      <c r="H5708" s="7"/>
      <c r="I5708" s="42"/>
      <c r="J5708" s="42" t="s">
        <v>7795</v>
      </c>
      <c r="K5708" s="8">
        <v>45860</v>
      </c>
      <c r="L5708" s="7" t="s">
        <v>8443</v>
      </c>
      <c r="M5708" s="44">
        <v>93.8</v>
      </c>
      <c r="N5708" s="7">
        <v>1</v>
      </c>
      <c r="O5708" s="44">
        <v>99.82</v>
      </c>
      <c r="P5708" s="44">
        <v>47.57</v>
      </c>
      <c r="Q5708" s="44">
        <v>3.72</v>
      </c>
      <c r="R5708" s="44">
        <v>22.76</v>
      </c>
      <c r="S5708" s="44">
        <v>6.02</v>
      </c>
      <c r="T5708" s="44">
        <v>0</v>
      </c>
      <c r="U5708" s="44">
        <v>19.75</v>
      </c>
      <c r="V5708" s="9">
        <v>0.21049999999999999</v>
      </c>
      <c r="W5708" s="42" t="s">
        <v>34</v>
      </c>
      <c r="X5708" s="43"/>
      <c r="Y5708" s="43"/>
      <c r="Z5708" s="43" t="s">
        <v>8442</v>
      </c>
      <c r="AA5708" s="37" t="str">
        <f>VLOOKUP(J5708, sku!B:C, 2, FALSE)</f>
        <v>Fogareiro 1 Boca Com Maleta</v>
      </c>
      <c r="AB5708" s="37" t="str">
        <f>VLOOKUP(J5708, sku!B:BM, 64, FALSE)</f>
        <v>Importação</v>
      </c>
      <c r="AC5708" s="37" t="str">
        <f>LEFT(pedidos[[#This Row],[SKU]],3)</f>
        <v>1FO</v>
      </c>
      <c r="AD5708" s="37" t="str" cm="1">
        <f t="array" aca="1" ref="AD5708" ca="1">IFERROR(
  INDEX(
    montadora[Montadora],
    MATCH(TRUE,LEFT(#REF!,NÚCARACT(montadora[SKU Parcial]))=montadora[SKU Parcial],0)
  ),
  ""
)</f>
        <v/>
      </c>
    </row>
    <row r="5709" spans="1:30" x14ac:dyDescent="0.25">
      <c r="A5709" s="42" t="s">
        <v>10837</v>
      </c>
      <c r="B5709" s="42"/>
      <c r="C5709" s="42"/>
      <c r="D5709" s="42"/>
      <c r="E5709" s="42">
        <v>22798369651</v>
      </c>
      <c r="F5709" s="42" t="s">
        <v>8391</v>
      </c>
      <c r="G5709" s="42" t="s">
        <v>11228</v>
      </c>
      <c r="H5709" s="7"/>
      <c r="I5709" s="42"/>
      <c r="J5709" s="42" t="s">
        <v>3206</v>
      </c>
      <c r="K5709" s="8">
        <v>45859</v>
      </c>
      <c r="L5709" s="7" t="s">
        <v>8443</v>
      </c>
      <c r="M5709" s="44">
        <v>128.80000000000001</v>
      </c>
      <c r="N5709" s="7">
        <v>1</v>
      </c>
      <c r="O5709" s="44">
        <v>136.31</v>
      </c>
      <c r="P5709" s="44">
        <v>33.340000000000003</v>
      </c>
      <c r="Q5709" s="44">
        <v>5.1100000000000003</v>
      </c>
      <c r="R5709" s="44">
        <v>29.76</v>
      </c>
      <c r="S5709" s="44">
        <v>7.51</v>
      </c>
      <c r="T5709" s="44">
        <v>0</v>
      </c>
      <c r="U5709" s="44">
        <v>60.59</v>
      </c>
      <c r="V5709" s="9">
        <v>0.47039999999999998</v>
      </c>
      <c r="W5709" s="42" t="s">
        <v>34</v>
      </c>
      <c r="X5709" s="43"/>
      <c r="Y5709" s="43"/>
      <c r="Z5709" s="43" t="s">
        <v>8442</v>
      </c>
      <c r="AA5709" s="37" t="str">
        <f>VLOOKUP(J5709, sku!B:C, 2, FALSE)</f>
        <v>Banco Bicicleta Selim Preto e Vermelho + Couro PU</v>
      </c>
      <c r="AB5709" s="37" t="str">
        <f>VLOOKUP(J5709, sku!B:BM, 64, FALSE)</f>
        <v>Importação</v>
      </c>
      <c r="AC5709" s="37" t="str">
        <f>LEFT(pedidos[[#This Row],[SKU]],3)</f>
        <v>EB0</v>
      </c>
      <c r="AD5709" s="37" t="str" cm="1">
        <f t="array" aca="1" ref="AD5709" ca="1">IFERROR(
  INDEX(
    montadora[Montadora],
    MATCH(TRUE,LEFT(#REF!,NÚCARACT(montadora[SKU Parcial]))=montadora[SKU Parcial],0)
  ),
  ""
)</f>
        <v/>
      </c>
    </row>
    <row r="5710" spans="1:30" x14ac:dyDescent="0.25">
      <c r="A5710" s="42" t="s">
        <v>10838</v>
      </c>
      <c r="B5710" s="42"/>
      <c r="C5710" s="42"/>
      <c r="D5710" s="42"/>
      <c r="E5710" s="42">
        <v>22298173214</v>
      </c>
      <c r="F5710" s="42" t="s">
        <v>8404</v>
      </c>
      <c r="G5710" s="42" t="s">
        <v>11228</v>
      </c>
      <c r="H5710" s="7"/>
      <c r="I5710" s="42"/>
      <c r="J5710" s="42" t="s">
        <v>668</v>
      </c>
      <c r="K5710" s="8">
        <v>45859</v>
      </c>
      <c r="L5710" s="7" t="s">
        <v>8443</v>
      </c>
      <c r="M5710" s="44">
        <v>328.8</v>
      </c>
      <c r="N5710" s="7">
        <v>1</v>
      </c>
      <c r="O5710" s="44">
        <v>343.28</v>
      </c>
      <c r="P5710" s="44">
        <v>120</v>
      </c>
      <c r="Q5710" s="44">
        <v>13.05</v>
      </c>
      <c r="R5710" s="44">
        <v>69.760000000000005</v>
      </c>
      <c r="S5710" s="44">
        <v>14.48</v>
      </c>
      <c r="T5710" s="44">
        <v>0</v>
      </c>
      <c r="U5710" s="44">
        <v>125.99</v>
      </c>
      <c r="V5710" s="9">
        <v>0.38319999999999999</v>
      </c>
      <c r="W5710" s="42" t="s">
        <v>34</v>
      </c>
      <c r="X5710" s="43"/>
      <c r="Y5710" s="43"/>
      <c r="Z5710" s="43" t="s">
        <v>8442</v>
      </c>
      <c r="AA5710" s="37" t="str">
        <f>VLOOKUP(J5710, sku!B:C, 2, FALSE)</f>
        <v>Travessa Jeep - Style - - - Compass - - - Preto</v>
      </c>
      <c r="AB5710" s="37" t="str">
        <f>VLOOKUP(J5710, sku!B:BM, 64, FALSE)</f>
        <v>Fabricação</v>
      </c>
      <c r="AC5710" s="37" t="str">
        <f>LEFT(pedidos[[#This Row],[SKU]],3)</f>
        <v>XJP</v>
      </c>
      <c r="AD5710" s="37" t="str" cm="1">
        <f t="array" aca="1" ref="AD5710" ca="1">IFERROR(
  INDEX(
    montadora[Montadora],
    MATCH(TRUE,LEFT(#REF!,NÚCARACT(montadora[SKU Parcial]))=montadora[SKU Parcial],0)
  ),
  ""
)</f>
        <v/>
      </c>
    </row>
    <row r="5711" spans="1:30" x14ac:dyDescent="0.25">
      <c r="A5711" s="42" t="s">
        <v>10839</v>
      </c>
      <c r="B5711" s="42"/>
      <c r="C5711" s="42"/>
      <c r="D5711" s="42"/>
      <c r="E5711" s="42">
        <v>20598018789</v>
      </c>
      <c r="F5711" s="42" t="s">
        <v>8394</v>
      </c>
      <c r="G5711" s="42" t="s">
        <v>11228</v>
      </c>
      <c r="H5711" s="7"/>
      <c r="I5711" s="42"/>
      <c r="J5711" s="42" t="s">
        <v>938</v>
      </c>
      <c r="K5711" s="8">
        <v>45859</v>
      </c>
      <c r="L5711" s="7" t="s">
        <v>8443</v>
      </c>
      <c r="M5711" s="44">
        <v>82.8</v>
      </c>
      <c r="N5711" s="7">
        <v>1</v>
      </c>
      <c r="O5711" s="44">
        <v>114.63</v>
      </c>
      <c r="P5711" s="44">
        <v>39.54</v>
      </c>
      <c r="Q5711" s="44">
        <v>3.29</v>
      </c>
      <c r="R5711" s="44">
        <v>20.56</v>
      </c>
      <c r="S5711" s="44">
        <v>31.83</v>
      </c>
      <c r="T5711" s="44">
        <v>0</v>
      </c>
      <c r="U5711" s="44">
        <v>19.41</v>
      </c>
      <c r="V5711" s="9">
        <v>0.2344</v>
      </c>
      <c r="W5711" s="42" t="s">
        <v>34</v>
      </c>
      <c r="X5711" s="43"/>
      <c r="Y5711" s="43"/>
      <c r="Z5711" s="43" t="s">
        <v>8442</v>
      </c>
      <c r="AA5711" s="37" t="str">
        <f>VLOOKUP(J5711, sku!B:C, 2, FALSE)</f>
        <v>Cadeirinha Preta Aro 26 - Peixinho Bike</v>
      </c>
      <c r="AB5711" s="37" t="str">
        <f>VLOOKUP(J5711, sku!B:BM, 64, FALSE)</f>
        <v>Revenda</v>
      </c>
      <c r="AC5711" s="37" t="str">
        <f>LEFT(pedidos[[#This Row],[SKU]],3)</f>
        <v>CAD</v>
      </c>
      <c r="AD5711" s="37" t="str" cm="1">
        <f t="array" aca="1" ref="AD5711" ca="1">IFERROR(
  INDEX(
    montadora[Montadora],
    MATCH(TRUE,LEFT(#REF!,NÚCARACT(montadora[SKU Parcial]))=montadora[SKU Parcial],0)
  ),
  ""
)</f>
        <v/>
      </c>
    </row>
    <row r="5712" spans="1:30" x14ac:dyDescent="0.25">
      <c r="A5712" s="42" t="s">
        <v>10840</v>
      </c>
      <c r="B5712" s="42"/>
      <c r="C5712" s="42"/>
      <c r="D5712" s="42"/>
      <c r="E5712" s="42">
        <v>23098159388</v>
      </c>
      <c r="F5712" s="42" t="s">
        <v>8416</v>
      </c>
      <c r="G5712" s="42" t="s">
        <v>11228</v>
      </c>
      <c r="H5712" s="7"/>
      <c r="I5712" s="42"/>
      <c r="J5712" s="42" t="s">
        <v>267</v>
      </c>
      <c r="K5712" s="8">
        <v>45859</v>
      </c>
      <c r="L5712" s="7" t="s">
        <v>8443</v>
      </c>
      <c r="M5712" s="44">
        <v>388.8</v>
      </c>
      <c r="N5712" s="7">
        <v>1</v>
      </c>
      <c r="O5712" s="44">
        <v>395.76</v>
      </c>
      <c r="P5712" s="44">
        <v>145</v>
      </c>
      <c r="Q5712" s="44">
        <v>15.44</v>
      </c>
      <c r="R5712" s="44">
        <v>81.760000000000005</v>
      </c>
      <c r="S5712" s="44">
        <v>6.96</v>
      </c>
      <c r="T5712" s="44">
        <v>0</v>
      </c>
      <c r="U5712" s="44">
        <v>146.6</v>
      </c>
      <c r="V5712" s="9">
        <v>0.37709999999999999</v>
      </c>
      <c r="W5712" s="42" t="s">
        <v>34</v>
      </c>
      <c r="X5712" s="43"/>
      <c r="Y5712" s="43"/>
      <c r="Z5712" s="43" t="s">
        <v>8442</v>
      </c>
      <c r="AA5712" s="37" t="str">
        <f>VLOOKUP(J5712, sku!B:C, 2, FALSE)</f>
        <v>Travessa Fiat - Way - - - Uno Way - 2011 A 2021 - Preto</v>
      </c>
      <c r="AB5712" s="37" t="str">
        <f>VLOOKUP(J5712, sku!B:BM, 64, FALSE)</f>
        <v>Fabricação</v>
      </c>
      <c r="AC5712" s="37" t="str">
        <f>LEFT(pedidos[[#This Row],[SKU]],3)</f>
        <v>XFI</v>
      </c>
      <c r="AD5712" s="37" t="str" cm="1">
        <f t="array" aca="1" ref="AD5712" ca="1">IFERROR(
  INDEX(
    montadora[Montadora],
    MATCH(TRUE,LEFT(#REF!,NÚCARACT(montadora[SKU Parcial]))=montadora[SKU Parcial],0)
  ),
  ""
)</f>
        <v/>
      </c>
    </row>
    <row r="5713" spans="1:30" x14ac:dyDescent="0.25">
      <c r="A5713" s="42" t="s">
        <v>10841</v>
      </c>
      <c r="B5713" s="42"/>
      <c r="C5713" s="42"/>
      <c r="D5713" s="42"/>
      <c r="E5713" s="42">
        <v>21699598847</v>
      </c>
      <c r="F5713" s="42" t="s">
        <v>10120</v>
      </c>
      <c r="G5713" s="42" t="s">
        <v>11228</v>
      </c>
      <c r="H5713" s="7"/>
      <c r="I5713" s="42"/>
      <c r="J5713" s="42" t="s">
        <v>2393</v>
      </c>
      <c r="K5713" s="8">
        <v>45859</v>
      </c>
      <c r="L5713" s="7" t="s">
        <v>8443</v>
      </c>
      <c r="M5713" s="44">
        <v>35.799999999999997</v>
      </c>
      <c r="N5713" s="7">
        <v>1</v>
      </c>
      <c r="O5713" s="44">
        <v>35.799999999999997</v>
      </c>
      <c r="P5713" s="44">
        <v>18.57</v>
      </c>
      <c r="Q5713" s="44">
        <v>1.42</v>
      </c>
      <c r="R5713" s="44">
        <v>11.16</v>
      </c>
      <c r="S5713" s="44">
        <v>0</v>
      </c>
      <c r="T5713" s="44">
        <v>0</v>
      </c>
      <c r="U5713" s="44">
        <v>4.6500000000000004</v>
      </c>
      <c r="V5713" s="9">
        <v>0.1298</v>
      </c>
      <c r="W5713" s="42" t="s">
        <v>34</v>
      </c>
      <c r="X5713" s="43"/>
      <c r="Y5713" s="43"/>
      <c r="Z5713" s="43" t="s">
        <v>8442</v>
      </c>
      <c r="AA5713" s="37" t="str">
        <f>VLOOKUP(J5713, sku!B:C, 2, FALSE)</f>
        <v>Trava Manete Moto E Bicicleta de Plástico</v>
      </c>
      <c r="AB5713" s="37" t="str">
        <f>VLOOKUP(J5713, sku!B:BM, 64, FALSE)</f>
        <v>Importação</v>
      </c>
      <c r="AC5713" s="37" t="str">
        <f>LEFT(pedidos[[#This Row],[SKU]],3)</f>
        <v>ET0</v>
      </c>
      <c r="AD5713" s="37" t="str" cm="1">
        <f t="array" aca="1" ref="AD5713" ca="1">IFERROR(
  INDEX(
    montadora[Montadora],
    MATCH(TRUE,LEFT(#REF!,NÚCARACT(montadora[SKU Parcial]))=montadora[SKU Parcial],0)
  ),
  ""
)</f>
        <v/>
      </c>
    </row>
    <row r="5714" spans="1:30" x14ac:dyDescent="0.25">
      <c r="A5714" s="42" t="s">
        <v>10842</v>
      </c>
      <c r="B5714" s="42"/>
      <c r="C5714" s="42"/>
      <c r="D5714" s="42"/>
      <c r="E5714" s="42">
        <v>23098159310</v>
      </c>
      <c r="F5714" s="42" t="s">
        <v>10141</v>
      </c>
      <c r="G5714" s="42" t="s">
        <v>11228</v>
      </c>
      <c r="H5714" s="7"/>
      <c r="I5714" s="42"/>
      <c r="J5714" s="42" t="s">
        <v>10166</v>
      </c>
      <c r="K5714" s="8">
        <v>45859</v>
      </c>
      <c r="L5714" s="7" t="s">
        <v>8443</v>
      </c>
      <c r="M5714" s="44">
        <v>22.8</v>
      </c>
      <c r="N5714" s="7">
        <v>1</v>
      </c>
      <c r="O5714" s="44">
        <v>22.8</v>
      </c>
      <c r="P5714" s="44">
        <v>10.94</v>
      </c>
      <c r="Q5714" s="44">
        <v>0.91</v>
      </c>
      <c r="R5714" s="44">
        <v>8.56</v>
      </c>
      <c r="S5714" s="44">
        <v>0</v>
      </c>
      <c r="T5714" s="44">
        <v>0</v>
      </c>
      <c r="U5714" s="44">
        <v>2.39</v>
      </c>
      <c r="V5714" s="9">
        <v>0.105</v>
      </c>
      <c r="W5714" s="42" t="s">
        <v>34</v>
      </c>
      <c r="X5714" s="43"/>
      <c r="Y5714" s="43"/>
      <c r="Z5714" s="43" t="s">
        <v>8442</v>
      </c>
      <c r="AA5714" s="37" t="str">
        <f>VLOOKUP(J5714, sku!B:C, 2, FALSE)</f>
        <v>Ecoblack 1,5l</v>
      </c>
      <c r="AB5714" s="37" t="str">
        <f>VLOOKUP(J5714, sku!B:BM, 64, FALSE)</f>
        <v>Revenda</v>
      </c>
      <c r="AC5714" s="37" t="str">
        <f>LEFT(pedidos[[#This Row],[SKU]],3)</f>
        <v>VT2</v>
      </c>
      <c r="AD5714" s="37" t="str" cm="1">
        <f t="array" aca="1" ref="AD5714" ca="1">IFERROR(
  INDEX(
    montadora[Montadora],
    MATCH(TRUE,LEFT(#REF!,NÚCARACT(montadora[SKU Parcial]))=montadora[SKU Parcial],0)
  ),
  ""
)</f>
        <v/>
      </c>
    </row>
    <row r="5715" spans="1:30" x14ac:dyDescent="0.25">
      <c r="A5715" s="42" t="s">
        <v>10843</v>
      </c>
      <c r="B5715" s="42"/>
      <c r="C5715" s="42"/>
      <c r="D5715" s="42"/>
      <c r="E5715" s="42">
        <v>23098159310</v>
      </c>
      <c r="F5715" s="42" t="s">
        <v>10141</v>
      </c>
      <c r="G5715" s="42" t="s">
        <v>11228</v>
      </c>
      <c r="H5715" s="7"/>
      <c r="I5715" s="42"/>
      <c r="J5715" s="42" t="s">
        <v>10166</v>
      </c>
      <c r="K5715" s="8">
        <v>45859</v>
      </c>
      <c r="L5715" s="7" t="s">
        <v>8443</v>
      </c>
      <c r="M5715" s="44">
        <v>22.8</v>
      </c>
      <c r="N5715" s="7">
        <v>1</v>
      </c>
      <c r="O5715" s="44">
        <v>22.8</v>
      </c>
      <c r="P5715" s="44">
        <v>10.94</v>
      </c>
      <c r="Q5715" s="44">
        <v>0.91</v>
      </c>
      <c r="R5715" s="44">
        <v>8.56</v>
      </c>
      <c r="S5715" s="44">
        <v>0</v>
      </c>
      <c r="T5715" s="44">
        <v>0</v>
      </c>
      <c r="U5715" s="44">
        <v>2.39</v>
      </c>
      <c r="V5715" s="9">
        <v>0.105</v>
      </c>
      <c r="W5715" s="42" t="s">
        <v>34</v>
      </c>
      <c r="X5715" s="43"/>
      <c r="Y5715" s="43"/>
      <c r="Z5715" s="43" t="s">
        <v>8442</v>
      </c>
      <c r="AA5715" s="37" t="str">
        <f>VLOOKUP(J5715, sku!B:C, 2, FALSE)</f>
        <v>Ecoblack 1,5l</v>
      </c>
      <c r="AB5715" s="37" t="str">
        <f>VLOOKUP(J5715, sku!B:BM, 64, FALSE)</f>
        <v>Revenda</v>
      </c>
      <c r="AC5715" s="37" t="str">
        <f>LEFT(pedidos[[#This Row],[SKU]],3)</f>
        <v>VT2</v>
      </c>
      <c r="AD5715" s="37" t="str" cm="1">
        <f t="array" aca="1" ref="AD5715" ca="1">IFERROR(
  INDEX(
    montadora[Montadora],
    MATCH(TRUE,LEFT(#REF!,NÚCARACT(montadora[SKU Parcial]))=montadora[SKU Parcial],0)
  ),
  ""
)</f>
        <v/>
      </c>
    </row>
    <row r="5716" spans="1:30" x14ac:dyDescent="0.25">
      <c r="A5716" s="42" t="s">
        <v>10844</v>
      </c>
      <c r="B5716" s="42"/>
      <c r="C5716" s="42"/>
      <c r="D5716" s="42"/>
      <c r="E5716" s="42">
        <v>23098159388</v>
      </c>
      <c r="F5716" s="42" t="s">
        <v>8416</v>
      </c>
      <c r="G5716" s="42" t="s">
        <v>11228</v>
      </c>
      <c r="H5716" s="7"/>
      <c r="I5716" s="42"/>
      <c r="J5716" s="42" t="s">
        <v>308</v>
      </c>
      <c r="K5716" s="8">
        <v>45859</v>
      </c>
      <c r="L5716" s="7" t="s">
        <v>8443</v>
      </c>
      <c r="M5716" s="44">
        <v>388.8</v>
      </c>
      <c r="N5716" s="7">
        <v>1</v>
      </c>
      <c r="O5716" s="44">
        <v>417.53</v>
      </c>
      <c r="P5716" s="44">
        <v>145</v>
      </c>
      <c r="Q5716" s="44">
        <v>15.44</v>
      </c>
      <c r="R5716" s="44">
        <v>81.760000000000005</v>
      </c>
      <c r="S5716" s="44">
        <v>28.73</v>
      </c>
      <c r="T5716" s="44">
        <v>0</v>
      </c>
      <c r="U5716" s="44">
        <v>146.6</v>
      </c>
      <c r="V5716" s="9">
        <v>0.37709999999999999</v>
      </c>
      <c r="W5716" s="42" t="s">
        <v>34</v>
      </c>
      <c r="X5716" s="43"/>
      <c r="Y5716" s="43"/>
      <c r="Z5716" s="43" t="s">
        <v>8442</v>
      </c>
      <c r="AA5716" s="37" t="str">
        <f>VLOOKUP(J5716, sku!B:C, 2, FALSE)</f>
        <v>Travessa Fiat - Way - - - Uno Way - 2011 A 2021 - Prata</v>
      </c>
      <c r="AB5716" s="37" t="str">
        <f>VLOOKUP(J5716, sku!B:BM, 64, FALSE)</f>
        <v>Fabricação</v>
      </c>
      <c r="AC5716" s="37" t="str">
        <f>LEFT(pedidos[[#This Row],[SKU]],3)</f>
        <v>XFI</v>
      </c>
      <c r="AD5716" s="37" t="str" cm="1">
        <f t="array" aca="1" ref="AD5716" ca="1">IFERROR(
  INDEX(
    montadora[Montadora],
    MATCH(TRUE,LEFT(#REF!,NÚCARACT(montadora[SKU Parcial]))=montadora[SKU Parcial],0)
  ),
  ""
)</f>
        <v/>
      </c>
    </row>
    <row r="5717" spans="1:30" x14ac:dyDescent="0.25">
      <c r="A5717" s="42" t="s">
        <v>10845</v>
      </c>
      <c r="B5717" s="42"/>
      <c r="C5717" s="42"/>
      <c r="D5717" s="42"/>
      <c r="E5717" s="42">
        <v>23993647167</v>
      </c>
      <c r="F5717" s="42" t="s">
        <v>10130</v>
      </c>
      <c r="G5717" s="42" t="s">
        <v>11228</v>
      </c>
      <c r="H5717" s="7"/>
      <c r="I5717" s="42"/>
      <c r="J5717" s="42" t="s">
        <v>3236</v>
      </c>
      <c r="K5717" s="8">
        <v>45859</v>
      </c>
      <c r="L5717" s="7" t="s">
        <v>8443</v>
      </c>
      <c r="M5717" s="44">
        <v>58.8</v>
      </c>
      <c r="N5717" s="7">
        <v>1</v>
      </c>
      <c r="O5717" s="44">
        <v>58.8</v>
      </c>
      <c r="P5717" s="44">
        <v>33.85</v>
      </c>
      <c r="Q5717" s="44">
        <v>2.33</v>
      </c>
      <c r="R5717" s="44">
        <v>15.76</v>
      </c>
      <c r="S5717" s="44">
        <v>0</v>
      </c>
      <c r="T5717" s="44">
        <v>0</v>
      </c>
      <c r="U5717" s="44">
        <v>6.86</v>
      </c>
      <c r="V5717" s="9">
        <v>0.1166</v>
      </c>
      <c r="W5717" s="42" t="s">
        <v>34</v>
      </c>
      <c r="X5717" s="43"/>
      <c r="Y5717" s="43"/>
      <c r="Z5717" s="43" t="s">
        <v>8442</v>
      </c>
      <c r="AA5717" s="37" t="str">
        <f>VLOOKUP(J5717, sku!B:C, 2, FALSE)</f>
        <v>Blend Cleaner Black Wax 500ml</v>
      </c>
      <c r="AB5717" s="37" t="str">
        <f>VLOOKUP(J5717, sku!B:BM, 64, FALSE)</f>
        <v>Revenda</v>
      </c>
      <c r="AC5717" s="37" t="str">
        <f>LEFT(pedidos[[#This Row],[SKU]],3)</f>
        <v>VX2</v>
      </c>
      <c r="AD5717" s="37" t="str" cm="1">
        <f t="array" aca="1" ref="AD5717" ca="1">IFERROR(
  INDEX(
    montadora[Montadora],
    MATCH(TRUE,LEFT(#REF!,NÚCARACT(montadora[SKU Parcial]))=montadora[SKU Parcial],0)
  ),
  ""
)</f>
        <v/>
      </c>
    </row>
    <row r="5718" spans="1:30" x14ac:dyDescent="0.25">
      <c r="A5718" s="42" t="s">
        <v>10846</v>
      </c>
      <c r="B5718" s="42"/>
      <c r="C5718" s="42"/>
      <c r="D5718" s="42"/>
      <c r="E5718" s="42">
        <v>20098018865</v>
      </c>
      <c r="F5718" s="42" t="s">
        <v>8403</v>
      </c>
      <c r="G5718" s="42" t="s">
        <v>11228</v>
      </c>
      <c r="H5718" s="7"/>
      <c r="I5718" s="42"/>
      <c r="J5718" s="42" t="s">
        <v>205</v>
      </c>
      <c r="K5718" s="8">
        <v>45859</v>
      </c>
      <c r="L5718" s="7" t="s">
        <v>8443</v>
      </c>
      <c r="M5718" s="44">
        <v>328.8</v>
      </c>
      <c r="N5718" s="7">
        <v>1</v>
      </c>
      <c r="O5718" s="44">
        <v>328.8</v>
      </c>
      <c r="P5718" s="44">
        <v>120</v>
      </c>
      <c r="Q5718" s="44">
        <v>13.05</v>
      </c>
      <c r="R5718" s="44">
        <v>69.760000000000005</v>
      </c>
      <c r="S5718" s="44">
        <v>0</v>
      </c>
      <c r="T5718" s="44">
        <v>0</v>
      </c>
      <c r="U5718" s="44">
        <v>125.99</v>
      </c>
      <c r="V5718" s="9">
        <v>0.38319999999999999</v>
      </c>
      <c r="W5718" s="42" t="s">
        <v>34</v>
      </c>
      <c r="X5718" s="43"/>
      <c r="Y5718" s="43"/>
      <c r="Z5718" s="43" t="s">
        <v>8442</v>
      </c>
      <c r="AA5718" s="37" t="str">
        <f>VLOOKUP(J5718, sku!B:C, 2, FALSE)</f>
        <v>Travessa Ford - Style - - - Ecosport - - - Preto</v>
      </c>
      <c r="AB5718" s="37" t="str">
        <f>VLOOKUP(J5718, sku!B:BM, 64, FALSE)</f>
        <v>Fabricação</v>
      </c>
      <c r="AC5718" s="37" t="str">
        <f>LEFT(pedidos[[#This Row],[SKU]],3)</f>
        <v>XFO</v>
      </c>
      <c r="AD5718" s="37" t="str" cm="1">
        <f t="array" aca="1" ref="AD5718" ca="1">IFERROR(
  INDEX(
    montadora[Montadora],
    MATCH(TRUE,LEFT(#REF!,NÚCARACT(montadora[SKU Parcial]))=montadora[SKU Parcial],0)
  ),
  ""
)</f>
        <v/>
      </c>
    </row>
    <row r="5719" spans="1:30" x14ac:dyDescent="0.25">
      <c r="A5719" s="42" t="s">
        <v>10847</v>
      </c>
      <c r="B5719" s="42"/>
      <c r="C5719" s="42"/>
      <c r="D5719" s="42"/>
      <c r="E5719" s="42">
        <v>20598018789</v>
      </c>
      <c r="F5719" s="42" t="s">
        <v>8394</v>
      </c>
      <c r="G5719" s="42" t="s">
        <v>11228</v>
      </c>
      <c r="H5719" s="7"/>
      <c r="I5719" s="42"/>
      <c r="J5719" s="42" t="s">
        <v>938</v>
      </c>
      <c r="K5719" s="8">
        <v>45859</v>
      </c>
      <c r="L5719" s="7" t="s">
        <v>8443</v>
      </c>
      <c r="M5719" s="44">
        <v>82.8</v>
      </c>
      <c r="N5719" s="7">
        <v>1</v>
      </c>
      <c r="O5719" s="44">
        <v>120.7</v>
      </c>
      <c r="P5719" s="44">
        <v>36</v>
      </c>
      <c r="Q5719" s="44">
        <v>3.29</v>
      </c>
      <c r="R5719" s="44">
        <v>20.56</v>
      </c>
      <c r="S5719" s="44">
        <v>37.9</v>
      </c>
      <c r="T5719" s="44">
        <v>0</v>
      </c>
      <c r="U5719" s="44">
        <v>22.95</v>
      </c>
      <c r="V5719" s="9">
        <v>0.2772</v>
      </c>
      <c r="W5719" s="42" t="s">
        <v>34</v>
      </c>
      <c r="X5719" s="43"/>
      <c r="Y5719" s="43"/>
      <c r="Z5719" s="43" t="s">
        <v>8442</v>
      </c>
      <c r="AA5719" s="37" t="str">
        <f>VLOOKUP(J5719, sku!B:C, 2, FALSE)</f>
        <v>Cadeirinha Preta Aro 26 - Peixinho Bike</v>
      </c>
      <c r="AB5719" s="37" t="str">
        <f>VLOOKUP(J5719, sku!B:BM, 64, FALSE)</f>
        <v>Revenda</v>
      </c>
      <c r="AC5719" s="37" t="str">
        <f>LEFT(pedidos[[#This Row],[SKU]],3)</f>
        <v>CAD</v>
      </c>
      <c r="AD5719" s="37" t="str" cm="1">
        <f t="array" aca="1" ref="AD5719" ca="1">IFERROR(
  INDEX(
    montadora[Montadora],
    MATCH(TRUE,LEFT(#REF!,NÚCARACT(montadora[SKU Parcial]))=montadora[SKU Parcial],0)
  ),
  ""
)</f>
        <v/>
      </c>
    </row>
    <row r="5720" spans="1:30" x14ac:dyDescent="0.25">
      <c r="A5720" s="42" t="s">
        <v>10848</v>
      </c>
      <c r="B5720" s="42"/>
      <c r="C5720" s="42"/>
      <c r="D5720" s="42"/>
      <c r="E5720" s="42">
        <v>21798007950</v>
      </c>
      <c r="F5720" s="42" t="s">
        <v>10113</v>
      </c>
      <c r="G5720" s="42" t="s">
        <v>11228</v>
      </c>
      <c r="H5720" s="7"/>
      <c r="I5720" s="42"/>
      <c r="J5720" s="42" t="s">
        <v>10151</v>
      </c>
      <c r="K5720" s="8">
        <v>45859</v>
      </c>
      <c r="L5720" s="7" t="s">
        <v>8443</v>
      </c>
      <c r="M5720" s="44">
        <v>107.8</v>
      </c>
      <c r="N5720" s="7">
        <v>1</v>
      </c>
      <c r="O5720" s="44">
        <v>107.8</v>
      </c>
      <c r="P5720" s="44">
        <v>69.25</v>
      </c>
      <c r="Q5720" s="44">
        <v>4.28</v>
      </c>
      <c r="R5720" s="44">
        <v>25.56</v>
      </c>
      <c r="S5720" s="44">
        <v>0</v>
      </c>
      <c r="T5720" s="44">
        <v>0</v>
      </c>
      <c r="U5720" s="44">
        <v>8.7100000000000009</v>
      </c>
      <c r="V5720" s="9">
        <v>8.0799999999999997E-2</v>
      </c>
      <c r="W5720" s="42" t="s">
        <v>34</v>
      </c>
      <c r="X5720" s="43"/>
      <c r="Y5720" s="43"/>
      <c r="Z5720" s="43" t="s">
        <v>8442</v>
      </c>
      <c r="AA5720" s="37" t="str">
        <f>VLOOKUP(J5720, sku!B:C, 2, FALSE)</f>
        <v>Opty 240ml</v>
      </c>
      <c r="AB5720" s="37" t="str">
        <f>VLOOKUP(J5720, sku!B:BM, 64, FALSE)</f>
        <v>Revenda</v>
      </c>
      <c r="AC5720" s="37" t="str">
        <f>LEFT(pedidos[[#This Row],[SKU]],3)</f>
        <v>VX2</v>
      </c>
      <c r="AD5720" s="37" t="str" cm="1">
        <f t="array" aca="1" ref="AD5720" ca="1">IFERROR(
  INDEX(
    montadora[Montadora],
    MATCH(TRUE,LEFT(#REF!,NÚCARACT(montadora[SKU Parcial]))=montadora[SKU Parcial],0)
  ),
  ""
)</f>
        <v/>
      </c>
    </row>
    <row r="5721" spans="1:30" x14ac:dyDescent="0.25">
      <c r="A5721" s="42" t="s">
        <v>10849</v>
      </c>
      <c r="B5721" s="42"/>
      <c r="C5721" s="42"/>
      <c r="D5721" s="42"/>
      <c r="E5721" s="42">
        <v>23298157719</v>
      </c>
      <c r="F5721" s="42" t="s">
        <v>8817</v>
      </c>
      <c r="G5721" s="42" t="s">
        <v>11228</v>
      </c>
      <c r="H5721" s="7"/>
      <c r="I5721" s="42"/>
      <c r="J5721" s="42" t="s">
        <v>3348</v>
      </c>
      <c r="K5721" s="8">
        <v>45859</v>
      </c>
      <c r="L5721" s="7" t="s">
        <v>8443</v>
      </c>
      <c r="M5721" s="44">
        <v>59.8</v>
      </c>
      <c r="N5721" s="7">
        <v>1</v>
      </c>
      <c r="O5721" s="44">
        <v>59.8</v>
      </c>
      <c r="P5721" s="44">
        <v>34.81</v>
      </c>
      <c r="Q5721" s="44">
        <v>2.37</v>
      </c>
      <c r="R5721" s="44">
        <v>15.96</v>
      </c>
      <c r="S5721" s="44">
        <v>0</v>
      </c>
      <c r="T5721" s="44">
        <v>0</v>
      </c>
      <c r="U5721" s="44">
        <v>6.66</v>
      </c>
      <c r="V5721" s="9">
        <v>0.1113</v>
      </c>
      <c r="W5721" s="42" t="s">
        <v>34</v>
      </c>
      <c r="X5721" s="43"/>
      <c r="Y5721" s="43"/>
      <c r="Z5721" s="43" t="s">
        <v>8442</v>
      </c>
      <c r="AA5721" s="37" t="str">
        <f>VLOOKUP(J5721, sku!B:C, 2, FALSE)</f>
        <v>Shiny 500ml</v>
      </c>
      <c r="AB5721" s="37" t="str">
        <f>VLOOKUP(J5721, sku!B:BM, 64, FALSE)</f>
        <v>Revenda</v>
      </c>
      <c r="AC5721" s="37" t="str">
        <f>LEFT(pedidos[[#This Row],[SKU]],3)</f>
        <v>VX2</v>
      </c>
      <c r="AD5721" s="37" t="str" cm="1">
        <f t="array" aca="1" ref="AD5721" ca="1">IFERROR(
  INDEX(
    montadora[Montadora],
    MATCH(TRUE,LEFT(#REF!,NÚCARACT(montadora[SKU Parcial]))=montadora[SKU Parcial],0)
  ),
  ""
)</f>
        <v/>
      </c>
    </row>
    <row r="5722" spans="1:30" x14ac:dyDescent="0.25">
      <c r="A5722" s="42" t="s">
        <v>10850</v>
      </c>
      <c r="B5722" s="42"/>
      <c r="C5722" s="42"/>
      <c r="D5722" s="42"/>
      <c r="E5722" s="42">
        <v>23693661697</v>
      </c>
      <c r="F5722" s="42" t="s">
        <v>8828</v>
      </c>
      <c r="G5722" s="42" t="s">
        <v>11228</v>
      </c>
      <c r="H5722" s="7"/>
      <c r="I5722" s="42"/>
      <c r="J5722" s="42" t="s">
        <v>105</v>
      </c>
      <c r="K5722" s="8">
        <v>45858</v>
      </c>
      <c r="L5722" s="7" t="s">
        <v>8443</v>
      </c>
      <c r="M5722" s="44">
        <v>328.8</v>
      </c>
      <c r="N5722" s="7">
        <v>1</v>
      </c>
      <c r="O5722" s="44">
        <v>328.8</v>
      </c>
      <c r="P5722" s="44">
        <v>120</v>
      </c>
      <c r="Q5722" s="44">
        <v>13.05</v>
      </c>
      <c r="R5722" s="44">
        <v>69.760000000000005</v>
      </c>
      <c r="S5722" s="44">
        <v>0</v>
      </c>
      <c r="T5722" s="44">
        <v>0</v>
      </c>
      <c r="U5722" s="44">
        <v>125.99</v>
      </c>
      <c r="V5722" s="9">
        <v>0.38319999999999999</v>
      </c>
      <c r="W5722" s="42" t="s">
        <v>34</v>
      </c>
      <c r="X5722" s="43"/>
      <c r="Y5722" s="43"/>
      <c r="Z5722" s="43" t="s">
        <v>8442</v>
      </c>
      <c r="AA5722" s="37" t="str">
        <f>VLOOKUP(J5722, sku!B:C, 2, FALSE)</f>
        <v>Travessa Nissan - Style - - - Kicks - - - Prata</v>
      </c>
      <c r="AB5722" s="37" t="str">
        <f>VLOOKUP(J5722, sku!B:BM, 64, FALSE)</f>
        <v>Fabricação</v>
      </c>
      <c r="AC5722" s="37" t="str">
        <f>LEFT(pedidos[[#This Row],[SKU]],3)</f>
        <v>XNS</v>
      </c>
      <c r="AD5722" s="37" t="str" cm="1">
        <f t="array" aca="1" ref="AD5722" ca="1">IFERROR(
  INDEX(
    montadora[Montadora],
    MATCH(TRUE,LEFT(#REF!,NÚCARACT(montadora[SKU Parcial]))=montadora[SKU Parcial],0)
  ),
  ""
)</f>
        <v/>
      </c>
    </row>
    <row r="5723" spans="1:30" x14ac:dyDescent="0.25">
      <c r="A5723" s="42" t="s">
        <v>10851</v>
      </c>
      <c r="B5723" s="42"/>
      <c r="C5723" s="42"/>
      <c r="D5723" s="42"/>
      <c r="E5723" s="42">
        <v>23998118595</v>
      </c>
      <c r="F5723" s="42" t="s">
        <v>10106</v>
      </c>
      <c r="G5723" s="42" t="s">
        <v>11228</v>
      </c>
      <c r="H5723" s="7"/>
      <c r="I5723" s="42"/>
      <c r="J5723" s="42" t="s">
        <v>290</v>
      </c>
      <c r="K5723" s="8">
        <v>45858</v>
      </c>
      <c r="L5723" s="7" t="s">
        <v>8443</v>
      </c>
      <c r="M5723" s="44">
        <v>38.799999999999997</v>
      </c>
      <c r="N5723" s="7">
        <v>1</v>
      </c>
      <c r="O5723" s="44">
        <v>38.799999999999997</v>
      </c>
      <c r="P5723" s="44">
        <v>15.8</v>
      </c>
      <c r="Q5723" s="44">
        <v>1.54</v>
      </c>
      <c r="R5723" s="44">
        <v>11.76</v>
      </c>
      <c r="S5723" s="44">
        <v>0</v>
      </c>
      <c r="T5723" s="44">
        <v>0</v>
      </c>
      <c r="U5723" s="44">
        <v>9.6999999999999993</v>
      </c>
      <c r="V5723" s="9">
        <v>0.25</v>
      </c>
      <c r="W5723" s="42" t="s">
        <v>34</v>
      </c>
      <c r="X5723" s="43"/>
      <c r="Y5723" s="43"/>
      <c r="Z5723" s="43" t="s">
        <v>8442</v>
      </c>
      <c r="AA5723" s="37" t="str">
        <f>VLOOKUP(J5723, sku!B:C, 2, FALSE)</f>
        <v>Par De Trava Do Quebra Vento Preto (23Cm)</v>
      </c>
      <c r="AB5723" s="37" t="str">
        <f>VLOOKUP(J5723, sku!B:BM, 64, FALSE)</f>
        <v>Revenda</v>
      </c>
      <c r="AC5723" s="37" t="str">
        <f>LEFT(pedidos[[#This Row],[SKU]],3)</f>
        <v>Q-9</v>
      </c>
      <c r="AD5723" s="37" t="str" cm="1">
        <f t="array" aca="1" ref="AD5723" ca="1">IFERROR(
  INDEX(
    montadora[Montadora],
    MATCH(TRUE,LEFT(#REF!,NÚCARACT(montadora[SKU Parcial]))=montadora[SKU Parcial],0)
  ),
  ""
)</f>
        <v/>
      </c>
    </row>
    <row r="5724" spans="1:30" x14ac:dyDescent="0.25">
      <c r="A5724" s="42" t="s">
        <v>10852</v>
      </c>
      <c r="B5724" s="42"/>
      <c r="C5724" s="42"/>
      <c r="D5724" s="42"/>
      <c r="E5724" s="42">
        <v>21199662979</v>
      </c>
      <c r="F5724" s="42" t="s">
        <v>10123</v>
      </c>
      <c r="G5724" s="42" t="s">
        <v>11228</v>
      </c>
      <c r="H5724" s="7"/>
      <c r="I5724" s="42"/>
      <c r="J5724" s="42" t="s">
        <v>2566</v>
      </c>
      <c r="K5724" s="8">
        <v>45858</v>
      </c>
      <c r="L5724" s="7" t="s">
        <v>8443</v>
      </c>
      <c r="M5724" s="44">
        <v>18.8</v>
      </c>
      <c r="N5724" s="7">
        <v>1</v>
      </c>
      <c r="O5724" s="44">
        <v>18.8</v>
      </c>
      <c r="P5724" s="44">
        <v>5.4</v>
      </c>
      <c r="Q5724" s="44">
        <v>0.75</v>
      </c>
      <c r="R5724" s="44">
        <v>0</v>
      </c>
      <c r="S5724" s="44">
        <v>0</v>
      </c>
      <c r="T5724" s="44">
        <v>0</v>
      </c>
      <c r="U5724" s="44">
        <v>12.65</v>
      </c>
      <c r="V5724" s="9">
        <v>0.67310000000000003</v>
      </c>
      <c r="W5724" s="42" t="s">
        <v>34</v>
      </c>
      <c r="X5724" s="43"/>
      <c r="Y5724" s="43"/>
      <c r="Z5724" s="43" t="s">
        <v>8442</v>
      </c>
      <c r="AA5724" s="37" t="str">
        <f>VLOOKUP(J5724, sku!B:C, 2, FALSE)</f>
        <v>Chave Allen de Aço de Cabeça, Esférica (9 Peças) Hex Key Wrench</v>
      </c>
      <c r="AB5724" s="37" t="str">
        <f>VLOOKUP(J5724, sku!B:BM, 64, FALSE)</f>
        <v>Importação</v>
      </c>
      <c r="AC5724" s="37" t="str">
        <f>LEFT(pedidos[[#This Row],[SKU]],3)</f>
        <v>1K9</v>
      </c>
      <c r="AD5724" s="37" t="str" cm="1">
        <f t="array" aca="1" ref="AD5724" ca="1">IFERROR(
  INDEX(
    montadora[Montadora],
    MATCH(TRUE,LEFT(#REF!,NÚCARACT(montadora[SKU Parcial]))=montadora[SKU Parcial],0)
  ),
  ""
)</f>
        <v/>
      </c>
    </row>
    <row r="5725" spans="1:30" x14ac:dyDescent="0.25">
      <c r="A5725" s="42" t="s">
        <v>10853</v>
      </c>
      <c r="B5725" s="42"/>
      <c r="C5725" s="42"/>
      <c r="D5725" s="42"/>
      <c r="E5725" s="42">
        <v>21399581404</v>
      </c>
      <c r="F5725" s="42" t="s">
        <v>8399</v>
      </c>
      <c r="G5725" s="42" t="s">
        <v>11228</v>
      </c>
      <c r="H5725" s="7"/>
      <c r="I5725" s="42"/>
      <c r="J5725" s="42" t="s">
        <v>994</v>
      </c>
      <c r="K5725" s="8">
        <v>45858</v>
      </c>
      <c r="L5725" s="7" t="s">
        <v>8443</v>
      </c>
      <c r="M5725" s="44">
        <v>138.80000000000001</v>
      </c>
      <c r="N5725" s="7">
        <v>1</v>
      </c>
      <c r="O5725" s="44">
        <v>138.80000000000001</v>
      </c>
      <c r="P5725" s="44">
        <v>70</v>
      </c>
      <c r="Q5725" s="44">
        <v>5.51</v>
      </c>
      <c r="R5725" s="44">
        <v>33.35</v>
      </c>
      <c r="S5725" s="44">
        <v>0</v>
      </c>
      <c r="T5725" s="44">
        <v>0</v>
      </c>
      <c r="U5725" s="44">
        <v>29.94</v>
      </c>
      <c r="V5725" s="9">
        <v>0.2157</v>
      </c>
      <c r="W5725" s="42" t="s">
        <v>34</v>
      </c>
      <c r="X5725" s="43"/>
      <c r="Y5725" s="43"/>
      <c r="Z5725" s="43" t="s">
        <v>8442</v>
      </c>
      <c r="AA5725" s="37" t="str">
        <f>VLOOKUP(J5725, sku!B:C, 2, FALSE)</f>
        <v>Smart Led Taytech 8000 Lumens - H4</v>
      </c>
      <c r="AB5725" s="37" t="str">
        <f>VLOOKUP(J5725, sku!B:BM, 64, FALSE)</f>
        <v>Revenda</v>
      </c>
      <c r="AC5725" s="37" t="str">
        <f>LEFT(pedidos[[#This Row],[SKU]],3)</f>
        <v>TT-</v>
      </c>
      <c r="AD5725" s="37" t="str" cm="1">
        <f t="array" aca="1" ref="AD5725" ca="1">IFERROR(
  INDEX(
    montadora[Montadora],
    MATCH(TRUE,LEFT(#REF!,NÚCARACT(montadora[SKU Parcial]))=montadora[SKU Parcial],0)
  ),
  ""
)</f>
        <v/>
      </c>
    </row>
    <row r="5726" spans="1:30" x14ac:dyDescent="0.25">
      <c r="A5726" s="42" t="s">
        <v>10853</v>
      </c>
      <c r="B5726" s="42"/>
      <c r="C5726" s="42"/>
      <c r="D5726" s="42"/>
      <c r="E5726" s="42">
        <v>23298157719</v>
      </c>
      <c r="F5726" s="42" t="s">
        <v>8817</v>
      </c>
      <c r="G5726" s="42" t="s">
        <v>11228</v>
      </c>
      <c r="H5726" s="7"/>
      <c r="I5726" s="42"/>
      <c r="J5726" s="42" t="s">
        <v>3348</v>
      </c>
      <c r="K5726" s="8">
        <v>45858</v>
      </c>
      <c r="L5726" s="7" t="s">
        <v>8443</v>
      </c>
      <c r="M5726" s="44">
        <v>59.8</v>
      </c>
      <c r="N5726" s="7">
        <v>1</v>
      </c>
      <c r="O5726" s="44">
        <v>59.8</v>
      </c>
      <c r="P5726" s="44">
        <v>34.81</v>
      </c>
      <c r="Q5726" s="44">
        <v>2.37</v>
      </c>
      <c r="R5726" s="44">
        <v>14.37</v>
      </c>
      <c r="S5726" s="44">
        <v>0</v>
      </c>
      <c r="T5726" s="44">
        <v>0</v>
      </c>
      <c r="U5726" s="44">
        <v>8.25</v>
      </c>
      <c r="V5726" s="9">
        <v>0.13789999999999999</v>
      </c>
      <c r="W5726" s="42" t="s">
        <v>34</v>
      </c>
      <c r="X5726" s="43"/>
      <c r="Y5726" s="43"/>
      <c r="Z5726" s="43" t="s">
        <v>8442</v>
      </c>
      <c r="AA5726" s="37" t="str">
        <f>VLOOKUP(J5726, sku!B:C, 2, FALSE)</f>
        <v>Shiny 500ml</v>
      </c>
      <c r="AB5726" s="37" t="str">
        <f>VLOOKUP(J5726, sku!B:BM, 64, FALSE)</f>
        <v>Revenda</v>
      </c>
      <c r="AC5726" s="37" t="str">
        <f>LEFT(pedidos[[#This Row],[SKU]],3)</f>
        <v>VX2</v>
      </c>
      <c r="AD5726" s="37" t="str" cm="1">
        <f t="array" aca="1" ref="AD5726" ca="1">IFERROR(
  INDEX(
    montadora[Montadora],
    MATCH(TRUE,LEFT(#REF!,NÚCARACT(montadora[SKU Parcial]))=montadora[SKU Parcial],0)
  ),
  ""
)</f>
        <v/>
      </c>
    </row>
    <row r="5727" spans="1:30" x14ac:dyDescent="0.25">
      <c r="A5727" s="42" t="s">
        <v>10854</v>
      </c>
      <c r="B5727" s="42"/>
      <c r="C5727" s="42"/>
      <c r="D5727" s="42"/>
      <c r="E5727" s="42">
        <v>19398017908</v>
      </c>
      <c r="F5727" s="42" t="s">
        <v>544</v>
      </c>
      <c r="G5727" s="42" t="s">
        <v>11228</v>
      </c>
      <c r="H5727" s="7"/>
      <c r="I5727" s="42"/>
      <c r="J5727" s="42" t="s">
        <v>2045</v>
      </c>
      <c r="K5727" s="8">
        <v>45858</v>
      </c>
      <c r="L5727" s="7" t="s">
        <v>8443</v>
      </c>
      <c r="M5727" s="44">
        <v>228.8</v>
      </c>
      <c r="N5727" s="7">
        <v>1</v>
      </c>
      <c r="O5727" s="44">
        <v>228.8</v>
      </c>
      <c r="P5727" s="44">
        <v>105</v>
      </c>
      <c r="Q5727" s="44">
        <v>9.08</v>
      </c>
      <c r="R5727" s="44">
        <v>49.76</v>
      </c>
      <c r="S5727" s="44">
        <v>0</v>
      </c>
      <c r="T5727" s="44">
        <v>0</v>
      </c>
      <c r="U5727" s="44">
        <v>64.959999999999994</v>
      </c>
      <c r="V5727" s="9">
        <v>0.28389999999999999</v>
      </c>
      <c r="W5727" s="42" t="s">
        <v>34</v>
      </c>
      <c r="X5727" s="43"/>
      <c r="Y5727" s="43"/>
      <c r="Z5727" s="43" t="s">
        <v>8442</v>
      </c>
      <c r="AA5727" s="37" t="str">
        <f>VLOOKUP(J5727, sku!B:C, 2, FALSE)</f>
        <v>Travessa Jeep - Slim - - - Renegade - 2016 A 2025 - Grafite</v>
      </c>
      <c r="AB5727" s="37" t="str">
        <f>VLOOKUP(J5727, sku!B:BM, 64, FALSE)</f>
        <v>Fabricação</v>
      </c>
      <c r="AC5727" s="37" t="str">
        <f>LEFT(pedidos[[#This Row],[SKU]],3)</f>
        <v>XJP</v>
      </c>
      <c r="AD5727" s="37" t="str" cm="1">
        <f t="array" aca="1" ref="AD5727" ca="1">IFERROR(
  INDEX(
    montadora[Montadora],
    MATCH(TRUE,LEFT(#REF!,NÚCARACT(montadora[SKU Parcial]))=montadora[SKU Parcial],0)
  ),
  ""
)</f>
        <v/>
      </c>
    </row>
    <row r="5728" spans="1:30" x14ac:dyDescent="0.25">
      <c r="A5728" s="42" t="s">
        <v>10855</v>
      </c>
      <c r="B5728" s="42"/>
      <c r="C5728" s="42"/>
      <c r="D5728" s="42"/>
      <c r="E5728" s="42">
        <v>22298177656</v>
      </c>
      <c r="F5728" s="42" t="s">
        <v>8393</v>
      </c>
      <c r="G5728" s="42" t="s">
        <v>11228</v>
      </c>
      <c r="H5728" s="7"/>
      <c r="I5728" s="42"/>
      <c r="J5728" s="42" t="s">
        <v>938</v>
      </c>
      <c r="K5728" s="8">
        <v>45858</v>
      </c>
      <c r="L5728" s="7" t="s">
        <v>8443</v>
      </c>
      <c r="M5728" s="44">
        <v>82.8</v>
      </c>
      <c r="N5728" s="7">
        <v>1</v>
      </c>
      <c r="O5728" s="44">
        <v>92.74</v>
      </c>
      <c r="P5728" s="44">
        <v>36</v>
      </c>
      <c r="Q5728" s="44">
        <v>3.29</v>
      </c>
      <c r="R5728" s="44">
        <v>20.56</v>
      </c>
      <c r="S5728" s="44">
        <v>9.94</v>
      </c>
      <c r="T5728" s="44">
        <v>0</v>
      </c>
      <c r="U5728" s="44">
        <v>22.95</v>
      </c>
      <c r="V5728" s="9">
        <v>0.2772</v>
      </c>
      <c r="W5728" s="42" t="s">
        <v>34</v>
      </c>
      <c r="X5728" s="43"/>
      <c r="Y5728" s="43"/>
      <c r="Z5728" s="43" t="s">
        <v>8442</v>
      </c>
      <c r="AA5728" s="37" t="str">
        <f>VLOOKUP(J5728, sku!B:C, 2, FALSE)</f>
        <v>Cadeirinha Preta Aro 26 - Peixinho Bike</v>
      </c>
      <c r="AB5728" s="37" t="str">
        <f>VLOOKUP(J5728, sku!B:BM, 64, FALSE)</f>
        <v>Revenda</v>
      </c>
      <c r="AC5728" s="37" t="str">
        <f>LEFT(pedidos[[#This Row],[SKU]],3)</f>
        <v>CAD</v>
      </c>
      <c r="AD5728" s="37" t="str" cm="1">
        <f t="array" aca="1" ref="AD5728" ca="1">IFERROR(
  INDEX(
    montadora[Montadora],
    MATCH(TRUE,LEFT(#REF!,NÚCARACT(montadora[SKU Parcial]))=montadora[SKU Parcial],0)
  ),
  ""
)</f>
        <v/>
      </c>
    </row>
    <row r="5729" spans="1:30" x14ac:dyDescent="0.25">
      <c r="A5729" s="42" t="s">
        <v>10856</v>
      </c>
      <c r="B5729" s="42"/>
      <c r="C5729" s="42"/>
      <c r="D5729" s="42"/>
      <c r="E5729" s="42">
        <v>21798007950</v>
      </c>
      <c r="F5729" s="42" t="s">
        <v>10113</v>
      </c>
      <c r="G5729" s="42" t="s">
        <v>11228</v>
      </c>
      <c r="H5729" s="7"/>
      <c r="I5729" s="42"/>
      <c r="J5729" s="42" t="s">
        <v>10151</v>
      </c>
      <c r="K5729" s="8">
        <v>45858</v>
      </c>
      <c r="L5729" s="7" t="s">
        <v>8443</v>
      </c>
      <c r="M5729" s="44">
        <v>107.8</v>
      </c>
      <c r="N5729" s="7">
        <v>1</v>
      </c>
      <c r="O5729" s="44">
        <v>107.8</v>
      </c>
      <c r="P5729" s="44">
        <v>69.25</v>
      </c>
      <c r="Q5729" s="44">
        <v>4.28</v>
      </c>
      <c r="R5729" s="44">
        <v>25.56</v>
      </c>
      <c r="S5729" s="44">
        <v>0</v>
      </c>
      <c r="T5729" s="44">
        <v>0</v>
      </c>
      <c r="U5729" s="44">
        <v>8.7100000000000009</v>
      </c>
      <c r="V5729" s="9">
        <v>8.0799999999999997E-2</v>
      </c>
      <c r="W5729" s="42" t="s">
        <v>34</v>
      </c>
      <c r="X5729" s="43"/>
      <c r="Y5729" s="43"/>
      <c r="Z5729" s="43" t="s">
        <v>8442</v>
      </c>
      <c r="AA5729" s="37" t="str">
        <f>VLOOKUP(J5729, sku!B:C, 2, FALSE)</f>
        <v>Opty 240ml</v>
      </c>
      <c r="AB5729" s="37" t="str">
        <f>VLOOKUP(J5729, sku!B:BM, 64, FALSE)</f>
        <v>Revenda</v>
      </c>
      <c r="AC5729" s="37" t="str">
        <f>LEFT(pedidos[[#This Row],[SKU]],3)</f>
        <v>VX2</v>
      </c>
      <c r="AD5729" s="37" t="str" cm="1">
        <f t="array" aca="1" ref="AD5729" ca="1">IFERROR(
  INDEX(
    montadora[Montadora],
    MATCH(TRUE,LEFT(#REF!,NÚCARACT(montadora[SKU Parcial]))=montadora[SKU Parcial],0)
  ),
  ""
)</f>
        <v/>
      </c>
    </row>
    <row r="5730" spans="1:30" x14ac:dyDescent="0.25">
      <c r="A5730" s="42" t="s">
        <v>10857</v>
      </c>
      <c r="B5730" s="42"/>
      <c r="C5730" s="42"/>
      <c r="D5730" s="42"/>
      <c r="E5730" s="42">
        <v>22398135048</v>
      </c>
      <c r="F5730" s="42" t="s">
        <v>8354</v>
      </c>
      <c r="G5730" s="42" t="s">
        <v>11228</v>
      </c>
      <c r="H5730" s="7"/>
      <c r="I5730" s="42"/>
      <c r="J5730" s="42" t="s">
        <v>100</v>
      </c>
      <c r="K5730" s="8">
        <v>45858</v>
      </c>
      <c r="L5730" s="7" t="s">
        <v>8443</v>
      </c>
      <c r="M5730" s="44">
        <v>47.8</v>
      </c>
      <c r="N5730" s="7">
        <v>2</v>
      </c>
      <c r="O5730" s="44">
        <v>107.64</v>
      </c>
      <c r="P5730" s="44">
        <v>17.68</v>
      </c>
      <c r="Q5730" s="44">
        <v>3.8</v>
      </c>
      <c r="R5730" s="44">
        <v>13.55</v>
      </c>
      <c r="S5730" s="44">
        <v>12.04</v>
      </c>
      <c r="T5730" s="44">
        <v>0</v>
      </c>
      <c r="U5730" s="44">
        <v>60.57</v>
      </c>
      <c r="V5730" s="9">
        <v>0.63360000000000005</v>
      </c>
      <c r="W5730" s="42" t="s">
        <v>34</v>
      </c>
      <c r="X5730" s="43"/>
      <c r="Y5730" s="43"/>
      <c r="Z5730" s="43" t="s">
        <v>8442</v>
      </c>
      <c r="AA5730" s="37" t="str">
        <f>VLOOKUP(J5730, sku!B:C, 2, FALSE)</f>
        <v>Trava Disco De Freio Bicicleta - Prata</v>
      </c>
      <c r="AB5730" s="37" t="str">
        <f>VLOOKUP(J5730, sku!B:BM, 64, FALSE)</f>
        <v>Importação</v>
      </c>
      <c r="AC5730" s="37" t="str">
        <f>LEFT(pedidos[[#This Row],[SKU]],3)</f>
        <v>ET0</v>
      </c>
      <c r="AD5730" s="37" t="str" cm="1">
        <f t="array" aca="1" ref="AD5730" ca="1">IFERROR(
  INDEX(
    montadora[Montadora],
    MATCH(TRUE,LEFT(#REF!,NÚCARACT(montadora[SKU Parcial]))=montadora[SKU Parcial],0)
  ),
  ""
)</f>
        <v/>
      </c>
    </row>
    <row r="5731" spans="1:30" x14ac:dyDescent="0.25">
      <c r="A5731" s="42" t="s">
        <v>10858</v>
      </c>
      <c r="B5731" s="42"/>
      <c r="C5731" s="42"/>
      <c r="D5731" s="42"/>
      <c r="E5731" s="42">
        <v>23993647167</v>
      </c>
      <c r="F5731" s="42" t="s">
        <v>10130</v>
      </c>
      <c r="G5731" s="42" t="s">
        <v>11228</v>
      </c>
      <c r="H5731" s="7"/>
      <c r="I5731" s="42"/>
      <c r="J5731" s="42" t="s">
        <v>3236</v>
      </c>
      <c r="K5731" s="8">
        <v>45858</v>
      </c>
      <c r="L5731" s="7" t="s">
        <v>8443</v>
      </c>
      <c r="M5731" s="44">
        <v>58.8</v>
      </c>
      <c r="N5731" s="7">
        <v>1</v>
      </c>
      <c r="O5731" s="44">
        <v>58.8</v>
      </c>
      <c r="P5731" s="44">
        <v>33.85</v>
      </c>
      <c r="Q5731" s="44">
        <v>2.33</v>
      </c>
      <c r="R5731" s="44">
        <v>15.76</v>
      </c>
      <c r="S5731" s="44">
        <v>0</v>
      </c>
      <c r="T5731" s="44">
        <v>0</v>
      </c>
      <c r="U5731" s="44">
        <v>6.86</v>
      </c>
      <c r="V5731" s="9">
        <v>0.1166</v>
      </c>
      <c r="W5731" s="42" t="s">
        <v>34</v>
      </c>
      <c r="X5731" s="43"/>
      <c r="Y5731" s="43"/>
      <c r="Z5731" s="43" t="s">
        <v>8442</v>
      </c>
      <c r="AA5731" s="37" t="str">
        <f>VLOOKUP(J5731, sku!B:C, 2, FALSE)</f>
        <v>Blend Cleaner Black Wax 500ml</v>
      </c>
      <c r="AB5731" s="37" t="str">
        <f>VLOOKUP(J5731, sku!B:BM, 64, FALSE)</f>
        <v>Revenda</v>
      </c>
      <c r="AC5731" s="37" t="str">
        <f>LEFT(pedidos[[#This Row],[SKU]],3)</f>
        <v>VX2</v>
      </c>
      <c r="AD5731" s="37" t="str" cm="1">
        <f t="array" aca="1" ref="AD5731" ca="1">IFERROR(
  INDEX(
    montadora[Montadora],
    MATCH(TRUE,LEFT(#REF!,NÚCARACT(montadora[SKU Parcial]))=montadora[SKU Parcial],0)
  ),
  ""
)</f>
        <v/>
      </c>
    </row>
    <row r="5732" spans="1:30" x14ac:dyDescent="0.25">
      <c r="A5732" s="42" t="s">
        <v>10859</v>
      </c>
      <c r="B5732" s="42"/>
      <c r="C5732" s="42"/>
      <c r="D5732" s="42"/>
      <c r="E5732" s="42">
        <v>21199662979</v>
      </c>
      <c r="F5732" s="42" t="s">
        <v>10123</v>
      </c>
      <c r="G5732" s="42" t="s">
        <v>11228</v>
      </c>
      <c r="H5732" s="7"/>
      <c r="I5732" s="42"/>
      <c r="J5732" s="42" t="s">
        <v>2566</v>
      </c>
      <c r="K5732" s="8">
        <v>45858</v>
      </c>
      <c r="L5732" s="7" t="s">
        <v>8443</v>
      </c>
      <c r="M5732" s="44">
        <v>18.8</v>
      </c>
      <c r="N5732" s="7">
        <v>1</v>
      </c>
      <c r="O5732" s="44">
        <v>18.8</v>
      </c>
      <c r="P5732" s="44">
        <v>5.4</v>
      </c>
      <c r="Q5732" s="44">
        <v>0.75</v>
      </c>
      <c r="R5732" s="44">
        <v>7.76</v>
      </c>
      <c r="S5732" s="44">
        <v>0</v>
      </c>
      <c r="T5732" s="44">
        <v>0</v>
      </c>
      <c r="U5732" s="44">
        <v>4.8899999999999997</v>
      </c>
      <c r="V5732" s="9">
        <v>0.26029999999999998</v>
      </c>
      <c r="W5732" s="42" t="s">
        <v>34</v>
      </c>
      <c r="X5732" s="43"/>
      <c r="Y5732" s="43"/>
      <c r="Z5732" s="43" t="s">
        <v>8442</v>
      </c>
      <c r="AA5732" s="37" t="str">
        <f>VLOOKUP(J5732, sku!B:C, 2, FALSE)</f>
        <v>Chave Allen de Aço de Cabeça, Esférica (9 Peças) Hex Key Wrench</v>
      </c>
      <c r="AB5732" s="37" t="str">
        <f>VLOOKUP(J5732, sku!B:BM, 64, FALSE)</f>
        <v>Importação</v>
      </c>
      <c r="AC5732" s="37" t="str">
        <f>LEFT(pedidos[[#This Row],[SKU]],3)</f>
        <v>1K9</v>
      </c>
      <c r="AD5732" s="37" t="str" cm="1">
        <f t="array" aca="1" ref="AD5732" ca="1">IFERROR(
  INDEX(
    montadora[Montadora],
    MATCH(TRUE,LEFT(#REF!,NÚCARACT(montadora[SKU Parcial]))=montadora[SKU Parcial],0)
  ),
  ""
)</f>
        <v/>
      </c>
    </row>
    <row r="5733" spans="1:30" x14ac:dyDescent="0.25">
      <c r="A5733" s="42" t="s">
        <v>10860</v>
      </c>
      <c r="B5733" s="42"/>
      <c r="C5733" s="42"/>
      <c r="D5733" s="42"/>
      <c r="E5733" s="42">
        <v>23098159310</v>
      </c>
      <c r="F5733" s="42" t="s">
        <v>10141</v>
      </c>
      <c r="G5733" s="42" t="s">
        <v>11228</v>
      </c>
      <c r="H5733" s="7"/>
      <c r="I5733" s="42"/>
      <c r="J5733" s="42" t="s">
        <v>10166</v>
      </c>
      <c r="K5733" s="8">
        <v>45858</v>
      </c>
      <c r="L5733" s="7" t="s">
        <v>8443</v>
      </c>
      <c r="M5733" s="44">
        <v>22.8</v>
      </c>
      <c r="N5733" s="7">
        <v>1</v>
      </c>
      <c r="O5733" s="44">
        <v>28.82</v>
      </c>
      <c r="P5733" s="44">
        <v>10.94</v>
      </c>
      <c r="Q5733" s="44">
        <v>0.91</v>
      </c>
      <c r="R5733" s="44">
        <v>8.56</v>
      </c>
      <c r="S5733" s="44">
        <v>6.02</v>
      </c>
      <c r="T5733" s="44">
        <v>0</v>
      </c>
      <c r="U5733" s="44">
        <v>2.39</v>
      </c>
      <c r="V5733" s="9">
        <v>0.105</v>
      </c>
      <c r="W5733" s="42" t="s">
        <v>34</v>
      </c>
      <c r="X5733" s="43"/>
      <c r="Y5733" s="43"/>
      <c r="Z5733" s="43" t="s">
        <v>8442</v>
      </c>
      <c r="AA5733" s="37" t="str">
        <f>VLOOKUP(J5733, sku!B:C, 2, FALSE)</f>
        <v>Ecoblack 1,5l</v>
      </c>
      <c r="AB5733" s="37" t="str">
        <f>VLOOKUP(J5733, sku!B:BM, 64, FALSE)</f>
        <v>Revenda</v>
      </c>
      <c r="AC5733" s="37" t="str">
        <f>LEFT(pedidos[[#This Row],[SKU]],3)</f>
        <v>VT2</v>
      </c>
      <c r="AD5733" s="37" t="str" cm="1">
        <f t="array" aca="1" ref="AD5733" ca="1">IFERROR(
  INDEX(
    montadora[Montadora],
    MATCH(TRUE,LEFT(#REF!,NÚCARACT(montadora[SKU Parcial]))=montadora[SKU Parcial],0)
  ),
  ""
)</f>
        <v/>
      </c>
    </row>
    <row r="5734" spans="1:30" x14ac:dyDescent="0.25">
      <c r="A5734" s="42" t="s">
        <v>10861</v>
      </c>
      <c r="B5734" s="42"/>
      <c r="C5734" s="42"/>
      <c r="D5734" s="42"/>
      <c r="E5734" s="42">
        <v>22798369651</v>
      </c>
      <c r="F5734" s="42" t="s">
        <v>8391</v>
      </c>
      <c r="G5734" s="42" t="s">
        <v>11228</v>
      </c>
      <c r="H5734" s="7"/>
      <c r="I5734" s="42"/>
      <c r="J5734" s="42" t="s">
        <v>3206</v>
      </c>
      <c r="K5734" s="8">
        <v>45858</v>
      </c>
      <c r="L5734" s="7" t="s">
        <v>8443</v>
      </c>
      <c r="M5734" s="44">
        <v>58.9</v>
      </c>
      <c r="N5734" s="7">
        <v>1</v>
      </c>
      <c r="O5734" s="44">
        <v>58.9</v>
      </c>
      <c r="P5734" s="44">
        <v>33.340000000000003</v>
      </c>
      <c r="Q5734" s="44">
        <v>2.34</v>
      </c>
      <c r="R5734" s="44">
        <v>15.78</v>
      </c>
      <c r="S5734" s="44">
        <v>0</v>
      </c>
      <c r="T5734" s="44">
        <v>0</v>
      </c>
      <c r="U5734" s="44">
        <v>7.44</v>
      </c>
      <c r="V5734" s="9">
        <v>0.1263</v>
      </c>
      <c r="W5734" s="42" t="s">
        <v>34</v>
      </c>
      <c r="X5734" s="43"/>
      <c r="Y5734" s="43"/>
      <c r="Z5734" s="43" t="s">
        <v>8442</v>
      </c>
      <c r="AA5734" s="37" t="str">
        <f>VLOOKUP(J5734, sku!B:C, 2, FALSE)</f>
        <v>Banco Bicicleta Selim Preto e Vermelho + Couro PU</v>
      </c>
      <c r="AB5734" s="37" t="str">
        <f>VLOOKUP(J5734, sku!B:BM, 64, FALSE)</f>
        <v>Importação</v>
      </c>
      <c r="AC5734" s="37" t="str">
        <f>LEFT(pedidos[[#This Row],[SKU]],3)</f>
        <v>EB0</v>
      </c>
      <c r="AD5734" s="37" t="str" cm="1">
        <f t="array" aca="1" ref="AD5734" ca="1">IFERROR(
  INDEX(
    montadora[Montadora],
    MATCH(TRUE,LEFT(#REF!,NÚCARACT(montadora[SKU Parcial]))=montadora[SKU Parcial],0)
  ),
  ""
)</f>
        <v/>
      </c>
    </row>
    <row r="5735" spans="1:30" x14ac:dyDescent="0.25">
      <c r="A5735" s="42" t="s">
        <v>10862</v>
      </c>
      <c r="B5735" s="42"/>
      <c r="C5735" s="42"/>
      <c r="D5735" s="42"/>
      <c r="E5735" s="42">
        <v>22593667371</v>
      </c>
      <c r="F5735" s="42" t="s">
        <v>8360</v>
      </c>
      <c r="G5735" s="42" t="s">
        <v>11228</v>
      </c>
      <c r="H5735" s="7"/>
      <c r="I5735" s="42"/>
      <c r="J5735" s="42" t="s">
        <v>3271</v>
      </c>
      <c r="K5735" s="8">
        <v>45858</v>
      </c>
      <c r="L5735" s="7" t="s">
        <v>8443</v>
      </c>
      <c r="M5735" s="44">
        <v>29.8</v>
      </c>
      <c r="N5735" s="7">
        <v>1</v>
      </c>
      <c r="O5735" s="44">
        <v>29.8</v>
      </c>
      <c r="P5735" s="44">
        <v>13.57</v>
      </c>
      <c r="Q5735" s="44">
        <v>1.18</v>
      </c>
      <c r="R5735" s="44">
        <v>9.9600000000000009</v>
      </c>
      <c r="S5735" s="44">
        <v>0</v>
      </c>
      <c r="T5735" s="44">
        <v>0</v>
      </c>
      <c r="U5735" s="44">
        <v>5.09</v>
      </c>
      <c r="V5735" s="9">
        <v>0.17069999999999999</v>
      </c>
      <c r="W5735" s="42" t="s">
        <v>34</v>
      </c>
      <c r="X5735" s="43"/>
      <c r="Y5735" s="43"/>
      <c r="Z5735" s="43" t="s">
        <v>8442</v>
      </c>
      <c r="AA5735" s="37" t="str">
        <f>VLOOKUP(J5735, sku!B:C, 2, FALSE)</f>
        <v>Sanitizante Frutal 1,5l</v>
      </c>
      <c r="AB5735" s="37" t="str">
        <f>VLOOKUP(J5735, sku!B:BM, 64, FALSE)</f>
        <v>Revenda</v>
      </c>
      <c r="AC5735" s="37" t="str">
        <f>LEFT(pedidos[[#This Row],[SKU]],3)</f>
        <v>VT2</v>
      </c>
      <c r="AD5735" s="37" t="str" cm="1">
        <f t="array" aca="1" ref="AD5735" ca="1">IFERROR(
  INDEX(
    montadora[Montadora],
    MATCH(TRUE,LEFT(#REF!,NÚCARACT(montadora[SKU Parcial]))=montadora[SKU Parcial],0)
  ),
  ""
)</f>
        <v/>
      </c>
    </row>
    <row r="5736" spans="1:30" x14ac:dyDescent="0.25">
      <c r="A5736" s="42" t="s">
        <v>10863</v>
      </c>
      <c r="B5736" s="42"/>
      <c r="C5736" s="42"/>
      <c r="D5736" s="42"/>
      <c r="E5736" s="42">
        <v>23998214127</v>
      </c>
      <c r="F5736" s="42" t="s">
        <v>10132</v>
      </c>
      <c r="G5736" s="42" t="s">
        <v>11228</v>
      </c>
      <c r="H5736" s="7"/>
      <c r="I5736" s="42"/>
      <c r="J5736" s="42" t="s">
        <v>2747</v>
      </c>
      <c r="K5736" s="8">
        <v>45858</v>
      </c>
      <c r="L5736" s="7" t="s">
        <v>8443</v>
      </c>
      <c r="M5736" s="44">
        <v>97.8</v>
      </c>
      <c r="N5736" s="7">
        <v>1</v>
      </c>
      <c r="O5736" s="44">
        <v>97.8</v>
      </c>
      <c r="P5736" s="44">
        <v>41.36</v>
      </c>
      <c r="Q5736" s="44">
        <v>3.88</v>
      </c>
      <c r="R5736" s="44">
        <v>23.56</v>
      </c>
      <c r="S5736" s="44">
        <v>0</v>
      </c>
      <c r="T5736" s="44">
        <v>0</v>
      </c>
      <c r="U5736" s="44">
        <v>29</v>
      </c>
      <c r="V5736" s="9">
        <v>0.29649999999999999</v>
      </c>
      <c r="W5736" s="42" t="s">
        <v>34</v>
      </c>
      <c r="X5736" s="43"/>
      <c r="Y5736" s="43"/>
      <c r="Z5736" s="43" t="s">
        <v>8442</v>
      </c>
      <c r="AA5736" s="37" t="str">
        <f>VLOOKUP(J5736, sku!B:C, 2, FALSE)</f>
        <v>Cabo de Chupeta Coaxial de Transferência de Carga de Bateria 12/24V 500 Amper, PVC, CCA 5 Metros</v>
      </c>
      <c r="AB5736" s="37" t="str">
        <f>VLOOKUP(J5736, sku!B:BM, 64, FALSE)</f>
        <v>Importação</v>
      </c>
      <c r="AC5736" s="37" t="str">
        <f>LEFT(pedidos[[#This Row],[SKU]],3)</f>
        <v>1EC</v>
      </c>
      <c r="AD5736" s="37" t="str" cm="1">
        <f t="array" aca="1" ref="AD5736" ca="1">IFERROR(
  INDEX(
    montadora[Montadora],
    MATCH(TRUE,LEFT(#REF!,NÚCARACT(montadora[SKU Parcial]))=montadora[SKU Parcial],0)
  ),
  ""
)</f>
        <v/>
      </c>
    </row>
    <row r="5737" spans="1:30" x14ac:dyDescent="0.25">
      <c r="A5737" s="42" t="s">
        <v>10864</v>
      </c>
      <c r="B5737" s="42"/>
      <c r="C5737" s="42"/>
      <c r="D5737" s="42"/>
      <c r="E5737" s="42">
        <v>23998118595</v>
      </c>
      <c r="F5737" s="42" t="s">
        <v>10106</v>
      </c>
      <c r="G5737" s="42" t="s">
        <v>11228</v>
      </c>
      <c r="H5737" s="7"/>
      <c r="I5737" s="42"/>
      <c r="J5737" s="42" t="s">
        <v>290</v>
      </c>
      <c r="K5737" s="8">
        <v>45857</v>
      </c>
      <c r="L5737" s="7" t="s">
        <v>8443</v>
      </c>
      <c r="M5737" s="44">
        <v>52.8</v>
      </c>
      <c r="N5737" s="7">
        <v>1</v>
      </c>
      <c r="O5737" s="44">
        <v>52.8</v>
      </c>
      <c r="P5737" s="44">
        <v>15.8</v>
      </c>
      <c r="Q5737" s="44">
        <v>2.1</v>
      </c>
      <c r="R5737" s="44">
        <v>14.56</v>
      </c>
      <c r="S5737" s="44">
        <v>0</v>
      </c>
      <c r="T5737" s="44">
        <v>0</v>
      </c>
      <c r="U5737" s="44">
        <v>20.34</v>
      </c>
      <c r="V5737" s="9">
        <v>0.38529999999999998</v>
      </c>
      <c r="W5737" s="42" t="s">
        <v>34</v>
      </c>
      <c r="X5737" s="43"/>
      <c r="Y5737" s="43"/>
      <c r="Z5737" s="43" t="s">
        <v>8442</v>
      </c>
      <c r="AA5737" s="37" t="str">
        <f>VLOOKUP(J5737, sku!B:C, 2, FALSE)</f>
        <v>Par De Trava Do Quebra Vento Preto (23Cm)</v>
      </c>
      <c r="AB5737" s="37" t="str">
        <f>VLOOKUP(J5737, sku!B:BM, 64, FALSE)</f>
        <v>Revenda</v>
      </c>
      <c r="AC5737" s="37" t="str">
        <f>LEFT(pedidos[[#This Row],[SKU]],3)</f>
        <v>Q-9</v>
      </c>
      <c r="AD5737" s="37" t="str" cm="1">
        <f t="array" aca="1" ref="AD5737" ca="1">IFERROR(
  INDEX(
    montadora[Montadora],
    MATCH(TRUE,LEFT(#REF!,NÚCARACT(montadora[SKU Parcial]))=montadora[SKU Parcial],0)
  ),
  ""
)</f>
        <v/>
      </c>
    </row>
    <row r="5738" spans="1:30" x14ac:dyDescent="0.25">
      <c r="A5738" s="42" t="s">
        <v>10865</v>
      </c>
      <c r="B5738" s="42"/>
      <c r="C5738" s="42"/>
      <c r="D5738" s="42"/>
      <c r="E5738" s="42">
        <v>20598018789</v>
      </c>
      <c r="F5738" s="42" t="s">
        <v>8394</v>
      </c>
      <c r="G5738" s="42" t="s">
        <v>11228</v>
      </c>
      <c r="H5738" s="7"/>
      <c r="I5738" s="42"/>
      <c r="J5738" s="42" t="s">
        <v>938</v>
      </c>
      <c r="K5738" s="8">
        <v>45857</v>
      </c>
      <c r="L5738" s="7" t="s">
        <v>8443</v>
      </c>
      <c r="M5738" s="44">
        <v>82.8</v>
      </c>
      <c r="N5738" s="7">
        <v>1</v>
      </c>
      <c r="O5738" s="44">
        <v>112.18</v>
      </c>
      <c r="P5738" s="44">
        <v>36</v>
      </c>
      <c r="Q5738" s="44">
        <v>3.29</v>
      </c>
      <c r="R5738" s="44">
        <v>20.56</v>
      </c>
      <c r="S5738" s="44">
        <v>29.38</v>
      </c>
      <c r="T5738" s="44">
        <v>0</v>
      </c>
      <c r="U5738" s="44">
        <v>22.95</v>
      </c>
      <c r="V5738" s="9">
        <v>0.2772</v>
      </c>
      <c r="W5738" s="42" t="s">
        <v>34</v>
      </c>
      <c r="X5738" s="43"/>
      <c r="Y5738" s="43"/>
      <c r="Z5738" s="43" t="s">
        <v>8442</v>
      </c>
      <c r="AA5738" s="37" t="str">
        <f>VLOOKUP(J5738, sku!B:C, 2, FALSE)</f>
        <v>Cadeirinha Preta Aro 26 - Peixinho Bike</v>
      </c>
      <c r="AB5738" s="37" t="str">
        <f>VLOOKUP(J5738, sku!B:BM, 64, FALSE)</f>
        <v>Revenda</v>
      </c>
      <c r="AC5738" s="37" t="str">
        <f>LEFT(pedidos[[#This Row],[SKU]],3)</f>
        <v>CAD</v>
      </c>
      <c r="AD5738" s="37" t="str" cm="1">
        <f t="array" aca="1" ref="AD5738" ca="1">IFERROR(
  INDEX(
    montadora[Montadora],
    MATCH(TRUE,LEFT(#REF!,NÚCARACT(montadora[SKU Parcial]))=montadora[SKU Parcial],0)
  ),
  ""
)</f>
        <v/>
      </c>
    </row>
    <row r="5739" spans="1:30" x14ac:dyDescent="0.25">
      <c r="A5739" s="42" t="s">
        <v>10866</v>
      </c>
      <c r="B5739" s="42"/>
      <c r="C5739" s="42"/>
      <c r="D5739" s="42"/>
      <c r="E5739" s="42">
        <v>23993647167</v>
      </c>
      <c r="F5739" s="42" t="s">
        <v>10130</v>
      </c>
      <c r="G5739" s="42" t="s">
        <v>11228</v>
      </c>
      <c r="H5739" s="7"/>
      <c r="I5739" s="42"/>
      <c r="J5739" s="42" t="s">
        <v>3236</v>
      </c>
      <c r="K5739" s="8">
        <v>45857</v>
      </c>
      <c r="L5739" s="7" t="s">
        <v>8443</v>
      </c>
      <c r="M5739" s="44">
        <v>58.8</v>
      </c>
      <c r="N5739" s="7">
        <v>1</v>
      </c>
      <c r="O5739" s="44">
        <v>58.8</v>
      </c>
      <c r="P5739" s="44">
        <v>33.85</v>
      </c>
      <c r="Q5739" s="44">
        <v>2.33</v>
      </c>
      <c r="R5739" s="44">
        <v>15.76</v>
      </c>
      <c r="S5739" s="44">
        <v>0</v>
      </c>
      <c r="T5739" s="44">
        <v>0</v>
      </c>
      <c r="U5739" s="44">
        <v>6.86</v>
      </c>
      <c r="V5739" s="9">
        <v>0.1166</v>
      </c>
      <c r="W5739" s="42" t="s">
        <v>34</v>
      </c>
      <c r="X5739" s="43"/>
      <c r="Y5739" s="43"/>
      <c r="Z5739" s="43" t="s">
        <v>8442</v>
      </c>
      <c r="AA5739" s="37" t="str">
        <f>VLOOKUP(J5739, sku!B:C, 2, FALSE)</f>
        <v>Blend Cleaner Black Wax 500ml</v>
      </c>
      <c r="AB5739" s="37" t="str">
        <f>VLOOKUP(J5739, sku!B:BM, 64, FALSE)</f>
        <v>Revenda</v>
      </c>
      <c r="AC5739" s="37" t="str">
        <f>LEFT(pedidos[[#This Row],[SKU]],3)</f>
        <v>VX2</v>
      </c>
      <c r="AD5739" s="37" t="str" cm="1">
        <f t="array" aca="1" ref="AD5739" ca="1">IFERROR(
  INDEX(
    montadora[Montadora],
    MATCH(TRUE,LEFT(#REF!,NÚCARACT(montadora[SKU Parcial]))=montadora[SKU Parcial],0)
  ),
  ""
)</f>
        <v/>
      </c>
    </row>
    <row r="5740" spans="1:30" x14ac:dyDescent="0.25">
      <c r="A5740" s="42" t="s">
        <v>10867</v>
      </c>
      <c r="B5740" s="42"/>
      <c r="C5740" s="42"/>
      <c r="D5740" s="42"/>
      <c r="E5740" s="42">
        <v>23798223586</v>
      </c>
      <c r="F5740" s="42" t="s">
        <v>8388</v>
      </c>
      <c r="G5740" s="42" t="s">
        <v>11228</v>
      </c>
      <c r="H5740" s="7"/>
      <c r="I5740" s="42"/>
      <c r="J5740" s="42" t="s">
        <v>1794</v>
      </c>
      <c r="K5740" s="8">
        <v>45857</v>
      </c>
      <c r="L5740" s="7" t="s">
        <v>8443</v>
      </c>
      <c r="M5740" s="44">
        <v>79.8</v>
      </c>
      <c r="N5740" s="7">
        <v>1</v>
      </c>
      <c r="O5740" s="44">
        <v>126.76</v>
      </c>
      <c r="P5740" s="44">
        <v>29.2</v>
      </c>
      <c r="Q5740" s="44">
        <v>3.17</v>
      </c>
      <c r="R5740" s="44">
        <v>19.96</v>
      </c>
      <c r="S5740" s="44">
        <v>46.96</v>
      </c>
      <c r="T5740" s="44">
        <v>0</v>
      </c>
      <c r="U5740" s="44">
        <v>27.47</v>
      </c>
      <c r="V5740" s="9">
        <v>0.34429999999999999</v>
      </c>
      <c r="W5740" s="42" t="s">
        <v>34</v>
      </c>
      <c r="X5740" s="43"/>
      <c r="Y5740" s="43"/>
      <c r="Z5740" s="43" t="s">
        <v>8442</v>
      </c>
      <c r="AA5740" s="37" t="str">
        <f>VLOOKUP(J5740, sku!B:C, 2, FALSE)</f>
        <v>Cabo de Chupeta Coaxial de Transferência de Carga de Bateria 12/24V 500 Amper, PVC, CCA 3 Metros</v>
      </c>
      <c r="AB5740" s="37" t="str">
        <f>VLOOKUP(J5740, sku!B:BM, 64, FALSE)</f>
        <v>Importação</v>
      </c>
      <c r="AC5740" s="37" t="str">
        <f>LEFT(pedidos[[#This Row],[SKU]],3)</f>
        <v>1EC</v>
      </c>
      <c r="AD5740" s="37" t="str" cm="1">
        <f t="array" aca="1" ref="AD5740" ca="1">IFERROR(
  INDEX(
    montadora[Montadora],
    MATCH(TRUE,LEFT(#REF!,NÚCARACT(montadora[SKU Parcial]))=montadora[SKU Parcial],0)
  ),
  ""
)</f>
        <v/>
      </c>
    </row>
    <row r="5741" spans="1:30" x14ac:dyDescent="0.25">
      <c r="A5741" s="42" t="s">
        <v>10868</v>
      </c>
      <c r="B5741" s="42"/>
      <c r="C5741" s="42"/>
      <c r="D5741" s="42"/>
      <c r="E5741" s="42">
        <v>19799592483</v>
      </c>
      <c r="F5741" s="42" t="s">
        <v>8363</v>
      </c>
      <c r="G5741" s="42" t="s">
        <v>11228</v>
      </c>
      <c r="H5741" s="7"/>
      <c r="I5741" s="42"/>
      <c r="J5741" s="42" t="s">
        <v>8425</v>
      </c>
      <c r="K5741" s="8">
        <v>45857</v>
      </c>
      <c r="L5741" s="7" t="s">
        <v>8443</v>
      </c>
      <c r="M5741" s="44">
        <v>30.8</v>
      </c>
      <c r="N5741" s="7">
        <v>1</v>
      </c>
      <c r="O5741" s="44">
        <v>30.8</v>
      </c>
      <c r="P5741" s="44">
        <v>14.46</v>
      </c>
      <c r="Q5741" s="44">
        <v>1.22</v>
      </c>
      <c r="R5741" s="44">
        <v>10.16</v>
      </c>
      <c r="S5741" s="44">
        <v>0</v>
      </c>
      <c r="T5741" s="44">
        <v>0</v>
      </c>
      <c r="U5741" s="44">
        <v>4.96</v>
      </c>
      <c r="V5741" s="9">
        <v>0.161</v>
      </c>
      <c r="W5741" s="42" t="s">
        <v>34</v>
      </c>
      <c r="X5741" s="43"/>
      <c r="Y5741" s="43"/>
      <c r="Z5741" s="43" t="s">
        <v>8442</v>
      </c>
      <c r="AA5741" s="37" t="str">
        <f>VLOOKUP(J5741, sku!B:C, 2, FALSE)</f>
        <v>Darker 500ml</v>
      </c>
      <c r="AB5741" s="37" t="str">
        <f>VLOOKUP(J5741, sku!B:BM, 64, FALSE)</f>
        <v>Revenda</v>
      </c>
      <c r="AC5741" s="37" t="str">
        <f>LEFT(pedidos[[#This Row],[SKU]],3)</f>
        <v>VX2</v>
      </c>
      <c r="AD5741" s="37" t="str" cm="1">
        <f t="array" aca="1" ref="AD5741" ca="1">IFERROR(
  INDEX(
    montadora[Montadora],
    MATCH(TRUE,LEFT(#REF!,NÚCARACT(montadora[SKU Parcial]))=montadora[SKU Parcial],0)
  ),
  ""
)</f>
        <v/>
      </c>
    </row>
    <row r="5742" spans="1:30" x14ac:dyDescent="0.25">
      <c r="A5742" s="42" t="s">
        <v>10869</v>
      </c>
      <c r="B5742" s="42"/>
      <c r="C5742" s="42"/>
      <c r="D5742" s="42"/>
      <c r="E5742" s="42">
        <v>23098159310</v>
      </c>
      <c r="F5742" s="42" t="s">
        <v>10141</v>
      </c>
      <c r="G5742" s="42" t="s">
        <v>11228</v>
      </c>
      <c r="H5742" s="7"/>
      <c r="I5742" s="42"/>
      <c r="J5742" s="42" t="s">
        <v>10166</v>
      </c>
      <c r="K5742" s="8">
        <v>45857</v>
      </c>
      <c r="L5742" s="7" t="s">
        <v>8443</v>
      </c>
      <c r="M5742" s="44">
        <v>22.8</v>
      </c>
      <c r="N5742" s="7">
        <v>1</v>
      </c>
      <c r="O5742" s="44">
        <v>22.8</v>
      </c>
      <c r="P5742" s="44">
        <v>10.94</v>
      </c>
      <c r="Q5742" s="44">
        <v>0.91</v>
      </c>
      <c r="R5742" s="44">
        <v>8.56</v>
      </c>
      <c r="S5742" s="44">
        <v>0</v>
      </c>
      <c r="T5742" s="44">
        <v>0</v>
      </c>
      <c r="U5742" s="44">
        <v>2.39</v>
      </c>
      <c r="V5742" s="9">
        <v>0.105</v>
      </c>
      <c r="W5742" s="42" t="s">
        <v>34</v>
      </c>
      <c r="X5742" s="43"/>
      <c r="Y5742" s="43"/>
      <c r="Z5742" s="43" t="s">
        <v>8442</v>
      </c>
      <c r="AA5742" s="37" t="str">
        <f>VLOOKUP(J5742, sku!B:C, 2, FALSE)</f>
        <v>Ecoblack 1,5l</v>
      </c>
      <c r="AB5742" s="37" t="str">
        <f>VLOOKUP(J5742, sku!B:BM, 64, FALSE)</f>
        <v>Revenda</v>
      </c>
      <c r="AC5742" s="37" t="str">
        <f>LEFT(pedidos[[#This Row],[SKU]],3)</f>
        <v>VT2</v>
      </c>
      <c r="AD5742" s="37" t="str" cm="1">
        <f t="array" aca="1" ref="AD5742" ca="1">IFERROR(
  INDEX(
    montadora[Montadora],
    MATCH(TRUE,LEFT(#REF!,NÚCARACT(montadora[SKU Parcial]))=montadora[SKU Parcial],0)
  ),
  ""
)</f>
        <v/>
      </c>
    </row>
    <row r="5743" spans="1:30" x14ac:dyDescent="0.25">
      <c r="A5743" s="42" t="s">
        <v>10870</v>
      </c>
      <c r="B5743" s="42"/>
      <c r="C5743" s="42"/>
      <c r="D5743" s="42"/>
      <c r="E5743" s="42">
        <v>23998214127</v>
      </c>
      <c r="F5743" s="42" t="s">
        <v>10132</v>
      </c>
      <c r="G5743" s="42" t="s">
        <v>11228</v>
      </c>
      <c r="H5743" s="7"/>
      <c r="I5743" s="42"/>
      <c r="J5743" s="42" t="s">
        <v>2747</v>
      </c>
      <c r="K5743" s="8">
        <v>45857</v>
      </c>
      <c r="L5743" s="7" t="s">
        <v>8443</v>
      </c>
      <c r="M5743" s="44">
        <v>97.8</v>
      </c>
      <c r="N5743" s="7">
        <v>1</v>
      </c>
      <c r="O5743" s="44">
        <v>97.8</v>
      </c>
      <c r="P5743" s="44">
        <v>41.36</v>
      </c>
      <c r="Q5743" s="44">
        <v>3.88</v>
      </c>
      <c r="R5743" s="44">
        <v>23.56</v>
      </c>
      <c r="S5743" s="44">
        <v>0</v>
      </c>
      <c r="T5743" s="44">
        <v>0</v>
      </c>
      <c r="U5743" s="44">
        <v>29</v>
      </c>
      <c r="V5743" s="9">
        <v>0.29649999999999999</v>
      </c>
      <c r="W5743" s="42" t="s">
        <v>34</v>
      </c>
      <c r="X5743" s="43"/>
      <c r="Y5743" s="43"/>
      <c r="Z5743" s="43" t="s">
        <v>8442</v>
      </c>
      <c r="AA5743" s="37" t="str">
        <f>VLOOKUP(J5743, sku!B:C, 2, FALSE)</f>
        <v>Cabo de Chupeta Coaxial de Transferência de Carga de Bateria 12/24V 500 Amper, PVC, CCA 5 Metros</v>
      </c>
      <c r="AB5743" s="37" t="str">
        <f>VLOOKUP(J5743, sku!B:BM, 64, FALSE)</f>
        <v>Importação</v>
      </c>
      <c r="AC5743" s="37" t="str">
        <f>LEFT(pedidos[[#This Row],[SKU]],3)</f>
        <v>1EC</v>
      </c>
      <c r="AD5743" s="37" t="str" cm="1">
        <f t="array" aca="1" ref="AD5743" ca="1">IFERROR(
  INDEX(
    montadora[Montadora],
    MATCH(TRUE,LEFT(#REF!,NÚCARACT(montadora[SKU Parcial]))=montadora[SKU Parcial],0)
  ),
  ""
)</f>
        <v/>
      </c>
    </row>
    <row r="5744" spans="1:30" x14ac:dyDescent="0.25">
      <c r="A5744" s="42" t="s">
        <v>10871</v>
      </c>
      <c r="B5744" s="42"/>
      <c r="C5744" s="42"/>
      <c r="D5744" s="42"/>
      <c r="E5744" s="42">
        <v>23498163423</v>
      </c>
      <c r="F5744" s="42" t="s">
        <v>10133</v>
      </c>
      <c r="G5744" s="42" t="s">
        <v>11228</v>
      </c>
      <c r="H5744" s="7"/>
      <c r="I5744" s="42"/>
      <c r="J5744" s="42" t="s">
        <v>2612</v>
      </c>
      <c r="K5744" s="8">
        <v>45857</v>
      </c>
      <c r="L5744" s="7" t="s">
        <v>8443</v>
      </c>
      <c r="M5744" s="44">
        <v>21.8</v>
      </c>
      <c r="N5744" s="7">
        <v>1</v>
      </c>
      <c r="O5744" s="44">
        <v>25.8</v>
      </c>
      <c r="P5744" s="44">
        <v>8.66</v>
      </c>
      <c r="Q5744" s="44">
        <v>0.87</v>
      </c>
      <c r="R5744" s="44">
        <v>8.36</v>
      </c>
      <c r="S5744" s="44">
        <v>4</v>
      </c>
      <c r="T5744" s="44">
        <v>0</v>
      </c>
      <c r="U5744" s="44">
        <v>3.91</v>
      </c>
      <c r="V5744" s="9">
        <v>0.17960000000000001</v>
      </c>
      <c r="W5744" s="42" t="s">
        <v>34</v>
      </c>
      <c r="X5744" s="43"/>
      <c r="Y5744" s="43"/>
      <c r="Z5744" s="43" t="s">
        <v>8442</v>
      </c>
      <c r="AA5744" s="37" t="str">
        <f>VLOOKUP(J5744, sku!B:C, 2, FALSE)</f>
        <v>Barra Descontaminante 50g</v>
      </c>
      <c r="AB5744" s="37" t="str">
        <f>VLOOKUP(J5744, sku!B:BM, 64, FALSE)</f>
        <v>Revenda</v>
      </c>
      <c r="AC5744" s="37" t="str">
        <f>LEFT(pedidos[[#This Row],[SKU]],3)</f>
        <v>VT2</v>
      </c>
      <c r="AD5744" s="37" t="str" cm="1">
        <f t="array" aca="1" ref="AD5744" ca="1">IFERROR(
  INDEX(
    montadora[Montadora],
    MATCH(TRUE,LEFT(#REF!,NÚCARACT(montadora[SKU Parcial]))=montadora[SKU Parcial],0)
  ),
  ""
)</f>
        <v/>
      </c>
    </row>
    <row r="5745" spans="1:30" x14ac:dyDescent="0.25">
      <c r="A5745" s="42" t="s">
        <v>10872</v>
      </c>
      <c r="B5745" s="42"/>
      <c r="C5745" s="42"/>
      <c r="D5745" s="42"/>
      <c r="E5745" s="42">
        <v>22798369651</v>
      </c>
      <c r="F5745" s="42" t="s">
        <v>8391</v>
      </c>
      <c r="G5745" s="42" t="s">
        <v>11228</v>
      </c>
      <c r="H5745" s="7"/>
      <c r="I5745" s="42"/>
      <c r="J5745" s="42" t="s">
        <v>3206</v>
      </c>
      <c r="K5745" s="8">
        <v>45857</v>
      </c>
      <c r="L5745" s="7" t="s">
        <v>8443</v>
      </c>
      <c r="M5745" s="44">
        <v>58.9</v>
      </c>
      <c r="N5745" s="7">
        <v>1</v>
      </c>
      <c r="O5745" s="44">
        <v>58.9</v>
      </c>
      <c r="P5745" s="44">
        <v>33.340000000000003</v>
      </c>
      <c r="Q5745" s="44">
        <v>2.34</v>
      </c>
      <c r="R5745" s="44">
        <v>15.78</v>
      </c>
      <c r="S5745" s="44">
        <v>0</v>
      </c>
      <c r="T5745" s="44">
        <v>0</v>
      </c>
      <c r="U5745" s="44">
        <v>7.44</v>
      </c>
      <c r="V5745" s="9">
        <v>0.1263</v>
      </c>
      <c r="W5745" s="42" t="s">
        <v>34</v>
      </c>
      <c r="X5745" s="43"/>
      <c r="Y5745" s="43"/>
      <c r="Z5745" s="43" t="s">
        <v>8442</v>
      </c>
      <c r="AA5745" s="37" t="str">
        <f>VLOOKUP(J5745, sku!B:C, 2, FALSE)</f>
        <v>Banco Bicicleta Selim Preto e Vermelho + Couro PU</v>
      </c>
      <c r="AB5745" s="37" t="str">
        <f>VLOOKUP(J5745, sku!B:BM, 64, FALSE)</f>
        <v>Importação</v>
      </c>
      <c r="AC5745" s="37" t="str">
        <f>LEFT(pedidos[[#This Row],[SKU]],3)</f>
        <v>EB0</v>
      </c>
      <c r="AD5745" s="37" t="str" cm="1">
        <f t="array" aca="1" ref="AD5745" ca="1">IFERROR(
  INDEX(
    montadora[Montadora],
    MATCH(TRUE,LEFT(#REF!,NÚCARACT(montadora[SKU Parcial]))=montadora[SKU Parcial],0)
  ),
  ""
)</f>
        <v/>
      </c>
    </row>
    <row r="5746" spans="1:30" x14ac:dyDescent="0.25">
      <c r="A5746" s="42" t="s">
        <v>10873</v>
      </c>
      <c r="B5746" s="42"/>
      <c r="C5746" s="42"/>
      <c r="D5746" s="42"/>
      <c r="E5746" s="42">
        <v>23998214127</v>
      </c>
      <c r="F5746" s="42" t="s">
        <v>10132</v>
      </c>
      <c r="G5746" s="42" t="s">
        <v>11228</v>
      </c>
      <c r="H5746" s="7"/>
      <c r="I5746" s="42"/>
      <c r="J5746" s="42" t="s">
        <v>2747</v>
      </c>
      <c r="K5746" s="8">
        <v>45857</v>
      </c>
      <c r="L5746" s="7" t="s">
        <v>8443</v>
      </c>
      <c r="M5746" s="44">
        <v>97.8</v>
      </c>
      <c r="N5746" s="7">
        <v>1</v>
      </c>
      <c r="O5746" s="44">
        <v>97.8</v>
      </c>
      <c r="P5746" s="44">
        <v>41.36</v>
      </c>
      <c r="Q5746" s="44">
        <v>3.88</v>
      </c>
      <c r="R5746" s="44">
        <v>23.56</v>
      </c>
      <c r="S5746" s="44">
        <v>0</v>
      </c>
      <c r="T5746" s="44">
        <v>0</v>
      </c>
      <c r="U5746" s="44">
        <v>29</v>
      </c>
      <c r="V5746" s="9">
        <v>0.29649999999999999</v>
      </c>
      <c r="W5746" s="42" t="s">
        <v>34</v>
      </c>
      <c r="X5746" s="43"/>
      <c r="Y5746" s="43"/>
      <c r="Z5746" s="43" t="s">
        <v>8442</v>
      </c>
      <c r="AA5746" s="37" t="str">
        <f>VLOOKUP(J5746, sku!B:C, 2, FALSE)</f>
        <v>Cabo de Chupeta Coaxial de Transferência de Carga de Bateria 12/24V 500 Amper, PVC, CCA 5 Metros</v>
      </c>
      <c r="AB5746" s="37" t="str">
        <f>VLOOKUP(J5746, sku!B:BM, 64, FALSE)</f>
        <v>Importação</v>
      </c>
      <c r="AC5746" s="37" t="str">
        <f>LEFT(pedidos[[#This Row],[SKU]],3)</f>
        <v>1EC</v>
      </c>
      <c r="AD5746" s="37" t="str" cm="1">
        <f t="array" aca="1" ref="AD5746" ca="1">IFERROR(
  INDEX(
    montadora[Montadora],
    MATCH(TRUE,LEFT(#REF!,NÚCARACT(montadora[SKU Parcial]))=montadora[SKU Parcial],0)
  ),
  ""
)</f>
        <v/>
      </c>
    </row>
    <row r="5747" spans="1:30" x14ac:dyDescent="0.25">
      <c r="A5747" s="42" t="s">
        <v>10874</v>
      </c>
      <c r="B5747" s="42"/>
      <c r="C5747" s="42"/>
      <c r="D5747" s="42"/>
      <c r="E5747" s="42">
        <v>23998214127</v>
      </c>
      <c r="F5747" s="42" t="s">
        <v>10132</v>
      </c>
      <c r="G5747" s="42" t="s">
        <v>11228</v>
      </c>
      <c r="H5747" s="7"/>
      <c r="I5747" s="42"/>
      <c r="J5747" s="42" t="s">
        <v>2747</v>
      </c>
      <c r="K5747" s="8">
        <v>45857</v>
      </c>
      <c r="L5747" s="7" t="s">
        <v>8443</v>
      </c>
      <c r="M5747" s="44">
        <v>97.8</v>
      </c>
      <c r="N5747" s="7">
        <v>1</v>
      </c>
      <c r="O5747" s="44">
        <v>97.8</v>
      </c>
      <c r="P5747" s="44">
        <v>41.36</v>
      </c>
      <c r="Q5747" s="44">
        <v>3.88</v>
      </c>
      <c r="R5747" s="44">
        <v>23.56</v>
      </c>
      <c r="S5747" s="44">
        <v>0</v>
      </c>
      <c r="T5747" s="44">
        <v>0</v>
      </c>
      <c r="U5747" s="44">
        <v>29</v>
      </c>
      <c r="V5747" s="9">
        <v>0.29649999999999999</v>
      </c>
      <c r="W5747" s="42" t="s">
        <v>34</v>
      </c>
      <c r="X5747" s="43"/>
      <c r="Y5747" s="43"/>
      <c r="Z5747" s="43" t="s">
        <v>8442</v>
      </c>
      <c r="AA5747" s="37" t="str">
        <f>VLOOKUP(J5747, sku!B:C, 2, FALSE)</f>
        <v>Cabo de Chupeta Coaxial de Transferência de Carga de Bateria 12/24V 500 Amper, PVC, CCA 5 Metros</v>
      </c>
      <c r="AB5747" s="37" t="str">
        <f>VLOOKUP(J5747, sku!B:BM, 64, FALSE)</f>
        <v>Importação</v>
      </c>
      <c r="AC5747" s="37" t="str">
        <f>LEFT(pedidos[[#This Row],[SKU]],3)</f>
        <v>1EC</v>
      </c>
      <c r="AD5747" s="37" t="str" cm="1">
        <f t="array" aca="1" ref="AD5747" ca="1">IFERROR(
  INDEX(
    montadora[Montadora],
    MATCH(TRUE,LEFT(#REF!,NÚCARACT(montadora[SKU Parcial]))=montadora[SKU Parcial],0)
  ),
  ""
)</f>
        <v/>
      </c>
    </row>
    <row r="5748" spans="1:30" x14ac:dyDescent="0.25">
      <c r="A5748" s="42" t="s">
        <v>10875</v>
      </c>
      <c r="B5748" s="42"/>
      <c r="C5748" s="42"/>
      <c r="D5748" s="42"/>
      <c r="E5748" s="42">
        <v>22394164312</v>
      </c>
      <c r="F5748" s="42" t="s">
        <v>10697</v>
      </c>
      <c r="G5748" s="42" t="s">
        <v>11228</v>
      </c>
      <c r="H5748" s="7"/>
      <c r="I5748" s="42"/>
      <c r="J5748" s="42" t="s">
        <v>10719</v>
      </c>
      <c r="K5748" s="8">
        <v>45857</v>
      </c>
      <c r="L5748" s="7" t="s">
        <v>8443</v>
      </c>
      <c r="M5748" s="44">
        <v>68.8</v>
      </c>
      <c r="N5748" s="7">
        <v>1</v>
      </c>
      <c r="O5748" s="44">
        <v>68.8</v>
      </c>
      <c r="P5748" s="44">
        <v>39.409999999999997</v>
      </c>
      <c r="Q5748" s="44">
        <v>2.73</v>
      </c>
      <c r="R5748" s="44">
        <v>17.760000000000002</v>
      </c>
      <c r="S5748" s="44">
        <v>0</v>
      </c>
      <c r="T5748" s="44">
        <v>0</v>
      </c>
      <c r="U5748" s="44">
        <v>8.9</v>
      </c>
      <c r="V5748" s="9">
        <v>0.1293</v>
      </c>
      <c r="W5748" s="42" t="s">
        <v>34</v>
      </c>
      <c r="X5748" s="43"/>
      <c r="Y5748" s="43"/>
      <c r="Z5748" s="43" t="s">
        <v>8442</v>
      </c>
      <c r="AA5748" s="37" t="str">
        <f>VLOOKUP(J5748, sku!B:C, 2, FALSE)</f>
        <v>1 Hidracouro 500ml + 1 Higicouro 500ml + 1 Aplicador Espuma Pct 2 UN</v>
      </c>
      <c r="AB5748" s="37" t="str">
        <f>VLOOKUP(J5748, sku!B:BM, 64, FALSE)</f>
        <v>Revenda</v>
      </c>
      <c r="AC5748" s="37" t="str">
        <f>LEFT(pedidos[[#This Row],[SKU]],3)</f>
        <v>1VX</v>
      </c>
      <c r="AD5748" s="37" t="str" cm="1">
        <f t="array" aca="1" ref="AD5748" ca="1">IFERROR(
  INDEX(
    montadora[Montadora],
    MATCH(TRUE,LEFT(#REF!,NÚCARACT(montadora[SKU Parcial]))=montadora[SKU Parcial],0)
  ),
  ""
)</f>
        <v/>
      </c>
    </row>
    <row r="5749" spans="1:30" x14ac:dyDescent="0.25">
      <c r="A5749" s="42" t="s">
        <v>10876</v>
      </c>
      <c r="B5749" s="42"/>
      <c r="C5749" s="42"/>
      <c r="D5749" s="42"/>
      <c r="E5749" s="42">
        <v>23394164214</v>
      </c>
      <c r="F5749" s="42" t="s">
        <v>11207</v>
      </c>
      <c r="G5749" s="42" t="s">
        <v>11228</v>
      </c>
      <c r="H5749" s="7"/>
      <c r="I5749" s="42"/>
      <c r="J5749" s="42" t="s">
        <v>3078</v>
      </c>
      <c r="K5749" s="8">
        <v>45857</v>
      </c>
      <c r="L5749" s="7" t="s">
        <v>8443</v>
      </c>
      <c r="M5749" s="44">
        <v>35.799999999999997</v>
      </c>
      <c r="N5749" s="7">
        <v>1</v>
      </c>
      <c r="O5749" s="44">
        <v>35.799999999999997</v>
      </c>
      <c r="P5749" s="44">
        <v>19.559999999999999</v>
      </c>
      <c r="Q5749" s="44">
        <v>1.42</v>
      </c>
      <c r="R5749" s="44">
        <v>11.16</v>
      </c>
      <c r="S5749" s="44">
        <v>0</v>
      </c>
      <c r="T5749" s="44">
        <v>0</v>
      </c>
      <c r="U5749" s="44">
        <v>3.66</v>
      </c>
      <c r="V5749" s="9">
        <v>0.1022</v>
      </c>
      <c r="W5749" s="42" t="s">
        <v>34</v>
      </c>
      <c r="X5749" s="43"/>
      <c r="Y5749" s="43"/>
      <c r="Z5749" s="43" t="s">
        <v>8442</v>
      </c>
      <c r="AA5749" s="37" t="str">
        <f>VLOOKUP(J5749, sku!B:C, 2, FALSE)</f>
        <v>Intense 500ML</v>
      </c>
      <c r="AB5749" s="37" t="str">
        <f>VLOOKUP(J5749, sku!B:BM, 64, FALSE)</f>
        <v>Revenda</v>
      </c>
      <c r="AC5749" s="37" t="str">
        <f>LEFT(pedidos[[#This Row],[SKU]],3)</f>
        <v>VX2</v>
      </c>
      <c r="AD5749" s="37" t="str" cm="1">
        <f t="array" aca="1" ref="AD5749" ca="1">IFERROR(
  INDEX(
    montadora[Montadora],
    MATCH(TRUE,LEFT(#REF!,NÚCARACT(montadora[SKU Parcial]))=montadora[SKU Parcial],0)
  ),
  ""
)</f>
        <v/>
      </c>
    </row>
    <row r="5750" spans="1:30" x14ac:dyDescent="0.25">
      <c r="A5750" s="42" t="s">
        <v>10877</v>
      </c>
      <c r="B5750" s="42"/>
      <c r="C5750" s="42"/>
      <c r="D5750" s="42"/>
      <c r="E5750" s="42">
        <v>23098159344</v>
      </c>
      <c r="F5750" s="42" t="s">
        <v>8352</v>
      </c>
      <c r="G5750" s="42" t="s">
        <v>11228</v>
      </c>
      <c r="H5750" s="7"/>
      <c r="I5750" s="42"/>
      <c r="J5750" s="42" t="s">
        <v>24580</v>
      </c>
      <c r="K5750" s="8">
        <v>45856</v>
      </c>
      <c r="L5750" s="7" t="s">
        <v>8443</v>
      </c>
      <c r="M5750" s="44">
        <v>18.899999999999999</v>
      </c>
      <c r="N5750" s="7">
        <v>1</v>
      </c>
      <c r="O5750" s="44">
        <v>18.899999999999999</v>
      </c>
      <c r="P5750" s="44">
        <v>8.1</v>
      </c>
      <c r="Q5750" s="44">
        <v>0.75</v>
      </c>
      <c r="R5750" s="44">
        <v>7.78</v>
      </c>
      <c r="S5750" s="44">
        <v>0</v>
      </c>
      <c r="T5750" s="44">
        <v>0</v>
      </c>
      <c r="U5750" s="44">
        <v>2.27</v>
      </c>
      <c r="V5750" s="9">
        <v>0.1201</v>
      </c>
      <c r="W5750" s="42" t="s">
        <v>34</v>
      </c>
      <c r="X5750" s="43"/>
      <c r="Y5750" s="43"/>
      <c r="Z5750" s="43" t="s">
        <v>8442</v>
      </c>
      <c r="AA5750" s="37" t="e">
        <f>VLOOKUP(J5750, sku!B:C, 2, FALSE)</f>
        <v>#N/A</v>
      </c>
      <c r="AB5750" s="37" t="e">
        <f>VLOOKUP(J5750, sku!B:BM, 64, FALSE)</f>
        <v>#N/A</v>
      </c>
      <c r="AC5750" s="37" t="str">
        <f>LEFT(pedidos[[#This Row],[SKU]],3)</f>
        <v>MAC</v>
      </c>
      <c r="AD5750" s="37" t="str" cm="1">
        <f t="array" aca="1" ref="AD5750" ca="1">IFERROR(
  INDEX(
    montadora[Montadora],
    MATCH(TRUE,LEFT(#REF!,NÚCARACT(montadora[SKU Parcial]))=montadora[SKU Parcial],0)
  ),
  ""
)</f>
        <v/>
      </c>
    </row>
    <row r="5751" spans="1:30" x14ac:dyDescent="0.25">
      <c r="A5751" s="42" t="s">
        <v>10878</v>
      </c>
      <c r="B5751" s="42"/>
      <c r="C5751" s="42"/>
      <c r="D5751" s="42"/>
      <c r="E5751" s="42">
        <v>23793927754</v>
      </c>
      <c r="F5751" s="42" t="s">
        <v>11208</v>
      </c>
      <c r="G5751" s="42" t="s">
        <v>11228</v>
      </c>
      <c r="H5751" s="7"/>
      <c r="I5751" s="42"/>
      <c r="J5751" s="42" t="s">
        <v>372</v>
      </c>
      <c r="K5751" s="8">
        <v>45856</v>
      </c>
      <c r="L5751" s="7" t="s">
        <v>8443</v>
      </c>
      <c r="M5751" s="44">
        <v>237.8</v>
      </c>
      <c r="N5751" s="7">
        <v>1</v>
      </c>
      <c r="O5751" s="44">
        <v>255.91</v>
      </c>
      <c r="P5751" s="44">
        <v>105.54</v>
      </c>
      <c r="Q5751" s="44">
        <v>9.44</v>
      </c>
      <c r="R5751" s="44">
        <v>51.56</v>
      </c>
      <c r="S5751" s="44">
        <v>18.11</v>
      </c>
      <c r="T5751" s="44">
        <v>0</v>
      </c>
      <c r="U5751" s="44">
        <v>71.260000000000005</v>
      </c>
      <c r="V5751" s="9">
        <v>0.29970000000000002</v>
      </c>
      <c r="W5751" s="42" t="s">
        <v>34</v>
      </c>
      <c r="X5751" s="43"/>
      <c r="Y5751" s="43"/>
      <c r="Z5751" s="43" t="s">
        <v>8442</v>
      </c>
      <c r="AA5751" s="37" t="str">
        <f>VLOOKUP(J5751, sku!B:C, 2, FALSE)</f>
        <v>Aquecedor</v>
      </c>
      <c r="AB5751" s="37" t="str">
        <f>VLOOKUP(J5751, sku!B:BM, 64, FALSE)</f>
        <v>Importação</v>
      </c>
      <c r="AC5751" s="37" t="str">
        <f>LEFT(pedidos[[#This Row],[SKU]],3)</f>
        <v>1XA</v>
      </c>
      <c r="AD5751" s="37" t="str" cm="1">
        <f t="array" aca="1" ref="AD5751" ca="1">IFERROR(
  INDEX(
    montadora[Montadora],
    MATCH(TRUE,LEFT(#REF!,NÚCARACT(montadora[SKU Parcial]))=montadora[SKU Parcial],0)
  ),
  ""
)</f>
        <v/>
      </c>
    </row>
    <row r="5752" spans="1:30" x14ac:dyDescent="0.25">
      <c r="A5752" s="42" t="s">
        <v>10879</v>
      </c>
      <c r="B5752" s="42"/>
      <c r="C5752" s="42"/>
      <c r="D5752" s="42"/>
      <c r="E5752" s="42">
        <v>23798225288</v>
      </c>
      <c r="F5752" s="42" t="s">
        <v>11209</v>
      </c>
      <c r="G5752" s="42" t="s">
        <v>11228</v>
      </c>
      <c r="H5752" s="7"/>
      <c r="I5752" s="42"/>
      <c r="J5752" s="42" t="s">
        <v>11215</v>
      </c>
      <c r="K5752" s="8">
        <v>45856</v>
      </c>
      <c r="L5752" s="7" t="s">
        <v>8443</v>
      </c>
      <c r="M5752" s="44">
        <v>56.8</v>
      </c>
      <c r="N5752" s="7">
        <v>1</v>
      </c>
      <c r="O5752" s="44">
        <v>56.8</v>
      </c>
      <c r="P5752" s="44">
        <v>33.18</v>
      </c>
      <c r="Q5752" s="44">
        <v>2.25</v>
      </c>
      <c r="R5752" s="44">
        <v>15.36</v>
      </c>
      <c r="S5752" s="44">
        <v>0</v>
      </c>
      <c r="T5752" s="44">
        <v>0</v>
      </c>
      <c r="U5752" s="44">
        <v>6.01</v>
      </c>
      <c r="V5752" s="9">
        <v>0.1057</v>
      </c>
      <c r="W5752" s="42" t="s">
        <v>34</v>
      </c>
      <c r="X5752" s="43"/>
      <c r="Y5752" s="43"/>
      <c r="Z5752" s="43" t="s">
        <v>8442</v>
      </c>
      <c r="AA5752" s="37" t="str">
        <f>VLOOKUP(J5752, sku!B:C, 2, FALSE)</f>
        <v>V-Plastic 20ml</v>
      </c>
      <c r="AB5752" s="37" t="str">
        <f>VLOOKUP(J5752, sku!B:BM, 64, FALSE)</f>
        <v>Revenda</v>
      </c>
      <c r="AC5752" s="37" t="str">
        <f>LEFT(pedidos[[#This Row],[SKU]],3)</f>
        <v>VX2</v>
      </c>
      <c r="AD5752" s="37" t="str" cm="1">
        <f t="array" aca="1" ref="AD5752" ca="1">IFERROR(
  INDEX(
    montadora[Montadora],
    MATCH(TRUE,LEFT(#REF!,NÚCARACT(montadora[SKU Parcial]))=montadora[SKU Parcial],0)
  ),
  ""
)</f>
        <v/>
      </c>
    </row>
    <row r="5753" spans="1:30" x14ac:dyDescent="0.25">
      <c r="A5753" s="42" t="s">
        <v>10880</v>
      </c>
      <c r="B5753" s="42"/>
      <c r="C5753" s="42"/>
      <c r="D5753" s="42"/>
      <c r="E5753" s="42">
        <v>22298177656</v>
      </c>
      <c r="F5753" s="42" t="s">
        <v>8393</v>
      </c>
      <c r="G5753" s="42" t="s">
        <v>11228</v>
      </c>
      <c r="H5753" s="7"/>
      <c r="I5753" s="42"/>
      <c r="J5753" s="42" t="s">
        <v>938</v>
      </c>
      <c r="K5753" s="8">
        <v>45856</v>
      </c>
      <c r="L5753" s="7" t="s">
        <v>8443</v>
      </c>
      <c r="M5753" s="44">
        <v>82.8</v>
      </c>
      <c r="N5753" s="7">
        <v>1</v>
      </c>
      <c r="O5753" s="44">
        <v>90.31</v>
      </c>
      <c r="P5753" s="44">
        <v>36</v>
      </c>
      <c r="Q5753" s="44">
        <v>3.29</v>
      </c>
      <c r="R5753" s="44">
        <v>20.56</v>
      </c>
      <c r="S5753" s="44">
        <v>7.51</v>
      </c>
      <c r="T5753" s="44">
        <v>0</v>
      </c>
      <c r="U5753" s="44">
        <v>22.95</v>
      </c>
      <c r="V5753" s="9">
        <v>0.2772</v>
      </c>
      <c r="W5753" s="42" t="s">
        <v>34</v>
      </c>
      <c r="X5753" s="43"/>
      <c r="Y5753" s="43"/>
      <c r="Z5753" s="43" t="s">
        <v>8442</v>
      </c>
      <c r="AA5753" s="37" t="str">
        <f>VLOOKUP(J5753, sku!B:C, 2, FALSE)</f>
        <v>Cadeirinha Preta Aro 26 - Peixinho Bike</v>
      </c>
      <c r="AB5753" s="37" t="str">
        <f>VLOOKUP(J5753, sku!B:BM, 64, FALSE)</f>
        <v>Revenda</v>
      </c>
      <c r="AC5753" s="37" t="str">
        <f>LEFT(pedidos[[#This Row],[SKU]],3)</f>
        <v>CAD</v>
      </c>
      <c r="AD5753" s="37" t="str" cm="1">
        <f t="array" aca="1" ref="AD5753" ca="1">IFERROR(
  INDEX(
    montadora[Montadora],
    MATCH(TRUE,LEFT(#REF!,NÚCARACT(montadora[SKU Parcial]))=montadora[SKU Parcial],0)
  ),
  ""
)</f>
        <v/>
      </c>
    </row>
    <row r="5754" spans="1:30" x14ac:dyDescent="0.25">
      <c r="A5754" s="42" t="s">
        <v>10881</v>
      </c>
      <c r="B5754" s="42"/>
      <c r="C5754" s="42"/>
      <c r="D5754" s="42"/>
      <c r="E5754" s="42">
        <v>21698007271</v>
      </c>
      <c r="F5754" s="42" t="s">
        <v>10137</v>
      </c>
      <c r="G5754" s="42" t="s">
        <v>11228</v>
      </c>
      <c r="H5754" s="7"/>
      <c r="I5754" s="42"/>
      <c r="J5754" s="42" t="s">
        <v>10163</v>
      </c>
      <c r="K5754" s="8">
        <v>45856</v>
      </c>
      <c r="L5754" s="7" t="s">
        <v>8443</v>
      </c>
      <c r="M5754" s="44">
        <v>18.8</v>
      </c>
      <c r="N5754" s="7">
        <v>1</v>
      </c>
      <c r="O5754" s="44">
        <v>18.8</v>
      </c>
      <c r="P5754" s="44">
        <v>5.75</v>
      </c>
      <c r="Q5754" s="44">
        <v>0.75</v>
      </c>
      <c r="R5754" s="44">
        <v>7.76</v>
      </c>
      <c r="S5754" s="44">
        <v>0</v>
      </c>
      <c r="T5754" s="44">
        <v>0</v>
      </c>
      <c r="U5754" s="44">
        <v>4.54</v>
      </c>
      <c r="V5754" s="9">
        <v>0.2417</v>
      </c>
      <c r="W5754" s="42" t="s">
        <v>34</v>
      </c>
      <c r="X5754" s="43"/>
      <c r="Y5754" s="43"/>
      <c r="Z5754" s="43" t="s">
        <v>8442</v>
      </c>
      <c r="AA5754" s="37" t="str">
        <f>VLOOKUP(J5754, sku!B:C, 2, FALSE)</f>
        <v>Pincel Detalhamento Suave Interno 14 Zacs</v>
      </c>
      <c r="AB5754" s="37" t="str">
        <f>VLOOKUP(J5754, sku!B:BM, 64, FALSE)</f>
        <v>Revenda</v>
      </c>
      <c r="AC5754" s="37" t="str">
        <f>LEFT(pedidos[[#This Row],[SKU]],3)</f>
        <v>VX2</v>
      </c>
      <c r="AD5754" s="37" t="str" cm="1">
        <f t="array" aca="1" ref="AD5754" ca="1">IFERROR(
  INDEX(
    montadora[Montadora],
    MATCH(TRUE,LEFT(#REF!,NÚCARACT(montadora[SKU Parcial]))=montadora[SKU Parcial],0)
  ),
  ""
)</f>
        <v/>
      </c>
    </row>
    <row r="5755" spans="1:30" x14ac:dyDescent="0.25">
      <c r="A5755" s="42" t="s">
        <v>10882</v>
      </c>
      <c r="B5755" s="42"/>
      <c r="C5755" s="42"/>
      <c r="D5755" s="42"/>
      <c r="E5755" s="42">
        <v>22798369651</v>
      </c>
      <c r="F5755" s="42" t="s">
        <v>8391</v>
      </c>
      <c r="G5755" s="42" t="s">
        <v>11228</v>
      </c>
      <c r="H5755" s="7"/>
      <c r="I5755" s="42"/>
      <c r="J5755" s="42" t="s">
        <v>3206</v>
      </c>
      <c r="K5755" s="8">
        <v>45856</v>
      </c>
      <c r="L5755" s="7" t="s">
        <v>8443</v>
      </c>
      <c r="M5755" s="44">
        <v>58.9</v>
      </c>
      <c r="N5755" s="7">
        <v>1</v>
      </c>
      <c r="O5755" s="44">
        <v>58.9</v>
      </c>
      <c r="P5755" s="44">
        <v>33.340000000000003</v>
      </c>
      <c r="Q5755" s="44">
        <v>2.34</v>
      </c>
      <c r="R5755" s="44">
        <v>15.78</v>
      </c>
      <c r="S5755" s="44">
        <v>0</v>
      </c>
      <c r="T5755" s="44">
        <v>0</v>
      </c>
      <c r="U5755" s="44">
        <v>7.44</v>
      </c>
      <c r="V5755" s="9">
        <v>0.1263</v>
      </c>
      <c r="W5755" s="42" t="s">
        <v>34</v>
      </c>
      <c r="X5755" s="43"/>
      <c r="Y5755" s="43"/>
      <c r="Z5755" s="43" t="s">
        <v>8442</v>
      </c>
      <c r="AA5755" s="37" t="str">
        <f>VLOOKUP(J5755, sku!B:C, 2, FALSE)</f>
        <v>Banco Bicicleta Selim Preto e Vermelho + Couro PU</v>
      </c>
      <c r="AB5755" s="37" t="str">
        <f>VLOOKUP(J5755, sku!B:BM, 64, FALSE)</f>
        <v>Importação</v>
      </c>
      <c r="AC5755" s="37" t="str">
        <f>LEFT(pedidos[[#This Row],[SKU]],3)</f>
        <v>EB0</v>
      </c>
      <c r="AD5755" s="37" t="str" cm="1">
        <f t="array" aca="1" ref="AD5755" ca="1">IFERROR(
  INDEX(
    montadora[Montadora],
    MATCH(TRUE,LEFT(#REF!,NÚCARACT(montadora[SKU Parcial]))=montadora[SKU Parcial],0)
  ),
  ""
)</f>
        <v/>
      </c>
    </row>
    <row r="5756" spans="1:30" x14ac:dyDescent="0.25">
      <c r="A5756" s="42" t="s">
        <v>10883</v>
      </c>
      <c r="B5756" s="42"/>
      <c r="C5756" s="42"/>
      <c r="D5756" s="42"/>
      <c r="E5756" s="42">
        <v>20598018789</v>
      </c>
      <c r="F5756" s="42" t="s">
        <v>8394</v>
      </c>
      <c r="G5756" s="42" t="s">
        <v>11228</v>
      </c>
      <c r="H5756" s="7"/>
      <c r="I5756" s="42"/>
      <c r="J5756" s="42" t="s">
        <v>2167</v>
      </c>
      <c r="K5756" s="8">
        <v>45856</v>
      </c>
      <c r="L5756" s="7" t="s">
        <v>8443</v>
      </c>
      <c r="M5756" s="44">
        <v>82.8</v>
      </c>
      <c r="N5756" s="7">
        <v>1</v>
      </c>
      <c r="O5756" s="44">
        <v>86.67</v>
      </c>
      <c r="P5756" s="44">
        <v>38.54</v>
      </c>
      <c r="Q5756" s="44">
        <v>3.29</v>
      </c>
      <c r="R5756" s="44">
        <v>20.56</v>
      </c>
      <c r="S5756" s="44">
        <v>3.87</v>
      </c>
      <c r="T5756" s="44">
        <v>0</v>
      </c>
      <c r="U5756" s="44">
        <v>20.41</v>
      </c>
      <c r="V5756" s="9">
        <v>0.2465</v>
      </c>
      <c r="W5756" s="42" t="s">
        <v>34</v>
      </c>
      <c r="X5756" s="43"/>
      <c r="Y5756" s="43"/>
      <c r="Z5756" s="43" t="s">
        <v>8442</v>
      </c>
      <c r="AA5756" s="37" t="str">
        <f>VLOOKUP(J5756, sku!B:C, 2, FALSE)</f>
        <v>Cadeirinha Rosa Aro 26 - Peixinho Bike</v>
      </c>
      <c r="AB5756" s="37" t="str">
        <f>VLOOKUP(J5756, sku!B:BM, 64, FALSE)</f>
        <v>Revenda</v>
      </c>
      <c r="AC5756" s="37" t="str">
        <f>LEFT(pedidos[[#This Row],[SKU]],3)</f>
        <v>CAD</v>
      </c>
      <c r="AD5756" s="37" t="str" cm="1">
        <f t="array" aca="1" ref="AD5756" ca="1">IFERROR(
  INDEX(
    montadora[Montadora],
    MATCH(TRUE,LEFT(#REF!,NÚCARACT(montadora[SKU Parcial]))=montadora[SKU Parcial],0)
  ),
  ""
)</f>
        <v/>
      </c>
    </row>
    <row r="5757" spans="1:30" x14ac:dyDescent="0.25">
      <c r="A5757" s="42" t="s">
        <v>10884</v>
      </c>
      <c r="B5757" s="42"/>
      <c r="C5757" s="42"/>
      <c r="D5757" s="42"/>
      <c r="E5757" s="42">
        <v>23098159310</v>
      </c>
      <c r="F5757" s="42" t="s">
        <v>10141</v>
      </c>
      <c r="G5757" s="42" t="s">
        <v>11228</v>
      </c>
      <c r="H5757" s="7"/>
      <c r="I5757" s="42"/>
      <c r="J5757" s="42" t="s">
        <v>10166</v>
      </c>
      <c r="K5757" s="8">
        <v>45856</v>
      </c>
      <c r="L5757" s="7" t="s">
        <v>8443</v>
      </c>
      <c r="M5757" s="44">
        <v>22.8</v>
      </c>
      <c r="N5757" s="7">
        <v>1</v>
      </c>
      <c r="O5757" s="44">
        <v>22.8</v>
      </c>
      <c r="P5757" s="44">
        <v>10.94</v>
      </c>
      <c r="Q5757" s="44">
        <v>0.91</v>
      </c>
      <c r="R5757" s="44">
        <v>8.56</v>
      </c>
      <c r="S5757" s="44">
        <v>0</v>
      </c>
      <c r="T5757" s="44">
        <v>0</v>
      </c>
      <c r="U5757" s="44">
        <v>2.39</v>
      </c>
      <c r="V5757" s="9">
        <v>0.105</v>
      </c>
      <c r="W5757" s="42" t="s">
        <v>34</v>
      </c>
      <c r="X5757" s="43"/>
      <c r="Y5757" s="43"/>
      <c r="Z5757" s="43" t="s">
        <v>8442</v>
      </c>
      <c r="AA5757" s="37" t="str">
        <f>VLOOKUP(J5757, sku!B:C, 2, FALSE)</f>
        <v>Ecoblack 1,5l</v>
      </c>
      <c r="AB5757" s="37" t="str">
        <f>VLOOKUP(J5757, sku!B:BM, 64, FALSE)</f>
        <v>Revenda</v>
      </c>
      <c r="AC5757" s="37" t="str">
        <f>LEFT(pedidos[[#This Row],[SKU]],3)</f>
        <v>VT2</v>
      </c>
      <c r="AD5757" s="37" t="str" cm="1">
        <f t="array" aca="1" ref="AD5757" ca="1">IFERROR(
  INDEX(
    montadora[Montadora],
    MATCH(TRUE,LEFT(#REF!,NÚCARACT(montadora[SKU Parcial]))=montadora[SKU Parcial],0)
  ),
  ""
)</f>
        <v/>
      </c>
    </row>
    <row r="5758" spans="1:30" x14ac:dyDescent="0.25">
      <c r="A5758" s="42" t="s">
        <v>10885</v>
      </c>
      <c r="B5758" s="42"/>
      <c r="C5758" s="42"/>
      <c r="D5758" s="42"/>
      <c r="E5758" s="42">
        <v>23993647167</v>
      </c>
      <c r="F5758" s="42" t="s">
        <v>10130</v>
      </c>
      <c r="G5758" s="42" t="s">
        <v>11228</v>
      </c>
      <c r="H5758" s="7"/>
      <c r="I5758" s="42"/>
      <c r="J5758" s="42" t="s">
        <v>3236</v>
      </c>
      <c r="K5758" s="8">
        <v>45856</v>
      </c>
      <c r="L5758" s="7" t="s">
        <v>8443</v>
      </c>
      <c r="M5758" s="44">
        <v>58.8</v>
      </c>
      <c r="N5758" s="7">
        <v>1</v>
      </c>
      <c r="O5758" s="44">
        <v>58.8</v>
      </c>
      <c r="P5758" s="44">
        <v>33.85</v>
      </c>
      <c r="Q5758" s="44">
        <v>2.33</v>
      </c>
      <c r="R5758" s="44">
        <v>15.76</v>
      </c>
      <c r="S5758" s="44">
        <v>0</v>
      </c>
      <c r="T5758" s="44">
        <v>0</v>
      </c>
      <c r="U5758" s="44">
        <v>6.86</v>
      </c>
      <c r="V5758" s="9">
        <v>0.1166</v>
      </c>
      <c r="W5758" s="42" t="s">
        <v>34</v>
      </c>
      <c r="X5758" s="43"/>
      <c r="Y5758" s="43"/>
      <c r="Z5758" s="43" t="s">
        <v>8442</v>
      </c>
      <c r="AA5758" s="37" t="str">
        <f>VLOOKUP(J5758, sku!B:C, 2, FALSE)</f>
        <v>Blend Cleaner Black Wax 500ml</v>
      </c>
      <c r="AB5758" s="37" t="str">
        <f>VLOOKUP(J5758, sku!B:BM, 64, FALSE)</f>
        <v>Revenda</v>
      </c>
      <c r="AC5758" s="37" t="str">
        <f>LEFT(pedidos[[#This Row],[SKU]],3)</f>
        <v>VX2</v>
      </c>
      <c r="AD5758" s="37" t="str" cm="1">
        <f t="array" aca="1" ref="AD5758" ca="1">IFERROR(
  INDEX(
    montadora[Montadora],
    MATCH(TRUE,LEFT(#REF!,NÚCARACT(montadora[SKU Parcial]))=montadora[SKU Parcial],0)
  ),
  ""
)</f>
        <v/>
      </c>
    </row>
    <row r="5759" spans="1:30" x14ac:dyDescent="0.25">
      <c r="A5759" s="42" t="s">
        <v>10886</v>
      </c>
      <c r="B5759" s="42"/>
      <c r="C5759" s="42"/>
      <c r="D5759" s="42"/>
      <c r="E5759" s="42">
        <v>18399612830</v>
      </c>
      <c r="F5759" s="42" t="s">
        <v>10121</v>
      </c>
      <c r="G5759" s="42" t="s">
        <v>11228</v>
      </c>
      <c r="H5759" s="7"/>
      <c r="I5759" s="42"/>
      <c r="J5759" s="42" t="s">
        <v>10157</v>
      </c>
      <c r="K5759" s="8">
        <v>45856</v>
      </c>
      <c r="L5759" s="7" t="s">
        <v>8443</v>
      </c>
      <c r="M5759" s="44">
        <v>28.8</v>
      </c>
      <c r="N5759" s="7">
        <v>1</v>
      </c>
      <c r="O5759" s="44">
        <v>28.8</v>
      </c>
      <c r="P5759" s="44">
        <v>13.57</v>
      </c>
      <c r="Q5759" s="44">
        <v>1.1399999999999999</v>
      </c>
      <c r="R5759" s="44">
        <v>9.76</v>
      </c>
      <c r="S5759" s="44">
        <v>0</v>
      </c>
      <c r="T5759" s="44">
        <v>0</v>
      </c>
      <c r="U5759" s="44">
        <v>4.33</v>
      </c>
      <c r="V5759" s="9">
        <v>0.1502</v>
      </c>
      <c r="W5759" s="42" t="s">
        <v>34</v>
      </c>
      <c r="X5759" s="43"/>
      <c r="Y5759" s="43"/>
      <c r="Z5759" s="43" t="s">
        <v>8442</v>
      </c>
      <c r="AA5759" s="37" t="str">
        <f>VLOOKUP(J5759, sku!B:C, 2, FALSE)</f>
        <v>Removex 1,5l</v>
      </c>
      <c r="AB5759" s="37" t="str">
        <f>VLOOKUP(J5759, sku!B:BM, 64, FALSE)</f>
        <v>Revenda</v>
      </c>
      <c r="AC5759" s="37" t="str">
        <f>LEFT(pedidos[[#This Row],[SKU]],3)</f>
        <v>VT2</v>
      </c>
      <c r="AD5759" s="37" t="str" cm="1">
        <f t="array" aca="1" ref="AD5759" ca="1">IFERROR(
  INDEX(
    montadora[Montadora],
    MATCH(TRUE,LEFT(#REF!,NÚCARACT(montadora[SKU Parcial]))=montadora[SKU Parcial],0)
  ),
  ""
)</f>
        <v/>
      </c>
    </row>
    <row r="5760" spans="1:30" x14ac:dyDescent="0.25">
      <c r="A5760" s="42" t="s">
        <v>10887</v>
      </c>
      <c r="B5760" s="42"/>
      <c r="C5760" s="42"/>
      <c r="D5760" s="42"/>
      <c r="E5760" s="42">
        <v>22094104691</v>
      </c>
      <c r="F5760" s="42" t="s">
        <v>11210</v>
      </c>
      <c r="G5760" s="42" t="s">
        <v>11228</v>
      </c>
      <c r="H5760" s="7"/>
      <c r="I5760" s="42"/>
      <c r="J5760" s="42" t="s">
        <v>11216</v>
      </c>
      <c r="K5760" s="8">
        <v>45856</v>
      </c>
      <c r="L5760" s="7" t="s">
        <v>8443</v>
      </c>
      <c r="M5760" s="44">
        <v>16.8</v>
      </c>
      <c r="N5760" s="7">
        <v>1</v>
      </c>
      <c r="O5760" s="44">
        <v>20.8</v>
      </c>
      <c r="P5760" s="44">
        <v>3.68</v>
      </c>
      <c r="Q5760" s="44">
        <v>0.67</v>
      </c>
      <c r="R5760" s="44">
        <v>7.36</v>
      </c>
      <c r="S5760" s="44">
        <v>4</v>
      </c>
      <c r="T5760" s="44">
        <v>0</v>
      </c>
      <c r="U5760" s="44">
        <v>5.09</v>
      </c>
      <c r="V5760" s="9">
        <v>0.30320000000000003</v>
      </c>
      <c r="W5760" s="42" t="s">
        <v>34</v>
      </c>
      <c r="X5760" s="43"/>
      <c r="Y5760" s="43"/>
      <c r="Z5760" s="43" t="s">
        <v>8442</v>
      </c>
      <c r="AA5760" s="37" t="str">
        <f>VLOOKUP(J5760, sku!B:C, 2, FALSE)</f>
        <v>Kit Chave Allen de Aço 2 M3 + 2 M4 + 2 M5 + 2 M6</v>
      </c>
      <c r="AB5760" s="37" t="str">
        <f>VLOOKUP(J5760, sku!B:BM, 64, FALSE)</f>
        <v>Importação</v>
      </c>
      <c r="AC5760" s="37" t="str">
        <f>LEFT(pedidos[[#This Row],[SKU]],3)</f>
        <v>2EC</v>
      </c>
      <c r="AD5760" s="37" t="str" cm="1">
        <f t="array" aca="1" ref="AD5760" ca="1">IFERROR(
  INDEX(
    montadora[Montadora],
    MATCH(TRUE,LEFT(#REF!,NÚCARACT(montadora[SKU Parcial]))=montadora[SKU Parcial],0)
  ),
  ""
)</f>
        <v/>
      </c>
    </row>
    <row r="5761" spans="1:30" x14ac:dyDescent="0.25">
      <c r="A5761" s="42" t="s">
        <v>10888</v>
      </c>
      <c r="B5761" s="42"/>
      <c r="C5761" s="42"/>
      <c r="D5761" s="42"/>
      <c r="E5761" s="42">
        <v>22398135048</v>
      </c>
      <c r="F5761" s="42" t="s">
        <v>8354</v>
      </c>
      <c r="G5761" s="42" t="s">
        <v>11228</v>
      </c>
      <c r="H5761" s="7"/>
      <c r="I5761" s="42"/>
      <c r="J5761" s="42" t="s">
        <v>100</v>
      </c>
      <c r="K5761" s="8">
        <v>45856</v>
      </c>
      <c r="L5761" s="7" t="s">
        <v>8443</v>
      </c>
      <c r="M5761" s="44">
        <v>47.8</v>
      </c>
      <c r="N5761" s="7">
        <v>1</v>
      </c>
      <c r="O5761" s="44">
        <v>47.8</v>
      </c>
      <c r="P5761" s="44">
        <v>8.84</v>
      </c>
      <c r="Q5761" s="44">
        <v>1.9</v>
      </c>
      <c r="R5761" s="44">
        <v>13.56</v>
      </c>
      <c r="S5761" s="44">
        <v>0</v>
      </c>
      <c r="T5761" s="44">
        <v>0</v>
      </c>
      <c r="U5761" s="44">
        <v>23.5</v>
      </c>
      <c r="V5761" s="9">
        <v>0.49170000000000003</v>
      </c>
      <c r="W5761" s="42" t="s">
        <v>34</v>
      </c>
      <c r="X5761" s="43"/>
      <c r="Y5761" s="43"/>
      <c r="Z5761" s="43" t="s">
        <v>8442</v>
      </c>
      <c r="AA5761" s="37" t="str">
        <f>VLOOKUP(J5761, sku!B:C, 2, FALSE)</f>
        <v>Trava Disco De Freio Bicicleta - Prata</v>
      </c>
      <c r="AB5761" s="37" t="str">
        <f>VLOOKUP(J5761, sku!B:BM, 64, FALSE)</f>
        <v>Importação</v>
      </c>
      <c r="AC5761" s="37" t="str">
        <f>LEFT(pedidos[[#This Row],[SKU]],3)</f>
        <v>ET0</v>
      </c>
      <c r="AD5761" s="37" t="str" cm="1">
        <f t="array" aca="1" ref="AD5761" ca="1">IFERROR(
  INDEX(
    montadora[Montadora],
    MATCH(TRUE,LEFT(#REF!,NÚCARACT(montadora[SKU Parcial]))=montadora[SKU Parcial],0)
  ),
  ""
)</f>
        <v/>
      </c>
    </row>
    <row r="5762" spans="1:30" x14ac:dyDescent="0.25">
      <c r="A5762" s="42" t="s">
        <v>10889</v>
      </c>
      <c r="B5762" s="42"/>
      <c r="C5762" s="42"/>
      <c r="D5762" s="42"/>
      <c r="E5762" s="42">
        <v>20898008418</v>
      </c>
      <c r="F5762" s="42" t="s">
        <v>8818</v>
      </c>
      <c r="G5762" s="42" t="s">
        <v>11228</v>
      </c>
      <c r="H5762" s="7"/>
      <c r="I5762" s="42"/>
      <c r="J5762" s="42" t="s">
        <v>7795</v>
      </c>
      <c r="K5762" s="8">
        <v>45856</v>
      </c>
      <c r="L5762" s="7" t="s">
        <v>8443</v>
      </c>
      <c r="M5762" s="44">
        <v>93.8</v>
      </c>
      <c r="N5762" s="7">
        <v>1</v>
      </c>
      <c r="O5762" s="44">
        <v>93.8</v>
      </c>
      <c r="P5762" s="44">
        <v>47.57</v>
      </c>
      <c r="Q5762" s="44">
        <v>3.72</v>
      </c>
      <c r="R5762" s="44">
        <v>22.76</v>
      </c>
      <c r="S5762" s="44">
        <v>0</v>
      </c>
      <c r="T5762" s="44">
        <v>0</v>
      </c>
      <c r="U5762" s="44">
        <v>19.75</v>
      </c>
      <c r="V5762" s="9">
        <v>0.21049999999999999</v>
      </c>
      <c r="W5762" s="42" t="s">
        <v>34</v>
      </c>
      <c r="X5762" s="43"/>
      <c r="Y5762" s="43"/>
      <c r="Z5762" s="43" t="s">
        <v>8442</v>
      </c>
      <c r="AA5762" s="37" t="str">
        <f>VLOOKUP(J5762, sku!B:C, 2, FALSE)</f>
        <v>Fogareiro 1 Boca Com Maleta</v>
      </c>
      <c r="AB5762" s="37" t="str">
        <f>VLOOKUP(J5762, sku!B:BM, 64, FALSE)</f>
        <v>Importação</v>
      </c>
      <c r="AC5762" s="37" t="str">
        <f>LEFT(pedidos[[#This Row],[SKU]],3)</f>
        <v>1FO</v>
      </c>
      <c r="AD5762" s="37" t="str" cm="1">
        <f t="array" aca="1" ref="AD5762" ca="1">IFERROR(
  INDEX(
    montadora[Montadora],
    MATCH(TRUE,LEFT(#REF!,NÚCARACT(montadora[SKU Parcial]))=montadora[SKU Parcial],0)
  ),
  ""
)</f>
        <v/>
      </c>
    </row>
    <row r="5763" spans="1:30" x14ac:dyDescent="0.25">
      <c r="A5763" s="42" t="s">
        <v>10890</v>
      </c>
      <c r="B5763" s="42"/>
      <c r="C5763" s="42"/>
      <c r="D5763" s="42"/>
      <c r="E5763" s="42">
        <v>20999592075</v>
      </c>
      <c r="F5763" s="42" t="s">
        <v>8387</v>
      </c>
      <c r="G5763" s="42" t="s">
        <v>11228</v>
      </c>
      <c r="H5763" s="7"/>
      <c r="I5763" s="42"/>
      <c r="J5763" s="42" t="s">
        <v>290</v>
      </c>
      <c r="K5763" s="8">
        <v>45856</v>
      </c>
      <c r="L5763" s="7" t="s">
        <v>8443</v>
      </c>
      <c r="M5763" s="44">
        <v>38.799999999999997</v>
      </c>
      <c r="N5763" s="7">
        <v>1</v>
      </c>
      <c r="O5763" s="44">
        <v>45.1</v>
      </c>
      <c r="P5763" s="44">
        <v>15.8</v>
      </c>
      <c r="Q5763" s="44">
        <v>1.54</v>
      </c>
      <c r="R5763" s="44">
        <v>11.76</v>
      </c>
      <c r="S5763" s="44">
        <v>6.3</v>
      </c>
      <c r="T5763" s="44">
        <v>0</v>
      </c>
      <c r="U5763" s="44">
        <v>9.6999999999999993</v>
      </c>
      <c r="V5763" s="9">
        <v>0.25</v>
      </c>
      <c r="W5763" s="42" t="s">
        <v>34</v>
      </c>
      <c r="X5763" s="43"/>
      <c r="Y5763" s="43"/>
      <c r="Z5763" s="43" t="s">
        <v>8442</v>
      </c>
      <c r="AA5763" s="37" t="str">
        <f>VLOOKUP(J5763, sku!B:C, 2, FALSE)</f>
        <v>Par De Trava Do Quebra Vento Preto (23Cm)</v>
      </c>
      <c r="AB5763" s="37" t="str">
        <f>VLOOKUP(J5763, sku!B:BM, 64, FALSE)</f>
        <v>Revenda</v>
      </c>
      <c r="AC5763" s="37" t="str">
        <f>LEFT(pedidos[[#This Row],[SKU]],3)</f>
        <v>Q-9</v>
      </c>
      <c r="AD5763" s="37" t="str" cm="1">
        <f t="array" aca="1" ref="AD5763" ca="1">IFERROR(
  INDEX(
    montadora[Montadora],
    MATCH(TRUE,LEFT(#REF!,NÚCARACT(montadora[SKU Parcial]))=montadora[SKU Parcial],0)
  ),
  ""
)</f>
        <v/>
      </c>
    </row>
    <row r="5764" spans="1:30" x14ac:dyDescent="0.25">
      <c r="A5764" s="42" t="s">
        <v>10891</v>
      </c>
      <c r="B5764" s="42"/>
      <c r="C5764" s="42"/>
      <c r="D5764" s="42"/>
      <c r="E5764" s="42">
        <v>20999592075</v>
      </c>
      <c r="F5764" s="42" t="s">
        <v>8387</v>
      </c>
      <c r="G5764" s="42" t="s">
        <v>11228</v>
      </c>
      <c r="H5764" s="7"/>
      <c r="I5764" s="42"/>
      <c r="J5764" s="42" t="s">
        <v>290</v>
      </c>
      <c r="K5764" s="8">
        <v>45855</v>
      </c>
      <c r="L5764" s="7" t="s">
        <v>8443</v>
      </c>
      <c r="M5764" s="44">
        <v>38.799999999999997</v>
      </c>
      <c r="N5764" s="7">
        <v>1</v>
      </c>
      <c r="O5764" s="44">
        <v>38.799999999999997</v>
      </c>
      <c r="P5764" s="44">
        <v>15.8</v>
      </c>
      <c r="Q5764" s="44">
        <v>1.54</v>
      </c>
      <c r="R5764" s="44">
        <v>11.76</v>
      </c>
      <c r="S5764" s="44">
        <v>0</v>
      </c>
      <c r="T5764" s="44">
        <v>0</v>
      </c>
      <c r="U5764" s="44">
        <v>9.6999999999999993</v>
      </c>
      <c r="V5764" s="9">
        <v>0.25</v>
      </c>
      <c r="W5764" s="42" t="s">
        <v>34</v>
      </c>
      <c r="X5764" s="43"/>
      <c r="Y5764" s="43"/>
      <c r="Z5764" s="43" t="s">
        <v>8442</v>
      </c>
      <c r="AA5764" s="37" t="str">
        <f>VLOOKUP(J5764, sku!B:C, 2, FALSE)</f>
        <v>Par De Trava Do Quebra Vento Preto (23Cm)</v>
      </c>
      <c r="AB5764" s="37" t="str">
        <f>VLOOKUP(J5764, sku!B:BM, 64, FALSE)</f>
        <v>Revenda</v>
      </c>
      <c r="AC5764" s="37" t="str">
        <f>LEFT(pedidos[[#This Row],[SKU]],3)</f>
        <v>Q-9</v>
      </c>
      <c r="AD5764" s="37" t="str" cm="1">
        <f t="array" aca="1" ref="AD5764" ca="1">IFERROR(
  INDEX(
    montadora[Montadora],
    MATCH(TRUE,LEFT(#REF!,NÚCARACT(montadora[SKU Parcial]))=montadora[SKU Parcial],0)
  ),
  ""
)</f>
        <v/>
      </c>
    </row>
    <row r="5765" spans="1:30" x14ac:dyDescent="0.25">
      <c r="A5765" s="42" t="s">
        <v>10892</v>
      </c>
      <c r="B5765" s="42"/>
      <c r="C5765" s="42"/>
      <c r="D5765" s="42"/>
      <c r="E5765" s="42">
        <v>23098159310</v>
      </c>
      <c r="F5765" s="42" t="s">
        <v>10141</v>
      </c>
      <c r="G5765" s="42" t="s">
        <v>11228</v>
      </c>
      <c r="H5765" s="7"/>
      <c r="I5765" s="42"/>
      <c r="J5765" s="42" t="s">
        <v>10166</v>
      </c>
      <c r="K5765" s="8">
        <v>45855</v>
      </c>
      <c r="L5765" s="7" t="s">
        <v>8443</v>
      </c>
      <c r="M5765" s="44">
        <v>22.8</v>
      </c>
      <c r="N5765" s="7">
        <v>1</v>
      </c>
      <c r="O5765" s="44">
        <v>22.8</v>
      </c>
      <c r="P5765" s="44">
        <v>10.94</v>
      </c>
      <c r="Q5765" s="44">
        <v>0.91</v>
      </c>
      <c r="R5765" s="44">
        <v>8.56</v>
      </c>
      <c r="S5765" s="44">
        <v>0</v>
      </c>
      <c r="T5765" s="44">
        <v>0</v>
      </c>
      <c r="U5765" s="44">
        <v>2.39</v>
      </c>
      <c r="V5765" s="9">
        <v>0.105</v>
      </c>
      <c r="W5765" s="42" t="s">
        <v>34</v>
      </c>
      <c r="X5765" s="43"/>
      <c r="Y5765" s="43"/>
      <c r="Z5765" s="43" t="s">
        <v>8442</v>
      </c>
      <c r="AA5765" s="37" t="str">
        <f>VLOOKUP(J5765, sku!B:C, 2, FALSE)</f>
        <v>Ecoblack 1,5l</v>
      </c>
      <c r="AB5765" s="37" t="str">
        <f>VLOOKUP(J5765, sku!B:BM, 64, FALSE)</f>
        <v>Revenda</v>
      </c>
      <c r="AC5765" s="37" t="str">
        <f>LEFT(pedidos[[#This Row],[SKU]],3)</f>
        <v>VT2</v>
      </c>
      <c r="AD5765" s="37" t="str" cm="1">
        <f t="array" aca="1" ref="AD5765" ca="1">IFERROR(
  INDEX(
    montadora[Montadora],
    MATCH(TRUE,LEFT(#REF!,NÚCARACT(montadora[SKU Parcial]))=montadora[SKU Parcial],0)
  ),
  ""
)</f>
        <v/>
      </c>
    </row>
    <row r="5766" spans="1:30" x14ac:dyDescent="0.25">
      <c r="A5766" s="42" t="s">
        <v>10893</v>
      </c>
      <c r="B5766" s="42"/>
      <c r="C5766" s="42"/>
      <c r="D5766" s="42"/>
      <c r="E5766" s="42">
        <v>23498163423</v>
      </c>
      <c r="F5766" s="42" t="s">
        <v>10133</v>
      </c>
      <c r="G5766" s="42" t="s">
        <v>11228</v>
      </c>
      <c r="H5766" s="7"/>
      <c r="I5766" s="42"/>
      <c r="J5766" s="42" t="s">
        <v>2612</v>
      </c>
      <c r="K5766" s="8">
        <v>45855</v>
      </c>
      <c r="L5766" s="7" t="s">
        <v>8443</v>
      </c>
      <c r="M5766" s="44">
        <v>21.8</v>
      </c>
      <c r="N5766" s="7">
        <v>1</v>
      </c>
      <c r="O5766" s="44">
        <v>29.8</v>
      </c>
      <c r="P5766" s="44">
        <v>8.66</v>
      </c>
      <c r="Q5766" s="44">
        <v>0.87</v>
      </c>
      <c r="R5766" s="44">
        <v>8.36</v>
      </c>
      <c r="S5766" s="44">
        <v>8</v>
      </c>
      <c r="T5766" s="44">
        <v>0</v>
      </c>
      <c r="U5766" s="44">
        <v>3.91</v>
      </c>
      <c r="V5766" s="9">
        <v>0.17960000000000001</v>
      </c>
      <c r="W5766" s="42" t="s">
        <v>34</v>
      </c>
      <c r="X5766" s="43"/>
      <c r="Y5766" s="43"/>
      <c r="Z5766" s="43" t="s">
        <v>8442</v>
      </c>
      <c r="AA5766" s="37" t="str">
        <f>VLOOKUP(J5766, sku!B:C, 2, FALSE)</f>
        <v>Barra Descontaminante 50g</v>
      </c>
      <c r="AB5766" s="37" t="str">
        <f>VLOOKUP(J5766, sku!B:BM, 64, FALSE)</f>
        <v>Revenda</v>
      </c>
      <c r="AC5766" s="37" t="str">
        <f>LEFT(pedidos[[#This Row],[SKU]],3)</f>
        <v>VT2</v>
      </c>
      <c r="AD5766" s="37" t="str" cm="1">
        <f t="array" aca="1" ref="AD5766" ca="1">IFERROR(
  INDEX(
    montadora[Montadora],
    MATCH(TRUE,LEFT(#REF!,NÚCARACT(montadora[SKU Parcial]))=montadora[SKU Parcial],0)
  ),
  ""
)</f>
        <v/>
      </c>
    </row>
    <row r="5767" spans="1:30" x14ac:dyDescent="0.25">
      <c r="A5767" s="42" t="s">
        <v>10894</v>
      </c>
      <c r="B5767" s="42"/>
      <c r="C5767" s="42"/>
      <c r="D5767" s="42"/>
      <c r="E5767" s="42">
        <v>21798007950</v>
      </c>
      <c r="F5767" s="42" t="s">
        <v>10113</v>
      </c>
      <c r="G5767" s="42" t="s">
        <v>11228</v>
      </c>
      <c r="H5767" s="7"/>
      <c r="I5767" s="42"/>
      <c r="J5767" s="42" t="s">
        <v>10151</v>
      </c>
      <c r="K5767" s="8">
        <v>45855</v>
      </c>
      <c r="L5767" s="7" t="s">
        <v>8443</v>
      </c>
      <c r="M5767" s="44">
        <v>107.8</v>
      </c>
      <c r="N5767" s="7">
        <v>1</v>
      </c>
      <c r="O5767" s="44">
        <v>107.8</v>
      </c>
      <c r="P5767" s="44">
        <v>69.25</v>
      </c>
      <c r="Q5767" s="44">
        <v>4.28</v>
      </c>
      <c r="R5767" s="44">
        <v>0</v>
      </c>
      <c r="S5767" s="44">
        <v>0</v>
      </c>
      <c r="T5767" s="44">
        <v>0</v>
      </c>
      <c r="U5767" s="44">
        <v>34.270000000000003</v>
      </c>
      <c r="V5767" s="9">
        <v>0.31790000000000002</v>
      </c>
      <c r="W5767" s="42" t="s">
        <v>34</v>
      </c>
      <c r="X5767" s="43"/>
      <c r="Y5767" s="43"/>
      <c r="Z5767" s="43" t="s">
        <v>8442</v>
      </c>
      <c r="AA5767" s="37" t="str">
        <f>VLOOKUP(J5767, sku!B:C, 2, FALSE)</f>
        <v>Opty 240ml</v>
      </c>
      <c r="AB5767" s="37" t="str">
        <f>VLOOKUP(J5767, sku!B:BM, 64, FALSE)</f>
        <v>Revenda</v>
      </c>
      <c r="AC5767" s="37" t="str">
        <f>LEFT(pedidos[[#This Row],[SKU]],3)</f>
        <v>VX2</v>
      </c>
      <c r="AD5767" s="37" t="str" cm="1">
        <f t="array" aca="1" ref="AD5767" ca="1">IFERROR(
  INDEX(
    montadora[Montadora],
    MATCH(TRUE,LEFT(#REF!,NÚCARACT(montadora[SKU Parcial]))=montadora[SKU Parcial],0)
  ),
  ""
)</f>
        <v/>
      </c>
    </row>
    <row r="5768" spans="1:30" x14ac:dyDescent="0.25">
      <c r="A5768" s="42" t="s">
        <v>10895</v>
      </c>
      <c r="B5768" s="42"/>
      <c r="C5768" s="42"/>
      <c r="D5768" s="42"/>
      <c r="E5768" s="42">
        <v>23993647167</v>
      </c>
      <c r="F5768" s="42" t="s">
        <v>10130</v>
      </c>
      <c r="G5768" s="42" t="s">
        <v>11228</v>
      </c>
      <c r="H5768" s="7"/>
      <c r="I5768" s="42"/>
      <c r="J5768" s="42" t="s">
        <v>3236</v>
      </c>
      <c r="K5768" s="8">
        <v>45855</v>
      </c>
      <c r="L5768" s="7" t="s">
        <v>8443</v>
      </c>
      <c r="M5768" s="44">
        <v>58.8</v>
      </c>
      <c r="N5768" s="7">
        <v>1</v>
      </c>
      <c r="O5768" s="44">
        <v>58.8</v>
      </c>
      <c r="P5768" s="44">
        <v>33.85</v>
      </c>
      <c r="Q5768" s="44">
        <v>2.33</v>
      </c>
      <c r="R5768" s="44">
        <v>15.76</v>
      </c>
      <c r="S5768" s="44">
        <v>0</v>
      </c>
      <c r="T5768" s="44">
        <v>0</v>
      </c>
      <c r="U5768" s="44">
        <v>6.86</v>
      </c>
      <c r="V5768" s="9">
        <v>0.1166</v>
      </c>
      <c r="W5768" s="42" t="s">
        <v>34</v>
      </c>
      <c r="X5768" s="43"/>
      <c r="Y5768" s="43"/>
      <c r="Z5768" s="43" t="s">
        <v>8442</v>
      </c>
      <c r="AA5768" s="37" t="str">
        <f>VLOOKUP(J5768, sku!B:C, 2, FALSE)</f>
        <v>Blend Cleaner Black Wax 500ml</v>
      </c>
      <c r="AB5768" s="37" t="str">
        <f>VLOOKUP(J5768, sku!B:BM, 64, FALSE)</f>
        <v>Revenda</v>
      </c>
      <c r="AC5768" s="37" t="str">
        <f>LEFT(pedidos[[#This Row],[SKU]],3)</f>
        <v>VX2</v>
      </c>
      <c r="AD5768" s="37" t="str" cm="1">
        <f t="array" aca="1" ref="AD5768" ca="1">IFERROR(
  INDEX(
    montadora[Montadora],
    MATCH(TRUE,LEFT(#REF!,NÚCARACT(montadora[SKU Parcial]))=montadora[SKU Parcial],0)
  ),
  ""
)</f>
        <v/>
      </c>
    </row>
    <row r="5769" spans="1:30" x14ac:dyDescent="0.25">
      <c r="A5769" s="42" t="s">
        <v>10896</v>
      </c>
      <c r="B5769" s="42"/>
      <c r="C5769" s="42"/>
      <c r="D5769" s="42"/>
      <c r="E5769" s="42">
        <v>23998118595</v>
      </c>
      <c r="F5769" s="42" t="s">
        <v>10106</v>
      </c>
      <c r="G5769" s="42" t="s">
        <v>11228</v>
      </c>
      <c r="H5769" s="7"/>
      <c r="I5769" s="42"/>
      <c r="J5769" s="42" t="s">
        <v>290</v>
      </c>
      <c r="K5769" s="8">
        <v>45855</v>
      </c>
      <c r="L5769" s="7" t="s">
        <v>8443</v>
      </c>
      <c r="M5769" s="44">
        <v>38.799999999999997</v>
      </c>
      <c r="N5769" s="7">
        <v>1</v>
      </c>
      <c r="O5769" s="44">
        <v>38.799999999999997</v>
      </c>
      <c r="P5769" s="44">
        <v>15.8</v>
      </c>
      <c r="Q5769" s="44">
        <v>1.54</v>
      </c>
      <c r="R5769" s="44">
        <v>11.76</v>
      </c>
      <c r="S5769" s="44">
        <v>0</v>
      </c>
      <c r="T5769" s="44">
        <v>0</v>
      </c>
      <c r="U5769" s="44">
        <v>9.6999999999999993</v>
      </c>
      <c r="V5769" s="9">
        <v>0.25</v>
      </c>
      <c r="W5769" s="42" t="s">
        <v>34</v>
      </c>
      <c r="X5769" s="43"/>
      <c r="Y5769" s="43"/>
      <c r="Z5769" s="43" t="s">
        <v>8442</v>
      </c>
      <c r="AA5769" s="37" t="str">
        <f>VLOOKUP(J5769, sku!B:C, 2, FALSE)</f>
        <v>Par De Trava Do Quebra Vento Preto (23Cm)</v>
      </c>
      <c r="AB5769" s="37" t="str">
        <f>VLOOKUP(J5769, sku!B:BM, 64, FALSE)</f>
        <v>Revenda</v>
      </c>
      <c r="AC5769" s="37" t="str">
        <f>LEFT(pedidos[[#This Row],[SKU]],3)</f>
        <v>Q-9</v>
      </c>
      <c r="AD5769" s="37" t="str" cm="1">
        <f t="array" aca="1" ref="AD5769" ca="1">IFERROR(
  INDEX(
    montadora[Montadora],
    MATCH(TRUE,LEFT(#REF!,NÚCARACT(montadora[SKU Parcial]))=montadora[SKU Parcial],0)
  ),
  ""
)</f>
        <v/>
      </c>
    </row>
    <row r="5770" spans="1:30" x14ac:dyDescent="0.25">
      <c r="A5770" s="42" t="s">
        <v>10897</v>
      </c>
      <c r="B5770" s="42"/>
      <c r="C5770" s="42"/>
      <c r="D5770" s="42"/>
      <c r="E5770" s="42">
        <v>23493661700</v>
      </c>
      <c r="F5770" s="42" t="s">
        <v>10708</v>
      </c>
      <c r="G5770" s="42" t="s">
        <v>11228</v>
      </c>
      <c r="H5770" s="7"/>
      <c r="I5770" s="42"/>
      <c r="J5770" s="42" t="s">
        <v>2865</v>
      </c>
      <c r="K5770" s="8">
        <v>45855</v>
      </c>
      <c r="L5770" s="7" t="s">
        <v>8443</v>
      </c>
      <c r="M5770" s="44">
        <v>56.8</v>
      </c>
      <c r="N5770" s="7">
        <v>1</v>
      </c>
      <c r="O5770" s="44">
        <v>67.63</v>
      </c>
      <c r="P5770" s="44">
        <v>31.94</v>
      </c>
      <c r="Q5770" s="44">
        <v>2.25</v>
      </c>
      <c r="R5770" s="44">
        <v>15.36</v>
      </c>
      <c r="S5770" s="44">
        <v>10.83</v>
      </c>
      <c r="T5770" s="44">
        <v>0</v>
      </c>
      <c r="U5770" s="44">
        <v>7.25</v>
      </c>
      <c r="V5770" s="9">
        <v>0.12759999999999999</v>
      </c>
      <c r="W5770" s="42" t="s">
        <v>34</v>
      </c>
      <c r="X5770" s="43"/>
      <c r="Y5770" s="43"/>
      <c r="Z5770" s="43" t="s">
        <v>8442</v>
      </c>
      <c r="AA5770" s="37" t="str">
        <f>VLOOKUP(J5770, sku!B:C, 2, FALSE)</f>
        <v>Blend Metal Polish 150g</v>
      </c>
      <c r="AB5770" s="37" t="str">
        <f>VLOOKUP(J5770, sku!B:BM, 64, FALSE)</f>
        <v>Revenda</v>
      </c>
      <c r="AC5770" s="37" t="str">
        <f>LEFT(pedidos[[#This Row],[SKU]],3)</f>
        <v>VX2</v>
      </c>
      <c r="AD5770" s="37" t="str" cm="1">
        <f t="array" aca="1" ref="AD5770" ca="1">IFERROR(
  INDEX(
    montadora[Montadora],
    MATCH(TRUE,LEFT(#REF!,NÚCARACT(montadora[SKU Parcial]))=montadora[SKU Parcial],0)
  ),
  ""
)</f>
        <v/>
      </c>
    </row>
    <row r="5771" spans="1:30" x14ac:dyDescent="0.25">
      <c r="A5771" s="42" t="s">
        <v>10898</v>
      </c>
      <c r="B5771" s="42"/>
      <c r="C5771" s="42"/>
      <c r="D5771" s="42"/>
      <c r="E5771" s="42">
        <v>22398135042</v>
      </c>
      <c r="F5771" s="42" t="s">
        <v>8371</v>
      </c>
      <c r="G5771" s="42" t="s">
        <v>11228</v>
      </c>
      <c r="H5771" s="7"/>
      <c r="I5771" s="42"/>
      <c r="J5771" s="42" t="s">
        <v>2393</v>
      </c>
      <c r="K5771" s="8">
        <v>45855</v>
      </c>
      <c r="L5771" s="7" t="s">
        <v>8443</v>
      </c>
      <c r="M5771" s="44">
        <v>35.799999999999997</v>
      </c>
      <c r="N5771" s="7">
        <v>1</v>
      </c>
      <c r="O5771" s="44">
        <v>35.799999999999997</v>
      </c>
      <c r="P5771" s="44">
        <v>18.57</v>
      </c>
      <c r="Q5771" s="44">
        <v>1.42</v>
      </c>
      <c r="R5771" s="44">
        <v>11.16</v>
      </c>
      <c r="S5771" s="44">
        <v>0</v>
      </c>
      <c r="T5771" s="44">
        <v>0</v>
      </c>
      <c r="U5771" s="44">
        <v>4.6500000000000004</v>
      </c>
      <c r="V5771" s="9">
        <v>0.1298</v>
      </c>
      <c r="W5771" s="42" t="s">
        <v>34</v>
      </c>
      <c r="X5771" s="43"/>
      <c r="Y5771" s="43"/>
      <c r="Z5771" s="43" t="s">
        <v>8442</v>
      </c>
      <c r="AA5771" s="37" t="str">
        <f>VLOOKUP(J5771, sku!B:C, 2, FALSE)</f>
        <v>Trava Manete Moto E Bicicleta de Plástico</v>
      </c>
      <c r="AB5771" s="37" t="str">
        <f>VLOOKUP(J5771, sku!B:BM, 64, FALSE)</f>
        <v>Importação</v>
      </c>
      <c r="AC5771" s="37" t="str">
        <f>LEFT(pedidos[[#This Row],[SKU]],3)</f>
        <v>ET0</v>
      </c>
      <c r="AD5771" s="37" t="str" cm="1">
        <f t="array" aca="1" ref="AD5771" ca="1">IFERROR(
  INDEX(
    montadora[Montadora],
    MATCH(TRUE,LEFT(#REF!,NÚCARACT(montadora[SKU Parcial]))=montadora[SKU Parcial],0)
  ),
  ""
)</f>
        <v/>
      </c>
    </row>
    <row r="5772" spans="1:30" x14ac:dyDescent="0.25">
      <c r="A5772" s="42" t="s">
        <v>10899</v>
      </c>
      <c r="B5772" s="42"/>
      <c r="C5772" s="42"/>
      <c r="D5772" s="42"/>
      <c r="E5772" s="42">
        <v>21699598847</v>
      </c>
      <c r="F5772" s="42" t="s">
        <v>10120</v>
      </c>
      <c r="G5772" s="42" t="s">
        <v>11228</v>
      </c>
      <c r="H5772" s="7"/>
      <c r="I5772" s="42"/>
      <c r="J5772" s="42" t="s">
        <v>2393</v>
      </c>
      <c r="K5772" s="8">
        <v>45855</v>
      </c>
      <c r="L5772" s="7" t="s">
        <v>8443</v>
      </c>
      <c r="M5772" s="44">
        <v>35.799999999999997</v>
      </c>
      <c r="N5772" s="7">
        <v>1</v>
      </c>
      <c r="O5772" s="44">
        <v>35.799999999999997</v>
      </c>
      <c r="P5772" s="44">
        <v>18.57</v>
      </c>
      <c r="Q5772" s="44">
        <v>1.42</v>
      </c>
      <c r="R5772" s="44">
        <v>11.16</v>
      </c>
      <c r="S5772" s="44">
        <v>0</v>
      </c>
      <c r="T5772" s="44">
        <v>0</v>
      </c>
      <c r="U5772" s="44">
        <v>4.6500000000000004</v>
      </c>
      <c r="V5772" s="9">
        <v>0.1298</v>
      </c>
      <c r="W5772" s="42" t="s">
        <v>34</v>
      </c>
      <c r="X5772" s="43"/>
      <c r="Y5772" s="43"/>
      <c r="Z5772" s="43" t="s">
        <v>8442</v>
      </c>
      <c r="AA5772" s="37" t="str">
        <f>VLOOKUP(J5772, sku!B:C, 2, FALSE)</f>
        <v>Trava Manete Moto E Bicicleta de Plástico</v>
      </c>
      <c r="AB5772" s="37" t="str">
        <f>VLOOKUP(J5772, sku!B:BM, 64, FALSE)</f>
        <v>Importação</v>
      </c>
      <c r="AC5772" s="37" t="str">
        <f>LEFT(pedidos[[#This Row],[SKU]],3)</f>
        <v>ET0</v>
      </c>
      <c r="AD5772" s="37" t="str" cm="1">
        <f t="array" aca="1" ref="AD5772" ca="1">IFERROR(
  INDEX(
    montadora[Montadora],
    MATCH(TRUE,LEFT(#REF!,NÚCARACT(montadora[SKU Parcial]))=montadora[SKU Parcial],0)
  ),
  ""
)</f>
        <v/>
      </c>
    </row>
    <row r="5773" spans="1:30" x14ac:dyDescent="0.25">
      <c r="A5773" s="42" t="s">
        <v>10900</v>
      </c>
      <c r="B5773" s="42"/>
      <c r="C5773" s="42"/>
      <c r="D5773" s="42"/>
      <c r="E5773" s="42">
        <v>23098159310</v>
      </c>
      <c r="F5773" s="42" t="s">
        <v>10141</v>
      </c>
      <c r="G5773" s="42" t="s">
        <v>11228</v>
      </c>
      <c r="H5773" s="7"/>
      <c r="I5773" s="42"/>
      <c r="J5773" s="42" t="s">
        <v>10166</v>
      </c>
      <c r="K5773" s="8">
        <v>45855</v>
      </c>
      <c r="L5773" s="7" t="s">
        <v>8443</v>
      </c>
      <c r="M5773" s="44">
        <v>22.8</v>
      </c>
      <c r="N5773" s="7">
        <v>1</v>
      </c>
      <c r="O5773" s="44">
        <v>22.8</v>
      </c>
      <c r="P5773" s="44">
        <v>10.94</v>
      </c>
      <c r="Q5773" s="44">
        <v>0.91</v>
      </c>
      <c r="R5773" s="44">
        <v>8.56</v>
      </c>
      <c r="S5773" s="44">
        <v>0</v>
      </c>
      <c r="T5773" s="44">
        <v>0</v>
      </c>
      <c r="U5773" s="44">
        <v>2.39</v>
      </c>
      <c r="V5773" s="9">
        <v>0.105</v>
      </c>
      <c r="W5773" s="42" t="s">
        <v>34</v>
      </c>
      <c r="X5773" s="43"/>
      <c r="Y5773" s="43"/>
      <c r="Z5773" s="43" t="s">
        <v>8442</v>
      </c>
      <c r="AA5773" s="37" t="str">
        <f>VLOOKUP(J5773, sku!B:C, 2, FALSE)</f>
        <v>Ecoblack 1,5l</v>
      </c>
      <c r="AB5773" s="37" t="str">
        <f>VLOOKUP(J5773, sku!B:BM, 64, FALSE)</f>
        <v>Revenda</v>
      </c>
      <c r="AC5773" s="37" t="str">
        <f>LEFT(pedidos[[#This Row],[SKU]],3)</f>
        <v>VT2</v>
      </c>
      <c r="AD5773" s="37" t="str" cm="1">
        <f t="array" aca="1" ref="AD5773" ca="1">IFERROR(
  INDEX(
    montadora[Montadora],
    MATCH(TRUE,LEFT(#REF!,NÚCARACT(montadora[SKU Parcial]))=montadora[SKU Parcial],0)
  ),
  ""
)</f>
        <v/>
      </c>
    </row>
    <row r="5774" spans="1:30" x14ac:dyDescent="0.25">
      <c r="A5774" s="42" t="s">
        <v>10901</v>
      </c>
      <c r="B5774" s="42"/>
      <c r="C5774" s="42"/>
      <c r="D5774" s="42"/>
      <c r="E5774" s="42">
        <v>23993647167</v>
      </c>
      <c r="F5774" s="42" t="s">
        <v>10130</v>
      </c>
      <c r="G5774" s="42" t="s">
        <v>11228</v>
      </c>
      <c r="H5774" s="7"/>
      <c r="I5774" s="42"/>
      <c r="J5774" s="42" t="s">
        <v>3236</v>
      </c>
      <c r="K5774" s="8">
        <v>45855</v>
      </c>
      <c r="L5774" s="7" t="s">
        <v>8443</v>
      </c>
      <c r="M5774" s="44">
        <v>58.8</v>
      </c>
      <c r="N5774" s="7">
        <v>1</v>
      </c>
      <c r="O5774" s="44">
        <v>58.8</v>
      </c>
      <c r="P5774" s="44">
        <v>33.85</v>
      </c>
      <c r="Q5774" s="44">
        <v>2.33</v>
      </c>
      <c r="R5774" s="44">
        <v>15.76</v>
      </c>
      <c r="S5774" s="44">
        <v>0</v>
      </c>
      <c r="T5774" s="44">
        <v>0</v>
      </c>
      <c r="U5774" s="44">
        <v>6.86</v>
      </c>
      <c r="V5774" s="9">
        <v>0.1166</v>
      </c>
      <c r="W5774" s="42" t="s">
        <v>34</v>
      </c>
      <c r="X5774" s="43"/>
      <c r="Y5774" s="43"/>
      <c r="Z5774" s="43" t="s">
        <v>8442</v>
      </c>
      <c r="AA5774" s="37" t="str">
        <f>VLOOKUP(J5774, sku!B:C, 2, FALSE)</f>
        <v>Blend Cleaner Black Wax 500ml</v>
      </c>
      <c r="AB5774" s="37" t="str">
        <f>VLOOKUP(J5774, sku!B:BM, 64, FALSE)</f>
        <v>Revenda</v>
      </c>
      <c r="AC5774" s="37" t="str">
        <f>LEFT(pedidos[[#This Row],[SKU]],3)</f>
        <v>VX2</v>
      </c>
      <c r="AD5774" s="37" t="str" cm="1">
        <f t="array" aca="1" ref="AD5774" ca="1">IFERROR(
  INDEX(
    montadora[Montadora],
    MATCH(TRUE,LEFT(#REF!,NÚCARACT(montadora[SKU Parcial]))=montadora[SKU Parcial],0)
  ),
  ""
)</f>
        <v/>
      </c>
    </row>
    <row r="5775" spans="1:30" x14ac:dyDescent="0.25">
      <c r="A5775" s="42" t="s">
        <v>10902</v>
      </c>
      <c r="B5775" s="42"/>
      <c r="C5775" s="42"/>
      <c r="D5775" s="42"/>
      <c r="E5775" s="42">
        <v>22298173300</v>
      </c>
      <c r="F5775" s="42" t="s">
        <v>8356</v>
      </c>
      <c r="G5775" s="42" t="s">
        <v>11228</v>
      </c>
      <c r="H5775" s="7"/>
      <c r="I5775" s="42"/>
      <c r="J5775" s="42" t="s">
        <v>8421</v>
      </c>
      <c r="K5775" s="8">
        <v>45855</v>
      </c>
      <c r="L5775" s="7" t="s">
        <v>8443</v>
      </c>
      <c r="M5775" s="44">
        <v>28.8</v>
      </c>
      <c r="N5775" s="7">
        <v>1</v>
      </c>
      <c r="O5775" s="44">
        <v>36.799999999999997</v>
      </c>
      <c r="P5775" s="44">
        <v>13.57</v>
      </c>
      <c r="Q5775" s="44">
        <v>1.1399999999999999</v>
      </c>
      <c r="R5775" s="44">
        <v>9.76</v>
      </c>
      <c r="S5775" s="44">
        <v>8</v>
      </c>
      <c r="T5775" s="44">
        <v>0</v>
      </c>
      <c r="U5775" s="44">
        <v>4.33</v>
      </c>
      <c r="V5775" s="9">
        <v>0.1502</v>
      </c>
      <c r="W5775" s="42" t="s">
        <v>34</v>
      </c>
      <c r="X5775" s="43"/>
      <c r="Y5775" s="43"/>
      <c r="Z5775" s="43" t="s">
        <v>8442</v>
      </c>
      <c r="AA5775" s="37" t="str">
        <f>VLOOKUP(J5775, sku!B:C, 2, FALSE)</f>
        <v>Sanitizante Fresh 1,5l</v>
      </c>
      <c r="AB5775" s="37" t="str">
        <f>VLOOKUP(J5775, sku!B:BM, 64, FALSE)</f>
        <v>Revenda</v>
      </c>
      <c r="AC5775" s="37" t="str">
        <f>LEFT(pedidos[[#This Row],[SKU]],3)</f>
        <v>VT2</v>
      </c>
      <c r="AD5775" s="37" t="str" cm="1">
        <f t="array" aca="1" ref="AD5775" ca="1">IFERROR(
  INDEX(
    montadora[Montadora],
    MATCH(TRUE,LEFT(#REF!,NÚCARACT(montadora[SKU Parcial]))=montadora[SKU Parcial],0)
  ),
  ""
)</f>
        <v/>
      </c>
    </row>
    <row r="5776" spans="1:30" x14ac:dyDescent="0.25">
      <c r="A5776" s="42" t="s">
        <v>10903</v>
      </c>
      <c r="B5776" s="42"/>
      <c r="C5776" s="42"/>
      <c r="D5776" s="42"/>
      <c r="E5776" s="42">
        <v>20898008418</v>
      </c>
      <c r="F5776" s="42" t="s">
        <v>8818</v>
      </c>
      <c r="G5776" s="42" t="s">
        <v>11228</v>
      </c>
      <c r="H5776" s="7"/>
      <c r="I5776" s="42"/>
      <c r="J5776" s="42" t="s">
        <v>7795</v>
      </c>
      <c r="K5776" s="8">
        <v>45855</v>
      </c>
      <c r="L5776" s="7" t="s">
        <v>8443</v>
      </c>
      <c r="M5776" s="44">
        <v>93.8</v>
      </c>
      <c r="N5776" s="7">
        <v>1</v>
      </c>
      <c r="O5776" s="44">
        <v>93.8</v>
      </c>
      <c r="P5776" s="44">
        <v>47.57</v>
      </c>
      <c r="Q5776" s="44">
        <v>3.72</v>
      </c>
      <c r="R5776" s="44">
        <v>22.76</v>
      </c>
      <c r="S5776" s="44">
        <v>0</v>
      </c>
      <c r="T5776" s="44">
        <v>0</v>
      </c>
      <c r="U5776" s="44">
        <v>19.75</v>
      </c>
      <c r="V5776" s="9">
        <v>0.21049999999999999</v>
      </c>
      <c r="W5776" s="42" t="s">
        <v>34</v>
      </c>
      <c r="X5776" s="43"/>
      <c r="Y5776" s="43"/>
      <c r="Z5776" s="43" t="s">
        <v>8442</v>
      </c>
      <c r="AA5776" s="37" t="str">
        <f>VLOOKUP(J5776, sku!B:C, 2, FALSE)</f>
        <v>Fogareiro 1 Boca Com Maleta</v>
      </c>
      <c r="AB5776" s="37" t="str">
        <f>VLOOKUP(J5776, sku!B:BM, 64, FALSE)</f>
        <v>Importação</v>
      </c>
      <c r="AC5776" s="37" t="str">
        <f>LEFT(pedidos[[#This Row],[SKU]],3)</f>
        <v>1FO</v>
      </c>
      <c r="AD5776" s="37" t="str" cm="1">
        <f t="array" aca="1" ref="AD5776" ca="1">IFERROR(
  INDEX(
    montadora[Montadora],
    MATCH(TRUE,LEFT(#REF!,NÚCARACT(montadora[SKU Parcial]))=montadora[SKU Parcial],0)
  ),
  ""
)</f>
        <v/>
      </c>
    </row>
    <row r="5777" spans="1:30" x14ac:dyDescent="0.25">
      <c r="A5777" s="42" t="s">
        <v>10904</v>
      </c>
      <c r="B5777" s="42"/>
      <c r="C5777" s="42"/>
      <c r="D5777" s="42"/>
      <c r="E5777" s="42">
        <v>20298008470</v>
      </c>
      <c r="F5777" s="42" t="s">
        <v>10107</v>
      </c>
      <c r="G5777" s="42" t="s">
        <v>11228</v>
      </c>
      <c r="H5777" s="7"/>
      <c r="I5777" s="42"/>
      <c r="J5777" s="42" t="s">
        <v>290</v>
      </c>
      <c r="K5777" s="8">
        <v>45855</v>
      </c>
      <c r="L5777" s="7" t="s">
        <v>8443</v>
      </c>
      <c r="M5777" s="44">
        <v>38.799999999999997</v>
      </c>
      <c r="N5777" s="7">
        <v>1</v>
      </c>
      <c r="O5777" s="44">
        <v>38.799999999999997</v>
      </c>
      <c r="P5777" s="44">
        <v>15.8</v>
      </c>
      <c r="Q5777" s="44">
        <v>1.54</v>
      </c>
      <c r="R5777" s="44">
        <v>11.76</v>
      </c>
      <c r="S5777" s="44">
        <v>0</v>
      </c>
      <c r="T5777" s="44">
        <v>0</v>
      </c>
      <c r="U5777" s="44">
        <v>9.6999999999999993</v>
      </c>
      <c r="V5777" s="9">
        <v>0.25</v>
      </c>
      <c r="W5777" s="42" t="s">
        <v>34</v>
      </c>
      <c r="X5777" s="43"/>
      <c r="Y5777" s="43"/>
      <c r="Z5777" s="43" t="s">
        <v>8442</v>
      </c>
      <c r="AA5777" s="37" t="str">
        <f>VLOOKUP(J5777, sku!B:C, 2, FALSE)</f>
        <v>Par De Trava Do Quebra Vento Preto (23Cm)</v>
      </c>
      <c r="AB5777" s="37" t="str">
        <f>VLOOKUP(J5777, sku!B:BM, 64, FALSE)</f>
        <v>Revenda</v>
      </c>
      <c r="AC5777" s="37" t="str">
        <f>LEFT(pedidos[[#This Row],[SKU]],3)</f>
        <v>Q-9</v>
      </c>
      <c r="AD5777" s="37" t="str" cm="1">
        <f t="array" aca="1" ref="AD5777" ca="1">IFERROR(
  INDEX(
    montadora[Montadora],
    MATCH(TRUE,LEFT(#REF!,NÚCARACT(montadora[SKU Parcial]))=montadora[SKU Parcial],0)
  ),
  ""
)</f>
        <v/>
      </c>
    </row>
    <row r="5778" spans="1:30" x14ac:dyDescent="0.25">
      <c r="A5778" s="42" t="s">
        <v>10905</v>
      </c>
      <c r="B5778" s="42"/>
      <c r="C5778" s="42"/>
      <c r="D5778" s="42"/>
      <c r="E5778" s="42">
        <v>20598018789</v>
      </c>
      <c r="F5778" s="42" t="s">
        <v>8394</v>
      </c>
      <c r="G5778" s="42" t="s">
        <v>11228</v>
      </c>
      <c r="H5778" s="7"/>
      <c r="I5778" s="42"/>
      <c r="J5778" s="42" t="s">
        <v>938</v>
      </c>
      <c r="K5778" s="8">
        <v>45855</v>
      </c>
      <c r="L5778" s="7" t="s">
        <v>8443</v>
      </c>
      <c r="M5778" s="44">
        <v>82.8</v>
      </c>
      <c r="N5778" s="7">
        <v>1</v>
      </c>
      <c r="O5778" s="44">
        <v>98.83</v>
      </c>
      <c r="P5778" s="44">
        <v>36</v>
      </c>
      <c r="Q5778" s="44">
        <v>3.29</v>
      </c>
      <c r="R5778" s="44">
        <v>20.56</v>
      </c>
      <c r="S5778" s="44">
        <v>16.03</v>
      </c>
      <c r="T5778" s="44">
        <v>0</v>
      </c>
      <c r="U5778" s="44">
        <v>22.95</v>
      </c>
      <c r="V5778" s="9">
        <v>0.2772</v>
      </c>
      <c r="W5778" s="42" t="s">
        <v>34</v>
      </c>
      <c r="X5778" s="43"/>
      <c r="Y5778" s="43"/>
      <c r="Z5778" s="43" t="s">
        <v>8442</v>
      </c>
      <c r="AA5778" s="37" t="str">
        <f>VLOOKUP(J5778, sku!B:C, 2, FALSE)</f>
        <v>Cadeirinha Preta Aro 26 - Peixinho Bike</v>
      </c>
      <c r="AB5778" s="37" t="str">
        <f>VLOOKUP(J5778, sku!B:BM, 64, FALSE)</f>
        <v>Revenda</v>
      </c>
      <c r="AC5778" s="37" t="str">
        <f>LEFT(pedidos[[#This Row],[SKU]],3)</f>
        <v>CAD</v>
      </c>
      <c r="AD5778" s="37" t="str" cm="1">
        <f t="array" aca="1" ref="AD5778" ca="1">IFERROR(
  INDEX(
    montadora[Montadora],
    MATCH(TRUE,LEFT(#REF!,NÚCARACT(montadora[SKU Parcial]))=montadora[SKU Parcial],0)
  ),
  ""
)</f>
        <v/>
      </c>
    </row>
    <row r="5779" spans="1:30" x14ac:dyDescent="0.25">
      <c r="A5779" s="42" t="s">
        <v>10906</v>
      </c>
      <c r="B5779" s="42"/>
      <c r="C5779" s="42"/>
      <c r="D5779" s="42"/>
      <c r="E5779" s="42">
        <v>23993647167</v>
      </c>
      <c r="F5779" s="42" t="s">
        <v>10130</v>
      </c>
      <c r="G5779" s="42" t="s">
        <v>11228</v>
      </c>
      <c r="H5779" s="7"/>
      <c r="I5779" s="42"/>
      <c r="J5779" s="42" t="s">
        <v>3236</v>
      </c>
      <c r="K5779" s="8">
        <v>45855</v>
      </c>
      <c r="L5779" s="7" t="s">
        <v>8443</v>
      </c>
      <c r="M5779" s="44">
        <v>58.8</v>
      </c>
      <c r="N5779" s="7">
        <v>1</v>
      </c>
      <c r="O5779" s="44">
        <v>58.8</v>
      </c>
      <c r="P5779" s="44">
        <v>33.85</v>
      </c>
      <c r="Q5779" s="44">
        <v>2.33</v>
      </c>
      <c r="R5779" s="44">
        <v>15.76</v>
      </c>
      <c r="S5779" s="44">
        <v>0</v>
      </c>
      <c r="T5779" s="44">
        <v>0</v>
      </c>
      <c r="U5779" s="44">
        <v>6.86</v>
      </c>
      <c r="V5779" s="9">
        <v>0.1166</v>
      </c>
      <c r="W5779" s="42" t="s">
        <v>34</v>
      </c>
      <c r="X5779" s="43"/>
      <c r="Y5779" s="43"/>
      <c r="Z5779" s="43" t="s">
        <v>8442</v>
      </c>
      <c r="AA5779" s="37" t="str">
        <f>VLOOKUP(J5779, sku!B:C, 2, FALSE)</f>
        <v>Blend Cleaner Black Wax 500ml</v>
      </c>
      <c r="AB5779" s="37" t="str">
        <f>VLOOKUP(J5779, sku!B:BM, 64, FALSE)</f>
        <v>Revenda</v>
      </c>
      <c r="AC5779" s="37" t="str">
        <f>LEFT(pedidos[[#This Row],[SKU]],3)</f>
        <v>VX2</v>
      </c>
      <c r="AD5779" s="37" t="str" cm="1">
        <f t="array" aca="1" ref="AD5779" ca="1">IFERROR(
  INDEX(
    montadora[Montadora],
    MATCH(TRUE,LEFT(#REF!,NÚCARACT(montadora[SKU Parcial]))=montadora[SKU Parcial],0)
  ),
  ""
)</f>
        <v/>
      </c>
    </row>
    <row r="5780" spans="1:30" x14ac:dyDescent="0.25">
      <c r="A5780" s="42" t="s">
        <v>10907</v>
      </c>
      <c r="B5780" s="42"/>
      <c r="C5780" s="42"/>
      <c r="D5780" s="42"/>
      <c r="E5780" s="42">
        <v>23993647167</v>
      </c>
      <c r="F5780" s="42" t="s">
        <v>10130</v>
      </c>
      <c r="G5780" s="42" t="s">
        <v>11228</v>
      </c>
      <c r="H5780" s="7"/>
      <c r="I5780" s="42"/>
      <c r="J5780" s="42" t="s">
        <v>3236</v>
      </c>
      <c r="K5780" s="8">
        <v>45855</v>
      </c>
      <c r="L5780" s="7" t="s">
        <v>8443</v>
      </c>
      <c r="M5780" s="44">
        <v>58.8</v>
      </c>
      <c r="N5780" s="7">
        <v>1</v>
      </c>
      <c r="O5780" s="44">
        <v>58.8</v>
      </c>
      <c r="P5780" s="44">
        <v>33.85</v>
      </c>
      <c r="Q5780" s="44">
        <v>2.33</v>
      </c>
      <c r="R5780" s="44">
        <v>15.76</v>
      </c>
      <c r="S5780" s="44">
        <v>0</v>
      </c>
      <c r="T5780" s="44">
        <v>0</v>
      </c>
      <c r="U5780" s="44">
        <v>6.86</v>
      </c>
      <c r="V5780" s="9">
        <v>0.1166</v>
      </c>
      <c r="W5780" s="42" t="s">
        <v>34</v>
      </c>
      <c r="X5780" s="43"/>
      <c r="Y5780" s="43"/>
      <c r="Z5780" s="43" t="s">
        <v>8442</v>
      </c>
      <c r="AA5780" s="37" t="str">
        <f>VLOOKUP(J5780, sku!B:C, 2, FALSE)</f>
        <v>Blend Cleaner Black Wax 500ml</v>
      </c>
      <c r="AB5780" s="37" t="str">
        <f>VLOOKUP(J5780, sku!B:BM, 64, FALSE)</f>
        <v>Revenda</v>
      </c>
      <c r="AC5780" s="37" t="str">
        <f>LEFT(pedidos[[#This Row],[SKU]],3)</f>
        <v>VX2</v>
      </c>
      <c r="AD5780" s="37" t="str" cm="1">
        <f t="array" aca="1" ref="AD5780" ca="1">IFERROR(
  INDEX(
    montadora[Montadora],
    MATCH(TRUE,LEFT(#REF!,NÚCARACT(montadora[SKU Parcial]))=montadora[SKU Parcial],0)
  ),
  ""
)</f>
        <v/>
      </c>
    </row>
    <row r="5781" spans="1:30" x14ac:dyDescent="0.25">
      <c r="A5781" s="42" t="s">
        <v>10908</v>
      </c>
      <c r="B5781" s="42"/>
      <c r="C5781" s="42"/>
      <c r="D5781" s="42"/>
      <c r="E5781" s="42">
        <v>23998214127</v>
      </c>
      <c r="F5781" s="42" t="s">
        <v>10132</v>
      </c>
      <c r="G5781" s="42" t="s">
        <v>11228</v>
      </c>
      <c r="H5781" s="7"/>
      <c r="I5781" s="42"/>
      <c r="J5781" s="42" t="s">
        <v>2747</v>
      </c>
      <c r="K5781" s="8">
        <v>45855</v>
      </c>
      <c r="L5781" s="7" t="s">
        <v>8443</v>
      </c>
      <c r="M5781" s="44">
        <v>97.8</v>
      </c>
      <c r="N5781" s="7">
        <v>1</v>
      </c>
      <c r="O5781" s="44">
        <v>97.8</v>
      </c>
      <c r="P5781" s="44">
        <v>41.36</v>
      </c>
      <c r="Q5781" s="44">
        <v>3.88</v>
      </c>
      <c r="R5781" s="44">
        <v>23.56</v>
      </c>
      <c r="S5781" s="44">
        <v>0</v>
      </c>
      <c r="T5781" s="44">
        <v>0</v>
      </c>
      <c r="U5781" s="44">
        <v>29</v>
      </c>
      <c r="V5781" s="9">
        <v>0.29649999999999999</v>
      </c>
      <c r="W5781" s="42" t="s">
        <v>34</v>
      </c>
      <c r="X5781" s="43"/>
      <c r="Y5781" s="43"/>
      <c r="Z5781" s="43" t="s">
        <v>8442</v>
      </c>
      <c r="AA5781" s="37" t="str">
        <f>VLOOKUP(J5781, sku!B:C, 2, FALSE)</f>
        <v>Cabo de Chupeta Coaxial de Transferência de Carga de Bateria 12/24V 500 Amper, PVC, CCA 5 Metros</v>
      </c>
      <c r="AB5781" s="37" t="str">
        <f>VLOOKUP(J5781, sku!B:BM, 64, FALSE)</f>
        <v>Importação</v>
      </c>
      <c r="AC5781" s="37" t="str">
        <f>LEFT(pedidos[[#This Row],[SKU]],3)</f>
        <v>1EC</v>
      </c>
      <c r="AD5781" s="37" t="str" cm="1">
        <f t="array" aca="1" ref="AD5781" ca="1">IFERROR(
  INDEX(
    montadora[Montadora],
    MATCH(TRUE,LEFT(#REF!,NÚCARACT(montadora[SKU Parcial]))=montadora[SKU Parcial],0)
  ),
  ""
)</f>
        <v/>
      </c>
    </row>
    <row r="5782" spans="1:30" x14ac:dyDescent="0.25">
      <c r="A5782" s="42" t="s">
        <v>10909</v>
      </c>
      <c r="B5782" s="42"/>
      <c r="C5782" s="42"/>
      <c r="D5782" s="42"/>
      <c r="E5782" s="42">
        <v>23998214127</v>
      </c>
      <c r="F5782" s="42" t="s">
        <v>10132</v>
      </c>
      <c r="G5782" s="42" t="s">
        <v>11228</v>
      </c>
      <c r="H5782" s="7"/>
      <c r="I5782" s="42"/>
      <c r="J5782" s="42" t="s">
        <v>2747</v>
      </c>
      <c r="K5782" s="8">
        <v>45855</v>
      </c>
      <c r="L5782" s="7" t="s">
        <v>8443</v>
      </c>
      <c r="M5782" s="44">
        <v>97.8</v>
      </c>
      <c r="N5782" s="7">
        <v>1</v>
      </c>
      <c r="O5782" s="44">
        <v>97.8</v>
      </c>
      <c r="P5782" s="44">
        <v>41.36</v>
      </c>
      <c r="Q5782" s="44">
        <v>3.88</v>
      </c>
      <c r="R5782" s="44">
        <v>23.56</v>
      </c>
      <c r="S5782" s="44">
        <v>0</v>
      </c>
      <c r="T5782" s="44">
        <v>0</v>
      </c>
      <c r="U5782" s="44">
        <v>29</v>
      </c>
      <c r="V5782" s="9">
        <v>0.29649999999999999</v>
      </c>
      <c r="W5782" s="42" t="s">
        <v>34</v>
      </c>
      <c r="X5782" s="43"/>
      <c r="Y5782" s="43"/>
      <c r="Z5782" s="43" t="s">
        <v>8442</v>
      </c>
      <c r="AA5782" s="37" t="str">
        <f>VLOOKUP(J5782, sku!B:C, 2, FALSE)</f>
        <v>Cabo de Chupeta Coaxial de Transferência de Carga de Bateria 12/24V 500 Amper, PVC, CCA 5 Metros</v>
      </c>
      <c r="AB5782" s="37" t="str">
        <f>VLOOKUP(J5782, sku!B:BM, 64, FALSE)</f>
        <v>Importação</v>
      </c>
      <c r="AC5782" s="37" t="str">
        <f>LEFT(pedidos[[#This Row],[SKU]],3)</f>
        <v>1EC</v>
      </c>
      <c r="AD5782" s="37" t="str" cm="1">
        <f t="array" aca="1" ref="AD5782" ca="1">IFERROR(
  INDEX(
    montadora[Montadora],
    MATCH(TRUE,LEFT(#REF!,NÚCARACT(montadora[SKU Parcial]))=montadora[SKU Parcial],0)
  ),
  ""
)</f>
        <v/>
      </c>
    </row>
    <row r="5783" spans="1:30" x14ac:dyDescent="0.25">
      <c r="A5783" s="42" t="s">
        <v>10910</v>
      </c>
      <c r="B5783" s="42"/>
      <c r="C5783" s="42"/>
      <c r="D5783" s="42"/>
      <c r="E5783" s="42">
        <v>23493661700</v>
      </c>
      <c r="F5783" s="42" t="s">
        <v>10708</v>
      </c>
      <c r="G5783" s="42" t="s">
        <v>11228</v>
      </c>
      <c r="H5783" s="7"/>
      <c r="I5783" s="42"/>
      <c r="J5783" s="42" t="s">
        <v>2865</v>
      </c>
      <c r="K5783" s="8">
        <v>45855</v>
      </c>
      <c r="L5783" s="7" t="s">
        <v>8443</v>
      </c>
      <c r="M5783" s="44">
        <v>56.8</v>
      </c>
      <c r="N5783" s="7">
        <v>1</v>
      </c>
      <c r="O5783" s="44">
        <v>56.8</v>
      </c>
      <c r="P5783" s="44">
        <v>31.94</v>
      </c>
      <c r="Q5783" s="44">
        <v>2.25</v>
      </c>
      <c r="R5783" s="44">
        <v>15.36</v>
      </c>
      <c r="S5783" s="44">
        <v>0</v>
      </c>
      <c r="T5783" s="44">
        <v>0</v>
      </c>
      <c r="U5783" s="44">
        <v>7.25</v>
      </c>
      <c r="V5783" s="9">
        <v>0.12759999999999999</v>
      </c>
      <c r="W5783" s="42" t="s">
        <v>34</v>
      </c>
      <c r="X5783" s="43"/>
      <c r="Y5783" s="43"/>
      <c r="Z5783" s="43" t="s">
        <v>8442</v>
      </c>
      <c r="AA5783" s="37" t="str">
        <f>VLOOKUP(J5783, sku!B:C, 2, FALSE)</f>
        <v>Blend Metal Polish 150g</v>
      </c>
      <c r="AB5783" s="37" t="str">
        <f>VLOOKUP(J5783, sku!B:BM, 64, FALSE)</f>
        <v>Revenda</v>
      </c>
      <c r="AC5783" s="37" t="str">
        <f>LEFT(pedidos[[#This Row],[SKU]],3)</f>
        <v>VX2</v>
      </c>
      <c r="AD5783" s="37" t="str" cm="1">
        <f t="array" aca="1" ref="AD5783" ca="1">IFERROR(
  INDEX(
    montadora[Montadora],
    MATCH(TRUE,LEFT(#REF!,NÚCARACT(montadora[SKU Parcial]))=montadora[SKU Parcial],0)
  ),
  ""
)</f>
        <v/>
      </c>
    </row>
    <row r="5784" spans="1:30" x14ac:dyDescent="0.25">
      <c r="A5784" s="42" t="s">
        <v>10911</v>
      </c>
      <c r="B5784" s="42"/>
      <c r="C5784" s="42"/>
      <c r="D5784" s="42"/>
      <c r="E5784" s="42">
        <v>21899591966</v>
      </c>
      <c r="F5784" s="42" t="s">
        <v>10112</v>
      </c>
      <c r="G5784" s="42" t="s">
        <v>11228</v>
      </c>
      <c r="H5784" s="7"/>
      <c r="I5784" s="42"/>
      <c r="J5784" s="42" t="s">
        <v>24581</v>
      </c>
      <c r="K5784" s="8">
        <v>45854</v>
      </c>
      <c r="L5784" s="7" t="s">
        <v>8443</v>
      </c>
      <c r="M5784" s="44">
        <v>97.8</v>
      </c>
      <c r="N5784" s="7">
        <v>1</v>
      </c>
      <c r="O5784" s="44">
        <v>97.8</v>
      </c>
      <c r="P5784" s="44">
        <v>51.82</v>
      </c>
      <c r="Q5784" s="44">
        <v>3.88</v>
      </c>
      <c r="R5784" s="44">
        <v>23.56</v>
      </c>
      <c r="S5784" s="44">
        <v>0</v>
      </c>
      <c r="T5784" s="44">
        <v>0</v>
      </c>
      <c r="U5784" s="44">
        <v>18.54</v>
      </c>
      <c r="V5784" s="9">
        <v>0.1895</v>
      </c>
      <c r="W5784" s="42" t="s">
        <v>34</v>
      </c>
      <c r="X5784" s="43"/>
      <c r="Y5784" s="43"/>
      <c r="Z5784" s="43" t="s">
        <v>8442</v>
      </c>
      <c r="AA5784" s="37" t="e">
        <f>VLOOKUP(J5784, sku!B:C, 2, FALSE)</f>
        <v>#N/A</v>
      </c>
      <c r="AB5784" s="37" t="e">
        <f>VLOOKUP(J5784, sku!B:BM, 64, FALSE)</f>
        <v>#N/A</v>
      </c>
      <c r="AC5784" s="37" t="str">
        <f>LEFT(pedidos[[#This Row],[SKU]],3)</f>
        <v>CAD</v>
      </c>
      <c r="AD5784" s="37" t="str" cm="1">
        <f t="array" aca="1" ref="AD5784" ca="1">IFERROR(
  INDEX(
    montadora[Montadora],
    MATCH(TRUE,LEFT(#REF!,NÚCARACT(montadora[SKU Parcial]))=montadora[SKU Parcial],0)
  ),
  ""
)</f>
        <v/>
      </c>
    </row>
    <row r="5785" spans="1:30" x14ac:dyDescent="0.25">
      <c r="A5785" s="42" t="s">
        <v>10912</v>
      </c>
      <c r="B5785" s="42"/>
      <c r="C5785" s="42"/>
      <c r="D5785" s="42"/>
      <c r="E5785" s="42">
        <v>23798163398</v>
      </c>
      <c r="F5785" s="42" t="s">
        <v>10115</v>
      </c>
      <c r="G5785" s="42" t="s">
        <v>11228</v>
      </c>
      <c r="H5785" s="7"/>
      <c r="I5785" s="42"/>
      <c r="J5785" s="42" t="s">
        <v>10153</v>
      </c>
      <c r="K5785" s="8">
        <v>45854</v>
      </c>
      <c r="L5785" s="7" t="s">
        <v>8443</v>
      </c>
      <c r="M5785" s="44">
        <v>26.8</v>
      </c>
      <c r="N5785" s="7">
        <v>1</v>
      </c>
      <c r="O5785" s="44">
        <v>26.8</v>
      </c>
      <c r="P5785" s="44">
        <v>12.04</v>
      </c>
      <c r="Q5785" s="44">
        <v>1.06</v>
      </c>
      <c r="R5785" s="44">
        <v>9.36</v>
      </c>
      <c r="S5785" s="44">
        <v>0</v>
      </c>
      <c r="T5785" s="44">
        <v>0</v>
      </c>
      <c r="U5785" s="44">
        <v>4.34</v>
      </c>
      <c r="V5785" s="9">
        <v>0.1618</v>
      </c>
      <c r="W5785" s="42" t="s">
        <v>34</v>
      </c>
      <c r="X5785" s="43"/>
      <c r="Y5785" s="43"/>
      <c r="Z5785" s="43" t="s">
        <v>8442</v>
      </c>
      <c r="AA5785" s="37" t="str">
        <f>VLOOKUP(J5785, sku!B:C, 2, FALSE)</f>
        <v>V-Lub 500ml</v>
      </c>
      <c r="AB5785" s="37" t="str">
        <f>VLOOKUP(J5785, sku!B:BM, 64, FALSE)</f>
        <v>Revenda</v>
      </c>
      <c r="AC5785" s="37" t="str">
        <f>LEFT(pedidos[[#This Row],[SKU]],3)</f>
        <v>VX2</v>
      </c>
      <c r="AD5785" s="37" t="str" cm="1">
        <f t="array" aca="1" ref="AD5785" ca="1">IFERROR(
  INDEX(
    montadora[Montadora],
    MATCH(TRUE,LEFT(#REF!,NÚCARACT(montadora[SKU Parcial]))=montadora[SKU Parcial],0)
  ),
  ""
)</f>
        <v/>
      </c>
    </row>
    <row r="5786" spans="1:30" x14ac:dyDescent="0.25">
      <c r="A5786" s="42" t="s">
        <v>10913</v>
      </c>
      <c r="B5786" s="42"/>
      <c r="C5786" s="42"/>
      <c r="D5786" s="42"/>
      <c r="E5786" s="42">
        <v>21399581404</v>
      </c>
      <c r="F5786" s="42" t="s">
        <v>8399</v>
      </c>
      <c r="G5786" s="42" t="s">
        <v>11228</v>
      </c>
      <c r="H5786" s="7"/>
      <c r="I5786" s="42"/>
      <c r="J5786" s="42" t="s">
        <v>8439</v>
      </c>
      <c r="K5786" s="8">
        <v>45854</v>
      </c>
      <c r="L5786" s="7" t="s">
        <v>8443</v>
      </c>
      <c r="M5786" s="44">
        <v>117.8</v>
      </c>
      <c r="N5786" s="7">
        <v>1</v>
      </c>
      <c r="O5786" s="44">
        <v>117.8</v>
      </c>
      <c r="P5786" s="44">
        <v>55</v>
      </c>
      <c r="Q5786" s="44">
        <v>4.68</v>
      </c>
      <c r="R5786" s="44">
        <v>27.56</v>
      </c>
      <c r="S5786" s="44">
        <v>0</v>
      </c>
      <c r="T5786" s="44">
        <v>0</v>
      </c>
      <c r="U5786" s="44">
        <v>30.56</v>
      </c>
      <c r="V5786" s="9">
        <v>0.25940000000000002</v>
      </c>
      <c r="W5786" s="42" t="s">
        <v>34</v>
      </c>
      <c r="X5786" s="43"/>
      <c r="Y5786" s="43"/>
      <c r="Z5786" s="43" t="s">
        <v>8442</v>
      </c>
      <c r="AA5786" s="37" t="str">
        <f>VLOOKUP(J5786, sku!B:C, 2, FALSE)</f>
        <v>Smart Led Taytech 8000 Lumens - H27</v>
      </c>
      <c r="AB5786" s="37" t="str">
        <f>VLOOKUP(J5786, sku!B:BM, 64, FALSE)</f>
        <v>Revenda</v>
      </c>
      <c r="AC5786" s="37" t="str">
        <f>LEFT(pedidos[[#This Row],[SKU]],3)</f>
        <v>TT-</v>
      </c>
      <c r="AD5786" s="37" t="str" cm="1">
        <f t="array" aca="1" ref="AD5786" ca="1">IFERROR(
  INDEX(
    montadora[Montadora],
    MATCH(TRUE,LEFT(#REF!,NÚCARACT(montadora[SKU Parcial]))=montadora[SKU Parcial],0)
  ),
  ""
)</f>
        <v/>
      </c>
    </row>
    <row r="5787" spans="1:30" x14ac:dyDescent="0.25">
      <c r="A5787" s="42" t="s">
        <v>10914</v>
      </c>
      <c r="B5787" s="42"/>
      <c r="C5787" s="42"/>
      <c r="D5787" s="42"/>
      <c r="E5787" s="42">
        <v>23993647167</v>
      </c>
      <c r="F5787" s="42" t="s">
        <v>10130</v>
      </c>
      <c r="G5787" s="42" t="s">
        <v>11228</v>
      </c>
      <c r="H5787" s="7"/>
      <c r="I5787" s="42"/>
      <c r="J5787" s="42" t="s">
        <v>3236</v>
      </c>
      <c r="K5787" s="8">
        <v>45854</v>
      </c>
      <c r="L5787" s="7" t="s">
        <v>8443</v>
      </c>
      <c r="M5787" s="44">
        <v>58.8</v>
      </c>
      <c r="N5787" s="7">
        <v>1</v>
      </c>
      <c r="O5787" s="44">
        <v>58.8</v>
      </c>
      <c r="P5787" s="44">
        <v>33.85</v>
      </c>
      <c r="Q5787" s="44">
        <v>2.33</v>
      </c>
      <c r="R5787" s="44">
        <v>15.76</v>
      </c>
      <c r="S5787" s="44">
        <v>0</v>
      </c>
      <c r="T5787" s="44">
        <v>0</v>
      </c>
      <c r="U5787" s="44">
        <v>6.86</v>
      </c>
      <c r="V5787" s="9">
        <v>0.1166</v>
      </c>
      <c r="W5787" s="42" t="s">
        <v>34</v>
      </c>
      <c r="X5787" s="43"/>
      <c r="Y5787" s="43"/>
      <c r="Z5787" s="43" t="s">
        <v>8442</v>
      </c>
      <c r="AA5787" s="37" t="str">
        <f>VLOOKUP(J5787, sku!B:C, 2, FALSE)</f>
        <v>Blend Cleaner Black Wax 500ml</v>
      </c>
      <c r="AB5787" s="37" t="str">
        <f>VLOOKUP(J5787, sku!B:BM, 64, FALSE)</f>
        <v>Revenda</v>
      </c>
      <c r="AC5787" s="37" t="str">
        <f>LEFT(pedidos[[#This Row],[SKU]],3)</f>
        <v>VX2</v>
      </c>
      <c r="AD5787" s="37" t="str" cm="1">
        <f t="array" aca="1" ref="AD5787" ca="1">IFERROR(
  INDEX(
    montadora[Montadora],
    MATCH(TRUE,LEFT(#REF!,NÚCARACT(montadora[SKU Parcial]))=montadora[SKU Parcial],0)
  ),
  ""
)</f>
        <v/>
      </c>
    </row>
    <row r="5788" spans="1:30" x14ac:dyDescent="0.25">
      <c r="A5788" s="42" t="s">
        <v>10915</v>
      </c>
      <c r="B5788" s="42"/>
      <c r="C5788" s="42"/>
      <c r="D5788" s="42"/>
      <c r="E5788" s="42">
        <v>23998214127</v>
      </c>
      <c r="F5788" s="42" t="s">
        <v>10132</v>
      </c>
      <c r="G5788" s="42" t="s">
        <v>11228</v>
      </c>
      <c r="H5788" s="7"/>
      <c r="I5788" s="42"/>
      <c r="J5788" s="42" t="s">
        <v>2747</v>
      </c>
      <c r="K5788" s="8">
        <v>45854</v>
      </c>
      <c r="L5788" s="7" t="s">
        <v>8443</v>
      </c>
      <c r="M5788" s="44">
        <v>97.8</v>
      </c>
      <c r="N5788" s="7">
        <v>1</v>
      </c>
      <c r="O5788" s="44">
        <v>97.8</v>
      </c>
      <c r="P5788" s="44">
        <v>41.36</v>
      </c>
      <c r="Q5788" s="44">
        <v>3.88</v>
      </c>
      <c r="R5788" s="44">
        <v>23.56</v>
      </c>
      <c r="S5788" s="44">
        <v>0</v>
      </c>
      <c r="T5788" s="44">
        <v>0</v>
      </c>
      <c r="U5788" s="44">
        <v>29</v>
      </c>
      <c r="V5788" s="9">
        <v>0.29649999999999999</v>
      </c>
      <c r="W5788" s="42" t="s">
        <v>34</v>
      </c>
      <c r="X5788" s="43"/>
      <c r="Y5788" s="43"/>
      <c r="Z5788" s="43" t="s">
        <v>8442</v>
      </c>
      <c r="AA5788" s="37" t="str">
        <f>VLOOKUP(J5788, sku!B:C, 2, FALSE)</f>
        <v>Cabo de Chupeta Coaxial de Transferência de Carga de Bateria 12/24V 500 Amper, PVC, CCA 5 Metros</v>
      </c>
      <c r="AB5788" s="37" t="str">
        <f>VLOOKUP(J5788, sku!B:BM, 64, FALSE)</f>
        <v>Importação</v>
      </c>
      <c r="AC5788" s="37" t="str">
        <f>LEFT(pedidos[[#This Row],[SKU]],3)</f>
        <v>1EC</v>
      </c>
      <c r="AD5788" s="37" t="str" cm="1">
        <f t="array" aca="1" ref="AD5788" ca="1">IFERROR(
  INDEX(
    montadora[Montadora],
    MATCH(TRUE,LEFT(#REF!,NÚCARACT(montadora[SKU Parcial]))=montadora[SKU Parcial],0)
  ),
  ""
)</f>
        <v/>
      </c>
    </row>
    <row r="5789" spans="1:30" x14ac:dyDescent="0.25">
      <c r="A5789" s="42" t="s">
        <v>10916</v>
      </c>
      <c r="B5789" s="42"/>
      <c r="C5789" s="42"/>
      <c r="D5789" s="42"/>
      <c r="E5789" s="42">
        <v>22198177662</v>
      </c>
      <c r="F5789" s="42" t="s">
        <v>8382</v>
      </c>
      <c r="G5789" s="42" t="s">
        <v>11228</v>
      </c>
      <c r="H5789" s="7"/>
      <c r="I5789" s="42"/>
      <c r="J5789" s="42" t="s">
        <v>1156</v>
      </c>
      <c r="K5789" s="8">
        <v>45854</v>
      </c>
      <c r="L5789" s="7" t="s">
        <v>8443</v>
      </c>
      <c r="M5789" s="44">
        <v>48.8</v>
      </c>
      <c r="N5789" s="7">
        <v>1</v>
      </c>
      <c r="O5789" s="44">
        <v>48.8</v>
      </c>
      <c r="P5789" s="44">
        <v>26.08</v>
      </c>
      <c r="Q5789" s="44">
        <v>1.94</v>
      </c>
      <c r="R5789" s="44">
        <v>13.76</v>
      </c>
      <c r="S5789" s="44">
        <v>0</v>
      </c>
      <c r="T5789" s="44">
        <v>0</v>
      </c>
      <c r="U5789" s="44">
        <v>7.02</v>
      </c>
      <c r="V5789" s="9">
        <v>0.1439</v>
      </c>
      <c r="W5789" s="42" t="s">
        <v>34</v>
      </c>
      <c r="X5789" s="43"/>
      <c r="Y5789" s="43"/>
      <c r="Z5789" s="43" t="s">
        <v>8442</v>
      </c>
      <c r="AA5789" s="37" t="str">
        <f>VLOOKUP(J5789, sku!B:C, 2, FALSE)</f>
        <v>Trava Antifurto Moto Bicicleta Roda/Quadro</v>
      </c>
      <c r="AB5789" s="37" t="str">
        <f>VLOOKUP(J5789, sku!B:BM, 64, FALSE)</f>
        <v>Importação</v>
      </c>
      <c r="AC5789" s="37" t="str">
        <f>LEFT(pedidos[[#This Row],[SKU]],3)</f>
        <v>ET0</v>
      </c>
      <c r="AD5789" s="37" t="str" cm="1">
        <f t="array" aca="1" ref="AD5789" ca="1">IFERROR(
  INDEX(
    montadora[Montadora],
    MATCH(TRUE,LEFT(#REF!,NÚCARACT(montadora[SKU Parcial]))=montadora[SKU Parcial],0)
  ),
  ""
)</f>
        <v/>
      </c>
    </row>
    <row r="5790" spans="1:30" x14ac:dyDescent="0.25">
      <c r="A5790" s="42" t="s">
        <v>10917</v>
      </c>
      <c r="B5790" s="42"/>
      <c r="C5790" s="42"/>
      <c r="D5790" s="42"/>
      <c r="E5790" s="42">
        <v>23998118595</v>
      </c>
      <c r="F5790" s="42" t="s">
        <v>10106</v>
      </c>
      <c r="G5790" s="42" t="s">
        <v>11228</v>
      </c>
      <c r="H5790" s="7"/>
      <c r="I5790" s="42"/>
      <c r="J5790" s="42" t="s">
        <v>1675</v>
      </c>
      <c r="K5790" s="8">
        <v>45854</v>
      </c>
      <c r="L5790" s="7" t="s">
        <v>8443</v>
      </c>
      <c r="M5790" s="44">
        <v>52.8</v>
      </c>
      <c r="N5790" s="7">
        <v>1</v>
      </c>
      <c r="O5790" s="44">
        <v>52.8</v>
      </c>
      <c r="P5790" s="44">
        <v>27.45</v>
      </c>
      <c r="Q5790" s="44">
        <v>2.1</v>
      </c>
      <c r="R5790" s="44">
        <v>14.56</v>
      </c>
      <c r="S5790" s="44">
        <v>0</v>
      </c>
      <c r="T5790" s="44">
        <v>0</v>
      </c>
      <c r="U5790" s="44">
        <v>8.69</v>
      </c>
      <c r="V5790" s="9">
        <v>0.16470000000000001</v>
      </c>
      <c r="W5790" s="42" t="s">
        <v>34</v>
      </c>
      <c r="X5790" s="43"/>
      <c r="Y5790" s="43"/>
      <c r="Z5790" s="43" t="s">
        <v>8442</v>
      </c>
      <c r="AA5790" s="37" t="str">
        <f>VLOOKUP(J5790, sku!B:C, 2, FALSE)</f>
        <v>Par De Trava Do Quebra Vento Cromado (23Cm)</v>
      </c>
      <c r="AB5790" s="37" t="str">
        <f>VLOOKUP(J5790, sku!B:BM, 64, FALSE)</f>
        <v>Revenda</v>
      </c>
      <c r="AC5790" s="37" t="str">
        <f>LEFT(pedidos[[#This Row],[SKU]],3)</f>
        <v>Q-9</v>
      </c>
      <c r="AD5790" s="37" t="str" cm="1">
        <f t="array" aca="1" ref="AD5790" ca="1">IFERROR(
  INDEX(
    montadora[Montadora],
    MATCH(TRUE,LEFT(#REF!,NÚCARACT(montadora[SKU Parcial]))=montadora[SKU Parcial],0)
  ),
  ""
)</f>
        <v/>
      </c>
    </row>
    <row r="5791" spans="1:30" x14ac:dyDescent="0.25">
      <c r="A5791" s="42" t="s">
        <v>10918</v>
      </c>
      <c r="B5791" s="42"/>
      <c r="C5791" s="42"/>
      <c r="D5791" s="42"/>
      <c r="E5791" s="42">
        <v>20298008470</v>
      </c>
      <c r="F5791" s="42" t="s">
        <v>10107</v>
      </c>
      <c r="G5791" s="42" t="s">
        <v>11228</v>
      </c>
      <c r="H5791" s="7"/>
      <c r="I5791" s="42"/>
      <c r="J5791" s="42" t="s">
        <v>290</v>
      </c>
      <c r="K5791" s="8">
        <v>45854</v>
      </c>
      <c r="L5791" s="7" t="s">
        <v>8443</v>
      </c>
      <c r="M5791" s="44">
        <v>38.799999999999997</v>
      </c>
      <c r="N5791" s="7">
        <v>1</v>
      </c>
      <c r="O5791" s="44">
        <v>38.799999999999997</v>
      </c>
      <c r="P5791" s="44">
        <v>15.8</v>
      </c>
      <c r="Q5791" s="44">
        <v>1.54</v>
      </c>
      <c r="R5791" s="44">
        <v>11.76</v>
      </c>
      <c r="S5791" s="44">
        <v>0</v>
      </c>
      <c r="T5791" s="44">
        <v>0</v>
      </c>
      <c r="U5791" s="44">
        <v>9.6999999999999993</v>
      </c>
      <c r="V5791" s="9">
        <v>0.25</v>
      </c>
      <c r="W5791" s="42" t="s">
        <v>34</v>
      </c>
      <c r="X5791" s="43"/>
      <c r="Y5791" s="43"/>
      <c r="Z5791" s="43" t="s">
        <v>8442</v>
      </c>
      <c r="AA5791" s="37" t="str">
        <f>VLOOKUP(J5791, sku!B:C, 2, FALSE)</f>
        <v>Par De Trava Do Quebra Vento Preto (23Cm)</v>
      </c>
      <c r="AB5791" s="37" t="str">
        <f>VLOOKUP(J5791, sku!B:BM, 64, FALSE)</f>
        <v>Revenda</v>
      </c>
      <c r="AC5791" s="37" t="str">
        <f>LEFT(pedidos[[#This Row],[SKU]],3)</f>
        <v>Q-9</v>
      </c>
      <c r="AD5791" s="37" t="str" cm="1">
        <f t="array" aca="1" ref="AD5791" ca="1">IFERROR(
  INDEX(
    montadora[Montadora],
    MATCH(TRUE,LEFT(#REF!,NÚCARACT(montadora[SKU Parcial]))=montadora[SKU Parcial],0)
  ),
  ""
)</f>
        <v/>
      </c>
    </row>
    <row r="5792" spans="1:30" x14ac:dyDescent="0.25">
      <c r="A5792" s="42" t="s">
        <v>10919</v>
      </c>
      <c r="B5792" s="42"/>
      <c r="C5792" s="42"/>
      <c r="D5792" s="42"/>
      <c r="E5792" s="42">
        <v>19899591744</v>
      </c>
      <c r="F5792" s="42" t="s">
        <v>10105</v>
      </c>
      <c r="G5792" s="42" t="s">
        <v>11228</v>
      </c>
      <c r="H5792" s="7"/>
      <c r="I5792" s="42"/>
      <c r="J5792" s="42" t="s">
        <v>10147</v>
      </c>
      <c r="K5792" s="8">
        <v>45854</v>
      </c>
      <c r="L5792" s="7" t="s">
        <v>8443</v>
      </c>
      <c r="M5792" s="44">
        <v>59.8</v>
      </c>
      <c r="N5792" s="7">
        <v>1</v>
      </c>
      <c r="O5792" s="44">
        <v>59.8</v>
      </c>
      <c r="P5792" s="44">
        <v>32.67</v>
      </c>
      <c r="Q5792" s="44">
        <v>2.37</v>
      </c>
      <c r="R5792" s="44">
        <v>15.96</v>
      </c>
      <c r="S5792" s="44">
        <v>0</v>
      </c>
      <c r="T5792" s="44">
        <v>0</v>
      </c>
      <c r="U5792" s="44">
        <v>8.8000000000000007</v>
      </c>
      <c r="V5792" s="9">
        <v>0.14710000000000001</v>
      </c>
      <c r="W5792" s="42" t="s">
        <v>34</v>
      </c>
      <c r="X5792" s="43"/>
      <c r="Y5792" s="43"/>
      <c r="Z5792" s="43" t="s">
        <v>8442</v>
      </c>
      <c r="AA5792" s="37" t="str">
        <f>VLOOKUP(J5792, sku!B:C, 2, FALSE)</f>
        <v>Strike 500ml</v>
      </c>
      <c r="AB5792" s="37" t="str">
        <f>VLOOKUP(J5792, sku!B:BM, 64, FALSE)</f>
        <v>Revenda</v>
      </c>
      <c r="AC5792" s="37" t="str">
        <f>LEFT(pedidos[[#This Row],[SKU]],3)</f>
        <v>VX2</v>
      </c>
      <c r="AD5792" s="37" t="str" cm="1">
        <f t="array" aca="1" ref="AD5792" ca="1">IFERROR(
  INDEX(
    montadora[Montadora],
    MATCH(TRUE,LEFT(#REF!,NÚCARACT(montadora[SKU Parcial]))=montadora[SKU Parcial],0)
  ),
  ""
)</f>
        <v/>
      </c>
    </row>
    <row r="5793" spans="1:30" x14ac:dyDescent="0.25">
      <c r="A5793" s="42" t="s">
        <v>10920</v>
      </c>
      <c r="B5793" s="42"/>
      <c r="C5793" s="42"/>
      <c r="D5793" s="42"/>
      <c r="E5793" s="42">
        <v>21798007950</v>
      </c>
      <c r="F5793" s="42" t="s">
        <v>10113</v>
      </c>
      <c r="G5793" s="42" t="s">
        <v>11228</v>
      </c>
      <c r="H5793" s="7"/>
      <c r="I5793" s="42"/>
      <c r="J5793" s="42" t="s">
        <v>10151</v>
      </c>
      <c r="K5793" s="8">
        <v>45854</v>
      </c>
      <c r="L5793" s="7" t="s">
        <v>8443</v>
      </c>
      <c r="M5793" s="44">
        <v>107.8</v>
      </c>
      <c r="N5793" s="7">
        <v>1</v>
      </c>
      <c r="O5793" s="44">
        <v>107.8</v>
      </c>
      <c r="P5793" s="44">
        <v>69.25</v>
      </c>
      <c r="Q5793" s="44">
        <v>4.28</v>
      </c>
      <c r="R5793" s="44">
        <v>25.56</v>
      </c>
      <c r="S5793" s="44">
        <v>0</v>
      </c>
      <c r="T5793" s="44">
        <v>0</v>
      </c>
      <c r="U5793" s="44">
        <v>8.7100000000000009</v>
      </c>
      <c r="V5793" s="9">
        <v>8.0799999999999997E-2</v>
      </c>
      <c r="W5793" s="42" t="s">
        <v>34</v>
      </c>
      <c r="X5793" s="43"/>
      <c r="Y5793" s="43"/>
      <c r="Z5793" s="43" t="s">
        <v>8442</v>
      </c>
      <c r="AA5793" s="37" t="str">
        <f>VLOOKUP(J5793, sku!B:C, 2, FALSE)</f>
        <v>Opty 240ml</v>
      </c>
      <c r="AB5793" s="37" t="str">
        <f>VLOOKUP(J5793, sku!B:BM, 64, FALSE)</f>
        <v>Revenda</v>
      </c>
      <c r="AC5793" s="37" t="str">
        <f>LEFT(pedidos[[#This Row],[SKU]],3)</f>
        <v>VX2</v>
      </c>
      <c r="AD5793" s="37" t="str" cm="1">
        <f t="array" aca="1" ref="AD5793" ca="1">IFERROR(
  INDEX(
    montadora[Montadora],
    MATCH(TRUE,LEFT(#REF!,NÚCARACT(montadora[SKU Parcial]))=montadora[SKU Parcial],0)
  ),
  ""
)</f>
        <v/>
      </c>
    </row>
    <row r="5794" spans="1:30" x14ac:dyDescent="0.25">
      <c r="A5794" s="42" t="s">
        <v>10921</v>
      </c>
      <c r="B5794" s="42"/>
      <c r="C5794" s="42"/>
      <c r="D5794" s="42"/>
      <c r="E5794" s="42">
        <v>20598018789</v>
      </c>
      <c r="F5794" s="42" t="s">
        <v>8394</v>
      </c>
      <c r="G5794" s="42" t="s">
        <v>11228</v>
      </c>
      <c r="H5794" s="7"/>
      <c r="I5794" s="42"/>
      <c r="J5794" s="42" t="s">
        <v>938</v>
      </c>
      <c r="K5794" s="8">
        <v>45854</v>
      </c>
      <c r="L5794" s="7" t="s">
        <v>8443</v>
      </c>
      <c r="M5794" s="44">
        <v>79.900000000000006</v>
      </c>
      <c r="N5794" s="7">
        <v>1</v>
      </c>
      <c r="O5794" s="44">
        <v>109.28</v>
      </c>
      <c r="P5794" s="44">
        <v>36</v>
      </c>
      <c r="Q5794" s="44">
        <v>3.17</v>
      </c>
      <c r="R5794" s="44">
        <v>19.98</v>
      </c>
      <c r="S5794" s="44">
        <v>29.38</v>
      </c>
      <c r="T5794" s="44">
        <v>0</v>
      </c>
      <c r="U5794" s="44">
        <v>20.75</v>
      </c>
      <c r="V5794" s="9">
        <v>0.25969999999999999</v>
      </c>
      <c r="W5794" s="42" t="s">
        <v>34</v>
      </c>
      <c r="X5794" s="43"/>
      <c r="Y5794" s="43"/>
      <c r="Z5794" s="43" t="s">
        <v>8442</v>
      </c>
      <c r="AA5794" s="37" t="str">
        <f>VLOOKUP(J5794, sku!B:C, 2, FALSE)</f>
        <v>Cadeirinha Preta Aro 26 - Peixinho Bike</v>
      </c>
      <c r="AB5794" s="37" t="str">
        <f>VLOOKUP(J5794, sku!B:BM, 64, FALSE)</f>
        <v>Revenda</v>
      </c>
      <c r="AC5794" s="37" t="str">
        <f>LEFT(pedidos[[#This Row],[SKU]],3)</f>
        <v>CAD</v>
      </c>
      <c r="AD5794" s="37" t="str" cm="1">
        <f t="array" aca="1" ref="AD5794" ca="1">IFERROR(
  INDEX(
    montadora[Montadora],
    MATCH(TRUE,LEFT(#REF!,NÚCARACT(montadora[SKU Parcial]))=montadora[SKU Parcial],0)
  ),
  ""
)</f>
        <v/>
      </c>
    </row>
    <row r="5795" spans="1:30" x14ac:dyDescent="0.25">
      <c r="A5795" s="42" t="s">
        <v>10922</v>
      </c>
      <c r="B5795" s="42"/>
      <c r="C5795" s="42"/>
      <c r="D5795" s="42"/>
      <c r="E5795" s="42">
        <v>23098159310</v>
      </c>
      <c r="F5795" s="42" t="s">
        <v>10141</v>
      </c>
      <c r="G5795" s="42" t="s">
        <v>11228</v>
      </c>
      <c r="H5795" s="7"/>
      <c r="I5795" s="42"/>
      <c r="J5795" s="42" t="s">
        <v>10166</v>
      </c>
      <c r="K5795" s="8">
        <v>45854</v>
      </c>
      <c r="L5795" s="7" t="s">
        <v>8443</v>
      </c>
      <c r="M5795" s="44">
        <v>22.8</v>
      </c>
      <c r="N5795" s="7">
        <v>1</v>
      </c>
      <c r="O5795" s="44">
        <v>22.8</v>
      </c>
      <c r="P5795" s="44">
        <v>10.94</v>
      </c>
      <c r="Q5795" s="44">
        <v>0.91</v>
      </c>
      <c r="R5795" s="44">
        <v>8.56</v>
      </c>
      <c r="S5795" s="44">
        <v>0</v>
      </c>
      <c r="T5795" s="44">
        <v>0</v>
      </c>
      <c r="U5795" s="44">
        <v>2.39</v>
      </c>
      <c r="V5795" s="9">
        <v>0.105</v>
      </c>
      <c r="W5795" s="42" t="s">
        <v>34</v>
      </c>
      <c r="X5795" s="43"/>
      <c r="Y5795" s="43"/>
      <c r="Z5795" s="43" t="s">
        <v>8442</v>
      </c>
      <c r="AA5795" s="37" t="str">
        <f>VLOOKUP(J5795, sku!B:C, 2, FALSE)</f>
        <v>Ecoblack 1,5l</v>
      </c>
      <c r="AB5795" s="37" t="str">
        <f>VLOOKUP(J5795, sku!B:BM, 64, FALSE)</f>
        <v>Revenda</v>
      </c>
      <c r="AC5795" s="37" t="str">
        <f>LEFT(pedidos[[#This Row],[SKU]],3)</f>
        <v>VT2</v>
      </c>
      <c r="AD5795" s="37" t="str" cm="1">
        <f t="array" aca="1" ref="AD5795" ca="1">IFERROR(
  INDEX(
    montadora[Montadora],
    MATCH(TRUE,LEFT(#REF!,NÚCARACT(montadora[SKU Parcial]))=montadora[SKU Parcial],0)
  ),
  ""
)</f>
        <v/>
      </c>
    </row>
    <row r="5796" spans="1:30" x14ac:dyDescent="0.25">
      <c r="A5796" s="42" t="s">
        <v>10923</v>
      </c>
      <c r="B5796" s="42"/>
      <c r="C5796" s="42"/>
      <c r="D5796" s="42"/>
      <c r="E5796" s="42">
        <v>23498163423</v>
      </c>
      <c r="F5796" s="42" t="s">
        <v>10133</v>
      </c>
      <c r="G5796" s="42" t="s">
        <v>11228</v>
      </c>
      <c r="H5796" s="7"/>
      <c r="I5796" s="42"/>
      <c r="J5796" s="42" t="s">
        <v>2612</v>
      </c>
      <c r="K5796" s="8">
        <v>45853</v>
      </c>
      <c r="L5796" s="7" t="s">
        <v>8443</v>
      </c>
      <c r="M5796" s="44">
        <v>21.8</v>
      </c>
      <c r="N5796" s="7">
        <v>1</v>
      </c>
      <c r="O5796" s="44">
        <v>21.8</v>
      </c>
      <c r="P5796" s="44">
        <v>8.66</v>
      </c>
      <c r="Q5796" s="44">
        <v>0.87</v>
      </c>
      <c r="R5796" s="44">
        <v>8.36</v>
      </c>
      <c r="S5796" s="44">
        <v>0</v>
      </c>
      <c r="T5796" s="44">
        <v>0</v>
      </c>
      <c r="U5796" s="44">
        <v>3.91</v>
      </c>
      <c r="V5796" s="9">
        <v>0.17960000000000001</v>
      </c>
      <c r="W5796" s="42" t="s">
        <v>34</v>
      </c>
      <c r="X5796" s="43"/>
      <c r="Y5796" s="43"/>
      <c r="Z5796" s="43" t="s">
        <v>8442</v>
      </c>
      <c r="AA5796" s="37" t="str">
        <f>VLOOKUP(J5796, sku!B:C, 2, FALSE)</f>
        <v>Barra Descontaminante 50g</v>
      </c>
      <c r="AB5796" s="37" t="str">
        <f>VLOOKUP(J5796, sku!B:BM, 64, FALSE)</f>
        <v>Revenda</v>
      </c>
      <c r="AC5796" s="37" t="str">
        <f>LEFT(pedidos[[#This Row],[SKU]],3)</f>
        <v>VT2</v>
      </c>
      <c r="AD5796" s="37" t="str" cm="1">
        <f t="array" aca="1" ref="AD5796" ca="1">IFERROR(
  INDEX(
    montadora[Montadora],
    MATCH(TRUE,LEFT(#REF!,NÚCARACT(montadora[SKU Parcial]))=montadora[SKU Parcial],0)
  ),
  ""
)</f>
        <v/>
      </c>
    </row>
    <row r="5797" spans="1:30" x14ac:dyDescent="0.25">
      <c r="A5797" s="42" t="s">
        <v>10924</v>
      </c>
      <c r="B5797" s="42"/>
      <c r="C5797" s="42"/>
      <c r="D5797" s="42"/>
      <c r="E5797" s="42">
        <v>22398135048</v>
      </c>
      <c r="F5797" s="42" t="s">
        <v>8354</v>
      </c>
      <c r="G5797" s="42" t="s">
        <v>11228</v>
      </c>
      <c r="H5797" s="7"/>
      <c r="I5797" s="42"/>
      <c r="J5797" s="42" t="s">
        <v>100</v>
      </c>
      <c r="K5797" s="8">
        <v>45853</v>
      </c>
      <c r="L5797" s="7" t="s">
        <v>8443</v>
      </c>
      <c r="M5797" s="44">
        <v>47.8</v>
      </c>
      <c r="N5797" s="7">
        <v>1</v>
      </c>
      <c r="O5797" s="44">
        <v>47.8</v>
      </c>
      <c r="P5797" s="44">
        <v>8.84</v>
      </c>
      <c r="Q5797" s="44">
        <v>1.9</v>
      </c>
      <c r="R5797" s="44">
        <v>13.56</v>
      </c>
      <c r="S5797" s="44">
        <v>0</v>
      </c>
      <c r="T5797" s="44">
        <v>0</v>
      </c>
      <c r="U5797" s="44">
        <v>23.5</v>
      </c>
      <c r="V5797" s="9">
        <v>0.49170000000000003</v>
      </c>
      <c r="W5797" s="42" t="s">
        <v>34</v>
      </c>
      <c r="X5797" s="43"/>
      <c r="Y5797" s="43"/>
      <c r="Z5797" s="43" t="s">
        <v>8442</v>
      </c>
      <c r="AA5797" s="37" t="str">
        <f>VLOOKUP(J5797, sku!B:C, 2, FALSE)</f>
        <v>Trava Disco De Freio Bicicleta - Prata</v>
      </c>
      <c r="AB5797" s="37" t="str">
        <f>VLOOKUP(J5797, sku!B:BM, 64, FALSE)</f>
        <v>Importação</v>
      </c>
      <c r="AC5797" s="37" t="str">
        <f>LEFT(pedidos[[#This Row],[SKU]],3)</f>
        <v>ET0</v>
      </c>
      <c r="AD5797" s="37" t="str" cm="1">
        <f t="array" aca="1" ref="AD5797" ca="1">IFERROR(
  INDEX(
    montadora[Montadora],
    MATCH(TRUE,LEFT(#REF!,NÚCARACT(montadora[SKU Parcial]))=montadora[SKU Parcial],0)
  ),
  ""
)</f>
        <v/>
      </c>
    </row>
    <row r="5798" spans="1:30" x14ac:dyDescent="0.25">
      <c r="A5798" s="42" t="s">
        <v>10925</v>
      </c>
      <c r="B5798" s="42"/>
      <c r="C5798" s="42"/>
      <c r="D5798" s="42"/>
      <c r="E5798" s="42">
        <v>18999619347</v>
      </c>
      <c r="F5798" s="42" t="s">
        <v>10700</v>
      </c>
      <c r="G5798" s="42" t="s">
        <v>11228</v>
      </c>
      <c r="H5798" s="7"/>
      <c r="I5798" s="42"/>
      <c r="J5798" s="42" t="s">
        <v>1809</v>
      </c>
      <c r="K5798" s="8">
        <v>45853</v>
      </c>
      <c r="L5798" s="7" t="s">
        <v>8443</v>
      </c>
      <c r="M5798" s="44">
        <v>94.8</v>
      </c>
      <c r="N5798" s="7">
        <v>1</v>
      </c>
      <c r="O5798" s="44">
        <v>94.8</v>
      </c>
      <c r="P5798" s="44">
        <v>37.159999999999997</v>
      </c>
      <c r="Q5798" s="44">
        <v>3.76</v>
      </c>
      <c r="R5798" s="44">
        <v>22.96</v>
      </c>
      <c r="S5798" s="44">
        <v>0</v>
      </c>
      <c r="T5798" s="44">
        <v>0</v>
      </c>
      <c r="U5798" s="44">
        <v>30.92</v>
      </c>
      <c r="V5798" s="9">
        <v>0.3261</v>
      </c>
      <c r="W5798" s="42" t="s">
        <v>34</v>
      </c>
      <c r="X5798" s="43"/>
      <c r="Y5798" s="43"/>
      <c r="Z5798" s="43" t="s">
        <v>8442</v>
      </c>
      <c r="AA5798" s="37" t="str">
        <f>VLOOKUP(J5798, sku!B:C, 2, FALSE)</f>
        <v>Cabo de Chupeta Coaxial de Transferência de Carga de Bateria 12/24V 800 Amper, PVC, CCA 3 Metros</v>
      </c>
      <c r="AB5798" s="37" t="str">
        <f>VLOOKUP(J5798, sku!B:BM, 64, FALSE)</f>
        <v>Importação</v>
      </c>
      <c r="AC5798" s="37" t="str">
        <f>LEFT(pedidos[[#This Row],[SKU]],3)</f>
        <v>1EC</v>
      </c>
      <c r="AD5798" s="37" t="str" cm="1">
        <f t="array" aca="1" ref="AD5798" ca="1">IFERROR(
  INDEX(
    montadora[Montadora],
    MATCH(TRUE,LEFT(#REF!,NÚCARACT(montadora[SKU Parcial]))=montadora[SKU Parcial],0)
  ),
  ""
)</f>
        <v/>
      </c>
    </row>
    <row r="5799" spans="1:30" x14ac:dyDescent="0.25">
      <c r="A5799" s="42" t="s">
        <v>10926</v>
      </c>
      <c r="B5799" s="42"/>
      <c r="C5799" s="42"/>
      <c r="D5799" s="42"/>
      <c r="E5799" s="42">
        <v>20898008418</v>
      </c>
      <c r="F5799" s="42" t="s">
        <v>8818</v>
      </c>
      <c r="G5799" s="42" t="s">
        <v>11228</v>
      </c>
      <c r="H5799" s="7"/>
      <c r="I5799" s="42"/>
      <c r="J5799" s="42" t="s">
        <v>7795</v>
      </c>
      <c r="K5799" s="8">
        <v>45853</v>
      </c>
      <c r="L5799" s="7" t="s">
        <v>8443</v>
      </c>
      <c r="M5799" s="44">
        <v>93.8</v>
      </c>
      <c r="N5799" s="7">
        <v>1</v>
      </c>
      <c r="O5799" s="44">
        <v>93.8</v>
      </c>
      <c r="P5799" s="44">
        <v>47.57</v>
      </c>
      <c r="Q5799" s="44">
        <v>3.72</v>
      </c>
      <c r="R5799" s="44">
        <v>22.76</v>
      </c>
      <c r="S5799" s="44">
        <v>0</v>
      </c>
      <c r="T5799" s="44">
        <v>0</v>
      </c>
      <c r="U5799" s="44">
        <v>19.75</v>
      </c>
      <c r="V5799" s="9">
        <v>0.21049999999999999</v>
      </c>
      <c r="W5799" s="42" t="s">
        <v>34</v>
      </c>
      <c r="X5799" s="43"/>
      <c r="Y5799" s="43"/>
      <c r="Z5799" s="43" t="s">
        <v>8442</v>
      </c>
      <c r="AA5799" s="37" t="str">
        <f>VLOOKUP(J5799, sku!B:C, 2, FALSE)</f>
        <v>Fogareiro 1 Boca Com Maleta</v>
      </c>
      <c r="AB5799" s="37" t="str">
        <f>VLOOKUP(J5799, sku!B:BM, 64, FALSE)</f>
        <v>Importação</v>
      </c>
      <c r="AC5799" s="37" t="str">
        <f>LEFT(pedidos[[#This Row],[SKU]],3)</f>
        <v>1FO</v>
      </c>
      <c r="AD5799" s="37" t="str" cm="1">
        <f t="array" aca="1" ref="AD5799" ca="1">IFERROR(
  INDEX(
    montadora[Montadora],
    MATCH(TRUE,LEFT(#REF!,NÚCARACT(montadora[SKU Parcial]))=montadora[SKU Parcial],0)
  ),
  ""
)</f>
        <v/>
      </c>
    </row>
    <row r="5800" spans="1:30" x14ac:dyDescent="0.25">
      <c r="A5800" s="42" t="s">
        <v>10927</v>
      </c>
      <c r="B5800" s="42"/>
      <c r="C5800" s="42"/>
      <c r="D5800" s="42"/>
      <c r="E5800" s="42">
        <v>21098008241</v>
      </c>
      <c r="F5800" s="42" t="s">
        <v>8361</v>
      </c>
      <c r="G5800" s="42" t="s">
        <v>11228</v>
      </c>
      <c r="H5800" s="7"/>
      <c r="I5800" s="42"/>
      <c r="J5800" s="42" t="s">
        <v>3296</v>
      </c>
      <c r="K5800" s="8">
        <v>45853</v>
      </c>
      <c r="L5800" s="7" t="s">
        <v>8443</v>
      </c>
      <c r="M5800" s="44">
        <v>29.8</v>
      </c>
      <c r="N5800" s="7">
        <v>1</v>
      </c>
      <c r="O5800" s="44">
        <v>29.8</v>
      </c>
      <c r="P5800" s="44">
        <v>13.69</v>
      </c>
      <c r="Q5800" s="44">
        <v>1.18</v>
      </c>
      <c r="R5800" s="44">
        <v>9.9600000000000009</v>
      </c>
      <c r="S5800" s="44">
        <v>0</v>
      </c>
      <c r="T5800" s="44">
        <v>0</v>
      </c>
      <c r="U5800" s="44">
        <v>4.97</v>
      </c>
      <c r="V5800" s="9">
        <v>0.16669999999999999</v>
      </c>
      <c r="W5800" s="42" t="s">
        <v>34</v>
      </c>
      <c r="X5800" s="43"/>
      <c r="Y5800" s="43"/>
      <c r="Z5800" s="43" t="s">
        <v>8442</v>
      </c>
      <c r="AA5800" s="37" t="str">
        <f>VLOOKUP(J5800, sku!B:C, 2, FALSE)</f>
        <v>Sanitizante Carro Novo 1,5l</v>
      </c>
      <c r="AB5800" s="37" t="str">
        <f>VLOOKUP(J5800, sku!B:BM, 64, FALSE)</f>
        <v>Revenda</v>
      </c>
      <c r="AC5800" s="37" t="str">
        <f>LEFT(pedidos[[#This Row],[SKU]],3)</f>
        <v>VT2</v>
      </c>
      <c r="AD5800" s="37" t="str" cm="1">
        <f t="array" aca="1" ref="AD5800" ca="1">IFERROR(
  INDEX(
    montadora[Montadora],
    MATCH(TRUE,LEFT(#REF!,NÚCARACT(montadora[SKU Parcial]))=montadora[SKU Parcial],0)
  ),
  ""
)</f>
        <v/>
      </c>
    </row>
    <row r="5801" spans="1:30" x14ac:dyDescent="0.25">
      <c r="A5801" s="42" t="s">
        <v>10928</v>
      </c>
      <c r="B5801" s="42"/>
      <c r="C5801" s="42"/>
      <c r="D5801" s="42"/>
      <c r="E5801" s="42">
        <v>23798223586</v>
      </c>
      <c r="F5801" s="42" t="s">
        <v>8388</v>
      </c>
      <c r="G5801" s="42" t="s">
        <v>11228</v>
      </c>
      <c r="H5801" s="7"/>
      <c r="I5801" s="42"/>
      <c r="J5801" s="42" t="s">
        <v>1794</v>
      </c>
      <c r="K5801" s="8">
        <v>45853</v>
      </c>
      <c r="L5801" s="7" t="s">
        <v>8443</v>
      </c>
      <c r="M5801" s="44">
        <v>79.8</v>
      </c>
      <c r="N5801" s="7">
        <v>1</v>
      </c>
      <c r="O5801" s="44">
        <v>79.8</v>
      </c>
      <c r="P5801" s="44">
        <v>29.2</v>
      </c>
      <c r="Q5801" s="44">
        <v>3.17</v>
      </c>
      <c r="R5801" s="44">
        <v>0</v>
      </c>
      <c r="S5801" s="44">
        <v>0</v>
      </c>
      <c r="T5801" s="44">
        <v>0</v>
      </c>
      <c r="U5801" s="44">
        <v>47.43</v>
      </c>
      <c r="V5801" s="9">
        <v>0.59440000000000004</v>
      </c>
      <c r="W5801" s="42" t="s">
        <v>34</v>
      </c>
      <c r="X5801" s="43"/>
      <c r="Y5801" s="43"/>
      <c r="Z5801" s="43" t="s">
        <v>8442</v>
      </c>
      <c r="AA5801" s="37" t="str">
        <f>VLOOKUP(J5801, sku!B:C, 2, FALSE)</f>
        <v>Cabo de Chupeta Coaxial de Transferência de Carga de Bateria 12/24V 500 Amper, PVC, CCA 3 Metros</v>
      </c>
      <c r="AB5801" s="37" t="str">
        <f>VLOOKUP(J5801, sku!B:BM, 64, FALSE)</f>
        <v>Importação</v>
      </c>
      <c r="AC5801" s="37" t="str">
        <f>LEFT(pedidos[[#This Row],[SKU]],3)</f>
        <v>1EC</v>
      </c>
      <c r="AD5801" s="37" t="str" cm="1">
        <f t="array" aca="1" ref="AD5801" ca="1">IFERROR(
  INDEX(
    montadora[Montadora],
    MATCH(TRUE,LEFT(#REF!,NÚCARACT(montadora[SKU Parcial]))=montadora[SKU Parcial],0)
  ),
  ""
)</f>
        <v/>
      </c>
    </row>
    <row r="5802" spans="1:30" x14ac:dyDescent="0.25">
      <c r="A5802" s="42" t="s">
        <v>10929</v>
      </c>
      <c r="B5802" s="42"/>
      <c r="C5802" s="42"/>
      <c r="D5802" s="42"/>
      <c r="E5802" s="42">
        <v>21098008241</v>
      </c>
      <c r="F5802" s="42" t="s">
        <v>8361</v>
      </c>
      <c r="G5802" s="42" t="s">
        <v>11228</v>
      </c>
      <c r="H5802" s="7"/>
      <c r="I5802" s="42"/>
      <c r="J5802" s="42" t="s">
        <v>3296</v>
      </c>
      <c r="K5802" s="8">
        <v>45853</v>
      </c>
      <c r="L5802" s="7" t="s">
        <v>8443</v>
      </c>
      <c r="M5802" s="44">
        <v>29.8</v>
      </c>
      <c r="N5802" s="7">
        <v>1</v>
      </c>
      <c r="O5802" s="44">
        <v>29.8</v>
      </c>
      <c r="P5802" s="44">
        <v>13.69</v>
      </c>
      <c r="Q5802" s="44">
        <v>1.18</v>
      </c>
      <c r="R5802" s="44">
        <v>9.9600000000000009</v>
      </c>
      <c r="S5802" s="44">
        <v>0</v>
      </c>
      <c r="T5802" s="44">
        <v>0</v>
      </c>
      <c r="U5802" s="44">
        <v>4.97</v>
      </c>
      <c r="V5802" s="9">
        <v>0.16669999999999999</v>
      </c>
      <c r="W5802" s="42" t="s">
        <v>34</v>
      </c>
      <c r="X5802" s="43"/>
      <c r="Y5802" s="43"/>
      <c r="Z5802" s="43" t="s">
        <v>8442</v>
      </c>
      <c r="AA5802" s="37" t="str">
        <f>VLOOKUP(J5802, sku!B:C, 2, FALSE)</f>
        <v>Sanitizante Carro Novo 1,5l</v>
      </c>
      <c r="AB5802" s="37" t="str">
        <f>VLOOKUP(J5802, sku!B:BM, 64, FALSE)</f>
        <v>Revenda</v>
      </c>
      <c r="AC5802" s="37" t="str">
        <f>LEFT(pedidos[[#This Row],[SKU]],3)</f>
        <v>VT2</v>
      </c>
      <c r="AD5802" s="37" t="str" cm="1">
        <f t="array" aca="1" ref="AD5802" ca="1">IFERROR(
  INDEX(
    montadora[Montadora],
    MATCH(TRUE,LEFT(#REF!,NÚCARACT(montadora[SKU Parcial]))=montadora[SKU Parcial],0)
  ),
  ""
)</f>
        <v/>
      </c>
    </row>
    <row r="5803" spans="1:30" x14ac:dyDescent="0.25">
      <c r="A5803" s="42" t="s">
        <v>10930</v>
      </c>
      <c r="B5803" s="42"/>
      <c r="C5803" s="42"/>
      <c r="D5803" s="42"/>
      <c r="E5803" s="42">
        <v>23998118595</v>
      </c>
      <c r="F5803" s="42" t="s">
        <v>10106</v>
      </c>
      <c r="G5803" s="42" t="s">
        <v>11228</v>
      </c>
      <c r="H5803" s="7"/>
      <c r="I5803" s="42"/>
      <c r="J5803" s="42" t="s">
        <v>290</v>
      </c>
      <c r="K5803" s="8">
        <v>45853</v>
      </c>
      <c r="L5803" s="7" t="s">
        <v>8443</v>
      </c>
      <c r="M5803" s="44">
        <v>38.799999999999997</v>
      </c>
      <c r="N5803" s="7">
        <v>1</v>
      </c>
      <c r="O5803" s="44">
        <v>38.799999999999997</v>
      </c>
      <c r="P5803" s="44">
        <v>15.8</v>
      </c>
      <c r="Q5803" s="44">
        <v>1.54</v>
      </c>
      <c r="R5803" s="44">
        <v>11.76</v>
      </c>
      <c r="S5803" s="44">
        <v>0</v>
      </c>
      <c r="T5803" s="44">
        <v>0</v>
      </c>
      <c r="U5803" s="44">
        <v>9.6999999999999993</v>
      </c>
      <c r="V5803" s="9">
        <v>0.25</v>
      </c>
      <c r="W5803" s="42" t="s">
        <v>34</v>
      </c>
      <c r="X5803" s="43"/>
      <c r="Y5803" s="43"/>
      <c r="Z5803" s="43" t="s">
        <v>8442</v>
      </c>
      <c r="AA5803" s="37" t="str">
        <f>VLOOKUP(J5803, sku!B:C, 2, FALSE)</f>
        <v>Par De Trava Do Quebra Vento Preto (23Cm)</v>
      </c>
      <c r="AB5803" s="37" t="str">
        <f>VLOOKUP(J5803, sku!B:BM, 64, FALSE)</f>
        <v>Revenda</v>
      </c>
      <c r="AC5803" s="37" t="str">
        <f>LEFT(pedidos[[#This Row],[SKU]],3)</f>
        <v>Q-9</v>
      </c>
      <c r="AD5803" s="37" t="str" cm="1">
        <f t="array" aca="1" ref="AD5803" ca="1">IFERROR(
  INDEX(
    montadora[Montadora],
    MATCH(TRUE,LEFT(#REF!,NÚCARACT(montadora[SKU Parcial]))=montadora[SKU Parcial],0)
  ),
  ""
)</f>
        <v/>
      </c>
    </row>
    <row r="5804" spans="1:30" x14ac:dyDescent="0.25">
      <c r="A5804" s="42" t="s">
        <v>10931</v>
      </c>
      <c r="B5804" s="42"/>
      <c r="C5804" s="42"/>
      <c r="D5804" s="42"/>
      <c r="E5804" s="42">
        <v>23993647167</v>
      </c>
      <c r="F5804" s="42" t="s">
        <v>10130</v>
      </c>
      <c r="G5804" s="42" t="s">
        <v>11228</v>
      </c>
      <c r="H5804" s="7"/>
      <c r="I5804" s="42"/>
      <c r="J5804" s="42" t="s">
        <v>3236</v>
      </c>
      <c r="K5804" s="8">
        <v>45853</v>
      </c>
      <c r="L5804" s="7" t="s">
        <v>8443</v>
      </c>
      <c r="M5804" s="44">
        <v>58.8</v>
      </c>
      <c r="N5804" s="7">
        <v>1</v>
      </c>
      <c r="O5804" s="44">
        <v>58.8</v>
      </c>
      <c r="P5804" s="44">
        <v>33.85</v>
      </c>
      <c r="Q5804" s="44">
        <v>2.33</v>
      </c>
      <c r="R5804" s="44">
        <v>15.76</v>
      </c>
      <c r="S5804" s="44">
        <v>0</v>
      </c>
      <c r="T5804" s="44">
        <v>-2.42</v>
      </c>
      <c r="U5804" s="44">
        <v>9.2799999999999994</v>
      </c>
      <c r="V5804" s="9">
        <v>0.1578</v>
      </c>
      <c r="W5804" s="42" t="s">
        <v>34</v>
      </c>
      <c r="X5804" s="43"/>
      <c r="Y5804" s="43"/>
      <c r="Z5804" s="43" t="s">
        <v>8442</v>
      </c>
      <c r="AA5804" s="37" t="str">
        <f>VLOOKUP(J5804, sku!B:C, 2, FALSE)</f>
        <v>Blend Cleaner Black Wax 500ml</v>
      </c>
      <c r="AB5804" s="37" t="str">
        <f>VLOOKUP(J5804, sku!B:BM, 64, FALSE)</f>
        <v>Revenda</v>
      </c>
      <c r="AC5804" s="37" t="str">
        <f>LEFT(pedidos[[#This Row],[SKU]],3)</f>
        <v>VX2</v>
      </c>
      <c r="AD5804" s="37" t="str" cm="1">
        <f t="array" aca="1" ref="AD5804" ca="1">IFERROR(
  INDEX(
    montadora[Montadora],
    MATCH(TRUE,LEFT(#REF!,NÚCARACT(montadora[SKU Parcial]))=montadora[SKU Parcial],0)
  ),
  ""
)</f>
        <v/>
      </c>
    </row>
    <row r="5805" spans="1:30" x14ac:dyDescent="0.25">
      <c r="A5805" s="42" t="s">
        <v>10932</v>
      </c>
      <c r="B5805" s="42"/>
      <c r="C5805" s="42"/>
      <c r="D5805" s="42"/>
      <c r="E5805" s="42">
        <v>20598018789</v>
      </c>
      <c r="F5805" s="42" t="s">
        <v>8394</v>
      </c>
      <c r="G5805" s="42" t="s">
        <v>11228</v>
      </c>
      <c r="H5805" s="7"/>
      <c r="I5805" s="42"/>
      <c r="J5805" s="42" t="s">
        <v>938</v>
      </c>
      <c r="K5805" s="8">
        <v>45853</v>
      </c>
      <c r="L5805" s="7" t="s">
        <v>8443</v>
      </c>
      <c r="M5805" s="44">
        <v>79.900000000000006</v>
      </c>
      <c r="N5805" s="7">
        <v>1</v>
      </c>
      <c r="O5805" s="44">
        <v>81.34</v>
      </c>
      <c r="P5805" s="44">
        <v>36</v>
      </c>
      <c r="Q5805" s="44">
        <v>3.17</v>
      </c>
      <c r="R5805" s="44">
        <v>19.98</v>
      </c>
      <c r="S5805" s="44">
        <v>1.44</v>
      </c>
      <c r="T5805" s="44">
        <v>0</v>
      </c>
      <c r="U5805" s="44">
        <v>20.75</v>
      </c>
      <c r="V5805" s="9">
        <v>0.25969999999999999</v>
      </c>
      <c r="W5805" s="42" t="s">
        <v>34</v>
      </c>
      <c r="X5805" s="43"/>
      <c r="Y5805" s="43"/>
      <c r="Z5805" s="43" t="s">
        <v>8442</v>
      </c>
      <c r="AA5805" s="37" t="str">
        <f>VLOOKUP(J5805, sku!B:C, 2, FALSE)</f>
        <v>Cadeirinha Preta Aro 26 - Peixinho Bike</v>
      </c>
      <c r="AB5805" s="37" t="str">
        <f>VLOOKUP(J5805, sku!B:BM, 64, FALSE)</f>
        <v>Revenda</v>
      </c>
      <c r="AC5805" s="37" t="str">
        <f>LEFT(pedidos[[#This Row],[SKU]],3)</f>
        <v>CAD</v>
      </c>
      <c r="AD5805" s="37" t="str" cm="1">
        <f t="array" aca="1" ref="AD5805" ca="1">IFERROR(
  INDEX(
    montadora[Montadora],
    MATCH(TRUE,LEFT(#REF!,NÚCARACT(montadora[SKU Parcial]))=montadora[SKU Parcial],0)
  ),
  ""
)</f>
        <v/>
      </c>
    </row>
    <row r="5806" spans="1:30" x14ac:dyDescent="0.25">
      <c r="A5806" s="42" t="s">
        <v>10933</v>
      </c>
      <c r="B5806" s="42"/>
      <c r="C5806" s="42"/>
      <c r="D5806" s="42"/>
      <c r="E5806" s="42">
        <v>22293676420</v>
      </c>
      <c r="F5806" s="42" t="s">
        <v>8350</v>
      </c>
      <c r="G5806" s="42" t="s">
        <v>11228</v>
      </c>
      <c r="H5806" s="7"/>
      <c r="I5806" s="42"/>
      <c r="J5806" s="42" t="s">
        <v>703</v>
      </c>
      <c r="K5806" s="8">
        <v>45853</v>
      </c>
      <c r="L5806" s="7" t="s">
        <v>8443</v>
      </c>
      <c r="M5806" s="44">
        <v>22.9</v>
      </c>
      <c r="N5806" s="7">
        <v>1</v>
      </c>
      <c r="O5806" s="44">
        <v>22.9</v>
      </c>
      <c r="P5806" s="44">
        <v>7.52</v>
      </c>
      <c r="Q5806" s="44">
        <v>0.91</v>
      </c>
      <c r="R5806" s="44">
        <v>8.58</v>
      </c>
      <c r="S5806" s="44">
        <v>0</v>
      </c>
      <c r="T5806" s="44">
        <v>0</v>
      </c>
      <c r="U5806" s="44">
        <v>5.89</v>
      </c>
      <c r="V5806" s="9">
        <v>0.25719999999999998</v>
      </c>
      <c r="W5806" s="42" t="s">
        <v>34</v>
      </c>
      <c r="X5806" s="43"/>
      <c r="Y5806" s="43"/>
      <c r="Z5806" s="43" t="s">
        <v>8442</v>
      </c>
      <c r="AA5806" s="37" t="str">
        <f>VLOOKUP(J5806, sku!B:C, 2, FALSE)</f>
        <v>Trava Disco De Freio Moto - Preto</v>
      </c>
      <c r="AB5806" s="37" t="str">
        <f>VLOOKUP(J5806, sku!B:BM, 64, FALSE)</f>
        <v>Importação</v>
      </c>
      <c r="AC5806" s="37" t="str">
        <f>LEFT(pedidos[[#This Row],[SKU]],3)</f>
        <v>ET0</v>
      </c>
      <c r="AD5806" s="37" t="str" cm="1">
        <f t="array" aca="1" ref="AD5806" ca="1">IFERROR(
  INDEX(
    montadora[Montadora],
    MATCH(TRUE,LEFT(#REF!,NÚCARACT(montadora[SKU Parcial]))=montadora[SKU Parcial],0)
  ),
  ""
)</f>
        <v/>
      </c>
    </row>
    <row r="5807" spans="1:30" x14ac:dyDescent="0.25">
      <c r="A5807" s="42" t="s">
        <v>10934</v>
      </c>
      <c r="B5807" s="42"/>
      <c r="C5807" s="42"/>
      <c r="D5807" s="42"/>
      <c r="E5807" s="42">
        <v>20298008470</v>
      </c>
      <c r="F5807" s="42" t="s">
        <v>10107</v>
      </c>
      <c r="G5807" s="42" t="s">
        <v>11228</v>
      </c>
      <c r="H5807" s="7"/>
      <c r="I5807" s="42"/>
      <c r="J5807" s="42" t="s">
        <v>290</v>
      </c>
      <c r="K5807" s="8">
        <v>45853</v>
      </c>
      <c r="L5807" s="7" t="s">
        <v>8443</v>
      </c>
      <c r="M5807" s="44">
        <v>38.799999999999997</v>
      </c>
      <c r="N5807" s="7">
        <v>1</v>
      </c>
      <c r="O5807" s="44">
        <v>38.799999999999997</v>
      </c>
      <c r="P5807" s="44">
        <v>15.8</v>
      </c>
      <c r="Q5807" s="44">
        <v>1.54</v>
      </c>
      <c r="R5807" s="44">
        <v>11.76</v>
      </c>
      <c r="S5807" s="44">
        <v>0</v>
      </c>
      <c r="T5807" s="44">
        <v>0</v>
      </c>
      <c r="U5807" s="44">
        <v>9.6999999999999993</v>
      </c>
      <c r="V5807" s="9">
        <v>0.25</v>
      </c>
      <c r="W5807" s="42" t="s">
        <v>34</v>
      </c>
      <c r="X5807" s="43"/>
      <c r="Y5807" s="43"/>
      <c r="Z5807" s="43" t="s">
        <v>8442</v>
      </c>
      <c r="AA5807" s="37" t="str">
        <f>VLOOKUP(J5807, sku!B:C, 2, FALSE)</f>
        <v>Par De Trava Do Quebra Vento Preto (23Cm)</v>
      </c>
      <c r="AB5807" s="37" t="str">
        <f>VLOOKUP(J5807, sku!B:BM, 64, FALSE)</f>
        <v>Revenda</v>
      </c>
      <c r="AC5807" s="37" t="str">
        <f>LEFT(pedidos[[#This Row],[SKU]],3)</f>
        <v>Q-9</v>
      </c>
      <c r="AD5807" s="37" t="str" cm="1">
        <f t="array" aca="1" ref="AD5807" ca="1">IFERROR(
  INDEX(
    montadora[Montadora],
    MATCH(TRUE,LEFT(#REF!,NÚCARACT(montadora[SKU Parcial]))=montadora[SKU Parcial],0)
  ),
  ""
)</f>
        <v/>
      </c>
    </row>
    <row r="5808" spans="1:30" x14ac:dyDescent="0.25">
      <c r="A5808" s="42" t="s">
        <v>10935</v>
      </c>
      <c r="B5808" s="42"/>
      <c r="C5808" s="42"/>
      <c r="D5808" s="42"/>
      <c r="E5808" s="42">
        <v>20598018789</v>
      </c>
      <c r="F5808" s="42" t="s">
        <v>8394</v>
      </c>
      <c r="G5808" s="42" t="s">
        <v>11228</v>
      </c>
      <c r="H5808" s="7"/>
      <c r="I5808" s="42"/>
      <c r="J5808" s="42" t="s">
        <v>8835</v>
      </c>
      <c r="K5808" s="8">
        <v>45853</v>
      </c>
      <c r="L5808" s="7" t="s">
        <v>8443</v>
      </c>
      <c r="M5808" s="44">
        <v>79.900000000000006</v>
      </c>
      <c r="N5808" s="7">
        <v>1</v>
      </c>
      <c r="O5808" s="44">
        <v>85.93</v>
      </c>
      <c r="P5808" s="44">
        <v>36</v>
      </c>
      <c r="Q5808" s="44">
        <v>3.17</v>
      </c>
      <c r="R5808" s="44">
        <v>19.98</v>
      </c>
      <c r="S5808" s="44">
        <v>6.03</v>
      </c>
      <c r="T5808" s="44">
        <v>0</v>
      </c>
      <c r="U5808" s="44">
        <v>20.75</v>
      </c>
      <c r="V5808" s="9">
        <v>0.25969999999999999</v>
      </c>
      <c r="W5808" s="42" t="s">
        <v>34</v>
      </c>
      <c r="X5808" s="43"/>
      <c r="Y5808" s="43"/>
      <c r="Z5808" s="43" t="s">
        <v>8442</v>
      </c>
      <c r="AA5808" s="37" t="str">
        <f>VLOOKUP(J5808, sku!B:C, 2, FALSE)</f>
        <v>Cadeirinha Cinza Aro 26 - Peixinho Bike</v>
      </c>
      <c r="AB5808" s="37" t="str">
        <f>VLOOKUP(J5808, sku!B:BM, 64, FALSE)</f>
        <v>Revenda</v>
      </c>
      <c r="AC5808" s="37" t="str">
        <f>LEFT(pedidos[[#This Row],[SKU]],3)</f>
        <v>CAD</v>
      </c>
      <c r="AD5808" s="37" t="str" cm="1">
        <f t="array" aca="1" ref="AD5808" ca="1">IFERROR(
  INDEX(
    montadora[Montadora],
    MATCH(TRUE,LEFT(#REF!,NÚCARACT(montadora[SKU Parcial]))=montadora[SKU Parcial],0)
  ),
  ""
)</f>
        <v/>
      </c>
    </row>
    <row r="5809" spans="1:30" x14ac:dyDescent="0.25">
      <c r="A5809" s="42" t="s">
        <v>10936</v>
      </c>
      <c r="B5809" s="42"/>
      <c r="C5809" s="42"/>
      <c r="D5809" s="42"/>
      <c r="E5809" s="42">
        <v>21599592011</v>
      </c>
      <c r="F5809" s="42" t="s">
        <v>8376</v>
      </c>
      <c r="G5809" s="42" t="s">
        <v>11228</v>
      </c>
      <c r="H5809" s="7"/>
      <c r="I5809" s="42"/>
      <c r="J5809" s="42" t="s">
        <v>304</v>
      </c>
      <c r="K5809" s="8">
        <v>45853</v>
      </c>
      <c r="L5809" s="7" t="s">
        <v>8443</v>
      </c>
      <c r="M5809" s="44">
        <v>58.8</v>
      </c>
      <c r="N5809" s="7">
        <v>1</v>
      </c>
      <c r="O5809" s="44">
        <v>58.8</v>
      </c>
      <c r="P5809" s="44">
        <v>21.45</v>
      </c>
      <c r="Q5809" s="44">
        <v>2.33</v>
      </c>
      <c r="R5809" s="44">
        <v>15.76</v>
      </c>
      <c r="S5809" s="44">
        <v>0</v>
      </c>
      <c r="T5809" s="44">
        <v>0</v>
      </c>
      <c r="U5809" s="44">
        <v>19.260000000000002</v>
      </c>
      <c r="V5809" s="9">
        <v>0.32750000000000001</v>
      </c>
      <c r="W5809" s="42" t="s">
        <v>34</v>
      </c>
      <c r="X5809" s="43"/>
      <c r="Y5809" s="43"/>
      <c r="Z5809" s="43" t="s">
        <v>8442</v>
      </c>
      <c r="AA5809" s="37" t="str">
        <f>VLOOKUP(J5809, sku!B:C, 2, FALSE)</f>
        <v>Corrente de Moto Antifurto 150cm - Preto</v>
      </c>
      <c r="AB5809" s="37" t="str">
        <f>VLOOKUP(J5809, sku!B:BM, 64, FALSE)</f>
        <v>Importação</v>
      </c>
      <c r="AC5809" s="37" t="str">
        <f>LEFT(pedidos[[#This Row],[SKU]],3)</f>
        <v>XR0</v>
      </c>
      <c r="AD5809" s="37" t="str" cm="1">
        <f t="array" aca="1" ref="AD5809" ca="1">IFERROR(
  INDEX(
    montadora[Montadora],
    MATCH(TRUE,LEFT(#REF!,NÚCARACT(montadora[SKU Parcial]))=montadora[SKU Parcial],0)
  ),
  ""
)</f>
        <v/>
      </c>
    </row>
    <row r="5810" spans="1:30" x14ac:dyDescent="0.25">
      <c r="A5810" s="42" t="s">
        <v>10937</v>
      </c>
      <c r="B5810" s="42"/>
      <c r="C5810" s="42"/>
      <c r="D5810" s="42"/>
      <c r="E5810" s="42">
        <v>22298177656</v>
      </c>
      <c r="F5810" s="42" t="s">
        <v>8393</v>
      </c>
      <c r="G5810" s="42" t="s">
        <v>11228</v>
      </c>
      <c r="H5810" s="7"/>
      <c r="I5810" s="42"/>
      <c r="J5810" s="42" t="s">
        <v>2167</v>
      </c>
      <c r="K5810" s="8">
        <v>45853</v>
      </c>
      <c r="L5810" s="7" t="s">
        <v>8443</v>
      </c>
      <c r="M5810" s="44">
        <v>79.900000000000006</v>
      </c>
      <c r="N5810" s="7">
        <v>1</v>
      </c>
      <c r="O5810" s="44">
        <v>87.41</v>
      </c>
      <c r="P5810" s="44">
        <v>38.54</v>
      </c>
      <c r="Q5810" s="44">
        <v>3.17</v>
      </c>
      <c r="R5810" s="44">
        <v>19.98</v>
      </c>
      <c r="S5810" s="44">
        <v>7.51</v>
      </c>
      <c r="T5810" s="44">
        <v>0</v>
      </c>
      <c r="U5810" s="44">
        <v>18.21</v>
      </c>
      <c r="V5810" s="9">
        <v>0.22789999999999999</v>
      </c>
      <c r="W5810" s="42" t="s">
        <v>34</v>
      </c>
      <c r="X5810" s="43"/>
      <c r="Y5810" s="43"/>
      <c r="Z5810" s="43" t="s">
        <v>8442</v>
      </c>
      <c r="AA5810" s="37" t="str">
        <f>VLOOKUP(J5810, sku!B:C, 2, FALSE)</f>
        <v>Cadeirinha Rosa Aro 26 - Peixinho Bike</v>
      </c>
      <c r="AB5810" s="37" t="str">
        <f>VLOOKUP(J5810, sku!B:BM, 64, FALSE)</f>
        <v>Revenda</v>
      </c>
      <c r="AC5810" s="37" t="str">
        <f>LEFT(pedidos[[#This Row],[SKU]],3)</f>
        <v>CAD</v>
      </c>
      <c r="AD5810" s="37" t="str" cm="1">
        <f t="array" aca="1" ref="AD5810" ca="1">IFERROR(
  INDEX(
    montadora[Montadora],
    MATCH(TRUE,LEFT(#REF!,NÚCARACT(montadora[SKU Parcial]))=montadora[SKU Parcial],0)
  ),
  ""
)</f>
        <v/>
      </c>
    </row>
    <row r="5811" spans="1:30" x14ac:dyDescent="0.25">
      <c r="A5811" s="42" t="s">
        <v>10938</v>
      </c>
      <c r="B5811" s="42"/>
      <c r="C5811" s="42"/>
      <c r="D5811" s="42"/>
      <c r="E5811" s="42">
        <v>20598018789</v>
      </c>
      <c r="F5811" s="42" t="s">
        <v>8394</v>
      </c>
      <c r="G5811" s="42" t="s">
        <v>11228</v>
      </c>
      <c r="H5811" s="7"/>
      <c r="I5811" s="42"/>
      <c r="J5811" s="42" t="s">
        <v>2167</v>
      </c>
      <c r="K5811" s="8">
        <v>45853</v>
      </c>
      <c r="L5811" s="7" t="s">
        <v>8443</v>
      </c>
      <c r="M5811" s="44">
        <v>79.900000000000006</v>
      </c>
      <c r="N5811" s="7">
        <v>1</v>
      </c>
      <c r="O5811" s="44">
        <v>89.84</v>
      </c>
      <c r="P5811" s="44">
        <v>38.54</v>
      </c>
      <c r="Q5811" s="44">
        <v>3.17</v>
      </c>
      <c r="R5811" s="44">
        <v>19.98</v>
      </c>
      <c r="S5811" s="44">
        <v>9.94</v>
      </c>
      <c r="T5811" s="44">
        <v>0</v>
      </c>
      <c r="U5811" s="44">
        <v>18.21</v>
      </c>
      <c r="V5811" s="9">
        <v>0.22789999999999999</v>
      </c>
      <c r="W5811" s="42" t="s">
        <v>34</v>
      </c>
      <c r="X5811" s="43"/>
      <c r="Y5811" s="43"/>
      <c r="Z5811" s="43" t="s">
        <v>8442</v>
      </c>
      <c r="AA5811" s="37" t="str">
        <f>VLOOKUP(J5811, sku!B:C, 2, FALSE)</f>
        <v>Cadeirinha Rosa Aro 26 - Peixinho Bike</v>
      </c>
      <c r="AB5811" s="37" t="str">
        <f>VLOOKUP(J5811, sku!B:BM, 64, FALSE)</f>
        <v>Revenda</v>
      </c>
      <c r="AC5811" s="37" t="str">
        <f>LEFT(pedidos[[#This Row],[SKU]],3)</f>
        <v>CAD</v>
      </c>
      <c r="AD5811" s="37" t="str" cm="1">
        <f t="array" aca="1" ref="AD5811" ca="1">IFERROR(
  INDEX(
    montadora[Montadora],
    MATCH(TRUE,LEFT(#REF!,NÚCARACT(montadora[SKU Parcial]))=montadora[SKU Parcial],0)
  ),
  ""
)</f>
        <v/>
      </c>
    </row>
    <row r="5812" spans="1:30" x14ac:dyDescent="0.25">
      <c r="A5812" s="42" t="s">
        <v>10939</v>
      </c>
      <c r="B5812" s="42"/>
      <c r="C5812" s="42"/>
      <c r="D5812" s="42"/>
      <c r="E5812" s="42">
        <v>23998214127</v>
      </c>
      <c r="F5812" s="42" t="s">
        <v>10132</v>
      </c>
      <c r="G5812" s="42" t="s">
        <v>11228</v>
      </c>
      <c r="H5812" s="7"/>
      <c r="I5812" s="42"/>
      <c r="J5812" s="42" t="s">
        <v>2747</v>
      </c>
      <c r="K5812" s="8">
        <v>45853</v>
      </c>
      <c r="L5812" s="7" t="s">
        <v>8443</v>
      </c>
      <c r="M5812" s="44">
        <v>92.8</v>
      </c>
      <c r="N5812" s="7">
        <v>1</v>
      </c>
      <c r="O5812" s="44">
        <v>100.65</v>
      </c>
      <c r="P5812" s="44">
        <v>41.36</v>
      </c>
      <c r="Q5812" s="44">
        <v>3.68</v>
      </c>
      <c r="R5812" s="44">
        <v>22.56</v>
      </c>
      <c r="S5812" s="44">
        <v>7.85</v>
      </c>
      <c r="T5812" s="44">
        <v>0.01</v>
      </c>
      <c r="U5812" s="44">
        <v>25.19</v>
      </c>
      <c r="V5812" s="9">
        <v>0.27139999999999997</v>
      </c>
      <c r="W5812" s="42" t="s">
        <v>34</v>
      </c>
      <c r="X5812" s="43"/>
      <c r="Y5812" s="43"/>
      <c r="Z5812" s="43" t="s">
        <v>8442</v>
      </c>
      <c r="AA5812" s="37" t="str">
        <f>VLOOKUP(J5812, sku!B:C, 2, FALSE)</f>
        <v>Cabo de Chupeta Coaxial de Transferência de Carga de Bateria 12/24V 500 Amper, PVC, CCA 5 Metros</v>
      </c>
      <c r="AB5812" s="37" t="str">
        <f>VLOOKUP(J5812, sku!B:BM, 64, FALSE)</f>
        <v>Importação</v>
      </c>
      <c r="AC5812" s="37" t="str">
        <f>LEFT(pedidos[[#This Row],[SKU]],3)</f>
        <v>1EC</v>
      </c>
      <c r="AD5812" s="37" t="str" cm="1">
        <f t="array" aca="1" ref="AD5812" ca="1">IFERROR(
  INDEX(
    montadora[Montadora],
    MATCH(TRUE,LEFT(#REF!,NÚCARACT(montadora[SKU Parcial]))=montadora[SKU Parcial],0)
  ),
  ""
)</f>
        <v/>
      </c>
    </row>
    <row r="5813" spans="1:30" x14ac:dyDescent="0.25">
      <c r="A5813" s="42" t="s">
        <v>10940</v>
      </c>
      <c r="B5813" s="42"/>
      <c r="C5813" s="42"/>
      <c r="D5813" s="42"/>
      <c r="E5813" s="42">
        <v>22394018350</v>
      </c>
      <c r="F5813" s="42" t="s">
        <v>11204</v>
      </c>
      <c r="G5813" s="42" t="s">
        <v>11228</v>
      </c>
      <c r="H5813" s="7"/>
      <c r="I5813" s="42"/>
      <c r="J5813" s="42" t="s">
        <v>918</v>
      </c>
      <c r="K5813" s="8">
        <v>45853</v>
      </c>
      <c r="L5813" s="7" t="s">
        <v>8443</v>
      </c>
      <c r="M5813" s="44">
        <v>18.899999999999999</v>
      </c>
      <c r="N5813" s="7">
        <v>1</v>
      </c>
      <c r="O5813" s="44">
        <v>-16.91</v>
      </c>
      <c r="P5813" s="44">
        <v>3.24</v>
      </c>
      <c r="Q5813" s="44">
        <v>0.75</v>
      </c>
      <c r="R5813" s="44">
        <v>0</v>
      </c>
      <c r="S5813" s="44">
        <v>0</v>
      </c>
      <c r="T5813" s="44">
        <v>-16.91</v>
      </c>
      <c r="U5813" s="44">
        <v>-20.9</v>
      </c>
      <c r="V5813" s="9">
        <v>-1.1057999999999999</v>
      </c>
      <c r="W5813" s="42" t="s">
        <v>34</v>
      </c>
      <c r="X5813" s="43"/>
      <c r="Y5813" s="43"/>
      <c r="Z5813" s="43" t="s">
        <v>8442</v>
      </c>
      <c r="AA5813" s="37" t="str">
        <f>VLOOKUP(J5813, sku!B:C, 2, FALSE)</f>
        <v>12 Chaves Allen M3 19*54mm</v>
      </c>
      <c r="AB5813" s="37" t="str">
        <f>VLOOKUP(J5813, sku!B:BM, 64, FALSE)</f>
        <v>Importação</v>
      </c>
      <c r="AC5813" s="37" t="str">
        <f>LEFT(pedidos[[#This Row],[SKU]],3)</f>
        <v>12E</v>
      </c>
      <c r="AD5813" s="37" t="str" cm="1">
        <f t="array" aca="1" ref="AD5813" ca="1">IFERROR(
  INDEX(
    montadora[Montadora],
    MATCH(TRUE,LEFT(#REF!,NÚCARACT(montadora[SKU Parcial]))=montadora[SKU Parcial],0)
  ),
  ""
)</f>
        <v/>
      </c>
    </row>
    <row r="5814" spans="1:30" x14ac:dyDescent="0.25">
      <c r="A5814" s="42" t="s">
        <v>10941</v>
      </c>
      <c r="B5814" s="42"/>
      <c r="C5814" s="42"/>
      <c r="D5814" s="42"/>
      <c r="E5814" s="42">
        <v>20298008470</v>
      </c>
      <c r="F5814" s="42" t="s">
        <v>10107</v>
      </c>
      <c r="G5814" s="42" t="s">
        <v>11228</v>
      </c>
      <c r="H5814" s="7"/>
      <c r="I5814" s="42"/>
      <c r="J5814" s="42" t="s">
        <v>290</v>
      </c>
      <c r="K5814" s="8">
        <v>45852</v>
      </c>
      <c r="L5814" s="7" t="s">
        <v>8443</v>
      </c>
      <c r="M5814" s="44">
        <v>38.799999999999997</v>
      </c>
      <c r="N5814" s="7">
        <v>1</v>
      </c>
      <c r="O5814" s="44">
        <v>38.799999999999997</v>
      </c>
      <c r="P5814" s="44">
        <v>15.8</v>
      </c>
      <c r="Q5814" s="44">
        <v>1.54</v>
      </c>
      <c r="R5814" s="44">
        <v>11.76</v>
      </c>
      <c r="S5814" s="44">
        <v>0</v>
      </c>
      <c r="T5814" s="44">
        <v>0</v>
      </c>
      <c r="U5814" s="44">
        <v>9.6999999999999993</v>
      </c>
      <c r="V5814" s="9">
        <v>0.25</v>
      </c>
      <c r="W5814" s="42" t="s">
        <v>34</v>
      </c>
      <c r="X5814" s="43"/>
      <c r="Y5814" s="43"/>
      <c r="Z5814" s="43" t="s">
        <v>8442</v>
      </c>
      <c r="AA5814" s="37" t="str">
        <f>VLOOKUP(J5814, sku!B:C, 2, FALSE)</f>
        <v>Par De Trava Do Quebra Vento Preto (23Cm)</v>
      </c>
      <c r="AB5814" s="37" t="str">
        <f>VLOOKUP(J5814, sku!B:BM, 64, FALSE)</f>
        <v>Revenda</v>
      </c>
      <c r="AC5814" s="37" t="str">
        <f>LEFT(pedidos[[#This Row],[SKU]],3)</f>
        <v>Q-9</v>
      </c>
      <c r="AD5814" s="37" t="str" cm="1">
        <f t="array" aca="1" ref="AD5814" ca="1">IFERROR(
  INDEX(
    montadora[Montadora],
    MATCH(TRUE,LEFT(#REF!,NÚCARACT(montadora[SKU Parcial]))=montadora[SKU Parcial],0)
  ),
  ""
)</f>
        <v/>
      </c>
    </row>
    <row r="5815" spans="1:30" x14ac:dyDescent="0.25">
      <c r="A5815" s="42" t="s">
        <v>10942</v>
      </c>
      <c r="B5815" s="42"/>
      <c r="C5815" s="42"/>
      <c r="D5815" s="42"/>
      <c r="E5815" s="42">
        <v>20598018789</v>
      </c>
      <c r="F5815" s="42" t="s">
        <v>8394</v>
      </c>
      <c r="G5815" s="42" t="s">
        <v>11228</v>
      </c>
      <c r="H5815" s="7"/>
      <c r="I5815" s="42"/>
      <c r="J5815" s="42" t="s">
        <v>938</v>
      </c>
      <c r="K5815" s="8">
        <v>45852</v>
      </c>
      <c r="L5815" s="7" t="s">
        <v>8443</v>
      </c>
      <c r="M5815" s="44">
        <v>79.900000000000006</v>
      </c>
      <c r="N5815" s="7">
        <v>1</v>
      </c>
      <c r="O5815" s="44">
        <v>84.97</v>
      </c>
      <c r="P5815" s="44">
        <v>36</v>
      </c>
      <c r="Q5815" s="44">
        <v>3.17</v>
      </c>
      <c r="R5815" s="44">
        <v>19.98</v>
      </c>
      <c r="S5815" s="44">
        <v>5.07</v>
      </c>
      <c r="T5815" s="44">
        <v>0</v>
      </c>
      <c r="U5815" s="44">
        <v>20.75</v>
      </c>
      <c r="V5815" s="9">
        <v>0.25969999999999999</v>
      </c>
      <c r="W5815" s="42" t="s">
        <v>34</v>
      </c>
      <c r="X5815" s="43"/>
      <c r="Y5815" s="43"/>
      <c r="Z5815" s="43" t="s">
        <v>8442</v>
      </c>
      <c r="AA5815" s="37" t="str">
        <f>VLOOKUP(J5815, sku!B:C, 2, FALSE)</f>
        <v>Cadeirinha Preta Aro 26 - Peixinho Bike</v>
      </c>
      <c r="AB5815" s="37" t="str">
        <f>VLOOKUP(J5815, sku!B:BM, 64, FALSE)</f>
        <v>Revenda</v>
      </c>
      <c r="AC5815" s="37" t="str">
        <f>LEFT(pedidos[[#This Row],[SKU]],3)</f>
        <v>CAD</v>
      </c>
      <c r="AD5815" s="37" t="str" cm="1">
        <f t="array" aca="1" ref="AD5815" ca="1">IFERROR(
  INDEX(
    montadora[Montadora],
    MATCH(TRUE,LEFT(#REF!,NÚCARACT(montadora[SKU Parcial]))=montadora[SKU Parcial],0)
  ),
  ""
)</f>
        <v/>
      </c>
    </row>
    <row r="5816" spans="1:30" x14ac:dyDescent="0.25">
      <c r="A5816" s="42" t="s">
        <v>10943</v>
      </c>
      <c r="B5816" s="42"/>
      <c r="C5816" s="42"/>
      <c r="D5816" s="42"/>
      <c r="E5816" s="42">
        <v>20598018789</v>
      </c>
      <c r="F5816" s="42" t="s">
        <v>8394</v>
      </c>
      <c r="G5816" s="42" t="s">
        <v>11228</v>
      </c>
      <c r="H5816" s="7"/>
      <c r="I5816" s="42"/>
      <c r="J5816" s="42" t="s">
        <v>938</v>
      </c>
      <c r="K5816" s="8">
        <v>45852</v>
      </c>
      <c r="L5816" s="7" t="s">
        <v>8443</v>
      </c>
      <c r="M5816" s="44">
        <v>79.900000000000006</v>
      </c>
      <c r="N5816" s="7">
        <v>1</v>
      </c>
      <c r="O5816" s="44">
        <v>83.77</v>
      </c>
      <c r="P5816" s="44">
        <v>36</v>
      </c>
      <c r="Q5816" s="44">
        <v>3.17</v>
      </c>
      <c r="R5816" s="44">
        <v>19.98</v>
      </c>
      <c r="S5816" s="44">
        <v>3.87</v>
      </c>
      <c r="T5816" s="44">
        <v>0</v>
      </c>
      <c r="U5816" s="44">
        <v>20.75</v>
      </c>
      <c r="V5816" s="9">
        <v>0.25969999999999999</v>
      </c>
      <c r="W5816" s="42" t="s">
        <v>34</v>
      </c>
      <c r="X5816" s="43"/>
      <c r="Y5816" s="43"/>
      <c r="Z5816" s="43" t="s">
        <v>8442</v>
      </c>
      <c r="AA5816" s="37" t="str">
        <f>VLOOKUP(J5816, sku!B:C, 2, FALSE)</f>
        <v>Cadeirinha Preta Aro 26 - Peixinho Bike</v>
      </c>
      <c r="AB5816" s="37" t="str">
        <f>VLOOKUP(J5816, sku!B:BM, 64, FALSE)</f>
        <v>Revenda</v>
      </c>
      <c r="AC5816" s="37" t="str">
        <f>LEFT(pedidos[[#This Row],[SKU]],3)</f>
        <v>CAD</v>
      </c>
      <c r="AD5816" s="37" t="str" cm="1">
        <f t="array" aca="1" ref="AD5816" ca="1">IFERROR(
  INDEX(
    montadora[Montadora],
    MATCH(TRUE,LEFT(#REF!,NÚCARACT(montadora[SKU Parcial]))=montadora[SKU Parcial],0)
  ),
  ""
)</f>
        <v/>
      </c>
    </row>
    <row r="5817" spans="1:30" x14ac:dyDescent="0.25">
      <c r="A5817" s="42" t="s">
        <v>10944</v>
      </c>
      <c r="B5817" s="42"/>
      <c r="C5817" s="42"/>
      <c r="D5817" s="42"/>
      <c r="E5817" s="42">
        <v>22593667371</v>
      </c>
      <c r="F5817" s="42" t="s">
        <v>8360</v>
      </c>
      <c r="G5817" s="42" t="s">
        <v>11228</v>
      </c>
      <c r="H5817" s="7"/>
      <c r="I5817" s="42"/>
      <c r="J5817" s="42" t="s">
        <v>3271</v>
      </c>
      <c r="K5817" s="8">
        <v>45852</v>
      </c>
      <c r="L5817" s="7" t="s">
        <v>8443</v>
      </c>
      <c r="M5817" s="44">
        <v>29.8</v>
      </c>
      <c r="N5817" s="7">
        <v>1</v>
      </c>
      <c r="O5817" s="44">
        <v>37.04</v>
      </c>
      <c r="P5817" s="44">
        <v>13.57</v>
      </c>
      <c r="Q5817" s="44">
        <v>1.18</v>
      </c>
      <c r="R5817" s="44">
        <v>9.9600000000000009</v>
      </c>
      <c r="S5817" s="44">
        <v>7.24</v>
      </c>
      <c r="T5817" s="44">
        <v>0</v>
      </c>
      <c r="U5817" s="44">
        <v>5.09</v>
      </c>
      <c r="V5817" s="9">
        <v>0.17069999999999999</v>
      </c>
      <c r="W5817" s="42" t="s">
        <v>34</v>
      </c>
      <c r="X5817" s="43"/>
      <c r="Y5817" s="43"/>
      <c r="Z5817" s="43" t="s">
        <v>8442</v>
      </c>
      <c r="AA5817" s="37" t="str">
        <f>VLOOKUP(J5817, sku!B:C, 2, FALSE)</f>
        <v>Sanitizante Frutal 1,5l</v>
      </c>
      <c r="AB5817" s="37" t="str">
        <f>VLOOKUP(J5817, sku!B:BM, 64, FALSE)</f>
        <v>Revenda</v>
      </c>
      <c r="AC5817" s="37" t="str">
        <f>LEFT(pedidos[[#This Row],[SKU]],3)</f>
        <v>VT2</v>
      </c>
      <c r="AD5817" s="37" t="str" cm="1">
        <f t="array" aca="1" ref="AD5817" ca="1">IFERROR(
  INDEX(
    montadora[Montadora],
    MATCH(TRUE,LEFT(#REF!,NÚCARACT(montadora[SKU Parcial]))=montadora[SKU Parcial],0)
  ),
  ""
)</f>
        <v/>
      </c>
    </row>
    <row r="5818" spans="1:30" x14ac:dyDescent="0.25">
      <c r="A5818" s="42" t="s">
        <v>10945</v>
      </c>
      <c r="B5818" s="42"/>
      <c r="C5818" s="42"/>
      <c r="D5818" s="42"/>
      <c r="E5818" s="42">
        <v>19198012236</v>
      </c>
      <c r="F5818" s="42" t="s">
        <v>8351</v>
      </c>
      <c r="G5818" s="42" t="s">
        <v>11228</v>
      </c>
      <c r="H5818" s="7"/>
      <c r="I5818" s="42"/>
      <c r="J5818" s="42" t="s">
        <v>703</v>
      </c>
      <c r="K5818" s="8">
        <v>45852</v>
      </c>
      <c r="L5818" s="7" t="s">
        <v>8443</v>
      </c>
      <c r="M5818" s="44">
        <v>32.799999999999997</v>
      </c>
      <c r="N5818" s="7">
        <v>1</v>
      </c>
      <c r="O5818" s="44">
        <v>46.05</v>
      </c>
      <c r="P5818" s="44">
        <v>7.52</v>
      </c>
      <c r="Q5818" s="44">
        <v>1.3</v>
      </c>
      <c r="R5818" s="44">
        <v>10.56</v>
      </c>
      <c r="S5818" s="44">
        <v>13.25</v>
      </c>
      <c r="T5818" s="44">
        <v>0</v>
      </c>
      <c r="U5818" s="44">
        <v>13.42</v>
      </c>
      <c r="V5818" s="9">
        <v>0.40910000000000002</v>
      </c>
      <c r="W5818" s="42" t="s">
        <v>34</v>
      </c>
      <c r="X5818" s="43"/>
      <c r="Y5818" s="43"/>
      <c r="Z5818" s="43" t="s">
        <v>8442</v>
      </c>
      <c r="AA5818" s="37" t="str">
        <f>VLOOKUP(J5818, sku!B:C, 2, FALSE)</f>
        <v>Trava Disco De Freio Moto - Preto</v>
      </c>
      <c r="AB5818" s="37" t="str">
        <f>VLOOKUP(J5818, sku!B:BM, 64, FALSE)</f>
        <v>Importação</v>
      </c>
      <c r="AC5818" s="37" t="str">
        <f>LEFT(pedidos[[#This Row],[SKU]],3)</f>
        <v>ET0</v>
      </c>
      <c r="AD5818" s="37" t="str" cm="1">
        <f t="array" aca="1" ref="AD5818" ca="1">IFERROR(
  INDEX(
    montadora[Montadora],
    MATCH(TRUE,LEFT(#REF!,NÚCARACT(montadora[SKU Parcial]))=montadora[SKU Parcial],0)
  ),
  ""
)</f>
        <v/>
      </c>
    </row>
    <row r="5819" spans="1:30" x14ac:dyDescent="0.25">
      <c r="A5819" s="42" t="s">
        <v>10946</v>
      </c>
      <c r="B5819" s="42"/>
      <c r="C5819" s="42"/>
      <c r="D5819" s="42"/>
      <c r="E5819" s="42">
        <v>22298173300</v>
      </c>
      <c r="F5819" s="42" t="s">
        <v>8356</v>
      </c>
      <c r="G5819" s="42" t="s">
        <v>11228</v>
      </c>
      <c r="H5819" s="7"/>
      <c r="I5819" s="42"/>
      <c r="J5819" s="42" t="s">
        <v>8421</v>
      </c>
      <c r="K5819" s="8">
        <v>45852</v>
      </c>
      <c r="L5819" s="7" t="s">
        <v>8443</v>
      </c>
      <c r="M5819" s="44">
        <v>28.8</v>
      </c>
      <c r="N5819" s="7">
        <v>1</v>
      </c>
      <c r="O5819" s="44">
        <v>36.31</v>
      </c>
      <c r="P5819" s="44">
        <v>13.57</v>
      </c>
      <c r="Q5819" s="44">
        <v>1.1399999999999999</v>
      </c>
      <c r="R5819" s="44">
        <v>9.76</v>
      </c>
      <c r="S5819" s="44">
        <v>7.51</v>
      </c>
      <c r="T5819" s="44">
        <v>0</v>
      </c>
      <c r="U5819" s="44">
        <v>4.33</v>
      </c>
      <c r="V5819" s="9">
        <v>0.1502</v>
      </c>
      <c r="W5819" s="42" t="s">
        <v>34</v>
      </c>
      <c r="X5819" s="43"/>
      <c r="Y5819" s="43"/>
      <c r="Z5819" s="43" t="s">
        <v>8442</v>
      </c>
      <c r="AA5819" s="37" t="str">
        <f>VLOOKUP(J5819, sku!B:C, 2, FALSE)</f>
        <v>Sanitizante Fresh 1,5l</v>
      </c>
      <c r="AB5819" s="37" t="str">
        <f>VLOOKUP(J5819, sku!B:BM, 64, FALSE)</f>
        <v>Revenda</v>
      </c>
      <c r="AC5819" s="37" t="str">
        <f>LEFT(pedidos[[#This Row],[SKU]],3)</f>
        <v>VT2</v>
      </c>
      <c r="AD5819" s="37" t="str" cm="1">
        <f t="array" aca="1" ref="AD5819" ca="1">IFERROR(
  INDEX(
    montadora[Montadora],
    MATCH(TRUE,LEFT(#REF!,NÚCARACT(montadora[SKU Parcial]))=montadora[SKU Parcial],0)
  ),
  ""
)</f>
        <v/>
      </c>
    </row>
    <row r="5820" spans="1:30" x14ac:dyDescent="0.25">
      <c r="A5820" s="42" t="s">
        <v>10947</v>
      </c>
      <c r="B5820" s="42"/>
      <c r="C5820" s="42"/>
      <c r="D5820" s="42"/>
      <c r="E5820" s="42">
        <v>23998214127</v>
      </c>
      <c r="F5820" s="42" t="s">
        <v>10132</v>
      </c>
      <c r="G5820" s="42" t="s">
        <v>11228</v>
      </c>
      <c r="H5820" s="7"/>
      <c r="I5820" s="42"/>
      <c r="J5820" s="42" t="s">
        <v>2747</v>
      </c>
      <c r="K5820" s="8">
        <v>45852</v>
      </c>
      <c r="L5820" s="7" t="s">
        <v>8443</v>
      </c>
      <c r="M5820" s="44">
        <v>92.8</v>
      </c>
      <c r="N5820" s="7">
        <v>1</v>
      </c>
      <c r="O5820" s="44">
        <v>92.8</v>
      </c>
      <c r="P5820" s="44">
        <v>41.36</v>
      </c>
      <c r="Q5820" s="44">
        <v>3.68</v>
      </c>
      <c r="R5820" s="44">
        <v>22.56</v>
      </c>
      <c r="S5820" s="44">
        <v>0</v>
      </c>
      <c r="T5820" s="44">
        <v>0</v>
      </c>
      <c r="U5820" s="44">
        <v>25.2</v>
      </c>
      <c r="V5820" s="9">
        <v>0.27150000000000002</v>
      </c>
      <c r="W5820" s="42" t="s">
        <v>34</v>
      </c>
      <c r="X5820" s="43"/>
      <c r="Y5820" s="43"/>
      <c r="Z5820" s="43" t="s">
        <v>8442</v>
      </c>
      <c r="AA5820" s="37" t="str">
        <f>VLOOKUP(J5820, sku!B:C, 2, FALSE)</f>
        <v>Cabo de Chupeta Coaxial de Transferência de Carga de Bateria 12/24V 500 Amper, PVC, CCA 5 Metros</v>
      </c>
      <c r="AB5820" s="37" t="str">
        <f>VLOOKUP(J5820, sku!B:BM, 64, FALSE)</f>
        <v>Importação</v>
      </c>
      <c r="AC5820" s="37" t="str">
        <f>LEFT(pedidos[[#This Row],[SKU]],3)</f>
        <v>1EC</v>
      </c>
      <c r="AD5820" s="37" t="str" cm="1">
        <f t="array" aca="1" ref="AD5820" ca="1">IFERROR(
  INDEX(
    montadora[Montadora],
    MATCH(TRUE,LEFT(#REF!,NÚCARACT(montadora[SKU Parcial]))=montadora[SKU Parcial],0)
  ),
  ""
)</f>
        <v/>
      </c>
    </row>
    <row r="5821" spans="1:30" x14ac:dyDescent="0.25">
      <c r="A5821" s="42" t="s">
        <v>10948</v>
      </c>
      <c r="B5821" s="42"/>
      <c r="C5821" s="42"/>
      <c r="D5821" s="42"/>
      <c r="E5821" s="42">
        <v>19299592888</v>
      </c>
      <c r="F5821" s="42" t="s">
        <v>8385</v>
      </c>
      <c r="G5821" s="42" t="s">
        <v>11228</v>
      </c>
      <c r="H5821" s="7"/>
      <c r="I5821" s="42"/>
      <c r="J5821" s="42" t="s">
        <v>3286</v>
      </c>
      <c r="K5821" s="8">
        <v>45852</v>
      </c>
      <c r="L5821" s="7" t="s">
        <v>8443</v>
      </c>
      <c r="M5821" s="44">
        <v>47.8</v>
      </c>
      <c r="N5821" s="7">
        <v>1</v>
      </c>
      <c r="O5821" s="44">
        <v>47.8</v>
      </c>
      <c r="P5821" s="44">
        <v>26.9</v>
      </c>
      <c r="Q5821" s="44">
        <v>1.9</v>
      </c>
      <c r="R5821" s="44">
        <v>13.56</v>
      </c>
      <c r="S5821" s="44">
        <v>0</v>
      </c>
      <c r="T5821" s="44">
        <v>0</v>
      </c>
      <c r="U5821" s="44">
        <v>5.44</v>
      </c>
      <c r="V5821" s="9">
        <v>0.1139</v>
      </c>
      <c r="W5821" s="42" t="s">
        <v>34</v>
      </c>
      <c r="X5821" s="43"/>
      <c r="Y5821" s="43"/>
      <c r="Z5821" s="43" t="s">
        <v>8442</v>
      </c>
      <c r="AA5821" s="37" t="str">
        <f>VLOOKUP(J5821, sku!B:C, 2, FALSE)</f>
        <v>V-Floc 1,5l</v>
      </c>
      <c r="AB5821" s="37" t="str">
        <f>VLOOKUP(J5821, sku!B:BM, 64, FALSE)</f>
        <v>Revenda</v>
      </c>
      <c r="AC5821" s="37" t="str">
        <f>LEFT(pedidos[[#This Row],[SKU]],3)</f>
        <v>VX2</v>
      </c>
      <c r="AD5821" s="37" t="str" cm="1">
        <f t="array" aca="1" ref="AD5821" ca="1">IFERROR(
  INDEX(
    montadora[Montadora],
    MATCH(TRUE,LEFT(#REF!,NÚCARACT(montadora[SKU Parcial]))=montadora[SKU Parcial],0)
  ),
  ""
)</f>
        <v/>
      </c>
    </row>
    <row r="5822" spans="1:30" x14ac:dyDescent="0.25">
      <c r="A5822" s="42" t="s">
        <v>10949</v>
      </c>
      <c r="B5822" s="42"/>
      <c r="C5822" s="42"/>
      <c r="D5822" s="42"/>
      <c r="E5822" s="42">
        <v>22798152935</v>
      </c>
      <c r="F5822" s="42" t="s">
        <v>10710</v>
      </c>
      <c r="G5822" s="42" t="s">
        <v>11228</v>
      </c>
      <c r="H5822" s="7"/>
      <c r="I5822" s="42"/>
      <c r="J5822" s="42" t="s">
        <v>10726</v>
      </c>
      <c r="K5822" s="8">
        <v>45852</v>
      </c>
      <c r="L5822" s="7" t="s">
        <v>8443</v>
      </c>
      <c r="M5822" s="44">
        <v>51.8</v>
      </c>
      <c r="N5822" s="7">
        <v>1</v>
      </c>
      <c r="O5822" s="44">
        <v>51.8</v>
      </c>
      <c r="P5822" s="44">
        <v>30.45</v>
      </c>
      <c r="Q5822" s="44">
        <v>2.06</v>
      </c>
      <c r="R5822" s="44">
        <v>14.36</v>
      </c>
      <c r="S5822" s="44">
        <v>0</v>
      </c>
      <c r="T5822" s="44">
        <v>0</v>
      </c>
      <c r="U5822" s="44">
        <v>4.93</v>
      </c>
      <c r="V5822" s="9">
        <v>9.5200000000000007E-2</v>
      </c>
      <c r="W5822" s="42" t="s">
        <v>34</v>
      </c>
      <c r="X5822" s="43"/>
      <c r="Y5822" s="43"/>
      <c r="Z5822" s="43" t="s">
        <v>8442</v>
      </c>
      <c r="AA5822" s="37" t="str">
        <f>VLOOKUP(J5822, sku!B:C, 2, FALSE)</f>
        <v>Makker 500ml</v>
      </c>
      <c r="AB5822" s="37" t="str">
        <f>VLOOKUP(J5822, sku!B:BM, 64, FALSE)</f>
        <v>Revenda</v>
      </c>
      <c r="AC5822" s="37" t="str">
        <f>LEFT(pedidos[[#This Row],[SKU]],3)</f>
        <v>VX2</v>
      </c>
      <c r="AD5822" s="37" t="str" cm="1">
        <f t="array" aca="1" ref="AD5822" ca="1">IFERROR(
  INDEX(
    montadora[Montadora],
    MATCH(TRUE,LEFT(#REF!,NÚCARACT(montadora[SKU Parcial]))=montadora[SKU Parcial],0)
  ),
  ""
)</f>
        <v/>
      </c>
    </row>
    <row r="5823" spans="1:30" x14ac:dyDescent="0.25">
      <c r="A5823" s="42" t="s">
        <v>10950</v>
      </c>
      <c r="B5823" s="42"/>
      <c r="C5823" s="42"/>
      <c r="D5823" s="42"/>
      <c r="E5823" s="42">
        <v>22198177662</v>
      </c>
      <c r="F5823" s="42" t="s">
        <v>8382</v>
      </c>
      <c r="G5823" s="42" t="s">
        <v>11228</v>
      </c>
      <c r="H5823" s="7"/>
      <c r="I5823" s="42"/>
      <c r="J5823" s="42" t="s">
        <v>1156</v>
      </c>
      <c r="K5823" s="8">
        <v>45852</v>
      </c>
      <c r="L5823" s="7" t="s">
        <v>8443</v>
      </c>
      <c r="M5823" s="44">
        <v>48.8</v>
      </c>
      <c r="N5823" s="7">
        <v>1</v>
      </c>
      <c r="O5823" s="44">
        <v>48.8</v>
      </c>
      <c r="P5823" s="44">
        <v>26.08</v>
      </c>
      <c r="Q5823" s="44">
        <v>1.94</v>
      </c>
      <c r="R5823" s="44">
        <v>13.76</v>
      </c>
      <c r="S5823" s="44">
        <v>0</v>
      </c>
      <c r="T5823" s="44">
        <v>0</v>
      </c>
      <c r="U5823" s="44">
        <v>7.02</v>
      </c>
      <c r="V5823" s="9">
        <v>0.1439</v>
      </c>
      <c r="W5823" s="42" t="s">
        <v>34</v>
      </c>
      <c r="X5823" s="43"/>
      <c r="Y5823" s="43"/>
      <c r="Z5823" s="43" t="s">
        <v>8442</v>
      </c>
      <c r="AA5823" s="37" t="str">
        <f>VLOOKUP(J5823, sku!B:C, 2, FALSE)</f>
        <v>Trava Antifurto Moto Bicicleta Roda/Quadro</v>
      </c>
      <c r="AB5823" s="37" t="str">
        <f>VLOOKUP(J5823, sku!B:BM, 64, FALSE)</f>
        <v>Importação</v>
      </c>
      <c r="AC5823" s="37" t="str">
        <f>LEFT(pedidos[[#This Row],[SKU]],3)</f>
        <v>ET0</v>
      </c>
      <c r="AD5823" s="37" t="str" cm="1">
        <f t="array" aca="1" ref="AD5823" ca="1">IFERROR(
  INDEX(
    montadora[Montadora],
    MATCH(TRUE,LEFT(#REF!,NÚCARACT(montadora[SKU Parcial]))=montadora[SKU Parcial],0)
  ),
  ""
)</f>
        <v/>
      </c>
    </row>
    <row r="5824" spans="1:30" x14ac:dyDescent="0.25">
      <c r="A5824" s="42" t="s">
        <v>10951</v>
      </c>
      <c r="B5824" s="42"/>
      <c r="C5824" s="42"/>
      <c r="D5824" s="42"/>
      <c r="E5824" s="42">
        <v>20298008470</v>
      </c>
      <c r="F5824" s="42" t="s">
        <v>10107</v>
      </c>
      <c r="G5824" s="42" t="s">
        <v>11228</v>
      </c>
      <c r="H5824" s="7"/>
      <c r="I5824" s="42"/>
      <c r="J5824" s="42" t="s">
        <v>290</v>
      </c>
      <c r="K5824" s="8">
        <v>45852</v>
      </c>
      <c r="L5824" s="7" t="s">
        <v>8443</v>
      </c>
      <c r="M5824" s="44">
        <v>38.799999999999997</v>
      </c>
      <c r="N5824" s="7">
        <v>1</v>
      </c>
      <c r="O5824" s="44">
        <v>38.799999999999997</v>
      </c>
      <c r="P5824" s="44">
        <v>15.8</v>
      </c>
      <c r="Q5824" s="44">
        <v>1.54</v>
      </c>
      <c r="R5824" s="44">
        <v>11.76</v>
      </c>
      <c r="S5824" s="44">
        <v>0</v>
      </c>
      <c r="T5824" s="44">
        <v>0</v>
      </c>
      <c r="U5824" s="44">
        <v>9.6999999999999993</v>
      </c>
      <c r="V5824" s="9">
        <v>0.25</v>
      </c>
      <c r="W5824" s="42" t="s">
        <v>34</v>
      </c>
      <c r="X5824" s="43"/>
      <c r="Y5824" s="43"/>
      <c r="Z5824" s="43" t="s">
        <v>8442</v>
      </c>
      <c r="AA5824" s="37" t="str">
        <f>VLOOKUP(J5824, sku!B:C, 2, FALSE)</f>
        <v>Par De Trava Do Quebra Vento Preto (23Cm)</v>
      </c>
      <c r="AB5824" s="37" t="str">
        <f>VLOOKUP(J5824, sku!B:BM, 64, FALSE)</f>
        <v>Revenda</v>
      </c>
      <c r="AC5824" s="37" t="str">
        <f>LEFT(pedidos[[#This Row],[SKU]],3)</f>
        <v>Q-9</v>
      </c>
      <c r="AD5824" s="37" t="str" cm="1">
        <f t="array" aca="1" ref="AD5824" ca="1">IFERROR(
  INDEX(
    montadora[Montadora],
    MATCH(TRUE,LEFT(#REF!,NÚCARACT(montadora[SKU Parcial]))=montadora[SKU Parcial],0)
  ),
  ""
)</f>
        <v/>
      </c>
    </row>
    <row r="5825" spans="1:30" x14ac:dyDescent="0.25">
      <c r="A5825" s="42" t="s">
        <v>10952</v>
      </c>
      <c r="B5825" s="42"/>
      <c r="C5825" s="42"/>
      <c r="D5825" s="42"/>
      <c r="E5825" s="42">
        <v>20898008418</v>
      </c>
      <c r="F5825" s="42" t="s">
        <v>8818</v>
      </c>
      <c r="G5825" s="42" t="s">
        <v>11228</v>
      </c>
      <c r="H5825" s="7"/>
      <c r="I5825" s="42"/>
      <c r="J5825" s="42" t="s">
        <v>7795</v>
      </c>
      <c r="K5825" s="8">
        <v>45852</v>
      </c>
      <c r="L5825" s="7" t="s">
        <v>8443</v>
      </c>
      <c r="M5825" s="44">
        <v>93.8</v>
      </c>
      <c r="N5825" s="7">
        <v>1</v>
      </c>
      <c r="O5825" s="44">
        <v>93.8</v>
      </c>
      <c r="P5825" s="44">
        <v>47.57</v>
      </c>
      <c r="Q5825" s="44">
        <v>3.72</v>
      </c>
      <c r="R5825" s="44">
        <v>22.76</v>
      </c>
      <c r="S5825" s="44">
        <v>0</v>
      </c>
      <c r="T5825" s="44">
        <v>0</v>
      </c>
      <c r="U5825" s="44">
        <v>19.75</v>
      </c>
      <c r="V5825" s="9">
        <v>0.21049999999999999</v>
      </c>
      <c r="W5825" s="42" t="s">
        <v>34</v>
      </c>
      <c r="X5825" s="43"/>
      <c r="Y5825" s="43"/>
      <c r="Z5825" s="43" t="s">
        <v>8442</v>
      </c>
      <c r="AA5825" s="37" t="str">
        <f>VLOOKUP(J5825, sku!B:C, 2, FALSE)</f>
        <v>Fogareiro 1 Boca Com Maleta</v>
      </c>
      <c r="AB5825" s="37" t="str">
        <f>VLOOKUP(J5825, sku!B:BM, 64, FALSE)</f>
        <v>Importação</v>
      </c>
      <c r="AC5825" s="37" t="str">
        <f>LEFT(pedidos[[#This Row],[SKU]],3)</f>
        <v>1FO</v>
      </c>
      <c r="AD5825" s="37" t="str" cm="1">
        <f t="array" aca="1" ref="AD5825" ca="1">IFERROR(
  INDEX(
    montadora[Montadora],
    MATCH(TRUE,LEFT(#REF!,NÚCARACT(montadora[SKU Parcial]))=montadora[SKU Parcial],0)
  ),
  ""
)</f>
        <v/>
      </c>
    </row>
    <row r="5826" spans="1:30" x14ac:dyDescent="0.25">
      <c r="A5826" s="42" t="s">
        <v>10953</v>
      </c>
      <c r="B5826" s="42"/>
      <c r="C5826" s="42"/>
      <c r="D5826" s="42"/>
      <c r="E5826" s="42">
        <v>23993647167</v>
      </c>
      <c r="F5826" s="42" t="s">
        <v>10130</v>
      </c>
      <c r="G5826" s="42" t="s">
        <v>11228</v>
      </c>
      <c r="H5826" s="7"/>
      <c r="I5826" s="42"/>
      <c r="J5826" s="42" t="s">
        <v>3236</v>
      </c>
      <c r="K5826" s="8">
        <v>45852</v>
      </c>
      <c r="L5826" s="7" t="s">
        <v>8443</v>
      </c>
      <c r="M5826" s="44">
        <v>58.8</v>
      </c>
      <c r="N5826" s="7">
        <v>1</v>
      </c>
      <c r="O5826" s="44">
        <v>58.8</v>
      </c>
      <c r="P5826" s="44">
        <v>33.85</v>
      </c>
      <c r="Q5826" s="44">
        <v>2.33</v>
      </c>
      <c r="R5826" s="44">
        <v>15.76</v>
      </c>
      <c r="S5826" s="44">
        <v>0</v>
      </c>
      <c r="T5826" s="44">
        <v>0</v>
      </c>
      <c r="U5826" s="44">
        <v>6.86</v>
      </c>
      <c r="V5826" s="9">
        <v>0.1166</v>
      </c>
      <c r="W5826" s="42" t="s">
        <v>34</v>
      </c>
      <c r="X5826" s="43"/>
      <c r="Y5826" s="43"/>
      <c r="Z5826" s="43" t="s">
        <v>8442</v>
      </c>
      <c r="AA5826" s="37" t="str">
        <f>VLOOKUP(J5826, sku!B:C, 2, FALSE)</f>
        <v>Blend Cleaner Black Wax 500ml</v>
      </c>
      <c r="AB5826" s="37" t="str">
        <f>VLOOKUP(J5826, sku!B:BM, 64, FALSE)</f>
        <v>Revenda</v>
      </c>
      <c r="AC5826" s="37" t="str">
        <f>LEFT(pedidos[[#This Row],[SKU]],3)</f>
        <v>VX2</v>
      </c>
      <c r="AD5826" s="37" t="str" cm="1">
        <f t="array" aca="1" ref="AD5826" ca="1">IFERROR(
  INDEX(
    montadora[Montadora],
    MATCH(TRUE,LEFT(#REF!,NÚCARACT(montadora[SKU Parcial]))=montadora[SKU Parcial],0)
  ),
  ""
)</f>
        <v/>
      </c>
    </row>
    <row r="5827" spans="1:30" x14ac:dyDescent="0.25">
      <c r="A5827" s="42" t="s">
        <v>10954</v>
      </c>
      <c r="B5827" s="42"/>
      <c r="C5827" s="42"/>
      <c r="D5827" s="42"/>
      <c r="E5827" s="42">
        <v>23998214127</v>
      </c>
      <c r="F5827" s="42" t="s">
        <v>10132</v>
      </c>
      <c r="G5827" s="42" t="s">
        <v>11228</v>
      </c>
      <c r="H5827" s="7"/>
      <c r="I5827" s="42"/>
      <c r="J5827" s="42" t="s">
        <v>2747</v>
      </c>
      <c r="K5827" s="8">
        <v>45852</v>
      </c>
      <c r="L5827" s="7" t="s">
        <v>8443</v>
      </c>
      <c r="M5827" s="44">
        <v>92.8</v>
      </c>
      <c r="N5827" s="7">
        <v>2</v>
      </c>
      <c r="O5827" s="44">
        <v>185.6</v>
      </c>
      <c r="P5827" s="44">
        <v>82.72</v>
      </c>
      <c r="Q5827" s="44">
        <v>7.37</v>
      </c>
      <c r="R5827" s="44">
        <v>45.12</v>
      </c>
      <c r="S5827" s="44">
        <v>0</v>
      </c>
      <c r="T5827" s="44">
        <v>0</v>
      </c>
      <c r="U5827" s="44">
        <v>50.39</v>
      </c>
      <c r="V5827" s="9">
        <v>0.27150000000000002</v>
      </c>
      <c r="W5827" s="42" t="s">
        <v>34</v>
      </c>
      <c r="X5827" s="43"/>
      <c r="Y5827" s="43"/>
      <c r="Z5827" s="43" t="s">
        <v>8442</v>
      </c>
      <c r="AA5827" s="37" t="str">
        <f>VLOOKUP(J5827, sku!B:C, 2, FALSE)</f>
        <v>Cabo de Chupeta Coaxial de Transferência de Carga de Bateria 12/24V 500 Amper, PVC, CCA 5 Metros</v>
      </c>
      <c r="AB5827" s="37" t="str">
        <f>VLOOKUP(J5827, sku!B:BM, 64, FALSE)</f>
        <v>Importação</v>
      </c>
      <c r="AC5827" s="37" t="str">
        <f>LEFT(pedidos[[#This Row],[SKU]],3)</f>
        <v>1EC</v>
      </c>
      <c r="AD5827" s="37" t="str" cm="1">
        <f t="array" aca="1" ref="AD5827" ca="1">IFERROR(
  INDEX(
    montadora[Montadora],
    MATCH(TRUE,LEFT(#REF!,NÚCARACT(montadora[SKU Parcial]))=montadora[SKU Parcial],0)
  ),
  ""
)</f>
        <v/>
      </c>
    </row>
    <row r="5828" spans="1:30" x14ac:dyDescent="0.25">
      <c r="A5828" s="42" t="s">
        <v>10955</v>
      </c>
      <c r="B5828" s="42"/>
      <c r="C5828" s="42"/>
      <c r="D5828" s="42"/>
      <c r="E5828" s="42">
        <v>23493661700</v>
      </c>
      <c r="F5828" s="42" t="s">
        <v>10708</v>
      </c>
      <c r="G5828" s="42" t="s">
        <v>11228</v>
      </c>
      <c r="H5828" s="7"/>
      <c r="I5828" s="42"/>
      <c r="J5828" s="42" t="s">
        <v>2865</v>
      </c>
      <c r="K5828" s="8">
        <v>45852</v>
      </c>
      <c r="L5828" s="7" t="s">
        <v>8443</v>
      </c>
      <c r="M5828" s="44">
        <v>56.8</v>
      </c>
      <c r="N5828" s="7">
        <v>1</v>
      </c>
      <c r="O5828" s="44">
        <v>56.8</v>
      </c>
      <c r="P5828" s="44">
        <v>31.94</v>
      </c>
      <c r="Q5828" s="44">
        <v>2.25</v>
      </c>
      <c r="R5828" s="44">
        <v>15.36</v>
      </c>
      <c r="S5828" s="44">
        <v>0</v>
      </c>
      <c r="T5828" s="44">
        <v>0</v>
      </c>
      <c r="U5828" s="44">
        <v>7.25</v>
      </c>
      <c r="V5828" s="9">
        <v>0.12759999999999999</v>
      </c>
      <c r="W5828" s="42" t="s">
        <v>34</v>
      </c>
      <c r="X5828" s="43"/>
      <c r="Y5828" s="43"/>
      <c r="Z5828" s="43" t="s">
        <v>8442</v>
      </c>
      <c r="AA5828" s="37" t="str">
        <f>VLOOKUP(J5828, sku!B:C, 2, FALSE)</f>
        <v>Blend Metal Polish 150g</v>
      </c>
      <c r="AB5828" s="37" t="str">
        <f>VLOOKUP(J5828, sku!B:BM, 64, FALSE)</f>
        <v>Revenda</v>
      </c>
      <c r="AC5828" s="37" t="str">
        <f>LEFT(pedidos[[#This Row],[SKU]],3)</f>
        <v>VX2</v>
      </c>
      <c r="AD5828" s="37" t="str" cm="1">
        <f t="array" aca="1" ref="AD5828" ca="1">IFERROR(
  INDEX(
    montadora[Montadora],
    MATCH(TRUE,LEFT(#REF!,NÚCARACT(montadora[SKU Parcial]))=montadora[SKU Parcial],0)
  ),
  ""
)</f>
        <v/>
      </c>
    </row>
    <row r="5829" spans="1:30" x14ac:dyDescent="0.25">
      <c r="A5829" s="42" t="s">
        <v>10956</v>
      </c>
      <c r="B5829" s="42"/>
      <c r="C5829" s="42"/>
      <c r="D5829" s="42"/>
      <c r="E5829" s="42">
        <v>20298008470</v>
      </c>
      <c r="F5829" s="42" t="s">
        <v>10107</v>
      </c>
      <c r="G5829" s="42" t="s">
        <v>11228</v>
      </c>
      <c r="H5829" s="7"/>
      <c r="I5829" s="42"/>
      <c r="J5829" s="42" t="s">
        <v>290</v>
      </c>
      <c r="K5829" s="8">
        <v>45852</v>
      </c>
      <c r="L5829" s="7" t="s">
        <v>8443</v>
      </c>
      <c r="M5829" s="44">
        <v>38.799999999999997</v>
      </c>
      <c r="N5829" s="7">
        <v>1</v>
      </c>
      <c r="O5829" s="44">
        <v>47.19</v>
      </c>
      <c r="P5829" s="44">
        <v>15.8</v>
      </c>
      <c r="Q5829" s="44">
        <v>1.54</v>
      </c>
      <c r="R5829" s="44">
        <v>11.76</v>
      </c>
      <c r="S5829" s="44">
        <v>8.39</v>
      </c>
      <c r="T5829" s="44">
        <v>0</v>
      </c>
      <c r="U5829" s="44">
        <v>9.6999999999999993</v>
      </c>
      <c r="V5829" s="9">
        <v>0.25</v>
      </c>
      <c r="W5829" s="42" t="s">
        <v>34</v>
      </c>
      <c r="X5829" s="43"/>
      <c r="Y5829" s="43"/>
      <c r="Z5829" s="43" t="s">
        <v>8442</v>
      </c>
      <c r="AA5829" s="37" t="str">
        <f>VLOOKUP(J5829, sku!B:C, 2, FALSE)</f>
        <v>Par De Trava Do Quebra Vento Preto (23Cm)</v>
      </c>
      <c r="AB5829" s="37" t="str">
        <f>VLOOKUP(J5829, sku!B:BM, 64, FALSE)</f>
        <v>Revenda</v>
      </c>
      <c r="AC5829" s="37" t="str">
        <f>LEFT(pedidos[[#This Row],[SKU]],3)</f>
        <v>Q-9</v>
      </c>
      <c r="AD5829" s="37" t="str" cm="1">
        <f t="array" aca="1" ref="AD5829" ca="1">IFERROR(
  INDEX(
    montadora[Montadora],
    MATCH(TRUE,LEFT(#REF!,NÚCARACT(montadora[SKU Parcial]))=montadora[SKU Parcial],0)
  ),
  ""
)</f>
        <v/>
      </c>
    </row>
    <row r="5830" spans="1:30" x14ac:dyDescent="0.25">
      <c r="A5830" s="42" t="s">
        <v>10957</v>
      </c>
      <c r="B5830" s="42"/>
      <c r="C5830" s="42"/>
      <c r="D5830" s="42"/>
      <c r="E5830" s="42">
        <v>22093763527</v>
      </c>
      <c r="F5830" s="42" t="s">
        <v>10104</v>
      </c>
      <c r="G5830" s="42" t="s">
        <v>11228</v>
      </c>
      <c r="H5830" s="7"/>
      <c r="I5830" s="42"/>
      <c r="J5830" s="42" t="s">
        <v>2941</v>
      </c>
      <c r="K5830" s="8">
        <v>45852</v>
      </c>
      <c r="L5830" s="7" t="s">
        <v>8443</v>
      </c>
      <c r="M5830" s="44">
        <v>28.8</v>
      </c>
      <c r="N5830" s="7">
        <v>1</v>
      </c>
      <c r="O5830" s="44">
        <v>28.8</v>
      </c>
      <c r="P5830" s="44">
        <v>12.9</v>
      </c>
      <c r="Q5830" s="44">
        <v>1.1399999999999999</v>
      </c>
      <c r="R5830" s="44">
        <v>9.76</v>
      </c>
      <c r="S5830" s="44">
        <v>0</v>
      </c>
      <c r="T5830" s="44">
        <v>0</v>
      </c>
      <c r="U5830" s="44">
        <v>5</v>
      </c>
      <c r="V5830" s="9">
        <v>0.17349999999999999</v>
      </c>
      <c r="W5830" s="42" t="s">
        <v>34</v>
      </c>
      <c r="X5830" s="43"/>
      <c r="Y5830" s="43"/>
      <c r="Z5830" s="43" t="s">
        <v>8442</v>
      </c>
      <c r="AA5830" s="37" t="str">
        <f>VLOOKUP(J5830, sku!B:C, 2, FALSE)</f>
        <v>Chave Allen de Aço de Cabeça, Esférica (9 Peças) Hex Key</v>
      </c>
      <c r="AB5830" s="37" t="str">
        <f>VLOOKUP(J5830, sku!B:BM, 64, FALSE)</f>
        <v>Importação</v>
      </c>
      <c r="AC5830" s="37" t="str">
        <f>LEFT(pedidos[[#This Row],[SKU]],3)</f>
        <v>1K9</v>
      </c>
      <c r="AD5830" s="37" t="str" cm="1">
        <f t="array" aca="1" ref="AD5830" ca="1">IFERROR(
  INDEX(
    montadora[Montadora],
    MATCH(TRUE,LEFT(#REF!,NÚCARACT(montadora[SKU Parcial]))=montadora[SKU Parcial],0)
  ),
  ""
)</f>
        <v/>
      </c>
    </row>
    <row r="5831" spans="1:30" x14ac:dyDescent="0.25">
      <c r="A5831" s="42" t="s">
        <v>10958</v>
      </c>
      <c r="B5831" s="42"/>
      <c r="C5831" s="42"/>
      <c r="D5831" s="42"/>
      <c r="E5831" s="42">
        <v>23998214127</v>
      </c>
      <c r="F5831" s="42" t="s">
        <v>10132</v>
      </c>
      <c r="G5831" s="42" t="s">
        <v>11228</v>
      </c>
      <c r="H5831" s="7"/>
      <c r="I5831" s="42"/>
      <c r="J5831" s="42" t="s">
        <v>2747</v>
      </c>
      <c r="K5831" s="8">
        <v>45852</v>
      </c>
      <c r="L5831" s="7" t="s">
        <v>8443</v>
      </c>
      <c r="M5831" s="44">
        <v>92.8</v>
      </c>
      <c r="N5831" s="7">
        <v>1</v>
      </c>
      <c r="O5831" s="44">
        <v>92.8</v>
      </c>
      <c r="P5831" s="44">
        <v>41.36</v>
      </c>
      <c r="Q5831" s="44">
        <v>3.68</v>
      </c>
      <c r="R5831" s="44">
        <v>22.56</v>
      </c>
      <c r="S5831" s="44">
        <v>0</v>
      </c>
      <c r="T5831" s="44">
        <v>0</v>
      </c>
      <c r="U5831" s="44">
        <v>25.2</v>
      </c>
      <c r="V5831" s="9">
        <v>0.27150000000000002</v>
      </c>
      <c r="W5831" s="42" t="s">
        <v>34</v>
      </c>
      <c r="X5831" s="43"/>
      <c r="Y5831" s="43"/>
      <c r="Z5831" s="43" t="s">
        <v>8442</v>
      </c>
      <c r="AA5831" s="37" t="str">
        <f>VLOOKUP(J5831, sku!B:C, 2, FALSE)</f>
        <v>Cabo de Chupeta Coaxial de Transferência de Carga de Bateria 12/24V 500 Amper, PVC, CCA 5 Metros</v>
      </c>
      <c r="AB5831" s="37" t="str">
        <f>VLOOKUP(J5831, sku!B:BM, 64, FALSE)</f>
        <v>Importação</v>
      </c>
      <c r="AC5831" s="37" t="str">
        <f>LEFT(pedidos[[#This Row],[SKU]],3)</f>
        <v>1EC</v>
      </c>
      <c r="AD5831" s="37" t="str" cm="1">
        <f t="array" aca="1" ref="AD5831" ca="1">IFERROR(
  INDEX(
    montadora[Montadora],
    MATCH(TRUE,LEFT(#REF!,NÚCARACT(montadora[SKU Parcial]))=montadora[SKU Parcial],0)
  ),
  ""
)</f>
        <v/>
      </c>
    </row>
    <row r="5832" spans="1:30" x14ac:dyDescent="0.25">
      <c r="A5832" s="42" t="s">
        <v>10959</v>
      </c>
      <c r="B5832" s="42"/>
      <c r="C5832" s="42"/>
      <c r="D5832" s="42"/>
      <c r="E5832" s="42">
        <v>23998214127</v>
      </c>
      <c r="F5832" s="42" t="s">
        <v>10132</v>
      </c>
      <c r="G5832" s="42" t="s">
        <v>11228</v>
      </c>
      <c r="H5832" s="7"/>
      <c r="I5832" s="42"/>
      <c r="J5832" s="42" t="s">
        <v>2747</v>
      </c>
      <c r="K5832" s="8">
        <v>45852</v>
      </c>
      <c r="L5832" s="7" t="s">
        <v>8443</v>
      </c>
      <c r="M5832" s="44">
        <v>92.8</v>
      </c>
      <c r="N5832" s="7">
        <v>2</v>
      </c>
      <c r="O5832" s="44">
        <v>212.56</v>
      </c>
      <c r="P5832" s="44">
        <v>82.72</v>
      </c>
      <c r="Q5832" s="44">
        <v>7.37</v>
      </c>
      <c r="R5832" s="44">
        <v>45.12</v>
      </c>
      <c r="S5832" s="44">
        <v>26.96</v>
      </c>
      <c r="T5832" s="44">
        <v>0</v>
      </c>
      <c r="U5832" s="44">
        <v>50.39</v>
      </c>
      <c r="V5832" s="9">
        <v>0.27150000000000002</v>
      </c>
      <c r="W5832" s="42" t="s">
        <v>34</v>
      </c>
      <c r="X5832" s="43"/>
      <c r="Y5832" s="43"/>
      <c r="Z5832" s="43" t="s">
        <v>8442</v>
      </c>
      <c r="AA5832" s="37" t="str">
        <f>VLOOKUP(J5832, sku!B:C, 2, FALSE)</f>
        <v>Cabo de Chupeta Coaxial de Transferência de Carga de Bateria 12/24V 500 Amper, PVC, CCA 5 Metros</v>
      </c>
      <c r="AB5832" s="37" t="str">
        <f>VLOOKUP(J5832, sku!B:BM, 64, FALSE)</f>
        <v>Importação</v>
      </c>
      <c r="AC5832" s="37" t="str">
        <f>LEFT(pedidos[[#This Row],[SKU]],3)</f>
        <v>1EC</v>
      </c>
      <c r="AD5832" s="37" t="str" cm="1">
        <f t="array" aca="1" ref="AD5832" ca="1">IFERROR(
  INDEX(
    montadora[Montadora],
    MATCH(TRUE,LEFT(#REF!,NÚCARACT(montadora[SKU Parcial]))=montadora[SKU Parcial],0)
  ),
  ""
)</f>
        <v/>
      </c>
    </row>
    <row r="5833" spans="1:30" x14ac:dyDescent="0.25">
      <c r="A5833" s="42" t="s">
        <v>10960</v>
      </c>
      <c r="B5833" s="42"/>
      <c r="C5833" s="42"/>
      <c r="D5833" s="42"/>
      <c r="E5833" s="42">
        <v>22798369651</v>
      </c>
      <c r="F5833" s="42" t="s">
        <v>8391</v>
      </c>
      <c r="G5833" s="42" t="s">
        <v>11228</v>
      </c>
      <c r="H5833" s="7"/>
      <c r="I5833" s="42"/>
      <c r="J5833" s="42" t="s">
        <v>3206</v>
      </c>
      <c r="K5833" s="8">
        <v>45852</v>
      </c>
      <c r="L5833" s="7" t="s">
        <v>8443</v>
      </c>
      <c r="M5833" s="44">
        <v>58.9</v>
      </c>
      <c r="N5833" s="7">
        <v>1</v>
      </c>
      <c r="O5833" s="44">
        <v>58.9</v>
      </c>
      <c r="P5833" s="44">
        <v>33.340000000000003</v>
      </c>
      <c r="Q5833" s="44">
        <v>2.34</v>
      </c>
      <c r="R5833" s="44">
        <v>15.78</v>
      </c>
      <c r="S5833" s="44">
        <v>0</v>
      </c>
      <c r="T5833" s="44">
        <v>0</v>
      </c>
      <c r="U5833" s="44">
        <v>7.44</v>
      </c>
      <c r="V5833" s="9">
        <v>0.1263</v>
      </c>
      <c r="W5833" s="42" t="s">
        <v>34</v>
      </c>
      <c r="X5833" s="43"/>
      <c r="Y5833" s="43"/>
      <c r="Z5833" s="43" t="s">
        <v>8442</v>
      </c>
      <c r="AA5833" s="37" t="str">
        <f>VLOOKUP(J5833, sku!B:C, 2, FALSE)</f>
        <v>Banco Bicicleta Selim Preto e Vermelho + Couro PU</v>
      </c>
      <c r="AB5833" s="37" t="str">
        <f>VLOOKUP(J5833, sku!B:BM, 64, FALSE)</f>
        <v>Importação</v>
      </c>
      <c r="AC5833" s="37" t="str">
        <f>LEFT(pedidos[[#This Row],[SKU]],3)</f>
        <v>EB0</v>
      </c>
      <c r="AD5833" s="37" t="str" cm="1">
        <f t="array" aca="1" ref="AD5833" ca="1">IFERROR(
  INDEX(
    montadora[Montadora],
    MATCH(TRUE,LEFT(#REF!,NÚCARACT(montadora[SKU Parcial]))=montadora[SKU Parcial],0)
  ),
  ""
)</f>
        <v/>
      </c>
    </row>
    <row r="5834" spans="1:30" x14ac:dyDescent="0.25">
      <c r="A5834" s="42" t="s">
        <v>10961</v>
      </c>
      <c r="B5834" s="42"/>
      <c r="C5834" s="42"/>
      <c r="D5834" s="42"/>
      <c r="E5834" s="42">
        <v>22298173300</v>
      </c>
      <c r="F5834" s="42" t="s">
        <v>8356</v>
      </c>
      <c r="G5834" s="42" t="s">
        <v>11228</v>
      </c>
      <c r="H5834" s="7"/>
      <c r="I5834" s="42"/>
      <c r="J5834" s="42" t="s">
        <v>8421</v>
      </c>
      <c r="K5834" s="8">
        <v>45852</v>
      </c>
      <c r="L5834" s="7" t="s">
        <v>8443</v>
      </c>
      <c r="M5834" s="44">
        <v>28.8</v>
      </c>
      <c r="N5834" s="7">
        <v>1</v>
      </c>
      <c r="O5834" s="44">
        <v>28.8</v>
      </c>
      <c r="P5834" s="44">
        <v>13.57</v>
      </c>
      <c r="Q5834" s="44">
        <v>1.1399999999999999</v>
      </c>
      <c r="R5834" s="44">
        <v>9.76</v>
      </c>
      <c r="S5834" s="44">
        <v>0</v>
      </c>
      <c r="T5834" s="44">
        <v>0</v>
      </c>
      <c r="U5834" s="44">
        <v>4.33</v>
      </c>
      <c r="V5834" s="9">
        <v>0.1502</v>
      </c>
      <c r="W5834" s="42" t="s">
        <v>34</v>
      </c>
      <c r="X5834" s="43"/>
      <c r="Y5834" s="43"/>
      <c r="Z5834" s="43" t="s">
        <v>8442</v>
      </c>
      <c r="AA5834" s="37" t="str">
        <f>VLOOKUP(J5834, sku!B:C, 2, FALSE)</f>
        <v>Sanitizante Fresh 1,5l</v>
      </c>
      <c r="AB5834" s="37" t="str">
        <f>VLOOKUP(J5834, sku!B:BM, 64, FALSE)</f>
        <v>Revenda</v>
      </c>
      <c r="AC5834" s="37" t="str">
        <f>LEFT(pedidos[[#This Row],[SKU]],3)</f>
        <v>VT2</v>
      </c>
      <c r="AD5834" s="37" t="str" cm="1">
        <f t="array" aca="1" ref="AD5834" ca="1">IFERROR(
  INDEX(
    montadora[Montadora],
    MATCH(TRUE,LEFT(#REF!,NÚCARACT(montadora[SKU Parcial]))=montadora[SKU Parcial],0)
  ),
  ""
)</f>
        <v/>
      </c>
    </row>
    <row r="5835" spans="1:30" x14ac:dyDescent="0.25">
      <c r="A5835" s="42" t="s">
        <v>10962</v>
      </c>
      <c r="B5835" s="42"/>
      <c r="C5835" s="42"/>
      <c r="D5835" s="42"/>
      <c r="E5835" s="42">
        <v>23998214127</v>
      </c>
      <c r="F5835" s="42" t="s">
        <v>10132</v>
      </c>
      <c r="G5835" s="42" t="s">
        <v>11228</v>
      </c>
      <c r="H5835" s="7"/>
      <c r="I5835" s="42"/>
      <c r="J5835" s="42" t="s">
        <v>2747</v>
      </c>
      <c r="K5835" s="8">
        <v>45851</v>
      </c>
      <c r="L5835" s="7" t="s">
        <v>8443</v>
      </c>
      <c r="M5835" s="44">
        <v>92.8</v>
      </c>
      <c r="N5835" s="7">
        <v>1</v>
      </c>
      <c r="O5835" s="44">
        <v>92.8</v>
      </c>
      <c r="P5835" s="44">
        <v>41.36</v>
      </c>
      <c r="Q5835" s="44">
        <v>3.68</v>
      </c>
      <c r="R5835" s="44">
        <v>22.56</v>
      </c>
      <c r="S5835" s="44">
        <v>0</v>
      </c>
      <c r="T5835" s="44">
        <v>0</v>
      </c>
      <c r="U5835" s="44">
        <v>25.2</v>
      </c>
      <c r="V5835" s="9">
        <v>0.27150000000000002</v>
      </c>
      <c r="W5835" s="42" t="s">
        <v>34</v>
      </c>
      <c r="X5835" s="43"/>
      <c r="Y5835" s="43"/>
      <c r="Z5835" s="43" t="s">
        <v>8442</v>
      </c>
      <c r="AA5835" s="37" t="str">
        <f>VLOOKUP(J5835, sku!B:C, 2, FALSE)</f>
        <v>Cabo de Chupeta Coaxial de Transferência de Carga de Bateria 12/24V 500 Amper, PVC, CCA 5 Metros</v>
      </c>
      <c r="AB5835" s="37" t="str">
        <f>VLOOKUP(J5835, sku!B:BM, 64, FALSE)</f>
        <v>Importação</v>
      </c>
      <c r="AC5835" s="37" t="str">
        <f>LEFT(pedidos[[#This Row],[SKU]],3)</f>
        <v>1EC</v>
      </c>
      <c r="AD5835" s="37" t="str" cm="1">
        <f t="array" aca="1" ref="AD5835" ca="1">IFERROR(
  INDEX(
    montadora[Montadora],
    MATCH(TRUE,LEFT(#REF!,NÚCARACT(montadora[SKU Parcial]))=montadora[SKU Parcial],0)
  ),
  ""
)</f>
        <v/>
      </c>
    </row>
    <row r="5836" spans="1:30" x14ac:dyDescent="0.25">
      <c r="A5836" s="42" t="s">
        <v>10963</v>
      </c>
      <c r="B5836" s="42"/>
      <c r="C5836" s="42"/>
      <c r="D5836" s="42"/>
      <c r="E5836" s="42">
        <v>23593916889</v>
      </c>
      <c r="F5836" s="42" t="s">
        <v>10138</v>
      </c>
      <c r="G5836" s="42" t="s">
        <v>11228</v>
      </c>
      <c r="H5836" s="7"/>
      <c r="I5836" s="42"/>
      <c r="J5836" s="42" t="s">
        <v>8427</v>
      </c>
      <c r="K5836" s="8">
        <v>45851</v>
      </c>
      <c r="L5836" s="7" t="s">
        <v>8443</v>
      </c>
      <c r="M5836" s="44">
        <v>36.799999999999997</v>
      </c>
      <c r="N5836" s="7">
        <v>1</v>
      </c>
      <c r="O5836" s="44">
        <v>36.799999999999997</v>
      </c>
      <c r="P5836" s="44">
        <v>18.649999999999999</v>
      </c>
      <c r="Q5836" s="44">
        <v>1.46</v>
      </c>
      <c r="R5836" s="44">
        <v>11.36</v>
      </c>
      <c r="S5836" s="44">
        <v>0</v>
      </c>
      <c r="T5836" s="44">
        <v>0</v>
      </c>
      <c r="U5836" s="44">
        <v>5.33</v>
      </c>
      <c r="V5836" s="9">
        <v>0.14480000000000001</v>
      </c>
      <c r="W5836" s="42" t="s">
        <v>34</v>
      </c>
      <c r="X5836" s="43"/>
      <c r="Y5836" s="43"/>
      <c r="Z5836" s="43" t="s">
        <v>8442</v>
      </c>
      <c r="AA5836" s="37" t="str">
        <f>VLOOKUP(J5836, sku!B:C, 2, FALSE)</f>
        <v>Vertex 1,5L</v>
      </c>
      <c r="AB5836" s="37" t="str">
        <f>VLOOKUP(J5836, sku!B:BM, 64, FALSE)</f>
        <v>Revenda</v>
      </c>
      <c r="AC5836" s="37" t="str">
        <f>LEFT(pedidos[[#This Row],[SKU]],3)</f>
        <v>VX2</v>
      </c>
      <c r="AD5836" s="37" t="str" cm="1">
        <f t="array" aca="1" ref="AD5836" ca="1">IFERROR(
  INDEX(
    montadora[Montadora],
    MATCH(TRUE,LEFT(#REF!,NÚCARACT(montadora[SKU Parcial]))=montadora[SKU Parcial],0)
  ),
  ""
)</f>
        <v/>
      </c>
    </row>
    <row r="5837" spans="1:30" x14ac:dyDescent="0.25">
      <c r="A5837" s="42" t="s">
        <v>10964</v>
      </c>
      <c r="B5837" s="42"/>
      <c r="C5837" s="42"/>
      <c r="D5837" s="42"/>
      <c r="E5837" s="42">
        <v>23998118595</v>
      </c>
      <c r="F5837" s="42" t="s">
        <v>10106</v>
      </c>
      <c r="G5837" s="42" t="s">
        <v>11228</v>
      </c>
      <c r="H5837" s="7"/>
      <c r="I5837" s="42"/>
      <c r="J5837" s="42" t="s">
        <v>1675</v>
      </c>
      <c r="K5837" s="8">
        <v>45851</v>
      </c>
      <c r="L5837" s="7" t="s">
        <v>8443</v>
      </c>
      <c r="M5837" s="44">
        <v>52.8</v>
      </c>
      <c r="N5837" s="7">
        <v>1</v>
      </c>
      <c r="O5837" s="44">
        <v>52.8</v>
      </c>
      <c r="P5837" s="44">
        <v>27.45</v>
      </c>
      <c r="Q5837" s="44">
        <v>2.1</v>
      </c>
      <c r="R5837" s="44">
        <v>14.56</v>
      </c>
      <c r="S5837" s="44">
        <v>0</v>
      </c>
      <c r="T5837" s="44">
        <v>0</v>
      </c>
      <c r="U5837" s="44">
        <v>8.69</v>
      </c>
      <c r="V5837" s="9">
        <v>0.16470000000000001</v>
      </c>
      <c r="W5837" s="42" t="s">
        <v>34</v>
      </c>
      <c r="X5837" s="43"/>
      <c r="Y5837" s="43"/>
      <c r="Z5837" s="43" t="s">
        <v>8442</v>
      </c>
      <c r="AA5837" s="37" t="str">
        <f>VLOOKUP(J5837, sku!B:C, 2, FALSE)</f>
        <v>Par De Trava Do Quebra Vento Cromado (23Cm)</v>
      </c>
      <c r="AB5837" s="37" t="str">
        <f>VLOOKUP(J5837, sku!B:BM, 64, FALSE)</f>
        <v>Revenda</v>
      </c>
      <c r="AC5837" s="37" t="str">
        <f>LEFT(pedidos[[#This Row],[SKU]],3)</f>
        <v>Q-9</v>
      </c>
      <c r="AD5837" s="37" t="str" cm="1">
        <f t="array" aca="1" ref="AD5837" ca="1">IFERROR(
  INDEX(
    montadora[Montadora],
    MATCH(TRUE,LEFT(#REF!,NÚCARACT(montadora[SKU Parcial]))=montadora[SKU Parcial],0)
  ),
  ""
)</f>
        <v/>
      </c>
    </row>
    <row r="5838" spans="1:30" x14ac:dyDescent="0.25">
      <c r="A5838" s="42" t="s">
        <v>10965</v>
      </c>
      <c r="B5838" s="42"/>
      <c r="C5838" s="42"/>
      <c r="D5838" s="42"/>
      <c r="E5838" s="42">
        <v>19299592888</v>
      </c>
      <c r="F5838" s="42" t="s">
        <v>8385</v>
      </c>
      <c r="G5838" s="42" t="s">
        <v>11228</v>
      </c>
      <c r="H5838" s="7"/>
      <c r="I5838" s="42"/>
      <c r="J5838" s="42" t="s">
        <v>3286</v>
      </c>
      <c r="K5838" s="8">
        <v>45851</v>
      </c>
      <c r="L5838" s="7" t="s">
        <v>8443</v>
      </c>
      <c r="M5838" s="44">
        <v>47.8</v>
      </c>
      <c r="N5838" s="7">
        <v>1</v>
      </c>
      <c r="O5838" s="44">
        <v>54.1</v>
      </c>
      <c r="P5838" s="44">
        <v>26.9</v>
      </c>
      <c r="Q5838" s="44">
        <v>1.9</v>
      </c>
      <c r="R5838" s="44">
        <v>13.56</v>
      </c>
      <c r="S5838" s="44">
        <v>6.3</v>
      </c>
      <c r="T5838" s="44">
        <v>0</v>
      </c>
      <c r="U5838" s="44">
        <v>5.44</v>
      </c>
      <c r="V5838" s="9">
        <v>0.1139</v>
      </c>
      <c r="W5838" s="42" t="s">
        <v>34</v>
      </c>
      <c r="X5838" s="43"/>
      <c r="Y5838" s="43"/>
      <c r="Z5838" s="43" t="s">
        <v>8442</v>
      </c>
      <c r="AA5838" s="37" t="str">
        <f>VLOOKUP(J5838, sku!B:C, 2, FALSE)</f>
        <v>V-Floc 1,5l</v>
      </c>
      <c r="AB5838" s="37" t="str">
        <f>VLOOKUP(J5838, sku!B:BM, 64, FALSE)</f>
        <v>Revenda</v>
      </c>
      <c r="AC5838" s="37" t="str">
        <f>LEFT(pedidos[[#This Row],[SKU]],3)</f>
        <v>VX2</v>
      </c>
      <c r="AD5838" s="37" t="str" cm="1">
        <f t="array" aca="1" ref="AD5838" ca="1">IFERROR(
  INDEX(
    montadora[Montadora],
    MATCH(TRUE,LEFT(#REF!,NÚCARACT(montadora[SKU Parcial]))=montadora[SKU Parcial],0)
  ),
  ""
)</f>
        <v/>
      </c>
    </row>
    <row r="5839" spans="1:30" x14ac:dyDescent="0.25">
      <c r="A5839" s="42" t="s">
        <v>10966</v>
      </c>
      <c r="B5839" s="42"/>
      <c r="C5839" s="42"/>
      <c r="D5839" s="42"/>
      <c r="E5839" s="42">
        <v>22298177656</v>
      </c>
      <c r="F5839" s="42" t="s">
        <v>8393</v>
      </c>
      <c r="G5839" s="42" t="s">
        <v>11228</v>
      </c>
      <c r="H5839" s="7"/>
      <c r="I5839" s="42"/>
      <c r="J5839" s="42" t="s">
        <v>938</v>
      </c>
      <c r="K5839" s="8">
        <v>45851</v>
      </c>
      <c r="L5839" s="7" t="s">
        <v>8443</v>
      </c>
      <c r="M5839" s="44">
        <v>78.8</v>
      </c>
      <c r="N5839" s="7">
        <v>1</v>
      </c>
      <c r="O5839" s="44">
        <v>98.46</v>
      </c>
      <c r="P5839" s="44">
        <v>36</v>
      </c>
      <c r="Q5839" s="44">
        <v>3.13</v>
      </c>
      <c r="R5839" s="44">
        <v>19.760000000000002</v>
      </c>
      <c r="S5839" s="44">
        <v>19.66</v>
      </c>
      <c r="T5839" s="44">
        <v>0</v>
      </c>
      <c r="U5839" s="44">
        <v>19.91</v>
      </c>
      <c r="V5839" s="9">
        <v>0.25269999999999998</v>
      </c>
      <c r="W5839" s="42" t="s">
        <v>34</v>
      </c>
      <c r="X5839" s="43"/>
      <c r="Y5839" s="43"/>
      <c r="Z5839" s="43" t="s">
        <v>8442</v>
      </c>
      <c r="AA5839" s="37" t="str">
        <f>VLOOKUP(J5839, sku!B:C, 2, FALSE)</f>
        <v>Cadeirinha Preta Aro 26 - Peixinho Bike</v>
      </c>
      <c r="AB5839" s="37" t="str">
        <f>VLOOKUP(J5839, sku!B:BM, 64, FALSE)</f>
        <v>Revenda</v>
      </c>
      <c r="AC5839" s="37" t="str">
        <f>LEFT(pedidos[[#This Row],[SKU]],3)</f>
        <v>CAD</v>
      </c>
      <c r="AD5839" s="37" t="str" cm="1">
        <f t="array" aca="1" ref="AD5839" ca="1">IFERROR(
  INDEX(
    montadora[Montadora],
    MATCH(TRUE,LEFT(#REF!,NÚCARACT(montadora[SKU Parcial]))=montadora[SKU Parcial],0)
  ),
  ""
)</f>
        <v/>
      </c>
    </row>
    <row r="5840" spans="1:30" x14ac:dyDescent="0.25">
      <c r="A5840" s="42" t="s">
        <v>10967</v>
      </c>
      <c r="B5840" s="42"/>
      <c r="C5840" s="42"/>
      <c r="D5840" s="42"/>
      <c r="E5840" s="42">
        <v>20598018789</v>
      </c>
      <c r="F5840" s="42" t="s">
        <v>8394</v>
      </c>
      <c r="G5840" s="42" t="s">
        <v>11228</v>
      </c>
      <c r="H5840" s="7"/>
      <c r="I5840" s="42"/>
      <c r="J5840" s="42" t="s">
        <v>2167</v>
      </c>
      <c r="K5840" s="8">
        <v>45851</v>
      </c>
      <c r="L5840" s="7" t="s">
        <v>8443</v>
      </c>
      <c r="M5840" s="44">
        <v>78.8</v>
      </c>
      <c r="N5840" s="7">
        <v>1</v>
      </c>
      <c r="O5840" s="44">
        <v>78.8</v>
      </c>
      <c r="P5840" s="44">
        <v>38.54</v>
      </c>
      <c r="Q5840" s="44">
        <v>3.13</v>
      </c>
      <c r="R5840" s="44">
        <v>19.760000000000002</v>
      </c>
      <c r="S5840" s="44">
        <v>0</v>
      </c>
      <c r="T5840" s="44">
        <v>0</v>
      </c>
      <c r="U5840" s="44">
        <v>17.37</v>
      </c>
      <c r="V5840" s="9">
        <v>0.22040000000000001</v>
      </c>
      <c r="W5840" s="42" t="s">
        <v>34</v>
      </c>
      <c r="X5840" s="43"/>
      <c r="Y5840" s="43"/>
      <c r="Z5840" s="43" t="s">
        <v>8442</v>
      </c>
      <c r="AA5840" s="37" t="str">
        <f>VLOOKUP(J5840, sku!B:C, 2, FALSE)</f>
        <v>Cadeirinha Rosa Aro 26 - Peixinho Bike</v>
      </c>
      <c r="AB5840" s="37" t="str">
        <f>VLOOKUP(J5840, sku!B:BM, 64, FALSE)</f>
        <v>Revenda</v>
      </c>
      <c r="AC5840" s="37" t="str">
        <f>LEFT(pedidos[[#This Row],[SKU]],3)</f>
        <v>CAD</v>
      </c>
      <c r="AD5840" s="37" t="str" cm="1">
        <f t="array" aca="1" ref="AD5840" ca="1">IFERROR(
  INDEX(
    montadora[Montadora],
    MATCH(TRUE,LEFT(#REF!,NÚCARACT(montadora[SKU Parcial]))=montadora[SKU Parcial],0)
  ),
  ""
)</f>
        <v/>
      </c>
    </row>
    <row r="5841" spans="1:30" x14ac:dyDescent="0.25">
      <c r="A5841" s="42" t="s">
        <v>10968</v>
      </c>
      <c r="B5841" s="42"/>
      <c r="C5841" s="42"/>
      <c r="D5841" s="42"/>
      <c r="E5841" s="42">
        <v>23998214127</v>
      </c>
      <c r="F5841" s="42" t="s">
        <v>10132</v>
      </c>
      <c r="G5841" s="42" t="s">
        <v>11228</v>
      </c>
      <c r="H5841" s="7"/>
      <c r="I5841" s="42"/>
      <c r="J5841" s="42" t="s">
        <v>2747</v>
      </c>
      <c r="K5841" s="8">
        <v>45851</v>
      </c>
      <c r="L5841" s="7" t="s">
        <v>8443</v>
      </c>
      <c r="M5841" s="44">
        <v>92.8</v>
      </c>
      <c r="N5841" s="7">
        <v>2</v>
      </c>
      <c r="O5841" s="44">
        <v>185.6</v>
      </c>
      <c r="P5841" s="44">
        <v>82.72</v>
      </c>
      <c r="Q5841" s="44">
        <v>7.37</v>
      </c>
      <c r="R5841" s="44">
        <v>45.12</v>
      </c>
      <c r="S5841" s="44">
        <v>0</v>
      </c>
      <c r="T5841" s="44">
        <v>0</v>
      </c>
      <c r="U5841" s="44">
        <v>50.39</v>
      </c>
      <c r="V5841" s="9">
        <v>0.27150000000000002</v>
      </c>
      <c r="W5841" s="42" t="s">
        <v>34</v>
      </c>
      <c r="X5841" s="43"/>
      <c r="Y5841" s="43"/>
      <c r="Z5841" s="43" t="s">
        <v>8442</v>
      </c>
      <c r="AA5841" s="37" t="str">
        <f>VLOOKUP(J5841, sku!B:C, 2, FALSE)</f>
        <v>Cabo de Chupeta Coaxial de Transferência de Carga de Bateria 12/24V 500 Amper, PVC, CCA 5 Metros</v>
      </c>
      <c r="AB5841" s="37" t="str">
        <f>VLOOKUP(J5841, sku!B:BM, 64, FALSE)</f>
        <v>Importação</v>
      </c>
      <c r="AC5841" s="37" t="str">
        <f>LEFT(pedidos[[#This Row],[SKU]],3)</f>
        <v>1EC</v>
      </c>
      <c r="AD5841" s="37" t="str" cm="1">
        <f t="array" aca="1" ref="AD5841" ca="1">IFERROR(
  INDEX(
    montadora[Montadora],
    MATCH(TRUE,LEFT(#REF!,NÚCARACT(montadora[SKU Parcial]))=montadora[SKU Parcial],0)
  ),
  ""
)</f>
        <v/>
      </c>
    </row>
    <row r="5842" spans="1:30" x14ac:dyDescent="0.25">
      <c r="A5842" s="42" t="s">
        <v>10969</v>
      </c>
      <c r="B5842" s="42"/>
      <c r="C5842" s="42"/>
      <c r="D5842" s="42"/>
      <c r="E5842" s="42">
        <v>19299592888</v>
      </c>
      <c r="F5842" s="42" t="s">
        <v>8385</v>
      </c>
      <c r="G5842" s="42" t="s">
        <v>11228</v>
      </c>
      <c r="H5842" s="7"/>
      <c r="I5842" s="42"/>
      <c r="J5842" s="42" t="s">
        <v>3286</v>
      </c>
      <c r="K5842" s="8">
        <v>45851</v>
      </c>
      <c r="L5842" s="7" t="s">
        <v>8443</v>
      </c>
      <c r="M5842" s="44">
        <v>47.8</v>
      </c>
      <c r="N5842" s="7">
        <v>1</v>
      </c>
      <c r="O5842" s="44">
        <v>47.8</v>
      </c>
      <c r="P5842" s="44">
        <v>26.9</v>
      </c>
      <c r="Q5842" s="44">
        <v>1.9</v>
      </c>
      <c r="R5842" s="44">
        <v>13.56</v>
      </c>
      <c r="S5842" s="44">
        <v>0</v>
      </c>
      <c r="T5842" s="44">
        <v>0</v>
      </c>
      <c r="U5842" s="44">
        <v>5.44</v>
      </c>
      <c r="V5842" s="9">
        <v>0.1139</v>
      </c>
      <c r="W5842" s="42" t="s">
        <v>34</v>
      </c>
      <c r="X5842" s="43"/>
      <c r="Y5842" s="43"/>
      <c r="Z5842" s="43" t="s">
        <v>8442</v>
      </c>
      <c r="AA5842" s="37" t="str">
        <f>VLOOKUP(J5842, sku!B:C, 2, FALSE)</f>
        <v>V-Floc 1,5l</v>
      </c>
      <c r="AB5842" s="37" t="str">
        <f>VLOOKUP(J5842, sku!B:BM, 64, FALSE)</f>
        <v>Revenda</v>
      </c>
      <c r="AC5842" s="37" t="str">
        <f>LEFT(pedidos[[#This Row],[SKU]],3)</f>
        <v>VX2</v>
      </c>
      <c r="AD5842" s="37" t="str" cm="1">
        <f t="array" aca="1" ref="AD5842" ca="1">IFERROR(
  INDEX(
    montadora[Montadora],
    MATCH(TRUE,LEFT(#REF!,NÚCARACT(montadora[SKU Parcial]))=montadora[SKU Parcial],0)
  ),
  ""
)</f>
        <v/>
      </c>
    </row>
    <row r="5843" spans="1:30" x14ac:dyDescent="0.25">
      <c r="A5843" s="42" t="s">
        <v>10970</v>
      </c>
      <c r="B5843" s="42"/>
      <c r="C5843" s="42"/>
      <c r="D5843" s="42"/>
      <c r="E5843" s="42">
        <v>19599592853</v>
      </c>
      <c r="F5843" s="42" t="s">
        <v>8374</v>
      </c>
      <c r="G5843" s="42" t="s">
        <v>11228</v>
      </c>
      <c r="H5843" s="7"/>
      <c r="I5843" s="42"/>
      <c r="J5843" s="42" t="s">
        <v>2843</v>
      </c>
      <c r="K5843" s="8">
        <v>45851</v>
      </c>
      <c r="L5843" s="7" t="s">
        <v>8443</v>
      </c>
      <c r="M5843" s="44">
        <v>41.7</v>
      </c>
      <c r="N5843" s="7">
        <v>1</v>
      </c>
      <c r="O5843" s="44">
        <v>41.7</v>
      </c>
      <c r="P5843" s="44">
        <v>20.11</v>
      </c>
      <c r="Q5843" s="44">
        <v>1.66</v>
      </c>
      <c r="R5843" s="44">
        <v>12.34</v>
      </c>
      <c r="S5843" s="44">
        <v>0</v>
      </c>
      <c r="T5843" s="44">
        <v>0</v>
      </c>
      <c r="U5843" s="44">
        <v>7.59</v>
      </c>
      <c r="V5843" s="9">
        <v>0.18210000000000001</v>
      </c>
      <c r="W5843" s="42" t="s">
        <v>34</v>
      </c>
      <c r="X5843" s="43"/>
      <c r="Y5843" s="43"/>
      <c r="Z5843" s="43" t="s">
        <v>8442</v>
      </c>
      <c r="AA5843" s="37" t="str">
        <f>VLOOKUP(J5843, sku!B:C, 2, FALSE)</f>
        <v>Hidracouro 500ml</v>
      </c>
      <c r="AB5843" s="37" t="str">
        <f>VLOOKUP(J5843, sku!B:BM, 64, FALSE)</f>
        <v>Revenda</v>
      </c>
      <c r="AC5843" s="37" t="str">
        <f>LEFT(pedidos[[#This Row],[SKU]],3)</f>
        <v>VX2</v>
      </c>
      <c r="AD5843" s="37" t="str" cm="1">
        <f t="array" aca="1" ref="AD5843" ca="1">IFERROR(
  INDEX(
    montadora[Montadora],
    MATCH(TRUE,LEFT(#REF!,NÚCARACT(montadora[SKU Parcial]))=montadora[SKU Parcial],0)
  ),
  ""
)</f>
        <v/>
      </c>
    </row>
    <row r="5844" spans="1:30" x14ac:dyDescent="0.25">
      <c r="A5844" s="42" t="s">
        <v>10971</v>
      </c>
      <c r="B5844" s="42"/>
      <c r="C5844" s="42"/>
      <c r="D5844" s="42"/>
      <c r="E5844" s="42">
        <v>20598018789</v>
      </c>
      <c r="F5844" s="42" t="s">
        <v>8394</v>
      </c>
      <c r="G5844" s="42" t="s">
        <v>11228</v>
      </c>
      <c r="H5844" s="7"/>
      <c r="I5844" s="42"/>
      <c r="J5844" s="42" t="s">
        <v>2167</v>
      </c>
      <c r="K5844" s="8">
        <v>45851</v>
      </c>
      <c r="L5844" s="7" t="s">
        <v>8443</v>
      </c>
      <c r="M5844" s="44">
        <v>78.8</v>
      </c>
      <c r="N5844" s="7">
        <v>1</v>
      </c>
      <c r="O5844" s="44">
        <v>82.67</v>
      </c>
      <c r="P5844" s="44">
        <v>38.54</v>
      </c>
      <c r="Q5844" s="44">
        <v>3.13</v>
      </c>
      <c r="R5844" s="44">
        <v>19.760000000000002</v>
      </c>
      <c r="S5844" s="44">
        <v>3.87</v>
      </c>
      <c r="T5844" s="44">
        <v>0</v>
      </c>
      <c r="U5844" s="44">
        <v>17.37</v>
      </c>
      <c r="V5844" s="9">
        <v>0.22040000000000001</v>
      </c>
      <c r="W5844" s="42" t="s">
        <v>34</v>
      </c>
      <c r="X5844" s="43"/>
      <c r="Y5844" s="43"/>
      <c r="Z5844" s="43" t="s">
        <v>8442</v>
      </c>
      <c r="AA5844" s="37" t="str">
        <f>VLOOKUP(J5844, sku!B:C, 2, FALSE)</f>
        <v>Cadeirinha Rosa Aro 26 - Peixinho Bike</v>
      </c>
      <c r="AB5844" s="37" t="str">
        <f>VLOOKUP(J5844, sku!B:BM, 64, FALSE)</f>
        <v>Revenda</v>
      </c>
      <c r="AC5844" s="37" t="str">
        <f>LEFT(pedidos[[#This Row],[SKU]],3)</f>
        <v>CAD</v>
      </c>
      <c r="AD5844" s="37" t="str" cm="1">
        <f t="array" aca="1" ref="AD5844" ca="1">IFERROR(
  INDEX(
    montadora[Montadora],
    MATCH(TRUE,LEFT(#REF!,NÚCARACT(montadora[SKU Parcial]))=montadora[SKU Parcial],0)
  ),
  ""
)</f>
        <v/>
      </c>
    </row>
    <row r="5845" spans="1:30" x14ac:dyDescent="0.25">
      <c r="A5845" s="42" t="s">
        <v>10972</v>
      </c>
      <c r="B5845" s="42"/>
      <c r="C5845" s="42"/>
      <c r="D5845" s="42"/>
      <c r="E5845" s="42">
        <v>18999619347</v>
      </c>
      <c r="F5845" s="42" t="s">
        <v>10700</v>
      </c>
      <c r="G5845" s="42" t="s">
        <v>11228</v>
      </c>
      <c r="H5845" s="7"/>
      <c r="I5845" s="42"/>
      <c r="J5845" s="42" t="s">
        <v>1809</v>
      </c>
      <c r="K5845" s="8">
        <v>45851</v>
      </c>
      <c r="L5845" s="7" t="s">
        <v>8443</v>
      </c>
      <c r="M5845" s="44">
        <v>94.8</v>
      </c>
      <c r="N5845" s="7">
        <v>1</v>
      </c>
      <c r="O5845" s="44">
        <v>102.8</v>
      </c>
      <c r="P5845" s="44">
        <v>37.159999999999997</v>
      </c>
      <c r="Q5845" s="44">
        <v>3.76</v>
      </c>
      <c r="R5845" s="44">
        <v>22.96</v>
      </c>
      <c r="S5845" s="44">
        <v>8</v>
      </c>
      <c r="T5845" s="44">
        <v>0</v>
      </c>
      <c r="U5845" s="44">
        <v>30.92</v>
      </c>
      <c r="V5845" s="9">
        <v>0.3261</v>
      </c>
      <c r="W5845" s="42" t="s">
        <v>34</v>
      </c>
      <c r="X5845" s="43"/>
      <c r="Y5845" s="43"/>
      <c r="Z5845" s="43" t="s">
        <v>8442</v>
      </c>
      <c r="AA5845" s="37" t="str">
        <f>VLOOKUP(J5845, sku!B:C, 2, FALSE)</f>
        <v>Cabo de Chupeta Coaxial de Transferência de Carga de Bateria 12/24V 800 Amper, PVC, CCA 3 Metros</v>
      </c>
      <c r="AB5845" s="37" t="str">
        <f>VLOOKUP(J5845, sku!B:BM, 64, FALSE)</f>
        <v>Importação</v>
      </c>
      <c r="AC5845" s="37" t="str">
        <f>LEFT(pedidos[[#This Row],[SKU]],3)</f>
        <v>1EC</v>
      </c>
      <c r="AD5845" s="37" t="str" cm="1">
        <f t="array" aca="1" ref="AD5845" ca="1">IFERROR(
  INDEX(
    montadora[Montadora],
    MATCH(TRUE,LEFT(#REF!,NÚCARACT(montadora[SKU Parcial]))=montadora[SKU Parcial],0)
  ),
  ""
)</f>
        <v/>
      </c>
    </row>
    <row r="5846" spans="1:30" x14ac:dyDescent="0.25">
      <c r="A5846" s="42" t="s">
        <v>10973</v>
      </c>
      <c r="B5846" s="42"/>
      <c r="C5846" s="42"/>
      <c r="D5846" s="42"/>
      <c r="E5846" s="42">
        <v>22093763527</v>
      </c>
      <c r="F5846" s="42" t="s">
        <v>10104</v>
      </c>
      <c r="G5846" s="42" t="s">
        <v>11228</v>
      </c>
      <c r="H5846" s="7"/>
      <c r="I5846" s="42"/>
      <c r="J5846" s="42" t="s">
        <v>2941</v>
      </c>
      <c r="K5846" s="8">
        <v>45851</v>
      </c>
      <c r="L5846" s="7" t="s">
        <v>8443</v>
      </c>
      <c r="M5846" s="44">
        <v>28.8</v>
      </c>
      <c r="N5846" s="7">
        <v>1</v>
      </c>
      <c r="O5846" s="44">
        <v>32.67</v>
      </c>
      <c r="P5846" s="44">
        <v>12.9</v>
      </c>
      <c r="Q5846" s="44">
        <v>1.1399999999999999</v>
      </c>
      <c r="R5846" s="44">
        <v>9.76</v>
      </c>
      <c r="S5846" s="44">
        <v>3.87</v>
      </c>
      <c r="T5846" s="44">
        <v>0</v>
      </c>
      <c r="U5846" s="44">
        <v>5</v>
      </c>
      <c r="V5846" s="9">
        <v>0.17349999999999999</v>
      </c>
      <c r="W5846" s="42" t="s">
        <v>34</v>
      </c>
      <c r="X5846" s="43"/>
      <c r="Y5846" s="43"/>
      <c r="Z5846" s="43" t="s">
        <v>8442</v>
      </c>
      <c r="AA5846" s="37" t="str">
        <f>VLOOKUP(J5846, sku!B:C, 2, FALSE)</f>
        <v>Chave Allen de Aço de Cabeça, Esférica (9 Peças) Hex Key</v>
      </c>
      <c r="AB5846" s="37" t="str">
        <f>VLOOKUP(J5846, sku!B:BM, 64, FALSE)</f>
        <v>Importação</v>
      </c>
      <c r="AC5846" s="37" t="str">
        <f>LEFT(pedidos[[#This Row],[SKU]],3)</f>
        <v>1K9</v>
      </c>
      <c r="AD5846" s="37" t="str" cm="1">
        <f t="array" aca="1" ref="AD5846" ca="1">IFERROR(
  INDEX(
    montadora[Montadora],
    MATCH(TRUE,LEFT(#REF!,NÚCARACT(montadora[SKU Parcial]))=montadora[SKU Parcial],0)
  ),
  ""
)</f>
        <v/>
      </c>
    </row>
    <row r="5847" spans="1:30" x14ac:dyDescent="0.25">
      <c r="A5847" s="42" t="s">
        <v>10974</v>
      </c>
      <c r="B5847" s="42"/>
      <c r="C5847" s="42"/>
      <c r="D5847" s="42"/>
      <c r="E5847" s="42">
        <v>23993647167</v>
      </c>
      <c r="F5847" s="42" t="s">
        <v>10130</v>
      </c>
      <c r="G5847" s="42" t="s">
        <v>11228</v>
      </c>
      <c r="H5847" s="7"/>
      <c r="I5847" s="42"/>
      <c r="J5847" s="42" t="s">
        <v>3236</v>
      </c>
      <c r="K5847" s="8">
        <v>45851</v>
      </c>
      <c r="L5847" s="7" t="s">
        <v>8443</v>
      </c>
      <c r="M5847" s="44">
        <v>58.8</v>
      </c>
      <c r="N5847" s="7">
        <v>1</v>
      </c>
      <c r="O5847" s="44">
        <v>58.8</v>
      </c>
      <c r="P5847" s="44">
        <v>33.85</v>
      </c>
      <c r="Q5847" s="44">
        <v>2.33</v>
      </c>
      <c r="R5847" s="44">
        <v>15.76</v>
      </c>
      <c r="S5847" s="44">
        <v>0</v>
      </c>
      <c r="T5847" s="44">
        <v>0</v>
      </c>
      <c r="U5847" s="44">
        <v>6.86</v>
      </c>
      <c r="V5847" s="9">
        <v>0.1166</v>
      </c>
      <c r="W5847" s="42" t="s">
        <v>34</v>
      </c>
      <c r="X5847" s="43"/>
      <c r="Y5847" s="43"/>
      <c r="Z5847" s="43" t="s">
        <v>8442</v>
      </c>
      <c r="AA5847" s="37" t="str">
        <f>VLOOKUP(J5847, sku!B:C, 2, FALSE)</f>
        <v>Blend Cleaner Black Wax 500ml</v>
      </c>
      <c r="AB5847" s="37" t="str">
        <f>VLOOKUP(J5847, sku!B:BM, 64, FALSE)</f>
        <v>Revenda</v>
      </c>
      <c r="AC5847" s="37" t="str">
        <f>LEFT(pedidos[[#This Row],[SKU]],3)</f>
        <v>VX2</v>
      </c>
      <c r="AD5847" s="37" t="str" cm="1">
        <f t="array" aca="1" ref="AD5847" ca="1">IFERROR(
  INDEX(
    montadora[Montadora],
    MATCH(TRUE,LEFT(#REF!,NÚCARACT(montadora[SKU Parcial]))=montadora[SKU Parcial],0)
  ),
  ""
)</f>
        <v/>
      </c>
    </row>
    <row r="5848" spans="1:30" x14ac:dyDescent="0.25">
      <c r="A5848" s="42" t="s">
        <v>10975</v>
      </c>
      <c r="B5848" s="42"/>
      <c r="C5848" s="42"/>
      <c r="D5848" s="42"/>
      <c r="E5848" s="42">
        <v>23998214127</v>
      </c>
      <c r="F5848" s="42" t="s">
        <v>10132</v>
      </c>
      <c r="G5848" s="42" t="s">
        <v>11228</v>
      </c>
      <c r="H5848" s="7"/>
      <c r="I5848" s="42"/>
      <c r="J5848" s="42" t="s">
        <v>2747</v>
      </c>
      <c r="K5848" s="8">
        <v>45851</v>
      </c>
      <c r="L5848" s="7" t="s">
        <v>8443</v>
      </c>
      <c r="M5848" s="44">
        <v>92.8</v>
      </c>
      <c r="N5848" s="7">
        <v>1</v>
      </c>
      <c r="O5848" s="44">
        <v>92.8</v>
      </c>
      <c r="P5848" s="44">
        <v>41.36</v>
      </c>
      <c r="Q5848" s="44">
        <v>3.68</v>
      </c>
      <c r="R5848" s="44">
        <v>22.56</v>
      </c>
      <c r="S5848" s="44">
        <v>0</v>
      </c>
      <c r="T5848" s="44">
        <v>0</v>
      </c>
      <c r="U5848" s="44">
        <v>25.2</v>
      </c>
      <c r="V5848" s="9">
        <v>0.27150000000000002</v>
      </c>
      <c r="W5848" s="42" t="s">
        <v>34</v>
      </c>
      <c r="X5848" s="43"/>
      <c r="Y5848" s="43"/>
      <c r="Z5848" s="43" t="s">
        <v>8442</v>
      </c>
      <c r="AA5848" s="37" t="str">
        <f>VLOOKUP(J5848, sku!B:C, 2, FALSE)</f>
        <v>Cabo de Chupeta Coaxial de Transferência de Carga de Bateria 12/24V 500 Amper, PVC, CCA 5 Metros</v>
      </c>
      <c r="AB5848" s="37" t="str">
        <f>VLOOKUP(J5848, sku!B:BM, 64, FALSE)</f>
        <v>Importação</v>
      </c>
      <c r="AC5848" s="37" t="str">
        <f>LEFT(pedidos[[#This Row],[SKU]],3)</f>
        <v>1EC</v>
      </c>
      <c r="AD5848" s="37" t="str" cm="1">
        <f t="array" aca="1" ref="AD5848" ca="1">IFERROR(
  INDEX(
    montadora[Montadora],
    MATCH(TRUE,LEFT(#REF!,NÚCARACT(montadora[SKU Parcial]))=montadora[SKU Parcial],0)
  ),
  ""
)</f>
        <v/>
      </c>
    </row>
    <row r="5849" spans="1:30" x14ac:dyDescent="0.25">
      <c r="A5849" s="42" t="s">
        <v>10976</v>
      </c>
      <c r="B5849" s="42"/>
      <c r="C5849" s="42"/>
      <c r="D5849" s="42"/>
      <c r="E5849" s="42">
        <v>23998214127</v>
      </c>
      <c r="F5849" s="42" t="s">
        <v>10132</v>
      </c>
      <c r="G5849" s="42" t="s">
        <v>11228</v>
      </c>
      <c r="H5849" s="7"/>
      <c r="I5849" s="42"/>
      <c r="J5849" s="42" t="s">
        <v>2747</v>
      </c>
      <c r="K5849" s="8">
        <v>45851</v>
      </c>
      <c r="L5849" s="7" t="s">
        <v>8443</v>
      </c>
      <c r="M5849" s="44">
        <v>92.8</v>
      </c>
      <c r="N5849" s="7">
        <v>3</v>
      </c>
      <c r="O5849" s="44">
        <v>278.39999999999998</v>
      </c>
      <c r="P5849" s="44">
        <v>124.08</v>
      </c>
      <c r="Q5849" s="44">
        <v>11.05</v>
      </c>
      <c r="R5849" s="44">
        <v>22.56</v>
      </c>
      <c r="S5849" s="44">
        <v>0</v>
      </c>
      <c r="T5849" s="44">
        <v>0</v>
      </c>
      <c r="U5849" s="44">
        <v>120.71</v>
      </c>
      <c r="V5849" s="9">
        <v>0.43359999999999999</v>
      </c>
      <c r="W5849" s="42" t="s">
        <v>34</v>
      </c>
      <c r="X5849" s="43"/>
      <c r="Y5849" s="43"/>
      <c r="Z5849" s="43" t="s">
        <v>8442</v>
      </c>
      <c r="AA5849" s="37" t="str">
        <f>VLOOKUP(J5849, sku!B:C, 2, FALSE)</f>
        <v>Cabo de Chupeta Coaxial de Transferência de Carga de Bateria 12/24V 500 Amper, PVC, CCA 5 Metros</v>
      </c>
      <c r="AB5849" s="37" t="str">
        <f>VLOOKUP(J5849, sku!B:BM, 64, FALSE)</f>
        <v>Importação</v>
      </c>
      <c r="AC5849" s="37" t="str">
        <f>LEFT(pedidos[[#This Row],[SKU]],3)</f>
        <v>1EC</v>
      </c>
      <c r="AD5849" s="37" t="str" cm="1">
        <f t="array" aca="1" ref="AD5849" ca="1">IFERROR(
  INDEX(
    montadora[Montadora],
    MATCH(TRUE,LEFT(#REF!,NÚCARACT(montadora[SKU Parcial]))=montadora[SKU Parcial],0)
  ),
  ""
)</f>
        <v/>
      </c>
    </row>
    <row r="5850" spans="1:30" x14ac:dyDescent="0.25">
      <c r="A5850" s="42" t="s">
        <v>10977</v>
      </c>
      <c r="B5850" s="42"/>
      <c r="C5850" s="42"/>
      <c r="D5850" s="42"/>
      <c r="E5850" s="42">
        <v>22298173300</v>
      </c>
      <c r="F5850" s="42" t="s">
        <v>8356</v>
      </c>
      <c r="G5850" s="42" t="s">
        <v>11228</v>
      </c>
      <c r="H5850" s="7"/>
      <c r="I5850" s="42"/>
      <c r="J5850" s="42" t="s">
        <v>8421</v>
      </c>
      <c r="K5850" s="8">
        <v>45850</v>
      </c>
      <c r="L5850" s="7" t="s">
        <v>8443</v>
      </c>
      <c r="M5850" s="44">
        <v>28.8</v>
      </c>
      <c r="N5850" s="7">
        <v>1</v>
      </c>
      <c r="O5850" s="44">
        <v>28.8</v>
      </c>
      <c r="P5850" s="44">
        <v>13.57</v>
      </c>
      <c r="Q5850" s="44">
        <v>1.1399999999999999</v>
      </c>
      <c r="R5850" s="44">
        <v>9.76</v>
      </c>
      <c r="S5850" s="44">
        <v>0</v>
      </c>
      <c r="T5850" s="44">
        <v>0</v>
      </c>
      <c r="U5850" s="44">
        <v>4.33</v>
      </c>
      <c r="V5850" s="9">
        <v>0.1502</v>
      </c>
      <c r="W5850" s="42" t="s">
        <v>34</v>
      </c>
      <c r="X5850" s="43"/>
      <c r="Y5850" s="43"/>
      <c r="Z5850" s="43" t="s">
        <v>8442</v>
      </c>
      <c r="AA5850" s="37" t="str">
        <f>VLOOKUP(J5850, sku!B:C, 2, FALSE)</f>
        <v>Sanitizante Fresh 1,5l</v>
      </c>
      <c r="AB5850" s="37" t="str">
        <f>VLOOKUP(J5850, sku!B:BM, 64, FALSE)</f>
        <v>Revenda</v>
      </c>
      <c r="AC5850" s="37" t="str">
        <f>LEFT(pedidos[[#This Row],[SKU]],3)</f>
        <v>VT2</v>
      </c>
      <c r="AD5850" s="37" t="str" cm="1">
        <f t="array" aca="1" ref="AD5850" ca="1">IFERROR(
  INDEX(
    montadora[Montadora],
    MATCH(TRUE,LEFT(#REF!,NÚCARACT(montadora[SKU Parcial]))=montadora[SKU Parcial],0)
  ),
  ""
)</f>
        <v/>
      </c>
    </row>
    <row r="5851" spans="1:30" x14ac:dyDescent="0.25">
      <c r="A5851" s="42" t="s">
        <v>10978</v>
      </c>
      <c r="B5851" s="42"/>
      <c r="C5851" s="42"/>
      <c r="D5851" s="42"/>
      <c r="E5851" s="42">
        <v>22798369651</v>
      </c>
      <c r="F5851" s="42" t="s">
        <v>8391</v>
      </c>
      <c r="G5851" s="42" t="s">
        <v>11228</v>
      </c>
      <c r="H5851" s="7"/>
      <c r="I5851" s="42"/>
      <c r="J5851" s="42" t="s">
        <v>3206</v>
      </c>
      <c r="K5851" s="8">
        <v>45850</v>
      </c>
      <c r="L5851" s="7" t="s">
        <v>8443</v>
      </c>
      <c r="M5851" s="44">
        <v>58.9</v>
      </c>
      <c r="N5851" s="7">
        <v>1</v>
      </c>
      <c r="O5851" s="44">
        <v>60.34</v>
      </c>
      <c r="P5851" s="44">
        <v>33.340000000000003</v>
      </c>
      <c r="Q5851" s="44">
        <v>2.34</v>
      </c>
      <c r="R5851" s="44">
        <v>15.78</v>
      </c>
      <c r="S5851" s="44">
        <v>1.44</v>
      </c>
      <c r="T5851" s="44">
        <v>0</v>
      </c>
      <c r="U5851" s="44">
        <v>7.44</v>
      </c>
      <c r="V5851" s="9">
        <v>0.1263</v>
      </c>
      <c r="W5851" s="42" t="s">
        <v>34</v>
      </c>
      <c r="X5851" s="43"/>
      <c r="Y5851" s="43"/>
      <c r="Z5851" s="43" t="s">
        <v>8442</v>
      </c>
      <c r="AA5851" s="37" t="str">
        <f>VLOOKUP(J5851, sku!B:C, 2, FALSE)</f>
        <v>Banco Bicicleta Selim Preto e Vermelho + Couro PU</v>
      </c>
      <c r="AB5851" s="37" t="str">
        <f>VLOOKUP(J5851, sku!B:BM, 64, FALSE)</f>
        <v>Importação</v>
      </c>
      <c r="AC5851" s="37" t="str">
        <f>LEFT(pedidos[[#This Row],[SKU]],3)</f>
        <v>EB0</v>
      </c>
      <c r="AD5851" s="37" t="str" cm="1">
        <f t="array" aca="1" ref="AD5851" ca="1">IFERROR(
  INDEX(
    montadora[Montadora],
    MATCH(TRUE,LEFT(#REF!,NÚCARACT(montadora[SKU Parcial]))=montadora[SKU Parcial],0)
  ),
  ""
)</f>
        <v/>
      </c>
    </row>
    <row r="5852" spans="1:30" x14ac:dyDescent="0.25">
      <c r="A5852" s="42" t="s">
        <v>10979</v>
      </c>
      <c r="B5852" s="42"/>
      <c r="C5852" s="42"/>
      <c r="D5852" s="42"/>
      <c r="E5852" s="42">
        <v>22398135042</v>
      </c>
      <c r="F5852" s="42" t="s">
        <v>8371</v>
      </c>
      <c r="G5852" s="42" t="s">
        <v>11228</v>
      </c>
      <c r="H5852" s="7"/>
      <c r="I5852" s="42"/>
      <c r="J5852" s="42" t="s">
        <v>2393</v>
      </c>
      <c r="K5852" s="8">
        <v>45850</v>
      </c>
      <c r="L5852" s="7" t="s">
        <v>8443</v>
      </c>
      <c r="M5852" s="44">
        <v>35.799999999999997</v>
      </c>
      <c r="N5852" s="7">
        <v>1</v>
      </c>
      <c r="O5852" s="44">
        <v>37.24</v>
      </c>
      <c r="P5852" s="44">
        <v>18.57</v>
      </c>
      <c r="Q5852" s="44">
        <v>1.42</v>
      </c>
      <c r="R5852" s="44">
        <v>11.16</v>
      </c>
      <c r="S5852" s="44">
        <v>1.44</v>
      </c>
      <c r="T5852" s="44">
        <v>0</v>
      </c>
      <c r="U5852" s="44">
        <v>4.6500000000000004</v>
      </c>
      <c r="V5852" s="9">
        <v>0.1298</v>
      </c>
      <c r="W5852" s="42" t="s">
        <v>34</v>
      </c>
      <c r="X5852" s="43"/>
      <c r="Y5852" s="43"/>
      <c r="Z5852" s="43" t="s">
        <v>8442</v>
      </c>
      <c r="AA5852" s="37" t="str">
        <f>VLOOKUP(J5852, sku!B:C, 2, FALSE)</f>
        <v>Trava Manete Moto E Bicicleta de Plástico</v>
      </c>
      <c r="AB5852" s="37" t="str">
        <f>VLOOKUP(J5852, sku!B:BM, 64, FALSE)</f>
        <v>Importação</v>
      </c>
      <c r="AC5852" s="37" t="str">
        <f>LEFT(pedidos[[#This Row],[SKU]],3)</f>
        <v>ET0</v>
      </c>
      <c r="AD5852" s="37" t="str" cm="1">
        <f t="array" aca="1" ref="AD5852" ca="1">IFERROR(
  INDEX(
    montadora[Montadora],
    MATCH(TRUE,LEFT(#REF!,NÚCARACT(montadora[SKU Parcial]))=montadora[SKU Parcial],0)
  ),
  ""
)</f>
        <v/>
      </c>
    </row>
    <row r="5853" spans="1:30" x14ac:dyDescent="0.25">
      <c r="A5853" s="42" t="s">
        <v>10980</v>
      </c>
      <c r="B5853" s="42"/>
      <c r="C5853" s="42"/>
      <c r="D5853" s="42"/>
      <c r="E5853" s="42">
        <v>20598018789</v>
      </c>
      <c r="F5853" s="42" t="s">
        <v>8394</v>
      </c>
      <c r="G5853" s="42" t="s">
        <v>11228</v>
      </c>
      <c r="H5853" s="7"/>
      <c r="I5853" s="42"/>
      <c r="J5853" s="42" t="s">
        <v>2167</v>
      </c>
      <c r="K5853" s="8">
        <v>45850</v>
      </c>
      <c r="L5853" s="7" t="s">
        <v>8443</v>
      </c>
      <c r="M5853" s="44">
        <v>78.8</v>
      </c>
      <c r="N5853" s="7">
        <v>1</v>
      </c>
      <c r="O5853" s="44">
        <v>88.74</v>
      </c>
      <c r="P5853" s="44">
        <v>38.54</v>
      </c>
      <c r="Q5853" s="44">
        <v>3.13</v>
      </c>
      <c r="R5853" s="44">
        <v>19.760000000000002</v>
      </c>
      <c r="S5853" s="44">
        <v>9.94</v>
      </c>
      <c r="T5853" s="44">
        <v>0</v>
      </c>
      <c r="U5853" s="44">
        <v>17.37</v>
      </c>
      <c r="V5853" s="9">
        <v>0.22040000000000001</v>
      </c>
      <c r="W5853" s="42" t="s">
        <v>34</v>
      </c>
      <c r="X5853" s="43"/>
      <c r="Y5853" s="43"/>
      <c r="Z5853" s="43" t="s">
        <v>8442</v>
      </c>
      <c r="AA5853" s="37" t="str">
        <f>VLOOKUP(J5853, sku!B:C, 2, FALSE)</f>
        <v>Cadeirinha Rosa Aro 26 - Peixinho Bike</v>
      </c>
      <c r="AB5853" s="37" t="str">
        <f>VLOOKUP(J5853, sku!B:BM, 64, FALSE)</f>
        <v>Revenda</v>
      </c>
      <c r="AC5853" s="37" t="str">
        <f>LEFT(pedidos[[#This Row],[SKU]],3)</f>
        <v>CAD</v>
      </c>
      <c r="AD5853" s="37" t="str" cm="1">
        <f t="array" aca="1" ref="AD5853" ca="1">IFERROR(
  INDEX(
    montadora[Montadora],
    MATCH(TRUE,LEFT(#REF!,NÚCARACT(montadora[SKU Parcial]))=montadora[SKU Parcial],0)
  ),
  ""
)</f>
        <v/>
      </c>
    </row>
    <row r="5854" spans="1:30" x14ac:dyDescent="0.25">
      <c r="A5854" s="42" t="s">
        <v>10981</v>
      </c>
      <c r="B5854" s="42"/>
      <c r="C5854" s="42"/>
      <c r="D5854" s="42"/>
      <c r="E5854" s="42">
        <v>23798223586</v>
      </c>
      <c r="F5854" s="42" t="s">
        <v>8388</v>
      </c>
      <c r="G5854" s="42" t="s">
        <v>11228</v>
      </c>
      <c r="H5854" s="7"/>
      <c r="I5854" s="42"/>
      <c r="J5854" s="42" t="s">
        <v>1794</v>
      </c>
      <c r="K5854" s="8">
        <v>45850</v>
      </c>
      <c r="L5854" s="7" t="s">
        <v>8443</v>
      </c>
      <c r="M5854" s="44">
        <v>79.8</v>
      </c>
      <c r="N5854" s="7">
        <v>1</v>
      </c>
      <c r="O5854" s="44">
        <v>79.8</v>
      </c>
      <c r="P5854" s="44">
        <v>29.2</v>
      </c>
      <c r="Q5854" s="44">
        <v>3.17</v>
      </c>
      <c r="R5854" s="44">
        <v>19.96</v>
      </c>
      <c r="S5854" s="44">
        <v>0</v>
      </c>
      <c r="T5854" s="44">
        <v>0</v>
      </c>
      <c r="U5854" s="44">
        <v>27.47</v>
      </c>
      <c r="V5854" s="9">
        <v>0.34429999999999999</v>
      </c>
      <c r="W5854" s="42" t="s">
        <v>34</v>
      </c>
      <c r="X5854" s="43"/>
      <c r="Y5854" s="43"/>
      <c r="Z5854" s="43" t="s">
        <v>8442</v>
      </c>
      <c r="AA5854" s="37" t="str">
        <f>VLOOKUP(J5854, sku!B:C, 2, FALSE)</f>
        <v>Cabo de Chupeta Coaxial de Transferência de Carga de Bateria 12/24V 500 Amper, PVC, CCA 3 Metros</v>
      </c>
      <c r="AB5854" s="37" t="str">
        <f>VLOOKUP(J5854, sku!B:BM, 64, FALSE)</f>
        <v>Importação</v>
      </c>
      <c r="AC5854" s="37" t="str">
        <f>LEFT(pedidos[[#This Row],[SKU]],3)</f>
        <v>1EC</v>
      </c>
      <c r="AD5854" s="37" t="str" cm="1">
        <f t="array" aca="1" ref="AD5854" ca="1">IFERROR(
  INDEX(
    montadora[Montadora],
    MATCH(TRUE,LEFT(#REF!,NÚCARACT(montadora[SKU Parcial]))=montadora[SKU Parcial],0)
  ),
  ""
)</f>
        <v/>
      </c>
    </row>
    <row r="5855" spans="1:30" x14ac:dyDescent="0.25">
      <c r="A5855" s="42" t="s">
        <v>10982</v>
      </c>
      <c r="B5855" s="42"/>
      <c r="C5855" s="42"/>
      <c r="D5855" s="42"/>
      <c r="E5855" s="42">
        <v>23998118595</v>
      </c>
      <c r="F5855" s="42" t="s">
        <v>10106</v>
      </c>
      <c r="G5855" s="42" t="s">
        <v>11228</v>
      </c>
      <c r="H5855" s="7"/>
      <c r="I5855" s="42"/>
      <c r="J5855" s="42" t="s">
        <v>290</v>
      </c>
      <c r="K5855" s="8">
        <v>45850</v>
      </c>
      <c r="L5855" s="7" t="s">
        <v>8443</v>
      </c>
      <c r="M5855" s="44">
        <v>38.799999999999997</v>
      </c>
      <c r="N5855" s="7">
        <v>1</v>
      </c>
      <c r="O5855" s="44">
        <v>38.799999999999997</v>
      </c>
      <c r="P5855" s="44">
        <v>15.8</v>
      </c>
      <c r="Q5855" s="44">
        <v>1.54</v>
      </c>
      <c r="R5855" s="44">
        <v>11.76</v>
      </c>
      <c r="S5855" s="44">
        <v>0</v>
      </c>
      <c r="T5855" s="44">
        <v>0</v>
      </c>
      <c r="U5855" s="44">
        <v>9.6999999999999993</v>
      </c>
      <c r="V5855" s="9">
        <v>0.25</v>
      </c>
      <c r="W5855" s="42" t="s">
        <v>34</v>
      </c>
      <c r="X5855" s="43"/>
      <c r="Y5855" s="43"/>
      <c r="Z5855" s="43" t="s">
        <v>8442</v>
      </c>
      <c r="AA5855" s="37" t="str">
        <f>VLOOKUP(J5855, sku!B:C, 2, FALSE)</f>
        <v>Par De Trava Do Quebra Vento Preto (23Cm)</v>
      </c>
      <c r="AB5855" s="37" t="str">
        <f>VLOOKUP(J5855, sku!B:BM, 64, FALSE)</f>
        <v>Revenda</v>
      </c>
      <c r="AC5855" s="37" t="str">
        <f>LEFT(pedidos[[#This Row],[SKU]],3)</f>
        <v>Q-9</v>
      </c>
      <c r="AD5855" s="37" t="str" cm="1">
        <f t="array" aca="1" ref="AD5855" ca="1">IFERROR(
  INDEX(
    montadora[Montadora],
    MATCH(TRUE,LEFT(#REF!,NÚCARACT(montadora[SKU Parcial]))=montadora[SKU Parcial],0)
  ),
  ""
)</f>
        <v/>
      </c>
    </row>
    <row r="5856" spans="1:30" x14ac:dyDescent="0.25">
      <c r="A5856" s="42" t="s">
        <v>10983</v>
      </c>
      <c r="B5856" s="42"/>
      <c r="C5856" s="42"/>
      <c r="D5856" s="42"/>
      <c r="E5856" s="42">
        <v>20598018789</v>
      </c>
      <c r="F5856" s="42" t="s">
        <v>8394</v>
      </c>
      <c r="G5856" s="42" t="s">
        <v>11228</v>
      </c>
      <c r="H5856" s="7"/>
      <c r="I5856" s="42"/>
      <c r="J5856" s="42" t="s">
        <v>938</v>
      </c>
      <c r="K5856" s="8">
        <v>45850</v>
      </c>
      <c r="L5856" s="7" t="s">
        <v>8443</v>
      </c>
      <c r="M5856" s="44">
        <v>78.8</v>
      </c>
      <c r="N5856" s="7">
        <v>1</v>
      </c>
      <c r="O5856" s="44">
        <v>98.46</v>
      </c>
      <c r="P5856" s="44">
        <v>36</v>
      </c>
      <c r="Q5856" s="44">
        <v>3.13</v>
      </c>
      <c r="R5856" s="44">
        <v>19.760000000000002</v>
      </c>
      <c r="S5856" s="44">
        <v>19.66</v>
      </c>
      <c r="T5856" s="44">
        <v>0</v>
      </c>
      <c r="U5856" s="44">
        <v>19.91</v>
      </c>
      <c r="V5856" s="9">
        <v>0.25269999999999998</v>
      </c>
      <c r="W5856" s="42" t="s">
        <v>34</v>
      </c>
      <c r="X5856" s="43"/>
      <c r="Y5856" s="43"/>
      <c r="Z5856" s="43" t="s">
        <v>8442</v>
      </c>
      <c r="AA5856" s="37" t="str">
        <f>VLOOKUP(J5856, sku!B:C, 2, FALSE)</f>
        <v>Cadeirinha Preta Aro 26 - Peixinho Bike</v>
      </c>
      <c r="AB5856" s="37" t="str">
        <f>VLOOKUP(J5856, sku!B:BM, 64, FALSE)</f>
        <v>Revenda</v>
      </c>
      <c r="AC5856" s="37" t="str">
        <f>LEFT(pedidos[[#This Row],[SKU]],3)</f>
        <v>CAD</v>
      </c>
      <c r="AD5856" s="37" t="str" cm="1">
        <f t="array" aca="1" ref="AD5856" ca="1">IFERROR(
  INDEX(
    montadora[Montadora],
    MATCH(TRUE,LEFT(#REF!,NÚCARACT(montadora[SKU Parcial]))=montadora[SKU Parcial],0)
  ),
  ""
)</f>
        <v/>
      </c>
    </row>
    <row r="5857" spans="1:30" x14ac:dyDescent="0.25">
      <c r="A5857" s="42" t="s">
        <v>10984</v>
      </c>
      <c r="B5857" s="42"/>
      <c r="C5857" s="42"/>
      <c r="D5857" s="42"/>
      <c r="E5857" s="42">
        <v>20298008470</v>
      </c>
      <c r="F5857" s="42" t="s">
        <v>10107</v>
      </c>
      <c r="G5857" s="42" t="s">
        <v>11228</v>
      </c>
      <c r="H5857" s="7"/>
      <c r="I5857" s="42"/>
      <c r="J5857" s="42" t="s">
        <v>290</v>
      </c>
      <c r="K5857" s="8">
        <v>45850</v>
      </c>
      <c r="L5857" s="7" t="s">
        <v>8443</v>
      </c>
      <c r="M5857" s="44">
        <v>38.799999999999997</v>
      </c>
      <c r="N5857" s="7">
        <v>1</v>
      </c>
      <c r="O5857" s="44">
        <v>38.799999999999997</v>
      </c>
      <c r="P5857" s="44">
        <v>15.8</v>
      </c>
      <c r="Q5857" s="44">
        <v>1.54</v>
      </c>
      <c r="R5857" s="44">
        <v>11.76</v>
      </c>
      <c r="S5857" s="44">
        <v>0</v>
      </c>
      <c r="T5857" s="44">
        <v>0</v>
      </c>
      <c r="U5857" s="44">
        <v>9.6999999999999993</v>
      </c>
      <c r="V5857" s="9">
        <v>0.25</v>
      </c>
      <c r="W5857" s="42" t="s">
        <v>34</v>
      </c>
      <c r="X5857" s="43"/>
      <c r="Y5857" s="43"/>
      <c r="Z5857" s="43" t="s">
        <v>8442</v>
      </c>
      <c r="AA5857" s="37" t="str">
        <f>VLOOKUP(J5857, sku!B:C, 2, FALSE)</f>
        <v>Par De Trava Do Quebra Vento Preto (23Cm)</v>
      </c>
      <c r="AB5857" s="37" t="str">
        <f>VLOOKUP(J5857, sku!B:BM, 64, FALSE)</f>
        <v>Revenda</v>
      </c>
      <c r="AC5857" s="37" t="str">
        <f>LEFT(pedidos[[#This Row],[SKU]],3)</f>
        <v>Q-9</v>
      </c>
      <c r="AD5857" s="37" t="str" cm="1">
        <f t="array" aca="1" ref="AD5857" ca="1">IFERROR(
  INDEX(
    montadora[Montadora],
    MATCH(TRUE,LEFT(#REF!,NÚCARACT(montadora[SKU Parcial]))=montadora[SKU Parcial],0)
  ),
  ""
)</f>
        <v/>
      </c>
    </row>
    <row r="5858" spans="1:30" x14ac:dyDescent="0.25">
      <c r="A5858" s="42" t="s">
        <v>10985</v>
      </c>
      <c r="B5858" s="42"/>
      <c r="C5858" s="42"/>
      <c r="D5858" s="42"/>
      <c r="E5858" s="42">
        <v>22298177656</v>
      </c>
      <c r="F5858" s="42" t="s">
        <v>8393</v>
      </c>
      <c r="G5858" s="42" t="s">
        <v>11228</v>
      </c>
      <c r="H5858" s="7"/>
      <c r="I5858" s="42"/>
      <c r="J5858" s="42" t="s">
        <v>938</v>
      </c>
      <c r="K5858" s="8">
        <v>45850</v>
      </c>
      <c r="L5858" s="7" t="s">
        <v>8443</v>
      </c>
      <c r="M5858" s="44">
        <v>78.8</v>
      </c>
      <c r="N5858" s="7">
        <v>1</v>
      </c>
      <c r="O5858" s="44">
        <v>88.74</v>
      </c>
      <c r="P5858" s="44">
        <v>36</v>
      </c>
      <c r="Q5858" s="44">
        <v>3.13</v>
      </c>
      <c r="R5858" s="44">
        <v>19.760000000000002</v>
      </c>
      <c r="S5858" s="44">
        <v>9.94</v>
      </c>
      <c r="T5858" s="44">
        <v>0</v>
      </c>
      <c r="U5858" s="44">
        <v>19.91</v>
      </c>
      <c r="V5858" s="9">
        <v>0.25269999999999998</v>
      </c>
      <c r="W5858" s="42" t="s">
        <v>34</v>
      </c>
      <c r="X5858" s="43"/>
      <c r="Y5858" s="43"/>
      <c r="Z5858" s="43" t="s">
        <v>8442</v>
      </c>
      <c r="AA5858" s="37" t="str">
        <f>VLOOKUP(J5858, sku!B:C, 2, FALSE)</f>
        <v>Cadeirinha Preta Aro 26 - Peixinho Bike</v>
      </c>
      <c r="AB5858" s="37" t="str">
        <f>VLOOKUP(J5858, sku!B:BM, 64, FALSE)</f>
        <v>Revenda</v>
      </c>
      <c r="AC5858" s="37" t="str">
        <f>LEFT(pedidos[[#This Row],[SKU]],3)</f>
        <v>CAD</v>
      </c>
      <c r="AD5858" s="37" t="str" cm="1">
        <f t="array" aca="1" ref="AD5858" ca="1">IFERROR(
  INDEX(
    montadora[Montadora],
    MATCH(TRUE,LEFT(#REF!,NÚCARACT(montadora[SKU Parcial]))=montadora[SKU Parcial],0)
  ),
  ""
)</f>
        <v/>
      </c>
    </row>
    <row r="5859" spans="1:30" x14ac:dyDescent="0.25">
      <c r="A5859" s="42" t="s">
        <v>10986</v>
      </c>
      <c r="B5859" s="42"/>
      <c r="C5859" s="42"/>
      <c r="D5859" s="42"/>
      <c r="E5859" s="42">
        <v>20898008418</v>
      </c>
      <c r="F5859" s="42" t="s">
        <v>8818</v>
      </c>
      <c r="G5859" s="42" t="s">
        <v>11228</v>
      </c>
      <c r="H5859" s="7"/>
      <c r="I5859" s="42"/>
      <c r="J5859" s="42" t="s">
        <v>7795</v>
      </c>
      <c r="K5859" s="8">
        <v>45850</v>
      </c>
      <c r="L5859" s="7" t="s">
        <v>8443</v>
      </c>
      <c r="M5859" s="44">
        <v>93.8</v>
      </c>
      <c r="N5859" s="7">
        <v>1</v>
      </c>
      <c r="O5859" s="44">
        <v>-22.65</v>
      </c>
      <c r="P5859" s="44">
        <v>47.57</v>
      </c>
      <c r="Q5859" s="44">
        <v>3.72</v>
      </c>
      <c r="R5859" s="44">
        <v>0</v>
      </c>
      <c r="S5859" s="44">
        <v>0</v>
      </c>
      <c r="T5859" s="44">
        <v>-22.65</v>
      </c>
      <c r="U5859" s="44">
        <v>-73.94</v>
      </c>
      <c r="V5859" s="9">
        <v>-0.7883</v>
      </c>
      <c r="W5859" s="42" t="s">
        <v>34</v>
      </c>
      <c r="X5859" s="43"/>
      <c r="Y5859" s="43"/>
      <c r="Z5859" s="43" t="s">
        <v>8442</v>
      </c>
      <c r="AA5859" s="37" t="str">
        <f>VLOOKUP(J5859, sku!B:C, 2, FALSE)</f>
        <v>Fogareiro 1 Boca Com Maleta</v>
      </c>
      <c r="AB5859" s="37" t="str">
        <f>VLOOKUP(J5859, sku!B:BM, 64, FALSE)</f>
        <v>Importação</v>
      </c>
      <c r="AC5859" s="37" t="str">
        <f>LEFT(pedidos[[#This Row],[SKU]],3)</f>
        <v>1FO</v>
      </c>
      <c r="AD5859" s="37" t="str" cm="1">
        <f t="array" aca="1" ref="AD5859" ca="1">IFERROR(
  INDEX(
    montadora[Montadora],
    MATCH(TRUE,LEFT(#REF!,NÚCARACT(montadora[SKU Parcial]))=montadora[SKU Parcial],0)
  ),
  ""
)</f>
        <v/>
      </c>
    </row>
    <row r="5860" spans="1:30" x14ac:dyDescent="0.25">
      <c r="A5860" s="42" t="s">
        <v>10987</v>
      </c>
      <c r="B5860" s="42"/>
      <c r="C5860" s="42"/>
      <c r="D5860" s="42"/>
      <c r="E5860" s="42">
        <v>18999619347</v>
      </c>
      <c r="F5860" s="42" t="s">
        <v>10700</v>
      </c>
      <c r="G5860" s="42" t="s">
        <v>11228</v>
      </c>
      <c r="H5860" s="7"/>
      <c r="I5860" s="42"/>
      <c r="J5860" s="42" t="s">
        <v>1809</v>
      </c>
      <c r="K5860" s="8">
        <v>45850</v>
      </c>
      <c r="L5860" s="7" t="s">
        <v>8443</v>
      </c>
      <c r="M5860" s="44">
        <v>94.8</v>
      </c>
      <c r="N5860" s="7">
        <v>1</v>
      </c>
      <c r="O5860" s="44">
        <v>94.8</v>
      </c>
      <c r="P5860" s="44">
        <v>37.159999999999997</v>
      </c>
      <c r="Q5860" s="44">
        <v>3.76</v>
      </c>
      <c r="R5860" s="44">
        <v>22.96</v>
      </c>
      <c r="S5860" s="44">
        <v>0</v>
      </c>
      <c r="T5860" s="44">
        <v>0</v>
      </c>
      <c r="U5860" s="44">
        <v>30.92</v>
      </c>
      <c r="V5860" s="9">
        <v>0.3261</v>
      </c>
      <c r="W5860" s="42" t="s">
        <v>34</v>
      </c>
      <c r="X5860" s="43"/>
      <c r="Y5860" s="43"/>
      <c r="Z5860" s="43" t="s">
        <v>8442</v>
      </c>
      <c r="AA5860" s="37" t="str">
        <f>VLOOKUP(J5860, sku!B:C, 2, FALSE)</f>
        <v>Cabo de Chupeta Coaxial de Transferência de Carga de Bateria 12/24V 800 Amper, PVC, CCA 3 Metros</v>
      </c>
      <c r="AB5860" s="37" t="str">
        <f>VLOOKUP(J5860, sku!B:BM, 64, FALSE)</f>
        <v>Importação</v>
      </c>
      <c r="AC5860" s="37" t="str">
        <f>LEFT(pedidos[[#This Row],[SKU]],3)</f>
        <v>1EC</v>
      </c>
      <c r="AD5860" s="37" t="str" cm="1">
        <f t="array" aca="1" ref="AD5860" ca="1">IFERROR(
  INDEX(
    montadora[Montadora],
    MATCH(TRUE,LEFT(#REF!,NÚCARACT(montadora[SKU Parcial]))=montadora[SKU Parcial],0)
  ),
  ""
)</f>
        <v/>
      </c>
    </row>
    <row r="5861" spans="1:30" x14ac:dyDescent="0.25">
      <c r="A5861" s="42" t="s">
        <v>10988</v>
      </c>
      <c r="B5861" s="42"/>
      <c r="C5861" s="42"/>
      <c r="D5861" s="42"/>
      <c r="E5861" s="42">
        <v>22293676420</v>
      </c>
      <c r="F5861" s="42" t="s">
        <v>8350</v>
      </c>
      <c r="G5861" s="42" t="s">
        <v>11228</v>
      </c>
      <c r="H5861" s="7"/>
      <c r="I5861" s="42"/>
      <c r="J5861" s="42" t="s">
        <v>703</v>
      </c>
      <c r="K5861" s="8">
        <v>45849</v>
      </c>
      <c r="L5861" s="7" t="s">
        <v>8443</v>
      </c>
      <c r="M5861" s="44">
        <v>22.9</v>
      </c>
      <c r="N5861" s="7">
        <v>1</v>
      </c>
      <c r="O5861" s="44">
        <v>22.9</v>
      </c>
      <c r="P5861" s="44">
        <v>7.52</v>
      </c>
      <c r="Q5861" s="44">
        <v>0.91</v>
      </c>
      <c r="R5861" s="44">
        <v>8.58</v>
      </c>
      <c r="S5861" s="44">
        <v>0</v>
      </c>
      <c r="T5861" s="44">
        <v>0</v>
      </c>
      <c r="U5861" s="44">
        <v>5.89</v>
      </c>
      <c r="V5861" s="9">
        <v>0.25719999999999998</v>
      </c>
      <c r="W5861" s="42" t="s">
        <v>34</v>
      </c>
      <c r="X5861" s="43"/>
      <c r="Y5861" s="43"/>
      <c r="Z5861" s="43" t="s">
        <v>8442</v>
      </c>
      <c r="AA5861" s="37" t="str">
        <f>VLOOKUP(J5861, sku!B:C, 2, FALSE)</f>
        <v>Trava Disco De Freio Moto - Preto</v>
      </c>
      <c r="AB5861" s="37" t="str">
        <f>VLOOKUP(J5861, sku!B:BM, 64, FALSE)</f>
        <v>Importação</v>
      </c>
      <c r="AC5861" s="37" t="str">
        <f>LEFT(pedidos[[#This Row],[SKU]],3)</f>
        <v>ET0</v>
      </c>
      <c r="AD5861" s="37" t="str" cm="1">
        <f t="array" aca="1" ref="AD5861" ca="1">IFERROR(
  INDEX(
    montadora[Montadora],
    MATCH(TRUE,LEFT(#REF!,NÚCARACT(montadora[SKU Parcial]))=montadora[SKU Parcial],0)
  ),
  ""
)</f>
        <v/>
      </c>
    </row>
    <row r="5862" spans="1:30" x14ac:dyDescent="0.25">
      <c r="A5862" s="42" t="s">
        <v>10989</v>
      </c>
      <c r="B5862" s="42"/>
      <c r="C5862" s="42"/>
      <c r="D5862" s="42"/>
      <c r="E5862" s="42">
        <v>21399581404</v>
      </c>
      <c r="F5862" s="42" t="s">
        <v>8399</v>
      </c>
      <c r="G5862" s="42" t="s">
        <v>11228</v>
      </c>
      <c r="H5862" s="7"/>
      <c r="I5862" s="42"/>
      <c r="J5862" s="42" t="s">
        <v>994</v>
      </c>
      <c r="K5862" s="8">
        <v>45849</v>
      </c>
      <c r="L5862" s="7" t="s">
        <v>8443</v>
      </c>
      <c r="M5862" s="44">
        <v>138.80000000000001</v>
      </c>
      <c r="N5862" s="7">
        <v>1</v>
      </c>
      <c r="O5862" s="44">
        <v>138.80000000000001</v>
      </c>
      <c r="P5862" s="44">
        <v>70</v>
      </c>
      <c r="Q5862" s="44">
        <v>5.51</v>
      </c>
      <c r="R5862" s="44">
        <v>31.76</v>
      </c>
      <c r="S5862" s="44">
        <v>0</v>
      </c>
      <c r="T5862" s="44">
        <v>0</v>
      </c>
      <c r="U5862" s="44">
        <v>31.53</v>
      </c>
      <c r="V5862" s="9">
        <v>0.22720000000000001</v>
      </c>
      <c r="W5862" s="42" t="s">
        <v>34</v>
      </c>
      <c r="X5862" s="43"/>
      <c r="Y5862" s="43"/>
      <c r="Z5862" s="43" t="s">
        <v>8442</v>
      </c>
      <c r="AA5862" s="37" t="str">
        <f>VLOOKUP(J5862, sku!B:C, 2, FALSE)</f>
        <v>Smart Led Taytech 8000 Lumens - H4</v>
      </c>
      <c r="AB5862" s="37" t="str">
        <f>VLOOKUP(J5862, sku!B:BM, 64, FALSE)</f>
        <v>Revenda</v>
      </c>
      <c r="AC5862" s="37" t="str">
        <f>LEFT(pedidos[[#This Row],[SKU]],3)</f>
        <v>TT-</v>
      </c>
      <c r="AD5862" s="37" t="str" cm="1">
        <f t="array" aca="1" ref="AD5862" ca="1">IFERROR(
  INDEX(
    montadora[Montadora],
    MATCH(TRUE,LEFT(#REF!,NÚCARACT(montadora[SKU Parcial]))=montadora[SKU Parcial],0)
  ),
  ""
)</f>
        <v/>
      </c>
    </row>
    <row r="5863" spans="1:30" x14ac:dyDescent="0.25">
      <c r="A5863" s="42" t="s">
        <v>10990</v>
      </c>
      <c r="B5863" s="42"/>
      <c r="C5863" s="42"/>
      <c r="D5863" s="42"/>
      <c r="E5863" s="42">
        <v>22398135048</v>
      </c>
      <c r="F5863" s="42" t="s">
        <v>8354</v>
      </c>
      <c r="G5863" s="42" t="s">
        <v>11228</v>
      </c>
      <c r="H5863" s="7"/>
      <c r="I5863" s="42"/>
      <c r="J5863" s="42" t="s">
        <v>100</v>
      </c>
      <c r="K5863" s="8">
        <v>45849</v>
      </c>
      <c r="L5863" s="7" t="s">
        <v>8443</v>
      </c>
      <c r="M5863" s="44">
        <v>47.8</v>
      </c>
      <c r="N5863" s="7">
        <v>1</v>
      </c>
      <c r="O5863" s="44">
        <v>47.8</v>
      </c>
      <c r="P5863" s="44">
        <v>8.84</v>
      </c>
      <c r="Q5863" s="44">
        <v>1.9</v>
      </c>
      <c r="R5863" s="44">
        <v>13.56</v>
      </c>
      <c r="S5863" s="44">
        <v>0</v>
      </c>
      <c r="T5863" s="44">
        <v>0</v>
      </c>
      <c r="U5863" s="44">
        <v>23.5</v>
      </c>
      <c r="V5863" s="9">
        <v>0.49170000000000003</v>
      </c>
      <c r="W5863" s="42" t="s">
        <v>34</v>
      </c>
      <c r="X5863" s="43"/>
      <c r="Y5863" s="43"/>
      <c r="Z5863" s="43" t="s">
        <v>8442</v>
      </c>
      <c r="AA5863" s="37" t="str">
        <f>VLOOKUP(J5863, sku!B:C, 2, FALSE)</f>
        <v>Trava Disco De Freio Bicicleta - Prata</v>
      </c>
      <c r="AB5863" s="37" t="str">
        <f>VLOOKUP(J5863, sku!B:BM, 64, FALSE)</f>
        <v>Importação</v>
      </c>
      <c r="AC5863" s="37" t="str">
        <f>LEFT(pedidos[[#This Row],[SKU]],3)</f>
        <v>ET0</v>
      </c>
      <c r="AD5863" s="37" t="str" cm="1">
        <f t="array" aca="1" ref="AD5863" ca="1">IFERROR(
  INDEX(
    montadora[Montadora],
    MATCH(TRUE,LEFT(#REF!,NÚCARACT(montadora[SKU Parcial]))=montadora[SKU Parcial],0)
  ),
  ""
)</f>
        <v/>
      </c>
    </row>
    <row r="5864" spans="1:30" x14ac:dyDescent="0.25">
      <c r="A5864" s="42" t="s">
        <v>10991</v>
      </c>
      <c r="B5864" s="42"/>
      <c r="C5864" s="42"/>
      <c r="D5864" s="42"/>
      <c r="E5864" s="42">
        <v>20898008418</v>
      </c>
      <c r="F5864" s="42" t="s">
        <v>8818</v>
      </c>
      <c r="G5864" s="42" t="s">
        <v>11228</v>
      </c>
      <c r="H5864" s="7"/>
      <c r="I5864" s="42"/>
      <c r="J5864" s="42" t="s">
        <v>7795</v>
      </c>
      <c r="K5864" s="8">
        <v>45849</v>
      </c>
      <c r="L5864" s="7" t="s">
        <v>8443</v>
      </c>
      <c r="M5864" s="44">
        <v>93.8</v>
      </c>
      <c r="N5864" s="7">
        <v>1</v>
      </c>
      <c r="O5864" s="44">
        <v>102.53</v>
      </c>
      <c r="P5864" s="44">
        <v>47.57</v>
      </c>
      <c r="Q5864" s="44">
        <v>3.72</v>
      </c>
      <c r="R5864" s="44">
        <v>22.76</v>
      </c>
      <c r="S5864" s="44">
        <v>8.73</v>
      </c>
      <c r="T5864" s="44">
        <v>0</v>
      </c>
      <c r="U5864" s="44">
        <v>19.75</v>
      </c>
      <c r="V5864" s="9">
        <v>0.21049999999999999</v>
      </c>
      <c r="W5864" s="42" t="s">
        <v>34</v>
      </c>
      <c r="X5864" s="43"/>
      <c r="Y5864" s="43"/>
      <c r="Z5864" s="43" t="s">
        <v>8442</v>
      </c>
      <c r="AA5864" s="37" t="str">
        <f>VLOOKUP(J5864, sku!B:C, 2, FALSE)</f>
        <v>Fogareiro 1 Boca Com Maleta</v>
      </c>
      <c r="AB5864" s="37" t="str">
        <f>VLOOKUP(J5864, sku!B:BM, 64, FALSE)</f>
        <v>Importação</v>
      </c>
      <c r="AC5864" s="37" t="str">
        <f>LEFT(pedidos[[#This Row],[SKU]],3)</f>
        <v>1FO</v>
      </c>
      <c r="AD5864" s="37" t="str" cm="1">
        <f t="array" aca="1" ref="AD5864" ca="1">IFERROR(
  INDEX(
    montadora[Montadora],
    MATCH(TRUE,LEFT(#REF!,NÚCARACT(montadora[SKU Parcial]))=montadora[SKU Parcial],0)
  ),
  ""
)</f>
        <v/>
      </c>
    </row>
    <row r="5865" spans="1:30" x14ac:dyDescent="0.25">
      <c r="A5865" s="42" t="s">
        <v>10992</v>
      </c>
      <c r="B5865" s="42"/>
      <c r="C5865" s="42"/>
      <c r="D5865" s="42"/>
      <c r="E5865" s="42">
        <v>23793927754</v>
      </c>
      <c r="F5865" s="42" t="s">
        <v>11208</v>
      </c>
      <c r="G5865" s="42" t="s">
        <v>11228</v>
      </c>
      <c r="H5865" s="7"/>
      <c r="I5865" s="42"/>
      <c r="J5865" s="42" t="s">
        <v>372</v>
      </c>
      <c r="K5865" s="8">
        <v>45849</v>
      </c>
      <c r="L5865" s="7" t="s">
        <v>8443</v>
      </c>
      <c r="M5865" s="44">
        <v>237.8</v>
      </c>
      <c r="N5865" s="7">
        <v>1</v>
      </c>
      <c r="O5865" s="44">
        <v>237.8</v>
      </c>
      <c r="P5865" s="44">
        <v>105.54</v>
      </c>
      <c r="Q5865" s="44">
        <v>9.44</v>
      </c>
      <c r="R5865" s="44">
        <v>51.56</v>
      </c>
      <c r="S5865" s="44">
        <v>0</v>
      </c>
      <c r="T5865" s="44">
        <v>0</v>
      </c>
      <c r="U5865" s="44">
        <v>71.260000000000005</v>
      </c>
      <c r="V5865" s="9">
        <v>0.29970000000000002</v>
      </c>
      <c r="W5865" s="42" t="s">
        <v>34</v>
      </c>
      <c r="X5865" s="43"/>
      <c r="Y5865" s="43"/>
      <c r="Z5865" s="43" t="s">
        <v>8442</v>
      </c>
      <c r="AA5865" s="37" t="str">
        <f>VLOOKUP(J5865, sku!B:C, 2, FALSE)</f>
        <v>Aquecedor</v>
      </c>
      <c r="AB5865" s="37" t="str">
        <f>VLOOKUP(J5865, sku!B:BM, 64, FALSE)</f>
        <v>Importação</v>
      </c>
      <c r="AC5865" s="37" t="str">
        <f>LEFT(pedidos[[#This Row],[SKU]],3)</f>
        <v>1XA</v>
      </c>
      <c r="AD5865" s="37" t="str" cm="1">
        <f t="array" aca="1" ref="AD5865" ca="1">IFERROR(
  INDEX(
    montadora[Montadora],
    MATCH(TRUE,LEFT(#REF!,NÚCARACT(montadora[SKU Parcial]))=montadora[SKU Parcial],0)
  ),
  ""
)</f>
        <v/>
      </c>
    </row>
    <row r="5866" spans="1:30" x14ac:dyDescent="0.25">
      <c r="A5866" s="42" t="s">
        <v>10993</v>
      </c>
      <c r="B5866" s="42"/>
      <c r="C5866" s="42"/>
      <c r="D5866" s="42"/>
      <c r="E5866" s="42">
        <v>18999619347</v>
      </c>
      <c r="F5866" s="42" t="s">
        <v>10700</v>
      </c>
      <c r="G5866" s="42" t="s">
        <v>11228</v>
      </c>
      <c r="H5866" s="7"/>
      <c r="I5866" s="42"/>
      <c r="J5866" s="42" t="s">
        <v>1809</v>
      </c>
      <c r="K5866" s="8">
        <v>45849</v>
      </c>
      <c r="L5866" s="7" t="s">
        <v>8443</v>
      </c>
      <c r="M5866" s="44">
        <v>94.8</v>
      </c>
      <c r="N5866" s="7">
        <v>1</v>
      </c>
      <c r="O5866" s="44">
        <v>94.8</v>
      </c>
      <c r="P5866" s="44">
        <v>37.159999999999997</v>
      </c>
      <c r="Q5866" s="44">
        <v>3.76</v>
      </c>
      <c r="R5866" s="44">
        <v>22.96</v>
      </c>
      <c r="S5866" s="44">
        <v>0</v>
      </c>
      <c r="T5866" s="44">
        <v>0</v>
      </c>
      <c r="U5866" s="44">
        <v>30.92</v>
      </c>
      <c r="V5866" s="9">
        <v>0.3261</v>
      </c>
      <c r="W5866" s="42" t="s">
        <v>34</v>
      </c>
      <c r="X5866" s="43"/>
      <c r="Y5866" s="43"/>
      <c r="Z5866" s="43" t="s">
        <v>8442</v>
      </c>
      <c r="AA5866" s="37" t="str">
        <f>VLOOKUP(J5866, sku!B:C, 2, FALSE)</f>
        <v>Cabo de Chupeta Coaxial de Transferência de Carga de Bateria 12/24V 800 Amper, PVC, CCA 3 Metros</v>
      </c>
      <c r="AB5866" s="37" t="str">
        <f>VLOOKUP(J5866, sku!B:BM, 64, FALSE)</f>
        <v>Importação</v>
      </c>
      <c r="AC5866" s="37" t="str">
        <f>LEFT(pedidos[[#This Row],[SKU]],3)</f>
        <v>1EC</v>
      </c>
      <c r="AD5866" s="37" t="str" cm="1">
        <f t="array" aca="1" ref="AD5866" ca="1">IFERROR(
  INDEX(
    montadora[Montadora],
    MATCH(TRUE,LEFT(#REF!,NÚCARACT(montadora[SKU Parcial]))=montadora[SKU Parcial],0)
  ),
  ""
)</f>
        <v/>
      </c>
    </row>
    <row r="5867" spans="1:30" x14ac:dyDescent="0.25">
      <c r="A5867" s="42" t="s">
        <v>10994</v>
      </c>
      <c r="B5867" s="42"/>
      <c r="C5867" s="42"/>
      <c r="D5867" s="42"/>
      <c r="E5867" s="42">
        <v>20598018789</v>
      </c>
      <c r="F5867" s="42" t="s">
        <v>8394</v>
      </c>
      <c r="G5867" s="42" t="s">
        <v>11228</v>
      </c>
      <c r="H5867" s="7"/>
      <c r="I5867" s="42"/>
      <c r="J5867" s="42" t="s">
        <v>938</v>
      </c>
      <c r="K5867" s="8">
        <v>45849</v>
      </c>
      <c r="L5867" s="7" t="s">
        <v>8443</v>
      </c>
      <c r="M5867" s="44">
        <v>78.8</v>
      </c>
      <c r="N5867" s="7">
        <v>1</v>
      </c>
      <c r="O5867" s="44">
        <v>116.7</v>
      </c>
      <c r="P5867" s="44">
        <v>36</v>
      </c>
      <c r="Q5867" s="44">
        <v>3.13</v>
      </c>
      <c r="R5867" s="44">
        <v>19.760000000000002</v>
      </c>
      <c r="S5867" s="44">
        <v>37.9</v>
      </c>
      <c r="T5867" s="44">
        <v>0</v>
      </c>
      <c r="U5867" s="44">
        <v>19.91</v>
      </c>
      <c r="V5867" s="9">
        <v>0.25269999999999998</v>
      </c>
      <c r="W5867" s="42" t="s">
        <v>34</v>
      </c>
      <c r="X5867" s="43"/>
      <c r="Y5867" s="43"/>
      <c r="Z5867" s="43" t="s">
        <v>8442</v>
      </c>
      <c r="AA5867" s="37" t="str">
        <f>VLOOKUP(J5867, sku!B:C, 2, FALSE)</f>
        <v>Cadeirinha Preta Aro 26 - Peixinho Bike</v>
      </c>
      <c r="AB5867" s="37" t="str">
        <f>VLOOKUP(J5867, sku!B:BM, 64, FALSE)</f>
        <v>Revenda</v>
      </c>
      <c r="AC5867" s="37" t="str">
        <f>LEFT(pedidos[[#This Row],[SKU]],3)</f>
        <v>CAD</v>
      </c>
      <c r="AD5867" s="37" t="str" cm="1">
        <f t="array" aca="1" ref="AD5867" ca="1">IFERROR(
  INDEX(
    montadora[Montadora],
    MATCH(TRUE,LEFT(#REF!,NÚCARACT(montadora[SKU Parcial]))=montadora[SKU Parcial],0)
  ),
  ""
)</f>
        <v/>
      </c>
    </row>
    <row r="5868" spans="1:30" x14ac:dyDescent="0.25">
      <c r="A5868" s="42" t="s">
        <v>10995</v>
      </c>
      <c r="B5868" s="42"/>
      <c r="C5868" s="42"/>
      <c r="D5868" s="42"/>
      <c r="E5868" s="42">
        <v>18999619347</v>
      </c>
      <c r="F5868" s="42" t="s">
        <v>10700</v>
      </c>
      <c r="G5868" s="42" t="s">
        <v>11228</v>
      </c>
      <c r="H5868" s="7"/>
      <c r="I5868" s="42"/>
      <c r="J5868" s="42" t="s">
        <v>1809</v>
      </c>
      <c r="K5868" s="8">
        <v>45849</v>
      </c>
      <c r="L5868" s="7" t="s">
        <v>8443</v>
      </c>
      <c r="M5868" s="44">
        <v>94.8</v>
      </c>
      <c r="N5868" s="7">
        <v>1</v>
      </c>
      <c r="O5868" s="44">
        <v>101.1</v>
      </c>
      <c r="P5868" s="44">
        <v>37.159999999999997</v>
      </c>
      <c r="Q5868" s="44">
        <v>3.76</v>
      </c>
      <c r="R5868" s="44">
        <v>22.96</v>
      </c>
      <c r="S5868" s="44">
        <v>6.3</v>
      </c>
      <c r="T5868" s="44">
        <v>0</v>
      </c>
      <c r="U5868" s="44">
        <v>30.92</v>
      </c>
      <c r="V5868" s="9">
        <v>0.3261</v>
      </c>
      <c r="W5868" s="42" t="s">
        <v>34</v>
      </c>
      <c r="X5868" s="43"/>
      <c r="Y5868" s="43"/>
      <c r="Z5868" s="43" t="s">
        <v>8442</v>
      </c>
      <c r="AA5868" s="37" t="str">
        <f>VLOOKUP(J5868, sku!B:C, 2, FALSE)</f>
        <v>Cabo de Chupeta Coaxial de Transferência de Carga de Bateria 12/24V 800 Amper, PVC, CCA 3 Metros</v>
      </c>
      <c r="AB5868" s="37" t="str">
        <f>VLOOKUP(J5868, sku!B:BM, 64, FALSE)</f>
        <v>Importação</v>
      </c>
      <c r="AC5868" s="37" t="str">
        <f>LEFT(pedidos[[#This Row],[SKU]],3)</f>
        <v>1EC</v>
      </c>
      <c r="AD5868" s="37" t="str" cm="1">
        <f t="array" aca="1" ref="AD5868" ca="1">IFERROR(
  INDEX(
    montadora[Montadora],
    MATCH(TRUE,LEFT(#REF!,NÚCARACT(montadora[SKU Parcial]))=montadora[SKU Parcial],0)
  ),
  ""
)</f>
        <v/>
      </c>
    </row>
    <row r="5869" spans="1:30" x14ac:dyDescent="0.25">
      <c r="A5869" s="42" t="s">
        <v>10996</v>
      </c>
      <c r="B5869" s="42"/>
      <c r="C5869" s="42"/>
      <c r="D5869" s="42"/>
      <c r="E5869" s="42">
        <v>22798369651</v>
      </c>
      <c r="F5869" s="42" t="s">
        <v>8391</v>
      </c>
      <c r="G5869" s="42" t="s">
        <v>11228</v>
      </c>
      <c r="H5869" s="7"/>
      <c r="I5869" s="42"/>
      <c r="J5869" s="42" t="s">
        <v>3206</v>
      </c>
      <c r="K5869" s="8">
        <v>45849</v>
      </c>
      <c r="L5869" s="7" t="s">
        <v>8443</v>
      </c>
      <c r="M5869" s="44">
        <v>58.9</v>
      </c>
      <c r="N5869" s="7">
        <v>1</v>
      </c>
      <c r="O5869" s="44">
        <v>58.9</v>
      </c>
      <c r="P5869" s="44">
        <v>33.340000000000003</v>
      </c>
      <c r="Q5869" s="44">
        <v>2.34</v>
      </c>
      <c r="R5869" s="44">
        <v>15.78</v>
      </c>
      <c r="S5869" s="44">
        <v>0</v>
      </c>
      <c r="T5869" s="44">
        <v>0</v>
      </c>
      <c r="U5869" s="44">
        <v>7.44</v>
      </c>
      <c r="V5869" s="9">
        <v>0.1263</v>
      </c>
      <c r="W5869" s="42" t="s">
        <v>34</v>
      </c>
      <c r="X5869" s="43"/>
      <c r="Y5869" s="43"/>
      <c r="Z5869" s="43" t="s">
        <v>8442</v>
      </c>
      <c r="AA5869" s="37" t="str">
        <f>VLOOKUP(J5869, sku!B:C, 2, FALSE)</f>
        <v>Banco Bicicleta Selim Preto e Vermelho + Couro PU</v>
      </c>
      <c r="AB5869" s="37" t="str">
        <f>VLOOKUP(J5869, sku!B:BM, 64, FALSE)</f>
        <v>Importação</v>
      </c>
      <c r="AC5869" s="37" t="str">
        <f>LEFT(pedidos[[#This Row],[SKU]],3)</f>
        <v>EB0</v>
      </c>
      <c r="AD5869" s="37" t="str" cm="1">
        <f t="array" aca="1" ref="AD5869" ca="1">IFERROR(
  INDEX(
    montadora[Montadora],
    MATCH(TRUE,LEFT(#REF!,NÚCARACT(montadora[SKU Parcial]))=montadora[SKU Parcial],0)
  ),
  ""
)</f>
        <v/>
      </c>
    </row>
    <row r="5870" spans="1:30" x14ac:dyDescent="0.25">
      <c r="A5870" s="42" t="s">
        <v>10997</v>
      </c>
      <c r="B5870" s="42"/>
      <c r="C5870" s="42"/>
      <c r="D5870" s="42"/>
      <c r="E5870" s="42">
        <v>22298177656</v>
      </c>
      <c r="F5870" s="42" t="s">
        <v>8393</v>
      </c>
      <c r="G5870" s="42" t="s">
        <v>11228</v>
      </c>
      <c r="H5870" s="7"/>
      <c r="I5870" s="42"/>
      <c r="J5870" s="42" t="s">
        <v>2167</v>
      </c>
      <c r="K5870" s="8">
        <v>45849</v>
      </c>
      <c r="L5870" s="7" t="s">
        <v>8443</v>
      </c>
      <c r="M5870" s="44">
        <v>78.8</v>
      </c>
      <c r="N5870" s="7">
        <v>1</v>
      </c>
      <c r="O5870" s="44">
        <v>116.7</v>
      </c>
      <c r="P5870" s="44">
        <v>38.54</v>
      </c>
      <c r="Q5870" s="44">
        <v>3.13</v>
      </c>
      <c r="R5870" s="44">
        <v>19.760000000000002</v>
      </c>
      <c r="S5870" s="44">
        <v>37.9</v>
      </c>
      <c r="T5870" s="44">
        <v>0</v>
      </c>
      <c r="U5870" s="44">
        <v>17.37</v>
      </c>
      <c r="V5870" s="9">
        <v>0.22040000000000001</v>
      </c>
      <c r="W5870" s="42" t="s">
        <v>34</v>
      </c>
      <c r="X5870" s="43"/>
      <c r="Y5870" s="43"/>
      <c r="Z5870" s="43" t="s">
        <v>8442</v>
      </c>
      <c r="AA5870" s="37" t="str">
        <f>VLOOKUP(J5870, sku!B:C, 2, FALSE)</f>
        <v>Cadeirinha Rosa Aro 26 - Peixinho Bike</v>
      </c>
      <c r="AB5870" s="37" t="str">
        <f>VLOOKUP(J5870, sku!B:BM, 64, FALSE)</f>
        <v>Revenda</v>
      </c>
      <c r="AC5870" s="37" t="str">
        <f>LEFT(pedidos[[#This Row],[SKU]],3)</f>
        <v>CAD</v>
      </c>
      <c r="AD5870" s="37" t="str" cm="1">
        <f t="array" aca="1" ref="AD5870" ca="1">IFERROR(
  INDEX(
    montadora[Montadora],
    MATCH(TRUE,LEFT(#REF!,NÚCARACT(montadora[SKU Parcial]))=montadora[SKU Parcial],0)
  ),
  ""
)</f>
        <v/>
      </c>
    </row>
    <row r="5871" spans="1:30" x14ac:dyDescent="0.25">
      <c r="A5871" s="42" t="s">
        <v>10998</v>
      </c>
      <c r="B5871" s="42"/>
      <c r="C5871" s="42"/>
      <c r="D5871" s="42"/>
      <c r="E5871" s="42">
        <v>19299592888</v>
      </c>
      <c r="F5871" s="42" t="s">
        <v>8385</v>
      </c>
      <c r="G5871" s="42" t="s">
        <v>11228</v>
      </c>
      <c r="H5871" s="7"/>
      <c r="I5871" s="42"/>
      <c r="J5871" s="42" t="s">
        <v>3286</v>
      </c>
      <c r="K5871" s="8">
        <v>45849</v>
      </c>
      <c r="L5871" s="7" t="s">
        <v>8443</v>
      </c>
      <c r="M5871" s="44">
        <v>47.8</v>
      </c>
      <c r="N5871" s="7">
        <v>1</v>
      </c>
      <c r="O5871" s="44">
        <v>47.8</v>
      </c>
      <c r="P5871" s="44">
        <v>26.9</v>
      </c>
      <c r="Q5871" s="44">
        <v>1.9</v>
      </c>
      <c r="R5871" s="44">
        <v>13.56</v>
      </c>
      <c r="S5871" s="44">
        <v>0</v>
      </c>
      <c r="T5871" s="44">
        <v>0</v>
      </c>
      <c r="U5871" s="44">
        <v>5.44</v>
      </c>
      <c r="V5871" s="9">
        <v>0.1139</v>
      </c>
      <c r="W5871" s="42" t="s">
        <v>34</v>
      </c>
      <c r="X5871" s="43"/>
      <c r="Y5871" s="43"/>
      <c r="Z5871" s="43" t="s">
        <v>8442</v>
      </c>
      <c r="AA5871" s="37" t="str">
        <f>VLOOKUP(J5871, sku!B:C, 2, FALSE)</f>
        <v>V-Floc 1,5l</v>
      </c>
      <c r="AB5871" s="37" t="str">
        <f>VLOOKUP(J5871, sku!B:BM, 64, FALSE)</f>
        <v>Revenda</v>
      </c>
      <c r="AC5871" s="37" t="str">
        <f>LEFT(pedidos[[#This Row],[SKU]],3)</f>
        <v>VX2</v>
      </c>
      <c r="AD5871" s="37" t="str" cm="1">
        <f t="array" aca="1" ref="AD5871" ca="1">IFERROR(
  INDEX(
    montadora[Montadora],
    MATCH(TRUE,LEFT(#REF!,NÚCARACT(montadora[SKU Parcial]))=montadora[SKU Parcial],0)
  ),
  ""
)</f>
        <v/>
      </c>
    </row>
    <row r="5872" spans="1:30" x14ac:dyDescent="0.25">
      <c r="A5872" s="42" t="s">
        <v>10999</v>
      </c>
      <c r="B5872" s="42"/>
      <c r="C5872" s="42"/>
      <c r="D5872" s="42"/>
      <c r="E5872" s="42">
        <v>20598018789</v>
      </c>
      <c r="F5872" s="42" t="s">
        <v>8394</v>
      </c>
      <c r="G5872" s="42" t="s">
        <v>11228</v>
      </c>
      <c r="H5872" s="7"/>
      <c r="I5872" s="42"/>
      <c r="J5872" s="42" t="s">
        <v>938</v>
      </c>
      <c r="K5872" s="8">
        <v>45849</v>
      </c>
      <c r="L5872" s="7" t="s">
        <v>8443</v>
      </c>
      <c r="M5872" s="44">
        <v>78.8</v>
      </c>
      <c r="N5872" s="7">
        <v>1</v>
      </c>
      <c r="O5872" s="44">
        <v>104.55</v>
      </c>
      <c r="P5872" s="44">
        <v>36</v>
      </c>
      <c r="Q5872" s="44">
        <v>3.13</v>
      </c>
      <c r="R5872" s="44">
        <v>19.760000000000002</v>
      </c>
      <c r="S5872" s="44">
        <v>25.75</v>
      </c>
      <c r="T5872" s="44">
        <v>0</v>
      </c>
      <c r="U5872" s="44">
        <v>19.91</v>
      </c>
      <c r="V5872" s="9">
        <v>0.25269999999999998</v>
      </c>
      <c r="W5872" s="42" t="s">
        <v>34</v>
      </c>
      <c r="X5872" s="43"/>
      <c r="Y5872" s="43"/>
      <c r="Z5872" s="43" t="s">
        <v>8442</v>
      </c>
      <c r="AA5872" s="37" t="str">
        <f>VLOOKUP(J5872, sku!B:C, 2, FALSE)</f>
        <v>Cadeirinha Preta Aro 26 - Peixinho Bike</v>
      </c>
      <c r="AB5872" s="37" t="str">
        <f>VLOOKUP(J5872, sku!B:BM, 64, FALSE)</f>
        <v>Revenda</v>
      </c>
      <c r="AC5872" s="37" t="str">
        <f>LEFT(pedidos[[#This Row],[SKU]],3)</f>
        <v>CAD</v>
      </c>
      <c r="AD5872" s="37" t="str" cm="1">
        <f t="array" aca="1" ref="AD5872" ca="1">IFERROR(
  INDEX(
    montadora[Montadora],
    MATCH(TRUE,LEFT(#REF!,NÚCARACT(montadora[SKU Parcial]))=montadora[SKU Parcial],0)
  ),
  ""
)</f>
        <v/>
      </c>
    </row>
    <row r="5873" spans="1:30" x14ac:dyDescent="0.25">
      <c r="A5873" s="42" t="s">
        <v>11000</v>
      </c>
      <c r="B5873" s="42"/>
      <c r="C5873" s="42"/>
      <c r="D5873" s="42"/>
      <c r="E5873" s="42">
        <v>22298177656</v>
      </c>
      <c r="F5873" s="42" t="s">
        <v>8393</v>
      </c>
      <c r="G5873" s="42" t="s">
        <v>11228</v>
      </c>
      <c r="H5873" s="7"/>
      <c r="I5873" s="42"/>
      <c r="J5873" s="42" t="s">
        <v>8835</v>
      </c>
      <c r="K5873" s="8">
        <v>45849</v>
      </c>
      <c r="L5873" s="7" t="s">
        <v>8443</v>
      </c>
      <c r="M5873" s="44">
        <v>78.8</v>
      </c>
      <c r="N5873" s="7">
        <v>1</v>
      </c>
      <c r="O5873" s="44">
        <v>100.24</v>
      </c>
      <c r="P5873" s="44">
        <v>36</v>
      </c>
      <c r="Q5873" s="44">
        <v>3.13</v>
      </c>
      <c r="R5873" s="44">
        <v>19.760000000000002</v>
      </c>
      <c r="S5873" s="44">
        <v>21.44</v>
      </c>
      <c r="T5873" s="44">
        <v>0</v>
      </c>
      <c r="U5873" s="44">
        <v>19.91</v>
      </c>
      <c r="V5873" s="9">
        <v>0.25269999999999998</v>
      </c>
      <c r="W5873" s="42" t="s">
        <v>34</v>
      </c>
      <c r="X5873" s="43"/>
      <c r="Y5873" s="43"/>
      <c r="Z5873" s="43" t="s">
        <v>8442</v>
      </c>
      <c r="AA5873" s="37" t="str">
        <f>VLOOKUP(J5873, sku!B:C, 2, FALSE)</f>
        <v>Cadeirinha Cinza Aro 26 - Peixinho Bike</v>
      </c>
      <c r="AB5873" s="37" t="str">
        <f>VLOOKUP(J5873, sku!B:BM, 64, FALSE)</f>
        <v>Revenda</v>
      </c>
      <c r="AC5873" s="37" t="str">
        <f>LEFT(pedidos[[#This Row],[SKU]],3)</f>
        <v>CAD</v>
      </c>
      <c r="AD5873" s="37" t="str" cm="1">
        <f t="array" aca="1" ref="AD5873" ca="1">IFERROR(
  INDEX(
    montadora[Montadora],
    MATCH(TRUE,LEFT(#REF!,NÚCARACT(montadora[SKU Parcial]))=montadora[SKU Parcial],0)
  ),
  ""
)</f>
        <v/>
      </c>
    </row>
    <row r="5874" spans="1:30" x14ac:dyDescent="0.25">
      <c r="A5874" s="42" t="s">
        <v>11001</v>
      </c>
      <c r="B5874" s="42"/>
      <c r="C5874" s="42"/>
      <c r="D5874" s="42"/>
      <c r="E5874" s="42">
        <v>21599592011</v>
      </c>
      <c r="F5874" s="42" t="s">
        <v>8376</v>
      </c>
      <c r="G5874" s="42" t="s">
        <v>11228</v>
      </c>
      <c r="H5874" s="7"/>
      <c r="I5874" s="42"/>
      <c r="J5874" s="42" t="s">
        <v>304</v>
      </c>
      <c r="K5874" s="8">
        <v>45849</v>
      </c>
      <c r="L5874" s="7" t="s">
        <v>8443</v>
      </c>
      <c r="M5874" s="44">
        <v>58.8</v>
      </c>
      <c r="N5874" s="7">
        <v>1</v>
      </c>
      <c r="O5874" s="44">
        <v>58.8</v>
      </c>
      <c r="P5874" s="44">
        <v>21.45</v>
      </c>
      <c r="Q5874" s="44">
        <v>2.33</v>
      </c>
      <c r="R5874" s="44">
        <v>15.76</v>
      </c>
      <c r="S5874" s="44">
        <v>0</v>
      </c>
      <c r="T5874" s="44">
        <v>0</v>
      </c>
      <c r="U5874" s="44">
        <v>19.260000000000002</v>
      </c>
      <c r="V5874" s="9">
        <v>0.32750000000000001</v>
      </c>
      <c r="W5874" s="42" t="s">
        <v>34</v>
      </c>
      <c r="X5874" s="43"/>
      <c r="Y5874" s="43"/>
      <c r="Z5874" s="43" t="s">
        <v>8442</v>
      </c>
      <c r="AA5874" s="37" t="str">
        <f>VLOOKUP(J5874, sku!B:C, 2, FALSE)</f>
        <v>Corrente de Moto Antifurto 150cm - Preto</v>
      </c>
      <c r="AB5874" s="37" t="str">
        <f>VLOOKUP(J5874, sku!B:BM, 64, FALSE)</f>
        <v>Importação</v>
      </c>
      <c r="AC5874" s="37" t="str">
        <f>LEFT(pedidos[[#This Row],[SKU]],3)</f>
        <v>XR0</v>
      </c>
      <c r="AD5874" s="37" t="str" cm="1">
        <f t="array" aca="1" ref="AD5874" ca="1">IFERROR(
  INDEX(
    montadora[Montadora],
    MATCH(TRUE,LEFT(#REF!,NÚCARACT(montadora[SKU Parcial]))=montadora[SKU Parcial],0)
  ),
  ""
)</f>
        <v/>
      </c>
    </row>
    <row r="5875" spans="1:30" x14ac:dyDescent="0.25">
      <c r="A5875" s="42" t="s">
        <v>11002</v>
      </c>
      <c r="B5875" s="42"/>
      <c r="C5875" s="42"/>
      <c r="D5875" s="42"/>
      <c r="E5875" s="42">
        <v>22993662667</v>
      </c>
      <c r="F5875" s="42" t="s">
        <v>8377</v>
      </c>
      <c r="G5875" s="42" t="s">
        <v>11228</v>
      </c>
      <c r="H5875" s="7"/>
      <c r="I5875" s="42"/>
      <c r="J5875" s="42" t="s">
        <v>8432</v>
      </c>
      <c r="K5875" s="8">
        <v>45849</v>
      </c>
      <c r="L5875" s="7" t="s">
        <v>8443</v>
      </c>
      <c r="M5875" s="44">
        <v>44.8</v>
      </c>
      <c r="N5875" s="7">
        <v>1</v>
      </c>
      <c r="O5875" s="44">
        <v>44.8</v>
      </c>
      <c r="P5875" s="44">
        <v>21.89</v>
      </c>
      <c r="Q5875" s="44">
        <v>1.78</v>
      </c>
      <c r="R5875" s="44">
        <v>12.96</v>
      </c>
      <c r="S5875" s="44">
        <v>0</v>
      </c>
      <c r="T5875" s="44">
        <v>0</v>
      </c>
      <c r="U5875" s="44">
        <v>8.17</v>
      </c>
      <c r="V5875" s="9">
        <v>0.18240000000000001</v>
      </c>
      <c r="W5875" s="42" t="s">
        <v>34</v>
      </c>
      <c r="X5875" s="43"/>
      <c r="Y5875" s="43"/>
      <c r="Z5875" s="43" t="s">
        <v>8442</v>
      </c>
      <c r="AA5875" s="37" t="str">
        <f>VLOOKUP(J5875, sku!B:C, 2, FALSE)</f>
        <v>Glazox 500ml Zacs</v>
      </c>
      <c r="AB5875" s="37" t="str">
        <f>VLOOKUP(J5875, sku!B:BM, 64, FALSE)</f>
        <v>Revenda</v>
      </c>
      <c r="AC5875" s="37" t="str">
        <f>LEFT(pedidos[[#This Row],[SKU]],3)</f>
        <v>VX2</v>
      </c>
      <c r="AD5875" s="37" t="str" cm="1">
        <f t="array" aca="1" ref="AD5875" ca="1">IFERROR(
  INDEX(
    montadora[Montadora],
    MATCH(TRUE,LEFT(#REF!,NÚCARACT(montadora[SKU Parcial]))=montadora[SKU Parcial],0)
  ),
  ""
)</f>
        <v/>
      </c>
    </row>
    <row r="5876" spans="1:30" x14ac:dyDescent="0.25">
      <c r="A5876" s="42" t="s">
        <v>11003</v>
      </c>
      <c r="B5876" s="42"/>
      <c r="C5876" s="42"/>
      <c r="D5876" s="42"/>
      <c r="E5876" s="42">
        <v>23998214127</v>
      </c>
      <c r="F5876" s="42" t="s">
        <v>10132</v>
      </c>
      <c r="G5876" s="42" t="s">
        <v>11228</v>
      </c>
      <c r="H5876" s="7"/>
      <c r="I5876" s="42"/>
      <c r="J5876" s="42" t="s">
        <v>2747</v>
      </c>
      <c r="K5876" s="8">
        <v>45849</v>
      </c>
      <c r="L5876" s="7" t="s">
        <v>8443</v>
      </c>
      <c r="M5876" s="44">
        <v>92.8</v>
      </c>
      <c r="N5876" s="7">
        <v>1</v>
      </c>
      <c r="O5876" s="44">
        <v>92.8</v>
      </c>
      <c r="P5876" s="44">
        <v>41.36</v>
      </c>
      <c r="Q5876" s="44">
        <v>3.68</v>
      </c>
      <c r="R5876" s="44">
        <v>22.56</v>
      </c>
      <c r="S5876" s="44">
        <v>0</v>
      </c>
      <c r="T5876" s="44">
        <v>0</v>
      </c>
      <c r="U5876" s="44">
        <v>25.2</v>
      </c>
      <c r="V5876" s="9">
        <v>0.27150000000000002</v>
      </c>
      <c r="W5876" s="42" t="s">
        <v>34</v>
      </c>
      <c r="X5876" s="43"/>
      <c r="Y5876" s="43"/>
      <c r="Z5876" s="43" t="s">
        <v>8442</v>
      </c>
      <c r="AA5876" s="37" t="str">
        <f>VLOOKUP(J5876, sku!B:C, 2, FALSE)</f>
        <v>Cabo de Chupeta Coaxial de Transferência de Carga de Bateria 12/24V 500 Amper, PVC, CCA 5 Metros</v>
      </c>
      <c r="AB5876" s="37" t="str">
        <f>VLOOKUP(J5876, sku!B:BM, 64, FALSE)</f>
        <v>Importação</v>
      </c>
      <c r="AC5876" s="37" t="str">
        <f>LEFT(pedidos[[#This Row],[SKU]],3)</f>
        <v>1EC</v>
      </c>
      <c r="AD5876" s="37" t="str" cm="1">
        <f t="array" aca="1" ref="AD5876" ca="1">IFERROR(
  INDEX(
    montadora[Montadora],
    MATCH(TRUE,LEFT(#REF!,NÚCARACT(montadora[SKU Parcial]))=montadora[SKU Parcial],0)
  ),
  ""
)</f>
        <v/>
      </c>
    </row>
    <row r="5877" spans="1:30" x14ac:dyDescent="0.25">
      <c r="A5877" s="42" t="s">
        <v>11004</v>
      </c>
      <c r="B5877" s="42"/>
      <c r="C5877" s="42"/>
      <c r="D5877" s="42"/>
      <c r="E5877" s="42">
        <v>19299592888</v>
      </c>
      <c r="F5877" s="42" t="s">
        <v>8385</v>
      </c>
      <c r="G5877" s="42" t="s">
        <v>11228</v>
      </c>
      <c r="H5877" s="7"/>
      <c r="I5877" s="42"/>
      <c r="J5877" s="42" t="s">
        <v>3286</v>
      </c>
      <c r="K5877" s="8">
        <v>45848</v>
      </c>
      <c r="L5877" s="7" t="s">
        <v>8443</v>
      </c>
      <c r="M5877" s="44">
        <v>47.8</v>
      </c>
      <c r="N5877" s="7">
        <v>1</v>
      </c>
      <c r="O5877" s="44">
        <v>47.8</v>
      </c>
      <c r="P5877" s="44">
        <v>26.9</v>
      </c>
      <c r="Q5877" s="44">
        <v>1.9</v>
      </c>
      <c r="R5877" s="44">
        <v>13.56</v>
      </c>
      <c r="S5877" s="44">
        <v>0</v>
      </c>
      <c r="T5877" s="44">
        <v>0</v>
      </c>
      <c r="U5877" s="44">
        <v>5.44</v>
      </c>
      <c r="V5877" s="9">
        <v>0.1139</v>
      </c>
      <c r="W5877" s="42" t="s">
        <v>34</v>
      </c>
      <c r="X5877" s="43"/>
      <c r="Y5877" s="43"/>
      <c r="Z5877" s="43" t="s">
        <v>8442</v>
      </c>
      <c r="AA5877" s="37" t="str">
        <f>VLOOKUP(J5877, sku!B:C, 2, FALSE)</f>
        <v>V-Floc 1,5l</v>
      </c>
      <c r="AB5877" s="37" t="str">
        <f>VLOOKUP(J5877, sku!B:BM, 64, FALSE)</f>
        <v>Revenda</v>
      </c>
      <c r="AC5877" s="37" t="str">
        <f>LEFT(pedidos[[#This Row],[SKU]],3)</f>
        <v>VX2</v>
      </c>
      <c r="AD5877" s="37" t="str" cm="1">
        <f t="array" aca="1" ref="AD5877" ca="1">IFERROR(
  INDEX(
    montadora[Montadora],
    MATCH(TRUE,LEFT(#REF!,NÚCARACT(montadora[SKU Parcial]))=montadora[SKU Parcial],0)
  ),
  ""
)</f>
        <v/>
      </c>
    </row>
    <row r="5878" spans="1:30" x14ac:dyDescent="0.25">
      <c r="A5878" s="42" t="s">
        <v>11005</v>
      </c>
      <c r="B5878" s="42"/>
      <c r="C5878" s="42"/>
      <c r="D5878" s="42"/>
      <c r="E5878" s="42">
        <v>23998214127</v>
      </c>
      <c r="F5878" s="42" t="s">
        <v>10132</v>
      </c>
      <c r="G5878" s="42" t="s">
        <v>11228</v>
      </c>
      <c r="H5878" s="7"/>
      <c r="I5878" s="42"/>
      <c r="J5878" s="42" t="s">
        <v>2747</v>
      </c>
      <c r="K5878" s="8">
        <v>45848</v>
      </c>
      <c r="L5878" s="7" t="s">
        <v>8443</v>
      </c>
      <c r="M5878" s="44">
        <v>92.8</v>
      </c>
      <c r="N5878" s="7">
        <v>1</v>
      </c>
      <c r="O5878" s="44">
        <v>92.8</v>
      </c>
      <c r="P5878" s="44">
        <v>41.36</v>
      </c>
      <c r="Q5878" s="44">
        <v>3.68</v>
      </c>
      <c r="R5878" s="44">
        <v>22.56</v>
      </c>
      <c r="S5878" s="44">
        <v>0</v>
      </c>
      <c r="T5878" s="44">
        <v>0</v>
      </c>
      <c r="U5878" s="44">
        <v>25.2</v>
      </c>
      <c r="V5878" s="9">
        <v>0.27150000000000002</v>
      </c>
      <c r="W5878" s="42" t="s">
        <v>34</v>
      </c>
      <c r="X5878" s="43"/>
      <c r="Y5878" s="43"/>
      <c r="Z5878" s="43" t="s">
        <v>8442</v>
      </c>
      <c r="AA5878" s="37" t="str">
        <f>VLOOKUP(J5878, sku!B:C, 2, FALSE)</f>
        <v>Cabo de Chupeta Coaxial de Transferência de Carga de Bateria 12/24V 500 Amper, PVC, CCA 5 Metros</v>
      </c>
      <c r="AB5878" s="37" t="str">
        <f>VLOOKUP(J5878, sku!B:BM, 64, FALSE)</f>
        <v>Importação</v>
      </c>
      <c r="AC5878" s="37" t="str">
        <f>LEFT(pedidos[[#This Row],[SKU]],3)</f>
        <v>1EC</v>
      </c>
      <c r="AD5878" s="37" t="str" cm="1">
        <f t="array" aca="1" ref="AD5878" ca="1">IFERROR(
  INDEX(
    montadora[Montadora],
    MATCH(TRUE,LEFT(#REF!,NÚCARACT(montadora[SKU Parcial]))=montadora[SKU Parcial],0)
  ),
  ""
)</f>
        <v/>
      </c>
    </row>
    <row r="5879" spans="1:30" x14ac:dyDescent="0.25">
      <c r="A5879" s="42" t="s">
        <v>11006</v>
      </c>
      <c r="B5879" s="42"/>
      <c r="C5879" s="42"/>
      <c r="D5879" s="42"/>
      <c r="E5879" s="42">
        <v>22798152935</v>
      </c>
      <c r="F5879" s="42" t="s">
        <v>10710</v>
      </c>
      <c r="G5879" s="42" t="s">
        <v>11228</v>
      </c>
      <c r="H5879" s="7"/>
      <c r="I5879" s="42"/>
      <c r="J5879" s="42" t="s">
        <v>10726</v>
      </c>
      <c r="K5879" s="8">
        <v>45848</v>
      </c>
      <c r="L5879" s="7" t="s">
        <v>8443</v>
      </c>
      <c r="M5879" s="44">
        <v>51.8</v>
      </c>
      <c r="N5879" s="7">
        <v>1</v>
      </c>
      <c r="O5879" s="44">
        <v>51.8</v>
      </c>
      <c r="P5879" s="44">
        <v>30.45</v>
      </c>
      <c r="Q5879" s="44">
        <v>2.06</v>
      </c>
      <c r="R5879" s="44">
        <v>14.36</v>
      </c>
      <c r="S5879" s="44">
        <v>0</v>
      </c>
      <c r="T5879" s="44">
        <v>0</v>
      </c>
      <c r="U5879" s="44">
        <v>4.93</v>
      </c>
      <c r="V5879" s="9">
        <v>9.5200000000000007E-2</v>
      </c>
      <c r="W5879" s="42" t="s">
        <v>34</v>
      </c>
      <c r="X5879" s="43"/>
      <c r="Y5879" s="43"/>
      <c r="Z5879" s="43" t="s">
        <v>8442</v>
      </c>
      <c r="AA5879" s="37" t="str">
        <f>VLOOKUP(J5879, sku!B:C, 2, FALSE)</f>
        <v>Makker 500ml</v>
      </c>
      <c r="AB5879" s="37" t="str">
        <f>VLOOKUP(J5879, sku!B:BM, 64, FALSE)</f>
        <v>Revenda</v>
      </c>
      <c r="AC5879" s="37" t="str">
        <f>LEFT(pedidos[[#This Row],[SKU]],3)</f>
        <v>VX2</v>
      </c>
      <c r="AD5879" s="37" t="str" cm="1">
        <f t="array" aca="1" ref="AD5879" ca="1">IFERROR(
  INDEX(
    montadora[Montadora],
    MATCH(TRUE,LEFT(#REF!,NÚCARACT(montadora[SKU Parcial]))=montadora[SKU Parcial],0)
  ),
  ""
)</f>
        <v/>
      </c>
    </row>
    <row r="5880" spans="1:30" x14ac:dyDescent="0.25">
      <c r="A5880" s="42" t="s">
        <v>11007</v>
      </c>
      <c r="B5880" s="42"/>
      <c r="C5880" s="42"/>
      <c r="D5880" s="42"/>
      <c r="E5880" s="42">
        <v>19799592483</v>
      </c>
      <c r="F5880" s="42" t="s">
        <v>8363</v>
      </c>
      <c r="G5880" s="42" t="s">
        <v>11228</v>
      </c>
      <c r="H5880" s="7"/>
      <c r="I5880" s="42"/>
      <c r="J5880" s="42" t="s">
        <v>8425</v>
      </c>
      <c r="K5880" s="8">
        <v>45848</v>
      </c>
      <c r="L5880" s="7" t="s">
        <v>8443</v>
      </c>
      <c r="M5880" s="44">
        <v>30.8</v>
      </c>
      <c r="N5880" s="7">
        <v>1</v>
      </c>
      <c r="O5880" s="44">
        <v>30.8</v>
      </c>
      <c r="P5880" s="44">
        <v>14.46</v>
      </c>
      <c r="Q5880" s="44">
        <v>1.22</v>
      </c>
      <c r="R5880" s="44">
        <v>10.16</v>
      </c>
      <c r="S5880" s="44">
        <v>0</v>
      </c>
      <c r="T5880" s="44">
        <v>0</v>
      </c>
      <c r="U5880" s="44">
        <v>4.96</v>
      </c>
      <c r="V5880" s="9">
        <v>0.161</v>
      </c>
      <c r="W5880" s="42" t="s">
        <v>34</v>
      </c>
      <c r="X5880" s="43"/>
      <c r="Y5880" s="43"/>
      <c r="Z5880" s="43" t="s">
        <v>8442</v>
      </c>
      <c r="AA5880" s="37" t="str">
        <f>VLOOKUP(J5880, sku!B:C, 2, FALSE)</f>
        <v>Darker 500ml</v>
      </c>
      <c r="AB5880" s="37" t="str">
        <f>VLOOKUP(J5880, sku!B:BM, 64, FALSE)</f>
        <v>Revenda</v>
      </c>
      <c r="AC5880" s="37" t="str">
        <f>LEFT(pedidos[[#This Row],[SKU]],3)</f>
        <v>VX2</v>
      </c>
      <c r="AD5880" s="37" t="str" cm="1">
        <f t="array" aca="1" ref="AD5880" ca="1">IFERROR(
  INDEX(
    montadora[Montadora],
    MATCH(TRUE,LEFT(#REF!,NÚCARACT(montadora[SKU Parcial]))=montadora[SKU Parcial],0)
  ),
  ""
)</f>
        <v/>
      </c>
    </row>
    <row r="5881" spans="1:30" x14ac:dyDescent="0.25">
      <c r="A5881" s="42" t="s">
        <v>11008</v>
      </c>
      <c r="B5881" s="42"/>
      <c r="C5881" s="42"/>
      <c r="D5881" s="42"/>
      <c r="E5881" s="42">
        <v>21098008241</v>
      </c>
      <c r="F5881" s="42" t="s">
        <v>8361</v>
      </c>
      <c r="G5881" s="42" t="s">
        <v>11228</v>
      </c>
      <c r="H5881" s="7"/>
      <c r="I5881" s="42"/>
      <c r="J5881" s="42" t="s">
        <v>3296</v>
      </c>
      <c r="K5881" s="8">
        <v>45848</v>
      </c>
      <c r="L5881" s="7" t="s">
        <v>8443</v>
      </c>
      <c r="M5881" s="44">
        <v>29.8</v>
      </c>
      <c r="N5881" s="7">
        <v>1</v>
      </c>
      <c r="O5881" s="44">
        <v>37.31</v>
      </c>
      <c r="P5881" s="44">
        <v>13.69</v>
      </c>
      <c r="Q5881" s="44">
        <v>1.18</v>
      </c>
      <c r="R5881" s="44">
        <v>9.9600000000000009</v>
      </c>
      <c r="S5881" s="44">
        <v>7.51</v>
      </c>
      <c r="T5881" s="44">
        <v>0</v>
      </c>
      <c r="U5881" s="44">
        <v>4.97</v>
      </c>
      <c r="V5881" s="9">
        <v>0.16669999999999999</v>
      </c>
      <c r="W5881" s="42" t="s">
        <v>34</v>
      </c>
      <c r="X5881" s="43"/>
      <c r="Y5881" s="43"/>
      <c r="Z5881" s="43" t="s">
        <v>8442</v>
      </c>
      <c r="AA5881" s="37" t="str">
        <f>VLOOKUP(J5881, sku!B:C, 2, FALSE)</f>
        <v>Sanitizante Carro Novo 1,5l</v>
      </c>
      <c r="AB5881" s="37" t="str">
        <f>VLOOKUP(J5881, sku!B:BM, 64, FALSE)</f>
        <v>Revenda</v>
      </c>
      <c r="AC5881" s="37" t="str">
        <f>LEFT(pedidos[[#This Row],[SKU]],3)</f>
        <v>VT2</v>
      </c>
      <c r="AD5881" s="37" t="str" cm="1">
        <f t="array" aca="1" ref="AD5881" ca="1">IFERROR(
  INDEX(
    montadora[Montadora],
    MATCH(TRUE,LEFT(#REF!,NÚCARACT(montadora[SKU Parcial]))=montadora[SKU Parcial],0)
  ),
  ""
)</f>
        <v/>
      </c>
    </row>
    <row r="5882" spans="1:30" x14ac:dyDescent="0.25">
      <c r="A5882" s="42" t="s">
        <v>11009</v>
      </c>
      <c r="B5882" s="42"/>
      <c r="C5882" s="42"/>
      <c r="D5882" s="42"/>
      <c r="E5882" s="42">
        <v>21199662979</v>
      </c>
      <c r="F5882" s="42" t="s">
        <v>10123</v>
      </c>
      <c r="G5882" s="42" t="s">
        <v>11228</v>
      </c>
      <c r="H5882" s="7"/>
      <c r="I5882" s="42"/>
      <c r="J5882" s="42" t="s">
        <v>2566</v>
      </c>
      <c r="K5882" s="8">
        <v>45848</v>
      </c>
      <c r="L5882" s="7" t="s">
        <v>8443</v>
      </c>
      <c r="M5882" s="44">
        <v>18.8</v>
      </c>
      <c r="N5882" s="7">
        <v>1</v>
      </c>
      <c r="O5882" s="44">
        <v>18.8</v>
      </c>
      <c r="P5882" s="44">
        <v>5.4</v>
      </c>
      <c r="Q5882" s="44">
        <v>0.75</v>
      </c>
      <c r="R5882" s="44">
        <v>7.76</v>
      </c>
      <c r="S5882" s="44">
        <v>0</v>
      </c>
      <c r="T5882" s="44">
        <v>0</v>
      </c>
      <c r="U5882" s="44">
        <v>4.8899999999999997</v>
      </c>
      <c r="V5882" s="9">
        <v>0.26029999999999998</v>
      </c>
      <c r="W5882" s="42" t="s">
        <v>34</v>
      </c>
      <c r="X5882" s="43"/>
      <c r="Y5882" s="43"/>
      <c r="Z5882" s="43" t="s">
        <v>8442</v>
      </c>
      <c r="AA5882" s="37" t="str">
        <f>VLOOKUP(J5882, sku!B:C, 2, FALSE)</f>
        <v>Chave Allen de Aço de Cabeça, Esférica (9 Peças) Hex Key Wrench</v>
      </c>
      <c r="AB5882" s="37" t="str">
        <f>VLOOKUP(J5882, sku!B:BM, 64, FALSE)</f>
        <v>Importação</v>
      </c>
      <c r="AC5882" s="37" t="str">
        <f>LEFT(pedidos[[#This Row],[SKU]],3)</f>
        <v>1K9</v>
      </c>
      <c r="AD5882" s="37" t="str" cm="1">
        <f t="array" aca="1" ref="AD5882" ca="1">IFERROR(
  INDEX(
    montadora[Montadora],
    MATCH(TRUE,LEFT(#REF!,NÚCARACT(montadora[SKU Parcial]))=montadora[SKU Parcial],0)
  ),
  ""
)</f>
        <v/>
      </c>
    </row>
    <row r="5883" spans="1:30" x14ac:dyDescent="0.25">
      <c r="A5883" s="42" t="s">
        <v>11010</v>
      </c>
      <c r="B5883" s="42"/>
      <c r="C5883" s="42"/>
      <c r="D5883" s="42"/>
      <c r="E5883" s="42">
        <v>20098018865</v>
      </c>
      <c r="F5883" s="42" t="s">
        <v>8403</v>
      </c>
      <c r="G5883" s="42" t="s">
        <v>11228</v>
      </c>
      <c r="H5883" s="7"/>
      <c r="I5883" s="42"/>
      <c r="J5883" s="42" t="s">
        <v>205</v>
      </c>
      <c r="K5883" s="8">
        <v>45848</v>
      </c>
      <c r="L5883" s="7" t="s">
        <v>8443</v>
      </c>
      <c r="M5883" s="44">
        <v>328.8</v>
      </c>
      <c r="N5883" s="7">
        <v>1</v>
      </c>
      <c r="O5883" s="44">
        <v>328.8</v>
      </c>
      <c r="P5883" s="44">
        <v>120</v>
      </c>
      <c r="Q5883" s="44">
        <v>13.05</v>
      </c>
      <c r="R5883" s="44">
        <v>69.760000000000005</v>
      </c>
      <c r="S5883" s="44">
        <v>0</v>
      </c>
      <c r="T5883" s="44">
        <v>0</v>
      </c>
      <c r="U5883" s="44">
        <v>125.99</v>
      </c>
      <c r="V5883" s="9">
        <v>0.38319999999999999</v>
      </c>
      <c r="W5883" s="42" t="s">
        <v>34</v>
      </c>
      <c r="X5883" s="43"/>
      <c r="Y5883" s="43"/>
      <c r="Z5883" s="43" t="s">
        <v>8442</v>
      </c>
      <c r="AA5883" s="37" t="str">
        <f>VLOOKUP(J5883, sku!B:C, 2, FALSE)</f>
        <v>Travessa Ford - Style - - - Ecosport - - - Preto</v>
      </c>
      <c r="AB5883" s="37" t="str">
        <f>VLOOKUP(J5883, sku!B:BM, 64, FALSE)</f>
        <v>Fabricação</v>
      </c>
      <c r="AC5883" s="37" t="str">
        <f>LEFT(pedidos[[#This Row],[SKU]],3)</f>
        <v>XFO</v>
      </c>
      <c r="AD5883" s="37" t="str" cm="1">
        <f t="array" aca="1" ref="AD5883" ca="1">IFERROR(
  INDEX(
    montadora[Montadora],
    MATCH(TRUE,LEFT(#REF!,NÚCARACT(montadora[SKU Parcial]))=montadora[SKU Parcial],0)
  ),
  ""
)</f>
        <v/>
      </c>
    </row>
    <row r="5884" spans="1:30" x14ac:dyDescent="0.25">
      <c r="A5884" s="42" t="s">
        <v>11011</v>
      </c>
      <c r="B5884" s="42"/>
      <c r="C5884" s="42"/>
      <c r="D5884" s="42"/>
      <c r="E5884" s="42">
        <v>18198092302</v>
      </c>
      <c r="F5884" s="42" t="s">
        <v>11211</v>
      </c>
      <c r="G5884" s="42" t="s">
        <v>11228</v>
      </c>
      <c r="H5884" s="7"/>
      <c r="I5884" s="42"/>
      <c r="J5884" s="42" t="s">
        <v>11217</v>
      </c>
      <c r="K5884" s="8">
        <v>45848</v>
      </c>
      <c r="L5884" s="7" t="s">
        <v>8443</v>
      </c>
      <c r="M5884" s="44">
        <v>228.8</v>
      </c>
      <c r="N5884" s="7">
        <v>1</v>
      </c>
      <c r="O5884" s="44">
        <v>228.8</v>
      </c>
      <c r="P5884" s="44">
        <v>105</v>
      </c>
      <c r="Q5884" s="44">
        <v>9.08</v>
      </c>
      <c r="R5884" s="44">
        <v>49.76</v>
      </c>
      <c r="S5884" s="44">
        <v>0</v>
      </c>
      <c r="T5884" s="44">
        <v>0</v>
      </c>
      <c r="U5884" s="44">
        <v>64.959999999999994</v>
      </c>
      <c r="V5884" s="9">
        <v>0.28389999999999999</v>
      </c>
      <c r="W5884" s="42" t="s">
        <v>34</v>
      </c>
      <c r="X5884" s="43"/>
      <c r="Y5884" s="43"/>
      <c r="Z5884" s="43" t="s">
        <v>8442</v>
      </c>
      <c r="AA5884" s="37" t="str">
        <f>VLOOKUP(J5884, sku!B:C, 2, FALSE)</f>
        <v>Travessa Chevrolet - Slim - - - Zafira - 2001 A 2012 - Preto</v>
      </c>
      <c r="AB5884" s="37" t="str">
        <f>VLOOKUP(J5884, sku!B:BM, 64, FALSE)</f>
        <v>Fabricação</v>
      </c>
      <c r="AC5884" s="37" t="str">
        <f>LEFT(pedidos[[#This Row],[SKU]],3)</f>
        <v>XGM</v>
      </c>
      <c r="AD5884" s="37" t="str" cm="1">
        <f t="array" aca="1" ref="AD5884" ca="1">IFERROR(
  INDEX(
    montadora[Montadora],
    MATCH(TRUE,LEFT(#REF!,NÚCARACT(montadora[SKU Parcial]))=montadora[SKU Parcial],0)
  ),
  ""
)</f>
        <v/>
      </c>
    </row>
    <row r="5885" spans="1:30" x14ac:dyDescent="0.25">
      <c r="A5885" s="42" t="s">
        <v>11012</v>
      </c>
      <c r="B5885" s="42"/>
      <c r="C5885" s="42"/>
      <c r="D5885" s="42"/>
      <c r="E5885" s="42">
        <v>23498163423</v>
      </c>
      <c r="F5885" s="42" t="s">
        <v>10133</v>
      </c>
      <c r="G5885" s="42" t="s">
        <v>11228</v>
      </c>
      <c r="H5885" s="7"/>
      <c r="I5885" s="42"/>
      <c r="J5885" s="42" t="s">
        <v>2612</v>
      </c>
      <c r="K5885" s="8">
        <v>45848</v>
      </c>
      <c r="L5885" s="7" t="s">
        <v>8443</v>
      </c>
      <c r="M5885" s="44">
        <v>21.8</v>
      </c>
      <c r="N5885" s="7">
        <v>1</v>
      </c>
      <c r="O5885" s="44">
        <v>21.8</v>
      </c>
      <c r="P5885" s="44">
        <v>8.66</v>
      </c>
      <c r="Q5885" s="44">
        <v>0.87</v>
      </c>
      <c r="R5885" s="44">
        <v>7.95</v>
      </c>
      <c r="S5885" s="44">
        <v>0</v>
      </c>
      <c r="T5885" s="44">
        <v>0</v>
      </c>
      <c r="U5885" s="44">
        <v>4.33</v>
      </c>
      <c r="V5885" s="9">
        <v>0.19839999999999999</v>
      </c>
      <c r="W5885" s="42" t="s">
        <v>34</v>
      </c>
      <c r="X5885" s="43"/>
      <c r="Y5885" s="43"/>
      <c r="Z5885" s="43" t="s">
        <v>8442</v>
      </c>
      <c r="AA5885" s="37" t="str">
        <f>VLOOKUP(J5885, sku!B:C, 2, FALSE)</f>
        <v>Barra Descontaminante 50g</v>
      </c>
      <c r="AB5885" s="37" t="str">
        <f>VLOOKUP(J5885, sku!B:BM, 64, FALSE)</f>
        <v>Revenda</v>
      </c>
      <c r="AC5885" s="37" t="str">
        <f>LEFT(pedidos[[#This Row],[SKU]],3)</f>
        <v>VT2</v>
      </c>
      <c r="AD5885" s="37" t="str" cm="1">
        <f t="array" aca="1" ref="AD5885" ca="1">IFERROR(
  INDEX(
    montadora[Montadora],
    MATCH(TRUE,LEFT(#REF!,NÚCARACT(montadora[SKU Parcial]))=montadora[SKU Parcial],0)
  ),
  ""
)</f>
        <v/>
      </c>
    </row>
    <row r="5886" spans="1:30" x14ac:dyDescent="0.25">
      <c r="A5886" s="42" t="s">
        <v>11012</v>
      </c>
      <c r="B5886" s="42"/>
      <c r="C5886" s="42"/>
      <c r="D5886" s="42"/>
      <c r="E5886" s="42">
        <v>23798163398</v>
      </c>
      <c r="F5886" s="42" t="s">
        <v>10115</v>
      </c>
      <c r="G5886" s="42" t="s">
        <v>11228</v>
      </c>
      <c r="H5886" s="7"/>
      <c r="I5886" s="42"/>
      <c r="J5886" s="42" t="s">
        <v>10153</v>
      </c>
      <c r="K5886" s="8">
        <v>45848</v>
      </c>
      <c r="L5886" s="7" t="s">
        <v>8443</v>
      </c>
      <c r="M5886" s="44">
        <v>26.8</v>
      </c>
      <c r="N5886" s="7">
        <v>1</v>
      </c>
      <c r="O5886" s="44">
        <v>26.8</v>
      </c>
      <c r="P5886" s="44">
        <v>12.04</v>
      </c>
      <c r="Q5886" s="44">
        <v>1.06</v>
      </c>
      <c r="R5886" s="44">
        <v>9.77</v>
      </c>
      <c r="S5886" s="44">
        <v>0</v>
      </c>
      <c r="T5886" s="44">
        <v>0</v>
      </c>
      <c r="U5886" s="44">
        <v>3.92</v>
      </c>
      <c r="V5886" s="9">
        <v>0.1464</v>
      </c>
      <c r="W5886" s="42" t="s">
        <v>34</v>
      </c>
      <c r="X5886" s="43"/>
      <c r="Y5886" s="43"/>
      <c r="Z5886" s="43" t="s">
        <v>8442</v>
      </c>
      <c r="AA5886" s="37" t="str">
        <f>VLOOKUP(J5886, sku!B:C, 2, FALSE)</f>
        <v>V-Lub 500ml</v>
      </c>
      <c r="AB5886" s="37" t="str">
        <f>VLOOKUP(J5886, sku!B:BM, 64, FALSE)</f>
        <v>Revenda</v>
      </c>
      <c r="AC5886" s="37" t="str">
        <f>LEFT(pedidos[[#This Row],[SKU]],3)</f>
        <v>VX2</v>
      </c>
      <c r="AD5886" s="37" t="str" cm="1">
        <f t="array" aca="1" ref="AD5886" ca="1">IFERROR(
  INDEX(
    montadora[Montadora],
    MATCH(TRUE,LEFT(#REF!,NÚCARACT(montadora[SKU Parcial]))=montadora[SKU Parcial],0)
  ),
  ""
)</f>
        <v/>
      </c>
    </row>
    <row r="5887" spans="1:30" x14ac:dyDescent="0.25">
      <c r="A5887" s="42" t="s">
        <v>11013</v>
      </c>
      <c r="B5887" s="42"/>
      <c r="C5887" s="42"/>
      <c r="D5887" s="42"/>
      <c r="E5887" s="42">
        <v>23998118595</v>
      </c>
      <c r="F5887" s="42" t="s">
        <v>10106</v>
      </c>
      <c r="G5887" s="42" t="s">
        <v>11228</v>
      </c>
      <c r="H5887" s="7"/>
      <c r="I5887" s="42"/>
      <c r="J5887" s="42" t="s">
        <v>290</v>
      </c>
      <c r="K5887" s="8">
        <v>45848</v>
      </c>
      <c r="L5887" s="7" t="s">
        <v>8443</v>
      </c>
      <c r="M5887" s="44">
        <v>38.799999999999997</v>
      </c>
      <c r="N5887" s="7">
        <v>1</v>
      </c>
      <c r="O5887" s="44">
        <v>38.799999999999997</v>
      </c>
      <c r="P5887" s="44">
        <v>15.8</v>
      </c>
      <c r="Q5887" s="44">
        <v>1.54</v>
      </c>
      <c r="R5887" s="44">
        <v>11.76</v>
      </c>
      <c r="S5887" s="44">
        <v>0</v>
      </c>
      <c r="T5887" s="44">
        <v>0</v>
      </c>
      <c r="U5887" s="44">
        <v>9.6999999999999993</v>
      </c>
      <c r="V5887" s="9">
        <v>0.25</v>
      </c>
      <c r="W5887" s="42" t="s">
        <v>34</v>
      </c>
      <c r="X5887" s="43"/>
      <c r="Y5887" s="43"/>
      <c r="Z5887" s="43" t="s">
        <v>8442</v>
      </c>
      <c r="AA5887" s="37" t="str">
        <f>VLOOKUP(J5887, sku!B:C, 2, FALSE)</f>
        <v>Par De Trava Do Quebra Vento Preto (23Cm)</v>
      </c>
      <c r="AB5887" s="37" t="str">
        <f>VLOOKUP(J5887, sku!B:BM, 64, FALSE)</f>
        <v>Revenda</v>
      </c>
      <c r="AC5887" s="37" t="str">
        <f>LEFT(pedidos[[#This Row],[SKU]],3)</f>
        <v>Q-9</v>
      </c>
      <c r="AD5887" s="37" t="str" cm="1">
        <f t="array" aca="1" ref="AD5887" ca="1">IFERROR(
  INDEX(
    montadora[Montadora],
    MATCH(TRUE,LEFT(#REF!,NÚCARACT(montadora[SKU Parcial]))=montadora[SKU Parcial],0)
  ),
  ""
)</f>
        <v/>
      </c>
    </row>
    <row r="5888" spans="1:30" x14ac:dyDescent="0.25">
      <c r="A5888" s="42" t="s">
        <v>11014</v>
      </c>
      <c r="B5888" s="42"/>
      <c r="C5888" s="42"/>
      <c r="D5888" s="42"/>
      <c r="E5888" s="42">
        <v>23998118595</v>
      </c>
      <c r="F5888" s="42" t="s">
        <v>10106</v>
      </c>
      <c r="G5888" s="42" t="s">
        <v>11228</v>
      </c>
      <c r="H5888" s="7"/>
      <c r="I5888" s="42"/>
      <c r="J5888" s="42" t="s">
        <v>1675</v>
      </c>
      <c r="K5888" s="8">
        <v>45848</v>
      </c>
      <c r="L5888" s="7" t="s">
        <v>8443</v>
      </c>
      <c r="M5888" s="44">
        <v>52.8</v>
      </c>
      <c r="N5888" s="7">
        <v>1</v>
      </c>
      <c r="O5888" s="44">
        <v>52.8</v>
      </c>
      <c r="P5888" s="44">
        <v>27.45</v>
      </c>
      <c r="Q5888" s="44">
        <v>2.1</v>
      </c>
      <c r="R5888" s="44">
        <v>14.56</v>
      </c>
      <c r="S5888" s="44">
        <v>0</v>
      </c>
      <c r="T5888" s="44">
        <v>0</v>
      </c>
      <c r="U5888" s="44">
        <v>8.69</v>
      </c>
      <c r="V5888" s="9">
        <v>0.16470000000000001</v>
      </c>
      <c r="W5888" s="42" t="s">
        <v>34</v>
      </c>
      <c r="X5888" s="43"/>
      <c r="Y5888" s="43"/>
      <c r="Z5888" s="43" t="s">
        <v>8442</v>
      </c>
      <c r="AA5888" s="37" t="str">
        <f>VLOOKUP(J5888, sku!B:C, 2, FALSE)</f>
        <v>Par De Trava Do Quebra Vento Cromado (23Cm)</v>
      </c>
      <c r="AB5888" s="37" t="str">
        <f>VLOOKUP(J5888, sku!B:BM, 64, FALSE)</f>
        <v>Revenda</v>
      </c>
      <c r="AC5888" s="37" t="str">
        <f>LEFT(pedidos[[#This Row],[SKU]],3)</f>
        <v>Q-9</v>
      </c>
      <c r="AD5888" s="37" t="str" cm="1">
        <f t="array" aca="1" ref="AD5888" ca="1">IFERROR(
  INDEX(
    montadora[Montadora],
    MATCH(TRUE,LEFT(#REF!,NÚCARACT(montadora[SKU Parcial]))=montadora[SKU Parcial],0)
  ),
  ""
)</f>
        <v/>
      </c>
    </row>
    <row r="5889" spans="1:30" x14ac:dyDescent="0.25">
      <c r="A5889" s="42" t="s">
        <v>11015</v>
      </c>
      <c r="B5889" s="42"/>
      <c r="C5889" s="42"/>
      <c r="D5889" s="42"/>
      <c r="E5889" s="42">
        <v>19299592888</v>
      </c>
      <c r="F5889" s="42" t="s">
        <v>8385</v>
      </c>
      <c r="G5889" s="42" t="s">
        <v>11228</v>
      </c>
      <c r="H5889" s="7"/>
      <c r="I5889" s="42"/>
      <c r="J5889" s="42" t="s">
        <v>3286</v>
      </c>
      <c r="K5889" s="8">
        <v>45848</v>
      </c>
      <c r="L5889" s="7" t="s">
        <v>8443</v>
      </c>
      <c r="M5889" s="44">
        <v>47.8</v>
      </c>
      <c r="N5889" s="7">
        <v>1</v>
      </c>
      <c r="O5889" s="44">
        <v>47.8</v>
      </c>
      <c r="P5889" s="44">
        <v>26.9</v>
      </c>
      <c r="Q5889" s="44">
        <v>1.9</v>
      </c>
      <c r="R5889" s="44">
        <v>13.56</v>
      </c>
      <c r="S5889" s="44">
        <v>0</v>
      </c>
      <c r="T5889" s="44">
        <v>0</v>
      </c>
      <c r="U5889" s="44">
        <v>5.44</v>
      </c>
      <c r="V5889" s="9">
        <v>0.1139</v>
      </c>
      <c r="W5889" s="42" t="s">
        <v>34</v>
      </c>
      <c r="X5889" s="43"/>
      <c r="Y5889" s="43"/>
      <c r="Z5889" s="43" t="s">
        <v>8442</v>
      </c>
      <c r="AA5889" s="37" t="str">
        <f>VLOOKUP(J5889, sku!B:C, 2, FALSE)</f>
        <v>V-Floc 1,5l</v>
      </c>
      <c r="AB5889" s="37" t="str">
        <f>VLOOKUP(J5889, sku!B:BM, 64, FALSE)</f>
        <v>Revenda</v>
      </c>
      <c r="AC5889" s="37" t="str">
        <f>LEFT(pedidos[[#This Row],[SKU]],3)</f>
        <v>VX2</v>
      </c>
      <c r="AD5889" s="37" t="str" cm="1">
        <f t="array" aca="1" ref="AD5889" ca="1">IFERROR(
  INDEX(
    montadora[Montadora],
    MATCH(TRUE,LEFT(#REF!,NÚCARACT(montadora[SKU Parcial]))=montadora[SKU Parcial],0)
  ),
  ""
)</f>
        <v/>
      </c>
    </row>
    <row r="5890" spans="1:30" x14ac:dyDescent="0.25">
      <c r="A5890" s="42" t="s">
        <v>11016</v>
      </c>
      <c r="B5890" s="42"/>
      <c r="C5890" s="42"/>
      <c r="D5890" s="42"/>
      <c r="E5890" s="42">
        <v>18399612830</v>
      </c>
      <c r="F5890" s="42" t="s">
        <v>10121</v>
      </c>
      <c r="G5890" s="42" t="s">
        <v>11228</v>
      </c>
      <c r="H5890" s="7"/>
      <c r="I5890" s="42"/>
      <c r="J5890" s="42" t="s">
        <v>10157</v>
      </c>
      <c r="K5890" s="8">
        <v>45848</v>
      </c>
      <c r="L5890" s="7" t="s">
        <v>8443</v>
      </c>
      <c r="M5890" s="44">
        <v>28.8</v>
      </c>
      <c r="N5890" s="7">
        <v>1</v>
      </c>
      <c r="O5890" s="44">
        <v>41.17</v>
      </c>
      <c r="P5890" s="44">
        <v>13.57</v>
      </c>
      <c r="Q5890" s="44">
        <v>1.1399999999999999</v>
      </c>
      <c r="R5890" s="44">
        <v>9.76</v>
      </c>
      <c r="S5890" s="44">
        <v>12.37</v>
      </c>
      <c r="T5890" s="44">
        <v>0</v>
      </c>
      <c r="U5890" s="44">
        <v>4.33</v>
      </c>
      <c r="V5890" s="9">
        <v>0.1502</v>
      </c>
      <c r="W5890" s="42" t="s">
        <v>34</v>
      </c>
      <c r="X5890" s="43"/>
      <c r="Y5890" s="43"/>
      <c r="Z5890" s="43" t="s">
        <v>8442</v>
      </c>
      <c r="AA5890" s="37" t="str">
        <f>VLOOKUP(J5890, sku!B:C, 2, FALSE)</f>
        <v>Removex 1,5l</v>
      </c>
      <c r="AB5890" s="37" t="str">
        <f>VLOOKUP(J5890, sku!B:BM, 64, FALSE)</f>
        <v>Revenda</v>
      </c>
      <c r="AC5890" s="37" t="str">
        <f>LEFT(pedidos[[#This Row],[SKU]],3)</f>
        <v>VT2</v>
      </c>
      <c r="AD5890" s="37" t="str" cm="1">
        <f t="array" aca="1" ref="AD5890" ca="1">IFERROR(
  INDEX(
    montadora[Montadora],
    MATCH(TRUE,LEFT(#REF!,NÚCARACT(montadora[SKU Parcial]))=montadora[SKU Parcial],0)
  ),
  ""
)</f>
        <v/>
      </c>
    </row>
    <row r="5891" spans="1:30" x14ac:dyDescent="0.25">
      <c r="A5891" s="42" t="s">
        <v>11017</v>
      </c>
      <c r="B5891" s="42"/>
      <c r="C5891" s="42"/>
      <c r="D5891" s="42"/>
      <c r="E5891" s="42">
        <v>22093763527</v>
      </c>
      <c r="F5891" s="42" t="s">
        <v>10104</v>
      </c>
      <c r="G5891" s="42" t="s">
        <v>11228</v>
      </c>
      <c r="H5891" s="7"/>
      <c r="I5891" s="42"/>
      <c r="J5891" s="42" t="s">
        <v>2941</v>
      </c>
      <c r="K5891" s="8">
        <v>45848</v>
      </c>
      <c r="L5891" s="7" t="s">
        <v>8443</v>
      </c>
      <c r="M5891" s="44">
        <v>28.8</v>
      </c>
      <c r="N5891" s="7">
        <v>1</v>
      </c>
      <c r="O5891" s="44">
        <v>28.8</v>
      </c>
      <c r="P5891" s="44">
        <v>12.9</v>
      </c>
      <c r="Q5891" s="44">
        <v>1.1399999999999999</v>
      </c>
      <c r="R5891" s="44">
        <v>9.76</v>
      </c>
      <c r="S5891" s="44">
        <v>0</v>
      </c>
      <c r="T5891" s="44">
        <v>0</v>
      </c>
      <c r="U5891" s="44">
        <v>5</v>
      </c>
      <c r="V5891" s="9">
        <v>0.17349999999999999</v>
      </c>
      <c r="W5891" s="42" t="s">
        <v>34</v>
      </c>
      <c r="X5891" s="43"/>
      <c r="Y5891" s="43"/>
      <c r="Z5891" s="43" t="s">
        <v>8442</v>
      </c>
      <c r="AA5891" s="37" t="str">
        <f>VLOOKUP(J5891, sku!B:C, 2, FALSE)</f>
        <v>Chave Allen de Aço de Cabeça, Esférica (9 Peças) Hex Key</v>
      </c>
      <c r="AB5891" s="37" t="str">
        <f>VLOOKUP(J5891, sku!B:BM, 64, FALSE)</f>
        <v>Importação</v>
      </c>
      <c r="AC5891" s="37" t="str">
        <f>LEFT(pedidos[[#This Row],[SKU]],3)</f>
        <v>1K9</v>
      </c>
      <c r="AD5891" s="37" t="str" cm="1">
        <f t="array" aca="1" ref="AD5891" ca="1">IFERROR(
  INDEX(
    montadora[Montadora],
    MATCH(TRUE,LEFT(#REF!,NÚCARACT(montadora[SKU Parcial]))=montadora[SKU Parcial],0)
  ),
  ""
)</f>
        <v/>
      </c>
    </row>
    <row r="5892" spans="1:30" x14ac:dyDescent="0.25">
      <c r="A5892" s="42" t="s">
        <v>11018</v>
      </c>
      <c r="B5892" s="42"/>
      <c r="C5892" s="42"/>
      <c r="D5892" s="42"/>
      <c r="E5892" s="42">
        <v>20598018789</v>
      </c>
      <c r="F5892" s="42" t="s">
        <v>8394</v>
      </c>
      <c r="G5892" s="42" t="s">
        <v>11228</v>
      </c>
      <c r="H5892" s="7"/>
      <c r="I5892" s="42"/>
      <c r="J5892" s="42" t="s">
        <v>938</v>
      </c>
      <c r="K5892" s="8">
        <v>45848</v>
      </c>
      <c r="L5892" s="7" t="s">
        <v>8443</v>
      </c>
      <c r="M5892" s="44">
        <v>78.8</v>
      </c>
      <c r="N5892" s="7">
        <v>1</v>
      </c>
      <c r="O5892" s="44">
        <v>88.74</v>
      </c>
      <c r="P5892" s="44">
        <v>36</v>
      </c>
      <c r="Q5892" s="44">
        <v>3.13</v>
      </c>
      <c r="R5892" s="44">
        <v>19.760000000000002</v>
      </c>
      <c r="S5892" s="44">
        <v>9.94</v>
      </c>
      <c r="T5892" s="44">
        <v>0</v>
      </c>
      <c r="U5892" s="44">
        <v>19.91</v>
      </c>
      <c r="V5892" s="9">
        <v>0.25269999999999998</v>
      </c>
      <c r="W5892" s="42" t="s">
        <v>34</v>
      </c>
      <c r="X5892" s="43"/>
      <c r="Y5892" s="43"/>
      <c r="Z5892" s="43" t="s">
        <v>8442</v>
      </c>
      <c r="AA5892" s="37" t="str">
        <f>VLOOKUP(J5892, sku!B:C, 2, FALSE)</f>
        <v>Cadeirinha Preta Aro 26 - Peixinho Bike</v>
      </c>
      <c r="AB5892" s="37" t="str">
        <f>VLOOKUP(J5892, sku!B:BM, 64, FALSE)</f>
        <v>Revenda</v>
      </c>
      <c r="AC5892" s="37" t="str">
        <f>LEFT(pedidos[[#This Row],[SKU]],3)</f>
        <v>CAD</v>
      </c>
      <c r="AD5892" s="37" t="str" cm="1">
        <f t="array" aca="1" ref="AD5892" ca="1">IFERROR(
  INDEX(
    montadora[Montadora],
    MATCH(TRUE,LEFT(#REF!,NÚCARACT(montadora[SKU Parcial]))=montadora[SKU Parcial],0)
  ),
  ""
)</f>
        <v/>
      </c>
    </row>
    <row r="5893" spans="1:30" x14ac:dyDescent="0.25">
      <c r="A5893" s="42" t="s">
        <v>11019</v>
      </c>
      <c r="B5893" s="42"/>
      <c r="C5893" s="42"/>
      <c r="D5893" s="42"/>
      <c r="E5893" s="42">
        <v>23998214127</v>
      </c>
      <c r="F5893" s="42" t="s">
        <v>10132</v>
      </c>
      <c r="G5893" s="42" t="s">
        <v>11228</v>
      </c>
      <c r="H5893" s="7"/>
      <c r="I5893" s="42"/>
      <c r="J5893" s="42" t="s">
        <v>2747</v>
      </c>
      <c r="K5893" s="8">
        <v>45848</v>
      </c>
      <c r="L5893" s="7" t="s">
        <v>8443</v>
      </c>
      <c r="M5893" s="44">
        <v>92.8</v>
      </c>
      <c r="N5893" s="7">
        <v>1</v>
      </c>
      <c r="O5893" s="44">
        <v>92.8</v>
      </c>
      <c r="P5893" s="44">
        <v>41.36</v>
      </c>
      <c r="Q5893" s="44">
        <v>3.68</v>
      </c>
      <c r="R5893" s="44">
        <v>22.56</v>
      </c>
      <c r="S5893" s="44">
        <v>0</v>
      </c>
      <c r="T5893" s="44">
        <v>0</v>
      </c>
      <c r="U5893" s="44">
        <v>25.2</v>
      </c>
      <c r="V5893" s="9">
        <v>0.27150000000000002</v>
      </c>
      <c r="W5893" s="42" t="s">
        <v>34</v>
      </c>
      <c r="X5893" s="43"/>
      <c r="Y5893" s="43"/>
      <c r="Z5893" s="43" t="s">
        <v>8442</v>
      </c>
      <c r="AA5893" s="37" t="str">
        <f>VLOOKUP(J5893, sku!B:C, 2, FALSE)</f>
        <v>Cabo de Chupeta Coaxial de Transferência de Carga de Bateria 12/24V 500 Amper, PVC, CCA 5 Metros</v>
      </c>
      <c r="AB5893" s="37" t="str">
        <f>VLOOKUP(J5893, sku!B:BM, 64, FALSE)</f>
        <v>Importação</v>
      </c>
      <c r="AC5893" s="37" t="str">
        <f>LEFT(pedidos[[#This Row],[SKU]],3)</f>
        <v>1EC</v>
      </c>
      <c r="AD5893" s="37" t="str" cm="1">
        <f t="array" aca="1" ref="AD5893" ca="1">IFERROR(
  INDEX(
    montadora[Montadora],
    MATCH(TRUE,LEFT(#REF!,NÚCARACT(montadora[SKU Parcial]))=montadora[SKU Parcial],0)
  ),
  ""
)</f>
        <v/>
      </c>
    </row>
    <row r="5894" spans="1:30" x14ac:dyDescent="0.25">
      <c r="A5894" s="42" t="s">
        <v>11020</v>
      </c>
      <c r="B5894" s="42"/>
      <c r="C5894" s="42"/>
      <c r="D5894" s="42"/>
      <c r="E5894" s="42">
        <v>22093763527</v>
      </c>
      <c r="F5894" s="42" t="s">
        <v>10104</v>
      </c>
      <c r="G5894" s="42" t="s">
        <v>11228</v>
      </c>
      <c r="H5894" s="7"/>
      <c r="I5894" s="42"/>
      <c r="J5894" s="42" t="s">
        <v>2941</v>
      </c>
      <c r="K5894" s="8">
        <v>45848</v>
      </c>
      <c r="L5894" s="7" t="s">
        <v>8443</v>
      </c>
      <c r="M5894" s="44">
        <v>28.8</v>
      </c>
      <c r="N5894" s="7">
        <v>1</v>
      </c>
      <c r="O5894" s="44">
        <v>28.8</v>
      </c>
      <c r="P5894" s="44">
        <v>12.9</v>
      </c>
      <c r="Q5894" s="44">
        <v>1.1399999999999999</v>
      </c>
      <c r="R5894" s="44">
        <v>9.76</v>
      </c>
      <c r="S5894" s="44">
        <v>0</v>
      </c>
      <c r="T5894" s="44">
        <v>0</v>
      </c>
      <c r="U5894" s="44">
        <v>5</v>
      </c>
      <c r="V5894" s="9">
        <v>0.17349999999999999</v>
      </c>
      <c r="W5894" s="42" t="s">
        <v>34</v>
      </c>
      <c r="X5894" s="43"/>
      <c r="Y5894" s="43"/>
      <c r="Z5894" s="43" t="s">
        <v>8442</v>
      </c>
      <c r="AA5894" s="37" t="str">
        <f>VLOOKUP(J5894, sku!B:C, 2, FALSE)</f>
        <v>Chave Allen de Aço de Cabeça, Esférica (9 Peças) Hex Key</v>
      </c>
      <c r="AB5894" s="37" t="str">
        <f>VLOOKUP(J5894, sku!B:BM, 64, FALSE)</f>
        <v>Importação</v>
      </c>
      <c r="AC5894" s="37" t="str">
        <f>LEFT(pedidos[[#This Row],[SKU]],3)</f>
        <v>1K9</v>
      </c>
      <c r="AD5894" s="37" t="str" cm="1">
        <f t="array" aca="1" ref="AD5894" ca="1">IFERROR(
  INDEX(
    montadora[Montadora],
    MATCH(TRUE,LEFT(#REF!,NÚCARACT(montadora[SKU Parcial]))=montadora[SKU Parcial],0)
  ),
  ""
)</f>
        <v/>
      </c>
    </row>
    <row r="5895" spans="1:30" x14ac:dyDescent="0.25">
      <c r="A5895" s="42" t="s">
        <v>11021</v>
      </c>
      <c r="B5895" s="42"/>
      <c r="C5895" s="42"/>
      <c r="D5895" s="42"/>
      <c r="E5895" s="42">
        <v>23998214127</v>
      </c>
      <c r="F5895" s="42" t="s">
        <v>10132</v>
      </c>
      <c r="G5895" s="42" t="s">
        <v>11228</v>
      </c>
      <c r="H5895" s="7"/>
      <c r="I5895" s="42"/>
      <c r="J5895" s="42" t="s">
        <v>2747</v>
      </c>
      <c r="K5895" s="8">
        <v>45848</v>
      </c>
      <c r="L5895" s="7" t="s">
        <v>8443</v>
      </c>
      <c r="M5895" s="44">
        <v>92.8</v>
      </c>
      <c r="N5895" s="7">
        <v>3</v>
      </c>
      <c r="O5895" s="44">
        <v>278.39999999999998</v>
      </c>
      <c r="P5895" s="44">
        <v>124.08</v>
      </c>
      <c r="Q5895" s="44">
        <v>11.05</v>
      </c>
      <c r="R5895" s="44">
        <v>67.680000000000007</v>
      </c>
      <c r="S5895" s="44">
        <v>0</v>
      </c>
      <c r="T5895" s="44">
        <v>0</v>
      </c>
      <c r="U5895" s="44">
        <v>75.59</v>
      </c>
      <c r="V5895" s="9">
        <v>0.27150000000000002</v>
      </c>
      <c r="W5895" s="42" t="s">
        <v>34</v>
      </c>
      <c r="X5895" s="43"/>
      <c r="Y5895" s="43"/>
      <c r="Z5895" s="43" t="s">
        <v>8442</v>
      </c>
      <c r="AA5895" s="37" t="str">
        <f>VLOOKUP(J5895, sku!B:C, 2, FALSE)</f>
        <v>Cabo de Chupeta Coaxial de Transferência de Carga de Bateria 12/24V 500 Amper, PVC, CCA 5 Metros</v>
      </c>
      <c r="AB5895" s="37" t="str">
        <f>VLOOKUP(J5895, sku!B:BM, 64, FALSE)</f>
        <v>Importação</v>
      </c>
      <c r="AC5895" s="37" t="str">
        <f>LEFT(pedidos[[#This Row],[SKU]],3)</f>
        <v>1EC</v>
      </c>
      <c r="AD5895" s="37" t="str" cm="1">
        <f t="array" aca="1" ref="AD5895" ca="1">IFERROR(
  INDEX(
    montadora[Montadora],
    MATCH(TRUE,LEFT(#REF!,NÚCARACT(montadora[SKU Parcial]))=montadora[SKU Parcial],0)
  ),
  ""
)</f>
        <v/>
      </c>
    </row>
    <row r="5896" spans="1:30" x14ac:dyDescent="0.25">
      <c r="A5896" s="42" t="s">
        <v>11022</v>
      </c>
      <c r="B5896" s="42"/>
      <c r="C5896" s="42"/>
      <c r="D5896" s="42"/>
      <c r="E5896" s="42">
        <v>22798369651</v>
      </c>
      <c r="F5896" s="42" t="s">
        <v>8391</v>
      </c>
      <c r="G5896" s="42" t="s">
        <v>11228</v>
      </c>
      <c r="H5896" s="7"/>
      <c r="I5896" s="42"/>
      <c r="J5896" s="42" t="s">
        <v>3206</v>
      </c>
      <c r="K5896" s="8">
        <v>45848</v>
      </c>
      <c r="L5896" s="7" t="s">
        <v>8443</v>
      </c>
      <c r="M5896" s="44">
        <v>58.9</v>
      </c>
      <c r="N5896" s="7">
        <v>1</v>
      </c>
      <c r="O5896" s="44">
        <v>74.59</v>
      </c>
      <c r="P5896" s="44">
        <v>33.340000000000003</v>
      </c>
      <c r="Q5896" s="44">
        <v>2.34</v>
      </c>
      <c r="R5896" s="44">
        <v>15.78</v>
      </c>
      <c r="S5896" s="44">
        <v>15.69</v>
      </c>
      <c r="T5896" s="44">
        <v>0</v>
      </c>
      <c r="U5896" s="44">
        <v>7.44</v>
      </c>
      <c r="V5896" s="9">
        <v>0.1263</v>
      </c>
      <c r="W5896" s="42" t="s">
        <v>34</v>
      </c>
      <c r="X5896" s="43"/>
      <c r="Y5896" s="43"/>
      <c r="Z5896" s="43" t="s">
        <v>8442</v>
      </c>
      <c r="AA5896" s="37" t="str">
        <f>VLOOKUP(J5896, sku!B:C, 2, FALSE)</f>
        <v>Banco Bicicleta Selim Preto e Vermelho + Couro PU</v>
      </c>
      <c r="AB5896" s="37" t="str">
        <f>VLOOKUP(J5896, sku!B:BM, 64, FALSE)</f>
        <v>Importação</v>
      </c>
      <c r="AC5896" s="37" t="str">
        <f>LEFT(pedidos[[#This Row],[SKU]],3)</f>
        <v>EB0</v>
      </c>
      <c r="AD5896" s="37" t="str" cm="1">
        <f t="array" aca="1" ref="AD5896" ca="1">IFERROR(
  INDEX(
    montadora[Montadora],
    MATCH(TRUE,LEFT(#REF!,NÚCARACT(montadora[SKU Parcial]))=montadora[SKU Parcial],0)
  ),
  ""
)</f>
        <v/>
      </c>
    </row>
    <row r="5897" spans="1:30" x14ac:dyDescent="0.25">
      <c r="A5897" s="42" t="s">
        <v>11023</v>
      </c>
      <c r="B5897" s="42"/>
      <c r="C5897" s="42"/>
      <c r="D5897" s="42"/>
      <c r="E5897" s="42">
        <v>20298008470</v>
      </c>
      <c r="F5897" s="42" t="s">
        <v>10107</v>
      </c>
      <c r="G5897" s="42" t="s">
        <v>11228</v>
      </c>
      <c r="H5897" s="7"/>
      <c r="I5897" s="42"/>
      <c r="J5897" s="42" t="s">
        <v>290</v>
      </c>
      <c r="K5897" s="8">
        <v>45848</v>
      </c>
      <c r="L5897" s="7" t="s">
        <v>8443</v>
      </c>
      <c r="M5897" s="44">
        <v>38.799999999999997</v>
      </c>
      <c r="N5897" s="7">
        <v>1</v>
      </c>
      <c r="O5897" s="44">
        <v>38.799999999999997</v>
      </c>
      <c r="P5897" s="44">
        <v>15.8</v>
      </c>
      <c r="Q5897" s="44">
        <v>1.54</v>
      </c>
      <c r="R5897" s="44">
        <v>11.76</v>
      </c>
      <c r="S5897" s="44">
        <v>0</v>
      </c>
      <c r="T5897" s="44">
        <v>0</v>
      </c>
      <c r="U5897" s="44">
        <v>9.6999999999999993</v>
      </c>
      <c r="V5897" s="9">
        <v>0.25</v>
      </c>
      <c r="W5897" s="42" t="s">
        <v>34</v>
      </c>
      <c r="X5897" s="43"/>
      <c r="Y5897" s="43"/>
      <c r="Z5897" s="43" t="s">
        <v>8442</v>
      </c>
      <c r="AA5897" s="37" t="str">
        <f>VLOOKUP(J5897, sku!B:C, 2, FALSE)</f>
        <v>Par De Trava Do Quebra Vento Preto (23Cm)</v>
      </c>
      <c r="AB5897" s="37" t="str">
        <f>VLOOKUP(J5897, sku!B:BM, 64, FALSE)</f>
        <v>Revenda</v>
      </c>
      <c r="AC5897" s="37" t="str">
        <f>LEFT(pedidos[[#This Row],[SKU]],3)</f>
        <v>Q-9</v>
      </c>
      <c r="AD5897" s="37" t="str" cm="1">
        <f t="array" aca="1" ref="AD5897" ca="1">IFERROR(
  INDEX(
    montadora[Montadora],
    MATCH(TRUE,LEFT(#REF!,NÚCARACT(montadora[SKU Parcial]))=montadora[SKU Parcial],0)
  ),
  ""
)</f>
        <v/>
      </c>
    </row>
    <row r="5898" spans="1:30" x14ac:dyDescent="0.25">
      <c r="A5898" s="42" t="s">
        <v>11024</v>
      </c>
      <c r="B5898" s="42"/>
      <c r="C5898" s="42"/>
      <c r="D5898" s="42"/>
      <c r="E5898" s="42">
        <v>20598018789</v>
      </c>
      <c r="F5898" s="42" t="s">
        <v>8394</v>
      </c>
      <c r="G5898" s="42" t="s">
        <v>11228</v>
      </c>
      <c r="H5898" s="7"/>
      <c r="I5898" s="42"/>
      <c r="J5898" s="42" t="s">
        <v>938</v>
      </c>
      <c r="K5898" s="8">
        <v>45847</v>
      </c>
      <c r="L5898" s="7" t="s">
        <v>8443</v>
      </c>
      <c r="M5898" s="44">
        <v>78.8</v>
      </c>
      <c r="N5898" s="7">
        <v>1</v>
      </c>
      <c r="O5898" s="44">
        <v>78.8</v>
      </c>
      <c r="P5898" s="44">
        <v>36</v>
      </c>
      <c r="Q5898" s="44">
        <v>3.13</v>
      </c>
      <c r="R5898" s="44">
        <v>19.760000000000002</v>
      </c>
      <c r="S5898" s="44">
        <v>0</v>
      </c>
      <c r="T5898" s="44">
        <v>0</v>
      </c>
      <c r="U5898" s="44">
        <v>19.91</v>
      </c>
      <c r="V5898" s="9">
        <v>0.25269999999999998</v>
      </c>
      <c r="W5898" s="42" t="s">
        <v>34</v>
      </c>
      <c r="X5898" s="43"/>
      <c r="Y5898" s="43"/>
      <c r="Z5898" s="43" t="s">
        <v>8442</v>
      </c>
      <c r="AA5898" s="37" t="str">
        <f>VLOOKUP(J5898, sku!B:C, 2, FALSE)</f>
        <v>Cadeirinha Preta Aro 26 - Peixinho Bike</v>
      </c>
      <c r="AB5898" s="37" t="str">
        <f>VLOOKUP(J5898, sku!B:BM, 64, FALSE)</f>
        <v>Revenda</v>
      </c>
      <c r="AC5898" s="37" t="str">
        <f>LEFT(pedidos[[#This Row],[SKU]],3)</f>
        <v>CAD</v>
      </c>
      <c r="AD5898" s="37" t="str" cm="1">
        <f t="array" aca="1" ref="AD5898" ca="1">IFERROR(
  INDEX(
    montadora[Montadora],
    MATCH(TRUE,LEFT(#REF!,NÚCARACT(montadora[SKU Parcial]))=montadora[SKU Parcial],0)
  ),
  ""
)</f>
        <v/>
      </c>
    </row>
    <row r="5899" spans="1:30" x14ac:dyDescent="0.25">
      <c r="A5899" s="42" t="s">
        <v>11025</v>
      </c>
      <c r="B5899" s="42"/>
      <c r="C5899" s="42"/>
      <c r="D5899" s="42"/>
      <c r="E5899" s="42">
        <v>23998214127</v>
      </c>
      <c r="F5899" s="42" t="s">
        <v>10132</v>
      </c>
      <c r="G5899" s="42" t="s">
        <v>11228</v>
      </c>
      <c r="H5899" s="7"/>
      <c r="I5899" s="42"/>
      <c r="J5899" s="42" t="s">
        <v>2747</v>
      </c>
      <c r="K5899" s="8">
        <v>45847</v>
      </c>
      <c r="L5899" s="7" t="s">
        <v>8443</v>
      </c>
      <c r="M5899" s="44">
        <v>92.8</v>
      </c>
      <c r="N5899" s="7">
        <v>1</v>
      </c>
      <c r="O5899" s="44">
        <v>92.8</v>
      </c>
      <c r="P5899" s="44">
        <v>41.36</v>
      </c>
      <c r="Q5899" s="44">
        <v>3.68</v>
      </c>
      <c r="R5899" s="44">
        <v>22.56</v>
      </c>
      <c r="S5899" s="44">
        <v>0</v>
      </c>
      <c r="T5899" s="44">
        <v>0</v>
      </c>
      <c r="U5899" s="44">
        <v>25.2</v>
      </c>
      <c r="V5899" s="9">
        <v>0.27150000000000002</v>
      </c>
      <c r="W5899" s="42" t="s">
        <v>34</v>
      </c>
      <c r="X5899" s="43"/>
      <c r="Y5899" s="43"/>
      <c r="Z5899" s="43" t="s">
        <v>8442</v>
      </c>
      <c r="AA5899" s="37" t="str">
        <f>VLOOKUP(J5899, sku!B:C, 2, FALSE)</f>
        <v>Cabo de Chupeta Coaxial de Transferência de Carga de Bateria 12/24V 500 Amper, PVC, CCA 5 Metros</v>
      </c>
      <c r="AB5899" s="37" t="str">
        <f>VLOOKUP(J5899, sku!B:BM, 64, FALSE)</f>
        <v>Importação</v>
      </c>
      <c r="AC5899" s="37" t="str">
        <f>LEFT(pedidos[[#This Row],[SKU]],3)</f>
        <v>1EC</v>
      </c>
      <c r="AD5899" s="37" t="str" cm="1">
        <f t="array" aca="1" ref="AD5899" ca="1">IFERROR(
  INDEX(
    montadora[Montadora],
    MATCH(TRUE,LEFT(#REF!,NÚCARACT(montadora[SKU Parcial]))=montadora[SKU Parcial],0)
  ),
  ""
)</f>
        <v/>
      </c>
    </row>
    <row r="5900" spans="1:30" x14ac:dyDescent="0.25">
      <c r="A5900" s="42" t="s">
        <v>11026</v>
      </c>
      <c r="B5900" s="42"/>
      <c r="C5900" s="42"/>
      <c r="D5900" s="42"/>
      <c r="E5900" s="42">
        <v>21098008241</v>
      </c>
      <c r="F5900" s="42" t="s">
        <v>8361</v>
      </c>
      <c r="G5900" s="42" t="s">
        <v>11228</v>
      </c>
      <c r="H5900" s="7"/>
      <c r="I5900" s="42"/>
      <c r="J5900" s="42" t="s">
        <v>3296</v>
      </c>
      <c r="K5900" s="8">
        <v>45847</v>
      </c>
      <c r="L5900" s="7" t="s">
        <v>8443</v>
      </c>
      <c r="M5900" s="44">
        <v>29.8</v>
      </c>
      <c r="N5900" s="7">
        <v>1</v>
      </c>
      <c r="O5900" s="44">
        <v>29.8</v>
      </c>
      <c r="P5900" s="44">
        <v>13.69</v>
      </c>
      <c r="Q5900" s="44">
        <v>1.18</v>
      </c>
      <c r="R5900" s="44">
        <v>9.9600000000000009</v>
      </c>
      <c r="S5900" s="44">
        <v>0</v>
      </c>
      <c r="T5900" s="44">
        <v>0</v>
      </c>
      <c r="U5900" s="44">
        <v>4.97</v>
      </c>
      <c r="V5900" s="9">
        <v>0.16669999999999999</v>
      </c>
      <c r="W5900" s="42" t="s">
        <v>34</v>
      </c>
      <c r="X5900" s="43"/>
      <c r="Y5900" s="43"/>
      <c r="Z5900" s="43" t="s">
        <v>8442</v>
      </c>
      <c r="AA5900" s="37" t="str">
        <f>VLOOKUP(J5900, sku!B:C, 2, FALSE)</f>
        <v>Sanitizante Carro Novo 1,5l</v>
      </c>
      <c r="AB5900" s="37" t="str">
        <f>VLOOKUP(J5900, sku!B:BM, 64, FALSE)</f>
        <v>Revenda</v>
      </c>
      <c r="AC5900" s="37" t="str">
        <f>LEFT(pedidos[[#This Row],[SKU]],3)</f>
        <v>VT2</v>
      </c>
      <c r="AD5900" s="37" t="str" cm="1">
        <f t="array" aca="1" ref="AD5900" ca="1">IFERROR(
  INDEX(
    montadora[Montadora],
    MATCH(TRUE,LEFT(#REF!,NÚCARACT(montadora[SKU Parcial]))=montadora[SKU Parcial],0)
  ),
  ""
)</f>
        <v/>
      </c>
    </row>
    <row r="5901" spans="1:30" x14ac:dyDescent="0.25">
      <c r="A5901" s="42" t="s">
        <v>11027</v>
      </c>
      <c r="B5901" s="42"/>
      <c r="C5901" s="42"/>
      <c r="D5901" s="42"/>
      <c r="E5901" s="42">
        <v>23298157719</v>
      </c>
      <c r="F5901" s="42" t="s">
        <v>8817</v>
      </c>
      <c r="G5901" s="42" t="s">
        <v>11228</v>
      </c>
      <c r="H5901" s="7"/>
      <c r="I5901" s="42"/>
      <c r="J5901" s="42" t="s">
        <v>3348</v>
      </c>
      <c r="K5901" s="8">
        <v>45847</v>
      </c>
      <c r="L5901" s="7" t="s">
        <v>8443</v>
      </c>
      <c r="M5901" s="44">
        <v>59.8</v>
      </c>
      <c r="N5901" s="7">
        <v>1</v>
      </c>
      <c r="O5901" s="44">
        <v>59.8</v>
      </c>
      <c r="P5901" s="44">
        <v>34.81</v>
      </c>
      <c r="Q5901" s="44">
        <v>2.37</v>
      </c>
      <c r="R5901" s="44">
        <v>15.96</v>
      </c>
      <c r="S5901" s="44">
        <v>0</v>
      </c>
      <c r="T5901" s="44">
        <v>0</v>
      </c>
      <c r="U5901" s="44">
        <v>6.66</v>
      </c>
      <c r="V5901" s="9">
        <v>0.1113</v>
      </c>
      <c r="W5901" s="42" t="s">
        <v>34</v>
      </c>
      <c r="X5901" s="43"/>
      <c r="Y5901" s="43"/>
      <c r="Z5901" s="43" t="s">
        <v>8442</v>
      </c>
      <c r="AA5901" s="37" t="str">
        <f>VLOOKUP(J5901, sku!B:C, 2, FALSE)</f>
        <v>Shiny 500ml</v>
      </c>
      <c r="AB5901" s="37" t="str">
        <f>VLOOKUP(J5901, sku!B:BM, 64, FALSE)</f>
        <v>Revenda</v>
      </c>
      <c r="AC5901" s="37" t="str">
        <f>LEFT(pedidos[[#This Row],[SKU]],3)</f>
        <v>VX2</v>
      </c>
      <c r="AD5901" s="37" t="str" cm="1">
        <f t="array" aca="1" ref="AD5901" ca="1">IFERROR(
  INDEX(
    montadora[Montadora],
    MATCH(TRUE,LEFT(#REF!,NÚCARACT(montadora[SKU Parcial]))=montadora[SKU Parcial],0)
  ),
  ""
)</f>
        <v/>
      </c>
    </row>
    <row r="5902" spans="1:30" x14ac:dyDescent="0.25">
      <c r="A5902" s="42" t="s">
        <v>11028</v>
      </c>
      <c r="B5902" s="42"/>
      <c r="C5902" s="42"/>
      <c r="D5902" s="42"/>
      <c r="E5902" s="42">
        <v>20598018789</v>
      </c>
      <c r="F5902" s="42" t="s">
        <v>8394</v>
      </c>
      <c r="G5902" s="42" t="s">
        <v>11228</v>
      </c>
      <c r="H5902" s="7"/>
      <c r="I5902" s="42"/>
      <c r="J5902" s="42" t="s">
        <v>938</v>
      </c>
      <c r="K5902" s="8">
        <v>45847</v>
      </c>
      <c r="L5902" s="7" t="s">
        <v>8443</v>
      </c>
      <c r="M5902" s="44">
        <v>78.8</v>
      </c>
      <c r="N5902" s="7">
        <v>1</v>
      </c>
      <c r="O5902" s="44">
        <v>88.74</v>
      </c>
      <c r="P5902" s="44">
        <v>36</v>
      </c>
      <c r="Q5902" s="44">
        <v>3.13</v>
      </c>
      <c r="R5902" s="44">
        <v>19.760000000000002</v>
      </c>
      <c r="S5902" s="44">
        <v>9.94</v>
      </c>
      <c r="T5902" s="44">
        <v>0</v>
      </c>
      <c r="U5902" s="44">
        <v>19.91</v>
      </c>
      <c r="V5902" s="9">
        <v>0.25269999999999998</v>
      </c>
      <c r="W5902" s="42" t="s">
        <v>34</v>
      </c>
      <c r="X5902" s="43"/>
      <c r="Y5902" s="43"/>
      <c r="Z5902" s="43" t="s">
        <v>8442</v>
      </c>
      <c r="AA5902" s="37" t="str">
        <f>VLOOKUP(J5902, sku!B:C, 2, FALSE)</f>
        <v>Cadeirinha Preta Aro 26 - Peixinho Bike</v>
      </c>
      <c r="AB5902" s="37" t="str">
        <f>VLOOKUP(J5902, sku!B:BM, 64, FALSE)</f>
        <v>Revenda</v>
      </c>
      <c r="AC5902" s="37" t="str">
        <f>LEFT(pedidos[[#This Row],[SKU]],3)</f>
        <v>CAD</v>
      </c>
      <c r="AD5902" s="37" t="str" cm="1">
        <f t="array" aca="1" ref="AD5902" ca="1">IFERROR(
  INDEX(
    montadora[Montadora],
    MATCH(TRUE,LEFT(#REF!,NÚCARACT(montadora[SKU Parcial]))=montadora[SKU Parcial],0)
  ),
  ""
)</f>
        <v/>
      </c>
    </row>
    <row r="5903" spans="1:30" x14ac:dyDescent="0.25">
      <c r="A5903" s="42" t="s">
        <v>11029</v>
      </c>
      <c r="B5903" s="42"/>
      <c r="C5903" s="42"/>
      <c r="D5903" s="42"/>
      <c r="E5903" s="42">
        <v>19299592888</v>
      </c>
      <c r="F5903" s="42" t="s">
        <v>8385</v>
      </c>
      <c r="G5903" s="42" t="s">
        <v>11228</v>
      </c>
      <c r="H5903" s="7"/>
      <c r="I5903" s="42"/>
      <c r="J5903" s="42" t="s">
        <v>3286</v>
      </c>
      <c r="K5903" s="8">
        <v>45847</v>
      </c>
      <c r="L5903" s="7" t="s">
        <v>8443</v>
      </c>
      <c r="M5903" s="44">
        <v>47.8</v>
      </c>
      <c r="N5903" s="7">
        <v>1</v>
      </c>
      <c r="O5903" s="44">
        <v>47.8</v>
      </c>
      <c r="P5903" s="44">
        <v>26.9</v>
      </c>
      <c r="Q5903" s="44">
        <v>1.9</v>
      </c>
      <c r="R5903" s="44">
        <v>14.25</v>
      </c>
      <c r="S5903" s="44">
        <v>0</v>
      </c>
      <c r="T5903" s="44">
        <v>0</v>
      </c>
      <c r="U5903" s="44">
        <v>4.76</v>
      </c>
      <c r="V5903" s="9">
        <v>9.9500000000000005E-2</v>
      </c>
      <c r="W5903" s="42" t="s">
        <v>34</v>
      </c>
      <c r="X5903" s="43"/>
      <c r="Y5903" s="43"/>
      <c r="Z5903" s="43" t="s">
        <v>8442</v>
      </c>
      <c r="AA5903" s="37" t="str">
        <f>VLOOKUP(J5903, sku!B:C, 2, FALSE)</f>
        <v>V-Floc 1,5l</v>
      </c>
      <c r="AB5903" s="37" t="str">
        <f>VLOOKUP(J5903, sku!B:BM, 64, FALSE)</f>
        <v>Revenda</v>
      </c>
      <c r="AC5903" s="37" t="str">
        <f>LEFT(pedidos[[#This Row],[SKU]],3)</f>
        <v>VX2</v>
      </c>
      <c r="AD5903" s="37" t="str" cm="1">
        <f t="array" aca="1" ref="AD5903" ca="1">IFERROR(
  INDEX(
    montadora[Montadora],
    MATCH(TRUE,LEFT(#REF!,NÚCARACT(montadora[SKU Parcial]))=montadora[SKU Parcial],0)
  ),
  ""
)</f>
        <v/>
      </c>
    </row>
    <row r="5904" spans="1:30" x14ac:dyDescent="0.25">
      <c r="A5904" s="42" t="s">
        <v>11029</v>
      </c>
      <c r="B5904" s="42"/>
      <c r="C5904" s="42"/>
      <c r="D5904" s="42"/>
      <c r="E5904" s="42">
        <v>23098159250</v>
      </c>
      <c r="F5904" s="42" t="s">
        <v>9193</v>
      </c>
      <c r="G5904" s="42" t="s">
        <v>11228</v>
      </c>
      <c r="H5904" s="7"/>
      <c r="I5904" s="42"/>
      <c r="J5904" s="42" t="s">
        <v>9210</v>
      </c>
      <c r="K5904" s="8">
        <v>45847</v>
      </c>
      <c r="L5904" s="7" t="s">
        <v>8443</v>
      </c>
      <c r="M5904" s="44">
        <v>33.799999999999997</v>
      </c>
      <c r="N5904" s="7">
        <v>1</v>
      </c>
      <c r="O5904" s="44">
        <v>33.799999999999997</v>
      </c>
      <c r="P5904" s="44">
        <v>14.96</v>
      </c>
      <c r="Q5904" s="44">
        <v>1.34</v>
      </c>
      <c r="R5904" s="44">
        <v>10.07</v>
      </c>
      <c r="S5904" s="44">
        <v>0</v>
      </c>
      <c r="T5904" s="44">
        <v>0</v>
      </c>
      <c r="U5904" s="44">
        <v>7.42</v>
      </c>
      <c r="V5904" s="9">
        <v>0.21959999999999999</v>
      </c>
      <c r="W5904" s="42" t="s">
        <v>34</v>
      </c>
      <c r="X5904" s="43"/>
      <c r="Y5904" s="43"/>
      <c r="Z5904" s="43" t="s">
        <v>8442</v>
      </c>
      <c r="AA5904" s="37" t="str">
        <f>VLOOKUP(J5904, sku!B:C, 2, FALSE)</f>
        <v>Spell 500ml</v>
      </c>
      <c r="AB5904" s="37" t="str">
        <f>VLOOKUP(J5904, sku!B:BM, 64, FALSE)</f>
        <v>Revenda</v>
      </c>
      <c r="AC5904" s="37" t="str">
        <f>LEFT(pedidos[[#This Row],[SKU]],3)</f>
        <v>VX2</v>
      </c>
      <c r="AD5904" s="37" t="str" cm="1">
        <f t="array" aca="1" ref="AD5904" ca="1">IFERROR(
  INDEX(
    montadora[Montadora],
    MATCH(TRUE,LEFT(#REF!,NÚCARACT(montadora[SKU Parcial]))=montadora[SKU Parcial],0)
  ),
  ""
)</f>
        <v/>
      </c>
    </row>
    <row r="5905" spans="1:30" x14ac:dyDescent="0.25">
      <c r="A5905" s="42" t="s">
        <v>11030</v>
      </c>
      <c r="B5905" s="42"/>
      <c r="C5905" s="42"/>
      <c r="D5905" s="42"/>
      <c r="E5905" s="42">
        <v>19299592888</v>
      </c>
      <c r="F5905" s="42" t="s">
        <v>8385</v>
      </c>
      <c r="G5905" s="42" t="s">
        <v>11228</v>
      </c>
      <c r="H5905" s="7"/>
      <c r="I5905" s="42"/>
      <c r="J5905" s="42" t="s">
        <v>3286</v>
      </c>
      <c r="K5905" s="8">
        <v>45847</v>
      </c>
      <c r="L5905" s="7" t="s">
        <v>8443</v>
      </c>
      <c r="M5905" s="44">
        <v>47.8</v>
      </c>
      <c r="N5905" s="7">
        <v>1</v>
      </c>
      <c r="O5905" s="44">
        <v>47.8</v>
      </c>
      <c r="P5905" s="44">
        <v>26.9</v>
      </c>
      <c r="Q5905" s="44">
        <v>1.9</v>
      </c>
      <c r="R5905" s="44">
        <v>13.56</v>
      </c>
      <c r="S5905" s="44">
        <v>0</v>
      </c>
      <c r="T5905" s="44">
        <v>0</v>
      </c>
      <c r="U5905" s="44">
        <v>5.44</v>
      </c>
      <c r="V5905" s="9">
        <v>0.1139</v>
      </c>
      <c r="W5905" s="42" t="s">
        <v>34</v>
      </c>
      <c r="X5905" s="43"/>
      <c r="Y5905" s="43"/>
      <c r="Z5905" s="43" t="s">
        <v>8442</v>
      </c>
      <c r="AA5905" s="37" t="str">
        <f>VLOOKUP(J5905, sku!B:C, 2, FALSE)</f>
        <v>V-Floc 1,5l</v>
      </c>
      <c r="AB5905" s="37" t="str">
        <f>VLOOKUP(J5905, sku!B:BM, 64, FALSE)</f>
        <v>Revenda</v>
      </c>
      <c r="AC5905" s="37" t="str">
        <f>LEFT(pedidos[[#This Row],[SKU]],3)</f>
        <v>VX2</v>
      </c>
      <c r="AD5905" s="37" t="str" cm="1">
        <f t="array" aca="1" ref="AD5905" ca="1">IFERROR(
  INDEX(
    montadora[Montadora],
    MATCH(TRUE,LEFT(#REF!,NÚCARACT(montadora[SKU Parcial]))=montadora[SKU Parcial],0)
  ),
  ""
)</f>
        <v/>
      </c>
    </row>
    <row r="5906" spans="1:30" x14ac:dyDescent="0.25">
      <c r="A5906" s="42" t="s">
        <v>11031</v>
      </c>
      <c r="B5906" s="42"/>
      <c r="C5906" s="42"/>
      <c r="D5906" s="42"/>
      <c r="E5906" s="42">
        <v>18399612830</v>
      </c>
      <c r="F5906" s="42" t="s">
        <v>10121</v>
      </c>
      <c r="G5906" s="42" t="s">
        <v>11228</v>
      </c>
      <c r="H5906" s="7"/>
      <c r="I5906" s="42"/>
      <c r="J5906" s="42" t="s">
        <v>10157</v>
      </c>
      <c r="K5906" s="8">
        <v>45847</v>
      </c>
      <c r="L5906" s="7" t="s">
        <v>8443</v>
      </c>
      <c r="M5906" s="44">
        <v>28.8</v>
      </c>
      <c r="N5906" s="7">
        <v>1</v>
      </c>
      <c r="O5906" s="44">
        <v>28.8</v>
      </c>
      <c r="P5906" s="44">
        <v>13.57</v>
      </c>
      <c r="Q5906" s="44">
        <v>1.1399999999999999</v>
      </c>
      <c r="R5906" s="44">
        <v>9.76</v>
      </c>
      <c r="S5906" s="44">
        <v>0</v>
      </c>
      <c r="T5906" s="44">
        <v>0</v>
      </c>
      <c r="U5906" s="44">
        <v>4.33</v>
      </c>
      <c r="V5906" s="9">
        <v>0.1502</v>
      </c>
      <c r="W5906" s="42" t="s">
        <v>34</v>
      </c>
      <c r="X5906" s="43"/>
      <c r="Y5906" s="43"/>
      <c r="Z5906" s="43" t="s">
        <v>8442</v>
      </c>
      <c r="AA5906" s="37" t="str">
        <f>VLOOKUP(J5906, sku!B:C, 2, FALSE)</f>
        <v>Removex 1,5l</v>
      </c>
      <c r="AB5906" s="37" t="str">
        <f>VLOOKUP(J5906, sku!B:BM, 64, FALSE)</f>
        <v>Revenda</v>
      </c>
      <c r="AC5906" s="37" t="str">
        <f>LEFT(pedidos[[#This Row],[SKU]],3)</f>
        <v>VT2</v>
      </c>
      <c r="AD5906" s="37" t="str" cm="1">
        <f t="array" aca="1" ref="AD5906" ca="1">IFERROR(
  INDEX(
    montadora[Montadora],
    MATCH(TRUE,LEFT(#REF!,NÚCARACT(montadora[SKU Parcial]))=montadora[SKU Parcial],0)
  ),
  ""
)</f>
        <v/>
      </c>
    </row>
    <row r="5907" spans="1:30" x14ac:dyDescent="0.25">
      <c r="A5907" s="42" t="s">
        <v>11032</v>
      </c>
      <c r="B5907" s="42"/>
      <c r="C5907" s="42"/>
      <c r="D5907" s="42"/>
      <c r="E5907" s="42">
        <v>19799592483</v>
      </c>
      <c r="F5907" s="42" t="s">
        <v>8363</v>
      </c>
      <c r="G5907" s="42" t="s">
        <v>11228</v>
      </c>
      <c r="H5907" s="7"/>
      <c r="I5907" s="42"/>
      <c r="J5907" s="42" t="s">
        <v>8425</v>
      </c>
      <c r="K5907" s="8">
        <v>45847</v>
      </c>
      <c r="L5907" s="7" t="s">
        <v>8443</v>
      </c>
      <c r="M5907" s="44">
        <v>30.8</v>
      </c>
      <c r="N5907" s="7">
        <v>1</v>
      </c>
      <c r="O5907" s="44">
        <v>30.8</v>
      </c>
      <c r="P5907" s="44">
        <v>14.46</v>
      </c>
      <c r="Q5907" s="44">
        <v>1.22</v>
      </c>
      <c r="R5907" s="44">
        <v>0</v>
      </c>
      <c r="S5907" s="44">
        <v>0</v>
      </c>
      <c r="T5907" s="44">
        <v>0</v>
      </c>
      <c r="U5907" s="44">
        <v>15.12</v>
      </c>
      <c r="V5907" s="9">
        <v>0.49080000000000001</v>
      </c>
      <c r="W5907" s="42" t="s">
        <v>34</v>
      </c>
      <c r="X5907" s="43"/>
      <c r="Y5907" s="43"/>
      <c r="Z5907" s="43" t="s">
        <v>8442</v>
      </c>
      <c r="AA5907" s="37" t="str">
        <f>VLOOKUP(J5907, sku!B:C, 2, FALSE)</f>
        <v>Darker 500ml</v>
      </c>
      <c r="AB5907" s="37" t="str">
        <f>VLOOKUP(J5907, sku!B:BM, 64, FALSE)</f>
        <v>Revenda</v>
      </c>
      <c r="AC5907" s="37" t="str">
        <f>LEFT(pedidos[[#This Row],[SKU]],3)</f>
        <v>VX2</v>
      </c>
      <c r="AD5907" s="37" t="str" cm="1">
        <f t="array" aca="1" ref="AD5907" ca="1">IFERROR(
  INDEX(
    montadora[Montadora],
    MATCH(TRUE,LEFT(#REF!,NÚCARACT(montadora[SKU Parcial]))=montadora[SKU Parcial],0)
  ),
  ""
)</f>
        <v/>
      </c>
    </row>
    <row r="5908" spans="1:30" x14ac:dyDescent="0.25">
      <c r="A5908" s="42" t="s">
        <v>11033</v>
      </c>
      <c r="B5908" s="42"/>
      <c r="C5908" s="42"/>
      <c r="D5908" s="42"/>
      <c r="E5908" s="42">
        <v>20598018789</v>
      </c>
      <c r="F5908" s="42" t="s">
        <v>8394</v>
      </c>
      <c r="G5908" s="42" t="s">
        <v>11228</v>
      </c>
      <c r="H5908" s="7"/>
      <c r="I5908" s="42"/>
      <c r="J5908" s="42" t="s">
        <v>938</v>
      </c>
      <c r="K5908" s="8">
        <v>45847</v>
      </c>
      <c r="L5908" s="7" t="s">
        <v>8443</v>
      </c>
      <c r="M5908" s="44">
        <v>78.8</v>
      </c>
      <c r="N5908" s="7">
        <v>1</v>
      </c>
      <c r="O5908" s="44">
        <v>87.53</v>
      </c>
      <c r="P5908" s="44">
        <v>36</v>
      </c>
      <c r="Q5908" s="44">
        <v>3.13</v>
      </c>
      <c r="R5908" s="44">
        <v>19.760000000000002</v>
      </c>
      <c r="S5908" s="44">
        <v>8.73</v>
      </c>
      <c r="T5908" s="44">
        <v>0</v>
      </c>
      <c r="U5908" s="44">
        <v>19.91</v>
      </c>
      <c r="V5908" s="9">
        <v>0.25269999999999998</v>
      </c>
      <c r="W5908" s="42" t="s">
        <v>34</v>
      </c>
      <c r="X5908" s="43"/>
      <c r="Y5908" s="43"/>
      <c r="Z5908" s="43" t="s">
        <v>8442</v>
      </c>
      <c r="AA5908" s="37" t="str">
        <f>VLOOKUP(J5908, sku!B:C, 2, FALSE)</f>
        <v>Cadeirinha Preta Aro 26 - Peixinho Bike</v>
      </c>
      <c r="AB5908" s="37" t="str">
        <f>VLOOKUP(J5908, sku!B:BM, 64, FALSE)</f>
        <v>Revenda</v>
      </c>
      <c r="AC5908" s="37" t="str">
        <f>LEFT(pedidos[[#This Row],[SKU]],3)</f>
        <v>CAD</v>
      </c>
      <c r="AD5908" s="37" t="str" cm="1">
        <f t="array" aca="1" ref="AD5908" ca="1">IFERROR(
  INDEX(
    montadora[Montadora],
    MATCH(TRUE,LEFT(#REF!,NÚCARACT(montadora[SKU Parcial]))=montadora[SKU Parcial],0)
  ),
  ""
)</f>
        <v/>
      </c>
    </row>
    <row r="5909" spans="1:30" x14ac:dyDescent="0.25">
      <c r="A5909" s="42" t="s">
        <v>11034</v>
      </c>
      <c r="B5909" s="42"/>
      <c r="C5909" s="42"/>
      <c r="D5909" s="42"/>
      <c r="E5909" s="42">
        <v>21098008241</v>
      </c>
      <c r="F5909" s="42" t="s">
        <v>8361</v>
      </c>
      <c r="G5909" s="42" t="s">
        <v>11228</v>
      </c>
      <c r="H5909" s="7"/>
      <c r="I5909" s="42"/>
      <c r="J5909" s="42" t="s">
        <v>3296</v>
      </c>
      <c r="K5909" s="8">
        <v>45847</v>
      </c>
      <c r="L5909" s="7" t="s">
        <v>8443</v>
      </c>
      <c r="M5909" s="44">
        <v>29.8</v>
      </c>
      <c r="N5909" s="7">
        <v>1</v>
      </c>
      <c r="O5909" s="44">
        <v>29.8</v>
      </c>
      <c r="P5909" s="44">
        <v>13.69</v>
      </c>
      <c r="Q5909" s="44">
        <v>1.18</v>
      </c>
      <c r="R5909" s="44">
        <v>9.9600000000000009</v>
      </c>
      <c r="S5909" s="44">
        <v>0</v>
      </c>
      <c r="T5909" s="44">
        <v>0</v>
      </c>
      <c r="U5909" s="44">
        <v>4.97</v>
      </c>
      <c r="V5909" s="9">
        <v>0.16669999999999999</v>
      </c>
      <c r="W5909" s="42" t="s">
        <v>34</v>
      </c>
      <c r="X5909" s="43"/>
      <c r="Y5909" s="43"/>
      <c r="Z5909" s="43" t="s">
        <v>8442</v>
      </c>
      <c r="AA5909" s="37" t="str">
        <f>VLOOKUP(J5909, sku!B:C, 2, FALSE)</f>
        <v>Sanitizante Carro Novo 1,5l</v>
      </c>
      <c r="AB5909" s="37" t="str">
        <f>VLOOKUP(J5909, sku!B:BM, 64, FALSE)</f>
        <v>Revenda</v>
      </c>
      <c r="AC5909" s="37" t="str">
        <f>LEFT(pedidos[[#This Row],[SKU]],3)</f>
        <v>VT2</v>
      </c>
      <c r="AD5909" s="37" t="str" cm="1">
        <f t="array" aca="1" ref="AD5909" ca="1">IFERROR(
  INDEX(
    montadora[Montadora],
    MATCH(TRUE,LEFT(#REF!,NÚCARACT(montadora[SKU Parcial]))=montadora[SKU Parcial],0)
  ),
  ""
)</f>
        <v/>
      </c>
    </row>
    <row r="5910" spans="1:30" x14ac:dyDescent="0.25">
      <c r="A5910" s="42" t="s">
        <v>11035</v>
      </c>
      <c r="B5910" s="42"/>
      <c r="C5910" s="42"/>
      <c r="D5910" s="42"/>
      <c r="E5910" s="42">
        <v>20598018789</v>
      </c>
      <c r="F5910" s="42" t="s">
        <v>8394</v>
      </c>
      <c r="G5910" s="42" t="s">
        <v>11228</v>
      </c>
      <c r="H5910" s="7"/>
      <c r="I5910" s="42"/>
      <c r="J5910" s="42" t="s">
        <v>8835</v>
      </c>
      <c r="K5910" s="8">
        <v>45847</v>
      </c>
      <c r="L5910" s="7" t="s">
        <v>8443</v>
      </c>
      <c r="M5910" s="44">
        <v>78.8</v>
      </c>
      <c r="N5910" s="7">
        <v>1</v>
      </c>
      <c r="O5910" s="44">
        <v>85.1</v>
      </c>
      <c r="P5910" s="44">
        <v>36</v>
      </c>
      <c r="Q5910" s="44">
        <v>3.13</v>
      </c>
      <c r="R5910" s="44">
        <v>19.760000000000002</v>
      </c>
      <c r="S5910" s="44">
        <v>6.3</v>
      </c>
      <c r="T5910" s="44">
        <v>0</v>
      </c>
      <c r="U5910" s="44">
        <v>19.91</v>
      </c>
      <c r="V5910" s="9">
        <v>0.25269999999999998</v>
      </c>
      <c r="W5910" s="42" t="s">
        <v>34</v>
      </c>
      <c r="X5910" s="43"/>
      <c r="Y5910" s="43"/>
      <c r="Z5910" s="43" t="s">
        <v>8442</v>
      </c>
      <c r="AA5910" s="37" t="str">
        <f>VLOOKUP(J5910, sku!B:C, 2, FALSE)</f>
        <v>Cadeirinha Cinza Aro 26 - Peixinho Bike</v>
      </c>
      <c r="AB5910" s="37" t="str">
        <f>VLOOKUP(J5910, sku!B:BM, 64, FALSE)</f>
        <v>Revenda</v>
      </c>
      <c r="AC5910" s="37" t="str">
        <f>LEFT(pedidos[[#This Row],[SKU]],3)</f>
        <v>CAD</v>
      </c>
      <c r="AD5910" s="37" t="str" cm="1">
        <f t="array" aca="1" ref="AD5910" ca="1">IFERROR(
  INDEX(
    montadora[Montadora],
    MATCH(TRUE,LEFT(#REF!,NÚCARACT(montadora[SKU Parcial]))=montadora[SKU Parcial],0)
  ),
  ""
)</f>
        <v/>
      </c>
    </row>
    <row r="5911" spans="1:30" x14ac:dyDescent="0.25">
      <c r="A5911" s="42" t="s">
        <v>11036</v>
      </c>
      <c r="B5911" s="42"/>
      <c r="C5911" s="42"/>
      <c r="D5911" s="42"/>
      <c r="E5911" s="42">
        <v>20598018789</v>
      </c>
      <c r="F5911" s="42" t="s">
        <v>8394</v>
      </c>
      <c r="G5911" s="42" t="s">
        <v>11228</v>
      </c>
      <c r="H5911" s="7"/>
      <c r="I5911" s="42"/>
      <c r="J5911" s="42" t="s">
        <v>2167</v>
      </c>
      <c r="K5911" s="8">
        <v>45847</v>
      </c>
      <c r="L5911" s="7" t="s">
        <v>8443</v>
      </c>
      <c r="M5911" s="44">
        <v>78.8</v>
      </c>
      <c r="N5911" s="7">
        <v>1</v>
      </c>
      <c r="O5911" s="44">
        <v>94.83</v>
      </c>
      <c r="P5911" s="44">
        <v>38.54</v>
      </c>
      <c r="Q5911" s="44">
        <v>3.13</v>
      </c>
      <c r="R5911" s="44">
        <v>19.760000000000002</v>
      </c>
      <c r="S5911" s="44">
        <v>16.03</v>
      </c>
      <c r="T5911" s="44">
        <v>0</v>
      </c>
      <c r="U5911" s="44">
        <v>17.37</v>
      </c>
      <c r="V5911" s="9">
        <v>0.22040000000000001</v>
      </c>
      <c r="W5911" s="42" t="s">
        <v>34</v>
      </c>
      <c r="X5911" s="43"/>
      <c r="Y5911" s="43"/>
      <c r="Z5911" s="43" t="s">
        <v>8442</v>
      </c>
      <c r="AA5911" s="37" t="str">
        <f>VLOOKUP(J5911, sku!B:C, 2, FALSE)</f>
        <v>Cadeirinha Rosa Aro 26 - Peixinho Bike</v>
      </c>
      <c r="AB5911" s="37" t="str">
        <f>VLOOKUP(J5911, sku!B:BM, 64, FALSE)</f>
        <v>Revenda</v>
      </c>
      <c r="AC5911" s="37" t="str">
        <f>LEFT(pedidos[[#This Row],[SKU]],3)</f>
        <v>CAD</v>
      </c>
      <c r="AD5911" s="37" t="str" cm="1">
        <f t="array" aca="1" ref="AD5911" ca="1">IFERROR(
  INDEX(
    montadora[Montadora],
    MATCH(TRUE,LEFT(#REF!,NÚCARACT(montadora[SKU Parcial]))=montadora[SKU Parcial],0)
  ),
  ""
)</f>
        <v/>
      </c>
    </row>
    <row r="5912" spans="1:30" x14ac:dyDescent="0.25">
      <c r="A5912" s="42" t="s">
        <v>11037</v>
      </c>
      <c r="B5912" s="42"/>
      <c r="C5912" s="42"/>
      <c r="D5912" s="42"/>
      <c r="E5912" s="42">
        <v>20598018789</v>
      </c>
      <c r="F5912" s="42" t="s">
        <v>8394</v>
      </c>
      <c r="G5912" s="42" t="s">
        <v>11228</v>
      </c>
      <c r="H5912" s="7"/>
      <c r="I5912" s="42"/>
      <c r="J5912" s="42" t="s">
        <v>938</v>
      </c>
      <c r="K5912" s="8">
        <v>45847</v>
      </c>
      <c r="L5912" s="7" t="s">
        <v>8443</v>
      </c>
      <c r="M5912" s="44">
        <v>78.8</v>
      </c>
      <c r="N5912" s="7">
        <v>1</v>
      </c>
      <c r="O5912" s="44">
        <v>91.17</v>
      </c>
      <c r="P5912" s="44">
        <v>36</v>
      </c>
      <c r="Q5912" s="44">
        <v>3.13</v>
      </c>
      <c r="R5912" s="44">
        <v>19.760000000000002</v>
      </c>
      <c r="S5912" s="44">
        <v>12.37</v>
      </c>
      <c r="T5912" s="44">
        <v>0</v>
      </c>
      <c r="U5912" s="44">
        <v>19.91</v>
      </c>
      <c r="V5912" s="9">
        <v>0.25269999999999998</v>
      </c>
      <c r="W5912" s="42" t="s">
        <v>34</v>
      </c>
      <c r="X5912" s="43"/>
      <c r="Y5912" s="43"/>
      <c r="Z5912" s="43" t="s">
        <v>8442</v>
      </c>
      <c r="AA5912" s="37" t="str">
        <f>VLOOKUP(J5912, sku!B:C, 2, FALSE)</f>
        <v>Cadeirinha Preta Aro 26 - Peixinho Bike</v>
      </c>
      <c r="AB5912" s="37" t="str">
        <f>VLOOKUP(J5912, sku!B:BM, 64, FALSE)</f>
        <v>Revenda</v>
      </c>
      <c r="AC5912" s="37" t="str">
        <f>LEFT(pedidos[[#This Row],[SKU]],3)</f>
        <v>CAD</v>
      </c>
      <c r="AD5912" s="37" t="str" cm="1">
        <f t="array" aca="1" ref="AD5912" ca="1">IFERROR(
  INDEX(
    montadora[Montadora],
    MATCH(TRUE,LEFT(#REF!,NÚCARACT(montadora[SKU Parcial]))=montadora[SKU Parcial],0)
  ),
  ""
)</f>
        <v/>
      </c>
    </row>
    <row r="5913" spans="1:30" x14ac:dyDescent="0.25">
      <c r="A5913" s="42" t="s">
        <v>11038</v>
      </c>
      <c r="B5913" s="42"/>
      <c r="C5913" s="42"/>
      <c r="D5913" s="42"/>
      <c r="E5913" s="42">
        <v>23998118595</v>
      </c>
      <c r="F5913" s="42" t="s">
        <v>10106</v>
      </c>
      <c r="G5913" s="42" t="s">
        <v>11228</v>
      </c>
      <c r="H5913" s="7"/>
      <c r="I5913" s="42"/>
      <c r="J5913" s="42" t="s">
        <v>290</v>
      </c>
      <c r="K5913" s="8">
        <v>45847</v>
      </c>
      <c r="L5913" s="7" t="s">
        <v>8443</v>
      </c>
      <c r="M5913" s="44">
        <v>38.799999999999997</v>
      </c>
      <c r="N5913" s="7">
        <v>1</v>
      </c>
      <c r="O5913" s="44">
        <v>48.42</v>
      </c>
      <c r="P5913" s="44">
        <v>15.8</v>
      </c>
      <c r="Q5913" s="44">
        <v>1.54</v>
      </c>
      <c r="R5913" s="44">
        <v>11.76</v>
      </c>
      <c r="S5913" s="44">
        <v>9.6199999999999992</v>
      </c>
      <c r="T5913" s="44">
        <v>0</v>
      </c>
      <c r="U5913" s="44">
        <v>9.6999999999999993</v>
      </c>
      <c r="V5913" s="9">
        <v>0.25</v>
      </c>
      <c r="W5913" s="42" t="s">
        <v>34</v>
      </c>
      <c r="X5913" s="43"/>
      <c r="Y5913" s="43"/>
      <c r="Z5913" s="43" t="s">
        <v>8442</v>
      </c>
      <c r="AA5913" s="37" t="str">
        <f>VLOOKUP(J5913, sku!B:C, 2, FALSE)</f>
        <v>Par De Trava Do Quebra Vento Preto (23Cm)</v>
      </c>
      <c r="AB5913" s="37" t="str">
        <f>VLOOKUP(J5913, sku!B:BM, 64, FALSE)</f>
        <v>Revenda</v>
      </c>
      <c r="AC5913" s="37" t="str">
        <f>LEFT(pedidos[[#This Row],[SKU]],3)</f>
        <v>Q-9</v>
      </c>
      <c r="AD5913" s="37" t="str" cm="1">
        <f t="array" aca="1" ref="AD5913" ca="1">IFERROR(
  INDEX(
    montadora[Montadora],
    MATCH(TRUE,LEFT(#REF!,NÚCARACT(montadora[SKU Parcial]))=montadora[SKU Parcial],0)
  ),
  ""
)</f>
        <v/>
      </c>
    </row>
    <row r="5914" spans="1:30" x14ac:dyDescent="0.25">
      <c r="A5914" s="42" t="s">
        <v>11039</v>
      </c>
      <c r="B5914" s="42"/>
      <c r="C5914" s="42"/>
      <c r="D5914" s="42"/>
      <c r="E5914" s="42">
        <v>22093763527</v>
      </c>
      <c r="F5914" s="42" t="s">
        <v>10104</v>
      </c>
      <c r="G5914" s="42" t="s">
        <v>11228</v>
      </c>
      <c r="H5914" s="7"/>
      <c r="I5914" s="42"/>
      <c r="J5914" s="42" t="s">
        <v>2941</v>
      </c>
      <c r="K5914" s="8">
        <v>45847</v>
      </c>
      <c r="L5914" s="7" t="s">
        <v>8443</v>
      </c>
      <c r="M5914" s="44">
        <v>28.8</v>
      </c>
      <c r="N5914" s="7">
        <v>1</v>
      </c>
      <c r="O5914" s="44">
        <v>28.8</v>
      </c>
      <c r="P5914" s="44">
        <v>12.9</v>
      </c>
      <c r="Q5914" s="44">
        <v>1.1399999999999999</v>
      </c>
      <c r="R5914" s="44">
        <v>9.76</v>
      </c>
      <c r="S5914" s="44">
        <v>0</v>
      </c>
      <c r="T5914" s="44">
        <v>0</v>
      </c>
      <c r="U5914" s="44">
        <v>5</v>
      </c>
      <c r="V5914" s="9">
        <v>0.17349999999999999</v>
      </c>
      <c r="W5914" s="42" t="s">
        <v>34</v>
      </c>
      <c r="X5914" s="43"/>
      <c r="Y5914" s="43"/>
      <c r="Z5914" s="43" t="s">
        <v>8442</v>
      </c>
      <c r="AA5914" s="37" t="str">
        <f>VLOOKUP(J5914, sku!B:C, 2, FALSE)</f>
        <v>Chave Allen de Aço de Cabeça, Esférica (9 Peças) Hex Key</v>
      </c>
      <c r="AB5914" s="37" t="str">
        <f>VLOOKUP(J5914, sku!B:BM, 64, FALSE)</f>
        <v>Importação</v>
      </c>
      <c r="AC5914" s="37" t="str">
        <f>LEFT(pedidos[[#This Row],[SKU]],3)</f>
        <v>1K9</v>
      </c>
      <c r="AD5914" s="37" t="str" cm="1">
        <f t="array" aca="1" ref="AD5914" ca="1">IFERROR(
  INDEX(
    montadora[Montadora],
    MATCH(TRUE,LEFT(#REF!,NÚCARACT(montadora[SKU Parcial]))=montadora[SKU Parcial],0)
  ),
  ""
)</f>
        <v/>
      </c>
    </row>
    <row r="5915" spans="1:30" x14ac:dyDescent="0.25">
      <c r="A5915" s="42" t="s">
        <v>11040</v>
      </c>
      <c r="B5915" s="42"/>
      <c r="C5915" s="42"/>
      <c r="D5915" s="42"/>
      <c r="E5915" s="42">
        <v>21098008241</v>
      </c>
      <c r="F5915" s="42" t="s">
        <v>8361</v>
      </c>
      <c r="G5915" s="42" t="s">
        <v>11228</v>
      </c>
      <c r="H5915" s="7"/>
      <c r="I5915" s="42"/>
      <c r="J5915" s="42" t="s">
        <v>3296</v>
      </c>
      <c r="K5915" s="8">
        <v>45847</v>
      </c>
      <c r="L5915" s="7" t="s">
        <v>8443</v>
      </c>
      <c r="M5915" s="44">
        <v>29.8</v>
      </c>
      <c r="N5915" s="7">
        <v>1</v>
      </c>
      <c r="O5915" s="44">
        <v>29.8</v>
      </c>
      <c r="P5915" s="44">
        <v>13.69</v>
      </c>
      <c r="Q5915" s="44">
        <v>1.18</v>
      </c>
      <c r="R5915" s="44">
        <v>9.9600000000000009</v>
      </c>
      <c r="S5915" s="44">
        <v>0</v>
      </c>
      <c r="T5915" s="44">
        <v>0</v>
      </c>
      <c r="U5915" s="44">
        <v>4.97</v>
      </c>
      <c r="V5915" s="9">
        <v>0.16669999999999999</v>
      </c>
      <c r="W5915" s="42" t="s">
        <v>34</v>
      </c>
      <c r="X5915" s="43"/>
      <c r="Y5915" s="43"/>
      <c r="Z5915" s="43" t="s">
        <v>8442</v>
      </c>
      <c r="AA5915" s="37" t="str">
        <f>VLOOKUP(J5915, sku!B:C, 2, FALSE)</f>
        <v>Sanitizante Carro Novo 1,5l</v>
      </c>
      <c r="AB5915" s="37" t="str">
        <f>VLOOKUP(J5915, sku!B:BM, 64, FALSE)</f>
        <v>Revenda</v>
      </c>
      <c r="AC5915" s="37" t="str">
        <f>LEFT(pedidos[[#This Row],[SKU]],3)</f>
        <v>VT2</v>
      </c>
      <c r="AD5915" s="37" t="str" cm="1">
        <f t="array" aca="1" ref="AD5915" ca="1">IFERROR(
  INDEX(
    montadora[Montadora],
    MATCH(TRUE,LEFT(#REF!,NÚCARACT(montadora[SKU Parcial]))=montadora[SKU Parcial],0)
  ),
  ""
)</f>
        <v/>
      </c>
    </row>
    <row r="5916" spans="1:30" x14ac:dyDescent="0.25">
      <c r="A5916" s="42" t="s">
        <v>11041</v>
      </c>
      <c r="B5916" s="42"/>
      <c r="C5916" s="42"/>
      <c r="D5916" s="42"/>
      <c r="E5916" s="42">
        <v>23998214127</v>
      </c>
      <c r="F5916" s="42" t="s">
        <v>10132</v>
      </c>
      <c r="G5916" s="42" t="s">
        <v>11228</v>
      </c>
      <c r="H5916" s="7"/>
      <c r="I5916" s="42"/>
      <c r="J5916" s="42" t="s">
        <v>2747</v>
      </c>
      <c r="K5916" s="8">
        <v>45847</v>
      </c>
      <c r="L5916" s="7" t="s">
        <v>8443</v>
      </c>
      <c r="M5916" s="44">
        <v>92.8</v>
      </c>
      <c r="N5916" s="7">
        <v>1</v>
      </c>
      <c r="O5916" s="44">
        <v>92.8</v>
      </c>
      <c r="P5916" s="44">
        <v>41.36</v>
      </c>
      <c r="Q5916" s="44">
        <v>3.68</v>
      </c>
      <c r="R5916" s="44">
        <v>22.56</v>
      </c>
      <c r="S5916" s="44">
        <v>0</v>
      </c>
      <c r="T5916" s="44">
        <v>0</v>
      </c>
      <c r="U5916" s="44">
        <v>25.2</v>
      </c>
      <c r="V5916" s="9">
        <v>0.27150000000000002</v>
      </c>
      <c r="W5916" s="42" t="s">
        <v>34</v>
      </c>
      <c r="X5916" s="43"/>
      <c r="Y5916" s="43"/>
      <c r="Z5916" s="43" t="s">
        <v>8442</v>
      </c>
      <c r="AA5916" s="37" t="str">
        <f>VLOOKUP(J5916, sku!B:C, 2, FALSE)</f>
        <v>Cabo de Chupeta Coaxial de Transferência de Carga de Bateria 12/24V 500 Amper, PVC, CCA 5 Metros</v>
      </c>
      <c r="AB5916" s="37" t="str">
        <f>VLOOKUP(J5916, sku!B:BM, 64, FALSE)</f>
        <v>Importação</v>
      </c>
      <c r="AC5916" s="37" t="str">
        <f>LEFT(pedidos[[#This Row],[SKU]],3)</f>
        <v>1EC</v>
      </c>
      <c r="AD5916" s="37" t="str" cm="1">
        <f t="array" aca="1" ref="AD5916" ca="1">IFERROR(
  INDEX(
    montadora[Montadora],
    MATCH(TRUE,LEFT(#REF!,NÚCARACT(montadora[SKU Parcial]))=montadora[SKU Parcial],0)
  ),
  ""
)</f>
        <v/>
      </c>
    </row>
    <row r="5917" spans="1:30" x14ac:dyDescent="0.25">
      <c r="A5917" s="42" t="s">
        <v>11042</v>
      </c>
      <c r="B5917" s="42"/>
      <c r="C5917" s="42"/>
      <c r="D5917" s="42"/>
      <c r="E5917" s="42">
        <v>23598153339</v>
      </c>
      <c r="F5917" s="42" t="s">
        <v>10124</v>
      </c>
      <c r="G5917" s="42" t="s">
        <v>11228</v>
      </c>
      <c r="H5917" s="7"/>
      <c r="I5917" s="42"/>
      <c r="J5917" s="42" t="s">
        <v>10159</v>
      </c>
      <c r="K5917" s="8">
        <v>45847</v>
      </c>
      <c r="L5917" s="7" t="s">
        <v>8443</v>
      </c>
      <c r="M5917" s="44">
        <v>56.8</v>
      </c>
      <c r="N5917" s="7">
        <v>1</v>
      </c>
      <c r="O5917" s="44">
        <v>56.8</v>
      </c>
      <c r="P5917" s="44">
        <v>31.84</v>
      </c>
      <c r="Q5917" s="44">
        <v>2.25</v>
      </c>
      <c r="R5917" s="44">
        <v>15.36</v>
      </c>
      <c r="S5917" s="44">
        <v>0</v>
      </c>
      <c r="T5917" s="44">
        <v>0</v>
      </c>
      <c r="U5917" s="44">
        <v>7.35</v>
      </c>
      <c r="V5917" s="9">
        <v>0.1293</v>
      </c>
      <c r="W5917" s="42" t="s">
        <v>34</v>
      </c>
      <c r="X5917" s="43"/>
      <c r="Y5917" s="43"/>
      <c r="Z5917" s="43" t="s">
        <v>8442</v>
      </c>
      <c r="AA5917" s="37" t="str">
        <f>VLOOKUP(J5917, sku!B:C, 2, FALSE)</f>
        <v>Boina Para Polimento de Vidros Tipo Lona 5"</v>
      </c>
      <c r="AB5917" s="37" t="str">
        <f>VLOOKUP(J5917, sku!B:BM, 64, FALSE)</f>
        <v>Revenda</v>
      </c>
      <c r="AC5917" s="37" t="str">
        <f>LEFT(pedidos[[#This Row],[SKU]],3)</f>
        <v>VX2</v>
      </c>
      <c r="AD5917" s="37" t="str" cm="1">
        <f t="array" aca="1" ref="AD5917" ca="1">IFERROR(
  INDEX(
    montadora[Montadora],
    MATCH(TRUE,LEFT(#REF!,NÚCARACT(montadora[SKU Parcial]))=montadora[SKU Parcial],0)
  ),
  ""
)</f>
        <v/>
      </c>
    </row>
    <row r="5918" spans="1:30" x14ac:dyDescent="0.25">
      <c r="A5918" s="42" t="s">
        <v>11043</v>
      </c>
      <c r="B5918" s="42"/>
      <c r="C5918" s="42"/>
      <c r="D5918" s="42"/>
      <c r="E5918" s="42">
        <v>19299592888</v>
      </c>
      <c r="F5918" s="42" t="s">
        <v>8385</v>
      </c>
      <c r="G5918" s="42" t="s">
        <v>11228</v>
      </c>
      <c r="H5918" s="7"/>
      <c r="I5918" s="42"/>
      <c r="J5918" s="42" t="s">
        <v>3286</v>
      </c>
      <c r="K5918" s="8">
        <v>45847</v>
      </c>
      <c r="L5918" s="7" t="s">
        <v>8443</v>
      </c>
      <c r="M5918" s="44">
        <v>47.8</v>
      </c>
      <c r="N5918" s="7">
        <v>1</v>
      </c>
      <c r="O5918" s="44">
        <v>47.8</v>
      </c>
      <c r="P5918" s="44">
        <v>26.9</v>
      </c>
      <c r="Q5918" s="44">
        <v>1.9</v>
      </c>
      <c r="R5918" s="44">
        <v>13.56</v>
      </c>
      <c r="S5918" s="44">
        <v>0</v>
      </c>
      <c r="T5918" s="44">
        <v>0</v>
      </c>
      <c r="U5918" s="44">
        <v>5.44</v>
      </c>
      <c r="V5918" s="9">
        <v>0.1139</v>
      </c>
      <c r="W5918" s="42" t="s">
        <v>34</v>
      </c>
      <c r="X5918" s="43"/>
      <c r="Y5918" s="43"/>
      <c r="Z5918" s="43" t="s">
        <v>8442</v>
      </c>
      <c r="AA5918" s="37" t="str">
        <f>VLOOKUP(J5918, sku!B:C, 2, FALSE)</f>
        <v>V-Floc 1,5l</v>
      </c>
      <c r="AB5918" s="37" t="str">
        <f>VLOOKUP(J5918, sku!B:BM, 64, FALSE)</f>
        <v>Revenda</v>
      </c>
      <c r="AC5918" s="37" t="str">
        <f>LEFT(pedidos[[#This Row],[SKU]],3)</f>
        <v>VX2</v>
      </c>
      <c r="AD5918" s="37" t="str" cm="1">
        <f t="array" aca="1" ref="AD5918" ca="1">IFERROR(
  INDEX(
    montadora[Montadora],
    MATCH(TRUE,LEFT(#REF!,NÚCARACT(montadora[SKU Parcial]))=montadora[SKU Parcial],0)
  ),
  ""
)</f>
        <v/>
      </c>
    </row>
    <row r="5919" spans="1:30" x14ac:dyDescent="0.25">
      <c r="A5919" s="42" t="s">
        <v>11044</v>
      </c>
      <c r="B5919" s="42"/>
      <c r="C5919" s="42"/>
      <c r="D5919" s="42"/>
      <c r="E5919" s="42">
        <v>23998214127</v>
      </c>
      <c r="F5919" s="42" t="s">
        <v>10132</v>
      </c>
      <c r="G5919" s="42" t="s">
        <v>11228</v>
      </c>
      <c r="H5919" s="7"/>
      <c r="I5919" s="42"/>
      <c r="J5919" s="42" t="s">
        <v>2747</v>
      </c>
      <c r="K5919" s="8">
        <v>45847</v>
      </c>
      <c r="L5919" s="7" t="s">
        <v>8443</v>
      </c>
      <c r="M5919" s="44">
        <v>92.8</v>
      </c>
      <c r="N5919" s="7">
        <v>1</v>
      </c>
      <c r="O5919" s="44">
        <v>110.91</v>
      </c>
      <c r="P5919" s="44">
        <v>41.36</v>
      </c>
      <c r="Q5919" s="44">
        <v>3.68</v>
      </c>
      <c r="R5919" s="44">
        <v>22.56</v>
      </c>
      <c r="S5919" s="44">
        <v>18.11</v>
      </c>
      <c r="T5919" s="44">
        <v>0</v>
      </c>
      <c r="U5919" s="44">
        <v>25.2</v>
      </c>
      <c r="V5919" s="9">
        <v>0.27150000000000002</v>
      </c>
      <c r="W5919" s="42" t="s">
        <v>34</v>
      </c>
      <c r="X5919" s="43"/>
      <c r="Y5919" s="43"/>
      <c r="Z5919" s="43" t="s">
        <v>8442</v>
      </c>
      <c r="AA5919" s="37" t="str">
        <f>VLOOKUP(J5919, sku!B:C, 2, FALSE)</f>
        <v>Cabo de Chupeta Coaxial de Transferência de Carga de Bateria 12/24V 500 Amper, PVC, CCA 5 Metros</v>
      </c>
      <c r="AB5919" s="37" t="str">
        <f>VLOOKUP(J5919, sku!B:BM, 64, FALSE)</f>
        <v>Importação</v>
      </c>
      <c r="AC5919" s="37" t="str">
        <f>LEFT(pedidos[[#This Row],[SKU]],3)</f>
        <v>1EC</v>
      </c>
      <c r="AD5919" s="37" t="str" cm="1">
        <f t="array" aca="1" ref="AD5919" ca="1">IFERROR(
  INDEX(
    montadora[Montadora],
    MATCH(TRUE,LEFT(#REF!,NÚCARACT(montadora[SKU Parcial]))=montadora[SKU Parcial],0)
  ),
  ""
)</f>
        <v/>
      </c>
    </row>
    <row r="5920" spans="1:30" x14ac:dyDescent="0.25">
      <c r="A5920" s="42" t="s">
        <v>11045</v>
      </c>
      <c r="B5920" s="42"/>
      <c r="C5920" s="42"/>
      <c r="D5920" s="42"/>
      <c r="E5920" s="42">
        <v>22298177577</v>
      </c>
      <c r="F5920" s="42" t="s">
        <v>8390</v>
      </c>
      <c r="G5920" s="42" t="s">
        <v>11228</v>
      </c>
      <c r="H5920" s="7"/>
      <c r="I5920" s="42"/>
      <c r="J5920" s="42" t="s">
        <v>8435</v>
      </c>
      <c r="K5920" s="8">
        <v>45846</v>
      </c>
      <c r="L5920" s="7" t="s">
        <v>8443</v>
      </c>
      <c r="M5920" s="44">
        <v>51.8</v>
      </c>
      <c r="N5920" s="7">
        <v>1</v>
      </c>
      <c r="O5920" s="44">
        <v>51.8</v>
      </c>
      <c r="P5920" s="44">
        <v>30</v>
      </c>
      <c r="Q5920" s="44">
        <v>2.06</v>
      </c>
      <c r="R5920" s="44">
        <v>14.36</v>
      </c>
      <c r="S5920" s="44">
        <v>0</v>
      </c>
      <c r="T5920" s="44">
        <v>0</v>
      </c>
      <c r="U5920" s="44">
        <v>5.38</v>
      </c>
      <c r="V5920" s="9">
        <v>0.10390000000000001</v>
      </c>
      <c r="W5920" s="42" t="s">
        <v>34</v>
      </c>
      <c r="X5920" s="43"/>
      <c r="Y5920" s="43"/>
      <c r="Z5920" s="43" t="s">
        <v>8442</v>
      </c>
      <c r="AA5920" s="37" t="str">
        <f>VLOOKUP(J5920, sku!B:C, 2, FALSE)</f>
        <v>Banco Bicicleta Selim Preto e Azul</v>
      </c>
      <c r="AB5920" s="37" t="str">
        <f>VLOOKUP(J5920, sku!B:BM, 64, FALSE)</f>
        <v>Importação</v>
      </c>
      <c r="AC5920" s="37" t="str">
        <f>LEFT(pedidos[[#This Row],[SKU]],3)</f>
        <v>EB0</v>
      </c>
      <c r="AD5920" s="37" t="str" cm="1">
        <f t="array" aca="1" ref="AD5920" ca="1">IFERROR(
  INDEX(
    montadora[Montadora],
    MATCH(TRUE,LEFT(#REF!,NÚCARACT(montadora[SKU Parcial]))=montadora[SKU Parcial],0)
  ),
  ""
)</f>
        <v/>
      </c>
    </row>
    <row r="5921" spans="1:30" x14ac:dyDescent="0.25">
      <c r="A5921" s="42" t="s">
        <v>11046</v>
      </c>
      <c r="B5921" s="42"/>
      <c r="C5921" s="42"/>
      <c r="D5921" s="42"/>
      <c r="E5921" s="42">
        <v>20598018789</v>
      </c>
      <c r="F5921" s="42" t="s">
        <v>8394</v>
      </c>
      <c r="G5921" s="42" t="s">
        <v>11228</v>
      </c>
      <c r="H5921" s="7"/>
      <c r="I5921" s="42"/>
      <c r="J5921" s="42" t="s">
        <v>2167</v>
      </c>
      <c r="K5921" s="8">
        <v>45846</v>
      </c>
      <c r="L5921" s="7" t="s">
        <v>8443</v>
      </c>
      <c r="M5921" s="44">
        <v>78.8</v>
      </c>
      <c r="N5921" s="7">
        <v>1</v>
      </c>
      <c r="O5921" s="44">
        <v>104.55</v>
      </c>
      <c r="P5921" s="44">
        <v>38.54</v>
      </c>
      <c r="Q5921" s="44">
        <v>3.13</v>
      </c>
      <c r="R5921" s="44">
        <v>19.760000000000002</v>
      </c>
      <c r="S5921" s="44">
        <v>25.75</v>
      </c>
      <c r="T5921" s="44">
        <v>0</v>
      </c>
      <c r="U5921" s="44">
        <v>17.37</v>
      </c>
      <c r="V5921" s="9">
        <v>0.22040000000000001</v>
      </c>
      <c r="W5921" s="42" t="s">
        <v>34</v>
      </c>
      <c r="X5921" s="43"/>
      <c r="Y5921" s="43"/>
      <c r="Z5921" s="43" t="s">
        <v>8442</v>
      </c>
      <c r="AA5921" s="37" t="str">
        <f>VLOOKUP(J5921, sku!B:C, 2, FALSE)</f>
        <v>Cadeirinha Rosa Aro 26 - Peixinho Bike</v>
      </c>
      <c r="AB5921" s="37" t="str">
        <f>VLOOKUP(J5921, sku!B:BM, 64, FALSE)</f>
        <v>Revenda</v>
      </c>
      <c r="AC5921" s="37" t="str">
        <f>LEFT(pedidos[[#This Row],[SKU]],3)</f>
        <v>CAD</v>
      </c>
      <c r="AD5921" s="37" t="str" cm="1">
        <f t="array" aca="1" ref="AD5921" ca="1">IFERROR(
  INDEX(
    montadora[Montadora],
    MATCH(TRUE,LEFT(#REF!,NÚCARACT(montadora[SKU Parcial]))=montadora[SKU Parcial],0)
  ),
  ""
)</f>
        <v/>
      </c>
    </row>
    <row r="5922" spans="1:30" x14ac:dyDescent="0.25">
      <c r="A5922" s="42" t="s">
        <v>11047</v>
      </c>
      <c r="B5922" s="42"/>
      <c r="C5922" s="42"/>
      <c r="D5922" s="42"/>
      <c r="E5922" s="42">
        <v>23798223586</v>
      </c>
      <c r="F5922" s="42" t="s">
        <v>8388</v>
      </c>
      <c r="G5922" s="42" t="s">
        <v>11228</v>
      </c>
      <c r="H5922" s="7"/>
      <c r="I5922" s="42"/>
      <c r="J5922" s="42" t="s">
        <v>1794</v>
      </c>
      <c r="K5922" s="8">
        <v>45846</v>
      </c>
      <c r="L5922" s="7" t="s">
        <v>8443</v>
      </c>
      <c r="M5922" s="44">
        <v>79.8</v>
      </c>
      <c r="N5922" s="7">
        <v>1</v>
      </c>
      <c r="O5922" s="44">
        <v>79.8</v>
      </c>
      <c r="P5922" s="44">
        <v>29.2</v>
      </c>
      <c r="Q5922" s="44">
        <v>3.17</v>
      </c>
      <c r="R5922" s="44">
        <v>19.96</v>
      </c>
      <c r="S5922" s="44">
        <v>0</v>
      </c>
      <c r="T5922" s="44">
        <v>0</v>
      </c>
      <c r="U5922" s="44">
        <v>27.47</v>
      </c>
      <c r="V5922" s="9">
        <v>0.34429999999999999</v>
      </c>
      <c r="W5922" s="42" t="s">
        <v>34</v>
      </c>
      <c r="X5922" s="43"/>
      <c r="Y5922" s="43"/>
      <c r="Z5922" s="43" t="s">
        <v>8442</v>
      </c>
      <c r="AA5922" s="37" t="str">
        <f>VLOOKUP(J5922, sku!B:C, 2, FALSE)</f>
        <v>Cabo de Chupeta Coaxial de Transferência de Carga de Bateria 12/24V 500 Amper, PVC, CCA 3 Metros</v>
      </c>
      <c r="AB5922" s="37" t="str">
        <f>VLOOKUP(J5922, sku!B:BM, 64, FALSE)</f>
        <v>Importação</v>
      </c>
      <c r="AC5922" s="37" t="str">
        <f>LEFT(pedidos[[#This Row],[SKU]],3)</f>
        <v>1EC</v>
      </c>
      <c r="AD5922" s="37" t="str" cm="1">
        <f t="array" aca="1" ref="AD5922" ca="1">IFERROR(
  INDEX(
    montadora[Montadora],
    MATCH(TRUE,LEFT(#REF!,NÚCARACT(montadora[SKU Parcial]))=montadora[SKU Parcial],0)
  ),
  ""
)</f>
        <v/>
      </c>
    </row>
    <row r="5923" spans="1:30" x14ac:dyDescent="0.25">
      <c r="A5923" s="42" t="s">
        <v>11048</v>
      </c>
      <c r="B5923" s="42"/>
      <c r="C5923" s="42"/>
      <c r="D5923" s="42"/>
      <c r="E5923" s="42">
        <v>20598018789</v>
      </c>
      <c r="F5923" s="42" t="s">
        <v>8394</v>
      </c>
      <c r="G5923" s="42" t="s">
        <v>11228</v>
      </c>
      <c r="H5923" s="7"/>
      <c r="I5923" s="42"/>
      <c r="J5923" s="42" t="s">
        <v>2167</v>
      </c>
      <c r="K5923" s="8">
        <v>45846</v>
      </c>
      <c r="L5923" s="7" t="s">
        <v>8443</v>
      </c>
      <c r="M5923" s="44">
        <v>78.8</v>
      </c>
      <c r="N5923" s="7">
        <v>1</v>
      </c>
      <c r="O5923" s="44">
        <v>86.31</v>
      </c>
      <c r="P5923" s="44">
        <v>38.54</v>
      </c>
      <c r="Q5923" s="44">
        <v>3.13</v>
      </c>
      <c r="R5923" s="44">
        <v>19.760000000000002</v>
      </c>
      <c r="S5923" s="44">
        <v>7.51</v>
      </c>
      <c r="T5923" s="44">
        <v>0</v>
      </c>
      <c r="U5923" s="44">
        <v>17.37</v>
      </c>
      <c r="V5923" s="9">
        <v>0.22040000000000001</v>
      </c>
      <c r="W5923" s="42" t="s">
        <v>34</v>
      </c>
      <c r="X5923" s="43"/>
      <c r="Y5923" s="43"/>
      <c r="Z5923" s="43" t="s">
        <v>8442</v>
      </c>
      <c r="AA5923" s="37" t="str">
        <f>VLOOKUP(J5923, sku!B:C, 2, FALSE)</f>
        <v>Cadeirinha Rosa Aro 26 - Peixinho Bike</v>
      </c>
      <c r="AB5923" s="37" t="str">
        <f>VLOOKUP(J5923, sku!B:BM, 64, FALSE)</f>
        <v>Revenda</v>
      </c>
      <c r="AC5923" s="37" t="str">
        <f>LEFT(pedidos[[#This Row],[SKU]],3)</f>
        <v>CAD</v>
      </c>
      <c r="AD5923" s="37" t="str" cm="1">
        <f t="array" aca="1" ref="AD5923" ca="1">IFERROR(
  INDEX(
    montadora[Montadora],
    MATCH(TRUE,LEFT(#REF!,NÚCARACT(montadora[SKU Parcial]))=montadora[SKU Parcial],0)
  ),
  ""
)</f>
        <v/>
      </c>
    </row>
    <row r="5924" spans="1:30" x14ac:dyDescent="0.25">
      <c r="A5924" s="42" t="s">
        <v>11049</v>
      </c>
      <c r="B5924" s="42"/>
      <c r="C5924" s="42"/>
      <c r="D5924" s="42"/>
      <c r="E5924" s="42">
        <v>21199662979</v>
      </c>
      <c r="F5924" s="42" t="s">
        <v>10123</v>
      </c>
      <c r="G5924" s="42" t="s">
        <v>11228</v>
      </c>
      <c r="H5924" s="7"/>
      <c r="I5924" s="42"/>
      <c r="J5924" s="42" t="s">
        <v>2566</v>
      </c>
      <c r="K5924" s="8">
        <v>45846</v>
      </c>
      <c r="L5924" s="7" t="s">
        <v>8443</v>
      </c>
      <c r="M5924" s="44">
        <v>18.8</v>
      </c>
      <c r="N5924" s="7">
        <v>1</v>
      </c>
      <c r="O5924" s="44">
        <v>18.8</v>
      </c>
      <c r="P5924" s="44">
        <v>5.4</v>
      </c>
      <c r="Q5924" s="44">
        <v>0.75</v>
      </c>
      <c r="R5924" s="44">
        <v>7.76</v>
      </c>
      <c r="S5924" s="44">
        <v>0</v>
      </c>
      <c r="T5924" s="44">
        <v>0</v>
      </c>
      <c r="U5924" s="44">
        <v>4.8899999999999997</v>
      </c>
      <c r="V5924" s="9">
        <v>0.26029999999999998</v>
      </c>
      <c r="W5924" s="42" t="s">
        <v>34</v>
      </c>
      <c r="X5924" s="43"/>
      <c r="Y5924" s="43"/>
      <c r="Z5924" s="43" t="s">
        <v>8442</v>
      </c>
      <c r="AA5924" s="37" t="str">
        <f>VLOOKUP(J5924, sku!B:C, 2, FALSE)</f>
        <v>Chave Allen de Aço de Cabeça, Esférica (9 Peças) Hex Key Wrench</v>
      </c>
      <c r="AB5924" s="37" t="str">
        <f>VLOOKUP(J5924, sku!B:BM, 64, FALSE)</f>
        <v>Importação</v>
      </c>
      <c r="AC5924" s="37" t="str">
        <f>LEFT(pedidos[[#This Row],[SKU]],3)</f>
        <v>1K9</v>
      </c>
      <c r="AD5924" s="37" t="str" cm="1">
        <f t="array" aca="1" ref="AD5924" ca="1">IFERROR(
  INDEX(
    montadora[Montadora],
    MATCH(TRUE,LEFT(#REF!,NÚCARACT(montadora[SKU Parcial]))=montadora[SKU Parcial],0)
  ),
  ""
)</f>
        <v/>
      </c>
    </row>
    <row r="5925" spans="1:30" x14ac:dyDescent="0.25">
      <c r="A5925" s="42" t="s">
        <v>11050</v>
      </c>
      <c r="B5925" s="42"/>
      <c r="C5925" s="42"/>
      <c r="D5925" s="42"/>
      <c r="E5925" s="42">
        <v>20999592075</v>
      </c>
      <c r="F5925" s="42" t="s">
        <v>8387</v>
      </c>
      <c r="G5925" s="42" t="s">
        <v>11228</v>
      </c>
      <c r="H5925" s="7"/>
      <c r="I5925" s="42"/>
      <c r="J5925" s="42" t="s">
        <v>290</v>
      </c>
      <c r="K5925" s="8">
        <v>45846</v>
      </c>
      <c r="L5925" s="7" t="s">
        <v>8443</v>
      </c>
      <c r="M5925" s="44">
        <v>38.799999999999997</v>
      </c>
      <c r="N5925" s="7">
        <v>1</v>
      </c>
      <c r="O5925" s="44">
        <v>38.799999999999997</v>
      </c>
      <c r="P5925" s="44">
        <v>15.8</v>
      </c>
      <c r="Q5925" s="44">
        <v>1.54</v>
      </c>
      <c r="R5925" s="44">
        <v>11.76</v>
      </c>
      <c r="S5925" s="44">
        <v>0</v>
      </c>
      <c r="T5925" s="44">
        <v>0</v>
      </c>
      <c r="U5925" s="44">
        <v>9.6999999999999993</v>
      </c>
      <c r="V5925" s="9">
        <v>0.25</v>
      </c>
      <c r="W5925" s="42" t="s">
        <v>34</v>
      </c>
      <c r="X5925" s="43"/>
      <c r="Y5925" s="43"/>
      <c r="Z5925" s="43" t="s">
        <v>8442</v>
      </c>
      <c r="AA5925" s="37" t="str">
        <f>VLOOKUP(J5925, sku!B:C, 2, FALSE)</f>
        <v>Par De Trava Do Quebra Vento Preto (23Cm)</v>
      </c>
      <c r="AB5925" s="37" t="str">
        <f>VLOOKUP(J5925, sku!B:BM, 64, FALSE)</f>
        <v>Revenda</v>
      </c>
      <c r="AC5925" s="37" t="str">
        <f>LEFT(pedidos[[#This Row],[SKU]],3)</f>
        <v>Q-9</v>
      </c>
      <c r="AD5925" s="37" t="str" cm="1">
        <f t="array" aca="1" ref="AD5925" ca="1">IFERROR(
  INDEX(
    montadora[Montadora],
    MATCH(TRUE,LEFT(#REF!,NÚCARACT(montadora[SKU Parcial]))=montadora[SKU Parcial],0)
  ),
  ""
)</f>
        <v/>
      </c>
    </row>
    <row r="5926" spans="1:30" x14ac:dyDescent="0.25">
      <c r="A5926" s="42" t="s">
        <v>11051</v>
      </c>
      <c r="B5926" s="42"/>
      <c r="C5926" s="42"/>
      <c r="D5926" s="42"/>
      <c r="E5926" s="42">
        <v>23998214127</v>
      </c>
      <c r="F5926" s="42" t="s">
        <v>10132</v>
      </c>
      <c r="G5926" s="42" t="s">
        <v>11228</v>
      </c>
      <c r="H5926" s="7"/>
      <c r="I5926" s="42"/>
      <c r="J5926" s="42" t="s">
        <v>2747</v>
      </c>
      <c r="K5926" s="8">
        <v>45846</v>
      </c>
      <c r="L5926" s="7" t="s">
        <v>8443</v>
      </c>
      <c r="M5926" s="44">
        <v>92.8</v>
      </c>
      <c r="N5926" s="7">
        <v>1</v>
      </c>
      <c r="O5926" s="44">
        <v>92.8</v>
      </c>
      <c r="P5926" s="44">
        <v>41.36</v>
      </c>
      <c r="Q5926" s="44">
        <v>3.68</v>
      </c>
      <c r="R5926" s="44">
        <v>22.56</v>
      </c>
      <c r="S5926" s="44">
        <v>0</v>
      </c>
      <c r="T5926" s="44">
        <v>0</v>
      </c>
      <c r="U5926" s="44">
        <v>25.2</v>
      </c>
      <c r="V5926" s="9">
        <v>0.27150000000000002</v>
      </c>
      <c r="W5926" s="42" t="s">
        <v>34</v>
      </c>
      <c r="X5926" s="43"/>
      <c r="Y5926" s="43"/>
      <c r="Z5926" s="43" t="s">
        <v>8442</v>
      </c>
      <c r="AA5926" s="37" t="str">
        <f>VLOOKUP(J5926, sku!B:C, 2, FALSE)</f>
        <v>Cabo de Chupeta Coaxial de Transferência de Carga de Bateria 12/24V 500 Amper, PVC, CCA 5 Metros</v>
      </c>
      <c r="AB5926" s="37" t="str">
        <f>VLOOKUP(J5926, sku!B:BM, 64, FALSE)</f>
        <v>Importação</v>
      </c>
      <c r="AC5926" s="37" t="str">
        <f>LEFT(pedidos[[#This Row],[SKU]],3)</f>
        <v>1EC</v>
      </c>
      <c r="AD5926" s="37" t="str" cm="1">
        <f t="array" aca="1" ref="AD5926" ca="1">IFERROR(
  INDEX(
    montadora[Montadora],
    MATCH(TRUE,LEFT(#REF!,NÚCARACT(montadora[SKU Parcial]))=montadora[SKU Parcial],0)
  ),
  ""
)</f>
        <v/>
      </c>
    </row>
    <row r="5927" spans="1:30" x14ac:dyDescent="0.25">
      <c r="A5927" s="42" t="s">
        <v>11052</v>
      </c>
      <c r="B5927" s="42"/>
      <c r="C5927" s="42"/>
      <c r="D5927" s="42"/>
      <c r="E5927" s="42">
        <v>23998118595</v>
      </c>
      <c r="F5927" s="42" t="s">
        <v>10106</v>
      </c>
      <c r="G5927" s="42" t="s">
        <v>11228</v>
      </c>
      <c r="H5927" s="7"/>
      <c r="I5927" s="42"/>
      <c r="J5927" s="42" t="s">
        <v>290</v>
      </c>
      <c r="K5927" s="8">
        <v>45846</v>
      </c>
      <c r="L5927" s="7" t="s">
        <v>8443</v>
      </c>
      <c r="M5927" s="44">
        <v>38.799999999999997</v>
      </c>
      <c r="N5927" s="7">
        <v>1</v>
      </c>
      <c r="O5927" s="44">
        <v>38.799999999999997</v>
      </c>
      <c r="P5927" s="44">
        <v>15.8</v>
      </c>
      <c r="Q5927" s="44">
        <v>1.54</v>
      </c>
      <c r="R5927" s="44">
        <v>11.76</v>
      </c>
      <c r="S5927" s="44">
        <v>0</v>
      </c>
      <c r="T5927" s="44">
        <v>0</v>
      </c>
      <c r="U5927" s="44">
        <v>9.6999999999999993</v>
      </c>
      <c r="V5927" s="9">
        <v>0.25</v>
      </c>
      <c r="W5927" s="42" t="s">
        <v>34</v>
      </c>
      <c r="X5927" s="43"/>
      <c r="Y5927" s="43"/>
      <c r="Z5927" s="43" t="s">
        <v>8442</v>
      </c>
      <c r="AA5927" s="37" t="str">
        <f>VLOOKUP(J5927, sku!B:C, 2, FALSE)</f>
        <v>Par De Trava Do Quebra Vento Preto (23Cm)</v>
      </c>
      <c r="AB5927" s="37" t="str">
        <f>VLOOKUP(J5927, sku!B:BM, 64, FALSE)</f>
        <v>Revenda</v>
      </c>
      <c r="AC5927" s="37" t="str">
        <f>LEFT(pedidos[[#This Row],[SKU]],3)</f>
        <v>Q-9</v>
      </c>
      <c r="AD5927" s="37" t="str" cm="1">
        <f t="array" aca="1" ref="AD5927" ca="1">IFERROR(
  INDEX(
    montadora[Montadora],
    MATCH(TRUE,LEFT(#REF!,NÚCARACT(montadora[SKU Parcial]))=montadora[SKU Parcial],0)
  ),
  ""
)</f>
        <v/>
      </c>
    </row>
    <row r="5928" spans="1:30" x14ac:dyDescent="0.25">
      <c r="A5928" s="42" t="s">
        <v>11053</v>
      </c>
      <c r="B5928" s="42"/>
      <c r="C5928" s="42"/>
      <c r="D5928" s="42"/>
      <c r="E5928" s="42">
        <v>19299592888</v>
      </c>
      <c r="F5928" s="42" t="s">
        <v>8385</v>
      </c>
      <c r="G5928" s="42" t="s">
        <v>11228</v>
      </c>
      <c r="H5928" s="7"/>
      <c r="I5928" s="42"/>
      <c r="J5928" s="42" t="s">
        <v>3286</v>
      </c>
      <c r="K5928" s="8">
        <v>45846</v>
      </c>
      <c r="L5928" s="7" t="s">
        <v>8443</v>
      </c>
      <c r="M5928" s="44">
        <v>47.8</v>
      </c>
      <c r="N5928" s="7">
        <v>1</v>
      </c>
      <c r="O5928" s="44">
        <v>47.8</v>
      </c>
      <c r="P5928" s="44">
        <v>26.9</v>
      </c>
      <c r="Q5928" s="44">
        <v>1.9</v>
      </c>
      <c r="R5928" s="44">
        <v>13.56</v>
      </c>
      <c r="S5928" s="44">
        <v>0</v>
      </c>
      <c r="T5928" s="44">
        <v>0</v>
      </c>
      <c r="U5928" s="44">
        <v>5.44</v>
      </c>
      <c r="V5928" s="9">
        <v>0.1139</v>
      </c>
      <c r="W5928" s="42" t="s">
        <v>34</v>
      </c>
      <c r="X5928" s="43"/>
      <c r="Y5928" s="43"/>
      <c r="Z5928" s="43" t="s">
        <v>8442</v>
      </c>
      <c r="AA5928" s="37" t="str">
        <f>VLOOKUP(J5928, sku!B:C, 2, FALSE)</f>
        <v>V-Floc 1,5l</v>
      </c>
      <c r="AB5928" s="37" t="str">
        <f>VLOOKUP(J5928, sku!B:BM, 64, FALSE)</f>
        <v>Revenda</v>
      </c>
      <c r="AC5928" s="37" t="str">
        <f>LEFT(pedidos[[#This Row],[SKU]],3)</f>
        <v>VX2</v>
      </c>
      <c r="AD5928" s="37" t="str" cm="1">
        <f t="array" aca="1" ref="AD5928" ca="1">IFERROR(
  INDEX(
    montadora[Montadora],
    MATCH(TRUE,LEFT(#REF!,NÚCARACT(montadora[SKU Parcial]))=montadora[SKU Parcial],0)
  ),
  ""
)</f>
        <v/>
      </c>
    </row>
    <row r="5929" spans="1:30" x14ac:dyDescent="0.25">
      <c r="A5929" s="42" t="s">
        <v>11054</v>
      </c>
      <c r="B5929" s="42"/>
      <c r="C5929" s="42"/>
      <c r="D5929" s="42"/>
      <c r="E5929" s="42">
        <v>23298157719</v>
      </c>
      <c r="F5929" s="42" t="s">
        <v>8817</v>
      </c>
      <c r="G5929" s="42" t="s">
        <v>11228</v>
      </c>
      <c r="H5929" s="7"/>
      <c r="I5929" s="42"/>
      <c r="J5929" s="42" t="s">
        <v>3348</v>
      </c>
      <c r="K5929" s="8">
        <v>45846</v>
      </c>
      <c r="L5929" s="7" t="s">
        <v>8443</v>
      </c>
      <c r="M5929" s="44">
        <v>59.8</v>
      </c>
      <c r="N5929" s="7">
        <v>1</v>
      </c>
      <c r="O5929" s="44">
        <v>59.8</v>
      </c>
      <c r="P5929" s="44">
        <v>34.81</v>
      </c>
      <c r="Q5929" s="44">
        <v>2.37</v>
      </c>
      <c r="R5929" s="44">
        <v>15.96</v>
      </c>
      <c r="S5929" s="44">
        <v>0</v>
      </c>
      <c r="T5929" s="44">
        <v>0</v>
      </c>
      <c r="U5929" s="44">
        <v>6.66</v>
      </c>
      <c r="V5929" s="9">
        <v>0.1113</v>
      </c>
      <c r="W5929" s="42" t="s">
        <v>34</v>
      </c>
      <c r="X5929" s="43"/>
      <c r="Y5929" s="43"/>
      <c r="Z5929" s="43" t="s">
        <v>8442</v>
      </c>
      <c r="AA5929" s="37" t="str">
        <f>VLOOKUP(J5929, sku!B:C, 2, FALSE)</f>
        <v>Shiny 500ml</v>
      </c>
      <c r="AB5929" s="37" t="str">
        <f>VLOOKUP(J5929, sku!B:BM, 64, FALSE)</f>
        <v>Revenda</v>
      </c>
      <c r="AC5929" s="37" t="str">
        <f>LEFT(pedidos[[#This Row],[SKU]],3)</f>
        <v>VX2</v>
      </c>
      <c r="AD5929" s="37" t="str" cm="1">
        <f t="array" aca="1" ref="AD5929" ca="1">IFERROR(
  INDEX(
    montadora[Montadora],
    MATCH(TRUE,LEFT(#REF!,NÚCARACT(montadora[SKU Parcial]))=montadora[SKU Parcial],0)
  ),
  ""
)</f>
        <v/>
      </c>
    </row>
    <row r="5930" spans="1:30" x14ac:dyDescent="0.25">
      <c r="A5930" s="42" t="s">
        <v>11055</v>
      </c>
      <c r="B5930" s="42"/>
      <c r="C5930" s="42"/>
      <c r="D5930" s="42"/>
      <c r="E5930" s="42">
        <v>23798223586</v>
      </c>
      <c r="F5930" s="42" t="s">
        <v>8388</v>
      </c>
      <c r="G5930" s="42" t="s">
        <v>11228</v>
      </c>
      <c r="H5930" s="7"/>
      <c r="I5930" s="42"/>
      <c r="J5930" s="42" t="s">
        <v>1794</v>
      </c>
      <c r="K5930" s="8">
        <v>45846</v>
      </c>
      <c r="L5930" s="7" t="s">
        <v>8443</v>
      </c>
      <c r="M5930" s="44">
        <v>79.8</v>
      </c>
      <c r="N5930" s="7">
        <v>1</v>
      </c>
      <c r="O5930" s="44">
        <v>79.8</v>
      </c>
      <c r="P5930" s="44">
        <v>29.2</v>
      </c>
      <c r="Q5930" s="44">
        <v>3.17</v>
      </c>
      <c r="R5930" s="44">
        <v>19.96</v>
      </c>
      <c r="S5930" s="44">
        <v>0</v>
      </c>
      <c r="T5930" s="44">
        <v>0</v>
      </c>
      <c r="U5930" s="44">
        <v>27.47</v>
      </c>
      <c r="V5930" s="9">
        <v>0.34429999999999999</v>
      </c>
      <c r="W5930" s="42" t="s">
        <v>34</v>
      </c>
      <c r="X5930" s="43"/>
      <c r="Y5930" s="43"/>
      <c r="Z5930" s="43" t="s">
        <v>8442</v>
      </c>
      <c r="AA5930" s="37" t="str">
        <f>VLOOKUP(J5930, sku!B:C, 2, FALSE)</f>
        <v>Cabo de Chupeta Coaxial de Transferência de Carga de Bateria 12/24V 500 Amper, PVC, CCA 3 Metros</v>
      </c>
      <c r="AB5930" s="37" t="str">
        <f>VLOOKUP(J5930, sku!B:BM, 64, FALSE)</f>
        <v>Importação</v>
      </c>
      <c r="AC5930" s="37" t="str">
        <f>LEFT(pedidos[[#This Row],[SKU]],3)</f>
        <v>1EC</v>
      </c>
      <c r="AD5930" s="37" t="str" cm="1">
        <f t="array" aca="1" ref="AD5930" ca="1">IFERROR(
  INDEX(
    montadora[Montadora],
    MATCH(TRUE,LEFT(#REF!,NÚCARACT(montadora[SKU Parcial]))=montadora[SKU Parcial],0)
  ),
  ""
)</f>
        <v/>
      </c>
    </row>
    <row r="5931" spans="1:30" x14ac:dyDescent="0.25">
      <c r="A5931" s="42" t="s">
        <v>11056</v>
      </c>
      <c r="B5931" s="42"/>
      <c r="C5931" s="42"/>
      <c r="D5931" s="42"/>
      <c r="E5931" s="42">
        <v>20898008418</v>
      </c>
      <c r="F5931" s="42" t="s">
        <v>8818</v>
      </c>
      <c r="G5931" s="42" t="s">
        <v>11228</v>
      </c>
      <c r="H5931" s="7"/>
      <c r="I5931" s="42"/>
      <c r="J5931" s="42" t="s">
        <v>7795</v>
      </c>
      <c r="K5931" s="8">
        <v>45846</v>
      </c>
      <c r="L5931" s="7" t="s">
        <v>8443</v>
      </c>
      <c r="M5931" s="44">
        <v>93.8</v>
      </c>
      <c r="N5931" s="7">
        <v>1</v>
      </c>
      <c r="O5931" s="44">
        <v>93.8</v>
      </c>
      <c r="P5931" s="44">
        <v>47.57</v>
      </c>
      <c r="Q5931" s="44">
        <v>3.72</v>
      </c>
      <c r="R5931" s="44">
        <v>22.76</v>
      </c>
      <c r="S5931" s="44">
        <v>0</v>
      </c>
      <c r="T5931" s="44">
        <v>0</v>
      </c>
      <c r="U5931" s="44">
        <v>19.75</v>
      </c>
      <c r="V5931" s="9">
        <v>0.21049999999999999</v>
      </c>
      <c r="W5931" s="42" t="s">
        <v>34</v>
      </c>
      <c r="X5931" s="43"/>
      <c r="Y5931" s="43"/>
      <c r="Z5931" s="43" t="s">
        <v>8442</v>
      </c>
      <c r="AA5931" s="37" t="str">
        <f>VLOOKUP(J5931, sku!B:C, 2, FALSE)</f>
        <v>Fogareiro 1 Boca Com Maleta</v>
      </c>
      <c r="AB5931" s="37" t="str">
        <f>VLOOKUP(J5931, sku!B:BM, 64, FALSE)</f>
        <v>Importação</v>
      </c>
      <c r="AC5931" s="37" t="str">
        <f>LEFT(pedidos[[#This Row],[SKU]],3)</f>
        <v>1FO</v>
      </c>
      <c r="AD5931" s="37" t="str" cm="1">
        <f t="array" aca="1" ref="AD5931" ca="1">IFERROR(
  INDEX(
    montadora[Montadora],
    MATCH(TRUE,LEFT(#REF!,NÚCARACT(montadora[SKU Parcial]))=montadora[SKU Parcial],0)
  ),
  ""
)</f>
        <v/>
      </c>
    </row>
    <row r="5932" spans="1:30" x14ac:dyDescent="0.25">
      <c r="A5932" s="42" t="s">
        <v>11057</v>
      </c>
      <c r="B5932" s="42"/>
      <c r="C5932" s="42"/>
      <c r="D5932" s="42"/>
      <c r="E5932" s="42">
        <v>23594014210</v>
      </c>
      <c r="F5932" s="42" t="s">
        <v>11205</v>
      </c>
      <c r="G5932" s="42" t="s">
        <v>11228</v>
      </c>
      <c r="H5932" s="7"/>
      <c r="I5932" s="42"/>
      <c r="J5932" s="42" t="s">
        <v>5679</v>
      </c>
      <c r="K5932" s="8">
        <v>45846</v>
      </c>
      <c r="L5932" s="7" t="s">
        <v>8443</v>
      </c>
      <c r="M5932" s="44">
        <v>18.899999999999999</v>
      </c>
      <c r="N5932" s="7">
        <v>2</v>
      </c>
      <c r="O5932" s="44">
        <v>37.799999999999997</v>
      </c>
      <c r="P5932" s="44">
        <v>21.12</v>
      </c>
      <c r="Q5932" s="44">
        <v>1.5</v>
      </c>
      <c r="R5932" s="44">
        <v>0</v>
      </c>
      <c r="S5932" s="44">
        <v>0</v>
      </c>
      <c r="T5932" s="44">
        <v>0</v>
      </c>
      <c r="U5932" s="44">
        <v>15.18</v>
      </c>
      <c r="V5932" s="9">
        <v>0.40160000000000001</v>
      </c>
      <c r="W5932" s="42" t="s">
        <v>34</v>
      </c>
      <c r="X5932" s="43"/>
      <c r="Y5932" s="43"/>
      <c r="Z5932" s="43" t="s">
        <v>8442</v>
      </c>
      <c r="AA5932" s="37" t="str">
        <f>VLOOKUP(J5932, sku!B:C, 2, FALSE)</f>
        <v>12 Chaves Allen M6 32*86mm</v>
      </c>
      <c r="AB5932" s="37" t="str">
        <f>VLOOKUP(J5932, sku!B:BM, 64, FALSE)</f>
        <v>Importação</v>
      </c>
      <c r="AC5932" s="37" t="str">
        <f>LEFT(pedidos[[#This Row],[SKU]],3)</f>
        <v>12E</v>
      </c>
      <c r="AD5932" s="37" t="str" cm="1">
        <f t="array" aca="1" ref="AD5932" ca="1">IFERROR(
  INDEX(
    montadora[Montadora],
    MATCH(TRUE,LEFT(#REF!,NÚCARACT(montadora[SKU Parcial]))=montadora[SKU Parcial],0)
  ),
  ""
)</f>
        <v/>
      </c>
    </row>
    <row r="5933" spans="1:30" x14ac:dyDescent="0.25">
      <c r="A5933" s="42" t="s">
        <v>11058</v>
      </c>
      <c r="B5933" s="42"/>
      <c r="C5933" s="42"/>
      <c r="D5933" s="42"/>
      <c r="E5933" s="42">
        <v>22298177656</v>
      </c>
      <c r="F5933" s="42" t="s">
        <v>8393</v>
      </c>
      <c r="G5933" s="42" t="s">
        <v>11228</v>
      </c>
      <c r="H5933" s="7"/>
      <c r="I5933" s="42"/>
      <c r="J5933" s="42" t="s">
        <v>8835</v>
      </c>
      <c r="K5933" s="8">
        <v>45846</v>
      </c>
      <c r="L5933" s="7" t="s">
        <v>8443</v>
      </c>
      <c r="M5933" s="44">
        <v>78.8</v>
      </c>
      <c r="N5933" s="7">
        <v>1</v>
      </c>
      <c r="O5933" s="44">
        <v>78.8</v>
      </c>
      <c r="P5933" s="44">
        <v>36</v>
      </c>
      <c r="Q5933" s="44">
        <v>3.13</v>
      </c>
      <c r="R5933" s="44">
        <v>19.760000000000002</v>
      </c>
      <c r="S5933" s="44">
        <v>0</v>
      </c>
      <c r="T5933" s="44">
        <v>0</v>
      </c>
      <c r="U5933" s="44">
        <v>19.91</v>
      </c>
      <c r="V5933" s="9">
        <v>0.25269999999999998</v>
      </c>
      <c r="W5933" s="42" t="s">
        <v>34</v>
      </c>
      <c r="X5933" s="43"/>
      <c r="Y5933" s="43"/>
      <c r="Z5933" s="43" t="s">
        <v>8442</v>
      </c>
      <c r="AA5933" s="37" t="str">
        <f>VLOOKUP(J5933, sku!B:C, 2, FALSE)</f>
        <v>Cadeirinha Cinza Aro 26 - Peixinho Bike</v>
      </c>
      <c r="AB5933" s="37" t="str">
        <f>VLOOKUP(J5933, sku!B:BM, 64, FALSE)</f>
        <v>Revenda</v>
      </c>
      <c r="AC5933" s="37" t="str">
        <f>LEFT(pedidos[[#This Row],[SKU]],3)</f>
        <v>CAD</v>
      </c>
      <c r="AD5933" s="37" t="str" cm="1">
        <f t="array" aca="1" ref="AD5933" ca="1">IFERROR(
  INDEX(
    montadora[Montadora],
    MATCH(TRUE,LEFT(#REF!,NÚCARACT(montadora[SKU Parcial]))=montadora[SKU Parcial],0)
  ),
  ""
)</f>
        <v/>
      </c>
    </row>
    <row r="5934" spans="1:30" x14ac:dyDescent="0.25">
      <c r="A5934" s="42" t="s">
        <v>11059</v>
      </c>
      <c r="B5934" s="42"/>
      <c r="C5934" s="42"/>
      <c r="D5934" s="42"/>
      <c r="E5934" s="42">
        <v>23393672813</v>
      </c>
      <c r="F5934" s="42" t="s">
        <v>8412</v>
      </c>
      <c r="G5934" s="42" t="s">
        <v>11228</v>
      </c>
      <c r="H5934" s="7"/>
      <c r="I5934" s="42"/>
      <c r="J5934" s="42" t="s">
        <v>372</v>
      </c>
      <c r="K5934" s="8">
        <v>45846</v>
      </c>
      <c r="L5934" s="7" t="s">
        <v>8443</v>
      </c>
      <c r="M5934" s="44">
        <v>238.8</v>
      </c>
      <c r="N5934" s="7">
        <v>1</v>
      </c>
      <c r="O5934" s="44">
        <v>238.8</v>
      </c>
      <c r="P5934" s="44">
        <v>105.54</v>
      </c>
      <c r="Q5934" s="44">
        <v>9.48</v>
      </c>
      <c r="R5934" s="44">
        <v>51.76</v>
      </c>
      <c r="S5934" s="44">
        <v>0</v>
      </c>
      <c r="T5934" s="44">
        <v>0</v>
      </c>
      <c r="U5934" s="44">
        <v>72.02</v>
      </c>
      <c r="V5934" s="9">
        <v>0.30159999999999998</v>
      </c>
      <c r="W5934" s="42" t="s">
        <v>34</v>
      </c>
      <c r="X5934" s="43"/>
      <c r="Y5934" s="43"/>
      <c r="Z5934" s="43" t="s">
        <v>8442</v>
      </c>
      <c r="AA5934" s="37" t="str">
        <f>VLOOKUP(J5934, sku!B:C, 2, FALSE)</f>
        <v>Aquecedor</v>
      </c>
      <c r="AB5934" s="37" t="str">
        <f>VLOOKUP(J5934, sku!B:BM, 64, FALSE)</f>
        <v>Importação</v>
      </c>
      <c r="AC5934" s="37" t="str">
        <f>LEFT(pedidos[[#This Row],[SKU]],3)</f>
        <v>1XA</v>
      </c>
      <c r="AD5934" s="37" t="str" cm="1">
        <f t="array" aca="1" ref="AD5934" ca="1">IFERROR(
  INDEX(
    montadora[Montadora],
    MATCH(TRUE,LEFT(#REF!,NÚCARACT(montadora[SKU Parcial]))=montadora[SKU Parcial],0)
  ),
  ""
)</f>
        <v/>
      </c>
    </row>
    <row r="5935" spans="1:30" x14ac:dyDescent="0.25">
      <c r="A5935" s="42" t="s">
        <v>11060</v>
      </c>
      <c r="B5935" s="42"/>
      <c r="C5935" s="42"/>
      <c r="D5935" s="42"/>
      <c r="E5935" s="42">
        <v>18399612830</v>
      </c>
      <c r="F5935" s="42" t="s">
        <v>10121</v>
      </c>
      <c r="G5935" s="42" t="s">
        <v>11228</v>
      </c>
      <c r="H5935" s="7"/>
      <c r="I5935" s="42"/>
      <c r="J5935" s="42" t="s">
        <v>10157</v>
      </c>
      <c r="K5935" s="8">
        <v>45845</v>
      </c>
      <c r="L5935" s="7" t="s">
        <v>8443</v>
      </c>
      <c r="M5935" s="44">
        <v>28.8</v>
      </c>
      <c r="N5935" s="7">
        <v>1</v>
      </c>
      <c r="O5935" s="44">
        <v>28.8</v>
      </c>
      <c r="P5935" s="44">
        <v>13.57</v>
      </c>
      <c r="Q5935" s="44">
        <v>1.1399999999999999</v>
      </c>
      <c r="R5935" s="44">
        <v>9.76</v>
      </c>
      <c r="S5935" s="44">
        <v>0</v>
      </c>
      <c r="T5935" s="44">
        <v>0</v>
      </c>
      <c r="U5935" s="44">
        <v>4.33</v>
      </c>
      <c r="V5935" s="9">
        <v>0.1502</v>
      </c>
      <c r="W5935" s="42" t="s">
        <v>34</v>
      </c>
      <c r="X5935" s="43"/>
      <c r="Y5935" s="43"/>
      <c r="Z5935" s="43" t="s">
        <v>8442</v>
      </c>
      <c r="AA5935" s="37" t="str">
        <f>VLOOKUP(J5935, sku!B:C, 2, FALSE)</f>
        <v>Removex 1,5l</v>
      </c>
      <c r="AB5935" s="37" t="str">
        <f>VLOOKUP(J5935, sku!B:BM, 64, FALSE)</f>
        <v>Revenda</v>
      </c>
      <c r="AC5935" s="37" t="str">
        <f>LEFT(pedidos[[#This Row],[SKU]],3)</f>
        <v>VT2</v>
      </c>
      <c r="AD5935" s="37" t="str" cm="1">
        <f t="array" aca="1" ref="AD5935" ca="1">IFERROR(
  INDEX(
    montadora[Montadora],
    MATCH(TRUE,LEFT(#REF!,NÚCARACT(montadora[SKU Parcial]))=montadora[SKU Parcial],0)
  ),
  ""
)</f>
        <v/>
      </c>
    </row>
    <row r="5936" spans="1:30" x14ac:dyDescent="0.25">
      <c r="A5936" s="42" t="s">
        <v>11061</v>
      </c>
      <c r="B5936" s="42"/>
      <c r="C5936" s="42"/>
      <c r="D5936" s="42"/>
      <c r="E5936" s="42">
        <v>23798223586</v>
      </c>
      <c r="F5936" s="42" t="s">
        <v>8388</v>
      </c>
      <c r="G5936" s="42" t="s">
        <v>11228</v>
      </c>
      <c r="H5936" s="7"/>
      <c r="I5936" s="42"/>
      <c r="J5936" s="42" t="s">
        <v>1794</v>
      </c>
      <c r="K5936" s="8">
        <v>45845</v>
      </c>
      <c r="L5936" s="7" t="s">
        <v>8443</v>
      </c>
      <c r="M5936" s="44">
        <v>79.8</v>
      </c>
      <c r="N5936" s="7">
        <v>1</v>
      </c>
      <c r="O5936" s="44">
        <v>79.8</v>
      </c>
      <c r="P5936" s="44">
        <v>29.2</v>
      </c>
      <c r="Q5936" s="44">
        <v>3.17</v>
      </c>
      <c r="R5936" s="44">
        <v>19.96</v>
      </c>
      <c r="S5936" s="44">
        <v>0</v>
      </c>
      <c r="T5936" s="44">
        <v>0</v>
      </c>
      <c r="U5936" s="44">
        <v>27.47</v>
      </c>
      <c r="V5936" s="9">
        <v>0.34429999999999999</v>
      </c>
      <c r="W5936" s="42" t="s">
        <v>34</v>
      </c>
      <c r="X5936" s="43"/>
      <c r="Y5936" s="43"/>
      <c r="Z5936" s="43" t="s">
        <v>8442</v>
      </c>
      <c r="AA5936" s="37" t="str">
        <f>VLOOKUP(J5936, sku!B:C, 2, FALSE)</f>
        <v>Cabo de Chupeta Coaxial de Transferência de Carga de Bateria 12/24V 500 Amper, PVC, CCA 3 Metros</v>
      </c>
      <c r="AB5936" s="37" t="str">
        <f>VLOOKUP(J5936, sku!B:BM, 64, FALSE)</f>
        <v>Importação</v>
      </c>
      <c r="AC5936" s="37" t="str">
        <f>LEFT(pedidos[[#This Row],[SKU]],3)</f>
        <v>1EC</v>
      </c>
      <c r="AD5936" s="37" t="str" cm="1">
        <f t="array" aca="1" ref="AD5936" ca="1">IFERROR(
  INDEX(
    montadora[Montadora],
    MATCH(TRUE,LEFT(#REF!,NÚCARACT(montadora[SKU Parcial]))=montadora[SKU Parcial],0)
  ),
  ""
)</f>
        <v/>
      </c>
    </row>
    <row r="5937" spans="1:30" x14ac:dyDescent="0.25">
      <c r="A5937" s="42" t="s">
        <v>11062</v>
      </c>
      <c r="B5937" s="42"/>
      <c r="C5937" s="42"/>
      <c r="D5937" s="42"/>
      <c r="E5937" s="42">
        <v>23098159344</v>
      </c>
      <c r="F5937" s="42" t="s">
        <v>8352</v>
      </c>
      <c r="G5937" s="42" t="s">
        <v>11228</v>
      </c>
      <c r="H5937" s="7"/>
      <c r="I5937" s="42"/>
      <c r="J5937" s="42" t="s">
        <v>24580</v>
      </c>
      <c r="K5937" s="8">
        <v>45845</v>
      </c>
      <c r="L5937" s="7" t="s">
        <v>8443</v>
      </c>
      <c r="M5937" s="44">
        <v>18.899999999999999</v>
      </c>
      <c r="N5937" s="7">
        <v>1</v>
      </c>
      <c r="O5937" s="44">
        <v>18.899999999999999</v>
      </c>
      <c r="P5937" s="44">
        <v>8.1</v>
      </c>
      <c r="Q5937" s="44">
        <v>0.75</v>
      </c>
      <c r="R5937" s="44">
        <v>7.78</v>
      </c>
      <c r="S5937" s="44">
        <v>0</v>
      </c>
      <c r="T5937" s="44">
        <v>0</v>
      </c>
      <c r="U5937" s="44">
        <v>2.27</v>
      </c>
      <c r="V5937" s="9">
        <v>0.1201</v>
      </c>
      <c r="W5937" s="42" t="s">
        <v>34</v>
      </c>
      <c r="X5937" s="43"/>
      <c r="Y5937" s="43"/>
      <c r="Z5937" s="43" t="s">
        <v>8442</v>
      </c>
      <c r="AA5937" s="37" t="e">
        <f>VLOOKUP(J5937, sku!B:C, 2, FALSE)</f>
        <v>#N/A</v>
      </c>
      <c r="AB5937" s="37" t="e">
        <f>VLOOKUP(J5937, sku!B:BM, 64, FALSE)</f>
        <v>#N/A</v>
      </c>
      <c r="AC5937" s="37" t="str">
        <f>LEFT(pedidos[[#This Row],[SKU]],3)</f>
        <v>MAC</v>
      </c>
      <c r="AD5937" s="37" t="str" cm="1">
        <f t="array" aca="1" ref="AD5937" ca="1">IFERROR(
  INDEX(
    montadora[Montadora],
    MATCH(TRUE,LEFT(#REF!,NÚCARACT(montadora[SKU Parcial]))=montadora[SKU Parcial],0)
  ),
  ""
)</f>
        <v/>
      </c>
    </row>
    <row r="5938" spans="1:30" x14ac:dyDescent="0.25">
      <c r="A5938" s="42" t="s">
        <v>11063</v>
      </c>
      <c r="B5938" s="42"/>
      <c r="C5938" s="42"/>
      <c r="D5938" s="42"/>
      <c r="E5938" s="42">
        <v>22393667524</v>
      </c>
      <c r="F5938" s="42" t="s">
        <v>10140</v>
      </c>
      <c r="G5938" s="42" t="s">
        <v>11228</v>
      </c>
      <c r="H5938" s="7"/>
      <c r="I5938" s="42"/>
      <c r="J5938" s="42" t="s">
        <v>10165</v>
      </c>
      <c r="K5938" s="8">
        <v>45845</v>
      </c>
      <c r="L5938" s="7" t="s">
        <v>8443</v>
      </c>
      <c r="M5938" s="44">
        <v>17.8</v>
      </c>
      <c r="N5938" s="7">
        <v>1</v>
      </c>
      <c r="O5938" s="44">
        <v>17.8</v>
      </c>
      <c r="P5938" s="44">
        <v>5.75</v>
      </c>
      <c r="Q5938" s="44">
        <v>0.71</v>
      </c>
      <c r="R5938" s="44">
        <v>7.56</v>
      </c>
      <c r="S5938" s="44">
        <v>0</v>
      </c>
      <c r="T5938" s="44">
        <v>0</v>
      </c>
      <c r="U5938" s="44">
        <v>3.78</v>
      </c>
      <c r="V5938" s="9">
        <v>0.21260000000000001</v>
      </c>
      <c r="W5938" s="42" t="s">
        <v>34</v>
      </c>
      <c r="X5938" s="43"/>
      <c r="Y5938" s="43"/>
      <c r="Z5938" s="43" t="s">
        <v>8442</v>
      </c>
      <c r="AA5938" s="37" t="str">
        <f>VLOOKUP(J5938, sku!B:C, 2, FALSE)</f>
        <v>Pincel Detalhamento Médio Externo 14 Zacs</v>
      </c>
      <c r="AB5938" s="37" t="str">
        <f>VLOOKUP(J5938, sku!B:BM, 64, FALSE)</f>
        <v>Revenda</v>
      </c>
      <c r="AC5938" s="37" t="str">
        <f>LEFT(pedidos[[#This Row],[SKU]],3)</f>
        <v>VX2</v>
      </c>
      <c r="AD5938" s="37" t="str" cm="1">
        <f t="array" aca="1" ref="AD5938" ca="1">IFERROR(
  INDEX(
    montadora[Montadora],
    MATCH(TRUE,LEFT(#REF!,NÚCARACT(montadora[SKU Parcial]))=montadora[SKU Parcial],0)
  ),
  ""
)</f>
        <v/>
      </c>
    </row>
    <row r="5939" spans="1:30" x14ac:dyDescent="0.25">
      <c r="A5939" s="42" t="s">
        <v>11064</v>
      </c>
      <c r="B5939" s="42"/>
      <c r="C5939" s="42"/>
      <c r="D5939" s="42"/>
      <c r="E5939" s="42">
        <v>20598018789</v>
      </c>
      <c r="F5939" s="42" t="s">
        <v>8394</v>
      </c>
      <c r="G5939" s="42" t="s">
        <v>11228</v>
      </c>
      <c r="H5939" s="7"/>
      <c r="I5939" s="42"/>
      <c r="J5939" s="42" t="s">
        <v>8835</v>
      </c>
      <c r="K5939" s="8">
        <v>45845</v>
      </c>
      <c r="L5939" s="7" t="s">
        <v>8443</v>
      </c>
      <c r="M5939" s="44">
        <v>78.8</v>
      </c>
      <c r="N5939" s="7">
        <v>1</v>
      </c>
      <c r="O5939" s="44">
        <v>93.6</v>
      </c>
      <c r="P5939" s="44">
        <v>36</v>
      </c>
      <c r="Q5939" s="44">
        <v>3.13</v>
      </c>
      <c r="R5939" s="44">
        <v>19.760000000000002</v>
      </c>
      <c r="S5939" s="44">
        <v>14.8</v>
      </c>
      <c r="T5939" s="44">
        <v>0</v>
      </c>
      <c r="U5939" s="44">
        <v>19.91</v>
      </c>
      <c r="V5939" s="9">
        <v>0.25269999999999998</v>
      </c>
      <c r="W5939" s="42" t="s">
        <v>34</v>
      </c>
      <c r="X5939" s="43"/>
      <c r="Y5939" s="43"/>
      <c r="Z5939" s="43" t="s">
        <v>8442</v>
      </c>
      <c r="AA5939" s="37" t="str">
        <f>VLOOKUP(J5939, sku!B:C, 2, FALSE)</f>
        <v>Cadeirinha Cinza Aro 26 - Peixinho Bike</v>
      </c>
      <c r="AB5939" s="37" t="str">
        <f>VLOOKUP(J5939, sku!B:BM, 64, FALSE)</f>
        <v>Revenda</v>
      </c>
      <c r="AC5939" s="37" t="str">
        <f>LEFT(pedidos[[#This Row],[SKU]],3)</f>
        <v>CAD</v>
      </c>
      <c r="AD5939" s="37" t="str" cm="1">
        <f t="array" aca="1" ref="AD5939" ca="1">IFERROR(
  INDEX(
    montadora[Montadora],
    MATCH(TRUE,LEFT(#REF!,NÚCARACT(montadora[SKU Parcial]))=montadora[SKU Parcial],0)
  ),
  ""
)</f>
        <v/>
      </c>
    </row>
    <row r="5940" spans="1:30" x14ac:dyDescent="0.25">
      <c r="A5940" s="42" t="s">
        <v>11065</v>
      </c>
      <c r="B5940" s="42"/>
      <c r="C5940" s="42"/>
      <c r="D5940" s="42"/>
      <c r="E5940" s="42">
        <v>23098159250</v>
      </c>
      <c r="F5940" s="42" t="s">
        <v>9193</v>
      </c>
      <c r="G5940" s="42" t="s">
        <v>11228</v>
      </c>
      <c r="H5940" s="7"/>
      <c r="I5940" s="42"/>
      <c r="J5940" s="42" t="s">
        <v>9210</v>
      </c>
      <c r="K5940" s="8">
        <v>45845</v>
      </c>
      <c r="L5940" s="7" t="s">
        <v>8443</v>
      </c>
      <c r="M5940" s="44">
        <v>33.799999999999997</v>
      </c>
      <c r="N5940" s="7">
        <v>1</v>
      </c>
      <c r="O5940" s="44">
        <v>33.799999999999997</v>
      </c>
      <c r="P5940" s="44">
        <v>14.96</v>
      </c>
      <c r="Q5940" s="44">
        <v>1.34</v>
      </c>
      <c r="R5940" s="44">
        <v>10.76</v>
      </c>
      <c r="S5940" s="44">
        <v>0</v>
      </c>
      <c r="T5940" s="44">
        <v>0</v>
      </c>
      <c r="U5940" s="44">
        <v>6.74</v>
      </c>
      <c r="V5940" s="9">
        <v>0.19939999999999999</v>
      </c>
      <c r="W5940" s="42" t="s">
        <v>34</v>
      </c>
      <c r="X5940" s="43"/>
      <c r="Y5940" s="43"/>
      <c r="Z5940" s="43" t="s">
        <v>8442</v>
      </c>
      <c r="AA5940" s="37" t="str">
        <f>VLOOKUP(J5940, sku!B:C, 2, FALSE)</f>
        <v>Spell 500ml</v>
      </c>
      <c r="AB5940" s="37" t="str">
        <f>VLOOKUP(J5940, sku!B:BM, 64, FALSE)</f>
        <v>Revenda</v>
      </c>
      <c r="AC5940" s="37" t="str">
        <f>LEFT(pedidos[[#This Row],[SKU]],3)</f>
        <v>VX2</v>
      </c>
      <c r="AD5940" s="37" t="str" cm="1">
        <f t="array" aca="1" ref="AD5940" ca="1">IFERROR(
  INDEX(
    montadora[Montadora],
    MATCH(TRUE,LEFT(#REF!,NÚCARACT(montadora[SKU Parcial]))=montadora[SKU Parcial],0)
  ),
  ""
)</f>
        <v/>
      </c>
    </row>
    <row r="5941" spans="1:30" x14ac:dyDescent="0.25">
      <c r="A5941" s="42" t="s">
        <v>11066</v>
      </c>
      <c r="B5941" s="42"/>
      <c r="C5941" s="42"/>
      <c r="D5941" s="42"/>
      <c r="E5941" s="42">
        <v>21399581404</v>
      </c>
      <c r="F5941" s="42" t="s">
        <v>8399</v>
      </c>
      <c r="G5941" s="42" t="s">
        <v>11228</v>
      </c>
      <c r="H5941" s="7"/>
      <c r="I5941" s="42"/>
      <c r="J5941" s="42" t="s">
        <v>994</v>
      </c>
      <c r="K5941" s="8">
        <v>45845</v>
      </c>
      <c r="L5941" s="7" t="s">
        <v>8443</v>
      </c>
      <c r="M5941" s="44">
        <v>138.80000000000001</v>
      </c>
      <c r="N5941" s="7">
        <v>1</v>
      </c>
      <c r="O5941" s="44">
        <v>138.80000000000001</v>
      </c>
      <c r="P5941" s="44">
        <v>70</v>
      </c>
      <c r="Q5941" s="44">
        <v>5.51</v>
      </c>
      <c r="R5941" s="44">
        <v>31.76</v>
      </c>
      <c r="S5941" s="44">
        <v>0</v>
      </c>
      <c r="T5941" s="44">
        <v>0</v>
      </c>
      <c r="U5941" s="44">
        <v>31.53</v>
      </c>
      <c r="V5941" s="9">
        <v>0.22720000000000001</v>
      </c>
      <c r="W5941" s="42" t="s">
        <v>34</v>
      </c>
      <c r="X5941" s="43"/>
      <c r="Y5941" s="43"/>
      <c r="Z5941" s="43" t="s">
        <v>8442</v>
      </c>
      <c r="AA5941" s="37" t="str">
        <f>VLOOKUP(J5941, sku!B:C, 2, FALSE)</f>
        <v>Smart Led Taytech 8000 Lumens - H4</v>
      </c>
      <c r="AB5941" s="37" t="str">
        <f>VLOOKUP(J5941, sku!B:BM, 64, FALSE)</f>
        <v>Revenda</v>
      </c>
      <c r="AC5941" s="37" t="str">
        <f>LEFT(pedidos[[#This Row],[SKU]],3)</f>
        <v>TT-</v>
      </c>
      <c r="AD5941" s="37" t="str" cm="1">
        <f t="array" aca="1" ref="AD5941" ca="1">IFERROR(
  INDEX(
    montadora[Montadora],
    MATCH(TRUE,LEFT(#REF!,NÚCARACT(montadora[SKU Parcial]))=montadora[SKU Parcial],0)
  ),
  ""
)</f>
        <v/>
      </c>
    </row>
    <row r="5942" spans="1:30" x14ac:dyDescent="0.25">
      <c r="A5942" s="42" t="s">
        <v>11067</v>
      </c>
      <c r="B5942" s="42"/>
      <c r="C5942" s="42"/>
      <c r="D5942" s="42"/>
      <c r="E5942" s="42">
        <v>23498158308</v>
      </c>
      <c r="F5942" s="42" t="s">
        <v>8384</v>
      </c>
      <c r="G5942" s="42" t="s">
        <v>11228</v>
      </c>
      <c r="H5942" s="7"/>
      <c r="I5942" s="42"/>
      <c r="J5942" s="42" t="s">
        <v>8434</v>
      </c>
      <c r="K5942" s="8">
        <v>45845</v>
      </c>
      <c r="L5942" s="7" t="s">
        <v>8443</v>
      </c>
      <c r="M5942" s="44">
        <v>46.8</v>
      </c>
      <c r="N5942" s="7">
        <v>1</v>
      </c>
      <c r="O5942" s="44">
        <v>46.8</v>
      </c>
      <c r="P5942" s="44">
        <v>26.84</v>
      </c>
      <c r="Q5942" s="44">
        <v>1.86</v>
      </c>
      <c r="R5942" s="44">
        <v>13.36</v>
      </c>
      <c r="S5942" s="44">
        <v>0</v>
      </c>
      <c r="T5942" s="44">
        <v>0</v>
      </c>
      <c r="U5942" s="44">
        <v>4.74</v>
      </c>
      <c r="V5942" s="9">
        <v>0.1013</v>
      </c>
      <c r="W5942" s="42" t="s">
        <v>34</v>
      </c>
      <c r="X5942" s="43"/>
      <c r="Y5942" s="43"/>
      <c r="Z5942" s="43" t="s">
        <v>8442</v>
      </c>
      <c r="AA5942" s="37" t="str">
        <f>VLOOKUP(J5942, sku!B:C, 2, FALSE)</f>
        <v>Sintra Pro 1,5l</v>
      </c>
      <c r="AB5942" s="37" t="str">
        <f>VLOOKUP(J5942, sku!B:BM, 64, FALSE)</f>
        <v>Revenda</v>
      </c>
      <c r="AC5942" s="37" t="str">
        <f>LEFT(pedidos[[#This Row],[SKU]],3)</f>
        <v>VX2</v>
      </c>
      <c r="AD5942" s="37" t="str" cm="1">
        <f t="array" aca="1" ref="AD5942" ca="1">IFERROR(
  INDEX(
    montadora[Montadora],
    MATCH(TRUE,LEFT(#REF!,NÚCARACT(montadora[SKU Parcial]))=montadora[SKU Parcial],0)
  ),
  ""
)</f>
        <v/>
      </c>
    </row>
    <row r="5943" spans="1:30" x14ac:dyDescent="0.25">
      <c r="A5943" s="42" t="s">
        <v>11068</v>
      </c>
      <c r="B5943" s="42"/>
      <c r="C5943" s="42"/>
      <c r="D5943" s="42"/>
      <c r="E5943" s="42">
        <v>19299592888</v>
      </c>
      <c r="F5943" s="42" t="s">
        <v>8385</v>
      </c>
      <c r="G5943" s="42" t="s">
        <v>11228</v>
      </c>
      <c r="H5943" s="7"/>
      <c r="I5943" s="42"/>
      <c r="J5943" s="42" t="s">
        <v>3286</v>
      </c>
      <c r="K5943" s="8">
        <v>45845</v>
      </c>
      <c r="L5943" s="7" t="s">
        <v>8443</v>
      </c>
      <c r="M5943" s="44">
        <v>47.8</v>
      </c>
      <c r="N5943" s="7">
        <v>1</v>
      </c>
      <c r="O5943" s="44">
        <v>47.8</v>
      </c>
      <c r="P5943" s="44">
        <v>26.9</v>
      </c>
      <c r="Q5943" s="44">
        <v>1.9</v>
      </c>
      <c r="R5943" s="44">
        <v>13.54</v>
      </c>
      <c r="S5943" s="44">
        <v>0</v>
      </c>
      <c r="T5943" s="44">
        <v>0</v>
      </c>
      <c r="U5943" s="44">
        <v>5.47</v>
      </c>
      <c r="V5943" s="9">
        <v>0.1144</v>
      </c>
      <c r="W5943" s="42" t="s">
        <v>34</v>
      </c>
      <c r="X5943" s="43"/>
      <c r="Y5943" s="43"/>
      <c r="Z5943" s="43" t="s">
        <v>8442</v>
      </c>
      <c r="AA5943" s="37" t="str">
        <f>VLOOKUP(J5943, sku!B:C, 2, FALSE)</f>
        <v>V-Floc 1,5l</v>
      </c>
      <c r="AB5943" s="37" t="str">
        <f>VLOOKUP(J5943, sku!B:BM, 64, FALSE)</f>
        <v>Revenda</v>
      </c>
      <c r="AC5943" s="37" t="str">
        <f>LEFT(pedidos[[#This Row],[SKU]],3)</f>
        <v>VX2</v>
      </c>
      <c r="AD5943" s="37" t="str" cm="1">
        <f t="array" aca="1" ref="AD5943" ca="1">IFERROR(
  INDEX(
    montadora[Montadora],
    MATCH(TRUE,LEFT(#REF!,NÚCARACT(montadora[SKU Parcial]))=montadora[SKU Parcial],0)
  ),
  ""
)</f>
        <v/>
      </c>
    </row>
    <row r="5944" spans="1:30" x14ac:dyDescent="0.25">
      <c r="A5944" s="42" t="s">
        <v>11068</v>
      </c>
      <c r="B5944" s="42"/>
      <c r="C5944" s="42"/>
      <c r="D5944" s="42"/>
      <c r="E5944" s="42">
        <v>23593661651</v>
      </c>
      <c r="F5944" s="42" t="s">
        <v>10117</v>
      </c>
      <c r="G5944" s="42" t="s">
        <v>11228</v>
      </c>
      <c r="H5944" s="7"/>
      <c r="I5944" s="42"/>
      <c r="J5944" s="42" t="s">
        <v>10155</v>
      </c>
      <c r="K5944" s="8">
        <v>45845</v>
      </c>
      <c r="L5944" s="7" t="s">
        <v>8443</v>
      </c>
      <c r="M5944" s="44">
        <v>48.4</v>
      </c>
      <c r="N5944" s="7">
        <v>1</v>
      </c>
      <c r="O5944" s="44">
        <v>48.4</v>
      </c>
      <c r="P5944" s="44">
        <v>22.4</v>
      </c>
      <c r="Q5944" s="44">
        <v>1.92</v>
      </c>
      <c r="R5944" s="44">
        <v>13.7</v>
      </c>
      <c r="S5944" s="44">
        <v>0</v>
      </c>
      <c r="T5944" s="44">
        <v>0</v>
      </c>
      <c r="U5944" s="44">
        <v>10.37</v>
      </c>
      <c r="V5944" s="9">
        <v>0.21429999999999999</v>
      </c>
      <c r="W5944" s="42" t="s">
        <v>34</v>
      </c>
      <c r="X5944" s="43"/>
      <c r="Y5944" s="43"/>
      <c r="Z5944" s="43" t="s">
        <v>8442</v>
      </c>
      <c r="AA5944" s="37" t="str">
        <f>VLOOKUP(J5944, sku!B:C, 2, FALSE)</f>
        <v>Native Spray Wax 500ml</v>
      </c>
      <c r="AB5944" s="37" t="str">
        <f>VLOOKUP(J5944, sku!B:BM, 64, FALSE)</f>
        <v>Revenda</v>
      </c>
      <c r="AC5944" s="37" t="str">
        <f>LEFT(pedidos[[#This Row],[SKU]],3)</f>
        <v>VX2</v>
      </c>
      <c r="AD5944" s="37" t="str" cm="1">
        <f t="array" aca="1" ref="AD5944" ca="1">IFERROR(
  INDEX(
    montadora[Montadora],
    MATCH(TRUE,LEFT(#REF!,NÚCARACT(montadora[SKU Parcial]))=montadora[SKU Parcial],0)
  ),
  ""
)</f>
        <v/>
      </c>
    </row>
    <row r="5945" spans="1:30" x14ac:dyDescent="0.25">
      <c r="A5945" s="42" t="s">
        <v>11069</v>
      </c>
      <c r="B5945" s="42"/>
      <c r="C5945" s="42"/>
      <c r="D5945" s="42"/>
      <c r="E5945" s="42">
        <v>23493661700</v>
      </c>
      <c r="F5945" s="42" t="s">
        <v>10708</v>
      </c>
      <c r="G5945" s="42" t="s">
        <v>11228</v>
      </c>
      <c r="H5945" s="7"/>
      <c r="I5945" s="42"/>
      <c r="J5945" s="42" t="s">
        <v>2865</v>
      </c>
      <c r="K5945" s="8">
        <v>45845</v>
      </c>
      <c r="L5945" s="7" t="s">
        <v>8443</v>
      </c>
      <c r="M5945" s="44">
        <v>56.8</v>
      </c>
      <c r="N5945" s="7">
        <v>1</v>
      </c>
      <c r="O5945" s="44">
        <v>56.8</v>
      </c>
      <c r="P5945" s="44">
        <v>31.94</v>
      </c>
      <c r="Q5945" s="44">
        <v>2.25</v>
      </c>
      <c r="R5945" s="44">
        <v>15.36</v>
      </c>
      <c r="S5945" s="44">
        <v>0</v>
      </c>
      <c r="T5945" s="44">
        <v>0</v>
      </c>
      <c r="U5945" s="44">
        <v>7.25</v>
      </c>
      <c r="V5945" s="9">
        <v>0.12759999999999999</v>
      </c>
      <c r="W5945" s="42" t="s">
        <v>34</v>
      </c>
      <c r="X5945" s="43"/>
      <c r="Y5945" s="43"/>
      <c r="Z5945" s="43" t="s">
        <v>8442</v>
      </c>
      <c r="AA5945" s="37" t="str">
        <f>VLOOKUP(J5945, sku!B:C, 2, FALSE)</f>
        <v>Blend Metal Polish 150g</v>
      </c>
      <c r="AB5945" s="37" t="str">
        <f>VLOOKUP(J5945, sku!B:BM, 64, FALSE)</f>
        <v>Revenda</v>
      </c>
      <c r="AC5945" s="37" t="str">
        <f>LEFT(pedidos[[#This Row],[SKU]],3)</f>
        <v>VX2</v>
      </c>
      <c r="AD5945" s="37" t="str" cm="1">
        <f t="array" aca="1" ref="AD5945" ca="1">IFERROR(
  INDEX(
    montadora[Montadora],
    MATCH(TRUE,LEFT(#REF!,NÚCARACT(montadora[SKU Parcial]))=montadora[SKU Parcial],0)
  ),
  ""
)</f>
        <v/>
      </c>
    </row>
    <row r="5946" spans="1:30" x14ac:dyDescent="0.25">
      <c r="A5946" s="42" t="s">
        <v>11070</v>
      </c>
      <c r="B5946" s="42"/>
      <c r="C5946" s="42"/>
      <c r="D5946" s="42"/>
      <c r="E5946" s="42">
        <v>22298173300</v>
      </c>
      <c r="F5946" s="42" t="s">
        <v>8356</v>
      </c>
      <c r="G5946" s="42" t="s">
        <v>11228</v>
      </c>
      <c r="H5946" s="7"/>
      <c r="I5946" s="42"/>
      <c r="J5946" s="42" t="s">
        <v>8421</v>
      </c>
      <c r="K5946" s="8">
        <v>45845</v>
      </c>
      <c r="L5946" s="7" t="s">
        <v>8443</v>
      </c>
      <c r="M5946" s="44">
        <v>28.8</v>
      </c>
      <c r="N5946" s="7">
        <v>1</v>
      </c>
      <c r="O5946" s="44">
        <v>28.8</v>
      </c>
      <c r="P5946" s="44">
        <v>13.57</v>
      </c>
      <c r="Q5946" s="44">
        <v>1.1399999999999999</v>
      </c>
      <c r="R5946" s="44">
        <v>9.76</v>
      </c>
      <c r="S5946" s="44">
        <v>0</v>
      </c>
      <c r="T5946" s="44">
        <v>0</v>
      </c>
      <c r="U5946" s="44">
        <v>4.33</v>
      </c>
      <c r="V5946" s="9">
        <v>0.1502</v>
      </c>
      <c r="W5946" s="42" t="s">
        <v>34</v>
      </c>
      <c r="X5946" s="43"/>
      <c r="Y5946" s="43"/>
      <c r="Z5946" s="43" t="s">
        <v>8442</v>
      </c>
      <c r="AA5946" s="37" t="str">
        <f>VLOOKUP(J5946, sku!B:C, 2, FALSE)</f>
        <v>Sanitizante Fresh 1,5l</v>
      </c>
      <c r="AB5946" s="37" t="str">
        <f>VLOOKUP(J5946, sku!B:BM, 64, FALSE)</f>
        <v>Revenda</v>
      </c>
      <c r="AC5946" s="37" t="str">
        <f>LEFT(pedidos[[#This Row],[SKU]],3)</f>
        <v>VT2</v>
      </c>
      <c r="AD5946" s="37" t="str" cm="1">
        <f t="array" aca="1" ref="AD5946" ca="1">IFERROR(
  INDEX(
    montadora[Montadora],
    MATCH(TRUE,LEFT(#REF!,NÚCARACT(montadora[SKU Parcial]))=montadora[SKU Parcial],0)
  ),
  ""
)</f>
        <v/>
      </c>
    </row>
    <row r="5947" spans="1:30" x14ac:dyDescent="0.25">
      <c r="A5947" s="42" t="s">
        <v>11071</v>
      </c>
      <c r="B5947" s="42"/>
      <c r="C5947" s="42"/>
      <c r="D5947" s="42"/>
      <c r="E5947" s="42">
        <v>19299592888</v>
      </c>
      <c r="F5947" s="42" t="s">
        <v>8385</v>
      </c>
      <c r="G5947" s="42" t="s">
        <v>11228</v>
      </c>
      <c r="H5947" s="7"/>
      <c r="I5947" s="42"/>
      <c r="J5947" s="42" t="s">
        <v>3286</v>
      </c>
      <c r="K5947" s="8">
        <v>45845</v>
      </c>
      <c r="L5947" s="7" t="s">
        <v>8443</v>
      </c>
      <c r="M5947" s="44">
        <v>47.8</v>
      </c>
      <c r="N5947" s="7">
        <v>1</v>
      </c>
      <c r="O5947" s="44">
        <v>47.8</v>
      </c>
      <c r="P5947" s="44">
        <v>26.9</v>
      </c>
      <c r="Q5947" s="44">
        <v>1.9</v>
      </c>
      <c r="R5947" s="44">
        <v>13.56</v>
      </c>
      <c r="S5947" s="44">
        <v>0</v>
      </c>
      <c r="T5947" s="44">
        <v>0</v>
      </c>
      <c r="U5947" s="44">
        <v>5.44</v>
      </c>
      <c r="V5947" s="9">
        <v>0.1139</v>
      </c>
      <c r="W5947" s="42" t="s">
        <v>34</v>
      </c>
      <c r="X5947" s="43"/>
      <c r="Y5947" s="43"/>
      <c r="Z5947" s="43" t="s">
        <v>8442</v>
      </c>
      <c r="AA5947" s="37" t="str">
        <f>VLOOKUP(J5947, sku!B:C, 2, FALSE)</f>
        <v>V-Floc 1,5l</v>
      </c>
      <c r="AB5947" s="37" t="str">
        <f>VLOOKUP(J5947, sku!B:BM, 64, FALSE)</f>
        <v>Revenda</v>
      </c>
      <c r="AC5947" s="37" t="str">
        <f>LEFT(pedidos[[#This Row],[SKU]],3)</f>
        <v>VX2</v>
      </c>
      <c r="AD5947" s="37" t="str" cm="1">
        <f t="array" aca="1" ref="AD5947" ca="1">IFERROR(
  INDEX(
    montadora[Montadora],
    MATCH(TRUE,LEFT(#REF!,NÚCARACT(montadora[SKU Parcial]))=montadora[SKU Parcial],0)
  ),
  ""
)</f>
        <v/>
      </c>
    </row>
    <row r="5948" spans="1:30" x14ac:dyDescent="0.25">
      <c r="A5948" s="42" t="s">
        <v>11072</v>
      </c>
      <c r="B5948" s="42"/>
      <c r="C5948" s="42"/>
      <c r="D5948" s="42"/>
      <c r="E5948" s="42">
        <v>23998214127</v>
      </c>
      <c r="F5948" s="42" t="s">
        <v>10132</v>
      </c>
      <c r="G5948" s="42" t="s">
        <v>11228</v>
      </c>
      <c r="H5948" s="7"/>
      <c r="I5948" s="42"/>
      <c r="J5948" s="42" t="s">
        <v>2747</v>
      </c>
      <c r="K5948" s="8">
        <v>45845</v>
      </c>
      <c r="L5948" s="7" t="s">
        <v>8443</v>
      </c>
      <c r="M5948" s="44">
        <v>92.8</v>
      </c>
      <c r="N5948" s="7">
        <v>1</v>
      </c>
      <c r="O5948" s="44">
        <v>92.8</v>
      </c>
      <c r="P5948" s="44">
        <v>41.36</v>
      </c>
      <c r="Q5948" s="44">
        <v>3.68</v>
      </c>
      <c r="R5948" s="44">
        <v>22.56</v>
      </c>
      <c r="S5948" s="44">
        <v>0</v>
      </c>
      <c r="T5948" s="44">
        <v>0</v>
      </c>
      <c r="U5948" s="44">
        <v>25.2</v>
      </c>
      <c r="V5948" s="9">
        <v>0.27150000000000002</v>
      </c>
      <c r="W5948" s="42" t="s">
        <v>34</v>
      </c>
      <c r="X5948" s="43"/>
      <c r="Y5948" s="43"/>
      <c r="Z5948" s="43" t="s">
        <v>8442</v>
      </c>
      <c r="AA5948" s="37" t="str">
        <f>VLOOKUP(J5948, sku!B:C, 2, FALSE)</f>
        <v>Cabo de Chupeta Coaxial de Transferência de Carga de Bateria 12/24V 500 Amper, PVC, CCA 5 Metros</v>
      </c>
      <c r="AB5948" s="37" t="str">
        <f>VLOOKUP(J5948, sku!B:BM, 64, FALSE)</f>
        <v>Importação</v>
      </c>
      <c r="AC5948" s="37" t="str">
        <f>LEFT(pedidos[[#This Row],[SKU]],3)</f>
        <v>1EC</v>
      </c>
      <c r="AD5948" s="37" t="str" cm="1">
        <f t="array" aca="1" ref="AD5948" ca="1">IFERROR(
  INDEX(
    montadora[Montadora],
    MATCH(TRUE,LEFT(#REF!,NÚCARACT(montadora[SKU Parcial]))=montadora[SKU Parcial],0)
  ),
  ""
)</f>
        <v/>
      </c>
    </row>
    <row r="5949" spans="1:30" x14ac:dyDescent="0.25">
      <c r="A5949" s="42" t="s">
        <v>11073</v>
      </c>
      <c r="B5949" s="42"/>
      <c r="C5949" s="42"/>
      <c r="D5949" s="42"/>
      <c r="E5949" s="42">
        <v>23098159388</v>
      </c>
      <c r="F5949" s="42" t="s">
        <v>8416</v>
      </c>
      <c r="G5949" s="42" t="s">
        <v>11228</v>
      </c>
      <c r="H5949" s="7"/>
      <c r="I5949" s="42"/>
      <c r="J5949" s="42" t="s">
        <v>298</v>
      </c>
      <c r="K5949" s="8">
        <v>45845</v>
      </c>
      <c r="L5949" s="7" t="s">
        <v>8443</v>
      </c>
      <c r="M5949" s="44">
        <v>388.8</v>
      </c>
      <c r="N5949" s="7">
        <v>1</v>
      </c>
      <c r="O5949" s="44">
        <v>388.8</v>
      </c>
      <c r="P5949" s="44">
        <v>145</v>
      </c>
      <c r="Q5949" s="44">
        <v>15.44</v>
      </c>
      <c r="R5949" s="44">
        <v>81.760000000000005</v>
      </c>
      <c r="S5949" s="44">
        <v>0</v>
      </c>
      <c r="T5949" s="44">
        <v>0</v>
      </c>
      <c r="U5949" s="44">
        <v>146.6</v>
      </c>
      <c r="V5949" s="9">
        <v>0.37709999999999999</v>
      </c>
      <c r="W5949" s="42" t="s">
        <v>34</v>
      </c>
      <c r="X5949" s="43"/>
      <c r="Y5949" s="43"/>
      <c r="Z5949" s="43" t="s">
        <v>8442</v>
      </c>
      <c r="AA5949" s="37" t="str">
        <f>VLOOKUP(J5949, sku!B:C, 2, FALSE)</f>
        <v>Travessa Fiat - Way - - - Uno Way - 2011 A 2021 - Grafite</v>
      </c>
      <c r="AB5949" s="37" t="str">
        <f>VLOOKUP(J5949, sku!B:BM, 64, FALSE)</f>
        <v>Fabricação</v>
      </c>
      <c r="AC5949" s="37" t="str">
        <f>LEFT(pedidos[[#This Row],[SKU]],3)</f>
        <v>XFI</v>
      </c>
      <c r="AD5949" s="37" t="str" cm="1">
        <f t="array" aca="1" ref="AD5949" ca="1">IFERROR(
  INDEX(
    montadora[Montadora],
    MATCH(TRUE,LEFT(#REF!,NÚCARACT(montadora[SKU Parcial]))=montadora[SKU Parcial],0)
  ),
  ""
)</f>
        <v/>
      </c>
    </row>
    <row r="5950" spans="1:30" x14ac:dyDescent="0.25">
      <c r="A5950" s="42" t="s">
        <v>11074</v>
      </c>
      <c r="B5950" s="42"/>
      <c r="C5950" s="42"/>
      <c r="D5950" s="42"/>
      <c r="E5950" s="42">
        <v>19299592888</v>
      </c>
      <c r="F5950" s="42" t="s">
        <v>8385</v>
      </c>
      <c r="G5950" s="42" t="s">
        <v>11228</v>
      </c>
      <c r="H5950" s="7"/>
      <c r="I5950" s="42"/>
      <c r="J5950" s="42" t="s">
        <v>3286</v>
      </c>
      <c r="K5950" s="8">
        <v>45845</v>
      </c>
      <c r="L5950" s="7" t="s">
        <v>8443</v>
      </c>
      <c r="M5950" s="44">
        <v>47.8</v>
      </c>
      <c r="N5950" s="7">
        <v>1</v>
      </c>
      <c r="O5950" s="44">
        <v>47.8</v>
      </c>
      <c r="P5950" s="44">
        <v>26.9</v>
      </c>
      <c r="Q5950" s="44">
        <v>1.9</v>
      </c>
      <c r="R5950" s="44">
        <v>13.56</v>
      </c>
      <c r="S5950" s="44">
        <v>0</v>
      </c>
      <c r="T5950" s="44">
        <v>0</v>
      </c>
      <c r="U5950" s="44">
        <v>5.44</v>
      </c>
      <c r="V5950" s="9">
        <v>0.1139</v>
      </c>
      <c r="W5950" s="42" t="s">
        <v>34</v>
      </c>
      <c r="X5950" s="43"/>
      <c r="Y5950" s="43"/>
      <c r="Z5950" s="43" t="s">
        <v>8442</v>
      </c>
      <c r="AA5950" s="37" t="str">
        <f>VLOOKUP(J5950, sku!B:C, 2, FALSE)</f>
        <v>V-Floc 1,5l</v>
      </c>
      <c r="AB5950" s="37" t="str">
        <f>VLOOKUP(J5950, sku!B:BM, 64, FALSE)</f>
        <v>Revenda</v>
      </c>
      <c r="AC5950" s="37" t="str">
        <f>LEFT(pedidos[[#This Row],[SKU]],3)</f>
        <v>VX2</v>
      </c>
      <c r="AD5950" s="37" t="str" cm="1">
        <f t="array" aca="1" ref="AD5950" ca="1">IFERROR(
  INDEX(
    montadora[Montadora],
    MATCH(TRUE,LEFT(#REF!,NÚCARACT(montadora[SKU Parcial]))=montadora[SKU Parcial],0)
  ),
  ""
)</f>
        <v/>
      </c>
    </row>
    <row r="5951" spans="1:30" x14ac:dyDescent="0.25">
      <c r="A5951" s="42" t="s">
        <v>11075</v>
      </c>
      <c r="B5951" s="42"/>
      <c r="C5951" s="42"/>
      <c r="D5951" s="42"/>
      <c r="E5951" s="42">
        <v>20898008418</v>
      </c>
      <c r="F5951" s="42" t="s">
        <v>8818</v>
      </c>
      <c r="G5951" s="42" t="s">
        <v>11228</v>
      </c>
      <c r="H5951" s="7"/>
      <c r="I5951" s="42"/>
      <c r="J5951" s="42" t="s">
        <v>7795</v>
      </c>
      <c r="K5951" s="8">
        <v>45845</v>
      </c>
      <c r="L5951" s="7" t="s">
        <v>8443</v>
      </c>
      <c r="M5951" s="44">
        <v>93.8</v>
      </c>
      <c r="N5951" s="7">
        <v>1</v>
      </c>
      <c r="O5951" s="44">
        <v>93.8</v>
      </c>
      <c r="P5951" s="44">
        <v>47.57</v>
      </c>
      <c r="Q5951" s="44">
        <v>3.72</v>
      </c>
      <c r="R5951" s="44">
        <v>22.76</v>
      </c>
      <c r="S5951" s="44">
        <v>0</v>
      </c>
      <c r="T5951" s="44">
        <v>0</v>
      </c>
      <c r="U5951" s="44">
        <v>19.75</v>
      </c>
      <c r="V5951" s="9">
        <v>0.21049999999999999</v>
      </c>
      <c r="W5951" s="42" t="s">
        <v>34</v>
      </c>
      <c r="X5951" s="43"/>
      <c r="Y5951" s="43"/>
      <c r="Z5951" s="43" t="s">
        <v>8442</v>
      </c>
      <c r="AA5951" s="37" t="str">
        <f>VLOOKUP(J5951, sku!B:C, 2, FALSE)</f>
        <v>Fogareiro 1 Boca Com Maleta</v>
      </c>
      <c r="AB5951" s="37" t="str">
        <f>VLOOKUP(J5951, sku!B:BM, 64, FALSE)</f>
        <v>Importação</v>
      </c>
      <c r="AC5951" s="37" t="str">
        <f>LEFT(pedidos[[#This Row],[SKU]],3)</f>
        <v>1FO</v>
      </c>
      <c r="AD5951" s="37" t="str" cm="1">
        <f t="array" aca="1" ref="AD5951" ca="1">IFERROR(
  INDEX(
    montadora[Montadora],
    MATCH(TRUE,LEFT(#REF!,NÚCARACT(montadora[SKU Parcial]))=montadora[SKU Parcial],0)
  ),
  ""
)</f>
        <v/>
      </c>
    </row>
    <row r="5952" spans="1:30" x14ac:dyDescent="0.25">
      <c r="A5952" s="42" t="s">
        <v>11076</v>
      </c>
      <c r="B5952" s="42"/>
      <c r="C5952" s="42"/>
      <c r="D5952" s="42"/>
      <c r="E5952" s="42">
        <v>22298173300</v>
      </c>
      <c r="F5952" s="42" t="s">
        <v>8356</v>
      </c>
      <c r="G5952" s="42" t="s">
        <v>11228</v>
      </c>
      <c r="H5952" s="7"/>
      <c r="I5952" s="42"/>
      <c r="J5952" s="42" t="s">
        <v>8421</v>
      </c>
      <c r="K5952" s="8">
        <v>45845</v>
      </c>
      <c r="L5952" s="7" t="s">
        <v>8443</v>
      </c>
      <c r="M5952" s="44">
        <v>28.8</v>
      </c>
      <c r="N5952" s="7">
        <v>1</v>
      </c>
      <c r="O5952" s="44">
        <v>28.8</v>
      </c>
      <c r="P5952" s="44">
        <v>13.57</v>
      </c>
      <c r="Q5952" s="44">
        <v>1.1399999999999999</v>
      </c>
      <c r="R5952" s="44">
        <v>9.76</v>
      </c>
      <c r="S5952" s="44">
        <v>0</v>
      </c>
      <c r="T5952" s="44">
        <v>0</v>
      </c>
      <c r="U5952" s="44">
        <v>4.33</v>
      </c>
      <c r="V5952" s="9">
        <v>0.1502</v>
      </c>
      <c r="W5952" s="42" t="s">
        <v>34</v>
      </c>
      <c r="X5952" s="43"/>
      <c r="Y5952" s="43"/>
      <c r="Z5952" s="43" t="s">
        <v>8442</v>
      </c>
      <c r="AA5952" s="37" t="str">
        <f>VLOOKUP(J5952, sku!B:C, 2, FALSE)</f>
        <v>Sanitizante Fresh 1,5l</v>
      </c>
      <c r="AB5952" s="37" t="str">
        <f>VLOOKUP(J5952, sku!B:BM, 64, FALSE)</f>
        <v>Revenda</v>
      </c>
      <c r="AC5952" s="37" t="str">
        <f>LEFT(pedidos[[#This Row],[SKU]],3)</f>
        <v>VT2</v>
      </c>
      <c r="AD5952" s="37" t="str" cm="1">
        <f t="array" aca="1" ref="AD5952" ca="1">IFERROR(
  INDEX(
    montadora[Montadora],
    MATCH(TRUE,LEFT(#REF!,NÚCARACT(montadora[SKU Parcial]))=montadora[SKU Parcial],0)
  ),
  ""
)</f>
        <v/>
      </c>
    </row>
    <row r="5953" spans="1:30" x14ac:dyDescent="0.25">
      <c r="A5953" s="42" t="s">
        <v>11077</v>
      </c>
      <c r="B5953" s="42"/>
      <c r="C5953" s="42"/>
      <c r="D5953" s="42"/>
      <c r="E5953" s="42">
        <v>20598018789</v>
      </c>
      <c r="F5953" s="42" t="s">
        <v>8394</v>
      </c>
      <c r="G5953" s="42" t="s">
        <v>11228</v>
      </c>
      <c r="H5953" s="7"/>
      <c r="I5953" s="42"/>
      <c r="J5953" s="42" t="s">
        <v>938</v>
      </c>
      <c r="K5953" s="8">
        <v>45845</v>
      </c>
      <c r="L5953" s="7" t="s">
        <v>8443</v>
      </c>
      <c r="M5953" s="44">
        <v>78.8</v>
      </c>
      <c r="N5953" s="7">
        <v>1</v>
      </c>
      <c r="O5953" s="44">
        <v>82.67</v>
      </c>
      <c r="P5953" s="44">
        <v>36</v>
      </c>
      <c r="Q5953" s="44">
        <v>3.13</v>
      </c>
      <c r="R5953" s="44">
        <v>19.760000000000002</v>
      </c>
      <c r="S5953" s="44">
        <v>3.87</v>
      </c>
      <c r="T5953" s="44">
        <v>0</v>
      </c>
      <c r="U5953" s="44">
        <v>19.91</v>
      </c>
      <c r="V5953" s="9">
        <v>0.25269999999999998</v>
      </c>
      <c r="W5953" s="42" t="s">
        <v>34</v>
      </c>
      <c r="X5953" s="43"/>
      <c r="Y5953" s="43"/>
      <c r="Z5953" s="43" t="s">
        <v>8442</v>
      </c>
      <c r="AA5953" s="37" t="str">
        <f>VLOOKUP(J5953, sku!B:C, 2, FALSE)</f>
        <v>Cadeirinha Preta Aro 26 - Peixinho Bike</v>
      </c>
      <c r="AB5953" s="37" t="str">
        <f>VLOOKUP(J5953, sku!B:BM, 64, FALSE)</f>
        <v>Revenda</v>
      </c>
      <c r="AC5953" s="37" t="str">
        <f>LEFT(pedidos[[#This Row],[SKU]],3)</f>
        <v>CAD</v>
      </c>
      <c r="AD5953" s="37" t="str" cm="1">
        <f t="array" aca="1" ref="AD5953" ca="1">IFERROR(
  INDEX(
    montadora[Montadora],
    MATCH(TRUE,LEFT(#REF!,NÚCARACT(montadora[SKU Parcial]))=montadora[SKU Parcial],0)
  ),
  ""
)</f>
        <v/>
      </c>
    </row>
    <row r="5954" spans="1:30" x14ac:dyDescent="0.25">
      <c r="A5954" s="42" t="s">
        <v>11078</v>
      </c>
      <c r="B5954" s="42"/>
      <c r="C5954" s="42"/>
      <c r="D5954" s="42"/>
      <c r="E5954" s="42">
        <v>22298689894</v>
      </c>
      <c r="F5954" s="42" t="s">
        <v>11212</v>
      </c>
      <c r="G5954" s="42" t="s">
        <v>11228</v>
      </c>
      <c r="H5954" s="7"/>
      <c r="I5954" s="42"/>
      <c r="J5954" s="42" t="s">
        <v>11218</v>
      </c>
      <c r="K5954" s="8">
        <v>45845</v>
      </c>
      <c r="L5954" s="7" t="s">
        <v>8443</v>
      </c>
      <c r="M5954" s="44">
        <v>98.8</v>
      </c>
      <c r="N5954" s="7">
        <v>1</v>
      </c>
      <c r="O5954" s="44">
        <v>98.8</v>
      </c>
      <c r="P5954" s="44">
        <v>60.11</v>
      </c>
      <c r="Q5954" s="44">
        <v>3.92</v>
      </c>
      <c r="R5954" s="44">
        <v>23.76</v>
      </c>
      <c r="S5954" s="44">
        <v>0</v>
      </c>
      <c r="T5954" s="44">
        <v>0</v>
      </c>
      <c r="U5954" s="44">
        <v>11.01</v>
      </c>
      <c r="V5954" s="9">
        <v>0.1114</v>
      </c>
      <c r="W5954" s="42" t="s">
        <v>34</v>
      </c>
      <c r="X5954" s="43"/>
      <c r="Y5954" s="43"/>
      <c r="Z5954" s="43" t="s">
        <v>8442</v>
      </c>
      <c r="AA5954" s="37" t="str">
        <f>VLOOKUP(J5954, sku!B:C, 2, FALSE)</f>
        <v>1 Shiny 500ml + 1 Intense 500ML + 1 Aplicador Espuma Pct 2 UN</v>
      </c>
      <c r="AB5954" s="37" t="str">
        <f>VLOOKUP(J5954, sku!B:BM, 64, FALSE)</f>
        <v>Revenda</v>
      </c>
      <c r="AC5954" s="37" t="str">
        <f>LEFT(pedidos[[#This Row],[SKU]],3)</f>
        <v>1VX</v>
      </c>
      <c r="AD5954" s="37" t="str" cm="1">
        <f t="array" aca="1" ref="AD5954" ca="1">IFERROR(
  INDEX(
    montadora[Montadora],
    MATCH(TRUE,LEFT(#REF!,NÚCARACT(montadora[SKU Parcial]))=montadora[SKU Parcial],0)
  ),
  ""
)</f>
        <v/>
      </c>
    </row>
    <row r="5955" spans="1:30" x14ac:dyDescent="0.25">
      <c r="A5955" s="42" t="s">
        <v>11079</v>
      </c>
      <c r="B5955" s="42"/>
      <c r="C5955" s="42"/>
      <c r="D5955" s="42"/>
      <c r="E5955" s="42">
        <v>23998118595</v>
      </c>
      <c r="F5955" s="42" t="s">
        <v>10106</v>
      </c>
      <c r="G5955" s="42" t="s">
        <v>11228</v>
      </c>
      <c r="H5955" s="7"/>
      <c r="I5955" s="42"/>
      <c r="J5955" s="42" t="s">
        <v>290</v>
      </c>
      <c r="K5955" s="8">
        <v>45845</v>
      </c>
      <c r="L5955" s="7" t="s">
        <v>8443</v>
      </c>
      <c r="M5955" s="44">
        <v>38.799999999999997</v>
      </c>
      <c r="N5955" s="7">
        <v>1</v>
      </c>
      <c r="O5955" s="44">
        <v>38.799999999999997</v>
      </c>
      <c r="P5955" s="44">
        <v>15.8</v>
      </c>
      <c r="Q5955" s="44">
        <v>1.54</v>
      </c>
      <c r="R5955" s="44">
        <v>0</v>
      </c>
      <c r="S5955" s="44">
        <v>0</v>
      </c>
      <c r="T5955" s="44">
        <v>0</v>
      </c>
      <c r="U5955" s="44">
        <v>21.46</v>
      </c>
      <c r="V5955" s="9">
        <v>0.55310000000000004</v>
      </c>
      <c r="W5955" s="42" t="s">
        <v>34</v>
      </c>
      <c r="X5955" s="43"/>
      <c r="Y5955" s="43"/>
      <c r="Z5955" s="43" t="s">
        <v>8442</v>
      </c>
      <c r="AA5955" s="37" t="str">
        <f>VLOOKUP(J5955, sku!B:C, 2, FALSE)</f>
        <v>Par De Trava Do Quebra Vento Preto (23Cm)</v>
      </c>
      <c r="AB5955" s="37" t="str">
        <f>VLOOKUP(J5955, sku!B:BM, 64, FALSE)</f>
        <v>Revenda</v>
      </c>
      <c r="AC5955" s="37" t="str">
        <f>LEFT(pedidos[[#This Row],[SKU]],3)</f>
        <v>Q-9</v>
      </c>
      <c r="AD5955" s="37" t="str" cm="1">
        <f t="array" aca="1" ref="AD5955" ca="1">IFERROR(
  INDEX(
    montadora[Montadora],
    MATCH(TRUE,LEFT(#REF!,NÚCARACT(montadora[SKU Parcial]))=montadora[SKU Parcial],0)
  ),
  ""
)</f>
        <v/>
      </c>
    </row>
    <row r="5956" spans="1:30" x14ac:dyDescent="0.25">
      <c r="A5956" s="42" t="s">
        <v>11080</v>
      </c>
      <c r="B5956" s="42"/>
      <c r="C5956" s="42"/>
      <c r="D5956" s="42"/>
      <c r="E5956" s="42">
        <v>23493661700</v>
      </c>
      <c r="F5956" s="42" t="s">
        <v>10708</v>
      </c>
      <c r="G5956" s="42" t="s">
        <v>11228</v>
      </c>
      <c r="H5956" s="7"/>
      <c r="I5956" s="42"/>
      <c r="J5956" s="42" t="s">
        <v>2865</v>
      </c>
      <c r="K5956" s="8">
        <v>45845</v>
      </c>
      <c r="L5956" s="7" t="s">
        <v>8443</v>
      </c>
      <c r="M5956" s="44">
        <v>56.8</v>
      </c>
      <c r="N5956" s="7">
        <v>1</v>
      </c>
      <c r="O5956" s="44">
        <v>56.8</v>
      </c>
      <c r="P5956" s="44">
        <v>31.94</v>
      </c>
      <c r="Q5956" s="44">
        <v>2.25</v>
      </c>
      <c r="R5956" s="44">
        <v>15.36</v>
      </c>
      <c r="S5956" s="44">
        <v>0</v>
      </c>
      <c r="T5956" s="44">
        <v>0</v>
      </c>
      <c r="U5956" s="44">
        <v>7.25</v>
      </c>
      <c r="V5956" s="9">
        <v>0.12759999999999999</v>
      </c>
      <c r="W5956" s="42" t="s">
        <v>34</v>
      </c>
      <c r="X5956" s="43"/>
      <c r="Y5956" s="43"/>
      <c r="Z5956" s="43" t="s">
        <v>8442</v>
      </c>
      <c r="AA5956" s="37" t="str">
        <f>VLOOKUP(J5956, sku!B:C, 2, FALSE)</f>
        <v>Blend Metal Polish 150g</v>
      </c>
      <c r="AB5956" s="37" t="str">
        <f>VLOOKUP(J5956, sku!B:BM, 64, FALSE)</f>
        <v>Revenda</v>
      </c>
      <c r="AC5956" s="37" t="str">
        <f>LEFT(pedidos[[#This Row],[SKU]],3)</f>
        <v>VX2</v>
      </c>
      <c r="AD5956" s="37" t="str" cm="1">
        <f t="array" aca="1" ref="AD5956" ca="1">IFERROR(
  INDEX(
    montadora[Montadora],
    MATCH(TRUE,LEFT(#REF!,NÚCARACT(montadora[SKU Parcial]))=montadora[SKU Parcial],0)
  ),
  ""
)</f>
        <v/>
      </c>
    </row>
    <row r="5957" spans="1:30" x14ac:dyDescent="0.25">
      <c r="A5957" s="42" t="s">
        <v>11081</v>
      </c>
      <c r="B5957" s="42"/>
      <c r="C5957" s="42"/>
      <c r="D5957" s="42"/>
      <c r="E5957" s="42">
        <v>19299592888</v>
      </c>
      <c r="F5957" s="42" t="s">
        <v>8385</v>
      </c>
      <c r="G5957" s="42" t="s">
        <v>11228</v>
      </c>
      <c r="H5957" s="7"/>
      <c r="I5957" s="42"/>
      <c r="J5957" s="42" t="s">
        <v>3286</v>
      </c>
      <c r="K5957" s="8">
        <v>45845</v>
      </c>
      <c r="L5957" s="7" t="s">
        <v>8443</v>
      </c>
      <c r="M5957" s="44">
        <v>47.8</v>
      </c>
      <c r="N5957" s="7">
        <v>1</v>
      </c>
      <c r="O5957" s="44">
        <v>47.8</v>
      </c>
      <c r="P5957" s="44">
        <v>26.9</v>
      </c>
      <c r="Q5957" s="44">
        <v>1.9</v>
      </c>
      <c r="R5957" s="44">
        <v>13.56</v>
      </c>
      <c r="S5957" s="44">
        <v>0</v>
      </c>
      <c r="T5957" s="44">
        <v>0</v>
      </c>
      <c r="U5957" s="44">
        <v>5.44</v>
      </c>
      <c r="V5957" s="9">
        <v>0.1139</v>
      </c>
      <c r="W5957" s="42" t="s">
        <v>34</v>
      </c>
      <c r="X5957" s="43"/>
      <c r="Y5957" s="43"/>
      <c r="Z5957" s="43" t="s">
        <v>8442</v>
      </c>
      <c r="AA5957" s="37" t="str">
        <f>VLOOKUP(J5957, sku!B:C, 2, FALSE)</f>
        <v>V-Floc 1,5l</v>
      </c>
      <c r="AB5957" s="37" t="str">
        <f>VLOOKUP(J5957, sku!B:BM, 64, FALSE)</f>
        <v>Revenda</v>
      </c>
      <c r="AC5957" s="37" t="str">
        <f>LEFT(pedidos[[#This Row],[SKU]],3)</f>
        <v>VX2</v>
      </c>
      <c r="AD5957" s="37" t="str" cm="1">
        <f t="array" aca="1" ref="AD5957" ca="1">IFERROR(
  INDEX(
    montadora[Montadora],
    MATCH(TRUE,LEFT(#REF!,NÚCARACT(montadora[SKU Parcial]))=montadora[SKU Parcial],0)
  ),
  ""
)</f>
        <v/>
      </c>
    </row>
    <row r="5958" spans="1:30" x14ac:dyDescent="0.25">
      <c r="A5958" s="42" t="s">
        <v>11082</v>
      </c>
      <c r="B5958" s="42"/>
      <c r="C5958" s="42"/>
      <c r="D5958" s="42"/>
      <c r="E5958" s="42">
        <v>21098008241</v>
      </c>
      <c r="F5958" s="42" t="s">
        <v>8361</v>
      </c>
      <c r="G5958" s="42" t="s">
        <v>11228</v>
      </c>
      <c r="H5958" s="7"/>
      <c r="I5958" s="42"/>
      <c r="J5958" s="42" t="s">
        <v>3296</v>
      </c>
      <c r="K5958" s="8">
        <v>45845</v>
      </c>
      <c r="L5958" s="7" t="s">
        <v>8443</v>
      </c>
      <c r="M5958" s="44">
        <v>29.8</v>
      </c>
      <c r="N5958" s="7">
        <v>1</v>
      </c>
      <c r="O5958" s="44">
        <v>29.8</v>
      </c>
      <c r="P5958" s="44">
        <v>13.69</v>
      </c>
      <c r="Q5958" s="44">
        <v>1.18</v>
      </c>
      <c r="R5958" s="44">
        <v>9.9600000000000009</v>
      </c>
      <c r="S5958" s="44">
        <v>0</v>
      </c>
      <c r="T5958" s="44">
        <v>0</v>
      </c>
      <c r="U5958" s="44">
        <v>4.97</v>
      </c>
      <c r="V5958" s="9">
        <v>0.16669999999999999</v>
      </c>
      <c r="W5958" s="42" t="s">
        <v>34</v>
      </c>
      <c r="X5958" s="43"/>
      <c r="Y5958" s="43"/>
      <c r="Z5958" s="43" t="s">
        <v>8442</v>
      </c>
      <c r="AA5958" s="37" t="str">
        <f>VLOOKUP(J5958, sku!B:C, 2, FALSE)</f>
        <v>Sanitizante Carro Novo 1,5l</v>
      </c>
      <c r="AB5958" s="37" t="str">
        <f>VLOOKUP(J5958, sku!B:BM, 64, FALSE)</f>
        <v>Revenda</v>
      </c>
      <c r="AC5958" s="37" t="str">
        <f>LEFT(pedidos[[#This Row],[SKU]],3)</f>
        <v>VT2</v>
      </c>
      <c r="AD5958" s="37" t="str" cm="1">
        <f t="array" aca="1" ref="AD5958" ca="1">IFERROR(
  INDEX(
    montadora[Montadora],
    MATCH(TRUE,LEFT(#REF!,NÚCARACT(montadora[SKU Parcial]))=montadora[SKU Parcial],0)
  ),
  ""
)</f>
        <v/>
      </c>
    </row>
    <row r="5959" spans="1:30" x14ac:dyDescent="0.25">
      <c r="A5959" s="42" t="s">
        <v>11083</v>
      </c>
      <c r="B5959" s="42"/>
      <c r="C5959" s="42"/>
      <c r="D5959" s="42"/>
      <c r="E5959" s="42">
        <v>22093763527</v>
      </c>
      <c r="F5959" s="42" t="s">
        <v>10104</v>
      </c>
      <c r="G5959" s="42" t="s">
        <v>11228</v>
      </c>
      <c r="H5959" s="7"/>
      <c r="I5959" s="42"/>
      <c r="J5959" s="42" t="s">
        <v>2941</v>
      </c>
      <c r="K5959" s="8">
        <v>45845</v>
      </c>
      <c r="L5959" s="7" t="s">
        <v>8443</v>
      </c>
      <c r="M5959" s="44">
        <v>28.8</v>
      </c>
      <c r="N5959" s="7">
        <v>1</v>
      </c>
      <c r="O5959" s="44">
        <v>28.8</v>
      </c>
      <c r="P5959" s="44">
        <v>12.9</v>
      </c>
      <c r="Q5959" s="44">
        <v>1.1399999999999999</v>
      </c>
      <c r="R5959" s="44">
        <v>9.76</v>
      </c>
      <c r="S5959" s="44">
        <v>0</v>
      </c>
      <c r="T5959" s="44">
        <v>0</v>
      </c>
      <c r="U5959" s="44">
        <v>5</v>
      </c>
      <c r="V5959" s="9">
        <v>0.17349999999999999</v>
      </c>
      <c r="W5959" s="42" t="s">
        <v>34</v>
      </c>
      <c r="X5959" s="43"/>
      <c r="Y5959" s="43"/>
      <c r="Z5959" s="43" t="s">
        <v>8442</v>
      </c>
      <c r="AA5959" s="37" t="str">
        <f>VLOOKUP(J5959, sku!B:C, 2, FALSE)</f>
        <v>Chave Allen de Aço de Cabeça, Esférica (9 Peças) Hex Key</v>
      </c>
      <c r="AB5959" s="37" t="str">
        <f>VLOOKUP(J5959, sku!B:BM, 64, FALSE)</f>
        <v>Importação</v>
      </c>
      <c r="AC5959" s="37" t="str">
        <f>LEFT(pedidos[[#This Row],[SKU]],3)</f>
        <v>1K9</v>
      </c>
      <c r="AD5959" s="37" t="str" cm="1">
        <f t="array" aca="1" ref="AD5959" ca="1">IFERROR(
  INDEX(
    montadora[Montadora],
    MATCH(TRUE,LEFT(#REF!,NÚCARACT(montadora[SKU Parcial]))=montadora[SKU Parcial],0)
  ),
  ""
)</f>
        <v/>
      </c>
    </row>
    <row r="5960" spans="1:30" x14ac:dyDescent="0.25">
      <c r="A5960" s="42" t="s">
        <v>11084</v>
      </c>
      <c r="B5960" s="42"/>
      <c r="C5960" s="42"/>
      <c r="D5960" s="42"/>
      <c r="E5960" s="42">
        <v>20198023510</v>
      </c>
      <c r="F5960" s="42" t="s">
        <v>10711</v>
      </c>
      <c r="G5960" s="42" t="s">
        <v>11228</v>
      </c>
      <c r="H5960" s="7"/>
      <c r="I5960" s="42"/>
      <c r="J5960" s="42" t="s">
        <v>10163</v>
      </c>
      <c r="K5960" s="8">
        <v>45845</v>
      </c>
      <c r="L5960" s="7" t="s">
        <v>8443</v>
      </c>
      <c r="M5960" s="44">
        <v>16.8</v>
      </c>
      <c r="N5960" s="7">
        <v>1</v>
      </c>
      <c r="O5960" s="44">
        <v>16.8</v>
      </c>
      <c r="P5960" s="44">
        <v>5.75</v>
      </c>
      <c r="Q5960" s="44">
        <v>0.67</v>
      </c>
      <c r="R5960" s="44">
        <v>6.07</v>
      </c>
      <c r="S5960" s="44">
        <v>0</v>
      </c>
      <c r="T5960" s="44">
        <v>0</v>
      </c>
      <c r="U5960" s="44">
        <v>4.3099999999999996</v>
      </c>
      <c r="V5960" s="9">
        <v>0.25679999999999997</v>
      </c>
      <c r="W5960" s="42" t="s">
        <v>34</v>
      </c>
      <c r="X5960" s="43"/>
      <c r="Y5960" s="43"/>
      <c r="Z5960" s="43" t="s">
        <v>8442</v>
      </c>
      <c r="AA5960" s="37" t="str">
        <f>VLOOKUP(J5960, sku!B:C, 2, FALSE)</f>
        <v>Pincel Detalhamento Suave Interno 14 Zacs</v>
      </c>
      <c r="AB5960" s="37" t="str">
        <f>VLOOKUP(J5960, sku!B:BM, 64, FALSE)</f>
        <v>Revenda</v>
      </c>
      <c r="AC5960" s="37" t="str">
        <f>LEFT(pedidos[[#This Row],[SKU]],3)</f>
        <v>VX2</v>
      </c>
      <c r="AD5960" s="37" t="str" cm="1">
        <f t="array" aca="1" ref="AD5960" ca="1">IFERROR(
  INDEX(
    montadora[Montadora],
    MATCH(TRUE,LEFT(#REF!,NÚCARACT(montadora[SKU Parcial]))=montadora[SKU Parcial],0)
  ),
  ""
)</f>
        <v/>
      </c>
    </row>
    <row r="5961" spans="1:30" x14ac:dyDescent="0.25">
      <c r="A5961" s="42" t="s">
        <v>11084</v>
      </c>
      <c r="B5961" s="42"/>
      <c r="C5961" s="42"/>
      <c r="D5961" s="42"/>
      <c r="E5961" s="42">
        <v>22093676690</v>
      </c>
      <c r="F5961" s="42" t="s">
        <v>8365</v>
      </c>
      <c r="G5961" s="42" t="s">
        <v>11228</v>
      </c>
      <c r="H5961" s="7"/>
      <c r="I5961" s="42"/>
      <c r="J5961" s="42" t="s">
        <v>8426</v>
      </c>
      <c r="K5961" s="8">
        <v>45845</v>
      </c>
      <c r="L5961" s="7" t="s">
        <v>8443</v>
      </c>
      <c r="M5961" s="44">
        <v>32.799999999999997</v>
      </c>
      <c r="N5961" s="7">
        <v>1</v>
      </c>
      <c r="O5961" s="44">
        <v>32.799999999999997</v>
      </c>
      <c r="P5961" s="44">
        <v>16.309999999999999</v>
      </c>
      <c r="Q5961" s="44">
        <v>1.3</v>
      </c>
      <c r="R5961" s="44">
        <v>11.85</v>
      </c>
      <c r="S5961" s="44">
        <v>0</v>
      </c>
      <c r="T5961" s="44">
        <v>0</v>
      </c>
      <c r="U5961" s="44">
        <v>3.34</v>
      </c>
      <c r="V5961" s="9">
        <v>0.1018</v>
      </c>
      <c r="W5961" s="42" t="s">
        <v>34</v>
      </c>
      <c r="X5961" s="43"/>
      <c r="Y5961" s="43"/>
      <c r="Z5961" s="43" t="s">
        <v>8442</v>
      </c>
      <c r="AA5961" s="37" t="str">
        <f>VLOOKUP(J5961, sku!B:C, 2, FALSE)</f>
        <v>Delet 500ml</v>
      </c>
      <c r="AB5961" s="37" t="str">
        <f>VLOOKUP(J5961, sku!B:BM, 64, FALSE)</f>
        <v>Revenda</v>
      </c>
      <c r="AC5961" s="37" t="str">
        <f>LEFT(pedidos[[#This Row],[SKU]],3)</f>
        <v>VX2</v>
      </c>
      <c r="AD5961" s="37" t="str" cm="1">
        <f t="array" aca="1" ref="AD5961" ca="1">IFERROR(
  INDEX(
    montadora[Montadora],
    MATCH(TRUE,LEFT(#REF!,NÚCARACT(montadora[SKU Parcial]))=montadora[SKU Parcial],0)
  ),
  ""
)</f>
        <v/>
      </c>
    </row>
    <row r="5962" spans="1:30" x14ac:dyDescent="0.25">
      <c r="A5962" s="42" t="s">
        <v>11085</v>
      </c>
      <c r="B5962" s="42"/>
      <c r="C5962" s="42"/>
      <c r="D5962" s="42"/>
      <c r="E5962" s="42">
        <v>20598018789</v>
      </c>
      <c r="F5962" s="42" t="s">
        <v>8394</v>
      </c>
      <c r="G5962" s="42" t="s">
        <v>11228</v>
      </c>
      <c r="H5962" s="7"/>
      <c r="I5962" s="42"/>
      <c r="J5962" s="42" t="s">
        <v>938</v>
      </c>
      <c r="K5962" s="8">
        <v>45845</v>
      </c>
      <c r="L5962" s="7" t="s">
        <v>8443</v>
      </c>
      <c r="M5962" s="44">
        <v>77.900000000000006</v>
      </c>
      <c r="N5962" s="7">
        <v>1</v>
      </c>
      <c r="O5962" s="44">
        <v>77.900000000000006</v>
      </c>
      <c r="P5962" s="44">
        <v>36</v>
      </c>
      <c r="Q5962" s="44">
        <v>3.09</v>
      </c>
      <c r="R5962" s="44">
        <v>19.579999999999998</v>
      </c>
      <c r="S5962" s="44">
        <v>0</v>
      </c>
      <c r="T5962" s="44">
        <v>0</v>
      </c>
      <c r="U5962" s="44">
        <v>19.23</v>
      </c>
      <c r="V5962" s="9">
        <v>0.24679999999999999</v>
      </c>
      <c r="W5962" s="42" t="s">
        <v>34</v>
      </c>
      <c r="X5962" s="43"/>
      <c r="Y5962" s="43"/>
      <c r="Z5962" s="43" t="s">
        <v>8442</v>
      </c>
      <c r="AA5962" s="37" t="str">
        <f>VLOOKUP(J5962, sku!B:C, 2, FALSE)</f>
        <v>Cadeirinha Preta Aro 26 - Peixinho Bike</v>
      </c>
      <c r="AB5962" s="37" t="str">
        <f>VLOOKUP(J5962, sku!B:BM, 64, FALSE)</f>
        <v>Revenda</v>
      </c>
      <c r="AC5962" s="37" t="str">
        <f>LEFT(pedidos[[#This Row],[SKU]],3)</f>
        <v>CAD</v>
      </c>
      <c r="AD5962" s="37" t="str" cm="1">
        <f t="array" aca="1" ref="AD5962" ca="1">IFERROR(
  INDEX(
    montadora[Montadora],
    MATCH(TRUE,LEFT(#REF!,NÚCARACT(montadora[SKU Parcial]))=montadora[SKU Parcial],0)
  ),
  ""
)</f>
        <v/>
      </c>
    </row>
    <row r="5963" spans="1:30" x14ac:dyDescent="0.25">
      <c r="A5963" s="42" t="s">
        <v>11086</v>
      </c>
      <c r="B5963" s="42"/>
      <c r="C5963" s="42"/>
      <c r="D5963" s="42"/>
      <c r="E5963" s="42">
        <v>23598153339</v>
      </c>
      <c r="F5963" s="42" t="s">
        <v>10124</v>
      </c>
      <c r="G5963" s="42" t="s">
        <v>11228</v>
      </c>
      <c r="H5963" s="7"/>
      <c r="I5963" s="42"/>
      <c r="J5963" s="42" t="s">
        <v>10159</v>
      </c>
      <c r="K5963" s="8">
        <v>45845</v>
      </c>
      <c r="L5963" s="7" t="s">
        <v>8443</v>
      </c>
      <c r="M5963" s="44">
        <v>56.8</v>
      </c>
      <c r="N5963" s="7">
        <v>1</v>
      </c>
      <c r="O5963" s="44">
        <v>56.8</v>
      </c>
      <c r="P5963" s="44">
        <v>31.84</v>
      </c>
      <c r="Q5963" s="44">
        <v>2.25</v>
      </c>
      <c r="R5963" s="44">
        <v>15.36</v>
      </c>
      <c r="S5963" s="44">
        <v>0</v>
      </c>
      <c r="T5963" s="44">
        <v>0</v>
      </c>
      <c r="U5963" s="44">
        <v>7.35</v>
      </c>
      <c r="V5963" s="9">
        <v>0.1293</v>
      </c>
      <c r="W5963" s="42" t="s">
        <v>34</v>
      </c>
      <c r="X5963" s="43"/>
      <c r="Y5963" s="43"/>
      <c r="Z5963" s="43" t="s">
        <v>8442</v>
      </c>
      <c r="AA5963" s="37" t="str">
        <f>VLOOKUP(J5963, sku!B:C, 2, FALSE)</f>
        <v>Boina Para Polimento de Vidros Tipo Lona 5"</v>
      </c>
      <c r="AB5963" s="37" t="str">
        <f>VLOOKUP(J5963, sku!B:BM, 64, FALSE)</f>
        <v>Revenda</v>
      </c>
      <c r="AC5963" s="37" t="str">
        <f>LEFT(pedidos[[#This Row],[SKU]],3)</f>
        <v>VX2</v>
      </c>
      <c r="AD5963" s="37" t="str" cm="1">
        <f t="array" aca="1" ref="AD5963" ca="1">IFERROR(
  INDEX(
    montadora[Montadora],
    MATCH(TRUE,LEFT(#REF!,NÚCARACT(montadora[SKU Parcial]))=montadora[SKU Parcial],0)
  ),
  ""
)</f>
        <v/>
      </c>
    </row>
    <row r="5964" spans="1:30" x14ac:dyDescent="0.25">
      <c r="A5964" s="42" t="s">
        <v>11087</v>
      </c>
      <c r="B5964" s="42"/>
      <c r="C5964" s="42"/>
      <c r="D5964" s="42"/>
      <c r="E5964" s="42">
        <v>20999592075</v>
      </c>
      <c r="F5964" s="42" t="s">
        <v>8387</v>
      </c>
      <c r="G5964" s="42" t="s">
        <v>11228</v>
      </c>
      <c r="H5964" s="7"/>
      <c r="I5964" s="42"/>
      <c r="J5964" s="42" t="s">
        <v>290</v>
      </c>
      <c r="K5964" s="8">
        <v>45845</v>
      </c>
      <c r="L5964" s="7" t="s">
        <v>8443</v>
      </c>
      <c r="M5964" s="44">
        <v>38.799999999999997</v>
      </c>
      <c r="N5964" s="7">
        <v>1</v>
      </c>
      <c r="O5964" s="44">
        <v>38.799999999999997</v>
      </c>
      <c r="P5964" s="44">
        <v>15.8</v>
      </c>
      <c r="Q5964" s="44">
        <v>1.54</v>
      </c>
      <c r="R5964" s="44">
        <v>11.76</v>
      </c>
      <c r="S5964" s="44">
        <v>0</v>
      </c>
      <c r="T5964" s="44">
        <v>0</v>
      </c>
      <c r="U5964" s="44">
        <v>9.6999999999999993</v>
      </c>
      <c r="V5964" s="9">
        <v>0.25</v>
      </c>
      <c r="W5964" s="42" t="s">
        <v>34</v>
      </c>
      <c r="X5964" s="43"/>
      <c r="Y5964" s="43"/>
      <c r="Z5964" s="43" t="s">
        <v>8442</v>
      </c>
      <c r="AA5964" s="37" t="str">
        <f>VLOOKUP(J5964, sku!B:C, 2, FALSE)</f>
        <v>Par De Trava Do Quebra Vento Preto (23Cm)</v>
      </c>
      <c r="AB5964" s="37" t="str">
        <f>VLOOKUP(J5964, sku!B:BM, 64, FALSE)</f>
        <v>Revenda</v>
      </c>
      <c r="AC5964" s="37" t="str">
        <f>LEFT(pedidos[[#This Row],[SKU]],3)</f>
        <v>Q-9</v>
      </c>
      <c r="AD5964" s="37" t="str" cm="1">
        <f t="array" aca="1" ref="AD5964" ca="1">IFERROR(
  INDEX(
    montadora[Montadora],
    MATCH(TRUE,LEFT(#REF!,NÚCARACT(montadora[SKU Parcial]))=montadora[SKU Parcial],0)
  ),
  ""
)</f>
        <v/>
      </c>
    </row>
    <row r="5965" spans="1:30" x14ac:dyDescent="0.25">
      <c r="A5965" s="42" t="s">
        <v>11088</v>
      </c>
      <c r="B5965" s="42"/>
      <c r="C5965" s="42"/>
      <c r="D5965" s="42"/>
      <c r="E5965" s="42">
        <v>22394018350</v>
      </c>
      <c r="F5965" s="42" t="s">
        <v>11204</v>
      </c>
      <c r="G5965" s="42" t="s">
        <v>11228</v>
      </c>
      <c r="H5965" s="7"/>
      <c r="I5965" s="42"/>
      <c r="J5965" s="42" t="s">
        <v>918</v>
      </c>
      <c r="K5965" s="8">
        <v>45844</v>
      </c>
      <c r="L5965" s="7" t="s">
        <v>8443</v>
      </c>
      <c r="M5965" s="44">
        <v>18.899999999999999</v>
      </c>
      <c r="N5965" s="7">
        <v>1</v>
      </c>
      <c r="O5965" s="44">
        <v>18.899999999999999</v>
      </c>
      <c r="P5965" s="44">
        <v>3.24</v>
      </c>
      <c r="Q5965" s="44">
        <v>0.75</v>
      </c>
      <c r="R5965" s="44">
        <v>7.78</v>
      </c>
      <c r="S5965" s="44">
        <v>0</v>
      </c>
      <c r="T5965" s="44">
        <v>0</v>
      </c>
      <c r="U5965" s="44">
        <v>7.13</v>
      </c>
      <c r="V5965" s="9">
        <v>0.37719999999999998</v>
      </c>
      <c r="W5965" s="42" t="s">
        <v>34</v>
      </c>
      <c r="X5965" s="43"/>
      <c r="Y5965" s="43"/>
      <c r="Z5965" s="43" t="s">
        <v>8442</v>
      </c>
      <c r="AA5965" s="37" t="str">
        <f>VLOOKUP(J5965, sku!B:C, 2, FALSE)</f>
        <v>12 Chaves Allen M3 19*54mm</v>
      </c>
      <c r="AB5965" s="37" t="str">
        <f>VLOOKUP(J5965, sku!B:BM, 64, FALSE)</f>
        <v>Importação</v>
      </c>
      <c r="AC5965" s="37" t="str">
        <f>LEFT(pedidos[[#This Row],[SKU]],3)</f>
        <v>12E</v>
      </c>
      <c r="AD5965" s="37" t="str" cm="1">
        <f t="array" aca="1" ref="AD5965" ca="1">IFERROR(
  INDEX(
    montadora[Montadora],
    MATCH(TRUE,LEFT(#REF!,NÚCARACT(montadora[SKU Parcial]))=montadora[SKU Parcial],0)
  ),
  ""
)</f>
        <v/>
      </c>
    </row>
    <row r="5966" spans="1:30" x14ac:dyDescent="0.25">
      <c r="A5966" s="42" t="s">
        <v>11089</v>
      </c>
      <c r="B5966" s="42"/>
      <c r="C5966" s="42"/>
      <c r="D5966" s="42"/>
      <c r="E5966" s="42">
        <v>23998118595</v>
      </c>
      <c r="F5966" s="42" t="s">
        <v>10106</v>
      </c>
      <c r="G5966" s="42" t="s">
        <v>11228</v>
      </c>
      <c r="H5966" s="7"/>
      <c r="I5966" s="42"/>
      <c r="J5966" s="42" t="s">
        <v>290</v>
      </c>
      <c r="K5966" s="8">
        <v>45844</v>
      </c>
      <c r="L5966" s="7" t="s">
        <v>8443</v>
      </c>
      <c r="M5966" s="44">
        <v>38.799999999999997</v>
      </c>
      <c r="N5966" s="7">
        <v>1</v>
      </c>
      <c r="O5966" s="44">
        <v>38.799999999999997</v>
      </c>
      <c r="P5966" s="44">
        <v>15.8</v>
      </c>
      <c r="Q5966" s="44">
        <v>1.54</v>
      </c>
      <c r="R5966" s="44">
        <v>11.76</v>
      </c>
      <c r="S5966" s="44">
        <v>0</v>
      </c>
      <c r="T5966" s="44">
        <v>0</v>
      </c>
      <c r="U5966" s="44">
        <v>9.6999999999999993</v>
      </c>
      <c r="V5966" s="9">
        <v>0.25</v>
      </c>
      <c r="W5966" s="42" t="s">
        <v>34</v>
      </c>
      <c r="X5966" s="43"/>
      <c r="Y5966" s="43"/>
      <c r="Z5966" s="43" t="s">
        <v>8442</v>
      </c>
      <c r="AA5966" s="37" t="str">
        <f>VLOOKUP(J5966, sku!B:C, 2, FALSE)</f>
        <v>Par De Trava Do Quebra Vento Preto (23Cm)</v>
      </c>
      <c r="AB5966" s="37" t="str">
        <f>VLOOKUP(J5966, sku!B:BM, 64, FALSE)</f>
        <v>Revenda</v>
      </c>
      <c r="AC5966" s="37" t="str">
        <f>LEFT(pedidos[[#This Row],[SKU]],3)</f>
        <v>Q-9</v>
      </c>
      <c r="AD5966" s="37" t="str" cm="1">
        <f t="array" aca="1" ref="AD5966" ca="1">IFERROR(
  INDEX(
    montadora[Montadora],
    MATCH(TRUE,LEFT(#REF!,NÚCARACT(montadora[SKU Parcial]))=montadora[SKU Parcial],0)
  ),
  ""
)</f>
        <v/>
      </c>
    </row>
    <row r="5967" spans="1:30" x14ac:dyDescent="0.25">
      <c r="A5967" s="42" t="s">
        <v>11090</v>
      </c>
      <c r="B5967" s="42"/>
      <c r="C5967" s="42"/>
      <c r="D5967" s="42"/>
      <c r="E5967" s="42">
        <v>22298173300</v>
      </c>
      <c r="F5967" s="42" t="s">
        <v>8356</v>
      </c>
      <c r="G5967" s="42" t="s">
        <v>11228</v>
      </c>
      <c r="H5967" s="7"/>
      <c r="I5967" s="42"/>
      <c r="J5967" s="42" t="s">
        <v>8421</v>
      </c>
      <c r="K5967" s="8">
        <v>45844</v>
      </c>
      <c r="L5967" s="7" t="s">
        <v>8443</v>
      </c>
      <c r="M5967" s="44">
        <v>28.8</v>
      </c>
      <c r="N5967" s="7">
        <v>1</v>
      </c>
      <c r="O5967" s="44">
        <v>28.8</v>
      </c>
      <c r="P5967" s="44">
        <v>13.57</v>
      </c>
      <c r="Q5967" s="44">
        <v>1.1399999999999999</v>
      </c>
      <c r="R5967" s="44">
        <v>9.76</v>
      </c>
      <c r="S5967" s="44">
        <v>0</v>
      </c>
      <c r="T5967" s="44">
        <v>0</v>
      </c>
      <c r="U5967" s="44">
        <v>4.33</v>
      </c>
      <c r="V5967" s="9">
        <v>0.1502</v>
      </c>
      <c r="W5967" s="42" t="s">
        <v>34</v>
      </c>
      <c r="X5967" s="43"/>
      <c r="Y5967" s="43"/>
      <c r="Z5967" s="43" t="s">
        <v>8442</v>
      </c>
      <c r="AA5967" s="37" t="str">
        <f>VLOOKUP(J5967, sku!B:C, 2, FALSE)</f>
        <v>Sanitizante Fresh 1,5l</v>
      </c>
      <c r="AB5967" s="37" t="str">
        <f>VLOOKUP(J5967, sku!B:BM, 64, FALSE)</f>
        <v>Revenda</v>
      </c>
      <c r="AC5967" s="37" t="str">
        <f>LEFT(pedidos[[#This Row],[SKU]],3)</f>
        <v>VT2</v>
      </c>
      <c r="AD5967" s="37" t="str" cm="1">
        <f t="array" aca="1" ref="AD5967" ca="1">IFERROR(
  INDEX(
    montadora[Montadora],
    MATCH(TRUE,LEFT(#REF!,NÚCARACT(montadora[SKU Parcial]))=montadora[SKU Parcial],0)
  ),
  ""
)</f>
        <v/>
      </c>
    </row>
    <row r="5968" spans="1:30" x14ac:dyDescent="0.25">
      <c r="A5968" s="42" t="s">
        <v>11091</v>
      </c>
      <c r="B5968" s="42"/>
      <c r="C5968" s="42"/>
      <c r="D5968" s="42"/>
      <c r="E5968" s="42">
        <v>21098008241</v>
      </c>
      <c r="F5968" s="42" t="s">
        <v>8361</v>
      </c>
      <c r="G5968" s="42" t="s">
        <v>11228</v>
      </c>
      <c r="H5968" s="7"/>
      <c r="I5968" s="42"/>
      <c r="J5968" s="42" t="s">
        <v>3296</v>
      </c>
      <c r="K5968" s="8">
        <v>45844</v>
      </c>
      <c r="L5968" s="7" t="s">
        <v>8443</v>
      </c>
      <c r="M5968" s="44">
        <v>29.8</v>
      </c>
      <c r="N5968" s="7">
        <v>1</v>
      </c>
      <c r="O5968" s="44">
        <v>44.6</v>
      </c>
      <c r="P5968" s="44">
        <v>13.69</v>
      </c>
      <c r="Q5968" s="44">
        <v>1.18</v>
      </c>
      <c r="R5968" s="44">
        <v>9.9600000000000009</v>
      </c>
      <c r="S5968" s="44">
        <v>14.8</v>
      </c>
      <c r="T5968" s="44">
        <v>0</v>
      </c>
      <c r="U5968" s="44">
        <v>4.97</v>
      </c>
      <c r="V5968" s="9">
        <v>0.16669999999999999</v>
      </c>
      <c r="W5968" s="42" t="s">
        <v>34</v>
      </c>
      <c r="X5968" s="43"/>
      <c r="Y5968" s="43"/>
      <c r="Z5968" s="43" t="s">
        <v>8442</v>
      </c>
      <c r="AA5968" s="37" t="str">
        <f>VLOOKUP(J5968, sku!B:C, 2, FALSE)</f>
        <v>Sanitizante Carro Novo 1,5l</v>
      </c>
      <c r="AB5968" s="37" t="str">
        <f>VLOOKUP(J5968, sku!B:BM, 64, FALSE)</f>
        <v>Revenda</v>
      </c>
      <c r="AC5968" s="37" t="str">
        <f>LEFT(pedidos[[#This Row],[SKU]],3)</f>
        <v>VT2</v>
      </c>
      <c r="AD5968" s="37" t="str" cm="1">
        <f t="array" aca="1" ref="AD5968" ca="1">IFERROR(
  INDEX(
    montadora[Montadora],
    MATCH(TRUE,LEFT(#REF!,NÚCARACT(montadora[SKU Parcial]))=montadora[SKU Parcial],0)
  ),
  ""
)</f>
        <v/>
      </c>
    </row>
    <row r="5969" spans="1:30" x14ac:dyDescent="0.25">
      <c r="A5969" s="42" t="s">
        <v>11092</v>
      </c>
      <c r="B5969" s="42"/>
      <c r="C5969" s="42"/>
      <c r="D5969" s="42"/>
      <c r="E5969" s="42">
        <v>21098008241</v>
      </c>
      <c r="F5969" s="42" t="s">
        <v>8361</v>
      </c>
      <c r="G5969" s="42" t="s">
        <v>11228</v>
      </c>
      <c r="H5969" s="7"/>
      <c r="I5969" s="42"/>
      <c r="J5969" s="42" t="s">
        <v>3296</v>
      </c>
      <c r="K5969" s="8">
        <v>45844</v>
      </c>
      <c r="L5969" s="7" t="s">
        <v>8443</v>
      </c>
      <c r="M5969" s="44">
        <v>29.8</v>
      </c>
      <c r="N5969" s="7">
        <v>1</v>
      </c>
      <c r="O5969" s="44">
        <v>29.8</v>
      </c>
      <c r="P5969" s="44">
        <v>13.69</v>
      </c>
      <c r="Q5969" s="44">
        <v>1.18</v>
      </c>
      <c r="R5969" s="44">
        <v>9.9600000000000009</v>
      </c>
      <c r="S5969" s="44">
        <v>0</v>
      </c>
      <c r="T5969" s="44">
        <v>0</v>
      </c>
      <c r="U5969" s="44">
        <v>4.97</v>
      </c>
      <c r="V5969" s="9">
        <v>0.16669999999999999</v>
      </c>
      <c r="W5969" s="42" t="s">
        <v>34</v>
      </c>
      <c r="X5969" s="43"/>
      <c r="Y5969" s="43"/>
      <c r="Z5969" s="43" t="s">
        <v>8442</v>
      </c>
      <c r="AA5969" s="37" t="str">
        <f>VLOOKUP(J5969, sku!B:C, 2, FALSE)</f>
        <v>Sanitizante Carro Novo 1,5l</v>
      </c>
      <c r="AB5969" s="37" t="str">
        <f>VLOOKUP(J5969, sku!B:BM, 64, FALSE)</f>
        <v>Revenda</v>
      </c>
      <c r="AC5969" s="37" t="str">
        <f>LEFT(pedidos[[#This Row],[SKU]],3)</f>
        <v>VT2</v>
      </c>
      <c r="AD5969" s="37" t="str" cm="1">
        <f t="array" aca="1" ref="AD5969" ca="1">IFERROR(
  INDEX(
    montadora[Montadora],
    MATCH(TRUE,LEFT(#REF!,NÚCARACT(montadora[SKU Parcial]))=montadora[SKU Parcial],0)
  ),
  ""
)</f>
        <v/>
      </c>
    </row>
    <row r="5970" spans="1:30" x14ac:dyDescent="0.25">
      <c r="A5970" s="42" t="s">
        <v>11093</v>
      </c>
      <c r="B5970" s="42"/>
      <c r="C5970" s="42"/>
      <c r="D5970" s="42"/>
      <c r="E5970" s="42">
        <v>19299592888</v>
      </c>
      <c r="F5970" s="42" t="s">
        <v>8385</v>
      </c>
      <c r="G5970" s="42" t="s">
        <v>11228</v>
      </c>
      <c r="H5970" s="7"/>
      <c r="I5970" s="42"/>
      <c r="J5970" s="42" t="s">
        <v>3286</v>
      </c>
      <c r="K5970" s="8">
        <v>45844</v>
      </c>
      <c r="L5970" s="7" t="s">
        <v>8443</v>
      </c>
      <c r="M5970" s="44">
        <v>47.8</v>
      </c>
      <c r="N5970" s="7">
        <v>1</v>
      </c>
      <c r="O5970" s="44">
        <v>47.8</v>
      </c>
      <c r="P5970" s="44">
        <v>26.9</v>
      </c>
      <c r="Q5970" s="44">
        <v>1.9</v>
      </c>
      <c r="R5970" s="44">
        <v>13.56</v>
      </c>
      <c r="S5970" s="44">
        <v>0</v>
      </c>
      <c r="T5970" s="44">
        <v>0</v>
      </c>
      <c r="U5970" s="44">
        <v>5.44</v>
      </c>
      <c r="V5970" s="9">
        <v>0.1139</v>
      </c>
      <c r="W5970" s="42" t="s">
        <v>34</v>
      </c>
      <c r="X5970" s="43"/>
      <c r="Y5970" s="43"/>
      <c r="Z5970" s="43" t="s">
        <v>8442</v>
      </c>
      <c r="AA5970" s="37" t="str">
        <f>VLOOKUP(J5970, sku!B:C, 2, FALSE)</f>
        <v>V-Floc 1,5l</v>
      </c>
      <c r="AB5970" s="37" t="str">
        <f>VLOOKUP(J5970, sku!B:BM, 64, FALSE)</f>
        <v>Revenda</v>
      </c>
      <c r="AC5970" s="37" t="str">
        <f>LEFT(pedidos[[#This Row],[SKU]],3)</f>
        <v>VX2</v>
      </c>
      <c r="AD5970" s="37" t="str" cm="1">
        <f t="array" aca="1" ref="AD5970" ca="1">IFERROR(
  INDEX(
    montadora[Montadora],
    MATCH(TRUE,LEFT(#REF!,NÚCARACT(montadora[SKU Parcial]))=montadora[SKU Parcial],0)
  ),
  ""
)</f>
        <v/>
      </c>
    </row>
    <row r="5971" spans="1:30" x14ac:dyDescent="0.25">
      <c r="A5971" s="42" t="s">
        <v>11094</v>
      </c>
      <c r="B5971" s="42"/>
      <c r="C5971" s="42"/>
      <c r="D5971" s="42"/>
      <c r="E5971" s="42">
        <v>20598018789</v>
      </c>
      <c r="F5971" s="42" t="s">
        <v>8394</v>
      </c>
      <c r="G5971" s="42" t="s">
        <v>11228</v>
      </c>
      <c r="H5971" s="7"/>
      <c r="I5971" s="42"/>
      <c r="J5971" s="42" t="s">
        <v>938</v>
      </c>
      <c r="K5971" s="8">
        <v>45844</v>
      </c>
      <c r="L5971" s="7" t="s">
        <v>8443</v>
      </c>
      <c r="M5971" s="44">
        <v>77.900000000000006</v>
      </c>
      <c r="N5971" s="7">
        <v>1</v>
      </c>
      <c r="O5971" s="44">
        <v>87.84</v>
      </c>
      <c r="P5971" s="44">
        <v>36</v>
      </c>
      <c r="Q5971" s="44">
        <v>3.09</v>
      </c>
      <c r="R5971" s="44">
        <v>19.579999999999998</v>
      </c>
      <c r="S5971" s="44">
        <v>9.94</v>
      </c>
      <c r="T5971" s="44">
        <v>0</v>
      </c>
      <c r="U5971" s="44">
        <v>19.23</v>
      </c>
      <c r="V5971" s="9">
        <v>0.24679999999999999</v>
      </c>
      <c r="W5971" s="42" t="s">
        <v>34</v>
      </c>
      <c r="X5971" s="43"/>
      <c r="Y5971" s="43"/>
      <c r="Z5971" s="43" t="s">
        <v>8442</v>
      </c>
      <c r="AA5971" s="37" t="str">
        <f>VLOOKUP(J5971, sku!B:C, 2, FALSE)</f>
        <v>Cadeirinha Preta Aro 26 - Peixinho Bike</v>
      </c>
      <c r="AB5971" s="37" t="str">
        <f>VLOOKUP(J5971, sku!B:BM, 64, FALSE)</f>
        <v>Revenda</v>
      </c>
      <c r="AC5971" s="37" t="str">
        <f>LEFT(pedidos[[#This Row],[SKU]],3)</f>
        <v>CAD</v>
      </c>
      <c r="AD5971" s="37" t="str" cm="1">
        <f t="array" aca="1" ref="AD5971" ca="1">IFERROR(
  INDEX(
    montadora[Montadora],
    MATCH(TRUE,LEFT(#REF!,NÚCARACT(montadora[SKU Parcial]))=montadora[SKU Parcial],0)
  ),
  ""
)</f>
        <v/>
      </c>
    </row>
    <row r="5972" spans="1:30" x14ac:dyDescent="0.25">
      <c r="A5972" s="42" t="s">
        <v>11095</v>
      </c>
      <c r="B5972" s="42"/>
      <c r="C5972" s="42"/>
      <c r="D5972" s="42"/>
      <c r="E5972" s="42">
        <v>22998159315</v>
      </c>
      <c r="F5972" s="42" t="s">
        <v>8353</v>
      </c>
      <c r="G5972" s="42" t="s">
        <v>11228</v>
      </c>
      <c r="H5972" s="7"/>
      <c r="I5972" s="42"/>
      <c r="J5972" s="42" t="s">
        <v>100</v>
      </c>
      <c r="K5972" s="8">
        <v>45844</v>
      </c>
      <c r="L5972" s="7" t="s">
        <v>8443</v>
      </c>
      <c r="M5972" s="44">
        <v>46.7</v>
      </c>
      <c r="N5972" s="7">
        <v>2</v>
      </c>
      <c r="O5972" s="44">
        <v>96.05</v>
      </c>
      <c r="P5972" s="44">
        <v>17.68</v>
      </c>
      <c r="Q5972" s="44">
        <v>3.71</v>
      </c>
      <c r="R5972" s="44">
        <v>26.68</v>
      </c>
      <c r="S5972" s="44">
        <v>2.65</v>
      </c>
      <c r="T5972" s="44">
        <v>0</v>
      </c>
      <c r="U5972" s="44">
        <v>45.33</v>
      </c>
      <c r="V5972" s="9">
        <v>0.4854</v>
      </c>
      <c r="W5972" s="42" t="s">
        <v>34</v>
      </c>
      <c r="X5972" s="43"/>
      <c r="Y5972" s="43"/>
      <c r="Z5972" s="43" t="s">
        <v>8442</v>
      </c>
      <c r="AA5972" s="37" t="str">
        <f>VLOOKUP(J5972, sku!B:C, 2, FALSE)</f>
        <v>Trava Disco De Freio Bicicleta - Prata</v>
      </c>
      <c r="AB5972" s="37" t="str">
        <f>VLOOKUP(J5972, sku!B:BM, 64, FALSE)</f>
        <v>Importação</v>
      </c>
      <c r="AC5972" s="37" t="str">
        <f>LEFT(pedidos[[#This Row],[SKU]],3)</f>
        <v>ET0</v>
      </c>
      <c r="AD5972" s="37" t="str" cm="1">
        <f t="array" aca="1" ref="AD5972" ca="1">IFERROR(
  INDEX(
    montadora[Montadora],
    MATCH(TRUE,LEFT(#REF!,NÚCARACT(montadora[SKU Parcial]))=montadora[SKU Parcial],0)
  ),
  ""
)</f>
        <v/>
      </c>
    </row>
    <row r="5973" spans="1:30" x14ac:dyDescent="0.25">
      <c r="A5973" s="42" t="s">
        <v>11096</v>
      </c>
      <c r="B5973" s="42"/>
      <c r="C5973" s="42"/>
      <c r="D5973" s="42"/>
      <c r="E5973" s="42">
        <v>23393672813</v>
      </c>
      <c r="F5973" s="42" t="s">
        <v>8412</v>
      </c>
      <c r="G5973" s="42" t="s">
        <v>11228</v>
      </c>
      <c r="H5973" s="7"/>
      <c r="I5973" s="42"/>
      <c r="J5973" s="42" t="s">
        <v>372</v>
      </c>
      <c r="K5973" s="8">
        <v>45844</v>
      </c>
      <c r="L5973" s="7" t="s">
        <v>8443</v>
      </c>
      <c r="M5973" s="44">
        <v>238.8</v>
      </c>
      <c r="N5973" s="7">
        <v>1</v>
      </c>
      <c r="O5973" s="44">
        <v>238.8</v>
      </c>
      <c r="P5973" s="44">
        <v>105.54</v>
      </c>
      <c r="Q5973" s="44">
        <v>9.48</v>
      </c>
      <c r="R5973" s="44">
        <v>51.76</v>
      </c>
      <c r="S5973" s="44">
        <v>0</v>
      </c>
      <c r="T5973" s="44">
        <v>0</v>
      </c>
      <c r="U5973" s="44">
        <v>72.02</v>
      </c>
      <c r="V5973" s="9">
        <v>0.30159999999999998</v>
      </c>
      <c r="W5973" s="42" t="s">
        <v>34</v>
      </c>
      <c r="X5973" s="43"/>
      <c r="Y5973" s="43"/>
      <c r="Z5973" s="43" t="s">
        <v>8442</v>
      </c>
      <c r="AA5973" s="37" t="str">
        <f>VLOOKUP(J5973, sku!B:C, 2, FALSE)</f>
        <v>Aquecedor</v>
      </c>
      <c r="AB5973" s="37" t="str">
        <f>VLOOKUP(J5973, sku!B:BM, 64, FALSE)</f>
        <v>Importação</v>
      </c>
      <c r="AC5973" s="37" t="str">
        <f>LEFT(pedidos[[#This Row],[SKU]],3)</f>
        <v>1XA</v>
      </c>
      <c r="AD5973" s="37" t="str" cm="1">
        <f t="array" aca="1" ref="AD5973" ca="1">IFERROR(
  INDEX(
    montadora[Montadora],
    MATCH(TRUE,LEFT(#REF!,NÚCARACT(montadora[SKU Parcial]))=montadora[SKU Parcial],0)
  ),
  ""
)</f>
        <v/>
      </c>
    </row>
    <row r="5974" spans="1:30" x14ac:dyDescent="0.25">
      <c r="A5974" s="42" t="s">
        <v>11097</v>
      </c>
      <c r="B5974" s="42"/>
      <c r="C5974" s="42"/>
      <c r="D5974" s="42"/>
      <c r="E5974" s="42">
        <v>22393733174</v>
      </c>
      <c r="F5974" s="42" t="s">
        <v>8378</v>
      </c>
      <c r="G5974" s="42" t="s">
        <v>11228</v>
      </c>
      <c r="H5974" s="7"/>
      <c r="I5974" s="42"/>
      <c r="J5974" s="42" t="s">
        <v>2655</v>
      </c>
      <c r="K5974" s="8">
        <v>45844</v>
      </c>
      <c r="L5974" s="7" t="s">
        <v>8443</v>
      </c>
      <c r="M5974" s="44">
        <v>47.8</v>
      </c>
      <c r="N5974" s="7">
        <v>1</v>
      </c>
      <c r="O5974" s="44">
        <v>47.8</v>
      </c>
      <c r="P5974" s="44">
        <v>22.59</v>
      </c>
      <c r="Q5974" s="44">
        <v>1.9</v>
      </c>
      <c r="R5974" s="44">
        <v>13.56</v>
      </c>
      <c r="S5974" s="44">
        <v>0</v>
      </c>
      <c r="T5974" s="44">
        <v>0</v>
      </c>
      <c r="U5974" s="44">
        <v>9.75</v>
      </c>
      <c r="V5974" s="9">
        <v>0.20399999999999999</v>
      </c>
      <c r="W5974" s="42" t="s">
        <v>34</v>
      </c>
      <c r="X5974" s="43"/>
      <c r="Y5974" s="43"/>
      <c r="Z5974" s="43" t="s">
        <v>8442</v>
      </c>
      <c r="AA5974" s="37" t="str">
        <f>VLOOKUP(J5974, sku!B:C, 2, FALSE)</f>
        <v>Durax Aerossol 400ml</v>
      </c>
      <c r="AB5974" s="37" t="str">
        <f>VLOOKUP(J5974, sku!B:BM, 64, FALSE)</f>
        <v>Revenda</v>
      </c>
      <c r="AC5974" s="37" t="str">
        <f>LEFT(pedidos[[#This Row],[SKU]],3)</f>
        <v>VX2</v>
      </c>
      <c r="AD5974" s="37" t="str" cm="1">
        <f t="array" aca="1" ref="AD5974" ca="1">IFERROR(
  INDEX(
    montadora[Montadora],
    MATCH(TRUE,LEFT(#REF!,NÚCARACT(montadora[SKU Parcial]))=montadora[SKU Parcial],0)
  ),
  ""
)</f>
        <v/>
      </c>
    </row>
    <row r="5975" spans="1:30" x14ac:dyDescent="0.25">
      <c r="A5975" s="42" t="s">
        <v>11098</v>
      </c>
      <c r="B5975" s="42"/>
      <c r="C5975" s="42"/>
      <c r="D5975" s="42"/>
      <c r="E5975" s="42">
        <v>22298173300</v>
      </c>
      <c r="F5975" s="42" t="s">
        <v>8356</v>
      </c>
      <c r="G5975" s="42" t="s">
        <v>11228</v>
      </c>
      <c r="H5975" s="7"/>
      <c r="I5975" s="42"/>
      <c r="J5975" s="42" t="s">
        <v>8421</v>
      </c>
      <c r="K5975" s="8">
        <v>45844</v>
      </c>
      <c r="L5975" s="7" t="s">
        <v>8443</v>
      </c>
      <c r="M5975" s="44">
        <v>28.8</v>
      </c>
      <c r="N5975" s="7">
        <v>1</v>
      </c>
      <c r="O5975" s="44">
        <v>28.8</v>
      </c>
      <c r="P5975" s="44">
        <v>13.57</v>
      </c>
      <c r="Q5975" s="44">
        <v>1.1399999999999999</v>
      </c>
      <c r="R5975" s="44">
        <v>9.76</v>
      </c>
      <c r="S5975" s="44">
        <v>0</v>
      </c>
      <c r="T5975" s="44">
        <v>0</v>
      </c>
      <c r="U5975" s="44">
        <v>4.33</v>
      </c>
      <c r="V5975" s="9">
        <v>0.1502</v>
      </c>
      <c r="W5975" s="42" t="s">
        <v>34</v>
      </c>
      <c r="X5975" s="43"/>
      <c r="Y5975" s="43"/>
      <c r="Z5975" s="43" t="s">
        <v>8442</v>
      </c>
      <c r="AA5975" s="37" t="str">
        <f>VLOOKUP(J5975, sku!B:C, 2, FALSE)</f>
        <v>Sanitizante Fresh 1,5l</v>
      </c>
      <c r="AB5975" s="37" t="str">
        <f>VLOOKUP(J5975, sku!B:BM, 64, FALSE)</f>
        <v>Revenda</v>
      </c>
      <c r="AC5975" s="37" t="str">
        <f>LEFT(pedidos[[#This Row],[SKU]],3)</f>
        <v>VT2</v>
      </c>
      <c r="AD5975" s="37" t="str" cm="1">
        <f t="array" aca="1" ref="AD5975" ca="1">IFERROR(
  INDEX(
    montadora[Montadora],
    MATCH(TRUE,LEFT(#REF!,NÚCARACT(montadora[SKU Parcial]))=montadora[SKU Parcial],0)
  ),
  ""
)</f>
        <v/>
      </c>
    </row>
    <row r="5976" spans="1:30" x14ac:dyDescent="0.25">
      <c r="A5976" s="42" t="s">
        <v>11099</v>
      </c>
      <c r="B5976" s="42"/>
      <c r="C5976" s="42"/>
      <c r="D5976" s="42"/>
      <c r="E5976" s="42">
        <v>19299592888</v>
      </c>
      <c r="F5976" s="42" t="s">
        <v>8385</v>
      </c>
      <c r="G5976" s="42" t="s">
        <v>11228</v>
      </c>
      <c r="H5976" s="7"/>
      <c r="I5976" s="42"/>
      <c r="J5976" s="42" t="s">
        <v>3286</v>
      </c>
      <c r="K5976" s="8">
        <v>45844</v>
      </c>
      <c r="L5976" s="7" t="s">
        <v>8443</v>
      </c>
      <c r="M5976" s="44">
        <v>47.8</v>
      </c>
      <c r="N5976" s="7">
        <v>1</v>
      </c>
      <c r="O5976" s="44">
        <v>47.8</v>
      </c>
      <c r="P5976" s="44">
        <v>26.9</v>
      </c>
      <c r="Q5976" s="44">
        <v>1.9</v>
      </c>
      <c r="R5976" s="44">
        <v>13.56</v>
      </c>
      <c r="S5976" s="44">
        <v>0</v>
      </c>
      <c r="T5976" s="44">
        <v>0</v>
      </c>
      <c r="U5976" s="44">
        <v>5.44</v>
      </c>
      <c r="V5976" s="9">
        <v>0.1139</v>
      </c>
      <c r="W5976" s="42" t="s">
        <v>34</v>
      </c>
      <c r="X5976" s="43"/>
      <c r="Y5976" s="43"/>
      <c r="Z5976" s="43" t="s">
        <v>8442</v>
      </c>
      <c r="AA5976" s="37" t="str">
        <f>VLOOKUP(J5976, sku!B:C, 2, FALSE)</f>
        <v>V-Floc 1,5l</v>
      </c>
      <c r="AB5976" s="37" t="str">
        <f>VLOOKUP(J5976, sku!B:BM, 64, FALSE)</f>
        <v>Revenda</v>
      </c>
      <c r="AC5976" s="37" t="str">
        <f>LEFT(pedidos[[#This Row],[SKU]],3)</f>
        <v>VX2</v>
      </c>
      <c r="AD5976" s="37" t="str" cm="1">
        <f t="array" aca="1" ref="AD5976" ca="1">IFERROR(
  INDEX(
    montadora[Montadora],
    MATCH(TRUE,LEFT(#REF!,NÚCARACT(montadora[SKU Parcial]))=montadora[SKU Parcial],0)
  ),
  ""
)</f>
        <v/>
      </c>
    </row>
    <row r="5977" spans="1:30" x14ac:dyDescent="0.25">
      <c r="A5977" s="42" t="s">
        <v>11100</v>
      </c>
      <c r="B5977" s="42"/>
      <c r="C5977" s="42"/>
      <c r="D5977" s="42"/>
      <c r="E5977" s="42">
        <v>23998214127</v>
      </c>
      <c r="F5977" s="42" t="s">
        <v>10132</v>
      </c>
      <c r="G5977" s="42" t="s">
        <v>11228</v>
      </c>
      <c r="H5977" s="7"/>
      <c r="I5977" s="42"/>
      <c r="J5977" s="42" t="s">
        <v>2747</v>
      </c>
      <c r="K5977" s="8">
        <v>45844</v>
      </c>
      <c r="L5977" s="7" t="s">
        <v>8443</v>
      </c>
      <c r="M5977" s="44">
        <v>92.8</v>
      </c>
      <c r="N5977" s="7">
        <v>1</v>
      </c>
      <c r="O5977" s="44">
        <v>92.8</v>
      </c>
      <c r="P5977" s="44">
        <v>41.36</v>
      </c>
      <c r="Q5977" s="44">
        <v>3.68</v>
      </c>
      <c r="R5977" s="44">
        <v>22.56</v>
      </c>
      <c r="S5977" s="44">
        <v>0</v>
      </c>
      <c r="T5977" s="44">
        <v>0</v>
      </c>
      <c r="U5977" s="44">
        <v>25.2</v>
      </c>
      <c r="V5977" s="9">
        <v>0.27150000000000002</v>
      </c>
      <c r="W5977" s="42" t="s">
        <v>34</v>
      </c>
      <c r="X5977" s="43"/>
      <c r="Y5977" s="43"/>
      <c r="Z5977" s="43" t="s">
        <v>8442</v>
      </c>
      <c r="AA5977" s="37" t="str">
        <f>VLOOKUP(J5977, sku!B:C, 2, FALSE)</f>
        <v>Cabo de Chupeta Coaxial de Transferência de Carga de Bateria 12/24V 500 Amper, PVC, CCA 5 Metros</v>
      </c>
      <c r="AB5977" s="37" t="str">
        <f>VLOOKUP(J5977, sku!B:BM, 64, FALSE)</f>
        <v>Importação</v>
      </c>
      <c r="AC5977" s="37" t="str">
        <f>LEFT(pedidos[[#This Row],[SKU]],3)</f>
        <v>1EC</v>
      </c>
      <c r="AD5977" s="37" t="str" cm="1">
        <f t="array" aca="1" ref="AD5977" ca="1">IFERROR(
  INDEX(
    montadora[Montadora],
    MATCH(TRUE,LEFT(#REF!,NÚCARACT(montadora[SKU Parcial]))=montadora[SKU Parcial],0)
  ),
  ""
)</f>
        <v/>
      </c>
    </row>
    <row r="5978" spans="1:30" x14ac:dyDescent="0.25">
      <c r="A5978" s="42" t="s">
        <v>11101</v>
      </c>
      <c r="B5978" s="42"/>
      <c r="C5978" s="42"/>
      <c r="D5978" s="42"/>
      <c r="E5978" s="42">
        <v>22093763527</v>
      </c>
      <c r="F5978" s="42" t="s">
        <v>10104</v>
      </c>
      <c r="G5978" s="42" t="s">
        <v>11228</v>
      </c>
      <c r="H5978" s="7"/>
      <c r="I5978" s="42"/>
      <c r="J5978" s="42" t="s">
        <v>2941</v>
      </c>
      <c r="K5978" s="8">
        <v>45844</v>
      </c>
      <c r="L5978" s="7" t="s">
        <v>8443</v>
      </c>
      <c r="M5978" s="44">
        <v>28.8</v>
      </c>
      <c r="N5978" s="7">
        <v>2</v>
      </c>
      <c r="O5978" s="44">
        <v>57.6</v>
      </c>
      <c r="P5978" s="44">
        <v>25.8</v>
      </c>
      <c r="Q5978" s="44">
        <v>2.29</v>
      </c>
      <c r="R5978" s="44">
        <v>19.52</v>
      </c>
      <c r="S5978" s="44">
        <v>0</v>
      </c>
      <c r="T5978" s="44">
        <v>0</v>
      </c>
      <c r="U5978" s="44">
        <v>9.99</v>
      </c>
      <c r="V5978" s="9">
        <v>0.17349999999999999</v>
      </c>
      <c r="W5978" s="42" t="s">
        <v>34</v>
      </c>
      <c r="X5978" s="43"/>
      <c r="Y5978" s="43"/>
      <c r="Z5978" s="43" t="s">
        <v>8442</v>
      </c>
      <c r="AA5978" s="37" t="str">
        <f>VLOOKUP(J5978, sku!B:C, 2, FALSE)</f>
        <v>Chave Allen de Aço de Cabeça, Esférica (9 Peças) Hex Key</v>
      </c>
      <c r="AB5978" s="37" t="str">
        <f>VLOOKUP(J5978, sku!B:BM, 64, FALSE)</f>
        <v>Importação</v>
      </c>
      <c r="AC5978" s="37" t="str">
        <f>LEFT(pedidos[[#This Row],[SKU]],3)</f>
        <v>1K9</v>
      </c>
      <c r="AD5978" s="37" t="str" cm="1">
        <f t="array" aca="1" ref="AD5978" ca="1">IFERROR(
  INDEX(
    montadora[Montadora],
    MATCH(TRUE,LEFT(#REF!,NÚCARACT(montadora[SKU Parcial]))=montadora[SKU Parcial],0)
  ),
  ""
)</f>
        <v/>
      </c>
    </row>
    <row r="5979" spans="1:30" x14ac:dyDescent="0.25">
      <c r="A5979" s="42" t="s">
        <v>11102</v>
      </c>
      <c r="B5979" s="42"/>
      <c r="C5979" s="42"/>
      <c r="D5979" s="42"/>
      <c r="E5979" s="42">
        <v>23098159250</v>
      </c>
      <c r="F5979" s="42" t="s">
        <v>9193</v>
      </c>
      <c r="G5979" s="42" t="s">
        <v>11228</v>
      </c>
      <c r="H5979" s="7"/>
      <c r="I5979" s="42"/>
      <c r="J5979" s="42" t="s">
        <v>9210</v>
      </c>
      <c r="K5979" s="8">
        <v>45844</v>
      </c>
      <c r="L5979" s="7" t="s">
        <v>8443</v>
      </c>
      <c r="M5979" s="44">
        <v>33.799999999999997</v>
      </c>
      <c r="N5979" s="7">
        <v>1</v>
      </c>
      <c r="O5979" s="44">
        <v>33.799999999999997</v>
      </c>
      <c r="P5979" s="44">
        <v>14.96</v>
      </c>
      <c r="Q5979" s="44">
        <v>1.34</v>
      </c>
      <c r="R5979" s="44">
        <v>10.76</v>
      </c>
      <c r="S5979" s="44">
        <v>0</v>
      </c>
      <c r="T5979" s="44">
        <v>0</v>
      </c>
      <c r="U5979" s="44">
        <v>6.74</v>
      </c>
      <c r="V5979" s="9">
        <v>0.19939999999999999</v>
      </c>
      <c r="W5979" s="42" t="s">
        <v>34</v>
      </c>
      <c r="X5979" s="43"/>
      <c r="Y5979" s="43"/>
      <c r="Z5979" s="43" t="s">
        <v>8442</v>
      </c>
      <c r="AA5979" s="37" t="str">
        <f>VLOOKUP(J5979, sku!B:C, 2, FALSE)</f>
        <v>Spell 500ml</v>
      </c>
      <c r="AB5979" s="37" t="str">
        <f>VLOOKUP(J5979, sku!B:BM, 64, FALSE)</f>
        <v>Revenda</v>
      </c>
      <c r="AC5979" s="37" t="str">
        <f>LEFT(pedidos[[#This Row],[SKU]],3)</f>
        <v>VX2</v>
      </c>
      <c r="AD5979" s="37" t="str" cm="1">
        <f t="array" aca="1" ref="AD5979" ca="1">IFERROR(
  INDEX(
    montadora[Montadora],
    MATCH(TRUE,LEFT(#REF!,NÚCARACT(montadora[SKU Parcial]))=montadora[SKU Parcial],0)
  ),
  ""
)</f>
        <v/>
      </c>
    </row>
    <row r="5980" spans="1:30" x14ac:dyDescent="0.25">
      <c r="A5980" s="42" t="s">
        <v>11103</v>
      </c>
      <c r="B5980" s="42"/>
      <c r="C5980" s="42"/>
      <c r="D5980" s="42"/>
      <c r="E5980" s="42">
        <v>19799666617</v>
      </c>
      <c r="F5980" s="42" t="s">
        <v>10704</v>
      </c>
      <c r="G5980" s="42" t="s">
        <v>11228</v>
      </c>
      <c r="H5980" s="7"/>
      <c r="I5980" s="42"/>
      <c r="J5980" s="42" t="s">
        <v>10722</v>
      </c>
      <c r="K5980" s="8">
        <v>45844</v>
      </c>
      <c r="L5980" s="7" t="s">
        <v>8443</v>
      </c>
      <c r="M5980" s="44">
        <v>9.8000000000000007</v>
      </c>
      <c r="N5980" s="7">
        <v>1</v>
      </c>
      <c r="O5980" s="44">
        <v>9.8000000000000007</v>
      </c>
      <c r="P5980" s="44">
        <v>1.84</v>
      </c>
      <c r="Q5980" s="44">
        <v>0.39</v>
      </c>
      <c r="R5980" s="44">
        <v>5.96</v>
      </c>
      <c r="S5980" s="44">
        <v>0</v>
      </c>
      <c r="T5980" s="44">
        <v>0</v>
      </c>
      <c r="U5980" s="44">
        <v>1.61</v>
      </c>
      <c r="V5980" s="9">
        <v>0.16439999999999999</v>
      </c>
      <c r="W5980" s="42" t="s">
        <v>34</v>
      </c>
      <c r="X5980" s="43"/>
      <c r="Y5980" s="43"/>
      <c r="Z5980" s="43" t="s">
        <v>8442</v>
      </c>
      <c r="AA5980" s="37" t="str">
        <f>VLOOKUP(J5980, sku!B:C, 2, FALSE)</f>
        <v>Kit Chave Allen de Aço 1 M3 + 1 M4 + 1 M5 + 1 M6</v>
      </c>
      <c r="AB5980" s="37" t="str">
        <f>VLOOKUP(J5980, sku!B:BM, 64, FALSE)</f>
        <v>Importação</v>
      </c>
      <c r="AC5980" s="37" t="str">
        <f>LEFT(pedidos[[#This Row],[SKU]],3)</f>
        <v>1EC</v>
      </c>
      <c r="AD5980" s="37" t="str" cm="1">
        <f t="array" aca="1" ref="AD5980" ca="1">IFERROR(
  INDEX(
    montadora[Montadora],
    MATCH(TRUE,LEFT(#REF!,NÚCARACT(montadora[SKU Parcial]))=montadora[SKU Parcial],0)
  ),
  ""
)</f>
        <v/>
      </c>
    </row>
    <row r="5981" spans="1:30" x14ac:dyDescent="0.25">
      <c r="A5981" s="42" t="s">
        <v>11104</v>
      </c>
      <c r="B5981" s="42"/>
      <c r="C5981" s="42"/>
      <c r="D5981" s="42"/>
      <c r="E5981" s="42">
        <v>20598018789</v>
      </c>
      <c r="F5981" s="42" t="s">
        <v>8394</v>
      </c>
      <c r="G5981" s="42" t="s">
        <v>11228</v>
      </c>
      <c r="H5981" s="7"/>
      <c r="I5981" s="42"/>
      <c r="J5981" s="42" t="s">
        <v>938</v>
      </c>
      <c r="K5981" s="8">
        <v>45844</v>
      </c>
      <c r="L5981" s="7" t="s">
        <v>8443</v>
      </c>
      <c r="M5981" s="44">
        <v>77.900000000000006</v>
      </c>
      <c r="N5981" s="7">
        <v>1</v>
      </c>
      <c r="O5981" s="44">
        <v>99.99</v>
      </c>
      <c r="P5981" s="44">
        <v>36</v>
      </c>
      <c r="Q5981" s="44">
        <v>3.09</v>
      </c>
      <c r="R5981" s="44">
        <v>19.579999999999998</v>
      </c>
      <c r="S5981" s="44">
        <v>22.09</v>
      </c>
      <c r="T5981" s="44">
        <v>0</v>
      </c>
      <c r="U5981" s="44">
        <v>19.23</v>
      </c>
      <c r="V5981" s="9">
        <v>0.24679999999999999</v>
      </c>
      <c r="W5981" s="42" t="s">
        <v>34</v>
      </c>
      <c r="X5981" s="43"/>
      <c r="Y5981" s="43"/>
      <c r="Z5981" s="43" t="s">
        <v>8442</v>
      </c>
      <c r="AA5981" s="37" t="str">
        <f>VLOOKUP(J5981, sku!B:C, 2, FALSE)</f>
        <v>Cadeirinha Preta Aro 26 - Peixinho Bike</v>
      </c>
      <c r="AB5981" s="37" t="str">
        <f>VLOOKUP(J5981, sku!B:BM, 64, FALSE)</f>
        <v>Revenda</v>
      </c>
      <c r="AC5981" s="37" t="str">
        <f>LEFT(pedidos[[#This Row],[SKU]],3)</f>
        <v>CAD</v>
      </c>
      <c r="AD5981" s="37" t="str" cm="1">
        <f t="array" aca="1" ref="AD5981" ca="1">IFERROR(
  INDEX(
    montadora[Montadora],
    MATCH(TRUE,LEFT(#REF!,NÚCARACT(montadora[SKU Parcial]))=montadora[SKU Parcial],0)
  ),
  ""
)</f>
        <v/>
      </c>
    </row>
    <row r="5982" spans="1:30" x14ac:dyDescent="0.25">
      <c r="A5982" s="42" t="s">
        <v>11105</v>
      </c>
      <c r="B5982" s="42"/>
      <c r="C5982" s="42"/>
      <c r="D5982" s="42"/>
      <c r="E5982" s="42">
        <v>20598018789</v>
      </c>
      <c r="F5982" s="42" t="s">
        <v>8394</v>
      </c>
      <c r="G5982" s="42" t="s">
        <v>11228</v>
      </c>
      <c r="H5982" s="7"/>
      <c r="I5982" s="42"/>
      <c r="J5982" s="42" t="s">
        <v>938</v>
      </c>
      <c r="K5982" s="8">
        <v>45844</v>
      </c>
      <c r="L5982" s="7" t="s">
        <v>8443</v>
      </c>
      <c r="M5982" s="44">
        <v>77.900000000000006</v>
      </c>
      <c r="N5982" s="7">
        <v>1</v>
      </c>
      <c r="O5982" s="44">
        <v>81.77</v>
      </c>
      <c r="P5982" s="44">
        <v>36</v>
      </c>
      <c r="Q5982" s="44">
        <v>3.09</v>
      </c>
      <c r="R5982" s="44">
        <v>19.579999999999998</v>
      </c>
      <c r="S5982" s="44">
        <v>3.87</v>
      </c>
      <c r="T5982" s="44">
        <v>0</v>
      </c>
      <c r="U5982" s="44">
        <v>19.23</v>
      </c>
      <c r="V5982" s="9">
        <v>0.24679999999999999</v>
      </c>
      <c r="W5982" s="42" t="s">
        <v>34</v>
      </c>
      <c r="X5982" s="43"/>
      <c r="Y5982" s="43"/>
      <c r="Z5982" s="43" t="s">
        <v>8442</v>
      </c>
      <c r="AA5982" s="37" t="str">
        <f>VLOOKUP(J5982, sku!B:C, 2, FALSE)</f>
        <v>Cadeirinha Preta Aro 26 - Peixinho Bike</v>
      </c>
      <c r="AB5982" s="37" t="str">
        <f>VLOOKUP(J5982, sku!B:BM, 64, FALSE)</f>
        <v>Revenda</v>
      </c>
      <c r="AC5982" s="37" t="str">
        <f>LEFT(pedidos[[#This Row],[SKU]],3)</f>
        <v>CAD</v>
      </c>
      <c r="AD5982" s="37" t="str" cm="1">
        <f t="array" aca="1" ref="AD5982" ca="1">IFERROR(
  INDEX(
    montadora[Montadora],
    MATCH(TRUE,LEFT(#REF!,NÚCARACT(montadora[SKU Parcial]))=montadora[SKU Parcial],0)
  ),
  ""
)</f>
        <v/>
      </c>
    </row>
    <row r="5983" spans="1:30" x14ac:dyDescent="0.25">
      <c r="A5983" s="42" t="s">
        <v>11106</v>
      </c>
      <c r="B5983" s="42"/>
      <c r="C5983" s="42"/>
      <c r="D5983" s="42"/>
      <c r="E5983" s="42">
        <v>23598153339</v>
      </c>
      <c r="F5983" s="42" t="s">
        <v>10124</v>
      </c>
      <c r="G5983" s="42" t="s">
        <v>11228</v>
      </c>
      <c r="H5983" s="7"/>
      <c r="I5983" s="42"/>
      <c r="J5983" s="42" t="s">
        <v>10159</v>
      </c>
      <c r="K5983" s="8">
        <v>45844</v>
      </c>
      <c r="L5983" s="7" t="s">
        <v>8443</v>
      </c>
      <c r="M5983" s="44">
        <v>56.8</v>
      </c>
      <c r="N5983" s="7">
        <v>1</v>
      </c>
      <c r="O5983" s="44">
        <v>56.8</v>
      </c>
      <c r="P5983" s="44">
        <v>31.84</v>
      </c>
      <c r="Q5983" s="44">
        <v>2.25</v>
      </c>
      <c r="R5983" s="44">
        <v>15.36</v>
      </c>
      <c r="S5983" s="44">
        <v>0</v>
      </c>
      <c r="T5983" s="44">
        <v>0</v>
      </c>
      <c r="U5983" s="44">
        <v>7.35</v>
      </c>
      <c r="V5983" s="9">
        <v>0.1293</v>
      </c>
      <c r="W5983" s="42" t="s">
        <v>34</v>
      </c>
      <c r="X5983" s="43"/>
      <c r="Y5983" s="43"/>
      <c r="Z5983" s="43" t="s">
        <v>8442</v>
      </c>
      <c r="AA5983" s="37" t="str">
        <f>VLOOKUP(J5983, sku!B:C, 2, FALSE)</f>
        <v>Boina Para Polimento de Vidros Tipo Lona 5"</v>
      </c>
      <c r="AB5983" s="37" t="str">
        <f>VLOOKUP(J5983, sku!B:BM, 64, FALSE)</f>
        <v>Revenda</v>
      </c>
      <c r="AC5983" s="37" t="str">
        <f>LEFT(pedidos[[#This Row],[SKU]],3)</f>
        <v>VX2</v>
      </c>
      <c r="AD5983" s="37" t="str" cm="1">
        <f t="array" aca="1" ref="AD5983" ca="1">IFERROR(
  INDEX(
    montadora[Montadora],
    MATCH(TRUE,LEFT(#REF!,NÚCARACT(montadora[SKU Parcial]))=montadora[SKU Parcial],0)
  ),
  ""
)</f>
        <v/>
      </c>
    </row>
    <row r="5984" spans="1:30" x14ac:dyDescent="0.25">
      <c r="A5984" s="42" t="s">
        <v>11107</v>
      </c>
      <c r="B5984" s="42"/>
      <c r="C5984" s="42"/>
      <c r="D5984" s="42"/>
      <c r="E5984" s="42">
        <v>20098018865</v>
      </c>
      <c r="F5984" s="42" t="s">
        <v>8403</v>
      </c>
      <c r="G5984" s="42" t="s">
        <v>11228</v>
      </c>
      <c r="H5984" s="7"/>
      <c r="I5984" s="42"/>
      <c r="J5984" s="42" t="s">
        <v>241</v>
      </c>
      <c r="K5984" s="8">
        <v>45844</v>
      </c>
      <c r="L5984" s="7" t="s">
        <v>8443</v>
      </c>
      <c r="M5984" s="44">
        <v>328.8</v>
      </c>
      <c r="N5984" s="7">
        <v>1</v>
      </c>
      <c r="O5984" s="44">
        <v>328.8</v>
      </c>
      <c r="P5984" s="44">
        <v>120</v>
      </c>
      <c r="Q5984" s="44">
        <v>13.05</v>
      </c>
      <c r="R5984" s="44">
        <v>69.760000000000005</v>
      </c>
      <c r="S5984" s="44">
        <v>0</v>
      </c>
      <c r="T5984" s="44">
        <v>0</v>
      </c>
      <c r="U5984" s="44">
        <v>125.99</v>
      </c>
      <c r="V5984" s="9">
        <v>0.38319999999999999</v>
      </c>
      <c r="W5984" s="42" t="s">
        <v>34</v>
      </c>
      <c r="X5984" s="43"/>
      <c r="Y5984" s="43"/>
      <c r="Z5984" s="43" t="s">
        <v>8442</v>
      </c>
      <c r="AA5984" s="37" t="str">
        <f>VLOOKUP(J5984, sku!B:C, 2, FALSE)</f>
        <v>Travessa Ford - Style - - - Ecosport - - - Prata</v>
      </c>
      <c r="AB5984" s="37" t="str">
        <f>VLOOKUP(J5984, sku!B:BM, 64, FALSE)</f>
        <v>Fabricação</v>
      </c>
      <c r="AC5984" s="37" t="str">
        <f>LEFT(pedidos[[#This Row],[SKU]],3)</f>
        <v>XFO</v>
      </c>
      <c r="AD5984" s="37" t="str" cm="1">
        <f t="array" aca="1" ref="AD5984" ca="1">IFERROR(
  INDEX(
    montadora[Montadora],
    MATCH(TRUE,LEFT(#REF!,NÚCARACT(montadora[SKU Parcial]))=montadora[SKU Parcial],0)
  ),
  ""
)</f>
        <v/>
      </c>
    </row>
    <row r="5985" spans="1:30" x14ac:dyDescent="0.25">
      <c r="A5985" s="42" t="s">
        <v>11108</v>
      </c>
      <c r="B5985" s="42"/>
      <c r="C5985" s="42"/>
      <c r="D5985" s="42"/>
      <c r="E5985" s="42">
        <v>20199576091</v>
      </c>
      <c r="F5985" s="42" t="s">
        <v>8375</v>
      </c>
      <c r="G5985" s="42" t="s">
        <v>11228</v>
      </c>
      <c r="H5985" s="7"/>
      <c r="I5985" s="42"/>
      <c r="J5985" s="42" t="s">
        <v>8431</v>
      </c>
      <c r="K5985" s="8">
        <v>45844</v>
      </c>
      <c r="L5985" s="7" t="s">
        <v>8443</v>
      </c>
      <c r="M5985" s="44">
        <v>41.8</v>
      </c>
      <c r="N5985" s="7">
        <v>1</v>
      </c>
      <c r="O5985" s="44">
        <v>41.8</v>
      </c>
      <c r="P5985" s="44">
        <v>20.3</v>
      </c>
      <c r="Q5985" s="44">
        <v>1.66</v>
      </c>
      <c r="R5985" s="44">
        <v>12.36</v>
      </c>
      <c r="S5985" s="44">
        <v>0</v>
      </c>
      <c r="T5985" s="44">
        <v>0</v>
      </c>
      <c r="U5985" s="44">
        <v>7.48</v>
      </c>
      <c r="V5985" s="9">
        <v>0.17899999999999999</v>
      </c>
      <c r="W5985" s="42" t="s">
        <v>34</v>
      </c>
      <c r="X5985" s="43"/>
      <c r="Y5985" s="43"/>
      <c r="Z5985" s="43" t="s">
        <v>8442</v>
      </c>
      <c r="AA5985" s="37" t="str">
        <f>VLOOKUP(J5985, sku!B:C, 2, FALSE)</f>
        <v>V10 - Corte Verniz Asiático 500ml</v>
      </c>
      <c r="AB5985" s="37" t="str">
        <f>VLOOKUP(J5985, sku!B:BM, 64, FALSE)</f>
        <v>Revenda</v>
      </c>
      <c r="AC5985" s="37" t="str">
        <f>LEFT(pedidos[[#This Row],[SKU]],3)</f>
        <v>VX2</v>
      </c>
      <c r="AD5985" s="37" t="str" cm="1">
        <f t="array" aca="1" ref="AD5985" ca="1">IFERROR(
  INDEX(
    montadora[Montadora],
    MATCH(TRUE,LEFT(#REF!,NÚCARACT(montadora[SKU Parcial]))=montadora[SKU Parcial],0)
  ),
  ""
)</f>
        <v/>
      </c>
    </row>
    <row r="5986" spans="1:30" x14ac:dyDescent="0.25">
      <c r="A5986" s="42" t="s">
        <v>11109</v>
      </c>
      <c r="B5986" s="42"/>
      <c r="C5986" s="42"/>
      <c r="D5986" s="42"/>
      <c r="E5986" s="42">
        <v>23798223586</v>
      </c>
      <c r="F5986" s="42" t="s">
        <v>8388</v>
      </c>
      <c r="G5986" s="42" t="s">
        <v>11228</v>
      </c>
      <c r="H5986" s="7"/>
      <c r="I5986" s="42"/>
      <c r="J5986" s="42" t="s">
        <v>1794</v>
      </c>
      <c r="K5986" s="8">
        <v>45844</v>
      </c>
      <c r="L5986" s="7" t="s">
        <v>8443</v>
      </c>
      <c r="M5986" s="44">
        <v>79.8</v>
      </c>
      <c r="N5986" s="7">
        <v>1</v>
      </c>
      <c r="O5986" s="44">
        <v>79.8</v>
      </c>
      <c r="P5986" s="44">
        <v>29.2</v>
      </c>
      <c r="Q5986" s="44">
        <v>3.17</v>
      </c>
      <c r="R5986" s="44">
        <v>19.96</v>
      </c>
      <c r="S5986" s="44">
        <v>0</v>
      </c>
      <c r="T5986" s="44">
        <v>0</v>
      </c>
      <c r="U5986" s="44">
        <v>27.47</v>
      </c>
      <c r="V5986" s="9">
        <v>0.34429999999999999</v>
      </c>
      <c r="W5986" s="42" t="s">
        <v>34</v>
      </c>
      <c r="X5986" s="43"/>
      <c r="Y5986" s="43"/>
      <c r="Z5986" s="43" t="s">
        <v>8442</v>
      </c>
      <c r="AA5986" s="37" t="str">
        <f>VLOOKUP(J5986, sku!B:C, 2, FALSE)</f>
        <v>Cabo de Chupeta Coaxial de Transferência de Carga de Bateria 12/24V 500 Amper, PVC, CCA 3 Metros</v>
      </c>
      <c r="AB5986" s="37" t="str">
        <f>VLOOKUP(J5986, sku!B:BM, 64, FALSE)</f>
        <v>Importação</v>
      </c>
      <c r="AC5986" s="37" t="str">
        <f>LEFT(pedidos[[#This Row],[SKU]],3)</f>
        <v>1EC</v>
      </c>
      <c r="AD5986" s="37" t="str" cm="1">
        <f t="array" aca="1" ref="AD5986" ca="1">IFERROR(
  INDEX(
    montadora[Montadora],
    MATCH(TRUE,LEFT(#REF!,NÚCARACT(montadora[SKU Parcial]))=montadora[SKU Parcial],0)
  ),
  ""
)</f>
        <v/>
      </c>
    </row>
    <row r="5987" spans="1:30" x14ac:dyDescent="0.25">
      <c r="A5987" s="42" t="s">
        <v>11110</v>
      </c>
      <c r="B5987" s="42"/>
      <c r="C5987" s="42"/>
      <c r="D5987" s="42"/>
      <c r="E5987" s="42">
        <v>23993647167</v>
      </c>
      <c r="F5987" s="42" t="s">
        <v>10130</v>
      </c>
      <c r="G5987" s="42" t="s">
        <v>11228</v>
      </c>
      <c r="H5987" s="7"/>
      <c r="I5987" s="42"/>
      <c r="J5987" s="42" t="s">
        <v>3236</v>
      </c>
      <c r="K5987" s="8">
        <v>45844</v>
      </c>
      <c r="L5987" s="7" t="s">
        <v>8443</v>
      </c>
      <c r="M5987" s="44">
        <v>58.8</v>
      </c>
      <c r="N5987" s="7">
        <v>1</v>
      </c>
      <c r="O5987" s="44">
        <v>65.510000000000005</v>
      </c>
      <c r="P5987" s="44">
        <v>33.85</v>
      </c>
      <c r="Q5987" s="44">
        <v>2.33</v>
      </c>
      <c r="R5987" s="44">
        <v>15.76</v>
      </c>
      <c r="S5987" s="44">
        <v>6.71</v>
      </c>
      <c r="T5987" s="44">
        <v>0</v>
      </c>
      <c r="U5987" s="44">
        <v>6.86</v>
      </c>
      <c r="V5987" s="9">
        <v>0.1166</v>
      </c>
      <c r="W5987" s="42" t="s">
        <v>34</v>
      </c>
      <c r="X5987" s="43"/>
      <c r="Y5987" s="43"/>
      <c r="Z5987" s="43" t="s">
        <v>8442</v>
      </c>
      <c r="AA5987" s="37" t="str">
        <f>VLOOKUP(J5987, sku!B:C, 2, FALSE)</f>
        <v>Blend Cleaner Black Wax 500ml</v>
      </c>
      <c r="AB5987" s="37" t="str">
        <f>VLOOKUP(J5987, sku!B:BM, 64, FALSE)</f>
        <v>Revenda</v>
      </c>
      <c r="AC5987" s="37" t="str">
        <f>LEFT(pedidos[[#This Row],[SKU]],3)</f>
        <v>VX2</v>
      </c>
      <c r="AD5987" s="37" t="str" cm="1">
        <f t="array" aca="1" ref="AD5987" ca="1">IFERROR(
  INDEX(
    montadora[Montadora],
    MATCH(TRUE,LEFT(#REF!,NÚCARACT(montadora[SKU Parcial]))=montadora[SKU Parcial],0)
  ),
  ""
)</f>
        <v/>
      </c>
    </row>
    <row r="5988" spans="1:30" x14ac:dyDescent="0.25">
      <c r="A5988" s="42" t="s">
        <v>11111</v>
      </c>
      <c r="B5988" s="42"/>
      <c r="C5988" s="42"/>
      <c r="D5988" s="42"/>
      <c r="E5988" s="42">
        <v>22298177656</v>
      </c>
      <c r="F5988" s="42" t="s">
        <v>8393</v>
      </c>
      <c r="G5988" s="42" t="s">
        <v>11228</v>
      </c>
      <c r="H5988" s="7"/>
      <c r="I5988" s="42"/>
      <c r="J5988" s="42" t="s">
        <v>2167</v>
      </c>
      <c r="K5988" s="8">
        <v>45844</v>
      </c>
      <c r="L5988" s="7" t="s">
        <v>8443</v>
      </c>
      <c r="M5988" s="44">
        <v>77.900000000000006</v>
      </c>
      <c r="N5988" s="7">
        <v>1</v>
      </c>
      <c r="O5988" s="44">
        <v>104.2</v>
      </c>
      <c r="P5988" s="44">
        <v>38.54</v>
      </c>
      <c r="Q5988" s="44">
        <v>3.09</v>
      </c>
      <c r="R5988" s="44">
        <v>19.579999999999998</v>
      </c>
      <c r="S5988" s="44">
        <v>26.3</v>
      </c>
      <c r="T5988" s="44">
        <v>0</v>
      </c>
      <c r="U5988" s="44">
        <v>16.690000000000001</v>
      </c>
      <c r="V5988" s="9">
        <v>0.2142</v>
      </c>
      <c r="W5988" s="42" t="s">
        <v>34</v>
      </c>
      <c r="X5988" s="43"/>
      <c r="Y5988" s="43"/>
      <c r="Z5988" s="43" t="s">
        <v>8442</v>
      </c>
      <c r="AA5988" s="37" t="str">
        <f>VLOOKUP(J5988, sku!B:C, 2, FALSE)</f>
        <v>Cadeirinha Rosa Aro 26 - Peixinho Bike</v>
      </c>
      <c r="AB5988" s="37" t="str">
        <f>VLOOKUP(J5988, sku!B:BM, 64, FALSE)</f>
        <v>Revenda</v>
      </c>
      <c r="AC5988" s="37" t="str">
        <f>LEFT(pedidos[[#This Row],[SKU]],3)</f>
        <v>CAD</v>
      </c>
      <c r="AD5988" s="37" t="str" cm="1">
        <f t="array" aca="1" ref="AD5988" ca="1">IFERROR(
  INDEX(
    montadora[Montadora],
    MATCH(TRUE,LEFT(#REF!,NÚCARACT(montadora[SKU Parcial]))=montadora[SKU Parcial],0)
  ),
  ""
)</f>
        <v/>
      </c>
    </row>
    <row r="5989" spans="1:30" x14ac:dyDescent="0.25">
      <c r="A5989" s="42" t="s">
        <v>11112</v>
      </c>
      <c r="B5989" s="42"/>
      <c r="C5989" s="42"/>
      <c r="D5989" s="42"/>
      <c r="E5989" s="42">
        <v>23993637483</v>
      </c>
      <c r="F5989" s="42" t="s">
        <v>10111</v>
      </c>
      <c r="G5989" s="42" t="s">
        <v>11228</v>
      </c>
      <c r="H5989" s="7"/>
      <c r="I5989" s="42"/>
      <c r="J5989" s="42" t="s">
        <v>10150</v>
      </c>
      <c r="K5989" s="8">
        <v>45843</v>
      </c>
      <c r="L5989" s="7" t="s">
        <v>8443</v>
      </c>
      <c r="M5989" s="44">
        <v>35.799999999999997</v>
      </c>
      <c r="N5989" s="7">
        <v>1</v>
      </c>
      <c r="O5989" s="44">
        <v>35.799999999999997</v>
      </c>
      <c r="P5989" s="44">
        <v>18.100000000000001</v>
      </c>
      <c r="Q5989" s="44">
        <v>1.42</v>
      </c>
      <c r="R5989" s="44">
        <v>11.16</v>
      </c>
      <c r="S5989" s="44">
        <v>0</v>
      </c>
      <c r="T5989" s="44">
        <v>0</v>
      </c>
      <c r="U5989" s="44">
        <v>5.12</v>
      </c>
      <c r="V5989" s="9">
        <v>0.14299999999999999</v>
      </c>
      <c r="W5989" s="42" t="s">
        <v>34</v>
      </c>
      <c r="X5989" s="43"/>
      <c r="Y5989" s="43"/>
      <c r="Z5989" s="43" t="s">
        <v>8442</v>
      </c>
      <c r="AA5989" s="37" t="str">
        <f>VLOOKUP(J5989, sku!B:C, 2, FALSE)</f>
        <v>Rejuvex Black 400g</v>
      </c>
      <c r="AB5989" s="37" t="str">
        <f>VLOOKUP(J5989, sku!B:BM, 64, FALSE)</f>
        <v>Revenda</v>
      </c>
      <c r="AC5989" s="37" t="str">
        <f>LEFT(pedidos[[#This Row],[SKU]],3)</f>
        <v>VT2</v>
      </c>
      <c r="AD5989" s="37" t="str" cm="1">
        <f t="array" aca="1" ref="AD5989" ca="1">IFERROR(
  INDEX(
    montadora[Montadora],
    MATCH(TRUE,LEFT(#REF!,NÚCARACT(montadora[SKU Parcial]))=montadora[SKU Parcial],0)
  ),
  ""
)</f>
        <v/>
      </c>
    </row>
    <row r="5990" spans="1:30" x14ac:dyDescent="0.25">
      <c r="A5990" s="42" t="s">
        <v>11113</v>
      </c>
      <c r="B5990" s="42"/>
      <c r="C5990" s="42"/>
      <c r="D5990" s="42"/>
      <c r="E5990" s="42">
        <v>20598018789</v>
      </c>
      <c r="F5990" s="42" t="s">
        <v>8394</v>
      </c>
      <c r="G5990" s="42" t="s">
        <v>11228</v>
      </c>
      <c r="H5990" s="7"/>
      <c r="I5990" s="42"/>
      <c r="J5990" s="42" t="s">
        <v>938</v>
      </c>
      <c r="K5990" s="8">
        <v>45843</v>
      </c>
      <c r="L5990" s="7" t="s">
        <v>8443</v>
      </c>
      <c r="M5990" s="44">
        <v>77.900000000000006</v>
      </c>
      <c r="N5990" s="7">
        <v>1</v>
      </c>
      <c r="O5990" s="44">
        <v>92.7</v>
      </c>
      <c r="P5990" s="44">
        <v>36</v>
      </c>
      <c r="Q5990" s="44">
        <v>3.09</v>
      </c>
      <c r="R5990" s="44">
        <v>19.579999999999998</v>
      </c>
      <c r="S5990" s="44">
        <v>14.8</v>
      </c>
      <c r="T5990" s="44">
        <v>0</v>
      </c>
      <c r="U5990" s="44">
        <v>19.23</v>
      </c>
      <c r="V5990" s="9">
        <v>0.24679999999999999</v>
      </c>
      <c r="W5990" s="42" t="s">
        <v>34</v>
      </c>
      <c r="X5990" s="43"/>
      <c r="Y5990" s="43"/>
      <c r="Z5990" s="43" t="s">
        <v>8442</v>
      </c>
      <c r="AA5990" s="37" t="str">
        <f>VLOOKUP(J5990, sku!B:C, 2, FALSE)</f>
        <v>Cadeirinha Preta Aro 26 - Peixinho Bike</v>
      </c>
      <c r="AB5990" s="37" t="str">
        <f>VLOOKUP(J5990, sku!B:BM, 64, FALSE)</f>
        <v>Revenda</v>
      </c>
      <c r="AC5990" s="37" t="str">
        <f>LEFT(pedidos[[#This Row],[SKU]],3)</f>
        <v>CAD</v>
      </c>
      <c r="AD5990" s="37" t="str" cm="1">
        <f t="array" aca="1" ref="AD5990" ca="1">IFERROR(
  INDEX(
    montadora[Montadora],
    MATCH(TRUE,LEFT(#REF!,NÚCARACT(montadora[SKU Parcial]))=montadora[SKU Parcial],0)
  ),
  ""
)</f>
        <v/>
      </c>
    </row>
    <row r="5991" spans="1:30" x14ac:dyDescent="0.25">
      <c r="A5991" s="42" t="s">
        <v>11114</v>
      </c>
      <c r="B5991" s="42"/>
      <c r="C5991" s="42"/>
      <c r="D5991" s="42"/>
      <c r="E5991" s="42">
        <v>23993647167</v>
      </c>
      <c r="F5991" s="42" t="s">
        <v>10130</v>
      </c>
      <c r="G5991" s="42" t="s">
        <v>11228</v>
      </c>
      <c r="H5991" s="7"/>
      <c r="I5991" s="42"/>
      <c r="J5991" s="42" t="s">
        <v>3236</v>
      </c>
      <c r="K5991" s="8">
        <v>45843</v>
      </c>
      <c r="L5991" s="7" t="s">
        <v>8443</v>
      </c>
      <c r="M5991" s="44">
        <v>58.8</v>
      </c>
      <c r="N5991" s="7">
        <v>1</v>
      </c>
      <c r="O5991" s="44">
        <v>58.8</v>
      </c>
      <c r="P5991" s="44">
        <v>33.85</v>
      </c>
      <c r="Q5991" s="44">
        <v>2.33</v>
      </c>
      <c r="R5991" s="44">
        <v>15.76</v>
      </c>
      <c r="S5991" s="44">
        <v>0</v>
      </c>
      <c r="T5991" s="44">
        <v>0</v>
      </c>
      <c r="U5991" s="44">
        <v>6.86</v>
      </c>
      <c r="V5991" s="9">
        <v>0.1166</v>
      </c>
      <c r="W5991" s="42" t="s">
        <v>34</v>
      </c>
      <c r="X5991" s="43"/>
      <c r="Y5991" s="43"/>
      <c r="Z5991" s="43" t="s">
        <v>8442</v>
      </c>
      <c r="AA5991" s="37" t="str">
        <f>VLOOKUP(J5991, sku!B:C, 2, FALSE)</f>
        <v>Blend Cleaner Black Wax 500ml</v>
      </c>
      <c r="AB5991" s="37" t="str">
        <f>VLOOKUP(J5991, sku!B:BM, 64, FALSE)</f>
        <v>Revenda</v>
      </c>
      <c r="AC5991" s="37" t="str">
        <f>LEFT(pedidos[[#This Row],[SKU]],3)</f>
        <v>VX2</v>
      </c>
      <c r="AD5991" s="37" t="str" cm="1">
        <f t="array" aca="1" ref="AD5991" ca="1">IFERROR(
  INDEX(
    montadora[Montadora],
    MATCH(TRUE,LEFT(#REF!,NÚCARACT(montadora[SKU Parcial]))=montadora[SKU Parcial],0)
  ),
  ""
)</f>
        <v/>
      </c>
    </row>
    <row r="5992" spans="1:30" x14ac:dyDescent="0.25">
      <c r="A5992" s="42" t="s">
        <v>11115</v>
      </c>
      <c r="B5992" s="42"/>
      <c r="C5992" s="42"/>
      <c r="D5992" s="42"/>
      <c r="E5992" s="42">
        <v>23998118595</v>
      </c>
      <c r="F5992" s="42" t="s">
        <v>10106</v>
      </c>
      <c r="G5992" s="42" t="s">
        <v>11228</v>
      </c>
      <c r="H5992" s="7"/>
      <c r="I5992" s="42"/>
      <c r="J5992" s="42" t="s">
        <v>290</v>
      </c>
      <c r="K5992" s="8">
        <v>45843</v>
      </c>
      <c r="L5992" s="7" t="s">
        <v>8443</v>
      </c>
      <c r="M5992" s="44">
        <v>38.799999999999997</v>
      </c>
      <c r="N5992" s="7">
        <v>1</v>
      </c>
      <c r="O5992" s="44">
        <v>38.799999999999997</v>
      </c>
      <c r="P5992" s="44">
        <v>15.8</v>
      </c>
      <c r="Q5992" s="44">
        <v>1.54</v>
      </c>
      <c r="R5992" s="44">
        <v>11.76</v>
      </c>
      <c r="S5992" s="44">
        <v>0</v>
      </c>
      <c r="T5992" s="44">
        <v>0</v>
      </c>
      <c r="U5992" s="44">
        <v>9.6999999999999993</v>
      </c>
      <c r="V5992" s="9">
        <v>0.25</v>
      </c>
      <c r="W5992" s="42" t="s">
        <v>34</v>
      </c>
      <c r="X5992" s="43"/>
      <c r="Y5992" s="43"/>
      <c r="Z5992" s="43" t="s">
        <v>8442</v>
      </c>
      <c r="AA5992" s="37" t="str">
        <f>VLOOKUP(J5992, sku!B:C, 2, FALSE)</f>
        <v>Par De Trava Do Quebra Vento Preto (23Cm)</v>
      </c>
      <c r="AB5992" s="37" t="str">
        <f>VLOOKUP(J5992, sku!B:BM, 64, FALSE)</f>
        <v>Revenda</v>
      </c>
      <c r="AC5992" s="37" t="str">
        <f>LEFT(pedidos[[#This Row],[SKU]],3)</f>
        <v>Q-9</v>
      </c>
      <c r="AD5992" s="37" t="str" cm="1">
        <f t="array" aca="1" ref="AD5992" ca="1">IFERROR(
  INDEX(
    montadora[Montadora],
    MATCH(TRUE,LEFT(#REF!,NÚCARACT(montadora[SKU Parcial]))=montadora[SKU Parcial],0)
  ),
  ""
)</f>
        <v/>
      </c>
    </row>
    <row r="5993" spans="1:30" x14ac:dyDescent="0.25">
      <c r="A5993" s="42" t="s">
        <v>11116</v>
      </c>
      <c r="B5993" s="42"/>
      <c r="C5993" s="42"/>
      <c r="D5993" s="42"/>
      <c r="E5993" s="42">
        <v>22394164312</v>
      </c>
      <c r="F5993" s="42" t="s">
        <v>10697</v>
      </c>
      <c r="G5993" s="42" t="s">
        <v>11228</v>
      </c>
      <c r="H5993" s="7"/>
      <c r="I5993" s="42"/>
      <c r="J5993" s="42" t="s">
        <v>10719</v>
      </c>
      <c r="K5993" s="8">
        <v>45843</v>
      </c>
      <c r="L5993" s="7" t="s">
        <v>8443</v>
      </c>
      <c r="M5993" s="44">
        <v>68.8</v>
      </c>
      <c r="N5993" s="7">
        <v>1</v>
      </c>
      <c r="O5993" s="44">
        <v>68.8</v>
      </c>
      <c r="P5993" s="44">
        <v>39.409999999999997</v>
      </c>
      <c r="Q5993" s="44">
        <v>2.73</v>
      </c>
      <c r="R5993" s="44">
        <v>17.760000000000002</v>
      </c>
      <c r="S5993" s="44">
        <v>0</v>
      </c>
      <c r="T5993" s="44">
        <v>0</v>
      </c>
      <c r="U5993" s="44">
        <v>8.9</v>
      </c>
      <c r="V5993" s="9">
        <v>0.1293</v>
      </c>
      <c r="W5993" s="42" t="s">
        <v>34</v>
      </c>
      <c r="X5993" s="43"/>
      <c r="Y5993" s="43"/>
      <c r="Z5993" s="43" t="s">
        <v>8442</v>
      </c>
      <c r="AA5993" s="37" t="str">
        <f>VLOOKUP(J5993, sku!B:C, 2, FALSE)</f>
        <v>1 Hidracouro 500ml + 1 Higicouro 500ml + 1 Aplicador Espuma Pct 2 UN</v>
      </c>
      <c r="AB5993" s="37" t="str">
        <f>VLOOKUP(J5993, sku!B:BM, 64, FALSE)</f>
        <v>Revenda</v>
      </c>
      <c r="AC5993" s="37" t="str">
        <f>LEFT(pedidos[[#This Row],[SKU]],3)</f>
        <v>1VX</v>
      </c>
      <c r="AD5993" s="37" t="str" cm="1">
        <f t="array" aca="1" ref="AD5993" ca="1">IFERROR(
  INDEX(
    montadora[Montadora],
    MATCH(TRUE,LEFT(#REF!,NÚCARACT(montadora[SKU Parcial]))=montadora[SKU Parcial],0)
  ),
  ""
)</f>
        <v/>
      </c>
    </row>
    <row r="5994" spans="1:30" x14ac:dyDescent="0.25">
      <c r="A5994" s="42" t="s">
        <v>11117</v>
      </c>
      <c r="B5994" s="42"/>
      <c r="C5994" s="42"/>
      <c r="D5994" s="42"/>
      <c r="E5994" s="42">
        <v>22398135048</v>
      </c>
      <c r="F5994" s="42" t="s">
        <v>8354</v>
      </c>
      <c r="G5994" s="42" t="s">
        <v>11228</v>
      </c>
      <c r="H5994" s="7"/>
      <c r="I5994" s="42"/>
      <c r="J5994" s="42" t="s">
        <v>100</v>
      </c>
      <c r="K5994" s="8">
        <v>45843</v>
      </c>
      <c r="L5994" s="7" t="s">
        <v>8443</v>
      </c>
      <c r="M5994" s="44">
        <v>47.8</v>
      </c>
      <c r="N5994" s="7">
        <v>1</v>
      </c>
      <c r="O5994" s="44">
        <v>47.8</v>
      </c>
      <c r="P5994" s="44">
        <v>8.84</v>
      </c>
      <c r="Q5994" s="44">
        <v>1.9</v>
      </c>
      <c r="R5994" s="44">
        <v>13.56</v>
      </c>
      <c r="S5994" s="44">
        <v>0</v>
      </c>
      <c r="T5994" s="44">
        <v>0</v>
      </c>
      <c r="U5994" s="44">
        <v>23.5</v>
      </c>
      <c r="V5994" s="9">
        <v>0.49170000000000003</v>
      </c>
      <c r="W5994" s="42" t="s">
        <v>34</v>
      </c>
      <c r="X5994" s="43"/>
      <c r="Y5994" s="43"/>
      <c r="Z5994" s="43" t="s">
        <v>8442</v>
      </c>
      <c r="AA5994" s="37" t="str">
        <f>VLOOKUP(J5994, sku!B:C, 2, FALSE)</f>
        <v>Trava Disco De Freio Bicicleta - Prata</v>
      </c>
      <c r="AB5994" s="37" t="str">
        <f>VLOOKUP(J5994, sku!B:BM, 64, FALSE)</f>
        <v>Importação</v>
      </c>
      <c r="AC5994" s="37" t="str">
        <f>LEFT(pedidos[[#This Row],[SKU]],3)</f>
        <v>ET0</v>
      </c>
      <c r="AD5994" s="37" t="str" cm="1">
        <f t="array" aca="1" ref="AD5994" ca="1">IFERROR(
  INDEX(
    montadora[Montadora],
    MATCH(TRUE,LEFT(#REF!,NÚCARACT(montadora[SKU Parcial]))=montadora[SKU Parcial],0)
  ),
  ""
)</f>
        <v/>
      </c>
    </row>
    <row r="5995" spans="1:30" x14ac:dyDescent="0.25">
      <c r="A5995" s="42" t="s">
        <v>11118</v>
      </c>
      <c r="B5995" s="42"/>
      <c r="C5995" s="42"/>
      <c r="D5995" s="42"/>
      <c r="E5995" s="42">
        <v>23993647167</v>
      </c>
      <c r="F5995" s="42" t="s">
        <v>10130</v>
      </c>
      <c r="G5995" s="42" t="s">
        <v>11228</v>
      </c>
      <c r="H5995" s="7"/>
      <c r="I5995" s="42"/>
      <c r="J5995" s="42" t="s">
        <v>3236</v>
      </c>
      <c r="K5995" s="8">
        <v>45843</v>
      </c>
      <c r="L5995" s="7" t="s">
        <v>8443</v>
      </c>
      <c r="M5995" s="44">
        <v>58.8</v>
      </c>
      <c r="N5995" s="7">
        <v>1</v>
      </c>
      <c r="O5995" s="44">
        <v>58.8</v>
      </c>
      <c r="P5995" s="44">
        <v>33.85</v>
      </c>
      <c r="Q5995" s="44">
        <v>2.33</v>
      </c>
      <c r="R5995" s="44">
        <v>15.76</v>
      </c>
      <c r="S5995" s="44">
        <v>0</v>
      </c>
      <c r="T5995" s="44">
        <v>0</v>
      </c>
      <c r="U5995" s="44">
        <v>6.86</v>
      </c>
      <c r="V5995" s="9">
        <v>0.1166</v>
      </c>
      <c r="W5995" s="42" t="s">
        <v>34</v>
      </c>
      <c r="X5995" s="43"/>
      <c r="Y5995" s="43"/>
      <c r="Z5995" s="43" t="s">
        <v>8442</v>
      </c>
      <c r="AA5995" s="37" t="str">
        <f>VLOOKUP(J5995, sku!B:C, 2, FALSE)</f>
        <v>Blend Cleaner Black Wax 500ml</v>
      </c>
      <c r="AB5995" s="37" t="str">
        <f>VLOOKUP(J5995, sku!B:BM, 64, FALSE)</f>
        <v>Revenda</v>
      </c>
      <c r="AC5995" s="37" t="str">
        <f>LEFT(pedidos[[#This Row],[SKU]],3)</f>
        <v>VX2</v>
      </c>
      <c r="AD5995" s="37" t="str" cm="1">
        <f t="array" aca="1" ref="AD5995" ca="1">IFERROR(
  INDEX(
    montadora[Montadora],
    MATCH(TRUE,LEFT(#REF!,NÚCARACT(montadora[SKU Parcial]))=montadora[SKU Parcial],0)
  ),
  ""
)</f>
        <v/>
      </c>
    </row>
    <row r="5996" spans="1:30" x14ac:dyDescent="0.25">
      <c r="A5996" s="42" t="s">
        <v>11119</v>
      </c>
      <c r="B5996" s="42"/>
      <c r="C5996" s="42"/>
      <c r="D5996" s="42"/>
      <c r="E5996" s="42">
        <v>22093763527</v>
      </c>
      <c r="F5996" s="42" t="s">
        <v>10104</v>
      </c>
      <c r="G5996" s="42" t="s">
        <v>11228</v>
      </c>
      <c r="H5996" s="7"/>
      <c r="I5996" s="42"/>
      <c r="J5996" s="42" t="s">
        <v>2941</v>
      </c>
      <c r="K5996" s="8">
        <v>45843</v>
      </c>
      <c r="L5996" s="7" t="s">
        <v>8443</v>
      </c>
      <c r="M5996" s="44">
        <v>28.8</v>
      </c>
      <c r="N5996" s="7">
        <v>1</v>
      </c>
      <c r="O5996" s="44">
        <v>28.8</v>
      </c>
      <c r="P5996" s="44">
        <v>12.9</v>
      </c>
      <c r="Q5996" s="44">
        <v>1.1399999999999999</v>
      </c>
      <c r="R5996" s="44">
        <v>9.76</v>
      </c>
      <c r="S5996" s="44">
        <v>0</v>
      </c>
      <c r="T5996" s="44">
        <v>0</v>
      </c>
      <c r="U5996" s="44">
        <v>5</v>
      </c>
      <c r="V5996" s="9">
        <v>0.17349999999999999</v>
      </c>
      <c r="W5996" s="42" t="s">
        <v>34</v>
      </c>
      <c r="X5996" s="43"/>
      <c r="Y5996" s="43"/>
      <c r="Z5996" s="43" t="s">
        <v>8442</v>
      </c>
      <c r="AA5996" s="37" t="str">
        <f>VLOOKUP(J5996, sku!B:C, 2, FALSE)</f>
        <v>Chave Allen de Aço de Cabeça, Esférica (9 Peças) Hex Key</v>
      </c>
      <c r="AB5996" s="37" t="str">
        <f>VLOOKUP(J5996, sku!B:BM, 64, FALSE)</f>
        <v>Importação</v>
      </c>
      <c r="AC5996" s="37" t="str">
        <f>LEFT(pedidos[[#This Row],[SKU]],3)</f>
        <v>1K9</v>
      </c>
      <c r="AD5996" s="37" t="str" cm="1">
        <f t="array" aca="1" ref="AD5996" ca="1">IFERROR(
  INDEX(
    montadora[Montadora],
    MATCH(TRUE,LEFT(#REF!,NÚCARACT(montadora[SKU Parcial]))=montadora[SKU Parcial],0)
  ),
  ""
)</f>
        <v/>
      </c>
    </row>
    <row r="5997" spans="1:30" x14ac:dyDescent="0.25">
      <c r="A5997" s="42" t="s">
        <v>11120</v>
      </c>
      <c r="B5997" s="42"/>
      <c r="C5997" s="42"/>
      <c r="D5997" s="42"/>
      <c r="E5997" s="42">
        <v>23693661697</v>
      </c>
      <c r="F5997" s="42" t="s">
        <v>8828</v>
      </c>
      <c r="G5997" s="42" t="s">
        <v>11228</v>
      </c>
      <c r="H5997" s="7"/>
      <c r="I5997" s="42"/>
      <c r="J5997" s="42" t="s">
        <v>88</v>
      </c>
      <c r="K5997" s="8">
        <v>45843</v>
      </c>
      <c r="L5997" s="7" t="s">
        <v>8443</v>
      </c>
      <c r="M5997" s="44">
        <v>328.8</v>
      </c>
      <c r="N5997" s="7">
        <v>1</v>
      </c>
      <c r="O5997" s="44">
        <v>328.8</v>
      </c>
      <c r="P5997" s="44">
        <v>105</v>
      </c>
      <c r="Q5997" s="44">
        <v>13.05</v>
      </c>
      <c r="R5997" s="44">
        <v>69.760000000000005</v>
      </c>
      <c r="S5997" s="44">
        <v>0</v>
      </c>
      <c r="T5997" s="44">
        <v>0</v>
      </c>
      <c r="U5997" s="44">
        <v>140.99</v>
      </c>
      <c r="V5997" s="9">
        <v>0.42880000000000001</v>
      </c>
      <c r="W5997" s="42" t="s">
        <v>34</v>
      </c>
      <c r="X5997" s="43"/>
      <c r="Y5997" s="43"/>
      <c r="Z5997" s="43" t="s">
        <v>8442</v>
      </c>
      <c r="AA5997" s="37" t="str">
        <f>VLOOKUP(J5997, sku!B:C, 2, FALSE)</f>
        <v>Travessa Nissan - Style - - - Kicks - - - Grafite</v>
      </c>
      <c r="AB5997" s="37" t="str">
        <f>VLOOKUP(J5997, sku!B:BM, 64, FALSE)</f>
        <v>Fabricação</v>
      </c>
      <c r="AC5997" s="37" t="str">
        <f>LEFT(pedidos[[#This Row],[SKU]],3)</f>
        <v>XNS</v>
      </c>
      <c r="AD5997" s="37" t="str" cm="1">
        <f t="array" aca="1" ref="AD5997" ca="1">IFERROR(
  INDEX(
    montadora[Montadora],
    MATCH(TRUE,LEFT(#REF!,NÚCARACT(montadora[SKU Parcial]))=montadora[SKU Parcial],0)
  ),
  ""
)</f>
        <v/>
      </c>
    </row>
    <row r="5998" spans="1:30" x14ac:dyDescent="0.25">
      <c r="A5998" s="42" t="s">
        <v>11121</v>
      </c>
      <c r="B5998" s="42"/>
      <c r="C5998" s="42"/>
      <c r="D5998" s="42"/>
      <c r="E5998" s="42">
        <v>22298177656</v>
      </c>
      <c r="F5998" s="42" t="s">
        <v>8393</v>
      </c>
      <c r="G5998" s="42" t="s">
        <v>11228</v>
      </c>
      <c r="H5998" s="7"/>
      <c r="I5998" s="42"/>
      <c r="J5998" s="42" t="s">
        <v>2167</v>
      </c>
      <c r="K5998" s="8">
        <v>45843</v>
      </c>
      <c r="L5998" s="7" t="s">
        <v>8443</v>
      </c>
      <c r="M5998" s="44">
        <v>77.900000000000006</v>
      </c>
      <c r="N5998" s="7">
        <v>1</v>
      </c>
      <c r="O5998" s="44">
        <v>86.63</v>
      </c>
      <c r="P5998" s="44">
        <v>38.54</v>
      </c>
      <c r="Q5998" s="44">
        <v>3.09</v>
      </c>
      <c r="R5998" s="44">
        <v>19.579999999999998</v>
      </c>
      <c r="S5998" s="44">
        <v>8.73</v>
      </c>
      <c r="T5998" s="44">
        <v>0</v>
      </c>
      <c r="U5998" s="44">
        <v>16.690000000000001</v>
      </c>
      <c r="V5998" s="9">
        <v>0.2142</v>
      </c>
      <c r="W5998" s="42" t="s">
        <v>34</v>
      </c>
      <c r="X5998" s="43"/>
      <c r="Y5998" s="43"/>
      <c r="Z5998" s="43" t="s">
        <v>8442</v>
      </c>
      <c r="AA5998" s="37" t="str">
        <f>VLOOKUP(J5998, sku!B:C, 2, FALSE)</f>
        <v>Cadeirinha Rosa Aro 26 - Peixinho Bike</v>
      </c>
      <c r="AB5998" s="37" t="str">
        <f>VLOOKUP(J5998, sku!B:BM, 64, FALSE)</f>
        <v>Revenda</v>
      </c>
      <c r="AC5998" s="37" t="str">
        <f>LEFT(pedidos[[#This Row],[SKU]],3)</f>
        <v>CAD</v>
      </c>
      <c r="AD5998" s="37" t="str" cm="1">
        <f t="array" aca="1" ref="AD5998" ca="1">IFERROR(
  INDEX(
    montadora[Montadora],
    MATCH(TRUE,LEFT(#REF!,NÚCARACT(montadora[SKU Parcial]))=montadora[SKU Parcial],0)
  ),
  ""
)</f>
        <v/>
      </c>
    </row>
    <row r="5999" spans="1:30" x14ac:dyDescent="0.25">
      <c r="A5999" s="42" t="s">
        <v>11122</v>
      </c>
      <c r="B5999" s="42"/>
      <c r="C5999" s="42"/>
      <c r="D5999" s="42"/>
      <c r="E5999" s="42">
        <v>22398135048</v>
      </c>
      <c r="F5999" s="42" t="s">
        <v>8354</v>
      </c>
      <c r="G5999" s="42" t="s">
        <v>11228</v>
      </c>
      <c r="H5999" s="7"/>
      <c r="I5999" s="42"/>
      <c r="J5999" s="42" t="s">
        <v>100</v>
      </c>
      <c r="K5999" s="8">
        <v>45843</v>
      </c>
      <c r="L5999" s="7" t="s">
        <v>8443</v>
      </c>
      <c r="M5999" s="44">
        <v>47.8</v>
      </c>
      <c r="N5999" s="7">
        <v>1</v>
      </c>
      <c r="O5999" s="44">
        <v>47.8</v>
      </c>
      <c r="P5999" s="44">
        <v>8.84</v>
      </c>
      <c r="Q5999" s="44">
        <v>1.9</v>
      </c>
      <c r="R5999" s="44">
        <v>13.56</v>
      </c>
      <c r="S5999" s="44">
        <v>0</v>
      </c>
      <c r="T5999" s="44">
        <v>0</v>
      </c>
      <c r="U5999" s="44">
        <v>23.5</v>
      </c>
      <c r="V5999" s="9">
        <v>0.49170000000000003</v>
      </c>
      <c r="W5999" s="42" t="s">
        <v>34</v>
      </c>
      <c r="X5999" s="43"/>
      <c r="Y5999" s="43"/>
      <c r="Z5999" s="43" t="s">
        <v>8442</v>
      </c>
      <c r="AA5999" s="37" t="str">
        <f>VLOOKUP(J5999, sku!B:C, 2, FALSE)</f>
        <v>Trava Disco De Freio Bicicleta - Prata</v>
      </c>
      <c r="AB5999" s="37" t="str">
        <f>VLOOKUP(J5999, sku!B:BM, 64, FALSE)</f>
        <v>Importação</v>
      </c>
      <c r="AC5999" s="37" t="str">
        <f>LEFT(pedidos[[#This Row],[SKU]],3)</f>
        <v>ET0</v>
      </c>
      <c r="AD5999" s="37" t="str" cm="1">
        <f t="array" aca="1" ref="AD5999" ca="1">IFERROR(
  INDEX(
    montadora[Montadora],
    MATCH(TRUE,LEFT(#REF!,NÚCARACT(montadora[SKU Parcial]))=montadora[SKU Parcial],0)
  ),
  ""
)</f>
        <v/>
      </c>
    </row>
    <row r="6000" spans="1:30" x14ac:dyDescent="0.25">
      <c r="A6000" s="42" t="s">
        <v>11123</v>
      </c>
      <c r="B6000" s="42"/>
      <c r="C6000" s="42"/>
      <c r="D6000" s="42"/>
      <c r="E6000" s="42">
        <v>20999592075</v>
      </c>
      <c r="F6000" s="42" t="s">
        <v>8387</v>
      </c>
      <c r="G6000" s="42" t="s">
        <v>11228</v>
      </c>
      <c r="H6000" s="7"/>
      <c r="I6000" s="42"/>
      <c r="J6000" s="42" t="s">
        <v>290</v>
      </c>
      <c r="K6000" s="8">
        <v>45842</v>
      </c>
      <c r="L6000" s="7" t="s">
        <v>8443</v>
      </c>
      <c r="M6000" s="44">
        <v>38.799999999999997</v>
      </c>
      <c r="N6000" s="7">
        <v>1</v>
      </c>
      <c r="O6000" s="44">
        <v>38.799999999999997</v>
      </c>
      <c r="P6000" s="44">
        <v>15.8</v>
      </c>
      <c r="Q6000" s="44">
        <v>1.54</v>
      </c>
      <c r="R6000" s="44">
        <v>11.76</v>
      </c>
      <c r="S6000" s="44">
        <v>0</v>
      </c>
      <c r="T6000" s="44">
        <v>0</v>
      </c>
      <c r="U6000" s="44">
        <v>9.6999999999999993</v>
      </c>
      <c r="V6000" s="9">
        <v>0.25</v>
      </c>
      <c r="W6000" s="42" t="s">
        <v>34</v>
      </c>
      <c r="X6000" s="43"/>
      <c r="Y6000" s="43"/>
      <c r="Z6000" s="43" t="s">
        <v>8442</v>
      </c>
      <c r="AA6000" s="37" t="str">
        <f>VLOOKUP(J6000, sku!B:C, 2, FALSE)</f>
        <v>Par De Trava Do Quebra Vento Preto (23Cm)</v>
      </c>
      <c r="AB6000" s="37" t="str">
        <f>VLOOKUP(J6000, sku!B:BM, 64, FALSE)</f>
        <v>Revenda</v>
      </c>
      <c r="AC6000" s="37" t="str">
        <f>LEFT(pedidos[[#This Row],[SKU]],3)</f>
        <v>Q-9</v>
      </c>
      <c r="AD6000" s="37" t="str" cm="1">
        <f t="array" aca="1" ref="AD6000" ca="1">IFERROR(
  INDEX(
    montadora[Montadora],
    MATCH(TRUE,LEFT(#REF!,NÚCARACT(montadora[SKU Parcial]))=montadora[SKU Parcial],0)
  ),
  ""
)</f>
        <v/>
      </c>
    </row>
    <row r="6001" spans="1:30" x14ac:dyDescent="0.25">
      <c r="A6001" s="42" t="s">
        <v>11124</v>
      </c>
      <c r="B6001" s="42"/>
      <c r="C6001" s="42"/>
      <c r="D6001" s="42"/>
      <c r="E6001" s="42">
        <v>20298008470</v>
      </c>
      <c r="F6001" s="42" t="s">
        <v>10107</v>
      </c>
      <c r="G6001" s="42" t="s">
        <v>11228</v>
      </c>
      <c r="H6001" s="7"/>
      <c r="I6001" s="42"/>
      <c r="J6001" s="42" t="s">
        <v>290</v>
      </c>
      <c r="K6001" s="8">
        <v>45842</v>
      </c>
      <c r="L6001" s="7" t="s">
        <v>8443</v>
      </c>
      <c r="M6001" s="44">
        <v>38.799999999999997</v>
      </c>
      <c r="N6001" s="7">
        <v>1</v>
      </c>
      <c r="O6001" s="44">
        <v>38.799999999999997</v>
      </c>
      <c r="P6001" s="44">
        <v>15.8</v>
      </c>
      <c r="Q6001" s="44">
        <v>1.54</v>
      </c>
      <c r="R6001" s="44">
        <v>11.76</v>
      </c>
      <c r="S6001" s="44">
        <v>0</v>
      </c>
      <c r="T6001" s="44">
        <v>0</v>
      </c>
      <c r="U6001" s="44">
        <v>9.6999999999999993</v>
      </c>
      <c r="V6001" s="9">
        <v>0.25</v>
      </c>
      <c r="W6001" s="42" t="s">
        <v>34</v>
      </c>
      <c r="X6001" s="43"/>
      <c r="Y6001" s="43"/>
      <c r="Z6001" s="43" t="s">
        <v>8442</v>
      </c>
      <c r="AA6001" s="37" t="str">
        <f>VLOOKUP(J6001, sku!B:C, 2, FALSE)</f>
        <v>Par De Trava Do Quebra Vento Preto (23Cm)</v>
      </c>
      <c r="AB6001" s="37" t="str">
        <f>VLOOKUP(J6001, sku!B:BM, 64, FALSE)</f>
        <v>Revenda</v>
      </c>
      <c r="AC6001" s="37" t="str">
        <f>LEFT(pedidos[[#This Row],[SKU]],3)</f>
        <v>Q-9</v>
      </c>
      <c r="AD6001" s="37" t="str" cm="1">
        <f t="array" aca="1" ref="AD6001" ca="1">IFERROR(
  INDEX(
    montadora[Montadora],
    MATCH(TRUE,LEFT(#REF!,NÚCARACT(montadora[SKU Parcial]))=montadora[SKU Parcial],0)
  ),
  ""
)</f>
        <v/>
      </c>
    </row>
    <row r="6002" spans="1:30" x14ac:dyDescent="0.25">
      <c r="A6002" s="42" t="s">
        <v>11125</v>
      </c>
      <c r="B6002" s="42"/>
      <c r="C6002" s="42"/>
      <c r="D6002" s="42"/>
      <c r="E6002" s="42">
        <v>23798163398</v>
      </c>
      <c r="F6002" s="42" t="s">
        <v>10115</v>
      </c>
      <c r="G6002" s="42" t="s">
        <v>11228</v>
      </c>
      <c r="H6002" s="7"/>
      <c r="I6002" s="42"/>
      <c r="J6002" s="42" t="s">
        <v>10153</v>
      </c>
      <c r="K6002" s="8">
        <v>45842</v>
      </c>
      <c r="L6002" s="7" t="s">
        <v>8443</v>
      </c>
      <c r="M6002" s="44">
        <v>26.8</v>
      </c>
      <c r="N6002" s="7">
        <v>1</v>
      </c>
      <c r="O6002" s="44">
        <v>26.8</v>
      </c>
      <c r="P6002" s="44">
        <v>12.04</v>
      </c>
      <c r="Q6002" s="44">
        <v>1.06</v>
      </c>
      <c r="R6002" s="44">
        <v>9.36</v>
      </c>
      <c r="S6002" s="44">
        <v>0</v>
      </c>
      <c r="T6002" s="44">
        <v>0</v>
      </c>
      <c r="U6002" s="44">
        <v>4.34</v>
      </c>
      <c r="V6002" s="9">
        <v>0.1618</v>
      </c>
      <c r="W6002" s="42" t="s">
        <v>34</v>
      </c>
      <c r="X6002" s="43"/>
      <c r="Y6002" s="43"/>
      <c r="Z6002" s="43" t="s">
        <v>8442</v>
      </c>
      <c r="AA6002" s="37" t="str">
        <f>VLOOKUP(J6002, sku!B:C, 2, FALSE)</f>
        <v>V-Lub 500ml</v>
      </c>
      <c r="AB6002" s="37" t="str">
        <f>VLOOKUP(J6002, sku!B:BM, 64, FALSE)</f>
        <v>Revenda</v>
      </c>
      <c r="AC6002" s="37" t="str">
        <f>LEFT(pedidos[[#This Row],[SKU]],3)</f>
        <v>VX2</v>
      </c>
      <c r="AD6002" s="37" t="str" cm="1">
        <f t="array" aca="1" ref="AD6002" ca="1">IFERROR(
  INDEX(
    montadora[Montadora],
    MATCH(TRUE,LEFT(#REF!,NÚCARACT(montadora[SKU Parcial]))=montadora[SKU Parcial],0)
  ),
  ""
)</f>
        <v/>
      </c>
    </row>
    <row r="6003" spans="1:30" x14ac:dyDescent="0.25">
      <c r="A6003" s="42" t="s">
        <v>11126</v>
      </c>
      <c r="B6003" s="42"/>
      <c r="C6003" s="42"/>
      <c r="D6003" s="42"/>
      <c r="E6003" s="42">
        <v>22298177656</v>
      </c>
      <c r="F6003" s="42" t="s">
        <v>8393</v>
      </c>
      <c r="G6003" s="42" t="s">
        <v>11228</v>
      </c>
      <c r="H6003" s="7"/>
      <c r="I6003" s="42"/>
      <c r="J6003" s="42" t="s">
        <v>8835</v>
      </c>
      <c r="K6003" s="8">
        <v>45842</v>
      </c>
      <c r="L6003" s="7" t="s">
        <v>8443</v>
      </c>
      <c r="M6003" s="44">
        <v>77.900000000000006</v>
      </c>
      <c r="N6003" s="7">
        <v>1</v>
      </c>
      <c r="O6003" s="44">
        <v>81.77</v>
      </c>
      <c r="P6003" s="44">
        <v>36</v>
      </c>
      <c r="Q6003" s="44">
        <v>3.09</v>
      </c>
      <c r="R6003" s="44">
        <v>19.579999999999998</v>
      </c>
      <c r="S6003" s="44">
        <v>3.87</v>
      </c>
      <c r="T6003" s="44">
        <v>0</v>
      </c>
      <c r="U6003" s="44">
        <v>19.23</v>
      </c>
      <c r="V6003" s="9">
        <v>0.24679999999999999</v>
      </c>
      <c r="W6003" s="42" t="s">
        <v>34</v>
      </c>
      <c r="X6003" s="43"/>
      <c r="Y6003" s="43"/>
      <c r="Z6003" s="43" t="s">
        <v>8442</v>
      </c>
      <c r="AA6003" s="37" t="str">
        <f>VLOOKUP(J6003, sku!B:C, 2, FALSE)</f>
        <v>Cadeirinha Cinza Aro 26 - Peixinho Bike</v>
      </c>
      <c r="AB6003" s="37" t="str">
        <f>VLOOKUP(J6003, sku!B:BM, 64, FALSE)</f>
        <v>Revenda</v>
      </c>
      <c r="AC6003" s="37" t="str">
        <f>LEFT(pedidos[[#This Row],[SKU]],3)</f>
        <v>CAD</v>
      </c>
      <c r="AD6003" s="37" t="str" cm="1">
        <f t="array" aca="1" ref="AD6003" ca="1">IFERROR(
  INDEX(
    montadora[Montadora],
    MATCH(TRUE,LEFT(#REF!,NÚCARACT(montadora[SKU Parcial]))=montadora[SKU Parcial],0)
  ),
  ""
)</f>
        <v/>
      </c>
    </row>
    <row r="6004" spans="1:30" x14ac:dyDescent="0.25">
      <c r="A6004" s="42" t="s">
        <v>11127</v>
      </c>
      <c r="B6004" s="42"/>
      <c r="C6004" s="42"/>
      <c r="D6004" s="42"/>
      <c r="E6004" s="42">
        <v>23993647167</v>
      </c>
      <c r="F6004" s="42" t="s">
        <v>10130</v>
      </c>
      <c r="G6004" s="42" t="s">
        <v>11228</v>
      </c>
      <c r="H6004" s="7"/>
      <c r="I6004" s="42"/>
      <c r="J6004" s="42" t="s">
        <v>3236</v>
      </c>
      <c r="K6004" s="8">
        <v>45842</v>
      </c>
      <c r="L6004" s="7" t="s">
        <v>8443</v>
      </c>
      <c r="M6004" s="44">
        <v>58.8</v>
      </c>
      <c r="N6004" s="7">
        <v>1</v>
      </c>
      <c r="O6004" s="44">
        <v>58.8</v>
      </c>
      <c r="P6004" s="44">
        <v>33.85</v>
      </c>
      <c r="Q6004" s="44">
        <v>2.33</v>
      </c>
      <c r="R6004" s="44">
        <v>15.76</v>
      </c>
      <c r="S6004" s="44">
        <v>0</v>
      </c>
      <c r="T6004" s="44">
        <v>0</v>
      </c>
      <c r="U6004" s="44">
        <v>6.86</v>
      </c>
      <c r="V6004" s="9">
        <v>0.1166</v>
      </c>
      <c r="W6004" s="42" t="s">
        <v>34</v>
      </c>
      <c r="X6004" s="43"/>
      <c r="Y6004" s="43"/>
      <c r="Z6004" s="43" t="s">
        <v>8442</v>
      </c>
      <c r="AA6004" s="37" t="str">
        <f>VLOOKUP(J6004, sku!B:C, 2, FALSE)</f>
        <v>Blend Cleaner Black Wax 500ml</v>
      </c>
      <c r="AB6004" s="37" t="str">
        <f>VLOOKUP(J6004, sku!B:BM, 64, FALSE)</f>
        <v>Revenda</v>
      </c>
      <c r="AC6004" s="37" t="str">
        <f>LEFT(pedidos[[#This Row],[SKU]],3)</f>
        <v>VX2</v>
      </c>
      <c r="AD6004" s="37" t="str" cm="1">
        <f t="array" aca="1" ref="AD6004" ca="1">IFERROR(
  INDEX(
    montadora[Montadora],
    MATCH(TRUE,LEFT(#REF!,NÚCARACT(montadora[SKU Parcial]))=montadora[SKU Parcial],0)
  ),
  ""
)</f>
        <v/>
      </c>
    </row>
    <row r="6005" spans="1:30" x14ac:dyDescent="0.25">
      <c r="A6005" s="42" t="s">
        <v>11128</v>
      </c>
      <c r="B6005" s="42"/>
      <c r="C6005" s="42"/>
      <c r="D6005" s="42"/>
      <c r="E6005" s="42">
        <v>22798369651</v>
      </c>
      <c r="F6005" s="42" t="s">
        <v>8391</v>
      </c>
      <c r="G6005" s="42" t="s">
        <v>11228</v>
      </c>
      <c r="H6005" s="7"/>
      <c r="I6005" s="42"/>
      <c r="J6005" s="42" t="s">
        <v>3206</v>
      </c>
      <c r="K6005" s="8">
        <v>45842</v>
      </c>
      <c r="L6005" s="7" t="s">
        <v>8443</v>
      </c>
      <c r="M6005" s="44">
        <v>58.9</v>
      </c>
      <c r="N6005" s="7">
        <v>1</v>
      </c>
      <c r="O6005" s="44">
        <v>58.9</v>
      </c>
      <c r="P6005" s="44">
        <v>33.340000000000003</v>
      </c>
      <c r="Q6005" s="44">
        <v>2.34</v>
      </c>
      <c r="R6005" s="44">
        <v>15.78</v>
      </c>
      <c r="S6005" s="44">
        <v>0</v>
      </c>
      <c r="T6005" s="44">
        <v>0</v>
      </c>
      <c r="U6005" s="44">
        <v>7.44</v>
      </c>
      <c r="V6005" s="9">
        <v>0.1263</v>
      </c>
      <c r="W6005" s="42" t="s">
        <v>34</v>
      </c>
      <c r="X6005" s="43"/>
      <c r="Y6005" s="43"/>
      <c r="Z6005" s="43" t="s">
        <v>8442</v>
      </c>
      <c r="AA6005" s="37" t="str">
        <f>VLOOKUP(J6005, sku!B:C, 2, FALSE)</f>
        <v>Banco Bicicleta Selim Preto e Vermelho + Couro PU</v>
      </c>
      <c r="AB6005" s="37" t="str">
        <f>VLOOKUP(J6005, sku!B:BM, 64, FALSE)</f>
        <v>Importação</v>
      </c>
      <c r="AC6005" s="37" t="str">
        <f>LEFT(pedidos[[#This Row],[SKU]],3)</f>
        <v>EB0</v>
      </c>
      <c r="AD6005" s="37" t="str" cm="1">
        <f t="array" aca="1" ref="AD6005" ca="1">IFERROR(
  INDEX(
    montadora[Montadora],
    MATCH(TRUE,LEFT(#REF!,NÚCARACT(montadora[SKU Parcial]))=montadora[SKU Parcial],0)
  ),
  ""
)</f>
        <v/>
      </c>
    </row>
    <row r="6006" spans="1:30" x14ac:dyDescent="0.25">
      <c r="A6006" s="42" t="s">
        <v>11129</v>
      </c>
      <c r="B6006" s="42"/>
      <c r="C6006" s="42"/>
      <c r="D6006" s="42"/>
      <c r="E6006" s="42">
        <v>22298177656</v>
      </c>
      <c r="F6006" s="42" t="s">
        <v>8393</v>
      </c>
      <c r="G6006" s="42" t="s">
        <v>11228</v>
      </c>
      <c r="H6006" s="7"/>
      <c r="I6006" s="42"/>
      <c r="J6006" s="42" t="s">
        <v>2167</v>
      </c>
      <c r="K6006" s="8">
        <v>45842</v>
      </c>
      <c r="L6006" s="7" t="s">
        <v>8443</v>
      </c>
      <c r="M6006" s="44">
        <v>77.900000000000006</v>
      </c>
      <c r="N6006" s="7">
        <v>1</v>
      </c>
      <c r="O6006" s="44">
        <v>90.27</v>
      </c>
      <c r="P6006" s="44">
        <v>38.54</v>
      </c>
      <c r="Q6006" s="44">
        <v>3.09</v>
      </c>
      <c r="R6006" s="44">
        <v>19.579999999999998</v>
      </c>
      <c r="S6006" s="44">
        <v>12.37</v>
      </c>
      <c r="T6006" s="44">
        <v>0</v>
      </c>
      <c r="U6006" s="44">
        <v>16.690000000000001</v>
      </c>
      <c r="V6006" s="9">
        <v>0.2142</v>
      </c>
      <c r="W6006" s="42" t="s">
        <v>34</v>
      </c>
      <c r="X6006" s="43"/>
      <c r="Y6006" s="43"/>
      <c r="Z6006" s="43" t="s">
        <v>8442</v>
      </c>
      <c r="AA6006" s="37" t="str">
        <f>VLOOKUP(J6006, sku!B:C, 2, FALSE)</f>
        <v>Cadeirinha Rosa Aro 26 - Peixinho Bike</v>
      </c>
      <c r="AB6006" s="37" t="str">
        <f>VLOOKUP(J6006, sku!B:BM, 64, FALSE)</f>
        <v>Revenda</v>
      </c>
      <c r="AC6006" s="37" t="str">
        <f>LEFT(pedidos[[#This Row],[SKU]],3)</f>
        <v>CAD</v>
      </c>
      <c r="AD6006" s="37" t="str" cm="1">
        <f t="array" aca="1" ref="AD6006" ca="1">IFERROR(
  INDEX(
    montadora[Montadora],
    MATCH(TRUE,LEFT(#REF!,NÚCARACT(montadora[SKU Parcial]))=montadora[SKU Parcial],0)
  ),
  ""
)</f>
        <v/>
      </c>
    </row>
    <row r="6007" spans="1:30" x14ac:dyDescent="0.25">
      <c r="A6007" s="42" t="s">
        <v>11130</v>
      </c>
      <c r="B6007" s="42"/>
      <c r="C6007" s="42"/>
      <c r="D6007" s="42"/>
      <c r="E6007" s="42">
        <v>23998118595</v>
      </c>
      <c r="F6007" s="42" t="s">
        <v>10106</v>
      </c>
      <c r="G6007" s="42" t="s">
        <v>11228</v>
      </c>
      <c r="H6007" s="7"/>
      <c r="I6007" s="42"/>
      <c r="J6007" s="42" t="s">
        <v>1675</v>
      </c>
      <c r="K6007" s="8">
        <v>45842</v>
      </c>
      <c r="L6007" s="7" t="s">
        <v>8443</v>
      </c>
      <c r="M6007" s="44">
        <v>52.8</v>
      </c>
      <c r="N6007" s="7">
        <v>1</v>
      </c>
      <c r="O6007" s="44">
        <v>52.8</v>
      </c>
      <c r="P6007" s="44">
        <v>27.45</v>
      </c>
      <c r="Q6007" s="44">
        <v>2.1</v>
      </c>
      <c r="R6007" s="44">
        <v>14.56</v>
      </c>
      <c r="S6007" s="44">
        <v>0</v>
      </c>
      <c r="T6007" s="44">
        <v>0</v>
      </c>
      <c r="U6007" s="44">
        <v>8.69</v>
      </c>
      <c r="V6007" s="9">
        <v>0.16470000000000001</v>
      </c>
      <c r="W6007" s="42" t="s">
        <v>34</v>
      </c>
      <c r="X6007" s="43"/>
      <c r="Y6007" s="43"/>
      <c r="Z6007" s="43" t="s">
        <v>8442</v>
      </c>
      <c r="AA6007" s="37" t="str">
        <f>VLOOKUP(J6007, sku!B:C, 2, FALSE)</f>
        <v>Par De Trava Do Quebra Vento Cromado (23Cm)</v>
      </c>
      <c r="AB6007" s="37" t="str">
        <f>VLOOKUP(J6007, sku!B:BM, 64, FALSE)</f>
        <v>Revenda</v>
      </c>
      <c r="AC6007" s="37" t="str">
        <f>LEFT(pedidos[[#This Row],[SKU]],3)</f>
        <v>Q-9</v>
      </c>
      <c r="AD6007" s="37" t="str" cm="1">
        <f t="array" aca="1" ref="AD6007" ca="1">IFERROR(
  INDEX(
    montadora[Montadora],
    MATCH(TRUE,LEFT(#REF!,NÚCARACT(montadora[SKU Parcial]))=montadora[SKU Parcial],0)
  ),
  ""
)</f>
        <v/>
      </c>
    </row>
    <row r="6008" spans="1:30" x14ac:dyDescent="0.25">
      <c r="A6008" s="42" t="s">
        <v>11131</v>
      </c>
      <c r="B6008" s="42"/>
      <c r="C6008" s="42"/>
      <c r="D6008" s="42"/>
      <c r="E6008" s="42">
        <v>22398135042</v>
      </c>
      <c r="F6008" s="42" t="s">
        <v>8371</v>
      </c>
      <c r="G6008" s="42" t="s">
        <v>11228</v>
      </c>
      <c r="H6008" s="7"/>
      <c r="I6008" s="42"/>
      <c r="J6008" s="42" t="s">
        <v>2393</v>
      </c>
      <c r="K6008" s="8">
        <v>45842</v>
      </c>
      <c r="L6008" s="7" t="s">
        <v>8443</v>
      </c>
      <c r="M6008" s="44">
        <v>35.799999999999997</v>
      </c>
      <c r="N6008" s="7">
        <v>1</v>
      </c>
      <c r="O6008" s="44">
        <v>35.799999999999997</v>
      </c>
      <c r="P6008" s="44">
        <v>18.57</v>
      </c>
      <c r="Q6008" s="44">
        <v>1.42</v>
      </c>
      <c r="R6008" s="44">
        <v>11.16</v>
      </c>
      <c r="S6008" s="44">
        <v>0</v>
      </c>
      <c r="T6008" s="44">
        <v>0</v>
      </c>
      <c r="U6008" s="44">
        <v>4.6500000000000004</v>
      </c>
      <c r="V6008" s="9">
        <v>0.1298</v>
      </c>
      <c r="W6008" s="42" t="s">
        <v>34</v>
      </c>
      <c r="X6008" s="43"/>
      <c r="Y6008" s="43"/>
      <c r="Z6008" s="43" t="s">
        <v>8442</v>
      </c>
      <c r="AA6008" s="37" t="str">
        <f>VLOOKUP(J6008, sku!B:C, 2, FALSE)</f>
        <v>Trava Manete Moto E Bicicleta de Plástico</v>
      </c>
      <c r="AB6008" s="37" t="str">
        <f>VLOOKUP(J6008, sku!B:BM, 64, FALSE)</f>
        <v>Importação</v>
      </c>
      <c r="AC6008" s="37" t="str">
        <f>LEFT(pedidos[[#This Row],[SKU]],3)</f>
        <v>ET0</v>
      </c>
      <c r="AD6008" s="37" t="str" cm="1">
        <f t="array" aca="1" ref="AD6008" ca="1">IFERROR(
  INDEX(
    montadora[Montadora],
    MATCH(TRUE,LEFT(#REF!,NÚCARACT(montadora[SKU Parcial]))=montadora[SKU Parcial],0)
  ),
  ""
)</f>
        <v/>
      </c>
    </row>
    <row r="6009" spans="1:30" x14ac:dyDescent="0.25">
      <c r="A6009" s="42" t="s">
        <v>11132</v>
      </c>
      <c r="B6009" s="42"/>
      <c r="C6009" s="42"/>
      <c r="D6009" s="42"/>
      <c r="E6009" s="42">
        <v>20298008470</v>
      </c>
      <c r="F6009" s="42" t="s">
        <v>10107</v>
      </c>
      <c r="G6009" s="42" t="s">
        <v>11228</v>
      </c>
      <c r="H6009" s="7"/>
      <c r="I6009" s="42"/>
      <c r="J6009" s="42" t="s">
        <v>290</v>
      </c>
      <c r="K6009" s="8">
        <v>45842</v>
      </c>
      <c r="L6009" s="7" t="s">
        <v>8443</v>
      </c>
      <c r="M6009" s="44">
        <v>38.799999999999997</v>
      </c>
      <c r="N6009" s="7">
        <v>1</v>
      </c>
      <c r="O6009" s="44">
        <v>38.799999999999997</v>
      </c>
      <c r="P6009" s="44">
        <v>15.8</v>
      </c>
      <c r="Q6009" s="44">
        <v>1.54</v>
      </c>
      <c r="R6009" s="44">
        <v>11.76</v>
      </c>
      <c r="S6009" s="44">
        <v>0</v>
      </c>
      <c r="T6009" s="44">
        <v>0</v>
      </c>
      <c r="U6009" s="44">
        <v>9.6999999999999993</v>
      </c>
      <c r="V6009" s="9">
        <v>0.25</v>
      </c>
      <c r="W6009" s="42" t="s">
        <v>34</v>
      </c>
      <c r="X6009" s="43"/>
      <c r="Y6009" s="43"/>
      <c r="Z6009" s="43" t="s">
        <v>8442</v>
      </c>
      <c r="AA6009" s="37" t="str">
        <f>VLOOKUP(J6009, sku!B:C, 2, FALSE)</f>
        <v>Par De Trava Do Quebra Vento Preto (23Cm)</v>
      </c>
      <c r="AB6009" s="37" t="str">
        <f>VLOOKUP(J6009, sku!B:BM, 64, FALSE)</f>
        <v>Revenda</v>
      </c>
      <c r="AC6009" s="37" t="str">
        <f>LEFT(pedidos[[#This Row],[SKU]],3)</f>
        <v>Q-9</v>
      </c>
      <c r="AD6009" s="37" t="str" cm="1">
        <f t="array" aca="1" ref="AD6009" ca="1">IFERROR(
  INDEX(
    montadora[Montadora],
    MATCH(TRUE,LEFT(#REF!,NÚCARACT(montadora[SKU Parcial]))=montadora[SKU Parcial],0)
  ),
  ""
)</f>
        <v/>
      </c>
    </row>
    <row r="6010" spans="1:30" x14ac:dyDescent="0.25">
      <c r="A6010" s="42" t="s">
        <v>11133</v>
      </c>
      <c r="B6010" s="42"/>
      <c r="C6010" s="42"/>
      <c r="D6010" s="42"/>
      <c r="E6010" s="42">
        <v>22398135048</v>
      </c>
      <c r="F6010" s="42" t="s">
        <v>8354</v>
      </c>
      <c r="G6010" s="42" t="s">
        <v>11228</v>
      </c>
      <c r="H6010" s="7"/>
      <c r="I6010" s="42"/>
      <c r="J6010" s="42" t="s">
        <v>100</v>
      </c>
      <c r="K6010" s="8">
        <v>45842</v>
      </c>
      <c r="L6010" s="7" t="s">
        <v>8443</v>
      </c>
      <c r="M6010" s="44">
        <v>47.8</v>
      </c>
      <c r="N6010" s="7">
        <v>1</v>
      </c>
      <c r="O6010" s="44">
        <v>47.8</v>
      </c>
      <c r="P6010" s="44">
        <v>8.84</v>
      </c>
      <c r="Q6010" s="44">
        <v>1.9</v>
      </c>
      <c r="R6010" s="44">
        <v>13.56</v>
      </c>
      <c r="S6010" s="44">
        <v>0</v>
      </c>
      <c r="T6010" s="44">
        <v>0</v>
      </c>
      <c r="U6010" s="44">
        <v>23.5</v>
      </c>
      <c r="V6010" s="9">
        <v>0.49170000000000003</v>
      </c>
      <c r="W6010" s="42" t="s">
        <v>34</v>
      </c>
      <c r="X6010" s="43"/>
      <c r="Y6010" s="43"/>
      <c r="Z6010" s="43" t="s">
        <v>8442</v>
      </c>
      <c r="AA6010" s="37" t="str">
        <f>VLOOKUP(J6010, sku!B:C, 2, FALSE)</f>
        <v>Trava Disco De Freio Bicicleta - Prata</v>
      </c>
      <c r="AB6010" s="37" t="str">
        <f>VLOOKUP(J6010, sku!B:BM, 64, FALSE)</f>
        <v>Importação</v>
      </c>
      <c r="AC6010" s="37" t="str">
        <f>LEFT(pedidos[[#This Row],[SKU]],3)</f>
        <v>ET0</v>
      </c>
      <c r="AD6010" s="37" t="str" cm="1">
        <f t="array" aca="1" ref="AD6010" ca="1">IFERROR(
  INDEX(
    montadora[Montadora],
    MATCH(TRUE,LEFT(#REF!,NÚCARACT(montadora[SKU Parcial]))=montadora[SKU Parcial],0)
  ),
  ""
)</f>
        <v/>
      </c>
    </row>
    <row r="6011" spans="1:30" x14ac:dyDescent="0.25">
      <c r="A6011" s="42" t="s">
        <v>11134</v>
      </c>
      <c r="B6011" s="42"/>
      <c r="C6011" s="42"/>
      <c r="D6011" s="42"/>
      <c r="E6011" s="42">
        <v>19299592888</v>
      </c>
      <c r="F6011" s="42" t="s">
        <v>8385</v>
      </c>
      <c r="G6011" s="42" t="s">
        <v>11228</v>
      </c>
      <c r="H6011" s="7"/>
      <c r="I6011" s="42"/>
      <c r="J6011" s="42" t="s">
        <v>3286</v>
      </c>
      <c r="K6011" s="8">
        <v>45842</v>
      </c>
      <c r="L6011" s="7" t="s">
        <v>8443</v>
      </c>
      <c r="M6011" s="44">
        <v>47.8</v>
      </c>
      <c r="N6011" s="7">
        <v>1</v>
      </c>
      <c r="O6011" s="44">
        <v>54.1</v>
      </c>
      <c r="P6011" s="44">
        <v>26.9</v>
      </c>
      <c r="Q6011" s="44">
        <v>1.9</v>
      </c>
      <c r="R6011" s="44">
        <v>13.56</v>
      </c>
      <c r="S6011" s="44">
        <v>6.3</v>
      </c>
      <c r="T6011" s="44">
        <v>0</v>
      </c>
      <c r="U6011" s="44">
        <v>5.44</v>
      </c>
      <c r="V6011" s="9">
        <v>0.1139</v>
      </c>
      <c r="W6011" s="42" t="s">
        <v>34</v>
      </c>
      <c r="X6011" s="43"/>
      <c r="Y6011" s="43"/>
      <c r="Z6011" s="43" t="s">
        <v>8442</v>
      </c>
      <c r="AA6011" s="37" t="str">
        <f>VLOOKUP(J6011, sku!B:C, 2, FALSE)</f>
        <v>V-Floc 1,5l</v>
      </c>
      <c r="AB6011" s="37" t="str">
        <f>VLOOKUP(J6011, sku!B:BM, 64, FALSE)</f>
        <v>Revenda</v>
      </c>
      <c r="AC6011" s="37" t="str">
        <f>LEFT(pedidos[[#This Row],[SKU]],3)</f>
        <v>VX2</v>
      </c>
      <c r="AD6011" s="37" t="str" cm="1">
        <f t="array" aca="1" ref="AD6011" ca="1">IFERROR(
  INDEX(
    montadora[Montadora],
    MATCH(TRUE,LEFT(#REF!,NÚCARACT(montadora[SKU Parcial]))=montadora[SKU Parcial],0)
  ),
  ""
)</f>
        <v/>
      </c>
    </row>
    <row r="6012" spans="1:30" x14ac:dyDescent="0.25">
      <c r="A6012" s="42" t="s">
        <v>11135</v>
      </c>
      <c r="B6012" s="42"/>
      <c r="C6012" s="42"/>
      <c r="D6012" s="42"/>
      <c r="E6012" s="42">
        <v>22298177656</v>
      </c>
      <c r="F6012" s="42" t="s">
        <v>8393</v>
      </c>
      <c r="G6012" s="42" t="s">
        <v>11228</v>
      </c>
      <c r="H6012" s="7"/>
      <c r="I6012" s="42"/>
      <c r="J6012" s="42" t="s">
        <v>2167</v>
      </c>
      <c r="K6012" s="8">
        <v>45842</v>
      </c>
      <c r="L6012" s="7" t="s">
        <v>8443</v>
      </c>
      <c r="M6012" s="44">
        <v>77.900000000000006</v>
      </c>
      <c r="N6012" s="7">
        <v>1</v>
      </c>
      <c r="O6012" s="44">
        <v>85.41</v>
      </c>
      <c r="P6012" s="44">
        <v>38.54</v>
      </c>
      <c r="Q6012" s="44">
        <v>3.09</v>
      </c>
      <c r="R6012" s="44">
        <v>19.579999999999998</v>
      </c>
      <c r="S6012" s="44">
        <v>7.51</v>
      </c>
      <c r="T6012" s="44">
        <v>0</v>
      </c>
      <c r="U6012" s="44">
        <v>16.690000000000001</v>
      </c>
      <c r="V6012" s="9">
        <v>0.2142</v>
      </c>
      <c r="W6012" s="42" t="s">
        <v>34</v>
      </c>
      <c r="X6012" s="43"/>
      <c r="Y6012" s="43"/>
      <c r="Z6012" s="43" t="s">
        <v>8442</v>
      </c>
      <c r="AA6012" s="37" t="str">
        <f>VLOOKUP(J6012, sku!B:C, 2, FALSE)</f>
        <v>Cadeirinha Rosa Aro 26 - Peixinho Bike</v>
      </c>
      <c r="AB6012" s="37" t="str">
        <f>VLOOKUP(J6012, sku!B:BM, 64, FALSE)</f>
        <v>Revenda</v>
      </c>
      <c r="AC6012" s="37" t="str">
        <f>LEFT(pedidos[[#This Row],[SKU]],3)</f>
        <v>CAD</v>
      </c>
      <c r="AD6012" s="37" t="str" cm="1">
        <f t="array" aca="1" ref="AD6012" ca="1">IFERROR(
  INDEX(
    montadora[Montadora],
    MATCH(TRUE,LEFT(#REF!,NÚCARACT(montadora[SKU Parcial]))=montadora[SKU Parcial],0)
  ),
  ""
)</f>
        <v/>
      </c>
    </row>
    <row r="6013" spans="1:30" x14ac:dyDescent="0.25">
      <c r="A6013" s="42" t="s">
        <v>11136</v>
      </c>
      <c r="B6013" s="42"/>
      <c r="C6013" s="42"/>
      <c r="D6013" s="42"/>
      <c r="E6013" s="42">
        <v>23098159388</v>
      </c>
      <c r="F6013" s="42" t="s">
        <v>8416</v>
      </c>
      <c r="G6013" s="42" t="s">
        <v>11228</v>
      </c>
      <c r="H6013" s="7"/>
      <c r="I6013" s="42"/>
      <c r="J6013" s="42" t="s">
        <v>267</v>
      </c>
      <c r="K6013" s="8">
        <v>45842</v>
      </c>
      <c r="L6013" s="7" t="s">
        <v>8443</v>
      </c>
      <c r="M6013" s="44">
        <v>388.8</v>
      </c>
      <c r="N6013" s="7">
        <v>1</v>
      </c>
      <c r="O6013" s="44">
        <v>388.8</v>
      </c>
      <c r="P6013" s="44">
        <v>145</v>
      </c>
      <c r="Q6013" s="44">
        <v>15.44</v>
      </c>
      <c r="R6013" s="44">
        <v>81.760000000000005</v>
      </c>
      <c r="S6013" s="44">
        <v>0</v>
      </c>
      <c r="T6013" s="44">
        <v>0</v>
      </c>
      <c r="U6013" s="44">
        <v>146.6</v>
      </c>
      <c r="V6013" s="9">
        <v>0.37709999999999999</v>
      </c>
      <c r="W6013" s="42" t="s">
        <v>34</v>
      </c>
      <c r="X6013" s="43"/>
      <c r="Y6013" s="43"/>
      <c r="Z6013" s="43" t="s">
        <v>8442</v>
      </c>
      <c r="AA6013" s="37" t="str">
        <f>VLOOKUP(J6013, sku!B:C, 2, FALSE)</f>
        <v>Travessa Fiat - Way - - - Uno Way - 2011 A 2021 - Preto</v>
      </c>
      <c r="AB6013" s="37" t="str">
        <f>VLOOKUP(J6013, sku!B:BM, 64, FALSE)</f>
        <v>Fabricação</v>
      </c>
      <c r="AC6013" s="37" t="str">
        <f>LEFT(pedidos[[#This Row],[SKU]],3)</f>
        <v>XFI</v>
      </c>
      <c r="AD6013" s="37" t="str" cm="1">
        <f t="array" aca="1" ref="AD6013" ca="1">IFERROR(
  INDEX(
    montadora[Montadora],
    MATCH(TRUE,LEFT(#REF!,NÚCARACT(montadora[SKU Parcial]))=montadora[SKU Parcial],0)
  ),
  ""
)</f>
        <v/>
      </c>
    </row>
    <row r="6014" spans="1:30" x14ac:dyDescent="0.25">
      <c r="A6014" s="42" t="s">
        <v>11137</v>
      </c>
      <c r="B6014" s="42"/>
      <c r="C6014" s="42"/>
      <c r="D6014" s="42"/>
      <c r="E6014" s="42">
        <v>20298008470</v>
      </c>
      <c r="F6014" s="42" t="s">
        <v>10107</v>
      </c>
      <c r="G6014" s="42" t="s">
        <v>11228</v>
      </c>
      <c r="H6014" s="7"/>
      <c r="I6014" s="42"/>
      <c r="J6014" s="42" t="s">
        <v>290</v>
      </c>
      <c r="K6014" s="8">
        <v>45842</v>
      </c>
      <c r="L6014" s="7" t="s">
        <v>8443</v>
      </c>
      <c r="M6014" s="44">
        <v>38.799999999999997</v>
      </c>
      <c r="N6014" s="7">
        <v>1</v>
      </c>
      <c r="O6014" s="44">
        <v>38.799999999999997</v>
      </c>
      <c r="P6014" s="44">
        <v>15.8</v>
      </c>
      <c r="Q6014" s="44">
        <v>1.54</v>
      </c>
      <c r="R6014" s="44">
        <v>11.76</v>
      </c>
      <c r="S6014" s="44">
        <v>0</v>
      </c>
      <c r="T6014" s="44">
        <v>0</v>
      </c>
      <c r="U6014" s="44">
        <v>9.6999999999999993</v>
      </c>
      <c r="V6014" s="9">
        <v>0.25</v>
      </c>
      <c r="W6014" s="42" t="s">
        <v>34</v>
      </c>
      <c r="X6014" s="43"/>
      <c r="Y6014" s="43"/>
      <c r="Z6014" s="43" t="s">
        <v>8442</v>
      </c>
      <c r="AA6014" s="37" t="str">
        <f>VLOOKUP(J6014, sku!B:C, 2, FALSE)</f>
        <v>Par De Trava Do Quebra Vento Preto (23Cm)</v>
      </c>
      <c r="AB6014" s="37" t="str">
        <f>VLOOKUP(J6014, sku!B:BM, 64, FALSE)</f>
        <v>Revenda</v>
      </c>
      <c r="AC6014" s="37" t="str">
        <f>LEFT(pedidos[[#This Row],[SKU]],3)</f>
        <v>Q-9</v>
      </c>
      <c r="AD6014" s="37" t="str" cm="1">
        <f t="array" aca="1" ref="AD6014" ca="1">IFERROR(
  INDEX(
    montadora[Montadora],
    MATCH(TRUE,LEFT(#REF!,NÚCARACT(montadora[SKU Parcial]))=montadora[SKU Parcial],0)
  ),
  ""
)</f>
        <v/>
      </c>
    </row>
    <row r="6015" spans="1:30" x14ac:dyDescent="0.25">
      <c r="A6015" s="42" t="s">
        <v>11138</v>
      </c>
      <c r="B6015" s="42"/>
      <c r="C6015" s="42"/>
      <c r="D6015" s="42"/>
      <c r="E6015" s="42">
        <v>22798369651</v>
      </c>
      <c r="F6015" s="42" t="s">
        <v>8391</v>
      </c>
      <c r="G6015" s="42" t="s">
        <v>11228</v>
      </c>
      <c r="H6015" s="7"/>
      <c r="I6015" s="42"/>
      <c r="J6015" s="42" t="s">
        <v>3206</v>
      </c>
      <c r="K6015" s="8">
        <v>45842</v>
      </c>
      <c r="L6015" s="7" t="s">
        <v>8443</v>
      </c>
      <c r="M6015" s="44">
        <v>58.9</v>
      </c>
      <c r="N6015" s="7">
        <v>1</v>
      </c>
      <c r="O6015" s="44">
        <v>58.9</v>
      </c>
      <c r="P6015" s="44">
        <v>33.340000000000003</v>
      </c>
      <c r="Q6015" s="44">
        <v>2.34</v>
      </c>
      <c r="R6015" s="44">
        <v>15.78</v>
      </c>
      <c r="S6015" s="44">
        <v>0</v>
      </c>
      <c r="T6015" s="44">
        <v>0</v>
      </c>
      <c r="U6015" s="44">
        <v>7.44</v>
      </c>
      <c r="V6015" s="9">
        <v>0.1263</v>
      </c>
      <c r="W6015" s="42" t="s">
        <v>34</v>
      </c>
      <c r="X6015" s="43"/>
      <c r="Y6015" s="43"/>
      <c r="Z6015" s="43" t="s">
        <v>8442</v>
      </c>
      <c r="AA6015" s="37" t="str">
        <f>VLOOKUP(J6015, sku!B:C, 2, FALSE)</f>
        <v>Banco Bicicleta Selim Preto e Vermelho + Couro PU</v>
      </c>
      <c r="AB6015" s="37" t="str">
        <f>VLOOKUP(J6015, sku!B:BM, 64, FALSE)</f>
        <v>Importação</v>
      </c>
      <c r="AC6015" s="37" t="str">
        <f>LEFT(pedidos[[#This Row],[SKU]],3)</f>
        <v>EB0</v>
      </c>
      <c r="AD6015" s="37" t="str" cm="1">
        <f t="array" aca="1" ref="AD6015" ca="1">IFERROR(
  INDEX(
    montadora[Montadora],
    MATCH(TRUE,LEFT(#REF!,NÚCARACT(montadora[SKU Parcial]))=montadora[SKU Parcial],0)
  ),
  ""
)</f>
        <v/>
      </c>
    </row>
    <row r="6016" spans="1:30" x14ac:dyDescent="0.25">
      <c r="A6016" s="42" t="s">
        <v>11139</v>
      </c>
      <c r="B6016" s="42"/>
      <c r="C6016" s="42"/>
      <c r="D6016" s="42"/>
      <c r="E6016" s="42">
        <v>23393672813</v>
      </c>
      <c r="F6016" s="42" t="s">
        <v>8412</v>
      </c>
      <c r="G6016" s="42" t="s">
        <v>11228</v>
      </c>
      <c r="H6016" s="7"/>
      <c r="I6016" s="42"/>
      <c r="J6016" s="42" t="s">
        <v>372</v>
      </c>
      <c r="K6016" s="8">
        <v>45841</v>
      </c>
      <c r="L6016" s="7" t="s">
        <v>8443</v>
      </c>
      <c r="M6016" s="44">
        <v>238.8</v>
      </c>
      <c r="N6016" s="7">
        <v>1</v>
      </c>
      <c r="O6016" s="44">
        <v>238.8</v>
      </c>
      <c r="P6016" s="44">
        <v>105.54</v>
      </c>
      <c r="Q6016" s="44">
        <v>9.48</v>
      </c>
      <c r="R6016" s="44">
        <v>51.76</v>
      </c>
      <c r="S6016" s="44">
        <v>0</v>
      </c>
      <c r="T6016" s="44">
        <v>0</v>
      </c>
      <c r="U6016" s="44">
        <v>72.02</v>
      </c>
      <c r="V6016" s="9">
        <v>0.30159999999999998</v>
      </c>
      <c r="W6016" s="42" t="s">
        <v>34</v>
      </c>
      <c r="X6016" s="43"/>
      <c r="Y6016" s="43"/>
      <c r="Z6016" s="43" t="s">
        <v>8442</v>
      </c>
      <c r="AA6016" s="37" t="str">
        <f>VLOOKUP(J6016, sku!B:C, 2, FALSE)</f>
        <v>Aquecedor</v>
      </c>
      <c r="AB6016" s="37" t="str">
        <f>VLOOKUP(J6016, sku!B:BM, 64, FALSE)</f>
        <v>Importação</v>
      </c>
      <c r="AC6016" s="37" t="str">
        <f>LEFT(pedidos[[#This Row],[SKU]],3)</f>
        <v>1XA</v>
      </c>
      <c r="AD6016" s="37" t="str" cm="1">
        <f t="array" aca="1" ref="AD6016" ca="1">IFERROR(
  INDEX(
    montadora[Montadora],
    MATCH(TRUE,LEFT(#REF!,NÚCARACT(montadora[SKU Parcial]))=montadora[SKU Parcial],0)
  ),
  ""
)</f>
        <v/>
      </c>
    </row>
    <row r="6017" spans="1:30" x14ac:dyDescent="0.25">
      <c r="A6017" s="42" t="s">
        <v>11140</v>
      </c>
      <c r="B6017" s="42"/>
      <c r="C6017" s="42"/>
      <c r="D6017" s="42"/>
      <c r="E6017" s="42">
        <v>22293676420</v>
      </c>
      <c r="F6017" s="42" t="s">
        <v>8350</v>
      </c>
      <c r="G6017" s="42" t="s">
        <v>11228</v>
      </c>
      <c r="H6017" s="7"/>
      <c r="I6017" s="42"/>
      <c r="J6017" s="42" t="s">
        <v>703</v>
      </c>
      <c r="K6017" s="8">
        <v>45841</v>
      </c>
      <c r="L6017" s="7" t="s">
        <v>8443</v>
      </c>
      <c r="M6017" s="44">
        <v>22.9</v>
      </c>
      <c r="N6017" s="7">
        <v>1</v>
      </c>
      <c r="O6017" s="44">
        <v>22.9</v>
      </c>
      <c r="P6017" s="44">
        <v>7.52</v>
      </c>
      <c r="Q6017" s="44">
        <v>0.91</v>
      </c>
      <c r="R6017" s="44">
        <v>8.58</v>
      </c>
      <c r="S6017" s="44">
        <v>0</v>
      </c>
      <c r="T6017" s="44">
        <v>0</v>
      </c>
      <c r="U6017" s="44">
        <v>5.89</v>
      </c>
      <c r="V6017" s="9">
        <v>0.25719999999999998</v>
      </c>
      <c r="W6017" s="42" t="s">
        <v>34</v>
      </c>
      <c r="X6017" s="43"/>
      <c r="Y6017" s="43"/>
      <c r="Z6017" s="43" t="s">
        <v>8442</v>
      </c>
      <c r="AA6017" s="37" t="str">
        <f>VLOOKUP(J6017, sku!B:C, 2, FALSE)</f>
        <v>Trava Disco De Freio Moto - Preto</v>
      </c>
      <c r="AB6017" s="37" t="str">
        <f>VLOOKUP(J6017, sku!B:BM, 64, FALSE)</f>
        <v>Importação</v>
      </c>
      <c r="AC6017" s="37" t="str">
        <f>LEFT(pedidos[[#This Row],[SKU]],3)</f>
        <v>ET0</v>
      </c>
      <c r="AD6017" s="37" t="str" cm="1">
        <f t="array" aca="1" ref="AD6017" ca="1">IFERROR(
  INDEX(
    montadora[Montadora],
    MATCH(TRUE,LEFT(#REF!,NÚCARACT(montadora[SKU Parcial]))=montadora[SKU Parcial],0)
  ),
  ""
)</f>
        <v/>
      </c>
    </row>
    <row r="6018" spans="1:30" x14ac:dyDescent="0.25">
      <c r="A6018" s="42" t="s">
        <v>11141</v>
      </c>
      <c r="B6018" s="42"/>
      <c r="C6018" s="42"/>
      <c r="D6018" s="42"/>
      <c r="E6018" s="42">
        <v>20598018789</v>
      </c>
      <c r="F6018" s="42" t="s">
        <v>8394</v>
      </c>
      <c r="G6018" s="42" t="s">
        <v>11228</v>
      </c>
      <c r="H6018" s="7"/>
      <c r="I6018" s="42"/>
      <c r="J6018" s="42" t="s">
        <v>938</v>
      </c>
      <c r="K6018" s="8">
        <v>45841</v>
      </c>
      <c r="L6018" s="7" t="s">
        <v>8443</v>
      </c>
      <c r="M6018" s="44">
        <v>77.900000000000006</v>
      </c>
      <c r="N6018" s="7">
        <v>1</v>
      </c>
      <c r="O6018" s="44">
        <v>93.93</v>
      </c>
      <c r="P6018" s="44">
        <v>36</v>
      </c>
      <c r="Q6018" s="44">
        <v>3.09</v>
      </c>
      <c r="R6018" s="44">
        <v>19.579999999999998</v>
      </c>
      <c r="S6018" s="44">
        <v>16.03</v>
      </c>
      <c r="T6018" s="44">
        <v>0</v>
      </c>
      <c r="U6018" s="44">
        <v>19.23</v>
      </c>
      <c r="V6018" s="9">
        <v>0.24679999999999999</v>
      </c>
      <c r="W6018" s="42" t="s">
        <v>34</v>
      </c>
      <c r="X6018" s="43"/>
      <c r="Y6018" s="43"/>
      <c r="Z6018" s="43" t="s">
        <v>8442</v>
      </c>
      <c r="AA6018" s="37" t="str">
        <f>VLOOKUP(J6018, sku!B:C, 2, FALSE)</f>
        <v>Cadeirinha Preta Aro 26 - Peixinho Bike</v>
      </c>
      <c r="AB6018" s="37" t="str">
        <f>VLOOKUP(J6018, sku!B:BM, 64, FALSE)</f>
        <v>Revenda</v>
      </c>
      <c r="AC6018" s="37" t="str">
        <f>LEFT(pedidos[[#This Row],[SKU]],3)</f>
        <v>CAD</v>
      </c>
      <c r="AD6018" s="37" t="str" cm="1">
        <f t="array" aca="1" ref="AD6018" ca="1">IFERROR(
  INDEX(
    montadora[Montadora],
    MATCH(TRUE,LEFT(#REF!,NÚCARACT(montadora[SKU Parcial]))=montadora[SKU Parcial],0)
  ),
  ""
)</f>
        <v/>
      </c>
    </row>
    <row r="6019" spans="1:30" x14ac:dyDescent="0.25">
      <c r="A6019" s="42" t="s">
        <v>11142</v>
      </c>
      <c r="B6019" s="42"/>
      <c r="C6019" s="42"/>
      <c r="D6019" s="42"/>
      <c r="E6019" s="42">
        <v>19899591744</v>
      </c>
      <c r="F6019" s="42" t="s">
        <v>10105</v>
      </c>
      <c r="G6019" s="42" t="s">
        <v>11228</v>
      </c>
      <c r="H6019" s="7"/>
      <c r="I6019" s="42"/>
      <c r="J6019" s="42" t="s">
        <v>10147</v>
      </c>
      <c r="K6019" s="8">
        <v>45841</v>
      </c>
      <c r="L6019" s="7" t="s">
        <v>8443</v>
      </c>
      <c r="M6019" s="44">
        <v>59.8</v>
      </c>
      <c r="N6019" s="7">
        <v>1</v>
      </c>
      <c r="O6019" s="44">
        <v>59.8</v>
      </c>
      <c r="P6019" s="44">
        <v>32.67</v>
      </c>
      <c r="Q6019" s="44">
        <v>2.37</v>
      </c>
      <c r="R6019" s="44">
        <v>15.96</v>
      </c>
      <c r="S6019" s="44">
        <v>0</v>
      </c>
      <c r="T6019" s="44">
        <v>0</v>
      </c>
      <c r="U6019" s="44">
        <v>8.8000000000000007</v>
      </c>
      <c r="V6019" s="9">
        <v>0.14710000000000001</v>
      </c>
      <c r="W6019" s="42" t="s">
        <v>34</v>
      </c>
      <c r="X6019" s="43"/>
      <c r="Y6019" s="43"/>
      <c r="Z6019" s="43" t="s">
        <v>8442</v>
      </c>
      <c r="AA6019" s="37" t="str">
        <f>VLOOKUP(J6019, sku!B:C, 2, FALSE)</f>
        <v>Strike 500ml</v>
      </c>
      <c r="AB6019" s="37" t="str">
        <f>VLOOKUP(J6019, sku!B:BM, 64, FALSE)</f>
        <v>Revenda</v>
      </c>
      <c r="AC6019" s="37" t="str">
        <f>LEFT(pedidos[[#This Row],[SKU]],3)</f>
        <v>VX2</v>
      </c>
      <c r="AD6019" s="37" t="str" cm="1">
        <f t="array" aca="1" ref="AD6019" ca="1">IFERROR(
  INDEX(
    montadora[Montadora],
    MATCH(TRUE,LEFT(#REF!,NÚCARACT(montadora[SKU Parcial]))=montadora[SKU Parcial],0)
  ),
  ""
)</f>
        <v/>
      </c>
    </row>
    <row r="6020" spans="1:30" x14ac:dyDescent="0.25">
      <c r="A6020" s="42" t="s">
        <v>11143</v>
      </c>
      <c r="B6020" s="42"/>
      <c r="C6020" s="42"/>
      <c r="D6020" s="42"/>
      <c r="E6020" s="42">
        <v>23993647167</v>
      </c>
      <c r="F6020" s="42" t="s">
        <v>10130</v>
      </c>
      <c r="G6020" s="42" t="s">
        <v>11228</v>
      </c>
      <c r="H6020" s="7"/>
      <c r="I6020" s="42"/>
      <c r="J6020" s="42" t="s">
        <v>3236</v>
      </c>
      <c r="K6020" s="8">
        <v>45841</v>
      </c>
      <c r="L6020" s="7" t="s">
        <v>8443</v>
      </c>
      <c r="M6020" s="44">
        <v>58.8</v>
      </c>
      <c r="N6020" s="7">
        <v>1</v>
      </c>
      <c r="O6020" s="44">
        <v>58.8</v>
      </c>
      <c r="P6020" s="44">
        <v>33.85</v>
      </c>
      <c r="Q6020" s="44">
        <v>2.33</v>
      </c>
      <c r="R6020" s="44">
        <v>15.76</v>
      </c>
      <c r="S6020" s="44">
        <v>0</v>
      </c>
      <c r="T6020" s="44">
        <v>0</v>
      </c>
      <c r="U6020" s="44">
        <v>6.86</v>
      </c>
      <c r="V6020" s="9">
        <v>0.1166</v>
      </c>
      <c r="W6020" s="42" t="s">
        <v>34</v>
      </c>
      <c r="X6020" s="43"/>
      <c r="Y6020" s="43"/>
      <c r="Z6020" s="43" t="s">
        <v>8442</v>
      </c>
      <c r="AA6020" s="37" t="str">
        <f>VLOOKUP(J6020, sku!B:C, 2, FALSE)</f>
        <v>Blend Cleaner Black Wax 500ml</v>
      </c>
      <c r="AB6020" s="37" t="str">
        <f>VLOOKUP(J6020, sku!B:BM, 64, FALSE)</f>
        <v>Revenda</v>
      </c>
      <c r="AC6020" s="37" t="str">
        <f>LEFT(pedidos[[#This Row],[SKU]],3)</f>
        <v>VX2</v>
      </c>
      <c r="AD6020" s="37" t="str" cm="1">
        <f t="array" aca="1" ref="AD6020" ca="1">IFERROR(
  INDEX(
    montadora[Montadora],
    MATCH(TRUE,LEFT(#REF!,NÚCARACT(montadora[SKU Parcial]))=montadora[SKU Parcial],0)
  ),
  ""
)</f>
        <v/>
      </c>
    </row>
    <row r="6021" spans="1:30" x14ac:dyDescent="0.25">
      <c r="A6021" s="42" t="s">
        <v>11144</v>
      </c>
      <c r="B6021" s="42"/>
      <c r="C6021" s="42"/>
      <c r="D6021" s="42"/>
      <c r="E6021" s="42">
        <v>23493657023</v>
      </c>
      <c r="F6021" s="42" t="s">
        <v>10109</v>
      </c>
      <c r="G6021" s="42" t="s">
        <v>11228</v>
      </c>
      <c r="H6021" s="7"/>
      <c r="I6021" s="42"/>
      <c r="J6021" s="42" t="s">
        <v>10148</v>
      </c>
      <c r="K6021" s="8">
        <v>45841</v>
      </c>
      <c r="L6021" s="7" t="s">
        <v>8443</v>
      </c>
      <c r="M6021" s="44">
        <v>97.8</v>
      </c>
      <c r="N6021" s="7">
        <v>1</v>
      </c>
      <c r="O6021" s="44">
        <v>105.8</v>
      </c>
      <c r="P6021" s="44">
        <v>60.45</v>
      </c>
      <c r="Q6021" s="44">
        <v>3.88</v>
      </c>
      <c r="R6021" s="44">
        <v>23.56</v>
      </c>
      <c r="S6021" s="44">
        <v>8</v>
      </c>
      <c r="T6021" s="44">
        <v>0</v>
      </c>
      <c r="U6021" s="44">
        <v>9.91</v>
      </c>
      <c r="V6021" s="9">
        <v>0.1013</v>
      </c>
      <c r="W6021" s="42" t="s">
        <v>34</v>
      </c>
      <c r="X6021" s="43"/>
      <c r="Y6021" s="43"/>
      <c r="Z6021" s="43" t="s">
        <v>8442</v>
      </c>
      <c r="AA6021" s="37" t="str">
        <f>VLOOKUP(J6021, sku!B:C, 2, FALSE)</f>
        <v>Revox 1,5l</v>
      </c>
      <c r="AB6021" s="37" t="str">
        <f>VLOOKUP(J6021, sku!B:BM, 64, FALSE)</f>
        <v>Revenda</v>
      </c>
      <c r="AC6021" s="37" t="str">
        <f>LEFT(pedidos[[#This Row],[SKU]],3)</f>
        <v>VX2</v>
      </c>
      <c r="AD6021" s="37" t="str" cm="1">
        <f t="array" aca="1" ref="AD6021" ca="1">IFERROR(
  INDEX(
    montadora[Montadora],
    MATCH(TRUE,LEFT(#REF!,NÚCARACT(montadora[SKU Parcial]))=montadora[SKU Parcial],0)
  ),
  ""
)</f>
        <v/>
      </c>
    </row>
    <row r="6022" spans="1:30" x14ac:dyDescent="0.25">
      <c r="A6022" s="42" t="s">
        <v>11145</v>
      </c>
      <c r="B6022" s="42"/>
      <c r="C6022" s="42"/>
      <c r="D6022" s="42"/>
      <c r="E6022" s="42">
        <v>22993662784</v>
      </c>
      <c r="F6022" s="42" t="s">
        <v>8380</v>
      </c>
      <c r="G6022" s="42" t="s">
        <v>11228</v>
      </c>
      <c r="H6022" s="7"/>
      <c r="I6022" s="42"/>
      <c r="J6022" s="42" t="s">
        <v>886</v>
      </c>
      <c r="K6022" s="8">
        <v>45841</v>
      </c>
      <c r="L6022" s="7" t="s">
        <v>8443</v>
      </c>
      <c r="M6022" s="44">
        <v>48.8</v>
      </c>
      <c r="N6022" s="7">
        <v>1</v>
      </c>
      <c r="O6022" s="44">
        <v>58.42</v>
      </c>
      <c r="P6022" s="44">
        <v>24.45</v>
      </c>
      <c r="Q6022" s="44">
        <v>1.94</v>
      </c>
      <c r="R6022" s="44">
        <v>13.76</v>
      </c>
      <c r="S6022" s="44">
        <v>9.6199999999999992</v>
      </c>
      <c r="T6022" s="44">
        <v>0</v>
      </c>
      <c r="U6022" s="44">
        <v>8.65</v>
      </c>
      <c r="V6022" s="9">
        <v>0.17730000000000001</v>
      </c>
      <c r="W6022" s="42" t="s">
        <v>34</v>
      </c>
      <c r="X6022" s="43"/>
      <c r="Y6022" s="43"/>
      <c r="Z6022" s="43" t="s">
        <v>8442</v>
      </c>
      <c r="AA6022" s="37" t="str">
        <f>VLOOKUP(J6022, sku!B:C, 2, FALSE)</f>
        <v>Trava Manete Moto E Bicicleta de Alumínio</v>
      </c>
      <c r="AB6022" s="37" t="str">
        <f>VLOOKUP(J6022, sku!B:BM, 64, FALSE)</f>
        <v>Importação</v>
      </c>
      <c r="AC6022" s="37" t="str">
        <f>LEFT(pedidos[[#This Row],[SKU]],3)</f>
        <v>ET0</v>
      </c>
      <c r="AD6022" s="37" t="str" cm="1">
        <f t="array" aca="1" ref="AD6022" ca="1">IFERROR(
  INDEX(
    montadora[Montadora],
    MATCH(TRUE,LEFT(#REF!,NÚCARACT(montadora[SKU Parcial]))=montadora[SKU Parcial],0)
  ),
  ""
)</f>
        <v/>
      </c>
    </row>
    <row r="6023" spans="1:30" x14ac:dyDescent="0.25">
      <c r="A6023" s="42" t="s">
        <v>11146</v>
      </c>
      <c r="B6023" s="42"/>
      <c r="C6023" s="42"/>
      <c r="D6023" s="42"/>
      <c r="E6023" s="42">
        <v>23093660429</v>
      </c>
      <c r="F6023" s="42" t="s">
        <v>10136</v>
      </c>
      <c r="G6023" s="42" t="s">
        <v>11228</v>
      </c>
      <c r="H6023" s="7"/>
      <c r="I6023" s="42"/>
      <c r="J6023" s="42" t="s">
        <v>10162</v>
      </c>
      <c r="K6023" s="8">
        <v>45841</v>
      </c>
      <c r="L6023" s="7" t="s">
        <v>8443</v>
      </c>
      <c r="M6023" s="44">
        <v>47.8</v>
      </c>
      <c r="N6023" s="7">
        <v>1</v>
      </c>
      <c r="O6023" s="44">
        <v>47.8</v>
      </c>
      <c r="P6023" s="44">
        <v>26.35</v>
      </c>
      <c r="Q6023" s="44">
        <v>1.9</v>
      </c>
      <c r="R6023" s="44">
        <v>13.56</v>
      </c>
      <c r="S6023" s="44">
        <v>0</v>
      </c>
      <c r="T6023" s="44">
        <v>0</v>
      </c>
      <c r="U6023" s="44">
        <v>5.99</v>
      </c>
      <c r="V6023" s="9">
        <v>0.12540000000000001</v>
      </c>
      <c r="W6023" s="42" t="s">
        <v>34</v>
      </c>
      <c r="X6023" s="43"/>
      <c r="Y6023" s="43"/>
      <c r="Z6023" s="43" t="s">
        <v>8442</v>
      </c>
      <c r="AA6023" s="37" t="str">
        <f>VLOOKUP(J6023, sku!B:C, 2, FALSE)</f>
        <v>SIO2-Pro 500ml</v>
      </c>
      <c r="AB6023" s="37" t="str">
        <f>VLOOKUP(J6023, sku!B:BM, 64, FALSE)</f>
        <v>Revenda</v>
      </c>
      <c r="AC6023" s="37" t="str">
        <f>LEFT(pedidos[[#This Row],[SKU]],3)</f>
        <v>VX2</v>
      </c>
      <c r="AD6023" s="37" t="str" cm="1">
        <f t="array" aca="1" ref="AD6023" ca="1">IFERROR(
  INDEX(
    montadora[Montadora],
    MATCH(TRUE,LEFT(#REF!,NÚCARACT(montadora[SKU Parcial]))=montadora[SKU Parcial],0)
  ),
  ""
)</f>
        <v/>
      </c>
    </row>
    <row r="6024" spans="1:30" x14ac:dyDescent="0.25">
      <c r="A6024" s="42" t="s">
        <v>11147</v>
      </c>
      <c r="B6024" s="42"/>
      <c r="C6024" s="42"/>
      <c r="D6024" s="42"/>
      <c r="E6024" s="42">
        <v>22298177656</v>
      </c>
      <c r="F6024" s="42" t="s">
        <v>8393</v>
      </c>
      <c r="G6024" s="42" t="s">
        <v>11228</v>
      </c>
      <c r="H6024" s="7"/>
      <c r="I6024" s="42"/>
      <c r="J6024" s="42" t="s">
        <v>2167</v>
      </c>
      <c r="K6024" s="8">
        <v>45841</v>
      </c>
      <c r="L6024" s="7" t="s">
        <v>8443</v>
      </c>
      <c r="M6024" s="44">
        <v>77.900000000000006</v>
      </c>
      <c r="N6024" s="7">
        <v>1</v>
      </c>
      <c r="O6024" s="44">
        <v>109.73</v>
      </c>
      <c r="P6024" s="44">
        <v>38.54</v>
      </c>
      <c r="Q6024" s="44">
        <v>3.09</v>
      </c>
      <c r="R6024" s="44">
        <v>19.579999999999998</v>
      </c>
      <c r="S6024" s="44">
        <v>31.83</v>
      </c>
      <c r="T6024" s="44">
        <v>0</v>
      </c>
      <c r="U6024" s="44">
        <v>16.690000000000001</v>
      </c>
      <c r="V6024" s="9">
        <v>0.2142</v>
      </c>
      <c r="W6024" s="42" t="s">
        <v>34</v>
      </c>
      <c r="X6024" s="43"/>
      <c r="Y6024" s="43"/>
      <c r="Z6024" s="43" t="s">
        <v>8442</v>
      </c>
      <c r="AA6024" s="37" t="str">
        <f>VLOOKUP(J6024, sku!B:C, 2, FALSE)</f>
        <v>Cadeirinha Rosa Aro 26 - Peixinho Bike</v>
      </c>
      <c r="AB6024" s="37" t="str">
        <f>VLOOKUP(J6024, sku!B:BM, 64, FALSE)</f>
        <v>Revenda</v>
      </c>
      <c r="AC6024" s="37" t="str">
        <f>LEFT(pedidos[[#This Row],[SKU]],3)</f>
        <v>CAD</v>
      </c>
      <c r="AD6024" s="37" t="str" cm="1">
        <f t="array" aca="1" ref="AD6024" ca="1">IFERROR(
  INDEX(
    montadora[Montadora],
    MATCH(TRUE,LEFT(#REF!,NÚCARACT(montadora[SKU Parcial]))=montadora[SKU Parcial],0)
  ),
  ""
)</f>
        <v/>
      </c>
    </row>
    <row r="6025" spans="1:30" x14ac:dyDescent="0.25">
      <c r="A6025" s="42" t="s">
        <v>11148</v>
      </c>
      <c r="B6025" s="42"/>
      <c r="C6025" s="42"/>
      <c r="D6025" s="42"/>
      <c r="E6025" s="42">
        <v>23998214127</v>
      </c>
      <c r="F6025" s="42" t="s">
        <v>10132</v>
      </c>
      <c r="G6025" s="42" t="s">
        <v>11228</v>
      </c>
      <c r="H6025" s="7"/>
      <c r="I6025" s="42"/>
      <c r="J6025" s="42" t="s">
        <v>2747</v>
      </c>
      <c r="K6025" s="8">
        <v>45841</v>
      </c>
      <c r="L6025" s="7" t="s">
        <v>8443</v>
      </c>
      <c r="M6025" s="44">
        <v>92.8</v>
      </c>
      <c r="N6025" s="7">
        <v>1</v>
      </c>
      <c r="O6025" s="44">
        <v>92.8</v>
      </c>
      <c r="P6025" s="44">
        <v>41.36</v>
      </c>
      <c r="Q6025" s="44">
        <v>3.68</v>
      </c>
      <c r="R6025" s="44">
        <v>22.56</v>
      </c>
      <c r="S6025" s="44">
        <v>0</v>
      </c>
      <c r="T6025" s="44">
        <v>0</v>
      </c>
      <c r="U6025" s="44">
        <v>25.2</v>
      </c>
      <c r="V6025" s="9">
        <v>0.27150000000000002</v>
      </c>
      <c r="W6025" s="42" t="s">
        <v>34</v>
      </c>
      <c r="X6025" s="43"/>
      <c r="Y6025" s="43"/>
      <c r="Z6025" s="43" t="s">
        <v>8442</v>
      </c>
      <c r="AA6025" s="37" t="str">
        <f>VLOOKUP(J6025, sku!B:C, 2, FALSE)</f>
        <v>Cabo de Chupeta Coaxial de Transferência de Carga de Bateria 12/24V 500 Amper, PVC, CCA 5 Metros</v>
      </c>
      <c r="AB6025" s="37" t="str">
        <f>VLOOKUP(J6025, sku!B:BM, 64, FALSE)</f>
        <v>Importação</v>
      </c>
      <c r="AC6025" s="37" t="str">
        <f>LEFT(pedidos[[#This Row],[SKU]],3)</f>
        <v>1EC</v>
      </c>
      <c r="AD6025" s="37" t="str" cm="1">
        <f t="array" aca="1" ref="AD6025" ca="1">IFERROR(
  INDEX(
    montadora[Montadora],
    MATCH(TRUE,LEFT(#REF!,NÚCARACT(montadora[SKU Parcial]))=montadora[SKU Parcial],0)
  ),
  ""
)</f>
        <v/>
      </c>
    </row>
    <row r="6026" spans="1:30" x14ac:dyDescent="0.25">
      <c r="A6026" s="42" t="s">
        <v>11149</v>
      </c>
      <c r="B6026" s="42"/>
      <c r="C6026" s="42"/>
      <c r="D6026" s="42"/>
      <c r="E6026" s="42">
        <v>20898008418</v>
      </c>
      <c r="F6026" s="42" t="s">
        <v>8818</v>
      </c>
      <c r="G6026" s="42" t="s">
        <v>11228</v>
      </c>
      <c r="H6026" s="7"/>
      <c r="I6026" s="42"/>
      <c r="J6026" s="42" t="s">
        <v>7795</v>
      </c>
      <c r="K6026" s="8">
        <v>45841</v>
      </c>
      <c r="L6026" s="7" t="s">
        <v>8443</v>
      </c>
      <c r="M6026" s="44">
        <v>93.8</v>
      </c>
      <c r="N6026" s="7">
        <v>1</v>
      </c>
      <c r="O6026" s="44">
        <v>96.45</v>
      </c>
      <c r="P6026" s="44">
        <v>47.57</v>
      </c>
      <c r="Q6026" s="44">
        <v>3.72</v>
      </c>
      <c r="R6026" s="44">
        <v>22.76</v>
      </c>
      <c r="S6026" s="44">
        <v>2.65</v>
      </c>
      <c r="T6026" s="44">
        <v>0</v>
      </c>
      <c r="U6026" s="44">
        <v>19.75</v>
      </c>
      <c r="V6026" s="9">
        <v>0.21049999999999999</v>
      </c>
      <c r="W6026" s="42" t="s">
        <v>34</v>
      </c>
      <c r="X6026" s="43"/>
      <c r="Y6026" s="43"/>
      <c r="Z6026" s="43" t="s">
        <v>8442</v>
      </c>
      <c r="AA6026" s="37" t="str">
        <f>VLOOKUP(J6026, sku!B:C, 2, FALSE)</f>
        <v>Fogareiro 1 Boca Com Maleta</v>
      </c>
      <c r="AB6026" s="37" t="str">
        <f>VLOOKUP(J6026, sku!B:BM, 64, FALSE)</f>
        <v>Importação</v>
      </c>
      <c r="AC6026" s="37" t="str">
        <f>LEFT(pedidos[[#This Row],[SKU]],3)</f>
        <v>1FO</v>
      </c>
      <c r="AD6026" s="37" t="str" cm="1">
        <f t="array" aca="1" ref="AD6026" ca="1">IFERROR(
  INDEX(
    montadora[Montadora],
    MATCH(TRUE,LEFT(#REF!,NÚCARACT(montadora[SKU Parcial]))=montadora[SKU Parcial],0)
  ),
  ""
)</f>
        <v/>
      </c>
    </row>
    <row r="6027" spans="1:30" x14ac:dyDescent="0.25">
      <c r="A6027" s="42" t="s">
        <v>11150</v>
      </c>
      <c r="B6027" s="42"/>
      <c r="C6027" s="42"/>
      <c r="D6027" s="42"/>
      <c r="E6027" s="42">
        <v>23998214127</v>
      </c>
      <c r="F6027" s="42" t="s">
        <v>10132</v>
      </c>
      <c r="G6027" s="42" t="s">
        <v>11228</v>
      </c>
      <c r="H6027" s="7"/>
      <c r="I6027" s="42"/>
      <c r="J6027" s="42" t="s">
        <v>2747</v>
      </c>
      <c r="K6027" s="8">
        <v>45841</v>
      </c>
      <c r="L6027" s="7" t="s">
        <v>8443</v>
      </c>
      <c r="M6027" s="44">
        <v>92.8</v>
      </c>
      <c r="N6027" s="7">
        <v>1</v>
      </c>
      <c r="O6027" s="44">
        <v>92.8</v>
      </c>
      <c r="P6027" s="44">
        <v>41.36</v>
      </c>
      <c r="Q6027" s="44">
        <v>3.68</v>
      </c>
      <c r="R6027" s="44">
        <v>22.56</v>
      </c>
      <c r="S6027" s="44">
        <v>0</v>
      </c>
      <c r="T6027" s="44">
        <v>0</v>
      </c>
      <c r="U6027" s="44">
        <v>25.2</v>
      </c>
      <c r="V6027" s="9">
        <v>0.27150000000000002</v>
      </c>
      <c r="W6027" s="42" t="s">
        <v>34</v>
      </c>
      <c r="X6027" s="43"/>
      <c r="Y6027" s="43"/>
      <c r="Z6027" s="43" t="s">
        <v>8442</v>
      </c>
      <c r="AA6027" s="37" t="str">
        <f>VLOOKUP(J6027, sku!B:C, 2, FALSE)</f>
        <v>Cabo de Chupeta Coaxial de Transferência de Carga de Bateria 12/24V 500 Amper, PVC, CCA 5 Metros</v>
      </c>
      <c r="AB6027" s="37" t="str">
        <f>VLOOKUP(J6027, sku!B:BM, 64, FALSE)</f>
        <v>Importação</v>
      </c>
      <c r="AC6027" s="37" t="str">
        <f>LEFT(pedidos[[#This Row],[SKU]],3)</f>
        <v>1EC</v>
      </c>
      <c r="AD6027" s="37" t="str" cm="1">
        <f t="array" aca="1" ref="AD6027" ca="1">IFERROR(
  INDEX(
    montadora[Montadora],
    MATCH(TRUE,LEFT(#REF!,NÚCARACT(montadora[SKU Parcial]))=montadora[SKU Parcial],0)
  ),
  ""
)</f>
        <v/>
      </c>
    </row>
    <row r="6028" spans="1:30" x14ac:dyDescent="0.25">
      <c r="A6028" s="42" t="s">
        <v>11151</v>
      </c>
      <c r="B6028" s="42"/>
      <c r="C6028" s="42"/>
      <c r="D6028" s="42"/>
      <c r="E6028" s="42">
        <v>23493661700</v>
      </c>
      <c r="F6028" s="42" t="s">
        <v>10708</v>
      </c>
      <c r="G6028" s="42" t="s">
        <v>11228</v>
      </c>
      <c r="H6028" s="7"/>
      <c r="I6028" s="42"/>
      <c r="J6028" s="42" t="s">
        <v>2865</v>
      </c>
      <c r="K6028" s="8">
        <v>45841</v>
      </c>
      <c r="L6028" s="7" t="s">
        <v>8443</v>
      </c>
      <c r="M6028" s="44">
        <v>56.8</v>
      </c>
      <c r="N6028" s="7">
        <v>1</v>
      </c>
      <c r="O6028" s="44">
        <v>56.8</v>
      </c>
      <c r="P6028" s="44">
        <v>31.94</v>
      </c>
      <c r="Q6028" s="44">
        <v>2.25</v>
      </c>
      <c r="R6028" s="44">
        <v>15.36</v>
      </c>
      <c r="S6028" s="44">
        <v>0</v>
      </c>
      <c r="T6028" s="44">
        <v>0</v>
      </c>
      <c r="U6028" s="44">
        <v>7.25</v>
      </c>
      <c r="V6028" s="9">
        <v>0.12759999999999999</v>
      </c>
      <c r="W6028" s="42" t="s">
        <v>34</v>
      </c>
      <c r="X6028" s="43"/>
      <c r="Y6028" s="43"/>
      <c r="Z6028" s="43" t="s">
        <v>8442</v>
      </c>
      <c r="AA6028" s="37" t="str">
        <f>VLOOKUP(J6028, sku!B:C, 2, FALSE)</f>
        <v>Blend Metal Polish 150g</v>
      </c>
      <c r="AB6028" s="37" t="str">
        <f>VLOOKUP(J6028, sku!B:BM, 64, FALSE)</f>
        <v>Revenda</v>
      </c>
      <c r="AC6028" s="37" t="str">
        <f>LEFT(pedidos[[#This Row],[SKU]],3)</f>
        <v>VX2</v>
      </c>
      <c r="AD6028" s="37" t="str" cm="1">
        <f t="array" aca="1" ref="AD6028" ca="1">IFERROR(
  INDEX(
    montadora[Montadora],
    MATCH(TRUE,LEFT(#REF!,NÚCARACT(montadora[SKU Parcial]))=montadora[SKU Parcial],0)
  ),
  ""
)</f>
        <v/>
      </c>
    </row>
    <row r="6029" spans="1:30" x14ac:dyDescent="0.25">
      <c r="A6029" s="42" t="s">
        <v>11152</v>
      </c>
      <c r="B6029" s="42"/>
      <c r="C6029" s="42"/>
      <c r="D6029" s="42"/>
      <c r="E6029" s="42">
        <v>22093763527</v>
      </c>
      <c r="F6029" s="42" t="s">
        <v>10104</v>
      </c>
      <c r="G6029" s="42" t="s">
        <v>11228</v>
      </c>
      <c r="H6029" s="7"/>
      <c r="I6029" s="42"/>
      <c r="J6029" s="42" t="s">
        <v>2941</v>
      </c>
      <c r="K6029" s="8">
        <v>45841</v>
      </c>
      <c r="L6029" s="7" t="s">
        <v>8443</v>
      </c>
      <c r="M6029" s="44">
        <v>28.8</v>
      </c>
      <c r="N6029" s="7">
        <v>1</v>
      </c>
      <c r="O6029" s="44">
        <v>28.8</v>
      </c>
      <c r="P6029" s="44">
        <v>12.9</v>
      </c>
      <c r="Q6029" s="44">
        <v>1.1399999999999999</v>
      </c>
      <c r="R6029" s="44">
        <v>9.76</v>
      </c>
      <c r="S6029" s="44">
        <v>0</v>
      </c>
      <c r="T6029" s="44">
        <v>0</v>
      </c>
      <c r="U6029" s="44">
        <v>5</v>
      </c>
      <c r="V6029" s="9">
        <v>0.17349999999999999</v>
      </c>
      <c r="W6029" s="42" t="s">
        <v>34</v>
      </c>
      <c r="X6029" s="43"/>
      <c r="Y6029" s="43"/>
      <c r="Z6029" s="43" t="s">
        <v>8442</v>
      </c>
      <c r="AA6029" s="37" t="str">
        <f>VLOOKUP(J6029, sku!B:C, 2, FALSE)</f>
        <v>Chave Allen de Aço de Cabeça, Esférica (9 Peças) Hex Key</v>
      </c>
      <c r="AB6029" s="37" t="str">
        <f>VLOOKUP(J6029, sku!B:BM, 64, FALSE)</f>
        <v>Importação</v>
      </c>
      <c r="AC6029" s="37" t="str">
        <f>LEFT(pedidos[[#This Row],[SKU]],3)</f>
        <v>1K9</v>
      </c>
      <c r="AD6029" s="37" t="str" cm="1">
        <f t="array" aca="1" ref="AD6029" ca="1">IFERROR(
  INDEX(
    montadora[Montadora],
    MATCH(TRUE,LEFT(#REF!,NÚCARACT(montadora[SKU Parcial]))=montadora[SKU Parcial],0)
  ),
  ""
)</f>
        <v/>
      </c>
    </row>
    <row r="6030" spans="1:30" x14ac:dyDescent="0.25">
      <c r="A6030" s="42" t="s">
        <v>11153</v>
      </c>
      <c r="B6030" s="42"/>
      <c r="C6030" s="42"/>
      <c r="D6030" s="42"/>
      <c r="E6030" s="42">
        <v>23993647167</v>
      </c>
      <c r="F6030" s="42" t="s">
        <v>10130</v>
      </c>
      <c r="G6030" s="42" t="s">
        <v>11228</v>
      </c>
      <c r="H6030" s="7"/>
      <c r="I6030" s="42"/>
      <c r="J6030" s="42" t="s">
        <v>3236</v>
      </c>
      <c r="K6030" s="8">
        <v>45841</v>
      </c>
      <c r="L6030" s="7" t="s">
        <v>8443</v>
      </c>
      <c r="M6030" s="44">
        <v>58.8</v>
      </c>
      <c r="N6030" s="7">
        <v>1</v>
      </c>
      <c r="O6030" s="44">
        <v>58.8</v>
      </c>
      <c r="P6030" s="44">
        <v>33.85</v>
      </c>
      <c r="Q6030" s="44">
        <v>2.33</v>
      </c>
      <c r="R6030" s="44">
        <v>15.76</v>
      </c>
      <c r="S6030" s="44">
        <v>0</v>
      </c>
      <c r="T6030" s="44">
        <v>0</v>
      </c>
      <c r="U6030" s="44">
        <v>6.86</v>
      </c>
      <c r="V6030" s="9">
        <v>0.1166</v>
      </c>
      <c r="W6030" s="42" t="s">
        <v>34</v>
      </c>
      <c r="X6030" s="43"/>
      <c r="Y6030" s="43"/>
      <c r="Z6030" s="43" t="s">
        <v>8442</v>
      </c>
      <c r="AA6030" s="37" t="str">
        <f>VLOOKUP(J6030, sku!B:C, 2, FALSE)</f>
        <v>Blend Cleaner Black Wax 500ml</v>
      </c>
      <c r="AB6030" s="37" t="str">
        <f>VLOOKUP(J6030, sku!B:BM, 64, FALSE)</f>
        <v>Revenda</v>
      </c>
      <c r="AC6030" s="37" t="str">
        <f>LEFT(pedidos[[#This Row],[SKU]],3)</f>
        <v>VX2</v>
      </c>
      <c r="AD6030" s="37" t="str" cm="1">
        <f t="array" aca="1" ref="AD6030" ca="1">IFERROR(
  INDEX(
    montadora[Montadora],
    MATCH(TRUE,LEFT(#REF!,NÚCARACT(montadora[SKU Parcial]))=montadora[SKU Parcial],0)
  ),
  ""
)</f>
        <v/>
      </c>
    </row>
    <row r="6031" spans="1:30" x14ac:dyDescent="0.25">
      <c r="A6031" s="42" t="s">
        <v>11154</v>
      </c>
      <c r="B6031" s="42"/>
      <c r="C6031" s="42"/>
      <c r="D6031" s="42"/>
      <c r="E6031" s="42">
        <v>19299592888</v>
      </c>
      <c r="F6031" s="42" t="s">
        <v>8385</v>
      </c>
      <c r="G6031" s="42" t="s">
        <v>11228</v>
      </c>
      <c r="H6031" s="7"/>
      <c r="I6031" s="42"/>
      <c r="J6031" s="42" t="s">
        <v>3286</v>
      </c>
      <c r="K6031" s="8">
        <v>45841</v>
      </c>
      <c r="L6031" s="7" t="s">
        <v>8443</v>
      </c>
      <c r="M6031" s="44">
        <v>47.8</v>
      </c>
      <c r="N6031" s="7">
        <v>1</v>
      </c>
      <c r="O6031" s="44">
        <v>47.8</v>
      </c>
      <c r="P6031" s="44">
        <v>26.9</v>
      </c>
      <c r="Q6031" s="44">
        <v>1.9</v>
      </c>
      <c r="R6031" s="44">
        <v>13.56</v>
      </c>
      <c r="S6031" s="44">
        <v>0</v>
      </c>
      <c r="T6031" s="44">
        <v>0</v>
      </c>
      <c r="U6031" s="44">
        <v>5.44</v>
      </c>
      <c r="V6031" s="9">
        <v>0.1139</v>
      </c>
      <c r="W6031" s="42" t="s">
        <v>34</v>
      </c>
      <c r="X6031" s="43"/>
      <c r="Y6031" s="43"/>
      <c r="Z6031" s="43" t="s">
        <v>8442</v>
      </c>
      <c r="AA6031" s="37" t="str">
        <f>VLOOKUP(J6031, sku!B:C, 2, FALSE)</f>
        <v>V-Floc 1,5l</v>
      </c>
      <c r="AB6031" s="37" t="str">
        <f>VLOOKUP(J6031, sku!B:BM, 64, FALSE)</f>
        <v>Revenda</v>
      </c>
      <c r="AC6031" s="37" t="str">
        <f>LEFT(pedidos[[#This Row],[SKU]],3)</f>
        <v>VX2</v>
      </c>
      <c r="AD6031" s="37" t="str" cm="1">
        <f t="array" aca="1" ref="AD6031" ca="1">IFERROR(
  INDEX(
    montadora[Montadora],
    MATCH(TRUE,LEFT(#REF!,NÚCARACT(montadora[SKU Parcial]))=montadora[SKU Parcial],0)
  ),
  ""
)</f>
        <v/>
      </c>
    </row>
    <row r="6032" spans="1:30" x14ac:dyDescent="0.25">
      <c r="A6032" s="42" t="s">
        <v>11155</v>
      </c>
      <c r="B6032" s="42"/>
      <c r="C6032" s="42"/>
      <c r="D6032" s="42"/>
      <c r="E6032" s="42">
        <v>23998214127</v>
      </c>
      <c r="F6032" s="42" t="s">
        <v>10132</v>
      </c>
      <c r="G6032" s="42" t="s">
        <v>11228</v>
      </c>
      <c r="H6032" s="7"/>
      <c r="I6032" s="42"/>
      <c r="J6032" s="42" t="s">
        <v>2747</v>
      </c>
      <c r="K6032" s="8">
        <v>45841</v>
      </c>
      <c r="L6032" s="7" t="s">
        <v>8443</v>
      </c>
      <c r="M6032" s="44">
        <v>92.8</v>
      </c>
      <c r="N6032" s="7">
        <v>1</v>
      </c>
      <c r="O6032" s="44">
        <v>92.8</v>
      </c>
      <c r="P6032" s="44">
        <v>41.36</v>
      </c>
      <c r="Q6032" s="44">
        <v>3.68</v>
      </c>
      <c r="R6032" s="44">
        <v>22.56</v>
      </c>
      <c r="S6032" s="44">
        <v>0</v>
      </c>
      <c r="T6032" s="44">
        <v>0</v>
      </c>
      <c r="U6032" s="44">
        <v>25.2</v>
      </c>
      <c r="V6032" s="9">
        <v>0.27150000000000002</v>
      </c>
      <c r="W6032" s="42" t="s">
        <v>34</v>
      </c>
      <c r="X6032" s="43"/>
      <c r="Y6032" s="43"/>
      <c r="Z6032" s="43" t="s">
        <v>8442</v>
      </c>
      <c r="AA6032" s="37" t="str">
        <f>VLOOKUP(J6032, sku!B:C, 2, FALSE)</f>
        <v>Cabo de Chupeta Coaxial de Transferência de Carga de Bateria 12/24V 500 Amper, PVC, CCA 5 Metros</v>
      </c>
      <c r="AB6032" s="37" t="str">
        <f>VLOOKUP(J6032, sku!B:BM, 64, FALSE)</f>
        <v>Importação</v>
      </c>
      <c r="AC6032" s="37" t="str">
        <f>LEFT(pedidos[[#This Row],[SKU]],3)</f>
        <v>1EC</v>
      </c>
      <c r="AD6032" s="37" t="str" cm="1">
        <f t="array" aca="1" ref="AD6032" ca="1">IFERROR(
  INDEX(
    montadora[Montadora],
    MATCH(TRUE,LEFT(#REF!,NÚCARACT(montadora[SKU Parcial]))=montadora[SKU Parcial],0)
  ),
  ""
)</f>
        <v/>
      </c>
    </row>
    <row r="6033" spans="1:30" x14ac:dyDescent="0.25">
      <c r="A6033" s="42" t="s">
        <v>11156</v>
      </c>
      <c r="B6033" s="42"/>
      <c r="C6033" s="42"/>
      <c r="D6033" s="42"/>
      <c r="E6033" s="42">
        <v>21199662979</v>
      </c>
      <c r="F6033" s="42" t="s">
        <v>10123</v>
      </c>
      <c r="G6033" s="42" t="s">
        <v>11228</v>
      </c>
      <c r="H6033" s="7"/>
      <c r="I6033" s="42"/>
      <c r="J6033" s="42" t="s">
        <v>2566</v>
      </c>
      <c r="K6033" s="8">
        <v>45841</v>
      </c>
      <c r="L6033" s="7" t="s">
        <v>8443</v>
      </c>
      <c r="M6033" s="44">
        <v>18.8</v>
      </c>
      <c r="N6033" s="7">
        <v>1</v>
      </c>
      <c r="O6033" s="44">
        <v>18.8</v>
      </c>
      <c r="P6033" s="44">
        <v>5.4</v>
      </c>
      <c r="Q6033" s="44">
        <v>0.75</v>
      </c>
      <c r="R6033" s="44">
        <v>7.76</v>
      </c>
      <c r="S6033" s="44">
        <v>0</v>
      </c>
      <c r="T6033" s="44">
        <v>0</v>
      </c>
      <c r="U6033" s="44">
        <v>4.8899999999999997</v>
      </c>
      <c r="V6033" s="9">
        <v>0.26029999999999998</v>
      </c>
      <c r="W6033" s="42" t="s">
        <v>34</v>
      </c>
      <c r="X6033" s="43"/>
      <c r="Y6033" s="43"/>
      <c r="Z6033" s="43" t="s">
        <v>8442</v>
      </c>
      <c r="AA6033" s="37" t="str">
        <f>VLOOKUP(J6033, sku!B:C, 2, FALSE)</f>
        <v>Chave Allen de Aço de Cabeça, Esférica (9 Peças) Hex Key Wrench</v>
      </c>
      <c r="AB6033" s="37" t="str">
        <f>VLOOKUP(J6033, sku!B:BM, 64, FALSE)</f>
        <v>Importação</v>
      </c>
      <c r="AC6033" s="37" t="str">
        <f>LEFT(pedidos[[#This Row],[SKU]],3)</f>
        <v>1K9</v>
      </c>
      <c r="AD6033" s="37" t="str" cm="1">
        <f t="array" aca="1" ref="AD6033" ca="1">IFERROR(
  INDEX(
    montadora[Montadora],
    MATCH(TRUE,LEFT(#REF!,NÚCARACT(montadora[SKU Parcial]))=montadora[SKU Parcial],0)
  ),
  ""
)</f>
        <v/>
      </c>
    </row>
    <row r="6034" spans="1:30" x14ac:dyDescent="0.25">
      <c r="A6034" s="42" t="s">
        <v>11157</v>
      </c>
      <c r="B6034" s="42"/>
      <c r="C6034" s="42"/>
      <c r="D6034" s="42"/>
      <c r="E6034" s="42">
        <v>23998214127</v>
      </c>
      <c r="F6034" s="42" t="s">
        <v>10132</v>
      </c>
      <c r="G6034" s="42" t="s">
        <v>11228</v>
      </c>
      <c r="H6034" s="7"/>
      <c r="I6034" s="42"/>
      <c r="J6034" s="42" t="s">
        <v>2747</v>
      </c>
      <c r="K6034" s="8">
        <v>45841</v>
      </c>
      <c r="L6034" s="7" t="s">
        <v>8443</v>
      </c>
      <c r="M6034" s="44">
        <v>88.8</v>
      </c>
      <c r="N6034" s="7">
        <v>1</v>
      </c>
      <c r="O6034" s="44">
        <v>88.8</v>
      </c>
      <c r="P6034" s="44">
        <v>41.36</v>
      </c>
      <c r="Q6034" s="44">
        <v>3.53</v>
      </c>
      <c r="R6034" s="44">
        <v>21.76</v>
      </c>
      <c r="S6034" s="44">
        <v>0</v>
      </c>
      <c r="T6034" s="44">
        <v>0</v>
      </c>
      <c r="U6034" s="44">
        <v>22.15</v>
      </c>
      <c r="V6034" s="9">
        <v>0.2495</v>
      </c>
      <c r="W6034" s="42" t="s">
        <v>34</v>
      </c>
      <c r="X6034" s="43"/>
      <c r="Y6034" s="43"/>
      <c r="Z6034" s="43" t="s">
        <v>8442</v>
      </c>
      <c r="AA6034" s="37" t="str">
        <f>VLOOKUP(J6034, sku!B:C, 2, FALSE)</f>
        <v>Cabo de Chupeta Coaxial de Transferência de Carga de Bateria 12/24V 500 Amper, PVC, CCA 5 Metros</v>
      </c>
      <c r="AB6034" s="37" t="str">
        <f>VLOOKUP(J6034, sku!B:BM, 64, FALSE)</f>
        <v>Importação</v>
      </c>
      <c r="AC6034" s="37" t="str">
        <f>LEFT(pedidos[[#This Row],[SKU]],3)</f>
        <v>1EC</v>
      </c>
      <c r="AD6034" s="37" t="str" cm="1">
        <f t="array" aca="1" ref="AD6034" ca="1">IFERROR(
  INDEX(
    montadora[Montadora],
    MATCH(TRUE,LEFT(#REF!,NÚCARACT(montadora[SKU Parcial]))=montadora[SKU Parcial],0)
  ),
  ""
)</f>
        <v/>
      </c>
    </row>
    <row r="6035" spans="1:30" x14ac:dyDescent="0.25">
      <c r="A6035" s="42" t="s">
        <v>11158</v>
      </c>
      <c r="B6035" s="42"/>
      <c r="C6035" s="42"/>
      <c r="D6035" s="42"/>
      <c r="E6035" s="42">
        <v>23998214127</v>
      </c>
      <c r="F6035" s="42" t="s">
        <v>10132</v>
      </c>
      <c r="G6035" s="42" t="s">
        <v>11228</v>
      </c>
      <c r="H6035" s="7"/>
      <c r="I6035" s="42"/>
      <c r="J6035" s="42" t="s">
        <v>2747</v>
      </c>
      <c r="K6035" s="8">
        <v>45841</v>
      </c>
      <c r="L6035" s="7" t="s">
        <v>8443</v>
      </c>
      <c r="M6035" s="44">
        <v>88.8</v>
      </c>
      <c r="N6035" s="7">
        <v>1</v>
      </c>
      <c r="O6035" s="44">
        <v>88.8</v>
      </c>
      <c r="P6035" s="44">
        <v>41.36</v>
      </c>
      <c r="Q6035" s="44">
        <v>3.53</v>
      </c>
      <c r="R6035" s="44">
        <v>21.76</v>
      </c>
      <c r="S6035" s="44">
        <v>0</v>
      </c>
      <c r="T6035" s="44">
        <v>0</v>
      </c>
      <c r="U6035" s="44">
        <v>22.15</v>
      </c>
      <c r="V6035" s="9">
        <v>0.2495</v>
      </c>
      <c r="W6035" s="42" t="s">
        <v>34</v>
      </c>
      <c r="X6035" s="43"/>
      <c r="Y6035" s="43"/>
      <c r="Z6035" s="43" t="s">
        <v>8442</v>
      </c>
      <c r="AA6035" s="37" t="str">
        <f>VLOOKUP(J6035, sku!B:C, 2, FALSE)</f>
        <v>Cabo de Chupeta Coaxial de Transferência de Carga de Bateria 12/24V 500 Amper, PVC, CCA 5 Metros</v>
      </c>
      <c r="AB6035" s="37" t="str">
        <f>VLOOKUP(J6035, sku!B:BM, 64, FALSE)</f>
        <v>Importação</v>
      </c>
      <c r="AC6035" s="37" t="str">
        <f>LEFT(pedidos[[#This Row],[SKU]],3)</f>
        <v>1EC</v>
      </c>
      <c r="AD6035" s="37" t="str" cm="1">
        <f t="array" aca="1" ref="AD6035" ca="1">IFERROR(
  INDEX(
    montadora[Montadora],
    MATCH(TRUE,LEFT(#REF!,NÚCARACT(montadora[SKU Parcial]))=montadora[SKU Parcial],0)
  ),
  ""
)</f>
        <v/>
      </c>
    </row>
    <row r="6036" spans="1:30" x14ac:dyDescent="0.25">
      <c r="A6036" s="42" t="s">
        <v>11159</v>
      </c>
      <c r="B6036" s="42"/>
      <c r="C6036" s="42"/>
      <c r="D6036" s="42"/>
      <c r="E6036" s="42">
        <v>22093763527</v>
      </c>
      <c r="F6036" s="42" t="s">
        <v>10104</v>
      </c>
      <c r="G6036" s="42" t="s">
        <v>11228</v>
      </c>
      <c r="H6036" s="7"/>
      <c r="I6036" s="42"/>
      <c r="J6036" s="42" t="s">
        <v>2941</v>
      </c>
      <c r="K6036" s="8">
        <v>45840</v>
      </c>
      <c r="L6036" s="7" t="s">
        <v>8443</v>
      </c>
      <c r="M6036" s="44">
        <v>28.8</v>
      </c>
      <c r="N6036" s="7">
        <v>1</v>
      </c>
      <c r="O6036" s="44">
        <v>28.8</v>
      </c>
      <c r="P6036" s="44">
        <v>12.9</v>
      </c>
      <c r="Q6036" s="44">
        <v>1.1399999999999999</v>
      </c>
      <c r="R6036" s="44">
        <v>9.76</v>
      </c>
      <c r="S6036" s="44">
        <v>0</v>
      </c>
      <c r="T6036" s="44">
        <v>0</v>
      </c>
      <c r="U6036" s="44">
        <v>5</v>
      </c>
      <c r="V6036" s="9">
        <v>0.17349999999999999</v>
      </c>
      <c r="W6036" s="42" t="s">
        <v>34</v>
      </c>
      <c r="X6036" s="43"/>
      <c r="Y6036" s="43"/>
      <c r="Z6036" s="43" t="s">
        <v>8442</v>
      </c>
      <c r="AA6036" s="37" t="str">
        <f>VLOOKUP(J6036, sku!B:C, 2, FALSE)</f>
        <v>Chave Allen de Aço de Cabeça, Esférica (9 Peças) Hex Key</v>
      </c>
      <c r="AB6036" s="37" t="str">
        <f>VLOOKUP(J6036, sku!B:BM, 64, FALSE)</f>
        <v>Importação</v>
      </c>
      <c r="AC6036" s="37" t="str">
        <f>LEFT(pedidos[[#This Row],[SKU]],3)</f>
        <v>1K9</v>
      </c>
      <c r="AD6036" s="37" t="str" cm="1">
        <f t="array" aca="1" ref="AD6036" ca="1">IFERROR(
  INDEX(
    montadora[Montadora],
    MATCH(TRUE,LEFT(#REF!,NÚCARACT(montadora[SKU Parcial]))=montadora[SKU Parcial],0)
  ),
  ""
)</f>
        <v/>
      </c>
    </row>
    <row r="6037" spans="1:30" x14ac:dyDescent="0.25">
      <c r="A6037" s="42" t="s">
        <v>11160</v>
      </c>
      <c r="B6037" s="42"/>
      <c r="C6037" s="42"/>
      <c r="D6037" s="42"/>
      <c r="E6037" s="42">
        <v>20898008418</v>
      </c>
      <c r="F6037" s="42" t="s">
        <v>8818</v>
      </c>
      <c r="G6037" s="42" t="s">
        <v>11228</v>
      </c>
      <c r="H6037" s="7"/>
      <c r="I6037" s="42"/>
      <c r="J6037" s="42" t="s">
        <v>7795</v>
      </c>
      <c r="K6037" s="8">
        <v>45840</v>
      </c>
      <c r="L6037" s="7" t="s">
        <v>8443</v>
      </c>
      <c r="M6037" s="44">
        <v>93.8</v>
      </c>
      <c r="N6037" s="7">
        <v>1</v>
      </c>
      <c r="O6037" s="44">
        <v>93.8</v>
      </c>
      <c r="P6037" s="44">
        <v>47.57</v>
      </c>
      <c r="Q6037" s="44">
        <v>3.72</v>
      </c>
      <c r="R6037" s="44">
        <v>22.76</v>
      </c>
      <c r="S6037" s="44">
        <v>0</v>
      </c>
      <c r="T6037" s="44">
        <v>0</v>
      </c>
      <c r="U6037" s="44">
        <v>19.75</v>
      </c>
      <c r="V6037" s="9">
        <v>0.21049999999999999</v>
      </c>
      <c r="W6037" s="42" t="s">
        <v>34</v>
      </c>
      <c r="X6037" s="43"/>
      <c r="Y6037" s="43"/>
      <c r="Z6037" s="43" t="s">
        <v>8442</v>
      </c>
      <c r="AA6037" s="37" t="str">
        <f>VLOOKUP(J6037, sku!B:C, 2, FALSE)</f>
        <v>Fogareiro 1 Boca Com Maleta</v>
      </c>
      <c r="AB6037" s="37" t="str">
        <f>VLOOKUP(J6037, sku!B:BM, 64, FALSE)</f>
        <v>Importação</v>
      </c>
      <c r="AC6037" s="37" t="str">
        <f>LEFT(pedidos[[#This Row],[SKU]],3)</f>
        <v>1FO</v>
      </c>
      <c r="AD6037" s="37" t="str" cm="1">
        <f t="array" aca="1" ref="AD6037" ca="1">IFERROR(
  INDEX(
    montadora[Montadora],
    MATCH(TRUE,LEFT(#REF!,NÚCARACT(montadora[SKU Parcial]))=montadora[SKU Parcial],0)
  ),
  ""
)</f>
        <v/>
      </c>
    </row>
    <row r="6038" spans="1:30" x14ac:dyDescent="0.25">
      <c r="A6038" s="42" t="s">
        <v>11161</v>
      </c>
      <c r="B6038" s="42"/>
      <c r="C6038" s="42"/>
      <c r="D6038" s="42"/>
      <c r="E6038" s="42">
        <v>23998214127</v>
      </c>
      <c r="F6038" s="42" t="s">
        <v>10132</v>
      </c>
      <c r="G6038" s="42" t="s">
        <v>11228</v>
      </c>
      <c r="H6038" s="7"/>
      <c r="I6038" s="42"/>
      <c r="J6038" s="42" t="s">
        <v>2747</v>
      </c>
      <c r="K6038" s="8">
        <v>45840</v>
      </c>
      <c r="L6038" s="7" t="s">
        <v>8443</v>
      </c>
      <c r="M6038" s="44">
        <v>88.8</v>
      </c>
      <c r="N6038" s="7">
        <v>1</v>
      </c>
      <c r="O6038" s="44">
        <v>88.8</v>
      </c>
      <c r="P6038" s="44">
        <v>41.36</v>
      </c>
      <c r="Q6038" s="44">
        <v>3.53</v>
      </c>
      <c r="R6038" s="44">
        <v>21.76</v>
      </c>
      <c r="S6038" s="44">
        <v>0</v>
      </c>
      <c r="T6038" s="44">
        <v>0</v>
      </c>
      <c r="U6038" s="44">
        <v>22.15</v>
      </c>
      <c r="V6038" s="9">
        <v>0.2495</v>
      </c>
      <c r="W6038" s="42" t="s">
        <v>34</v>
      </c>
      <c r="X6038" s="43"/>
      <c r="Y6038" s="43"/>
      <c r="Z6038" s="43" t="s">
        <v>8442</v>
      </c>
      <c r="AA6038" s="37" t="str">
        <f>VLOOKUP(J6038, sku!B:C, 2, FALSE)</f>
        <v>Cabo de Chupeta Coaxial de Transferência de Carga de Bateria 12/24V 500 Amper, PVC, CCA 5 Metros</v>
      </c>
      <c r="AB6038" s="37" t="str">
        <f>VLOOKUP(J6038, sku!B:BM, 64, FALSE)</f>
        <v>Importação</v>
      </c>
      <c r="AC6038" s="37" t="str">
        <f>LEFT(pedidos[[#This Row],[SKU]],3)</f>
        <v>1EC</v>
      </c>
      <c r="AD6038" s="37" t="str" cm="1">
        <f t="array" aca="1" ref="AD6038" ca="1">IFERROR(
  INDEX(
    montadora[Montadora],
    MATCH(TRUE,LEFT(#REF!,NÚCARACT(montadora[SKU Parcial]))=montadora[SKU Parcial],0)
  ),
  ""
)</f>
        <v/>
      </c>
    </row>
    <row r="6039" spans="1:30" x14ac:dyDescent="0.25">
      <c r="A6039" s="42" t="s">
        <v>11162</v>
      </c>
      <c r="B6039" s="42"/>
      <c r="C6039" s="42"/>
      <c r="D6039" s="42"/>
      <c r="E6039" s="42">
        <v>23798163398</v>
      </c>
      <c r="F6039" s="42" t="s">
        <v>10115</v>
      </c>
      <c r="G6039" s="42" t="s">
        <v>11228</v>
      </c>
      <c r="H6039" s="7"/>
      <c r="I6039" s="42"/>
      <c r="J6039" s="42" t="s">
        <v>10153</v>
      </c>
      <c r="K6039" s="8">
        <v>45840</v>
      </c>
      <c r="L6039" s="7" t="s">
        <v>8443</v>
      </c>
      <c r="M6039" s="44">
        <v>26.8</v>
      </c>
      <c r="N6039" s="7">
        <v>1</v>
      </c>
      <c r="O6039" s="44">
        <v>26.8</v>
      </c>
      <c r="P6039" s="44">
        <v>12.04</v>
      </c>
      <c r="Q6039" s="44">
        <v>1.06</v>
      </c>
      <c r="R6039" s="44">
        <v>9.36</v>
      </c>
      <c r="S6039" s="44">
        <v>0</v>
      </c>
      <c r="T6039" s="44">
        <v>0</v>
      </c>
      <c r="U6039" s="44">
        <v>4.34</v>
      </c>
      <c r="V6039" s="9">
        <v>0.1618</v>
      </c>
      <c r="W6039" s="42" t="s">
        <v>34</v>
      </c>
      <c r="X6039" s="43"/>
      <c r="Y6039" s="43"/>
      <c r="Z6039" s="43" t="s">
        <v>8442</v>
      </c>
      <c r="AA6039" s="37" t="str">
        <f>VLOOKUP(J6039, sku!B:C, 2, FALSE)</f>
        <v>V-Lub 500ml</v>
      </c>
      <c r="AB6039" s="37" t="str">
        <f>VLOOKUP(J6039, sku!B:BM, 64, FALSE)</f>
        <v>Revenda</v>
      </c>
      <c r="AC6039" s="37" t="str">
        <f>LEFT(pedidos[[#This Row],[SKU]],3)</f>
        <v>VX2</v>
      </c>
      <c r="AD6039" s="37" t="str" cm="1">
        <f t="array" aca="1" ref="AD6039" ca="1">IFERROR(
  INDEX(
    montadora[Montadora],
    MATCH(TRUE,LEFT(#REF!,NÚCARACT(montadora[SKU Parcial]))=montadora[SKU Parcial],0)
  ),
  ""
)</f>
        <v/>
      </c>
    </row>
    <row r="6040" spans="1:30" x14ac:dyDescent="0.25">
      <c r="A6040" s="42" t="s">
        <v>11163</v>
      </c>
      <c r="B6040" s="42"/>
      <c r="C6040" s="42"/>
      <c r="D6040" s="42"/>
      <c r="E6040" s="42">
        <v>23993647167</v>
      </c>
      <c r="F6040" s="42" t="s">
        <v>10130</v>
      </c>
      <c r="G6040" s="42" t="s">
        <v>11228</v>
      </c>
      <c r="H6040" s="7"/>
      <c r="I6040" s="42"/>
      <c r="J6040" s="42" t="s">
        <v>3236</v>
      </c>
      <c r="K6040" s="8">
        <v>45840</v>
      </c>
      <c r="L6040" s="7" t="s">
        <v>8443</v>
      </c>
      <c r="M6040" s="44">
        <v>58.8</v>
      </c>
      <c r="N6040" s="7">
        <v>1</v>
      </c>
      <c r="O6040" s="44">
        <v>67.19</v>
      </c>
      <c r="P6040" s="44">
        <v>33.85</v>
      </c>
      <c r="Q6040" s="44">
        <v>2.33</v>
      </c>
      <c r="R6040" s="44">
        <v>15.76</v>
      </c>
      <c r="S6040" s="44">
        <v>8.39</v>
      </c>
      <c r="T6040" s="44">
        <v>0</v>
      </c>
      <c r="U6040" s="44">
        <v>6.86</v>
      </c>
      <c r="V6040" s="9">
        <v>0.1166</v>
      </c>
      <c r="W6040" s="42" t="s">
        <v>34</v>
      </c>
      <c r="X6040" s="43"/>
      <c r="Y6040" s="43"/>
      <c r="Z6040" s="43" t="s">
        <v>8442</v>
      </c>
      <c r="AA6040" s="37" t="str">
        <f>VLOOKUP(J6040, sku!B:C, 2, FALSE)</f>
        <v>Blend Cleaner Black Wax 500ml</v>
      </c>
      <c r="AB6040" s="37" t="str">
        <f>VLOOKUP(J6040, sku!B:BM, 64, FALSE)</f>
        <v>Revenda</v>
      </c>
      <c r="AC6040" s="37" t="str">
        <f>LEFT(pedidos[[#This Row],[SKU]],3)</f>
        <v>VX2</v>
      </c>
      <c r="AD6040" s="37" t="str" cm="1">
        <f t="array" aca="1" ref="AD6040" ca="1">IFERROR(
  INDEX(
    montadora[Montadora],
    MATCH(TRUE,LEFT(#REF!,NÚCARACT(montadora[SKU Parcial]))=montadora[SKU Parcial],0)
  ),
  ""
)</f>
        <v/>
      </c>
    </row>
    <row r="6041" spans="1:30" x14ac:dyDescent="0.25">
      <c r="A6041" s="42" t="s">
        <v>11164</v>
      </c>
      <c r="B6041" s="42"/>
      <c r="C6041" s="42"/>
      <c r="D6041" s="42"/>
      <c r="E6041" s="42">
        <v>22593667371</v>
      </c>
      <c r="F6041" s="42" t="s">
        <v>8360</v>
      </c>
      <c r="G6041" s="42" t="s">
        <v>11228</v>
      </c>
      <c r="H6041" s="7"/>
      <c r="I6041" s="42"/>
      <c r="J6041" s="42" t="s">
        <v>3271</v>
      </c>
      <c r="K6041" s="8">
        <v>45840</v>
      </c>
      <c r="L6041" s="7" t="s">
        <v>8443</v>
      </c>
      <c r="M6041" s="44">
        <v>29.8</v>
      </c>
      <c r="N6041" s="7">
        <v>1</v>
      </c>
      <c r="O6041" s="44">
        <v>34.869999999999997</v>
      </c>
      <c r="P6041" s="44">
        <v>13.57</v>
      </c>
      <c r="Q6041" s="44">
        <v>1.18</v>
      </c>
      <c r="R6041" s="44">
        <v>9.9600000000000009</v>
      </c>
      <c r="S6041" s="44">
        <v>5.07</v>
      </c>
      <c r="T6041" s="44">
        <v>0</v>
      </c>
      <c r="U6041" s="44">
        <v>5.09</v>
      </c>
      <c r="V6041" s="9">
        <v>0.17069999999999999</v>
      </c>
      <c r="W6041" s="42" t="s">
        <v>34</v>
      </c>
      <c r="X6041" s="43"/>
      <c r="Y6041" s="43"/>
      <c r="Z6041" s="43" t="s">
        <v>8442</v>
      </c>
      <c r="AA6041" s="37" t="str">
        <f>VLOOKUP(J6041, sku!B:C, 2, FALSE)</f>
        <v>Sanitizante Frutal 1,5l</v>
      </c>
      <c r="AB6041" s="37" t="str">
        <f>VLOOKUP(J6041, sku!B:BM, 64, FALSE)</f>
        <v>Revenda</v>
      </c>
      <c r="AC6041" s="37" t="str">
        <f>LEFT(pedidos[[#This Row],[SKU]],3)</f>
        <v>VT2</v>
      </c>
      <c r="AD6041" s="37" t="str" cm="1">
        <f t="array" aca="1" ref="AD6041" ca="1">IFERROR(
  INDEX(
    montadora[Montadora],
    MATCH(TRUE,LEFT(#REF!,NÚCARACT(montadora[SKU Parcial]))=montadora[SKU Parcial],0)
  ),
  ""
)</f>
        <v/>
      </c>
    </row>
    <row r="6042" spans="1:30" x14ac:dyDescent="0.25">
      <c r="A6042" s="42" t="s">
        <v>11165</v>
      </c>
      <c r="B6042" s="42"/>
      <c r="C6042" s="42"/>
      <c r="D6042" s="42"/>
      <c r="E6042" s="42">
        <v>20598018789</v>
      </c>
      <c r="F6042" s="42" t="s">
        <v>8394</v>
      </c>
      <c r="G6042" s="42" t="s">
        <v>11228</v>
      </c>
      <c r="H6042" s="7"/>
      <c r="I6042" s="42"/>
      <c r="J6042" s="42" t="s">
        <v>938</v>
      </c>
      <c r="K6042" s="8">
        <v>45840</v>
      </c>
      <c r="L6042" s="7" t="s">
        <v>8443</v>
      </c>
      <c r="M6042" s="44">
        <v>77.900000000000006</v>
      </c>
      <c r="N6042" s="7">
        <v>1</v>
      </c>
      <c r="O6042" s="44">
        <v>87.84</v>
      </c>
      <c r="P6042" s="44">
        <v>36</v>
      </c>
      <c r="Q6042" s="44">
        <v>3.09</v>
      </c>
      <c r="R6042" s="44">
        <v>19.579999999999998</v>
      </c>
      <c r="S6042" s="44">
        <v>9.94</v>
      </c>
      <c r="T6042" s="44">
        <v>0</v>
      </c>
      <c r="U6042" s="44">
        <v>19.23</v>
      </c>
      <c r="V6042" s="9">
        <v>0.24679999999999999</v>
      </c>
      <c r="W6042" s="42" t="s">
        <v>34</v>
      </c>
      <c r="X6042" s="43"/>
      <c r="Y6042" s="43"/>
      <c r="Z6042" s="43" t="s">
        <v>8442</v>
      </c>
      <c r="AA6042" s="37" t="str">
        <f>VLOOKUP(J6042, sku!B:C, 2, FALSE)</f>
        <v>Cadeirinha Preta Aro 26 - Peixinho Bike</v>
      </c>
      <c r="AB6042" s="37" t="str">
        <f>VLOOKUP(J6042, sku!B:BM, 64, FALSE)</f>
        <v>Revenda</v>
      </c>
      <c r="AC6042" s="37" t="str">
        <f>LEFT(pedidos[[#This Row],[SKU]],3)</f>
        <v>CAD</v>
      </c>
      <c r="AD6042" s="37" t="str" cm="1">
        <f t="array" aca="1" ref="AD6042" ca="1">IFERROR(
  INDEX(
    montadora[Montadora],
    MATCH(TRUE,LEFT(#REF!,NÚCARACT(montadora[SKU Parcial]))=montadora[SKU Parcial],0)
  ),
  ""
)</f>
        <v/>
      </c>
    </row>
    <row r="6043" spans="1:30" x14ac:dyDescent="0.25">
      <c r="A6043" s="42" t="s">
        <v>11166</v>
      </c>
      <c r="B6043" s="42"/>
      <c r="C6043" s="42"/>
      <c r="D6043" s="42"/>
      <c r="E6043" s="42">
        <v>23598661010</v>
      </c>
      <c r="F6043" s="42" t="s">
        <v>10701</v>
      </c>
      <c r="G6043" s="42" t="s">
        <v>11228</v>
      </c>
      <c r="H6043" s="7"/>
      <c r="I6043" s="42"/>
      <c r="J6043" s="42" t="s">
        <v>10720</v>
      </c>
      <c r="K6043" s="8">
        <v>45840</v>
      </c>
      <c r="L6043" s="7" t="s">
        <v>8443</v>
      </c>
      <c r="M6043" s="44">
        <v>75.8</v>
      </c>
      <c r="N6043" s="7">
        <v>1</v>
      </c>
      <c r="O6043" s="44">
        <v>79.67</v>
      </c>
      <c r="P6043" s="44">
        <v>44.26</v>
      </c>
      <c r="Q6043" s="44">
        <v>3.01</v>
      </c>
      <c r="R6043" s="44">
        <v>19.16</v>
      </c>
      <c r="S6043" s="44">
        <v>3.87</v>
      </c>
      <c r="T6043" s="44">
        <v>0</v>
      </c>
      <c r="U6043" s="44">
        <v>9.3699999999999992</v>
      </c>
      <c r="V6043" s="9">
        <v>0.1236</v>
      </c>
      <c r="W6043" s="42" t="s">
        <v>34</v>
      </c>
      <c r="X6043" s="43"/>
      <c r="Y6043" s="43"/>
      <c r="Z6043" s="43" t="s">
        <v>8442</v>
      </c>
      <c r="AA6043" s="37" t="str">
        <f>VLOOKUP(J6043, sku!B:C, 2, FALSE)</f>
        <v>1 Sintra Fast 500ml + 1 Intense 500ML + 1 Aplicador Espuma Pct 2 UN + 1 Pincel Detalhamento Suave Interno 14 Zacs</v>
      </c>
      <c r="AB6043" s="37" t="str">
        <f>VLOOKUP(J6043, sku!B:BM, 64, FALSE)</f>
        <v>Revenda</v>
      </c>
      <c r="AC6043" s="37" t="str">
        <f>LEFT(pedidos[[#This Row],[SKU]],3)</f>
        <v>1VX</v>
      </c>
      <c r="AD6043" s="37" t="str" cm="1">
        <f t="array" aca="1" ref="AD6043" ca="1">IFERROR(
  INDEX(
    montadora[Montadora],
    MATCH(TRUE,LEFT(#REF!,NÚCARACT(montadora[SKU Parcial]))=montadora[SKU Parcial],0)
  ),
  ""
)</f>
        <v/>
      </c>
    </row>
    <row r="6044" spans="1:30" x14ac:dyDescent="0.25">
      <c r="A6044" s="42" t="s">
        <v>11167</v>
      </c>
      <c r="B6044" s="42"/>
      <c r="C6044" s="42"/>
      <c r="D6044" s="42"/>
      <c r="E6044" s="42">
        <v>21098008241</v>
      </c>
      <c r="F6044" s="42" t="s">
        <v>8361</v>
      </c>
      <c r="G6044" s="42" t="s">
        <v>11228</v>
      </c>
      <c r="H6044" s="7"/>
      <c r="I6044" s="42"/>
      <c r="J6044" s="42" t="s">
        <v>3296</v>
      </c>
      <c r="K6044" s="8">
        <v>45840</v>
      </c>
      <c r="L6044" s="7" t="s">
        <v>8443</v>
      </c>
      <c r="M6044" s="44">
        <v>29.8</v>
      </c>
      <c r="N6044" s="7">
        <v>1</v>
      </c>
      <c r="O6044" s="44">
        <v>29.8</v>
      </c>
      <c r="P6044" s="44">
        <v>13.69</v>
      </c>
      <c r="Q6044" s="44">
        <v>1.18</v>
      </c>
      <c r="R6044" s="44">
        <v>9.9600000000000009</v>
      </c>
      <c r="S6044" s="44">
        <v>0</v>
      </c>
      <c r="T6044" s="44">
        <v>0</v>
      </c>
      <c r="U6044" s="44">
        <v>4.97</v>
      </c>
      <c r="V6044" s="9">
        <v>0.16669999999999999</v>
      </c>
      <c r="W6044" s="42" t="s">
        <v>34</v>
      </c>
      <c r="X6044" s="43"/>
      <c r="Y6044" s="43"/>
      <c r="Z6044" s="43" t="s">
        <v>8442</v>
      </c>
      <c r="AA6044" s="37" t="str">
        <f>VLOOKUP(J6044, sku!B:C, 2, FALSE)</f>
        <v>Sanitizante Carro Novo 1,5l</v>
      </c>
      <c r="AB6044" s="37" t="str">
        <f>VLOOKUP(J6044, sku!B:BM, 64, FALSE)</f>
        <v>Revenda</v>
      </c>
      <c r="AC6044" s="37" t="str">
        <f>LEFT(pedidos[[#This Row],[SKU]],3)</f>
        <v>VT2</v>
      </c>
      <c r="AD6044" s="37" t="str" cm="1">
        <f t="array" aca="1" ref="AD6044" ca="1">IFERROR(
  INDEX(
    montadora[Montadora],
    MATCH(TRUE,LEFT(#REF!,NÚCARACT(montadora[SKU Parcial]))=montadora[SKU Parcial],0)
  ),
  ""
)</f>
        <v/>
      </c>
    </row>
    <row r="6045" spans="1:30" x14ac:dyDescent="0.25">
      <c r="A6045" s="42" t="s">
        <v>11168</v>
      </c>
      <c r="B6045" s="42"/>
      <c r="C6045" s="42"/>
      <c r="D6045" s="42"/>
      <c r="E6045" s="42">
        <v>22593667371</v>
      </c>
      <c r="F6045" s="42" t="s">
        <v>8360</v>
      </c>
      <c r="G6045" s="42" t="s">
        <v>11228</v>
      </c>
      <c r="H6045" s="7"/>
      <c r="I6045" s="42"/>
      <c r="J6045" s="42" t="s">
        <v>3271</v>
      </c>
      <c r="K6045" s="8">
        <v>45840</v>
      </c>
      <c r="L6045" s="7" t="s">
        <v>8443</v>
      </c>
      <c r="M6045" s="44">
        <v>29.8</v>
      </c>
      <c r="N6045" s="7">
        <v>1</v>
      </c>
      <c r="O6045" s="44">
        <v>29.8</v>
      </c>
      <c r="P6045" s="44">
        <v>13.57</v>
      </c>
      <c r="Q6045" s="44">
        <v>1.18</v>
      </c>
      <c r="R6045" s="44">
        <v>9.9600000000000009</v>
      </c>
      <c r="S6045" s="44">
        <v>0</v>
      </c>
      <c r="T6045" s="44">
        <v>0</v>
      </c>
      <c r="U6045" s="44">
        <v>5.09</v>
      </c>
      <c r="V6045" s="9">
        <v>0.17069999999999999</v>
      </c>
      <c r="W6045" s="42" t="s">
        <v>34</v>
      </c>
      <c r="X6045" s="43"/>
      <c r="Y6045" s="43"/>
      <c r="Z6045" s="43" t="s">
        <v>8442</v>
      </c>
      <c r="AA6045" s="37" t="str">
        <f>VLOOKUP(J6045, sku!B:C, 2, FALSE)</f>
        <v>Sanitizante Frutal 1,5l</v>
      </c>
      <c r="AB6045" s="37" t="str">
        <f>VLOOKUP(J6045, sku!B:BM, 64, FALSE)</f>
        <v>Revenda</v>
      </c>
      <c r="AC6045" s="37" t="str">
        <f>LEFT(pedidos[[#This Row],[SKU]],3)</f>
        <v>VT2</v>
      </c>
      <c r="AD6045" s="37" t="str" cm="1">
        <f t="array" aca="1" ref="AD6045" ca="1">IFERROR(
  INDEX(
    montadora[Montadora],
    MATCH(TRUE,LEFT(#REF!,NÚCARACT(montadora[SKU Parcial]))=montadora[SKU Parcial],0)
  ),
  ""
)</f>
        <v/>
      </c>
    </row>
    <row r="6046" spans="1:30" x14ac:dyDescent="0.25">
      <c r="A6046" s="42" t="s">
        <v>11169</v>
      </c>
      <c r="B6046" s="42"/>
      <c r="C6046" s="42"/>
      <c r="D6046" s="42"/>
      <c r="E6046" s="42">
        <v>23993647167</v>
      </c>
      <c r="F6046" s="42" t="s">
        <v>10130</v>
      </c>
      <c r="G6046" s="42" t="s">
        <v>11228</v>
      </c>
      <c r="H6046" s="7"/>
      <c r="I6046" s="42"/>
      <c r="J6046" s="42" t="s">
        <v>3236</v>
      </c>
      <c r="K6046" s="8">
        <v>45840</v>
      </c>
      <c r="L6046" s="7" t="s">
        <v>8443</v>
      </c>
      <c r="M6046" s="44">
        <v>58.8</v>
      </c>
      <c r="N6046" s="7">
        <v>1</v>
      </c>
      <c r="O6046" s="44">
        <v>58.8</v>
      </c>
      <c r="P6046" s="44">
        <v>33.85</v>
      </c>
      <c r="Q6046" s="44">
        <v>2.33</v>
      </c>
      <c r="R6046" s="44">
        <v>15.76</v>
      </c>
      <c r="S6046" s="44">
        <v>0</v>
      </c>
      <c r="T6046" s="44">
        <v>0</v>
      </c>
      <c r="U6046" s="44">
        <v>6.86</v>
      </c>
      <c r="V6046" s="9">
        <v>0.1166</v>
      </c>
      <c r="W6046" s="42" t="s">
        <v>34</v>
      </c>
      <c r="X6046" s="43"/>
      <c r="Y6046" s="43"/>
      <c r="Z6046" s="43" t="s">
        <v>8442</v>
      </c>
      <c r="AA6046" s="37" t="str">
        <f>VLOOKUP(J6046, sku!B:C, 2, FALSE)</f>
        <v>Blend Cleaner Black Wax 500ml</v>
      </c>
      <c r="AB6046" s="37" t="str">
        <f>VLOOKUP(J6046, sku!B:BM, 64, FALSE)</f>
        <v>Revenda</v>
      </c>
      <c r="AC6046" s="37" t="str">
        <f>LEFT(pedidos[[#This Row],[SKU]],3)</f>
        <v>VX2</v>
      </c>
      <c r="AD6046" s="37" t="str" cm="1">
        <f t="array" aca="1" ref="AD6046" ca="1">IFERROR(
  INDEX(
    montadora[Montadora],
    MATCH(TRUE,LEFT(#REF!,NÚCARACT(montadora[SKU Parcial]))=montadora[SKU Parcial],0)
  ),
  ""
)</f>
        <v/>
      </c>
    </row>
    <row r="6047" spans="1:30" x14ac:dyDescent="0.25">
      <c r="A6047" s="42" t="s">
        <v>11170</v>
      </c>
      <c r="B6047" s="42"/>
      <c r="C6047" s="42"/>
      <c r="D6047" s="42"/>
      <c r="E6047" s="42">
        <v>22798369651</v>
      </c>
      <c r="F6047" s="42" t="s">
        <v>8391</v>
      </c>
      <c r="G6047" s="42" t="s">
        <v>11228</v>
      </c>
      <c r="H6047" s="7"/>
      <c r="I6047" s="42"/>
      <c r="J6047" s="42" t="s">
        <v>3206</v>
      </c>
      <c r="K6047" s="8">
        <v>45840</v>
      </c>
      <c r="L6047" s="7" t="s">
        <v>8443</v>
      </c>
      <c r="M6047" s="44">
        <v>58.9</v>
      </c>
      <c r="N6047" s="7">
        <v>1</v>
      </c>
      <c r="O6047" s="44">
        <v>58.9</v>
      </c>
      <c r="P6047" s="44">
        <v>33.340000000000003</v>
      </c>
      <c r="Q6047" s="44">
        <v>2.34</v>
      </c>
      <c r="R6047" s="44">
        <v>15.78</v>
      </c>
      <c r="S6047" s="44">
        <v>0</v>
      </c>
      <c r="T6047" s="44">
        <v>0</v>
      </c>
      <c r="U6047" s="44">
        <v>7.44</v>
      </c>
      <c r="V6047" s="9">
        <v>0.1263</v>
      </c>
      <c r="W6047" s="42" t="s">
        <v>34</v>
      </c>
      <c r="X6047" s="43"/>
      <c r="Y6047" s="43"/>
      <c r="Z6047" s="43" t="s">
        <v>8442</v>
      </c>
      <c r="AA6047" s="37" t="str">
        <f>VLOOKUP(J6047, sku!B:C, 2, FALSE)</f>
        <v>Banco Bicicleta Selim Preto e Vermelho + Couro PU</v>
      </c>
      <c r="AB6047" s="37" t="str">
        <f>VLOOKUP(J6047, sku!B:BM, 64, FALSE)</f>
        <v>Importação</v>
      </c>
      <c r="AC6047" s="37" t="str">
        <f>LEFT(pedidos[[#This Row],[SKU]],3)</f>
        <v>EB0</v>
      </c>
      <c r="AD6047" s="37" t="str" cm="1">
        <f t="array" aca="1" ref="AD6047" ca="1">IFERROR(
  INDEX(
    montadora[Montadora],
    MATCH(TRUE,LEFT(#REF!,NÚCARACT(montadora[SKU Parcial]))=montadora[SKU Parcial],0)
  ),
  ""
)</f>
        <v/>
      </c>
    </row>
    <row r="6048" spans="1:30" x14ac:dyDescent="0.25">
      <c r="A6048" s="42" t="s">
        <v>11171</v>
      </c>
      <c r="B6048" s="42"/>
      <c r="C6048" s="42"/>
      <c r="D6048" s="42"/>
      <c r="E6048" s="42">
        <v>23798223586</v>
      </c>
      <c r="F6048" s="42" t="s">
        <v>8388</v>
      </c>
      <c r="G6048" s="42" t="s">
        <v>11228</v>
      </c>
      <c r="H6048" s="7"/>
      <c r="I6048" s="42"/>
      <c r="J6048" s="42" t="s">
        <v>1794</v>
      </c>
      <c r="K6048" s="8">
        <v>45840</v>
      </c>
      <c r="L6048" s="7" t="s">
        <v>8443</v>
      </c>
      <c r="M6048" s="44">
        <v>75.8</v>
      </c>
      <c r="N6048" s="7">
        <v>1</v>
      </c>
      <c r="O6048" s="44">
        <v>75.8</v>
      </c>
      <c r="P6048" s="44">
        <v>29.2</v>
      </c>
      <c r="Q6048" s="44">
        <v>3.01</v>
      </c>
      <c r="R6048" s="44">
        <v>19.16</v>
      </c>
      <c r="S6048" s="44">
        <v>0</v>
      </c>
      <c r="T6048" s="44">
        <v>0</v>
      </c>
      <c r="U6048" s="44">
        <v>24.43</v>
      </c>
      <c r="V6048" s="9">
        <v>0.32229999999999998</v>
      </c>
      <c r="W6048" s="42" t="s">
        <v>34</v>
      </c>
      <c r="X6048" s="43"/>
      <c r="Y6048" s="43"/>
      <c r="Z6048" s="43" t="s">
        <v>8442</v>
      </c>
      <c r="AA6048" s="37" t="str">
        <f>VLOOKUP(J6048, sku!B:C, 2, FALSE)</f>
        <v>Cabo de Chupeta Coaxial de Transferência de Carga de Bateria 12/24V 500 Amper, PVC, CCA 3 Metros</v>
      </c>
      <c r="AB6048" s="37" t="str">
        <f>VLOOKUP(J6048, sku!B:BM, 64, FALSE)</f>
        <v>Importação</v>
      </c>
      <c r="AC6048" s="37" t="str">
        <f>LEFT(pedidos[[#This Row],[SKU]],3)</f>
        <v>1EC</v>
      </c>
      <c r="AD6048" s="37" t="str" cm="1">
        <f t="array" aca="1" ref="AD6048" ca="1">IFERROR(
  INDEX(
    montadora[Montadora],
    MATCH(TRUE,LEFT(#REF!,NÚCARACT(montadora[SKU Parcial]))=montadora[SKU Parcial],0)
  ),
  ""
)</f>
        <v/>
      </c>
    </row>
    <row r="6049" spans="1:30" x14ac:dyDescent="0.25">
      <c r="A6049" s="42" t="s">
        <v>11172</v>
      </c>
      <c r="B6049" s="42"/>
      <c r="C6049" s="42"/>
      <c r="D6049" s="42"/>
      <c r="E6049" s="42">
        <v>22298173300</v>
      </c>
      <c r="F6049" s="42" t="s">
        <v>8356</v>
      </c>
      <c r="G6049" s="42" t="s">
        <v>11228</v>
      </c>
      <c r="H6049" s="7"/>
      <c r="I6049" s="42"/>
      <c r="J6049" s="42" t="s">
        <v>8421</v>
      </c>
      <c r="K6049" s="8">
        <v>45840</v>
      </c>
      <c r="L6049" s="7" t="s">
        <v>8443</v>
      </c>
      <c r="M6049" s="44">
        <v>28.8</v>
      </c>
      <c r="N6049" s="7">
        <v>1</v>
      </c>
      <c r="O6049" s="44">
        <v>28.8</v>
      </c>
      <c r="P6049" s="44">
        <v>13.57</v>
      </c>
      <c r="Q6049" s="44">
        <v>1.1399999999999999</v>
      </c>
      <c r="R6049" s="44">
        <v>9.76</v>
      </c>
      <c r="S6049" s="44">
        <v>0</v>
      </c>
      <c r="T6049" s="44">
        <v>0</v>
      </c>
      <c r="U6049" s="44">
        <v>4.33</v>
      </c>
      <c r="V6049" s="9">
        <v>0.1502</v>
      </c>
      <c r="W6049" s="42" t="s">
        <v>34</v>
      </c>
      <c r="X6049" s="43"/>
      <c r="Y6049" s="43"/>
      <c r="Z6049" s="43" t="s">
        <v>8442</v>
      </c>
      <c r="AA6049" s="37" t="str">
        <f>VLOOKUP(J6049, sku!B:C, 2, FALSE)</f>
        <v>Sanitizante Fresh 1,5l</v>
      </c>
      <c r="AB6049" s="37" t="str">
        <f>VLOOKUP(J6049, sku!B:BM, 64, FALSE)</f>
        <v>Revenda</v>
      </c>
      <c r="AC6049" s="37" t="str">
        <f>LEFT(pedidos[[#This Row],[SKU]],3)</f>
        <v>VT2</v>
      </c>
      <c r="AD6049" s="37" t="str" cm="1">
        <f t="array" aca="1" ref="AD6049" ca="1">IFERROR(
  INDEX(
    montadora[Montadora],
    MATCH(TRUE,LEFT(#REF!,NÚCARACT(montadora[SKU Parcial]))=montadora[SKU Parcial],0)
  ),
  ""
)</f>
        <v/>
      </c>
    </row>
    <row r="6050" spans="1:30" x14ac:dyDescent="0.25">
      <c r="A6050" s="42" t="s">
        <v>11173</v>
      </c>
      <c r="B6050" s="42"/>
      <c r="C6050" s="42"/>
      <c r="D6050" s="42"/>
      <c r="E6050" s="42">
        <v>23098159250</v>
      </c>
      <c r="F6050" s="42" t="s">
        <v>9193</v>
      </c>
      <c r="G6050" s="42" t="s">
        <v>11228</v>
      </c>
      <c r="H6050" s="7"/>
      <c r="I6050" s="42"/>
      <c r="J6050" s="42" t="s">
        <v>9210</v>
      </c>
      <c r="K6050" s="8">
        <v>45840</v>
      </c>
      <c r="L6050" s="7" t="s">
        <v>8443</v>
      </c>
      <c r="M6050" s="44">
        <v>33.799999999999997</v>
      </c>
      <c r="N6050" s="7">
        <v>1</v>
      </c>
      <c r="O6050" s="44">
        <v>33.799999999999997</v>
      </c>
      <c r="P6050" s="44">
        <v>14.96</v>
      </c>
      <c r="Q6050" s="44">
        <v>1.34</v>
      </c>
      <c r="R6050" s="44">
        <v>10.76</v>
      </c>
      <c r="S6050" s="44">
        <v>0</v>
      </c>
      <c r="T6050" s="44">
        <v>0</v>
      </c>
      <c r="U6050" s="44">
        <v>6.74</v>
      </c>
      <c r="V6050" s="9">
        <v>0.19939999999999999</v>
      </c>
      <c r="W6050" s="42" t="s">
        <v>34</v>
      </c>
      <c r="X6050" s="43"/>
      <c r="Y6050" s="43"/>
      <c r="Z6050" s="43" t="s">
        <v>8442</v>
      </c>
      <c r="AA6050" s="37" t="str">
        <f>VLOOKUP(J6050, sku!B:C, 2, FALSE)</f>
        <v>Spell 500ml</v>
      </c>
      <c r="AB6050" s="37" t="str">
        <f>VLOOKUP(J6050, sku!B:BM, 64, FALSE)</f>
        <v>Revenda</v>
      </c>
      <c r="AC6050" s="37" t="str">
        <f>LEFT(pedidos[[#This Row],[SKU]],3)</f>
        <v>VX2</v>
      </c>
      <c r="AD6050" s="37" t="str" cm="1">
        <f t="array" aca="1" ref="AD6050" ca="1">IFERROR(
  INDEX(
    montadora[Montadora],
    MATCH(TRUE,LEFT(#REF!,NÚCARACT(montadora[SKU Parcial]))=montadora[SKU Parcial],0)
  ),
  ""
)</f>
        <v/>
      </c>
    </row>
    <row r="6051" spans="1:30" x14ac:dyDescent="0.25">
      <c r="A6051" s="42" t="s">
        <v>11174</v>
      </c>
      <c r="B6051" s="42"/>
      <c r="C6051" s="42"/>
      <c r="D6051" s="42"/>
      <c r="E6051" s="42">
        <v>22298173300</v>
      </c>
      <c r="F6051" s="42" t="s">
        <v>8356</v>
      </c>
      <c r="G6051" s="42" t="s">
        <v>11228</v>
      </c>
      <c r="H6051" s="7"/>
      <c r="I6051" s="42"/>
      <c r="J6051" s="42" t="s">
        <v>8421</v>
      </c>
      <c r="K6051" s="8">
        <v>45840</v>
      </c>
      <c r="L6051" s="7" t="s">
        <v>8443</v>
      </c>
      <c r="M6051" s="44">
        <v>28.8</v>
      </c>
      <c r="N6051" s="7">
        <v>1</v>
      </c>
      <c r="O6051" s="44">
        <v>28.8</v>
      </c>
      <c r="P6051" s="44">
        <v>13.57</v>
      </c>
      <c r="Q6051" s="44">
        <v>1.1399999999999999</v>
      </c>
      <c r="R6051" s="44">
        <v>9.76</v>
      </c>
      <c r="S6051" s="44">
        <v>0</v>
      </c>
      <c r="T6051" s="44">
        <v>0</v>
      </c>
      <c r="U6051" s="44">
        <v>4.33</v>
      </c>
      <c r="V6051" s="9">
        <v>0.1502</v>
      </c>
      <c r="W6051" s="42" t="s">
        <v>34</v>
      </c>
      <c r="X6051" s="43"/>
      <c r="Y6051" s="43"/>
      <c r="Z6051" s="43" t="s">
        <v>8442</v>
      </c>
      <c r="AA6051" s="37" t="str">
        <f>VLOOKUP(J6051, sku!B:C, 2, FALSE)</f>
        <v>Sanitizante Fresh 1,5l</v>
      </c>
      <c r="AB6051" s="37" t="str">
        <f>VLOOKUP(J6051, sku!B:BM, 64, FALSE)</f>
        <v>Revenda</v>
      </c>
      <c r="AC6051" s="37" t="str">
        <f>LEFT(pedidos[[#This Row],[SKU]],3)</f>
        <v>VT2</v>
      </c>
      <c r="AD6051" s="37" t="str" cm="1">
        <f t="array" aca="1" ref="AD6051" ca="1">IFERROR(
  INDEX(
    montadora[Montadora],
    MATCH(TRUE,LEFT(#REF!,NÚCARACT(montadora[SKU Parcial]))=montadora[SKU Parcial],0)
  ),
  ""
)</f>
        <v/>
      </c>
    </row>
    <row r="6052" spans="1:30" x14ac:dyDescent="0.25">
      <c r="A6052" s="42" t="s">
        <v>11175</v>
      </c>
      <c r="B6052" s="42"/>
      <c r="C6052" s="42"/>
      <c r="D6052" s="42"/>
      <c r="E6052" s="42">
        <v>23998214127</v>
      </c>
      <c r="F6052" s="42" t="s">
        <v>10132</v>
      </c>
      <c r="G6052" s="42" t="s">
        <v>11228</v>
      </c>
      <c r="H6052" s="7"/>
      <c r="I6052" s="42"/>
      <c r="J6052" s="42" t="s">
        <v>2747</v>
      </c>
      <c r="K6052" s="8">
        <v>45840</v>
      </c>
      <c r="L6052" s="7" t="s">
        <v>8443</v>
      </c>
      <c r="M6052" s="44">
        <v>88.8</v>
      </c>
      <c r="N6052" s="7">
        <v>1</v>
      </c>
      <c r="O6052" s="44">
        <v>88.8</v>
      </c>
      <c r="P6052" s="44">
        <v>41.36</v>
      </c>
      <c r="Q6052" s="44">
        <v>3.53</v>
      </c>
      <c r="R6052" s="44">
        <v>21.76</v>
      </c>
      <c r="S6052" s="44">
        <v>0</v>
      </c>
      <c r="T6052" s="44">
        <v>0</v>
      </c>
      <c r="U6052" s="44">
        <v>22.15</v>
      </c>
      <c r="V6052" s="9">
        <v>0.2495</v>
      </c>
      <c r="W6052" s="42" t="s">
        <v>34</v>
      </c>
      <c r="X6052" s="43"/>
      <c r="Y6052" s="43"/>
      <c r="Z6052" s="43" t="s">
        <v>8442</v>
      </c>
      <c r="AA6052" s="37" t="str">
        <f>VLOOKUP(J6052, sku!B:C, 2, FALSE)</f>
        <v>Cabo de Chupeta Coaxial de Transferência de Carga de Bateria 12/24V 500 Amper, PVC, CCA 5 Metros</v>
      </c>
      <c r="AB6052" s="37" t="str">
        <f>VLOOKUP(J6052, sku!B:BM, 64, FALSE)</f>
        <v>Importação</v>
      </c>
      <c r="AC6052" s="37" t="str">
        <f>LEFT(pedidos[[#This Row],[SKU]],3)</f>
        <v>1EC</v>
      </c>
      <c r="AD6052" s="37" t="str" cm="1">
        <f t="array" aca="1" ref="AD6052" ca="1">IFERROR(
  INDEX(
    montadora[Montadora],
    MATCH(TRUE,LEFT(#REF!,NÚCARACT(montadora[SKU Parcial]))=montadora[SKU Parcial],0)
  ),
  ""
)</f>
        <v/>
      </c>
    </row>
    <row r="6053" spans="1:30" x14ac:dyDescent="0.25">
      <c r="A6053" s="42" t="s">
        <v>11176</v>
      </c>
      <c r="B6053" s="42"/>
      <c r="C6053" s="42"/>
      <c r="D6053" s="42"/>
      <c r="E6053" s="42">
        <v>22098149345</v>
      </c>
      <c r="F6053" s="42" t="s">
        <v>11213</v>
      </c>
      <c r="G6053" s="42" t="s">
        <v>11228</v>
      </c>
      <c r="H6053" s="7"/>
      <c r="I6053" s="42"/>
      <c r="J6053" s="42" t="s">
        <v>1912</v>
      </c>
      <c r="K6053" s="8">
        <v>45840</v>
      </c>
      <c r="L6053" s="7" t="s">
        <v>8443</v>
      </c>
      <c r="M6053" s="44">
        <v>58.8</v>
      </c>
      <c r="N6053" s="7">
        <v>1</v>
      </c>
      <c r="O6053" s="44">
        <v>58.8</v>
      </c>
      <c r="P6053" s="44">
        <v>30</v>
      </c>
      <c r="Q6053" s="44">
        <v>2.33</v>
      </c>
      <c r="R6053" s="44">
        <v>15.76</v>
      </c>
      <c r="S6053" s="44">
        <v>0</v>
      </c>
      <c r="T6053" s="44">
        <v>-1.21</v>
      </c>
      <c r="U6053" s="44">
        <v>11.92</v>
      </c>
      <c r="V6053" s="9">
        <v>0.2026</v>
      </c>
      <c r="W6053" s="42" t="s">
        <v>34</v>
      </c>
      <c r="X6053" s="43"/>
      <c r="Y6053" s="43"/>
      <c r="Z6053" s="43" t="s">
        <v>8442</v>
      </c>
      <c r="AA6053" s="37" t="str">
        <f>VLOOKUP(J6053, sku!B:C, 2, FALSE)</f>
        <v>Super Led C6 Vclear - H7</v>
      </c>
      <c r="AB6053" s="37" t="str">
        <f>VLOOKUP(J6053, sku!B:BM, 64, FALSE)</f>
        <v>Revenda</v>
      </c>
      <c r="AC6053" s="37" t="str">
        <f>LEFT(pedidos[[#This Row],[SKU]],3)</f>
        <v>VL-</v>
      </c>
      <c r="AD6053" s="37" t="str" cm="1">
        <f t="array" aca="1" ref="AD6053" ca="1">IFERROR(
  INDEX(
    montadora[Montadora],
    MATCH(TRUE,LEFT(#REF!,NÚCARACT(montadora[SKU Parcial]))=montadora[SKU Parcial],0)
  ),
  ""
)</f>
        <v/>
      </c>
    </row>
    <row r="6054" spans="1:30" x14ac:dyDescent="0.25">
      <c r="A6054" s="42" t="s">
        <v>11177</v>
      </c>
      <c r="B6054" s="42"/>
      <c r="C6054" s="42"/>
      <c r="D6054" s="42"/>
      <c r="E6054" s="42">
        <v>20598018789</v>
      </c>
      <c r="F6054" s="42" t="s">
        <v>8394</v>
      </c>
      <c r="G6054" s="42" t="s">
        <v>11228</v>
      </c>
      <c r="H6054" s="7"/>
      <c r="I6054" s="42"/>
      <c r="J6054" s="42" t="s">
        <v>938</v>
      </c>
      <c r="K6054" s="8">
        <v>45840</v>
      </c>
      <c r="L6054" s="7" t="s">
        <v>8443</v>
      </c>
      <c r="M6054" s="44">
        <v>77.900000000000006</v>
      </c>
      <c r="N6054" s="7">
        <v>1</v>
      </c>
      <c r="O6054" s="44">
        <v>77.900000000000006</v>
      </c>
      <c r="P6054" s="44">
        <v>36</v>
      </c>
      <c r="Q6054" s="44">
        <v>3.09</v>
      </c>
      <c r="R6054" s="44">
        <v>19.579999999999998</v>
      </c>
      <c r="S6054" s="44">
        <v>0</v>
      </c>
      <c r="T6054" s="44">
        <v>0</v>
      </c>
      <c r="U6054" s="44">
        <v>19.23</v>
      </c>
      <c r="V6054" s="9">
        <v>0.24679999999999999</v>
      </c>
      <c r="W6054" s="42" t="s">
        <v>34</v>
      </c>
      <c r="X6054" s="43"/>
      <c r="Y6054" s="43"/>
      <c r="Z6054" s="43" t="s">
        <v>8442</v>
      </c>
      <c r="AA6054" s="37" t="str">
        <f>VLOOKUP(J6054, sku!B:C, 2, FALSE)</f>
        <v>Cadeirinha Preta Aro 26 - Peixinho Bike</v>
      </c>
      <c r="AB6054" s="37" t="str">
        <f>VLOOKUP(J6054, sku!B:BM, 64, FALSE)</f>
        <v>Revenda</v>
      </c>
      <c r="AC6054" s="37" t="str">
        <f>LEFT(pedidos[[#This Row],[SKU]],3)</f>
        <v>CAD</v>
      </c>
      <c r="AD6054" s="37" t="str" cm="1">
        <f t="array" aca="1" ref="AD6054" ca="1">IFERROR(
  INDEX(
    montadora[Montadora],
    MATCH(TRUE,LEFT(#REF!,NÚCARACT(montadora[SKU Parcial]))=montadora[SKU Parcial],0)
  ),
  ""
)</f>
        <v/>
      </c>
    </row>
    <row r="6055" spans="1:30" x14ac:dyDescent="0.25">
      <c r="A6055" s="42" t="s">
        <v>11178</v>
      </c>
      <c r="B6055" s="42"/>
      <c r="C6055" s="42"/>
      <c r="D6055" s="42"/>
      <c r="E6055" s="42">
        <v>20098018865</v>
      </c>
      <c r="F6055" s="42" t="s">
        <v>8403</v>
      </c>
      <c r="G6055" s="42" t="s">
        <v>11228</v>
      </c>
      <c r="H6055" s="7"/>
      <c r="I6055" s="42"/>
      <c r="J6055" s="42" t="s">
        <v>241</v>
      </c>
      <c r="K6055" s="8">
        <v>45840</v>
      </c>
      <c r="L6055" s="7" t="s">
        <v>8443</v>
      </c>
      <c r="M6055" s="44">
        <v>328.8</v>
      </c>
      <c r="N6055" s="7">
        <v>1</v>
      </c>
      <c r="O6055" s="44">
        <v>328.8</v>
      </c>
      <c r="P6055" s="44">
        <v>120</v>
      </c>
      <c r="Q6055" s="44">
        <v>13.05</v>
      </c>
      <c r="R6055" s="44">
        <v>69.760000000000005</v>
      </c>
      <c r="S6055" s="44">
        <v>0</v>
      </c>
      <c r="T6055" s="44">
        <v>0</v>
      </c>
      <c r="U6055" s="44">
        <v>125.99</v>
      </c>
      <c r="V6055" s="9">
        <v>0.38319999999999999</v>
      </c>
      <c r="W6055" s="42" t="s">
        <v>34</v>
      </c>
      <c r="X6055" s="43"/>
      <c r="Y6055" s="43"/>
      <c r="Z6055" s="43" t="s">
        <v>8442</v>
      </c>
      <c r="AA6055" s="37" t="str">
        <f>VLOOKUP(J6055, sku!B:C, 2, FALSE)</f>
        <v>Travessa Ford - Style - - - Ecosport - - - Prata</v>
      </c>
      <c r="AB6055" s="37" t="str">
        <f>VLOOKUP(J6055, sku!B:BM, 64, FALSE)</f>
        <v>Fabricação</v>
      </c>
      <c r="AC6055" s="37" t="str">
        <f>LEFT(pedidos[[#This Row],[SKU]],3)</f>
        <v>XFO</v>
      </c>
      <c r="AD6055" s="37" t="str" cm="1">
        <f t="array" aca="1" ref="AD6055" ca="1">IFERROR(
  INDEX(
    montadora[Montadora],
    MATCH(TRUE,LEFT(#REF!,NÚCARACT(montadora[SKU Parcial]))=montadora[SKU Parcial],0)
  ),
  ""
)</f>
        <v/>
      </c>
    </row>
    <row r="6056" spans="1:30" x14ac:dyDescent="0.25">
      <c r="A6056" s="42" t="s">
        <v>11179</v>
      </c>
      <c r="B6056" s="42"/>
      <c r="C6056" s="42"/>
      <c r="D6056" s="42"/>
      <c r="E6056" s="42">
        <v>18999619347</v>
      </c>
      <c r="F6056" s="42" t="s">
        <v>10700</v>
      </c>
      <c r="G6056" s="42" t="s">
        <v>11228</v>
      </c>
      <c r="H6056" s="7"/>
      <c r="I6056" s="42"/>
      <c r="J6056" s="42" t="s">
        <v>1809</v>
      </c>
      <c r="K6056" s="8">
        <v>45840</v>
      </c>
      <c r="L6056" s="7" t="s">
        <v>8443</v>
      </c>
      <c r="M6056" s="44">
        <v>94.8</v>
      </c>
      <c r="N6056" s="7">
        <v>1</v>
      </c>
      <c r="O6056" s="44">
        <v>94.8</v>
      </c>
      <c r="P6056" s="44">
        <v>37.159999999999997</v>
      </c>
      <c r="Q6056" s="44">
        <v>3.76</v>
      </c>
      <c r="R6056" s="44">
        <v>22.96</v>
      </c>
      <c r="S6056" s="44">
        <v>0</v>
      </c>
      <c r="T6056" s="44">
        <v>0</v>
      </c>
      <c r="U6056" s="44">
        <v>30.92</v>
      </c>
      <c r="V6056" s="9">
        <v>0.3261</v>
      </c>
      <c r="W6056" s="42" t="s">
        <v>34</v>
      </c>
      <c r="X6056" s="43"/>
      <c r="Y6056" s="43"/>
      <c r="Z6056" s="43" t="s">
        <v>8442</v>
      </c>
      <c r="AA6056" s="37" t="str">
        <f>VLOOKUP(J6056, sku!B:C, 2, FALSE)</f>
        <v>Cabo de Chupeta Coaxial de Transferência de Carga de Bateria 12/24V 800 Amper, PVC, CCA 3 Metros</v>
      </c>
      <c r="AB6056" s="37" t="str">
        <f>VLOOKUP(J6056, sku!B:BM, 64, FALSE)</f>
        <v>Importação</v>
      </c>
      <c r="AC6056" s="37" t="str">
        <f>LEFT(pedidos[[#This Row],[SKU]],3)</f>
        <v>1EC</v>
      </c>
      <c r="AD6056" s="37" t="str" cm="1">
        <f t="array" aca="1" ref="AD6056" ca="1">IFERROR(
  INDEX(
    montadora[Montadora],
    MATCH(TRUE,LEFT(#REF!,NÚCARACT(montadora[SKU Parcial]))=montadora[SKU Parcial],0)
  ),
  ""
)</f>
        <v/>
      </c>
    </row>
    <row r="6057" spans="1:30" x14ac:dyDescent="0.25">
      <c r="A6057" s="42" t="s">
        <v>11180</v>
      </c>
      <c r="B6057" s="42"/>
      <c r="C6057" s="42"/>
      <c r="D6057" s="42"/>
      <c r="E6057" s="42">
        <v>20598018789</v>
      </c>
      <c r="F6057" s="42" t="s">
        <v>8394</v>
      </c>
      <c r="G6057" s="42" t="s">
        <v>11228</v>
      </c>
      <c r="H6057" s="7"/>
      <c r="I6057" s="42"/>
      <c r="J6057" s="42" t="s">
        <v>938</v>
      </c>
      <c r="K6057" s="8">
        <v>45840</v>
      </c>
      <c r="L6057" s="7" t="s">
        <v>8443</v>
      </c>
      <c r="M6057" s="44">
        <v>77.900000000000006</v>
      </c>
      <c r="N6057" s="7">
        <v>1</v>
      </c>
      <c r="O6057" s="44">
        <v>77.900000000000006</v>
      </c>
      <c r="P6057" s="44">
        <v>36</v>
      </c>
      <c r="Q6057" s="44">
        <v>3.09</v>
      </c>
      <c r="R6057" s="44">
        <v>0</v>
      </c>
      <c r="S6057" s="44">
        <v>0</v>
      </c>
      <c r="T6057" s="44">
        <v>0</v>
      </c>
      <c r="U6057" s="44">
        <v>38.81</v>
      </c>
      <c r="V6057" s="9">
        <v>0.49819999999999998</v>
      </c>
      <c r="W6057" s="42" t="s">
        <v>34</v>
      </c>
      <c r="X6057" s="43"/>
      <c r="Y6057" s="43"/>
      <c r="Z6057" s="43" t="s">
        <v>8442</v>
      </c>
      <c r="AA6057" s="37" t="str">
        <f>VLOOKUP(J6057, sku!B:C, 2, FALSE)</f>
        <v>Cadeirinha Preta Aro 26 - Peixinho Bike</v>
      </c>
      <c r="AB6057" s="37" t="str">
        <f>VLOOKUP(J6057, sku!B:BM, 64, FALSE)</f>
        <v>Revenda</v>
      </c>
      <c r="AC6057" s="37" t="str">
        <f>LEFT(pedidos[[#This Row],[SKU]],3)</f>
        <v>CAD</v>
      </c>
      <c r="AD6057" s="37" t="str" cm="1">
        <f t="array" aca="1" ref="AD6057" ca="1">IFERROR(
  INDEX(
    montadora[Montadora],
    MATCH(TRUE,LEFT(#REF!,NÚCARACT(montadora[SKU Parcial]))=montadora[SKU Parcial],0)
  ),
  ""
)</f>
        <v/>
      </c>
    </row>
    <row r="6058" spans="1:30" x14ac:dyDescent="0.25">
      <c r="A6058" s="42" t="s">
        <v>11181</v>
      </c>
      <c r="B6058" s="42"/>
      <c r="C6058" s="42"/>
      <c r="D6058" s="42"/>
      <c r="E6058" s="42">
        <v>23493661700</v>
      </c>
      <c r="F6058" s="42" t="s">
        <v>10708</v>
      </c>
      <c r="G6058" s="42" t="s">
        <v>11228</v>
      </c>
      <c r="H6058" s="7"/>
      <c r="I6058" s="42"/>
      <c r="J6058" s="42" t="s">
        <v>2865</v>
      </c>
      <c r="K6058" s="8">
        <v>45840</v>
      </c>
      <c r="L6058" s="7" t="s">
        <v>8443</v>
      </c>
      <c r="M6058" s="44">
        <v>56.8</v>
      </c>
      <c r="N6058" s="7">
        <v>1</v>
      </c>
      <c r="O6058" s="44">
        <v>56.8</v>
      </c>
      <c r="P6058" s="44">
        <v>31.94</v>
      </c>
      <c r="Q6058" s="44">
        <v>2.25</v>
      </c>
      <c r="R6058" s="44">
        <v>15.36</v>
      </c>
      <c r="S6058" s="44">
        <v>0</v>
      </c>
      <c r="T6058" s="44">
        <v>0</v>
      </c>
      <c r="U6058" s="44">
        <v>7.25</v>
      </c>
      <c r="V6058" s="9">
        <v>0.12759999999999999</v>
      </c>
      <c r="W6058" s="42" t="s">
        <v>34</v>
      </c>
      <c r="X6058" s="43"/>
      <c r="Y6058" s="43"/>
      <c r="Z6058" s="43" t="s">
        <v>8442</v>
      </c>
      <c r="AA6058" s="37" t="str">
        <f>VLOOKUP(J6058, sku!B:C, 2, FALSE)</f>
        <v>Blend Metal Polish 150g</v>
      </c>
      <c r="AB6058" s="37" t="str">
        <f>VLOOKUP(J6058, sku!B:BM, 64, FALSE)</f>
        <v>Revenda</v>
      </c>
      <c r="AC6058" s="37" t="str">
        <f>LEFT(pedidos[[#This Row],[SKU]],3)</f>
        <v>VX2</v>
      </c>
      <c r="AD6058" s="37" t="str" cm="1">
        <f t="array" aca="1" ref="AD6058" ca="1">IFERROR(
  INDEX(
    montadora[Montadora],
    MATCH(TRUE,LEFT(#REF!,NÚCARACT(montadora[SKU Parcial]))=montadora[SKU Parcial],0)
  ),
  ""
)</f>
        <v/>
      </c>
    </row>
    <row r="6059" spans="1:30" x14ac:dyDescent="0.25">
      <c r="A6059" s="42" t="s">
        <v>11182</v>
      </c>
      <c r="B6059" s="42"/>
      <c r="C6059" s="42"/>
      <c r="D6059" s="42"/>
      <c r="E6059" s="42">
        <v>18399612830</v>
      </c>
      <c r="F6059" s="42" t="s">
        <v>10121</v>
      </c>
      <c r="G6059" s="42" t="s">
        <v>11228</v>
      </c>
      <c r="H6059" s="7"/>
      <c r="I6059" s="42"/>
      <c r="J6059" s="42" t="s">
        <v>10157</v>
      </c>
      <c r="K6059" s="8">
        <v>45840</v>
      </c>
      <c r="L6059" s="7" t="s">
        <v>8443</v>
      </c>
      <c r="M6059" s="44">
        <v>28.8</v>
      </c>
      <c r="N6059" s="7">
        <v>1</v>
      </c>
      <c r="O6059" s="44">
        <v>28.8</v>
      </c>
      <c r="P6059" s="44">
        <v>13.57</v>
      </c>
      <c r="Q6059" s="44">
        <v>1.1399999999999999</v>
      </c>
      <c r="R6059" s="44">
        <v>9.76</v>
      </c>
      <c r="S6059" s="44">
        <v>0</v>
      </c>
      <c r="T6059" s="44">
        <v>0</v>
      </c>
      <c r="U6059" s="44">
        <v>4.33</v>
      </c>
      <c r="V6059" s="9">
        <v>0.1502</v>
      </c>
      <c r="W6059" s="42" t="s">
        <v>34</v>
      </c>
      <c r="X6059" s="43"/>
      <c r="Y6059" s="43"/>
      <c r="Z6059" s="43" t="s">
        <v>8442</v>
      </c>
      <c r="AA6059" s="37" t="str">
        <f>VLOOKUP(J6059, sku!B:C, 2, FALSE)</f>
        <v>Removex 1,5l</v>
      </c>
      <c r="AB6059" s="37" t="str">
        <f>VLOOKUP(J6059, sku!B:BM, 64, FALSE)</f>
        <v>Revenda</v>
      </c>
      <c r="AC6059" s="37" t="str">
        <f>LEFT(pedidos[[#This Row],[SKU]],3)</f>
        <v>VT2</v>
      </c>
      <c r="AD6059" s="37" t="str" cm="1">
        <f t="array" aca="1" ref="AD6059" ca="1">IFERROR(
  INDEX(
    montadora[Montadora],
    MATCH(TRUE,LEFT(#REF!,NÚCARACT(montadora[SKU Parcial]))=montadora[SKU Parcial],0)
  ),
  ""
)</f>
        <v/>
      </c>
    </row>
    <row r="6060" spans="1:30" x14ac:dyDescent="0.25">
      <c r="A6060" s="42" t="s">
        <v>11183</v>
      </c>
      <c r="B6060" s="42"/>
      <c r="C6060" s="42"/>
      <c r="D6060" s="42"/>
      <c r="E6060" s="42">
        <v>19799592483</v>
      </c>
      <c r="F6060" s="42" t="s">
        <v>8363</v>
      </c>
      <c r="G6060" s="42" t="s">
        <v>11228</v>
      </c>
      <c r="H6060" s="7"/>
      <c r="I6060" s="42"/>
      <c r="J6060" s="42" t="s">
        <v>8425</v>
      </c>
      <c r="K6060" s="8">
        <v>45840</v>
      </c>
      <c r="L6060" s="7" t="s">
        <v>8443</v>
      </c>
      <c r="M6060" s="44">
        <v>30.8</v>
      </c>
      <c r="N6060" s="7">
        <v>1</v>
      </c>
      <c r="O6060" s="44">
        <v>30.8</v>
      </c>
      <c r="P6060" s="44">
        <v>14.46</v>
      </c>
      <c r="Q6060" s="44">
        <v>1.22</v>
      </c>
      <c r="R6060" s="44">
        <v>10.16</v>
      </c>
      <c r="S6060" s="44">
        <v>0</v>
      </c>
      <c r="T6060" s="44">
        <v>0</v>
      </c>
      <c r="U6060" s="44">
        <v>4.96</v>
      </c>
      <c r="V6060" s="9">
        <v>0.161</v>
      </c>
      <c r="W6060" s="42" t="s">
        <v>34</v>
      </c>
      <c r="X6060" s="43"/>
      <c r="Y6060" s="43"/>
      <c r="Z6060" s="43" t="s">
        <v>8442</v>
      </c>
      <c r="AA6060" s="37" t="str">
        <f>VLOOKUP(J6060, sku!B:C, 2, FALSE)</f>
        <v>Darker 500ml</v>
      </c>
      <c r="AB6060" s="37" t="str">
        <f>VLOOKUP(J6060, sku!B:BM, 64, FALSE)</f>
        <v>Revenda</v>
      </c>
      <c r="AC6060" s="37" t="str">
        <f>LEFT(pedidos[[#This Row],[SKU]],3)</f>
        <v>VX2</v>
      </c>
      <c r="AD6060" s="37" t="str" cm="1">
        <f t="array" aca="1" ref="AD6060" ca="1">IFERROR(
  INDEX(
    montadora[Montadora],
    MATCH(TRUE,LEFT(#REF!,NÚCARACT(montadora[SKU Parcial]))=montadora[SKU Parcial],0)
  ),
  ""
)</f>
        <v/>
      </c>
    </row>
    <row r="6061" spans="1:30" x14ac:dyDescent="0.25">
      <c r="A6061" s="42" t="s">
        <v>11184</v>
      </c>
      <c r="B6061" s="42"/>
      <c r="C6061" s="42"/>
      <c r="D6061" s="42"/>
      <c r="E6061" s="42">
        <v>23098159344</v>
      </c>
      <c r="F6061" s="42" t="s">
        <v>8352</v>
      </c>
      <c r="G6061" s="42" t="s">
        <v>11228</v>
      </c>
      <c r="H6061" s="7"/>
      <c r="I6061" s="42"/>
      <c r="J6061" s="42" t="s">
        <v>24580</v>
      </c>
      <c r="K6061" s="8">
        <v>45840</v>
      </c>
      <c r="L6061" s="7" t="s">
        <v>8443</v>
      </c>
      <c r="M6061" s="44">
        <v>18.899999999999999</v>
      </c>
      <c r="N6061" s="7">
        <v>1</v>
      </c>
      <c r="O6061" s="44">
        <v>18.899999999999999</v>
      </c>
      <c r="P6061" s="44">
        <v>8.1</v>
      </c>
      <c r="Q6061" s="44">
        <v>0.75</v>
      </c>
      <c r="R6061" s="44">
        <v>7.78</v>
      </c>
      <c r="S6061" s="44">
        <v>0</v>
      </c>
      <c r="T6061" s="44">
        <v>-1.21</v>
      </c>
      <c r="U6061" s="44">
        <v>3.48</v>
      </c>
      <c r="V6061" s="9">
        <v>0.18410000000000001</v>
      </c>
      <c r="W6061" s="42" t="s">
        <v>34</v>
      </c>
      <c r="X6061" s="43"/>
      <c r="Y6061" s="43"/>
      <c r="Z6061" s="43" t="s">
        <v>8442</v>
      </c>
      <c r="AA6061" s="37" t="e">
        <f>VLOOKUP(J6061, sku!B:C, 2, FALSE)</f>
        <v>#N/A</v>
      </c>
      <c r="AB6061" s="37" t="e">
        <f>VLOOKUP(J6061, sku!B:BM, 64, FALSE)</f>
        <v>#N/A</v>
      </c>
      <c r="AC6061" s="37" t="str">
        <f>LEFT(pedidos[[#This Row],[SKU]],3)</f>
        <v>MAC</v>
      </c>
      <c r="AD6061" s="37" t="str" cm="1">
        <f t="array" aca="1" ref="AD6061" ca="1">IFERROR(
  INDEX(
    montadora[Montadora],
    MATCH(TRUE,LEFT(#REF!,NÚCARACT(montadora[SKU Parcial]))=montadora[SKU Parcial],0)
  ),
  ""
)</f>
        <v/>
      </c>
    </row>
    <row r="6062" spans="1:30" x14ac:dyDescent="0.25">
      <c r="A6062" s="42" t="s">
        <v>11185</v>
      </c>
      <c r="B6062" s="42"/>
      <c r="C6062" s="42"/>
      <c r="D6062" s="42"/>
      <c r="E6062" s="42">
        <v>21098008241</v>
      </c>
      <c r="F6062" s="42" t="s">
        <v>8361</v>
      </c>
      <c r="G6062" s="42" t="s">
        <v>11228</v>
      </c>
      <c r="H6062" s="7"/>
      <c r="I6062" s="42"/>
      <c r="J6062" s="42" t="s">
        <v>3296</v>
      </c>
      <c r="K6062" s="8">
        <v>45840</v>
      </c>
      <c r="L6062" s="7" t="s">
        <v>8443</v>
      </c>
      <c r="M6062" s="44">
        <v>29.8</v>
      </c>
      <c r="N6062" s="7">
        <v>1</v>
      </c>
      <c r="O6062" s="44">
        <v>37.31</v>
      </c>
      <c r="P6062" s="44">
        <v>13.69</v>
      </c>
      <c r="Q6062" s="44">
        <v>1.18</v>
      </c>
      <c r="R6062" s="44">
        <v>9.9600000000000009</v>
      </c>
      <c r="S6062" s="44">
        <v>7.51</v>
      </c>
      <c r="T6062" s="44">
        <v>0</v>
      </c>
      <c r="U6062" s="44">
        <v>4.97</v>
      </c>
      <c r="V6062" s="9">
        <v>0.16669999999999999</v>
      </c>
      <c r="W6062" s="42" t="s">
        <v>34</v>
      </c>
      <c r="X6062" s="43"/>
      <c r="Y6062" s="43"/>
      <c r="Z6062" s="43" t="s">
        <v>8442</v>
      </c>
      <c r="AA6062" s="37" t="str">
        <f>VLOOKUP(J6062, sku!B:C, 2, FALSE)</f>
        <v>Sanitizante Carro Novo 1,5l</v>
      </c>
      <c r="AB6062" s="37" t="str">
        <f>VLOOKUP(J6062, sku!B:BM, 64, FALSE)</f>
        <v>Revenda</v>
      </c>
      <c r="AC6062" s="37" t="str">
        <f>LEFT(pedidos[[#This Row],[SKU]],3)</f>
        <v>VT2</v>
      </c>
      <c r="AD6062" s="37" t="str" cm="1">
        <f t="array" aca="1" ref="AD6062" ca="1">IFERROR(
  INDEX(
    montadora[Montadora],
    MATCH(TRUE,LEFT(#REF!,NÚCARACT(montadora[SKU Parcial]))=montadora[SKU Parcial],0)
  ),
  ""
)</f>
        <v/>
      </c>
    </row>
    <row r="6063" spans="1:30" x14ac:dyDescent="0.25">
      <c r="A6063" s="42" t="s">
        <v>11186</v>
      </c>
      <c r="B6063" s="42"/>
      <c r="C6063" s="42"/>
      <c r="D6063" s="42"/>
      <c r="E6063" s="42">
        <v>23593916889</v>
      </c>
      <c r="F6063" s="42" t="s">
        <v>10138</v>
      </c>
      <c r="G6063" s="42" t="s">
        <v>11228</v>
      </c>
      <c r="H6063" s="7"/>
      <c r="I6063" s="42"/>
      <c r="J6063" s="42" t="s">
        <v>8427</v>
      </c>
      <c r="K6063" s="8">
        <v>45840</v>
      </c>
      <c r="L6063" s="7" t="s">
        <v>8443</v>
      </c>
      <c r="M6063" s="44">
        <v>36.799999999999997</v>
      </c>
      <c r="N6063" s="7">
        <v>1</v>
      </c>
      <c r="O6063" s="44">
        <v>36.799999999999997</v>
      </c>
      <c r="P6063" s="44">
        <v>18.649999999999999</v>
      </c>
      <c r="Q6063" s="44">
        <v>1.46</v>
      </c>
      <c r="R6063" s="44">
        <v>11.36</v>
      </c>
      <c r="S6063" s="44">
        <v>0</v>
      </c>
      <c r="T6063" s="44">
        <v>0</v>
      </c>
      <c r="U6063" s="44">
        <v>5.33</v>
      </c>
      <c r="V6063" s="9">
        <v>0.14480000000000001</v>
      </c>
      <c r="W6063" s="42" t="s">
        <v>34</v>
      </c>
      <c r="X6063" s="43"/>
      <c r="Y6063" s="43"/>
      <c r="Z6063" s="43" t="s">
        <v>8442</v>
      </c>
      <c r="AA6063" s="37" t="str">
        <f>VLOOKUP(J6063, sku!B:C, 2, FALSE)</f>
        <v>Vertex 1,5L</v>
      </c>
      <c r="AB6063" s="37" t="str">
        <f>VLOOKUP(J6063, sku!B:BM, 64, FALSE)</f>
        <v>Revenda</v>
      </c>
      <c r="AC6063" s="37" t="str">
        <f>LEFT(pedidos[[#This Row],[SKU]],3)</f>
        <v>VX2</v>
      </c>
      <c r="AD6063" s="37" t="str" cm="1">
        <f t="array" aca="1" ref="AD6063" ca="1">IFERROR(
  INDEX(
    montadora[Montadora],
    MATCH(TRUE,LEFT(#REF!,NÚCARACT(montadora[SKU Parcial]))=montadora[SKU Parcial],0)
  ),
  ""
)</f>
        <v/>
      </c>
    </row>
    <row r="6064" spans="1:30" x14ac:dyDescent="0.25">
      <c r="A6064" s="42" t="s">
        <v>11187</v>
      </c>
      <c r="B6064" s="42"/>
      <c r="C6064" s="42"/>
      <c r="D6064" s="42"/>
      <c r="E6064" s="42">
        <v>22298177656</v>
      </c>
      <c r="F6064" s="42" t="s">
        <v>8393</v>
      </c>
      <c r="G6064" s="42" t="s">
        <v>11228</v>
      </c>
      <c r="H6064" s="7"/>
      <c r="I6064" s="42"/>
      <c r="J6064" s="42" t="s">
        <v>8835</v>
      </c>
      <c r="K6064" s="8">
        <v>45840</v>
      </c>
      <c r="L6064" s="7" t="s">
        <v>8443</v>
      </c>
      <c r="M6064" s="44">
        <v>77.900000000000006</v>
      </c>
      <c r="N6064" s="7">
        <v>1</v>
      </c>
      <c r="O6064" s="44">
        <v>80.27</v>
      </c>
      <c r="P6064" s="44">
        <v>36</v>
      </c>
      <c r="Q6064" s="44">
        <v>3.09</v>
      </c>
      <c r="R6064" s="44">
        <v>19.579999999999998</v>
      </c>
      <c r="S6064" s="44">
        <v>2.37</v>
      </c>
      <c r="T6064" s="44">
        <v>0</v>
      </c>
      <c r="U6064" s="44">
        <v>19.23</v>
      </c>
      <c r="V6064" s="9">
        <v>0.24679999999999999</v>
      </c>
      <c r="W6064" s="42" t="s">
        <v>34</v>
      </c>
      <c r="X6064" s="43"/>
      <c r="Y6064" s="43"/>
      <c r="Z6064" s="43" t="s">
        <v>8442</v>
      </c>
      <c r="AA6064" s="37" t="str">
        <f>VLOOKUP(J6064, sku!B:C, 2, FALSE)</f>
        <v>Cadeirinha Cinza Aro 26 - Peixinho Bike</v>
      </c>
      <c r="AB6064" s="37" t="str">
        <f>VLOOKUP(J6064, sku!B:BM, 64, FALSE)</f>
        <v>Revenda</v>
      </c>
      <c r="AC6064" s="37" t="str">
        <f>LEFT(pedidos[[#This Row],[SKU]],3)</f>
        <v>CAD</v>
      </c>
      <c r="AD6064" s="37" t="str" cm="1">
        <f t="array" aca="1" ref="AD6064" ca="1">IFERROR(
  INDEX(
    montadora[Montadora],
    MATCH(TRUE,LEFT(#REF!,NÚCARACT(montadora[SKU Parcial]))=montadora[SKU Parcial],0)
  ),
  ""
)</f>
        <v/>
      </c>
    </row>
    <row r="6065" spans="1:30" x14ac:dyDescent="0.25">
      <c r="A6065" s="42" t="s">
        <v>11188</v>
      </c>
      <c r="B6065" s="42"/>
      <c r="C6065" s="42"/>
      <c r="D6065" s="42"/>
      <c r="E6065" s="42">
        <v>23998214127</v>
      </c>
      <c r="F6065" s="42" t="s">
        <v>10132</v>
      </c>
      <c r="G6065" s="42" t="s">
        <v>11228</v>
      </c>
      <c r="H6065" s="7"/>
      <c r="I6065" s="42"/>
      <c r="J6065" s="42" t="s">
        <v>2747</v>
      </c>
      <c r="K6065" s="8">
        <v>45840</v>
      </c>
      <c r="L6065" s="7" t="s">
        <v>8443</v>
      </c>
      <c r="M6065" s="44">
        <v>88.8</v>
      </c>
      <c r="N6065" s="7">
        <v>1</v>
      </c>
      <c r="O6065" s="44">
        <v>88.8</v>
      </c>
      <c r="P6065" s="44">
        <v>41.36</v>
      </c>
      <c r="Q6065" s="44">
        <v>3.53</v>
      </c>
      <c r="R6065" s="44">
        <v>21.76</v>
      </c>
      <c r="S6065" s="44">
        <v>0</v>
      </c>
      <c r="T6065" s="44">
        <v>0</v>
      </c>
      <c r="U6065" s="44">
        <v>22.15</v>
      </c>
      <c r="V6065" s="9">
        <v>0.2495</v>
      </c>
      <c r="W6065" s="42" t="s">
        <v>34</v>
      </c>
      <c r="X6065" s="43"/>
      <c r="Y6065" s="43"/>
      <c r="Z6065" s="43" t="s">
        <v>8442</v>
      </c>
      <c r="AA6065" s="37" t="str">
        <f>VLOOKUP(J6065, sku!B:C, 2, FALSE)</f>
        <v>Cabo de Chupeta Coaxial de Transferência de Carga de Bateria 12/24V 500 Amper, PVC, CCA 5 Metros</v>
      </c>
      <c r="AB6065" s="37" t="str">
        <f>VLOOKUP(J6065, sku!B:BM, 64, FALSE)</f>
        <v>Importação</v>
      </c>
      <c r="AC6065" s="37" t="str">
        <f>LEFT(pedidos[[#This Row],[SKU]],3)</f>
        <v>1EC</v>
      </c>
      <c r="AD6065" s="37" t="str" cm="1">
        <f t="array" aca="1" ref="AD6065" ca="1">IFERROR(
  INDEX(
    montadora[Montadora],
    MATCH(TRUE,LEFT(#REF!,NÚCARACT(montadora[SKU Parcial]))=montadora[SKU Parcial],0)
  ),
  ""
)</f>
        <v/>
      </c>
    </row>
    <row r="6066" spans="1:30" x14ac:dyDescent="0.25">
      <c r="A6066" s="42" t="s">
        <v>11189</v>
      </c>
      <c r="B6066" s="42"/>
      <c r="C6066" s="42"/>
      <c r="D6066" s="42"/>
      <c r="E6066" s="42">
        <v>21199662979</v>
      </c>
      <c r="F6066" s="42" t="s">
        <v>10123</v>
      </c>
      <c r="G6066" s="42" t="s">
        <v>11228</v>
      </c>
      <c r="H6066" s="7"/>
      <c r="I6066" s="42"/>
      <c r="J6066" s="42" t="s">
        <v>2566</v>
      </c>
      <c r="K6066" s="8">
        <v>45839</v>
      </c>
      <c r="L6066" s="7" t="s">
        <v>8443</v>
      </c>
      <c r="M6066" s="44">
        <v>18.8</v>
      </c>
      <c r="N6066" s="7">
        <v>1</v>
      </c>
      <c r="O6066" s="44">
        <v>18.8</v>
      </c>
      <c r="P6066" s="44">
        <v>5.4</v>
      </c>
      <c r="Q6066" s="44">
        <v>0.75</v>
      </c>
      <c r="R6066" s="44">
        <v>7.76</v>
      </c>
      <c r="S6066" s="44">
        <v>0</v>
      </c>
      <c r="T6066" s="44">
        <v>0</v>
      </c>
      <c r="U6066" s="44">
        <v>4.8899999999999997</v>
      </c>
      <c r="V6066" s="9">
        <v>0.26029999999999998</v>
      </c>
      <c r="W6066" s="42" t="s">
        <v>34</v>
      </c>
      <c r="X6066" s="43"/>
      <c r="Y6066" s="43"/>
      <c r="Z6066" s="43" t="s">
        <v>8442</v>
      </c>
      <c r="AA6066" s="37" t="str">
        <f>VLOOKUP(J6066, sku!B:C, 2, FALSE)</f>
        <v>Chave Allen de Aço de Cabeça, Esférica (9 Peças) Hex Key Wrench</v>
      </c>
      <c r="AB6066" s="37" t="str">
        <f>VLOOKUP(J6066, sku!B:BM, 64, FALSE)</f>
        <v>Importação</v>
      </c>
      <c r="AC6066" s="37" t="str">
        <f>LEFT(pedidos[[#This Row],[SKU]],3)</f>
        <v>1K9</v>
      </c>
      <c r="AD6066" s="37" t="str" cm="1">
        <f t="array" aca="1" ref="AD6066" ca="1">IFERROR(
  INDEX(
    montadora[Montadora],
    MATCH(TRUE,LEFT(#REF!,NÚCARACT(montadora[SKU Parcial]))=montadora[SKU Parcial],0)
  ),
  ""
)</f>
        <v/>
      </c>
    </row>
    <row r="6067" spans="1:30" x14ac:dyDescent="0.25">
      <c r="A6067" s="42" t="s">
        <v>11190</v>
      </c>
      <c r="B6067" s="42"/>
      <c r="C6067" s="42"/>
      <c r="D6067" s="42"/>
      <c r="E6067" s="42">
        <v>22798369651</v>
      </c>
      <c r="F6067" s="42" t="s">
        <v>8391</v>
      </c>
      <c r="G6067" s="42" t="s">
        <v>11228</v>
      </c>
      <c r="H6067" s="7"/>
      <c r="I6067" s="42"/>
      <c r="J6067" s="42" t="s">
        <v>3206</v>
      </c>
      <c r="K6067" s="8">
        <v>45839</v>
      </c>
      <c r="L6067" s="7" t="s">
        <v>8443</v>
      </c>
      <c r="M6067" s="44">
        <v>58.9</v>
      </c>
      <c r="N6067" s="7">
        <v>1</v>
      </c>
      <c r="O6067" s="44">
        <v>58.9</v>
      </c>
      <c r="P6067" s="44">
        <v>33.340000000000003</v>
      </c>
      <c r="Q6067" s="44">
        <v>2.34</v>
      </c>
      <c r="R6067" s="44">
        <v>15.78</v>
      </c>
      <c r="S6067" s="44">
        <v>0</v>
      </c>
      <c r="T6067" s="44">
        <v>0</v>
      </c>
      <c r="U6067" s="44">
        <v>7.44</v>
      </c>
      <c r="V6067" s="9">
        <v>0.1263</v>
      </c>
      <c r="W6067" s="42" t="s">
        <v>34</v>
      </c>
      <c r="X6067" s="43"/>
      <c r="Y6067" s="43"/>
      <c r="Z6067" s="43" t="s">
        <v>8442</v>
      </c>
      <c r="AA6067" s="37" t="str">
        <f>VLOOKUP(J6067, sku!B:C, 2, FALSE)</f>
        <v>Banco Bicicleta Selim Preto e Vermelho + Couro PU</v>
      </c>
      <c r="AB6067" s="37" t="str">
        <f>VLOOKUP(J6067, sku!B:BM, 64, FALSE)</f>
        <v>Importação</v>
      </c>
      <c r="AC6067" s="37" t="str">
        <f>LEFT(pedidos[[#This Row],[SKU]],3)</f>
        <v>EB0</v>
      </c>
      <c r="AD6067" s="37" t="str" cm="1">
        <f t="array" aca="1" ref="AD6067" ca="1">IFERROR(
  INDEX(
    montadora[Montadora],
    MATCH(TRUE,LEFT(#REF!,NÚCARACT(montadora[SKU Parcial]))=montadora[SKU Parcial],0)
  ),
  ""
)</f>
        <v/>
      </c>
    </row>
    <row r="6068" spans="1:30" x14ac:dyDescent="0.25">
      <c r="A6068" s="42" t="s">
        <v>11191</v>
      </c>
      <c r="B6068" s="42"/>
      <c r="C6068" s="42"/>
      <c r="D6068" s="42"/>
      <c r="E6068" s="42">
        <v>23098159344</v>
      </c>
      <c r="F6068" s="42" t="s">
        <v>8352</v>
      </c>
      <c r="G6068" s="42" t="s">
        <v>11228</v>
      </c>
      <c r="H6068" s="7"/>
      <c r="I6068" s="42"/>
      <c r="J6068" s="42" t="s">
        <v>24580</v>
      </c>
      <c r="K6068" s="8">
        <v>45839</v>
      </c>
      <c r="L6068" s="7" t="s">
        <v>8443</v>
      </c>
      <c r="M6068" s="44">
        <v>18.899999999999999</v>
      </c>
      <c r="N6068" s="7">
        <v>1</v>
      </c>
      <c r="O6068" s="44">
        <v>26.9</v>
      </c>
      <c r="P6068" s="44">
        <v>8.1</v>
      </c>
      <c r="Q6068" s="44">
        <v>0.75</v>
      </c>
      <c r="R6068" s="44">
        <v>7.78</v>
      </c>
      <c r="S6068" s="44">
        <v>8</v>
      </c>
      <c r="T6068" s="44">
        <v>0</v>
      </c>
      <c r="U6068" s="44">
        <v>2.27</v>
      </c>
      <c r="V6068" s="9">
        <v>0.1201</v>
      </c>
      <c r="W6068" s="42" t="s">
        <v>34</v>
      </c>
      <c r="X6068" s="43"/>
      <c r="Y6068" s="43"/>
      <c r="Z6068" s="43" t="s">
        <v>8442</v>
      </c>
      <c r="AA6068" s="37" t="e">
        <f>VLOOKUP(J6068, sku!B:C, 2, FALSE)</f>
        <v>#N/A</v>
      </c>
      <c r="AB6068" s="37" t="e">
        <f>VLOOKUP(J6068, sku!B:BM, 64, FALSE)</f>
        <v>#N/A</v>
      </c>
      <c r="AC6068" s="37" t="str">
        <f>LEFT(pedidos[[#This Row],[SKU]],3)</f>
        <v>MAC</v>
      </c>
      <c r="AD6068" s="37" t="str" cm="1">
        <f t="array" aca="1" ref="AD6068" ca="1">IFERROR(
  INDEX(
    montadora[Montadora],
    MATCH(TRUE,LEFT(#REF!,NÚCARACT(montadora[SKU Parcial]))=montadora[SKU Parcial],0)
  ),
  ""
)</f>
        <v/>
      </c>
    </row>
    <row r="6069" spans="1:30" x14ac:dyDescent="0.25">
      <c r="A6069" s="42" t="s">
        <v>11192</v>
      </c>
      <c r="B6069" s="42"/>
      <c r="C6069" s="42"/>
      <c r="D6069" s="42"/>
      <c r="E6069" s="42">
        <v>23798223586</v>
      </c>
      <c r="F6069" s="42" t="s">
        <v>8388</v>
      </c>
      <c r="G6069" s="42" t="s">
        <v>11228</v>
      </c>
      <c r="H6069" s="7"/>
      <c r="I6069" s="42"/>
      <c r="J6069" s="42" t="s">
        <v>1794</v>
      </c>
      <c r="K6069" s="8">
        <v>45839</v>
      </c>
      <c r="L6069" s="7" t="s">
        <v>8443</v>
      </c>
      <c r="M6069" s="44">
        <v>75.8</v>
      </c>
      <c r="N6069" s="7">
        <v>1</v>
      </c>
      <c r="O6069" s="44">
        <v>80.87</v>
      </c>
      <c r="P6069" s="44">
        <v>29.2</v>
      </c>
      <c r="Q6069" s="44">
        <v>3.01</v>
      </c>
      <c r="R6069" s="44">
        <v>19.16</v>
      </c>
      <c r="S6069" s="44">
        <v>5.07</v>
      </c>
      <c r="T6069" s="44">
        <v>0</v>
      </c>
      <c r="U6069" s="44">
        <v>24.43</v>
      </c>
      <c r="V6069" s="9">
        <v>0.32229999999999998</v>
      </c>
      <c r="W6069" s="42" t="s">
        <v>34</v>
      </c>
      <c r="X6069" s="43"/>
      <c r="Y6069" s="43"/>
      <c r="Z6069" s="43" t="s">
        <v>8442</v>
      </c>
      <c r="AA6069" s="37" t="str">
        <f>VLOOKUP(J6069, sku!B:C, 2, FALSE)</f>
        <v>Cabo de Chupeta Coaxial de Transferência de Carga de Bateria 12/24V 500 Amper, PVC, CCA 3 Metros</v>
      </c>
      <c r="AB6069" s="37" t="str">
        <f>VLOOKUP(J6069, sku!B:BM, 64, FALSE)</f>
        <v>Importação</v>
      </c>
      <c r="AC6069" s="37" t="str">
        <f>LEFT(pedidos[[#This Row],[SKU]],3)</f>
        <v>1EC</v>
      </c>
      <c r="AD6069" s="37" t="str" cm="1">
        <f t="array" aca="1" ref="AD6069" ca="1">IFERROR(
  INDEX(
    montadora[Montadora],
    MATCH(TRUE,LEFT(#REF!,NÚCARACT(montadora[SKU Parcial]))=montadora[SKU Parcial],0)
  ),
  ""
)</f>
        <v/>
      </c>
    </row>
    <row r="6070" spans="1:30" x14ac:dyDescent="0.25">
      <c r="A6070" s="42" t="s">
        <v>11193</v>
      </c>
      <c r="B6070" s="42"/>
      <c r="C6070" s="42"/>
      <c r="D6070" s="42"/>
      <c r="E6070" s="42">
        <v>21199662979</v>
      </c>
      <c r="F6070" s="42" t="s">
        <v>10123</v>
      </c>
      <c r="G6070" s="42" t="s">
        <v>11228</v>
      </c>
      <c r="H6070" s="7"/>
      <c r="I6070" s="42"/>
      <c r="J6070" s="42" t="s">
        <v>2566</v>
      </c>
      <c r="K6070" s="8">
        <v>45839</v>
      </c>
      <c r="L6070" s="7" t="s">
        <v>8443</v>
      </c>
      <c r="M6070" s="44">
        <v>18.8</v>
      </c>
      <c r="N6070" s="7">
        <v>1</v>
      </c>
      <c r="O6070" s="44">
        <v>18.8</v>
      </c>
      <c r="P6070" s="44">
        <v>5.4</v>
      </c>
      <c r="Q6070" s="44">
        <v>0.75</v>
      </c>
      <c r="R6070" s="44">
        <v>7.76</v>
      </c>
      <c r="S6070" s="44">
        <v>0</v>
      </c>
      <c r="T6070" s="44">
        <v>0</v>
      </c>
      <c r="U6070" s="44">
        <v>4.8899999999999997</v>
      </c>
      <c r="V6070" s="9">
        <v>0.26029999999999998</v>
      </c>
      <c r="W6070" s="42" t="s">
        <v>34</v>
      </c>
      <c r="X6070" s="43"/>
      <c r="Y6070" s="43"/>
      <c r="Z6070" s="43" t="s">
        <v>8442</v>
      </c>
      <c r="AA6070" s="37" t="str">
        <f>VLOOKUP(J6070, sku!B:C, 2, FALSE)</f>
        <v>Chave Allen de Aço de Cabeça, Esférica (9 Peças) Hex Key Wrench</v>
      </c>
      <c r="AB6070" s="37" t="str">
        <f>VLOOKUP(J6070, sku!B:BM, 64, FALSE)</f>
        <v>Importação</v>
      </c>
      <c r="AC6070" s="37" t="str">
        <f>LEFT(pedidos[[#This Row],[SKU]],3)</f>
        <v>1K9</v>
      </c>
      <c r="AD6070" s="37" t="str" cm="1">
        <f t="array" aca="1" ref="AD6070" ca="1">IFERROR(
  INDEX(
    montadora[Montadora],
    MATCH(TRUE,LEFT(#REF!,NÚCARACT(montadora[SKU Parcial]))=montadora[SKU Parcial],0)
  ),
  ""
)</f>
        <v/>
      </c>
    </row>
    <row r="6071" spans="1:30" x14ac:dyDescent="0.25">
      <c r="A6071" s="42" t="s">
        <v>11194</v>
      </c>
      <c r="B6071" s="42"/>
      <c r="C6071" s="42"/>
      <c r="D6071" s="42"/>
      <c r="E6071" s="42">
        <v>22298689894</v>
      </c>
      <c r="F6071" s="42" t="s">
        <v>11212</v>
      </c>
      <c r="G6071" s="42" t="s">
        <v>11228</v>
      </c>
      <c r="H6071" s="7"/>
      <c r="I6071" s="42"/>
      <c r="J6071" s="42" t="s">
        <v>11218</v>
      </c>
      <c r="K6071" s="8">
        <v>45839</v>
      </c>
      <c r="L6071" s="7" t="s">
        <v>8443</v>
      </c>
      <c r="M6071" s="44">
        <v>98.8</v>
      </c>
      <c r="N6071" s="7">
        <v>1</v>
      </c>
      <c r="O6071" s="44">
        <v>98.8</v>
      </c>
      <c r="P6071" s="44">
        <v>60.11</v>
      </c>
      <c r="Q6071" s="44">
        <v>3.92</v>
      </c>
      <c r="R6071" s="44">
        <v>23.76</v>
      </c>
      <c r="S6071" s="44">
        <v>0</v>
      </c>
      <c r="T6071" s="44">
        <v>0</v>
      </c>
      <c r="U6071" s="44">
        <v>11.01</v>
      </c>
      <c r="V6071" s="9">
        <v>0.1114</v>
      </c>
      <c r="W6071" s="42" t="s">
        <v>34</v>
      </c>
      <c r="X6071" s="43"/>
      <c r="Y6071" s="43"/>
      <c r="Z6071" s="43" t="s">
        <v>8442</v>
      </c>
      <c r="AA6071" s="37" t="str">
        <f>VLOOKUP(J6071, sku!B:C, 2, FALSE)</f>
        <v>1 Shiny 500ml + 1 Intense 500ML + 1 Aplicador Espuma Pct 2 UN</v>
      </c>
      <c r="AB6071" s="37" t="str">
        <f>VLOOKUP(J6071, sku!B:BM, 64, FALSE)</f>
        <v>Revenda</v>
      </c>
      <c r="AC6071" s="37" t="str">
        <f>LEFT(pedidos[[#This Row],[SKU]],3)</f>
        <v>1VX</v>
      </c>
      <c r="AD6071" s="37" t="str" cm="1">
        <f t="array" aca="1" ref="AD6071" ca="1">IFERROR(
  INDEX(
    montadora[Montadora],
    MATCH(TRUE,LEFT(#REF!,NÚCARACT(montadora[SKU Parcial]))=montadora[SKU Parcial],0)
  ),
  ""
)</f>
        <v/>
      </c>
    </row>
    <row r="6072" spans="1:30" x14ac:dyDescent="0.25">
      <c r="A6072" s="42" t="s">
        <v>11195</v>
      </c>
      <c r="B6072" s="42"/>
      <c r="C6072" s="42"/>
      <c r="D6072" s="42"/>
      <c r="E6072" s="42">
        <v>20598018789</v>
      </c>
      <c r="F6072" s="42" t="s">
        <v>8394</v>
      </c>
      <c r="G6072" s="42" t="s">
        <v>11228</v>
      </c>
      <c r="H6072" s="7"/>
      <c r="I6072" s="42"/>
      <c r="J6072" s="42" t="s">
        <v>938</v>
      </c>
      <c r="K6072" s="8">
        <v>45839</v>
      </c>
      <c r="L6072" s="7" t="s">
        <v>8443</v>
      </c>
      <c r="M6072" s="44">
        <v>77.900000000000006</v>
      </c>
      <c r="N6072" s="7">
        <v>1</v>
      </c>
      <c r="O6072" s="44">
        <v>80.27</v>
      </c>
      <c r="P6072" s="44">
        <v>36</v>
      </c>
      <c r="Q6072" s="44">
        <v>3.09</v>
      </c>
      <c r="R6072" s="44">
        <v>19.579999999999998</v>
      </c>
      <c r="S6072" s="44">
        <v>2.37</v>
      </c>
      <c r="T6072" s="44">
        <v>0</v>
      </c>
      <c r="U6072" s="44">
        <v>19.23</v>
      </c>
      <c r="V6072" s="9">
        <v>0.24679999999999999</v>
      </c>
      <c r="W6072" s="42" t="s">
        <v>34</v>
      </c>
      <c r="X6072" s="43"/>
      <c r="Y6072" s="43"/>
      <c r="Z6072" s="43" t="s">
        <v>8442</v>
      </c>
      <c r="AA6072" s="37" t="str">
        <f>VLOOKUP(J6072, sku!B:C, 2, FALSE)</f>
        <v>Cadeirinha Preta Aro 26 - Peixinho Bike</v>
      </c>
      <c r="AB6072" s="37" t="str">
        <f>VLOOKUP(J6072, sku!B:BM, 64, FALSE)</f>
        <v>Revenda</v>
      </c>
      <c r="AC6072" s="37" t="str">
        <f>LEFT(pedidos[[#This Row],[SKU]],3)</f>
        <v>CAD</v>
      </c>
      <c r="AD6072" s="37" t="str" cm="1">
        <f t="array" aca="1" ref="AD6072" ca="1">IFERROR(
  INDEX(
    montadora[Montadora],
    MATCH(TRUE,LEFT(#REF!,NÚCARACT(montadora[SKU Parcial]))=montadora[SKU Parcial],0)
  ),
  ""
)</f>
        <v/>
      </c>
    </row>
    <row r="6073" spans="1:30" x14ac:dyDescent="0.25">
      <c r="A6073" s="42" t="s">
        <v>11196</v>
      </c>
      <c r="B6073" s="42"/>
      <c r="C6073" s="42"/>
      <c r="D6073" s="42"/>
      <c r="E6073" s="42">
        <v>22298173300</v>
      </c>
      <c r="F6073" s="42" t="s">
        <v>8356</v>
      </c>
      <c r="G6073" s="42" t="s">
        <v>11228</v>
      </c>
      <c r="H6073" s="7"/>
      <c r="I6073" s="42"/>
      <c r="J6073" s="42" t="s">
        <v>8421</v>
      </c>
      <c r="K6073" s="8">
        <v>45839</v>
      </c>
      <c r="L6073" s="7" t="s">
        <v>8443</v>
      </c>
      <c r="M6073" s="44">
        <v>28.8</v>
      </c>
      <c r="N6073" s="7">
        <v>1</v>
      </c>
      <c r="O6073" s="44">
        <v>28.8</v>
      </c>
      <c r="P6073" s="44">
        <v>13.57</v>
      </c>
      <c r="Q6073" s="44">
        <v>1.1399999999999999</v>
      </c>
      <c r="R6073" s="44">
        <v>9.76</v>
      </c>
      <c r="S6073" s="44">
        <v>0</v>
      </c>
      <c r="T6073" s="44">
        <v>0</v>
      </c>
      <c r="U6073" s="44">
        <v>4.33</v>
      </c>
      <c r="V6073" s="9">
        <v>0.1502</v>
      </c>
      <c r="W6073" s="42" t="s">
        <v>34</v>
      </c>
      <c r="X6073" s="43"/>
      <c r="Y6073" s="43"/>
      <c r="Z6073" s="43" t="s">
        <v>8442</v>
      </c>
      <c r="AA6073" s="37" t="str">
        <f>VLOOKUP(J6073, sku!B:C, 2, FALSE)</f>
        <v>Sanitizante Fresh 1,5l</v>
      </c>
      <c r="AB6073" s="37" t="str">
        <f>VLOOKUP(J6073, sku!B:BM, 64, FALSE)</f>
        <v>Revenda</v>
      </c>
      <c r="AC6073" s="37" t="str">
        <f>LEFT(pedidos[[#This Row],[SKU]],3)</f>
        <v>VT2</v>
      </c>
      <c r="AD6073" s="37" t="str" cm="1">
        <f t="array" aca="1" ref="AD6073" ca="1">IFERROR(
  INDEX(
    montadora[Montadora],
    MATCH(TRUE,LEFT(#REF!,NÚCARACT(montadora[SKU Parcial]))=montadora[SKU Parcial],0)
  ),
  ""
)</f>
        <v/>
      </c>
    </row>
    <row r="6074" spans="1:30" x14ac:dyDescent="0.25">
      <c r="A6074" s="42" t="s">
        <v>11197</v>
      </c>
      <c r="B6074" s="42"/>
      <c r="C6074" s="42"/>
      <c r="D6074" s="42"/>
      <c r="E6074" s="42">
        <v>22298177656</v>
      </c>
      <c r="F6074" s="42" t="s">
        <v>8393</v>
      </c>
      <c r="G6074" s="42" t="s">
        <v>11228</v>
      </c>
      <c r="H6074" s="7"/>
      <c r="I6074" s="42"/>
      <c r="J6074" s="42" t="s">
        <v>2167</v>
      </c>
      <c r="K6074" s="8">
        <v>45839</v>
      </c>
      <c r="L6074" s="7" t="s">
        <v>8443</v>
      </c>
      <c r="M6074" s="44">
        <v>77.900000000000006</v>
      </c>
      <c r="N6074" s="7">
        <v>1</v>
      </c>
      <c r="O6074" s="44">
        <v>81.77</v>
      </c>
      <c r="P6074" s="44">
        <v>38.54</v>
      </c>
      <c r="Q6074" s="44">
        <v>3.09</v>
      </c>
      <c r="R6074" s="44">
        <v>19.579999999999998</v>
      </c>
      <c r="S6074" s="44">
        <v>3.87</v>
      </c>
      <c r="T6074" s="44">
        <v>0</v>
      </c>
      <c r="U6074" s="44">
        <v>16.690000000000001</v>
      </c>
      <c r="V6074" s="9">
        <v>0.2142</v>
      </c>
      <c r="W6074" s="42" t="s">
        <v>34</v>
      </c>
      <c r="X6074" s="43"/>
      <c r="Y6074" s="43"/>
      <c r="Z6074" s="43" t="s">
        <v>8442</v>
      </c>
      <c r="AA6074" s="37" t="str">
        <f>VLOOKUP(J6074, sku!B:C, 2, FALSE)</f>
        <v>Cadeirinha Rosa Aro 26 - Peixinho Bike</v>
      </c>
      <c r="AB6074" s="37" t="str">
        <f>VLOOKUP(J6074, sku!B:BM, 64, FALSE)</f>
        <v>Revenda</v>
      </c>
      <c r="AC6074" s="37" t="str">
        <f>LEFT(pedidos[[#This Row],[SKU]],3)</f>
        <v>CAD</v>
      </c>
      <c r="AD6074" s="37" t="str" cm="1">
        <f t="array" aca="1" ref="AD6074" ca="1">IFERROR(
  INDEX(
    montadora[Montadora],
    MATCH(TRUE,LEFT(#REF!,NÚCARACT(montadora[SKU Parcial]))=montadora[SKU Parcial],0)
  ),
  ""
)</f>
        <v/>
      </c>
    </row>
    <row r="6075" spans="1:30" x14ac:dyDescent="0.25">
      <c r="A6075" s="42" t="s">
        <v>11198</v>
      </c>
      <c r="B6075" s="42"/>
      <c r="C6075" s="42"/>
      <c r="D6075" s="42"/>
      <c r="E6075" s="42">
        <v>23998214127</v>
      </c>
      <c r="F6075" s="42" t="s">
        <v>10132</v>
      </c>
      <c r="G6075" s="42" t="s">
        <v>11228</v>
      </c>
      <c r="H6075" s="7"/>
      <c r="I6075" s="42"/>
      <c r="J6075" s="42" t="s">
        <v>2747</v>
      </c>
      <c r="K6075" s="8">
        <v>45839</v>
      </c>
      <c r="L6075" s="7" t="s">
        <v>8443</v>
      </c>
      <c r="M6075" s="44">
        <v>88.8</v>
      </c>
      <c r="N6075" s="7">
        <v>1</v>
      </c>
      <c r="O6075" s="44">
        <v>88.8</v>
      </c>
      <c r="P6075" s="44">
        <v>41.36</v>
      </c>
      <c r="Q6075" s="44">
        <v>3.53</v>
      </c>
      <c r="R6075" s="44">
        <v>21.76</v>
      </c>
      <c r="S6075" s="44">
        <v>0</v>
      </c>
      <c r="T6075" s="44">
        <v>0</v>
      </c>
      <c r="U6075" s="44">
        <v>22.15</v>
      </c>
      <c r="V6075" s="9">
        <v>0.2495</v>
      </c>
      <c r="W6075" s="42" t="s">
        <v>34</v>
      </c>
      <c r="X6075" s="43"/>
      <c r="Y6075" s="43"/>
      <c r="Z6075" s="43" t="s">
        <v>8442</v>
      </c>
      <c r="AA6075" s="37" t="str">
        <f>VLOOKUP(J6075, sku!B:C, 2, FALSE)</f>
        <v>Cabo de Chupeta Coaxial de Transferência de Carga de Bateria 12/24V 500 Amper, PVC, CCA 5 Metros</v>
      </c>
      <c r="AB6075" s="37" t="str">
        <f>VLOOKUP(J6075, sku!B:BM, 64, FALSE)</f>
        <v>Importação</v>
      </c>
      <c r="AC6075" s="37" t="str">
        <f>LEFT(pedidos[[#This Row],[SKU]],3)</f>
        <v>1EC</v>
      </c>
      <c r="AD6075" s="37" t="str" cm="1">
        <f t="array" aca="1" ref="AD6075" ca="1">IFERROR(
  INDEX(
    montadora[Montadora],
    MATCH(TRUE,LEFT(#REF!,NÚCARACT(montadora[SKU Parcial]))=montadora[SKU Parcial],0)
  ),
  ""
)</f>
        <v/>
      </c>
    </row>
    <row r="6076" spans="1:30" x14ac:dyDescent="0.25">
      <c r="A6076" s="42" t="s">
        <v>11199</v>
      </c>
      <c r="B6076" s="42"/>
      <c r="C6076" s="42"/>
      <c r="D6076" s="42"/>
      <c r="E6076" s="42">
        <v>23998214127</v>
      </c>
      <c r="F6076" s="42" t="s">
        <v>10132</v>
      </c>
      <c r="G6076" s="42" t="s">
        <v>11228</v>
      </c>
      <c r="H6076" s="7"/>
      <c r="I6076" s="42"/>
      <c r="J6076" s="42" t="s">
        <v>2747</v>
      </c>
      <c r="K6076" s="8">
        <v>45839</v>
      </c>
      <c r="L6076" s="7" t="s">
        <v>8443</v>
      </c>
      <c r="M6076" s="44">
        <v>88.8</v>
      </c>
      <c r="N6076" s="7">
        <v>1</v>
      </c>
      <c r="O6076" s="44">
        <v>88.8</v>
      </c>
      <c r="P6076" s="44">
        <v>41.36</v>
      </c>
      <c r="Q6076" s="44">
        <v>3.53</v>
      </c>
      <c r="R6076" s="44">
        <v>21.76</v>
      </c>
      <c r="S6076" s="44">
        <v>0</v>
      </c>
      <c r="T6076" s="44">
        <v>0</v>
      </c>
      <c r="U6076" s="44">
        <v>22.15</v>
      </c>
      <c r="V6076" s="9">
        <v>0.2495</v>
      </c>
      <c r="W6076" s="42" t="s">
        <v>34</v>
      </c>
      <c r="X6076" s="43"/>
      <c r="Y6076" s="43"/>
      <c r="Z6076" s="43" t="s">
        <v>8442</v>
      </c>
      <c r="AA6076" s="37" t="str">
        <f>VLOOKUP(J6076, sku!B:C, 2, FALSE)</f>
        <v>Cabo de Chupeta Coaxial de Transferência de Carga de Bateria 12/24V 500 Amper, PVC, CCA 5 Metros</v>
      </c>
      <c r="AB6076" s="37" t="str">
        <f>VLOOKUP(J6076, sku!B:BM, 64, FALSE)</f>
        <v>Importação</v>
      </c>
      <c r="AC6076" s="37" t="str">
        <f>LEFT(pedidos[[#This Row],[SKU]],3)</f>
        <v>1EC</v>
      </c>
      <c r="AD6076" s="37" t="str" cm="1">
        <f t="array" aca="1" ref="AD6076" ca="1">IFERROR(
  INDEX(
    montadora[Montadora],
    MATCH(TRUE,LEFT(#REF!,NÚCARACT(montadora[SKU Parcial]))=montadora[SKU Parcial],0)
  ),
  ""
)</f>
        <v/>
      </c>
    </row>
    <row r="6077" spans="1:30" x14ac:dyDescent="0.25">
      <c r="A6077" s="42" t="s">
        <v>11200</v>
      </c>
      <c r="B6077" s="42"/>
      <c r="C6077" s="42"/>
      <c r="D6077" s="42"/>
      <c r="E6077" s="42">
        <v>23998118595</v>
      </c>
      <c r="F6077" s="42" t="s">
        <v>10106</v>
      </c>
      <c r="G6077" s="42" t="s">
        <v>11228</v>
      </c>
      <c r="H6077" s="7"/>
      <c r="I6077" s="42"/>
      <c r="J6077" s="42" t="s">
        <v>1675</v>
      </c>
      <c r="K6077" s="8">
        <v>45839</v>
      </c>
      <c r="L6077" s="7" t="s">
        <v>8443</v>
      </c>
      <c r="M6077" s="44">
        <v>52.8</v>
      </c>
      <c r="N6077" s="7">
        <v>1</v>
      </c>
      <c r="O6077" s="44">
        <v>52.8</v>
      </c>
      <c r="P6077" s="44">
        <v>27.45</v>
      </c>
      <c r="Q6077" s="44">
        <v>2.1</v>
      </c>
      <c r="R6077" s="44">
        <v>14.56</v>
      </c>
      <c r="S6077" s="44">
        <v>0</v>
      </c>
      <c r="T6077" s="44">
        <v>0</v>
      </c>
      <c r="U6077" s="44">
        <v>8.69</v>
      </c>
      <c r="V6077" s="9">
        <v>0.16470000000000001</v>
      </c>
      <c r="W6077" s="42" t="s">
        <v>34</v>
      </c>
      <c r="X6077" s="43"/>
      <c r="Y6077" s="43"/>
      <c r="Z6077" s="43" t="s">
        <v>8442</v>
      </c>
      <c r="AA6077" s="37" t="str">
        <f>VLOOKUP(J6077, sku!B:C, 2, FALSE)</f>
        <v>Par De Trava Do Quebra Vento Cromado (23Cm)</v>
      </c>
      <c r="AB6077" s="37" t="str">
        <f>VLOOKUP(J6077, sku!B:BM, 64, FALSE)</f>
        <v>Revenda</v>
      </c>
      <c r="AC6077" s="37" t="str">
        <f>LEFT(pedidos[[#This Row],[SKU]],3)</f>
        <v>Q-9</v>
      </c>
      <c r="AD6077" s="37" t="str" cm="1">
        <f t="array" aca="1" ref="AD6077" ca="1">IFERROR(
  INDEX(
    montadora[Montadora],
    MATCH(TRUE,LEFT(#REF!,NÚCARACT(montadora[SKU Parcial]))=montadora[SKU Parcial],0)
  ),
  ""
)</f>
        <v/>
      </c>
    </row>
    <row r="6078" spans="1:30" x14ac:dyDescent="0.25">
      <c r="A6078" s="42" t="s">
        <v>11201</v>
      </c>
      <c r="B6078" s="42"/>
      <c r="C6078" s="42"/>
      <c r="D6078" s="42"/>
      <c r="E6078" s="42">
        <v>23798223586</v>
      </c>
      <c r="F6078" s="42" t="s">
        <v>8388</v>
      </c>
      <c r="G6078" s="42" t="s">
        <v>11228</v>
      </c>
      <c r="H6078" s="7"/>
      <c r="I6078" s="42"/>
      <c r="J6078" s="42" t="s">
        <v>1794</v>
      </c>
      <c r="K6078" s="8">
        <v>45839</v>
      </c>
      <c r="L6078" s="7" t="s">
        <v>8443</v>
      </c>
      <c r="M6078" s="44">
        <v>75.8</v>
      </c>
      <c r="N6078" s="7">
        <v>1</v>
      </c>
      <c r="O6078" s="44">
        <v>75.8</v>
      </c>
      <c r="P6078" s="44">
        <v>29.2</v>
      </c>
      <c r="Q6078" s="44">
        <v>3.01</v>
      </c>
      <c r="R6078" s="44">
        <v>19.16</v>
      </c>
      <c r="S6078" s="44">
        <v>0</v>
      </c>
      <c r="T6078" s="44">
        <v>0</v>
      </c>
      <c r="U6078" s="44">
        <v>24.43</v>
      </c>
      <c r="V6078" s="9">
        <v>0.32229999999999998</v>
      </c>
      <c r="W6078" s="42" t="s">
        <v>34</v>
      </c>
      <c r="X6078" s="43"/>
      <c r="Y6078" s="43"/>
      <c r="Z6078" s="43" t="s">
        <v>8442</v>
      </c>
      <c r="AA6078" s="37" t="str">
        <f>VLOOKUP(J6078, sku!B:C, 2, FALSE)</f>
        <v>Cabo de Chupeta Coaxial de Transferência de Carga de Bateria 12/24V 500 Amper, PVC, CCA 3 Metros</v>
      </c>
      <c r="AB6078" s="37" t="str">
        <f>VLOOKUP(J6078, sku!B:BM, 64, FALSE)</f>
        <v>Importação</v>
      </c>
      <c r="AC6078" s="37" t="str">
        <f>LEFT(pedidos[[#This Row],[SKU]],3)</f>
        <v>1EC</v>
      </c>
      <c r="AD6078" s="37" t="str" cm="1">
        <f t="array" aca="1" ref="AD6078" ca="1">IFERROR(
  INDEX(
    montadora[Montadora],
    MATCH(TRUE,LEFT(#REF!,NÚCARACT(montadora[SKU Parcial]))=montadora[SKU Parcial],0)
  ),
  ""
)</f>
        <v/>
      </c>
    </row>
    <row r="6079" spans="1:30" x14ac:dyDescent="0.25">
      <c r="A6079" s="42" t="s">
        <v>11202</v>
      </c>
      <c r="B6079" s="42"/>
      <c r="C6079" s="42"/>
      <c r="D6079" s="42"/>
      <c r="E6079" s="42">
        <v>22298173300</v>
      </c>
      <c r="F6079" s="42" t="s">
        <v>8356</v>
      </c>
      <c r="G6079" s="42" t="s">
        <v>11228</v>
      </c>
      <c r="H6079" s="7"/>
      <c r="I6079" s="42"/>
      <c r="J6079" s="42" t="s">
        <v>8421</v>
      </c>
      <c r="K6079" s="8">
        <v>45839</v>
      </c>
      <c r="L6079" s="7" t="s">
        <v>8443</v>
      </c>
      <c r="M6079" s="44">
        <v>28.8</v>
      </c>
      <c r="N6079" s="7">
        <v>1</v>
      </c>
      <c r="O6079" s="44">
        <v>28.8</v>
      </c>
      <c r="P6079" s="44">
        <v>13.57</v>
      </c>
      <c r="Q6079" s="44">
        <v>1.1399999999999999</v>
      </c>
      <c r="R6079" s="44">
        <v>9.76</v>
      </c>
      <c r="S6079" s="44">
        <v>0</v>
      </c>
      <c r="T6079" s="44">
        <v>0</v>
      </c>
      <c r="U6079" s="44">
        <v>4.33</v>
      </c>
      <c r="V6079" s="9">
        <v>0.1502</v>
      </c>
      <c r="W6079" s="42" t="s">
        <v>34</v>
      </c>
      <c r="X6079" s="43"/>
      <c r="Y6079" s="43"/>
      <c r="Z6079" s="43" t="s">
        <v>8442</v>
      </c>
      <c r="AA6079" s="37" t="str">
        <f>VLOOKUP(J6079, sku!B:C, 2, FALSE)</f>
        <v>Sanitizante Fresh 1,5l</v>
      </c>
      <c r="AB6079" s="37" t="str">
        <f>VLOOKUP(J6079, sku!B:BM, 64, FALSE)</f>
        <v>Revenda</v>
      </c>
      <c r="AC6079" s="37" t="str">
        <f>LEFT(pedidos[[#This Row],[SKU]],3)</f>
        <v>VT2</v>
      </c>
      <c r="AD6079" s="37" t="str" cm="1">
        <f t="array" aca="1" ref="AD6079" ca="1">IFERROR(
  INDEX(
    montadora[Montadora],
    MATCH(TRUE,LEFT(#REF!,NÚCARACT(montadora[SKU Parcial]))=montadora[SKU Parcial],0)
  ),
  ""
)</f>
        <v/>
      </c>
    </row>
    <row r="6080" spans="1:30" x14ac:dyDescent="0.25">
      <c r="A6080" s="42" t="s">
        <v>24582</v>
      </c>
      <c r="B6080" s="42" t="s">
        <v>24583</v>
      </c>
      <c r="C6080" s="42" t="s">
        <v>24584</v>
      </c>
      <c r="D6080" s="42" t="s">
        <v>745</v>
      </c>
      <c r="E6080" s="42" t="s">
        <v>5816</v>
      </c>
      <c r="F6080" s="42" t="s">
        <v>5817</v>
      </c>
      <c r="G6080" s="42" t="s">
        <v>11227</v>
      </c>
      <c r="H6080" s="7" t="s">
        <v>30</v>
      </c>
      <c r="I6080" s="42" t="s">
        <v>36</v>
      </c>
      <c r="J6080" s="42" t="s">
        <v>36</v>
      </c>
      <c r="K6080" s="8" t="s">
        <v>25532</v>
      </c>
      <c r="L6080" s="7" t="s">
        <v>11229</v>
      </c>
      <c r="M6080" s="44">
        <v>1027.8</v>
      </c>
      <c r="N6080" s="7">
        <v>1</v>
      </c>
      <c r="O6080" s="44">
        <v>1027.8</v>
      </c>
      <c r="P6080" s="44">
        <v>0</v>
      </c>
      <c r="Q6080" s="44">
        <v>0</v>
      </c>
      <c r="R6080" s="44">
        <v>123.34</v>
      </c>
      <c r="S6080" s="44">
        <v>0</v>
      </c>
      <c r="T6080" s="44">
        <v>98.95</v>
      </c>
      <c r="U6080" s="44">
        <v>805.51</v>
      </c>
      <c r="V6080" s="49" t="s">
        <v>24585</v>
      </c>
      <c r="W6080" s="42" t="s">
        <v>34</v>
      </c>
      <c r="X6080" s="43">
        <v>122805617338</v>
      </c>
      <c r="Y6080" s="43">
        <v>45361969749</v>
      </c>
      <c r="Z6080" s="43" t="s">
        <v>7980</v>
      </c>
      <c r="AA6080" s="37" t="e">
        <f>VLOOKUP(J6080, sku!B:C, 2, FALSE)</f>
        <v>#N/A</v>
      </c>
      <c r="AB6080" s="37" t="e">
        <f>VLOOKUP(J6080, sku!B:BM, 64, FALSE)</f>
        <v>#N/A</v>
      </c>
      <c r="AC6080" s="37" t="str">
        <f>LEFT(pedidos[[#This Row],[SKU]],3)</f>
        <v/>
      </c>
      <c r="AD6080" s="37" t="str" cm="1">
        <f t="array" aca="1" ref="AD6080" ca="1">IFERROR(
  INDEX(
    montadora[Montadora],
    MATCH(TRUE,LEFT(J6458,NÚCARACT(montadora[SKU Parcial]))=montadora[SKU Parcial],0)
  ),
  ""
)</f>
        <v/>
      </c>
    </row>
    <row r="6081" spans="1:30" x14ac:dyDescent="0.25">
      <c r="A6081" s="42" t="s">
        <v>24586</v>
      </c>
      <c r="B6081" s="42" t="s">
        <v>36</v>
      </c>
      <c r="C6081" s="42" t="s">
        <v>24587</v>
      </c>
      <c r="D6081" s="42" t="s">
        <v>27</v>
      </c>
      <c r="E6081" s="42" t="s">
        <v>46</v>
      </c>
      <c r="F6081" s="42" t="s">
        <v>40</v>
      </c>
      <c r="G6081" s="42" t="s">
        <v>11227</v>
      </c>
      <c r="H6081" s="7" t="s">
        <v>47</v>
      </c>
      <c r="I6081" s="42" t="s">
        <v>36</v>
      </c>
      <c r="J6081" s="42" t="s">
        <v>41</v>
      </c>
      <c r="K6081" s="8" t="s">
        <v>25096</v>
      </c>
      <c r="L6081" s="7" t="s">
        <v>33</v>
      </c>
      <c r="M6081" s="44">
        <v>39.9</v>
      </c>
      <c r="N6081" s="7">
        <v>1</v>
      </c>
      <c r="O6081" s="44">
        <v>55.89</v>
      </c>
      <c r="P6081" s="44">
        <v>0</v>
      </c>
      <c r="Q6081" s="44">
        <v>0</v>
      </c>
      <c r="R6081" s="44">
        <v>13.28</v>
      </c>
      <c r="S6081" s="44">
        <v>15.99</v>
      </c>
      <c r="T6081" s="44">
        <v>0</v>
      </c>
      <c r="U6081" s="44">
        <v>26.62</v>
      </c>
      <c r="V6081" s="49" t="s">
        <v>24588</v>
      </c>
      <c r="W6081" s="42" t="s">
        <v>34</v>
      </c>
      <c r="X6081" s="43">
        <v>122575950003</v>
      </c>
      <c r="Y6081" s="43">
        <v>45378015870</v>
      </c>
      <c r="Z6081" s="43" t="s">
        <v>7980</v>
      </c>
      <c r="AA6081" s="37" t="str">
        <f>VLOOKUP(J6081, sku!B:C, 2, FALSE)</f>
        <v>Adesivo Lixa Decorado Para Patinete Elétrico Xiaomi M365 S08</v>
      </c>
      <c r="AB6081" s="37" t="str">
        <f>VLOOKUP(J6081, sku!B:BM, 64, FALSE)</f>
        <v>Importação</v>
      </c>
      <c r="AC6081" s="37" t="str">
        <f>LEFT(pedidos[[#This Row],[SKU]],3)</f>
        <v>M-4</v>
      </c>
      <c r="AD6081" s="37" t="str" cm="1">
        <f t="array" aca="1" ref="AD6081" ca="1">IFERROR(
  INDEX(
    montadora[Montadora],
    MATCH(TRUE,LEFT(J6459,NÚCARACT(montadora[SKU Parcial]))=montadora[SKU Parcial],0)
  ),
  ""
)</f>
        <v/>
      </c>
    </row>
    <row r="6082" spans="1:30" x14ac:dyDescent="0.25">
      <c r="A6082" s="42" t="s">
        <v>25533</v>
      </c>
      <c r="B6082" s="42" t="s">
        <v>25534</v>
      </c>
      <c r="C6082" s="42" t="s">
        <v>1123</v>
      </c>
      <c r="D6082" s="42" t="s">
        <v>830</v>
      </c>
      <c r="E6082" s="42" t="s">
        <v>46</v>
      </c>
      <c r="F6082" s="42" t="s">
        <v>40</v>
      </c>
      <c r="G6082" s="42" t="s">
        <v>11227</v>
      </c>
      <c r="H6082" s="7" t="s">
        <v>47</v>
      </c>
      <c r="I6082" s="42" t="s">
        <v>36</v>
      </c>
      <c r="J6082" s="42" t="s">
        <v>41</v>
      </c>
      <c r="K6082" s="8" t="s">
        <v>25535</v>
      </c>
      <c r="L6082" s="7" t="s">
        <v>11229</v>
      </c>
      <c r="M6082" s="44">
        <v>39.9</v>
      </c>
      <c r="N6082" s="7">
        <v>1</v>
      </c>
      <c r="O6082" s="44">
        <v>39.9</v>
      </c>
      <c r="P6082" s="44">
        <v>0</v>
      </c>
      <c r="Q6082" s="44">
        <v>3.24</v>
      </c>
      <c r="R6082" s="44">
        <v>13.28</v>
      </c>
      <c r="S6082" s="44">
        <v>0</v>
      </c>
      <c r="T6082" s="44">
        <v>0</v>
      </c>
      <c r="U6082" s="44">
        <v>23.38</v>
      </c>
      <c r="V6082" s="49" t="s">
        <v>24232</v>
      </c>
      <c r="W6082" s="42" t="s">
        <v>34</v>
      </c>
      <c r="X6082" s="43">
        <v>124050783100</v>
      </c>
      <c r="Y6082" s="43">
        <v>45420779788</v>
      </c>
      <c r="Z6082" s="43" t="s">
        <v>7980</v>
      </c>
      <c r="AA6082" s="37" t="str">
        <f>VLOOKUP(J6082, sku!B:C, 2, FALSE)</f>
        <v>Adesivo Lixa Decorado Para Patinete Elétrico Xiaomi M365 S08</v>
      </c>
      <c r="AB6082" s="37" t="str">
        <f>VLOOKUP(J6082, sku!B:BM, 64, FALSE)</f>
        <v>Importação</v>
      </c>
      <c r="AC6082" s="37" t="str">
        <f>LEFT(pedidos[[#This Row],[SKU]],3)</f>
        <v>M-4</v>
      </c>
      <c r="AD6082" s="37" t="str" cm="1">
        <f t="array" aca="1" ref="AD6082" ca="1">IFERROR(
  INDEX(
    montadora[Montadora],
    MATCH(TRUE,LEFT(J6460,NÚCARACT(montadora[SKU Parcial]))=montadora[SKU Parcial],0)
  ),
  ""
)</f>
        <v/>
      </c>
    </row>
    <row r="6083" spans="1:30" x14ac:dyDescent="0.25">
      <c r="A6083" s="42" t="s">
        <v>25536</v>
      </c>
      <c r="B6083" s="42" t="s">
        <v>25537</v>
      </c>
      <c r="C6083" s="42" t="s">
        <v>25538</v>
      </c>
      <c r="D6083" s="42" t="s">
        <v>27</v>
      </c>
      <c r="E6083" s="42" t="s">
        <v>3465</v>
      </c>
      <c r="F6083" s="42" t="s">
        <v>82</v>
      </c>
      <c r="G6083" s="42" t="s">
        <v>11228</v>
      </c>
      <c r="H6083" s="7" t="s">
        <v>30</v>
      </c>
      <c r="I6083" s="42" t="s">
        <v>31</v>
      </c>
      <c r="J6083" s="42" t="s">
        <v>434</v>
      </c>
      <c r="K6083" s="8" t="s">
        <v>25539</v>
      </c>
      <c r="L6083" s="7" t="s">
        <v>33</v>
      </c>
      <c r="M6083" s="44">
        <v>328.8</v>
      </c>
      <c r="N6083" s="7">
        <v>1</v>
      </c>
      <c r="O6083" s="44">
        <v>330.39</v>
      </c>
      <c r="P6083" s="44">
        <v>110</v>
      </c>
      <c r="Q6083" s="44">
        <v>0</v>
      </c>
      <c r="R6083" s="44">
        <v>39.46</v>
      </c>
      <c r="S6083" s="44">
        <v>1.59</v>
      </c>
      <c r="T6083" s="44">
        <v>14.31</v>
      </c>
      <c r="U6083" s="44">
        <v>165.03</v>
      </c>
      <c r="V6083" s="49" t="s">
        <v>25540</v>
      </c>
      <c r="W6083" s="42" t="s">
        <v>34</v>
      </c>
      <c r="X6083" s="43">
        <v>123864368736</v>
      </c>
      <c r="Y6083" s="43">
        <v>45411499590</v>
      </c>
      <c r="Z6083" s="43" t="s">
        <v>7980</v>
      </c>
      <c r="AA6083" s="37" t="str">
        <f>VLOOKUP(J6083, sku!B:C, 2, FALSE)</f>
        <v>Travessa Fiat - Locker - - - Palio Locker - - - Grafite</v>
      </c>
      <c r="AB6083" s="37" t="str">
        <f>VLOOKUP(J6083, sku!B:BM, 64, FALSE)</f>
        <v>Fabricação</v>
      </c>
      <c r="AC6083" s="37" t="str">
        <f>LEFT(pedidos[[#This Row],[SKU]],3)</f>
        <v>XFI</v>
      </c>
      <c r="AD6083" s="37" t="str" cm="1">
        <f t="array" aca="1" ref="AD6083" ca="1">IFERROR(
  INDEX(
    montadora[Montadora],
    MATCH(TRUE,LEFT(J6461,NÚCARACT(montadora[SKU Parcial]))=montadora[SKU Parcial],0)
  ),
  ""
)</f>
        <v/>
      </c>
    </row>
    <row r="6084" spans="1:30" x14ac:dyDescent="0.25">
      <c r="A6084" s="42" t="s">
        <v>25099</v>
      </c>
      <c r="B6084" s="42" t="s">
        <v>25100</v>
      </c>
      <c r="C6084" s="42" t="s">
        <v>5259</v>
      </c>
      <c r="D6084" s="42" t="s">
        <v>27</v>
      </c>
      <c r="E6084" s="42" t="s">
        <v>288</v>
      </c>
      <c r="F6084" s="42" t="s">
        <v>289</v>
      </c>
      <c r="G6084" s="42" t="s">
        <v>11227</v>
      </c>
      <c r="H6084" s="7" t="s">
        <v>30</v>
      </c>
      <c r="I6084" s="42" t="s">
        <v>36</v>
      </c>
      <c r="J6084" s="42" t="s">
        <v>290</v>
      </c>
      <c r="K6084" s="8" t="s">
        <v>25101</v>
      </c>
      <c r="L6084" s="7" t="s">
        <v>33</v>
      </c>
      <c r="M6084" s="44">
        <v>58.8</v>
      </c>
      <c r="N6084" s="7">
        <v>1</v>
      </c>
      <c r="O6084" s="44">
        <v>74.790000000000006</v>
      </c>
      <c r="P6084" s="44">
        <v>15.8</v>
      </c>
      <c r="Q6084" s="44">
        <v>0</v>
      </c>
      <c r="R6084" s="44">
        <v>13.81</v>
      </c>
      <c r="S6084" s="44">
        <v>15.99</v>
      </c>
      <c r="T6084" s="44">
        <v>0</v>
      </c>
      <c r="U6084" s="44">
        <v>29.19</v>
      </c>
      <c r="V6084" s="49" t="s">
        <v>25102</v>
      </c>
      <c r="W6084" s="42" t="s">
        <v>34</v>
      </c>
      <c r="X6084" s="43">
        <v>123277541722</v>
      </c>
      <c r="Y6084" s="43">
        <v>45385030395</v>
      </c>
      <c r="Z6084" s="43" t="s">
        <v>7980</v>
      </c>
      <c r="AA6084" s="37" t="str">
        <f>VLOOKUP(J6084, sku!B:C, 2, FALSE)</f>
        <v>Par De Trava Do Quebra Vento Preto (23Cm)</v>
      </c>
      <c r="AB6084" s="37" t="str">
        <f>VLOOKUP(J6084, sku!B:BM, 64, FALSE)</f>
        <v>Revenda</v>
      </c>
      <c r="AC6084" s="37" t="str">
        <f>LEFT(pedidos[[#This Row],[SKU]],3)</f>
        <v>Q-9</v>
      </c>
      <c r="AD6084" s="37" t="str" cm="1">
        <f t="array" aca="1" ref="AD6084" ca="1">IFERROR(
  INDEX(
    montadora[Montadora],
    MATCH(TRUE,LEFT(J6462,NÚCARACT(montadora[SKU Parcial]))=montadora[SKU Parcial],0)
  ),
  ""
)</f>
        <v/>
      </c>
    </row>
    <row r="6085" spans="1:30" x14ac:dyDescent="0.25">
      <c r="A6085" s="42" t="s">
        <v>25541</v>
      </c>
      <c r="B6085" s="42" t="s">
        <v>36</v>
      </c>
      <c r="C6085" s="42" t="s">
        <v>25542</v>
      </c>
      <c r="D6085" s="42" t="s">
        <v>27</v>
      </c>
      <c r="E6085" s="42" t="s">
        <v>227</v>
      </c>
      <c r="F6085" s="42" t="s">
        <v>228</v>
      </c>
      <c r="G6085" s="42" t="s">
        <v>11227</v>
      </c>
      <c r="H6085" s="7" t="s">
        <v>47</v>
      </c>
      <c r="I6085" s="42" t="s">
        <v>36</v>
      </c>
      <c r="J6085" s="42" t="s">
        <v>527</v>
      </c>
      <c r="K6085" s="8" t="s">
        <v>25539</v>
      </c>
      <c r="L6085" s="7" t="s">
        <v>33</v>
      </c>
      <c r="M6085" s="44">
        <v>338.8</v>
      </c>
      <c r="N6085" s="7">
        <v>1</v>
      </c>
      <c r="O6085" s="44">
        <v>340.39</v>
      </c>
      <c r="P6085" s="44">
        <v>105</v>
      </c>
      <c r="Q6085" s="44">
        <v>0</v>
      </c>
      <c r="R6085" s="44">
        <v>57.6</v>
      </c>
      <c r="S6085" s="44">
        <v>1.59</v>
      </c>
      <c r="T6085" s="44">
        <v>14.31</v>
      </c>
      <c r="U6085" s="44">
        <v>161.88999999999999</v>
      </c>
      <c r="V6085" s="49" t="s">
        <v>25543</v>
      </c>
      <c r="W6085" s="42" t="s">
        <v>34</v>
      </c>
      <c r="X6085" s="43">
        <v>123340380285</v>
      </c>
      <c r="Y6085" s="43">
        <v>45412338268</v>
      </c>
      <c r="Z6085" s="43" t="s">
        <v>7980</v>
      </c>
      <c r="AA6085" s="37" t="str">
        <f>VLOOKUP(J6085, sku!B:C, 2, FALSE)</f>
        <v>Travessa Ford - Style - - - Ecosport - - - Grafite</v>
      </c>
      <c r="AB6085" s="37" t="str">
        <f>VLOOKUP(J6085, sku!B:BM, 64, FALSE)</f>
        <v>Fabricação</v>
      </c>
      <c r="AC6085" s="37" t="str">
        <f>LEFT(pedidos[[#This Row],[SKU]],3)</f>
        <v>XFO</v>
      </c>
      <c r="AD6085" s="37" t="str" cm="1">
        <f t="array" aca="1" ref="AD6085" ca="1">IFERROR(
  INDEX(
    montadora[Montadora],
    MATCH(TRUE,LEFT(J6463,NÚCARACT(montadora[SKU Parcial]))=montadora[SKU Parcial],0)
  ),
  ""
)</f>
        <v/>
      </c>
    </row>
    <row r="6086" spans="1:30" x14ac:dyDescent="0.25">
      <c r="A6086" s="42" t="s">
        <v>22299</v>
      </c>
      <c r="B6086" s="42" t="s">
        <v>36</v>
      </c>
      <c r="C6086" s="42" t="s">
        <v>22300</v>
      </c>
      <c r="D6086" s="42" t="s">
        <v>658</v>
      </c>
      <c r="E6086" s="42" t="s">
        <v>22301</v>
      </c>
      <c r="F6086" s="42" t="s">
        <v>3444</v>
      </c>
      <c r="G6086" s="42" t="s">
        <v>11227</v>
      </c>
      <c r="H6086" s="7" t="s">
        <v>30</v>
      </c>
      <c r="I6086" s="42" t="s">
        <v>36</v>
      </c>
      <c r="J6086" s="42" t="s">
        <v>100</v>
      </c>
      <c r="K6086" s="8" t="s">
        <v>25544</v>
      </c>
      <c r="L6086" s="7" t="s">
        <v>11229</v>
      </c>
      <c r="M6086" s="44">
        <v>46.9</v>
      </c>
      <c r="N6086" s="7">
        <v>1</v>
      </c>
      <c r="O6086" s="44">
        <v>46.9</v>
      </c>
      <c r="P6086" s="44">
        <v>8.84</v>
      </c>
      <c r="Q6086" s="44">
        <v>3.81</v>
      </c>
      <c r="R6086" s="44">
        <v>12.13</v>
      </c>
      <c r="S6086" s="44">
        <v>0</v>
      </c>
      <c r="T6086" s="44">
        <v>0</v>
      </c>
      <c r="U6086" s="44">
        <v>22.12</v>
      </c>
      <c r="V6086" s="49" t="s">
        <v>24589</v>
      </c>
      <c r="W6086" s="42" t="s">
        <v>34</v>
      </c>
      <c r="X6086" s="43">
        <v>120717515034</v>
      </c>
      <c r="Y6086" s="43">
        <v>45270591512</v>
      </c>
      <c r="Z6086" s="43" t="s">
        <v>7980</v>
      </c>
      <c r="AA6086" s="37" t="str">
        <f>VLOOKUP(J6086, sku!B:C, 2, FALSE)</f>
        <v>Trava Disco De Freio Bicicleta - Prata</v>
      </c>
      <c r="AB6086" s="37" t="str">
        <f>VLOOKUP(J6086, sku!B:BM, 64, FALSE)</f>
        <v>Importação</v>
      </c>
      <c r="AC6086" s="37" t="str">
        <f>LEFT(pedidos[[#This Row],[SKU]],3)</f>
        <v>ET0</v>
      </c>
      <c r="AD6086" s="37" t="str" cm="1">
        <f t="array" aca="1" ref="AD6086" ca="1">IFERROR(
  INDEX(
    montadora[Montadora],
    MATCH(TRUE,LEFT(J6464,NÚCARACT(montadora[SKU Parcial]))=montadora[SKU Parcial],0)
  ),
  ""
)</f>
        <v/>
      </c>
    </row>
    <row r="6087" spans="1:30" x14ac:dyDescent="0.25">
      <c r="A6087" s="42" t="s">
        <v>23390</v>
      </c>
      <c r="B6087" s="42" t="s">
        <v>23391</v>
      </c>
      <c r="C6087" s="42" t="s">
        <v>199</v>
      </c>
      <c r="D6087" s="42" t="s">
        <v>27</v>
      </c>
      <c r="E6087" s="42" t="s">
        <v>734</v>
      </c>
      <c r="F6087" s="42" t="s">
        <v>735</v>
      </c>
      <c r="G6087" s="42" t="s">
        <v>11227</v>
      </c>
      <c r="H6087" s="7" t="s">
        <v>30</v>
      </c>
      <c r="I6087" s="42" t="s">
        <v>36</v>
      </c>
      <c r="J6087" s="42" t="s">
        <v>736</v>
      </c>
      <c r="K6087" s="8" t="s">
        <v>25545</v>
      </c>
      <c r="L6087" s="7" t="s">
        <v>33</v>
      </c>
      <c r="M6087" s="44">
        <v>328.8</v>
      </c>
      <c r="N6087" s="7">
        <v>1</v>
      </c>
      <c r="O6087" s="44">
        <v>330.39</v>
      </c>
      <c r="P6087" s="44">
        <v>120</v>
      </c>
      <c r="Q6087" s="44">
        <v>0</v>
      </c>
      <c r="R6087" s="44">
        <v>39.46</v>
      </c>
      <c r="S6087" s="44">
        <v>1.59</v>
      </c>
      <c r="T6087" s="44">
        <v>14.31</v>
      </c>
      <c r="U6087" s="44">
        <v>155.03</v>
      </c>
      <c r="V6087" s="49" t="s">
        <v>24590</v>
      </c>
      <c r="W6087" s="42" t="s">
        <v>34</v>
      </c>
      <c r="X6087" s="43">
        <v>121466506793</v>
      </c>
      <c r="Y6087" s="43">
        <v>45327601293</v>
      </c>
      <c r="Z6087" s="43" t="s">
        <v>7980</v>
      </c>
      <c r="AA6087" s="37" t="str">
        <f>VLOOKUP(J6087, sku!B:C, 2, FALSE)</f>
        <v>Travessa Chery - Smart - - - Tiggo 5 - 2019 A 2022 - Prata</v>
      </c>
      <c r="AB6087" s="37" t="str">
        <f>VLOOKUP(J6087, sku!B:BM, 64, FALSE)</f>
        <v>Fabricação</v>
      </c>
      <c r="AC6087" s="37" t="str">
        <f>LEFT(pedidos[[#This Row],[SKU]],3)</f>
        <v>XCH</v>
      </c>
      <c r="AD6087" s="37" t="str" cm="1">
        <f t="array" aca="1" ref="AD6087" ca="1">IFERROR(
  INDEX(
    montadora[Montadora],
    MATCH(TRUE,LEFT(J6465,NÚCARACT(montadora[SKU Parcial]))=montadora[SKU Parcial],0)
  ),
  ""
)</f>
        <v/>
      </c>
    </row>
    <row r="6088" spans="1:30" x14ac:dyDescent="0.25">
      <c r="A6088" s="42" t="s">
        <v>25103</v>
      </c>
      <c r="B6088" s="42" t="s">
        <v>36</v>
      </c>
      <c r="C6088" s="42" t="s">
        <v>829</v>
      </c>
      <c r="D6088" s="42" t="s">
        <v>27</v>
      </c>
      <c r="E6088" s="42" t="s">
        <v>25104</v>
      </c>
      <c r="F6088" s="42" t="s">
        <v>25105</v>
      </c>
      <c r="G6088" s="42" t="s">
        <v>11227</v>
      </c>
      <c r="H6088" s="7" t="s">
        <v>30</v>
      </c>
      <c r="I6088" s="42" t="s">
        <v>31</v>
      </c>
      <c r="J6088" s="42" t="s">
        <v>618</v>
      </c>
      <c r="K6088" s="8" t="s">
        <v>25106</v>
      </c>
      <c r="L6088" s="7" t="s">
        <v>33</v>
      </c>
      <c r="M6088" s="44">
        <v>328.8</v>
      </c>
      <c r="N6088" s="7">
        <v>1</v>
      </c>
      <c r="O6088" s="44">
        <v>330.39</v>
      </c>
      <c r="P6088" s="44">
        <v>120</v>
      </c>
      <c r="Q6088" s="44">
        <v>0</v>
      </c>
      <c r="R6088" s="44">
        <v>39.46</v>
      </c>
      <c r="S6088" s="44">
        <v>1.59</v>
      </c>
      <c r="T6088" s="44">
        <v>14.31</v>
      </c>
      <c r="U6088" s="44">
        <v>155.03</v>
      </c>
      <c r="V6088" s="49" t="s">
        <v>24590</v>
      </c>
      <c r="W6088" s="42" t="s">
        <v>34</v>
      </c>
      <c r="X6088" s="43">
        <v>123452100356</v>
      </c>
      <c r="Y6088" s="43">
        <v>45392072237</v>
      </c>
      <c r="Z6088" s="43" t="s">
        <v>7980</v>
      </c>
      <c r="AA6088" s="37" t="str">
        <f>VLOOKUP(J6088, sku!B:C, 2, FALSE)</f>
        <v>Travessa Nissan - Style - - - Kicks - - - Preto</v>
      </c>
      <c r="AB6088" s="37" t="str">
        <f>VLOOKUP(J6088, sku!B:BM, 64, FALSE)</f>
        <v>Fabricação</v>
      </c>
      <c r="AC6088" s="37" t="str">
        <f>LEFT(pedidos[[#This Row],[SKU]],3)</f>
        <v>XNS</v>
      </c>
      <c r="AD6088" s="37" t="str" cm="1">
        <f t="array" aca="1" ref="AD6088" ca="1">IFERROR(
  INDEX(
    montadora[Montadora],
    MATCH(TRUE,LEFT(J6466,NÚCARACT(montadora[SKU Parcial]))=montadora[SKU Parcial],0)
  ),
  ""
)</f>
        <v/>
      </c>
    </row>
    <row r="6089" spans="1:30" x14ac:dyDescent="0.25">
      <c r="A6089" s="42" t="s">
        <v>25546</v>
      </c>
      <c r="B6089" s="42" t="s">
        <v>25547</v>
      </c>
      <c r="C6089" s="42" t="s">
        <v>25548</v>
      </c>
      <c r="D6089" s="42" t="s">
        <v>27</v>
      </c>
      <c r="E6089" s="42" t="s">
        <v>451</v>
      </c>
      <c r="F6089" s="42" t="s">
        <v>452</v>
      </c>
      <c r="G6089" s="42" t="s">
        <v>11227</v>
      </c>
      <c r="H6089" s="7" t="s">
        <v>30</v>
      </c>
      <c r="I6089" s="42" t="s">
        <v>36</v>
      </c>
      <c r="J6089" s="42" t="s">
        <v>16614</v>
      </c>
      <c r="K6089" s="8" t="s">
        <v>25549</v>
      </c>
      <c r="L6089" s="7" t="s">
        <v>33</v>
      </c>
      <c r="M6089" s="44">
        <v>328.8</v>
      </c>
      <c r="N6089" s="7">
        <v>1</v>
      </c>
      <c r="O6089" s="44">
        <v>330.39</v>
      </c>
      <c r="P6089" s="44">
        <v>120</v>
      </c>
      <c r="Q6089" s="44">
        <v>0</v>
      </c>
      <c r="R6089" s="44">
        <v>39.46</v>
      </c>
      <c r="S6089" s="44">
        <v>1.59</v>
      </c>
      <c r="T6089" s="44">
        <v>14.31</v>
      </c>
      <c r="U6089" s="44">
        <v>155.03</v>
      </c>
      <c r="V6089" s="49" t="s">
        <v>24590</v>
      </c>
      <c r="W6089" s="42" t="s">
        <v>34</v>
      </c>
      <c r="X6089" s="43">
        <v>123776323494</v>
      </c>
      <c r="Y6089" s="43">
        <v>45407632484</v>
      </c>
      <c r="Z6089" s="43" t="s">
        <v>7980</v>
      </c>
      <c r="AA6089" s="37" t="str">
        <f>VLOOKUP(J6089, sku!B:C, 2, FALSE)</f>
        <v>Travessa Fiat - Smart - - - Mobi Way - - - Prata</v>
      </c>
      <c r="AB6089" s="37" t="str">
        <f>VLOOKUP(J6089, sku!B:BM, 64, FALSE)</f>
        <v>Fabricação</v>
      </c>
      <c r="AC6089" s="37" t="str">
        <f>LEFT(pedidos[[#This Row],[SKU]],3)</f>
        <v>XFI</v>
      </c>
      <c r="AD6089" s="37" t="str" cm="1">
        <f t="array" aca="1" ref="AD6089" ca="1">IFERROR(
  INDEX(
    montadora[Montadora],
    MATCH(TRUE,LEFT(J6467,NÚCARACT(montadora[SKU Parcial]))=montadora[SKU Parcial],0)
  ),
  ""
)</f>
        <v/>
      </c>
    </row>
    <row r="6090" spans="1:30" x14ac:dyDescent="0.25">
      <c r="A6090" s="42" t="s">
        <v>25550</v>
      </c>
      <c r="B6090" s="42" t="s">
        <v>25551</v>
      </c>
      <c r="C6090" s="42" t="s">
        <v>25552</v>
      </c>
      <c r="D6090" s="42" t="s">
        <v>27</v>
      </c>
      <c r="E6090" s="42" t="s">
        <v>127</v>
      </c>
      <c r="F6090" s="42" t="s">
        <v>128</v>
      </c>
      <c r="G6090" s="42" t="s">
        <v>11227</v>
      </c>
      <c r="H6090" s="7" t="s">
        <v>30</v>
      </c>
      <c r="I6090" s="42" t="s">
        <v>31</v>
      </c>
      <c r="J6090" s="42" t="s">
        <v>1359</v>
      </c>
      <c r="K6090" s="8" t="s">
        <v>25549</v>
      </c>
      <c r="L6090" s="7" t="s">
        <v>33</v>
      </c>
      <c r="M6090" s="44">
        <v>328.8</v>
      </c>
      <c r="N6090" s="7">
        <v>1</v>
      </c>
      <c r="O6090" s="44">
        <v>330.39</v>
      </c>
      <c r="P6090" s="44">
        <v>120</v>
      </c>
      <c r="Q6090" s="44">
        <v>0</v>
      </c>
      <c r="R6090" s="44">
        <v>39.46</v>
      </c>
      <c r="S6090" s="44">
        <v>1.59</v>
      </c>
      <c r="T6090" s="44">
        <v>14.31</v>
      </c>
      <c r="U6090" s="44">
        <v>155.03</v>
      </c>
      <c r="V6090" s="49" t="s">
        <v>24590</v>
      </c>
      <c r="W6090" s="42" t="s">
        <v>34</v>
      </c>
      <c r="X6090" s="43">
        <v>123243276413</v>
      </c>
      <c r="Y6090" s="43">
        <v>45407892168</v>
      </c>
      <c r="Z6090" s="43" t="s">
        <v>7980</v>
      </c>
      <c r="AA6090" s="37" t="str">
        <f>VLOOKUP(J6090, sku!B:C, 2, FALSE)</f>
        <v>Travessa Fiat - Smart - - - Strada - 2020+ - Grafite</v>
      </c>
      <c r="AB6090" s="37" t="str">
        <f>VLOOKUP(J6090, sku!B:BM, 64, FALSE)</f>
        <v>Fabricação</v>
      </c>
      <c r="AC6090" s="37" t="str">
        <f>LEFT(pedidos[[#This Row],[SKU]],3)</f>
        <v>XFI</v>
      </c>
      <c r="AD6090" s="37" t="str" cm="1">
        <f t="array" aca="1" ref="AD6090" ca="1">IFERROR(
  INDEX(
    montadora[Montadora],
    MATCH(TRUE,LEFT(J6468,NÚCARACT(montadora[SKU Parcial]))=montadora[SKU Parcial],0)
  ),
  ""
)</f>
        <v/>
      </c>
    </row>
    <row r="6091" spans="1:30" x14ac:dyDescent="0.25">
      <c r="A6091" s="42" t="s">
        <v>25553</v>
      </c>
      <c r="B6091" s="42" t="s">
        <v>25554</v>
      </c>
      <c r="C6091" s="42" t="s">
        <v>121</v>
      </c>
      <c r="D6091" s="42" t="s">
        <v>27</v>
      </c>
      <c r="E6091" s="42" t="s">
        <v>734</v>
      </c>
      <c r="F6091" s="42" t="s">
        <v>735</v>
      </c>
      <c r="G6091" s="42" t="s">
        <v>11227</v>
      </c>
      <c r="H6091" s="7" t="s">
        <v>30</v>
      </c>
      <c r="I6091" s="42" t="s">
        <v>31</v>
      </c>
      <c r="J6091" s="42" t="s">
        <v>736</v>
      </c>
      <c r="K6091" s="8" t="s">
        <v>25555</v>
      </c>
      <c r="L6091" s="7" t="s">
        <v>33</v>
      </c>
      <c r="M6091" s="44">
        <v>328.8</v>
      </c>
      <c r="N6091" s="7">
        <v>1</v>
      </c>
      <c r="O6091" s="44">
        <v>330.39</v>
      </c>
      <c r="P6091" s="44">
        <v>120</v>
      </c>
      <c r="Q6091" s="44">
        <v>0</v>
      </c>
      <c r="R6091" s="44">
        <v>39.46</v>
      </c>
      <c r="S6091" s="44">
        <v>1.59</v>
      </c>
      <c r="T6091" s="44">
        <v>14.31</v>
      </c>
      <c r="U6091" s="44">
        <v>155.03</v>
      </c>
      <c r="V6091" s="49" t="s">
        <v>24590</v>
      </c>
      <c r="W6091" s="42" t="s">
        <v>89</v>
      </c>
      <c r="X6091" s="43">
        <v>124346922998</v>
      </c>
      <c r="Y6091" s="43">
        <v>45432278219</v>
      </c>
      <c r="Z6091" s="43" t="s">
        <v>7980</v>
      </c>
      <c r="AA6091" s="37" t="str">
        <f>VLOOKUP(J6091, sku!B:C, 2, FALSE)</f>
        <v>Travessa Chery - Smart - - - Tiggo 5 - 2019 A 2022 - Prata</v>
      </c>
      <c r="AB6091" s="37" t="str">
        <f>VLOOKUP(J6091, sku!B:BM, 64, FALSE)</f>
        <v>Fabricação</v>
      </c>
      <c r="AC6091" s="37" t="str">
        <f>LEFT(pedidos[[#This Row],[SKU]],3)</f>
        <v>XCH</v>
      </c>
      <c r="AD6091" s="37" t="str" cm="1">
        <f t="array" aca="1" ref="AD6091" ca="1">IFERROR(
  INDEX(
    montadora[Montadora],
    MATCH(TRUE,LEFT(J6469,NÚCARACT(montadora[SKU Parcial]))=montadora[SKU Parcial],0)
  ),
  ""
)</f>
        <v/>
      </c>
    </row>
    <row r="6092" spans="1:30" x14ac:dyDescent="0.25">
      <c r="A6092" s="42" t="s">
        <v>23392</v>
      </c>
      <c r="B6092" s="42" t="s">
        <v>23393</v>
      </c>
      <c r="C6092" s="42" t="s">
        <v>342</v>
      </c>
      <c r="D6092" s="42" t="s">
        <v>27</v>
      </c>
      <c r="E6092" s="42" t="s">
        <v>375</v>
      </c>
      <c r="F6092" s="42" t="s">
        <v>371</v>
      </c>
      <c r="G6092" s="42" t="s">
        <v>11227</v>
      </c>
      <c r="H6092" s="7" t="s">
        <v>30</v>
      </c>
      <c r="I6092" s="42" t="s">
        <v>31</v>
      </c>
      <c r="J6092" s="42" t="s">
        <v>372</v>
      </c>
      <c r="K6092" s="8" t="s">
        <v>25556</v>
      </c>
      <c r="L6092" s="7" t="s">
        <v>33</v>
      </c>
      <c r="M6092" s="44">
        <v>289.8</v>
      </c>
      <c r="N6092" s="7">
        <v>1</v>
      </c>
      <c r="O6092" s="44">
        <v>291.39</v>
      </c>
      <c r="P6092" s="44">
        <v>105.54</v>
      </c>
      <c r="Q6092" s="44">
        <v>0</v>
      </c>
      <c r="R6092" s="44">
        <v>33.33</v>
      </c>
      <c r="S6092" s="44">
        <v>1.59</v>
      </c>
      <c r="T6092" s="44">
        <v>14.31</v>
      </c>
      <c r="U6092" s="44">
        <v>136.62</v>
      </c>
      <c r="V6092" s="49" t="s">
        <v>24236</v>
      </c>
      <c r="W6092" s="42" t="s">
        <v>34</v>
      </c>
      <c r="X6092" s="43">
        <v>122199782440</v>
      </c>
      <c r="Y6092" s="43">
        <v>45338642195</v>
      </c>
      <c r="Z6092" s="43" t="s">
        <v>7980</v>
      </c>
      <c r="AA6092" s="37" t="str">
        <f>VLOOKUP(J6092, sku!B:C, 2, FALSE)</f>
        <v>Aquecedor</v>
      </c>
      <c r="AB6092" s="37" t="str">
        <f>VLOOKUP(J6092, sku!B:BM, 64, FALSE)</f>
        <v>Importação</v>
      </c>
      <c r="AC6092" s="37" t="str">
        <f>LEFT(pedidos[[#This Row],[SKU]],3)</f>
        <v>1XA</v>
      </c>
      <c r="AD6092" s="37" t="str" cm="1">
        <f t="array" aca="1" ref="AD6092" ca="1">IFERROR(
  INDEX(
    montadora[Montadora],
    MATCH(TRUE,LEFT(J6470,NÚCARACT(montadora[SKU Parcial]))=montadora[SKU Parcial],0)
  ),
  ""
)</f>
        <v/>
      </c>
    </row>
    <row r="6093" spans="1:30" x14ac:dyDescent="0.25">
      <c r="A6093" s="42" t="s">
        <v>22302</v>
      </c>
      <c r="B6093" s="42" t="s">
        <v>36</v>
      </c>
      <c r="C6093" s="42" t="s">
        <v>925</v>
      </c>
      <c r="D6093" s="42" t="s">
        <v>27</v>
      </c>
      <c r="E6093" s="42" t="s">
        <v>133</v>
      </c>
      <c r="F6093" s="42" t="s">
        <v>104</v>
      </c>
      <c r="G6093" s="42" t="s">
        <v>11227</v>
      </c>
      <c r="H6093" s="7" t="s">
        <v>30</v>
      </c>
      <c r="I6093" s="42" t="s">
        <v>31</v>
      </c>
      <c r="J6093" s="42" t="s">
        <v>6115</v>
      </c>
      <c r="K6093" s="8" t="s">
        <v>25557</v>
      </c>
      <c r="L6093" s="7" t="s">
        <v>33</v>
      </c>
      <c r="M6093" s="44">
        <v>327.8</v>
      </c>
      <c r="N6093" s="7">
        <v>1</v>
      </c>
      <c r="O6093" s="44">
        <v>329.39</v>
      </c>
      <c r="P6093" s="44">
        <v>120</v>
      </c>
      <c r="Q6093" s="44">
        <v>0</v>
      </c>
      <c r="R6093" s="44">
        <v>39.340000000000003</v>
      </c>
      <c r="S6093" s="44">
        <v>1.59</v>
      </c>
      <c r="T6093" s="44">
        <v>14.31</v>
      </c>
      <c r="U6093" s="44">
        <v>154.15</v>
      </c>
      <c r="V6093" s="49" t="s">
        <v>24591</v>
      </c>
      <c r="W6093" s="42" t="s">
        <v>34</v>
      </c>
      <c r="X6093" s="43" t="s">
        <v>22303</v>
      </c>
      <c r="Y6093" s="43">
        <v>45278555121</v>
      </c>
      <c r="Z6093" s="43" t="s">
        <v>7980</v>
      </c>
      <c r="AA6093" s="37" t="str">
        <f>VLOOKUP(J6093, sku!B:C, 2, FALSE)</f>
        <v>Travessa Chevrolet - Smart - - - Zafira - - - Preto</v>
      </c>
      <c r="AB6093" s="37" t="str">
        <f>VLOOKUP(J6093, sku!B:BM, 64, FALSE)</f>
        <v>Fabricação</v>
      </c>
      <c r="AC6093" s="37" t="str">
        <f>LEFT(pedidos[[#This Row],[SKU]],3)</f>
        <v>XGM</v>
      </c>
      <c r="AD6093" s="37" t="str" cm="1">
        <f t="array" aca="1" ref="AD6093" ca="1">IFERROR(
  INDEX(
    montadora[Montadora],
    MATCH(TRUE,LEFT(J6471,NÚCARACT(montadora[SKU Parcial]))=montadora[SKU Parcial],0)
  ),
  ""
)</f>
        <v/>
      </c>
    </row>
    <row r="6094" spans="1:30" x14ac:dyDescent="0.25">
      <c r="A6094" s="42" t="s">
        <v>23394</v>
      </c>
      <c r="B6094" s="42" t="s">
        <v>36</v>
      </c>
      <c r="C6094" s="42" t="s">
        <v>322</v>
      </c>
      <c r="D6094" s="42" t="s">
        <v>27</v>
      </c>
      <c r="E6094" s="42" t="s">
        <v>163</v>
      </c>
      <c r="F6094" s="42" t="s">
        <v>82</v>
      </c>
      <c r="G6094" s="42" t="s">
        <v>11227</v>
      </c>
      <c r="H6094" s="7" t="s">
        <v>47</v>
      </c>
      <c r="I6094" s="42" t="s">
        <v>36</v>
      </c>
      <c r="J6094" s="42" t="s">
        <v>164</v>
      </c>
      <c r="K6094" s="8" t="s">
        <v>25558</v>
      </c>
      <c r="L6094" s="7" t="s">
        <v>33</v>
      </c>
      <c r="M6094" s="44">
        <v>338.8</v>
      </c>
      <c r="N6094" s="7">
        <v>1</v>
      </c>
      <c r="O6094" s="44">
        <v>340.39</v>
      </c>
      <c r="P6094" s="44">
        <v>110</v>
      </c>
      <c r="Q6094" s="44">
        <v>0</v>
      </c>
      <c r="R6094" s="44">
        <v>57.6</v>
      </c>
      <c r="S6094" s="44">
        <v>1.59</v>
      </c>
      <c r="T6094" s="44">
        <v>14.31</v>
      </c>
      <c r="U6094" s="44">
        <v>156.88999999999999</v>
      </c>
      <c r="V6094" s="49" t="s">
        <v>24592</v>
      </c>
      <c r="W6094" s="42" t="s">
        <v>34</v>
      </c>
      <c r="X6094" s="43" t="s">
        <v>23395</v>
      </c>
      <c r="Y6094" s="43">
        <v>45340391155</v>
      </c>
      <c r="Z6094" s="43" t="s">
        <v>7980</v>
      </c>
      <c r="AA6094" s="37" t="str">
        <f>VLOOKUP(J6094, sku!B:C, 2, FALSE)</f>
        <v>Travessa Fiat - Locker - - - Palio Locker - - - Prata</v>
      </c>
      <c r="AB6094" s="37" t="str">
        <f>VLOOKUP(J6094, sku!B:BM, 64, FALSE)</f>
        <v>Fabricação</v>
      </c>
      <c r="AC6094" s="37" t="str">
        <f>LEFT(pedidos[[#This Row],[SKU]],3)</f>
        <v>XFI</v>
      </c>
      <c r="AD6094" s="37" t="str" cm="1">
        <f t="array" aca="1" ref="AD6094" ca="1">IFERROR(
  INDEX(
    montadora[Montadora],
    MATCH(TRUE,LEFT(J6472,NÚCARACT(montadora[SKU Parcial]))=montadora[SKU Parcial],0)
  ),
  ""
)</f>
        <v/>
      </c>
    </row>
    <row r="6095" spans="1:30" x14ac:dyDescent="0.25">
      <c r="A6095" s="42" t="s">
        <v>23396</v>
      </c>
      <c r="B6095" s="42" t="s">
        <v>23397</v>
      </c>
      <c r="C6095" s="42" t="s">
        <v>363</v>
      </c>
      <c r="D6095" s="42" t="s">
        <v>27</v>
      </c>
      <c r="E6095" s="42" t="s">
        <v>3599</v>
      </c>
      <c r="F6095" s="42" t="s">
        <v>82</v>
      </c>
      <c r="G6095" s="42" t="s">
        <v>11227</v>
      </c>
      <c r="H6095" s="7" t="s">
        <v>47</v>
      </c>
      <c r="I6095" s="42" t="s">
        <v>36</v>
      </c>
      <c r="J6095" s="42" t="s">
        <v>164</v>
      </c>
      <c r="K6095" s="8" t="s">
        <v>25558</v>
      </c>
      <c r="L6095" s="7" t="s">
        <v>33</v>
      </c>
      <c r="M6095" s="44">
        <v>338.8</v>
      </c>
      <c r="N6095" s="7">
        <v>1</v>
      </c>
      <c r="O6095" s="44">
        <v>340.39</v>
      </c>
      <c r="P6095" s="44">
        <v>110</v>
      </c>
      <c r="Q6095" s="44">
        <v>0</v>
      </c>
      <c r="R6095" s="44">
        <v>57.6</v>
      </c>
      <c r="S6095" s="44">
        <v>1.59</v>
      </c>
      <c r="T6095" s="44">
        <v>14.31</v>
      </c>
      <c r="U6095" s="44">
        <v>156.88999999999999</v>
      </c>
      <c r="V6095" s="49" t="s">
        <v>24592</v>
      </c>
      <c r="W6095" s="42" t="s">
        <v>34</v>
      </c>
      <c r="X6095" s="43">
        <v>121806593989</v>
      </c>
      <c r="Y6095" s="43">
        <v>45341793773</v>
      </c>
      <c r="Z6095" s="43" t="s">
        <v>7980</v>
      </c>
      <c r="AA6095" s="37" t="str">
        <f>VLOOKUP(J6095, sku!B:C, 2, FALSE)</f>
        <v>Travessa Fiat - Locker - - - Palio Locker - - - Prata</v>
      </c>
      <c r="AB6095" s="37" t="str">
        <f>VLOOKUP(J6095, sku!B:BM, 64, FALSE)</f>
        <v>Fabricação</v>
      </c>
      <c r="AC6095" s="37" t="str">
        <f>LEFT(pedidos[[#This Row],[SKU]],3)</f>
        <v>XFI</v>
      </c>
      <c r="AD6095" s="37" t="str" cm="1">
        <f t="array" aca="1" ref="AD6095" ca="1">IFERROR(
  INDEX(
    montadora[Montadora],
    MATCH(TRUE,LEFT(J6473,NÚCARACT(montadora[SKU Parcial]))=montadora[SKU Parcial],0)
  ),
  ""
)</f>
        <v/>
      </c>
    </row>
    <row r="6096" spans="1:30" x14ac:dyDescent="0.25">
      <c r="A6096" s="42" t="s">
        <v>23398</v>
      </c>
      <c r="B6096" s="42" t="s">
        <v>23399</v>
      </c>
      <c r="C6096" s="42" t="s">
        <v>900</v>
      </c>
      <c r="D6096" s="42" t="s">
        <v>27</v>
      </c>
      <c r="E6096" s="42" t="s">
        <v>163</v>
      </c>
      <c r="F6096" s="42" t="s">
        <v>82</v>
      </c>
      <c r="G6096" s="42" t="s">
        <v>11227</v>
      </c>
      <c r="H6096" s="7" t="s">
        <v>47</v>
      </c>
      <c r="I6096" s="42" t="s">
        <v>36</v>
      </c>
      <c r="J6096" s="42" t="s">
        <v>83</v>
      </c>
      <c r="K6096" s="8" t="s">
        <v>25559</v>
      </c>
      <c r="L6096" s="7" t="s">
        <v>33</v>
      </c>
      <c r="M6096" s="44">
        <v>338.8</v>
      </c>
      <c r="N6096" s="7">
        <v>1</v>
      </c>
      <c r="O6096" s="44">
        <v>340.39</v>
      </c>
      <c r="P6096" s="44">
        <v>110</v>
      </c>
      <c r="Q6096" s="44">
        <v>0</v>
      </c>
      <c r="R6096" s="44">
        <v>57.6</v>
      </c>
      <c r="S6096" s="44">
        <v>1.59</v>
      </c>
      <c r="T6096" s="44">
        <v>14.31</v>
      </c>
      <c r="U6096" s="44">
        <v>156.88999999999999</v>
      </c>
      <c r="V6096" s="49" t="s">
        <v>24592</v>
      </c>
      <c r="W6096" s="42" t="s">
        <v>34</v>
      </c>
      <c r="X6096" s="43">
        <v>122449976490</v>
      </c>
      <c r="Y6096" s="43">
        <v>45347372004</v>
      </c>
      <c r="Z6096" s="43" t="s">
        <v>7980</v>
      </c>
      <c r="AA6096" s="37" t="str">
        <f>VLOOKUP(J6096, sku!B:C, 2, FALSE)</f>
        <v>Travessa Fiat - Locker - - - Palio Locker - - - Preto</v>
      </c>
      <c r="AB6096" s="37" t="str">
        <f>VLOOKUP(J6096, sku!B:BM, 64, FALSE)</f>
        <v>Fabricação</v>
      </c>
      <c r="AC6096" s="37" t="str">
        <f>LEFT(pedidos[[#This Row],[SKU]],3)</f>
        <v>XFI</v>
      </c>
      <c r="AD6096" s="37" t="str" cm="1">
        <f t="array" aca="1" ref="AD6096" ca="1">IFERROR(
  INDEX(
    montadora[Montadora],
    MATCH(TRUE,LEFT(J6474,NÚCARACT(montadora[SKU Parcial]))=montadora[SKU Parcial],0)
  ),
  ""
)</f>
        <v/>
      </c>
    </row>
    <row r="6097" spans="1:30" x14ac:dyDescent="0.25">
      <c r="A6097" s="42" t="s">
        <v>25560</v>
      </c>
      <c r="B6097" s="42" t="s">
        <v>36</v>
      </c>
      <c r="C6097" s="42" t="s">
        <v>712</v>
      </c>
      <c r="D6097" s="42" t="s">
        <v>27</v>
      </c>
      <c r="E6097" s="42" t="s">
        <v>146</v>
      </c>
      <c r="F6097" s="42" t="s">
        <v>147</v>
      </c>
      <c r="G6097" s="42" t="s">
        <v>11227</v>
      </c>
      <c r="H6097" s="7" t="s">
        <v>47</v>
      </c>
      <c r="I6097" s="42" t="s">
        <v>31</v>
      </c>
      <c r="J6097" s="42" t="s">
        <v>156</v>
      </c>
      <c r="K6097" s="8" t="s">
        <v>25561</v>
      </c>
      <c r="L6097" s="7" t="s">
        <v>33</v>
      </c>
      <c r="M6097" s="44">
        <v>338.8</v>
      </c>
      <c r="N6097" s="7">
        <v>1</v>
      </c>
      <c r="O6097" s="44">
        <v>340.39</v>
      </c>
      <c r="P6097" s="44">
        <v>110</v>
      </c>
      <c r="Q6097" s="44">
        <v>0</v>
      </c>
      <c r="R6097" s="44">
        <v>57.6</v>
      </c>
      <c r="S6097" s="44">
        <v>1.59</v>
      </c>
      <c r="T6097" s="44">
        <v>14.31</v>
      </c>
      <c r="U6097" s="44">
        <v>156.88999999999999</v>
      </c>
      <c r="V6097" s="49" t="s">
        <v>24592</v>
      </c>
      <c r="W6097" s="42" t="s">
        <v>34</v>
      </c>
      <c r="X6097" s="43">
        <v>123567430243</v>
      </c>
      <c r="Y6097" s="43">
        <v>45423094064</v>
      </c>
      <c r="Z6097" s="43" t="s">
        <v>7980</v>
      </c>
      <c r="AA6097" s="37" t="str">
        <f>VLOOKUP(J6097, sku!B:C, 2, FALSE)</f>
        <v>Travessa Fiat - Locker - - - Idea Adventure Locker - - - Preto</v>
      </c>
      <c r="AB6097" s="37" t="str">
        <f>VLOOKUP(J6097, sku!B:BM, 64, FALSE)</f>
        <v>Fabricação</v>
      </c>
      <c r="AC6097" s="37" t="str">
        <f>LEFT(pedidos[[#This Row],[SKU]],3)</f>
        <v>XFI</v>
      </c>
      <c r="AD6097" s="37" t="str" cm="1">
        <f t="array" aca="1" ref="AD6097" ca="1">IFERROR(
  INDEX(
    montadora[Montadora],
    MATCH(TRUE,LEFT(J6475,NÚCARACT(montadora[SKU Parcial]))=montadora[SKU Parcial],0)
  ),
  ""
)</f>
        <v/>
      </c>
    </row>
    <row r="6098" spans="1:30" x14ac:dyDescent="0.25">
      <c r="A6098" s="42" t="s">
        <v>22304</v>
      </c>
      <c r="B6098" s="42" t="s">
        <v>22305</v>
      </c>
      <c r="C6098" s="42" t="s">
        <v>22306</v>
      </c>
      <c r="D6098" s="42" t="s">
        <v>27</v>
      </c>
      <c r="E6098" s="42" t="s">
        <v>168</v>
      </c>
      <c r="F6098" s="42" t="s">
        <v>82</v>
      </c>
      <c r="G6098" s="42" t="s">
        <v>11228</v>
      </c>
      <c r="H6098" s="7" t="s">
        <v>47</v>
      </c>
      <c r="I6098" s="42" t="s">
        <v>31</v>
      </c>
      <c r="J6098" s="42" t="s">
        <v>83</v>
      </c>
      <c r="K6098" s="8" t="s">
        <v>25557</v>
      </c>
      <c r="L6098" s="7" t="s">
        <v>33</v>
      </c>
      <c r="M6098" s="44">
        <v>335.8</v>
      </c>
      <c r="N6098" s="7">
        <v>1</v>
      </c>
      <c r="O6098" s="44">
        <v>337.39</v>
      </c>
      <c r="P6098" s="44">
        <v>110</v>
      </c>
      <c r="Q6098" s="44">
        <v>0</v>
      </c>
      <c r="R6098" s="44">
        <v>57.09</v>
      </c>
      <c r="S6098" s="44">
        <v>1.59</v>
      </c>
      <c r="T6098" s="44">
        <v>14.31</v>
      </c>
      <c r="U6098" s="44">
        <v>154.4</v>
      </c>
      <c r="V6098" s="49" t="s">
        <v>24593</v>
      </c>
      <c r="W6098" s="42" t="s">
        <v>34</v>
      </c>
      <c r="X6098" s="43">
        <v>120895628012</v>
      </c>
      <c r="Y6098" s="43">
        <v>45277526773</v>
      </c>
      <c r="Z6098" s="43" t="s">
        <v>7980</v>
      </c>
      <c r="AA6098" s="37" t="str">
        <f>VLOOKUP(J6098, sku!B:C, 2, FALSE)</f>
        <v>Travessa Fiat - Locker - - - Palio Locker - - - Preto</v>
      </c>
      <c r="AB6098" s="37" t="str">
        <f>VLOOKUP(J6098, sku!B:BM, 64, FALSE)</f>
        <v>Fabricação</v>
      </c>
      <c r="AC6098" s="37" t="str">
        <f>LEFT(pedidos[[#This Row],[SKU]],3)</f>
        <v>XFI</v>
      </c>
      <c r="AD6098" s="37" t="str" cm="1">
        <f t="array" aca="1" ref="AD6098" ca="1">IFERROR(
  INDEX(
    montadora[Montadora],
    MATCH(TRUE,LEFT(J6476,NÚCARACT(montadora[SKU Parcial]))=montadora[SKU Parcial],0)
  ),
  ""
)</f>
        <v/>
      </c>
    </row>
    <row r="6099" spans="1:30" x14ac:dyDescent="0.25">
      <c r="A6099" s="42" t="s">
        <v>25562</v>
      </c>
      <c r="B6099" s="42" t="s">
        <v>25563</v>
      </c>
      <c r="C6099" s="42" t="s">
        <v>25564</v>
      </c>
      <c r="D6099" s="42" t="s">
        <v>27</v>
      </c>
      <c r="E6099" s="42" t="s">
        <v>168</v>
      </c>
      <c r="F6099" s="42" t="s">
        <v>82</v>
      </c>
      <c r="G6099" s="42" t="s">
        <v>11228</v>
      </c>
      <c r="H6099" s="7" t="s">
        <v>47</v>
      </c>
      <c r="I6099" s="42" t="s">
        <v>36</v>
      </c>
      <c r="J6099" s="42" t="s">
        <v>83</v>
      </c>
      <c r="K6099" s="8" t="s">
        <v>25535</v>
      </c>
      <c r="L6099" s="7" t="s">
        <v>33</v>
      </c>
      <c r="M6099" s="44">
        <v>335.8</v>
      </c>
      <c r="N6099" s="7">
        <v>1</v>
      </c>
      <c r="O6099" s="44">
        <v>337.39</v>
      </c>
      <c r="P6099" s="44">
        <v>110</v>
      </c>
      <c r="Q6099" s="44">
        <v>0</v>
      </c>
      <c r="R6099" s="44">
        <v>57.09</v>
      </c>
      <c r="S6099" s="44">
        <v>1.59</v>
      </c>
      <c r="T6099" s="44">
        <v>14.31</v>
      </c>
      <c r="U6099" s="44">
        <v>154.4</v>
      </c>
      <c r="V6099" s="49" t="s">
        <v>24593</v>
      </c>
      <c r="W6099" s="42" t="s">
        <v>89</v>
      </c>
      <c r="X6099" s="43">
        <v>123986277274</v>
      </c>
      <c r="Y6099" s="43">
        <v>45417366035</v>
      </c>
      <c r="Z6099" s="43" t="s">
        <v>7980</v>
      </c>
      <c r="AA6099" s="37" t="str">
        <f>VLOOKUP(J6099, sku!B:C, 2, FALSE)</f>
        <v>Travessa Fiat - Locker - - - Palio Locker - - - Preto</v>
      </c>
      <c r="AB6099" s="37" t="str">
        <f>VLOOKUP(J6099, sku!B:BM, 64, FALSE)</f>
        <v>Fabricação</v>
      </c>
      <c r="AC6099" s="37" t="str">
        <f>LEFT(pedidos[[#This Row],[SKU]],3)</f>
        <v>XFI</v>
      </c>
      <c r="AD6099" s="37" t="str" cm="1">
        <f t="array" aca="1" ref="AD6099" ca="1">IFERROR(
  INDEX(
    montadora[Montadora],
    MATCH(TRUE,LEFT(J6477,NÚCARACT(montadora[SKU Parcial]))=montadora[SKU Parcial],0)
  ),
  ""
)</f>
        <v/>
      </c>
    </row>
    <row r="6100" spans="1:30" x14ac:dyDescent="0.25">
      <c r="A6100" s="42" t="s">
        <v>25565</v>
      </c>
      <c r="B6100" s="42" t="s">
        <v>25566</v>
      </c>
      <c r="C6100" s="42" t="s">
        <v>25567</v>
      </c>
      <c r="D6100" s="42" t="s">
        <v>27</v>
      </c>
      <c r="E6100" s="42" t="s">
        <v>25568</v>
      </c>
      <c r="F6100" s="42" t="s">
        <v>623</v>
      </c>
      <c r="G6100" s="42" t="s">
        <v>11228</v>
      </c>
      <c r="H6100" s="7" t="s">
        <v>30</v>
      </c>
      <c r="I6100" s="42" t="s">
        <v>36</v>
      </c>
      <c r="J6100" s="42" t="s">
        <v>668</v>
      </c>
      <c r="K6100" s="8" t="s">
        <v>25549</v>
      </c>
      <c r="L6100" s="7" t="s">
        <v>33</v>
      </c>
      <c r="M6100" s="44">
        <v>319.55</v>
      </c>
      <c r="N6100" s="7">
        <v>1</v>
      </c>
      <c r="O6100" s="44">
        <v>321.14</v>
      </c>
      <c r="P6100" s="44">
        <v>120</v>
      </c>
      <c r="Q6100" s="44">
        <v>0</v>
      </c>
      <c r="R6100" s="44">
        <v>38.35</v>
      </c>
      <c r="S6100" s="44">
        <v>1.59</v>
      </c>
      <c r="T6100" s="44">
        <v>14.31</v>
      </c>
      <c r="U6100" s="44">
        <v>146.88999999999999</v>
      </c>
      <c r="V6100" s="49" t="s">
        <v>25569</v>
      </c>
      <c r="W6100" s="42" t="s">
        <v>34</v>
      </c>
      <c r="X6100" s="43">
        <v>123236518277</v>
      </c>
      <c r="Y6100" s="43">
        <v>45407578508</v>
      </c>
      <c r="Z6100" s="43" t="s">
        <v>7980</v>
      </c>
      <c r="AA6100" s="37" t="str">
        <f>VLOOKUP(J6100, sku!B:C, 2, FALSE)</f>
        <v>Travessa Jeep - Style - - - Compass - - - Preto</v>
      </c>
      <c r="AB6100" s="37" t="str">
        <f>VLOOKUP(J6100, sku!B:BM, 64, FALSE)</f>
        <v>Fabricação</v>
      </c>
      <c r="AC6100" s="37" t="str">
        <f>LEFT(pedidos[[#This Row],[SKU]],3)</f>
        <v>XJP</v>
      </c>
      <c r="AD6100" s="37" t="str" cm="1">
        <f t="array" aca="1" ref="AD6100" ca="1">IFERROR(
  INDEX(
    montadora[Montadora],
    MATCH(TRUE,LEFT(J6478,NÚCARACT(montadora[SKU Parcial]))=montadora[SKU Parcial],0)
  ),
  ""
)</f>
        <v/>
      </c>
    </row>
    <row r="6101" spans="1:30" x14ac:dyDescent="0.25">
      <c r="A6101" s="42" t="s">
        <v>23400</v>
      </c>
      <c r="B6101" s="42" t="s">
        <v>23401</v>
      </c>
      <c r="C6101" s="42" t="s">
        <v>23402</v>
      </c>
      <c r="D6101" s="42" t="s">
        <v>27</v>
      </c>
      <c r="E6101" s="42" t="s">
        <v>168</v>
      </c>
      <c r="F6101" s="42" t="s">
        <v>82</v>
      </c>
      <c r="G6101" s="42" t="s">
        <v>11228</v>
      </c>
      <c r="H6101" s="7" t="s">
        <v>47</v>
      </c>
      <c r="I6101" s="42" t="s">
        <v>31</v>
      </c>
      <c r="J6101" s="42" t="s">
        <v>83</v>
      </c>
      <c r="K6101" s="8" t="s">
        <v>25556</v>
      </c>
      <c r="L6101" s="7" t="s">
        <v>33</v>
      </c>
      <c r="M6101" s="44">
        <v>335.8</v>
      </c>
      <c r="N6101" s="7">
        <v>1</v>
      </c>
      <c r="O6101" s="44">
        <v>335.8</v>
      </c>
      <c r="P6101" s="44">
        <v>110</v>
      </c>
      <c r="Q6101" s="44">
        <v>0</v>
      </c>
      <c r="R6101" s="44">
        <v>57.09</v>
      </c>
      <c r="S6101" s="44">
        <v>0</v>
      </c>
      <c r="T6101" s="44">
        <v>15.9</v>
      </c>
      <c r="U6101" s="44">
        <v>152.81</v>
      </c>
      <c r="V6101" s="49" t="s">
        <v>24594</v>
      </c>
      <c r="W6101" s="42" t="s">
        <v>34</v>
      </c>
      <c r="X6101" s="43">
        <v>122103226308</v>
      </c>
      <c r="Y6101" s="43">
        <v>45333613040</v>
      </c>
      <c r="Z6101" s="43" t="s">
        <v>7980</v>
      </c>
      <c r="AA6101" s="37" t="str">
        <f>VLOOKUP(J6101, sku!B:C, 2, FALSE)</f>
        <v>Travessa Fiat - Locker - - - Palio Locker - - - Preto</v>
      </c>
      <c r="AB6101" s="37" t="str">
        <f>VLOOKUP(J6101, sku!B:BM, 64, FALSE)</f>
        <v>Fabricação</v>
      </c>
      <c r="AC6101" s="37" t="str">
        <f>LEFT(pedidos[[#This Row],[SKU]],3)</f>
        <v>XFI</v>
      </c>
      <c r="AD6101" s="37" t="str" cm="1">
        <f t="array" aca="1" ref="AD6101" ca="1">IFERROR(
  INDEX(
    montadora[Montadora],
    MATCH(TRUE,LEFT(J6479,NÚCARACT(montadora[SKU Parcial]))=montadora[SKU Parcial],0)
  ),
  ""
)</f>
        <v/>
      </c>
    </row>
    <row r="6102" spans="1:30" x14ac:dyDescent="0.25">
      <c r="A6102" s="42" t="s">
        <v>23403</v>
      </c>
      <c r="B6102" s="42" t="s">
        <v>36</v>
      </c>
      <c r="C6102" s="42" t="s">
        <v>23404</v>
      </c>
      <c r="D6102" s="42" t="s">
        <v>27</v>
      </c>
      <c r="E6102" s="42" t="s">
        <v>171</v>
      </c>
      <c r="F6102" s="42" t="s">
        <v>172</v>
      </c>
      <c r="G6102" s="42" t="s">
        <v>11227</v>
      </c>
      <c r="H6102" s="7" t="s">
        <v>30</v>
      </c>
      <c r="I6102" s="42" t="s">
        <v>36</v>
      </c>
      <c r="J6102" s="42" t="s">
        <v>173</v>
      </c>
      <c r="K6102" s="8" t="s">
        <v>25545</v>
      </c>
      <c r="L6102" s="7" t="s">
        <v>33</v>
      </c>
      <c r="M6102" s="44">
        <v>174.55</v>
      </c>
      <c r="N6102" s="7">
        <v>1</v>
      </c>
      <c r="O6102" s="44">
        <v>176.14</v>
      </c>
      <c r="P6102" s="44">
        <v>60</v>
      </c>
      <c r="Q6102" s="44">
        <v>0</v>
      </c>
      <c r="R6102" s="44">
        <v>20.95</v>
      </c>
      <c r="S6102" s="44">
        <v>1.59</v>
      </c>
      <c r="T6102" s="44">
        <v>14.31</v>
      </c>
      <c r="U6102" s="44">
        <v>79.290000000000006</v>
      </c>
      <c r="V6102" s="49" t="s">
        <v>24595</v>
      </c>
      <c r="W6102" s="42" t="s">
        <v>34</v>
      </c>
      <c r="X6102" s="43">
        <v>121493630239</v>
      </c>
      <c r="Y6102" s="43">
        <v>45329178153</v>
      </c>
      <c r="Z6102" s="43" t="s">
        <v>7980</v>
      </c>
      <c r="AA6102" s="37" t="str">
        <f>VLOOKUP(J6102, sku!B:C, 2, FALSE)</f>
        <v>Travessa Fiat - Smart - - - Strada Locker - 1999 A 2019 - Preto</v>
      </c>
      <c r="AB6102" s="37" t="str">
        <f>VLOOKUP(J6102, sku!B:BM, 64, FALSE)</f>
        <v>Fabricação</v>
      </c>
      <c r="AC6102" s="37" t="str">
        <f>LEFT(pedidos[[#This Row],[SKU]],3)</f>
        <v>XFI</v>
      </c>
      <c r="AD6102" s="37" t="str" cm="1">
        <f t="array" aca="1" ref="AD6102" ca="1">IFERROR(
  INDEX(
    montadora[Montadora],
    MATCH(TRUE,LEFT(J6480,NÚCARACT(montadora[SKU Parcial]))=montadora[SKU Parcial],0)
  ),
  ""
)</f>
        <v/>
      </c>
    </row>
    <row r="6103" spans="1:30" x14ac:dyDescent="0.25">
      <c r="A6103" s="42" t="s">
        <v>25570</v>
      </c>
      <c r="B6103" s="42" t="s">
        <v>36</v>
      </c>
      <c r="C6103" s="42" t="s">
        <v>25571</v>
      </c>
      <c r="D6103" s="42" t="s">
        <v>1442</v>
      </c>
      <c r="E6103" s="42" t="s">
        <v>1231</v>
      </c>
      <c r="F6103" s="42" t="s">
        <v>1232</v>
      </c>
      <c r="G6103" s="42" t="s">
        <v>11227</v>
      </c>
      <c r="H6103" s="7" t="s">
        <v>47</v>
      </c>
      <c r="I6103" s="42" t="s">
        <v>31</v>
      </c>
      <c r="J6103" s="42" t="s">
        <v>224</v>
      </c>
      <c r="K6103" s="8" t="s">
        <v>25549</v>
      </c>
      <c r="L6103" s="7" t="s">
        <v>11229</v>
      </c>
      <c r="M6103" s="44">
        <v>489.8</v>
      </c>
      <c r="N6103" s="7">
        <v>1</v>
      </c>
      <c r="O6103" s="44">
        <v>489.8</v>
      </c>
      <c r="P6103" s="44">
        <v>120</v>
      </c>
      <c r="Q6103" s="44">
        <v>39.770000000000003</v>
      </c>
      <c r="R6103" s="44">
        <v>83.27</v>
      </c>
      <c r="S6103" s="44">
        <v>0</v>
      </c>
      <c r="T6103" s="44">
        <v>26.95</v>
      </c>
      <c r="U6103" s="44">
        <v>219.81</v>
      </c>
      <c r="V6103" s="49" t="s">
        <v>25572</v>
      </c>
      <c r="W6103" s="42" t="s">
        <v>34</v>
      </c>
      <c r="X6103" s="43">
        <v>123770449064</v>
      </c>
      <c r="Y6103" s="43">
        <v>45407063203</v>
      </c>
      <c r="Z6103" s="43" t="s">
        <v>7980</v>
      </c>
      <c r="AA6103" s="37" t="str">
        <f>VLOOKUP(J6103, sku!B:C, 2, FALSE)</f>
        <v>Travessa Chevrolet - Style - - - Trailblazer - - - Prata</v>
      </c>
      <c r="AB6103" s="37" t="str">
        <f>VLOOKUP(J6103, sku!B:BM, 64, FALSE)</f>
        <v>Fabricação</v>
      </c>
      <c r="AC6103" s="37" t="str">
        <f>LEFT(pedidos[[#This Row],[SKU]],3)</f>
        <v>XGM</v>
      </c>
      <c r="AD6103" s="37" t="str" cm="1">
        <f t="array" aca="1" ref="AD6103" ca="1">IFERROR(
  INDEX(
    montadora[Montadora],
    MATCH(TRUE,LEFT(J6481,NÚCARACT(montadora[SKU Parcial]))=montadora[SKU Parcial],0)
  ),
  ""
)</f>
        <v/>
      </c>
    </row>
    <row r="6104" spans="1:30" x14ac:dyDescent="0.25">
      <c r="A6104" s="42" t="s">
        <v>22307</v>
      </c>
      <c r="B6104" s="42" t="s">
        <v>22308</v>
      </c>
      <c r="C6104" s="42" t="s">
        <v>3335</v>
      </c>
      <c r="D6104" s="42" t="s">
        <v>27</v>
      </c>
      <c r="E6104" s="42" t="s">
        <v>1010</v>
      </c>
      <c r="F6104" s="42" t="s">
        <v>1011</v>
      </c>
      <c r="G6104" s="42" t="s">
        <v>11227</v>
      </c>
      <c r="H6104" s="7" t="s">
        <v>47</v>
      </c>
      <c r="I6104" s="42" t="s">
        <v>36</v>
      </c>
      <c r="J6104" s="42" t="s">
        <v>267</v>
      </c>
      <c r="K6104" s="8" t="s">
        <v>25573</v>
      </c>
      <c r="L6104" s="7" t="s">
        <v>33</v>
      </c>
      <c r="M6104" s="44">
        <v>408.8</v>
      </c>
      <c r="N6104" s="7">
        <v>1</v>
      </c>
      <c r="O6104" s="44">
        <v>410.39</v>
      </c>
      <c r="P6104" s="44">
        <v>145</v>
      </c>
      <c r="Q6104" s="44">
        <v>0</v>
      </c>
      <c r="R6104" s="44">
        <v>69.5</v>
      </c>
      <c r="S6104" s="44">
        <v>1.59</v>
      </c>
      <c r="T6104" s="44">
        <v>14.31</v>
      </c>
      <c r="U6104" s="44">
        <v>179.99</v>
      </c>
      <c r="V6104" s="49" t="s">
        <v>24596</v>
      </c>
      <c r="W6104" s="42" t="s">
        <v>34</v>
      </c>
      <c r="X6104" s="43">
        <v>120416145729</v>
      </c>
      <c r="Y6104" s="43">
        <v>45279655632</v>
      </c>
      <c r="Z6104" s="43" t="s">
        <v>7980</v>
      </c>
      <c r="AA6104" s="37" t="str">
        <f>VLOOKUP(J6104, sku!B:C, 2, FALSE)</f>
        <v>Travessa Fiat - Way - - - Uno Way - 2011 A 2021 - Preto</v>
      </c>
      <c r="AB6104" s="37" t="str">
        <f>VLOOKUP(J6104, sku!B:BM, 64, FALSE)</f>
        <v>Fabricação</v>
      </c>
      <c r="AC6104" s="37" t="str">
        <f>LEFT(pedidos[[#This Row],[SKU]],3)</f>
        <v>XFI</v>
      </c>
      <c r="AD6104" s="37" t="str" cm="1">
        <f t="array" aca="1" ref="AD6104" ca="1">IFERROR(
  INDEX(
    montadora[Montadora],
    MATCH(TRUE,LEFT(J6482,NÚCARACT(montadora[SKU Parcial]))=montadora[SKU Parcial],0)
  ),
  ""
)</f>
        <v/>
      </c>
    </row>
    <row r="6105" spans="1:30" x14ac:dyDescent="0.25">
      <c r="A6105" s="42" t="s">
        <v>22309</v>
      </c>
      <c r="B6105" s="42" t="s">
        <v>22310</v>
      </c>
      <c r="C6105" s="42" t="s">
        <v>363</v>
      </c>
      <c r="D6105" s="42" t="s">
        <v>27</v>
      </c>
      <c r="E6105" s="42" t="s">
        <v>1010</v>
      </c>
      <c r="F6105" s="42" t="s">
        <v>1011</v>
      </c>
      <c r="G6105" s="42" t="s">
        <v>11227</v>
      </c>
      <c r="H6105" s="7" t="s">
        <v>47</v>
      </c>
      <c r="I6105" s="42" t="s">
        <v>36</v>
      </c>
      <c r="J6105" s="42" t="s">
        <v>267</v>
      </c>
      <c r="K6105" s="8" t="s">
        <v>25574</v>
      </c>
      <c r="L6105" s="7" t="s">
        <v>33</v>
      </c>
      <c r="M6105" s="44">
        <v>408.8</v>
      </c>
      <c r="N6105" s="7">
        <v>1</v>
      </c>
      <c r="O6105" s="44">
        <v>410.39</v>
      </c>
      <c r="P6105" s="44">
        <v>145</v>
      </c>
      <c r="Q6105" s="44">
        <v>0</v>
      </c>
      <c r="R6105" s="44">
        <v>69.5</v>
      </c>
      <c r="S6105" s="44">
        <v>1.59</v>
      </c>
      <c r="T6105" s="44">
        <v>14.31</v>
      </c>
      <c r="U6105" s="44">
        <v>179.99</v>
      </c>
      <c r="V6105" s="49" t="s">
        <v>24596</v>
      </c>
      <c r="W6105" s="42" t="s">
        <v>34</v>
      </c>
      <c r="X6105" s="43">
        <v>121150510052</v>
      </c>
      <c r="Y6105" s="43">
        <v>45290195719</v>
      </c>
      <c r="Z6105" s="43" t="s">
        <v>7980</v>
      </c>
      <c r="AA6105" s="37" t="str">
        <f>VLOOKUP(J6105, sku!B:C, 2, FALSE)</f>
        <v>Travessa Fiat - Way - - - Uno Way - 2011 A 2021 - Preto</v>
      </c>
      <c r="AB6105" s="37" t="str">
        <f>VLOOKUP(J6105, sku!B:BM, 64, FALSE)</f>
        <v>Fabricação</v>
      </c>
      <c r="AC6105" s="37" t="str">
        <f>LEFT(pedidos[[#This Row],[SKU]],3)</f>
        <v>XFI</v>
      </c>
      <c r="AD6105" s="37" t="str" cm="1">
        <f t="array" aca="1" ref="AD6105" ca="1">IFERROR(
  INDEX(
    montadora[Montadora],
    MATCH(TRUE,LEFT(J6483,NÚCARACT(montadora[SKU Parcial]))=montadora[SKU Parcial],0)
  ),
  ""
)</f>
        <v/>
      </c>
    </row>
    <row r="6106" spans="1:30" x14ac:dyDescent="0.25">
      <c r="A6106" s="42" t="s">
        <v>22311</v>
      </c>
      <c r="B6106" s="42" t="s">
        <v>22312</v>
      </c>
      <c r="C6106" s="42" t="s">
        <v>1016</v>
      </c>
      <c r="D6106" s="42" t="s">
        <v>27</v>
      </c>
      <c r="E6106" s="42" t="s">
        <v>1010</v>
      </c>
      <c r="F6106" s="42" t="s">
        <v>1011</v>
      </c>
      <c r="G6106" s="42" t="s">
        <v>11227</v>
      </c>
      <c r="H6106" s="7" t="s">
        <v>47</v>
      </c>
      <c r="I6106" s="42" t="s">
        <v>36</v>
      </c>
      <c r="J6106" s="42" t="s">
        <v>267</v>
      </c>
      <c r="K6106" s="8" t="s">
        <v>25575</v>
      </c>
      <c r="L6106" s="7" t="s">
        <v>33</v>
      </c>
      <c r="M6106" s="44">
        <v>408.8</v>
      </c>
      <c r="N6106" s="7">
        <v>1</v>
      </c>
      <c r="O6106" s="44">
        <v>410.39</v>
      </c>
      <c r="P6106" s="44">
        <v>145</v>
      </c>
      <c r="Q6106" s="44">
        <v>0</v>
      </c>
      <c r="R6106" s="44">
        <v>69.5</v>
      </c>
      <c r="S6106" s="44">
        <v>1.59</v>
      </c>
      <c r="T6106" s="44">
        <v>14.31</v>
      </c>
      <c r="U6106" s="44">
        <v>179.99</v>
      </c>
      <c r="V6106" s="49" t="s">
        <v>24596</v>
      </c>
      <c r="W6106" s="42" t="s">
        <v>34</v>
      </c>
      <c r="X6106" s="43">
        <v>120745768089</v>
      </c>
      <c r="Y6106" s="43">
        <v>45295849049</v>
      </c>
      <c r="Z6106" s="43" t="s">
        <v>7980</v>
      </c>
      <c r="AA6106" s="37" t="str">
        <f>VLOOKUP(J6106, sku!B:C, 2, FALSE)</f>
        <v>Travessa Fiat - Way - - - Uno Way - 2011 A 2021 - Preto</v>
      </c>
      <c r="AB6106" s="37" t="str">
        <f>VLOOKUP(J6106, sku!B:BM, 64, FALSE)</f>
        <v>Fabricação</v>
      </c>
      <c r="AC6106" s="37" t="str">
        <f>LEFT(pedidos[[#This Row],[SKU]],3)</f>
        <v>XFI</v>
      </c>
      <c r="AD6106" s="37" t="str" cm="1">
        <f t="array" aca="1" ref="AD6106" ca="1">IFERROR(
  INDEX(
    montadora[Montadora],
    MATCH(TRUE,LEFT(J6484,NÚCARACT(montadora[SKU Parcial]))=montadora[SKU Parcial],0)
  ),
  ""
)</f>
        <v/>
      </c>
    </row>
    <row r="6107" spans="1:30" x14ac:dyDescent="0.25">
      <c r="A6107" s="42" t="s">
        <v>24597</v>
      </c>
      <c r="B6107" s="42" t="s">
        <v>24598</v>
      </c>
      <c r="C6107" s="42" t="s">
        <v>24599</v>
      </c>
      <c r="D6107" s="42" t="s">
        <v>27</v>
      </c>
      <c r="E6107" s="42" t="s">
        <v>1358</v>
      </c>
      <c r="F6107" s="42" t="s">
        <v>104</v>
      </c>
      <c r="G6107" s="42" t="s">
        <v>11227</v>
      </c>
      <c r="H6107" s="7" t="s">
        <v>47</v>
      </c>
      <c r="I6107" s="42" t="s">
        <v>31</v>
      </c>
      <c r="J6107" s="42" t="s">
        <v>19399</v>
      </c>
      <c r="K6107" s="8" t="s">
        <v>25096</v>
      </c>
      <c r="L6107" s="7" t="s">
        <v>33</v>
      </c>
      <c r="M6107" s="44">
        <v>338.8</v>
      </c>
      <c r="N6107" s="7">
        <v>1</v>
      </c>
      <c r="O6107" s="44">
        <v>340.19</v>
      </c>
      <c r="P6107" s="44">
        <v>120</v>
      </c>
      <c r="Q6107" s="44">
        <v>0</v>
      </c>
      <c r="R6107" s="44">
        <v>57.6</v>
      </c>
      <c r="S6107" s="44">
        <v>1.39</v>
      </c>
      <c r="T6107" s="44">
        <v>12.51</v>
      </c>
      <c r="U6107" s="44">
        <v>148.69</v>
      </c>
      <c r="V6107" s="49" t="s">
        <v>24600</v>
      </c>
      <c r="W6107" s="42" t="s">
        <v>34</v>
      </c>
      <c r="X6107" s="43">
        <v>122539416861</v>
      </c>
      <c r="Y6107" s="43">
        <v>45376177130</v>
      </c>
      <c r="Z6107" s="43" t="s">
        <v>7980</v>
      </c>
      <c r="AA6107" s="37" t="str">
        <f>VLOOKUP(J6107, sku!B:C, 2, FALSE)</f>
        <v>Travessa Mitsubishi - Smart - - - Pajero TR4 - 2010 A 2015 - Prata</v>
      </c>
      <c r="AB6107" s="37" t="str">
        <f>VLOOKUP(J6107, sku!B:BM, 64, FALSE)</f>
        <v>Fabricação</v>
      </c>
      <c r="AC6107" s="37" t="str">
        <f>LEFT(pedidos[[#This Row],[SKU]],3)</f>
        <v>XMT</v>
      </c>
      <c r="AD6107" s="37" t="str" cm="1">
        <f t="array" aca="1" ref="AD6107" ca="1">IFERROR(
  INDEX(
    montadora[Montadora],
    MATCH(TRUE,LEFT(J6485,NÚCARACT(montadora[SKU Parcial]))=montadora[SKU Parcial],0)
  ),
  ""
)</f>
        <v/>
      </c>
    </row>
    <row r="6108" spans="1:30" x14ac:dyDescent="0.25">
      <c r="A6108" s="42" t="s">
        <v>22313</v>
      </c>
      <c r="B6108" s="42" t="s">
        <v>36</v>
      </c>
      <c r="C6108" s="42" t="s">
        <v>322</v>
      </c>
      <c r="D6108" s="42" t="s">
        <v>27</v>
      </c>
      <c r="E6108" s="42" t="s">
        <v>4034</v>
      </c>
      <c r="F6108" s="42" t="s">
        <v>3461</v>
      </c>
      <c r="G6108" s="42" t="s">
        <v>11227</v>
      </c>
      <c r="H6108" s="7" t="s">
        <v>47</v>
      </c>
      <c r="I6108" s="42" t="s">
        <v>31</v>
      </c>
      <c r="J6108" s="42" t="s">
        <v>19399</v>
      </c>
      <c r="K6108" s="8" t="s">
        <v>25576</v>
      </c>
      <c r="L6108" s="7" t="s">
        <v>33</v>
      </c>
      <c r="M6108" s="44">
        <v>338.8</v>
      </c>
      <c r="N6108" s="7">
        <v>1</v>
      </c>
      <c r="O6108" s="44">
        <v>340.39</v>
      </c>
      <c r="P6108" s="44">
        <v>120</v>
      </c>
      <c r="Q6108" s="44">
        <v>0</v>
      </c>
      <c r="R6108" s="44">
        <v>57.6</v>
      </c>
      <c r="S6108" s="44">
        <v>1.59</v>
      </c>
      <c r="T6108" s="44">
        <v>14.31</v>
      </c>
      <c r="U6108" s="44">
        <v>146.88999999999999</v>
      </c>
      <c r="V6108" s="49" t="s">
        <v>24601</v>
      </c>
      <c r="W6108" s="42" t="s">
        <v>34</v>
      </c>
      <c r="X6108" s="43">
        <v>121126650097</v>
      </c>
      <c r="Y6108" s="43">
        <v>45312704867</v>
      </c>
      <c r="Z6108" s="43" t="s">
        <v>7980</v>
      </c>
      <c r="AA6108" s="37" t="str">
        <f>VLOOKUP(J6108, sku!B:C, 2, FALSE)</f>
        <v>Travessa Mitsubishi - Smart - - - Pajero TR4 - 2010 A 2015 - Prata</v>
      </c>
      <c r="AB6108" s="37" t="str">
        <f>VLOOKUP(J6108, sku!B:BM, 64, FALSE)</f>
        <v>Fabricação</v>
      </c>
      <c r="AC6108" s="37" t="str">
        <f>LEFT(pedidos[[#This Row],[SKU]],3)</f>
        <v>XMT</v>
      </c>
      <c r="AD6108" s="37" t="str" cm="1">
        <f t="array" aca="1" ref="AD6108" ca="1">IFERROR(
  INDEX(
    montadora[Montadora],
    MATCH(TRUE,LEFT(J6486,NÚCARACT(montadora[SKU Parcial]))=montadora[SKU Parcial],0)
  ),
  ""
)</f>
        <v/>
      </c>
    </row>
    <row r="6109" spans="1:30" x14ac:dyDescent="0.25">
      <c r="A6109" s="42" t="s">
        <v>23405</v>
      </c>
      <c r="B6109" s="42" t="s">
        <v>23406</v>
      </c>
      <c r="C6109" s="42" t="s">
        <v>935</v>
      </c>
      <c r="D6109" s="42" t="s">
        <v>27</v>
      </c>
      <c r="E6109" s="42" t="s">
        <v>208</v>
      </c>
      <c r="F6109" s="42" t="s">
        <v>23407</v>
      </c>
      <c r="G6109" s="42" t="s">
        <v>11227</v>
      </c>
      <c r="H6109" s="7" t="s">
        <v>47</v>
      </c>
      <c r="I6109" s="42" t="s">
        <v>36</v>
      </c>
      <c r="J6109" s="42" t="s">
        <v>210</v>
      </c>
      <c r="K6109" s="8" t="s">
        <v>25545</v>
      </c>
      <c r="L6109" s="7" t="s">
        <v>33</v>
      </c>
      <c r="M6109" s="44">
        <v>338.8</v>
      </c>
      <c r="N6109" s="7">
        <v>1</v>
      </c>
      <c r="O6109" s="44">
        <v>340.39</v>
      </c>
      <c r="P6109" s="44">
        <v>120</v>
      </c>
      <c r="Q6109" s="44">
        <v>0</v>
      </c>
      <c r="R6109" s="44">
        <v>57.6</v>
      </c>
      <c r="S6109" s="44">
        <v>1.59</v>
      </c>
      <c r="T6109" s="44">
        <v>14.31</v>
      </c>
      <c r="U6109" s="44">
        <v>146.88999999999999</v>
      </c>
      <c r="V6109" s="49" t="s">
        <v>24601</v>
      </c>
      <c r="W6109" s="42" t="s">
        <v>34</v>
      </c>
      <c r="X6109" s="43">
        <v>122018142166</v>
      </c>
      <c r="Y6109" s="43">
        <v>45329201743</v>
      </c>
      <c r="Z6109" s="43" t="s">
        <v>7980</v>
      </c>
      <c r="AA6109" s="37" t="str">
        <f>VLOOKUP(J6109, sku!B:C, 2, FALSE)</f>
        <v>Travessa Fiat - Smart - - - Toro - - - Preto</v>
      </c>
      <c r="AB6109" s="37" t="str">
        <f>VLOOKUP(J6109, sku!B:BM, 64, FALSE)</f>
        <v>Fabricação</v>
      </c>
      <c r="AC6109" s="37" t="str">
        <f>LEFT(pedidos[[#This Row],[SKU]],3)</f>
        <v>XFI</v>
      </c>
      <c r="AD6109" s="37" t="str" cm="1">
        <f t="array" aca="1" ref="AD6109" ca="1">IFERROR(
  INDEX(
    montadora[Montadora],
    MATCH(TRUE,LEFT(J6487,NÚCARACT(montadora[SKU Parcial]))=montadora[SKU Parcial],0)
  ),
  ""
)</f>
        <v/>
      </c>
    </row>
    <row r="6110" spans="1:30" x14ac:dyDescent="0.25">
      <c r="A6110" s="42" t="s">
        <v>23408</v>
      </c>
      <c r="B6110" s="42" t="s">
        <v>23409</v>
      </c>
      <c r="C6110" s="42" t="s">
        <v>3831</v>
      </c>
      <c r="D6110" s="42" t="s">
        <v>27</v>
      </c>
      <c r="E6110" s="42" t="s">
        <v>3724</v>
      </c>
      <c r="F6110" s="42" t="s">
        <v>3725</v>
      </c>
      <c r="G6110" s="42" t="s">
        <v>11227</v>
      </c>
      <c r="H6110" s="7" t="s">
        <v>47</v>
      </c>
      <c r="I6110" s="42" t="s">
        <v>36</v>
      </c>
      <c r="J6110" s="42" t="s">
        <v>3705</v>
      </c>
      <c r="K6110" s="8" t="s">
        <v>25545</v>
      </c>
      <c r="L6110" s="7" t="s">
        <v>33</v>
      </c>
      <c r="M6110" s="44">
        <v>338.8</v>
      </c>
      <c r="N6110" s="7">
        <v>1</v>
      </c>
      <c r="O6110" s="44">
        <v>340.39</v>
      </c>
      <c r="P6110" s="44">
        <v>120</v>
      </c>
      <c r="Q6110" s="44">
        <v>0</v>
      </c>
      <c r="R6110" s="44">
        <v>57.6</v>
      </c>
      <c r="S6110" s="44">
        <v>1.59</v>
      </c>
      <c r="T6110" s="44">
        <v>14.31</v>
      </c>
      <c r="U6110" s="44">
        <v>146.88999999999999</v>
      </c>
      <c r="V6110" s="49" t="s">
        <v>24601</v>
      </c>
      <c r="W6110" s="42" t="s">
        <v>34</v>
      </c>
      <c r="X6110" s="43">
        <v>122020378028</v>
      </c>
      <c r="Y6110" s="43">
        <v>45329594922</v>
      </c>
      <c r="Z6110" s="43" t="s">
        <v>7980</v>
      </c>
      <c r="AA6110" s="37" t="str">
        <f>VLOOKUP(J6110, sku!B:C, 2, FALSE)</f>
        <v>Travessa Chery - Smart - - - Tiggo 5X / Pro - - - Preto</v>
      </c>
      <c r="AB6110" s="37" t="str">
        <f>VLOOKUP(J6110, sku!B:BM, 64, FALSE)</f>
        <v>Fabricação</v>
      </c>
      <c r="AC6110" s="37" t="str">
        <f>LEFT(pedidos[[#This Row],[SKU]],3)</f>
        <v>XCH</v>
      </c>
      <c r="AD6110" s="37" t="str" cm="1">
        <f t="array" aca="1" ref="AD6110" ca="1">IFERROR(
  INDEX(
    montadora[Montadora],
    MATCH(TRUE,LEFT(J6488,NÚCARACT(montadora[SKU Parcial]))=montadora[SKU Parcial],0)
  ),
  ""
)</f>
        <v/>
      </c>
    </row>
    <row r="6111" spans="1:30" x14ac:dyDescent="0.25">
      <c r="A6111" s="42" t="s">
        <v>23410</v>
      </c>
      <c r="B6111" s="42" t="s">
        <v>23411</v>
      </c>
      <c r="C6111" s="42" t="s">
        <v>194</v>
      </c>
      <c r="D6111" s="42" t="s">
        <v>27</v>
      </c>
      <c r="E6111" s="42" t="s">
        <v>1956</v>
      </c>
      <c r="F6111" s="42" t="s">
        <v>1626</v>
      </c>
      <c r="G6111" s="42" t="s">
        <v>11227</v>
      </c>
      <c r="H6111" s="7" t="s">
        <v>47</v>
      </c>
      <c r="I6111" s="42" t="s">
        <v>31</v>
      </c>
      <c r="J6111" s="42" t="s">
        <v>668</v>
      </c>
      <c r="K6111" s="8" t="s">
        <v>25545</v>
      </c>
      <c r="L6111" s="7" t="s">
        <v>33</v>
      </c>
      <c r="M6111" s="44">
        <v>338.8</v>
      </c>
      <c r="N6111" s="7">
        <v>1</v>
      </c>
      <c r="O6111" s="44">
        <v>340.39</v>
      </c>
      <c r="P6111" s="44">
        <v>120</v>
      </c>
      <c r="Q6111" s="44">
        <v>0</v>
      </c>
      <c r="R6111" s="44">
        <v>57.6</v>
      </c>
      <c r="S6111" s="44">
        <v>1.59</v>
      </c>
      <c r="T6111" s="44">
        <v>14.31</v>
      </c>
      <c r="U6111" s="44">
        <v>146.88999999999999</v>
      </c>
      <c r="V6111" s="49" t="s">
        <v>24601</v>
      </c>
      <c r="W6111" s="42" t="s">
        <v>34</v>
      </c>
      <c r="X6111" s="43">
        <v>121549757303</v>
      </c>
      <c r="Y6111" s="43">
        <v>45332670928</v>
      </c>
      <c r="Z6111" s="43" t="s">
        <v>7980</v>
      </c>
      <c r="AA6111" s="37" t="str">
        <f>VLOOKUP(J6111, sku!B:C, 2, FALSE)</f>
        <v>Travessa Jeep - Style - - - Compass - - - Preto</v>
      </c>
      <c r="AB6111" s="37" t="str">
        <f>VLOOKUP(J6111, sku!B:BM, 64, FALSE)</f>
        <v>Fabricação</v>
      </c>
      <c r="AC6111" s="37" t="str">
        <f>LEFT(pedidos[[#This Row],[SKU]],3)</f>
        <v>XJP</v>
      </c>
      <c r="AD6111" s="37" t="str" cm="1">
        <f t="array" aca="1" ref="AD6111" ca="1">IFERROR(
  INDEX(
    montadora[Montadora],
    MATCH(TRUE,LEFT(J6489,NÚCARACT(montadora[SKU Parcial]))=montadora[SKU Parcial],0)
  ),
  ""
)</f>
        <v/>
      </c>
    </row>
    <row r="6112" spans="1:30" x14ac:dyDescent="0.25">
      <c r="A6112" s="42" t="s">
        <v>23412</v>
      </c>
      <c r="B6112" s="42" t="s">
        <v>23413</v>
      </c>
      <c r="C6112" s="42" t="s">
        <v>353</v>
      </c>
      <c r="D6112" s="42" t="s">
        <v>27</v>
      </c>
      <c r="E6112" s="42" t="s">
        <v>1051</v>
      </c>
      <c r="F6112" s="42" t="s">
        <v>1052</v>
      </c>
      <c r="G6112" s="42" t="s">
        <v>11227</v>
      </c>
      <c r="H6112" s="7" t="s">
        <v>47</v>
      </c>
      <c r="I6112" s="42" t="s">
        <v>36</v>
      </c>
      <c r="J6112" s="42" t="s">
        <v>6334</v>
      </c>
      <c r="K6112" s="8" t="s">
        <v>25577</v>
      </c>
      <c r="L6112" s="7" t="s">
        <v>33</v>
      </c>
      <c r="M6112" s="44">
        <v>338.8</v>
      </c>
      <c r="N6112" s="7">
        <v>1</v>
      </c>
      <c r="O6112" s="44">
        <v>340.39</v>
      </c>
      <c r="P6112" s="44">
        <v>120</v>
      </c>
      <c r="Q6112" s="44">
        <v>0</v>
      </c>
      <c r="R6112" s="44">
        <v>57.6</v>
      </c>
      <c r="S6112" s="44">
        <v>1.59</v>
      </c>
      <c r="T6112" s="44">
        <v>14.31</v>
      </c>
      <c r="U6112" s="44">
        <v>146.88999999999999</v>
      </c>
      <c r="V6112" s="49" t="s">
        <v>24601</v>
      </c>
      <c r="W6112" s="42" t="s">
        <v>34</v>
      </c>
      <c r="X6112" s="43">
        <v>122125496927</v>
      </c>
      <c r="Y6112" s="43">
        <v>45355469020</v>
      </c>
      <c r="Z6112" s="43" t="s">
        <v>7980</v>
      </c>
      <c r="AA6112" s="37" t="str">
        <f>VLOOKUP(J6112, sku!B:C, 2, FALSE)</f>
        <v>Travessa Hyundai - Smart - - - Tucson 1ª Geração - - - Prata</v>
      </c>
      <c r="AB6112" s="37" t="str">
        <f>VLOOKUP(J6112, sku!B:BM, 64, FALSE)</f>
        <v>Fabricação</v>
      </c>
      <c r="AC6112" s="37" t="str">
        <f>LEFT(pedidos[[#This Row],[SKU]],3)</f>
        <v>XHY</v>
      </c>
      <c r="AD6112" s="37" t="str" cm="1">
        <f t="array" aca="1" ref="AD6112" ca="1">IFERROR(
  INDEX(
    montadora[Montadora],
    MATCH(TRUE,LEFT(J6490,NÚCARACT(montadora[SKU Parcial]))=montadora[SKU Parcial],0)
  ),
  ""
)</f>
        <v/>
      </c>
    </row>
    <row r="6113" spans="1:30" x14ac:dyDescent="0.25">
      <c r="A6113" s="42" t="s">
        <v>25578</v>
      </c>
      <c r="B6113" s="42" t="s">
        <v>25579</v>
      </c>
      <c r="C6113" s="42" t="s">
        <v>25580</v>
      </c>
      <c r="D6113" s="42" t="s">
        <v>27</v>
      </c>
      <c r="E6113" s="42" t="s">
        <v>227</v>
      </c>
      <c r="F6113" s="42" t="s">
        <v>228</v>
      </c>
      <c r="G6113" s="42" t="s">
        <v>11227</v>
      </c>
      <c r="H6113" s="7" t="s">
        <v>47</v>
      </c>
      <c r="I6113" s="42" t="s">
        <v>36</v>
      </c>
      <c r="J6113" s="42" t="s">
        <v>205</v>
      </c>
      <c r="K6113" s="8" t="s">
        <v>25098</v>
      </c>
      <c r="L6113" s="7" t="s">
        <v>33</v>
      </c>
      <c r="M6113" s="44">
        <v>338.8</v>
      </c>
      <c r="N6113" s="7">
        <v>1</v>
      </c>
      <c r="O6113" s="44">
        <v>340.39</v>
      </c>
      <c r="P6113" s="44">
        <v>120</v>
      </c>
      <c r="Q6113" s="44">
        <v>0</v>
      </c>
      <c r="R6113" s="44">
        <v>57.6</v>
      </c>
      <c r="S6113" s="44">
        <v>1.59</v>
      </c>
      <c r="T6113" s="44">
        <v>14.31</v>
      </c>
      <c r="U6113" s="44">
        <v>146.88999999999999</v>
      </c>
      <c r="V6113" s="49" t="s">
        <v>24601</v>
      </c>
      <c r="W6113" s="42" t="s">
        <v>34</v>
      </c>
      <c r="X6113" s="43">
        <v>123640492638</v>
      </c>
      <c r="Y6113" s="43">
        <v>45400482883</v>
      </c>
      <c r="Z6113" s="43" t="s">
        <v>7980</v>
      </c>
      <c r="AA6113" s="37" t="str">
        <f>VLOOKUP(J6113, sku!B:C, 2, FALSE)</f>
        <v>Travessa Ford - Style - - - Ecosport - - - Preto</v>
      </c>
      <c r="AB6113" s="37" t="str">
        <f>VLOOKUP(J6113, sku!B:BM, 64, FALSE)</f>
        <v>Fabricação</v>
      </c>
      <c r="AC6113" s="37" t="str">
        <f>LEFT(pedidos[[#This Row],[SKU]],3)</f>
        <v>XFO</v>
      </c>
      <c r="AD6113" s="37" t="str" cm="1">
        <f t="array" aca="1" ref="AD6113" ca="1">IFERROR(
  INDEX(
    montadora[Montadora],
    MATCH(TRUE,LEFT(J6491,NÚCARACT(montadora[SKU Parcial]))=montadora[SKU Parcial],0)
  ),
  ""
)</f>
        <v/>
      </c>
    </row>
    <row r="6114" spans="1:30" x14ac:dyDescent="0.25">
      <c r="A6114" s="42" t="s">
        <v>25581</v>
      </c>
      <c r="B6114" s="42" t="s">
        <v>25582</v>
      </c>
      <c r="C6114" s="42" t="s">
        <v>25583</v>
      </c>
      <c r="D6114" s="42" t="s">
        <v>27</v>
      </c>
      <c r="E6114" s="42" t="s">
        <v>3724</v>
      </c>
      <c r="F6114" s="42" t="s">
        <v>3725</v>
      </c>
      <c r="G6114" s="42" t="s">
        <v>11227</v>
      </c>
      <c r="H6114" s="7" t="s">
        <v>47</v>
      </c>
      <c r="I6114" s="42" t="s">
        <v>36</v>
      </c>
      <c r="J6114" s="42" t="s">
        <v>736</v>
      </c>
      <c r="K6114" s="8" t="s">
        <v>25539</v>
      </c>
      <c r="L6114" s="7" t="s">
        <v>33</v>
      </c>
      <c r="M6114" s="44">
        <v>338.8</v>
      </c>
      <c r="N6114" s="7">
        <v>1</v>
      </c>
      <c r="O6114" s="44">
        <v>340.39</v>
      </c>
      <c r="P6114" s="44">
        <v>120</v>
      </c>
      <c r="Q6114" s="44">
        <v>0</v>
      </c>
      <c r="R6114" s="44">
        <v>57.6</v>
      </c>
      <c r="S6114" s="44">
        <v>1.59</v>
      </c>
      <c r="T6114" s="44">
        <v>14.31</v>
      </c>
      <c r="U6114" s="44">
        <v>146.88999999999999</v>
      </c>
      <c r="V6114" s="49" t="s">
        <v>24601</v>
      </c>
      <c r="W6114" s="42" t="s">
        <v>34</v>
      </c>
      <c r="X6114" s="43">
        <v>123346786055</v>
      </c>
      <c r="Y6114" s="43">
        <v>45412526809</v>
      </c>
      <c r="Z6114" s="43" t="s">
        <v>7980</v>
      </c>
      <c r="AA6114" s="37" t="str">
        <f>VLOOKUP(J6114, sku!B:C, 2, FALSE)</f>
        <v>Travessa Chery - Smart - - - Tiggo 5 - 2019 A 2022 - Prata</v>
      </c>
      <c r="AB6114" s="37" t="str">
        <f>VLOOKUP(J6114, sku!B:BM, 64, FALSE)</f>
        <v>Fabricação</v>
      </c>
      <c r="AC6114" s="37" t="str">
        <f>LEFT(pedidos[[#This Row],[SKU]],3)</f>
        <v>XCH</v>
      </c>
      <c r="AD6114" s="37" t="str" cm="1">
        <f t="array" aca="1" ref="AD6114" ca="1">IFERROR(
  INDEX(
    montadora[Montadora],
    MATCH(TRUE,LEFT(J6492,NÚCARACT(montadora[SKU Parcial]))=montadora[SKU Parcial],0)
  ),
  ""
)</f>
        <v/>
      </c>
    </row>
    <row r="6115" spans="1:30" x14ac:dyDescent="0.25">
      <c r="A6115" s="42" t="s">
        <v>25584</v>
      </c>
      <c r="B6115" s="42" t="s">
        <v>25585</v>
      </c>
      <c r="C6115" s="42" t="s">
        <v>783</v>
      </c>
      <c r="D6115" s="42" t="s">
        <v>27</v>
      </c>
      <c r="E6115" s="42" t="s">
        <v>222</v>
      </c>
      <c r="F6115" s="42" t="s">
        <v>223</v>
      </c>
      <c r="G6115" s="42" t="s">
        <v>11227</v>
      </c>
      <c r="H6115" s="7" t="s">
        <v>47</v>
      </c>
      <c r="I6115" s="42" t="s">
        <v>31</v>
      </c>
      <c r="J6115" s="42" t="s">
        <v>678</v>
      </c>
      <c r="K6115" s="8" t="s">
        <v>25535</v>
      </c>
      <c r="L6115" s="7" t="s">
        <v>33</v>
      </c>
      <c r="M6115" s="44">
        <v>338.8</v>
      </c>
      <c r="N6115" s="7">
        <v>1</v>
      </c>
      <c r="O6115" s="44">
        <v>340.39</v>
      </c>
      <c r="P6115" s="44">
        <v>120</v>
      </c>
      <c r="Q6115" s="44">
        <v>0</v>
      </c>
      <c r="R6115" s="44">
        <v>57.6</v>
      </c>
      <c r="S6115" s="44">
        <v>1.59</v>
      </c>
      <c r="T6115" s="44">
        <v>14.31</v>
      </c>
      <c r="U6115" s="44">
        <v>146.88999999999999</v>
      </c>
      <c r="V6115" s="49" t="s">
        <v>24601</v>
      </c>
      <c r="W6115" s="42" t="s">
        <v>34</v>
      </c>
      <c r="X6115" s="43">
        <v>123510788349</v>
      </c>
      <c r="Y6115" s="43">
        <v>45420802754</v>
      </c>
      <c r="Z6115" s="43" t="s">
        <v>7980</v>
      </c>
      <c r="AA6115" s="37" t="str">
        <f>VLOOKUP(J6115, sku!B:C, 2, FALSE)</f>
        <v>Travessa Chevrolet - Style - - - Trailblazer - - - Preto</v>
      </c>
      <c r="AB6115" s="37" t="str">
        <f>VLOOKUP(J6115, sku!B:BM, 64, FALSE)</f>
        <v>Fabricação</v>
      </c>
      <c r="AC6115" s="37" t="str">
        <f>LEFT(pedidos[[#This Row],[SKU]],3)</f>
        <v>XGM</v>
      </c>
      <c r="AD6115" s="37" t="str" cm="1">
        <f t="array" aca="1" ref="AD6115" ca="1">IFERROR(
  INDEX(
    montadora[Montadora],
    MATCH(TRUE,LEFT(J6493,NÚCARACT(montadora[SKU Parcial]))=montadora[SKU Parcial],0)
  ),
  ""
)</f>
        <v/>
      </c>
    </row>
    <row r="6116" spans="1:30" x14ac:dyDescent="0.25">
      <c r="A6116" s="42" t="s">
        <v>25586</v>
      </c>
      <c r="B6116" s="42" t="s">
        <v>25587</v>
      </c>
      <c r="C6116" s="42" t="s">
        <v>25588</v>
      </c>
      <c r="D6116" s="42" t="s">
        <v>27</v>
      </c>
      <c r="E6116" s="42" t="s">
        <v>1051</v>
      </c>
      <c r="F6116" s="42" t="s">
        <v>1052</v>
      </c>
      <c r="G6116" s="42" t="s">
        <v>11227</v>
      </c>
      <c r="H6116" s="7" t="s">
        <v>47</v>
      </c>
      <c r="I6116" s="42" t="s">
        <v>36</v>
      </c>
      <c r="J6116" s="42" t="s">
        <v>6334</v>
      </c>
      <c r="K6116" s="8" t="s">
        <v>25561</v>
      </c>
      <c r="L6116" s="7" t="s">
        <v>33</v>
      </c>
      <c r="M6116" s="44">
        <v>338.8</v>
      </c>
      <c r="N6116" s="7">
        <v>1</v>
      </c>
      <c r="O6116" s="44">
        <v>340.39</v>
      </c>
      <c r="P6116" s="44">
        <v>120</v>
      </c>
      <c r="Q6116" s="44">
        <v>0</v>
      </c>
      <c r="R6116" s="44">
        <v>57.6</v>
      </c>
      <c r="S6116" s="44">
        <v>1.59</v>
      </c>
      <c r="T6116" s="44">
        <v>14.31</v>
      </c>
      <c r="U6116" s="44">
        <v>146.88999999999999</v>
      </c>
      <c r="V6116" s="49" t="s">
        <v>24601</v>
      </c>
      <c r="W6116" s="42" t="s">
        <v>34</v>
      </c>
      <c r="X6116" s="43">
        <v>123564738573</v>
      </c>
      <c r="Y6116" s="43">
        <v>45422733819</v>
      </c>
      <c r="Z6116" s="43" t="s">
        <v>7980</v>
      </c>
      <c r="AA6116" s="37" t="str">
        <f>VLOOKUP(J6116, sku!B:C, 2, FALSE)</f>
        <v>Travessa Hyundai - Smart - - - Tucson 1ª Geração - - - Prata</v>
      </c>
      <c r="AB6116" s="37" t="str">
        <f>VLOOKUP(J6116, sku!B:BM, 64, FALSE)</f>
        <v>Fabricação</v>
      </c>
      <c r="AC6116" s="37" t="str">
        <f>LEFT(pedidos[[#This Row],[SKU]],3)</f>
        <v>XHY</v>
      </c>
      <c r="AD6116" s="37" t="str" cm="1">
        <f t="array" aca="1" ref="AD6116" ca="1">IFERROR(
  INDEX(
    montadora[Montadora],
    MATCH(TRUE,LEFT(J6494,NÚCARACT(montadora[SKU Parcial]))=montadora[SKU Parcial],0)
  ),
  ""
)</f>
        <v/>
      </c>
    </row>
    <row r="6117" spans="1:30" x14ac:dyDescent="0.25">
      <c r="A6117" s="42" t="s">
        <v>25589</v>
      </c>
      <c r="B6117" s="42" t="s">
        <v>25590</v>
      </c>
      <c r="C6117" s="42" t="s">
        <v>589</v>
      </c>
      <c r="D6117" s="42" t="s">
        <v>27</v>
      </c>
      <c r="E6117" s="42" t="s">
        <v>213</v>
      </c>
      <c r="F6117" s="42" t="s">
        <v>214</v>
      </c>
      <c r="G6117" s="42" t="s">
        <v>11227</v>
      </c>
      <c r="H6117" s="7" t="s">
        <v>47</v>
      </c>
      <c r="I6117" s="42" t="s">
        <v>36</v>
      </c>
      <c r="J6117" s="42" t="s">
        <v>215</v>
      </c>
      <c r="K6117" s="8" t="s">
        <v>25591</v>
      </c>
      <c r="L6117" s="7" t="s">
        <v>33</v>
      </c>
      <c r="M6117" s="44">
        <v>338.8</v>
      </c>
      <c r="N6117" s="7">
        <v>1</v>
      </c>
      <c r="O6117" s="44">
        <v>340.39</v>
      </c>
      <c r="P6117" s="44">
        <v>120</v>
      </c>
      <c r="Q6117" s="44">
        <v>0</v>
      </c>
      <c r="R6117" s="44">
        <v>57.6</v>
      </c>
      <c r="S6117" s="44">
        <v>1.59</v>
      </c>
      <c r="T6117" s="44">
        <v>14.31</v>
      </c>
      <c r="U6117" s="44">
        <v>146.88999999999999</v>
      </c>
      <c r="V6117" s="49" t="s">
        <v>24601</v>
      </c>
      <c r="W6117" s="42" t="s">
        <v>34</v>
      </c>
      <c r="X6117" s="43">
        <v>123688519543</v>
      </c>
      <c r="Y6117" s="43">
        <v>45428107336</v>
      </c>
      <c r="Z6117" s="43" t="s">
        <v>7980</v>
      </c>
      <c r="AA6117" s="37" t="str">
        <f>VLOOKUP(J6117, sku!B:C, 2, FALSE)</f>
        <v>Travessa Ford - Smart - - - Bronco - 2020 A 2024 - Preto</v>
      </c>
      <c r="AB6117" s="37" t="str">
        <f>VLOOKUP(J6117, sku!B:BM, 64, FALSE)</f>
        <v>Fabricação</v>
      </c>
      <c r="AC6117" s="37" t="str">
        <f>LEFT(pedidos[[#This Row],[SKU]],3)</f>
        <v>XFD</v>
      </c>
      <c r="AD6117" s="37" t="str" cm="1">
        <f t="array" aca="1" ref="AD6117" ca="1">IFERROR(
  INDEX(
    montadora[Montadora],
    MATCH(TRUE,LEFT(J6495,NÚCARACT(montadora[SKU Parcial]))=montadora[SKU Parcial],0)
  ),
  ""
)</f>
        <v/>
      </c>
    </row>
    <row r="6118" spans="1:30" x14ac:dyDescent="0.25">
      <c r="A6118" s="42" t="s">
        <v>25592</v>
      </c>
      <c r="B6118" s="42" t="s">
        <v>36</v>
      </c>
      <c r="C6118" s="42" t="s">
        <v>900</v>
      </c>
      <c r="D6118" s="42" t="s">
        <v>27</v>
      </c>
      <c r="E6118" s="42" t="s">
        <v>3638</v>
      </c>
      <c r="F6118" s="42" t="s">
        <v>228</v>
      </c>
      <c r="G6118" s="42" t="s">
        <v>11227</v>
      </c>
      <c r="H6118" s="7" t="s">
        <v>47</v>
      </c>
      <c r="I6118" s="42" t="s">
        <v>31</v>
      </c>
      <c r="J6118" s="42" t="s">
        <v>241</v>
      </c>
      <c r="K6118" s="8" t="s">
        <v>25591</v>
      </c>
      <c r="L6118" s="7" t="s">
        <v>33</v>
      </c>
      <c r="M6118" s="44">
        <v>338.8</v>
      </c>
      <c r="N6118" s="7">
        <v>1</v>
      </c>
      <c r="O6118" s="44">
        <v>340.39</v>
      </c>
      <c r="P6118" s="44">
        <v>120</v>
      </c>
      <c r="Q6118" s="44">
        <v>0</v>
      </c>
      <c r="R6118" s="44">
        <v>57.6</v>
      </c>
      <c r="S6118" s="44">
        <v>1.59</v>
      </c>
      <c r="T6118" s="44">
        <v>14.31</v>
      </c>
      <c r="U6118" s="44">
        <v>146.88999999999999</v>
      </c>
      <c r="V6118" s="49" t="s">
        <v>24601</v>
      </c>
      <c r="W6118" s="42" t="s">
        <v>34</v>
      </c>
      <c r="X6118" s="43">
        <v>123710863057</v>
      </c>
      <c r="Y6118" s="43">
        <v>45428619889</v>
      </c>
      <c r="Z6118" s="43" t="s">
        <v>7980</v>
      </c>
      <c r="AA6118" s="37" t="str">
        <f>VLOOKUP(J6118, sku!B:C, 2, FALSE)</f>
        <v>Travessa Ford - Style - - - Ecosport - - - Prata</v>
      </c>
      <c r="AB6118" s="37" t="str">
        <f>VLOOKUP(J6118, sku!B:BM, 64, FALSE)</f>
        <v>Fabricação</v>
      </c>
      <c r="AC6118" s="37" t="str">
        <f>LEFT(pedidos[[#This Row],[SKU]],3)</f>
        <v>XFO</v>
      </c>
      <c r="AD6118" s="37" t="str" cm="1">
        <f t="array" aca="1" ref="AD6118" ca="1">IFERROR(
  INDEX(
    montadora[Montadora],
    MATCH(TRUE,LEFT(J6496,NÚCARACT(montadora[SKU Parcial]))=montadora[SKU Parcial],0)
  ),
  ""
)</f>
        <v/>
      </c>
    </row>
    <row r="6119" spans="1:30" x14ac:dyDescent="0.25">
      <c r="A6119" s="42" t="s">
        <v>22314</v>
      </c>
      <c r="B6119" s="42" t="s">
        <v>22315</v>
      </c>
      <c r="C6119" s="42" t="s">
        <v>941</v>
      </c>
      <c r="D6119" s="42" t="s">
        <v>27</v>
      </c>
      <c r="E6119" s="42" t="s">
        <v>86</v>
      </c>
      <c r="F6119" s="42" t="s">
        <v>87</v>
      </c>
      <c r="G6119" s="42" t="s">
        <v>11227</v>
      </c>
      <c r="H6119" s="7" t="s">
        <v>47</v>
      </c>
      <c r="I6119" s="42" t="s">
        <v>36</v>
      </c>
      <c r="J6119" s="42" t="s">
        <v>668</v>
      </c>
      <c r="K6119" s="8" t="s">
        <v>25557</v>
      </c>
      <c r="L6119" s="7" t="s">
        <v>33</v>
      </c>
      <c r="M6119" s="44">
        <v>337.8</v>
      </c>
      <c r="N6119" s="7">
        <v>1</v>
      </c>
      <c r="O6119" s="44">
        <v>339.39</v>
      </c>
      <c r="P6119" s="44">
        <v>120</v>
      </c>
      <c r="Q6119" s="44">
        <v>0</v>
      </c>
      <c r="R6119" s="44">
        <v>57.43</v>
      </c>
      <c r="S6119" s="44">
        <v>1.59</v>
      </c>
      <c r="T6119" s="44">
        <v>14.31</v>
      </c>
      <c r="U6119" s="44">
        <v>146.06</v>
      </c>
      <c r="V6119" s="49" t="s">
        <v>24602</v>
      </c>
      <c r="W6119" s="42" t="s">
        <v>34</v>
      </c>
      <c r="X6119" s="43">
        <v>120341973101</v>
      </c>
      <c r="Y6119" s="43">
        <v>45275773229</v>
      </c>
      <c r="Z6119" s="43" t="s">
        <v>7980</v>
      </c>
      <c r="AA6119" s="37" t="str">
        <f>VLOOKUP(J6119, sku!B:C, 2, FALSE)</f>
        <v>Travessa Jeep - Style - - - Compass - - - Preto</v>
      </c>
      <c r="AB6119" s="37" t="str">
        <f>VLOOKUP(J6119, sku!B:BM, 64, FALSE)</f>
        <v>Fabricação</v>
      </c>
      <c r="AC6119" s="37" t="str">
        <f>LEFT(pedidos[[#This Row],[SKU]],3)</f>
        <v>XJP</v>
      </c>
      <c r="AD6119" s="37" t="str" cm="1">
        <f t="array" aca="1" ref="AD6119" ca="1">IFERROR(
  INDEX(
    montadora[Montadora],
    MATCH(TRUE,LEFT(J6497,NÚCARACT(montadora[SKU Parcial]))=montadora[SKU Parcial],0)
  ),
  ""
)</f>
        <v/>
      </c>
    </row>
    <row r="6120" spans="1:30" x14ac:dyDescent="0.25">
      <c r="A6120" s="42" t="s">
        <v>25107</v>
      </c>
      <c r="B6120" s="42" t="s">
        <v>36</v>
      </c>
      <c r="C6120" s="42" t="s">
        <v>25108</v>
      </c>
      <c r="D6120" s="42" t="s">
        <v>27</v>
      </c>
      <c r="E6120" s="42" t="s">
        <v>247</v>
      </c>
      <c r="F6120" s="42" t="s">
        <v>248</v>
      </c>
      <c r="G6120" s="42" t="s">
        <v>11227</v>
      </c>
      <c r="H6120" s="7" t="s">
        <v>47</v>
      </c>
      <c r="I6120" s="42" t="s">
        <v>36</v>
      </c>
      <c r="J6120" s="42" t="s">
        <v>406</v>
      </c>
      <c r="K6120" s="8" t="s">
        <v>25101</v>
      </c>
      <c r="L6120" s="7" t="s">
        <v>33</v>
      </c>
      <c r="M6120" s="44">
        <v>337.8</v>
      </c>
      <c r="N6120" s="7">
        <v>1</v>
      </c>
      <c r="O6120" s="44">
        <v>339.39</v>
      </c>
      <c r="P6120" s="44">
        <v>120</v>
      </c>
      <c r="Q6120" s="44">
        <v>0</v>
      </c>
      <c r="R6120" s="44">
        <v>57.43</v>
      </c>
      <c r="S6120" s="44">
        <v>1.59</v>
      </c>
      <c r="T6120" s="44">
        <v>14.31</v>
      </c>
      <c r="U6120" s="44">
        <v>146.06</v>
      </c>
      <c r="V6120" s="49" t="s">
        <v>24602</v>
      </c>
      <c r="W6120" s="42" t="s">
        <v>34</v>
      </c>
      <c r="X6120" s="43">
        <v>122810779627</v>
      </c>
      <c r="Y6120" s="43">
        <v>45388264868</v>
      </c>
      <c r="Z6120" s="43" t="s">
        <v>7980</v>
      </c>
      <c r="AA6120" s="37" t="str">
        <f>VLOOKUP(J6120, sku!B:C, 2, FALSE)</f>
        <v>Travessa Fiat - Smart - - - Doblo - 2003 A 2021 - Preto</v>
      </c>
      <c r="AB6120" s="37" t="str">
        <f>VLOOKUP(J6120, sku!B:BM, 64, FALSE)</f>
        <v>Fabricação</v>
      </c>
      <c r="AC6120" s="37" t="str">
        <f>LEFT(pedidos[[#This Row],[SKU]],3)</f>
        <v>XFI</v>
      </c>
      <c r="AD6120" s="37" t="str" cm="1">
        <f t="array" aca="1" ref="AD6120" ca="1">IFERROR(
  INDEX(
    montadora[Montadora],
    MATCH(TRUE,LEFT(J6498,NÚCARACT(montadora[SKU Parcial]))=montadora[SKU Parcial],0)
  ),
  ""
)</f>
        <v/>
      </c>
    </row>
    <row r="6121" spans="1:30" x14ac:dyDescent="0.25">
      <c r="A6121" s="42" t="s">
        <v>24603</v>
      </c>
      <c r="B6121" s="42" t="s">
        <v>24604</v>
      </c>
      <c r="C6121" s="42" t="s">
        <v>500</v>
      </c>
      <c r="D6121" s="42" t="s">
        <v>27</v>
      </c>
      <c r="E6121" s="42" t="s">
        <v>1427</v>
      </c>
      <c r="F6121" s="42" t="s">
        <v>1428</v>
      </c>
      <c r="G6121" s="42" t="s">
        <v>11227</v>
      </c>
      <c r="H6121" s="7" t="s">
        <v>47</v>
      </c>
      <c r="I6121" s="42" t="s">
        <v>36</v>
      </c>
      <c r="J6121" s="42" t="s">
        <v>267</v>
      </c>
      <c r="K6121" s="8" t="s">
        <v>25593</v>
      </c>
      <c r="L6121" s="7" t="s">
        <v>33</v>
      </c>
      <c r="M6121" s="44">
        <v>399.8</v>
      </c>
      <c r="N6121" s="7">
        <v>1</v>
      </c>
      <c r="O6121" s="44">
        <v>401.39</v>
      </c>
      <c r="P6121" s="44">
        <v>145</v>
      </c>
      <c r="Q6121" s="44">
        <v>0</v>
      </c>
      <c r="R6121" s="44">
        <v>67.97</v>
      </c>
      <c r="S6121" s="44">
        <v>1.59</v>
      </c>
      <c r="T6121" s="44">
        <v>14.31</v>
      </c>
      <c r="U6121" s="44">
        <v>172.52</v>
      </c>
      <c r="V6121" s="49" t="s">
        <v>24605</v>
      </c>
      <c r="W6121" s="42" t="s">
        <v>34</v>
      </c>
      <c r="X6121" s="43">
        <v>122348371365</v>
      </c>
      <c r="Y6121" s="43">
        <v>45366215574</v>
      </c>
      <c r="Z6121" s="43" t="s">
        <v>7980</v>
      </c>
      <c r="AA6121" s="37" t="str">
        <f>VLOOKUP(J6121, sku!B:C, 2, FALSE)</f>
        <v>Travessa Fiat - Way - - - Uno Way - 2011 A 2021 - Preto</v>
      </c>
      <c r="AB6121" s="37" t="str">
        <f>VLOOKUP(J6121, sku!B:BM, 64, FALSE)</f>
        <v>Fabricação</v>
      </c>
      <c r="AC6121" s="37" t="str">
        <f>LEFT(pedidos[[#This Row],[SKU]],3)</f>
        <v>XFI</v>
      </c>
      <c r="AD6121" s="37" t="str" cm="1">
        <f t="array" aca="1" ref="AD6121" ca="1">IFERROR(
  INDEX(
    montadora[Montadora],
    MATCH(TRUE,LEFT(J6499,NÚCARACT(montadora[SKU Parcial]))=montadora[SKU Parcial],0)
  ),
  ""
)</f>
        <v/>
      </c>
    </row>
    <row r="6122" spans="1:30" x14ac:dyDescent="0.25">
      <c r="A6122" s="42" t="s">
        <v>23416</v>
      </c>
      <c r="B6122" s="42" t="s">
        <v>23417</v>
      </c>
      <c r="C6122" s="42" t="s">
        <v>23418</v>
      </c>
      <c r="D6122" s="42" t="s">
        <v>27</v>
      </c>
      <c r="E6122" s="42" t="s">
        <v>1478</v>
      </c>
      <c r="F6122" s="42" t="s">
        <v>266</v>
      </c>
      <c r="G6122" s="42" t="s">
        <v>11227</v>
      </c>
      <c r="H6122" s="7" t="s">
        <v>47</v>
      </c>
      <c r="I6122" s="42" t="s">
        <v>36</v>
      </c>
      <c r="J6122" s="42" t="s">
        <v>267</v>
      </c>
      <c r="K6122" s="8" t="s">
        <v>25558</v>
      </c>
      <c r="L6122" s="7" t="s">
        <v>33</v>
      </c>
      <c r="M6122" s="44">
        <v>398.8</v>
      </c>
      <c r="N6122" s="7">
        <v>1</v>
      </c>
      <c r="O6122" s="44">
        <v>400.39</v>
      </c>
      <c r="P6122" s="44">
        <v>145</v>
      </c>
      <c r="Q6122" s="44">
        <v>0</v>
      </c>
      <c r="R6122" s="44">
        <v>67.8</v>
      </c>
      <c r="S6122" s="44">
        <v>1.59</v>
      </c>
      <c r="T6122" s="44">
        <v>14.31</v>
      </c>
      <c r="U6122" s="44">
        <v>171.69</v>
      </c>
      <c r="V6122" s="49" t="s">
        <v>24606</v>
      </c>
      <c r="W6122" s="42" t="s">
        <v>34</v>
      </c>
      <c r="X6122" s="43">
        <v>122397672548</v>
      </c>
      <c r="Y6122" s="43">
        <v>45344807641</v>
      </c>
      <c r="Z6122" s="43" t="s">
        <v>7980</v>
      </c>
      <c r="AA6122" s="37" t="str">
        <f>VLOOKUP(J6122, sku!B:C, 2, FALSE)</f>
        <v>Travessa Fiat - Way - - - Uno Way - 2011 A 2021 - Preto</v>
      </c>
      <c r="AB6122" s="37" t="str">
        <f>VLOOKUP(J6122, sku!B:BM, 64, FALSE)</f>
        <v>Fabricação</v>
      </c>
      <c r="AC6122" s="37" t="str">
        <f>LEFT(pedidos[[#This Row],[SKU]],3)</f>
        <v>XFI</v>
      </c>
      <c r="AD6122" s="37" t="str" cm="1">
        <f t="array" aca="1" ref="AD6122" ca="1">IFERROR(
  INDEX(
    montadora[Montadora],
    MATCH(TRUE,LEFT(J6500,NÚCARACT(montadora[SKU Parcial]))=montadora[SKU Parcial],0)
  ),
  ""
)</f>
        <v/>
      </c>
    </row>
    <row r="6123" spans="1:30" x14ac:dyDescent="0.25">
      <c r="A6123" s="42" t="s">
        <v>23419</v>
      </c>
      <c r="B6123" s="42" t="s">
        <v>23420</v>
      </c>
      <c r="C6123" s="42" t="s">
        <v>23421</v>
      </c>
      <c r="D6123" s="42" t="s">
        <v>27</v>
      </c>
      <c r="E6123" s="42" t="s">
        <v>1478</v>
      </c>
      <c r="F6123" s="42" t="s">
        <v>266</v>
      </c>
      <c r="G6123" s="42" t="s">
        <v>11227</v>
      </c>
      <c r="H6123" s="7" t="s">
        <v>47</v>
      </c>
      <c r="I6123" s="42" t="s">
        <v>36</v>
      </c>
      <c r="J6123" s="42" t="s">
        <v>267</v>
      </c>
      <c r="K6123" s="8" t="s">
        <v>25559</v>
      </c>
      <c r="L6123" s="7" t="s">
        <v>33</v>
      </c>
      <c r="M6123" s="44">
        <v>398.8</v>
      </c>
      <c r="N6123" s="7">
        <v>1</v>
      </c>
      <c r="O6123" s="44">
        <v>400.39</v>
      </c>
      <c r="P6123" s="44">
        <v>145</v>
      </c>
      <c r="Q6123" s="44">
        <v>0</v>
      </c>
      <c r="R6123" s="44">
        <v>67.8</v>
      </c>
      <c r="S6123" s="44">
        <v>1.59</v>
      </c>
      <c r="T6123" s="44">
        <v>14.31</v>
      </c>
      <c r="U6123" s="44">
        <v>171.69</v>
      </c>
      <c r="V6123" s="49" t="s">
        <v>24606</v>
      </c>
      <c r="W6123" s="42" t="s">
        <v>34</v>
      </c>
      <c r="X6123" s="43">
        <v>122501608574</v>
      </c>
      <c r="Y6123" s="43">
        <v>45349589566</v>
      </c>
      <c r="Z6123" s="43" t="s">
        <v>7980</v>
      </c>
      <c r="AA6123" s="37" t="str">
        <f>VLOOKUP(J6123, sku!B:C, 2, FALSE)</f>
        <v>Travessa Fiat - Way - - - Uno Way - 2011 A 2021 - Preto</v>
      </c>
      <c r="AB6123" s="37" t="str">
        <f>VLOOKUP(J6123, sku!B:BM, 64, FALSE)</f>
        <v>Fabricação</v>
      </c>
      <c r="AC6123" s="37" t="str">
        <f>LEFT(pedidos[[#This Row],[SKU]],3)</f>
        <v>XFI</v>
      </c>
      <c r="AD6123" s="37" t="str" cm="1">
        <f t="array" aca="1" ref="AD6123" ca="1">IFERROR(
  INDEX(
    montadora[Montadora],
    MATCH(TRUE,LEFT(J6501,NÚCARACT(montadora[SKU Parcial]))=montadora[SKU Parcial],0)
  ),
  ""
)</f>
        <v/>
      </c>
    </row>
    <row r="6124" spans="1:30" x14ac:dyDescent="0.25">
      <c r="A6124" s="42" t="s">
        <v>25109</v>
      </c>
      <c r="B6124" s="42" t="s">
        <v>25110</v>
      </c>
      <c r="C6124" s="42" t="s">
        <v>25111</v>
      </c>
      <c r="D6124" s="42" t="s">
        <v>27</v>
      </c>
      <c r="E6124" s="42" t="s">
        <v>293</v>
      </c>
      <c r="F6124" s="42" t="s">
        <v>294</v>
      </c>
      <c r="G6124" s="42" t="s">
        <v>11227</v>
      </c>
      <c r="H6124" s="7" t="s">
        <v>47</v>
      </c>
      <c r="I6124" s="42" t="s">
        <v>36</v>
      </c>
      <c r="J6124" s="42" t="s">
        <v>267</v>
      </c>
      <c r="K6124" s="8" t="s">
        <v>25098</v>
      </c>
      <c r="L6124" s="7" t="s">
        <v>33</v>
      </c>
      <c r="M6124" s="44">
        <v>398.8</v>
      </c>
      <c r="N6124" s="7">
        <v>1</v>
      </c>
      <c r="O6124" s="44">
        <v>400.39</v>
      </c>
      <c r="P6124" s="44">
        <v>145</v>
      </c>
      <c r="Q6124" s="44">
        <v>0</v>
      </c>
      <c r="R6124" s="44">
        <v>67.8</v>
      </c>
      <c r="S6124" s="44">
        <v>1.59</v>
      </c>
      <c r="T6124" s="44">
        <v>14.31</v>
      </c>
      <c r="U6124" s="44">
        <v>171.69</v>
      </c>
      <c r="V6124" s="49" t="s">
        <v>24606</v>
      </c>
      <c r="W6124" s="42" t="s">
        <v>34</v>
      </c>
      <c r="X6124" s="43">
        <v>123053137675</v>
      </c>
      <c r="Y6124" s="43">
        <v>45398152394</v>
      </c>
      <c r="Z6124" s="43" t="s">
        <v>7980</v>
      </c>
      <c r="AA6124" s="37" t="str">
        <f>VLOOKUP(J6124, sku!B:C, 2, FALSE)</f>
        <v>Travessa Fiat - Way - - - Uno Way - 2011 A 2021 - Preto</v>
      </c>
      <c r="AB6124" s="37" t="str">
        <f>VLOOKUP(J6124, sku!B:BM, 64, FALSE)</f>
        <v>Fabricação</v>
      </c>
      <c r="AC6124" s="37" t="str">
        <f>LEFT(pedidos[[#This Row],[SKU]],3)</f>
        <v>XFI</v>
      </c>
      <c r="AD6124" s="37" t="str" cm="1">
        <f t="array" aca="1" ref="AD6124" ca="1">IFERROR(
  INDEX(
    montadora[Montadora],
    MATCH(TRUE,LEFT(J6502,NÚCARACT(montadora[SKU Parcial]))=montadora[SKU Parcial],0)
  ),
  ""
)</f>
        <v/>
      </c>
    </row>
    <row r="6125" spans="1:30" x14ac:dyDescent="0.25">
      <c r="A6125" s="42" t="s">
        <v>23414</v>
      </c>
      <c r="B6125" s="42" t="s">
        <v>36</v>
      </c>
      <c r="C6125" s="42" t="s">
        <v>23415</v>
      </c>
      <c r="D6125" s="42" t="s">
        <v>188</v>
      </c>
      <c r="E6125" s="42" t="s">
        <v>81</v>
      </c>
      <c r="F6125" s="42" t="s">
        <v>82</v>
      </c>
      <c r="G6125" s="42" t="s">
        <v>11228</v>
      </c>
      <c r="H6125" s="7" t="s">
        <v>30</v>
      </c>
      <c r="I6125" s="42" t="s">
        <v>31</v>
      </c>
      <c r="J6125" s="42" t="s">
        <v>83</v>
      </c>
      <c r="K6125" s="8" t="s">
        <v>25559</v>
      </c>
      <c r="L6125" s="7" t="s">
        <v>11229</v>
      </c>
      <c r="M6125" s="44">
        <v>328.8</v>
      </c>
      <c r="N6125" s="7">
        <v>1</v>
      </c>
      <c r="O6125" s="44">
        <v>328.8</v>
      </c>
      <c r="P6125" s="44">
        <v>110</v>
      </c>
      <c r="Q6125" s="44">
        <v>13.05</v>
      </c>
      <c r="R6125" s="44">
        <v>39.46</v>
      </c>
      <c r="S6125" s="44">
        <v>0</v>
      </c>
      <c r="T6125" s="44">
        <v>24.95</v>
      </c>
      <c r="U6125" s="44">
        <v>141.34</v>
      </c>
      <c r="V6125" s="49" t="s">
        <v>24607</v>
      </c>
      <c r="W6125" s="42" t="s">
        <v>34</v>
      </c>
      <c r="X6125" s="43">
        <v>122472155678</v>
      </c>
      <c r="Y6125" s="43">
        <v>45348128857</v>
      </c>
      <c r="Z6125" s="43" t="s">
        <v>7980</v>
      </c>
      <c r="AA6125" s="37" t="str">
        <f>VLOOKUP(J6125, sku!B:C, 2, FALSE)</f>
        <v>Travessa Fiat - Locker - - - Palio Locker - - - Preto</v>
      </c>
      <c r="AB6125" s="37" t="str">
        <f>VLOOKUP(J6125, sku!B:BM, 64, FALSE)</f>
        <v>Fabricação</v>
      </c>
      <c r="AC6125" s="37" t="str">
        <f>LEFT(pedidos[[#This Row],[SKU]],3)</f>
        <v>XFI</v>
      </c>
      <c r="AD6125" s="37" t="str" cm="1">
        <f t="array" aca="1" ref="AD6125" ca="1">IFERROR(
  INDEX(
    montadora[Montadora],
    MATCH(TRUE,LEFT(J6503,NÚCARACT(montadora[SKU Parcial]))=montadora[SKU Parcial],0)
  ),
  ""
)</f>
        <v/>
      </c>
    </row>
    <row r="6126" spans="1:30" x14ac:dyDescent="0.25">
      <c r="A6126" s="42" t="s">
        <v>23422</v>
      </c>
      <c r="B6126" s="42" t="s">
        <v>36</v>
      </c>
      <c r="C6126" s="42" t="s">
        <v>23423</v>
      </c>
      <c r="D6126" s="42" t="s">
        <v>27</v>
      </c>
      <c r="E6126" s="42" t="s">
        <v>270</v>
      </c>
      <c r="F6126" s="42" t="s">
        <v>271</v>
      </c>
      <c r="G6126" s="42" t="s">
        <v>11227</v>
      </c>
      <c r="H6126" s="7" t="s">
        <v>47</v>
      </c>
      <c r="I6126" s="42" t="s">
        <v>36</v>
      </c>
      <c r="J6126" s="42" t="s">
        <v>272</v>
      </c>
      <c r="K6126" s="8" t="s">
        <v>25594</v>
      </c>
      <c r="L6126" s="7" t="s">
        <v>33</v>
      </c>
      <c r="M6126" s="44">
        <v>58.8</v>
      </c>
      <c r="N6126" s="7">
        <v>1</v>
      </c>
      <c r="O6126" s="44">
        <v>74.790000000000006</v>
      </c>
      <c r="P6126" s="44">
        <v>16.79</v>
      </c>
      <c r="Q6126" s="44">
        <v>0</v>
      </c>
      <c r="R6126" s="44">
        <v>16.75</v>
      </c>
      <c r="S6126" s="44">
        <v>15.99</v>
      </c>
      <c r="T6126" s="44">
        <v>0</v>
      </c>
      <c r="U6126" s="44">
        <v>25.26</v>
      </c>
      <c r="V6126" s="49" t="s">
        <v>24608</v>
      </c>
      <c r="W6126" s="42" t="s">
        <v>34</v>
      </c>
      <c r="X6126" s="43">
        <v>122064476165</v>
      </c>
      <c r="Y6126" s="43">
        <v>45353267608</v>
      </c>
      <c r="Z6126" s="43" t="s">
        <v>7980</v>
      </c>
      <c r="AA6126" s="37" t="str">
        <f>VLOOKUP(J6126, sku!B:C, 2, FALSE)</f>
        <v>1 Maçarico 915 + 2 Refis de Gás</v>
      </c>
      <c r="AB6126" s="37" t="str">
        <f>VLOOKUP(J6126, sku!B:BM, 64, FALSE)</f>
        <v>Revenda</v>
      </c>
      <c r="AC6126" s="37" t="str">
        <f>LEFT(pedidos[[#This Row],[SKU]],3)</f>
        <v>1MA</v>
      </c>
      <c r="AD6126" s="37" t="str" cm="1">
        <f t="array" aca="1" ref="AD6126" ca="1">IFERROR(
  INDEX(
    montadora[Montadora],
    MATCH(TRUE,LEFT(J6504,NÚCARACT(montadora[SKU Parcial]))=montadora[SKU Parcial],0)
  ),
  ""
)</f>
        <v/>
      </c>
    </row>
    <row r="6127" spans="1:30" x14ac:dyDescent="0.25">
      <c r="A6127" s="42" t="s">
        <v>25595</v>
      </c>
      <c r="B6127" s="42" t="s">
        <v>36</v>
      </c>
      <c r="C6127" s="42" t="s">
        <v>1879</v>
      </c>
      <c r="D6127" s="42" t="s">
        <v>27</v>
      </c>
      <c r="E6127" s="42" t="s">
        <v>270</v>
      </c>
      <c r="F6127" s="42" t="s">
        <v>271</v>
      </c>
      <c r="G6127" s="42" t="s">
        <v>11227</v>
      </c>
      <c r="H6127" s="7" t="s">
        <v>47</v>
      </c>
      <c r="I6127" s="42" t="s">
        <v>36</v>
      </c>
      <c r="J6127" s="42" t="s">
        <v>272</v>
      </c>
      <c r="K6127" s="8" t="s">
        <v>25535</v>
      </c>
      <c r="L6127" s="7" t="s">
        <v>33</v>
      </c>
      <c r="M6127" s="44">
        <v>58.8</v>
      </c>
      <c r="N6127" s="7">
        <v>1</v>
      </c>
      <c r="O6127" s="44">
        <v>74.790000000000006</v>
      </c>
      <c r="P6127" s="44">
        <v>16.79</v>
      </c>
      <c r="Q6127" s="44">
        <v>0</v>
      </c>
      <c r="R6127" s="44">
        <v>16.75</v>
      </c>
      <c r="S6127" s="44">
        <v>15.99</v>
      </c>
      <c r="T6127" s="44">
        <v>0</v>
      </c>
      <c r="U6127" s="44">
        <v>25.26</v>
      </c>
      <c r="V6127" s="49" t="s">
        <v>24608</v>
      </c>
      <c r="W6127" s="42" t="s">
        <v>34</v>
      </c>
      <c r="X6127" s="43">
        <v>123431325251</v>
      </c>
      <c r="Y6127" s="43">
        <v>45416641369</v>
      </c>
      <c r="Z6127" s="43" t="s">
        <v>7980</v>
      </c>
      <c r="AA6127" s="37" t="str">
        <f>VLOOKUP(J6127, sku!B:C, 2, FALSE)</f>
        <v>1 Maçarico 915 + 2 Refis de Gás</v>
      </c>
      <c r="AB6127" s="37" t="str">
        <f>VLOOKUP(J6127, sku!B:BM, 64, FALSE)</f>
        <v>Revenda</v>
      </c>
      <c r="AC6127" s="37" t="str">
        <f>LEFT(pedidos[[#This Row],[SKU]],3)</f>
        <v>1MA</v>
      </c>
      <c r="AD6127" s="37" t="str" cm="1">
        <f t="array" aca="1" ref="AD6127" ca="1">IFERROR(
  INDEX(
    montadora[Montadora],
    MATCH(TRUE,LEFT(J6505,NÚCARACT(montadora[SKU Parcial]))=montadora[SKU Parcial],0)
  ),
  ""
)</f>
        <v/>
      </c>
    </row>
    <row r="6128" spans="1:30" x14ac:dyDescent="0.25">
      <c r="A6128" s="42" t="s">
        <v>25112</v>
      </c>
      <c r="B6128" s="42" t="s">
        <v>25113</v>
      </c>
      <c r="C6128" s="42" t="s">
        <v>25114</v>
      </c>
      <c r="D6128" s="42" t="s">
        <v>27</v>
      </c>
      <c r="E6128" s="42" t="s">
        <v>265</v>
      </c>
      <c r="F6128" s="42" t="s">
        <v>266</v>
      </c>
      <c r="G6128" s="42" t="s">
        <v>11228</v>
      </c>
      <c r="H6128" s="7" t="s">
        <v>47</v>
      </c>
      <c r="I6128" s="42" t="s">
        <v>36</v>
      </c>
      <c r="J6128" s="42" t="s">
        <v>308</v>
      </c>
      <c r="K6128" s="8" t="s">
        <v>25098</v>
      </c>
      <c r="L6128" s="7" t="s">
        <v>33</v>
      </c>
      <c r="M6128" s="44">
        <v>397.8</v>
      </c>
      <c r="N6128" s="7">
        <v>1</v>
      </c>
      <c r="O6128" s="44">
        <v>397.8</v>
      </c>
      <c r="P6128" s="44">
        <v>145</v>
      </c>
      <c r="Q6128" s="44">
        <v>0</v>
      </c>
      <c r="R6128" s="44">
        <v>67.63</v>
      </c>
      <c r="S6128" s="44">
        <v>0</v>
      </c>
      <c r="T6128" s="44">
        <v>15.9</v>
      </c>
      <c r="U6128" s="44">
        <v>169.27</v>
      </c>
      <c r="V6128" s="49" t="s">
        <v>25115</v>
      </c>
      <c r="W6128" s="42" t="s">
        <v>34</v>
      </c>
      <c r="X6128" s="43">
        <v>123088403741</v>
      </c>
      <c r="Y6128" s="43">
        <v>45399845136</v>
      </c>
      <c r="Z6128" s="43" t="s">
        <v>7980</v>
      </c>
      <c r="AA6128" s="37" t="str">
        <f>VLOOKUP(J6128, sku!B:C, 2, FALSE)</f>
        <v>Travessa Fiat - Way - - - Uno Way - 2011 A 2021 - Prata</v>
      </c>
      <c r="AB6128" s="37" t="str">
        <f>VLOOKUP(J6128, sku!B:BM, 64, FALSE)</f>
        <v>Fabricação</v>
      </c>
      <c r="AC6128" s="37" t="str">
        <f>LEFT(pedidos[[#This Row],[SKU]],3)</f>
        <v>XFI</v>
      </c>
      <c r="AD6128" s="37" t="str" cm="1">
        <f t="array" aca="1" ref="AD6128" ca="1">IFERROR(
  INDEX(
    montadora[Montadora],
    MATCH(TRUE,LEFT(J6506,NÚCARACT(montadora[SKU Parcial]))=montadora[SKU Parcial],0)
  ),
  ""
)</f>
        <v/>
      </c>
    </row>
    <row r="6129" spans="1:30" x14ac:dyDescent="0.25">
      <c r="A6129" s="42" t="s">
        <v>23424</v>
      </c>
      <c r="B6129" s="42" t="s">
        <v>36</v>
      </c>
      <c r="C6129" s="42" t="s">
        <v>23425</v>
      </c>
      <c r="D6129" s="42" t="s">
        <v>38</v>
      </c>
      <c r="E6129" s="42" t="s">
        <v>183</v>
      </c>
      <c r="F6129" s="42" t="s">
        <v>184</v>
      </c>
      <c r="G6129" s="42" t="s">
        <v>11227</v>
      </c>
      <c r="H6129" s="7" t="s">
        <v>47</v>
      </c>
      <c r="I6129" s="42" t="s">
        <v>36</v>
      </c>
      <c r="J6129" s="42" t="s">
        <v>94</v>
      </c>
      <c r="K6129" s="8" t="s">
        <v>25558</v>
      </c>
      <c r="L6129" s="7" t="s">
        <v>11229</v>
      </c>
      <c r="M6129" s="44">
        <v>1189.8</v>
      </c>
      <c r="N6129" s="7">
        <v>1</v>
      </c>
      <c r="O6129" s="44">
        <v>1189.8</v>
      </c>
      <c r="P6129" s="44">
        <v>319</v>
      </c>
      <c r="Q6129" s="44">
        <v>96.61</v>
      </c>
      <c r="R6129" s="44">
        <v>202.27</v>
      </c>
      <c r="S6129" s="44">
        <v>0</v>
      </c>
      <c r="T6129" s="44">
        <v>73.45</v>
      </c>
      <c r="U6129" s="44">
        <v>498.47</v>
      </c>
      <c r="V6129" s="49" t="s">
        <v>24610</v>
      </c>
      <c r="W6129" s="42" t="s">
        <v>89</v>
      </c>
      <c r="X6129" s="43">
        <v>121855495759</v>
      </c>
      <c r="Y6129" s="43">
        <v>45344460992</v>
      </c>
      <c r="Z6129" s="43" t="s">
        <v>7980</v>
      </c>
      <c r="AA6129" s="37" t="str">
        <f>VLOOKUP(J6129, sku!B:C, 2, FALSE)</f>
        <v>[HJ-RB511-7C-SV] Bagageiro de Teto de Alumínio 160 X 110cm - Grande</v>
      </c>
      <c r="AB6129" s="37" t="str">
        <f>VLOOKUP(J6129, sku!B:BM, 64, FALSE)</f>
        <v>Importação</v>
      </c>
      <c r="AC6129" s="37" t="str">
        <f>LEFT(pedidos[[#This Row],[SKU]],3)</f>
        <v>XBA</v>
      </c>
      <c r="AD6129" s="37" t="str" cm="1">
        <f t="array" aca="1" ref="AD6129" ca="1">IFERROR(
  INDEX(
    montadora[Montadora],
    MATCH(TRUE,LEFT(J6507,NÚCARACT(montadora[SKU Parcial]))=montadora[SKU Parcial],0)
  ),
  ""
)</f>
        <v/>
      </c>
    </row>
    <row r="6130" spans="1:30" x14ac:dyDescent="0.25">
      <c r="A6130" s="42" t="s">
        <v>23431</v>
      </c>
      <c r="B6130" s="42" t="s">
        <v>23432</v>
      </c>
      <c r="C6130" s="42" t="s">
        <v>2853</v>
      </c>
      <c r="D6130" s="42" t="s">
        <v>191</v>
      </c>
      <c r="E6130" s="42" t="s">
        <v>23433</v>
      </c>
      <c r="F6130" s="42" t="s">
        <v>23434</v>
      </c>
      <c r="G6130" s="42" t="s">
        <v>11227</v>
      </c>
      <c r="H6130" s="7" t="s">
        <v>30</v>
      </c>
      <c r="I6130" s="42" t="s">
        <v>36</v>
      </c>
      <c r="J6130" s="42" t="s">
        <v>17006</v>
      </c>
      <c r="K6130" s="8" t="s">
        <v>25594</v>
      </c>
      <c r="L6130" s="7" t="s">
        <v>11229</v>
      </c>
      <c r="M6130" s="44">
        <v>353</v>
      </c>
      <c r="N6130" s="7">
        <v>1</v>
      </c>
      <c r="O6130" s="44">
        <v>353</v>
      </c>
      <c r="P6130" s="44">
        <v>110</v>
      </c>
      <c r="Q6130" s="44">
        <v>28.66</v>
      </c>
      <c r="R6130" s="44">
        <v>42.36</v>
      </c>
      <c r="S6130" s="44">
        <v>0</v>
      </c>
      <c r="T6130" s="44">
        <v>24.95</v>
      </c>
      <c r="U6130" s="44">
        <v>147.03</v>
      </c>
      <c r="V6130" s="49" t="s">
        <v>24611</v>
      </c>
      <c r="W6130" s="42" t="s">
        <v>89</v>
      </c>
      <c r="X6130" s="43">
        <v>122626117706</v>
      </c>
      <c r="Y6130" s="43">
        <v>45354085033</v>
      </c>
      <c r="Z6130" s="43" t="s">
        <v>7980</v>
      </c>
      <c r="AA6130" s="37" t="str">
        <f>VLOOKUP(J6130, sku!B:C, 2, FALSE)</f>
        <v>Travessa Ford - Locker - - - Fiesta Trail - 2006 A 2010 - Preto</v>
      </c>
      <c r="AB6130" s="37" t="str">
        <f>VLOOKUP(J6130, sku!B:BM, 64, FALSE)</f>
        <v>Fabricação</v>
      </c>
      <c r="AC6130" s="37" t="str">
        <f>LEFT(pedidos[[#This Row],[SKU]],3)</f>
        <v>XFD</v>
      </c>
      <c r="AD6130" s="37" t="str" cm="1">
        <f t="array" aca="1" ref="AD6130" ca="1">IFERROR(
  INDEX(
    montadora[Montadora],
    MATCH(TRUE,LEFT(J6508,NÚCARACT(montadora[SKU Parcial]))=montadora[SKU Parcial],0)
  ),
  ""
)</f>
        <v/>
      </c>
    </row>
    <row r="6131" spans="1:30" x14ac:dyDescent="0.25">
      <c r="A6131" s="42" t="s">
        <v>23429</v>
      </c>
      <c r="B6131" s="42" t="s">
        <v>23430</v>
      </c>
      <c r="C6131" s="42" t="s">
        <v>346</v>
      </c>
      <c r="D6131" s="42" t="s">
        <v>27</v>
      </c>
      <c r="E6131" s="42" t="s">
        <v>5076</v>
      </c>
      <c r="F6131" s="42" t="s">
        <v>5077</v>
      </c>
      <c r="G6131" s="42" t="s">
        <v>11227</v>
      </c>
      <c r="H6131" s="7" t="s">
        <v>30</v>
      </c>
      <c r="I6131" s="42" t="s">
        <v>31</v>
      </c>
      <c r="J6131" s="42" t="s">
        <v>7042</v>
      </c>
      <c r="K6131" s="8" t="s">
        <v>25545</v>
      </c>
      <c r="L6131" s="7" t="s">
        <v>33</v>
      </c>
      <c r="M6131" s="44">
        <v>536.79999999999995</v>
      </c>
      <c r="N6131" s="7">
        <v>1</v>
      </c>
      <c r="O6131" s="44">
        <v>538.39</v>
      </c>
      <c r="P6131" s="44">
        <v>235</v>
      </c>
      <c r="Q6131" s="44">
        <v>0</v>
      </c>
      <c r="R6131" s="44">
        <v>64.42</v>
      </c>
      <c r="S6131" s="44">
        <v>1.59</v>
      </c>
      <c r="T6131" s="44">
        <v>14.31</v>
      </c>
      <c r="U6131" s="44">
        <v>223.07</v>
      </c>
      <c r="V6131" s="49" t="s">
        <v>24612</v>
      </c>
      <c r="W6131" s="42" t="s">
        <v>34</v>
      </c>
      <c r="X6131" s="43">
        <v>122001594876</v>
      </c>
      <c r="Y6131" s="43">
        <v>45328191503</v>
      </c>
      <c r="Z6131" s="43" t="s">
        <v>7980</v>
      </c>
      <c r="AA6131" s="37" t="str">
        <f>VLOOKUP(J6131, sku!B:C, 2, FALSE)</f>
        <v>Travessa Geral - Smart - Transbike Universal Aro 29 - - - - - Grafite</v>
      </c>
      <c r="AB6131" s="37" t="str">
        <f>VLOOKUP(J6131, sku!B:BM, 64, FALSE)</f>
        <v>Fabricação</v>
      </c>
      <c r="AC6131" s="37" t="str">
        <f>LEFT(pedidos[[#This Row],[SKU]],3)</f>
        <v>1XS</v>
      </c>
      <c r="AD6131" s="37" t="str" cm="1">
        <f t="array" aca="1" ref="AD6131" ca="1">IFERROR(
  INDEX(
    montadora[Montadora],
    MATCH(TRUE,LEFT(J6509,NÚCARACT(montadora[SKU Parcial]))=montadora[SKU Parcial],0)
  ),
  ""
)</f>
        <v/>
      </c>
    </row>
    <row r="6132" spans="1:30" x14ac:dyDescent="0.25">
      <c r="A6132" s="42" t="s">
        <v>22316</v>
      </c>
      <c r="B6132" s="42" t="s">
        <v>22317</v>
      </c>
      <c r="C6132" s="42" t="s">
        <v>315</v>
      </c>
      <c r="D6132" s="42" t="s">
        <v>138</v>
      </c>
      <c r="E6132" s="42" t="s">
        <v>288</v>
      </c>
      <c r="F6132" s="42" t="s">
        <v>289</v>
      </c>
      <c r="G6132" s="42" t="s">
        <v>11227</v>
      </c>
      <c r="H6132" s="7" t="s">
        <v>30</v>
      </c>
      <c r="I6132" s="42" t="s">
        <v>36</v>
      </c>
      <c r="J6132" s="42" t="s">
        <v>290</v>
      </c>
      <c r="K6132" s="8" t="s">
        <v>25575</v>
      </c>
      <c r="L6132" s="7" t="s">
        <v>11229</v>
      </c>
      <c r="M6132" s="44">
        <v>58.8</v>
      </c>
      <c r="N6132" s="7">
        <v>1</v>
      </c>
      <c r="O6132" s="44">
        <v>58.8</v>
      </c>
      <c r="P6132" s="44">
        <v>15.8</v>
      </c>
      <c r="Q6132" s="44">
        <v>4.7699999999999996</v>
      </c>
      <c r="R6132" s="44">
        <v>13.81</v>
      </c>
      <c r="S6132" s="44">
        <v>0</v>
      </c>
      <c r="T6132" s="44">
        <v>0</v>
      </c>
      <c r="U6132" s="44">
        <v>24.42</v>
      </c>
      <c r="V6132" s="49" t="s">
        <v>24248</v>
      </c>
      <c r="W6132" s="42" t="s">
        <v>34</v>
      </c>
      <c r="X6132" s="43">
        <v>121212679128</v>
      </c>
      <c r="Y6132" s="43">
        <v>45293261272</v>
      </c>
      <c r="Z6132" s="43" t="s">
        <v>7980</v>
      </c>
      <c r="AA6132" s="37" t="str">
        <f>VLOOKUP(J6132, sku!B:C, 2, FALSE)</f>
        <v>Par De Trava Do Quebra Vento Preto (23Cm)</v>
      </c>
      <c r="AB6132" s="37" t="str">
        <f>VLOOKUP(J6132, sku!B:BM, 64, FALSE)</f>
        <v>Revenda</v>
      </c>
      <c r="AC6132" s="37" t="str">
        <f>LEFT(pedidos[[#This Row],[SKU]],3)</f>
        <v>Q-9</v>
      </c>
      <c r="AD6132" s="37" t="str" cm="1">
        <f t="array" aca="1" ref="AD6132" ca="1">IFERROR(
  INDEX(
    montadora[Montadora],
    MATCH(TRUE,LEFT(J6510,NÚCARACT(montadora[SKU Parcial]))=montadora[SKU Parcial],0)
  ),
  ""
)</f>
        <v/>
      </c>
    </row>
    <row r="6133" spans="1:30" x14ac:dyDescent="0.25">
      <c r="A6133" s="42" t="s">
        <v>23435</v>
      </c>
      <c r="B6133" s="42" t="s">
        <v>36</v>
      </c>
      <c r="C6133" s="42" t="s">
        <v>199</v>
      </c>
      <c r="D6133" s="42" t="s">
        <v>420</v>
      </c>
      <c r="E6133" s="42" t="s">
        <v>288</v>
      </c>
      <c r="F6133" s="42" t="s">
        <v>289</v>
      </c>
      <c r="G6133" s="42" t="s">
        <v>11227</v>
      </c>
      <c r="H6133" s="7" t="s">
        <v>30</v>
      </c>
      <c r="I6133" s="42" t="s">
        <v>36</v>
      </c>
      <c r="J6133" s="42" t="s">
        <v>290</v>
      </c>
      <c r="K6133" s="8" t="s">
        <v>25559</v>
      </c>
      <c r="L6133" s="7" t="s">
        <v>11229</v>
      </c>
      <c r="M6133" s="44">
        <v>58.8</v>
      </c>
      <c r="N6133" s="7">
        <v>1</v>
      </c>
      <c r="O6133" s="44">
        <v>58.8</v>
      </c>
      <c r="P6133" s="44">
        <v>15.8</v>
      </c>
      <c r="Q6133" s="44">
        <v>4.7699999999999996</v>
      </c>
      <c r="R6133" s="44">
        <v>13.81</v>
      </c>
      <c r="S6133" s="44">
        <v>0</v>
      </c>
      <c r="T6133" s="44">
        <v>0</v>
      </c>
      <c r="U6133" s="44">
        <v>24.42</v>
      </c>
      <c r="V6133" s="49" t="s">
        <v>24248</v>
      </c>
      <c r="W6133" s="42" t="s">
        <v>34</v>
      </c>
      <c r="X6133" s="43">
        <v>122439297422</v>
      </c>
      <c r="Y6133" s="43">
        <v>45346656945</v>
      </c>
      <c r="Z6133" s="43" t="s">
        <v>7980</v>
      </c>
      <c r="AA6133" s="37" t="str">
        <f>VLOOKUP(J6133, sku!B:C, 2, FALSE)</f>
        <v>Par De Trava Do Quebra Vento Preto (23Cm)</v>
      </c>
      <c r="AB6133" s="37" t="str">
        <f>VLOOKUP(J6133, sku!B:BM, 64, FALSE)</f>
        <v>Revenda</v>
      </c>
      <c r="AC6133" s="37" t="str">
        <f>LEFT(pedidos[[#This Row],[SKU]],3)</f>
        <v>Q-9</v>
      </c>
      <c r="AD6133" s="37" t="str" cm="1">
        <f t="array" aca="1" ref="AD6133" ca="1">IFERROR(
  INDEX(
    montadora[Montadora],
    MATCH(TRUE,LEFT(J6511,NÚCARACT(montadora[SKU Parcial]))=montadora[SKU Parcial],0)
  ),
  ""
)</f>
        <v/>
      </c>
    </row>
    <row r="6134" spans="1:30" x14ac:dyDescent="0.25">
      <c r="A6134" s="42" t="s">
        <v>25596</v>
      </c>
      <c r="B6134" s="42" t="s">
        <v>25597</v>
      </c>
      <c r="C6134" s="42" t="s">
        <v>1204</v>
      </c>
      <c r="D6134" s="42" t="s">
        <v>138</v>
      </c>
      <c r="E6134" s="42" t="s">
        <v>359</v>
      </c>
      <c r="F6134" s="42" t="s">
        <v>184</v>
      </c>
      <c r="G6134" s="42" t="s">
        <v>11227</v>
      </c>
      <c r="H6134" s="7" t="s">
        <v>47</v>
      </c>
      <c r="I6134" s="42" t="s">
        <v>31</v>
      </c>
      <c r="J6134" s="42" t="s">
        <v>360</v>
      </c>
      <c r="K6134" s="8" t="s">
        <v>25539</v>
      </c>
      <c r="L6134" s="7" t="s">
        <v>11229</v>
      </c>
      <c r="M6134" s="44">
        <v>1389.8</v>
      </c>
      <c r="N6134" s="7">
        <v>1</v>
      </c>
      <c r="O6134" s="44">
        <v>1389.8</v>
      </c>
      <c r="P6134" s="44">
        <v>398</v>
      </c>
      <c r="Q6134" s="44">
        <v>112.85</v>
      </c>
      <c r="R6134" s="44">
        <v>236.27</v>
      </c>
      <c r="S6134" s="44">
        <v>0</v>
      </c>
      <c r="T6134" s="44">
        <v>65.95</v>
      </c>
      <c r="U6134" s="44">
        <v>576.73</v>
      </c>
      <c r="V6134" s="49" t="s">
        <v>25598</v>
      </c>
      <c r="W6134" s="42" t="s">
        <v>34</v>
      </c>
      <c r="X6134" s="43">
        <v>123386197701</v>
      </c>
      <c r="Y6134" s="43">
        <v>45414572661</v>
      </c>
      <c r="Z6134" s="43" t="s">
        <v>7980</v>
      </c>
      <c r="AA6134" s="37" t="str">
        <f>VLOOKUP(J6134, sku!B:C, 2, FALSE)</f>
        <v>[HJ-RB511-7C-BK] Bagageiro de Teto de Alumínio 160 X 110cm - Grande</v>
      </c>
      <c r="AB6134" s="37" t="str">
        <f>VLOOKUP(J6134, sku!B:BM, 64, FALSE)</f>
        <v>Importação</v>
      </c>
      <c r="AC6134" s="37" t="str">
        <f>LEFT(pedidos[[#This Row],[SKU]],3)</f>
        <v>XBA</v>
      </c>
      <c r="AD6134" s="37" t="str" cm="1">
        <f t="array" aca="1" ref="AD6134" ca="1">IFERROR(
  INDEX(
    montadora[Montadora],
    MATCH(TRUE,LEFT(J6512,NÚCARACT(montadora[SKU Parcial]))=montadora[SKU Parcial],0)
  ),
  ""
)</f>
        <v/>
      </c>
    </row>
    <row r="6135" spans="1:30" x14ac:dyDescent="0.25">
      <c r="A6135" s="42" t="s">
        <v>23426</v>
      </c>
      <c r="B6135" s="42" t="s">
        <v>23427</v>
      </c>
      <c r="C6135" s="42" t="s">
        <v>23428</v>
      </c>
      <c r="D6135" s="42" t="s">
        <v>45</v>
      </c>
      <c r="E6135" s="42" t="s">
        <v>3465</v>
      </c>
      <c r="F6135" s="42" t="s">
        <v>82</v>
      </c>
      <c r="G6135" s="42" t="s">
        <v>11228</v>
      </c>
      <c r="H6135" s="7" t="s">
        <v>30</v>
      </c>
      <c r="I6135" s="42" t="s">
        <v>36</v>
      </c>
      <c r="J6135" s="42" t="s">
        <v>164</v>
      </c>
      <c r="K6135" s="8" t="s">
        <v>25558</v>
      </c>
      <c r="L6135" s="7" t="s">
        <v>11229</v>
      </c>
      <c r="M6135" s="44">
        <v>328.8</v>
      </c>
      <c r="N6135" s="7">
        <v>1</v>
      </c>
      <c r="O6135" s="44">
        <v>328.8</v>
      </c>
      <c r="P6135" s="44">
        <v>110</v>
      </c>
      <c r="Q6135" s="44">
        <v>13.05</v>
      </c>
      <c r="R6135" s="44">
        <v>39.46</v>
      </c>
      <c r="S6135" s="44">
        <v>0</v>
      </c>
      <c r="T6135" s="44">
        <v>29.94</v>
      </c>
      <c r="U6135" s="44">
        <v>136.35</v>
      </c>
      <c r="V6135" s="49" t="s">
        <v>24613</v>
      </c>
      <c r="W6135" s="42" t="s">
        <v>34</v>
      </c>
      <c r="X6135" s="43">
        <v>121786483465</v>
      </c>
      <c r="Y6135" s="43">
        <v>45340794109</v>
      </c>
      <c r="Z6135" s="43" t="s">
        <v>7980</v>
      </c>
      <c r="AA6135" s="37" t="str">
        <f>VLOOKUP(J6135, sku!B:C, 2, FALSE)</f>
        <v>Travessa Fiat - Locker - - - Palio Locker - - - Prata</v>
      </c>
      <c r="AB6135" s="37" t="str">
        <f>VLOOKUP(J6135, sku!B:BM, 64, FALSE)</f>
        <v>Fabricação</v>
      </c>
      <c r="AC6135" s="37" t="str">
        <f>LEFT(pedidos[[#This Row],[SKU]],3)</f>
        <v>XFI</v>
      </c>
      <c r="AD6135" s="37" t="str" cm="1">
        <f t="array" aca="1" ref="AD6135" ca="1">IFERROR(
  INDEX(
    montadora[Montadora],
    MATCH(TRUE,LEFT(J6513,NÚCARACT(montadora[SKU Parcial]))=montadora[SKU Parcial],0)
  ),
  ""
)</f>
        <v/>
      </c>
    </row>
    <row r="6136" spans="1:30" x14ac:dyDescent="0.25">
      <c r="A6136" s="42" t="s">
        <v>24614</v>
      </c>
      <c r="B6136" s="42" t="s">
        <v>24615</v>
      </c>
      <c r="C6136" s="42" t="s">
        <v>24616</v>
      </c>
      <c r="D6136" s="42" t="s">
        <v>27</v>
      </c>
      <c r="E6136" s="42" t="s">
        <v>1725</v>
      </c>
      <c r="F6136" s="42" t="s">
        <v>1706</v>
      </c>
      <c r="G6136" s="42" t="s">
        <v>11227</v>
      </c>
      <c r="H6136" s="7" t="s">
        <v>30</v>
      </c>
      <c r="I6136" s="42" t="s">
        <v>36</v>
      </c>
      <c r="J6136" s="42" t="s">
        <v>1707</v>
      </c>
      <c r="K6136" s="8" t="s">
        <v>25096</v>
      </c>
      <c r="L6136" s="7" t="s">
        <v>33</v>
      </c>
      <c r="M6136" s="44">
        <v>248.8</v>
      </c>
      <c r="N6136" s="7">
        <v>1</v>
      </c>
      <c r="O6136" s="44">
        <v>250.19</v>
      </c>
      <c r="P6136" s="44">
        <v>105</v>
      </c>
      <c r="Q6136" s="44">
        <v>0</v>
      </c>
      <c r="R6136" s="44">
        <v>29.86</v>
      </c>
      <c r="S6136" s="44">
        <v>1.39</v>
      </c>
      <c r="T6136" s="44">
        <v>12.51</v>
      </c>
      <c r="U6136" s="44">
        <v>101.43</v>
      </c>
      <c r="V6136" s="49" t="s">
        <v>24617</v>
      </c>
      <c r="W6136" s="42" t="s">
        <v>34</v>
      </c>
      <c r="X6136" s="43">
        <v>123046968050</v>
      </c>
      <c r="Y6136" s="43">
        <v>45374439083</v>
      </c>
      <c r="Z6136" s="43" t="s">
        <v>7980</v>
      </c>
      <c r="AA6136" s="37" t="str">
        <f>VLOOKUP(J6136, sku!B:C, 2, FALSE)</f>
        <v>Travessa Volkswagen - Slim - - - Saveiro Cross - 2010 A 2024 - Preto</v>
      </c>
      <c r="AB6136" s="37" t="str">
        <f>VLOOKUP(J6136, sku!B:BM, 64, FALSE)</f>
        <v>Fabricação</v>
      </c>
      <c r="AC6136" s="37" t="str">
        <f>LEFT(pedidos[[#This Row],[SKU]],3)</f>
        <v>XVW</v>
      </c>
      <c r="AD6136" s="37" t="str" cm="1">
        <f t="array" aca="1" ref="AD6136" ca="1">IFERROR(
  INDEX(
    montadora[Montadora],
    MATCH(TRUE,LEFT(J6514,NÚCARACT(montadora[SKU Parcial]))=montadora[SKU Parcial],0)
  ),
  ""
)</f>
        <v/>
      </c>
    </row>
    <row r="6137" spans="1:30" x14ac:dyDescent="0.25">
      <c r="A6137" s="42" t="s">
        <v>22318</v>
      </c>
      <c r="B6137" s="42" t="s">
        <v>22319</v>
      </c>
      <c r="C6137" s="42" t="s">
        <v>22320</v>
      </c>
      <c r="D6137" s="42" t="s">
        <v>138</v>
      </c>
      <c r="E6137" s="42" t="s">
        <v>379</v>
      </c>
      <c r="F6137" s="42" t="s">
        <v>380</v>
      </c>
      <c r="G6137" s="42" t="s">
        <v>11227</v>
      </c>
      <c r="H6137" s="7" t="s">
        <v>30</v>
      </c>
      <c r="I6137" s="42" t="s">
        <v>36</v>
      </c>
      <c r="J6137" s="42" t="s">
        <v>381</v>
      </c>
      <c r="K6137" s="8" t="s">
        <v>25599</v>
      </c>
      <c r="L6137" s="7" t="s">
        <v>11229</v>
      </c>
      <c r="M6137" s="44">
        <v>1687.8</v>
      </c>
      <c r="N6137" s="7">
        <v>1</v>
      </c>
      <c r="O6137" s="44">
        <v>1687.8</v>
      </c>
      <c r="P6137" s="44">
        <v>580</v>
      </c>
      <c r="Q6137" s="44">
        <v>137.05000000000001</v>
      </c>
      <c r="R6137" s="44">
        <v>202.54</v>
      </c>
      <c r="S6137" s="44">
        <v>0</v>
      </c>
      <c r="T6137" s="44">
        <v>85.95</v>
      </c>
      <c r="U6137" s="44">
        <v>682.26</v>
      </c>
      <c r="V6137" s="49" t="s">
        <v>24253</v>
      </c>
      <c r="W6137" s="42" t="s">
        <v>34</v>
      </c>
      <c r="X6137" s="43">
        <v>121503886342</v>
      </c>
      <c r="Y6137" s="43">
        <v>45306750990</v>
      </c>
      <c r="Z6137" s="43" t="s">
        <v>7980</v>
      </c>
      <c r="AA6137" s="37" t="str">
        <f>VLOOKUP(J6137, sku!B:C, 2, FALSE)</f>
        <v>Travessa Geral - Smart - 1 [HJ-RB539-7C-BK] Bagageiro de Teto de Alumínio 160 X 110cm - Grande - - - - - Prata</v>
      </c>
      <c r="AB6137" s="37" t="str">
        <f>VLOOKUP(J6137, sku!B:BM, 64, FALSE)</f>
        <v>Fabricação</v>
      </c>
      <c r="AC6137" s="37" t="str">
        <f>LEFT(pedidos[[#This Row],[SKU]],3)</f>
        <v>1XB</v>
      </c>
      <c r="AD6137" s="37" t="str" cm="1">
        <f t="array" aca="1" ref="AD6137" ca="1">IFERROR(
  INDEX(
    montadora[Montadora],
    MATCH(TRUE,LEFT(J6515,NÚCARACT(montadora[SKU Parcial]))=montadora[SKU Parcial],0)
  ),
  ""
)</f>
        <v/>
      </c>
    </row>
    <row r="6138" spans="1:30" x14ac:dyDescent="0.25">
      <c r="A6138" s="42" t="s">
        <v>23436</v>
      </c>
      <c r="B6138" s="42" t="s">
        <v>36</v>
      </c>
      <c r="C6138" s="42" t="s">
        <v>23437</v>
      </c>
      <c r="D6138" s="42" t="s">
        <v>45</v>
      </c>
      <c r="E6138" s="42" t="s">
        <v>112</v>
      </c>
      <c r="F6138" s="42" t="s">
        <v>113</v>
      </c>
      <c r="G6138" s="42" t="s">
        <v>11228</v>
      </c>
      <c r="H6138" s="7" t="s">
        <v>30</v>
      </c>
      <c r="I6138" s="42" t="s">
        <v>31</v>
      </c>
      <c r="J6138" s="42" t="s">
        <v>114</v>
      </c>
      <c r="K6138" s="8" t="s">
        <v>25559</v>
      </c>
      <c r="L6138" s="7" t="s">
        <v>11229</v>
      </c>
      <c r="M6138" s="44">
        <v>328.8</v>
      </c>
      <c r="N6138" s="7">
        <v>1</v>
      </c>
      <c r="O6138" s="44">
        <v>365.79</v>
      </c>
      <c r="P6138" s="44">
        <v>120</v>
      </c>
      <c r="Q6138" s="44">
        <v>13.05</v>
      </c>
      <c r="R6138" s="44">
        <v>39.46</v>
      </c>
      <c r="S6138" s="44">
        <v>36.99</v>
      </c>
      <c r="T6138" s="44">
        <v>23.45</v>
      </c>
      <c r="U6138" s="44">
        <v>132.84</v>
      </c>
      <c r="V6138" s="49" t="s">
        <v>24618</v>
      </c>
      <c r="W6138" s="42" t="s">
        <v>34</v>
      </c>
      <c r="X6138" s="43">
        <v>121962042849</v>
      </c>
      <c r="Y6138" s="43">
        <v>45349049861</v>
      </c>
      <c r="Z6138" s="43" t="s">
        <v>7980</v>
      </c>
      <c r="AA6138" s="37" t="str">
        <f>VLOOKUP(J6138, sku!B:C, 2, FALSE)</f>
        <v>Travessa Nissan - Tubular - - - Frontier - 2003 A 2016 - Preto</v>
      </c>
      <c r="AB6138" s="37" t="str">
        <f>VLOOKUP(J6138, sku!B:BM, 64, FALSE)</f>
        <v>Fabricação</v>
      </c>
      <c r="AC6138" s="37" t="str">
        <f>LEFT(pedidos[[#This Row],[SKU]],3)</f>
        <v>XNS</v>
      </c>
      <c r="AD6138" s="37" t="str" cm="1">
        <f t="array" aca="1" ref="AD6138" ca="1">IFERROR(
  INDEX(
    montadora[Montadora],
    MATCH(TRUE,LEFT(J6516,NÚCARACT(montadora[SKU Parcial]))=montadora[SKU Parcial],0)
  ),
  ""
)</f>
        <v/>
      </c>
    </row>
    <row r="6139" spans="1:30" x14ac:dyDescent="0.25">
      <c r="A6139" s="42" t="s">
        <v>22321</v>
      </c>
      <c r="B6139" s="42" t="s">
        <v>22322</v>
      </c>
      <c r="C6139" s="42" t="s">
        <v>22323</v>
      </c>
      <c r="D6139" s="42" t="s">
        <v>420</v>
      </c>
      <c r="E6139" s="42" t="s">
        <v>66</v>
      </c>
      <c r="F6139" s="42" t="s">
        <v>71</v>
      </c>
      <c r="G6139" s="42" t="s">
        <v>11227</v>
      </c>
      <c r="H6139" s="7" t="s">
        <v>30</v>
      </c>
      <c r="I6139" s="42" t="s">
        <v>31</v>
      </c>
      <c r="J6139" s="42" t="s">
        <v>354</v>
      </c>
      <c r="K6139" s="8" t="s">
        <v>25557</v>
      </c>
      <c r="L6139" s="7" t="s">
        <v>11229</v>
      </c>
      <c r="M6139" s="44">
        <v>328.8</v>
      </c>
      <c r="N6139" s="7">
        <v>1</v>
      </c>
      <c r="O6139" s="44">
        <v>328.8</v>
      </c>
      <c r="P6139" s="44">
        <v>105</v>
      </c>
      <c r="Q6139" s="44">
        <v>26.7</v>
      </c>
      <c r="R6139" s="44">
        <v>39.46</v>
      </c>
      <c r="S6139" s="44">
        <v>0</v>
      </c>
      <c r="T6139" s="44">
        <v>24.95</v>
      </c>
      <c r="U6139" s="44">
        <v>132.69</v>
      </c>
      <c r="V6139" s="49" t="s">
        <v>24254</v>
      </c>
      <c r="W6139" s="42" t="s">
        <v>34</v>
      </c>
      <c r="X6139" s="43">
        <v>120337817657</v>
      </c>
      <c r="Y6139" s="43">
        <v>45275612223</v>
      </c>
      <c r="Z6139" s="43" t="s">
        <v>7980</v>
      </c>
      <c r="AA6139" s="37" t="str">
        <f>VLOOKUP(J6139, sku!B:C, 2, FALSE)</f>
        <v>Travessa Chevrolet - Slim - - - Spin - 2012 A 2024 - Preto</v>
      </c>
      <c r="AB6139" s="37" t="str">
        <f>VLOOKUP(J6139, sku!B:BM, 64, FALSE)</f>
        <v>Fabricação</v>
      </c>
      <c r="AC6139" s="37" t="str">
        <f>LEFT(pedidos[[#This Row],[SKU]],3)</f>
        <v>XGM</v>
      </c>
      <c r="AD6139" s="37" t="str" cm="1">
        <f t="array" aca="1" ref="AD6139" ca="1">IFERROR(
  INDEX(
    montadora[Montadora],
    MATCH(TRUE,LEFT(J6517,NÚCARACT(montadora[SKU Parcial]))=montadora[SKU Parcial],0)
  ),
  ""
)</f>
        <v/>
      </c>
    </row>
    <row r="6140" spans="1:30" x14ac:dyDescent="0.25">
      <c r="A6140" s="42" t="s">
        <v>22324</v>
      </c>
      <c r="B6140" s="42" t="s">
        <v>22325</v>
      </c>
      <c r="C6140" s="42" t="s">
        <v>22326</v>
      </c>
      <c r="D6140" s="42" t="s">
        <v>319</v>
      </c>
      <c r="E6140" s="42" t="s">
        <v>66</v>
      </c>
      <c r="F6140" s="42" t="s">
        <v>71</v>
      </c>
      <c r="G6140" s="42" t="s">
        <v>11227</v>
      </c>
      <c r="H6140" s="7" t="s">
        <v>30</v>
      </c>
      <c r="I6140" s="42" t="s">
        <v>31</v>
      </c>
      <c r="J6140" s="42" t="s">
        <v>392</v>
      </c>
      <c r="K6140" s="8" t="s">
        <v>25573</v>
      </c>
      <c r="L6140" s="7" t="s">
        <v>11229</v>
      </c>
      <c r="M6140" s="44">
        <v>328.8</v>
      </c>
      <c r="N6140" s="7">
        <v>1</v>
      </c>
      <c r="O6140" s="44">
        <v>328.8</v>
      </c>
      <c r="P6140" s="44">
        <v>105</v>
      </c>
      <c r="Q6140" s="44">
        <v>26.7</v>
      </c>
      <c r="R6140" s="44">
        <v>39.46</v>
      </c>
      <c r="S6140" s="44">
        <v>0</v>
      </c>
      <c r="T6140" s="44">
        <v>24.95</v>
      </c>
      <c r="U6140" s="44">
        <v>132.69</v>
      </c>
      <c r="V6140" s="49" t="s">
        <v>24254</v>
      </c>
      <c r="W6140" s="42" t="s">
        <v>34</v>
      </c>
      <c r="X6140" s="43">
        <v>121016005196</v>
      </c>
      <c r="Y6140" s="43">
        <v>45283460271</v>
      </c>
      <c r="Z6140" s="43" t="s">
        <v>7980</v>
      </c>
      <c r="AA6140" s="37" t="str">
        <f>VLOOKUP(J6140, sku!B:C, 2, FALSE)</f>
        <v>Travessa Chevrolet - Slim - - - S10 - 2014 A 2025 - Preto</v>
      </c>
      <c r="AB6140" s="37" t="str">
        <f>VLOOKUP(J6140, sku!B:BM, 64, FALSE)</f>
        <v>Fabricação</v>
      </c>
      <c r="AC6140" s="37" t="str">
        <f>LEFT(pedidos[[#This Row],[SKU]],3)</f>
        <v>XGM</v>
      </c>
      <c r="AD6140" s="37" t="str" cm="1">
        <f t="array" aca="1" ref="AD6140" ca="1">IFERROR(
  INDEX(
    montadora[Montadora],
    MATCH(TRUE,LEFT(J6518,NÚCARACT(montadora[SKU Parcial]))=montadora[SKU Parcial],0)
  ),
  ""
)</f>
        <v/>
      </c>
    </row>
    <row r="6141" spans="1:30" x14ac:dyDescent="0.25">
      <c r="A6141" s="42" t="s">
        <v>22327</v>
      </c>
      <c r="B6141" s="42" t="s">
        <v>36</v>
      </c>
      <c r="C6141" s="42" t="s">
        <v>426</v>
      </c>
      <c r="D6141" s="42" t="s">
        <v>27</v>
      </c>
      <c r="E6141" s="42" t="s">
        <v>66</v>
      </c>
      <c r="F6141" s="42" t="s">
        <v>71</v>
      </c>
      <c r="G6141" s="42" t="s">
        <v>11227</v>
      </c>
      <c r="H6141" s="7" t="s">
        <v>30</v>
      </c>
      <c r="I6141" s="42" t="s">
        <v>31</v>
      </c>
      <c r="J6141" s="42" t="s">
        <v>392</v>
      </c>
      <c r="K6141" s="8" t="s">
        <v>25575</v>
      </c>
      <c r="L6141" s="7" t="s">
        <v>11229</v>
      </c>
      <c r="M6141" s="44">
        <v>328.8</v>
      </c>
      <c r="N6141" s="7">
        <v>1</v>
      </c>
      <c r="O6141" s="44">
        <v>328.8</v>
      </c>
      <c r="P6141" s="44">
        <v>105</v>
      </c>
      <c r="Q6141" s="44">
        <v>26.7</v>
      </c>
      <c r="R6141" s="44">
        <v>39.46</v>
      </c>
      <c r="S6141" s="44">
        <v>0</v>
      </c>
      <c r="T6141" s="44">
        <v>24.95</v>
      </c>
      <c r="U6141" s="44">
        <v>132.69</v>
      </c>
      <c r="V6141" s="49" t="s">
        <v>24254</v>
      </c>
      <c r="W6141" s="42" t="s">
        <v>34</v>
      </c>
      <c r="X6141" s="43">
        <v>120708511065</v>
      </c>
      <c r="Y6141" s="43">
        <v>45294063748</v>
      </c>
      <c r="Z6141" s="43" t="s">
        <v>7980</v>
      </c>
      <c r="AA6141" s="37" t="str">
        <f>VLOOKUP(J6141, sku!B:C, 2, FALSE)</f>
        <v>Travessa Chevrolet - Slim - - - S10 - 2014 A 2025 - Preto</v>
      </c>
      <c r="AB6141" s="37" t="str">
        <f>VLOOKUP(J6141, sku!B:BM, 64, FALSE)</f>
        <v>Fabricação</v>
      </c>
      <c r="AC6141" s="37" t="str">
        <f>LEFT(pedidos[[#This Row],[SKU]],3)</f>
        <v>XGM</v>
      </c>
      <c r="AD6141" s="37" t="str" cm="1">
        <f t="array" aca="1" ref="AD6141" ca="1">IFERROR(
  INDEX(
    montadora[Montadora],
    MATCH(TRUE,LEFT(J6519,NÚCARACT(montadora[SKU Parcial]))=montadora[SKU Parcial],0)
  ),
  ""
)</f>
        <v/>
      </c>
    </row>
    <row r="6142" spans="1:30" x14ac:dyDescent="0.25">
      <c r="A6142" s="42" t="s">
        <v>22328</v>
      </c>
      <c r="B6142" s="42" t="s">
        <v>22329</v>
      </c>
      <c r="C6142" s="42" t="s">
        <v>22330</v>
      </c>
      <c r="D6142" s="42" t="s">
        <v>709</v>
      </c>
      <c r="E6142" s="42" t="s">
        <v>66</v>
      </c>
      <c r="F6142" s="42" t="s">
        <v>71</v>
      </c>
      <c r="G6142" s="42" t="s">
        <v>11227</v>
      </c>
      <c r="H6142" s="7" t="s">
        <v>30</v>
      </c>
      <c r="I6142" s="42" t="s">
        <v>36</v>
      </c>
      <c r="J6142" s="42" t="s">
        <v>68</v>
      </c>
      <c r="K6142" s="8" t="s">
        <v>25575</v>
      </c>
      <c r="L6142" s="7" t="s">
        <v>11229</v>
      </c>
      <c r="M6142" s="44">
        <v>328.8</v>
      </c>
      <c r="N6142" s="7">
        <v>1</v>
      </c>
      <c r="O6142" s="44">
        <v>332.79</v>
      </c>
      <c r="P6142" s="44">
        <v>105</v>
      </c>
      <c r="Q6142" s="44">
        <v>26.7</v>
      </c>
      <c r="R6142" s="44">
        <v>39.46</v>
      </c>
      <c r="S6142" s="44">
        <v>3.99</v>
      </c>
      <c r="T6142" s="44">
        <v>24.95</v>
      </c>
      <c r="U6142" s="44">
        <v>132.69</v>
      </c>
      <c r="V6142" s="49" t="s">
        <v>24254</v>
      </c>
      <c r="W6142" s="42" t="s">
        <v>34</v>
      </c>
      <c r="X6142" s="43">
        <v>120727003855</v>
      </c>
      <c r="Y6142" s="43">
        <v>45294776939</v>
      </c>
      <c r="Z6142" s="43" t="s">
        <v>7980</v>
      </c>
      <c r="AA6142" s="37" t="str">
        <f>VLOOKUP(J6142, sku!B:C, 2, FALSE)</f>
        <v>Travessa Chevrolet - Slim - - - Montana - 2023+ - Preto</v>
      </c>
      <c r="AB6142" s="37" t="str">
        <f>VLOOKUP(J6142, sku!B:BM, 64, FALSE)</f>
        <v>Fabricação</v>
      </c>
      <c r="AC6142" s="37" t="str">
        <f>LEFT(pedidos[[#This Row],[SKU]],3)</f>
        <v>XGM</v>
      </c>
      <c r="AD6142" s="37" t="str" cm="1">
        <f t="array" aca="1" ref="AD6142" ca="1">IFERROR(
  INDEX(
    montadora[Montadora],
    MATCH(TRUE,LEFT(J6520,NÚCARACT(montadora[SKU Parcial]))=montadora[SKU Parcial],0)
  ),
  ""
)</f>
        <v/>
      </c>
    </row>
    <row r="6143" spans="1:30" x14ac:dyDescent="0.25">
      <c r="A6143" s="42" t="s">
        <v>22331</v>
      </c>
      <c r="B6143" s="42" t="s">
        <v>36</v>
      </c>
      <c r="C6143" s="42" t="s">
        <v>1869</v>
      </c>
      <c r="D6143" s="42" t="s">
        <v>534</v>
      </c>
      <c r="E6143" s="42" t="s">
        <v>66</v>
      </c>
      <c r="F6143" s="42" t="s">
        <v>71</v>
      </c>
      <c r="G6143" s="42" t="s">
        <v>11227</v>
      </c>
      <c r="H6143" s="7" t="s">
        <v>30</v>
      </c>
      <c r="I6143" s="42" t="s">
        <v>31</v>
      </c>
      <c r="J6143" s="42" t="s">
        <v>396</v>
      </c>
      <c r="K6143" s="8" t="s">
        <v>25600</v>
      </c>
      <c r="L6143" s="7" t="s">
        <v>11229</v>
      </c>
      <c r="M6143" s="44">
        <v>328.8</v>
      </c>
      <c r="N6143" s="7">
        <v>1</v>
      </c>
      <c r="O6143" s="44">
        <v>365.79</v>
      </c>
      <c r="P6143" s="44">
        <v>105</v>
      </c>
      <c r="Q6143" s="44">
        <v>26.7</v>
      </c>
      <c r="R6143" s="44">
        <v>39.46</v>
      </c>
      <c r="S6143" s="44">
        <v>36.99</v>
      </c>
      <c r="T6143" s="44">
        <v>24.95</v>
      </c>
      <c r="U6143" s="44">
        <v>132.69</v>
      </c>
      <c r="V6143" s="49" t="s">
        <v>24254</v>
      </c>
      <c r="W6143" s="42" t="s">
        <v>34</v>
      </c>
      <c r="X6143" s="43">
        <v>121330015313</v>
      </c>
      <c r="Y6143" s="43">
        <v>45320623201</v>
      </c>
      <c r="Z6143" s="43" t="s">
        <v>7980</v>
      </c>
      <c r="AA6143" s="37" t="str">
        <f>VLOOKUP(J6143, sku!B:C, 2, FALSE)</f>
        <v>Travessa Chevrolet - Slim - - - Montana - 2023+ - Prata</v>
      </c>
      <c r="AB6143" s="37" t="str">
        <f>VLOOKUP(J6143, sku!B:BM, 64, FALSE)</f>
        <v>Fabricação</v>
      </c>
      <c r="AC6143" s="37" t="str">
        <f>LEFT(pedidos[[#This Row],[SKU]],3)</f>
        <v>XGM</v>
      </c>
      <c r="AD6143" s="37" t="str" cm="1">
        <f t="array" aca="1" ref="AD6143" ca="1">IFERROR(
  INDEX(
    montadora[Montadora],
    MATCH(TRUE,LEFT(J6521,NÚCARACT(montadora[SKU Parcial]))=montadora[SKU Parcial],0)
  ),
  ""
)</f>
        <v/>
      </c>
    </row>
    <row r="6144" spans="1:30" x14ac:dyDescent="0.25">
      <c r="A6144" s="42" t="s">
        <v>23438</v>
      </c>
      <c r="B6144" s="42" t="s">
        <v>36</v>
      </c>
      <c r="C6144" s="42" t="s">
        <v>2834</v>
      </c>
      <c r="D6144" s="42" t="s">
        <v>27</v>
      </c>
      <c r="E6144" s="42" t="s">
        <v>66</v>
      </c>
      <c r="F6144" s="42" t="s">
        <v>71</v>
      </c>
      <c r="G6144" s="42" t="s">
        <v>11227</v>
      </c>
      <c r="H6144" s="7" t="s">
        <v>30</v>
      </c>
      <c r="I6144" s="42" t="s">
        <v>31</v>
      </c>
      <c r="J6144" s="42" t="s">
        <v>72</v>
      </c>
      <c r="K6144" s="8" t="s">
        <v>25600</v>
      </c>
      <c r="L6144" s="7" t="s">
        <v>11229</v>
      </c>
      <c r="M6144" s="44">
        <v>328.8</v>
      </c>
      <c r="N6144" s="7">
        <v>1</v>
      </c>
      <c r="O6144" s="44">
        <v>328.8</v>
      </c>
      <c r="P6144" s="44">
        <v>105</v>
      </c>
      <c r="Q6144" s="44">
        <v>26.7</v>
      </c>
      <c r="R6144" s="44">
        <v>39.46</v>
      </c>
      <c r="S6144" s="44">
        <v>0</v>
      </c>
      <c r="T6144" s="44">
        <v>24.95</v>
      </c>
      <c r="U6144" s="44">
        <v>132.69</v>
      </c>
      <c r="V6144" s="49" t="s">
        <v>24254</v>
      </c>
      <c r="W6144" s="42" t="s">
        <v>34</v>
      </c>
      <c r="X6144" s="43">
        <v>121387693989</v>
      </c>
      <c r="Y6144" s="43">
        <v>45324044536</v>
      </c>
      <c r="Z6144" s="43" t="s">
        <v>7980</v>
      </c>
      <c r="AA6144" s="37" t="str">
        <f>VLOOKUP(J6144, sku!B:C, 2, FALSE)</f>
        <v>Travessa Chevrolet - Slim - - - Tracker - 2020 A 2024 - Preto</v>
      </c>
      <c r="AB6144" s="37" t="str">
        <f>VLOOKUP(J6144, sku!B:BM, 64, FALSE)</f>
        <v>Fabricação</v>
      </c>
      <c r="AC6144" s="37" t="str">
        <f>LEFT(pedidos[[#This Row],[SKU]],3)</f>
        <v>XGM</v>
      </c>
      <c r="AD6144" s="37" t="str" cm="1">
        <f t="array" aca="1" ref="AD6144" ca="1">IFERROR(
  INDEX(
    montadora[Montadora],
    MATCH(TRUE,LEFT(J6522,NÚCARACT(montadora[SKU Parcial]))=montadora[SKU Parcial],0)
  ),
  ""
)</f>
        <v/>
      </c>
    </row>
    <row r="6145" spans="1:30" x14ac:dyDescent="0.25">
      <c r="A6145" s="42" t="s">
        <v>23439</v>
      </c>
      <c r="B6145" s="42" t="s">
        <v>36</v>
      </c>
      <c r="C6145" s="42" t="s">
        <v>23440</v>
      </c>
      <c r="D6145" s="42" t="s">
        <v>395</v>
      </c>
      <c r="E6145" s="42" t="s">
        <v>66</v>
      </c>
      <c r="F6145" s="42" t="s">
        <v>71</v>
      </c>
      <c r="G6145" s="42" t="s">
        <v>11227</v>
      </c>
      <c r="H6145" s="7" t="s">
        <v>30</v>
      </c>
      <c r="I6145" s="42" t="s">
        <v>31</v>
      </c>
      <c r="J6145" s="42" t="s">
        <v>7098</v>
      </c>
      <c r="K6145" s="8" t="s">
        <v>25600</v>
      </c>
      <c r="L6145" s="7" t="s">
        <v>11229</v>
      </c>
      <c r="M6145" s="44">
        <v>328.8</v>
      </c>
      <c r="N6145" s="7">
        <v>1</v>
      </c>
      <c r="O6145" s="44">
        <v>328.8</v>
      </c>
      <c r="P6145" s="44">
        <v>105</v>
      </c>
      <c r="Q6145" s="44">
        <v>26.7</v>
      </c>
      <c r="R6145" s="44">
        <v>39.46</v>
      </c>
      <c r="S6145" s="44">
        <v>0</v>
      </c>
      <c r="T6145" s="44">
        <v>24.95</v>
      </c>
      <c r="U6145" s="44">
        <v>132.69</v>
      </c>
      <c r="V6145" s="49" t="s">
        <v>24254</v>
      </c>
      <c r="W6145" s="42" t="s">
        <v>34</v>
      </c>
      <c r="X6145" s="43">
        <v>121940602086</v>
      </c>
      <c r="Y6145" s="43">
        <v>45325440561</v>
      </c>
      <c r="Z6145" s="43" t="s">
        <v>7980</v>
      </c>
      <c r="AA6145" s="37" t="str">
        <f>VLOOKUP(J6145, sku!B:C, 2, FALSE)</f>
        <v>Travessa Chevrolet - Slim - - - Tracker - 2020 A 2024 - Prata</v>
      </c>
      <c r="AB6145" s="37" t="str">
        <f>VLOOKUP(J6145, sku!B:BM, 64, FALSE)</f>
        <v>Fabricação</v>
      </c>
      <c r="AC6145" s="37" t="str">
        <f>LEFT(pedidos[[#This Row],[SKU]],3)</f>
        <v>XGM</v>
      </c>
      <c r="AD6145" s="37" t="str" cm="1">
        <f t="array" aca="1" ref="AD6145" ca="1">IFERROR(
  INDEX(
    montadora[Montadora],
    MATCH(TRUE,LEFT(J6523,NÚCARACT(montadora[SKU Parcial]))=montadora[SKU Parcial],0)
  ),
  ""
)</f>
        <v/>
      </c>
    </row>
    <row r="6146" spans="1:30" x14ac:dyDescent="0.25">
      <c r="A6146" s="42" t="s">
        <v>23441</v>
      </c>
      <c r="B6146" s="42" t="s">
        <v>23442</v>
      </c>
      <c r="C6146" s="42" t="s">
        <v>278</v>
      </c>
      <c r="D6146" s="42" t="s">
        <v>27</v>
      </c>
      <c r="E6146" s="42" t="s">
        <v>66</v>
      </c>
      <c r="F6146" s="42" t="s">
        <v>67</v>
      </c>
      <c r="G6146" s="42" t="s">
        <v>11227</v>
      </c>
      <c r="H6146" s="7" t="s">
        <v>30</v>
      </c>
      <c r="I6146" s="42" t="s">
        <v>31</v>
      </c>
      <c r="J6146" s="42" t="s">
        <v>1844</v>
      </c>
      <c r="K6146" s="8" t="s">
        <v>25558</v>
      </c>
      <c r="L6146" s="7" t="s">
        <v>11229</v>
      </c>
      <c r="M6146" s="44">
        <v>328.8</v>
      </c>
      <c r="N6146" s="7">
        <v>1</v>
      </c>
      <c r="O6146" s="44">
        <v>328.8</v>
      </c>
      <c r="P6146" s="44">
        <v>105</v>
      </c>
      <c r="Q6146" s="44">
        <v>26.7</v>
      </c>
      <c r="R6146" s="44">
        <v>39.46</v>
      </c>
      <c r="S6146" s="44">
        <v>0</v>
      </c>
      <c r="T6146" s="44">
        <v>24.95</v>
      </c>
      <c r="U6146" s="44">
        <v>132.69</v>
      </c>
      <c r="V6146" s="49" t="s">
        <v>24254</v>
      </c>
      <c r="W6146" s="42" t="s">
        <v>34</v>
      </c>
      <c r="X6146" s="43">
        <v>122352847574</v>
      </c>
      <c r="Y6146" s="43">
        <v>45343001800</v>
      </c>
      <c r="Z6146" s="43" t="s">
        <v>7980</v>
      </c>
      <c r="AA6146" s="37" t="str">
        <f>VLOOKUP(J6146, sku!B:C, 2, FALSE)</f>
        <v>Travessa Chevrolet - Slim - - - Spin - 2012 A 2024 - Prata</v>
      </c>
      <c r="AB6146" s="37" t="str">
        <f>VLOOKUP(J6146, sku!B:BM, 64, FALSE)</f>
        <v>Fabricação</v>
      </c>
      <c r="AC6146" s="37" t="str">
        <f>LEFT(pedidos[[#This Row],[SKU]],3)</f>
        <v>XGM</v>
      </c>
      <c r="AD6146" s="37" t="str" cm="1">
        <f t="array" aca="1" ref="AD6146" ca="1">IFERROR(
  INDEX(
    montadora[Montadora],
    MATCH(TRUE,LEFT(J6524,NÚCARACT(montadora[SKU Parcial]))=montadora[SKU Parcial],0)
  ),
  ""
)</f>
        <v/>
      </c>
    </row>
    <row r="6147" spans="1:30" x14ac:dyDescent="0.25">
      <c r="A6147" s="42" t="s">
        <v>23443</v>
      </c>
      <c r="B6147" s="42" t="s">
        <v>23444</v>
      </c>
      <c r="C6147" s="42" t="s">
        <v>7015</v>
      </c>
      <c r="D6147" s="42" t="s">
        <v>534</v>
      </c>
      <c r="E6147" s="42" t="s">
        <v>66</v>
      </c>
      <c r="F6147" s="42" t="s">
        <v>67</v>
      </c>
      <c r="G6147" s="42" t="s">
        <v>11227</v>
      </c>
      <c r="H6147" s="7" t="s">
        <v>30</v>
      </c>
      <c r="I6147" s="42" t="s">
        <v>31</v>
      </c>
      <c r="J6147" s="42" t="s">
        <v>72</v>
      </c>
      <c r="K6147" s="8" t="s">
        <v>25559</v>
      </c>
      <c r="L6147" s="7" t="s">
        <v>11229</v>
      </c>
      <c r="M6147" s="44">
        <v>328.8</v>
      </c>
      <c r="N6147" s="7">
        <v>1</v>
      </c>
      <c r="O6147" s="44">
        <v>328.8</v>
      </c>
      <c r="P6147" s="44">
        <v>105</v>
      </c>
      <c r="Q6147" s="44">
        <v>26.7</v>
      </c>
      <c r="R6147" s="44">
        <v>39.46</v>
      </c>
      <c r="S6147" s="44">
        <v>0</v>
      </c>
      <c r="T6147" s="44">
        <v>24.95</v>
      </c>
      <c r="U6147" s="44">
        <v>132.69</v>
      </c>
      <c r="V6147" s="49" t="s">
        <v>24254</v>
      </c>
      <c r="W6147" s="42" t="s">
        <v>89</v>
      </c>
      <c r="X6147" s="43" t="s">
        <v>23445</v>
      </c>
      <c r="Y6147" s="43">
        <v>45348922086</v>
      </c>
      <c r="Z6147" s="43" t="s">
        <v>7980</v>
      </c>
      <c r="AA6147" s="37" t="str">
        <f>VLOOKUP(J6147, sku!B:C, 2, FALSE)</f>
        <v>Travessa Chevrolet - Slim - - - Tracker - 2020 A 2024 - Preto</v>
      </c>
      <c r="AB6147" s="37" t="str">
        <f>VLOOKUP(J6147, sku!B:BM, 64, FALSE)</f>
        <v>Fabricação</v>
      </c>
      <c r="AC6147" s="37" t="str">
        <f>LEFT(pedidos[[#This Row],[SKU]],3)</f>
        <v>XGM</v>
      </c>
      <c r="AD6147" s="37" t="str" cm="1">
        <f t="array" aca="1" ref="AD6147" ca="1">IFERROR(
  INDEX(
    montadora[Montadora],
    MATCH(TRUE,LEFT(J6525,NÚCARACT(montadora[SKU Parcial]))=montadora[SKU Parcial],0)
  ),
  ""
)</f>
        <v/>
      </c>
    </row>
    <row r="6148" spans="1:30" x14ac:dyDescent="0.25">
      <c r="A6148" s="42" t="s">
        <v>23446</v>
      </c>
      <c r="B6148" s="42" t="s">
        <v>23447</v>
      </c>
      <c r="C6148" s="42" t="s">
        <v>3326</v>
      </c>
      <c r="D6148" s="42" t="s">
        <v>27</v>
      </c>
      <c r="E6148" s="42" t="s">
        <v>66</v>
      </c>
      <c r="F6148" s="42" t="s">
        <v>67</v>
      </c>
      <c r="G6148" s="42" t="s">
        <v>11227</v>
      </c>
      <c r="H6148" s="7" t="s">
        <v>30</v>
      </c>
      <c r="I6148" s="42" t="s">
        <v>31</v>
      </c>
      <c r="J6148" s="42" t="s">
        <v>11217</v>
      </c>
      <c r="K6148" s="8" t="s">
        <v>25559</v>
      </c>
      <c r="L6148" s="7" t="s">
        <v>11229</v>
      </c>
      <c r="M6148" s="44">
        <v>328.8</v>
      </c>
      <c r="N6148" s="7">
        <v>1</v>
      </c>
      <c r="O6148" s="44">
        <v>328.8</v>
      </c>
      <c r="P6148" s="44">
        <v>105</v>
      </c>
      <c r="Q6148" s="44">
        <v>26.7</v>
      </c>
      <c r="R6148" s="44">
        <v>39.46</v>
      </c>
      <c r="S6148" s="44">
        <v>0</v>
      </c>
      <c r="T6148" s="44">
        <v>24.95</v>
      </c>
      <c r="U6148" s="44">
        <v>132.69</v>
      </c>
      <c r="V6148" s="49" t="s">
        <v>24254</v>
      </c>
      <c r="W6148" s="42" t="s">
        <v>34</v>
      </c>
      <c r="X6148" s="43">
        <v>121991730167</v>
      </c>
      <c r="Y6148" s="43">
        <v>45350334788</v>
      </c>
      <c r="Z6148" s="43" t="s">
        <v>7980</v>
      </c>
      <c r="AA6148" s="37" t="str">
        <f>VLOOKUP(J6148, sku!B:C, 2, FALSE)</f>
        <v>Travessa Chevrolet - Slim - - - Zafira - 2001 A 2012 - Preto</v>
      </c>
      <c r="AB6148" s="37" t="str">
        <f>VLOOKUP(J6148, sku!B:BM, 64, FALSE)</f>
        <v>Fabricação</v>
      </c>
      <c r="AC6148" s="37" t="str">
        <f>LEFT(pedidos[[#This Row],[SKU]],3)</f>
        <v>XGM</v>
      </c>
      <c r="AD6148" s="37" t="str" cm="1">
        <f t="array" aca="1" ref="AD6148" ca="1">IFERROR(
  INDEX(
    montadora[Montadora],
    MATCH(TRUE,LEFT(J6526,NÚCARACT(montadora[SKU Parcial]))=montadora[SKU Parcial],0)
  ),
  ""
)</f>
        <v/>
      </c>
    </row>
    <row r="6149" spans="1:30" x14ac:dyDescent="0.25">
      <c r="A6149" s="42" t="s">
        <v>23448</v>
      </c>
      <c r="B6149" s="42" t="s">
        <v>23449</v>
      </c>
      <c r="C6149" s="42" t="s">
        <v>1204</v>
      </c>
      <c r="D6149" s="42" t="s">
        <v>191</v>
      </c>
      <c r="E6149" s="42" t="s">
        <v>66</v>
      </c>
      <c r="F6149" s="42" t="s">
        <v>67</v>
      </c>
      <c r="G6149" s="42" t="s">
        <v>11227</v>
      </c>
      <c r="H6149" s="7" t="s">
        <v>30</v>
      </c>
      <c r="I6149" s="42" t="s">
        <v>31</v>
      </c>
      <c r="J6149" s="42" t="s">
        <v>1819</v>
      </c>
      <c r="K6149" s="8" t="s">
        <v>25594</v>
      </c>
      <c r="L6149" s="7" t="s">
        <v>11229</v>
      </c>
      <c r="M6149" s="44">
        <v>328.8</v>
      </c>
      <c r="N6149" s="7">
        <v>1</v>
      </c>
      <c r="O6149" s="44">
        <v>328.8</v>
      </c>
      <c r="P6149" s="44">
        <v>105</v>
      </c>
      <c r="Q6149" s="44">
        <v>26.7</v>
      </c>
      <c r="R6149" s="44">
        <v>39.46</v>
      </c>
      <c r="S6149" s="44">
        <v>0</v>
      </c>
      <c r="T6149" s="44">
        <v>24.95</v>
      </c>
      <c r="U6149" s="44">
        <v>132.69</v>
      </c>
      <c r="V6149" s="49" t="s">
        <v>24254</v>
      </c>
      <c r="W6149" s="42" t="s">
        <v>34</v>
      </c>
      <c r="X6149" s="43">
        <v>122036116275</v>
      </c>
      <c r="Y6149" s="43">
        <v>45352244286</v>
      </c>
      <c r="Z6149" s="43" t="s">
        <v>7980</v>
      </c>
      <c r="AA6149" s="37" t="str">
        <f>VLOOKUP(J6149, sku!B:C, 2, FALSE)</f>
        <v>Travessa Chevrolet - Slim - - - Tracker - 2017 A 2019 - Prata</v>
      </c>
      <c r="AB6149" s="37" t="str">
        <f>VLOOKUP(J6149, sku!B:BM, 64, FALSE)</f>
        <v>Fabricação</v>
      </c>
      <c r="AC6149" s="37" t="str">
        <f>LEFT(pedidos[[#This Row],[SKU]],3)</f>
        <v>XGM</v>
      </c>
      <c r="AD6149" s="37" t="str" cm="1">
        <f t="array" aca="1" ref="AD6149" ca="1">IFERROR(
  INDEX(
    montadora[Montadora],
    MATCH(TRUE,LEFT(J6527,NÚCARACT(montadora[SKU Parcial]))=montadora[SKU Parcial],0)
  ),
  ""
)</f>
        <v/>
      </c>
    </row>
    <row r="6150" spans="1:30" x14ac:dyDescent="0.25">
      <c r="A6150" s="42" t="s">
        <v>22332</v>
      </c>
      <c r="B6150" s="42" t="s">
        <v>22333</v>
      </c>
      <c r="C6150" s="42" t="s">
        <v>22334</v>
      </c>
      <c r="D6150" s="42" t="s">
        <v>27</v>
      </c>
      <c r="E6150" s="42" t="s">
        <v>1291</v>
      </c>
      <c r="F6150" s="42" t="s">
        <v>1292</v>
      </c>
      <c r="G6150" s="42" t="s">
        <v>11227</v>
      </c>
      <c r="H6150" s="7" t="s">
        <v>30</v>
      </c>
      <c r="I6150" s="42" t="s">
        <v>36</v>
      </c>
      <c r="J6150" s="42" t="s">
        <v>703</v>
      </c>
      <c r="K6150" s="8" t="s">
        <v>25600</v>
      </c>
      <c r="L6150" s="7" t="s">
        <v>33</v>
      </c>
      <c r="M6150" s="44">
        <v>28.8</v>
      </c>
      <c r="N6150" s="7">
        <v>2</v>
      </c>
      <c r="O6150" s="44">
        <v>73.59</v>
      </c>
      <c r="P6150" s="44">
        <v>15.04</v>
      </c>
      <c r="Q6150" s="44">
        <v>0</v>
      </c>
      <c r="R6150" s="44">
        <v>19.420000000000002</v>
      </c>
      <c r="S6150" s="44">
        <v>15.99</v>
      </c>
      <c r="T6150" s="44">
        <v>0</v>
      </c>
      <c r="U6150" s="44">
        <v>23.14</v>
      </c>
      <c r="V6150" s="49" t="s">
        <v>24619</v>
      </c>
      <c r="W6150" s="42" t="s">
        <v>34</v>
      </c>
      <c r="X6150" s="43">
        <v>121813217356</v>
      </c>
      <c r="Y6150" s="43">
        <v>45319543308</v>
      </c>
      <c r="Z6150" s="43" t="s">
        <v>7980</v>
      </c>
      <c r="AA6150" s="37" t="str">
        <f>VLOOKUP(J6150, sku!B:C, 2, FALSE)</f>
        <v>Trava Disco De Freio Moto - Preto</v>
      </c>
      <c r="AB6150" s="37" t="str">
        <f>VLOOKUP(J6150, sku!B:BM, 64, FALSE)</f>
        <v>Importação</v>
      </c>
      <c r="AC6150" s="37" t="str">
        <f>LEFT(pedidos[[#This Row],[SKU]],3)</f>
        <v>ET0</v>
      </c>
      <c r="AD6150" s="37" t="str" cm="1">
        <f t="array" aca="1" ref="AD6150" ca="1">IFERROR(
  INDEX(
    montadora[Montadora],
    MATCH(TRUE,LEFT(J6528,NÚCARACT(montadora[SKU Parcial]))=montadora[SKU Parcial],0)
  ),
  ""
)</f>
        <v/>
      </c>
    </row>
    <row r="6151" spans="1:30" x14ac:dyDescent="0.25">
      <c r="A6151" s="42" t="s">
        <v>22335</v>
      </c>
      <c r="B6151" s="42" t="s">
        <v>22336</v>
      </c>
      <c r="C6151" s="42" t="s">
        <v>941</v>
      </c>
      <c r="D6151" s="42" t="s">
        <v>27</v>
      </c>
      <c r="E6151" s="42" t="s">
        <v>1743</v>
      </c>
      <c r="F6151" s="42" t="s">
        <v>1744</v>
      </c>
      <c r="G6151" s="42" t="s">
        <v>11227</v>
      </c>
      <c r="H6151" s="7" t="s">
        <v>30</v>
      </c>
      <c r="I6151" s="42" t="s">
        <v>31</v>
      </c>
      <c r="J6151" s="42" t="s">
        <v>1745</v>
      </c>
      <c r="K6151" s="8" t="s">
        <v>25601</v>
      </c>
      <c r="L6151" s="7" t="s">
        <v>33</v>
      </c>
      <c r="M6151" s="44">
        <v>248.8</v>
      </c>
      <c r="N6151" s="7">
        <v>1</v>
      </c>
      <c r="O6151" s="44">
        <v>250.39</v>
      </c>
      <c r="P6151" s="44">
        <v>105</v>
      </c>
      <c r="Q6151" s="44">
        <v>0</v>
      </c>
      <c r="R6151" s="44">
        <v>29.86</v>
      </c>
      <c r="S6151" s="44">
        <v>1.59</v>
      </c>
      <c r="T6151" s="44">
        <v>14.31</v>
      </c>
      <c r="U6151" s="44">
        <v>99.63</v>
      </c>
      <c r="V6151" s="49" t="s">
        <v>24620</v>
      </c>
      <c r="W6151" s="42" t="s">
        <v>34</v>
      </c>
      <c r="X6151" s="43">
        <v>120857859959</v>
      </c>
      <c r="Y6151" s="43">
        <v>45301065812</v>
      </c>
      <c r="Z6151" s="43" t="s">
        <v>7980</v>
      </c>
      <c r="AA6151" s="37" t="str">
        <f>VLOOKUP(J6151, sku!B:C, 2, FALSE)</f>
        <v>Travessa Fiat - Slim - - - Palio Weekend - 1997 A 2020 - Preto</v>
      </c>
      <c r="AB6151" s="37" t="str">
        <f>VLOOKUP(J6151, sku!B:BM, 64, FALSE)</f>
        <v>Fabricação</v>
      </c>
      <c r="AC6151" s="37" t="str">
        <f>LEFT(pedidos[[#This Row],[SKU]],3)</f>
        <v>XFI</v>
      </c>
      <c r="AD6151" s="37" t="str" cm="1">
        <f t="array" aca="1" ref="AD6151" ca="1">IFERROR(
  INDEX(
    montadora[Montadora],
    MATCH(TRUE,LEFT(J6529,NÚCARACT(montadora[SKU Parcial]))=montadora[SKU Parcial],0)
  ),
  ""
)</f>
        <v/>
      </c>
    </row>
    <row r="6152" spans="1:30" x14ac:dyDescent="0.25">
      <c r="A6152" s="42" t="s">
        <v>23450</v>
      </c>
      <c r="B6152" s="42" t="s">
        <v>23451</v>
      </c>
      <c r="C6152" s="42" t="s">
        <v>23452</v>
      </c>
      <c r="D6152" s="42" t="s">
        <v>27</v>
      </c>
      <c r="E6152" s="42" t="s">
        <v>1743</v>
      </c>
      <c r="F6152" s="42" t="s">
        <v>1744</v>
      </c>
      <c r="G6152" s="42" t="s">
        <v>11227</v>
      </c>
      <c r="H6152" s="7" t="s">
        <v>30</v>
      </c>
      <c r="I6152" s="42" t="s">
        <v>31</v>
      </c>
      <c r="J6152" s="42" t="s">
        <v>7523</v>
      </c>
      <c r="K6152" s="8" t="s">
        <v>25600</v>
      </c>
      <c r="L6152" s="7" t="s">
        <v>33</v>
      </c>
      <c r="M6152" s="44">
        <v>248.8</v>
      </c>
      <c r="N6152" s="7">
        <v>1</v>
      </c>
      <c r="O6152" s="44">
        <v>250.39</v>
      </c>
      <c r="P6152" s="44">
        <v>105</v>
      </c>
      <c r="Q6152" s="44">
        <v>0</v>
      </c>
      <c r="R6152" s="44">
        <v>29.86</v>
      </c>
      <c r="S6152" s="44">
        <v>1.59</v>
      </c>
      <c r="T6152" s="44">
        <v>14.31</v>
      </c>
      <c r="U6152" s="44">
        <v>99.63</v>
      </c>
      <c r="V6152" s="49" t="s">
        <v>24620</v>
      </c>
      <c r="W6152" s="42" t="s">
        <v>34</v>
      </c>
      <c r="X6152" s="43">
        <v>121936232516</v>
      </c>
      <c r="Y6152" s="43">
        <v>45325352492</v>
      </c>
      <c r="Z6152" s="43" t="s">
        <v>7980</v>
      </c>
      <c r="AA6152" s="37" t="str">
        <f>VLOOKUP(J6152, sku!B:C, 2, FALSE)</f>
        <v>Travessa Fiat - Slim - - - Palio Weekend - 1997 A 2020 - Grafite</v>
      </c>
      <c r="AB6152" s="37" t="str">
        <f>VLOOKUP(J6152, sku!B:BM, 64, FALSE)</f>
        <v>Fabricação</v>
      </c>
      <c r="AC6152" s="37" t="str">
        <f>LEFT(pedidos[[#This Row],[SKU]],3)</f>
        <v>XFI</v>
      </c>
      <c r="AD6152" s="37" t="str" cm="1">
        <f t="array" aca="1" ref="AD6152" ca="1">IFERROR(
  INDEX(
    montadora[Montadora],
    MATCH(TRUE,LEFT(J6530,NÚCARACT(montadora[SKU Parcial]))=montadora[SKU Parcial],0)
  ),
  ""
)</f>
        <v/>
      </c>
    </row>
    <row r="6153" spans="1:30" x14ac:dyDescent="0.25">
      <c r="A6153" s="42" t="s">
        <v>25602</v>
      </c>
      <c r="B6153" s="42" t="s">
        <v>36</v>
      </c>
      <c r="C6153" s="42" t="s">
        <v>25603</v>
      </c>
      <c r="D6153" s="42" t="s">
        <v>27</v>
      </c>
      <c r="E6153" s="42" t="s">
        <v>1705</v>
      </c>
      <c r="F6153" s="42" t="s">
        <v>1706</v>
      </c>
      <c r="G6153" s="42" t="s">
        <v>11227</v>
      </c>
      <c r="H6153" s="7" t="s">
        <v>30</v>
      </c>
      <c r="I6153" s="42" t="s">
        <v>31</v>
      </c>
      <c r="J6153" s="42" t="s">
        <v>1707</v>
      </c>
      <c r="K6153" s="8" t="s">
        <v>25561</v>
      </c>
      <c r="L6153" s="7" t="s">
        <v>33</v>
      </c>
      <c r="M6153" s="44">
        <v>248.8</v>
      </c>
      <c r="N6153" s="7">
        <v>1</v>
      </c>
      <c r="O6153" s="44">
        <v>250.39</v>
      </c>
      <c r="P6153" s="44">
        <v>105</v>
      </c>
      <c r="Q6153" s="44">
        <v>0</v>
      </c>
      <c r="R6153" s="44">
        <v>29.86</v>
      </c>
      <c r="S6153" s="44">
        <v>1.59</v>
      </c>
      <c r="T6153" s="44">
        <v>14.31</v>
      </c>
      <c r="U6153" s="44">
        <v>99.63</v>
      </c>
      <c r="V6153" s="49" t="s">
        <v>24620</v>
      </c>
      <c r="W6153" s="42" t="s">
        <v>34</v>
      </c>
      <c r="X6153" s="43">
        <v>124089936204</v>
      </c>
      <c r="Y6153" s="43">
        <v>45422108281</v>
      </c>
      <c r="Z6153" s="43" t="s">
        <v>7980</v>
      </c>
      <c r="AA6153" s="37" t="str">
        <f>VLOOKUP(J6153, sku!B:C, 2, FALSE)</f>
        <v>Travessa Volkswagen - Slim - - - Saveiro Cross - 2010 A 2024 - Preto</v>
      </c>
      <c r="AB6153" s="37" t="str">
        <f>VLOOKUP(J6153, sku!B:BM, 64, FALSE)</f>
        <v>Fabricação</v>
      </c>
      <c r="AC6153" s="37" t="str">
        <f>LEFT(pedidos[[#This Row],[SKU]],3)</f>
        <v>XVW</v>
      </c>
      <c r="AD6153" s="37" t="str" cm="1">
        <f t="array" aca="1" ref="AD6153" ca="1">IFERROR(
  INDEX(
    montadora[Montadora],
    MATCH(TRUE,LEFT(J6531,NÚCARACT(montadora[SKU Parcial]))=montadora[SKU Parcial],0)
  ),
  ""
)</f>
        <v/>
      </c>
    </row>
    <row r="6154" spans="1:30" x14ac:dyDescent="0.25">
      <c r="A6154" s="42" t="s">
        <v>23453</v>
      </c>
      <c r="B6154" s="42" t="s">
        <v>36</v>
      </c>
      <c r="C6154" s="42" t="s">
        <v>23454</v>
      </c>
      <c r="D6154" s="42" t="s">
        <v>27</v>
      </c>
      <c r="E6154" s="42" t="s">
        <v>23455</v>
      </c>
      <c r="F6154" s="42" t="s">
        <v>1179</v>
      </c>
      <c r="G6154" s="42" t="s">
        <v>11228</v>
      </c>
      <c r="H6154" s="7" t="s">
        <v>30</v>
      </c>
      <c r="I6154" s="42" t="s">
        <v>36</v>
      </c>
      <c r="J6154" s="42" t="s">
        <v>304</v>
      </c>
      <c r="K6154" s="8" t="s">
        <v>25556</v>
      </c>
      <c r="L6154" s="7" t="s">
        <v>33</v>
      </c>
      <c r="M6154" s="44">
        <v>58.8</v>
      </c>
      <c r="N6154" s="7">
        <v>1</v>
      </c>
      <c r="O6154" s="44">
        <v>74.790000000000006</v>
      </c>
      <c r="P6154" s="44">
        <v>21.45</v>
      </c>
      <c r="Q6154" s="44">
        <v>0</v>
      </c>
      <c r="R6154" s="44">
        <v>13.81</v>
      </c>
      <c r="S6154" s="44">
        <v>15.99</v>
      </c>
      <c r="T6154" s="44">
        <v>0</v>
      </c>
      <c r="U6154" s="44">
        <v>23.54</v>
      </c>
      <c r="V6154" s="49" t="s">
        <v>24621</v>
      </c>
      <c r="W6154" s="42" t="s">
        <v>34</v>
      </c>
      <c r="X6154" s="43">
        <v>121622250549</v>
      </c>
      <c r="Y6154" s="43">
        <v>45335864741</v>
      </c>
      <c r="Z6154" s="43" t="s">
        <v>7980</v>
      </c>
      <c r="AA6154" s="37" t="str">
        <f>VLOOKUP(J6154, sku!B:C, 2, FALSE)</f>
        <v>Corrente de Moto Antifurto 150cm - Preto</v>
      </c>
      <c r="AB6154" s="37" t="str">
        <f>VLOOKUP(J6154, sku!B:BM, 64, FALSE)</f>
        <v>Importação</v>
      </c>
      <c r="AC6154" s="37" t="str">
        <f>LEFT(pedidos[[#This Row],[SKU]],3)</f>
        <v>XR0</v>
      </c>
      <c r="AD6154" s="37" t="str" cm="1">
        <f t="array" aca="1" ref="AD6154" ca="1">IFERROR(
  INDEX(
    montadora[Montadora],
    MATCH(TRUE,LEFT(J6532,NÚCARACT(montadora[SKU Parcial]))=montadora[SKU Parcial],0)
  ),
  ""
)</f>
        <v/>
      </c>
    </row>
    <row r="6155" spans="1:30" x14ac:dyDescent="0.25">
      <c r="A6155" s="42" t="s">
        <v>23456</v>
      </c>
      <c r="B6155" s="42" t="s">
        <v>36</v>
      </c>
      <c r="C6155" s="42" t="s">
        <v>23457</v>
      </c>
      <c r="D6155" s="42" t="s">
        <v>27</v>
      </c>
      <c r="E6155" s="42" t="s">
        <v>23458</v>
      </c>
      <c r="F6155" s="42" t="s">
        <v>1179</v>
      </c>
      <c r="G6155" s="42" t="s">
        <v>11228</v>
      </c>
      <c r="H6155" s="7" t="s">
        <v>30</v>
      </c>
      <c r="I6155" s="42" t="s">
        <v>36</v>
      </c>
      <c r="J6155" s="42" t="s">
        <v>304</v>
      </c>
      <c r="K6155" s="8" t="s">
        <v>25556</v>
      </c>
      <c r="L6155" s="7" t="s">
        <v>33</v>
      </c>
      <c r="M6155" s="44">
        <v>57.8</v>
      </c>
      <c r="N6155" s="7">
        <v>1</v>
      </c>
      <c r="O6155" s="44">
        <v>73.790000000000006</v>
      </c>
      <c r="P6155" s="44">
        <v>21.45</v>
      </c>
      <c r="Q6155" s="44">
        <v>0</v>
      </c>
      <c r="R6155" s="44">
        <v>13.69</v>
      </c>
      <c r="S6155" s="44">
        <v>15.99</v>
      </c>
      <c r="T6155" s="44">
        <v>0</v>
      </c>
      <c r="U6155" s="44">
        <v>22.66</v>
      </c>
      <c r="V6155" s="49" t="s">
        <v>24260</v>
      </c>
      <c r="W6155" s="42" t="s">
        <v>34</v>
      </c>
      <c r="X6155" s="43">
        <v>121551369839</v>
      </c>
      <c r="Y6155" s="43">
        <v>45332795234</v>
      </c>
      <c r="Z6155" s="43" t="s">
        <v>7980</v>
      </c>
      <c r="AA6155" s="37" t="str">
        <f>VLOOKUP(J6155, sku!B:C, 2, FALSE)</f>
        <v>Corrente de Moto Antifurto 150cm - Preto</v>
      </c>
      <c r="AB6155" s="37" t="str">
        <f>VLOOKUP(J6155, sku!B:BM, 64, FALSE)</f>
        <v>Importação</v>
      </c>
      <c r="AC6155" s="37" t="str">
        <f>LEFT(pedidos[[#This Row],[SKU]],3)</f>
        <v>XR0</v>
      </c>
      <c r="AD6155" s="37" t="str" cm="1">
        <f t="array" aca="1" ref="AD6155" ca="1">IFERROR(
  INDEX(
    montadora[Montadora],
    MATCH(TRUE,LEFT(J6533,NÚCARACT(montadora[SKU Parcial]))=montadora[SKU Parcial],0)
  ),
  ""
)</f>
        <v/>
      </c>
    </row>
    <row r="6156" spans="1:30" x14ac:dyDescent="0.25">
      <c r="A6156" s="42" t="s">
        <v>25604</v>
      </c>
      <c r="B6156" s="42" t="s">
        <v>25605</v>
      </c>
      <c r="C6156" s="42" t="s">
        <v>25606</v>
      </c>
      <c r="D6156" s="42" t="s">
        <v>27</v>
      </c>
      <c r="E6156" s="42" t="s">
        <v>168</v>
      </c>
      <c r="F6156" s="42" t="s">
        <v>82</v>
      </c>
      <c r="G6156" s="42" t="s">
        <v>11228</v>
      </c>
      <c r="H6156" s="7" t="s">
        <v>47</v>
      </c>
      <c r="I6156" s="42" t="s">
        <v>31</v>
      </c>
      <c r="J6156" s="42" t="s">
        <v>434</v>
      </c>
      <c r="K6156" s="8" t="s">
        <v>25561</v>
      </c>
      <c r="L6156" s="7" t="s">
        <v>11229</v>
      </c>
      <c r="M6156" s="44">
        <v>335.8</v>
      </c>
      <c r="N6156" s="7">
        <v>1</v>
      </c>
      <c r="O6156" s="44">
        <v>335.8</v>
      </c>
      <c r="P6156" s="44">
        <v>110</v>
      </c>
      <c r="Q6156" s="44">
        <v>13.33</v>
      </c>
      <c r="R6156" s="44">
        <v>57.09</v>
      </c>
      <c r="S6156" s="44">
        <v>0</v>
      </c>
      <c r="T6156" s="44">
        <v>24.95</v>
      </c>
      <c r="U6156" s="44">
        <v>130.43</v>
      </c>
      <c r="V6156" s="49" t="s">
        <v>24265</v>
      </c>
      <c r="W6156" s="42" t="s">
        <v>34</v>
      </c>
      <c r="X6156" s="43">
        <v>124105131874</v>
      </c>
      <c r="Y6156" s="43">
        <v>45422969654</v>
      </c>
      <c r="Z6156" s="43" t="s">
        <v>7980</v>
      </c>
      <c r="AA6156" s="37" t="str">
        <f>VLOOKUP(J6156, sku!B:C, 2, FALSE)</f>
        <v>Travessa Fiat - Locker - - - Palio Locker - - - Grafite</v>
      </c>
      <c r="AB6156" s="37" t="str">
        <f>VLOOKUP(J6156, sku!B:BM, 64, FALSE)</f>
        <v>Fabricação</v>
      </c>
      <c r="AC6156" s="37" t="str">
        <f>LEFT(pedidos[[#This Row],[SKU]],3)</f>
        <v>XFI</v>
      </c>
      <c r="AD6156" s="37" t="str" cm="1">
        <f t="array" aca="1" ref="AD6156" ca="1">IFERROR(
  INDEX(
    montadora[Montadora],
    MATCH(TRUE,LEFT(J6534,NÚCARACT(montadora[SKU Parcial]))=montadora[SKU Parcial],0)
  ),
  ""
)</f>
        <v/>
      </c>
    </row>
    <row r="6157" spans="1:30" x14ac:dyDescent="0.25">
      <c r="A6157" s="42" t="s">
        <v>23459</v>
      </c>
      <c r="B6157" s="42" t="s">
        <v>23460</v>
      </c>
      <c r="C6157" s="42" t="s">
        <v>23461</v>
      </c>
      <c r="D6157" s="42" t="s">
        <v>138</v>
      </c>
      <c r="E6157" s="42" t="s">
        <v>139</v>
      </c>
      <c r="F6157" s="42" t="s">
        <v>82</v>
      </c>
      <c r="G6157" s="42" t="s">
        <v>11227</v>
      </c>
      <c r="H6157" s="7" t="s">
        <v>30</v>
      </c>
      <c r="I6157" s="42" t="s">
        <v>36</v>
      </c>
      <c r="J6157" s="42" t="s">
        <v>164</v>
      </c>
      <c r="K6157" s="8" t="s">
        <v>25594</v>
      </c>
      <c r="L6157" s="7" t="s">
        <v>11229</v>
      </c>
      <c r="M6157" s="44">
        <v>328.8</v>
      </c>
      <c r="N6157" s="7">
        <v>1</v>
      </c>
      <c r="O6157" s="44">
        <v>328.8</v>
      </c>
      <c r="P6157" s="44">
        <v>110</v>
      </c>
      <c r="Q6157" s="44">
        <v>26.7</v>
      </c>
      <c r="R6157" s="44">
        <v>39.46</v>
      </c>
      <c r="S6157" s="44">
        <v>0</v>
      </c>
      <c r="T6157" s="44">
        <v>24.95</v>
      </c>
      <c r="U6157" s="44">
        <v>127.69</v>
      </c>
      <c r="V6157" s="49" t="s">
        <v>24265</v>
      </c>
      <c r="W6157" s="42" t="s">
        <v>34</v>
      </c>
      <c r="X6157" s="43">
        <v>122052549457</v>
      </c>
      <c r="Y6157" s="43">
        <v>45352564723</v>
      </c>
      <c r="Z6157" s="43" t="s">
        <v>7980</v>
      </c>
      <c r="AA6157" s="37" t="str">
        <f>VLOOKUP(J6157, sku!B:C, 2, FALSE)</f>
        <v>Travessa Fiat - Locker - - - Palio Locker - - - Prata</v>
      </c>
      <c r="AB6157" s="37" t="str">
        <f>VLOOKUP(J6157, sku!B:BM, 64, FALSE)</f>
        <v>Fabricação</v>
      </c>
      <c r="AC6157" s="37" t="str">
        <f>LEFT(pedidos[[#This Row],[SKU]],3)</f>
        <v>XFI</v>
      </c>
      <c r="AD6157" s="37" t="str" cm="1">
        <f t="array" aca="1" ref="AD6157" ca="1">IFERROR(
  INDEX(
    montadora[Montadora],
    MATCH(TRUE,LEFT(J6535,NÚCARACT(montadora[SKU Parcial]))=montadora[SKU Parcial],0)
  ),
  ""
)</f>
        <v/>
      </c>
    </row>
    <row r="6158" spans="1:30" x14ac:dyDescent="0.25">
      <c r="A6158" s="42" t="s">
        <v>23462</v>
      </c>
      <c r="B6158" s="42" t="s">
        <v>36</v>
      </c>
      <c r="C6158" s="42" t="s">
        <v>23463</v>
      </c>
      <c r="D6158" s="42" t="s">
        <v>420</v>
      </c>
      <c r="E6158" s="42" t="s">
        <v>139</v>
      </c>
      <c r="F6158" s="42" t="s">
        <v>82</v>
      </c>
      <c r="G6158" s="42" t="s">
        <v>11227</v>
      </c>
      <c r="H6158" s="7" t="s">
        <v>30</v>
      </c>
      <c r="I6158" s="42" t="s">
        <v>36</v>
      </c>
      <c r="J6158" s="42" t="s">
        <v>83</v>
      </c>
      <c r="K6158" s="8" t="s">
        <v>25577</v>
      </c>
      <c r="L6158" s="7" t="s">
        <v>11229</v>
      </c>
      <c r="M6158" s="44">
        <v>328.8</v>
      </c>
      <c r="N6158" s="7">
        <v>1</v>
      </c>
      <c r="O6158" s="44">
        <v>328.8</v>
      </c>
      <c r="P6158" s="44">
        <v>110</v>
      </c>
      <c r="Q6158" s="44">
        <v>26.7</v>
      </c>
      <c r="R6158" s="44">
        <v>39.46</v>
      </c>
      <c r="S6158" s="44">
        <v>0</v>
      </c>
      <c r="T6158" s="44">
        <v>24.95</v>
      </c>
      <c r="U6158" s="44">
        <v>127.69</v>
      </c>
      <c r="V6158" s="49" t="s">
        <v>24265</v>
      </c>
      <c r="W6158" s="42" t="s">
        <v>34</v>
      </c>
      <c r="X6158" s="43">
        <v>122138707801</v>
      </c>
      <c r="Y6158" s="43">
        <v>45355750855</v>
      </c>
      <c r="Z6158" s="43" t="s">
        <v>7980</v>
      </c>
      <c r="AA6158" s="37" t="str">
        <f>VLOOKUP(J6158, sku!B:C, 2, FALSE)</f>
        <v>Travessa Fiat - Locker - - - Palio Locker - - - Preto</v>
      </c>
      <c r="AB6158" s="37" t="str">
        <f>VLOOKUP(J6158, sku!B:BM, 64, FALSE)</f>
        <v>Fabricação</v>
      </c>
      <c r="AC6158" s="37" t="str">
        <f>LEFT(pedidos[[#This Row],[SKU]],3)</f>
        <v>XFI</v>
      </c>
      <c r="AD6158" s="37" t="str" cm="1">
        <f t="array" aca="1" ref="AD6158" ca="1">IFERROR(
  INDEX(
    montadora[Montadora],
    MATCH(TRUE,LEFT(J6536,NÚCARACT(montadora[SKU Parcial]))=montadora[SKU Parcial],0)
  ),
  ""
)</f>
        <v/>
      </c>
    </row>
    <row r="6159" spans="1:30" x14ac:dyDescent="0.25">
      <c r="A6159" s="42" t="s">
        <v>24622</v>
      </c>
      <c r="B6159" s="42" t="s">
        <v>36</v>
      </c>
      <c r="C6159" s="42" t="s">
        <v>1161</v>
      </c>
      <c r="D6159" s="42" t="s">
        <v>420</v>
      </c>
      <c r="E6159" s="42" t="s">
        <v>139</v>
      </c>
      <c r="F6159" s="42" t="s">
        <v>82</v>
      </c>
      <c r="G6159" s="42" t="s">
        <v>11227</v>
      </c>
      <c r="H6159" s="7" t="s">
        <v>30</v>
      </c>
      <c r="I6159" s="42" t="s">
        <v>31</v>
      </c>
      <c r="J6159" s="42" t="s">
        <v>164</v>
      </c>
      <c r="K6159" s="8" t="s">
        <v>25532</v>
      </c>
      <c r="L6159" s="7" t="s">
        <v>11229</v>
      </c>
      <c r="M6159" s="44">
        <v>328.8</v>
      </c>
      <c r="N6159" s="7">
        <v>1</v>
      </c>
      <c r="O6159" s="44">
        <v>328.8</v>
      </c>
      <c r="P6159" s="44">
        <v>110</v>
      </c>
      <c r="Q6159" s="44">
        <v>26.7</v>
      </c>
      <c r="R6159" s="44">
        <v>39.46</v>
      </c>
      <c r="S6159" s="44">
        <v>0</v>
      </c>
      <c r="T6159" s="44">
        <v>24.95</v>
      </c>
      <c r="U6159" s="44">
        <v>127.69</v>
      </c>
      <c r="V6159" s="49" t="s">
        <v>24265</v>
      </c>
      <c r="W6159" s="42" t="s">
        <v>34</v>
      </c>
      <c r="X6159" s="43">
        <v>122858883474</v>
      </c>
      <c r="Y6159" s="43">
        <v>45365067993</v>
      </c>
      <c r="Z6159" s="43" t="s">
        <v>7980</v>
      </c>
      <c r="AA6159" s="37" t="str">
        <f>VLOOKUP(J6159, sku!B:C, 2, FALSE)</f>
        <v>Travessa Fiat - Locker - - - Palio Locker - - - Prata</v>
      </c>
      <c r="AB6159" s="37" t="str">
        <f>VLOOKUP(J6159, sku!B:BM, 64, FALSE)</f>
        <v>Fabricação</v>
      </c>
      <c r="AC6159" s="37" t="str">
        <f>LEFT(pedidos[[#This Row],[SKU]],3)</f>
        <v>XFI</v>
      </c>
      <c r="AD6159" s="37" t="str" cm="1">
        <f t="array" aca="1" ref="AD6159" ca="1">IFERROR(
  INDEX(
    montadora[Montadora],
    MATCH(TRUE,LEFT(J6537,NÚCARACT(montadora[SKU Parcial]))=montadora[SKU Parcial],0)
  ),
  ""
)</f>
        <v/>
      </c>
    </row>
    <row r="6160" spans="1:30" x14ac:dyDescent="0.25">
      <c r="A6160" s="42" t="s">
        <v>25607</v>
      </c>
      <c r="B6160" s="42" t="s">
        <v>25608</v>
      </c>
      <c r="C6160" s="42" t="s">
        <v>25609</v>
      </c>
      <c r="D6160" s="42" t="s">
        <v>617</v>
      </c>
      <c r="E6160" s="42" t="s">
        <v>168</v>
      </c>
      <c r="F6160" s="42" t="s">
        <v>82</v>
      </c>
      <c r="G6160" s="42" t="s">
        <v>11228</v>
      </c>
      <c r="H6160" s="7" t="s">
        <v>47</v>
      </c>
      <c r="I6160" s="42" t="s">
        <v>31</v>
      </c>
      <c r="J6160" s="42" t="s">
        <v>83</v>
      </c>
      <c r="K6160" s="8" t="s">
        <v>25555</v>
      </c>
      <c r="L6160" s="7" t="s">
        <v>11229</v>
      </c>
      <c r="M6160" s="44">
        <v>332.8</v>
      </c>
      <c r="N6160" s="7">
        <v>1</v>
      </c>
      <c r="O6160" s="44">
        <v>332.8</v>
      </c>
      <c r="P6160" s="44">
        <v>110</v>
      </c>
      <c r="Q6160" s="44">
        <v>13.21</v>
      </c>
      <c r="R6160" s="44">
        <v>56.58</v>
      </c>
      <c r="S6160" s="44">
        <v>0</v>
      </c>
      <c r="T6160" s="44">
        <v>24.95</v>
      </c>
      <c r="U6160" s="44">
        <v>128.06</v>
      </c>
      <c r="V6160" s="49" t="s">
        <v>25610</v>
      </c>
      <c r="W6160" s="42" t="s">
        <v>34</v>
      </c>
      <c r="X6160" s="43">
        <v>123830110869</v>
      </c>
      <c r="Y6160" s="43">
        <v>45433762702</v>
      </c>
      <c r="Z6160" s="43" t="s">
        <v>7980</v>
      </c>
      <c r="AA6160" s="37" t="str">
        <f>VLOOKUP(J6160, sku!B:C, 2, FALSE)</f>
        <v>Travessa Fiat - Locker - - - Palio Locker - - - Preto</v>
      </c>
      <c r="AB6160" s="37" t="str">
        <f>VLOOKUP(J6160, sku!B:BM, 64, FALSE)</f>
        <v>Fabricação</v>
      </c>
      <c r="AC6160" s="37" t="str">
        <f>LEFT(pedidos[[#This Row],[SKU]],3)</f>
        <v>XFI</v>
      </c>
      <c r="AD6160" s="37" t="str" cm="1">
        <f t="array" aca="1" ref="AD6160" ca="1">IFERROR(
  INDEX(
    montadora[Montadora],
    MATCH(TRUE,LEFT(J6538,NÚCARACT(montadora[SKU Parcial]))=montadora[SKU Parcial],0)
  ),
  ""
)</f>
        <v/>
      </c>
    </row>
    <row r="6161" spans="1:30" x14ac:dyDescent="0.25">
      <c r="A6161" s="42" t="s">
        <v>22337</v>
      </c>
      <c r="B6161" s="42" t="s">
        <v>22338</v>
      </c>
      <c r="C6161" s="42" t="s">
        <v>22339</v>
      </c>
      <c r="D6161" s="42" t="s">
        <v>188</v>
      </c>
      <c r="E6161" s="42" t="s">
        <v>451</v>
      </c>
      <c r="F6161" s="42" t="s">
        <v>452</v>
      </c>
      <c r="G6161" s="42" t="s">
        <v>11227</v>
      </c>
      <c r="H6161" s="7" t="s">
        <v>30</v>
      </c>
      <c r="I6161" s="42" t="s">
        <v>31</v>
      </c>
      <c r="J6161" s="42" t="s">
        <v>453</v>
      </c>
      <c r="K6161" s="8" t="s">
        <v>25575</v>
      </c>
      <c r="L6161" s="7" t="s">
        <v>11229</v>
      </c>
      <c r="M6161" s="44">
        <v>348</v>
      </c>
      <c r="N6161" s="7">
        <v>1</v>
      </c>
      <c r="O6161" s="44">
        <v>348</v>
      </c>
      <c r="P6161" s="44">
        <v>120</v>
      </c>
      <c r="Q6161" s="44">
        <v>28.26</v>
      </c>
      <c r="R6161" s="44">
        <v>41.76</v>
      </c>
      <c r="S6161" s="44">
        <v>0</v>
      </c>
      <c r="T6161" s="44">
        <v>24.95</v>
      </c>
      <c r="U6161" s="44">
        <v>133.03</v>
      </c>
      <c r="V6161" s="49" t="s">
        <v>24268</v>
      </c>
      <c r="W6161" s="42" t="s">
        <v>34</v>
      </c>
      <c r="X6161" s="43">
        <v>120770476843</v>
      </c>
      <c r="Y6161" s="43">
        <v>45296887721</v>
      </c>
      <c r="Z6161" s="43" t="s">
        <v>7980</v>
      </c>
      <c r="AA6161" s="37" t="str">
        <f>VLOOKUP(J6161, sku!B:C, 2, FALSE)</f>
        <v>Travessa Fiat - Smart - - - Mobi Way - - - Preto</v>
      </c>
      <c r="AB6161" s="37" t="str">
        <f>VLOOKUP(J6161, sku!B:BM, 64, FALSE)</f>
        <v>Fabricação</v>
      </c>
      <c r="AC6161" s="37" t="str">
        <f>LEFT(pedidos[[#This Row],[SKU]],3)</f>
        <v>XFI</v>
      </c>
      <c r="AD6161" s="37" t="str" cm="1">
        <f t="array" aca="1" ref="AD6161" ca="1">IFERROR(
  INDEX(
    montadora[Montadora],
    MATCH(TRUE,LEFT(J6539,NÚCARACT(montadora[SKU Parcial]))=montadora[SKU Parcial],0)
  ),
  ""
)</f>
        <v/>
      </c>
    </row>
    <row r="6162" spans="1:30" x14ac:dyDescent="0.25">
      <c r="A6162" s="42" t="s">
        <v>22340</v>
      </c>
      <c r="B6162" s="42" t="s">
        <v>22341</v>
      </c>
      <c r="C6162" s="42" t="s">
        <v>22342</v>
      </c>
      <c r="D6162" s="42" t="s">
        <v>347</v>
      </c>
      <c r="E6162" s="42" t="s">
        <v>451</v>
      </c>
      <c r="F6162" s="42" t="s">
        <v>452</v>
      </c>
      <c r="G6162" s="42" t="s">
        <v>11227</v>
      </c>
      <c r="H6162" s="7" t="s">
        <v>30</v>
      </c>
      <c r="I6162" s="42" t="s">
        <v>31</v>
      </c>
      <c r="J6162" s="42" t="s">
        <v>453</v>
      </c>
      <c r="K6162" s="8" t="s">
        <v>25601</v>
      </c>
      <c r="L6162" s="7" t="s">
        <v>11229</v>
      </c>
      <c r="M6162" s="44">
        <v>348</v>
      </c>
      <c r="N6162" s="7">
        <v>1</v>
      </c>
      <c r="O6162" s="44">
        <v>348</v>
      </c>
      <c r="P6162" s="44">
        <v>120</v>
      </c>
      <c r="Q6162" s="44">
        <v>28.26</v>
      </c>
      <c r="R6162" s="44">
        <v>41.76</v>
      </c>
      <c r="S6162" s="44">
        <v>0</v>
      </c>
      <c r="T6162" s="44">
        <v>24.95</v>
      </c>
      <c r="U6162" s="44">
        <v>133.03</v>
      </c>
      <c r="V6162" s="49" t="s">
        <v>24268</v>
      </c>
      <c r="W6162" s="42" t="s">
        <v>34</v>
      </c>
      <c r="X6162" s="43">
        <v>121403728366</v>
      </c>
      <c r="Y6162" s="43">
        <v>45302420594</v>
      </c>
      <c r="Z6162" s="43" t="s">
        <v>7980</v>
      </c>
      <c r="AA6162" s="37" t="str">
        <f>VLOOKUP(J6162, sku!B:C, 2, FALSE)</f>
        <v>Travessa Fiat - Smart - - - Mobi Way - - - Preto</v>
      </c>
      <c r="AB6162" s="37" t="str">
        <f>VLOOKUP(J6162, sku!B:BM, 64, FALSE)</f>
        <v>Fabricação</v>
      </c>
      <c r="AC6162" s="37" t="str">
        <f>LEFT(pedidos[[#This Row],[SKU]],3)</f>
        <v>XFI</v>
      </c>
      <c r="AD6162" s="37" t="str" cm="1">
        <f t="array" aca="1" ref="AD6162" ca="1">IFERROR(
  INDEX(
    montadora[Montadora],
    MATCH(TRUE,LEFT(J6540,NÚCARACT(montadora[SKU Parcial]))=montadora[SKU Parcial],0)
  ),
  ""
)</f>
        <v/>
      </c>
    </row>
    <row r="6163" spans="1:30" x14ac:dyDescent="0.25">
      <c r="A6163" s="42" t="s">
        <v>25116</v>
      </c>
      <c r="B6163" s="42" t="s">
        <v>25117</v>
      </c>
      <c r="C6163" s="42" t="s">
        <v>925</v>
      </c>
      <c r="D6163" s="42" t="s">
        <v>617</v>
      </c>
      <c r="E6163" s="42" t="s">
        <v>3471</v>
      </c>
      <c r="F6163" s="42" t="s">
        <v>3472</v>
      </c>
      <c r="G6163" s="42" t="s">
        <v>11227</v>
      </c>
      <c r="H6163" s="7" t="s">
        <v>30</v>
      </c>
      <c r="I6163" s="42" t="s">
        <v>31</v>
      </c>
      <c r="J6163" s="42" t="s">
        <v>366</v>
      </c>
      <c r="K6163" s="8" t="s">
        <v>25098</v>
      </c>
      <c r="L6163" s="7" t="s">
        <v>11229</v>
      </c>
      <c r="M6163" s="44">
        <v>1089.8</v>
      </c>
      <c r="N6163" s="7">
        <v>1</v>
      </c>
      <c r="O6163" s="44">
        <v>1089.8</v>
      </c>
      <c r="P6163" s="44">
        <v>355</v>
      </c>
      <c r="Q6163" s="44">
        <v>88.49</v>
      </c>
      <c r="R6163" s="44">
        <v>130.78</v>
      </c>
      <c r="S6163" s="44">
        <v>0</v>
      </c>
      <c r="T6163" s="44">
        <v>98.95</v>
      </c>
      <c r="U6163" s="44">
        <v>416.58</v>
      </c>
      <c r="V6163" s="49" t="s">
        <v>25118</v>
      </c>
      <c r="W6163" s="42" t="s">
        <v>34</v>
      </c>
      <c r="X6163" s="43">
        <v>123089376101</v>
      </c>
      <c r="Y6163" s="43">
        <v>45399884284</v>
      </c>
      <c r="Z6163" s="43" t="s">
        <v>7980</v>
      </c>
      <c r="AA6163" s="37" t="str">
        <f>VLOOKUP(J6163, sku!B:C, 2, FALSE)</f>
        <v>[HJ-RB511-7C-BK] Bagageiro de Teto de Alumínio 127 X 96cm - Médio</v>
      </c>
      <c r="AB6163" s="37" t="str">
        <f>VLOOKUP(J6163, sku!B:BM, 64, FALSE)</f>
        <v>Importação</v>
      </c>
      <c r="AC6163" s="37" t="str">
        <f>LEFT(pedidos[[#This Row],[SKU]],3)</f>
        <v>XBA</v>
      </c>
      <c r="AD6163" s="37" t="str" cm="1">
        <f t="array" aca="1" ref="AD6163" ca="1">IFERROR(
  INDEX(
    montadora[Montadora],
    MATCH(TRUE,LEFT(J6541,NÚCARACT(montadora[SKU Parcial]))=montadora[SKU Parcial],0)
  ),
  ""
)</f>
        <v/>
      </c>
    </row>
    <row r="6164" spans="1:30" x14ac:dyDescent="0.25">
      <c r="A6164" s="42" t="s">
        <v>22343</v>
      </c>
      <c r="B6164" s="42" t="s">
        <v>22344</v>
      </c>
      <c r="C6164" s="42" t="s">
        <v>22342</v>
      </c>
      <c r="D6164" s="42" t="s">
        <v>347</v>
      </c>
      <c r="E6164" s="42" t="s">
        <v>22345</v>
      </c>
      <c r="F6164" s="42" t="s">
        <v>209</v>
      </c>
      <c r="G6164" s="42" t="s">
        <v>11227</v>
      </c>
      <c r="H6164" s="7" t="s">
        <v>30</v>
      </c>
      <c r="I6164" s="42" t="s">
        <v>31</v>
      </c>
      <c r="J6164" s="42" t="s">
        <v>210</v>
      </c>
      <c r="K6164" s="8" t="s">
        <v>25601</v>
      </c>
      <c r="L6164" s="7" t="s">
        <v>11229</v>
      </c>
      <c r="M6164" s="44">
        <v>346</v>
      </c>
      <c r="N6164" s="7">
        <v>1</v>
      </c>
      <c r="O6164" s="44">
        <v>346</v>
      </c>
      <c r="P6164" s="44">
        <v>120</v>
      </c>
      <c r="Q6164" s="44">
        <v>28.1</v>
      </c>
      <c r="R6164" s="44">
        <v>41.52</v>
      </c>
      <c r="S6164" s="44">
        <v>0</v>
      </c>
      <c r="T6164" s="44">
        <v>24.95</v>
      </c>
      <c r="U6164" s="44">
        <v>131.43</v>
      </c>
      <c r="V6164" s="49" t="s">
        <v>24623</v>
      </c>
      <c r="W6164" s="42" t="s">
        <v>89</v>
      </c>
      <c r="X6164" s="43">
        <v>121400474162</v>
      </c>
      <c r="Y6164" s="43">
        <v>45302009739</v>
      </c>
      <c r="Z6164" s="43" t="s">
        <v>7980</v>
      </c>
      <c r="AA6164" s="37" t="str">
        <f>VLOOKUP(J6164, sku!B:C, 2, FALSE)</f>
        <v>Travessa Fiat - Smart - - - Toro - - - Preto</v>
      </c>
      <c r="AB6164" s="37" t="str">
        <f>VLOOKUP(J6164, sku!B:BM, 64, FALSE)</f>
        <v>Fabricação</v>
      </c>
      <c r="AC6164" s="37" t="str">
        <f>LEFT(pedidos[[#This Row],[SKU]],3)</f>
        <v>XFI</v>
      </c>
      <c r="AD6164" s="37" t="str" cm="1">
        <f t="array" aca="1" ref="AD6164" ca="1">IFERROR(
  INDEX(
    montadora[Montadora],
    MATCH(TRUE,LEFT(J6542,NÚCARACT(montadora[SKU Parcial]))=montadora[SKU Parcial],0)
  ),
  ""
)</f>
        <v/>
      </c>
    </row>
    <row r="6165" spans="1:30" x14ac:dyDescent="0.25">
      <c r="A6165" s="42" t="s">
        <v>22346</v>
      </c>
      <c r="B6165" s="42" t="s">
        <v>22347</v>
      </c>
      <c r="C6165" s="42" t="s">
        <v>1204</v>
      </c>
      <c r="D6165" s="42" t="s">
        <v>27</v>
      </c>
      <c r="E6165" s="42" t="s">
        <v>4423</v>
      </c>
      <c r="F6165" s="42" t="s">
        <v>4424</v>
      </c>
      <c r="G6165" s="42" t="s">
        <v>11227</v>
      </c>
      <c r="H6165" s="7" t="s">
        <v>47</v>
      </c>
      <c r="I6165" s="42" t="s">
        <v>36</v>
      </c>
      <c r="J6165" s="42" t="s">
        <v>5037</v>
      </c>
      <c r="K6165" s="8" t="s">
        <v>25599</v>
      </c>
      <c r="L6165" s="7" t="s">
        <v>33</v>
      </c>
      <c r="M6165" s="44">
        <v>258.8</v>
      </c>
      <c r="N6165" s="7">
        <v>1</v>
      </c>
      <c r="O6165" s="44">
        <v>260.39</v>
      </c>
      <c r="P6165" s="44">
        <v>105</v>
      </c>
      <c r="Q6165" s="44">
        <v>0</v>
      </c>
      <c r="R6165" s="44">
        <v>41.8</v>
      </c>
      <c r="S6165" s="44">
        <v>1.59</v>
      </c>
      <c r="T6165" s="44">
        <v>14.31</v>
      </c>
      <c r="U6165" s="44">
        <v>97.69</v>
      </c>
      <c r="V6165" s="49" t="s">
        <v>24624</v>
      </c>
      <c r="W6165" s="42" t="s">
        <v>34</v>
      </c>
      <c r="X6165" s="43">
        <v>120969143669</v>
      </c>
      <c r="Y6165" s="43">
        <v>45306125998</v>
      </c>
      <c r="Z6165" s="43" t="s">
        <v>7980</v>
      </c>
      <c r="AA6165" s="37" t="str">
        <f>VLOOKUP(J6165, sku!B:C, 2, FALSE)</f>
        <v>Travessa Ford - Slim - - - Ecosport - 2013 A 2021 - Grafite</v>
      </c>
      <c r="AB6165" s="37" t="str">
        <f>VLOOKUP(J6165, sku!B:BM, 64, FALSE)</f>
        <v>Fabricação</v>
      </c>
      <c r="AC6165" s="37" t="str">
        <f>LEFT(pedidos[[#This Row],[SKU]],3)</f>
        <v>XFD</v>
      </c>
      <c r="AD6165" s="37" t="str" cm="1">
        <f t="array" aca="1" ref="AD6165" ca="1">IFERROR(
  INDEX(
    montadora[Montadora],
    MATCH(TRUE,LEFT(J6543,NÚCARACT(montadora[SKU Parcial]))=montadora[SKU Parcial],0)
  ),
  ""
)</f>
        <v/>
      </c>
    </row>
    <row r="6166" spans="1:30" x14ac:dyDescent="0.25">
      <c r="A6166" s="42" t="s">
        <v>25119</v>
      </c>
      <c r="B6166" s="42" t="s">
        <v>25120</v>
      </c>
      <c r="C6166" s="42" t="s">
        <v>25121</v>
      </c>
      <c r="D6166" s="42" t="s">
        <v>138</v>
      </c>
      <c r="E6166" s="42" t="s">
        <v>403</v>
      </c>
      <c r="F6166" s="42" t="s">
        <v>82</v>
      </c>
      <c r="G6166" s="42" t="s">
        <v>11228</v>
      </c>
      <c r="H6166" s="7" t="s">
        <v>47</v>
      </c>
      <c r="I6166" s="42" t="s">
        <v>36</v>
      </c>
      <c r="J6166" s="42" t="s">
        <v>164</v>
      </c>
      <c r="K6166" s="8" t="s">
        <v>25122</v>
      </c>
      <c r="L6166" s="7" t="s">
        <v>11229</v>
      </c>
      <c r="M6166" s="44">
        <v>338.8</v>
      </c>
      <c r="N6166" s="7">
        <v>1</v>
      </c>
      <c r="O6166" s="44">
        <v>359.79</v>
      </c>
      <c r="P6166" s="44">
        <v>110</v>
      </c>
      <c r="Q6166" s="44">
        <v>13.45</v>
      </c>
      <c r="R6166" s="44">
        <v>57.6</v>
      </c>
      <c r="S6166" s="44">
        <v>20.99</v>
      </c>
      <c r="T6166" s="44">
        <v>29.94</v>
      </c>
      <c r="U6166" s="44">
        <v>127.81</v>
      </c>
      <c r="V6166" s="49" t="s">
        <v>25123</v>
      </c>
      <c r="W6166" s="42" t="s">
        <v>34</v>
      </c>
      <c r="X6166" s="43">
        <v>123550558052</v>
      </c>
      <c r="Y6166" s="43">
        <v>45396149083</v>
      </c>
      <c r="Z6166" s="43" t="s">
        <v>7980</v>
      </c>
      <c r="AA6166" s="37" t="str">
        <f>VLOOKUP(J6166, sku!B:C, 2, FALSE)</f>
        <v>Travessa Fiat - Locker - - - Palio Locker - - - Prata</v>
      </c>
      <c r="AB6166" s="37" t="str">
        <f>VLOOKUP(J6166, sku!B:BM, 64, FALSE)</f>
        <v>Fabricação</v>
      </c>
      <c r="AC6166" s="37" t="str">
        <f>LEFT(pedidos[[#This Row],[SKU]],3)</f>
        <v>XFI</v>
      </c>
      <c r="AD6166" s="37" t="str" cm="1">
        <f t="array" aca="1" ref="AD6166" ca="1">IFERROR(
  INDEX(
    montadora[Montadora],
    MATCH(TRUE,LEFT(J6544,NÚCARACT(montadora[SKU Parcial]))=montadora[SKU Parcial],0)
  ),
  ""
)</f>
        <v/>
      </c>
    </row>
    <row r="6167" spans="1:30" x14ac:dyDescent="0.25">
      <c r="A6167" s="42" t="s">
        <v>24625</v>
      </c>
      <c r="B6167" s="42" t="s">
        <v>24626</v>
      </c>
      <c r="C6167" s="42" t="s">
        <v>24627</v>
      </c>
      <c r="D6167" s="42" t="s">
        <v>27</v>
      </c>
      <c r="E6167" s="42" t="s">
        <v>501</v>
      </c>
      <c r="F6167" s="42" t="s">
        <v>502</v>
      </c>
      <c r="G6167" s="42" t="s">
        <v>11228</v>
      </c>
      <c r="H6167" s="7" t="s">
        <v>47</v>
      </c>
      <c r="I6167" s="42" t="s">
        <v>36</v>
      </c>
      <c r="J6167" s="42" t="s">
        <v>281</v>
      </c>
      <c r="K6167" s="8" t="s">
        <v>25593</v>
      </c>
      <c r="L6167" s="7" t="s">
        <v>33</v>
      </c>
      <c r="M6167" s="44">
        <v>265.8</v>
      </c>
      <c r="N6167" s="7">
        <v>1</v>
      </c>
      <c r="O6167" s="44">
        <v>265.8</v>
      </c>
      <c r="P6167" s="44">
        <v>105</v>
      </c>
      <c r="Q6167" s="44">
        <v>0</v>
      </c>
      <c r="R6167" s="44">
        <v>45.19</v>
      </c>
      <c r="S6167" s="44">
        <v>0</v>
      </c>
      <c r="T6167" s="44">
        <v>15.9</v>
      </c>
      <c r="U6167" s="44">
        <v>99.71</v>
      </c>
      <c r="V6167" s="49" t="s">
        <v>24628</v>
      </c>
      <c r="W6167" s="42" t="s">
        <v>34</v>
      </c>
      <c r="X6167" s="43">
        <v>122365684015</v>
      </c>
      <c r="Y6167" s="43">
        <v>45366758693</v>
      </c>
      <c r="Z6167" s="43" t="s">
        <v>7980</v>
      </c>
      <c r="AA6167" s="37" t="str">
        <f>VLOOKUP(J6167, sku!B:C, 2, FALSE)</f>
        <v>Travessa Fiat - Slim - - - Strada Endurance Freedom Volcano - 2020+ - Preto</v>
      </c>
      <c r="AB6167" s="37" t="str">
        <f>VLOOKUP(J6167, sku!B:BM, 64, FALSE)</f>
        <v>Fabricação</v>
      </c>
      <c r="AC6167" s="37" t="str">
        <f>LEFT(pedidos[[#This Row],[SKU]],3)</f>
        <v>XFI</v>
      </c>
      <c r="AD6167" s="37" t="str" cm="1">
        <f t="array" aca="1" ref="AD6167" ca="1">IFERROR(
  INDEX(
    montadora[Montadora],
    MATCH(TRUE,LEFT(J6545,NÚCARACT(montadora[SKU Parcial]))=montadora[SKU Parcial],0)
  ),
  ""
)</f>
        <v/>
      </c>
    </row>
    <row r="6168" spans="1:30" x14ac:dyDescent="0.25">
      <c r="A6168" s="42" t="s">
        <v>22348</v>
      </c>
      <c r="B6168" s="42" t="s">
        <v>22349</v>
      </c>
      <c r="C6168" s="42" t="s">
        <v>234</v>
      </c>
      <c r="D6168" s="42" t="s">
        <v>27</v>
      </c>
      <c r="E6168" s="42" t="s">
        <v>506</v>
      </c>
      <c r="F6168" s="42" t="s">
        <v>507</v>
      </c>
      <c r="G6168" s="42" t="s">
        <v>11227</v>
      </c>
      <c r="H6168" s="7" t="s">
        <v>30</v>
      </c>
      <c r="I6168" s="42" t="s">
        <v>31</v>
      </c>
      <c r="J6168" s="42" t="s">
        <v>473</v>
      </c>
      <c r="K6168" s="8" t="s">
        <v>25574</v>
      </c>
      <c r="L6168" s="7" t="s">
        <v>33</v>
      </c>
      <c r="M6168" s="44">
        <v>158.80000000000001</v>
      </c>
      <c r="N6168" s="7">
        <v>1</v>
      </c>
      <c r="O6168" s="44">
        <v>159.69</v>
      </c>
      <c r="P6168" s="44">
        <v>73.05</v>
      </c>
      <c r="Q6168" s="44">
        <v>0</v>
      </c>
      <c r="R6168" s="44">
        <v>18.260000000000002</v>
      </c>
      <c r="S6168" s="44">
        <v>0.89</v>
      </c>
      <c r="T6168" s="44">
        <v>8.01</v>
      </c>
      <c r="U6168" s="44">
        <v>59.48</v>
      </c>
      <c r="V6168" s="49" t="s">
        <v>24629</v>
      </c>
      <c r="W6168" s="42" t="s">
        <v>34</v>
      </c>
      <c r="X6168" s="43">
        <v>121104573342</v>
      </c>
      <c r="Y6168" s="43">
        <v>45287959470</v>
      </c>
      <c r="Z6168" s="43" t="s">
        <v>7980</v>
      </c>
      <c r="AA6168" s="37" t="str">
        <f>VLOOKUP(J6168, sku!B:C, 2, FALSE)</f>
        <v>1 Fogareiro 1 Boca + 1 Maçarico 915 + 2 Refis Guepardo</v>
      </c>
      <c r="AB6168" s="37" t="str">
        <f>VLOOKUP(J6168, sku!B:BM, 64, FALSE)</f>
        <v>Importação</v>
      </c>
      <c r="AC6168" s="37" t="str">
        <f>LEFT(pedidos[[#This Row],[SKU]],3)</f>
        <v>1FO</v>
      </c>
      <c r="AD6168" s="37" t="str" cm="1">
        <f t="array" aca="1" ref="AD6168" ca="1">IFERROR(
  INDEX(
    montadora[Montadora],
    MATCH(TRUE,LEFT(J6546,NÚCARACT(montadora[SKU Parcial]))=montadora[SKU Parcial],0)
  ),
  ""
)</f>
        <v/>
      </c>
    </row>
    <row r="6169" spans="1:30" x14ac:dyDescent="0.25">
      <c r="A6169" s="42" t="s">
        <v>25611</v>
      </c>
      <c r="B6169" s="42" t="s">
        <v>25612</v>
      </c>
      <c r="C6169" s="42" t="s">
        <v>25613</v>
      </c>
      <c r="D6169" s="42" t="s">
        <v>138</v>
      </c>
      <c r="E6169" s="42" t="s">
        <v>25614</v>
      </c>
      <c r="F6169" s="42" t="s">
        <v>380</v>
      </c>
      <c r="G6169" s="42" t="s">
        <v>11227</v>
      </c>
      <c r="H6169" s="7" t="s">
        <v>47</v>
      </c>
      <c r="I6169" s="42" t="s">
        <v>36</v>
      </c>
      <c r="J6169" s="42" t="s">
        <v>17429</v>
      </c>
      <c r="K6169" s="8" t="s">
        <v>25549</v>
      </c>
      <c r="L6169" s="7" t="s">
        <v>11229</v>
      </c>
      <c r="M6169" s="44">
        <v>1787.8</v>
      </c>
      <c r="N6169" s="7">
        <v>1</v>
      </c>
      <c r="O6169" s="44">
        <v>1787.8</v>
      </c>
      <c r="P6169" s="44">
        <v>565</v>
      </c>
      <c r="Q6169" s="44">
        <v>145.16999999999999</v>
      </c>
      <c r="R6169" s="44">
        <v>303.93</v>
      </c>
      <c r="S6169" s="44">
        <v>0</v>
      </c>
      <c r="T6169" s="44">
        <v>105.45</v>
      </c>
      <c r="U6169" s="44">
        <v>668.25</v>
      </c>
      <c r="V6169" s="49" t="s">
        <v>25615</v>
      </c>
      <c r="W6169" s="42" t="s">
        <v>34</v>
      </c>
      <c r="X6169" s="43">
        <v>123758648132</v>
      </c>
      <c r="Y6169" s="43">
        <v>45406294853</v>
      </c>
      <c r="Z6169" s="43" t="s">
        <v>7980</v>
      </c>
      <c r="AA6169" s="37" t="str">
        <f>VLOOKUP(J6169, sku!B:C, 2, FALSE)</f>
        <v>Travessa Geral - Slim - 1 [HJ-RB539-7C-BK] Bagageiro de Teto de Alumínio 160 X 110cm - Grande - - - - - Prata</v>
      </c>
      <c r="AB6169" s="37" t="str">
        <f>VLOOKUP(J6169, sku!B:BM, 64, FALSE)</f>
        <v>Fabricação</v>
      </c>
      <c r="AC6169" s="37" t="str">
        <f>LEFT(pedidos[[#This Row],[SKU]],3)</f>
        <v>1XB</v>
      </c>
      <c r="AD6169" s="37" t="str" cm="1">
        <f t="array" aca="1" ref="AD6169" ca="1">IFERROR(
  INDEX(
    montadora[Montadora],
    MATCH(TRUE,LEFT(J6547,NÚCARACT(montadora[SKU Parcial]))=montadora[SKU Parcial],0)
  ),
  ""
)</f>
        <v/>
      </c>
    </row>
    <row r="6170" spans="1:30" x14ac:dyDescent="0.25">
      <c r="A6170" s="42" t="s">
        <v>25124</v>
      </c>
      <c r="B6170" s="42" t="s">
        <v>25125</v>
      </c>
      <c r="C6170" s="42" t="s">
        <v>637</v>
      </c>
      <c r="D6170" s="42" t="s">
        <v>358</v>
      </c>
      <c r="E6170" s="42" t="s">
        <v>168</v>
      </c>
      <c r="F6170" s="42" t="s">
        <v>82</v>
      </c>
      <c r="G6170" s="42" t="s">
        <v>11228</v>
      </c>
      <c r="H6170" s="7" t="s">
        <v>47</v>
      </c>
      <c r="I6170" s="42" t="s">
        <v>36</v>
      </c>
      <c r="J6170" s="42" t="s">
        <v>83</v>
      </c>
      <c r="K6170" s="8" t="s">
        <v>25126</v>
      </c>
      <c r="L6170" s="7" t="s">
        <v>11229</v>
      </c>
      <c r="M6170" s="44">
        <v>335.8</v>
      </c>
      <c r="N6170" s="7">
        <v>1</v>
      </c>
      <c r="O6170" s="44">
        <v>335.8</v>
      </c>
      <c r="P6170" s="44">
        <v>110</v>
      </c>
      <c r="Q6170" s="44">
        <v>13.33</v>
      </c>
      <c r="R6170" s="44">
        <v>57.09</v>
      </c>
      <c r="S6170" s="44">
        <v>0</v>
      </c>
      <c r="T6170" s="44">
        <v>29.94</v>
      </c>
      <c r="U6170" s="44">
        <v>125.44</v>
      </c>
      <c r="V6170" s="49" t="s">
        <v>25127</v>
      </c>
      <c r="W6170" s="42" t="s">
        <v>34</v>
      </c>
      <c r="X6170" s="43">
        <v>123175626010</v>
      </c>
      <c r="Y6170" s="43">
        <v>45380555671</v>
      </c>
      <c r="Z6170" s="43" t="s">
        <v>7980</v>
      </c>
      <c r="AA6170" s="37" t="str">
        <f>VLOOKUP(J6170, sku!B:C, 2, FALSE)</f>
        <v>Travessa Fiat - Locker - - - Palio Locker - - - Preto</v>
      </c>
      <c r="AB6170" s="37" t="str">
        <f>VLOOKUP(J6170, sku!B:BM, 64, FALSE)</f>
        <v>Fabricação</v>
      </c>
      <c r="AC6170" s="37" t="str">
        <f>LEFT(pedidos[[#This Row],[SKU]],3)</f>
        <v>XFI</v>
      </c>
      <c r="AD6170" s="37" t="str" cm="1">
        <f t="array" aca="1" ref="AD6170" ca="1">IFERROR(
  INDEX(
    montadora[Montadora],
    MATCH(TRUE,LEFT(J6548,NÚCARACT(montadora[SKU Parcial]))=montadora[SKU Parcial],0)
  ),
  ""
)</f>
        <v/>
      </c>
    </row>
    <row r="6171" spans="1:30" x14ac:dyDescent="0.25">
      <c r="A6171" s="42" t="s">
        <v>22350</v>
      </c>
      <c r="B6171" s="42" t="s">
        <v>36</v>
      </c>
      <c r="C6171" s="42" t="s">
        <v>22351</v>
      </c>
      <c r="D6171" s="42" t="s">
        <v>27</v>
      </c>
      <c r="E6171" s="42" t="s">
        <v>521</v>
      </c>
      <c r="F6171" s="42" t="s">
        <v>522</v>
      </c>
      <c r="G6171" s="42" t="s">
        <v>11227</v>
      </c>
      <c r="H6171" s="7" t="s">
        <v>30</v>
      </c>
      <c r="I6171" s="42" t="s">
        <v>36</v>
      </c>
      <c r="J6171" s="42" t="s">
        <v>304</v>
      </c>
      <c r="K6171" s="8" t="s">
        <v>25599</v>
      </c>
      <c r="L6171" s="7" t="s">
        <v>11229</v>
      </c>
      <c r="M6171" s="44">
        <v>66.2</v>
      </c>
      <c r="N6171" s="7">
        <v>1</v>
      </c>
      <c r="O6171" s="44">
        <v>74.19</v>
      </c>
      <c r="P6171" s="44">
        <v>21.45</v>
      </c>
      <c r="Q6171" s="44">
        <v>5.38</v>
      </c>
      <c r="R6171" s="44">
        <v>14.69</v>
      </c>
      <c r="S6171" s="44">
        <v>7.99</v>
      </c>
      <c r="T6171" s="44">
        <v>0</v>
      </c>
      <c r="U6171" s="44">
        <v>24.68</v>
      </c>
      <c r="V6171" s="49" t="s">
        <v>24277</v>
      </c>
      <c r="W6171" s="42" t="s">
        <v>34</v>
      </c>
      <c r="X6171" s="43">
        <v>121568736392</v>
      </c>
      <c r="Y6171" s="43">
        <v>45309777980</v>
      </c>
      <c r="Z6171" s="43" t="s">
        <v>7980</v>
      </c>
      <c r="AA6171" s="37" t="str">
        <f>VLOOKUP(J6171, sku!B:C, 2, FALSE)</f>
        <v>Corrente de Moto Antifurto 150cm - Preto</v>
      </c>
      <c r="AB6171" s="37" t="str">
        <f>VLOOKUP(J6171, sku!B:BM, 64, FALSE)</f>
        <v>Importação</v>
      </c>
      <c r="AC6171" s="37" t="str">
        <f>LEFT(pedidos[[#This Row],[SKU]],3)</f>
        <v>XR0</v>
      </c>
      <c r="AD6171" s="37" t="str" cm="1">
        <f t="array" aca="1" ref="AD6171" ca="1">IFERROR(
  INDEX(
    montadora[Montadora],
    MATCH(TRUE,LEFT(J6549,NÚCARACT(montadora[SKU Parcial]))=montadora[SKU Parcial],0)
  ),
  ""
)</f>
        <v/>
      </c>
    </row>
    <row r="6172" spans="1:30" x14ac:dyDescent="0.25">
      <c r="A6172" s="42" t="s">
        <v>25616</v>
      </c>
      <c r="B6172" s="42" t="s">
        <v>25617</v>
      </c>
      <c r="C6172" s="42" t="s">
        <v>25618</v>
      </c>
      <c r="D6172" s="42" t="s">
        <v>658</v>
      </c>
      <c r="E6172" s="42" t="s">
        <v>521</v>
      </c>
      <c r="F6172" s="42" t="s">
        <v>522</v>
      </c>
      <c r="G6172" s="42" t="s">
        <v>11227</v>
      </c>
      <c r="H6172" s="7" t="s">
        <v>30</v>
      </c>
      <c r="I6172" s="42" t="s">
        <v>36</v>
      </c>
      <c r="J6172" s="42" t="s">
        <v>304</v>
      </c>
      <c r="K6172" s="8" t="s">
        <v>25535</v>
      </c>
      <c r="L6172" s="7" t="s">
        <v>11229</v>
      </c>
      <c r="M6172" s="44">
        <v>66.2</v>
      </c>
      <c r="N6172" s="7">
        <v>1</v>
      </c>
      <c r="O6172" s="44">
        <v>66.2</v>
      </c>
      <c r="P6172" s="44">
        <v>21.45</v>
      </c>
      <c r="Q6172" s="44">
        <v>5.38</v>
      </c>
      <c r="R6172" s="44">
        <v>14.69</v>
      </c>
      <c r="S6172" s="44">
        <v>0</v>
      </c>
      <c r="T6172" s="44">
        <v>0</v>
      </c>
      <c r="U6172" s="44">
        <v>24.68</v>
      </c>
      <c r="V6172" s="49" t="s">
        <v>24277</v>
      </c>
      <c r="W6172" s="42" t="s">
        <v>34</v>
      </c>
      <c r="X6172" s="43">
        <v>124061826334</v>
      </c>
      <c r="Y6172" s="43">
        <v>45421443344</v>
      </c>
      <c r="Z6172" s="43" t="s">
        <v>7980</v>
      </c>
      <c r="AA6172" s="37" t="str">
        <f>VLOOKUP(J6172, sku!B:C, 2, FALSE)</f>
        <v>Corrente de Moto Antifurto 150cm - Preto</v>
      </c>
      <c r="AB6172" s="37" t="str">
        <f>VLOOKUP(J6172, sku!B:BM, 64, FALSE)</f>
        <v>Importação</v>
      </c>
      <c r="AC6172" s="37" t="str">
        <f>LEFT(pedidos[[#This Row],[SKU]],3)</f>
        <v>XR0</v>
      </c>
      <c r="AD6172" s="37" t="str" cm="1">
        <f t="array" aca="1" ref="AD6172" ca="1">IFERROR(
  INDEX(
    montadora[Montadora],
    MATCH(TRUE,LEFT(J6550,NÚCARACT(montadora[SKU Parcial]))=montadora[SKU Parcial],0)
  ),
  ""
)</f>
        <v/>
      </c>
    </row>
    <row r="6173" spans="1:30" x14ac:dyDescent="0.25">
      <c r="A6173" s="42" t="s">
        <v>22352</v>
      </c>
      <c r="B6173" s="42" t="s">
        <v>22353</v>
      </c>
      <c r="C6173" s="42" t="s">
        <v>22354</v>
      </c>
      <c r="D6173" s="42" t="s">
        <v>347</v>
      </c>
      <c r="E6173" s="42" t="s">
        <v>5991</v>
      </c>
      <c r="F6173" s="42" t="s">
        <v>294</v>
      </c>
      <c r="G6173" s="42" t="s">
        <v>11227</v>
      </c>
      <c r="H6173" s="7" t="s">
        <v>30</v>
      </c>
      <c r="I6173" s="42" t="s">
        <v>36</v>
      </c>
      <c r="J6173" s="42" t="s">
        <v>308</v>
      </c>
      <c r="K6173" s="8" t="s">
        <v>25619</v>
      </c>
      <c r="L6173" s="7" t="s">
        <v>11229</v>
      </c>
      <c r="M6173" s="44">
        <v>398.8</v>
      </c>
      <c r="N6173" s="7">
        <v>1</v>
      </c>
      <c r="O6173" s="44">
        <v>398.8</v>
      </c>
      <c r="P6173" s="44">
        <v>145</v>
      </c>
      <c r="Q6173" s="44">
        <v>32.380000000000003</v>
      </c>
      <c r="R6173" s="44">
        <v>47.86</v>
      </c>
      <c r="S6173" s="44">
        <v>0</v>
      </c>
      <c r="T6173" s="44">
        <v>24.95</v>
      </c>
      <c r="U6173" s="44">
        <v>148.61000000000001</v>
      </c>
      <c r="V6173" s="49" t="s">
        <v>24630</v>
      </c>
      <c r="W6173" s="42" t="s">
        <v>34</v>
      </c>
      <c r="X6173" s="43">
        <v>120271791429</v>
      </c>
      <c r="Y6173" s="43">
        <v>45273435402</v>
      </c>
      <c r="Z6173" s="43" t="s">
        <v>7980</v>
      </c>
      <c r="AA6173" s="37" t="str">
        <f>VLOOKUP(J6173, sku!B:C, 2, FALSE)</f>
        <v>Travessa Fiat - Way - - - Uno Way - 2011 A 2021 - Prata</v>
      </c>
      <c r="AB6173" s="37" t="str">
        <f>VLOOKUP(J6173, sku!B:BM, 64, FALSE)</f>
        <v>Fabricação</v>
      </c>
      <c r="AC6173" s="37" t="str">
        <f>LEFT(pedidos[[#This Row],[SKU]],3)</f>
        <v>XFI</v>
      </c>
      <c r="AD6173" s="37" t="str" cm="1">
        <f t="array" aca="1" ref="AD6173" ca="1">IFERROR(
  INDEX(
    montadora[Montadora],
    MATCH(TRUE,LEFT(J6551,NÚCARACT(montadora[SKU Parcial]))=montadora[SKU Parcial],0)
  ),
  ""
)</f>
        <v/>
      </c>
    </row>
    <row r="6174" spans="1:30" x14ac:dyDescent="0.25">
      <c r="A6174" s="42" t="s">
        <v>23464</v>
      </c>
      <c r="B6174" s="42" t="s">
        <v>23465</v>
      </c>
      <c r="C6174" s="42" t="s">
        <v>524</v>
      </c>
      <c r="D6174" s="42" t="s">
        <v>420</v>
      </c>
      <c r="E6174" s="42" t="s">
        <v>6300</v>
      </c>
      <c r="F6174" s="42" t="s">
        <v>623</v>
      </c>
      <c r="G6174" s="42" t="s">
        <v>11227</v>
      </c>
      <c r="H6174" s="7" t="s">
        <v>47</v>
      </c>
      <c r="I6174" s="42" t="s">
        <v>31</v>
      </c>
      <c r="J6174" s="42" t="s">
        <v>336</v>
      </c>
      <c r="K6174" s="8" t="s">
        <v>25600</v>
      </c>
      <c r="L6174" s="7" t="s">
        <v>11229</v>
      </c>
      <c r="M6174" s="44">
        <v>338.8</v>
      </c>
      <c r="N6174" s="7">
        <v>1</v>
      </c>
      <c r="O6174" s="44">
        <v>338.8</v>
      </c>
      <c r="P6174" s="44">
        <v>105</v>
      </c>
      <c r="Q6174" s="44">
        <v>27.51</v>
      </c>
      <c r="R6174" s="44">
        <v>57.6</v>
      </c>
      <c r="S6174" s="44">
        <v>0</v>
      </c>
      <c r="T6174" s="44">
        <v>22.45</v>
      </c>
      <c r="U6174" s="44">
        <v>126.24</v>
      </c>
      <c r="V6174" s="49" t="s">
        <v>24630</v>
      </c>
      <c r="W6174" s="42" t="s">
        <v>34</v>
      </c>
      <c r="X6174" s="43">
        <v>121381824565</v>
      </c>
      <c r="Y6174" s="43">
        <v>45323532443</v>
      </c>
      <c r="Z6174" s="43" t="s">
        <v>7980</v>
      </c>
      <c r="AA6174" s="37" t="str">
        <f>VLOOKUP(J6174, sku!B:C, 2, FALSE)</f>
        <v>Travessa Jeep - Style - - - Compass - - - Grafite</v>
      </c>
      <c r="AB6174" s="37" t="str">
        <f>VLOOKUP(J6174, sku!B:BM, 64, FALSE)</f>
        <v>Fabricação</v>
      </c>
      <c r="AC6174" s="37" t="str">
        <f>LEFT(pedidos[[#This Row],[SKU]],3)</f>
        <v>XJP</v>
      </c>
      <c r="AD6174" s="37" t="str" cm="1">
        <f t="array" aca="1" ref="AD6174" ca="1">IFERROR(
  INDEX(
    montadora[Montadora],
    MATCH(TRUE,LEFT(J6552,NÚCARACT(montadora[SKU Parcial]))=montadora[SKU Parcial],0)
  ),
  ""
)</f>
        <v/>
      </c>
    </row>
    <row r="6175" spans="1:30" x14ac:dyDescent="0.25">
      <c r="A6175" s="42" t="s">
        <v>25620</v>
      </c>
      <c r="B6175" s="42" t="s">
        <v>25621</v>
      </c>
      <c r="C6175" s="42" t="s">
        <v>2230</v>
      </c>
      <c r="D6175" s="42" t="s">
        <v>617</v>
      </c>
      <c r="E6175" s="42" t="s">
        <v>997</v>
      </c>
      <c r="F6175" s="42" t="s">
        <v>998</v>
      </c>
      <c r="G6175" s="42" t="s">
        <v>11227</v>
      </c>
      <c r="H6175" s="7" t="s">
        <v>47</v>
      </c>
      <c r="I6175" s="42" t="s">
        <v>36</v>
      </c>
      <c r="J6175" s="42" t="s">
        <v>999</v>
      </c>
      <c r="K6175" s="8" t="s">
        <v>25539</v>
      </c>
      <c r="L6175" s="7" t="s">
        <v>11229</v>
      </c>
      <c r="M6175" s="44">
        <v>1658.8</v>
      </c>
      <c r="N6175" s="7">
        <v>1</v>
      </c>
      <c r="O6175" s="44">
        <v>1658.8</v>
      </c>
      <c r="P6175" s="44">
        <v>553</v>
      </c>
      <c r="Q6175" s="44">
        <v>134.69</v>
      </c>
      <c r="R6175" s="44">
        <v>282</v>
      </c>
      <c r="S6175" s="44">
        <v>0</v>
      </c>
      <c r="T6175" s="44">
        <v>73.45</v>
      </c>
      <c r="U6175" s="44">
        <v>615.66</v>
      </c>
      <c r="V6175" s="49" t="s">
        <v>25622</v>
      </c>
      <c r="W6175" s="42" t="s">
        <v>34</v>
      </c>
      <c r="X6175" s="43">
        <v>123325038243</v>
      </c>
      <c r="Y6175" s="43">
        <v>45411518762</v>
      </c>
      <c r="Z6175" s="43" t="s">
        <v>7980</v>
      </c>
      <c r="AA6175" s="37" t="str">
        <f>VLOOKUP(J6175, sku!B:C, 2, FALSE)</f>
        <v>[HJ-RB548-BK] Bagageiro de Teto de Alumínio 127 X 96cm - Médio</v>
      </c>
      <c r="AB6175" s="37" t="str">
        <f>VLOOKUP(J6175, sku!B:BM, 64, FALSE)</f>
        <v>Importação</v>
      </c>
      <c r="AC6175" s="37" t="str">
        <f>LEFT(pedidos[[#This Row],[SKU]],3)</f>
        <v>XBA</v>
      </c>
      <c r="AD6175" s="37" t="str" cm="1">
        <f t="array" aca="1" ref="AD6175" ca="1">IFERROR(
  INDEX(
    montadora[Montadora],
    MATCH(TRUE,LEFT(J6553,NÚCARACT(montadora[SKU Parcial]))=montadora[SKU Parcial],0)
  ),
  ""
)</f>
        <v/>
      </c>
    </row>
    <row r="6176" spans="1:30" x14ac:dyDescent="0.25">
      <c r="A6176" s="42" t="s">
        <v>25623</v>
      </c>
      <c r="B6176" s="42" t="s">
        <v>36</v>
      </c>
      <c r="C6176" s="42" t="s">
        <v>25230</v>
      </c>
      <c r="D6176" s="42" t="s">
        <v>36</v>
      </c>
      <c r="E6176" s="42" t="s">
        <v>25624</v>
      </c>
      <c r="F6176" s="42" t="s">
        <v>793</v>
      </c>
      <c r="G6176" s="42" t="s">
        <v>11227</v>
      </c>
      <c r="H6176" s="7" t="s">
        <v>47</v>
      </c>
      <c r="I6176" s="42" t="s">
        <v>31</v>
      </c>
      <c r="J6176" s="42" t="s">
        <v>2008</v>
      </c>
      <c r="K6176" s="8" t="s">
        <v>25549</v>
      </c>
      <c r="L6176" s="7" t="s">
        <v>142</v>
      </c>
      <c r="M6176" s="44">
        <v>1049.8</v>
      </c>
      <c r="N6176" s="7">
        <v>1</v>
      </c>
      <c r="O6176" s="44">
        <v>997.31</v>
      </c>
      <c r="P6176" s="44">
        <v>358</v>
      </c>
      <c r="Q6176" s="44">
        <v>80.98</v>
      </c>
      <c r="R6176" s="44">
        <v>169.54</v>
      </c>
      <c r="S6176" s="44">
        <v>0</v>
      </c>
      <c r="T6176" s="44">
        <v>0</v>
      </c>
      <c r="U6176" s="44">
        <v>388.79</v>
      </c>
      <c r="V6176" s="49" t="s">
        <v>25625</v>
      </c>
      <c r="W6176" s="42" t="s">
        <v>34</v>
      </c>
      <c r="X6176" s="43">
        <v>123753246854</v>
      </c>
      <c r="Y6176" s="43" t="s">
        <v>36</v>
      </c>
      <c r="Z6176" s="43" t="s">
        <v>7980</v>
      </c>
      <c r="AA6176" s="37" t="str">
        <f>VLOOKUP(J6176, sku!B:C, 2, FALSE)</f>
        <v>1 Gradeado Extra Grande 120 cm X 100 cm X 12 cm</v>
      </c>
      <c r="AB6176" s="37" t="str">
        <f>VLOOKUP(J6176, sku!B:BM, 64, FALSE)</f>
        <v>Revenda</v>
      </c>
      <c r="AC6176" s="37" t="str">
        <f>LEFT(pedidos[[#This Row],[SKU]],3)</f>
        <v>XGR</v>
      </c>
      <c r="AD6176" s="37" t="str" cm="1">
        <f t="array" aca="1" ref="AD6176" ca="1">IFERROR(
  INDEX(
    montadora[Montadora],
    MATCH(TRUE,LEFT(J6554,NÚCARACT(montadora[SKU Parcial]))=montadora[SKU Parcial],0)
  ),
  ""
)</f>
        <v/>
      </c>
    </row>
    <row r="6177" spans="1:30" x14ac:dyDescent="0.25">
      <c r="A6177" s="42" t="s">
        <v>22355</v>
      </c>
      <c r="B6177" s="42" t="s">
        <v>36</v>
      </c>
      <c r="C6177" s="42" t="s">
        <v>207</v>
      </c>
      <c r="D6177" s="42" t="s">
        <v>27</v>
      </c>
      <c r="E6177" s="42" t="s">
        <v>565</v>
      </c>
      <c r="F6177" s="42" t="s">
        <v>566</v>
      </c>
      <c r="G6177" s="42" t="s">
        <v>11227</v>
      </c>
      <c r="H6177" s="7" t="s">
        <v>47</v>
      </c>
      <c r="I6177" s="42" t="s">
        <v>36</v>
      </c>
      <c r="J6177" s="42" t="s">
        <v>7502</v>
      </c>
      <c r="K6177" s="8" t="s">
        <v>25575</v>
      </c>
      <c r="L6177" s="7" t="s">
        <v>33</v>
      </c>
      <c r="M6177" s="44">
        <v>258.8</v>
      </c>
      <c r="N6177" s="7">
        <v>1</v>
      </c>
      <c r="O6177" s="44">
        <v>260.39</v>
      </c>
      <c r="P6177" s="44">
        <v>105</v>
      </c>
      <c r="Q6177" s="44">
        <v>0</v>
      </c>
      <c r="R6177" s="44">
        <v>44</v>
      </c>
      <c r="S6177" s="44">
        <v>1.59</v>
      </c>
      <c r="T6177" s="44">
        <v>14.31</v>
      </c>
      <c r="U6177" s="44">
        <v>95.49</v>
      </c>
      <c r="V6177" s="49" t="s">
        <v>24631</v>
      </c>
      <c r="W6177" s="42" t="s">
        <v>34</v>
      </c>
      <c r="X6177" s="43">
        <v>121308532278</v>
      </c>
      <c r="Y6177" s="43">
        <v>45297780075</v>
      </c>
      <c r="Z6177" s="43" t="s">
        <v>7980</v>
      </c>
      <c r="AA6177" s="37" t="str">
        <f>VLOOKUP(J6177, sku!B:C, 2, FALSE)</f>
        <v>Travessa Hyundai - Slim - - - IX35 - 2011 A 2022 - Prata</v>
      </c>
      <c r="AB6177" s="37" t="str">
        <f>VLOOKUP(J6177, sku!B:BM, 64, FALSE)</f>
        <v>Fabricação</v>
      </c>
      <c r="AC6177" s="37" t="str">
        <f>LEFT(pedidos[[#This Row],[SKU]],3)</f>
        <v>XHY</v>
      </c>
      <c r="AD6177" s="37" t="str" cm="1">
        <f t="array" aca="1" ref="AD6177" ca="1">IFERROR(
  INDEX(
    montadora[Montadora],
    MATCH(TRUE,LEFT(J6555,NÚCARACT(montadora[SKU Parcial]))=montadora[SKU Parcial],0)
  ),
  ""
)</f>
        <v/>
      </c>
    </row>
    <row r="6178" spans="1:30" x14ac:dyDescent="0.25">
      <c r="A6178" s="42" t="s">
        <v>22356</v>
      </c>
      <c r="B6178" s="42" t="s">
        <v>22357</v>
      </c>
      <c r="C6178" s="42" t="s">
        <v>22358</v>
      </c>
      <c r="D6178" s="42" t="s">
        <v>27</v>
      </c>
      <c r="E6178" s="42" t="s">
        <v>7534</v>
      </c>
      <c r="F6178" s="42" t="s">
        <v>1744</v>
      </c>
      <c r="G6178" s="42" t="s">
        <v>11227</v>
      </c>
      <c r="H6178" s="7" t="s">
        <v>47</v>
      </c>
      <c r="I6178" s="42" t="s">
        <v>31</v>
      </c>
      <c r="J6178" s="42" t="s">
        <v>1745</v>
      </c>
      <c r="K6178" s="8" t="s">
        <v>25599</v>
      </c>
      <c r="L6178" s="7" t="s">
        <v>33</v>
      </c>
      <c r="M6178" s="44">
        <v>258.8</v>
      </c>
      <c r="N6178" s="7">
        <v>1</v>
      </c>
      <c r="O6178" s="44">
        <v>260.39</v>
      </c>
      <c r="P6178" s="44">
        <v>105</v>
      </c>
      <c r="Q6178" s="44">
        <v>0</v>
      </c>
      <c r="R6178" s="44">
        <v>44</v>
      </c>
      <c r="S6178" s="44">
        <v>1.59</v>
      </c>
      <c r="T6178" s="44">
        <v>14.31</v>
      </c>
      <c r="U6178" s="44">
        <v>95.49</v>
      </c>
      <c r="V6178" s="49" t="s">
        <v>24631</v>
      </c>
      <c r="W6178" s="42" t="s">
        <v>34</v>
      </c>
      <c r="X6178" s="43">
        <v>121488093442</v>
      </c>
      <c r="Y6178" s="43">
        <v>45305989360</v>
      </c>
      <c r="Z6178" s="43" t="s">
        <v>7980</v>
      </c>
      <c r="AA6178" s="37" t="str">
        <f>VLOOKUP(J6178, sku!B:C, 2, FALSE)</f>
        <v>Travessa Fiat - Slim - - - Palio Weekend - 1997 A 2020 - Preto</v>
      </c>
      <c r="AB6178" s="37" t="str">
        <f>VLOOKUP(J6178, sku!B:BM, 64, FALSE)</f>
        <v>Fabricação</v>
      </c>
      <c r="AC6178" s="37" t="str">
        <f>LEFT(pedidos[[#This Row],[SKU]],3)</f>
        <v>XFI</v>
      </c>
      <c r="AD6178" s="37" t="str" cm="1">
        <f t="array" aca="1" ref="AD6178" ca="1">IFERROR(
  INDEX(
    montadora[Montadora],
    MATCH(TRUE,LEFT(J6556,NÚCARACT(montadora[SKU Parcial]))=montadora[SKU Parcial],0)
  ),
  ""
)</f>
        <v/>
      </c>
    </row>
    <row r="6179" spans="1:30" x14ac:dyDescent="0.25">
      <c r="A6179" s="42" t="s">
        <v>22359</v>
      </c>
      <c r="B6179" s="42" t="s">
        <v>36</v>
      </c>
      <c r="C6179" s="42" t="s">
        <v>22360</v>
      </c>
      <c r="D6179" s="42" t="s">
        <v>27</v>
      </c>
      <c r="E6179" s="42" t="s">
        <v>7534</v>
      </c>
      <c r="F6179" s="42" t="s">
        <v>1744</v>
      </c>
      <c r="G6179" s="42" t="s">
        <v>11227</v>
      </c>
      <c r="H6179" s="7" t="s">
        <v>47</v>
      </c>
      <c r="I6179" s="42" t="s">
        <v>36</v>
      </c>
      <c r="J6179" s="42" t="s">
        <v>1745</v>
      </c>
      <c r="K6179" s="8" t="s">
        <v>25599</v>
      </c>
      <c r="L6179" s="7" t="s">
        <v>33</v>
      </c>
      <c r="M6179" s="44">
        <v>258.8</v>
      </c>
      <c r="N6179" s="7">
        <v>1</v>
      </c>
      <c r="O6179" s="44">
        <v>260.39</v>
      </c>
      <c r="P6179" s="44">
        <v>105</v>
      </c>
      <c r="Q6179" s="44">
        <v>0</v>
      </c>
      <c r="R6179" s="44">
        <v>44</v>
      </c>
      <c r="S6179" s="44">
        <v>1.59</v>
      </c>
      <c r="T6179" s="44">
        <v>14.31</v>
      </c>
      <c r="U6179" s="44">
        <v>95.49</v>
      </c>
      <c r="V6179" s="49" t="s">
        <v>24631</v>
      </c>
      <c r="W6179" s="42" t="s">
        <v>34</v>
      </c>
      <c r="X6179" s="43">
        <v>121521771182</v>
      </c>
      <c r="Y6179" s="43">
        <v>45307359929</v>
      </c>
      <c r="Z6179" s="43" t="s">
        <v>7980</v>
      </c>
      <c r="AA6179" s="37" t="str">
        <f>VLOOKUP(J6179, sku!B:C, 2, FALSE)</f>
        <v>Travessa Fiat - Slim - - - Palio Weekend - 1997 A 2020 - Preto</v>
      </c>
      <c r="AB6179" s="37" t="str">
        <f>VLOOKUP(J6179, sku!B:BM, 64, FALSE)</f>
        <v>Fabricação</v>
      </c>
      <c r="AC6179" s="37" t="str">
        <f>LEFT(pedidos[[#This Row],[SKU]],3)</f>
        <v>XFI</v>
      </c>
      <c r="AD6179" s="37" t="str" cm="1">
        <f t="array" aca="1" ref="AD6179" ca="1">IFERROR(
  INDEX(
    montadora[Montadora],
    MATCH(TRUE,LEFT(J6557,NÚCARACT(montadora[SKU Parcial]))=montadora[SKU Parcial],0)
  ),
  ""
)</f>
        <v/>
      </c>
    </row>
    <row r="6180" spans="1:30" x14ac:dyDescent="0.25">
      <c r="A6180" s="42" t="s">
        <v>22361</v>
      </c>
      <c r="B6180" s="42" t="s">
        <v>22362</v>
      </c>
      <c r="C6180" s="42" t="s">
        <v>22363</v>
      </c>
      <c r="D6180" s="42" t="s">
        <v>27</v>
      </c>
      <c r="E6180" s="42" t="s">
        <v>560</v>
      </c>
      <c r="F6180" s="42" t="s">
        <v>561</v>
      </c>
      <c r="G6180" s="42" t="s">
        <v>11227</v>
      </c>
      <c r="H6180" s="7" t="s">
        <v>47</v>
      </c>
      <c r="I6180" s="42" t="s">
        <v>36</v>
      </c>
      <c r="J6180" s="42" t="s">
        <v>562</v>
      </c>
      <c r="K6180" s="8" t="s">
        <v>25576</v>
      </c>
      <c r="L6180" s="7" t="s">
        <v>33</v>
      </c>
      <c r="M6180" s="44">
        <v>258.8</v>
      </c>
      <c r="N6180" s="7">
        <v>1</v>
      </c>
      <c r="O6180" s="44">
        <v>260.39</v>
      </c>
      <c r="P6180" s="44">
        <v>105</v>
      </c>
      <c r="Q6180" s="44">
        <v>0</v>
      </c>
      <c r="R6180" s="44">
        <v>44</v>
      </c>
      <c r="S6180" s="44">
        <v>1.59</v>
      </c>
      <c r="T6180" s="44">
        <v>14.31</v>
      </c>
      <c r="U6180" s="44">
        <v>95.49</v>
      </c>
      <c r="V6180" s="49" t="s">
        <v>24631</v>
      </c>
      <c r="W6180" s="42" t="s">
        <v>34</v>
      </c>
      <c r="X6180" s="43">
        <v>121677156980</v>
      </c>
      <c r="Y6180" s="43">
        <v>45313985940</v>
      </c>
      <c r="Z6180" s="43" t="s">
        <v>7980</v>
      </c>
      <c r="AA6180" s="37" t="str">
        <f>VLOOKUP(J6180, sku!B:C, 2, FALSE)</f>
        <v>Travessa Jeep - Slim - - - Renegade - 2016 A 2025 - Preto</v>
      </c>
      <c r="AB6180" s="37" t="str">
        <f>VLOOKUP(J6180, sku!B:BM, 64, FALSE)</f>
        <v>Fabricação</v>
      </c>
      <c r="AC6180" s="37" t="str">
        <f>LEFT(pedidos[[#This Row],[SKU]],3)</f>
        <v>XJP</v>
      </c>
      <c r="AD6180" s="37" t="str" cm="1">
        <f t="array" aca="1" ref="AD6180" ca="1">IFERROR(
  INDEX(
    montadora[Montadora],
    MATCH(TRUE,LEFT(J6558,NÚCARACT(montadora[SKU Parcial]))=montadora[SKU Parcial],0)
  ),
  ""
)</f>
        <v/>
      </c>
    </row>
    <row r="6181" spans="1:30" x14ac:dyDescent="0.25">
      <c r="A6181" s="42" t="s">
        <v>24632</v>
      </c>
      <c r="B6181" s="42" t="s">
        <v>36</v>
      </c>
      <c r="C6181" s="42" t="s">
        <v>24633</v>
      </c>
      <c r="D6181" s="42" t="s">
        <v>27</v>
      </c>
      <c r="E6181" s="42" t="s">
        <v>2270</v>
      </c>
      <c r="F6181" s="42" t="s">
        <v>544</v>
      </c>
      <c r="G6181" s="42" t="s">
        <v>11227</v>
      </c>
      <c r="H6181" s="7" t="s">
        <v>47</v>
      </c>
      <c r="I6181" s="42" t="s">
        <v>36</v>
      </c>
      <c r="J6181" s="42" t="s">
        <v>2045</v>
      </c>
      <c r="K6181" s="8" t="s">
        <v>25532</v>
      </c>
      <c r="L6181" s="7" t="s">
        <v>33</v>
      </c>
      <c r="M6181" s="44">
        <v>258.8</v>
      </c>
      <c r="N6181" s="7">
        <v>1</v>
      </c>
      <c r="O6181" s="44">
        <v>260.39</v>
      </c>
      <c r="P6181" s="44">
        <v>105</v>
      </c>
      <c r="Q6181" s="44">
        <v>0</v>
      </c>
      <c r="R6181" s="44">
        <v>44</v>
      </c>
      <c r="S6181" s="44">
        <v>1.59</v>
      </c>
      <c r="T6181" s="44">
        <v>14.31</v>
      </c>
      <c r="U6181" s="44">
        <v>95.49</v>
      </c>
      <c r="V6181" s="49" t="s">
        <v>24631</v>
      </c>
      <c r="W6181" s="42" t="s">
        <v>34</v>
      </c>
      <c r="X6181" s="43">
        <v>122859153380</v>
      </c>
      <c r="Y6181" s="43">
        <v>45365329426</v>
      </c>
      <c r="Z6181" s="43" t="s">
        <v>7980</v>
      </c>
      <c r="AA6181" s="37" t="str">
        <f>VLOOKUP(J6181, sku!B:C, 2, FALSE)</f>
        <v>Travessa Jeep - Slim - - - Renegade - 2016 A 2025 - Grafite</v>
      </c>
      <c r="AB6181" s="37" t="str">
        <f>VLOOKUP(J6181, sku!B:BM, 64, FALSE)</f>
        <v>Fabricação</v>
      </c>
      <c r="AC6181" s="37" t="str">
        <f>LEFT(pedidos[[#This Row],[SKU]],3)</f>
        <v>XJP</v>
      </c>
      <c r="AD6181" s="37" t="str" cm="1">
        <f t="array" aca="1" ref="AD6181" ca="1">IFERROR(
  INDEX(
    montadora[Montadora],
    MATCH(TRUE,LEFT(J6559,NÚCARACT(montadora[SKU Parcial]))=montadora[SKU Parcial],0)
  ),
  ""
)</f>
        <v/>
      </c>
    </row>
    <row r="6182" spans="1:30" x14ac:dyDescent="0.25">
      <c r="A6182" s="42" t="s">
        <v>25128</v>
      </c>
      <c r="B6182" s="42" t="s">
        <v>25129</v>
      </c>
      <c r="C6182" s="42" t="s">
        <v>3093</v>
      </c>
      <c r="D6182" s="42" t="s">
        <v>27</v>
      </c>
      <c r="E6182" s="42" t="s">
        <v>2282</v>
      </c>
      <c r="F6182" s="42" t="s">
        <v>2283</v>
      </c>
      <c r="G6182" s="42" t="s">
        <v>11227</v>
      </c>
      <c r="H6182" s="7" t="s">
        <v>47</v>
      </c>
      <c r="I6182" s="42" t="s">
        <v>31</v>
      </c>
      <c r="J6182" s="42" t="s">
        <v>2284</v>
      </c>
      <c r="K6182" s="8" t="s">
        <v>25126</v>
      </c>
      <c r="L6182" s="7" t="s">
        <v>33</v>
      </c>
      <c r="M6182" s="44">
        <v>258.8</v>
      </c>
      <c r="N6182" s="7">
        <v>1</v>
      </c>
      <c r="O6182" s="44">
        <v>260.39</v>
      </c>
      <c r="P6182" s="44">
        <v>105</v>
      </c>
      <c r="Q6182" s="44">
        <v>0</v>
      </c>
      <c r="R6182" s="44">
        <v>44</v>
      </c>
      <c r="S6182" s="44">
        <v>1.59</v>
      </c>
      <c r="T6182" s="44">
        <v>14.31</v>
      </c>
      <c r="U6182" s="44">
        <v>95.49</v>
      </c>
      <c r="V6182" s="49" t="s">
        <v>24631</v>
      </c>
      <c r="W6182" s="42" t="s">
        <v>34</v>
      </c>
      <c r="X6182" s="43">
        <v>122677894735</v>
      </c>
      <c r="Y6182" s="43">
        <v>45382423621</v>
      </c>
      <c r="Z6182" s="43" t="s">
        <v>7980</v>
      </c>
      <c r="AA6182" s="37" t="str">
        <f>VLOOKUP(J6182, sku!B:C, 2, FALSE)</f>
        <v>Travessa Peugeot - Slim - - - 2008 - 2021 A 2024 - Preto</v>
      </c>
      <c r="AB6182" s="37" t="str">
        <f>VLOOKUP(J6182, sku!B:BM, 64, FALSE)</f>
        <v>Fabricação</v>
      </c>
      <c r="AC6182" s="37" t="str">
        <f>LEFT(pedidos[[#This Row],[SKU]],3)</f>
        <v>XPE</v>
      </c>
      <c r="AD6182" s="37" t="str" cm="1">
        <f t="array" aca="1" ref="AD6182" ca="1">IFERROR(
  INDEX(
    montadora[Montadora],
    MATCH(TRUE,LEFT(J6560,NÚCARACT(montadora[SKU Parcial]))=montadora[SKU Parcial],0)
  ),
  ""
)</f>
        <v/>
      </c>
    </row>
    <row r="6183" spans="1:30" x14ac:dyDescent="0.25">
      <c r="A6183" s="42" t="s">
        <v>25130</v>
      </c>
      <c r="B6183" s="42" t="s">
        <v>25131</v>
      </c>
      <c r="C6183" s="42" t="s">
        <v>1869</v>
      </c>
      <c r="D6183" s="42" t="s">
        <v>27</v>
      </c>
      <c r="E6183" s="42" t="s">
        <v>2270</v>
      </c>
      <c r="F6183" s="42" t="s">
        <v>544</v>
      </c>
      <c r="G6183" s="42" t="s">
        <v>11227</v>
      </c>
      <c r="H6183" s="7" t="s">
        <v>47</v>
      </c>
      <c r="I6183" s="42" t="s">
        <v>31</v>
      </c>
      <c r="J6183" s="42" t="s">
        <v>562</v>
      </c>
      <c r="K6183" s="8" t="s">
        <v>25122</v>
      </c>
      <c r="L6183" s="7" t="s">
        <v>33</v>
      </c>
      <c r="M6183" s="44">
        <v>258.8</v>
      </c>
      <c r="N6183" s="7">
        <v>1</v>
      </c>
      <c r="O6183" s="44">
        <v>260.39</v>
      </c>
      <c r="P6183" s="44">
        <v>105</v>
      </c>
      <c r="Q6183" s="44">
        <v>0</v>
      </c>
      <c r="R6183" s="44">
        <v>44</v>
      </c>
      <c r="S6183" s="44">
        <v>1.59</v>
      </c>
      <c r="T6183" s="44">
        <v>14.31</v>
      </c>
      <c r="U6183" s="44">
        <v>95.49</v>
      </c>
      <c r="V6183" s="49" t="s">
        <v>24631</v>
      </c>
      <c r="W6183" s="42" t="s">
        <v>34</v>
      </c>
      <c r="X6183" s="43">
        <v>122978596235</v>
      </c>
      <c r="Y6183" s="43">
        <v>45394372793</v>
      </c>
      <c r="Z6183" s="43" t="s">
        <v>7980</v>
      </c>
      <c r="AA6183" s="37" t="str">
        <f>VLOOKUP(J6183, sku!B:C, 2, FALSE)</f>
        <v>Travessa Jeep - Slim - - - Renegade - 2016 A 2025 - Preto</v>
      </c>
      <c r="AB6183" s="37" t="str">
        <f>VLOOKUP(J6183, sku!B:BM, 64, FALSE)</f>
        <v>Fabricação</v>
      </c>
      <c r="AC6183" s="37" t="str">
        <f>LEFT(pedidos[[#This Row],[SKU]],3)</f>
        <v>XJP</v>
      </c>
      <c r="AD6183" s="37" t="str" cm="1">
        <f t="array" aca="1" ref="AD6183" ca="1">IFERROR(
  INDEX(
    montadora[Montadora],
    MATCH(TRUE,LEFT(J6561,NÚCARACT(montadora[SKU Parcial]))=montadora[SKU Parcial],0)
  ),
  ""
)</f>
        <v/>
      </c>
    </row>
    <row r="6184" spans="1:30" x14ac:dyDescent="0.25">
      <c r="A6184" s="42" t="s">
        <v>25626</v>
      </c>
      <c r="B6184" s="42" t="s">
        <v>25627</v>
      </c>
      <c r="C6184" s="42" t="s">
        <v>25628</v>
      </c>
      <c r="D6184" s="42" t="s">
        <v>27</v>
      </c>
      <c r="E6184" s="42" t="s">
        <v>560</v>
      </c>
      <c r="F6184" s="42" t="s">
        <v>561</v>
      </c>
      <c r="G6184" s="42" t="s">
        <v>11227</v>
      </c>
      <c r="H6184" s="7" t="s">
        <v>47</v>
      </c>
      <c r="I6184" s="42" t="s">
        <v>31</v>
      </c>
      <c r="J6184" s="42" t="s">
        <v>562</v>
      </c>
      <c r="K6184" s="8" t="s">
        <v>25098</v>
      </c>
      <c r="L6184" s="7" t="s">
        <v>33</v>
      </c>
      <c r="M6184" s="44">
        <v>258.8</v>
      </c>
      <c r="N6184" s="7">
        <v>1</v>
      </c>
      <c r="O6184" s="44">
        <v>260.39</v>
      </c>
      <c r="P6184" s="44">
        <v>105</v>
      </c>
      <c r="Q6184" s="44">
        <v>0</v>
      </c>
      <c r="R6184" s="44">
        <v>44</v>
      </c>
      <c r="S6184" s="44">
        <v>1.59</v>
      </c>
      <c r="T6184" s="44">
        <v>14.31</v>
      </c>
      <c r="U6184" s="44">
        <v>95.49</v>
      </c>
      <c r="V6184" s="49" t="s">
        <v>24631</v>
      </c>
      <c r="W6184" s="42" t="s">
        <v>34</v>
      </c>
      <c r="X6184" s="43">
        <v>123653618452</v>
      </c>
      <c r="Y6184" s="43">
        <v>45401421532</v>
      </c>
      <c r="Z6184" s="43" t="s">
        <v>7980</v>
      </c>
      <c r="AA6184" s="37" t="str">
        <f>VLOOKUP(J6184, sku!B:C, 2, FALSE)</f>
        <v>Travessa Jeep - Slim - - - Renegade - 2016 A 2025 - Preto</v>
      </c>
      <c r="AB6184" s="37" t="str">
        <f>VLOOKUP(J6184, sku!B:BM, 64, FALSE)</f>
        <v>Fabricação</v>
      </c>
      <c r="AC6184" s="37" t="str">
        <f>LEFT(pedidos[[#This Row],[SKU]],3)</f>
        <v>XJP</v>
      </c>
      <c r="AD6184" s="37" t="str" cm="1">
        <f t="array" aca="1" ref="AD6184" ca="1">IFERROR(
  INDEX(
    montadora[Montadora],
    MATCH(TRUE,LEFT(J6562,NÚCARACT(montadora[SKU Parcial]))=montadora[SKU Parcial],0)
  ),
  ""
)</f>
        <v/>
      </c>
    </row>
    <row r="6185" spans="1:30" x14ac:dyDescent="0.25">
      <c r="A6185" s="42" t="s">
        <v>25629</v>
      </c>
      <c r="B6185" s="42" t="s">
        <v>25630</v>
      </c>
      <c r="C6185" s="42" t="s">
        <v>25631</v>
      </c>
      <c r="D6185" s="42" t="s">
        <v>27</v>
      </c>
      <c r="E6185" s="42" t="s">
        <v>560</v>
      </c>
      <c r="F6185" s="42" t="s">
        <v>561</v>
      </c>
      <c r="G6185" s="42" t="s">
        <v>11227</v>
      </c>
      <c r="H6185" s="7" t="s">
        <v>47</v>
      </c>
      <c r="I6185" s="42" t="s">
        <v>36</v>
      </c>
      <c r="J6185" s="42" t="s">
        <v>562</v>
      </c>
      <c r="K6185" s="8" t="s">
        <v>25549</v>
      </c>
      <c r="L6185" s="7" t="s">
        <v>33</v>
      </c>
      <c r="M6185" s="44">
        <v>258.8</v>
      </c>
      <c r="N6185" s="7">
        <v>1</v>
      </c>
      <c r="O6185" s="44">
        <v>260.39</v>
      </c>
      <c r="P6185" s="44">
        <v>105</v>
      </c>
      <c r="Q6185" s="44">
        <v>0</v>
      </c>
      <c r="R6185" s="44">
        <v>44</v>
      </c>
      <c r="S6185" s="44">
        <v>1.59</v>
      </c>
      <c r="T6185" s="44">
        <v>14.31</v>
      </c>
      <c r="U6185" s="44">
        <v>95.49</v>
      </c>
      <c r="V6185" s="49" t="s">
        <v>24631</v>
      </c>
      <c r="W6185" s="42" t="s">
        <v>34</v>
      </c>
      <c r="X6185" s="43">
        <v>123749583306</v>
      </c>
      <c r="Y6185" s="43">
        <v>45405992200</v>
      </c>
      <c r="Z6185" s="43" t="s">
        <v>7980</v>
      </c>
      <c r="AA6185" s="37" t="str">
        <f>VLOOKUP(J6185, sku!B:C, 2, FALSE)</f>
        <v>Travessa Jeep - Slim - - - Renegade - 2016 A 2025 - Preto</v>
      </c>
      <c r="AB6185" s="37" t="str">
        <f>VLOOKUP(J6185, sku!B:BM, 64, FALSE)</f>
        <v>Fabricação</v>
      </c>
      <c r="AC6185" s="37" t="str">
        <f>LEFT(pedidos[[#This Row],[SKU]],3)</f>
        <v>XJP</v>
      </c>
      <c r="AD6185" s="37" t="str" cm="1">
        <f t="array" aca="1" ref="AD6185" ca="1">IFERROR(
  INDEX(
    montadora[Montadora],
    MATCH(TRUE,LEFT(J6563,NÚCARACT(montadora[SKU Parcial]))=montadora[SKU Parcial],0)
  ),
  ""
)</f>
        <v/>
      </c>
    </row>
    <row r="6186" spans="1:30" x14ac:dyDescent="0.25">
      <c r="A6186" s="42" t="s">
        <v>25632</v>
      </c>
      <c r="B6186" s="42" t="s">
        <v>25633</v>
      </c>
      <c r="C6186" s="42" t="s">
        <v>25634</v>
      </c>
      <c r="D6186" s="42" t="s">
        <v>27</v>
      </c>
      <c r="E6186" s="42" t="s">
        <v>7807</v>
      </c>
      <c r="F6186" s="42" t="s">
        <v>7808</v>
      </c>
      <c r="G6186" s="42" t="s">
        <v>11227</v>
      </c>
      <c r="H6186" s="7" t="s">
        <v>47</v>
      </c>
      <c r="I6186" s="42" t="s">
        <v>31</v>
      </c>
      <c r="J6186" s="42" t="s">
        <v>18808</v>
      </c>
      <c r="K6186" s="8" t="s">
        <v>25561</v>
      </c>
      <c r="L6186" s="7" t="s">
        <v>33</v>
      </c>
      <c r="M6186" s="44">
        <v>258.8</v>
      </c>
      <c r="N6186" s="7">
        <v>1</v>
      </c>
      <c r="O6186" s="44">
        <v>260.39</v>
      </c>
      <c r="P6186" s="44">
        <v>105</v>
      </c>
      <c r="Q6186" s="44">
        <v>0</v>
      </c>
      <c r="R6186" s="44">
        <v>44</v>
      </c>
      <c r="S6186" s="44">
        <v>1.59</v>
      </c>
      <c r="T6186" s="44">
        <v>14.31</v>
      </c>
      <c r="U6186" s="44">
        <v>95.49</v>
      </c>
      <c r="V6186" s="49" t="s">
        <v>24631</v>
      </c>
      <c r="W6186" s="42" t="s">
        <v>34</v>
      </c>
      <c r="X6186" s="43">
        <v>123586058829</v>
      </c>
      <c r="Y6186" s="43">
        <v>45423857162</v>
      </c>
      <c r="Z6186" s="43" t="s">
        <v>7980</v>
      </c>
      <c r="AA6186" s="37" t="str">
        <f>VLOOKUP(J6186, sku!B:C, 2, FALSE)</f>
        <v>Travessa Kia - Slim - - - Carens - 1999 A 2013 - Preto</v>
      </c>
      <c r="AB6186" s="37" t="str">
        <f>VLOOKUP(J6186, sku!B:BM, 64, FALSE)</f>
        <v>Fabricação</v>
      </c>
      <c r="AC6186" s="37" t="str">
        <f>LEFT(pedidos[[#This Row],[SKU]],3)</f>
        <v>XKI</v>
      </c>
      <c r="AD6186" s="37" t="str" cm="1">
        <f t="array" aca="1" ref="AD6186" ca="1">IFERROR(
  INDEX(
    montadora[Montadora],
    MATCH(TRUE,LEFT(J6564,NÚCARACT(montadora[SKU Parcial]))=montadora[SKU Parcial],0)
  ),
  ""
)</f>
        <v/>
      </c>
    </row>
    <row r="6187" spans="1:30" x14ac:dyDescent="0.25">
      <c r="A6187" s="42" t="s">
        <v>25132</v>
      </c>
      <c r="B6187" s="42" t="s">
        <v>36</v>
      </c>
      <c r="C6187" s="42" t="s">
        <v>25133</v>
      </c>
      <c r="D6187" s="42" t="s">
        <v>27</v>
      </c>
      <c r="E6187" s="42" t="s">
        <v>506</v>
      </c>
      <c r="F6187" s="42" t="s">
        <v>507</v>
      </c>
      <c r="G6187" s="42" t="s">
        <v>11227</v>
      </c>
      <c r="H6187" s="7" t="s">
        <v>30</v>
      </c>
      <c r="I6187" s="42" t="s">
        <v>31</v>
      </c>
      <c r="J6187" s="42" t="s">
        <v>473</v>
      </c>
      <c r="K6187" s="8" t="s">
        <v>25098</v>
      </c>
      <c r="L6187" s="7" t="s">
        <v>33</v>
      </c>
      <c r="M6187" s="44">
        <v>168.8</v>
      </c>
      <c r="N6187" s="7">
        <v>1</v>
      </c>
      <c r="O6187" s="44">
        <v>170.39</v>
      </c>
      <c r="P6187" s="44">
        <v>73.05</v>
      </c>
      <c r="Q6187" s="44">
        <v>0</v>
      </c>
      <c r="R6187" s="44">
        <v>19.41</v>
      </c>
      <c r="S6187" s="44">
        <v>1.59</v>
      </c>
      <c r="T6187" s="44">
        <v>14.31</v>
      </c>
      <c r="U6187" s="44">
        <v>62.03</v>
      </c>
      <c r="V6187" s="49" t="s">
        <v>25134</v>
      </c>
      <c r="W6187" s="42" t="s">
        <v>34</v>
      </c>
      <c r="X6187" s="43">
        <v>123608663554</v>
      </c>
      <c r="Y6187" s="43">
        <v>45399057210</v>
      </c>
      <c r="Z6187" s="43" t="s">
        <v>7980</v>
      </c>
      <c r="AA6187" s="37" t="str">
        <f>VLOOKUP(J6187, sku!B:C, 2, FALSE)</f>
        <v>1 Fogareiro 1 Boca + 1 Maçarico 915 + 2 Refis Guepardo</v>
      </c>
      <c r="AB6187" s="37" t="str">
        <f>VLOOKUP(J6187, sku!B:BM, 64, FALSE)</f>
        <v>Importação</v>
      </c>
      <c r="AC6187" s="37" t="str">
        <f>LEFT(pedidos[[#This Row],[SKU]],3)</f>
        <v>1FO</v>
      </c>
      <c r="AD6187" s="37" t="str" cm="1">
        <f t="array" aca="1" ref="AD6187" ca="1">IFERROR(
  INDEX(
    montadora[Montadora],
    MATCH(TRUE,LEFT(J6565,NÚCARACT(montadora[SKU Parcial]))=montadora[SKU Parcial],0)
  ),
  ""
)</f>
        <v/>
      </c>
    </row>
    <row r="6188" spans="1:30" x14ac:dyDescent="0.25">
      <c r="A6188" s="42" t="s">
        <v>23466</v>
      </c>
      <c r="B6188" s="42" t="s">
        <v>23467</v>
      </c>
      <c r="C6188" s="42" t="s">
        <v>159</v>
      </c>
      <c r="D6188" s="42" t="s">
        <v>319</v>
      </c>
      <c r="E6188" s="42" t="s">
        <v>227</v>
      </c>
      <c r="F6188" s="42" t="s">
        <v>228</v>
      </c>
      <c r="G6188" s="42" t="s">
        <v>11227</v>
      </c>
      <c r="H6188" s="7" t="s">
        <v>47</v>
      </c>
      <c r="I6188" s="42" t="s">
        <v>31</v>
      </c>
      <c r="J6188" s="42" t="s">
        <v>527</v>
      </c>
      <c r="K6188" s="8" t="s">
        <v>25545</v>
      </c>
      <c r="L6188" s="7" t="s">
        <v>11229</v>
      </c>
      <c r="M6188" s="44">
        <v>338.8</v>
      </c>
      <c r="N6188" s="7">
        <v>1</v>
      </c>
      <c r="O6188" s="44">
        <v>338.8</v>
      </c>
      <c r="P6188" s="44">
        <v>105</v>
      </c>
      <c r="Q6188" s="44">
        <v>27.51</v>
      </c>
      <c r="R6188" s="44">
        <v>57.6</v>
      </c>
      <c r="S6188" s="44">
        <v>0</v>
      </c>
      <c r="T6188" s="44">
        <v>24.95</v>
      </c>
      <c r="U6188" s="44">
        <v>123.74</v>
      </c>
      <c r="V6188" s="49" t="s">
        <v>24278</v>
      </c>
      <c r="W6188" s="42" t="s">
        <v>34</v>
      </c>
      <c r="X6188" s="43">
        <v>121990984652</v>
      </c>
      <c r="Y6188" s="43">
        <v>45327623477</v>
      </c>
      <c r="Z6188" s="43" t="s">
        <v>7980</v>
      </c>
      <c r="AA6188" s="37" t="str">
        <f>VLOOKUP(J6188, sku!B:C, 2, FALSE)</f>
        <v>Travessa Ford - Style - - - Ecosport - - - Grafite</v>
      </c>
      <c r="AB6188" s="37" t="str">
        <f>VLOOKUP(J6188, sku!B:BM, 64, FALSE)</f>
        <v>Fabricação</v>
      </c>
      <c r="AC6188" s="37" t="str">
        <f>LEFT(pedidos[[#This Row],[SKU]],3)</f>
        <v>XFO</v>
      </c>
      <c r="AD6188" s="37" t="str" cm="1">
        <f t="array" aca="1" ref="AD6188" ca="1">IFERROR(
  INDEX(
    montadora[Montadora],
    MATCH(TRUE,LEFT(J6566,NÚCARACT(montadora[SKU Parcial]))=montadora[SKU Parcial],0)
  ),
  ""
)</f>
        <v/>
      </c>
    </row>
    <row r="6189" spans="1:30" x14ac:dyDescent="0.25">
      <c r="A6189" s="42" t="s">
        <v>25135</v>
      </c>
      <c r="B6189" s="42" t="s">
        <v>25136</v>
      </c>
      <c r="C6189" s="42" t="s">
        <v>706</v>
      </c>
      <c r="D6189" s="42" t="s">
        <v>319</v>
      </c>
      <c r="E6189" s="42" t="s">
        <v>525</v>
      </c>
      <c r="F6189" s="42" t="s">
        <v>526</v>
      </c>
      <c r="G6189" s="42" t="s">
        <v>11227</v>
      </c>
      <c r="H6189" s="7" t="s">
        <v>47</v>
      </c>
      <c r="I6189" s="42" t="s">
        <v>36</v>
      </c>
      <c r="J6189" s="42" t="s">
        <v>535</v>
      </c>
      <c r="K6189" s="8" t="s">
        <v>25126</v>
      </c>
      <c r="L6189" s="7" t="s">
        <v>11229</v>
      </c>
      <c r="M6189" s="44">
        <v>338.8</v>
      </c>
      <c r="N6189" s="7">
        <v>1</v>
      </c>
      <c r="O6189" s="44">
        <v>338.8</v>
      </c>
      <c r="P6189" s="44">
        <v>105</v>
      </c>
      <c r="Q6189" s="44">
        <v>27.51</v>
      </c>
      <c r="R6189" s="44">
        <v>57.6</v>
      </c>
      <c r="S6189" s="44">
        <v>0</v>
      </c>
      <c r="T6189" s="44">
        <v>24.95</v>
      </c>
      <c r="U6189" s="44">
        <v>123.74</v>
      </c>
      <c r="V6189" s="49" t="s">
        <v>24278</v>
      </c>
      <c r="W6189" s="42" t="s">
        <v>34</v>
      </c>
      <c r="X6189" s="43">
        <v>122650563537</v>
      </c>
      <c r="Y6189" s="43">
        <v>45381129037</v>
      </c>
      <c r="Z6189" s="43" t="s">
        <v>7980</v>
      </c>
      <c r="AA6189" s="37" t="str">
        <f>VLOOKUP(J6189, sku!B:C, 2, FALSE)</f>
        <v>Travessa Fiat - Style - - - Pulse - - - Grafite</v>
      </c>
      <c r="AB6189" s="37" t="str">
        <f>VLOOKUP(J6189, sku!B:BM, 64, FALSE)</f>
        <v>Fabricação</v>
      </c>
      <c r="AC6189" s="37" t="str">
        <f>LEFT(pedidos[[#This Row],[SKU]],3)</f>
        <v>XFI</v>
      </c>
      <c r="AD6189" s="37" t="str" cm="1">
        <f t="array" aca="1" ref="AD6189" ca="1">IFERROR(
  INDEX(
    montadora[Montadora],
    MATCH(TRUE,LEFT(J6567,NÚCARACT(montadora[SKU Parcial]))=montadora[SKU Parcial],0)
  ),
  ""
)</f>
        <v/>
      </c>
    </row>
    <row r="6190" spans="1:30" x14ac:dyDescent="0.25">
      <c r="A6190" s="42" t="s">
        <v>25635</v>
      </c>
      <c r="B6190" s="42" t="s">
        <v>25636</v>
      </c>
      <c r="C6190" s="42" t="s">
        <v>1098</v>
      </c>
      <c r="D6190" s="42" t="s">
        <v>27</v>
      </c>
      <c r="E6190" s="42" t="s">
        <v>3638</v>
      </c>
      <c r="F6190" s="42" t="s">
        <v>228</v>
      </c>
      <c r="G6190" s="42" t="s">
        <v>11227</v>
      </c>
      <c r="H6190" s="7" t="s">
        <v>47</v>
      </c>
      <c r="I6190" s="42" t="s">
        <v>36</v>
      </c>
      <c r="J6190" s="42" t="s">
        <v>527</v>
      </c>
      <c r="K6190" s="8" t="s">
        <v>25098</v>
      </c>
      <c r="L6190" s="7" t="s">
        <v>11229</v>
      </c>
      <c r="M6190" s="44">
        <v>338.8</v>
      </c>
      <c r="N6190" s="7">
        <v>1</v>
      </c>
      <c r="O6190" s="44">
        <v>338.8</v>
      </c>
      <c r="P6190" s="44">
        <v>105</v>
      </c>
      <c r="Q6190" s="44">
        <v>27.51</v>
      </c>
      <c r="R6190" s="44">
        <v>57.6</v>
      </c>
      <c r="S6190" s="44">
        <v>0</v>
      </c>
      <c r="T6190" s="44">
        <v>24.95</v>
      </c>
      <c r="U6190" s="44">
        <v>123.74</v>
      </c>
      <c r="V6190" s="49" t="s">
        <v>24278</v>
      </c>
      <c r="W6190" s="42" t="s">
        <v>34</v>
      </c>
      <c r="X6190" s="43">
        <v>123137271219</v>
      </c>
      <c r="Y6190" s="43">
        <v>45402152951</v>
      </c>
      <c r="Z6190" s="43" t="s">
        <v>7980</v>
      </c>
      <c r="AA6190" s="37" t="str">
        <f>VLOOKUP(J6190, sku!B:C, 2, FALSE)</f>
        <v>Travessa Ford - Style - - - Ecosport - - - Grafite</v>
      </c>
      <c r="AB6190" s="37" t="str">
        <f>VLOOKUP(J6190, sku!B:BM, 64, FALSE)</f>
        <v>Fabricação</v>
      </c>
      <c r="AC6190" s="37" t="str">
        <f>LEFT(pedidos[[#This Row],[SKU]],3)</f>
        <v>XFO</v>
      </c>
      <c r="AD6190" s="37" t="str" cm="1">
        <f t="array" aca="1" ref="AD6190" ca="1">IFERROR(
  INDEX(
    montadora[Montadora],
    MATCH(TRUE,LEFT(J6568,NÚCARACT(montadora[SKU Parcial]))=montadora[SKU Parcial],0)
  ),
  ""
)</f>
        <v/>
      </c>
    </row>
    <row r="6191" spans="1:30" x14ac:dyDescent="0.25">
      <c r="A6191" s="42" t="s">
        <v>25637</v>
      </c>
      <c r="B6191" s="42" t="s">
        <v>36</v>
      </c>
      <c r="C6191" s="42" t="s">
        <v>25638</v>
      </c>
      <c r="D6191" s="42" t="s">
        <v>138</v>
      </c>
      <c r="E6191" s="42" t="s">
        <v>227</v>
      </c>
      <c r="F6191" s="42" t="s">
        <v>228</v>
      </c>
      <c r="G6191" s="42" t="s">
        <v>11227</v>
      </c>
      <c r="H6191" s="7" t="s">
        <v>47</v>
      </c>
      <c r="I6191" s="42" t="s">
        <v>36</v>
      </c>
      <c r="J6191" s="42" t="s">
        <v>527</v>
      </c>
      <c r="K6191" s="8" t="s">
        <v>25098</v>
      </c>
      <c r="L6191" s="7" t="s">
        <v>11229</v>
      </c>
      <c r="M6191" s="44">
        <v>338.8</v>
      </c>
      <c r="N6191" s="7">
        <v>1</v>
      </c>
      <c r="O6191" s="44">
        <v>338.8</v>
      </c>
      <c r="P6191" s="44">
        <v>105</v>
      </c>
      <c r="Q6191" s="44">
        <v>27.51</v>
      </c>
      <c r="R6191" s="44">
        <v>57.6</v>
      </c>
      <c r="S6191" s="44">
        <v>0</v>
      </c>
      <c r="T6191" s="44">
        <v>24.95</v>
      </c>
      <c r="U6191" s="44">
        <v>123.74</v>
      </c>
      <c r="V6191" s="49" t="s">
        <v>24278</v>
      </c>
      <c r="W6191" s="42" t="s">
        <v>34</v>
      </c>
      <c r="X6191" s="43">
        <v>123690100876</v>
      </c>
      <c r="Y6191" s="43">
        <v>45403194691</v>
      </c>
      <c r="Z6191" s="43" t="s">
        <v>7980</v>
      </c>
      <c r="AA6191" s="37" t="str">
        <f>VLOOKUP(J6191, sku!B:C, 2, FALSE)</f>
        <v>Travessa Ford - Style - - - Ecosport - - - Grafite</v>
      </c>
      <c r="AB6191" s="37" t="str">
        <f>VLOOKUP(J6191, sku!B:BM, 64, FALSE)</f>
        <v>Fabricação</v>
      </c>
      <c r="AC6191" s="37" t="str">
        <f>LEFT(pedidos[[#This Row],[SKU]],3)</f>
        <v>XFO</v>
      </c>
      <c r="AD6191" s="37" t="str" cm="1">
        <f t="array" aca="1" ref="AD6191" ca="1">IFERROR(
  INDEX(
    montadora[Montadora],
    MATCH(TRUE,LEFT(J6569,NÚCARACT(montadora[SKU Parcial]))=montadora[SKU Parcial],0)
  ),
  ""
)</f>
        <v/>
      </c>
    </row>
    <row r="6192" spans="1:30" x14ac:dyDescent="0.25">
      <c r="A6192" s="42" t="s">
        <v>25639</v>
      </c>
      <c r="B6192" s="42" t="s">
        <v>25640</v>
      </c>
      <c r="C6192" s="42" t="s">
        <v>155</v>
      </c>
      <c r="D6192" s="42" t="s">
        <v>27</v>
      </c>
      <c r="E6192" s="42" t="s">
        <v>1148</v>
      </c>
      <c r="F6192" s="42" t="s">
        <v>1149</v>
      </c>
      <c r="G6192" s="42" t="s">
        <v>11227</v>
      </c>
      <c r="H6192" s="7" t="s">
        <v>47</v>
      </c>
      <c r="I6192" s="42" t="s">
        <v>36</v>
      </c>
      <c r="J6192" s="42" t="s">
        <v>765</v>
      </c>
      <c r="K6192" s="8" t="s">
        <v>25555</v>
      </c>
      <c r="L6192" s="7" t="s">
        <v>11229</v>
      </c>
      <c r="M6192" s="44">
        <v>338.8</v>
      </c>
      <c r="N6192" s="7">
        <v>1</v>
      </c>
      <c r="O6192" s="44">
        <v>338.8</v>
      </c>
      <c r="P6192" s="44">
        <v>105</v>
      </c>
      <c r="Q6192" s="44">
        <v>27.51</v>
      </c>
      <c r="R6192" s="44">
        <v>57.6</v>
      </c>
      <c r="S6192" s="44">
        <v>0</v>
      </c>
      <c r="T6192" s="44">
        <v>24.95</v>
      </c>
      <c r="U6192" s="44">
        <v>123.74</v>
      </c>
      <c r="V6192" s="49" t="s">
        <v>24278</v>
      </c>
      <c r="W6192" s="42" t="s">
        <v>34</v>
      </c>
      <c r="X6192" s="43">
        <v>124341395284</v>
      </c>
      <c r="Y6192" s="43">
        <v>45432064477</v>
      </c>
      <c r="Z6192" s="43" t="s">
        <v>7980</v>
      </c>
      <c r="AA6192" s="37" t="str">
        <f>VLOOKUP(J6192, sku!B:C, 2, FALSE)</f>
        <v>Travessa Fiat - Style - - - Argo Trekking - - - Grafite</v>
      </c>
      <c r="AB6192" s="37" t="str">
        <f>VLOOKUP(J6192, sku!B:BM, 64, FALSE)</f>
        <v>Fabricação</v>
      </c>
      <c r="AC6192" s="37" t="str">
        <f>LEFT(pedidos[[#This Row],[SKU]],3)</f>
        <v>XFI</v>
      </c>
      <c r="AD6192" s="37" t="str" cm="1">
        <f t="array" aca="1" ref="AD6192" ca="1">IFERROR(
  INDEX(
    montadora[Montadora],
    MATCH(TRUE,LEFT(J6570,NÚCARACT(montadora[SKU Parcial]))=montadora[SKU Parcial],0)
  ),
  ""
)</f>
        <v/>
      </c>
    </row>
    <row r="6193" spans="1:30" x14ac:dyDescent="0.25">
      <c r="A6193" s="42" t="s">
        <v>23468</v>
      </c>
      <c r="B6193" s="42" t="s">
        <v>36</v>
      </c>
      <c r="C6193" s="42" t="s">
        <v>182</v>
      </c>
      <c r="D6193" s="42" t="s">
        <v>420</v>
      </c>
      <c r="E6193" s="42" t="s">
        <v>1099</v>
      </c>
      <c r="F6193" s="42" t="s">
        <v>1100</v>
      </c>
      <c r="G6193" s="42" t="s">
        <v>11227</v>
      </c>
      <c r="H6193" s="7" t="s">
        <v>47</v>
      </c>
      <c r="I6193" s="42" t="s">
        <v>31</v>
      </c>
      <c r="J6193" s="42" t="s">
        <v>17916</v>
      </c>
      <c r="K6193" s="8" t="s">
        <v>25558</v>
      </c>
      <c r="L6193" s="7" t="s">
        <v>11229</v>
      </c>
      <c r="M6193" s="44">
        <v>336.8</v>
      </c>
      <c r="N6193" s="7">
        <v>1</v>
      </c>
      <c r="O6193" s="44">
        <v>336.8</v>
      </c>
      <c r="P6193" s="44">
        <v>105</v>
      </c>
      <c r="Q6193" s="44">
        <v>27.35</v>
      </c>
      <c r="R6193" s="44">
        <v>57.26</v>
      </c>
      <c r="S6193" s="44">
        <v>0</v>
      </c>
      <c r="T6193" s="44">
        <v>24.95</v>
      </c>
      <c r="U6193" s="44">
        <v>122.24</v>
      </c>
      <c r="V6193" s="49" t="s">
        <v>24634</v>
      </c>
      <c r="W6193" s="42" t="s">
        <v>34</v>
      </c>
      <c r="X6193" s="43">
        <v>121777347475</v>
      </c>
      <c r="Y6193" s="43">
        <v>45340331785</v>
      </c>
      <c r="Z6193" s="43" t="s">
        <v>7980</v>
      </c>
      <c r="AA6193" s="37" t="str">
        <f>VLOOKUP(J6193, sku!B:C, 2, FALSE)</f>
        <v>Travessa Honda - Style - - - CRV - - - Grafite</v>
      </c>
      <c r="AB6193" s="37" t="str">
        <f>VLOOKUP(J6193, sku!B:BM, 64, FALSE)</f>
        <v>Fabricação</v>
      </c>
      <c r="AC6193" s="37" t="str">
        <f>LEFT(pedidos[[#This Row],[SKU]],3)</f>
        <v>XHO</v>
      </c>
      <c r="AD6193" s="37" t="str" cm="1">
        <f t="array" aca="1" ref="AD6193" ca="1">IFERROR(
  INDEX(
    montadora[Montadora],
    MATCH(TRUE,LEFT(J6571,NÚCARACT(montadora[SKU Parcial]))=montadora[SKU Parcial],0)
  ),
  ""
)</f>
        <v/>
      </c>
    </row>
    <row r="6194" spans="1:30" x14ac:dyDescent="0.25">
      <c r="A6194" s="42" t="s">
        <v>25641</v>
      </c>
      <c r="B6194" s="42" t="s">
        <v>25642</v>
      </c>
      <c r="C6194" s="42" t="s">
        <v>25643</v>
      </c>
      <c r="D6194" s="42" t="s">
        <v>27</v>
      </c>
      <c r="E6194" s="42" t="s">
        <v>3646</v>
      </c>
      <c r="F6194" s="42" t="s">
        <v>271</v>
      </c>
      <c r="G6194" s="42" t="s">
        <v>11227</v>
      </c>
      <c r="H6194" s="7" t="s">
        <v>30</v>
      </c>
      <c r="I6194" s="42" t="s">
        <v>31</v>
      </c>
      <c r="J6194" s="42" t="s">
        <v>272</v>
      </c>
      <c r="K6194" s="8" t="s">
        <v>25549</v>
      </c>
      <c r="L6194" s="7" t="s">
        <v>11229</v>
      </c>
      <c r="M6194" s="44">
        <v>53.8</v>
      </c>
      <c r="N6194" s="7">
        <v>1</v>
      </c>
      <c r="O6194" s="44">
        <v>53.8</v>
      </c>
      <c r="P6194" s="44">
        <v>16.79</v>
      </c>
      <c r="Q6194" s="44">
        <v>4.37</v>
      </c>
      <c r="R6194" s="44">
        <v>13.21</v>
      </c>
      <c r="S6194" s="44">
        <v>0</v>
      </c>
      <c r="T6194" s="44">
        <v>0</v>
      </c>
      <c r="U6194" s="44">
        <v>19.43</v>
      </c>
      <c r="V6194" s="49" t="s">
        <v>25644</v>
      </c>
      <c r="W6194" s="42" t="s">
        <v>34</v>
      </c>
      <c r="X6194" s="43">
        <v>123229710555</v>
      </c>
      <c r="Y6194" s="43">
        <v>45407174622</v>
      </c>
      <c r="Z6194" s="43" t="s">
        <v>7980</v>
      </c>
      <c r="AA6194" s="37" t="str">
        <f>VLOOKUP(J6194, sku!B:C, 2, FALSE)</f>
        <v>1 Maçarico 915 + 2 Refis de Gás</v>
      </c>
      <c r="AB6194" s="37" t="str">
        <f>VLOOKUP(J6194, sku!B:BM, 64, FALSE)</f>
        <v>Revenda</v>
      </c>
      <c r="AC6194" s="37" t="str">
        <f>LEFT(pedidos[[#This Row],[SKU]],3)</f>
        <v>1MA</v>
      </c>
      <c r="AD6194" s="37" t="str" cm="1">
        <f t="array" aca="1" ref="AD6194" ca="1">IFERROR(
  INDEX(
    montadora[Montadora],
    MATCH(TRUE,LEFT(J6572,NÚCARACT(montadora[SKU Parcial]))=montadora[SKU Parcial],0)
  ),
  ""
)</f>
        <v/>
      </c>
    </row>
    <row r="6195" spans="1:30" x14ac:dyDescent="0.25">
      <c r="A6195" s="42" t="s">
        <v>25645</v>
      </c>
      <c r="B6195" s="42" t="s">
        <v>25646</v>
      </c>
      <c r="C6195" s="42" t="s">
        <v>2005</v>
      </c>
      <c r="D6195" s="42" t="s">
        <v>27</v>
      </c>
      <c r="E6195" s="42" t="s">
        <v>539</v>
      </c>
      <c r="F6195" s="42" t="s">
        <v>540</v>
      </c>
      <c r="G6195" s="42" t="s">
        <v>11228</v>
      </c>
      <c r="H6195" s="7" t="s">
        <v>47</v>
      </c>
      <c r="I6195" s="42" t="s">
        <v>31</v>
      </c>
      <c r="J6195" s="42" t="s">
        <v>124</v>
      </c>
      <c r="K6195" s="8" t="s">
        <v>25535</v>
      </c>
      <c r="L6195" s="7" t="s">
        <v>11229</v>
      </c>
      <c r="M6195" s="44">
        <v>333.8</v>
      </c>
      <c r="N6195" s="7">
        <v>1</v>
      </c>
      <c r="O6195" s="44">
        <v>333.8</v>
      </c>
      <c r="P6195" s="44">
        <v>120</v>
      </c>
      <c r="Q6195" s="44">
        <v>13.25</v>
      </c>
      <c r="R6195" s="44">
        <v>56.75</v>
      </c>
      <c r="S6195" s="44">
        <v>0</v>
      </c>
      <c r="T6195" s="44">
        <v>23.45</v>
      </c>
      <c r="U6195" s="44">
        <v>120.35</v>
      </c>
      <c r="V6195" s="49" t="s">
        <v>24283</v>
      </c>
      <c r="W6195" s="42" t="s">
        <v>34</v>
      </c>
      <c r="X6195" s="43">
        <v>124054676174</v>
      </c>
      <c r="Y6195" s="43">
        <v>45420987694</v>
      </c>
      <c r="Z6195" s="43" t="s">
        <v>7980</v>
      </c>
      <c r="AA6195" s="37" t="str">
        <f>VLOOKUP(J6195, sku!B:C, 2, FALSE)</f>
        <v>Travessa Mitsubishi - Tubular - - - Pajero Sport - - - Preto</v>
      </c>
      <c r="AB6195" s="37" t="str">
        <f>VLOOKUP(J6195, sku!B:BM, 64, FALSE)</f>
        <v>Fabricação</v>
      </c>
      <c r="AC6195" s="37" t="str">
        <f>LEFT(pedidos[[#This Row],[SKU]],3)</f>
        <v>XMT</v>
      </c>
      <c r="AD6195" s="37" t="str" cm="1">
        <f t="array" aca="1" ref="AD6195" ca="1">IFERROR(
  INDEX(
    montadora[Montadora],
    MATCH(TRUE,LEFT(J6573,NÚCARACT(montadora[SKU Parcial]))=montadora[SKU Parcial],0)
  ),
  ""
)</f>
        <v/>
      </c>
    </row>
    <row r="6196" spans="1:30" x14ac:dyDescent="0.25">
      <c r="A6196" s="42" t="s">
        <v>25137</v>
      </c>
      <c r="B6196" s="42" t="s">
        <v>25138</v>
      </c>
      <c r="C6196" s="42" t="s">
        <v>25139</v>
      </c>
      <c r="D6196" s="42" t="s">
        <v>420</v>
      </c>
      <c r="E6196" s="42" t="s">
        <v>375</v>
      </c>
      <c r="F6196" s="42" t="s">
        <v>371</v>
      </c>
      <c r="G6196" s="42" t="s">
        <v>11227</v>
      </c>
      <c r="H6196" s="7" t="s">
        <v>30</v>
      </c>
      <c r="I6196" s="42" t="s">
        <v>31</v>
      </c>
      <c r="J6196" s="42" t="s">
        <v>372</v>
      </c>
      <c r="K6196" s="8" t="s">
        <v>25106</v>
      </c>
      <c r="L6196" s="7" t="s">
        <v>804</v>
      </c>
      <c r="M6196" s="44">
        <v>298.8</v>
      </c>
      <c r="N6196" s="7">
        <v>1</v>
      </c>
      <c r="O6196" s="44">
        <v>298.8</v>
      </c>
      <c r="P6196" s="44">
        <v>105.54</v>
      </c>
      <c r="Q6196" s="44">
        <v>24.26</v>
      </c>
      <c r="R6196" s="44">
        <v>34.36</v>
      </c>
      <c r="S6196" s="44">
        <v>0</v>
      </c>
      <c r="T6196" s="44">
        <v>26.95</v>
      </c>
      <c r="U6196" s="44">
        <v>107.69</v>
      </c>
      <c r="V6196" s="49" t="s">
        <v>25140</v>
      </c>
      <c r="W6196" s="42" t="s">
        <v>34</v>
      </c>
      <c r="X6196" s="43">
        <v>123420233346</v>
      </c>
      <c r="Y6196" s="43">
        <v>45391112280</v>
      </c>
      <c r="Z6196" s="43" t="s">
        <v>7980</v>
      </c>
      <c r="AA6196" s="37" t="str">
        <f>VLOOKUP(J6196, sku!B:C, 2, FALSE)</f>
        <v>Aquecedor</v>
      </c>
      <c r="AB6196" s="37" t="str">
        <f>VLOOKUP(J6196, sku!B:BM, 64, FALSE)</f>
        <v>Importação</v>
      </c>
      <c r="AC6196" s="37" t="str">
        <f>LEFT(pedidos[[#This Row],[SKU]],3)</f>
        <v>1XA</v>
      </c>
      <c r="AD6196" s="37" t="str" cm="1">
        <f t="array" aca="1" ref="AD6196" ca="1">IFERROR(
  INDEX(
    montadora[Montadora],
    MATCH(TRUE,LEFT(J6574,NÚCARACT(montadora[SKU Parcial]))=montadora[SKU Parcial],0)
  ),
  ""
)</f>
        <v/>
      </c>
    </row>
    <row r="6197" spans="1:30" x14ac:dyDescent="0.25">
      <c r="A6197" s="42" t="s">
        <v>25141</v>
      </c>
      <c r="B6197" s="42" t="s">
        <v>25142</v>
      </c>
      <c r="C6197" s="42" t="s">
        <v>5228</v>
      </c>
      <c r="D6197" s="42" t="s">
        <v>191</v>
      </c>
      <c r="E6197" s="42" t="s">
        <v>375</v>
      </c>
      <c r="F6197" s="42" t="s">
        <v>371</v>
      </c>
      <c r="G6197" s="42" t="s">
        <v>11227</v>
      </c>
      <c r="H6197" s="7" t="s">
        <v>30</v>
      </c>
      <c r="I6197" s="42" t="s">
        <v>31</v>
      </c>
      <c r="J6197" s="42" t="s">
        <v>372</v>
      </c>
      <c r="K6197" s="8" t="s">
        <v>25098</v>
      </c>
      <c r="L6197" s="7" t="s">
        <v>804</v>
      </c>
      <c r="M6197" s="44">
        <v>298.8</v>
      </c>
      <c r="N6197" s="7">
        <v>1</v>
      </c>
      <c r="O6197" s="44">
        <v>298.8</v>
      </c>
      <c r="P6197" s="44">
        <v>105.54</v>
      </c>
      <c r="Q6197" s="44">
        <v>24.26</v>
      </c>
      <c r="R6197" s="44">
        <v>34.36</v>
      </c>
      <c r="S6197" s="44">
        <v>0</v>
      </c>
      <c r="T6197" s="44">
        <v>26.95</v>
      </c>
      <c r="U6197" s="44">
        <v>107.69</v>
      </c>
      <c r="V6197" s="49" t="s">
        <v>25140</v>
      </c>
      <c r="W6197" s="42" t="s">
        <v>34</v>
      </c>
      <c r="X6197" s="43">
        <v>123622122656</v>
      </c>
      <c r="Y6197" s="43">
        <v>45399436669</v>
      </c>
      <c r="Z6197" s="43" t="s">
        <v>7980</v>
      </c>
      <c r="AA6197" s="37" t="str">
        <f>VLOOKUP(J6197, sku!B:C, 2, FALSE)</f>
        <v>Aquecedor</v>
      </c>
      <c r="AB6197" s="37" t="str">
        <f>VLOOKUP(J6197, sku!B:BM, 64, FALSE)</f>
        <v>Importação</v>
      </c>
      <c r="AC6197" s="37" t="str">
        <f>LEFT(pedidos[[#This Row],[SKU]],3)</f>
        <v>1XA</v>
      </c>
      <c r="AD6197" s="37" t="str" cm="1">
        <f t="array" aca="1" ref="AD6197" ca="1">IFERROR(
  INDEX(
    montadora[Montadora],
    MATCH(TRUE,LEFT(J6575,NÚCARACT(montadora[SKU Parcial]))=montadora[SKU Parcial],0)
  ),
  ""
)</f>
        <v/>
      </c>
    </row>
    <row r="6198" spans="1:30" x14ac:dyDescent="0.25">
      <c r="A6198" s="42" t="s">
        <v>25647</v>
      </c>
      <c r="B6198" s="42" t="s">
        <v>25648</v>
      </c>
      <c r="C6198" s="42" t="s">
        <v>3806</v>
      </c>
      <c r="D6198" s="42" t="s">
        <v>319</v>
      </c>
      <c r="E6198" s="42" t="s">
        <v>375</v>
      </c>
      <c r="F6198" s="42" t="s">
        <v>371</v>
      </c>
      <c r="G6198" s="42" t="s">
        <v>11227</v>
      </c>
      <c r="H6198" s="7" t="s">
        <v>30</v>
      </c>
      <c r="I6198" s="42" t="s">
        <v>31</v>
      </c>
      <c r="J6198" s="42" t="s">
        <v>372</v>
      </c>
      <c r="K6198" s="8" t="s">
        <v>25561</v>
      </c>
      <c r="L6198" s="7" t="s">
        <v>804</v>
      </c>
      <c r="M6198" s="44">
        <v>298.8</v>
      </c>
      <c r="N6198" s="7">
        <v>1</v>
      </c>
      <c r="O6198" s="44">
        <v>298.8</v>
      </c>
      <c r="P6198" s="44">
        <v>105.54</v>
      </c>
      <c r="Q6198" s="44">
        <v>24.26</v>
      </c>
      <c r="R6198" s="44">
        <v>34.36</v>
      </c>
      <c r="S6198" s="44">
        <v>0</v>
      </c>
      <c r="T6198" s="44">
        <v>26.95</v>
      </c>
      <c r="U6198" s="44">
        <v>107.69</v>
      </c>
      <c r="V6198" s="49" t="s">
        <v>25140</v>
      </c>
      <c r="W6198" s="42" t="s">
        <v>34</v>
      </c>
      <c r="X6198" s="43">
        <v>124065438508</v>
      </c>
      <c r="Y6198" s="43">
        <v>45421682328</v>
      </c>
      <c r="Z6198" s="43" t="s">
        <v>7980</v>
      </c>
      <c r="AA6198" s="37" t="str">
        <f>VLOOKUP(J6198, sku!B:C, 2, FALSE)</f>
        <v>Aquecedor</v>
      </c>
      <c r="AB6198" s="37" t="str">
        <f>VLOOKUP(J6198, sku!B:BM, 64, FALSE)</f>
        <v>Importação</v>
      </c>
      <c r="AC6198" s="37" t="str">
        <f>LEFT(pedidos[[#This Row],[SKU]],3)</f>
        <v>1XA</v>
      </c>
      <c r="AD6198" s="37" t="str" cm="1">
        <f t="array" aca="1" ref="AD6198" ca="1">IFERROR(
  INDEX(
    montadora[Montadora],
    MATCH(TRUE,LEFT(J6576,NÚCARACT(montadora[SKU Parcial]))=montadora[SKU Parcial],0)
  ),
  ""
)</f>
        <v/>
      </c>
    </row>
    <row r="6199" spans="1:30" x14ac:dyDescent="0.25">
      <c r="A6199" s="42" t="s">
        <v>22364</v>
      </c>
      <c r="B6199" s="42" t="s">
        <v>22365</v>
      </c>
      <c r="C6199" s="42" t="s">
        <v>2230</v>
      </c>
      <c r="D6199" s="42" t="s">
        <v>27</v>
      </c>
      <c r="E6199" s="42" t="s">
        <v>4331</v>
      </c>
      <c r="F6199" s="42" t="s">
        <v>4332</v>
      </c>
      <c r="G6199" s="42" t="s">
        <v>11228</v>
      </c>
      <c r="H6199" s="7" t="s">
        <v>47</v>
      </c>
      <c r="I6199" s="42" t="s">
        <v>31</v>
      </c>
      <c r="J6199" s="42" t="s">
        <v>2236</v>
      </c>
      <c r="K6199" s="8" t="s">
        <v>25619</v>
      </c>
      <c r="L6199" s="7" t="s">
        <v>33</v>
      </c>
      <c r="M6199" s="44">
        <v>253.8</v>
      </c>
      <c r="N6199" s="7">
        <v>1</v>
      </c>
      <c r="O6199" s="44">
        <v>255.39</v>
      </c>
      <c r="P6199" s="44">
        <v>105</v>
      </c>
      <c r="Q6199" s="44">
        <v>0</v>
      </c>
      <c r="R6199" s="44">
        <v>43.15</v>
      </c>
      <c r="S6199" s="44">
        <v>1.59</v>
      </c>
      <c r="T6199" s="44">
        <v>14.31</v>
      </c>
      <c r="U6199" s="44">
        <v>91.34</v>
      </c>
      <c r="V6199" s="49" t="s">
        <v>24635</v>
      </c>
      <c r="W6199" s="42" t="s">
        <v>34</v>
      </c>
      <c r="X6199" s="43">
        <v>120268263537</v>
      </c>
      <c r="Y6199" s="43">
        <v>45273303540</v>
      </c>
      <c r="Z6199" s="43" t="s">
        <v>7980</v>
      </c>
      <c r="AA6199" s="37" t="str">
        <f>VLOOKUP(J6199, sku!B:C, 2, FALSE)</f>
        <v>Travessa Renault - Slim - - - Sandero Stepway G2 - 2015+ - Preto</v>
      </c>
      <c r="AB6199" s="37" t="str">
        <f>VLOOKUP(J6199, sku!B:BM, 64, FALSE)</f>
        <v>Fabricação</v>
      </c>
      <c r="AC6199" s="37" t="str">
        <f>LEFT(pedidos[[#This Row],[SKU]],3)</f>
        <v>XRE</v>
      </c>
      <c r="AD6199" s="37" t="str" cm="1">
        <f t="array" aca="1" ref="AD6199" ca="1">IFERROR(
  INDEX(
    montadora[Montadora],
    MATCH(TRUE,LEFT(J6577,NÚCARACT(montadora[SKU Parcial]))=montadora[SKU Parcial],0)
  ),
  ""
)</f>
        <v/>
      </c>
    </row>
    <row r="6200" spans="1:30" x14ac:dyDescent="0.25">
      <c r="A6200" s="42" t="s">
        <v>23471</v>
      </c>
      <c r="B6200" s="42" t="s">
        <v>23472</v>
      </c>
      <c r="C6200" s="42" t="s">
        <v>460</v>
      </c>
      <c r="D6200" s="42" t="s">
        <v>27</v>
      </c>
      <c r="E6200" s="42" t="s">
        <v>4331</v>
      </c>
      <c r="F6200" s="42" t="s">
        <v>4332</v>
      </c>
      <c r="G6200" s="42" t="s">
        <v>11228</v>
      </c>
      <c r="H6200" s="7" t="s">
        <v>47</v>
      </c>
      <c r="I6200" s="42" t="s">
        <v>31</v>
      </c>
      <c r="J6200" s="42" t="s">
        <v>5967</v>
      </c>
      <c r="K6200" s="8" t="s">
        <v>25577</v>
      </c>
      <c r="L6200" s="7" t="s">
        <v>33</v>
      </c>
      <c r="M6200" s="44">
        <v>253.8</v>
      </c>
      <c r="N6200" s="7">
        <v>1</v>
      </c>
      <c r="O6200" s="44">
        <v>255.39</v>
      </c>
      <c r="P6200" s="44">
        <v>105</v>
      </c>
      <c r="Q6200" s="44">
        <v>0</v>
      </c>
      <c r="R6200" s="44">
        <v>43.15</v>
      </c>
      <c r="S6200" s="44">
        <v>1.59</v>
      </c>
      <c r="T6200" s="44">
        <v>14.31</v>
      </c>
      <c r="U6200" s="44">
        <v>91.34</v>
      </c>
      <c r="V6200" s="49" t="s">
        <v>24635</v>
      </c>
      <c r="W6200" s="42" t="s">
        <v>89</v>
      </c>
      <c r="X6200" s="43">
        <v>122150226327</v>
      </c>
      <c r="Y6200" s="43">
        <v>45356417178</v>
      </c>
      <c r="Z6200" s="43" t="s">
        <v>7980</v>
      </c>
      <c r="AA6200" s="37" t="str">
        <f>VLOOKUP(J6200, sku!B:C, 2, FALSE)</f>
        <v>Travessa Renault - Slim - - - Duster - Até 2015 - Prata</v>
      </c>
      <c r="AB6200" s="37" t="str">
        <f>VLOOKUP(J6200, sku!B:BM, 64, FALSE)</f>
        <v>Fabricação</v>
      </c>
      <c r="AC6200" s="37" t="str">
        <f>LEFT(pedidos[[#This Row],[SKU]],3)</f>
        <v>XRE</v>
      </c>
      <c r="AD6200" s="37" t="str" cm="1">
        <f t="array" aca="1" ref="AD6200" ca="1">IFERROR(
  INDEX(
    montadora[Montadora],
    MATCH(TRUE,LEFT(J6578,NÚCARACT(montadora[SKU Parcial]))=montadora[SKU Parcial],0)
  ),
  ""
)</f>
        <v/>
      </c>
    </row>
    <row r="6201" spans="1:30" x14ac:dyDescent="0.25">
      <c r="A6201" s="42" t="s">
        <v>22366</v>
      </c>
      <c r="B6201" s="42" t="s">
        <v>22367</v>
      </c>
      <c r="C6201" s="42" t="s">
        <v>22368</v>
      </c>
      <c r="D6201" s="42" t="s">
        <v>617</v>
      </c>
      <c r="E6201" s="42" t="s">
        <v>359</v>
      </c>
      <c r="F6201" s="42" t="s">
        <v>184</v>
      </c>
      <c r="G6201" s="42" t="s">
        <v>11227</v>
      </c>
      <c r="H6201" s="7" t="s">
        <v>47</v>
      </c>
      <c r="I6201" s="42" t="s">
        <v>31</v>
      </c>
      <c r="J6201" s="42" t="s">
        <v>360</v>
      </c>
      <c r="K6201" s="8" t="s">
        <v>25573</v>
      </c>
      <c r="L6201" s="7" t="s">
        <v>11229</v>
      </c>
      <c r="M6201" s="44">
        <v>1189.8</v>
      </c>
      <c r="N6201" s="7">
        <v>1</v>
      </c>
      <c r="O6201" s="44">
        <v>1189.8</v>
      </c>
      <c r="P6201" s="44">
        <v>398</v>
      </c>
      <c r="Q6201" s="44">
        <v>96.61</v>
      </c>
      <c r="R6201" s="44">
        <v>202.27</v>
      </c>
      <c r="S6201" s="44">
        <v>0</v>
      </c>
      <c r="T6201" s="44">
        <v>65.95</v>
      </c>
      <c r="U6201" s="44">
        <v>426.97</v>
      </c>
      <c r="V6201" s="49" t="s">
        <v>24288</v>
      </c>
      <c r="W6201" s="42" t="s">
        <v>34</v>
      </c>
      <c r="X6201" s="43">
        <v>120476961617</v>
      </c>
      <c r="Y6201" s="43">
        <v>45282585922</v>
      </c>
      <c r="Z6201" s="43" t="s">
        <v>7980</v>
      </c>
      <c r="AA6201" s="37" t="str">
        <f>VLOOKUP(J6201, sku!B:C, 2, FALSE)</f>
        <v>[HJ-RB511-7C-BK] Bagageiro de Teto de Alumínio 160 X 110cm - Grande</v>
      </c>
      <c r="AB6201" s="37" t="str">
        <f>VLOOKUP(J6201, sku!B:BM, 64, FALSE)</f>
        <v>Importação</v>
      </c>
      <c r="AC6201" s="37" t="str">
        <f>LEFT(pedidos[[#This Row],[SKU]],3)</f>
        <v>XBA</v>
      </c>
      <c r="AD6201" s="37" t="str" cm="1">
        <f t="array" aca="1" ref="AD6201" ca="1">IFERROR(
  INDEX(
    montadora[Montadora],
    MATCH(TRUE,LEFT(J6579,NÚCARACT(montadora[SKU Parcial]))=montadora[SKU Parcial],0)
  ),
  ""
)</f>
        <v/>
      </c>
    </row>
    <row r="6202" spans="1:30" x14ac:dyDescent="0.25">
      <c r="A6202" s="42" t="s">
        <v>23473</v>
      </c>
      <c r="B6202" s="42" t="s">
        <v>23474</v>
      </c>
      <c r="C6202" s="42" t="s">
        <v>524</v>
      </c>
      <c r="D6202" s="42" t="s">
        <v>27</v>
      </c>
      <c r="E6202" s="42" t="s">
        <v>359</v>
      </c>
      <c r="F6202" s="42" t="s">
        <v>184</v>
      </c>
      <c r="G6202" s="42" t="s">
        <v>11227</v>
      </c>
      <c r="H6202" s="7" t="s">
        <v>47</v>
      </c>
      <c r="I6202" s="42" t="s">
        <v>31</v>
      </c>
      <c r="J6202" s="42" t="s">
        <v>360</v>
      </c>
      <c r="K6202" s="8" t="s">
        <v>25556</v>
      </c>
      <c r="L6202" s="7" t="s">
        <v>11229</v>
      </c>
      <c r="M6202" s="44">
        <v>1189.8</v>
      </c>
      <c r="N6202" s="7">
        <v>1</v>
      </c>
      <c r="O6202" s="44">
        <v>1189.8</v>
      </c>
      <c r="P6202" s="44">
        <v>398</v>
      </c>
      <c r="Q6202" s="44">
        <v>96.61</v>
      </c>
      <c r="R6202" s="44">
        <v>202.27</v>
      </c>
      <c r="S6202" s="44">
        <v>0</v>
      </c>
      <c r="T6202" s="44">
        <v>65.95</v>
      </c>
      <c r="U6202" s="44">
        <v>426.97</v>
      </c>
      <c r="V6202" s="49" t="s">
        <v>24288</v>
      </c>
      <c r="W6202" s="42" t="s">
        <v>34</v>
      </c>
      <c r="X6202" s="43">
        <v>121618272701</v>
      </c>
      <c r="Y6202" s="43">
        <v>45335845502</v>
      </c>
      <c r="Z6202" s="43" t="s">
        <v>7980</v>
      </c>
      <c r="AA6202" s="37" t="str">
        <f>VLOOKUP(J6202, sku!B:C, 2, FALSE)</f>
        <v>[HJ-RB511-7C-BK] Bagageiro de Teto de Alumínio 160 X 110cm - Grande</v>
      </c>
      <c r="AB6202" s="37" t="str">
        <f>VLOOKUP(J6202, sku!B:BM, 64, FALSE)</f>
        <v>Importação</v>
      </c>
      <c r="AC6202" s="37" t="str">
        <f>LEFT(pedidos[[#This Row],[SKU]],3)</f>
        <v>XBA</v>
      </c>
      <c r="AD6202" s="37" t="str" cm="1">
        <f t="array" aca="1" ref="AD6202" ca="1">IFERROR(
  INDEX(
    montadora[Montadora],
    MATCH(TRUE,LEFT(J6580,NÚCARACT(montadora[SKU Parcial]))=montadora[SKU Parcial],0)
  ),
  ""
)</f>
        <v/>
      </c>
    </row>
    <row r="6203" spans="1:30" x14ac:dyDescent="0.25">
      <c r="A6203" s="42" t="s">
        <v>25143</v>
      </c>
      <c r="B6203" s="42" t="s">
        <v>36</v>
      </c>
      <c r="C6203" s="42" t="s">
        <v>972</v>
      </c>
      <c r="D6203" s="42" t="s">
        <v>38</v>
      </c>
      <c r="E6203" s="42" t="s">
        <v>359</v>
      </c>
      <c r="F6203" s="42" t="s">
        <v>184</v>
      </c>
      <c r="G6203" s="42" t="s">
        <v>11227</v>
      </c>
      <c r="H6203" s="7" t="s">
        <v>47</v>
      </c>
      <c r="I6203" s="42" t="s">
        <v>31</v>
      </c>
      <c r="J6203" s="42" t="s">
        <v>360</v>
      </c>
      <c r="K6203" s="8" t="s">
        <v>25101</v>
      </c>
      <c r="L6203" s="7" t="s">
        <v>11229</v>
      </c>
      <c r="M6203" s="44">
        <v>1189.8</v>
      </c>
      <c r="N6203" s="7">
        <v>1</v>
      </c>
      <c r="O6203" s="44">
        <v>1189.8</v>
      </c>
      <c r="P6203" s="44">
        <v>398</v>
      </c>
      <c r="Q6203" s="44">
        <v>96.61</v>
      </c>
      <c r="R6203" s="44">
        <v>202.27</v>
      </c>
      <c r="S6203" s="44">
        <v>0</v>
      </c>
      <c r="T6203" s="44">
        <v>65.95</v>
      </c>
      <c r="U6203" s="44">
        <v>426.97</v>
      </c>
      <c r="V6203" s="49" t="s">
        <v>24288</v>
      </c>
      <c r="W6203" s="42" t="s">
        <v>34</v>
      </c>
      <c r="X6203" s="43">
        <v>123323868838</v>
      </c>
      <c r="Y6203" s="43">
        <v>45387461078</v>
      </c>
      <c r="Z6203" s="43" t="s">
        <v>7980</v>
      </c>
      <c r="AA6203" s="37" t="str">
        <f>VLOOKUP(J6203, sku!B:C, 2, FALSE)</f>
        <v>[HJ-RB511-7C-BK] Bagageiro de Teto de Alumínio 160 X 110cm - Grande</v>
      </c>
      <c r="AB6203" s="37" t="str">
        <f>VLOOKUP(J6203, sku!B:BM, 64, FALSE)</f>
        <v>Importação</v>
      </c>
      <c r="AC6203" s="37" t="str">
        <f>LEFT(pedidos[[#This Row],[SKU]],3)</f>
        <v>XBA</v>
      </c>
      <c r="AD6203" s="37" t="str" cm="1">
        <f t="array" aca="1" ref="AD6203" ca="1">IFERROR(
  INDEX(
    montadora[Montadora],
    MATCH(TRUE,LEFT(J6581,NÚCARACT(montadora[SKU Parcial]))=montadora[SKU Parcial],0)
  ),
  ""
)</f>
        <v/>
      </c>
    </row>
    <row r="6204" spans="1:30" x14ac:dyDescent="0.25">
      <c r="A6204" s="42" t="s">
        <v>23469</v>
      </c>
      <c r="B6204" s="42" t="s">
        <v>36</v>
      </c>
      <c r="C6204" s="42" t="s">
        <v>23470</v>
      </c>
      <c r="D6204" s="42" t="s">
        <v>319</v>
      </c>
      <c r="E6204" s="42" t="s">
        <v>3774</v>
      </c>
      <c r="F6204" s="42" t="s">
        <v>3775</v>
      </c>
      <c r="G6204" s="42" t="s">
        <v>11228</v>
      </c>
      <c r="H6204" s="7" t="s">
        <v>47</v>
      </c>
      <c r="I6204" s="42" t="s">
        <v>31</v>
      </c>
      <c r="J6204" s="42" t="s">
        <v>267</v>
      </c>
      <c r="K6204" s="8" t="s">
        <v>25577</v>
      </c>
      <c r="L6204" s="7" t="s">
        <v>11229</v>
      </c>
      <c r="M6204" s="44">
        <v>397.8</v>
      </c>
      <c r="N6204" s="7">
        <v>1</v>
      </c>
      <c r="O6204" s="44">
        <v>423.79</v>
      </c>
      <c r="P6204" s="44">
        <v>145</v>
      </c>
      <c r="Q6204" s="44">
        <v>15.79</v>
      </c>
      <c r="R6204" s="44">
        <v>67.63</v>
      </c>
      <c r="S6204" s="44">
        <v>25.99</v>
      </c>
      <c r="T6204" s="44">
        <v>26.95</v>
      </c>
      <c r="U6204" s="44">
        <v>142.43</v>
      </c>
      <c r="V6204" s="49" t="s">
        <v>24636</v>
      </c>
      <c r="W6204" s="42" t="s">
        <v>34</v>
      </c>
      <c r="X6204" s="43">
        <v>122192615011</v>
      </c>
      <c r="Y6204" s="43">
        <v>45358279903</v>
      </c>
      <c r="Z6204" s="43" t="s">
        <v>7980</v>
      </c>
      <c r="AA6204" s="37" t="str">
        <f>VLOOKUP(J6204, sku!B:C, 2, FALSE)</f>
        <v>Travessa Fiat - Way - - - Uno Way - 2011 A 2021 - Preto</v>
      </c>
      <c r="AB6204" s="37" t="str">
        <f>VLOOKUP(J6204, sku!B:BM, 64, FALSE)</f>
        <v>Fabricação</v>
      </c>
      <c r="AC6204" s="37" t="str">
        <f>LEFT(pedidos[[#This Row],[SKU]],3)</f>
        <v>XFI</v>
      </c>
      <c r="AD6204" s="37" t="str" cm="1">
        <f t="array" aca="1" ref="AD6204" ca="1">IFERROR(
  INDEX(
    montadora[Montadora],
    MATCH(TRUE,LEFT(J6582,NÚCARACT(montadora[SKU Parcial]))=montadora[SKU Parcial],0)
  ),
  ""
)</f>
        <v/>
      </c>
    </row>
    <row r="6205" spans="1:30" x14ac:dyDescent="0.25">
      <c r="A6205" s="42" t="s">
        <v>22369</v>
      </c>
      <c r="B6205" s="42" t="s">
        <v>22370</v>
      </c>
      <c r="C6205" s="42" t="s">
        <v>22371</v>
      </c>
      <c r="D6205" s="42" t="s">
        <v>27</v>
      </c>
      <c r="E6205" s="42" t="s">
        <v>122</v>
      </c>
      <c r="F6205" s="42" t="s">
        <v>123</v>
      </c>
      <c r="G6205" s="42" t="s">
        <v>11227</v>
      </c>
      <c r="H6205" s="7" t="s">
        <v>30</v>
      </c>
      <c r="I6205" s="42" t="s">
        <v>31</v>
      </c>
      <c r="J6205" s="42" t="s">
        <v>124</v>
      </c>
      <c r="K6205" s="8" t="s">
        <v>25575</v>
      </c>
      <c r="L6205" s="7" t="s">
        <v>11229</v>
      </c>
      <c r="M6205" s="44">
        <v>328.8</v>
      </c>
      <c r="N6205" s="7">
        <v>1</v>
      </c>
      <c r="O6205" s="44">
        <v>328.8</v>
      </c>
      <c r="P6205" s="44">
        <v>120</v>
      </c>
      <c r="Q6205" s="44">
        <v>26.7</v>
      </c>
      <c r="R6205" s="44">
        <v>39.46</v>
      </c>
      <c r="S6205" s="44">
        <v>0</v>
      </c>
      <c r="T6205" s="44">
        <v>24.95</v>
      </c>
      <c r="U6205" s="44">
        <v>117.69</v>
      </c>
      <c r="V6205" s="49" t="s">
        <v>24289</v>
      </c>
      <c r="W6205" s="42" t="s">
        <v>34</v>
      </c>
      <c r="X6205" s="43">
        <v>121236395670</v>
      </c>
      <c r="Y6205" s="43">
        <v>45294221839</v>
      </c>
      <c r="Z6205" s="43" t="s">
        <v>7980</v>
      </c>
      <c r="AA6205" s="37" t="str">
        <f>VLOOKUP(J6205, sku!B:C, 2, FALSE)</f>
        <v>Travessa Mitsubishi - Tubular - - - Pajero Sport - - - Preto</v>
      </c>
      <c r="AB6205" s="37" t="str">
        <f>VLOOKUP(J6205, sku!B:BM, 64, FALSE)</f>
        <v>Fabricação</v>
      </c>
      <c r="AC6205" s="37" t="str">
        <f>LEFT(pedidos[[#This Row],[SKU]],3)</f>
        <v>XMT</v>
      </c>
      <c r="AD6205" s="37" t="str" cm="1">
        <f t="array" aca="1" ref="AD6205" ca="1">IFERROR(
  INDEX(
    montadora[Montadora],
    MATCH(TRUE,LEFT(J6583,NÚCARACT(montadora[SKU Parcial]))=montadora[SKU Parcial],0)
  ),
  ""
)</f>
        <v/>
      </c>
    </row>
    <row r="6206" spans="1:30" x14ac:dyDescent="0.25">
      <c r="A6206" s="42" t="s">
        <v>22372</v>
      </c>
      <c r="B6206" s="42" t="s">
        <v>36</v>
      </c>
      <c r="C6206" s="42" t="s">
        <v>520</v>
      </c>
      <c r="D6206" s="42" t="s">
        <v>191</v>
      </c>
      <c r="E6206" s="42" t="s">
        <v>3678</v>
      </c>
      <c r="F6206" s="42" t="s">
        <v>3679</v>
      </c>
      <c r="G6206" s="42" t="s">
        <v>11227</v>
      </c>
      <c r="H6206" s="7" t="s">
        <v>30</v>
      </c>
      <c r="I6206" s="42" t="s">
        <v>31</v>
      </c>
      <c r="J6206" s="42" t="s">
        <v>1212</v>
      </c>
      <c r="K6206" s="8" t="s">
        <v>25576</v>
      </c>
      <c r="L6206" s="7" t="s">
        <v>11229</v>
      </c>
      <c r="M6206" s="44">
        <v>328.8</v>
      </c>
      <c r="N6206" s="7">
        <v>1</v>
      </c>
      <c r="O6206" s="44">
        <v>328.8</v>
      </c>
      <c r="P6206" s="44">
        <v>120</v>
      </c>
      <c r="Q6206" s="44">
        <v>26.7</v>
      </c>
      <c r="R6206" s="44">
        <v>39.46</v>
      </c>
      <c r="S6206" s="44">
        <v>0</v>
      </c>
      <c r="T6206" s="44">
        <v>24.95</v>
      </c>
      <c r="U6206" s="44">
        <v>117.69</v>
      </c>
      <c r="V6206" s="49" t="s">
        <v>24289</v>
      </c>
      <c r="W6206" s="42" t="s">
        <v>34</v>
      </c>
      <c r="X6206" s="43">
        <v>121186720205</v>
      </c>
      <c r="Y6206" s="43">
        <v>45314770849</v>
      </c>
      <c r="Z6206" s="43" t="s">
        <v>7980</v>
      </c>
      <c r="AA6206" s="37" t="str">
        <f>VLOOKUP(J6206, sku!B:C, 2, FALSE)</f>
        <v>Travessa Nissan - Smart - - - Frontier - 2020+ - Preto</v>
      </c>
      <c r="AB6206" s="37" t="str">
        <f>VLOOKUP(J6206, sku!B:BM, 64, FALSE)</f>
        <v>Fabricação</v>
      </c>
      <c r="AC6206" s="37" t="str">
        <f>LEFT(pedidos[[#This Row],[SKU]],3)</f>
        <v>XNS</v>
      </c>
      <c r="AD6206" s="37" t="str" cm="1">
        <f t="array" aca="1" ref="AD6206" ca="1">IFERROR(
  INDEX(
    montadora[Montadora],
    MATCH(TRUE,LEFT(J6584,NÚCARACT(montadora[SKU Parcial]))=montadora[SKU Parcial],0)
  ),
  ""
)</f>
        <v/>
      </c>
    </row>
    <row r="6207" spans="1:30" x14ac:dyDescent="0.25">
      <c r="A6207" s="42" t="s">
        <v>23475</v>
      </c>
      <c r="B6207" s="42" t="s">
        <v>23476</v>
      </c>
      <c r="C6207" s="42" t="s">
        <v>1204</v>
      </c>
      <c r="D6207" s="42" t="s">
        <v>420</v>
      </c>
      <c r="E6207" s="42" t="s">
        <v>632</v>
      </c>
      <c r="F6207" s="42" t="s">
        <v>633</v>
      </c>
      <c r="G6207" s="42" t="s">
        <v>11227</v>
      </c>
      <c r="H6207" s="7" t="s">
        <v>30</v>
      </c>
      <c r="I6207" s="42" t="s">
        <v>31</v>
      </c>
      <c r="J6207" s="42" t="s">
        <v>634</v>
      </c>
      <c r="K6207" s="8" t="s">
        <v>25545</v>
      </c>
      <c r="L6207" s="7" t="s">
        <v>11229</v>
      </c>
      <c r="M6207" s="44">
        <v>328.8</v>
      </c>
      <c r="N6207" s="7">
        <v>1</v>
      </c>
      <c r="O6207" s="44">
        <v>328.8</v>
      </c>
      <c r="P6207" s="44">
        <v>120</v>
      </c>
      <c r="Q6207" s="44">
        <v>26.7</v>
      </c>
      <c r="R6207" s="44">
        <v>39.46</v>
      </c>
      <c r="S6207" s="44">
        <v>0</v>
      </c>
      <c r="T6207" s="44">
        <v>24.95</v>
      </c>
      <c r="U6207" s="44">
        <v>117.69</v>
      </c>
      <c r="V6207" s="49" t="s">
        <v>24289</v>
      </c>
      <c r="W6207" s="42" t="s">
        <v>34</v>
      </c>
      <c r="X6207" s="43">
        <v>121457947387</v>
      </c>
      <c r="Y6207" s="43">
        <v>45327376636</v>
      </c>
      <c r="Z6207" s="43" t="s">
        <v>7980</v>
      </c>
      <c r="AA6207" s="37" t="str">
        <f>VLOOKUP(J6207, sku!B:C, 2, FALSE)</f>
        <v>Travessa Mitsubishi - Tubular - - - Pajero TR4 - - - Preto</v>
      </c>
      <c r="AB6207" s="37" t="str">
        <f>VLOOKUP(J6207, sku!B:BM, 64, FALSE)</f>
        <v>Fabricação</v>
      </c>
      <c r="AC6207" s="37" t="str">
        <f>LEFT(pedidos[[#This Row],[SKU]],3)</f>
        <v>XMT</v>
      </c>
      <c r="AD6207" s="37" t="str" cm="1">
        <f t="array" aca="1" ref="AD6207" ca="1">IFERROR(
  INDEX(
    montadora[Montadora],
    MATCH(TRUE,LEFT(J6585,NÚCARACT(montadora[SKU Parcial]))=montadora[SKU Parcial],0)
  ),
  ""
)</f>
        <v/>
      </c>
    </row>
    <row r="6208" spans="1:30" x14ac:dyDescent="0.25">
      <c r="A6208" s="42" t="s">
        <v>23477</v>
      </c>
      <c r="B6208" s="42" t="s">
        <v>23478</v>
      </c>
      <c r="C6208" s="42" t="s">
        <v>655</v>
      </c>
      <c r="D6208" s="42" t="s">
        <v>27</v>
      </c>
      <c r="E6208" s="42" t="s">
        <v>638</v>
      </c>
      <c r="F6208" s="42" t="s">
        <v>639</v>
      </c>
      <c r="G6208" s="42" t="s">
        <v>11227</v>
      </c>
      <c r="H6208" s="7" t="s">
        <v>30</v>
      </c>
      <c r="I6208" s="42" t="s">
        <v>36</v>
      </c>
      <c r="J6208" s="42" t="s">
        <v>249</v>
      </c>
      <c r="K6208" s="8" t="s">
        <v>25559</v>
      </c>
      <c r="L6208" s="7" t="s">
        <v>11229</v>
      </c>
      <c r="M6208" s="44">
        <v>328.8</v>
      </c>
      <c r="N6208" s="7">
        <v>1</v>
      </c>
      <c r="O6208" s="44">
        <v>328.8</v>
      </c>
      <c r="P6208" s="44">
        <v>120</v>
      </c>
      <c r="Q6208" s="44">
        <v>26.7</v>
      </c>
      <c r="R6208" s="44">
        <v>39.46</v>
      </c>
      <c r="S6208" s="44">
        <v>0</v>
      </c>
      <c r="T6208" s="44">
        <v>24.95</v>
      </c>
      <c r="U6208" s="44">
        <v>117.69</v>
      </c>
      <c r="V6208" s="49" t="s">
        <v>24289</v>
      </c>
      <c r="W6208" s="42" t="s">
        <v>34</v>
      </c>
      <c r="X6208" s="43">
        <v>122424653560</v>
      </c>
      <c r="Y6208" s="43">
        <v>45345996389</v>
      </c>
      <c r="Z6208" s="43" t="s">
        <v>7980</v>
      </c>
      <c r="AA6208" s="37" t="str">
        <f>VLOOKUP(J6208, sku!B:C, 2, FALSE)</f>
        <v>Travessa Fiat - Smart - - - Strada - 2020+ - Preto</v>
      </c>
      <c r="AB6208" s="37" t="str">
        <f>VLOOKUP(J6208, sku!B:BM, 64, FALSE)</f>
        <v>Fabricação</v>
      </c>
      <c r="AC6208" s="37" t="str">
        <f>LEFT(pedidos[[#This Row],[SKU]],3)</f>
        <v>XFI</v>
      </c>
      <c r="AD6208" s="37" t="str" cm="1">
        <f t="array" aca="1" ref="AD6208" ca="1">IFERROR(
  INDEX(
    montadora[Montadora],
    MATCH(TRUE,LEFT(J6586,NÚCARACT(montadora[SKU Parcial]))=montadora[SKU Parcial],0)
  ),
  ""
)</f>
        <v/>
      </c>
    </row>
    <row r="6209" spans="1:30" x14ac:dyDescent="0.25">
      <c r="A6209" s="42" t="s">
        <v>23479</v>
      </c>
      <c r="B6209" s="42" t="s">
        <v>36</v>
      </c>
      <c r="C6209" s="42" t="s">
        <v>1704</v>
      </c>
      <c r="D6209" s="42" t="s">
        <v>319</v>
      </c>
      <c r="E6209" s="42" t="s">
        <v>638</v>
      </c>
      <c r="F6209" s="42" t="s">
        <v>639</v>
      </c>
      <c r="G6209" s="42" t="s">
        <v>11227</v>
      </c>
      <c r="H6209" s="7" t="s">
        <v>30</v>
      </c>
      <c r="I6209" s="42" t="s">
        <v>36</v>
      </c>
      <c r="J6209" s="42" t="s">
        <v>249</v>
      </c>
      <c r="K6209" s="8" t="s">
        <v>25594</v>
      </c>
      <c r="L6209" s="7" t="s">
        <v>11229</v>
      </c>
      <c r="M6209" s="44">
        <v>328.8</v>
      </c>
      <c r="N6209" s="7">
        <v>1</v>
      </c>
      <c r="O6209" s="44">
        <v>328.8</v>
      </c>
      <c r="P6209" s="44">
        <v>120</v>
      </c>
      <c r="Q6209" s="44">
        <v>26.7</v>
      </c>
      <c r="R6209" s="44">
        <v>39.46</v>
      </c>
      <c r="S6209" s="44">
        <v>0</v>
      </c>
      <c r="T6209" s="44">
        <v>24.95</v>
      </c>
      <c r="U6209" s="44">
        <v>117.69</v>
      </c>
      <c r="V6209" s="49" t="s">
        <v>24289</v>
      </c>
      <c r="W6209" s="42" t="s">
        <v>34</v>
      </c>
      <c r="X6209" s="43">
        <v>122463577650</v>
      </c>
      <c r="Y6209" s="43">
        <v>45347714643</v>
      </c>
      <c r="Z6209" s="43" t="s">
        <v>7980</v>
      </c>
      <c r="AA6209" s="37" t="str">
        <f>VLOOKUP(J6209, sku!B:C, 2, FALSE)</f>
        <v>Travessa Fiat - Smart - - - Strada - 2020+ - Preto</v>
      </c>
      <c r="AB6209" s="37" t="str">
        <f>VLOOKUP(J6209, sku!B:BM, 64, FALSE)</f>
        <v>Fabricação</v>
      </c>
      <c r="AC6209" s="37" t="str">
        <f>LEFT(pedidos[[#This Row],[SKU]],3)</f>
        <v>XFI</v>
      </c>
      <c r="AD6209" s="37" t="str" cm="1">
        <f t="array" aca="1" ref="AD6209" ca="1">IFERROR(
  INDEX(
    montadora[Montadora],
    MATCH(TRUE,LEFT(J6587,NÚCARACT(montadora[SKU Parcial]))=montadora[SKU Parcial],0)
  ),
  ""
)</f>
        <v/>
      </c>
    </row>
    <row r="6210" spans="1:30" x14ac:dyDescent="0.25">
      <c r="A6210" s="42" t="s">
        <v>23480</v>
      </c>
      <c r="B6210" s="42" t="s">
        <v>23481</v>
      </c>
      <c r="C6210" s="42" t="s">
        <v>719</v>
      </c>
      <c r="D6210" s="42" t="s">
        <v>319</v>
      </c>
      <c r="E6210" s="42" t="s">
        <v>3678</v>
      </c>
      <c r="F6210" s="42" t="s">
        <v>3679</v>
      </c>
      <c r="G6210" s="42" t="s">
        <v>11227</v>
      </c>
      <c r="H6210" s="7" t="s">
        <v>30</v>
      </c>
      <c r="I6210" s="42" t="s">
        <v>31</v>
      </c>
      <c r="J6210" s="42" t="s">
        <v>1212</v>
      </c>
      <c r="K6210" s="8" t="s">
        <v>25594</v>
      </c>
      <c r="L6210" s="7" t="s">
        <v>11229</v>
      </c>
      <c r="M6210" s="44">
        <v>328.8</v>
      </c>
      <c r="N6210" s="7">
        <v>1</v>
      </c>
      <c r="O6210" s="44">
        <v>328.8</v>
      </c>
      <c r="P6210" s="44">
        <v>120</v>
      </c>
      <c r="Q6210" s="44">
        <v>26.7</v>
      </c>
      <c r="R6210" s="44">
        <v>39.46</v>
      </c>
      <c r="S6210" s="44">
        <v>0</v>
      </c>
      <c r="T6210" s="44">
        <v>24.95</v>
      </c>
      <c r="U6210" s="44">
        <v>117.69</v>
      </c>
      <c r="V6210" s="49" t="s">
        <v>24289</v>
      </c>
      <c r="W6210" s="42" t="s">
        <v>34</v>
      </c>
      <c r="X6210" s="43">
        <v>122078139025</v>
      </c>
      <c r="Y6210" s="43">
        <v>45353549685</v>
      </c>
      <c r="Z6210" s="43" t="s">
        <v>7980</v>
      </c>
      <c r="AA6210" s="37" t="str">
        <f>VLOOKUP(J6210, sku!B:C, 2, FALSE)</f>
        <v>Travessa Nissan - Smart - - - Frontier - 2020+ - Preto</v>
      </c>
      <c r="AB6210" s="37" t="str">
        <f>VLOOKUP(J6210, sku!B:BM, 64, FALSE)</f>
        <v>Fabricação</v>
      </c>
      <c r="AC6210" s="37" t="str">
        <f>LEFT(pedidos[[#This Row],[SKU]],3)</f>
        <v>XNS</v>
      </c>
      <c r="AD6210" s="37" t="str" cm="1">
        <f t="array" aca="1" ref="AD6210" ca="1">IFERROR(
  INDEX(
    montadora[Montadora],
    MATCH(TRUE,LEFT(J6588,NÚCARACT(montadora[SKU Parcial]))=montadora[SKU Parcial],0)
  ),
  ""
)</f>
        <v/>
      </c>
    </row>
    <row r="6211" spans="1:30" x14ac:dyDescent="0.25">
      <c r="A6211" s="42" t="s">
        <v>23482</v>
      </c>
      <c r="B6211" s="42" t="s">
        <v>23483</v>
      </c>
      <c r="C6211" s="42" t="s">
        <v>374</v>
      </c>
      <c r="D6211" s="42" t="s">
        <v>420</v>
      </c>
      <c r="E6211" s="42" t="s">
        <v>334</v>
      </c>
      <c r="F6211" s="42" t="s">
        <v>335</v>
      </c>
      <c r="G6211" s="42" t="s">
        <v>11227</v>
      </c>
      <c r="H6211" s="7" t="s">
        <v>30</v>
      </c>
      <c r="I6211" s="42" t="s">
        <v>31</v>
      </c>
      <c r="J6211" s="42" t="s">
        <v>1957</v>
      </c>
      <c r="K6211" s="8" t="s">
        <v>25594</v>
      </c>
      <c r="L6211" s="7" t="s">
        <v>11229</v>
      </c>
      <c r="M6211" s="44">
        <v>328.8</v>
      </c>
      <c r="N6211" s="7">
        <v>1</v>
      </c>
      <c r="O6211" s="44">
        <v>328.8</v>
      </c>
      <c r="P6211" s="44">
        <v>120</v>
      </c>
      <c r="Q6211" s="44">
        <v>26.7</v>
      </c>
      <c r="R6211" s="44">
        <v>39.46</v>
      </c>
      <c r="S6211" s="44">
        <v>0</v>
      </c>
      <c r="T6211" s="44">
        <v>24.95</v>
      </c>
      <c r="U6211" s="44">
        <v>117.69</v>
      </c>
      <c r="V6211" s="49" t="s">
        <v>24289</v>
      </c>
      <c r="W6211" s="42" t="s">
        <v>34</v>
      </c>
      <c r="X6211" s="43">
        <v>122621359314</v>
      </c>
      <c r="Y6211" s="43">
        <v>45353935621</v>
      </c>
      <c r="Z6211" s="43" t="s">
        <v>7980</v>
      </c>
      <c r="AA6211" s="37" t="str">
        <f>VLOOKUP(J6211, sku!B:C, 2, FALSE)</f>
        <v>Travessa Jeep - Style - - - Compass - - - Prata</v>
      </c>
      <c r="AB6211" s="37" t="str">
        <f>VLOOKUP(J6211, sku!B:BM, 64, FALSE)</f>
        <v>Fabricação</v>
      </c>
      <c r="AC6211" s="37" t="str">
        <f>LEFT(pedidos[[#This Row],[SKU]],3)</f>
        <v>XJP</v>
      </c>
      <c r="AD6211" s="37" t="str" cm="1">
        <f t="array" aca="1" ref="AD6211" ca="1">IFERROR(
  INDEX(
    montadora[Montadora],
    MATCH(TRUE,LEFT(J6589,NÚCARACT(montadora[SKU Parcial]))=montadora[SKU Parcial],0)
  ),
  ""
)</f>
        <v/>
      </c>
    </row>
    <row r="6212" spans="1:30" x14ac:dyDescent="0.25">
      <c r="A6212" s="42" t="s">
        <v>24637</v>
      </c>
      <c r="B6212" s="42" t="s">
        <v>24638</v>
      </c>
      <c r="C6212" s="42" t="s">
        <v>537</v>
      </c>
      <c r="D6212" s="42" t="s">
        <v>420</v>
      </c>
      <c r="E6212" s="42" t="s">
        <v>122</v>
      </c>
      <c r="F6212" s="42" t="s">
        <v>123</v>
      </c>
      <c r="G6212" s="42" t="s">
        <v>11227</v>
      </c>
      <c r="H6212" s="7" t="s">
        <v>30</v>
      </c>
      <c r="I6212" s="42" t="s">
        <v>36</v>
      </c>
      <c r="J6212" s="42" t="s">
        <v>758</v>
      </c>
      <c r="K6212" s="8" t="s">
        <v>25532</v>
      </c>
      <c r="L6212" s="7" t="s">
        <v>11229</v>
      </c>
      <c r="M6212" s="44">
        <v>328.8</v>
      </c>
      <c r="N6212" s="7">
        <v>1</v>
      </c>
      <c r="O6212" s="44">
        <v>328.8</v>
      </c>
      <c r="P6212" s="44">
        <v>120</v>
      </c>
      <c r="Q6212" s="44">
        <v>26.7</v>
      </c>
      <c r="R6212" s="44">
        <v>39.46</v>
      </c>
      <c r="S6212" s="44">
        <v>0</v>
      </c>
      <c r="T6212" s="44">
        <v>24.95</v>
      </c>
      <c r="U6212" s="44">
        <v>117.69</v>
      </c>
      <c r="V6212" s="49" t="s">
        <v>24289</v>
      </c>
      <c r="W6212" s="42" t="s">
        <v>34</v>
      </c>
      <c r="X6212" s="43">
        <v>122330925569</v>
      </c>
      <c r="Y6212" s="43">
        <v>45365638148</v>
      </c>
      <c r="Z6212" s="43" t="s">
        <v>7980</v>
      </c>
      <c r="AA6212" s="37" t="str">
        <f>VLOOKUP(J6212, sku!B:C, 2, FALSE)</f>
        <v>Travessa Mitsubishi - Tubular - - - Pajero Sport - - - Prata</v>
      </c>
      <c r="AB6212" s="37" t="str">
        <f>VLOOKUP(J6212, sku!B:BM, 64, FALSE)</f>
        <v>Fabricação</v>
      </c>
      <c r="AC6212" s="37" t="str">
        <f>LEFT(pedidos[[#This Row],[SKU]],3)</f>
        <v>XMT</v>
      </c>
      <c r="AD6212" s="37" t="str" cm="1">
        <f t="array" aca="1" ref="AD6212" ca="1">IFERROR(
  INDEX(
    montadora[Montadora],
    MATCH(TRUE,LEFT(J6590,NÚCARACT(montadora[SKU Parcial]))=montadora[SKU Parcial],0)
  ),
  ""
)</f>
        <v/>
      </c>
    </row>
    <row r="6213" spans="1:30" x14ac:dyDescent="0.25">
      <c r="A6213" s="42" t="s">
        <v>24639</v>
      </c>
      <c r="B6213" s="42" t="s">
        <v>36</v>
      </c>
      <c r="C6213" s="42" t="s">
        <v>2356</v>
      </c>
      <c r="D6213" s="42" t="s">
        <v>420</v>
      </c>
      <c r="E6213" s="42" t="s">
        <v>632</v>
      </c>
      <c r="F6213" s="42" t="s">
        <v>633</v>
      </c>
      <c r="G6213" s="42" t="s">
        <v>11227</v>
      </c>
      <c r="H6213" s="7" t="s">
        <v>30</v>
      </c>
      <c r="I6213" s="42" t="s">
        <v>31</v>
      </c>
      <c r="J6213" s="42" t="s">
        <v>634</v>
      </c>
      <c r="K6213" s="8" t="s">
        <v>25593</v>
      </c>
      <c r="L6213" s="7" t="s">
        <v>11229</v>
      </c>
      <c r="M6213" s="44">
        <v>328.8</v>
      </c>
      <c r="N6213" s="7">
        <v>1</v>
      </c>
      <c r="O6213" s="44">
        <v>328.8</v>
      </c>
      <c r="P6213" s="44">
        <v>120</v>
      </c>
      <c r="Q6213" s="44">
        <v>26.7</v>
      </c>
      <c r="R6213" s="44">
        <v>39.46</v>
      </c>
      <c r="S6213" s="44">
        <v>0</v>
      </c>
      <c r="T6213" s="44">
        <v>24.95</v>
      </c>
      <c r="U6213" s="44">
        <v>117.69</v>
      </c>
      <c r="V6213" s="49" t="s">
        <v>24289</v>
      </c>
      <c r="W6213" s="42" t="s">
        <v>34</v>
      </c>
      <c r="X6213" s="43">
        <v>122912304090</v>
      </c>
      <c r="Y6213" s="43">
        <v>45367765544</v>
      </c>
      <c r="Z6213" s="43" t="s">
        <v>7980</v>
      </c>
      <c r="AA6213" s="37" t="str">
        <f>VLOOKUP(J6213, sku!B:C, 2, FALSE)</f>
        <v>Travessa Mitsubishi - Tubular - - - Pajero TR4 - - - Preto</v>
      </c>
      <c r="AB6213" s="37" t="str">
        <f>VLOOKUP(J6213, sku!B:BM, 64, FALSE)</f>
        <v>Fabricação</v>
      </c>
      <c r="AC6213" s="37" t="str">
        <f>LEFT(pedidos[[#This Row],[SKU]],3)</f>
        <v>XMT</v>
      </c>
      <c r="AD6213" s="37" t="str" cm="1">
        <f t="array" aca="1" ref="AD6213" ca="1">IFERROR(
  INDEX(
    montadora[Montadora],
    MATCH(TRUE,LEFT(J6591,NÚCARACT(montadora[SKU Parcial]))=montadora[SKU Parcial],0)
  ),
  ""
)</f>
        <v/>
      </c>
    </row>
    <row r="6214" spans="1:30" x14ac:dyDescent="0.25">
      <c r="A6214" s="42" t="s">
        <v>25144</v>
      </c>
      <c r="B6214" s="42" t="s">
        <v>25145</v>
      </c>
      <c r="C6214" s="42" t="s">
        <v>25146</v>
      </c>
      <c r="D6214" s="42" t="s">
        <v>191</v>
      </c>
      <c r="E6214" s="42" t="s">
        <v>677</v>
      </c>
      <c r="F6214" s="42" t="s">
        <v>223</v>
      </c>
      <c r="G6214" s="42" t="s">
        <v>11227</v>
      </c>
      <c r="H6214" s="7" t="s">
        <v>30</v>
      </c>
      <c r="I6214" s="42" t="s">
        <v>31</v>
      </c>
      <c r="J6214" s="42" t="s">
        <v>678</v>
      </c>
      <c r="K6214" s="8" t="s">
        <v>25126</v>
      </c>
      <c r="L6214" s="7" t="s">
        <v>11229</v>
      </c>
      <c r="M6214" s="44">
        <v>328.8</v>
      </c>
      <c r="N6214" s="7">
        <v>1</v>
      </c>
      <c r="O6214" s="44">
        <v>328.8</v>
      </c>
      <c r="P6214" s="44">
        <v>120</v>
      </c>
      <c r="Q6214" s="44">
        <v>26.7</v>
      </c>
      <c r="R6214" s="44">
        <v>39.46</v>
      </c>
      <c r="S6214" s="44">
        <v>0</v>
      </c>
      <c r="T6214" s="44">
        <v>24.95</v>
      </c>
      <c r="U6214" s="44">
        <v>117.69</v>
      </c>
      <c r="V6214" s="49" t="s">
        <v>24289</v>
      </c>
      <c r="W6214" s="42" t="s">
        <v>34</v>
      </c>
      <c r="X6214" s="43">
        <v>123236841004</v>
      </c>
      <c r="Y6214" s="43">
        <v>45383576791</v>
      </c>
      <c r="Z6214" s="43" t="s">
        <v>7980</v>
      </c>
      <c r="AA6214" s="37" t="str">
        <f>VLOOKUP(J6214, sku!B:C, 2, FALSE)</f>
        <v>Travessa Chevrolet - Style - - - Trailblazer - - - Preto</v>
      </c>
      <c r="AB6214" s="37" t="str">
        <f>VLOOKUP(J6214, sku!B:BM, 64, FALSE)</f>
        <v>Fabricação</v>
      </c>
      <c r="AC6214" s="37" t="str">
        <f>LEFT(pedidos[[#This Row],[SKU]],3)</f>
        <v>XGM</v>
      </c>
      <c r="AD6214" s="37" t="str" cm="1">
        <f t="array" aca="1" ref="AD6214" ca="1">IFERROR(
  INDEX(
    montadora[Montadora],
    MATCH(TRUE,LEFT(J6592,NÚCARACT(montadora[SKU Parcial]))=montadora[SKU Parcial],0)
  ),
  ""
)</f>
        <v/>
      </c>
    </row>
    <row r="6215" spans="1:30" x14ac:dyDescent="0.25">
      <c r="A6215" s="42" t="s">
        <v>25147</v>
      </c>
      <c r="B6215" s="42" t="s">
        <v>36</v>
      </c>
      <c r="C6215" s="42" t="s">
        <v>1704</v>
      </c>
      <c r="D6215" s="42" t="s">
        <v>319</v>
      </c>
      <c r="E6215" s="42" t="s">
        <v>638</v>
      </c>
      <c r="F6215" s="42" t="s">
        <v>639</v>
      </c>
      <c r="G6215" s="42" t="s">
        <v>11227</v>
      </c>
      <c r="H6215" s="7" t="s">
        <v>30</v>
      </c>
      <c r="I6215" s="42" t="s">
        <v>36</v>
      </c>
      <c r="J6215" s="42" t="s">
        <v>1359</v>
      </c>
      <c r="K6215" s="8" t="s">
        <v>25106</v>
      </c>
      <c r="L6215" s="7" t="s">
        <v>11229</v>
      </c>
      <c r="M6215" s="44">
        <v>328.8</v>
      </c>
      <c r="N6215" s="7">
        <v>1</v>
      </c>
      <c r="O6215" s="44">
        <v>328.8</v>
      </c>
      <c r="P6215" s="44">
        <v>120</v>
      </c>
      <c r="Q6215" s="44">
        <v>26.7</v>
      </c>
      <c r="R6215" s="44">
        <v>39.46</v>
      </c>
      <c r="S6215" s="44">
        <v>0</v>
      </c>
      <c r="T6215" s="44">
        <v>24.95</v>
      </c>
      <c r="U6215" s="44">
        <v>117.69</v>
      </c>
      <c r="V6215" s="49" t="s">
        <v>24289</v>
      </c>
      <c r="W6215" s="42" t="s">
        <v>34</v>
      </c>
      <c r="X6215" s="43">
        <v>122881356683</v>
      </c>
      <c r="Y6215" s="43">
        <v>45391019196</v>
      </c>
      <c r="Z6215" s="43" t="s">
        <v>7980</v>
      </c>
      <c r="AA6215" s="37" t="str">
        <f>VLOOKUP(J6215, sku!B:C, 2, FALSE)</f>
        <v>Travessa Fiat - Smart - - - Strada - 2020+ - Grafite</v>
      </c>
      <c r="AB6215" s="37" t="str">
        <f>VLOOKUP(J6215, sku!B:BM, 64, FALSE)</f>
        <v>Fabricação</v>
      </c>
      <c r="AC6215" s="37" t="str">
        <f>LEFT(pedidos[[#This Row],[SKU]],3)</f>
        <v>XFI</v>
      </c>
      <c r="AD6215" s="37" t="str" cm="1">
        <f t="array" aca="1" ref="AD6215" ca="1">IFERROR(
  INDEX(
    montadora[Montadora],
    MATCH(TRUE,LEFT(J6593,NÚCARACT(montadora[SKU Parcial]))=montadora[SKU Parcial],0)
  ),
  ""
)</f>
        <v/>
      </c>
    </row>
    <row r="6216" spans="1:30" x14ac:dyDescent="0.25">
      <c r="A6216" s="42" t="s">
        <v>25148</v>
      </c>
      <c r="B6216" s="42" t="s">
        <v>25149</v>
      </c>
      <c r="C6216" s="42" t="s">
        <v>25150</v>
      </c>
      <c r="D6216" s="42" t="s">
        <v>27</v>
      </c>
      <c r="E6216" s="42" t="s">
        <v>334</v>
      </c>
      <c r="F6216" s="42" t="s">
        <v>335</v>
      </c>
      <c r="G6216" s="42" t="s">
        <v>11227</v>
      </c>
      <c r="H6216" s="7" t="s">
        <v>30</v>
      </c>
      <c r="I6216" s="42" t="s">
        <v>36</v>
      </c>
      <c r="J6216" s="42" t="s">
        <v>668</v>
      </c>
      <c r="K6216" s="8" t="s">
        <v>25122</v>
      </c>
      <c r="L6216" s="7" t="s">
        <v>11229</v>
      </c>
      <c r="M6216" s="44">
        <v>328.8</v>
      </c>
      <c r="N6216" s="7">
        <v>1</v>
      </c>
      <c r="O6216" s="44">
        <v>328.8</v>
      </c>
      <c r="P6216" s="44">
        <v>120</v>
      </c>
      <c r="Q6216" s="44">
        <v>26.7</v>
      </c>
      <c r="R6216" s="44">
        <v>39.46</v>
      </c>
      <c r="S6216" s="44">
        <v>0</v>
      </c>
      <c r="T6216" s="44">
        <v>24.95</v>
      </c>
      <c r="U6216" s="44">
        <v>117.69</v>
      </c>
      <c r="V6216" s="49" t="s">
        <v>24289</v>
      </c>
      <c r="W6216" s="42" t="s">
        <v>34</v>
      </c>
      <c r="X6216" s="43">
        <v>122984851793</v>
      </c>
      <c r="Y6216" s="43">
        <v>45394867918</v>
      </c>
      <c r="Z6216" s="43" t="s">
        <v>7980</v>
      </c>
      <c r="AA6216" s="37" t="str">
        <f>VLOOKUP(J6216, sku!B:C, 2, FALSE)</f>
        <v>Travessa Jeep - Style - - - Compass - - - Preto</v>
      </c>
      <c r="AB6216" s="37" t="str">
        <f>VLOOKUP(J6216, sku!B:BM, 64, FALSE)</f>
        <v>Fabricação</v>
      </c>
      <c r="AC6216" s="37" t="str">
        <f>LEFT(pedidos[[#This Row],[SKU]],3)</f>
        <v>XJP</v>
      </c>
      <c r="AD6216" s="37" t="str" cm="1">
        <f t="array" aca="1" ref="AD6216" ca="1">IFERROR(
  INDEX(
    montadora[Montadora],
    MATCH(TRUE,LEFT(J6594,NÚCARACT(montadora[SKU Parcial]))=montadora[SKU Parcial],0)
  ),
  ""
)</f>
        <v/>
      </c>
    </row>
    <row r="6217" spans="1:30" x14ac:dyDescent="0.25">
      <c r="A6217" s="42" t="s">
        <v>25649</v>
      </c>
      <c r="B6217" s="42" t="s">
        <v>25650</v>
      </c>
      <c r="C6217" s="42" t="s">
        <v>5003</v>
      </c>
      <c r="D6217" s="42" t="s">
        <v>27</v>
      </c>
      <c r="E6217" s="42" t="s">
        <v>127</v>
      </c>
      <c r="F6217" s="42" t="s">
        <v>128</v>
      </c>
      <c r="G6217" s="42" t="s">
        <v>11227</v>
      </c>
      <c r="H6217" s="7" t="s">
        <v>30</v>
      </c>
      <c r="I6217" s="42" t="s">
        <v>31</v>
      </c>
      <c r="J6217" s="42" t="s">
        <v>406</v>
      </c>
      <c r="K6217" s="8" t="s">
        <v>25549</v>
      </c>
      <c r="L6217" s="7" t="s">
        <v>11229</v>
      </c>
      <c r="M6217" s="44">
        <v>328.8</v>
      </c>
      <c r="N6217" s="7">
        <v>1</v>
      </c>
      <c r="O6217" s="44">
        <v>328.8</v>
      </c>
      <c r="P6217" s="44">
        <v>120</v>
      </c>
      <c r="Q6217" s="44">
        <v>26.7</v>
      </c>
      <c r="R6217" s="44">
        <v>39.46</v>
      </c>
      <c r="S6217" s="44">
        <v>0</v>
      </c>
      <c r="T6217" s="44">
        <v>24.95</v>
      </c>
      <c r="U6217" s="44">
        <v>117.69</v>
      </c>
      <c r="V6217" s="49" t="s">
        <v>24289</v>
      </c>
      <c r="W6217" s="42" t="s">
        <v>34</v>
      </c>
      <c r="X6217" s="43">
        <v>123194139775</v>
      </c>
      <c r="Y6217" s="43">
        <v>45405166672</v>
      </c>
      <c r="Z6217" s="43" t="s">
        <v>7980</v>
      </c>
      <c r="AA6217" s="37" t="str">
        <f>VLOOKUP(J6217, sku!B:C, 2, FALSE)</f>
        <v>Travessa Fiat - Smart - - - Doblo - 2003 A 2021 - Preto</v>
      </c>
      <c r="AB6217" s="37" t="str">
        <f>VLOOKUP(J6217, sku!B:BM, 64, FALSE)</f>
        <v>Fabricação</v>
      </c>
      <c r="AC6217" s="37" t="str">
        <f>LEFT(pedidos[[#This Row],[SKU]],3)</f>
        <v>XFI</v>
      </c>
      <c r="AD6217" s="37" t="str" cm="1">
        <f t="array" aca="1" ref="AD6217" ca="1">IFERROR(
  INDEX(
    montadora[Montadora],
    MATCH(TRUE,LEFT(J6595,NÚCARACT(montadora[SKU Parcial]))=montadora[SKU Parcial],0)
  ),
  ""
)</f>
        <v/>
      </c>
    </row>
    <row r="6218" spans="1:30" x14ac:dyDescent="0.25">
      <c r="A6218" s="42" t="s">
        <v>25651</v>
      </c>
      <c r="B6218" s="42" t="s">
        <v>36</v>
      </c>
      <c r="C6218" s="42" t="s">
        <v>900</v>
      </c>
      <c r="D6218" s="42" t="s">
        <v>138</v>
      </c>
      <c r="E6218" s="42" t="s">
        <v>632</v>
      </c>
      <c r="F6218" s="42" t="s">
        <v>633</v>
      </c>
      <c r="G6218" s="42" t="s">
        <v>11227</v>
      </c>
      <c r="H6218" s="7" t="s">
        <v>30</v>
      </c>
      <c r="I6218" s="42" t="s">
        <v>31</v>
      </c>
      <c r="J6218" s="42" t="s">
        <v>634</v>
      </c>
      <c r="K6218" s="8" t="s">
        <v>25539</v>
      </c>
      <c r="L6218" s="7" t="s">
        <v>11229</v>
      </c>
      <c r="M6218" s="44">
        <v>328.8</v>
      </c>
      <c r="N6218" s="7">
        <v>1</v>
      </c>
      <c r="O6218" s="44">
        <v>328.8</v>
      </c>
      <c r="P6218" s="44">
        <v>120</v>
      </c>
      <c r="Q6218" s="44">
        <v>26.7</v>
      </c>
      <c r="R6218" s="44">
        <v>39.46</v>
      </c>
      <c r="S6218" s="44">
        <v>0</v>
      </c>
      <c r="T6218" s="44">
        <v>24.95</v>
      </c>
      <c r="U6218" s="44">
        <v>117.69</v>
      </c>
      <c r="V6218" s="49" t="s">
        <v>24289</v>
      </c>
      <c r="W6218" s="42" t="s">
        <v>34</v>
      </c>
      <c r="X6218" s="43">
        <v>123308842293</v>
      </c>
      <c r="Y6218" s="43">
        <v>45410432893</v>
      </c>
      <c r="Z6218" s="43" t="s">
        <v>7980</v>
      </c>
      <c r="AA6218" s="37" t="str">
        <f>VLOOKUP(J6218, sku!B:C, 2, FALSE)</f>
        <v>Travessa Mitsubishi - Tubular - - - Pajero TR4 - - - Preto</v>
      </c>
      <c r="AB6218" s="37" t="str">
        <f>VLOOKUP(J6218, sku!B:BM, 64, FALSE)</f>
        <v>Fabricação</v>
      </c>
      <c r="AC6218" s="37" t="str">
        <f>LEFT(pedidos[[#This Row],[SKU]],3)</f>
        <v>XMT</v>
      </c>
      <c r="AD6218" s="37" t="str" cm="1">
        <f t="array" aca="1" ref="AD6218" ca="1">IFERROR(
  INDEX(
    montadora[Montadora],
    MATCH(TRUE,LEFT(J6596,NÚCARACT(montadora[SKU Parcial]))=montadora[SKU Parcial],0)
  ),
  ""
)</f>
        <v/>
      </c>
    </row>
    <row r="6219" spans="1:30" x14ac:dyDescent="0.25">
      <c r="A6219" s="42" t="s">
        <v>25652</v>
      </c>
      <c r="B6219" s="42" t="s">
        <v>36</v>
      </c>
      <c r="C6219" s="42" t="s">
        <v>25653</v>
      </c>
      <c r="D6219" s="42" t="s">
        <v>534</v>
      </c>
      <c r="E6219" s="42" t="s">
        <v>451</v>
      </c>
      <c r="F6219" s="42" t="s">
        <v>452</v>
      </c>
      <c r="G6219" s="42" t="s">
        <v>11227</v>
      </c>
      <c r="H6219" s="7" t="s">
        <v>30</v>
      </c>
      <c r="I6219" s="42" t="s">
        <v>36</v>
      </c>
      <c r="J6219" s="42" t="s">
        <v>453</v>
      </c>
      <c r="K6219" s="8" t="s">
        <v>25561</v>
      </c>
      <c r="L6219" s="7" t="s">
        <v>11229</v>
      </c>
      <c r="M6219" s="44">
        <v>328.8</v>
      </c>
      <c r="N6219" s="7">
        <v>1</v>
      </c>
      <c r="O6219" s="44">
        <v>328.8</v>
      </c>
      <c r="P6219" s="44">
        <v>120</v>
      </c>
      <c r="Q6219" s="44">
        <v>26.7</v>
      </c>
      <c r="R6219" s="44">
        <v>39.46</v>
      </c>
      <c r="S6219" s="44">
        <v>0</v>
      </c>
      <c r="T6219" s="44">
        <v>24.95</v>
      </c>
      <c r="U6219" s="44">
        <v>117.69</v>
      </c>
      <c r="V6219" s="49" t="s">
        <v>24289</v>
      </c>
      <c r="W6219" s="42" t="s">
        <v>34</v>
      </c>
      <c r="X6219" s="43">
        <v>124152475966</v>
      </c>
      <c r="Y6219" s="43">
        <v>45425081876</v>
      </c>
      <c r="Z6219" s="43" t="s">
        <v>7980</v>
      </c>
      <c r="AA6219" s="37" t="str">
        <f>VLOOKUP(J6219, sku!B:C, 2, FALSE)</f>
        <v>Travessa Fiat - Smart - - - Mobi Way - - - Preto</v>
      </c>
      <c r="AB6219" s="37" t="str">
        <f>VLOOKUP(J6219, sku!B:BM, 64, FALSE)</f>
        <v>Fabricação</v>
      </c>
      <c r="AC6219" s="37" t="str">
        <f>LEFT(pedidos[[#This Row],[SKU]],3)</f>
        <v>XFI</v>
      </c>
      <c r="AD6219" s="37" t="str" cm="1">
        <f t="array" aca="1" ref="AD6219" ca="1">IFERROR(
  INDEX(
    montadora[Montadora],
    MATCH(TRUE,LEFT(J6597,NÚCARACT(montadora[SKU Parcial]))=montadora[SKU Parcial],0)
  ),
  ""
)</f>
        <v/>
      </c>
    </row>
    <row r="6220" spans="1:30" x14ac:dyDescent="0.25">
      <c r="A6220" s="42" t="s">
        <v>25654</v>
      </c>
      <c r="B6220" s="42" t="s">
        <v>25655</v>
      </c>
      <c r="C6220" s="42" t="s">
        <v>25656</v>
      </c>
      <c r="D6220" s="42" t="s">
        <v>27</v>
      </c>
      <c r="E6220" s="42" t="s">
        <v>632</v>
      </c>
      <c r="F6220" s="42" t="s">
        <v>633</v>
      </c>
      <c r="G6220" s="42" t="s">
        <v>11227</v>
      </c>
      <c r="H6220" s="7" t="s">
        <v>30</v>
      </c>
      <c r="I6220" s="42" t="s">
        <v>31</v>
      </c>
      <c r="J6220" s="42" t="s">
        <v>634</v>
      </c>
      <c r="K6220" s="8" t="s">
        <v>25555</v>
      </c>
      <c r="L6220" s="7" t="s">
        <v>11229</v>
      </c>
      <c r="M6220" s="44">
        <v>328.8</v>
      </c>
      <c r="N6220" s="7">
        <v>1</v>
      </c>
      <c r="O6220" s="44">
        <v>328.8</v>
      </c>
      <c r="P6220" s="44">
        <v>120</v>
      </c>
      <c r="Q6220" s="44">
        <v>26.7</v>
      </c>
      <c r="R6220" s="44">
        <v>39.46</v>
      </c>
      <c r="S6220" s="44">
        <v>0</v>
      </c>
      <c r="T6220" s="44">
        <v>24.95</v>
      </c>
      <c r="U6220" s="44">
        <v>117.69</v>
      </c>
      <c r="V6220" s="49" t="s">
        <v>24289</v>
      </c>
      <c r="W6220" s="42" t="s">
        <v>34</v>
      </c>
      <c r="X6220" s="43">
        <v>123815367819</v>
      </c>
      <c r="Y6220" s="43">
        <v>45432720141</v>
      </c>
      <c r="Z6220" s="43" t="s">
        <v>7980</v>
      </c>
      <c r="AA6220" s="37" t="str">
        <f>VLOOKUP(J6220, sku!B:C, 2, FALSE)</f>
        <v>Travessa Mitsubishi - Tubular - - - Pajero TR4 - - - Preto</v>
      </c>
      <c r="AB6220" s="37" t="str">
        <f>VLOOKUP(J6220, sku!B:BM, 64, FALSE)</f>
        <v>Fabricação</v>
      </c>
      <c r="AC6220" s="37" t="str">
        <f>LEFT(pedidos[[#This Row],[SKU]],3)</f>
        <v>XMT</v>
      </c>
      <c r="AD6220" s="37" t="str" cm="1">
        <f t="array" aca="1" ref="AD6220" ca="1">IFERROR(
  INDEX(
    montadora[Montadora],
    MATCH(TRUE,LEFT(J6598,NÚCARACT(montadora[SKU Parcial]))=montadora[SKU Parcial],0)
  ),
  ""
)</f>
        <v/>
      </c>
    </row>
    <row r="6221" spans="1:30" x14ac:dyDescent="0.25">
      <c r="A6221" s="42" t="s">
        <v>25657</v>
      </c>
      <c r="B6221" s="42" t="s">
        <v>25658</v>
      </c>
      <c r="C6221" s="42" t="s">
        <v>2678</v>
      </c>
      <c r="D6221" s="42" t="s">
        <v>27</v>
      </c>
      <c r="E6221" s="42" t="s">
        <v>22678</v>
      </c>
      <c r="F6221" s="42" t="s">
        <v>1808</v>
      </c>
      <c r="G6221" s="42" t="s">
        <v>11227</v>
      </c>
      <c r="H6221" s="7" t="s">
        <v>47</v>
      </c>
      <c r="I6221" s="42" t="s">
        <v>31</v>
      </c>
      <c r="J6221" s="42" t="s">
        <v>1809</v>
      </c>
      <c r="K6221" s="8" t="s">
        <v>25535</v>
      </c>
      <c r="L6221" s="7" t="s">
        <v>33</v>
      </c>
      <c r="M6221" s="44">
        <v>108.8</v>
      </c>
      <c r="N6221" s="7">
        <v>1</v>
      </c>
      <c r="O6221" s="44">
        <v>110.39</v>
      </c>
      <c r="P6221" s="44">
        <v>37.159999999999997</v>
      </c>
      <c r="Q6221" s="44">
        <v>0</v>
      </c>
      <c r="R6221" s="44">
        <v>18.5</v>
      </c>
      <c r="S6221" s="44">
        <v>1.59</v>
      </c>
      <c r="T6221" s="44">
        <v>14.31</v>
      </c>
      <c r="U6221" s="44">
        <v>38.83</v>
      </c>
      <c r="V6221" s="49" t="s">
        <v>24290</v>
      </c>
      <c r="W6221" s="42" t="s">
        <v>89</v>
      </c>
      <c r="X6221" s="43">
        <v>123405798157</v>
      </c>
      <c r="Y6221" s="43">
        <v>45415858843</v>
      </c>
      <c r="Z6221" s="43" t="s">
        <v>7980</v>
      </c>
      <c r="AA6221" s="37" t="str">
        <f>VLOOKUP(J6221, sku!B:C, 2, FALSE)</f>
        <v>Cabo de Chupeta Coaxial de Transferência de Carga de Bateria 12/24V 800 Amper, PVC, CCA 3 Metros</v>
      </c>
      <c r="AB6221" s="37" t="str">
        <f>VLOOKUP(J6221, sku!B:BM, 64, FALSE)</f>
        <v>Importação</v>
      </c>
      <c r="AC6221" s="37" t="str">
        <f>LEFT(pedidos[[#This Row],[SKU]],3)</f>
        <v>1EC</v>
      </c>
      <c r="AD6221" s="37" t="str" cm="1">
        <f t="array" aca="1" ref="AD6221" ca="1">IFERROR(
  INDEX(
    montadora[Montadora],
    MATCH(TRUE,LEFT(J6599,NÚCARACT(montadora[SKU Parcial]))=montadora[SKU Parcial],0)
  ),
  ""
)</f>
        <v/>
      </c>
    </row>
    <row r="6222" spans="1:30" x14ac:dyDescent="0.25">
      <c r="A6222" s="42" t="s">
        <v>22373</v>
      </c>
      <c r="B6222" s="42" t="s">
        <v>36</v>
      </c>
      <c r="C6222" s="42" t="s">
        <v>353</v>
      </c>
      <c r="D6222" s="42" t="s">
        <v>950</v>
      </c>
      <c r="E6222" s="42" t="s">
        <v>103</v>
      </c>
      <c r="F6222" s="42" t="s">
        <v>104</v>
      </c>
      <c r="G6222" s="42" t="s">
        <v>11227</v>
      </c>
      <c r="H6222" s="7" t="s">
        <v>30</v>
      </c>
      <c r="I6222" s="42" t="s">
        <v>31</v>
      </c>
      <c r="J6222" s="42" t="s">
        <v>1150</v>
      </c>
      <c r="K6222" s="8" t="s">
        <v>25574</v>
      </c>
      <c r="L6222" s="7" t="s">
        <v>11229</v>
      </c>
      <c r="M6222" s="44">
        <v>327.8</v>
      </c>
      <c r="N6222" s="7">
        <v>1</v>
      </c>
      <c r="O6222" s="44">
        <v>349.79</v>
      </c>
      <c r="P6222" s="44">
        <v>120</v>
      </c>
      <c r="Q6222" s="44">
        <v>26.62</v>
      </c>
      <c r="R6222" s="44">
        <v>39.340000000000003</v>
      </c>
      <c r="S6222" s="44">
        <v>21.99</v>
      </c>
      <c r="T6222" s="44">
        <v>24.95</v>
      </c>
      <c r="U6222" s="44">
        <v>116.89</v>
      </c>
      <c r="V6222" s="49" t="s">
        <v>24640</v>
      </c>
      <c r="W6222" s="42" t="s">
        <v>34</v>
      </c>
      <c r="X6222" s="43">
        <v>120574711277</v>
      </c>
      <c r="Y6222" s="43">
        <v>45287172493</v>
      </c>
      <c r="Z6222" s="43" t="s">
        <v>7980</v>
      </c>
      <c r="AA6222" s="37" t="str">
        <f>VLOOKUP(J6222, sku!B:C, 2, FALSE)</f>
        <v>Travessa Fiat - Style - - - Argo Trekking - - - Preto</v>
      </c>
      <c r="AB6222" s="37" t="str">
        <f>VLOOKUP(J6222, sku!B:BM, 64, FALSE)</f>
        <v>Fabricação</v>
      </c>
      <c r="AC6222" s="37" t="str">
        <f>LEFT(pedidos[[#This Row],[SKU]],3)</f>
        <v>XFI</v>
      </c>
      <c r="AD6222" s="37" t="str" cm="1">
        <f t="array" aca="1" ref="AD6222" ca="1">IFERROR(
  INDEX(
    montadora[Montadora],
    MATCH(TRUE,LEFT(J6600,NÚCARACT(montadora[SKU Parcial]))=montadora[SKU Parcial],0)
  ),
  ""
)</f>
        <v/>
      </c>
    </row>
    <row r="6223" spans="1:30" x14ac:dyDescent="0.25">
      <c r="A6223" s="42" t="s">
        <v>25659</v>
      </c>
      <c r="B6223" s="42" t="s">
        <v>25660</v>
      </c>
      <c r="C6223" s="42" t="s">
        <v>25661</v>
      </c>
      <c r="D6223" s="42" t="s">
        <v>138</v>
      </c>
      <c r="E6223" s="42" t="s">
        <v>666</v>
      </c>
      <c r="F6223" s="42" t="s">
        <v>667</v>
      </c>
      <c r="G6223" s="42" t="s">
        <v>11227</v>
      </c>
      <c r="H6223" s="7" t="s">
        <v>30</v>
      </c>
      <c r="I6223" s="42" t="s">
        <v>36</v>
      </c>
      <c r="J6223" s="42" t="s">
        <v>668</v>
      </c>
      <c r="K6223" s="8" t="s">
        <v>25535</v>
      </c>
      <c r="L6223" s="7" t="s">
        <v>11229</v>
      </c>
      <c r="M6223" s="44">
        <v>326.8</v>
      </c>
      <c r="N6223" s="7">
        <v>1</v>
      </c>
      <c r="O6223" s="44">
        <v>326.8</v>
      </c>
      <c r="P6223" s="44">
        <v>120</v>
      </c>
      <c r="Q6223" s="44">
        <v>26.54</v>
      </c>
      <c r="R6223" s="44">
        <v>39.22</v>
      </c>
      <c r="S6223" s="44">
        <v>0</v>
      </c>
      <c r="T6223" s="44">
        <v>24.95</v>
      </c>
      <c r="U6223" s="44">
        <v>116.09</v>
      </c>
      <c r="V6223" s="49" t="s">
        <v>24292</v>
      </c>
      <c r="W6223" s="42" t="s">
        <v>34</v>
      </c>
      <c r="X6223" s="43">
        <v>124004661610</v>
      </c>
      <c r="Y6223" s="43">
        <v>45418498996</v>
      </c>
      <c r="Z6223" s="43" t="s">
        <v>7980</v>
      </c>
      <c r="AA6223" s="37" t="str">
        <f>VLOOKUP(J6223, sku!B:C, 2, FALSE)</f>
        <v>Travessa Jeep - Style - - - Compass - - - Preto</v>
      </c>
      <c r="AB6223" s="37" t="str">
        <f>VLOOKUP(J6223, sku!B:BM, 64, FALSE)</f>
        <v>Fabricação</v>
      </c>
      <c r="AC6223" s="37" t="str">
        <f>LEFT(pedidos[[#This Row],[SKU]],3)</f>
        <v>XJP</v>
      </c>
      <c r="AD6223" s="37" t="str" cm="1">
        <f t="array" aca="1" ref="AD6223" ca="1">IFERROR(
  INDEX(
    montadora[Montadora],
    MATCH(TRUE,LEFT(J6601,NÚCARACT(montadora[SKU Parcial]))=montadora[SKU Parcial],0)
  ),
  ""
)</f>
        <v/>
      </c>
    </row>
    <row r="6224" spans="1:30" x14ac:dyDescent="0.25">
      <c r="A6224" s="42" t="s">
        <v>22374</v>
      </c>
      <c r="B6224" s="42" t="s">
        <v>22375</v>
      </c>
      <c r="C6224" s="42" t="s">
        <v>972</v>
      </c>
      <c r="D6224" s="42" t="s">
        <v>191</v>
      </c>
      <c r="E6224" s="42" t="s">
        <v>695</v>
      </c>
      <c r="F6224" s="42" t="s">
        <v>696</v>
      </c>
      <c r="G6224" s="42" t="s">
        <v>11227</v>
      </c>
      <c r="H6224" s="7" t="s">
        <v>47</v>
      </c>
      <c r="I6224" s="42" t="s">
        <v>36</v>
      </c>
      <c r="J6224" s="42" t="s">
        <v>697</v>
      </c>
      <c r="K6224" s="8" t="s">
        <v>25601</v>
      </c>
      <c r="L6224" s="7" t="s">
        <v>11229</v>
      </c>
      <c r="M6224" s="44">
        <v>338.8</v>
      </c>
      <c r="N6224" s="7">
        <v>1</v>
      </c>
      <c r="O6224" s="44">
        <v>338.8</v>
      </c>
      <c r="P6224" s="44">
        <v>105</v>
      </c>
      <c r="Q6224" s="44">
        <v>27.51</v>
      </c>
      <c r="R6224" s="44">
        <v>57.6</v>
      </c>
      <c r="S6224" s="44">
        <v>0</v>
      </c>
      <c r="T6224" s="44">
        <v>28.45</v>
      </c>
      <c r="U6224" s="44">
        <v>120.24</v>
      </c>
      <c r="V6224" s="49" t="s">
        <v>24293</v>
      </c>
      <c r="W6224" s="42" t="s">
        <v>34</v>
      </c>
      <c r="X6224" s="43">
        <v>120828849965</v>
      </c>
      <c r="Y6224" s="43">
        <v>45299462131</v>
      </c>
      <c r="Z6224" s="43" t="s">
        <v>7980</v>
      </c>
      <c r="AA6224" s="37" t="str">
        <f>VLOOKUP(J6224, sku!B:C, 2, FALSE)</f>
        <v>Travessa Chevrolet - Style - - - Spin - - - Grafite</v>
      </c>
      <c r="AB6224" s="37" t="str">
        <f>VLOOKUP(J6224, sku!B:BM, 64, FALSE)</f>
        <v>Fabricação</v>
      </c>
      <c r="AC6224" s="37" t="str">
        <f>LEFT(pedidos[[#This Row],[SKU]],3)</f>
        <v>XGM</v>
      </c>
      <c r="AD6224" s="37" t="str" cm="1">
        <f t="array" aca="1" ref="AD6224" ca="1">IFERROR(
  INDEX(
    montadora[Montadora],
    MATCH(TRUE,LEFT(J6602,NÚCARACT(montadora[SKU Parcial]))=montadora[SKU Parcial],0)
  ),
  ""
)</f>
        <v/>
      </c>
    </row>
    <row r="6225" spans="1:30" x14ac:dyDescent="0.25">
      <c r="A6225" s="42" t="s">
        <v>23484</v>
      </c>
      <c r="B6225" s="42" t="s">
        <v>36</v>
      </c>
      <c r="C6225" s="42" t="s">
        <v>23485</v>
      </c>
      <c r="D6225" s="42" t="s">
        <v>138</v>
      </c>
      <c r="E6225" s="42" t="s">
        <v>695</v>
      </c>
      <c r="F6225" s="42" t="s">
        <v>696</v>
      </c>
      <c r="G6225" s="42" t="s">
        <v>11227</v>
      </c>
      <c r="H6225" s="7" t="s">
        <v>47</v>
      </c>
      <c r="I6225" s="42" t="s">
        <v>31</v>
      </c>
      <c r="J6225" s="42" t="s">
        <v>697</v>
      </c>
      <c r="K6225" s="8" t="s">
        <v>25559</v>
      </c>
      <c r="L6225" s="7" t="s">
        <v>11229</v>
      </c>
      <c r="M6225" s="44">
        <v>338.8</v>
      </c>
      <c r="N6225" s="7">
        <v>1</v>
      </c>
      <c r="O6225" s="44">
        <v>338.8</v>
      </c>
      <c r="P6225" s="44">
        <v>105</v>
      </c>
      <c r="Q6225" s="44">
        <v>27.51</v>
      </c>
      <c r="R6225" s="44">
        <v>57.6</v>
      </c>
      <c r="S6225" s="44">
        <v>0</v>
      </c>
      <c r="T6225" s="44">
        <v>28.45</v>
      </c>
      <c r="U6225" s="44">
        <v>120.24</v>
      </c>
      <c r="V6225" s="49" t="s">
        <v>24293</v>
      </c>
      <c r="W6225" s="42" t="s">
        <v>34</v>
      </c>
      <c r="X6225" s="43">
        <v>122411799684</v>
      </c>
      <c r="Y6225" s="43">
        <v>45345901590</v>
      </c>
      <c r="Z6225" s="43" t="s">
        <v>7980</v>
      </c>
      <c r="AA6225" s="37" t="str">
        <f>VLOOKUP(J6225, sku!B:C, 2, FALSE)</f>
        <v>Travessa Chevrolet - Style - - - Spin - - - Grafite</v>
      </c>
      <c r="AB6225" s="37" t="str">
        <f>VLOOKUP(J6225, sku!B:BM, 64, FALSE)</f>
        <v>Fabricação</v>
      </c>
      <c r="AC6225" s="37" t="str">
        <f>LEFT(pedidos[[#This Row],[SKU]],3)</f>
        <v>XGM</v>
      </c>
      <c r="AD6225" s="37" t="str" cm="1">
        <f t="array" aca="1" ref="AD6225" ca="1">IFERROR(
  INDEX(
    montadora[Montadora],
    MATCH(TRUE,LEFT(J6603,NÚCARACT(montadora[SKU Parcial]))=montadora[SKU Parcial],0)
  ),
  ""
)</f>
        <v/>
      </c>
    </row>
    <row r="6226" spans="1:30" x14ac:dyDescent="0.25">
      <c r="A6226" s="42" t="s">
        <v>25662</v>
      </c>
      <c r="B6226" s="42" t="s">
        <v>25663</v>
      </c>
      <c r="C6226" s="42" t="s">
        <v>25664</v>
      </c>
      <c r="D6226" s="42" t="s">
        <v>188</v>
      </c>
      <c r="E6226" s="42" t="s">
        <v>695</v>
      </c>
      <c r="F6226" s="42" t="s">
        <v>696</v>
      </c>
      <c r="G6226" s="42" t="s">
        <v>11227</v>
      </c>
      <c r="H6226" s="7" t="s">
        <v>47</v>
      </c>
      <c r="I6226" s="42" t="s">
        <v>31</v>
      </c>
      <c r="J6226" s="42" t="s">
        <v>697</v>
      </c>
      <c r="K6226" s="8" t="s">
        <v>25591</v>
      </c>
      <c r="L6226" s="7" t="s">
        <v>11229</v>
      </c>
      <c r="M6226" s="44">
        <v>338.8</v>
      </c>
      <c r="N6226" s="7">
        <v>1</v>
      </c>
      <c r="O6226" s="44">
        <v>338.8</v>
      </c>
      <c r="P6226" s="44">
        <v>105</v>
      </c>
      <c r="Q6226" s="44">
        <v>27.51</v>
      </c>
      <c r="R6226" s="44">
        <v>57.6</v>
      </c>
      <c r="S6226" s="44">
        <v>0</v>
      </c>
      <c r="T6226" s="44">
        <v>28.45</v>
      </c>
      <c r="U6226" s="44">
        <v>120.24</v>
      </c>
      <c r="V6226" s="49" t="s">
        <v>24293</v>
      </c>
      <c r="W6226" s="42" t="s">
        <v>34</v>
      </c>
      <c r="X6226" s="43">
        <v>124215651070</v>
      </c>
      <c r="Y6226" s="43">
        <v>45427320663</v>
      </c>
      <c r="Z6226" s="43" t="s">
        <v>7980</v>
      </c>
      <c r="AA6226" s="37" t="str">
        <f>VLOOKUP(J6226, sku!B:C, 2, FALSE)</f>
        <v>Travessa Chevrolet - Style - - - Spin - - - Grafite</v>
      </c>
      <c r="AB6226" s="37" t="str">
        <f>VLOOKUP(J6226, sku!B:BM, 64, FALSE)</f>
        <v>Fabricação</v>
      </c>
      <c r="AC6226" s="37" t="str">
        <f>LEFT(pedidos[[#This Row],[SKU]],3)</f>
        <v>XGM</v>
      </c>
      <c r="AD6226" s="37" t="str" cm="1">
        <f t="array" aca="1" ref="AD6226" ca="1">IFERROR(
  INDEX(
    montadora[Montadora],
    MATCH(TRUE,LEFT(J6604,NÚCARACT(montadora[SKU Parcial]))=montadora[SKU Parcial],0)
  ),
  ""
)</f>
        <v/>
      </c>
    </row>
    <row r="6227" spans="1:30" x14ac:dyDescent="0.25">
      <c r="A6227" s="42" t="s">
        <v>25665</v>
      </c>
      <c r="B6227" s="42" t="s">
        <v>25666</v>
      </c>
      <c r="C6227" s="42" t="s">
        <v>25667</v>
      </c>
      <c r="D6227" s="42" t="s">
        <v>27</v>
      </c>
      <c r="E6227" s="42" t="s">
        <v>695</v>
      </c>
      <c r="F6227" s="42" t="s">
        <v>696</v>
      </c>
      <c r="G6227" s="42" t="s">
        <v>11227</v>
      </c>
      <c r="H6227" s="7" t="s">
        <v>47</v>
      </c>
      <c r="I6227" s="42" t="s">
        <v>31</v>
      </c>
      <c r="J6227" s="42" t="s">
        <v>697</v>
      </c>
      <c r="K6227" s="8" t="s">
        <v>25555</v>
      </c>
      <c r="L6227" s="7" t="s">
        <v>11229</v>
      </c>
      <c r="M6227" s="44">
        <v>338.8</v>
      </c>
      <c r="N6227" s="7">
        <v>1</v>
      </c>
      <c r="O6227" s="44">
        <v>338.8</v>
      </c>
      <c r="P6227" s="44">
        <v>105</v>
      </c>
      <c r="Q6227" s="44">
        <v>27.51</v>
      </c>
      <c r="R6227" s="44">
        <v>57.6</v>
      </c>
      <c r="S6227" s="44">
        <v>0</v>
      </c>
      <c r="T6227" s="44">
        <v>28.45</v>
      </c>
      <c r="U6227" s="44">
        <v>120.24</v>
      </c>
      <c r="V6227" s="49" t="s">
        <v>24293</v>
      </c>
      <c r="W6227" s="42" t="s">
        <v>34</v>
      </c>
      <c r="X6227" s="43">
        <v>123852627775</v>
      </c>
      <c r="Y6227" s="43">
        <v>45434977400</v>
      </c>
      <c r="Z6227" s="43" t="s">
        <v>7980</v>
      </c>
      <c r="AA6227" s="37" t="str">
        <f>VLOOKUP(J6227, sku!B:C, 2, FALSE)</f>
        <v>Travessa Chevrolet - Style - - - Spin - - - Grafite</v>
      </c>
      <c r="AB6227" s="37" t="str">
        <f>VLOOKUP(J6227, sku!B:BM, 64, FALSE)</f>
        <v>Fabricação</v>
      </c>
      <c r="AC6227" s="37" t="str">
        <f>LEFT(pedidos[[#This Row],[SKU]],3)</f>
        <v>XGM</v>
      </c>
      <c r="AD6227" s="37" t="str" cm="1">
        <f t="array" aca="1" ref="AD6227" ca="1">IFERROR(
  INDEX(
    montadora[Montadora],
    MATCH(TRUE,LEFT(J6605,NÚCARACT(montadora[SKU Parcial]))=montadora[SKU Parcial],0)
  ),
  ""
)</f>
        <v/>
      </c>
    </row>
    <row r="6228" spans="1:30" x14ac:dyDescent="0.25">
      <c r="A6228" s="42" t="s">
        <v>25668</v>
      </c>
      <c r="B6228" s="42" t="s">
        <v>25669</v>
      </c>
      <c r="C6228" s="42" t="s">
        <v>1252</v>
      </c>
      <c r="D6228" s="42" t="s">
        <v>191</v>
      </c>
      <c r="E6228" s="42" t="s">
        <v>3774</v>
      </c>
      <c r="F6228" s="42" t="s">
        <v>3775</v>
      </c>
      <c r="G6228" s="42" t="s">
        <v>11228</v>
      </c>
      <c r="H6228" s="7" t="s">
        <v>47</v>
      </c>
      <c r="I6228" s="42" t="s">
        <v>31</v>
      </c>
      <c r="J6228" s="42" t="s">
        <v>267</v>
      </c>
      <c r="K6228" s="8" t="s">
        <v>25555</v>
      </c>
      <c r="L6228" s="7" t="s">
        <v>11229</v>
      </c>
      <c r="M6228" s="44">
        <v>394.8</v>
      </c>
      <c r="N6228" s="7">
        <v>1</v>
      </c>
      <c r="O6228" s="44">
        <v>394.8</v>
      </c>
      <c r="P6228" s="44">
        <v>145</v>
      </c>
      <c r="Q6228" s="44">
        <v>15.67</v>
      </c>
      <c r="R6228" s="44">
        <v>67.12</v>
      </c>
      <c r="S6228" s="44">
        <v>0</v>
      </c>
      <c r="T6228" s="44">
        <v>26.95</v>
      </c>
      <c r="U6228" s="44">
        <v>140.06</v>
      </c>
      <c r="V6228" s="49" t="s">
        <v>25670</v>
      </c>
      <c r="W6228" s="42" t="s">
        <v>89</v>
      </c>
      <c r="X6228" s="43">
        <v>123812355397</v>
      </c>
      <c r="Y6228" s="43">
        <v>45432681479</v>
      </c>
      <c r="Z6228" s="43" t="s">
        <v>7980</v>
      </c>
      <c r="AA6228" s="37" t="str">
        <f>VLOOKUP(J6228, sku!B:C, 2, FALSE)</f>
        <v>Travessa Fiat - Way - - - Uno Way - 2011 A 2021 - Preto</v>
      </c>
      <c r="AB6228" s="37" t="str">
        <f>VLOOKUP(J6228, sku!B:BM, 64, FALSE)</f>
        <v>Fabricação</v>
      </c>
      <c r="AC6228" s="37" t="str">
        <f>LEFT(pedidos[[#This Row],[SKU]],3)</f>
        <v>XFI</v>
      </c>
      <c r="AD6228" s="37" t="str" cm="1">
        <f t="array" aca="1" ref="AD6228" ca="1">IFERROR(
  INDEX(
    montadora[Montadora],
    MATCH(TRUE,LEFT(J6606,NÚCARACT(montadora[SKU Parcial]))=montadora[SKU Parcial],0)
  ),
  ""
)</f>
        <v/>
      </c>
    </row>
    <row r="6229" spans="1:30" x14ac:dyDescent="0.25">
      <c r="A6229" s="42" t="s">
        <v>24641</v>
      </c>
      <c r="B6229" s="42" t="s">
        <v>24642</v>
      </c>
      <c r="C6229" s="42" t="s">
        <v>24643</v>
      </c>
      <c r="D6229" s="42" t="s">
        <v>27</v>
      </c>
      <c r="E6229" s="42" t="s">
        <v>4331</v>
      </c>
      <c r="F6229" s="42" t="s">
        <v>4332</v>
      </c>
      <c r="G6229" s="42" t="s">
        <v>11228</v>
      </c>
      <c r="H6229" s="7" t="s">
        <v>47</v>
      </c>
      <c r="I6229" s="42" t="s">
        <v>31</v>
      </c>
      <c r="J6229" s="42" t="s">
        <v>20102</v>
      </c>
      <c r="K6229" s="8" t="s">
        <v>25532</v>
      </c>
      <c r="L6229" s="7" t="s">
        <v>33</v>
      </c>
      <c r="M6229" s="44">
        <v>253.8</v>
      </c>
      <c r="N6229" s="7">
        <v>1</v>
      </c>
      <c r="O6229" s="44">
        <v>253.8</v>
      </c>
      <c r="P6229" s="44">
        <v>105</v>
      </c>
      <c r="Q6229" s="44">
        <v>0</v>
      </c>
      <c r="R6229" s="44">
        <v>43.15</v>
      </c>
      <c r="S6229" s="44">
        <v>0</v>
      </c>
      <c r="T6229" s="44">
        <v>15.9</v>
      </c>
      <c r="U6229" s="44">
        <v>89.75</v>
      </c>
      <c r="V6229" s="49" t="s">
        <v>24644</v>
      </c>
      <c r="W6229" s="42" t="s">
        <v>34</v>
      </c>
      <c r="X6229" s="43">
        <v>122321700905</v>
      </c>
      <c r="Y6229" s="43">
        <v>45364691797</v>
      </c>
      <c r="Z6229" s="43" t="s">
        <v>7980</v>
      </c>
      <c r="AA6229" s="37" t="str">
        <f>VLOOKUP(J6229, sku!B:C, 2, FALSE)</f>
        <v>Travessa Renault - Slim - - - Duster - Até 2015 - Preto</v>
      </c>
      <c r="AB6229" s="37" t="str">
        <f>VLOOKUP(J6229, sku!B:BM, 64, FALSE)</f>
        <v>Fabricação</v>
      </c>
      <c r="AC6229" s="37" t="str">
        <f>LEFT(pedidos[[#This Row],[SKU]],3)</f>
        <v>XRE</v>
      </c>
      <c r="AD6229" s="37" t="str" cm="1">
        <f t="array" aca="1" ref="AD6229" ca="1">IFERROR(
  INDEX(
    montadora[Montadora],
    MATCH(TRUE,LEFT(J6607,NÚCARACT(montadora[SKU Parcial]))=montadora[SKU Parcial],0)
  ),
  ""
)</f>
        <v/>
      </c>
    </row>
    <row r="6230" spans="1:30" x14ac:dyDescent="0.25">
      <c r="A6230" s="42" t="s">
        <v>22376</v>
      </c>
      <c r="B6230" s="42" t="s">
        <v>36</v>
      </c>
      <c r="C6230" s="42" t="s">
        <v>22377</v>
      </c>
      <c r="D6230" s="42" t="s">
        <v>138</v>
      </c>
      <c r="E6230" s="42" t="s">
        <v>118</v>
      </c>
      <c r="F6230" s="42" t="s">
        <v>71</v>
      </c>
      <c r="G6230" s="42" t="s">
        <v>11227</v>
      </c>
      <c r="H6230" s="7" t="s">
        <v>30</v>
      </c>
      <c r="I6230" s="42" t="s">
        <v>31</v>
      </c>
      <c r="J6230" s="42" t="s">
        <v>6115</v>
      </c>
      <c r="K6230" s="8" t="s">
        <v>25544</v>
      </c>
      <c r="L6230" s="7" t="s">
        <v>11229</v>
      </c>
      <c r="M6230" s="44">
        <v>328.8</v>
      </c>
      <c r="N6230" s="7">
        <v>1</v>
      </c>
      <c r="O6230" s="44">
        <v>328.8</v>
      </c>
      <c r="P6230" s="44">
        <v>120</v>
      </c>
      <c r="Q6230" s="44">
        <v>26.7</v>
      </c>
      <c r="R6230" s="44">
        <v>39.46</v>
      </c>
      <c r="S6230" s="44">
        <v>0</v>
      </c>
      <c r="T6230" s="44">
        <v>26.95</v>
      </c>
      <c r="U6230" s="44">
        <v>115.69</v>
      </c>
      <c r="V6230" s="49" t="s">
        <v>24295</v>
      </c>
      <c r="W6230" s="42" t="s">
        <v>34</v>
      </c>
      <c r="X6230" s="43">
        <v>120133588159</v>
      </c>
      <c r="Y6230" s="43">
        <v>45267861444</v>
      </c>
      <c r="Z6230" s="43" t="s">
        <v>7980</v>
      </c>
      <c r="AA6230" s="37" t="str">
        <f>VLOOKUP(J6230, sku!B:C, 2, FALSE)</f>
        <v>Travessa Chevrolet - Smart - - - Zafira - - - Preto</v>
      </c>
      <c r="AB6230" s="37" t="str">
        <f>VLOOKUP(J6230, sku!B:BM, 64, FALSE)</f>
        <v>Fabricação</v>
      </c>
      <c r="AC6230" s="37" t="str">
        <f>LEFT(pedidos[[#This Row],[SKU]],3)</f>
        <v>XGM</v>
      </c>
      <c r="AD6230" s="37" t="str" cm="1">
        <f t="array" aca="1" ref="AD6230" ca="1">IFERROR(
  INDEX(
    montadora[Montadora],
    MATCH(TRUE,LEFT(J6608,NÚCARACT(montadora[SKU Parcial]))=montadora[SKU Parcial],0)
  ),
  ""
)</f>
        <v/>
      </c>
    </row>
    <row r="6231" spans="1:30" x14ac:dyDescent="0.25">
      <c r="A6231" s="42" t="s">
        <v>22378</v>
      </c>
      <c r="B6231" s="42" t="s">
        <v>36</v>
      </c>
      <c r="C6231" s="42" t="s">
        <v>22379</v>
      </c>
      <c r="D6231" s="42" t="s">
        <v>685</v>
      </c>
      <c r="E6231" s="42" t="s">
        <v>843</v>
      </c>
      <c r="F6231" s="42" t="s">
        <v>844</v>
      </c>
      <c r="G6231" s="42" t="s">
        <v>11227</v>
      </c>
      <c r="H6231" s="7" t="s">
        <v>30</v>
      </c>
      <c r="I6231" s="42" t="s">
        <v>36</v>
      </c>
      <c r="J6231" s="42" t="s">
        <v>845</v>
      </c>
      <c r="K6231" s="8" t="s">
        <v>25544</v>
      </c>
      <c r="L6231" s="7" t="s">
        <v>11229</v>
      </c>
      <c r="M6231" s="44">
        <v>328.8</v>
      </c>
      <c r="N6231" s="7">
        <v>1</v>
      </c>
      <c r="O6231" s="44">
        <v>328.8</v>
      </c>
      <c r="P6231" s="44">
        <v>120</v>
      </c>
      <c r="Q6231" s="44">
        <v>26.7</v>
      </c>
      <c r="R6231" s="44">
        <v>39.46</v>
      </c>
      <c r="S6231" s="44">
        <v>0</v>
      </c>
      <c r="T6231" s="44">
        <v>26.95</v>
      </c>
      <c r="U6231" s="44">
        <v>115.69</v>
      </c>
      <c r="V6231" s="49" t="s">
        <v>24295</v>
      </c>
      <c r="W6231" s="42" t="s">
        <v>34</v>
      </c>
      <c r="X6231" s="43">
        <v>120165008853</v>
      </c>
      <c r="Y6231" s="43">
        <v>45268984909</v>
      </c>
      <c r="Z6231" s="43" t="s">
        <v>7980</v>
      </c>
      <c r="AA6231" s="37" t="str">
        <f>VLOOKUP(J6231, sku!B:C, 2, FALSE)</f>
        <v>Travessa Geral - Smart - - - - - - - Preto</v>
      </c>
      <c r="AB6231" s="37" t="str">
        <f>VLOOKUP(J6231, sku!B:BM, 64, FALSE)</f>
        <v>Fabricação</v>
      </c>
      <c r="AC6231" s="37" t="str">
        <f>LEFT(pedidos[[#This Row],[SKU]],3)</f>
        <v>XSM</v>
      </c>
      <c r="AD6231" s="37" t="str" cm="1">
        <f t="array" aca="1" ref="AD6231" ca="1">IFERROR(
  INDEX(
    montadora[Montadora],
    MATCH(TRUE,LEFT(J6609,NÚCARACT(montadora[SKU Parcial]))=montadora[SKU Parcial],0)
  ),
  ""
)</f>
        <v/>
      </c>
    </row>
    <row r="6232" spans="1:30" x14ac:dyDescent="0.25">
      <c r="A6232" s="42" t="s">
        <v>22380</v>
      </c>
      <c r="B6232" s="42" t="s">
        <v>22381</v>
      </c>
      <c r="C6232" s="42" t="s">
        <v>925</v>
      </c>
      <c r="D6232" s="42" t="s">
        <v>191</v>
      </c>
      <c r="E6232" s="42" t="s">
        <v>843</v>
      </c>
      <c r="F6232" s="42" t="s">
        <v>844</v>
      </c>
      <c r="G6232" s="42" t="s">
        <v>11227</v>
      </c>
      <c r="H6232" s="7" t="s">
        <v>30</v>
      </c>
      <c r="I6232" s="42" t="s">
        <v>36</v>
      </c>
      <c r="J6232" s="42" t="s">
        <v>845</v>
      </c>
      <c r="K6232" s="8" t="s">
        <v>25573</v>
      </c>
      <c r="L6232" s="7" t="s">
        <v>11229</v>
      </c>
      <c r="M6232" s="44">
        <v>328.8</v>
      </c>
      <c r="N6232" s="7">
        <v>1</v>
      </c>
      <c r="O6232" s="44">
        <v>328.8</v>
      </c>
      <c r="P6232" s="44">
        <v>120</v>
      </c>
      <c r="Q6232" s="44">
        <v>26.7</v>
      </c>
      <c r="R6232" s="44">
        <v>39.46</v>
      </c>
      <c r="S6232" s="44">
        <v>0</v>
      </c>
      <c r="T6232" s="44">
        <v>26.95</v>
      </c>
      <c r="U6232" s="44">
        <v>115.69</v>
      </c>
      <c r="V6232" s="49" t="s">
        <v>24295</v>
      </c>
      <c r="W6232" s="42" t="s">
        <v>34</v>
      </c>
      <c r="X6232" s="43">
        <v>120507828711</v>
      </c>
      <c r="Y6232" s="43">
        <v>45283933485</v>
      </c>
      <c r="Z6232" s="43" t="s">
        <v>7980</v>
      </c>
      <c r="AA6232" s="37" t="str">
        <f>VLOOKUP(J6232, sku!B:C, 2, FALSE)</f>
        <v>Travessa Geral - Smart - - - - - - - Preto</v>
      </c>
      <c r="AB6232" s="37" t="str">
        <f>VLOOKUP(J6232, sku!B:BM, 64, FALSE)</f>
        <v>Fabricação</v>
      </c>
      <c r="AC6232" s="37" t="str">
        <f>LEFT(pedidos[[#This Row],[SKU]],3)</f>
        <v>XSM</v>
      </c>
      <c r="AD6232" s="37" t="str" cm="1">
        <f t="array" aca="1" ref="AD6232" ca="1">IFERROR(
  INDEX(
    montadora[Montadora],
    MATCH(TRUE,LEFT(J6610,NÚCARACT(montadora[SKU Parcial]))=montadora[SKU Parcial],0)
  ),
  ""
)</f>
        <v/>
      </c>
    </row>
    <row r="6233" spans="1:30" x14ac:dyDescent="0.25">
      <c r="A6233" s="42" t="s">
        <v>22382</v>
      </c>
      <c r="B6233" s="42" t="s">
        <v>36</v>
      </c>
      <c r="C6233" s="42" t="s">
        <v>22383</v>
      </c>
      <c r="D6233" s="42" t="s">
        <v>188</v>
      </c>
      <c r="E6233" s="42" t="s">
        <v>118</v>
      </c>
      <c r="F6233" s="42" t="s">
        <v>71</v>
      </c>
      <c r="G6233" s="42" t="s">
        <v>11227</v>
      </c>
      <c r="H6233" s="7" t="s">
        <v>30</v>
      </c>
      <c r="I6233" s="42" t="s">
        <v>31</v>
      </c>
      <c r="J6233" s="42" t="s">
        <v>119</v>
      </c>
      <c r="K6233" s="8" t="s">
        <v>25599</v>
      </c>
      <c r="L6233" s="7" t="s">
        <v>11229</v>
      </c>
      <c r="M6233" s="44">
        <v>328.8</v>
      </c>
      <c r="N6233" s="7">
        <v>1</v>
      </c>
      <c r="O6233" s="44">
        <v>328.8</v>
      </c>
      <c r="P6233" s="44">
        <v>120</v>
      </c>
      <c r="Q6233" s="44">
        <v>26.7</v>
      </c>
      <c r="R6233" s="44">
        <v>39.46</v>
      </c>
      <c r="S6233" s="44">
        <v>0</v>
      </c>
      <c r="T6233" s="44">
        <v>26.95</v>
      </c>
      <c r="U6233" s="44">
        <v>115.69</v>
      </c>
      <c r="V6233" s="49" t="s">
        <v>24295</v>
      </c>
      <c r="W6233" s="42" t="s">
        <v>34</v>
      </c>
      <c r="X6233" s="43">
        <v>121550457398</v>
      </c>
      <c r="Y6233" s="43">
        <v>45308868187</v>
      </c>
      <c r="Z6233" s="43" t="s">
        <v>7980</v>
      </c>
      <c r="AA6233" s="37" t="str">
        <f>VLOOKUP(J6233, sku!B:C, 2, FALSE)</f>
        <v>Travessa Chevrolet - Smart - - - Tracker - 2020 A 2023 - Grafite</v>
      </c>
      <c r="AB6233" s="37" t="str">
        <f>VLOOKUP(J6233, sku!B:BM, 64, FALSE)</f>
        <v>Fabricação</v>
      </c>
      <c r="AC6233" s="37" t="str">
        <f>LEFT(pedidos[[#This Row],[SKU]],3)</f>
        <v>XGM</v>
      </c>
      <c r="AD6233" s="37" t="str" cm="1">
        <f t="array" aca="1" ref="AD6233" ca="1">IFERROR(
  INDEX(
    montadora[Montadora],
    MATCH(TRUE,LEFT(J6611,NÚCARACT(montadora[SKU Parcial]))=montadora[SKU Parcial],0)
  ),
  ""
)</f>
        <v/>
      </c>
    </row>
    <row r="6234" spans="1:30" x14ac:dyDescent="0.25">
      <c r="A6234" s="42" t="s">
        <v>23486</v>
      </c>
      <c r="B6234" s="42" t="s">
        <v>23487</v>
      </c>
      <c r="C6234" s="42" t="s">
        <v>23488</v>
      </c>
      <c r="D6234" s="42" t="s">
        <v>27</v>
      </c>
      <c r="E6234" s="42" t="s">
        <v>118</v>
      </c>
      <c r="F6234" s="42" t="s">
        <v>71</v>
      </c>
      <c r="G6234" s="42" t="s">
        <v>11227</v>
      </c>
      <c r="H6234" s="7" t="s">
        <v>30</v>
      </c>
      <c r="I6234" s="42" t="s">
        <v>36</v>
      </c>
      <c r="J6234" s="42" t="s">
        <v>6394</v>
      </c>
      <c r="K6234" s="8" t="s">
        <v>25545</v>
      </c>
      <c r="L6234" s="7" t="s">
        <v>11229</v>
      </c>
      <c r="M6234" s="44">
        <v>328.8</v>
      </c>
      <c r="N6234" s="7">
        <v>1</v>
      </c>
      <c r="O6234" s="44">
        <v>328.8</v>
      </c>
      <c r="P6234" s="44">
        <v>120</v>
      </c>
      <c r="Q6234" s="44">
        <v>26.7</v>
      </c>
      <c r="R6234" s="44">
        <v>39.46</v>
      </c>
      <c r="S6234" s="44">
        <v>0</v>
      </c>
      <c r="T6234" s="44">
        <v>26.95</v>
      </c>
      <c r="U6234" s="44">
        <v>115.69</v>
      </c>
      <c r="V6234" s="49" t="s">
        <v>24295</v>
      </c>
      <c r="W6234" s="42" t="s">
        <v>34</v>
      </c>
      <c r="X6234" s="43">
        <v>121986578130</v>
      </c>
      <c r="Y6234" s="43">
        <v>45327377417</v>
      </c>
      <c r="Z6234" s="43" t="s">
        <v>7980</v>
      </c>
      <c r="AA6234" s="37" t="str">
        <f>VLOOKUP(J6234, sku!B:C, 2, FALSE)</f>
        <v>Travessa Chevrolet - Smart - - - Tracker - 2020 A 2023 - Prata</v>
      </c>
      <c r="AB6234" s="37" t="str">
        <f>VLOOKUP(J6234, sku!B:BM, 64, FALSE)</f>
        <v>Fabricação</v>
      </c>
      <c r="AC6234" s="37" t="str">
        <f>LEFT(pedidos[[#This Row],[SKU]],3)</f>
        <v>XGM</v>
      </c>
      <c r="AD6234" s="37" t="str" cm="1">
        <f t="array" aca="1" ref="AD6234" ca="1">IFERROR(
  INDEX(
    montadora[Montadora],
    MATCH(TRUE,LEFT(J6612,NÚCARACT(montadora[SKU Parcial]))=montadora[SKU Parcial],0)
  ),
  ""
)</f>
        <v/>
      </c>
    </row>
    <row r="6235" spans="1:30" x14ac:dyDescent="0.25">
      <c r="A6235" s="42" t="s">
        <v>23489</v>
      </c>
      <c r="B6235" s="42" t="s">
        <v>36</v>
      </c>
      <c r="C6235" s="42" t="s">
        <v>3530</v>
      </c>
      <c r="D6235" s="42" t="s">
        <v>950</v>
      </c>
      <c r="E6235" s="42" t="s">
        <v>677</v>
      </c>
      <c r="F6235" s="42" t="s">
        <v>223</v>
      </c>
      <c r="G6235" s="42" t="s">
        <v>11227</v>
      </c>
      <c r="H6235" s="7" t="s">
        <v>30</v>
      </c>
      <c r="I6235" s="42" t="s">
        <v>31</v>
      </c>
      <c r="J6235" s="42" t="s">
        <v>716</v>
      </c>
      <c r="K6235" s="8" t="s">
        <v>25558</v>
      </c>
      <c r="L6235" s="7" t="s">
        <v>11229</v>
      </c>
      <c r="M6235" s="44">
        <v>328.8</v>
      </c>
      <c r="N6235" s="7">
        <v>1</v>
      </c>
      <c r="O6235" s="44">
        <v>342.79</v>
      </c>
      <c r="P6235" s="44">
        <v>120</v>
      </c>
      <c r="Q6235" s="44">
        <v>26.7</v>
      </c>
      <c r="R6235" s="44">
        <v>39.46</v>
      </c>
      <c r="S6235" s="44">
        <v>13.99</v>
      </c>
      <c r="T6235" s="44">
        <v>26.95</v>
      </c>
      <c r="U6235" s="44">
        <v>115.69</v>
      </c>
      <c r="V6235" s="49" t="s">
        <v>24295</v>
      </c>
      <c r="W6235" s="42" t="s">
        <v>34</v>
      </c>
      <c r="X6235" s="43">
        <v>122310848590</v>
      </c>
      <c r="Y6235" s="43">
        <v>45340753500</v>
      </c>
      <c r="Z6235" s="43" t="s">
        <v>7980</v>
      </c>
      <c r="AA6235" s="37" t="str">
        <f>VLOOKUP(J6235, sku!B:C, 2, FALSE)</f>
        <v>Travessa Chevrolet - Style - - - Trailblazer - - - Grafite</v>
      </c>
      <c r="AB6235" s="37" t="str">
        <f>VLOOKUP(J6235, sku!B:BM, 64, FALSE)</f>
        <v>Fabricação</v>
      </c>
      <c r="AC6235" s="37" t="str">
        <f>LEFT(pedidos[[#This Row],[SKU]],3)</f>
        <v>XGM</v>
      </c>
      <c r="AD6235" s="37" t="str" cm="1">
        <f t="array" aca="1" ref="AD6235" ca="1">IFERROR(
  INDEX(
    montadora[Montadora],
    MATCH(TRUE,LEFT(J6613,NÚCARACT(montadora[SKU Parcial]))=montadora[SKU Parcial],0)
  ),
  ""
)</f>
        <v/>
      </c>
    </row>
    <row r="6236" spans="1:30" x14ac:dyDescent="0.25">
      <c r="A6236" s="42" t="s">
        <v>23490</v>
      </c>
      <c r="B6236" s="42" t="s">
        <v>36</v>
      </c>
      <c r="C6236" s="42" t="s">
        <v>23491</v>
      </c>
      <c r="D6236" s="42" t="s">
        <v>191</v>
      </c>
      <c r="E6236" s="42" t="s">
        <v>843</v>
      </c>
      <c r="F6236" s="42" t="s">
        <v>844</v>
      </c>
      <c r="G6236" s="42" t="s">
        <v>11227</v>
      </c>
      <c r="H6236" s="7" t="s">
        <v>30</v>
      </c>
      <c r="I6236" s="42" t="s">
        <v>36</v>
      </c>
      <c r="J6236" s="42" t="s">
        <v>3920</v>
      </c>
      <c r="K6236" s="8" t="s">
        <v>25559</v>
      </c>
      <c r="L6236" s="7" t="s">
        <v>11229</v>
      </c>
      <c r="M6236" s="44">
        <v>328.8</v>
      </c>
      <c r="N6236" s="7">
        <v>1</v>
      </c>
      <c r="O6236" s="44">
        <v>328.8</v>
      </c>
      <c r="P6236" s="44">
        <v>120</v>
      </c>
      <c r="Q6236" s="44">
        <v>26.7</v>
      </c>
      <c r="R6236" s="44">
        <v>39.46</v>
      </c>
      <c r="S6236" s="44">
        <v>0</v>
      </c>
      <c r="T6236" s="44">
        <v>26.95</v>
      </c>
      <c r="U6236" s="44">
        <v>115.69</v>
      </c>
      <c r="V6236" s="49" t="s">
        <v>24295</v>
      </c>
      <c r="W6236" s="42" t="s">
        <v>34</v>
      </c>
      <c r="X6236" s="43">
        <v>121953938339</v>
      </c>
      <c r="Y6236" s="43">
        <v>45348965610</v>
      </c>
      <c r="Z6236" s="43" t="s">
        <v>7980</v>
      </c>
      <c r="AA6236" s="37" t="str">
        <f>VLOOKUP(J6236, sku!B:C, 2, FALSE)</f>
        <v>Travessa Geral - Smart - - - - - - - Prata</v>
      </c>
      <c r="AB6236" s="37" t="str">
        <f>VLOOKUP(J6236, sku!B:BM, 64, FALSE)</f>
        <v>Fabricação</v>
      </c>
      <c r="AC6236" s="37" t="str">
        <f>LEFT(pedidos[[#This Row],[SKU]],3)</f>
        <v>XSM</v>
      </c>
      <c r="AD6236" s="37" t="str" cm="1">
        <f t="array" aca="1" ref="AD6236" ca="1">IFERROR(
  INDEX(
    montadora[Montadora],
    MATCH(TRUE,LEFT(J6614,NÚCARACT(montadora[SKU Parcial]))=montadora[SKU Parcial],0)
  ),
  ""
)</f>
        <v/>
      </c>
    </row>
    <row r="6237" spans="1:30" x14ac:dyDescent="0.25">
      <c r="A6237" s="42" t="s">
        <v>23492</v>
      </c>
      <c r="B6237" s="42" t="s">
        <v>36</v>
      </c>
      <c r="C6237" s="42" t="s">
        <v>23493</v>
      </c>
      <c r="D6237" s="42" t="s">
        <v>420</v>
      </c>
      <c r="E6237" s="42" t="s">
        <v>839</v>
      </c>
      <c r="F6237" s="42" t="s">
        <v>23494</v>
      </c>
      <c r="G6237" s="42" t="s">
        <v>11227</v>
      </c>
      <c r="H6237" s="7" t="s">
        <v>30</v>
      </c>
      <c r="I6237" s="42" t="s">
        <v>31</v>
      </c>
      <c r="J6237" s="42" t="s">
        <v>841</v>
      </c>
      <c r="K6237" s="8" t="s">
        <v>25594</v>
      </c>
      <c r="L6237" s="7" t="s">
        <v>11229</v>
      </c>
      <c r="M6237" s="44">
        <v>328.8</v>
      </c>
      <c r="N6237" s="7">
        <v>1</v>
      </c>
      <c r="O6237" s="44">
        <v>328.8</v>
      </c>
      <c r="P6237" s="44">
        <v>120</v>
      </c>
      <c r="Q6237" s="44">
        <v>26.7</v>
      </c>
      <c r="R6237" s="44">
        <v>39.46</v>
      </c>
      <c r="S6237" s="44">
        <v>0</v>
      </c>
      <c r="T6237" s="44">
        <v>26.95</v>
      </c>
      <c r="U6237" s="44">
        <v>115.69</v>
      </c>
      <c r="V6237" s="49" t="s">
        <v>24295</v>
      </c>
      <c r="W6237" s="42" t="s">
        <v>34</v>
      </c>
      <c r="X6237" s="43">
        <v>122544787404</v>
      </c>
      <c r="Y6237" s="43">
        <v>45351130247</v>
      </c>
      <c r="Z6237" s="43" t="s">
        <v>7980</v>
      </c>
      <c r="AA6237" s="37" t="str">
        <f>VLOOKUP(J6237, sku!B:C, 2, FALSE)</f>
        <v>Travessa Volkswagen - Smart - - - Taos - - - Preto</v>
      </c>
      <c r="AB6237" s="37" t="str">
        <f>VLOOKUP(J6237, sku!B:BM, 64, FALSE)</f>
        <v>Fabricação</v>
      </c>
      <c r="AC6237" s="37" t="str">
        <f>LEFT(pedidos[[#This Row],[SKU]],3)</f>
        <v>XVW</v>
      </c>
      <c r="AD6237" s="37" t="str" cm="1">
        <f t="array" aca="1" ref="AD6237" ca="1">IFERROR(
  INDEX(
    montadora[Montadora],
    MATCH(TRUE,LEFT(J6615,NÚCARACT(montadora[SKU Parcial]))=montadora[SKU Parcial],0)
  ),
  ""
)</f>
        <v/>
      </c>
    </row>
    <row r="6238" spans="1:30" x14ac:dyDescent="0.25">
      <c r="A6238" s="42" t="s">
        <v>23495</v>
      </c>
      <c r="B6238" s="42" t="s">
        <v>23496</v>
      </c>
      <c r="C6238" s="42" t="s">
        <v>23497</v>
      </c>
      <c r="D6238" s="42" t="s">
        <v>138</v>
      </c>
      <c r="E6238" s="42" t="s">
        <v>677</v>
      </c>
      <c r="F6238" s="42" t="s">
        <v>223</v>
      </c>
      <c r="G6238" s="42" t="s">
        <v>11227</v>
      </c>
      <c r="H6238" s="7" t="s">
        <v>30</v>
      </c>
      <c r="I6238" s="42" t="s">
        <v>31</v>
      </c>
      <c r="J6238" s="42" t="s">
        <v>716</v>
      </c>
      <c r="K6238" s="8" t="s">
        <v>25594</v>
      </c>
      <c r="L6238" s="7" t="s">
        <v>11229</v>
      </c>
      <c r="M6238" s="44">
        <v>328.8</v>
      </c>
      <c r="N6238" s="7">
        <v>1</v>
      </c>
      <c r="O6238" s="44">
        <v>328.8</v>
      </c>
      <c r="P6238" s="44">
        <v>120</v>
      </c>
      <c r="Q6238" s="44">
        <v>26.7</v>
      </c>
      <c r="R6238" s="44">
        <v>39.46</v>
      </c>
      <c r="S6238" s="44">
        <v>0</v>
      </c>
      <c r="T6238" s="44">
        <v>26.95</v>
      </c>
      <c r="U6238" s="44">
        <v>115.69</v>
      </c>
      <c r="V6238" s="49" t="s">
        <v>24295</v>
      </c>
      <c r="W6238" s="42" t="s">
        <v>34</v>
      </c>
      <c r="X6238" s="43">
        <v>122080604257</v>
      </c>
      <c r="Y6238" s="43">
        <v>45353869248</v>
      </c>
      <c r="Z6238" s="43" t="s">
        <v>7980</v>
      </c>
      <c r="AA6238" s="37" t="str">
        <f>VLOOKUP(J6238, sku!B:C, 2, FALSE)</f>
        <v>Travessa Chevrolet - Style - - - Trailblazer - - - Grafite</v>
      </c>
      <c r="AB6238" s="37" t="str">
        <f>VLOOKUP(J6238, sku!B:BM, 64, FALSE)</f>
        <v>Fabricação</v>
      </c>
      <c r="AC6238" s="37" t="str">
        <f>LEFT(pedidos[[#This Row],[SKU]],3)</f>
        <v>XGM</v>
      </c>
      <c r="AD6238" s="37" t="str" cm="1">
        <f t="array" aca="1" ref="AD6238" ca="1">IFERROR(
  INDEX(
    montadora[Montadora],
    MATCH(TRUE,LEFT(J6616,NÚCARACT(montadora[SKU Parcial]))=montadora[SKU Parcial],0)
  ),
  ""
)</f>
        <v/>
      </c>
    </row>
    <row r="6239" spans="1:30" x14ac:dyDescent="0.25">
      <c r="A6239" s="42" t="s">
        <v>23498</v>
      </c>
      <c r="B6239" s="42" t="s">
        <v>23499</v>
      </c>
      <c r="C6239" s="42" t="s">
        <v>428</v>
      </c>
      <c r="D6239" s="42" t="s">
        <v>319</v>
      </c>
      <c r="E6239" s="42" t="s">
        <v>843</v>
      </c>
      <c r="F6239" s="42" t="s">
        <v>844</v>
      </c>
      <c r="G6239" s="42" t="s">
        <v>11227</v>
      </c>
      <c r="H6239" s="7" t="s">
        <v>30</v>
      </c>
      <c r="I6239" s="42" t="s">
        <v>31</v>
      </c>
      <c r="J6239" s="42" t="s">
        <v>845</v>
      </c>
      <c r="K6239" s="8" t="s">
        <v>25594</v>
      </c>
      <c r="L6239" s="7" t="s">
        <v>11229</v>
      </c>
      <c r="M6239" s="44">
        <v>328.8</v>
      </c>
      <c r="N6239" s="7">
        <v>1</v>
      </c>
      <c r="O6239" s="44">
        <v>328.8</v>
      </c>
      <c r="P6239" s="44">
        <v>120</v>
      </c>
      <c r="Q6239" s="44">
        <v>26.7</v>
      </c>
      <c r="R6239" s="44">
        <v>39.46</v>
      </c>
      <c r="S6239" s="44">
        <v>0</v>
      </c>
      <c r="T6239" s="44">
        <v>26.95</v>
      </c>
      <c r="U6239" s="44">
        <v>115.69</v>
      </c>
      <c r="V6239" s="49" t="s">
        <v>24295</v>
      </c>
      <c r="W6239" s="42" t="s">
        <v>34</v>
      </c>
      <c r="X6239" s="43">
        <v>122618724832</v>
      </c>
      <c r="Y6239" s="43">
        <v>45353852033</v>
      </c>
      <c r="Z6239" s="43" t="s">
        <v>7980</v>
      </c>
      <c r="AA6239" s="37" t="str">
        <f>VLOOKUP(J6239, sku!B:C, 2, FALSE)</f>
        <v>Travessa Geral - Smart - - - - - - - Preto</v>
      </c>
      <c r="AB6239" s="37" t="str">
        <f>VLOOKUP(J6239, sku!B:BM, 64, FALSE)</f>
        <v>Fabricação</v>
      </c>
      <c r="AC6239" s="37" t="str">
        <f>LEFT(pedidos[[#This Row],[SKU]],3)</f>
        <v>XSM</v>
      </c>
      <c r="AD6239" s="37" t="str" cm="1">
        <f t="array" aca="1" ref="AD6239" ca="1">IFERROR(
  INDEX(
    montadora[Montadora],
    MATCH(TRUE,LEFT(J6617,NÚCARACT(montadora[SKU Parcial]))=montadora[SKU Parcial],0)
  ),
  ""
)</f>
        <v/>
      </c>
    </row>
    <row r="6240" spans="1:30" x14ac:dyDescent="0.25">
      <c r="A6240" s="42" t="s">
        <v>23500</v>
      </c>
      <c r="B6240" s="42" t="s">
        <v>23501</v>
      </c>
      <c r="C6240" s="42" t="s">
        <v>708</v>
      </c>
      <c r="D6240" s="42" t="s">
        <v>27</v>
      </c>
      <c r="E6240" s="42" t="s">
        <v>843</v>
      </c>
      <c r="F6240" s="42" t="s">
        <v>844</v>
      </c>
      <c r="G6240" s="42" t="s">
        <v>11227</v>
      </c>
      <c r="H6240" s="7" t="s">
        <v>30</v>
      </c>
      <c r="I6240" s="42" t="s">
        <v>31</v>
      </c>
      <c r="J6240" s="42" t="s">
        <v>845</v>
      </c>
      <c r="K6240" s="8" t="s">
        <v>25577</v>
      </c>
      <c r="L6240" s="7" t="s">
        <v>11229</v>
      </c>
      <c r="M6240" s="44">
        <v>328.8</v>
      </c>
      <c r="N6240" s="7">
        <v>1</v>
      </c>
      <c r="O6240" s="44">
        <v>328.8</v>
      </c>
      <c r="P6240" s="44">
        <v>120</v>
      </c>
      <c r="Q6240" s="44">
        <v>26.7</v>
      </c>
      <c r="R6240" s="44">
        <v>39.46</v>
      </c>
      <c r="S6240" s="44">
        <v>0</v>
      </c>
      <c r="T6240" s="44">
        <v>26.95</v>
      </c>
      <c r="U6240" s="44">
        <v>115.69</v>
      </c>
      <c r="V6240" s="49" t="s">
        <v>24295</v>
      </c>
      <c r="W6240" s="42" t="s">
        <v>34</v>
      </c>
      <c r="X6240" s="43">
        <v>122164505353</v>
      </c>
      <c r="Y6240" s="43">
        <v>45356831755</v>
      </c>
      <c r="Z6240" s="43" t="s">
        <v>7980</v>
      </c>
      <c r="AA6240" s="37" t="str">
        <f>VLOOKUP(J6240, sku!B:C, 2, FALSE)</f>
        <v>Travessa Geral - Smart - - - - - - - Preto</v>
      </c>
      <c r="AB6240" s="37" t="str">
        <f>VLOOKUP(J6240, sku!B:BM, 64, FALSE)</f>
        <v>Fabricação</v>
      </c>
      <c r="AC6240" s="37" t="str">
        <f>LEFT(pedidos[[#This Row],[SKU]],3)</f>
        <v>XSM</v>
      </c>
      <c r="AD6240" s="37" t="str" cm="1">
        <f t="array" aca="1" ref="AD6240" ca="1">IFERROR(
  INDEX(
    montadora[Montadora],
    MATCH(TRUE,LEFT(J6618,NÚCARACT(montadora[SKU Parcial]))=montadora[SKU Parcial],0)
  ),
  ""
)</f>
        <v/>
      </c>
    </row>
    <row r="6241" spans="1:30" x14ac:dyDescent="0.25">
      <c r="A6241" s="42" t="s">
        <v>25151</v>
      </c>
      <c r="B6241" s="42" t="s">
        <v>36</v>
      </c>
      <c r="C6241" s="42" t="s">
        <v>25152</v>
      </c>
      <c r="D6241" s="42" t="s">
        <v>358</v>
      </c>
      <c r="E6241" s="42" t="s">
        <v>839</v>
      </c>
      <c r="F6241" s="42" t="s">
        <v>23494</v>
      </c>
      <c r="G6241" s="42" t="s">
        <v>11227</v>
      </c>
      <c r="H6241" s="7" t="s">
        <v>30</v>
      </c>
      <c r="I6241" s="42" t="s">
        <v>36</v>
      </c>
      <c r="J6241" s="42" t="s">
        <v>841</v>
      </c>
      <c r="K6241" s="8" t="s">
        <v>25126</v>
      </c>
      <c r="L6241" s="7" t="s">
        <v>11229</v>
      </c>
      <c r="M6241" s="44">
        <v>328.8</v>
      </c>
      <c r="N6241" s="7">
        <v>1</v>
      </c>
      <c r="O6241" s="44">
        <v>328.8</v>
      </c>
      <c r="P6241" s="44">
        <v>120</v>
      </c>
      <c r="Q6241" s="44">
        <v>26.7</v>
      </c>
      <c r="R6241" s="44">
        <v>39.46</v>
      </c>
      <c r="S6241" s="44">
        <v>0</v>
      </c>
      <c r="T6241" s="44">
        <v>26.95</v>
      </c>
      <c r="U6241" s="44">
        <v>115.69</v>
      </c>
      <c r="V6241" s="49" t="s">
        <v>24295</v>
      </c>
      <c r="W6241" s="42" t="s">
        <v>34</v>
      </c>
      <c r="X6241" s="43">
        <v>122620907687</v>
      </c>
      <c r="Y6241" s="43">
        <v>45379562459</v>
      </c>
      <c r="Z6241" s="43" t="s">
        <v>7980</v>
      </c>
      <c r="AA6241" s="37" t="str">
        <f>VLOOKUP(J6241, sku!B:C, 2, FALSE)</f>
        <v>Travessa Volkswagen - Smart - - - Taos - - - Preto</v>
      </c>
      <c r="AB6241" s="37" t="str">
        <f>VLOOKUP(J6241, sku!B:BM, 64, FALSE)</f>
        <v>Fabricação</v>
      </c>
      <c r="AC6241" s="37" t="str">
        <f>LEFT(pedidos[[#This Row],[SKU]],3)</f>
        <v>XVW</v>
      </c>
      <c r="AD6241" s="37" t="str" cm="1">
        <f t="array" aca="1" ref="AD6241" ca="1">IFERROR(
  INDEX(
    montadora[Montadora],
    MATCH(TRUE,LEFT(J6619,NÚCARACT(montadora[SKU Parcial]))=montadora[SKU Parcial],0)
  ),
  ""
)</f>
        <v/>
      </c>
    </row>
    <row r="6242" spans="1:30" x14ac:dyDescent="0.25">
      <c r="A6242" s="42" t="s">
        <v>25153</v>
      </c>
      <c r="B6242" s="42" t="s">
        <v>25154</v>
      </c>
      <c r="C6242" s="42" t="s">
        <v>22488</v>
      </c>
      <c r="D6242" s="42" t="s">
        <v>38</v>
      </c>
      <c r="E6242" s="42" t="s">
        <v>677</v>
      </c>
      <c r="F6242" s="42" t="s">
        <v>223</v>
      </c>
      <c r="G6242" s="42" t="s">
        <v>11227</v>
      </c>
      <c r="H6242" s="7" t="s">
        <v>30</v>
      </c>
      <c r="I6242" s="42" t="s">
        <v>31</v>
      </c>
      <c r="J6242" s="42" t="s">
        <v>224</v>
      </c>
      <c r="K6242" s="8" t="s">
        <v>25122</v>
      </c>
      <c r="L6242" s="7" t="s">
        <v>11229</v>
      </c>
      <c r="M6242" s="44">
        <v>328.8</v>
      </c>
      <c r="N6242" s="7">
        <v>1</v>
      </c>
      <c r="O6242" s="44">
        <v>328.8</v>
      </c>
      <c r="P6242" s="44">
        <v>120</v>
      </c>
      <c r="Q6242" s="44">
        <v>26.7</v>
      </c>
      <c r="R6242" s="44">
        <v>39.46</v>
      </c>
      <c r="S6242" s="44">
        <v>0</v>
      </c>
      <c r="T6242" s="44">
        <v>26.95</v>
      </c>
      <c r="U6242" s="44">
        <v>115.69</v>
      </c>
      <c r="V6242" s="49" t="s">
        <v>24295</v>
      </c>
      <c r="W6242" s="42" t="s">
        <v>34</v>
      </c>
      <c r="X6242" s="43">
        <v>123012367677</v>
      </c>
      <c r="Y6242" s="43">
        <v>45396302918</v>
      </c>
      <c r="Z6242" s="43" t="s">
        <v>7980</v>
      </c>
      <c r="AA6242" s="37" t="str">
        <f>VLOOKUP(J6242, sku!B:C, 2, FALSE)</f>
        <v>Travessa Chevrolet - Style - - - Trailblazer - - - Prata</v>
      </c>
      <c r="AB6242" s="37" t="str">
        <f>VLOOKUP(J6242, sku!B:BM, 64, FALSE)</f>
        <v>Fabricação</v>
      </c>
      <c r="AC6242" s="37" t="str">
        <f>LEFT(pedidos[[#This Row],[SKU]],3)</f>
        <v>XGM</v>
      </c>
      <c r="AD6242" s="37" t="str" cm="1">
        <f t="array" aca="1" ref="AD6242" ca="1">IFERROR(
  INDEX(
    montadora[Montadora],
    MATCH(TRUE,LEFT(J6620,NÚCARACT(montadora[SKU Parcial]))=montadora[SKU Parcial],0)
  ),
  ""
)</f>
        <v/>
      </c>
    </row>
    <row r="6243" spans="1:30" x14ac:dyDescent="0.25">
      <c r="A6243" s="42" t="s">
        <v>25671</v>
      </c>
      <c r="B6243" s="42" t="s">
        <v>25672</v>
      </c>
      <c r="C6243" s="42" t="s">
        <v>342</v>
      </c>
      <c r="D6243" s="42" t="s">
        <v>534</v>
      </c>
      <c r="E6243" s="42" t="s">
        <v>677</v>
      </c>
      <c r="F6243" s="42" t="s">
        <v>223</v>
      </c>
      <c r="G6243" s="42" t="s">
        <v>11227</v>
      </c>
      <c r="H6243" s="7" t="s">
        <v>30</v>
      </c>
      <c r="I6243" s="42" t="s">
        <v>36</v>
      </c>
      <c r="J6243" s="42" t="s">
        <v>716</v>
      </c>
      <c r="K6243" s="8" t="s">
        <v>25098</v>
      </c>
      <c r="L6243" s="7" t="s">
        <v>11229</v>
      </c>
      <c r="M6243" s="44">
        <v>328.8</v>
      </c>
      <c r="N6243" s="7">
        <v>1</v>
      </c>
      <c r="O6243" s="44">
        <v>364.79</v>
      </c>
      <c r="P6243" s="44">
        <v>120</v>
      </c>
      <c r="Q6243" s="44">
        <v>26.7</v>
      </c>
      <c r="R6243" s="44">
        <v>39.46</v>
      </c>
      <c r="S6243" s="44">
        <v>35.99</v>
      </c>
      <c r="T6243" s="44">
        <v>26.95</v>
      </c>
      <c r="U6243" s="44">
        <v>115.69</v>
      </c>
      <c r="V6243" s="49" t="s">
        <v>24295</v>
      </c>
      <c r="W6243" s="42" t="s">
        <v>34</v>
      </c>
      <c r="X6243" s="43">
        <v>123125484615</v>
      </c>
      <c r="Y6243" s="43">
        <v>45401584415</v>
      </c>
      <c r="Z6243" s="43" t="s">
        <v>7980</v>
      </c>
      <c r="AA6243" s="37" t="str">
        <f>VLOOKUP(J6243, sku!B:C, 2, FALSE)</f>
        <v>Travessa Chevrolet - Style - - - Trailblazer - - - Grafite</v>
      </c>
      <c r="AB6243" s="37" t="str">
        <f>VLOOKUP(J6243, sku!B:BM, 64, FALSE)</f>
        <v>Fabricação</v>
      </c>
      <c r="AC6243" s="37" t="str">
        <f>LEFT(pedidos[[#This Row],[SKU]],3)</f>
        <v>XGM</v>
      </c>
      <c r="AD6243" s="37" t="str" cm="1">
        <f t="array" aca="1" ref="AD6243" ca="1">IFERROR(
  INDEX(
    montadora[Montadora],
    MATCH(TRUE,LEFT(J6621,NÚCARACT(montadora[SKU Parcial]))=montadora[SKU Parcial],0)
  ),
  ""
)</f>
        <v/>
      </c>
    </row>
    <row r="6244" spans="1:30" x14ac:dyDescent="0.25">
      <c r="A6244" s="42" t="s">
        <v>25673</v>
      </c>
      <c r="B6244" s="42" t="s">
        <v>25674</v>
      </c>
      <c r="C6244" s="42" t="s">
        <v>941</v>
      </c>
      <c r="D6244" s="42" t="s">
        <v>27</v>
      </c>
      <c r="E6244" s="42" t="s">
        <v>843</v>
      </c>
      <c r="F6244" s="42" t="s">
        <v>844</v>
      </c>
      <c r="G6244" s="42" t="s">
        <v>11227</v>
      </c>
      <c r="H6244" s="7" t="s">
        <v>30</v>
      </c>
      <c r="I6244" s="42" t="s">
        <v>36</v>
      </c>
      <c r="J6244" s="42" t="s">
        <v>845</v>
      </c>
      <c r="K6244" s="8" t="s">
        <v>25535</v>
      </c>
      <c r="L6244" s="7" t="s">
        <v>11229</v>
      </c>
      <c r="M6244" s="44">
        <v>328.8</v>
      </c>
      <c r="N6244" s="7">
        <v>1</v>
      </c>
      <c r="O6244" s="44">
        <v>328.8</v>
      </c>
      <c r="P6244" s="44">
        <v>120</v>
      </c>
      <c r="Q6244" s="44">
        <v>26.7</v>
      </c>
      <c r="R6244" s="44">
        <v>39.46</v>
      </c>
      <c r="S6244" s="44">
        <v>0</v>
      </c>
      <c r="T6244" s="44">
        <v>26.95</v>
      </c>
      <c r="U6244" s="44">
        <v>115.69</v>
      </c>
      <c r="V6244" s="49" t="s">
        <v>24295</v>
      </c>
      <c r="W6244" s="42" t="s">
        <v>34</v>
      </c>
      <c r="X6244" s="43">
        <v>123978010588</v>
      </c>
      <c r="Y6244" s="43">
        <v>45417203938</v>
      </c>
      <c r="Z6244" s="43" t="s">
        <v>7980</v>
      </c>
      <c r="AA6244" s="37" t="str">
        <f>VLOOKUP(J6244, sku!B:C, 2, FALSE)</f>
        <v>Travessa Geral - Smart - - - - - - - Preto</v>
      </c>
      <c r="AB6244" s="37" t="str">
        <f>VLOOKUP(J6244, sku!B:BM, 64, FALSE)</f>
        <v>Fabricação</v>
      </c>
      <c r="AC6244" s="37" t="str">
        <f>LEFT(pedidos[[#This Row],[SKU]],3)</f>
        <v>XSM</v>
      </c>
      <c r="AD6244" s="37" t="str" cm="1">
        <f t="array" aca="1" ref="AD6244" ca="1">IFERROR(
  INDEX(
    montadora[Montadora],
    MATCH(TRUE,LEFT(J6622,NÚCARACT(montadora[SKU Parcial]))=montadora[SKU Parcial],0)
  ),
  ""
)</f>
        <v/>
      </c>
    </row>
    <row r="6245" spans="1:30" x14ac:dyDescent="0.25">
      <c r="A6245" s="42" t="s">
        <v>22384</v>
      </c>
      <c r="B6245" s="42" t="s">
        <v>22385</v>
      </c>
      <c r="C6245" s="42" t="s">
        <v>22386</v>
      </c>
      <c r="D6245" s="42" t="s">
        <v>1042</v>
      </c>
      <c r="E6245" s="42" t="s">
        <v>22387</v>
      </c>
      <c r="F6245" s="42" t="s">
        <v>22388</v>
      </c>
      <c r="G6245" s="42" t="s">
        <v>11227</v>
      </c>
      <c r="H6245" s="7" t="s">
        <v>30</v>
      </c>
      <c r="I6245" s="42" t="s">
        <v>31</v>
      </c>
      <c r="J6245" s="42" t="s">
        <v>17421</v>
      </c>
      <c r="K6245" s="8" t="s">
        <v>25575</v>
      </c>
      <c r="L6245" s="7" t="s">
        <v>11229</v>
      </c>
      <c r="M6245" s="44">
        <v>1256.8</v>
      </c>
      <c r="N6245" s="7">
        <v>1</v>
      </c>
      <c r="O6245" s="44">
        <v>1256.8</v>
      </c>
      <c r="P6245" s="44">
        <v>477</v>
      </c>
      <c r="Q6245" s="44">
        <v>102.05</v>
      </c>
      <c r="R6245" s="44">
        <v>150.82</v>
      </c>
      <c r="S6245" s="44">
        <v>0</v>
      </c>
      <c r="T6245" s="44">
        <v>85.95</v>
      </c>
      <c r="U6245" s="44">
        <v>440.98</v>
      </c>
      <c r="V6245" s="49" t="s">
        <v>24645</v>
      </c>
      <c r="W6245" s="42" t="s">
        <v>34</v>
      </c>
      <c r="X6245" s="43">
        <v>121308433826</v>
      </c>
      <c r="Y6245" s="43">
        <v>45297780243</v>
      </c>
      <c r="Z6245" s="43" t="s">
        <v>7980</v>
      </c>
      <c r="AA6245" s="37" t="str">
        <f>VLOOKUP(J6245, sku!B:C, 2, FALSE)</f>
        <v>Travessa Geral - Slim - 1 [HJ-RB539-7C-BK] Bagageiro de Teto de Alumínio 127 X 96cm - Médio - - - - - Preto</v>
      </c>
      <c r="AB6245" s="37" t="str">
        <f>VLOOKUP(J6245, sku!B:BM, 64, FALSE)</f>
        <v>Fabricação</v>
      </c>
      <c r="AC6245" s="37" t="str">
        <f>LEFT(pedidos[[#This Row],[SKU]],3)</f>
        <v>1XB</v>
      </c>
      <c r="AD6245" s="37" t="str" cm="1">
        <f t="array" aca="1" ref="AD6245" ca="1">IFERROR(
  INDEX(
    montadora[Montadora],
    MATCH(TRUE,LEFT(J6623,NÚCARACT(montadora[SKU Parcial]))=montadora[SKU Parcial],0)
  ),
  ""
)</f>
        <v/>
      </c>
    </row>
    <row r="6246" spans="1:30" x14ac:dyDescent="0.25">
      <c r="A6246" s="42" t="s">
        <v>22389</v>
      </c>
      <c r="B6246" s="42" t="s">
        <v>22390</v>
      </c>
      <c r="C6246" s="42" t="s">
        <v>2819</v>
      </c>
      <c r="D6246" s="42" t="s">
        <v>188</v>
      </c>
      <c r="E6246" s="42" t="s">
        <v>163</v>
      </c>
      <c r="F6246" s="42" t="s">
        <v>82</v>
      </c>
      <c r="G6246" s="42" t="s">
        <v>11227</v>
      </c>
      <c r="H6246" s="7" t="s">
        <v>47</v>
      </c>
      <c r="I6246" s="42" t="s">
        <v>31</v>
      </c>
      <c r="J6246" s="42" t="s">
        <v>164</v>
      </c>
      <c r="K6246" s="8" t="s">
        <v>25575</v>
      </c>
      <c r="L6246" s="7" t="s">
        <v>804</v>
      </c>
      <c r="M6246" s="44">
        <v>338.8</v>
      </c>
      <c r="N6246" s="7">
        <v>1</v>
      </c>
      <c r="O6246" s="44">
        <v>338.8</v>
      </c>
      <c r="P6246" s="44">
        <v>110</v>
      </c>
      <c r="Q6246" s="44">
        <v>27.51</v>
      </c>
      <c r="R6246" s="44">
        <v>57.6</v>
      </c>
      <c r="S6246" s="44">
        <v>0</v>
      </c>
      <c r="T6246" s="44">
        <v>24.95</v>
      </c>
      <c r="U6246" s="44">
        <v>118.74</v>
      </c>
      <c r="V6246" s="49" t="s">
        <v>24299</v>
      </c>
      <c r="W6246" s="42" t="s">
        <v>34</v>
      </c>
      <c r="X6246" s="43">
        <v>120788809875</v>
      </c>
      <c r="Y6246" s="43">
        <v>45298054422</v>
      </c>
      <c r="Z6246" s="43" t="s">
        <v>7980</v>
      </c>
      <c r="AA6246" s="37" t="str">
        <f>VLOOKUP(J6246, sku!B:C, 2, FALSE)</f>
        <v>Travessa Fiat - Locker - - - Palio Locker - - - Prata</v>
      </c>
      <c r="AB6246" s="37" t="str">
        <f>VLOOKUP(J6246, sku!B:BM, 64, FALSE)</f>
        <v>Fabricação</v>
      </c>
      <c r="AC6246" s="37" t="str">
        <f>LEFT(pedidos[[#This Row],[SKU]],3)</f>
        <v>XFI</v>
      </c>
      <c r="AD6246" s="37" t="str" cm="1">
        <f t="array" aca="1" ref="AD6246" ca="1">IFERROR(
  INDEX(
    montadora[Montadora],
    MATCH(TRUE,LEFT(J6624,NÚCARACT(montadora[SKU Parcial]))=montadora[SKU Parcial],0)
  ),
  ""
)</f>
        <v/>
      </c>
    </row>
    <row r="6247" spans="1:30" x14ac:dyDescent="0.25">
      <c r="A6247" s="42" t="s">
        <v>22391</v>
      </c>
      <c r="B6247" s="42" t="s">
        <v>22392</v>
      </c>
      <c r="C6247" s="42" t="s">
        <v>460</v>
      </c>
      <c r="D6247" s="42" t="s">
        <v>319</v>
      </c>
      <c r="E6247" s="42" t="s">
        <v>163</v>
      </c>
      <c r="F6247" s="42" t="s">
        <v>82</v>
      </c>
      <c r="G6247" s="42" t="s">
        <v>11227</v>
      </c>
      <c r="H6247" s="7" t="s">
        <v>47</v>
      </c>
      <c r="I6247" s="42" t="s">
        <v>31</v>
      </c>
      <c r="J6247" s="42" t="s">
        <v>83</v>
      </c>
      <c r="K6247" s="8" t="s">
        <v>25601</v>
      </c>
      <c r="L6247" s="7" t="s">
        <v>804</v>
      </c>
      <c r="M6247" s="44">
        <v>338.8</v>
      </c>
      <c r="N6247" s="7">
        <v>1</v>
      </c>
      <c r="O6247" s="44">
        <v>338.8</v>
      </c>
      <c r="P6247" s="44">
        <v>110</v>
      </c>
      <c r="Q6247" s="44">
        <v>27.51</v>
      </c>
      <c r="R6247" s="44">
        <v>57.6</v>
      </c>
      <c r="S6247" s="44">
        <v>0</v>
      </c>
      <c r="T6247" s="44">
        <v>24.95</v>
      </c>
      <c r="U6247" s="44">
        <v>118.74</v>
      </c>
      <c r="V6247" s="49" t="s">
        <v>24299</v>
      </c>
      <c r="W6247" s="42" t="s">
        <v>34</v>
      </c>
      <c r="X6247" s="43">
        <v>121359748516</v>
      </c>
      <c r="Y6247" s="43">
        <v>45300115572</v>
      </c>
      <c r="Z6247" s="43" t="s">
        <v>7980</v>
      </c>
      <c r="AA6247" s="37" t="str">
        <f>VLOOKUP(J6247, sku!B:C, 2, FALSE)</f>
        <v>Travessa Fiat - Locker - - - Palio Locker - - - Preto</v>
      </c>
      <c r="AB6247" s="37" t="str">
        <f>VLOOKUP(J6247, sku!B:BM, 64, FALSE)</f>
        <v>Fabricação</v>
      </c>
      <c r="AC6247" s="37" t="str">
        <f>LEFT(pedidos[[#This Row],[SKU]],3)</f>
        <v>XFI</v>
      </c>
      <c r="AD6247" s="37" t="str" cm="1">
        <f t="array" aca="1" ref="AD6247" ca="1">IFERROR(
  INDEX(
    montadora[Montadora],
    MATCH(TRUE,LEFT(J6625,NÚCARACT(montadora[SKU Parcial]))=montadora[SKU Parcial],0)
  ),
  ""
)</f>
        <v/>
      </c>
    </row>
    <row r="6248" spans="1:30" x14ac:dyDescent="0.25">
      <c r="A6248" s="42" t="s">
        <v>22393</v>
      </c>
      <c r="B6248" s="42" t="s">
        <v>36</v>
      </c>
      <c r="C6248" s="42" t="s">
        <v>2932</v>
      </c>
      <c r="D6248" s="42" t="s">
        <v>138</v>
      </c>
      <c r="E6248" s="42" t="s">
        <v>146</v>
      </c>
      <c r="F6248" s="42" t="s">
        <v>147</v>
      </c>
      <c r="G6248" s="42" t="s">
        <v>11227</v>
      </c>
      <c r="H6248" s="7" t="s">
        <v>47</v>
      </c>
      <c r="I6248" s="42" t="s">
        <v>31</v>
      </c>
      <c r="J6248" s="42" t="s">
        <v>148</v>
      </c>
      <c r="K6248" s="8" t="s">
        <v>25601</v>
      </c>
      <c r="L6248" s="7" t="s">
        <v>11229</v>
      </c>
      <c r="M6248" s="44">
        <v>338.8</v>
      </c>
      <c r="N6248" s="7">
        <v>1</v>
      </c>
      <c r="O6248" s="44">
        <v>338.8</v>
      </c>
      <c r="P6248" s="44">
        <v>110</v>
      </c>
      <c r="Q6248" s="44">
        <v>27.51</v>
      </c>
      <c r="R6248" s="44">
        <v>57.6</v>
      </c>
      <c r="S6248" s="44">
        <v>0</v>
      </c>
      <c r="T6248" s="44">
        <v>24.95</v>
      </c>
      <c r="U6248" s="44">
        <v>118.74</v>
      </c>
      <c r="V6248" s="49" t="s">
        <v>24299</v>
      </c>
      <c r="W6248" s="42" t="s">
        <v>34</v>
      </c>
      <c r="X6248" s="43">
        <v>121362533468</v>
      </c>
      <c r="Y6248" s="43">
        <v>45300013029</v>
      </c>
      <c r="Z6248" s="43" t="s">
        <v>7980</v>
      </c>
      <c r="AA6248" s="37" t="str">
        <f>VLOOKUP(J6248, sku!B:C, 2, FALSE)</f>
        <v>Travessa Fiat - Locker - - - Idea Adventure Locker - - - Grafite</v>
      </c>
      <c r="AB6248" s="37" t="str">
        <f>VLOOKUP(J6248, sku!B:BM, 64, FALSE)</f>
        <v>Fabricação</v>
      </c>
      <c r="AC6248" s="37" t="str">
        <f>LEFT(pedidos[[#This Row],[SKU]],3)</f>
        <v>XFI</v>
      </c>
      <c r="AD6248" s="37" t="str" cm="1">
        <f t="array" aca="1" ref="AD6248" ca="1">IFERROR(
  INDEX(
    montadora[Montadora],
    MATCH(TRUE,LEFT(J6626,NÚCARACT(montadora[SKU Parcial]))=montadora[SKU Parcial],0)
  ),
  ""
)</f>
        <v/>
      </c>
    </row>
    <row r="6249" spans="1:30" x14ac:dyDescent="0.25">
      <c r="A6249" s="42" t="s">
        <v>22394</v>
      </c>
      <c r="B6249" s="42" t="s">
        <v>22395</v>
      </c>
      <c r="C6249" s="42" t="s">
        <v>22396</v>
      </c>
      <c r="D6249" s="42" t="s">
        <v>138</v>
      </c>
      <c r="E6249" s="42" t="s">
        <v>152</v>
      </c>
      <c r="F6249" s="42" t="s">
        <v>82</v>
      </c>
      <c r="G6249" s="42" t="s">
        <v>11227</v>
      </c>
      <c r="H6249" s="7" t="s">
        <v>47</v>
      </c>
      <c r="I6249" s="42" t="s">
        <v>31</v>
      </c>
      <c r="J6249" s="42" t="s">
        <v>83</v>
      </c>
      <c r="K6249" s="8" t="s">
        <v>25601</v>
      </c>
      <c r="L6249" s="7" t="s">
        <v>11229</v>
      </c>
      <c r="M6249" s="44">
        <v>338.8</v>
      </c>
      <c r="N6249" s="7">
        <v>1</v>
      </c>
      <c r="O6249" s="44">
        <v>338.8</v>
      </c>
      <c r="P6249" s="44">
        <v>110</v>
      </c>
      <c r="Q6249" s="44">
        <v>27.51</v>
      </c>
      <c r="R6249" s="44">
        <v>57.6</v>
      </c>
      <c r="S6249" s="44">
        <v>0</v>
      </c>
      <c r="T6249" s="44">
        <v>24.95</v>
      </c>
      <c r="U6249" s="44">
        <v>118.74</v>
      </c>
      <c r="V6249" s="49" t="s">
        <v>24299</v>
      </c>
      <c r="W6249" s="42" t="s">
        <v>89</v>
      </c>
      <c r="X6249" s="43">
        <v>121406494834</v>
      </c>
      <c r="Y6249" s="43">
        <v>45302579346</v>
      </c>
      <c r="Z6249" s="43" t="s">
        <v>7980</v>
      </c>
      <c r="AA6249" s="37" t="str">
        <f>VLOOKUP(J6249, sku!B:C, 2, FALSE)</f>
        <v>Travessa Fiat - Locker - - - Palio Locker - - - Preto</v>
      </c>
      <c r="AB6249" s="37" t="str">
        <f>VLOOKUP(J6249, sku!B:BM, 64, FALSE)</f>
        <v>Fabricação</v>
      </c>
      <c r="AC6249" s="37" t="str">
        <f>LEFT(pedidos[[#This Row],[SKU]],3)</f>
        <v>XFI</v>
      </c>
      <c r="AD6249" s="37" t="str" cm="1">
        <f t="array" aca="1" ref="AD6249" ca="1">IFERROR(
  INDEX(
    montadora[Montadora],
    MATCH(TRUE,LEFT(J6627,NÚCARACT(montadora[SKU Parcial]))=montadora[SKU Parcial],0)
  ),
  ""
)</f>
        <v/>
      </c>
    </row>
    <row r="6250" spans="1:30" x14ac:dyDescent="0.25">
      <c r="A6250" s="42" t="s">
        <v>22397</v>
      </c>
      <c r="B6250" s="42" t="s">
        <v>36</v>
      </c>
      <c r="C6250" s="42" t="s">
        <v>22398</v>
      </c>
      <c r="D6250" s="42" t="s">
        <v>27</v>
      </c>
      <c r="E6250" s="42" t="s">
        <v>146</v>
      </c>
      <c r="F6250" s="42" t="s">
        <v>147</v>
      </c>
      <c r="G6250" s="42" t="s">
        <v>11227</v>
      </c>
      <c r="H6250" s="7" t="s">
        <v>47</v>
      </c>
      <c r="I6250" s="42" t="s">
        <v>31</v>
      </c>
      <c r="J6250" s="42" t="s">
        <v>156</v>
      </c>
      <c r="K6250" s="8" t="s">
        <v>25599</v>
      </c>
      <c r="L6250" s="7" t="s">
        <v>11229</v>
      </c>
      <c r="M6250" s="44">
        <v>338.8</v>
      </c>
      <c r="N6250" s="7">
        <v>1</v>
      </c>
      <c r="O6250" s="44">
        <v>338.8</v>
      </c>
      <c r="P6250" s="44">
        <v>110</v>
      </c>
      <c r="Q6250" s="44">
        <v>27.51</v>
      </c>
      <c r="R6250" s="44">
        <v>57.6</v>
      </c>
      <c r="S6250" s="44">
        <v>0</v>
      </c>
      <c r="T6250" s="44">
        <v>24.95</v>
      </c>
      <c r="U6250" s="44">
        <v>118.74</v>
      </c>
      <c r="V6250" s="49" t="s">
        <v>24299</v>
      </c>
      <c r="W6250" s="42" t="s">
        <v>34</v>
      </c>
      <c r="X6250" s="43">
        <v>121228008736</v>
      </c>
      <c r="Y6250" s="43">
        <v>45293818715</v>
      </c>
      <c r="Z6250" s="43" t="s">
        <v>7980</v>
      </c>
      <c r="AA6250" s="37" t="str">
        <f>VLOOKUP(J6250, sku!B:C, 2, FALSE)</f>
        <v>Travessa Fiat - Locker - - - Idea Adventure Locker - - - Preto</v>
      </c>
      <c r="AB6250" s="37" t="str">
        <f>VLOOKUP(J6250, sku!B:BM, 64, FALSE)</f>
        <v>Fabricação</v>
      </c>
      <c r="AC6250" s="37" t="str">
        <f>LEFT(pedidos[[#This Row],[SKU]],3)</f>
        <v>XFI</v>
      </c>
      <c r="AD6250" s="37" t="str" cm="1">
        <f t="array" aca="1" ref="AD6250" ca="1">IFERROR(
  INDEX(
    montadora[Montadora],
    MATCH(TRUE,LEFT(J6628,NÚCARACT(montadora[SKU Parcial]))=montadora[SKU Parcial],0)
  ),
  ""
)</f>
        <v/>
      </c>
    </row>
    <row r="6251" spans="1:30" x14ac:dyDescent="0.25">
      <c r="A6251" s="42" t="s">
        <v>22399</v>
      </c>
      <c r="B6251" s="42" t="s">
        <v>22400</v>
      </c>
      <c r="C6251" s="42" t="s">
        <v>22401</v>
      </c>
      <c r="D6251" s="42" t="s">
        <v>319</v>
      </c>
      <c r="E6251" s="42" t="s">
        <v>163</v>
      </c>
      <c r="F6251" s="42" t="s">
        <v>82</v>
      </c>
      <c r="G6251" s="42" t="s">
        <v>11227</v>
      </c>
      <c r="H6251" s="7" t="s">
        <v>47</v>
      </c>
      <c r="I6251" s="42" t="s">
        <v>31</v>
      </c>
      <c r="J6251" s="42" t="s">
        <v>83</v>
      </c>
      <c r="K6251" s="8" t="s">
        <v>25599</v>
      </c>
      <c r="L6251" s="7" t="s">
        <v>804</v>
      </c>
      <c r="M6251" s="44">
        <v>338.8</v>
      </c>
      <c r="N6251" s="7">
        <v>1</v>
      </c>
      <c r="O6251" s="44">
        <v>338.8</v>
      </c>
      <c r="P6251" s="44">
        <v>110</v>
      </c>
      <c r="Q6251" s="44">
        <v>27.51</v>
      </c>
      <c r="R6251" s="44">
        <v>57.6</v>
      </c>
      <c r="S6251" s="44">
        <v>0</v>
      </c>
      <c r="T6251" s="44">
        <v>24.95</v>
      </c>
      <c r="U6251" s="44">
        <v>118.74</v>
      </c>
      <c r="V6251" s="49" t="s">
        <v>24299</v>
      </c>
      <c r="W6251" s="42" t="s">
        <v>34</v>
      </c>
      <c r="X6251" s="43">
        <v>121520787380</v>
      </c>
      <c r="Y6251" s="43">
        <v>45307553646</v>
      </c>
      <c r="Z6251" s="43" t="s">
        <v>7980</v>
      </c>
      <c r="AA6251" s="37" t="str">
        <f>VLOOKUP(J6251, sku!B:C, 2, FALSE)</f>
        <v>Travessa Fiat - Locker - - - Palio Locker - - - Preto</v>
      </c>
      <c r="AB6251" s="37" t="str">
        <f>VLOOKUP(J6251, sku!B:BM, 64, FALSE)</f>
        <v>Fabricação</v>
      </c>
      <c r="AC6251" s="37" t="str">
        <f>LEFT(pedidos[[#This Row],[SKU]],3)</f>
        <v>XFI</v>
      </c>
      <c r="AD6251" s="37" t="str" cm="1">
        <f t="array" aca="1" ref="AD6251" ca="1">IFERROR(
  INDEX(
    montadora[Montadora],
    MATCH(TRUE,LEFT(J6629,NÚCARACT(montadora[SKU Parcial]))=montadora[SKU Parcial],0)
  ),
  ""
)</f>
        <v/>
      </c>
    </row>
    <row r="6252" spans="1:30" x14ac:dyDescent="0.25">
      <c r="A6252" s="42" t="s">
        <v>22402</v>
      </c>
      <c r="B6252" s="42" t="s">
        <v>36</v>
      </c>
      <c r="C6252" s="42" t="s">
        <v>935</v>
      </c>
      <c r="D6252" s="42" t="s">
        <v>188</v>
      </c>
      <c r="E6252" s="42" t="s">
        <v>152</v>
      </c>
      <c r="F6252" s="42" t="s">
        <v>82</v>
      </c>
      <c r="G6252" s="42" t="s">
        <v>11227</v>
      </c>
      <c r="H6252" s="7" t="s">
        <v>47</v>
      </c>
      <c r="I6252" s="42" t="s">
        <v>36</v>
      </c>
      <c r="J6252" s="42" t="s">
        <v>434</v>
      </c>
      <c r="K6252" s="8" t="s">
        <v>25576</v>
      </c>
      <c r="L6252" s="7" t="s">
        <v>11229</v>
      </c>
      <c r="M6252" s="44">
        <v>338.8</v>
      </c>
      <c r="N6252" s="7">
        <v>1</v>
      </c>
      <c r="O6252" s="44">
        <v>338.8</v>
      </c>
      <c r="P6252" s="44">
        <v>110</v>
      </c>
      <c r="Q6252" s="44">
        <v>27.51</v>
      </c>
      <c r="R6252" s="44">
        <v>57.6</v>
      </c>
      <c r="S6252" s="44">
        <v>0</v>
      </c>
      <c r="T6252" s="44">
        <v>24.95</v>
      </c>
      <c r="U6252" s="44">
        <v>118.74</v>
      </c>
      <c r="V6252" s="49" t="s">
        <v>24299</v>
      </c>
      <c r="W6252" s="42" t="s">
        <v>34</v>
      </c>
      <c r="X6252" s="43">
        <v>121114920459</v>
      </c>
      <c r="Y6252" s="43">
        <v>45312332541</v>
      </c>
      <c r="Z6252" s="43" t="s">
        <v>7980</v>
      </c>
      <c r="AA6252" s="37" t="str">
        <f>VLOOKUP(J6252, sku!B:C, 2, FALSE)</f>
        <v>Travessa Fiat - Locker - - - Palio Locker - - - Grafite</v>
      </c>
      <c r="AB6252" s="37" t="str">
        <f>VLOOKUP(J6252, sku!B:BM, 64, FALSE)</f>
        <v>Fabricação</v>
      </c>
      <c r="AC6252" s="37" t="str">
        <f>LEFT(pedidos[[#This Row],[SKU]],3)</f>
        <v>XFI</v>
      </c>
      <c r="AD6252" s="37" t="str" cm="1">
        <f t="array" aca="1" ref="AD6252" ca="1">IFERROR(
  INDEX(
    montadora[Montadora],
    MATCH(TRUE,LEFT(J6630,NÚCARACT(montadora[SKU Parcial]))=montadora[SKU Parcial],0)
  ),
  ""
)</f>
        <v/>
      </c>
    </row>
    <row r="6253" spans="1:30" x14ac:dyDescent="0.25">
      <c r="A6253" s="42" t="s">
        <v>22403</v>
      </c>
      <c r="B6253" s="42" t="s">
        <v>22404</v>
      </c>
      <c r="C6253" s="42" t="s">
        <v>22405</v>
      </c>
      <c r="D6253" s="42" t="s">
        <v>27</v>
      </c>
      <c r="E6253" s="42" t="s">
        <v>146</v>
      </c>
      <c r="F6253" s="42" t="s">
        <v>147</v>
      </c>
      <c r="G6253" s="42" t="s">
        <v>11227</v>
      </c>
      <c r="H6253" s="7" t="s">
        <v>47</v>
      </c>
      <c r="I6253" s="42" t="s">
        <v>31</v>
      </c>
      <c r="J6253" s="42" t="s">
        <v>156</v>
      </c>
      <c r="K6253" s="8" t="s">
        <v>25576</v>
      </c>
      <c r="L6253" s="7" t="s">
        <v>11229</v>
      </c>
      <c r="M6253" s="44">
        <v>338.8</v>
      </c>
      <c r="N6253" s="7">
        <v>1</v>
      </c>
      <c r="O6253" s="44">
        <v>338.8</v>
      </c>
      <c r="P6253" s="44">
        <v>110</v>
      </c>
      <c r="Q6253" s="44">
        <v>27.51</v>
      </c>
      <c r="R6253" s="44">
        <v>57.6</v>
      </c>
      <c r="S6253" s="44">
        <v>0</v>
      </c>
      <c r="T6253" s="44">
        <v>24.95</v>
      </c>
      <c r="U6253" s="44">
        <v>118.74</v>
      </c>
      <c r="V6253" s="49" t="s">
        <v>24299</v>
      </c>
      <c r="W6253" s="42" t="s">
        <v>34</v>
      </c>
      <c r="X6253" s="43">
        <v>121656690358</v>
      </c>
      <c r="Y6253" s="43">
        <v>45312979663</v>
      </c>
      <c r="Z6253" s="43" t="s">
        <v>7980</v>
      </c>
      <c r="AA6253" s="37" t="str">
        <f>VLOOKUP(J6253, sku!B:C, 2, FALSE)</f>
        <v>Travessa Fiat - Locker - - - Idea Adventure Locker - - - Preto</v>
      </c>
      <c r="AB6253" s="37" t="str">
        <f>VLOOKUP(J6253, sku!B:BM, 64, FALSE)</f>
        <v>Fabricação</v>
      </c>
      <c r="AC6253" s="37" t="str">
        <f>LEFT(pedidos[[#This Row],[SKU]],3)</f>
        <v>XFI</v>
      </c>
      <c r="AD6253" s="37" t="str" cm="1">
        <f t="array" aca="1" ref="AD6253" ca="1">IFERROR(
  INDEX(
    montadora[Montadora],
    MATCH(TRUE,LEFT(J6631,NÚCARACT(montadora[SKU Parcial]))=montadora[SKU Parcial],0)
  ),
  ""
)</f>
        <v/>
      </c>
    </row>
    <row r="6254" spans="1:30" x14ac:dyDescent="0.25">
      <c r="A6254" s="42" t="s">
        <v>22406</v>
      </c>
      <c r="B6254" s="42" t="s">
        <v>22407</v>
      </c>
      <c r="C6254" s="42" t="s">
        <v>278</v>
      </c>
      <c r="D6254" s="42" t="s">
        <v>319</v>
      </c>
      <c r="E6254" s="42" t="s">
        <v>163</v>
      </c>
      <c r="F6254" s="42" t="s">
        <v>82</v>
      </c>
      <c r="G6254" s="42" t="s">
        <v>11227</v>
      </c>
      <c r="H6254" s="7" t="s">
        <v>47</v>
      </c>
      <c r="I6254" s="42" t="s">
        <v>31</v>
      </c>
      <c r="J6254" s="42" t="s">
        <v>83</v>
      </c>
      <c r="K6254" s="8" t="s">
        <v>25675</v>
      </c>
      <c r="L6254" s="7" t="s">
        <v>804</v>
      </c>
      <c r="M6254" s="44">
        <v>338.8</v>
      </c>
      <c r="N6254" s="7">
        <v>1</v>
      </c>
      <c r="O6254" s="44">
        <v>338.8</v>
      </c>
      <c r="P6254" s="44">
        <v>110</v>
      </c>
      <c r="Q6254" s="44">
        <v>27.51</v>
      </c>
      <c r="R6254" s="44">
        <v>57.6</v>
      </c>
      <c r="S6254" s="44">
        <v>0</v>
      </c>
      <c r="T6254" s="44">
        <v>24.95</v>
      </c>
      <c r="U6254" s="44">
        <v>118.74</v>
      </c>
      <c r="V6254" s="49" t="s">
        <v>24299</v>
      </c>
      <c r="W6254" s="42" t="s">
        <v>34</v>
      </c>
      <c r="X6254" s="43">
        <v>121238982309</v>
      </c>
      <c r="Y6254" s="43">
        <v>45316669359</v>
      </c>
      <c r="Z6254" s="43" t="s">
        <v>7980</v>
      </c>
      <c r="AA6254" s="37" t="str">
        <f>VLOOKUP(J6254, sku!B:C, 2, FALSE)</f>
        <v>Travessa Fiat - Locker - - - Palio Locker - - - Preto</v>
      </c>
      <c r="AB6254" s="37" t="str">
        <f>VLOOKUP(J6254, sku!B:BM, 64, FALSE)</f>
        <v>Fabricação</v>
      </c>
      <c r="AC6254" s="37" t="str">
        <f>LEFT(pedidos[[#This Row],[SKU]],3)</f>
        <v>XFI</v>
      </c>
      <c r="AD6254" s="37" t="str" cm="1">
        <f t="array" aca="1" ref="AD6254" ca="1">IFERROR(
  INDEX(
    montadora[Montadora],
    MATCH(TRUE,LEFT(J6632,NÚCARACT(montadora[SKU Parcial]))=montadora[SKU Parcial],0)
  ),
  ""
)</f>
        <v/>
      </c>
    </row>
    <row r="6255" spans="1:30" x14ac:dyDescent="0.25">
      <c r="A6255" s="42" t="s">
        <v>23502</v>
      </c>
      <c r="B6255" s="42" t="s">
        <v>23503</v>
      </c>
      <c r="C6255" s="42" t="s">
        <v>941</v>
      </c>
      <c r="D6255" s="42" t="s">
        <v>45</v>
      </c>
      <c r="E6255" s="42" t="s">
        <v>152</v>
      </c>
      <c r="F6255" s="42" t="s">
        <v>82</v>
      </c>
      <c r="G6255" s="42" t="s">
        <v>11227</v>
      </c>
      <c r="H6255" s="7" t="s">
        <v>47</v>
      </c>
      <c r="I6255" s="42" t="s">
        <v>31</v>
      </c>
      <c r="J6255" s="42" t="s">
        <v>434</v>
      </c>
      <c r="K6255" s="8" t="s">
        <v>25600</v>
      </c>
      <c r="L6255" s="7" t="s">
        <v>11229</v>
      </c>
      <c r="M6255" s="44">
        <v>338.8</v>
      </c>
      <c r="N6255" s="7">
        <v>1</v>
      </c>
      <c r="O6255" s="44">
        <v>338.8</v>
      </c>
      <c r="P6255" s="44">
        <v>110</v>
      </c>
      <c r="Q6255" s="44">
        <v>27.51</v>
      </c>
      <c r="R6255" s="44">
        <v>57.6</v>
      </c>
      <c r="S6255" s="44">
        <v>0</v>
      </c>
      <c r="T6255" s="44">
        <v>24.95</v>
      </c>
      <c r="U6255" s="44">
        <v>118.74</v>
      </c>
      <c r="V6255" s="49" t="s">
        <v>24299</v>
      </c>
      <c r="W6255" s="42" t="s">
        <v>34</v>
      </c>
      <c r="X6255" s="43">
        <v>121863473446</v>
      </c>
      <c r="Y6255" s="43">
        <v>45321127689</v>
      </c>
      <c r="Z6255" s="43" t="s">
        <v>7980</v>
      </c>
      <c r="AA6255" s="37" t="str">
        <f>VLOOKUP(J6255, sku!B:C, 2, FALSE)</f>
        <v>Travessa Fiat - Locker - - - Palio Locker - - - Grafite</v>
      </c>
      <c r="AB6255" s="37" t="str">
        <f>VLOOKUP(J6255, sku!B:BM, 64, FALSE)</f>
        <v>Fabricação</v>
      </c>
      <c r="AC6255" s="37" t="str">
        <f>LEFT(pedidos[[#This Row],[SKU]],3)</f>
        <v>XFI</v>
      </c>
      <c r="AD6255" s="37" t="str" cm="1">
        <f t="array" aca="1" ref="AD6255" ca="1">IFERROR(
  INDEX(
    montadora[Montadora],
    MATCH(TRUE,LEFT(J6633,NÚCARACT(montadora[SKU Parcial]))=montadora[SKU Parcial],0)
  ),
  ""
)</f>
        <v/>
      </c>
    </row>
    <row r="6256" spans="1:30" x14ac:dyDescent="0.25">
      <c r="A6256" s="42" t="s">
        <v>23504</v>
      </c>
      <c r="B6256" s="42" t="s">
        <v>36</v>
      </c>
      <c r="C6256" s="42" t="s">
        <v>3371</v>
      </c>
      <c r="D6256" s="42" t="s">
        <v>45</v>
      </c>
      <c r="E6256" s="42" t="s">
        <v>163</v>
      </c>
      <c r="F6256" s="42" t="s">
        <v>82</v>
      </c>
      <c r="G6256" s="42" t="s">
        <v>11227</v>
      </c>
      <c r="H6256" s="7" t="s">
        <v>47</v>
      </c>
      <c r="I6256" s="42" t="s">
        <v>31</v>
      </c>
      <c r="J6256" s="42" t="s">
        <v>83</v>
      </c>
      <c r="K6256" s="8" t="s">
        <v>25545</v>
      </c>
      <c r="L6256" s="7" t="s">
        <v>804</v>
      </c>
      <c r="M6256" s="44">
        <v>338.8</v>
      </c>
      <c r="N6256" s="7">
        <v>1</v>
      </c>
      <c r="O6256" s="44">
        <v>338.8</v>
      </c>
      <c r="P6256" s="44">
        <v>110</v>
      </c>
      <c r="Q6256" s="44">
        <v>27.51</v>
      </c>
      <c r="R6256" s="44">
        <v>57.6</v>
      </c>
      <c r="S6256" s="44">
        <v>0</v>
      </c>
      <c r="T6256" s="44">
        <v>24.95</v>
      </c>
      <c r="U6256" s="44">
        <v>118.74</v>
      </c>
      <c r="V6256" s="49" t="s">
        <v>24299</v>
      </c>
      <c r="W6256" s="42" t="s">
        <v>34</v>
      </c>
      <c r="X6256" s="43">
        <v>122012390962</v>
      </c>
      <c r="Y6256" s="43">
        <v>45329055056</v>
      </c>
      <c r="Z6256" s="43" t="s">
        <v>7980</v>
      </c>
      <c r="AA6256" s="37" t="str">
        <f>VLOOKUP(J6256, sku!B:C, 2, FALSE)</f>
        <v>Travessa Fiat - Locker - - - Palio Locker - - - Preto</v>
      </c>
      <c r="AB6256" s="37" t="str">
        <f>VLOOKUP(J6256, sku!B:BM, 64, FALSE)</f>
        <v>Fabricação</v>
      </c>
      <c r="AC6256" s="37" t="str">
        <f>LEFT(pedidos[[#This Row],[SKU]],3)</f>
        <v>XFI</v>
      </c>
      <c r="AD6256" s="37" t="str" cm="1">
        <f t="array" aca="1" ref="AD6256" ca="1">IFERROR(
  INDEX(
    montadora[Montadora],
    MATCH(TRUE,LEFT(J6634,NÚCARACT(montadora[SKU Parcial]))=montadora[SKU Parcial],0)
  ),
  ""
)</f>
        <v/>
      </c>
    </row>
    <row r="6257" spans="1:30" x14ac:dyDescent="0.25">
      <c r="A6257" s="42" t="s">
        <v>23505</v>
      </c>
      <c r="B6257" s="42" t="s">
        <v>23506</v>
      </c>
      <c r="C6257" s="42" t="s">
        <v>23507</v>
      </c>
      <c r="D6257" s="42" t="s">
        <v>45</v>
      </c>
      <c r="E6257" s="42" t="s">
        <v>163</v>
      </c>
      <c r="F6257" s="42" t="s">
        <v>82</v>
      </c>
      <c r="G6257" s="42" t="s">
        <v>11227</v>
      </c>
      <c r="H6257" s="7" t="s">
        <v>47</v>
      </c>
      <c r="I6257" s="42" t="s">
        <v>31</v>
      </c>
      <c r="J6257" s="42" t="s">
        <v>164</v>
      </c>
      <c r="K6257" s="8" t="s">
        <v>25545</v>
      </c>
      <c r="L6257" s="7" t="s">
        <v>804</v>
      </c>
      <c r="M6257" s="44">
        <v>338.8</v>
      </c>
      <c r="N6257" s="7">
        <v>1</v>
      </c>
      <c r="O6257" s="44">
        <v>338.8</v>
      </c>
      <c r="P6257" s="44">
        <v>110</v>
      </c>
      <c r="Q6257" s="44">
        <v>27.51</v>
      </c>
      <c r="R6257" s="44">
        <v>57.6</v>
      </c>
      <c r="S6257" s="44">
        <v>0</v>
      </c>
      <c r="T6257" s="44">
        <v>24.95</v>
      </c>
      <c r="U6257" s="44">
        <v>118.74</v>
      </c>
      <c r="V6257" s="49" t="s">
        <v>24299</v>
      </c>
      <c r="W6257" s="42" t="s">
        <v>34</v>
      </c>
      <c r="X6257" s="43">
        <v>121490931111</v>
      </c>
      <c r="Y6257" s="43">
        <v>45329238964</v>
      </c>
      <c r="Z6257" s="43" t="s">
        <v>7980</v>
      </c>
      <c r="AA6257" s="37" t="str">
        <f>VLOOKUP(J6257, sku!B:C, 2, FALSE)</f>
        <v>Travessa Fiat - Locker - - - Palio Locker - - - Prata</v>
      </c>
      <c r="AB6257" s="37" t="str">
        <f>VLOOKUP(J6257, sku!B:BM, 64, FALSE)</f>
        <v>Fabricação</v>
      </c>
      <c r="AC6257" s="37" t="str">
        <f>LEFT(pedidos[[#This Row],[SKU]],3)</f>
        <v>XFI</v>
      </c>
      <c r="AD6257" s="37" t="str" cm="1">
        <f t="array" aca="1" ref="AD6257" ca="1">IFERROR(
  INDEX(
    montadora[Montadora],
    MATCH(TRUE,LEFT(J6635,NÚCARACT(montadora[SKU Parcial]))=montadora[SKU Parcial],0)
  ),
  ""
)</f>
        <v/>
      </c>
    </row>
    <row r="6258" spans="1:30" x14ac:dyDescent="0.25">
      <c r="A6258" s="42" t="s">
        <v>23508</v>
      </c>
      <c r="B6258" s="42" t="s">
        <v>23509</v>
      </c>
      <c r="C6258" s="42" t="s">
        <v>23510</v>
      </c>
      <c r="D6258" s="42" t="s">
        <v>27</v>
      </c>
      <c r="E6258" s="42" t="s">
        <v>152</v>
      </c>
      <c r="F6258" s="42" t="s">
        <v>82</v>
      </c>
      <c r="G6258" s="42" t="s">
        <v>11227</v>
      </c>
      <c r="H6258" s="7" t="s">
        <v>47</v>
      </c>
      <c r="I6258" s="42" t="s">
        <v>36</v>
      </c>
      <c r="J6258" s="42" t="s">
        <v>83</v>
      </c>
      <c r="K6258" s="8" t="s">
        <v>25545</v>
      </c>
      <c r="L6258" s="7" t="s">
        <v>11229</v>
      </c>
      <c r="M6258" s="44">
        <v>338.8</v>
      </c>
      <c r="N6258" s="7">
        <v>1</v>
      </c>
      <c r="O6258" s="44">
        <v>338.8</v>
      </c>
      <c r="P6258" s="44">
        <v>110</v>
      </c>
      <c r="Q6258" s="44">
        <v>27.51</v>
      </c>
      <c r="R6258" s="44">
        <v>57.6</v>
      </c>
      <c r="S6258" s="44">
        <v>0</v>
      </c>
      <c r="T6258" s="44">
        <v>24.95</v>
      </c>
      <c r="U6258" s="44">
        <v>118.74</v>
      </c>
      <c r="V6258" s="49" t="s">
        <v>24299</v>
      </c>
      <c r="W6258" s="42" t="s">
        <v>34</v>
      </c>
      <c r="X6258" s="43">
        <v>121513642481</v>
      </c>
      <c r="Y6258" s="43">
        <v>45330358701</v>
      </c>
      <c r="Z6258" s="43" t="s">
        <v>7980</v>
      </c>
      <c r="AA6258" s="37" t="str">
        <f>VLOOKUP(J6258, sku!B:C, 2, FALSE)</f>
        <v>Travessa Fiat - Locker - - - Palio Locker - - - Preto</v>
      </c>
      <c r="AB6258" s="37" t="str">
        <f>VLOOKUP(J6258, sku!B:BM, 64, FALSE)</f>
        <v>Fabricação</v>
      </c>
      <c r="AC6258" s="37" t="str">
        <f>LEFT(pedidos[[#This Row],[SKU]],3)</f>
        <v>XFI</v>
      </c>
      <c r="AD6258" s="37" t="str" cm="1">
        <f t="array" aca="1" ref="AD6258" ca="1">IFERROR(
  INDEX(
    montadora[Montadora],
    MATCH(TRUE,LEFT(J6636,NÚCARACT(montadora[SKU Parcial]))=montadora[SKU Parcial],0)
  ),
  ""
)</f>
        <v/>
      </c>
    </row>
    <row r="6259" spans="1:30" x14ac:dyDescent="0.25">
      <c r="A6259" s="42" t="s">
        <v>23511</v>
      </c>
      <c r="B6259" s="42" t="s">
        <v>23512</v>
      </c>
      <c r="C6259" s="42" t="s">
        <v>117</v>
      </c>
      <c r="D6259" s="42" t="s">
        <v>138</v>
      </c>
      <c r="E6259" s="42" t="s">
        <v>146</v>
      </c>
      <c r="F6259" s="42" t="s">
        <v>147</v>
      </c>
      <c r="G6259" s="42" t="s">
        <v>11227</v>
      </c>
      <c r="H6259" s="7" t="s">
        <v>47</v>
      </c>
      <c r="I6259" s="42" t="s">
        <v>31</v>
      </c>
      <c r="J6259" s="42" t="s">
        <v>156</v>
      </c>
      <c r="K6259" s="8" t="s">
        <v>25545</v>
      </c>
      <c r="L6259" s="7" t="s">
        <v>11229</v>
      </c>
      <c r="M6259" s="44">
        <v>338.8</v>
      </c>
      <c r="N6259" s="7">
        <v>1</v>
      </c>
      <c r="O6259" s="44">
        <v>338.8</v>
      </c>
      <c r="P6259" s="44">
        <v>110</v>
      </c>
      <c r="Q6259" s="44">
        <v>27.51</v>
      </c>
      <c r="R6259" s="44">
        <v>57.6</v>
      </c>
      <c r="S6259" s="44">
        <v>0</v>
      </c>
      <c r="T6259" s="44">
        <v>24.95</v>
      </c>
      <c r="U6259" s="44">
        <v>118.74</v>
      </c>
      <c r="V6259" s="49" t="s">
        <v>24299</v>
      </c>
      <c r="W6259" s="42" t="s">
        <v>34</v>
      </c>
      <c r="X6259" s="43">
        <v>121527647663</v>
      </c>
      <c r="Y6259" s="43">
        <v>45331000445</v>
      </c>
      <c r="Z6259" s="43" t="s">
        <v>7980</v>
      </c>
      <c r="AA6259" s="37" t="str">
        <f>VLOOKUP(J6259, sku!B:C, 2, FALSE)</f>
        <v>Travessa Fiat - Locker - - - Idea Adventure Locker - - - Preto</v>
      </c>
      <c r="AB6259" s="37" t="str">
        <f>VLOOKUP(J6259, sku!B:BM, 64, FALSE)</f>
        <v>Fabricação</v>
      </c>
      <c r="AC6259" s="37" t="str">
        <f>LEFT(pedidos[[#This Row],[SKU]],3)</f>
        <v>XFI</v>
      </c>
      <c r="AD6259" s="37" t="str" cm="1">
        <f t="array" aca="1" ref="AD6259" ca="1">IFERROR(
  INDEX(
    montadora[Montadora],
    MATCH(TRUE,LEFT(J6637,NÚCARACT(montadora[SKU Parcial]))=montadora[SKU Parcial],0)
  ),
  ""
)</f>
        <v/>
      </c>
    </row>
    <row r="6260" spans="1:30" x14ac:dyDescent="0.25">
      <c r="A6260" s="42" t="s">
        <v>23513</v>
      </c>
      <c r="B6260" s="42" t="s">
        <v>23514</v>
      </c>
      <c r="C6260" s="42" t="s">
        <v>23515</v>
      </c>
      <c r="D6260" s="42" t="s">
        <v>745</v>
      </c>
      <c r="E6260" s="42" t="s">
        <v>163</v>
      </c>
      <c r="F6260" s="42" t="s">
        <v>82</v>
      </c>
      <c r="G6260" s="42" t="s">
        <v>11227</v>
      </c>
      <c r="H6260" s="7" t="s">
        <v>47</v>
      </c>
      <c r="I6260" s="42" t="s">
        <v>36</v>
      </c>
      <c r="J6260" s="42" t="s">
        <v>164</v>
      </c>
      <c r="K6260" s="8" t="s">
        <v>25558</v>
      </c>
      <c r="L6260" s="7" t="s">
        <v>804</v>
      </c>
      <c r="M6260" s="44">
        <v>338.8</v>
      </c>
      <c r="N6260" s="7">
        <v>1</v>
      </c>
      <c r="O6260" s="44">
        <v>338.8</v>
      </c>
      <c r="P6260" s="44">
        <v>110</v>
      </c>
      <c r="Q6260" s="44">
        <v>27.51</v>
      </c>
      <c r="R6260" s="44">
        <v>57.6</v>
      </c>
      <c r="S6260" s="44">
        <v>0</v>
      </c>
      <c r="T6260" s="44">
        <v>24.95</v>
      </c>
      <c r="U6260" s="44">
        <v>118.74</v>
      </c>
      <c r="V6260" s="49" t="s">
        <v>24299</v>
      </c>
      <c r="W6260" s="42" t="s">
        <v>34</v>
      </c>
      <c r="X6260" s="43">
        <v>122349839066</v>
      </c>
      <c r="Y6260" s="43">
        <v>45342574673</v>
      </c>
      <c r="Z6260" s="43" t="s">
        <v>7980</v>
      </c>
      <c r="AA6260" s="37" t="str">
        <f>VLOOKUP(J6260, sku!B:C, 2, FALSE)</f>
        <v>Travessa Fiat - Locker - - - Palio Locker - - - Prata</v>
      </c>
      <c r="AB6260" s="37" t="str">
        <f>VLOOKUP(J6260, sku!B:BM, 64, FALSE)</f>
        <v>Fabricação</v>
      </c>
      <c r="AC6260" s="37" t="str">
        <f>LEFT(pedidos[[#This Row],[SKU]],3)</f>
        <v>XFI</v>
      </c>
      <c r="AD6260" s="37" t="str" cm="1">
        <f t="array" aca="1" ref="AD6260" ca="1">IFERROR(
  INDEX(
    montadora[Montadora],
    MATCH(TRUE,LEFT(J6638,NÚCARACT(montadora[SKU Parcial]))=montadora[SKU Parcial],0)
  ),
  ""
)</f>
        <v/>
      </c>
    </row>
    <row r="6261" spans="1:30" x14ac:dyDescent="0.25">
      <c r="A6261" s="42" t="s">
        <v>23516</v>
      </c>
      <c r="B6261" s="42" t="s">
        <v>23517</v>
      </c>
      <c r="C6261" s="42" t="s">
        <v>603</v>
      </c>
      <c r="D6261" s="42" t="s">
        <v>319</v>
      </c>
      <c r="E6261" s="42" t="s">
        <v>152</v>
      </c>
      <c r="F6261" s="42" t="s">
        <v>82</v>
      </c>
      <c r="G6261" s="42" t="s">
        <v>11227</v>
      </c>
      <c r="H6261" s="7" t="s">
        <v>47</v>
      </c>
      <c r="I6261" s="42" t="s">
        <v>31</v>
      </c>
      <c r="J6261" s="42" t="s">
        <v>83</v>
      </c>
      <c r="K6261" s="8" t="s">
        <v>25558</v>
      </c>
      <c r="L6261" s="7" t="s">
        <v>11229</v>
      </c>
      <c r="M6261" s="44">
        <v>338.8</v>
      </c>
      <c r="N6261" s="7">
        <v>1</v>
      </c>
      <c r="O6261" s="44">
        <v>338.8</v>
      </c>
      <c r="P6261" s="44">
        <v>110</v>
      </c>
      <c r="Q6261" s="44">
        <v>27.51</v>
      </c>
      <c r="R6261" s="44">
        <v>57.6</v>
      </c>
      <c r="S6261" s="44">
        <v>0</v>
      </c>
      <c r="T6261" s="44">
        <v>24.95</v>
      </c>
      <c r="U6261" s="44">
        <v>118.74</v>
      </c>
      <c r="V6261" s="49" t="s">
        <v>24299</v>
      </c>
      <c r="W6261" s="42" t="s">
        <v>34</v>
      </c>
      <c r="X6261" s="43">
        <v>122395498768</v>
      </c>
      <c r="Y6261" s="43">
        <v>45344926320</v>
      </c>
      <c r="Z6261" s="43" t="s">
        <v>7980</v>
      </c>
      <c r="AA6261" s="37" t="str">
        <f>VLOOKUP(J6261, sku!B:C, 2, FALSE)</f>
        <v>Travessa Fiat - Locker - - - Palio Locker - - - Preto</v>
      </c>
      <c r="AB6261" s="37" t="str">
        <f>VLOOKUP(J6261, sku!B:BM, 64, FALSE)</f>
        <v>Fabricação</v>
      </c>
      <c r="AC6261" s="37" t="str">
        <f>LEFT(pedidos[[#This Row],[SKU]],3)</f>
        <v>XFI</v>
      </c>
      <c r="AD6261" s="37" t="str" cm="1">
        <f t="array" aca="1" ref="AD6261" ca="1">IFERROR(
  INDEX(
    montadora[Montadora],
    MATCH(TRUE,LEFT(J6639,NÚCARACT(montadora[SKU Parcial]))=montadora[SKU Parcial],0)
  ),
  ""
)</f>
        <v/>
      </c>
    </row>
    <row r="6262" spans="1:30" x14ac:dyDescent="0.25">
      <c r="A6262" s="42" t="s">
        <v>23518</v>
      </c>
      <c r="B6262" s="42" t="s">
        <v>23519</v>
      </c>
      <c r="C6262" s="42" t="s">
        <v>1204</v>
      </c>
      <c r="D6262" s="42" t="s">
        <v>27</v>
      </c>
      <c r="E6262" s="42" t="s">
        <v>163</v>
      </c>
      <c r="F6262" s="42" t="s">
        <v>82</v>
      </c>
      <c r="G6262" s="42" t="s">
        <v>11227</v>
      </c>
      <c r="H6262" s="7" t="s">
        <v>47</v>
      </c>
      <c r="I6262" s="42" t="s">
        <v>36</v>
      </c>
      <c r="J6262" s="42" t="s">
        <v>83</v>
      </c>
      <c r="K6262" s="8" t="s">
        <v>25559</v>
      </c>
      <c r="L6262" s="7" t="s">
        <v>804</v>
      </c>
      <c r="M6262" s="44">
        <v>338.8</v>
      </c>
      <c r="N6262" s="7">
        <v>1</v>
      </c>
      <c r="O6262" s="44">
        <v>338.8</v>
      </c>
      <c r="P6262" s="44">
        <v>110</v>
      </c>
      <c r="Q6262" s="44">
        <v>27.51</v>
      </c>
      <c r="R6262" s="44">
        <v>57.6</v>
      </c>
      <c r="S6262" s="44">
        <v>0</v>
      </c>
      <c r="T6262" s="44">
        <v>24.95</v>
      </c>
      <c r="U6262" s="44">
        <v>118.74</v>
      </c>
      <c r="V6262" s="49" t="s">
        <v>24299</v>
      </c>
      <c r="W6262" s="42" t="s">
        <v>34</v>
      </c>
      <c r="X6262" s="43">
        <v>121924656799</v>
      </c>
      <c r="Y6262" s="43">
        <v>45347574122</v>
      </c>
      <c r="Z6262" s="43" t="s">
        <v>7980</v>
      </c>
      <c r="AA6262" s="37" t="str">
        <f>VLOOKUP(J6262, sku!B:C, 2, FALSE)</f>
        <v>Travessa Fiat - Locker - - - Palio Locker - - - Preto</v>
      </c>
      <c r="AB6262" s="37" t="str">
        <f>VLOOKUP(J6262, sku!B:BM, 64, FALSE)</f>
        <v>Fabricação</v>
      </c>
      <c r="AC6262" s="37" t="str">
        <f>LEFT(pedidos[[#This Row],[SKU]],3)</f>
        <v>XFI</v>
      </c>
      <c r="AD6262" s="37" t="str" cm="1">
        <f t="array" aca="1" ref="AD6262" ca="1">IFERROR(
  INDEX(
    montadora[Montadora],
    MATCH(TRUE,LEFT(J6640,NÚCARACT(montadora[SKU Parcial]))=montadora[SKU Parcial],0)
  ),
  ""
)</f>
        <v/>
      </c>
    </row>
    <row r="6263" spans="1:30" x14ac:dyDescent="0.25">
      <c r="A6263" s="42" t="s">
        <v>23520</v>
      </c>
      <c r="B6263" s="42" t="s">
        <v>23521</v>
      </c>
      <c r="C6263" s="42" t="s">
        <v>2619</v>
      </c>
      <c r="D6263" s="42" t="s">
        <v>138</v>
      </c>
      <c r="E6263" s="42" t="s">
        <v>146</v>
      </c>
      <c r="F6263" s="42" t="s">
        <v>147</v>
      </c>
      <c r="G6263" s="42" t="s">
        <v>11227</v>
      </c>
      <c r="H6263" s="7" t="s">
        <v>47</v>
      </c>
      <c r="I6263" s="42" t="s">
        <v>31</v>
      </c>
      <c r="J6263" s="42" t="s">
        <v>156</v>
      </c>
      <c r="K6263" s="8" t="s">
        <v>25559</v>
      </c>
      <c r="L6263" s="7" t="s">
        <v>11229</v>
      </c>
      <c r="M6263" s="44">
        <v>338.8</v>
      </c>
      <c r="N6263" s="7">
        <v>1</v>
      </c>
      <c r="O6263" s="44">
        <v>338.8</v>
      </c>
      <c r="P6263" s="44">
        <v>110</v>
      </c>
      <c r="Q6263" s="44">
        <v>27.51</v>
      </c>
      <c r="R6263" s="44">
        <v>57.6</v>
      </c>
      <c r="S6263" s="44">
        <v>0</v>
      </c>
      <c r="T6263" s="44">
        <v>24.95</v>
      </c>
      <c r="U6263" s="44">
        <v>118.74</v>
      </c>
      <c r="V6263" s="49" t="s">
        <v>24299</v>
      </c>
      <c r="W6263" s="42" t="s">
        <v>34</v>
      </c>
      <c r="X6263" s="43">
        <v>122001793745</v>
      </c>
      <c r="Y6263" s="43">
        <v>45350535047</v>
      </c>
      <c r="Z6263" s="43" t="s">
        <v>7980</v>
      </c>
      <c r="AA6263" s="37" t="str">
        <f>VLOOKUP(J6263, sku!B:C, 2, FALSE)</f>
        <v>Travessa Fiat - Locker - - - Idea Adventure Locker - - - Preto</v>
      </c>
      <c r="AB6263" s="37" t="str">
        <f>VLOOKUP(J6263, sku!B:BM, 64, FALSE)</f>
        <v>Fabricação</v>
      </c>
      <c r="AC6263" s="37" t="str">
        <f>LEFT(pedidos[[#This Row],[SKU]],3)</f>
        <v>XFI</v>
      </c>
      <c r="AD6263" s="37" t="str" cm="1">
        <f t="array" aca="1" ref="AD6263" ca="1">IFERROR(
  INDEX(
    montadora[Montadora],
    MATCH(TRUE,LEFT(J6641,NÚCARACT(montadora[SKU Parcial]))=montadora[SKU Parcial],0)
  ),
  ""
)</f>
        <v/>
      </c>
    </row>
    <row r="6264" spans="1:30" x14ac:dyDescent="0.25">
      <c r="A6264" s="42" t="s">
        <v>23522</v>
      </c>
      <c r="B6264" s="42" t="s">
        <v>23523</v>
      </c>
      <c r="C6264" s="42" t="s">
        <v>3898</v>
      </c>
      <c r="D6264" s="42" t="s">
        <v>319</v>
      </c>
      <c r="E6264" s="42" t="s">
        <v>163</v>
      </c>
      <c r="F6264" s="42" t="s">
        <v>82</v>
      </c>
      <c r="G6264" s="42" t="s">
        <v>11227</v>
      </c>
      <c r="H6264" s="7" t="s">
        <v>47</v>
      </c>
      <c r="I6264" s="42" t="s">
        <v>31</v>
      </c>
      <c r="J6264" s="42" t="s">
        <v>83</v>
      </c>
      <c r="K6264" s="8" t="s">
        <v>25594</v>
      </c>
      <c r="L6264" s="7" t="s">
        <v>804</v>
      </c>
      <c r="M6264" s="44">
        <v>338.8</v>
      </c>
      <c r="N6264" s="7">
        <v>1</v>
      </c>
      <c r="O6264" s="44">
        <v>338.8</v>
      </c>
      <c r="P6264" s="44">
        <v>110</v>
      </c>
      <c r="Q6264" s="44">
        <v>27.51</v>
      </c>
      <c r="R6264" s="44">
        <v>57.6</v>
      </c>
      <c r="S6264" s="44">
        <v>0</v>
      </c>
      <c r="T6264" s="44">
        <v>24.95</v>
      </c>
      <c r="U6264" s="44">
        <v>118.74</v>
      </c>
      <c r="V6264" s="49" t="s">
        <v>24299</v>
      </c>
      <c r="W6264" s="42" t="s">
        <v>34</v>
      </c>
      <c r="X6264" s="43">
        <v>122598979484</v>
      </c>
      <c r="Y6264" s="43">
        <v>45353402116</v>
      </c>
      <c r="Z6264" s="43" t="s">
        <v>7980</v>
      </c>
      <c r="AA6264" s="37" t="str">
        <f>VLOOKUP(J6264, sku!B:C, 2, FALSE)</f>
        <v>Travessa Fiat - Locker - - - Palio Locker - - - Preto</v>
      </c>
      <c r="AB6264" s="37" t="str">
        <f>VLOOKUP(J6264, sku!B:BM, 64, FALSE)</f>
        <v>Fabricação</v>
      </c>
      <c r="AC6264" s="37" t="str">
        <f>LEFT(pedidos[[#This Row],[SKU]],3)</f>
        <v>XFI</v>
      </c>
      <c r="AD6264" s="37" t="str" cm="1">
        <f t="array" aca="1" ref="AD6264" ca="1">IFERROR(
  INDEX(
    montadora[Montadora],
    MATCH(TRUE,LEFT(J6642,NÚCARACT(montadora[SKU Parcial]))=montadora[SKU Parcial],0)
  ),
  ""
)</f>
        <v/>
      </c>
    </row>
    <row r="6265" spans="1:30" x14ac:dyDescent="0.25">
      <c r="A6265" s="42" t="s">
        <v>23524</v>
      </c>
      <c r="B6265" s="42" t="s">
        <v>23525</v>
      </c>
      <c r="C6265" s="42" t="s">
        <v>23526</v>
      </c>
      <c r="D6265" s="42" t="s">
        <v>358</v>
      </c>
      <c r="E6265" s="42" t="s">
        <v>163</v>
      </c>
      <c r="F6265" s="42" t="s">
        <v>82</v>
      </c>
      <c r="G6265" s="42" t="s">
        <v>11227</v>
      </c>
      <c r="H6265" s="7" t="s">
        <v>47</v>
      </c>
      <c r="I6265" s="42" t="s">
        <v>31</v>
      </c>
      <c r="J6265" s="42" t="s">
        <v>83</v>
      </c>
      <c r="K6265" s="8" t="s">
        <v>25594</v>
      </c>
      <c r="L6265" s="7" t="s">
        <v>804</v>
      </c>
      <c r="M6265" s="44">
        <v>338.8</v>
      </c>
      <c r="N6265" s="7">
        <v>1</v>
      </c>
      <c r="O6265" s="44">
        <v>338.8</v>
      </c>
      <c r="P6265" s="44">
        <v>110</v>
      </c>
      <c r="Q6265" s="44">
        <v>27.51</v>
      </c>
      <c r="R6265" s="44">
        <v>57.6</v>
      </c>
      <c r="S6265" s="44">
        <v>0</v>
      </c>
      <c r="T6265" s="44">
        <v>24.95</v>
      </c>
      <c r="U6265" s="44">
        <v>118.74</v>
      </c>
      <c r="V6265" s="49" t="s">
        <v>24299</v>
      </c>
      <c r="W6265" s="42" t="s">
        <v>34</v>
      </c>
      <c r="X6265" s="43">
        <v>122644891858</v>
      </c>
      <c r="Y6265" s="43">
        <v>45354757653</v>
      </c>
      <c r="Z6265" s="43" t="s">
        <v>7980</v>
      </c>
      <c r="AA6265" s="37" t="str">
        <f>VLOOKUP(J6265, sku!B:C, 2, FALSE)</f>
        <v>Travessa Fiat - Locker - - - Palio Locker - - - Preto</v>
      </c>
      <c r="AB6265" s="37" t="str">
        <f>VLOOKUP(J6265, sku!B:BM, 64, FALSE)</f>
        <v>Fabricação</v>
      </c>
      <c r="AC6265" s="37" t="str">
        <f>LEFT(pedidos[[#This Row],[SKU]],3)</f>
        <v>XFI</v>
      </c>
      <c r="AD6265" s="37" t="str" cm="1">
        <f t="array" aca="1" ref="AD6265" ca="1">IFERROR(
  INDEX(
    montadora[Montadora],
    MATCH(TRUE,LEFT(J6643,NÚCARACT(montadora[SKU Parcial]))=montadora[SKU Parcial],0)
  ),
  ""
)</f>
        <v/>
      </c>
    </row>
    <row r="6266" spans="1:30" x14ac:dyDescent="0.25">
      <c r="A6266" s="42" t="s">
        <v>24646</v>
      </c>
      <c r="B6266" s="42" t="s">
        <v>24647</v>
      </c>
      <c r="C6266" s="42" t="s">
        <v>900</v>
      </c>
      <c r="D6266" s="42" t="s">
        <v>534</v>
      </c>
      <c r="E6266" s="42" t="s">
        <v>163</v>
      </c>
      <c r="F6266" s="42" t="s">
        <v>82</v>
      </c>
      <c r="G6266" s="42" t="s">
        <v>11227</v>
      </c>
      <c r="H6266" s="7" t="s">
        <v>47</v>
      </c>
      <c r="I6266" s="42" t="s">
        <v>31</v>
      </c>
      <c r="J6266" s="42" t="s">
        <v>83</v>
      </c>
      <c r="K6266" s="8" t="s">
        <v>25532</v>
      </c>
      <c r="L6266" s="7" t="s">
        <v>804</v>
      </c>
      <c r="M6266" s="44">
        <v>338.8</v>
      </c>
      <c r="N6266" s="7">
        <v>1</v>
      </c>
      <c r="O6266" s="44">
        <v>338.8</v>
      </c>
      <c r="P6266" s="44">
        <v>110</v>
      </c>
      <c r="Q6266" s="44">
        <v>27.51</v>
      </c>
      <c r="R6266" s="44">
        <v>57.6</v>
      </c>
      <c r="S6266" s="44">
        <v>0</v>
      </c>
      <c r="T6266" s="44">
        <v>24.95</v>
      </c>
      <c r="U6266" s="44">
        <v>118.74</v>
      </c>
      <c r="V6266" s="49" t="s">
        <v>24299</v>
      </c>
      <c r="W6266" s="42" t="s">
        <v>34</v>
      </c>
      <c r="X6266" s="43">
        <v>122806854124</v>
      </c>
      <c r="Y6266" s="43">
        <v>45362050935</v>
      </c>
      <c r="Z6266" s="43" t="s">
        <v>7980</v>
      </c>
      <c r="AA6266" s="37" t="str">
        <f>VLOOKUP(J6266, sku!B:C, 2, FALSE)</f>
        <v>Travessa Fiat - Locker - - - Palio Locker - - - Preto</v>
      </c>
      <c r="AB6266" s="37" t="str">
        <f>VLOOKUP(J6266, sku!B:BM, 64, FALSE)</f>
        <v>Fabricação</v>
      </c>
      <c r="AC6266" s="37" t="str">
        <f>LEFT(pedidos[[#This Row],[SKU]],3)</f>
        <v>XFI</v>
      </c>
      <c r="AD6266" s="37" t="str" cm="1">
        <f t="array" aca="1" ref="AD6266" ca="1">IFERROR(
  INDEX(
    montadora[Montadora],
    MATCH(TRUE,LEFT(J6644,NÚCARACT(montadora[SKU Parcial]))=montadora[SKU Parcial],0)
  ),
  ""
)</f>
        <v/>
      </c>
    </row>
    <row r="6267" spans="1:30" x14ac:dyDescent="0.25">
      <c r="A6267" s="42" t="s">
        <v>25155</v>
      </c>
      <c r="B6267" s="42" t="s">
        <v>25156</v>
      </c>
      <c r="C6267" s="42" t="s">
        <v>1584</v>
      </c>
      <c r="D6267" s="42" t="s">
        <v>27</v>
      </c>
      <c r="E6267" s="42" t="s">
        <v>152</v>
      </c>
      <c r="F6267" s="42" t="s">
        <v>82</v>
      </c>
      <c r="G6267" s="42" t="s">
        <v>11227</v>
      </c>
      <c r="H6267" s="7" t="s">
        <v>47</v>
      </c>
      <c r="I6267" s="42" t="s">
        <v>36</v>
      </c>
      <c r="J6267" s="42" t="s">
        <v>83</v>
      </c>
      <c r="K6267" s="8" t="s">
        <v>25126</v>
      </c>
      <c r="L6267" s="7" t="s">
        <v>11229</v>
      </c>
      <c r="M6267" s="44">
        <v>338.8</v>
      </c>
      <c r="N6267" s="7">
        <v>1</v>
      </c>
      <c r="O6267" s="44">
        <v>338.8</v>
      </c>
      <c r="P6267" s="44">
        <v>110</v>
      </c>
      <c r="Q6267" s="44">
        <v>27.51</v>
      </c>
      <c r="R6267" s="44">
        <v>57.6</v>
      </c>
      <c r="S6267" s="44">
        <v>0</v>
      </c>
      <c r="T6267" s="44">
        <v>24.95</v>
      </c>
      <c r="U6267" s="44">
        <v>118.74</v>
      </c>
      <c r="V6267" s="49" t="s">
        <v>24299</v>
      </c>
      <c r="W6267" s="42" t="s">
        <v>34</v>
      </c>
      <c r="X6267" s="43">
        <v>122677964659</v>
      </c>
      <c r="Y6267" s="43">
        <v>45382423731</v>
      </c>
      <c r="Z6267" s="43" t="s">
        <v>7980</v>
      </c>
      <c r="AA6267" s="37" t="str">
        <f>VLOOKUP(J6267, sku!B:C, 2, FALSE)</f>
        <v>Travessa Fiat - Locker - - - Palio Locker - - - Preto</v>
      </c>
      <c r="AB6267" s="37" t="str">
        <f>VLOOKUP(J6267, sku!B:BM, 64, FALSE)</f>
        <v>Fabricação</v>
      </c>
      <c r="AC6267" s="37" t="str">
        <f>LEFT(pedidos[[#This Row],[SKU]],3)</f>
        <v>XFI</v>
      </c>
      <c r="AD6267" s="37" t="str" cm="1">
        <f t="array" aca="1" ref="AD6267" ca="1">IFERROR(
  INDEX(
    montadora[Montadora],
    MATCH(TRUE,LEFT(J6645,NÚCARACT(montadora[SKU Parcial]))=montadora[SKU Parcial],0)
  ),
  ""
)</f>
        <v/>
      </c>
    </row>
    <row r="6268" spans="1:30" x14ac:dyDescent="0.25">
      <c r="A6268" s="42" t="s">
        <v>25157</v>
      </c>
      <c r="B6268" s="42" t="s">
        <v>36</v>
      </c>
      <c r="C6268" s="42" t="s">
        <v>25158</v>
      </c>
      <c r="D6268" s="42" t="s">
        <v>27</v>
      </c>
      <c r="E6268" s="42" t="s">
        <v>146</v>
      </c>
      <c r="F6268" s="42" t="s">
        <v>147</v>
      </c>
      <c r="G6268" s="42" t="s">
        <v>11227</v>
      </c>
      <c r="H6268" s="7" t="s">
        <v>47</v>
      </c>
      <c r="I6268" s="42" t="s">
        <v>31</v>
      </c>
      <c r="J6268" s="42" t="s">
        <v>156</v>
      </c>
      <c r="K6268" s="8" t="s">
        <v>25122</v>
      </c>
      <c r="L6268" s="7" t="s">
        <v>11229</v>
      </c>
      <c r="M6268" s="44">
        <v>338.8</v>
      </c>
      <c r="N6268" s="7">
        <v>1</v>
      </c>
      <c r="O6268" s="44">
        <v>338.8</v>
      </c>
      <c r="P6268" s="44">
        <v>110</v>
      </c>
      <c r="Q6268" s="44">
        <v>27.51</v>
      </c>
      <c r="R6268" s="44">
        <v>57.6</v>
      </c>
      <c r="S6268" s="44">
        <v>0</v>
      </c>
      <c r="T6268" s="44">
        <v>24.95</v>
      </c>
      <c r="U6268" s="44">
        <v>118.74</v>
      </c>
      <c r="V6268" s="49" t="s">
        <v>24299</v>
      </c>
      <c r="W6268" s="42" t="s">
        <v>34</v>
      </c>
      <c r="X6268" s="43">
        <v>122969840275</v>
      </c>
      <c r="Y6268" s="43">
        <v>45394287528</v>
      </c>
      <c r="Z6268" s="43" t="s">
        <v>7980</v>
      </c>
      <c r="AA6268" s="37" t="str">
        <f>VLOOKUP(J6268, sku!B:C, 2, FALSE)</f>
        <v>Travessa Fiat - Locker - - - Idea Adventure Locker - - - Preto</v>
      </c>
      <c r="AB6268" s="37" t="str">
        <f>VLOOKUP(J6268, sku!B:BM, 64, FALSE)</f>
        <v>Fabricação</v>
      </c>
      <c r="AC6268" s="37" t="str">
        <f>LEFT(pedidos[[#This Row],[SKU]],3)</f>
        <v>XFI</v>
      </c>
      <c r="AD6268" s="37" t="str" cm="1">
        <f t="array" aca="1" ref="AD6268" ca="1">IFERROR(
  INDEX(
    montadora[Montadora],
    MATCH(TRUE,LEFT(J6646,NÚCARACT(montadora[SKU Parcial]))=montadora[SKU Parcial],0)
  ),
  ""
)</f>
        <v/>
      </c>
    </row>
    <row r="6269" spans="1:30" x14ac:dyDescent="0.25">
      <c r="A6269" s="42" t="s">
        <v>25159</v>
      </c>
      <c r="B6269" s="42" t="s">
        <v>25160</v>
      </c>
      <c r="C6269" s="42" t="s">
        <v>25161</v>
      </c>
      <c r="D6269" s="42" t="s">
        <v>138</v>
      </c>
      <c r="E6269" s="42" t="s">
        <v>146</v>
      </c>
      <c r="F6269" s="42" t="s">
        <v>147</v>
      </c>
      <c r="G6269" s="42" t="s">
        <v>11227</v>
      </c>
      <c r="H6269" s="7" t="s">
        <v>47</v>
      </c>
      <c r="I6269" s="42" t="s">
        <v>36</v>
      </c>
      <c r="J6269" s="42" t="s">
        <v>156</v>
      </c>
      <c r="K6269" s="8" t="s">
        <v>25122</v>
      </c>
      <c r="L6269" s="7" t="s">
        <v>11229</v>
      </c>
      <c r="M6269" s="44">
        <v>338.8</v>
      </c>
      <c r="N6269" s="7">
        <v>1</v>
      </c>
      <c r="O6269" s="44">
        <v>338.8</v>
      </c>
      <c r="P6269" s="44">
        <v>110</v>
      </c>
      <c r="Q6269" s="44">
        <v>27.51</v>
      </c>
      <c r="R6269" s="44">
        <v>57.6</v>
      </c>
      <c r="S6269" s="44">
        <v>0</v>
      </c>
      <c r="T6269" s="44">
        <v>24.95</v>
      </c>
      <c r="U6269" s="44">
        <v>118.74</v>
      </c>
      <c r="V6269" s="49" t="s">
        <v>24299</v>
      </c>
      <c r="W6269" s="42" t="s">
        <v>34</v>
      </c>
      <c r="X6269" s="43">
        <v>122975796375</v>
      </c>
      <c r="Y6269" s="43">
        <v>45394274367</v>
      </c>
      <c r="Z6269" s="43" t="s">
        <v>7980</v>
      </c>
      <c r="AA6269" s="37" t="str">
        <f>VLOOKUP(J6269, sku!B:C, 2, FALSE)</f>
        <v>Travessa Fiat - Locker - - - Idea Adventure Locker - - - Preto</v>
      </c>
      <c r="AB6269" s="37" t="str">
        <f>VLOOKUP(J6269, sku!B:BM, 64, FALSE)</f>
        <v>Fabricação</v>
      </c>
      <c r="AC6269" s="37" t="str">
        <f>LEFT(pedidos[[#This Row],[SKU]],3)</f>
        <v>XFI</v>
      </c>
      <c r="AD6269" s="37" t="str" cm="1">
        <f t="array" aca="1" ref="AD6269" ca="1">IFERROR(
  INDEX(
    montadora[Montadora],
    MATCH(TRUE,LEFT(J6647,NÚCARACT(montadora[SKU Parcial]))=montadora[SKU Parcial],0)
  ),
  ""
)</f>
        <v/>
      </c>
    </row>
    <row r="6270" spans="1:30" x14ac:dyDescent="0.25">
      <c r="A6270" s="42" t="s">
        <v>25676</v>
      </c>
      <c r="B6270" s="42" t="s">
        <v>36</v>
      </c>
      <c r="C6270" s="42" t="s">
        <v>25677</v>
      </c>
      <c r="D6270" s="42" t="s">
        <v>191</v>
      </c>
      <c r="E6270" s="42" t="s">
        <v>25678</v>
      </c>
      <c r="F6270" s="42" t="s">
        <v>82</v>
      </c>
      <c r="G6270" s="42" t="s">
        <v>11227</v>
      </c>
      <c r="H6270" s="7" t="s">
        <v>47</v>
      </c>
      <c r="I6270" s="42" t="s">
        <v>31</v>
      </c>
      <c r="J6270" s="42" t="s">
        <v>83</v>
      </c>
      <c r="K6270" s="8" t="s">
        <v>25549</v>
      </c>
      <c r="L6270" s="7" t="s">
        <v>11229</v>
      </c>
      <c r="M6270" s="44">
        <v>338.8</v>
      </c>
      <c r="N6270" s="7">
        <v>1</v>
      </c>
      <c r="O6270" s="44">
        <v>338.8</v>
      </c>
      <c r="P6270" s="44">
        <v>110</v>
      </c>
      <c r="Q6270" s="44">
        <v>27.51</v>
      </c>
      <c r="R6270" s="44">
        <v>57.6</v>
      </c>
      <c r="S6270" s="44">
        <v>0</v>
      </c>
      <c r="T6270" s="44">
        <v>24.95</v>
      </c>
      <c r="U6270" s="44">
        <v>118.74</v>
      </c>
      <c r="V6270" s="49" t="s">
        <v>24299</v>
      </c>
      <c r="W6270" s="42" t="s">
        <v>34</v>
      </c>
      <c r="X6270" s="43">
        <v>123732280976</v>
      </c>
      <c r="Y6270" s="43">
        <v>45405167218</v>
      </c>
      <c r="Z6270" s="43" t="s">
        <v>7980</v>
      </c>
      <c r="AA6270" s="37" t="str">
        <f>VLOOKUP(J6270, sku!B:C, 2, FALSE)</f>
        <v>Travessa Fiat - Locker - - - Palio Locker - - - Preto</v>
      </c>
      <c r="AB6270" s="37" t="str">
        <f>VLOOKUP(J6270, sku!B:BM, 64, FALSE)</f>
        <v>Fabricação</v>
      </c>
      <c r="AC6270" s="37" t="str">
        <f>LEFT(pedidos[[#This Row],[SKU]],3)</f>
        <v>XFI</v>
      </c>
      <c r="AD6270" s="37" t="str" cm="1">
        <f t="array" aca="1" ref="AD6270" ca="1">IFERROR(
  INDEX(
    montadora[Montadora],
    MATCH(TRUE,LEFT(J6648,NÚCARACT(montadora[SKU Parcial]))=montadora[SKU Parcial],0)
  ),
  ""
)</f>
        <v/>
      </c>
    </row>
    <row r="6271" spans="1:30" x14ac:dyDescent="0.25">
      <c r="A6271" s="42" t="s">
        <v>25679</v>
      </c>
      <c r="B6271" s="42" t="s">
        <v>25680</v>
      </c>
      <c r="C6271" s="42" t="s">
        <v>25681</v>
      </c>
      <c r="D6271" s="42" t="s">
        <v>319</v>
      </c>
      <c r="E6271" s="42" t="s">
        <v>152</v>
      </c>
      <c r="F6271" s="42" t="s">
        <v>82</v>
      </c>
      <c r="G6271" s="42" t="s">
        <v>11227</v>
      </c>
      <c r="H6271" s="7" t="s">
        <v>47</v>
      </c>
      <c r="I6271" s="42" t="s">
        <v>31</v>
      </c>
      <c r="J6271" s="42" t="s">
        <v>83</v>
      </c>
      <c r="K6271" s="8" t="s">
        <v>25549</v>
      </c>
      <c r="L6271" s="7" t="s">
        <v>11229</v>
      </c>
      <c r="M6271" s="44">
        <v>338.8</v>
      </c>
      <c r="N6271" s="7">
        <v>1</v>
      </c>
      <c r="O6271" s="44">
        <v>338.8</v>
      </c>
      <c r="P6271" s="44">
        <v>110</v>
      </c>
      <c r="Q6271" s="44">
        <v>27.51</v>
      </c>
      <c r="R6271" s="44">
        <v>57.6</v>
      </c>
      <c r="S6271" s="44">
        <v>0</v>
      </c>
      <c r="T6271" s="44">
        <v>24.95</v>
      </c>
      <c r="U6271" s="44">
        <v>118.74</v>
      </c>
      <c r="V6271" s="49" t="s">
        <v>24299</v>
      </c>
      <c r="W6271" s="42" t="s">
        <v>34</v>
      </c>
      <c r="X6271" s="43">
        <v>123743899456</v>
      </c>
      <c r="Y6271" s="43">
        <v>45405460339</v>
      </c>
      <c r="Z6271" s="43" t="s">
        <v>7980</v>
      </c>
      <c r="AA6271" s="37" t="str">
        <f>VLOOKUP(J6271, sku!B:C, 2, FALSE)</f>
        <v>Travessa Fiat - Locker - - - Palio Locker - - - Preto</v>
      </c>
      <c r="AB6271" s="37" t="str">
        <f>VLOOKUP(J6271, sku!B:BM, 64, FALSE)</f>
        <v>Fabricação</v>
      </c>
      <c r="AC6271" s="37" t="str">
        <f>LEFT(pedidos[[#This Row],[SKU]],3)</f>
        <v>XFI</v>
      </c>
      <c r="AD6271" s="37" t="str" cm="1">
        <f t="array" aca="1" ref="AD6271" ca="1">IFERROR(
  INDEX(
    montadora[Montadora],
    MATCH(TRUE,LEFT(J6649,NÚCARACT(montadora[SKU Parcial]))=montadora[SKU Parcial],0)
  ),
  ""
)</f>
        <v/>
      </c>
    </row>
    <row r="6272" spans="1:30" x14ac:dyDescent="0.25">
      <c r="A6272" s="42" t="s">
        <v>25682</v>
      </c>
      <c r="B6272" s="42" t="s">
        <v>25683</v>
      </c>
      <c r="C6272" s="42" t="s">
        <v>481</v>
      </c>
      <c r="D6272" s="42" t="s">
        <v>420</v>
      </c>
      <c r="E6272" s="42" t="s">
        <v>146</v>
      </c>
      <c r="F6272" s="42" t="s">
        <v>147</v>
      </c>
      <c r="G6272" s="42" t="s">
        <v>11227</v>
      </c>
      <c r="H6272" s="7" t="s">
        <v>47</v>
      </c>
      <c r="I6272" s="42" t="s">
        <v>36</v>
      </c>
      <c r="J6272" s="42" t="s">
        <v>156</v>
      </c>
      <c r="K6272" s="8" t="s">
        <v>25561</v>
      </c>
      <c r="L6272" s="7" t="s">
        <v>11229</v>
      </c>
      <c r="M6272" s="44">
        <v>338.8</v>
      </c>
      <c r="N6272" s="7">
        <v>1</v>
      </c>
      <c r="O6272" s="44">
        <v>338.8</v>
      </c>
      <c r="P6272" s="44">
        <v>110</v>
      </c>
      <c r="Q6272" s="44">
        <v>27.51</v>
      </c>
      <c r="R6272" s="44">
        <v>57.6</v>
      </c>
      <c r="S6272" s="44">
        <v>0</v>
      </c>
      <c r="T6272" s="44">
        <v>24.95</v>
      </c>
      <c r="U6272" s="44">
        <v>118.74</v>
      </c>
      <c r="V6272" s="49" t="s">
        <v>24299</v>
      </c>
      <c r="W6272" s="42" t="s">
        <v>34</v>
      </c>
      <c r="X6272" s="43">
        <v>123525185245</v>
      </c>
      <c r="Y6272" s="43">
        <v>45421464343</v>
      </c>
      <c r="Z6272" s="43" t="s">
        <v>7980</v>
      </c>
      <c r="AA6272" s="37" t="str">
        <f>VLOOKUP(J6272, sku!B:C, 2, FALSE)</f>
        <v>Travessa Fiat - Locker - - - Idea Adventure Locker - - - Preto</v>
      </c>
      <c r="AB6272" s="37" t="str">
        <f>VLOOKUP(J6272, sku!B:BM, 64, FALSE)</f>
        <v>Fabricação</v>
      </c>
      <c r="AC6272" s="37" t="str">
        <f>LEFT(pedidos[[#This Row],[SKU]],3)</f>
        <v>XFI</v>
      </c>
      <c r="AD6272" s="37" t="str" cm="1">
        <f t="array" aca="1" ref="AD6272" ca="1">IFERROR(
  INDEX(
    montadora[Montadora],
    MATCH(TRUE,LEFT(J6650,NÚCARACT(montadora[SKU Parcial]))=montadora[SKU Parcial],0)
  ),
  ""
)</f>
        <v/>
      </c>
    </row>
    <row r="6273" spans="1:30" x14ac:dyDescent="0.25">
      <c r="A6273" s="42" t="s">
        <v>25684</v>
      </c>
      <c r="B6273" s="42" t="s">
        <v>25685</v>
      </c>
      <c r="C6273" s="42" t="s">
        <v>50</v>
      </c>
      <c r="D6273" s="42" t="s">
        <v>27</v>
      </c>
      <c r="E6273" s="42" t="s">
        <v>25678</v>
      </c>
      <c r="F6273" s="42" t="s">
        <v>82</v>
      </c>
      <c r="G6273" s="42" t="s">
        <v>11227</v>
      </c>
      <c r="H6273" s="7" t="s">
        <v>47</v>
      </c>
      <c r="I6273" s="42" t="s">
        <v>31</v>
      </c>
      <c r="J6273" s="42" t="s">
        <v>83</v>
      </c>
      <c r="K6273" s="8" t="s">
        <v>25591</v>
      </c>
      <c r="L6273" s="7" t="s">
        <v>11229</v>
      </c>
      <c r="M6273" s="44">
        <v>338.8</v>
      </c>
      <c r="N6273" s="7">
        <v>1</v>
      </c>
      <c r="O6273" s="44">
        <v>338.8</v>
      </c>
      <c r="P6273" s="44">
        <v>110</v>
      </c>
      <c r="Q6273" s="44">
        <v>27.51</v>
      </c>
      <c r="R6273" s="44">
        <v>57.6</v>
      </c>
      <c r="S6273" s="44">
        <v>0</v>
      </c>
      <c r="T6273" s="44">
        <v>24.95</v>
      </c>
      <c r="U6273" s="44">
        <v>118.74</v>
      </c>
      <c r="V6273" s="49" t="s">
        <v>24299</v>
      </c>
      <c r="W6273" s="42" t="s">
        <v>34</v>
      </c>
      <c r="X6273" s="43">
        <v>124290387812</v>
      </c>
      <c r="Y6273" s="43">
        <v>45430066895</v>
      </c>
      <c r="Z6273" s="43" t="s">
        <v>7980</v>
      </c>
      <c r="AA6273" s="37" t="str">
        <f>VLOOKUP(J6273, sku!B:C, 2, FALSE)</f>
        <v>Travessa Fiat - Locker - - - Palio Locker - - - Preto</v>
      </c>
      <c r="AB6273" s="37" t="str">
        <f>VLOOKUP(J6273, sku!B:BM, 64, FALSE)</f>
        <v>Fabricação</v>
      </c>
      <c r="AC6273" s="37" t="str">
        <f>LEFT(pedidos[[#This Row],[SKU]],3)</f>
        <v>XFI</v>
      </c>
      <c r="AD6273" s="37" t="str" cm="1">
        <f t="array" aca="1" ref="AD6273" ca="1">IFERROR(
  INDEX(
    montadora[Montadora],
    MATCH(TRUE,LEFT(J6651,NÚCARACT(montadora[SKU Parcial]))=montadora[SKU Parcial],0)
  ),
  ""
)</f>
        <v/>
      </c>
    </row>
    <row r="6274" spans="1:30" x14ac:dyDescent="0.25">
      <c r="A6274" s="42" t="s">
        <v>25686</v>
      </c>
      <c r="B6274" s="42" t="s">
        <v>25687</v>
      </c>
      <c r="C6274" s="42" t="s">
        <v>4821</v>
      </c>
      <c r="D6274" s="42" t="s">
        <v>138</v>
      </c>
      <c r="E6274" s="42" t="s">
        <v>146</v>
      </c>
      <c r="F6274" s="42" t="s">
        <v>147</v>
      </c>
      <c r="G6274" s="42" t="s">
        <v>11227</v>
      </c>
      <c r="H6274" s="7" t="s">
        <v>47</v>
      </c>
      <c r="I6274" s="42" t="s">
        <v>36</v>
      </c>
      <c r="J6274" s="42" t="s">
        <v>156</v>
      </c>
      <c r="K6274" s="8" t="s">
        <v>25555</v>
      </c>
      <c r="L6274" s="7" t="s">
        <v>11229</v>
      </c>
      <c r="M6274" s="44">
        <v>338.8</v>
      </c>
      <c r="N6274" s="7">
        <v>1</v>
      </c>
      <c r="O6274" s="44">
        <v>338.8</v>
      </c>
      <c r="P6274" s="44">
        <v>110</v>
      </c>
      <c r="Q6274" s="44">
        <v>27.51</v>
      </c>
      <c r="R6274" s="44">
        <v>57.6</v>
      </c>
      <c r="S6274" s="44">
        <v>0</v>
      </c>
      <c r="T6274" s="44">
        <v>24.95</v>
      </c>
      <c r="U6274" s="44">
        <v>118.74</v>
      </c>
      <c r="V6274" s="49" t="s">
        <v>24299</v>
      </c>
      <c r="W6274" s="42" t="s">
        <v>89</v>
      </c>
      <c r="X6274" s="43">
        <v>124385515482</v>
      </c>
      <c r="Y6274" s="43">
        <v>45434241527</v>
      </c>
      <c r="Z6274" s="43" t="s">
        <v>7980</v>
      </c>
      <c r="AA6274" s="37" t="str">
        <f>VLOOKUP(J6274, sku!B:C, 2, FALSE)</f>
        <v>Travessa Fiat - Locker - - - Idea Adventure Locker - - - Preto</v>
      </c>
      <c r="AB6274" s="37" t="str">
        <f>VLOOKUP(J6274, sku!B:BM, 64, FALSE)</f>
        <v>Fabricação</v>
      </c>
      <c r="AC6274" s="37" t="str">
        <f>LEFT(pedidos[[#This Row],[SKU]],3)</f>
        <v>XFI</v>
      </c>
      <c r="AD6274" s="37" t="str" cm="1">
        <f t="array" aca="1" ref="AD6274" ca="1">IFERROR(
  INDEX(
    montadora[Montadora],
    MATCH(TRUE,LEFT(J6652,NÚCARACT(montadora[SKU Parcial]))=montadora[SKU Parcial],0)
  ),
  ""
)</f>
        <v/>
      </c>
    </row>
    <row r="6275" spans="1:30" x14ac:dyDescent="0.25">
      <c r="A6275" s="42" t="s">
        <v>22408</v>
      </c>
      <c r="B6275" s="42" t="s">
        <v>36</v>
      </c>
      <c r="C6275" s="42" t="s">
        <v>22409</v>
      </c>
      <c r="D6275" s="42" t="s">
        <v>27</v>
      </c>
      <c r="E6275" s="42" t="s">
        <v>22410</v>
      </c>
      <c r="F6275" s="42" t="s">
        <v>793</v>
      </c>
      <c r="G6275" s="42" t="s">
        <v>11227</v>
      </c>
      <c r="H6275" s="7" t="s">
        <v>30</v>
      </c>
      <c r="I6275" s="42" t="s">
        <v>31</v>
      </c>
      <c r="J6275" s="42" t="s">
        <v>794</v>
      </c>
      <c r="K6275" s="8" t="s">
        <v>25601</v>
      </c>
      <c r="L6275" s="7" t="s">
        <v>11229</v>
      </c>
      <c r="M6275" s="44">
        <v>1098.8</v>
      </c>
      <c r="N6275" s="7">
        <v>1</v>
      </c>
      <c r="O6275" s="44">
        <v>1098.8</v>
      </c>
      <c r="P6275" s="44">
        <v>407</v>
      </c>
      <c r="Q6275" s="44">
        <v>89.22</v>
      </c>
      <c r="R6275" s="44">
        <v>131.86000000000001</v>
      </c>
      <c r="S6275" s="44">
        <v>0</v>
      </c>
      <c r="T6275" s="44">
        <v>85.95</v>
      </c>
      <c r="U6275" s="44">
        <v>384.77</v>
      </c>
      <c r="V6275" s="49" t="s">
        <v>24301</v>
      </c>
      <c r="W6275" s="42" t="s">
        <v>34</v>
      </c>
      <c r="X6275" s="43">
        <v>121386945228</v>
      </c>
      <c r="Y6275" s="43">
        <v>45301221753</v>
      </c>
      <c r="Z6275" s="43" t="s">
        <v>7980</v>
      </c>
      <c r="AA6275" s="37" t="str">
        <f>VLOOKUP(J6275, sku!B:C, 2, FALSE)</f>
        <v>Gradeado Gigante 150 cm X 100 cm X 12 cm - Preto</v>
      </c>
      <c r="AB6275" s="37" t="str">
        <f>VLOOKUP(J6275, sku!B:BM, 64, FALSE)</f>
        <v>Revenda</v>
      </c>
      <c r="AC6275" s="37" t="str">
        <f>LEFT(pedidos[[#This Row],[SKU]],3)</f>
        <v>XGR</v>
      </c>
      <c r="AD6275" s="37" t="str" cm="1">
        <f t="array" aca="1" ref="AD6275" ca="1">IFERROR(
  INDEX(
    montadora[Montadora],
    MATCH(TRUE,LEFT(J6653,NÚCARACT(montadora[SKU Parcial]))=montadora[SKU Parcial],0)
  ),
  ""
)</f>
        <v/>
      </c>
    </row>
    <row r="6276" spans="1:30" x14ac:dyDescent="0.25">
      <c r="A6276" s="42" t="s">
        <v>25688</v>
      </c>
      <c r="B6276" s="42" t="s">
        <v>36</v>
      </c>
      <c r="C6276" s="42" t="s">
        <v>1106</v>
      </c>
      <c r="D6276" s="42" t="s">
        <v>617</v>
      </c>
      <c r="E6276" s="42" t="s">
        <v>792</v>
      </c>
      <c r="F6276" s="42" t="s">
        <v>793</v>
      </c>
      <c r="G6276" s="42" t="s">
        <v>11227</v>
      </c>
      <c r="H6276" s="7" t="s">
        <v>30</v>
      </c>
      <c r="I6276" s="42" t="s">
        <v>36</v>
      </c>
      <c r="J6276" s="42" t="s">
        <v>794</v>
      </c>
      <c r="K6276" s="8" t="s">
        <v>25098</v>
      </c>
      <c r="L6276" s="7" t="s">
        <v>11229</v>
      </c>
      <c r="M6276" s="44">
        <v>1098.8</v>
      </c>
      <c r="N6276" s="7">
        <v>1</v>
      </c>
      <c r="O6276" s="44">
        <v>1145.79</v>
      </c>
      <c r="P6276" s="44">
        <v>407</v>
      </c>
      <c r="Q6276" s="44">
        <v>89.22</v>
      </c>
      <c r="R6276" s="44">
        <v>131.86000000000001</v>
      </c>
      <c r="S6276" s="44">
        <v>46.99</v>
      </c>
      <c r="T6276" s="44">
        <v>85.95</v>
      </c>
      <c r="U6276" s="44">
        <v>384.77</v>
      </c>
      <c r="V6276" s="49" t="s">
        <v>24301</v>
      </c>
      <c r="W6276" s="42" t="s">
        <v>34</v>
      </c>
      <c r="X6276" s="43">
        <v>123097898467</v>
      </c>
      <c r="Y6276" s="43">
        <v>45400154301</v>
      </c>
      <c r="Z6276" s="43" t="s">
        <v>7980</v>
      </c>
      <c r="AA6276" s="37" t="str">
        <f>VLOOKUP(J6276, sku!B:C, 2, FALSE)</f>
        <v>Gradeado Gigante 150 cm X 100 cm X 12 cm - Preto</v>
      </c>
      <c r="AB6276" s="37" t="str">
        <f>VLOOKUP(J6276, sku!B:BM, 64, FALSE)</f>
        <v>Revenda</v>
      </c>
      <c r="AC6276" s="37" t="str">
        <f>LEFT(pedidos[[#This Row],[SKU]],3)</f>
        <v>XGR</v>
      </c>
      <c r="AD6276" s="37" t="str" cm="1">
        <f t="array" aca="1" ref="AD6276" ca="1">IFERROR(
  INDEX(
    montadora[Montadora],
    MATCH(TRUE,LEFT(J6654,NÚCARACT(montadora[SKU Parcial]))=montadora[SKU Parcial],0)
  ),
  ""
)</f>
        <v/>
      </c>
    </row>
    <row r="6277" spans="1:30" x14ac:dyDescent="0.25">
      <c r="A6277" s="42" t="s">
        <v>23527</v>
      </c>
      <c r="B6277" s="42" t="s">
        <v>36</v>
      </c>
      <c r="C6277" s="42" t="s">
        <v>23528</v>
      </c>
      <c r="D6277" s="42" t="s">
        <v>950</v>
      </c>
      <c r="E6277" s="42" t="s">
        <v>798</v>
      </c>
      <c r="F6277" s="42" t="s">
        <v>799</v>
      </c>
      <c r="G6277" s="42" t="s">
        <v>11227</v>
      </c>
      <c r="H6277" s="7" t="s">
        <v>47</v>
      </c>
      <c r="I6277" s="42" t="s">
        <v>36</v>
      </c>
      <c r="J6277" s="42" t="s">
        <v>4333</v>
      </c>
      <c r="K6277" s="8" t="s">
        <v>25556</v>
      </c>
      <c r="L6277" s="7" t="s">
        <v>11229</v>
      </c>
      <c r="M6277" s="44">
        <v>330.8</v>
      </c>
      <c r="N6277" s="7">
        <v>1</v>
      </c>
      <c r="O6277" s="44">
        <v>343.79</v>
      </c>
      <c r="P6277" s="44">
        <v>105</v>
      </c>
      <c r="Q6277" s="44">
        <v>26.86</v>
      </c>
      <c r="R6277" s="44">
        <v>56.24</v>
      </c>
      <c r="S6277" s="44">
        <v>12.99</v>
      </c>
      <c r="T6277" s="44">
        <v>26.95</v>
      </c>
      <c r="U6277" s="44">
        <v>115.75</v>
      </c>
      <c r="V6277" s="49" t="s">
        <v>24302</v>
      </c>
      <c r="W6277" s="42" t="s">
        <v>34</v>
      </c>
      <c r="X6277" s="43">
        <v>121620870203</v>
      </c>
      <c r="Y6277" s="43">
        <v>45336015880</v>
      </c>
      <c r="Z6277" s="43" t="s">
        <v>7980</v>
      </c>
      <c r="AA6277" s="37" t="str">
        <f>VLOOKUP(J6277, sku!B:C, 2, FALSE)</f>
        <v>Travessa Renault - Slim - - - Sandero Stepway G2 - 2015+ - Prata</v>
      </c>
      <c r="AB6277" s="37" t="str">
        <f>VLOOKUP(J6277, sku!B:BM, 64, FALSE)</f>
        <v>Fabricação</v>
      </c>
      <c r="AC6277" s="37" t="str">
        <f>LEFT(pedidos[[#This Row],[SKU]],3)</f>
        <v>XRE</v>
      </c>
      <c r="AD6277" s="37" t="str" cm="1">
        <f t="array" aca="1" ref="AD6277" ca="1">IFERROR(
  INDEX(
    montadora[Montadora],
    MATCH(TRUE,LEFT(J6655,NÚCARACT(montadora[SKU Parcial]))=montadora[SKU Parcial],0)
  ),
  ""
)</f>
        <v/>
      </c>
    </row>
    <row r="6278" spans="1:30" x14ac:dyDescent="0.25">
      <c r="A6278" s="42" t="s">
        <v>25162</v>
      </c>
      <c r="B6278" s="42" t="s">
        <v>25163</v>
      </c>
      <c r="C6278" s="42" t="s">
        <v>2739</v>
      </c>
      <c r="D6278" s="42" t="s">
        <v>188</v>
      </c>
      <c r="E6278" s="42" t="s">
        <v>798</v>
      </c>
      <c r="F6278" s="42" t="s">
        <v>799</v>
      </c>
      <c r="G6278" s="42" t="s">
        <v>11227</v>
      </c>
      <c r="H6278" s="7" t="s">
        <v>47</v>
      </c>
      <c r="I6278" s="42" t="s">
        <v>36</v>
      </c>
      <c r="J6278" s="42" t="s">
        <v>8838</v>
      </c>
      <c r="K6278" s="8" t="s">
        <v>25106</v>
      </c>
      <c r="L6278" s="7" t="s">
        <v>11229</v>
      </c>
      <c r="M6278" s="44">
        <v>330.8</v>
      </c>
      <c r="N6278" s="7">
        <v>1</v>
      </c>
      <c r="O6278" s="44">
        <v>330.8</v>
      </c>
      <c r="P6278" s="44">
        <v>105</v>
      </c>
      <c r="Q6278" s="44">
        <v>26.86</v>
      </c>
      <c r="R6278" s="44">
        <v>56.24</v>
      </c>
      <c r="S6278" s="44">
        <v>0</v>
      </c>
      <c r="T6278" s="44">
        <v>26.95</v>
      </c>
      <c r="U6278" s="44">
        <v>115.75</v>
      </c>
      <c r="V6278" s="49" t="s">
        <v>24302</v>
      </c>
      <c r="W6278" s="42" t="s">
        <v>34</v>
      </c>
      <c r="X6278" s="43">
        <v>122870795465</v>
      </c>
      <c r="Y6278" s="43">
        <v>45390674968</v>
      </c>
      <c r="Z6278" s="43" t="s">
        <v>7980</v>
      </c>
      <c r="AA6278" s="37" t="str">
        <f>VLOOKUP(J6278, sku!B:C, 2, FALSE)</f>
        <v>Travessa Renault - Slim - - - Kardian - 2024 A 2025 - Prata</v>
      </c>
      <c r="AB6278" s="37" t="str">
        <f>VLOOKUP(J6278, sku!B:BM, 64, FALSE)</f>
        <v>Fabricação</v>
      </c>
      <c r="AC6278" s="37" t="str">
        <f>LEFT(pedidos[[#This Row],[SKU]],3)</f>
        <v>XRE</v>
      </c>
      <c r="AD6278" s="37" t="str" cm="1">
        <f t="array" aca="1" ref="AD6278" ca="1">IFERROR(
  INDEX(
    montadora[Montadora],
    MATCH(TRUE,LEFT(J6656,NÚCARACT(montadora[SKU Parcial]))=montadora[SKU Parcial],0)
  ),
  ""
)</f>
        <v/>
      </c>
    </row>
    <row r="6279" spans="1:30" x14ac:dyDescent="0.25">
      <c r="A6279" s="42" t="s">
        <v>22411</v>
      </c>
      <c r="B6279" s="42" t="s">
        <v>36</v>
      </c>
      <c r="C6279" s="42" t="s">
        <v>22412</v>
      </c>
      <c r="D6279" s="42" t="s">
        <v>319</v>
      </c>
      <c r="E6279" s="42" t="s">
        <v>163</v>
      </c>
      <c r="F6279" s="42" t="s">
        <v>82</v>
      </c>
      <c r="G6279" s="42" t="s">
        <v>11227</v>
      </c>
      <c r="H6279" s="7" t="s">
        <v>47</v>
      </c>
      <c r="I6279" s="42" t="s">
        <v>31</v>
      </c>
      <c r="J6279" s="42" t="s">
        <v>83</v>
      </c>
      <c r="K6279" s="8" t="s">
        <v>25557</v>
      </c>
      <c r="L6279" s="7" t="s">
        <v>804</v>
      </c>
      <c r="M6279" s="44">
        <v>337.8</v>
      </c>
      <c r="N6279" s="7">
        <v>1</v>
      </c>
      <c r="O6279" s="44">
        <v>337.8</v>
      </c>
      <c r="P6279" s="44">
        <v>110</v>
      </c>
      <c r="Q6279" s="44">
        <v>27.43</v>
      </c>
      <c r="R6279" s="44">
        <v>57.43</v>
      </c>
      <c r="S6279" s="44">
        <v>0</v>
      </c>
      <c r="T6279" s="44">
        <v>24.95</v>
      </c>
      <c r="U6279" s="44">
        <v>117.99</v>
      </c>
      <c r="V6279" s="49" t="s">
        <v>24303</v>
      </c>
      <c r="W6279" s="42" t="s">
        <v>34</v>
      </c>
      <c r="X6279" s="43">
        <v>120890185090</v>
      </c>
      <c r="Y6279" s="43">
        <v>45277244429</v>
      </c>
      <c r="Z6279" s="43" t="s">
        <v>7980</v>
      </c>
      <c r="AA6279" s="37" t="str">
        <f>VLOOKUP(J6279, sku!B:C, 2, FALSE)</f>
        <v>Travessa Fiat - Locker - - - Palio Locker - - - Preto</v>
      </c>
      <c r="AB6279" s="37" t="str">
        <f>VLOOKUP(J6279, sku!B:BM, 64, FALSE)</f>
        <v>Fabricação</v>
      </c>
      <c r="AC6279" s="37" t="str">
        <f>LEFT(pedidos[[#This Row],[SKU]],3)</f>
        <v>XFI</v>
      </c>
      <c r="AD6279" s="37" t="str" cm="1">
        <f t="array" aca="1" ref="AD6279" ca="1">IFERROR(
  INDEX(
    montadora[Montadora],
    MATCH(TRUE,LEFT(J6657,NÚCARACT(montadora[SKU Parcial]))=montadora[SKU Parcial],0)
  ),
  ""
)</f>
        <v/>
      </c>
    </row>
    <row r="6280" spans="1:30" x14ac:dyDescent="0.25">
      <c r="A6280" s="42" t="s">
        <v>24648</v>
      </c>
      <c r="B6280" s="42" t="s">
        <v>24649</v>
      </c>
      <c r="C6280" s="42" t="s">
        <v>24650</v>
      </c>
      <c r="D6280" s="42" t="s">
        <v>27</v>
      </c>
      <c r="E6280" s="42" t="s">
        <v>24651</v>
      </c>
      <c r="F6280" s="42" t="s">
        <v>3919</v>
      </c>
      <c r="G6280" s="42" t="s">
        <v>11227</v>
      </c>
      <c r="H6280" s="7" t="s">
        <v>30</v>
      </c>
      <c r="I6280" s="42" t="s">
        <v>36</v>
      </c>
      <c r="J6280" s="42" t="s">
        <v>3757</v>
      </c>
      <c r="K6280" s="8" t="s">
        <v>25096</v>
      </c>
      <c r="L6280" s="7" t="s">
        <v>11229</v>
      </c>
      <c r="M6280" s="44">
        <v>326.8</v>
      </c>
      <c r="N6280" s="7">
        <v>1</v>
      </c>
      <c r="O6280" s="44">
        <v>326.8</v>
      </c>
      <c r="P6280" s="44">
        <v>120</v>
      </c>
      <c r="Q6280" s="44">
        <v>26.54</v>
      </c>
      <c r="R6280" s="44">
        <v>39.22</v>
      </c>
      <c r="S6280" s="44">
        <v>0</v>
      </c>
      <c r="T6280" s="44">
        <v>26.95</v>
      </c>
      <c r="U6280" s="44">
        <v>114.09</v>
      </c>
      <c r="V6280" s="49" t="s">
        <v>24652</v>
      </c>
      <c r="W6280" s="42" t="s">
        <v>34</v>
      </c>
      <c r="X6280" s="43">
        <v>123094340778</v>
      </c>
      <c r="Y6280" s="43">
        <v>45377037920</v>
      </c>
      <c r="Z6280" s="43" t="s">
        <v>7980</v>
      </c>
      <c r="AA6280" s="37" t="str">
        <f>VLOOKUP(J6280, sku!B:C, 2, FALSE)</f>
        <v>Travessa Geral - Smart - - - - - - - Grafite</v>
      </c>
      <c r="AB6280" s="37" t="str">
        <f>VLOOKUP(J6280, sku!B:BM, 64, FALSE)</f>
        <v>Fabricação</v>
      </c>
      <c r="AC6280" s="37" t="str">
        <f>LEFT(pedidos[[#This Row],[SKU]],3)</f>
        <v>XSM</v>
      </c>
      <c r="AD6280" s="37" t="str" cm="1">
        <f t="array" aca="1" ref="AD6280" ca="1">IFERROR(
  INDEX(
    montadora[Montadora],
    MATCH(TRUE,LEFT(J6658,NÚCARACT(montadora[SKU Parcial]))=montadora[SKU Parcial],0)
  ),
  ""
)</f>
        <v/>
      </c>
    </row>
    <row r="6281" spans="1:30" x14ac:dyDescent="0.25">
      <c r="A6281" s="42" t="s">
        <v>23529</v>
      </c>
      <c r="B6281" s="42" t="s">
        <v>23530</v>
      </c>
      <c r="C6281" s="42" t="s">
        <v>287</v>
      </c>
      <c r="D6281" s="42" t="s">
        <v>27</v>
      </c>
      <c r="E6281" s="42" t="s">
        <v>270</v>
      </c>
      <c r="F6281" s="42" t="s">
        <v>271</v>
      </c>
      <c r="G6281" s="42" t="s">
        <v>11227</v>
      </c>
      <c r="H6281" s="7" t="s">
        <v>47</v>
      </c>
      <c r="I6281" s="42" t="s">
        <v>36</v>
      </c>
      <c r="J6281" s="42" t="s">
        <v>272</v>
      </c>
      <c r="K6281" s="8" t="s">
        <v>25545</v>
      </c>
      <c r="L6281" s="7" t="s">
        <v>11229</v>
      </c>
      <c r="M6281" s="44">
        <v>58.8</v>
      </c>
      <c r="N6281" s="7">
        <v>1</v>
      </c>
      <c r="O6281" s="44">
        <v>58.8</v>
      </c>
      <c r="P6281" s="44">
        <v>16.79</v>
      </c>
      <c r="Q6281" s="44">
        <v>4.7699999999999996</v>
      </c>
      <c r="R6281" s="44">
        <v>16.75</v>
      </c>
      <c r="S6281" s="44">
        <v>0</v>
      </c>
      <c r="T6281" s="44">
        <v>0</v>
      </c>
      <c r="U6281" s="44">
        <v>20.49</v>
      </c>
      <c r="V6281" s="49" t="s">
        <v>24305</v>
      </c>
      <c r="W6281" s="42" t="s">
        <v>34</v>
      </c>
      <c r="X6281" s="43">
        <v>121507458667</v>
      </c>
      <c r="Y6281" s="43">
        <v>45330055787</v>
      </c>
      <c r="Z6281" s="43" t="s">
        <v>7980</v>
      </c>
      <c r="AA6281" s="37" t="str">
        <f>VLOOKUP(J6281, sku!B:C, 2, FALSE)</f>
        <v>1 Maçarico 915 + 2 Refis de Gás</v>
      </c>
      <c r="AB6281" s="37" t="str">
        <f>VLOOKUP(J6281, sku!B:BM, 64, FALSE)</f>
        <v>Revenda</v>
      </c>
      <c r="AC6281" s="37" t="str">
        <f>LEFT(pedidos[[#This Row],[SKU]],3)</f>
        <v>1MA</v>
      </c>
      <c r="AD6281" s="37" t="str" cm="1">
        <f t="array" aca="1" ref="AD6281" ca="1">IFERROR(
  INDEX(
    montadora[Montadora],
    MATCH(TRUE,LEFT(J6659,NÚCARACT(montadora[SKU Parcial]))=montadora[SKU Parcial],0)
  ),
  ""
)</f>
        <v/>
      </c>
    </row>
    <row r="6282" spans="1:30" x14ac:dyDescent="0.25">
      <c r="A6282" s="42" t="s">
        <v>22413</v>
      </c>
      <c r="B6282" s="42" t="s">
        <v>22414</v>
      </c>
      <c r="C6282" s="42" t="s">
        <v>7371</v>
      </c>
      <c r="D6282" s="42" t="s">
        <v>27</v>
      </c>
      <c r="E6282" s="42" t="s">
        <v>461</v>
      </c>
      <c r="F6282" s="42" t="s">
        <v>462</v>
      </c>
      <c r="G6282" s="42" t="s">
        <v>11227</v>
      </c>
      <c r="H6282" s="7" t="s">
        <v>30</v>
      </c>
      <c r="I6282" s="42" t="s">
        <v>36</v>
      </c>
      <c r="J6282" s="42" t="s">
        <v>444</v>
      </c>
      <c r="K6282" s="8" t="s">
        <v>25544</v>
      </c>
      <c r="L6282" s="7" t="s">
        <v>33</v>
      </c>
      <c r="M6282" s="44">
        <v>178.8</v>
      </c>
      <c r="N6282" s="7">
        <v>1</v>
      </c>
      <c r="O6282" s="44">
        <v>180.39</v>
      </c>
      <c r="P6282" s="44">
        <v>81.739999999999995</v>
      </c>
      <c r="Q6282" s="44">
        <v>0</v>
      </c>
      <c r="R6282" s="44">
        <v>20.56</v>
      </c>
      <c r="S6282" s="44">
        <v>1.59</v>
      </c>
      <c r="T6282" s="44">
        <v>14.31</v>
      </c>
      <c r="U6282" s="44">
        <v>62.19</v>
      </c>
      <c r="V6282" s="49" t="s">
        <v>24653</v>
      </c>
      <c r="W6282" s="42" t="s">
        <v>34</v>
      </c>
      <c r="X6282" s="43">
        <v>120627247098</v>
      </c>
      <c r="Y6282" s="43">
        <v>45266588361</v>
      </c>
      <c r="Z6282" s="43" t="s">
        <v>7980</v>
      </c>
      <c r="AA6282" s="37" t="str">
        <f>VLOOKUP(J6282, sku!B:C, 2, FALSE)</f>
        <v>1 Fogareiro 1 Boca + 1 Maçarico 915 + 3 Refis Guepardo</v>
      </c>
      <c r="AB6282" s="37" t="str">
        <f>VLOOKUP(J6282, sku!B:BM, 64, FALSE)</f>
        <v>Importação</v>
      </c>
      <c r="AC6282" s="37" t="str">
        <f>LEFT(pedidos[[#This Row],[SKU]],3)</f>
        <v>1FO</v>
      </c>
      <c r="AD6282" s="37" t="str" cm="1">
        <f t="array" aca="1" ref="AD6282" ca="1">IFERROR(
  INDEX(
    montadora[Montadora],
    MATCH(TRUE,LEFT(J6660,NÚCARACT(montadora[SKU Parcial]))=montadora[SKU Parcial],0)
  ),
  ""
)</f>
        <v/>
      </c>
    </row>
    <row r="6283" spans="1:30" x14ac:dyDescent="0.25">
      <c r="A6283" s="42" t="s">
        <v>23533</v>
      </c>
      <c r="B6283" s="42" t="s">
        <v>36</v>
      </c>
      <c r="C6283" s="42" t="s">
        <v>23534</v>
      </c>
      <c r="D6283" s="42" t="s">
        <v>138</v>
      </c>
      <c r="E6283" s="42" t="s">
        <v>375</v>
      </c>
      <c r="F6283" s="42" t="s">
        <v>371</v>
      </c>
      <c r="G6283" s="42" t="s">
        <v>11227</v>
      </c>
      <c r="H6283" s="7" t="s">
        <v>30</v>
      </c>
      <c r="I6283" s="42" t="s">
        <v>36</v>
      </c>
      <c r="J6283" s="42" t="s">
        <v>372</v>
      </c>
      <c r="K6283" s="8" t="s">
        <v>25600</v>
      </c>
      <c r="L6283" s="7" t="s">
        <v>804</v>
      </c>
      <c r="M6283" s="44">
        <v>289.8</v>
      </c>
      <c r="N6283" s="7">
        <v>1</v>
      </c>
      <c r="O6283" s="44">
        <v>289.8</v>
      </c>
      <c r="P6283" s="44">
        <v>105.54</v>
      </c>
      <c r="Q6283" s="44">
        <v>23.53</v>
      </c>
      <c r="R6283" s="44">
        <v>33.33</v>
      </c>
      <c r="S6283" s="44">
        <v>0</v>
      </c>
      <c r="T6283" s="44">
        <v>26.95</v>
      </c>
      <c r="U6283" s="44">
        <v>100.45</v>
      </c>
      <c r="V6283" s="49" t="s">
        <v>24654</v>
      </c>
      <c r="W6283" s="42" t="s">
        <v>34</v>
      </c>
      <c r="X6283" s="43">
        <v>121357230597</v>
      </c>
      <c r="Y6283" s="43">
        <v>45322280124</v>
      </c>
      <c r="Z6283" s="43" t="s">
        <v>7980</v>
      </c>
      <c r="AA6283" s="37" t="str">
        <f>VLOOKUP(J6283, sku!B:C, 2, FALSE)</f>
        <v>Aquecedor</v>
      </c>
      <c r="AB6283" s="37" t="str">
        <f>VLOOKUP(J6283, sku!B:BM, 64, FALSE)</f>
        <v>Importação</v>
      </c>
      <c r="AC6283" s="37" t="str">
        <f>LEFT(pedidos[[#This Row],[SKU]],3)</f>
        <v>1XA</v>
      </c>
      <c r="AD6283" s="37" t="str" cm="1">
        <f t="array" aca="1" ref="AD6283" ca="1">IFERROR(
  INDEX(
    montadora[Montadora],
    MATCH(TRUE,LEFT(J6661,NÚCARACT(montadora[SKU Parcial]))=montadora[SKU Parcial],0)
  ),
  ""
)</f>
        <v/>
      </c>
    </row>
    <row r="6284" spans="1:30" x14ac:dyDescent="0.25">
      <c r="A6284" s="42" t="s">
        <v>23535</v>
      </c>
      <c r="B6284" s="42" t="s">
        <v>23536</v>
      </c>
      <c r="C6284" s="42" t="s">
        <v>23537</v>
      </c>
      <c r="D6284" s="42" t="s">
        <v>27</v>
      </c>
      <c r="E6284" s="42" t="s">
        <v>375</v>
      </c>
      <c r="F6284" s="42" t="s">
        <v>371</v>
      </c>
      <c r="G6284" s="42" t="s">
        <v>11227</v>
      </c>
      <c r="H6284" s="7" t="s">
        <v>30</v>
      </c>
      <c r="I6284" s="42" t="s">
        <v>36</v>
      </c>
      <c r="J6284" s="42" t="s">
        <v>372</v>
      </c>
      <c r="K6284" s="8" t="s">
        <v>25600</v>
      </c>
      <c r="L6284" s="7" t="s">
        <v>804</v>
      </c>
      <c r="M6284" s="44">
        <v>289.8</v>
      </c>
      <c r="N6284" s="7">
        <v>1</v>
      </c>
      <c r="O6284" s="44">
        <v>289.8</v>
      </c>
      <c r="P6284" s="44">
        <v>105.54</v>
      </c>
      <c r="Q6284" s="44">
        <v>23.53</v>
      </c>
      <c r="R6284" s="44">
        <v>33.33</v>
      </c>
      <c r="S6284" s="44">
        <v>0</v>
      </c>
      <c r="T6284" s="44">
        <v>26.95</v>
      </c>
      <c r="U6284" s="44">
        <v>100.45</v>
      </c>
      <c r="V6284" s="49" t="s">
        <v>24654</v>
      </c>
      <c r="W6284" s="42" t="s">
        <v>34</v>
      </c>
      <c r="X6284" s="43">
        <v>121934859972</v>
      </c>
      <c r="Y6284" s="43">
        <v>45325023131</v>
      </c>
      <c r="Z6284" s="43" t="s">
        <v>7980</v>
      </c>
      <c r="AA6284" s="37" t="str">
        <f>VLOOKUP(J6284, sku!B:C, 2, FALSE)</f>
        <v>Aquecedor</v>
      </c>
      <c r="AB6284" s="37" t="str">
        <f>VLOOKUP(J6284, sku!B:BM, 64, FALSE)</f>
        <v>Importação</v>
      </c>
      <c r="AC6284" s="37" t="str">
        <f>LEFT(pedidos[[#This Row],[SKU]],3)</f>
        <v>1XA</v>
      </c>
      <c r="AD6284" s="37" t="str" cm="1">
        <f t="array" aca="1" ref="AD6284" ca="1">IFERROR(
  INDEX(
    montadora[Montadora],
    MATCH(TRUE,LEFT(J6662,NÚCARACT(montadora[SKU Parcial]))=montadora[SKU Parcial],0)
  ),
  ""
)</f>
        <v/>
      </c>
    </row>
    <row r="6285" spans="1:30" x14ac:dyDescent="0.25">
      <c r="A6285" s="42" t="s">
        <v>23538</v>
      </c>
      <c r="B6285" s="42" t="s">
        <v>36</v>
      </c>
      <c r="C6285" s="42" t="s">
        <v>278</v>
      </c>
      <c r="D6285" s="42" t="s">
        <v>27</v>
      </c>
      <c r="E6285" s="42" t="s">
        <v>375</v>
      </c>
      <c r="F6285" s="42" t="s">
        <v>371</v>
      </c>
      <c r="G6285" s="42" t="s">
        <v>11227</v>
      </c>
      <c r="H6285" s="7" t="s">
        <v>30</v>
      </c>
      <c r="I6285" s="42" t="s">
        <v>31</v>
      </c>
      <c r="J6285" s="42" t="s">
        <v>372</v>
      </c>
      <c r="K6285" s="8" t="s">
        <v>25556</v>
      </c>
      <c r="L6285" s="7" t="s">
        <v>804</v>
      </c>
      <c r="M6285" s="44">
        <v>289.8</v>
      </c>
      <c r="N6285" s="7">
        <v>1</v>
      </c>
      <c r="O6285" s="44">
        <v>289.8</v>
      </c>
      <c r="P6285" s="44">
        <v>105.54</v>
      </c>
      <c r="Q6285" s="44">
        <v>23.53</v>
      </c>
      <c r="R6285" s="44">
        <v>33.33</v>
      </c>
      <c r="S6285" s="44">
        <v>0</v>
      </c>
      <c r="T6285" s="44">
        <v>26.95</v>
      </c>
      <c r="U6285" s="44">
        <v>100.45</v>
      </c>
      <c r="V6285" s="49" t="s">
        <v>24654</v>
      </c>
      <c r="W6285" s="42" t="s">
        <v>34</v>
      </c>
      <c r="X6285" s="43" t="s">
        <v>23539</v>
      </c>
      <c r="Y6285" s="43">
        <v>45330228921</v>
      </c>
      <c r="Z6285" s="43" t="s">
        <v>7980</v>
      </c>
      <c r="AA6285" s="37" t="str">
        <f>VLOOKUP(J6285, sku!B:C, 2, FALSE)</f>
        <v>Aquecedor</v>
      </c>
      <c r="AB6285" s="37" t="str">
        <f>VLOOKUP(J6285, sku!B:BM, 64, FALSE)</f>
        <v>Importação</v>
      </c>
      <c r="AC6285" s="37" t="str">
        <f>LEFT(pedidos[[#This Row],[SKU]],3)</f>
        <v>1XA</v>
      </c>
      <c r="AD6285" s="37" t="str" cm="1">
        <f t="array" aca="1" ref="AD6285" ca="1">IFERROR(
  INDEX(
    montadora[Montadora],
    MATCH(TRUE,LEFT(J6663,NÚCARACT(montadora[SKU Parcial]))=montadora[SKU Parcial],0)
  ),
  ""
)</f>
        <v/>
      </c>
    </row>
    <row r="6286" spans="1:30" x14ac:dyDescent="0.25">
      <c r="A6286" s="42" t="s">
        <v>23540</v>
      </c>
      <c r="B6286" s="42" t="s">
        <v>23541</v>
      </c>
      <c r="C6286" s="42" t="s">
        <v>5827</v>
      </c>
      <c r="D6286" s="42" t="s">
        <v>27</v>
      </c>
      <c r="E6286" s="42" t="s">
        <v>375</v>
      </c>
      <c r="F6286" s="42" t="s">
        <v>371</v>
      </c>
      <c r="G6286" s="42" t="s">
        <v>11227</v>
      </c>
      <c r="H6286" s="7" t="s">
        <v>30</v>
      </c>
      <c r="I6286" s="42" t="s">
        <v>36</v>
      </c>
      <c r="J6286" s="42" t="s">
        <v>372</v>
      </c>
      <c r="K6286" s="8" t="s">
        <v>25556</v>
      </c>
      <c r="L6286" s="7" t="s">
        <v>804</v>
      </c>
      <c r="M6286" s="44">
        <v>289.8</v>
      </c>
      <c r="N6286" s="7">
        <v>1</v>
      </c>
      <c r="O6286" s="44">
        <v>289.8</v>
      </c>
      <c r="P6286" s="44">
        <v>105.54</v>
      </c>
      <c r="Q6286" s="44">
        <v>23.53</v>
      </c>
      <c r="R6286" s="44">
        <v>33.33</v>
      </c>
      <c r="S6286" s="44">
        <v>0</v>
      </c>
      <c r="T6286" s="44">
        <v>26.95</v>
      </c>
      <c r="U6286" s="44">
        <v>100.45</v>
      </c>
      <c r="V6286" s="49" t="s">
        <v>24654</v>
      </c>
      <c r="W6286" s="42" t="s">
        <v>34</v>
      </c>
      <c r="X6286" s="43">
        <v>122188037882</v>
      </c>
      <c r="Y6286" s="43">
        <v>45337896285</v>
      </c>
      <c r="Z6286" s="43" t="s">
        <v>7980</v>
      </c>
      <c r="AA6286" s="37" t="str">
        <f>VLOOKUP(J6286, sku!B:C, 2, FALSE)</f>
        <v>Aquecedor</v>
      </c>
      <c r="AB6286" s="37" t="str">
        <f>VLOOKUP(J6286, sku!B:BM, 64, FALSE)</f>
        <v>Importação</v>
      </c>
      <c r="AC6286" s="37" t="str">
        <f>LEFT(pedidos[[#This Row],[SKU]],3)</f>
        <v>1XA</v>
      </c>
      <c r="AD6286" s="37" t="str" cm="1">
        <f t="array" aca="1" ref="AD6286" ca="1">IFERROR(
  INDEX(
    montadora[Montadora],
    MATCH(TRUE,LEFT(J6664,NÚCARACT(montadora[SKU Parcial]))=montadora[SKU Parcial],0)
  ),
  ""
)</f>
        <v/>
      </c>
    </row>
    <row r="6287" spans="1:30" x14ac:dyDescent="0.25">
      <c r="A6287" s="42" t="s">
        <v>23542</v>
      </c>
      <c r="B6287" s="42" t="s">
        <v>23543</v>
      </c>
      <c r="C6287" s="42" t="s">
        <v>430</v>
      </c>
      <c r="D6287" s="42" t="s">
        <v>191</v>
      </c>
      <c r="E6287" s="42" t="s">
        <v>375</v>
      </c>
      <c r="F6287" s="42" t="s">
        <v>371</v>
      </c>
      <c r="G6287" s="42" t="s">
        <v>11227</v>
      </c>
      <c r="H6287" s="7" t="s">
        <v>30</v>
      </c>
      <c r="I6287" s="42" t="s">
        <v>36</v>
      </c>
      <c r="J6287" s="42" t="s">
        <v>372</v>
      </c>
      <c r="K6287" s="8" t="s">
        <v>25558</v>
      </c>
      <c r="L6287" s="7" t="s">
        <v>804</v>
      </c>
      <c r="M6287" s="44">
        <v>289.8</v>
      </c>
      <c r="N6287" s="7">
        <v>1</v>
      </c>
      <c r="O6287" s="44">
        <v>289.8</v>
      </c>
      <c r="P6287" s="44">
        <v>105.54</v>
      </c>
      <c r="Q6287" s="44">
        <v>23.53</v>
      </c>
      <c r="R6287" s="44">
        <v>33.33</v>
      </c>
      <c r="S6287" s="44">
        <v>0</v>
      </c>
      <c r="T6287" s="44">
        <v>26.95</v>
      </c>
      <c r="U6287" s="44">
        <v>100.45</v>
      </c>
      <c r="V6287" s="49" t="s">
        <v>24654</v>
      </c>
      <c r="W6287" s="42" t="s">
        <v>34</v>
      </c>
      <c r="X6287" s="43">
        <v>121867405015</v>
      </c>
      <c r="Y6287" s="43">
        <v>45344801359</v>
      </c>
      <c r="Z6287" s="43" t="s">
        <v>7980</v>
      </c>
      <c r="AA6287" s="37" t="str">
        <f>VLOOKUP(J6287, sku!B:C, 2, FALSE)</f>
        <v>Aquecedor</v>
      </c>
      <c r="AB6287" s="37" t="str">
        <f>VLOOKUP(J6287, sku!B:BM, 64, FALSE)</f>
        <v>Importação</v>
      </c>
      <c r="AC6287" s="37" t="str">
        <f>LEFT(pedidos[[#This Row],[SKU]],3)</f>
        <v>1XA</v>
      </c>
      <c r="AD6287" s="37" t="str" cm="1">
        <f t="array" aca="1" ref="AD6287" ca="1">IFERROR(
  INDEX(
    montadora[Montadora],
    MATCH(TRUE,LEFT(J6665,NÚCARACT(montadora[SKU Parcial]))=montadora[SKU Parcial],0)
  ),
  ""
)</f>
        <v/>
      </c>
    </row>
    <row r="6288" spans="1:30" x14ac:dyDescent="0.25">
      <c r="A6288" s="42" t="s">
        <v>23544</v>
      </c>
      <c r="B6288" s="42" t="s">
        <v>36</v>
      </c>
      <c r="C6288" s="42" t="s">
        <v>464</v>
      </c>
      <c r="D6288" s="42" t="s">
        <v>45</v>
      </c>
      <c r="E6288" s="42" t="s">
        <v>375</v>
      </c>
      <c r="F6288" s="42" t="s">
        <v>371</v>
      </c>
      <c r="G6288" s="42" t="s">
        <v>11227</v>
      </c>
      <c r="H6288" s="7" t="s">
        <v>30</v>
      </c>
      <c r="I6288" s="42" t="s">
        <v>31</v>
      </c>
      <c r="J6288" s="42" t="s">
        <v>372</v>
      </c>
      <c r="K6288" s="8" t="s">
        <v>25559</v>
      </c>
      <c r="L6288" s="7" t="s">
        <v>804</v>
      </c>
      <c r="M6288" s="44">
        <v>289.8</v>
      </c>
      <c r="N6288" s="7">
        <v>1</v>
      </c>
      <c r="O6288" s="44">
        <v>289.8</v>
      </c>
      <c r="P6288" s="44">
        <v>105.54</v>
      </c>
      <c r="Q6288" s="44">
        <v>23.53</v>
      </c>
      <c r="R6288" s="44">
        <v>33.33</v>
      </c>
      <c r="S6288" s="44">
        <v>0</v>
      </c>
      <c r="T6288" s="44">
        <v>26.95</v>
      </c>
      <c r="U6288" s="44">
        <v>100.45</v>
      </c>
      <c r="V6288" s="49" t="s">
        <v>24654</v>
      </c>
      <c r="W6288" s="42" t="s">
        <v>34</v>
      </c>
      <c r="X6288" s="43">
        <v>121947279687</v>
      </c>
      <c r="Y6288" s="43">
        <v>45348651316</v>
      </c>
      <c r="Z6288" s="43" t="s">
        <v>7980</v>
      </c>
      <c r="AA6288" s="37" t="str">
        <f>VLOOKUP(J6288, sku!B:C, 2, FALSE)</f>
        <v>Aquecedor</v>
      </c>
      <c r="AB6288" s="37" t="str">
        <f>VLOOKUP(J6288, sku!B:BM, 64, FALSE)</f>
        <v>Importação</v>
      </c>
      <c r="AC6288" s="37" t="str">
        <f>LEFT(pedidos[[#This Row],[SKU]],3)</f>
        <v>1XA</v>
      </c>
      <c r="AD6288" s="37" t="str" cm="1">
        <f t="array" aca="1" ref="AD6288" ca="1">IFERROR(
  INDEX(
    montadora[Montadora],
    MATCH(TRUE,LEFT(J6666,NÚCARACT(montadora[SKU Parcial]))=montadora[SKU Parcial],0)
  ),
  ""
)</f>
        <v/>
      </c>
    </row>
    <row r="6289" spans="1:30" x14ac:dyDescent="0.25">
      <c r="A6289" s="42" t="s">
        <v>24655</v>
      </c>
      <c r="B6289" s="42" t="s">
        <v>24656</v>
      </c>
      <c r="C6289" s="42" t="s">
        <v>1230</v>
      </c>
      <c r="D6289" s="42" t="s">
        <v>319</v>
      </c>
      <c r="E6289" s="42" t="s">
        <v>375</v>
      </c>
      <c r="F6289" s="42" t="s">
        <v>371</v>
      </c>
      <c r="G6289" s="42" t="s">
        <v>11227</v>
      </c>
      <c r="H6289" s="7" t="s">
        <v>30</v>
      </c>
      <c r="I6289" s="42" t="s">
        <v>36</v>
      </c>
      <c r="J6289" s="42" t="s">
        <v>372</v>
      </c>
      <c r="K6289" s="8" t="s">
        <v>25593</v>
      </c>
      <c r="L6289" s="7" t="s">
        <v>804</v>
      </c>
      <c r="M6289" s="44">
        <v>289.8</v>
      </c>
      <c r="N6289" s="7">
        <v>1</v>
      </c>
      <c r="O6289" s="44">
        <v>289.8</v>
      </c>
      <c r="P6289" s="44">
        <v>105.54</v>
      </c>
      <c r="Q6289" s="44">
        <v>23.53</v>
      </c>
      <c r="R6289" s="44">
        <v>33.33</v>
      </c>
      <c r="S6289" s="44">
        <v>0</v>
      </c>
      <c r="T6289" s="44">
        <v>26.95</v>
      </c>
      <c r="U6289" s="44">
        <v>100.45</v>
      </c>
      <c r="V6289" s="49" t="s">
        <v>24654</v>
      </c>
      <c r="W6289" s="42" t="s">
        <v>34</v>
      </c>
      <c r="X6289" s="43">
        <v>122381314339</v>
      </c>
      <c r="Y6289" s="43">
        <v>45367593795</v>
      </c>
      <c r="Z6289" s="43" t="s">
        <v>7980</v>
      </c>
      <c r="AA6289" s="37" t="str">
        <f>VLOOKUP(J6289, sku!B:C, 2, FALSE)</f>
        <v>Aquecedor</v>
      </c>
      <c r="AB6289" s="37" t="str">
        <f>VLOOKUP(J6289, sku!B:BM, 64, FALSE)</f>
        <v>Importação</v>
      </c>
      <c r="AC6289" s="37" t="str">
        <f>LEFT(pedidos[[#This Row],[SKU]],3)</f>
        <v>1XA</v>
      </c>
      <c r="AD6289" s="37" t="str" cm="1">
        <f t="array" aca="1" ref="AD6289" ca="1">IFERROR(
  INDEX(
    montadora[Montadora],
    MATCH(TRUE,LEFT(J6667,NÚCARACT(montadora[SKU Parcial]))=montadora[SKU Parcial],0)
  ),
  ""
)</f>
        <v/>
      </c>
    </row>
    <row r="6290" spans="1:30" x14ac:dyDescent="0.25">
      <c r="A6290" s="42" t="s">
        <v>24657</v>
      </c>
      <c r="B6290" s="42" t="s">
        <v>24658</v>
      </c>
      <c r="C6290" s="42" t="s">
        <v>850</v>
      </c>
      <c r="D6290" s="42" t="s">
        <v>709</v>
      </c>
      <c r="E6290" s="42" t="s">
        <v>375</v>
      </c>
      <c r="F6290" s="42" t="s">
        <v>371</v>
      </c>
      <c r="G6290" s="42" t="s">
        <v>11227</v>
      </c>
      <c r="H6290" s="7" t="s">
        <v>30</v>
      </c>
      <c r="I6290" s="42" t="s">
        <v>31</v>
      </c>
      <c r="J6290" s="42" t="s">
        <v>372</v>
      </c>
      <c r="K6290" s="8" t="s">
        <v>25593</v>
      </c>
      <c r="L6290" s="7" t="s">
        <v>804</v>
      </c>
      <c r="M6290" s="44">
        <v>289.8</v>
      </c>
      <c r="N6290" s="7">
        <v>1</v>
      </c>
      <c r="O6290" s="44">
        <v>289.8</v>
      </c>
      <c r="P6290" s="44">
        <v>105.54</v>
      </c>
      <c r="Q6290" s="44">
        <v>23.53</v>
      </c>
      <c r="R6290" s="44">
        <v>33.33</v>
      </c>
      <c r="S6290" s="44">
        <v>0</v>
      </c>
      <c r="T6290" s="44">
        <v>26.95</v>
      </c>
      <c r="U6290" s="44">
        <v>100.45</v>
      </c>
      <c r="V6290" s="49" t="s">
        <v>24654</v>
      </c>
      <c r="W6290" s="42" t="s">
        <v>34</v>
      </c>
      <c r="X6290" s="43">
        <v>122961647586</v>
      </c>
      <c r="Y6290" s="43">
        <v>45370336787</v>
      </c>
      <c r="Z6290" s="43" t="s">
        <v>7980</v>
      </c>
      <c r="AA6290" s="37" t="str">
        <f>VLOOKUP(J6290, sku!B:C, 2, FALSE)</f>
        <v>Aquecedor</v>
      </c>
      <c r="AB6290" s="37" t="str">
        <f>VLOOKUP(J6290, sku!B:BM, 64, FALSE)</f>
        <v>Importação</v>
      </c>
      <c r="AC6290" s="37" t="str">
        <f>LEFT(pedidos[[#This Row],[SKU]],3)</f>
        <v>1XA</v>
      </c>
      <c r="AD6290" s="37" t="str" cm="1">
        <f t="array" aca="1" ref="AD6290" ca="1">IFERROR(
  INDEX(
    montadora[Montadora],
    MATCH(TRUE,LEFT(J6668,NÚCARACT(montadora[SKU Parcial]))=montadora[SKU Parcial],0)
  ),
  ""
)</f>
        <v/>
      </c>
    </row>
    <row r="6291" spans="1:30" x14ac:dyDescent="0.25">
      <c r="A6291" s="42" t="s">
        <v>24659</v>
      </c>
      <c r="B6291" s="42" t="s">
        <v>24660</v>
      </c>
      <c r="C6291" s="42" t="s">
        <v>3459</v>
      </c>
      <c r="D6291" s="42" t="s">
        <v>138</v>
      </c>
      <c r="E6291" s="42" t="s">
        <v>375</v>
      </c>
      <c r="F6291" s="42" t="s">
        <v>371</v>
      </c>
      <c r="G6291" s="42" t="s">
        <v>11227</v>
      </c>
      <c r="H6291" s="7" t="s">
        <v>30</v>
      </c>
      <c r="I6291" s="42" t="s">
        <v>31</v>
      </c>
      <c r="J6291" s="42" t="s">
        <v>372</v>
      </c>
      <c r="K6291" s="8" t="s">
        <v>25096</v>
      </c>
      <c r="L6291" s="7" t="s">
        <v>804</v>
      </c>
      <c r="M6291" s="44">
        <v>289.8</v>
      </c>
      <c r="N6291" s="7">
        <v>1</v>
      </c>
      <c r="O6291" s="44">
        <v>289.8</v>
      </c>
      <c r="P6291" s="44">
        <v>105.54</v>
      </c>
      <c r="Q6291" s="44">
        <v>23.53</v>
      </c>
      <c r="R6291" s="44">
        <v>33.33</v>
      </c>
      <c r="S6291" s="44">
        <v>0</v>
      </c>
      <c r="T6291" s="44">
        <v>26.95</v>
      </c>
      <c r="U6291" s="44">
        <v>100.45</v>
      </c>
      <c r="V6291" s="49" t="s">
        <v>24654</v>
      </c>
      <c r="W6291" s="42" t="s">
        <v>34</v>
      </c>
      <c r="X6291" s="43">
        <v>122484590809</v>
      </c>
      <c r="Y6291" s="43">
        <v>45373243426</v>
      </c>
      <c r="Z6291" s="43" t="s">
        <v>7980</v>
      </c>
      <c r="AA6291" s="37" t="str">
        <f>VLOOKUP(J6291, sku!B:C, 2, FALSE)</f>
        <v>Aquecedor</v>
      </c>
      <c r="AB6291" s="37" t="str">
        <f>VLOOKUP(J6291, sku!B:BM, 64, FALSE)</f>
        <v>Importação</v>
      </c>
      <c r="AC6291" s="37" t="str">
        <f>LEFT(pedidos[[#This Row],[SKU]],3)</f>
        <v>1XA</v>
      </c>
      <c r="AD6291" s="37" t="str" cm="1">
        <f t="array" aca="1" ref="AD6291" ca="1">IFERROR(
  INDEX(
    montadora[Montadora],
    MATCH(TRUE,LEFT(J6669,NÚCARACT(montadora[SKU Parcial]))=montadora[SKU Parcial],0)
  ),
  ""
)</f>
        <v/>
      </c>
    </row>
    <row r="6292" spans="1:30" x14ac:dyDescent="0.25">
      <c r="A6292" s="42" t="s">
        <v>23531</v>
      </c>
      <c r="B6292" s="42" t="s">
        <v>36</v>
      </c>
      <c r="C6292" s="42" t="s">
        <v>23532</v>
      </c>
      <c r="D6292" s="42" t="s">
        <v>38</v>
      </c>
      <c r="E6292" s="42" t="s">
        <v>3774</v>
      </c>
      <c r="F6292" s="42" t="s">
        <v>3775</v>
      </c>
      <c r="G6292" s="42" t="s">
        <v>11228</v>
      </c>
      <c r="H6292" s="7" t="s">
        <v>47</v>
      </c>
      <c r="I6292" s="42" t="s">
        <v>31</v>
      </c>
      <c r="J6292" s="42" t="s">
        <v>267</v>
      </c>
      <c r="K6292" s="8" t="s">
        <v>25532</v>
      </c>
      <c r="L6292" s="7" t="s">
        <v>11229</v>
      </c>
      <c r="M6292" s="44">
        <v>397.8</v>
      </c>
      <c r="N6292" s="7">
        <v>1</v>
      </c>
      <c r="O6292" s="44">
        <v>397.8</v>
      </c>
      <c r="P6292" s="44">
        <v>145</v>
      </c>
      <c r="Q6292" s="44">
        <v>15.79</v>
      </c>
      <c r="R6292" s="44">
        <v>67.63</v>
      </c>
      <c r="S6292" s="44">
        <v>0</v>
      </c>
      <c r="T6292" s="44">
        <v>32.340000000000003</v>
      </c>
      <c r="U6292" s="44">
        <v>137.04</v>
      </c>
      <c r="V6292" s="49" t="s">
        <v>24661</v>
      </c>
      <c r="W6292" s="42" t="s">
        <v>34</v>
      </c>
      <c r="X6292" s="43">
        <v>122777902596</v>
      </c>
      <c r="Y6292" s="43">
        <v>45360717424</v>
      </c>
      <c r="Z6292" s="43" t="s">
        <v>7980</v>
      </c>
      <c r="AA6292" s="37" t="str">
        <f>VLOOKUP(J6292, sku!B:C, 2, FALSE)</f>
        <v>Travessa Fiat - Way - - - Uno Way - 2011 A 2021 - Preto</v>
      </c>
      <c r="AB6292" s="37" t="str">
        <f>VLOOKUP(J6292, sku!B:BM, 64, FALSE)</f>
        <v>Fabricação</v>
      </c>
      <c r="AC6292" s="37" t="str">
        <f>LEFT(pedidos[[#This Row],[SKU]],3)</f>
        <v>XFI</v>
      </c>
      <c r="AD6292" s="37" t="str" cm="1">
        <f t="array" aca="1" ref="AD6292" ca="1">IFERROR(
  INDEX(
    montadora[Montadora],
    MATCH(TRUE,LEFT(J6670,NÚCARACT(montadora[SKU Parcial]))=montadora[SKU Parcial],0)
  ),
  ""
)</f>
        <v/>
      </c>
    </row>
    <row r="6293" spans="1:30" x14ac:dyDescent="0.25">
      <c r="A6293" s="42" t="s">
        <v>23545</v>
      </c>
      <c r="B6293" s="42" t="s">
        <v>23546</v>
      </c>
      <c r="C6293" s="42" t="s">
        <v>23547</v>
      </c>
      <c r="D6293" s="42" t="s">
        <v>138</v>
      </c>
      <c r="E6293" s="42" t="s">
        <v>1625</v>
      </c>
      <c r="F6293" s="42" t="s">
        <v>1626</v>
      </c>
      <c r="G6293" s="42" t="s">
        <v>11227</v>
      </c>
      <c r="H6293" s="7" t="s">
        <v>30</v>
      </c>
      <c r="I6293" s="42" t="s">
        <v>31</v>
      </c>
      <c r="J6293" s="42" t="s">
        <v>336</v>
      </c>
      <c r="K6293" s="8" t="s">
        <v>25556</v>
      </c>
      <c r="L6293" s="7" t="s">
        <v>11229</v>
      </c>
      <c r="M6293" s="44">
        <v>328.8</v>
      </c>
      <c r="N6293" s="7">
        <v>1</v>
      </c>
      <c r="O6293" s="44">
        <v>328.8</v>
      </c>
      <c r="P6293" s="44">
        <v>105</v>
      </c>
      <c r="Q6293" s="44">
        <v>26.7</v>
      </c>
      <c r="R6293" s="44">
        <v>39.46</v>
      </c>
      <c r="S6293" s="44">
        <v>0</v>
      </c>
      <c r="T6293" s="44">
        <v>44.45</v>
      </c>
      <c r="U6293" s="44">
        <v>113.19</v>
      </c>
      <c r="V6293" s="49" t="s">
        <v>24662</v>
      </c>
      <c r="W6293" s="42" t="s">
        <v>34</v>
      </c>
      <c r="X6293" s="43">
        <v>121597374733</v>
      </c>
      <c r="Y6293" s="43">
        <v>45334631118</v>
      </c>
      <c r="Z6293" s="43" t="s">
        <v>7980</v>
      </c>
      <c r="AA6293" s="37" t="str">
        <f>VLOOKUP(J6293, sku!B:C, 2, FALSE)</f>
        <v>Travessa Jeep - Style - - - Compass - - - Grafite</v>
      </c>
      <c r="AB6293" s="37" t="str">
        <f>VLOOKUP(J6293, sku!B:BM, 64, FALSE)</f>
        <v>Fabricação</v>
      </c>
      <c r="AC6293" s="37" t="str">
        <f>LEFT(pedidos[[#This Row],[SKU]],3)</f>
        <v>XJP</v>
      </c>
      <c r="AD6293" s="37" t="str" cm="1">
        <f t="array" aca="1" ref="AD6293" ca="1">IFERROR(
  INDEX(
    montadora[Montadora],
    MATCH(TRUE,LEFT(J6671,NÚCARACT(montadora[SKU Parcial]))=montadora[SKU Parcial],0)
  ),
  ""
)</f>
        <v/>
      </c>
    </row>
    <row r="6294" spans="1:30" x14ac:dyDescent="0.25">
      <c r="A6294" s="42" t="s">
        <v>25689</v>
      </c>
      <c r="B6294" s="42" t="s">
        <v>36</v>
      </c>
      <c r="C6294" s="42" t="s">
        <v>6010</v>
      </c>
      <c r="D6294" s="42" t="s">
        <v>191</v>
      </c>
      <c r="E6294" s="42" t="s">
        <v>1625</v>
      </c>
      <c r="F6294" s="42" t="s">
        <v>1626</v>
      </c>
      <c r="G6294" s="42" t="s">
        <v>11227</v>
      </c>
      <c r="H6294" s="7" t="s">
        <v>30</v>
      </c>
      <c r="I6294" s="42" t="s">
        <v>31</v>
      </c>
      <c r="J6294" s="42" t="s">
        <v>336</v>
      </c>
      <c r="K6294" s="8" t="s">
        <v>25549</v>
      </c>
      <c r="L6294" s="7" t="s">
        <v>11229</v>
      </c>
      <c r="M6294" s="44">
        <v>328.8</v>
      </c>
      <c r="N6294" s="7">
        <v>1</v>
      </c>
      <c r="O6294" s="44">
        <v>328.8</v>
      </c>
      <c r="P6294" s="44">
        <v>105</v>
      </c>
      <c r="Q6294" s="44">
        <v>26.7</v>
      </c>
      <c r="R6294" s="44">
        <v>39.46</v>
      </c>
      <c r="S6294" s="44">
        <v>0</v>
      </c>
      <c r="T6294" s="44">
        <v>44.45</v>
      </c>
      <c r="U6294" s="44">
        <v>113.19</v>
      </c>
      <c r="V6294" s="49" t="s">
        <v>24662</v>
      </c>
      <c r="W6294" s="42" t="s">
        <v>34</v>
      </c>
      <c r="X6294" s="43">
        <v>123762172198</v>
      </c>
      <c r="Y6294" s="43">
        <v>45406751204</v>
      </c>
      <c r="Z6294" s="43" t="s">
        <v>7980</v>
      </c>
      <c r="AA6294" s="37" t="str">
        <f>VLOOKUP(J6294, sku!B:C, 2, FALSE)</f>
        <v>Travessa Jeep - Style - - - Compass - - - Grafite</v>
      </c>
      <c r="AB6294" s="37" t="str">
        <f>VLOOKUP(J6294, sku!B:BM, 64, FALSE)</f>
        <v>Fabricação</v>
      </c>
      <c r="AC6294" s="37" t="str">
        <f>LEFT(pedidos[[#This Row],[SKU]],3)</f>
        <v>XJP</v>
      </c>
      <c r="AD6294" s="37" t="str" cm="1">
        <f t="array" aca="1" ref="AD6294" ca="1">IFERROR(
  INDEX(
    montadora[Montadora],
    MATCH(TRUE,LEFT(J6672,NÚCARACT(montadora[SKU Parcial]))=montadora[SKU Parcial],0)
  ),
  ""
)</f>
        <v/>
      </c>
    </row>
    <row r="6295" spans="1:30" x14ac:dyDescent="0.25">
      <c r="A6295" s="42" t="s">
        <v>24663</v>
      </c>
      <c r="B6295" s="42" t="s">
        <v>36</v>
      </c>
      <c r="C6295" s="42" t="s">
        <v>24664</v>
      </c>
      <c r="D6295" s="42" t="s">
        <v>45</v>
      </c>
      <c r="E6295" s="42" t="s">
        <v>163</v>
      </c>
      <c r="F6295" s="42" t="s">
        <v>82</v>
      </c>
      <c r="G6295" s="42" t="s">
        <v>11227</v>
      </c>
      <c r="H6295" s="7" t="s">
        <v>47</v>
      </c>
      <c r="I6295" s="42" t="s">
        <v>31</v>
      </c>
      <c r="J6295" s="42" t="s">
        <v>164</v>
      </c>
      <c r="K6295" s="8" t="s">
        <v>25593</v>
      </c>
      <c r="L6295" s="7" t="s">
        <v>804</v>
      </c>
      <c r="M6295" s="44">
        <v>327.67</v>
      </c>
      <c r="N6295" s="7">
        <v>1</v>
      </c>
      <c r="O6295" s="44">
        <v>327.67</v>
      </c>
      <c r="P6295" s="44">
        <v>110</v>
      </c>
      <c r="Q6295" s="44">
        <v>26.61</v>
      </c>
      <c r="R6295" s="44">
        <v>53.47</v>
      </c>
      <c r="S6295" s="44">
        <v>0</v>
      </c>
      <c r="T6295" s="44">
        <v>24.95</v>
      </c>
      <c r="U6295" s="44">
        <v>112.64</v>
      </c>
      <c r="V6295" s="49" t="s">
        <v>24665</v>
      </c>
      <c r="W6295" s="42" t="s">
        <v>34</v>
      </c>
      <c r="X6295" s="43">
        <v>122920230668</v>
      </c>
      <c r="Y6295" s="43">
        <v>45367943829</v>
      </c>
      <c r="Z6295" s="43" t="s">
        <v>7980</v>
      </c>
      <c r="AA6295" s="37" t="str">
        <f>VLOOKUP(J6295, sku!B:C, 2, FALSE)</f>
        <v>Travessa Fiat - Locker - - - Palio Locker - - - Prata</v>
      </c>
      <c r="AB6295" s="37" t="str">
        <f>VLOOKUP(J6295, sku!B:BM, 64, FALSE)</f>
        <v>Fabricação</v>
      </c>
      <c r="AC6295" s="37" t="str">
        <f>LEFT(pedidos[[#This Row],[SKU]],3)</f>
        <v>XFI</v>
      </c>
      <c r="AD6295" s="37" t="str" cm="1">
        <f t="array" aca="1" ref="AD6295" ca="1">IFERROR(
  INDEX(
    montadora[Montadora],
    MATCH(TRUE,LEFT(J6673,NÚCARACT(montadora[SKU Parcial]))=montadora[SKU Parcial],0)
  ),
  ""
)</f>
        <v/>
      </c>
    </row>
    <row r="6296" spans="1:30" x14ac:dyDescent="0.25">
      <c r="A6296" s="42" t="s">
        <v>24666</v>
      </c>
      <c r="B6296" s="42" t="s">
        <v>24667</v>
      </c>
      <c r="C6296" s="42" t="s">
        <v>24668</v>
      </c>
      <c r="D6296" s="42" t="s">
        <v>617</v>
      </c>
      <c r="E6296" s="42" t="s">
        <v>163</v>
      </c>
      <c r="F6296" s="42" t="s">
        <v>82</v>
      </c>
      <c r="G6296" s="42" t="s">
        <v>11227</v>
      </c>
      <c r="H6296" s="7" t="s">
        <v>47</v>
      </c>
      <c r="I6296" s="42" t="s">
        <v>36</v>
      </c>
      <c r="J6296" s="42" t="s">
        <v>164</v>
      </c>
      <c r="K6296" s="8" t="s">
        <v>25593</v>
      </c>
      <c r="L6296" s="7" t="s">
        <v>804</v>
      </c>
      <c r="M6296" s="44">
        <v>327.67</v>
      </c>
      <c r="N6296" s="7">
        <v>1</v>
      </c>
      <c r="O6296" s="44">
        <v>327.67</v>
      </c>
      <c r="P6296" s="44">
        <v>110</v>
      </c>
      <c r="Q6296" s="44">
        <v>26.61</v>
      </c>
      <c r="R6296" s="44">
        <v>53.47</v>
      </c>
      <c r="S6296" s="44">
        <v>0</v>
      </c>
      <c r="T6296" s="44">
        <v>24.95</v>
      </c>
      <c r="U6296" s="44">
        <v>112.64</v>
      </c>
      <c r="V6296" s="49" t="s">
        <v>24665</v>
      </c>
      <c r="W6296" s="42" t="s">
        <v>34</v>
      </c>
      <c r="X6296" s="43">
        <v>122397063963</v>
      </c>
      <c r="Y6296" s="43">
        <v>45368826366</v>
      </c>
      <c r="Z6296" s="43" t="s">
        <v>7980</v>
      </c>
      <c r="AA6296" s="37" t="str">
        <f>VLOOKUP(J6296, sku!B:C, 2, FALSE)</f>
        <v>Travessa Fiat - Locker - - - Palio Locker - - - Prata</v>
      </c>
      <c r="AB6296" s="37" t="str">
        <f>VLOOKUP(J6296, sku!B:BM, 64, FALSE)</f>
        <v>Fabricação</v>
      </c>
      <c r="AC6296" s="37" t="str">
        <f>LEFT(pedidos[[#This Row],[SKU]],3)</f>
        <v>XFI</v>
      </c>
      <c r="AD6296" s="37" t="str" cm="1">
        <f t="array" aca="1" ref="AD6296" ca="1">IFERROR(
  INDEX(
    montadora[Montadora],
    MATCH(TRUE,LEFT(J6674,NÚCARACT(montadora[SKU Parcial]))=montadora[SKU Parcial],0)
  ),
  ""
)</f>
        <v/>
      </c>
    </row>
    <row r="6297" spans="1:30" x14ac:dyDescent="0.25">
      <c r="A6297" s="42" t="s">
        <v>24669</v>
      </c>
      <c r="B6297" s="42" t="s">
        <v>24670</v>
      </c>
      <c r="C6297" s="42" t="s">
        <v>2051</v>
      </c>
      <c r="D6297" s="42" t="s">
        <v>319</v>
      </c>
      <c r="E6297" s="42" t="s">
        <v>163</v>
      </c>
      <c r="F6297" s="42" t="s">
        <v>82</v>
      </c>
      <c r="G6297" s="42" t="s">
        <v>11227</v>
      </c>
      <c r="H6297" s="7" t="s">
        <v>47</v>
      </c>
      <c r="I6297" s="42" t="s">
        <v>31</v>
      </c>
      <c r="J6297" s="42" t="s">
        <v>83</v>
      </c>
      <c r="K6297" s="8" t="s">
        <v>25096</v>
      </c>
      <c r="L6297" s="7" t="s">
        <v>804</v>
      </c>
      <c r="M6297" s="44">
        <v>327.67</v>
      </c>
      <c r="N6297" s="7">
        <v>1</v>
      </c>
      <c r="O6297" s="44">
        <v>327.67</v>
      </c>
      <c r="P6297" s="44">
        <v>110</v>
      </c>
      <c r="Q6297" s="44">
        <v>26.61</v>
      </c>
      <c r="R6297" s="44">
        <v>53.47</v>
      </c>
      <c r="S6297" s="44">
        <v>0</v>
      </c>
      <c r="T6297" s="44">
        <v>24.95</v>
      </c>
      <c r="U6297" s="44">
        <v>112.64</v>
      </c>
      <c r="V6297" s="49" t="s">
        <v>24665</v>
      </c>
      <c r="W6297" s="42" t="s">
        <v>34</v>
      </c>
      <c r="X6297" s="43">
        <v>122526529549</v>
      </c>
      <c r="Y6297" s="43">
        <v>45375507010</v>
      </c>
      <c r="Z6297" s="43" t="s">
        <v>7980</v>
      </c>
      <c r="AA6297" s="37" t="str">
        <f>VLOOKUP(J6297, sku!B:C, 2, FALSE)</f>
        <v>Travessa Fiat - Locker - - - Palio Locker - - - Preto</v>
      </c>
      <c r="AB6297" s="37" t="str">
        <f>VLOOKUP(J6297, sku!B:BM, 64, FALSE)</f>
        <v>Fabricação</v>
      </c>
      <c r="AC6297" s="37" t="str">
        <f>LEFT(pedidos[[#This Row],[SKU]],3)</f>
        <v>XFI</v>
      </c>
      <c r="AD6297" s="37" t="str" cm="1">
        <f t="array" aca="1" ref="AD6297" ca="1">IFERROR(
  INDEX(
    montadora[Montadora],
    MATCH(TRUE,LEFT(J6675,NÚCARACT(montadora[SKU Parcial]))=montadora[SKU Parcial],0)
  ),
  ""
)</f>
        <v/>
      </c>
    </row>
    <row r="6298" spans="1:30" x14ac:dyDescent="0.25">
      <c r="A6298" s="42" t="s">
        <v>24671</v>
      </c>
      <c r="B6298" s="42" t="s">
        <v>24672</v>
      </c>
      <c r="C6298" s="42" t="s">
        <v>24673</v>
      </c>
      <c r="D6298" s="42" t="s">
        <v>27</v>
      </c>
      <c r="E6298" s="42" t="s">
        <v>163</v>
      </c>
      <c r="F6298" s="42" t="s">
        <v>82</v>
      </c>
      <c r="G6298" s="42" t="s">
        <v>11227</v>
      </c>
      <c r="H6298" s="7" t="s">
        <v>47</v>
      </c>
      <c r="I6298" s="42" t="s">
        <v>36</v>
      </c>
      <c r="J6298" s="42" t="s">
        <v>83</v>
      </c>
      <c r="K6298" s="8" t="s">
        <v>25096</v>
      </c>
      <c r="L6298" s="7" t="s">
        <v>804</v>
      </c>
      <c r="M6298" s="44">
        <v>327.67</v>
      </c>
      <c r="N6298" s="7">
        <v>1</v>
      </c>
      <c r="O6298" s="44">
        <v>327.67</v>
      </c>
      <c r="P6298" s="44">
        <v>110</v>
      </c>
      <c r="Q6298" s="44">
        <v>26.61</v>
      </c>
      <c r="R6298" s="44">
        <v>53.47</v>
      </c>
      <c r="S6298" s="44">
        <v>0</v>
      </c>
      <c r="T6298" s="44">
        <v>24.95</v>
      </c>
      <c r="U6298" s="44">
        <v>112.64</v>
      </c>
      <c r="V6298" s="49" t="s">
        <v>24665</v>
      </c>
      <c r="W6298" s="42" t="s">
        <v>34</v>
      </c>
      <c r="X6298" s="43">
        <v>122563670163</v>
      </c>
      <c r="Y6298" s="43">
        <v>45376981223</v>
      </c>
      <c r="Z6298" s="43" t="s">
        <v>7980</v>
      </c>
      <c r="AA6298" s="37" t="str">
        <f>VLOOKUP(J6298, sku!B:C, 2, FALSE)</f>
        <v>Travessa Fiat - Locker - - - Palio Locker - - - Preto</v>
      </c>
      <c r="AB6298" s="37" t="str">
        <f>VLOOKUP(J6298, sku!B:BM, 64, FALSE)</f>
        <v>Fabricação</v>
      </c>
      <c r="AC6298" s="37" t="str">
        <f>LEFT(pedidos[[#This Row],[SKU]],3)</f>
        <v>XFI</v>
      </c>
      <c r="AD6298" s="37" t="str" cm="1">
        <f t="array" aca="1" ref="AD6298" ca="1">IFERROR(
  INDEX(
    montadora[Montadora],
    MATCH(TRUE,LEFT(J6676,NÚCARACT(montadora[SKU Parcial]))=montadora[SKU Parcial],0)
  ),
  ""
)</f>
        <v/>
      </c>
    </row>
    <row r="6299" spans="1:30" x14ac:dyDescent="0.25">
      <c r="A6299" s="42" t="s">
        <v>25164</v>
      </c>
      <c r="B6299" s="42" t="s">
        <v>36</v>
      </c>
      <c r="C6299" s="42" t="s">
        <v>25165</v>
      </c>
      <c r="D6299" s="42" t="s">
        <v>138</v>
      </c>
      <c r="E6299" s="42" t="s">
        <v>163</v>
      </c>
      <c r="F6299" s="42" t="s">
        <v>82</v>
      </c>
      <c r="G6299" s="42" t="s">
        <v>11227</v>
      </c>
      <c r="H6299" s="7" t="s">
        <v>47</v>
      </c>
      <c r="I6299" s="42" t="s">
        <v>31</v>
      </c>
      <c r="J6299" s="42" t="s">
        <v>83</v>
      </c>
      <c r="K6299" s="8" t="s">
        <v>25101</v>
      </c>
      <c r="L6299" s="7" t="s">
        <v>804</v>
      </c>
      <c r="M6299" s="44">
        <v>327.67</v>
      </c>
      <c r="N6299" s="7">
        <v>1</v>
      </c>
      <c r="O6299" s="44">
        <v>327.67</v>
      </c>
      <c r="P6299" s="44">
        <v>110</v>
      </c>
      <c r="Q6299" s="44">
        <v>26.61</v>
      </c>
      <c r="R6299" s="44">
        <v>53.47</v>
      </c>
      <c r="S6299" s="44">
        <v>0</v>
      </c>
      <c r="T6299" s="44">
        <v>24.95</v>
      </c>
      <c r="U6299" s="44">
        <v>112.64</v>
      </c>
      <c r="V6299" s="49" t="s">
        <v>24665</v>
      </c>
      <c r="W6299" s="42" t="s">
        <v>34</v>
      </c>
      <c r="X6299" s="43">
        <v>123325916930</v>
      </c>
      <c r="Y6299" s="43">
        <v>45387315921</v>
      </c>
      <c r="Z6299" s="43" t="s">
        <v>7980</v>
      </c>
      <c r="AA6299" s="37" t="str">
        <f>VLOOKUP(J6299, sku!B:C, 2, FALSE)</f>
        <v>Travessa Fiat - Locker - - - Palio Locker - - - Preto</v>
      </c>
      <c r="AB6299" s="37" t="str">
        <f>VLOOKUP(J6299, sku!B:BM, 64, FALSE)</f>
        <v>Fabricação</v>
      </c>
      <c r="AC6299" s="37" t="str">
        <f>LEFT(pedidos[[#This Row],[SKU]],3)</f>
        <v>XFI</v>
      </c>
      <c r="AD6299" s="37" t="str" cm="1">
        <f t="array" aca="1" ref="AD6299" ca="1">IFERROR(
  INDEX(
    montadora[Montadora],
    MATCH(TRUE,LEFT(J6677,NÚCARACT(montadora[SKU Parcial]))=montadora[SKU Parcial],0)
  ),
  ""
)</f>
        <v/>
      </c>
    </row>
    <row r="6300" spans="1:30" x14ac:dyDescent="0.25">
      <c r="A6300" s="42" t="s">
        <v>25166</v>
      </c>
      <c r="B6300" s="42" t="s">
        <v>36</v>
      </c>
      <c r="C6300" s="42" t="s">
        <v>25167</v>
      </c>
      <c r="D6300" s="42" t="s">
        <v>27</v>
      </c>
      <c r="E6300" s="42" t="s">
        <v>163</v>
      </c>
      <c r="F6300" s="42" t="s">
        <v>82</v>
      </c>
      <c r="G6300" s="42" t="s">
        <v>11227</v>
      </c>
      <c r="H6300" s="7" t="s">
        <v>47</v>
      </c>
      <c r="I6300" s="42" t="s">
        <v>36</v>
      </c>
      <c r="J6300" s="42" t="s">
        <v>164</v>
      </c>
      <c r="K6300" s="8" t="s">
        <v>25098</v>
      </c>
      <c r="L6300" s="7" t="s">
        <v>804</v>
      </c>
      <c r="M6300" s="44">
        <v>327.67</v>
      </c>
      <c r="N6300" s="7">
        <v>1</v>
      </c>
      <c r="O6300" s="44">
        <v>327.67</v>
      </c>
      <c r="P6300" s="44">
        <v>110</v>
      </c>
      <c r="Q6300" s="44">
        <v>26.61</v>
      </c>
      <c r="R6300" s="44">
        <v>53.47</v>
      </c>
      <c r="S6300" s="44">
        <v>0</v>
      </c>
      <c r="T6300" s="44">
        <v>24.95</v>
      </c>
      <c r="U6300" s="44">
        <v>112.64</v>
      </c>
      <c r="V6300" s="49" t="s">
        <v>24665</v>
      </c>
      <c r="W6300" s="42" t="s">
        <v>34</v>
      </c>
      <c r="X6300" s="43">
        <v>123061874339</v>
      </c>
      <c r="Y6300" s="43">
        <v>45398286427</v>
      </c>
      <c r="Z6300" s="43" t="s">
        <v>7980</v>
      </c>
      <c r="AA6300" s="37" t="str">
        <f>VLOOKUP(J6300, sku!B:C, 2, FALSE)</f>
        <v>Travessa Fiat - Locker - - - Palio Locker - - - Prata</v>
      </c>
      <c r="AB6300" s="37" t="str">
        <f>VLOOKUP(J6300, sku!B:BM, 64, FALSE)</f>
        <v>Fabricação</v>
      </c>
      <c r="AC6300" s="37" t="str">
        <f>LEFT(pedidos[[#This Row],[SKU]],3)</f>
        <v>XFI</v>
      </c>
      <c r="AD6300" s="37" t="str" cm="1">
        <f t="array" aca="1" ref="AD6300" ca="1">IFERROR(
  INDEX(
    montadora[Montadora],
    MATCH(TRUE,LEFT(J6678,NÚCARACT(montadora[SKU Parcial]))=montadora[SKU Parcial],0)
  ),
  ""
)</f>
        <v/>
      </c>
    </row>
    <row r="6301" spans="1:30" x14ac:dyDescent="0.25">
      <c r="A6301" s="42" t="s">
        <v>25690</v>
      </c>
      <c r="B6301" s="42" t="s">
        <v>36</v>
      </c>
      <c r="C6301" s="42" t="s">
        <v>25691</v>
      </c>
      <c r="D6301" s="42" t="s">
        <v>319</v>
      </c>
      <c r="E6301" s="42" t="s">
        <v>163</v>
      </c>
      <c r="F6301" s="42" t="s">
        <v>82</v>
      </c>
      <c r="G6301" s="42" t="s">
        <v>11227</v>
      </c>
      <c r="H6301" s="7" t="s">
        <v>47</v>
      </c>
      <c r="I6301" s="42" t="s">
        <v>36</v>
      </c>
      <c r="J6301" s="42" t="s">
        <v>164</v>
      </c>
      <c r="K6301" s="8" t="s">
        <v>25535</v>
      </c>
      <c r="L6301" s="7" t="s">
        <v>804</v>
      </c>
      <c r="M6301" s="44">
        <v>327.67</v>
      </c>
      <c r="N6301" s="7">
        <v>1</v>
      </c>
      <c r="O6301" s="44">
        <v>327.67</v>
      </c>
      <c r="P6301" s="44">
        <v>110</v>
      </c>
      <c r="Q6301" s="44">
        <v>26.61</v>
      </c>
      <c r="R6301" s="44">
        <v>53.47</v>
      </c>
      <c r="S6301" s="44">
        <v>0</v>
      </c>
      <c r="T6301" s="44">
        <v>24.95</v>
      </c>
      <c r="U6301" s="44">
        <v>112.64</v>
      </c>
      <c r="V6301" s="49" t="s">
        <v>24665</v>
      </c>
      <c r="W6301" s="42" t="s">
        <v>34</v>
      </c>
      <c r="X6301" s="43">
        <v>123457902227</v>
      </c>
      <c r="Y6301" s="43">
        <v>45417904441</v>
      </c>
      <c r="Z6301" s="43" t="s">
        <v>7980</v>
      </c>
      <c r="AA6301" s="37" t="str">
        <f>VLOOKUP(J6301, sku!B:C, 2, FALSE)</f>
        <v>Travessa Fiat - Locker - - - Palio Locker - - - Prata</v>
      </c>
      <c r="AB6301" s="37" t="str">
        <f>VLOOKUP(J6301, sku!B:BM, 64, FALSE)</f>
        <v>Fabricação</v>
      </c>
      <c r="AC6301" s="37" t="str">
        <f>LEFT(pedidos[[#This Row],[SKU]],3)</f>
        <v>XFI</v>
      </c>
      <c r="AD6301" s="37" t="str" cm="1">
        <f t="array" aca="1" ref="AD6301" ca="1">IFERROR(
  INDEX(
    montadora[Montadora],
    MATCH(TRUE,LEFT(J6679,NÚCARACT(montadora[SKU Parcial]))=montadora[SKU Parcial],0)
  ),
  ""
)</f>
        <v/>
      </c>
    </row>
    <row r="6302" spans="1:30" x14ac:dyDescent="0.25">
      <c r="A6302" s="42" t="s">
        <v>25692</v>
      </c>
      <c r="B6302" s="42" t="s">
        <v>36</v>
      </c>
      <c r="C6302" s="42" t="s">
        <v>2491</v>
      </c>
      <c r="D6302" s="42" t="s">
        <v>420</v>
      </c>
      <c r="E6302" s="42" t="s">
        <v>163</v>
      </c>
      <c r="F6302" s="42" t="s">
        <v>82</v>
      </c>
      <c r="G6302" s="42" t="s">
        <v>11227</v>
      </c>
      <c r="H6302" s="7" t="s">
        <v>47</v>
      </c>
      <c r="I6302" s="42" t="s">
        <v>36</v>
      </c>
      <c r="J6302" s="42" t="s">
        <v>83</v>
      </c>
      <c r="K6302" s="8" t="s">
        <v>25535</v>
      </c>
      <c r="L6302" s="7" t="s">
        <v>804</v>
      </c>
      <c r="M6302" s="44">
        <v>327.67</v>
      </c>
      <c r="N6302" s="7">
        <v>1</v>
      </c>
      <c r="O6302" s="44">
        <v>327.67</v>
      </c>
      <c r="P6302" s="44">
        <v>110</v>
      </c>
      <c r="Q6302" s="44">
        <v>26.61</v>
      </c>
      <c r="R6302" s="44">
        <v>53.47</v>
      </c>
      <c r="S6302" s="44">
        <v>0</v>
      </c>
      <c r="T6302" s="44">
        <v>24.95</v>
      </c>
      <c r="U6302" s="44">
        <v>112.64</v>
      </c>
      <c r="V6302" s="49" t="s">
        <v>24665</v>
      </c>
      <c r="W6302" s="42" t="s">
        <v>34</v>
      </c>
      <c r="X6302" s="43">
        <v>123924747952</v>
      </c>
      <c r="Y6302" s="43">
        <v>45414501401</v>
      </c>
      <c r="Z6302" s="43" t="s">
        <v>7980</v>
      </c>
      <c r="AA6302" s="37" t="str">
        <f>VLOOKUP(J6302, sku!B:C, 2, FALSE)</f>
        <v>Travessa Fiat - Locker - - - Palio Locker - - - Preto</v>
      </c>
      <c r="AB6302" s="37" t="str">
        <f>VLOOKUP(J6302, sku!B:BM, 64, FALSE)</f>
        <v>Fabricação</v>
      </c>
      <c r="AC6302" s="37" t="str">
        <f>LEFT(pedidos[[#This Row],[SKU]],3)</f>
        <v>XFI</v>
      </c>
      <c r="AD6302" s="37" t="str" cm="1">
        <f t="array" aca="1" ref="AD6302" ca="1">IFERROR(
  INDEX(
    montadora[Montadora],
    MATCH(TRUE,LEFT(J6680,NÚCARACT(montadora[SKU Parcial]))=montadora[SKU Parcial],0)
  ),
  ""
)</f>
        <v/>
      </c>
    </row>
    <row r="6303" spans="1:30" x14ac:dyDescent="0.25">
      <c r="A6303" s="42" t="s">
        <v>25693</v>
      </c>
      <c r="B6303" s="42" t="s">
        <v>25694</v>
      </c>
      <c r="C6303" s="42" t="s">
        <v>25695</v>
      </c>
      <c r="D6303" s="42" t="s">
        <v>138</v>
      </c>
      <c r="E6303" s="42" t="s">
        <v>163</v>
      </c>
      <c r="F6303" s="42" t="s">
        <v>82</v>
      </c>
      <c r="G6303" s="42" t="s">
        <v>11227</v>
      </c>
      <c r="H6303" s="7" t="s">
        <v>47</v>
      </c>
      <c r="I6303" s="42" t="s">
        <v>36</v>
      </c>
      <c r="J6303" s="42" t="s">
        <v>164</v>
      </c>
      <c r="K6303" s="8" t="s">
        <v>25561</v>
      </c>
      <c r="L6303" s="7" t="s">
        <v>804</v>
      </c>
      <c r="M6303" s="44">
        <v>327.67</v>
      </c>
      <c r="N6303" s="7">
        <v>1</v>
      </c>
      <c r="O6303" s="44">
        <v>327.67</v>
      </c>
      <c r="P6303" s="44">
        <v>110</v>
      </c>
      <c r="Q6303" s="44">
        <v>26.61</v>
      </c>
      <c r="R6303" s="44">
        <v>53.47</v>
      </c>
      <c r="S6303" s="44">
        <v>0</v>
      </c>
      <c r="T6303" s="44">
        <v>24.95</v>
      </c>
      <c r="U6303" s="44">
        <v>112.64</v>
      </c>
      <c r="V6303" s="49" t="s">
        <v>24665</v>
      </c>
      <c r="W6303" s="42" t="s">
        <v>34</v>
      </c>
      <c r="X6303" s="43">
        <v>123614645369</v>
      </c>
      <c r="Y6303" s="43">
        <v>45425203928</v>
      </c>
      <c r="Z6303" s="43" t="s">
        <v>7980</v>
      </c>
      <c r="AA6303" s="37" t="str">
        <f>VLOOKUP(J6303, sku!B:C, 2, FALSE)</f>
        <v>Travessa Fiat - Locker - - - Palio Locker - - - Prata</v>
      </c>
      <c r="AB6303" s="37" t="str">
        <f>VLOOKUP(J6303, sku!B:BM, 64, FALSE)</f>
        <v>Fabricação</v>
      </c>
      <c r="AC6303" s="37" t="str">
        <f>LEFT(pedidos[[#This Row],[SKU]],3)</f>
        <v>XFI</v>
      </c>
      <c r="AD6303" s="37" t="str" cm="1">
        <f t="array" aca="1" ref="AD6303" ca="1">IFERROR(
  INDEX(
    montadora[Montadora],
    MATCH(TRUE,LEFT(J6681,NÚCARACT(montadora[SKU Parcial]))=montadora[SKU Parcial],0)
  ),
  ""
)</f>
        <v/>
      </c>
    </row>
    <row r="6304" spans="1:30" x14ac:dyDescent="0.25">
      <c r="A6304" s="42" t="s">
        <v>22415</v>
      </c>
      <c r="B6304" s="42" t="s">
        <v>22416</v>
      </c>
      <c r="C6304" s="42" t="s">
        <v>182</v>
      </c>
      <c r="D6304" s="42" t="s">
        <v>27</v>
      </c>
      <c r="E6304" s="42" t="s">
        <v>2140</v>
      </c>
      <c r="F6304" s="42" t="s">
        <v>1717</v>
      </c>
      <c r="G6304" s="42" t="s">
        <v>11227</v>
      </c>
      <c r="H6304" s="7" t="s">
        <v>47</v>
      </c>
      <c r="I6304" s="42" t="s">
        <v>36</v>
      </c>
      <c r="J6304" s="42" t="s">
        <v>1718</v>
      </c>
      <c r="K6304" s="8" t="s">
        <v>25575</v>
      </c>
      <c r="L6304" s="7" t="s">
        <v>33</v>
      </c>
      <c r="M6304" s="44">
        <v>368.8</v>
      </c>
      <c r="N6304" s="7">
        <v>1</v>
      </c>
      <c r="O6304" s="44">
        <v>370.39</v>
      </c>
      <c r="P6304" s="44">
        <v>167.67</v>
      </c>
      <c r="Q6304" s="44">
        <v>0</v>
      </c>
      <c r="R6304" s="44">
        <v>60.85</v>
      </c>
      <c r="S6304" s="44">
        <v>1.59</v>
      </c>
      <c r="T6304" s="44">
        <v>14.31</v>
      </c>
      <c r="U6304" s="44">
        <v>125.97</v>
      </c>
      <c r="V6304" s="49" t="s">
        <v>24674</v>
      </c>
      <c r="W6304" s="42" t="s">
        <v>34</v>
      </c>
      <c r="X6304" s="43">
        <v>121221787694</v>
      </c>
      <c r="Y6304" s="43">
        <v>45293718840</v>
      </c>
      <c r="Z6304" s="43" t="s">
        <v>7980</v>
      </c>
      <c r="AA6304" s="37" t="str">
        <f>VLOOKUP(J6304, sku!B:C, 2, FALSE)</f>
        <v>1 Fogareiro 2 Bocas + 3 Refis de Gás Guepardo</v>
      </c>
      <c r="AB6304" s="37" t="str">
        <f>VLOOKUP(J6304, sku!B:BM, 64, FALSE)</f>
        <v>Importação</v>
      </c>
      <c r="AC6304" s="37" t="str">
        <f>LEFT(pedidos[[#This Row],[SKU]],3)</f>
        <v>1FO</v>
      </c>
      <c r="AD6304" s="37" t="str" cm="1">
        <f t="array" aca="1" ref="AD6304" ca="1">IFERROR(
  INDEX(
    montadora[Montadora],
    MATCH(TRUE,LEFT(J6682,NÚCARACT(montadora[SKU Parcial]))=montadora[SKU Parcial],0)
  ),
  ""
)</f>
        <v/>
      </c>
    </row>
    <row r="6305" spans="1:30" x14ac:dyDescent="0.25">
      <c r="A6305" s="42" t="s">
        <v>23548</v>
      </c>
      <c r="B6305" s="42" t="s">
        <v>23549</v>
      </c>
      <c r="C6305" s="42" t="s">
        <v>23550</v>
      </c>
      <c r="D6305" s="42" t="s">
        <v>27</v>
      </c>
      <c r="E6305" s="42" t="s">
        <v>506</v>
      </c>
      <c r="F6305" s="42" t="s">
        <v>507</v>
      </c>
      <c r="G6305" s="42" t="s">
        <v>11227</v>
      </c>
      <c r="H6305" s="7" t="s">
        <v>30</v>
      </c>
      <c r="I6305" s="42" t="s">
        <v>31</v>
      </c>
      <c r="J6305" s="42" t="s">
        <v>473</v>
      </c>
      <c r="K6305" s="8" t="s">
        <v>25600</v>
      </c>
      <c r="L6305" s="7" t="s">
        <v>33</v>
      </c>
      <c r="M6305" s="44">
        <v>158.80000000000001</v>
      </c>
      <c r="N6305" s="7">
        <v>1</v>
      </c>
      <c r="O6305" s="44">
        <v>160.38999999999999</v>
      </c>
      <c r="P6305" s="44">
        <v>73.05</v>
      </c>
      <c r="Q6305" s="44">
        <v>0</v>
      </c>
      <c r="R6305" s="44">
        <v>18.260000000000002</v>
      </c>
      <c r="S6305" s="44">
        <v>1.59</v>
      </c>
      <c r="T6305" s="44">
        <v>14.31</v>
      </c>
      <c r="U6305" s="44">
        <v>53.18</v>
      </c>
      <c r="V6305" s="49" t="s">
        <v>24675</v>
      </c>
      <c r="W6305" s="42" t="s">
        <v>34</v>
      </c>
      <c r="X6305" s="43">
        <v>121938670746</v>
      </c>
      <c r="Y6305" s="43">
        <v>45325293091</v>
      </c>
      <c r="Z6305" s="43" t="s">
        <v>7980</v>
      </c>
      <c r="AA6305" s="37" t="str">
        <f>VLOOKUP(J6305, sku!B:C, 2, FALSE)</f>
        <v>1 Fogareiro 1 Boca + 1 Maçarico 915 + 2 Refis Guepardo</v>
      </c>
      <c r="AB6305" s="37" t="str">
        <f>VLOOKUP(J6305, sku!B:BM, 64, FALSE)</f>
        <v>Importação</v>
      </c>
      <c r="AC6305" s="37" t="str">
        <f>LEFT(pedidos[[#This Row],[SKU]],3)</f>
        <v>1FO</v>
      </c>
      <c r="AD6305" s="37" t="str" cm="1">
        <f t="array" aca="1" ref="AD6305" ca="1">IFERROR(
  INDEX(
    montadora[Montadora],
    MATCH(TRUE,LEFT(J6683,NÚCARACT(montadora[SKU Parcial]))=montadora[SKU Parcial],0)
  ),
  ""
)</f>
        <v/>
      </c>
    </row>
    <row r="6306" spans="1:30" x14ac:dyDescent="0.25">
      <c r="A6306" s="42" t="s">
        <v>24676</v>
      </c>
      <c r="B6306" s="42" t="s">
        <v>24677</v>
      </c>
      <c r="C6306" s="42" t="s">
        <v>24678</v>
      </c>
      <c r="D6306" s="42" t="s">
        <v>950</v>
      </c>
      <c r="E6306" s="42" t="s">
        <v>24679</v>
      </c>
      <c r="F6306" s="42" t="s">
        <v>93</v>
      </c>
      <c r="G6306" s="42" t="s">
        <v>11227</v>
      </c>
      <c r="H6306" s="7" t="s">
        <v>30</v>
      </c>
      <c r="I6306" s="42" t="s">
        <v>31</v>
      </c>
      <c r="J6306" s="42" t="s">
        <v>22166</v>
      </c>
      <c r="K6306" s="8" t="s">
        <v>25096</v>
      </c>
      <c r="L6306" s="7" t="s">
        <v>11229</v>
      </c>
      <c r="M6306" s="44">
        <v>1318.8</v>
      </c>
      <c r="N6306" s="7">
        <v>1</v>
      </c>
      <c r="O6306" s="44">
        <v>1252.8699999999999</v>
      </c>
      <c r="P6306" s="44">
        <v>510</v>
      </c>
      <c r="Q6306" s="44">
        <v>101.73</v>
      </c>
      <c r="R6306" s="44">
        <v>150.34</v>
      </c>
      <c r="S6306" s="44">
        <v>0</v>
      </c>
      <c r="T6306" s="44">
        <v>49.2</v>
      </c>
      <c r="U6306" s="44">
        <v>441.6</v>
      </c>
      <c r="V6306" s="49" t="s">
        <v>24680</v>
      </c>
      <c r="W6306" s="42" t="s">
        <v>34</v>
      </c>
      <c r="X6306" s="43">
        <v>122474173293</v>
      </c>
      <c r="Y6306" s="43">
        <v>45372731534</v>
      </c>
      <c r="Z6306" s="43" t="s">
        <v>7980</v>
      </c>
      <c r="AA6306" s="37" t="str">
        <f>VLOOKUP(J6306, sku!B:C, 2, FALSE)</f>
        <v>[HJ-RB539-7C-BK] Bagageiro de Teto de Alumínio 160 X 110cm - Grande</v>
      </c>
      <c r="AB6306" s="37" t="str">
        <f>VLOOKUP(J6306, sku!B:BM, 64, FALSE)</f>
        <v>Importação</v>
      </c>
      <c r="AC6306" s="37" t="str">
        <f>LEFT(pedidos[[#This Row],[SKU]],3)</f>
        <v>XBA</v>
      </c>
      <c r="AD6306" s="37" t="str" cm="1">
        <f t="array" aca="1" ref="AD6306" ca="1">IFERROR(
  INDEX(
    montadora[Montadora],
    MATCH(TRUE,LEFT(J6684,NÚCARACT(montadora[SKU Parcial]))=montadora[SKU Parcial],0)
  ),
  ""
)</f>
        <v/>
      </c>
    </row>
    <row r="6307" spans="1:30" x14ac:dyDescent="0.25">
      <c r="A6307" s="42" t="s">
        <v>23551</v>
      </c>
      <c r="B6307" s="42" t="s">
        <v>36</v>
      </c>
      <c r="C6307" s="42" t="s">
        <v>23552</v>
      </c>
      <c r="D6307" s="42" t="s">
        <v>27</v>
      </c>
      <c r="E6307" s="42" t="s">
        <v>981</v>
      </c>
      <c r="F6307" s="42" t="s">
        <v>982</v>
      </c>
      <c r="G6307" s="42" t="s">
        <v>11227</v>
      </c>
      <c r="H6307" s="7" t="s">
        <v>30</v>
      </c>
      <c r="I6307" s="42" t="s">
        <v>36</v>
      </c>
      <c r="J6307" s="42" t="s">
        <v>983</v>
      </c>
      <c r="K6307" s="8" t="s">
        <v>25556</v>
      </c>
      <c r="L6307" s="7" t="s">
        <v>33</v>
      </c>
      <c r="M6307" s="44">
        <v>438.8</v>
      </c>
      <c r="N6307" s="7">
        <v>1</v>
      </c>
      <c r="O6307" s="44">
        <v>440.39</v>
      </c>
      <c r="P6307" s="44">
        <v>228.5</v>
      </c>
      <c r="Q6307" s="44">
        <v>0</v>
      </c>
      <c r="R6307" s="44">
        <v>50.46</v>
      </c>
      <c r="S6307" s="44">
        <v>1.59</v>
      </c>
      <c r="T6307" s="44">
        <v>14.31</v>
      </c>
      <c r="U6307" s="44">
        <v>145.53</v>
      </c>
      <c r="V6307" s="49" t="s">
        <v>24681</v>
      </c>
      <c r="W6307" s="42" t="s">
        <v>34</v>
      </c>
      <c r="X6307" s="43">
        <v>122171894952</v>
      </c>
      <c r="Y6307" s="43">
        <v>45337164317</v>
      </c>
      <c r="Z6307" s="43" t="s">
        <v>7980</v>
      </c>
      <c r="AA6307" s="37" t="str">
        <f>VLOOKUP(J6307, sku!B:C, 2, FALSE)</f>
        <v>Fogareiro A Gás 2 Boca Portátil Com Maleta 10 Refil Camping</v>
      </c>
      <c r="AB6307" s="37" t="str">
        <f>VLOOKUP(J6307, sku!B:BM, 64, FALSE)</f>
        <v>Importação</v>
      </c>
      <c r="AC6307" s="37" t="str">
        <f>LEFT(pedidos[[#This Row],[SKU]],3)</f>
        <v>1FO</v>
      </c>
      <c r="AD6307" s="37" t="str" cm="1">
        <f t="array" aca="1" ref="AD6307" ca="1">IFERROR(
  INDEX(
    montadora[Montadora],
    MATCH(TRUE,LEFT(J6685,NÚCARACT(montadora[SKU Parcial]))=montadora[SKU Parcial],0)
  ),
  ""
)</f>
        <v/>
      </c>
    </row>
    <row r="6308" spans="1:30" x14ac:dyDescent="0.25">
      <c r="A6308" s="42" t="s">
        <v>23553</v>
      </c>
      <c r="B6308" s="42" t="s">
        <v>23554</v>
      </c>
      <c r="C6308" s="42" t="s">
        <v>23555</v>
      </c>
      <c r="D6308" s="42" t="s">
        <v>191</v>
      </c>
      <c r="E6308" s="42" t="s">
        <v>23556</v>
      </c>
      <c r="F6308" s="42" t="s">
        <v>23557</v>
      </c>
      <c r="G6308" s="42" t="s">
        <v>11227</v>
      </c>
      <c r="H6308" s="7" t="s">
        <v>47</v>
      </c>
      <c r="I6308" s="42" t="s">
        <v>31</v>
      </c>
      <c r="J6308" s="42" t="s">
        <v>17672</v>
      </c>
      <c r="K6308" s="8" t="s">
        <v>25545</v>
      </c>
      <c r="L6308" s="7" t="s">
        <v>11229</v>
      </c>
      <c r="M6308" s="44">
        <v>346.8</v>
      </c>
      <c r="N6308" s="7">
        <v>1</v>
      </c>
      <c r="O6308" s="44">
        <v>346.8</v>
      </c>
      <c r="P6308" s="44">
        <v>120</v>
      </c>
      <c r="Q6308" s="44">
        <v>28.16</v>
      </c>
      <c r="R6308" s="44">
        <v>58.96</v>
      </c>
      <c r="S6308" s="44">
        <v>0</v>
      </c>
      <c r="T6308" s="44">
        <v>24.95</v>
      </c>
      <c r="U6308" s="44">
        <v>114.73</v>
      </c>
      <c r="V6308" s="49" t="s">
        <v>24682</v>
      </c>
      <c r="W6308" s="42" t="s">
        <v>34</v>
      </c>
      <c r="X6308" s="43">
        <v>122015818614</v>
      </c>
      <c r="Y6308" s="43">
        <v>45329283394</v>
      </c>
      <c r="Z6308" s="43" t="s">
        <v>7980</v>
      </c>
      <c r="AA6308" s="37" t="str">
        <f>VLOOKUP(J6308, sku!B:C, 2, FALSE)</f>
        <v>Travessa Geral - Style - - - - - - - Preto</v>
      </c>
      <c r="AB6308" s="37" t="str">
        <f>VLOOKUP(J6308, sku!B:BM, 64, FALSE)</f>
        <v>Fabricação</v>
      </c>
      <c r="AC6308" s="37" t="str">
        <f>LEFT(pedidos[[#This Row],[SKU]],3)</f>
        <v>XST</v>
      </c>
      <c r="AD6308" s="37" t="str" cm="1">
        <f t="array" aca="1" ref="AD6308" ca="1">IFERROR(
  INDEX(
    montadora[Montadora],
    MATCH(TRUE,LEFT(J6686,NÚCARACT(montadora[SKU Parcial]))=montadora[SKU Parcial],0)
  ),
  ""
)</f>
        <v/>
      </c>
    </row>
    <row r="6309" spans="1:30" x14ac:dyDescent="0.25">
      <c r="A6309" s="42" t="s">
        <v>22417</v>
      </c>
      <c r="B6309" s="42" t="s">
        <v>22418</v>
      </c>
      <c r="C6309" s="42" t="s">
        <v>22419</v>
      </c>
      <c r="D6309" s="42" t="s">
        <v>27</v>
      </c>
      <c r="E6309" s="42" t="s">
        <v>992</v>
      </c>
      <c r="F6309" s="42" t="s">
        <v>993</v>
      </c>
      <c r="G6309" s="42" t="s">
        <v>11227</v>
      </c>
      <c r="H6309" s="7" t="s">
        <v>47</v>
      </c>
      <c r="I6309" s="42" t="s">
        <v>36</v>
      </c>
      <c r="J6309" s="42" t="s">
        <v>994</v>
      </c>
      <c r="K6309" s="8" t="s">
        <v>25601</v>
      </c>
      <c r="L6309" s="7" t="s">
        <v>33</v>
      </c>
      <c r="M6309" s="44">
        <v>168.8</v>
      </c>
      <c r="N6309" s="7">
        <v>1</v>
      </c>
      <c r="O6309" s="44">
        <v>170.39</v>
      </c>
      <c r="P6309" s="44">
        <v>70</v>
      </c>
      <c r="Q6309" s="44">
        <v>0</v>
      </c>
      <c r="R6309" s="44">
        <v>28.7</v>
      </c>
      <c r="S6309" s="44">
        <v>1.59</v>
      </c>
      <c r="T6309" s="44">
        <v>14.31</v>
      </c>
      <c r="U6309" s="44">
        <v>55.79</v>
      </c>
      <c r="V6309" s="49" t="s">
        <v>24683</v>
      </c>
      <c r="W6309" s="42" t="s">
        <v>34</v>
      </c>
      <c r="X6309" s="43">
        <v>120923733481</v>
      </c>
      <c r="Y6309" s="43">
        <v>45304036717</v>
      </c>
      <c r="Z6309" s="43" t="s">
        <v>7980</v>
      </c>
      <c r="AA6309" s="37" t="str">
        <f>VLOOKUP(J6309, sku!B:C, 2, FALSE)</f>
        <v>Smart Led Taytech 8000 Lumens - H4</v>
      </c>
      <c r="AB6309" s="37" t="str">
        <f>VLOOKUP(J6309, sku!B:BM, 64, FALSE)</f>
        <v>Revenda</v>
      </c>
      <c r="AC6309" s="37" t="str">
        <f>LEFT(pedidos[[#This Row],[SKU]],3)</f>
        <v>TT-</v>
      </c>
      <c r="AD6309" s="37" t="str" cm="1">
        <f t="array" aca="1" ref="AD6309" ca="1">IFERROR(
  INDEX(
    montadora[Montadora],
    MATCH(TRUE,LEFT(J6687,NÚCARACT(montadora[SKU Parcial]))=montadora[SKU Parcial],0)
  ),
  ""
)</f>
        <v/>
      </c>
    </row>
    <row r="6310" spans="1:30" x14ac:dyDescent="0.25">
      <c r="A6310" s="42" t="s">
        <v>25168</v>
      </c>
      <c r="B6310" s="42" t="s">
        <v>25169</v>
      </c>
      <c r="C6310" s="42" t="s">
        <v>25170</v>
      </c>
      <c r="D6310" s="42" t="s">
        <v>27</v>
      </c>
      <c r="E6310" s="42" t="s">
        <v>992</v>
      </c>
      <c r="F6310" s="42" t="s">
        <v>993</v>
      </c>
      <c r="G6310" s="42" t="s">
        <v>11227</v>
      </c>
      <c r="H6310" s="7" t="s">
        <v>47</v>
      </c>
      <c r="I6310" s="42" t="s">
        <v>36</v>
      </c>
      <c r="J6310" s="42" t="s">
        <v>994</v>
      </c>
      <c r="K6310" s="8" t="s">
        <v>25122</v>
      </c>
      <c r="L6310" s="7" t="s">
        <v>33</v>
      </c>
      <c r="M6310" s="44">
        <v>168.8</v>
      </c>
      <c r="N6310" s="7">
        <v>1</v>
      </c>
      <c r="O6310" s="44">
        <v>170.39</v>
      </c>
      <c r="P6310" s="44">
        <v>70</v>
      </c>
      <c r="Q6310" s="44">
        <v>0</v>
      </c>
      <c r="R6310" s="44">
        <v>28.7</v>
      </c>
      <c r="S6310" s="44">
        <v>1.59</v>
      </c>
      <c r="T6310" s="44">
        <v>14.31</v>
      </c>
      <c r="U6310" s="44">
        <v>55.79</v>
      </c>
      <c r="V6310" s="49" t="s">
        <v>24683</v>
      </c>
      <c r="W6310" s="42" t="s">
        <v>34</v>
      </c>
      <c r="X6310" s="43">
        <v>123560960466</v>
      </c>
      <c r="Y6310" s="43">
        <v>45396702507</v>
      </c>
      <c r="Z6310" s="43" t="s">
        <v>7980</v>
      </c>
      <c r="AA6310" s="37" t="str">
        <f>VLOOKUP(J6310, sku!B:C, 2, FALSE)</f>
        <v>Smart Led Taytech 8000 Lumens - H4</v>
      </c>
      <c r="AB6310" s="37" t="str">
        <f>VLOOKUP(J6310, sku!B:BM, 64, FALSE)</f>
        <v>Revenda</v>
      </c>
      <c r="AC6310" s="37" t="str">
        <f>LEFT(pedidos[[#This Row],[SKU]],3)</f>
        <v>TT-</v>
      </c>
      <c r="AD6310" s="37" t="str" cm="1">
        <f t="array" aca="1" ref="AD6310" ca="1">IFERROR(
  INDEX(
    montadora[Montadora],
    MATCH(TRUE,LEFT(J6688,NÚCARACT(montadora[SKU Parcial]))=montadora[SKU Parcial],0)
  ),
  ""
)</f>
        <v/>
      </c>
    </row>
    <row r="6311" spans="1:30" x14ac:dyDescent="0.25">
      <c r="A6311" s="42" t="s">
        <v>25696</v>
      </c>
      <c r="B6311" s="42" t="s">
        <v>36</v>
      </c>
      <c r="C6311" s="42" t="s">
        <v>25697</v>
      </c>
      <c r="D6311" s="42" t="s">
        <v>27</v>
      </c>
      <c r="E6311" s="42" t="s">
        <v>992</v>
      </c>
      <c r="F6311" s="42" t="s">
        <v>993</v>
      </c>
      <c r="G6311" s="42" t="s">
        <v>11227</v>
      </c>
      <c r="H6311" s="7" t="s">
        <v>47</v>
      </c>
      <c r="I6311" s="42" t="s">
        <v>36</v>
      </c>
      <c r="J6311" s="42" t="s">
        <v>994</v>
      </c>
      <c r="K6311" s="8" t="s">
        <v>25561</v>
      </c>
      <c r="L6311" s="7" t="s">
        <v>33</v>
      </c>
      <c r="M6311" s="44">
        <v>168.8</v>
      </c>
      <c r="N6311" s="7">
        <v>1</v>
      </c>
      <c r="O6311" s="44">
        <v>170.39</v>
      </c>
      <c r="P6311" s="44">
        <v>70</v>
      </c>
      <c r="Q6311" s="44">
        <v>0</v>
      </c>
      <c r="R6311" s="44">
        <v>28.7</v>
      </c>
      <c r="S6311" s="44">
        <v>1.59</v>
      </c>
      <c r="T6311" s="44">
        <v>14.31</v>
      </c>
      <c r="U6311" s="44">
        <v>55.79</v>
      </c>
      <c r="V6311" s="49" t="s">
        <v>24683</v>
      </c>
      <c r="W6311" s="42" t="s">
        <v>34</v>
      </c>
      <c r="X6311" s="43">
        <v>123550897123</v>
      </c>
      <c r="Y6311" s="43">
        <v>45422407574</v>
      </c>
      <c r="Z6311" s="43" t="s">
        <v>7980</v>
      </c>
      <c r="AA6311" s="37" t="str">
        <f>VLOOKUP(J6311, sku!B:C, 2, FALSE)</f>
        <v>Smart Led Taytech 8000 Lumens - H4</v>
      </c>
      <c r="AB6311" s="37" t="str">
        <f>VLOOKUP(J6311, sku!B:BM, 64, FALSE)</f>
        <v>Revenda</v>
      </c>
      <c r="AC6311" s="37" t="str">
        <f>LEFT(pedidos[[#This Row],[SKU]],3)</f>
        <v>TT-</v>
      </c>
      <c r="AD6311" s="37" t="str" cm="1">
        <f t="array" aca="1" ref="AD6311" ca="1">IFERROR(
  INDEX(
    montadora[Montadora],
    MATCH(TRUE,LEFT(J6689,NÚCARACT(montadora[SKU Parcial]))=montadora[SKU Parcial],0)
  ),
  ""
)</f>
        <v/>
      </c>
    </row>
    <row r="6312" spans="1:30" x14ac:dyDescent="0.25">
      <c r="A6312" s="42" t="s">
        <v>22420</v>
      </c>
      <c r="B6312" s="42" t="s">
        <v>22421</v>
      </c>
      <c r="C6312" s="42" t="s">
        <v>22422</v>
      </c>
      <c r="D6312" s="42" t="s">
        <v>27</v>
      </c>
      <c r="E6312" s="42" t="s">
        <v>22423</v>
      </c>
      <c r="F6312" s="42" t="s">
        <v>22424</v>
      </c>
      <c r="G6312" s="42" t="s">
        <v>11227</v>
      </c>
      <c r="H6312" s="7" t="s">
        <v>47</v>
      </c>
      <c r="I6312" s="42" t="s">
        <v>36</v>
      </c>
      <c r="J6312" s="42" t="s">
        <v>19450</v>
      </c>
      <c r="K6312" s="8" t="s">
        <v>25575</v>
      </c>
      <c r="L6312" s="7" t="s">
        <v>11229</v>
      </c>
      <c r="M6312" s="44">
        <v>338.8</v>
      </c>
      <c r="N6312" s="7">
        <v>1</v>
      </c>
      <c r="O6312" s="44">
        <v>338.8</v>
      </c>
      <c r="P6312" s="44">
        <v>120</v>
      </c>
      <c r="Q6312" s="44">
        <v>27.51</v>
      </c>
      <c r="R6312" s="44">
        <v>57.6</v>
      </c>
      <c r="S6312" s="44">
        <v>0</v>
      </c>
      <c r="T6312" s="44">
        <v>22.45</v>
      </c>
      <c r="U6312" s="44">
        <v>111.24</v>
      </c>
      <c r="V6312" s="49" t="s">
        <v>24684</v>
      </c>
      <c r="W6312" s="42" t="s">
        <v>34</v>
      </c>
      <c r="X6312" s="43">
        <v>120691374437</v>
      </c>
      <c r="Y6312" s="43">
        <v>45293175662</v>
      </c>
      <c r="Z6312" s="43" t="s">
        <v>7980</v>
      </c>
      <c r="AA6312" s="37" t="str">
        <f>VLOOKUP(J6312, sku!B:C, 2, FALSE)</f>
        <v>Travessa Mitsubishi - Tubular - - - Airtrek - - - Preto</v>
      </c>
      <c r="AB6312" s="37" t="str">
        <f>VLOOKUP(J6312, sku!B:BM, 64, FALSE)</f>
        <v>Fabricação</v>
      </c>
      <c r="AC6312" s="37" t="str">
        <f>LEFT(pedidos[[#This Row],[SKU]],3)</f>
        <v>XMT</v>
      </c>
      <c r="AD6312" s="37" t="str" cm="1">
        <f t="array" aca="1" ref="AD6312" ca="1">IFERROR(
  INDEX(
    montadora[Montadora],
    MATCH(TRUE,LEFT(J6690,NÚCARACT(montadora[SKU Parcial]))=montadora[SKU Parcial],0)
  ),
  ""
)</f>
        <v/>
      </c>
    </row>
    <row r="6313" spans="1:30" x14ac:dyDescent="0.25">
      <c r="A6313" s="42" t="s">
        <v>22425</v>
      </c>
      <c r="B6313" s="42" t="s">
        <v>22426</v>
      </c>
      <c r="C6313" s="42" t="s">
        <v>301</v>
      </c>
      <c r="D6313" s="42" t="s">
        <v>27</v>
      </c>
      <c r="E6313" s="42" t="s">
        <v>6300</v>
      </c>
      <c r="F6313" s="42" t="s">
        <v>623</v>
      </c>
      <c r="G6313" s="42" t="s">
        <v>11227</v>
      </c>
      <c r="H6313" s="7" t="s">
        <v>47</v>
      </c>
      <c r="I6313" s="42" t="s">
        <v>31</v>
      </c>
      <c r="J6313" s="42" t="s">
        <v>668</v>
      </c>
      <c r="K6313" s="8" t="s">
        <v>25599</v>
      </c>
      <c r="L6313" s="7" t="s">
        <v>11229</v>
      </c>
      <c r="M6313" s="44">
        <v>338.8</v>
      </c>
      <c r="N6313" s="7">
        <v>1</v>
      </c>
      <c r="O6313" s="44">
        <v>338.8</v>
      </c>
      <c r="P6313" s="44">
        <v>120</v>
      </c>
      <c r="Q6313" s="44">
        <v>27.51</v>
      </c>
      <c r="R6313" s="44">
        <v>57.6</v>
      </c>
      <c r="S6313" s="44">
        <v>0</v>
      </c>
      <c r="T6313" s="44">
        <v>22.45</v>
      </c>
      <c r="U6313" s="44">
        <v>111.24</v>
      </c>
      <c r="V6313" s="49" t="s">
        <v>24684</v>
      </c>
      <c r="W6313" s="42" t="s">
        <v>34</v>
      </c>
      <c r="X6313" s="43">
        <v>121489667502</v>
      </c>
      <c r="Y6313" s="43">
        <v>45306071054</v>
      </c>
      <c r="Z6313" s="43" t="s">
        <v>7980</v>
      </c>
      <c r="AA6313" s="37" t="str">
        <f>VLOOKUP(J6313, sku!B:C, 2, FALSE)</f>
        <v>Travessa Jeep - Style - - - Compass - - - Preto</v>
      </c>
      <c r="AB6313" s="37" t="str">
        <f>VLOOKUP(J6313, sku!B:BM, 64, FALSE)</f>
        <v>Fabricação</v>
      </c>
      <c r="AC6313" s="37" t="str">
        <f>LEFT(pedidos[[#This Row],[SKU]],3)</f>
        <v>XJP</v>
      </c>
      <c r="AD6313" s="37" t="str" cm="1">
        <f t="array" aca="1" ref="AD6313" ca="1">IFERROR(
  INDEX(
    montadora[Montadora],
    MATCH(TRUE,LEFT(J6691,NÚCARACT(montadora[SKU Parcial]))=montadora[SKU Parcial],0)
  ),
  ""
)</f>
        <v/>
      </c>
    </row>
    <row r="6314" spans="1:30" x14ac:dyDescent="0.25">
      <c r="A6314" s="42" t="s">
        <v>23558</v>
      </c>
      <c r="B6314" s="42" t="s">
        <v>23559</v>
      </c>
      <c r="C6314" s="42" t="s">
        <v>23560</v>
      </c>
      <c r="D6314" s="42" t="s">
        <v>709</v>
      </c>
      <c r="E6314" s="42" t="s">
        <v>6300</v>
      </c>
      <c r="F6314" s="42" t="s">
        <v>623</v>
      </c>
      <c r="G6314" s="42" t="s">
        <v>11227</v>
      </c>
      <c r="H6314" s="7" t="s">
        <v>47</v>
      </c>
      <c r="I6314" s="42" t="s">
        <v>31</v>
      </c>
      <c r="J6314" s="42" t="s">
        <v>1639</v>
      </c>
      <c r="K6314" s="8" t="s">
        <v>25545</v>
      </c>
      <c r="L6314" s="7" t="s">
        <v>11229</v>
      </c>
      <c r="M6314" s="44">
        <v>338.8</v>
      </c>
      <c r="N6314" s="7">
        <v>1</v>
      </c>
      <c r="O6314" s="44">
        <v>338.8</v>
      </c>
      <c r="P6314" s="44">
        <v>120</v>
      </c>
      <c r="Q6314" s="44">
        <v>27.51</v>
      </c>
      <c r="R6314" s="44">
        <v>57.6</v>
      </c>
      <c r="S6314" s="44">
        <v>0</v>
      </c>
      <c r="T6314" s="44">
        <v>22.45</v>
      </c>
      <c r="U6314" s="44">
        <v>111.24</v>
      </c>
      <c r="V6314" s="49" t="s">
        <v>24684</v>
      </c>
      <c r="W6314" s="42" t="s">
        <v>34</v>
      </c>
      <c r="X6314" s="43">
        <v>122005907834</v>
      </c>
      <c r="Y6314" s="43">
        <v>45328422339</v>
      </c>
      <c r="Z6314" s="43" t="s">
        <v>7980</v>
      </c>
      <c r="AA6314" s="37" t="str">
        <f>VLOOKUP(J6314, sku!B:C, 2, FALSE)</f>
        <v>Travessa Fiat - Style - - - Pulse - - - Preto</v>
      </c>
      <c r="AB6314" s="37" t="str">
        <f>VLOOKUP(J6314, sku!B:BM, 64, FALSE)</f>
        <v>Fabricação</v>
      </c>
      <c r="AC6314" s="37" t="str">
        <f>LEFT(pedidos[[#This Row],[SKU]],3)</f>
        <v>XFI</v>
      </c>
      <c r="AD6314" s="37" t="str" cm="1">
        <f t="array" aca="1" ref="AD6314" ca="1">IFERROR(
  INDEX(
    montadora[Montadora],
    MATCH(TRUE,LEFT(J6692,NÚCARACT(montadora[SKU Parcial]))=montadora[SKU Parcial],0)
  ),
  ""
)</f>
        <v/>
      </c>
    </row>
    <row r="6315" spans="1:30" x14ac:dyDescent="0.25">
      <c r="A6315" s="42" t="s">
        <v>22427</v>
      </c>
      <c r="B6315" s="42" t="s">
        <v>22428</v>
      </c>
      <c r="C6315" s="42" t="s">
        <v>1113</v>
      </c>
      <c r="D6315" s="42" t="s">
        <v>27</v>
      </c>
      <c r="E6315" s="42" t="s">
        <v>1010</v>
      </c>
      <c r="F6315" s="42" t="s">
        <v>1011</v>
      </c>
      <c r="G6315" s="42" t="s">
        <v>11227</v>
      </c>
      <c r="H6315" s="7" t="s">
        <v>47</v>
      </c>
      <c r="I6315" s="42" t="s">
        <v>36</v>
      </c>
      <c r="J6315" s="42" t="s">
        <v>267</v>
      </c>
      <c r="K6315" s="8" t="s">
        <v>25619</v>
      </c>
      <c r="L6315" s="7" t="s">
        <v>804</v>
      </c>
      <c r="M6315" s="44">
        <v>408.8</v>
      </c>
      <c r="N6315" s="7">
        <v>1</v>
      </c>
      <c r="O6315" s="44">
        <v>408.8</v>
      </c>
      <c r="P6315" s="44">
        <v>145</v>
      </c>
      <c r="Q6315" s="44">
        <v>33.19</v>
      </c>
      <c r="R6315" s="44">
        <v>69.5</v>
      </c>
      <c r="S6315" s="44">
        <v>0</v>
      </c>
      <c r="T6315" s="44">
        <v>26.95</v>
      </c>
      <c r="U6315" s="44">
        <v>134.16</v>
      </c>
      <c r="V6315" s="49" t="s">
        <v>24321</v>
      </c>
      <c r="W6315" s="42" t="s">
        <v>34</v>
      </c>
      <c r="X6315" s="43">
        <v>120731868370</v>
      </c>
      <c r="Y6315" s="43">
        <v>45271036055</v>
      </c>
      <c r="Z6315" s="43" t="s">
        <v>7980</v>
      </c>
      <c r="AA6315" s="37" t="str">
        <f>VLOOKUP(J6315, sku!B:C, 2, FALSE)</f>
        <v>Travessa Fiat - Way - - - Uno Way - 2011 A 2021 - Preto</v>
      </c>
      <c r="AB6315" s="37" t="str">
        <f>VLOOKUP(J6315, sku!B:BM, 64, FALSE)</f>
        <v>Fabricação</v>
      </c>
      <c r="AC6315" s="37" t="str">
        <f>LEFT(pedidos[[#This Row],[SKU]],3)</f>
        <v>XFI</v>
      </c>
      <c r="AD6315" s="37" t="str" cm="1">
        <f t="array" aca="1" ref="AD6315" ca="1">IFERROR(
  INDEX(
    montadora[Montadora],
    MATCH(TRUE,LEFT(J6693,NÚCARACT(montadora[SKU Parcial]))=montadora[SKU Parcial],0)
  ),
  ""
)</f>
        <v/>
      </c>
    </row>
    <row r="6316" spans="1:30" x14ac:dyDescent="0.25">
      <c r="A6316" s="42" t="s">
        <v>22429</v>
      </c>
      <c r="B6316" s="42" t="s">
        <v>36</v>
      </c>
      <c r="C6316" s="42" t="s">
        <v>22430</v>
      </c>
      <c r="D6316" s="42" t="s">
        <v>138</v>
      </c>
      <c r="E6316" s="42" t="s">
        <v>1010</v>
      </c>
      <c r="F6316" s="42" t="s">
        <v>1011</v>
      </c>
      <c r="G6316" s="42" t="s">
        <v>11227</v>
      </c>
      <c r="H6316" s="7" t="s">
        <v>47</v>
      </c>
      <c r="I6316" s="42" t="s">
        <v>36</v>
      </c>
      <c r="J6316" s="42" t="s">
        <v>267</v>
      </c>
      <c r="K6316" s="8" t="s">
        <v>25619</v>
      </c>
      <c r="L6316" s="7" t="s">
        <v>804</v>
      </c>
      <c r="M6316" s="44">
        <v>408.8</v>
      </c>
      <c r="N6316" s="7">
        <v>1</v>
      </c>
      <c r="O6316" s="44">
        <v>408.8</v>
      </c>
      <c r="P6316" s="44">
        <v>145</v>
      </c>
      <c r="Q6316" s="44">
        <v>33.19</v>
      </c>
      <c r="R6316" s="44">
        <v>69.5</v>
      </c>
      <c r="S6316" s="44">
        <v>0</v>
      </c>
      <c r="T6316" s="44">
        <v>26.95</v>
      </c>
      <c r="U6316" s="44">
        <v>134.16</v>
      </c>
      <c r="V6316" s="49" t="s">
        <v>24321</v>
      </c>
      <c r="W6316" s="42" t="s">
        <v>34</v>
      </c>
      <c r="X6316" s="43">
        <v>120824502954</v>
      </c>
      <c r="Y6316" s="43">
        <v>45274401049</v>
      </c>
      <c r="Z6316" s="43" t="s">
        <v>7980</v>
      </c>
      <c r="AA6316" s="37" t="str">
        <f>VLOOKUP(J6316, sku!B:C, 2, FALSE)</f>
        <v>Travessa Fiat - Way - - - Uno Way - 2011 A 2021 - Preto</v>
      </c>
      <c r="AB6316" s="37" t="str">
        <f>VLOOKUP(J6316, sku!B:BM, 64, FALSE)</f>
        <v>Fabricação</v>
      </c>
      <c r="AC6316" s="37" t="str">
        <f>LEFT(pedidos[[#This Row],[SKU]],3)</f>
        <v>XFI</v>
      </c>
      <c r="AD6316" s="37" t="str" cm="1">
        <f t="array" aca="1" ref="AD6316" ca="1">IFERROR(
  INDEX(
    montadora[Montadora],
    MATCH(TRUE,LEFT(J6694,NÚCARACT(montadora[SKU Parcial]))=montadora[SKU Parcial],0)
  ),
  ""
)</f>
        <v/>
      </c>
    </row>
    <row r="6317" spans="1:30" x14ac:dyDescent="0.25">
      <c r="A6317" s="42" t="s">
        <v>22431</v>
      </c>
      <c r="B6317" s="42" t="s">
        <v>22432</v>
      </c>
      <c r="C6317" s="42" t="s">
        <v>22433</v>
      </c>
      <c r="D6317" s="42" t="s">
        <v>27</v>
      </c>
      <c r="E6317" s="42" t="s">
        <v>1010</v>
      </c>
      <c r="F6317" s="42" t="s">
        <v>1011</v>
      </c>
      <c r="G6317" s="42" t="s">
        <v>11227</v>
      </c>
      <c r="H6317" s="7" t="s">
        <v>47</v>
      </c>
      <c r="I6317" s="42" t="s">
        <v>36</v>
      </c>
      <c r="J6317" s="42" t="s">
        <v>267</v>
      </c>
      <c r="K6317" s="8" t="s">
        <v>25557</v>
      </c>
      <c r="L6317" s="7" t="s">
        <v>804</v>
      </c>
      <c r="M6317" s="44">
        <v>408.8</v>
      </c>
      <c r="N6317" s="7">
        <v>1</v>
      </c>
      <c r="O6317" s="44">
        <v>408.8</v>
      </c>
      <c r="P6317" s="44">
        <v>145</v>
      </c>
      <c r="Q6317" s="44">
        <v>33.19</v>
      </c>
      <c r="R6317" s="44">
        <v>69.5</v>
      </c>
      <c r="S6317" s="44">
        <v>0</v>
      </c>
      <c r="T6317" s="44">
        <v>26.95</v>
      </c>
      <c r="U6317" s="44">
        <v>134.16</v>
      </c>
      <c r="V6317" s="49" t="s">
        <v>24321</v>
      </c>
      <c r="W6317" s="42" t="s">
        <v>34</v>
      </c>
      <c r="X6317" s="43">
        <v>120334880605</v>
      </c>
      <c r="Y6317" s="43">
        <v>45275723590</v>
      </c>
      <c r="Z6317" s="43" t="s">
        <v>7980</v>
      </c>
      <c r="AA6317" s="37" t="str">
        <f>VLOOKUP(J6317, sku!B:C, 2, FALSE)</f>
        <v>Travessa Fiat - Way - - - Uno Way - 2011 A 2021 - Preto</v>
      </c>
      <c r="AB6317" s="37" t="str">
        <f>VLOOKUP(J6317, sku!B:BM, 64, FALSE)</f>
        <v>Fabricação</v>
      </c>
      <c r="AC6317" s="37" t="str">
        <f>LEFT(pedidos[[#This Row],[SKU]],3)</f>
        <v>XFI</v>
      </c>
      <c r="AD6317" s="37" t="str" cm="1">
        <f t="array" aca="1" ref="AD6317" ca="1">IFERROR(
  INDEX(
    montadora[Montadora],
    MATCH(TRUE,LEFT(J6695,NÚCARACT(montadora[SKU Parcial]))=montadora[SKU Parcial],0)
  ),
  ""
)</f>
        <v/>
      </c>
    </row>
    <row r="6318" spans="1:30" x14ac:dyDescent="0.25">
      <c r="A6318" s="42" t="s">
        <v>22434</v>
      </c>
      <c r="B6318" s="42" t="s">
        <v>36</v>
      </c>
      <c r="C6318" s="42" t="s">
        <v>5969</v>
      </c>
      <c r="D6318" s="42" t="s">
        <v>138</v>
      </c>
      <c r="E6318" s="42" t="s">
        <v>1010</v>
      </c>
      <c r="F6318" s="42" t="s">
        <v>1011</v>
      </c>
      <c r="G6318" s="42" t="s">
        <v>11227</v>
      </c>
      <c r="H6318" s="7" t="s">
        <v>47</v>
      </c>
      <c r="I6318" s="42" t="s">
        <v>36</v>
      </c>
      <c r="J6318" s="42" t="s">
        <v>267</v>
      </c>
      <c r="K6318" s="8" t="s">
        <v>25599</v>
      </c>
      <c r="L6318" s="7" t="s">
        <v>804</v>
      </c>
      <c r="M6318" s="44">
        <v>408.8</v>
      </c>
      <c r="N6318" s="7">
        <v>1</v>
      </c>
      <c r="O6318" s="44">
        <v>408.8</v>
      </c>
      <c r="P6318" s="44">
        <v>145</v>
      </c>
      <c r="Q6318" s="44">
        <v>33.19</v>
      </c>
      <c r="R6318" s="44">
        <v>69.5</v>
      </c>
      <c r="S6318" s="44">
        <v>0</v>
      </c>
      <c r="T6318" s="44">
        <v>26.95</v>
      </c>
      <c r="U6318" s="44">
        <v>134.16</v>
      </c>
      <c r="V6318" s="49" t="s">
        <v>24321</v>
      </c>
      <c r="W6318" s="42" t="s">
        <v>34</v>
      </c>
      <c r="X6318" s="43">
        <v>121490545700</v>
      </c>
      <c r="Y6318" s="43">
        <v>45305880653</v>
      </c>
      <c r="Z6318" s="43" t="s">
        <v>7980</v>
      </c>
      <c r="AA6318" s="37" t="str">
        <f>VLOOKUP(J6318, sku!B:C, 2, FALSE)</f>
        <v>Travessa Fiat - Way - - - Uno Way - 2011 A 2021 - Preto</v>
      </c>
      <c r="AB6318" s="37" t="str">
        <f>VLOOKUP(J6318, sku!B:BM, 64, FALSE)</f>
        <v>Fabricação</v>
      </c>
      <c r="AC6318" s="37" t="str">
        <f>LEFT(pedidos[[#This Row],[SKU]],3)</f>
        <v>XFI</v>
      </c>
      <c r="AD6318" s="37" t="str" cm="1">
        <f t="array" aca="1" ref="AD6318" ca="1">IFERROR(
  INDEX(
    montadora[Montadora],
    MATCH(TRUE,LEFT(J6696,NÚCARACT(montadora[SKU Parcial]))=montadora[SKU Parcial],0)
  ),
  ""
)</f>
        <v/>
      </c>
    </row>
    <row r="6319" spans="1:30" x14ac:dyDescent="0.25">
      <c r="A6319" s="42" t="s">
        <v>22435</v>
      </c>
      <c r="B6319" s="42" t="s">
        <v>22436</v>
      </c>
      <c r="C6319" s="42" t="s">
        <v>22437</v>
      </c>
      <c r="D6319" s="42" t="s">
        <v>45</v>
      </c>
      <c r="E6319" s="42" t="s">
        <v>1010</v>
      </c>
      <c r="F6319" s="42" t="s">
        <v>1011</v>
      </c>
      <c r="G6319" s="42" t="s">
        <v>11227</v>
      </c>
      <c r="H6319" s="7" t="s">
        <v>47</v>
      </c>
      <c r="I6319" s="42" t="s">
        <v>36</v>
      </c>
      <c r="J6319" s="42" t="s">
        <v>267</v>
      </c>
      <c r="K6319" s="8" t="s">
        <v>25675</v>
      </c>
      <c r="L6319" s="7" t="s">
        <v>804</v>
      </c>
      <c r="M6319" s="44">
        <v>408.8</v>
      </c>
      <c r="N6319" s="7">
        <v>1</v>
      </c>
      <c r="O6319" s="44">
        <v>408.8</v>
      </c>
      <c r="P6319" s="44">
        <v>145</v>
      </c>
      <c r="Q6319" s="44">
        <v>33.19</v>
      </c>
      <c r="R6319" s="44">
        <v>69.5</v>
      </c>
      <c r="S6319" s="44">
        <v>0</v>
      </c>
      <c r="T6319" s="44">
        <v>26.95</v>
      </c>
      <c r="U6319" s="44">
        <v>134.16</v>
      </c>
      <c r="V6319" s="49" t="s">
        <v>24321</v>
      </c>
      <c r="W6319" s="42" t="s">
        <v>34</v>
      </c>
      <c r="X6319" s="43">
        <v>121739491102</v>
      </c>
      <c r="Y6319" s="43">
        <v>45316135426</v>
      </c>
      <c r="Z6319" s="43" t="s">
        <v>7980</v>
      </c>
      <c r="AA6319" s="37" t="str">
        <f>VLOOKUP(J6319, sku!B:C, 2, FALSE)</f>
        <v>Travessa Fiat - Way - - - Uno Way - 2011 A 2021 - Preto</v>
      </c>
      <c r="AB6319" s="37" t="str">
        <f>VLOOKUP(J6319, sku!B:BM, 64, FALSE)</f>
        <v>Fabricação</v>
      </c>
      <c r="AC6319" s="37" t="str">
        <f>LEFT(pedidos[[#This Row],[SKU]],3)</f>
        <v>XFI</v>
      </c>
      <c r="AD6319" s="37" t="str" cm="1">
        <f t="array" aca="1" ref="AD6319" ca="1">IFERROR(
  INDEX(
    montadora[Montadora],
    MATCH(TRUE,LEFT(J6697,NÚCARACT(montadora[SKU Parcial]))=montadora[SKU Parcial],0)
  ),
  ""
)</f>
        <v/>
      </c>
    </row>
    <row r="6320" spans="1:30" x14ac:dyDescent="0.25">
      <c r="A6320" s="42" t="s">
        <v>22438</v>
      </c>
      <c r="B6320" s="42" t="s">
        <v>22439</v>
      </c>
      <c r="C6320" s="42" t="s">
        <v>261</v>
      </c>
      <c r="D6320" s="42" t="s">
        <v>138</v>
      </c>
      <c r="E6320" s="42" t="s">
        <v>293</v>
      </c>
      <c r="F6320" s="42" t="s">
        <v>294</v>
      </c>
      <c r="G6320" s="42" t="s">
        <v>11227</v>
      </c>
      <c r="H6320" s="7" t="s">
        <v>47</v>
      </c>
      <c r="I6320" s="42" t="s">
        <v>36</v>
      </c>
      <c r="J6320" s="42" t="s">
        <v>267</v>
      </c>
      <c r="K6320" s="8" t="s">
        <v>25675</v>
      </c>
      <c r="L6320" s="7" t="s">
        <v>11229</v>
      </c>
      <c r="M6320" s="44">
        <v>408.8</v>
      </c>
      <c r="N6320" s="7">
        <v>1</v>
      </c>
      <c r="O6320" s="44">
        <v>408.8</v>
      </c>
      <c r="P6320" s="44">
        <v>145</v>
      </c>
      <c r="Q6320" s="44">
        <v>33.19</v>
      </c>
      <c r="R6320" s="44">
        <v>69.5</v>
      </c>
      <c r="S6320" s="44">
        <v>0</v>
      </c>
      <c r="T6320" s="44">
        <v>26.95</v>
      </c>
      <c r="U6320" s="44">
        <v>134.16</v>
      </c>
      <c r="V6320" s="49" t="s">
        <v>24321</v>
      </c>
      <c r="W6320" s="42" t="s">
        <v>34</v>
      </c>
      <c r="X6320" s="43">
        <v>121282336963</v>
      </c>
      <c r="Y6320" s="43">
        <v>45318792563</v>
      </c>
      <c r="Z6320" s="43" t="s">
        <v>7980</v>
      </c>
      <c r="AA6320" s="37" t="str">
        <f>VLOOKUP(J6320, sku!B:C, 2, FALSE)</f>
        <v>Travessa Fiat - Way - - - Uno Way - 2011 A 2021 - Preto</v>
      </c>
      <c r="AB6320" s="37" t="str">
        <f>VLOOKUP(J6320, sku!B:BM, 64, FALSE)</f>
        <v>Fabricação</v>
      </c>
      <c r="AC6320" s="37" t="str">
        <f>LEFT(pedidos[[#This Row],[SKU]],3)</f>
        <v>XFI</v>
      </c>
      <c r="AD6320" s="37" t="str" cm="1">
        <f t="array" aca="1" ref="AD6320" ca="1">IFERROR(
  INDEX(
    montadora[Montadora],
    MATCH(TRUE,LEFT(J6698,NÚCARACT(montadora[SKU Parcial]))=montadora[SKU Parcial],0)
  ),
  ""
)</f>
        <v/>
      </c>
    </row>
    <row r="6321" spans="1:30" x14ac:dyDescent="0.25">
      <c r="A6321" s="42" t="s">
        <v>23561</v>
      </c>
      <c r="B6321" s="42" t="s">
        <v>23562</v>
      </c>
      <c r="C6321" s="42" t="s">
        <v>7632</v>
      </c>
      <c r="D6321" s="42" t="s">
        <v>420</v>
      </c>
      <c r="E6321" s="42" t="s">
        <v>1010</v>
      </c>
      <c r="F6321" s="42" t="s">
        <v>1011</v>
      </c>
      <c r="G6321" s="42" t="s">
        <v>11227</v>
      </c>
      <c r="H6321" s="7" t="s">
        <v>47</v>
      </c>
      <c r="I6321" s="42" t="s">
        <v>36</v>
      </c>
      <c r="J6321" s="42" t="s">
        <v>267</v>
      </c>
      <c r="K6321" s="8" t="s">
        <v>25600</v>
      </c>
      <c r="L6321" s="7" t="s">
        <v>804</v>
      </c>
      <c r="M6321" s="44">
        <v>408.8</v>
      </c>
      <c r="N6321" s="7">
        <v>1</v>
      </c>
      <c r="O6321" s="44">
        <v>408.8</v>
      </c>
      <c r="P6321" s="44">
        <v>145</v>
      </c>
      <c r="Q6321" s="44">
        <v>33.19</v>
      </c>
      <c r="R6321" s="44">
        <v>69.5</v>
      </c>
      <c r="S6321" s="44">
        <v>0</v>
      </c>
      <c r="T6321" s="44">
        <v>26.95</v>
      </c>
      <c r="U6321" s="44">
        <v>134.16</v>
      </c>
      <c r="V6321" s="49" t="s">
        <v>24321</v>
      </c>
      <c r="W6321" s="42" t="s">
        <v>34</v>
      </c>
      <c r="X6321" s="43">
        <v>121357283715</v>
      </c>
      <c r="Y6321" s="43">
        <v>45322287752</v>
      </c>
      <c r="Z6321" s="43" t="s">
        <v>7980</v>
      </c>
      <c r="AA6321" s="37" t="str">
        <f>VLOOKUP(J6321, sku!B:C, 2, FALSE)</f>
        <v>Travessa Fiat - Way - - - Uno Way - 2011 A 2021 - Preto</v>
      </c>
      <c r="AB6321" s="37" t="str">
        <f>VLOOKUP(J6321, sku!B:BM, 64, FALSE)</f>
        <v>Fabricação</v>
      </c>
      <c r="AC6321" s="37" t="str">
        <f>LEFT(pedidos[[#This Row],[SKU]],3)</f>
        <v>XFI</v>
      </c>
      <c r="AD6321" s="37" t="str" cm="1">
        <f t="array" aca="1" ref="AD6321" ca="1">IFERROR(
  INDEX(
    montadora[Montadora],
    MATCH(TRUE,LEFT(J6699,NÚCARACT(montadora[SKU Parcial]))=montadora[SKU Parcial],0)
  ),
  ""
)</f>
        <v/>
      </c>
    </row>
    <row r="6322" spans="1:30" x14ac:dyDescent="0.25">
      <c r="A6322" s="42" t="s">
        <v>23563</v>
      </c>
      <c r="B6322" s="42" t="s">
        <v>36</v>
      </c>
      <c r="C6322" s="42" t="s">
        <v>23564</v>
      </c>
      <c r="D6322" s="42" t="s">
        <v>830</v>
      </c>
      <c r="E6322" s="42" t="s">
        <v>1010</v>
      </c>
      <c r="F6322" s="42" t="s">
        <v>1011</v>
      </c>
      <c r="G6322" s="42" t="s">
        <v>11227</v>
      </c>
      <c r="H6322" s="7" t="s">
        <v>47</v>
      </c>
      <c r="I6322" s="42" t="s">
        <v>36</v>
      </c>
      <c r="J6322" s="42" t="s">
        <v>267</v>
      </c>
      <c r="K6322" s="8" t="s">
        <v>25600</v>
      </c>
      <c r="L6322" s="7" t="s">
        <v>804</v>
      </c>
      <c r="M6322" s="44">
        <v>408.8</v>
      </c>
      <c r="N6322" s="7">
        <v>1</v>
      </c>
      <c r="O6322" s="44">
        <v>408.8</v>
      </c>
      <c r="P6322" s="44">
        <v>145</v>
      </c>
      <c r="Q6322" s="44">
        <v>33.19</v>
      </c>
      <c r="R6322" s="44">
        <v>69.5</v>
      </c>
      <c r="S6322" s="44">
        <v>0</v>
      </c>
      <c r="T6322" s="44">
        <v>26.95</v>
      </c>
      <c r="U6322" s="44">
        <v>134.16</v>
      </c>
      <c r="V6322" s="49" t="s">
        <v>24321</v>
      </c>
      <c r="W6322" s="42" t="s">
        <v>34</v>
      </c>
      <c r="X6322" s="43">
        <v>121918771268</v>
      </c>
      <c r="Y6322" s="43">
        <v>45324137091</v>
      </c>
      <c r="Z6322" s="43" t="s">
        <v>7980</v>
      </c>
      <c r="AA6322" s="37" t="str">
        <f>VLOOKUP(J6322, sku!B:C, 2, FALSE)</f>
        <v>Travessa Fiat - Way - - - Uno Way - 2011 A 2021 - Preto</v>
      </c>
      <c r="AB6322" s="37" t="str">
        <f>VLOOKUP(J6322, sku!B:BM, 64, FALSE)</f>
        <v>Fabricação</v>
      </c>
      <c r="AC6322" s="37" t="str">
        <f>LEFT(pedidos[[#This Row],[SKU]],3)</f>
        <v>XFI</v>
      </c>
      <c r="AD6322" s="37" t="str" cm="1">
        <f t="array" aca="1" ref="AD6322" ca="1">IFERROR(
  INDEX(
    montadora[Montadora],
    MATCH(TRUE,LEFT(J6700,NÚCARACT(montadora[SKU Parcial]))=montadora[SKU Parcial],0)
  ),
  ""
)</f>
        <v/>
      </c>
    </row>
    <row r="6323" spans="1:30" x14ac:dyDescent="0.25">
      <c r="A6323" s="42" t="s">
        <v>23565</v>
      </c>
      <c r="B6323" s="42" t="s">
        <v>36</v>
      </c>
      <c r="C6323" s="42" t="s">
        <v>23566</v>
      </c>
      <c r="D6323" s="42" t="s">
        <v>191</v>
      </c>
      <c r="E6323" s="42" t="s">
        <v>1010</v>
      </c>
      <c r="F6323" s="42" t="s">
        <v>1011</v>
      </c>
      <c r="G6323" s="42" t="s">
        <v>11227</v>
      </c>
      <c r="H6323" s="7" t="s">
        <v>47</v>
      </c>
      <c r="I6323" s="42" t="s">
        <v>36</v>
      </c>
      <c r="J6323" s="42" t="s">
        <v>267</v>
      </c>
      <c r="K6323" s="8" t="s">
        <v>25545</v>
      </c>
      <c r="L6323" s="7" t="s">
        <v>804</v>
      </c>
      <c r="M6323" s="44">
        <v>408.8</v>
      </c>
      <c r="N6323" s="7">
        <v>1</v>
      </c>
      <c r="O6323" s="44">
        <v>408.8</v>
      </c>
      <c r="P6323" s="44">
        <v>145</v>
      </c>
      <c r="Q6323" s="44">
        <v>33.19</v>
      </c>
      <c r="R6323" s="44">
        <v>69.5</v>
      </c>
      <c r="S6323" s="44">
        <v>0</v>
      </c>
      <c r="T6323" s="44">
        <v>26.95</v>
      </c>
      <c r="U6323" s="44">
        <v>134.16</v>
      </c>
      <c r="V6323" s="49" t="s">
        <v>24321</v>
      </c>
      <c r="W6323" s="42" t="s">
        <v>34</v>
      </c>
      <c r="X6323" s="43">
        <v>122022570278</v>
      </c>
      <c r="Y6323" s="43">
        <v>45329495419</v>
      </c>
      <c r="Z6323" s="43" t="s">
        <v>7980</v>
      </c>
      <c r="AA6323" s="37" t="str">
        <f>VLOOKUP(J6323, sku!B:C, 2, FALSE)</f>
        <v>Travessa Fiat - Way - - - Uno Way - 2011 A 2021 - Preto</v>
      </c>
      <c r="AB6323" s="37" t="str">
        <f>VLOOKUP(J6323, sku!B:BM, 64, FALSE)</f>
        <v>Fabricação</v>
      </c>
      <c r="AC6323" s="37" t="str">
        <f>LEFT(pedidos[[#This Row],[SKU]],3)</f>
        <v>XFI</v>
      </c>
      <c r="AD6323" s="37" t="str" cm="1">
        <f t="array" aca="1" ref="AD6323" ca="1">IFERROR(
  INDEX(
    montadora[Montadora],
    MATCH(TRUE,LEFT(J6701,NÚCARACT(montadora[SKU Parcial]))=montadora[SKU Parcial],0)
  ),
  ""
)</f>
        <v/>
      </c>
    </row>
    <row r="6324" spans="1:30" x14ac:dyDescent="0.25">
      <c r="A6324" s="42" t="s">
        <v>23567</v>
      </c>
      <c r="B6324" s="42" t="s">
        <v>23568</v>
      </c>
      <c r="C6324" s="42" t="s">
        <v>23569</v>
      </c>
      <c r="D6324" s="42" t="s">
        <v>27</v>
      </c>
      <c r="E6324" s="42" t="s">
        <v>1010</v>
      </c>
      <c r="F6324" s="42" t="s">
        <v>1011</v>
      </c>
      <c r="G6324" s="42" t="s">
        <v>11227</v>
      </c>
      <c r="H6324" s="7" t="s">
        <v>47</v>
      </c>
      <c r="I6324" s="42" t="s">
        <v>36</v>
      </c>
      <c r="J6324" s="42" t="s">
        <v>267</v>
      </c>
      <c r="K6324" s="8" t="s">
        <v>25558</v>
      </c>
      <c r="L6324" s="7" t="s">
        <v>804</v>
      </c>
      <c r="M6324" s="44">
        <v>408.8</v>
      </c>
      <c r="N6324" s="7">
        <v>1</v>
      </c>
      <c r="O6324" s="44">
        <v>408.8</v>
      </c>
      <c r="P6324" s="44">
        <v>145</v>
      </c>
      <c r="Q6324" s="44">
        <v>33.19</v>
      </c>
      <c r="R6324" s="44">
        <v>69.5</v>
      </c>
      <c r="S6324" s="44">
        <v>0</v>
      </c>
      <c r="T6324" s="44">
        <v>26.95</v>
      </c>
      <c r="U6324" s="44">
        <v>134.16</v>
      </c>
      <c r="V6324" s="49" t="s">
        <v>24321</v>
      </c>
      <c r="W6324" s="42" t="s">
        <v>34</v>
      </c>
      <c r="X6324" s="43">
        <v>121817586345</v>
      </c>
      <c r="Y6324" s="43">
        <v>45342666160</v>
      </c>
      <c r="Z6324" s="43" t="s">
        <v>7980</v>
      </c>
      <c r="AA6324" s="37" t="str">
        <f>VLOOKUP(J6324, sku!B:C, 2, FALSE)</f>
        <v>Travessa Fiat - Way - - - Uno Way - 2011 A 2021 - Preto</v>
      </c>
      <c r="AB6324" s="37" t="str">
        <f>VLOOKUP(J6324, sku!B:BM, 64, FALSE)</f>
        <v>Fabricação</v>
      </c>
      <c r="AC6324" s="37" t="str">
        <f>LEFT(pedidos[[#This Row],[SKU]],3)</f>
        <v>XFI</v>
      </c>
      <c r="AD6324" s="37" t="str" cm="1">
        <f t="array" aca="1" ref="AD6324" ca="1">IFERROR(
  INDEX(
    montadora[Montadora],
    MATCH(TRUE,LEFT(J6702,NÚCARACT(montadora[SKU Parcial]))=montadora[SKU Parcial],0)
  ),
  ""
)</f>
        <v/>
      </c>
    </row>
    <row r="6325" spans="1:30" x14ac:dyDescent="0.25">
      <c r="A6325" s="42" t="s">
        <v>23570</v>
      </c>
      <c r="B6325" s="42" t="s">
        <v>36</v>
      </c>
      <c r="C6325" s="42" t="s">
        <v>91</v>
      </c>
      <c r="D6325" s="42" t="s">
        <v>188</v>
      </c>
      <c r="E6325" s="42" t="s">
        <v>1010</v>
      </c>
      <c r="F6325" s="42" t="s">
        <v>1011</v>
      </c>
      <c r="G6325" s="42" t="s">
        <v>11227</v>
      </c>
      <c r="H6325" s="7" t="s">
        <v>47</v>
      </c>
      <c r="I6325" s="42" t="s">
        <v>36</v>
      </c>
      <c r="J6325" s="42" t="s">
        <v>267</v>
      </c>
      <c r="K6325" s="8" t="s">
        <v>25559</v>
      </c>
      <c r="L6325" s="7" t="s">
        <v>804</v>
      </c>
      <c r="M6325" s="44">
        <v>408.8</v>
      </c>
      <c r="N6325" s="7">
        <v>1</v>
      </c>
      <c r="O6325" s="44">
        <v>408.8</v>
      </c>
      <c r="P6325" s="44">
        <v>145</v>
      </c>
      <c r="Q6325" s="44">
        <v>33.19</v>
      </c>
      <c r="R6325" s="44">
        <v>69.5</v>
      </c>
      <c r="S6325" s="44">
        <v>0</v>
      </c>
      <c r="T6325" s="44">
        <v>26.95</v>
      </c>
      <c r="U6325" s="44">
        <v>134.16</v>
      </c>
      <c r="V6325" s="49" t="s">
        <v>24321</v>
      </c>
      <c r="W6325" s="42" t="s">
        <v>34</v>
      </c>
      <c r="X6325" s="43">
        <v>121898397873</v>
      </c>
      <c r="Y6325" s="43">
        <v>45346403618</v>
      </c>
      <c r="Z6325" s="43" t="s">
        <v>7980</v>
      </c>
      <c r="AA6325" s="37" t="str">
        <f>VLOOKUP(J6325, sku!B:C, 2, FALSE)</f>
        <v>Travessa Fiat - Way - - - Uno Way - 2011 A 2021 - Preto</v>
      </c>
      <c r="AB6325" s="37" t="str">
        <f>VLOOKUP(J6325, sku!B:BM, 64, FALSE)</f>
        <v>Fabricação</v>
      </c>
      <c r="AC6325" s="37" t="str">
        <f>LEFT(pedidos[[#This Row],[SKU]],3)</f>
        <v>XFI</v>
      </c>
      <c r="AD6325" s="37" t="str" cm="1">
        <f t="array" aca="1" ref="AD6325" ca="1">IFERROR(
  INDEX(
    montadora[Montadora],
    MATCH(TRUE,LEFT(J6703,NÚCARACT(montadora[SKU Parcial]))=montadora[SKU Parcial],0)
  ),
  ""
)</f>
        <v/>
      </c>
    </row>
    <row r="6326" spans="1:30" x14ac:dyDescent="0.25">
      <c r="A6326" s="42" t="s">
        <v>23571</v>
      </c>
      <c r="B6326" s="42" t="s">
        <v>23572</v>
      </c>
      <c r="C6326" s="42" t="s">
        <v>428</v>
      </c>
      <c r="D6326" s="42" t="s">
        <v>617</v>
      </c>
      <c r="E6326" s="42" t="s">
        <v>1010</v>
      </c>
      <c r="F6326" s="42" t="s">
        <v>1011</v>
      </c>
      <c r="G6326" s="42" t="s">
        <v>11227</v>
      </c>
      <c r="H6326" s="7" t="s">
        <v>47</v>
      </c>
      <c r="I6326" s="42" t="s">
        <v>36</v>
      </c>
      <c r="J6326" s="42" t="s">
        <v>267</v>
      </c>
      <c r="K6326" s="8" t="s">
        <v>25594</v>
      </c>
      <c r="L6326" s="7" t="s">
        <v>804</v>
      </c>
      <c r="M6326" s="44">
        <v>408.8</v>
      </c>
      <c r="N6326" s="7">
        <v>1</v>
      </c>
      <c r="O6326" s="44">
        <v>408.8</v>
      </c>
      <c r="P6326" s="44">
        <v>145</v>
      </c>
      <c r="Q6326" s="44">
        <v>33.19</v>
      </c>
      <c r="R6326" s="44">
        <v>69.5</v>
      </c>
      <c r="S6326" s="44">
        <v>0</v>
      </c>
      <c r="T6326" s="44">
        <v>26.95</v>
      </c>
      <c r="U6326" s="44">
        <v>134.16</v>
      </c>
      <c r="V6326" s="49" t="s">
        <v>24321</v>
      </c>
      <c r="W6326" s="42" t="s">
        <v>34</v>
      </c>
      <c r="X6326" s="43">
        <v>122022926203</v>
      </c>
      <c r="Y6326" s="43">
        <v>45351525227</v>
      </c>
      <c r="Z6326" s="43" t="s">
        <v>7980</v>
      </c>
      <c r="AA6326" s="37" t="str">
        <f>VLOOKUP(J6326, sku!B:C, 2, FALSE)</f>
        <v>Travessa Fiat - Way - - - Uno Way - 2011 A 2021 - Preto</v>
      </c>
      <c r="AB6326" s="37" t="str">
        <f>VLOOKUP(J6326, sku!B:BM, 64, FALSE)</f>
        <v>Fabricação</v>
      </c>
      <c r="AC6326" s="37" t="str">
        <f>LEFT(pedidos[[#This Row],[SKU]],3)</f>
        <v>XFI</v>
      </c>
      <c r="AD6326" s="37" t="str" cm="1">
        <f t="array" aca="1" ref="AD6326" ca="1">IFERROR(
  INDEX(
    montadora[Montadora],
    MATCH(TRUE,LEFT(J6704,NÚCARACT(montadora[SKU Parcial]))=montadora[SKU Parcial],0)
  ),
  ""
)</f>
        <v/>
      </c>
    </row>
    <row r="6327" spans="1:30" x14ac:dyDescent="0.25">
      <c r="A6327" s="42" t="s">
        <v>23573</v>
      </c>
      <c r="B6327" s="42" t="s">
        <v>23574</v>
      </c>
      <c r="C6327" s="42" t="s">
        <v>342</v>
      </c>
      <c r="D6327" s="42" t="s">
        <v>534</v>
      </c>
      <c r="E6327" s="42" t="s">
        <v>1010</v>
      </c>
      <c r="F6327" s="42" t="s">
        <v>1011</v>
      </c>
      <c r="G6327" s="42" t="s">
        <v>11227</v>
      </c>
      <c r="H6327" s="7" t="s">
        <v>47</v>
      </c>
      <c r="I6327" s="42" t="s">
        <v>36</v>
      </c>
      <c r="J6327" s="42" t="s">
        <v>267</v>
      </c>
      <c r="K6327" s="8" t="s">
        <v>25532</v>
      </c>
      <c r="L6327" s="7" t="s">
        <v>804</v>
      </c>
      <c r="M6327" s="44">
        <v>408.8</v>
      </c>
      <c r="N6327" s="7">
        <v>1</v>
      </c>
      <c r="O6327" s="44">
        <v>408.8</v>
      </c>
      <c r="P6327" s="44">
        <v>145</v>
      </c>
      <c r="Q6327" s="44">
        <v>33.19</v>
      </c>
      <c r="R6327" s="44">
        <v>69.5</v>
      </c>
      <c r="S6327" s="44">
        <v>0</v>
      </c>
      <c r="T6327" s="44">
        <v>26.95</v>
      </c>
      <c r="U6327" s="44">
        <v>134.16</v>
      </c>
      <c r="V6327" s="49" t="s">
        <v>24321</v>
      </c>
      <c r="W6327" s="42" t="s">
        <v>34</v>
      </c>
      <c r="X6327" s="43">
        <v>122764373974</v>
      </c>
      <c r="Y6327" s="43">
        <v>45359860221</v>
      </c>
      <c r="Z6327" s="43" t="s">
        <v>7980</v>
      </c>
      <c r="AA6327" s="37" t="str">
        <f>VLOOKUP(J6327, sku!B:C, 2, FALSE)</f>
        <v>Travessa Fiat - Way - - - Uno Way - 2011 A 2021 - Preto</v>
      </c>
      <c r="AB6327" s="37" t="str">
        <f>VLOOKUP(J6327, sku!B:BM, 64, FALSE)</f>
        <v>Fabricação</v>
      </c>
      <c r="AC6327" s="37" t="str">
        <f>LEFT(pedidos[[#This Row],[SKU]],3)</f>
        <v>XFI</v>
      </c>
      <c r="AD6327" s="37" t="str" cm="1">
        <f t="array" aca="1" ref="AD6327" ca="1">IFERROR(
  INDEX(
    montadora[Montadora],
    MATCH(TRUE,LEFT(J6705,NÚCARACT(montadora[SKU Parcial]))=montadora[SKU Parcial],0)
  ),
  ""
)</f>
        <v/>
      </c>
    </row>
    <row r="6328" spans="1:30" x14ac:dyDescent="0.25">
      <c r="A6328" s="42" t="s">
        <v>25171</v>
      </c>
      <c r="B6328" s="42" t="s">
        <v>25172</v>
      </c>
      <c r="C6328" s="42" t="s">
        <v>25173</v>
      </c>
      <c r="D6328" s="42" t="s">
        <v>27</v>
      </c>
      <c r="E6328" s="42" t="s">
        <v>25174</v>
      </c>
      <c r="F6328" s="42" t="s">
        <v>25175</v>
      </c>
      <c r="G6328" s="42" t="s">
        <v>11227</v>
      </c>
      <c r="H6328" s="7" t="s">
        <v>47</v>
      </c>
      <c r="I6328" s="42" t="s">
        <v>31</v>
      </c>
      <c r="J6328" s="42" t="s">
        <v>13208</v>
      </c>
      <c r="K6328" s="8" t="s">
        <v>25122</v>
      </c>
      <c r="L6328" s="7" t="s">
        <v>33</v>
      </c>
      <c r="M6328" s="44">
        <v>258.8</v>
      </c>
      <c r="N6328" s="7">
        <v>1</v>
      </c>
      <c r="O6328" s="44">
        <v>260.39</v>
      </c>
      <c r="P6328" s="44">
        <v>117.09</v>
      </c>
      <c r="Q6328" s="44">
        <v>0</v>
      </c>
      <c r="R6328" s="44">
        <v>42.7</v>
      </c>
      <c r="S6328" s="44">
        <v>1.59</v>
      </c>
      <c r="T6328" s="44">
        <v>14.31</v>
      </c>
      <c r="U6328" s="44">
        <v>84.7</v>
      </c>
      <c r="V6328" s="49" t="s">
        <v>25176</v>
      </c>
      <c r="W6328" s="42" t="s">
        <v>34</v>
      </c>
      <c r="X6328" s="43">
        <v>123518590840</v>
      </c>
      <c r="Y6328" s="43">
        <v>45394748452</v>
      </c>
      <c r="Z6328" s="43" t="s">
        <v>7980</v>
      </c>
      <c r="AA6328" s="37" t="str">
        <f>VLOOKUP(J6328, sku!B:C, 2, FALSE)</f>
        <v>Fogareiro 2 Bocas + 8 Refis de Gás</v>
      </c>
      <c r="AB6328" s="37" t="str">
        <f>VLOOKUP(J6328, sku!B:BM, 64, FALSE)</f>
        <v>Importação</v>
      </c>
      <c r="AC6328" s="37" t="str">
        <f>LEFT(pedidos[[#This Row],[SKU]],3)</f>
        <v>1FO</v>
      </c>
      <c r="AD6328" s="37" t="str" cm="1">
        <f t="array" aca="1" ref="AD6328" ca="1">IFERROR(
  INDEX(
    montadora[Montadora],
    MATCH(TRUE,LEFT(J6706,NÚCARACT(montadora[SKU Parcial]))=montadora[SKU Parcial],0)
  ),
  ""
)</f>
        <v/>
      </c>
    </row>
    <row r="6329" spans="1:30" x14ac:dyDescent="0.25">
      <c r="A6329" s="42" t="s">
        <v>22440</v>
      </c>
      <c r="B6329" s="42" t="s">
        <v>22441</v>
      </c>
      <c r="C6329" s="42" t="s">
        <v>22442</v>
      </c>
      <c r="D6329" s="42" t="s">
        <v>319</v>
      </c>
      <c r="E6329" s="42" t="s">
        <v>951</v>
      </c>
      <c r="F6329" s="42" t="s">
        <v>952</v>
      </c>
      <c r="G6329" s="42" t="s">
        <v>11227</v>
      </c>
      <c r="H6329" s="7" t="s">
        <v>30</v>
      </c>
      <c r="I6329" s="42" t="s">
        <v>31</v>
      </c>
      <c r="J6329" s="42" t="s">
        <v>16728</v>
      </c>
      <c r="K6329" s="8" t="s">
        <v>25576</v>
      </c>
      <c r="L6329" s="7" t="s">
        <v>11229</v>
      </c>
      <c r="M6329" s="44">
        <v>174.55</v>
      </c>
      <c r="N6329" s="7">
        <v>1</v>
      </c>
      <c r="O6329" s="44">
        <v>174.55</v>
      </c>
      <c r="P6329" s="44">
        <v>60</v>
      </c>
      <c r="Q6329" s="44">
        <v>14.17</v>
      </c>
      <c r="R6329" s="44">
        <v>20.95</v>
      </c>
      <c r="S6329" s="44">
        <v>0</v>
      </c>
      <c r="T6329" s="44">
        <v>22.45</v>
      </c>
      <c r="U6329" s="44">
        <v>56.98</v>
      </c>
      <c r="V6329" s="49" t="s">
        <v>24323</v>
      </c>
      <c r="W6329" s="42" t="s">
        <v>34</v>
      </c>
      <c r="X6329" s="43">
        <v>121704575102</v>
      </c>
      <c r="Y6329" s="43">
        <v>45314848164</v>
      </c>
      <c r="Z6329" s="43" t="s">
        <v>7980</v>
      </c>
      <c r="AA6329" s="37" t="str">
        <f>VLOOKUP(J6329, sku!B:C, 2, FALSE)</f>
        <v>Travessa Fiat - Smart - - - Strada Locker (1 Perfil) - 1999 A 2019 - Preto</v>
      </c>
      <c r="AB6329" s="37" t="str">
        <f>VLOOKUP(J6329, sku!B:BM, 64, FALSE)</f>
        <v>Fabricação</v>
      </c>
      <c r="AC6329" s="37" t="str">
        <f>LEFT(pedidos[[#This Row],[SKU]],3)</f>
        <v>1BX</v>
      </c>
      <c r="AD6329" s="37" t="str" cm="1">
        <f t="array" aca="1" ref="AD6329" ca="1">IFERROR(
  INDEX(
    montadora[Montadora],
    MATCH(TRUE,LEFT(J6707,NÚCARACT(montadora[SKU Parcial]))=montadora[SKU Parcial],0)
  ),
  ""
)</f>
        <v/>
      </c>
    </row>
    <row r="6330" spans="1:30" x14ac:dyDescent="0.25">
      <c r="A6330" s="42" t="s">
        <v>23575</v>
      </c>
      <c r="B6330" s="42" t="s">
        <v>23576</v>
      </c>
      <c r="C6330" s="42" t="s">
        <v>430</v>
      </c>
      <c r="D6330" s="42" t="s">
        <v>191</v>
      </c>
      <c r="E6330" s="42" t="s">
        <v>951</v>
      </c>
      <c r="F6330" s="42" t="s">
        <v>952</v>
      </c>
      <c r="G6330" s="42" t="s">
        <v>11227</v>
      </c>
      <c r="H6330" s="7" t="s">
        <v>30</v>
      </c>
      <c r="I6330" s="42" t="s">
        <v>36</v>
      </c>
      <c r="J6330" s="42" t="s">
        <v>16728</v>
      </c>
      <c r="K6330" s="8" t="s">
        <v>25556</v>
      </c>
      <c r="L6330" s="7" t="s">
        <v>11229</v>
      </c>
      <c r="M6330" s="44">
        <v>174.55</v>
      </c>
      <c r="N6330" s="7">
        <v>1</v>
      </c>
      <c r="O6330" s="44">
        <v>174.55</v>
      </c>
      <c r="P6330" s="44">
        <v>60</v>
      </c>
      <c r="Q6330" s="44">
        <v>14.17</v>
      </c>
      <c r="R6330" s="44">
        <v>20.95</v>
      </c>
      <c r="S6330" s="44">
        <v>0</v>
      </c>
      <c r="T6330" s="44">
        <v>22.45</v>
      </c>
      <c r="U6330" s="44">
        <v>56.98</v>
      </c>
      <c r="V6330" s="49" t="s">
        <v>24323</v>
      </c>
      <c r="W6330" s="42" t="s">
        <v>34</v>
      </c>
      <c r="X6330" s="43">
        <v>121672001327</v>
      </c>
      <c r="Y6330" s="43">
        <v>45338739594</v>
      </c>
      <c r="Z6330" s="43" t="s">
        <v>7980</v>
      </c>
      <c r="AA6330" s="37" t="str">
        <f>VLOOKUP(J6330, sku!B:C, 2, FALSE)</f>
        <v>Travessa Fiat - Smart - - - Strada Locker (1 Perfil) - 1999 A 2019 - Preto</v>
      </c>
      <c r="AB6330" s="37" t="str">
        <f>VLOOKUP(J6330, sku!B:BM, 64, FALSE)</f>
        <v>Fabricação</v>
      </c>
      <c r="AC6330" s="37" t="str">
        <f>LEFT(pedidos[[#This Row],[SKU]],3)</f>
        <v>1BX</v>
      </c>
      <c r="AD6330" s="37" t="str" cm="1">
        <f t="array" aca="1" ref="AD6330" ca="1">IFERROR(
  INDEX(
    montadora[Montadora],
    MATCH(TRUE,LEFT(J6708,NÚCARACT(montadora[SKU Parcial]))=montadora[SKU Parcial],0)
  ),
  ""
)</f>
        <v/>
      </c>
    </row>
    <row r="6331" spans="1:30" x14ac:dyDescent="0.25">
      <c r="A6331" s="42" t="s">
        <v>25698</v>
      </c>
      <c r="B6331" s="42" t="s">
        <v>36</v>
      </c>
      <c r="C6331" s="42" t="s">
        <v>3973</v>
      </c>
      <c r="D6331" s="42" t="s">
        <v>347</v>
      </c>
      <c r="E6331" s="42" t="s">
        <v>951</v>
      </c>
      <c r="F6331" s="42" t="s">
        <v>952</v>
      </c>
      <c r="G6331" s="42" t="s">
        <v>11227</v>
      </c>
      <c r="H6331" s="7" t="s">
        <v>30</v>
      </c>
      <c r="I6331" s="42" t="s">
        <v>36</v>
      </c>
      <c r="J6331" s="42" t="s">
        <v>16728</v>
      </c>
      <c r="K6331" s="8" t="s">
        <v>25535</v>
      </c>
      <c r="L6331" s="7" t="s">
        <v>11229</v>
      </c>
      <c r="M6331" s="44">
        <v>174.55</v>
      </c>
      <c r="N6331" s="7">
        <v>1</v>
      </c>
      <c r="O6331" s="44">
        <v>174.55</v>
      </c>
      <c r="P6331" s="44">
        <v>60</v>
      </c>
      <c r="Q6331" s="44">
        <v>14.17</v>
      </c>
      <c r="R6331" s="44">
        <v>20.95</v>
      </c>
      <c r="S6331" s="44">
        <v>0</v>
      </c>
      <c r="T6331" s="44">
        <v>22.45</v>
      </c>
      <c r="U6331" s="44">
        <v>56.98</v>
      </c>
      <c r="V6331" s="49" t="s">
        <v>24323</v>
      </c>
      <c r="W6331" s="42" t="s">
        <v>34</v>
      </c>
      <c r="X6331" s="43">
        <v>123968209816</v>
      </c>
      <c r="Y6331" s="43">
        <v>45416707276</v>
      </c>
      <c r="Z6331" s="43" t="s">
        <v>7980</v>
      </c>
      <c r="AA6331" s="37" t="str">
        <f>VLOOKUP(J6331, sku!B:C, 2, FALSE)</f>
        <v>Travessa Fiat - Smart - - - Strada Locker (1 Perfil) - 1999 A 2019 - Preto</v>
      </c>
      <c r="AB6331" s="37" t="str">
        <f>VLOOKUP(J6331, sku!B:BM, 64, FALSE)</f>
        <v>Fabricação</v>
      </c>
      <c r="AC6331" s="37" t="str">
        <f>LEFT(pedidos[[#This Row],[SKU]],3)</f>
        <v>1BX</v>
      </c>
      <c r="AD6331" s="37" t="str" cm="1">
        <f t="array" aca="1" ref="AD6331" ca="1">IFERROR(
  INDEX(
    montadora[Montadora],
    MATCH(TRUE,LEFT(J6709,NÚCARACT(montadora[SKU Parcial]))=montadora[SKU Parcial],0)
  ),
  ""
)</f>
        <v/>
      </c>
    </row>
    <row r="6332" spans="1:30" x14ac:dyDescent="0.25">
      <c r="A6332" s="42" t="s">
        <v>25699</v>
      </c>
      <c r="B6332" s="42" t="s">
        <v>25700</v>
      </c>
      <c r="C6332" s="42" t="s">
        <v>25701</v>
      </c>
      <c r="D6332" s="42" t="s">
        <v>138</v>
      </c>
      <c r="E6332" s="42" t="s">
        <v>951</v>
      </c>
      <c r="F6332" s="42" t="s">
        <v>952</v>
      </c>
      <c r="G6332" s="42" t="s">
        <v>11227</v>
      </c>
      <c r="H6332" s="7" t="s">
        <v>30</v>
      </c>
      <c r="I6332" s="42" t="s">
        <v>31</v>
      </c>
      <c r="J6332" s="42" t="s">
        <v>16728</v>
      </c>
      <c r="K6332" s="8" t="s">
        <v>25591</v>
      </c>
      <c r="L6332" s="7" t="s">
        <v>11229</v>
      </c>
      <c r="M6332" s="44">
        <v>174.55</v>
      </c>
      <c r="N6332" s="7">
        <v>1</v>
      </c>
      <c r="O6332" s="44">
        <v>174.55</v>
      </c>
      <c r="P6332" s="44">
        <v>60</v>
      </c>
      <c r="Q6332" s="44">
        <v>14.17</v>
      </c>
      <c r="R6332" s="44">
        <v>20.95</v>
      </c>
      <c r="S6332" s="44">
        <v>0</v>
      </c>
      <c r="T6332" s="44">
        <v>22.45</v>
      </c>
      <c r="U6332" s="44">
        <v>56.98</v>
      </c>
      <c r="V6332" s="49" t="s">
        <v>24323</v>
      </c>
      <c r="W6332" s="42" t="s">
        <v>34</v>
      </c>
      <c r="X6332" s="43">
        <v>123693553059</v>
      </c>
      <c r="Y6332" s="43">
        <v>45428044737</v>
      </c>
      <c r="Z6332" s="43" t="s">
        <v>7980</v>
      </c>
      <c r="AA6332" s="37" t="str">
        <f>VLOOKUP(J6332, sku!B:C, 2, FALSE)</f>
        <v>Travessa Fiat - Smart - - - Strada Locker (1 Perfil) - 1999 A 2019 - Preto</v>
      </c>
      <c r="AB6332" s="37" t="str">
        <f>VLOOKUP(J6332, sku!B:BM, 64, FALSE)</f>
        <v>Fabricação</v>
      </c>
      <c r="AC6332" s="37" t="str">
        <f>LEFT(pedidos[[#This Row],[SKU]],3)</f>
        <v>1BX</v>
      </c>
      <c r="AD6332" s="37" t="str" cm="1">
        <f t="array" aca="1" ref="AD6332" ca="1">IFERROR(
  INDEX(
    montadora[Montadora],
    MATCH(TRUE,LEFT(J6710,NÚCARACT(montadora[SKU Parcial]))=montadora[SKU Parcial],0)
  ),
  ""
)</f>
        <v/>
      </c>
    </row>
    <row r="6333" spans="1:30" x14ac:dyDescent="0.25">
      <c r="A6333" s="42" t="s">
        <v>25177</v>
      </c>
      <c r="B6333" s="42" t="s">
        <v>36</v>
      </c>
      <c r="C6333" s="42" t="s">
        <v>783</v>
      </c>
      <c r="D6333" s="42" t="s">
        <v>534</v>
      </c>
      <c r="E6333" s="42" t="s">
        <v>25178</v>
      </c>
      <c r="F6333" s="42" t="s">
        <v>25179</v>
      </c>
      <c r="G6333" s="42" t="s">
        <v>11227</v>
      </c>
      <c r="H6333" s="7" t="s">
        <v>47</v>
      </c>
      <c r="I6333" s="42" t="s">
        <v>31</v>
      </c>
      <c r="J6333" s="42" t="s">
        <v>928</v>
      </c>
      <c r="K6333" s="8" t="s">
        <v>25126</v>
      </c>
      <c r="L6333" s="7" t="s">
        <v>11229</v>
      </c>
      <c r="M6333" s="44">
        <v>1438.8</v>
      </c>
      <c r="N6333" s="7">
        <v>1</v>
      </c>
      <c r="O6333" s="44">
        <v>1641.79</v>
      </c>
      <c r="P6333" s="44">
        <v>527</v>
      </c>
      <c r="Q6333" s="44">
        <v>116.83</v>
      </c>
      <c r="R6333" s="44">
        <v>244.6</v>
      </c>
      <c r="S6333" s="44">
        <v>202.99</v>
      </c>
      <c r="T6333" s="44">
        <v>85.95</v>
      </c>
      <c r="U6333" s="44">
        <v>464.42</v>
      </c>
      <c r="V6333" s="49" t="s">
        <v>25180</v>
      </c>
      <c r="W6333" s="42" t="s">
        <v>34</v>
      </c>
      <c r="X6333" s="43">
        <v>123237975824</v>
      </c>
      <c r="Y6333" s="43">
        <v>45383670125</v>
      </c>
      <c r="Z6333" s="43" t="s">
        <v>7980</v>
      </c>
      <c r="AA6333" s="37" t="str">
        <f>VLOOKUP(J6333, sku!B:C, 2, FALSE)</f>
        <v>Travessa Geral - Smart - 1 Gradeado Gigante 150 x 100 x 12 cm - - - - - Preto</v>
      </c>
      <c r="AB6333" s="37" t="str">
        <f>VLOOKUP(J6333, sku!B:BM, 64, FALSE)</f>
        <v>Fabricação</v>
      </c>
      <c r="AC6333" s="37" t="str">
        <f>LEFT(pedidos[[#This Row],[SKU]],3)</f>
        <v>1XG</v>
      </c>
      <c r="AD6333" s="37" t="str" cm="1">
        <f t="array" aca="1" ref="AD6333" ca="1">IFERROR(
  INDEX(
    montadora[Montadora],
    MATCH(TRUE,LEFT(J6711,NÚCARACT(montadora[SKU Parcial]))=montadora[SKU Parcial],0)
  ),
  ""
)</f>
        <v/>
      </c>
    </row>
    <row r="6334" spans="1:30" x14ac:dyDescent="0.25">
      <c r="A6334" s="42" t="s">
        <v>25181</v>
      </c>
      <c r="B6334" s="42" t="s">
        <v>25182</v>
      </c>
      <c r="C6334" s="42" t="s">
        <v>25183</v>
      </c>
      <c r="D6334" s="42" t="s">
        <v>138</v>
      </c>
      <c r="E6334" s="42" t="s">
        <v>25178</v>
      </c>
      <c r="F6334" s="42" t="s">
        <v>25184</v>
      </c>
      <c r="G6334" s="42" t="s">
        <v>11227</v>
      </c>
      <c r="H6334" s="7" t="s">
        <v>47</v>
      </c>
      <c r="I6334" s="42" t="s">
        <v>31</v>
      </c>
      <c r="J6334" s="42" t="s">
        <v>928</v>
      </c>
      <c r="K6334" s="8" t="s">
        <v>25122</v>
      </c>
      <c r="L6334" s="7" t="s">
        <v>11229</v>
      </c>
      <c r="M6334" s="44">
        <v>1438.8</v>
      </c>
      <c r="N6334" s="7">
        <v>1</v>
      </c>
      <c r="O6334" s="44">
        <v>1438.8</v>
      </c>
      <c r="P6334" s="44">
        <v>527</v>
      </c>
      <c r="Q6334" s="44">
        <v>116.83</v>
      </c>
      <c r="R6334" s="44">
        <v>244.6</v>
      </c>
      <c r="S6334" s="44">
        <v>0</v>
      </c>
      <c r="T6334" s="44">
        <v>85.95</v>
      </c>
      <c r="U6334" s="44">
        <v>464.42</v>
      </c>
      <c r="V6334" s="49" t="s">
        <v>25180</v>
      </c>
      <c r="W6334" s="42" t="s">
        <v>34</v>
      </c>
      <c r="X6334" s="43">
        <v>123018745991</v>
      </c>
      <c r="Y6334" s="43">
        <v>45396642544</v>
      </c>
      <c r="Z6334" s="43" t="s">
        <v>7980</v>
      </c>
      <c r="AA6334" s="37" t="str">
        <f>VLOOKUP(J6334, sku!B:C, 2, FALSE)</f>
        <v>Travessa Geral - Smart - 1 Gradeado Gigante 150 x 100 x 12 cm - - - - - Preto</v>
      </c>
      <c r="AB6334" s="37" t="str">
        <f>VLOOKUP(J6334, sku!B:BM, 64, FALSE)</f>
        <v>Fabricação</v>
      </c>
      <c r="AC6334" s="37" t="str">
        <f>LEFT(pedidos[[#This Row],[SKU]],3)</f>
        <v>1XG</v>
      </c>
      <c r="AD6334" s="37" t="str" cm="1">
        <f t="array" aca="1" ref="AD6334" ca="1">IFERROR(
  INDEX(
    montadora[Montadora],
    MATCH(TRUE,LEFT(J6712,NÚCARACT(montadora[SKU Parcial]))=montadora[SKU Parcial],0)
  ),
  ""
)</f>
        <v/>
      </c>
    </row>
    <row r="6335" spans="1:30" x14ac:dyDescent="0.25">
      <c r="A6335" s="42" t="s">
        <v>22443</v>
      </c>
      <c r="B6335" s="42" t="s">
        <v>22444</v>
      </c>
      <c r="C6335" s="42" t="s">
        <v>22445</v>
      </c>
      <c r="D6335" s="42" t="s">
        <v>420</v>
      </c>
      <c r="E6335" s="42" t="s">
        <v>208</v>
      </c>
      <c r="F6335" s="42" t="s">
        <v>209</v>
      </c>
      <c r="G6335" s="42" t="s">
        <v>11227</v>
      </c>
      <c r="H6335" s="7" t="s">
        <v>47</v>
      </c>
      <c r="I6335" s="42" t="s">
        <v>36</v>
      </c>
      <c r="J6335" s="42" t="s">
        <v>210</v>
      </c>
      <c r="K6335" s="8" t="s">
        <v>25544</v>
      </c>
      <c r="L6335" s="7" t="s">
        <v>11229</v>
      </c>
      <c r="M6335" s="44">
        <v>338.8</v>
      </c>
      <c r="N6335" s="7">
        <v>1</v>
      </c>
      <c r="O6335" s="44">
        <v>338.8</v>
      </c>
      <c r="P6335" s="44">
        <v>120</v>
      </c>
      <c r="Q6335" s="44">
        <v>27.51</v>
      </c>
      <c r="R6335" s="44">
        <v>57.6</v>
      </c>
      <c r="S6335" s="44">
        <v>0</v>
      </c>
      <c r="T6335" s="44">
        <v>24.95</v>
      </c>
      <c r="U6335" s="44">
        <v>108.74</v>
      </c>
      <c r="V6335" s="49" t="s">
        <v>24327</v>
      </c>
      <c r="W6335" s="42" t="s">
        <v>34</v>
      </c>
      <c r="X6335" s="43">
        <v>120174101339</v>
      </c>
      <c r="Y6335" s="43">
        <v>45269294059</v>
      </c>
      <c r="Z6335" s="43" t="s">
        <v>7980</v>
      </c>
      <c r="AA6335" s="37" t="str">
        <f>VLOOKUP(J6335, sku!B:C, 2, FALSE)</f>
        <v>Travessa Fiat - Smart - - - Toro - - - Preto</v>
      </c>
      <c r="AB6335" s="37" t="str">
        <f>VLOOKUP(J6335, sku!B:BM, 64, FALSE)</f>
        <v>Fabricação</v>
      </c>
      <c r="AC6335" s="37" t="str">
        <f>LEFT(pedidos[[#This Row],[SKU]],3)</f>
        <v>XFI</v>
      </c>
      <c r="AD6335" s="37" t="str" cm="1">
        <f t="array" aca="1" ref="AD6335" ca="1">IFERROR(
  INDEX(
    montadora[Montadora],
    MATCH(TRUE,LEFT(J6713,NÚCARACT(montadora[SKU Parcial]))=montadora[SKU Parcial],0)
  ),
  ""
)</f>
        <v/>
      </c>
    </row>
    <row r="6336" spans="1:30" x14ac:dyDescent="0.25">
      <c r="A6336" s="42" t="s">
        <v>22446</v>
      </c>
      <c r="B6336" s="42" t="s">
        <v>22447</v>
      </c>
      <c r="C6336" s="42" t="s">
        <v>65</v>
      </c>
      <c r="D6336" s="42" t="s">
        <v>138</v>
      </c>
      <c r="E6336" s="42" t="s">
        <v>218</v>
      </c>
      <c r="F6336" s="42" t="s">
        <v>209</v>
      </c>
      <c r="G6336" s="42" t="s">
        <v>11227</v>
      </c>
      <c r="H6336" s="7" t="s">
        <v>47</v>
      </c>
      <c r="I6336" s="42" t="s">
        <v>36</v>
      </c>
      <c r="J6336" s="42" t="s">
        <v>210</v>
      </c>
      <c r="K6336" s="8" t="s">
        <v>25619</v>
      </c>
      <c r="L6336" s="7" t="s">
        <v>11229</v>
      </c>
      <c r="M6336" s="44">
        <v>338.8</v>
      </c>
      <c r="N6336" s="7">
        <v>1</v>
      </c>
      <c r="O6336" s="44">
        <v>338.8</v>
      </c>
      <c r="P6336" s="44">
        <v>120</v>
      </c>
      <c r="Q6336" s="44">
        <v>27.51</v>
      </c>
      <c r="R6336" s="44">
        <v>57.6</v>
      </c>
      <c r="S6336" s="44">
        <v>0</v>
      </c>
      <c r="T6336" s="44">
        <v>24.95</v>
      </c>
      <c r="U6336" s="44">
        <v>108.74</v>
      </c>
      <c r="V6336" s="49" t="s">
        <v>24327</v>
      </c>
      <c r="W6336" s="42" t="s">
        <v>34</v>
      </c>
      <c r="X6336" s="43">
        <v>120295789253</v>
      </c>
      <c r="Y6336" s="43">
        <v>45274213896</v>
      </c>
      <c r="Z6336" s="43" t="s">
        <v>7980</v>
      </c>
      <c r="AA6336" s="37" t="str">
        <f>VLOOKUP(J6336, sku!B:C, 2, FALSE)</f>
        <v>Travessa Fiat - Smart - - - Toro - - - Preto</v>
      </c>
      <c r="AB6336" s="37" t="str">
        <f>VLOOKUP(J6336, sku!B:BM, 64, FALSE)</f>
        <v>Fabricação</v>
      </c>
      <c r="AC6336" s="37" t="str">
        <f>LEFT(pedidos[[#This Row],[SKU]],3)</f>
        <v>XFI</v>
      </c>
      <c r="AD6336" s="37" t="str" cm="1">
        <f t="array" aca="1" ref="AD6336" ca="1">IFERROR(
  INDEX(
    montadora[Montadora],
    MATCH(TRUE,LEFT(J6714,NÚCARACT(montadora[SKU Parcial]))=montadora[SKU Parcial],0)
  ),
  ""
)</f>
        <v/>
      </c>
    </row>
    <row r="6337" spans="1:30" x14ac:dyDescent="0.25">
      <c r="A6337" s="42" t="s">
        <v>22448</v>
      </c>
      <c r="B6337" s="42" t="s">
        <v>22449</v>
      </c>
      <c r="C6337" s="42" t="s">
        <v>22450</v>
      </c>
      <c r="D6337" s="42" t="s">
        <v>347</v>
      </c>
      <c r="E6337" s="42" t="s">
        <v>218</v>
      </c>
      <c r="F6337" s="42" t="s">
        <v>209</v>
      </c>
      <c r="G6337" s="42" t="s">
        <v>11227</v>
      </c>
      <c r="H6337" s="7" t="s">
        <v>47</v>
      </c>
      <c r="I6337" s="42" t="s">
        <v>36</v>
      </c>
      <c r="J6337" s="42" t="s">
        <v>210</v>
      </c>
      <c r="K6337" s="8" t="s">
        <v>25557</v>
      </c>
      <c r="L6337" s="7" t="s">
        <v>11229</v>
      </c>
      <c r="M6337" s="44">
        <v>338.8</v>
      </c>
      <c r="N6337" s="7">
        <v>1</v>
      </c>
      <c r="O6337" s="44">
        <v>338.8</v>
      </c>
      <c r="P6337" s="44">
        <v>120</v>
      </c>
      <c r="Q6337" s="44">
        <v>27.51</v>
      </c>
      <c r="R6337" s="44">
        <v>57.6</v>
      </c>
      <c r="S6337" s="44">
        <v>0</v>
      </c>
      <c r="T6337" s="44">
        <v>24.95</v>
      </c>
      <c r="U6337" s="44">
        <v>108.74</v>
      </c>
      <c r="V6337" s="49" t="s">
        <v>24327</v>
      </c>
      <c r="W6337" s="42" t="s">
        <v>34</v>
      </c>
      <c r="X6337" s="43">
        <v>120341916315</v>
      </c>
      <c r="Y6337" s="43">
        <v>45275771283</v>
      </c>
      <c r="Z6337" s="43" t="s">
        <v>7980</v>
      </c>
      <c r="AA6337" s="37" t="str">
        <f>VLOOKUP(J6337, sku!B:C, 2, FALSE)</f>
        <v>Travessa Fiat - Smart - - - Toro - - - Preto</v>
      </c>
      <c r="AB6337" s="37" t="str">
        <f>VLOOKUP(J6337, sku!B:BM, 64, FALSE)</f>
        <v>Fabricação</v>
      </c>
      <c r="AC6337" s="37" t="str">
        <f>LEFT(pedidos[[#This Row],[SKU]],3)</f>
        <v>XFI</v>
      </c>
      <c r="AD6337" s="37" t="str" cm="1">
        <f t="array" aca="1" ref="AD6337" ca="1">IFERROR(
  INDEX(
    montadora[Montadora],
    MATCH(TRUE,LEFT(J6715,NÚCARACT(montadora[SKU Parcial]))=montadora[SKU Parcial],0)
  ),
  ""
)</f>
        <v/>
      </c>
    </row>
    <row r="6338" spans="1:30" x14ac:dyDescent="0.25">
      <c r="A6338" s="42" t="s">
        <v>22451</v>
      </c>
      <c r="B6338" s="42" t="s">
        <v>22452</v>
      </c>
      <c r="C6338" s="42" t="s">
        <v>22453</v>
      </c>
      <c r="D6338" s="42" t="s">
        <v>420</v>
      </c>
      <c r="E6338" s="42" t="s">
        <v>218</v>
      </c>
      <c r="F6338" s="42" t="s">
        <v>209</v>
      </c>
      <c r="G6338" s="42" t="s">
        <v>11227</v>
      </c>
      <c r="H6338" s="7" t="s">
        <v>47</v>
      </c>
      <c r="I6338" s="42" t="s">
        <v>31</v>
      </c>
      <c r="J6338" s="42" t="s">
        <v>210</v>
      </c>
      <c r="K6338" s="8" t="s">
        <v>25557</v>
      </c>
      <c r="L6338" s="7" t="s">
        <v>11229</v>
      </c>
      <c r="M6338" s="44">
        <v>338.8</v>
      </c>
      <c r="N6338" s="7">
        <v>1</v>
      </c>
      <c r="O6338" s="44">
        <v>338.8</v>
      </c>
      <c r="P6338" s="44">
        <v>120</v>
      </c>
      <c r="Q6338" s="44">
        <v>27.51</v>
      </c>
      <c r="R6338" s="44">
        <v>57.6</v>
      </c>
      <c r="S6338" s="44">
        <v>0</v>
      </c>
      <c r="T6338" s="44">
        <v>24.95</v>
      </c>
      <c r="U6338" s="44">
        <v>108.74</v>
      </c>
      <c r="V6338" s="49" t="s">
        <v>24327</v>
      </c>
      <c r="W6338" s="42" t="s">
        <v>34</v>
      </c>
      <c r="X6338" s="43">
        <v>120363969839</v>
      </c>
      <c r="Y6338" s="43">
        <v>45276765995</v>
      </c>
      <c r="Z6338" s="43" t="s">
        <v>7980</v>
      </c>
      <c r="AA6338" s="37" t="str">
        <f>VLOOKUP(J6338, sku!B:C, 2, FALSE)</f>
        <v>Travessa Fiat - Smart - - - Toro - - - Preto</v>
      </c>
      <c r="AB6338" s="37" t="str">
        <f>VLOOKUP(J6338, sku!B:BM, 64, FALSE)</f>
        <v>Fabricação</v>
      </c>
      <c r="AC6338" s="37" t="str">
        <f>LEFT(pedidos[[#This Row],[SKU]],3)</f>
        <v>XFI</v>
      </c>
      <c r="AD6338" s="37" t="str" cm="1">
        <f t="array" aca="1" ref="AD6338" ca="1">IFERROR(
  INDEX(
    montadora[Montadora],
    MATCH(TRUE,LEFT(J6716,NÚCARACT(montadora[SKU Parcial]))=montadora[SKU Parcial],0)
  ),
  ""
)</f>
        <v/>
      </c>
    </row>
    <row r="6339" spans="1:30" x14ac:dyDescent="0.25">
      <c r="A6339" s="42" t="s">
        <v>22454</v>
      </c>
      <c r="B6339" s="42" t="s">
        <v>36</v>
      </c>
      <c r="C6339" s="42" t="s">
        <v>5090</v>
      </c>
      <c r="D6339" s="42" t="s">
        <v>27</v>
      </c>
      <c r="E6339" s="42" t="s">
        <v>218</v>
      </c>
      <c r="F6339" s="42" t="s">
        <v>209</v>
      </c>
      <c r="G6339" s="42" t="s">
        <v>11227</v>
      </c>
      <c r="H6339" s="7" t="s">
        <v>47</v>
      </c>
      <c r="I6339" s="42" t="s">
        <v>31</v>
      </c>
      <c r="J6339" s="42" t="s">
        <v>210</v>
      </c>
      <c r="K6339" s="8" t="s">
        <v>25557</v>
      </c>
      <c r="L6339" s="7" t="s">
        <v>11229</v>
      </c>
      <c r="M6339" s="44">
        <v>338.8</v>
      </c>
      <c r="N6339" s="7">
        <v>1</v>
      </c>
      <c r="O6339" s="44">
        <v>338.8</v>
      </c>
      <c r="P6339" s="44">
        <v>120</v>
      </c>
      <c r="Q6339" s="44">
        <v>27.51</v>
      </c>
      <c r="R6339" s="44">
        <v>57.6</v>
      </c>
      <c r="S6339" s="44">
        <v>0</v>
      </c>
      <c r="T6339" s="44">
        <v>24.95</v>
      </c>
      <c r="U6339" s="44">
        <v>108.74</v>
      </c>
      <c r="V6339" s="49" t="s">
        <v>24327</v>
      </c>
      <c r="W6339" s="42" t="s">
        <v>34</v>
      </c>
      <c r="X6339" s="43">
        <v>120901923246</v>
      </c>
      <c r="Y6339" s="43">
        <v>45278076202</v>
      </c>
      <c r="Z6339" s="43" t="s">
        <v>7980</v>
      </c>
      <c r="AA6339" s="37" t="str">
        <f>VLOOKUP(J6339, sku!B:C, 2, FALSE)</f>
        <v>Travessa Fiat - Smart - - - Toro - - - Preto</v>
      </c>
      <c r="AB6339" s="37" t="str">
        <f>VLOOKUP(J6339, sku!B:BM, 64, FALSE)</f>
        <v>Fabricação</v>
      </c>
      <c r="AC6339" s="37" t="str">
        <f>LEFT(pedidos[[#This Row],[SKU]],3)</f>
        <v>XFI</v>
      </c>
      <c r="AD6339" s="37" t="str" cm="1">
        <f t="array" aca="1" ref="AD6339" ca="1">IFERROR(
  INDEX(
    montadora[Montadora],
    MATCH(TRUE,LEFT(J6717,NÚCARACT(montadora[SKU Parcial]))=montadora[SKU Parcial],0)
  ),
  ""
)</f>
        <v/>
      </c>
    </row>
    <row r="6340" spans="1:30" x14ac:dyDescent="0.25">
      <c r="A6340" s="42" t="s">
        <v>22455</v>
      </c>
      <c r="B6340" s="42" t="s">
        <v>22456</v>
      </c>
      <c r="C6340" s="42" t="s">
        <v>22457</v>
      </c>
      <c r="D6340" s="42" t="s">
        <v>27</v>
      </c>
      <c r="E6340" s="42" t="s">
        <v>1057</v>
      </c>
      <c r="F6340" s="42" t="s">
        <v>1058</v>
      </c>
      <c r="G6340" s="42" t="s">
        <v>11227</v>
      </c>
      <c r="H6340" s="7" t="s">
        <v>47</v>
      </c>
      <c r="I6340" s="42" t="s">
        <v>31</v>
      </c>
      <c r="J6340" s="42" t="s">
        <v>179</v>
      </c>
      <c r="K6340" s="8" t="s">
        <v>25573</v>
      </c>
      <c r="L6340" s="7" t="s">
        <v>11229</v>
      </c>
      <c r="M6340" s="44">
        <v>338.8</v>
      </c>
      <c r="N6340" s="7">
        <v>1</v>
      </c>
      <c r="O6340" s="44">
        <v>338.8</v>
      </c>
      <c r="P6340" s="44">
        <v>120</v>
      </c>
      <c r="Q6340" s="44">
        <v>27.51</v>
      </c>
      <c r="R6340" s="44">
        <v>57.6</v>
      </c>
      <c r="S6340" s="44">
        <v>0</v>
      </c>
      <c r="T6340" s="44">
        <v>24.95</v>
      </c>
      <c r="U6340" s="44">
        <v>108.74</v>
      </c>
      <c r="V6340" s="49" t="s">
        <v>24327</v>
      </c>
      <c r="W6340" s="42" t="s">
        <v>34</v>
      </c>
      <c r="X6340" s="43">
        <v>120981705712</v>
      </c>
      <c r="Y6340" s="43">
        <v>45281807816</v>
      </c>
      <c r="Z6340" s="43" t="s">
        <v>7980</v>
      </c>
      <c r="AA6340" s="37" t="str">
        <f>VLOOKUP(J6340, sku!B:C, 2, FALSE)</f>
        <v>Travessa Jeep - Smart - - - Renegade - 2016 A 2025 - Preto</v>
      </c>
      <c r="AB6340" s="37" t="str">
        <f>VLOOKUP(J6340, sku!B:BM, 64, FALSE)</f>
        <v>Fabricação</v>
      </c>
      <c r="AC6340" s="37" t="str">
        <f>LEFT(pedidos[[#This Row],[SKU]],3)</f>
        <v>XJP</v>
      </c>
      <c r="AD6340" s="37" t="str" cm="1">
        <f t="array" aca="1" ref="AD6340" ca="1">IFERROR(
  INDEX(
    montadora[Montadora],
    MATCH(TRUE,LEFT(J6718,NÚCARACT(montadora[SKU Parcial]))=montadora[SKU Parcial],0)
  ),
  ""
)</f>
        <v/>
      </c>
    </row>
    <row r="6341" spans="1:30" x14ac:dyDescent="0.25">
      <c r="A6341" s="42" t="s">
        <v>22458</v>
      </c>
      <c r="B6341" s="42" t="s">
        <v>36</v>
      </c>
      <c r="C6341" s="42" t="s">
        <v>22459</v>
      </c>
      <c r="D6341" s="42" t="s">
        <v>138</v>
      </c>
      <c r="E6341" s="42" t="s">
        <v>3638</v>
      </c>
      <c r="F6341" s="42" t="s">
        <v>228</v>
      </c>
      <c r="G6341" s="42" t="s">
        <v>11227</v>
      </c>
      <c r="H6341" s="7" t="s">
        <v>47</v>
      </c>
      <c r="I6341" s="42" t="s">
        <v>31</v>
      </c>
      <c r="J6341" s="42" t="s">
        <v>205</v>
      </c>
      <c r="K6341" s="8" t="s">
        <v>25574</v>
      </c>
      <c r="L6341" s="7" t="s">
        <v>11229</v>
      </c>
      <c r="M6341" s="44">
        <v>338.8</v>
      </c>
      <c r="N6341" s="7">
        <v>1</v>
      </c>
      <c r="O6341" s="44">
        <v>338.8</v>
      </c>
      <c r="P6341" s="44">
        <v>120</v>
      </c>
      <c r="Q6341" s="44">
        <v>27.51</v>
      </c>
      <c r="R6341" s="44">
        <v>57.6</v>
      </c>
      <c r="S6341" s="44">
        <v>0</v>
      </c>
      <c r="T6341" s="44">
        <v>24.95</v>
      </c>
      <c r="U6341" s="44">
        <v>108.74</v>
      </c>
      <c r="V6341" s="49" t="s">
        <v>24327</v>
      </c>
      <c r="W6341" s="42" t="s">
        <v>34</v>
      </c>
      <c r="X6341" s="43">
        <v>121068830738</v>
      </c>
      <c r="Y6341" s="43">
        <v>45286195908</v>
      </c>
      <c r="Z6341" s="43" t="s">
        <v>7980</v>
      </c>
      <c r="AA6341" s="37" t="str">
        <f>VLOOKUP(J6341, sku!B:C, 2, FALSE)</f>
        <v>Travessa Ford - Style - - - Ecosport - - - Preto</v>
      </c>
      <c r="AB6341" s="37" t="str">
        <f>VLOOKUP(J6341, sku!B:BM, 64, FALSE)</f>
        <v>Fabricação</v>
      </c>
      <c r="AC6341" s="37" t="str">
        <f>LEFT(pedidos[[#This Row],[SKU]],3)</f>
        <v>XFO</v>
      </c>
      <c r="AD6341" s="37" t="str" cm="1">
        <f t="array" aca="1" ref="AD6341" ca="1">IFERROR(
  INDEX(
    montadora[Montadora],
    MATCH(TRUE,LEFT(J6719,NÚCARACT(montadora[SKU Parcial]))=montadora[SKU Parcial],0)
  ),
  ""
)</f>
        <v/>
      </c>
    </row>
    <row r="6342" spans="1:30" x14ac:dyDescent="0.25">
      <c r="A6342" s="42" t="s">
        <v>22460</v>
      </c>
      <c r="B6342" s="42" t="s">
        <v>22461</v>
      </c>
      <c r="C6342" s="42" t="s">
        <v>117</v>
      </c>
      <c r="D6342" s="42" t="s">
        <v>685</v>
      </c>
      <c r="E6342" s="42" t="s">
        <v>218</v>
      </c>
      <c r="F6342" s="42" t="s">
        <v>209</v>
      </c>
      <c r="G6342" s="42" t="s">
        <v>11227</v>
      </c>
      <c r="H6342" s="7" t="s">
        <v>47</v>
      </c>
      <c r="I6342" s="42" t="s">
        <v>31</v>
      </c>
      <c r="J6342" s="42" t="s">
        <v>210</v>
      </c>
      <c r="K6342" s="8" t="s">
        <v>25575</v>
      </c>
      <c r="L6342" s="7" t="s">
        <v>11229</v>
      </c>
      <c r="M6342" s="44">
        <v>338.8</v>
      </c>
      <c r="N6342" s="7">
        <v>1</v>
      </c>
      <c r="O6342" s="44">
        <v>338.8</v>
      </c>
      <c r="P6342" s="44">
        <v>120</v>
      </c>
      <c r="Q6342" s="44">
        <v>27.51</v>
      </c>
      <c r="R6342" s="44">
        <v>57.6</v>
      </c>
      <c r="S6342" s="44">
        <v>0</v>
      </c>
      <c r="T6342" s="44">
        <v>24.95</v>
      </c>
      <c r="U6342" s="44">
        <v>108.74</v>
      </c>
      <c r="V6342" s="49" t="s">
        <v>24327</v>
      </c>
      <c r="W6342" s="42" t="s">
        <v>34</v>
      </c>
      <c r="X6342" s="43">
        <v>120692466433</v>
      </c>
      <c r="Y6342" s="43">
        <v>45292995215</v>
      </c>
      <c r="Z6342" s="43" t="s">
        <v>7980</v>
      </c>
      <c r="AA6342" s="37" t="str">
        <f>VLOOKUP(J6342, sku!B:C, 2, FALSE)</f>
        <v>Travessa Fiat - Smart - - - Toro - - - Preto</v>
      </c>
      <c r="AB6342" s="37" t="str">
        <f>VLOOKUP(J6342, sku!B:BM, 64, FALSE)</f>
        <v>Fabricação</v>
      </c>
      <c r="AC6342" s="37" t="str">
        <f>LEFT(pedidos[[#This Row],[SKU]],3)</f>
        <v>XFI</v>
      </c>
      <c r="AD6342" s="37" t="str" cm="1">
        <f t="array" aca="1" ref="AD6342" ca="1">IFERROR(
  INDEX(
    montadora[Montadora],
    MATCH(TRUE,LEFT(J6720,NÚCARACT(montadora[SKU Parcial]))=montadora[SKU Parcial],0)
  ),
  ""
)</f>
        <v/>
      </c>
    </row>
    <row r="6343" spans="1:30" x14ac:dyDescent="0.25">
      <c r="A6343" s="42" t="s">
        <v>22462</v>
      </c>
      <c r="B6343" s="42" t="s">
        <v>36</v>
      </c>
      <c r="C6343" s="42" t="s">
        <v>22463</v>
      </c>
      <c r="D6343" s="42" t="s">
        <v>395</v>
      </c>
      <c r="E6343" s="42" t="s">
        <v>218</v>
      </c>
      <c r="F6343" s="42" t="s">
        <v>209</v>
      </c>
      <c r="G6343" s="42" t="s">
        <v>11227</v>
      </c>
      <c r="H6343" s="7" t="s">
        <v>47</v>
      </c>
      <c r="I6343" s="42" t="s">
        <v>36</v>
      </c>
      <c r="J6343" s="42" t="s">
        <v>210</v>
      </c>
      <c r="K6343" s="8" t="s">
        <v>25575</v>
      </c>
      <c r="L6343" s="7" t="s">
        <v>11229</v>
      </c>
      <c r="M6343" s="44">
        <v>338.8</v>
      </c>
      <c r="N6343" s="7">
        <v>1</v>
      </c>
      <c r="O6343" s="44">
        <v>374.79</v>
      </c>
      <c r="P6343" s="44">
        <v>120</v>
      </c>
      <c r="Q6343" s="44">
        <v>27.51</v>
      </c>
      <c r="R6343" s="44">
        <v>57.6</v>
      </c>
      <c r="S6343" s="44">
        <v>35.99</v>
      </c>
      <c r="T6343" s="44">
        <v>24.95</v>
      </c>
      <c r="U6343" s="44">
        <v>108.74</v>
      </c>
      <c r="V6343" s="49" t="s">
        <v>24327</v>
      </c>
      <c r="W6343" s="42" t="s">
        <v>89</v>
      </c>
      <c r="X6343" s="43">
        <v>121218029504</v>
      </c>
      <c r="Y6343" s="43">
        <v>45293537602</v>
      </c>
      <c r="Z6343" s="43" t="s">
        <v>7980</v>
      </c>
      <c r="AA6343" s="37" t="str">
        <f>VLOOKUP(J6343, sku!B:C, 2, FALSE)</f>
        <v>Travessa Fiat - Smart - - - Toro - - - Preto</v>
      </c>
      <c r="AB6343" s="37" t="str">
        <f>VLOOKUP(J6343, sku!B:BM, 64, FALSE)</f>
        <v>Fabricação</v>
      </c>
      <c r="AC6343" s="37" t="str">
        <f>LEFT(pedidos[[#This Row],[SKU]],3)</f>
        <v>XFI</v>
      </c>
      <c r="AD6343" s="37" t="str" cm="1">
        <f t="array" aca="1" ref="AD6343" ca="1">IFERROR(
  INDEX(
    montadora[Montadora],
    MATCH(TRUE,LEFT(J6721,NÚCARACT(montadora[SKU Parcial]))=montadora[SKU Parcial],0)
  ),
  ""
)</f>
        <v/>
      </c>
    </row>
    <row r="6344" spans="1:30" x14ac:dyDescent="0.25">
      <c r="A6344" s="42" t="s">
        <v>22464</v>
      </c>
      <c r="B6344" s="42" t="s">
        <v>22465</v>
      </c>
      <c r="C6344" s="42" t="s">
        <v>22466</v>
      </c>
      <c r="D6344" s="42" t="s">
        <v>138</v>
      </c>
      <c r="E6344" s="42" t="s">
        <v>1045</v>
      </c>
      <c r="F6344" s="42" t="s">
        <v>673</v>
      </c>
      <c r="G6344" s="42" t="s">
        <v>11227</v>
      </c>
      <c r="H6344" s="7" t="s">
        <v>47</v>
      </c>
      <c r="I6344" s="42" t="s">
        <v>31</v>
      </c>
      <c r="J6344" s="42" t="s">
        <v>262</v>
      </c>
      <c r="K6344" s="8" t="s">
        <v>25575</v>
      </c>
      <c r="L6344" s="7" t="s">
        <v>11229</v>
      </c>
      <c r="M6344" s="44">
        <v>338.8</v>
      </c>
      <c r="N6344" s="7">
        <v>1</v>
      </c>
      <c r="O6344" s="44">
        <v>338.8</v>
      </c>
      <c r="P6344" s="44">
        <v>120</v>
      </c>
      <c r="Q6344" s="44">
        <v>27.51</v>
      </c>
      <c r="R6344" s="44">
        <v>57.6</v>
      </c>
      <c r="S6344" s="44">
        <v>0</v>
      </c>
      <c r="T6344" s="44">
        <v>24.95</v>
      </c>
      <c r="U6344" s="44">
        <v>108.74</v>
      </c>
      <c r="V6344" s="49" t="s">
        <v>24327</v>
      </c>
      <c r="W6344" s="42" t="s">
        <v>34</v>
      </c>
      <c r="X6344" s="43">
        <v>120776441151</v>
      </c>
      <c r="Y6344" s="43">
        <v>45297390212</v>
      </c>
      <c r="Z6344" s="43" t="s">
        <v>7980</v>
      </c>
      <c r="AA6344" s="37" t="str">
        <f>VLOOKUP(J6344, sku!B:C, 2, FALSE)</f>
        <v>Travessa Jeep - Style - - - Commander - - - Preto</v>
      </c>
      <c r="AB6344" s="37" t="str">
        <f>VLOOKUP(J6344, sku!B:BM, 64, FALSE)</f>
        <v>Fabricação</v>
      </c>
      <c r="AC6344" s="37" t="str">
        <f>LEFT(pedidos[[#This Row],[SKU]],3)</f>
        <v>XJP</v>
      </c>
      <c r="AD6344" s="37" t="str" cm="1">
        <f t="array" aca="1" ref="AD6344" ca="1">IFERROR(
  INDEX(
    montadora[Montadora],
    MATCH(TRUE,LEFT(J6722,NÚCARACT(montadora[SKU Parcial]))=montadora[SKU Parcial],0)
  ),
  ""
)</f>
        <v/>
      </c>
    </row>
    <row r="6345" spans="1:30" x14ac:dyDescent="0.25">
      <c r="A6345" s="42" t="s">
        <v>22467</v>
      </c>
      <c r="B6345" s="42" t="s">
        <v>22468</v>
      </c>
      <c r="C6345" s="42" t="s">
        <v>22469</v>
      </c>
      <c r="D6345" s="42" t="s">
        <v>534</v>
      </c>
      <c r="E6345" s="42" t="s">
        <v>1017</v>
      </c>
      <c r="F6345" s="42" t="s">
        <v>1018</v>
      </c>
      <c r="G6345" s="42" t="s">
        <v>11227</v>
      </c>
      <c r="H6345" s="7" t="s">
        <v>47</v>
      </c>
      <c r="I6345" s="42" t="s">
        <v>31</v>
      </c>
      <c r="J6345" s="42" t="s">
        <v>758</v>
      </c>
      <c r="K6345" s="8" t="s">
        <v>25601</v>
      </c>
      <c r="L6345" s="7" t="s">
        <v>804</v>
      </c>
      <c r="M6345" s="44">
        <v>338.8</v>
      </c>
      <c r="N6345" s="7">
        <v>1</v>
      </c>
      <c r="O6345" s="44">
        <v>338.8</v>
      </c>
      <c r="P6345" s="44">
        <v>120</v>
      </c>
      <c r="Q6345" s="44">
        <v>27.51</v>
      </c>
      <c r="R6345" s="44">
        <v>57.6</v>
      </c>
      <c r="S6345" s="44">
        <v>0</v>
      </c>
      <c r="T6345" s="44">
        <v>24.95</v>
      </c>
      <c r="U6345" s="44">
        <v>108.74</v>
      </c>
      <c r="V6345" s="49" t="s">
        <v>24327</v>
      </c>
      <c r="W6345" s="42" t="s">
        <v>34</v>
      </c>
      <c r="X6345" s="43">
        <v>121342611736</v>
      </c>
      <c r="Y6345" s="43">
        <v>45299370978</v>
      </c>
      <c r="Z6345" s="43" t="s">
        <v>7980</v>
      </c>
      <c r="AA6345" s="37" t="str">
        <f>VLOOKUP(J6345, sku!B:C, 2, FALSE)</f>
        <v>Travessa Mitsubishi - Tubular - - - Pajero Sport - - - Prata</v>
      </c>
      <c r="AB6345" s="37" t="str">
        <f>VLOOKUP(J6345, sku!B:BM, 64, FALSE)</f>
        <v>Fabricação</v>
      </c>
      <c r="AC6345" s="37" t="str">
        <f>LEFT(pedidos[[#This Row],[SKU]],3)</f>
        <v>XMT</v>
      </c>
      <c r="AD6345" s="37" t="str" cm="1">
        <f t="array" aca="1" ref="AD6345" ca="1">IFERROR(
  INDEX(
    montadora[Montadora],
    MATCH(TRUE,LEFT(J6723,NÚCARACT(montadora[SKU Parcial]))=montadora[SKU Parcial],0)
  ),
  ""
)</f>
        <v/>
      </c>
    </row>
    <row r="6346" spans="1:30" x14ac:dyDescent="0.25">
      <c r="A6346" s="42" t="s">
        <v>22470</v>
      </c>
      <c r="B6346" s="42" t="s">
        <v>36</v>
      </c>
      <c r="C6346" s="42" t="s">
        <v>22471</v>
      </c>
      <c r="D6346" s="42" t="s">
        <v>27</v>
      </c>
      <c r="E6346" s="42" t="s">
        <v>227</v>
      </c>
      <c r="F6346" s="42" t="s">
        <v>228</v>
      </c>
      <c r="G6346" s="42" t="s">
        <v>11227</v>
      </c>
      <c r="H6346" s="7" t="s">
        <v>47</v>
      </c>
      <c r="I6346" s="42" t="s">
        <v>31</v>
      </c>
      <c r="J6346" s="42" t="s">
        <v>205</v>
      </c>
      <c r="K6346" s="8" t="s">
        <v>25601</v>
      </c>
      <c r="L6346" s="7" t="s">
        <v>11229</v>
      </c>
      <c r="M6346" s="44">
        <v>338.8</v>
      </c>
      <c r="N6346" s="7">
        <v>1</v>
      </c>
      <c r="O6346" s="44">
        <v>338.8</v>
      </c>
      <c r="P6346" s="44">
        <v>120</v>
      </c>
      <c r="Q6346" s="44">
        <v>27.51</v>
      </c>
      <c r="R6346" s="44">
        <v>57.6</v>
      </c>
      <c r="S6346" s="44">
        <v>0</v>
      </c>
      <c r="T6346" s="44">
        <v>24.95</v>
      </c>
      <c r="U6346" s="44">
        <v>108.74</v>
      </c>
      <c r="V6346" s="49" t="s">
        <v>24327</v>
      </c>
      <c r="W6346" s="42" t="s">
        <v>34</v>
      </c>
      <c r="X6346" s="43">
        <v>121375083682</v>
      </c>
      <c r="Y6346" s="43">
        <v>45300871064</v>
      </c>
      <c r="Z6346" s="43" t="s">
        <v>7980</v>
      </c>
      <c r="AA6346" s="37" t="str">
        <f>VLOOKUP(J6346, sku!B:C, 2, FALSE)</f>
        <v>Travessa Ford - Style - - - Ecosport - - - Preto</v>
      </c>
      <c r="AB6346" s="37" t="str">
        <f>VLOOKUP(J6346, sku!B:BM, 64, FALSE)</f>
        <v>Fabricação</v>
      </c>
      <c r="AC6346" s="37" t="str">
        <f>LEFT(pedidos[[#This Row],[SKU]],3)</f>
        <v>XFO</v>
      </c>
      <c r="AD6346" s="37" t="str" cm="1">
        <f t="array" aca="1" ref="AD6346" ca="1">IFERROR(
  INDEX(
    montadora[Montadora],
    MATCH(TRUE,LEFT(J6724,NÚCARACT(montadora[SKU Parcial]))=montadora[SKU Parcial],0)
  ),
  ""
)</f>
        <v/>
      </c>
    </row>
    <row r="6347" spans="1:30" x14ac:dyDescent="0.25">
      <c r="A6347" s="42" t="s">
        <v>22472</v>
      </c>
      <c r="B6347" s="42" t="s">
        <v>22473</v>
      </c>
      <c r="C6347" s="42" t="s">
        <v>4651</v>
      </c>
      <c r="D6347" s="42" t="s">
        <v>27</v>
      </c>
      <c r="E6347" s="42" t="s">
        <v>227</v>
      </c>
      <c r="F6347" s="42" t="s">
        <v>228</v>
      </c>
      <c r="G6347" s="42" t="s">
        <v>11227</v>
      </c>
      <c r="H6347" s="7" t="s">
        <v>47</v>
      </c>
      <c r="I6347" s="42" t="s">
        <v>31</v>
      </c>
      <c r="J6347" s="42" t="s">
        <v>205</v>
      </c>
      <c r="K6347" s="8" t="s">
        <v>25601</v>
      </c>
      <c r="L6347" s="7" t="s">
        <v>11229</v>
      </c>
      <c r="M6347" s="44">
        <v>338.8</v>
      </c>
      <c r="N6347" s="7">
        <v>1</v>
      </c>
      <c r="O6347" s="44">
        <v>338.8</v>
      </c>
      <c r="P6347" s="44">
        <v>120</v>
      </c>
      <c r="Q6347" s="44">
        <v>27.51</v>
      </c>
      <c r="R6347" s="44">
        <v>57.6</v>
      </c>
      <c r="S6347" s="44">
        <v>0</v>
      </c>
      <c r="T6347" s="44">
        <v>24.95</v>
      </c>
      <c r="U6347" s="44">
        <v>108.74</v>
      </c>
      <c r="V6347" s="49" t="s">
        <v>24327</v>
      </c>
      <c r="W6347" s="42" t="s">
        <v>89</v>
      </c>
      <c r="X6347" s="43">
        <v>121435121580</v>
      </c>
      <c r="Y6347" s="43">
        <v>45303772682</v>
      </c>
      <c r="Z6347" s="43" t="s">
        <v>7980</v>
      </c>
      <c r="AA6347" s="37" t="str">
        <f>VLOOKUP(J6347, sku!B:C, 2, FALSE)</f>
        <v>Travessa Ford - Style - - - Ecosport - - - Preto</v>
      </c>
      <c r="AB6347" s="37" t="str">
        <f>VLOOKUP(J6347, sku!B:BM, 64, FALSE)</f>
        <v>Fabricação</v>
      </c>
      <c r="AC6347" s="37" t="str">
        <f>LEFT(pedidos[[#This Row],[SKU]],3)</f>
        <v>XFO</v>
      </c>
      <c r="AD6347" s="37" t="str" cm="1">
        <f t="array" aca="1" ref="AD6347" ca="1">IFERROR(
  INDEX(
    montadora[Montadora],
    MATCH(TRUE,LEFT(J6725,NÚCARACT(montadora[SKU Parcial]))=montadora[SKU Parcial],0)
  ),
  ""
)</f>
        <v/>
      </c>
    </row>
    <row r="6348" spans="1:30" x14ac:dyDescent="0.25">
      <c r="A6348" s="42" t="s">
        <v>22474</v>
      </c>
      <c r="B6348" s="42" t="s">
        <v>22475</v>
      </c>
      <c r="C6348" s="42" t="s">
        <v>22476</v>
      </c>
      <c r="D6348" s="42" t="s">
        <v>27</v>
      </c>
      <c r="E6348" s="42" t="s">
        <v>1272</v>
      </c>
      <c r="F6348" s="42" t="s">
        <v>1273</v>
      </c>
      <c r="G6348" s="42" t="s">
        <v>11227</v>
      </c>
      <c r="H6348" s="7" t="s">
        <v>47</v>
      </c>
      <c r="I6348" s="42" t="s">
        <v>36</v>
      </c>
      <c r="J6348" s="42" t="s">
        <v>6396</v>
      </c>
      <c r="K6348" s="8" t="s">
        <v>25601</v>
      </c>
      <c r="L6348" s="7" t="s">
        <v>11229</v>
      </c>
      <c r="M6348" s="44">
        <v>338.8</v>
      </c>
      <c r="N6348" s="7">
        <v>1</v>
      </c>
      <c r="O6348" s="44">
        <v>338.8</v>
      </c>
      <c r="P6348" s="44">
        <v>120</v>
      </c>
      <c r="Q6348" s="44">
        <v>27.51</v>
      </c>
      <c r="R6348" s="44">
        <v>57.6</v>
      </c>
      <c r="S6348" s="44">
        <v>0</v>
      </c>
      <c r="T6348" s="44">
        <v>24.95</v>
      </c>
      <c r="U6348" s="44">
        <v>108.74</v>
      </c>
      <c r="V6348" s="49" t="s">
        <v>24327</v>
      </c>
      <c r="W6348" s="42" t="s">
        <v>89</v>
      </c>
      <c r="X6348" s="43">
        <v>121451809482</v>
      </c>
      <c r="Y6348" s="43">
        <v>45304429327</v>
      </c>
      <c r="Z6348" s="43" t="s">
        <v>7980</v>
      </c>
      <c r="AA6348" s="37" t="str">
        <f>VLOOKUP(J6348, sku!B:C, 2, FALSE)</f>
        <v>Travessa Ford - Smart - - - Ranger - 2013 A 2023 - Preto</v>
      </c>
      <c r="AB6348" s="37" t="str">
        <f>VLOOKUP(J6348, sku!B:BM, 64, FALSE)</f>
        <v>Fabricação</v>
      </c>
      <c r="AC6348" s="37" t="str">
        <f>LEFT(pedidos[[#This Row],[SKU]],3)</f>
        <v>XFD</v>
      </c>
      <c r="AD6348" s="37" t="str" cm="1">
        <f t="array" aca="1" ref="AD6348" ca="1">IFERROR(
  INDEX(
    montadora[Montadora],
    MATCH(TRUE,LEFT(J6726,NÚCARACT(montadora[SKU Parcial]))=montadora[SKU Parcial],0)
  ),
  ""
)</f>
        <v/>
      </c>
    </row>
    <row r="6349" spans="1:30" x14ac:dyDescent="0.25">
      <c r="A6349" s="42" t="s">
        <v>22477</v>
      </c>
      <c r="B6349" s="42" t="s">
        <v>22478</v>
      </c>
      <c r="C6349" s="42" t="s">
        <v>1014</v>
      </c>
      <c r="D6349" s="42" t="s">
        <v>643</v>
      </c>
      <c r="E6349" s="42" t="s">
        <v>218</v>
      </c>
      <c r="F6349" s="42" t="s">
        <v>209</v>
      </c>
      <c r="G6349" s="42" t="s">
        <v>11227</v>
      </c>
      <c r="H6349" s="7" t="s">
        <v>47</v>
      </c>
      <c r="I6349" s="42" t="s">
        <v>31</v>
      </c>
      <c r="J6349" s="42" t="s">
        <v>210</v>
      </c>
      <c r="K6349" s="8" t="s">
        <v>25599</v>
      </c>
      <c r="L6349" s="7" t="s">
        <v>11229</v>
      </c>
      <c r="M6349" s="44">
        <v>338.8</v>
      </c>
      <c r="N6349" s="7">
        <v>1</v>
      </c>
      <c r="O6349" s="44">
        <v>345.79</v>
      </c>
      <c r="P6349" s="44">
        <v>120</v>
      </c>
      <c r="Q6349" s="44">
        <v>27.51</v>
      </c>
      <c r="R6349" s="44">
        <v>57.6</v>
      </c>
      <c r="S6349" s="44">
        <v>6.99</v>
      </c>
      <c r="T6349" s="44">
        <v>24.95</v>
      </c>
      <c r="U6349" s="44">
        <v>108.74</v>
      </c>
      <c r="V6349" s="49" t="s">
        <v>24327</v>
      </c>
      <c r="W6349" s="42" t="s">
        <v>34</v>
      </c>
      <c r="X6349" s="43">
        <v>120977445547</v>
      </c>
      <c r="Y6349" s="43">
        <v>45306290081</v>
      </c>
      <c r="Z6349" s="43" t="s">
        <v>7980</v>
      </c>
      <c r="AA6349" s="37" t="str">
        <f>VLOOKUP(J6349, sku!B:C, 2, FALSE)</f>
        <v>Travessa Fiat - Smart - - - Toro - - - Preto</v>
      </c>
      <c r="AB6349" s="37" t="str">
        <f>VLOOKUP(J6349, sku!B:BM, 64, FALSE)</f>
        <v>Fabricação</v>
      </c>
      <c r="AC6349" s="37" t="str">
        <f>LEFT(pedidos[[#This Row],[SKU]],3)</f>
        <v>XFI</v>
      </c>
      <c r="AD6349" s="37" t="str" cm="1">
        <f t="array" aca="1" ref="AD6349" ca="1">IFERROR(
  INDEX(
    montadora[Montadora],
    MATCH(TRUE,LEFT(J6727,NÚCARACT(montadora[SKU Parcial]))=montadora[SKU Parcial],0)
  ),
  ""
)</f>
        <v/>
      </c>
    </row>
    <row r="6350" spans="1:30" x14ac:dyDescent="0.25">
      <c r="A6350" s="42" t="s">
        <v>22479</v>
      </c>
      <c r="B6350" s="42" t="s">
        <v>22480</v>
      </c>
      <c r="C6350" s="42" t="s">
        <v>22481</v>
      </c>
      <c r="D6350" s="42" t="s">
        <v>420</v>
      </c>
      <c r="E6350" s="42" t="s">
        <v>86</v>
      </c>
      <c r="F6350" s="42" t="s">
        <v>87</v>
      </c>
      <c r="G6350" s="42" t="s">
        <v>11227</v>
      </c>
      <c r="H6350" s="7" t="s">
        <v>47</v>
      </c>
      <c r="I6350" s="42" t="s">
        <v>31</v>
      </c>
      <c r="J6350" s="42" t="s">
        <v>611</v>
      </c>
      <c r="K6350" s="8" t="s">
        <v>25599</v>
      </c>
      <c r="L6350" s="7" t="s">
        <v>11229</v>
      </c>
      <c r="M6350" s="44">
        <v>338.8</v>
      </c>
      <c r="N6350" s="7">
        <v>1</v>
      </c>
      <c r="O6350" s="44">
        <v>338.8</v>
      </c>
      <c r="P6350" s="44">
        <v>120</v>
      </c>
      <c r="Q6350" s="44">
        <v>27.51</v>
      </c>
      <c r="R6350" s="44">
        <v>57.6</v>
      </c>
      <c r="S6350" s="44">
        <v>0</v>
      </c>
      <c r="T6350" s="44">
        <v>24.95</v>
      </c>
      <c r="U6350" s="44">
        <v>108.74</v>
      </c>
      <c r="V6350" s="49" t="s">
        <v>24327</v>
      </c>
      <c r="W6350" s="42" t="s">
        <v>89</v>
      </c>
      <c r="X6350" s="43">
        <v>121500280980</v>
      </c>
      <c r="Y6350" s="43">
        <v>45306340027</v>
      </c>
      <c r="Z6350" s="43" t="s">
        <v>7980</v>
      </c>
      <c r="AA6350" s="37" t="str">
        <f>VLOOKUP(J6350, sku!B:C, 2, FALSE)</f>
        <v>Travessa Chevrolet - Style - - - Spin - - - Prata</v>
      </c>
      <c r="AB6350" s="37" t="str">
        <f>VLOOKUP(J6350, sku!B:BM, 64, FALSE)</f>
        <v>Fabricação</v>
      </c>
      <c r="AC6350" s="37" t="str">
        <f>LEFT(pedidos[[#This Row],[SKU]],3)</f>
        <v>XGM</v>
      </c>
      <c r="AD6350" s="37" t="str" cm="1">
        <f t="array" aca="1" ref="AD6350" ca="1">IFERROR(
  INDEX(
    montadora[Montadora],
    MATCH(TRUE,LEFT(J6728,NÚCARACT(montadora[SKU Parcial]))=montadora[SKU Parcial],0)
  ),
  ""
)</f>
        <v/>
      </c>
    </row>
    <row r="6351" spans="1:30" x14ac:dyDescent="0.25">
      <c r="A6351" s="42" t="s">
        <v>22482</v>
      </c>
      <c r="B6351" s="42" t="s">
        <v>22483</v>
      </c>
      <c r="C6351" s="42" t="s">
        <v>22481</v>
      </c>
      <c r="D6351" s="42" t="s">
        <v>420</v>
      </c>
      <c r="E6351" s="42" t="s">
        <v>86</v>
      </c>
      <c r="F6351" s="42" t="s">
        <v>87</v>
      </c>
      <c r="G6351" s="42" t="s">
        <v>11227</v>
      </c>
      <c r="H6351" s="7" t="s">
        <v>47</v>
      </c>
      <c r="I6351" s="42" t="s">
        <v>31</v>
      </c>
      <c r="J6351" s="42" t="s">
        <v>611</v>
      </c>
      <c r="K6351" s="8" t="s">
        <v>25599</v>
      </c>
      <c r="L6351" s="7" t="s">
        <v>11229</v>
      </c>
      <c r="M6351" s="44">
        <v>338.8</v>
      </c>
      <c r="N6351" s="7">
        <v>1</v>
      </c>
      <c r="O6351" s="44">
        <v>338.8</v>
      </c>
      <c r="P6351" s="44">
        <v>120</v>
      </c>
      <c r="Q6351" s="44">
        <v>27.51</v>
      </c>
      <c r="R6351" s="44">
        <v>57.6</v>
      </c>
      <c r="S6351" s="44">
        <v>0</v>
      </c>
      <c r="T6351" s="44">
        <v>24.95</v>
      </c>
      <c r="U6351" s="44">
        <v>108.74</v>
      </c>
      <c r="V6351" s="49" t="s">
        <v>24327</v>
      </c>
      <c r="W6351" s="42" t="s">
        <v>34</v>
      </c>
      <c r="X6351" s="43">
        <v>121502288654</v>
      </c>
      <c r="Y6351" s="43">
        <v>45306663084</v>
      </c>
      <c r="Z6351" s="43" t="s">
        <v>7980</v>
      </c>
      <c r="AA6351" s="37" t="str">
        <f>VLOOKUP(J6351, sku!B:C, 2, FALSE)</f>
        <v>Travessa Chevrolet - Style - - - Spin - - - Prata</v>
      </c>
      <c r="AB6351" s="37" t="str">
        <f>VLOOKUP(J6351, sku!B:BM, 64, FALSE)</f>
        <v>Fabricação</v>
      </c>
      <c r="AC6351" s="37" t="str">
        <f>LEFT(pedidos[[#This Row],[SKU]],3)</f>
        <v>XGM</v>
      </c>
      <c r="AD6351" s="37" t="str" cm="1">
        <f t="array" aca="1" ref="AD6351" ca="1">IFERROR(
  INDEX(
    montadora[Montadora],
    MATCH(TRUE,LEFT(J6729,NÚCARACT(montadora[SKU Parcial]))=montadora[SKU Parcial],0)
  ),
  ""
)</f>
        <v/>
      </c>
    </row>
    <row r="6352" spans="1:30" x14ac:dyDescent="0.25">
      <c r="A6352" s="42" t="s">
        <v>22484</v>
      </c>
      <c r="B6352" s="42" t="s">
        <v>22485</v>
      </c>
      <c r="C6352" s="42" t="s">
        <v>2825</v>
      </c>
      <c r="D6352" s="42" t="s">
        <v>420</v>
      </c>
      <c r="E6352" s="42" t="s">
        <v>3638</v>
      </c>
      <c r="F6352" s="42" t="s">
        <v>228</v>
      </c>
      <c r="G6352" s="42" t="s">
        <v>11227</v>
      </c>
      <c r="H6352" s="7" t="s">
        <v>47</v>
      </c>
      <c r="I6352" s="42" t="s">
        <v>36</v>
      </c>
      <c r="J6352" s="42" t="s">
        <v>205</v>
      </c>
      <c r="K6352" s="8" t="s">
        <v>25576</v>
      </c>
      <c r="L6352" s="7" t="s">
        <v>11229</v>
      </c>
      <c r="M6352" s="44">
        <v>338.8</v>
      </c>
      <c r="N6352" s="7">
        <v>1</v>
      </c>
      <c r="O6352" s="44">
        <v>338.8</v>
      </c>
      <c r="P6352" s="44">
        <v>120</v>
      </c>
      <c r="Q6352" s="44">
        <v>27.51</v>
      </c>
      <c r="R6352" s="44">
        <v>57.6</v>
      </c>
      <c r="S6352" s="44">
        <v>0</v>
      </c>
      <c r="T6352" s="44">
        <v>24.95</v>
      </c>
      <c r="U6352" s="44">
        <v>108.74</v>
      </c>
      <c r="V6352" s="49" t="s">
        <v>24327</v>
      </c>
      <c r="W6352" s="42" t="s">
        <v>34</v>
      </c>
      <c r="X6352" s="43">
        <v>121603807642</v>
      </c>
      <c r="Y6352" s="43">
        <v>45311007993</v>
      </c>
      <c r="Z6352" s="43" t="s">
        <v>7980</v>
      </c>
      <c r="AA6352" s="37" t="str">
        <f>VLOOKUP(J6352, sku!B:C, 2, FALSE)</f>
        <v>Travessa Ford - Style - - - Ecosport - - - Preto</v>
      </c>
      <c r="AB6352" s="37" t="str">
        <f>VLOOKUP(J6352, sku!B:BM, 64, FALSE)</f>
        <v>Fabricação</v>
      </c>
      <c r="AC6352" s="37" t="str">
        <f>LEFT(pedidos[[#This Row],[SKU]],3)</f>
        <v>XFO</v>
      </c>
      <c r="AD6352" s="37" t="str" cm="1">
        <f t="array" aca="1" ref="AD6352" ca="1">IFERROR(
  INDEX(
    montadora[Montadora],
    MATCH(TRUE,LEFT(J6730,NÚCARACT(montadora[SKU Parcial]))=montadora[SKU Parcial],0)
  ),
  ""
)</f>
        <v/>
      </c>
    </row>
    <row r="6353" spans="1:30" x14ac:dyDescent="0.25">
      <c r="A6353" s="42" t="s">
        <v>22486</v>
      </c>
      <c r="B6353" s="42" t="s">
        <v>22487</v>
      </c>
      <c r="C6353" s="42" t="s">
        <v>22488</v>
      </c>
      <c r="D6353" s="42" t="s">
        <v>27</v>
      </c>
      <c r="E6353" s="42" t="s">
        <v>3638</v>
      </c>
      <c r="F6353" s="42" t="s">
        <v>228</v>
      </c>
      <c r="G6353" s="42" t="s">
        <v>11227</v>
      </c>
      <c r="H6353" s="7" t="s">
        <v>47</v>
      </c>
      <c r="I6353" s="42" t="s">
        <v>31</v>
      </c>
      <c r="J6353" s="42" t="s">
        <v>205</v>
      </c>
      <c r="K6353" s="8" t="s">
        <v>25675</v>
      </c>
      <c r="L6353" s="7" t="s">
        <v>11229</v>
      </c>
      <c r="M6353" s="44">
        <v>338.8</v>
      </c>
      <c r="N6353" s="7">
        <v>1</v>
      </c>
      <c r="O6353" s="44">
        <v>338.8</v>
      </c>
      <c r="P6353" s="44">
        <v>120</v>
      </c>
      <c r="Q6353" s="44">
        <v>27.51</v>
      </c>
      <c r="R6353" s="44">
        <v>57.6</v>
      </c>
      <c r="S6353" s="44">
        <v>0</v>
      </c>
      <c r="T6353" s="44">
        <v>24.95</v>
      </c>
      <c r="U6353" s="44">
        <v>108.74</v>
      </c>
      <c r="V6353" s="49" t="s">
        <v>24327</v>
      </c>
      <c r="W6353" s="42" t="s">
        <v>34</v>
      </c>
      <c r="X6353" s="43">
        <v>121790007228</v>
      </c>
      <c r="Y6353" s="43">
        <v>45318270102</v>
      </c>
      <c r="Z6353" s="43" t="s">
        <v>7980</v>
      </c>
      <c r="AA6353" s="37" t="str">
        <f>VLOOKUP(J6353, sku!B:C, 2, FALSE)</f>
        <v>Travessa Ford - Style - - - Ecosport - - - Preto</v>
      </c>
      <c r="AB6353" s="37" t="str">
        <f>VLOOKUP(J6353, sku!B:BM, 64, FALSE)</f>
        <v>Fabricação</v>
      </c>
      <c r="AC6353" s="37" t="str">
        <f>LEFT(pedidos[[#This Row],[SKU]],3)</f>
        <v>XFO</v>
      </c>
      <c r="AD6353" s="37" t="str" cm="1">
        <f t="array" aca="1" ref="AD6353" ca="1">IFERROR(
  INDEX(
    montadora[Montadora],
    MATCH(TRUE,LEFT(J6731,NÚCARACT(montadora[SKU Parcial]))=montadora[SKU Parcial],0)
  ),
  ""
)</f>
        <v/>
      </c>
    </row>
    <row r="6354" spans="1:30" x14ac:dyDescent="0.25">
      <c r="A6354" s="42" t="s">
        <v>22489</v>
      </c>
      <c r="B6354" s="42" t="s">
        <v>36</v>
      </c>
      <c r="C6354" s="42" t="s">
        <v>941</v>
      </c>
      <c r="D6354" s="42" t="s">
        <v>45</v>
      </c>
      <c r="E6354" s="42" t="s">
        <v>86</v>
      </c>
      <c r="F6354" s="42" t="s">
        <v>87</v>
      </c>
      <c r="G6354" s="42" t="s">
        <v>11227</v>
      </c>
      <c r="H6354" s="7" t="s">
        <v>47</v>
      </c>
      <c r="I6354" s="42" t="s">
        <v>36</v>
      </c>
      <c r="J6354" s="42" t="s">
        <v>6119</v>
      </c>
      <c r="K6354" s="8" t="s">
        <v>25675</v>
      </c>
      <c r="L6354" s="7" t="s">
        <v>11229</v>
      </c>
      <c r="M6354" s="44">
        <v>338.8</v>
      </c>
      <c r="N6354" s="7">
        <v>1</v>
      </c>
      <c r="O6354" s="44">
        <v>338.8</v>
      </c>
      <c r="P6354" s="44">
        <v>120</v>
      </c>
      <c r="Q6354" s="44">
        <v>27.51</v>
      </c>
      <c r="R6354" s="44">
        <v>57.6</v>
      </c>
      <c r="S6354" s="44">
        <v>0</v>
      </c>
      <c r="T6354" s="44">
        <v>24.95</v>
      </c>
      <c r="U6354" s="44">
        <v>108.74</v>
      </c>
      <c r="V6354" s="49" t="s">
        <v>24327</v>
      </c>
      <c r="W6354" s="42" t="s">
        <v>89</v>
      </c>
      <c r="X6354" s="43">
        <v>121805706982</v>
      </c>
      <c r="Y6354" s="43">
        <v>45319072098</v>
      </c>
      <c r="Z6354" s="43" t="s">
        <v>7980</v>
      </c>
      <c r="AA6354" s="37" t="str">
        <f>VLOOKUP(J6354, sku!B:C, 2, FALSE)</f>
        <v>Travessa Chevrolet - Style - - - Equinox - - - Preto</v>
      </c>
      <c r="AB6354" s="37" t="str">
        <f>VLOOKUP(J6354, sku!B:BM, 64, FALSE)</f>
        <v>Fabricação</v>
      </c>
      <c r="AC6354" s="37" t="str">
        <f>LEFT(pedidos[[#This Row],[SKU]],3)</f>
        <v>XGM</v>
      </c>
      <c r="AD6354" s="37" t="str" cm="1">
        <f t="array" aca="1" ref="AD6354" ca="1">IFERROR(
  INDEX(
    montadora[Montadora],
    MATCH(TRUE,LEFT(J6732,NÚCARACT(montadora[SKU Parcial]))=montadora[SKU Parcial],0)
  ),
  ""
)</f>
        <v/>
      </c>
    </row>
    <row r="6355" spans="1:30" x14ac:dyDescent="0.25">
      <c r="A6355" s="42" t="s">
        <v>23577</v>
      </c>
      <c r="B6355" s="42" t="s">
        <v>23578</v>
      </c>
      <c r="C6355" s="42" t="s">
        <v>23579</v>
      </c>
      <c r="D6355" s="42" t="s">
        <v>138</v>
      </c>
      <c r="E6355" s="42" t="s">
        <v>1069</v>
      </c>
      <c r="F6355" s="42" t="s">
        <v>1070</v>
      </c>
      <c r="G6355" s="42" t="s">
        <v>11227</v>
      </c>
      <c r="H6355" s="7" t="s">
        <v>47</v>
      </c>
      <c r="I6355" s="42" t="s">
        <v>31</v>
      </c>
      <c r="J6355" s="42" t="s">
        <v>1081</v>
      </c>
      <c r="K6355" s="8" t="s">
        <v>25600</v>
      </c>
      <c r="L6355" s="7" t="s">
        <v>11229</v>
      </c>
      <c r="M6355" s="44">
        <v>338.8</v>
      </c>
      <c r="N6355" s="7">
        <v>1</v>
      </c>
      <c r="O6355" s="44">
        <v>338.8</v>
      </c>
      <c r="P6355" s="44">
        <v>120</v>
      </c>
      <c r="Q6355" s="44">
        <v>27.51</v>
      </c>
      <c r="R6355" s="44">
        <v>57.6</v>
      </c>
      <c r="S6355" s="44">
        <v>0</v>
      </c>
      <c r="T6355" s="44">
        <v>24.95</v>
      </c>
      <c r="U6355" s="44">
        <v>108.74</v>
      </c>
      <c r="V6355" s="49" t="s">
        <v>24327</v>
      </c>
      <c r="W6355" s="42" t="s">
        <v>34</v>
      </c>
      <c r="X6355" s="43">
        <v>121911308178</v>
      </c>
      <c r="Y6355" s="43">
        <v>45324034202</v>
      </c>
      <c r="Z6355" s="43" t="s">
        <v>7980</v>
      </c>
      <c r="AA6355" s="37" t="str">
        <f>VLOOKUP(J6355, sku!B:C, 2, FALSE)</f>
        <v>Travessa Volkswagen - Smart - - - Crossfox/Spacefox - - - Preto</v>
      </c>
      <c r="AB6355" s="37" t="str">
        <f>VLOOKUP(J6355, sku!B:BM, 64, FALSE)</f>
        <v>Fabricação</v>
      </c>
      <c r="AC6355" s="37" t="str">
        <f>LEFT(pedidos[[#This Row],[SKU]],3)</f>
        <v>XVW</v>
      </c>
      <c r="AD6355" s="37" t="str" cm="1">
        <f t="array" aca="1" ref="AD6355" ca="1">IFERROR(
  INDEX(
    montadora[Montadora],
    MATCH(TRUE,LEFT(J6733,NÚCARACT(montadora[SKU Parcial]))=montadora[SKU Parcial],0)
  ),
  ""
)</f>
        <v/>
      </c>
    </row>
    <row r="6356" spans="1:30" x14ac:dyDescent="0.25">
      <c r="A6356" s="42" t="s">
        <v>23580</v>
      </c>
      <c r="B6356" s="42" t="s">
        <v>23581</v>
      </c>
      <c r="C6356" s="42" t="s">
        <v>23582</v>
      </c>
      <c r="D6356" s="42" t="s">
        <v>27</v>
      </c>
      <c r="E6356" s="42" t="s">
        <v>3638</v>
      </c>
      <c r="F6356" s="42" t="s">
        <v>228</v>
      </c>
      <c r="G6356" s="42" t="s">
        <v>11227</v>
      </c>
      <c r="H6356" s="7" t="s">
        <v>47</v>
      </c>
      <c r="I6356" s="42" t="s">
        <v>31</v>
      </c>
      <c r="J6356" s="42" t="s">
        <v>241</v>
      </c>
      <c r="K6356" s="8" t="s">
        <v>25600</v>
      </c>
      <c r="L6356" s="7" t="s">
        <v>11229</v>
      </c>
      <c r="M6356" s="44">
        <v>338.8</v>
      </c>
      <c r="N6356" s="7">
        <v>1</v>
      </c>
      <c r="O6356" s="44">
        <v>338.8</v>
      </c>
      <c r="P6356" s="44">
        <v>120</v>
      </c>
      <c r="Q6356" s="44">
        <v>27.51</v>
      </c>
      <c r="R6356" s="44">
        <v>57.6</v>
      </c>
      <c r="S6356" s="44">
        <v>0</v>
      </c>
      <c r="T6356" s="44">
        <v>24.95</v>
      </c>
      <c r="U6356" s="44">
        <v>108.74</v>
      </c>
      <c r="V6356" s="49" t="s">
        <v>24327</v>
      </c>
      <c r="W6356" s="42" t="s">
        <v>34</v>
      </c>
      <c r="X6356" s="43">
        <v>121914188052</v>
      </c>
      <c r="Y6356" s="43">
        <v>45323927993</v>
      </c>
      <c r="Z6356" s="43" t="s">
        <v>7980</v>
      </c>
      <c r="AA6356" s="37" t="str">
        <f>VLOOKUP(J6356, sku!B:C, 2, FALSE)</f>
        <v>Travessa Ford - Style - - - Ecosport - - - Prata</v>
      </c>
      <c r="AB6356" s="37" t="str">
        <f>VLOOKUP(J6356, sku!B:BM, 64, FALSE)</f>
        <v>Fabricação</v>
      </c>
      <c r="AC6356" s="37" t="str">
        <f>LEFT(pedidos[[#This Row],[SKU]],3)</f>
        <v>XFO</v>
      </c>
      <c r="AD6356" s="37" t="str" cm="1">
        <f t="array" aca="1" ref="AD6356" ca="1">IFERROR(
  INDEX(
    montadora[Montadora],
    MATCH(TRUE,LEFT(J6734,NÚCARACT(montadora[SKU Parcial]))=montadora[SKU Parcial],0)
  ),
  ""
)</f>
        <v/>
      </c>
    </row>
    <row r="6357" spans="1:30" x14ac:dyDescent="0.25">
      <c r="A6357" s="42" t="s">
        <v>23583</v>
      </c>
      <c r="B6357" s="42" t="s">
        <v>23584</v>
      </c>
      <c r="C6357" s="42" t="s">
        <v>23585</v>
      </c>
      <c r="D6357" s="42" t="s">
        <v>27</v>
      </c>
      <c r="E6357" s="42" t="s">
        <v>525</v>
      </c>
      <c r="F6357" s="42" t="s">
        <v>526</v>
      </c>
      <c r="G6357" s="42" t="s">
        <v>11227</v>
      </c>
      <c r="H6357" s="7" t="s">
        <v>47</v>
      </c>
      <c r="I6357" s="42" t="s">
        <v>36</v>
      </c>
      <c r="J6357" s="42" t="s">
        <v>668</v>
      </c>
      <c r="K6357" s="8" t="s">
        <v>25545</v>
      </c>
      <c r="L6357" s="7" t="s">
        <v>11229</v>
      </c>
      <c r="M6357" s="44">
        <v>338.8</v>
      </c>
      <c r="N6357" s="7">
        <v>1</v>
      </c>
      <c r="O6357" s="44">
        <v>338.8</v>
      </c>
      <c r="P6357" s="44">
        <v>120</v>
      </c>
      <c r="Q6357" s="44">
        <v>27.51</v>
      </c>
      <c r="R6357" s="44">
        <v>57.6</v>
      </c>
      <c r="S6357" s="44">
        <v>0</v>
      </c>
      <c r="T6357" s="44">
        <v>24.95</v>
      </c>
      <c r="U6357" s="44">
        <v>108.74</v>
      </c>
      <c r="V6357" s="49" t="s">
        <v>24327</v>
      </c>
      <c r="W6357" s="42" t="s">
        <v>34</v>
      </c>
      <c r="X6357" s="43">
        <v>121485393049</v>
      </c>
      <c r="Y6357" s="43">
        <v>45328880066</v>
      </c>
      <c r="Z6357" s="43" t="s">
        <v>7980</v>
      </c>
      <c r="AA6357" s="37" t="str">
        <f>VLOOKUP(J6357, sku!B:C, 2, FALSE)</f>
        <v>Travessa Jeep - Style - - - Compass - - - Preto</v>
      </c>
      <c r="AB6357" s="37" t="str">
        <f>VLOOKUP(J6357, sku!B:BM, 64, FALSE)</f>
        <v>Fabricação</v>
      </c>
      <c r="AC6357" s="37" t="str">
        <f>LEFT(pedidos[[#This Row],[SKU]],3)</f>
        <v>XJP</v>
      </c>
      <c r="AD6357" s="37" t="str" cm="1">
        <f t="array" aca="1" ref="AD6357" ca="1">IFERROR(
  INDEX(
    montadora[Montadora],
    MATCH(TRUE,LEFT(J6735,NÚCARACT(montadora[SKU Parcial]))=montadora[SKU Parcial],0)
  ),
  ""
)</f>
        <v/>
      </c>
    </row>
    <row r="6358" spans="1:30" x14ac:dyDescent="0.25">
      <c r="A6358" s="42" t="s">
        <v>23586</v>
      </c>
      <c r="B6358" s="42" t="s">
        <v>36</v>
      </c>
      <c r="C6358" s="42" t="s">
        <v>3785</v>
      </c>
      <c r="D6358" s="42" t="s">
        <v>745</v>
      </c>
      <c r="E6358" s="42" t="s">
        <v>1069</v>
      </c>
      <c r="F6358" s="42" t="s">
        <v>1070</v>
      </c>
      <c r="G6358" s="42" t="s">
        <v>11227</v>
      </c>
      <c r="H6358" s="7" t="s">
        <v>47</v>
      </c>
      <c r="I6358" s="42" t="s">
        <v>36</v>
      </c>
      <c r="J6358" s="42" t="s">
        <v>1081</v>
      </c>
      <c r="K6358" s="8" t="s">
        <v>25556</v>
      </c>
      <c r="L6358" s="7" t="s">
        <v>11229</v>
      </c>
      <c r="M6358" s="44">
        <v>338.8</v>
      </c>
      <c r="N6358" s="7">
        <v>1</v>
      </c>
      <c r="O6358" s="44">
        <v>338.8</v>
      </c>
      <c r="P6358" s="44">
        <v>120</v>
      </c>
      <c r="Q6358" s="44">
        <v>27.51</v>
      </c>
      <c r="R6358" s="44">
        <v>57.6</v>
      </c>
      <c r="S6358" s="44">
        <v>0</v>
      </c>
      <c r="T6358" s="44">
        <v>24.95</v>
      </c>
      <c r="U6358" s="44">
        <v>108.74</v>
      </c>
      <c r="V6358" s="49" t="s">
        <v>24327</v>
      </c>
      <c r="W6358" s="42" t="s">
        <v>89</v>
      </c>
      <c r="X6358" s="43">
        <v>121609370531</v>
      </c>
      <c r="Y6358" s="43">
        <v>45335041107</v>
      </c>
      <c r="Z6358" s="43" t="s">
        <v>7980</v>
      </c>
      <c r="AA6358" s="37" t="str">
        <f>VLOOKUP(J6358, sku!B:C, 2, FALSE)</f>
        <v>Travessa Volkswagen - Smart - - - Crossfox/Spacefox - - - Preto</v>
      </c>
      <c r="AB6358" s="37" t="str">
        <f>VLOOKUP(J6358, sku!B:BM, 64, FALSE)</f>
        <v>Fabricação</v>
      </c>
      <c r="AC6358" s="37" t="str">
        <f>LEFT(pedidos[[#This Row],[SKU]],3)</f>
        <v>XVW</v>
      </c>
      <c r="AD6358" s="37" t="str" cm="1">
        <f t="array" aca="1" ref="AD6358" ca="1">IFERROR(
  INDEX(
    montadora[Montadora],
    MATCH(TRUE,LEFT(J6736,NÚCARACT(montadora[SKU Parcial]))=montadora[SKU Parcial],0)
  ),
  ""
)</f>
        <v/>
      </c>
    </row>
    <row r="6359" spans="1:30" x14ac:dyDescent="0.25">
      <c r="A6359" s="42" t="s">
        <v>23587</v>
      </c>
      <c r="B6359" s="42" t="s">
        <v>23588</v>
      </c>
      <c r="C6359" s="42" t="s">
        <v>23589</v>
      </c>
      <c r="D6359" s="42" t="s">
        <v>319</v>
      </c>
      <c r="E6359" s="42" t="s">
        <v>86</v>
      </c>
      <c r="F6359" s="42" t="s">
        <v>87</v>
      </c>
      <c r="G6359" s="42" t="s">
        <v>11227</v>
      </c>
      <c r="H6359" s="7" t="s">
        <v>47</v>
      </c>
      <c r="I6359" s="42" t="s">
        <v>31</v>
      </c>
      <c r="J6359" s="42" t="s">
        <v>668</v>
      </c>
      <c r="K6359" s="8" t="s">
        <v>25556</v>
      </c>
      <c r="L6359" s="7" t="s">
        <v>11229</v>
      </c>
      <c r="M6359" s="44">
        <v>338.8</v>
      </c>
      <c r="N6359" s="7">
        <v>1</v>
      </c>
      <c r="O6359" s="44">
        <v>338.8</v>
      </c>
      <c r="P6359" s="44">
        <v>120</v>
      </c>
      <c r="Q6359" s="44">
        <v>27.51</v>
      </c>
      <c r="R6359" s="44">
        <v>57.6</v>
      </c>
      <c r="S6359" s="44">
        <v>0</v>
      </c>
      <c r="T6359" s="44">
        <v>24.95</v>
      </c>
      <c r="U6359" s="44">
        <v>108.74</v>
      </c>
      <c r="V6359" s="49" t="s">
        <v>24327</v>
      </c>
      <c r="W6359" s="42" t="s">
        <v>89</v>
      </c>
      <c r="X6359" s="43">
        <v>122149070738</v>
      </c>
      <c r="Y6359" s="43">
        <v>45335960695</v>
      </c>
      <c r="Z6359" s="43" t="s">
        <v>7980</v>
      </c>
      <c r="AA6359" s="37" t="str">
        <f>VLOOKUP(J6359, sku!B:C, 2, FALSE)</f>
        <v>Travessa Jeep - Style - - - Compass - - - Preto</v>
      </c>
      <c r="AB6359" s="37" t="str">
        <f>VLOOKUP(J6359, sku!B:BM, 64, FALSE)</f>
        <v>Fabricação</v>
      </c>
      <c r="AC6359" s="37" t="str">
        <f>LEFT(pedidos[[#This Row],[SKU]],3)</f>
        <v>XJP</v>
      </c>
      <c r="AD6359" s="37" t="str" cm="1">
        <f t="array" aca="1" ref="AD6359" ca="1">IFERROR(
  INDEX(
    montadora[Montadora],
    MATCH(TRUE,LEFT(J6737,NÚCARACT(montadora[SKU Parcial]))=montadora[SKU Parcial],0)
  ),
  ""
)</f>
        <v/>
      </c>
    </row>
    <row r="6360" spans="1:30" x14ac:dyDescent="0.25">
      <c r="A6360" s="42" t="s">
        <v>23590</v>
      </c>
      <c r="B6360" s="42" t="s">
        <v>23591</v>
      </c>
      <c r="C6360" s="42" t="s">
        <v>1204</v>
      </c>
      <c r="D6360" s="42" t="s">
        <v>420</v>
      </c>
      <c r="E6360" s="42" t="s">
        <v>208</v>
      </c>
      <c r="F6360" s="42" t="s">
        <v>23407</v>
      </c>
      <c r="G6360" s="42" t="s">
        <v>11227</v>
      </c>
      <c r="H6360" s="7" t="s">
        <v>47</v>
      </c>
      <c r="I6360" s="42" t="s">
        <v>31</v>
      </c>
      <c r="J6360" s="42" t="s">
        <v>210</v>
      </c>
      <c r="K6360" s="8" t="s">
        <v>25556</v>
      </c>
      <c r="L6360" s="7" t="s">
        <v>11229</v>
      </c>
      <c r="M6360" s="44">
        <v>338.8</v>
      </c>
      <c r="N6360" s="7">
        <v>1</v>
      </c>
      <c r="O6360" s="44">
        <v>338.8</v>
      </c>
      <c r="P6360" s="44">
        <v>120</v>
      </c>
      <c r="Q6360" s="44">
        <v>27.51</v>
      </c>
      <c r="R6360" s="44">
        <v>57.6</v>
      </c>
      <c r="S6360" s="44">
        <v>0</v>
      </c>
      <c r="T6360" s="44">
        <v>24.95</v>
      </c>
      <c r="U6360" s="44">
        <v>108.74</v>
      </c>
      <c r="V6360" s="49" t="s">
        <v>24327</v>
      </c>
      <c r="W6360" s="42" t="s">
        <v>34</v>
      </c>
      <c r="X6360" s="43">
        <v>122160626206</v>
      </c>
      <c r="Y6360" s="43">
        <v>45336888148</v>
      </c>
      <c r="Z6360" s="43" t="s">
        <v>7980</v>
      </c>
      <c r="AA6360" s="37" t="str">
        <f>VLOOKUP(J6360, sku!B:C, 2, FALSE)</f>
        <v>Travessa Fiat - Smart - - - Toro - - - Preto</v>
      </c>
      <c r="AB6360" s="37" t="str">
        <f>VLOOKUP(J6360, sku!B:BM, 64, FALSE)</f>
        <v>Fabricação</v>
      </c>
      <c r="AC6360" s="37" t="str">
        <f>LEFT(pedidos[[#This Row],[SKU]],3)</f>
        <v>XFI</v>
      </c>
      <c r="AD6360" s="37" t="str" cm="1">
        <f t="array" aca="1" ref="AD6360" ca="1">IFERROR(
  INDEX(
    montadora[Montadora],
    MATCH(TRUE,LEFT(J6738,NÚCARACT(montadora[SKU Parcial]))=montadora[SKU Parcial],0)
  ),
  ""
)</f>
        <v/>
      </c>
    </row>
    <row r="6361" spans="1:30" x14ac:dyDescent="0.25">
      <c r="A6361" s="42" t="s">
        <v>23592</v>
      </c>
      <c r="B6361" s="42" t="s">
        <v>36</v>
      </c>
      <c r="C6361" s="42" t="s">
        <v>23593</v>
      </c>
      <c r="D6361" s="42" t="s">
        <v>347</v>
      </c>
      <c r="E6361" s="42" t="s">
        <v>218</v>
      </c>
      <c r="F6361" s="42" t="s">
        <v>209</v>
      </c>
      <c r="G6361" s="42" t="s">
        <v>11227</v>
      </c>
      <c r="H6361" s="7" t="s">
        <v>47</v>
      </c>
      <c r="I6361" s="42" t="s">
        <v>31</v>
      </c>
      <c r="J6361" s="42" t="s">
        <v>1128</v>
      </c>
      <c r="K6361" s="8" t="s">
        <v>25556</v>
      </c>
      <c r="L6361" s="7" t="s">
        <v>11229</v>
      </c>
      <c r="M6361" s="44">
        <v>338.8</v>
      </c>
      <c r="N6361" s="7">
        <v>1</v>
      </c>
      <c r="O6361" s="44">
        <v>374.79</v>
      </c>
      <c r="P6361" s="44">
        <v>120</v>
      </c>
      <c r="Q6361" s="44">
        <v>27.51</v>
      </c>
      <c r="R6361" s="44">
        <v>57.6</v>
      </c>
      <c r="S6361" s="44">
        <v>35.99</v>
      </c>
      <c r="T6361" s="44">
        <v>24.95</v>
      </c>
      <c r="U6361" s="44">
        <v>108.74</v>
      </c>
      <c r="V6361" s="49" t="s">
        <v>24327</v>
      </c>
      <c r="W6361" s="42" t="s">
        <v>34</v>
      </c>
      <c r="X6361" s="43">
        <v>121653063379</v>
      </c>
      <c r="Y6361" s="43">
        <v>45337445459</v>
      </c>
      <c r="Z6361" s="43" t="s">
        <v>7980</v>
      </c>
      <c r="AA6361" s="37" t="str">
        <f>VLOOKUP(J6361, sku!B:C, 2, FALSE)</f>
        <v>Travessa Fiat - Smart - - - Toro - - - Prata</v>
      </c>
      <c r="AB6361" s="37" t="str">
        <f>VLOOKUP(J6361, sku!B:BM, 64, FALSE)</f>
        <v>Fabricação</v>
      </c>
      <c r="AC6361" s="37" t="str">
        <f>LEFT(pedidos[[#This Row],[SKU]],3)</f>
        <v>XFI</v>
      </c>
      <c r="AD6361" s="37" t="str" cm="1">
        <f t="array" aca="1" ref="AD6361" ca="1">IFERROR(
  INDEX(
    montadora[Montadora],
    MATCH(TRUE,LEFT(J6739,NÚCARACT(montadora[SKU Parcial]))=montadora[SKU Parcial],0)
  ),
  ""
)</f>
        <v/>
      </c>
    </row>
    <row r="6362" spans="1:30" x14ac:dyDescent="0.25">
      <c r="A6362" s="42" t="s">
        <v>23594</v>
      </c>
      <c r="B6362" s="42" t="s">
        <v>23595</v>
      </c>
      <c r="C6362" s="42" t="s">
        <v>579</v>
      </c>
      <c r="D6362" s="42" t="s">
        <v>830</v>
      </c>
      <c r="E6362" s="42" t="s">
        <v>23596</v>
      </c>
      <c r="F6362" s="42" t="s">
        <v>23597</v>
      </c>
      <c r="G6362" s="42" t="s">
        <v>11227</v>
      </c>
      <c r="H6362" s="7" t="s">
        <v>47</v>
      </c>
      <c r="I6362" s="42" t="s">
        <v>31</v>
      </c>
      <c r="J6362" s="42" t="s">
        <v>17938</v>
      </c>
      <c r="K6362" s="8" t="s">
        <v>25558</v>
      </c>
      <c r="L6362" s="7" t="s">
        <v>11229</v>
      </c>
      <c r="M6362" s="44">
        <v>338.8</v>
      </c>
      <c r="N6362" s="7">
        <v>1</v>
      </c>
      <c r="O6362" s="44">
        <v>338.8</v>
      </c>
      <c r="P6362" s="44">
        <v>120</v>
      </c>
      <c r="Q6362" s="44">
        <v>27.51</v>
      </c>
      <c r="R6362" s="44">
        <v>57.6</v>
      </c>
      <c r="S6362" s="44">
        <v>0</v>
      </c>
      <c r="T6362" s="44">
        <v>24.95</v>
      </c>
      <c r="U6362" s="44">
        <v>108.74</v>
      </c>
      <c r="V6362" s="49" t="s">
        <v>24327</v>
      </c>
      <c r="W6362" s="42" t="s">
        <v>34</v>
      </c>
      <c r="X6362" s="43">
        <v>121775722521</v>
      </c>
      <c r="Y6362" s="43">
        <v>45340248215</v>
      </c>
      <c r="Z6362" s="43" t="s">
        <v>7980</v>
      </c>
      <c r="AA6362" s="37" t="str">
        <f>VLOOKUP(J6362, sku!B:C, 2, FALSE)</f>
        <v>Travessa Honda - Style - - - CRV - - - Preto</v>
      </c>
      <c r="AB6362" s="37" t="str">
        <f>VLOOKUP(J6362, sku!B:BM, 64, FALSE)</f>
        <v>Fabricação</v>
      </c>
      <c r="AC6362" s="37" t="str">
        <f>LEFT(pedidos[[#This Row],[SKU]],3)</f>
        <v>XHO</v>
      </c>
      <c r="AD6362" s="37" t="str" cm="1">
        <f t="array" aca="1" ref="AD6362" ca="1">IFERROR(
  INDEX(
    montadora[Montadora],
    MATCH(TRUE,LEFT(J6740,NÚCARACT(montadora[SKU Parcial]))=montadora[SKU Parcial],0)
  ),
  ""
)</f>
        <v/>
      </c>
    </row>
    <row r="6363" spans="1:30" x14ac:dyDescent="0.25">
      <c r="A6363" s="42" t="s">
        <v>23598</v>
      </c>
      <c r="B6363" s="42" t="s">
        <v>23599</v>
      </c>
      <c r="C6363" s="42" t="s">
        <v>23600</v>
      </c>
      <c r="D6363" s="42" t="s">
        <v>534</v>
      </c>
      <c r="E6363" s="42" t="s">
        <v>1057</v>
      </c>
      <c r="F6363" s="42" t="s">
        <v>1058</v>
      </c>
      <c r="G6363" s="42" t="s">
        <v>11227</v>
      </c>
      <c r="H6363" s="7" t="s">
        <v>47</v>
      </c>
      <c r="I6363" s="42" t="s">
        <v>31</v>
      </c>
      <c r="J6363" s="42" t="s">
        <v>179</v>
      </c>
      <c r="K6363" s="8" t="s">
        <v>25558</v>
      </c>
      <c r="L6363" s="7" t="s">
        <v>11229</v>
      </c>
      <c r="M6363" s="44">
        <v>338.8</v>
      </c>
      <c r="N6363" s="7">
        <v>1</v>
      </c>
      <c r="O6363" s="44">
        <v>338.8</v>
      </c>
      <c r="P6363" s="44">
        <v>120</v>
      </c>
      <c r="Q6363" s="44">
        <v>27.51</v>
      </c>
      <c r="R6363" s="44">
        <v>57.6</v>
      </c>
      <c r="S6363" s="44">
        <v>0</v>
      </c>
      <c r="T6363" s="44">
        <v>24.95</v>
      </c>
      <c r="U6363" s="44">
        <v>108.74</v>
      </c>
      <c r="V6363" s="49" t="s">
        <v>24327</v>
      </c>
      <c r="W6363" s="42" t="s">
        <v>34</v>
      </c>
      <c r="X6363" s="43">
        <v>122336397768</v>
      </c>
      <c r="Y6363" s="43">
        <v>45342027202</v>
      </c>
      <c r="Z6363" s="43" t="s">
        <v>7980</v>
      </c>
      <c r="AA6363" s="37" t="str">
        <f>VLOOKUP(J6363, sku!B:C, 2, FALSE)</f>
        <v>Travessa Jeep - Smart - - - Renegade - 2016 A 2025 - Preto</v>
      </c>
      <c r="AB6363" s="37" t="str">
        <f>VLOOKUP(J6363, sku!B:BM, 64, FALSE)</f>
        <v>Fabricação</v>
      </c>
      <c r="AC6363" s="37" t="str">
        <f>LEFT(pedidos[[#This Row],[SKU]],3)</f>
        <v>XJP</v>
      </c>
      <c r="AD6363" s="37" t="str" cm="1">
        <f t="array" aca="1" ref="AD6363" ca="1">IFERROR(
  INDEX(
    montadora[Montadora],
    MATCH(TRUE,LEFT(J6741,NÚCARACT(montadora[SKU Parcial]))=montadora[SKU Parcial],0)
  ),
  ""
)</f>
        <v/>
      </c>
    </row>
    <row r="6364" spans="1:30" x14ac:dyDescent="0.25">
      <c r="A6364" s="42" t="s">
        <v>23601</v>
      </c>
      <c r="B6364" s="42" t="s">
        <v>23602</v>
      </c>
      <c r="C6364" s="42" t="s">
        <v>7404</v>
      </c>
      <c r="D6364" s="42" t="s">
        <v>709</v>
      </c>
      <c r="E6364" s="42" t="s">
        <v>1045</v>
      </c>
      <c r="F6364" s="42" t="s">
        <v>673</v>
      </c>
      <c r="G6364" s="42" t="s">
        <v>11227</v>
      </c>
      <c r="H6364" s="7" t="s">
        <v>47</v>
      </c>
      <c r="I6364" s="42" t="s">
        <v>36</v>
      </c>
      <c r="J6364" s="42" t="s">
        <v>262</v>
      </c>
      <c r="K6364" s="8" t="s">
        <v>25558</v>
      </c>
      <c r="L6364" s="7" t="s">
        <v>11229</v>
      </c>
      <c r="M6364" s="44">
        <v>338.8</v>
      </c>
      <c r="N6364" s="7">
        <v>1</v>
      </c>
      <c r="O6364" s="44">
        <v>338.8</v>
      </c>
      <c r="P6364" s="44">
        <v>120</v>
      </c>
      <c r="Q6364" s="44">
        <v>27.51</v>
      </c>
      <c r="R6364" s="44">
        <v>57.6</v>
      </c>
      <c r="S6364" s="44">
        <v>0</v>
      </c>
      <c r="T6364" s="44">
        <v>24.95</v>
      </c>
      <c r="U6364" s="44">
        <v>108.74</v>
      </c>
      <c r="V6364" s="49" t="s">
        <v>24327</v>
      </c>
      <c r="W6364" s="42" t="s">
        <v>34</v>
      </c>
      <c r="X6364" s="43">
        <v>122396739108</v>
      </c>
      <c r="Y6364" s="43">
        <v>45344752271</v>
      </c>
      <c r="Z6364" s="43" t="s">
        <v>7980</v>
      </c>
      <c r="AA6364" s="37" t="str">
        <f>VLOOKUP(J6364, sku!B:C, 2, FALSE)</f>
        <v>Travessa Jeep - Style - - - Commander - - - Preto</v>
      </c>
      <c r="AB6364" s="37" t="str">
        <f>VLOOKUP(J6364, sku!B:BM, 64, FALSE)</f>
        <v>Fabricação</v>
      </c>
      <c r="AC6364" s="37" t="str">
        <f>LEFT(pedidos[[#This Row],[SKU]],3)</f>
        <v>XJP</v>
      </c>
      <c r="AD6364" s="37" t="str" cm="1">
        <f t="array" aca="1" ref="AD6364" ca="1">IFERROR(
  INDEX(
    montadora[Montadora],
    MATCH(TRUE,LEFT(J6742,NÚCARACT(montadora[SKU Parcial]))=montadora[SKU Parcial],0)
  ),
  ""
)</f>
        <v/>
      </c>
    </row>
    <row r="6365" spans="1:30" x14ac:dyDescent="0.25">
      <c r="A6365" s="42" t="s">
        <v>23603</v>
      </c>
      <c r="B6365" s="42" t="s">
        <v>23604</v>
      </c>
      <c r="C6365" s="42" t="s">
        <v>1227</v>
      </c>
      <c r="D6365" s="42" t="s">
        <v>45</v>
      </c>
      <c r="E6365" s="42" t="s">
        <v>227</v>
      </c>
      <c r="F6365" s="42" t="s">
        <v>228</v>
      </c>
      <c r="G6365" s="42" t="s">
        <v>11227</v>
      </c>
      <c r="H6365" s="7" t="s">
        <v>47</v>
      </c>
      <c r="I6365" s="42" t="s">
        <v>36</v>
      </c>
      <c r="J6365" s="42" t="s">
        <v>241</v>
      </c>
      <c r="K6365" s="8" t="s">
        <v>25558</v>
      </c>
      <c r="L6365" s="7" t="s">
        <v>11229</v>
      </c>
      <c r="M6365" s="44">
        <v>338.8</v>
      </c>
      <c r="N6365" s="7">
        <v>1</v>
      </c>
      <c r="O6365" s="44">
        <v>338.8</v>
      </c>
      <c r="P6365" s="44">
        <v>120</v>
      </c>
      <c r="Q6365" s="44">
        <v>27.51</v>
      </c>
      <c r="R6365" s="44">
        <v>57.6</v>
      </c>
      <c r="S6365" s="44">
        <v>0</v>
      </c>
      <c r="T6365" s="44">
        <v>24.95</v>
      </c>
      <c r="U6365" s="44">
        <v>108.74</v>
      </c>
      <c r="V6365" s="49" t="s">
        <v>24327</v>
      </c>
      <c r="W6365" s="42" t="s">
        <v>34</v>
      </c>
      <c r="X6365" s="43">
        <v>121872386239</v>
      </c>
      <c r="Y6365" s="43">
        <v>45345328822</v>
      </c>
      <c r="Z6365" s="43" t="s">
        <v>7980</v>
      </c>
      <c r="AA6365" s="37" t="str">
        <f>VLOOKUP(J6365, sku!B:C, 2, FALSE)</f>
        <v>Travessa Ford - Style - - - Ecosport - - - Prata</v>
      </c>
      <c r="AB6365" s="37" t="str">
        <f>VLOOKUP(J6365, sku!B:BM, 64, FALSE)</f>
        <v>Fabricação</v>
      </c>
      <c r="AC6365" s="37" t="str">
        <f>LEFT(pedidos[[#This Row],[SKU]],3)</f>
        <v>XFO</v>
      </c>
      <c r="AD6365" s="37" t="str" cm="1">
        <f t="array" aca="1" ref="AD6365" ca="1">IFERROR(
  INDEX(
    montadora[Montadora],
    MATCH(TRUE,LEFT(J6743,NÚCARACT(montadora[SKU Parcial]))=montadora[SKU Parcial],0)
  ),
  ""
)</f>
        <v/>
      </c>
    </row>
    <row r="6366" spans="1:30" x14ac:dyDescent="0.25">
      <c r="A6366" s="42" t="s">
        <v>23605</v>
      </c>
      <c r="B6366" s="42" t="s">
        <v>23606</v>
      </c>
      <c r="C6366" s="42" t="s">
        <v>1663</v>
      </c>
      <c r="D6366" s="42" t="s">
        <v>27</v>
      </c>
      <c r="E6366" s="42" t="s">
        <v>1134</v>
      </c>
      <c r="F6366" s="42" t="s">
        <v>1135</v>
      </c>
      <c r="G6366" s="42" t="s">
        <v>11227</v>
      </c>
      <c r="H6366" s="7" t="s">
        <v>47</v>
      </c>
      <c r="I6366" s="42" t="s">
        <v>31</v>
      </c>
      <c r="J6366" s="42" t="s">
        <v>1136</v>
      </c>
      <c r="K6366" s="8" t="s">
        <v>25559</v>
      </c>
      <c r="L6366" s="7" t="s">
        <v>11229</v>
      </c>
      <c r="M6366" s="44">
        <v>338.8</v>
      </c>
      <c r="N6366" s="7">
        <v>1</v>
      </c>
      <c r="O6366" s="44">
        <v>338.8</v>
      </c>
      <c r="P6366" s="44">
        <v>120</v>
      </c>
      <c r="Q6366" s="44">
        <v>27.51</v>
      </c>
      <c r="R6366" s="44">
        <v>57.6</v>
      </c>
      <c r="S6366" s="44">
        <v>0</v>
      </c>
      <c r="T6366" s="44">
        <v>24.95</v>
      </c>
      <c r="U6366" s="44">
        <v>108.74</v>
      </c>
      <c r="V6366" s="49" t="s">
        <v>24327</v>
      </c>
      <c r="W6366" s="42" t="s">
        <v>34</v>
      </c>
      <c r="X6366" s="43" t="s">
        <v>23607</v>
      </c>
      <c r="Y6366" s="43">
        <v>45346959023</v>
      </c>
      <c r="Z6366" s="43" t="s">
        <v>7980</v>
      </c>
      <c r="AA6366" s="37" t="str">
        <f>VLOOKUP(J6366, sku!B:C, 2, FALSE)</f>
        <v>Travessa Renault - Smart - - - Duster - Até 2015 - Preto</v>
      </c>
      <c r="AB6366" s="37" t="str">
        <f>VLOOKUP(J6366, sku!B:BM, 64, FALSE)</f>
        <v>Fabricação</v>
      </c>
      <c r="AC6366" s="37" t="str">
        <f>LEFT(pedidos[[#This Row],[SKU]],3)</f>
        <v>XRE</v>
      </c>
      <c r="AD6366" s="37" t="str" cm="1">
        <f t="array" aca="1" ref="AD6366" ca="1">IFERROR(
  INDEX(
    montadora[Montadora],
    MATCH(TRUE,LEFT(J6744,NÚCARACT(montadora[SKU Parcial]))=montadora[SKU Parcial],0)
  ),
  ""
)</f>
        <v/>
      </c>
    </row>
    <row r="6367" spans="1:30" x14ac:dyDescent="0.25">
      <c r="A6367" s="42" t="s">
        <v>23608</v>
      </c>
      <c r="B6367" s="42" t="s">
        <v>23609</v>
      </c>
      <c r="C6367" s="42" t="s">
        <v>23610</v>
      </c>
      <c r="D6367" s="42" t="s">
        <v>191</v>
      </c>
      <c r="E6367" s="42" t="s">
        <v>1026</v>
      </c>
      <c r="F6367" s="42" t="s">
        <v>1027</v>
      </c>
      <c r="G6367" s="42" t="s">
        <v>11227</v>
      </c>
      <c r="H6367" s="7" t="s">
        <v>47</v>
      </c>
      <c r="I6367" s="42" t="s">
        <v>31</v>
      </c>
      <c r="J6367" s="42" t="s">
        <v>262</v>
      </c>
      <c r="K6367" s="8" t="s">
        <v>25577</v>
      </c>
      <c r="L6367" s="7" t="s">
        <v>11229</v>
      </c>
      <c r="M6367" s="44">
        <v>338.8</v>
      </c>
      <c r="N6367" s="7">
        <v>1</v>
      </c>
      <c r="O6367" s="44">
        <v>338.8</v>
      </c>
      <c r="P6367" s="44">
        <v>120</v>
      </c>
      <c r="Q6367" s="44">
        <v>27.51</v>
      </c>
      <c r="R6367" s="44">
        <v>57.6</v>
      </c>
      <c r="S6367" s="44">
        <v>0</v>
      </c>
      <c r="T6367" s="44">
        <v>24.95</v>
      </c>
      <c r="U6367" s="44">
        <v>108.74</v>
      </c>
      <c r="V6367" s="49" t="s">
        <v>24327</v>
      </c>
      <c r="W6367" s="42" t="s">
        <v>34</v>
      </c>
      <c r="X6367" s="43">
        <v>122649878252</v>
      </c>
      <c r="Y6367" s="43">
        <v>45354954035</v>
      </c>
      <c r="Z6367" s="43" t="s">
        <v>7980</v>
      </c>
      <c r="AA6367" s="37" t="str">
        <f>VLOOKUP(J6367, sku!B:C, 2, FALSE)</f>
        <v>Travessa Jeep - Style - - - Commander - - - Preto</v>
      </c>
      <c r="AB6367" s="37" t="str">
        <f>VLOOKUP(J6367, sku!B:BM, 64, FALSE)</f>
        <v>Fabricação</v>
      </c>
      <c r="AC6367" s="37" t="str">
        <f>LEFT(pedidos[[#This Row],[SKU]],3)</f>
        <v>XJP</v>
      </c>
      <c r="AD6367" s="37" t="str" cm="1">
        <f t="array" aca="1" ref="AD6367" ca="1">IFERROR(
  INDEX(
    montadora[Montadora],
    MATCH(TRUE,LEFT(J6745,NÚCARACT(montadora[SKU Parcial]))=montadora[SKU Parcial],0)
  ),
  ""
)</f>
        <v/>
      </c>
    </row>
    <row r="6368" spans="1:30" x14ac:dyDescent="0.25">
      <c r="A6368" s="42" t="s">
        <v>23611</v>
      </c>
      <c r="B6368" s="42" t="s">
        <v>36</v>
      </c>
      <c r="C6368" s="42" t="s">
        <v>234</v>
      </c>
      <c r="D6368" s="42" t="s">
        <v>534</v>
      </c>
      <c r="E6368" s="42" t="s">
        <v>3638</v>
      </c>
      <c r="F6368" s="42" t="s">
        <v>228</v>
      </c>
      <c r="G6368" s="42" t="s">
        <v>11227</v>
      </c>
      <c r="H6368" s="7" t="s">
        <v>47</v>
      </c>
      <c r="I6368" s="42" t="s">
        <v>31</v>
      </c>
      <c r="J6368" s="42" t="s">
        <v>205</v>
      </c>
      <c r="K6368" s="8" t="s">
        <v>25577</v>
      </c>
      <c r="L6368" s="7" t="s">
        <v>11229</v>
      </c>
      <c r="M6368" s="44">
        <v>338.8</v>
      </c>
      <c r="N6368" s="7">
        <v>1</v>
      </c>
      <c r="O6368" s="44">
        <v>338.8</v>
      </c>
      <c r="P6368" s="44">
        <v>120</v>
      </c>
      <c r="Q6368" s="44">
        <v>27.51</v>
      </c>
      <c r="R6368" s="44">
        <v>57.6</v>
      </c>
      <c r="S6368" s="44">
        <v>0</v>
      </c>
      <c r="T6368" s="44">
        <v>24.95</v>
      </c>
      <c r="U6368" s="44">
        <v>108.74</v>
      </c>
      <c r="V6368" s="49" t="s">
        <v>24327</v>
      </c>
      <c r="W6368" s="42" t="s">
        <v>89</v>
      </c>
      <c r="X6368" s="43">
        <v>122129742117</v>
      </c>
      <c r="Y6368" s="43">
        <v>45355376647</v>
      </c>
      <c r="Z6368" s="43" t="s">
        <v>7980</v>
      </c>
      <c r="AA6368" s="37" t="str">
        <f>VLOOKUP(J6368, sku!B:C, 2, FALSE)</f>
        <v>Travessa Ford - Style - - - Ecosport - - - Preto</v>
      </c>
      <c r="AB6368" s="37" t="str">
        <f>VLOOKUP(J6368, sku!B:BM, 64, FALSE)</f>
        <v>Fabricação</v>
      </c>
      <c r="AC6368" s="37" t="str">
        <f>LEFT(pedidos[[#This Row],[SKU]],3)</f>
        <v>XFO</v>
      </c>
      <c r="AD6368" s="37" t="str" cm="1">
        <f t="array" aca="1" ref="AD6368" ca="1">IFERROR(
  INDEX(
    montadora[Montadora],
    MATCH(TRUE,LEFT(J6746,NÚCARACT(montadora[SKU Parcial]))=montadora[SKU Parcial],0)
  ),
  ""
)</f>
        <v/>
      </c>
    </row>
    <row r="6369" spans="1:30" x14ac:dyDescent="0.25">
      <c r="A6369" s="42" t="s">
        <v>23612</v>
      </c>
      <c r="B6369" s="42" t="s">
        <v>36</v>
      </c>
      <c r="C6369" s="42" t="s">
        <v>6476</v>
      </c>
      <c r="D6369" s="42" t="s">
        <v>27</v>
      </c>
      <c r="E6369" s="42" t="s">
        <v>1026</v>
      </c>
      <c r="F6369" s="42" t="s">
        <v>1027</v>
      </c>
      <c r="G6369" s="42" t="s">
        <v>11227</v>
      </c>
      <c r="H6369" s="7" t="s">
        <v>47</v>
      </c>
      <c r="I6369" s="42" t="s">
        <v>31</v>
      </c>
      <c r="J6369" s="42" t="s">
        <v>262</v>
      </c>
      <c r="K6369" s="8" t="s">
        <v>25532</v>
      </c>
      <c r="L6369" s="7" t="s">
        <v>11229</v>
      </c>
      <c r="M6369" s="44">
        <v>338.8</v>
      </c>
      <c r="N6369" s="7">
        <v>1</v>
      </c>
      <c r="O6369" s="44">
        <v>338.8</v>
      </c>
      <c r="P6369" s="44">
        <v>120</v>
      </c>
      <c r="Q6369" s="44">
        <v>27.51</v>
      </c>
      <c r="R6369" s="44">
        <v>57.6</v>
      </c>
      <c r="S6369" s="44">
        <v>0</v>
      </c>
      <c r="T6369" s="44">
        <v>24.95</v>
      </c>
      <c r="U6369" s="44">
        <v>108.74</v>
      </c>
      <c r="V6369" s="49" t="s">
        <v>24327</v>
      </c>
      <c r="W6369" s="42" t="s">
        <v>34</v>
      </c>
      <c r="X6369" s="43">
        <v>122206258203</v>
      </c>
      <c r="Y6369" s="43">
        <v>45359359290</v>
      </c>
      <c r="Z6369" s="43" t="s">
        <v>7980</v>
      </c>
      <c r="AA6369" s="37" t="str">
        <f>VLOOKUP(J6369, sku!B:C, 2, FALSE)</f>
        <v>Travessa Jeep - Style - - - Commander - - - Preto</v>
      </c>
      <c r="AB6369" s="37" t="str">
        <f>VLOOKUP(J6369, sku!B:BM, 64, FALSE)</f>
        <v>Fabricação</v>
      </c>
      <c r="AC6369" s="37" t="str">
        <f>LEFT(pedidos[[#This Row],[SKU]],3)</f>
        <v>XJP</v>
      </c>
      <c r="AD6369" s="37" t="str" cm="1">
        <f t="array" aca="1" ref="AD6369" ca="1">IFERROR(
  INDEX(
    montadora[Montadora],
    MATCH(TRUE,LEFT(J6747,NÚCARACT(montadora[SKU Parcial]))=montadora[SKU Parcial],0)
  ),
  ""
)</f>
        <v/>
      </c>
    </row>
    <row r="6370" spans="1:30" x14ac:dyDescent="0.25">
      <c r="A6370" s="42" t="s">
        <v>24685</v>
      </c>
      <c r="B6370" s="42" t="s">
        <v>24686</v>
      </c>
      <c r="C6370" s="42" t="s">
        <v>1860</v>
      </c>
      <c r="D6370" s="42" t="s">
        <v>534</v>
      </c>
      <c r="E6370" s="42" t="s">
        <v>525</v>
      </c>
      <c r="F6370" s="42" t="s">
        <v>526</v>
      </c>
      <c r="G6370" s="42" t="s">
        <v>11227</v>
      </c>
      <c r="H6370" s="7" t="s">
        <v>47</v>
      </c>
      <c r="I6370" s="42" t="s">
        <v>31</v>
      </c>
      <c r="J6370" s="42" t="s">
        <v>649</v>
      </c>
      <c r="K6370" s="8" t="s">
        <v>25532</v>
      </c>
      <c r="L6370" s="7" t="s">
        <v>11229</v>
      </c>
      <c r="M6370" s="44">
        <v>338.8</v>
      </c>
      <c r="N6370" s="7">
        <v>1</v>
      </c>
      <c r="O6370" s="44">
        <v>338.8</v>
      </c>
      <c r="P6370" s="44">
        <v>120</v>
      </c>
      <c r="Q6370" s="44">
        <v>27.51</v>
      </c>
      <c r="R6370" s="44">
        <v>57.6</v>
      </c>
      <c r="S6370" s="44">
        <v>0</v>
      </c>
      <c r="T6370" s="44">
        <v>24.95</v>
      </c>
      <c r="U6370" s="44">
        <v>108.74</v>
      </c>
      <c r="V6370" s="49" t="s">
        <v>24327</v>
      </c>
      <c r="W6370" s="42" t="s">
        <v>34</v>
      </c>
      <c r="X6370" s="43" t="s">
        <v>24687</v>
      </c>
      <c r="Y6370" s="43">
        <v>45363164732</v>
      </c>
      <c r="Z6370" s="43" t="s">
        <v>7980</v>
      </c>
      <c r="AA6370" s="37" t="str">
        <f>VLOOKUP(J6370, sku!B:C, 2, FALSE)</f>
        <v>Travessa Fiat - Style - - - Pulse - - - Prata</v>
      </c>
      <c r="AB6370" s="37" t="str">
        <f>VLOOKUP(J6370, sku!B:BM, 64, FALSE)</f>
        <v>Fabricação</v>
      </c>
      <c r="AC6370" s="37" t="str">
        <f>LEFT(pedidos[[#This Row],[SKU]],3)</f>
        <v>XFI</v>
      </c>
      <c r="AD6370" s="37" t="str" cm="1">
        <f t="array" aca="1" ref="AD6370" ca="1">IFERROR(
  INDEX(
    montadora[Montadora],
    MATCH(TRUE,LEFT(J6748,NÚCARACT(montadora[SKU Parcial]))=montadora[SKU Parcial],0)
  ),
  ""
)</f>
        <v/>
      </c>
    </row>
    <row r="6371" spans="1:30" x14ac:dyDescent="0.25">
      <c r="A6371" s="42" t="s">
        <v>24688</v>
      </c>
      <c r="B6371" s="42" t="s">
        <v>24689</v>
      </c>
      <c r="C6371" s="42" t="s">
        <v>6708</v>
      </c>
      <c r="D6371" s="42" t="s">
        <v>617</v>
      </c>
      <c r="E6371" s="42" t="s">
        <v>218</v>
      </c>
      <c r="F6371" s="42" t="s">
        <v>209</v>
      </c>
      <c r="G6371" s="42" t="s">
        <v>11227</v>
      </c>
      <c r="H6371" s="7" t="s">
        <v>47</v>
      </c>
      <c r="I6371" s="42" t="s">
        <v>31</v>
      </c>
      <c r="J6371" s="42" t="s">
        <v>1128</v>
      </c>
      <c r="K6371" s="8" t="s">
        <v>25532</v>
      </c>
      <c r="L6371" s="7" t="s">
        <v>11229</v>
      </c>
      <c r="M6371" s="44">
        <v>338.8</v>
      </c>
      <c r="N6371" s="7">
        <v>1</v>
      </c>
      <c r="O6371" s="44">
        <v>338.8</v>
      </c>
      <c r="P6371" s="44">
        <v>120</v>
      </c>
      <c r="Q6371" s="44">
        <v>27.51</v>
      </c>
      <c r="R6371" s="44">
        <v>57.6</v>
      </c>
      <c r="S6371" s="44">
        <v>0</v>
      </c>
      <c r="T6371" s="44">
        <v>24.95</v>
      </c>
      <c r="U6371" s="44">
        <v>108.74</v>
      </c>
      <c r="V6371" s="49" t="s">
        <v>24327</v>
      </c>
      <c r="W6371" s="42" t="s">
        <v>34</v>
      </c>
      <c r="X6371" s="43">
        <v>122824289052</v>
      </c>
      <c r="Y6371" s="43">
        <v>45363163481</v>
      </c>
      <c r="Z6371" s="43" t="s">
        <v>7980</v>
      </c>
      <c r="AA6371" s="37" t="str">
        <f>VLOOKUP(J6371, sku!B:C, 2, FALSE)</f>
        <v>Travessa Fiat - Smart - - - Toro - - - Prata</v>
      </c>
      <c r="AB6371" s="37" t="str">
        <f>VLOOKUP(J6371, sku!B:BM, 64, FALSE)</f>
        <v>Fabricação</v>
      </c>
      <c r="AC6371" s="37" t="str">
        <f>LEFT(pedidos[[#This Row],[SKU]],3)</f>
        <v>XFI</v>
      </c>
      <c r="AD6371" s="37" t="str" cm="1">
        <f t="array" aca="1" ref="AD6371" ca="1">IFERROR(
  INDEX(
    montadora[Montadora],
    MATCH(TRUE,LEFT(J6749,NÚCARACT(montadora[SKU Parcial]))=montadora[SKU Parcial],0)
  ),
  ""
)</f>
        <v/>
      </c>
    </row>
    <row r="6372" spans="1:30" x14ac:dyDescent="0.25">
      <c r="A6372" s="42" t="s">
        <v>24690</v>
      </c>
      <c r="B6372" s="42" t="s">
        <v>24691</v>
      </c>
      <c r="C6372" s="42" t="s">
        <v>1098</v>
      </c>
      <c r="D6372" s="42" t="s">
        <v>27</v>
      </c>
      <c r="E6372" s="42" t="s">
        <v>227</v>
      </c>
      <c r="F6372" s="42" t="s">
        <v>228</v>
      </c>
      <c r="G6372" s="42" t="s">
        <v>11227</v>
      </c>
      <c r="H6372" s="7" t="s">
        <v>47</v>
      </c>
      <c r="I6372" s="42" t="s">
        <v>36</v>
      </c>
      <c r="J6372" s="42" t="s">
        <v>241</v>
      </c>
      <c r="K6372" s="8" t="s">
        <v>25593</v>
      </c>
      <c r="L6372" s="7" t="s">
        <v>11229</v>
      </c>
      <c r="M6372" s="44">
        <v>338.8</v>
      </c>
      <c r="N6372" s="7">
        <v>1</v>
      </c>
      <c r="O6372" s="44">
        <v>338.8</v>
      </c>
      <c r="P6372" s="44">
        <v>120</v>
      </c>
      <c r="Q6372" s="44">
        <v>27.51</v>
      </c>
      <c r="R6372" s="44">
        <v>57.6</v>
      </c>
      <c r="S6372" s="44">
        <v>0</v>
      </c>
      <c r="T6372" s="44">
        <v>24.95</v>
      </c>
      <c r="U6372" s="44">
        <v>108.74</v>
      </c>
      <c r="V6372" s="49" t="s">
        <v>24327</v>
      </c>
      <c r="W6372" s="42" t="s">
        <v>34</v>
      </c>
      <c r="X6372" s="43">
        <v>122891095704</v>
      </c>
      <c r="Y6372" s="43">
        <v>45366604904</v>
      </c>
      <c r="Z6372" s="43" t="s">
        <v>7980</v>
      </c>
      <c r="AA6372" s="37" t="str">
        <f>VLOOKUP(J6372, sku!B:C, 2, FALSE)</f>
        <v>Travessa Ford - Style - - - Ecosport - - - Prata</v>
      </c>
      <c r="AB6372" s="37" t="str">
        <f>VLOOKUP(J6372, sku!B:BM, 64, FALSE)</f>
        <v>Fabricação</v>
      </c>
      <c r="AC6372" s="37" t="str">
        <f>LEFT(pedidos[[#This Row],[SKU]],3)</f>
        <v>XFO</v>
      </c>
      <c r="AD6372" s="37" t="str" cm="1">
        <f t="array" aca="1" ref="AD6372" ca="1">IFERROR(
  INDEX(
    montadora[Montadora],
    MATCH(TRUE,LEFT(J6750,NÚCARACT(montadora[SKU Parcial]))=montadora[SKU Parcial],0)
  ),
  ""
)</f>
        <v/>
      </c>
    </row>
    <row r="6373" spans="1:30" x14ac:dyDescent="0.25">
      <c r="A6373" s="42" t="s">
        <v>24692</v>
      </c>
      <c r="B6373" s="42" t="s">
        <v>36</v>
      </c>
      <c r="C6373" s="42" t="s">
        <v>1320</v>
      </c>
      <c r="D6373" s="42" t="s">
        <v>950</v>
      </c>
      <c r="E6373" s="42" t="s">
        <v>1134</v>
      </c>
      <c r="F6373" s="42" t="s">
        <v>1135</v>
      </c>
      <c r="G6373" s="42" t="s">
        <v>11227</v>
      </c>
      <c r="H6373" s="7" t="s">
        <v>47</v>
      </c>
      <c r="I6373" s="42" t="s">
        <v>31</v>
      </c>
      <c r="J6373" s="42" t="s">
        <v>1136</v>
      </c>
      <c r="K6373" s="8" t="s">
        <v>25593</v>
      </c>
      <c r="L6373" s="7" t="s">
        <v>11229</v>
      </c>
      <c r="M6373" s="44">
        <v>338.8</v>
      </c>
      <c r="N6373" s="7">
        <v>1</v>
      </c>
      <c r="O6373" s="44">
        <v>338.8</v>
      </c>
      <c r="P6373" s="44">
        <v>120</v>
      </c>
      <c r="Q6373" s="44">
        <v>27.51</v>
      </c>
      <c r="R6373" s="44">
        <v>57.6</v>
      </c>
      <c r="S6373" s="44">
        <v>0</v>
      </c>
      <c r="T6373" s="44">
        <v>24.95</v>
      </c>
      <c r="U6373" s="44">
        <v>108.74</v>
      </c>
      <c r="V6373" s="49" t="s">
        <v>24327</v>
      </c>
      <c r="W6373" s="42" t="s">
        <v>34</v>
      </c>
      <c r="X6373" s="43">
        <v>122369114617</v>
      </c>
      <c r="Y6373" s="43">
        <v>45367183418</v>
      </c>
      <c r="Z6373" s="43" t="s">
        <v>7980</v>
      </c>
      <c r="AA6373" s="37" t="str">
        <f>VLOOKUP(J6373, sku!B:C, 2, FALSE)</f>
        <v>Travessa Renault - Smart - - - Duster - Até 2015 - Preto</v>
      </c>
      <c r="AB6373" s="37" t="str">
        <f>VLOOKUP(J6373, sku!B:BM, 64, FALSE)</f>
        <v>Fabricação</v>
      </c>
      <c r="AC6373" s="37" t="str">
        <f>LEFT(pedidos[[#This Row],[SKU]],3)</f>
        <v>XRE</v>
      </c>
      <c r="AD6373" s="37" t="str" cm="1">
        <f t="array" aca="1" ref="AD6373" ca="1">IFERROR(
  INDEX(
    montadora[Montadora],
    MATCH(TRUE,LEFT(J6751,NÚCARACT(montadora[SKU Parcial]))=montadora[SKU Parcial],0)
  ),
  ""
)</f>
        <v/>
      </c>
    </row>
    <row r="6374" spans="1:30" x14ac:dyDescent="0.25">
      <c r="A6374" s="42" t="s">
        <v>24693</v>
      </c>
      <c r="B6374" s="42" t="s">
        <v>36</v>
      </c>
      <c r="C6374" s="42" t="s">
        <v>231</v>
      </c>
      <c r="D6374" s="42" t="s">
        <v>709</v>
      </c>
      <c r="E6374" s="42" t="s">
        <v>218</v>
      </c>
      <c r="F6374" s="42" t="s">
        <v>209</v>
      </c>
      <c r="G6374" s="42" t="s">
        <v>11227</v>
      </c>
      <c r="H6374" s="7" t="s">
        <v>47</v>
      </c>
      <c r="I6374" s="42" t="s">
        <v>31</v>
      </c>
      <c r="J6374" s="42" t="s">
        <v>210</v>
      </c>
      <c r="K6374" s="8" t="s">
        <v>25593</v>
      </c>
      <c r="L6374" s="7" t="s">
        <v>11229</v>
      </c>
      <c r="M6374" s="44">
        <v>338.8</v>
      </c>
      <c r="N6374" s="7">
        <v>1</v>
      </c>
      <c r="O6374" s="44">
        <v>342.79</v>
      </c>
      <c r="P6374" s="44">
        <v>120</v>
      </c>
      <c r="Q6374" s="44">
        <v>27.51</v>
      </c>
      <c r="R6374" s="44">
        <v>57.6</v>
      </c>
      <c r="S6374" s="44">
        <v>3.99</v>
      </c>
      <c r="T6374" s="44">
        <v>24.95</v>
      </c>
      <c r="U6374" s="44">
        <v>108.74</v>
      </c>
      <c r="V6374" s="49" t="s">
        <v>24327</v>
      </c>
      <c r="W6374" s="42" t="s">
        <v>34</v>
      </c>
      <c r="X6374" s="43">
        <v>122369630717</v>
      </c>
      <c r="Y6374" s="43">
        <v>45367213284</v>
      </c>
      <c r="Z6374" s="43" t="s">
        <v>7980</v>
      </c>
      <c r="AA6374" s="37" t="str">
        <f>VLOOKUP(J6374, sku!B:C, 2, FALSE)</f>
        <v>Travessa Fiat - Smart - - - Toro - - - Preto</v>
      </c>
      <c r="AB6374" s="37" t="str">
        <f>VLOOKUP(J6374, sku!B:BM, 64, FALSE)</f>
        <v>Fabricação</v>
      </c>
      <c r="AC6374" s="37" t="str">
        <f>LEFT(pedidos[[#This Row],[SKU]],3)</f>
        <v>XFI</v>
      </c>
      <c r="AD6374" s="37" t="str" cm="1">
        <f t="array" aca="1" ref="AD6374" ca="1">IFERROR(
  INDEX(
    montadora[Montadora],
    MATCH(TRUE,LEFT(J6752,NÚCARACT(montadora[SKU Parcial]))=montadora[SKU Parcial],0)
  ),
  ""
)</f>
        <v/>
      </c>
    </row>
    <row r="6375" spans="1:30" x14ac:dyDescent="0.25">
      <c r="A6375" s="42" t="s">
        <v>24694</v>
      </c>
      <c r="B6375" s="42" t="s">
        <v>36</v>
      </c>
      <c r="C6375" s="42" t="s">
        <v>24695</v>
      </c>
      <c r="D6375" s="42" t="s">
        <v>358</v>
      </c>
      <c r="E6375" s="42" t="s">
        <v>3638</v>
      </c>
      <c r="F6375" s="42" t="s">
        <v>228</v>
      </c>
      <c r="G6375" s="42" t="s">
        <v>11227</v>
      </c>
      <c r="H6375" s="7" t="s">
        <v>47</v>
      </c>
      <c r="I6375" s="42" t="s">
        <v>31</v>
      </c>
      <c r="J6375" s="42" t="s">
        <v>205</v>
      </c>
      <c r="K6375" s="8" t="s">
        <v>25593</v>
      </c>
      <c r="L6375" s="7" t="s">
        <v>11229</v>
      </c>
      <c r="M6375" s="44">
        <v>338.8</v>
      </c>
      <c r="N6375" s="7">
        <v>1</v>
      </c>
      <c r="O6375" s="44">
        <v>338.8</v>
      </c>
      <c r="P6375" s="44">
        <v>120</v>
      </c>
      <c r="Q6375" s="44">
        <v>27.51</v>
      </c>
      <c r="R6375" s="44">
        <v>57.6</v>
      </c>
      <c r="S6375" s="44">
        <v>0</v>
      </c>
      <c r="T6375" s="44">
        <v>24.95</v>
      </c>
      <c r="U6375" s="44">
        <v>108.74</v>
      </c>
      <c r="V6375" s="49" t="s">
        <v>24327</v>
      </c>
      <c r="W6375" s="42" t="s">
        <v>34</v>
      </c>
      <c r="X6375" s="43">
        <v>122373226765</v>
      </c>
      <c r="Y6375" s="43">
        <v>45367182425</v>
      </c>
      <c r="Z6375" s="43" t="s">
        <v>7980</v>
      </c>
      <c r="AA6375" s="37" t="str">
        <f>VLOOKUP(J6375, sku!B:C, 2, FALSE)</f>
        <v>Travessa Ford - Style - - - Ecosport - - - Preto</v>
      </c>
      <c r="AB6375" s="37" t="str">
        <f>VLOOKUP(J6375, sku!B:BM, 64, FALSE)</f>
        <v>Fabricação</v>
      </c>
      <c r="AC6375" s="37" t="str">
        <f>LEFT(pedidos[[#This Row],[SKU]],3)</f>
        <v>XFO</v>
      </c>
      <c r="AD6375" s="37" t="str" cm="1">
        <f t="array" aca="1" ref="AD6375" ca="1">IFERROR(
  INDEX(
    montadora[Montadora],
    MATCH(TRUE,LEFT(J6753,NÚCARACT(montadora[SKU Parcial]))=montadora[SKU Parcial],0)
  ),
  ""
)</f>
        <v/>
      </c>
    </row>
    <row r="6376" spans="1:30" x14ac:dyDescent="0.25">
      <c r="A6376" s="42" t="s">
        <v>24696</v>
      </c>
      <c r="B6376" s="42" t="s">
        <v>36</v>
      </c>
      <c r="C6376" s="42" t="s">
        <v>24697</v>
      </c>
      <c r="D6376" s="42" t="s">
        <v>319</v>
      </c>
      <c r="E6376" s="42" t="s">
        <v>208</v>
      </c>
      <c r="F6376" s="42" t="s">
        <v>23407</v>
      </c>
      <c r="G6376" s="42" t="s">
        <v>11227</v>
      </c>
      <c r="H6376" s="7" t="s">
        <v>47</v>
      </c>
      <c r="I6376" s="42" t="s">
        <v>36</v>
      </c>
      <c r="J6376" s="42" t="s">
        <v>1128</v>
      </c>
      <c r="K6376" s="8" t="s">
        <v>25593</v>
      </c>
      <c r="L6376" s="7" t="s">
        <v>11229</v>
      </c>
      <c r="M6376" s="44">
        <v>338.8</v>
      </c>
      <c r="N6376" s="7">
        <v>1</v>
      </c>
      <c r="O6376" s="44">
        <v>338.8</v>
      </c>
      <c r="P6376" s="44">
        <v>120</v>
      </c>
      <c r="Q6376" s="44">
        <v>27.51</v>
      </c>
      <c r="R6376" s="44">
        <v>57.6</v>
      </c>
      <c r="S6376" s="44">
        <v>0</v>
      </c>
      <c r="T6376" s="44">
        <v>24.95</v>
      </c>
      <c r="U6376" s="44">
        <v>108.74</v>
      </c>
      <c r="V6376" s="49" t="s">
        <v>24327</v>
      </c>
      <c r="W6376" s="42" t="s">
        <v>34</v>
      </c>
      <c r="X6376" s="43">
        <v>122924856442</v>
      </c>
      <c r="Y6376" s="43">
        <v>45368484490</v>
      </c>
      <c r="Z6376" s="43" t="s">
        <v>7980</v>
      </c>
      <c r="AA6376" s="37" t="str">
        <f>VLOOKUP(J6376, sku!B:C, 2, FALSE)</f>
        <v>Travessa Fiat - Smart - - - Toro - - - Prata</v>
      </c>
      <c r="AB6376" s="37" t="str">
        <f>VLOOKUP(J6376, sku!B:BM, 64, FALSE)</f>
        <v>Fabricação</v>
      </c>
      <c r="AC6376" s="37" t="str">
        <f>LEFT(pedidos[[#This Row],[SKU]],3)</f>
        <v>XFI</v>
      </c>
      <c r="AD6376" s="37" t="str" cm="1">
        <f t="array" aca="1" ref="AD6376" ca="1">IFERROR(
  INDEX(
    montadora[Montadora],
    MATCH(TRUE,LEFT(J6754,NÚCARACT(montadora[SKU Parcial]))=montadora[SKU Parcial],0)
  ),
  ""
)</f>
        <v/>
      </c>
    </row>
    <row r="6377" spans="1:30" x14ac:dyDescent="0.25">
      <c r="A6377" s="42" t="s">
        <v>24698</v>
      </c>
      <c r="B6377" s="42" t="s">
        <v>24699</v>
      </c>
      <c r="C6377" s="42" t="s">
        <v>24700</v>
      </c>
      <c r="D6377" s="42" t="s">
        <v>27</v>
      </c>
      <c r="E6377" s="42" t="s">
        <v>1057</v>
      </c>
      <c r="F6377" s="42" t="s">
        <v>1058</v>
      </c>
      <c r="G6377" s="42" t="s">
        <v>11227</v>
      </c>
      <c r="H6377" s="7" t="s">
        <v>47</v>
      </c>
      <c r="I6377" s="42" t="s">
        <v>36</v>
      </c>
      <c r="J6377" s="42" t="s">
        <v>179</v>
      </c>
      <c r="K6377" s="8" t="s">
        <v>25593</v>
      </c>
      <c r="L6377" s="7" t="s">
        <v>11229</v>
      </c>
      <c r="M6377" s="44">
        <v>338.8</v>
      </c>
      <c r="N6377" s="7">
        <v>1</v>
      </c>
      <c r="O6377" s="44">
        <v>338.8</v>
      </c>
      <c r="P6377" s="44">
        <v>120</v>
      </c>
      <c r="Q6377" s="44">
        <v>27.51</v>
      </c>
      <c r="R6377" s="44">
        <v>57.6</v>
      </c>
      <c r="S6377" s="44">
        <v>0</v>
      </c>
      <c r="T6377" s="44">
        <v>24.95</v>
      </c>
      <c r="U6377" s="44">
        <v>108.74</v>
      </c>
      <c r="V6377" s="49" t="s">
        <v>24327</v>
      </c>
      <c r="W6377" s="42" t="s">
        <v>34</v>
      </c>
      <c r="X6377" s="43">
        <v>122406011021</v>
      </c>
      <c r="Y6377" s="43">
        <v>45369419044</v>
      </c>
      <c r="Z6377" s="43" t="s">
        <v>7980</v>
      </c>
      <c r="AA6377" s="37" t="str">
        <f>VLOOKUP(J6377, sku!B:C, 2, FALSE)</f>
        <v>Travessa Jeep - Smart - - - Renegade - 2016 A 2025 - Preto</v>
      </c>
      <c r="AB6377" s="37" t="str">
        <f>VLOOKUP(J6377, sku!B:BM, 64, FALSE)</f>
        <v>Fabricação</v>
      </c>
      <c r="AC6377" s="37" t="str">
        <f>LEFT(pedidos[[#This Row],[SKU]],3)</f>
        <v>XJP</v>
      </c>
      <c r="AD6377" s="37" t="str" cm="1">
        <f t="array" aca="1" ref="AD6377" ca="1">IFERROR(
  INDEX(
    montadora[Montadora],
    MATCH(TRUE,LEFT(J6755,NÚCARACT(montadora[SKU Parcial]))=montadora[SKU Parcial],0)
  ),
  ""
)</f>
        <v/>
      </c>
    </row>
    <row r="6378" spans="1:30" x14ac:dyDescent="0.25">
      <c r="A6378" s="42" t="s">
        <v>24701</v>
      </c>
      <c r="B6378" s="42" t="s">
        <v>24702</v>
      </c>
      <c r="C6378" s="42" t="s">
        <v>524</v>
      </c>
      <c r="D6378" s="42" t="s">
        <v>27</v>
      </c>
      <c r="E6378" s="42" t="s">
        <v>525</v>
      </c>
      <c r="F6378" s="42" t="s">
        <v>526</v>
      </c>
      <c r="G6378" s="42" t="s">
        <v>11227</v>
      </c>
      <c r="H6378" s="7" t="s">
        <v>47</v>
      </c>
      <c r="I6378" s="42" t="s">
        <v>31</v>
      </c>
      <c r="J6378" s="42" t="s">
        <v>668</v>
      </c>
      <c r="K6378" s="8" t="s">
        <v>25593</v>
      </c>
      <c r="L6378" s="7" t="s">
        <v>11229</v>
      </c>
      <c r="M6378" s="44">
        <v>338.8</v>
      </c>
      <c r="N6378" s="7">
        <v>1</v>
      </c>
      <c r="O6378" s="44">
        <v>338.8</v>
      </c>
      <c r="P6378" s="44">
        <v>120</v>
      </c>
      <c r="Q6378" s="44">
        <v>27.51</v>
      </c>
      <c r="R6378" s="44">
        <v>57.6</v>
      </c>
      <c r="S6378" s="44">
        <v>0</v>
      </c>
      <c r="T6378" s="44">
        <v>24.95</v>
      </c>
      <c r="U6378" s="44">
        <v>108.74</v>
      </c>
      <c r="V6378" s="49" t="s">
        <v>24327</v>
      </c>
      <c r="W6378" s="42" t="s">
        <v>34</v>
      </c>
      <c r="X6378" s="43">
        <v>122959164180</v>
      </c>
      <c r="Y6378" s="43">
        <v>45370451796</v>
      </c>
      <c r="Z6378" s="43" t="s">
        <v>7980</v>
      </c>
      <c r="AA6378" s="37" t="str">
        <f>VLOOKUP(J6378, sku!B:C, 2, FALSE)</f>
        <v>Travessa Jeep - Style - - - Compass - - - Preto</v>
      </c>
      <c r="AB6378" s="37" t="str">
        <f>VLOOKUP(J6378, sku!B:BM, 64, FALSE)</f>
        <v>Fabricação</v>
      </c>
      <c r="AC6378" s="37" t="str">
        <f>LEFT(pedidos[[#This Row],[SKU]],3)</f>
        <v>XJP</v>
      </c>
      <c r="AD6378" s="37" t="str" cm="1">
        <f t="array" aca="1" ref="AD6378" ca="1">IFERROR(
  INDEX(
    montadora[Montadora],
    MATCH(TRUE,LEFT(J6756,NÚCARACT(montadora[SKU Parcial]))=montadora[SKU Parcial],0)
  ),
  ""
)</f>
        <v/>
      </c>
    </row>
    <row r="6379" spans="1:30" x14ac:dyDescent="0.25">
      <c r="A6379" s="42" t="s">
        <v>24703</v>
      </c>
      <c r="B6379" s="42" t="s">
        <v>24704</v>
      </c>
      <c r="C6379" s="42" t="s">
        <v>24705</v>
      </c>
      <c r="D6379" s="42" t="s">
        <v>658</v>
      </c>
      <c r="E6379" s="42" t="s">
        <v>1057</v>
      </c>
      <c r="F6379" s="42" t="s">
        <v>1058</v>
      </c>
      <c r="G6379" s="42" t="s">
        <v>11227</v>
      </c>
      <c r="H6379" s="7" t="s">
        <v>47</v>
      </c>
      <c r="I6379" s="42" t="s">
        <v>31</v>
      </c>
      <c r="J6379" s="42" t="s">
        <v>179</v>
      </c>
      <c r="K6379" s="8" t="s">
        <v>25593</v>
      </c>
      <c r="L6379" s="7" t="s">
        <v>11229</v>
      </c>
      <c r="M6379" s="44">
        <v>338.8</v>
      </c>
      <c r="N6379" s="7">
        <v>1</v>
      </c>
      <c r="O6379" s="44">
        <v>338.8</v>
      </c>
      <c r="P6379" s="44">
        <v>120</v>
      </c>
      <c r="Q6379" s="44">
        <v>27.51</v>
      </c>
      <c r="R6379" s="44">
        <v>57.6</v>
      </c>
      <c r="S6379" s="44">
        <v>0</v>
      </c>
      <c r="T6379" s="44">
        <v>24.95</v>
      </c>
      <c r="U6379" s="44">
        <v>108.74</v>
      </c>
      <c r="V6379" s="49" t="s">
        <v>24327</v>
      </c>
      <c r="W6379" s="42" t="s">
        <v>34</v>
      </c>
      <c r="X6379" s="43">
        <v>122433855853</v>
      </c>
      <c r="Y6379" s="43">
        <v>45370618329</v>
      </c>
      <c r="Z6379" s="43" t="s">
        <v>7980</v>
      </c>
      <c r="AA6379" s="37" t="str">
        <f>VLOOKUP(J6379, sku!B:C, 2, FALSE)</f>
        <v>Travessa Jeep - Smart - - - Renegade - 2016 A 2025 - Preto</v>
      </c>
      <c r="AB6379" s="37" t="str">
        <f>VLOOKUP(J6379, sku!B:BM, 64, FALSE)</f>
        <v>Fabricação</v>
      </c>
      <c r="AC6379" s="37" t="str">
        <f>LEFT(pedidos[[#This Row],[SKU]],3)</f>
        <v>XJP</v>
      </c>
      <c r="AD6379" s="37" t="str" cm="1">
        <f t="array" aca="1" ref="AD6379" ca="1">IFERROR(
  INDEX(
    montadora[Montadora],
    MATCH(TRUE,LEFT(J6757,NÚCARACT(montadora[SKU Parcial]))=montadora[SKU Parcial],0)
  ),
  ""
)</f>
        <v/>
      </c>
    </row>
    <row r="6380" spans="1:30" x14ac:dyDescent="0.25">
      <c r="A6380" s="42" t="s">
        <v>24706</v>
      </c>
      <c r="B6380" s="42" t="s">
        <v>36</v>
      </c>
      <c r="C6380" s="42" t="s">
        <v>350</v>
      </c>
      <c r="D6380" s="42" t="s">
        <v>358</v>
      </c>
      <c r="E6380" s="42" t="s">
        <v>525</v>
      </c>
      <c r="F6380" s="42" t="s">
        <v>526</v>
      </c>
      <c r="G6380" s="42" t="s">
        <v>11227</v>
      </c>
      <c r="H6380" s="7" t="s">
        <v>47</v>
      </c>
      <c r="I6380" s="42" t="s">
        <v>31</v>
      </c>
      <c r="J6380" s="42" t="s">
        <v>1639</v>
      </c>
      <c r="K6380" s="8" t="s">
        <v>25593</v>
      </c>
      <c r="L6380" s="7" t="s">
        <v>11229</v>
      </c>
      <c r="M6380" s="44">
        <v>338.8</v>
      </c>
      <c r="N6380" s="7">
        <v>1</v>
      </c>
      <c r="O6380" s="44">
        <v>338.8</v>
      </c>
      <c r="P6380" s="44">
        <v>120</v>
      </c>
      <c r="Q6380" s="44">
        <v>27.51</v>
      </c>
      <c r="R6380" s="44">
        <v>57.6</v>
      </c>
      <c r="S6380" s="44">
        <v>0</v>
      </c>
      <c r="T6380" s="44">
        <v>24.95</v>
      </c>
      <c r="U6380" s="44">
        <v>108.74</v>
      </c>
      <c r="V6380" s="49" t="s">
        <v>24327</v>
      </c>
      <c r="W6380" s="42" t="s">
        <v>34</v>
      </c>
      <c r="X6380" s="43">
        <v>122435268193</v>
      </c>
      <c r="Y6380" s="43">
        <v>45370921944</v>
      </c>
      <c r="Z6380" s="43" t="s">
        <v>7980</v>
      </c>
      <c r="AA6380" s="37" t="str">
        <f>VLOOKUP(J6380, sku!B:C, 2, FALSE)</f>
        <v>Travessa Fiat - Style - - - Pulse - - - Preto</v>
      </c>
      <c r="AB6380" s="37" t="str">
        <f>VLOOKUP(J6380, sku!B:BM, 64, FALSE)</f>
        <v>Fabricação</v>
      </c>
      <c r="AC6380" s="37" t="str">
        <f>LEFT(pedidos[[#This Row],[SKU]],3)</f>
        <v>XFI</v>
      </c>
      <c r="AD6380" s="37" t="str" cm="1">
        <f t="array" aca="1" ref="AD6380" ca="1">IFERROR(
  INDEX(
    montadora[Montadora],
    MATCH(TRUE,LEFT(J6758,NÚCARACT(montadora[SKU Parcial]))=montadora[SKU Parcial],0)
  ),
  ""
)</f>
        <v/>
      </c>
    </row>
    <row r="6381" spans="1:30" x14ac:dyDescent="0.25">
      <c r="A6381" s="42" t="s">
        <v>24707</v>
      </c>
      <c r="B6381" s="42" t="s">
        <v>24708</v>
      </c>
      <c r="C6381" s="42" t="s">
        <v>2819</v>
      </c>
      <c r="D6381" s="42" t="s">
        <v>27</v>
      </c>
      <c r="E6381" s="42" t="s">
        <v>1134</v>
      </c>
      <c r="F6381" s="42" t="s">
        <v>1135</v>
      </c>
      <c r="G6381" s="42" t="s">
        <v>11227</v>
      </c>
      <c r="H6381" s="7" t="s">
        <v>47</v>
      </c>
      <c r="I6381" s="42" t="s">
        <v>36</v>
      </c>
      <c r="J6381" s="42" t="s">
        <v>1136</v>
      </c>
      <c r="K6381" s="8" t="s">
        <v>25096</v>
      </c>
      <c r="L6381" s="7" t="s">
        <v>11229</v>
      </c>
      <c r="M6381" s="44">
        <v>338.8</v>
      </c>
      <c r="N6381" s="7">
        <v>1</v>
      </c>
      <c r="O6381" s="44">
        <v>338.8</v>
      </c>
      <c r="P6381" s="44">
        <v>120</v>
      </c>
      <c r="Q6381" s="44">
        <v>27.51</v>
      </c>
      <c r="R6381" s="44">
        <v>57.6</v>
      </c>
      <c r="S6381" s="44">
        <v>0</v>
      </c>
      <c r="T6381" s="44">
        <v>24.95</v>
      </c>
      <c r="U6381" s="44">
        <v>108.74</v>
      </c>
      <c r="V6381" s="49" t="s">
        <v>24327</v>
      </c>
      <c r="W6381" s="42" t="s">
        <v>89</v>
      </c>
      <c r="X6381" s="43">
        <v>123015288130</v>
      </c>
      <c r="Y6381" s="43">
        <v>45373086374</v>
      </c>
      <c r="Z6381" s="43" t="s">
        <v>7980</v>
      </c>
      <c r="AA6381" s="37" t="str">
        <f>VLOOKUP(J6381, sku!B:C, 2, FALSE)</f>
        <v>Travessa Renault - Smart - - - Duster - Até 2015 - Preto</v>
      </c>
      <c r="AB6381" s="37" t="str">
        <f>VLOOKUP(J6381, sku!B:BM, 64, FALSE)</f>
        <v>Fabricação</v>
      </c>
      <c r="AC6381" s="37" t="str">
        <f>LEFT(pedidos[[#This Row],[SKU]],3)</f>
        <v>XRE</v>
      </c>
      <c r="AD6381" s="37" t="str" cm="1">
        <f t="array" aca="1" ref="AD6381" ca="1">IFERROR(
  INDEX(
    montadora[Montadora],
    MATCH(TRUE,LEFT(J6759,NÚCARACT(montadora[SKU Parcial]))=montadora[SKU Parcial],0)
  ),
  ""
)</f>
        <v/>
      </c>
    </row>
    <row r="6382" spans="1:30" x14ac:dyDescent="0.25">
      <c r="A6382" s="42" t="s">
        <v>24709</v>
      </c>
      <c r="B6382" s="42" t="s">
        <v>36</v>
      </c>
      <c r="C6382" s="42" t="s">
        <v>24710</v>
      </c>
      <c r="D6382" s="42" t="s">
        <v>188</v>
      </c>
      <c r="E6382" s="42" t="s">
        <v>218</v>
      </c>
      <c r="F6382" s="42" t="s">
        <v>209</v>
      </c>
      <c r="G6382" s="42" t="s">
        <v>11227</v>
      </c>
      <c r="H6382" s="7" t="s">
        <v>47</v>
      </c>
      <c r="I6382" s="42" t="s">
        <v>31</v>
      </c>
      <c r="J6382" s="42" t="s">
        <v>1128</v>
      </c>
      <c r="K6382" s="8" t="s">
        <v>25096</v>
      </c>
      <c r="L6382" s="7" t="s">
        <v>11229</v>
      </c>
      <c r="M6382" s="44">
        <v>338.8</v>
      </c>
      <c r="N6382" s="7">
        <v>1</v>
      </c>
      <c r="O6382" s="44">
        <v>338.8</v>
      </c>
      <c r="P6382" s="44">
        <v>120</v>
      </c>
      <c r="Q6382" s="44">
        <v>27.51</v>
      </c>
      <c r="R6382" s="44">
        <v>57.6</v>
      </c>
      <c r="S6382" s="44">
        <v>0</v>
      </c>
      <c r="T6382" s="44">
        <v>24.95</v>
      </c>
      <c r="U6382" s="44">
        <v>108.74</v>
      </c>
      <c r="V6382" s="49" t="s">
        <v>24327</v>
      </c>
      <c r="W6382" s="42" t="s">
        <v>34</v>
      </c>
      <c r="X6382" s="43">
        <v>122955578856</v>
      </c>
      <c r="Y6382" s="43">
        <v>45370292366</v>
      </c>
      <c r="Z6382" s="43" t="s">
        <v>7980</v>
      </c>
      <c r="AA6382" s="37" t="str">
        <f>VLOOKUP(J6382, sku!B:C, 2, FALSE)</f>
        <v>Travessa Fiat - Smart - - - Toro - - - Prata</v>
      </c>
      <c r="AB6382" s="37" t="str">
        <f>VLOOKUP(J6382, sku!B:BM, 64, FALSE)</f>
        <v>Fabricação</v>
      </c>
      <c r="AC6382" s="37" t="str">
        <f>LEFT(pedidos[[#This Row],[SKU]],3)</f>
        <v>XFI</v>
      </c>
      <c r="AD6382" s="37" t="str" cm="1">
        <f t="array" aca="1" ref="AD6382" ca="1">IFERROR(
  INDEX(
    montadora[Montadora],
    MATCH(TRUE,LEFT(J6760,NÚCARACT(montadora[SKU Parcial]))=montadora[SKU Parcial],0)
  ),
  ""
)</f>
        <v/>
      </c>
    </row>
    <row r="6383" spans="1:30" x14ac:dyDescent="0.25">
      <c r="A6383" s="42" t="s">
        <v>24711</v>
      </c>
      <c r="B6383" s="42" t="s">
        <v>36</v>
      </c>
      <c r="C6383" s="42" t="s">
        <v>24712</v>
      </c>
      <c r="D6383" s="42" t="s">
        <v>188</v>
      </c>
      <c r="E6383" s="42" t="s">
        <v>218</v>
      </c>
      <c r="F6383" s="42" t="s">
        <v>209</v>
      </c>
      <c r="G6383" s="42" t="s">
        <v>11227</v>
      </c>
      <c r="H6383" s="7" t="s">
        <v>47</v>
      </c>
      <c r="I6383" s="42" t="s">
        <v>36</v>
      </c>
      <c r="J6383" s="42" t="s">
        <v>210</v>
      </c>
      <c r="K6383" s="8" t="s">
        <v>25096</v>
      </c>
      <c r="L6383" s="7" t="s">
        <v>11229</v>
      </c>
      <c r="M6383" s="44">
        <v>338.8</v>
      </c>
      <c r="N6383" s="7">
        <v>1</v>
      </c>
      <c r="O6383" s="44">
        <v>357.79</v>
      </c>
      <c r="P6383" s="44">
        <v>120</v>
      </c>
      <c r="Q6383" s="44">
        <v>27.51</v>
      </c>
      <c r="R6383" s="44">
        <v>57.6</v>
      </c>
      <c r="S6383" s="44">
        <v>18.989999999999998</v>
      </c>
      <c r="T6383" s="44">
        <v>24.95</v>
      </c>
      <c r="U6383" s="44">
        <v>108.74</v>
      </c>
      <c r="V6383" s="49" t="s">
        <v>24327</v>
      </c>
      <c r="W6383" s="42" t="s">
        <v>34</v>
      </c>
      <c r="X6383" s="43">
        <v>123059801960</v>
      </c>
      <c r="Y6383" s="43">
        <v>45375467422</v>
      </c>
      <c r="Z6383" s="43" t="s">
        <v>7980</v>
      </c>
      <c r="AA6383" s="37" t="str">
        <f>VLOOKUP(J6383, sku!B:C, 2, FALSE)</f>
        <v>Travessa Fiat - Smart - - - Toro - - - Preto</v>
      </c>
      <c r="AB6383" s="37" t="str">
        <f>VLOOKUP(J6383, sku!B:BM, 64, FALSE)</f>
        <v>Fabricação</v>
      </c>
      <c r="AC6383" s="37" t="str">
        <f>LEFT(pedidos[[#This Row],[SKU]],3)</f>
        <v>XFI</v>
      </c>
      <c r="AD6383" s="37" t="str" cm="1">
        <f t="array" aca="1" ref="AD6383" ca="1">IFERROR(
  INDEX(
    montadora[Montadora],
    MATCH(TRUE,LEFT(J6761,NÚCARACT(montadora[SKU Parcial]))=montadora[SKU Parcial],0)
  ),
  ""
)</f>
        <v/>
      </c>
    </row>
    <row r="6384" spans="1:30" x14ac:dyDescent="0.25">
      <c r="A6384" s="42" t="s">
        <v>25185</v>
      </c>
      <c r="B6384" s="42" t="s">
        <v>36</v>
      </c>
      <c r="C6384" s="42" t="s">
        <v>234</v>
      </c>
      <c r="D6384" s="42" t="s">
        <v>534</v>
      </c>
      <c r="E6384" s="42" t="s">
        <v>3638</v>
      </c>
      <c r="F6384" s="42" t="s">
        <v>228</v>
      </c>
      <c r="G6384" s="42" t="s">
        <v>11227</v>
      </c>
      <c r="H6384" s="7" t="s">
        <v>47</v>
      </c>
      <c r="I6384" s="42" t="s">
        <v>31</v>
      </c>
      <c r="J6384" s="42" t="s">
        <v>241</v>
      </c>
      <c r="K6384" s="8" t="s">
        <v>25126</v>
      </c>
      <c r="L6384" s="7" t="s">
        <v>11229</v>
      </c>
      <c r="M6384" s="44">
        <v>338.8</v>
      </c>
      <c r="N6384" s="7">
        <v>1</v>
      </c>
      <c r="O6384" s="44">
        <v>338.8</v>
      </c>
      <c r="P6384" s="44">
        <v>120</v>
      </c>
      <c r="Q6384" s="44">
        <v>27.51</v>
      </c>
      <c r="R6384" s="44">
        <v>57.6</v>
      </c>
      <c r="S6384" s="44">
        <v>0</v>
      </c>
      <c r="T6384" s="44">
        <v>24.95</v>
      </c>
      <c r="U6384" s="44">
        <v>108.74</v>
      </c>
      <c r="V6384" s="49" t="s">
        <v>24327</v>
      </c>
      <c r="W6384" s="42" t="s">
        <v>34</v>
      </c>
      <c r="X6384" s="43">
        <v>123159298758</v>
      </c>
      <c r="Y6384" s="43">
        <v>45379991034</v>
      </c>
      <c r="Z6384" s="43" t="s">
        <v>7980</v>
      </c>
      <c r="AA6384" s="37" t="str">
        <f>VLOOKUP(J6384, sku!B:C, 2, FALSE)</f>
        <v>Travessa Ford - Style - - - Ecosport - - - Prata</v>
      </c>
      <c r="AB6384" s="37" t="str">
        <f>VLOOKUP(J6384, sku!B:BM, 64, FALSE)</f>
        <v>Fabricação</v>
      </c>
      <c r="AC6384" s="37" t="str">
        <f>LEFT(pedidos[[#This Row],[SKU]],3)</f>
        <v>XFO</v>
      </c>
      <c r="AD6384" s="37" t="str" cm="1">
        <f t="array" aca="1" ref="AD6384" ca="1">IFERROR(
  INDEX(
    montadora[Montadora],
    MATCH(TRUE,LEFT(J6762,NÚCARACT(montadora[SKU Parcial]))=montadora[SKU Parcial],0)
  ),
  ""
)</f>
        <v/>
      </c>
    </row>
    <row r="6385" spans="1:30" x14ac:dyDescent="0.25">
      <c r="A6385" s="42" t="s">
        <v>25186</v>
      </c>
      <c r="B6385" s="42" t="s">
        <v>36</v>
      </c>
      <c r="C6385" s="42" t="s">
        <v>25187</v>
      </c>
      <c r="D6385" s="42" t="s">
        <v>658</v>
      </c>
      <c r="E6385" s="42" t="s">
        <v>208</v>
      </c>
      <c r="F6385" s="42" t="s">
        <v>23407</v>
      </c>
      <c r="G6385" s="42" t="s">
        <v>11227</v>
      </c>
      <c r="H6385" s="7" t="s">
        <v>47</v>
      </c>
      <c r="I6385" s="42" t="s">
        <v>31</v>
      </c>
      <c r="J6385" s="42" t="s">
        <v>77</v>
      </c>
      <c r="K6385" s="8" t="s">
        <v>25126</v>
      </c>
      <c r="L6385" s="7" t="s">
        <v>11229</v>
      </c>
      <c r="M6385" s="44">
        <v>338.8</v>
      </c>
      <c r="N6385" s="7">
        <v>1</v>
      </c>
      <c r="O6385" s="44">
        <v>365.79</v>
      </c>
      <c r="P6385" s="44">
        <v>120</v>
      </c>
      <c r="Q6385" s="44">
        <v>27.51</v>
      </c>
      <c r="R6385" s="44">
        <v>57.6</v>
      </c>
      <c r="S6385" s="44">
        <v>26.99</v>
      </c>
      <c r="T6385" s="44">
        <v>24.95</v>
      </c>
      <c r="U6385" s="44">
        <v>108.74</v>
      </c>
      <c r="V6385" s="49" t="s">
        <v>24327</v>
      </c>
      <c r="W6385" s="42" t="s">
        <v>34</v>
      </c>
      <c r="X6385" s="43">
        <v>123162704506</v>
      </c>
      <c r="Y6385" s="43">
        <v>45380146678</v>
      </c>
      <c r="Z6385" s="43" t="s">
        <v>7980</v>
      </c>
      <c r="AA6385" s="37" t="str">
        <f>VLOOKUP(J6385, sku!B:C, 2, FALSE)</f>
        <v>Travessa Fiat - Smart - - - Toro - - - Grafite</v>
      </c>
      <c r="AB6385" s="37" t="str">
        <f>VLOOKUP(J6385, sku!B:BM, 64, FALSE)</f>
        <v>Fabricação</v>
      </c>
      <c r="AC6385" s="37" t="str">
        <f>LEFT(pedidos[[#This Row],[SKU]],3)</f>
        <v>XFI</v>
      </c>
      <c r="AD6385" s="37" t="str" cm="1">
        <f t="array" aca="1" ref="AD6385" ca="1">IFERROR(
  INDEX(
    montadora[Montadora],
    MATCH(TRUE,LEFT(J6763,NÚCARACT(montadora[SKU Parcial]))=montadora[SKU Parcial],0)
  ),
  ""
)</f>
        <v/>
      </c>
    </row>
    <row r="6386" spans="1:30" x14ac:dyDescent="0.25">
      <c r="A6386" s="42" t="s">
        <v>25188</v>
      </c>
      <c r="B6386" s="42" t="s">
        <v>36</v>
      </c>
      <c r="C6386" s="42" t="s">
        <v>1922</v>
      </c>
      <c r="D6386" s="42" t="s">
        <v>27</v>
      </c>
      <c r="E6386" s="42" t="s">
        <v>1026</v>
      </c>
      <c r="F6386" s="42" t="s">
        <v>1027</v>
      </c>
      <c r="G6386" s="42" t="s">
        <v>11227</v>
      </c>
      <c r="H6386" s="7" t="s">
        <v>47</v>
      </c>
      <c r="I6386" s="42" t="s">
        <v>31</v>
      </c>
      <c r="J6386" s="42" t="s">
        <v>262</v>
      </c>
      <c r="K6386" s="8" t="s">
        <v>25126</v>
      </c>
      <c r="L6386" s="7" t="s">
        <v>11229</v>
      </c>
      <c r="M6386" s="44">
        <v>338.8</v>
      </c>
      <c r="N6386" s="7">
        <v>1</v>
      </c>
      <c r="O6386" s="44">
        <v>338.8</v>
      </c>
      <c r="P6386" s="44">
        <v>120</v>
      </c>
      <c r="Q6386" s="44">
        <v>27.51</v>
      </c>
      <c r="R6386" s="44">
        <v>57.6</v>
      </c>
      <c r="S6386" s="44">
        <v>0</v>
      </c>
      <c r="T6386" s="44">
        <v>24.95</v>
      </c>
      <c r="U6386" s="44">
        <v>108.74</v>
      </c>
      <c r="V6386" s="49" t="s">
        <v>24327</v>
      </c>
      <c r="W6386" s="42" t="s">
        <v>34</v>
      </c>
      <c r="X6386" s="43">
        <v>123164941498</v>
      </c>
      <c r="Y6386" s="43">
        <v>45380016397</v>
      </c>
      <c r="Z6386" s="43" t="s">
        <v>7980</v>
      </c>
      <c r="AA6386" s="37" t="str">
        <f>VLOOKUP(J6386, sku!B:C, 2, FALSE)</f>
        <v>Travessa Jeep - Style - - - Commander - - - Preto</v>
      </c>
      <c r="AB6386" s="37" t="str">
        <f>VLOOKUP(J6386, sku!B:BM, 64, FALSE)</f>
        <v>Fabricação</v>
      </c>
      <c r="AC6386" s="37" t="str">
        <f>LEFT(pedidos[[#This Row],[SKU]],3)</f>
        <v>XJP</v>
      </c>
      <c r="AD6386" s="37" t="str" cm="1">
        <f t="array" aca="1" ref="AD6386" ca="1">IFERROR(
  INDEX(
    montadora[Montadora],
    MATCH(TRUE,LEFT(J6764,NÚCARACT(montadora[SKU Parcial]))=montadora[SKU Parcial],0)
  ),
  ""
)</f>
        <v/>
      </c>
    </row>
    <row r="6387" spans="1:30" x14ac:dyDescent="0.25">
      <c r="A6387" s="42" t="s">
        <v>25189</v>
      </c>
      <c r="B6387" s="42" t="s">
        <v>25190</v>
      </c>
      <c r="C6387" s="42" t="s">
        <v>25191</v>
      </c>
      <c r="D6387" s="42" t="s">
        <v>188</v>
      </c>
      <c r="E6387" s="42" t="s">
        <v>227</v>
      </c>
      <c r="F6387" s="42" t="s">
        <v>228</v>
      </c>
      <c r="G6387" s="42" t="s">
        <v>11227</v>
      </c>
      <c r="H6387" s="7" t="s">
        <v>47</v>
      </c>
      <c r="I6387" s="42" t="s">
        <v>36</v>
      </c>
      <c r="J6387" s="42" t="s">
        <v>241</v>
      </c>
      <c r="K6387" s="8" t="s">
        <v>25126</v>
      </c>
      <c r="L6387" s="7" t="s">
        <v>11229</v>
      </c>
      <c r="M6387" s="44">
        <v>338.8</v>
      </c>
      <c r="N6387" s="7">
        <v>1</v>
      </c>
      <c r="O6387" s="44">
        <v>338.8</v>
      </c>
      <c r="P6387" s="44">
        <v>120</v>
      </c>
      <c r="Q6387" s="44">
        <v>27.51</v>
      </c>
      <c r="R6387" s="44">
        <v>57.6</v>
      </c>
      <c r="S6387" s="44">
        <v>0</v>
      </c>
      <c r="T6387" s="44">
        <v>24.95</v>
      </c>
      <c r="U6387" s="44">
        <v>108.74</v>
      </c>
      <c r="V6387" s="49" t="s">
        <v>24327</v>
      </c>
      <c r="W6387" s="42" t="s">
        <v>89</v>
      </c>
      <c r="X6387" s="43">
        <v>122640042049</v>
      </c>
      <c r="Y6387" s="43">
        <v>45380502371</v>
      </c>
      <c r="Z6387" s="43" t="s">
        <v>7980</v>
      </c>
      <c r="AA6387" s="37" t="str">
        <f>VLOOKUP(J6387, sku!B:C, 2, FALSE)</f>
        <v>Travessa Ford - Style - - - Ecosport - - - Prata</v>
      </c>
      <c r="AB6387" s="37" t="str">
        <f>VLOOKUP(J6387, sku!B:BM, 64, FALSE)</f>
        <v>Fabricação</v>
      </c>
      <c r="AC6387" s="37" t="str">
        <f>LEFT(pedidos[[#This Row],[SKU]],3)</f>
        <v>XFO</v>
      </c>
      <c r="AD6387" s="37" t="str" cm="1">
        <f t="array" aca="1" ref="AD6387" ca="1">IFERROR(
  INDEX(
    montadora[Montadora],
    MATCH(TRUE,LEFT(J6765,NÚCARACT(montadora[SKU Parcial]))=montadora[SKU Parcial],0)
  ),
  ""
)</f>
        <v/>
      </c>
    </row>
    <row r="6388" spans="1:30" x14ac:dyDescent="0.25">
      <c r="A6388" s="42" t="s">
        <v>25192</v>
      </c>
      <c r="B6388" s="42" t="s">
        <v>25193</v>
      </c>
      <c r="C6388" s="42" t="s">
        <v>4717</v>
      </c>
      <c r="D6388" s="42" t="s">
        <v>617</v>
      </c>
      <c r="E6388" s="42" t="s">
        <v>525</v>
      </c>
      <c r="F6388" s="42" t="s">
        <v>526</v>
      </c>
      <c r="G6388" s="42" t="s">
        <v>11227</v>
      </c>
      <c r="H6388" s="7" t="s">
        <v>47</v>
      </c>
      <c r="I6388" s="42" t="s">
        <v>31</v>
      </c>
      <c r="J6388" s="42" t="s">
        <v>224</v>
      </c>
      <c r="K6388" s="8" t="s">
        <v>25126</v>
      </c>
      <c r="L6388" s="7" t="s">
        <v>11229</v>
      </c>
      <c r="M6388" s="44">
        <v>338.8</v>
      </c>
      <c r="N6388" s="7">
        <v>1</v>
      </c>
      <c r="O6388" s="44">
        <v>338.8</v>
      </c>
      <c r="P6388" s="44">
        <v>120</v>
      </c>
      <c r="Q6388" s="44">
        <v>27.51</v>
      </c>
      <c r="R6388" s="44">
        <v>57.6</v>
      </c>
      <c r="S6388" s="44">
        <v>0</v>
      </c>
      <c r="T6388" s="44">
        <v>24.95</v>
      </c>
      <c r="U6388" s="44">
        <v>108.74</v>
      </c>
      <c r="V6388" s="49" t="s">
        <v>24327</v>
      </c>
      <c r="W6388" s="42" t="s">
        <v>34</v>
      </c>
      <c r="X6388" s="43">
        <v>122647561095</v>
      </c>
      <c r="Y6388" s="43">
        <v>45381177198</v>
      </c>
      <c r="Z6388" s="43" t="s">
        <v>7980</v>
      </c>
      <c r="AA6388" s="37" t="str">
        <f>VLOOKUP(J6388, sku!B:C, 2, FALSE)</f>
        <v>Travessa Chevrolet - Style - - - Trailblazer - - - Prata</v>
      </c>
      <c r="AB6388" s="37" t="str">
        <f>VLOOKUP(J6388, sku!B:BM, 64, FALSE)</f>
        <v>Fabricação</v>
      </c>
      <c r="AC6388" s="37" t="str">
        <f>LEFT(pedidos[[#This Row],[SKU]],3)</f>
        <v>XGM</v>
      </c>
      <c r="AD6388" s="37" t="str" cm="1">
        <f t="array" aca="1" ref="AD6388" ca="1">IFERROR(
  INDEX(
    montadora[Montadora],
    MATCH(TRUE,LEFT(J6766,NÚCARACT(montadora[SKU Parcial]))=montadora[SKU Parcial],0)
  ),
  ""
)</f>
        <v/>
      </c>
    </row>
    <row r="6389" spans="1:30" x14ac:dyDescent="0.25">
      <c r="A6389" s="42" t="s">
        <v>25194</v>
      </c>
      <c r="B6389" s="42" t="s">
        <v>25195</v>
      </c>
      <c r="C6389" s="42" t="s">
        <v>25196</v>
      </c>
      <c r="D6389" s="42" t="s">
        <v>45</v>
      </c>
      <c r="E6389" s="42" t="s">
        <v>1026</v>
      </c>
      <c r="F6389" s="42" t="s">
        <v>1027</v>
      </c>
      <c r="G6389" s="42" t="s">
        <v>11227</v>
      </c>
      <c r="H6389" s="7" t="s">
        <v>47</v>
      </c>
      <c r="I6389" s="42" t="s">
        <v>31</v>
      </c>
      <c r="J6389" s="42" t="s">
        <v>262</v>
      </c>
      <c r="K6389" s="8" t="s">
        <v>25106</v>
      </c>
      <c r="L6389" s="7" t="s">
        <v>11229</v>
      </c>
      <c r="M6389" s="44">
        <v>338.8</v>
      </c>
      <c r="N6389" s="7">
        <v>1</v>
      </c>
      <c r="O6389" s="44">
        <v>338.8</v>
      </c>
      <c r="P6389" s="44">
        <v>120</v>
      </c>
      <c r="Q6389" s="44">
        <v>27.51</v>
      </c>
      <c r="R6389" s="44">
        <v>57.6</v>
      </c>
      <c r="S6389" s="44">
        <v>0</v>
      </c>
      <c r="T6389" s="44">
        <v>24.95</v>
      </c>
      <c r="U6389" s="44">
        <v>108.74</v>
      </c>
      <c r="V6389" s="49" t="s">
        <v>24327</v>
      </c>
      <c r="W6389" s="42" t="s">
        <v>34</v>
      </c>
      <c r="X6389" s="43">
        <v>123390929768</v>
      </c>
      <c r="Y6389" s="43">
        <v>45390085250</v>
      </c>
      <c r="Z6389" s="43" t="s">
        <v>7980</v>
      </c>
      <c r="AA6389" s="37" t="str">
        <f>VLOOKUP(J6389, sku!B:C, 2, FALSE)</f>
        <v>Travessa Jeep - Style - - - Commander - - - Preto</v>
      </c>
      <c r="AB6389" s="37" t="str">
        <f>VLOOKUP(J6389, sku!B:BM, 64, FALSE)</f>
        <v>Fabricação</v>
      </c>
      <c r="AC6389" s="37" t="str">
        <f>LEFT(pedidos[[#This Row],[SKU]],3)</f>
        <v>XJP</v>
      </c>
      <c r="AD6389" s="37" t="str" cm="1">
        <f t="array" aca="1" ref="AD6389" ca="1">IFERROR(
  INDEX(
    montadora[Montadora],
    MATCH(TRUE,LEFT(J6767,NÚCARACT(montadora[SKU Parcial]))=montadora[SKU Parcial],0)
  ),
  ""
)</f>
        <v/>
      </c>
    </row>
    <row r="6390" spans="1:30" x14ac:dyDescent="0.25">
      <c r="A6390" s="42" t="s">
        <v>25197</v>
      </c>
      <c r="B6390" s="42" t="s">
        <v>25198</v>
      </c>
      <c r="C6390" s="42" t="s">
        <v>25199</v>
      </c>
      <c r="D6390" s="42" t="s">
        <v>27</v>
      </c>
      <c r="E6390" s="42" t="s">
        <v>3638</v>
      </c>
      <c r="F6390" s="42" t="s">
        <v>228</v>
      </c>
      <c r="G6390" s="42" t="s">
        <v>11227</v>
      </c>
      <c r="H6390" s="7" t="s">
        <v>47</v>
      </c>
      <c r="I6390" s="42" t="s">
        <v>31</v>
      </c>
      <c r="J6390" s="42" t="s">
        <v>241</v>
      </c>
      <c r="K6390" s="8" t="s">
        <v>25106</v>
      </c>
      <c r="L6390" s="7" t="s">
        <v>11229</v>
      </c>
      <c r="M6390" s="44">
        <v>338.8</v>
      </c>
      <c r="N6390" s="7">
        <v>1</v>
      </c>
      <c r="O6390" s="44">
        <v>338.8</v>
      </c>
      <c r="P6390" s="44">
        <v>120</v>
      </c>
      <c r="Q6390" s="44">
        <v>27.51</v>
      </c>
      <c r="R6390" s="44">
        <v>57.6</v>
      </c>
      <c r="S6390" s="44">
        <v>0</v>
      </c>
      <c r="T6390" s="44">
        <v>24.95</v>
      </c>
      <c r="U6390" s="44">
        <v>108.74</v>
      </c>
      <c r="V6390" s="49" t="s">
        <v>24327</v>
      </c>
      <c r="W6390" s="42" t="s">
        <v>34</v>
      </c>
      <c r="X6390" s="43">
        <v>122909851601</v>
      </c>
      <c r="Y6390" s="43">
        <v>45392125580</v>
      </c>
      <c r="Z6390" s="43" t="s">
        <v>7980</v>
      </c>
      <c r="AA6390" s="37" t="str">
        <f>VLOOKUP(J6390, sku!B:C, 2, FALSE)</f>
        <v>Travessa Ford - Style - - - Ecosport - - - Prata</v>
      </c>
      <c r="AB6390" s="37" t="str">
        <f>VLOOKUP(J6390, sku!B:BM, 64, FALSE)</f>
        <v>Fabricação</v>
      </c>
      <c r="AC6390" s="37" t="str">
        <f>LEFT(pedidos[[#This Row],[SKU]],3)</f>
        <v>XFO</v>
      </c>
      <c r="AD6390" s="37" t="str" cm="1">
        <f t="array" aca="1" ref="AD6390" ca="1">IFERROR(
  INDEX(
    montadora[Montadora],
    MATCH(TRUE,LEFT(J6768,NÚCARACT(montadora[SKU Parcial]))=montadora[SKU Parcial],0)
  ),
  ""
)</f>
        <v/>
      </c>
    </row>
    <row r="6391" spans="1:30" x14ac:dyDescent="0.25">
      <c r="A6391" s="42" t="s">
        <v>25200</v>
      </c>
      <c r="B6391" s="42" t="s">
        <v>36</v>
      </c>
      <c r="C6391" s="42" t="s">
        <v>2230</v>
      </c>
      <c r="D6391" s="42" t="s">
        <v>138</v>
      </c>
      <c r="E6391" s="42" t="s">
        <v>1045</v>
      </c>
      <c r="F6391" s="42" t="s">
        <v>673</v>
      </c>
      <c r="G6391" s="42" t="s">
        <v>11227</v>
      </c>
      <c r="H6391" s="7" t="s">
        <v>47</v>
      </c>
      <c r="I6391" s="42" t="s">
        <v>31</v>
      </c>
      <c r="J6391" s="42" t="s">
        <v>262</v>
      </c>
      <c r="K6391" s="8" t="s">
        <v>25122</v>
      </c>
      <c r="L6391" s="7" t="s">
        <v>11229</v>
      </c>
      <c r="M6391" s="44">
        <v>338.8</v>
      </c>
      <c r="N6391" s="7">
        <v>1</v>
      </c>
      <c r="O6391" s="44">
        <v>338.8</v>
      </c>
      <c r="P6391" s="44">
        <v>120</v>
      </c>
      <c r="Q6391" s="44">
        <v>27.51</v>
      </c>
      <c r="R6391" s="44">
        <v>57.6</v>
      </c>
      <c r="S6391" s="44">
        <v>0</v>
      </c>
      <c r="T6391" s="44">
        <v>24.95</v>
      </c>
      <c r="U6391" s="44">
        <v>108.74</v>
      </c>
      <c r="V6391" s="49" t="s">
        <v>24327</v>
      </c>
      <c r="W6391" s="42" t="s">
        <v>34</v>
      </c>
      <c r="X6391" s="43" t="s">
        <v>25201</v>
      </c>
      <c r="Y6391" s="43">
        <v>45393659443</v>
      </c>
      <c r="Z6391" s="43" t="s">
        <v>7980</v>
      </c>
      <c r="AA6391" s="37" t="str">
        <f>VLOOKUP(J6391, sku!B:C, 2, FALSE)</f>
        <v>Travessa Jeep - Style - - - Commander - - - Preto</v>
      </c>
      <c r="AB6391" s="37" t="str">
        <f>VLOOKUP(J6391, sku!B:BM, 64, FALSE)</f>
        <v>Fabricação</v>
      </c>
      <c r="AC6391" s="37" t="str">
        <f>LEFT(pedidos[[#This Row],[SKU]],3)</f>
        <v>XJP</v>
      </c>
      <c r="AD6391" s="37" t="str" cm="1">
        <f t="array" aca="1" ref="AD6391" ca="1">IFERROR(
  INDEX(
    montadora[Montadora],
    MATCH(TRUE,LEFT(J6769,NÚCARACT(montadora[SKU Parcial]))=montadora[SKU Parcial],0)
  ),
  ""
)</f>
        <v/>
      </c>
    </row>
    <row r="6392" spans="1:30" x14ac:dyDescent="0.25">
      <c r="A6392" s="42" t="s">
        <v>25702</v>
      </c>
      <c r="B6392" s="42" t="s">
        <v>25703</v>
      </c>
      <c r="C6392" s="42" t="s">
        <v>25704</v>
      </c>
      <c r="D6392" s="42" t="s">
        <v>138</v>
      </c>
      <c r="E6392" s="42" t="s">
        <v>1026</v>
      </c>
      <c r="F6392" s="42" t="s">
        <v>1027</v>
      </c>
      <c r="G6392" s="42" t="s">
        <v>11227</v>
      </c>
      <c r="H6392" s="7" t="s">
        <v>47</v>
      </c>
      <c r="I6392" s="42" t="s">
        <v>31</v>
      </c>
      <c r="J6392" s="42" t="s">
        <v>262</v>
      </c>
      <c r="K6392" s="8" t="s">
        <v>25098</v>
      </c>
      <c r="L6392" s="7" t="s">
        <v>804</v>
      </c>
      <c r="M6392" s="44">
        <v>338.8</v>
      </c>
      <c r="N6392" s="7">
        <v>1</v>
      </c>
      <c r="O6392" s="44">
        <v>338.8</v>
      </c>
      <c r="P6392" s="44">
        <v>120</v>
      </c>
      <c r="Q6392" s="44">
        <v>27.51</v>
      </c>
      <c r="R6392" s="44">
        <v>57.6</v>
      </c>
      <c r="S6392" s="44">
        <v>0</v>
      </c>
      <c r="T6392" s="44">
        <v>24.95</v>
      </c>
      <c r="U6392" s="44">
        <v>108.74</v>
      </c>
      <c r="V6392" s="49" t="s">
        <v>24327</v>
      </c>
      <c r="W6392" s="42" t="s">
        <v>34</v>
      </c>
      <c r="X6392" s="43">
        <v>123094981223</v>
      </c>
      <c r="Y6392" s="43">
        <v>45400213050</v>
      </c>
      <c r="Z6392" s="43" t="s">
        <v>7980</v>
      </c>
      <c r="AA6392" s="37" t="str">
        <f>VLOOKUP(J6392, sku!B:C, 2, FALSE)</f>
        <v>Travessa Jeep - Style - - - Commander - - - Preto</v>
      </c>
      <c r="AB6392" s="37" t="str">
        <f>VLOOKUP(J6392, sku!B:BM, 64, FALSE)</f>
        <v>Fabricação</v>
      </c>
      <c r="AC6392" s="37" t="str">
        <f>LEFT(pedidos[[#This Row],[SKU]],3)</f>
        <v>XJP</v>
      </c>
      <c r="AD6392" s="37" t="str" cm="1">
        <f t="array" aca="1" ref="AD6392" ca="1">IFERROR(
  INDEX(
    montadora[Montadora],
    MATCH(TRUE,LEFT(J6770,NÚCARACT(montadora[SKU Parcial]))=montadora[SKU Parcial],0)
  ),
  ""
)</f>
        <v/>
      </c>
    </row>
    <row r="6393" spans="1:30" x14ac:dyDescent="0.25">
      <c r="A6393" s="42" t="s">
        <v>25705</v>
      </c>
      <c r="B6393" s="42" t="s">
        <v>25706</v>
      </c>
      <c r="C6393" s="42" t="s">
        <v>4551</v>
      </c>
      <c r="D6393" s="42" t="s">
        <v>420</v>
      </c>
      <c r="E6393" s="42" t="s">
        <v>1026</v>
      </c>
      <c r="F6393" s="42" t="s">
        <v>1027</v>
      </c>
      <c r="G6393" s="42" t="s">
        <v>11227</v>
      </c>
      <c r="H6393" s="7" t="s">
        <v>47</v>
      </c>
      <c r="I6393" s="42" t="s">
        <v>31</v>
      </c>
      <c r="J6393" s="42" t="s">
        <v>262</v>
      </c>
      <c r="K6393" s="8" t="s">
        <v>25098</v>
      </c>
      <c r="L6393" s="7" t="s">
        <v>804</v>
      </c>
      <c r="M6393" s="44">
        <v>338.8</v>
      </c>
      <c r="N6393" s="7">
        <v>1</v>
      </c>
      <c r="O6393" s="44">
        <v>338.8</v>
      </c>
      <c r="P6393" s="44">
        <v>120</v>
      </c>
      <c r="Q6393" s="44">
        <v>27.51</v>
      </c>
      <c r="R6393" s="44">
        <v>57.6</v>
      </c>
      <c r="S6393" s="44">
        <v>0</v>
      </c>
      <c r="T6393" s="44">
        <v>24.95</v>
      </c>
      <c r="U6393" s="44">
        <v>108.74</v>
      </c>
      <c r="V6393" s="49" t="s">
        <v>24327</v>
      </c>
      <c r="W6393" s="42" t="s">
        <v>34</v>
      </c>
      <c r="X6393" s="43">
        <v>123142300347</v>
      </c>
      <c r="Y6393" s="43">
        <v>45402431121</v>
      </c>
      <c r="Z6393" s="43" t="s">
        <v>7980</v>
      </c>
      <c r="AA6393" s="37" t="str">
        <f>VLOOKUP(J6393, sku!B:C, 2, FALSE)</f>
        <v>Travessa Jeep - Style - - - Commander - - - Preto</v>
      </c>
      <c r="AB6393" s="37" t="str">
        <f>VLOOKUP(J6393, sku!B:BM, 64, FALSE)</f>
        <v>Fabricação</v>
      </c>
      <c r="AC6393" s="37" t="str">
        <f>LEFT(pedidos[[#This Row],[SKU]],3)</f>
        <v>XJP</v>
      </c>
      <c r="AD6393" s="37" t="str" cm="1">
        <f t="array" aca="1" ref="AD6393" ca="1">IFERROR(
  INDEX(
    montadora[Montadora],
    MATCH(TRUE,LEFT(J6771,NÚCARACT(montadora[SKU Parcial]))=montadora[SKU Parcial],0)
  ),
  ""
)</f>
        <v/>
      </c>
    </row>
    <row r="6394" spans="1:30" x14ac:dyDescent="0.25">
      <c r="A6394" s="42" t="s">
        <v>25707</v>
      </c>
      <c r="B6394" s="42" t="s">
        <v>25708</v>
      </c>
      <c r="C6394" s="42" t="s">
        <v>25709</v>
      </c>
      <c r="D6394" s="42" t="s">
        <v>45</v>
      </c>
      <c r="E6394" s="42" t="s">
        <v>1017</v>
      </c>
      <c r="F6394" s="42" t="s">
        <v>1018</v>
      </c>
      <c r="G6394" s="42" t="s">
        <v>11227</v>
      </c>
      <c r="H6394" s="7" t="s">
        <v>47</v>
      </c>
      <c r="I6394" s="42" t="s">
        <v>31</v>
      </c>
      <c r="J6394" s="42" t="s">
        <v>758</v>
      </c>
      <c r="K6394" s="8" t="s">
        <v>25549</v>
      </c>
      <c r="L6394" s="7" t="s">
        <v>804</v>
      </c>
      <c r="M6394" s="44">
        <v>338.8</v>
      </c>
      <c r="N6394" s="7">
        <v>1</v>
      </c>
      <c r="O6394" s="44">
        <v>338.8</v>
      </c>
      <c r="P6394" s="44">
        <v>120</v>
      </c>
      <c r="Q6394" s="44">
        <v>27.51</v>
      </c>
      <c r="R6394" s="44">
        <v>57.6</v>
      </c>
      <c r="S6394" s="44">
        <v>0</v>
      </c>
      <c r="T6394" s="44">
        <v>24.95</v>
      </c>
      <c r="U6394" s="44">
        <v>108.74</v>
      </c>
      <c r="V6394" s="49" t="s">
        <v>24327</v>
      </c>
      <c r="W6394" s="42" t="s">
        <v>34</v>
      </c>
      <c r="X6394" s="43">
        <v>123732258910</v>
      </c>
      <c r="Y6394" s="43">
        <v>45404831669</v>
      </c>
      <c r="Z6394" s="43" t="s">
        <v>7980</v>
      </c>
      <c r="AA6394" s="37" t="str">
        <f>VLOOKUP(J6394, sku!B:C, 2, FALSE)</f>
        <v>Travessa Mitsubishi - Tubular - - - Pajero Sport - - - Prata</v>
      </c>
      <c r="AB6394" s="37" t="str">
        <f>VLOOKUP(J6394, sku!B:BM, 64, FALSE)</f>
        <v>Fabricação</v>
      </c>
      <c r="AC6394" s="37" t="str">
        <f>LEFT(pedidos[[#This Row],[SKU]],3)</f>
        <v>XMT</v>
      </c>
      <c r="AD6394" s="37" t="str" cm="1">
        <f t="array" aca="1" ref="AD6394" ca="1">IFERROR(
  INDEX(
    montadora[Montadora],
    MATCH(TRUE,LEFT(J6772,NÚCARACT(montadora[SKU Parcial]))=montadora[SKU Parcial],0)
  ),
  ""
)</f>
        <v/>
      </c>
    </row>
    <row r="6395" spans="1:30" x14ac:dyDescent="0.25">
      <c r="A6395" s="42" t="s">
        <v>25710</v>
      </c>
      <c r="B6395" s="42" t="s">
        <v>36</v>
      </c>
      <c r="C6395" s="42" t="s">
        <v>25711</v>
      </c>
      <c r="D6395" s="42" t="s">
        <v>45</v>
      </c>
      <c r="E6395" s="42" t="s">
        <v>218</v>
      </c>
      <c r="F6395" s="42" t="s">
        <v>209</v>
      </c>
      <c r="G6395" s="42" t="s">
        <v>11227</v>
      </c>
      <c r="H6395" s="7" t="s">
        <v>47</v>
      </c>
      <c r="I6395" s="42" t="s">
        <v>36</v>
      </c>
      <c r="J6395" s="42" t="s">
        <v>210</v>
      </c>
      <c r="K6395" s="8" t="s">
        <v>25549</v>
      </c>
      <c r="L6395" s="7" t="s">
        <v>11229</v>
      </c>
      <c r="M6395" s="44">
        <v>338.8</v>
      </c>
      <c r="N6395" s="7">
        <v>1</v>
      </c>
      <c r="O6395" s="44">
        <v>338.8</v>
      </c>
      <c r="P6395" s="44">
        <v>120</v>
      </c>
      <c r="Q6395" s="44">
        <v>27.51</v>
      </c>
      <c r="R6395" s="44">
        <v>57.6</v>
      </c>
      <c r="S6395" s="44">
        <v>0</v>
      </c>
      <c r="T6395" s="44">
        <v>24.95</v>
      </c>
      <c r="U6395" s="44">
        <v>108.74</v>
      </c>
      <c r="V6395" s="49" t="s">
        <v>24327</v>
      </c>
      <c r="W6395" s="42" t="s">
        <v>34</v>
      </c>
      <c r="X6395" s="43">
        <v>123232201593</v>
      </c>
      <c r="Y6395" s="43">
        <v>45407099729</v>
      </c>
      <c r="Z6395" s="43" t="s">
        <v>7980</v>
      </c>
      <c r="AA6395" s="37" t="str">
        <f>VLOOKUP(J6395, sku!B:C, 2, FALSE)</f>
        <v>Travessa Fiat - Smart - - - Toro - - - Preto</v>
      </c>
      <c r="AB6395" s="37" t="str">
        <f>VLOOKUP(J6395, sku!B:BM, 64, FALSE)</f>
        <v>Fabricação</v>
      </c>
      <c r="AC6395" s="37" t="str">
        <f>LEFT(pedidos[[#This Row],[SKU]],3)</f>
        <v>XFI</v>
      </c>
      <c r="AD6395" s="37" t="str" cm="1">
        <f t="array" aca="1" ref="AD6395" ca="1">IFERROR(
  INDEX(
    montadora[Montadora],
    MATCH(TRUE,LEFT(J6773,NÚCARACT(montadora[SKU Parcial]))=montadora[SKU Parcial],0)
  ),
  ""
)</f>
        <v/>
      </c>
    </row>
    <row r="6396" spans="1:30" x14ac:dyDescent="0.25">
      <c r="A6396" s="42" t="s">
        <v>25712</v>
      </c>
      <c r="B6396" s="42" t="s">
        <v>25713</v>
      </c>
      <c r="C6396" s="42" t="s">
        <v>2684</v>
      </c>
      <c r="D6396" s="42" t="s">
        <v>27</v>
      </c>
      <c r="E6396" s="42" t="s">
        <v>3638</v>
      </c>
      <c r="F6396" s="42" t="s">
        <v>228</v>
      </c>
      <c r="G6396" s="42" t="s">
        <v>11227</v>
      </c>
      <c r="H6396" s="7" t="s">
        <v>47</v>
      </c>
      <c r="I6396" s="42" t="s">
        <v>31</v>
      </c>
      <c r="J6396" s="42" t="s">
        <v>205</v>
      </c>
      <c r="K6396" s="8" t="s">
        <v>25539</v>
      </c>
      <c r="L6396" s="7" t="s">
        <v>11229</v>
      </c>
      <c r="M6396" s="44">
        <v>338.8</v>
      </c>
      <c r="N6396" s="7">
        <v>1</v>
      </c>
      <c r="O6396" s="44">
        <v>338.8</v>
      </c>
      <c r="P6396" s="44">
        <v>120</v>
      </c>
      <c r="Q6396" s="44">
        <v>27.51</v>
      </c>
      <c r="R6396" s="44">
        <v>57.6</v>
      </c>
      <c r="S6396" s="44">
        <v>0</v>
      </c>
      <c r="T6396" s="44">
        <v>24.95</v>
      </c>
      <c r="U6396" s="44">
        <v>108.74</v>
      </c>
      <c r="V6396" s="49" t="s">
        <v>24327</v>
      </c>
      <c r="W6396" s="42" t="s">
        <v>34</v>
      </c>
      <c r="X6396" s="43">
        <v>123917995014</v>
      </c>
      <c r="Y6396" s="43">
        <v>45414182319</v>
      </c>
      <c r="Z6396" s="43" t="s">
        <v>7980</v>
      </c>
      <c r="AA6396" s="37" t="str">
        <f>VLOOKUP(J6396, sku!B:C, 2, FALSE)</f>
        <v>Travessa Ford - Style - - - Ecosport - - - Preto</v>
      </c>
      <c r="AB6396" s="37" t="str">
        <f>VLOOKUP(J6396, sku!B:BM, 64, FALSE)</f>
        <v>Fabricação</v>
      </c>
      <c r="AC6396" s="37" t="str">
        <f>LEFT(pedidos[[#This Row],[SKU]],3)</f>
        <v>XFO</v>
      </c>
      <c r="AD6396" s="37" t="str" cm="1">
        <f t="array" aca="1" ref="AD6396" ca="1">IFERROR(
  INDEX(
    montadora[Montadora],
    MATCH(TRUE,LEFT(J6774,NÚCARACT(montadora[SKU Parcial]))=montadora[SKU Parcial],0)
  ),
  ""
)</f>
        <v/>
      </c>
    </row>
    <row r="6397" spans="1:30" x14ac:dyDescent="0.25">
      <c r="A6397" s="42" t="s">
        <v>25714</v>
      </c>
      <c r="B6397" s="42" t="s">
        <v>36</v>
      </c>
      <c r="C6397" s="42" t="s">
        <v>25715</v>
      </c>
      <c r="D6397" s="42" t="s">
        <v>27</v>
      </c>
      <c r="E6397" s="42" t="s">
        <v>218</v>
      </c>
      <c r="F6397" s="42" t="s">
        <v>209</v>
      </c>
      <c r="G6397" s="42" t="s">
        <v>11227</v>
      </c>
      <c r="H6397" s="7" t="s">
        <v>47</v>
      </c>
      <c r="I6397" s="42" t="s">
        <v>36</v>
      </c>
      <c r="J6397" s="42" t="s">
        <v>210</v>
      </c>
      <c r="K6397" s="8" t="s">
        <v>25539</v>
      </c>
      <c r="L6397" s="7" t="s">
        <v>11229</v>
      </c>
      <c r="M6397" s="44">
        <v>338.8</v>
      </c>
      <c r="N6397" s="7">
        <v>1</v>
      </c>
      <c r="O6397" s="44">
        <v>338.8</v>
      </c>
      <c r="P6397" s="44">
        <v>120</v>
      </c>
      <c r="Q6397" s="44">
        <v>27.51</v>
      </c>
      <c r="R6397" s="44">
        <v>57.6</v>
      </c>
      <c r="S6397" s="44">
        <v>0</v>
      </c>
      <c r="T6397" s="44">
        <v>24.95</v>
      </c>
      <c r="U6397" s="44">
        <v>108.74</v>
      </c>
      <c r="V6397" s="49" t="s">
        <v>24327</v>
      </c>
      <c r="W6397" s="42" t="s">
        <v>34</v>
      </c>
      <c r="X6397" s="43">
        <v>123920540186</v>
      </c>
      <c r="Y6397" s="43">
        <v>45414531888</v>
      </c>
      <c r="Z6397" s="43" t="s">
        <v>7980</v>
      </c>
      <c r="AA6397" s="37" t="str">
        <f>VLOOKUP(J6397, sku!B:C, 2, FALSE)</f>
        <v>Travessa Fiat - Smart - - - Toro - - - Preto</v>
      </c>
      <c r="AB6397" s="37" t="str">
        <f>VLOOKUP(J6397, sku!B:BM, 64, FALSE)</f>
        <v>Fabricação</v>
      </c>
      <c r="AC6397" s="37" t="str">
        <f>LEFT(pedidos[[#This Row],[SKU]],3)</f>
        <v>XFI</v>
      </c>
      <c r="AD6397" s="37" t="str" cm="1">
        <f t="array" aca="1" ref="AD6397" ca="1">IFERROR(
  INDEX(
    montadora[Montadora],
    MATCH(TRUE,LEFT(J6775,NÚCARACT(montadora[SKU Parcial]))=montadora[SKU Parcial],0)
  ),
  ""
)</f>
        <v/>
      </c>
    </row>
    <row r="6398" spans="1:30" x14ac:dyDescent="0.25">
      <c r="A6398" s="42" t="s">
        <v>25716</v>
      </c>
      <c r="B6398" s="42" t="s">
        <v>36</v>
      </c>
      <c r="C6398" s="42" t="s">
        <v>22463</v>
      </c>
      <c r="D6398" s="42" t="s">
        <v>395</v>
      </c>
      <c r="E6398" s="42" t="s">
        <v>218</v>
      </c>
      <c r="F6398" s="42" t="s">
        <v>209</v>
      </c>
      <c r="G6398" s="42" t="s">
        <v>11227</v>
      </c>
      <c r="H6398" s="7" t="s">
        <v>47</v>
      </c>
      <c r="I6398" s="42" t="s">
        <v>31</v>
      </c>
      <c r="J6398" s="42" t="s">
        <v>210</v>
      </c>
      <c r="K6398" s="8" t="s">
        <v>25535</v>
      </c>
      <c r="L6398" s="7" t="s">
        <v>11229</v>
      </c>
      <c r="M6398" s="44">
        <v>338.8</v>
      </c>
      <c r="N6398" s="7">
        <v>1</v>
      </c>
      <c r="O6398" s="44">
        <v>374.79</v>
      </c>
      <c r="P6398" s="44">
        <v>120</v>
      </c>
      <c r="Q6398" s="44">
        <v>27.51</v>
      </c>
      <c r="R6398" s="44">
        <v>57.6</v>
      </c>
      <c r="S6398" s="44">
        <v>35.99</v>
      </c>
      <c r="T6398" s="44">
        <v>24.95</v>
      </c>
      <c r="U6398" s="44">
        <v>108.74</v>
      </c>
      <c r="V6398" s="49" t="s">
        <v>24327</v>
      </c>
      <c r="W6398" s="42" t="s">
        <v>34</v>
      </c>
      <c r="X6398" s="43">
        <v>123976633862</v>
      </c>
      <c r="Y6398" s="43">
        <v>45416904407</v>
      </c>
      <c r="Z6398" s="43" t="s">
        <v>7980</v>
      </c>
      <c r="AA6398" s="37" t="str">
        <f>VLOOKUP(J6398, sku!B:C, 2, FALSE)</f>
        <v>Travessa Fiat - Smart - - - Toro - - - Preto</v>
      </c>
      <c r="AB6398" s="37" t="str">
        <f>VLOOKUP(J6398, sku!B:BM, 64, FALSE)</f>
        <v>Fabricação</v>
      </c>
      <c r="AC6398" s="37" t="str">
        <f>LEFT(pedidos[[#This Row],[SKU]],3)</f>
        <v>XFI</v>
      </c>
      <c r="AD6398" s="37" t="str" cm="1">
        <f t="array" aca="1" ref="AD6398" ca="1">IFERROR(
  INDEX(
    montadora[Montadora],
    MATCH(TRUE,LEFT(J6776,NÚCARACT(montadora[SKU Parcial]))=montadora[SKU Parcial],0)
  ),
  ""
)</f>
        <v/>
      </c>
    </row>
    <row r="6399" spans="1:30" x14ac:dyDescent="0.25">
      <c r="A6399" s="42" t="s">
        <v>25717</v>
      </c>
      <c r="B6399" s="42" t="s">
        <v>25718</v>
      </c>
      <c r="C6399" s="42" t="s">
        <v>25719</v>
      </c>
      <c r="D6399" s="42" t="s">
        <v>420</v>
      </c>
      <c r="E6399" s="42" t="s">
        <v>218</v>
      </c>
      <c r="F6399" s="42" t="s">
        <v>209</v>
      </c>
      <c r="G6399" s="42" t="s">
        <v>11227</v>
      </c>
      <c r="H6399" s="7" t="s">
        <v>47</v>
      </c>
      <c r="I6399" s="42" t="s">
        <v>36</v>
      </c>
      <c r="J6399" s="42" t="s">
        <v>210</v>
      </c>
      <c r="K6399" s="8" t="s">
        <v>25535</v>
      </c>
      <c r="L6399" s="7" t="s">
        <v>11229</v>
      </c>
      <c r="M6399" s="44">
        <v>338.8</v>
      </c>
      <c r="N6399" s="7">
        <v>1</v>
      </c>
      <c r="O6399" s="44">
        <v>338.8</v>
      </c>
      <c r="P6399" s="44">
        <v>120</v>
      </c>
      <c r="Q6399" s="44">
        <v>27.51</v>
      </c>
      <c r="R6399" s="44">
        <v>57.6</v>
      </c>
      <c r="S6399" s="44">
        <v>0</v>
      </c>
      <c r="T6399" s="44">
        <v>24.95</v>
      </c>
      <c r="U6399" s="44">
        <v>108.74</v>
      </c>
      <c r="V6399" s="49" t="s">
        <v>24327</v>
      </c>
      <c r="W6399" s="42" t="s">
        <v>34</v>
      </c>
      <c r="X6399" s="43">
        <v>123440862543</v>
      </c>
      <c r="Y6399" s="43">
        <v>45417111961</v>
      </c>
      <c r="Z6399" s="43" t="s">
        <v>7980</v>
      </c>
      <c r="AA6399" s="37" t="str">
        <f>VLOOKUP(J6399, sku!B:C, 2, FALSE)</f>
        <v>Travessa Fiat - Smart - - - Toro - - - Preto</v>
      </c>
      <c r="AB6399" s="37" t="str">
        <f>VLOOKUP(J6399, sku!B:BM, 64, FALSE)</f>
        <v>Fabricação</v>
      </c>
      <c r="AC6399" s="37" t="str">
        <f>LEFT(pedidos[[#This Row],[SKU]],3)</f>
        <v>XFI</v>
      </c>
      <c r="AD6399" s="37" t="str" cm="1">
        <f t="array" aca="1" ref="AD6399" ca="1">IFERROR(
  INDEX(
    montadora[Montadora],
    MATCH(TRUE,LEFT(J6777,NÚCARACT(montadora[SKU Parcial]))=montadora[SKU Parcial],0)
  ),
  ""
)</f>
        <v/>
      </c>
    </row>
    <row r="6400" spans="1:30" x14ac:dyDescent="0.25">
      <c r="A6400" s="42" t="s">
        <v>25720</v>
      </c>
      <c r="B6400" s="42" t="s">
        <v>36</v>
      </c>
      <c r="C6400" s="42" t="s">
        <v>36</v>
      </c>
      <c r="D6400" s="42" t="s">
        <v>420</v>
      </c>
      <c r="E6400" s="42" t="s">
        <v>86</v>
      </c>
      <c r="F6400" s="42" t="s">
        <v>87</v>
      </c>
      <c r="G6400" s="42" t="s">
        <v>11227</v>
      </c>
      <c r="H6400" s="7" t="s">
        <v>47</v>
      </c>
      <c r="I6400" s="42" t="s">
        <v>31</v>
      </c>
      <c r="J6400" s="42" t="s">
        <v>1038</v>
      </c>
      <c r="K6400" s="8" t="s">
        <v>25535</v>
      </c>
      <c r="L6400" s="7" t="s">
        <v>11229</v>
      </c>
      <c r="M6400" s="44">
        <v>338.8</v>
      </c>
      <c r="N6400" s="7">
        <v>1</v>
      </c>
      <c r="O6400" s="44">
        <v>338.8</v>
      </c>
      <c r="P6400" s="44">
        <v>120</v>
      </c>
      <c r="Q6400" s="44">
        <v>27.51</v>
      </c>
      <c r="R6400" s="44">
        <v>57.6</v>
      </c>
      <c r="S6400" s="44">
        <v>0</v>
      </c>
      <c r="T6400" s="44">
        <v>24.95</v>
      </c>
      <c r="U6400" s="44">
        <v>108.74</v>
      </c>
      <c r="V6400" s="49" t="s">
        <v>24327</v>
      </c>
      <c r="W6400" s="42" t="s">
        <v>34</v>
      </c>
      <c r="X6400" s="43">
        <v>123470443453</v>
      </c>
      <c r="Y6400" s="43">
        <v>45418624995</v>
      </c>
      <c r="Z6400" s="43" t="s">
        <v>7980</v>
      </c>
      <c r="AA6400" s="37" t="str">
        <f>VLOOKUP(J6400, sku!B:C, 2, FALSE)</f>
        <v>Travessa Honda - Style - - - WRV - - - Prata</v>
      </c>
      <c r="AB6400" s="37" t="str">
        <f>VLOOKUP(J6400, sku!B:BM, 64, FALSE)</f>
        <v>Fabricação</v>
      </c>
      <c r="AC6400" s="37" t="str">
        <f>LEFT(pedidos[[#This Row],[SKU]],3)</f>
        <v>XHO</v>
      </c>
      <c r="AD6400" s="37" t="str" cm="1">
        <f t="array" aca="1" ref="AD6400" ca="1">IFERROR(
  INDEX(
    montadora[Montadora],
    MATCH(TRUE,LEFT(J6778,NÚCARACT(montadora[SKU Parcial]))=montadora[SKU Parcial],0)
  ),
  ""
)</f>
        <v/>
      </c>
    </row>
    <row r="6401" spans="1:30" x14ac:dyDescent="0.25">
      <c r="A6401" s="42" t="s">
        <v>25721</v>
      </c>
      <c r="B6401" s="42" t="s">
        <v>25722</v>
      </c>
      <c r="C6401" s="42" t="s">
        <v>603</v>
      </c>
      <c r="D6401" s="42" t="s">
        <v>27</v>
      </c>
      <c r="E6401" s="42" t="s">
        <v>86</v>
      </c>
      <c r="F6401" s="42" t="s">
        <v>87</v>
      </c>
      <c r="G6401" s="42" t="s">
        <v>11227</v>
      </c>
      <c r="H6401" s="7" t="s">
        <v>47</v>
      </c>
      <c r="I6401" s="42" t="s">
        <v>31</v>
      </c>
      <c r="J6401" s="42" t="s">
        <v>618</v>
      </c>
      <c r="K6401" s="8" t="s">
        <v>25535</v>
      </c>
      <c r="L6401" s="7" t="s">
        <v>11229</v>
      </c>
      <c r="M6401" s="44">
        <v>338.8</v>
      </c>
      <c r="N6401" s="7">
        <v>1</v>
      </c>
      <c r="O6401" s="44">
        <v>338.8</v>
      </c>
      <c r="P6401" s="44">
        <v>120</v>
      </c>
      <c r="Q6401" s="44">
        <v>27.51</v>
      </c>
      <c r="R6401" s="44">
        <v>57.6</v>
      </c>
      <c r="S6401" s="44">
        <v>0</v>
      </c>
      <c r="T6401" s="44">
        <v>24.95</v>
      </c>
      <c r="U6401" s="44">
        <v>108.74</v>
      </c>
      <c r="V6401" s="49" t="s">
        <v>24327</v>
      </c>
      <c r="W6401" s="42" t="s">
        <v>34</v>
      </c>
      <c r="X6401" s="43">
        <v>123505103817</v>
      </c>
      <c r="Y6401" s="43">
        <v>45420530016</v>
      </c>
      <c r="Z6401" s="43" t="s">
        <v>7980</v>
      </c>
      <c r="AA6401" s="37" t="str">
        <f>VLOOKUP(J6401, sku!B:C, 2, FALSE)</f>
        <v>Travessa Nissan - Style - - - Kicks - - - Preto</v>
      </c>
      <c r="AB6401" s="37" t="str">
        <f>VLOOKUP(J6401, sku!B:BM, 64, FALSE)</f>
        <v>Fabricação</v>
      </c>
      <c r="AC6401" s="37" t="str">
        <f>LEFT(pedidos[[#This Row],[SKU]],3)</f>
        <v>XNS</v>
      </c>
      <c r="AD6401" s="37" t="str" cm="1">
        <f t="array" aca="1" ref="AD6401" ca="1">IFERROR(
  INDEX(
    montadora[Montadora],
    MATCH(TRUE,LEFT(J6779,NÚCARACT(montadora[SKU Parcial]))=montadora[SKU Parcial],0)
  ),
  ""
)</f>
        <v/>
      </c>
    </row>
    <row r="6402" spans="1:30" x14ac:dyDescent="0.25">
      <c r="A6402" s="42" t="s">
        <v>25723</v>
      </c>
      <c r="B6402" s="42" t="s">
        <v>36</v>
      </c>
      <c r="C6402" s="42" t="s">
        <v>25724</v>
      </c>
      <c r="D6402" s="42" t="s">
        <v>138</v>
      </c>
      <c r="E6402" s="42" t="s">
        <v>86</v>
      </c>
      <c r="F6402" s="42" t="s">
        <v>87</v>
      </c>
      <c r="G6402" s="42" t="s">
        <v>11227</v>
      </c>
      <c r="H6402" s="7" t="s">
        <v>47</v>
      </c>
      <c r="I6402" s="42" t="s">
        <v>31</v>
      </c>
      <c r="J6402" s="42" t="s">
        <v>649</v>
      </c>
      <c r="K6402" s="8" t="s">
        <v>25561</v>
      </c>
      <c r="L6402" s="7" t="s">
        <v>11229</v>
      </c>
      <c r="M6402" s="44">
        <v>338.8</v>
      </c>
      <c r="N6402" s="7">
        <v>1</v>
      </c>
      <c r="O6402" s="44">
        <v>338.8</v>
      </c>
      <c r="P6402" s="44">
        <v>120</v>
      </c>
      <c r="Q6402" s="44">
        <v>27.51</v>
      </c>
      <c r="R6402" s="44">
        <v>57.6</v>
      </c>
      <c r="S6402" s="44">
        <v>0</v>
      </c>
      <c r="T6402" s="44">
        <v>24.95</v>
      </c>
      <c r="U6402" s="44">
        <v>108.74</v>
      </c>
      <c r="V6402" s="49" t="s">
        <v>24327</v>
      </c>
      <c r="W6402" s="42" t="s">
        <v>34</v>
      </c>
      <c r="X6402" s="43">
        <v>124091973628</v>
      </c>
      <c r="Y6402" s="43">
        <v>45422183573</v>
      </c>
      <c r="Z6402" s="43" t="s">
        <v>7980</v>
      </c>
      <c r="AA6402" s="37" t="str">
        <f>VLOOKUP(J6402, sku!B:C, 2, FALSE)</f>
        <v>Travessa Fiat - Style - - - Pulse - - - Prata</v>
      </c>
      <c r="AB6402" s="37" t="str">
        <f>VLOOKUP(J6402, sku!B:BM, 64, FALSE)</f>
        <v>Fabricação</v>
      </c>
      <c r="AC6402" s="37" t="str">
        <f>LEFT(pedidos[[#This Row],[SKU]],3)</f>
        <v>XFI</v>
      </c>
      <c r="AD6402" s="37" t="str" cm="1">
        <f t="array" aca="1" ref="AD6402" ca="1">IFERROR(
  INDEX(
    montadora[Montadora],
    MATCH(TRUE,LEFT(J6780,NÚCARACT(montadora[SKU Parcial]))=montadora[SKU Parcial],0)
  ),
  ""
)</f>
        <v/>
      </c>
    </row>
    <row r="6403" spans="1:30" x14ac:dyDescent="0.25">
      <c r="A6403" s="42" t="s">
        <v>25725</v>
      </c>
      <c r="B6403" s="42" t="s">
        <v>36</v>
      </c>
      <c r="C6403" s="42" t="s">
        <v>603</v>
      </c>
      <c r="D6403" s="42" t="s">
        <v>27</v>
      </c>
      <c r="E6403" s="42" t="s">
        <v>218</v>
      </c>
      <c r="F6403" s="42" t="s">
        <v>209</v>
      </c>
      <c r="G6403" s="42" t="s">
        <v>11227</v>
      </c>
      <c r="H6403" s="7" t="s">
        <v>47</v>
      </c>
      <c r="I6403" s="42" t="s">
        <v>31</v>
      </c>
      <c r="J6403" s="42" t="s">
        <v>210</v>
      </c>
      <c r="K6403" s="8" t="s">
        <v>25561</v>
      </c>
      <c r="L6403" s="7" t="s">
        <v>11229</v>
      </c>
      <c r="M6403" s="44">
        <v>338.8</v>
      </c>
      <c r="N6403" s="7">
        <v>1</v>
      </c>
      <c r="O6403" s="44">
        <v>338.8</v>
      </c>
      <c r="P6403" s="44">
        <v>120</v>
      </c>
      <c r="Q6403" s="44">
        <v>27.51</v>
      </c>
      <c r="R6403" s="44">
        <v>57.6</v>
      </c>
      <c r="S6403" s="44">
        <v>0</v>
      </c>
      <c r="T6403" s="44">
        <v>24.95</v>
      </c>
      <c r="U6403" s="44">
        <v>108.74</v>
      </c>
      <c r="V6403" s="49" t="s">
        <v>24327</v>
      </c>
      <c r="W6403" s="42" t="s">
        <v>34</v>
      </c>
      <c r="X6403" s="43">
        <v>124105130702</v>
      </c>
      <c r="Y6403" s="43">
        <v>45422724231</v>
      </c>
      <c r="Z6403" s="43" t="s">
        <v>7980</v>
      </c>
      <c r="AA6403" s="37" t="str">
        <f>VLOOKUP(J6403, sku!B:C, 2, FALSE)</f>
        <v>Travessa Fiat - Smart - - - Toro - - - Preto</v>
      </c>
      <c r="AB6403" s="37" t="str">
        <f>VLOOKUP(J6403, sku!B:BM, 64, FALSE)</f>
        <v>Fabricação</v>
      </c>
      <c r="AC6403" s="37" t="str">
        <f>LEFT(pedidos[[#This Row],[SKU]],3)</f>
        <v>XFI</v>
      </c>
      <c r="AD6403" s="37" t="str" cm="1">
        <f t="array" aca="1" ref="AD6403" ca="1">IFERROR(
  INDEX(
    montadora[Montadora],
    MATCH(TRUE,LEFT(J6781,NÚCARACT(montadora[SKU Parcial]))=montadora[SKU Parcial],0)
  ),
  ""
)</f>
        <v/>
      </c>
    </row>
    <row r="6404" spans="1:30" x14ac:dyDescent="0.25">
      <c r="A6404" s="42" t="s">
        <v>25726</v>
      </c>
      <c r="B6404" s="42" t="s">
        <v>25727</v>
      </c>
      <c r="C6404" s="42" t="s">
        <v>25728</v>
      </c>
      <c r="D6404" s="42" t="s">
        <v>138</v>
      </c>
      <c r="E6404" s="42" t="s">
        <v>3638</v>
      </c>
      <c r="F6404" s="42" t="s">
        <v>228</v>
      </c>
      <c r="G6404" s="42" t="s">
        <v>11227</v>
      </c>
      <c r="H6404" s="7" t="s">
        <v>47</v>
      </c>
      <c r="I6404" s="42" t="s">
        <v>31</v>
      </c>
      <c r="J6404" s="42" t="s">
        <v>241</v>
      </c>
      <c r="K6404" s="8" t="s">
        <v>25561</v>
      </c>
      <c r="L6404" s="7" t="s">
        <v>11229</v>
      </c>
      <c r="M6404" s="44">
        <v>338.8</v>
      </c>
      <c r="N6404" s="7">
        <v>1</v>
      </c>
      <c r="O6404" s="44">
        <v>338.8</v>
      </c>
      <c r="P6404" s="44">
        <v>120</v>
      </c>
      <c r="Q6404" s="44">
        <v>27.51</v>
      </c>
      <c r="R6404" s="44">
        <v>57.6</v>
      </c>
      <c r="S6404" s="44">
        <v>0</v>
      </c>
      <c r="T6404" s="44">
        <v>24.95</v>
      </c>
      <c r="U6404" s="44">
        <v>108.74</v>
      </c>
      <c r="V6404" s="49" t="s">
        <v>24327</v>
      </c>
      <c r="W6404" s="42" t="s">
        <v>34</v>
      </c>
      <c r="X6404" s="43">
        <v>124112321508</v>
      </c>
      <c r="Y6404" s="43">
        <v>45423029831</v>
      </c>
      <c r="Z6404" s="43" t="s">
        <v>7980</v>
      </c>
      <c r="AA6404" s="37" t="str">
        <f>VLOOKUP(J6404, sku!B:C, 2, FALSE)</f>
        <v>Travessa Ford - Style - - - Ecosport - - - Prata</v>
      </c>
      <c r="AB6404" s="37" t="str">
        <f>VLOOKUP(J6404, sku!B:BM, 64, FALSE)</f>
        <v>Fabricação</v>
      </c>
      <c r="AC6404" s="37" t="str">
        <f>LEFT(pedidos[[#This Row],[SKU]],3)</f>
        <v>XFO</v>
      </c>
      <c r="AD6404" s="37" t="str" cm="1">
        <f t="array" aca="1" ref="AD6404" ca="1">IFERROR(
  INDEX(
    montadora[Montadora],
    MATCH(TRUE,LEFT(J6782,NÚCARACT(montadora[SKU Parcial]))=montadora[SKU Parcial],0)
  ),
  ""
)</f>
        <v/>
      </c>
    </row>
    <row r="6405" spans="1:30" x14ac:dyDescent="0.25">
      <c r="A6405" s="42" t="s">
        <v>25729</v>
      </c>
      <c r="B6405" s="42" t="s">
        <v>25730</v>
      </c>
      <c r="C6405" s="42" t="s">
        <v>7636</v>
      </c>
      <c r="D6405" s="42" t="s">
        <v>38</v>
      </c>
      <c r="E6405" s="42" t="s">
        <v>1026</v>
      </c>
      <c r="F6405" s="42" t="s">
        <v>1027</v>
      </c>
      <c r="G6405" s="42" t="s">
        <v>11227</v>
      </c>
      <c r="H6405" s="7" t="s">
        <v>47</v>
      </c>
      <c r="I6405" s="42" t="s">
        <v>36</v>
      </c>
      <c r="J6405" s="42" t="s">
        <v>262</v>
      </c>
      <c r="K6405" s="8" t="s">
        <v>25561</v>
      </c>
      <c r="L6405" s="7" t="s">
        <v>804</v>
      </c>
      <c r="M6405" s="44">
        <v>338.8</v>
      </c>
      <c r="N6405" s="7">
        <v>1</v>
      </c>
      <c r="O6405" s="44">
        <v>338.8</v>
      </c>
      <c r="P6405" s="44">
        <v>120</v>
      </c>
      <c r="Q6405" s="44">
        <v>27.51</v>
      </c>
      <c r="R6405" s="44">
        <v>57.6</v>
      </c>
      <c r="S6405" s="44">
        <v>0</v>
      </c>
      <c r="T6405" s="44">
        <v>24.95</v>
      </c>
      <c r="U6405" s="44">
        <v>108.74</v>
      </c>
      <c r="V6405" s="49" t="s">
        <v>24327</v>
      </c>
      <c r="W6405" s="42" t="s">
        <v>34</v>
      </c>
      <c r="X6405" s="43">
        <v>123579757903</v>
      </c>
      <c r="Y6405" s="43">
        <v>45423364325</v>
      </c>
      <c r="Z6405" s="43" t="s">
        <v>7980</v>
      </c>
      <c r="AA6405" s="37" t="str">
        <f>VLOOKUP(J6405, sku!B:C, 2, FALSE)</f>
        <v>Travessa Jeep - Style - - - Commander - - - Preto</v>
      </c>
      <c r="AB6405" s="37" t="str">
        <f>VLOOKUP(J6405, sku!B:BM, 64, FALSE)</f>
        <v>Fabricação</v>
      </c>
      <c r="AC6405" s="37" t="str">
        <f>LEFT(pedidos[[#This Row],[SKU]],3)</f>
        <v>XJP</v>
      </c>
      <c r="AD6405" s="37" t="str" cm="1">
        <f t="array" aca="1" ref="AD6405" ca="1">IFERROR(
  INDEX(
    montadora[Montadora],
    MATCH(TRUE,LEFT(J6783,NÚCARACT(montadora[SKU Parcial]))=montadora[SKU Parcial],0)
  ),
  ""
)</f>
        <v/>
      </c>
    </row>
    <row r="6406" spans="1:30" x14ac:dyDescent="0.25">
      <c r="A6406" s="42" t="s">
        <v>25731</v>
      </c>
      <c r="B6406" s="42" t="s">
        <v>25732</v>
      </c>
      <c r="C6406" s="42" t="s">
        <v>25733</v>
      </c>
      <c r="D6406" s="42" t="s">
        <v>319</v>
      </c>
      <c r="E6406" s="42" t="s">
        <v>3638</v>
      </c>
      <c r="F6406" s="42" t="s">
        <v>228</v>
      </c>
      <c r="G6406" s="42" t="s">
        <v>11227</v>
      </c>
      <c r="H6406" s="7" t="s">
        <v>47</v>
      </c>
      <c r="I6406" s="42" t="s">
        <v>31</v>
      </c>
      <c r="J6406" s="42" t="s">
        <v>241</v>
      </c>
      <c r="K6406" s="8" t="s">
        <v>25561</v>
      </c>
      <c r="L6406" s="7" t="s">
        <v>11229</v>
      </c>
      <c r="M6406" s="44">
        <v>338.8</v>
      </c>
      <c r="N6406" s="7">
        <v>1</v>
      </c>
      <c r="O6406" s="44">
        <v>338.8</v>
      </c>
      <c r="P6406" s="44">
        <v>120</v>
      </c>
      <c r="Q6406" s="44">
        <v>27.51</v>
      </c>
      <c r="R6406" s="44">
        <v>57.6</v>
      </c>
      <c r="S6406" s="44">
        <v>0</v>
      </c>
      <c r="T6406" s="44">
        <v>24.95</v>
      </c>
      <c r="U6406" s="44">
        <v>108.74</v>
      </c>
      <c r="V6406" s="49" t="s">
        <v>24327</v>
      </c>
      <c r="W6406" s="42" t="s">
        <v>34</v>
      </c>
      <c r="X6406" s="43">
        <v>123588633101</v>
      </c>
      <c r="Y6406" s="43">
        <v>45423974544</v>
      </c>
      <c r="Z6406" s="43" t="s">
        <v>7980</v>
      </c>
      <c r="AA6406" s="37" t="str">
        <f>VLOOKUP(J6406, sku!B:C, 2, FALSE)</f>
        <v>Travessa Ford - Style - - - Ecosport - - - Prata</v>
      </c>
      <c r="AB6406" s="37" t="str">
        <f>VLOOKUP(J6406, sku!B:BM, 64, FALSE)</f>
        <v>Fabricação</v>
      </c>
      <c r="AC6406" s="37" t="str">
        <f>LEFT(pedidos[[#This Row],[SKU]],3)</f>
        <v>XFO</v>
      </c>
      <c r="AD6406" s="37" t="str" cm="1">
        <f t="array" aca="1" ref="AD6406" ca="1">IFERROR(
  INDEX(
    montadora[Montadora],
    MATCH(TRUE,LEFT(J6784,NÚCARACT(montadora[SKU Parcial]))=montadora[SKU Parcial],0)
  ),
  ""
)</f>
        <v/>
      </c>
    </row>
    <row r="6407" spans="1:30" x14ac:dyDescent="0.25">
      <c r="A6407" s="42" t="s">
        <v>25734</v>
      </c>
      <c r="B6407" s="42" t="s">
        <v>25735</v>
      </c>
      <c r="C6407" s="42" t="s">
        <v>460</v>
      </c>
      <c r="D6407" s="42" t="s">
        <v>27</v>
      </c>
      <c r="E6407" s="42" t="s">
        <v>6345</v>
      </c>
      <c r="F6407" s="42" t="s">
        <v>6346</v>
      </c>
      <c r="G6407" s="42" t="s">
        <v>11227</v>
      </c>
      <c r="H6407" s="7" t="s">
        <v>47</v>
      </c>
      <c r="I6407" s="42" t="s">
        <v>36</v>
      </c>
      <c r="J6407" s="42" t="s">
        <v>6083</v>
      </c>
      <c r="K6407" s="8" t="s">
        <v>25561</v>
      </c>
      <c r="L6407" s="7" t="s">
        <v>11229</v>
      </c>
      <c r="M6407" s="44">
        <v>338.8</v>
      </c>
      <c r="N6407" s="7">
        <v>1</v>
      </c>
      <c r="O6407" s="44">
        <v>338.8</v>
      </c>
      <c r="P6407" s="44">
        <v>120</v>
      </c>
      <c r="Q6407" s="44">
        <v>27.51</v>
      </c>
      <c r="R6407" s="44">
        <v>57.6</v>
      </c>
      <c r="S6407" s="44">
        <v>0</v>
      </c>
      <c r="T6407" s="44">
        <v>24.95</v>
      </c>
      <c r="U6407" s="44">
        <v>108.74</v>
      </c>
      <c r="V6407" s="49" t="s">
        <v>24327</v>
      </c>
      <c r="W6407" s="42" t="s">
        <v>34</v>
      </c>
      <c r="X6407" s="43">
        <v>123633732813</v>
      </c>
      <c r="Y6407" s="43">
        <v>45425853094</v>
      </c>
      <c r="Z6407" s="43" t="s">
        <v>7980</v>
      </c>
      <c r="AA6407" s="37" t="str">
        <f>VLOOKUP(J6407, sku!B:C, 2, FALSE)</f>
        <v>Travessa Volkswagen - Smart - - - Taos - - - Grafite</v>
      </c>
      <c r="AB6407" s="37" t="str">
        <f>VLOOKUP(J6407, sku!B:BM, 64, FALSE)</f>
        <v>Fabricação</v>
      </c>
      <c r="AC6407" s="37" t="str">
        <f>LEFT(pedidos[[#This Row],[SKU]],3)</f>
        <v>XVW</v>
      </c>
      <c r="AD6407" s="37" t="str" cm="1">
        <f t="array" aca="1" ref="AD6407" ca="1">IFERROR(
  INDEX(
    montadora[Montadora],
    MATCH(TRUE,LEFT(J6785,NÚCARACT(montadora[SKU Parcial]))=montadora[SKU Parcial],0)
  ),
  ""
)</f>
        <v/>
      </c>
    </row>
    <row r="6408" spans="1:30" x14ac:dyDescent="0.25">
      <c r="A6408" s="42" t="s">
        <v>25736</v>
      </c>
      <c r="B6408" s="42" t="s">
        <v>36</v>
      </c>
      <c r="C6408" s="42" t="s">
        <v>25737</v>
      </c>
      <c r="D6408" s="42" t="s">
        <v>138</v>
      </c>
      <c r="E6408" s="42" t="s">
        <v>525</v>
      </c>
      <c r="F6408" s="42" t="s">
        <v>526</v>
      </c>
      <c r="G6408" s="42" t="s">
        <v>11227</v>
      </c>
      <c r="H6408" s="7" t="s">
        <v>47</v>
      </c>
      <c r="I6408" s="42" t="s">
        <v>31</v>
      </c>
      <c r="J6408" s="42" t="s">
        <v>205</v>
      </c>
      <c r="K6408" s="8" t="s">
        <v>25561</v>
      </c>
      <c r="L6408" s="7" t="s">
        <v>11229</v>
      </c>
      <c r="M6408" s="44">
        <v>338.8</v>
      </c>
      <c r="N6408" s="7">
        <v>1</v>
      </c>
      <c r="O6408" s="44">
        <v>338.8</v>
      </c>
      <c r="P6408" s="44">
        <v>120</v>
      </c>
      <c r="Q6408" s="44">
        <v>27.51</v>
      </c>
      <c r="R6408" s="44">
        <v>57.6</v>
      </c>
      <c r="S6408" s="44">
        <v>0</v>
      </c>
      <c r="T6408" s="44">
        <v>24.95</v>
      </c>
      <c r="U6408" s="44">
        <v>108.74</v>
      </c>
      <c r="V6408" s="49" t="s">
        <v>24327</v>
      </c>
      <c r="W6408" s="42" t="s">
        <v>34</v>
      </c>
      <c r="X6408" s="43">
        <v>123653591859</v>
      </c>
      <c r="Y6408" s="43">
        <v>45426591244</v>
      </c>
      <c r="Z6408" s="43" t="s">
        <v>7980</v>
      </c>
      <c r="AA6408" s="37" t="str">
        <f>VLOOKUP(J6408, sku!B:C, 2, FALSE)</f>
        <v>Travessa Ford - Style - - - Ecosport - - - Preto</v>
      </c>
      <c r="AB6408" s="37" t="str">
        <f>VLOOKUP(J6408, sku!B:BM, 64, FALSE)</f>
        <v>Fabricação</v>
      </c>
      <c r="AC6408" s="37" t="str">
        <f>LEFT(pedidos[[#This Row],[SKU]],3)</f>
        <v>XFO</v>
      </c>
      <c r="AD6408" s="37" t="str" cm="1">
        <f t="array" aca="1" ref="AD6408" ca="1">IFERROR(
  INDEX(
    montadora[Montadora],
    MATCH(TRUE,LEFT(J6786,NÚCARACT(montadora[SKU Parcial]))=montadora[SKU Parcial],0)
  ),
  ""
)</f>
        <v/>
      </c>
    </row>
    <row r="6409" spans="1:30" x14ac:dyDescent="0.25">
      <c r="A6409" s="42" t="s">
        <v>25738</v>
      </c>
      <c r="B6409" s="42" t="s">
        <v>25739</v>
      </c>
      <c r="C6409" s="42" t="s">
        <v>25740</v>
      </c>
      <c r="D6409" s="42" t="s">
        <v>188</v>
      </c>
      <c r="E6409" s="42" t="s">
        <v>218</v>
      </c>
      <c r="F6409" s="42" t="s">
        <v>209</v>
      </c>
      <c r="G6409" s="42" t="s">
        <v>11227</v>
      </c>
      <c r="H6409" s="7" t="s">
        <v>47</v>
      </c>
      <c r="I6409" s="42" t="s">
        <v>31</v>
      </c>
      <c r="J6409" s="42" t="s">
        <v>1128</v>
      </c>
      <c r="K6409" s="8" t="s">
        <v>25591</v>
      </c>
      <c r="L6409" s="7" t="s">
        <v>11229</v>
      </c>
      <c r="M6409" s="44">
        <v>338.8</v>
      </c>
      <c r="N6409" s="7">
        <v>1</v>
      </c>
      <c r="O6409" s="44">
        <v>338.8</v>
      </c>
      <c r="P6409" s="44">
        <v>120</v>
      </c>
      <c r="Q6409" s="44">
        <v>27.51</v>
      </c>
      <c r="R6409" s="44">
        <v>57.6</v>
      </c>
      <c r="S6409" s="44">
        <v>0</v>
      </c>
      <c r="T6409" s="44">
        <v>24.95</v>
      </c>
      <c r="U6409" s="44">
        <v>108.74</v>
      </c>
      <c r="V6409" s="49" t="s">
        <v>24327</v>
      </c>
      <c r="W6409" s="42" t="s">
        <v>34</v>
      </c>
      <c r="X6409" s="43">
        <v>123680529915</v>
      </c>
      <c r="Y6409" s="43">
        <v>45427816118</v>
      </c>
      <c r="Z6409" s="43" t="s">
        <v>7980</v>
      </c>
      <c r="AA6409" s="37" t="str">
        <f>VLOOKUP(J6409, sku!B:C, 2, FALSE)</f>
        <v>Travessa Fiat - Smart - - - Toro - - - Prata</v>
      </c>
      <c r="AB6409" s="37" t="str">
        <f>VLOOKUP(J6409, sku!B:BM, 64, FALSE)</f>
        <v>Fabricação</v>
      </c>
      <c r="AC6409" s="37" t="str">
        <f>LEFT(pedidos[[#This Row],[SKU]],3)</f>
        <v>XFI</v>
      </c>
      <c r="AD6409" s="37" t="str" cm="1">
        <f t="array" aca="1" ref="AD6409" ca="1">IFERROR(
  INDEX(
    montadora[Montadora],
    MATCH(TRUE,LEFT(J6787,NÚCARACT(montadora[SKU Parcial]))=montadora[SKU Parcial],0)
  ),
  ""
)</f>
        <v/>
      </c>
    </row>
    <row r="6410" spans="1:30" x14ac:dyDescent="0.25">
      <c r="A6410" s="42" t="s">
        <v>25741</v>
      </c>
      <c r="B6410" s="42" t="s">
        <v>36</v>
      </c>
      <c r="C6410" s="42" t="s">
        <v>589</v>
      </c>
      <c r="D6410" s="42" t="s">
        <v>358</v>
      </c>
      <c r="E6410" s="42" t="s">
        <v>218</v>
      </c>
      <c r="F6410" s="42" t="s">
        <v>209</v>
      </c>
      <c r="G6410" s="42" t="s">
        <v>11227</v>
      </c>
      <c r="H6410" s="7" t="s">
        <v>47</v>
      </c>
      <c r="I6410" s="42" t="s">
        <v>36</v>
      </c>
      <c r="J6410" s="42" t="s">
        <v>210</v>
      </c>
      <c r="K6410" s="8" t="s">
        <v>25591</v>
      </c>
      <c r="L6410" s="7" t="s">
        <v>11229</v>
      </c>
      <c r="M6410" s="44">
        <v>338.8</v>
      </c>
      <c r="N6410" s="7">
        <v>1</v>
      </c>
      <c r="O6410" s="44">
        <v>338.8</v>
      </c>
      <c r="P6410" s="44">
        <v>120</v>
      </c>
      <c r="Q6410" s="44">
        <v>27.51</v>
      </c>
      <c r="R6410" s="44">
        <v>57.6</v>
      </c>
      <c r="S6410" s="44">
        <v>0</v>
      </c>
      <c r="T6410" s="44">
        <v>24.95</v>
      </c>
      <c r="U6410" s="44">
        <v>108.74</v>
      </c>
      <c r="V6410" s="49" t="s">
        <v>24327</v>
      </c>
      <c r="W6410" s="42" t="s">
        <v>34</v>
      </c>
      <c r="X6410" s="43">
        <v>124222915738</v>
      </c>
      <c r="Y6410" s="43">
        <v>45427616663</v>
      </c>
      <c r="Z6410" s="43" t="s">
        <v>7980</v>
      </c>
      <c r="AA6410" s="37" t="str">
        <f>VLOOKUP(J6410, sku!B:C, 2, FALSE)</f>
        <v>Travessa Fiat - Smart - - - Toro - - - Preto</v>
      </c>
      <c r="AB6410" s="37" t="str">
        <f>VLOOKUP(J6410, sku!B:BM, 64, FALSE)</f>
        <v>Fabricação</v>
      </c>
      <c r="AC6410" s="37" t="str">
        <f>LEFT(pedidos[[#This Row],[SKU]],3)</f>
        <v>XFI</v>
      </c>
      <c r="AD6410" s="37" t="str" cm="1">
        <f t="array" aca="1" ref="AD6410" ca="1">IFERROR(
  INDEX(
    montadora[Montadora],
    MATCH(TRUE,LEFT(J6788,NÚCARACT(montadora[SKU Parcial]))=montadora[SKU Parcial],0)
  ),
  ""
)</f>
        <v/>
      </c>
    </row>
    <row r="6411" spans="1:30" x14ac:dyDescent="0.25">
      <c r="A6411" s="42" t="s">
        <v>25742</v>
      </c>
      <c r="B6411" s="42" t="s">
        <v>25743</v>
      </c>
      <c r="C6411" s="42" t="s">
        <v>25744</v>
      </c>
      <c r="D6411" s="42" t="s">
        <v>534</v>
      </c>
      <c r="E6411" s="42" t="s">
        <v>1134</v>
      </c>
      <c r="F6411" s="42" t="s">
        <v>1135</v>
      </c>
      <c r="G6411" s="42" t="s">
        <v>11227</v>
      </c>
      <c r="H6411" s="7" t="s">
        <v>47</v>
      </c>
      <c r="I6411" s="42" t="s">
        <v>31</v>
      </c>
      <c r="J6411" s="42" t="s">
        <v>20249</v>
      </c>
      <c r="K6411" s="8" t="s">
        <v>25555</v>
      </c>
      <c r="L6411" s="7" t="s">
        <v>11229</v>
      </c>
      <c r="M6411" s="44">
        <v>338.8</v>
      </c>
      <c r="N6411" s="7">
        <v>1</v>
      </c>
      <c r="O6411" s="44">
        <v>338.8</v>
      </c>
      <c r="P6411" s="44">
        <v>120</v>
      </c>
      <c r="Q6411" s="44">
        <v>27.51</v>
      </c>
      <c r="R6411" s="44">
        <v>57.6</v>
      </c>
      <c r="S6411" s="44">
        <v>0</v>
      </c>
      <c r="T6411" s="44">
        <v>24.95</v>
      </c>
      <c r="U6411" s="44">
        <v>108.74</v>
      </c>
      <c r="V6411" s="49" t="s">
        <v>24327</v>
      </c>
      <c r="W6411" s="42" t="s">
        <v>34</v>
      </c>
      <c r="X6411" s="43">
        <v>124332156632</v>
      </c>
      <c r="Y6411" s="43">
        <v>45431911814</v>
      </c>
      <c r="Z6411" s="43" t="s">
        <v>7980</v>
      </c>
      <c r="AA6411" s="37" t="str">
        <f>VLOOKUP(J6411, sku!B:C, 2, FALSE)</f>
        <v>Travessa Renault - Smart - - - Duster - Até 2015 - Prata</v>
      </c>
      <c r="AB6411" s="37" t="str">
        <f>VLOOKUP(J6411, sku!B:BM, 64, FALSE)</f>
        <v>Fabricação</v>
      </c>
      <c r="AC6411" s="37" t="str">
        <f>LEFT(pedidos[[#This Row],[SKU]],3)</f>
        <v>XRE</v>
      </c>
      <c r="AD6411" s="37" t="str" cm="1">
        <f t="array" aca="1" ref="AD6411" ca="1">IFERROR(
  INDEX(
    montadora[Montadora],
    MATCH(TRUE,LEFT(J6789,NÚCARACT(montadora[SKU Parcial]))=montadora[SKU Parcial],0)
  ),
  ""
)</f>
        <v/>
      </c>
    </row>
    <row r="6412" spans="1:30" x14ac:dyDescent="0.25">
      <c r="A6412" s="42" t="s">
        <v>25745</v>
      </c>
      <c r="B6412" s="42" t="s">
        <v>25746</v>
      </c>
      <c r="C6412" s="42" t="s">
        <v>3335</v>
      </c>
      <c r="D6412" s="42" t="s">
        <v>188</v>
      </c>
      <c r="E6412" s="42" t="s">
        <v>525</v>
      </c>
      <c r="F6412" s="42" t="s">
        <v>526</v>
      </c>
      <c r="G6412" s="42" t="s">
        <v>11227</v>
      </c>
      <c r="H6412" s="7" t="s">
        <v>47</v>
      </c>
      <c r="I6412" s="42" t="s">
        <v>31</v>
      </c>
      <c r="J6412" s="42" t="s">
        <v>1150</v>
      </c>
      <c r="K6412" s="8" t="s">
        <v>25555</v>
      </c>
      <c r="L6412" s="7" t="s">
        <v>11229</v>
      </c>
      <c r="M6412" s="44">
        <v>338.8</v>
      </c>
      <c r="N6412" s="7">
        <v>1</v>
      </c>
      <c r="O6412" s="44">
        <v>338.8</v>
      </c>
      <c r="P6412" s="44">
        <v>120</v>
      </c>
      <c r="Q6412" s="44">
        <v>27.51</v>
      </c>
      <c r="R6412" s="44">
        <v>57.6</v>
      </c>
      <c r="S6412" s="44">
        <v>0</v>
      </c>
      <c r="T6412" s="44">
        <v>24.95</v>
      </c>
      <c r="U6412" s="44">
        <v>108.74</v>
      </c>
      <c r="V6412" s="49" t="s">
        <v>24327</v>
      </c>
      <c r="W6412" s="42" t="s">
        <v>34</v>
      </c>
      <c r="X6412" s="43">
        <v>124359413510</v>
      </c>
      <c r="Y6412" s="43">
        <v>45432816495</v>
      </c>
      <c r="Z6412" s="43" t="s">
        <v>7980</v>
      </c>
      <c r="AA6412" s="37" t="str">
        <f>VLOOKUP(J6412, sku!B:C, 2, FALSE)</f>
        <v>Travessa Fiat - Style - - - Argo Trekking - - - Preto</v>
      </c>
      <c r="AB6412" s="37" t="str">
        <f>VLOOKUP(J6412, sku!B:BM, 64, FALSE)</f>
        <v>Fabricação</v>
      </c>
      <c r="AC6412" s="37" t="str">
        <f>LEFT(pedidos[[#This Row],[SKU]],3)</f>
        <v>XFI</v>
      </c>
      <c r="AD6412" s="37" t="str" cm="1">
        <f t="array" aca="1" ref="AD6412" ca="1">IFERROR(
  INDEX(
    montadora[Montadora],
    MATCH(TRUE,LEFT(J6790,NÚCARACT(montadora[SKU Parcial]))=montadora[SKU Parcial],0)
  ),
  ""
)</f>
        <v/>
      </c>
    </row>
    <row r="6413" spans="1:30" x14ac:dyDescent="0.25">
      <c r="A6413" s="42" t="s">
        <v>25747</v>
      </c>
      <c r="B6413" s="42" t="s">
        <v>25748</v>
      </c>
      <c r="C6413" s="42" t="s">
        <v>7257</v>
      </c>
      <c r="D6413" s="42" t="s">
        <v>27</v>
      </c>
      <c r="E6413" s="42" t="s">
        <v>4034</v>
      </c>
      <c r="F6413" s="42" t="s">
        <v>4089</v>
      </c>
      <c r="G6413" s="42" t="s">
        <v>11227</v>
      </c>
      <c r="H6413" s="7" t="s">
        <v>47</v>
      </c>
      <c r="I6413" s="42" t="s">
        <v>36</v>
      </c>
      <c r="J6413" s="42" t="s">
        <v>3515</v>
      </c>
      <c r="K6413" s="8" t="s">
        <v>25555</v>
      </c>
      <c r="L6413" s="7" t="s">
        <v>11229</v>
      </c>
      <c r="M6413" s="44">
        <v>338.8</v>
      </c>
      <c r="N6413" s="7">
        <v>1</v>
      </c>
      <c r="O6413" s="44">
        <v>338.8</v>
      </c>
      <c r="P6413" s="44">
        <v>120</v>
      </c>
      <c r="Q6413" s="44">
        <v>27.51</v>
      </c>
      <c r="R6413" s="44">
        <v>57.6</v>
      </c>
      <c r="S6413" s="44">
        <v>0</v>
      </c>
      <c r="T6413" s="44">
        <v>24.95</v>
      </c>
      <c r="U6413" s="44">
        <v>108.74</v>
      </c>
      <c r="V6413" s="49" t="s">
        <v>24327</v>
      </c>
      <c r="W6413" s="42" t="s">
        <v>34</v>
      </c>
      <c r="X6413" s="43">
        <v>124397837148</v>
      </c>
      <c r="Y6413" s="43">
        <v>45434923457</v>
      </c>
      <c r="Z6413" s="43" t="s">
        <v>7980</v>
      </c>
      <c r="AA6413" s="37" t="str">
        <f>VLOOKUP(J6413, sku!B:C, 2, FALSE)</f>
        <v>Travessa Mitsubishi - Smart - - - Pajero Full - 2007 A 2019 - Preto</v>
      </c>
      <c r="AB6413" s="37" t="str">
        <f>VLOOKUP(J6413, sku!B:BM, 64, FALSE)</f>
        <v>Fabricação</v>
      </c>
      <c r="AC6413" s="37" t="str">
        <f>LEFT(pedidos[[#This Row],[SKU]],3)</f>
        <v>XMT</v>
      </c>
      <c r="AD6413" s="37" t="str" cm="1">
        <f t="array" aca="1" ref="AD6413" ca="1">IFERROR(
  INDEX(
    montadora[Montadora],
    MATCH(TRUE,LEFT(J6791,NÚCARACT(montadora[SKU Parcial]))=montadora[SKU Parcial],0)
  ),
  ""
)</f>
        <v/>
      </c>
    </row>
    <row r="6414" spans="1:30" x14ac:dyDescent="0.25">
      <c r="A6414" s="42" t="s">
        <v>22490</v>
      </c>
      <c r="B6414" s="42" t="s">
        <v>36</v>
      </c>
      <c r="C6414" s="42" t="s">
        <v>22491</v>
      </c>
      <c r="D6414" s="42" t="s">
        <v>319</v>
      </c>
      <c r="E6414" s="42" t="s">
        <v>1173</v>
      </c>
      <c r="F6414" s="42" t="s">
        <v>3778</v>
      </c>
      <c r="G6414" s="42" t="s">
        <v>11227</v>
      </c>
      <c r="H6414" s="7" t="s">
        <v>47</v>
      </c>
      <c r="I6414" s="42" t="s">
        <v>31</v>
      </c>
      <c r="J6414" s="42" t="s">
        <v>179</v>
      </c>
      <c r="K6414" s="8" t="s">
        <v>25544</v>
      </c>
      <c r="L6414" s="7" t="s">
        <v>11229</v>
      </c>
      <c r="M6414" s="44">
        <v>337.8</v>
      </c>
      <c r="N6414" s="7">
        <v>1</v>
      </c>
      <c r="O6414" s="44">
        <v>337.8</v>
      </c>
      <c r="P6414" s="44">
        <v>120</v>
      </c>
      <c r="Q6414" s="44">
        <v>27.43</v>
      </c>
      <c r="R6414" s="44">
        <v>57.43</v>
      </c>
      <c r="S6414" s="44">
        <v>0</v>
      </c>
      <c r="T6414" s="44">
        <v>24.95</v>
      </c>
      <c r="U6414" s="44">
        <v>107.99</v>
      </c>
      <c r="V6414" s="49" t="s">
        <v>24336</v>
      </c>
      <c r="W6414" s="42" t="s">
        <v>34</v>
      </c>
      <c r="X6414" s="43">
        <v>120099836483</v>
      </c>
      <c r="Y6414" s="43">
        <v>45266112075</v>
      </c>
      <c r="Z6414" s="43" t="s">
        <v>7980</v>
      </c>
      <c r="AA6414" s="37" t="str">
        <f>VLOOKUP(J6414, sku!B:C, 2, FALSE)</f>
        <v>Travessa Jeep - Smart - - - Renegade - 2016 A 2025 - Preto</v>
      </c>
      <c r="AB6414" s="37" t="str">
        <f>VLOOKUP(J6414, sku!B:BM, 64, FALSE)</f>
        <v>Fabricação</v>
      </c>
      <c r="AC6414" s="37" t="str">
        <f>LEFT(pedidos[[#This Row],[SKU]],3)</f>
        <v>XJP</v>
      </c>
      <c r="AD6414" s="37" t="str" cm="1">
        <f t="array" aca="1" ref="AD6414" ca="1">IFERROR(
  INDEX(
    montadora[Montadora],
    MATCH(TRUE,LEFT(J6792,NÚCARACT(montadora[SKU Parcial]))=montadora[SKU Parcial],0)
  ),
  ""
)</f>
        <v/>
      </c>
    </row>
    <row r="6415" spans="1:30" x14ac:dyDescent="0.25">
      <c r="A6415" s="42" t="s">
        <v>22492</v>
      </c>
      <c r="B6415" s="42" t="s">
        <v>36</v>
      </c>
      <c r="C6415" s="42" t="s">
        <v>22493</v>
      </c>
      <c r="D6415" s="42" t="s">
        <v>409</v>
      </c>
      <c r="E6415" s="42" t="s">
        <v>86</v>
      </c>
      <c r="F6415" s="42" t="s">
        <v>87</v>
      </c>
      <c r="G6415" s="42" t="s">
        <v>11227</v>
      </c>
      <c r="H6415" s="7" t="s">
        <v>47</v>
      </c>
      <c r="I6415" s="42" t="s">
        <v>36</v>
      </c>
      <c r="J6415" s="42" t="s">
        <v>668</v>
      </c>
      <c r="K6415" s="8" t="s">
        <v>25557</v>
      </c>
      <c r="L6415" s="7" t="s">
        <v>11229</v>
      </c>
      <c r="M6415" s="44">
        <v>337.8</v>
      </c>
      <c r="N6415" s="7">
        <v>1</v>
      </c>
      <c r="O6415" s="44">
        <v>365.79</v>
      </c>
      <c r="P6415" s="44">
        <v>120</v>
      </c>
      <c r="Q6415" s="44">
        <v>27.43</v>
      </c>
      <c r="R6415" s="44">
        <v>57.43</v>
      </c>
      <c r="S6415" s="44">
        <v>27.99</v>
      </c>
      <c r="T6415" s="44">
        <v>24.95</v>
      </c>
      <c r="U6415" s="44">
        <v>107.99</v>
      </c>
      <c r="V6415" s="49" t="s">
        <v>24336</v>
      </c>
      <c r="W6415" s="42" t="s">
        <v>34</v>
      </c>
      <c r="X6415" s="43">
        <v>120854319538</v>
      </c>
      <c r="Y6415" s="43">
        <v>45275815636</v>
      </c>
      <c r="Z6415" s="43" t="s">
        <v>7980</v>
      </c>
      <c r="AA6415" s="37" t="str">
        <f>VLOOKUP(J6415, sku!B:C, 2, FALSE)</f>
        <v>Travessa Jeep - Style - - - Compass - - - Preto</v>
      </c>
      <c r="AB6415" s="37" t="str">
        <f>VLOOKUP(J6415, sku!B:BM, 64, FALSE)</f>
        <v>Fabricação</v>
      </c>
      <c r="AC6415" s="37" t="str">
        <f>LEFT(pedidos[[#This Row],[SKU]],3)</f>
        <v>XJP</v>
      </c>
      <c r="AD6415" s="37" t="str" cm="1">
        <f t="array" aca="1" ref="AD6415" ca="1">IFERROR(
  INDEX(
    montadora[Montadora],
    MATCH(TRUE,LEFT(J6793,NÚCARACT(montadora[SKU Parcial]))=montadora[SKU Parcial],0)
  ),
  ""
)</f>
        <v/>
      </c>
    </row>
    <row r="6416" spans="1:30" x14ac:dyDescent="0.25">
      <c r="A6416" s="42" t="s">
        <v>22494</v>
      </c>
      <c r="B6416" s="42" t="s">
        <v>22495</v>
      </c>
      <c r="C6416" s="42" t="s">
        <v>22496</v>
      </c>
      <c r="D6416" s="42" t="s">
        <v>27</v>
      </c>
      <c r="E6416" s="42" t="s">
        <v>997</v>
      </c>
      <c r="F6416" s="42" t="s">
        <v>998</v>
      </c>
      <c r="G6416" s="42" t="s">
        <v>11227</v>
      </c>
      <c r="H6416" s="7" t="s">
        <v>47</v>
      </c>
      <c r="I6416" s="42" t="s">
        <v>36</v>
      </c>
      <c r="J6416" s="42" t="s">
        <v>999</v>
      </c>
      <c r="K6416" s="8" t="s">
        <v>25573</v>
      </c>
      <c r="L6416" s="7" t="s">
        <v>11229</v>
      </c>
      <c r="M6416" s="44">
        <v>1458.8</v>
      </c>
      <c r="N6416" s="7">
        <v>1</v>
      </c>
      <c r="O6416" s="44">
        <v>1458.8</v>
      </c>
      <c r="P6416" s="44">
        <v>553</v>
      </c>
      <c r="Q6416" s="44">
        <v>118.45</v>
      </c>
      <c r="R6416" s="44">
        <v>248</v>
      </c>
      <c r="S6416" s="44">
        <v>0</v>
      </c>
      <c r="T6416" s="44">
        <v>73.45</v>
      </c>
      <c r="U6416" s="44">
        <v>465.9</v>
      </c>
      <c r="V6416" s="49" t="s">
        <v>24337</v>
      </c>
      <c r="W6416" s="42" t="s">
        <v>34</v>
      </c>
      <c r="X6416" s="43">
        <v>120993739064</v>
      </c>
      <c r="Y6416" s="43">
        <v>45282513050</v>
      </c>
      <c r="Z6416" s="43" t="s">
        <v>7980</v>
      </c>
      <c r="AA6416" s="37" t="str">
        <f>VLOOKUP(J6416, sku!B:C, 2, FALSE)</f>
        <v>[HJ-RB548-BK] Bagageiro de Teto de Alumínio 127 X 96cm - Médio</v>
      </c>
      <c r="AB6416" s="37" t="str">
        <f>VLOOKUP(J6416, sku!B:BM, 64, FALSE)</f>
        <v>Importação</v>
      </c>
      <c r="AC6416" s="37" t="str">
        <f>LEFT(pedidos[[#This Row],[SKU]],3)</f>
        <v>XBA</v>
      </c>
      <c r="AD6416" s="37" t="str" cm="1">
        <f t="array" aca="1" ref="AD6416" ca="1">IFERROR(
  INDEX(
    montadora[Montadora],
    MATCH(TRUE,LEFT(J6794,NÚCARACT(montadora[SKU Parcial]))=montadora[SKU Parcial],0)
  ),
  ""
)</f>
        <v/>
      </c>
    </row>
    <row r="6417" spans="1:30" x14ac:dyDescent="0.25">
      <c r="A6417" s="42" t="s">
        <v>22497</v>
      </c>
      <c r="B6417" s="42" t="s">
        <v>36</v>
      </c>
      <c r="C6417" s="42" t="s">
        <v>22498</v>
      </c>
      <c r="D6417" s="42" t="s">
        <v>191</v>
      </c>
      <c r="E6417" s="42" t="s">
        <v>1178</v>
      </c>
      <c r="F6417" s="42" t="s">
        <v>1179</v>
      </c>
      <c r="G6417" s="42" t="s">
        <v>11227</v>
      </c>
      <c r="H6417" s="7" t="s">
        <v>30</v>
      </c>
      <c r="I6417" s="42" t="s">
        <v>36</v>
      </c>
      <c r="J6417" s="42" t="s">
        <v>304</v>
      </c>
      <c r="K6417" s="8" t="s">
        <v>25619</v>
      </c>
      <c r="L6417" s="7" t="s">
        <v>804</v>
      </c>
      <c r="M6417" s="44">
        <v>58.8</v>
      </c>
      <c r="N6417" s="7">
        <v>1</v>
      </c>
      <c r="O6417" s="44">
        <v>67.790000000000006</v>
      </c>
      <c r="P6417" s="44">
        <v>21.45</v>
      </c>
      <c r="Q6417" s="44">
        <v>4.7699999999999996</v>
      </c>
      <c r="R6417" s="44">
        <v>13.81</v>
      </c>
      <c r="S6417" s="44">
        <v>8.99</v>
      </c>
      <c r="T6417" s="44">
        <v>0</v>
      </c>
      <c r="U6417" s="44">
        <v>18.77</v>
      </c>
      <c r="V6417" s="49" t="s">
        <v>24338</v>
      </c>
      <c r="W6417" s="42" t="s">
        <v>34</v>
      </c>
      <c r="X6417" s="43">
        <v>120213703521</v>
      </c>
      <c r="Y6417" s="43">
        <v>45270973945</v>
      </c>
      <c r="Z6417" s="43" t="s">
        <v>7980</v>
      </c>
      <c r="AA6417" s="37" t="str">
        <f>VLOOKUP(J6417, sku!B:C, 2, FALSE)</f>
        <v>Corrente de Moto Antifurto 150cm - Preto</v>
      </c>
      <c r="AB6417" s="37" t="str">
        <f>VLOOKUP(J6417, sku!B:BM, 64, FALSE)</f>
        <v>Importação</v>
      </c>
      <c r="AC6417" s="37" t="str">
        <f>LEFT(pedidos[[#This Row],[SKU]],3)</f>
        <v>XR0</v>
      </c>
      <c r="AD6417" s="37" t="str" cm="1">
        <f t="array" aca="1" ref="AD6417" ca="1">IFERROR(
  INDEX(
    montadora[Montadora],
    MATCH(TRUE,LEFT(J6795,NÚCARACT(montadora[SKU Parcial]))=montadora[SKU Parcial],0)
  ),
  ""
)</f>
        <v/>
      </c>
    </row>
    <row r="6418" spans="1:30" x14ac:dyDescent="0.25">
      <c r="A6418" s="42" t="s">
        <v>22499</v>
      </c>
      <c r="B6418" s="42" t="s">
        <v>22500</v>
      </c>
      <c r="C6418" s="42" t="s">
        <v>719</v>
      </c>
      <c r="D6418" s="42" t="s">
        <v>27</v>
      </c>
      <c r="E6418" s="42" t="s">
        <v>1178</v>
      </c>
      <c r="F6418" s="42" t="s">
        <v>1179</v>
      </c>
      <c r="G6418" s="42" t="s">
        <v>11227</v>
      </c>
      <c r="H6418" s="7" t="s">
        <v>30</v>
      </c>
      <c r="I6418" s="42" t="s">
        <v>36</v>
      </c>
      <c r="J6418" s="42" t="s">
        <v>304</v>
      </c>
      <c r="K6418" s="8" t="s">
        <v>25619</v>
      </c>
      <c r="L6418" s="7" t="s">
        <v>804</v>
      </c>
      <c r="M6418" s="44">
        <v>58.8</v>
      </c>
      <c r="N6418" s="7">
        <v>1</v>
      </c>
      <c r="O6418" s="44">
        <v>58.8</v>
      </c>
      <c r="P6418" s="44">
        <v>21.45</v>
      </c>
      <c r="Q6418" s="44">
        <v>4.7699999999999996</v>
      </c>
      <c r="R6418" s="44">
        <v>13.81</v>
      </c>
      <c r="S6418" s="44">
        <v>0</v>
      </c>
      <c r="T6418" s="44">
        <v>0</v>
      </c>
      <c r="U6418" s="44">
        <v>18.77</v>
      </c>
      <c r="V6418" s="49" t="s">
        <v>24338</v>
      </c>
      <c r="W6418" s="42" t="s">
        <v>34</v>
      </c>
      <c r="X6418" s="43">
        <v>120733357932</v>
      </c>
      <c r="Y6418" s="43">
        <v>45271103533</v>
      </c>
      <c r="Z6418" s="43" t="s">
        <v>7980</v>
      </c>
      <c r="AA6418" s="37" t="str">
        <f>VLOOKUP(J6418, sku!B:C, 2, FALSE)</f>
        <v>Corrente de Moto Antifurto 150cm - Preto</v>
      </c>
      <c r="AB6418" s="37" t="str">
        <f>VLOOKUP(J6418, sku!B:BM, 64, FALSE)</f>
        <v>Importação</v>
      </c>
      <c r="AC6418" s="37" t="str">
        <f>LEFT(pedidos[[#This Row],[SKU]],3)</f>
        <v>XR0</v>
      </c>
      <c r="AD6418" s="37" t="str" cm="1">
        <f t="array" aca="1" ref="AD6418" ca="1">IFERROR(
  INDEX(
    montadora[Montadora],
    MATCH(TRUE,LEFT(J6796,NÚCARACT(montadora[SKU Parcial]))=montadora[SKU Parcial],0)
  ),
  ""
)</f>
        <v/>
      </c>
    </row>
    <row r="6419" spans="1:30" x14ac:dyDescent="0.25">
      <c r="A6419" s="42" t="s">
        <v>22501</v>
      </c>
      <c r="B6419" s="42" t="s">
        <v>36</v>
      </c>
      <c r="C6419" s="42" t="s">
        <v>22502</v>
      </c>
      <c r="D6419" s="42" t="s">
        <v>319</v>
      </c>
      <c r="E6419" s="42" t="s">
        <v>1178</v>
      </c>
      <c r="F6419" s="42" t="s">
        <v>1179</v>
      </c>
      <c r="G6419" s="42" t="s">
        <v>11227</v>
      </c>
      <c r="H6419" s="7" t="s">
        <v>30</v>
      </c>
      <c r="I6419" s="42" t="s">
        <v>36</v>
      </c>
      <c r="J6419" s="42" t="s">
        <v>304</v>
      </c>
      <c r="K6419" s="8" t="s">
        <v>25619</v>
      </c>
      <c r="L6419" s="7" t="s">
        <v>804</v>
      </c>
      <c r="M6419" s="44">
        <v>58.8</v>
      </c>
      <c r="N6419" s="7">
        <v>1</v>
      </c>
      <c r="O6419" s="44">
        <v>58.8</v>
      </c>
      <c r="P6419" s="44">
        <v>21.45</v>
      </c>
      <c r="Q6419" s="44">
        <v>4.7699999999999996</v>
      </c>
      <c r="R6419" s="44">
        <v>13.81</v>
      </c>
      <c r="S6419" s="44">
        <v>0</v>
      </c>
      <c r="T6419" s="44">
        <v>0</v>
      </c>
      <c r="U6419" s="44">
        <v>18.77</v>
      </c>
      <c r="V6419" s="49" t="s">
        <v>24338</v>
      </c>
      <c r="W6419" s="42" t="s">
        <v>34</v>
      </c>
      <c r="X6419" s="43">
        <v>120243339381</v>
      </c>
      <c r="Y6419" s="43">
        <v>45272327424</v>
      </c>
      <c r="Z6419" s="43" t="s">
        <v>7980</v>
      </c>
      <c r="AA6419" s="37" t="str">
        <f>VLOOKUP(J6419, sku!B:C, 2, FALSE)</f>
        <v>Corrente de Moto Antifurto 150cm - Preto</v>
      </c>
      <c r="AB6419" s="37" t="str">
        <f>VLOOKUP(J6419, sku!B:BM, 64, FALSE)</f>
        <v>Importação</v>
      </c>
      <c r="AC6419" s="37" t="str">
        <f>LEFT(pedidos[[#This Row],[SKU]],3)</f>
        <v>XR0</v>
      </c>
      <c r="AD6419" s="37" t="str" cm="1">
        <f t="array" aca="1" ref="AD6419" ca="1">IFERROR(
  INDEX(
    montadora[Montadora],
    MATCH(TRUE,LEFT(J6797,NÚCARACT(montadora[SKU Parcial]))=montadora[SKU Parcial],0)
  ),
  ""
)</f>
        <v/>
      </c>
    </row>
    <row r="6420" spans="1:30" x14ac:dyDescent="0.25">
      <c r="A6420" s="42" t="s">
        <v>22503</v>
      </c>
      <c r="B6420" s="42" t="s">
        <v>36</v>
      </c>
      <c r="C6420" s="42" t="s">
        <v>22504</v>
      </c>
      <c r="D6420" s="42" t="s">
        <v>138</v>
      </c>
      <c r="E6420" s="42" t="s">
        <v>1178</v>
      </c>
      <c r="F6420" s="42" t="s">
        <v>1179</v>
      </c>
      <c r="G6420" s="42" t="s">
        <v>11227</v>
      </c>
      <c r="H6420" s="7" t="s">
        <v>30</v>
      </c>
      <c r="I6420" s="42" t="s">
        <v>36</v>
      </c>
      <c r="J6420" s="42" t="s">
        <v>304</v>
      </c>
      <c r="K6420" s="8" t="s">
        <v>25619</v>
      </c>
      <c r="L6420" s="7" t="s">
        <v>804</v>
      </c>
      <c r="M6420" s="44">
        <v>58.8</v>
      </c>
      <c r="N6420" s="7">
        <v>1</v>
      </c>
      <c r="O6420" s="44">
        <v>58.8</v>
      </c>
      <c r="P6420" s="44">
        <v>21.45</v>
      </c>
      <c r="Q6420" s="44">
        <v>4.7699999999999996</v>
      </c>
      <c r="R6420" s="44">
        <v>13.81</v>
      </c>
      <c r="S6420" s="44">
        <v>0</v>
      </c>
      <c r="T6420" s="44">
        <v>0</v>
      </c>
      <c r="U6420" s="44">
        <v>18.77</v>
      </c>
      <c r="V6420" s="49" t="s">
        <v>24338</v>
      </c>
      <c r="W6420" s="42" t="s">
        <v>34</v>
      </c>
      <c r="X6420" s="43">
        <v>120277837179</v>
      </c>
      <c r="Y6420" s="43">
        <v>45273643430</v>
      </c>
      <c r="Z6420" s="43" t="s">
        <v>7980</v>
      </c>
      <c r="AA6420" s="37" t="str">
        <f>VLOOKUP(J6420, sku!B:C, 2, FALSE)</f>
        <v>Corrente de Moto Antifurto 150cm - Preto</v>
      </c>
      <c r="AB6420" s="37" t="str">
        <f>VLOOKUP(J6420, sku!B:BM, 64, FALSE)</f>
        <v>Importação</v>
      </c>
      <c r="AC6420" s="37" t="str">
        <f>LEFT(pedidos[[#This Row],[SKU]],3)</f>
        <v>XR0</v>
      </c>
      <c r="AD6420" s="37" t="str" cm="1">
        <f t="array" aca="1" ref="AD6420" ca="1">IFERROR(
  INDEX(
    montadora[Montadora],
    MATCH(TRUE,LEFT(J6798,NÚCARACT(montadora[SKU Parcial]))=montadora[SKU Parcial],0)
  ),
  ""
)</f>
        <v/>
      </c>
    </row>
    <row r="6421" spans="1:30" x14ac:dyDescent="0.25">
      <c r="A6421" s="42" t="s">
        <v>22505</v>
      </c>
      <c r="B6421" s="42" t="s">
        <v>22506</v>
      </c>
      <c r="C6421" s="42" t="s">
        <v>22507</v>
      </c>
      <c r="D6421" s="42" t="s">
        <v>138</v>
      </c>
      <c r="E6421" s="42" t="s">
        <v>1178</v>
      </c>
      <c r="F6421" s="42" t="s">
        <v>1179</v>
      </c>
      <c r="G6421" s="42" t="s">
        <v>11227</v>
      </c>
      <c r="H6421" s="7" t="s">
        <v>30</v>
      </c>
      <c r="I6421" s="42" t="s">
        <v>36</v>
      </c>
      <c r="J6421" s="42" t="s">
        <v>304</v>
      </c>
      <c r="K6421" s="8" t="s">
        <v>25575</v>
      </c>
      <c r="L6421" s="7" t="s">
        <v>804</v>
      </c>
      <c r="M6421" s="44">
        <v>58.8</v>
      </c>
      <c r="N6421" s="7">
        <v>1</v>
      </c>
      <c r="O6421" s="44">
        <v>58.8</v>
      </c>
      <c r="P6421" s="44">
        <v>21.45</v>
      </c>
      <c r="Q6421" s="44">
        <v>4.7699999999999996</v>
      </c>
      <c r="R6421" s="44">
        <v>13.81</v>
      </c>
      <c r="S6421" s="44">
        <v>0</v>
      </c>
      <c r="T6421" s="44">
        <v>0</v>
      </c>
      <c r="U6421" s="44">
        <v>18.77</v>
      </c>
      <c r="V6421" s="49" t="s">
        <v>24338</v>
      </c>
      <c r="W6421" s="42" t="s">
        <v>34</v>
      </c>
      <c r="X6421" s="43">
        <v>121291853570</v>
      </c>
      <c r="Y6421" s="43">
        <v>45296940885</v>
      </c>
      <c r="Z6421" s="43" t="s">
        <v>7980</v>
      </c>
      <c r="AA6421" s="37" t="str">
        <f>VLOOKUP(J6421, sku!B:C, 2, FALSE)</f>
        <v>Corrente de Moto Antifurto 150cm - Preto</v>
      </c>
      <c r="AB6421" s="37" t="str">
        <f>VLOOKUP(J6421, sku!B:BM, 64, FALSE)</f>
        <v>Importação</v>
      </c>
      <c r="AC6421" s="37" t="str">
        <f>LEFT(pedidos[[#This Row],[SKU]],3)</f>
        <v>XR0</v>
      </c>
      <c r="AD6421" s="37" t="str" cm="1">
        <f t="array" aca="1" ref="AD6421" ca="1">IFERROR(
  INDEX(
    montadora[Montadora],
    MATCH(TRUE,LEFT(J6799,NÚCARACT(montadora[SKU Parcial]))=montadora[SKU Parcial],0)
  ),
  ""
)</f>
        <v/>
      </c>
    </row>
    <row r="6422" spans="1:30" x14ac:dyDescent="0.25">
      <c r="A6422" s="42" t="s">
        <v>22508</v>
      </c>
      <c r="B6422" s="42" t="s">
        <v>36</v>
      </c>
      <c r="C6422" s="42" t="s">
        <v>712</v>
      </c>
      <c r="D6422" s="42" t="s">
        <v>27</v>
      </c>
      <c r="E6422" s="42" t="s">
        <v>1178</v>
      </c>
      <c r="F6422" s="42" t="s">
        <v>1179</v>
      </c>
      <c r="G6422" s="42" t="s">
        <v>11227</v>
      </c>
      <c r="H6422" s="7" t="s">
        <v>30</v>
      </c>
      <c r="I6422" s="42" t="s">
        <v>31</v>
      </c>
      <c r="J6422" s="42" t="s">
        <v>304</v>
      </c>
      <c r="K6422" s="8" t="s">
        <v>25575</v>
      </c>
      <c r="L6422" s="7" t="s">
        <v>804</v>
      </c>
      <c r="M6422" s="44">
        <v>58.8</v>
      </c>
      <c r="N6422" s="7">
        <v>1</v>
      </c>
      <c r="O6422" s="44">
        <v>58.8</v>
      </c>
      <c r="P6422" s="44">
        <v>21.45</v>
      </c>
      <c r="Q6422" s="44">
        <v>4.7699999999999996</v>
      </c>
      <c r="R6422" s="44">
        <v>13.81</v>
      </c>
      <c r="S6422" s="44">
        <v>0</v>
      </c>
      <c r="T6422" s="44">
        <v>0</v>
      </c>
      <c r="U6422" s="44">
        <v>18.77</v>
      </c>
      <c r="V6422" s="49" t="s">
        <v>24338</v>
      </c>
      <c r="W6422" s="42" t="s">
        <v>34</v>
      </c>
      <c r="X6422" s="43">
        <v>120777209231</v>
      </c>
      <c r="Y6422" s="43">
        <v>45297188565</v>
      </c>
      <c r="Z6422" s="43" t="s">
        <v>7980</v>
      </c>
      <c r="AA6422" s="37" t="str">
        <f>VLOOKUP(J6422, sku!B:C, 2, FALSE)</f>
        <v>Corrente de Moto Antifurto 150cm - Preto</v>
      </c>
      <c r="AB6422" s="37" t="str">
        <f>VLOOKUP(J6422, sku!B:BM, 64, FALSE)</f>
        <v>Importação</v>
      </c>
      <c r="AC6422" s="37" t="str">
        <f>LEFT(pedidos[[#This Row],[SKU]],3)</f>
        <v>XR0</v>
      </c>
      <c r="AD6422" s="37" t="str" cm="1">
        <f t="array" aca="1" ref="AD6422" ca="1">IFERROR(
  INDEX(
    montadora[Montadora],
    MATCH(TRUE,LEFT(J6800,NÚCARACT(montadora[SKU Parcial]))=montadora[SKU Parcial],0)
  ),
  ""
)</f>
        <v/>
      </c>
    </row>
    <row r="6423" spans="1:30" x14ac:dyDescent="0.25">
      <c r="A6423" s="42" t="s">
        <v>22509</v>
      </c>
      <c r="B6423" s="42" t="s">
        <v>36</v>
      </c>
      <c r="C6423" s="42" t="s">
        <v>829</v>
      </c>
      <c r="D6423" s="42" t="s">
        <v>27</v>
      </c>
      <c r="E6423" s="42" t="s">
        <v>1178</v>
      </c>
      <c r="F6423" s="42" t="s">
        <v>1179</v>
      </c>
      <c r="G6423" s="42" t="s">
        <v>11227</v>
      </c>
      <c r="H6423" s="7" t="s">
        <v>30</v>
      </c>
      <c r="I6423" s="42" t="s">
        <v>36</v>
      </c>
      <c r="J6423" s="42" t="s">
        <v>304</v>
      </c>
      <c r="K6423" s="8" t="s">
        <v>25601</v>
      </c>
      <c r="L6423" s="7" t="s">
        <v>804</v>
      </c>
      <c r="M6423" s="44">
        <v>58.8</v>
      </c>
      <c r="N6423" s="7">
        <v>1</v>
      </c>
      <c r="O6423" s="44">
        <v>64.790000000000006</v>
      </c>
      <c r="P6423" s="44">
        <v>21.45</v>
      </c>
      <c r="Q6423" s="44">
        <v>4.7699999999999996</v>
      </c>
      <c r="R6423" s="44">
        <v>13.81</v>
      </c>
      <c r="S6423" s="44">
        <v>5.99</v>
      </c>
      <c r="T6423" s="44">
        <v>0</v>
      </c>
      <c r="U6423" s="44">
        <v>18.77</v>
      </c>
      <c r="V6423" s="49" t="s">
        <v>24338</v>
      </c>
      <c r="W6423" s="42" t="s">
        <v>34</v>
      </c>
      <c r="X6423" s="43" t="s">
        <v>22510</v>
      </c>
      <c r="Y6423" s="43">
        <v>45300804552</v>
      </c>
      <c r="Z6423" s="43" t="s">
        <v>7980</v>
      </c>
      <c r="AA6423" s="37" t="str">
        <f>VLOOKUP(J6423, sku!B:C, 2, FALSE)</f>
        <v>Corrente de Moto Antifurto 150cm - Preto</v>
      </c>
      <c r="AB6423" s="37" t="str">
        <f>VLOOKUP(J6423, sku!B:BM, 64, FALSE)</f>
        <v>Importação</v>
      </c>
      <c r="AC6423" s="37" t="str">
        <f>LEFT(pedidos[[#This Row],[SKU]],3)</f>
        <v>XR0</v>
      </c>
      <c r="AD6423" s="37" t="str" cm="1">
        <f t="array" aca="1" ref="AD6423" ca="1">IFERROR(
  INDEX(
    montadora[Montadora],
    MATCH(TRUE,LEFT(J6801,NÚCARACT(montadora[SKU Parcial]))=montadora[SKU Parcial],0)
  ),
  ""
)</f>
        <v/>
      </c>
    </row>
    <row r="6424" spans="1:30" x14ac:dyDescent="0.25">
      <c r="A6424" s="42" t="s">
        <v>22511</v>
      </c>
      <c r="B6424" s="42" t="s">
        <v>36</v>
      </c>
      <c r="C6424" s="42" t="s">
        <v>22512</v>
      </c>
      <c r="D6424" s="42" t="s">
        <v>27</v>
      </c>
      <c r="E6424" s="42" t="s">
        <v>1178</v>
      </c>
      <c r="F6424" s="42" t="s">
        <v>1179</v>
      </c>
      <c r="G6424" s="42" t="s">
        <v>11227</v>
      </c>
      <c r="H6424" s="7" t="s">
        <v>30</v>
      </c>
      <c r="I6424" s="42" t="s">
        <v>31</v>
      </c>
      <c r="J6424" s="42" t="s">
        <v>304</v>
      </c>
      <c r="K6424" s="8" t="s">
        <v>25601</v>
      </c>
      <c r="L6424" s="7" t="s">
        <v>804</v>
      </c>
      <c r="M6424" s="44">
        <v>58.8</v>
      </c>
      <c r="N6424" s="7">
        <v>1</v>
      </c>
      <c r="O6424" s="44">
        <v>65.790000000000006</v>
      </c>
      <c r="P6424" s="44">
        <v>21.45</v>
      </c>
      <c r="Q6424" s="44">
        <v>4.7699999999999996</v>
      </c>
      <c r="R6424" s="44">
        <v>13.81</v>
      </c>
      <c r="S6424" s="44">
        <v>6.99</v>
      </c>
      <c r="T6424" s="44">
        <v>0</v>
      </c>
      <c r="U6424" s="44">
        <v>18.77</v>
      </c>
      <c r="V6424" s="49" t="s">
        <v>24338</v>
      </c>
      <c r="W6424" s="42" t="s">
        <v>34</v>
      </c>
      <c r="X6424" s="43">
        <v>121445974122</v>
      </c>
      <c r="Y6424" s="43">
        <v>45304058075</v>
      </c>
      <c r="Z6424" s="43" t="s">
        <v>7980</v>
      </c>
      <c r="AA6424" s="37" t="str">
        <f>VLOOKUP(J6424, sku!B:C, 2, FALSE)</f>
        <v>Corrente de Moto Antifurto 150cm - Preto</v>
      </c>
      <c r="AB6424" s="37" t="str">
        <f>VLOOKUP(J6424, sku!B:BM, 64, FALSE)</f>
        <v>Importação</v>
      </c>
      <c r="AC6424" s="37" t="str">
        <f>LEFT(pedidos[[#This Row],[SKU]],3)</f>
        <v>XR0</v>
      </c>
      <c r="AD6424" s="37" t="str" cm="1">
        <f t="array" aca="1" ref="AD6424" ca="1">IFERROR(
  INDEX(
    montadora[Montadora],
    MATCH(TRUE,LEFT(J6802,NÚCARACT(montadora[SKU Parcial]))=montadora[SKU Parcial],0)
  ),
  ""
)</f>
        <v/>
      </c>
    </row>
    <row r="6425" spans="1:30" x14ac:dyDescent="0.25">
      <c r="A6425" s="42" t="s">
        <v>22513</v>
      </c>
      <c r="B6425" s="42" t="s">
        <v>22514</v>
      </c>
      <c r="C6425" s="42" t="s">
        <v>22515</v>
      </c>
      <c r="D6425" s="42" t="s">
        <v>188</v>
      </c>
      <c r="E6425" s="42" t="s">
        <v>1178</v>
      </c>
      <c r="F6425" s="42" t="s">
        <v>1179</v>
      </c>
      <c r="G6425" s="42" t="s">
        <v>11227</v>
      </c>
      <c r="H6425" s="7" t="s">
        <v>30</v>
      </c>
      <c r="I6425" s="42" t="s">
        <v>31</v>
      </c>
      <c r="J6425" s="42" t="s">
        <v>304</v>
      </c>
      <c r="K6425" s="8" t="s">
        <v>25675</v>
      </c>
      <c r="L6425" s="7" t="s">
        <v>804</v>
      </c>
      <c r="M6425" s="44">
        <v>58.8</v>
      </c>
      <c r="N6425" s="7">
        <v>1</v>
      </c>
      <c r="O6425" s="44">
        <v>58.8</v>
      </c>
      <c r="P6425" s="44">
        <v>21.45</v>
      </c>
      <c r="Q6425" s="44">
        <v>4.7699999999999996</v>
      </c>
      <c r="R6425" s="44">
        <v>13.81</v>
      </c>
      <c r="S6425" s="44">
        <v>0</v>
      </c>
      <c r="T6425" s="44">
        <v>0</v>
      </c>
      <c r="U6425" s="44">
        <v>18.77</v>
      </c>
      <c r="V6425" s="49" t="s">
        <v>24338</v>
      </c>
      <c r="W6425" s="42" t="s">
        <v>34</v>
      </c>
      <c r="X6425" s="43">
        <v>121782510552</v>
      </c>
      <c r="Y6425" s="43">
        <v>45317674431</v>
      </c>
      <c r="Z6425" s="43" t="s">
        <v>7980</v>
      </c>
      <c r="AA6425" s="37" t="str">
        <f>VLOOKUP(J6425, sku!B:C, 2, FALSE)</f>
        <v>Corrente de Moto Antifurto 150cm - Preto</v>
      </c>
      <c r="AB6425" s="37" t="str">
        <f>VLOOKUP(J6425, sku!B:BM, 64, FALSE)</f>
        <v>Importação</v>
      </c>
      <c r="AC6425" s="37" t="str">
        <f>LEFT(pedidos[[#This Row],[SKU]],3)</f>
        <v>XR0</v>
      </c>
      <c r="AD6425" s="37" t="str" cm="1">
        <f t="array" aca="1" ref="AD6425" ca="1">IFERROR(
  INDEX(
    montadora[Montadora],
    MATCH(TRUE,LEFT(J6803,NÚCARACT(montadora[SKU Parcial]))=montadora[SKU Parcial],0)
  ),
  ""
)</f>
        <v/>
      </c>
    </row>
    <row r="6426" spans="1:30" x14ac:dyDescent="0.25">
      <c r="A6426" s="42" t="s">
        <v>23613</v>
      </c>
      <c r="B6426" s="42" t="s">
        <v>23614</v>
      </c>
      <c r="C6426" s="42" t="s">
        <v>1663</v>
      </c>
      <c r="D6426" s="42" t="s">
        <v>138</v>
      </c>
      <c r="E6426" s="42" t="s">
        <v>1178</v>
      </c>
      <c r="F6426" s="42" t="s">
        <v>1179</v>
      </c>
      <c r="G6426" s="42" t="s">
        <v>11227</v>
      </c>
      <c r="H6426" s="7" t="s">
        <v>30</v>
      </c>
      <c r="I6426" s="42" t="s">
        <v>36</v>
      </c>
      <c r="J6426" s="42" t="s">
        <v>304</v>
      </c>
      <c r="K6426" s="8" t="s">
        <v>25545</v>
      </c>
      <c r="L6426" s="7" t="s">
        <v>804</v>
      </c>
      <c r="M6426" s="44">
        <v>58.8</v>
      </c>
      <c r="N6426" s="7">
        <v>1</v>
      </c>
      <c r="O6426" s="44">
        <v>58.8</v>
      </c>
      <c r="P6426" s="44">
        <v>21.45</v>
      </c>
      <c r="Q6426" s="44">
        <v>4.7699999999999996</v>
      </c>
      <c r="R6426" s="44">
        <v>13.81</v>
      </c>
      <c r="S6426" s="44">
        <v>0</v>
      </c>
      <c r="T6426" s="44">
        <v>0</v>
      </c>
      <c r="U6426" s="44">
        <v>18.77</v>
      </c>
      <c r="V6426" s="49" t="s">
        <v>24338</v>
      </c>
      <c r="W6426" s="42" t="s">
        <v>89</v>
      </c>
      <c r="X6426" s="43">
        <v>122006791916</v>
      </c>
      <c r="Y6426" s="43">
        <v>45328473813</v>
      </c>
      <c r="Z6426" s="43" t="s">
        <v>7980</v>
      </c>
      <c r="AA6426" s="37" t="str">
        <f>VLOOKUP(J6426, sku!B:C, 2, FALSE)</f>
        <v>Corrente de Moto Antifurto 150cm - Preto</v>
      </c>
      <c r="AB6426" s="37" t="str">
        <f>VLOOKUP(J6426, sku!B:BM, 64, FALSE)</f>
        <v>Importação</v>
      </c>
      <c r="AC6426" s="37" t="str">
        <f>LEFT(pedidos[[#This Row],[SKU]],3)</f>
        <v>XR0</v>
      </c>
      <c r="AD6426" s="37" t="str" cm="1">
        <f t="array" aca="1" ref="AD6426" ca="1">IFERROR(
  INDEX(
    montadora[Montadora],
    MATCH(TRUE,LEFT(J6804,NÚCARACT(montadora[SKU Parcial]))=montadora[SKU Parcial],0)
  ),
  ""
)</f>
        <v/>
      </c>
    </row>
    <row r="6427" spans="1:30" x14ac:dyDescent="0.25">
      <c r="A6427" s="42" t="s">
        <v>24713</v>
      </c>
      <c r="B6427" s="42" t="s">
        <v>36</v>
      </c>
      <c r="C6427" s="42" t="s">
        <v>24714</v>
      </c>
      <c r="D6427" s="42" t="s">
        <v>27</v>
      </c>
      <c r="E6427" s="42" t="s">
        <v>1178</v>
      </c>
      <c r="F6427" s="42" t="s">
        <v>1179</v>
      </c>
      <c r="G6427" s="42" t="s">
        <v>11227</v>
      </c>
      <c r="H6427" s="7" t="s">
        <v>30</v>
      </c>
      <c r="I6427" s="42" t="s">
        <v>36</v>
      </c>
      <c r="J6427" s="42" t="s">
        <v>304</v>
      </c>
      <c r="K6427" s="8" t="s">
        <v>25532</v>
      </c>
      <c r="L6427" s="7" t="s">
        <v>804</v>
      </c>
      <c r="M6427" s="44">
        <v>58.8</v>
      </c>
      <c r="N6427" s="7">
        <v>1</v>
      </c>
      <c r="O6427" s="44">
        <v>58.8</v>
      </c>
      <c r="P6427" s="44">
        <v>21.45</v>
      </c>
      <c r="Q6427" s="44">
        <v>4.7699999999999996</v>
      </c>
      <c r="R6427" s="44">
        <v>13.81</v>
      </c>
      <c r="S6427" s="44">
        <v>0</v>
      </c>
      <c r="T6427" s="44">
        <v>0</v>
      </c>
      <c r="U6427" s="44">
        <v>18.77</v>
      </c>
      <c r="V6427" s="49" t="s">
        <v>24338</v>
      </c>
      <c r="W6427" s="42" t="s">
        <v>34</v>
      </c>
      <c r="X6427" s="43">
        <v>122277039379</v>
      </c>
      <c r="Y6427" s="43">
        <v>45362448114</v>
      </c>
      <c r="Z6427" s="43" t="s">
        <v>7980</v>
      </c>
      <c r="AA6427" s="37" t="str">
        <f>VLOOKUP(J6427, sku!B:C, 2, FALSE)</f>
        <v>Corrente de Moto Antifurto 150cm - Preto</v>
      </c>
      <c r="AB6427" s="37" t="str">
        <f>VLOOKUP(J6427, sku!B:BM, 64, FALSE)</f>
        <v>Importação</v>
      </c>
      <c r="AC6427" s="37" t="str">
        <f>LEFT(pedidos[[#This Row],[SKU]],3)</f>
        <v>XR0</v>
      </c>
      <c r="AD6427" s="37" t="str" cm="1">
        <f t="array" aca="1" ref="AD6427" ca="1">IFERROR(
  INDEX(
    montadora[Montadora],
    MATCH(TRUE,LEFT(J6805,NÚCARACT(montadora[SKU Parcial]))=montadora[SKU Parcial],0)
  ),
  ""
)</f>
        <v/>
      </c>
    </row>
    <row r="6428" spans="1:30" x14ac:dyDescent="0.25">
      <c r="A6428" s="42" t="s">
        <v>25749</v>
      </c>
      <c r="B6428" s="42" t="s">
        <v>36</v>
      </c>
      <c r="C6428" s="42" t="s">
        <v>25750</v>
      </c>
      <c r="D6428" s="42" t="s">
        <v>534</v>
      </c>
      <c r="E6428" s="42" t="s">
        <v>1178</v>
      </c>
      <c r="F6428" s="42" t="s">
        <v>1179</v>
      </c>
      <c r="G6428" s="42" t="s">
        <v>11227</v>
      </c>
      <c r="H6428" s="7" t="s">
        <v>30</v>
      </c>
      <c r="I6428" s="42" t="s">
        <v>36</v>
      </c>
      <c r="J6428" s="42" t="s">
        <v>304</v>
      </c>
      <c r="K6428" s="8" t="s">
        <v>25549</v>
      </c>
      <c r="L6428" s="7" t="s">
        <v>804</v>
      </c>
      <c r="M6428" s="44">
        <v>58.8</v>
      </c>
      <c r="N6428" s="7">
        <v>1</v>
      </c>
      <c r="O6428" s="44">
        <v>58.8</v>
      </c>
      <c r="P6428" s="44">
        <v>21.45</v>
      </c>
      <c r="Q6428" s="44">
        <v>4.7699999999999996</v>
      </c>
      <c r="R6428" s="44">
        <v>13.81</v>
      </c>
      <c r="S6428" s="44">
        <v>0</v>
      </c>
      <c r="T6428" s="44">
        <v>0</v>
      </c>
      <c r="U6428" s="44">
        <v>18.77</v>
      </c>
      <c r="V6428" s="49" t="s">
        <v>24338</v>
      </c>
      <c r="W6428" s="42" t="s">
        <v>34</v>
      </c>
      <c r="X6428" s="43" t="s">
        <v>25751</v>
      </c>
      <c r="Y6428" s="43">
        <v>45408037077</v>
      </c>
      <c r="Z6428" s="43" t="s">
        <v>7980</v>
      </c>
      <c r="AA6428" s="37" t="str">
        <f>VLOOKUP(J6428, sku!B:C, 2, FALSE)</f>
        <v>Corrente de Moto Antifurto 150cm - Preto</v>
      </c>
      <c r="AB6428" s="37" t="str">
        <f>VLOOKUP(J6428, sku!B:BM, 64, FALSE)</f>
        <v>Importação</v>
      </c>
      <c r="AC6428" s="37" t="str">
        <f>LEFT(pedidos[[#This Row],[SKU]],3)</f>
        <v>XR0</v>
      </c>
      <c r="AD6428" s="37" t="str" cm="1">
        <f t="array" aca="1" ref="AD6428" ca="1">IFERROR(
  INDEX(
    montadora[Montadora],
    MATCH(TRUE,LEFT(J6806,NÚCARACT(montadora[SKU Parcial]))=montadora[SKU Parcial],0)
  ),
  ""
)</f>
        <v/>
      </c>
    </row>
    <row r="6429" spans="1:30" x14ac:dyDescent="0.25">
      <c r="A6429" s="42" t="s">
        <v>23615</v>
      </c>
      <c r="B6429" s="42" t="s">
        <v>36</v>
      </c>
      <c r="C6429" s="42" t="s">
        <v>2230</v>
      </c>
      <c r="D6429" s="42" t="s">
        <v>27</v>
      </c>
      <c r="E6429" s="42" t="s">
        <v>23616</v>
      </c>
      <c r="F6429" s="42" t="s">
        <v>23617</v>
      </c>
      <c r="G6429" s="42" t="s">
        <v>11227</v>
      </c>
      <c r="H6429" s="7" t="s">
        <v>47</v>
      </c>
      <c r="I6429" s="42" t="s">
        <v>31</v>
      </c>
      <c r="J6429" s="42" t="s">
        <v>19323</v>
      </c>
      <c r="K6429" s="8" t="s">
        <v>25594</v>
      </c>
      <c r="L6429" s="7" t="s">
        <v>11229</v>
      </c>
      <c r="M6429" s="44">
        <v>336.8</v>
      </c>
      <c r="N6429" s="7">
        <v>1</v>
      </c>
      <c r="O6429" s="44">
        <v>336.8</v>
      </c>
      <c r="P6429" s="44">
        <v>120</v>
      </c>
      <c r="Q6429" s="44">
        <v>27.35</v>
      </c>
      <c r="R6429" s="44">
        <v>57.26</v>
      </c>
      <c r="S6429" s="44">
        <v>0</v>
      </c>
      <c r="T6429" s="44">
        <v>24.95</v>
      </c>
      <c r="U6429" s="44">
        <v>107.24</v>
      </c>
      <c r="V6429" s="49" t="s">
        <v>24340</v>
      </c>
      <c r="W6429" s="42" t="s">
        <v>34</v>
      </c>
      <c r="X6429" s="43">
        <v>122625142254</v>
      </c>
      <c r="Y6429" s="43">
        <v>45354047697</v>
      </c>
      <c r="Z6429" s="43" t="s">
        <v>7980</v>
      </c>
      <c r="AA6429" s="37" t="str">
        <f>VLOOKUP(J6429, sku!B:C, 2, FALSE)</f>
        <v>Travessa Mitsubishi - Smart - - - Pajero Dakar - - - Preto</v>
      </c>
      <c r="AB6429" s="37" t="str">
        <f>VLOOKUP(J6429, sku!B:BM, 64, FALSE)</f>
        <v>Fabricação</v>
      </c>
      <c r="AC6429" s="37" t="str">
        <f>LEFT(pedidos[[#This Row],[SKU]],3)</f>
        <v>XMT</v>
      </c>
      <c r="AD6429" s="37" t="str" cm="1">
        <f t="array" aca="1" ref="AD6429" ca="1">IFERROR(
  INDEX(
    montadora[Montadora],
    MATCH(TRUE,LEFT(J6807,NÚCARACT(montadora[SKU Parcial]))=montadora[SKU Parcial],0)
  ),
  ""
)</f>
        <v/>
      </c>
    </row>
    <row r="6430" spans="1:30" x14ac:dyDescent="0.25">
      <c r="A6430" s="42" t="s">
        <v>23618</v>
      </c>
      <c r="B6430" s="42" t="s">
        <v>23619</v>
      </c>
      <c r="C6430" s="42" t="s">
        <v>23620</v>
      </c>
      <c r="D6430" s="42" t="s">
        <v>27</v>
      </c>
      <c r="E6430" s="42" t="s">
        <v>1142</v>
      </c>
      <c r="F6430" s="42" t="s">
        <v>1143</v>
      </c>
      <c r="G6430" s="42" t="s">
        <v>11227</v>
      </c>
      <c r="H6430" s="7" t="s">
        <v>47</v>
      </c>
      <c r="I6430" s="42" t="s">
        <v>31</v>
      </c>
      <c r="J6430" s="42" t="s">
        <v>18898</v>
      </c>
      <c r="K6430" s="8" t="s">
        <v>25577</v>
      </c>
      <c r="L6430" s="7" t="s">
        <v>11229</v>
      </c>
      <c r="M6430" s="44">
        <v>336.8</v>
      </c>
      <c r="N6430" s="7">
        <v>1</v>
      </c>
      <c r="O6430" s="44">
        <v>336.8</v>
      </c>
      <c r="P6430" s="44">
        <v>120</v>
      </c>
      <c r="Q6430" s="44">
        <v>27.35</v>
      </c>
      <c r="R6430" s="44">
        <v>57.26</v>
      </c>
      <c r="S6430" s="44">
        <v>0</v>
      </c>
      <c r="T6430" s="44">
        <v>24.95</v>
      </c>
      <c r="U6430" s="44">
        <v>107.24</v>
      </c>
      <c r="V6430" s="49" t="s">
        <v>24340</v>
      </c>
      <c r="W6430" s="42" t="s">
        <v>34</v>
      </c>
      <c r="X6430" s="43">
        <v>122717732970</v>
      </c>
      <c r="Y6430" s="43">
        <v>45358187454</v>
      </c>
      <c r="Z6430" s="43" t="s">
        <v>7980</v>
      </c>
      <c r="AA6430" s="37" t="str">
        <f>VLOOKUP(J6430, sku!B:C, 2, FALSE)</f>
        <v>Travessa Kia - Smart - - - - - 2008 A 2009 - Preto</v>
      </c>
      <c r="AB6430" s="37" t="str">
        <f>VLOOKUP(J6430, sku!B:BM, 64, FALSE)</f>
        <v>Fabricação</v>
      </c>
      <c r="AC6430" s="37" t="str">
        <f>LEFT(pedidos[[#This Row],[SKU]],3)</f>
        <v>XKI</v>
      </c>
      <c r="AD6430" s="37" t="str" cm="1">
        <f t="array" aca="1" ref="AD6430" ca="1">IFERROR(
  INDEX(
    montadora[Montadora],
    MATCH(TRUE,LEFT(J6808,NÚCARACT(montadora[SKU Parcial]))=montadora[SKU Parcial],0)
  ),
  ""
)</f>
        <v/>
      </c>
    </row>
    <row r="6431" spans="1:30" x14ac:dyDescent="0.25">
      <c r="A6431" s="42" t="s">
        <v>25202</v>
      </c>
      <c r="B6431" s="42" t="s">
        <v>36</v>
      </c>
      <c r="C6431" s="42" t="s">
        <v>25203</v>
      </c>
      <c r="D6431" s="42" t="s">
        <v>319</v>
      </c>
      <c r="E6431" s="42" t="s">
        <v>1142</v>
      </c>
      <c r="F6431" s="42" t="s">
        <v>4083</v>
      </c>
      <c r="G6431" s="42" t="s">
        <v>11227</v>
      </c>
      <c r="H6431" s="7" t="s">
        <v>47</v>
      </c>
      <c r="I6431" s="42" t="s">
        <v>31</v>
      </c>
      <c r="J6431" s="42" t="s">
        <v>1144</v>
      </c>
      <c r="K6431" s="8" t="s">
        <v>25106</v>
      </c>
      <c r="L6431" s="7" t="s">
        <v>11229</v>
      </c>
      <c r="M6431" s="44">
        <v>336.8</v>
      </c>
      <c r="N6431" s="7">
        <v>1</v>
      </c>
      <c r="O6431" s="44">
        <v>336.8</v>
      </c>
      <c r="P6431" s="44">
        <v>120</v>
      </c>
      <c r="Q6431" s="44">
        <v>27.35</v>
      </c>
      <c r="R6431" s="44">
        <v>57.26</v>
      </c>
      <c r="S6431" s="44">
        <v>0</v>
      </c>
      <c r="T6431" s="44">
        <v>24.95</v>
      </c>
      <c r="U6431" s="44">
        <v>107.24</v>
      </c>
      <c r="V6431" s="49" t="s">
        <v>24340</v>
      </c>
      <c r="W6431" s="42" t="s">
        <v>34</v>
      </c>
      <c r="X6431" s="43">
        <v>122945691761</v>
      </c>
      <c r="Y6431" s="43">
        <v>45393095573</v>
      </c>
      <c r="Z6431" s="43" t="s">
        <v>7980</v>
      </c>
      <c r="AA6431" s="37" t="str">
        <f>VLOOKUP(J6431, sku!B:C, 2, FALSE)</f>
        <v>Travessa Kia - Smart - - - Sportage - Até 2012 - Preto</v>
      </c>
      <c r="AB6431" s="37" t="str">
        <f>VLOOKUP(J6431, sku!B:BM, 64, FALSE)</f>
        <v>Fabricação</v>
      </c>
      <c r="AC6431" s="37" t="str">
        <f>LEFT(pedidos[[#This Row],[SKU]],3)</f>
        <v>XKI</v>
      </c>
      <c r="AD6431" s="37" t="str" cm="1">
        <f t="array" aca="1" ref="AD6431" ca="1">IFERROR(
  INDEX(
    montadora[Montadora],
    MATCH(TRUE,LEFT(J6809,NÚCARACT(montadora[SKU Parcial]))=montadora[SKU Parcial],0)
  ),
  ""
)</f>
        <v/>
      </c>
    </row>
    <row r="6432" spans="1:30" x14ac:dyDescent="0.25">
      <c r="A6432" s="42" t="s">
        <v>25752</v>
      </c>
      <c r="B6432" s="42" t="s">
        <v>36</v>
      </c>
      <c r="C6432" s="42" t="s">
        <v>1282</v>
      </c>
      <c r="D6432" s="42" t="s">
        <v>420</v>
      </c>
      <c r="E6432" s="42" t="s">
        <v>1792</v>
      </c>
      <c r="F6432" s="42" t="s">
        <v>1793</v>
      </c>
      <c r="G6432" s="42" t="s">
        <v>11227</v>
      </c>
      <c r="H6432" s="7" t="s">
        <v>30</v>
      </c>
      <c r="I6432" s="42" t="s">
        <v>31</v>
      </c>
      <c r="J6432" s="42" t="s">
        <v>1794</v>
      </c>
      <c r="K6432" s="8" t="s">
        <v>25535</v>
      </c>
      <c r="L6432" s="7" t="s">
        <v>804</v>
      </c>
      <c r="M6432" s="44">
        <v>74.8</v>
      </c>
      <c r="N6432" s="7">
        <v>1</v>
      </c>
      <c r="O6432" s="44">
        <v>83.79</v>
      </c>
      <c r="P6432" s="44">
        <v>29.2</v>
      </c>
      <c r="Q6432" s="44">
        <v>6.07</v>
      </c>
      <c r="R6432" s="44">
        <v>15.73</v>
      </c>
      <c r="S6432" s="44">
        <v>8.99</v>
      </c>
      <c r="T6432" s="44">
        <v>0</v>
      </c>
      <c r="U6432" s="44">
        <v>23.8</v>
      </c>
      <c r="V6432" s="49" t="s">
        <v>25753</v>
      </c>
      <c r="W6432" s="42" t="s">
        <v>34</v>
      </c>
      <c r="X6432" s="43">
        <v>124028329030</v>
      </c>
      <c r="Y6432" s="43">
        <v>45419577403</v>
      </c>
      <c r="Z6432" s="43" t="s">
        <v>7980</v>
      </c>
      <c r="AA6432" s="37" t="str">
        <f>VLOOKUP(J6432, sku!B:C, 2, FALSE)</f>
        <v>Cabo de Chupeta Coaxial de Transferência de Carga de Bateria 12/24V 500 Amper, PVC, CCA 3 Metros</v>
      </c>
      <c r="AB6432" s="37" t="str">
        <f>VLOOKUP(J6432, sku!B:BM, 64, FALSE)</f>
        <v>Importação</v>
      </c>
      <c r="AC6432" s="37" t="str">
        <f>LEFT(pedidos[[#This Row],[SKU]],3)</f>
        <v>1EC</v>
      </c>
      <c r="AD6432" s="37" t="str" cm="1">
        <f t="array" aca="1" ref="AD6432" ca="1">IFERROR(
  INDEX(
    montadora[Montadora],
    MATCH(TRUE,LEFT(J6810,NÚCARACT(montadora[SKU Parcial]))=montadora[SKU Parcial],0)
  ),
  ""
)</f>
        <v/>
      </c>
    </row>
    <row r="6433" spans="1:30" x14ac:dyDescent="0.25">
      <c r="A6433" s="42" t="s">
        <v>25754</v>
      </c>
      <c r="B6433" s="42" t="s">
        <v>36</v>
      </c>
      <c r="C6433" s="42" t="s">
        <v>25755</v>
      </c>
      <c r="D6433" s="42" t="s">
        <v>38</v>
      </c>
      <c r="E6433" s="42" t="s">
        <v>1792</v>
      </c>
      <c r="F6433" s="42" t="s">
        <v>1793</v>
      </c>
      <c r="G6433" s="42" t="s">
        <v>11227</v>
      </c>
      <c r="H6433" s="7" t="s">
        <v>30</v>
      </c>
      <c r="I6433" s="42" t="s">
        <v>31</v>
      </c>
      <c r="J6433" s="42" t="s">
        <v>1794</v>
      </c>
      <c r="K6433" s="8" t="s">
        <v>25535</v>
      </c>
      <c r="L6433" s="7" t="s">
        <v>804</v>
      </c>
      <c r="M6433" s="44">
        <v>74.8</v>
      </c>
      <c r="N6433" s="7">
        <v>1</v>
      </c>
      <c r="O6433" s="44">
        <v>74.8</v>
      </c>
      <c r="P6433" s="44">
        <v>29.2</v>
      </c>
      <c r="Q6433" s="44">
        <v>6.07</v>
      </c>
      <c r="R6433" s="44">
        <v>15.73</v>
      </c>
      <c r="S6433" s="44">
        <v>0</v>
      </c>
      <c r="T6433" s="44">
        <v>0</v>
      </c>
      <c r="U6433" s="44">
        <v>23.8</v>
      </c>
      <c r="V6433" s="49" t="s">
        <v>25753</v>
      </c>
      <c r="W6433" s="42" t="s">
        <v>34</v>
      </c>
      <c r="X6433" s="43">
        <v>124054223538</v>
      </c>
      <c r="Y6433" s="43">
        <v>45420964992</v>
      </c>
      <c r="Z6433" s="43" t="s">
        <v>7980</v>
      </c>
      <c r="AA6433" s="37" t="str">
        <f>VLOOKUP(J6433, sku!B:C, 2, FALSE)</f>
        <v>Cabo de Chupeta Coaxial de Transferência de Carga de Bateria 12/24V 500 Amper, PVC, CCA 3 Metros</v>
      </c>
      <c r="AB6433" s="37" t="str">
        <f>VLOOKUP(J6433, sku!B:BM, 64, FALSE)</f>
        <v>Importação</v>
      </c>
      <c r="AC6433" s="37" t="str">
        <f>LEFT(pedidos[[#This Row],[SKU]],3)</f>
        <v>1EC</v>
      </c>
      <c r="AD6433" s="37" t="str" cm="1">
        <f t="array" aca="1" ref="AD6433" ca="1">IFERROR(
  INDEX(
    montadora[Montadora],
    MATCH(TRUE,LEFT(J6811,NÚCARACT(montadora[SKU Parcial]))=montadora[SKU Parcial],0)
  ),
  ""
)</f>
        <v/>
      </c>
    </row>
    <row r="6434" spans="1:30" x14ac:dyDescent="0.25">
      <c r="A6434" s="42" t="s">
        <v>23621</v>
      </c>
      <c r="B6434" s="42" t="s">
        <v>23622</v>
      </c>
      <c r="C6434" s="42" t="s">
        <v>23623</v>
      </c>
      <c r="D6434" s="42" t="s">
        <v>538</v>
      </c>
      <c r="E6434" s="42" t="s">
        <v>1478</v>
      </c>
      <c r="F6434" s="42" t="s">
        <v>266</v>
      </c>
      <c r="G6434" s="42" t="s">
        <v>11227</v>
      </c>
      <c r="H6434" s="7" t="s">
        <v>47</v>
      </c>
      <c r="I6434" s="42" t="s">
        <v>36</v>
      </c>
      <c r="J6434" s="42" t="s">
        <v>267</v>
      </c>
      <c r="K6434" s="8" t="s">
        <v>25545</v>
      </c>
      <c r="L6434" s="7" t="s">
        <v>11229</v>
      </c>
      <c r="M6434" s="44">
        <v>398.8</v>
      </c>
      <c r="N6434" s="7">
        <v>1</v>
      </c>
      <c r="O6434" s="44">
        <v>398.8</v>
      </c>
      <c r="P6434" s="44">
        <v>145</v>
      </c>
      <c r="Q6434" s="44">
        <v>32.380000000000003</v>
      </c>
      <c r="R6434" s="44">
        <v>67.8</v>
      </c>
      <c r="S6434" s="44">
        <v>0</v>
      </c>
      <c r="T6434" s="44">
        <v>26.95</v>
      </c>
      <c r="U6434" s="44">
        <v>126.67</v>
      </c>
      <c r="V6434" s="49" t="s">
        <v>24715</v>
      </c>
      <c r="W6434" s="42" t="s">
        <v>89</v>
      </c>
      <c r="X6434" s="43">
        <v>122065486508</v>
      </c>
      <c r="Y6434" s="43">
        <v>45331761771</v>
      </c>
      <c r="Z6434" s="43" t="s">
        <v>7980</v>
      </c>
      <c r="AA6434" s="37" t="str">
        <f>VLOOKUP(J6434, sku!B:C, 2, FALSE)</f>
        <v>Travessa Fiat - Way - - - Uno Way - 2011 A 2021 - Preto</v>
      </c>
      <c r="AB6434" s="37" t="str">
        <f>VLOOKUP(J6434, sku!B:BM, 64, FALSE)</f>
        <v>Fabricação</v>
      </c>
      <c r="AC6434" s="37" t="str">
        <f>LEFT(pedidos[[#This Row],[SKU]],3)</f>
        <v>XFI</v>
      </c>
      <c r="AD6434" s="37" t="str" cm="1">
        <f t="array" aca="1" ref="AD6434" ca="1">IFERROR(
  INDEX(
    montadora[Montadora],
    MATCH(TRUE,LEFT(J6812,NÚCARACT(montadora[SKU Parcial]))=montadora[SKU Parcial],0)
  ),
  ""
)</f>
        <v/>
      </c>
    </row>
    <row r="6435" spans="1:30" x14ac:dyDescent="0.25">
      <c r="A6435" s="42" t="s">
        <v>23624</v>
      </c>
      <c r="B6435" s="42" t="s">
        <v>23625</v>
      </c>
      <c r="C6435" s="42" t="s">
        <v>4883</v>
      </c>
      <c r="D6435" s="42" t="s">
        <v>658</v>
      </c>
      <c r="E6435" s="42" t="s">
        <v>1010</v>
      </c>
      <c r="F6435" s="42" t="s">
        <v>1011</v>
      </c>
      <c r="G6435" s="42" t="s">
        <v>11227</v>
      </c>
      <c r="H6435" s="7" t="s">
        <v>47</v>
      </c>
      <c r="I6435" s="42" t="s">
        <v>36</v>
      </c>
      <c r="J6435" s="42" t="s">
        <v>267</v>
      </c>
      <c r="K6435" s="8" t="s">
        <v>25532</v>
      </c>
      <c r="L6435" s="7" t="s">
        <v>804</v>
      </c>
      <c r="M6435" s="44">
        <v>398.8</v>
      </c>
      <c r="N6435" s="7">
        <v>1</v>
      </c>
      <c r="O6435" s="44">
        <v>398.8</v>
      </c>
      <c r="P6435" s="44">
        <v>145</v>
      </c>
      <c r="Q6435" s="44">
        <v>32.380000000000003</v>
      </c>
      <c r="R6435" s="44">
        <v>67.8</v>
      </c>
      <c r="S6435" s="44">
        <v>0</v>
      </c>
      <c r="T6435" s="44">
        <v>26.95</v>
      </c>
      <c r="U6435" s="44">
        <v>126.67</v>
      </c>
      <c r="V6435" s="49" t="s">
        <v>24715</v>
      </c>
      <c r="W6435" s="42" t="s">
        <v>34</v>
      </c>
      <c r="X6435" s="43">
        <v>122245395725</v>
      </c>
      <c r="Y6435" s="43">
        <v>45360684458</v>
      </c>
      <c r="Z6435" s="43" t="s">
        <v>7980</v>
      </c>
      <c r="AA6435" s="37" t="str">
        <f>VLOOKUP(J6435, sku!B:C, 2, FALSE)</f>
        <v>Travessa Fiat - Way - - - Uno Way - 2011 A 2021 - Preto</v>
      </c>
      <c r="AB6435" s="37" t="str">
        <f>VLOOKUP(J6435, sku!B:BM, 64, FALSE)</f>
        <v>Fabricação</v>
      </c>
      <c r="AC6435" s="37" t="str">
        <f>LEFT(pedidos[[#This Row],[SKU]],3)</f>
        <v>XFI</v>
      </c>
      <c r="AD6435" s="37" t="str" cm="1">
        <f t="array" aca="1" ref="AD6435" ca="1">IFERROR(
  INDEX(
    montadora[Montadora],
    MATCH(TRUE,LEFT(J6813,NÚCARACT(montadora[SKU Parcial]))=montadora[SKU Parcial],0)
  ),
  ""
)</f>
        <v/>
      </c>
    </row>
    <row r="6436" spans="1:30" x14ac:dyDescent="0.25">
      <c r="A6436" s="42" t="s">
        <v>24716</v>
      </c>
      <c r="B6436" s="42" t="s">
        <v>24717</v>
      </c>
      <c r="C6436" s="42" t="s">
        <v>2245</v>
      </c>
      <c r="D6436" s="42" t="s">
        <v>45</v>
      </c>
      <c r="E6436" s="42" t="s">
        <v>1010</v>
      </c>
      <c r="F6436" s="42" t="s">
        <v>1011</v>
      </c>
      <c r="G6436" s="42" t="s">
        <v>11227</v>
      </c>
      <c r="H6436" s="7" t="s">
        <v>47</v>
      </c>
      <c r="I6436" s="42" t="s">
        <v>36</v>
      </c>
      <c r="J6436" s="42" t="s">
        <v>267</v>
      </c>
      <c r="K6436" s="8" t="s">
        <v>25593</v>
      </c>
      <c r="L6436" s="7" t="s">
        <v>804</v>
      </c>
      <c r="M6436" s="44">
        <v>398.8</v>
      </c>
      <c r="N6436" s="7">
        <v>1</v>
      </c>
      <c r="O6436" s="44">
        <v>398.8</v>
      </c>
      <c r="P6436" s="44">
        <v>145</v>
      </c>
      <c r="Q6436" s="44">
        <v>32.380000000000003</v>
      </c>
      <c r="R6436" s="44">
        <v>67.8</v>
      </c>
      <c r="S6436" s="44">
        <v>0</v>
      </c>
      <c r="T6436" s="44">
        <v>26.95</v>
      </c>
      <c r="U6436" s="44">
        <v>126.67</v>
      </c>
      <c r="V6436" s="49" t="s">
        <v>24715</v>
      </c>
      <c r="W6436" s="42" t="s">
        <v>34</v>
      </c>
      <c r="X6436" s="43">
        <v>122899605284</v>
      </c>
      <c r="Y6436" s="43">
        <v>45366844679</v>
      </c>
      <c r="Z6436" s="43" t="s">
        <v>7980</v>
      </c>
      <c r="AA6436" s="37" t="str">
        <f>VLOOKUP(J6436, sku!B:C, 2, FALSE)</f>
        <v>Travessa Fiat - Way - - - Uno Way - 2011 A 2021 - Preto</v>
      </c>
      <c r="AB6436" s="37" t="str">
        <f>VLOOKUP(J6436, sku!B:BM, 64, FALSE)</f>
        <v>Fabricação</v>
      </c>
      <c r="AC6436" s="37" t="str">
        <f>LEFT(pedidos[[#This Row],[SKU]],3)</f>
        <v>XFI</v>
      </c>
      <c r="AD6436" s="37" t="str" cm="1">
        <f t="array" aca="1" ref="AD6436" ca="1">IFERROR(
  INDEX(
    montadora[Montadora],
    MATCH(TRUE,LEFT(J6814,NÚCARACT(montadora[SKU Parcial]))=montadora[SKU Parcial],0)
  ),
  ""
)</f>
        <v/>
      </c>
    </row>
    <row r="6437" spans="1:30" x14ac:dyDescent="0.25">
      <c r="A6437" s="42" t="s">
        <v>24718</v>
      </c>
      <c r="B6437" s="42" t="s">
        <v>24719</v>
      </c>
      <c r="C6437" s="42" t="s">
        <v>212</v>
      </c>
      <c r="D6437" s="42" t="s">
        <v>27</v>
      </c>
      <c r="E6437" s="42" t="s">
        <v>1010</v>
      </c>
      <c r="F6437" s="42" t="s">
        <v>1011</v>
      </c>
      <c r="G6437" s="42" t="s">
        <v>11227</v>
      </c>
      <c r="H6437" s="7" t="s">
        <v>47</v>
      </c>
      <c r="I6437" s="42" t="s">
        <v>36</v>
      </c>
      <c r="J6437" s="42" t="s">
        <v>267</v>
      </c>
      <c r="K6437" s="8" t="s">
        <v>25096</v>
      </c>
      <c r="L6437" s="7" t="s">
        <v>804</v>
      </c>
      <c r="M6437" s="44">
        <v>398.8</v>
      </c>
      <c r="N6437" s="7">
        <v>1</v>
      </c>
      <c r="O6437" s="44">
        <v>398.8</v>
      </c>
      <c r="P6437" s="44">
        <v>145</v>
      </c>
      <c r="Q6437" s="44">
        <v>32.380000000000003</v>
      </c>
      <c r="R6437" s="44">
        <v>67.8</v>
      </c>
      <c r="S6437" s="44">
        <v>0</v>
      </c>
      <c r="T6437" s="44">
        <v>26.95</v>
      </c>
      <c r="U6437" s="44">
        <v>126.67</v>
      </c>
      <c r="V6437" s="49" t="s">
        <v>24715</v>
      </c>
      <c r="W6437" s="42" t="s">
        <v>34</v>
      </c>
      <c r="X6437" s="43">
        <v>122515570077</v>
      </c>
      <c r="Y6437" s="43">
        <v>45374820808</v>
      </c>
      <c r="Z6437" s="43" t="s">
        <v>7980</v>
      </c>
      <c r="AA6437" s="37" t="str">
        <f>VLOOKUP(J6437, sku!B:C, 2, FALSE)</f>
        <v>Travessa Fiat - Way - - - Uno Way - 2011 A 2021 - Preto</v>
      </c>
      <c r="AB6437" s="37" t="str">
        <f>VLOOKUP(J6437, sku!B:BM, 64, FALSE)</f>
        <v>Fabricação</v>
      </c>
      <c r="AC6437" s="37" t="str">
        <f>LEFT(pedidos[[#This Row],[SKU]],3)</f>
        <v>XFI</v>
      </c>
      <c r="AD6437" s="37" t="str" cm="1">
        <f t="array" aca="1" ref="AD6437" ca="1">IFERROR(
  INDEX(
    montadora[Montadora],
    MATCH(TRUE,LEFT(J6815,NÚCARACT(montadora[SKU Parcial]))=montadora[SKU Parcial],0)
  ),
  ""
)</f>
        <v/>
      </c>
    </row>
    <row r="6438" spans="1:30" x14ac:dyDescent="0.25">
      <c r="A6438" s="42" t="s">
        <v>25204</v>
      </c>
      <c r="B6438" s="42" t="s">
        <v>36</v>
      </c>
      <c r="C6438" s="42" t="s">
        <v>783</v>
      </c>
      <c r="D6438" s="42" t="s">
        <v>27</v>
      </c>
      <c r="E6438" s="42" t="s">
        <v>1478</v>
      </c>
      <c r="F6438" s="42" t="s">
        <v>266</v>
      </c>
      <c r="G6438" s="42" t="s">
        <v>11227</v>
      </c>
      <c r="H6438" s="7" t="s">
        <v>47</v>
      </c>
      <c r="I6438" s="42" t="s">
        <v>36</v>
      </c>
      <c r="J6438" s="42" t="s">
        <v>298</v>
      </c>
      <c r="K6438" s="8" t="s">
        <v>25101</v>
      </c>
      <c r="L6438" s="7" t="s">
        <v>11229</v>
      </c>
      <c r="M6438" s="44">
        <v>398.8</v>
      </c>
      <c r="N6438" s="7">
        <v>1</v>
      </c>
      <c r="O6438" s="44">
        <v>398.8</v>
      </c>
      <c r="P6438" s="44">
        <v>145</v>
      </c>
      <c r="Q6438" s="44">
        <v>32.380000000000003</v>
      </c>
      <c r="R6438" s="44">
        <v>67.8</v>
      </c>
      <c r="S6438" s="44">
        <v>0</v>
      </c>
      <c r="T6438" s="44">
        <v>26.95</v>
      </c>
      <c r="U6438" s="44">
        <v>126.67</v>
      </c>
      <c r="V6438" s="49" t="s">
        <v>24715</v>
      </c>
      <c r="W6438" s="42" t="s">
        <v>34</v>
      </c>
      <c r="X6438" s="43">
        <v>123285667194</v>
      </c>
      <c r="Y6438" s="43">
        <v>45385637272</v>
      </c>
      <c r="Z6438" s="43" t="s">
        <v>7980</v>
      </c>
      <c r="AA6438" s="37" t="str">
        <f>VLOOKUP(J6438, sku!B:C, 2, FALSE)</f>
        <v>Travessa Fiat - Way - - - Uno Way - 2011 A 2021 - Grafite</v>
      </c>
      <c r="AB6438" s="37" t="str">
        <f>VLOOKUP(J6438, sku!B:BM, 64, FALSE)</f>
        <v>Fabricação</v>
      </c>
      <c r="AC6438" s="37" t="str">
        <f>LEFT(pedidos[[#This Row],[SKU]],3)</f>
        <v>XFI</v>
      </c>
      <c r="AD6438" s="37" t="str" cm="1">
        <f t="array" aca="1" ref="AD6438" ca="1">IFERROR(
  INDEX(
    montadora[Montadora],
    MATCH(TRUE,LEFT(J6816,NÚCARACT(montadora[SKU Parcial]))=montadora[SKU Parcial],0)
  ),
  ""
)</f>
        <v/>
      </c>
    </row>
    <row r="6439" spans="1:30" x14ac:dyDescent="0.25">
      <c r="A6439" s="42" t="s">
        <v>25205</v>
      </c>
      <c r="B6439" s="42" t="s">
        <v>25206</v>
      </c>
      <c r="C6439" s="42" t="s">
        <v>2739</v>
      </c>
      <c r="D6439" s="42" t="s">
        <v>188</v>
      </c>
      <c r="E6439" s="42" t="s">
        <v>1010</v>
      </c>
      <c r="F6439" s="42" t="s">
        <v>1011</v>
      </c>
      <c r="G6439" s="42" t="s">
        <v>11227</v>
      </c>
      <c r="H6439" s="7" t="s">
        <v>47</v>
      </c>
      <c r="I6439" s="42" t="s">
        <v>36</v>
      </c>
      <c r="J6439" s="42" t="s">
        <v>267</v>
      </c>
      <c r="K6439" s="8" t="s">
        <v>25106</v>
      </c>
      <c r="L6439" s="7" t="s">
        <v>804</v>
      </c>
      <c r="M6439" s="44">
        <v>398.8</v>
      </c>
      <c r="N6439" s="7">
        <v>1</v>
      </c>
      <c r="O6439" s="44">
        <v>398.8</v>
      </c>
      <c r="P6439" s="44">
        <v>145</v>
      </c>
      <c r="Q6439" s="44">
        <v>32.380000000000003</v>
      </c>
      <c r="R6439" s="44">
        <v>67.8</v>
      </c>
      <c r="S6439" s="44">
        <v>0</v>
      </c>
      <c r="T6439" s="44">
        <v>26.95</v>
      </c>
      <c r="U6439" s="44">
        <v>126.67</v>
      </c>
      <c r="V6439" s="49" t="s">
        <v>24715</v>
      </c>
      <c r="W6439" s="42" t="s">
        <v>34</v>
      </c>
      <c r="X6439" s="43">
        <v>123466554586</v>
      </c>
      <c r="Y6439" s="43">
        <v>45392762954</v>
      </c>
      <c r="Z6439" s="43" t="s">
        <v>7980</v>
      </c>
      <c r="AA6439" s="37" t="str">
        <f>VLOOKUP(J6439, sku!B:C, 2, FALSE)</f>
        <v>Travessa Fiat - Way - - - Uno Way - 2011 A 2021 - Preto</v>
      </c>
      <c r="AB6439" s="37" t="str">
        <f>VLOOKUP(J6439, sku!B:BM, 64, FALSE)</f>
        <v>Fabricação</v>
      </c>
      <c r="AC6439" s="37" t="str">
        <f>LEFT(pedidos[[#This Row],[SKU]],3)</f>
        <v>XFI</v>
      </c>
      <c r="AD6439" s="37" t="str" cm="1">
        <f t="array" aca="1" ref="AD6439" ca="1">IFERROR(
  INDEX(
    montadora[Montadora],
    MATCH(TRUE,LEFT(J6817,NÚCARACT(montadora[SKU Parcial]))=montadora[SKU Parcial],0)
  ),
  ""
)</f>
        <v/>
      </c>
    </row>
    <row r="6440" spans="1:30" x14ac:dyDescent="0.25">
      <c r="A6440" s="42" t="s">
        <v>25756</v>
      </c>
      <c r="B6440" s="42" t="s">
        <v>36</v>
      </c>
      <c r="C6440" s="42" t="s">
        <v>25757</v>
      </c>
      <c r="D6440" s="42" t="s">
        <v>27</v>
      </c>
      <c r="E6440" s="42" t="s">
        <v>1010</v>
      </c>
      <c r="F6440" s="42" t="s">
        <v>1011</v>
      </c>
      <c r="G6440" s="42" t="s">
        <v>11227</v>
      </c>
      <c r="H6440" s="7" t="s">
        <v>47</v>
      </c>
      <c r="I6440" s="42" t="s">
        <v>36</v>
      </c>
      <c r="J6440" s="42" t="s">
        <v>267</v>
      </c>
      <c r="K6440" s="8" t="s">
        <v>25098</v>
      </c>
      <c r="L6440" s="7" t="s">
        <v>804</v>
      </c>
      <c r="M6440" s="44">
        <v>398.8</v>
      </c>
      <c r="N6440" s="7">
        <v>1</v>
      </c>
      <c r="O6440" s="44">
        <v>398.8</v>
      </c>
      <c r="P6440" s="44">
        <v>145</v>
      </c>
      <c r="Q6440" s="44">
        <v>32.380000000000003</v>
      </c>
      <c r="R6440" s="44">
        <v>67.8</v>
      </c>
      <c r="S6440" s="44">
        <v>0</v>
      </c>
      <c r="T6440" s="44">
        <v>26.95</v>
      </c>
      <c r="U6440" s="44">
        <v>126.67</v>
      </c>
      <c r="V6440" s="49" t="s">
        <v>24715</v>
      </c>
      <c r="W6440" s="42" t="s">
        <v>34</v>
      </c>
      <c r="X6440" s="43">
        <v>123119564389</v>
      </c>
      <c r="Y6440" s="43">
        <v>45401316469</v>
      </c>
      <c r="Z6440" s="43" t="s">
        <v>7980</v>
      </c>
      <c r="AA6440" s="37" t="str">
        <f>VLOOKUP(J6440, sku!B:C, 2, FALSE)</f>
        <v>Travessa Fiat - Way - - - Uno Way - 2011 A 2021 - Preto</v>
      </c>
      <c r="AB6440" s="37" t="str">
        <f>VLOOKUP(J6440, sku!B:BM, 64, FALSE)</f>
        <v>Fabricação</v>
      </c>
      <c r="AC6440" s="37" t="str">
        <f>LEFT(pedidos[[#This Row],[SKU]],3)</f>
        <v>XFI</v>
      </c>
      <c r="AD6440" s="37" t="str" cm="1">
        <f t="array" aca="1" ref="AD6440" ca="1">IFERROR(
  INDEX(
    montadora[Montadora],
    MATCH(TRUE,LEFT(J6818,NÚCARACT(montadora[SKU Parcial]))=montadora[SKU Parcial],0)
  ),
  ""
)</f>
        <v/>
      </c>
    </row>
    <row r="6441" spans="1:30" x14ac:dyDescent="0.25">
      <c r="A6441" s="42" t="s">
        <v>25758</v>
      </c>
      <c r="B6441" s="42" t="s">
        <v>25759</v>
      </c>
      <c r="C6441" s="42" t="s">
        <v>25760</v>
      </c>
      <c r="D6441" s="42" t="s">
        <v>138</v>
      </c>
      <c r="E6441" s="42" t="s">
        <v>293</v>
      </c>
      <c r="F6441" s="42" t="s">
        <v>294</v>
      </c>
      <c r="G6441" s="42" t="s">
        <v>11227</v>
      </c>
      <c r="H6441" s="7" t="s">
        <v>47</v>
      </c>
      <c r="I6441" s="42" t="s">
        <v>36</v>
      </c>
      <c r="J6441" s="42" t="s">
        <v>267</v>
      </c>
      <c r="K6441" s="8" t="s">
        <v>25539</v>
      </c>
      <c r="L6441" s="7" t="s">
        <v>11229</v>
      </c>
      <c r="M6441" s="44">
        <v>398.8</v>
      </c>
      <c r="N6441" s="7">
        <v>1</v>
      </c>
      <c r="O6441" s="44">
        <v>398.8</v>
      </c>
      <c r="P6441" s="44">
        <v>145</v>
      </c>
      <c r="Q6441" s="44">
        <v>32.380000000000003</v>
      </c>
      <c r="R6441" s="44">
        <v>67.8</v>
      </c>
      <c r="S6441" s="44">
        <v>0</v>
      </c>
      <c r="T6441" s="44">
        <v>26.95</v>
      </c>
      <c r="U6441" s="44">
        <v>126.67</v>
      </c>
      <c r="V6441" s="49" t="s">
        <v>24715</v>
      </c>
      <c r="W6441" s="42" t="s">
        <v>89</v>
      </c>
      <c r="X6441" s="43">
        <v>123397855487</v>
      </c>
      <c r="Y6441" s="43">
        <v>45415545574</v>
      </c>
      <c r="Z6441" s="43" t="s">
        <v>7980</v>
      </c>
      <c r="AA6441" s="37" t="str">
        <f>VLOOKUP(J6441, sku!B:C, 2, FALSE)</f>
        <v>Travessa Fiat - Way - - - Uno Way - 2011 A 2021 - Preto</v>
      </c>
      <c r="AB6441" s="37" t="str">
        <f>VLOOKUP(J6441, sku!B:BM, 64, FALSE)</f>
        <v>Fabricação</v>
      </c>
      <c r="AC6441" s="37" t="str">
        <f>LEFT(pedidos[[#This Row],[SKU]],3)</f>
        <v>XFI</v>
      </c>
      <c r="AD6441" s="37" t="str" cm="1">
        <f t="array" aca="1" ref="AD6441" ca="1">IFERROR(
  INDEX(
    montadora[Montadora],
    MATCH(TRUE,LEFT(J6819,NÚCARACT(montadora[SKU Parcial]))=montadora[SKU Parcial],0)
  ),
  ""
)</f>
        <v/>
      </c>
    </row>
    <row r="6442" spans="1:30" x14ac:dyDescent="0.25">
      <c r="A6442" s="42" t="s">
        <v>25761</v>
      </c>
      <c r="B6442" s="42" t="s">
        <v>25762</v>
      </c>
      <c r="C6442" s="42" t="s">
        <v>25763</v>
      </c>
      <c r="D6442" s="42" t="s">
        <v>27</v>
      </c>
      <c r="E6442" s="42" t="s">
        <v>1010</v>
      </c>
      <c r="F6442" s="42" t="s">
        <v>1011</v>
      </c>
      <c r="G6442" s="42" t="s">
        <v>11227</v>
      </c>
      <c r="H6442" s="7" t="s">
        <v>47</v>
      </c>
      <c r="I6442" s="42" t="s">
        <v>36</v>
      </c>
      <c r="J6442" s="42" t="s">
        <v>267</v>
      </c>
      <c r="K6442" s="8" t="s">
        <v>25591</v>
      </c>
      <c r="L6442" s="7" t="s">
        <v>804</v>
      </c>
      <c r="M6442" s="44">
        <v>398.8</v>
      </c>
      <c r="N6442" s="7">
        <v>1</v>
      </c>
      <c r="O6442" s="44">
        <v>398.8</v>
      </c>
      <c r="P6442" s="44">
        <v>145</v>
      </c>
      <c r="Q6442" s="44">
        <v>32.380000000000003</v>
      </c>
      <c r="R6442" s="44">
        <v>67.8</v>
      </c>
      <c r="S6442" s="44">
        <v>0</v>
      </c>
      <c r="T6442" s="44">
        <v>26.95</v>
      </c>
      <c r="U6442" s="44">
        <v>126.67</v>
      </c>
      <c r="V6442" s="49" t="s">
        <v>24715</v>
      </c>
      <c r="W6442" s="42" t="s">
        <v>89</v>
      </c>
      <c r="X6442" s="43">
        <v>124231100192</v>
      </c>
      <c r="Y6442" s="43">
        <v>45427912541</v>
      </c>
      <c r="Z6442" s="43" t="s">
        <v>7980</v>
      </c>
      <c r="AA6442" s="37" t="str">
        <f>VLOOKUP(J6442, sku!B:C, 2, FALSE)</f>
        <v>Travessa Fiat - Way - - - Uno Way - 2011 A 2021 - Preto</v>
      </c>
      <c r="AB6442" s="37" t="str">
        <f>VLOOKUP(J6442, sku!B:BM, 64, FALSE)</f>
        <v>Fabricação</v>
      </c>
      <c r="AC6442" s="37" t="str">
        <f>LEFT(pedidos[[#This Row],[SKU]],3)</f>
        <v>XFI</v>
      </c>
      <c r="AD6442" s="37" t="str" cm="1">
        <f t="array" aca="1" ref="AD6442" ca="1">IFERROR(
  INDEX(
    montadora[Montadora],
    MATCH(TRUE,LEFT(J6820,NÚCARACT(montadora[SKU Parcial]))=montadora[SKU Parcial],0)
  ),
  ""
)</f>
        <v/>
      </c>
    </row>
    <row r="6443" spans="1:30" x14ac:dyDescent="0.25">
      <c r="A6443" s="42" t="s">
        <v>25764</v>
      </c>
      <c r="B6443" s="42" t="s">
        <v>36</v>
      </c>
      <c r="C6443" s="42" t="s">
        <v>2330</v>
      </c>
      <c r="D6443" s="42" t="s">
        <v>138</v>
      </c>
      <c r="E6443" s="42" t="s">
        <v>1478</v>
      </c>
      <c r="F6443" s="42" t="s">
        <v>266</v>
      </c>
      <c r="G6443" s="42" t="s">
        <v>11227</v>
      </c>
      <c r="H6443" s="7" t="s">
        <v>47</v>
      </c>
      <c r="I6443" s="42" t="s">
        <v>36</v>
      </c>
      <c r="J6443" s="42" t="s">
        <v>267</v>
      </c>
      <c r="K6443" s="8" t="s">
        <v>25555</v>
      </c>
      <c r="L6443" s="7" t="s">
        <v>11229</v>
      </c>
      <c r="M6443" s="44">
        <v>398.8</v>
      </c>
      <c r="N6443" s="7">
        <v>1</v>
      </c>
      <c r="O6443" s="44">
        <v>398.8</v>
      </c>
      <c r="P6443" s="44">
        <v>145</v>
      </c>
      <c r="Q6443" s="44">
        <v>32.380000000000003</v>
      </c>
      <c r="R6443" s="44">
        <v>67.8</v>
      </c>
      <c r="S6443" s="44">
        <v>0</v>
      </c>
      <c r="T6443" s="44">
        <v>26.95</v>
      </c>
      <c r="U6443" s="44">
        <v>126.67</v>
      </c>
      <c r="V6443" s="49" t="s">
        <v>24715</v>
      </c>
      <c r="W6443" s="42" t="s">
        <v>34</v>
      </c>
      <c r="X6443" s="43" t="s">
        <v>25765</v>
      </c>
      <c r="Y6443" s="43">
        <v>45432556892</v>
      </c>
      <c r="Z6443" s="43" t="s">
        <v>7980</v>
      </c>
      <c r="AA6443" s="37" t="str">
        <f>VLOOKUP(J6443, sku!B:C, 2, FALSE)</f>
        <v>Travessa Fiat - Way - - - Uno Way - 2011 A 2021 - Preto</v>
      </c>
      <c r="AB6443" s="37" t="str">
        <f>VLOOKUP(J6443, sku!B:BM, 64, FALSE)</f>
        <v>Fabricação</v>
      </c>
      <c r="AC6443" s="37" t="str">
        <f>LEFT(pedidos[[#This Row],[SKU]],3)</f>
        <v>XFI</v>
      </c>
      <c r="AD6443" s="37" t="str" cm="1">
        <f t="array" aca="1" ref="AD6443" ca="1">IFERROR(
  INDEX(
    montadora[Montadora],
    MATCH(TRUE,LEFT(J6821,NÚCARACT(montadora[SKU Parcial]))=montadora[SKU Parcial],0)
  ),
  ""
)</f>
        <v/>
      </c>
    </row>
    <row r="6444" spans="1:30" x14ac:dyDescent="0.25">
      <c r="A6444" s="42" t="s">
        <v>22520</v>
      </c>
      <c r="B6444" s="42" t="s">
        <v>22521</v>
      </c>
      <c r="C6444" s="42" t="s">
        <v>22522</v>
      </c>
      <c r="D6444" s="42" t="s">
        <v>97</v>
      </c>
      <c r="E6444" s="42" t="s">
        <v>222</v>
      </c>
      <c r="F6444" s="42" t="s">
        <v>223</v>
      </c>
      <c r="G6444" s="42" t="s">
        <v>11227</v>
      </c>
      <c r="H6444" s="7" t="s">
        <v>47</v>
      </c>
      <c r="I6444" s="42" t="s">
        <v>31</v>
      </c>
      <c r="J6444" s="42" t="s">
        <v>224</v>
      </c>
      <c r="K6444" s="8" t="s">
        <v>25619</v>
      </c>
      <c r="L6444" s="7" t="s">
        <v>11229</v>
      </c>
      <c r="M6444" s="44">
        <v>338.8</v>
      </c>
      <c r="N6444" s="7">
        <v>1</v>
      </c>
      <c r="O6444" s="44">
        <v>338.8</v>
      </c>
      <c r="P6444" s="44">
        <v>120</v>
      </c>
      <c r="Q6444" s="44">
        <v>27.51</v>
      </c>
      <c r="R6444" s="44">
        <v>57.6</v>
      </c>
      <c r="S6444" s="44">
        <v>0</v>
      </c>
      <c r="T6444" s="44">
        <v>26.95</v>
      </c>
      <c r="U6444" s="44">
        <v>106.74</v>
      </c>
      <c r="V6444" s="49" t="s">
        <v>24343</v>
      </c>
      <c r="W6444" s="42" t="s">
        <v>34</v>
      </c>
      <c r="X6444" s="43">
        <v>120783361994</v>
      </c>
      <c r="Y6444" s="43">
        <v>45273228778</v>
      </c>
      <c r="Z6444" s="43" t="s">
        <v>7980</v>
      </c>
      <c r="AA6444" s="37" t="str">
        <f>VLOOKUP(J6444, sku!B:C, 2, FALSE)</f>
        <v>Travessa Chevrolet - Style - - - Trailblazer - - - Prata</v>
      </c>
      <c r="AB6444" s="37" t="str">
        <f>VLOOKUP(J6444, sku!B:BM, 64, FALSE)</f>
        <v>Fabricação</v>
      </c>
      <c r="AC6444" s="37" t="str">
        <f>LEFT(pedidos[[#This Row],[SKU]],3)</f>
        <v>XGM</v>
      </c>
      <c r="AD6444" s="37" t="str" cm="1">
        <f t="array" aca="1" ref="AD6444" ca="1">IFERROR(
  INDEX(
    montadora[Montadora],
    MATCH(TRUE,LEFT(J6822,NÚCARACT(montadora[SKU Parcial]))=montadora[SKU Parcial],0)
  ),
  ""
)</f>
        <v/>
      </c>
    </row>
    <row r="6445" spans="1:30" x14ac:dyDescent="0.25">
      <c r="A6445" s="42" t="s">
        <v>22523</v>
      </c>
      <c r="B6445" s="42" t="s">
        <v>36</v>
      </c>
      <c r="C6445" s="42" t="s">
        <v>968</v>
      </c>
      <c r="D6445" s="42" t="s">
        <v>138</v>
      </c>
      <c r="E6445" s="42" t="s">
        <v>3719</v>
      </c>
      <c r="F6445" s="42" t="s">
        <v>3720</v>
      </c>
      <c r="G6445" s="42" t="s">
        <v>11227</v>
      </c>
      <c r="H6445" s="7" t="s">
        <v>47</v>
      </c>
      <c r="I6445" s="42" t="s">
        <v>31</v>
      </c>
      <c r="J6445" s="42" t="s">
        <v>179</v>
      </c>
      <c r="K6445" s="8" t="s">
        <v>25575</v>
      </c>
      <c r="L6445" s="7" t="s">
        <v>11229</v>
      </c>
      <c r="M6445" s="44">
        <v>338.8</v>
      </c>
      <c r="N6445" s="7">
        <v>1</v>
      </c>
      <c r="O6445" s="44">
        <v>338.8</v>
      </c>
      <c r="P6445" s="44">
        <v>120</v>
      </c>
      <c r="Q6445" s="44">
        <v>27.51</v>
      </c>
      <c r="R6445" s="44">
        <v>57.6</v>
      </c>
      <c r="S6445" s="44">
        <v>0</v>
      </c>
      <c r="T6445" s="44">
        <v>26.95</v>
      </c>
      <c r="U6445" s="44">
        <v>106.74</v>
      </c>
      <c r="V6445" s="49" t="s">
        <v>24343</v>
      </c>
      <c r="W6445" s="42" t="s">
        <v>34</v>
      </c>
      <c r="X6445" s="43">
        <v>121270971586</v>
      </c>
      <c r="Y6445" s="43">
        <v>45296092203</v>
      </c>
      <c r="Z6445" s="43" t="s">
        <v>7980</v>
      </c>
      <c r="AA6445" s="37" t="str">
        <f>VLOOKUP(J6445, sku!B:C, 2, FALSE)</f>
        <v>Travessa Jeep - Smart - - - Renegade - 2016 A 2025 - Preto</v>
      </c>
      <c r="AB6445" s="37" t="str">
        <f>VLOOKUP(J6445, sku!B:BM, 64, FALSE)</f>
        <v>Fabricação</v>
      </c>
      <c r="AC6445" s="37" t="str">
        <f>LEFT(pedidos[[#This Row],[SKU]],3)</f>
        <v>XJP</v>
      </c>
      <c r="AD6445" s="37" t="str" cm="1">
        <f t="array" aca="1" ref="AD6445" ca="1">IFERROR(
  INDEX(
    montadora[Montadora],
    MATCH(TRUE,LEFT(J6823,NÚCARACT(montadora[SKU Parcial]))=montadora[SKU Parcial],0)
  ),
  ""
)</f>
        <v/>
      </c>
    </row>
    <row r="6446" spans="1:30" x14ac:dyDescent="0.25">
      <c r="A6446" s="42" t="s">
        <v>22524</v>
      </c>
      <c r="B6446" s="42" t="s">
        <v>22525</v>
      </c>
      <c r="C6446" s="42" t="s">
        <v>65</v>
      </c>
      <c r="D6446" s="42" t="s">
        <v>420</v>
      </c>
      <c r="E6446" s="42" t="s">
        <v>1017</v>
      </c>
      <c r="F6446" s="42" t="s">
        <v>1018</v>
      </c>
      <c r="G6446" s="42" t="s">
        <v>11227</v>
      </c>
      <c r="H6446" s="7" t="s">
        <v>47</v>
      </c>
      <c r="I6446" s="42" t="s">
        <v>31</v>
      </c>
      <c r="J6446" s="42" t="s">
        <v>124</v>
      </c>
      <c r="K6446" s="8" t="s">
        <v>25599</v>
      </c>
      <c r="L6446" s="7" t="s">
        <v>804</v>
      </c>
      <c r="M6446" s="44">
        <v>338.8</v>
      </c>
      <c r="N6446" s="7">
        <v>1</v>
      </c>
      <c r="O6446" s="44">
        <v>338.8</v>
      </c>
      <c r="P6446" s="44">
        <v>120</v>
      </c>
      <c r="Q6446" s="44">
        <v>27.51</v>
      </c>
      <c r="R6446" s="44">
        <v>57.6</v>
      </c>
      <c r="S6446" s="44">
        <v>0</v>
      </c>
      <c r="T6446" s="44">
        <v>26.95</v>
      </c>
      <c r="U6446" s="44">
        <v>106.74</v>
      </c>
      <c r="V6446" s="49" t="s">
        <v>24343</v>
      </c>
      <c r="W6446" s="42" t="s">
        <v>34</v>
      </c>
      <c r="X6446" s="43">
        <v>121586353802</v>
      </c>
      <c r="Y6446" s="43">
        <v>45310217579</v>
      </c>
      <c r="Z6446" s="43" t="s">
        <v>7980</v>
      </c>
      <c r="AA6446" s="37" t="str">
        <f>VLOOKUP(J6446, sku!B:C, 2, FALSE)</f>
        <v>Travessa Mitsubishi - Tubular - - - Pajero Sport - - - Preto</v>
      </c>
      <c r="AB6446" s="37" t="str">
        <f>VLOOKUP(J6446, sku!B:BM, 64, FALSE)</f>
        <v>Fabricação</v>
      </c>
      <c r="AC6446" s="37" t="str">
        <f>LEFT(pedidos[[#This Row],[SKU]],3)</f>
        <v>XMT</v>
      </c>
      <c r="AD6446" s="37" t="str" cm="1">
        <f t="array" aca="1" ref="AD6446" ca="1">IFERROR(
  INDEX(
    montadora[Montadora],
    MATCH(TRUE,LEFT(J6824,NÚCARACT(montadora[SKU Parcial]))=montadora[SKU Parcial],0)
  ),
  ""
)</f>
        <v/>
      </c>
    </row>
    <row r="6447" spans="1:30" x14ac:dyDescent="0.25">
      <c r="A6447" s="42" t="s">
        <v>23628</v>
      </c>
      <c r="B6447" s="42" t="s">
        <v>36</v>
      </c>
      <c r="C6447" s="42" t="s">
        <v>23629</v>
      </c>
      <c r="D6447" s="42" t="s">
        <v>617</v>
      </c>
      <c r="E6447" s="42" t="s">
        <v>1017</v>
      </c>
      <c r="F6447" s="42" t="s">
        <v>1018</v>
      </c>
      <c r="G6447" s="42" t="s">
        <v>11227</v>
      </c>
      <c r="H6447" s="7" t="s">
        <v>47</v>
      </c>
      <c r="I6447" s="42" t="s">
        <v>31</v>
      </c>
      <c r="J6447" s="42" t="s">
        <v>124</v>
      </c>
      <c r="K6447" s="8" t="s">
        <v>25556</v>
      </c>
      <c r="L6447" s="7" t="s">
        <v>804</v>
      </c>
      <c r="M6447" s="44">
        <v>338.8</v>
      </c>
      <c r="N6447" s="7">
        <v>1</v>
      </c>
      <c r="O6447" s="44">
        <v>338.8</v>
      </c>
      <c r="P6447" s="44">
        <v>120</v>
      </c>
      <c r="Q6447" s="44">
        <v>27.51</v>
      </c>
      <c r="R6447" s="44">
        <v>57.6</v>
      </c>
      <c r="S6447" s="44">
        <v>0</v>
      </c>
      <c r="T6447" s="44">
        <v>26.95</v>
      </c>
      <c r="U6447" s="44">
        <v>106.74</v>
      </c>
      <c r="V6447" s="49" t="s">
        <v>24343</v>
      </c>
      <c r="W6447" s="42" t="s">
        <v>34</v>
      </c>
      <c r="X6447" s="43">
        <v>122119355586</v>
      </c>
      <c r="Y6447" s="43">
        <v>45334232697</v>
      </c>
      <c r="Z6447" s="43" t="s">
        <v>7980</v>
      </c>
      <c r="AA6447" s="37" t="str">
        <f>VLOOKUP(J6447, sku!B:C, 2, FALSE)</f>
        <v>Travessa Mitsubishi - Tubular - - - Pajero Sport - - - Preto</v>
      </c>
      <c r="AB6447" s="37" t="str">
        <f>VLOOKUP(J6447, sku!B:BM, 64, FALSE)</f>
        <v>Fabricação</v>
      </c>
      <c r="AC6447" s="37" t="str">
        <f>LEFT(pedidos[[#This Row],[SKU]],3)</f>
        <v>XMT</v>
      </c>
      <c r="AD6447" s="37" t="str" cm="1">
        <f t="array" aca="1" ref="AD6447" ca="1">IFERROR(
  INDEX(
    montadora[Montadora],
    MATCH(TRUE,LEFT(J6825,NÚCARACT(montadora[SKU Parcial]))=montadora[SKU Parcial],0)
  ),
  ""
)</f>
        <v/>
      </c>
    </row>
    <row r="6448" spans="1:30" x14ac:dyDescent="0.25">
      <c r="A6448" s="42" t="s">
        <v>23630</v>
      </c>
      <c r="B6448" s="42" t="s">
        <v>23631</v>
      </c>
      <c r="C6448" s="42" t="s">
        <v>23632</v>
      </c>
      <c r="D6448" s="42" t="s">
        <v>420</v>
      </c>
      <c r="E6448" s="42" t="s">
        <v>1017</v>
      </c>
      <c r="F6448" s="42" t="s">
        <v>1018</v>
      </c>
      <c r="G6448" s="42" t="s">
        <v>11227</v>
      </c>
      <c r="H6448" s="7" t="s">
        <v>47</v>
      </c>
      <c r="I6448" s="42" t="s">
        <v>36</v>
      </c>
      <c r="J6448" s="42" t="s">
        <v>124</v>
      </c>
      <c r="K6448" s="8" t="s">
        <v>25559</v>
      </c>
      <c r="L6448" s="7" t="s">
        <v>804</v>
      </c>
      <c r="M6448" s="44">
        <v>338.8</v>
      </c>
      <c r="N6448" s="7">
        <v>1</v>
      </c>
      <c r="O6448" s="44">
        <v>338.8</v>
      </c>
      <c r="P6448" s="44">
        <v>120</v>
      </c>
      <c r="Q6448" s="44">
        <v>27.51</v>
      </c>
      <c r="R6448" s="44">
        <v>57.6</v>
      </c>
      <c r="S6448" s="44">
        <v>0</v>
      </c>
      <c r="T6448" s="44">
        <v>26.95</v>
      </c>
      <c r="U6448" s="44">
        <v>106.74</v>
      </c>
      <c r="V6448" s="49" t="s">
        <v>24343</v>
      </c>
      <c r="W6448" s="42" t="s">
        <v>34</v>
      </c>
      <c r="X6448" s="43">
        <v>122410987298</v>
      </c>
      <c r="Y6448" s="43">
        <v>45345617007</v>
      </c>
      <c r="Z6448" s="43" t="s">
        <v>7980</v>
      </c>
      <c r="AA6448" s="37" t="str">
        <f>VLOOKUP(J6448, sku!B:C, 2, FALSE)</f>
        <v>Travessa Mitsubishi - Tubular - - - Pajero Sport - - - Preto</v>
      </c>
      <c r="AB6448" s="37" t="str">
        <f>VLOOKUP(J6448, sku!B:BM, 64, FALSE)</f>
        <v>Fabricação</v>
      </c>
      <c r="AC6448" s="37" t="str">
        <f>LEFT(pedidos[[#This Row],[SKU]],3)</f>
        <v>XMT</v>
      </c>
      <c r="AD6448" s="37" t="str" cm="1">
        <f t="array" aca="1" ref="AD6448" ca="1">IFERROR(
  INDEX(
    montadora[Montadora],
    MATCH(TRUE,LEFT(J6826,NÚCARACT(montadora[SKU Parcial]))=montadora[SKU Parcial],0)
  ),
  ""
)</f>
        <v/>
      </c>
    </row>
    <row r="6449" spans="1:30" x14ac:dyDescent="0.25">
      <c r="A6449" s="42" t="s">
        <v>23633</v>
      </c>
      <c r="B6449" s="42" t="s">
        <v>36</v>
      </c>
      <c r="C6449" s="42" t="s">
        <v>261</v>
      </c>
      <c r="D6449" s="42" t="s">
        <v>658</v>
      </c>
      <c r="E6449" s="42" t="s">
        <v>1231</v>
      </c>
      <c r="F6449" s="42" t="s">
        <v>1232</v>
      </c>
      <c r="G6449" s="42" t="s">
        <v>11227</v>
      </c>
      <c r="H6449" s="7" t="s">
        <v>47</v>
      </c>
      <c r="I6449" s="42" t="s">
        <v>36</v>
      </c>
      <c r="J6449" s="42" t="s">
        <v>716</v>
      </c>
      <c r="K6449" s="8" t="s">
        <v>25559</v>
      </c>
      <c r="L6449" s="7" t="s">
        <v>11229</v>
      </c>
      <c r="M6449" s="44">
        <v>338.8</v>
      </c>
      <c r="N6449" s="7">
        <v>1</v>
      </c>
      <c r="O6449" s="44">
        <v>338.8</v>
      </c>
      <c r="P6449" s="44">
        <v>120</v>
      </c>
      <c r="Q6449" s="44">
        <v>27.51</v>
      </c>
      <c r="R6449" s="44">
        <v>57.6</v>
      </c>
      <c r="S6449" s="44">
        <v>0</v>
      </c>
      <c r="T6449" s="44">
        <v>26.95</v>
      </c>
      <c r="U6449" s="44">
        <v>106.74</v>
      </c>
      <c r="V6449" s="49" t="s">
        <v>24343</v>
      </c>
      <c r="W6449" s="42" t="s">
        <v>34</v>
      </c>
      <c r="X6449" s="43">
        <v>121944623633</v>
      </c>
      <c r="Y6449" s="43">
        <v>45348280691</v>
      </c>
      <c r="Z6449" s="43" t="s">
        <v>7980</v>
      </c>
      <c r="AA6449" s="37" t="str">
        <f>VLOOKUP(J6449, sku!B:C, 2, FALSE)</f>
        <v>Travessa Chevrolet - Style - - - Trailblazer - - - Grafite</v>
      </c>
      <c r="AB6449" s="37" t="str">
        <f>VLOOKUP(J6449, sku!B:BM, 64, FALSE)</f>
        <v>Fabricação</v>
      </c>
      <c r="AC6449" s="37" t="str">
        <f>LEFT(pedidos[[#This Row],[SKU]],3)</f>
        <v>XGM</v>
      </c>
      <c r="AD6449" s="37" t="str" cm="1">
        <f t="array" aca="1" ref="AD6449" ca="1">IFERROR(
  INDEX(
    montadora[Montadora],
    MATCH(TRUE,LEFT(J6827,NÚCARACT(montadora[SKU Parcial]))=montadora[SKU Parcial],0)
  ),
  ""
)</f>
        <v/>
      </c>
    </row>
    <row r="6450" spans="1:30" x14ac:dyDescent="0.25">
      <c r="A6450" s="42" t="s">
        <v>23634</v>
      </c>
      <c r="B6450" s="42" t="s">
        <v>36</v>
      </c>
      <c r="C6450" s="42" t="s">
        <v>23635</v>
      </c>
      <c r="D6450" s="42" t="s">
        <v>420</v>
      </c>
      <c r="E6450" s="42" t="s">
        <v>1017</v>
      </c>
      <c r="F6450" s="42" t="s">
        <v>1018</v>
      </c>
      <c r="G6450" s="42" t="s">
        <v>11227</v>
      </c>
      <c r="H6450" s="7" t="s">
        <v>47</v>
      </c>
      <c r="I6450" s="42" t="s">
        <v>31</v>
      </c>
      <c r="J6450" s="42" t="s">
        <v>124</v>
      </c>
      <c r="K6450" s="8" t="s">
        <v>25559</v>
      </c>
      <c r="L6450" s="7" t="s">
        <v>804</v>
      </c>
      <c r="M6450" s="44">
        <v>338.8</v>
      </c>
      <c r="N6450" s="7">
        <v>1</v>
      </c>
      <c r="O6450" s="44">
        <v>338.8</v>
      </c>
      <c r="P6450" s="44">
        <v>120</v>
      </c>
      <c r="Q6450" s="44">
        <v>27.51</v>
      </c>
      <c r="R6450" s="44">
        <v>57.6</v>
      </c>
      <c r="S6450" s="44">
        <v>0</v>
      </c>
      <c r="T6450" s="44">
        <v>26.95</v>
      </c>
      <c r="U6450" s="44">
        <v>106.74</v>
      </c>
      <c r="V6450" s="49" t="s">
        <v>24343</v>
      </c>
      <c r="W6450" s="42" t="s">
        <v>34</v>
      </c>
      <c r="X6450" s="43">
        <v>121989707319</v>
      </c>
      <c r="Y6450" s="43">
        <v>45350020689</v>
      </c>
      <c r="Z6450" s="43" t="s">
        <v>7980</v>
      </c>
      <c r="AA6450" s="37" t="str">
        <f>VLOOKUP(J6450, sku!B:C, 2, FALSE)</f>
        <v>Travessa Mitsubishi - Tubular - - - Pajero Sport - - - Preto</v>
      </c>
      <c r="AB6450" s="37" t="str">
        <f>VLOOKUP(J6450, sku!B:BM, 64, FALSE)</f>
        <v>Fabricação</v>
      </c>
      <c r="AC6450" s="37" t="str">
        <f>LEFT(pedidos[[#This Row],[SKU]],3)</f>
        <v>XMT</v>
      </c>
      <c r="AD6450" s="37" t="str" cm="1">
        <f t="array" aca="1" ref="AD6450" ca="1">IFERROR(
  INDEX(
    montadora[Montadora],
    MATCH(TRUE,LEFT(J6828,NÚCARACT(montadora[SKU Parcial]))=montadora[SKU Parcial],0)
  ),
  ""
)</f>
        <v/>
      </c>
    </row>
    <row r="6451" spans="1:30" x14ac:dyDescent="0.25">
      <c r="A6451" s="42" t="s">
        <v>24720</v>
      </c>
      <c r="B6451" s="42" t="s">
        <v>24721</v>
      </c>
      <c r="C6451" s="42" t="s">
        <v>24722</v>
      </c>
      <c r="D6451" s="42" t="s">
        <v>191</v>
      </c>
      <c r="E6451" s="42" t="s">
        <v>3719</v>
      </c>
      <c r="F6451" s="42" t="s">
        <v>3720</v>
      </c>
      <c r="G6451" s="42" t="s">
        <v>11227</v>
      </c>
      <c r="H6451" s="7" t="s">
        <v>47</v>
      </c>
      <c r="I6451" s="42" t="s">
        <v>31</v>
      </c>
      <c r="J6451" s="42" t="s">
        <v>179</v>
      </c>
      <c r="K6451" s="8" t="s">
        <v>25593</v>
      </c>
      <c r="L6451" s="7" t="s">
        <v>11229</v>
      </c>
      <c r="M6451" s="44">
        <v>338.8</v>
      </c>
      <c r="N6451" s="7">
        <v>1</v>
      </c>
      <c r="O6451" s="44">
        <v>338.8</v>
      </c>
      <c r="P6451" s="44">
        <v>120</v>
      </c>
      <c r="Q6451" s="44">
        <v>27.51</v>
      </c>
      <c r="R6451" s="44">
        <v>57.6</v>
      </c>
      <c r="S6451" s="44">
        <v>0</v>
      </c>
      <c r="T6451" s="44">
        <v>26.95</v>
      </c>
      <c r="U6451" s="44">
        <v>106.74</v>
      </c>
      <c r="V6451" s="49" t="s">
        <v>24343</v>
      </c>
      <c r="W6451" s="42" t="s">
        <v>34</v>
      </c>
      <c r="X6451" s="43">
        <v>122383213507</v>
      </c>
      <c r="Y6451" s="43">
        <v>45367933256</v>
      </c>
      <c r="Z6451" s="43" t="s">
        <v>7980</v>
      </c>
      <c r="AA6451" s="37" t="str">
        <f>VLOOKUP(J6451, sku!B:C, 2, FALSE)</f>
        <v>Travessa Jeep - Smart - - - Renegade - 2016 A 2025 - Preto</v>
      </c>
      <c r="AB6451" s="37" t="str">
        <f>VLOOKUP(J6451, sku!B:BM, 64, FALSE)</f>
        <v>Fabricação</v>
      </c>
      <c r="AC6451" s="37" t="str">
        <f>LEFT(pedidos[[#This Row],[SKU]],3)</f>
        <v>XJP</v>
      </c>
      <c r="AD6451" s="37" t="str" cm="1">
        <f t="array" aca="1" ref="AD6451" ca="1">IFERROR(
  INDEX(
    montadora[Montadora],
    MATCH(TRUE,LEFT(J6829,NÚCARACT(montadora[SKU Parcial]))=montadora[SKU Parcial],0)
  ),
  ""
)</f>
        <v/>
      </c>
    </row>
    <row r="6452" spans="1:30" x14ac:dyDescent="0.25">
      <c r="A6452" s="42" t="s">
        <v>25207</v>
      </c>
      <c r="B6452" s="42" t="s">
        <v>36</v>
      </c>
      <c r="C6452" s="42" t="s">
        <v>25208</v>
      </c>
      <c r="D6452" s="42" t="s">
        <v>138</v>
      </c>
      <c r="E6452" s="42" t="s">
        <v>1253</v>
      </c>
      <c r="F6452" s="42" t="s">
        <v>1254</v>
      </c>
      <c r="G6452" s="42" t="s">
        <v>11227</v>
      </c>
      <c r="H6452" s="7" t="s">
        <v>47</v>
      </c>
      <c r="I6452" s="42" t="s">
        <v>31</v>
      </c>
      <c r="J6452" s="42" t="s">
        <v>668</v>
      </c>
      <c r="K6452" s="8" t="s">
        <v>25101</v>
      </c>
      <c r="L6452" s="7" t="s">
        <v>11229</v>
      </c>
      <c r="M6452" s="44">
        <v>338.8</v>
      </c>
      <c r="N6452" s="7">
        <v>1</v>
      </c>
      <c r="O6452" s="44">
        <v>338.8</v>
      </c>
      <c r="P6452" s="44">
        <v>120</v>
      </c>
      <c r="Q6452" s="44">
        <v>27.51</v>
      </c>
      <c r="R6452" s="44">
        <v>57.6</v>
      </c>
      <c r="S6452" s="44">
        <v>0</v>
      </c>
      <c r="T6452" s="44">
        <v>26.95</v>
      </c>
      <c r="U6452" s="44">
        <v>106.74</v>
      </c>
      <c r="V6452" s="49" t="s">
        <v>24343</v>
      </c>
      <c r="W6452" s="42" t="s">
        <v>34</v>
      </c>
      <c r="X6452" s="43">
        <v>122740594573</v>
      </c>
      <c r="Y6452" s="43">
        <v>45385204880</v>
      </c>
      <c r="Z6452" s="43" t="s">
        <v>7980</v>
      </c>
      <c r="AA6452" s="37" t="str">
        <f>VLOOKUP(J6452, sku!B:C, 2, FALSE)</f>
        <v>Travessa Jeep - Style - - - Compass - - - Preto</v>
      </c>
      <c r="AB6452" s="37" t="str">
        <f>VLOOKUP(J6452, sku!B:BM, 64, FALSE)</f>
        <v>Fabricação</v>
      </c>
      <c r="AC6452" s="37" t="str">
        <f>LEFT(pedidos[[#This Row],[SKU]],3)</f>
        <v>XJP</v>
      </c>
      <c r="AD6452" s="37" t="str" cm="1">
        <f t="array" aca="1" ref="AD6452" ca="1">IFERROR(
  INDEX(
    montadora[Montadora],
    MATCH(TRUE,LEFT(J6830,NÚCARACT(montadora[SKU Parcial]))=montadora[SKU Parcial],0)
  ),
  ""
)</f>
        <v/>
      </c>
    </row>
    <row r="6453" spans="1:30" x14ac:dyDescent="0.25">
      <c r="A6453" s="42" t="s">
        <v>25209</v>
      </c>
      <c r="B6453" s="42" t="s">
        <v>25210</v>
      </c>
      <c r="C6453" s="42" t="s">
        <v>925</v>
      </c>
      <c r="D6453" s="42" t="s">
        <v>191</v>
      </c>
      <c r="E6453" s="42" t="s">
        <v>1057</v>
      </c>
      <c r="F6453" s="42" t="s">
        <v>1058</v>
      </c>
      <c r="G6453" s="42" t="s">
        <v>11227</v>
      </c>
      <c r="H6453" s="7" t="s">
        <v>47</v>
      </c>
      <c r="I6453" s="42" t="s">
        <v>31</v>
      </c>
      <c r="J6453" s="42" t="s">
        <v>179</v>
      </c>
      <c r="K6453" s="8" t="s">
        <v>25106</v>
      </c>
      <c r="L6453" s="7" t="s">
        <v>804</v>
      </c>
      <c r="M6453" s="44">
        <v>338.8</v>
      </c>
      <c r="N6453" s="7">
        <v>1</v>
      </c>
      <c r="O6453" s="44">
        <v>338.8</v>
      </c>
      <c r="P6453" s="44">
        <v>120</v>
      </c>
      <c r="Q6453" s="44">
        <v>27.51</v>
      </c>
      <c r="R6453" s="44">
        <v>57.6</v>
      </c>
      <c r="S6453" s="44">
        <v>0</v>
      </c>
      <c r="T6453" s="44">
        <v>26.95</v>
      </c>
      <c r="U6453" s="44">
        <v>106.74</v>
      </c>
      <c r="V6453" s="49" t="s">
        <v>24343</v>
      </c>
      <c r="W6453" s="42" t="s">
        <v>34</v>
      </c>
      <c r="X6453" s="43">
        <v>123434991946</v>
      </c>
      <c r="Y6453" s="43">
        <v>45391467297</v>
      </c>
      <c r="Z6453" s="43" t="s">
        <v>7980</v>
      </c>
      <c r="AA6453" s="37" t="str">
        <f>VLOOKUP(J6453, sku!B:C, 2, FALSE)</f>
        <v>Travessa Jeep - Smart - - - Renegade - 2016 A 2025 - Preto</v>
      </c>
      <c r="AB6453" s="37" t="str">
        <f>VLOOKUP(J6453, sku!B:BM, 64, FALSE)</f>
        <v>Fabricação</v>
      </c>
      <c r="AC6453" s="37" t="str">
        <f>LEFT(pedidos[[#This Row],[SKU]],3)</f>
        <v>XJP</v>
      </c>
      <c r="AD6453" s="37" t="str" cm="1">
        <f t="array" aca="1" ref="AD6453" ca="1">IFERROR(
  INDEX(
    montadora[Montadora],
    MATCH(TRUE,LEFT(J6831,NÚCARACT(montadora[SKU Parcial]))=montadora[SKU Parcial],0)
  ),
  ""
)</f>
        <v/>
      </c>
    </row>
    <row r="6454" spans="1:30" x14ac:dyDescent="0.25">
      <c r="A6454" s="42" t="s">
        <v>25766</v>
      </c>
      <c r="B6454" s="42" t="s">
        <v>25767</v>
      </c>
      <c r="C6454" s="42" t="s">
        <v>2174</v>
      </c>
      <c r="D6454" s="42" t="s">
        <v>830</v>
      </c>
      <c r="E6454" s="42" t="s">
        <v>1017</v>
      </c>
      <c r="F6454" s="42" t="s">
        <v>1018</v>
      </c>
      <c r="G6454" s="42" t="s">
        <v>11227</v>
      </c>
      <c r="H6454" s="7" t="s">
        <v>47</v>
      </c>
      <c r="I6454" s="42" t="s">
        <v>31</v>
      </c>
      <c r="J6454" s="42" t="s">
        <v>124</v>
      </c>
      <c r="K6454" s="8" t="s">
        <v>25098</v>
      </c>
      <c r="L6454" s="7" t="s">
        <v>804</v>
      </c>
      <c r="M6454" s="44">
        <v>338.8</v>
      </c>
      <c r="N6454" s="7">
        <v>1</v>
      </c>
      <c r="O6454" s="44">
        <v>338.8</v>
      </c>
      <c r="P6454" s="44">
        <v>120</v>
      </c>
      <c r="Q6454" s="44">
        <v>27.51</v>
      </c>
      <c r="R6454" s="44">
        <v>57.6</v>
      </c>
      <c r="S6454" s="44">
        <v>0</v>
      </c>
      <c r="T6454" s="44">
        <v>26.95</v>
      </c>
      <c r="U6454" s="44">
        <v>106.74</v>
      </c>
      <c r="V6454" s="49" t="s">
        <v>24343</v>
      </c>
      <c r="W6454" s="42" t="s">
        <v>34</v>
      </c>
      <c r="X6454" s="43">
        <v>123111744975</v>
      </c>
      <c r="Y6454" s="43">
        <v>45400958341</v>
      </c>
      <c r="Z6454" s="43" t="s">
        <v>7980</v>
      </c>
      <c r="AA6454" s="37" t="str">
        <f>VLOOKUP(J6454, sku!B:C, 2, FALSE)</f>
        <v>Travessa Mitsubishi - Tubular - - - Pajero Sport - - - Preto</v>
      </c>
      <c r="AB6454" s="37" t="str">
        <f>VLOOKUP(J6454, sku!B:BM, 64, FALSE)</f>
        <v>Fabricação</v>
      </c>
      <c r="AC6454" s="37" t="str">
        <f>LEFT(pedidos[[#This Row],[SKU]],3)</f>
        <v>XMT</v>
      </c>
      <c r="AD6454" s="37" t="str" cm="1">
        <f t="array" aca="1" ref="AD6454" ca="1">IFERROR(
  INDEX(
    montadora[Montadora],
    MATCH(TRUE,LEFT(J6832,NÚCARACT(montadora[SKU Parcial]))=montadora[SKU Parcial],0)
  ),
  ""
)</f>
        <v/>
      </c>
    </row>
    <row r="6455" spans="1:30" x14ac:dyDescent="0.25">
      <c r="A6455" s="42" t="s">
        <v>25768</v>
      </c>
      <c r="B6455" s="42" t="s">
        <v>36</v>
      </c>
      <c r="C6455" s="42" t="s">
        <v>1400</v>
      </c>
      <c r="D6455" s="42" t="s">
        <v>188</v>
      </c>
      <c r="E6455" s="42" t="s">
        <v>1393</v>
      </c>
      <c r="F6455" s="42" t="s">
        <v>1394</v>
      </c>
      <c r="G6455" s="42" t="s">
        <v>11227</v>
      </c>
      <c r="H6455" s="7" t="s">
        <v>47</v>
      </c>
      <c r="I6455" s="42" t="s">
        <v>36</v>
      </c>
      <c r="J6455" s="42" t="s">
        <v>1401</v>
      </c>
      <c r="K6455" s="8" t="s">
        <v>25549</v>
      </c>
      <c r="L6455" s="7" t="s">
        <v>11229</v>
      </c>
      <c r="M6455" s="44">
        <v>338.8</v>
      </c>
      <c r="N6455" s="7">
        <v>1</v>
      </c>
      <c r="O6455" s="44">
        <v>338.8</v>
      </c>
      <c r="P6455" s="44">
        <v>120</v>
      </c>
      <c r="Q6455" s="44">
        <v>27.51</v>
      </c>
      <c r="R6455" s="44">
        <v>57.6</v>
      </c>
      <c r="S6455" s="44">
        <v>0</v>
      </c>
      <c r="T6455" s="44">
        <v>26.95</v>
      </c>
      <c r="U6455" s="44">
        <v>106.74</v>
      </c>
      <c r="V6455" s="49" t="s">
        <v>24343</v>
      </c>
      <c r="W6455" s="42" t="s">
        <v>34</v>
      </c>
      <c r="X6455" s="43">
        <v>123192121397</v>
      </c>
      <c r="Y6455" s="43">
        <v>45404731327</v>
      </c>
      <c r="Z6455" s="43" t="s">
        <v>7980</v>
      </c>
      <c r="AA6455" s="37" t="str">
        <f>VLOOKUP(J6455, sku!B:C, 2, FALSE)</f>
        <v>Travessa Fiat - Smart - - - Strada Ranch - 2020 A 2025 - Prata</v>
      </c>
      <c r="AB6455" s="37" t="str">
        <f>VLOOKUP(J6455, sku!B:BM, 64, FALSE)</f>
        <v>Fabricação</v>
      </c>
      <c r="AC6455" s="37" t="str">
        <f>LEFT(pedidos[[#This Row],[SKU]],3)</f>
        <v>XFI</v>
      </c>
      <c r="AD6455" s="37" t="str" cm="1">
        <f t="array" aca="1" ref="AD6455" ca="1">IFERROR(
  INDEX(
    montadora[Montadora],
    MATCH(TRUE,LEFT(J6833,NÚCARACT(montadora[SKU Parcial]))=montadora[SKU Parcial],0)
  ),
  ""
)</f>
        <v/>
      </c>
    </row>
    <row r="6456" spans="1:30" x14ac:dyDescent="0.25">
      <c r="A6456" s="42" t="s">
        <v>25769</v>
      </c>
      <c r="B6456" s="42" t="s">
        <v>36</v>
      </c>
      <c r="C6456" s="42" t="s">
        <v>25770</v>
      </c>
      <c r="D6456" s="42" t="s">
        <v>5391</v>
      </c>
      <c r="E6456" s="42" t="s">
        <v>235</v>
      </c>
      <c r="F6456" s="42" t="s">
        <v>236</v>
      </c>
      <c r="G6456" s="42" t="s">
        <v>11227</v>
      </c>
      <c r="H6456" s="7" t="s">
        <v>47</v>
      </c>
      <c r="I6456" s="42" t="s">
        <v>31</v>
      </c>
      <c r="J6456" s="42" t="s">
        <v>215</v>
      </c>
      <c r="K6456" s="8" t="s">
        <v>25555</v>
      </c>
      <c r="L6456" s="7" t="s">
        <v>11229</v>
      </c>
      <c r="M6456" s="44">
        <v>338.8</v>
      </c>
      <c r="N6456" s="7">
        <v>1</v>
      </c>
      <c r="O6456" s="44">
        <v>369.79</v>
      </c>
      <c r="P6456" s="44">
        <v>120</v>
      </c>
      <c r="Q6456" s="44">
        <v>27.51</v>
      </c>
      <c r="R6456" s="44">
        <v>57.6</v>
      </c>
      <c r="S6456" s="44">
        <v>30.99</v>
      </c>
      <c r="T6456" s="44">
        <v>26.95</v>
      </c>
      <c r="U6456" s="44">
        <v>106.74</v>
      </c>
      <c r="V6456" s="49" t="s">
        <v>24343</v>
      </c>
      <c r="W6456" s="42" t="s">
        <v>34</v>
      </c>
      <c r="X6456" s="43">
        <v>124318541612</v>
      </c>
      <c r="Y6456" s="43">
        <v>45431354946</v>
      </c>
      <c r="Z6456" s="43" t="s">
        <v>7980</v>
      </c>
      <c r="AA6456" s="37" t="str">
        <f>VLOOKUP(J6456, sku!B:C, 2, FALSE)</f>
        <v>Travessa Ford - Smart - - - Bronco - 2020 A 2024 - Preto</v>
      </c>
      <c r="AB6456" s="37" t="str">
        <f>VLOOKUP(J6456, sku!B:BM, 64, FALSE)</f>
        <v>Fabricação</v>
      </c>
      <c r="AC6456" s="37" t="str">
        <f>LEFT(pedidos[[#This Row],[SKU]],3)</f>
        <v>XFD</v>
      </c>
      <c r="AD6456" s="37" t="str" cm="1">
        <f t="array" aca="1" ref="AD6456" ca="1">IFERROR(
  INDEX(
    montadora[Montadora],
    MATCH(TRUE,LEFT(J6834,NÚCARACT(montadora[SKU Parcial]))=montadora[SKU Parcial],0)
  ),
  ""
)</f>
        <v/>
      </c>
    </row>
    <row r="6457" spans="1:30" x14ac:dyDescent="0.25">
      <c r="A6457" s="42" t="s">
        <v>23626</v>
      </c>
      <c r="B6457" s="42" t="s">
        <v>23627</v>
      </c>
      <c r="C6457" s="42" t="s">
        <v>637</v>
      </c>
      <c r="D6457" s="42" t="s">
        <v>27</v>
      </c>
      <c r="E6457" s="42" t="s">
        <v>2298</v>
      </c>
      <c r="F6457" s="42" t="s">
        <v>1808</v>
      </c>
      <c r="G6457" s="42" t="s">
        <v>11227</v>
      </c>
      <c r="H6457" s="7" t="s">
        <v>47</v>
      </c>
      <c r="I6457" s="42" t="s">
        <v>31</v>
      </c>
      <c r="J6457" s="42" t="s">
        <v>1809</v>
      </c>
      <c r="K6457" s="8" t="s">
        <v>25600</v>
      </c>
      <c r="L6457" s="7" t="s">
        <v>33</v>
      </c>
      <c r="M6457" s="44">
        <v>99.9</v>
      </c>
      <c r="N6457" s="7">
        <v>1</v>
      </c>
      <c r="O6457" s="44">
        <v>101.49</v>
      </c>
      <c r="P6457" s="44">
        <v>37.159999999999997</v>
      </c>
      <c r="Q6457" s="44">
        <v>0</v>
      </c>
      <c r="R6457" s="44">
        <v>16.98</v>
      </c>
      <c r="S6457" s="44">
        <v>1.59</v>
      </c>
      <c r="T6457" s="44">
        <v>14.31</v>
      </c>
      <c r="U6457" s="44">
        <v>31.45</v>
      </c>
      <c r="V6457" s="49" t="s">
        <v>24723</v>
      </c>
      <c r="W6457" s="42" t="s">
        <v>34</v>
      </c>
      <c r="X6457" s="43">
        <v>121336711547</v>
      </c>
      <c r="Y6457" s="43">
        <v>45320962265</v>
      </c>
      <c r="Z6457" s="43" t="s">
        <v>7980</v>
      </c>
      <c r="AA6457" s="37" t="str">
        <f>VLOOKUP(J6457, sku!B:C, 2, FALSE)</f>
        <v>Cabo de Chupeta Coaxial de Transferência de Carga de Bateria 12/24V 800 Amper, PVC, CCA 3 Metros</v>
      </c>
      <c r="AB6457" s="37" t="str">
        <f>VLOOKUP(J6457, sku!B:BM, 64, FALSE)</f>
        <v>Importação</v>
      </c>
      <c r="AC6457" s="37" t="str">
        <f>LEFT(pedidos[[#This Row],[SKU]],3)</f>
        <v>1EC</v>
      </c>
      <c r="AD6457" s="37" t="str" cm="1">
        <f t="array" aca="1" ref="AD6457" ca="1">IFERROR(
  INDEX(
    montadora[Montadora],
    MATCH(TRUE,LEFT(J6835,NÚCARACT(montadora[SKU Parcial]))=montadora[SKU Parcial],0)
  ),
  ""
)</f>
        <v/>
      </c>
    </row>
    <row r="6458" spans="1:30" x14ac:dyDescent="0.25">
      <c r="A6458" s="42" t="s">
        <v>22526</v>
      </c>
      <c r="B6458" s="42" t="s">
        <v>22527</v>
      </c>
      <c r="C6458" s="42" t="s">
        <v>3485</v>
      </c>
      <c r="D6458" s="42" t="s">
        <v>138</v>
      </c>
      <c r="E6458" s="42" t="s">
        <v>247</v>
      </c>
      <c r="F6458" s="42" t="s">
        <v>248</v>
      </c>
      <c r="G6458" s="42" t="s">
        <v>11227</v>
      </c>
      <c r="H6458" s="7" t="s">
        <v>47</v>
      </c>
      <c r="I6458" s="42" t="s">
        <v>31</v>
      </c>
      <c r="J6458" s="42" t="s">
        <v>253</v>
      </c>
      <c r="K6458" s="8" t="s">
        <v>25573</v>
      </c>
      <c r="L6458" s="7" t="s">
        <v>11229</v>
      </c>
      <c r="M6458" s="44">
        <v>337.8</v>
      </c>
      <c r="N6458" s="7">
        <v>1</v>
      </c>
      <c r="O6458" s="44">
        <v>337.8</v>
      </c>
      <c r="P6458" s="44">
        <v>120</v>
      </c>
      <c r="Q6458" s="44">
        <v>27.43</v>
      </c>
      <c r="R6458" s="44">
        <v>57.43</v>
      </c>
      <c r="S6458" s="44">
        <v>0</v>
      </c>
      <c r="T6458" s="44">
        <v>26.95</v>
      </c>
      <c r="U6458" s="44">
        <v>105.99</v>
      </c>
      <c r="V6458" s="49" t="s">
        <v>24344</v>
      </c>
      <c r="W6458" s="42" t="s">
        <v>34</v>
      </c>
      <c r="X6458" s="43">
        <v>120956326696</v>
      </c>
      <c r="Y6458" s="43">
        <v>45280307463</v>
      </c>
      <c r="Z6458" s="43" t="s">
        <v>7980</v>
      </c>
      <c r="AA6458" s="37" t="str">
        <f>VLOOKUP(J6458, sku!B:C, 2, FALSE)</f>
        <v>Travessa Fiat - Smart - - - Strada Locker (Cabine Dupla) - 2019 - Preto</v>
      </c>
      <c r="AB6458" s="37" t="str">
        <f>VLOOKUP(J6458, sku!B:BM, 64, FALSE)</f>
        <v>Fabricação</v>
      </c>
      <c r="AC6458" s="37" t="str">
        <f>LEFT(pedidos[[#This Row],[SKU]],3)</f>
        <v>XFI</v>
      </c>
      <c r="AD6458" s="37" t="str" cm="1">
        <f t="array" aca="1" ref="AD6458" ca="1">IFERROR(
  INDEX(
    montadora[Montadora],
    MATCH(TRUE,LEFT(J6836,NÚCARACT(montadora[SKU Parcial]))=montadora[SKU Parcial],0)
  ),
  ""
)</f>
        <v/>
      </c>
    </row>
    <row r="6459" spans="1:30" x14ac:dyDescent="0.25">
      <c r="A6459" s="42" t="s">
        <v>22528</v>
      </c>
      <c r="B6459" s="42" t="s">
        <v>36</v>
      </c>
      <c r="C6459" s="42" t="s">
        <v>935</v>
      </c>
      <c r="D6459" s="42" t="s">
        <v>319</v>
      </c>
      <c r="E6459" s="42" t="s">
        <v>247</v>
      </c>
      <c r="F6459" s="42" t="s">
        <v>248</v>
      </c>
      <c r="G6459" s="42" t="s">
        <v>11227</v>
      </c>
      <c r="H6459" s="7" t="s">
        <v>47</v>
      </c>
      <c r="I6459" s="42" t="s">
        <v>36</v>
      </c>
      <c r="J6459" s="42" t="s">
        <v>16567</v>
      </c>
      <c r="K6459" s="8" t="s">
        <v>25574</v>
      </c>
      <c r="L6459" s="7" t="s">
        <v>11229</v>
      </c>
      <c r="M6459" s="44">
        <v>337.8</v>
      </c>
      <c r="N6459" s="7">
        <v>1</v>
      </c>
      <c r="O6459" s="44">
        <v>337.8</v>
      </c>
      <c r="P6459" s="44">
        <v>120</v>
      </c>
      <c r="Q6459" s="44">
        <v>27.43</v>
      </c>
      <c r="R6459" s="44">
        <v>57.43</v>
      </c>
      <c r="S6459" s="44">
        <v>0</v>
      </c>
      <c r="T6459" s="44">
        <v>26.95</v>
      </c>
      <c r="U6459" s="44">
        <v>105.99</v>
      </c>
      <c r="V6459" s="49" t="s">
        <v>24344</v>
      </c>
      <c r="W6459" s="42" t="s">
        <v>34</v>
      </c>
      <c r="X6459" s="43">
        <v>121121292110</v>
      </c>
      <c r="Y6459" s="43">
        <v>45288735331</v>
      </c>
      <c r="Z6459" s="43" t="s">
        <v>7980</v>
      </c>
      <c r="AA6459" s="37" t="str">
        <f>VLOOKUP(J6459, sku!B:C, 2, FALSE)</f>
        <v>Travessa Fiat - Smart - - - Freemont - 2011 A 2016 - Preto</v>
      </c>
      <c r="AB6459" s="37" t="str">
        <f>VLOOKUP(J6459, sku!B:BM, 64, FALSE)</f>
        <v>Fabricação</v>
      </c>
      <c r="AC6459" s="37" t="str">
        <f>LEFT(pedidos[[#This Row],[SKU]],3)</f>
        <v>XFI</v>
      </c>
      <c r="AD6459" s="37" t="str" cm="1">
        <f t="array" aca="1" ref="AD6459" ca="1">IFERROR(
  INDEX(
    montadora[Montadora],
    MATCH(TRUE,LEFT(J6837,NÚCARACT(montadora[SKU Parcial]))=montadora[SKU Parcial],0)
  ),
  ""
)</f>
        <v/>
      </c>
    </row>
    <row r="6460" spans="1:30" x14ac:dyDescent="0.25">
      <c r="A6460" s="42" t="s">
        <v>24724</v>
      </c>
      <c r="B6460" s="42" t="s">
        <v>36</v>
      </c>
      <c r="C6460" s="42" t="s">
        <v>470</v>
      </c>
      <c r="D6460" s="42" t="s">
        <v>617</v>
      </c>
      <c r="E6460" s="42" t="s">
        <v>1462</v>
      </c>
      <c r="F6460" s="42" t="s">
        <v>1463</v>
      </c>
      <c r="G6460" s="42" t="s">
        <v>11227</v>
      </c>
      <c r="H6460" s="7" t="s">
        <v>47</v>
      </c>
      <c r="I6460" s="42" t="s">
        <v>36</v>
      </c>
      <c r="J6460" s="42" t="s">
        <v>841</v>
      </c>
      <c r="K6460" s="8" t="s">
        <v>25532</v>
      </c>
      <c r="L6460" s="7" t="s">
        <v>11229</v>
      </c>
      <c r="M6460" s="44">
        <v>337.8</v>
      </c>
      <c r="N6460" s="7">
        <v>1</v>
      </c>
      <c r="O6460" s="44">
        <v>337.8</v>
      </c>
      <c r="P6460" s="44">
        <v>120</v>
      </c>
      <c r="Q6460" s="44">
        <v>27.43</v>
      </c>
      <c r="R6460" s="44">
        <v>57.43</v>
      </c>
      <c r="S6460" s="44">
        <v>0</v>
      </c>
      <c r="T6460" s="44">
        <v>26.95</v>
      </c>
      <c r="U6460" s="44">
        <v>105.99</v>
      </c>
      <c r="V6460" s="49" t="s">
        <v>24344</v>
      </c>
      <c r="W6460" s="42" t="s">
        <v>34</v>
      </c>
      <c r="X6460" s="43" t="s">
        <v>24725</v>
      </c>
      <c r="Y6460" s="43">
        <v>45362371428</v>
      </c>
      <c r="Z6460" s="43" t="s">
        <v>7980</v>
      </c>
      <c r="AA6460" s="37" t="str">
        <f>VLOOKUP(J6460, sku!B:C, 2, FALSE)</f>
        <v>Travessa Volkswagen - Smart - - - Taos - - - Preto</v>
      </c>
      <c r="AB6460" s="37" t="str">
        <f>VLOOKUP(J6460, sku!B:BM, 64, FALSE)</f>
        <v>Fabricação</v>
      </c>
      <c r="AC6460" s="37" t="str">
        <f>LEFT(pedidos[[#This Row],[SKU]],3)</f>
        <v>XVW</v>
      </c>
      <c r="AD6460" s="37" t="str" cm="1">
        <f t="array" aca="1" ref="AD6460" ca="1">IFERROR(
  INDEX(
    montadora[Montadora],
    MATCH(TRUE,LEFT(J6838,NÚCARACT(montadora[SKU Parcial]))=montadora[SKU Parcial],0)
  ),
  ""
)</f>
        <v/>
      </c>
    </row>
    <row r="6461" spans="1:30" x14ac:dyDescent="0.25">
      <c r="A6461" s="42" t="s">
        <v>23636</v>
      </c>
      <c r="B6461" s="42" t="s">
        <v>23637</v>
      </c>
      <c r="C6461" s="42" t="s">
        <v>353</v>
      </c>
      <c r="D6461" s="42" t="s">
        <v>45</v>
      </c>
      <c r="E6461" s="42" t="s">
        <v>258</v>
      </c>
      <c r="F6461" s="42" t="s">
        <v>178</v>
      </c>
      <c r="G6461" s="42" t="s">
        <v>11227</v>
      </c>
      <c r="H6461" s="7" t="s">
        <v>47</v>
      </c>
      <c r="I6461" s="42" t="s">
        <v>31</v>
      </c>
      <c r="J6461" s="42" t="s">
        <v>179</v>
      </c>
      <c r="K6461" s="8" t="s">
        <v>25556</v>
      </c>
      <c r="L6461" s="7" t="s">
        <v>804</v>
      </c>
      <c r="M6461" s="44">
        <v>337.77</v>
      </c>
      <c r="N6461" s="7">
        <v>1</v>
      </c>
      <c r="O6461" s="44">
        <v>337.77</v>
      </c>
      <c r="P6461" s="44">
        <v>120</v>
      </c>
      <c r="Q6461" s="44">
        <v>27.43</v>
      </c>
      <c r="R6461" s="44">
        <v>57.42</v>
      </c>
      <c r="S6461" s="44">
        <v>0</v>
      </c>
      <c r="T6461" s="44">
        <v>26.95</v>
      </c>
      <c r="U6461" s="44">
        <v>105.97</v>
      </c>
      <c r="V6461" s="49" t="s">
        <v>24345</v>
      </c>
      <c r="W6461" s="42" t="s">
        <v>34</v>
      </c>
      <c r="X6461" s="43">
        <v>122115014888</v>
      </c>
      <c r="Y6461" s="43">
        <v>45333993359</v>
      </c>
      <c r="Z6461" s="43" t="s">
        <v>7980</v>
      </c>
      <c r="AA6461" s="37" t="str">
        <f>VLOOKUP(J6461, sku!B:C, 2, FALSE)</f>
        <v>Travessa Jeep - Smart - - - Renegade - 2016 A 2025 - Preto</v>
      </c>
      <c r="AB6461" s="37" t="str">
        <f>VLOOKUP(J6461, sku!B:BM, 64, FALSE)</f>
        <v>Fabricação</v>
      </c>
      <c r="AC6461" s="37" t="str">
        <f>LEFT(pedidos[[#This Row],[SKU]],3)</f>
        <v>XJP</v>
      </c>
      <c r="AD6461" s="37" t="str" cm="1">
        <f t="array" aca="1" ref="AD6461" ca="1">IFERROR(
  INDEX(
    montadora[Montadora],
    MATCH(TRUE,LEFT(J6839,NÚCARACT(montadora[SKU Parcial]))=montadora[SKU Parcial],0)
  ),
  ""
)</f>
        <v/>
      </c>
    </row>
    <row r="6462" spans="1:30" x14ac:dyDescent="0.25">
      <c r="A6462" s="42" t="s">
        <v>24726</v>
      </c>
      <c r="B6462" s="42" t="s">
        <v>24727</v>
      </c>
      <c r="C6462" s="42" t="s">
        <v>199</v>
      </c>
      <c r="D6462" s="42" t="s">
        <v>27</v>
      </c>
      <c r="E6462" s="42" t="s">
        <v>258</v>
      </c>
      <c r="F6462" s="42" t="s">
        <v>178</v>
      </c>
      <c r="G6462" s="42" t="s">
        <v>11227</v>
      </c>
      <c r="H6462" s="7" t="s">
        <v>47</v>
      </c>
      <c r="I6462" s="42" t="s">
        <v>36</v>
      </c>
      <c r="J6462" s="42" t="s">
        <v>179</v>
      </c>
      <c r="K6462" s="8" t="s">
        <v>25593</v>
      </c>
      <c r="L6462" s="7" t="s">
        <v>804</v>
      </c>
      <c r="M6462" s="44">
        <v>337.77</v>
      </c>
      <c r="N6462" s="7">
        <v>1</v>
      </c>
      <c r="O6462" s="44">
        <v>337.77</v>
      </c>
      <c r="P6462" s="44">
        <v>120</v>
      </c>
      <c r="Q6462" s="44">
        <v>27.43</v>
      </c>
      <c r="R6462" s="44">
        <v>57.42</v>
      </c>
      <c r="S6462" s="44">
        <v>0</v>
      </c>
      <c r="T6462" s="44">
        <v>26.95</v>
      </c>
      <c r="U6462" s="44">
        <v>105.97</v>
      </c>
      <c r="V6462" s="49" t="s">
        <v>24345</v>
      </c>
      <c r="W6462" s="42" t="s">
        <v>34</v>
      </c>
      <c r="X6462" s="43">
        <v>122959660986</v>
      </c>
      <c r="Y6462" s="43">
        <v>45370473988</v>
      </c>
      <c r="Z6462" s="43" t="s">
        <v>7980</v>
      </c>
      <c r="AA6462" s="37" t="str">
        <f>VLOOKUP(J6462, sku!B:C, 2, FALSE)</f>
        <v>Travessa Jeep - Smart - - - Renegade - 2016 A 2025 - Preto</v>
      </c>
      <c r="AB6462" s="37" t="str">
        <f>VLOOKUP(J6462, sku!B:BM, 64, FALSE)</f>
        <v>Fabricação</v>
      </c>
      <c r="AC6462" s="37" t="str">
        <f>LEFT(pedidos[[#This Row],[SKU]],3)</f>
        <v>XJP</v>
      </c>
      <c r="AD6462" s="37" t="str" cm="1">
        <f t="array" aca="1" ref="AD6462" ca="1">IFERROR(
  INDEX(
    montadora[Montadora],
    MATCH(TRUE,LEFT(J6840,NÚCARACT(montadora[SKU Parcial]))=montadora[SKU Parcial],0)
  ),
  ""
)</f>
        <v/>
      </c>
    </row>
    <row r="6463" spans="1:30" x14ac:dyDescent="0.25">
      <c r="A6463" s="42" t="s">
        <v>22529</v>
      </c>
      <c r="B6463" s="42" t="s">
        <v>36</v>
      </c>
      <c r="C6463" s="42" t="s">
        <v>121</v>
      </c>
      <c r="D6463" s="42" t="s">
        <v>27</v>
      </c>
      <c r="E6463" s="42" t="s">
        <v>1205</v>
      </c>
      <c r="F6463" s="42" t="s">
        <v>844</v>
      </c>
      <c r="G6463" s="42" t="s">
        <v>11227</v>
      </c>
      <c r="H6463" s="7" t="s">
        <v>47</v>
      </c>
      <c r="I6463" s="42" t="s">
        <v>31</v>
      </c>
      <c r="J6463" s="42" t="s">
        <v>3920</v>
      </c>
      <c r="K6463" s="8" t="s">
        <v>25557</v>
      </c>
      <c r="L6463" s="7" t="s">
        <v>804</v>
      </c>
      <c r="M6463" s="44">
        <v>336.8</v>
      </c>
      <c r="N6463" s="7">
        <v>1</v>
      </c>
      <c r="O6463" s="44">
        <v>336.8</v>
      </c>
      <c r="P6463" s="44">
        <v>120</v>
      </c>
      <c r="Q6463" s="44">
        <v>27.35</v>
      </c>
      <c r="R6463" s="44">
        <v>57.26</v>
      </c>
      <c r="S6463" s="44">
        <v>0</v>
      </c>
      <c r="T6463" s="44">
        <v>26.95</v>
      </c>
      <c r="U6463" s="44">
        <v>105.24</v>
      </c>
      <c r="V6463" s="49" t="s">
        <v>24728</v>
      </c>
      <c r="W6463" s="42" t="s">
        <v>34</v>
      </c>
      <c r="X6463" s="43">
        <v>120369530781</v>
      </c>
      <c r="Y6463" s="43">
        <v>45277066827</v>
      </c>
      <c r="Z6463" s="43" t="s">
        <v>7980</v>
      </c>
      <c r="AA6463" s="37" t="str">
        <f>VLOOKUP(J6463, sku!B:C, 2, FALSE)</f>
        <v>Travessa Geral - Smart - - - - - - - Prata</v>
      </c>
      <c r="AB6463" s="37" t="str">
        <f>VLOOKUP(J6463, sku!B:BM, 64, FALSE)</f>
        <v>Fabricação</v>
      </c>
      <c r="AC6463" s="37" t="str">
        <f>LEFT(pedidos[[#This Row],[SKU]],3)</f>
        <v>XSM</v>
      </c>
      <c r="AD6463" s="37" t="str" cm="1">
        <f t="array" aca="1" ref="AD6463" ca="1">IFERROR(
  INDEX(
    montadora[Montadora],
    MATCH(TRUE,LEFT(J6841,NÚCARACT(montadora[SKU Parcial]))=montadora[SKU Parcial],0)
  ),
  ""
)</f>
        <v/>
      </c>
    </row>
    <row r="6464" spans="1:30" x14ac:dyDescent="0.25">
      <c r="A6464" s="42" t="s">
        <v>25211</v>
      </c>
      <c r="B6464" s="42" t="s">
        <v>25212</v>
      </c>
      <c r="C6464" s="42" t="s">
        <v>4981</v>
      </c>
      <c r="D6464" s="42" t="s">
        <v>27</v>
      </c>
      <c r="E6464" s="42" t="s">
        <v>235</v>
      </c>
      <c r="F6464" s="42" t="s">
        <v>4009</v>
      </c>
      <c r="G6464" s="42" t="s">
        <v>11227</v>
      </c>
      <c r="H6464" s="7" t="s">
        <v>47</v>
      </c>
      <c r="I6464" s="42" t="s">
        <v>31</v>
      </c>
      <c r="J6464" s="42" t="s">
        <v>17172</v>
      </c>
      <c r="K6464" s="8" t="s">
        <v>25101</v>
      </c>
      <c r="L6464" s="7" t="s">
        <v>11229</v>
      </c>
      <c r="M6464" s="44">
        <v>336.8</v>
      </c>
      <c r="N6464" s="7">
        <v>1</v>
      </c>
      <c r="O6464" s="44">
        <v>336.8</v>
      </c>
      <c r="P6464" s="44">
        <v>120</v>
      </c>
      <c r="Q6464" s="44">
        <v>27.35</v>
      </c>
      <c r="R6464" s="44">
        <v>57.26</v>
      </c>
      <c r="S6464" s="44">
        <v>0</v>
      </c>
      <c r="T6464" s="44">
        <v>26.95</v>
      </c>
      <c r="U6464" s="44">
        <v>105.24</v>
      </c>
      <c r="V6464" s="49" t="s">
        <v>24728</v>
      </c>
      <c r="W6464" s="42" t="s">
        <v>34</v>
      </c>
      <c r="X6464" s="43">
        <v>122786247381</v>
      </c>
      <c r="Y6464" s="43">
        <v>45387134589</v>
      </c>
      <c r="Z6464" s="43" t="s">
        <v>7980</v>
      </c>
      <c r="AA6464" s="37" t="str">
        <f>VLOOKUP(J6464, sku!B:C, 2, FALSE)</f>
        <v>Travessa Ford - Smart - - - Bronco - 2020 A 2024 - Grafite</v>
      </c>
      <c r="AB6464" s="37" t="str">
        <f>VLOOKUP(J6464, sku!B:BM, 64, FALSE)</f>
        <v>Fabricação</v>
      </c>
      <c r="AC6464" s="37" t="str">
        <f>LEFT(pedidos[[#This Row],[SKU]],3)</f>
        <v>XFD</v>
      </c>
      <c r="AD6464" s="37" t="str" cm="1">
        <f t="array" aca="1" ref="AD6464" ca="1">IFERROR(
  INDEX(
    montadora[Montadora],
    MATCH(TRUE,LEFT(J6842,NÚCARACT(montadora[SKU Parcial]))=montadora[SKU Parcial],0)
  ),
  ""
)</f>
        <v/>
      </c>
    </row>
    <row r="6465" spans="1:30" x14ac:dyDescent="0.25">
      <c r="A6465" s="42" t="s">
        <v>22530</v>
      </c>
      <c r="B6465" s="42" t="s">
        <v>22531</v>
      </c>
      <c r="C6465" s="42" t="s">
        <v>199</v>
      </c>
      <c r="D6465" s="42" t="s">
        <v>27</v>
      </c>
      <c r="E6465" s="42" t="s">
        <v>375</v>
      </c>
      <c r="F6465" s="42" t="s">
        <v>371</v>
      </c>
      <c r="G6465" s="42" t="s">
        <v>11227</v>
      </c>
      <c r="H6465" s="7" t="s">
        <v>30</v>
      </c>
      <c r="I6465" s="42" t="s">
        <v>36</v>
      </c>
      <c r="J6465" s="42" t="s">
        <v>372</v>
      </c>
      <c r="K6465" s="8" t="s">
        <v>25575</v>
      </c>
      <c r="L6465" s="7" t="s">
        <v>804</v>
      </c>
      <c r="M6465" s="44">
        <v>268.8</v>
      </c>
      <c r="N6465" s="7">
        <v>1</v>
      </c>
      <c r="O6465" s="44">
        <v>268.8</v>
      </c>
      <c r="P6465" s="44">
        <v>105.54</v>
      </c>
      <c r="Q6465" s="44">
        <v>21.83</v>
      </c>
      <c r="R6465" s="44">
        <v>30.91</v>
      </c>
      <c r="S6465" s="44">
        <v>0</v>
      </c>
      <c r="T6465" s="44">
        <v>26.95</v>
      </c>
      <c r="U6465" s="44">
        <v>83.57</v>
      </c>
      <c r="V6465" s="49" t="s">
        <v>24729</v>
      </c>
      <c r="W6465" s="42" t="s">
        <v>34</v>
      </c>
      <c r="X6465" s="43">
        <v>120789726445</v>
      </c>
      <c r="Y6465" s="43">
        <v>45298101980</v>
      </c>
      <c r="Z6465" s="43" t="s">
        <v>7980</v>
      </c>
      <c r="AA6465" s="37" t="str">
        <f>VLOOKUP(J6465, sku!B:C, 2, FALSE)</f>
        <v>Aquecedor</v>
      </c>
      <c r="AB6465" s="37" t="str">
        <f>VLOOKUP(J6465, sku!B:BM, 64, FALSE)</f>
        <v>Importação</v>
      </c>
      <c r="AC6465" s="37" t="str">
        <f>LEFT(pedidos[[#This Row],[SKU]],3)</f>
        <v>1XA</v>
      </c>
      <c r="AD6465" s="37" t="str" cm="1">
        <f t="array" aca="1" ref="AD6465" ca="1">IFERROR(
  INDEX(
    montadora[Montadora],
    MATCH(TRUE,LEFT(J6843,NÚCARACT(montadora[SKU Parcial]))=montadora[SKU Parcial],0)
  ),
  ""
)</f>
        <v/>
      </c>
    </row>
    <row r="6466" spans="1:30" x14ac:dyDescent="0.25">
      <c r="A6466" s="42" t="s">
        <v>22532</v>
      </c>
      <c r="B6466" s="42" t="s">
        <v>22533</v>
      </c>
      <c r="C6466" s="42" t="s">
        <v>22534</v>
      </c>
      <c r="D6466" s="42" t="s">
        <v>420</v>
      </c>
      <c r="E6466" s="42" t="s">
        <v>375</v>
      </c>
      <c r="F6466" s="42" t="s">
        <v>371</v>
      </c>
      <c r="G6466" s="42" t="s">
        <v>11227</v>
      </c>
      <c r="H6466" s="7" t="s">
        <v>30</v>
      </c>
      <c r="I6466" s="42" t="s">
        <v>31</v>
      </c>
      <c r="J6466" s="42" t="s">
        <v>372</v>
      </c>
      <c r="K6466" s="8" t="s">
        <v>25599</v>
      </c>
      <c r="L6466" s="7" t="s">
        <v>804</v>
      </c>
      <c r="M6466" s="44">
        <v>268.8</v>
      </c>
      <c r="N6466" s="7">
        <v>1</v>
      </c>
      <c r="O6466" s="44">
        <v>268.8</v>
      </c>
      <c r="P6466" s="44">
        <v>105.54</v>
      </c>
      <c r="Q6466" s="44">
        <v>21.83</v>
      </c>
      <c r="R6466" s="44">
        <v>30.91</v>
      </c>
      <c r="S6466" s="44">
        <v>0</v>
      </c>
      <c r="T6466" s="44">
        <v>26.95</v>
      </c>
      <c r="U6466" s="44">
        <v>83.57</v>
      </c>
      <c r="V6466" s="49" t="s">
        <v>24729</v>
      </c>
      <c r="W6466" s="42" t="s">
        <v>34</v>
      </c>
      <c r="X6466" s="43">
        <v>120958403249</v>
      </c>
      <c r="Y6466" s="43">
        <v>45305447749</v>
      </c>
      <c r="Z6466" s="43" t="s">
        <v>7980</v>
      </c>
      <c r="AA6466" s="37" t="str">
        <f>VLOOKUP(J6466, sku!B:C, 2, FALSE)</f>
        <v>Aquecedor</v>
      </c>
      <c r="AB6466" s="37" t="str">
        <f>VLOOKUP(J6466, sku!B:BM, 64, FALSE)</f>
        <v>Importação</v>
      </c>
      <c r="AC6466" s="37" t="str">
        <f>LEFT(pedidos[[#This Row],[SKU]],3)</f>
        <v>1XA</v>
      </c>
      <c r="AD6466" s="37" t="str" cm="1">
        <f t="array" aca="1" ref="AD6466" ca="1">IFERROR(
  INDEX(
    montadora[Montadora],
    MATCH(TRUE,LEFT(J6844,NÚCARACT(montadora[SKU Parcial]))=montadora[SKU Parcial],0)
  ),
  ""
)</f>
        <v/>
      </c>
    </row>
    <row r="6467" spans="1:30" x14ac:dyDescent="0.25">
      <c r="A6467" s="42" t="s">
        <v>22535</v>
      </c>
      <c r="B6467" s="42" t="s">
        <v>36</v>
      </c>
      <c r="C6467" s="42" t="s">
        <v>342</v>
      </c>
      <c r="D6467" s="42" t="s">
        <v>617</v>
      </c>
      <c r="E6467" s="42" t="s">
        <v>375</v>
      </c>
      <c r="F6467" s="42" t="s">
        <v>371</v>
      </c>
      <c r="G6467" s="42" t="s">
        <v>11227</v>
      </c>
      <c r="H6467" s="7" t="s">
        <v>30</v>
      </c>
      <c r="I6467" s="42" t="s">
        <v>31</v>
      </c>
      <c r="J6467" s="42" t="s">
        <v>372</v>
      </c>
      <c r="K6467" s="8" t="s">
        <v>25576</v>
      </c>
      <c r="L6467" s="7" t="s">
        <v>804</v>
      </c>
      <c r="M6467" s="44">
        <v>268.8</v>
      </c>
      <c r="N6467" s="7">
        <v>1</v>
      </c>
      <c r="O6467" s="44">
        <v>268.8</v>
      </c>
      <c r="P6467" s="44">
        <v>105.54</v>
      </c>
      <c r="Q6467" s="44">
        <v>21.83</v>
      </c>
      <c r="R6467" s="44">
        <v>30.91</v>
      </c>
      <c r="S6467" s="44">
        <v>0</v>
      </c>
      <c r="T6467" s="44">
        <v>26.95</v>
      </c>
      <c r="U6467" s="44">
        <v>83.57</v>
      </c>
      <c r="V6467" s="49" t="s">
        <v>24729</v>
      </c>
      <c r="W6467" s="42" t="s">
        <v>34</v>
      </c>
      <c r="X6467" s="43">
        <v>121664851758</v>
      </c>
      <c r="Y6467" s="43">
        <v>45313535642</v>
      </c>
      <c r="Z6467" s="43" t="s">
        <v>7980</v>
      </c>
      <c r="AA6467" s="37" t="str">
        <f>VLOOKUP(J6467, sku!B:C, 2, FALSE)</f>
        <v>Aquecedor</v>
      </c>
      <c r="AB6467" s="37" t="str">
        <f>VLOOKUP(J6467, sku!B:BM, 64, FALSE)</f>
        <v>Importação</v>
      </c>
      <c r="AC6467" s="37" t="str">
        <f>LEFT(pedidos[[#This Row],[SKU]],3)</f>
        <v>1XA</v>
      </c>
      <c r="AD6467" s="37" t="str" cm="1">
        <f t="array" aca="1" ref="AD6467" ca="1">IFERROR(
  INDEX(
    montadora[Montadora],
    MATCH(TRUE,LEFT(J6845,NÚCARACT(montadora[SKU Parcial]))=montadora[SKU Parcial],0)
  ),
  ""
)</f>
        <v/>
      </c>
    </row>
    <row r="6468" spans="1:30" x14ac:dyDescent="0.25">
      <c r="A6468" s="42" t="s">
        <v>22536</v>
      </c>
      <c r="B6468" s="42" t="s">
        <v>22537</v>
      </c>
      <c r="C6468" s="42" t="s">
        <v>829</v>
      </c>
      <c r="D6468" s="42" t="s">
        <v>191</v>
      </c>
      <c r="E6468" s="42" t="s">
        <v>375</v>
      </c>
      <c r="F6468" s="42" t="s">
        <v>371</v>
      </c>
      <c r="G6468" s="42" t="s">
        <v>11227</v>
      </c>
      <c r="H6468" s="7" t="s">
        <v>30</v>
      </c>
      <c r="I6468" s="42" t="s">
        <v>36</v>
      </c>
      <c r="J6468" s="42" t="s">
        <v>372</v>
      </c>
      <c r="K6468" s="8" t="s">
        <v>25576</v>
      </c>
      <c r="L6468" s="7" t="s">
        <v>804</v>
      </c>
      <c r="M6468" s="44">
        <v>268.8</v>
      </c>
      <c r="N6468" s="7">
        <v>1</v>
      </c>
      <c r="O6468" s="44">
        <v>268.8</v>
      </c>
      <c r="P6468" s="44">
        <v>105.54</v>
      </c>
      <c r="Q6468" s="44">
        <v>21.83</v>
      </c>
      <c r="R6468" s="44">
        <v>30.91</v>
      </c>
      <c r="S6468" s="44">
        <v>0</v>
      </c>
      <c r="T6468" s="44">
        <v>26.95</v>
      </c>
      <c r="U6468" s="44">
        <v>83.57</v>
      </c>
      <c r="V6468" s="49" t="s">
        <v>24729</v>
      </c>
      <c r="W6468" s="42" t="s">
        <v>34</v>
      </c>
      <c r="X6468" s="43">
        <v>121702902558</v>
      </c>
      <c r="Y6468" s="43">
        <v>45314794886</v>
      </c>
      <c r="Z6468" s="43" t="s">
        <v>7980</v>
      </c>
      <c r="AA6468" s="37" t="str">
        <f>VLOOKUP(J6468, sku!B:C, 2, FALSE)</f>
        <v>Aquecedor</v>
      </c>
      <c r="AB6468" s="37" t="str">
        <f>VLOOKUP(J6468, sku!B:BM, 64, FALSE)</f>
        <v>Importação</v>
      </c>
      <c r="AC6468" s="37" t="str">
        <f>LEFT(pedidos[[#This Row],[SKU]],3)</f>
        <v>1XA</v>
      </c>
      <c r="AD6468" s="37" t="str" cm="1">
        <f t="array" aca="1" ref="AD6468" ca="1">IFERROR(
  INDEX(
    montadora[Montadora],
    MATCH(TRUE,LEFT(J6846,NÚCARACT(montadora[SKU Parcial]))=montadora[SKU Parcial],0)
  ),
  ""
)</f>
        <v/>
      </c>
    </row>
    <row r="6469" spans="1:30" x14ac:dyDescent="0.25">
      <c r="A6469" s="42" t="s">
        <v>22538</v>
      </c>
      <c r="B6469" s="42" t="s">
        <v>22539</v>
      </c>
      <c r="C6469" s="42" t="s">
        <v>22540</v>
      </c>
      <c r="D6469" s="42" t="s">
        <v>319</v>
      </c>
      <c r="E6469" s="42" t="s">
        <v>375</v>
      </c>
      <c r="F6469" s="42" t="s">
        <v>371</v>
      </c>
      <c r="G6469" s="42" t="s">
        <v>11227</v>
      </c>
      <c r="H6469" s="7" t="s">
        <v>30</v>
      </c>
      <c r="I6469" s="42" t="s">
        <v>36</v>
      </c>
      <c r="J6469" s="42" t="s">
        <v>372</v>
      </c>
      <c r="K6469" s="8" t="s">
        <v>25675</v>
      </c>
      <c r="L6469" s="7" t="s">
        <v>804</v>
      </c>
      <c r="M6469" s="44">
        <v>268.8</v>
      </c>
      <c r="N6469" s="7">
        <v>1</v>
      </c>
      <c r="O6469" s="44">
        <v>268.8</v>
      </c>
      <c r="P6469" s="44">
        <v>105.54</v>
      </c>
      <c r="Q6469" s="44">
        <v>21.83</v>
      </c>
      <c r="R6469" s="44">
        <v>30.91</v>
      </c>
      <c r="S6469" s="44">
        <v>0</v>
      </c>
      <c r="T6469" s="44">
        <v>26.95</v>
      </c>
      <c r="U6469" s="44">
        <v>83.57</v>
      </c>
      <c r="V6469" s="49" t="s">
        <v>24729</v>
      </c>
      <c r="W6469" s="42" t="s">
        <v>34</v>
      </c>
      <c r="X6469" s="43">
        <v>121804948456</v>
      </c>
      <c r="Y6469" s="43">
        <v>45319024876</v>
      </c>
      <c r="Z6469" s="43" t="s">
        <v>7980</v>
      </c>
      <c r="AA6469" s="37" t="str">
        <f>VLOOKUP(J6469, sku!B:C, 2, FALSE)</f>
        <v>Aquecedor</v>
      </c>
      <c r="AB6469" s="37" t="str">
        <f>VLOOKUP(J6469, sku!B:BM, 64, FALSE)</f>
        <v>Importação</v>
      </c>
      <c r="AC6469" s="37" t="str">
        <f>LEFT(pedidos[[#This Row],[SKU]],3)</f>
        <v>1XA</v>
      </c>
      <c r="AD6469" s="37" t="str" cm="1">
        <f t="array" aca="1" ref="AD6469" ca="1">IFERROR(
  INDEX(
    montadora[Montadora],
    MATCH(TRUE,LEFT(J6847,NÚCARACT(montadora[SKU Parcial]))=montadora[SKU Parcial],0)
  ),
  ""
)</f>
        <v/>
      </c>
    </row>
    <row r="6470" spans="1:30" x14ac:dyDescent="0.25">
      <c r="A6470" s="42" t="s">
        <v>22541</v>
      </c>
      <c r="B6470" s="42" t="s">
        <v>22542</v>
      </c>
      <c r="C6470" s="42" t="s">
        <v>4043</v>
      </c>
      <c r="D6470" s="42" t="s">
        <v>358</v>
      </c>
      <c r="E6470" s="42" t="s">
        <v>375</v>
      </c>
      <c r="F6470" s="42" t="s">
        <v>371</v>
      </c>
      <c r="G6470" s="42" t="s">
        <v>11227</v>
      </c>
      <c r="H6470" s="7" t="s">
        <v>30</v>
      </c>
      <c r="I6470" s="42" t="s">
        <v>36</v>
      </c>
      <c r="J6470" s="42" t="s">
        <v>372</v>
      </c>
      <c r="K6470" s="8" t="s">
        <v>25600</v>
      </c>
      <c r="L6470" s="7" t="s">
        <v>804</v>
      </c>
      <c r="M6470" s="44">
        <v>268.8</v>
      </c>
      <c r="N6470" s="7">
        <v>1</v>
      </c>
      <c r="O6470" s="44">
        <v>268.8</v>
      </c>
      <c r="P6470" s="44">
        <v>105.54</v>
      </c>
      <c r="Q6470" s="44">
        <v>21.83</v>
      </c>
      <c r="R6470" s="44">
        <v>30.91</v>
      </c>
      <c r="S6470" s="44">
        <v>0</v>
      </c>
      <c r="T6470" s="44">
        <v>26.95</v>
      </c>
      <c r="U6470" s="44">
        <v>83.57</v>
      </c>
      <c r="V6470" s="49" t="s">
        <v>24729</v>
      </c>
      <c r="W6470" s="42" t="s">
        <v>34</v>
      </c>
      <c r="X6470" s="43">
        <v>121847220354</v>
      </c>
      <c r="Y6470" s="43">
        <v>45320565256</v>
      </c>
      <c r="Z6470" s="43" t="s">
        <v>7980</v>
      </c>
      <c r="AA6470" s="37" t="str">
        <f>VLOOKUP(J6470, sku!B:C, 2, FALSE)</f>
        <v>Aquecedor</v>
      </c>
      <c r="AB6470" s="37" t="str">
        <f>VLOOKUP(J6470, sku!B:BM, 64, FALSE)</f>
        <v>Importação</v>
      </c>
      <c r="AC6470" s="37" t="str">
        <f>LEFT(pedidos[[#This Row],[SKU]],3)</f>
        <v>1XA</v>
      </c>
      <c r="AD6470" s="37" t="str" cm="1">
        <f t="array" aca="1" ref="AD6470" ca="1">IFERROR(
  INDEX(
    montadora[Montadora],
    MATCH(TRUE,LEFT(J6848,NÚCARACT(montadora[SKU Parcial]))=montadora[SKU Parcial],0)
  ),
  ""
)</f>
        <v/>
      </c>
    </row>
    <row r="6471" spans="1:30" x14ac:dyDescent="0.25">
      <c r="A6471" s="42" t="s">
        <v>22543</v>
      </c>
      <c r="B6471" s="42" t="s">
        <v>22544</v>
      </c>
      <c r="C6471" s="42" t="s">
        <v>1014</v>
      </c>
      <c r="D6471" s="42" t="s">
        <v>138</v>
      </c>
      <c r="E6471" s="42" t="s">
        <v>1376</v>
      </c>
      <c r="F6471" s="42" t="s">
        <v>633</v>
      </c>
      <c r="G6471" s="42" t="s">
        <v>11227</v>
      </c>
      <c r="H6471" s="7" t="s">
        <v>47</v>
      </c>
      <c r="I6471" s="42" t="s">
        <v>31</v>
      </c>
      <c r="J6471" s="42" t="s">
        <v>634</v>
      </c>
      <c r="K6471" s="8" t="s">
        <v>25619</v>
      </c>
      <c r="L6471" s="7" t="s">
        <v>11229</v>
      </c>
      <c r="M6471" s="44">
        <v>338.8</v>
      </c>
      <c r="N6471" s="7">
        <v>1</v>
      </c>
      <c r="O6471" s="44">
        <v>338.8</v>
      </c>
      <c r="P6471" s="44">
        <v>120</v>
      </c>
      <c r="Q6471" s="44">
        <v>27.51</v>
      </c>
      <c r="R6471" s="44">
        <v>57.6</v>
      </c>
      <c r="S6471" s="44">
        <v>0</v>
      </c>
      <c r="T6471" s="44">
        <v>28.45</v>
      </c>
      <c r="U6471" s="44">
        <v>105.24</v>
      </c>
      <c r="V6471" s="49" t="s">
        <v>24349</v>
      </c>
      <c r="W6471" s="42" t="s">
        <v>34</v>
      </c>
      <c r="X6471" s="43">
        <v>120209262659</v>
      </c>
      <c r="Y6471" s="43">
        <v>45270764451</v>
      </c>
      <c r="Z6471" s="43" t="s">
        <v>7980</v>
      </c>
      <c r="AA6471" s="37" t="str">
        <f>VLOOKUP(J6471, sku!B:C, 2, FALSE)</f>
        <v>Travessa Mitsubishi - Tubular - - - Pajero TR4 - - - Preto</v>
      </c>
      <c r="AB6471" s="37" t="str">
        <f>VLOOKUP(J6471, sku!B:BM, 64, FALSE)</f>
        <v>Fabricação</v>
      </c>
      <c r="AC6471" s="37" t="str">
        <f>LEFT(pedidos[[#This Row],[SKU]],3)</f>
        <v>XMT</v>
      </c>
      <c r="AD6471" s="37" t="str" cm="1">
        <f t="array" aca="1" ref="AD6471" ca="1">IFERROR(
  INDEX(
    montadora[Montadora],
    MATCH(TRUE,LEFT(J6849,NÚCARACT(montadora[SKU Parcial]))=montadora[SKU Parcial],0)
  ),
  ""
)</f>
        <v/>
      </c>
    </row>
    <row r="6472" spans="1:30" x14ac:dyDescent="0.25">
      <c r="A6472" s="42" t="s">
        <v>22545</v>
      </c>
      <c r="B6472" s="42" t="s">
        <v>22546</v>
      </c>
      <c r="C6472" s="42" t="s">
        <v>22547</v>
      </c>
      <c r="D6472" s="42" t="s">
        <v>27</v>
      </c>
      <c r="E6472" s="42" t="s">
        <v>1364</v>
      </c>
      <c r="F6472" s="42" t="s">
        <v>22548</v>
      </c>
      <c r="G6472" s="42" t="s">
        <v>11227</v>
      </c>
      <c r="H6472" s="7" t="s">
        <v>47</v>
      </c>
      <c r="I6472" s="42" t="s">
        <v>36</v>
      </c>
      <c r="J6472" s="42" t="s">
        <v>1366</v>
      </c>
      <c r="K6472" s="8" t="s">
        <v>25574</v>
      </c>
      <c r="L6472" s="7" t="s">
        <v>11229</v>
      </c>
      <c r="M6472" s="44">
        <v>338.8</v>
      </c>
      <c r="N6472" s="7">
        <v>1</v>
      </c>
      <c r="O6472" s="44">
        <v>338.8</v>
      </c>
      <c r="P6472" s="44">
        <v>120</v>
      </c>
      <c r="Q6472" s="44">
        <v>27.51</v>
      </c>
      <c r="R6472" s="44">
        <v>57.6</v>
      </c>
      <c r="S6472" s="44">
        <v>0</v>
      </c>
      <c r="T6472" s="44">
        <v>28.45</v>
      </c>
      <c r="U6472" s="44">
        <v>105.24</v>
      </c>
      <c r="V6472" s="49" t="s">
        <v>24349</v>
      </c>
      <c r="W6472" s="42" t="s">
        <v>34</v>
      </c>
      <c r="X6472" s="43">
        <v>120570651985</v>
      </c>
      <c r="Y6472" s="43">
        <v>45286956869</v>
      </c>
      <c r="Z6472" s="43" t="s">
        <v>7980</v>
      </c>
      <c r="AA6472" s="37" t="str">
        <f>VLOOKUP(J6472, sku!B:C, 2, FALSE)</f>
        <v>Travessa Toyota - Smart - - - Filder - - - Preto</v>
      </c>
      <c r="AB6472" s="37" t="str">
        <f>VLOOKUP(J6472, sku!B:BM, 64, FALSE)</f>
        <v>Fabricação</v>
      </c>
      <c r="AC6472" s="37" t="str">
        <f>LEFT(pedidos[[#This Row],[SKU]],3)</f>
        <v>XTO</v>
      </c>
      <c r="AD6472" s="37" t="str" cm="1">
        <f t="array" aca="1" ref="AD6472" ca="1">IFERROR(
  INDEX(
    montadora[Montadora],
    MATCH(TRUE,LEFT(J6850,NÚCARACT(montadora[SKU Parcial]))=montadora[SKU Parcial],0)
  ),
  ""
)</f>
        <v/>
      </c>
    </row>
    <row r="6473" spans="1:30" x14ac:dyDescent="0.25">
      <c r="A6473" s="42" t="s">
        <v>22549</v>
      </c>
      <c r="B6473" s="42" t="s">
        <v>22550</v>
      </c>
      <c r="C6473" s="42" t="s">
        <v>22551</v>
      </c>
      <c r="D6473" s="42" t="s">
        <v>138</v>
      </c>
      <c r="E6473" s="42" t="s">
        <v>1369</v>
      </c>
      <c r="F6473" s="42" t="s">
        <v>1370</v>
      </c>
      <c r="G6473" s="42" t="s">
        <v>11227</v>
      </c>
      <c r="H6473" s="7" t="s">
        <v>47</v>
      </c>
      <c r="I6473" s="42" t="s">
        <v>31</v>
      </c>
      <c r="J6473" s="42" t="s">
        <v>20234</v>
      </c>
      <c r="K6473" s="8" t="s">
        <v>25574</v>
      </c>
      <c r="L6473" s="7" t="s">
        <v>11229</v>
      </c>
      <c r="M6473" s="44">
        <v>338.8</v>
      </c>
      <c r="N6473" s="7">
        <v>1</v>
      </c>
      <c r="O6473" s="44">
        <v>338.8</v>
      </c>
      <c r="P6473" s="44">
        <v>120</v>
      </c>
      <c r="Q6473" s="44">
        <v>27.51</v>
      </c>
      <c r="R6473" s="44">
        <v>57.6</v>
      </c>
      <c r="S6473" s="44">
        <v>0</v>
      </c>
      <c r="T6473" s="44">
        <v>28.45</v>
      </c>
      <c r="U6473" s="44">
        <v>105.24</v>
      </c>
      <c r="V6473" s="49" t="s">
        <v>24349</v>
      </c>
      <c r="W6473" s="42" t="s">
        <v>34</v>
      </c>
      <c r="X6473" s="43">
        <v>120645837975</v>
      </c>
      <c r="Y6473" s="43">
        <v>45291193178</v>
      </c>
      <c r="Z6473" s="43" t="s">
        <v>7980</v>
      </c>
      <c r="AA6473" s="37" t="str">
        <f>VLOOKUP(J6473, sku!B:C, 2, FALSE)</f>
        <v>Travessa Renault - Smart - - - Duster - 2023 A 2024 - Preto</v>
      </c>
      <c r="AB6473" s="37" t="str">
        <f>VLOOKUP(J6473, sku!B:BM, 64, FALSE)</f>
        <v>Fabricação</v>
      </c>
      <c r="AC6473" s="37" t="str">
        <f>LEFT(pedidos[[#This Row],[SKU]],3)</f>
        <v>XRE</v>
      </c>
      <c r="AD6473" s="37" t="str" cm="1">
        <f t="array" aca="1" ref="AD6473" ca="1">IFERROR(
  INDEX(
    montadora[Montadora],
    MATCH(TRUE,LEFT(J6851,NÚCARACT(montadora[SKU Parcial]))=montadora[SKU Parcial],0)
  ),
  ""
)</f>
        <v/>
      </c>
    </row>
    <row r="6474" spans="1:30" x14ac:dyDescent="0.25">
      <c r="A6474" s="42" t="s">
        <v>22552</v>
      </c>
      <c r="B6474" s="42" t="s">
        <v>22550</v>
      </c>
      <c r="C6474" s="42" t="s">
        <v>22551</v>
      </c>
      <c r="D6474" s="42" t="s">
        <v>138</v>
      </c>
      <c r="E6474" s="42" t="s">
        <v>1369</v>
      </c>
      <c r="F6474" s="42" t="s">
        <v>1370</v>
      </c>
      <c r="G6474" s="42" t="s">
        <v>11227</v>
      </c>
      <c r="H6474" s="7" t="s">
        <v>47</v>
      </c>
      <c r="I6474" s="42" t="s">
        <v>31</v>
      </c>
      <c r="J6474" s="42" t="s">
        <v>20340</v>
      </c>
      <c r="K6474" s="8" t="s">
        <v>25574</v>
      </c>
      <c r="L6474" s="7" t="s">
        <v>11229</v>
      </c>
      <c r="M6474" s="44">
        <v>338.8</v>
      </c>
      <c r="N6474" s="7">
        <v>1</v>
      </c>
      <c r="O6474" s="44">
        <v>338.8</v>
      </c>
      <c r="P6474" s="44">
        <v>120</v>
      </c>
      <c r="Q6474" s="44">
        <v>27.51</v>
      </c>
      <c r="R6474" s="44">
        <v>57.6</v>
      </c>
      <c r="S6474" s="44">
        <v>0</v>
      </c>
      <c r="T6474" s="44">
        <v>28.45</v>
      </c>
      <c r="U6474" s="44">
        <v>105.24</v>
      </c>
      <c r="V6474" s="49" t="s">
        <v>24349</v>
      </c>
      <c r="W6474" s="42" t="s">
        <v>34</v>
      </c>
      <c r="X6474" s="43">
        <v>121165089246</v>
      </c>
      <c r="Y6474" s="43">
        <v>45291193178</v>
      </c>
      <c r="Z6474" s="43" t="s">
        <v>7980</v>
      </c>
      <c r="AA6474" s="37" t="str">
        <f>VLOOKUP(J6474, sku!B:C, 2, FALSE)</f>
        <v>Travessa Renault - Smart - - - Sandero Stepway G1 - 2008 A 2014 - Prata</v>
      </c>
      <c r="AB6474" s="37" t="str">
        <f>VLOOKUP(J6474, sku!B:BM, 64, FALSE)</f>
        <v>Fabricação</v>
      </c>
      <c r="AC6474" s="37" t="str">
        <f>LEFT(pedidos[[#This Row],[SKU]],3)</f>
        <v>XRE</v>
      </c>
      <c r="AD6474" s="37" t="str" cm="1">
        <f t="array" aca="1" ref="AD6474" ca="1">IFERROR(
  INDEX(
    montadora[Montadora],
    MATCH(TRUE,LEFT(J6852,NÚCARACT(montadora[SKU Parcial]))=montadora[SKU Parcial],0)
  ),
  ""
)</f>
        <v/>
      </c>
    </row>
    <row r="6475" spans="1:30" x14ac:dyDescent="0.25">
      <c r="A6475" s="42" t="s">
        <v>22553</v>
      </c>
      <c r="B6475" s="42" t="s">
        <v>22554</v>
      </c>
      <c r="C6475" s="42" t="s">
        <v>22555</v>
      </c>
      <c r="D6475" s="42" t="s">
        <v>658</v>
      </c>
      <c r="E6475" s="42" t="s">
        <v>1369</v>
      </c>
      <c r="F6475" s="42" t="s">
        <v>1370</v>
      </c>
      <c r="G6475" s="42" t="s">
        <v>11227</v>
      </c>
      <c r="H6475" s="7" t="s">
        <v>47</v>
      </c>
      <c r="I6475" s="42" t="s">
        <v>31</v>
      </c>
      <c r="J6475" s="42" t="s">
        <v>20234</v>
      </c>
      <c r="K6475" s="8" t="s">
        <v>25575</v>
      </c>
      <c r="L6475" s="7" t="s">
        <v>11229</v>
      </c>
      <c r="M6475" s="44">
        <v>338.8</v>
      </c>
      <c r="N6475" s="7">
        <v>2</v>
      </c>
      <c r="O6475" s="44">
        <v>708.59</v>
      </c>
      <c r="P6475" s="44">
        <v>240</v>
      </c>
      <c r="Q6475" s="44">
        <v>55.02</v>
      </c>
      <c r="R6475" s="44">
        <v>115.2</v>
      </c>
      <c r="S6475" s="44">
        <v>30.99</v>
      </c>
      <c r="T6475" s="44">
        <v>56.9</v>
      </c>
      <c r="U6475" s="44">
        <v>210.48</v>
      </c>
      <c r="V6475" s="49" t="s">
        <v>24349</v>
      </c>
      <c r="W6475" s="42" t="s">
        <v>34</v>
      </c>
      <c r="X6475" s="43">
        <v>121223735280</v>
      </c>
      <c r="Y6475" s="43">
        <v>45293587417</v>
      </c>
      <c r="Z6475" s="43" t="s">
        <v>7980</v>
      </c>
      <c r="AA6475" s="37" t="str">
        <f>VLOOKUP(J6475, sku!B:C, 2, FALSE)</f>
        <v>Travessa Renault - Smart - - - Duster - 2023 A 2024 - Preto</v>
      </c>
      <c r="AB6475" s="37" t="str">
        <f>VLOOKUP(J6475, sku!B:BM, 64, FALSE)</f>
        <v>Fabricação</v>
      </c>
      <c r="AC6475" s="37" t="str">
        <f>LEFT(pedidos[[#This Row],[SKU]],3)</f>
        <v>XRE</v>
      </c>
      <c r="AD6475" s="37" t="str" cm="1">
        <f t="array" aca="1" ref="AD6475" ca="1">IFERROR(
  INDEX(
    montadora[Montadora],
    MATCH(TRUE,LEFT(J6853,NÚCARACT(montadora[SKU Parcial]))=montadora[SKU Parcial],0)
  ),
  ""
)</f>
        <v/>
      </c>
    </row>
    <row r="6476" spans="1:30" x14ac:dyDescent="0.25">
      <c r="A6476" s="42" t="s">
        <v>23638</v>
      </c>
      <c r="B6476" s="42" t="s">
        <v>23639</v>
      </c>
      <c r="C6476" s="42" t="s">
        <v>23640</v>
      </c>
      <c r="D6476" s="42" t="s">
        <v>138</v>
      </c>
      <c r="E6476" s="42" t="s">
        <v>1376</v>
      </c>
      <c r="F6476" s="42" t="s">
        <v>633</v>
      </c>
      <c r="G6476" s="42" t="s">
        <v>11227</v>
      </c>
      <c r="H6476" s="7" t="s">
        <v>47</v>
      </c>
      <c r="I6476" s="42" t="s">
        <v>31</v>
      </c>
      <c r="J6476" s="42" t="s">
        <v>634</v>
      </c>
      <c r="K6476" s="8" t="s">
        <v>25600</v>
      </c>
      <c r="L6476" s="7" t="s">
        <v>11229</v>
      </c>
      <c r="M6476" s="44">
        <v>338.8</v>
      </c>
      <c r="N6476" s="7">
        <v>1</v>
      </c>
      <c r="O6476" s="44">
        <v>338.8</v>
      </c>
      <c r="P6476" s="44">
        <v>120</v>
      </c>
      <c r="Q6476" s="44">
        <v>27.51</v>
      </c>
      <c r="R6476" s="44">
        <v>57.6</v>
      </c>
      <c r="S6476" s="44">
        <v>0</v>
      </c>
      <c r="T6476" s="44">
        <v>28.45</v>
      </c>
      <c r="U6476" s="44">
        <v>105.24</v>
      </c>
      <c r="V6476" s="49" t="s">
        <v>24349</v>
      </c>
      <c r="W6476" s="42" t="s">
        <v>34</v>
      </c>
      <c r="X6476" s="43">
        <v>121382057937</v>
      </c>
      <c r="Y6476" s="43">
        <v>45323784172</v>
      </c>
      <c r="Z6476" s="43" t="s">
        <v>7980</v>
      </c>
      <c r="AA6476" s="37" t="str">
        <f>VLOOKUP(J6476, sku!B:C, 2, FALSE)</f>
        <v>Travessa Mitsubishi - Tubular - - - Pajero TR4 - - - Preto</v>
      </c>
      <c r="AB6476" s="37" t="str">
        <f>VLOOKUP(J6476, sku!B:BM, 64, FALSE)</f>
        <v>Fabricação</v>
      </c>
      <c r="AC6476" s="37" t="str">
        <f>LEFT(pedidos[[#This Row],[SKU]],3)</f>
        <v>XMT</v>
      </c>
      <c r="AD6476" s="37" t="str" cm="1">
        <f t="array" aca="1" ref="AD6476" ca="1">IFERROR(
  INDEX(
    montadora[Montadora],
    MATCH(TRUE,LEFT(J6854,NÚCARACT(montadora[SKU Parcial]))=montadora[SKU Parcial],0)
  ),
  ""
)</f>
        <v/>
      </c>
    </row>
    <row r="6477" spans="1:30" x14ac:dyDescent="0.25">
      <c r="A6477" s="42" t="s">
        <v>24730</v>
      </c>
      <c r="B6477" s="42" t="s">
        <v>24731</v>
      </c>
      <c r="C6477" s="42" t="s">
        <v>3596</v>
      </c>
      <c r="D6477" s="42" t="s">
        <v>420</v>
      </c>
      <c r="E6477" s="42" t="s">
        <v>1369</v>
      </c>
      <c r="F6477" s="42" t="s">
        <v>1370</v>
      </c>
      <c r="G6477" s="42" t="s">
        <v>11227</v>
      </c>
      <c r="H6477" s="7" t="s">
        <v>47</v>
      </c>
      <c r="I6477" s="42" t="s">
        <v>31</v>
      </c>
      <c r="J6477" s="42" t="s">
        <v>20340</v>
      </c>
      <c r="K6477" s="8" t="s">
        <v>25096</v>
      </c>
      <c r="L6477" s="7" t="s">
        <v>11229</v>
      </c>
      <c r="M6477" s="44">
        <v>338.8</v>
      </c>
      <c r="N6477" s="7">
        <v>1</v>
      </c>
      <c r="O6477" s="44">
        <v>338.8</v>
      </c>
      <c r="P6477" s="44">
        <v>120</v>
      </c>
      <c r="Q6477" s="44">
        <v>27.51</v>
      </c>
      <c r="R6477" s="44">
        <v>57.6</v>
      </c>
      <c r="S6477" s="44">
        <v>0</v>
      </c>
      <c r="T6477" s="44">
        <v>28.45</v>
      </c>
      <c r="U6477" s="44">
        <v>105.24</v>
      </c>
      <c r="V6477" s="49" t="s">
        <v>24349</v>
      </c>
      <c r="W6477" s="42" t="s">
        <v>34</v>
      </c>
      <c r="X6477" s="43">
        <v>123024413192</v>
      </c>
      <c r="Y6477" s="43">
        <v>45373543050</v>
      </c>
      <c r="Z6477" s="43" t="s">
        <v>7980</v>
      </c>
      <c r="AA6477" s="37" t="str">
        <f>VLOOKUP(J6477, sku!B:C, 2, FALSE)</f>
        <v>Travessa Renault - Smart - - - Sandero Stepway G1 - 2008 A 2014 - Prata</v>
      </c>
      <c r="AB6477" s="37" t="str">
        <f>VLOOKUP(J6477, sku!B:BM, 64, FALSE)</f>
        <v>Fabricação</v>
      </c>
      <c r="AC6477" s="37" t="str">
        <f>LEFT(pedidos[[#This Row],[SKU]],3)</f>
        <v>XRE</v>
      </c>
      <c r="AD6477" s="37" t="str" cm="1">
        <f t="array" aca="1" ref="AD6477" ca="1">IFERROR(
  INDEX(
    montadora[Montadora],
    MATCH(TRUE,LEFT(J6855,NÚCARACT(montadora[SKU Parcial]))=montadora[SKU Parcial],0)
  ),
  ""
)</f>
        <v/>
      </c>
    </row>
    <row r="6478" spans="1:30" x14ac:dyDescent="0.25">
      <c r="A6478" s="42" t="s">
        <v>24732</v>
      </c>
      <c r="B6478" s="42" t="s">
        <v>36</v>
      </c>
      <c r="C6478" s="42" t="s">
        <v>24733</v>
      </c>
      <c r="D6478" s="42" t="s">
        <v>188</v>
      </c>
      <c r="E6478" s="42" t="s">
        <v>1358</v>
      </c>
      <c r="F6478" s="42" t="s">
        <v>104</v>
      </c>
      <c r="G6478" s="42" t="s">
        <v>11227</v>
      </c>
      <c r="H6478" s="7" t="s">
        <v>47</v>
      </c>
      <c r="I6478" s="42" t="s">
        <v>31</v>
      </c>
      <c r="J6478" s="42" t="s">
        <v>720</v>
      </c>
      <c r="K6478" s="8" t="s">
        <v>25096</v>
      </c>
      <c r="L6478" s="7" t="s">
        <v>11229</v>
      </c>
      <c r="M6478" s="44">
        <v>338.8</v>
      </c>
      <c r="N6478" s="7">
        <v>1</v>
      </c>
      <c r="O6478" s="44">
        <v>356.79</v>
      </c>
      <c r="P6478" s="44">
        <v>120</v>
      </c>
      <c r="Q6478" s="44">
        <v>27.51</v>
      </c>
      <c r="R6478" s="44">
        <v>57.6</v>
      </c>
      <c r="S6478" s="44">
        <v>17.989999999999998</v>
      </c>
      <c r="T6478" s="44">
        <v>28.45</v>
      </c>
      <c r="U6478" s="44">
        <v>105.24</v>
      </c>
      <c r="V6478" s="49" t="s">
        <v>24349</v>
      </c>
      <c r="W6478" s="42" t="s">
        <v>34</v>
      </c>
      <c r="X6478" s="43">
        <v>123083948036</v>
      </c>
      <c r="Y6478" s="43">
        <v>45376603762</v>
      </c>
      <c r="Z6478" s="43" t="s">
        <v>7980</v>
      </c>
      <c r="AA6478" s="37" t="str">
        <f>VLOOKUP(J6478, sku!B:C, 2, FALSE)</f>
        <v>Travessa Chevrolet - Smart - - - Spin - 2012 A 2024 - Preto</v>
      </c>
      <c r="AB6478" s="37" t="str">
        <f>VLOOKUP(J6478, sku!B:BM, 64, FALSE)</f>
        <v>Fabricação</v>
      </c>
      <c r="AC6478" s="37" t="str">
        <f>LEFT(pedidos[[#This Row],[SKU]],3)</f>
        <v>XGM</v>
      </c>
      <c r="AD6478" s="37" t="str" cm="1">
        <f t="array" aca="1" ref="AD6478" ca="1">IFERROR(
  INDEX(
    montadora[Montadora],
    MATCH(TRUE,LEFT(J6856,NÚCARACT(montadora[SKU Parcial]))=montadora[SKU Parcial],0)
  ),
  ""
)</f>
        <v/>
      </c>
    </row>
    <row r="6479" spans="1:30" x14ac:dyDescent="0.25">
      <c r="A6479" s="42" t="s">
        <v>25213</v>
      </c>
      <c r="B6479" s="42" t="s">
        <v>25214</v>
      </c>
      <c r="C6479" s="42" t="s">
        <v>426</v>
      </c>
      <c r="D6479" s="42" t="s">
        <v>27</v>
      </c>
      <c r="E6479" s="42" t="s">
        <v>1358</v>
      </c>
      <c r="F6479" s="42" t="s">
        <v>104</v>
      </c>
      <c r="G6479" s="42" t="s">
        <v>11227</v>
      </c>
      <c r="H6479" s="7" t="s">
        <v>47</v>
      </c>
      <c r="I6479" s="42" t="s">
        <v>36</v>
      </c>
      <c r="J6479" s="42" t="s">
        <v>1299</v>
      </c>
      <c r="K6479" s="8" t="s">
        <v>25126</v>
      </c>
      <c r="L6479" s="7" t="s">
        <v>11229</v>
      </c>
      <c r="M6479" s="44">
        <v>338.8</v>
      </c>
      <c r="N6479" s="7">
        <v>1</v>
      </c>
      <c r="O6479" s="44">
        <v>338.8</v>
      </c>
      <c r="P6479" s="44">
        <v>120</v>
      </c>
      <c r="Q6479" s="44">
        <v>27.51</v>
      </c>
      <c r="R6479" s="44">
        <v>57.6</v>
      </c>
      <c r="S6479" s="44">
        <v>0</v>
      </c>
      <c r="T6479" s="44">
        <v>28.45</v>
      </c>
      <c r="U6479" s="44">
        <v>105.24</v>
      </c>
      <c r="V6479" s="49" t="s">
        <v>24349</v>
      </c>
      <c r="W6479" s="42" t="s">
        <v>34</v>
      </c>
      <c r="X6479" s="43">
        <v>123190565282</v>
      </c>
      <c r="Y6479" s="43">
        <v>45381682794</v>
      </c>
      <c r="Z6479" s="43" t="s">
        <v>7980</v>
      </c>
      <c r="AA6479" s="37" t="str">
        <f>VLOOKUP(J6479, sku!B:C, 2, FALSE)</f>
        <v>Travessa Fiat - Smart - - - Palio Weekend - - - Preto</v>
      </c>
      <c r="AB6479" s="37" t="str">
        <f>VLOOKUP(J6479, sku!B:BM, 64, FALSE)</f>
        <v>Fabricação</v>
      </c>
      <c r="AC6479" s="37" t="str">
        <f>LEFT(pedidos[[#This Row],[SKU]],3)</f>
        <v>XFI</v>
      </c>
      <c r="AD6479" s="37" t="str" cm="1">
        <f t="array" aca="1" ref="AD6479" ca="1">IFERROR(
  INDEX(
    montadora[Montadora],
    MATCH(TRUE,LEFT(J6857,NÚCARACT(montadora[SKU Parcial]))=montadora[SKU Parcial],0)
  ),
  ""
)</f>
        <v/>
      </c>
    </row>
    <row r="6480" spans="1:30" x14ac:dyDescent="0.25">
      <c r="A6480" s="42" t="s">
        <v>25215</v>
      </c>
      <c r="B6480" s="42" t="s">
        <v>25216</v>
      </c>
      <c r="C6480" s="42" t="s">
        <v>25217</v>
      </c>
      <c r="D6480" s="42" t="s">
        <v>658</v>
      </c>
      <c r="E6480" s="42" t="s">
        <v>1358</v>
      </c>
      <c r="F6480" s="42" t="s">
        <v>104</v>
      </c>
      <c r="G6480" s="42" t="s">
        <v>11227</v>
      </c>
      <c r="H6480" s="7" t="s">
        <v>47</v>
      </c>
      <c r="I6480" s="42" t="s">
        <v>31</v>
      </c>
      <c r="J6480" s="42" t="s">
        <v>742</v>
      </c>
      <c r="K6480" s="8" t="s">
        <v>25126</v>
      </c>
      <c r="L6480" s="7" t="s">
        <v>11229</v>
      </c>
      <c r="M6480" s="44">
        <v>338.8</v>
      </c>
      <c r="N6480" s="7">
        <v>1</v>
      </c>
      <c r="O6480" s="44">
        <v>338.8</v>
      </c>
      <c r="P6480" s="44">
        <v>120</v>
      </c>
      <c r="Q6480" s="44">
        <v>27.51</v>
      </c>
      <c r="R6480" s="44">
        <v>57.6</v>
      </c>
      <c r="S6480" s="44">
        <v>0</v>
      </c>
      <c r="T6480" s="44">
        <v>28.45</v>
      </c>
      <c r="U6480" s="44">
        <v>105.24</v>
      </c>
      <c r="V6480" s="49" t="s">
        <v>24349</v>
      </c>
      <c r="W6480" s="42" t="s">
        <v>34</v>
      </c>
      <c r="X6480" s="43">
        <v>123224087114</v>
      </c>
      <c r="Y6480" s="43">
        <v>45383118814</v>
      </c>
      <c r="Z6480" s="43" t="s">
        <v>7980</v>
      </c>
      <c r="AA6480" s="37" t="str">
        <f>VLOOKUP(J6480, sku!B:C, 2, FALSE)</f>
        <v>Travessa Chevrolet - Smart - - - Montana - 2023+ - Preto</v>
      </c>
      <c r="AB6480" s="37" t="str">
        <f>VLOOKUP(J6480, sku!B:BM, 64, FALSE)</f>
        <v>Fabricação</v>
      </c>
      <c r="AC6480" s="37" t="str">
        <f>LEFT(pedidos[[#This Row],[SKU]],3)</f>
        <v>XGM</v>
      </c>
      <c r="AD6480" s="37" t="str" cm="1">
        <f t="array" aca="1" ref="AD6480" ca="1">IFERROR(
  INDEX(
    montadora[Montadora],
    MATCH(TRUE,LEFT(J6858,NÚCARACT(montadora[SKU Parcial]))=montadora[SKU Parcial],0)
  ),
  ""
)</f>
        <v/>
      </c>
    </row>
    <row r="6481" spans="1:30" x14ac:dyDescent="0.25">
      <c r="A6481" s="42" t="s">
        <v>25218</v>
      </c>
      <c r="B6481" s="42" t="s">
        <v>25219</v>
      </c>
      <c r="C6481" s="42" t="s">
        <v>25220</v>
      </c>
      <c r="D6481" s="42" t="s">
        <v>138</v>
      </c>
      <c r="E6481" s="42" t="s">
        <v>1358</v>
      </c>
      <c r="F6481" s="42" t="s">
        <v>104</v>
      </c>
      <c r="G6481" s="42" t="s">
        <v>11227</v>
      </c>
      <c r="H6481" s="7" t="s">
        <v>47</v>
      </c>
      <c r="I6481" s="42" t="s">
        <v>31</v>
      </c>
      <c r="J6481" s="42" t="s">
        <v>21029</v>
      </c>
      <c r="K6481" s="8" t="s">
        <v>25106</v>
      </c>
      <c r="L6481" s="7" t="s">
        <v>11229</v>
      </c>
      <c r="M6481" s="44">
        <v>338.8</v>
      </c>
      <c r="N6481" s="7">
        <v>1</v>
      </c>
      <c r="O6481" s="44">
        <v>338.8</v>
      </c>
      <c r="P6481" s="44">
        <v>120</v>
      </c>
      <c r="Q6481" s="44">
        <v>27.51</v>
      </c>
      <c r="R6481" s="44">
        <v>57.6</v>
      </c>
      <c r="S6481" s="44">
        <v>0</v>
      </c>
      <c r="T6481" s="44">
        <v>28.45</v>
      </c>
      <c r="U6481" s="44">
        <v>105.24</v>
      </c>
      <c r="V6481" s="49" t="s">
        <v>24349</v>
      </c>
      <c r="W6481" s="42" t="s">
        <v>34</v>
      </c>
      <c r="X6481" s="43">
        <v>123433610530</v>
      </c>
      <c r="Y6481" s="43">
        <v>45391406341</v>
      </c>
      <c r="Z6481" s="43" t="s">
        <v>7980</v>
      </c>
      <c r="AA6481" s="37" t="str">
        <f>VLOOKUP(J6481, sku!B:C, 2, FALSE)</f>
        <v>Travessa Toyota - Smart - - - RAV4 - 2014 A 2018 - Prata</v>
      </c>
      <c r="AB6481" s="37" t="str">
        <f>VLOOKUP(J6481, sku!B:BM, 64, FALSE)</f>
        <v>Fabricação</v>
      </c>
      <c r="AC6481" s="37" t="str">
        <f>LEFT(pedidos[[#This Row],[SKU]],3)</f>
        <v>XTO</v>
      </c>
      <c r="AD6481" s="37" t="str" cm="1">
        <f t="array" aca="1" ref="AD6481" ca="1">IFERROR(
  INDEX(
    montadora[Montadora],
    MATCH(TRUE,LEFT(J6859,NÚCARACT(montadora[SKU Parcial]))=montadora[SKU Parcial],0)
  ),
  ""
)</f>
        <v/>
      </c>
    </row>
    <row r="6482" spans="1:30" x14ac:dyDescent="0.25">
      <c r="A6482" s="42" t="s">
        <v>25221</v>
      </c>
      <c r="B6482" s="42" t="s">
        <v>25222</v>
      </c>
      <c r="C6482" s="42" t="s">
        <v>25223</v>
      </c>
      <c r="D6482" s="42" t="s">
        <v>27</v>
      </c>
      <c r="E6482" s="42" t="s">
        <v>1358</v>
      </c>
      <c r="F6482" s="42" t="s">
        <v>104</v>
      </c>
      <c r="G6482" s="42" t="s">
        <v>11227</v>
      </c>
      <c r="H6482" s="7" t="s">
        <v>47</v>
      </c>
      <c r="I6482" s="42" t="s">
        <v>31</v>
      </c>
      <c r="J6482" s="42" t="s">
        <v>18203</v>
      </c>
      <c r="K6482" s="8" t="s">
        <v>25101</v>
      </c>
      <c r="L6482" s="7" t="s">
        <v>11229</v>
      </c>
      <c r="M6482" s="44">
        <v>338.8</v>
      </c>
      <c r="N6482" s="7">
        <v>1</v>
      </c>
      <c r="O6482" s="44">
        <v>338.8</v>
      </c>
      <c r="P6482" s="44">
        <v>120</v>
      </c>
      <c r="Q6482" s="44">
        <v>27.51</v>
      </c>
      <c r="R6482" s="44">
        <v>57.6</v>
      </c>
      <c r="S6482" s="44">
        <v>0</v>
      </c>
      <c r="T6482" s="44">
        <v>28.45</v>
      </c>
      <c r="U6482" s="44">
        <v>105.24</v>
      </c>
      <c r="V6482" s="49" t="s">
        <v>24349</v>
      </c>
      <c r="W6482" s="42" t="s">
        <v>34</v>
      </c>
      <c r="X6482" s="43">
        <v>122797787097</v>
      </c>
      <c r="Y6482" s="43">
        <v>45387844006</v>
      </c>
      <c r="Z6482" s="43" t="s">
        <v>7980</v>
      </c>
      <c r="AA6482" s="37" t="str">
        <f>VLOOKUP(J6482, sku!B:C, 2, FALSE)</f>
        <v>Travessa Hyundai - Smart - - - HB20X - 2013 A 2019 - Preto</v>
      </c>
      <c r="AB6482" s="37" t="str">
        <f>VLOOKUP(J6482, sku!B:BM, 64, FALSE)</f>
        <v>Fabricação</v>
      </c>
      <c r="AC6482" s="37" t="str">
        <f>LEFT(pedidos[[#This Row],[SKU]],3)</f>
        <v>XHY</v>
      </c>
      <c r="AD6482" s="37" t="str" cm="1">
        <f t="array" aca="1" ref="AD6482" ca="1">IFERROR(
  INDEX(
    montadora[Montadora],
    MATCH(TRUE,LEFT(J6860,NÚCARACT(montadora[SKU Parcial]))=montadora[SKU Parcial],0)
  ),
  ""
)</f>
        <v/>
      </c>
    </row>
    <row r="6483" spans="1:30" x14ac:dyDescent="0.25">
      <c r="A6483" s="42" t="s">
        <v>25224</v>
      </c>
      <c r="B6483" s="42" t="s">
        <v>25225</v>
      </c>
      <c r="C6483" s="42" t="s">
        <v>1320</v>
      </c>
      <c r="D6483" s="42" t="s">
        <v>138</v>
      </c>
      <c r="E6483" s="42" t="s">
        <v>1358</v>
      </c>
      <c r="F6483" s="42" t="s">
        <v>104</v>
      </c>
      <c r="G6483" s="42" t="s">
        <v>11227</v>
      </c>
      <c r="H6483" s="7" t="s">
        <v>47</v>
      </c>
      <c r="I6483" s="42" t="s">
        <v>31</v>
      </c>
      <c r="J6483" s="42" t="s">
        <v>19761</v>
      </c>
      <c r="K6483" s="8" t="s">
        <v>25122</v>
      </c>
      <c r="L6483" s="7" t="s">
        <v>11229</v>
      </c>
      <c r="M6483" s="44">
        <v>338.8</v>
      </c>
      <c r="N6483" s="7">
        <v>1</v>
      </c>
      <c r="O6483" s="44">
        <v>338.8</v>
      </c>
      <c r="P6483" s="44">
        <v>120</v>
      </c>
      <c r="Q6483" s="44">
        <v>27.51</v>
      </c>
      <c r="R6483" s="44">
        <v>57.6</v>
      </c>
      <c r="S6483" s="44">
        <v>0</v>
      </c>
      <c r="T6483" s="44">
        <v>28.45</v>
      </c>
      <c r="U6483" s="44">
        <v>105.24</v>
      </c>
      <c r="V6483" s="49" t="s">
        <v>24349</v>
      </c>
      <c r="W6483" s="42" t="s">
        <v>34</v>
      </c>
      <c r="X6483" s="43">
        <v>123025719907</v>
      </c>
      <c r="Y6483" s="43">
        <v>45396790263</v>
      </c>
      <c r="Z6483" s="43" t="s">
        <v>7980</v>
      </c>
      <c r="AA6483" s="37" t="str">
        <f>VLOOKUP(J6483, sku!B:C, 2, FALSE)</f>
        <v>Travessa Nissan - Smart - - - Frontier Attack - 2017 A 2024 - Preto</v>
      </c>
      <c r="AB6483" s="37" t="str">
        <f>VLOOKUP(J6483, sku!B:BM, 64, FALSE)</f>
        <v>Fabricação</v>
      </c>
      <c r="AC6483" s="37" t="str">
        <f>LEFT(pedidos[[#This Row],[SKU]],3)</f>
        <v>XNS</v>
      </c>
      <c r="AD6483" s="37" t="str" cm="1">
        <f t="array" aca="1" ref="AD6483" ca="1">IFERROR(
  INDEX(
    montadora[Montadora],
    MATCH(TRUE,LEFT(J6861,NÚCARACT(montadora[SKU Parcial]))=montadora[SKU Parcial],0)
  ),
  ""
)</f>
        <v/>
      </c>
    </row>
    <row r="6484" spans="1:30" x14ac:dyDescent="0.25">
      <c r="A6484" s="42" t="s">
        <v>25771</v>
      </c>
      <c r="B6484" s="42" t="s">
        <v>36</v>
      </c>
      <c r="C6484" s="42" t="s">
        <v>1663</v>
      </c>
      <c r="D6484" s="42" t="s">
        <v>420</v>
      </c>
      <c r="E6484" s="42" t="s">
        <v>1358</v>
      </c>
      <c r="F6484" s="42" t="s">
        <v>104</v>
      </c>
      <c r="G6484" s="42" t="s">
        <v>11227</v>
      </c>
      <c r="H6484" s="7" t="s">
        <v>47</v>
      </c>
      <c r="I6484" s="42" t="s">
        <v>31</v>
      </c>
      <c r="J6484" s="42" t="s">
        <v>21029</v>
      </c>
      <c r="K6484" s="8" t="s">
        <v>25549</v>
      </c>
      <c r="L6484" s="7" t="s">
        <v>11229</v>
      </c>
      <c r="M6484" s="44">
        <v>338.8</v>
      </c>
      <c r="N6484" s="7">
        <v>1</v>
      </c>
      <c r="O6484" s="44">
        <v>338.8</v>
      </c>
      <c r="P6484" s="44">
        <v>120</v>
      </c>
      <c r="Q6484" s="44">
        <v>27.51</v>
      </c>
      <c r="R6484" s="44">
        <v>57.6</v>
      </c>
      <c r="S6484" s="44">
        <v>0</v>
      </c>
      <c r="T6484" s="44">
        <v>28.45</v>
      </c>
      <c r="U6484" s="44">
        <v>105.24</v>
      </c>
      <c r="V6484" s="49" t="s">
        <v>24349</v>
      </c>
      <c r="W6484" s="42" t="s">
        <v>34</v>
      </c>
      <c r="X6484" s="43">
        <v>123779767464</v>
      </c>
      <c r="Y6484" s="43">
        <v>45407798226</v>
      </c>
      <c r="Z6484" s="43" t="s">
        <v>7980</v>
      </c>
      <c r="AA6484" s="37" t="str">
        <f>VLOOKUP(J6484, sku!B:C, 2, FALSE)</f>
        <v>Travessa Toyota - Smart - - - RAV4 - 2014 A 2018 - Prata</v>
      </c>
      <c r="AB6484" s="37" t="str">
        <f>VLOOKUP(J6484, sku!B:BM, 64, FALSE)</f>
        <v>Fabricação</v>
      </c>
      <c r="AC6484" s="37" t="str">
        <f>LEFT(pedidos[[#This Row],[SKU]],3)</f>
        <v>XTO</v>
      </c>
      <c r="AD6484" s="37" t="str" cm="1">
        <f t="array" aca="1" ref="AD6484" ca="1">IFERROR(
  INDEX(
    montadora[Montadora],
    MATCH(TRUE,LEFT(J6862,NÚCARACT(montadora[SKU Parcial]))=montadora[SKU Parcial],0)
  ),
  ""
)</f>
        <v/>
      </c>
    </row>
    <row r="6485" spans="1:30" x14ac:dyDescent="0.25">
      <c r="A6485" s="42" t="s">
        <v>25772</v>
      </c>
      <c r="B6485" s="42" t="s">
        <v>36</v>
      </c>
      <c r="C6485" s="42" t="s">
        <v>1527</v>
      </c>
      <c r="D6485" s="42" t="s">
        <v>538</v>
      </c>
      <c r="E6485" s="42" t="s">
        <v>1358</v>
      </c>
      <c r="F6485" s="42" t="s">
        <v>104</v>
      </c>
      <c r="G6485" s="42" t="s">
        <v>11227</v>
      </c>
      <c r="H6485" s="7" t="s">
        <v>47</v>
      </c>
      <c r="I6485" s="42" t="s">
        <v>31</v>
      </c>
      <c r="J6485" s="42" t="s">
        <v>129</v>
      </c>
      <c r="K6485" s="8" t="s">
        <v>25539</v>
      </c>
      <c r="L6485" s="7" t="s">
        <v>11229</v>
      </c>
      <c r="M6485" s="44">
        <v>338.8</v>
      </c>
      <c r="N6485" s="7">
        <v>1</v>
      </c>
      <c r="O6485" s="44">
        <v>358.79</v>
      </c>
      <c r="P6485" s="44">
        <v>120</v>
      </c>
      <c r="Q6485" s="44">
        <v>27.51</v>
      </c>
      <c r="R6485" s="44">
        <v>57.6</v>
      </c>
      <c r="S6485" s="44">
        <v>19.989999999999998</v>
      </c>
      <c r="T6485" s="44">
        <v>28.45</v>
      </c>
      <c r="U6485" s="44">
        <v>105.24</v>
      </c>
      <c r="V6485" s="49" t="s">
        <v>24349</v>
      </c>
      <c r="W6485" s="42" t="s">
        <v>89</v>
      </c>
      <c r="X6485" s="43">
        <v>123319892507</v>
      </c>
      <c r="Y6485" s="43">
        <v>45411005259</v>
      </c>
      <c r="Z6485" s="43" t="s">
        <v>7980</v>
      </c>
      <c r="AA6485" s="37" t="str">
        <f>VLOOKUP(J6485, sku!B:C, 2, FALSE)</f>
        <v>Travessa Fiat - Smart - - - Strada - 2020+ - Prata</v>
      </c>
      <c r="AB6485" s="37" t="str">
        <f>VLOOKUP(J6485, sku!B:BM, 64, FALSE)</f>
        <v>Fabricação</v>
      </c>
      <c r="AC6485" s="37" t="str">
        <f>LEFT(pedidos[[#This Row],[SKU]],3)</f>
        <v>XFI</v>
      </c>
      <c r="AD6485" s="37" t="str" cm="1">
        <f t="array" aca="1" ref="AD6485" ca="1">IFERROR(
  INDEX(
    montadora[Montadora],
    MATCH(TRUE,LEFT(J6863,NÚCARACT(montadora[SKU Parcial]))=montadora[SKU Parcial],0)
  ),
  ""
)</f>
        <v/>
      </c>
    </row>
    <row r="6486" spans="1:30" x14ac:dyDescent="0.25">
      <c r="A6486" s="42" t="s">
        <v>25773</v>
      </c>
      <c r="B6486" s="42" t="s">
        <v>36</v>
      </c>
      <c r="C6486" s="42" t="s">
        <v>25774</v>
      </c>
      <c r="D6486" s="42" t="s">
        <v>643</v>
      </c>
      <c r="E6486" s="42" t="s">
        <v>1358</v>
      </c>
      <c r="F6486" s="42" t="s">
        <v>104</v>
      </c>
      <c r="G6486" s="42" t="s">
        <v>11227</v>
      </c>
      <c r="H6486" s="7" t="s">
        <v>47</v>
      </c>
      <c r="I6486" s="42" t="s">
        <v>31</v>
      </c>
      <c r="J6486" s="42" t="s">
        <v>20040</v>
      </c>
      <c r="K6486" s="8" t="s">
        <v>25539</v>
      </c>
      <c r="L6486" s="7" t="s">
        <v>11229</v>
      </c>
      <c r="M6486" s="44">
        <v>338.8</v>
      </c>
      <c r="N6486" s="7">
        <v>1</v>
      </c>
      <c r="O6486" s="44">
        <v>344.79</v>
      </c>
      <c r="P6486" s="44">
        <v>120</v>
      </c>
      <c r="Q6486" s="44">
        <v>27.51</v>
      </c>
      <c r="R6486" s="44">
        <v>57.6</v>
      </c>
      <c r="S6486" s="44">
        <v>5.99</v>
      </c>
      <c r="T6486" s="44">
        <v>28.45</v>
      </c>
      <c r="U6486" s="44">
        <v>105.24</v>
      </c>
      <c r="V6486" s="49" t="s">
        <v>24349</v>
      </c>
      <c r="W6486" s="42" t="s">
        <v>34</v>
      </c>
      <c r="X6486" s="43">
        <v>123335592689</v>
      </c>
      <c r="Y6486" s="43">
        <v>45411822855</v>
      </c>
      <c r="Z6486" s="43" t="s">
        <v>7980</v>
      </c>
      <c r="AA6486" s="37" t="str">
        <f>VLOOKUP(J6486, sku!B:C, 2, FALSE)</f>
        <v>Travessa Peugeot - Smart - - - 206 - 1998 A 2014 - Preto</v>
      </c>
      <c r="AB6486" s="37" t="str">
        <f>VLOOKUP(J6486, sku!B:BM, 64, FALSE)</f>
        <v>Fabricação</v>
      </c>
      <c r="AC6486" s="37" t="str">
        <f>LEFT(pedidos[[#This Row],[SKU]],3)</f>
        <v>XPE</v>
      </c>
      <c r="AD6486" s="37" t="str" cm="1">
        <f t="array" aca="1" ref="AD6486" ca="1">IFERROR(
  INDEX(
    montadora[Montadora],
    MATCH(TRUE,LEFT(J6864,NÚCARACT(montadora[SKU Parcial]))=montadora[SKU Parcial],0)
  ),
  ""
)</f>
        <v/>
      </c>
    </row>
    <row r="6487" spans="1:30" x14ac:dyDescent="0.25">
      <c r="A6487" s="42" t="s">
        <v>25775</v>
      </c>
      <c r="B6487" s="42" t="s">
        <v>25776</v>
      </c>
      <c r="C6487" s="42" t="s">
        <v>25777</v>
      </c>
      <c r="D6487" s="42" t="s">
        <v>27</v>
      </c>
      <c r="E6487" s="42" t="s">
        <v>1358</v>
      </c>
      <c r="F6487" s="42" t="s">
        <v>104</v>
      </c>
      <c r="G6487" s="42" t="s">
        <v>11227</v>
      </c>
      <c r="H6487" s="7" t="s">
        <v>47</v>
      </c>
      <c r="I6487" s="42" t="s">
        <v>36</v>
      </c>
      <c r="J6487" s="42" t="s">
        <v>1359</v>
      </c>
      <c r="K6487" s="8" t="s">
        <v>25561</v>
      </c>
      <c r="L6487" s="7" t="s">
        <v>11229</v>
      </c>
      <c r="M6487" s="44">
        <v>338.8</v>
      </c>
      <c r="N6487" s="7">
        <v>1</v>
      </c>
      <c r="O6487" s="44">
        <v>338.8</v>
      </c>
      <c r="P6487" s="44">
        <v>120</v>
      </c>
      <c r="Q6487" s="44">
        <v>27.51</v>
      </c>
      <c r="R6487" s="44">
        <v>57.6</v>
      </c>
      <c r="S6487" s="44">
        <v>0</v>
      </c>
      <c r="T6487" s="44">
        <v>28.45</v>
      </c>
      <c r="U6487" s="44">
        <v>105.24</v>
      </c>
      <c r="V6487" s="49" t="s">
        <v>24349</v>
      </c>
      <c r="W6487" s="42" t="s">
        <v>34</v>
      </c>
      <c r="X6487" s="43">
        <v>124088560462</v>
      </c>
      <c r="Y6487" s="43">
        <v>45422306372</v>
      </c>
      <c r="Z6487" s="43" t="s">
        <v>7980</v>
      </c>
      <c r="AA6487" s="37" t="str">
        <f>VLOOKUP(J6487, sku!B:C, 2, FALSE)</f>
        <v>Travessa Fiat - Smart - - - Strada - 2020+ - Grafite</v>
      </c>
      <c r="AB6487" s="37" t="str">
        <f>VLOOKUP(J6487, sku!B:BM, 64, FALSE)</f>
        <v>Fabricação</v>
      </c>
      <c r="AC6487" s="37" t="str">
        <f>LEFT(pedidos[[#This Row],[SKU]],3)</f>
        <v>XFI</v>
      </c>
      <c r="AD6487" s="37" t="str" cm="1">
        <f t="array" aca="1" ref="AD6487" ca="1">IFERROR(
  INDEX(
    montadora[Montadora],
    MATCH(TRUE,LEFT(J6865,NÚCARACT(montadora[SKU Parcial]))=montadora[SKU Parcial],0)
  ),
  ""
)</f>
        <v/>
      </c>
    </row>
    <row r="6488" spans="1:30" x14ac:dyDescent="0.25">
      <c r="A6488" s="42" t="s">
        <v>25778</v>
      </c>
      <c r="B6488" s="42" t="s">
        <v>25779</v>
      </c>
      <c r="C6488" s="42" t="s">
        <v>1500</v>
      </c>
      <c r="D6488" s="42" t="s">
        <v>420</v>
      </c>
      <c r="E6488" s="42" t="s">
        <v>1358</v>
      </c>
      <c r="F6488" s="42" t="s">
        <v>104</v>
      </c>
      <c r="G6488" s="42" t="s">
        <v>11227</v>
      </c>
      <c r="H6488" s="7" t="s">
        <v>47</v>
      </c>
      <c r="I6488" s="42" t="s">
        <v>31</v>
      </c>
      <c r="J6488" s="42" t="s">
        <v>720</v>
      </c>
      <c r="K6488" s="8" t="s">
        <v>25555</v>
      </c>
      <c r="L6488" s="7" t="s">
        <v>11229</v>
      </c>
      <c r="M6488" s="44">
        <v>338.8</v>
      </c>
      <c r="N6488" s="7">
        <v>1</v>
      </c>
      <c r="O6488" s="44">
        <v>338.8</v>
      </c>
      <c r="P6488" s="44">
        <v>120</v>
      </c>
      <c r="Q6488" s="44">
        <v>27.51</v>
      </c>
      <c r="R6488" s="44">
        <v>57.6</v>
      </c>
      <c r="S6488" s="44">
        <v>0</v>
      </c>
      <c r="T6488" s="44">
        <v>28.45</v>
      </c>
      <c r="U6488" s="44">
        <v>105.24</v>
      </c>
      <c r="V6488" s="49" t="s">
        <v>24349</v>
      </c>
      <c r="W6488" s="42" t="s">
        <v>34</v>
      </c>
      <c r="X6488" s="43">
        <v>124329352058</v>
      </c>
      <c r="Y6488" s="43">
        <v>45431789140</v>
      </c>
      <c r="Z6488" s="43" t="s">
        <v>7980</v>
      </c>
      <c r="AA6488" s="37" t="str">
        <f>VLOOKUP(J6488, sku!B:C, 2, FALSE)</f>
        <v>Travessa Chevrolet - Smart - - - Spin - 2012 A 2024 - Preto</v>
      </c>
      <c r="AB6488" s="37" t="str">
        <f>VLOOKUP(J6488, sku!B:BM, 64, FALSE)</f>
        <v>Fabricação</v>
      </c>
      <c r="AC6488" s="37" t="str">
        <f>LEFT(pedidos[[#This Row],[SKU]],3)</f>
        <v>XGM</v>
      </c>
      <c r="AD6488" s="37" t="str" cm="1">
        <f t="array" aca="1" ref="AD6488" ca="1">IFERROR(
  INDEX(
    montadora[Montadora],
    MATCH(TRUE,LEFT(J6866,NÚCARACT(montadora[SKU Parcial]))=montadora[SKU Parcial],0)
  ),
  ""
)</f>
        <v/>
      </c>
    </row>
    <row r="6489" spans="1:30" x14ac:dyDescent="0.25">
      <c r="A6489" s="42" t="s">
        <v>25780</v>
      </c>
      <c r="B6489" s="42" t="s">
        <v>25781</v>
      </c>
      <c r="C6489" s="42" t="s">
        <v>4776</v>
      </c>
      <c r="D6489" s="42" t="s">
        <v>420</v>
      </c>
      <c r="E6489" s="42" t="s">
        <v>1358</v>
      </c>
      <c r="F6489" s="42" t="s">
        <v>104</v>
      </c>
      <c r="G6489" s="42" t="s">
        <v>11227</v>
      </c>
      <c r="H6489" s="7" t="s">
        <v>47</v>
      </c>
      <c r="I6489" s="42" t="s">
        <v>31</v>
      </c>
      <c r="J6489" s="42" t="s">
        <v>6396</v>
      </c>
      <c r="K6489" s="8" t="s">
        <v>25555</v>
      </c>
      <c r="L6489" s="7" t="s">
        <v>11229</v>
      </c>
      <c r="M6489" s="44">
        <v>338.8</v>
      </c>
      <c r="N6489" s="7">
        <v>1</v>
      </c>
      <c r="O6489" s="44">
        <v>338.8</v>
      </c>
      <c r="P6489" s="44">
        <v>120</v>
      </c>
      <c r="Q6489" s="44">
        <v>27.51</v>
      </c>
      <c r="R6489" s="44">
        <v>57.6</v>
      </c>
      <c r="S6489" s="44">
        <v>0</v>
      </c>
      <c r="T6489" s="44">
        <v>28.45</v>
      </c>
      <c r="U6489" s="44">
        <v>105.24</v>
      </c>
      <c r="V6489" s="49" t="s">
        <v>24349</v>
      </c>
      <c r="W6489" s="42" t="s">
        <v>34</v>
      </c>
      <c r="X6489" s="43">
        <v>123810895531</v>
      </c>
      <c r="Y6489" s="43">
        <v>45432756812</v>
      </c>
      <c r="Z6489" s="43" t="s">
        <v>7980</v>
      </c>
      <c r="AA6489" s="37" t="str">
        <f>VLOOKUP(J6489, sku!B:C, 2, FALSE)</f>
        <v>Travessa Ford - Smart - - - Ranger - 2013 A 2023 - Preto</v>
      </c>
      <c r="AB6489" s="37" t="str">
        <f>VLOOKUP(J6489, sku!B:BM, 64, FALSE)</f>
        <v>Fabricação</v>
      </c>
      <c r="AC6489" s="37" t="str">
        <f>LEFT(pedidos[[#This Row],[SKU]],3)</f>
        <v>XFD</v>
      </c>
      <c r="AD6489" s="37" t="str" cm="1">
        <f t="array" aca="1" ref="AD6489" ca="1">IFERROR(
  INDEX(
    montadora[Montadora],
    MATCH(TRUE,LEFT(J6867,NÚCARACT(montadora[SKU Parcial]))=montadora[SKU Parcial],0)
  ),
  ""
)</f>
        <v/>
      </c>
    </row>
    <row r="6490" spans="1:30" x14ac:dyDescent="0.25">
      <c r="A6490" s="42" t="s">
        <v>25782</v>
      </c>
      <c r="B6490" s="42" t="s">
        <v>36</v>
      </c>
      <c r="C6490" s="42" t="s">
        <v>1106</v>
      </c>
      <c r="D6490" s="42" t="s">
        <v>27</v>
      </c>
      <c r="E6490" s="42" t="s">
        <v>1358</v>
      </c>
      <c r="F6490" s="42" t="s">
        <v>104</v>
      </c>
      <c r="G6490" s="42" t="s">
        <v>11227</v>
      </c>
      <c r="H6490" s="7" t="s">
        <v>47</v>
      </c>
      <c r="I6490" s="42" t="s">
        <v>31</v>
      </c>
      <c r="J6490" s="42" t="s">
        <v>1081</v>
      </c>
      <c r="K6490" s="8" t="s">
        <v>25555</v>
      </c>
      <c r="L6490" s="7" t="s">
        <v>11229</v>
      </c>
      <c r="M6490" s="44">
        <v>338.8</v>
      </c>
      <c r="N6490" s="7">
        <v>1</v>
      </c>
      <c r="O6490" s="44">
        <v>338.8</v>
      </c>
      <c r="P6490" s="44">
        <v>120</v>
      </c>
      <c r="Q6490" s="44">
        <v>27.51</v>
      </c>
      <c r="R6490" s="44">
        <v>57.6</v>
      </c>
      <c r="S6490" s="44">
        <v>0</v>
      </c>
      <c r="T6490" s="44">
        <v>28.45</v>
      </c>
      <c r="U6490" s="44">
        <v>105.24</v>
      </c>
      <c r="V6490" s="49" t="s">
        <v>24349</v>
      </c>
      <c r="W6490" s="42" t="s">
        <v>34</v>
      </c>
      <c r="X6490" s="43">
        <v>124361984594</v>
      </c>
      <c r="Y6490" s="43">
        <v>45433187848</v>
      </c>
      <c r="Z6490" s="43" t="s">
        <v>7980</v>
      </c>
      <c r="AA6490" s="37" t="str">
        <f>VLOOKUP(J6490, sku!B:C, 2, FALSE)</f>
        <v>Travessa Volkswagen - Smart - - - Crossfox/Spacefox - - - Preto</v>
      </c>
      <c r="AB6490" s="37" t="str">
        <f>VLOOKUP(J6490, sku!B:BM, 64, FALSE)</f>
        <v>Fabricação</v>
      </c>
      <c r="AC6490" s="37" t="str">
        <f>LEFT(pedidos[[#This Row],[SKU]],3)</f>
        <v>XVW</v>
      </c>
      <c r="AD6490" s="37" t="str" cm="1">
        <f t="array" aca="1" ref="AD6490" ca="1">IFERROR(
  INDEX(
    montadora[Montadora],
    MATCH(TRUE,LEFT(J6868,NÚCARACT(montadora[SKU Parcial]))=montadora[SKU Parcial],0)
  ),
  ""
)</f>
        <v/>
      </c>
    </row>
    <row r="6491" spans="1:30" x14ac:dyDescent="0.25">
      <c r="A6491" s="42" t="s">
        <v>25783</v>
      </c>
      <c r="B6491" s="42" t="s">
        <v>25784</v>
      </c>
      <c r="C6491" s="42" t="s">
        <v>1368</v>
      </c>
      <c r="D6491" s="42" t="s">
        <v>617</v>
      </c>
      <c r="E6491" s="42" t="s">
        <v>695</v>
      </c>
      <c r="F6491" s="42" t="s">
        <v>696</v>
      </c>
      <c r="G6491" s="42" t="s">
        <v>11227</v>
      </c>
      <c r="H6491" s="7" t="s">
        <v>47</v>
      </c>
      <c r="I6491" s="42" t="s">
        <v>31</v>
      </c>
      <c r="J6491" s="42" t="s">
        <v>109</v>
      </c>
      <c r="K6491" s="8" t="s">
        <v>25555</v>
      </c>
      <c r="L6491" s="7" t="s">
        <v>11229</v>
      </c>
      <c r="M6491" s="44">
        <v>338.8</v>
      </c>
      <c r="N6491" s="7">
        <v>1</v>
      </c>
      <c r="O6491" s="44">
        <v>338.8</v>
      </c>
      <c r="P6491" s="44">
        <v>120</v>
      </c>
      <c r="Q6491" s="44">
        <v>27.51</v>
      </c>
      <c r="R6491" s="44">
        <v>57.6</v>
      </c>
      <c r="S6491" s="44">
        <v>0</v>
      </c>
      <c r="T6491" s="44">
        <v>28.45</v>
      </c>
      <c r="U6491" s="44">
        <v>105.24</v>
      </c>
      <c r="V6491" s="49" t="s">
        <v>24349</v>
      </c>
      <c r="W6491" s="42" t="s">
        <v>34</v>
      </c>
      <c r="X6491" s="43">
        <v>123847348571</v>
      </c>
      <c r="Y6491" s="43">
        <v>45434440041</v>
      </c>
      <c r="Z6491" s="43" t="s">
        <v>7980</v>
      </c>
      <c r="AA6491" s="37" t="str">
        <f>VLOOKUP(J6491, sku!B:C, 2, FALSE)</f>
        <v>Travessa Chevrolet - Style - - - Spin - - - Preto</v>
      </c>
      <c r="AB6491" s="37" t="str">
        <f>VLOOKUP(J6491, sku!B:BM, 64, FALSE)</f>
        <v>Fabricação</v>
      </c>
      <c r="AC6491" s="37" t="str">
        <f>LEFT(pedidos[[#This Row],[SKU]],3)</f>
        <v>XGM</v>
      </c>
      <c r="AD6491" s="37" t="str" cm="1">
        <f t="array" aca="1" ref="AD6491" ca="1">IFERROR(
  INDEX(
    montadora[Montadora],
    MATCH(TRUE,LEFT(J6869,NÚCARACT(montadora[SKU Parcial]))=montadora[SKU Parcial],0)
  ),
  ""
)</f>
        <v/>
      </c>
    </row>
    <row r="6492" spans="1:30" x14ac:dyDescent="0.25">
      <c r="A6492" s="42" t="s">
        <v>25785</v>
      </c>
      <c r="B6492" s="42" t="s">
        <v>25786</v>
      </c>
      <c r="C6492" s="42" t="s">
        <v>25787</v>
      </c>
      <c r="D6492" s="42" t="s">
        <v>27</v>
      </c>
      <c r="E6492" s="42" t="s">
        <v>1358</v>
      </c>
      <c r="F6492" s="42" t="s">
        <v>104</v>
      </c>
      <c r="G6492" s="42" t="s">
        <v>11227</v>
      </c>
      <c r="H6492" s="7" t="s">
        <v>47</v>
      </c>
      <c r="I6492" s="42" t="s">
        <v>31</v>
      </c>
      <c r="J6492" s="42" t="s">
        <v>1366</v>
      </c>
      <c r="K6492" s="8" t="s">
        <v>25555</v>
      </c>
      <c r="L6492" s="7" t="s">
        <v>11229</v>
      </c>
      <c r="M6492" s="44">
        <v>338.8</v>
      </c>
      <c r="N6492" s="7">
        <v>1</v>
      </c>
      <c r="O6492" s="44">
        <v>338.8</v>
      </c>
      <c r="P6492" s="44">
        <v>120</v>
      </c>
      <c r="Q6492" s="44">
        <v>27.51</v>
      </c>
      <c r="R6492" s="44">
        <v>57.6</v>
      </c>
      <c r="S6492" s="44">
        <v>0</v>
      </c>
      <c r="T6492" s="44">
        <v>28.45</v>
      </c>
      <c r="U6492" s="44">
        <v>105.24</v>
      </c>
      <c r="V6492" s="49" t="s">
        <v>24349</v>
      </c>
      <c r="W6492" s="42" t="s">
        <v>34</v>
      </c>
      <c r="X6492" s="43">
        <v>123852135139</v>
      </c>
      <c r="Y6492" s="43">
        <v>45434709951</v>
      </c>
      <c r="Z6492" s="43" t="s">
        <v>7980</v>
      </c>
      <c r="AA6492" s="37" t="str">
        <f>VLOOKUP(J6492, sku!B:C, 2, FALSE)</f>
        <v>Travessa Toyota - Smart - - - Filder - - - Preto</v>
      </c>
      <c r="AB6492" s="37" t="str">
        <f>VLOOKUP(J6492, sku!B:BM, 64, FALSE)</f>
        <v>Fabricação</v>
      </c>
      <c r="AC6492" s="37" t="str">
        <f>LEFT(pedidos[[#This Row],[SKU]],3)</f>
        <v>XTO</v>
      </c>
      <c r="AD6492" s="37" t="str" cm="1">
        <f t="array" aca="1" ref="AD6492" ca="1">IFERROR(
  INDEX(
    montadora[Montadora],
    MATCH(TRUE,LEFT(J6870,NÚCARACT(montadora[SKU Parcial]))=montadora[SKU Parcial],0)
  ),
  ""
)</f>
        <v/>
      </c>
    </row>
    <row r="6493" spans="1:30" x14ac:dyDescent="0.25">
      <c r="A6493" s="42" t="s">
        <v>23641</v>
      </c>
      <c r="B6493" s="42" t="s">
        <v>36</v>
      </c>
      <c r="C6493" s="42" t="s">
        <v>2230</v>
      </c>
      <c r="D6493" s="42" t="s">
        <v>191</v>
      </c>
      <c r="E6493" s="42" t="s">
        <v>171</v>
      </c>
      <c r="F6493" s="42" t="s">
        <v>172</v>
      </c>
      <c r="G6493" s="42" t="s">
        <v>11227</v>
      </c>
      <c r="H6493" s="7" t="s">
        <v>30</v>
      </c>
      <c r="I6493" s="42" t="s">
        <v>36</v>
      </c>
      <c r="J6493" s="42" t="s">
        <v>1389</v>
      </c>
      <c r="K6493" s="8" t="s">
        <v>25577</v>
      </c>
      <c r="L6493" s="7" t="s">
        <v>11229</v>
      </c>
      <c r="M6493" s="44">
        <v>168.8</v>
      </c>
      <c r="N6493" s="7">
        <v>1</v>
      </c>
      <c r="O6493" s="44">
        <v>168.8</v>
      </c>
      <c r="P6493" s="44">
        <v>60</v>
      </c>
      <c r="Q6493" s="44">
        <v>13.71</v>
      </c>
      <c r="R6493" s="44">
        <v>20.260000000000002</v>
      </c>
      <c r="S6493" s="44">
        <v>0</v>
      </c>
      <c r="T6493" s="44">
        <v>22.45</v>
      </c>
      <c r="U6493" s="44">
        <v>52.38</v>
      </c>
      <c r="V6493" s="49" t="s">
        <v>24734</v>
      </c>
      <c r="W6493" s="42" t="s">
        <v>34</v>
      </c>
      <c r="X6493" s="43">
        <v>122685839200</v>
      </c>
      <c r="Y6493" s="43">
        <v>45356583540</v>
      </c>
      <c r="Z6493" s="43" t="s">
        <v>7980</v>
      </c>
      <c r="AA6493" s="37" t="str">
        <f>VLOOKUP(J6493, sku!B:C, 2, FALSE)</f>
        <v>Travessa Fiat - Smart - - - Strada Locker - 1999 A 2019 - Prata</v>
      </c>
      <c r="AB6493" s="37" t="str">
        <f>VLOOKUP(J6493, sku!B:BM, 64, FALSE)</f>
        <v>Fabricação</v>
      </c>
      <c r="AC6493" s="37" t="str">
        <f>LEFT(pedidos[[#This Row],[SKU]],3)</f>
        <v>XFI</v>
      </c>
      <c r="AD6493" s="37" t="str" cm="1">
        <f t="array" aca="1" ref="AD6493" ca="1">IFERROR(
  INDEX(
    montadora[Montadora],
    MATCH(TRUE,LEFT(J6871,NÚCARACT(montadora[SKU Parcial]))=montadora[SKU Parcial],0)
  ),
  ""
)</f>
        <v/>
      </c>
    </row>
    <row r="6494" spans="1:30" x14ac:dyDescent="0.25">
      <c r="A6494" s="42" t="s">
        <v>25226</v>
      </c>
      <c r="B6494" s="42" t="s">
        <v>25227</v>
      </c>
      <c r="C6494" s="42" t="s">
        <v>25228</v>
      </c>
      <c r="D6494" s="42" t="s">
        <v>188</v>
      </c>
      <c r="E6494" s="42" t="s">
        <v>171</v>
      </c>
      <c r="F6494" s="42" t="s">
        <v>957</v>
      </c>
      <c r="G6494" s="42" t="s">
        <v>11227</v>
      </c>
      <c r="H6494" s="7" t="s">
        <v>30</v>
      </c>
      <c r="I6494" s="42" t="s">
        <v>36</v>
      </c>
      <c r="J6494" s="42" t="s">
        <v>1389</v>
      </c>
      <c r="K6494" s="8" t="s">
        <v>25126</v>
      </c>
      <c r="L6494" s="7" t="s">
        <v>11229</v>
      </c>
      <c r="M6494" s="44">
        <v>168.8</v>
      </c>
      <c r="N6494" s="7">
        <v>1</v>
      </c>
      <c r="O6494" s="44">
        <v>168.8</v>
      </c>
      <c r="P6494" s="44">
        <v>60</v>
      </c>
      <c r="Q6494" s="44">
        <v>13.71</v>
      </c>
      <c r="R6494" s="44">
        <v>20.260000000000002</v>
      </c>
      <c r="S6494" s="44">
        <v>0</v>
      </c>
      <c r="T6494" s="44">
        <v>22.45</v>
      </c>
      <c r="U6494" s="44">
        <v>52.38</v>
      </c>
      <c r="V6494" s="49" t="s">
        <v>24734</v>
      </c>
      <c r="W6494" s="42" t="s">
        <v>89</v>
      </c>
      <c r="X6494" s="43">
        <v>122642893539</v>
      </c>
      <c r="Y6494" s="43">
        <v>45380904032</v>
      </c>
      <c r="Z6494" s="43" t="s">
        <v>7980</v>
      </c>
      <c r="AA6494" s="37" t="str">
        <f>VLOOKUP(J6494, sku!B:C, 2, FALSE)</f>
        <v>Travessa Fiat - Smart - - - Strada Locker - 1999 A 2019 - Prata</v>
      </c>
      <c r="AB6494" s="37" t="str">
        <f>VLOOKUP(J6494, sku!B:BM, 64, FALSE)</f>
        <v>Fabricação</v>
      </c>
      <c r="AC6494" s="37" t="str">
        <f>LEFT(pedidos[[#This Row],[SKU]],3)</f>
        <v>XFI</v>
      </c>
      <c r="AD6494" s="37" t="str" cm="1">
        <f t="array" aca="1" ref="AD6494" ca="1">IFERROR(
  INDEX(
    montadora[Montadora],
    MATCH(TRUE,LEFT(J6872,NÚCARACT(montadora[SKU Parcial]))=montadora[SKU Parcial],0)
  ),
  ""
)</f>
        <v/>
      </c>
    </row>
    <row r="6495" spans="1:30" x14ac:dyDescent="0.25">
      <c r="A6495" s="42" t="s">
        <v>25229</v>
      </c>
      <c r="B6495" s="42" t="s">
        <v>36</v>
      </c>
      <c r="C6495" s="42" t="s">
        <v>25230</v>
      </c>
      <c r="D6495" s="42" t="s">
        <v>27</v>
      </c>
      <c r="E6495" s="42" t="s">
        <v>22410</v>
      </c>
      <c r="F6495" s="42" t="s">
        <v>793</v>
      </c>
      <c r="G6495" s="42" t="s">
        <v>11227</v>
      </c>
      <c r="H6495" s="7" t="s">
        <v>30</v>
      </c>
      <c r="I6495" s="42" t="s">
        <v>31</v>
      </c>
      <c r="J6495" s="42" t="s">
        <v>794</v>
      </c>
      <c r="K6495" s="8" t="s">
        <v>25098</v>
      </c>
      <c r="L6495" s="7" t="s">
        <v>11229</v>
      </c>
      <c r="M6495" s="44">
        <v>1098.8</v>
      </c>
      <c r="N6495" s="7">
        <v>1</v>
      </c>
      <c r="O6495" s="44">
        <v>1043.8599999999999</v>
      </c>
      <c r="P6495" s="44">
        <v>407</v>
      </c>
      <c r="Q6495" s="44">
        <v>84.76</v>
      </c>
      <c r="R6495" s="44">
        <v>125.26</v>
      </c>
      <c r="S6495" s="44">
        <v>0</v>
      </c>
      <c r="T6495" s="44">
        <v>85.95</v>
      </c>
      <c r="U6495" s="44">
        <v>340.89</v>
      </c>
      <c r="V6495" s="49" t="s">
        <v>25231</v>
      </c>
      <c r="W6495" s="42" t="s">
        <v>89</v>
      </c>
      <c r="X6495" s="43">
        <v>123622272636</v>
      </c>
      <c r="Y6495" s="43">
        <v>45399450289</v>
      </c>
      <c r="Z6495" s="43" t="s">
        <v>7980</v>
      </c>
      <c r="AA6495" s="37" t="str">
        <f>VLOOKUP(J6495, sku!B:C, 2, FALSE)</f>
        <v>Gradeado Gigante 150 cm X 100 cm X 12 cm - Preto</v>
      </c>
      <c r="AB6495" s="37" t="str">
        <f>VLOOKUP(J6495, sku!B:BM, 64, FALSE)</f>
        <v>Revenda</v>
      </c>
      <c r="AC6495" s="37" t="str">
        <f>LEFT(pedidos[[#This Row],[SKU]],3)</f>
        <v>XGR</v>
      </c>
      <c r="AD6495" s="37" t="str" cm="1">
        <f t="array" aca="1" ref="AD6495" ca="1">IFERROR(
  INDEX(
    montadora[Montadora],
    MATCH(TRUE,LEFT(J6873,NÚCARACT(montadora[SKU Parcial]))=montadora[SKU Parcial],0)
  ),
  ""
)</f>
        <v/>
      </c>
    </row>
    <row r="6496" spans="1:30" x14ac:dyDescent="0.25">
      <c r="A6496" s="42" t="s">
        <v>22556</v>
      </c>
      <c r="B6496" s="42" t="s">
        <v>36</v>
      </c>
      <c r="C6496" s="42" t="s">
        <v>470</v>
      </c>
      <c r="D6496" s="42" t="s">
        <v>420</v>
      </c>
      <c r="E6496" s="42" t="s">
        <v>1424</v>
      </c>
      <c r="F6496" s="42" t="s">
        <v>793</v>
      </c>
      <c r="G6496" s="42" t="s">
        <v>11227</v>
      </c>
      <c r="H6496" s="7" t="s">
        <v>47</v>
      </c>
      <c r="I6496" s="42" t="s">
        <v>31</v>
      </c>
      <c r="J6496" s="42" t="s">
        <v>794</v>
      </c>
      <c r="K6496" s="8" t="s">
        <v>25574</v>
      </c>
      <c r="L6496" s="7" t="s">
        <v>11229</v>
      </c>
      <c r="M6496" s="44">
        <v>1148.8</v>
      </c>
      <c r="N6496" s="7">
        <v>1</v>
      </c>
      <c r="O6496" s="44">
        <v>1148.8</v>
      </c>
      <c r="P6496" s="44">
        <v>407</v>
      </c>
      <c r="Q6496" s="44">
        <v>93.28</v>
      </c>
      <c r="R6496" s="44">
        <v>195.3</v>
      </c>
      <c r="S6496" s="44">
        <v>0</v>
      </c>
      <c r="T6496" s="44">
        <v>98.95</v>
      </c>
      <c r="U6496" s="44">
        <v>354.27</v>
      </c>
      <c r="V6496" s="49" t="s">
        <v>24354</v>
      </c>
      <c r="W6496" s="42" t="s">
        <v>34</v>
      </c>
      <c r="X6496" s="43">
        <v>121077207184</v>
      </c>
      <c r="Y6496" s="43">
        <v>45286555020</v>
      </c>
      <c r="Z6496" s="43" t="s">
        <v>7980</v>
      </c>
      <c r="AA6496" s="37" t="str">
        <f>VLOOKUP(J6496, sku!B:C, 2, FALSE)</f>
        <v>Gradeado Gigante 150 cm X 100 cm X 12 cm - Preto</v>
      </c>
      <c r="AB6496" s="37" t="str">
        <f>VLOOKUP(J6496, sku!B:BM, 64, FALSE)</f>
        <v>Revenda</v>
      </c>
      <c r="AC6496" s="37" t="str">
        <f>LEFT(pedidos[[#This Row],[SKU]],3)</f>
        <v>XGR</v>
      </c>
      <c r="AD6496" s="37" t="str" cm="1">
        <f t="array" aca="1" ref="AD6496" ca="1">IFERROR(
  INDEX(
    montadora[Montadora],
    MATCH(TRUE,LEFT(J6874,NÚCARACT(montadora[SKU Parcial]))=montadora[SKU Parcial],0)
  ),
  ""
)</f>
        <v/>
      </c>
    </row>
    <row r="6497" spans="1:30" x14ac:dyDescent="0.25">
      <c r="A6497" s="42" t="s">
        <v>23642</v>
      </c>
      <c r="B6497" s="42" t="s">
        <v>23643</v>
      </c>
      <c r="C6497" s="42" t="s">
        <v>2183</v>
      </c>
      <c r="D6497" s="42" t="s">
        <v>319</v>
      </c>
      <c r="E6497" s="42" t="s">
        <v>1424</v>
      </c>
      <c r="F6497" s="42" t="s">
        <v>793</v>
      </c>
      <c r="G6497" s="42" t="s">
        <v>11227</v>
      </c>
      <c r="H6497" s="7" t="s">
        <v>47</v>
      </c>
      <c r="I6497" s="42" t="s">
        <v>31</v>
      </c>
      <c r="J6497" s="42" t="s">
        <v>794</v>
      </c>
      <c r="K6497" s="8" t="s">
        <v>25600</v>
      </c>
      <c r="L6497" s="7" t="s">
        <v>11229</v>
      </c>
      <c r="M6497" s="44">
        <v>1148.8</v>
      </c>
      <c r="N6497" s="7">
        <v>1</v>
      </c>
      <c r="O6497" s="44">
        <v>1148.8</v>
      </c>
      <c r="P6497" s="44">
        <v>407</v>
      </c>
      <c r="Q6497" s="44">
        <v>93.28</v>
      </c>
      <c r="R6497" s="44">
        <v>195.3</v>
      </c>
      <c r="S6497" s="44">
        <v>0</v>
      </c>
      <c r="T6497" s="44">
        <v>98.95</v>
      </c>
      <c r="U6497" s="44">
        <v>354.27</v>
      </c>
      <c r="V6497" s="49" t="s">
        <v>24354</v>
      </c>
      <c r="W6497" s="42" t="s">
        <v>34</v>
      </c>
      <c r="X6497" s="43">
        <v>121931527228</v>
      </c>
      <c r="Y6497" s="43">
        <v>45324809177</v>
      </c>
      <c r="Z6497" s="43" t="s">
        <v>7980</v>
      </c>
      <c r="AA6497" s="37" t="str">
        <f>VLOOKUP(J6497, sku!B:C, 2, FALSE)</f>
        <v>Gradeado Gigante 150 cm X 100 cm X 12 cm - Preto</v>
      </c>
      <c r="AB6497" s="37" t="str">
        <f>VLOOKUP(J6497, sku!B:BM, 64, FALSE)</f>
        <v>Revenda</v>
      </c>
      <c r="AC6497" s="37" t="str">
        <f>LEFT(pedidos[[#This Row],[SKU]],3)</f>
        <v>XGR</v>
      </c>
      <c r="AD6497" s="37" t="str" cm="1">
        <f t="array" aca="1" ref="AD6497" ca="1">IFERROR(
  INDEX(
    montadora[Montadora],
    MATCH(TRUE,LEFT(J6875,NÚCARACT(montadora[SKU Parcial]))=montadora[SKU Parcial],0)
  ),
  ""
)</f>
        <v/>
      </c>
    </row>
    <row r="6498" spans="1:30" x14ac:dyDescent="0.25">
      <c r="A6498" s="42" t="s">
        <v>25788</v>
      </c>
      <c r="B6498" s="42" t="s">
        <v>25789</v>
      </c>
      <c r="C6498" s="42" t="s">
        <v>25790</v>
      </c>
      <c r="D6498" s="42" t="s">
        <v>191</v>
      </c>
      <c r="E6498" s="42" t="s">
        <v>25791</v>
      </c>
      <c r="F6498" s="42" t="s">
        <v>25792</v>
      </c>
      <c r="G6498" s="42" t="s">
        <v>11227</v>
      </c>
      <c r="H6498" s="7" t="s">
        <v>47</v>
      </c>
      <c r="I6498" s="42" t="s">
        <v>31</v>
      </c>
      <c r="J6498" s="42" t="s">
        <v>205</v>
      </c>
      <c r="K6498" s="8" t="s">
        <v>25561</v>
      </c>
      <c r="L6498" s="7" t="s">
        <v>11229</v>
      </c>
      <c r="M6498" s="44">
        <v>328.8</v>
      </c>
      <c r="N6498" s="7">
        <v>1</v>
      </c>
      <c r="O6498" s="44">
        <v>328.8</v>
      </c>
      <c r="P6498" s="44">
        <v>120</v>
      </c>
      <c r="Q6498" s="44">
        <v>26.7</v>
      </c>
      <c r="R6498" s="44">
        <v>55.9</v>
      </c>
      <c r="S6498" s="44">
        <v>0</v>
      </c>
      <c r="T6498" s="44">
        <v>24.95</v>
      </c>
      <c r="U6498" s="44">
        <v>101.25</v>
      </c>
      <c r="V6498" s="49" t="s">
        <v>25793</v>
      </c>
      <c r="W6498" s="42" t="s">
        <v>34</v>
      </c>
      <c r="X6498" s="43">
        <v>123552944077</v>
      </c>
      <c r="Y6498" s="43">
        <v>45422247355</v>
      </c>
      <c r="Z6498" s="43" t="s">
        <v>7980</v>
      </c>
      <c r="AA6498" s="37" t="str">
        <f>VLOOKUP(J6498, sku!B:C, 2, FALSE)</f>
        <v>Travessa Ford - Style - - - Ecosport - - - Preto</v>
      </c>
      <c r="AB6498" s="37" t="str">
        <f>VLOOKUP(J6498, sku!B:BM, 64, FALSE)</f>
        <v>Fabricação</v>
      </c>
      <c r="AC6498" s="37" t="str">
        <f>LEFT(pedidos[[#This Row],[SKU]],3)</f>
        <v>XFO</v>
      </c>
      <c r="AD6498" s="37" t="str" cm="1">
        <f t="array" aca="1" ref="AD6498" ca="1">IFERROR(
  INDEX(
    montadora[Montadora],
    MATCH(TRUE,LEFT(J6876,NÚCARACT(montadora[SKU Parcial]))=montadora[SKU Parcial],0)
  ),
  ""
)</f>
        <v/>
      </c>
    </row>
    <row r="6499" spans="1:30" x14ac:dyDescent="0.25">
      <c r="A6499" s="42" t="s">
        <v>22557</v>
      </c>
      <c r="B6499" s="42" t="s">
        <v>22558</v>
      </c>
      <c r="C6499" s="42" t="s">
        <v>22559</v>
      </c>
      <c r="D6499" s="42" t="s">
        <v>27</v>
      </c>
      <c r="E6499" s="42" t="s">
        <v>22560</v>
      </c>
      <c r="F6499" s="42" t="s">
        <v>1884</v>
      </c>
      <c r="G6499" s="42" t="s">
        <v>11228</v>
      </c>
      <c r="H6499" s="7" t="s">
        <v>30</v>
      </c>
      <c r="I6499" s="42" t="s">
        <v>36</v>
      </c>
      <c r="J6499" s="42" t="s">
        <v>1885</v>
      </c>
      <c r="K6499" s="8" t="s">
        <v>25575</v>
      </c>
      <c r="L6499" s="7" t="s">
        <v>33</v>
      </c>
      <c r="M6499" s="44">
        <v>24.98</v>
      </c>
      <c r="N6499" s="7">
        <v>1</v>
      </c>
      <c r="O6499" s="44">
        <v>40.97</v>
      </c>
      <c r="P6499" s="44">
        <v>8.1</v>
      </c>
      <c r="Q6499" s="44">
        <v>0</v>
      </c>
      <c r="R6499" s="44">
        <v>9.25</v>
      </c>
      <c r="S6499" s="44">
        <v>15.99</v>
      </c>
      <c r="T6499" s="44">
        <v>0</v>
      </c>
      <c r="U6499" s="44">
        <v>7.63</v>
      </c>
      <c r="V6499" s="49" t="s">
        <v>24735</v>
      </c>
      <c r="W6499" s="42" t="s">
        <v>34</v>
      </c>
      <c r="X6499" s="43">
        <v>121312229380</v>
      </c>
      <c r="Y6499" s="43">
        <v>45298007117</v>
      </c>
      <c r="Z6499" s="43" t="s">
        <v>7980</v>
      </c>
      <c r="AA6499" s="37" t="str">
        <f>VLOOKUP(J6499, sku!B:C, 2, FALSE)</f>
        <v>Maçarico 915</v>
      </c>
      <c r="AB6499" s="37" t="str">
        <f>VLOOKUP(J6499, sku!B:BM, 64, FALSE)</f>
        <v>Importação</v>
      </c>
      <c r="AC6499" s="37" t="str">
        <f>LEFT(pedidos[[#This Row],[SKU]],3)</f>
        <v>1MA</v>
      </c>
      <c r="AD6499" s="37" t="str" cm="1">
        <f t="array" aca="1" ref="AD6499" ca="1">IFERROR(
  INDEX(
    montadora[Montadora],
    MATCH(TRUE,LEFT(J6877,NÚCARACT(montadora[SKU Parcial]))=montadora[SKU Parcial],0)
  ),
  ""
)</f>
        <v/>
      </c>
    </row>
    <row r="6500" spans="1:30" x14ac:dyDescent="0.25">
      <c r="A6500" s="42" t="s">
        <v>22561</v>
      </c>
      <c r="B6500" s="42" t="s">
        <v>36</v>
      </c>
      <c r="C6500" s="42" t="s">
        <v>1865</v>
      </c>
      <c r="D6500" s="42" t="s">
        <v>27</v>
      </c>
      <c r="E6500" s="42" t="s">
        <v>1607</v>
      </c>
      <c r="F6500" s="42" t="s">
        <v>1608</v>
      </c>
      <c r="G6500" s="42" t="s">
        <v>11227</v>
      </c>
      <c r="H6500" s="7" t="s">
        <v>30</v>
      </c>
      <c r="I6500" s="42" t="s">
        <v>36</v>
      </c>
      <c r="J6500" s="42" t="s">
        <v>290</v>
      </c>
      <c r="K6500" s="8" t="s">
        <v>25601</v>
      </c>
      <c r="L6500" s="7" t="s">
        <v>33</v>
      </c>
      <c r="M6500" s="44">
        <v>38.799999999999997</v>
      </c>
      <c r="N6500" s="7">
        <v>1</v>
      </c>
      <c r="O6500" s="44">
        <v>54.79</v>
      </c>
      <c r="P6500" s="44">
        <v>15.8</v>
      </c>
      <c r="Q6500" s="44">
        <v>0</v>
      </c>
      <c r="R6500" s="44">
        <v>11.16</v>
      </c>
      <c r="S6500" s="44">
        <v>15.99</v>
      </c>
      <c r="T6500" s="44">
        <v>0</v>
      </c>
      <c r="U6500" s="44">
        <v>11.84</v>
      </c>
      <c r="V6500" s="49" t="s">
        <v>24736</v>
      </c>
      <c r="W6500" s="42" t="s">
        <v>34</v>
      </c>
      <c r="X6500" s="43">
        <v>121423743392</v>
      </c>
      <c r="Y6500" s="43">
        <v>45303318624</v>
      </c>
      <c r="Z6500" s="43" t="s">
        <v>7980</v>
      </c>
      <c r="AA6500" s="37" t="str">
        <f>VLOOKUP(J6500, sku!B:C, 2, FALSE)</f>
        <v>Par De Trava Do Quebra Vento Preto (23Cm)</v>
      </c>
      <c r="AB6500" s="37" t="str">
        <f>VLOOKUP(J6500, sku!B:BM, 64, FALSE)</f>
        <v>Revenda</v>
      </c>
      <c r="AC6500" s="37" t="str">
        <f>LEFT(pedidos[[#This Row],[SKU]],3)</f>
        <v>Q-9</v>
      </c>
      <c r="AD6500" s="37" t="str" cm="1">
        <f t="array" aca="1" ref="AD6500" ca="1">IFERROR(
  INDEX(
    montadora[Montadora],
    MATCH(TRUE,LEFT(J6878,NÚCARACT(montadora[SKU Parcial]))=montadora[SKU Parcial],0)
  ),
  ""
)</f>
        <v/>
      </c>
    </row>
    <row r="6501" spans="1:30" x14ac:dyDescent="0.25">
      <c r="A6501" s="42" t="s">
        <v>22562</v>
      </c>
      <c r="B6501" s="42" t="s">
        <v>36</v>
      </c>
      <c r="C6501" s="42" t="s">
        <v>1869</v>
      </c>
      <c r="D6501" s="42" t="s">
        <v>27</v>
      </c>
      <c r="E6501" s="42" t="s">
        <v>1956</v>
      </c>
      <c r="F6501" s="42" t="s">
        <v>1626</v>
      </c>
      <c r="G6501" s="42" t="s">
        <v>11227</v>
      </c>
      <c r="H6501" s="7" t="s">
        <v>47</v>
      </c>
      <c r="I6501" s="42" t="s">
        <v>31</v>
      </c>
      <c r="J6501" s="42" t="s">
        <v>336</v>
      </c>
      <c r="K6501" s="8" t="s">
        <v>25544</v>
      </c>
      <c r="L6501" s="7" t="s">
        <v>11229</v>
      </c>
      <c r="M6501" s="44">
        <v>336.8</v>
      </c>
      <c r="N6501" s="7">
        <v>1</v>
      </c>
      <c r="O6501" s="44">
        <v>336.8</v>
      </c>
      <c r="P6501" s="44">
        <v>105</v>
      </c>
      <c r="Q6501" s="44">
        <v>27.35</v>
      </c>
      <c r="R6501" s="44">
        <v>57.26</v>
      </c>
      <c r="S6501" s="44">
        <v>0</v>
      </c>
      <c r="T6501" s="44">
        <v>44.45</v>
      </c>
      <c r="U6501" s="44">
        <v>102.74</v>
      </c>
      <c r="V6501" s="49" t="s">
        <v>24362</v>
      </c>
      <c r="W6501" s="42" t="s">
        <v>34</v>
      </c>
      <c r="X6501" s="43">
        <v>120180572585</v>
      </c>
      <c r="Y6501" s="43">
        <v>45269750462</v>
      </c>
      <c r="Z6501" s="43" t="s">
        <v>7980</v>
      </c>
      <c r="AA6501" s="37" t="str">
        <f>VLOOKUP(J6501, sku!B:C, 2, FALSE)</f>
        <v>Travessa Jeep - Style - - - Compass - - - Grafite</v>
      </c>
      <c r="AB6501" s="37" t="str">
        <f>VLOOKUP(J6501, sku!B:BM, 64, FALSE)</f>
        <v>Fabricação</v>
      </c>
      <c r="AC6501" s="37" t="str">
        <f>LEFT(pedidos[[#This Row],[SKU]],3)</f>
        <v>XJP</v>
      </c>
      <c r="AD6501" s="37" t="str" cm="1">
        <f t="array" aca="1" ref="AD6501" ca="1">IFERROR(
  INDEX(
    montadora[Montadora],
    MATCH(TRUE,LEFT(J6879,NÚCARACT(montadora[SKU Parcial]))=montadora[SKU Parcial],0)
  ),
  ""
)</f>
        <v/>
      </c>
    </row>
    <row r="6502" spans="1:30" x14ac:dyDescent="0.25">
      <c r="A6502" s="42" t="s">
        <v>22570</v>
      </c>
      <c r="B6502" s="42" t="s">
        <v>22571</v>
      </c>
      <c r="C6502" s="42" t="s">
        <v>741</v>
      </c>
      <c r="D6502" s="42" t="s">
        <v>188</v>
      </c>
      <c r="E6502" s="42" t="s">
        <v>1386</v>
      </c>
      <c r="F6502" s="42" t="s">
        <v>172</v>
      </c>
      <c r="G6502" s="42" t="s">
        <v>11227</v>
      </c>
      <c r="H6502" s="7" t="s">
        <v>47</v>
      </c>
      <c r="I6502" s="42" t="s">
        <v>36</v>
      </c>
      <c r="J6502" s="42" t="s">
        <v>16767</v>
      </c>
      <c r="K6502" s="8" t="s">
        <v>25600</v>
      </c>
      <c r="L6502" s="7" t="s">
        <v>11229</v>
      </c>
      <c r="M6502" s="44">
        <v>185.55</v>
      </c>
      <c r="N6502" s="7">
        <v>1</v>
      </c>
      <c r="O6502" s="44">
        <v>185.55</v>
      </c>
      <c r="P6502" s="44">
        <v>60</v>
      </c>
      <c r="Q6502" s="44">
        <v>15.07</v>
      </c>
      <c r="R6502" s="44">
        <v>31.54</v>
      </c>
      <c r="S6502" s="44">
        <v>0</v>
      </c>
      <c r="T6502" s="44">
        <v>22.45</v>
      </c>
      <c r="U6502" s="44">
        <v>56.49</v>
      </c>
      <c r="V6502" s="49" t="s">
        <v>24737</v>
      </c>
      <c r="W6502" s="42" t="s">
        <v>34</v>
      </c>
      <c r="X6502" s="43">
        <v>121835599058</v>
      </c>
      <c r="Y6502" s="43">
        <v>45320106740</v>
      </c>
      <c r="Z6502" s="43" t="s">
        <v>7980</v>
      </c>
      <c r="AA6502" s="37" t="str">
        <f>VLOOKUP(J6502, sku!B:C, 2, FALSE)</f>
        <v>Travessa Fiat - Smart - - - Strada Locker - 1999 A 2019 - Grafite</v>
      </c>
      <c r="AB6502" s="37" t="str">
        <f>VLOOKUP(J6502, sku!B:BM, 64, FALSE)</f>
        <v>Fabricação</v>
      </c>
      <c r="AC6502" s="37" t="str">
        <f>LEFT(pedidos[[#This Row],[SKU]],3)</f>
        <v>XFI</v>
      </c>
      <c r="AD6502" s="37" t="str" cm="1">
        <f t="array" aca="1" ref="AD6502" ca="1">IFERROR(
  INDEX(
    montadora[Montadora],
    MATCH(TRUE,LEFT(J6880,NÚCARACT(montadora[SKU Parcial]))=montadora[SKU Parcial],0)
  ),
  ""
)</f>
        <v/>
      </c>
    </row>
    <row r="6503" spans="1:30" x14ac:dyDescent="0.25">
      <c r="A6503" s="42" t="s">
        <v>25794</v>
      </c>
      <c r="B6503" s="42" t="s">
        <v>25795</v>
      </c>
      <c r="C6503" s="42" t="s">
        <v>25146</v>
      </c>
      <c r="D6503" s="42" t="s">
        <v>191</v>
      </c>
      <c r="E6503" s="42" t="s">
        <v>25796</v>
      </c>
      <c r="F6503" s="42" t="s">
        <v>25797</v>
      </c>
      <c r="G6503" s="42" t="s">
        <v>11227</v>
      </c>
      <c r="H6503" s="7" t="s">
        <v>30</v>
      </c>
      <c r="I6503" s="42" t="s">
        <v>31</v>
      </c>
      <c r="J6503" s="42" t="s">
        <v>25798</v>
      </c>
      <c r="K6503" s="8" t="s">
        <v>25549</v>
      </c>
      <c r="L6503" s="7" t="s">
        <v>11229</v>
      </c>
      <c r="M6503" s="44">
        <v>169.8</v>
      </c>
      <c r="N6503" s="7">
        <v>1</v>
      </c>
      <c r="O6503" s="44">
        <v>169.8</v>
      </c>
      <c r="P6503" s="44">
        <v>60</v>
      </c>
      <c r="Q6503" s="44">
        <v>13.79</v>
      </c>
      <c r="R6503" s="44">
        <v>20.38</v>
      </c>
      <c r="S6503" s="44">
        <v>0</v>
      </c>
      <c r="T6503" s="44">
        <v>24.25</v>
      </c>
      <c r="U6503" s="44">
        <v>51.38</v>
      </c>
      <c r="V6503" s="49" t="s">
        <v>25799</v>
      </c>
      <c r="W6503" s="42" t="s">
        <v>34</v>
      </c>
      <c r="X6503" s="43">
        <v>123770667226</v>
      </c>
      <c r="Y6503" s="43">
        <v>45407081435</v>
      </c>
      <c r="Z6503" s="43" t="s">
        <v>7980</v>
      </c>
      <c r="AA6503" s="37" t="e">
        <f>VLOOKUP(J6503, sku!B:C, 2, FALSE)</f>
        <v>#N/A</v>
      </c>
      <c r="AB6503" s="37" t="e">
        <f>VLOOKUP(J6503, sku!B:BM, 64, FALSE)</f>
        <v>#N/A</v>
      </c>
      <c r="AC6503" s="37" t="str">
        <f>LEFT(pedidos[[#This Row],[SKU]],3)</f>
        <v>1BC</v>
      </c>
      <c r="AD6503" s="37" t="str" cm="1">
        <f t="array" aca="1" ref="AD6503" ca="1">IFERROR(
  INDEX(
    montadora[Montadora],
    MATCH(TRUE,LEFT(J6881,NÚCARACT(montadora[SKU Parcial]))=montadora[SKU Parcial],0)
  ),
  ""
)</f>
        <v/>
      </c>
    </row>
    <row r="6504" spans="1:30" x14ac:dyDescent="0.25">
      <c r="A6504" s="42" t="s">
        <v>25800</v>
      </c>
      <c r="B6504" s="42" t="s">
        <v>25801</v>
      </c>
      <c r="C6504" s="42" t="s">
        <v>741</v>
      </c>
      <c r="D6504" s="42" t="s">
        <v>45</v>
      </c>
      <c r="E6504" s="42" t="s">
        <v>25796</v>
      </c>
      <c r="F6504" s="42" t="s">
        <v>25797</v>
      </c>
      <c r="G6504" s="42" t="s">
        <v>11227</v>
      </c>
      <c r="H6504" s="7" t="s">
        <v>30</v>
      </c>
      <c r="I6504" s="42" t="s">
        <v>36</v>
      </c>
      <c r="J6504" s="42" t="s">
        <v>25802</v>
      </c>
      <c r="K6504" s="8" t="s">
        <v>25561</v>
      </c>
      <c r="L6504" s="7" t="s">
        <v>11229</v>
      </c>
      <c r="M6504" s="44">
        <v>169.8</v>
      </c>
      <c r="N6504" s="7">
        <v>1</v>
      </c>
      <c r="O6504" s="44">
        <v>169.8</v>
      </c>
      <c r="P6504" s="44">
        <v>60</v>
      </c>
      <c r="Q6504" s="44">
        <v>13.79</v>
      </c>
      <c r="R6504" s="44">
        <v>20.38</v>
      </c>
      <c r="S6504" s="44">
        <v>0</v>
      </c>
      <c r="T6504" s="44">
        <v>24.25</v>
      </c>
      <c r="U6504" s="44">
        <v>51.38</v>
      </c>
      <c r="V6504" s="49" t="s">
        <v>25799</v>
      </c>
      <c r="W6504" s="42" t="s">
        <v>34</v>
      </c>
      <c r="X6504" s="43">
        <v>124140701810</v>
      </c>
      <c r="Y6504" s="43">
        <v>45424294581</v>
      </c>
      <c r="Z6504" s="43" t="s">
        <v>7980</v>
      </c>
      <c r="AA6504" s="37" t="e">
        <f>VLOOKUP(J6504, sku!B:C, 2, FALSE)</f>
        <v>#N/A</v>
      </c>
      <c r="AB6504" s="37" t="e">
        <f>VLOOKUP(J6504, sku!B:BM, 64, FALSE)</f>
        <v>#N/A</v>
      </c>
      <c r="AC6504" s="37" t="str">
        <f>LEFT(pedidos[[#This Row],[SKU]],3)</f>
        <v>1BC</v>
      </c>
      <c r="AD6504" s="37" t="str" cm="1">
        <f t="array" aca="1" ref="AD6504" ca="1">IFERROR(
  INDEX(
    montadora[Montadora],
    MATCH(TRUE,LEFT(J6882,NÚCARACT(montadora[SKU Parcial]))=montadora[SKU Parcial],0)
  ),
  ""
)</f>
        <v/>
      </c>
    </row>
    <row r="6505" spans="1:30" x14ac:dyDescent="0.25">
      <c r="A6505" s="42" t="s">
        <v>22563</v>
      </c>
      <c r="B6505" s="42" t="s">
        <v>22564</v>
      </c>
      <c r="C6505" s="42" t="s">
        <v>2330</v>
      </c>
      <c r="D6505" s="42" t="s">
        <v>27</v>
      </c>
      <c r="E6505" s="42" t="s">
        <v>1659</v>
      </c>
      <c r="F6505" s="42" t="s">
        <v>1660</v>
      </c>
      <c r="G6505" s="42" t="s">
        <v>11228</v>
      </c>
      <c r="H6505" s="7" t="s">
        <v>47</v>
      </c>
      <c r="I6505" s="42" t="s">
        <v>36</v>
      </c>
      <c r="J6505" s="42" t="s">
        <v>545</v>
      </c>
      <c r="K6505" s="8" t="s">
        <v>25573</v>
      </c>
      <c r="L6505" s="7" t="s">
        <v>11229</v>
      </c>
      <c r="M6505" s="44">
        <v>265.8</v>
      </c>
      <c r="N6505" s="7">
        <v>1</v>
      </c>
      <c r="O6505" s="44">
        <v>265.8</v>
      </c>
      <c r="P6505" s="44">
        <v>105</v>
      </c>
      <c r="Q6505" s="44">
        <v>10.55</v>
      </c>
      <c r="R6505" s="44">
        <v>45.19</v>
      </c>
      <c r="S6505" s="44">
        <v>0</v>
      </c>
      <c r="T6505" s="44">
        <v>24.95</v>
      </c>
      <c r="U6505" s="44">
        <v>80.11</v>
      </c>
      <c r="V6505" s="49" t="s">
        <v>24369</v>
      </c>
      <c r="W6505" s="42" t="s">
        <v>34</v>
      </c>
      <c r="X6505" s="43">
        <v>120452726671</v>
      </c>
      <c r="Y6505" s="43">
        <v>45281238780</v>
      </c>
      <c r="Z6505" s="43" t="s">
        <v>7980</v>
      </c>
      <c r="AA6505" s="37" t="str">
        <f>VLOOKUP(J6505, sku!B:C, 2, FALSE)</f>
        <v>Travessa Jeep - Slim - - - Renegade - 2016 A 2025 - Prata</v>
      </c>
      <c r="AB6505" s="37" t="str">
        <f>VLOOKUP(J6505, sku!B:BM, 64, FALSE)</f>
        <v>Fabricação</v>
      </c>
      <c r="AC6505" s="37" t="str">
        <f>LEFT(pedidos[[#This Row],[SKU]],3)</f>
        <v>XJP</v>
      </c>
      <c r="AD6505" s="37" t="str" cm="1">
        <f t="array" aca="1" ref="AD6505" ca="1">IFERROR(
  INDEX(
    montadora[Montadora],
    MATCH(TRUE,LEFT(J6883,NÚCARACT(montadora[SKU Parcial]))=montadora[SKU Parcial],0)
  ),
  ""
)</f>
        <v/>
      </c>
    </row>
    <row r="6506" spans="1:30" x14ac:dyDescent="0.25">
      <c r="A6506" s="42" t="s">
        <v>22565</v>
      </c>
      <c r="B6506" s="42" t="s">
        <v>36</v>
      </c>
      <c r="C6506" s="42" t="s">
        <v>22566</v>
      </c>
      <c r="D6506" s="42" t="s">
        <v>319</v>
      </c>
      <c r="E6506" s="42" t="s">
        <v>501</v>
      </c>
      <c r="F6506" s="42" t="s">
        <v>502</v>
      </c>
      <c r="G6506" s="42" t="s">
        <v>11228</v>
      </c>
      <c r="H6506" s="7" t="s">
        <v>47</v>
      </c>
      <c r="I6506" s="42" t="s">
        <v>31</v>
      </c>
      <c r="J6506" s="42" t="s">
        <v>281</v>
      </c>
      <c r="K6506" s="8" t="s">
        <v>25599</v>
      </c>
      <c r="L6506" s="7" t="s">
        <v>11229</v>
      </c>
      <c r="M6506" s="44">
        <v>265.8</v>
      </c>
      <c r="N6506" s="7">
        <v>1</v>
      </c>
      <c r="O6506" s="44">
        <v>309.79000000000002</v>
      </c>
      <c r="P6506" s="44">
        <v>105</v>
      </c>
      <c r="Q6506" s="44">
        <v>10.55</v>
      </c>
      <c r="R6506" s="44">
        <v>45.19</v>
      </c>
      <c r="S6506" s="44">
        <v>43.99</v>
      </c>
      <c r="T6506" s="44">
        <v>24.95</v>
      </c>
      <c r="U6506" s="44">
        <v>80.11</v>
      </c>
      <c r="V6506" s="49" t="s">
        <v>24369</v>
      </c>
      <c r="W6506" s="42" t="s">
        <v>34</v>
      </c>
      <c r="X6506" s="43">
        <v>121008555027</v>
      </c>
      <c r="Y6506" s="43">
        <v>45308057464</v>
      </c>
      <c r="Z6506" s="43" t="s">
        <v>7980</v>
      </c>
      <c r="AA6506" s="37" t="str">
        <f>VLOOKUP(J6506, sku!B:C, 2, FALSE)</f>
        <v>Travessa Fiat - Slim - - - Strada Endurance Freedom Volcano - 2020+ - Preto</v>
      </c>
      <c r="AB6506" s="37" t="str">
        <f>VLOOKUP(J6506, sku!B:BM, 64, FALSE)</f>
        <v>Fabricação</v>
      </c>
      <c r="AC6506" s="37" t="str">
        <f>LEFT(pedidos[[#This Row],[SKU]],3)</f>
        <v>XFI</v>
      </c>
      <c r="AD6506" s="37" t="str" cm="1">
        <f t="array" aca="1" ref="AD6506" ca="1">IFERROR(
  INDEX(
    montadora[Montadora],
    MATCH(TRUE,LEFT(J6884,NÚCARACT(montadora[SKU Parcial]))=montadora[SKU Parcial],0)
  ),
  ""
)</f>
        <v/>
      </c>
    </row>
    <row r="6507" spans="1:30" x14ac:dyDescent="0.25">
      <c r="A6507" s="42" t="s">
        <v>22567</v>
      </c>
      <c r="B6507" s="42" t="s">
        <v>22568</v>
      </c>
      <c r="C6507" s="42" t="s">
        <v>22569</v>
      </c>
      <c r="D6507" s="42" t="s">
        <v>45</v>
      </c>
      <c r="E6507" s="42" t="s">
        <v>1659</v>
      </c>
      <c r="F6507" s="42" t="s">
        <v>1660</v>
      </c>
      <c r="G6507" s="42" t="s">
        <v>11228</v>
      </c>
      <c r="H6507" s="7" t="s">
        <v>47</v>
      </c>
      <c r="I6507" s="42" t="s">
        <v>36</v>
      </c>
      <c r="J6507" s="42" t="s">
        <v>562</v>
      </c>
      <c r="K6507" s="8" t="s">
        <v>25599</v>
      </c>
      <c r="L6507" s="7" t="s">
        <v>11229</v>
      </c>
      <c r="M6507" s="44">
        <v>265.8</v>
      </c>
      <c r="N6507" s="7">
        <v>1</v>
      </c>
      <c r="O6507" s="44">
        <v>265.8</v>
      </c>
      <c r="P6507" s="44">
        <v>105</v>
      </c>
      <c r="Q6507" s="44">
        <v>10.55</v>
      </c>
      <c r="R6507" s="44">
        <v>45.19</v>
      </c>
      <c r="S6507" s="44">
        <v>0</v>
      </c>
      <c r="T6507" s="44">
        <v>24.95</v>
      </c>
      <c r="U6507" s="44">
        <v>80.11</v>
      </c>
      <c r="V6507" s="49" t="s">
        <v>24369</v>
      </c>
      <c r="W6507" s="42" t="s">
        <v>89</v>
      </c>
      <c r="X6507" s="43">
        <v>121598770088</v>
      </c>
      <c r="Y6507" s="43">
        <v>45311011172</v>
      </c>
      <c r="Z6507" s="43" t="s">
        <v>7980</v>
      </c>
      <c r="AA6507" s="37" t="str">
        <f>VLOOKUP(J6507, sku!B:C, 2, FALSE)</f>
        <v>Travessa Jeep - Slim - - - Renegade - 2016 A 2025 - Preto</v>
      </c>
      <c r="AB6507" s="37" t="str">
        <f>VLOOKUP(J6507, sku!B:BM, 64, FALSE)</f>
        <v>Fabricação</v>
      </c>
      <c r="AC6507" s="37" t="str">
        <f>LEFT(pedidos[[#This Row],[SKU]],3)</f>
        <v>XJP</v>
      </c>
      <c r="AD6507" s="37" t="str" cm="1">
        <f t="array" aca="1" ref="AD6507" ca="1">IFERROR(
  INDEX(
    montadora[Montadora],
    MATCH(TRUE,LEFT(J6885,NÚCARACT(montadora[SKU Parcial]))=montadora[SKU Parcial],0)
  ),
  ""
)</f>
        <v/>
      </c>
    </row>
    <row r="6508" spans="1:30" x14ac:dyDescent="0.25">
      <c r="A6508" s="42" t="s">
        <v>23644</v>
      </c>
      <c r="B6508" s="42" t="s">
        <v>36</v>
      </c>
      <c r="C6508" s="42" t="s">
        <v>23645</v>
      </c>
      <c r="D6508" s="42" t="s">
        <v>27</v>
      </c>
      <c r="E6508" s="42" t="s">
        <v>1625</v>
      </c>
      <c r="F6508" s="42" t="s">
        <v>1626</v>
      </c>
      <c r="G6508" s="42" t="s">
        <v>11227</v>
      </c>
      <c r="H6508" s="7" t="s">
        <v>30</v>
      </c>
      <c r="I6508" s="42" t="s">
        <v>31</v>
      </c>
      <c r="J6508" s="42" t="s">
        <v>668</v>
      </c>
      <c r="K6508" s="8" t="s">
        <v>25545</v>
      </c>
      <c r="L6508" s="7" t="s">
        <v>11229</v>
      </c>
      <c r="M6508" s="44">
        <v>328.8</v>
      </c>
      <c r="N6508" s="7">
        <v>1</v>
      </c>
      <c r="O6508" s="44">
        <v>328.8</v>
      </c>
      <c r="P6508" s="44">
        <v>120</v>
      </c>
      <c r="Q6508" s="44">
        <v>26.7</v>
      </c>
      <c r="R6508" s="44">
        <v>39.46</v>
      </c>
      <c r="S6508" s="44">
        <v>0</v>
      </c>
      <c r="T6508" s="44">
        <v>44.45</v>
      </c>
      <c r="U6508" s="44">
        <v>98.19</v>
      </c>
      <c r="V6508" s="49" t="s">
        <v>24374</v>
      </c>
      <c r="W6508" s="42" t="s">
        <v>34</v>
      </c>
      <c r="X6508" s="43">
        <v>121998772442</v>
      </c>
      <c r="Y6508" s="43">
        <v>45328039349</v>
      </c>
      <c r="Z6508" s="43" t="s">
        <v>7980</v>
      </c>
      <c r="AA6508" s="37" t="str">
        <f>VLOOKUP(J6508, sku!B:C, 2, FALSE)</f>
        <v>Travessa Jeep - Style - - - Compass - - - Preto</v>
      </c>
      <c r="AB6508" s="37" t="str">
        <f>VLOOKUP(J6508, sku!B:BM, 64, FALSE)</f>
        <v>Fabricação</v>
      </c>
      <c r="AC6508" s="37" t="str">
        <f>LEFT(pedidos[[#This Row],[SKU]],3)</f>
        <v>XJP</v>
      </c>
      <c r="AD6508" s="37" t="str" cm="1">
        <f t="array" aca="1" ref="AD6508" ca="1">IFERROR(
  INDEX(
    montadora[Montadora],
    MATCH(TRUE,LEFT(J6886,NÚCARACT(montadora[SKU Parcial]))=montadora[SKU Parcial],0)
  ),
  ""
)</f>
        <v/>
      </c>
    </row>
    <row r="6509" spans="1:30" x14ac:dyDescent="0.25">
      <c r="A6509" s="42" t="s">
        <v>24738</v>
      </c>
      <c r="B6509" s="42" t="s">
        <v>24739</v>
      </c>
      <c r="C6509" s="42" t="s">
        <v>24740</v>
      </c>
      <c r="D6509" s="42" t="s">
        <v>138</v>
      </c>
      <c r="E6509" s="42" t="s">
        <v>1625</v>
      </c>
      <c r="F6509" s="42" t="s">
        <v>1626</v>
      </c>
      <c r="G6509" s="42" t="s">
        <v>11227</v>
      </c>
      <c r="H6509" s="7" t="s">
        <v>30</v>
      </c>
      <c r="I6509" s="42" t="s">
        <v>31</v>
      </c>
      <c r="J6509" s="42" t="s">
        <v>205</v>
      </c>
      <c r="K6509" s="8" t="s">
        <v>25096</v>
      </c>
      <c r="L6509" s="7" t="s">
        <v>11229</v>
      </c>
      <c r="M6509" s="44">
        <v>328.8</v>
      </c>
      <c r="N6509" s="7">
        <v>1</v>
      </c>
      <c r="O6509" s="44">
        <v>328.8</v>
      </c>
      <c r="P6509" s="44">
        <v>120</v>
      </c>
      <c r="Q6509" s="44">
        <v>26.7</v>
      </c>
      <c r="R6509" s="44">
        <v>39.46</v>
      </c>
      <c r="S6509" s="44">
        <v>0</v>
      </c>
      <c r="T6509" s="44">
        <v>44.45</v>
      </c>
      <c r="U6509" s="44">
        <v>98.19</v>
      </c>
      <c r="V6509" s="49" t="s">
        <v>24374</v>
      </c>
      <c r="W6509" s="42" t="s">
        <v>34</v>
      </c>
      <c r="X6509" s="43">
        <v>122507668295</v>
      </c>
      <c r="Y6509" s="43">
        <v>45374120463</v>
      </c>
      <c r="Z6509" s="43" t="s">
        <v>7980</v>
      </c>
      <c r="AA6509" s="37" t="str">
        <f>VLOOKUP(J6509, sku!B:C, 2, FALSE)</f>
        <v>Travessa Ford - Style - - - Ecosport - - - Preto</v>
      </c>
      <c r="AB6509" s="37" t="str">
        <f>VLOOKUP(J6509, sku!B:BM, 64, FALSE)</f>
        <v>Fabricação</v>
      </c>
      <c r="AC6509" s="37" t="str">
        <f>LEFT(pedidos[[#This Row],[SKU]],3)</f>
        <v>XFO</v>
      </c>
      <c r="AD6509" s="37" t="str" cm="1">
        <f t="array" aca="1" ref="AD6509" ca="1">IFERROR(
  INDEX(
    montadora[Montadora],
    MATCH(TRUE,LEFT(J6887,NÚCARACT(montadora[SKU Parcial]))=montadora[SKU Parcial],0)
  ),
  ""
)</f>
        <v/>
      </c>
    </row>
    <row r="6510" spans="1:30" x14ac:dyDescent="0.25">
      <c r="A6510" s="42" t="s">
        <v>25232</v>
      </c>
      <c r="B6510" s="42" t="s">
        <v>25233</v>
      </c>
      <c r="C6510" s="42" t="s">
        <v>25234</v>
      </c>
      <c r="D6510" s="42" t="s">
        <v>420</v>
      </c>
      <c r="E6510" s="42" t="s">
        <v>1625</v>
      </c>
      <c r="F6510" s="42" t="s">
        <v>1626</v>
      </c>
      <c r="G6510" s="42" t="s">
        <v>11227</v>
      </c>
      <c r="H6510" s="7" t="s">
        <v>30</v>
      </c>
      <c r="I6510" s="42" t="s">
        <v>31</v>
      </c>
      <c r="J6510" s="42" t="s">
        <v>1639</v>
      </c>
      <c r="K6510" s="8" t="s">
        <v>25106</v>
      </c>
      <c r="L6510" s="7" t="s">
        <v>11229</v>
      </c>
      <c r="M6510" s="44">
        <v>328.8</v>
      </c>
      <c r="N6510" s="7">
        <v>1</v>
      </c>
      <c r="O6510" s="44">
        <v>328.8</v>
      </c>
      <c r="P6510" s="44">
        <v>120</v>
      </c>
      <c r="Q6510" s="44">
        <v>26.7</v>
      </c>
      <c r="R6510" s="44">
        <v>39.46</v>
      </c>
      <c r="S6510" s="44">
        <v>0</v>
      </c>
      <c r="T6510" s="44">
        <v>44.45</v>
      </c>
      <c r="U6510" s="44">
        <v>98.19</v>
      </c>
      <c r="V6510" s="49" t="s">
        <v>24374</v>
      </c>
      <c r="W6510" s="42" t="s">
        <v>34</v>
      </c>
      <c r="X6510" s="43">
        <v>123417964700</v>
      </c>
      <c r="Y6510" s="43">
        <v>45391027126</v>
      </c>
      <c r="Z6510" s="43" t="s">
        <v>7980</v>
      </c>
      <c r="AA6510" s="37" t="str">
        <f>VLOOKUP(J6510, sku!B:C, 2, FALSE)</f>
        <v>Travessa Fiat - Style - - - Pulse - - - Preto</v>
      </c>
      <c r="AB6510" s="37" t="str">
        <f>VLOOKUP(J6510, sku!B:BM, 64, FALSE)</f>
        <v>Fabricação</v>
      </c>
      <c r="AC6510" s="37" t="str">
        <f>LEFT(pedidos[[#This Row],[SKU]],3)</f>
        <v>XFI</v>
      </c>
      <c r="AD6510" s="37" t="str" cm="1">
        <f t="array" aca="1" ref="AD6510" ca="1">IFERROR(
  INDEX(
    montadora[Montadora],
    MATCH(TRUE,LEFT(J6888,NÚCARACT(montadora[SKU Parcial]))=montadora[SKU Parcial],0)
  ),
  ""
)</f>
        <v/>
      </c>
    </row>
    <row r="6511" spans="1:30" x14ac:dyDescent="0.25">
      <c r="A6511" s="42" t="s">
        <v>25803</v>
      </c>
      <c r="B6511" s="42" t="s">
        <v>25804</v>
      </c>
      <c r="C6511" s="42" t="s">
        <v>2266</v>
      </c>
      <c r="D6511" s="42" t="s">
        <v>319</v>
      </c>
      <c r="E6511" s="42" t="s">
        <v>1625</v>
      </c>
      <c r="F6511" s="42" t="s">
        <v>1626</v>
      </c>
      <c r="G6511" s="42" t="s">
        <v>11227</v>
      </c>
      <c r="H6511" s="7" t="s">
        <v>30</v>
      </c>
      <c r="I6511" s="42" t="s">
        <v>31</v>
      </c>
      <c r="J6511" s="42" t="s">
        <v>1957</v>
      </c>
      <c r="K6511" s="8" t="s">
        <v>25549</v>
      </c>
      <c r="L6511" s="7" t="s">
        <v>11229</v>
      </c>
      <c r="M6511" s="44">
        <v>328.8</v>
      </c>
      <c r="N6511" s="7">
        <v>1</v>
      </c>
      <c r="O6511" s="44">
        <v>328.8</v>
      </c>
      <c r="P6511" s="44">
        <v>120</v>
      </c>
      <c r="Q6511" s="44">
        <v>26.7</v>
      </c>
      <c r="R6511" s="44">
        <v>39.46</v>
      </c>
      <c r="S6511" s="44">
        <v>0</v>
      </c>
      <c r="T6511" s="44">
        <v>44.45</v>
      </c>
      <c r="U6511" s="44">
        <v>98.19</v>
      </c>
      <c r="V6511" s="49" t="s">
        <v>24374</v>
      </c>
      <c r="W6511" s="42" t="s">
        <v>34</v>
      </c>
      <c r="X6511" s="43">
        <v>123794832836</v>
      </c>
      <c r="Y6511" s="43">
        <v>45408253349</v>
      </c>
      <c r="Z6511" s="43" t="s">
        <v>7980</v>
      </c>
      <c r="AA6511" s="37" t="str">
        <f>VLOOKUP(J6511, sku!B:C, 2, FALSE)</f>
        <v>Travessa Jeep - Style - - - Compass - - - Prata</v>
      </c>
      <c r="AB6511" s="37" t="str">
        <f>VLOOKUP(J6511, sku!B:BM, 64, FALSE)</f>
        <v>Fabricação</v>
      </c>
      <c r="AC6511" s="37" t="str">
        <f>LEFT(pedidos[[#This Row],[SKU]],3)</f>
        <v>XJP</v>
      </c>
      <c r="AD6511" s="37" t="str" cm="1">
        <f t="array" aca="1" ref="AD6511" ca="1">IFERROR(
  INDEX(
    montadora[Montadora],
    MATCH(TRUE,LEFT(J6889,NÚCARACT(montadora[SKU Parcial]))=montadora[SKU Parcial],0)
  ),
  ""
)</f>
        <v/>
      </c>
    </row>
    <row r="6512" spans="1:30" x14ac:dyDescent="0.25">
      <c r="A6512" s="42" t="s">
        <v>25805</v>
      </c>
      <c r="B6512" s="42" t="s">
        <v>25806</v>
      </c>
      <c r="C6512" s="42" t="s">
        <v>25807</v>
      </c>
      <c r="D6512" s="42" t="s">
        <v>191</v>
      </c>
      <c r="E6512" s="42" t="s">
        <v>1625</v>
      </c>
      <c r="F6512" s="42" t="s">
        <v>1626</v>
      </c>
      <c r="G6512" s="42" t="s">
        <v>11227</v>
      </c>
      <c r="H6512" s="7" t="s">
        <v>30</v>
      </c>
      <c r="I6512" s="42" t="s">
        <v>31</v>
      </c>
      <c r="J6512" s="42" t="s">
        <v>668</v>
      </c>
      <c r="K6512" s="8" t="s">
        <v>25561</v>
      </c>
      <c r="L6512" s="7" t="s">
        <v>11229</v>
      </c>
      <c r="M6512" s="44">
        <v>328.8</v>
      </c>
      <c r="N6512" s="7">
        <v>1</v>
      </c>
      <c r="O6512" s="44">
        <v>328.8</v>
      </c>
      <c r="P6512" s="44">
        <v>120</v>
      </c>
      <c r="Q6512" s="44">
        <v>26.7</v>
      </c>
      <c r="R6512" s="44">
        <v>39.46</v>
      </c>
      <c r="S6512" s="44">
        <v>0</v>
      </c>
      <c r="T6512" s="44">
        <v>44.45</v>
      </c>
      <c r="U6512" s="44">
        <v>98.19</v>
      </c>
      <c r="V6512" s="49" t="s">
        <v>24374</v>
      </c>
      <c r="W6512" s="42" t="s">
        <v>89</v>
      </c>
      <c r="X6512" s="43">
        <v>124130516788</v>
      </c>
      <c r="Y6512" s="43">
        <v>45423782387</v>
      </c>
      <c r="Z6512" s="43" t="s">
        <v>7980</v>
      </c>
      <c r="AA6512" s="37" t="str">
        <f>VLOOKUP(J6512, sku!B:C, 2, FALSE)</f>
        <v>Travessa Jeep - Style - - - Compass - - - Preto</v>
      </c>
      <c r="AB6512" s="37" t="str">
        <f>VLOOKUP(J6512, sku!B:BM, 64, FALSE)</f>
        <v>Fabricação</v>
      </c>
      <c r="AC6512" s="37" t="str">
        <f>LEFT(pedidos[[#This Row],[SKU]],3)</f>
        <v>XJP</v>
      </c>
      <c r="AD6512" s="37" t="str" cm="1">
        <f t="array" aca="1" ref="AD6512" ca="1">IFERROR(
  INDEX(
    montadora[Montadora],
    MATCH(TRUE,LEFT(J6890,NÚCARACT(montadora[SKU Parcial]))=montadora[SKU Parcial],0)
  ),
  ""
)</f>
        <v/>
      </c>
    </row>
    <row r="6513" spans="1:30" x14ac:dyDescent="0.25">
      <c r="A6513" s="42" t="s">
        <v>22572</v>
      </c>
      <c r="B6513" s="42" t="s">
        <v>22573</v>
      </c>
      <c r="C6513" s="42" t="s">
        <v>278</v>
      </c>
      <c r="D6513" s="42" t="s">
        <v>27</v>
      </c>
      <c r="E6513" s="42" t="s">
        <v>1667</v>
      </c>
      <c r="F6513" s="42" t="s">
        <v>1668</v>
      </c>
      <c r="G6513" s="42" t="s">
        <v>11227</v>
      </c>
      <c r="H6513" s="7" t="s">
        <v>47</v>
      </c>
      <c r="I6513" s="42" t="s">
        <v>36</v>
      </c>
      <c r="J6513" s="42" t="s">
        <v>1669</v>
      </c>
      <c r="K6513" s="8" t="s">
        <v>25574</v>
      </c>
      <c r="L6513" s="7" t="s">
        <v>33</v>
      </c>
      <c r="M6513" s="44">
        <v>268.8</v>
      </c>
      <c r="N6513" s="7">
        <v>1</v>
      </c>
      <c r="O6513" s="44">
        <v>270.39</v>
      </c>
      <c r="P6513" s="44">
        <v>129.9</v>
      </c>
      <c r="Q6513" s="44">
        <v>0</v>
      </c>
      <c r="R6513" s="44">
        <v>44.35</v>
      </c>
      <c r="S6513" s="44">
        <v>1.59</v>
      </c>
      <c r="T6513" s="44">
        <v>14.31</v>
      </c>
      <c r="U6513" s="44">
        <v>80.239999999999995</v>
      </c>
      <c r="V6513" s="49" t="s">
        <v>24741</v>
      </c>
      <c r="W6513" s="42" t="s">
        <v>34</v>
      </c>
      <c r="X6513" s="43">
        <v>120597264203</v>
      </c>
      <c r="Y6513" s="43">
        <v>45288422755</v>
      </c>
      <c r="Z6513" s="43" t="s">
        <v>7980</v>
      </c>
      <c r="AA6513" s="37" t="str">
        <f>VLOOKUP(J6513, sku!B:C, 2, FALSE)</f>
        <v>2 Fogareiro 1 Boca + 4 Refis de Gás Guepardo</v>
      </c>
      <c r="AB6513" s="37" t="str">
        <f>VLOOKUP(J6513, sku!B:BM, 64, FALSE)</f>
        <v>Importação</v>
      </c>
      <c r="AC6513" s="37" t="str">
        <f>LEFT(pedidos[[#This Row],[SKU]],3)</f>
        <v>2FO</v>
      </c>
      <c r="AD6513" s="37" t="str" cm="1">
        <f t="array" aca="1" ref="AD6513" ca="1">IFERROR(
  INDEX(
    montadora[Montadora],
    MATCH(TRUE,LEFT(J6891,NÚCARACT(montadora[SKU Parcial]))=montadora[SKU Parcial],0)
  ),
  ""
)</f>
        <v/>
      </c>
    </row>
    <row r="6514" spans="1:30" x14ac:dyDescent="0.25">
      <c r="A6514" s="42" t="s">
        <v>25808</v>
      </c>
      <c r="B6514" s="42" t="s">
        <v>36</v>
      </c>
      <c r="C6514" s="42" t="s">
        <v>25809</v>
      </c>
      <c r="D6514" s="42" t="s">
        <v>27</v>
      </c>
      <c r="E6514" s="42" t="s">
        <v>2538</v>
      </c>
      <c r="F6514" s="42" t="s">
        <v>2539</v>
      </c>
      <c r="G6514" s="42" t="s">
        <v>11227</v>
      </c>
      <c r="H6514" s="7" t="s">
        <v>30</v>
      </c>
      <c r="I6514" s="42" t="s">
        <v>36</v>
      </c>
      <c r="J6514" s="42" t="s">
        <v>2540</v>
      </c>
      <c r="K6514" s="8" t="s">
        <v>25539</v>
      </c>
      <c r="L6514" s="7" t="s">
        <v>33</v>
      </c>
      <c r="M6514" s="44">
        <v>19.8</v>
      </c>
      <c r="N6514" s="7">
        <v>1</v>
      </c>
      <c r="O6514" s="44">
        <v>35.79</v>
      </c>
      <c r="P6514" s="44">
        <v>5.28</v>
      </c>
      <c r="Q6514" s="44">
        <v>0</v>
      </c>
      <c r="R6514" s="44">
        <v>8.6300000000000008</v>
      </c>
      <c r="S6514" s="44">
        <v>15.99</v>
      </c>
      <c r="T6514" s="44">
        <v>0</v>
      </c>
      <c r="U6514" s="44">
        <v>5.89</v>
      </c>
      <c r="V6514" s="49" t="s">
        <v>25810</v>
      </c>
      <c r="W6514" s="42" t="s">
        <v>34</v>
      </c>
      <c r="X6514" s="43">
        <v>123311826549</v>
      </c>
      <c r="Y6514" s="43">
        <v>45410582521</v>
      </c>
      <c r="Z6514" s="43" t="s">
        <v>7980</v>
      </c>
      <c r="AA6514" s="37" t="str">
        <f>VLOOKUP(J6514, sku!B:C, 2, FALSE)</f>
        <v>6 Chaves Allen M6 32*86mm</v>
      </c>
      <c r="AB6514" s="37" t="str">
        <f>VLOOKUP(J6514, sku!B:BM, 64, FALSE)</f>
        <v>Importação</v>
      </c>
      <c r="AC6514" s="37" t="str">
        <f>LEFT(pedidos[[#This Row],[SKU]],3)</f>
        <v>6EC</v>
      </c>
      <c r="AD6514" s="37" t="str" cm="1">
        <f t="array" aca="1" ref="AD6514" ca="1">IFERROR(
  INDEX(
    montadora[Montadora],
    MATCH(TRUE,LEFT(J6892,NÚCARACT(montadora[SKU Parcial]))=montadora[SKU Parcial],0)
  ),
  ""
)</f>
        <v/>
      </c>
    </row>
    <row r="6515" spans="1:30" x14ac:dyDescent="0.25">
      <c r="A6515" s="42" t="s">
        <v>25811</v>
      </c>
      <c r="B6515" s="42" t="s">
        <v>36</v>
      </c>
      <c r="C6515" s="42" t="s">
        <v>4551</v>
      </c>
      <c r="D6515" s="42" t="s">
        <v>27</v>
      </c>
      <c r="E6515" s="42" t="s">
        <v>1154</v>
      </c>
      <c r="F6515" s="42" t="s">
        <v>1155</v>
      </c>
      <c r="G6515" s="42" t="s">
        <v>11227</v>
      </c>
      <c r="H6515" s="7" t="s">
        <v>30</v>
      </c>
      <c r="I6515" s="42" t="s">
        <v>36</v>
      </c>
      <c r="J6515" s="42" t="s">
        <v>1156</v>
      </c>
      <c r="K6515" s="8" t="s">
        <v>25539</v>
      </c>
      <c r="L6515" s="7" t="s">
        <v>33</v>
      </c>
      <c r="M6515" s="44">
        <v>55.86</v>
      </c>
      <c r="N6515" s="7">
        <v>1</v>
      </c>
      <c r="O6515" s="44">
        <v>71.849999999999994</v>
      </c>
      <c r="P6515" s="44">
        <v>26.08</v>
      </c>
      <c r="Q6515" s="44">
        <v>0</v>
      </c>
      <c r="R6515" s="44">
        <v>13.17</v>
      </c>
      <c r="S6515" s="44">
        <v>15.99</v>
      </c>
      <c r="T6515" s="44">
        <v>0</v>
      </c>
      <c r="U6515" s="44">
        <v>16.61</v>
      </c>
      <c r="V6515" s="49" t="s">
        <v>25812</v>
      </c>
      <c r="W6515" s="42" t="s">
        <v>34</v>
      </c>
      <c r="X6515" s="43">
        <v>123316323335</v>
      </c>
      <c r="Y6515" s="43">
        <v>45411058112</v>
      </c>
      <c r="Z6515" s="43" t="s">
        <v>7980</v>
      </c>
      <c r="AA6515" s="37" t="str">
        <f>VLOOKUP(J6515, sku!B:C, 2, FALSE)</f>
        <v>Trava Antifurto Moto Bicicleta Roda/Quadro</v>
      </c>
      <c r="AB6515" s="37" t="str">
        <f>VLOOKUP(J6515, sku!B:BM, 64, FALSE)</f>
        <v>Importação</v>
      </c>
      <c r="AC6515" s="37" t="str">
        <f>LEFT(pedidos[[#This Row],[SKU]],3)</f>
        <v>ET0</v>
      </c>
      <c r="AD6515" s="37" t="str" cm="1">
        <f t="array" aca="1" ref="AD6515" ca="1">IFERROR(
  INDEX(
    montadora[Montadora],
    MATCH(TRUE,LEFT(J6893,NÚCARACT(montadora[SKU Parcial]))=montadora[SKU Parcial],0)
  ),
  ""
)</f>
        <v/>
      </c>
    </row>
    <row r="6516" spans="1:30" x14ac:dyDescent="0.25">
      <c r="A6516" s="42" t="s">
        <v>23646</v>
      </c>
      <c r="B6516" s="42" t="s">
        <v>36</v>
      </c>
      <c r="C6516" s="42" t="s">
        <v>3408</v>
      </c>
      <c r="D6516" s="42" t="s">
        <v>38</v>
      </c>
      <c r="E6516" s="42" t="s">
        <v>1679</v>
      </c>
      <c r="F6516" s="42" t="s">
        <v>1680</v>
      </c>
      <c r="G6516" s="42" t="s">
        <v>11227</v>
      </c>
      <c r="H6516" s="7" t="s">
        <v>47</v>
      </c>
      <c r="I6516" s="42" t="s">
        <v>31</v>
      </c>
      <c r="J6516" s="42" t="s">
        <v>4383</v>
      </c>
      <c r="K6516" s="8" t="s">
        <v>25545</v>
      </c>
      <c r="L6516" s="7" t="s">
        <v>11229</v>
      </c>
      <c r="M6516" s="44">
        <v>328.8</v>
      </c>
      <c r="N6516" s="7">
        <v>1</v>
      </c>
      <c r="O6516" s="44">
        <v>328.8</v>
      </c>
      <c r="P6516" s="44">
        <v>120</v>
      </c>
      <c r="Q6516" s="44">
        <v>26.7</v>
      </c>
      <c r="R6516" s="44">
        <v>55.9</v>
      </c>
      <c r="S6516" s="44">
        <v>0</v>
      </c>
      <c r="T6516" s="44">
        <v>28.45</v>
      </c>
      <c r="U6516" s="44">
        <v>97.75</v>
      </c>
      <c r="V6516" s="49" t="s">
        <v>24377</v>
      </c>
      <c r="W6516" s="42" t="s">
        <v>34</v>
      </c>
      <c r="X6516" s="43">
        <v>122052647014</v>
      </c>
      <c r="Y6516" s="43">
        <v>45331016595</v>
      </c>
      <c r="Z6516" s="43" t="s">
        <v>7980</v>
      </c>
      <c r="AA6516" s="37" t="str">
        <f>VLOOKUP(J6516, sku!B:C, 2, FALSE)</f>
        <v>Travessa Toyota - Smart - - - SW4 - 2011 A 2014 - Preto</v>
      </c>
      <c r="AB6516" s="37" t="str">
        <f>VLOOKUP(J6516, sku!B:BM, 64, FALSE)</f>
        <v>Fabricação</v>
      </c>
      <c r="AC6516" s="37" t="str">
        <f>LEFT(pedidos[[#This Row],[SKU]],3)</f>
        <v>XTO</v>
      </c>
      <c r="AD6516" s="37" t="str" cm="1">
        <f t="array" aca="1" ref="AD6516" ca="1">IFERROR(
  INDEX(
    montadora[Montadora],
    MATCH(TRUE,LEFT(J6894,NÚCARACT(montadora[SKU Parcial]))=montadora[SKU Parcial],0)
  ),
  ""
)</f>
        <v/>
      </c>
    </row>
    <row r="6517" spans="1:30" x14ac:dyDescent="0.25">
      <c r="A6517" s="42" t="s">
        <v>22574</v>
      </c>
      <c r="B6517" s="42" t="s">
        <v>22575</v>
      </c>
      <c r="C6517" s="42" t="s">
        <v>207</v>
      </c>
      <c r="D6517" s="42" t="s">
        <v>188</v>
      </c>
      <c r="E6517" s="42" t="s">
        <v>279</v>
      </c>
      <c r="F6517" s="42" t="s">
        <v>280</v>
      </c>
      <c r="G6517" s="42" t="s">
        <v>11227</v>
      </c>
      <c r="H6517" s="7" t="s">
        <v>30</v>
      </c>
      <c r="I6517" s="42" t="s">
        <v>36</v>
      </c>
      <c r="J6517" s="42" t="s">
        <v>281</v>
      </c>
      <c r="K6517" s="8" t="s">
        <v>25619</v>
      </c>
      <c r="L6517" s="7" t="s">
        <v>11229</v>
      </c>
      <c r="M6517" s="44">
        <v>258.91000000000003</v>
      </c>
      <c r="N6517" s="7">
        <v>1</v>
      </c>
      <c r="O6517" s="44">
        <v>258.91000000000003</v>
      </c>
      <c r="P6517" s="44">
        <v>105</v>
      </c>
      <c r="Q6517" s="44">
        <v>21.02</v>
      </c>
      <c r="R6517" s="44">
        <v>31.07</v>
      </c>
      <c r="S6517" s="44">
        <v>0</v>
      </c>
      <c r="T6517" s="44">
        <v>24.95</v>
      </c>
      <c r="U6517" s="44">
        <v>76.87</v>
      </c>
      <c r="V6517" s="49" t="s">
        <v>24378</v>
      </c>
      <c r="W6517" s="42" t="s">
        <v>34</v>
      </c>
      <c r="X6517" s="43">
        <v>120254680837</v>
      </c>
      <c r="Y6517" s="43">
        <v>45272750184</v>
      </c>
      <c r="Z6517" s="43" t="s">
        <v>7980</v>
      </c>
      <c r="AA6517" s="37" t="str">
        <f>VLOOKUP(J6517, sku!B:C, 2, FALSE)</f>
        <v>Travessa Fiat - Slim - - - Strada Endurance Freedom Volcano - 2020+ - Preto</v>
      </c>
      <c r="AB6517" s="37" t="str">
        <f>VLOOKUP(J6517, sku!B:BM, 64, FALSE)</f>
        <v>Fabricação</v>
      </c>
      <c r="AC6517" s="37" t="str">
        <f>LEFT(pedidos[[#This Row],[SKU]],3)</f>
        <v>XFI</v>
      </c>
      <c r="AD6517" s="37" t="str" cm="1">
        <f t="array" aca="1" ref="AD6517" ca="1">IFERROR(
  INDEX(
    montadora[Montadora],
    MATCH(TRUE,LEFT(J6895,NÚCARACT(montadora[SKU Parcial]))=montadora[SKU Parcial],0)
  ),
  ""
)</f>
        <v/>
      </c>
    </row>
    <row r="6518" spans="1:30" x14ac:dyDescent="0.25">
      <c r="A6518" s="42" t="s">
        <v>23647</v>
      </c>
      <c r="B6518" s="42" t="s">
        <v>23648</v>
      </c>
      <c r="C6518" s="42" t="s">
        <v>2615</v>
      </c>
      <c r="D6518" s="42" t="s">
        <v>534</v>
      </c>
      <c r="E6518" s="42" t="s">
        <v>279</v>
      </c>
      <c r="F6518" s="42" t="s">
        <v>280</v>
      </c>
      <c r="G6518" s="42" t="s">
        <v>11227</v>
      </c>
      <c r="H6518" s="7" t="s">
        <v>30</v>
      </c>
      <c r="I6518" s="42" t="s">
        <v>36</v>
      </c>
      <c r="J6518" s="42" t="s">
        <v>1574</v>
      </c>
      <c r="K6518" s="8" t="s">
        <v>25559</v>
      </c>
      <c r="L6518" s="7" t="s">
        <v>11229</v>
      </c>
      <c r="M6518" s="44">
        <v>258.8</v>
      </c>
      <c r="N6518" s="7">
        <v>1</v>
      </c>
      <c r="O6518" s="44">
        <v>258.8</v>
      </c>
      <c r="P6518" s="44">
        <v>105</v>
      </c>
      <c r="Q6518" s="44">
        <v>21.01</v>
      </c>
      <c r="R6518" s="44">
        <v>31.06</v>
      </c>
      <c r="S6518" s="44">
        <v>0</v>
      </c>
      <c r="T6518" s="44">
        <v>24.95</v>
      </c>
      <c r="U6518" s="44">
        <v>76.78</v>
      </c>
      <c r="V6518" s="49" t="s">
        <v>24742</v>
      </c>
      <c r="W6518" s="42" t="s">
        <v>89</v>
      </c>
      <c r="X6518" s="43">
        <v>122450879516</v>
      </c>
      <c r="Y6518" s="43">
        <v>45347413890</v>
      </c>
      <c r="Z6518" s="43" t="s">
        <v>7980</v>
      </c>
      <c r="AA6518" s="37" t="str">
        <f>VLOOKUP(J6518, sku!B:C, 2, FALSE)</f>
        <v>Travessa Fiat - Slim - - - Strada Endurance Freedom Volcano - 2020+ - Grafite</v>
      </c>
      <c r="AB6518" s="37" t="str">
        <f>VLOOKUP(J6518, sku!B:BM, 64, FALSE)</f>
        <v>Fabricação</v>
      </c>
      <c r="AC6518" s="37" t="str">
        <f>LEFT(pedidos[[#This Row],[SKU]],3)</f>
        <v>XFI</v>
      </c>
      <c r="AD6518" s="37" t="str" cm="1">
        <f t="array" aca="1" ref="AD6518" ca="1">IFERROR(
  INDEX(
    montadora[Montadora],
    MATCH(TRUE,LEFT(J6896,NÚCARACT(montadora[SKU Parcial]))=montadora[SKU Parcial],0)
  ),
  ""
)</f>
        <v/>
      </c>
    </row>
    <row r="6519" spans="1:30" x14ac:dyDescent="0.25">
      <c r="A6519" s="42" t="s">
        <v>24743</v>
      </c>
      <c r="B6519" s="42" t="s">
        <v>36</v>
      </c>
      <c r="C6519" s="42" t="s">
        <v>24744</v>
      </c>
      <c r="D6519" s="42" t="s">
        <v>358</v>
      </c>
      <c r="E6519" s="42" t="s">
        <v>279</v>
      </c>
      <c r="F6519" s="42" t="s">
        <v>280</v>
      </c>
      <c r="G6519" s="42" t="s">
        <v>11227</v>
      </c>
      <c r="H6519" s="7" t="s">
        <v>30</v>
      </c>
      <c r="I6519" s="42" t="s">
        <v>31</v>
      </c>
      <c r="J6519" s="42" t="s">
        <v>281</v>
      </c>
      <c r="K6519" s="8" t="s">
        <v>25096</v>
      </c>
      <c r="L6519" s="7" t="s">
        <v>11229</v>
      </c>
      <c r="M6519" s="44">
        <v>258.8</v>
      </c>
      <c r="N6519" s="7">
        <v>1</v>
      </c>
      <c r="O6519" s="44">
        <v>258.8</v>
      </c>
      <c r="P6519" s="44">
        <v>105</v>
      </c>
      <c r="Q6519" s="44">
        <v>21.01</v>
      </c>
      <c r="R6519" s="44">
        <v>31.06</v>
      </c>
      <c r="S6519" s="44">
        <v>0</v>
      </c>
      <c r="T6519" s="44">
        <v>24.95</v>
      </c>
      <c r="U6519" s="44">
        <v>76.78</v>
      </c>
      <c r="V6519" s="49" t="s">
        <v>24742</v>
      </c>
      <c r="W6519" s="42" t="s">
        <v>89</v>
      </c>
      <c r="X6519" s="43" t="s">
        <v>24745</v>
      </c>
      <c r="Y6519" s="43">
        <v>45373978440</v>
      </c>
      <c r="Z6519" s="43" t="s">
        <v>7980</v>
      </c>
      <c r="AA6519" s="37" t="str">
        <f>VLOOKUP(J6519, sku!B:C, 2, FALSE)</f>
        <v>Travessa Fiat - Slim - - - Strada Endurance Freedom Volcano - 2020+ - Preto</v>
      </c>
      <c r="AB6519" s="37" t="str">
        <f>VLOOKUP(J6519, sku!B:BM, 64, FALSE)</f>
        <v>Fabricação</v>
      </c>
      <c r="AC6519" s="37" t="str">
        <f>LEFT(pedidos[[#This Row],[SKU]],3)</f>
        <v>XFI</v>
      </c>
      <c r="AD6519" s="37" t="str" cm="1">
        <f t="array" aca="1" ref="AD6519" ca="1">IFERROR(
  INDEX(
    montadora[Montadora],
    MATCH(TRUE,LEFT(J6897,NÚCARACT(montadora[SKU Parcial]))=montadora[SKU Parcial],0)
  ),
  ""
)</f>
        <v/>
      </c>
    </row>
    <row r="6520" spans="1:30" x14ac:dyDescent="0.25">
      <c r="A6520" s="42" t="s">
        <v>25813</v>
      </c>
      <c r="B6520" s="42" t="s">
        <v>25814</v>
      </c>
      <c r="C6520" s="42" t="s">
        <v>25815</v>
      </c>
      <c r="D6520" s="42" t="s">
        <v>27</v>
      </c>
      <c r="E6520" s="42" t="s">
        <v>3080</v>
      </c>
      <c r="F6520" s="42" t="s">
        <v>3081</v>
      </c>
      <c r="G6520" s="42" t="s">
        <v>11227</v>
      </c>
      <c r="H6520" s="7" t="s">
        <v>47</v>
      </c>
      <c r="I6520" s="42" t="s">
        <v>31</v>
      </c>
      <c r="J6520" s="42" t="s">
        <v>2747</v>
      </c>
      <c r="K6520" s="8" t="s">
        <v>25555</v>
      </c>
      <c r="L6520" s="7" t="s">
        <v>33</v>
      </c>
      <c r="M6520" s="44">
        <v>90.9</v>
      </c>
      <c r="N6520" s="7">
        <v>1</v>
      </c>
      <c r="O6520" s="44">
        <v>91.7</v>
      </c>
      <c r="P6520" s="44">
        <v>41.36</v>
      </c>
      <c r="Q6520" s="44">
        <v>0</v>
      </c>
      <c r="R6520" s="44">
        <v>15.45</v>
      </c>
      <c r="S6520" s="44">
        <v>0.8</v>
      </c>
      <c r="T6520" s="44">
        <v>7.16</v>
      </c>
      <c r="U6520" s="44">
        <v>26.93</v>
      </c>
      <c r="V6520" s="49" t="s">
        <v>25816</v>
      </c>
      <c r="W6520" s="42" t="s">
        <v>34</v>
      </c>
      <c r="X6520" s="43">
        <v>124327470262</v>
      </c>
      <c r="Y6520" s="43">
        <v>45431480427</v>
      </c>
      <c r="Z6520" s="43" t="s">
        <v>7980</v>
      </c>
      <c r="AA6520" s="37" t="str">
        <f>VLOOKUP(J6520, sku!B:C, 2, FALSE)</f>
        <v>Cabo de Chupeta Coaxial de Transferência de Carga de Bateria 12/24V 500 Amper, PVC, CCA 5 Metros</v>
      </c>
      <c r="AB6520" s="37" t="str">
        <f>VLOOKUP(J6520, sku!B:BM, 64, FALSE)</f>
        <v>Importação</v>
      </c>
      <c r="AC6520" s="37" t="str">
        <f>LEFT(pedidos[[#This Row],[SKU]],3)</f>
        <v>1EC</v>
      </c>
      <c r="AD6520" s="37" t="str" cm="1">
        <f t="array" aca="1" ref="AD6520" ca="1">IFERROR(
  INDEX(
    montadora[Montadora],
    MATCH(TRUE,LEFT(J6898,NÚCARACT(montadora[SKU Parcial]))=montadora[SKU Parcial],0)
  ),
  ""
)</f>
        <v/>
      </c>
    </row>
    <row r="6521" spans="1:30" x14ac:dyDescent="0.25">
      <c r="A6521" s="42" t="s">
        <v>25235</v>
      </c>
      <c r="B6521" s="42" t="s">
        <v>36</v>
      </c>
      <c r="C6521" s="42" t="s">
        <v>155</v>
      </c>
      <c r="D6521" s="42" t="s">
        <v>27</v>
      </c>
      <c r="E6521" s="42" t="s">
        <v>2562</v>
      </c>
      <c r="F6521" s="42" t="s">
        <v>2533</v>
      </c>
      <c r="G6521" s="42" t="s">
        <v>11227</v>
      </c>
      <c r="H6521" s="7" t="s">
        <v>30</v>
      </c>
      <c r="I6521" s="42" t="s">
        <v>36</v>
      </c>
      <c r="J6521" s="42" t="s">
        <v>2534</v>
      </c>
      <c r="K6521" s="8" t="s">
        <v>25098</v>
      </c>
      <c r="L6521" s="7" t="s">
        <v>33</v>
      </c>
      <c r="M6521" s="44">
        <v>39.799999999999997</v>
      </c>
      <c r="N6521" s="7">
        <v>1</v>
      </c>
      <c r="O6521" s="44">
        <v>55.79</v>
      </c>
      <c r="P6521" s="44">
        <v>16.79</v>
      </c>
      <c r="Q6521" s="44">
        <v>0</v>
      </c>
      <c r="R6521" s="44">
        <v>11.28</v>
      </c>
      <c r="S6521" s="44">
        <v>15.99</v>
      </c>
      <c r="T6521" s="44">
        <v>0</v>
      </c>
      <c r="U6521" s="44">
        <v>11.73</v>
      </c>
      <c r="V6521" s="49" t="s">
        <v>25236</v>
      </c>
      <c r="W6521" s="42" t="s">
        <v>34</v>
      </c>
      <c r="X6521" s="43">
        <v>123594489492</v>
      </c>
      <c r="Y6521" s="43">
        <v>45398106451</v>
      </c>
      <c r="Z6521" s="43" t="s">
        <v>7980</v>
      </c>
      <c r="AA6521" s="37" t="str">
        <f>VLOOKUP(J6521, sku!B:C, 2, FALSE)</f>
        <v>Kit Maçarico Culinário Cozinha + 1 Gás Refil Ntk</v>
      </c>
      <c r="AB6521" s="37" t="str">
        <f>VLOOKUP(J6521, sku!B:BM, 64, FALSE)</f>
        <v>Importação</v>
      </c>
      <c r="AC6521" s="37" t="str">
        <f>LEFT(pedidos[[#This Row],[SKU]],3)</f>
        <v>1MA</v>
      </c>
      <c r="AD6521" s="37" t="str" cm="1">
        <f t="array" aca="1" ref="AD6521" ca="1">IFERROR(
  INDEX(
    montadora[Montadora],
    MATCH(TRUE,LEFT(J6899,NÚCARACT(montadora[SKU Parcial]))=montadora[SKU Parcial],0)
  ),
  ""
)</f>
        <v/>
      </c>
    </row>
    <row r="6522" spans="1:30" x14ac:dyDescent="0.25">
      <c r="A6522" s="42" t="s">
        <v>23649</v>
      </c>
      <c r="B6522" s="42" t="s">
        <v>36</v>
      </c>
      <c r="C6522" s="42" t="s">
        <v>65</v>
      </c>
      <c r="D6522" s="42" t="s">
        <v>27</v>
      </c>
      <c r="E6522" s="42" t="s">
        <v>1698</v>
      </c>
      <c r="F6522" s="42" t="s">
        <v>1699</v>
      </c>
      <c r="G6522" s="42" t="s">
        <v>11227</v>
      </c>
      <c r="H6522" s="7" t="s">
        <v>47</v>
      </c>
      <c r="I6522" s="42" t="s">
        <v>36</v>
      </c>
      <c r="J6522" s="42" t="s">
        <v>1700</v>
      </c>
      <c r="K6522" s="8" t="s">
        <v>25600</v>
      </c>
      <c r="L6522" s="7" t="s">
        <v>33</v>
      </c>
      <c r="M6522" s="44">
        <v>128.80000000000001</v>
      </c>
      <c r="N6522" s="7">
        <v>1</v>
      </c>
      <c r="O6522" s="44">
        <v>130.38999999999999</v>
      </c>
      <c r="P6522" s="44">
        <v>55</v>
      </c>
      <c r="Q6522" s="44">
        <v>0</v>
      </c>
      <c r="R6522" s="44">
        <v>21.9</v>
      </c>
      <c r="S6522" s="44">
        <v>1.59</v>
      </c>
      <c r="T6522" s="44">
        <v>14.31</v>
      </c>
      <c r="U6522" s="44">
        <v>37.590000000000003</v>
      </c>
      <c r="V6522" s="49" t="s">
        <v>24746</v>
      </c>
      <c r="W6522" s="42" t="s">
        <v>34</v>
      </c>
      <c r="X6522" s="43" t="s">
        <v>23650</v>
      </c>
      <c r="Y6522" s="43">
        <v>45324506491</v>
      </c>
      <c r="Z6522" s="43" t="s">
        <v>7980</v>
      </c>
      <c r="AA6522" s="37" t="str">
        <f>VLOOKUP(J6522, sku!B:C, 2, FALSE)</f>
        <v>Smart Led Taytech 8000 Lumens - H1</v>
      </c>
      <c r="AB6522" s="37" t="str">
        <f>VLOOKUP(J6522, sku!B:BM, 64, FALSE)</f>
        <v>Revenda</v>
      </c>
      <c r="AC6522" s="37" t="str">
        <f>LEFT(pedidos[[#This Row],[SKU]],3)</f>
        <v>TT-</v>
      </c>
      <c r="AD6522" s="37" t="str" cm="1">
        <f t="array" aca="1" ref="AD6522" ca="1">IFERROR(
  INDEX(
    montadora[Montadora],
    MATCH(TRUE,LEFT(J6900,NÚCARACT(montadora[SKU Parcial]))=montadora[SKU Parcial],0)
  ),
  ""
)</f>
        <v/>
      </c>
    </row>
    <row r="6523" spans="1:30" x14ac:dyDescent="0.25">
      <c r="A6523" s="42" t="s">
        <v>23651</v>
      </c>
      <c r="B6523" s="42" t="s">
        <v>23652</v>
      </c>
      <c r="C6523" s="42" t="s">
        <v>23653</v>
      </c>
      <c r="D6523" s="42" t="s">
        <v>27</v>
      </c>
      <c r="E6523" s="42" t="s">
        <v>23654</v>
      </c>
      <c r="F6523" s="42" t="s">
        <v>23655</v>
      </c>
      <c r="G6523" s="42" t="s">
        <v>11227</v>
      </c>
      <c r="H6523" s="7" t="s">
        <v>30</v>
      </c>
      <c r="I6523" s="42" t="s">
        <v>36</v>
      </c>
      <c r="J6523" s="42" t="s">
        <v>10722</v>
      </c>
      <c r="K6523" s="8" t="s">
        <v>25556</v>
      </c>
      <c r="L6523" s="7" t="s">
        <v>11229</v>
      </c>
      <c r="M6523" s="44">
        <v>15.9</v>
      </c>
      <c r="N6523" s="7">
        <v>1</v>
      </c>
      <c r="O6523" s="44">
        <v>34.89</v>
      </c>
      <c r="P6523" s="44">
        <v>1.84</v>
      </c>
      <c r="Q6523" s="44">
        <v>1.29</v>
      </c>
      <c r="R6523" s="44">
        <v>8.16</v>
      </c>
      <c r="S6523" s="44">
        <v>18.989999999999998</v>
      </c>
      <c r="T6523" s="44">
        <v>0</v>
      </c>
      <c r="U6523" s="44">
        <v>4.6100000000000003</v>
      </c>
      <c r="V6523" s="49" t="s">
        <v>24747</v>
      </c>
      <c r="W6523" s="42" t="s">
        <v>34</v>
      </c>
      <c r="X6523" s="43">
        <v>121658160461</v>
      </c>
      <c r="Y6523" s="43">
        <v>45337901388</v>
      </c>
      <c r="Z6523" s="43" t="s">
        <v>7980</v>
      </c>
      <c r="AA6523" s="37" t="str">
        <f>VLOOKUP(J6523, sku!B:C, 2, FALSE)</f>
        <v>Kit Chave Allen de Aço 1 M3 + 1 M4 + 1 M5 + 1 M6</v>
      </c>
      <c r="AB6523" s="37" t="str">
        <f>VLOOKUP(J6523, sku!B:BM, 64, FALSE)</f>
        <v>Importação</v>
      </c>
      <c r="AC6523" s="37" t="str">
        <f>LEFT(pedidos[[#This Row],[SKU]],3)</f>
        <v>1EC</v>
      </c>
      <c r="AD6523" s="37" t="str" cm="1">
        <f t="array" aca="1" ref="AD6523" ca="1">IFERROR(
  INDEX(
    montadora[Montadora],
    MATCH(TRUE,LEFT(J6901,NÚCARACT(montadora[SKU Parcial]))=montadora[SKU Parcial],0)
  ),
  ""
)</f>
        <v/>
      </c>
    </row>
    <row r="6524" spans="1:30" x14ac:dyDescent="0.25">
      <c r="A6524" s="42" t="s">
        <v>22576</v>
      </c>
      <c r="B6524" s="42" t="s">
        <v>36</v>
      </c>
      <c r="C6524" s="42" t="s">
        <v>22577</v>
      </c>
      <c r="D6524" s="42" t="s">
        <v>420</v>
      </c>
      <c r="E6524" s="42" t="s">
        <v>2480</v>
      </c>
      <c r="F6524" s="42" t="s">
        <v>2481</v>
      </c>
      <c r="G6524" s="42" t="s">
        <v>11227</v>
      </c>
      <c r="H6524" s="7" t="s">
        <v>47</v>
      </c>
      <c r="I6524" s="42" t="s">
        <v>31</v>
      </c>
      <c r="J6524" s="42" t="s">
        <v>1985</v>
      </c>
      <c r="K6524" s="8" t="s">
        <v>25575</v>
      </c>
      <c r="L6524" s="7" t="s">
        <v>11229</v>
      </c>
      <c r="M6524" s="44">
        <v>1226.8</v>
      </c>
      <c r="N6524" s="7">
        <v>1</v>
      </c>
      <c r="O6524" s="44">
        <v>1226.8</v>
      </c>
      <c r="P6524" s="44">
        <v>478</v>
      </c>
      <c r="Q6524" s="44">
        <v>99.62</v>
      </c>
      <c r="R6524" s="44">
        <v>208.56</v>
      </c>
      <c r="S6524" s="44">
        <v>0</v>
      </c>
      <c r="T6524" s="44">
        <v>85.95</v>
      </c>
      <c r="U6524" s="44">
        <v>354.67</v>
      </c>
      <c r="V6524" s="49" t="s">
        <v>24748</v>
      </c>
      <c r="W6524" s="42" t="s">
        <v>34</v>
      </c>
      <c r="X6524" s="43">
        <v>121304727166</v>
      </c>
      <c r="Y6524" s="43">
        <v>45297800664</v>
      </c>
      <c r="Z6524" s="43" t="s">
        <v>7980</v>
      </c>
      <c r="AA6524" s="37" t="str">
        <f>VLOOKUP(J6524, sku!B:C, 2, FALSE)</f>
        <v>Travessa Geral - Smart - 1 Gradeado Extra Grande 120 X 100 X 12 cm - - - - - Preto</v>
      </c>
      <c r="AB6524" s="37" t="str">
        <f>VLOOKUP(J6524, sku!B:BM, 64, FALSE)</f>
        <v>Fabricação</v>
      </c>
      <c r="AC6524" s="37" t="str">
        <f>LEFT(pedidos[[#This Row],[SKU]],3)</f>
        <v>1XG</v>
      </c>
      <c r="AD6524" s="37" t="str" cm="1">
        <f t="array" aca="1" ref="AD6524" ca="1">IFERROR(
  INDEX(
    montadora[Montadora],
    MATCH(TRUE,LEFT(J6902,NÚCARACT(montadora[SKU Parcial]))=montadora[SKU Parcial],0)
  ),
  ""
)</f>
        <v/>
      </c>
    </row>
    <row r="6525" spans="1:30" x14ac:dyDescent="0.25">
      <c r="A6525" s="42" t="s">
        <v>25817</v>
      </c>
      <c r="B6525" s="42" t="s">
        <v>25818</v>
      </c>
      <c r="C6525" s="42" t="s">
        <v>5865</v>
      </c>
      <c r="D6525" s="42" t="s">
        <v>191</v>
      </c>
      <c r="E6525" s="42" t="s">
        <v>1757</v>
      </c>
      <c r="F6525" s="42" t="s">
        <v>1758</v>
      </c>
      <c r="G6525" s="42" t="s">
        <v>11227</v>
      </c>
      <c r="H6525" s="7" t="s">
        <v>47</v>
      </c>
      <c r="I6525" s="42" t="s">
        <v>36</v>
      </c>
      <c r="J6525" s="42" t="s">
        <v>1759</v>
      </c>
      <c r="K6525" s="8" t="s">
        <v>25591</v>
      </c>
      <c r="L6525" s="7" t="s">
        <v>11229</v>
      </c>
      <c r="M6525" s="44">
        <v>978.8</v>
      </c>
      <c r="N6525" s="7">
        <v>1</v>
      </c>
      <c r="O6525" s="44">
        <v>978.8</v>
      </c>
      <c r="P6525" s="44">
        <v>377</v>
      </c>
      <c r="Q6525" s="44">
        <v>79.48</v>
      </c>
      <c r="R6525" s="44">
        <v>166.4</v>
      </c>
      <c r="S6525" s="44">
        <v>0</v>
      </c>
      <c r="T6525" s="44">
        <v>73.45</v>
      </c>
      <c r="U6525" s="44">
        <v>282.47000000000003</v>
      </c>
      <c r="V6525" s="49" t="s">
        <v>24383</v>
      </c>
      <c r="W6525" s="42" t="s">
        <v>34</v>
      </c>
      <c r="X6525" s="43">
        <v>123706495477</v>
      </c>
      <c r="Y6525" s="43">
        <v>45428705374</v>
      </c>
      <c r="Z6525" s="43" t="s">
        <v>7980</v>
      </c>
      <c r="AA6525" s="37" t="str">
        <f>VLOOKUP(J6525, sku!B:C, 2, FALSE)</f>
        <v>[HJ-RB539-7C-BK] Bagageiro de Teto de Alumínio 96 X 90cm - Pequeno</v>
      </c>
      <c r="AB6525" s="37" t="str">
        <f>VLOOKUP(J6525, sku!B:BM, 64, FALSE)</f>
        <v>Importação</v>
      </c>
      <c r="AC6525" s="37" t="str">
        <f>LEFT(pedidos[[#This Row],[SKU]],3)</f>
        <v>XBA</v>
      </c>
      <c r="AD6525" s="37" t="str" cm="1">
        <f t="array" aca="1" ref="AD6525" ca="1">IFERROR(
  INDEX(
    montadora[Montadora],
    MATCH(TRUE,LEFT(J6903,NÚCARACT(montadora[SKU Parcial]))=montadora[SKU Parcial],0)
  ),
  ""
)</f>
        <v/>
      </c>
    </row>
    <row r="6526" spans="1:30" x14ac:dyDescent="0.25">
      <c r="A6526" s="42" t="s">
        <v>23656</v>
      </c>
      <c r="B6526" s="42" t="s">
        <v>23657</v>
      </c>
      <c r="C6526" s="42" t="s">
        <v>430</v>
      </c>
      <c r="D6526" s="42" t="s">
        <v>191</v>
      </c>
      <c r="E6526" s="42" t="s">
        <v>1386</v>
      </c>
      <c r="F6526" s="42" t="s">
        <v>957</v>
      </c>
      <c r="G6526" s="42" t="s">
        <v>11227</v>
      </c>
      <c r="H6526" s="7" t="s">
        <v>47</v>
      </c>
      <c r="I6526" s="42" t="s">
        <v>36</v>
      </c>
      <c r="J6526" s="42" t="s">
        <v>173</v>
      </c>
      <c r="K6526" s="8" t="s">
        <v>25577</v>
      </c>
      <c r="L6526" s="7" t="s">
        <v>11229</v>
      </c>
      <c r="M6526" s="44">
        <v>178.8</v>
      </c>
      <c r="N6526" s="7">
        <v>1</v>
      </c>
      <c r="O6526" s="44">
        <v>178.8</v>
      </c>
      <c r="P6526" s="44">
        <v>60</v>
      </c>
      <c r="Q6526" s="44">
        <v>14.52</v>
      </c>
      <c r="R6526" s="44">
        <v>30.4</v>
      </c>
      <c r="S6526" s="44">
        <v>0</v>
      </c>
      <c r="T6526" s="44">
        <v>22.45</v>
      </c>
      <c r="U6526" s="44">
        <v>51.43</v>
      </c>
      <c r="V6526" s="49" t="s">
        <v>24749</v>
      </c>
      <c r="W6526" s="42" t="s">
        <v>34</v>
      </c>
      <c r="X6526" s="43">
        <v>122666851330</v>
      </c>
      <c r="Y6526" s="43">
        <v>45355629251</v>
      </c>
      <c r="Z6526" s="43" t="s">
        <v>7980</v>
      </c>
      <c r="AA6526" s="37" t="str">
        <f>VLOOKUP(J6526, sku!B:C, 2, FALSE)</f>
        <v>Travessa Fiat - Smart - - - Strada Locker - 1999 A 2019 - Preto</v>
      </c>
      <c r="AB6526" s="37" t="str">
        <f>VLOOKUP(J6526, sku!B:BM, 64, FALSE)</f>
        <v>Fabricação</v>
      </c>
      <c r="AC6526" s="37" t="str">
        <f>LEFT(pedidos[[#This Row],[SKU]],3)</f>
        <v>XFI</v>
      </c>
      <c r="AD6526" s="37" t="str" cm="1">
        <f t="array" aca="1" ref="AD6526" ca="1">IFERROR(
  INDEX(
    montadora[Montadora],
    MATCH(TRUE,LEFT(J6904,NÚCARACT(montadora[SKU Parcial]))=montadora[SKU Parcial],0)
  ),
  ""
)</f>
        <v/>
      </c>
    </row>
    <row r="6527" spans="1:30" x14ac:dyDescent="0.25">
      <c r="A6527" s="42" t="s">
        <v>24750</v>
      </c>
      <c r="B6527" s="42" t="s">
        <v>24751</v>
      </c>
      <c r="C6527" s="42" t="s">
        <v>741</v>
      </c>
      <c r="D6527" s="42" t="s">
        <v>188</v>
      </c>
      <c r="E6527" s="42" t="s">
        <v>1386</v>
      </c>
      <c r="F6527" s="42" t="s">
        <v>957</v>
      </c>
      <c r="G6527" s="42" t="s">
        <v>11227</v>
      </c>
      <c r="H6527" s="7" t="s">
        <v>47</v>
      </c>
      <c r="I6527" s="42" t="s">
        <v>36</v>
      </c>
      <c r="J6527" s="42" t="s">
        <v>16767</v>
      </c>
      <c r="K6527" s="8" t="s">
        <v>25593</v>
      </c>
      <c r="L6527" s="7" t="s">
        <v>11229</v>
      </c>
      <c r="M6527" s="44">
        <v>178.8</v>
      </c>
      <c r="N6527" s="7">
        <v>1</v>
      </c>
      <c r="O6527" s="44">
        <v>178.8</v>
      </c>
      <c r="P6527" s="44">
        <v>60</v>
      </c>
      <c r="Q6527" s="44">
        <v>14.52</v>
      </c>
      <c r="R6527" s="44">
        <v>30.4</v>
      </c>
      <c r="S6527" s="44">
        <v>0</v>
      </c>
      <c r="T6527" s="44">
        <v>22.45</v>
      </c>
      <c r="U6527" s="44">
        <v>51.43</v>
      </c>
      <c r="V6527" s="49" t="s">
        <v>24749</v>
      </c>
      <c r="W6527" s="42" t="s">
        <v>34</v>
      </c>
      <c r="X6527" s="43">
        <v>122436020561</v>
      </c>
      <c r="Y6527" s="43">
        <v>45370967072</v>
      </c>
      <c r="Z6527" s="43" t="s">
        <v>7980</v>
      </c>
      <c r="AA6527" s="37" t="str">
        <f>VLOOKUP(J6527, sku!B:C, 2, FALSE)</f>
        <v>Travessa Fiat - Smart - - - Strada Locker - 1999 A 2019 - Grafite</v>
      </c>
      <c r="AB6527" s="37" t="str">
        <f>VLOOKUP(J6527, sku!B:BM, 64, FALSE)</f>
        <v>Fabricação</v>
      </c>
      <c r="AC6527" s="37" t="str">
        <f>LEFT(pedidos[[#This Row],[SKU]],3)</f>
        <v>XFI</v>
      </c>
      <c r="AD6527" s="37" t="str" cm="1">
        <f t="array" aca="1" ref="AD6527" ca="1">IFERROR(
  INDEX(
    montadora[Montadora],
    MATCH(TRUE,LEFT(J6905,NÚCARACT(montadora[SKU Parcial]))=montadora[SKU Parcial],0)
  ),
  ""
)</f>
        <v/>
      </c>
    </row>
    <row r="6528" spans="1:30" x14ac:dyDescent="0.25">
      <c r="A6528" s="42" t="s">
        <v>25237</v>
      </c>
      <c r="B6528" s="42" t="s">
        <v>36</v>
      </c>
      <c r="C6528" s="42" t="s">
        <v>1869</v>
      </c>
      <c r="D6528" s="42" t="s">
        <v>617</v>
      </c>
      <c r="E6528" s="42" t="s">
        <v>1386</v>
      </c>
      <c r="F6528" s="42" t="s">
        <v>172</v>
      </c>
      <c r="G6528" s="42" t="s">
        <v>11227</v>
      </c>
      <c r="H6528" s="7" t="s">
        <v>47</v>
      </c>
      <c r="I6528" s="42" t="s">
        <v>31</v>
      </c>
      <c r="J6528" s="42" t="s">
        <v>173</v>
      </c>
      <c r="K6528" s="8" t="s">
        <v>25106</v>
      </c>
      <c r="L6528" s="7" t="s">
        <v>11229</v>
      </c>
      <c r="M6528" s="44">
        <v>178.8</v>
      </c>
      <c r="N6528" s="7">
        <v>1</v>
      </c>
      <c r="O6528" s="44">
        <v>188.79</v>
      </c>
      <c r="P6528" s="44">
        <v>60</v>
      </c>
      <c r="Q6528" s="44">
        <v>14.52</v>
      </c>
      <c r="R6528" s="44">
        <v>30.4</v>
      </c>
      <c r="S6528" s="44">
        <v>9.99</v>
      </c>
      <c r="T6528" s="44">
        <v>22.45</v>
      </c>
      <c r="U6528" s="44">
        <v>51.43</v>
      </c>
      <c r="V6528" s="49" t="s">
        <v>24749</v>
      </c>
      <c r="W6528" s="42" t="s">
        <v>34</v>
      </c>
      <c r="X6528" s="43">
        <v>123396653850</v>
      </c>
      <c r="Y6528" s="43">
        <v>45390066035</v>
      </c>
      <c r="Z6528" s="43" t="s">
        <v>7980</v>
      </c>
      <c r="AA6528" s="37" t="str">
        <f>VLOOKUP(J6528, sku!B:C, 2, FALSE)</f>
        <v>Travessa Fiat - Smart - - - Strada Locker - 1999 A 2019 - Preto</v>
      </c>
      <c r="AB6528" s="37" t="str">
        <f>VLOOKUP(J6528, sku!B:BM, 64, FALSE)</f>
        <v>Fabricação</v>
      </c>
      <c r="AC6528" s="37" t="str">
        <f>LEFT(pedidos[[#This Row],[SKU]],3)</f>
        <v>XFI</v>
      </c>
      <c r="AD6528" s="37" t="str" cm="1">
        <f t="array" aca="1" ref="AD6528" ca="1">IFERROR(
  INDEX(
    montadora[Montadora],
    MATCH(TRUE,LEFT(J6906,NÚCARACT(montadora[SKU Parcial]))=montadora[SKU Parcial],0)
  ),
  ""
)</f>
        <v/>
      </c>
    </row>
    <row r="6529" spans="1:30" x14ac:dyDescent="0.25">
      <c r="A6529" s="42" t="s">
        <v>25819</v>
      </c>
      <c r="B6529" s="42" t="s">
        <v>25820</v>
      </c>
      <c r="C6529" s="42" t="s">
        <v>374</v>
      </c>
      <c r="D6529" s="42" t="s">
        <v>319</v>
      </c>
      <c r="E6529" s="42" t="s">
        <v>1386</v>
      </c>
      <c r="F6529" s="42" t="s">
        <v>957</v>
      </c>
      <c r="G6529" s="42" t="s">
        <v>11227</v>
      </c>
      <c r="H6529" s="7" t="s">
        <v>47</v>
      </c>
      <c r="I6529" s="42" t="s">
        <v>36</v>
      </c>
      <c r="J6529" s="42" t="s">
        <v>1389</v>
      </c>
      <c r="K6529" s="8" t="s">
        <v>25549</v>
      </c>
      <c r="L6529" s="7" t="s">
        <v>11229</v>
      </c>
      <c r="M6529" s="44">
        <v>178.8</v>
      </c>
      <c r="N6529" s="7">
        <v>1</v>
      </c>
      <c r="O6529" s="44">
        <v>178.8</v>
      </c>
      <c r="P6529" s="44">
        <v>60</v>
      </c>
      <c r="Q6529" s="44">
        <v>14.52</v>
      </c>
      <c r="R6529" s="44">
        <v>30.4</v>
      </c>
      <c r="S6529" s="44">
        <v>0</v>
      </c>
      <c r="T6529" s="44">
        <v>22.45</v>
      </c>
      <c r="U6529" s="44">
        <v>51.43</v>
      </c>
      <c r="V6529" s="49" t="s">
        <v>24749</v>
      </c>
      <c r="W6529" s="42" t="s">
        <v>34</v>
      </c>
      <c r="X6529" s="43">
        <v>123192388367</v>
      </c>
      <c r="Y6529" s="43">
        <v>45404742745</v>
      </c>
      <c r="Z6529" s="43" t="s">
        <v>7980</v>
      </c>
      <c r="AA6529" s="37" t="str">
        <f>VLOOKUP(J6529, sku!B:C, 2, FALSE)</f>
        <v>Travessa Fiat - Smart - - - Strada Locker - 1999 A 2019 - Prata</v>
      </c>
      <c r="AB6529" s="37" t="str">
        <f>VLOOKUP(J6529, sku!B:BM, 64, FALSE)</f>
        <v>Fabricação</v>
      </c>
      <c r="AC6529" s="37" t="str">
        <f>LEFT(pedidos[[#This Row],[SKU]],3)</f>
        <v>XFI</v>
      </c>
      <c r="AD6529" s="37" t="str" cm="1">
        <f t="array" aca="1" ref="AD6529" ca="1">IFERROR(
  INDEX(
    montadora[Montadora],
    MATCH(TRUE,LEFT(J6907,NÚCARACT(montadora[SKU Parcial]))=montadora[SKU Parcial],0)
  ),
  ""
)</f>
        <v/>
      </c>
    </row>
    <row r="6530" spans="1:30" x14ac:dyDescent="0.25">
      <c r="A6530" s="42" t="s">
        <v>25821</v>
      </c>
      <c r="B6530" s="42" t="s">
        <v>36</v>
      </c>
      <c r="C6530" s="42" t="s">
        <v>1869</v>
      </c>
      <c r="D6530" s="42" t="s">
        <v>617</v>
      </c>
      <c r="E6530" s="42" t="s">
        <v>1386</v>
      </c>
      <c r="F6530" s="42" t="s">
        <v>172</v>
      </c>
      <c r="G6530" s="42" t="s">
        <v>11227</v>
      </c>
      <c r="H6530" s="7" t="s">
        <v>47</v>
      </c>
      <c r="I6530" s="42" t="s">
        <v>31</v>
      </c>
      <c r="J6530" s="42" t="s">
        <v>173</v>
      </c>
      <c r="K6530" s="8" t="s">
        <v>25539</v>
      </c>
      <c r="L6530" s="7" t="s">
        <v>11229</v>
      </c>
      <c r="M6530" s="44">
        <v>178.8</v>
      </c>
      <c r="N6530" s="7">
        <v>1</v>
      </c>
      <c r="O6530" s="44">
        <v>188.79</v>
      </c>
      <c r="P6530" s="44">
        <v>60</v>
      </c>
      <c r="Q6530" s="44">
        <v>14.52</v>
      </c>
      <c r="R6530" s="44">
        <v>30.4</v>
      </c>
      <c r="S6530" s="44">
        <v>9.99</v>
      </c>
      <c r="T6530" s="44">
        <v>22.45</v>
      </c>
      <c r="U6530" s="44">
        <v>51.43</v>
      </c>
      <c r="V6530" s="49" t="s">
        <v>24749</v>
      </c>
      <c r="W6530" s="42" t="s">
        <v>34</v>
      </c>
      <c r="X6530" s="43">
        <v>123375463153</v>
      </c>
      <c r="Y6530" s="43">
        <v>45414312126</v>
      </c>
      <c r="Z6530" s="43" t="s">
        <v>7980</v>
      </c>
      <c r="AA6530" s="37" t="str">
        <f>VLOOKUP(J6530, sku!B:C, 2, FALSE)</f>
        <v>Travessa Fiat - Smart - - - Strada Locker - 1999 A 2019 - Preto</v>
      </c>
      <c r="AB6530" s="37" t="str">
        <f>VLOOKUP(J6530, sku!B:BM, 64, FALSE)</f>
        <v>Fabricação</v>
      </c>
      <c r="AC6530" s="37" t="str">
        <f>LEFT(pedidos[[#This Row],[SKU]],3)</f>
        <v>XFI</v>
      </c>
      <c r="AD6530" s="37" t="str" cm="1">
        <f t="array" aca="1" ref="AD6530" ca="1">IFERROR(
  INDEX(
    montadora[Montadora],
    MATCH(TRUE,LEFT(J6908,NÚCARACT(montadora[SKU Parcial]))=montadora[SKU Parcial],0)
  ),
  ""
)</f>
        <v/>
      </c>
    </row>
    <row r="6531" spans="1:30" x14ac:dyDescent="0.25">
      <c r="A6531" s="42" t="s">
        <v>22578</v>
      </c>
      <c r="B6531" s="42" t="s">
        <v>36</v>
      </c>
      <c r="C6531" s="42" t="s">
        <v>22579</v>
      </c>
      <c r="D6531" s="42" t="s">
        <v>319</v>
      </c>
      <c r="E6531" s="42" t="s">
        <v>1693</v>
      </c>
      <c r="F6531" s="42" t="s">
        <v>1694</v>
      </c>
      <c r="G6531" s="42" t="s">
        <v>11227</v>
      </c>
      <c r="H6531" s="7" t="s">
        <v>30</v>
      </c>
      <c r="I6531" s="42" t="s">
        <v>31</v>
      </c>
      <c r="J6531" s="42" t="s">
        <v>1695</v>
      </c>
      <c r="K6531" s="8" t="s">
        <v>25544</v>
      </c>
      <c r="L6531" s="7" t="s">
        <v>11229</v>
      </c>
      <c r="M6531" s="44">
        <v>288.8</v>
      </c>
      <c r="N6531" s="7">
        <v>1</v>
      </c>
      <c r="O6531" s="44">
        <v>288.8</v>
      </c>
      <c r="P6531" s="44">
        <v>122.33</v>
      </c>
      <c r="Q6531" s="44">
        <v>23.45</v>
      </c>
      <c r="R6531" s="44">
        <v>33.21</v>
      </c>
      <c r="S6531" s="44">
        <v>0</v>
      </c>
      <c r="T6531" s="44">
        <v>26.95</v>
      </c>
      <c r="U6531" s="44">
        <v>82.86</v>
      </c>
      <c r="V6531" s="49" t="s">
        <v>24385</v>
      </c>
      <c r="W6531" s="42" t="s">
        <v>34</v>
      </c>
      <c r="X6531" s="43">
        <v>120613311742</v>
      </c>
      <c r="Y6531" s="43">
        <v>45265991171</v>
      </c>
      <c r="Z6531" s="43" t="s">
        <v>7980</v>
      </c>
      <c r="AA6531" s="37" t="str">
        <f>VLOOKUP(J6531, sku!B:C, 2, FALSE)</f>
        <v>1 Aquecedor + 1 Maçarico 915 + 1 Refil</v>
      </c>
      <c r="AB6531" s="37" t="str">
        <f>VLOOKUP(J6531, sku!B:BM, 64, FALSE)</f>
        <v>Importação</v>
      </c>
      <c r="AC6531" s="37" t="str">
        <f>LEFT(pedidos[[#This Row],[SKU]],3)</f>
        <v>1XA</v>
      </c>
      <c r="AD6531" s="37" t="str" cm="1">
        <f t="array" aca="1" ref="AD6531" ca="1">IFERROR(
  INDEX(
    montadora[Montadora],
    MATCH(TRUE,LEFT(J6909,NÚCARACT(montadora[SKU Parcial]))=montadora[SKU Parcial],0)
  ),
  ""
)</f>
        <v/>
      </c>
    </row>
    <row r="6532" spans="1:30" x14ac:dyDescent="0.25">
      <c r="A6532" s="42" t="s">
        <v>22580</v>
      </c>
      <c r="B6532" s="42" t="s">
        <v>36</v>
      </c>
      <c r="C6532" s="42" t="s">
        <v>5945</v>
      </c>
      <c r="D6532" s="42" t="s">
        <v>27</v>
      </c>
      <c r="E6532" s="42" t="s">
        <v>1705</v>
      </c>
      <c r="F6532" s="42" t="s">
        <v>1706</v>
      </c>
      <c r="G6532" s="42" t="s">
        <v>11227</v>
      </c>
      <c r="H6532" s="7" t="s">
        <v>30</v>
      </c>
      <c r="I6532" s="42" t="s">
        <v>36</v>
      </c>
      <c r="J6532" s="42" t="s">
        <v>1707</v>
      </c>
      <c r="K6532" s="8" t="s">
        <v>25544</v>
      </c>
      <c r="L6532" s="7" t="s">
        <v>11229</v>
      </c>
      <c r="M6532" s="44">
        <v>248.8</v>
      </c>
      <c r="N6532" s="7">
        <v>1</v>
      </c>
      <c r="O6532" s="44">
        <v>248.8</v>
      </c>
      <c r="P6532" s="44">
        <v>105</v>
      </c>
      <c r="Q6532" s="44">
        <v>20.2</v>
      </c>
      <c r="R6532" s="44">
        <v>29.86</v>
      </c>
      <c r="S6532" s="44">
        <v>0</v>
      </c>
      <c r="T6532" s="44">
        <v>22.45</v>
      </c>
      <c r="U6532" s="44">
        <v>71.290000000000006</v>
      </c>
      <c r="V6532" s="49" t="s">
        <v>24386</v>
      </c>
      <c r="W6532" s="42" t="s">
        <v>34</v>
      </c>
      <c r="X6532" s="43">
        <v>120162704531</v>
      </c>
      <c r="Y6532" s="43">
        <v>45268907029</v>
      </c>
      <c r="Z6532" s="43" t="s">
        <v>7980</v>
      </c>
      <c r="AA6532" s="37" t="str">
        <f>VLOOKUP(J6532, sku!B:C, 2, FALSE)</f>
        <v>Travessa Volkswagen - Slim - - - Saveiro Cross - 2010 A 2024 - Preto</v>
      </c>
      <c r="AB6532" s="37" t="str">
        <f>VLOOKUP(J6532, sku!B:BM, 64, FALSE)</f>
        <v>Fabricação</v>
      </c>
      <c r="AC6532" s="37" t="str">
        <f>LEFT(pedidos[[#This Row],[SKU]],3)</f>
        <v>XVW</v>
      </c>
      <c r="AD6532" s="37" t="str" cm="1">
        <f t="array" aca="1" ref="AD6532" ca="1">IFERROR(
  INDEX(
    montadora[Montadora],
    MATCH(TRUE,LEFT(J6910,NÚCARACT(montadora[SKU Parcial]))=montadora[SKU Parcial],0)
  ),
  ""
)</f>
        <v/>
      </c>
    </row>
    <row r="6533" spans="1:30" x14ac:dyDescent="0.25">
      <c r="A6533" s="42" t="s">
        <v>22581</v>
      </c>
      <c r="B6533" s="42" t="s">
        <v>22582</v>
      </c>
      <c r="C6533" s="42" t="s">
        <v>3684</v>
      </c>
      <c r="D6533" s="42" t="s">
        <v>191</v>
      </c>
      <c r="E6533" s="42" t="s">
        <v>1705</v>
      </c>
      <c r="F6533" s="42" t="s">
        <v>1706</v>
      </c>
      <c r="G6533" s="42" t="s">
        <v>11227</v>
      </c>
      <c r="H6533" s="7" t="s">
        <v>30</v>
      </c>
      <c r="I6533" s="42" t="s">
        <v>31</v>
      </c>
      <c r="J6533" s="42" t="s">
        <v>1707</v>
      </c>
      <c r="K6533" s="8" t="s">
        <v>25575</v>
      </c>
      <c r="L6533" s="7" t="s">
        <v>11229</v>
      </c>
      <c r="M6533" s="44">
        <v>248.8</v>
      </c>
      <c r="N6533" s="7">
        <v>1</v>
      </c>
      <c r="O6533" s="44">
        <v>248.8</v>
      </c>
      <c r="P6533" s="44">
        <v>105</v>
      </c>
      <c r="Q6533" s="44">
        <v>20.2</v>
      </c>
      <c r="R6533" s="44">
        <v>29.86</v>
      </c>
      <c r="S6533" s="44">
        <v>0</v>
      </c>
      <c r="T6533" s="44">
        <v>22.45</v>
      </c>
      <c r="U6533" s="44">
        <v>71.290000000000006</v>
      </c>
      <c r="V6533" s="49" t="s">
        <v>24386</v>
      </c>
      <c r="W6533" s="42" t="s">
        <v>34</v>
      </c>
      <c r="X6533" s="43">
        <v>121310280726</v>
      </c>
      <c r="Y6533" s="43">
        <v>45298123080</v>
      </c>
      <c r="Z6533" s="43" t="s">
        <v>7980</v>
      </c>
      <c r="AA6533" s="37" t="str">
        <f>VLOOKUP(J6533, sku!B:C, 2, FALSE)</f>
        <v>Travessa Volkswagen - Slim - - - Saveiro Cross - 2010 A 2024 - Preto</v>
      </c>
      <c r="AB6533" s="37" t="str">
        <f>VLOOKUP(J6533, sku!B:BM, 64, FALSE)</f>
        <v>Fabricação</v>
      </c>
      <c r="AC6533" s="37" t="str">
        <f>LEFT(pedidos[[#This Row],[SKU]],3)</f>
        <v>XVW</v>
      </c>
      <c r="AD6533" s="37" t="str" cm="1">
        <f t="array" aca="1" ref="AD6533" ca="1">IFERROR(
  INDEX(
    montadora[Montadora],
    MATCH(TRUE,LEFT(J6911,NÚCARACT(montadora[SKU Parcial]))=montadora[SKU Parcial],0)
  ),
  ""
)</f>
        <v/>
      </c>
    </row>
    <row r="6534" spans="1:30" x14ac:dyDescent="0.25">
      <c r="A6534" s="42" t="s">
        <v>22583</v>
      </c>
      <c r="B6534" s="42" t="s">
        <v>36</v>
      </c>
      <c r="C6534" s="42" t="s">
        <v>322</v>
      </c>
      <c r="D6534" s="42" t="s">
        <v>191</v>
      </c>
      <c r="E6534" s="42" t="s">
        <v>1705</v>
      </c>
      <c r="F6534" s="42" t="s">
        <v>1706</v>
      </c>
      <c r="G6534" s="42" t="s">
        <v>11227</v>
      </c>
      <c r="H6534" s="7" t="s">
        <v>30</v>
      </c>
      <c r="I6534" s="42" t="s">
        <v>31</v>
      </c>
      <c r="J6534" s="42" t="s">
        <v>1707</v>
      </c>
      <c r="K6534" s="8" t="s">
        <v>25599</v>
      </c>
      <c r="L6534" s="7" t="s">
        <v>11229</v>
      </c>
      <c r="M6534" s="44">
        <v>248.8</v>
      </c>
      <c r="N6534" s="7">
        <v>1</v>
      </c>
      <c r="O6534" s="44">
        <v>248.8</v>
      </c>
      <c r="P6534" s="44">
        <v>105</v>
      </c>
      <c r="Q6534" s="44">
        <v>20.2</v>
      </c>
      <c r="R6534" s="44">
        <v>29.86</v>
      </c>
      <c r="S6534" s="44">
        <v>0</v>
      </c>
      <c r="T6534" s="44">
        <v>22.45</v>
      </c>
      <c r="U6534" s="44">
        <v>71.290000000000006</v>
      </c>
      <c r="V6534" s="49" t="s">
        <v>24386</v>
      </c>
      <c r="W6534" s="42" t="s">
        <v>34</v>
      </c>
      <c r="X6534" s="43">
        <v>121566668944</v>
      </c>
      <c r="Y6534" s="43">
        <v>45309712822</v>
      </c>
      <c r="Z6534" s="43" t="s">
        <v>7980</v>
      </c>
      <c r="AA6534" s="37" t="str">
        <f>VLOOKUP(J6534, sku!B:C, 2, FALSE)</f>
        <v>Travessa Volkswagen - Slim - - - Saveiro Cross - 2010 A 2024 - Preto</v>
      </c>
      <c r="AB6534" s="37" t="str">
        <f>VLOOKUP(J6534, sku!B:BM, 64, FALSE)</f>
        <v>Fabricação</v>
      </c>
      <c r="AC6534" s="37" t="str">
        <f>LEFT(pedidos[[#This Row],[SKU]],3)</f>
        <v>XVW</v>
      </c>
      <c r="AD6534" s="37" t="str" cm="1">
        <f t="array" aca="1" ref="AD6534" ca="1">IFERROR(
  INDEX(
    montadora[Montadora],
    MATCH(TRUE,LEFT(J6912,NÚCARACT(montadora[SKU Parcial]))=montadora[SKU Parcial],0)
  ),
  ""
)</f>
        <v/>
      </c>
    </row>
    <row r="6535" spans="1:30" x14ac:dyDescent="0.25">
      <c r="A6535" s="42" t="s">
        <v>23658</v>
      </c>
      <c r="B6535" s="42" t="s">
        <v>36</v>
      </c>
      <c r="C6535" s="42" t="s">
        <v>23659</v>
      </c>
      <c r="D6535" s="42" t="s">
        <v>617</v>
      </c>
      <c r="E6535" s="42" t="s">
        <v>1705</v>
      </c>
      <c r="F6535" s="42" t="s">
        <v>1706</v>
      </c>
      <c r="G6535" s="42" t="s">
        <v>11227</v>
      </c>
      <c r="H6535" s="7" t="s">
        <v>30</v>
      </c>
      <c r="I6535" s="42" t="s">
        <v>36</v>
      </c>
      <c r="J6535" s="42" t="s">
        <v>1707</v>
      </c>
      <c r="K6535" s="8" t="s">
        <v>25600</v>
      </c>
      <c r="L6535" s="7" t="s">
        <v>11229</v>
      </c>
      <c r="M6535" s="44">
        <v>248.8</v>
      </c>
      <c r="N6535" s="7">
        <v>1</v>
      </c>
      <c r="O6535" s="44">
        <v>248.8</v>
      </c>
      <c r="P6535" s="44">
        <v>105</v>
      </c>
      <c r="Q6535" s="44">
        <v>20.2</v>
      </c>
      <c r="R6535" s="44">
        <v>29.86</v>
      </c>
      <c r="S6535" s="44">
        <v>0</v>
      </c>
      <c r="T6535" s="44">
        <v>22.45</v>
      </c>
      <c r="U6535" s="44">
        <v>71.290000000000006</v>
      </c>
      <c r="V6535" s="49" t="s">
        <v>24386</v>
      </c>
      <c r="W6535" s="42" t="s">
        <v>34</v>
      </c>
      <c r="X6535" s="43">
        <v>121864735148</v>
      </c>
      <c r="Y6535" s="43">
        <v>45321193057</v>
      </c>
      <c r="Z6535" s="43" t="s">
        <v>7980</v>
      </c>
      <c r="AA6535" s="37" t="str">
        <f>VLOOKUP(J6535, sku!B:C, 2, FALSE)</f>
        <v>Travessa Volkswagen - Slim - - - Saveiro Cross - 2010 A 2024 - Preto</v>
      </c>
      <c r="AB6535" s="37" t="str">
        <f>VLOOKUP(J6535, sku!B:BM, 64, FALSE)</f>
        <v>Fabricação</v>
      </c>
      <c r="AC6535" s="37" t="str">
        <f>LEFT(pedidos[[#This Row],[SKU]],3)</f>
        <v>XVW</v>
      </c>
      <c r="AD6535" s="37" t="str" cm="1">
        <f t="array" aca="1" ref="AD6535" ca="1">IFERROR(
  INDEX(
    montadora[Montadora],
    MATCH(TRUE,LEFT(J6913,NÚCARACT(montadora[SKU Parcial]))=montadora[SKU Parcial],0)
  ),
  ""
)</f>
        <v/>
      </c>
    </row>
    <row r="6536" spans="1:30" x14ac:dyDescent="0.25">
      <c r="A6536" s="42" t="s">
        <v>23660</v>
      </c>
      <c r="B6536" s="42" t="s">
        <v>23661</v>
      </c>
      <c r="C6536" s="42" t="s">
        <v>23662</v>
      </c>
      <c r="D6536" s="42" t="s">
        <v>27</v>
      </c>
      <c r="E6536" s="42" t="s">
        <v>1705</v>
      </c>
      <c r="F6536" s="42" t="s">
        <v>1706</v>
      </c>
      <c r="G6536" s="42" t="s">
        <v>11227</v>
      </c>
      <c r="H6536" s="7" t="s">
        <v>30</v>
      </c>
      <c r="I6536" s="42" t="s">
        <v>36</v>
      </c>
      <c r="J6536" s="42" t="s">
        <v>1707</v>
      </c>
      <c r="K6536" s="8" t="s">
        <v>25558</v>
      </c>
      <c r="L6536" s="7" t="s">
        <v>11229</v>
      </c>
      <c r="M6536" s="44">
        <v>248.8</v>
      </c>
      <c r="N6536" s="7">
        <v>1</v>
      </c>
      <c r="O6536" s="44">
        <v>248.8</v>
      </c>
      <c r="P6536" s="44">
        <v>105</v>
      </c>
      <c r="Q6536" s="44">
        <v>20.2</v>
      </c>
      <c r="R6536" s="44">
        <v>29.86</v>
      </c>
      <c r="S6536" s="44">
        <v>0</v>
      </c>
      <c r="T6536" s="44">
        <v>22.45</v>
      </c>
      <c r="U6536" s="44">
        <v>71.290000000000006</v>
      </c>
      <c r="V6536" s="49" t="s">
        <v>24386</v>
      </c>
      <c r="W6536" s="42" t="s">
        <v>34</v>
      </c>
      <c r="X6536" s="43">
        <v>121772263713</v>
      </c>
      <c r="Y6536" s="43">
        <v>45340343134</v>
      </c>
      <c r="Z6536" s="43" t="s">
        <v>7980</v>
      </c>
      <c r="AA6536" s="37" t="str">
        <f>VLOOKUP(J6536, sku!B:C, 2, FALSE)</f>
        <v>Travessa Volkswagen - Slim - - - Saveiro Cross - 2010 A 2024 - Preto</v>
      </c>
      <c r="AB6536" s="37" t="str">
        <f>VLOOKUP(J6536, sku!B:BM, 64, FALSE)</f>
        <v>Fabricação</v>
      </c>
      <c r="AC6536" s="37" t="str">
        <f>LEFT(pedidos[[#This Row],[SKU]],3)</f>
        <v>XVW</v>
      </c>
      <c r="AD6536" s="37" t="str" cm="1">
        <f t="array" aca="1" ref="AD6536" ca="1">IFERROR(
  INDEX(
    montadora[Montadora],
    MATCH(TRUE,LEFT(J6914,NÚCARACT(montadora[SKU Parcial]))=montadora[SKU Parcial],0)
  ),
  ""
)</f>
        <v/>
      </c>
    </row>
    <row r="6537" spans="1:30" x14ac:dyDescent="0.25">
      <c r="A6537" s="42" t="s">
        <v>23663</v>
      </c>
      <c r="B6537" s="42" t="s">
        <v>23664</v>
      </c>
      <c r="C6537" s="42" t="s">
        <v>925</v>
      </c>
      <c r="D6537" s="42" t="s">
        <v>45</v>
      </c>
      <c r="E6537" s="42" t="s">
        <v>1705</v>
      </c>
      <c r="F6537" s="42" t="s">
        <v>1706</v>
      </c>
      <c r="G6537" s="42" t="s">
        <v>11227</v>
      </c>
      <c r="H6537" s="7" t="s">
        <v>30</v>
      </c>
      <c r="I6537" s="42" t="s">
        <v>31</v>
      </c>
      <c r="J6537" s="42" t="s">
        <v>1707</v>
      </c>
      <c r="K6537" s="8" t="s">
        <v>25577</v>
      </c>
      <c r="L6537" s="7" t="s">
        <v>11229</v>
      </c>
      <c r="M6537" s="44">
        <v>248.8</v>
      </c>
      <c r="N6537" s="7">
        <v>1</v>
      </c>
      <c r="O6537" s="44">
        <v>248.8</v>
      </c>
      <c r="P6537" s="44">
        <v>105</v>
      </c>
      <c r="Q6537" s="44">
        <v>20.2</v>
      </c>
      <c r="R6537" s="44">
        <v>29.86</v>
      </c>
      <c r="S6537" s="44">
        <v>0</v>
      </c>
      <c r="T6537" s="44">
        <v>22.45</v>
      </c>
      <c r="U6537" s="44">
        <v>71.290000000000006</v>
      </c>
      <c r="V6537" s="49" t="s">
        <v>24386</v>
      </c>
      <c r="W6537" s="42" t="s">
        <v>34</v>
      </c>
      <c r="X6537" s="43">
        <v>122185920269</v>
      </c>
      <c r="Y6537" s="43">
        <v>45357932823</v>
      </c>
      <c r="Z6537" s="43" t="s">
        <v>7980</v>
      </c>
      <c r="AA6537" s="37" t="str">
        <f>VLOOKUP(J6537, sku!B:C, 2, FALSE)</f>
        <v>Travessa Volkswagen - Slim - - - Saveiro Cross - 2010 A 2024 - Preto</v>
      </c>
      <c r="AB6537" s="37" t="str">
        <f>VLOOKUP(J6537, sku!B:BM, 64, FALSE)</f>
        <v>Fabricação</v>
      </c>
      <c r="AC6537" s="37" t="str">
        <f>LEFT(pedidos[[#This Row],[SKU]],3)</f>
        <v>XVW</v>
      </c>
      <c r="AD6537" s="37" t="str" cm="1">
        <f t="array" aca="1" ref="AD6537" ca="1">IFERROR(
  INDEX(
    montadora[Montadora],
    MATCH(TRUE,LEFT(J6915,NÚCARACT(montadora[SKU Parcial]))=montadora[SKU Parcial],0)
  ),
  ""
)</f>
        <v/>
      </c>
    </row>
    <row r="6538" spans="1:30" x14ac:dyDescent="0.25">
      <c r="A6538" s="42" t="s">
        <v>25822</v>
      </c>
      <c r="B6538" s="42" t="s">
        <v>36</v>
      </c>
      <c r="C6538" s="42" t="s">
        <v>829</v>
      </c>
      <c r="D6538" s="42" t="s">
        <v>395</v>
      </c>
      <c r="E6538" s="42" t="s">
        <v>1705</v>
      </c>
      <c r="F6538" s="42" t="s">
        <v>1706</v>
      </c>
      <c r="G6538" s="42" t="s">
        <v>11227</v>
      </c>
      <c r="H6538" s="7" t="s">
        <v>30</v>
      </c>
      <c r="I6538" s="42" t="s">
        <v>36</v>
      </c>
      <c r="J6538" s="42" t="s">
        <v>1707</v>
      </c>
      <c r="K6538" s="8" t="s">
        <v>25539</v>
      </c>
      <c r="L6538" s="7" t="s">
        <v>11229</v>
      </c>
      <c r="M6538" s="44">
        <v>248.8</v>
      </c>
      <c r="N6538" s="7">
        <v>1</v>
      </c>
      <c r="O6538" s="44">
        <v>274.79000000000002</v>
      </c>
      <c r="P6538" s="44">
        <v>105</v>
      </c>
      <c r="Q6538" s="44">
        <v>20.2</v>
      </c>
      <c r="R6538" s="44">
        <v>29.86</v>
      </c>
      <c r="S6538" s="44">
        <v>25.99</v>
      </c>
      <c r="T6538" s="44">
        <v>22.45</v>
      </c>
      <c r="U6538" s="44">
        <v>71.290000000000006</v>
      </c>
      <c r="V6538" s="49" t="s">
        <v>24386</v>
      </c>
      <c r="W6538" s="42" t="s">
        <v>34</v>
      </c>
      <c r="X6538" s="43">
        <v>123896437604</v>
      </c>
      <c r="Y6538" s="43">
        <v>45413170949</v>
      </c>
      <c r="Z6538" s="43" t="s">
        <v>7980</v>
      </c>
      <c r="AA6538" s="37" t="str">
        <f>VLOOKUP(J6538, sku!B:C, 2, FALSE)</f>
        <v>Travessa Volkswagen - Slim - - - Saveiro Cross - 2010 A 2024 - Preto</v>
      </c>
      <c r="AB6538" s="37" t="str">
        <f>VLOOKUP(J6538, sku!B:BM, 64, FALSE)</f>
        <v>Fabricação</v>
      </c>
      <c r="AC6538" s="37" t="str">
        <f>LEFT(pedidos[[#This Row],[SKU]],3)</f>
        <v>XVW</v>
      </c>
      <c r="AD6538" s="37" t="str" cm="1">
        <f t="array" aca="1" ref="AD6538" ca="1">IFERROR(
  INDEX(
    montadora[Montadora],
    MATCH(TRUE,LEFT(J6916,NÚCARACT(montadora[SKU Parcial]))=montadora[SKU Parcial],0)
  ),
  ""
)</f>
        <v/>
      </c>
    </row>
    <row r="6539" spans="1:30" x14ac:dyDescent="0.25">
      <c r="A6539" s="42" t="s">
        <v>25823</v>
      </c>
      <c r="B6539" s="42" t="s">
        <v>36</v>
      </c>
      <c r="C6539" s="42" t="s">
        <v>4651</v>
      </c>
      <c r="D6539" s="42" t="s">
        <v>319</v>
      </c>
      <c r="E6539" s="42" t="s">
        <v>1705</v>
      </c>
      <c r="F6539" s="42" t="s">
        <v>1706</v>
      </c>
      <c r="G6539" s="42" t="s">
        <v>11227</v>
      </c>
      <c r="H6539" s="7" t="s">
        <v>30</v>
      </c>
      <c r="I6539" s="42" t="s">
        <v>31</v>
      </c>
      <c r="J6539" s="42" t="s">
        <v>1707</v>
      </c>
      <c r="K6539" s="8" t="s">
        <v>25561</v>
      </c>
      <c r="L6539" s="7" t="s">
        <v>11229</v>
      </c>
      <c r="M6539" s="44">
        <v>248.8</v>
      </c>
      <c r="N6539" s="7">
        <v>1</v>
      </c>
      <c r="O6539" s="44">
        <v>248.8</v>
      </c>
      <c r="P6539" s="44">
        <v>105</v>
      </c>
      <c r="Q6539" s="44">
        <v>20.2</v>
      </c>
      <c r="R6539" s="44">
        <v>29.86</v>
      </c>
      <c r="S6539" s="44">
        <v>0</v>
      </c>
      <c r="T6539" s="44">
        <v>22.45</v>
      </c>
      <c r="U6539" s="44">
        <v>71.290000000000006</v>
      </c>
      <c r="V6539" s="49" t="s">
        <v>24386</v>
      </c>
      <c r="W6539" s="42" t="s">
        <v>34</v>
      </c>
      <c r="X6539" s="43">
        <v>123640222795</v>
      </c>
      <c r="Y6539" s="43">
        <v>45425829797</v>
      </c>
      <c r="Z6539" s="43" t="s">
        <v>7980</v>
      </c>
      <c r="AA6539" s="37" t="str">
        <f>VLOOKUP(J6539, sku!B:C, 2, FALSE)</f>
        <v>Travessa Volkswagen - Slim - - - Saveiro Cross - 2010 A 2024 - Preto</v>
      </c>
      <c r="AB6539" s="37" t="str">
        <f>VLOOKUP(J6539, sku!B:BM, 64, FALSE)</f>
        <v>Fabricação</v>
      </c>
      <c r="AC6539" s="37" t="str">
        <f>LEFT(pedidos[[#This Row],[SKU]],3)</f>
        <v>XVW</v>
      </c>
      <c r="AD6539" s="37" t="str" cm="1">
        <f t="array" aca="1" ref="AD6539" ca="1">IFERROR(
  INDEX(
    montadora[Montadora],
    MATCH(TRUE,LEFT(J6917,NÚCARACT(montadora[SKU Parcial]))=montadora[SKU Parcial],0)
  ),
  ""
)</f>
        <v/>
      </c>
    </row>
    <row r="6540" spans="1:30" x14ac:dyDescent="0.25">
      <c r="A6540" s="42" t="s">
        <v>24752</v>
      </c>
      <c r="B6540" s="42" t="s">
        <v>24753</v>
      </c>
      <c r="C6540" s="42" t="s">
        <v>24754</v>
      </c>
      <c r="D6540" s="42" t="s">
        <v>617</v>
      </c>
      <c r="E6540" s="42" t="s">
        <v>24755</v>
      </c>
      <c r="F6540" s="42" t="s">
        <v>24756</v>
      </c>
      <c r="G6540" s="42" t="s">
        <v>11227</v>
      </c>
      <c r="H6540" s="7" t="s">
        <v>30</v>
      </c>
      <c r="I6540" s="42" t="s">
        <v>31</v>
      </c>
      <c r="J6540" s="42" t="s">
        <v>1649</v>
      </c>
      <c r="K6540" s="8" t="s">
        <v>25593</v>
      </c>
      <c r="L6540" s="7" t="s">
        <v>11229</v>
      </c>
      <c r="M6540" s="44">
        <v>848.8</v>
      </c>
      <c r="N6540" s="7">
        <v>1</v>
      </c>
      <c r="O6540" s="44">
        <v>848.8</v>
      </c>
      <c r="P6540" s="44">
        <v>350</v>
      </c>
      <c r="Q6540" s="44">
        <v>68.92</v>
      </c>
      <c r="R6540" s="44">
        <v>101.86</v>
      </c>
      <c r="S6540" s="44">
        <v>0</v>
      </c>
      <c r="T6540" s="44">
        <v>85.95</v>
      </c>
      <c r="U6540" s="44">
        <v>242.07</v>
      </c>
      <c r="V6540" s="49" t="s">
        <v>24757</v>
      </c>
      <c r="W6540" s="42" t="s">
        <v>34</v>
      </c>
      <c r="X6540" s="43">
        <v>122922070342</v>
      </c>
      <c r="Y6540" s="43">
        <v>45368294200</v>
      </c>
      <c r="Z6540" s="43" t="s">
        <v>7980</v>
      </c>
      <c r="AA6540" s="37" t="str">
        <f>VLOOKUP(J6540, sku!B:C, 2, FALSE)</f>
        <v>[HJ-RB539-7C-SV] Bagageiro de Teto de Alumínio 96 X 90cm - Pequeno</v>
      </c>
      <c r="AB6540" s="37" t="str">
        <f>VLOOKUP(J6540, sku!B:BM, 64, FALSE)</f>
        <v>Importação</v>
      </c>
      <c r="AC6540" s="37" t="str">
        <f>LEFT(pedidos[[#This Row],[SKU]],3)</f>
        <v>XBA</v>
      </c>
      <c r="AD6540" s="37" t="str" cm="1">
        <f t="array" aca="1" ref="AD6540" ca="1">IFERROR(
  INDEX(
    montadora[Montadora],
    MATCH(TRUE,LEFT(J6918,NÚCARACT(montadora[SKU Parcial]))=montadora[SKU Parcial],0)
  ),
  ""
)</f>
        <v/>
      </c>
    </row>
    <row r="6541" spans="1:30" x14ac:dyDescent="0.25">
      <c r="A6541" s="42" t="s">
        <v>22584</v>
      </c>
      <c r="B6541" s="42" t="s">
        <v>36</v>
      </c>
      <c r="C6541" s="42" t="s">
        <v>22585</v>
      </c>
      <c r="D6541" s="42" t="s">
        <v>27</v>
      </c>
      <c r="E6541" s="42" t="s">
        <v>1792</v>
      </c>
      <c r="F6541" s="42" t="s">
        <v>1793</v>
      </c>
      <c r="G6541" s="42" t="s">
        <v>11227</v>
      </c>
      <c r="H6541" s="7" t="s">
        <v>30</v>
      </c>
      <c r="I6541" s="42" t="s">
        <v>31</v>
      </c>
      <c r="J6541" s="42" t="s">
        <v>1794</v>
      </c>
      <c r="K6541" s="8" t="s">
        <v>25573</v>
      </c>
      <c r="L6541" s="7" t="s">
        <v>804</v>
      </c>
      <c r="M6541" s="44">
        <v>69.8</v>
      </c>
      <c r="N6541" s="7">
        <v>1</v>
      </c>
      <c r="O6541" s="44">
        <v>69.8</v>
      </c>
      <c r="P6541" s="44">
        <v>29.2</v>
      </c>
      <c r="Q6541" s="44">
        <v>5.67</v>
      </c>
      <c r="R6541" s="44">
        <v>15.13</v>
      </c>
      <c r="S6541" s="44">
        <v>0</v>
      </c>
      <c r="T6541" s="44">
        <v>0</v>
      </c>
      <c r="U6541" s="44">
        <v>19.8</v>
      </c>
      <c r="V6541" s="49" t="s">
        <v>24392</v>
      </c>
      <c r="W6541" s="42" t="s">
        <v>34</v>
      </c>
      <c r="X6541" s="43">
        <v>120511111097</v>
      </c>
      <c r="Y6541" s="43">
        <v>45284346136</v>
      </c>
      <c r="Z6541" s="43" t="s">
        <v>7980</v>
      </c>
      <c r="AA6541" s="37" t="str">
        <f>VLOOKUP(J6541, sku!B:C, 2, FALSE)</f>
        <v>Cabo de Chupeta Coaxial de Transferência de Carga de Bateria 12/24V 500 Amper, PVC, CCA 3 Metros</v>
      </c>
      <c r="AB6541" s="37" t="str">
        <f>VLOOKUP(J6541, sku!B:BM, 64, FALSE)</f>
        <v>Importação</v>
      </c>
      <c r="AC6541" s="37" t="str">
        <f>LEFT(pedidos[[#This Row],[SKU]],3)</f>
        <v>1EC</v>
      </c>
      <c r="AD6541" s="37" t="str" cm="1">
        <f t="array" aca="1" ref="AD6541" ca="1">IFERROR(
  INDEX(
    montadora[Montadora],
    MATCH(TRUE,LEFT(J6919,NÚCARACT(montadora[SKU Parcial]))=montadora[SKU Parcial],0)
  ),
  ""
)</f>
        <v/>
      </c>
    </row>
    <row r="6542" spans="1:30" x14ac:dyDescent="0.25">
      <c r="A6542" s="42" t="s">
        <v>22586</v>
      </c>
      <c r="B6542" s="42" t="s">
        <v>22587</v>
      </c>
      <c r="C6542" s="42" t="s">
        <v>22588</v>
      </c>
      <c r="D6542" s="42" t="s">
        <v>45</v>
      </c>
      <c r="E6542" s="42" t="s">
        <v>1792</v>
      </c>
      <c r="F6542" s="42" t="s">
        <v>1793</v>
      </c>
      <c r="G6542" s="42" t="s">
        <v>11227</v>
      </c>
      <c r="H6542" s="7" t="s">
        <v>30</v>
      </c>
      <c r="I6542" s="42" t="s">
        <v>36</v>
      </c>
      <c r="J6542" s="42" t="s">
        <v>1794</v>
      </c>
      <c r="K6542" s="8" t="s">
        <v>25599</v>
      </c>
      <c r="L6542" s="7" t="s">
        <v>804</v>
      </c>
      <c r="M6542" s="44">
        <v>69.8</v>
      </c>
      <c r="N6542" s="7">
        <v>1</v>
      </c>
      <c r="O6542" s="44">
        <v>69.8</v>
      </c>
      <c r="P6542" s="44">
        <v>29.2</v>
      </c>
      <c r="Q6542" s="44">
        <v>5.67</v>
      </c>
      <c r="R6542" s="44">
        <v>15.13</v>
      </c>
      <c r="S6542" s="44">
        <v>0</v>
      </c>
      <c r="T6542" s="44">
        <v>0</v>
      </c>
      <c r="U6542" s="44">
        <v>19.8</v>
      </c>
      <c r="V6542" s="49" t="s">
        <v>24392</v>
      </c>
      <c r="W6542" s="42" t="s">
        <v>34</v>
      </c>
      <c r="X6542" s="43">
        <v>120979560581</v>
      </c>
      <c r="Y6542" s="43">
        <v>45306383049</v>
      </c>
      <c r="Z6542" s="43" t="s">
        <v>7980</v>
      </c>
      <c r="AA6542" s="37" t="str">
        <f>VLOOKUP(J6542, sku!B:C, 2, FALSE)</f>
        <v>Cabo de Chupeta Coaxial de Transferência de Carga de Bateria 12/24V 500 Amper, PVC, CCA 3 Metros</v>
      </c>
      <c r="AB6542" s="37" t="str">
        <f>VLOOKUP(J6542, sku!B:BM, 64, FALSE)</f>
        <v>Importação</v>
      </c>
      <c r="AC6542" s="37" t="str">
        <f>LEFT(pedidos[[#This Row],[SKU]],3)</f>
        <v>1EC</v>
      </c>
      <c r="AD6542" s="37" t="str" cm="1">
        <f t="array" aca="1" ref="AD6542" ca="1">IFERROR(
  INDEX(
    montadora[Montadora],
    MATCH(TRUE,LEFT(J6920,NÚCARACT(montadora[SKU Parcial]))=montadora[SKU Parcial],0)
  ),
  ""
)</f>
        <v/>
      </c>
    </row>
    <row r="6543" spans="1:30" x14ac:dyDescent="0.25">
      <c r="A6543" s="42" t="s">
        <v>22589</v>
      </c>
      <c r="B6543" s="42" t="s">
        <v>22590</v>
      </c>
      <c r="C6543" s="42" t="s">
        <v>2174</v>
      </c>
      <c r="D6543" s="42" t="s">
        <v>27</v>
      </c>
      <c r="E6543" s="42" t="s">
        <v>1792</v>
      </c>
      <c r="F6543" s="42" t="s">
        <v>1793</v>
      </c>
      <c r="G6543" s="42" t="s">
        <v>11227</v>
      </c>
      <c r="H6543" s="7" t="s">
        <v>30</v>
      </c>
      <c r="I6543" s="42" t="s">
        <v>36</v>
      </c>
      <c r="J6543" s="42" t="s">
        <v>1794</v>
      </c>
      <c r="K6543" s="8" t="s">
        <v>25599</v>
      </c>
      <c r="L6543" s="7" t="s">
        <v>804</v>
      </c>
      <c r="M6543" s="44">
        <v>69.8</v>
      </c>
      <c r="N6543" s="7">
        <v>1</v>
      </c>
      <c r="O6543" s="44">
        <v>69.8</v>
      </c>
      <c r="P6543" s="44">
        <v>29.2</v>
      </c>
      <c r="Q6543" s="44">
        <v>5.67</v>
      </c>
      <c r="R6543" s="44">
        <v>15.13</v>
      </c>
      <c r="S6543" s="44">
        <v>0</v>
      </c>
      <c r="T6543" s="44">
        <v>0</v>
      </c>
      <c r="U6543" s="44">
        <v>19.8</v>
      </c>
      <c r="V6543" s="49" t="s">
        <v>24392</v>
      </c>
      <c r="W6543" s="42" t="s">
        <v>34</v>
      </c>
      <c r="X6543" s="43">
        <v>121568638392</v>
      </c>
      <c r="Y6543" s="43">
        <v>45309538401</v>
      </c>
      <c r="Z6543" s="43" t="s">
        <v>7980</v>
      </c>
      <c r="AA6543" s="37" t="str">
        <f>VLOOKUP(J6543, sku!B:C, 2, FALSE)</f>
        <v>Cabo de Chupeta Coaxial de Transferência de Carga de Bateria 12/24V 500 Amper, PVC, CCA 3 Metros</v>
      </c>
      <c r="AB6543" s="37" t="str">
        <f>VLOOKUP(J6543, sku!B:BM, 64, FALSE)</f>
        <v>Importação</v>
      </c>
      <c r="AC6543" s="37" t="str">
        <f>LEFT(pedidos[[#This Row],[SKU]],3)</f>
        <v>1EC</v>
      </c>
      <c r="AD6543" s="37" t="str" cm="1">
        <f t="array" aca="1" ref="AD6543" ca="1">IFERROR(
  INDEX(
    montadora[Montadora],
    MATCH(TRUE,LEFT(J6921,NÚCARACT(montadora[SKU Parcial]))=montadora[SKU Parcial],0)
  ),
  ""
)</f>
        <v/>
      </c>
    </row>
    <row r="6544" spans="1:30" x14ac:dyDescent="0.25">
      <c r="A6544" s="42" t="s">
        <v>22591</v>
      </c>
      <c r="B6544" s="42" t="s">
        <v>36</v>
      </c>
      <c r="C6544" s="42" t="s">
        <v>589</v>
      </c>
      <c r="D6544" s="42" t="s">
        <v>709</v>
      </c>
      <c r="E6544" s="42" t="s">
        <v>1792</v>
      </c>
      <c r="F6544" s="42" t="s">
        <v>1793</v>
      </c>
      <c r="G6544" s="42" t="s">
        <v>11227</v>
      </c>
      <c r="H6544" s="7" t="s">
        <v>30</v>
      </c>
      <c r="I6544" s="42" t="s">
        <v>36</v>
      </c>
      <c r="J6544" s="42" t="s">
        <v>1794</v>
      </c>
      <c r="K6544" s="8" t="s">
        <v>25576</v>
      </c>
      <c r="L6544" s="7" t="s">
        <v>804</v>
      </c>
      <c r="M6544" s="44">
        <v>69.8</v>
      </c>
      <c r="N6544" s="7">
        <v>1</v>
      </c>
      <c r="O6544" s="44">
        <v>69.8</v>
      </c>
      <c r="P6544" s="44">
        <v>29.2</v>
      </c>
      <c r="Q6544" s="44">
        <v>5.67</v>
      </c>
      <c r="R6544" s="44">
        <v>15.13</v>
      </c>
      <c r="S6544" s="44">
        <v>0</v>
      </c>
      <c r="T6544" s="44">
        <v>0</v>
      </c>
      <c r="U6544" s="44">
        <v>19.8</v>
      </c>
      <c r="V6544" s="49" t="s">
        <v>24392</v>
      </c>
      <c r="W6544" s="42" t="s">
        <v>34</v>
      </c>
      <c r="X6544" s="43">
        <v>121624263986</v>
      </c>
      <c r="Y6544" s="43">
        <v>45312132768</v>
      </c>
      <c r="Z6544" s="43" t="s">
        <v>7980</v>
      </c>
      <c r="AA6544" s="37" t="str">
        <f>VLOOKUP(J6544, sku!B:C, 2, FALSE)</f>
        <v>Cabo de Chupeta Coaxial de Transferência de Carga de Bateria 12/24V 500 Amper, PVC, CCA 3 Metros</v>
      </c>
      <c r="AB6544" s="37" t="str">
        <f>VLOOKUP(J6544, sku!B:BM, 64, FALSE)</f>
        <v>Importação</v>
      </c>
      <c r="AC6544" s="37" t="str">
        <f>LEFT(pedidos[[#This Row],[SKU]],3)</f>
        <v>1EC</v>
      </c>
      <c r="AD6544" s="37" t="str" cm="1">
        <f t="array" aca="1" ref="AD6544" ca="1">IFERROR(
  INDEX(
    montadora[Montadora],
    MATCH(TRUE,LEFT(J6922,NÚCARACT(montadora[SKU Parcial]))=montadora[SKU Parcial],0)
  ),
  ""
)</f>
        <v/>
      </c>
    </row>
    <row r="6545" spans="1:30" x14ac:dyDescent="0.25">
      <c r="A6545" s="42" t="s">
        <v>22592</v>
      </c>
      <c r="B6545" s="42" t="s">
        <v>22593</v>
      </c>
      <c r="C6545" s="42" t="s">
        <v>6438</v>
      </c>
      <c r="D6545" s="42" t="s">
        <v>395</v>
      </c>
      <c r="E6545" s="42" t="s">
        <v>1792</v>
      </c>
      <c r="F6545" s="42" t="s">
        <v>1793</v>
      </c>
      <c r="G6545" s="42" t="s">
        <v>11227</v>
      </c>
      <c r="H6545" s="7" t="s">
        <v>30</v>
      </c>
      <c r="I6545" s="42" t="s">
        <v>36</v>
      </c>
      <c r="J6545" s="42" t="s">
        <v>1794</v>
      </c>
      <c r="K6545" s="8" t="s">
        <v>25576</v>
      </c>
      <c r="L6545" s="7" t="s">
        <v>804</v>
      </c>
      <c r="M6545" s="44">
        <v>69.8</v>
      </c>
      <c r="N6545" s="7">
        <v>1</v>
      </c>
      <c r="O6545" s="44">
        <v>126.79</v>
      </c>
      <c r="P6545" s="44">
        <v>29.2</v>
      </c>
      <c r="Q6545" s="44">
        <v>5.67</v>
      </c>
      <c r="R6545" s="44">
        <v>15.13</v>
      </c>
      <c r="S6545" s="44">
        <v>56.99</v>
      </c>
      <c r="T6545" s="44">
        <v>0</v>
      </c>
      <c r="U6545" s="44">
        <v>19.8</v>
      </c>
      <c r="V6545" s="49" t="s">
        <v>24392</v>
      </c>
      <c r="W6545" s="42" t="s">
        <v>34</v>
      </c>
      <c r="X6545" s="43">
        <v>121166409259</v>
      </c>
      <c r="Y6545" s="43">
        <v>45314359382</v>
      </c>
      <c r="Z6545" s="43" t="s">
        <v>7980</v>
      </c>
      <c r="AA6545" s="37" t="str">
        <f>VLOOKUP(J6545, sku!B:C, 2, FALSE)</f>
        <v>Cabo de Chupeta Coaxial de Transferência de Carga de Bateria 12/24V 500 Amper, PVC, CCA 3 Metros</v>
      </c>
      <c r="AB6545" s="37" t="str">
        <f>VLOOKUP(J6545, sku!B:BM, 64, FALSE)</f>
        <v>Importação</v>
      </c>
      <c r="AC6545" s="37" t="str">
        <f>LEFT(pedidos[[#This Row],[SKU]],3)</f>
        <v>1EC</v>
      </c>
      <c r="AD6545" s="37" t="str" cm="1">
        <f t="array" aca="1" ref="AD6545" ca="1">IFERROR(
  INDEX(
    montadora[Montadora],
    MATCH(TRUE,LEFT(J6923,NÚCARACT(montadora[SKU Parcial]))=montadora[SKU Parcial],0)
  ),
  ""
)</f>
        <v/>
      </c>
    </row>
    <row r="6546" spans="1:30" x14ac:dyDescent="0.25">
      <c r="A6546" s="42" t="s">
        <v>22594</v>
      </c>
      <c r="B6546" s="42" t="s">
        <v>36</v>
      </c>
      <c r="C6546" s="42" t="s">
        <v>22595</v>
      </c>
      <c r="D6546" s="42" t="s">
        <v>138</v>
      </c>
      <c r="E6546" s="42" t="s">
        <v>1792</v>
      </c>
      <c r="F6546" s="42" t="s">
        <v>1793</v>
      </c>
      <c r="G6546" s="42" t="s">
        <v>11227</v>
      </c>
      <c r="H6546" s="7" t="s">
        <v>30</v>
      </c>
      <c r="I6546" s="42" t="s">
        <v>31</v>
      </c>
      <c r="J6546" s="42" t="s">
        <v>1794</v>
      </c>
      <c r="K6546" s="8" t="s">
        <v>25600</v>
      </c>
      <c r="L6546" s="7" t="s">
        <v>804</v>
      </c>
      <c r="M6546" s="44">
        <v>69.8</v>
      </c>
      <c r="N6546" s="7">
        <v>1</v>
      </c>
      <c r="O6546" s="44">
        <v>69.8</v>
      </c>
      <c r="P6546" s="44">
        <v>29.2</v>
      </c>
      <c r="Q6546" s="44">
        <v>5.67</v>
      </c>
      <c r="R6546" s="44">
        <v>15.13</v>
      </c>
      <c r="S6546" s="44">
        <v>0</v>
      </c>
      <c r="T6546" s="44">
        <v>0</v>
      </c>
      <c r="U6546" s="44">
        <v>19.8</v>
      </c>
      <c r="V6546" s="49" t="s">
        <v>24392</v>
      </c>
      <c r="W6546" s="42" t="s">
        <v>34</v>
      </c>
      <c r="X6546" s="43">
        <v>121317842551</v>
      </c>
      <c r="Y6546" s="43">
        <v>45320280216</v>
      </c>
      <c r="Z6546" s="43" t="s">
        <v>7980</v>
      </c>
      <c r="AA6546" s="37" t="str">
        <f>VLOOKUP(J6546, sku!B:C, 2, FALSE)</f>
        <v>Cabo de Chupeta Coaxial de Transferência de Carga de Bateria 12/24V 500 Amper, PVC, CCA 3 Metros</v>
      </c>
      <c r="AB6546" s="37" t="str">
        <f>VLOOKUP(J6546, sku!B:BM, 64, FALSE)</f>
        <v>Importação</v>
      </c>
      <c r="AC6546" s="37" t="str">
        <f>LEFT(pedidos[[#This Row],[SKU]],3)</f>
        <v>1EC</v>
      </c>
      <c r="AD6546" s="37" t="str" cm="1">
        <f t="array" aca="1" ref="AD6546" ca="1">IFERROR(
  INDEX(
    montadora[Montadora],
    MATCH(TRUE,LEFT(J6924,NÚCARACT(montadora[SKU Parcial]))=montadora[SKU Parcial],0)
  ),
  ""
)</f>
        <v/>
      </c>
    </row>
    <row r="6547" spans="1:30" x14ac:dyDescent="0.25">
      <c r="A6547" s="42" t="s">
        <v>23665</v>
      </c>
      <c r="B6547" s="42" t="s">
        <v>36</v>
      </c>
      <c r="C6547" s="42" t="s">
        <v>23666</v>
      </c>
      <c r="D6547" s="42" t="s">
        <v>45</v>
      </c>
      <c r="E6547" s="42" t="s">
        <v>1792</v>
      </c>
      <c r="F6547" s="42" t="s">
        <v>1793</v>
      </c>
      <c r="G6547" s="42" t="s">
        <v>11227</v>
      </c>
      <c r="H6547" s="7" t="s">
        <v>30</v>
      </c>
      <c r="I6547" s="42" t="s">
        <v>31</v>
      </c>
      <c r="J6547" s="42" t="s">
        <v>1794</v>
      </c>
      <c r="K6547" s="8" t="s">
        <v>25600</v>
      </c>
      <c r="L6547" s="7" t="s">
        <v>804</v>
      </c>
      <c r="M6547" s="44">
        <v>69.8</v>
      </c>
      <c r="N6547" s="7">
        <v>1</v>
      </c>
      <c r="O6547" s="44">
        <v>69.8</v>
      </c>
      <c r="P6547" s="44">
        <v>29.2</v>
      </c>
      <c r="Q6547" s="44">
        <v>5.67</v>
      </c>
      <c r="R6547" s="44">
        <v>15.13</v>
      </c>
      <c r="S6547" s="44">
        <v>0</v>
      </c>
      <c r="T6547" s="44">
        <v>0</v>
      </c>
      <c r="U6547" s="44">
        <v>19.8</v>
      </c>
      <c r="V6547" s="49" t="s">
        <v>24392</v>
      </c>
      <c r="W6547" s="42" t="s">
        <v>34</v>
      </c>
      <c r="X6547" s="43" t="s">
        <v>23667</v>
      </c>
      <c r="Y6547" s="43">
        <v>45320721083</v>
      </c>
      <c r="Z6547" s="43" t="s">
        <v>7980</v>
      </c>
      <c r="AA6547" s="37" t="str">
        <f>VLOOKUP(J6547, sku!B:C, 2, FALSE)</f>
        <v>Cabo de Chupeta Coaxial de Transferência de Carga de Bateria 12/24V 500 Amper, PVC, CCA 3 Metros</v>
      </c>
      <c r="AB6547" s="37" t="str">
        <f>VLOOKUP(J6547, sku!B:BM, 64, FALSE)</f>
        <v>Importação</v>
      </c>
      <c r="AC6547" s="37" t="str">
        <f>LEFT(pedidos[[#This Row],[SKU]],3)</f>
        <v>1EC</v>
      </c>
      <c r="AD6547" s="37" t="str" cm="1">
        <f t="array" aca="1" ref="AD6547" ca="1">IFERROR(
  INDEX(
    montadora[Montadora],
    MATCH(TRUE,LEFT(J6925,NÚCARACT(montadora[SKU Parcial]))=montadora[SKU Parcial],0)
  ),
  ""
)</f>
        <v/>
      </c>
    </row>
    <row r="6548" spans="1:30" x14ac:dyDescent="0.25">
      <c r="A6548" s="42" t="s">
        <v>23668</v>
      </c>
      <c r="B6548" s="42" t="s">
        <v>23669</v>
      </c>
      <c r="C6548" s="42" t="s">
        <v>4651</v>
      </c>
      <c r="D6548" s="42" t="s">
        <v>420</v>
      </c>
      <c r="E6548" s="42" t="s">
        <v>1792</v>
      </c>
      <c r="F6548" s="42" t="s">
        <v>1793</v>
      </c>
      <c r="G6548" s="42" t="s">
        <v>11227</v>
      </c>
      <c r="H6548" s="7" t="s">
        <v>30</v>
      </c>
      <c r="I6548" s="42" t="s">
        <v>31</v>
      </c>
      <c r="J6548" s="42" t="s">
        <v>1794</v>
      </c>
      <c r="K6548" s="8" t="s">
        <v>25558</v>
      </c>
      <c r="L6548" s="7" t="s">
        <v>804</v>
      </c>
      <c r="M6548" s="44">
        <v>69.8</v>
      </c>
      <c r="N6548" s="7">
        <v>1</v>
      </c>
      <c r="O6548" s="44">
        <v>69.8</v>
      </c>
      <c r="P6548" s="44">
        <v>29.2</v>
      </c>
      <c r="Q6548" s="44">
        <v>5.67</v>
      </c>
      <c r="R6548" s="44">
        <v>15.13</v>
      </c>
      <c r="S6548" s="44">
        <v>0</v>
      </c>
      <c r="T6548" s="44">
        <v>0</v>
      </c>
      <c r="U6548" s="44">
        <v>19.8</v>
      </c>
      <c r="V6548" s="49" t="s">
        <v>24392</v>
      </c>
      <c r="W6548" s="42" t="s">
        <v>34</v>
      </c>
      <c r="X6548" s="43">
        <v>121851716283</v>
      </c>
      <c r="Y6548" s="43">
        <v>45344294690</v>
      </c>
      <c r="Z6548" s="43" t="s">
        <v>7980</v>
      </c>
      <c r="AA6548" s="37" t="str">
        <f>VLOOKUP(J6548, sku!B:C, 2, FALSE)</f>
        <v>Cabo de Chupeta Coaxial de Transferência de Carga de Bateria 12/24V 500 Amper, PVC, CCA 3 Metros</v>
      </c>
      <c r="AB6548" s="37" t="str">
        <f>VLOOKUP(J6548, sku!B:BM, 64, FALSE)</f>
        <v>Importação</v>
      </c>
      <c r="AC6548" s="37" t="str">
        <f>LEFT(pedidos[[#This Row],[SKU]],3)</f>
        <v>1EC</v>
      </c>
      <c r="AD6548" s="37" t="str" cm="1">
        <f t="array" aca="1" ref="AD6548" ca="1">IFERROR(
  INDEX(
    montadora[Montadora],
    MATCH(TRUE,LEFT(J6926,NÚCARACT(montadora[SKU Parcial]))=montadora[SKU Parcial],0)
  ),
  ""
)</f>
        <v/>
      </c>
    </row>
    <row r="6549" spans="1:30" x14ac:dyDescent="0.25">
      <c r="A6549" s="42" t="s">
        <v>25824</v>
      </c>
      <c r="B6549" s="42" t="s">
        <v>25825</v>
      </c>
      <c r="C6549" s="42" t="s">
        <v>25826</v>
      </c>
      <c r="D6549" s="42" t="s">
        <v>191</v>
      </c>
      <c r="E6549" s="42" t="s">
        <v>1792</v>
      </c>
      <c r="F6549" s="42" t="s">
        <v>1793</v>
      </c>
      <c r="G6549" s="42" t="s">
        <v>11227</v>
      </c>
      <c r="H6549" s="7" t="s">
        <v>30</v>
      </c>
      <c r="I6549" s="42" t="s">
        <v>31</v>
      </c>
      <c r="J6549" s="42" t="s">
        <v>1794</v>
      </c>
      <c r="K6549" s="8" t="s">
        <v>25539</v>
      </c>
      <c r="L6549" s="7" t="s">
        <v>804</v>
      </c>
      <c r="M6549" s="44">
        <v>69.8</v>
      </c>
      <c r="N6549" s="7">
        <v>2</v>
      </c>
      <c r="O6549" s="44">
        <v>139.6</v>
      </c>
      <c r="P6549" s="44">
        <v>58.4</v>
      </c>
      <c r="Q6549" s="44">
        <v>11.34</v>
      </c>
      <c r="R6549" s="44">
        <v>30.26</v>
      </c>
      <c r="S6549" s="44">
        <v>0</v>
      </c>
      <c r="T6549" s="44">
        <v>0</v>
      </c>
      <c r="U6549" s="44">
        <v>39.6</v>
      </c>
      <c r="V6549" s="49" t="s">
        <v>24392</v>
      </c>
      <c r="W6549" s="42" t="s">
        <v>34</v>
      </c>
      <c r="X6549" s="43">
        <v>123322164307</v>
      </c>
      <c r="Y6549" s="43">
        <v>45411131433</v>
      </c>
      <c r="Z6549" s="43" t="s">
        <v>7980</v>
      </c>
      <c r="AA6549" s="37" t="str">
        <f>VLOOKUP(J6549, sku!B:C, 2, FALSE)</f>
        <v>Cabo de Chupeta Coaxial de Transferência de Carga de Bateria 12/24V 500 Amper, PVC, CCA 3 Metros</v>
      </c>
      <c r="AB6549" s="37" t="str">
        <f>VLOOKUP(J6549, sku!B:BM, 64, FALSE)</f>
        <v>Importação</v>
      </c>
      <c r="AC6549" s="37" t="str">
        <f>LEFT(pedidos[[#This Row],[SKU]],3)</f>
        <v>1EC</v>
      </c>
      <c r="AD6549" s="37" t="str" cm="1">
        <f t="array" aca="1" ref="AD6549" ca="1">IFERROR(
  INDEX(
    montadora[Montadora],
    MATCH(TRUE,LEFT(J6927,NÚCARACT(montadora[SKU Parcial]))=montadora[SKU Parcial],0)
  ),
  ""
)</f>
        <v/>
      </c>
    </row>
    <row r="6550" spans="1:30" x14ac:dyDescent="0.25">
      <c r="A6550" s="42" t="s">
        <v>25827</v>
      </c>
      <c r="B6550" s="42" t="s">
        <v>36</v>
      </c>
      <c r="C6550" s="42" t="s">
        <v>22741</v>
      </c>
      <c r="D6550" s="42" t="s">
        <v>27</v>
      </c>
      <c r="E6550" s="42" t="s">
        <v>1272</v>
      </c>
      <c r="F6550" s="42" t="s">
        <v>1273</v>
      </c>
      <c r="G6550" s="42" t="s">
        <v>11227</v>
      </c>
      <c r="H6550" s="7" t="s">
        <v>47</v>
      </c>
      <c r="I6550" s="42" t="s">
        <v>36</v>
      </c>
      <c r="J6550" s="42" t="s">
        <v>6396</v>
      </c>
      <c r="K6550" s="8" t="s">
        <v>25549</v>
      </c>
      <c r="L6550" s="7" t="s">
        <v>11229</v>
      </c>
      <c r="M6550" s="44">
        <v>338.8</v>
      </c>
      <c r="N6550" s="7">
        <v>1</v>
      </c>
      <c r="O6550" s="44">
        <v>321.86</v>
      </c>
      <c r="P6550" s="44">
        <v>120</v>
      </c>
      <c r="Q6550" s="44">
        <v>26.14</v>
      </c>
      <c r="R6550" s="44">
        <v>54.72</v>
      </c>
      <c r="S6550" s="44">
        <v>0</v>
      </c>
      <c r="T6550" s="44">
        <v>24.95</v>
      </c>
      <c r="U6550" s="44">
        <v>96.05</v>
      </c>
      <c r="V6550" s="49" t="s">
        <v>24393</v>
      </c>
      <c r="W6550" s="42" t="s">
        <v>89</v>
      </c>
      <c r="X6550" s="43">
        <v>123200733815</v>
      </c>
      <c r="Y6550" s="43">
        <v>45405280613</v>
      </c>
      <c r="Z6550" s="43" t="s">
        <v>7980</v>
      </c>
      <c r="AA6550" s="37" t="str">
        <f>VLOOKUP(J6550, sku!B:C, 2, FALSE)</f>
        <v>Travessa Ford - Smart - - - Ranger - 2013 A 2023 - Preto</v>
      </c>
      <c r="AB6550" s="37" t="str">
        <f>VLOOKUP(J6550, sku!B:BM, 64, FALSE)</f>
        <v>Fabricação</v>
      </c>
      <c r="AC6550" s="37" t="str">
        <f>LEFT(pedidos[[#This Row],[SKU]],3)</f>
        <v>XFD</v>
      </c>
      <c r="AD6550" s="37" t="str" cm="1">
        <f t="array" aca="1" ref="AD6550" ca="1">IFERROR(
  INDEX(
    montadora[Montadora],
    MATCH(TRUE,LEFT(J6928,NÚCARACT(montadora[SKU Parcial]))=montadora[SKU Parcial],0)
  ),
  ""
)</f>
        <v/>
      </c>
    </row>
    <row r="6551" spans="1:30" x14ac:dyDescent="0.25">
      <c r="A6551" s="42" t="s">
        <v>24758</v>
      </c>
      <c r="B6551" s="42" t="s">
        <v>24759</v>
      </c>
      <c r="C6551" s="42" t="s">
        <v>24760</v>
      </c>
      <c r="D6551" s="42" t="s">
        <v>38</v>
      </c>
      <c r="E6551" s="42" t="s">
        <v>501</v>
      </c>
      <c r="F6551" s="42" t="s">
        <v>502</v>
      </c>
      <c r="G6551" s="42" t="s">
        <v>11228</v>
      </c>
      <c r="H6551" s="7" t="s">
        <v>47</v>
      </c>
      <c r="I6551" s="42" t="s">
        <v>31</v>
      </c>
      <c r="J6551" s="42" t="s">
        <v>281</v>
      </c>
      <c r="K6551" s="8" t="s">
        <v>25593</v>
      </c>
      <c r="L6551" s="7" t="s">
        <v>11229</v>
      </c>
      <c r="M6551" s="44">
        <v>265.8</v>
      </c>
      <c r="N6551" s="7">
        <v>1</v>
      </c>
      <c r="O6551" s="44">
        <v>265.8</v>
      </c>
      <c r="P6551" s="44">
        <v>105</v>
      </c>
      <c r="Q6551" s="44">
        <v>10.55</v>
      </c>
      <c r="R6551" s="44">
        <v>45.19</v>
      </c>
      <c r="S6551" s="44">
        <v>0</v>
      </c>
      <c r="T6551" s="44">
        <v>29.94</v>
      </c>
      <c r="U6551" s="44">
        <v>75.12</v>
      </c>
      <c r="V6551" s="49" t="s">
        <v>24761</v>
      </c>
      <c r="W6551" s="42" t="s">
        <v>34</v>
      </c>
      <c r="X6551" s="43">
        <v>122893890326</v>
      </c>
      <c r="Y6551" s="43">
        <v>45366510305</v>
      </c>
      <c r="Z6551" s="43" t="s">
        <v>7980</v>
      </c>
      <c r="AA6551" s="37" t="str">
        <f>VLOOKUP(J6551, sku!B:C, 2, FALSE)</f>
        <v>Travessa Fiat - Slim - - - Strada Endurance Freedom Volcano - 2020+ - Preto</v>
      </c>
      <c r="AB6551" s="37" t="str">
        <f>VLOOKUP(J6551, sku!B:BM, 64, FALSE)</f>
        <v>Fabricação</v>
      </c>
      <c r="AC6551" s="37" t="str">
        <f>LEFT(pedidos[[#This Row],[SKU]],3)</f>
        <v>XFI</v>
      </c>
      <c r="AD6551" s="37" t="str" cm="1">
        <f t="array" aca="1" ref="AD6551" ca="1">IFERROR(
  INDEX(
    montadora[Montadora],
    MATCH(TRUE,LEFT(J6929,NÚCARACT(montadora[SKU Parcial]))=montadora[SKU Parcial],0)
  ),
  ""
)</f>
        <v/>
      </c>
    </row>
    <row r="6552" spans="1:30" x14ac:dyDescent="0.25">
      <c r="A6552" s="42" t="s">
        <v>24762</v>
      </c>
      <c r="B6552" s="42" t="s">
        <v>36</v>
      </c>
      <c r="C6552" s="42" t="s">
        <v>24763</v>
      </c>
      <c r="D6552" s="42" t="s">
        <v>191</v>
      </c>
      <c r="E6552" s="42" t="s">
        <v>1659</v>
      </c>
      <c r="F6552" s="42" t="s">
        <v>1660</v>
      </c>
      <c r="G6552" s="42" t="s">
        <v>11228</v>
      </c>
      <c r="H6552" s="7" t="s">
        <v>47</v>
      </c>
      <c r="I6552" s="42" t="s">
        <v>31</v>
      </c>
      <c r="J6552" s="42" t="s">
        <v>562</v>
      </c>
      <c r="K6552" s="8" t="s">
        <v>25593</v>
      </c>
      <c r="L6552" s="7" t="s">
        <v>11229</v>
      </c>
      <c r="M6552" s="44">
        <v>265.8</v>
      </c>
      <c r="N6552" s="7">
        <v>1</v>
      </c>
      <c r="O6552" s="44">
        <v>309.79000000000002</v>
      </c>
      <c r="P6552" s="44">
        <v>105</v>
      </c>
      <c r="Q6552" s="44">
        <v>10.55</v>
      </c>
      <c r="R6552" s="44">
        <v>45.19</v>
      </c>
      <c r="S6552" s="44">
        <v>43.99</v>
      </c>
      <c r="T6552" s="44">
        <v>29.94</v>
      </c>
      <c r="U6552" s="44">
        <v>75.12</v>
      </c>
      <c r="V6552" s="49" t="s">
        <v>24761</v>
      </c>
      <c r="W6552" s="42" t="s">
        <v>34</v>
      </c>
      <c r="X6552" s="43">
        <v>122370903391</v>
      </c>
      <c r="Y6552" s="43">
        <v>45367051131</v>
      </c>
      <c r="Z6552" s="43" t="s">
        <v>7980</v>
      </c>
      <c r="AA6552" s="37" t="str">
        <f>VLOOKUP(J6552, sku!B:C, 2, FALSE)</f>
        <v>Travessa Jeep - Slim - - - Renegade - 2016 A 2025 - Preto</v>
      </c>
      <c r="AB6552" s="37" t="str">
        <f>VLOOKUP(J6552, sku!B:BM, 64, FALSE)</f>
        <v>Fabricação</v>
      </c>
      <c r="AC6552" s="37" t="str">
        <f>LEFT(pedidos[[#This Row],[SKU]],3)</f>
        <v>XJP</v>
      </c>
      <c r="AD6552" s="37" t="str" cm="1">
        <f t="array" aca="1" ref="AD6552" ca="1">IFERROR(
  INDEX(
    montadora[Montadora],
    MATCH(TRUE,LEFT(J6930,NÚCARACT(montadora[SKU Parcial]))=montadora[SKU Parcial],0)
  ),
  ""
)</f>
        <v/>
      </c>
    </row>
    <row r="6553" spans="1:30" x14ac:dyDescent="0.25">
      <c r="A6553" s="42" t="s">
        <v>24764</v>
      </c>
      <c r="B6553" s="42" t="s">
        <v>36</v>
      </c>
      <c r="C6553" s="42" t="s">
        <v>24765</v>
      </c>
      <c r="D6553" s="42" t="s">
        <v>188</v>
      </c>
      <c r="E6553" s="42" t="s">
        <v>501</v>
      </c>
      <c r="F6553" s="42" t="s">
        <v>502</v>
      </c>
      <c r="G6553" s="42" t="s">
        <v>11228</v>
      </c>
      <c r="H6553" s="7" t="s">
        <v>47</v>
      </c>
      <c r="I6553" s="42" t="s">
        <v>31</v>
      </c>
      <c r="J6553" s="42" t="s">
        <v>281</v>
      </c>
      <c r="K6553" s="8" t="s">
        <v>25096</v>
      </c>
      <c r="L6553" s="7" t="s">
        <v>11229</v>
      </c>
      <c r="M6553" s="44">
        <v>265.8</v>
      </c>
      <c r="N6553" s="7">
        <v>1</v>
      </c>
      <c r="O6553" s="44">
        <v>281.79000000000002</v>
      </c>
      <c r="P6553" s="44">
        <v>105</v>
      </c>
      <c r="Q6553" s="44">
        <v>10.55</v>
      </c>
      <c r="R6553" s="44">
        <v>45.19</v>
      </c>
      <c r="S6553" s="44">
        <v>15.99</v>
      </c>
      <c r="T6553" s="44">
        <v>29.94</v>
      </c>
      <c r="U6553" s="44">
        <v>75.12</v>
      </c>
      <c r="V6553" s="49" t="s">
        <v>24761</v>
      </c>
      <c r="W6553" s="42" t="s">
        <v>34</v>
      </c>
      <c r="X6553" s="43">
        <v>123078101674</v>
      </c>
      <c r="Y6553" s="43">
        <v>45376130141</v>
      </c>
      <c r="Z6553" s="43" t="s">
        <v>7980</v>
      </c>
      <c r="AA6553" s="37" t="str">
        <f>VLOOKUP(J6553, sku!B:C, 2, FALSE)</f>
        <v>Travessa Fiat - Slim - - - Strada Endurance Freedom Volcano - 2020+ - Preto</v>
      </c>
      <c r="AB6553" s="37" t="str">
        <f>VLOOKUP(J6553, sku!B:BM, 64, FALSE)</f>
        <v>Fabricação</v>
      </c>
      <c r="AC6553" s="37" t="str">
        <f>LEFT(pedidos[[#This Row],[SKU]],3)</f>
        <v>XFI</v>
      </c>
      <c r="AD6553" s="37" t="str" cm="1">
        <f t="array" aca="1" ref="AD6553" ca="1">IFERROR(
  INDEX(
    montadora[Montadora],
    MATCH(TRUE,LEFT(J6931,NÚCARACT(montadora[SKU Parcial]))=montadora[SKU Parcial],0)
  ),
  ""
)</f>
        <v/>
      </c>
    </row>
    <row r="6554" spans="1:30" x14ac:dyDescent="0.25">
      <c r="A6554" s="42" t="s">
        <v>25238</v>
      </c>
      <c r="B6554" s="42" t="s">
        <v>25239</v>
      </c>
      <c r="C6554" s="42" t="s">
        <v>25240</v>
      </c>
      <c r="D6554" s="42" t="s">
        <v>188</v>
      </c>
      <c r="E6554" s="42" t="s">
        <v>25241</v>
      </c>
      <c r="F6554" s="42" t="s">
        <v>25242</v>
      </c>
      <c r="G6554" s="42" t="s">
        <v>11227</v>
      </c>
      <c r="H6554" s="7" t="s">
        <v>30</v>
      </c>
      <c r="I6554" s="42" t="s">
        <v>31</v>
      </c>
      <c r="J6554" s="42" t="s">
        <v>22094</v>
      </c>
      <c r="K6554" s="8" t="s">
        <v>25126</v>
      </c>
      <c r="L6554" s="7" t="s">
        <v>11229</v>
      </c>
      <c r="M6554" s="44">
        <v>1148.8</v>
      </c>
      <c r="N6554" s="7">
        <v>1</v>
      </c>
      <c r="O6554" s="44">
        <v>1148.8</v>
      </c>
      <c r="P6554" s="44">
        <v>527</v>
      </c>
      <c r="Q6554" s="44">
        <v>93.28</v>
      </c>
      <c r="R6554" s="44">
        <v>137.86000000000001</v>
      </c>
      <c r="S6554" s="44">
        <v>0</v>
      </c>
      <c r="T6554" s="44">
        <v>65.95</v>
      </c>
      <c r="U6554" s="44">
        <v>324.70999999999998</v>
      </c>
      <c r="V6554" s="49" t="s">
        <v>24761</v>
      </c>
      <c r="W6554" s="42" t="s">
        <v>34</v>
      </c>
      <c r="X6554" s="43">
        <v>123232248776</v>
      </c>
      <c r="Y6554" s="43">
        <v>45383538830</v>
      </c>
      <c r="Z6554" s="43" t="s">
        <v>7980</v>
      </c>
      <c r="AA6554" s="37" t="str">
        <f>VLOOKUP(J6554, sku!B:C, 2, FALSE)</f>
        <v>[CP-D59] Gradeado Pequeno 50 X 38cm, CP-324-48" - Preto</v>
      </c>
      <c r="AB6554" s="37" t="str">
        <f>VLOOKUP(J6554, sku!B:BM, 64, FALSE)</f>
        <v>Importação</v>
      </c>
      <c r="AC6554" s="37" t="str">
        <f>LEFT(pedidos[[#This Row],[SKU]],3)</f>
        <v>CP-</v>
      </c>
      <c r="AD6554" s="37" t="str" cm="1">
        <f t="array" aca="1" ref="AD6554" ca="1">IFERROR(
  INDEX(
    montadora[Montadora],
    MATCH(TRUE,LEFT(J6932,NÚCARACT(montadora[SKU Parcial]))=montadora[SKU Parcial],0)
  ),
  ""
)</f>
        <v/>
      </c>
    </row>
    <row r="6555" spans="1:30" x14ac:dyDescent="0.25">
      <c r="A6555" s="42" t="s">
        <v>22596</v>
      </c>
      <c r="B6555" s="42" t="s">
        <v>36</v>
      </c>
      <c r="C6555" s="42" t="s">
        <v>126</v>
      </c>
      <c r="D6555" s="42" t="s">
        <v>27</v>
      </c>
      <c r="E6555" s="42" t="s">
        <v>1743</v>
      </c>
      <c r="F6555" s="42" t="s">
        <v>1744</v>
      </c>
      <c r="G6555" s="42" t="s">
        <v>11227</v>
      </c>
      <c r="H6555" s="7" t="s">
        <v>30</v>
      </c>
      <c r="I6555" s="42" t="s">
        <v>36</v>
      </c>
      <c r="J6555" s="42" t="s">
        <v>7523</v>
      </c>
      <c r="K6555" s="8" t="s">
        <v>25599</v>
      </c>
      <c r="L6555" s="7" t="s">
        <v>11229</v>
      </c>
      <c r="M6555" s="44">
        <v>248.8</v>
      </c>
      <c r="N6555" s="7">
        <v>1</v>
      </c>
      <c r="O6555" s="44">
        <v>248.8</v>
      </c>
      <c r="P6555" s="44">
        <v>105</v>
      </c>
      <c r="Q6555" s="44">
        <v>20.2</v>
      </c>
      <c r="R6555" s="44">
        <v>29.86</v>
      </c>
      <c r="S6555" s="44">
        <v>0</v>
      </c>
      <c r="T6555" s="44">
        <v>23.45</v>
      </c>
      <c r="U6555" s="44">
        <v>70.290000000000006</v>
      </c>
      <c r="V6555" s="49" t="s">
        <v>24394</v>
      </c>
      <c r="W6555" s="42" t="s">
        <v>34</v>
      </c>
      <c r="X6555" s="43">
        <v>121027330505</v>
      </c>
      <c r="Y6555" s="43">
        <v>45309042412</v>
      </c>
      <c r="Z6555" s="43" t="s">
        <v>7980</v>
      </c>
      <c r="AA6555" s="37" t="str">
        <f>VLOOKUP(J6555, sku!B:C, 2, FALSE)</f>
        <v>Travessa Fiat - Slim - - - Palio Weekend - 1997 A 2020 - Grafite</v>
      </c>
      <c r="AB6555" s="37" t="str">
        <f>VLOOKUP(J6555, sku!B:BM, 64, FALSE)</f>
        <v>Fabricação</v>
      </c>
      <c r="AC6555" s="37" t="str">
        <f>LEFT(pedidos[[#This Row],[SKU]],3)</f>
        <v>XFI</v>
      </c>
      <c r="AD6555" s="37" t="str" cm="1">
        <f t="array" aca="1" ref="AD6555" ca="1">IFERROR(
  INDEX(
    montadora[Montadora],
    MATCH(TRUE,LEFT(J6933,NÚCARACT(montadora[SKU Parcial]))=montadora[SKU Parcial],0)
  ),
  ""
)</f>
        <v/>
      </c>
    </row>
    <row r="6556" spans="1:30" x14ac:dyDescent="0.25">
      <c r="A6556" s="42" t="s">
        <v>23670</v>
      </c>
      <c r="B6556" s="42" t="s">
        <v>36</v>
      </c>
      <c r="C6556" s="42" t="s">
        <v>23671</v>
      </c>
      <c r="D6556" s="42" t="s">
        <v>420</v>
      </c>
      <c r="E6556" s="42" t="s">
        <v>1743</v>
      </c>
      <c r="F6556" s="42" t="s">
        <v>1744</v>
      </c>
      <c r="G6556" s="42" t="s">
        <v>11227</v>
      </c>
      <c r="H6556" s="7" t="s">
        <v>30</v>
      </c>
      <c r="I6556" s="42" t="s">
        <v>31</v>
      </c>
      <c r="J6556" s="42" t="s">
        <v>7523</v>
      </c>
      <c r="K6556" s="8" t="s">
        <v>25600</v>
      </c>
      <c r="L6556" s="7" t="s">
        <v>11229</v>
      </c>
      <c r="M6556" s="44">
        <v>248.8</v>
      </c>
      <c r="N6556" s="7">
        <v>1</v>
      </c>
      <c r="O6556" s="44">
        <v>248.8</v>
      </c>
      <c r="P6556" s="44">
        <v>105</v>
      </c>
      <c r="Q6556" s="44">
        <v>20.2</v>
      </c>
      <c r="R6556" s="44">
        <v>29.86</v>
      </c>
      <c r="S6556" s="44">
        <v>0</v>
      </c>
      <c r="T6556" s="44">
        <v>23.45</v>
      </c>
      <c r="U6556" s="44">
        <v>70.290000000000006</v>
      </c>
      <c r="V6556" s="49" t="s">
        <v>24394</v>
      </c>
      <c r="W6556" s="42" t="s">
        <v>34</v>
      </c>
      <c r="X6556" s="43">
        <v>121871701072</v>
      </c>
      <c r="Y6556" s="43">
        <v>45321760906</v>
      </c>
      <c r="Z6556" s="43" t="s">
        <v>7980</v>
      </c>
      <c r="AA6556" s="37" t="str">
        <f>VLOOKUP(J6556, sku!B:C, 2, FALSE)</f>
        <v>Travessa Fiat - Slim - - - Palio Weekend - 1997 A 2020 - Grafite</v>
      </c>
      <c r="AB6556" s="37" t="str">
        <f>VLOOKUP(J6556, sku!B:BM, 64, FALSE)</f>
        <v>Fabricação</v>
      </c>
      <c r="AC6556" s="37" t="str">
        <f>LEFT(pedidos[[#This Row],[SKU]],3)</f>
        <v>XFI</v>
      </c>
      <c r="AD6556" s="37" t="str" cm="1">
        <f t="array" aca="1" ref="AD6556" ca="1">IFERROR(
  INDEX(
    montadora[Montadora],
    MATCH(TRUE,LEFT(J6934,NÚCARACT(montadora[SKU Parcial]))=montadora[SKU Parcial],0)
  ),
  ""
)</f>
        <v/>
      </c>
    </row>
    <row r="6557" spans="1:30" x14ac:dyDescent="0.25">
      <c r="A6557" s="42" t="s">
        <v>23672</v>
      </c>
      <c r="B6557" s="42" t="s">
        <v>36</v>
      </c>
      <c r="C6557" s="42" t="s">
        <v>23673</v>
      </c>
      <c r="D6557" s="42" t="s">
        <v>27</v>
      </c>
      <c r="E6557" s="42" t="s">
        <v>1743</v>
      </c>
      <c r="F6557" s="42" t="s">
        <v>1744</v>
      </c>
      <c r="G6557" s="42" t="s">
        <v>11227</v>
      </c>
      <c r="H6557" s="7" t="s">
        <v>30</v>
      </c>
      <c r="I6557" s="42" t="s">
        <v>31</v>
      </c>
      <c r="J6557" s="42" t="s">
        <v>6945</v>
      </c>
      <c r="K6557" s="8" t="s">
        <v>25600</v>
      </c>
      <c r="L6557" s="7" t="s">
        <v>11229</v>
      </c>
      <c r="M6557" s="44">
        <v>248.8</v>
      </c>
      <c r="N6557" s="7">
        <v>1</v>
      </c>
      <c r="O6557" s="44">
        <v>248.8</v>
      </c>
      <c r="P6557" s="44">
        <v>105</v>
      </c>
      <c r="Q6557" s="44">
        <v>20.2</v>
      </c>
      <c r="R6557" s="44">
        <v>29.86</v>
      </c>
      <c r="S6557" s="44">
        <v>0</v>
      </c>
      <c r="T6557" s="44">
        <v>23.45</v>
      </c>
      <c r="U6557" s="44">
        <v>70.290000000000006</v>
      </c>
      <c r="V6557" s="49" t="s">
        <v>24394</v>
      </c>
      <c r="W6557" s="42" t="s">
        <v>34</v>
      </c>
      <c r="X6557" s="43">
        <v>121944178334</v>
      </c>
      <c r="Y6557" s="43">
        <v>45325932404</v>
      </c>
      <c r="Z6557" s="43" t="s">
        <v>7980</v>
      </c>
      <c r="AA6557" s="37" t="str">
        <f>VLOOKUP(J6557, sku!B:C, 2, FALSE)</f>
        <v>Travessa Fiat - Slim - - - Palio Weekend - 1997 A 2020 - Prata</v>
      </c>
      <c r="AB6557" s="37" t="str">
        <f>VLOOKUP(J6557, sku!B:BM, 64, FALSE)</f>
        <v>Fabricação</v>
      </c>
      <c r="AC6557" s="37" t="str">
        <f>LEFT(pedidos[[#This Row],[SKU]],3)</f>
        <v>XFI</v>
      </c>
      <c r="AD6557" s="37" t="str" cm="1">
        <f t="array" aca="1" ref="AD6557" ca="1">IFERROR(
  INDEX(
    montadora[Montadora],
    MATCH(TRUE,LEFT(J6935,NÚCARACT(montadora[SKU Parcial]))=montadora[SKU Parcial],0)
  ),
  ""
)</f>
        <v/>
      </c>
    </row>
    <row r="6558" spans="1:30" x14ac:dyDescent="0.25">
      <c r="A6558" s="42" t="s">
        <v>23674</v>
      </c>
      <c r="B6558" s="42" t="s">
        <v>23675</v>
      </c>
      <c r="C6558" s="42" t="s">
        <v>23676</v>
      </c>
      <c r="D6558" s="42" t="s">
        <v>420</v>
      </c>
      <c r="E6558" s="42" t="s">
        <v>1743</v>
      </c>
      <c r="F6558" s="42" t="s">
        <v>1744</v>
      </c>
      <c r="G6558" s="42" t="s">
        <v>11227</v>
      </c>
      <c r="H6558" s="7" t="s">
        <v>30</v>
      </c>
      <c r="I6558" s="42" t="s">
        <v>31</v>
      </c>
      <c r="J6558" s="42" t="s">
        <v>1745</v>
      </c>
      <c r="K6558" s="8" t="s">
        <v>25545</v>
      </c>
      <c r="L6558" s="7" t="s">
        <v>11229</v>
      </c>
      <c r="M6558" s="44">
        <v>248.8</v>
      </c>
      <c r="N6558" s="7">
        <v>1</v>
      </c>
      <c r="O6558" s="44">
        <v>248.8</v>
      </c>
      <c r="P6558" s="44">
        <v>105</v>
      </c>
      <c r="Q6558" s="44">
        <v>20.2</v>
      </c>
      <c r="R6558" s="44">
        <v>29.86</v>
      </c>
      <c r="S6558" s="44">
        <v>0</v>
      </c>
      <c r="T6558" s="44">
        <v>23.45</v>
      </c>
      <c r="U6558" s="44">
        <v>70.290000000000006</v>
      </c>
      <c r="V6558" s="49" t="s">
        <v>24394</v>
      </c>
      <c r="W6558" s="42" t="s">
        <v>34</v>
      </c>
      <c r="X6558" s="43">
        <v>121465083279</v>
      </c>
      <c r="Y6558" s="43">
        <v>45327758368</v>
      </c>
      <c r="Z6558" s="43" t="s">
        <v>7980</v>
      </c>
      <c r="AA6558" s="37" t="str">
        <f>VLOOKUP(J6558, sku!B:C, 2, FALSE)</f>
        <v>Travessa Fiat - Slim - - - Palio Weekend - 1997 A 2020 - Preto</v>
      </c>
      <c r="AB6558" s="37" t="str">
        <f>VLOOKUP(J6558, sku!B:BM, 64, FALSE)</f>
        <v>Fabricação</v>
      </c>
      <c r="AC6558" s="37" t="str">
        <f>LEFT(pedidos[[#This Row],[SKU]],3)</f>
        <v>XFI</v>
      </c>
      <c r="AD6558" s="37" t="str" cm="1">
        <f t="array" aca="1" ref="AD6558" ca="1">IFERROR(
  INDEX(
    montadora[Montadora],
    MATCH(TRUE,LEFT(J6936,NÚCARACT(montadora[SKU Parcial]))=montadora[SKU Parcial],0)
  ),
  ""
)</f>
        <v/>
      </c>
    </row>
    <row r="6559" spans="1:30" x14ac:dyDescent="0.25">
      <c r="A6559" s="42" t="s">
        <v>23677</v>
      </c>
      <c r="B6559" s="42" t="s">
        <v>36</v>
      </c>
      <c r="C6559" s="42" t="s">
        <v>637</v>
      </c>
      <c r="D6559" s="42" t="s">
        <v>319</v>
      </c>
      <c r="E6559" s="42" t="s">
        <v>1743</v>
      </c>
      <c r="F6559" s="42" t="s">
        <v>1744</v>
      </c>
      <c r="G6559" s="42" t="s">
        <v>11227</v>
      </c>
      <c r="H6559" s="7" t="s">
        <v>30</v>
      </c>
      <c r="I6559" s="42" t="s">
        <v>31</v>
      </c>
      <c r="J6559" s="42" t="s">
        <v>1745</v>
      </c>
      <c r="K6559" s="8" t="s">
        <v>25545</v>
      </c>
      <c r="L6559" s="7" t="s">
        <v>11229</v>
      </c>
      <c r="M6559" s="44">
        <v>248.8</v>
      </c>
      <c r="N6559" s="7">
        <v>1</v>
      </c>
      <c r="O6559" s="44">
        <v>248.8</v>
      </c>
      <c r="P6559" s="44">
        <v>105</v>
      </c>
      <c r="Q6559" s="44">
        <v>20.2</v>
      </c>
      <c r="R6559" s="44">
        <v>29.86</v>
      </c>
      <c r="S6559" s="44">
        <v>0</v>
      </c>
      <c r="T6559" s="44">
        <v>23.45</v>
      </c>
      <c r="U6559" s="44">
        <v>70.290000000000006</v>
      </c>
      <c r="V6559" s="49" t="s">
        <v>24394</v>
      </c>
      <c r="W6559" s="42" t="s">
        <v>34</v>
      </c>
      <c r="X6559" s="43">
        <v>121528921675</v>
      </c>
      <c r="Y6559" s="43">
        <v>45331296914</v>
      </c>
      <c r="Z6559" s="43" t="s">
        <v>7980</v>
      </c>
      <c r="AA6559" s="37" t="str">
        <f>VLOOKUP(J6559, sku!B:C, 2, FALSE)</f>
        <v>Travessa Fiat - Slim - - - Palio Weekend - 1997 A 2020 - Preto</v>
      </c>
      <c r="AB6559" s="37" t="str">
        <f>VLOOKUP(J6559, sku!B:BM, 64, FALSE)</f>
        <v>Fabricação</v>
      </c>
      <c r="AC6559" s="37" t="str">
        <f>LEFT(pedidos[[#This Row],[SKU]],3)</f>
        <v>XFI</v>
      </c>
      <c r="AD6559" s="37" t="str" cm="1">
        <f t="array" aca="1" ref="AD6559" ca="1">IFERROR(
  INDEX(
    montadora[Montadora],
    MATCH(TRUE,LEFT(J6937,NÚCARACT(montadora[SKU Parcial]))=montadora[SKU Parcial],0)
  ),
  ""
)</f>
        <v/>
      </c>
    </row>
    <row r="6560" spans="1:30" x14ac:dyDescent="0.25">
      <c r="A6560" s="42" t="s">
        <v>23678</v>
      </c>
      <c r="B6560" s="42" t="s">
        <v>36</v>
      </c>
      <c r="C6560" s="42" t="s">
        <v>965</v>
      </c>
      <c r="D6560" s="42" t="s">
        <v>27</v>
      </c>
      <c r="E6560" s="42" t="s">
        <v>1743</v>
      </c>
      <c r="F6560" s="42" t="s">
        <v>1744</v>
      </c>
      <c r="G6560" s="42" t="s">
        <v>11227</v>
      </c>
      <c r="H6560" s="7" t="s">
        <v>30</v>
      </c>
      <c r="I6560" s="42" t="s">
        <v>31</v>
      </c>
      <c r="J6560" s="42" t="s">
        <v>1745</v>
      </c>
      <c r="K6560" s="8" t="s">
        <v>25556</v>
      </c>
      <c r="L6560" s="7" t="s">
        <v>11229</v>
      </c>
      <c r="M6560" s="44">
        <v>248.8</v>
      </c>
      <c r="N6560" s="7">
        <v>1</v>
      </c>
      <c r="O6560" s="44">
        <v>248.8</v>
      </c>
      <c r="P6560" s="44">
        <v>105</v>
      </c>
      <c r="Q6560" s="44">
        <v>20.2</v>
      </c>
      <c r="R6560" s="44">
        <v>29.86</v>
      </c>
      <c r="S6560" s="44">
        <v>0</v>
      </c>
      <c r="T6560" s="44">
        <v>23.45</v>
      </c>
      <c r="U6560" s="44">
        <v>70.290000000000006</v>
      </c>
      <c r="V6560" s="49" t="s">
        <v>24394</v>
      </c>
      <c r="W6560" s="42" t="s">
        <v>34</v>
      </c>
      <c r="X6560" s="43">
        <v>122114568516</v>
      </c>
      <c r="Y6560" s="43">
        <v>45334196658</v>
      </c>
      <c r="Z6560" s="43" t="s">
        <v>7980</v>
      </c>
      <c r="AA6560" s="37" t="str">
        <f>VLOOKUP(J6560, sku!B:C, 2, FALSE)</f>
        <v>Travessa Fiat - Slim - - - Palio Weekend - 1997 A 2020 - Preto</v>
      </c>
      <c r="AB6560" s="37" t="str">
        <f>VLOOKUP(J6560, sku!B:BM, 64, FALSE)</f>
        <v>Fabricação</v>
      </c>
      <c r="AC6560" s="37" t="str">
        <f>LEFT(pedidos[[#This Row],[SKU]],3)</f>
        <v>XFI</v>
      </c>
      <c r="AD6560" s="37" t="str" cm="1">
        <f t="array" aca="1" ref="AD6560" ca="1">IFERROR(
  INDEX(
    montadora[Montadora],
    MATCH(TRUE,LEFT(J6938,NÚCARACT(montadora[SKU Parcial]))=montadora[SKU Parcial],0)
  ),
  ""
)</f>
        <v/>
      </c>
    </row>
    <row r="6561" spans="1:30" x14ac:dyDescent="0.25">
      <c r="A6561" s="42" t="s">
        <v>24766</v>
      </c>
      <c r="B6561" s="42" t="s">
        <v>24767</v>
      </c>
      <c r="C6561" s="42" t="s">
        <v>24768</v>
      </c>
      <c r="D6561" s="42" t="s">
        <v>27</v>
      </c>
      <c r="E6561" s="42" t="s">
        <v>1743</v>
      </c>
      <c r="F6561" s="42" t="s">
        <v>1744</v>
      </c>
      <c r="G6561" s="42" t="s">
        <v>11227</v>
      </c>
      <c r="H6561" s="7" t="s">
        <v>30</v>
      </c>
      <c r="I6561" s="42" t="s">
        <v>31</v>
      </c>
      <c r="J6561" s="42" t="s">
        <v>1745</v>
      </c>
      <c r="K6561" s="8" t="s">
        <v>25532</v>
      </c>
      <c r="L6561" s="7" t="s">
        <v>11229</v>
      </c>
      <c r="M6561" s="44">
        <v>248.8</v>
      </c>
      <c r="N6561" s="7">
        <v>1</v>
      </c>
      <c r="O6561" s="44">
        <v>248.8</v>
      </c>
      <c r="P6561" s="44">
        <v>105</v>
      </c>
      <c r="Q6561" s="44">
        <v>20.2</v>
      </c>
      <c r="R6561" s="44">
        <v>29.86</v>
      </c>
      <c r="S6561" s="44">
        <v>0</v>
      </c>
      <c r="T6561" s="44">
        <v>23.45</v>
      </c>
      <c r="U6561" s="44">
        <v>70.290000000000006</v>
      </c>
      <c r="V6561" s="49" t="s">
        <v>24394</v>
      </c>
      <c r="W6561" s="42" t="s">
        <v>34</v>
      </c>
      <c r="X6561" s="43">
        <v>122286991285</v>
      </c>
      <c r="Y6561" s="43">
        <v>45363115586</v>
      </c>
      <c r="Z6561" s="43" t="s">
        <v>7980</v>
      </c>
      <c r="AA6561" s="37" t="str">
        <f>VLOOKUP(J6561, sku!B:C, 2, FALSE)</f>
        <v>Travessa Fiat - Slim - - - Palio Weekend - 1997 A 2020 - Preto</v>
      </c>
      <c r="AB6561" s="37" t="str">
        <f>VLOOKUP(J6561, sku!B:BM, 64, FALSE)</f>
        <v>Fabricação</v>
      </c>
      <c r="AC6561" s="37" t="str">
        <f>LEFT(pedidos[[#This Row],[SKU]],3)</f>
        <v>XFI</v>
      </c>
      <c r="AD6561" s="37" t="str" cm="1">
        <f t="array" aca="1" ref="AD6561" ca="1">IFERROR(
  INDEX(
    montadora[Montadora],
    MATCH(TRUE,LEFT(J6939,NÚCARACT(montadora[SKU Parcial]))=montadora[SKU Parcial],0)
  ),
  ""
)</f>
        <v/>
      </c>
    </row>
    <row r="6562" spans="1:30" x14ac:dyDescent="0.25">
      <c r="A6562" s="42" t="s">
        <v>24769</v>
      </c>
      <c r="B6562" s="42" t="s">
        <v>24770</v>
      </c>
      <c r="C6562" s="42" t="s">
        <v>24771</v>
      </c>
      <c r="D6562" s="42" t="s">
        <v>319</v>
      </c>
      <c r="E6562" s="42" t="s">
        <v>1743</v>
      </c>
      <c r="F6562" s="42" t="s">
        <v>1744</v>
      </c>
      <c r="G6562" s="42" t="s">
        <v>11227</v>
      </c>
      <c r="H6562" s="7" t="s">
        <v>30</v>
      </c>
      <c r="I6562" s="42" t="s">
        <v>31</v>
      </c>
      <c r="J6562" s="42" t="s">
        <v>1745</v>
      </c>
      <c r="K6562" s="8" t="s">
        <v>25532</v>
      </c>
      <c r="L6562" s="7" t="s">
        <v>11229</v>
      </c>
      <c r="M6562" s="44">
        <v>248.8</v>
      </c>
      <c r="N6562" s="7">
        <v>1</v>
      </c>
      <c r="O6562" s="44">
        <v>248.8</v>
      </c>
      <c r="P6562" s="44">
        <v>105</v>
      </c>
      <c r="Q6562" s="44">
        <v>20.2</v>
      </c>
      <c r="R6562" s="44">
        <v>29.86</v>
      </c>
      <c r="S6562" s="44">
        <v>0</v>
      </c>
      <c r="T6562" s="44">
        <v>23.45</v>
      </c>
      <c r="U6562" s="44">
        <v>70.290000000000006</v>
      </c>
      <c r="V6562" s="49" t="s">
        <v>24394</v>
      </c>
      <c r="W6562" s="42" t="s">
        <v>34</v>
      </c>
      <c r="X6562" s="43">
        <v>122837902378</v>
      </c>
      <c r="Y6562" s="43">
        <v>45364036410</v>
      </c>
      <c r="Z6562" s="43" t="s">
        <v>7980</v>
      </c>
      <c r="AA6562" s="37" t="str">
        <f>VLOOKUP(J6562, sku!B:C, 2, FALSE)</f>
        <v>Travessa Fiat - Slim - - - Palio Weekend - 1997 A 2020 - Preto</v>
      </c>
      <c r="AB6562" s="37" t="str">
        <f>VLOOKUP(J6562, sku!B:BM, 64, FALSE)</f>
        <v>Fabricação</v>
      </c>
      <c r="AC6562" s="37" t="str">
        <f>LEFT(pedidos[[#This Row],[SKU]],3)</f>
        <v>XFI</v>
      </c>
      <c r="AD6562" s="37" t="str" cm="1">
        <f t="array" aca="1" ref="AD6562" ca="1">IFERROR(
  INDEX(
    montadora[Montadora],
    MATCH(TRUE,LEFT(J6940,NÚCARACT(montadora[SKU Parcial]))=montadora[SKU Parcial],0)
  ),
  ""
)</f>
        <v/>
      </c>
    </row>
    <row r="6563" spans="1:30" x14ac:dyDescent="0.25">
      <c r="A6563" s="42" t="s">
        <v>24772</v>
      </c>
      <c r="B6563" s="42" t="s">
        <v>36</v>
      </c>
      <c r="C6563" s="42" t="s">
        <v>6438</v>
      </c>
      <c r="D6563" s="42" t="s">
        <v>138</v>
      </c>
      <c r="E6563" s="42" t="s">
        <v>1743</v>
      </c>
      <c r="F6563" s="42" t="s">
        <v>1744</v>
      </c>
      <c r="G6563" s="42" t="s">
        <v>11227</v>
      </c>
      <c r="H6563" s="7" t="s">
        <v>30</v>
      </c>
      <c r="I6563" s="42" t="s">
        <v>31</v>
      </c>
      <c r="J6563" s="42" t="s">
        <v>1745</v>
      </c>
      <c r="K6563" s="8" t="s">
        <v>25096</v>
      </c>
      <c r="L6563" s="7" t="s">
        <v>11229</v>
      </c>
      <c r="M6563" s="44">
        <v>248.8</v>
      </c>
      <c r="N6563" s="7">
        <v>1</v>
      </c>
      <c r="O6563" s="44">
        <v>248.8</v>
      </c>
      <c r="P6563" s="44">
        <v>105</v>
      </c>
      <c r="Q6563" s="44">
        <v>20.2</v>
      </c>
      <c r="R6563" s="44">
        <v>29.86</v>
      </c>
      <c r="S6563" s="44">
        <v>0</v>
      </c>
      <c r="T6563" s="44">
        <v>23.45</v>
      </c>
      <c r="U6563" s="44">
        <v>70.290000000000006</v>
      </c>
      <c r="V6563" s="49" t="s">
        <v>24394</v>
      </c>
      <c r="W6563" s="42" t="s">
        <v>34</v>
      </c>
      <c r="X6563" s="43">
        <v>122507353315</v>
      </c>
      <c r="Y6563" s="43">
        <v>45374341946</v>
      </c>
      <c r="Z6563" s="43" t="s">
        <v>7980</v>
      </c>
      <c r="AA6563" s="37" t="str">
        <f>VLOOKUP(J6563, sku!B:C, 2, FALSE)</f>
        <v>Travessa Fiat - Slim - - - Palio Weekend - 1997 A 2020 - Preto</v>
      </c>
      <c r="AB6563" s="37" t="str">
        <f>VLOOKUP(J6563, sku!B:BM, 64, FALSE)</f>
        <v>Fabricação</v>
      </c>
      <c r="AC6563" s="37" t="str">
        <f>LEFT(pedidos[[#This Row],[SKU]],3)</f>
        <v>XFI</v>
      </c>
      <c r="AD6563" s="37" t="str" cm="1">
        <f t="array" aca="1" ref="AD6563" ca="1">IFERROR(
  INDEX(
    montadora[Montadora],
    MATCH(TRUE,LEFT(J6941,NÚCARACT(montadora[SKU Parcial]))=montadora[SKU Parcial],0)
  ),
  ""
)</f>
        <v/>
      </c>
    </row>
    <row r="6564" spans="1:30" x14ac:dyDescent="0.25">
      <c r="A6564" s="42" t="s">
        <v>25828</v>
      </c>
      <c r="B6564" s="42" t="s">
        <v>36</v>
      </c>
      <c r="C6564" s="42" t="s">
        <v>524</v>
      </c>
      <c r="D6564" s="42" t="s">
        <v>27</v>
      </c>
      <c r="E6564" s="42" t="s">
        <v>4331</v>
      </c>
      <c r="F6564" s="42" t="s">
        <v>4332</v>
      </c>
      <c r="G6564" s="42" t="s">
        <v>11228</v>
      </c>
      <c r="H6564" s="7" t="s">
        <v>47</v>
      </c>
      <c r="I6564" s="42" t="s">
        <v>31</v>
      </c>
      <c r="J6564" s="42" t="s">
        <v>6198</v>
      </c>
      <c r="K6564" s="8" t="s">
        <v>25591</v>
      </c>
      <c r="L6564" s="7" t="s">
        <v>11229</v>
      </c>
      <c r="M6564" s="44">
        <v>255.8</v>
      </c>
      <c r="N6564" s="7">
        <v>1</v>
      </c>
      <c r="O6564" s="44">
        <v>261.79000000000002</v>
      </c>
      <c r="P6564" s="44">
        <v>105</v>
      </c>
      <c r="Q6564" s="44">
        <v>10.16</v>
      </c>
      <c r="R6564" s="44">
        <v>43.49</v>
      </c>
      <c r="S6564" s="44">
        <v>5.99</v>
      </c>
      <c r="T6564" s="44">
        <v>24.95</v>
      </c>
      <c r="U6564" s="44">
        <v>72.2</v>
      </c>
      <c r="V6564" s="49" t="s">
        <v>25829</v>
      </c>
      <c r="W6564" s="42" t="s">
        <v>34</v>
      </c>
      <c r="X6564" s="43">
        <v>123692120355</v>
      </c>
      <c r="Y6564" s="43">
        <v>45428232130</v>
      </c>
      <c r="Z6564" s="43" t="s">
        <v>7980</v>
      </c>
      <c r="AA6564" s="37" t="str">
        <f>VLOOKUP(J6564, sku!B:C, 2, FALSE)</f>
        <v>Travessa Renault - Slim - - - Sandero Stepway G1 - 2008 A 2014 - Prata</v>
      </c>
      <c r="AB6564" s="37" t="str">
        <f>VLOOKUP(J6564, sku!B:BM, 64, FALSE)</f>
        <v>Fabricação</v>
      </c>
      <c r="AC6564" s="37" t="str">
        <f>LEFT(pedidos[[#This Row],[SKU]],3)</f>
        <v>XRE</v>
      </c>
      <c r="AD6564" s="37" t="str" cm="1">
        <f t="array" aca="1" ref="AD6564" ca="1">IFERROR(
  INDEX(
    montadora[Montadora],
    MATCH(TRUE,LEFT(J6942,NÚCARACT(montadora[SKU Parcial]))=montadora[SKU Parcial],0)
  ),
  ""
)</f>
        <v/>
      </c>
    </row>
    <row r="6565" spans="1:30" x14ac:dyDescent="0.25">
      <c r="A6565" s="42" t="s">
        <v>25830</v>
      </c>
      <c r="B6565" s="42" t="s">
        <v>25831</v>
      </c>
      <c r="C6565" s="42" t="s">
        <v>25774</v>
      </c>
      <c r="D6565" s="42" t="s">
        <v>27</v>
      </c>
      <c r="E6565" s="42" t="s">
        <v>4331</v>
      </c>
      <c r="F6565" s="42" t="s">
        <v>4332</v>
      </c>
      <c r="G6565" s="42" t="s">
        <v>11228</v>
      </c>
      <c r="H6565" s="7" t="s">
        <v>47</v>
      </c>
      <c r="I6565" s="42" t="s">
        <v>31</v>
      </c>
      <c r="J6565" s="42" t="s">
        <v>6198</v>
      </c>
      <c r="K6565" s="8" t="s">
        <v>25555</v>
      </c>
      <c r="L6565" s="7" t="s">
        <v>11229</v>
      </c>
      <c r="M6565" s="44">
        <v>255.8</v>
      </c>
      <c r="N6565" s="7">
        <v>1</v>
      </c>
      <c r="O6565" s="44">
        <v>255.8</v>
      </c>
      <c r="P6565" s="44">
        <v>105</v>
      </c>
      <c r="Q6565" s="44">
        <v>10.16</v>
      </c>
      <c r="R6565" s="44">
        <v>43.49</v>
      </c>
      <c r="S6565" s="44">
        <v>0</v>
      </c>
      <c r="T6565" s="44">
        <v>24.95</v>
      </c>
      <c r="U6565" s="44">
        <v>72.2</v>
      </c>
      <c r="V6565" s="49" t="s">
        <v>25829</v>
      </c>
      <c r="W6565" s="42" t="s">
        <v>34</v>
      </c>
      <c r="X6565" s="43">
        <v>123790734371</v>
      </c>
      <c r="Y6565" s="43">
        <v>45431930546</v>
      </c>
      <c r="Z6565" s="43" t="s">
        <v>7980</v>
      </c>
      <c r="AA6565" s="37" t="str">
        <f>VLOOKUP(J6565, sku!B:C, 2, FALSE)</f>
        <v>Travessa Renault - Slim - - - Sandero Stepway G1 - 2008 A 2014 - Prata</v>
      </c>
      <c r="AB6565" s="37" t="str">
        <f>VLOOKUP(J6565, sku!B:BM, 64, FALSE)</f>
        <v>Fabricação</v>
      </c>
      <c r="AC6565" s="37" t="str">
        <f>LEFT(pedidos[[#This Row],[SKU]],3)</f>
        <v>XRE</v>
      </c>
      <c r="AD6565" s="37" t="str" cm="1">
        <f t="array" aca="1" ref="AD6565" ca="1">IFERROR(
  INDEX(
    montadora[Montadora],
    MATCH(TRUE,LEFT(J6943,NÚCARACT(montadora[SKU Parcial]))=montadora[SKU Parcial],0)
  ),
  ""
)</f>
        <v/>
      </c>
    </row>
    <row r="6566" spans="1:30" x14ac:dyDescent="0.25">
      <c r="A6566" s="42" t="s">
        <v>25243</v>
      </c>
      <c r="B6566" s="42" t="s">
        <v>36</v>
      </c>
      <c r="C6566" s="42" t="s">
        <v>2491</v>
      </c>
      <c r="D6566" s="42" t="s">
        <v>319</v>
      </c>
      <c r="E6566" s="42" t="s">
        <v>1010</v>
      </c>
      <c r="F6566" s="42" t="s">
        <v>1011</v>
      </c>
      <c r="G6566" s="42" t="s">
        <v>11227</v>
      </c>
      <c r="H6566" s="7" t="s">
        <v>47</v>
      </c>
      <c r="I6566" s="42" t="s">
        <v>36</v>
      </c>
      <c r="J6566" s="42" t="s">
        <v>267</v>
      </c>
      <c r="K6566" s="8" t="s">
        <v>25098</v>
      </c>
      <c r="L6566" s="7" t="s">
        <v>804</v>
      </c>
      <c r="M6566" s="44">
        <v>398.8</v>
      </c>
      <c r="N6566" s="7">
        <v>1</v>
      </c>
      <c r="O6566" s="44">
        <v>378.86</v>
      </c>
      <c r="P6566" s="44">
        <v>145</v>
      </c>
      <c r="Q6566" s="44">
        <v>30.76</v>
      </c>
      <c r="R6566" s="44">
        <v>64.41</v>
      </c>
      <c r="S6566" s="44">
        <v>0</v>
      </c>
      <c r="T6566" s="44">
        <v>26.95</v>
      </c>
      <c r="U6566" s="44">
        <v>111.74</v>
      </c>
      <c r="V6566" s="49" t="s">
        <v>24395</v>
      </c>
      <c r="W6566" s="42" t="s">
        <v>34</v>
      </c>
      <c r="X6566" s="43">
        <v>123072927751</v>
      </c>
      <c r="Y6566" s="43">
        <v>45399116146</v>
      </c>
      <c r="Z6566" s="43" t="s">
        <v>7980</v>
      </c>
      <c r="AA6566" s="37" t="str">
        <f>VLOOKUP(J6566, sku!B:C, 2, FALSE)</f>
        <v>Travessa Fiat - Way - - - Uno Way - 2011 A 2021 - Preto</v>
      </c>
      <c r="AB6566" s="37" t="str">
        <f>VLOOKUP(J6566, sku!B:BM, 64, FALSE)</f>
        <v>Fabricação</v>
      </c>
      <c r="AC6566" s="37" t="str">
        <f>LEFT(pedidos[[#This Row],[SKU]],3)</f>
        <v>XFI</v>
      </c>
      <c r="AD6566" s="37" t="str" cm="1">
        <f t="array" aca="1" ref="AD6566" ca="1">IFERROR(
  INDEX(
    montadora[Montadora],
    MATCH(TRUE,LEFT(J6944,NÚCARACT(montadora[SKU Parcial]))=montadora[SKU Parcial],0)
  ),
  ""
)</f>
        <v/>
      </c>
    </row>
    <row r="6567" spans="1:30" x14ac:dyDescent="0.25">
      <c r="A6567" s="42" t="s">
        <v>22597</v>
      </c>
      <c r="B6567" s="42" t="s">
        <v>36</v>
      </c>
      <c r="C6567" s="42" t="s">
        <v>22598</v>
      </c>
      <c r="D6567" s="42" t="s">
        <v>27</v>
      </c>
      <c r="E6567" s="42" t="s">
        <v>1767</v>
      </c>
      <c r="F6567" s="42" t="s">
        <v>327</v>
      </c>
      <c r="G6567" s="42" t="s">
        <v>11227</v>
      </c>
      <c r="H6567" s="7" t="s">
        <v>30</v>
      </c>
      <c r="I6567" s="42" t="s">
        <v>36</v>
      </c>
      <c r="J6567" s="42" t="s">
        <v>1768</v>
      </c>
      <c r="K6567" s="8" t="s">
        <v>25573</v>
      </c>
      <c r="L6567" s="7" t="s">
        <v>11229</v>
      </c>
      <c r="M6567" s="44">
        <v>299.8</v>
      </c>
      <c r="N6567" s="7">
        <v>1</v>
      </c>
      <c r="O6567" s="44">
        <v>299.8</v>
      </c>
      <c r="P6567" s="44">
        <v>131.61000000000001</v>
      </c>
      <c r="Q6567" s="44">
        <v>24.34</v>
      </c>
      <c r="R6567" s="44">
        <v>32.979999999999997</v>
      </c>
      <c r="S6567" s="44">
        <v>0</v>
      </c>
      <c r="T6567" s="44">
        <v>26.95</v>
      </c>
      <c r="U6567" s="44">
        <v>83.92</v>
      </c>
      <c r="V6567" s="49" t="s">
        <v>24396</v>
      </c>
      <c r="W6567" s="42" t="s">
        <v>34</v>
      </c>
      <c r="X6567" s="43">
        <v>121000872750</v>
      </c>
      <c r="Y6567" s="43">
        <v>45282947184</v>
      </c>
      <c r="Z6567" s="43" t="s">
        <v>7980</v>
      </c>
      <c r="AA6567" s="37" t="str">
        <f>VLOOKUP(J6567, sku!B:C, 2, FALSE)</f>
        <v>1 Aquecedor + 3 Refis de Gás</v>
      </c>
      <c r="AB6567" s="37" t="str">
        <f>VLOOKUP(J6567, sku!B:BM, 64, FALSE)</f>
        <v>Importação</v>
      </c>
      <c r="AC6567" s="37" t="str">
        <f>LEFT(pedidos[[#This Row],[SKU]],3)</f>
        <v>1XA</v>
      </c>
      <c r="AD6567" s="37" t="str" cm="1">
        <f t="array" aca="1" ref="AD6567" ca="1">IFERROR(
  INDEX(
    montadora[Montadora],
    MATCH(TRUE,LEFT(J6945,NÚCARACT(montadora[SKU Parcial]))=montadora[SKU Parcial],0)
  ),
  ""
)</f>
        <v/>
      </c>
    </row>
    <row r="6568" spans="1:30" x14ac:dyDescent="0.25">
      <c r="A6568" s="42" t="s">
        <v>22599</v>
      </c>
      <c r="B6568" s="42" t="s">
        <v>22600</v>
      </c>
      <c r="C6568" s="42" t="s">
        <v>22601</v>
      </c>
      <c r="D6568" s="42" t="s">
        <v>420</v>
      </c>
      <c r="E6568" s="42" t="s">
        <v>4541</v>
      </c>
      <c r="F6568" s="42" t="s">
        <v>4572</v>
      </c>
      <c r="G6568" s="42" t="s">
        <v>11227</v>
      </c>
      <c r="H6568" s="7" t="s">
        <v>47</v>
      </c>
      <c r="I6568" s="42" t="s">
        <v>31</v>
      </c>
      <c r="J6568" s="42" t="s">
        <v>1350</v>
      </c>
      <c r="K6568" s="8" t="s">
        <v>25600</v>
      </c>
      <c r="L6568" s="7" t="s">
        <v>11229</v>
      </c>
      <c r="M6568" s="44">
        <v>558.70000000000005</v>
      </c>
      <c r="N6568" s="7">
        <v>1</v>
      </c>
      <c r="O6568" s="44">
        <v>558.70000000000005</v>
      </c>
      <c r="P6568" s="44">
        <v>235</v>
      </c>
      <c r="Q6568" s="44">
        <v>45.37</v>
      </c>
      <c r="R6568" s="44">
        <v>94.98</v>
      </c>
      <c r="S6568" s="44">
        <v>0</v>
      </c>
      <c r="T6568" s="44">
        <v>26.95</v>
      </c>
      <c r="U6568" s="44">
        <v>156.4</v>
      </c>
      <c r="V6568" s="49" t="s">
        <v>24396</v>
      </c>
      <c r="W6568" s="42" t="s">
        <v>34</v>
      </c>
      <c r="X6568" s="43">
        <v>121849347130</v>
      </c>
      <c r="Y6568" s="43">
        <v>45320442937</v>
      </c>
      <c r="Z6568" s="43" t="s">
        <v>7980</v>
      </c>
      <c r="AA6568" s="37" t="str">
        <f>VLOOKUP(J6568, sku!B:C, 2, FALSE)</f>
        <v>Travessa Geral - Style - Transbike Universal Aro 29 - - - - - Grafite</v>
      </c>
      <c r="AB6568" s="37" t="str">
        <f>VLOOKUP(J6568, sku!B:BM, 64, FALSE)</f>
        <v>Fabricação</v>
      </c>
      <c r="AC6568" s="37" t="str">
        <f>LEFT(pedidos[[#This Row],[SKU]],3)</f>
        <v>1XS</v>
      </c>
      <c r="AD6568" s="37" t="str" cm="1">
        <f t="array" aca="1" ref="AD6568" ca="1">IFERROR(
  INDEX(
    montadora[Montadora],
    MATCH(TRUE,LEFT(J6946,NÚCARACT(montadora[SKU Parcial]))=montadora[SKU Parcial],0)
  ),
  ""
)</f>
        <v/>
      </c>
    </row>
    <row r="6569" spans="1:30" x14ac:dyDescent="0.25">
      <c r="A6569" s="42" t="s">
        <v>23682</v>
      </c>
      <c r="B6569" s="42" t="s">
        <v>23683</v>
      </c>
      <c r="C6569" s="42" t="s">
        <v>23684</v>
      </c>
      <c r="D6569" s="42" t="s">
        <v>51</v>
      </c>
      <c r="E6569" s="42" t="s">
        <v>1943</v>
      </c>
      <c r="F6569" s="42" t="s">
        <v>1944</v>
      </c>
      <c r="G6569" s="42" t="s">
        <v>11227</v>
      </c>
      <c r="H6569" s="7" t="s">
        <v>47</v>
      </c>
      <c r="I6569" s="42" t="s">
        <v>31</v>
      </c>
      <c r="J6569" s="42" t="s">
        <v>1945</v>
      </c>
      <c r="K6569" s="8" t="s">
        <v>25558</v>
      </c>
      <c r="L6569" s="7" t="s">
        <v>11229</v>
      </c>
      <c r="M6569" s="44">
        <v>966.8</v>
      </c>
      <c r="N6569" s="7">
        <v>1</v>
      </c>
      <c r="O6569" s="44">
        <v>966.8</v>
      </c>
      <c r="P6569" s="44">
        <v>426</v>
      </c>
      <c r="Q6569" s="44">
        <v>78.5</v>
      </c>
      <c r="R6569" s="44">
        <v>164.36</v>
      </c>
      <c r="S6569" s="44">
        <v>0</v>
      </c>
      <c r="T6569" s="44">
        <v>28.45</v>
      </c>
      <c r="U6569" s="44">
        <v>269.49</v>
      </c>
      <c r="V6569" s="49" t="s">
        <v>24773</v>
      </c>
      <c r="W6569" s="42" t="s">
        <v>34</v>
      </c>
      <c r="X6569" s="43">
        <v>121847863873</v>
      </c>
      <c r="Y6569" s="43">
        <v>45343910177</v>
      </c>
      <c r="Z6569" s="43" t="s">
        <v>7980</v>
      </c>
      <c r="AA6569" s="37" t="str">
        <f>VLOOKUP(J6569, sku!B:C, 2, FALSE)</f>
        <v>Travessa Geral - Style - 1 Gradeado Grande 110 X 90 X 12 cm - - - - - Preto</v>
      </c>
      <c r="AB6569" s="37" t="str">
        <f>VLOOKUP(J6569, sku!B:BM, 64, FALSE)</f>
        <v>Fabricação</v>
      </c>
      <c r="AC6569" s="37" t="str">
        <f>LEFT(pedidos[[#This Row],[SKU]],3)</f>
        <v>1XG</v>
      </c>
      <c r="AD6569" s="37" t="str" cm="1">
        <f t="array" aca="1" ref="AD6569" ca="1">IFERROR(
  INDEX(
    montadora[Montadora],
    MATCH(TRUE,LEFT(J6947,NÚCARACT(montadora[SKU Parcial]))=montadora[SKU Parcial],0)
  ),
  ""
)</f>
        <v/>
      </c>
    </row>
    <row r="6570" spans="1:30" x14ac:dyDescent="0.25">
      <c r="A6570" s="42" t="s">
        <v>22602</v>
      </c>
      <c r="B6570" s="42" t="s">
        <v>22603</v>
      </c>
      <c r="C6570" s="42" t="s">
        <v>22604</v>
      </c>
      <c r="D6570" s="42" t="s">
        <v>534</v>
      </c>
      <c r="E6570" s="42" t="s">
        <v>2480</v>
      </c>
      <c r="F6570" s="42" t="s">
        <v>2481</v>
      </c>
      <c r="G6570" s="42" t="s">
        <v>11227</v>
      </c>
      <c r="H6570" s="7" t="s">
        <v>47</v>
      </c>
      <c r="I6570" s="42" t="s">
        <v>31</v>
      </c>
      <c r="J6570" s="42" t="s">
        <v>1985</v>
      </c>
      <c r="K6570" s="8" t="s">
        <v>25619</v>
      </c>
      <c r="L6570" s="7" t="s">
        <v>11229</v>
      </c>
      <c r="M6570" s="44">
        <v>1226.8</v>
      </c>
      <c r="N6570" s="7">
        <v>1</v>
      </c>
      <c r="O6570" s="44">
        <v>1473.79</v>
      </c>
      <c r="P6570" s="44">
        <v>478</v>
      </c>
      <c r="Q6570" s="44">
        <v>99.62</v>
      </c>
      <c r="R6570" s="44">
        <v>208.56</v>
      </c>
      <c r="S6570" s="44">
        <v>246.99</v>
      </c>
      <c r="T6570" s="44">
        <v>98.95</v>
      </c>
      <c r="U6570" s="44">
        <v>341.67</v>
      </c>
      <c r="V6570" s="49" t="s">
        <v>24774</v>
      </c>
      <c r="W6570" s="42" t="s">
        <v>34</v>
      </c>
      <c r="X6570" s="43">
        <v>120263747841</v>
      </c>
      <c r="Y6570" s="43">
        <v>45272886885</v>
      </c>
      <c r="Z6570" s="43" t="s">
        <v>7980</v>
      </c>
      <c r="AA6570" s="37" t="str">
        <f>VLOOKUP(J6570, sku!B:C, 2, FALSE)</f>
        <v>Travessa Geral - Smart - 1 Gradeado Extra Grande 120 X 100 X 12 cm - - - - - Preto</v>
      </c>
      <c r="AB6570" s="37" t="str">
        <f>VLOOKUP(J6570, sku!B:BM, 64, FALSE)</f>
        <v>Fabricação</v>
      </c>
      <c r="AC6570" s="37" t="str">
        <f>LEFT(pedidos[[#This Row],[SKU]],3)</f>
        <v>1XG</v>
      </c>
      <c r="AD6570" s="37" t="str" cm="1">
        <f t="array" aca="1" ref="AD6570" ca="1">IFERROR(
  INDEX(
    montadora[Montadora],
    MATCH(TRUE,LEFT(J6948,NÚCARACT(montadora[SKU Parcial]))=montadora[SKU Parcial],0)
  ),
  ""
)</f>
        <v/>
      </c>
    </row>
    <row r="6571" spans="1:30" x14ac:dyDescent="0.25">
      <c r="A6571" s="42" t="s">
        <v>22605</v>
      </c>
      <c r="B6571" s="42" t="s">
        <v>22606</v>
      </c>
      <c r="C6571" s="42" t="s">
        <v>22607</v>
      </c>
      <c r="D6571" s="42" t="s">
        <v>27</v>
      </c>
      <c r="E6571" s="42" t="s">
        <v>2480</v>
      </c>
      <c r="F6571" s="42" t="s">
        <v>2481</v>
      </c>
      <c r="G6571" s="42" t="s">
        <v>11227</v>
      </c>
      <c r="H6571" s="7" t="s">
        <v>47</v>
      </c>
      <c r="I6571" s="42" t="s">
        <v>31</v>
      </c>
      <c r="J6571" s="42" t="s">
        <v>17325</v>
      </c>
      <c r="K6571" s="8" t="s">
        <v>25575</v>
      </c>
      <c r="L6571" s="7" t="s">
        <v>11229</v>
      </c>
      <c r="M6571" s="44">
        <v>1226.8</v>
      </c>
      <c r="N6571" s="7">
        <v>1</v>
      </c>
      <c r="O6571" s="44">
        <v>1226.8</v>
      </c>
      <c r="P6571" s="44">
        <v>478</v>
      </c>
      <c r="Q6571" s="44">
        <v>99.62</v>
      </c>
      <c r="R6571" s="44">
        <v>208.56</v>
      </c>
      <c r="S6571" s="44">
        <v>0</v>
      </c>
      <c r="T6571" s="44">
        <v>98.95</v>
      </c>
      <c r="U6571" s="44">
        <v>341.67</v>
      </c>
      <c r="V6571" s="49" t="s">
        <v>24774</v>
      </c>
      <c r="W6571" s="42" t="s">
        <v>34</v>
      </c>
      <c r="X6571" s="43">
        <v>121270740164</v>
      </c>
      <c r="Y6571" s="43">
        <v>45296312280</v>
      </c>
      <c r="Z6571" s="43" t="s">
        <v>7980</v>
      </c>
      <c r="AA6571" s="37" t="str">
        <f>VLOOKUP(J6571, sku!B:C, 2, FALSE)</f>
        <v>Travessa Ford - Smart - 1 Gradeado Extra Grande 120 X 100 X 12 cm - Bronco - - - Preto</v>
      </c>
      <c r="AB6571" s="37" t="str">
        <f>VLOOKUP(J6571, sku!B:BM, 64, FALSE)</f>
        <v>Fabricação</v>
      </c>
      <c r="AC6571" s="37" t="str">
        <f>LEFT(pedidos[[#This Row],[SKU]],3)</f>
        <v>1XG</v>
      </c>
      <c r="AD6571" s="37" t="str" cm="1">
        <f t="array" aca="1" ref="AD6571" ca="1">IFERROR(
  INDEX(
    montadora[Montadora],
    MATCH(TRUE,LEFT(J6949,NÚCARACT(montadora[SKU Parcial]))=montadora[SKU Parcial],0)
  ),
  ""
)</f>
        <v/>
      </c>
    </row>
    <row r="6572" spans="1:30" x14ac:dyDescent="0.25">
      <c r="A6572" s="42" t="s">
        <v>23679</v>
      </c>
      <c r="B6572" s="42" t="s">
        <v>23680</v>
      </c>
      <c r="C6572" s="42" t="s">
        <v>23681</v>
      </c>
      <c r="D6572" s="42" t="s">
        <v>138</v>
      </c>
      <c r="E6572" s="42" t="s">
        <v>4331</v>
      </c>
      <c r="F6572" s="42" t="s">
        <v>4332</v>
      </c>
      <c r="G6572" s="42" t="s">
        <v>11228</v>
      </c>
      <c r="H6572" s="7" t="s">
        <v>47</v>
      </c>
      <c r="I6572" s="42" t="s">
        <v>31</v>
      </c>
      <c r="J6572" s="42" t="s">
        <v>5967</v>
      </c>
      <c r="K6572" s="8" t="s">
        <v>25559</v>
      </c>
      <c r="L6572" s="7" t="s">
        <v>11229</v>
      </c>
      <c r="M6572" s="44">
        <v>253.8</v>
      </c>
      <c r="N6572" s="7">
        <v>1</v>
      </c>
      <c r="O6572" s="44">
        <v>253.8</v>
      </c>
      <c r="P6572" s="44">
        <v>105</v>
      </c>
      <c r="Q6572" s="44">
        <v>10.08</v>
      </c>
      <c r="R6572" s="44">
        <v>43.15</v>
      </c>
      <c r="S6572" s="44">
        <v>0</v>
      </c>
      <c r="T6572" s="44">
        <v>24.95</v>
      </c>
      <c r="U6572" s="44">
        <v>70.62</v>
      </c>
      <c r="V6572" s="49" t="s">
        <v>24775</v>
      </c>
      <c r="W6572" s="42" t="s">
        <v>34</v>
      </c>
      <c r="X6572" s="43">
        <v>121992689683</v>
      </c>
      <c r="Y6572" s="43">
        <v>45350377606</v>
      </c>
      <c r="Z6572" s="43" t="s">
        <v>7980</v>
      </c>
      <c r="AA6572" s="37" t="str">
        <f>VLOOKUP(J6572, sku!B:C, 2, FALSE)</f>
        <v>Travessa Renault - Slim - - - Duster - Até 2015 - Prata</v>
      </c>
      <c r="AB6572" s="37" t="str">
        <f>VLOOKUP(J6572, sku!B:BM, 64, FALSE)</f>
        <v>Fabricação</v>
      </c>
      <c r="AC6572" s="37" t="str">
        <f>LEFT(pedidos[[#This Row],[SKU]],3)</f>
        <v>XRE</v>
      </c>
      <c r="AD6572" s="37" t="str" cm="1">
        <f t="array" aca="1" ref="AD6572" ca="1">IFERROR(
  INDEX(
    montadora[Montadora],
    MATCH(TRUE,LEFT(J6950,NÚCARACT(montadora[SKU Parcial]))=montadora[SKU Parcial],0)
  ),
  ""
)</f>
        <v/>
      </c>
    </row>
    <row r="6573" spans="1:30" x14ac:dyDescent="0.25">
      <c r="A6573" s="42" t="s">
        <v>22608</v>
      </c>
      <c r="B6573" s="42" t="s">
        <v>22609</v>
      </c>
      <c r="C6573" s="42" t="s">
        <v>5075</v>
      </c>
      <c r="D6573" s="42" t="s">
        <v>27</v>
      </c>
      <c r="E6573" s="42" t="s">
        <v>6949</v>
      </c>
      <c r="F6573" s="42" t="s">
        <v>4424</v>
      </c>
      <c r="G6573" s="42" t="s">
        <v>11227</v>
      </c>
      <c r="H6573" s="7" t="s">
        <v>30</v>
      </c>
      <c r="I6573" s="42" t="s">
        <v>36</v>
      </c>
      <c r="J6573" s="42" t="s">
        <v>4425</v>
      </c>
      <c r="K6573" s="8" t="s">
        <v>25573</v>
      </c>
      <c r="L6573" s="7" t="s">
        <v>11229</v>
      </c>
      <c r="M6573" s="44">
        <v>256.32</v>
      </c>
      <c r="N6573" s="7">
        <v>1</v>
      </c>
      <c r="O6573" s="44">
        <v>256.32</v>
      </c>
      <c r="P6573" s="44">
        <v>105</v>
      </c>
      <c r="Q6573" s="44">
        <v>20.81</v>
      </c>
      <c r="R6573" s="44">
        <v>30.76</v>
      </c>
      <c r="S6573" s="44">
        <v>0</v>
      </c>
      <c r="T6573" s="44">
        <v>28.45</v>
      </c>
      <c r="U6573" s="44">
        <v>71.3</v>
      </c>
      <c r="V6573" s="49" t="s">
        <v>24775</v>
      </c>
      <c r="W6573" s="42" t="s">
        <v>34</v>
      </c>
      <c r="X6573" s="43">
        <v>120967341276</v>
      </c>
      <c r="Y6573" s="43">
        <v>45280868743</v>
      </c>
      <c r="Z6573" s="43" t="s">
        <v>7980</v>
      </c>
      <c r="AA6573" s="37" t="str">
        <f>VLOOKUP(J6573, sku!B:C, 2, FALSE)</f>
        <v>Travessa Ford - Slim - - - Ecosport - 2013 A 2021 - Preto</v>
      </c>
      <c r="AB6573" s="37" t="str">
        <f>VLOOKUP(J6573, sku!B:BM, 64, FALSE)</f>
        <v>Fabricação</v>
      </c>
      <c r="AC6573" s="37" t="str">
        <f>LEFT(pedidos[[#This Row],[SKU]],3)</f>
        <v>XFD</v>
      </c>
      <c r="AD6573" s="37" t="str" cm="1">
        <f t="array" aca="1" ref="AD6573" ca="1">IFERROR(
  INDEX(
    montadora[Montadora],
    MATCH(TRUE,LEFT(J6951,NÚCARACT(montadora[SKU Parcial]))=montadora[SKU Parcial],0)
  ),
  ""
)</f>
        <v/>
      </c>
    </row>
    <row r="6574" spans="1:30" x14ac:dyDescent="0.25">
      <c r="A6574" s="42" t="s">
        <v>23687</v>
      </c>
      <c r="B6574" s="42" t="s">
        <v>23688</v>
      </c>
      <c r="C6574" s="42" t="s">
        <v>23689</v>
      </c>
      <c r="D6574" s="42" t="s">
        <v>27</v>
      </c>
      <c r="E6574" s="42" t="s">
        <v>2740</v>
      </c>
      <c r="F6574" s="42" t="s">
        <v>1884</v>
      </c>
      <c r="G6574" s="42" t="s">
        <v>11227</v>
      </c>
      <c r="H6574" s="7" t="s">
        <v>30</v>
      </c>
      <c r="I6574" s="42" t="s">
        <v>36</v>
      </c>
      <c r="J6574" s="42" t="s">
        <v>1885</v>
      </c>
      <c r="K6574" s="8" t="s">
        <v>25545</v>
      </c>
      <c r="L6574" s="7" t="s">
        <v>33</v>
      </c>
      <c r="M6574" s="44">
        <v>23.8</v>
      </c>
      <c r="N6574" s="7">
        <v>4</v>
      </c>
      <c r="O6574" s="44">
        <v>109.1</v>
      </c>
      <c r="P6574" s="44">
        <v>32.4</v>
      </c>
      <c r="Q6574" s="44">
        <v>0</v>
      </c>
      <c r="R6574" s="44">
        <v>36.44</v>
      </c>
      <c r="S6574" s="44">
        <v>13.9</v>
      </c>
      <c r="T6574" s="44">
        <v>0</v>
      </c>
      <c r="U6574" s="44">
        <v>26.36</v>
      </c>
      <c r="V6574" s="49" t="s">
        <v>24776</v>
      </c>
      <c r="W6574" s="42" t="s">
        <v>34</v>
      </c>
      <c r="X6574" s="43">
        <v>121976582440</v>
      </c>
      <c r="Y6574" s="43">
        <v>45327096866</v>
      </c>
      <c r="Z6574" s="43" t="s">
        <v>7980</v>
      </c>
      <c r="AA6574" s="37" t="str">
        <f>VLOOKUP(J6574, sku!B:C, 2, FALSE)</f>
        <v>Maçarico 915</v>
      </c>
      <c r="AB6574" s="37" t="str">
        <f>VLOOKUP(J6574, sku!B:BM, 64, FALSE)</f>
        <v>Importação</v>
      </c>
      <c r="AC6574" s="37" t="str">
        <f>LEFT(pedidos[[#This Row],[SKU]],3)</f>
        <v>1MA</v>
      </c>
      <c r="AD6574" s="37" t="str" cm="1">
        <f t="array" aca="1" ref="AD6574" ca="1">IFERROR(
  INDEX(
    montadora[Montadora],
    MATCH(TRUE,LEFT(J6952,NÚCARACT(montadora[SKU Parcial]))=montadora[SKU Parcial],0)
  ),
  ""
)</f>
        <v/>
      </c>
    </row>
    <row r="6575" spans="1:30" x14ac:dyDescent="0.25">
      <c r="A6575" s="42" t="s">
        <v>24777</v>
      </c>
      <c r="B6575" s="42" t="s">
        <v>36</v>
      </c>
      <c r="C6575" s="42" t="s">
        <v>24778</v>
      </c>
      <c r="D6575" s="42" t="s">
        <v>27</v>
      </c>
      <c r="E6575" s="42" t="s">
        <v>2740</v>
      </c>
      <c r="F6575" s="42" t="s">
        <v>1884</v>
      </c>
      <c r="G6575" s="42" t="s">
        <v>11227</v>
      </c>
      <c r="H6575" s="7" t="s">
        <v>30</v>
      </c>
      <c r="I6575" s="42" t="s">
        <v>36</v>
      </c>
      <c r="J6575" s="42" t="s">
        <v>1885</v>
      </c>
      <c r="K6575" s="8" t="s">
        <v>25096</v>
      </c>
      <c r="L6575" s="7" t="s">
        <v>33</v>
      </c>
      <c r="M6575" s="44">
        <v>23.8</v>
      </c>
      <c r="N6575" s="7">
        <v>1</v>
      </c>
      <c r="O6575" s="44">
        <v>39.79</v>
      </c>
      <c r="P6575" s="44">
        <v>8.1</v>
      </c>
      <c r="Q6575" s="44">
        <v>0</v>
      </c>
      <c r="R6575" s="44">
        <v>9.11</v>
      </c>
      <c r="S6575" s="44">
        <v>15.99</v>
      </c>
      <c r="T6575" s="44">
        <v>0</v>
      </c>
      <c r="U6575" s="44">
        <v>6.59</v>
      </c>
      <c r="V6575" s="49" t="s">
        <v>24776</v>
      </c>
      <c r="W6575" s="42" t="s">
        <v>34</v>
      </c>
      <c r="X6575" s="43">
        <v>123023093044</v>
      </c>
      <c r="Y6575" s="43">
        <v>45373484354</v>
      </c>
      <c r="Z6575" s="43" t="s">
        <v>7980</v>
      </c>
      <c r="AA6575" s="37" t="str">
        <f>VLOOKUP(J6575, sku!B:C, 2, FALSE)</f>
        <v>Maçarico 915</v>
      </c>
      <c r="AB6575" s="37" t="str">
        <f>VLOOKUP(J6575, sku!B:BM, 64, FALSE)</f>
        <v>Importação</v>
      </c>
      <c r="AC6575" s="37" t="str">
        <f>LEFT(pedidos[[#This Row],[SKU]],3)</f>
        <v>1MA</v>
      </c>
      <c r="AD6575" s="37" t="str" cm="1">
        <f t="array" aca="1" ref="AD6575" ca="1">IFERROR(
  INDEX(
    montadora[Montadora],
    MATCH(TRUE,LEFT(J6953,NÚCARACT(montadora[SKU Parcial]))=montadora[SKU Parcial],0)
  ),
  ""
)</f>
        <v/>
      </c>
    </row>
    <row r="6576" spans="1:30" x14ac:dyDescent="0.25">
      <c r="A6576" s="42" t="s">
        <v>25244</v>
      </c>
      <c r="B6576" s="42" t="s">
        <v>36</v>
      </c>
      <c r="C6576" s="42" t="s">
        <v>500</v>
      </c>
      <c r="D6576" s="42" t="s">
        <v>27</v>
      </c>
      <c r="E6576" s="42" t="s">
        <v>2740</v>
      </c>
      <c r="F6576" s="42" t="s">
        <v>1884</v>
      </c>
      <c r="G6576" s="42" t="s">
        <v>11227</v>
      </c>
      <c r="H6576" s="7" t="s">
        <v>30</v>
      </c>
      <c r="I6576" s="42" t="s">
        <v>36</v>
      </c>
      <c r="J6576" s="42" t="s">
        <v>1885</v>
      </c>
      <c r="K6576" s="8" t="s">
        <v>25126</v>
      </c>
      <c r="L6576" s="7" t="s">
        <v>33</v>
      </c>
      <c r="M6576" s="44">
        <v>23.8</v>
      </c>
      <c r="N6576" s="7">
        <v>1</v>
      </c>
      <c r="O6576" s="44">
        <v>39.79</v>
      </c>
      <c r="P6576" s="44">
        <v>8.1</v>
      </c>
      <c r="Q6576" s="44">
        <v>0</v>
      </c>
      <c r="R6576" s="44">
        <v>9.11</v>
      </c>
      <c r="S6576" s="44">
        <v>15.99</v>
      </c>
      <c r="T6576" s="44">
        <v>0</v>
      </c>
      <c r="U6576" s="44">
        <v>6.59</v>
      </c>
      <c r="V6576" s="49" t="s">
        <v>24776</v>
      </c>
      <c r="W6576" s="42" t="s">
        <v>34</v>
      </c>
      <c r="X6576" s="43">
        <v>123119621926</v>
      </c>
      <c r="Y6576" s="43">
        <v>45378564870</v>
      </c>
      <c r="Z6576" s="43" t="s">
        <v>7980</v>
      </c>
      <c r="AA6576" s="37" t="str">
        <f>VLOOKUP(J6576, sku!B:C, 2, FALSE)</f>
        <v>Maçarico 915</v>
      </c>
      <c r="AB6576" s="37" t="str">
        <f>VLOOKUP(J6576, sku!B:BM, 64, FALSE)</f>
        <v>Importação</v>
      </c>
      <c r="AC6576" s="37" t="str">
        <f>LEFT(pedidos[[#This Row],[SKU]],3)</f>
        <v>1MA</v>
      </c>
      <c r="AD6576" s="37" t="str" cm="1">
        <f t="array" aca="1" ref="AD6576" ca="1">IFERROR(
  INDEX(
    montadora[Montadora],
    MATCH(TRUE,LEFT(J6954,NÚCARACT(montadora[SKU Parcial]))=montadora[SKU Parcial],0)
  ),
  ""
)</f>
        <v/>
      </c>
    </row>
    <row r="6577" spans="1:30" x14ac:dyDescent="0.25">
      <c r="A6577" s="42" t="s">
        <v>22610</v>
      </c>
      <c r="B6577" s="42" t="s">
        <v>22611</v>
      </c>
      <c r="C6577" s="42" t="s">
        <v>2834</v>
      </c>
      <c r="D6577" s="42" t="s">
        <v>27</v>
      </c>
      <c r="E6577" s="42" t="s">
        <v>1725</v>
      </c>
      <c r="F6577" s="42" t="s">
        <v>1706</v>
      </c>
      <c r="G6577" s="42" t="s">
        <v>11227</v>
      </c>
      <c r="H6577" s="7" t="s">
        <v>30</v>
      </c>
      <c r="I6577" s="42" t="s">
        <v>36</v>
      </c>
      <c r="J6577" s="42" t="s">
        <v>1707</v>
      </c>
      <c r="K6577" s="8" t="s">
        <v>25575</v>
      </c>
      <c r="L6577" s="7" t="s">
        <v>804</v>
      </c>
      <c r="M6577" s="44">
        <v>248.8</v>
      </c>
      <c r="N6577" s="7">
        <v>1</v>
      </c>
      <c r="O6577" s="44">
        <v>248.8</v>
      </c>
      <c r="P6577" s="44">
        <v>105</v>
      </c>
      <c r="Q6577" s="44">
        <v>20.2</v>
      </c>
      <c r="R6577" s="44">
        <v>29.86</v>
      </c>
      <c r="S6577" s="44">
        <v>0</v>
      </c>
      <c r="T6577" s="44">
        <v>24.95</v>
      </c>
      <c r="U6577" s="44">
        <v>68.790000000000006</v>
      </c>
      <c r="V6577" s="49" t="s">
        <v>24398</v>
      </c>
      <c r="W6577" s="42" t="s">
        <v>34</v>
      </c>
      <c r="X6577" s="43">
        <v>120688380433</v>
      </c>
      <c r="Y6577" s="43">
        <v>45292804395</v>
      </c>
      <c r="Z6577" s="43" t="s">
        <v>7980</v>
      </c>
      <c r="AA6577" s="37" t="str">
        <f>VLOOKUP(J6577, sku!B:C, 2, FALSE)</f>
        <v>Travessa Volkswagen - Slim - - - Saveiro Cross - 2010 A 2024 - Preto</v>
      </c>
      <c r="AB6577" s="37" t="str">
        <f>VLOOKUP(J6577, sku!B:BM, 64, FALSE)</f>
        <v>Fabricação</v>
      </c>
      <c r="AC6577" s="37" t="str">
        <f>LEFT(pedidos[[#This Row],[SKU]],3)</f>
        <v>XVW</v>
      </c>
      <c r="AD6577" s="37" t="str" cm="1">
        <f t="array" aca="1" ref="AD6577" ca="1">IFERROR(
  INDEX(
    montadora[Montadora],
    MATCH(TRUE,LEFT(J6955,NÚCARACT(montadora[SKU Parcial]))=montadora[SKU Parcial],0)
  ),
  ""
)</f>
        <v/>
      </c>
    </row>
    <row r="6578" spans="1:30" x14ac:dyDescent="0.25">
      <c r="A6578" s="42" t="s">
        <v>22612</v>
      </c>
      <c r="B6578" s="42" t="s">
        <v>36</v>
      </c>
      <c r="C6578" s="42" t="s">
        <v>22613</v>
      </c>
      <c r="D6578" s="42" t="s">
        <v>27</v>
      </c>
      <c r="E6578" s="42" t="s">
        <v>1725</v>
      </c>
      <c r="F6578" s="42" t="s">
        <v>1706</v>
      </c>
      <c r="G6578" s="42" t="s">
        <v>11227</v>
      </c>
      <c r="H6578" s="7" t="s">
        <v>30</v>
      </c>
      <c r="I6578" s="42" t="s">
        <v>31</v>
      </c>
      <c r="J6578" s="42" t="s">
        <v>1876</v>
      </c>
      <c r="K6578" s="8" t="s">
        <v>25599</v>
      </c>
      <c r="L6578" s="7" t="s">
        <v>804</v>
      </c>
      <c r="M6578" s="44">
        <v>248.8</v>
      </c>
      <c r="N6578" s="7">
        <v>1</v>
      </c>
      <c r="O6578" s="44">
        <v>248.8</v>
      </c>
      <c r="P6578" s="44">
        <v>105</v>
      </c>
      <c r="Q6578" s="44">
        <v>20.2</v>
      </c>
      <c r="R6578" s="44">
        <v>29.86</v>
      </c>
      <c r="S6578" s="44">
        <v>0</v>
      </c>
      <c r="T6578" s="44">
        <v>24.95</v>
      </c>
      <c r="U6578" s="44">
        <v>68.790000000000006</v>
      </c>
      <c r="V6578" s="49" t="s">
        <v>24398</v>
      </c>
      <c r="W6578" s="42" t="s">
        <v>34</v>
      </c>
      <c r="X6578" s="43">
        <v>121004216975</v>
      </c>
      <c r="Y6578" s="43">
        <v>45307593847</v>
      </c>
      <c r="Z6578" s="43" t="s">
        <v>7980</v>
      </c>
      <c r="AA6578" s="37" t="str">
        <f>VLOOKUP(J6578, sku!B:C, 2, FALSE)</f>
        <v>Travessa Volkswagen - Slim - - - Saveiro Cross - 2010 A 2024 - Prata</v>
      </c>
      <c r="AB6578" s="37" t="str">
        <f>VLOOKUP(J6578, sku!B:BM, 64, FALSE)</f>
        <v>Fabricação</v>
      </c>
      <c r="AC6578" s="37" t="str">
        <f>LEFT(pedidos[[#This Row],[SKU]],3)</f>
        <v>XVW</v>
      </c>
      <c r="AD6578" s="37" t="str" cm="1">
        <f t="array" aca="1" ref="AD6578" ca="1">IFERROR(
  INDEX(
    montadora[Montadora],
    MATCH(TRUE,LEFT(J6956,NÚCARACT(montadora[SKU Parcial]))=montadora[SKU Parcial],0)
  ),
  ""
)</f>
        <v/>
      </c>
    </row>
    <row r="6579" spans="1:30" x14ac:dyDescent="0.25">
      <c r="A6579" s="42" t="s">
        <v>22614</v>
      </c>
      <c r="B6579" s="42" t="s">
        <v>36</v>
      </c>
      <c r="C6579" s="42" t="s">
        <v>22615</v>
      </c>
      <c r="D6579" s="42" t="s">
        <v>191</v>
      </c>
      <c r="E6579" s="42" t="s">
        <v>1725</v>
      </c>
      <c r="F6579" s="42" t="s">
        <v>1706</v>
      </c>
      <c r="G6579" s="42" t="s">
        <v>11227</v>
      </c>
      <c r="H6579" s="7" t="s">
        <v>30</v>
      </c>
      <c r="I6579" s="42" t="s">
        <v>31</v>
      </c>
      <c r="J6579" s="42" t="s">
        <v>1876</v>
      </c>
      <c r="K6579" s="8" t="s">
        <v>25599</v>
      </c>
      <c r="L6579" s="7" t="s">
        <v>804</v>
      </c>
      <c r="M6579" s="44">
        <v>248.8</v>
      </c>
      <c r="N6579" s="7">
        <v>1</v>
      </c>
      <c r="O6579" s="44">
        <v>248.8</v>
      </c>
      <c r="P6579" s="44">
        <v>105</v>
      </c>
      <c r="Q6579" s="44">
        <v>20.2</v>
      </c>
      <c r="R6579" s="44">
        <v>29.86</v>
      </c>
      <c r="S6579" s="44">
        <v>0</v>
      </c>
      <c r="T6579" s="44">
        <v>24.95</v>
      </c>
      <c r="U6579" s="44">
        <v>68.790000000000006</v>
      </c>
      <c r="V6579" s="49" t="s">
        <v>24398</v>
      </c>
      <c r="W6579" s="42" t="s">
        <v>34</v>
      </c>
      <c r="X6579" s="43">
        <v>121073621301</v>
      </c>
      <c r="Y6579" s="43">
        <v>45310852340</v>
      </c>
      <c r="Z6579" s="43" t="s">
        <v>7980</v>
      </c>
      <c r="AA6579" s="37" t="str">
        <f>VLOOKUP(J6579, sku!B:C, 2, FALSE)</f>
        <v>Travessa Volkswagen - Slim - - - Saveiro Cross - 2010 A 2024 - Prata</v>
      </c>
      <c r="AB6579" s="37" t="str">
        <f>VLOOKUP(J6579, sku!B:BM, 64, FALSE)</f>
        <v>Fabricação</v>
      </c>
      <c r="AC6579" s="37" t="str">
        <f>LEFT(pedidos[[#This Row],[SKU]],3)</f>
        <v>XVW</v>
      </c>
      <c r="AD6579" s="37" t="str" cm="1">
        <f t="array" aca="1" ref="AD6579" ca="1">IFERROR(
  INDEX(
    montadora[Montadora],
    MATCH(TRUE,LEFT(J6957,NÚCARACT(montadora[SKU Parcial]))=montadora[SKU Parcial],0)
  ),
  ""
)</f>
        <v/>
      </c>
    </row>
    <row r="6580" spans="1:30" x14ac:dyDescent="0.25">
      <c r="A6580" s="42" t="s">
        <v>22616</v>
      </c>
      <c r="B6580" s="42" t="s">
        <v>22617</v>
      </c>
      <c r="C6580" s="42" t="s">
        <v>22618</v>
      </c>
      <c r="D6580" s="42" t="s">
        <v>319</v>
      </c>
      <c r="E6580" s="42" t="s">
        <v>1725</v>
      </c>
      <c r="F6580" s="42" t="s">
        <v>1706</v>
      </c>
      <c r="G6580" s="42" t="s">
        <v>11227</v>
      </c>
      <c r="H6580" s="7" t="s">
        <v>30</v>
      </c>
      <c r="I6580" s="42" t="s">
        <v>31</v>
      </c>
      <c r="J6580" s="42" t="s">
        <v>1876</v>
      </c>
      <c r="K6580" s="8" t="s">
        <v>25576</v>
      </c>
      <c r="L6580" s="7" t="s">
        <v>804</v>
      </c>
      <c r="M6580" s="44">
        <v>248.8</v>
      </c>
      <c r="N6580" s="7">
        <v>1</v>
      </c>
      <c r="O6580" s="44">
        <v>248.8</v>
      </c>
      <c r="P6580" s="44">
        <v>105</v>
      </c>
      <c r="Q6580" s="44">
        <v>20.2</v>
      </c>
      <c r="R6580" s="44">
        <v>29.86</v>
      </c>
      <c r="S6580" s="44">
        <v>0</v>
      </c>
      <c r="T6580" s="44">
        <v>24.95</v>
      </c>
      <c r="U6580" s="44">
        <v>68.790000000000006</v>
      </c>
      <c r="V6580" s="49" t="s">
        <v>24398</v>
      </c>
      <c r="W6580" s="42" t="s">
        <v>34</v>
      </c>
      <c r="X6580" s="43">
        <v>121681753354</v>
      </c>
      <c r="Y6580" s="43">
        <v>45313903665</v>
      </c>
      <c r="Z6580" s="43" t="s">
        <v>7980</v>
      </c>
      <c r="AA6580" s="37" t="str">
        <f>VLOOKUP(J6580, sku!B:C, 2, FALSE)</f>
        <v>Travessa Volkswagen - Slim - - - Saveiro Cross - 2010 A 2024 - Prata</v>
      </c>
      <c r="AB6580" s="37" t="str">
        <f>VLOOKUP(J6580, sku!B:BM, 64, FALSE)</f>
        <v>Fabricação</v>
      </c>
      <c r="AC6580" s="37" t="str">
        <f>LEFT(pedidos[[#This Row],[SKU]],3)</f>
        <v>XVW</v>
      </c>
      <c r="AD6580" s="37" t="str" cm="1">
        <f t="array" aca="1" ref="AD6580" ca="1">IFERROR(
  INDEX(
    montadora[Montadora],
    MATCH(TRUE,LEFT(J6958,NÚCARACT(montadora[SKU Parcial]))=montadora[SKU Parcial],0)
  ),
  ""
)</f>
        <v/>
      </c>
    </row>
    <row r="6581" spans="1:30" x14ac:dyDescent="0.25">
      <c r="A6581" s="42" t="s">
        <v>22619</v>
      </c>
      <c r="B6581" s="42" t="s">
        <v>22620</v>
      </c>
      <c r="C6581" s="42" t="s">
        <v>22621</v>
      </c>
      <c r="D6581" s="42" t="s">
        <v>27</v>
      </c>
      <c r="E6581" s="42" t="s">
        <v>1725</v>
      </c>
      <c r="F6581" s="42" t="s">
        <v>1706</v>
      </c>
      <c r="G6581" s="42" t="s">
        <v>11227</v>
      </c>
      <c r="H6581" s="7" t="s">
        <v>30</v>
      </c>
      <c r="I6581" s="42" t="s">
        <v>36</v>
      </c>
      <c r="J6581" s="42" t="s">
        <v>1876</v>
      </c>
      <c r="K6581" s="8" t="s">
        <v>25576</v>
      </c>
      <c r="L6581" s="7" t="s">
        <v>804</v>
      </c>
      <c r="M6581" s="44">
        <v>248.8</v>
      </c>
      <c r="N6581" s="7">
        <v>1</v>
      </c>
      <c r="O6581" s="44">
        <v>248.8</v>
      </c>
      <c r="P6581" s="44">
        <v>105</v>
      </c>
      <c r="Q6581" s="44">
        <v>20.2</v>
      </c>
      <c r="R6581" s="44">
        <v>29.86</v>
      </c>
      <c r="S6581" s="44">
        <v>0</v>
      </c>
      <c r="T6581" s="44">
        <v>24.95</v>
      </c>
      <c r="U6581" s="44">
        <v>68.790000000000006</v>
      </c>
      <c r="V6581" s="49" t="s">
        <v>24398</v>
      </c>
      <c r="W6581" s="42" t="s">
        <v>34</v>
      </c>
      <c r="X6581" s="43">
        <v>121717474010</v>
      </c>
      <c r="Y6581" s="43">
        <v>45315327044</v>
      </c>
      <c r="Z6581" s="43" t="s">
        <v>7980</v>
      </c>
      <c r="AA6581" s="37" t="str">
        <f>VLOOKUP(J6581, sku!B:C, 2, FALSE)</f>
        <v>Travessa Volkswagen - Slim - - - Saveiro Cross - 2010 A 2024 - Prata</v>
      </c>
      <c r="AB6581" s="37" t="str">
        <f>VLOOKUP(J6581, sku!B:BM, 64, FALSE)</f>
        <v>Fabricação</v>
      </c>
      <c r="AC6581" s="37" t="str">
        <f>LEFT(pedidos[[#This Row],[SKU]],3)</f>
        <v>XVW</v>
      </c>
      <c r="AD6581" s="37" t="str" cm="1">
        <f t="array" aca="1" ref="AD6581" ca="1">IFERROR(
  INDEX(
    montadora[Montadora],
    MATCH(TRUE,LEFT(J6959,NÚCARACT(montadora[SKU Parcial]))=montadora[SKU Parcial],0)
  ),
  ""
)</f>
        <v/>
      </c>
    </row>
    <row r="6582" spans="1:30" x14ac:dyDescent="0.25">
      <c r="A6582" s="42" t="s">
        <v>23690</v>
      </c>
      <c r="B6582" s="42" t="s">
        <v>36</v>
      </c>
      <c r="C6582" s="42" t="s">
        <v>23691</v>
      </c>
      <c r="D6582" s="42" t="s">
        <v>950</v>
      </c>
      <c r="E6582" s="42" t="s">
        <v>1725</v>
      </c>
      <c r="F6582" s="42" t="s">
        <v>1706</v>
      </c>
      <c r="G6582" s="42" t="s">
        <v>11227</v>
      </c>
      <c r="H6582" s="7" t="s">
        <v>30</v>
      </c>
      <c r="I6582" s="42" t="s">
        <v>31</v>
      </c>
      <c r="J6582" s="42" t="s">
        <v>1707</v>
      </c>
      <c r="K6582" s="8" t="s">
        <v>25600</v>
      </c>
      <c r="L6582" s="7" t="s">
        <v>804</v>
      </c>
      <c r="M6582" s="44">
        <v>248.8</v>
      </c>
      <c r="N6582" s="7">
        <v>1</v>
      </c>
      <c r="O6582" s="44">
        <v>248.8</v>
      </c>
      <c r="P6582" s="44">
        <v>105</v>
      </c>
      <c r="Q6582" s="44">
        <v>20.2</v>
      </c>
      <c r="R6582" s="44">
        <v>29.86</v>
      </c>
      <c r="S6582" s="44">
        <v>0</v>
      </c>
      <c r="T6582" s="44">
        <v>24.95</v>
      </c>
      <c r="U6582" s="44">
        <v>68.790000000000006</v>
      </c>
      <c r="V6582" s="49" t="s">
        <v>24398</v>
      </c>
      <c r="W6582" s="42" t="s">
        <v>34</v>
      </c>
      <c r="X6582" s="43">
        <v>121880294176</v>
      </c>
      <c r="Y6582" s="43">
        <v>45322011789</v>
      </c>
      <c r="Z6582" s="43" t="s">
        <v>7980</v>
      </c>
      <c r="AA6582" s="37" t="str">
        <f>VLOOKUP(J6582, sku!B:C, 2, FALSE)</f>
        <v>Travessa Volkswagen - Slim - - - Saveiro Cross - 2010 A 2024 - Preto</v>
      </c>
      <c r="AB6582" s="37" t="str">
        <f>VLOOKUP(J6582, sku!B:BM, 64, FALSE)</f>
        <v>Fabricação</v>
      </c>
      <c r="AC6582" s="37" t="str">
        <f>LEFT(pedidos[[#This Row],[SKU]],3)</f>
        <v>XVW</v>
      </c>
      <c r="AD6582" s="37" t="str" cm="1">
        <f t="array" aca="1" ref="AD6582" ca="1">IFERROR(
  INDEX(
    montadora[Montadora],
    MATCH(TRUE,LEFT(J6960,NÚCARACT(montadora[SKU Parcial]))=montadora[SKU Parcial],0)
  ),
  ""
)</f>
        <v/>
      </c>
    </row>
    <row r="6583" spans="1:30" x14ac:dyDescent="0.25">
      <c r="A6583" s="42" t="s">
        <v>25245</v>
      </c>
      <c r="B6583" s="42" t="s">
        <v>25246</v>
      </c>
      <c r="C6583" s="42" t="s">
        <v>212</v>
      </c>
      <c r="D6583" s="42" t="s">
        <v>38</v>
      </c>
      <c r="E6583" s="42" t="s">
        <v>66</v>
      </c>
      <c r="F6583" s="42" t="s">
        <v>67</v>
      </c>
      <c r="G6583" s="42" t="s">
        <v>11227</v>
      </c>
      <c r="H6583" s="7" t="s">
        <v>30</v>
      </c>
      <c r="I6583" s="42" t="s">
        <v>31</v>
      </c>
      <c r="J6583" s="42" t="s">
        <v>354</v>
      </c>
      <c r="K6583" s="8" t="s">
        <v>25126</v>
      </c>
      <c r="L6583" s="7" t="s">
        <v>11229</v>
      </c>
      <c r="M6583" s="44">
        <v>248.8</v>
      </c>
      <c r="N6583" s="7">
        <v>1</v>
      </c>
      <c r="O6583" s="44">
        <v>248.8</v>
      </c>
      <c r="P6583" s="44">
        <v>105</v>
      </c>
      <c r="Q6583" s="44">
        <v>20.2</v>
      </c>
      <c r="R6583" s="44">
        <v>29.86</v>
      </c>
      <c r="S6583" s="44">
        <v>0</v>
      </c>
      <c r="T6583" s="44">
        <v>24.95</v>
      </c>
      <c r="U6583" s="44">
        <v>68.790000000000006</v>
      </c>
      <c r="V6583" s="49" t="s">
        <v>24398</v>
      </c>
      <c r="W6583" s="42" t="s">
        <v>34</v>
      </c>
      <c r="X6583" s="43">
        <v>123217550922</v>
      </c>
      <c r="Y6583" s="43">
        <v>45382600899</v>
      </c>
      <c r="Z6583" s="43" t="s">
        <v>7980</v>
      </c>
      <c r="AA6583" s="37" t="str">
        <f>VLOOKUP(J6583, sku!B:C, 2, FALSE)</f>
        <v>Travessa Chevrolet - Slim - - - Spin - 2012 A 2024 - Preto</v>
      </c>
      <c r="AB6583" s="37" t="str">
        <f>VLOOKUP(J6583, sku!B:BM, 64, FALSE)</f>
        <v>Fabricação</v>
      </c>
      <c r="AC6583" s="37" t="str">
        <f>LEFT(pedidos[[#This Row],[SKU]],3)</f>
        <v>XGM</v>
      </c>
      <c r="AD6583" s="37" t="str" cm="1">
        <f t="array" aca="1" ref="AD6583" ca="1">IFERROR(
  INDEX(
    montadora[Montadora],
    MATCH(TRUE,LEFT(J6961,NÚCARACT(montadora[SKU Parcial]))=montadora[SKU Parcial],0)
  ),
  ""
)</f>
        <v/>
      </c>
    </row>
    <row r="6584" spans="1:30" x14ac:dyDescent="0.25">
      <c r="A6584" s="42" t="s">
        <v>25247</v>
      </c>
      <c r="B6584" s="42" t="s">
        <v>36</v>
      </c>
      <c r="C6584" s="42" t="s">
        <v>25248</v>
      </c>
      <c r="D6584" s="42" t="s">
        <v>319</v>
      </c>
      <c r="E6584" s="42" t="s">
        <v>66</v>
      </c>
      <c r="F6584" s="42" t="s">
        <v>71</v>
      </c>
      <c r="G6584" s="42" t="s">
        <v>11227</v>
      </c>
      <c r="H6584" s="7" t="s">
        <v>30</v>
      </c>
      <c r="I6584" s="42" t="s">
        <v>31</v>
      </c>
      <c r="J6584" s="42" t="s">
        <v>396</v>
      </c>
      <c r="K6584" s="8" t="s">
        <v>25106</v>
      </c>
      <c r="L6584" s="7" t="s">
        <v>11229</v>
      </c>
      <c r="M6584" s="44">
        <v>248.8</v>
      </c>
      <c r="N6584" s="7">
        <v>1</v>
      </c>
      <c r="O6584" s="44">
        <v>248.8</v>
      </c>
      <c r="P6584" s="44">
        <v>105</v>
      </c>
      <c r="Q6584" s="44">
        <v>20.2</v>
      </c>
      <c r="R6584" s="44">
        <v>29.86</v>
      </c>
      <c r="S6584" s="44">
        <v>0</v>
      </c>
      <c r="T6584" s="44">
        <v>24.95</v>
      </c>
      <c r="U6584" s="44">
        <v>68.790000000000006</v>
      </c>
      <c r="V6584" s="49" t="s">
        <v>24398</v>
      </c>
      <c r="W6584" s="42" t="s">
        <v>34</v>
      </c>
      <c r="X6584" s="43">
        <v>123447035448</v>
      </c>
      <c r="Y6584" s="43">
        <v>45392154188</v>
      </c>
      <c r="Z6584" s="43" t="s">
        <v>7980</v>
      </c>
      <c r="AA6584" s="37" t="str">
        <f>VLOOKUP(J6584, sku!B:C, 2, FALSE)</f>
        <v>Travessa Chevrolet - Slim - - - Montana - 2023+ - Prata</v>
      </c>
      <c r="AB6584" s="37" t="str">
        <f>VLOOKUP(J6584, sku!B:BM, 64, FALSE)</f>
        <v>Fabricação</v>
      </c>
      <c r="AC6584" s="37" t="str">
        <f>LEFT(pedidos[[#This Row],[SKU]],3)</f>
        <v>XGM</v>
      </c>
      <c r="AD6584" s="37" t="str" cm="1">
        <f t="array" aca="1" ref="AD6584" ca="1">IFERROR(
  INDEX(
    montadora[Montadora],
    MATCH(TRUE,LEFT(J6962,NÚCARACT(montadora[SKU Parcial]))=montadora[SKU Parcial],0)
  ),
  ""
)</f>
        <v/>
      </c>
    </row>
    <row r="6585" spans="1:30" x14ac:dyDescent="0.25">
      <c r="A6585" s="42" t="s">
        <v>25249</v>
      </c>
      <c r="B6585" s="42" t="s">
        <v>25250</v>
      </c>
      <c r="C6585" s="42" t="s">
        <v>850</v>
      </c>
      <c r="D6585" s="42" t="s">
        <v>191</v>
      </c>
      <c r="E6585" s="42" t="s">
        <v>66</v>
      </c>
      <c r="F6585" s="42" t="s">
        <v>67</v>
      </c>
      <c r="G6585" s="42" t="s">
        <v>11227</v>
      </c>
      <c r="H6585" s="7" t="s">
        <v>30</v>
      </c>
      <c r="I6585" s="42" t="s">
        <v>31</v>
      </c>
      <c r="J6585" s="42" t="s">
        <v>68</v>
      </c>
      <c r="K6585" s="8" t="s">
        <v>25106</v>
      </c>
      <c r="L6585" s="7" t="s">
        <v>11229</v>
      </c>
      <c r="M6585" s="44">
        <v>248.8</v>
      </c>
      <c r="N6585" s="7">
        <v>1</v>
      </c>
      <c r="O6585" s="44">
        <v>248.8</v>
      </c>
      <c r="P6585" s="44">
        <v>105</v>
      </c>
      <c r="Q6585" s="44">
        <v>20.2</v>
      </c>
      <c r="R6585" s="44">
        <v>29.86</v>
      </c>
      <c r="S6585" s="44">
        <v>0</v>
      </c>
      <c r="T6585" s="44">
        <v>24.95</v>
      </c>
      <c r="U6585" s="44">
        <v>68.790000000000006</v>
      </c>
      <c r="V6585" s="49" t="s">
        <v>24398</v>
      </c>
      <c r="W6585" s="42" t="s">
        <v>34</v>
      </c>
      <c r="X6585" s="43">
        <v>122933465143</v>
      </c>
      <c r="Y6585" s="43">
        <v>45392877174</v>
      </c>
      <c r="Z6585" s="43" t="s">
        <v>7980</v>
      </c>
      <c r="AA6585" s="37" t="str">
        <f>VLOOKUP(J6585, sku!B:C, 2, FALSE)</f>
        <v>Travessa Chevrolet - Slim - - - Montana - 2023+ - Preto</v>
      </c>
      <c r="AB6585" s="37" t="str">
        <f>VLOOKUP(J6585, sku!B:BM, 64, FALSE)</f>
        <v>Fabricação</v>
      </c>
      <c r="AC6585" s="37" t="str">
        <f>LEFT(pedidos[[#This Row],[SKU]],3)</f>
        <v>XGM</v>
      </c>
      <c r="AD6585" s="37" t="str" cm="1">
        <f t="array" aca="1" ref="AD6585" ca="1">IFERROR(
  INDEX(
    montadora[Montadora],
    MATCH(TRUE,LEFT(J6963,NÚCARACT(montadora[SKU Parcial]))=montadora[SKU Parcial],0)
  ),
  ""
)</f>
        <v/>
      </c>
    </row>
    <row r="6586" spans="1:30" x14ac:dyDescent="0.25">
      <c r="A6586" s="42" t="s">
        <v>25832</v>
      </c>
      <c r="B6586" s="42" t="s">
        <v>36</v>
      </c>
      <c r="C6586" s="42" t="s">
        <v>25833</v>
      </c>
      <c r="D6586" s="42" t="s">
        <v>658</v>
      </c>
      <c r="E6586" s="42" t="s">
        <v>66</v>
      </c>
      <c r="F6586" s="42" t="s">
        <v>71</v>
      </c>
      <c r="G6586" s="42" t="s">
        <v>11227</v>
      </c>
      <c r="H6586" s="7" t="s">
        <v>30</v>
      </c>
      <c r="I6586" s="42" t="s">
        <v>31</v>
      </c>
      <c r="J6586" s="42" t="s">
        <v>343</v>
      </c>
      <c r="K6586" s="8" t="s">
        <v>25539</v>
      </c>
      <c r="L6586" s="7" t="s">
        <v>11229</v>
      </c>
      <c r="M6586" s="44">
        <v>248.8</v>
      </c>
      <c r="N6586" s="7">
        <v>1</v>
      </c>
      <c r="O6586" s="44">
        <v>248.8</v>
      </c>
      <c r="P6586" s="44">
        <v>105</v>
      </c>
      <c r="Q6586" s="44">
        <v>20.2</v>
      </c>
      <c r="R6586" s="44">
        <v>29.86</v>
      </c>
      <c r="S6586" s="44">
        <v>0</v>
      </c>
      <c r="T6586" s="44">
        <v>24.95</v>
      </c>
      <c r="U6586" s="44">
        <v>68.790000000000006</v>
      </c>
      <c r="V6586" s="49" t="s">
        <v>24398</v>
      </c>
      <c r="W6586" s="42" t="s">
        <v>34</v>
      </c>
      <c r="X6586" s="43">
        <v>123928816798</v>
      </c>
      <c r="Y6586" s="43">
        <v>45414955514</v>
      </c>
      <c r="Z6586" s="43" t="s">
        <v>7980</v>
      </c>
      <c r="AA6586" s="37" t="str">
        <f>VLOOKUP(J6586, sku!B:C, 2, FALSE)</f>
        <v>Travessa Chevrolet - Slim - - - Tracker - 2020 A 2024 - Grafite</v>
      </c>
      <c r="AB6586" s="37" t="str">
        <f>VLOOKUP(J6586, sku!B:BM, 64, FALSE)</f>
        <v>Fabricação</v>
      </c>
      <c r="AC6586" s="37" t="str">
        <f>LEFT(pedidos[[#This Row],[SKU]],3)</f>
        <v>XGM</v>
      </c>
      <c r="AD6586" s="37" t="str" cm="1">
        <f t="array" aca="1" ref="AD6586" ca="1">IFERROR(
  INDEX(
    montadora[Montadora],
    MATCH(TRUE,LEFT(J6964,NÚCARACT(montadora[SKU Parcial]))=montadora[SKU Parcial],0)
  ),
  ""
)</f>
        <v/>
      </c>
    </row>
    <row r="6587" spans="1:30" x14ac:dyDescent="0.25">
      <c r="A6587" s="42" t="s">
        <v>25834</v>
      </c>
      <c r="B6587" s="42" t="s">
        <v>36</v>
      </c>
      <c r="C6587" s="42" t="s">
        <v>85</v>
      </c>
      <c r="D6587" s="42" t="s">
        <v>45</v>
      </c>
      <c r="E6587" s="42" t="s">
        <v>1725</v>
      </c>
      <c r="F6587" s="42" t="s">
        <v>1706</v>
      </c>
      <c r="G6587" s="42" t="s">
        <v>11227</v>
      </c>
      <c r="H6587" s="7" t="s">
        <v>30</v>
      </c>
      <c r="I6587" s="42" t="s">
        <v>36</v>
      </c>
      <c r="J6587" s="42" t="s">
        <v>1876</v>
      </c>
      <c r="K6587" s="8" t="s">
        <v>25535</v>
      </c>
      <c r="L6587" s="7" t="s">
        <v>804</v>
      </c>
      <c r="M6587" s="44">
        <v>248.8</v>
      </c>
      <c r="N6587" s="7">
        <v>1</v>
      </c>
      <c r="O6587" s="44">
        <v>248.8</v>
      </c>
      <c r="P6587" s="44">
        <v>105</v>
      </c>
      <c r="Q6587" s="44">
        <v>20.2</v>
      </c>
      <c r="R6587" s="44">
        <v>29.86</v>
      </c>
      <c r="S6587" s="44">
        <v>0</v>
      </c>
      <c r="T6587" s="44">
        <v>24.95</v>
      </c>
      <c r="U6587" s="44">
        <v>68.790000000000006</v>
      </c>
      <c r="V6587" s="49" t="s">
        <v>24398</v>
      </c>
      <c r="W6587" s="42" t="s">
        <v>34</v>
      </c>
      <c r="X6587" s="43">
        <v>123952222812</v>
      </c>
      <c r="Y6587" s="43">
        <v>45416281270</v>
      </c>
      <c r="Z6587" s="43" t="s">
        <v>7980</v>
      </c>
      <c r="AA6587" s="37" t="str">
        <f>VLOOKUP(J6587, sku!B:C, 2, FALSE)</f>
        <v>Travessa Volkswagen - Slim - - - Saveiro Cross - 2010 A 2024 - Prata</v>
      </c>
      <c r="AB6587" s="37" t="str">
        <f>VLOOKUP(J6587, sku!B:BM, 64, FALSE)</f>
        <v>Fabricação</v>
      </c>
      <c r="AC6587" s="37" t="str">
        <f>LEFT(pedidos[[#This Row],[SKU]],3)</f>
        <v>XVW</v>
      </c>
      <c r="AD6587" s="37" t="str" cm="1">
        <f t="array" aca="1" ref="AD6587" ca="1">IFERROR(
  INDEX(
    montadora[Montadora],
    MATCH(TRUE,LEFT(J6965,NÚCARACT(montadora[SKU Parcial]))=montadora[SKU Parcial],0)
  ),
  ""
)</f>
        <v/>
      </c>
    </row>
    <row r="6588" spans="1:30" x14ac:dyDescent="0.25">
      <c r="A6588" s="42" t="s">
        <v>25835</v>
      </c>
      <c r="B6588" s="42" t="s">
        <v>25836</v>
      </c>
      <c r="C6588" s="42" t="s">
        <v>22330</v>
      </c>
      <c r="D6588" s="42" t="s">
        <v>45</v>
      </c>
      <c r="E6588" s="42" t="s">
        <v>1725</v>
      </c>
      <c r="F6588" s="42" t="s">
        <v>1706</v>
      </c>
      <c r="G6588" s="42" t="s">
        <v>11227</v>
      </c>
      <c r="H6588" s="7" t="s">
        <v>30</v>
      </c>
      <c r="I6588" s="42" t="s">
        <v>36</v>
      </c>
      <c r="J6588" s="42" t="s">
        <v>1876</v>
      </c>
      <c r="K6588" s="8" t="s">
        <v>25561</v>
      </c>
      <c r="L6588" s="7" t="s">
        <v>804</v>
      </c>
      <c r="M6588" s="44">
        <v>248.8</v>
      </c>
      <c r="N6588" s="7">
        <v>1</v>
      </c>
      <c r="O6588" s="44">
        <v>248.8</v>
      </c>
      <c r="P6588" s="44">
        <v>105</v>
      </c>
      <c r="Q6588" s="44">
        <v>20.2</v>
      </c>
      <c r="R6588" s="44">
        <v>29.86</v>
      </c>
      <c r="S6588" s="44">
        <v>0</v>
      </c>
      <c r="T6588" s="44">
        <v>24.95</v>
      </c>
      <c r="U6588" s="44">
        <v>68.790000000000006</v>
      </c>
      <c r="V6588" s="49" t="s">
        <v>24398</v>
      </c>
      <c r="W6588" s="42" t="s">
        <v>34</v>
      </c>
      <c r="X6588" s="43">
        <v>123613124623</v>
      </c>
      <c r="Y6588" s="43">
        <v>45424904599</v>
      </c>
      <c r="Z6588" s="43" t="s">
        <v>7980</v>
      </c>
      <c r="AA6588" s="37" t="str">
        <f>VLOOKUP(J6588, sku!B:C, 2, FALSE)</f>
        <v>Travessa Volkswagen - Slim - - - Saveiro Cross - 2010 A 2024 - Prata</v>
      </c>
      <c r="AB6588" s="37" t="str">
        <f>VLOOKUP(J6588, sku!B:BM, 64, FALSE)</f>
        <v>Fabricação</v>
      </c>
      <c r="AC6588" s="37" t="str">
        <f>LEFT(pedidos[[#This Row],[SKU]],3)</f>
        <v>XVW</v>
      </c>
      <c r="AD6588" s="37" t="str" cm="1">
        <f t="array" aca="1" ref="AD6588" ca="1">IFERROR(
  INDEX(
    montadora[Montadora],
    MATCH(TRUE,LEFT(J6966,NÚCARACT(montadora[SKU Parcial]))=montadora[SKU Parcial],0)
  ),
  ""
)</f>
        <v/>
      </c>
    </row>
    <row r="6589" spans="1:30" x14ac:dyDescent="0.25">
      <c r="A6589" s="42" t="s">
        <v>25837</v>
      </c>
      <c r="B6589" s="42" t="s">
        <v>25838</v>
      </c>
      <c r="C6589" s="42" t="s">
        <v>665</v>
      </c>
      <c r="D6589" s="42" t="s">
        <v>27</v>
      </c>
      <c r="E6589" s="42" t="s">
        <v>66</v>
      </c>
      <c r="F6589" s="42" t="s">
        <v>71</v>
      </c>
      <c r="G6589" s="42" t="s">
        <v>11227</v>
      </c>
      <c r="H6589" s="7" t="s">
        <v>30</v>
      </c>
      <c r="I6589" s="42" t="s">
        <v>36</v>
      </c>
      <c r="J6589" s="42" t="s">
        <v>392</v>
      </c>
      <c r="K6589" s="8" t="s">
        <v>25555</v>
      </c>
      <c r="L6589" s="7" t="s">
        <v>11229</v>
      </c>
      <c r="M6589" s="44">
        <v>248.8</v>
      </c>
      <c r="N6589" s="7">
        <v>1</v>
      </c>
      <c r="O6589" s="44">
        <v>248.8</v>
      </c>
      <c r="P6589" s="44">
        <v>105</v>
      </c>
      <c r="Q6589" s="44">
        <v>20.2</v>
      </c>
      <c r="R6589" s="44">
        <v>29.86</v>
      </c>
      <c r="S6589" s="44">
        <v>0</v>
      </c>
      <c r="T6589" s="44">
        <v>24.95</v>
      </c>
      <c r="U6589" s="44">
        <v>68.790000000000006</v>
      </c>
      <c r="V6589" s="49" t="s">
        <v>24398</v>
      </c>
      <c r="W6589" s="42" t="s">
        <v>34</v>
      </c>
      <c r="X6589" s="43">
        <v>123849969633</v>
      </c>
      <c r="Y6589" s="43">
        <v>45434574995</v>
      </c>
      <c r="Z6589" s="43" t="s">
        <v>7980</v>
      </c>
      <c r="AA6589" s="37" t="str">
        <f>VLOOKUP(J6589, sku!B:C, 2, FALSE)</f>
        <v>Travessa Chevrolet - Slim - - - S10 - 2014 A 2025 - Preto</v>
      </c>
      <c r="AB6589" s="37" t="str">
        <f>VLOOKUP(J6589, sku!B:BM, 64, FALSE)</f>
        <v>Fabricação</v>
      </c>
      <c r="AC6589" s="37" t="str">
        <f>LEFT(pedidos[[#This Row],[SKU]],3)</f>
        <v>XGM</v>
      </c>
      <c r="AD6589" s="37" t="str" cm="1">
        <f t="array" aca="1" ref="AD6589" ca="1">IFERROR(
  INDEX(
    montadora[Montadora],
    MATCH(TRUE,LEFT(J6967,NÚCARACT(montadora[SKU Parcial]))=montadora[SKU Parcial],0)
  ),
  ""
)</f>
        <v/>
      </c>
    </row>
    <row r="6590" spans="1:30" x14ac:dyDescent="0.25">
      <c r="A6590" s="42" t="s">
        <v>23685</v>
      </c>
      <c r="B6590" s="42" t="s">
        <v>23686</v>
      </c>
      <c r="C6590" s="42" t="s">
        <v>1320</v>
      </c>
      <c r="D6590" s="42" t="s">
        <v>27</v>
      </c>
      <c r="E6590" s="42" t="s">
        <v>3952</v>
      </c>
      <c r="F6590" s="42" t="s">
        <v>581</v>
      </c>
      <c r="G6590" s="42" t="s">
        <v>11228</v>
      </c>
      <c r="H6590" s="7" t="s">
        <v>47</v>
      </c>
      <c r="I6590" s="42" t="s">
        <v>36</v>
      </c>
      <c r="J6590" s="42" t="s">
        <v>19149</v>
      </c>
      <c r="K6590" s="8" t="s">
        <v>25594</v>
      </c>
      <c r="L6590" s="7" t="s">
        <v>11229</v>
      </c>
      <c r="M6590" s="44">
        <v>258.8</v>
      </c>
      <c r="N6590" s="7">
        <v>1</v>
      </c>
      <c r="O6590" s="44">
        <v>258.8</v>
      </c>
      <c r="P6590" s="44">
        <v>105</v>
      </c>
      <c r="Q6590" s="44">
        <v>10.27</v>
      </c>
      <c r="R6590" s="44">
        <v>44</v>
      </c>
      <c r="S6590" s="44">
        <v>0</v>
      </c>
      <c r="T6590" s="44">
        <v>28.45</v>
      </c>
      <c r="U6590" s="44">
        <v>71.08</v>
      </c>
      <c r="V6590" s="49" t="s">
        <v>24779</v>
      </c>
      <c r="W6590" s="42" t="s">
        <v>89</v>
      </c>
      <c r="X6590" s="43">
        <v>122585606922</v>
      </c>
      <c r="Y6590" s="43">
        <v>45352634603</v>
      </c>
      <c r="Z6590" s="43" t="s">
        <v>7980</v>
      </c>
      <c r="AA6590" s="37" t="str">
        <f>VLOOKUP(J6590, sku!B:C, 2, FALSE)</f>
        <v>Travessa Mitsubishi - Slim - - - ASX Outdoor - 2016 - Preto</v>
      </c>
      <c r="AB6590" s="37" t="str">
        <f>VLOOKUP(J6590, sku!B:BM, 64, FALSE)</f>
        <v>Fabricação</v>
      </c>
      <c r="AC6590" s="37" t="str">
        <f>LEFT(pedidos[[#This Row],[SKU]],3)</f>
        <v>XMT</v>
      </c>
      <c r="AD6590" s="37" t="str" cm="1">
        <f t="array" aca="1" ref="AD6590" ca="1">IFERROR(
  INDEX(
    montadora[Montadora],
    MATCH(TRUE,LEFT(J6968,NÚCARACT(montadora[SKU Parcial]))=montadora[SKU Parcial],0)
  ),
  ""
)</f>
        <v/>
      </c>
    </row>
    <row r="6591" spans="1:30" x14ac:dyDescent="0.25">
      <c r="A6591" s="42" t="s">
        <v>23692</v>
      </c>
      <c r="B6591" s="42" t="s">
        <v>23693</v>
      </c>
      <c r="C6591" s="42" t="s">
        <v>23694</v>
      </c>
      <c r="D6591" s="42" t="s">
        <v>420</v>
      </c>
      <c r="E6591" s="42" t="s">
        <v>1901</v>
      </c>
      <c r="F6591" s="42" t="s">
        <v>1902</v>
      </c>
      <c r="G6591" s="42" t="s">
        <v>11227</v>
      </c>
      <c r="H6591" s="7" t="s">
        <v>30</v>
      </c>
      <c r="I6591" s="42" t="s">
        <v>36</v>
      </c>
      <c r="J6591" s="42" t="s">
        <v>1903</v>
      </c>
      <c r="K6591" s="8" t="s">
        <v>25577</v>
      </c>
      <c r="L6591" s="7" t="s">
        <v>11229</v>
      </c>
      <c r="M6591" s="44">
        <v>896.8</v>
      </c>
      <c r="N6591" s="7">
        <v>1</v>
      </c>
      <c r="O6591" s="44">
        <v>896.8</v>
      </c>
      <c r="P6591" s="44">
        <v>426</v>
      </c>
      <c r="Q6591" s="44">
        <v>72.819999999999993</v>
      </c>
      <c r="R6591" s="44">
        <v>107.62</v>
      </c>
      <c r="S6591" s="44">
        <v>0</v>
      </c>
      <c r="T6591" s="44">
        <v>44.45</v>
      </c>
      <c r="U6591" s="44">
        <v>245.91</v>
      </c>
      <c r="V6591" s="49" t="s">
        <v>24401</v>
      </c>
      <c r="W6591" s="42" t="s">
        <v>34</v>
      </c>
      <c r="X6591" s="43">
        <v>122130299319</v>
      </c>
      <c r="Y6591" s="43">
        <v>45355642214</v>
      </c>
      <c r="Z6591" s="43" t="s">
        <v>7980</v>
      </c>
      <c r="AA6591" s="37" t="str">
        <f>VLOOKUP(J6591, sku!B:C, 2, FALSE)</f>
        <v>Travessa Geral - Smart - 1 Gradeado Grande 110 X 90 X 12 cm - - - - - Preto</v>
      </c>
      <c r="AB6591" s="37" t="str">
        <f>VLOOKUP(J6591, sku!B:BM, 64, FALSE)</f>
        <v>Fabricação</v>
      </c>
      <c r="AC6591" s="37" t="str">
        <f>LEFT(pedidos[[#This Row],[SKU]],3)</f>
        <v>1XG</v>
      </c>
      <c r="AD6591" s="37" t="str" cm="1">
        <f t="array" aca="1" ref="AD6591" ca="1">IFERROR(
  INDEX(
    montadora[Montadora],
    MATCH(TRUE,LEFT(J6969,NÚCARACT(montadora[SKU Parcial]))=montadora[SKU Parcial],0)
  ),
  ""
)</f>
        <v/>
      </c>
    </row>
    <row r="6592" spans="1:30" x14ac:dyDescent="0.25">
      <c r="A6592" s="42" t="s">
        <v>24780</v>
      </c>
      <c r="B6592" s="42" t="s">
        <v>24781</v>
      </c>
      <c r="C6592" s="42" t="s">
        <v>921</v>
      </c>
      <c r="D6592" s="42" t="s">
        <v>358</v>
      </c>
      <c r="E6592" s="42" t="s">
        <v>1901</v>
      </c>
      <c r="F6592" s="42" t="s">
        <v>1902</v>
      </c>
      <c r="G6592" s="42" t="s">
        <v>11227</v>
      </c>
      <c r="H6592" s="7" t="s">
        <v>30</v>
      </c>
      <c r="I6592" s="42" t="s">
        <v>36</v>
      </c>
      <c r="J6592" s="42" t="s">
        <v>1903</v>
      </c>
      <c r="K6592" s="8" t="s">
        <v>25096</v>
      </c>
      <c r="L6592" s="7" t="s">
        <v>11229</v>
      </c>
      <c r="M6592" s="44">
        <v>896.8</v>
      </c>
      <c r="N6592" s="7">
        <v>1</v>
      </c>
      <c r="O6592" s="44">
        <v>896.8</v>
      </c>
      <c r="P6592" s="44">
        <v>426</v>
      </c>
      <c r="Q6592" s="44">
        <v>72.819999999999993</v>
      </c>
      <c r="R6592" s="44">
        <v>107.62</v>
      </c>
      <c r="S6592" s="44">
        <v>0</v>
      </c>
      <c r="T6592" s="44">
        <v>44.45</v>
      </c>
      <c r="U6592" s="44">
        <v>245.91</v>
      </c>
      <c r="V6592" s="49" t="s">
        <v>24401</v>
      </c>
      <c r="W6592" s="42" t="s">
        <v>34</v>
      </c>
      <c r="X6592" s="43">
        <v>122474281845</v>
      </c>
      <c r="Y6592" s="43">
        <v>45372503665</v>
      </c>
      <c r="Z6592" s="43" t="s">
        <v>7980</v>
      </c>
      <c r="AA6592" s="37" t="str">
        <f>VLOOKUP(J6592, sku!B:C, 2, FALSE)</f>
        <v>Travessa Geral - Smart - 1 Gradeado Grande 110 X 90 X 12 cm - - - - - Preto</v>
      </c>
      <c r="AB6592" s="37" t="str">
        <f>VLOOKUP(J6592, sku!B:BM, 64, FALSE)</f>
        <v>Fabricação</v>
      </c>
      <c r="AC6592" s="37" t="str">
        <f>LEFT(pedidos[[#This Row],[SKU]],3)</f>
        <v>1XG</v>
      </c>
      <c r="AD6592" s="37" t="str" cm="1">
        <f t="array" aca="1" ref="AD6592" ca="1">IFERROR(
  INDEX(
    montadora[Montadora],
    MATCH(TRUE,LEFT(J6970,NÚCARACT(montadora[SKU Parcial]))=montadora[SKU Parcial],0)
  ),
  ""
)</f>
        <v/>
      </c>
    </row>
    <row r="6593" spans="1:30" x14ac:dyDescent="0.25">
      <c r="A6593" s="42" t="s">
        <v>25839</v>
      </c>
      <c r="B6593" s="42" t="s">
        <v>36</v>
      </c>
      <c r="C6593" s="42" t="s">
        <v>25840</v>
      </c>
      <c r="D6593" s="42" t="s">
        <v>395</v>
      </c>
      <c r="E6593" s="42" t="s">
        <v>1901</v>
      </c>
      <c r="F6593" s="42" t="s">
        <v>1902</v>
      </c>
      <c r="G6593" s="42" t="s">
        <v>11227</v>
      </c>
      <c r="H6593" s="7" t="s">
        <v>30</v>
      </c>
      <c r="I6593" s="42" t="s">
        <v>31</v>
      </c>
      <c r="J6593" s="42" t="s">
        <v>1903</v>
      </c>
      <c r="K6593" s="8" t="s">
        <v>25549</v>
      </c>
      <c r="L6593" s="7" t="s">
        <v>11229</v>
      </c>
      <c r="M6593" s="44">
        <v>896.8</v>
      </c>
      <c r="N6593" s="7">
        <v>1</v>
      </c>
      <c r="O6593" s="44">
        <v>933.79</v>
      </c>
      <c r="P6593" s="44">
        <v>426</v>
      </c>
      <c r="Q6593" s="44">
        <v>72.819999999999993</v>
      </c>
      <c r="R6593" s="44">
        <v>107.62</v>
      </c>
      <c r="S6593" s="44">
        <v>36.99</v>
      </c>
      <c r="T6593" s="44">
        <v>44.45</v>
      </c>
      <c r="U6593" s="44">
        <v>245.91</v>
      </c>
      <c r="V6593" s="49" t="s">
        <v>24401</v>
      </c>
      <c r="W6593" s="42" t="s">
        <v>89</v>
      </c>
      <c r="X6593" s="43">
        <v>123238276797</v>
      </c>
      <c r="Y6593" s="43">
        <v>45407414943</v>
      </c>
      <c r="Z6593" s="43" t="s">
        <v>7980</v>
      </c>
      <c r="AA6593" s="37" t="str">
        <f>VLOOKUP(J6593, sku!B:C, 2, FALSE)</f>
        <v>Travessa Geral - Smart - 1 Gradeado Grande 110 X 90 X 12 cm - - - - - Preto</v>
      </c>
      <c r="AB6593" s="37" t="str">
        <f>VLOOKUP(J6593, sku!B:BM, 64, FALSE)</f>
        <v>Fabricação</v>
      </c>
      <c r="AC6593" s="37" t="str">
        <f>LEFT(pedidos[[#This Row],[SKU]],3)</f>
        <v>1XG</v>
      </c>
      <c r="AD6593" s="37" t="str" cm="1">
        <f t="array" aca="1" ref="AD6593" ca="1">IFERROR(
  INDEX(
    montadora[Montadora],
    MATCH(TRUE,LEFT(J6971,NÚCARACT(montadora[SKU Parcial]))=montadora[SKU Parcial],0)
  ),
  ""
)</f>
        <v/>
      </c>
    </row>
    <row r="6594" spans="1:30" x14ac:dyDescent="0.25">
      <c r="A6594" s="42" t="s">
        <v>25251</v>
      </c>
      <c r="B6594" s="42" t="s">
        <v>36</v>
      </c>
      <c r="C6594" s="42" t="s">
        <v>925</v>
      </c>
      <c r="D6594" s="42" t="s">
        <v>358</v>
      </c>
      <c r="E6594" s="42" t="s">
        <v>1358</v>
      </c>
      <c r="F6594" s="42" t="s">
        <v>104</v>
      </c>
      <c r="G6594" s="42" t="s">
        <v>11227</v>
      </c>
      <c r="H6594" s="7" t="s">
        <v>47</v>
      </c>
      <c r="I6594" s="42" t="s">
        <v>31</v>
      </c>
      <c r="J6594" s="42" t="s">
        <v>19850</v>
      </c>
      <c r="K6594" s="8" t="s">
        <v>25101</v>
      </c>
      <c r="L6594" s="7" t="s">
        <v>11229</v>
      </c>
      <c r="M6594" s="44">
        <v>338.8</v>
      </c>
      <c r="N6594" s="7">
        <v>1</v>
      </c>
      <c r="O6594" s="44">
        <v>321.86</v>
      </c>
      <c r="P6594" s="44">
        <v>120</v>
      </c>
      <c r="Q6594" s="44">
        <v>26.14</v>
      </c>
      <c r="R6594" s="44">
        <v>54.72</v>
      </c>
      <c r="S6594" s="44">
        <v>0</v>
      </c>
      <c r="T6594" s="44">
        <v>28.45</v>
      </c>
      <c r="U6594" s="44">
        <v>92.55</v>
      </c>
      <c r="V6594" s="49" t="s">
        <v>25252</v>
      </c>
      <c r="W6594" s="42" t="s">
        <v>34</v>
      </c>
      <c r="X6594" s="43">
        <v>123357252782</v>
      </c>
      <c r="Y6594" s="43">
        <v>45388380857</v>
      </c>
      <c r="Z6594" s="43" t="s">
        <v>7980</v>
      </c>
      <c r="AA6594" s="37" t="str">
        <f>VLOOKUP(J6594, sku!B:C, 2, FALSE)</f>
        <v>Travessa Nissan - Smart - - - Livina X-Gear - - - Preto</v>
      </c>
      <c r="AB6594" s="37" t="str">
        <f>VLOOKUP(J6594, sku!B:BM, 64, FALSE)</f>
        <v>Fabricação</v>
      </c>
      <c r="AC6594" s="37" t="str">
        <f>LEFT(pedidos[[#This Row],[SKU]],3)</f>
        <v>XNS</v>
      </c>
      <c r="AD6594" s="37" t="str" cm="1">
        <f t="array" aca="1" ref="AD6594" ca="1">IFERROR(
  INDEX(
    montadora[Montadora],
    MATCH(TRUE,LEFT(J6972,NÚCARACT(montadora[SKU Parcial]))=montadora[SKU Parcial],0)
  ),
  ""
)</f>
        <v/>
      </c>
    </row>
    <row r="6595" spans="1:30" x14ac:dyDescent="0.25">
      <c r="A6595" s="42" t="s">
        <v>24782</v>
      </c>
      <c r="B6595" s="42" t="s">
        <v>36</v>
      </c>
      <c r="C6595" s="42" t="s">
        <v>706</v>
      </c>
      <c r="D6595" s="42" t="s">
        <v>319</v>
      </c>
      <c r="E6595" s="42" t="s">
        <v>1910</v>
      </c>
      <c r="F6595" s="42" t="s">
        <v>1911</v>
      </c>
      <c r="G6595" s="42" t="s">
        <v>11227</v>
      </c>
      <c r="H6595" s="7" t="s">
        <v>30</v>
      </c>
      <c r="I6595" s="42" t="s">
        <v>36</v>
      </c>
      <c r="J6595" s="42" t="s">
        <v>1912</v>
      </c>
      <c r="K6595" s="8" t="s">
        <v>25096</v>
      </c>
      <c r="L6595" s="7" t="s">
        <v>804</v>
      </c>
      <c r="M6595" s="44">
        <v>79.8</v>
      </c>
      <c r="N6595" s="7">
        <v>1</v>
      </c>
      <c r="O6595" s="44">
        <v>79.8</v>
      </c>
      <c r="P6595" s="44">
        <v>30</v>
      </c>
      <c r="Q6595" s="44">
        <v>6.48</v>
      </c>
      <c r="R6595" s="44">
        <v>9.58</v>
      </c>
      <c r="S6595" s="44">
        <v>0</v>
      </c>
      <c r="T6595" s="44">
        <v>11.97</v>
      </c>
      <c r="U6595" s="44">
        <v>21.77</v>
      </c>
      <c r="V6595" s="49" t="s">
        <v>24402</v>
      </c>
      <c r="W6595" s="42" t="s">
        <v>34</v>
      </c>
      <c r="X6595" s="43">
        <v>122479275383</v>
      </c>
      <c r="Y6595" s="43">
        <v>45372971980</v>
      </c>
      <c r="Z6595" s="43" t="s">
        <v>7980</v>
      </c>
      <c r="AA6595" s="37" t="str">
        <f>VLOOKUP(J6595, sku!B:C, 2, FALSE)</f>
        <v>Super Led C6 Vclear - H7</v>
      </c>
      <c r="AB6595" s="37" t="str">
        <f>VLOOKUP(J6595, sku!B:BM, 64, FALSE)</f>
        <v>Revenda</v>
      </c>
      <c r="AC6595" s="37" t="str">
        <f>LEFT(pedidos[[#This Row],[SKU]],3)</f>
        <v>VL-</v>
      </c>
      <c r="AD6595" s="37" t="str" cm="1">
        <f t="array" aca="1" ref="AD6595" ca="1">IFERROR(
  INDEX(
    montadora[Montadora],
    MATCH(TRUE,LEFT(J6973,NÚCARACT(montadora[SKU Parcial]))=montadora[SKU Parcial],0)
  ),
  ""
)</f>
        <v/>
      </c>
    </row>
    <row r="6596" spans="1:30" x14ac:dyDescent="0.25">
      <c r="A6596" s="42" t="s">
        <v>22622</v>
      </c>
      <c r="B6596" s="42" t="s">
        <v>22623</v>
      </c>
      <c r="C6596" s="42" t="s">
        <v>22624</v>
      </c>
      <c r="D6596" s="42" t="s">
        <v>138</v>
      </c>
      <c r="E6596" s="42" t="s">
        <v>1917</v>
      </c>
      <c r="F6596" s="42" t="s">
        <v>1918</v>
      </c>
      <c r="G6596" s="42" t="s">
        <v>11227</v>
      </c>
      <c r="H6596" s="7" t="s">
        <v>47</v>
      </c>
      <c r="I6596" s="42" t="s">
        <v>31</v>
      </c>
      <c r="J6596" s="42" t="s">
        <v>1919</v>
      </c>
      <c r="K6596" s="8" t="s">
        <v>25573</v>
      </c>
      <c r="L6596" s="7" t="s">
        <v>11229</v>
      </c>
      <c r="M6596" s="44">
        <v>1189.8</v>
      </c>
      <c r="N6596" s="7">
        <v>1</v>
      </c>
      <c r="O6596" s="44">
        <v>1189.8</v>
      </c>
      <c r="P6596" s="44">
        <v>493</v>
      </c>
      <c r="Q6596" s="44">
        <v>96.61</v>
      </c>
      <c r="R6596" s="44">
        <v>202.27</v>
      </c>
      <c r="S6596" s="44">
        <v>0</v>
      </c>
      <c r="T6596" s="44">
        <v>73.45</v>
      </c>
      <c r="U6596" s="44">
        <v>324.47000000000003</v>
      </c>
      <c r="V6596" s="49" t="s">
        <v>24403</v>
      </c>
      <c r="W6596" s="42" t="s">
        <v>34</v>
      </c>
      <c r="X6596" s="43">
        <v>120463215735</v>
      </c>
      <c r="Y6596" s="43">
        <v>45281771778</v>
      </c>
      <c r="Z6596" s="43" t="s">
        <v>7980</v>
      </c>
      <c r="AA6596" s="37" t="str">
        <f>VLOOKUP(J6596, sku!B:C, 2, FALSE)</f>
        <v>[HJ-RB514-7C-SV] Bagageiro de Teto de Alumínio 160 X 110cm - Grande</v>
      </c>
      <c r="AB6596" s="37" t="str">
        <f>VLOOKUP(J6596, sku!B:BM, 64, FALSE)</f>
        <v>Importação</v>
      </c>
      <c r="AC6596" s="37" t="str">
        <f>LEFT(pedidos[[#This Row],[SKU]],3)</f>
        <v>XBA</v>
      </c>
      <c r="AD6596" s="37" t="str" cm="1">
        <f t="array" aca="1" ref="AD6596" ca="1">IFERROR(
  INDEX(
    montadora[Montadora],
    MATCH(TRUE,LEFT(J6974,NÚCARACT(montadora[SKU Parcial]))=montadora[SKU Parcial],0)
  ),
  ""
)</f>
        <v/>
      </c>
    </row>
    <row r="6597" spans="1:30" x14ac:dyDescent="0.25">
      <c r="A6597" s="42" t="s">
        <v>25841</v>
      </c>
      <c r="B6597" s="42" t="s">
        <v>25842</v>
      </c>
      <c r="C6597" s="42" t="s">
        <v>25843</v>
      </c>
      <c r="D6597" s="42" t="s">
        <v>745</v>
      </c>
      <c r="E6597" s="42" t="s">
        <v>1917</v>
      </c>
      <c r="F6597" s="42" t="s">
        <v>1918</v>
      </c>
      <c r="G6597" s="42" t="s">
        <v>11227</v>
      </c>
      <c r="H6597" s="7" t="s">
        <v>47</v>
      </c>
      <c r="I6597" s="42" t="s">
        <v>36</v>
      </c>
      <c r="J6597" s="42" t="s">
        <v>1919</v>
      </c>
      <c r="K6597" s="8" t="s">
        <v>25555</v>
      </c>
      <c r="L6597" s="7" t="s">
        <v>11229</v>
      </c>
      <c r="M6597" s="44">
        <v>1189.8</v>
      </c>
      <c r="N6597" s="7">
        <v>1</v>
      </c>
      <c r="O6597" s="44">
        <v>1189.8</v>
      </c>
      <c r="P6597" s="44">
        <v>493</v>
      </c>
      <c r="Q6597" s="44">
        <v>96.61</v>
      </c>
      <c r="R6597" s="44">
        <v>202.27</v>
      </c>
      <c r="S6597" s="44">
        <v>0</v>
      </c>
      <c r="T6597" s="44">
        <v>73.45</v>
      </c>
      <c r="U6597" s="44">
        <v>324.47000000000003</v>
      </c>
      <c r="V6597" s="49" t="s">
        <v>24403</v>
      </c>
      <c r="W6597" s="42" t="s">
        <v>34</v>
      </c>
      <c r="X6597" s="43">
        <v>123840700871</v>
      </c>
      <c r="Y6597" s="43">
        <v>45434091147</v>
      </c>
      <c r="Z6597" s="43" t="s">
        <v>7980</v>
      </c>
      <c r="AA6597" s="37" t="str">
        <f>VLOOKUP(J6597, sku!B:C, 2, FALSE)</f>
        <v>[HJ-RB514-7C-SV] Bagageiro de Teto de Alumínio 160 X 110cm - Grande</v>
      </c>
      <c r="AB6597" s="37" t="str">
        <f>VLOOKUP(J6597, sku!B:BM, 64, FALSE)</f>
        <v>Importação</v>
      </c>
      <c r="AC6597" s="37" t="str">
        <f>LEFT(pedidos[[#This Row],[SKU]],3)</f>
        <v>XBA</v>
      </c>
      <c r="AD6597" s="37" t="str" cm="1">
        <f t="array" aca="1" ref="AD6597" ca="1">IFERROR(
  INDEX(
    montadora[Montadora],
    MATCH(TRUE,LEFT(J6975,NÚCARACT(montadora[SKU Parcial]))=montadora[SKU Parcial],0)
  ),
  ""
)</f>
        <v/>
      </c>
    </row>
    <row r="6598" spans="1:30" x14ac:dyDescent="0.25">
      <c r="A6598" s="42" t="s">
        <v>25844</v>
      </c>
      <c r="B6598" s="42" t="s">
        <v>25845</v>
      </c>
      <c r="C6598" s="42" t="s">
        <v>25846</v>
      </c>
      <c r="D6598" s="42" t="s">
        <v>538</v>
      </c>
      <c r="E6598" s="42" t="s">
        <v>4331</v>
      </c>
      <c r="F6598" s="42" t="s">
        <v>4332</v>
      </c>
      <c r="G6598" s="42" t="s">
        <v>11228</v>
      </c>
      <c r="H6598" s="7" t="s">
        <v>47</v>
      </c>
      <c r="I6598" s="42" t="s">
        <v>31</v>
      </c>
      <c r="J6598" s="42" t="s">
        <v>20102</v>
      </c>
      <c r="K6598" s="8" t="s">
        <v>25539</v>
      </c>
      <c r="L6598" s="7" t="s">
        <v>11229</v>
      </c>
      <c r="M6598" s="44">
        <v>255.8</v>
      </c>
      <c r="N6598" s="7">
        <v>1</v>
      </c>
      <c r="O6598" s="44">
        <v>255.8</v>
      </c>
      <c r="P6598" s="44">
        <v>105</v>
      </c>
      <c r="Q6598" s="44">
        <v>10.16</v>
      </c>
      <c r="R6598" s="44">
        <v>43.49</v>
      </c>
      <c r="S6598" s="44">
        <v>0</v>
      </c>
      <c r="T6598" s="44">
        <v>28.45</v>
      </c>
      <c r="U6598" s="44">
        <v>68.7</v>
      </c>
      <c r="V6598" s="49" t="s">
        <v>25847</v>
      </c>
      <c r="W6598" s="42" t="s">
        <v>34</v>
      </c>
      <c r="X6598" s="43">
        <v>123924580744</v>
      </c>
      <c r="Y6598" s="43">
        <v>45414488393</v>
      </c>
      <c r="Z6598" s="43" t="s">
        <v>7980</v>
      </c>
      <c r="AA6598" s="37" t="str">
        <f>VLOOKUP(J6598, sku!B:C, 2, FALSE)</f>
        <v>Travessa Renault - Slim - - - Duster - Até 2015 - Preto</v>
      </c>
      <c r="AB6598" s="37" t="str">
        <f>VLOOKUP(J6598, sku!B:BM, 64, FALSE)</f>
        <v>Fabricação</v>
      </c>
      <c r="AC6598" s="37" t="str">
        <f>LEFT(pedidos[[#This Row],[SKU]],3)</f>
        <v>XRE</v>
      </c>
      <c r="AD6598" s="37" t="str" cm="1">
        <f t="array" aca="1" ref="AD6598" ca="1">IFERROR(
  INDEX(
    montadora[Montadora],
    MATCH(TRUE,LEFT(J6976,NÚCARACT(montadora[SKU Parcial]))=montadora[SKU Parcial],0)
  ),
  ""
)</f>
        <v/>
      </c>
    </row>
    <row r="6599" spans="1:30" x14ac:dyDescent="0.25">
      <c r="A6599" s="42" t="s">
        <v>22625</v>
      </c>
      <c r="B6599" s="42" t="s">
        <v>22626</v>
      </c>
      <c r="C6599" s="42" t="s">
        <v>199</v>
      </c>
      <c r="D6599" s="42" t="s">
        <v>27</v>
      </c>
      <c r="E6599" s="42" t="s">
        <v>884</v>
      </c>
      <c r="F6599" s="42" t="s">
        <v>885</v>
      </c>
      <c r="G6599" s="42" t="s">
        <v>11227</v>
      </c>
      <c r="H6599" s="7" t="s">
        <v>30</v>
      </c>
      <c r="I6599" s="42" t="s">
        <v>36</v>
      </c>
      <c r="J6599" s="42" t="s">
        <v>886</v>
      </c>
      <c r="K6599" s="8" t="s">
        <v>25619</v>
      </c>
      <c r="L6599" s="7" t="s">
        <v>804</v>
      </c>
      <c r="M6599" s="44">
        <v>58.8</v>
      </c>
      <c r="N6599" s="7">
        <v>1</v>
      </c>
      <c r="O6599" s="44">
        <v>58.8</v>
      </c>
      <c r="P6599" s="44">
        <v>24.45</v>
      </c>
      <c r="Q6599" s="44">
        <v>4.7699999999999996</v>
      </c>
      <c r="R6599" s="44">
        <v>13.81</v>
      </c>
      <c r="S6599" s="44">
        <v>0</v>
      </c>
      <c r="T6599" s="44">
        <v>0</v>
      </c>
      <c r="U6599" s="44">
        <v>15.77</v>
      </c>
      <c r="V6599" s="49" t="s">
        <v>24407</v>
      </c>
      <c r="W6599" s="42" t="s">
        <v>34</v>
      </c>
      <c r="X6599" s="43">
        <v>120802978970</v>
      </c>
      <c r="Y6599" s="43">
        <v>45273892212</v>
      </c>
      <c r="Z6599" s="43" t="s">
        <v>7980</v>
      </c>
      <c r="AA6599" s="37" t="str">
        <f>VLOOKUP(J6599, sku!B:C, 2, FALSE)</f>
        <v>Trava Manete Moto E Bicicleta de Alumínio</v>
      </c>
      <c r="AB6599" s="37" t="str">
        <f>VLOOKUP(J6599, sku!B:BM, 64, FALSE)</f>
        <v>Importação</v>
      </c>
      <c r="AC6599" s="37" t="str">
        <f>LEFT(pedidos[[#This Row],[SKU]],3)</f>
        <v>ET0</v>
      </c>
      <c r="AD6599" s="37" t="str" cm="1">
        <f t="array" aca="1" ref="AD6599" ca="1">IFERROR(
  INDEX(
    montadora[Montadora],
    MATCH(TRUE,LEFT(J6977,NÚCARACT(montadora[SKU Parcial]))=montadora[SKU Parcial],0)
  ),
  ""
)</f>
        <v/>
      </c>
    </row>
    <row r="6600" spans="1:30" x14ac:dyDescent="0.25">
      <c r="A6600" s="42" t="s">
        <v>22627</v>
      </c>
      <c r="B6600" s="42" t="s">
        <v>22628</v>
      </c>
      <c r="C6600" s="42" t="s">
        <v>22629</v>
      </c>
      <c r="D6600" s="42" t="s">
        <v>188</v>
      </c>
      <c r="E6600" s="42" t="s">
        <v>884</v>
      </c>
      <c r="F6600" s="42" t="s">
        <v>885</v>
      </c>
      <c r="G6600" s="42" t="s">
        <v>11227</v>
      </c>
      <c r="H6600" s="7" t="s">
        <v>30</v>
      </c>
      <c r="I6600" s="42" t="s">
        <v>31</v>
      </c>
      <c r="J6600" s="42" t="s">
        <v>886</v>
      </c>
      <c r="K6600" s="8" t="s">
        <v>25574</v>
      </c>
      <c r="L6600" s="7" t="s">
        <v>804</v>
      </c>
      <c r="M6600" s="44">
        <v>58.8</v>
      </c>
      <c r="N6600" s="7">
        <v>1</v>
      </c>
      <c r="O6600" s="44">
        <v>58.8</v>
      </c>
      <c r="P6600" s="44">
        <v>24.45</v>
      </c>
      <c r="Q6600" s="44">
        <v>4.7699999999999996</v>
      </c>
      <c r="R6600" s="44">
        <v>13.81</v>
      </c>
      <c r="S6600" s="44">
        <v>0</v>
      </c>
      <c r="T6600" s="44">
        <v>0</v>
      </c>
      <c r="U6600" s="44">
        <v>15.77</v>
      </c>
      <c r="V6600" s="49" t="s">
        <v>24407</v>
      </c>
      <c r="W6600" s="42" t="s">
        <v>34</v>
      </c>
      <c r="X6600" s="43">
        <v>121159498172</v>
      </c>
      <c r="Y6600" s="43">
        <v>45290853378</v>
      </c>
      <c r="Z6600" s="43" t="s">
        <v>7980</v>
      </c>
      <c r="AA6600" s="37" t="str">
        <f>VLOOKUP(J6600, sku!B:C, 2, FALSE)</f>
        <v>Trava Manete Moto E Bicicleta de Alumínio</v>
      </c>
      <c r="AB6600" s="37" t="str">
        <f>VLOOKUP(J6600, sku!B:BM, 64, FALSE)</f>
        <v>Importação</v>
      </c>
      <c r="AC6600" s="37" t="str">
        <f>LEFT(pedidos[[#This Row],[SKU]],3)</f>
        <v>ET0</v>
      </c>
      <c r="AD6600" s="37" t="str" cm="1">
        <f t="array" aca="1" ref="AD6600" ca="1">IFERROR(
  INDEX(
    montadora[Montadora],
    MATCH(TRUE,LEFT(J6978,NÚCARACT(montadora[SKU Parcial]))=montadora[SKU Parcial],0)
  ),
  ""
)</f>
        <v/>
      </c>
    </row>
    <row r="6601" spans="1:30" x14ac:dyDescent="0.25">
      <c r="A6601" s="42" t="s">
        <v>22630</v>
      </c>
      <c r="B6601" s="42" t="s">
        <v>22631</v>
      </c>
      <c r="C6601" s="42" t="s">
        <v>22632</v>
      </c>
      <c r="D6601" s="42" t="s">
        <v>420</v>
      </c>
      <c r="E6601" s="42" t="s">
        <v>884</v>
      </c>
      <c r="F6601" s="42" t="s">
        <v>885</v>
      </c>
      <c r="G6601" s="42" t="s">
        <v>11227</v>
      </c>
      <c r="H6601" s="7" t="s">
        <v>30</v>
      </c>
      <c r="I6601" s="42" t="s">
        <v>31</v>
      </c>
      <c r="J6601" s="42" t="s">
        <v>886</v>
      </c>
      <c r="K6601" s="8" t="s">
        <v>25575</v>
      </c>
      <c r="L6601" s="7" t="s">
        <v>804</v>
      </c>
      <c r="M6601" s="44">
        <v>58.8</v>
      </c>
      <c r="N6601" s="7">
        <v>1</v>
      </c>
      <c r="O6601" s="44">
        <v>58.8</v>
      </c>
      <c r="P6601" s="44">
        <v>24.45</v>
      </c>
      <c r="Q6601" s="44">
        <v>4.7699999999999996</v>
      </c>
      <c r="R6601" s="44">
        <v>13.81</v>
      </c>
      <c r="S6601" s="44">
        <v>0</v>
      </c>
      <c r="T6601" s="44">
        <v>0</v>
      </c>
      <c r="U6601" s="44">
        <v>15.77</v>
      </c>
      <c r="V6601" s="49" t="s">
        <v>24407</v>
      </c>
      <c r="W6601" s="42" t="s">
        <v>34</v>
      </c>
      <c r="X6601" s="43">
        <v>121177815900</v>
      </c>
      <c r="Y6601" s="43">
        <v>45292095608</v>
      </c>
      <c r="Z6601" s="43" t="s">
        <v>7980</v>
      </c>
      <c r="AA6601" s="37" t="str">
        <f>VLOOKUP(J6601, sku!B:C, 2, FALSE)</f>
        <v>Trava Manete Moto E Bicicleta de Alumínio</v>
      </c>
      <c r="AB6601" s="37" t="str">
        <f>VLOOKUP(J6601, sku!B:BM, 64, FALSE)</f>
        <v>Importação</v>
      </c>
      <c r="AC6601" s="37" t="str">
        <f>LEFT(pedidos[[#This Row],[SKU]],3)</f>
        <v>ET0</v>
      </c>
      <c r="AD6601" s="37" t="str" cm="1">
        <f t="array" aca="1" ref="AD6601" ca="1">IFERROR(
  INDEX(
    montadora[Montadora],
    MATCH(TRUE,LEFT(J6979,NÚCARACT(montadora[SKU Parcial]))=montadora[SKU Parcial],0)
  ),
  ""
)</f>
        <v/>
      </c>
    </row>
    <row r="6602" spans="1:30" x14ac:dyDescent="0.25">
      <c r="A6602" s="42" t="s">
        <v>22633</v>
      </c>
      <c r="B6602" s="42" t="s">
        <v>36</v>
      </c>
      <c r="C6602" s="42" t="s">
        <v>65</v>
      </c>
      <c r="D6602" s="42" t="s">
        <v>27</v>
      </c>
      <c r="E6602" s="42" t="s">
        <v>884</v>
      </c>
      <c r="F6602" s="42" t="s">
        <v>885</v>
      </c>
      <c r="G6602" s="42" t="s">
        <v>11227</v>
      </c>
      <c r="H6602" s="7" t="s">
        <v>30</v>
      </c>
      <c r="I6602" s="42" t="s">
        <v>31</v>
      </c>
      <c r="J6602" s="42" t="s">
        <v>886</v>
      </c>
      <c r="K6602" s="8" t="s">
        <v>25599</v>
      </c>
      <c r="L6602" s="7" t="s">
        <v>804</v>
      </c>
      <c r="M6602" s="44">
        <v>58.8</v>
      </c>
      <c r="N6602" s="7">
        <v>1</v>
      </c>
      <c r="O6602" s="44">
        <v>64.790000000000006</v>
      </c>
      <c r="P6602" s="44">
        <v>24.45</v>
      </c>
      <c r="Q6602" s="44">
        <v>4.7699999999999996</v>
      </c>
      <c r="R6602" s="44">
        <v>13.81</v>
      </c>
      <c r="S6602" s="44">
        <v>5.99</v>
      </c>
      <c r="T6602" s="44">
        <v>0</v>
      </c>
      <c r="U6602" s="44">
        <v>15.77</v>
      </c>
      <c r="V6602" s="49" t="s">
        <v>24407</v>
      </c>
      <c r="W6602" s="42" t="s">
        <v>34</v>
      </c>
      <c r="X6602" s="43">
        <v>121046693351</v>
      </c>
      <c r="Y6602" s="43">
        <v>45309780710</v>
      </c>
      <c r="Z6602" s="43" t="s">
        <v>7980</v>
      </c>
      <c r="AA6602" s="37" t="str">
        <f>VLOOKUP(J6602, sku!B:C, 2, FALSE)</f>
        <v>Trava Manete Moto E Bicicleta de Alumínio</v>
      </c>
      <c r="AB6602" s="37" t="str">
        <f>VLOOKUP(J6602, sku!B:BM, 64, FALSE)</f>
        <v>Importação</v>
      </c>
      <c r="AC6602" s="37" t="str">
        <f>LEFT(pedidos[[#This Row],[SKU]],3)</f>
        <v>ET0</v>
      </c>
      <c r="AD6602" s="37" t="str" cm="1">
        <f t="array" aca="1" ref="AD6602" ca="1">IFERROR(
  INDEX(
    montadora[Montadora],
    MATCH(TRUE,LEFT(J6980,NÚCARACT(montadora[SKU Parcial]))=montadora[SKU Parcial],0)
  ),
  ""
)</f>
        <v/>
      </c>
    </row>
    <row r="6603" spans="1:30" x14ac:dyDescent="0.25">
      <c r="A6603" s="42" t="s">
        <v>22634</v>
      </c>
      <c r="B6603" s="42" t="s">
        <v>22635</v>
      </c>
      <c r="C6603" s="42" t="s">
        <v>22636</v>
      </c>
      <c r="D6603" s="42" t="s">
        <v>27</v>
      </c>
      <c r="E6603" s="42" t="s">
        <v>884</v>
      </c>
      <c r="F6603" s="42" t="s">
        <v>885</v>
      </c>
      <c r="G6603" s="42" t="s">
        <v>11227</v>
      </c>
      <c r="H6603" s="7" t="s">
        <v>30</v>
      </c>
      <c r="I6603" s="42" t="s">
        <v>36</v>
      </c>
      <c r="J6603" s="42" t="s">
        <v>886</v>
      </c>
      <c r="K6603" s="8" t="s">
        <v>25576</v>
      </c>
      <c r="L6603" s="7" t="s">
        <v>804</v>
      </c>
      <c r="M6603" s="44">
        <v>58.8</v>
      </c>
      <c r="N6603" s="7">
        <v>1</v>
      </c>
      <c r="O6603" s="44">
        <v>64.790000000000006</v>
      </c>
      <c r="P6603" s="44">
        <v>24.45</v>
      </c>
      <c r="Q6603" s="44">
        <v>4.7699999999999996</v>
      </c>
      <c r="R6603" s="44">
        <v>13.81</v>
      </c>
      <c r="S6603" s="44">
        <v>5.99</v>
      </c>
      <c r="T6603" s="44">
        <v>0</v>
      </c>
      <c r="U6603" s="44">
        <v>15.77</v>
      </c>
      <c r="V6603" s="49" t="s">
        <v>24407</v>
      </c>
      <c r="W6603" s="42" t="s">
        <v>34</v>
      </c>
      <c r="X6603" s="43">
        <v>121169629051</v>
      </c>
      <c r="Y6603" s="43">
        <v>45314454898</v>
      </c>
      <c r="Z6603" s="43" t="s">
        <v>7980</v>
      </c>
      <c r="AA6603" s="37" t="str">
        <f>VLOOKUP(J6603, sku!B:C, 2, FALSE)</f>
        <v>Trava Manete Moto E Bicicleta de Alumínio</v>
      </c>
      <c r="AB6603" s="37" t="str">
        <f>VLOOKUP(J6603, sku!B:BM, 64, FALSE)</f>
        <v>Importação</v>
      </c>
      <c r="AC6603" s="37" t="str">
        <f>LEFT(pedidos[[#This Row],[SKU]],3)</f>
        <v>ET0</v>
      </c>
      <c r="AD6603" s="37" t="str" cm="1">
        <f t="array" aca="1" ref="AD6603" ca="1">IFERROR(
  INDEX(
    montadora[Montadora],
    MATCH(TRUE,LEFT(J6981,NÚCARACT(montadora[SKU Parcial]))=montadora[SKU Parcial],0)
  ),
  ""
)</f>
        <v/>
      </c>
    </row>
    <row r="6604" spans="1:30" x14ac:dyDescent="0.25">
      <c r="A6604" s="42" t="s">
        <v>22637</v>
      </c>
      <c r="B6604" s="42" t="s">
        <v>36</v>
      </c>
      <c r="C6604" s="42" t="s">
        <v>22638</v>
      </c>
      <c r="D6604" s="42" t="s">
        <v>358</v>
      </c>
      <c r="E6604" s="42" t="s">
        <v>884</v>
      </c>
      <c r="F6604" s="42" t="s">
        <v>885</v>
      </c>
      <c r="G6604" s="42" t="s">
        <v>11227</v>
      </c>
      <c r="H6604" s="7" t="s">
        <v>30</v>
      </c>
      <c r="I6604" s="42" t="s">
        <v>31</v>
      </c>
      <c r="J6604" s="42" t="s">
        <v>886</v>
      </c>
      <c r="K6604" s="8" t="s">
        <v>25576</v>
      </c>
      <c r="L6604" s="7" t="s">
        <v>804</v>
      </c>
      <c r="M6604" s="44">
        <v>58.8</v>
      </c>
      <c r="N6604" s="7">
        <v>1</v>
      </c>
      <c r="O6604" s="44">
        <v>58.8</v>
      </c>
      <c r="P6604" s="44">
        <v>24.45</v>
      </c>
      <c r="Q6604" s="44">
        <v>4.7699999999999996</v>
      </c>
      <c r="R6604" s="44">
        <v>13.81</v>
      </c>
      <c r="S6604" s="44">
        <v>0</v>
      </c>
      <c r="T6604" s="44">
        <v>0</v>
      </c>
      <c r="U6604" s="44">
        <v>15.77</v>
      </c>
      <c r="V6604" s="49" t="s">
        <v>24407</v>
      </c>
      <c r="W6604" s="42" t="s">
        <v>34</v>
      </c>
      <c r="X6604" s="43">
        <v>121704943986</v>
      </c>
      <c r="Y6604" s="43">
        <v>45314862746</v>
      </c>
      <c r="Z6604" s="43" t="s">
        <v>7980</v>
      </c>
      <c r="AA6604" s="37" t="str">
        <f>VLOOKUP(J6604, sku!B:C, 2, FALSE)</f>
        <v>Trava Manete Moto E Bicicleta de Alumínio</v>
      </c>
      <c r="AB6604" s="37" t="str">
        <f>VLOOKUP(J6604, sku!B:BM, 64, FALSE)</f>
        <v>Importação</v>
      </c>
      <c r="AC6604" s="37" t="str">
        <f>LEFT(pedidos[[#This Row],[SKU]],3)</f>
        <v>ET0</v>
      </c>
      <c r="AD6604" s="37" t="str" cm="1">
        <f t="array" aca="1" ref="AD6604" ca="1">IFERROR(
  INDEX(
    montadora[Montadora],
    MATCH(TRUE,LEFT(J6982,NÚCARACT(montadora[SKU Parcial]))=montadora[SKU Parcial],0)
  ),
  ""
)</f>
        <v/>
      </c>
    </row>
    <row r="6605" spans="1:30" x14ac:dyDescent="0.25">
      <c r="A6605" s="42" t="s">
        <v>22639</v>
      </c>
      <c r="B6605" s="42" t="s">
        <v>36</v>
      </c>
      <c r="C6605" s="42" t="s">
        <v>1282</v>
      </c>
      <c r="D6605" s="42" t="s">
        <v>27</v>
      </c>
      <c r="E6605" s="42" t="s">
        <v>884</v>
      </c>
      <c r="F6605" s="42" t="s">
        <v>885</v>
      </c>
      <c r="G6605" s="42" t="s">
        <v>11227</v>
      </c>
      <c r="H6605" s="7" t="s">
        <v>30</v>
      </c>
      <c r="I6605" s="42" t="s">
        <v>36</v>
      </c>
      <c r="J6605" s="42" t="s">
        <v>886</v>
      </c>
      <c r="K6605" s="8" t="s">
        <v>25675</v>
      </c>
      <c r="L6605" s="7" t="s">
        <v>804</v>
      </c>
      <c r="M6605" s="44">
        <v>58.8</v>
      </c>
      <c r="N6605" s="7">
        <v>1</v>
      </c>
      <c r="O6605" s="44">
        <v>65.790000000000006</v>
      </c>
      <c r="P6605" s="44">
        <v>24.45</v>
      </c>
      <c r="Q6605" s="44">
        <v>4.7699999999999996</v>
      </c>
      <c r="R6605" s="44">
        <v>13.81</v>
      </c>
      <c r="S6605" s="44">
        <v>6.99</v>
      </c>
      <c r="T6605" s="44">
        <v>0</v>
      </c>
      <c r="U6605" s="44">
        <v>15.77</v>
      </c>
      <c r="V6605" s="49" t="s">
        <v>24407</v>
      </c>
      <c r="W6605" s="42" t="s">
        <v>34</v>
      </c>
      <c r="X6605" s="43">
        <v>121770074358</v>
      </c>
      <c r="Y6605" s="43">
        <v>45317059141</v>
      </c>
      <c r="Z6605" s="43" t="s">
        <v>7980</v>
      </c>
      <c r="AA6605" s="37" t="str">
        <f>VLOOKUP(J6605, sku!B:C, 2, FALSE)</f>
        <v>Trava Manete Moto E Bicicleta de Alumínio</v>
      </c>
      <c r="AB6605" s="37" t="str">
        <f>VLOOKUP(J6605, sku!B:BM, 64, FALSE)</f>
        <v>Importação</v>
      </c>
      <c r="AC6605" s="37" t="str">
        <f>LEFT(pedidos[[#This Row],[SKU]],3)</f>
        <v>ET0</v>
      </c>
      <c r="AD6605" s="37" t="str" cm="1">
        <f t="array" aca="1" ref="AD6605" ca="1">IFERROR(
  INDEX(
    montadora[Montadora],
    MATCH(TRUE,LEFT(J6983,NÚCARACT(montadora[SKU Parcial]))=montadora[SKU Parcial],0)
  ),
  ""
)</f>
        <v/>
      </c>
    </row>
    <row r="6606" spans="1:30" x14ac:dyDescent="0.25">
      <c r="A6606" s="42" t="s">
        <v>23695</v>
      </c>
      <c r="B6606" s="42" t="s">
        <v>23696</v>
      </c>
      <c r="C6606" s="42" t="s">
        <v>2230</v>
      </c>
      <c r="D6606" s="42" t="s">
        <v>534</v>
      </c>
      <c r="E6606" s="42" t="s">
        <v>884</v>
      </c>
      <c r="F6606" s="42" t="s">
        <v>885</v>
      </c>
      <c r="G6606" s="42" t="s">
        <v>11227</v>
      </c>
      <c r="H6606" s="7" t="s">
        <v>30</v>
      </c>
      <c r="I6606" s="42" t="s">
        <v>36</v>
      </c>
      <c r="J6606" s="42" t="s">
        <v>886</v>
      </c>
      <c r="K6606" s="8" t="s">
        <v>25556</v>
      </c>
      <c r="L6606" s="7" t="s">
        <v>804</v>
      </c>
      <c r="M6606" s="44">
        <v>58.8</v>
      </c>
      <c r="N6606" s="7">
        <v>1</v>
      </c>
      <c r="O6606" s="44">
        <v>58.8</v>
      </c>
      <c r="P6606" s="44">
        <v>24.45</v>
      </c>
      <c r="Q6606" s="44">
        <v>4.7699999999999996</v>
      </c>
      <c r="R6606" s="44">
        <v>13.81</v>
      </c>
      <c r="S6606" s="44">
        <v>0</v>
      </c>
      <c r="T6606" s="44">
        <v>0</v>
      </c>
      <c r="U6606" s="44">
        <v>15.77</v>
      </c>
      <c r="V6606" s="49" t="s">
        <v>24407</v>
      </c>
      <c r="W6606" s="42" t="s">
        <v>34</v>
      </c>
      <c r="X6606" s="43">
        <v>122109719392</v>
      </c>
      <c r="Y6606" s="43">
        <v>45333937090</v>
      </c>
      <c r="Z6606" s="43" t="s">
        <v>7980</v>
      </c>
      <c r="AA6606" s="37" t="str">
        <f>VLOOKUP(J6606, sku!B:C, 2, FALSE)</f>
        <v>Trava Manete Moto E Bicicleta de Alumínio</v>
      </c>
      <c r="AB6606" s="37" t="str">
        <f>VLOOKUP(J6606, sku!B:BM, 64, FALSE)</f>
        <v>Importação</v>
      </c>
      <c r="AC6606" s="37" t="str">
        <f>LEFT(pedidos[[#This Row],[SKU]],3)</f>
        <v>ET0</v>
      </c>
      <c r="AD6606" s="37" t="str" cm="1">
        <f t="array" aca="1" ref="AD6606" ca="1">IFERROR(
  INDEX(
    montadora[Montadora],
    MATCH(TRUE,LEFT(J6984,NÚCARACT(montadora[SKU Parcial]))=montadora[SKU Parcial],0)
  ),
  ""
)</f>
        <v/>
      </c>
    </row>
    <row r="6607" spans="1:30" x14ac:dyDescent="0.25">
      <c r="A6607" s="42" t="s">
        <v>23697</v>
      </c>
      <c r="B6607" s="42" t="s">
        <v>23698</v>
      </c>
      <c r="C6607" s="42" t="s">
        <v>23699</v>
      </c>
      <c r="D6607" s="42" t="s">
        <v>138</v>
      </c>
      <c r="E6607" s="42" t="s">
        <v>884</v>
      </c>
      <c r="F6607" s="42" t="s">
        <v>885</v>
      </c>
      <c r="G6607" s="42" t="s">
        <v>11227</v>
      </c>
      <c r="H6607" s="7" t="s">
        <v>30</v>
      </c>
      <c r="I6607" s="42" t="s">
        <v>31</v>
      </c>
      <c r="J6607" s="42" t="s">
        <v>886</v>
      </c>
      <c r="K6607" s="8" t="s">
        <v>25559</v>
      </c>
      <c r="L6607" s="7" t="s">
        <v>804</v>
      </c>
      <c r="M6607" s="44">
        <v>58.8</v>
      </c>
      <c r="N6607" s="7">
        <v>1</v>
      </c>
      <c r="O6607" s="44">
        <v>69.790000000000006</v>
      </c>
      <c r="P6607" s="44">
        <v>24.45</v>
      </c>
      <c r="Q6607" s="44">
        <v>4.7699999999999996</v>
      </c>
      <c r="R6607" s="44">
        <v>13.81</v>
      </c>
      <c r="S6607" s="44">
        <v>10.99</v>
      </c>
      <c r="T6607" s="44">
        <v>0</v>
      </c>
      <c r="U6607" s="44">
        <v>15.77</v>
      </c>
      <c r="V6607" s="49" t="s">
        <v>24407</v>
      </c>
      <c r="W6607" s="42" t="s">
        <v>34</v>
      </c>
      <c r="X6607" s="43">
        <v>122481513434</v>
      </c>
      <c r="Y6607" s="43">
        <v>45348827386</v>
      </c>
      <c r="Z6607" s="43" t="s">
        <v>7980</v>
      </c>
      <c r="AA6607" s="37" t="str">
        <f>VLOOKUP(J6607, sku!B:C, 2, FALSE)</f>
        <v>Trava Manete Moto E Bicicleta de Alumínio</v>
      </c>
      <c r="AB6607" s="37" t="str">
        <f>VLOOKUP(J6607, sku!B:BM, 64, FALSE)</f>
        <v>Importação</v>
      </c>
      <c r="AC6607" s="37" t="str">
        <f>LEFT(pedidos[[#This Row],[SKU]],3)</f>
        <v>ET0</v>
      </c>
      <c r="AD6607" s="37" t="str" cm="1">
        <f t="array" aca="1" ref="AD6607" ca="1">IFERROR(
  INDEX(
    montadora[Montadora],
    MATCH(TRUE,LEFT(J6985,NÚCARACT(montadora[SKU Parcial]))=montadora[SKU Parcial],0)
  ),
  ""
)</f>
        <v/>
      </c>
    </row>
    <row r="6608" spans="1:30" x14ac:dyDescent="0.25">
      <c r="A6608" s="42" t="s">
        <v>23700</v>
      </c>
      <c r="B6608" s="42" t="s">
        <v>36</v>
      </c>
      <c r="C6608" s="42" t="s">
        <v>23701</v>
      </c>
      <c r="D6608" s="42" t="s">
        <v>45</v>
      </c>
      <c r="E6608" s="42" t="s">
        <v>884</v>
      </c>
      <c r="F6608" s="42" t="s">
        <v>885</v>
      </c>
      <c r="G6608" s="42" t="s">
        <v>11227</v>
      </c>
      <c r="H6608" s="7" t="s">
        <v>30</v>
      </c>
      <c r="I6608" s="42" t="s">
        <v>36</v>
      </c>
      <c r="J6608" s="42" t="s">
        <v>886</v>
      </c>
      <c r="K6608" s="8" t="s">
        <v>25594</v>
      </c>
      <c r="L6608" s="7" t="s">
        <v>804</v>
      </c>
      <c r="M6608" s="44">
        <v>58.8</v>
      </c>
      <c r="N6608" s="7">
        <v>1</v>
      </c>
      <c r="O6608" s="44">
        <v>64.790000000000006</v>
      </c>
      <c r="P6608" s="44">
        <v>24.45</v>
      </c>
      <c r="Q6608" s="44">
        <v>4.7699999999999996</v>
      </c>
      <c r="R6608" s="44">
        <v>13.81</v>
      </c>
      <c r="S6608" s="44">
        <v>5.99</v>
      </c>
      <c r="T6608" s="44">
        <v>0</v>
      </c>
      <c r="U6608" s="44">
        <v>15.77</v>
      </c>
      <c r="V6608" s="49" t="s">
        <v>24407</v>
      </c>
      <c r="W6608" s="42" t="s">
        <v>34</v>
      </c>
      <c r="X6608" s="43">
        <v>122025428857</v>
      </c>
      <c r="Y6608" s="43">
        <v>45351619537</v>
      </c>
      <c r="Z6608" s="43" t="s">
        <v>7980</v>
      </c>
      <c r="AA6608" s="37" t="str">
        <f>VLOOKUP(J6608, sku!B:C, 2, FALSE)</f>
        <v>Trava Manete Moto E Bicicleta de Alumínio</v>
      </c>
      <c r="AB6608" s="37" t="str">
        <f>VLOOKUP(J6608, sku!B:BM, 64, FALSE)</f>
        <v>Importação</v>
      </c>
      <c r="AC6608" s="37" t="str">
        <f>LEFT(pedidos[[#This Row],[SKU]],3)</f>
        <v>ET0</v>
      </c>
      <c r="AD6608" s="37" t="str" cm="1">
        <f t="array" aca="1" ref="AD6608" ca="1">IFERROR(
  INDEX(
    montadora[Montadora],
    MATCH(TRUE,LEFT(J6986,NÚCARACT(montadora[SKU Parcial]))=montadora[SKU Parcial],0)
  ),
  ""
)</f>
        <v/>
      </c>
    </row>
    <row r="6609" spans="1:30" x14ac:dyDescent="0.25">
      <c r="A6609" s="42" t="s">
        <v>24783</v>
      </c>
      <c r="B6609" s="42" t="s">
        <v>24784</v>
      </c>
      <c r="C6609" s="42" t="s">
        <v>24785</v>
      </c>
      <c r="D6609" s="42" t="s">
        <v>420</v>
      </c>
      <c r="E6609" s="42" t="s">
        <v>884</v>
      </c>
      <c r="F6609" s="42" t="s">
        <v>885</v>
      </c>
      <c r="G6609" s="42" t="s">
        <v>11227</v>
      </c>
      <c r="H6609" s="7" t="s">
        <v>30</v>
      </c>
      <c r="I6609" s="42" t="s">
        <v>36</v>
      </c>
      <c r="J6609" s="42" t="s">
        <v>886</v>
      </c>
      <c r="K6609" s="8" t="s">
        <v>25096</v>
      </c>
      <c r="L6609" s="7" t="s">
        <v>804</v>
      </c>
      <c r="M6609" s="44">
        <v>58.8</v>
      </c>
      <c r="N6609" s="7">
        <v>1</v>
      </c>
      <c r="O6609" s="44">
        <v>58.8</v>
      </c>
      <c r="P6609" s="44">
        <v>24.45</v>
      </c>
      <c r="Q6609" s="44">
        <v>4.7699999999999996</v>
      </c>
      <c r="R6609" s="44">
        <v>13.81</v>
      </c>
      <c r="S6609" s="44">
        <v>0</v>
      </c>
      <c r="T6609" s="44">
        <v>0</v>
      </c>
      <c r="U6609" s="44">
        <v>15.77</v>
      </c>
      <c r="V6609" s="49" t="s">
        <v>24407</v>
      </c>
      <c r="W6609" s="42" t="s">
        <v>34</v>
      </c>
      <c r="X6609" s="43">
        <v>122456861293</v>
      </c>
      <c r="Y6609" s="43">
        <v>45372113821</v>
      </c>
      <c r="Z6609" s="43" t="s">
        <v>7980</v>
      </c>
      <c r="AA6609" s="37" t="str">
        <f>VLOOKUP(J6609, sku!B:C, 2, FALSE)</f>
        <v>Trava Manete Moto E Bicicleta de Alumínio</v>
      </c>
      <c r="AB6609" s="37" t="str">
        <f>VLOOKUP(J6609, sku!B:BM, 64, FALSE)</f>
        <v>Importação</v>
      </c>
      <c r="AC6609" s="37" t="str">
        <f>LEFT(pedidos[[#This Row],[SKU]],3)</f>
        <v>ET0</v>
      </c>
      <c r="AD6609" s="37" t="str" cm="1">
        <f t="array" aca="1" ref="AD6609" ca="1">IFERROR(
  INDEX(
    montadora[Montadora],
    MATCH(TRUE,LEFT(J6987,NÚCARACT(montadora[SKU Parcial]))=montadora[SKU Parcial],0)
  ),
  ""
)</f>
        <v/>
      </c>
    </row>
    <row r="6610" spans="1:30" x14ac:dyDescent="0.25">
      <c r="A6610" s="42" t="s">
        <v>25253</v>
      </c>
      <c r="B6610" s="42" t="s">
        <v>36</v>
      </c>
      <c r="C6610" s="42" t="s">
        <v>965</v>
      </c>
      <c r="D6610" s="42" t="s">
        <v>420</v>
      </c>
      <c r="E6610" s="42" t="s">
        <v>884</v>
      </c>
      <c r="F6610" s="42" t="s">
        <v>885</v>
      </c>
      <c r="G6610" s="42" t="s">
        <v>11227</v>
      </c>
      <c r="H6610" s="7" t="s">
        <v>30</v>
      </c>
      <c r="I6610" s="42" t="s">
        <v>36</v>
      </c>
      <c r="J6610" s="42" t="s">
        <v>886</v>
      </c>
      <c r="K6610" s="8" t="s">
        <v>25126</v>
      </c>
      <c r="L6610" s="7" t="s">
        <v>804</v>
      </c>
      <c r="M6610" s="44">
        <v>58.8</v>
      </c>
      <c r="N6610" s="7">
        <v>1</v>
      </c>
      <c r="O6610" s="44">
        <v>65.790000000000006</v>
      </c>
      <c r="P6610" s="44">
        <v>24.45</v>
      </c>
      <c r="Q6610" s="44">
        <v>4.7699999999999996</v>
      </c>
      <c r="R6610" s="44">
        <v>13.81</v>
      </c>
      <c r="S6610" s="44">
        <v>6.99</v>
      </c>
      <c r="T6610" s="44">
        <v>0</v>
      </c>
      <c r="U6610" s="44">
        <v>15.77</v>
      </c>
      <c r="V6610" s="49" t="s">
        <v>24407</v>
      </c>
      <c r="W6610" s="42" t="s">
        <v>34</v>
      </c>
      <c r="X6610" s="43" t="s">
        <v>25254</v>
      </c>
      <c r="Y6610" s="43">
        <v>45382739587</v>
      </c>
      <c r="Z6610" s="43" t="s">
        <v>7980</v>
      </c>
      <c r="AA6610" s="37" t="str">
        <f>VLOOKUP(J6610, sku!B:C, 2, FALSE)</f>
        <v>Trava Manete Moto E Bicicleta de Alumínio</v>
      </c>
      <c r="AB6610" s="37" t="str">
        <f>VLOOKUP(J6610, sku!B:BM, 64, FALSE)</f>
        <v>Importação</v>
      </c>
      <c r="AC6610" s="37" t="str">
        <f>LEFT(pedidos[[#This Row],[SKU]],3)</f>
        <v>ET0</v>
      </c>
      <c r="AD6610" s="37" t="str" cm="1">
        <f t="array" aca="1" ref="AD6610" ca="1">IFERROR(
  INDEX(
    montadora[Montadora],
    MATCH(TRUE,LEFT(J6988,NÚCARACT(montadora[SKU Parcial]))=montadora[SKU Parcial],0)
  ),
  ""
)</f>
        <v/>
      </c>
    </row>
    <row r="6611" spans="1:30" x14ac:dyDescent="0.25">
      <c r="A6611" s="42" t="s">
        <v>25255</v>
      </c>
      <c r="B6611" s="42" t="s">
        <v>25256</v>
      </c>
      <c r="C6611" s="42" t="s">
        <v>426</v>
      </c>
      <c r="D6611" s="42" t="s">
        <v>45</v>
      </c>
      <c r="E6611" s="42" t="s">
        <v>884</v>
      </c>
      <c r="F6611" s="42" t="s">
        <v>885</v>
      </c>
      <c r="G6611" s="42" t="s">
        <v>11227</v>
      </c>
      <c r="H6611" s="7" t="s">
        <v>30</v>
      </c>
      <c r="I6611" s="42" t="s">
        <v>36</v>
      </c>
      <c r="J6611" s="42" t="s">
        <v>886</v>
      </c>
      <c r="K6611" s="8" t="s">
        <v>25106</v>
      </c>
      <c r="L6611" s="7" t="s">
        <v>804</v>
      </c>
      <c r="M6611" s="44">
        <v>58.8</v>
      </c>
      <c r="N6611" s="7">
        <v>1</v>
      </c>
      <c r="O6611" s="44">
        <v>58.8</v>
      </c>
      <c r="P6611" s="44">
        <v>24.45</v>
      </c>
      <c r="Q6611" s="44">
        <v>4.7699999999999996</v>
      </c>
      <c r="R6611" s="44">
        <v>13.81</v>
      </c>
      <c r="S6611" s="44">
        <v>0</v>
      </c>
      <c r="T6611" s="44">
        <v>0</v>
      </c>
      <c r="U6611" s="44">
        <v>15.77</v>
      </c>
      <c r="V6611" s="49" t="s">
        <v>24407</v>
      </c>
      <c r="W6611" s="42" t="s">
        <v>34</v>
      </c>
      <c r="X6611" s="43">
        <v>122879069545</v>
      </c>
      <c r="Y6611" s="43">
        <v>45390944288</v>
      </c>
      <c r="Z6611" s="43" t="s">
        <v>7980</v>
      </c>
      <c r="AA6611" s="37" t="str">
        <f>VLOOKUP(J6611, sku!B:C, 2, FALSE)</f>
        <v>Trava Manete Moto E Bicicleta de Alumínio</v>
      </c>
      <c r="AB6611" s="37" t="str">
        <f>VLOOKUP(J6611, sku!B:BM, 64, FALSE)</f>
        <v>Importação</v>
      </c>
      <c r="AC6611" s="37" t="str">
        <f>LEFT(pedidos[[#This Row],[SKU]],3)</f>
        <v>ET0</v>
      </c>
      <c r="AD6611" s="37" t="str" cm="1">
        <f t="array" aca="1" ref="AD6611" ca="1">IFERROR(
  INDEX(
    montadora[Montadora],
    MATCH(TRUE,LEFT(J6989,NÚCARACT(montadora[SKU Parcial]))=montadora[SKU Parcial],0)
  ),
  ""
)</f>
        <v/>
      </c>
    </row>
    <row r="6612" spans="1:30" x14ac:dyDescent="0.25">
      <c r="A6612" s="42" t="s">
        <v>25848</v>
      </c>
      <c r="B6612" s="42" t="s">
        <v>25849</v>
      </c>
      <c r="C6612" s="42" t="s">
        <v>25850</v>
      </c>
      <c r="D6612" s="42" t="s">
        <v>27</v>
      </c>
      <c r="E6612" s="42" t="s">
        <v>884</v>
      </c>
      <c r="F6612" s="42" t="s">
        <v>885</v>
      </c>
      <c r="G6612" s="42" t="s">
        <v>11227</v>
      </c>
      <c r="H6612" s="7" t="s">
        <v>30</v>
      </c>
      <c r="I6612" s="42" t="s">
        <v>36</v>
      </c>
      <c r="J6612" s="42" t="s">
        <v>886</v>
      </c>
      <c r="K6612" s="8" t="s">
        <v>25549</v>
      </c>
      <c r="L6612" s="7" t="s">
        <v>804</v>
      </c>
      <c r="M6612" s="44">
        <v>58.8</v>
      </c>
      <c r="N6612" s="7">
        <v>1</v>
      </c>
      <c r="O6612" s="44">
        <v>58.8</v>
      </c>
      <c r="P6612" s="44">
        <v>24.45</v>
      </c>
      <c r="Q6612" s="44">
        <v>4.7699999999999996</v>
      </c>
      <c r="R6612" s="44">
        <v>13.81</v>
      </c>
      <c r="S6612" s="44">
        <v>0</v>
      </c>
      <c r="T6612" s="44">
        <v>0</v>
      </c>
      <c r="U6612" s="44">
        <v>15.77</v>
      </c>
      <c r="V6612" s="49" t="s">
        <v>24407</v>
      </c>
      <c r="W6612" s="42" t="s">
        <v>34</v>
      </c>
      <c r="X6612" s="43">
        <v>123194364615</v>
      </c>
      <c r="Y6612" s="43">
        <v>45405064278</v>
      </c>
      <c r="Z6612" s="43" t="s">
        <v>7980</v>
      </c>
      <c r="AA6612" s="37" t="str">
        <f>VLOOKUP(J6612, sku!B:C, 2, FALSE)</f>
        <v>Trava Manete Moto E Bicicleta de Alumínio</v>
      </c>
      <c r="AB6612" s="37" t="str">
        <f>VLOOKUP(J6612, sku!B:BM, 64, FALSE)</f>
        <v>Importação</v>
      </c>
      <c r="AC6612" s="37" t="str">
        <f>LEFT(pedidos[[#This Row],[SKU]],3)</f>
        <v>ET0</v>
      </c>
      <c r="AD6612" s="37" t="str" cm="1">
        <f t="array" aca="1" ref="AD6612" ca="1">IFERROR(
  INDEX(
    montadora[Montadora],
    MATCH(TRUE,LEFT(J6990,NÚCARACT(montadora[SKU Parcial]))=montadora[SKU Parcial],0)
  ),
  ""
)</f>
        <v/>
      </c>
    </row>
    <row r="6613" spans="1:30" x14ac:dyDescent="0.25">
      <c r="A6613" s="42" t="s">
        <v>25851</v>
      </c>
      <c r="B6613" s="42" t="s">
        <v>36</v>
      </c>
      <c r="C6613" s="42" t="s">
        <v>342</v>
      </c>
      <c r="D6613" s="42" t="s">
        <v>45</v>
      </c>
      <c r="E6613" s="42" t="s">
        <v>884</v>
      </c>
      <c r="F6613" s="42" t="s">
        <v>885</v>
      </c>
      <c r="G6613" s="42" t="s">
        <v>11227</v>
      </c>
      <c r="H6613" s="7" t="s">
        <v>30</v>
      </c>
      <c r="I6613" s="42" t="s">
        <v>31</v>
      </c>
      <c r="J6613" s="42" t="s">
        <v>886</v>
      </c>
      <c r="K6613" s="8" t="s">
        <v>25535</v>
      </c>
      <c r="L6613" s="7" t="s">
        <v>804</v>
      </c>
      <c r="M6613" s="44">
        <v>58.8</v>
      </c>
      <c r="N6613" s="7">
        <v>1</v>
      </c>
      <c r="O6613" s="44">
        <v>66.790000000000006</v>
      </c>
      <c r="P6613" s="44">
        <v>24.45</v>
      </c>
      <c r="Q6613" s="44">
        <v>4.7699999999999996</v>
      </c>
      <c r="R6613" s="44">
        <v>13.81</v>
      </c>
      <c r="S6613" s="44">
        <v>7.99</v>
      </c>
      <c r="T6613" s="44">
        <v>0</v>
      </c>
      <c r="U6613" s="44">
        <v>15.77</v>
      </c>
      <c r="V6613" s="49" t="s">
        <v>24407</v>
      </c>
      <c r="W6613" s="42" t="s">
        <v>34</v>
      </c>
      <c r="X6613" s="43">
        <v>123990305160</v>
      </c>
      <c r="Y6613" s="43">
        <v>45417542809</v>
      </c>
      <c r="Z6613" s="43" t="s">
        <v>7980</v>
      </c>
      <c r="AA6613" s="37" t="str">
        <f>VLOOKUP(J6613, sku!B:C, 2, FALSE)</f>
        <v>Trava Manete Moto E Bicicleta de Alumínio</v>
      </c>
      <c r="AB6613" s="37" t="str">
        <f>VLOOKUP(J6613, sku!B:BM, 64, FALSE)</f>
        <v>Importação</v>
      </c>
      <c r="AC6613" s="37" t="str">
        <f>LEFT(pedidos[[#This Row],[SKU]],3)</f>
        <v>ET0</v>
      </c>
      <c r="AD6613" s="37" t="str" cm="1">
        <f t="array" aca="1" ref="AD6613" ca="1">IFERROR(
  INDEX(
    montadora[Montadora],
    MATCH(TRUE,LEFT(J6991,NÚCARACT(montadora[SKU Parcial]))=montadora[SKU Parcial],0)
  ),
  ""
)</f>
        <v/>
      </c>
    </row>
    <row r="6614" spans="1:30" x14ac:dyDescent="0.25">
      <c r="A6614" s="42" t="s">
        <v>23702</v>
      </c>
      <c r="B6614" s="42" t="s">
        <v>23703</v>
      </c>
      <c r="C6614" s="42" t="s">
        <v>23704</v>
      </c>
      <c r="D6614" s="42" t="s">
        <v>36</v>
      </c>
      <c r="E6614" s="42" t="s">
        <v>1192</v>
      </c>
      <c r="F6614" s="42" t="s">
        <v>1193</v>
      </c>
      <c r="G6614" s="42" t="s">
        <v>11227</v>
      </c>
      <c r="H6614" s="7" t="s">
        <v>47</v>
      </c>
      <c r="I6614" s="42" t="s">
        <v>36</v>
      </c>
      <c r="J6614" s="42" t="s">
        <v>1194</v>
      </c>
      <c r="K6614" s="8" t="s">
        <v>25545</v>
      </c>
      <c r="L6614" s="7" t="s">
        <v>142</v>
      </c>
      <c r="M6614" s="44">
        <v>378.8</v>
      </c>
      <c r="N6614" s="7">
        <v>1</v>
      </c>
      <c r="O6614" s="44">
        <v>378.8</v>
      </c>
      <c r="P6614" s="44">
        <v>184.46</v>
      </c>
      <c r="Q6614" s="44">
        <v>30.76</v>
      </c>
      <c r="R6614" s="44">
        <v>62.5</v>
      </c>
      <c r="S6614" s="44">
        <v>0</v>
      </c>
      <c r="T6614" s="44">
        <v>0</v>
      </c>
      <c r="U6614" s="44">
        <v>101.08</v>
      </c>
      <c r="V6614" s="49" t="s">
        <v>24786</v>
      </c>
      <c r="W6614" s="42" t="s">
        <v>34</v>
      </c>
      <c r="X6614" s="43">
        <v>121461292037</v>
      </c>
      <c r="Y6614" s="43" t="s">
        <v>36</v>
      </c>
      <c r="Z6614" s="43" t="s">
        <v>7980</v>
      </c>
      <c r="AA6614" s="37" t="str">
        <f>VLOOKUP(J6614, sku!B:C, 2, FALSE)</f>
        <v>1 Fogareiro 2 Bocas + 1 Maçarico 915 + 4 Refis de Gás Guepardo</v>
      </c>
      <c r="AB6614" s="37" t="str">
        <f>VLOOKUP(J6614, sku!B:BM, 64, FALSE)</f>
        <v>Importação</v>
      </c>
      <c r="AC6614" s="37" t="str">
        <f>LEFT(pedidos[[#This Row],[SKU]],3)</f>
        <v>1FO</v>
      </c>
      <c r="AD6614" s="37" t="str" cm="1">
        <f t="array" aca="1" ref="AD6614" ca="1">IFERROR(
  INDEX(
    montadora[Montadora],
    MATCH(TRUE,LEFT(J6992,NÚCARACT(montadora[SKU Parcial]))=montadora[SKU Parcial],0)
  ),
  ""
)</f>
        <v/>
      </c>
    </row>
    <row r="6615" spans="1:30" x14ac:dyDescent="0.25">
      <c r="A6615" s="42" t="s">
        <v>23705</v>
      </c>
      <c r="B6615" s="42" t="s">
        <v>36</v>
      </c>
      <c r="C6615" s="42" t="s">
        <v>23706</v>
      </c>
      <c r="D6615" s="42" t="s">
        <v>27</v>
      </c>
      <c r="E6615" s="42" t="s">
        <v>23707</v>
      </c>
      <c r="F6615" s="42" t="s">
        <v>23708</v>
      </c>
      <c r="G6615" s="42" t="s">
        <v>11228</v>
      </c>
      <c r="H6615" s="7" t="s">
        <v>30</v>
      </c>
      <c r="I6615" s="42" t="s">
        <v>36</v>
      </c>
      <c r="J6615" s="42" t="s">
        <v>23709</v>
      </c>
      <c r="K6615" s="8" t="s">
        <v>25545</v>
      </c>
      <c r="L6615" s="7" t="s">
        <v>33</v>
      </c>
      <c r="M6615" s="44">
        <v>59.8</v>
      </c>
      <c r="N6615" s="7">
        <v>1</v>
      </c>
      <c r="O6615" s="44">
        <v>75.790000000000006</v>
      </c>
      <c r="P6615" s="44">
        <v>30</v>
      </c>
      <c r="Q6615" s="44">
        <v>0</v>
      </c>
      <c r="R6615" s="44">
        <v>13.93</v>
      </c>
      <c r="S6615" s="44">
        <v>15.99</v>
      </c>
      <c r="T6615" s="44">
        <v>0</v>
      </c>
      <c r="U6615" s="44">
        <v>15.87</v>
      </c>
      <c r="V6615" s="49" t="s">
        <v>24787</v>
      </c>
      <c r="W6615" s="42" t="s">
        <v>34</v>
      </c>
      <c r="X6615" s="43">
        <v>121448779393</v>
      </c>
      <c r="Y6615" s="43">
        <v>45326910912</v>
      </c>
      <c r="Z6615" s="43" t="s">
        <v>7980</v>
      </c>
      <c r="AA6615" s="37" t="e">
        <f>VLOOKUP(J6615, sku!B:C, 2, FALSE)</f>
        <v>#N/A</v>
      </c>
      <c r="AB6615" s="37" t="e">
        <f>VLOOKUP(J6615, sku!B:BM, 64, FALSE)</f>
        <v>#N/A</v>
      </c>
      <c r="AC6615" s="37" t="str">
        <f>LEFT(pedidos[[#This Row],[SKU]],3)</f>
        <v xml:space="preserve">VL </v>
      </c>
      <c r="AD6615" s="37" t="str" cm="1">
        <f t="array" aca="1" ref="AD6615" ca="1">IFERROR(
  INDEX(
    montadora[Montadora],
    MATCH(TRUE,LEFT(J6993,NÚCARACT(montadora[SKU Parcial]))=montadora[SKU Parcial],0)
  ),
  ""
)</f>
        <v/>
      </c>
    </row>
    <row r="6616" spans="1:30" x14ac:dyDescent="0.25">
      <c r="A6616" s="42" t="s">
        <v>22642</v>
      </c>
      <c r="B6616" s="42" t="s">
        <v>22643</v>
      </c>
      <c r="C6616" s="42" t="s">
        <v>7001</v>
      </c>
      <c r="D6616" s="42" t="s">
        <v>191</v>
      </c>
      <c r="E6616" s="42" t="s">
        <v>1948</v>
      </c>
      <c r="F6616" s="42" t="s">
        <v>1949</v>
      </c>
      <c r="G6616" s="42" t="s">
        <v>11227</v>
      </c>
      <c r="H6616" s="7" t="s">
        <v>30</v>
      </c>
      <c r="I6616" s="42" t="s">
        <v>36</v>
      </c>
      <c r="J6616" s="42" t="s">
        <v>1912</v>
      </c>
      <c r="K6616" s="8" t="s">
        <v>25601</v>
      </c>
      <c r="L6616" s="7" t="s">
        <v>804</v>
      </c>
      <c r="M6616" s="44">
        <v>68.8</v>
      </c>
      <c r="N6616" s="7">
        <v>2</v>
      </c>
      <c r="O6616" s="44">
        <v>137.6</v>
      </c>
      <c r="P6616" s="44">
        <v>60</v>
      </c>
      <c r="Q6616" s="44">
        <v>11.17</v>
      </c>
      <c r="R6616" s="44">
        <v>30.02</v>
      </c>
      <c r="S6616" s="44">
        <v>0</v>
      </c>
      <c r="T6616" s="44">
        <v>0</v>
      </c>
      <c r="U6616" s="44">
        <v>36.409999999999997</v>
      </c>
      <c r="V6616" s="49" t="s">
        <v>24788</v>
      </c>
      <c r="W6616" s="42" t="s">
        <v>89</v>
      </c>
      <c r="X6616" s="43">
        <v>120863425851</v>
      </c>
      <c r="Y6616" s="43">
        <v>45301111479</v>
      </c>
      <c r="Z6616" s="43" t="s">
        <v>7980</v>
      </c>
      <c r="AA6616" s="37" t="str">
        <f>VLOOKUP(J6616, sku!B:C, 2, FALSE)</f>
        <v>Super Led C6 Vclear - H7</v>
      </c>
      <c r="AB6616" s="37" t="str">
        <f>VLOOKUP(J6616, sku!B:BM, 64, FALSE)</f>
        <v>Revenda</v>
      </c>
      <c r="AC6616" s="37" t="str">
        <f>LEFT(pedidos[[#This Row],[SKU]],3)</f>
        <v>VL-</v>
      </c>
      <c r="AD6616" s="37" t="str" cm="1">
        <f t="array" aca="1" ref="AD6616" ca="1">IFERROR(
  INDEX(
    montadora[Montadora],
    MATCH(TRUE,LEFT(J6994,NÚCARACT(montadora[SKU Parcial]))=montadora[SKU Parcial],0)
  ),
  ""
)</f>
        <v/>
      </c>
    </row>
    <row r="6617" spans="1:30" x14ac:dyDescent="0.25">
      <c r="A6617" s="42" t="s">
        <v>22644</v>
      </c>
      <c r="B6617" s="42" t="s">
        <v>22645</v>
      </c>
      <c r="C6617" s="42" t="s">
        <v>22646</v>
      </c>
      <c r="D6617" s="42" t="s">
        <v>27</v>
      </c>
      <c r="E6617" s="42" t="s">
        <v>1948</v>
      </c>
      <c r="F6617" s="42" t="s">
        <v>1949</v>
      </c>
      <c r="G6617" s="42" t="s">
        <v>11227</v>
      </c>
      <c r="H6617" s="7" t="s">
        <v>30</v>
      </c>
      <c r="I6617" s="42" t="s">
        <v>36</v>
      </c>
      <c r="J6617" s="42" t="s">
        <v>1912</v>
      </c>
      <c r="K6617" s="8" t="s">
        <v>25601</v>
      </c>
      <c r="L6617" s="7" t="s">
        <v>804</v>
      </c>
      <c r="M6617" s="44">
        <v>68.8</v>
      </c>
      <c r="N6617" s="7">
        <v>2</v>
      </c>
      <c r="O6617" s="44">
        <v>137.6</v>
      </c>
      <c r="P6617" s="44">
        <v>60</v>
      </c>
      <c r="Q6617" s="44">
        <v>11.17</v>
      </c>
      <c r="R6617" s="44">
        <v>30.02</v>
      </c>
      <c r="S6617" s="44">
        <v>0</v>
      </c>
      <c r="T6617" s="44">
        <v>0</v>
      </c>
      <c r="U6617" s="44">
        <v>36.409999999999997</v>
      </c>
      <c r="V6617" s="49" t="s">
        <v>24788</v>
      </c>
      <c r="W6617" s="42" t="s">
        <v>34</v>
      </c>
      <c r="X6617" s="43">
        <v>120894215193</v>
      </c>
      <c r="Y6617" s="43">
        <v>45302776409</v>
      </c>
      <c r="Z6617" s="43" t="s">
        <v>7980</v>
      </c>
      <c r="AA6617" s="37" t="str">
        <f>VLOOKUP(J6617, sku!B:C, 2, FALSE)</f>
        <v>Super Led C6 Vclear - H7</v>
      </c>
      <c r="AB6617" s="37" t="str">
        <f>VLOOKUP(J6617, sku!B:BM, 64, FALSE)</f>
        <v>Revenda</v>
      </c>
      <c r="AC6617" s="37" t="str">
        <f>LEFT(pedidos[[#This Row],[SKU]],3)</f>
        <v>VL-</v>
      </c>
      <c r="AD6617" s="37" t="str" cm="1">
        <f t="array" aca="1" ref="AD6617" ca="1">IFERROR(
  INDEX(
    montadora[Montadora],
    MATCH(TRUE,LEFT(J6995,NÚCARACT(montadora[SKU Parcial]))=montadora[SKU Parcial],0)
  ),
  ""
)</f>
        <v/>
      </c>
    </row>
    <row r="6618" spans="1:30" x14ac:dyDescent="0.25">
      <c r="A6618" s="42" t="s">
        <v>23710</v>
      </c>
      <c r="B6618" s="42" t="s">
        <v>23711</v>
      </c>
      <c r="C6618" s="42" t="s">
        <v>23712</v>
      </c>
      <c r="D6618" s="42" t="s">
        <v>138</v>
      </c>
      <c r="E6618" s="42" t="s">
        <v>1948</v>
      </c>
      <c r="F6618" s="42" t="s">
        <v>1949</v>
      </c>
      <c r="G6618" s="42" t="s">
        <v>11227</v>
      </c>
      <c r="H6618" s="7" t="s">
        <v>30</v>
      </c>
      <c r="I6618" s="42" t="s">
        <v>36</v>
      </c>
      <c r="J6618" s="42" t="s">
        <v>1950</v>
      </c>
      <c r="K6618" s="8" t="s">
        <v>25532</v>
      </c>
      <c r="L6618" s="7" t="s">
        <v>804</v>
      </c>
      <c r="M6618" s="44">
        <v>68.8</v>
      </c>
      <c r="N6618" s="7">
        <v>2</v>
      </c>
      <c r="O6618" s="44">
        <v>137.6</v>
      </c>
      <c r="P6618" s="44">
        <v>60</v>
      </c>
      <c r="Q6618" s="44">
        <v>11.17</v>
      </c>
      <c r="R6618" s="44">
        <v>30.02</v>
      </c>
      <c r="S6618" s="44">
        <v>0</v>
      </c>
      <c r="T6618" s="44">
        <v>0</v>
      </c>
      <c r="U6618" s="44">
        <v>36.409999999999997</v>
      </c>
      <c r="V6618" s="49" t="s">
        <v>24788</v>
      </c>
      <c r="W6618" s="42" t="s">
        <v>89</v>
      </c>
      <c r="X6618" s="43">
        <v>122208426045</v>
      </c>
      <c r="Y6618" s="43">
        <v>45359505842</v>
      </c>
      <c r="Z6618" s="43" t="s">
        <v>7980</v>
      </c>
      <c r="AA6618" s="37" t="str">
        <f>VLOOKUP(J6618, sku!B:C, 2, FALSE)</f>
        <v>Super Led C6 Vclear - H11</v>
      </c>
      <c r="AB6618" s="37" t="str">
        <f>VLOOKUP(J6618, sku!B:BM, 64, FALSE)</f>
        <v>Revenda</v>
      </c>
      <c r="AC6618" s="37" t="str">
        <f>LEFT(pedidos[[#This Row],[SKU]],3)</f>
        <v>VL-</v>
      </c>
      <c r="AD6618" s="37" t="str" cm="1">
        <f t="array" aca="1" ref="AD6618" ca="1">IFERROR(
  INDEX(
    montadora[Montadora],
    MATCH(TRUE,LEFT(J6996,NÚCARACT(montadora[SKU Parcial]))=montadora[SKU Parcial],0)
  ),
  ""
)</f>
        <v/>
      </c>
    </row>
    <row r="6619" spans="1:30" x14ac:dyDescent="0.25">
      <c r="A6619" s="42" t="s">
        <v>22640</v>
      </c>
      <c r="B6619" s="42" t="s">
        <v>36</v>
      </c>
      <c r="C6619" s="42" t="s">
        <v>22641</v>
      </c>
      <c r="D6619" s="42" t="s">
        <v>45</v>
      </c>
      <c r="E6619" s="42" t="s">
        <v>4331</v>
      </c>
      <c r="F6619" s="42" t="s">
        <v>4332</v>
      </c>
      <c r="G6619" s="42" t="s">
        <v>11228</v>
      </c>
      <c r="H6619" s="7" t="s">
        <v>47</v>
      </c>
      <c r="I6619" s="42" t="s">
        <v>31</v>
      </c>
      <c r="J6619" s="42" t="s">
        <v>8838</v>
      </c>
      <c r="K6619" s="8" t="s">
        <v>25573</v>
      </c>
      <c r="L6619" s="7" t="s">
        <v>11229</v>
      </c>
      <c r="M6619" s="44">
        <v>253.8</v>
      </c>
      <c r="N6619" s="7">
        <v>1</v>
      </c>
      <c r="O6619" s="44">
        <v>282.79000000000002</v>
      </c>
      <c r="P6619" s="44">
        <v>105</v>
      </c>
      <c r="Q6619" s="44">
        <v>10.08</v>
      </c>
      <c r="R6619" s="44">
        <v>43.15</v>
      </c>
      <c r="S6619" s="44">
        <v>28.99</v>
      </c>
      <c r="T6619" s="44">
        <v>28.45</v>
      </c>
      <c r="U6619" s="44">
        <v>67.12</v>
      </c>
      <c r="V6619" s="49" t="s">
        <v>24414</v>
      </c>
      <c r="W6619" s="42" t="s">
        <v>34</v>
      </c>
      <c r="X6619" s="43">
        <v>120448457751</v>
      </c>
      <c r="Y6619" s="43">
        <v>45280819985</v>
      </c>
      <c r="Z6619" s="43" t="s">
        <v>7980</v>
      </c>
      <c r="AA6619" s="37" t="str">
        <f>VLOOKUP(J6619, sku!B:C, 2, FALSE)</f>
        <v>Travessa Renault - Slim - - - Kardian - 2024 A 2025 - Prata</v>
      </c>
      <c r="AB6619" s="37" t="str">
        <f>VLOOKUP(J6619, sku!B:BM, 64, FALSE)</f>
        <v>Fabricação</v>
      </c>
      <c r="AC6619" s="37" t="str">
        <f>LEFT(pedidos[[#This Row],[SKU]],3)</f>
        <v>XRE</v>
      </c>
      <c r="AD6619" s="37" t="str" cm="1">
        <f t="array" aca="1" ref="AD6619" ca="1">IFERROR(
  INDEX(
    montadora[Montadora],
    MATCH(TRUE,LEFT(J6997,NÚCARACT(montadora[SKU Parcial]))=montadora[SKU Parcial],0)
  ),
  ""
)</f>
        <v/>
      </c>
    </row>
    <row r="6620" spans="1:30" x14ac:dyDescent="0.25">
      <c r="A6620" s="42" t="s">
        <v>22647</v>
      </c>
      <c r="B6620" s="42" t="s">
        <v>36</v>
      </c>
      <c r="C6620" s="42" t="s">
        <v>22648</v>
      </c>
      <c r="D6620" s="42" t="s">
        <v>191</v>
      </c>
      <c r="E6620" s="42" t="s">
        <v>1948</v>
      </c>
      <c r="F6620" s="42" t="s">
        <v>1949</v>
      </c>
      <c r="G6620" s="42" t="s">
        <v>11227</v>
      </c>
      <c r="H6620" s="7" t="s">
        <v>30</v>
      </c>
      <c r="I6620" s="42" t="s">
        <v>36</v>
      </c>
      <c r="J6620" s="42" t="s">
        <v>1912</v>
      </c>
      <c r="K6620" s="8" t="s">
        <v>25619</v>
      </c>
      <c r="L6620" s="7" t="s">
        <v>804</v>
      </c>
      <c r="M6620" s="44">
        <v>68.8</v>
      </c>
      <c r="N6620" s="7">
        <v>1</v>
      </c>
      <c r="O6620" s="44">
        <v>80.790000000000006</v>
      </c>
      <c r="P6620" s="44">
        <v>30</v>
      </c>
      <c r="Q6620" s="44">
        <v>5.59</v>
      </c>
      <c r="R6620" s="44">
        <v>15.01</v>
      </c>
      <c r="S6620" s="44">
        <v>11.99</v>
      </c>
      <c r="T6620" s="44">
        <v>0</v>
      </c>
      <c r="U6620" s="44">
        <v>18.2</v>
      </c>
      <c r="V6620" s="49" t="s">
        <v>24414</v>
      </c>
      <c r="W6620" s="42" t="s">
        <v>34</v>
      </c>
      <c r="X6620" s="43">
        <v>120751571752</v>
      </c>
      <c r="Y6620" s="43">
        <v>45271799201</v>
      </c>
      <c r="Z6620" s="43" t="s">
        <v>7980</v>
      </c>
      <c r="AA6620" s="37" t="str">
        <f>VLOOKUP(J6620, sku!B:C, 2, FALSE)</f>
        <v>Super Led C6 Vclear - H7</v>
      </c>
      <c r="AB6620" s="37" t="str">
        <f>VLOOKUP(J6620, sku!B:BM, 64, FALSE)</f>
        <v>Revenda</v>
      </c>
      <c r="AC6620" s="37" t="str">
        <f>LEFT(pedidos[[#This Row],[SKU]],3)</f>
        <v>VL-</v>
      </c>
      <c r="AD6620" s="37" t="str" cm="1">
        <f t="array" aca="1" ref="AD6620" ca="1">IFERROR(
  INDEX(
    montadora[Montadora],
    MATCH(TRUE,LEFT(J6998,NÚCARACT(montadora[SKU Parcial]))=montadora[SKU Parcial],0)
  ),
  ""
)</f>
        <v/>
      </c>
    </row>
    <row r="6621" spans="1:30" x14ac:dyDescent="0.25">
      <c r="A6621" s="42" t="s">
        <v>22649</v>
      </c>
      <c r="B6621" s="42" t="s">
        <v>36</v>
      </c>
      <c r="C6621" s="42" t="s">
        <v>2834</v>
      </c>
      <c r="D6621" s="42" t="s">
        <v>45</v>
      </c>
      <c r="E6621" s="42" t="s">
        <v>1948</v>
      </c>
      <c r="F6621" s="42" t="s">
        <v>1949</v>
      </c>
      <c r="G6621" s="42" t="s">
        <v>11227</v>
      </c>
      <c r="H6621" s="7" t="s">
        <v>30</v>
      </c>
      <c r="I6621" s="42" t="s">
        <v>36</v>
      </c>
      <c r="J6621" s="42" t="s">
        <v>2808</v>
      </c>
      <c r="K6621" s="8" t="s">
        <v>25574</v>
      </c>
      <c r="L6621" s="7" t="s">
        <v>804</v>
      </c>
      <c r="M6621" s="44">
        <v>68.8</v>
      </c>
      <c r="N6621" s="7">
        <v>1</v>
      </c>
      <c r="O6621" s="44">
        <v>68.8</v>
      </c>
      <c r="P6621" s="44">
        <v>30</v>
      </c>
      <c r="Q6621" s="44">
        <v>5.59</v>
      </c>
      <c r="R6621" s="44">
        <v>15.01</v>
      </c>
      <c r="S6621" s="44">
        <v>0</v>
      </c>
      <c r="T6621" s="44">
        <v>0</v>
      </c>
      <c r="U6621" s="44">
        <v>18.2</v>
      </c>
      <c r="V6621" s="49" t="s">
        <v>24414</v>
      </c>
      <c r="W6621" s="42" t="s">
        <v>34</v>
      </c>
      <c r="X6621" s="43">
        <v>121106761118</v>
      </c>
      <c r="Y6621" s="43">
        <v>45287844009</v>
      </c>
      <c r="Z6621" s="43" t="s">
        <v>7980</v>
      </c>
      <c r="AA6621" s="37" t="str">
        <f>VLOOKUP(J6621, sku!B:C, 2, FALSE)</f>
        <v>Super Led C6 Vclear - H3</v>
      </c>
      <c r="AB6621" s="37" t="str">
        <f>VLOOKUP(J6621, sku!B:BM, 64, FALSE)</f>
        <v>Revenda</v>
      </c>
      <c r="AC6621" s="37" t="str">
        <f>LEFT(pedidos[[#This Row],[SKU]],3)</f>
        <v>VL-</v>
      </c>
      <c r="AD6621" s="37" t="str" cm="1">
        <f t="array" aca="1" ref="AD6621" ca="1">IFERROR(
  INDEX(
    montadora[Montadora],
    MATCH(TRUE,LEFT(J6999,NÚCARACT(montadora[SKU Parcial]))=montadora[SKU Parcial],0)
  ),
  ""
)</f>
        <v/>
      </c>
    </row>
    <row r="6622" spans="1:30" x14ac:dyDescent="0.25">
      <c r="A6622" s="42" t="s">
        <v>22650</v>
      </c>
      <c r="B6622" s="42" t="s">
        <v>22651</v>
      </c>
      <c r="C6622" s="42" t="s">
        <v>22652</v>
      </c>
      <c r="D6622" s="42" t="s">
        <v>188</v>
      </c>
      <c r="E6622" s="42" t="s">
        <v>1948</v>
      </c>
      <c r="F6622" s="42" t="s">
        <v>1949</v>
      </c>
      <c r="G6622" s="42" t="s">
        <v>11227</v>
      </c>
      <c r="H6622" s="7" t="s">
        <v>30</v>
      </c>
      <c r="I6622" s="42" t="s">
        <v>36</v>
      </c>
      <c r="J6622" s="42" t="s">
        <v>1950</v>
      </c>
      <c r="K6622" s="8" t="s">
        <v>25576</v>
      </c>
      <c r="L6622" s="7" t="s">
        <v>804</v>
      </c>
      <c r="M6622" s="44">
        <v>68.8</v>
      </c>
      <c r="N6622" s="7">
        <v>1</v>
      </c>
      <c r="O6622" s="44">
        <v>75.8</v>
      </c>
      <c r="P6622" s="44">
        <v>30</v>
      </c>
      <c r="Q6622" s="44">
        <v>5.59</v>
      </c>
      <c r="R6622" s="44">
        <v>15.01</v>
      </c>
      <c r="S6622" s="44">
        <v>7</v>
      </c>
      <c r="T6622" s="44">
        <v>0</v>
      </c>
      <c r="U6622" s="44">
        <v>18.2</v>
      </c>
      <c r="V6622" s="49" t="s">
        <v>24414</v>
      </c>
      <c r="W6622" s="42" t="s">
        <v>34</v>
      </c>
      <c r="X6622" s="43">
        <v>121146129461</v>
      </c>
      <c r="Y6622" s="43">
        <v>45313438021</v>
      </c>
      <c r="Z6622" s="43" t="s">
        <v>7980</v>
      </c>
      <c r="AA6622" s="37" t="str">
        <f>VLOOKUP(J6622, sku!B:C, 2, FALSE)</f>
        <v>Super Led C6 Vclear - H11</v>
      </c>
      <c r="AB6622" s="37" t="str">
        <f>VLOOKUP(J6622, sku!B:BM, 64, FALSE)</f>
        <v>Revenda</v>
      </c>
      <c r="AC6622" s="37" t="str">
        <f>LEFT(pedidos[[#This Row],[SKU]],3)</f>
        <v>VL-</v>
      </c>
      <c r="AD6622" s="37" t="str" cm="1">
        <f t="array" aca="1" ref="AD6622" ca="1">IFERROR(
  INDEX(
    montadora[Montadora],
    MATCH(TRUE,LEFT(J7000,NÚCARACT(montadora[SKU Parcial]))=montadora[SKU Parcial],0)
  ),
  ""
)</f>
        <v/>
      </c>
    </row>
    <row r="6623" spans="1:30" x14ac:dyDescent="0.25">
      <c r="A6623" s="42" t="s">
        <v>23713</v>
      </c>
      <c r="B6623" s="42" t="s">
        <v>23714</v>
      </c>
      <c r="C6623" s="42" t="s">
        <v>117</v>
      </c>
      <c r="D6623" s="42" t="s">
        <v>45</v>
      </c>
      <c r="E6623" s="42" t="s">
        <v>1948</v>
      </c>
      <c r="F6623" s="42" t="s">
        <v>1949</v>
      </c>
      <c r="G6623" s="42" t="s">
        <v>11227</v>
      </c>
      <c r="H6623" s="7" t="s">
        <v>30</v>
      </c>
      <c r="I6623" s="42" t="s">
        <v>36</v>
      </c>
      <c r="J6623" s="42" t="s">
        <v>2808</v>
      </c>
      <c r="K6623" s="8" t="s">
        <v>25558</v>
      </c>
      <c r="L6623" s="7" t="s">
        <v>804</v>
      </c>
      <c r="M6623" s="44">
        <v>68.8</v>
      </c>
      <c r="N6623" s="7">
        <v>1</v>
      </c>
      <c r="O6623" s="44">
        <v>68.8</v>
      </c>
      <c r="P6623" s="44">
        <v>30</v>
      </c>
      <c r="Q6623" s="44">
        <v>5.59</v>
      </c>
      <c r="R6623" s="44">
        <v>15.01</v>
      </c>
      <c r="S6623" s="44">
        <v>0</v>
      </c>
      <c r="T6623" s="44">
        <v>0</v>
      </c>
      <c r="U6623" s="44">
        <v>18.2</v>
      </c>
      <c r="V6623" s="49" t="s">
        <v>24414</v>
      </c>
      <c r="W6623" s="42" t="s">
        <v>34</v>
      </c>
      <c r="X6623" s="43">
        <v>121813118173</v>
      </c>
      <c r="Y6623" s="43">
        <v>45342383496</v>
      </c>
      <c r="Z6623" s="43" t="s">
        <v>7980</v>
      </c>
      <c r="AA6623" s="37" t="str">
        <f>VLOOKUP(J6623, sku!B:C, 2, FALSE)</f>
        <v>Super Led C6 Vclear - H3</v>
      </c>
      <c r="AB6623" s="37" t="str">
        <f>VLOOKUP(J6623, sku!B:BM, 64, FALSE)</f>
        <v>Revenda</v>
      </c>
      <c r="AC6623" s="37" t="str">
        <f>LEFT(pedidos[[#This Row],[SKU]],3)</f>
        <v>VL-</v>
      </c>
      <c r="AD6623" s="37" t="str" cm="1">
        <f t="array" aca="1" ref="AD6623" ca="1">IFERROR(
  INDEX(
    montadora[Montadora],
    MATCH(TRUE,LEFT(J7001,NÚCARACT(montadora[SKU Parcial]))=montadora[SKU Parcial],0)
  ),
  ""
)</f>
        <v/>
      </c>
    </row>
    <row r="6624" spans="1:30" x14ac:dyDescent="0.25">
      <c r="A6624" s="42" t="s">
        <v>23715</v>
      </c>
      <c r="B6624" s="42" t="s">
        <v>23716</v>
      </c>
      <c r="C6624" s="42" t="s">
        <v>23712</v>
      </c>
      <c r="D6624" s="42" t="s">
        <v>138</v>
      </c>
      <c r="E6624" s="42" t="s">
        <v>1948</v>
      </c>
      <c r="F6624" s="42" t="s">
        <v>1949</v>
      </c>
      <c r="G6624" s="42" t="s">
        <v>11227</v>
      </c>
      <c r="H6624" s="7" t="s">
        <v>30</v>
      </c>
      <c r="I6624" s="42" t="s">
        <v>36</v>
      </c>
      <c r="J6624" s="42" t="s">
        <v>1950</v>
      </c>
      <c r="K6624" s="8" t="s">
        <v>25532</v>
      </c>
      <c r="L6624" s="7" t="s">
        <v>804</v>
      </c>
      <c r="M6624" s="44">
        <v>68.8</v>
      </c>
      <c r="N6624" s="7">
        <v>1</v>
      </c>
      <c r="O6624" s="44">
        <v>68.8</v>
      </c>
      <c r="P6624" s="44">
        <v>30</v>
      </c>
      <c r="Q6624" s="44">
        <v>5.59</v>
      </c>
      <c r="R6624" s="44">
        <v>15.01</v>
      </c>
      <c r="S6624" s="44">
        <v>0</v>
      </c>
      <c r="T6624" s="44">
        <v>0</v>
      </c>
      <c r="U6624" s="44">
        <v>18.2</v>
      </c>
      <c r="V6624" s="49" t="s">
        <v>24414</v>
      </c>
      <c r="W6624" s="42" t="s">
        <v>89</v>
      </c>
      <c r="X6624" s="43">
        <v>122739796010</v>
      </c>
      <c r="Y6624" s="43">
        <v>45359506048</v>
      </c>
      <c r="Z6624" s="43" t="s">
        <v>7980</v>
      </c>
      <c r="AA6624" s="37" t="str">
        <f>VLOOKUP(J6624, sku!B:C, 2, FALSE)</f>
        <v>Super Led C6 Vclear - H11</v>
      </c>
      <c r="AB6624" s="37" t="str">
        <f>VLOOKUP(J6624, sku!B:BM, 64, FALSE)</f>
        <v>Revenda</v>
      </c>
      <c r="AC6624" s="37" t="str">
        <f>LEFT(pedidos[[#This Row],[SKU]],3)</f>
        <v>VL-</v>
      </c>
      <c r="AD6624" s="37" t="str" cm="1">
        <f t="array" aca="1" ref="AD6624" ca="1">IFERROR(
  INDEX(
    montadora[Montadora],
    MATCH(TRUE,LEFT(J7002,NÚCARACT(montadora[SKU Parcial]))=montadora[SKU Parcial],0)
  ),
  ""
)</f>
        <v/>
      </c>
    </row>
    <row r="6625" spans="1:30" x14ac:dyDescent="0.25">
      <c r="A6625" s="42" t="s">
        <v>22653</v>
      </c>
      <c r="B6625" s="42" t="s">
        <v>22654</v>
      </c>
      <c r="C6625" s="42" t="s">
        <v>460</v>
      </c>
      <c r="D6625" s="42" t="s">
        <v>420</v>
      </c>
      <c r="E6625" s="42" t="s">
        <v>1956</v>
      </c>
      <c r="F6625" s="42" t="s">
        <v>1626</v>
      </c>
      <c r="G6625" s="42" t="s">
        <v>11227</v>
      </c>
      <c r="H6625" s="7" t="s">
        <v>47</v>
      </c>
      <c r="I6625" s="42" t="s">
        <v>36</v>
      </c>
      <c r="J6625" s="42" t="s">
        <v>611</v>
      </c>
      <c r="K6625" s="8" t="s">
        <v>25575</v>
      </c>
      <c r="L6625" s="7" t="s">
        <v>11229</v>
      </c>
      <c r="M6625" s="44">
        <v>338.8</v>
      </c>
      <c r="N6625" s="7">
        <v>1</v>
      </c>
      <c r="O6625" s="44">
        <v>338.8</v>
      </c>
      <c r="P6625" s="44">
        <v>120</v>
      </c>
      <c r="Q6625" s="44">
        <v>27.51</v>
      </c>
      <c r="R6625" s="44">
        <v>57.6</v>
      </c>
      <c r="S6625" s="44">
        <v>0</v>
      </c>
      <c r="T6625" s="44">
        <v>44.45</v>
      </c>
      <c r="U6625" s="44">
        <v>89.24</v>
      </c>
      <c r="V6625" s="49" t="s">
        <v>24416</v>
      </c>
      <c r="W6625" s="42" t="s">
        <v>34</v>
      </c>
      <c r="X6625" s="43">
        <v>120715461325</v>
      </c>
      <c r="Y6625" s="43">
        <v>45294167963</v>
      </c>
      <c r="Z6625" s="43" t="s">
        <v>7980</v>
      </c>
      <c r="AA6625" s="37" t="str">
        <f>VLOOKUP(J6625, sku!B:C, 2, FALSE)</f>
        <v>Travessa Chevrolet - Style - - - Spin - - - Prata</v>
      </c>
      <c r="AB6625" s="37" t="str">
        <f>VLOOKUP(J6625, sku!B:BM, 64, FALSE)</f>
        <v>Fabricação</v>
      </c>
      <c r="AC6625" s="37" t="str">
        <f>LEFT(pedidos[[#This Row],[SKU]],3)</f>
        <v>XGM</v>
      </c>
      <c r="AD6625" s="37" t="str" cm="1">
        <f t="array" aca="1" ref="AD6625" ca="1">IFERROR(
  INDEX(
    montadora[Montadora],
    MATCH(TRUE,LEFT(J7003,NÚCARACT(montadora[SKU Parcial]))=montadora[SKU Parcial],0)
  ),
  ""
)</f>
        <v/>
      </c>
    </row>
    <row r="6626" spans="1:30" x14ac:dyDescent="0.25">
      <c r="A6626" s="42" t="s">
        <v>25852</v>
      </c>
      <c r="B6626" s="42" t="s">
        <v>25853</v>
      </c>
      <c r="C6626" s="42" t="s">
        <v>278</v>
      </c>
      <c r="D6626" s="42" t="s">
        <v>319</v>
      </c>
      <c r="E6626" s="42" t="s">
        <v>3724</v>
      </c>
      <c r="F6626" s="42" t="s">
        <v>3725</v>
      </c>
      <c r="G6626" s="42" t="s">
        <v>11227</v>
      </c>
      <c r="H6626" s="7" t="s">
        <v>47</v>
      </c>
      <c r="I6626" s="42" t="s">
        <v>31</v>
      </c>
      <c r="J6626" s="42" t="s">
        <v>3705</v>
      </c>
      <c r="K6626" s="8" t="s">
        <v>25561</v>
      </c>
      <c r="L6626" s="7" t="s">
        <v>11229</v>
      </c>
      <c r="M6626" s="44">
        <v>338.8</v>
      </c>
      <c r="N6626" s="7">
        <v>1</v>
      </c>
      <c r="O6626" s="44">
        <v>338.8</v>
      </c>
      <c r="P6626" s="44">
        <v>120</v>
      </c>
      <c r="Q6626" s="44">
        <v>27.51</v>
      </c>
      <c r="R6626" s="44">
        <v>57.6</v>
      </c>
      <c r="S6626" s="44">
        <v>0</v>
      </c>
      <c r="T6626" s="44">
        <v>44.45</v>
      </c>
      <c r="U6626" s="44">
        <v>89.24</v>
      </c>
      <c r="V6626" s="49" t="s">
        <v>24416</v>
      </c>
      <c r="W6626" s="42" t="s">
        <v>34</v>
      </c>
      <c r="X6626" s="43">
        <v>124100685098</v>
      </c>
      <c r="Y6626" s="43">
        <v>45422532603</v>
      </c>
      <c r="Z6626" s="43" t="s">
        <v>7980</v>
      </c>
      <c r="AA6626" s="37" t="str">
        <f>VLOOKUP(J6626, sku!B:C, 2, FALSE)</f>
        <v>Travessa Chery - Smart - - - Tiggo 5X / Pro - - - Preto</v>
      </c>
      <c r="AB6626" s="37" t="str">
        <f>VLOOKUP(J6626, sku!B:BM, 64, FALSE)</f>
        <v>Fabricação</v>
      </c>
      <c r="AC6626" s="37" t="str">
        <f>LEFT(pedidos[[#This Row],[SKU]],3)</f>
        <v>XCH</v>
      </c>
      <c r="AD6626" s="37" t="str" cm="1">
        <f t="array" aca="1" ref="AD6626" ca="1">IFERROR(
  INDEX(
    montadora[Montadora],
    MATCH(TRUE,LEFT(J7004,NÚCARACT(montadora[SKU Parcial]))=montadora[SKU Parcial],0)
  ),
  ""
)</f>
        <v/>
      </c>
    </row>
    <row r="6627" spans="1:30" x14ac:dyDescent="0.25">
      <c r="A6627" s="42" t="s">
        <v>22655</v>
      </c>
      <c r="B6627" s="42" t="s">
        <v>36</v>
      </c>
      <c r="C6627" s="42" t="s">
        <v>22656</v>
      </c>
      <c r="D6627" s="42" t="s">
        <v>138</v>
      </c>
      <c r="E6627" s="42" t="s">
        <v>22657</v>
      </c>
      <c r="F6627" s="42" t="s">
        <v>22658</v>
      </c>
      <c r="G6627" s="42" t="s">
        <v>11227</v>
      </c>
      <c r="H6627" s="7" t="s">
        <v>30</v>
      </c>
      <c r="I6627" s="42" t="s">
        <v>36</v>
      </c>
      <c r="J6627" s="42" t="s">
        <v>2747</v>
      </c>
      <c r="K6627" s="8" t="s">
        <v>25601</v>
      </c>
      <c r="L6627" s="7" t="s">
        <v>11229</v>
      </c>
      <c r="M6627" s="44">
        <v>109.8</v>
      </c>
      <c r="N6627" s="7">
        <v>1</v>
      </c>
      <c r="O6627" s="44">
        <v>109.8</v>
      </c>
      <c r="P6627" s="44">
        <v>41.36</v>
      </c>
      <c r="Q6627" s="44">
        <v>8.92</v>
      </c>
      <c r="R6627" s="44">
        <v>13.18</v>
      </c>
      <c r="S6627" s="44">
        <v>0</v>
      </c>
      <c r="T6627" s="44">
        <v>17.46</v>
      </c>
      <c r="U6627" s="44">
        <v>28.88</v>
      </c>
      <c r="V6627" s="49" t="s">
        <v>24789</v>
      </c>
      <c r="W6627" s="42" t="s">
        <v>34</v>
      </c>
      <c r="X6627" s="43">
        <v>121351339194</v>
      </c>
      <c r="Y6627" s="43">
        <v>45299506085</v>
      </c>
      <c r="Z6627" s="43" t="s">
        <v>7980</v>
      </c>
      <c r="AA6627" s="37" t="str">
        <f>VLOOKUP(J6627, sku!B:C, 2, FALSE)</f>
        <v>Cabo de Chupeta Coaxial de Transferência de Carga de Bateria 12/24V 500 Amper, PVC, CCA 5 Metros</v>
      </c>
      <c r="AB6627" s="37" t="str">
        <f>VLOOKUP(J6627, sku!B:BM, 64, FALSE)</f>
        <v>Importação</v>
      </c>
      <c r="AC6627" s="37" t="str">
        <f>LEFT(pedidos[[#This Row],[SKU]],3)</f>
        <v>1EC</v>
      </c>
      <c r="AD6627" s="37" t="str" cm="1">
        <f t="array" aca="1" ref="AD6627" ca="1">IFERROR(
  INDEX(
    montadora[Montadora],
    MATCH(TRUE,LEFT(J7005,NÚCARACT(montadora[SKU Parcial]))=montadora[SKU Parcial],0)
  ),
  ""
)</f>
        <v/>
      </c>
    </row>
    <row r="6628" spans="1:30" x14ac:dyDescent="0.25">
      <c r="A6628" s="42" t="s">
        <v>25257</v>
      </c>
      <c r="B6628" s="42" t="s">
        <v>25258</v>
      </c>
      <c r="C6628" s="42" t="s">
        <v>7619</v>
      </c>
      <c r="D6628" s="42" t="s">
        <v>319</v>
      </c>
      <c r="E6628" s="42" t="s">
        <v>22657</v>
      </c>
      <c r="F6628" s="42" t="s">
        <v>22658</v>
      </c>
      <c r="G6628" s="42" t="s">
        <v>11227</v>
      </c>
      <c r="H6628" s="7" t="s">
        <v>30</v>
      </c>
      <c r="I6628" s="42" t="s">
        <v>36</v>
      </c>
      <c r="J6628" s="42" t="s">
        <v>2747</v>
      </c>
      <c r="K6628" s="8" t="s">
        <v>25126</v>
      </c>
      <c r="L6628" s="7" t="s">
        <v>11229</v>
      </c>
      <c r="M6628" s="44">
        <v>109.8</v>
      </c>
      <c r="N6628" s="7">
        <v>1</v>
      </c>
      <c r="O6628" s="44">
        <v>109.8</v>
      </c>
      <c r="P6628" s="44">
        <v>41.36</v>
      </c>
      <c r="Q6628" s="44">
        <v>8.92</v>
      </c>
      <c r="R6628" s="44">
        <v>13.18</v>
      </c>
      <c r="S6628" s="44">
        <v>0</v>
      </c>
      <c r="T6628" s="44">
        <v>17.46</v>
      </c>
      <c r="U6628" s="44">
        <v>28.88</v>
      </c>
      <c r="V6628" s="49" t="s">
        <v>24789</v>
      </c>
      <c r="W6628" s="42" t="s">
        <v>34</v>
      </c>
      <c r="X6628" s="43">
        <v>122606980753</v>
      </c>
      <c r="Y6628" s="43">
        <v>45378850341</v>
      </c>
      <c r="Z6628" s="43" t="s">
        <v>7980</v>
      </c>
      <c r="AA6628" s="37" t="str">
        <f>VLOOKUP(J6628, sku!B:C, 2, FALSE)</f>
        <v>Cabo de Chupeta Coaxial de Transferência de Carga de Bateria 12/24V 500 Amper, PVC, CCA 5 Metros</v>
      </c>
      <c r="AB6628" s="37" t="str">
        <f>VLOOKUP(J6628, sku!B:BM, 64, FALSE)</f>
        <v>Importação</v>
      </c>
      <c r="AC6628" s="37" t="str">
        <f>LEFT(pedidos[[#This Row],[SKU]],3)</f>
        <v>1EC</v>
      </c>
      <c r="AD6628" s="37" t="str" cm="1">
        <f t="array" aca="1" ref="AD6628" ca="1">IFERROR(
  INDEX(
    montadora[Montadora],
    MATCH(TRUE,LEFT(J7006,NÚCARACT(montadora[SKU Parcial]))=montadora[SKU Parcial],0)
  ),
  ""
)</f>
        <v/>
      </c>
    </row>
    <row r="6629" spans="1:30" x14ac:dyDescent="0.25">
      <c r="A6629" s="42" t="s">
        <v>25259</v>
      </c>
      <c r="B6629" s="42" t="s">
        <v>25260</v>
      </c>
      <c r="C6629" s="42" t="s">
        <v>25261</v>
      </c>
      <c r="D6629" s="42" t="s">
        <v>319</v>
      </c>
      <c r="E6629" s="42" t="s">
        <v>4331</v>
      </c>
      <c r="F6629" s="42" t="s">
        <v>4332</v>
      </c>
      <c r="G6629" s="42" t="s">
        <v>11228</v>
      </c>
      <c r="H6629" s="7" t="s">
        <v>47</v>
      </c>
      <c r="I6629" s="42" t="s">
        <v>31</v>
      </c>
      <c r="J6629" s="42" t="s">
        <v>4333</v>
      </c>
      <c r="K6629" s="8" t="s">
        <v>25126</v>
      </c>
      <c r="L6629" s="7" t="s">
        <v>11229</v>
      </c>
      <c r="M6629" s="44">
        <v>255.8</v>
      </c>
      <c r="N6629" s="7">
        <v>1</v>
      </c>
      <c r="O6629" s="44">
        <v>255.8</v>
      </c>
      <c r="P6629" s="44">
        <v>105</v>
      </c>
      <c r="Q6629" s="44">
        <v>10.16</v>
      </c>
      <c r="R6629" s="44">
        <v>43.49</v>
      </c>
      <c r="S6629" s="44">
        <v>0</v>
      </c>
      <c r="T6629" s="44">
        <v>29.94</v>
      </c>
      <c r="U6629" s="44">
        <v>67.209999999999994</v>
      </c>
      <c r="V6629" s="49" t="s">
        <v>25262</v>
      </c>
      <c r="W6629" s="42" t="s">
        <v>34</v>
      </c>
      <c r="X6629" s="43">
        <v>122601398289</v>
      </c>
      <c r="Y6629" s="43">
        <v>45378872644</v>
      </c>
      <c r="Z6629" s="43" t="s">
        <v>7980</v>
      </c>
      <c r="AA6629" s="37" t="str">
        <f>VLOOKUP(J6629, sku!B:C, 2, FALSE)</f>
        <v>Travessa Renault - Slim - - - Sandero Stepway G2 - 2015+ - Prata</v>
      </c>
      <c r="AB6629" s="37" t="str">
        <f>VLOOKUP(J6629, sku!B:BM, 64, FALSE)</f>
        <v>Fabricação</v>
      </c>
      <c r="AC6629" s="37" t="str">
        <f>LEFT(pedidos[[#This Row],[SKU]],3)</f>
        <v>XRE</v>
      </c>
      <c r="AD6629" s="37" t="str" cm="1">
        <f t="array" aca="1" ref="AD6629" ca="1">IFERROR(
  INDEX(
    montadora[Montadora],
    MATCH(TRUE,LEFT(J7007,NÚCARACT(montadora[SKU Parcial]))=montadora[SKU Parcial],0)
  ),
  ""
)</f>
        <v/>
      </c>
    </row>
    <row r="6630" spans="1:30" x14ac:dyDescent="0.25">
      <c r="A6630" s="42" t="s">
        <v>25263</v>
      </c>
      <c r="B6630" s="42" t="s">
        <v>36</v>
      </c>
      <c r="C6630" s="42" t="s">
        <v>25264</v>
      </c>
      <c r="D6630" s="42" t="s">
        <v>950</v>
      </c>
      <c r="E6630" s="42" t="s">
        <v>4331</v>
      </c>
      <c r="F6630" s="42" t="s">
        <v>4332</v>
      </c>
      <c r="G6630" s="42" t="s">
        <v>11228</v>
      </c>
      <c r="H6630" s="7" t="s">
        <v>47</v>
      </c>
      <c r="I6630" s="42" t="s">
        <v>31</v>
      </c>
      <c r="J6630" s="42" t="s">
        <v>2236</v>
      </c>
      <c r="K6630" s="8" t="s">
        <v>25106</v>
      </c>
      <c r="L6630" s="7" t="s">
        <v>11229</v>
      </c>
      <c r="M6630" s="44">
        <v>255.8</v>
      </c>
      <c r="N6630" s="7">
        <v>1</v>
      </c>
      <c r="O6630" s="44">
        <v>322.79000000000002</v>
      </c>
      <c r="P6630" s="44">
        <v>105</v>
      </c>
      <c r="Q6630" s="44">
        <v>10.16</v>
      </c>
      <c r="R6630" s="44">
        <v>43.49</v>
      </c>
      <c r="S6630" s="44">
        <v>66.989999999999995</v>
      </c>
      <c r="T6630" s="44">
        <v>29.94</v>
      </c>
      <c r="U6630" s="44">
        <v>67.209999999999994</v>
      </c>
      <c r="V6630" s="49" t="s">
        <v>25262</v>
      </c>
      <c r="W6630" s="42" t="s">
        <v>34</v>
      </c>
      <c r="X6630" s="43">
        <v>123428752370</v>
      </c>
      <c r="Y6630" s="43">
        <v>45391209537</v>
      </c>
      <c r="Z6630" s="43" t="s">
        <v>7980</v>
      </c>
      <c r="AA6630" s="37" t="str">
        <f>VLOOKUP(J6630, sku!B:C, 2, FALSE)</f>
        <v>Travessa Renault - Slim - - - Sandero Stepway G2 - 2015+ - Preto</v>
      </c>
      <c r="AB6630" s="37" t="str">
        <f>VLOOKUP(J6630, sku!B:BM, 64, FALSE)</f>
        <v>Fabricação</v>
      </c>
      <c r="AC6630" s="37" t="str">
        <f>LEFT(pedidos[[#This Row],[SKU]],3)</f>
        <v>XRE</v>
      </c>
      <c r="AD6630" s="37" t="str" cm="1">
        <f t="array" aca="1" ref="AD6630" ca="1">IFERROR(
  INDEX(
    montadora[Montadora],
    MATCH(TRUE,LEFT(J7008,NÚCARACT(montadora[SKU Parcial]))=montadora[SKU Parcial],0)
  ),
  ""
)</f>
        <v/>
      </c>
    </row>
    <row r="6631" spans="1:30" x14ac:dyDescent="0.25">
      <c r="A6631" s="42" t="s">
        <v>22659</v>
      </c>
      <c r="B6631" s="42" t="s">
        <v>36</v>
      </c>
      <c r="C6631" s="42" t="s">
        <v>4821</v>
      </c>
      <c r="D6631" s="42" t="s">
        <v>45</v>
      </c>
      <c r="E6631" s="42" t="s">
        <v>1956</v>
      </c>
      <c r="F6631" s="42" t="s">
        <v>1626</v>
      </c>
      <c r="G6631" s="42" t="s">
        <v>11227</v>
      </c>
      <c r="H6631" s="7" t="s">
        <v>47</v>
      </c>
      <c r="I6631" s="42" t="s">
        <v>31</v>
      </c>
      <c r="J6631" s="42" t="s">
        <v>109</v>
      </c>
      <c r="K6631" s="8" t="s">
        <v>25544</v>
      </c>
      <c r="L6631" s="7" t="s">
        <v>11229</v>
      </c>
      <c r="M6631" s="44">
        <v>336.8</v>
      </c>
      <c r="N6631" s="7">
        <v>1</v>
      </c>
      <c r="O6631" s="44">
        <v>336.8</v>
      </c>
      <c r="P6631" s="44">
        <v>120</v>
      </c>
      <c r="Q6631" s="44">
        <v>27.35</v>
      </c>
      <c r="R6631" s="44">
        <v>57.26</v>
      </c>
      <c r="S6631" s="44">
        <v>0</v>
      </c>
      <c r="T6631" s="44">
        <v>44.45</v>
      </c>
      <c r="U6631" s="44">
        <v>87.74</v>
      </c>
      <c r="V6631" s="49" t="s">
        <v>24419</v>
      </c>
      <c r="W6631" s="42" t="s">
        <v>34</v>
      </c>
      <c r="X6631" s="43">
        <v>120717095046</v>
      </c>
      <c r="Y6631" s="43">
        <v>45270568724</v>
      </c>
      <c r="Z6631" s="43" t="s">
        <v>7980</v>
      </c>
      <c r="AA6631" s="37" t="str">
        <f>VLOOKUP(J6631, sku!B:C, 2, FALSE)</f>
        <v>Travessa Chevrolet - Style - - - Spin - - - Preto</v>
      </c>
      <c r="AB6631" s="37" t="str">
        <f>VLOOKUP(J6631, sku!B:BM, 64, FALSE)</f>
        <v>Fabricação</v>
      </c>
      <c r="AC6631" s="37" t="str">
        <f>LEFT(pedidos[[#This Row],[SKU]],3)</f>
        <v>XGM</v>
      </c>
      <c r="AD6631" s="37" t="str" cm="1">
        <f t="array" aca="1" ref="AD6631" ca="1">IFERROR(
  INDEX(
    montadora[Montadora],
    MATCH(TRUE,LEFT(J7009,NÚCARACT(montadora[SKU Parcial]))=montadora[SKU Parcial],0)
  ),
  ""
)</f>
        <v/>
      </c>
    </row>
    <row r="6632" spans="1:30" x14ac:dyDescent="0.25">
      <c r="A6632" s="42" t="s">
        <v>25265</v>
      </c>
      <c r="B6632" s="42" t="s">
        <v>36</v>
      </c>
      <c r="C6632" s="42" t="s">
        <v>25266</v>
      </c>
      <c r="D6632" s="42" t="s">
        <v>27</v>
      </c>
      <c r="E6632" s="42" t="s">
        <v>25267</v>
      </c>
      <c r="F6632" s="42" t="s">
        <v>25268</v>
      </c>
      <c r="G6632" s="42" t="s">
        <v>11227</v>
      </c>
      <c r="H6632" s="7" t="s">
        <v>47</v>
      </c>
      <c r="I6632" s="42" t="s">
        <v>36</v>
      </c>
      <c r="J6632" s="42" t="s">
        <v>845</v>
      </c>
      <c r="K6632" s="8" t="s">
        <v>25126</v>
      </c>
      <c r="L6632" s="7" t="s">
        <v>11229</v>
      </c>
      <c r="M6632" s="44">
        <v>336.8</v>
      </c>
      <c r="N6632" s="7">
        <v>1</v>
      </c>
      <c r="O6632" s="44">
        <v>336.8</v>
      </c>
      <c r="P6632" s="44">
        <v>120</v>
      </c>
      <c r="Q6632" s="44">
        <v>27.35</v>
      </c>
      <c r="R6632" s="44">
        <v>57.26</v>
      </c>
      <c r="S6632" s="44">
        <v>0</v>
      </c>
      <c r="T6632" s="44">
        <v>44.45</v>
      </c>
      <c r="U6632" s="44">
        <v>87.74</v>
      </c>
      <c r="V6632" s="49" t="s">
        <v>24419</v>
      </c>
      <c r="W6632" s="42" t="s">
        <v>34</v>
      </c>
      <c r="X6632" s="43">
        <v>122607216947</v>
      </c>
      <c r="Y6632" s="43">
        <v>45378863311</v>
      </c>
      <c r="Z6632" s="43" t="s">
        <v>7980</v>
      </c>
      <c r="AA6632" s="37" t="str">
        <f>VLOOKUP(J6632, sku!B:C, 2, FALSE)</f>
        <v>Travessa Geral - Smart - - - - - - - Preto</v>
      </c>
      <c r="AB6632" s="37" t="str">
        <f>VLOOKUP(J6632, sku!B:BM, 64, FALSE)</f>
        <v>Fabricação</v>
      </c>
      <c r="AC6632" s="37" t="str">
        <f>LEFT(pedidos[[#This Row],[SKU]],3)</f>
        <v>XSM</v>
      </c>
      <c r="AD6632" s="37" t="str" cm="1">
        <f t="array" aca="1" ref="AD6632" ca="1">IFERROR(
  INDEX(
    montadora[Montadora],
    MATCH(TRUE,LEFT(J7010,NÚCARACT(montadora[SKU Parcial]))=montadora[SKU Parcial],0)
  ),
  ""
)</f>
        <v/>
      </c>
    </row>
    <row r="6633" spans="1:30" x14ac:dyDescent="0.25">
      <c r="A6633" s="42" t="s">
        <v>24790</v>
      </c>
      <c r="B6633" s="42" t="s">
        <v>24791</v>
      </c>
      <c r="C6633" s="42" t="s">
        <v>24792</v>
      </c>
      <c r="D6633" s="42" t="s">
        <v>709</v>
      </c>
      <c r="E6633" s="42" t="s">
        <v>4684</v>
      </c>
      <c r="F6633" s="42" t="s">
        <v>4685</v>
      </c>
      <c r="G6633" s="42" t="s">
        <v>11227</v>
      </c>
      <c r="H6633" s="7" t="s">
        <v>30</v>
      </c>
      <c r="I6633" s="42" t="s">
        <v>36</v>
      </c>
      <c r="J6633" s="42" t="s">
        <v>4686</v>
      </c>
      <c r="K6633" s="8" t="s">
        <v>25532</v>
      </c>
      <c r="L6633" s="7" t="s">
        <v>11229</v>
      </c>
      <c r="M6633" s="44">
        <v>886.8</v>
      </c>
      <c r="N6633" s="7">
        <v>1</v>
      </c>
      <c r="O6633" s="44">
        <v>886.8</v>
      </c>
      <c r="P6633" s="44">
        <v>451</v>
      </c>
      <c r="Q6633" s="44">
        <v>72.010000000000005</v>
      </c>
      <c r="R6633" s="44">
        <v>106.42</v>
      </c>
      <c r="S6633" s="44">
        <v>0</v>
      </c>
      <c r="T6633" s="44">
        <v>26.95</v>
      </c>
      <c r="U6633" s="44">
        <v>230.42</v>
      </c>
      <c r="V6633" s="49" t="s">
        <v>24793</v>
      </c>
      <c r="W6633" s="42" t="s">
        <v>34</v>
      </c>
      <c r="X6633" s="43">
        <v>122257880165</v>
      </c>
      <c r="Y6633" s="43">
        <v>45361302250</v>
      </c>
      <c r="Z6633" s="43" t="s">
        <v>7980</v>
      </c>
      <c r="AA6633" s="37" t="str">
        <f>VLOOKUP(J6633, sku!B:C, 2, FALSE)</f>
        <v>Travessa Fiat - Way - 1 Gradeado Grande 110 X 90 X 12 cm - Uno Way - 2011 A 2021 - Preto</v>
      </c>
      <c r="AB6633" s="37" t="str">
        <f>VLOOKUP(J6633, sku!B:BM, 64, FALSE)</f>
        <v>Fabricação</v>
      </c>
      <c r="AC6633" s="37" t="str">
        <f>LEFT(pedidos[[#This Row],[SKU]],3)</f>
        <v>1XG</v>
      </c>
      <c r="AD6633" s="37" t="str" cm="1">
        <f t="array" aca="1" ref="AD6633" ca="1">IFERROR(
  INDEX(
    montadora[Montadora],
    MATCH(TRUE,LEFT(J7011,NÚCARACT(montadora[SKU Parcial]))=montadora[SKU Parcial],0)
  ),
  ""
)</f>
        <v/>
      </c>
    </row>
    <row r="6634" spans="1:30" x14ac:dyDescent="0.25">
      <c r="A6634" s="42" t="s">
        <v>24794</v>
      </c>
      <c r="B6634" s="42" t="s">
        <v>36</v>
      </c>
      <c r="C6634" s="42" t="s">
        <v>24795</v>
      </c>
      <c r="D6634" s="42" t="s">
        <v>395</v>
      </c>
      <c r="E6634" s="42" t="s">
        <v>24796</v>
      </c>
      <c r="F6634" s="42" t="s">
        <v>4852</v>
      </c>
      <c r="G6634" s="42" t="s">
        <v>11228</v>
      </c>
      <c r="H6634" s="7" t="s">
        <v>47</v>
      </c>
      <c r="I6634" s="42" t="s">
        <v>36</v>
      </c>
      <c r="J6634" s="42" t="s">
        <v>4857</v>
      </c>
      <c r="K6634" s="8" t="s">
        <v>25593</v>
      </c>
      <c r="L6634" s="7" t="s">
        <v>11229</v>
      </c>
      <c r="M6634" s="44">
        <v>258.8</v>
      </c>
      <c r="N6634" s="7">
        <v>1</v>
      </c>
      <c r="O6634" s="44">
        <v>258.8</v>
      </c>
      <c r="P6634" s="44">
        <v>105</v>
      </c>
      <c r="Q6634" s="44">
        <v>10.27</v>
      </c>
      <c r="R6634" s="44">
        <v>44</v>
      </c>
      <c r="S6634" s="44">
        <v>0</v>
      </c>
      <c r="T6634" s="44">
        <v>32.340000000000003</v>
      </c>
      <c r="U6634" s="44">
        <v>67.19</v>
      </c>
      <c r="V6634" s="49" t="s">
        <v>24797</v>
      </c>
      <c r="W6634" s="42" t="s">
        <v>34</v>
      </c>
      <c r="X6634" s="43">
        <v>122902251694</v>
      </c>
      <c r="Y6634" s="43">
        <v>45367229050</v>
      </c>
      <c r="Z6634" s="43" t="s">
        <v>7980</v>
      </c>
      <c r="AA6634" s="37" t="str">
        <f>VLOOKUP(J6634, sku!B:C, 2, FALSE)</f>
        <v>Travessa Nissan - Slim - - - Livina - 2007 A 2014 - Prata</v>
      </c>
      <c r="AB6634" s="37" t="str">
        <f>VLOOKUP(J6634, sku!B:BM, 64, FALSE)</f>
        <v>Fabricação</v>
      </c>
      <c r="AC6634" s="37" t="str">
        <f>LEFT(pedidos[[#This Row],[SKU]],3)</f>
        <v>XNS</v>
      </c>
      <c r="AD6634" s="37" t="str" cm="1">
        <f t="array" aca="1" ref="AD6634" ca="1">IFERROR(
  INDEX(
    montadora[Montadora],
    MATCH(TRUE,LEFT(J7012,NÚCARACT(montadora[SKU Parcial]))=montadora[SKU Parcial],0)
  ),
  ""
)</f>
        <v/>
      </c>
    </row>
    <row r="6635" spans="1:30" x14ac:dyDescent="0.25">
      <c r="A6635" s="42" t="s">
        <v>24798</v>
      </c>
      <c r="B6635" s="42" t="s">
        <v>24799</v>
      </c>
      <c r="C6635" s="42" t="s">
        <v>24800</v>
      </c>
      <c r="D6635" s="42" t="s">
        <v>319</v>
      </c>
      <c r="E6635" s="42" t="s">
        <v>4331</v>
      </c>
      <c r="F6635" s="42" t="s">
        <v>4332</v>
      </c>
      <c r="G6635" s="42" t="s">
        <v>11228</v>
      </c>
      <c r="H6635" s="7" t="s">
        <v>47</v>
      </c>
      <c r="I6635" s="42" t="s">
        <v>36</v>
      </c>
      <c r="J6635" s="42" t="s">
        <v>2236</v>
      </c>
      <c r="K6635" s="8" t="s">
        <v>25532</v>
      </c>
      <c r="L6635" s="7" t="s">
        <v>11229</v>
      </c>
      <c r="M6635" s="44">
        <v>253.8</v>
      </c>
      <c r="N6635" s="7">
        <v>1</v>
      </c>
      <c r="O6635" s="44">
        <v>253.8</v>
      </c>
      <c r="P6635" s="44">
        <v>105</v>
      </c>
      <c r="Q6635" s="44">
        <v>10.08</v>
      </c>
      <c r="R6635" s="44">
        <v>43.15</v>
      </c>
      <c r="S6635" s="44">
        <v>0</v>
      </c>
      <c r="T6635" s="44">
        <v>29.94</v>
      </c>
      <c r="U6635" s="44">
        <v>65.63</v>
      </c>
      <c r="V6635" s="49" t="s">
        <v>24801</v>
      </c>
      <c r="W6635" s="42" t="s">
        <v>34</v>
      </c>
      <c r="X6635" s="43">
        <v>122312121891</v>
      </c>
      <c r="Y6635" s="43">
        <v>45364110167</v>
      </c>
      <c r="Z6635" s="43" t="s">
        <v>7980</v>
      </c>
      <c r="AA6635" s="37" t="str">
        <f>VLOOKUP(J6635, sku!B:C, 2, FALSE)</f>
        <v>Travessa Renault - Slim - - - Sandero Stepway G2 - 2015+ - Preto</v>
      </c>
      <c r="AB6635" s="37" t="str">
        <f>VLOOKUP(J6635, sku!B:BM, 64, FALSE)</f>
        <v>Fabricação</v>
      </c>
      <c r="AC6635" s="37" t="str">
        <f>LEFT(pedidos[[#This Row],[SKU]],3)</f>
        <v>XRE</v>
      </c>
      <c r="AD6635" s="37" t="str" cm="1">
        <f t="array" aca="1" ref="AD6635" ca="1">IFERROR(
  INDEX(
    montadora[Montadora],
    MATCH(TRUE,LEFT(J7013,NÚCARACT(montadora[SKU Parcial]))=montadora[SKU Parcial],0)
  ),
  ""
)</f>
        <v/>
      </c>
    </row>
    <row r="6636" spans="1:30" x14ac:dyDescent="0.25">
      <c r="A6636" s="42" t="s">
        <v>25269</v>
      </c>
      <c r="B6636" s="42" t="s">
        <v>25270</v>
      </c>
      <c r="C6636" s="42" t="s">
        <v>25271</v>
      </c>
      <c r="D6636" s="42" t="s">
        <v>658</v>
      </c>
      <c r="E6636" s="42" t="s">
        <v>1906</v>
      </c>
      <c r="F6636" s="42" t="s">
        <v>507</v>
      </c>
      <c r="G6636" s="42" t="s">
        <v>11227</v>
      </c>
      <c r="H6636" s="7" t="s">
        <v>47</v>
      </c>
      <c r="I6636" s="42" t="s">
        <v>36</v>
      </c>
      <c r="J6636" s="42" t="s">
        <v>473</v>
      </c>
      <c r="K6636" s="8" t="s">
        <v>25126</v>
      </c>
      <c r="L6636" s="7" t="s">
        <v>11229</v>
      </c>
      <c r="M6636" s="44">
        <v>196.4</v>
      </c>
      <c r="N6636" s="7">
        <v>1</v>
      </c>
      <c r="O6636" s="44">
        <v>196.4</v>
      </c>
      <c r="P6636" s="44">
        <v>73.05</v>
      </c>
      <c r="Q6636" s="44">
        <v>15.95</v>
      </c>
      <c r="R6636" s="44">
        <v>32.409999999999997</v>
      </c>
      <c r="S6636" s="44">
        <v>0</v>
      </c>
      <c r="T6636" s="44">
        <v>24.25</v>
      </c>
      <c r="U6636" s="44">
        <v>50.74</v>
      </c>
      <c r="V6636" s="49" t="s">
        <v>25272</v>
      </c>
      <c r="W6636" s="42" t="s">
        <v>34</v>
      </c>
      <c r="X6636" s="43">
        <v>122664219707</v>
      </c>
      <c r="Y6636" s="43">
        <v>45382112778</v>
      </c>
      <c r="Z6636" s="43" t="s">
        <v>7980</v>
      </c>
      <c r="AA6636" s="37" t="str">
        <f>VLOOKUP(J6636, sku!B:C, 2, FALSE)</f>
        <v>1 Fogareiro 1 Boca + 1 Maçarico 915 + 2 Refis Guepardo</v>
      </c>
      <c r="AB6636" s="37" t="str">
        <f>VLOOKUP(J6636, sku!B:BM, 64, FALSE)</f>
        <v>Importação</v>
      </c>
      <c r="AC6636" s="37" t="str">
        <f>LEFT(pedidos[[#This Row],[SKU]],3)</f>
        <v>1FO</v>
      </c>
      <c r="AD6636" s="37" t="str" cm="1">
        <f t="array" aca="1" ref="AD6636" ca="1">IFERROR(
  INDEX(
    montadora[Montadora],
    MATCH(TRUE,LEFT(J7014,NÚCARACT(montadora[SKU Parcial]))=montadora[SKU Parcial],0)
  ),
  ""
)</f>
        <v/>
      </c>
    </row>
    <row r="6637" spans="1:30" x14ac:dyDescent="0.25">
      <c r="A6637" s="42" t="s">
        <v>22660</v>
      </c>
      <c r="B6637" s="42" t="s">
        <v>36</v>
      </c>
      <c r="C6637" s="42" t="s">
        <v>22661</v>
      </c>
      <c r="D6637" s="42" t="s">
        <v>27</v>
      </c>
      <c r="E6637" s="42" t="s">
        <v>4721</v>
      </c>
      <c r="F6637" s="42" t="s">
        <v>4722</v>
      </c>
      <c r="G6637" s="42" t="s">
        <v>11227</v>
      </c>
      <c r="H6637" s="7" t="s">
        <v>47</v>
      </c>
      <c r="I6637" s="42" t="s">
        <v>31</v>
      </c>
      <c r="J6637" s="42" t="s">
        <v>281</v>
      </c>
      <c r="K6637" s="8" t="s">
        <v>25599</v>
      </c>
      <c r="L6637" s="7" t="s">
        <v>11229</v>
      </c>
      <c r="M6637" s="44">
        <v>264.8</v>
      </c>
      <c r="N6637" s="7">
        <v>1</v>
      </c>
      <c r="O6637" s="44">
        <v>264.8</v>
      </c>
      <c r="P6637" s="44">
        <v>105</v>
      </c>
      <c r="Q6637" s="44">
        <v>21.5</v>
      </c>
      <c r="R6637" s="44">
        <v>45.02</v>
      </c>
      <c r="S6637" s="44">
        <v>0</v>
      </c>
      <c r="T6637" s="44">
        <v>24.95</v>
      </c>
      <c r="U6637" s="44">
        <v>68.33</v>
      </c>
      <c r="V6637" s="49" t="s">
        <v>24802</v>
      </c>
      <c r="W6637" s="42" t="s">
        <v>34</v>
      </c>
      <c r="X6637" s="43">
        <v>120981857497</v>
      </c>
      <c r="Y6637" s="43">
        <v>45306751928</v>
      </c>
      <c r="Z6637" s="43" t="s">
        <v>7980</v>
      </c>
      <c r="AA6637" s="37" t="str">
        <f>VLOOKUP(J6637, sku!B:C, 2, FALSE)</f>
        <v>Travessa Fiat - Slim - - - Strada Endurance Freedom Volcano - 2020+ - Preto</v>
      </c>
      <c r="AB6637" s="37" t="str">
        <f>VLOOKUP(J6637, sku!B:BM, 64, FALSE)</f>
        <v>Fabricação</v>
      </c>
      <c r="AC6637" s="37" t="str">
        <f>LEFT(pedidos[[#This Row],[SKU]],3)</f>
        <v>XFI</v>
      </c>
      <c r="AD6637" s="37" t="str" cm="1">
        <f t="array" aca="1" ref="AD6637" ca="1">IFERROR(
  INDEX(
    montadora[Montadora],
    MATCH(TRUE,LEFT(J7015,NÚCARACT(montadora[SKU Parcial]))=montadora[SKU Parcial],0)
  ),
  ""
)</f>
        <v/>
      </c>
    </row>
    <row r="6638" spans="1:30" x14ac:dyDescent="0.25">
      <c r="A6638" s="42" t="s">
        <v>22662</v>
      </c>
      <c r="B6638" s="42" t="s">
        <v>22663</v>
      </c>
      <c r="C6638" s="42" t="s">
        <v>22664</v>
      </c>
      <c r="D6638" s="42" t="s">
        <v>409</v>
      </c>
      <c r="E6638" s="42" t="s">
        <v>4721</v>
      </c>
      <c r="F6638" s="42" t="s">
        <v>4722</v>
      </c>
      <c r="G6638" s="42" t="s">
        <v>11227</v>
      </c>
      <c r="H6638" s="7" t="s">
        <v>47</v>
      </c>
      <c r="I6638" s="42" t="s">
        <v>31</v>
      </c>
      <c r="J6638" s="42" t="s">
        <v>281</v>
      </c>
      <c r="K6638" s="8" t="s">
        <v>25576</v>
      </c>
      <c r="L6638" s="7" t="s">
        <v>11229</v>
      </c>
      <c r="M6638" s="44">
        <v>264.8</v>
      </c>
      <c r="N6638" s="7">
        <v>1</v>
      </c>
      <c r="O6638" s="44">
        <v>298.79000000000002</v>
      </c>
      <c r="P6638" s="44">
        <v>105</v>
      </c>
      <c r="Q6638" s="44">
        <v>21.5</v>
      </c>
      <c r="R6638" s="44">
        <v>45.02</v>
      </c>
      <c r="S6638" s="44">
        <v>33.99</v>
      </c>
      <c r="T6638" s="44">
        <v>24.95</v>
      </c>
      <c r="U6638" s="44">
        <v>68.33</v>
      </c>
      <c r="V6638" s="49" t="s">
        <v>24802</v>
      </c>
      <c r="W6638" s="42" t="s">
        <v>89</v>
      </c>
      <c r="X6638" s="43">
        <v>121156399307</v>
      </c>
      <c r="Y6638" s="43">
        <v>45314041700</v>
      </c>
      <c r="Z6638" s="43" t="s">
        <v>7980</v>
      </c>
      <c r="AA6638" s="37" t="str">
        <f>VLOOKUP(J6638, sku!B:C, 2, FALSE)</f>
        <v>Travessa Fiat - Slim - - - Strada Endurance Freedom Volcano - 2020+ - Preto</v>
      </c>
      <c r="AB6638" s="37" t="str">
        <f>VLOOKUP(J6638, sku!B:BM, 64, FALSE)</f>
        <v>Fabricação</v>
      </c>
      <c r="AC6638" s="37" t="str">
        <f>LEFT(pedidos[[#This Row],[SKU]],3)</f>
        <v>XFI</v>
      </c>
      <c r="AD6638" s="37" t="str" cm="1">
        <f t="array" aca="1" ref="AD6638" ca="1">IFERROR(
  INDEX(
    montadora[Montadora],
    MATCH(TRUE,LEFT(J7016,NÚCARACT(montadora[SKU Parcial]))=montadora[SKU Parcial],0)
  ),
  ""
)</f>
        <v/>
      </c>
    </row>
    <row r="6639" spans="1:30" x14ac:dyDescent="0.25">
      <c r="A6639" s="42" t="s">
        <v>23717</v>
      </c>
      <c r="B6639" s="42" t="s">
        <v>23718</v>
      </c>
      <c r="C6639" s="42" t="s">
        <v>2269</v>
      </c>
      <c r="D6639" s="42" t="s">
        <v>358</v>
      </c>
      <c r="E6639" s="42" t="s">
        <v>4721</v>
      </c>
      <c r="F6639" s="42" t="s">
        <v>4722</v>
      </c>
      <c r="G6639" s="42" t="s">
        <v>11227</v>
      </c>
      <c r="H6639" s="7" t="s">
        <v>47</v>
      </c>
      <c r="I6639" s="42" t="s">
        <v>31</v>
      </c>
      <c r="J6639" s="42" t="s">
        <v>281</v>
      </c>
      <c r="K6639" s="8" t="s">
        <v>25600</v>
      </c>
      <c r="L6639" s="7" t="s">
        <v>11229</v>
      </c>
      <c r="M6639" s="44">
        <v>264.8</v>
      </c>
      <c r="N6639" s="7">
        <v>1</v>
      </c>
      <c r="O6639" s="44">
        <v>264.8</v>
      </c>
      <c r="P6639" s="44">
        <v>105</v>
      </c>
      <c r="Q6639" s="44">
        <v>21.5</v>
      </c>
      <c r="R6639" s="44">
        <v>45.02</v>
      </c>
      <c r="S6639" s="44">
        <v>0</v>
      </c>
      <c r="T6639" s="44">
        <v>24.95</v>
      </c>
      <c r="U6639" s="44">
        <v>68.33</v>
      </c>
      <c r="V6639" s="49" t="s">
        <v>24802</v>
      </c>
      <c r="W6639" s="42" t="s">
        <v>34</v>
      </c>
      <c r="X6639" s="43" t="s">
        <v>23719</v>
      </c>
      <c r="Y6639" s="43">
        <v>45321843375</v>
      </c>
      <c r="Z6639" s="43" t="s">
        <v>7980</v>
      </c>
      <c r="AA6639" s="37" t="str">
        <f>VLOOKUP(J6639, sku!B:C, 2, FALSE)</f>
        <v>Travessa Fiat - Slim - - - Strada Endurance Freedom Volcano - 2020+ - Preto</v>
      </c>
      <c r="AB6639" s="37" t="str">
        <f>VLOOKUP(J6639, sku!B:BM, 64, FALSE)</f>
        <v>Fabricação</v>
      </c>
      <c r="AC6639" s="37" t="str">
        <f>LEFT(pedidos[[#This Row],[SKU]],3)</f>
        <v>XFI</v>
      </c>
      <c r="AD6639" s="37" t="str" cm="1">
        <f t="array" aca="1" ref="AD6639" ca="1">IFERROR(
  INDEX(
    montadora[Montadora],
    MATCH(TRUE,LEFT(J7017,NÚCARACT(montadora[SKU Parcial]))=montadora[SKU Parcial],0)
  ),
  ""
)</f>
        <v/>
      </c>
    </row>
    <row r="6640" spans="1:30" x14ac:dyDescent="0.25">
      <c r="A6640" s="42" t="s">
        <v>23720</v>
      </c>
      <c r="B6640" s="42" t="s">
        <v>23721</v>
      </c>
      <c r="C6640" s="42" t="s">
        <v>23722</v>
      </c>
      <c r="D6640" s="42" t="s">
        <v>191</v>
      </c>
      <c r="E6640" s="42" t="s">
        <v>4721</v>
      </c>
      <c r="F6640" s="42" t="s">
        <v>4722</v>
      </c>
      <c r="G6640" s="42" t="s">
        <v>11227</v>
      </c>
      <c r="H6640" s="7" t="s">
        <v>47</v>
      </c>
      <c r="I6640" s="42" t="s">
        <v>31</v>
      </c>
      <c r="J6640" s="42" t="s">
        <v>281</v>
      </c>
      <c r="K6640" s="8" t="s">
        <v>25545</v>
      </c>
      <c r="L6640" s="7" t="s">
        <v>11229</v>
      </c>
      <c r="M6640" s="44">
        <v>264.8</v>
      </c>
      <c r="N6640" s="7">
        <v>1</v>
      </c>
      <c r="O6640" s="44">
        <v>264.8</v>
      </c>
      <c r="P6640" s="44">
        <v>105</v>
      </c>
      <c r="Q6640" s="44">
        <v>21.5</v>
      </c>
      <c r="R6640" s="44">
        <v>45.02</v>
      </c>
      <c r="S6640" s="44">
        <v>0</v>
      </c>
      <c r="T6640" s="44">
        <v>24.95</v>
      </c>
      <c r="U6640" s="44">
        <v>68.33</v>
      </c>
      <c r="V6640" s="49" t="s">
        <v>24802</v>
      </c>
      <c r="W6640" s="42" t="s">
        <v>34</v>
      </c>
      <c r="X6640" s="43">
        <v>121512092599</v>
      </c>
      <c r="Y6640" s="43">
        <v>45330290021</v>
      </c>
      <c r="Z6640" s="43" t="s">
        <v>7980</v>
      </c>
      <c r="AA6640" s="37" t="str">
        <f>VLOOKUP(J6640, sku!B:C, 2, FALSE)</f>
        <v>Travessa Fiat - Slim - - - Strada Endurance Freedom Volcano - 2020+ - Preto</v>
      </c>
      <c r="AB6640" s="37" t="str">
        <f>VLOOKUP(J6640, sku!B:BM, 64, FALSE)</f>
        <v>Fabricação</v>
      </c>
      <c r="AC6640" s="37" t="str">
        <f>LEFT(pedidos[[#This Row],[SKU]],3)</f>
        <v>XFI</v>
      </c>
      <c r="AD6640" s="37" t="str" cm="1">
        <f t="array" aca="1" ref="AD6640" ca="1">IFERROR(
  INDEX(
    montadora[Montadora],
    MATCH(TRUE,LEFT(J7018,NÚCARACT(montadora[SKU Parcial]))=montadora[SKU Parcial],0)
  ),
  ""
)</f>
        <v/>
      </c>
    </row>
    <row r="6641" spans="1:30" x14ac:dyDescent="0.25">
      <c r="A6641" s="42" t="s">
        <v>23723</v>
      </c>
      <c r="B6641" s="42" t="s">
        <v>23724</v>
      </c>
      <c r="C6641" s="42" t="s">
        <v>23725</v>
      </c>
      <c r="D6641" s="42" t="s">
        <v>319</v>
      </c>
      <c r="E6641" s="42" t="s">
        <v>4721</v>
      </c>
      <c r="F6641" s="42" t="s">
        <v>4722</v>
      </c>
      <c r="G6641" s="42" t="s">
        <v>11227</v>
      </c>
      <c r="H6641" s="7" t="s">
        <v>47</v>
      </c>
      <c r="I6641" s="42" t="s">
        <v>36</v>
      </c>
      <c r="J6641" s="42" t="s">
        <v>281</v>
      </c>
      <c r="K6641" s="8" t="s">
        <v>25556</v>
      </c>
      <c r="L6641" s="7" t="s">
        <v>11229</v>
      </c>
      <c r="M6641" s="44">
        <v>264.8</v>
      </c>
      <c r="N6641" s="7">
        <v>1</v>
      </c>
      <c r="O6641" s="44">
        <v>264.8</v>
      </c>
      <c r="P6641" s="44">
        <v>105</v>
      </c>
      <c r="Q6641" s="44">
        <v>21.5</v>
      </c>
      <c r="R6641" s="44">
        <v>45.02</v>
      </c>
      <c r="S6641" s="44">
        <v>0</v>
      </c>
      <c r="T6641" s="44">
        <v>24.95</v>
      </c>
      <c r="U6641" s="44">
        <v>68.33</v>
      </c>
      <c r="V6641" s="49" t="s">
        <v>24802</v>
      </c>
      <c r="W6641" s="42" t="s">
        <v>34</v>
      </c>
      <c r="X6641" s="43">
        <v>121637946651</v>
      </c>
      <c r="Y6641" s="43">
        <v>45336790163</v>
      </c>
      <c r="Z6641" s="43" t="s">
        <v>7980</v>
      </c>
      <c r="AA6641" s="37" t="str">
        <f>VLOOKUP(J6641, sku!B:C, 2, FALSE)</f>
        <v>Travessa Fiat - Slim - - - Strada Endurance Freedom Volcano - 2020+ - Preto</v>
      </c>
      <c r="AB6641" s="37" t="str">
        <f>VLOOKUP(J6641, sku!B:BM, 64, FALSE)</f>
        <v>Fabricação</v>
      </c>
      <c r="AC6641" s="37" t="str">
        <f>LEFT(pedidos[[#This Row],[SKU]],3)</f>
        <v>XFI</v>
      </c>
      <c r="AD6641" s="37" t="str" cm="1">
        <f t="array" aca="1" ref="AD6641" ca="1">IFERROR(
  INDEX(
    montadora[Montadora],
    MATCH(TRUE,LEFT(J7019,NÚCARACT(montadora[SKU Parcial]))=montadora[SKU Parcial],0)
  ),
  ""
)</f>
        <v/>
      </c>
    </row>
    <row r="6642" spans="1:30" x14ac:dyDescent="0.25">
      <c r="A6642" s="42" t="s">
        <v>23726</v>
      </c>
      <c r="B6642" s="42" t="s">
        <v>23727</v>
      </c>
      <c r="C6642" s="42" t="s">
        <v>23728</v>
      </c>
      <c r="D6642" s="42" t="s">
        <v>617</v>
      </c>
      <c r="E6642" s="42" t="s">
        <v>4721</v>
      </c>
      <c r="F6642" s="42" t="s">
        <v>4722</v>
      </c>
      <c r="G6642" s="42" t="s">
        <v>11227</v>
      </c>
      <c r="H6642" s="7" t="s">
        <v>47</v>
      </c>
      <c r="I6642" s="42" t="s">
        <v>31</v>
      </c>
      <c r="J6642" s="42" t="s">
        <v>281</v>
      </c>
      <c r="K6642" s="8" t="s">
        <v>25558</v>
      </c>
      <c r="L6642" s="7" t="s">
        <v>11229</v>
      </c>
      <c r="M6642" s="44">
        <v>264.8</v>
      </c>
      <c r="N6642" s="7">
        <v>1</v>
      </c>
      <c r="O6642" s="44">
        <v>264.8</v>
      </c>
      <c r="P6642" s="44">
        <v>105</v>
      </c>
      <c r="Q6642" s="44">
        <v>21.5</v>
      </c>
      <c r="R6642" s="44">
        <v>45.02</v>
      </c>
      <c r="S6642" s="44">
        <v>0</v>
      </c>
      <c r="T6642" s="44">
        <v>24.95</v>
      </c>
      <c r="U6642" s="44">
        <v>68.33</v>
      </c>
      <c r="V6642" s="49" t="s">
        <v>24802</v>
      </c>
      <c r="W6642" s="42" t="s">
        <v>34</v>
      </c>
      <c r="X6642" s="43">
        <v>121800616119</v>
      </c>
      <c r="Y6642" s="43">
        <v>45341734390</v>
      </c>
      <c r="Z6642" s="43" t="s">
        <v>7980</v>
      </c>
      <c r="AA6642" s="37" t="str">
        <f>VLOOKUP(J6642, sku!B:C, 2, FALSE)</f>
        <v>Travessa Fiat - Slim - - - Strada Endurance Freedom Volcano - 2020+ - Preto</v>
      </c>
      <c r="AB6642" s="37" t="str">
        <f>VLOOKUP(J6642, sku!B:BM, 64, FALSE)</f>
        <v>Fabricação</v>
      </c>
      <c r="AC6642" s="37" t="str">
        <f>LEFT(pedidos[[#This Row],[SKU]],3)</f>
        <v>XFI</v>
      </c>
      <c r="AD6642" s="37" t="str" cm="1">
        <f t="array" aca="1" ref="AD6642" ca="1">IFERROR(
  INDEX(
    montadora[Montadora],
    MATCH(TRUE,LEFT(J7020,NÚCARACT(montadora[SKU Parcial]))=montadora[SKU Parcial],0)
  ),
  ""
)</f>
        <v/>
      </c>
    </row>
    <row r="6643" spans="1:30" x14ac:dyDescent="0.25">
      <c r="A6643" s="42" t="s">
        <v>23729</v>
      </c>
      <c r="B6643" s="42" t="s">
        <v>36</v>
      </c>
      <c r="C6643" s="42" t="s">
        <v>2266</v>
      </c>
      <c r="D6643" s="42" t="s">
        <v>45</v>
      </c>
      <c r="E6643" s="42" t="s">
        <v>4721</v>
      </c>
      <c r="F6643" s="42" t="s">
        <v>4722</v>
      </c>
      <c r="G6643" s="42" t="s">
        <v>11227</v>
      </c>
      <c r="H6643" s="7" t="s">
        <v>47</v>
      </c>
      <c r="I6643" s="42" t="s">
        <v>31</v>
      </c>
      <c r="J6643" s="42" t="s">
        <v>1621</v>
      </c>
      <c r="K6643" s="8" t="s">
        <v>25577</v>
      </c>
      <c r="L6643" s="7" t="s">
        <v>11229</v>
      </c>
      <c r="M6643" s="44">
        <v>264.8</v>
      </c>
      <c r="N6643" s="7">
        <v>1</v>
      </c>
      <c r="O6643" s="44">
        <v>264.8</v>
      </c>
      <c r="P6643" s="44">
        <v>105</v>
      </c>
      <c r="Q6643" s="44">
        <v>21.5</v>
      </c>
      <c r="R6643" s="44">
        <v>45.02</v>
      </c>
      <c r="S6643" s="44">
        <v>0</v>
      </c>
      <c r="T6643" s="44">
        <v>24.95</v>
      </c>
      <c r="U6643" s="44">
        <v>68.33</v>
      </c>
      <c r="V6643" s="49" t="s">
        <v>24802</v>
      </c>
      <c r="W6643" s="42" t="s">
        <v>34</v>
      </c>
      <c r="X6643" s="43">
        <v>122162112779</v>
      </c>
      <c r="Y6643" s="43">
        <v>45356943274</v>
      </c>
      <c r="Z6643" s="43" t="s">
        <v>7980</v>
      </c>
      <c r="AA6643" s="37" t="str">
        <f>VLOOKUP(J6643, sku!B:C, 2, FALSE)</f>
        <v>Travessa Fiat - Slim - - - Strada Endurance Freedom Volcano - 2020+ - Prata</v>
      </c>
      <c r="AB6643" s="37" t="str">
        <f>VLOOKUP(J6643, sku!B:BM, 64, FALSE)</f>
        <v>Fabricação</v>
      </c>
      <c r="AC6643" s="37" t="str">
        <f>LEFT(pedidos[[#This Row],[SKU]],3)</f>
        <v>XFI</v>
      </c>
      <c r="AD6643" s="37" t="str" cm="1">
        <f t="array" aca="1" ref="AD6643" ca="1">IFERROR(
  INDEX(
    montadora[Montadora],
    MATCH(TRUE,LEFT(J7021,NÚCARACT(montadora[SKU Parcial]))=montadora[SKU Parcial],0)
  ),
  ""
)</f>
        <v/>
      </c>
    </row>
    <row r="6644" spans="1:30" x14ac:dyDescent="0.25">
      <c r="A6644" s="42" t="s">
        <v>22665</v>
      </c>
      <c r="B6644" s="42" t="s">
        <v>22666</v>
      </c>
      <c r="C6644" s="42" t="s">
        <v>925</v>
      </c>
      <c r="D6644" s="42" t="s">
        <v>709</v>
      </c>
      <c r="E6644" s="42" t="s">
        <v>1893</v>
      </c>
      <c r="F6644" s="42" t="s">
        <v>1894</v>
      </c>
      <c r="G6644" s="42" t="s">
        <v>11227</v>
      </c>
      <c r="H6644" s="7" t="s">
        <v>47</v>
      </c>
      <c r="I6644" s="42" t="s">
        <v>36</v>
      </c>
      <c r="J6644" s="42" t="s">
        <v>1895</v>
      </c>
      <c r="K6644" s="8" t="s">
        <v>25575</v>
      </c>
      <c r="L6644" s="7" t="s">
        <v>11229</v>
      </c>
      <c r="M6644" s="44">
        <v>368.8</v>
      </c>
      <c r="N6644" s="7">
        <v>1</v>
      </c>
      <c r="O6644" s="44">
        <v>368.8</v>
      </c>
      <c r="P6644" s="44">
        <v>158.97999999999999</v>
      </c>
      <c r="Q6644" s="44">
        <v>29.95</v>
      </c>
      <c r="R6644" s="44">
        <v>60.85</v>
      </c>
      <c r="S6644" s="44">
        <v>0</v>
      </c>
      <c r="T6644" s="44">
        <v>24.95</v>
      </c>
      <c r="U6644" s="44">
        <v>94.07</v>
      </c>
      <c r="V6644" s="49" t="s">
        <v>24803</v>
      </c>
      <c r="W6644" s="42" t="s">
        <v>34</v>
      </c>
      <c r="X6644" s="43">
        <v>120774921251</v>
      </c>
      <c r="Y6644" s="43">
        <v>45297079921</v>
      </c>
      <c r="Z6644" s="43" t="s">
        <v>7980</v>
      </c>
      <c r="AA6644" s="37" t="str">
        <f>VLOOKUP(J6644, sku!B:C, 2, FALSE)</f>
        <v>1 Fogareiro 2 Bocas + 2 Refis de Gás Guepardo</v>
      </c>
      <c r="AB6644" s="37" t="str">
        <f>VLOOKUP(J6644, sku!B:BM, 64, FALSE)</f>
        <v>Importação</v>
      </c>
      <c r="AC6644" s="37" t="str">
        <f>LEFT(pedidos[[#This Row],[SKU]],3)</f>
        <v>1FO</v>
      </c>
      <c r="AD6644" s="37" t="str" cm="1">
        <f t="array" aca="1" ref="AD6644" ca="1">IFERROR(
  INDEX(
    montadora[Montadora],
    MATCH(TRUE,LEFT(J7022,NÚCARACT(montadora[SKU Parcial]))=montadora[SKU Parcial],0)
  ),
  ""
)</f>
        <v/>
      </c>
    </row>
    <row r="6645" spans="1:30" x14ac:dyDescent="0.25">
      <c r="A6645" s="42" t="s">
        <v>23730</v>
      </c>
      <c r="B6645" s="42" t="s">
        <v>23731</v>
      </c>
      <c r="C6645" s="42" t="s">
        <v>7001</v>
      </c>
      <c r="D6645" s="42" t="s">
        <v>347</v>
      </c>
      <c r="E6645" s="42" t="s">
        <v>1893</v>
      </c>
      <c r="F6645" s="42" t="s">
        <v>1894</v>
      </c>
      <c r="G6645" s="42" t="s">
        <v>11227</v>
      </c>
      <c r="H6645" s="7" t="s">
        <v>47</v>
      </c>
      <c r="I6645" s="42" t="s">
        <v>36</v>
      </c>
      <c r="J6645" s="42" t="s">
        <v>1895</v>
      </c>
      <c r="K6645" s="8" t="s">
        <v>25559</v>
      </c>
      <c r="L6645" s="7" t="s">
        <v>11229</v>
      </c>
      <c r="M6645" s="44">
        <v>368.8</v>
      </c>
      <c r="N6645" s="7">
        <v>1</v>
      </c>
      <c r="O6645" s="44">
        <v>368.8</v>
      </c>
      <c r="P6645" s="44">
        <v>158.97999999999999</v>
      </c>
      <c r="Q6645" s="44">
        <v>29.95</v>
      </c>
      <c r="R6645" s="44">
        <v>60.85</v>
      </c>
      <c r="S6645" s="44">
        <v>0</v>
      </c>
      <c r="T6645" s="44">
        <v>24.95</v>
      </c>
      <c r="U6645" s="44">
        <v>94.07</v>
      </c>
      <c r="V6645" s="49" t="s">
        <v>24803</v>
      </c>
      <c r="W6645" s="42" t="s">
        <v>34</v>
      </c>
      <c r="X6645" s="43">
        <v>122435189316</v>
      </c>
      <c r="Y6645" s="43">
        <v>45346473975</v>
      </c>
      <c r="Z6645" s="43" t="s">
        <v>7980</v>
      </c>
      <c r="AA6645" s="37" t="str">
        <f>VLOOKUP(J6645, sku!B:C, 2, FALSE)</f>
        <v>1 Fogareiro 2 Bocas + 2 Refis de Gás Guepardo</v>
      </c>
      <c r="AB6645" s="37" t="str">
        <f>VLOOKUP(J6645, sku!B:BM, 64, FALSE)</f>
        <v>Importação</v>
      </c>
      <c r="AC6645" s="37" t="str">
        <f>LEFT(pedidos[[#This Row],[SKU]],3)</f>
        <v>1FO</v>
      </c>
      <c r="AD6645" s="37" t="str" cm="1">
        <f t="array" aca="1" ref="AD6645" ca="1">IFERROR(
  INDEX(
    montadora[Montadora],
    MATCH(TRUE,LEFT(J7023,NÚCARACT(montadora[SKU Parcial]))=montadora[SKU Parcial],0)
  ),
  ""
)</f>
        <v/>
      </c>
    </row>
    <row r="6646" spans="1:30" x14ac:dyDescent="0.25">
      <c r="A6646" s="42" t="s">
        <v>23732</v>
      </c>
      <c r="B6646" s="42" t="s">
        <v>23733</v>
      </c>
      <c r="C6646" s="42" t="s">
        <v>925</v>
      </c>
      <c r="D6646" s="42" t="s">
        <v>709</v>
      </c>
      <c r="E6646" s="42" t="s">
        <v>1893</v>
      </c>
      <c r="F6646" s="42" t="s">
        <v>1894</v>
      </c>
      <c r="G6646" s="42" t="s">
        <v>11227</v>
      </c>
      <c r="H6646" s="7" t="s">
        <v>47</v>
      </c>
      <c r="I6646" s="42" t="s">
        <v>36</v>
      </c>
      <c r="J6646" s="42" t="s">
        <v>1895</v>
      </c>
      <c r="K6646" s="8" t="s">
        <v>25559</v>
      </c>
      <c r="L6646" s="7" t="s">
        <v>11229</v>
      </c>
      <c r="M6646" s="44">
        <v>368.8</v>
      </c>
      <c r="N6646" s="7">
        <v>1</v>
      </c>
      <c r="O6646" s="44">
        <v>368.8</v>
      </c>
      <c r="P6646" s="44">
        <v>158.97999999999999</v>
      </c>
      <c r="Q6646" s="44">
        <v>29.95</v>
      </c>
      <c r="R6646" s="44">
        <v>60.85</v>
      </c>
      <c r="S6646" s="44">
        <v>0</v>
      </c>
      <c r="T6646" s="44">
        <v>24.95</v>
      </c>
      <c r="U6646" s="44">
        <v>94.07</v>
      </c>
      <c r="V6646" s="49" t="s">
        <v>24803</v>
      </c>
      <c r="W6646" s="42" t="s">
        <v>89</v>
      </c>
      <c r="X6646" s="43">
        <v>122520173800</v>
      </c>
      <c r="Y6646" s="43">
        <v>45350015489</v>
      </c>
      <c r="Z6646" s="43" t="s">
        <v>7980</v>
      </c>
      <c r="AA6646" s="37" t="str">
        <f>VLOOKUP(J6646, sku!B:C, 2, FALSE)</f>
        <v>1 Fogareiro 2 Bocas + 2 Refis de Gás Guepardo</v>
      </c>
      <c r="AB6646" s="37" t="str">
        <f>VLOOKUP(J6646, sku!B:BM, 64, FALSE)</f>
        <v>Importação</v>
      </c>
      <c r="AC6646" s="37" t="str">
        <f>LEFT(pedidos[[#This Row],[SKU]],3)</f>
        <v>1FO</v>
      </c>
      <c r="AD6646" s="37" t="str" cm="1">
        <f t="array" aca="1" ref="AD6646" ca="1">IFERROR(
  INDEX(
    montadora[Montadora],
    MATCH(TRUE,LEFT(J7024,NÚCARACT(montadora[SKU Parcial]))=montadora[SKU Parcial],0)
  ),
  ""
)</f>
        <v/>
      </c>
    </row>
    <row r="6647" spans="1:30" x14ac:dyDescent="0.25">
      <c r="A6647" s="42" t="s">
        <v>23734</v>
      </c>
      <c r="B6647" s="42" t="s">
        <v>23735</v>
      </c>
      <c r="C6647" s="42" t="s">
        <v>23736</v>
      </c>
      <c r="D6647" s="42" t="s">
        <v>27</v>
      </c>
      <c r="E6647" s="42" t="s">
        <v>23737</v>
      </c>
      <c r="F6647" s="42" t="s">
        <v>23738</v>
      </c>
      <c r="G6647" s="42" t="s">
        <v>11227</v>
      </c>
      <c r="H6647" s="7" t="s">
        <v>30</v>
      </c>
      <c r="I6647" s="42" t="s">
        <v>36</v>
      </c>
      <c r="J6647" s="42" t="s">
        <v>12888</v>
      </c>
      <c r="K6647" s="8" t="s">
        <v>25600</v>
      </c>
      <c r="L6647" s="7" t="s">
        <v>11229</v>
      </c>
      <c r="M6647" s="44">
        <v>5.99</v>
      </c>
      <c r="N6647" s="7">
        <v>1</v>
      </c>
      <c r="O6647" s="44">
        <v>5.99</v>
      </c>
      <c r="P6647" s="44">
        <v>0.27</v>
      </c>
      <c r="Q6647" s="44">
        <v>0.49</v>
      </c>
      <c r="R6647" s="44">
        <v>3.71</v>
      </c>
      <c r="S6647" s="44">
        <v>0</v>
      </c>
      <c r="T6647" s="44">
        <v>0</v>
      </c>
      <c r="U6647" s="44">
        <v>1.52</v>
      </c>
      <c r="V6647" s="49" t="s">
        <v>24804</v>
      </c>
      <c r="W6647" s="42" t="s">
        <v>34</v>
      </c>
      <c r="X6647" s="43">
        <v>121937783088</v>
      </c>
      <c r="Y6647" s="43">
        <v>45325213485</v>
      </c>
      <c r="Z6647" s="43" t="s">
        <v>7980</v>
      </c>
      <c r="AA6647" s="37" t="str">
        <f>VLOOKUP(J6647, sku!B:C, 2, FALSE)</f>
        <v>Chave Allen de Aço M4 23*65mm</v>
      </c>
      <c r="AB6647" s="37" t="str">
        <f>VLOOKUP(J6647, sku!B:BM, 64, FALSE)</f>
        <v>Importação</v>
      </c>
      <c r="AC6647" s="37" t="str">
        <f>LEFT(pedidos[[#This Row],[SKU]],3)</f>
        <v>1EC</v>
      </c>
      <c r="AD6647" s="37" t="str" cm="1">
        <f t="array" aca="1" ref="AD6647" ca="1">IFERROR(
  INDEX(
    montadora[Montadora],
    MATCH(TRUE,LEFT(J7025,NÚCARACT(montadora[SKU Parcial]))=montadora[SKU Parcial],0)
  ),
  ""
)</f>
        <v/>
      </c>
    </row>
    <row r="6648" spans="1:30" x14ac:dyDescent="0.25">
      <c r="A6648" s="42" t="s">
        <v>23739</v>
      </c>
      <c r="B6648" s="42" t="s">
        <v>23740</v>
      </c>
      <c r="C6648" s="42" t="s">
        <v>23741</v>
      </c>
      <c r="D6648" s="42" t="s">
        <v>27</v>
      </c>
      <c r="E6648" s="42" t="s">
        <v>23742</v>
      </c>
      <c r="F6648" s="42" t="s">
        <v>23743</v>
      </c>
      <c r="G6648" s="42" t="s">
        <v>11227</v>
      </c>
      <c r="H6648" s="7" t="s">
        <v>30</v>
      </c>
      <c r="I6648" s="42" t="s">
        <v>36</v>
      </c>
      <c r="J6648" s="42" t="s">
        <v>12877</v>
      </c>
      <c r="K6648" s="8" t="s">
        <v>25545</v>
      </c>
      <c r="L6648" s="7" t="s">
        <v>11229</v>
      </c>
      <c r="M6648" s="44">
        <v>5.99</v>
      </c>
      <c r="N6648" s="7">
        <v>1</v>
      </c>
      <c r="O6648" s="44">
        <v>22.98</v>
      </c>
      <c r="P6648" s="44">
        <v>0.27</v>
      </c>
      <c r="Q6648" s="44">
        <v>0.49</v>
      </c>
      <c r="R6648" s="44">
        <v>3.71</v>
      </c>
      <c r="S6648" s="44">
        <v>16.989999999999998</v>
      </c>
      <c r="T6648" s="44">
        <v>0</v>
      </c>
      <c r="U6648" s="44">
        <v>1.52</v>
      </c>
      <c r="V6648" s="49" t="s">
        <v>24804</v>
      </c>
      <c r="W6648" s="42" t="s">
        <v>34</v>
      </c>
      <c r="X6648" s="43">
        <v>122034547144</v>
      </c>
      <c r="Y6648" s="43">
        <v>45330430050</v>
      </c>
      <c r="Z6648" s="43" t="s">
        <v>7980</v>
      </c>
      <c r="AA6648" s="37" t="str">
        <f>VLOOKUP(J6648, sku!B:C, 2, FALSE)</f>
        <v>Chave Allen de Aço M3 19*54mm</v>
      </c>
      <c r="AB6648" s="37" t="str">
        <f>VLOOKUP(J6648, sku!B:BM, 64, FALSE)</f>
        <v>Importação</v>
      </c>
      <c r="AC6648" s="37" t="str">
        <f>LEFT(pedidos[[#This Row],[SKU]],3)</f>
        <v>1EC</v>
      </c>
      <c r="AD6648" s="37" t="str" cm="1">
        <f t="array" aca="1" ref="AD6648" ca="1">IFERROR(
  INDEX(
    montadora[Montadora],
    MATCH(TRUE,LEFT(J7026,NÚCARACT(montadora[SKU Parcial]))=montadora[SKU Parcial],0)
  ),
  ""
)</f>
        <v/>
      </c>
    </row>
    <row r="6649" spans="1:30" x14ac:dyDescent="0.25">
      <c r="A6649" s="42" t="s">
        <v>24805</v>
      </c>
      <c r="B6649" s="42" t="s">
        <v>24806</v>
      </c>
      <c r="C6649" s="42" t="s">
        <v>1672</v>
      </c>
      <c r="D6649" s="42" t="s">
        <v>27</v>
      </c>
      <c r="E6649" s="42" t="s">
        <v>6884</v>
      </c>
      <c r="F6649" s="42" t="s">
        <v>6885</v>
      </c>
      <c r="G6649" s="42" t="s">
        <v>11227</v>
      </c>
      <c r="H6649" s="7" t="s">
        <v>47</v>
      </c>
      <c r="I6649" s="42" t="s">
        <v>36</v>
      </c>
      <c r="J6649" s="42" t="s">
        <v>7442</v>
      </c>
      <c r="K6649" s="8" t="s">
        <v>25532</v>
      </c>
      <c r="L6649" s="7" t="s">
        <v>11229</v>
      </c>
      <c r="M6649" s="44">
        <v>258.8</v>
      </c>
      <c r="N6649" s="7">
        <v>1</v>
      </c>
      <c r="O6649" s="44">
        <v>258.8</v>
      </c>
      <c r="P6649" s="44">
        <v>105</v>
      </c>
      <c r="Q6649" s="44">
        <v>21.01</v>
      </c>
      <c r="R6649" s="44">
        <v>44</v>
      </c>
      <c r="S6649" s="44">
        <v>0</v>
      </c>
      <c r="T6649" s="44">
        <v>23.45</v>
      </c>
      <c r="U6649" s="44">
        <v>65.34</v>
      </c>
      <c r="V6649" s="49" t="s">
        <v>24423</v>
      </c>
      <c r="W6649" s="42" t="s">
        <v>34</v>
      </c>
      <c r="X6649" s="43">
        <v>122298832303</v>
      </c>
      <c r="Y6649" s="43">
        <v>45363723582</v>
      </c>
      <c r="Z6649" s="43" t="s">
        <v>7980</v>
      </c>
      <c r="AA6649" s="37" t="str">
        <f>VLOOKUP(J6649, sku!B:C, 2, FALSE)</f>
        <v>Travessa Toyota - Slim - - - SW4 - 2011 A 2014 - Preto</v>
      </c>
      <c r="AB6649" s="37" t="str">
        <f>VLOOKUP(J6649, sku!B:BM, 64, FALSE)</f>
        <v>Fabricação</v>
      </c>
      <c r="AC6649" s="37" t="str">
        <f>LEFT(pedidos[[#This Row],[SKU]],3)</f>
        <v>XTO</v>
      </c>
      <c r="AD6649" s="37" t="str" cm="1">
        <f t="array" aca="1" ref="AD6649" ca="1">IFERROR(
  INDEX(
    montadora[Montadora],
    MATCH(TRUE,LEFT(J7027,NÚCARACT(montadora[SKU Parcial]))=montadora[SKU Parcial],0)
  ),
  ""
)</f>
        <v/>
      </c>
    </row>
    <row r="6650" spans="1:30" x14ac:dyDescent="0.25">
      <c r="A6650" s="42" t="s">
        <v>25273</v>
      </c>
      <c r="B6650" s="42" t="s">
        <v>36</v>
      </c>
      <c r="C6650" s="42" t="s">
        <v>25274</v>
      </c>
      <c r="D6650" s="42" t="s">
        <v>319</v>
      </c>
      <c r="E6650" s="42" t="s">
        <v>6884</v>
      </c>
      <c r="F6650" s="42" t="s">
        <v>6885</v>
      </c>
      <c r="G6650" s="42" t="s">
        <v>11227</v>
      </c>
      <c r="H6650" s="7" t="s">
        <v>47</v>
      </c>
      <c r="I6650" s="42" t="s">
        <v>31</v>
      </c>
      <c r="J6650" s="42" t="s">
        <v>7442</v>
      </c>
      <c r="K6650" s="8" t="s">
        <v>25101</v>
      </c>
      <c r="L6650" s="7" t="s">
        <v>11229</v>
      </c>
      <c r="M6650" s="44">
        <v>258.8</v>
      </c>
      <c r="N6650" s="7">
        <v>1</v>
      </c>
      <c r="O6650" s="44">
        <v>258.8</v>
      </c>
      <c r="P6650" s="44">
        <v>105</v>
      </c>
      <c r="Q6650" s="44">
        <v>21.01</v>
      </c>
      <c r="R6650" s="44">
        <v>44</v>
      </c>
      <c r="S6650" s="44">
        <v>0</v>
      </c>
      <c r="T6650" s="44">
        <v>23.45</v>
      </c>
      <c r="U6650" s="44">
        <v>65.34</v>
      </c>
      <c r="V6650" s="49" t="s">
        <v>24423</v>
      </c>
      <c r="W6650" s="42" t="s">
        <v>34</v>
      </c>
      <c r="X6650" s="43">
        <v>123273568870</v>
      </c>
      <c r="Y6650" s="43">
        <v>45385087596</v>
      </c>
      <c r="Z6650" s="43" t="s">
        <v>7980</v>
      </c>
      <c r="AA6650" s="37" t="str">
        <f>VLOOKUP(J6650, sku!B:C, 2, FALSE)</f>
        <v>Travessa Toyota - Slim - - - SW4 - 2011 A 2014 - Preto</v>
      </c>
      <c r="AB6650" s="37" t="str">
        <f>VLOOKUP(J6650, sku!B:BM, 64, FALSE)</f>
        <v>Fabricação</v>
      </c>
      <c r="AC6650" s="37" t="str">
        <f>LEFT(pedidos[[#This Row],[SKU]],3)</f>
        <v>XTO</v>
      </c>
      <c r="AD6650" s="37" t="str" cm="1">
        <f t="array" aca="1" ref="AD6650" ca="1">IFERROR(
  INDEX(
    montadora[Montadora],
    MATCH(TRUE,LEFT(J7028,NÚCARACT(montadora[SKU Parcial]))=montadora[SKU Parcial],0)
  ),
  ""
)</f>
        <v/>
      </c>
    </row>
    <row r="6651" spans="1:30" x14ac:dyDescent="0.25">
      <c r="A6651" s="42" t="s">
        <v>22667</v>
      </c>
      <c r="B6651" s="42" t="s">
        <v>36</v>
      </c>
      <c r="C6651" s="42" t="s">
        <v>22668</v>
      </c>
      <c r="D6651" s="42" t="s">
        <v>45</v>
      </c>
      <c r="E6651" s="42" t="s">
        <v>2703</v>
      </c>
      <c r="F6651" s="42" t="s">
        <v>2030</v>
      </c>
      <c r="G6651" s="42" t="s">
        <v>11227</v>
      </c>
      <c r="H6651" s="7" t="s">
        <v>47</v>
      </c>
      <c r="I6651" s="42" t="s">
        <v>36</v>
      </c>
      <c r="J6651" s="42" t="s">
        <v>2031</v>
      </c>
      <c r="K6651" s="8" t="s">
        <v>25599</v>
      </c>
      <c r="L6651" s="7" t="s">
        <v>804</v>
      </c>
      <c r="M6651" s="44">
        <v>338.8</v>
      </c>
      <c r="N6651" s="7">
        <v>1</v>
      </c>
      <c r="O6651" s="44">
        <v>338.8</v>
      </c>
      <c r="P6651" s="44">
        <v>141.6</v>
      </c>
      <c r="Q6651" s="44">
        <v>27.51</v>
      </c>
      <c r="R6651" s="44">
        <v>55.9</v>
      </c>
      <c r="S6651" s="44">
        <v>0</v>
      </c>
      <c r="T6651" s="44">
        <v>28.45</v>
      </c>
      <c r="U6651" s="44">
        <v>85.34</v>
      </c>
      <c r="V6651" s="49" t="s">
        <v>24807</v>
      </c>
      <c r="W6651" s="42" t="s">
        <v>34</v>
      </c>
      <c r="X6651" s="43">
        <v>121586202752</v>
      </c>
      <c r="Y6651" s="43">
        <v>45310205631</v>
      </c>
      <c r="Z6651" s="43" t="s">
        <v>7980</v>
      </c>
      <c r="AA6651" s="37" t="str">
        <f>VLOOKUP(J6651, sku!B:C, 2, FALSE)</f>
        <v>Fogareiro 2 Bocas</v>
      </c>
      <c r="AB6651" s="37" t="str">
        <f>VLOOKUP(J6651, sku!B:BM, 64, FALSE)</f>
        <v>Importação</v>
      </c>
      <c r="AC6651" s="37" t="str">
        <f>LEFT(pedidos[[#This Row],[SKU]],3)</f>
        <v>1FO</v>
      </c>
      <c r="AD6651" s="37" t="str" cm="1">
        <f t="array" aca="1" ref="AD6651" ca="1">IFERROR(
  INDEX(
    montadora[Montadora],
    MATCH(TRUE,LEFT(J7029,NÚCARACT(montadora[SKU Parcial]))=montadora[SKU Parcial],0)
  ),
  ""
)</f>
        <v/>
      </c>
    </row>
    <row r="6652" spans="1:30" x14ac:dyDescent="0.25">
      <c r="A6652" s="42" t="s">
        <v>22669</v>
      </c>
      <c r="B6652" s="42" t="s">
        <v>22670</v>
      </c>
      <c r="C6652" s="42" t="s">
        <v>603</v>
      </c>
      <c r="D6652" s="42" t="s">
        <v>191</v>
      </c>
      <c r="E6652" s="42" t="s">
        <v>2703</v>
      </c>
      <c r="F6652" s="42" t="s">
        <v>2030</v>
      </c>
      <c r="G6652" s="42" t="s">
        <v>11227</v>
      </c>
      <c r="H6652" s="7" t="s">
        <v>47</v>
      </c>
      <c r="I6652" s="42" t="s">
        <v>36</v>
      </c>
      <c r="J6652" s="42" t="s">
        <v>2031</v>
      </c>
      <c r="K6652" s="8" t="s">
        <v>25599</v>
      </c>
      <c r="L6652" s="7" t="s">
        <v>804</v>
      </c>
      <c r="M6652" s="44">
        <v>338.8</v>
      </c>
      <c r="N6652" s="7">
        <v>1</v>
      </c>
      <c r="O6652" s="44">
        <v>338.8</v>
      </c>
      <c r="P6652" s="44">
        <v>141.6</v>
      </c>
      <c r="Q6652" s="44">
        <v>27.51</v>
      </c>
      <c r="R6652" s="44">
        <v>55.9</v>
      </c>
      <c r="S6652" s="44">
        <v>0</v>
      </c>
      <c r="T6652" s="44">
        <v>28.45</v>
      </c>
      <c r="U6652" s="44">
        <v>85.34</v>
      </c>
      <c r="V6652" s="49" t="s">
        <v>24807</v>
      </c>
      <c r="W6652" s="42" t="s">
        <v>34</v>
      </c>
      <c r="X6652" s="43">
        <v>121077122007</v>
      </c>
      <c r="Y6652" s="43">
        <v>45311021276</v>
      </c>
      <c r="Z6652" s="43" t="s">
        <v>7980</v>
      </c>
      <c r="AA6652" s="37" t="str">
        <f>VLOOKUP(J6652, sku!B:C, 2, FALSE)</f>
        <v>Fogareiro 2 Bocas</v>
      </c>
      <c r="AB6652" s="37" t="str">
        <f>VLOOKUP(J6652, sku!B:BM, 64, FALSE)</f>
        <v>Importação</v>
      </c>
      <c r="AC6652" s="37" t="str">
        <f>LEFT(pedidos[[#This Row],[SKU]],3)</f>
        <v>1FO</v>
      </c>
      <c r="AD6652" s="37" t="str" cm="1">
        <f t="array" aca="1" ref="AD6652" ca="1">IFERROR(
  INDEX(
    montadora[Montadora],
    MATCH(TRUE,LEFT(J7030,NÚCARACT(montadora[SKU Parcial]))=montadora[SKU Parcial],0)
  ),
  ""
)</f>
        <v/>
      </c>
    </row>
    <row r="6653" spans="1:30" x14ac:dyDescent="0.25">
      <c r="A6653" s="42" t="s">
        <v>22671</v>
      </c>
      <c r="B6653" s="42" t="s">
        <v>36</v>
      </c>
      <c r="C6653" s="42" t="s">
        <v>5454</v>
      </c>
      <c r="D6653" s="42" t="s">
        <v>709</v>
      </c>
      <c r="E6653" s="42" t="s">
        <v>2703</v>
      </c>
      <c r="F6653" s="42" t="s">
        <v>2030</v>
      </c>
      <c r="G6653" s="42" t="s">
        <v>11227</v>
      </c>
      <c r="H6653" s="7" t="s">
        <v>47</v>
      </c>
      <c r="I6653" s="42" t="s">
        <v>36</v>
      </c>
      <c r="J6653" s="42" t="s">
        <v>2031</v>
      </c>
      <c r="K6653" s="8" t="s">
        <v>25599</v>
      </c>
      <c r="L6653" s="7" t="s">
        <v>804</v>
      </c>
      <c r="M6653" s="44">
        <v>338.8</v>
      </c>
      <c r="N6653" s="7">
        <v>1</v>
      </c>
      <c r="O6653" s="44">
        <v>338.8</v>
      </c>
      <c r="P6653" s="44">
        <v>141.6</v>
      </c>
      <c r="Q6653" s="44">
        <v>27.51</v>
      </c>
      <c r="R6653" s="44">
        <v>55.9</v>
      </c>
      <c r="S6653" s="44">
        <v>0</v>
      </c>
      <c r="T6653" s="44">
        <v>28.45</v>
      </c>
      <c r="U6653" s="44">
        <v>85.34</v>
      </c>
      <c r="V6653" s="49" t="s">
        <v>24807</v>
      </c>
      <c r="W6653" s="42" t="s">
        <v>34</v>
      </c>
      <c r="X6653" s="43">
        <v>121077928683</v>
      </c>
      <c r="Y6653" s="43">
        <v>45310817731</v>
      </c>
      <c r="Z6653" s="43" t="s">
        <v>7980</v>
      </c>
      <c r="AA6653" s="37" t="str">
        <f>VLOOKUP(J6653, sku!B:C, 2, FALSE)</f>
        <v>Fogareiro 2 Bocas</v>
      </c>
      <c r="AB6653" s="37" t="str">
        <f>VLOOKUP(J6653, sku!B:BM, 64, FALSE)</f>
        <v>Importação</v>
      </c>
      <c r="AC6653" s="37" t="str">
        <f>LEFT(pedidos[[#This Row],[SKU]],3)</f>
        <v>1FO</v>
      </c>
      <c r="AD6653" s="37" t="str" cm="1">
        <f t="array" aca="1" ref="AD6653" ca="1">IFERROR(
  INDEX(
    montadora[Montadora],
    MATCH(TRUE,LEFT(J7031,NÚCARACT(montadora[SKU Parcial]))=montadora[SKU Parcial],0)
  ),
  ""
)</f>
        <v/>
      </c>
    </row>
    <row r="6654" spans="1:30" x14ac:dyDescent="0.25">
      <c r="A6654" s="42" t="s">
        <v>23744</v>
      </c>
      <c r="B6654" s="42" t="s">
        <v>23745</v>
      </c>
      <c r="C6654" s="42" t="s">
        <v>1965</v>
      </c>
      <c r="D6654" s="42" t="s">
        <v>420</v>
      </c>
      <c r="E6654" s="42" t="s">
        <v>2703</v>
      </c>
      <c r="F6654" s="42" t="s">
        <v>2030</v>
      </c>
      <c r="G6654" s="42" t="s">
        <v>11227</v>
      </c>
      <c r="H6654" s="7" t="s">
        <v>47</v>
      </c>
      <c r="I6654" s="42" t="s">
        <v>36</v>
      </c>
      <c r="J6654" s="42" t="s">
        <v>2031</v>
      </c>
      <c r="K6654" s="8" t="s">
        <v>25545</v>
      </c>
      <c r="L6654" s="7" t="s">
        <v>804</v>
      </c>
      <c r="M6654" s="44">
        <v>338.8</v>
      </c>
      <c r="N6654" s="7">
        <v>1</v>
      </c>
      <c r="O6654" s="44">
        <v>338.8</v>
      </c>
      <c r="P6654" s="44">
        <v>141.6</v>
      </c>
      <c r="Q6654" s="44">
        <v>27.51</v>
      </c>
      <c r="R6654" s="44">
        <v>55.9</v>
      </c>
      <c r="S6654" s="44">
        <v>0</v>
      </c>
      <c r="T6654" s="44">
        <v>28.45</v>
      </c>
      <c r="U6654" s="44">
        <v>85.34</v>
      </c>
      <c r="V6654" s="49" t="s">
        <v>24807</v>
      </c>
      <c r="W6654" s="42" t="s">
        <v>34</v>
      </c>
      <c r="X6654" s="43">
        <v>121494911387</v>
      </c>
      <c r="Y6654" s="43">
        <v>45329275377</v>
      </c>
      <c r="Z6654" s="43" t="s">
        <v>7980</v>
      </c>
      <c r="AA6654" s="37" t="str">
        <f>VLOOKUP(J6654, sku!B:C, 2, FALSE)</f>
        <v>Fogareiro 2 Bocas</v>
      </c>
      <c r="AB6654" s="37" t="str">
        <f>VLOOKUP(J6654, sku!B:BM, 64, FALSE)</f>
        <v>Importação</v>
      </c>
      <c r="AC6654" s="37" t="str">
        <f>LEFT(pedidos[[#This Row],[SKU]],3)</f>
        <v>1FO</v>
      </c>
      <c r="AD6654" s="37" t="str" cm="1">
        <f t="array" aca="1" ref="AD6654" ca="1">IFERROR(
  INDEX(
    montadora[Montadora],
    MATCH(TRUE,LEFT(J7032,NÚCARACT(montadora[SKU Parcial]))=montadora[SKU Parcial],0)
  ),
  ""
)</f>
        <v/>
      </c>
    </row>
    <row r="6655" spans="1:30" x14ac:dyDescent="0.25">
      <c r="A6655" s="42" t="s">
        <v>23746</v>
      </c>
      <c r="B6655" s="42" t="s">
        <v>23747</v>
      </c>
      <c r="C6655" s="42" t="s">
        <v>23748</v>
      </c>
      <c r="D6655" s="42" t="s">
        <v>38</v>
      </c>
      <c r="E6655" s="42" t="s">
        <v>2703</v>
      </c>
      <c r="F6655" s="42" t="s">
        <v>2030</v>
      </c>
      <c r="G6655" s="42" t="s">
        <v>11227</v>
      </c>
      <c r="H6655" s="7" t="s">
        <v>47</v>
      </c>
      <c r="I6655" s="42" t="s">
        <v>36</v>
      </c>
      <c r="J6655" s="42" t="s">
        <v>2031</v>
      </c>
      <c r="K6655" s="8" t="s">
        <v>25559</v>
      </c>
      <c r="L6655" s="7" t="s">
        <v>804</v>
      </c>
      <c r="M6655" s="44">
        <v>338.8</v>
      </c>
      <c r="N6655" s="7">
        <v>1</v>
      </c>
      <c r="O6655" s="44">
        <v>338.8</v>
      </c>
      <c r="P6655" s="44">
        <v>141.6</v>
      </c>
      <c r="Q6655" s="44">
        <v>27.51</v>
      </c>
      <c r="R6655" s="44">
        <v>55.9</v>
      </c>
      <c r="S6655" s="44">
        <v>0</v>
      </c>
      <c r="T6655" s="44">
        <v>28.45</v>
      </c>
      <c r="U6655" s="44">
        <v>85.34</v>
      </c>
      <c r="V6655" s="49" t="s">
        <v>24807</v>
      </c>
      <c r="W6655" s="42" t="s">
        <v>34</v>
      </c>
      <c r="X6655" s="43">
        <v>122471851514</v>
      </c>
      <c r="Y6655" s="43">
        <v>45348351948</v>
      </c>
      <c r="Z6655" s="43" t="s">
        <v>7980</v>
      </c>
      <c r="AA6655" s="37" t="str">
        <f>VLOOKUP(J6655, sku!B:C, 2, FALSE)</f>
        <v>Fogareiro 2 Bocas</v>
      </c>
      <c r="AB6655" s="37" t="str">
        <f>VLOOKUP(J6655, sku!B:BM, 64, FALSE)</f>
        <v>Importação</v>
      </c>
      <c r="AC6655" s="37" t="str">
        <f>LEFT(pedidos[[#This Row],[SKU]],3)</f>
        <v>1FO</v>
      </c>
      <c r="AD6655" s="37" t="str" cm="1">
        <f t="array" aca="1" ref="AD6655" ca="1">IFERROR(
  INDEX(
    montadora[Montadora],
    MATCH(TRUE,LEFT(J7033,NÚCARACT(montadora[SKU Parcial]))=montadora[SKU Parcial],0)
  ),
  ""
)</f>
        <v/>
      </c>
    </row>
    <row r="6656" spans="1:30" x14ac:dyDescent="0.25">
      <c r="A6656" s="42" t="s">
        <v>23749</v>
      </c>
      <c r="B6656" s="42" t="s">
        <v>23750</v>
      </c>
      <c r="C6656" s="42" t="s">
        <v>1282</v>
      </c>
      <c r="D6656" s="42" t="s">
        <v>138</v>
      </c>
      <c r="E6656" s="42" t="s">
        <v>2703</v>
      </c>
      <c r="F6656" s="42" t="s">
        <v>2030</v>
      </c>
      <c r="G6656" s="42" t="s">
        <v>11227</v>
      </c>
      <c r="H6656" s="7" t="s">
        <v>47</v>
      </c>
      <c r="I6656" s="42" t="s">
        <v>36</v>
      </c>
      <c r="J6656" s="42" t="s">
        <v>2031</v>
      </c>
      <c r="K6656" s="8" t="s">
        <v>25577</v>
      </c>
      <c r="L6656" s="7" t="s">
        <v>804</v>
      </c>
      <c r="M6656" s="44">
        <v>338.8</v>
      </c>
      <c r="N6656" s="7">
        <v>1</v>
      </c>
      <c r="O6656" s="44">
        <v>338.8</v>
      </c>
      <c r="P6656" s="44">
        <v>141.6</v>
      </c>
      <c r="Q6656" s="44">
        <v>27.51</v>
      </c>
      <c r="R6656" s="44">
        <v>55.9</v>
      </c>
      <c r="S6656" s="44">
        <v>0</v>
      </c>
      <c r="T6656" s="44">
        <v>28.45</v>
      </c>
      <c r="U6656" s="44">
        <v>85.34</v>
      </c>
      <c r="V6656" s="49" t="s">
        <v>24807</v>
      </c>
      <c r="W6656" s="42" t="s">
        <v>34</v>
      </c>
      <c r="X6656" s="43">
        <v>122665183532</v>
      </c>
      <c r="Y6656" s="43">
        <v>45355558537</v>
      </c>
      <c r="Z6656" s="43" t="s">
        <v>7980</v>
      </c>
      <c r="AA6656" s="37" t="str">
        <f>VLOOKUP(J6656, sku!B:C, 2, FALSE)</f>
        <v>Fogareiro 2 Bocas</v>
      </c>
      <c r="AB6656" s="37" t="str">
        <f>VLOOKUP(J6656, sku!B:BM, 64, FALSE)</f>
        <v>Importação</v>
      </c>
      <c r="AC6656" s="37" t="str">
        <f>LEFT(pedidos[[#This Row],[SKU]],3)</f>
        <v>1FO</v>
      </c>
      <c r="AD6656" s="37" t="str" cm="1">
        <f t="array" aca="1" ref="AD6656" ca="1">IFERROR(
  INDEX(
    montadora[Montadora],
    MATCH(TRUE,LEFT(J7034,NÚCARACT(montadora[SKU Parcial]))=montadora[SKU Parcial],0)
  ),
  ""
)</f>
        <v/>
      </c>
    </row>
    <row r="6657" spans="1:30" x14ac:dyDescent="0.25">
      <c r="A6657" s="42" t="s">
        <v>24808</v>
      </c>
      <c r="B6657" s="42" t="s">
        <v>24809</v>
      </c>
      <c r="C6657" s="42" t="s">
        <v>972</v>
      </c>
      <c r="D6657" s="42" t="s">
        <v>617</v>
      </c>
      <c r="E6657" s="42" t="s">
        <v>2703</v>
      </c>
      <c r="F6657" s="42" t="s">
        <v>2030</v>
      </c>
      <c r="G6657" s="42" t="s">
        <v>11227</v>
      </c>
      <c r="H6657" s="7" t="s">
        <v>47</v>
      </c>
      <c r="I6657" s="42" t="s">
        <v>36</v>
      </c>
      <c r="J6657" s="42" t="s">
        <v>2031</v>
      </c>
      <c r="K6657" s="8" t="s">
        <v>25532</v>
      </c>
      <c r="L6657" s="7" t="s">
        <v>804</v>
      </c>
      <c r="M6657" s="44">
        <v>338.8</v>
      </c>
      <c r="N6657" s="7">
        <v>1</v>
      </c>
      <c r="O6657" s="44">
        <v>338.8</v>
      </c>
      <c r="P6657" s="44">
        <v>141.6</v>
      </c>
      <c r="Q6657" s="44">
        <v>27.51</v>
      </c>
      <c r="R6657" s="44">
        <v>55.9</v>
      </c>
      <c r="S6657" s="44">
        <v>0</v>
      </c>
      <c r="T6657" s="44">
        <v>28.45</v>
      </c>
      <c r="U6657" s="44">
        <v>85.34</v>
      </c>
      <c r="V6657" s="49" t="s">
        <v>24807</v>
      </c>
      <c r="W6657" s="42" t="s">
        <v>34</v>
      </c>
      <c r="X6657" s="43">
        <v>122308532677</v>
      </c>
      <c r="Y6657" s="43">
        <v>45363921047</v>
      </c>
      <c r="Z6657" s="43" t="s">
        <v>7980</v>
      </c>
      <c r="AA6657" s="37" t="str">
        <f>VLOOKUP(J6657, sku!B:C, 2, FALSE)</f>
        <v>Fogareiro 2 Bocas</v>
      </c>
      <c r="AB6657" s="37" t="str">
        <f>VLOOKUP(J6657, sku!B:BM, 64, FALSE)</f>
        <v>Importação</v>
      </c>
      <c r="AC6657" s="37" t="str">
        <f>LEFT(pedidos[[#This Row],[SKU]],3)</f>
        <v>1FO</v>
      </c>
      <c r="AD6657" s="37" t="str" cm="1">
        <f t="array" aca="1" ref="AD6657" ca="1">IFERROR(
  INDEX(
    montadora[Montadora],
    MATCH(TRUE,LEFT(J7035,NÚCARACT(montadora[SKU Parcial]))=montadora[SKU Parcial],0)
  ),
  ""
)</f>
        <v/>
      </c>
    </row>
    <row r="6658" spans="1:30" x14ac:dyDescent="0.25">
      <c r="A6658" s="42" t="s">
        <v>25275</v>
      </c>
      <c r="B6658" s="42" t="s">
        <v>25276</v>
      </c>
      <c r="C6658" s="42" t="s">
        <v>25277</v>
      </c>
      <c r="D6658" s="42" t="s">
        <v>27</v>
      </c>
      <c r="E6658" s="42" t="s">
        <v>2703</v>
      </c>
      <c r="F6658" s="42" t="s">
        <v>2030</v>
      </c>
      <c r="G6658" s="42" t="s">
        <v>11227</v>
      </c>
      <c r="H6658" s="7" t="s">
        <v>47</v>
      </c>
      <c r="I6658" s="42" t="s">
        <v>36</v>
      </c>
      <c r="J6658" s="42" t="s">
        <v>2031</v>
      </c>
      <c r="K6658" s="8" t="s">
        <v>25122</v>
      </c>
      <c r="L6658" s="7" t="s">
        <v>804</v>
      </c>
      <c r="M6658" s="44">
        <v>338.8</v>
      </c>
      <c r="N6658" s="7">
        <v>1</v>
      </c>
      <c r="O6658" s="44">
        <v>338.8</v>
      </c>
      <c r="P6658" s="44">
        <v>141.6</v>
      </c>
      <c r="Q6658" s="44">
        <v>27.51</v>
      </c>
      <c r="R6658" s="44">
        <v>55.9</v>
      </c>
      <c r="S6658" s="44">
        <v>0</v>
      </c>
      <c r="T6658" s="44">
        <v>28.45</v>
      </c>
      <c r="U6658" s="44">
        <v>85.34</v>
      </c>
      <c r="V6658" s="49" t="s">
        <v>24807</v>
      </c>
      <c r="W6658" s="42" t="s">
        <v>34</v>
      </c>
      <c r="X6658" s="43">
        <v>122960673659</v>
      </c>
      <c r="Y6658" s="43">
        <v>45393912454</v>
      </c>
      <c r="Z6658" s="43" t="s">
        <v>7980</v>
      </c>
      <c r="AA6658" s="37" t="str">
        <f>VLOOKUP(J6658, sku!B:C, 2, FALSE)</f>
        <v>Fogareiro 2 Bocas</v>
      </c>
      <c r="AB6658" s="37" t="str">
        <f>VLOOKUP(J6658, sku!B:BM, 64, FALSE)</f>
        <v>Importação</v>
      </c>
      <c r="AC6658" s="37" t="str">
        <f>LEFT(pedidos[[#This Row],[SKU]],3)</f>
        <v>1FO</v>
      </c>
      <c r="AD6658" s="37" t="str" cm="1">
        <f t="array" aca="1" ref="AD6658" ca="1">IFERROR(
  INDEX(
    montadora[Montadora],
    MATCH(TRUE,LEFT(J7036,NÚCARACT(montadora[SKU Parcial]))=montadora[SKU Parcial],0)
  ),
  ""
)</f>
        <v/>
      </c>
    </row>
    <row r="6659" spans="1:30" x14ac:dyDescent="0.25">
      <c r="A6659" s="42" t="s">
        <v>25854</v>
      </c>
      <c r="B6659" s="42" t="s">
        <v>36</v>
      </c>
      <c r="C6659" s="42" t="s">
        <v>3109</v>
      </c>
      <c r="D6659" s="42" t="s">
        <v>617</v>
      </c>
      <c r="E6659" s="42" t="s">
        <v>2703</v>
      </c>
      <c r="F6659" s="42" t="s">
        <v>2030</v>
      </c>
      <c r="G6659" s="42" t="s">
        <v>11227</v>
      </c>
      <c r="H6659" s="7" t="s">
        <v>47</v>
      </c>
      <c r="I6659" s="42" t="s">
        <v>36</v>
      </c>
      <c r="J6659" s="42" t="s">
        <v>2031</v>
      </c>
      <c r="K6659" s="8" t="s">
        <v>25098</v>
      </c>
      <c r="L6659" s="7" t="s">
        <v>804</v>
      </c>
      <c r="M6659" s="44">
        <v>338.8</v>
      </c>
      <c r="N6659" s="7">
        <v>1</v>
      </c>
      <c r="O6659" s="44">
        <v>338.8</v>
      </c>
      <c r="P6659" s="44">
        <v>141.6</v>
      </c>
      <c r="Q6659" s="44">
        <v>27.51</v>
      </c>
      <c r="R6659" s="44">
        <v>55.9</v>
      </c>
      <c r="S6659" s="44">
        <v>0</v>
      </c>
      <c r="T6659" s="44">
        <v>28.45</v>
      </c>
      <c r="U6659" s="44">
        <v>85.34</v>
      </c>
      <c r="V6659" s="49" t="s">
        <v>24807</v>
      </c>
      <c r="W6659" s="42" t="s">
        <v>34</v>
      </c>
      <c r="X6659" s="43">
        <v>123691166598</v>
      </c>
      <c r="Y6659" s="43">
        <v>45403288477</v>
      </c>
      <c r="Z6659" s="43" t="s">
        <v>7980</v>
      </c>
      <c r="AA6659" s="37" t="str">
        <f>VLOOKUP(J6659, sku!B:C, 2, FALSE)</f>
        <v>Fogareiro 2 Bocas</v>
      </c>
      <c r="AB6659" s="37" t="str">
        <f>VLOOKUP(J6659, sku!B:BM, 64, FALSE)</f>
        <v>Importação</v>
      </c>
      <c r="AC6659" s="37" t="str">
        <f>LEFT(pedidos[[#This Row],[SKU]],3)</f>
        <v>1FO</v>
      </c>
      <c r="AD6659" s="37" t="str" cm="1">
        <f t="array" aca="1" ref="AD6659" ca="1">IFERROR(
  INDEX(
    montadora[Montadora],
    MATCH(TRUE,LEFT(J7037,NÚCARACT(montadora[SKU Parcial]))=montadora[SKU Parcial],0)
  ),
  ""
)</f>
        <v/>
      </c>
    </row>
    <row r="6660" spans="1:30" x14ac:dyDescent="0.25">
      <c r="A6660" s="42" t="s">
        <v>24810</v>
      </c>
      <c r="B6660" s="42" t="s">
        <v>24811</v>
      </c>
      <c r="C6660" s="42" t="s">
        <v>24812</v>
      </c>
      <c r="D6660" s="42" t="s">
        <v>45</v>
      </c>
      <c r="E6660" s="42" t="s">
        <v>2006</v>
      </c>
      <c r="F6660" s="42" t="s">
        <v>2007</v>
      </c>
      <c r="G6660" s="42" t="s">
        <v>11227</v>
      </c>
      <c r="H6660" s="7" t="s">
        <v>47</v>
      </c>
      <c r="I6660" s="42" t="s">
        <v>31</v>
      </c>
      <c r="J6660" s="42" t="s">
        <v>2008</v>
      </c>
      <c r="K6660" s="8" t="s">
        <v>25532</v>
      </c>
      <c r="L6660" s="7" t="s">
        <v>11229</v>
      </c>
      <c r="M6660" s="44">
        <v>918.8</v>
      </c>
      <c r="N6660" s="7">
        <v>1</v>
      </c>
      <c r="O6660" s="44">
        <v>918.8</v>
      </c>
      <c r="P6660" s="44">
        <v>358</v>
      </c>
      <c r="Q6660" s="44">
        <v>74.61</v>
      </c>
      <c r="R6660" s="44">
        <v>156.19999999999999</v>
      </c>
      <c r="S6660" s="44">
        <v>0</v>
      </c>
      <c r="T6660" s="44">
        <v>98.95</v>
      </c>
      <c r="U6660" s="44">
        <v>231.04</v>
      </c>
      <c r="V6660" s="49" t="s">
        <v>24424</v>
      </c>
      <c r="W6660" s="42" t="s">
        <v>34</v>
      </c>
      <c r="X6660" s="43">
        <v>122826508950</v>
      </c>
      <c r="Y6660" s="43">
        <v>45363520826</v>
      </c>
      <c r="Z6660" s="43" t="s">
        <v>7980</v>
      </c>
      <c r="AA6660" s="37" t="str">
        <f>VLOOKUP(J6660, sku!B:C, 2, FALSE)</f>
        <v>1 Gradeado Extra Grande 120 cm X 100 cm X 12 cm</v>
      </c>
      <c r="AB6660" s="37" t="str">
        <f>VLOOKUP(J6660, sku!B:BM, 64, FALSE)</f>
        <v>Revenda</v>
      </c>
      <c r="AC6660" s="37" t="str">
        <f>LEFT(pedidos[[#This Row],[SKU]],3)</f>
        <v>XGR</v>
      </c>
      <c r="AD6660" s="37" t="str" cm="1">
        <f t="array" aca="1" ref="AD6660" ca="1">IFERROR(
  INDEX(
    montadora[Montadora],
    MATCH(TRUE,LEFT(J7038,NÚCARACT(montadora[SKU Parcial]))=montadora[SKU Parcial],0)
  ),
  ""
)</f>
        <v/>
      </c>
    </row>
    <row r="6661" spans="1:30" x14ac:dyDescent="0.25">
      <c r="A6661" s="42" t="s">
        <v>24813</v>
      </c>
      <c r="B6661" s="42" t="s">
        <v>24814</v>
      </c>
      <c r="C6661" s="42" t="s">
        <v>1072</v>
      </c>
      <c r="D6661" s="42" t="s">
        <v>27</v>
      </c>
      <c r="E6661" s="42" t="s">
        <v>2006</v>
      </c>
      <c r="F6661" s="42" t="s">
        <v>2007</v>
      </c>
      <c r="G6661" s="42" t="s">
        <v>11227</v>
      </c>
      <c r="H6661" s="7" t="s">
        <v>47</v>
      </c>
      <c r="I6661" s="42" t="s">
        <v>31</v>
      </c>
      <c r="J6661" s="42" t="s">
        <v>2008</v>
      </c>
      <c r="K6661" s="8" t="s">
        <v>25593</v>
      </c>
      <c r="L6661" s="7" t="s">
        <v>11229</v>
      </c>
      <c r="M6661" s="44">
        <v>918.8</v>
      </c>
      <c r="N6661" s="7">
        <v>1</v>
      </c>
      <c r="O6661" s="44">
        <v>918.8</v>
      </c>
      <c r="P6661" s="44">
        <v>358</v>
      </c>
      <c r="Q6661" s="44">
        <v>74.61</v>
      </c>
      <c r="R6661" s="44">
        <v>156.19999999999999</v>
      </c>
      <c r="S6661" s="44">
        <v>0</v>
      </c>
      <c r="T6661" s="44">
        <v>98.95</v>
      </c>
      <c r="U6661" s="44">
        <v>231.04</v>
      </c>
      <c r="V6661" s="49" t="s">
        <v>24424</v>
      </c>
      <c r="W6661" s="42" t="s">
        <v>34</v>
      </c>
      <c r="X6661" s="43">
        <v>122971057846</v>
      </c>
      <c r="Y6661" s="43">
        <v>45371115658</v>
      </c>
      <c r="Z6661" s="43" t="s">
        <v>7980</v>
      </c>
      <c r="AA6661" s="37" t="str">
        <f>VLOOKUP(J6661, sku!B:C, 2, FALSE)</f>
        <v>1 Gradeado Extra Grande 120 cm X 100 cm X 12 cm</v>
      </c>
      <c r="AB6661" s="37" t="str">
        <f>VLOOKUP(J6661, sku!B:BM, 64, FALSE)</f>
        <v>Revenda</v>
      </c>
      <c r="AC6661" s="37" t="str">
        <f>LEFT(pedidos[[#This Row],[SKU]],3)</f>
        <v>XGR</v>
      </c>
      <c r="AD6661" s="37" t="str" cm="1">
        <f t="array" aca="1" ref="AD6661" ca="1">IFERROR(
  INDEX(
    montadora[Montadora],
    MATCH(TRUE,LEFT(J7039,NÚCARACT(montadora[SKU Parcial]))=montadora[SKU Parcial],0)
  ),
  ""
)</f>
        <v/>
      </c>
    </row>
    <row r="6662" spans="1:30" x14ac:dyDescent="0.25">
      <c r="A6662" s="42" t="s">
        <v>25855</v>
      </c>
      <c r="B6662" s="42" t="s">
        <v>36</v>
      </c>
      <c r="C6662" s="42" t="s">
        <v>25856</v>
      </c>
      <c r="D6662" s="42" t="s">
        <v>27</v>
      </c>
      <c r="E6662" s="42" t="s">
        <v>25380</v>
      </c>
      <c r="F6662" s="42" t="s">
        <v>25381</v>
      </c>
      <c r="G6662" s="42" t="s">
        <v>11228</v>
      </c>
      <c r="H6662" s="7" t="s">
        <v>47</v>
      </c>
      <c r="I6662" s="42" t="s">
        <v>36</v>
      </c>
      <c r="J6662" s="42" t="s">
        <v>1809</v>
      </c>
      <c r="K6662" s="8" t="s">
        <v>25539</v>
      </c>
      <c r="L6662" s="7" t="s">
        <v>33</v>
      </c>
      <c r="M6662" s="44">
        <v>88.9</v>
      </c>
      <c r="N6662" s="7">
        <v>1</v>
      </c>
      <c r="O6662" s="44">
        <v>90.49</v>
      </c>
      <c r="P6662" s="44">
        <v>37.159999999999997</v>
      </c>
      <c r="Q6662" s="44">
        <v>0</v>
      </c>
      <c r="R6662" s="44">
        <v>15.11</v>
      </c>
      <c r="S6662" s="44">
        <v>1.59</v>
      </c>
      <c r="T6662" s="44">
        <v>14.31</v>
      </c>
      <c r="U6662" s="44">
        <v>22.32</v>
      </c>
      <c r="V6662" s="49" t="s">
        <v>25857</v>
      </c>
      <c r="W6662" s="42" t="s">
        <v>34</v>
      </c>
      <c r="X6662" s="43" t="s">
        <v>25858</v>
      </c>
      <c r="Y6662" s="43">
        <v>45410655697</v>
      </c>
      <c r="Z6662" s="43" t="s">
        <v>7980</v>
      </c>
      <c r="AA6662" s="37" t="str">
        <f>VLOOKUP(J6662, sku!B:C, 2, FALSE)</f>
        <v>Cabo de Chupeta Coaxial de Transferência de Carga de Bateria 12/24V 800 Amper, PVC, CCA 3 Metros</v>
      </c>
      <c r="AB6662" s="37" t="str">
        <f>VLOOKUP(J6662, sku!B:BM, 64, FALSE)</f>
        <v>Importação</v>
      </c>
      <c r="AC6662" s="37" t="str">
        <f>LEFT(pedidos[[#This Row],[SKU]],3)</f>
        <v>1EC</v>
      </c>
      <c r="AD6662" s="37" t="str" cm="1">
        <f t="array" aca="1" ref="AD6662" ca="1">IFERROR(
  INDEX(
    montadora[Montadora],
    MATCH(TRUE,LEFT(J7040,NÚCARACT(montadora[SKU Parcial]))=montadora[SKU Parcial],0)
  ),
  ""
)</f>
        <v/>
      </c>
    </row>
    <row r="6663" spans="1:30" x14ac:dyDescent="0.25">
      <c r="A6663" s="42" t="s">
        <v>22672</v>
      </c>
      <c r="B6663" s="42" t="s">
        <v>22673</v>
      </c>
      <c r="C6663" s="42" t="s">
        <v>797</v>
      </c>
      <c r="D6663" s="42" t="s">
        <v>45</v>
      </c>
      <c r="E6663" s="42" t="s">
        <v>22674</v>
      </c>
      <c r="F6663" s="42" t="s">
        <v>1668</v>
      </c>
      <c r="G6663" s="42" t="s">
        <v>11227</v>
      </c>
      <c r="H6663" s="7" t="s">
        <v>30</v>
      </c>
      <c r="I6663" s="42" t="s">
        <v>36</v>
      </c>
      <c r="J6663" s="42" t="s">
        <v>1669</v>
      </c>
      <c r="K6663" s="8" t="s">
        <v>25599</v>
      </c>
      <c r="L6663" s="7" t="s">
        <v>11229</v>
      </c>
      <c r="M6663" s="44">
        <v>278.8</v>
      </c>
      <c r="N6663" s="7">
        <v>1</v>
      </c>
      <c r="O6663" s="44">
        <v>278.8</v>
      </c>
      <c r="P6663" s="44">
        <v>129.9</v>
      </c>
      <c r="Q6663" s="44">
        <v>22.64</v>
      </c>
      <c r="R6663" s="44">
        <v>32.06</v>
      </c>
      <c r="S6663" s="44">
        <v>0</v>
      </c>
      <c r="T6663" s="44">
        <v>24.95</v>
      </c>
      <c r="U6663" s="44">
        <v>69.25</v>
      </c>
      <c r="V6663" s="49" t="s">
        <v>24815</v>
      </c>
      <c r="W6663" s="42" t="s">
        <v>34</v>
      </c>
      <c r="X6663" s="43">
        <v>121495270538</v>
      </c>
      <c r="Y6663" s="43">
        <v>45306100651</v>
      </c>
      <c r="Z6663" s="43" t="s">
        <v>7980</v>
      </c>
      <c r="AA6663" s="37" t="str">
        <f>VLOOKUP(J6663, sku!B:C, 2, FALSE)</f>
        <v>2 Fogareiro 1 Boca + 4 Refis de Gás Guepardo</v>
      </c>
      <c r="AB6663" s="37" t="str">
        <f>VLOOKUP(J6663, sku!B:BM, 64, FALSE)</f>
        <v>Importação</v>
      </c>
      <c r="AC6663" s="37" t="str">
        <f>LEFT(pedidos[[#This Row],[SKU]],3)</f>
        <v>2FO</v>
      </c>
      <c r="AD6663" s="37" t="str" cm="1">
        <f t="array" aca="1" ref="AD6663" ca="1">IFERROR(
  INDEX(
    montadora[Montadora],
    MATCH(TRUE,LEFT(J7041,NÚCARACT(montadora[SKU Parcial]))=montadora[SKU Parcial],0)
  ),
  ""
)</f>
        <v/>
      </c>
    </row>
    <row r="6664" spans="1:30" x14ac:dyDescent="0.25">
      <c r="A6664" s="42" t="s">
        <v>22675</v>
      </c>
      <c r="B6664" s="42" t="s">
        <v>22676</v>
      </c>
      <c r="C6664" s="42" t="s">
        <v>22677</v>
      </c>
      <c r="D6664" s="42" t="s">
        <v>45</v>
      </c>
      <c r="E6664" s="42" t="s">
        <v>22678</v>
      </c>
      <c r="F6664" s="42" t="s">
        <v>1808</v>
      </c>
      <c r="G6664" s="42" t="s">
        <v>11227</v>
      </c>
      <c r="H6664" s="7" t="s">
        <v>47</v>
      </c>
      <c r="I6664" s="42" t="s">
        <v>36</v>
      </c>
      <c r="J6664" s="42" t="s">
        <v>1809</v>
      </c>
      <c r="K6664" s="8" t="s">
        <v>25599</v>
      </c>
      <c r="L6664" s="7" t="s">
        <v>11229</v>
      </c>
      <c r="M6664" s="44">
        <v>108.8</v>
      </c>
      <c r="N6664" s="7">
        <v>1</v>
      </c>
      <c r="O6664" s="44">
        <v>108.8</v>
      </c>
      <c r="P6664" s="44">
        <v>37.159999999999997</v>
      </c>
      <c r="Q6664" s="44">
        <v>8.83</v>
      </c>
      <c r="R6664" s="44">
        <v>18.5</v>
      </c>
      <c r="S6664" s="44">
        <v>0</v>
      </c>
      <c r="T6664" s="44">
        <v>17.46</v>
      </c>
      <c r="U6664" s="44">
        <v>26.85</v>
      </c>
      <c r="V6664" s="49" t="s">
        <v>24816</v>
      </c>
      <c r="W6664" s="42" t="s">
        <v>34</v>
      </c>
      <c r="X6664" s="43">
        <v>121559798812</v>
      </c>
      <c r="Y6664" s="43">
        <v>45309449240</v>
      </c>
      <c r="Z6664" s="43" t="s">
        <v>7980</v>
      </c>
      <c r="AA6664" s="37" t="str">
        <f>VLOOKUP(J6664, sku!B:C, 2, FALSE)</f>
        <v>Cabo de Chupeta Coaxial de Transferência de Carga de Bateria 12/24V 800 Amper, PVC, CCA 3 Metros</v>
      </c>
      <c r="AB6664" s="37" t="str">
        <f>VLOOKUP(J6664, sku!B:BM, 64, FALSE)</f>
        <v>Importação</v>
      </c>
      <c r="AC6664" s="37" t="str">
        <f>LEFT(pedidos[[#This Row],[SKU]],3)</f>
        <v>1EC</v>
      </c>
      <c r="AD6664" s="37" t="str" cm="1">
        <f t="array" aca="1" ref="AD6664" ca="1">IFERROR(
  INDEX(
    montadora[Montadora],
    MATCH(TRUE,LEFT(J7042,NÚCARACT(montadora[SKU Parcial]))=montadora[SKU Parcial],0)
  ),
  ""
)</f>
        <v/>
      </c>
    </row>
    <row r="6665" spans="1:30" x14ac:dyDescent="0.25">
      <c r="A6665" s="42" t="s">
        <v>22679</v>
      </c>
      <c r="B6665" s="42" t="s">
        <v>22680</v>
      </c>
      <c r="C6665" s="42" t="s">
        <v>22681</v>
      </c>
      <c r="D6665" s="42" t="s">
        <v>27</v>
      </c>
      <c r="E6665" s="42" t="s">
        <v>2040</v>
      </c>
      <c r="F6665" s="42" t="s">
        <v>1706</v>
      </c>
      <c r="G6665" s="42" t="s">
        <v>11227</v>
      </c>
      <c r="H6665" s="7" t="s">
        <v>47</v>
      </c>
      <c r="I6665" s="42" t="s">
        <v>36</v>
      </c>
      <c r="J6665" s="42" t="s">
        <v>1707</v>
      </c>
      <c r="K6665" s="8" t="s">
        <v>25544</v>
      </c>
      <c r="L6665" s="7" t="s">
        <v>11229</v>
      </c>
      <c r="M6665" s="44">
        <v>258.8</v>
      </c>
      <c r="N6665" s="7">
        <v>1</v>
      </c>
      <c r="O6665" s="44">
        <v>258.8</v>
      </c>
      <c r="P6665" s="44">
        <v>105</v>
      </c>
      <c r="Q6665" s="44">
        <v>21.01</v>
      </c>
      <c r="R6665" s="44">
        <v>44</v>
      </c>
      <c r="S6665" s="44">
        <v>0</v>
      </c>
      <c r="T6665" s="44">
        <v>24.95</v>
      </c>
      <c r="U6665" s="44">
        <v>63.84</v>
      </c>
      <c r="V6665" s="49" t="s">
        <v>24432</v>
      </c>
      <c r="W6665" s="42" t="s">
        <v>89</v>
      </c>
      <c r="X6665" s="43">
        <v>120617286010</v>
      </c>
      <c r="Y6665" s="43">
        <v>45266156657</v>
      </c>
      <c r="Z6665" s="43" t="s">
        <v>7980</v>
      </c>
      <c r="AA6665" s="37" t="str">
        <f>VLOOKUP(J6665, sku!B:C, 2, FALSE)</f>
        <v>Travessa Volkswagen - Slim - - - Saveiro Cross - 2010 A 2024 - Preto</v>
      </c>
      <c r="AB6665" s="37" t="str">
        <f>VLOOKUP(J6665, sku!B:BM, 64, FALSE)</f>
        <v>Fabricação</v>
      </c>
      <c r="AC6665" s="37" t="str">
        <f>LEFT(pedidos[[#This Row],[SKU]],3)</f>
        <v>XVW</v>
      </c>
      <c r="AD6665" s="37" t="str" cm="1">
        <f t="array" aca="1" ref="AD6665" ca="1">IFERROR(
  INDEX(
    montadora[Montadora],
    MATCH(TRUE,LEFT(J7043,NÚCARACT(montadora[SKU Parcial]))=montadora[SKU Parcial],0)
  ),
  ""
)</f>
        <v/>
      </c>
    </row>
    <row r="6666" spans="1:30" x14ac:dyDescent="0.25">
      <c r="A6666" s="42" t="s">
        <v>22682</v>
      </c>
      <c r="B6666" s="42" t="s">
        <v>36</v>
      </c>
      <c r="C6666" s="42" t="s">
        <v>22683</v>
      </c>
      <c r="D6666" s="42" t="s">
        <v>27</v>
      </c>
      <c r="E6666" s="42" t="s">
        <v>2040</v>
      </c>
      <c r="F6666" s="42" t="s">
        <v>1706</v>
      </c>
      <c r="G6666" s="42" t="s">
        <v>11227</v>
      </c>
      <c r="H6666" s="7" t="s">
        <v>47</v>
      </c>
      <c r="I6666" s="42" t="s">
        <v>36</v>
      </c>
      <c r="J6666" s="42" t="s">
        <v>1707</v>
      </c>
      <c r="K6666" s="8" t="s">
        <v>25544</v>
      </c>
      <c r="L6666" s="7" t="s">
        <v>11229</v>
      </c>
      <c r="M6666" s="44">
        <v>258.8</v>
      </c>
      <c r="N6666" s="7">
        <v>1</v>
      </c>
      <c r="O6666" s="44">
        <v>258.8</v>
      </c>
      <c r="P6666" s="44">
        <v>105</v>
      </c>
      <c r="Q6666" s="44">
        <v>21.01</v>
      </c>
      <c r="R6666" s="44">
        <v>44</v>
      </c>
      <c r="S6666" s="44">
        <v>0</v>
      </c>
      <c r="T6666" s="44">
        <v>24.95</v>
      </c>
      <c r="U6666" s="44">
        <v>63.84</v>
      </c>
      <c r="V6666" s="49" t="s">
        <v>24432</v>
      </c>
      <c r="W6666" s="42" t="s">
        <v>34</v>
      </c>
      <c r="X6666" s="43">
        <v>120643888192</v>
      </c>
      <c r="Y6666" s="43">
        <v>45267309021</v>
      </c>
      <c r="Z6666" s="43" t="s">
        <v>7980</v>
      </c>
      <c r="AA6666" s="37" t="str">
        <f>VLOOKUP(J6666, sku!B:C, 2, FALSE)</f>
        <v>Travessa Volkswagen - Slim - - - Saveiro Cross - 2010 A 2024 - Preto</v>
      </c>
      <c r="AB6666" s="37" t="str">
        <f>VLOOKUP(J6666, sku!B:BM, 64, FALSE)</f>
        <v>Fabricação</v>
      </c>
      <c r="AC6666" s="37" t="str">
        <f>LEFT(pedidos[[#This Row],[SKU]],3)</f>
        <v>XVW</v>
      </c>
      <c r="AD6666" s="37" t="str" cm="1">
        <f t="array" aca="1" ref="AD6666" ca="1">IFERROR(
  INDEX(
    montadora[Montadora],
    MATCH(TRUE,LEFT(J7044,NÚCARACT(montadora[SKU Parcial]))=montadora[SKU Parcial],0)
  ),
  ""
)</f>
        <v/>
      </c>
    </row>
    <row r="6667" spans="1:30" x14ac:dyDescent="0.25">
      <c r="A6667" s="42" t="s">
        <v>22684</v>
      </c>
      <c r="B6667" s="42" t="s">
        <v>22685</v>
      </c>
      <c r="C6667" s="42" t="s">
        <v>719</v>
      </c>
      <c r="D6667" s="42" t="s">
        <v>27</v>
      </c>
      <c r="E6667" s="42" t="s">
        <v>560</v>
      </c>
      <c r="F6667" s="42" t="s">
        <v>561</v>
      </c>
      <c r="G6667" s="42" t="s">
        <v>11227</v>
      </c>
      <c r="H6667" s="7" t="s">
        <v>47</v>
      </c>
      <c r="I6667" s="42" t="s">
        <v>36</v>
      </c>
      <c r="J6667" s="42" t="s">
        <v>562</v>
      </c>
      <c r="K6667" s="8" t="s">
        <v>25619</v>
      </c>
      <c r="L6667" s="7" t="s">
        <v>804</v>
      </c>
      <c r="M6667" s="44">
        <v>258.8</v>
      </c>
      <c r="N6667" s="7">
        <v>1</v>
      </c>
      <c r="O6667" s="44">
        <v>258.8</v>
      </c>
      <c r="P6667" s="44">
        <v>105</v>
      </c>
      <c r="Q6667" s="44">
        <v>21.01</v>
      </c>
      <c r="R6667" s="44">
        <v>44</v>
      </c>
      <c r="S6667" s="44">
        <v>0</v>
      </c>
      <c r="T6667" s="44">
        <v>24.95</v>
      </c>
      <c r="U6667" s="44">
        <v>63.84</v>
      </c>
      <c r="V6667" s="49" t="s">
        <v>24432</v>
      </c>
      <c r="W6667" s="42" t="s">
        <v>34</v>
      </c>
      <c r="X6667" s="43">
        <v>120226440037</v>
      </c>
      <c r="Y6667" s="43">
        <v>45271498703</v>
      </c>
      <c r="Z6667" s="43" t="s">
        <v>7980</v>
      </c>
      <c r="AA6667" s="37" t="str">
        <f>VLOOKUP(J6667, sku!B:C, 2, FALSE)</f>
        <v>Travessa Jeep - Slim - - - Renegade - 2016 A 2025 - Preto</v>
      </c>
      <c r="AB6667" s="37" t="str">
        <f>VLOOKUP(J6667, sku!B:BM, 64, FALSE)</f>
        <v>Fabricação</v>
      </c>
      <c r="AC6667" s="37" t="str">
        <f>LEFT(pedidos[[#This Row],[SKU]],3)</f>
        <v>XJP</v>
      </c>
      <c r="AD6667" s="37" t="str" cm="1">
        <f t="array" aca="1" ref="AD6667" ca="1">IFERROR(
  INDEX(
    montadora[Montadora],
    MATCH(TRUE,LEFT(J7045,NÚCARACT(montadora[SKU Parcial]))=montadora[SKU Parcial],0)
  ),
  ""
)</f>
        <v/>
      </c>
    </row>
    <row r="6668" spans="1:30" x14ac:dyDescent="0.25">
      <c r="A6668" s="42" t="s">
        <v>22686</v>
      </c>
      <c r="B6668" s="42" t="s">
        <v>22687</v>
      </c>
      <c r="C6668" s="42" t="s">
        <v>6065</v>
      </c>
      <c r="D6668" s="42" t="s">
        <v>658</v>
      </c>
      <c r="E6668" s="42" t="s">
        <v>6884</v>
      </c>
      <c r="F6668" s="42" t="s">
        <v>6885</v>
      </c>
      <c r="G6668" s="42" t="s">
        <v>11227</v>
      </c>
      <c r="H6668" s="7" t="s">
        <v>47</v>
      </c>
      <c r="I6668" s="42" t="s">
        <v>31</v>
      </c>
      <c r="J6668" s="42" t="s">
        <v>7442</v>
      </c>
      <c r="K6668" s="8" t="s">
        <v>25619</v>
      </c>
      <c r="L6668" s="7" t="s">
        <v>11229</v>
      </c>
      <c r="M6668" s="44">
        <v>258.8</v>
      </c>
      <c r="N6668" s="7">
        <v>1</v>
      </c>
      <c r="O6668" s="44">
        <v>258.8</v>
      </c>
      <c r="P6668" s="44">
        <v>105</v>
      </c>
      <c r="Q6668" s="44">
        <v>21.01</v>
      </c>
      <c r="R6668" s="44">
        <v>44</v>
      </c>
      <c r="S6668" s="44">
        <v>0</v>
      </c>
      <c r="T6668" s="44">
        <v>24.95</v>
      </c>
      <c r="U6668" s="44">
        <v>63.84</v>
      </c>
      <c r="V6668" s="49" t="s">
        <v>24432</v>
      </c>
      <c r="W6668" s="42" t="s">
        <v>34</v>
      </c>
      <c r="X6668" s="43">
        <v>120756020688</v>
      </c>
      <c r="Y6668" s="43">
        <v>45271937795</v>
      </c>
      <c r="Z6668" s="43" t="s">
        <v>7980</v>
      </c>
      <c r="AA6668" s="37" t="str">
        <f>VLOOKUP(J6668, sku!B:C, 2, FALSE)</f>
        <v>Travessa Toyota - Slim - - - SW4 - 2011 A 2014 - Preto</v>
      </c>
      <c r="AB6668" s="37" t="str">
        <f>VLOOKUP(J6668, sku!B:BM, 64, FALSE)</f>
        <v>Fabricação</v>
      </c>
      <c r="AC6668" s="37" t="str">
        <f>LEFT(pedidos[[#This Row],[SKU]],3)</f>
        <v>XTO</v>
      </c>
      <c r="AD6668" s="37" t="str" cm="1">
        <f t="array" aca="1" ref="AD6668" ca="1">IFERROR(
  INDEX(
    montadora[Montadora],
    MATCH(TRUE,LEFT(J7046,NÚCARACT(montadora[SKU Parcial]))=montadora[SKU Parcial],0)
  ),
  ""
)</f>
        <v/>
      </c>
    </row>
    <row r="6669" spans="1:30" x14ac:dyDescent="0.25">
      <c r="A6669" s="42" t="s">
        <v>22688</v>
      </c>
      <c r="B6669" s="42" t="s">
        <v>36</v>
      </c>
      <c r="C6669" s="42" t="s">
        <v>22689</v>
      </c>
      <c r="D6669" s="42" t="s">
        <v>188</v>
      </c>
      <c r="E6669" s="42" t="s">
        <v>2044</v>
      </c>
      <c r="F6669" s="42" t="s">
        <v>561</v>
      </c>
      <c r="G6669" s="42" t="s">
        <v>11227</v>
      </c>
      <c r="H6669" s="7" t="s">
        <v>47</v>
      </c>
      <c r="I6669" s="42" t="s">
        <v>31</v>
      </c>
      <c r="J6669" s="42" t="s">
        <v>562</v>
      </c>
      <c r="K6669" s="8" t="s">
        <v>25619</v>
      </c>
      <c r="L6669" s="7" t="s">
        <v>11229</v>
      </c>
      <c r="M6669" s="44">
        <v>258.8</v>
      </c>
      <c r="N6669" s="7">
        <v>1</v>
      </c>
      <c r="O6669" s="44">
        <v>258.8</v>
      </c>
      <c r="P6669" s="44">
        <v>105</v>
      </c>
      <c r="Q6669" s="44">
        <v>21.01</v>
      </c>
      <c r="R6669" s="44">
        <v>44</v>
      </c>
      <c r="S6669" s="44">
        <v>0</v>
      </c>
      <c r="T6669" s="44">
        <v>24.95</v>
      </c>
      <c r="U6669" s="44">
        <v>63.84</v>
      </c>
      <c r="V6669" s="49" t="s">
        <v>24432</v>
      </c>
      <c r="W6669" s="42" t="s">
        <v>89</v>
      </c>
      <c r="X6669" s="43">
        <v>120257341787</v>
      </c>
      <c r="Y6669" s="43">
        <v>45272629417</v>
      </c>
      <c r="Z6669" s="43" t="s">
        <v>7980</v>
      </c>
      <c r="AA6669" s="37" t="str">
        <f>VLOOKUP(J6669, sku!B:C, 2, FALSE)</f>
        <v>Travessa Jeep - Slim - - - Renegade - 2016 A 2025 - Preto</v>
      </c>
      <c r="AB6669" s="37" t="str">
        <f>VLOOKUP(J6669, sku!B:BM, 64, FALSE)</f>
        <v>Fabricação</v>
      </c>
      <c r="AC6669" s="37" t="str">
        <f>LEFT(pedidos[[#This Row],[SKU]],3)</f>
        <v>XJP</v>
      </c>
      <c r="AD6669" s="37" t="str" cm="1">
        <f t="array" aca="1" ref="AD6669" ca="1">IFERROR(
  INDEX(
    montadora[Montadora],
    MATCH(TRUE,LEFT(J7047,NÚCARACT(montadora[SKU Parcial]))=montadora[SKU Parcial],0)
  ),
  ""
)</f>
        <v/>
      </c>
    </row>
    <row r="6670" spans="1:30" x14ac:dyDescent="0.25">
      <c r="A6670" s="42" t="s">
        <v>22690</v>
      </c>
      <c r="B6670" s="42" t="s">
        <v>22691</v>
      </c>
      <c r="C6670" s="42" t="s">
        <v>261</v>
      </c>
      <c r="D6670" s="42" t="s">
        <v>420</v>
      </c>
      <c r="E6670" s="42" t="s">
        <v>560</v>
      </c>
      <c r="F6670" s="42" t="s">
        <v>561</v>
      </c>
      <c r="G6670" s="42" t="s">
        <v>11227</v>
      </c>
      <c r="H6670" s="7" t="s">
        <v>47</v>
      </c>
      <c r="I6670" s="42" t="s">
        <v>31</v>
      </c>
      <c r="J6670" s="42" t="s">
        <v>562</v>
      </c>
      <c r="K6670" s="8" t="s">
        <v>25619</v>
      </c>
      <c r="L6670" s="7" t="s">
        <v>804</v>
      </c>
      <c r="M6670" s="44">
        <v>258.8</v>
      </c>
      <c r="N6670" s="7">
        <v>1</v>
      </c>
      <c r="O6670" s="44">
        <v>258.8</v>
      </c>
      <c r="P6670" s="44">
        <v>105</v>
      </c>
      <c r="Q6670" s="44">
        <v>21.01</v>
      </c>
      <c r="R6670" s="44">
        <v>44</v>
      </c>
      <c r="S6670" s="44">
        <v>0</v>
      </c>
      <c r="T6670" s="44">
        <v>24.95</v>
      </c>
      <c r="U6670" s="44">
        <v>63.84</v>
      </c>
      <c r="V6670" s="49" t="s">
        <v>24432</v>
      </c>
      <c r="W6670" s="42" t="s">
        <v>34</v>
      </c>
      <c r="X6670" s="43">
        <v>120787960346</v>
      </c>
      <c r="Y6670" s="43">
        <v>45273167737</v>
      </c>
      <c r="Z6670" s="43" t="s">
        <v>7980</v>
      </c>
      <c r="AA6670" s="37" t="str">
        <f>VLOOKUP(J6670, sku!B:C, 2, FALSE)</f>
        <v>Travessa Jeep - Slim - - - Renegade - 2016 A 2025 - Preto</v>
      </c>
      <c r="AB6670" s="37" t="str">
        <f>VLOOKUP(J6670, sku!B:BM, 64, FALSE)</f>
        <v>Fabricação</v>
      </c>
      <c r="AC6670" s="37" t="str">
        <f>LEFT(pedidos[[#This Row],[SKU]],3)</f>
        <v>XJP</v>
      </c>
      <c r="AD6670" s="37" t="str" cm="1">
        <f t="array" aca="1" ref="AD6670" ca="1">IFERROR(
  INDEX(
    montadora[Montadora],
    MATCH(TRUE,LEFT(J7048,NÚCARACT(montadora[SKU Parcial]))=montadora[SKU Parcial],0)
  ),
  ""
)</f>
        <v/>
      </c>
    </row>
    <row r="6671" spans="1:30" x14ac:dyDescent="0.25">
      <c r="A6671" s="42" t="s">
        <v>22692</v>
      </c>
      <c r="B6671" s="42" t="s">
        <v>22693</v>
      </c>
      <c r="C6671" s="42" t="s">
        <v>22694</v>
      </c>
      <c r="D6671" s="42" t="s">
        <v>188</v>
      </c>
      <c r="E6671" s="42" t="s">
        <v>580</v>
      </c>
      <c r="F6671" s="42" t="s">
        <v>581</v>
      </c>
      <c r="G6671" s="42" t="s">
        <v>11227</v>
      </c>
      <c r="H6671" s="7" t="s">
        <v>47</v>
      </c>
      <c r="I6671" s="42" t="s">
        <v>36</v>
      </c>
      <c r="J6671" s="42" t="s">
        <v>4880</v>
      </c>
      <c r="K6671" s="8" t="s">
        <v>25619</v>
      </c>
      <c r="L6671" s="7" t="s">
        <v>11229</v>
      </c>
      <c r="M6671" s="44">
        <v>258.8</v>
      </c>
      <c r="N6671" s="7">
        <v>1</v>
      </c>
      <c r="O6671" s="44">
        <v>258.8</v>
      </c>
      <c r="P6671" s="44">
        <v>105</v>
      </c>
      <c r="Q6671" s="44">
        <v>21.01</v>
      </c>
      <c r="R6671" s="44">
        <v>44</v>
      </c>
      <c r="S6671" s="44">
        <v>0</v>
      </c>
      <c r="T6671" s="44">
        <v>24.95</v>
      </c>
      <c r="U6671" s="44">
        <v>63.84</v>
      </c>
      <c r="V6671" s="49" t="s">
        <v>24432</v>
      </c>
      <c r="W6671" s="42" t="s">
        <v>34</v>
      </c>
      <c r="X6671" s="43">
        <v>120287977931</v>
      </c>
      <c r="Y6671" s="43">
        <v>45273731699</v>
      </c>
      <c r="Z6671" s="43" t="s">
        <v>7980</v>
      </c>
      <c r="AA6671" s="37" t="str">
        <f>VLOOKUP(J6671, sku!B:C, 2, FALSE)</f>
        <v>Travessa Mitsubishi - Slim - - - Pajero TR4 - 2010 A 2015 - Prata</v>
      </c>
      <c r="AB6671" s="37" t="str">
        <f>VLOOKUP(J6671, sku!B:BM, 64, FALSE)</f>
        <v>Fabricação</v>
      </c>
      <c r="AC6671" s="37" t="str">
        <f>LEFT(pedidos[[#This Row],[SKU]],3)</f>
        <v>XMT</v>
      </c>
      <c r="AD6671" s="37" t="str" cm="1">
        <f t="array" aca="1" ref="AD6671" ca="1">IFERROR(
  INDEX(
    montadora[Montadora],
    MATCH(TRUE,LEFT(J7049,NÚCARACT(montadora[SKU Parcial]))=montadora[SKU Parcial],0)
  ),
  ""
)</f>
        <v/>
      </c>
    </row>
    <row r="6672" spans="1:30" x14ac:dyDescent="0.25">
      <c r="A6672" s="42" t="s">
        <v>22695</v>
      </c>
      <c r="B6672" s="42" t="s">
        <v>22696</v>
      </c>
      <c r="C6672" s="42" t="s">
        <v>387</v>
      </c>
      <c r="D6672" s="42" t="s">
        <v>27</v>
      </c>
      <c r="E6672" s="42" t="s">
        <v>560</v>
      </c>
      <c r="F6672" s="42" t="s">
        <v>561</v>
      </c>
      <c r="G6672" s="42" t="s">
        <v>11227</v>
      </c>
      <c r="H6672" s="7" t="s">
        <v>47</v>
      </c>
      <c r="I6672" s="42" t="s">
        <v>31</v>
      </c>
      <c r="J6672" s="42" t="s">
        <v>562</v>
      </c>
      <c r="K6672" s="8" t="s">
        <v>25573</v>
      </c>
      <c r="L6672" s="7" t="s">
        <v>804</v>
      </c>
      <c r="M6672" s="44">
        <v>258.8</v>
      </c>
      <c r="N6672" s="7">
        <v>1</v>
      </c>
      <c r="O6672" s="44">
        <v>258.8</v>
      </c>
      <c r="P6672" s="44">
        <v>105</v>
      </c>
      <c r="Q6672" s="44">
        <v>21.01</v>
      </c>
      <c r="R6672" s="44">
        <v>44</v>
      </c>
      <c r="S6672" s="44">
        <v>0</v>
      </c>
      <c r="T6672" s="44">
        <v>24.95</v>
      </c>
      <c r="U6672" s="44">
        <v>63.84</v>
      </c>
      <c r="V6672" s="49" t="s">
        <v>24432</v>
      </c>
      <c r="W6672" s="42" t="s">
        <v>34</v>
      </c>
      <c r="X6672" s="43">
        <v>120927126104</v>
      </c>
      <c r="Y6672" s="43">
        <v>45279282915</v>
      </c>
      <c r="Z6672" s="43" t="s">
        <v>7980</v>
      </c>
      <c r="AA6672" s="37" t="str">
        <f>VLOOKUP(J6672, sku!B:C, 2, FALSE)</f>
        <v>Travessa Jeep - Slim - - - Renegade - 2016 A 2025 - Preto</v>
      </c>
      <c r="AB6672" s="37" t="str">
        <f>VLOOKUP(J6672, sku!B:BM, 64, FALSE)</f>
        <v>Fabricação</v>
      </c>
      <c r="AC6672" s="37" t="str">
        <f>LEFT(pedidos[[#This Row],[SKU]],3)</f>
        <v>XJP</v>
      </c>
      <c r="AD6672" s="37" t="str" cm="1">
        <f t="array" aca="1" ref="AD6672" ca="1">IFERROR(
  INDEX(
    montadora[Montadora],
    MATCH(TRUE,LEFT(J7050,NÚCARACT(montadora[SKU Parcial]))=montadora[SKU Parcial],0)
  ),
  ""
)</f>
        <v/>
      </c>
    </row>
    <row r="6673" spans="1:30" x14ac:dyDescent="0.25">
      <c r="A6673" s="42" t="s">
        <v>22697</v>
      </c>
      <c r="B6673" s="42" t="s">
        <v>22698</v>
      </c>
      <c r="C6673" s="42" t="s">
        <v>162</v>
      </c>
      <c r="D6673" s="42" t="s">
        <v>45</v>
      </c>
      <c r="E6673" s="42" t="s">
        <v>560</v>
      </c>
      <c r="F6673" s="42" t="s">
        <v>561</v>
      </c>
      <c r="G6673" s="42" t="s">
        <v>11227</v>
      </c>
      <c r="H6673" s="7" t="s">
        <v>47</v>
      </c>
      <c r="I6673" s="42" t="s">
        <v>31</v>
      </c>
      <c r="J6673" s="42" t="s">
        <v>562</v>
      </c>
      <c r="K6673" s="8" t="s">
        <v>25573</v>
      </c>
      <c r="L6673" s="7" t="s">
        <v>804</v>
      </c>
      <c r="M6673" s="44">
        <v>258.8</v>
      </c>
      <c r="N6673" s="7">
        <v>1</v>
      </c>
      <c r="O6673" s="44">
        <v>258.8</v>
      </c>
      <c r="P6673" s="44">
        <v>105</v>
      </c>
      <c r="Q6673" s="44">
        <v>21.01</v>
      </c>
      <c r="R6673" s="44">
        <v>44</v>
      </c>
      <c r="S6673" s="44">
        <v>0</v>
      </c>
      <c r="T6673" s="44">
        <v>24.95</v>
      </c>
      <c r="U6673" s="44">
        <v>63.84</v>
      </c>
      <c r="V6673" s="49" t="s">
        <v>24432</v>
      </c>
      <c r="W6673" s="42" t="s">
        <v>34</v>
      </c>
      <c r="X6673" s="43">
        <v>120472157959</v>
      </c>
      <c r="Y6673" s="43">
        <v>45282064435</v>
      </c>
      <c r="Z6673" s="43" t="s">
        <v>7980</v>
      </c>
      <c r="AA6673" s="37" t="str">
        <f>VLOOKUP(J6673, sku!B:C, 2, FALSE)</f>
        <v>Travessa Jeep - Slim - - - Renegade - 2016 A 2025 - Preto</v>
      </c>
      <c r="AB6673" s="37" t="str">
        <f>VLOOKUP(J6673, sku!B:BM, 64, FALSE)</f>
        <v>Fabricação</v>
      </c>
      <c r="AC6673" s="37" t="str">
        <f>LEFT(pedidos[[#This Row],[SKU]],3)</f>
        <v>XJP</v>
      </c>
      <c r="AD6673" s="37" t="str" cm="1">
        <f t="array" aca="1" ref="AD6673" ca="1">IFERROR(
  INDEX(
    montadora[Montadora],
    MATCH(TRUE,LEFT(J7051,NÚCARACT(montadora[SKU Parcial]))=montadora[SKU Parcial],0)
  ),
  ""
)</f>
        <v/>
      </c>
    </row>
    <row r="6674" spans="1:30" x14ac:dyDescent="0.25">
      <c r="A6674" s="42" t="s">
        <v>22699</v>
      </c>
      <c r="B6674" s="42" t="s">
        <v>22700</v>
      </c>
      <c r="C6674" s="42" t="s">
        <v>6063</v>
      </c>
      <c r="D6674" s="42" t="s">
        <v>358</v>
      </c>
      <c r="E6674" s="42" t="s">
        <v>560</v>
      </c>
      <c r="F6674" s="42" t="s">
        <v>561</v>
      </c>
      <c r="G6674" s="42" t="s">
        <v>11227</v>
      </c>
      <c r="H6674" s="7" t="s">
        <v>47</v>
      </c>
      <c r="I6674" s="42" t="s">
        <v>36</v>
      </c>
      <c r="J6674" s="42" t="s">
        <v>562</v>
      </c>
      <c r="K6674" s="8" t="s">
        <v>25573</v>
      </c>
      <c r="L6674" s="7" t="s">
        <v>804</v>
      </c>
      <c r="M6674" s="44">
        <v>258.8</v>
      </c>
      <c r="N6674" s="7">
        <v>1</v>
      </c>
      <c r="O6674" s="44">
        <v>258.8</v>
      </c>
      <c r="P6674" s="44">
        <v>105</v>
      </c>
      <c r="Q6674" s="44">
        <v>21.01</v>
      </c>
      <c r="R6674" s="44">
        <v>44</v>
      </c>
      <c r="S6674" s="44">
        <v>0</v>
      </c>
      <c r="T6674" s="44">
        <v>24.95</v>
      </c>
      <c r="U6674" s="44">
        <v>63.84</v>
      </c>
      <c r="V6674" s="49" t="s">
        <v>24432</v>
      </c>
      <c r="W6674" s="42" t="s">
        <v>34</v>
      </c>
      <c r="X6674" s="43">
        <v>120500813303</v>
      </c>
      <c r="Y6674" s="43">
        <v>45283834340</v>
      </c>
      <c r="Z6674" s="43" t="s">
        <v>7980</v>
      </c>
      <c r="AA6674" s="37" t="str">
        <f>VLOOKUP(J6674, sku!B:C, 2, FALSE)</f>
        <v>Travessa Jeep - Slim - - - Renegade - 2016 A 2025 - Preto</v>
      </c>
      <c r="AB6674" s="37" t="str">
        <f>VLOOKUP(J6674, sku!B:BM, 64, FALSE)</f>
        <v>Fabricação</v>
      </c>
      <c r="AC6674" s="37" t="str">
        <f>LEFT(pedidos[[#This Row],[SKU]],3)</f>
        <v>XJP</v>
      </c>
      <c r="AD6674" s="37" t="str" cm="1">
        <f t="array" aca="1" ref="AD6674" ca="1">IFERROR(
  INDEX(
    montadora[Montadora],
    MATCH(TRUE,LEFT(J7052,NÚCARACT(montadora[SKU Parcial]))=montadora[SKU Parcial],0)
  ),
  ""
)</f>
        <v/>
      </c>
    </row>
    <row r="6675" spans="1:30" x14ac:dyDescent="0.25">
      <c r="A6675" s="42" t="s">
        <v>22701</v>
      </c>
      <c r="B6675" s="42" t="s">
        <v>22702</v>
      </c>
      <c r="C6675" s="42" t="s">
        <v>22703</v>
      </c>
      <c r="D6675" s="42" t="s">
        <v>617</v>
      </c>
      <c r="E6675" s="42" t="s">
        <v>6884</v>
      </c>
      <c r="F6675" s="42" t="s">
        <v>6885</v>
      </c>
      <c r="G6675" s="42" t="s">
        <v>11227</v>
      </c>
      <c r="H6675" s="7" t="s">
        <v>47</v>
      </c>
      <c r="I6675" s="42" t="s">
        <v>31</v>
      </c>
      <c r="J6675" s="42" t="s">
        <v>20800</v>
      </c>
      <c r="K6675" s="8" t="s">
        <v>25574</v>
      </c>
      <c r="L6675" s="7" t="s">
        <v>11229</v>
      </c>
      <c r="M6675" s="44">
        <v>258.8</v>
      </c>
      <c r="N6675" s="7">
        <v>1</v>
      </c>
      <c r="O6675" s="44">
        <v>258.8</v>
      </c>
      <c r="P6675" s="44">
        <v>105</v>
      </c>
      <c r="Q6675" s="44">
        <v>21.01</v>
      </c>
      <c r="R6675" s="44">
        <v>44</v>
      </c>
      <c r="S6675" s="44">
        <v>0</v>
      </c>
      <c r="T6675" s="44">
        <v>24.95</v>
      </c>
      <c r="U6675" s="44">
        <v>63.84</v>
      </c>
      <c r="V6675" s="49" t="s">
        <v>24432</v>
      </c>
      <c r="W6675" s="42" t="s">
        <v>34</v>
      </c>
      <c r="X6675" s="43">
        <v>121078983590</v>
      </c>
      <c r="Y6675" s="43">
        <v>45286650404</v>
      </c>
      <c r="Z6675" s="43" t="s">
        <v>7980</v>
      </c>
      <c r="AA6675" s="37" t="str">
        <f>VLOOKUP(J6675, sku!B:C, 2, FALSE)</f>
        <v>Travessa Toyota - Slim - - - RAV4 - 2010 A 2012 - Grafite</v>
      </c>
      <c r="AB6675" s="37" t="str">
        <f>VLOOKUP(J6675, sku!B:BM, 64, FALSE)</f>
        <v>Fabricação</v>
      </c>
      <c r="AC6675" s="37" t="str">
        <f>LEFT(pedidos[[#This Row],[SKU]],3)</f>
        <v>XTO</v>
      </c>
      <c r="AD6675" s="37" t="str" cm="1">
        <f t="array" aca="1" ref="AD6675" ca="1">IFERROR(
  INDEX(
    montadora[Montadora],
    MATCH(TRUE,LEFT(J7053,NÚCARACT(montadora[SKU Parcial]))=montadora[SKU Parcial],0)
  ),
  ""
)</f>
        <v/>
      </c>
    </row>
    <row r="6676" spans="1:30" x14ac:dyDescent="0.25">
      <c r="A6676" s="42" t="s">
        <v>22704</v>
      </c>
      <c r="B6676" s="42" t="s">
        <v>22705</v>
      </c>
      <c r="C6676" s="42" t="s">
        <v>22706</v>
      </c>
      <c r="D6676" s="42" t="s">
        <v>191</v>
      </c>
      <c r="E6676" s="42" t="s">
        <v>560</v>
      </c>
      <c r="F6676" s="42" t="s">
        <v>561</v>
      </c>
      <c r="G6676" s="42" t="s">
        <v>11227</v>
      </c>
      <c r="H6676" s="7" t="s">
        <v>47</v>
      </c>
      <c r="I6676" s="42" t="s">
        <v>31</v>
      </c>
      <c r="J6676" s="42" t="s">
        <v>562</v>
      </c>
      <c r="K6676" s="8" t="s">
        <v>25574</v>
      </c>
      <c r="L6676" s="7" t="s">
        <v>804</v>
      </c>
      <c r="M6676" s="44">
        <v>258.8</v>
      </c>
      <c r="N6676" s="7">
        <v>1</v>
      </c>
      <c r="O6676" s="44">
        <v>258.8</v>
      </c>
      <c r="P6676" s="44">
        <v>105</v>
      </c>
      <c r="Q6676" s="44">
        <v>21.01</v>
      </c>
      <c r="R6676" s="44">
        <v>44</v>
      </c>
      <c r="S6676" s="44">
        <v>0</v>
      </c>
      <c r="T6676" s="44">
        <v>24.95</v>
      </c>
      <c r="U6676" s="44">
        <v>63.84</v>
      </c>
      <c r="V6676" s="49" t="s">
        <v>24432</v>
      </c>
      <c r="W6676" s="42" t="s">
        <v>34</v>
      </c>
      <c r="X6676" s="43">
        <v>121154279334</v>
      </c>
      <c r="Y6676" s="43">
        <v>45290588184</v>
      </c>
      <c r="Z6676" s="43" t="s">
        <v>7980</v>
      </c>
      <c r="AA6676" s="37" t="str">
        <f>VLOOKUP(J6676, sku!B:C, 2, FALSE)</f>
        <v>Travessa Jeep - Slim - - - Renegade - 2016 A 2025 - Preto</v>
      </c>
      <c r="AB6676" s="37" t="str">
        <f>VLOOKUP(J6676, sku!B:BM, 64, FALSE)</f>
        <v>Fabricação</v>
      </c>
      <c r="AC6676" s="37" t="str">
        <f>LEFT(pedidos[[#This Row],[SKU]],3)</f>
        <v>XJP</v>
      </c>
      <c r="AD6676" s="37" t="str" cm="1">
        <f t="array" aca="1" ref="AD6676" ca="1">IFERROR(
  INDEX(
    montadora[Montadora],
    MATCH(TRUE,LEFT(J7054,NÚCARACT(montadora[SKU Parcial]))=montadora[SKU Parcial],0)
  ),
  ""
)</f>
        <v/>
      </c>
    </row>
    <row r="6677" spans="1:30" x14ac:dyDescent="0.25">
      <c r="A6677" s="42" t="s">
        <v>22707</v>
      </c>
      <c r="B6677" s="42" t="s">
        <v>36</v>
      </c>
      <c r="C6677" s="42" t="s">
        <v>22708</v>
      </c>
      <c r="D6677" s="42" t="s">
        <v>191</v>
      </c>
      <c r="E6677" s="42" t="s">
        <v>2040</v>
      </c>
      <c r="F6677" s="42" t="s">
        <v>1706</v>
      </c>
      <c r="G6677" s="42" t="s">
        <v>11227</v>
      </c>
      <c r="H6677" s="7" t="s">
        <v>47</v>
      </c>
      <c r="I6677" s="42" t="s">
        <v>31</v>
      </c>
      <c r="J6677" s="42" t="s">
        <v>1707</v>
      </c>
      <c r="K6677" s="8" t="s">
        <v>25575</v>
      </c>
      <c r="L6677" s="7" t="s">
        <v>11229</v>
      </c>
      <c r="M6677" s="44">
        <v>258.8</v>
      </c>
      <c r="N6677" s="7">
        <v>1</v>
      </c>
      <c r="O6677" s="44">
        <v>258.8</v>
      </c>
      <c r="P6677" s="44">
        <v>105</v>
      </c>
      <c r="Q6677" s="44">
        <v>21.01</v>
      </c>
      <c r="R6677" s="44">
        <v>44</v>
      </c>
      <c r="S6677" s="44">
        <v>0</v>
      </c>
      <c r="T6677" s="44">
        <v>24.95</v>
      </c>
      <c r="U6677" s="44">
        <v>63.84</v>
      </c>
      <c r="V6677" s="49" t="s">
        <v>24432</v>
      </c>
      <c r="W6677" s="42" t="s">
        <v>34</v>
      </c>
      <c r="X6677" s="43">
        <v>120675886235</v>
      </c>
      <c r="Y6677" s="43">
        <v>45292327729</v>
      </c>
      <c r="Z6677" s="43" t="s">
        <v>7980</v>
      </c>
      <c r="AA6677" s="37" t="str">
        <f>VLOOKUP(J6677, sku!B:C, 2, FALSE)</f>
        <v>Travessa Volkswagen - Slim - - - Saveiro Cross - 2010 A 2024 - Preto</v>
      </c>
      <c r="AB6677" s="37" t="str">
        <f>VLOOKUP(J6677, sku!B:BM, 64, FALSE)</f>
        <v>Fabricação</v>
      </c>
      <c r="AC6677" s="37" t="str">
        <f>LEFT(pedidos[[#This Row],[SKU]],3)</f>
        <v>XVW</v>
      </c>
      <c r="AD6677" s="37" t="str" cm="1">
        <f t="array" aca="1" ref="AD6677" ca="1">IFERROR(
  INDEX(
    montadora[Montadora],
    MATCH(TRUE,LEFT(J7055,NÚCARACT(montadora[SKU Parcial]))=montadora[SKU Parcial],0)
  ),
  ""
)</f>
        <v/>
      </c>
    </row>
    <row r="6678" spans="1:30" x14ac:dyDescent="0.25">
      <c r="A6678" s="42" t="s">
        <v>22709</v>
      </c>
      <c r="B6678" s="42" t="s">
        <v>22710</v>
      </c>
      <c r="C6678" s="42" t="s">
        <v>159</v>
      </c>
      <c r="D6678" s="42" t="s">
        <v>27</v>
      </c>
      <c r="E6678" s="42" t="s">
        <v>2040</v>
      </c>
      <c r="F6678" s="42" t="s">
        <v>1706</v>
      </c>
      <c r="G6678" s="42" t="s">
        <v>11227</v>
      </c>
      <c r="H6678" s="7" t="s">
        <v>47</v>
      </c>
      <c r="I6678" s="42" t="s">
        <v>31</v>
      </c>
      <c r="J6678" s="42" t="s">
        <v>1707</v>
      </c>
      <c r="K6678" s="8" t="s">
        <v>25575</v>
      </c>
      <c r="L6678" s="7" t="s">
        <v>11229</v>
      </c>
      <c r="M6678" s="44">
        <v>258.8</v>
      </c>
      <c r="N6678" s="7">
        <v>3</v>
      </c>
      <c r="O6678" s="44">
        <v>776.4</v>
      </c>
      <c r="P6678" s="44">
        <v>315</v>
      </c>
      <c r="Q6678" s="44">
        <v>63.04</v>
      </c>
      <c r="R6678" s="44">
        <v>132</v>
      </c>
      <c r="S6678" s="44">
        <v>0</v>
      </c>
      <c r="T6678" s="44">
        <v>74.849999999999994</v>
      </c>
      <c r="U6678" s="44">
        <v>191.51</v>
      </c>
      <c r="V6678" s="49" t="s">
        <v>24432</v>
      </c>
      <c r="W6678" s="42" t="s">
        <v>34</v>
      </c>
      <c r="X6678" s="43">
        <v>121217991608</v>
      </c>
      <c r="Y6678" s="43">
        <v>45293298975</v>
      </c>
      <c r="Z6678" s="43" t="s">
        <v>7980</v>
      </c>
      <c r="AA6678" s="37" t="str">
        <f>VLOOKUP(J6678, sku!B:C, 2, FALSE)</f>
        <v>Travessa Volkswagen - Slim - - - Saveiro Cross - 2010 A 2024 - Preto</v>
      </c>
      <c r="AB6678" s="37" t="str">
        <f>VLOOKUP(J6678, sku!B:BM, 64, FALSE)</f>
        <v>Fabricação</v>
      </c>
      <c r="AC6678" s="37" t="str">
        <f>LEFT(pedidos[[#This Row],[SKU]],3)</f>
        <v>XVW</v>
      </c>
      <c r="AD6678" s="37" t="str" cm="1">
        <f t="array" aca="1" ref="AD6678" ca="1">IFERROR(
  INDEX(
    montadora[Montadora],
    MATCH(TRUE,LEFT(J7056,NÚCARACT(montadora[SKU Parcial]))=montadora[SKU Parcial],0)
  ),
  ""
)</f>
        <v/>
      </c>
    </row>
    <row r="6679" spans="1:30" x14ac:dyDescent="0.25">
      <c r="A6679" s="42" t="s">
        <v>22711</v>
      </c>
      <c r="B6679" s="42" t="s">
        <v>22712</v>
      </c>
      <c r="C6679" s="42" t="s">
        <v>374</v>
      </c>
      <c r="D6679" s="42" t="s">
        <v>27</v>
      </c>
      <c r="E6679" s="42" t="s">
        <v>560</v>
      </c>
      <c r="F6679" s="42" t="s">
        <v>561</v>
      </c>
      <c r="G6679" s="42" t="s">
        <v>11227</v>
      </c>
      <c r="H6679" s="7" t="s">
        <v>47</v>
      </c>
      <c r="I6679" s="42" t="s">
        <v>36</v>
      </c>
      <c r="J6679" s="42" t="s">
        <v>562</v>
      </c>
      <c r="K6679" s="8" t="s">
        <v>25575</v>
      </c>
      <c r="L6679" s="7" t="s">
        <v>804</v>
      </c>
      <c r="M6679" s="44">
        <v>258.8</v>
      </c>
      <c r="N6679" s="7">
        <v>1</v>
      </c>
      <c r="O6679" s="44">
        <v>258.8</v>
      </c>
      <c r="P6679" s="44">
        <v>105</v>
      </c>
      <c r="Q6679" s="44">
        <v>21.01</v>
      </c>
      <c r="R6679" s="44">
        <v>44</v>
      </c>
      <c r="S6679" s="44">
        <v>0</v>
      </c>
      <c r="T6679" s="44">
        <v>24.95</v>
      </c>
      <c r="U6679" s="44">
        <v>63.84</v>
      </c>
      <c r="V6679" s="49" t="s">
        <v>24432</v>
      </c>
      <c r="W6679" s="42" t="s">
        <v>34</v>
      </c>
      <c r="X6679" s="43">
        <v>121254027250</v>
      </c>
      <c r="Y6679" s="43">
        <v>45295422836</v>
      </c>
      <c r="Z6679" s="43" t="s">
        <v>7980</v>
      </c>
      <c r="AA6679" s="37" t="str">
        <f>VLOOKUP(J6679, sku!B:C, 2, FALSE)</f>
        <v>Travessa Jeep - Slim - - - Renegade - 2016 A 2025 - Preto</v>
      </c>
      <c r="AB6679" s="37" t="str">
        <f>VLOOKUP(J6679, sku!B:BM, 64, FALSE)</f>
        <v>Fabricação</v>
      </c>
      <c r="AC6679" s="37" t="str">
        <f>LEFT(pedidos[[#This Row],[SKU]],3)</f>
        <v>XJP</v>
      </c>
      <c r="AD6679" s="37" t="str" cm="1">
        <f t="array" aca="1" ref="AD6679" ca="1">IFERROR(
  INDEX(
    montadora[Montadora],
    MATCH(TRUE,LEFT(J7057,NÚCARACT(montadora[SKU Parcial]))=montadora[SKU Parcial],0)
  ),
  ""
)</f>
        <v/>
      </c>
    </row>
    <row r="6680" spans="1:30" x14ac:dyDescent="0.25">
      <c r="A6680" s="42" t="s">
        <v>22713</v>
      </c>
      <c r="B6680" s="42" t="s">
        <v>22714</v>
      </c>
      <c r="C6680" s="42" t="s">
        <v>22715</v>
      </c>
      <c r="D6680" s="42" t="s">
        <v>709</v>
      </c>
      <c r="E6680" s="42" t="s">
        <v>2040</v>
      </c>
      <c r="F6680" s="42" t="s">
        <v>1706</v>
      </c>
      <c r="G6680" s="42" t="s">
        <v>11227</v>
      </c>
      <c r="H6680" s="7" t="s">
        <v>47</v>
      </c>
      <c r="I6680" s="42" t="s">
        <v>36</v>
      </c>
      <c r="J6680" s="42" t="s">
        <v>1707</v>
      </c>
      <c r="K6680" s="8" t="s">
        <v>25575</v>
      </c>
      <c r="L6680" s="7" t="s">
        <v>11229</v>
      </c>
      <c r="M6680" s="44">
        <v>258.8</v>
      </c>
      <c r="N6680" s="7">
        <v>1</v>
      </c>
      <c r="O6680" s="44">
        <v>258.8</v>
      </c>
      <c r="P6680" s="44">
        <v>105</v>
      </c>
      <c r="Q6680" s="44">
        <v>21.01</v>
      </c>
      <c r="R6680" s="44">
        <v>44</v>
      </c>
      <c r="S6680" s="44">
        <v>0</v>
      </c>
      <c r="T6680" s="44">
        <v>24.95</v>
      </c>
      <c r="U6680" s="44">
        <v>63.84</v>
      </c>
      <c r="V6680" s="49" t="s">
        <v>24432</v>
      </c>
      <c r="W6680" s="42" t="s">
        <v>34</v>
      </c>
      <c r="X6680" s="43">
        <v>120740309443</v>
      </c>
      <c r="Y6680" s="43">
        <v>45295774728</v>
      </c>
      <c r="Z6680" s="43" t="s">
        <v>7980</v>
      </c>
      <c r="AA6680" s="37" t="str">
        <f>VLOOKUP(J6680, sku!B:C, 2, FALSE)</f>
        <v>Travessa Volkswagen - Slim - - - Saveiro Cross - 2010 A 2024 - Preto</v>
      </c>
      <c r="AB6680" s="37" t="str">
        <f>VLOOKUP(J6680, sku!B:BM, 64, FALSE)</f>
        <v>Fabricação</v>
      </c>
      <c r="AC6680" s="37" t="str">
        <f>LEFT(pedidos[[#This Row],[SKU]],3)</f>
        <v>XVW</v>
      </c>
      <c r="AD6680" s="37" t="str" cm="1">
        <f t="array" aca="1" ref="AD6680" ca="1">IFERROR(
  INDEX(
    montadora[Montadora],
    MATCH(TRUE,LEFT(J7058,NÚCARACT(montadora[SKU Parcial]))=montadora[SKU Parcial],0)
  ),
  ""
)</f>
        <v/>
      </c>
    </row>
    <row r="6681" spans="1:30" x14ac:dyDescent="0.25">
      <c r="A6681" s="42" t="s">
        <v>22716</v>
      </c>
      <c r="B6681" s="42" t="s">
        <v>22717</v>
      </c>
      <c r="C6681" s="42" t="s">
        <v>850</v>
      </c>
      <c r="D6681" s="42" t="s">
        <v>319</v>
      </c>
      <c r="E6681" s="42" t="s">
        <v>560</v>
      </c>
      <c r="F6681" s="42" t="s">
        <v>561</v>
      </c>
      <c r="G6681" s="42" t="s">
        <v>11227</v>
      </c>
      <c r="H6681" s="7" t="s">
        <v>47</v>
      </c>
      <c r="I6681" s="42" t="s">
        <v>31</v>
      </c>
      <c r="J6681" s="42" t="s">
        <v>562</v>
      </c>
      <c r="K6681" s="8" t="s">
        <v>25575</v>
      </c>
      <c r="L6681" s="7" t="s">
        <v>804</v>
      </c>
      <c r="M6681" s="44">
        <v>258.8</v>
      </c>
      <c r="N6681" s="7">
        <v>1</v>
      </c>
      <c r="O6681" s="44">
        <v>258.8</v>
      </c>
      <c r="P6681" s="44">
        <v>105</v>
      </c>
      <c r="Q6681" s="44">
        <v>21.01</v>
      </c>
      <c r="R6681" s="44">
        <v>44</v>
      </c>
      <c r="S6681" s="44">
        <v>0</v>
      </c>
      <c r="T6681" s="44">
        <v>24.95</v>
      </c>
      <c r="U6681" s="44">
        <v>63.84</v>
      </c>
      <c r="V6681" s="49" t="s">
        <v>24432</v>
      </c>
      <c r="W6681" s="42" t="s">
        <v>34</v>
      </c>
      <c r="X6681" s="43">
        <v>121303577592</v>
      </c>
      <c r="Y6681" s="43">
        <v>45297508947</v>
      </c>
      <c r="Z6681" s="43" t="s">
        <v>7980</v>
      </c>
      <c r="AA6681" s="37" t="str">
        <f>VLOOKUP(J6681, sku!B:C, 2, FALSE)</f>
        <v>Travessa Jeep - Slim - - - Renegade - 2016 A 2025 - Preto</v>
      </c>
      <c r="AB6681" s="37" t="str">
        <f>VLOOKUP(J6681, sku!B:BM, 64, FALSE)</f>
        <v>Fabricação</v>
      </c>
      <c r="AC6681" s="37" t="str">
        <f>LEFT(pedidos[[#This Row],[SKU]],3)</f>
        <v>XJP</v>
      </c>
      <c r="AD6681" s="37" t="str" cm="1">
        <f t="array" aca="1" ref="AD6681" ca="1">IFERROR(
  INDEX(
    montadora[Montadora],
    MATCH(TRUE,LEFT(J7059,NÚCARACT(montadora[SKU Parcial]))=montadora[SKU Parcial],0)
  ),
  ""
)</f>
        <v/>
      </c>
    </row>
    <row r="6682" spans="1:30" x14ac:dyDescent="0.25">
      <c r="A6682" s="42" t="s">
        <v>22718</v>
      </c>
      <c r="B6682" s="42" t="s">
        <v>36</v>
      </c>
      <c r="C6682" s="42" t="s">
        <v>22719</v>
      </c>
      <c r="D6682" s="42" t="s">
        <v>138</v>
      </c>
      <c r="E6682" s="42" t="s">
        <v>2040</v>
      </c>
      <c r="F6682" s="42" t="s">
        <v>1706</v>
      </c>
      <c r="G6682" s="42" t="s">
        <v>11227</v>
      </c>
      <c r="H6682" s="7" t="s">
        <v>47</v>
      </c>
      <c r="I6682" s="42" t="s">
        <v>36</v>
      </c>
      <c r="J6682" s="42" t="s">
        <v>1707</v>
      </c>
      <c r="K6682" s="8" t="s">
        <v>25601</v>
      </c>
      <c r="L6682" s="7" t="s">
        <v>11229</v>
      </c>
      <c r="M6682" s="44">
        <v>258.8</v>
      </c>
      <c r="N6682" s="7">
        <v>1</v>
      </c>
      <c r="O6682" s="44">
        <v>258.8</v>
      </c>
      <c r="P6682" s="44">
        <v>105</v>
      </c>
      <c r="Q6682" s="44">
        <v>21.01</v>
      </c>
      <c r="R6682" s="44">
        <v>44</v>
      </c>
      <c r="S6682" s="44">
        <v>0</v>
      </c>
      <c r="T6682" s="44">
        <v>24.95</v>
      </c>
      <c r="U6682" s="44">
        <v>63.84</v>
      </c>
      <c r="V6682" s="49" t="s">
        <v>24432</v>
      </c>
      <c r="W6682" s="42" t="s">
        <v>34</v>
      </c>
      <c r="X6682" s="43">
        <v>121350698868</v>
      </c>
      <c r="Y6682" s="43">
        <v>45299469453</v>
      </c>
      <c r="Z6682" s="43" t="s">
        <v>7980</v>
      </c>
      <c r="AA6682" s="37" t="str">
        <f>VLOOKUP(J6682, sku!B:C, 2, FALSE)</f>
        <v>Travessa Volkswagen - Slim - - - Saveiro Cross - 2010 A 2024 - Preto</v>
      </c>
      <c r="AB6682" s="37" t="str">
        <f>VLOOKUP(J6682, sku!B:BM, 64, FALSE)</f>
        <v>Fabricação</v>
      </c>
      <c r="AC6682" s="37" t="str">
        <f>LEFT(pedidos[[#This Row],[SKU]],3)</f>
        <v>XVW</v>
      </c>
      <c r="AD6682" s="37" t="str" cm="1">
        <f t="array" aca="1" ref="AD6682" ca="1">IFERROR(
  INDEX(
    montadora[Montadora],
    MATCH(TRUE,LEFT(J7060,NÚCARACT(montadora[SKU Parcial]))=montadora[SKU Parcial],0)
  ),
  ""
)</f>
        <v/>
      </c>
    </row>
    <row r="6683" spans="1:30" x14ac:dyDescent="0.25">
      <c r="A6683" s="42" t="s">
        <v>22720</v>
      </c>
      <c r="B6683" s="42" t="s">
        <v>22721</v>
      </c>
      <c r="C6683" s="42" t="s">
        <v>900</v>
      </c>
      <c r="D6683" s="42" t="s">
        <v>138</v>
      </c>
      <c r="E6683" s="42" t="s">
        <v>2044</v>
      </c>
      <c r="F6683" s="42" t="s">
        <v>561</v>
      </c>
      <c r="G6683" s="42" t="s">
        <v>11227</v>
      </c>
      <c r="H6683" s="7" t="s">
        <v>47</v>
      </c>
      <c r="I6683" s="42" t="s">
        <v>36</v>
      </c>
      <c r="J6683" s="42" t="s">
        <v>562</v>
      </c>
      <c r="K6683" s="8" t="s">
        <v>25601</v>
      </c>
      <c r="L6683" s="7" t="s">
        <v>11229</v>
      </c>
      <c r="M6683" s="44">
        <v>258.8</v>
      </c>
      <c r="N6683" s="7">
        <v>1</v>
      </c>
      <c r="O6683" s="44">
        <v>258.8</v>
      </c>
      <c r="P6683" s="44">
        <v>105</v>
      </c>
      <c r="Q6683" s="44">
        <v>21.01</v>
      </c>
      <c r="R6683" s="44">
        <v>44</v>
      </c>
      <c r="S6683" s="44">
        <v>0</v>
      </c>
      <c r="T6683" s="44">
        <v>24.95</v>
      </c>
      <c r="U6683" s="44">
        <v>63.84</v>
      </c>
      <c r="V6683" s="49" t="s">
        <v>24432</v>
      </c>
      <c r="W6683" s="42" t="s">
        <v>34</v>
      </c>
      <c r="X6683" s="43">
        <v>120849957767</v>
      </c>
      <c r="Y6683" s="43">
        <v>45300470149</v>
      </c>
      <c r="Z6683" s="43" t="s">
        <v>7980</v>
      </c>
      <c r="AA6683" s="37" t="str">
        <f>VLOOKUP(J6683, sku!B:C, 2, FALSE)</f>
        <v>Travessa Jeep - Slim - - - Renegade - 2016 A 2025 - Preto</v>
      </c>
      <c r="AB6683" s="37" t="str">
        <f>VLOOKUP(J6683, sku!B:BM, 64, FALSE)</f>
        <v>Fabricação</v>
      </c>
      <c r="AC6683" s="37" t="str">
        <f>LEFT(pedidos[[#This Row],[SKU]],3)</f>
        <v>XJP</v>
      </c>
      <c r="AD6683" s="37" t="str" cm="1">
        <f t="array" aca="1" ref="AD6683" ca="1">IFERROR(
  INDEX(
    montadora[Montadora],
    MATCH(TRUE,LEFT(J7061,NÚCARACT(montadora[SKU Parcial]))=montadora[SKU Parcial],0)
  ),
  ""
)</f>
        <v/>
      </c>
    </row>
    <row r="6684" spans="1:30" x14ac:dyDescent="0.25">
      <c r="A6684" s="42" t="s">
        <v>22722</v>
      </c>
      <c r="B6684" s="42" t="s">
        <v>22723</v>
      </c>
      <c r="C6684" s="42" t="s">
        <v>3335</v>
      </c>
      <c r="D6684" s="42" t="s">
        <v>27</v>
      </c>
      <c r="E6684" s="42" t="s">
        <v>560</v>
      </c>
      <c r="F6684" s="42" t="s">
        <v>561</v>
      </c>
      <c r="G6684" s="42" t="s">
        <v>11227</v>
      </c>
      <c r="H6684" s="7" t="s">
        <v>47</v>
      </c>
      <c r="I6684" s="42" t="s">
        <v>31</v>
      </c>
      <c r="J6684" s="42" t="s">
        <v>562</v>
      </c>
      <c r="K6684" s="8" t="s">
        <v>25599</v>
      </c>
      <c r="L6684" s="7" t="s">
        <v>804</v>
      </c>
      <c r="M6684" s="44">
        <v>258.8</v>
      </c>
      <c r="N6684" s="7">
        <v>1</v>
      </c>
      <c r="O6684" s="44">
        <v>258.8</v>
      </c>
      <c r="P6684" s="44">
        <v>105</v>
      </c>
      <c r="Q6684" s="44">
        <v>21.01</v>
      </c>
      <c r="R6684" s="44">
        <v>44</v>
      </c>
      <c r="S6684" s="44">
        <v>0</v>
      </c>
      <c r="T6684" s="44">
        <v>24.95</v>
      </c>
      <c r="U6684" s="44">
        <v>63.84</v>
      </c>
      <c r="V6684" s="49" t="s">
        <v>24432</v>
      </c>
      <c r="W6684" s="42" t="s">
        <v>34</v>
      </c>
      <c r="X6684" s="43">
        <v>120980263369</v>
      </c>
      <c r="Y6684" s="43">
        <v>45306429303</v>
      </c>
      <c r="Z6684" s="43" t="s">
        <v>7980</v>
      </c>
      <c r="AA6684" s="37" t="str">
        <f>VLOOKUP(J6684, sku!B:C, 2, FALSE)</f>
        <v>Travessa Jeep - Slim - - - Renegade - 2016 A 2025 - Preto</v>
      </c>
      <c r="AB6684" s="37" t="str">
        <f>VLOOKUP(J6684, sku!B:BM, 64, FALSE)</f>
        <v>Fabricação</v>
      </c>
      <c r="AC6684" s="37" t="str">
        <f>LEFT(pedidos[[#This Row],[SKU]],3)</f>
        <v>XJP</v>
      </c>
      <c r="AD6684" s="37" t="str" cm="1">
        <f t="array" aca="1" ref="AD6684" ca="1">IFERROR(
  INDEX(
    montadora[Montadora],
    MATCH(TRUE,LEFT(J7062,NÚCARACT(montadora[SKU Parcial]))=montadora[SKU Parcial],0)
  ),
  ""
)</f>
        <v/>
      </c>
    </row>
    <row r="6685" spans="1:30" x14ac:dyDescent="0.25">
      <c r="A6685" s="42" t="s">
        <v>22724</v>
      </c>
      <c r="B6685" s="42" t="s">
        <v>22725</v>
      </c>
      <c r="C6685" s="42" t="s">
        <v>1138</v>
      </c>
      <c r="D6685" s="42" t="s">
        <v>534</v>
      </c>
      <c r="E6685" s="42" t="s">
        <v>6884</v>
      </c>
      <c r="F6685" s="42" t="s">
        <v>6885</v>
      </c>
      <c r="G6685" s="42" t="s">
        <v>11227</v>
      </c>
      <c r="H6685" s="7" t="s">
        <v>47</v>
      </c>
      <c r="I6685" s="42" t="s">
        <v>31</v>
      </c>
      <c r="J6685" s="42" t="s">
        <v>7442</v>
      </c>
      <c r="K6685" s="8" t="s">
        <v>25599</v>
      </c>
      <c r="L6685" s="7" t="s">
        <v>11229</v>
      </c>
      <c r="M6685" s="44">
        <v>258.8</v>
      </c>
      <c r="N6685" s="7">
        <v>1</v>
      </c>
      <c r="O6685" s="44">
        <v>258.8</v>
      </c>
      <c r="P6685" s="44">
        <v>105</v>
      </c>
      <c r="Q6685" s="44">
        <v>21.01</v>
      </c>
      <c r="R6685" s="44">
        <v>44</v>
      </c>
      <c r="S6685" s="44">
        <v>0</v>
      </c>
      <c r="T6685" s="44">
        <v>24.95</v>
      </c>
      <c r="U6685" s="44">
        <v>63.84</v>
      </c>
      <c r="V6685" s="49" t="s">
        <v>24432</v>
      </c>
      <c r="W6685" s="42" t="s">
        <v>34</v>
      </c>
      <c r="X6685" s="43">
        <v>121551094726</v>
      </c>
      <c r="Y6685" s="43">
        <v>45309123392</v>
      </c>
      <c r="Z6685" s="43" t="s">
        <v>7980</v>
      </c>
      <c r="AA6685" s="37" t="str">
        <f>VLOOKUP(J6685, sku!B:C, 2, FALSE)</f>
        <v>Travessa Toyota - Slim - - - SW4 - 2011 A 2014 - Preto</v>
      </c>
      <c r="AB6685" s="37" t="str">
        <f>VLOOKUP(J6685, sku!B:BM, 64, FALSE)</f>
        <v>Fabricação</v>
      </c>
      <c r="AC6685" s="37" t="str">
        <f>LEFT(pedidos[[#This Row],[SKU]],3)</f>
        <v>XTO</v>
      </c>
      <c r="AD6685" s="37" t="str" cm="1">
        <f t="array" aca="1" ref="AD6685" ca="1">IFERROR(
  INDEX(
    montadora[Montadora],
    MATCH(TRUE,LEFT(J7063,NÚCARACT(montadora[SKU Parcial]))=montadora[SKU Parcial],0)
  ),
  ""
)</f>
        <v/>
      </c>
    </row>
    <row r="6686" spans="1:30" x14ac:dyDescent="0.25">
      <c r="A6686" s="42" t="s">
        <v>22726</v>
      </c>
      <c r="B6686" s="42" t="s">
        <v>22727</v>
      </c>
      <c r="C6686" s="42" t="s">
        <v>22728</v>
      </c>
      <c r="D6686" s="42" t="s">
        <v>191</v>
      </c>
      <c r="E6686" s="42" t="s">
        <v>560</v>
      </c>
      <c r="F6686" s="42" t="s">
        <v>561</v>
      </c>
      <c r="G6686" s="42" t="s">
        <v>11227</v>
      </c>
      <c r="H6686" s="7" t="s">
        <v>47</v>
      </c>
      <c r="I6686" s="42" t="s">
        <v>31</v>
      </c>
      <c r="J6686" s="42" t="s">
        <v>562</v>
      </c>
      <c r="K6686" s="8" t="s">
        <v>25576</v>
      </c>
      <c r="L6686" s="7" t="s">
        <v>804</v>
      </c>
      <c r="M6686" s="44">
        <v>258.8</v>
      </c>
      <c r="N6686" s="7">
        <v>1</v>
      </c>
      <c r="O6686" s="44">
        <v>258.8</v>
      </c>
      <c r="P6686" s="44">
        <v>105</v>
      </c>
      <c r="Q6686" s="44">
        <v>21.01</v>
      </c>
      <c r="R6686" s="44">
        <v>44</v>
      </c>
      <c r="S6686" s="44">
        <v>0</v>
      </c>
      <c r="T6686" s="44">
        <v>24.95</v>
      </c>
      <c r="U6686" s="44">
        <v>63.84</v>
      </c>
      <c r="V6686" s="49" t="s">
        <v>24432</v>
      </c>
      <c r="W6686" s="42" t="s">
        <v>34</v>
      </c>
      <c r="X6686" s="43">
        <v>121642824834</v>
      </c>
      <c r="Y6686" s="43">
        <v>45312739340</v>
      </c>
      <c r="Z6686" s="43" t="s">
        <v>7980</v>
      </c>
      <c r="AA6686" s="37" t="str">
        <f>VLOOKUP(J6686, sku!B:C, 2, FALSE)</f>
        <v>Travessa Jeep - Slim - - - Renegade - 2016 A 2025 - Preto</v>
      </c>
      <c r="AB6686" s="37" t="str">
        <f>VLOOKUP(J6686, sku!B:BM, 64, FALSE)</f>
        <v>Fabricação</v>
      </c>
      <c r="AC6686" s="37" t="str">
        <f>LEFT(pedidos[[#This Row],[SKU]],3)</f>
        <v>XJP</v>
      </c>
      <c r="AD6686" s="37" t="str" cm="1">
        <f t="array" aca="1" ref="AD6686" ca="1">IFERROR(
  INDEX(
    montadora[Montadora],
    MATCH(TRUE,LEFT(J7064,NÚCARACT(montadora[SKU Parcial]))=montadora[SKU Parcial],0)
  ),
  ""
)</f>
        <v/>
      </c>
    </row>
    <row r="6687" spans="1:30" x14ac:dyDescent="0.25">
      <c r="A6687" s="42" t="s">
        <v>22729</v>
      </c>
      <c r="B6687" s="42" t="s">
        <v>22730</v>
      </c>
      <c r="C6687" s="42" t="s">
        <v>22731</v>
      </c>
      <c r="D6687" s="42" t="s">
        <v>45</v>
      </c>
      <c r="E6687" s="42" t="s">
        <v>2040</v>
      </c>
      <c r="F6687" s="42" t="s">
        <v>1706</v>
      </c>
      <c r="G6687" s="42" t="s">
        <v>11227</v>
      </c>
      <c r="H6687" s="7" t="s">
        <v>47</v>
      </c>
      <c r="I6687" s="42" t="s">
        <v>31</v>
      </c>
      <c r="J6687" s="42" t="s">
        <v>1707</v>
      </c>
      <c r="K6687" s="8" t="s">
        <v>25576</v>
      </c>
      <c r="L6687" s="7" t="s">
        <v>11229</v>
      </c>
      <c r="M6687" s="44">
        <v>258.8</v>
      </c>
      <c r="N6687" s="7">
        <v>1</v>
      </c>
      <c r="O6687" s="44">
        <v>258.8</v>
      </c>
      <c r="P6687" s="44">
        <v>105</v>
      </c>
      <c r="Q6687" s="44">
        <v>21.01</v>
      </c>
      <c r="R6687" s="44">
        <v>44</v>
      </c>
      <c r="S6687" s="44">
        <v>0</v>
      </c>
      <c r="T6687" s="44">
        <v>24.95</v>
      </c>
      <c r="U6687" s="44">
        <v>63.84</v>
      </c>
      <c r="V6687" s="49" t="s">
        <v>24432</v>
      </c>
      <c r="W6687" s="42" t="s">
        <v>34</v>
      </c>
      <c r="X6687" s="43">
        <v>121707400570</v>
      </c>
      <c r="Y6687" s="43">
        <v>45314706217</v>
      </c>
      <c r="Z6687" s="43" t="s">
        <v>7980</v>
      </c>
      <c r="AA6687" s="37" t="str">
        <f>VLOOKUP(J6687, sku!B:C, 2, FALSE)</f>
        <v>Travessa Volkswagen - Slim - - - Saveiro Cross - 2010 A 2024 - Preto</v>
      </c>
      <c r="AB6687" s="37" t="str">
        <f>VLOOKUP(J6687, sku!B:BM, 64, FALSE)</f>
        <v>Fabricação</v>
      </c>
      <c r="AC6687" s="37" t="str">
        <f>LEFT(pedidos[[#This Row],[SKU]],3)</f>
        <v>XVW</v>
      </c>
      <c r="AD6687" s="37" t="str" cm="1">
        <f t="array" aca="1" ref="AD6687" ca="1">IFERROR(
  INDEX(
    montadora[Montadora],
    MATCH(TRUE,LEFT(J7065,NÚCARACT(montadora[SKU Parcial]))=montadora[SKU Parcial],0)
  ),
  ""
)</f>
        <v/>
      </c>
    </row>
    <row r="6688" spans="1:30" x14ac:dyDescent="0.25">
      <c r="A6688" s="42" t="s">
        <v>22732</v>
      </c>
      <c r="B6688" s="42" t="s">
        <v>22733</v>
      </c>
      <c r="C6688" s="42" t="s">
        <v>22734</v>
      </c>
      <c r="D6688" s="42" t="s">
        <v>319</v>
      </c>
      <c r="E6688" s="42" t="s">
        <v>560</v>
      </c>
      <c r="F6688" s="42" t="s">
        <v>561</v>
      </c>
      <c r="G6688" s="42" t="s">
        <v>11227</v>
      </c>
      <c r="H6688" s="7" t="s">
        <v>47</v>
      </c>
      <c r="I6688" s="42" t="s">
        <v>31</v>
      </c>
      <c r="J6688" s="42" t="s">
        <v>562</v>
      </c>
      <c r="K6688" s="8" t="s">
        <v>25675</v>
      </c>
      <c r="L6688" s="7" t="s">
        <v>804</v>
      </c>
      <c r="M6688" s="44">
        <v>258.8</v>
      </c>
      <c r="N6688" s="7">
        <v>1</v>
      </c>
      <c r="O6688" s="44">
        <v>258.8</v>
      </c>
      <c r="P6688" s="44">
        <v>105</v>
      </c>
      <c r="Q6688" s="44">
        <v>21.01</v>
      </c>
      <c r="R6688" s="44">
        <v>44</v>
      </c>
      <c r="S6688" s="44">
        <v>0</v>
      </c>
      <c r="T6688" s="44">
        <v>24.95</v>
      </c>
      <c r="U6688" s="44">
        <v>63.84</v>
      </c>
      <c r="V6688" s="49" t="s">
        <v>24432</v>
      </c>
      <c r="W6688" s="42" t="s">
        <v>34</v>
      </c>
      <c r="X6688" s="43">
        <v>121264374357</v>
      </c>
      <c r="Y6688" s="43">
        <v>45318129564</v>
      </c>
      <c r="Z6688" s="43" t="s">
        <v>7980</v>
      </c>
      <c r="AA6688" s="37" t="str">
        <f>VLOOKUP(J6688, sku!B:C, 2, FALSE)</f>
        <v>Travessa Jeep - Slim - - - Renegade - 2016 A 2025 - Preto</v>
      </c>
      <c r="AB6688" s="37" t="str">
        <f>VLOOKUP(J6688, sku!B:BM, 64, FALSE)</f>
        <v>Fabricação</v>
      </c>
      <c r="AC6688" s="37" t="str">
        <f>LEFT(pedidos[[#This Row],[SKU]],3)</f>
        <v>XJP</v>
      </c>
      <c r="AD6688" s="37" t="str" cm="1">
        <f t="array" aca="1" ref="AD6688" ca="1">IFERROR(
  INDEX(
    montadora[Montadora],
    MATCH(TRUE,LEFT(J7066,NÚCARACT(montadora[SKU Parcial]))=montadora[SKU Parcial],0)
  ),
  ""
)</f>
        <v/>
      </c>
    </row>
    <row r="6689" spans="1:30" x14ac:dyDescent="0.25">
      <c r="A6689" s="42" t="s">
        <v>22735</v>
      </c>
      <c r="B6689" s="42" t="s">
        <v>22736</v>
      </c>
      <c r="C6689" s="42" t="s">
        <v>850</v>
      </c>
      <c r="D6689" s="42" t="s">
        <v>188</v>
      </c>
      <c r="E6689" s="42" t="s">
        <v>560</v>
      </c>
      <c r="F6689" s="42" t="s">
        <v>561</v>
      </c>
      <c r="G6689" s="42" t="s">
        <v>11227</v>
      </c>
      <c r="H6689" s="7" t="s">
        <v>47</v>
      </c>
      <c r="I6689" s="42" t="s">
        <v>31</v>
      </c>
      <c r="J6689" s="42" t="s">
        <v>562</v>
      </c>
      <c r="K6689" s="8" t="s">
        <v>25600</v>
      </c>
      <c r="L6689" s="7" t="s">
        <v>804</v>
      </c>
      <c r="M6689" s="44">
        <v>258.8</v>
      </c>
      <c r="N6689" s="7">
        <v>1</v>
      </c>
      <c r="O6689" s="44">
        <v>258.8</v>
      </c>
      <c r="P6689" s="44">
        <v>105</v>
      </c>
      <c r="Q6689" s="44">
        <v>21.01</v>
      </c>
      <c r="R6689" s="44">
        <v>44</v>
      </c>
      <c r="S6689" s="44">
        <v>0</v>
      </c>
      <c r="T6689" s="44">
        <v>24.95</v>
      </c>
      <c r="U6689" s="44">
        <v>63.84</v>
      </c>
      <c r="V6689" s="49" t="s">
        <v>24432</v>
      </c>
      <c r="W6689" s="42" t="s">
        <v>34</v>
      </c>
      <c r="X6689" s="43">
        <v>121316039675</v>
      </c>
      <c r="Y6689" s="43">
        <v>45320214764</v>
      </c>
      <c r="Z6689" s="43" t="s">
        <v>7980</v>
      </c>
      <c r="AA6689" s="37" t="str">
        <f>VLOOKUP(J6689, sku!B:C, 2, FALSE)</f>
        <v>Travessa Jeep - Slim - - - Renegade - 2016 A 2025 - Preto</v>
      </c>
      <c r="AB6689" s="37" t="str">
        <f>VLOOKUP(J6689, sku!B:BM, 64, FALSE)</f>
        <v>Fabricação</v>
      </c>
      <c r="AC6689" s="37" t="str">
        <f>LEFT(pedidos[[#This Row],[SKU]],3)</f>
        <v>XJP</v>
      </c>
      <c r="AD6689" s="37" t="str" cm="1">
        <f t="array" aca="1" ref="AD6689" ca="1">IFERROR(
  INDEX(
    montadora[Montadora],
    MATCH(TRUE,LEFT(J7067,NÚCARACT(montadora[SKU Parcial]))=montadora[SKU Parcial],0)
  ),
  ""
)</f>
        <v/>
      </c>
    </row>
    <row r="6690" spans="1:30" x14ac:dyDescent="0.25">
      <c r="A6690" s="42" t="s">
        <v>23751</v>
      </c>
      <c r="B6690" s="42" t="s">
        <v>23752</v>
      </c>
      <c r="C6690" s="42" t="s">
        <v>1014</v>
      </c>
      <c r="D6690" s="42" t="s">
        <v>27</v>
      </c>
      <c r="E6690" s="42" t="s">
        <v>560</v>
      </c>
      <c r="F6690" s="42" t="s">
        <v>561</v>
      </c>
      <c r="G6690" s="42" t="s">
        <v>11227</v>
      </c>
      <c r="H6690" s="7" t="s">
        <v>47</v>
      </c>
      <c r="I6690" s="42" t="s">
        <v>31</v>
      </c>
      <c r="J6690" s="42" t="s">
        <v>562</v>
      </c>
      <c r="K6690" s="8" t="s">
        <v>25600</v>
      </c>
      <c r="L6690" s="7" t="s">
        <v>804</v>
      </c>
      <c r="M6690" s="44">
        <v>258.8</v>
      </c>
      <c r="N6690" s="7">
        <v>1</v>
      </c>
      <c r="O6690" s="44">
        <v>258.8</v>
      </c>
      <c r="P6690" s="44">
        <v>105</v>
      </c>
      <c r="Q6690" s="44">
        <v>21.01</v>
      </c>
      <c r="R6690" s="44">
        <v>44</v>
      </c>
      <c r="S6690" s="44">
        <v>0</v>
      </c>
      <c r="T6690" s="44">
        <v>24.95</v>
      </c>
      <c r="U6690" s="44">
        <v>63.84</v>
      </c>
      <c r="V6690" s="49" t="s">
        <v>24432</v>
      </c>
      <c r="W6690" s="42" t="s">
        <v>89</v>
      </c>
      <c r="X6690" s="43">
        <v>121337335133</v>
      </c>
      <c r="Y6690" s="43">
        <v>45321233278</v>
      </c>
      <c r="Z6690" s="43" t="s">
        <v>7980</v>
      </c>
      <c r="AA6690" s="37" t="str">
        <f>VLOOKUP(J6690, sku!B:C, 2, FALSE)</f>
        <v>Travessa Jeep - Slim - - - Renegade - 2016 A 2025 - Preto</v>
      </c>
      <c r="AB6690" s="37" t="str">
        <f>VLOOKUP(J6690, sku!B:BM, 64, FALSE)</f>
        <v>Fabricação</v>
      </c>
      <c r="AC6690" s="37" t="str">
        <f>LEFT(pedidos[[#This Row],[SKU]],3)</f>
        <v>XJP</v>
      </c>
      <c r="AD6690" s="37" t="str" cm="1">
        <f t="array" aca="1" ref="AD6690" ca="1">IFERROR(
  INDEX(
    montadora[Montadora],
    MATCH(TRUE,LEFT(J7068,NÚCARACT(montadora[SKU Parcial]))=montadora[SKU Parcial],0)
  ),
  ""
)</f>
        <v/>
      </c>
    </row>
    <row r="6691" spans="1:30" x14ac:dyDescent="0.25">
      <c r="A6691" s="42" t="s">
        <v>23753</v>
      </c>
      <c r="B6691" s="42" t="s">
        <v>23754</v>
      </c>
      <c r="C6691" s="42" t="s">
        <v>1553</v>
      </c>
      <c r="D6691" s="42" t="s">
        <v>45</v>
      </c>
      <c r="E6691" s="42" t="s">
        <v>560</v>
      </c>
      <c r="F6691" s="42" t="s">
        <v>561</v>
      </c>
      <c r="G6691" s="42" t="s">
        <v>11227</v>
      </c>
      <c r="H6691" s="7" t="s">
        <v>47</v>
      </c>
      <c r="I6691" s="42" t="s">
        <v>36</v>
      </c>
      <c r="J6691" s="42" t="s">
        <v>562</v>
      </c>
      <c r="K6691" s="8" t="s">
        <v>25600</v>
      </c>
      <c r="L6691" s="7" t="s">
        <v>804</v>
      </c>
      <c r="M6691" s="44">
        <v>258.8</v>
      </c>
      <c r="N6691" s="7">
        <v>1</v>
      </c>
      <c r="O6691" s="44">
        <v>258.8</v>
      </c>
      <c r="P6691" s="44">
        <v>105</v>
      </c>
      <c r="Q6691" s="44">
        <v>21.01</v>
      </c>
      <c r="R6691" s="44">
        <v>44</v>
      </c>
      <c r="S6691" s="44">
        <v>0</v>
      </c>
      <c r="T6691" s="44">
        <v>24.95</v>
      </c>
      <c r="U6691" s="44">
        <v>63.84</v>
      </c>
      <c r="V6691" s="49" t="s">
        <v>24432</v>
      </c>
      <c r="W6691" s="42" t="s">
        <v>34</v>
      </c>
      <c r="X6691" s="43">
        <v>121355772041</v>
      </c>
      <c r="Y6691" s="43">
        <v>45321953453</v>
      </c>
      <c r="Z6691" s="43" t="s">
        <v>7980</v>
      </c>
      <c r="AA6691" s="37" t="str">
        <f>VLOOKUP(J6691, sku!B:C, 2, FALSE)</f>
        <v>Travessa Jeep - Slim - - - Renegade - 2016 A 2025 - Preto</v>
      </c>
      <c r="AB6691" s="37" t="str">
        <f>VLOOKUP(J6691, sku!B:BM, 64, FALSE)</f>
        <v>Fabricação</v>
      </c>
      <c r="AC6691" s="37" t="str">
        <f>LEFT(pedidos[[#This Row],[SKU]],3)</f>
        <v>XJP</v>
      </c>
      <c r="AD6691" s="37" t="str" cm="1">
        <f t="array" aca="1" ref="AD6691" ca="1">IFERROR(
  INDEX(
    montadora[Montadora],
    MATCH(TRUE,LEFT(J7069,NÚCARACT(montadora[SKU Parcial]))=montadora[SKU Parcial],0)
  ),
  ""
)</f>
        <v/>
      </c>
    </row>
    <row r="6692" spans="1:30" x14ac:dyDescent="0.25">
      <c r="A6692" s="42" t="s">
        <v>23755</v>
      </c>
      <c r="B6692" s="42" t="s">
        <v>23756</v>
      </c>
      <c r="C6692" s="42" t="s">
        <v>708</v>
      </c>
      <c r="D6692" s="42" t="s">
        <v>420</v>
      </c>
      <c r="E6692" s="42" t="s">
        <v>2234</v>
      </c>
      <c r="F6692" s="42" t="s">
        <v>2235</v>
      </c>
      <c r="G6692" s="42" t="s">
        <v>11227</v>
      </c>
      <c r="H6692" s="7" t="s">
        <v>47</v>
      </c>
      <c r="I6692" s="42" t="s">
        <v>36</v>
      </c>
      <c r="J6692" s="42" t="s">
        <v>6202</v>
      </c>
      <c r="K6692" s="8" t="s">
        <v>25600</v>
      </c>
      <c r="L6692" s="7" t="s">
        <v>11229</v>
      </c>
      <c r="M6692" s="44">
        <v>258.8</v>
      </c>
      <c r="N6692" s="7">
        <v>1</v>
      </c>
      <c r="O6692" s="44">
        <v>258.8</v>
      </c>
      <c r="P6692" s="44">
        <v>105</v>
      </c>
      <c r="Q6692" s="44">
        <v>21.01</v>
      </c>
      <c r="R6692" s="44">
        <v>44</v>
      </c>
      <c r="S6692" s="44">
        <v>0</v>
      </c>
      <c r="T6692" s="44">
        <v>24.95</v>
      </c>
      <c r="U6692" s="44">
        <v>63.84</v>
      </c>
      <c r="V6692" s="49" t="s">
        <v>24432</v>
      </c>
      <c r="W6692" s="42" t="s">
        <v>34</v>
      </c>
      <c r="X6692" s="43">
        <v>121894145114</v>
      </c>
      <c r="Y6692" s="43">
        <v>45322908989</v>
      </c>
      <c r="Z6692" s="43" t="s">
        <v>7980</v>
      </c>
      <c r="AA6692" s="37" t="str">
        <f>VLOOKUP(J6692, sku!B:C, 2, FALSE)</f>
        <v>Travessa Renault - Slim - - - Sandero Stepway G2 - 2015+ - Grafite</v>
      </c>
      <c r="AB6692" s="37" t="str">
        <f>VLOOKUP(J6692, sku!B:BM, 64, FALSE)</f>
        <v>Fabricação</v>
      </c>
      <c r="AC6692" s="37" t="str">
        <f>LEFT(pedidos[[#This Row],[SKU]],3)</f>
        <v>XRE</v>
      </c>
      <c r="AD6692" s="37" t="str" cm="1">
        <f t="array" aca="1" ref="AD6692" ca="1">IFERROR(
  INDEX(
    montadora[Montadora],
    MATCH(TRUE,LEFT(J7070,NÚCARACT(montadora[SKU Parcial]))=montadora[SKU Parcial],0)
  ),
  ""
)</f>
        <v/>
      </c>
    </row>
    <row r="6693" spans="1:30" x14ac:dyDescent="0.25">
      <c r="A6693" s="42" t="s">
        <v>23757</v>
      </c>
      <c r="B6693" s="42" t="s">
        <v>23758</v>
      </c>
      <c r="C6693" s="42" t="s">
        <v>342</v>
      </c>
      <c r="D6693" s="42" t="s">
        <v>420</v>
      </c>
      <c r="E6693" s="42" t="s">
        <v>560</v>
      </c>
      <c r="F6693" s="42" t="s">
        <v>561</v>
      </c>
      <c r="G6693" s="42" t="s">
        <v>11227</v>
      </c>
      <c r="H6693" s="7" t="s">
        <v>47</v>
      </c>
      <c r="I6693" s="42" t="s">
        <v>31</v>
      </c>
      <c r="J6693" s="42" t="s">
        <v>562</v>
      </c>
      <c r="K6693" s="8" t="s">
        <v>25600</v>
      </c>
      <c r="L6693" s="7" t="s">
        <v>804</v>
      </c>
      <c r="M6693" s="44">
        <v>258.8</v>
      </c>
      <c r="N6693" s="7">
        <v>1</v>
      </c>
      <c r="O6693" s="44">
        <v>258.8</v>
      </c>
      <c r="P6693" s="44">
        <v>105</v>
      </c>
      <c r="Q6693" s="44">
        <v>21.01</v>
      </c>
      <c r="R6693" s="44">
        <v>44</v>
      </c>
      <c r="S6693" s="44">
        <v>0</v>
      </c>
      <c r="T6693" s="44">
        <v>24.95</v>
      </c>
      <c r="U6693" s="44">
        <v>63.84</v>
      </c>
      <c r="V6693" s="49" t="s">
        <v>24432</v>
      </c>
      <c r="W6693" s="42" t="s">
        <v>34</v>
      </c>
      <c r="X6693" s="43">
        <v>121901785756</v>
      </c>
      <c r="Y6693" s="43">
        <v>45323596760</v>
      </c>
      <c r="Z6693" s="43" t="s">
        <v>7980</v>
      </c>
      <c r="AA6693" s="37" t="str">
        <f>VLOOKUP(J6693, sku!B:C, 2, FALSE)</f>
        <v>Travessa Jeep - Slim - - - Renegade - 2016 A 2025 - Preto</v>
      </c>
      <c r="AB6693" s="37" t="str">
        <f>VLOOKUP(J6693, sku!B:BM, 64, FALSE)</f>
        <v>Fabricação</v>
      </c>
      <c r="AC6693" s="37" t="str">
        <f>LEFT(pedidos[[#This Row],[SKU]],3)</f>
        <v>XJP</v>
      </c>
      <c r="AD6693" s="37" t="str" cm="1">
        <f t="array" aca="1" ref="AD6693" ca="1">IFERROR(
  INDEX(
    montadora[Montadora],
    MATCH(TRUE,LEFT(J7071,NÚCARACT(montadora[SKU Parcial]))=montadora[SKU Parcial],0)
  ),
  ""
)</f>
        <v/>
      </c>
    </row>
    <row r="6694" spans="1:30" x14ac:dyDescent="0.25">
      <c r="A6694" s="42" t="s">
        <v>23759</v>
      </c>
      <c r="B6694" s="42" t="s">
        <v>36</v>
      </c>
      <c r="C6694" s="42" t="s">
        <v>23760</v>
      </c>
      <c r="D6694" s="42" t="s">
        <v>358</v>
      </c>
      <c r="E6694" s="42" t="s">
        <v>2040</v>
      </c>
      <c r="F6694" s="42" t="s">
        <v>1706</v>
      </c>
      <c r="G6694" s="42" t="s">
        <v>11227</v>
      </c>
      <c r="H6694" s="7" t="s">
        <v>47</v>
      </c>
      <c r="I6694" s="42" t="s">
        <v>31</v>
      </c>
      <c r="J6694" s="42" t="s">
        <v>1707</v>
      </c>
      <c r="K6694" s="8" t="s">
        <v>25600</v>
      </c>
      <c r="L6694" s="7" t="s">
        <v>11229</v>
      </c>
      <c r="M6694" s="44">
        <v>258.8</v>
      </c>
      <c r="N6694" s="7">
        <v>1</v>
      </c>
      <c r="O6694" s="44">
        <v>258.8</v>
      </c>
      <c r="P6694" s="44">
        <v>105</v>
      </c>
      <c r="Q6694" s="44">
        <v>21.01</v>
      </c>
      <c r="R6694" s="44">
        <v>44</v>
      </c>
      <c r="S6694" s="44">
        <v>0</v>
      </c>
      <c r="T6694" s="44">
        <v>24.95</v>
      </c>
      <c r="U6694" s="44">
        <v>63.84</v>
      </c>
      <c r="V6694" s="49" t="s">
        <v>24432</v>
      </c>
      <c r="W6694" s="42" t="s">
        <v>34</v>
      </c>
      <c r="X6694" s="43">
        <v>121382999879</v>
      </c>
      <c r="Y6694" s="43">
        <v>45323592505</v>
      </c>
      <c r="Z6694" s="43" t="s">
        <v>7980</v>
      </c>
      <c r="AA6694" s="37" t="str">
        <f>VLOOKUP(J6694, sku!B:C, 2, FALSE)</f>
        <v>Travessa Volkswagen - Slim - - - Saveiro Cross - 2010 A 2024 - Preto</v>
      </c>
      <c r="AB6694" s="37" t="str">
        <f>VLOOKUP(J6694, sku!B:BM, 64, FALSE)</f>
        <v>Fabricação</v>
      </c>
      <c r="AC6694" s="37" t="str">
        <f>LEFT(pedidos[[#This Row],[SKU]],3)</f>
        <v>XVW</v>
      </c>
      <c r="AD6694" s="37" t="str" cm="1">
        <f t="array" aca="1" ref="AD6694" ca="1">IFERROR(
  INDEX(
    montadora[Montadora],
    MATCH(TRUE,LEFT(J7072,NÚCARACT(montadora[SKU Parcial]))=montadora[SKU Parcial],0)
  ),
  ""
)</f>
        <v/>
      </c>
    </row>
    <row r="6695" spans="1:30" x14ac:dyDescent="0.25">
      <c r="A6695" s="42" t="s">
        <v>23761</v>
      </c>
      <c r="B6695" s="42" t="s">
        <v>23762</v>
      </c>
      <c r="C6695" s="42" t="s">
        <v>1138</v>
      </c>
      <c r="D6695" s="42" t="s">
        <v>188</v>
      </c>
      <c r="E6695" s="42" t="s">
        <v>2040</v>
      </c>
      <c r="F6695" s="42" t="s">
        <v>1706</v>
      </c>
      <c r="G6695" s="42" t="s">
        <v>11227</v>
      </c>
      <c r="H6695" s="7" t="s">
        <v>47</v>
      </c>
      <c r="I6695" s="42" t="s">
        <v>31</v>
      </c>
      <c r="J6695" s="42" t="s">
        <v>1707</v>
      </c>
      <c r="K6695" s="8" t="s">
        <v>25600</v>
      </c>
      <c r="L6695" s="7" t="s">
        <v>11229</v>
      </c>
      <c r="M6695" s="44">
        <v>258.8</v>
      </c>
      <c r="N6695" s="7">
        <v>1</v>
      </c>
      <c r="O6695" s="44">
        <v>258.8</v>
      </c>
      <c r="P6695" s="44">
        <v>105</v>
      </c>
      <c r="Q6695" s="44">
        <v>21.01</v>
      </c>
      <c r="R6695" s="44">
        <v>44</v>
      </c>
      <c r="S6695" s="44">
        <v>0</v>
      </c>
      <c r="T6695" s="44">
        <v>24.95</v>
      </c>
      <c r="U6695" s="44">
        <v>63.84</v>
      </c>
      <c r="V6695" s="49" t="s">
        <v>24432</v>
      </c>
      <c r="W6695" s="42" t="s">
        <v>34</v>
      </c>
      <c r="X6695" s="43">
        <v>121943327812</v>
      </c>
      <c r="Y6695" s="43">
        <v>45325877624</v>
      </c>
      <c r="Z6695" s="43" t="s">
        <v>7980</v>
      </c>
      <c r="AA6695" s="37" t="str">
        <f>VLOOKUP(J6695, sku!B:C, 2, FALSE)</f>
        <v>Travessa Volkswagen - Slim - - - Saveiro Cross - 2010 A 2024 - Preto</v>
      </c>
      <c r="AB6695" s="37" t="str">
        <f>VLOOKUP(J6695, sku!B:BM, 64, FALSE)</f>
        <v>Fabricação</v>
      </c>
      <c r="AC6695" s="37" t="str">
        <f>LEFT(pedidos[[#This Row],[SKU]],3)</f>
        <v>XVW</v>
      </c>
      <c r="AD6695" s="37" t="str" cm="1">
        <f t="array" aca="1" ref="AD6695" ca="1">IFERROR(
  INDEX(
    montadora[Montadora],
    MATCH(TRUE,LEFT(J7073,NÚCARACT(montadora[SKU Parcial]))=montadora[SKU Parcial],0)
  ),
  ""
)</f>
        <v/>
      </c>
    </row>
    <row r="6696" spans="1:30" x14ac:dyDescent="0.25">
      <c r="A6696" s="42" t="s">
        <v>23763</v>
      </c>
      <c r="B6696" s="42" t="s">
        <v>23764</v>
      </c>
      <c r="C6696" s="42" t="s">
        <v>23765</v>
      </c>
      <c r="D6696" s="42" t="s">
        <v>27</v>
      </c>
      <c r="E6696" s="42" t="s">
        <v>2040</v>
      </c>
      <c r="F6696" s="42" t="s">
        <v>1706</v>
      </c>
      <c r="G6696" s="42" t="s">
        <v>11227</v>
      </c>
      <c r="H6696" s="7" t="s">
        <v>47</v>
      </c>
      <c r="I6696" s="42" t="s">
        <v>31</v>
      </c>
      <c r="J6696" s="42" t="s">
        <v>1707</v>
      </c>
      <c r="K6696" s="8" t="s">
        <v>25545</v>
      </c>
      <c r="L6696" s="7" t="s">
        <v>11229</v>
      </c>
      <c r="M6696" s="44">
        <v>258.8</v>
      </c>
      <c r="N6696" s="7">
        <v>1</v>
      </c>
      <c r="O6696" s="44">
        <v>258.8</v>
      </c>
      <c r="P6696" s="44">
        <v>105</v>
      </c>
      <c r="Q6696" s="44">
        <v>21.01</v>
      </c>
      <c r="R6696" s="44">
        <v>44</v>
      </c>
      <c r="S6696" s="44">
        <v>0</v>
      </c>
      <c r="T6696" s="44">
        <v>24.95</v>
      </c>
      <c r="U6696" s="44">
        <v>63.84</v>
      </c>
      <c r="V6696" s="49" t="s">
        <v>24432</v>
      </c>
      <c r="W6696" s="42" t="s">
        <v>34</v>
      </c>
      <c r="X6696" s="43">
        <v>121968571474</v>
      </c>
      <c r="Y6696" s="43">
        <v>45326524077</v>
      </c>
      <c r="Z6696" s="43" t="s">
        <v>7980</v>
      </c>
      <c r="AA6696" s="37" t="str">
        <f>VLOOKUP(J6696, sku!B:C, 2, FALSE)</f>
        <v>Travessa Volkswagen - Slim - - - Saveiro Cross - 2010 A 2024 - Preto</v>
      </c>
      <c r="AB6696" s="37" t="str">
        <f>VLOOKUP(J6696, sku!B:BM, 64, FALSE)</f>
        <v>Fabricação</v>
      </c>
      <c r="AC6696" s="37" t="str">
        <f>LEFT(pedidos[[#This Row],[SKU]],3)</f>
        <v>XVW</v>
      </c>
      <c r="AD6696" s="37" t="str" cm="1">
        <f t="array" aca="1" ref="AD6696" ca="1">IFERROR(
  INDEX(
    montadora[Montadora],
    MATCH(TRUE,LEFT(J7074,NÚCARACT(montadora[SKU Parcial]))=montadora[SKU Parcial],0)
  ),
  ""
)</f>
        <v/>
      </c>
    </row>
    <row r="6697" spans="1:30" x14ac:dyDescent="0.25">
      <c r="A6697" s="42" t="s">
        <v>23766</v>
      </c>
      <c r="B6697" s="42" t="s">
        <v>36</v>
      </c>
      <c r="C6697" s="42" t="s">
        <v>1138</v>
      </c>
      <c r="D6697" s="42" t="s">
        <v>191</v>
      </c>
      <c r="E6697" s="42" t="s">
        <v>560</v>
      </c>
      <c r="F6697" s="42" t="s">
        <v>561</v>
      </c>
      <c r="G6697" s="42" t="s">
        <v>11227</v>
      </c>
      <c r="H6697" s="7" t="s">
        <v>47</v>
      </c>
      <c r="I6697" s="42" t="s">
        <v>31</v>
      </c>
      <c r="J6697" s="42" t="s">
        <v>562</v>
      </c>
      <c r="K6697" s="8" t="s">
        <v>25545</v>
      </c>
      <c r="L6697" s="7" t="s">
        <v>804</v>
      </c>
      <c r="M6697" s="44">
        <v>258.8</v>
      </c>
      <c r="N6697" s="7">
        <v>1</v>
      </c>
      <c r="O6697" s="44">
        <v>258.8</v>
      </c>
      <c r="P6697" s="44">
        <v>105</v>
      </c>
      <c r="Q6697" s="44">
        <v>21.01</v>
      </c>
      <c r="R6697" s="44">
        <v>44</v>
      </c>
      <c r="S6697" s="44">
        <v>0</v>
      </c>
      <c r="T6697" s="44">
        <v>24.95</v>
      </c>
      <c r="U6697" s="44">
        <v>63.84</v>
      </c>
      <c r="V6697" s="49" t="s">
        <v>24432</v>
      </c>
      <c r="W6697" s="42" t="s">
        <v>34</v>
      </c>
      <c r="X6697" s="43">
        <v>121985045576</v>
      </c>
      <c r="Y6697" s="43">
        <v>45327307593</v>
      </c>
      <c r="Z6697" s="43" t="s">
        <v>7980</v>
      </c>
      <c r="AA6697" s="37" t="str">
        <f>VLOOKUP(J6697, sku!B:C, 2, FALSE)</f>
        <v>Travessa Jeep - Slim - - - Renegade - 2016 A 2025 - Preto</v>
      </c>
      <c r="AB6697" s="37" t="str">
        <f>VLOOKUP(J6697, sku!B:BM, 64, FALSE)</f>
        <v>Fabricação</v>
      </c>
      <c r="AC6697" s="37" t="str">
        <f>LEFT(pedidos[[#This Row],[SKU]],3)</f>
        <v>XJP</v>
      </c>
      <c r="AD6697" s="37" t="str" cm="1">
        <f t="array" aca="1" ref="AD6697" ca="1">IFERROR(
  INDEX(
    montadora[Montadora],
    MATCH(TRUE,LEFT(J7075,NÚCARACT(montadora[SKU Parcial]))=montadora[SKU Parcial],0)
  ),
  ""
)</f>
        <v/>
      </c>
    </row>
    <row r="6698" spans="1:30" x14ac:dyDescent="0.25">
      <c r="A6698" s="42" t="s">
        <v>23767</v>
      </c>
      <c r="B6698" s="42" t="s">
        <v>23768</v>
      </c>
      <c r="C6698" s="42" t="s">
        <v>6065</v>
      </c>
      <c r="D6698" s="42" t="s">
        <v>188</v>
      </c>
      <c r="E6698" s="42" t="s">
        <v>560</v>
      </c>
      <c r="F6698" s="42" t="s">
        <v>561</v>
      </c>
      <c r="G6698" s="42" t="s">
        <v>11227</v>
      </c>
      <c r="H6698" s="7" t="s">
        <v>47</v>
      </c>
      <c r="I6698" s="42" t="s">
        <v>31</v>
      </c>
      <c r="J6698" s="42" t="s">
        <v>562</v>
      </c>
      <c r="K6698" s="8" t="s">
        <v>25545</v>
      </c>
      <c r="L6698" s="7" t="s">
        <v>804</v>
      </c>
      <c r="M6698" s="44">
        <v>258.8</v>
      </c>
      <c r="N6698" s="7">
        <v>1</v>
      </c>
      <c r="O6698" s="44">
        <v>258.8</v>
      </c>
      <c r="P6698" s="44">
        <v>105</v>
      </c>
      <c r="Q6698" s="44">
        <v>21.01</v>
      </c>
      <c r="R6698" s="44">
        <v>44</v>
      </c>
      <c r="S6698" s="44">
        <v>0</v>
      </c>
      <c r="T6698" s="44">
        <v>24.95</v>
      </c>
      <c r="U6698" s="44">
        <v>63.84</v>
      </c>
      <c r="V6698" s="49" t="s">
        <v>24432</v>
      </c>
      <c r="W6698" s="42" t="s">
        <v>34</v>
      </c>
      <c r="X6698" s="43">
        <v>122031014588</v>
      </c>
      <c r="Y6698" s="43">
        <v>45330020467</v>
      </c>
      <c r="Z6698" s="43" t="s">
        <v>7980</v>
      </c>
      <c r="AA6698" s="37" t="str">
        <f>VLOOKUP(J6698, sku!B:C, 2, FALSE)</f>
        <v>Travessa Jeep - Slim - - - Renegade - 2016 A 2025 - Preto</v>
      </c>
      <c r="AB6698" s="37" t="str">
        <f>VLOOKUP(J6698, sku!B:BM, 64, FALSE)</f>
        <v>Fabricação</v>
      </c>
      <c r="AC6698" s="37" t="str">
        <f>LEFT(pedidos[[#This Row],[SKU]],3)</f>
        <v>XJP</v>
      </c>
      <c r="AD6698" s="37" t="str" cm="1">
        <f t="array" aca="1" ref="AD6698" ca="1">IFERROR(
  INDEX(
    montadora[Montadora],
    MATCH(TRUE,LEFT(J7076,NÚCARACT(montadora[SKU Parcial]))=montadora[SKU Parcial],0)
  ),
  ""
)</f>
        <v/>
      </c>
    </row>
    <row r="6699" spans="1:30" x14ac:dyDescent="0.25">
      <c r="A6699" s="42" t="s">
        <v>23769</v>
      </c>
      <c r="B6699" s="42" t="s">
        <v>23770</v>
      </c>
      <c r="C6699" s="42" t="s">
        <v>23771</v>
      </c>
      <c r="D6699" s="42" t="s">
        <v>420</v>
      </c>
      <c r="E6699" s="42" t="s">
        <v>560</v>
      </c>
      <c r="F6699" s="42" t="s">
        <v>561</v>
      </c>
      <c r="G6699" s="42" t="s">
        <v>11227</v>
      </c>
      <c r="H6699" s="7" t="s">
        <v>47</v>
      </c>
      <c r="I6699" s="42" t="s">
        <v>36</v>
      </c>
      <c r="J6699" s="42" t="s">
        <v>562</v>
      </c>
      <c r="K6699" s="8" t="s">
        <v>25556</v>
      </c>
      <c r="L6699" s="7" t="s">
        <v>804</v>
      </c>
      <c r="M6699" s="44">
        <v>258.8</v>
      </c>
      <c r="N6699" s="7">
        <v>1</v>
      </c>
      <c r="O6699" s="44">
        <v>258.8</v>
      </c>
      <c r="P6699" s="44">
        <v>105</v>
      </c>
      <c r="Q6699" s="44">
        <v>21.01</v>
      </c>
      <c r="R6699" s="44">
        <v>44</v>
      </c>
      <c r="S6699" s="44">
        <v>0</v>
      </c>
      <c r="T6699" s="44">
        <v>24.95</v>
      </c>
      <c r="U6699" s="44">
        <v>63.84</v>
      </c>
      <c r="V6699" s="49" t="s">
        <v>24432</v>
      </c>
      <c r="W6699" s="42" t="s">
        <v>34</v>
      </c>
      <c r="X6699" s="43">
        <v>122097815300</v>
      </c>
      <c r="Y6699" s="43">
        <v>45333385320</v>
      </c>
      <c r="Z6699" s="43" t="s">
        <v>7980</v>
      </c>
      <c r="AA6699" s="37" t="str">
        <f>VLOOKUP(J6699, sku!B:C, 2, FALSE)</f>
        <v>Travessa Jeep - Slim - - - Renegade - 2016 A 2025 - Preto</v>
      </c>
      <c r="AB6699" s="37" t="str">
        <f>VLOOKUP(J6699, sku!B:BM, 64, FALSE)</f>
        <v>Fabricação</v>
      </c>
      <c r="AC6699" s="37" t="str">
        <f>LEFT(pedidos[[#This Row],[SKU]],3)</f>
        <v>XJP</v>
      </c>
      <c r="AD6699" s="37" t="str" cm="1">
        <f t="array" aca="1" ref="AD6699" ca="1">IFERROR(
  INDEX(
    montadora[Montadora],
    MATCH(TRUE,LEFT(J7077,NÚCARACT(montadora[SKU Parcial]))=montadora[SKU Parcial],0)
  ),
  ""
)</f>
        <v/>
      </c>
    </row>
    <row r="6700" spans="1:30" x14ac:dyDescent="0.25">
      <c r="A6700" s="42" t="s">
        <v>23772</v>
      </c>
      <c r="B6700" s="42" t="s">
        <v>36</v>
      </c>
      <c r="C6700" s="42" t="s">
        <v>3506</v>
      </c>
      <c r="D6700" s="42" t="s">
        <v>420</v>
      </c>
      <c r="E6700" s="42" t="s">
        <v>2070</v>
      </c>
      <c r="F6700" s="42" t="s">
        <v>1734</v>
      </c>
      <c r="G6700" s="42" t="s">
        <v>11227</v>
      </c>
      <c r="H6700" s="7" t="s">
        <v>47</v>
      </c>
      <c r="I6700" s="42" t="s">
        <v>31</v>
      </c>
      <c r="J6700" s="42" t="s">
        <v>2071</v>
      </c>
      <c r="K6700" s="8" t="s">
        <v>25556</v>
      </c>
      <c r="L6700" s="7" t="s">
        <v>11229</v>
      </c>
      <c r="M6700" s="44">
        <v>258.8</v>
      </c>
      <c r="N6700" s="7">
        <v>1</v>
      </c>
      <c r="O6700" s="44">
        <v>258.8</v>
      </c>
      <c r="P6700" s="44">
        <v>105</v>
      </c>
      <c r="Q6700" s="44">
        <v>21.01</v>
      </c>
      <c r="R6700" s="44">
        <v>44</v>
      </c>
      <c r="S6700" s="44">
        <v>0</v>
      </c>
      <c r="T6700" s="44">
        <v>24.95</v>
      </c>
      <c r="U6700" s="44">
        <v>63.84</v>
      </c>
      <c r="V6700" s="49" t="s">
        <v>24432</v>
      </c>
      <c r="W6700" s="42" t="s">
        <v>34</v>
      </c>
      <c r="X6700" s="43">
        <v>121584529525</v>
      </c>
      <c r="Y6700" s="43">
        <v>45333935254</v>
      </c>
      <c r="Z6700" s="43" t="s">
        <v>7980</v>
      </c>
      <c r="AA6700" s="37" t="str">
        <f>VLOOKUP(J6700, sku!B:C, 2, FALSE)</f>
        <v>Travessa Suzuki - Slim - - - Jimny Sport 4Work - 2013 A 2020 - Grafite</v>
      </c>
      <c r="AB6700" s="37" t="str">
        <f>VLOOKUP(J6700, sku!B:BM, 64, FALSE)</f>
        <v>Fabricação</v>
      </c>
      <c r="AC6700" s="37" t="str">
        <f>LEFT(pedidos[[#This Row],[SKU]],3)</f>
        <v>XSK</v>
      </c>
      <c r="AD6700" s="37" t="str" cm="1">
        <f t="array" aca="1" ref="AD6700" ca="1">IFERROR(
  INDEX(
    montadora[Montadora],
    MATCH(TRUE,LEFT(J7078,NÚCARACT(montadora[SKU Parcial]))=montadora[SKU Parcial],0)
  ),
  ""
)</f>
        <v/>
      </c>
    </row>
    <row r="6701" spans="1:30" x14ac:dyDescent="0.25">
      <c r="A6701" s="42" t="s">
        <v>23773</v>
      </c>
      <c r="B6701" s="42" t="s">
        <v>36</v>
      </c>
      <c r="C6701" s="42" t="s">
        <v>6479</v>
      </c>
      <c r="D6701" s="42" t="s">
        <v>191</v>
      </c>
      <c r="E6701" s="42" t="s">
        <v>560</v>
      </c>
      <c r="F6701" s="42" t="s">
        <v>561</v>
      </c>
      <c r="G6701" s="42" t="s">
        <v>11227</v>
      </c>
      <c r="H6701" s="7" t="s">
        <v>47</v>
      </c>
      <c r="I6701" s="42" t="s">
        <v>36</v>
      </c>
      <c r="J6701" s="42" t="s">
        <v>562</v>
      </c>
      <c r="K6701" s="8" t="s">
        <v>25556</v>
      </c>
      <c r="L6701" s="7" t="s">
        <v>804</v>
      </c>
      <c r="M6701" s="44">
        <v>258.8</v>
      </c>
      <c r="N6701" s="7">
        <v>1</v>
      </c>
      <c r="O6701" s="44">
        <v>258.8</v>
      </c>
      <c r="P6701" s="44">
        <v>105</v>
      </c>
      <c r="Q6701" s="44">
        <v>21.01</v>
      </c>
      <c r="R6701" s="44">
        <v>44</v>
      </c>
      <c r="S6701" s="44">
        <v>0</v>
      </c>
      <c r="T6701" s="44">
        <v>24.95</v>
      </c>
      <c r="U6701" s="44">
        <v>63.84</v>
      </c>
      <c r="V6701" s="49" t="s">
        <v>24432</v>
      </c>
      <c r="W6701" s="42" t="s">
        <v>34</v>
      </c>
      <c r="X6701" s="43">
        <v>122139225314</v>
      </c>
      <c r="Y6701" s="43">
        <v>45335324349</v>
      </c>
      <c r="Z6701" s="43" t="s">
        <v>7980</v>
      </c>
      <c r="AA6701" s="37" t="str">
        <f>VLOOKUP(J6701, sku!B:C, 2, FALSE)</f>
        <v>Travessa Jeep - Slim - - - Renegade - 2016 A 2025 - Preto</v>
      </c>
      <c r="AB6701" s="37" t="str">
        <f>VLOOKUP(J6701, sku!B:BM, 64, FALSE)</f>
        <v>Fabricação</v>
      </c>
      <c r="AC6701" s="37" t="str">
        <f>LEFT(pedidos[[#This Row],[SKU]],3)</f>
        <v>XJP</v>
      </c>
      <c r="AD6701" s="37" t="str" cm="1">
        <f t="array" aca="1" ref="AD6701" ca="1">IFERROR(
  INDEX(
    montadora[Montadora],
    MATCH(TRUE,LEFT(J7079,NÚCARACT(montadora[SKU Parcial]))=montadora[SKU Parcial],0)
  ),
  ""
)</f>
        <v/>
      </c>
    </row>
    <row r="6702" spans="1:30" x14ac:dyDescent="0.25">
      <c r="A6702" s="42" t="s">
        <v>23774</v>
      </c>
      <c r="B6702" s="42" t="s">
        <v>23775</v>
      </c>
      <c r="C6702" s="42" t="s">
        <v>23776</v>
      </c>
      <c r="D6702" s="42" t="s">
        <v>45</v>
      </c>
      <c r="E6702" s="42" t="s">
        <v>560</v>
      </c>
      <c r="F6702" s="42" t="s">
        <v>561</v>
      </c>
      <c r="G6702" s="42" t="s">
        <v>11227</v>
      </c>
      <c r="H6702" s="7" t="s">
        <v>47</v>
      </c>
      <c r="I6702" s="42" t="s">
        <v>36</v>
      </c>
      <c r="J6702" s="42" t="s">
        <v>562</v>
      </c>
      <c r="K6702" s="8" t="s">
        <v>25556</v>
      </c>
      <c r="L6702" s="7" t="s">
        <v>804</v>
      </c>
      <c r="M6702" s="44">
        <v>258.8</v>
      </c>
      <c r="N6702" s="7">
        <v>1</v>
      </c>
      <c r="O6702" s="44">
        <v>258.8</v>
      </c>
      <c r="P6702" s="44">
        <v>105</v>
      </c>
      <c r="Q6702" s="44">
        <v>21.01</v>
      </c>
      <c r="R6702" s="44">
        <v>44</v>
      </c>
      <c r="S6702" s="44">
        <v>0</v>
      </c>
      <c r="T6702" s="44">
        <v>24.95</v>
      </c>
      <c r="U6702" s="44">
        <v>63.84</v>
      </c>
      <c r="V6702" s="49" t="s">
        <v>24432</v>
      </c>
      <c r="W6702" s="42" t="s">
        <v>34</v>
      </c>
      <c r="X6702" s="43">
        <v>121643615571</v>
      </c>
      <c r="Y6702" s="43">
        <v>45337034031</v>
      </c>
      <c r="Z6702" s="43" t="s">
        <v>7980</v>
      </c>
      <c r="AA6702" s="37" t="str">
        <f>VLOOKUP(J6702, sku!B:C, 2, FALSE)</f>
        <v>Travessa Jeep - Slim - - - Renegade - 2016 A 2025 - Preto</v>
      </c>
      <c r="AB6702" s="37" t="str">
        <f>VLOOKUP(J6702, sku!B:BM, 64, FALSE)</f>
        <v>Fabricação</v>
      </c>
      <c r="AC6702" s="37" t="str">
        <f>LEFT(pedidos[[#This Row],[SKU]],3)</f>
        <v>XJP</v>
      </c>
      <c r="AD6702" s="37" t="str" cm="1">
        <f t="array" aca="1" ref="AD6702" ca="1">IFERROR(
  INDEX(
    montadora[Montadora],
    MATCH(TRUE,LEFT(J7080,NÚCARACT(montadora[SKU Parcial]))=montadora[SKU Parcial],0)
  ),
  ""
)</f>
        <v/>
      </c>
    </row>
    <row r="6703" spans="1:30" x14ac:dyDescent="0.25">
      <c r="A6703" s="42" t="s">
        <v>23777</v>
      </c>
      <c r="B6703" s="42" t="s">
        <v>23778</v>
      </c>
      <c r="C6703" s="42" t="s">
        <v>23779</v>
      </c>
      <c r="D6703" s="42" t="s">
        <v>1042</v>
      </c>
      <c r="E6703" s="42" t="s">
        <v>560</v>
      </c>
      <c r="F6703" s="42" t="s">
        <v>561</v>
      </c>
      <c r="G6703" s="42" t="s">
        <v>11227</v>
      </c>
      <c r="H6703" s="7" t="s">
        <v>47</v>
      </c>
      <c r="I6703" s="42" t="s">
        <v>31</v>
      </c>
      <c r="J6703" s="42" t="s">
        <v>562</v>
      </c>
      <c r="K6703" s="8" t="s">
        <v>25556</v>
      </c>
      <c r="L6703" s="7" t="s">
        <v>804</v>
      </c>
      <c r="M6703" s="44">
        <v>258.8</v>
      </c>
      <c r="N6703" s="7">
        <v>1</v>
      </c>
      <c r="O6703" s="44">
        <v>258.8</v>
      </c>
      <c r="P6703" s="44">
        <v>105</v>
      </c>
      <c r="Q6703" s="44">
        <v>21.01</v>
      </c>
      <c r="R6703" s="44">
        <v>44</v>
      </c>
      <c r="S6703" s="44">
        <v>0</v>
      </c>
      <c r="T6703" s="44">
        <v>24.95</v>
      </c>
      <c r="U6703" s="44">
        <v>63.84</v>
      </c>
      <c r="V6703" s="49" t="s">
        <v>24432</v>
      </c>
      <c r="W6703" s="42" t="s">
        <v>34</v>
      </c>
      <c r="X6703" s="43">
        <v>121649997025</v>
      </c>
      <c r="Y6703" s="43">
        <v>45337315173</v>
      </c>
      <c r="Z6703" s="43" t="s">
        <v>7980</v>
      </c>
      <c r="AA6703" s="37" t="str">
        <f>VLOOKUP(J6703, sku!B:C, 2, FALSE)</f>
        <v>Travessa Jeep - Slim - - - Renegade - 2016 A 2025 - Preto</v>
      </c>
      <c r="AB6703" s="37" t="str">
        <f>VLOOKUP(J6703, sku!B:BM, 64, FALSE)</f>
        <v>Fabricação</v>
      </c>
      <c r="AC6703" s="37" t="str">
        <f>LEFT(pedidos[[#This Row],[SKU]],3)</f>
        <v>XJP</v>
      </c>
      <c r="AD6703" s="37" t="str" cm="1">
        <f t="array" aca="1" ref="AD6703" ca="1">IFERROR(
  INDEX(
    montadora[Montadora],
    MATCH(TRUE,LEFT(J7081,NÚCARACT(montadora[SKU Parcial]))=montadora[SKU Parcial],0)
  ),
  ""
)</f>
        <v/>
      </c>
    </row>
    <row r="6704" spans="1:30" x14ac:dyDescent="0.25">
      <c r="A6704" s="42" t="s">
        <v>23780</v>
      </c>
      <c r="B6704" s="42" t="s">
        <v>23781</v>
      </c>
      <c r="C6704" s="42" t="s">
        <v>1282</v>
      </c>
      <c r="D6704" s="42" t="s">
        <v>27</v>
      </c>
      <c r="E6704" s="42" t="s">
        <v>2044</v>
      </c>
      <c r="F6704" s="42" t="s">
        <v>561</v>
      </c>
      <c r="G6704" s="42" t="s">
        <v>11227</v>
      </c>
      <c r="H6704" s="7" t="s">
        <v>47</v>
      </c>
      <c r="I6704" s="42" t="s">
        <v>31</v>
      </c>
      <c r="J6704" s="42" t="s">
        <v>562</v>
      </c>
      <c r="K6704" s="8" t="s">
        <v>25556</v>
      </c>
      <c r="L6704" s="7" t="s">
        <v>11229</v>
      </c>
      <c r="M6704" s="44">
        <v>258.8</v>
      </c>
      <c r="N6704" s="7">
        <v>1</v>
      </c>
      <c r="O6704" s="44">
        <v>258.8</v>
      </c>
      <c r="P6704" s="44">
        <v>105</v>
      </c>
      <c r="Q6704" s="44">
        <v>21.01</v>
      </c>
      <c r="R6704" s="44">
        <v>44</v>
      </c>
      <c r="S6704" s="44">
        <v>0</v>
      </c>
      <c r="T6704" s="44">
        <v>24.95</v>
      </c>
      <c r="U6704" s="44">
        <v>63.84</v>
      </c>
      <c r="V6704" s="49" t="s">
        <v>24432</v>
      </c>
      <c r="W6704" s="42" t="s">
        <v>34</v>
      </c>
      <c r="X6704" s="43">
        <v>121665531471</v>
      </c>
      <c r="Y6704" s="43">
        <v>45338301114</v>
      </c>
      <c r="Z6704" s="43" t="s">
        <v>7980</v>
      </c>
      <c r="AA6704" s="37" t="str">
        <f>VLOOKUP(J6704, sku!B:C, 2, FALSE)</f>
        <v>Travessa Jeep - Slim - - - Renegade - 2016 A 2025 - Preto</v>
      </c>
      <c r="AB6704" s="37" t="str">
        <f>VLOOKUP(J6704, sku!B:BM, 64, FALSE)</f>
        <v>Fabricação</v>
      </c>
      <c r="AC6704" s="37" t="str">
        <f>LEFT(pedidos[[#This Row],[SKU]],3)</f>
        <v>XJP</v>
      </c>
      <c r="AD6704" s="37" t="str" cm="1">
        <f t="array" aca="1" ref="AD6704" ca="1">IFERROR(
  INDEX(
    montadora[Montadora],
    MATCH(TRUE,LEFT(J7082,NÚCARACT(montadora[SKU Parcial]))=montadora[SKU Parcial],0)
  ),
  ""
)</f>
        <v/>
      </c>
    </row>
    <row r="6705" spans="1:30" x14ac:dyDescent="0.25">
      <c r="A6705" s="42" t="s">
        <v>23782</v>
      </c>
      <c r="B6705" s="42" t="s">
        <v>23783</v>
      </c>
      <c r="C6705" s="42" t="s">
        <v>85</v>
      </c>
      <c r="D6705" s="42" t="s">
        <v>191</v>
      </c>
      <c r="E6705" s="42" t="s">
        <v>560</v>
      </c>
      <c r="F6705" s="42" t="s">
        <v>561</v>
      </c>
      <c r="G6705" s="42" t="s">
        <v>11227</v>
      </c>
      <c r="H6705" s="7" t="s">
        <v>47</v>
      </c>
      <c r="I6705" s="42" t="s">
        <v>31</v>
      </c>
      <c r="J6705" s="42" t="s">
        <v>562</v>
      </c>
      <c r="K6705" s="8" t="s">
        <v>25558</v>
      </c>
      <c r="L6705" s="7" t="s">
        <v>804</v>
      </c>
      <c r="M6705" s="44">
        <v>258.8</v>
      </c>
      <c r="N6705" s="7">
        <v>1</v>
      </c>
      <c r="O6705" s="44">
        <v>258.8</v>
      </c>
      <c r="P6705" s="44">
        <v>105</v>
      </c>
      <c r="Q6705" s="44">
        <v>21.01</v>
      </c>
      <c r="R6705" s="44">
        <v>44</v>
      </c>
      <c r="S6705" s="44">
        <v>0</v>
      </c>
      <c r="T6705" s="44">
        <v>24.95</v>
      </c>
      <c r="U6705" s="44">
        <v>63.84</v>
      </c>
      <c r="V6705" s="49" t="s">
        <v>24432</v>
      </c>
      <c r="W6705" s="42" t="s">
        <v>34</v>
      </c>
      <c r="X6705" s="43">
        <v>122327506270</v>
      </c>
      <c r="Y6705" s="43">
        <v>45341598452</v>
      </c>
      <c r="Z6705" s="43" t="s">
        <v>7980</v>
      </c>
      <c r="AA6705" s="37" t="str">
        <f>VLOOKUP(J6705, sku!B:C, 2, FALSE)</f>
        <v>Travessa Jeep - Slim - - - Renegade - 2016 A 2025 - Preto</v>
      </c>
      <c r="AB6705" s="37" t="str">
        <f>VLOOKUP(J6705, sku!B:BM, 64, FALSE)</f>
        <v>Fabricação</v>
      </c>
      <c r="AC6705" s="37" t="str">
        <f>LEFT(pedidos[[#This Row],[SKU]],3)</f>
        <v>XJP</v>
      </c>
      <c r="AD6705" s="37" t="str" cm="1">
        <f t="array" aca="1" ref="AD6705" ca="1">IFERROR(
  INDEX(
    montadora[Montadora],
    MATCH(TRUE,LEFT(J7083,NÚCARACT(montadora[SKU Parcial]))=montadora[SKU Parcial],0)
  ),
  ""
)</f>
        <v/>
      </c>
    </row>
    <row r="6706" spans="1:30" x14ac:dyDescent="0.25">
      <c r="A6706" s="42" t="s">
        <v>23784</v>
      </c>
      <c r="B6706" s="42" t="s">
        <v>23785</v>
      </c>
      <c r="C6706" s="42" t="s">
        <v>589</v>
      </c>
      <c r="D6706" s="42" t="s">
        <v>319</v>
      </c>
      <c r="E6706" s="42" t="s">
        <v>560</v>
      </c>
      <c r="F6706" s="42" t="s">
        <v>561</v>
      </c>
      <c r="G6706" s="42" t="s">
        <v>11227</v>
      </c>
      <c r="H6706" s="7" t="s">
        <v>47</v>
      </c>
      <c r="I6706" s="42" t="s">
        <v>36</v>
      </c>
      <c r="J6706" s="42" t="s">
        <v>562</v>
      </c>
      <c r="K6706" s="8" t="s">
        <v>25558</v>
      </c>
      <c r="L6706" s="7" t="s">
        <v>804</v>
      </c>
      <c r="M6706" s="44">
        <v>258.8</v>
      </c>
      <c r="N6706" s="7">
        <v>1</v>
      </c>
      <c r="O6706" s="44">
        <v>258.8</v>
      </c>
      <c r="P6706" s="44">
        <v>105</v>
      </c>
      <c r="Q6706" s="44">
        <v>21.01</v>
      </c>
      <c r="R6706" s="44">
        <v>44</v>
      </c>
      <c r="S6706" s="44">
        <v>0</v>
      </c>
      <c r="T6706" s="44">
        <v>24.95</v>
      </c>
      <c r="U6706" s="44">
        <v>63.84</v>
      </c>
      <c r="V6706" s="49" t="s">
        <v>24432</v>
      </c>
      <c r="W6706" s="42" t="s">
        <v>34</v>
      </c>
      <c r="X6706" s="43">
        <v>121857249993</v>
      </c>
      <c r="Y6706" s="43">
        <v>45344545658</v>
      </c>
      <c r="Z6706" s="43" t="s">
        <v>7980</v>
      </c>
      <c r="AA6706" s="37" t="str">
        <f>VLOOKUP(J6706, sku!B:C, 2, FALSE)</f>
        <v>Travessa Jeep - Slim - - - Renegade - 2016 A 2025 - Preto</v>
      </c>
      <c r="AB6706" s="37" t="str">
        <f>VLOOKUP(J6706, sku!B:BM, 64, FALSE)</f>
        <v>Fabricação</v>
      </c>
      <c r="AC6706" s="37" t="str">
        <f>LEFT(pedidos[[#This Row],[SKU]],3)</f>
        <v>XJP</v>
      </c>
      <c r="AD6706" s="37" t="str" cm="1">
        <f t="array" aca="1" ref="AD6706" ca="1">IFERROR(
  INDEX(
    montadora[Montadora],
    MATCH(TRUE,LEFT(J7084,NÚCARACT(montadora[SKU Parcial]))=montadora[SKU Parcial],0)
  ),
  ""
)</f>
        <v/>
      </c>
    </row>
    <row r="6707" spans="1:30" x14ac:dyDescent="0.25">
      <c r="A6707" s="42" t="s">
        <v>23786</v>
      </c>
      <c r="B6707" s="42" t="s">
        <v>36</v>
      </c>
      <c r="C6707" s="42" t="s">
        <v>6780</v>
      </c>
      <c r="D6707" s="42" t="s">
        <v>358</v>
      </c>
      <c r="E6707" s="42" t="s">
        <v>560</v>
      </c>
      <c r="F6707" s="42" t="s">
        <v>561</v>
      </c>
      <c r="G6707" s="42" t="s">
        <v>11227</v>
      </c>
      <c r="H6707" s="7" t="s">
        <v>47</v>
      </c>
      <c r="I6707" s="42" t="s">
        <v>36</v>
      </c>
      <c r="J6707" s="42" t="s">
        <v>562</v>
      </c>
      <c r="K6707" s="8" t="s">
        <v>25559</v>
      </c>
      <c r="L6707" s="7" t="s">
        <v>804</v>
      </c>
      <c r="M6707" s="44">
        <v>258.8</v>
      </c>
      <c r="N6707" s="7">
        <v>1</v>
      </c>
      <c r="O6707" s="44">
        <v>258.8</v>
      </c>
      <c r="P6707" s="44">
        <v>105</v>
      </c>
      <c r="Q6707" s="44">
        <v>21.01</v>
      </c>
      <c r="R6707" s="44">
        <v>44</v>
      </c>
      <c r="S6707" s="44">
        <v>0</v>
      </c>
      <c r="T6707" s="44">
        <v>24.95</v>
      </c>
      <c r="U6707" s="44">
        <v>63.84</v>
      </c>
      <c r="V6707" s="49" t="s">
        <v>24432</v>
      </c>
      <c r="W6707" s="42" t="s">
        <v>34</v>
      </c>
      <c r="X6707" s="43">
        <v>122438219464</v>
      </c>
      <c r="Y6707" s="43">
        <v>45346609489</v>
      </c>
      <c r="Z6707" s="43" t="s">
        <v>7980</v>
      </c>
      <c r="AA6707" s="37" t="str">
        <f>VLOOKUP(J6707, sku!B:C, 2, FALSE)</f>
        <v>Travessa Jeep - Slim - - - Renegade - 2016 A 2025 - Preto</v>
      </c>
      <c r="AB6707" s="37" t="str">
        <f>VLOOKUP(J6707, sku!B:BM, 64, FALSE)</f>
        <v>Fabricação</v>
      </c>
      <c r="AC6707" s="37" t="str">
        <f>LEFT(pedidos[[#This Row],[SKU]],3)</f>
        <v>XJP</v>
      </c>
      <c r="AD6707" s="37" t="str" cm="1">
        <f t="array" aca="1" ref="AD6707" ca="1">IFERROR(
  INDEX(
    montadora[Montadora],
    MATCH(TRUE,LEFT(J7085,NÚCARACT(montadora[SKU Parcial]))=montadora[SKU Parcial],0)
  ),
  ""
)</f>
        <v/>
      </c>
    </row>
    <row r="6708" spans="1:30" x14ac:dyDescent="0.25">
      <c r="A6708" s="42" t="s">
        <v>23787</v>
      </c>
      <c r="B6708" s="42" t="s">
        <v>23788</v>
      </c>
      <c r="C6708" s="42" t="s">
        <v>2372</v>
      </c>
      <c r="D6708" s="42" t="s">
        <v>27</v>
      </c>
      <c r="E6708" s="42" t="s">
        <v>560</v>
      </c>
      <c r="F6708" s="42" t="s">
        <v>561</v>
      </c>
      <c r="G6708" s="42" t="s">
        <v>11227</v>
      </c>
      <c r="H6708" s="7" t="s">
        <v>47</v>
      </c>
      <c r="I6708" s="42" t="s">
        <v>36</v>
      </c>
      <c r="J6708" s="42" t="s">
        <v>562</v>
      </c>
      <c r="K6708" s="8" t="s">
        <v>25559</v>
      </c>
      <c r="L6708" s="7" t="s">
        <v>804</v>
      </c>
      <c r="M6708" s="44">
        <v>258.8</v>
      </c>
      <c r="N6708" s="7">
        <v>1</v>
      </c>
      <c r="O6708" s="44">
        <v>258.8</v>
      </c>
      <c r="P6708" s="44">
        <v>105</v>
      </c>
      <c r="Q6708" s="44">
        <v>21.01</v>
      </c>
      <c r="R6708" s="44">
        <v>44</v>
      </c>
      <c r="S6708" s="44">
        <v>0</v>
      </c>
      <c r="T6708" s="44">
        <v>24.95</v>
      </c>
      <c r="U6708" s="44">
        <v>63.84</v>
      </c>
      <c r="V6708" s="49" t="s">
        <v>24432</v>
      </c>
      <c r="W6708" s="42" t="s">
        <v>34</v>
      </c>
      <c r="X6708" s="43">
        <v>121938561929</v>
      </c>
      <c r="Y6708" s="43">
        <v>45348213204</v>
      </c>
      <c r="Z6708" s="43" t="s">
        <v>7980</v>
      </c>
      <c r="AA6708" s="37" t="str">
        <f>VLOOKUP(J6708, sku!B:C, 2, FALSE)</f>
        <v>Travessa Jeep - Slim - - - Renegade - 2016 A 2025 - Preto</v>
      </c>
      <c r="AB6708" s="37" t="str">
        <f>VLOOKUP(J6708, sku!B:BM, 64, FALSE)</f>
        <v>Fabricação</v>
      </c>
      <c r="AC6708" s="37" t="str">
        <f>LEFT(pedidos[[#This Row],[SKU]],3)</f>
        <v>XJP</v>
      </c>
      <c r="AD6708" s="37" t="str" cm="1">
        <f t="array" aca="1" ref="AD6708" ca="1">IFERROR(
  INDEX(
    montadora[Montadora],
    MATCH(TRUE,LEFT(J7086,NÚCARACT(montadora[SKU Parcial]))=montadora[SKU Parcial],0)
  ),
  ""
)</f>
        <v/>
      </c>
    </row>
    <row r="6709" spans="1:30" x14ac:dyDescent="0.25">
      <c r="A6709" s="42" t="s">
        <v>23789</v>
      </c>
      <c r="B6709" s="42" t="s">
        <v>23790</v>
      </c>
      <c r="C6709" s="42" t="s">
        <v>23791</v>
      </c>
      <c r="D6709" s="42" t="s">
        <v>27</v>
      </c>
      <c r="E6709" s="42" t="s">
        <v>560</v>
      </c>
      <c r="F6709" s="42" t="s">
        <v>561</v>
      </c>
      <c r="G6709" s="42" t="s">
        <v>11227</v>
      </c>
      <c r="H6709" s="7" t="s">
        <v>47</v>
      </c>
      <c r="I6709" s="42" t="s">
        <v>36</v>
      </c>
      <c r="J6709" s="42" t="s">
        <v>562</v>
      </c>
      <c r="K6709" s="8" t="s">
        <v>25559</v>
      </c>
      <c r="L6709" s="7" t="s">
        <v>804</v>
      </c>
      <c r="M6709" s="44">
        <v>258.8</v>
      </c>
      <c r="N6709" s="7">
        <v>1</v>
      </c>
      <c r="O6709" s="44">
        <v>258.8</v>
      </c>
      <c r="P6709" s="44">
        <v>105</v>
      </c>
      <c r="Q6709" s="44">
        <v>21.01</v>
      </c>
      <c r="R6709" s="44">
        <v>44</v>
      </c>
      <c r="S6709" s="44">
        <v>0</v>
      </c>
      <c r="T6709" s="44">
        <v>24.95</v>
      </c>
      <c r="U6709" s="44">
        <v>63.84</v>
      </c>
      <c r="V6709" s="49" t="s">
        <v>24432</v>
      </c>
      <c r="W6709" s="42" t="s">
        <v>89</v>
      </c>
      <c r="X6709" s="43">
        <v>121943603043</v>
      </c>
      <c r="Y6709" s="43">
        <v>45348462896</v>
      </c>
      <c r="Z6709" s="43" t="s">
        <v>7980</v>
      </c>
      <c r="AA6709" s="37" t="str">
        <f>VLOOKUP(J6709, sku!B:C, 2, FALSE)</f>
        <v>Travessa Jeep - Slim - - - Renegade - 2016 A 2025 - Preto</v>
      </c>
      <c r="AB6709" s="37" t="str">
        <f>VLOOKUP(J6709, sku!B:BM, 64, FALSE)</f>
        <v>Fabricação</v>
      </c>
      <c r="AC6709" s="37" t="str">
        <f>LEFT(pedidos[[#This Row],[SKU]],3)</f>
        <v>XJP</v>
      </c>
      <c r="AD6709" s="37" t="str" cm="1">
        <f t="array" aca="1" ref="AD6709" ca="1">IFERROR(
  INDEX(
    montadora[Montadora],
    MATCH(TRUE,LEFT(J7087,NÚCARACT(montadora[SKU Parcial]))=montadora[SKU Parcial],0)
  ),
  ""
)</f>
        <v/>
      </c>
    </row>
    <row r="6710" spans="1:30" x14ac:dyDescent="0.25">
      <c r="A6710" s="42" t="s">
        <v>23792</v>
      </c>
      <c r="B6710" s="42" t="s">
        <v>23793</v>
      </c>
      <c r="C6710" s="42" t="s">
        <v>23791</v>
      </c>
      <c r="D6710" s="42" t="s">
        <v>27</v>
      </c>
      <c r="E6710" s="42" t="s">
        <v>560</v>
      </c>
      <c r="F6710" s="42" t="s">
        <v>561</v>
      </c>
      <c r="G6710" s="42" t="s">
        <v>11227</v>
      </c>
      <c r="H6710" s="7" t="s">
        <v>47</v>
      </c>
      <c r="I6710" s="42" t="s">
        <v>36</v>
      </c>
      <c r="J6710" s="42" t="s">
        <v>562</v>
      </c>
      <c r="K6710" s="8" t="s">
        <v>25559</v>
      </c>
      <c r="L6710" s="7" t="s">
        <v>804</v>
      </c>
      <c r="M6710" s="44">
        <v>258.8</v>
      </c>
      <c r="N6710" s="7">
        <v>1</v>
      </c>
      <c r="O6710" s="44">
        <v>258.8</v>
      </c>
      <c r="P6710" s="44">
        <v>105</v>
      </c>
      <c r="Q6710" s="44">
        <v>21.01</v>
      </c>
      <c r="R6710" s="44">
        <v>44</v>
      </c>
      <c r="S6710" s="44">
        <v>0</v>
      </c>
      <c r="T6710" s="44">
        <v>24.95</v>
      </c>
      <c r="U6710" s="44">
        <v>63.84</v>
      </c>
      <c r="V6710" s="49" t="s">
        <v>24432</v>
      </c>
      <c r="W6710" s="42" t="s">
        <v>34</v>
      </c>
      <c r="X6710" s="43">
        <v>121950438869</v>
      </c>
      <c r="Y6710" s="43">
        <v>45348801778</v>
      </c>
      <c r="Z6710" s="43" t="s">
        <v>7980</v>
      </c>
      <c r="AA6710" s="37" t="str">
        <f>VLOOKUP(J6710, sku!B:C, 2, FALSE)</f>
        <v>Travessa Jeep - Slim - - - Renegade - 2016 A 2025 - Preto</v>
      </c>
      <c r="AB6710" s="37" t="str">
        <f>VLOOKUP(J6710, sku!B:BM, 64, FALSE)</f>
        <v>Fabricação</v>
      </c>
      <c r="AC6710" s="37" t="str">
        <f>LEFT(pedidos[[#This Row],[SKU]],3)</f>
        <v>XJP</v>
      </c>
      <c r="AD6710" s="37" t="str" cm="1">
        <f t="array" aca="1" ref="AD6710" ca="1">IFERROR(
  INDEX(
    montadora[Montadora],
    MATCH(TRUE,LEFT(J7088,NÚCARACT(montadora[SKU Parcial]))=montadora[SKU Parcial],0)
  ),
  ""
)</f>
        <v/>
      </c>
    </row>
    <row r="6711" spans="1:30" x14ac:dyDescent="0.25">
      <c r="A6711" s="42" t="s">
        <v>23794</v>
      </c>
      <c r="B6711" s="42" t="s">
        <v>23795</v>
      </c>
      <c r="C6711" s="42" t="s">
        <v>7617</v>
      </c>
      <c r="D6711" s="42" t="s">
        <v>138</v>
      </c>
      <c r="E6711" s="42" t="s">
        <v>4851</v>
      </c>
      <c r="F6711" s="42" t="s">
        <v>4852</v>
      </c>
      <c r="G6711" s="42" t="s">
        <v>11227</v>
      </c>
      <c r="H6711" s="7" t="s">
        <v>47</v>
      </c>
      <c r="I6711" s="42" t="s">
        <v>36</v>
      </c>
      <c r="J6711" s="42" t="s">
        <v>4853</v>
      </c>
      <c r="K6711" s="8" t="s">
        <v>25559</v>
      </c>
      <c r="L6711" s="7" t="s">
        <v>11229</v>
      </c>
      <c r="M6711" s="44">
        <v>258.8</v>
      </c>
      <c r="N6711" s="7">
        <v>1</v>
      </c>
      <c r="O6711" s="44">
        <v>258.8</v>
      </c>
      <c r="P6711" s="44">
        <v>105</v>
      </c>
      <c r="Q6711" s="44">
        <v>21.01</v>
      </c>
      <c r="R6711" s="44">
        <v>44</v>
      </c>
      <c r="S6711" s="44">
        <v>0</v>
      </c>
      <c r="T6711" s="44">
        <v>24.95</v>
      </c>
      <c r="U6711" s="44">
        <v>63.84</v>
      </c>
      <c r="V6711" s="49" t="s">
        <v>24432</v>
      </c>
      <c r="W6711" s="42" t="s">
        <v>34</v>
      </c>
      <c r="X6711" s="43">
        <v>122489556888</v>
      </c>
      <c r="Y6711" s="43">
        <v>45348939549</v>
      </c>
      <c r="Z6711" s="43" t="s">
        <v>7980</v>
      </c>
      <c r="AA6711" s="37" t="str">
        <f>VLOOKUP(J6711, sku!B:C, 2, FALSE)</f>
        <v>Travessa Nissan - Slim - - - Frontier Attack - 2017 A 2024 - Prata</v>
      </c>
      <c r="AB6711" s="37" t="str">
        <f>VLOOKUP(J6711, sku!B:BM, 64, FALSE)</f>
        <v>Fabricação</v>
      </c>
      <c r="AC6711" s="37" t="str">
        <f>LEFT(pedidos[[#This Row],[SKU]],3)</f>
        <v>XNS</v>
      </c>
      <c r="AD6711" s="37" t="str" cm="1">
        <f t="array" aca="1" ref="AD6711" ca="1">IFERROR(
  INDEX(
    montadora[Montadora],
    MATCH(TRUE,LEFT(J7089,NÚCARACT(montadora[SKU Parcial]))=montadora[SKU Parcial],0)
  ),
  ""
)</f>
        <v/>
      </c>
    </row>
    <row r="6712" spans="1:30" x14ac:dyDescent="0.25">
      <c r="A6712" s="42" t="s">
        <v>23796</v>
      </c>
      <c r="B6712" s="42" t="s">
        <v>23797</v>
      </c>
      <c r="C6712" s="42" t="s">
        <v>126</v>
      </c>
      <c r="D6712" s="42" t="s">
        <v>319</v>
      </c>
      <c r="E6712" s="42" t="s">
        <v>580</v>
      </c>
      <c r="F6712" s="42" t="s">
        <v>581</v>
      </c>
      <c r="G6712" s="42" t="s">
        <v>11227</v>
      </c>
      <c r="H6712" s="7" t="s">
        <v>47</v>
      </c>
      <c r="I6712" s="42" t="s">
        <v>36</v>
      </c>
      <c r="J6712" s="42" t="s">
        <v>4840</v>
      </c>
      <c r="K6712" s="8" t="s">
        <v>25559</v>
      </c>
      <c r="L6712" s="7" t="s">
        <v>11229</v>
      </c>
      <c r="M6712" s="44">
        <v>258.8</v>
      </c>
      <c r="N6712" s="7">
        <v>1</v>
      </c>
      <c r="O6712" s="44">
        <v>258.8</v>
      </c>
      <c r="P6712" s="44">
        <v>105</v>
      </c>
      <c r="Q6712" s="44">
        <v>21.01</v>
      </c>
      <c r="R6712" s="44">
        <v>44</v>
      </c>
      <c r="S6712" s="44">
        <v>0</v>
      </c>
      <c r="T6712" s="44">
        <v>24.95</v>
      </c>
      <c r="U6712" s="44">
        <v>63.84</v>
      </c>
      <c r="V6712" s="49" t="s">
        <v>24432</v>
      </c>
      <c r="W6712" s="42" t="s">
        <v>34</v>
      </c>
      <c r="X6712" s="43">
        <v>121974336239</v>
      </c>
      <c r="Y6712" s="43">
        <v>45349465077</v>
      </c>
      <c r="Z6712" s="43" t="s">
        <v>7980</v>
      </c>
      <c r="AA6712" s="37" t="str">
        <f>VLOOKUP(J6712, sku!B:C, 2, FALSE)</f>
        <v>Travessa Mitsubishi - Slim - - - Pajero Full - 2006 A 2019 - Preto</v>
      </c>
      <c r="AB6712" s="37" t="str">
        <f>VLOOKUP(J6712, sku!B:BM, 64, FALSE)</f>
        <v>Fabricação</v>
      </c>
      <c r="AC6712" s="37" t="str">
        <f>LEFT(pedidos[[#This Row],[SKU]],3)</f>
        <v>XMT</v>
      </c>
      <c r="AD6712" s="37" t="str" cm="1">
        <f t="array" aca="1" ref="AD6712" ca="1">IFERROR(
  INDEX(
    montadora[Montadora],
    MATCH(TRUE,LEFT(J7090,NÚCARACT(montadora[SKU Parcial]))=montadora[SKU Parcial],0)
  ),
  ""
)</f>
        <v/>
      </c>
    </row>
    <row r="6713" spans="1:30" x14ac:dyDescent="0.25">
      <c r="A6713" s="42" t="s">
        <v>23798</v>
      </c>
      <c r="B6713" s="42" t="s">
        <v>23799</v>
      </c>
      <c r="C6713" s="42" t="s">
        <v>2230</v>
      </c>
      <c r="D6713" s="42" t="s">
        <v>138</v>
      </c>
      <c r="E6713" s="42" t="s">
        <v>560</v>
      </c>
      <c r="F6713" s="42" t="s">
        <v>561</v>
      </c>
      <c r="G6713" s="42" t="s">
        <v>11227</v>
      </c>
      <c r="H6713" s="7" t="s">
        <v>47</v>
      </c>
      <c r="I6713" s="42" t="s">
        <v>31</v>
      </c>
      <c r="J6713" s="42" t="s">
        <v>562</v>
      </c>
      <c r="K6713" s="8" t="s">
        <v>25559</v>
      </c>
      <c r="L6713" s="7" t="s">
        <v>804</v>
      </c>
      <c r="M6713" s="44">
        <v>258.8</v>
      </c>
      <c r="N6713" s="7">
        <v>1</v>
      </c>
      <c r="O6713" s="44">
        <v>258.8</v>
      </c>
      <c r="P6713" s="44">
        <v>105</v>
      </c>
      <c r="Q6713" s="44">
        <v>21.01</v>
      </c>
      <c r="R6713" s="44">
        <v>44</v>
      </c>
      <c r="S6713" s="44">
        <v>0</v>
      </c>
      <c r="T6713" s="44">
        <v>24.95</v>
      </c>
      <c r="U6713" s="44">
        <v>63.84</v>
      </c>
      <c r="V6713" s="49" t="s">
        <v>24432</v>
      </c>
      <c r="W6713" s="42" t="s">
        <v>34</v>
      </c>
      <c r="X6713" s="43">
        <v>121984588431</v>
      </c>
      <c r="Y6713" s="43">
        <v>45350060044</v>
      </c>
      <c r="Z6713" s="43" t="s">
        <v>7980</v>
      </c>
      <c r="AA6713" s="37" t="str">
        <f>VLOOKUP(J6713, sku!B:C, 2, FALSE)</f>
        <v>Travessa Jeep - Slim - - - Renegade - 2016 A 2025 - Preto</v>
      </c>
      <c r="AB6713" s="37" t="str">
        <f>VLOOKUP(J6713, sku!B:BM, 64, FALSE)</f>
        <v>Fabricação</v>
      </c>
      <c r="AC6713" s="37" t="str">
        <f>LEFT(pedidos[[#This Row],[SKU]],3)</f>
        <v>XJP</v>
      </c>
      <c r="AD6713" s="37" t="str" cm="1">
        <f t="array" aca="1" ref="AD6713" ca="1">IFERROR(
  INDEX(
    montadora[Montadora],
    MATCH(TRUE,LEFT(J7091,NÚCARACT(montadora[SKU Parcial]))=montadora[SKU Parcial],0)
  ),
  ""
)</f>
        <v/>
      </c>
    </row>
    <row r="6714" spans="1:30" x14ac:dyDescent="0.25">
      <c r="A6714" s="42" t="s">
        <v>23800</v>
      </c>
      <c r="B6714" s="42" t="s">
        <v>23801</v>
      </c>
      <c r="C6714" s="42" t="s">
        <v>23802</v>
      </c>
      <c r="D6714" s="42" t="s">
        <v>45</v>
      </c>
      <c r="E6714" s="42" t="s">
        <v>554</v>
      </c>
      <c r="F6714" s="42" t="s">
        <v>555</v>
      </c>
      <c r="G6714" s="42" t="s">
        <v>11227</v>
      </c>
      <c r="H6714" s="7" t="s">
        <v>47</v>
      </c>
      <c r="I6714" s="42" t="s">
        <v>31</v>
      </c>
      <c r="J6714" s="42" t="s">
        <v>281</v>
      </c>
      <c r="K6714" s="8" t="s">
        <v>25594</v>
      </c>
      <c r="L6714" s="7" t="s">
        <v>11229</v>
      </c>
      <c r="M6714" s="44">
        <v>258.8</v>
      </c>
      <c r="N6714" s="7">
        <v>1</v>
      </c>
      <c r="O6714" s="44">
        <v>258.8</v>
      </c>
      <c r="P6714" s="44">
        <v>105</v>
      </c>
      <c r="Q6714" s="44">
        <v>21.01</v>
      </c>
      <c r="R6714" s="44">
        <v>44</v>
      </c>
      <c r="S6714" s="44">
        <v>0</v>
      </c>
      <c r="T6714" s="44">
        <v>24.95</v>
      </c>
      <c r="U6714" s="44">
        <v>63.84</v>
      </c>
      <c r="V6714" s="49" t="s">
        <v>24432</v>
      </c>
      <c r="W6714" s="42" t="s">
        <v>34</v>
      </c>
      <c r="X6714" s="43">
        <v>122595913676</v>
      </c>
      <c r="Y6714" s="43">
        <v>45353281282</v>
      </c>
      <c r="Z6714" s="43" t="s">
        <v>7980</v>
      </c>
      <c r="AA6714" s="37" t="str">
        <f>VLOOKUP(J6714, sku!B:C, 2, FALSE)</f>
        <v>Travessa Fiat - Slim - - - Strada Endurance Freedom Volcano - 2020+ - Preto</v>
      </c>
      <c r="AB6714" s="37" t="str">
        <f>VLOOKUP(J6714, sku!B:BM, 64, FALSE)</f>
        <v>Fabricação</v>
      </c>
      <c r="AC6714" s="37" t="str">
        <f>LEFT(pedidos[[#This Row],[SKU]],3)</f>
        <v>XFI</v>
      </c>
      <c r="AD6714" s="37" t="str" cm="1">
        <f t="array" aca="1" ref="AD6714" ca="1">IFERROR(
  INDEX(
    montadora[Montadora],
    MATCH(TRUE,LEFT(J7092,NÚCARACT(montadora[SKU Parcial]))=montadora[SKU Parcial],0)
  ),
  ""
)</f>
        <v/>
      </c>
    </row>
    <row r="6715" spans="1:30" x14ac:dyDescent="0.25">
      <c r="A6715" s="42" t="s">
        <v>23803</v>
      </c>
      <c r="B6715" s="42" t="s">
        <v>23804</v>
      </c>
      <c r="C6715" s="42" t="s">
        <v>741</v>
      </c>
      <c r="D6715" s="42" t="s">
        <v>188</v>
      </c>
      <c r="E6715" s="42" t="s">
        <v>560</v>
      </c>
      <c r="F6715" s="42" t="s">
        <v>561</v>
      </c>
      <c r="G6715" s="42" t="s">
        <v>11227</v>
      </c>
      <c r="H6715" s="7" t="s">
        <v>47</v>
      </c>
      <c r="I6715" s="42" t="s">
        <v>36</v>
      </c>
      <c r="J6715" s="42" t="s">
        <v>562</v>
      </c>
      <c r="K6715" s="8" t="s">
        <v>25594</v>
      </c>
      <c r="L6715" s="7" t="s">
        <v>804</v>
      </c>
      <c r="M6715" s="44">
        <v>258.8</v>
      </c>
      <c r="N6715" s="7">
        <v>1</v>
      </c>
      <c r="O6715" s="44">
        <v>258.8</v>
      </c>
      <c r="P6715" s="44">
        <v>105</v>
      </c>
      <c r="Q6715" s="44">
        <v>21.01</v>
      </c>
      <c r="R6715" s="44">
        <v>44</v>
      </c>
      <c r="S6715" s="44">
        <v>0</v>
      </c>
      <c r="T6715" s="44">
        <v>24.95</v>
      </c>
      <c r="U6715" s="44">
        <v>63.84</v>
      </c>
      <c r="V6715" s="49" t="s">
        <v>24432</v>
      </c>
      <c r="W6715" s="42" t="s">
        <v>34</v>
      </c>
      <c r="X6715" s="43">
        <v>122602947576</v>
      </c>
      <c r="Y6715" s="43">
        <v>45353558550</v>
      </c>
      <c r="Z6715" s="43" t="s">
        <v>7980</v>
      </c>
      <c r="AA6715" s="37" t="str">
        <f>VLOOKUP(J6715, sku!B:C, 2, FALSE)</f>
        <v>Travessa Jeep - Slim - - - Renegade - 2016 A 2025 - Preto</v>
      </c>
      <c r="AB6715" s="37" t="str">
        <f>VLOOKUP(J6715, sku!B:BM, 64, FALSE)</f>
        <v>Fabricação</v>
      </c>
      <c r="AC6715" s="37" t="str">
        <f>LEFT(pedidos[[#This Row],[SKU]],3)</f>
        <v>XJP</v>
      </c>
      <c r="AD6715" s="37" t="str" cm="1">
        <f t="array" aca="1" ref="AD6715" ca="1">IFERROR(
  INDEX(
    montadora[Montadora],
    MATCH(TRUE,LEFT(J7093,NÚCARACT(montadora[SKU Parcial]))=montadora[SKU Parcial],0)
  ),
  ""
)</f>
        <v/>
      </c>
    </row>
    <row r="6716" spans="1:30" x14ac:dyDescent="0.25">
      <c r="A6716" s="42" t="s">
        <v>23805</v>
      </c>
      <c r="B6716" s="42" t="s">
        <v>36</v>
      </c>
      <c r="C6716" s="42" t="s">
        <v>712</v>
      </c>
      <c r="D6716" s="42" t="s">
        <v>138</v>
      </c>
      <c r="E6716" s="42" t="s">
        <v>2044</v>
      </c>
      <c r="F6716" s="42" t="s">
        <v>561</v>
      </c>
      <c r="G6716" s="42" t="s">
        <v>11227</v>
      </c>
      <c r="H6716" s="7" t="s">
        <v>47</v>
      </c>
      <c r="I6716" s="42" t="s">
        <v>36</v>
      </c>
      <c r="J6716" s="42" t="s">
        <v>562</v>
      </c>
      <c r="K6716" s="8" t="s">
        <v>25577</v>
      </c>
      <c r="L6716" s="7" t="s">
        <v>11229</v>
      </c>
      <c r="M6716" s="44">
        <v>258.8</v>
      </c>
      <c r="N6716" s="7">
        <v>1</v>
      </c>
      <c r="O6716" s="44">
        <v>258.8</v>
      </c>
      <c r="P6716" s="44">
        <v>105</v>
      </c>
      <c r="Q6716" s="44">
        <v>21.01</v>
      </c>
      <c r="R6716" s="44">
        <v>44</v>
      </c>
      <c r="S6716" s="44">
        <v>0</v>
      </c>
      <c r="T6716" s="44">
        <v>24.95</v>
      </c>
      <c r="U6716" s="44">
        <v>63.84</v>
      </c>
      <c r="V6716" s="49" t="s">
        <v>24432</v>
      </c>
      <c r="W6716" s="42" t="s">
        <v>34</v>
      </c>
      <c r="X6716" s="43">
        <v>122708907912</v>
      </c>
      <c r="Y6716" s="43">
        <v>45357750548</v>
      </c>
      <c r="Z6716" s="43" t="s">
        <v>7980</v>
      </c>
      <c r="AA6716" s="37" t="str">
        <f>VLOOKUP(J6716, sku!B:C, 2, FALSE)</f>
        <v>Travessa Jeep - Slim - - - Renegade - 2016 A 2025 - Preto</v>
      </c>
      <c r="AB6716" s="37" t="str">
        <f>VLOOKUP(J6716, sku!B:BM, 64, FALSE)</f>
        <v>Fabricação</v>
      </c>
      <c r="AC6716" s="37" t="str">
        <f>LEFT(pedidos[[#This Row],[SKU]],3)</f>
        <v>XJP</v>
      </c>
      <c r="AD6716" s="37" t="str" cm="1">
        <f t="array" aca="1" ref="AD6716" ca="1">IFERROR(
  INDEX(
    montadora[Montadora],
    MATCH(TRUE,LEFT(J7094,NÚCARACT(montadora[SKU Parcial]))=montadora[SKU Parcial],0)
  ),
  ""
)</f>
        <v/>
      </c>
    </row>
    <row r="6717" spans="1:30" x14ac:dyDescent="0.25">
      <c r="A6717" s="42" t="s">
        <v>23806</v>
      </c>
      <c r="B6717" s="42" t="s">
        <v>36</v>
      </c>
      <c r="C6717" s="42" t="s">
        <v>23807</v>
      </c>
      <c r="D6717" s="42" t="s">
        <v>188</v>
      </c>
      <c r="E6717" s="42" t="s">
        <v>2044</v>
      </c>
      <c r="F6717" s="42" t="s">
        <v>561</v>
      </c>
      <c r="G6717" s="42" t="s">
        <v>11227</v>
      </c>
      <c r="H6717" s="7" t="s">
        <v>47</v>
      </c>
      <c r="I6717" s="42" t="s">
        <v>31</v>
      </c>
      <c r="J6717" s="42" t="s">
        <v>562</v>
      </c>
      <c r="K6717" s="8" t="s">
        <v>25577</v>
      </c>
      <c r="L6717" s="7" t="s">
        <v>11229</v>
      </c>
      <c r="M6717" s="44">
        <v>258.8</v>
      </c>
      <c r="N6717" s="7">
        <v>1</v>
      </c>
      <c r="O6717" s="44">
        <v>258.8</v>
      </c>
      <c r="P6717" s="44">
        <v>105</v>
      </c>
      <c r="Q6717" s="44">
        <v>21.01</v>
      </c>
      <c r="R6717" s="44">
        <v>44</v>
      </c>
      <c r="S6717" s="44">
        <v>0</v>
      </c>
      <c r="T6717" s="44">
        <v>24.95</v>
      </c>
      <c r="U6717" s="44">
        <v>63.84</v>
      </c>
      <c r="V6717" s="49" t="s">
        <v>24432</v>
      </c>
      <c r="W6717" s="42" t="s">
        <v>34</v>
      </c>
      <c r="X6717" s="43" t="s">
        <v>23808</v>
      </c>
      <c r="Y6717" s="43">
        <v>45358313565</v>
      </c>
      <c r="Z6717" s="43" t="s">
        <v>7980</v>
      </c>
      <c r="AA6717" s="37" t="str">
        <f>VLOOKUP(J6717, sku!B:C, 2, FALSE)</f>
        <v>Travessa Jeep - Slim - - - Renegade - 2016 A 2025 - Preto</v>
      </c>
      <c r="AB6717" s="37" t="str">
        <f>VLOOKUP(J6717, sku!B:BM, 64, FALSE)</f>
        <v>Fabricação</v>
      </c>
      <c r="AC6717" s="37" t="str">
        <f>LEFT(pedidos[[#This Row],[SKU]],3)</f>
        <v>XJP</v>
      </c>
      <c r="AD6717" s="37" t="str" cm="1">
        <f t="array" aca="1" ref="AD6717" ca="1">IFERROR(
  INDEX(
    montadora[Montadora],
    MATCH(TRUE,LEFT(J7095,NÚCARACT(montadora[SKU Parcial]))=montadora[SKU Parcial],0)
  ),
  ""
)</f>
        <v/>
      </c>
    </row>
    <row r="6718" spans="1:30" x14ac:dyDescent="0.25">
      <c r="A6718" s="42" t="s">
        <v>24817</v>
      </c>
      <c r="B6718" s="42" t="s">
        <v>24818</v>
      </c>
      <c r="C6718" s="42" t="s">
        <v>426</v>
      </c>
      <c r="D6718" s="42" t="s">
        <v>27</v>
      </c>
      <c r="E6718" s="42" t="s">
        <v>2044</v>
      </c>
      <c r="F6718" s="42" t="s">
        <v>561</v>
      </c>
      <c r="G6718" s="42" t="s">
        <v>11227</v>
      </c>
      <c r="H6718" s="7" t="s">
        <v>47</v>
      </c>
      <c r="I6718" s="42" t="s">
        <v>31</v>
      </c>
      <c r="J6718" s="42" t="s">
        <v>562</v>
      </c>
      <c r="K6718" s="8" t="s">
        <v>25593</v>
      </c>
      <c r="L6718" s="7" t="s">
        <v>11229</v>
      </c>
      <c r="M6718" s="44">
        <v>258.8</v>
      </c>
      <c r="N6718" s="7">
        <v>1</v>
      </c>
      <c r="O6718" s="44">
        <v>258.8</v>
      </c>
      <c r="P6718" s="44">
        <v>105</v>
      </c>
      <c r="Q6718" s="44">
        <v>21.01</v>
      </c>
      <c r="R6718" s="44">
        <v>44</v>
      </c>
      <c r="S6718" s="44">
        <v>0</v>
      </c>
      <c r="T6718" s="44">
        <v>24.95</v>
      </c>
      <c r="U6718" s="44">
        <v>63.84</v>
      </c>
      <c r="V6718" s="49" t="s">
        <v>24432</v>
      </c>
      <c r="W6718" s="42" t="s">
        <v>34</v>
      </c>
      <c r="X6718" s="43">
        <v>122922073334</v>
      </c>
      <c r="Y6718" s="43">
        <v>45368301898</v>
      </c>
      <c r="Z6718" s="43" t="s">
        <v>7980</v>
      </c>
      <c r="AA6718" s="37" t="str">
        <f>VLOOKUP(J6718, sku!B:C, 2, FALSE)</f>
        <v>Travessa Jeep - Slim - - - Renegade - 2016 A 2025 - Preto</v>
      </c>
      <c r="AB6718" s="37" t="str">
        <f>VLOOKUP(J6718, sku!B:BM, 64, FALSE)</f>
        <v>Fabricação</v>
      </c>
      <c r="AC6718" s="37" t="str">
        <f>LEFT(pedidos[[#This Row],[SKU]],3)</f>
        <v>XJP</v>
      </c>
      <c r="AD6718" s="37" t="str" cm="1">
        <f t="array" aca="1" ref="AD6718" ca="1">IFERROR(
  INDEX(
    montadora[Montadora],
    MATCH(TRUE,LEFT(J7096,NÚCARACT(montadora[SKU Parcial]))=montadora[SKU Parcial],0)
  ),
  ""
)</f>
        <v/>
      </c>
    </row>
    <row r="6719" spans="1:30" x14ac:dyDescent="0.25">
      <c r="A6719" s="42" t="s">
        <v>24819</v>
      </c>
      <c r="B6719" s="42" t="s">
        <v>24820</v>
      </c>
      <c r="C6719" s="42" t="s">
        <v>6010</v>
      </c>
      <c r="D6719" s="42" t="s">
        <v>45</v>
      </c>
      <c r="E6719" s="42" t="s">
        <v>554</v>
      </c>
      <c r="F6719" s="42" t="s">
        <v>555</v>
      </c>
      <c r="G6719" s="42" t="s">
        <v>11227</v>
      </c>
      <c r="H6719" s="7" t="s">
        <v>47</v>
      </c>
      <c r="I6719" s="42" t="s">
        <v>31</v>
      </c>
      <c r="J6719" s="42" t="s">
        <v>556</v>
      </c>
      <c r="K6719" s="8" t="s">
        <v>25096</v>
      </c>
      <c r="L6719" s="7" t="s">
        <v>11229</v>
      </c>
      <c r="M6719" s="44">
        <v>258.8</v>
      </c>
      <c r="N6719" s="7">
        <v>1</v>
      </c>
      <c r="O6719" s="44">
        <v>258.8</v>
      </c>
      <c r="P6719" s="44">
        <v>105</v>
      </c>
      <c r="Q6719" s="44">
        <v>21.01</v>
      </c>
      <c r="R6719" s="44">
        <v>44</v>
      </c>
      <c r="S6719" s="44">
        <v>0</v>
      </c>
      <c r="T6719" s="44">
        <v>24.95</v>
      </c>
      <c r="U6719" s="44">
        <v>63.84</v>
      </c>
      <c r="V6719" s="49" t="s">
        <v>24432</v>
      </c>
      <c r="W6719" s="42" t="s">
        <v>34</v>
      </c>
      <c r="X6719" s="43">
        <v>122451325049</v>
      </c>
      <c r="Y6719" s="43">
        <v>45372079248</v>
      </c>
      <c r="Z6719" s="43" t="s">
        <v>7980</v>
      </c>
      <c r="AA6719" s="37" t="str">
        <f>VLOOKUP(J6719, sku!B:C, 2, FALSE)</f>
        <v>Travessa Fiat - Slim - - - Doblo - 2003 A 2021 - Preto</v>
      </c>
      <c r="AB6719" s="37" t="str">
        <f>VLOOKUP(J6719, sku!B:BM, 64, FALSE)</f>
        <v>Fabricação</v>
      </c>
      <c r="AC6719" s="37" t="str">
        <f>LEFT(pedidos[[#This Row],[SKU]],3)</f>
        <v>XFI</v>
      </c>
      <c r="AD6719" s="37" t="str" cm="1">
        <f t="array" aca="1" ref="AD6719" ca="1">IFERROR(
  INDEX(
    montadora[Montadora],
    MATCH(TRUE,LEFT(J7097,NÚCARACT(montadora[SKU Parcial]))=montadora[SKU Parcial],0)
  ),
  ""
)</f>
        <v/>
      </c>
    </row>
    <row r="6720" spans="1:30" x14ac:dyDescent="0.25">
      <c r="A6720" s="42" t="s">
        <v>24821</v>
      </c>
      <c r="B6720" s="42" t="s">
        <v>36</v>
      </c>
      <c r="C6720" s="42" t="s">
        <v>1672</v>
      </c>
      <c r="D6720" s="42" t="s">
        <v>188</v>
      </c>
      <c r="E6720" s="42" t="s">
        <v>24822</v>
      </c>
      <c r="F6720" s="42" t="s">
        <v>799</v>
      </c>
      <c r="G6720" s="42" t="s">
        <v>11227</v>
      </c>
      <c r="H6720" s="7" t="s">
        <v>47</v>
      </c>
      <c r="I6720" s="42" t="s">
        <v>31</v>
      </c>
      <c r="J6720" s="42" t="s">
        <v>800</v>
      </c>
      <c r="K6720" s="8" t="s">
        <v>25096</v>
      </c>
      <c r="L6720" s="7" t="s">
        <v>11229</v>
      </c>
      <c r="M6720" s="44">
        <v>258.8</v>
      </c>
      <c r="N6720" s="7">
        <v>1</v>
      </c>
      <c r="O6720" s="44">
        <v>283.79000000000002</v>
      </c>
      <c r="P6720" s="44">
        <v>105</v>
      </c>
      <c r="Q6720" s="44">
        <v>21.01</v>
      </c>
      <c r="R6720" s="44">
        <v>44</v>
      </c>
      <c r="S6720" s="44">
        <v>24.99</v>
      </c>
      <c r="T6720" s="44">
        <v>24.95</v>
      </c>
      <c r="U6720" s="44">
        <v>63.84</v>
      </c>
      <c r="V6720" s="49" t="s">
        <v>24432</v>
      </c>
      <c r="W6720" s="42" t="s">
        <v>34</v>
      </c>
      <c r="X6720" s="43">
        <v>122562043267</v>
      </c>
      <c r="Y6720" s="43">
        <v>45377142588</v>
      </c>
      <c r="Z6720" s="43" t="s">
        <v>7980</v>
      </c>
      <c r="AA6720" s="37" t="str">
        <f>VLOOKUP(J6720, sku!B:C, 2, FALSE)</f>
        <v>Travessa Renault - Slim - - - Kardian - 2024 A 2025 - Preto</v>
      </c>
      <c r="AB6720" s="37" t="str">
        <f>VLOOKUP(J6720, sku!B:BM, 64, FALSE)</f>
        <v>Fabricação</v>
      </c>
      <c r="AC6720" s="37" t="str">
        <f>LEFT(pedidos[[#This Row],[SKU]],3)</f>
        <v>XRE</v>
      </c>
      <c r="AD6720" s="37" t="str" cm="1">
        <f t="array" aca="1" ref="AD6720" ca="1">IFERROR(
  INDEX(
    montadora[Montadora],
    MATCH(TRUE,LEFT(J7098,NÚCARACT(montadora[SKU Parcial]))=montadora[SKU Parcial],0)
  ),
  ""
)</f>
        <v/>
      </c>
    </row>
    <row r="6721" spans="1:30" x14ac:dyDescent="0.25">
      <c r="A6721" s="42" t="s">
        <v>24823</v>
      </c>
      <c r="B6721" s="42" t="s">
        <v>36</v>
      </c>
      <c r="C6721" s="42" t="s">
        <v>278</v>
      </c>
      <c r="D6721" s="42" t="s">
        <v>27</v>
      </c>
      <c r="E6721" s="42" t="s">
        <v>2044</v>
      </c>
      <c r="F6721" s="42" t="s">
        <v>561</v>
      </c>
      <c r="G6721" s="42" t="s">
        <v>11227</v>
      </c>
      <c r="H6721" s="7" t="s">
        <v>47</v>
      </c>
      <c r="I6721" s="42" t="s">
        <v>36</v>
      </c>
      <c r="J6721" s="42" t="s">
        <v>562</v>
      </c>
      <c r="K6721" s="8" t="s">
        <v>25096</v>
      </c>
      <c r="L6721" s="7" t="s">
        <v>11229</v>
      </c>
      <c r="M6721" s="44">
        <v>258.8</v>
      </c>
      <c r="N6721" s="7">
        <v>1</v>
      </c>
      <c r="O6721" s="44">
        <v>258.8</v>
      </c>
      <c r="P6721" s="44">
        <v>105</v>
      </c>
      <c r="Q6721" s="44">
        <v>21.01</v>
      </c>
      <c r="R6721" s="44">
        <v>44</v>
      </c>
      <c r="S6721" s="44">
        <v>0</v>
      </c>
      <c r="T6721" s="44">
        <v>24.95</v>
      </c>
      <c r="U6721" s="44">
        <v>63.84</v>
      </c>
      <c r="V6721" s="49" t="s">
        <v>24432</v>
      </c>
      <c r="W6721" s="42" t="s">
        <v>34</v>
      </c>
      <c r="X6721" s="43">
        <v>123108911384</v>
      </c>
      <c r="Y6721" s="43">
        <v>45377689559</v>
      </c>
      <c r="Z6721" s="43" t="s">
        <v>7980</v>
      </c>
      <c r="AA6721" s="37" t="str">
        <f>VLOOKUP(J6721, sku!B:C, 2, FALSE)</f>
        <v>Travessa Jeep - Slim - - - Renegade - 2016 A 2025 - Preto</v>
      </c>
      <c r="AB6721" s="37" t="str">
        <f>VLOOKUP(J6721, sku!B:BM, 64, FALSE)</f>
        <v>Fabricação</v>
      </c>
      <c r="AC6721" s="37" t="str">
        <f>LEFT(pedidos[[#This Row],[SKU]],3)</f>
        <v>XJP</v>
      </c>
      <c r="AD6721" s="37" t="str" cm="1">
        <f t="array" aca="1" ref="AD6721" ca="1">IFERROR(
  INDEX(
    montadora[Montadora],
    MATCH(TRUE,LEFT(J7099,NÚCARACT(montadora[SKU Parcial]))=montadora[SKU Parcial],0)
  ),
  ""
)</f>
        <v/>
      </c>
    </row>
    <row r="6722" spans="1:30" x14ac:dyDescent="0.25">
      <c r="A6722" s="42" t="s">
        <v>25278</v>
      </c>
      <c r="B6722" s="42" t="s">
        <v>25279</v>
      </c>
      <c r="C6722" s="42" t="s">
        <v>25280</v>
      </c>
      <c r="D6722" s="42" t="s">
        <v>395</v>
      </c>
      <c r="E6722" s="42" t="s">
        <v>554</v>
      </c>
      <c r="F6722" s="42" t="s">
        <v>555</v>
      </c>
      <c r="G6722" s="42" t="s">
        <v>11227</v>
      </c>
      <c r="H6722" s="7" t="s">
        <v>47</v>
      </c>
      <c r="I6722" s="42" t="s">
        <v>31</v>
      </c>
      <c r="J6722" s="42" t="s">
        <v>1574</v>
      </c>
      <c r="K6722" s="8" t="s">
        <v>25101</v>
      </c>
      <c r="L6722" s="7" t="s">
        <v>11229</v>
      </c>
      <c r="M6722" s="44">
        <v>258.8</v>
      </c>
      <c r="N6722" s="7">
        <v>1</v>
      </c>
      <c r="O6722" s="44">
        <v>258.8</v>
      </c>
      <c r="P6722" s="44">
        <v>105</v>
      </c>
      <c r="Q6722" s="44">
        <v>21.01</v>
      </c>
      <c r="R6722" s="44">
        <v>44</v>
      </c>
      <c r="S6722" s="44">
        <v>0</v>
      </c>
      <c r="T6722" s="44">
        <v>24.95</v>
      </c>
      <c r="U6722" s="44">
        <v>63.84</v>
      </c>
      <c r="V6722" s="49" t="s">
        <v>24432</v>
      </c>
      <c r="W6722" s="42" t="s">
        <v>34</v>
      </c>
      <c r="X6722" s="43">
        <v>123275644576</v>
      </c>
      <c r="Y6722" s="43">
        <v>45384942213</v>
      </c>
      <c r="Z6722" s="43" t="s">
        <v>7980</v>
      </c>
      <c r="AA6722" s="37" t="str">
        <f>VLOOKUP(J6722, sku!B:C, 2, FALSE)</f>
        <v>Travessa Fiat - Slim - - - Strada Endurance Freedom Volcano - 2020+ - Grafite</v>
      </c>
      <c r="AB6722" s="37" t="str">
        <f>VLOOKUP(J6722, sku!B:BM, 64, FALSE)</f>
        <v>Fabricação</v>
      </c>
      <c r="AC6722" s="37" t="str">
        <f>LEFT(pedidos[[#This Row],[SKU]],3)</f>
        <v>XFI</v>
      </c>
      <c r="AD6722" s="37" t="str" cm="1">
        <f t="array" aca="1" ref="AD6722" ca="1">IFERROR(
  INDEX(
    montadora[Montadora],
    MATCH(TRUE,LEFT(J7100,NÚCARACT(montadora[SKU Parcial]))=montadora[SKU Parcial],0)
  ),
  ""
)</f>
        <v/>
      </c>
    </row>
    <row r="6723" spans="1:30" x14ac:dyDescent="0.25">
      <c r="A6723" s="42" t="s">
        <v>25281</v>
      </c>
      <c r="B6723" s="42" t="s">
        <v>25282</v>
      </c>
      <c r="C6723" s="42" t="s">
        <v>1138</v>
      </c>
      <c r="D6723" s="42" t="s">
        <v>319</v>
      </c>
      <c r="E6723" s="42" t="s">
        <v>2040</v>
      </c>
      <c r="F6723" s="42" t="s">
        <v>1706</v>
      </c>
      <c r="G6723" s="42" t="s">
        <v>11227</v>
      </c>
      <c r="H6723" s="7" t="s">
        <v>47</v>
      </c>
      <c r="I6723" s="42" t="s">
        <v>36</v>
      </c>
      <c r="J6723" s="42" t="s">
        <v>1707</v>
      </c>
      <c r="K6723" s="8" t="s">
        <v>25101</v>
      </c>
      <c r="L6723" s="7" t="s">
        <v>11229</v>
      </c>
      <c r="M6723" s="44">
        <v>258.8</v>
      </c>
      <c r="N6723" s="7">
        <v>1</v>
      </c>
      <c r="O6723" s="44">
        <v>258.8</v>
      </c>
      <c r="P6723" s="44">
        <v>105</v>
      </c>
      <c r="Q6723" s="44">
        <v>21.01</v>
      </c>
      <c r="R6723" s="44">
        <v>44</v>
      </c>
      <c r="S6723" s="44">
        <v>0</v>
      </c>
      <c r="T6723" s="44">
        <v>24.95</v>
      </c>
      <c r="U6723" s="44">
        <v>63.84</v>
      </c>
      <c r="V6723" s="49" t="s">
        <v>24432</v>
      </c>
      <c r="W6723" s="42" t="s">
        <v>34</v>
      </c>
      <c r="X6723" s="43">
        <v>122777123627</v>
      </c>
      <c r="Y6723" s="43">
        <v>45386650485</v>
      </c>
      <c r="Z6723" s="43" t="s">
        <v>7980</v>
      </c>
      <c r="AA6723" s="37" t="str">
        <f>VLOOKUP(J6723, sku!B:C, 2, FALSE)</f>
        <v>Travessa Volkswagen - Slim - - - Saveiro Cross - 2010 A 2024 - Preto</v>
      </c>
      <c r="AB6723" s="37" t="str">
        <f>VLOOKUP(J6723, sku!B:BM, 64, FALSE)</f>
        <v>Fabricação</v>
      </c>
      <c r="AC6723" s="37" t="str">
        <f>LEFT(pedidos[[#This Row],[SKU]],3)</f>
        <v>XVW</v>
      </c>
      <c r="AD6723" s="37" t="str" cm="1">
        <f t="array" aca="1" ref="AD6723" ca="1">IFERROR(
  INDEX(
    montadora[Montadora],
    MATCH(TRUE,LEFT(J7101,NÚCARACT(montadora[SKU Parcial]))=montadora[SKU Parcial],0)
  ),
  ""
)</f>
        <v/>
      </c>
    </row>
    <row r="6724" spans="1:30" x14ac:dyDescent="0.25">
      <c r="A6724" s="42" t="s">
        <v>25283</v>
      </c>
      <c r="B6724" s="42" t="s">
        <v>25284</v>
      </c>
      <c r="C6724" s="42" t="s">
        <v>25285</v>
      </c>
      <c r="D6724" s="42" t="s">
        <v>191</v>
      </c>
      <c r="E6724" s="42" t="s">
        <v>2044</v>
      </c>
      <c r="F6724" s="42" t="s">
        <v>561</v>
      </c>
      <c r="G6724" s="42" t="s">
        <v>11227</v>
      </c>
      <c r="H6724" s="7" t="s">
        <v>47</v>
      </c>
      <c r="I6724" s="42" t="s">
        <v>36</v>
      </c>
      <c r="J6724" s="42" t="s">
        <v>2045</v>
      </c>
      <c r="K6724" s="8" t="s">
        <v>25101</v>
      </c>
      <c r="L6724" s="7" t="s">
        <v>11229</v>
      </c>
      <c r="M6724" s="44">
        <v>258.8</v>
      </c>
      <c r="N6724" s="7">
        <v>1</v>
      </c>
      <c r="O6724" s="44">
        <v>258.8</v>
      </c>
      <c r="P6724" s="44">
        <v>105</v>
      </c>
      <c r="Q6724" s="44">
        <v>21.01</v>
      </c>
      <c r="R6724" s="44">
        <v>44</v>
      </c>
      <c r="S6724" s="44">
        <v>0</v>
      </c>
      <c r="T6724" s="44">
        <v>24.95</v>
      </c>
      <c r="U6724" s="44">
        <v>63.84</v>
      </c>
      <c r="V6724" s="49" t="s">
        <v>24432</v>
      </c>
      <c r="W6724" s="42" t="s">
        <v>34</v>
      </c>
      <c r="X6724" s="43">
        <v>122787547475</v>
      </c>
      <c r="Y6724" s="43">
        <v>45387440738</v>
      </c>
      <c r="Z6724" s="43" t="s">
        <v>7980</v>
      </c>
      <c r="AA6724" s="37" t="str">
        <f>VLOOKUP(J6724, sku!B:C, 2, FALSE)</f>
        <v>Travessa Jeep - Slim - - - Renegade - 2016 A 2025 - Grafite</v>
      </c>
      <c r="AB6724" s="37" t="str">
        <f>VLOOKUP(J6724, sku!B:BM, 64, FALSE)</f>
        <v>Fabricação</v>
      </c>
      <c r="AC6724" s="37" t="str">
        <f>LEFT(pedidos[[#This Row],[SKU]],3)</f>
        <v>XJP</v>
      </c>
      <c r="AD6724" s="37" t="str" cm="1">
        <f t="array" aca="1" ref="AD6724" ca="1">IFERROR(
  INDEX(
    montadora[Montadora],
    MATCH(TRUE,LEFT(J7102,NÚCARACT(montadora[SKU Parcial]))=montadora[SKU Parcial],0)
  ),
  ""
)</f>
        <v/>
      </c>
    </row>
    <row r="6725" spans="1:30" x14ac:dyDescent="0.25">
      <c r="A6725" s="42" t="s">
        <v>25286</v>
      </c>
      <c r="B6725" s="42" t="s">
        <v>25287</v>
      </c>
      <c r="C6725" s="42" t="s">
        <v>2230</v>
      </c>
      <c r="D6725" s="42" t="s">
        <v>138</v>
      </c>
      <c r="E6725" s="42" t="s">
        <v>2040</v>
      </c>
      <c r="F6725" s="42" t="s">
        <v>1706</v>
      </c>
      <c r="G6725" s="42" t="s">
        <v>11227</v>
      </c>
      <c r="H6725" s="7" t="s">
        <v>47</v>
      </c>
      <c r="I6725" s="42" t="s">
        <v>36</v>
      </c>
      <c r="J6725" s="42" t="s">
        <v>1707</v>
      </c>
      <c r="K6725" s="8" t="s">
        <v>25101</v>
      </c>
      <c r="L6725" s="7" t="s">
        <v>11229</v>
      </c>
      <c r="M6725" s="44">
        <v>258.8</v>
      </c>
      <c r="N6725" s="7">
        <v>1</v>
      </c>
      <c r="O6725" s="44">
        <v>258.8</v>
      </c>
      <c r="P6725" s="44">
        <v>105</v>
      </c>
      <c r="Q6725" s="44">
        <v>21.01</v>
      </c>
      <c r="R6725" s="44">
        <v>44</v>
      </c>
      <c r="S6725" s="44">
        <v>0</v>
      </c>
      <c r="T6725" s="44">
        <v>24.95</v>
      </c>
      <c r="U6725" s="44">
        <v>63.84</v>
      </c>
      <c r="V6725" s="49" t="s">
        <v>24432</v>
      </c>
      <c r="W6725" s="42" t="s">
        <v>34</v>
      </c>
      <c r="X6725" s="43">
        <v>122764650273</v>
      </c>
      <c r="Y6725" s="43">
        <v>45386265000</v>
      </c>
      <c r="Z6725" s="43" t="s">
        <v>7980</v>
      </c>
      <c r="AA6725" s="37" t="str">
        <f>VLOOKUP(J6725, sku!B:C, 2, FALSE)</f>
        <v>Travessa Volkswagen - Slim - - - Saveiro Cross - 2010 A 2024 - Preto</v>
      </c>
      <c r="AB6725" s="37" t="str">
        <f>VLOOKUP(J6725, sku!B:BM, 64, FALSE)</f>
        <v>Fabricação</v>
      </c>
      <c r="AC6725" s="37" t="str">
        <f>LEFT(pedidos[[#This Row],[SKU]],3)</f>
        <v>XVW</v>
      </c>
      <c r="AD6725" s="37" t="str" cm="1">
        <f t="array" aca="1" ref="AD6725" ca="1">IFERROR(
  INDEX(
    montadora[Montadora],
    MATCH(TRUE,LEFT(J7103,NÚCARACT(montadora[SKU Parcial]))=montadora[SKU Parcial],0)
  ),
  ""
)</f>
        <v/>
      </c>
    </row>
    <row r="6726" spans="1:30" x14ac:dyDescent="0.25">
      <c r="A6726" s="42" t="s">
        <v>25288</v>
      </c>
      <c r="B6726" s="42" t="s">
        <v>25289</v>
      </c>
      <c r="C6726" s="42" t="s">
        <v>25290</v>
      </c>
      <c r="D6726" s="42" t="s">
        <v>188</v>
      </c>
      <c r="E6726" s="42" t="s">
        <v>560</v>
      </c>
      <c r="F6726" s="42" t="s">
        <v>561</v>
      </c>
      <c r="G6726" s="42" t="s">
        <v>11227</v>
      </c>
      <c r="H6726" s="7" t="s">
        <v>47</v>
      </c>
      <c r="I6726" s="42" t="s">
        <v>31</v>
      </c>
      <c r="J6726" s="42" t="s">
        <v>562</v>
      </c>
      <c r="K6726" s="8" t="s">
        <v>25122</v>
      </c>
      <c r="L6726" s="7" t="s">
        <v>804</v>
      </c>
      <c r="M6726" s="44">
        <v>258.8</v>
      </c>
      <c r="N6726" s="7">
        <v>1</v>
      </c>
      <c r="O6726" s="44">
        <v>258.8</v>
      </c>
      <c r="P6726" s="44">
        <v>105</v>
      </c>
      <c r="Q6726" s="44">
        <v>21.01</v>
      </c>
      <c r="R6726" s="44">
        <v>44</v>
      </c>
      <c r="S6726" s="44">
        <v>0</v>
      </c>
      <c r="T6726" s="44">
        <v>24.95</v>
      </c>
      <c r="U6726" s="44">
        <v>63.84</v>
      </c>
      <c r="V6726" s="49" t="s">
        <v>24432</v>
      </c>
      <c r="W6726" s="42" t="s">
        <v>34</v>
      </c>
      <c r="X6726" s="43">
        <v>123527816026</v>
      </c>
      <c r="Y6726" s="43">
        <v>45394948001</v>
      </c>
      <c r="Z6726" s="43" t="s">
        <v>7980</v>
      </c>
      <c r="AA6726" s="37" t="str">
        <f>VLOOKUP(J6726, sku!B:C, 2, FALSE)</f>
        <v>Travessa Jeep - Slim - - - Renegade - 2016 A 2025 - Preto</v>
      </c>
      <c r="AB6726" s="37" t="str">
        <f>VLOOKUP(J6726, sku!B:BM, 64, FALSE)</f>
        <v>Fabricação</v>
      </c>
      <c r="AC6726" s="37" t="str">
        <f>LEFT(pedidos[[#This Row],[SKU]],3)</f>
        <v>XJP</v>
      </c>
      <c r="AD6726" s="37" t="str" cm="1">
        <f t="array" aca="1" ref="AD6726" ca="1">IFERROR(
  INDEX(
    montadora[Montadora],
    MATCH(TRUE,LEFT(J7104,NÚCARACT(montadora[SKU Parcial]))=montadora[SKU Parcial],0)
  ),
  ""
)</f>
        <v/>
      </c>
    </row>
    <row r="6727" spans="1:30" x14ac:dyDescent="0.25">
      <c r="A6727" s="42" t="s">
        <v>25291</v>
      </c>
      <c r="B6727" s="42" t="s">
        <v>36</v>
      </c>
      <c r="C6727" s="42" t="s">
        <v>25292</v>
      </c>
      <c r="D6727" s="42" t="s">
        <v>420</v>
      </c>
      <c r="E6727" s="42" t="s">
        <v>560</v>
      </c>
      <c r="F6727" s="42" t="s">
        <v>561</v>
      </c>
      <c r="G6727" s="42" t="s">
        <v>11227</v>
      </c>
      <c r="H6727" s="7" t="s">
        <v>47</v>
      </c>
      <c r="I6727" s="42" t="s">
        <v>31</v>
      </c>
      <c r="J6727" s="42" t="s">
        <v>562</v>
      </c>
      <c r="K6727" s="8" t="s">
        <v>25122</v>
      </c>
      <c r="L6727" s="7" t="s">
        <v>804</v>
      </c>
      <c r="M6727" s="44">
        <v>258.8</v>
      </c>
      <c r="N6727" s="7">
        <v>1</v>
      </c>
      <c r="O6727" s="44">
        <v>258.8</v>
      </c>
      <c r="P6727" s="44">
        <v>105</v>
      </c>
      <c r="Q6727" s="44">
        <v>21.01</v>
      </c>
      <c r="R6727" s="44">
        <v>44</v>
      </c>
      <c r="S6727" s="44">
        <v>0</v>
      </c>
      <c r="T6727" s="44">
        <v>24.95</v>
      </c>
      <c r="U6727" s="44">
        <v>63.84</v>
      </c>
      <c r="V6727" s="49" t="s">
        <v>24432</v>
      </c>
      <c r="W6727" s="42" t="s">
        <v>34</v>
      </c>
      <c r="X6727" s="43">
        <v>123550550484</v>
      </c>
      <c r="Y6727" s="43">
        <v>45396142059</v>
      </c>
      <c r="Z6727" s="43" t="s">
        <v>7980</v>
      </c>
      <c r="AA6727" s="37" t="str">
        <f>VLOOKUP(J6727, sku!B:C, 2, FALSE)</f>
        <v>Travessa Jeep - Slim - - - Renegade - 2016 A 2025 - Preto</v>
      </c>
      <c r="AB6727" s="37" t="str">
        <f>VLOOKUP(J6727, sku!B:BM, 64, FALSE)</f>
        <v>Fabricação</v>
      </c>
      <c r="AC6727" s="37" t="str">
        <f>LEFT(pedidos[[#This Row],[SKU]],3)</f>
        <v>XJP</v>
      </c>
      <c r="AD6727" s="37" t="str" cm="1">
        <f t="array" aca="1" ref="AD6727" ca="1">IFERROR(
  INDEX(
    montadora[Montadora],
    MATCH(TRUE,LEFT(J7105,NÚCARACT(montadora[SKU Parcial]))=montadora[SKU Parcial],0)
  ),
  ""
)</f>
        <v/>
      </c>
    </row>
    <row r="6728" spans="1:30" x14ac:dyDescent="0.25">
      <c r="A6728" s="42" t="s">
        <v>25293</v>
      </c>
      <c r="B6728" s="42" t="s">
        <v>25294</v>
      </c>
      <c r="C6728" s="42" t="s">
        <v>589</v>
      </c>
      <c r="D6728" s="42" t="s">
        <v>27</v>
      </c>
      <c r="E6728" s="42" t="s">
        <v>560</v>
      </c>
      <c r="F6728" s="42" t="s">
        <v>561</v>
      </c>
      <c r="G6728" s="42" t="s">
        <v>11227</v>
      </c>
      <c r="H6728" s="7" t="s">
        <v>47</v>
      </c>
      <c r="I6728" s="42" t="s">
        <v>31</v>
      </c>
      <c r="J6728" s="42" t="s">
        <v>562</v>
      </c>
      <c r="K6728" s="8" t="s">
        <v>25098</v>
      </c>
      <c r="L6728" s="7" t="s">
        <v>804</v>
      </c>
      <c r="M6728" s="44">
        <v>258.8</v>
      </c>
      <c r="N6728" s="7">
        <v>1</v>
      </c>
      <c r="O6728" s="44">
        <v>258.8</v>
      </c>
      <c r="P6728" s="44">
        <v>105</v>
      </c>
      <c r="Q6728" s="44">
        <v>21.01</v>
      </c>
      <c r="R6728" s="44">
        <v>44</v>
      </c>
      <c r="S6728" s="44">
        <v>0</v>
      </c>
      <c r="T6728" s="44">
        <v>24.95</v>
      </c>
      <c r="U6728" s="44">
        <v>63.84</v>
      </c>
      <c r="V6728" s="49" t="s">
        <v>24432</v>
      </c>
      <c r="W6728" s="42" t="s">
        <v>34</v>
      </c>
      <c r="X6728" s="43">
        <v>123050950089</v>
      </c>
      <c r="Y6728" s="43">
        <v>45398080816</v>
      </c>
      <c r="Z6728" s="43" t="s">
        <v>7980</v>
      </c>
      <c r="AA6728" s="37" t="str">
        <f>VLOOKUP(J6728, sku!B:C, 2, FALSE)</f>
        <v>Travessa Jeep - Slim - - - Renegade - 2016 A 2025 - Preto</v>
      </c>
      <c r="AB6728" s="37" t="str">
        <f>VLOOKUP(J6728, sku!B:BM, 64, FALSE)</f>
        <v>Fabricação</v>
      </c>
      <c r="AC6728" s="37" t="str">
        <f>LEFT(pedidos[[#This Row],[SKU]],3)</f>
        <v>XJP</v>
      </c>
      <c r="AD6728" s="37" t="str" cm="1">
        <f t="array" aca="1" ref="AD6728" ca="1">IFERROR(
  INDEX(
    montadora[Montadora],
    MATCH(TRUE,LEFT(J7106,NÚCARACT(montadora[SKU Parcial]))=montadora[SKU Parcial],0)
  ),
  ""
)</f>
        <v/>
      </c>
    </row>
    <row r="6729" spans="1:30" x14ac:dyDescent="0.25">
      <c r="A6729" s="42" t="s">
        <v>25295</v>
      </c>
      <c r="B6729" s="42" t="s">
        <v>25296</v>
      </c>
      <c r="C6729" s="42" t="s">
        <v>25297</v>
      </c>
      <c r="D6729" s="42" t="s">
        <v>658</v>
      </c>
      <c r="E6729" s="42" t="s">
        <v>554</v>
      </c>
      <c r="F6729" s="42" t="s">
        <v>555</v>
      </c>
      <c r="G6729" s="42" t="s">
        <v>11227</v>
      </c>
      <c r="H6729" s="7" t="s">
        <v>47</v>
      </c>
      <c r="I6729" s="42" t="s">
        <v>31</v>
      </c>
      <c r="J6729" s="42" t="s">
        <v>1574</v>
      </c>
      <c r="K6729" s="8" t="s">
        <v>25098</v>
      </c>
      <c r="L6729" s="7" t="s">
        <v>11229</v>
      </c>
      <c r="M6729" s="44">
        <v>258.8</v>
      </c>
      <c r="N6729" s="7">
        <v>1</v>
      </c>
      <c r="O6729" s="44">
        <v>258.8</v>
      </c>
      <c r="P6729" s="44">
        <v>105</v>
      </c>
      <c r="Q6729" s="44">
        <v>21.01</v>
      </c>
      <c r="R6729" s="44">
        <v>44</v>
      </c>
      <c r="S6729" s="44">
        <v>0</v>
      </c>
      <c r="T6729" s="44">
        <v>24.95</v>
      </c>
      <c r="U6729" s="44">
        <v>63.84</v>
      </c>
      <c r="V6729" s="49" t="s">
        <v>24432</v>
      </c>
      <c r="W6729" s="42" t="s">
        <v>34</v>
      </c>
      <c r="X6729" s="43">
        <v>123062791967</v>
      </c>
      <c r="Y6729" s="43">
        <v>45398576362</v>
      </c>
      <c r="Z6729" s="43" t="s">
        <v>7980</v>
      </c>
      <c r="AA6729" s="37" t="str">
        <f>VLOOKUP(J6729, sku!B:C, 2, FALSE)</f>
        <v>Travessa Fiat - Slim - - - Strada Endurance Freedom Volcano - 2020+ - Grafite</v>
      </c>
      <c r="AB6729" s="37" t="str">
        <f>VLOOKUP(J6729, sku!B:BM, 64, FALSE)</f>
        <v>Fabricação</v>
      </c>
      <c r="AC6729" s="37" t="str">
        <f>LEFT(pedidos[[#This Row],[SKU]],3)</f>
        <v>XFI</v>
      </c>
      <c r="AD6729" s="37" t="str" cm="1">
        <f t="array" aca="1" ref="AD6729" ca="1">IFERROR(
  INDEX(
    montadora[Montadora],
    MATCH(TRUE,LEFT(J7107,NÚCARACT(montadora[SKU Parcial]))=montadora[SKU Parcial],0)
  ),
  ""
)</f>
        <v/>
      </c>
    </row>
    <row r="6730" spans="1:30" x14ac:dyDescent="0.25">
      <c r="A6730" s="42" t="s">
        <v>25859</v>
      </c>
      <c r="B6730" s="42" t="s">
        <v>36</v>
      </c>
      <c r="C6730" s="42" t="s">
        <v>1068</v>
      </c>
      <c r="D6730" s="42" t="s">
        <v>420</v>
      </c>
      <c r="E6730" s="42" t="s">
        <v>560</v>
      </c>
      <c r="F6730" s="42" t="s">
        <v>561</v>
      </c>
      <c r="G6730" s="42" t="s">
        <v>11227</v>
      </c>
      <c r="H6730" s="7" t="s">
        <v>47</v>
      </c>
      <c r="I6730" s="42" t="s">
        <v>36</v>
      </c>
      <c r="J6730" s="42" t="s">
        <v>562</v>
      </c>
      <c r="K6730" s="8" t="s">
        <v>25098</v>
      </c>
      <c r="L6730" s="7" t="s">
        <v>804</v>
      </c>
      <c r="M6730" s="44">
        <v>258.8</v>
      </c>
      <c r="N6730" s="7">
        <v>1</v>
      </c>
      <c r="O6730" s="44">
        <v>258.8</v>
      </c>
      <c r="P6730" s="44">
        <v>105</v>
      </c>
      <c r="Q6730" s="44">
        <v>21.01</v>
      </c>
      <c r="R6730" s="44">
        <v>44</v>
      </c>
      <c r="S6730" s="44">
        <v>0</v>
      </c>
      <c r="T6730" s="44">
        <v>24.95</v>
      </c>
      <c r="U6730" s="44">
        <v>63.84</v>
      </c>
      <c r="V6730" s="49" t="s">
        <v>24432</v>
      </c>
      <c r="W6730" s="42" t="s">
        <v>34</v>
      </c>
      <c r="X6730" s="43">
        <v>123627676294</v>
      </c>
      <c r="Y6730" s="43">
        <v>45399954966</v>
      </c>
      <c r="Z6730" s="43" t="s">
        <v>7980</v>
      </c>
      <c r="AA6730" s="37" t="str">
        <f>VLOOKUP(J6730, sku!B:C, 2, FALSE)</f>
        <v>Travessa Jeep - Slim - - - Renegade - 2016 A 2025 - Preto</v>
      </c>
      <c r="AB6730" s="37" t="str">
        <f>VLOOKUP(J6730, sku!B:BM, 64, FALSE)</f>
        <v>Fabricação</v>
      </c>
      <c r="AC6730" s="37" t="str">
        <f>LEFT(pedidos[[#This Row],[SKU]],3)</f>
        <v>XJP</v>
      </c>
      <c r="AD6730" s="37" t="str" cm="1">
        <f t="array" aca="1" ref="AD6730" ca="1">IFERROR(
  INDEX(
    montadora[Montadora],
    MATCH(TRUE,LEFT(J7108,NÚCARACT(montadora[SKU Parcial]))=montadora[SKU Parcial],0)
  ),
  ""
)</f>
        <v/>
      </c>
    </row>
    <row r="6731" spans="1:30" x14ac:dyDescent="0.25">
      <c r="A6731" s="42" t="s">
        <v>25860</v>
      </c>
      <c r="B6731" s="42" t="s">
        <v>25861</v>
      </c>
      <c r="C6731" s="42" t="s">
        <v>3093</v>
      </c>
      <c r="D6731" s="42" t="s">
        <v>45</v>
      </c>
      <c r="E6731" s="42" t="s">
        <v>560</v>
      </c>
      <c r="F6731" s="42" t="s">
        <v>561</v>
      </c>
      <c r="G6731" s="42" t="s">
        <v>11227</v>
      </c>
      <c r="H6731" s="7" t="s">
        <v>47</v>
      </c>
      <c r="I6731" s="42" t="s">
        <v>36</v>
      </c>
      <c r="J6731" s="42" t="s">
        <v>562</v>
      </c>
      <c r="K6731" s="8" t="s">
        <v>25098</v>
      </c>
      <c r="L6731" s="7" t="s">
        <v>804</v>
      </c>
      <c r="M6731" s="44">
        <v>258.8</v>
      </c>
      <c r="N6731" s="7">
        <v>1</v>
      </c>
      <c r="O6731" s="44">
        <v>258.8</v>
      </c>
      <c r="P6731" s="44">
        <v>105</v>
      </c>
      <c r="Q6731" s="44">
        <v>21.01</v>
      </c>
      <c r="R6731" s="44">
        <v>44</v>
      </c>
      <c r="S6731" s="44">
        <v>0</v>
      </c>
      <c r="T6731" s="44">
        <v>24.95</v>
      </c>
      <c r="U6731" s="44">
        <v>63.84</v>
      </c>
      <c r="V6731" s="49" t="s">
        <v>24432</v>
      </c>
      <c r="W6731" s="42" t="s">
        <v>34</v>
      </c>
      <c r="X6731" s="43">
        <v>123644855362</v>
      </c>
      <c r="Y6731" s="43">
        <v>45400973138</v>
      </c>
      <c r="Z6731" s="43" t="s">
        <v>7980</v>
      </c>
      <c r="AA6731" s="37" t="str">
        <f>VLOOKUP(J6731, sku!B:C, 2, FALSE)</f>
        <v>Travessa Jeep - Slim - - - Renegade - 2016 A 2025 - Preto</v>
      </c>
      <c r="AB6731" s="37" t="str">
        <f>VLOOKUP(J6731, sku!B:BM, 64, FALSE)</f>
        <v>Fabricação</v>
      </c>
      <c r="AC6731" s="37" t="str">
        <f>LEFT(pedidos[[#This Row],[SKU]],3)</f>
        <v>XJP</v>
      </c>
      <c r="AD6731" s="37" t="str" cm="1">
        <f t="array" aca="1" ref="AD6731" ca="1">IFERROR(
  INDEX(
    montadora[Montadora],
    MATCH(TRUE,LEFT(J7109,NÚCARACT(montadora[SKU Parcial]))=montadora[SKU Parcial],0)
  ),
  ""
)</f>
        <v/>
      </c>
    </row>
    <row r="6732" spans="1:30" x14ac:dyDescent="0.25">
      <c r="A6732" s="42" t="s">
        <v>25862</v>
      </c>
      <c r="B6732" s="42" t="s">
        <v>25863</v>
      </c>
      <c r="C6732" s="42" t="s">
        <v>723</v>
      </c>
      <c r="D6732" s="42" t="s">
        <v>950</v>
      </c>
      <c r="E6732" s="42" t="s">
        <v>4822</v>
      </c>
      <c r="F6732" s="42" t="s">
        <v>2277</v>
      </c>
      <c r="G6732" s="42" t="s">
        <v>11227</v>
      </c>
      <c r="H6732" s="7" t="s">
        <v>47</v>
      </c>
      <c r="I6732" s="42" t="s">
        <v>31</v>
      </c>
      <c r="J6732" s="42" t="s">
        <v>2278</v>
      </c>
      <c r="K6732" s="8" t="s">
        <v>25098</v>
      </c>
      <c r="L6732" s="7" t="s">
        <v>11229</v>
      </c>
      <c r="M6732" s="44">
        <v>258.8</v>
      </c>
      <c r="N6732" s="7">
        <v>1</v>
      </c>
      <c r="O6732" s="44">
        <v>258.8</v>
      </c>
      <c r="P6732" s="44">
        <v>105</v>
      </c>
      <c r="Q6732" s="44">
        <v>21.01</v>
      </c>
      <c r="R6732" s="44">
        <v>44</v>
      </c>
      <c r="S6732" s="44">
        <v>0</v>
      </c>
      <c r="T6732" s="44">
        <v>24.95</v>
      </c>
      <c r="U6732" s="44">
        <v>63.84</v>
      </c>
      <c r="V6732" s="49" t="s">
        <v>24432</v>
      </c>
      <c r="W6732" s="42" t="s">
        <v>34</v>
      </c>
      <c r="X6732" s="43">
        <v>123689169712</v>
      </c>
      <c r="Y6732" s="43">
        <v>45403367096</v>
      </c>
      <c r="Z6732" s="43" t="s">
        <v>7980</v>
      </c>
      <c r="AA6732" s="37" t="str">
        <f>VLOOKUP(J6732, sku!B:C, 2, FALSE)</f>
        <v>Travessa Citroen - Slim - - - Cactus - 2018 A 2024 - Grafite</v>
      </c>
      <c r="AB6732" s="37" t="str">
        <f>VLOOKUP(J6732, sku!B:BM, 64, FALSE)</f>
        <v>Fabricação</v>
      </c>
      <c r="AC6732" s="37" t="str">
        <f>LEFT(pedidos[[#This Row],[SKU]],3)</f>
        <v>XCT</v>
      </c>
      <c r="AD6732" s="37" t="str" cm="1">
        <f t="array" aca="1" ref="AD6732" ca="1">IFERROR(
  INDEX(
    montadora[Montadora],
    MATCH(TRUE,LEFT(J7110,NÚCARACT(montadora[SKU Parcial]))=montadora[SKU Parcial],0)
  ),
  ""
)</f>
        <v/>
      </c>
    </row>
    <row r="6733" spans="1:30" x14ac:dyDescent="0.25">
      <c r="A6733" s="42" t="s">
        <v>25864</v>
      </c>
      <c r="B6733" s="42" t="s">
        <v>25865</v>
      </c>
      <c r="C6733" s="42" t="s">
        <v>374</v>
      </c>
      <c r="D6733" s="42" t="s">
        <v>319</v>
      </c>
      <c r="E6733" s="42" t="s">
        <v>560</v>
      </c>
      <c r="F6733" s="42" t="s">
        <v>561</v>
      </c>
      <c r="G6733" s="42" t="s">
        <v>11227</v>
      </c>
      <c r="H6733" s="7" t="s">
        <v>47</v>
      </c>
      <c r="I6733" s="42" t="s">
        <v>31</v>
      </c>
      <c r="J6733" s="42" t="s">
        <v>562</v>
      </c>
      <c r="K6733" s="8" t="s">
        <v>25549</v>
      </c>
      <c r="L6733" s="7" t="s">
        <v>804</v>
      </c>
      <c r="M6733" s="44">
        <v>258.8</v>
      </c>
      <c r="N6733" s="7">
        <v>1</v>
      </c>
      <c r="O6733" s="44">
        <v>258.8</v>
      </c>
      <c r="P6733" s="44">
        <v>105</v>
      </c>
      <c r="Q6733" s="44">
        <v>21.01</v>
      </c>
      <c r="R6733" s="44">
        <v>44</v>
      </c>
      <c r="S6733" s="44">
        <v>0</v>
      </c>
      <c r="T6733" s="44">
        <v>24.95</v>
      </c>
      <c r="U6733" s="44">
        <v>63.84</v>
      </c>
      <c r="V6733" s="49" t="s">
        <v>24432</v>
      </c>
      <c r="W6733" s="42" t="s">
        <v>34</v>
      </c>
      <c r="X6733" s="43">
        <v>123753090756</v>
      </c>
      <c r="Y6733" s="43">
        <v>45406179584</v>
      </c>
      <c r="Z6733" s="43" t="s">
        <v>7980</v>
      </c>
      <c r="AA6733" s="37" t="str">
        <f>VLOOKUP(J6733, sku!B:C, 2, FALSE)</f>
        <v>Travessa Jeep - Slim - - - Renegade - 2016 A 2025 - Preto</v>
      </c>
      <c r="AB6733" s="37" t="str">
        <f>VLOOKUP(J6733, sku!B:BM, 64, FALSE)</f>
        <v>Fabricação</v>
      </c>
      <c r="AC6733" s="37" t="str">
        <f>LEFT(pedidos[[#This Row],[SKU]],3)</f>
        <v>XJP</v>
      </c>
      <c r="AD6733" s="37" t="str" cm="1">
        <f t="array" aca="1" ref="AD6733" ca="1">IFERROR(
  INDEX(
    montadora[Montadora],
    MATCH(TRUE,LEFT(J7111,NÚCARACT(montadora[SKU Parcial]))=montadora[SKU Parcial],0)
  ),
  ""
)</f>
        <v/>
      </c>
    </row>
    <row r="6734" spans="1:30" x14ac:dyDescent="0.25">
      <c r="A6734" s="42" t="s">
        <v>25866</v>
      </c>
      <c r="B6734" s="42" t="s">
        <v>25867</v>
      </c>
      <c r="C6734" s="42" t="s">
        <v>25868</v>
      </c>
      <c r="D6734" s="42" t="s">
        <v>27</v>
      </c>
      <c r="E6734" s="42" t="s">
        <v>560</v>
      </c>
      <c r="F6734" s="42" t="s">
        <v>561</v>
      </c>
      <c r="G6734" s="42" t="s">
        <v>11227</v>
      </c>
      <c r="H6734" s="7" t="s">
        <v>47</v>
      </c>
      <c r="I6734" s="42" t="s">
        <v>36</v>
      </c>
      <c r="J6734" s="42" t="s">
        <v>562</v>
      </c>
      <c r="K6734" s="8" t="s">
        <v>25549</v>
      </c>
      <c r="L6734" s="7" t="s">
        <v>804</v>
      </c>
      <c r="M6734" s="44">
        <v>258.8</v>
      </c>
      <c r="N6734" s="7">
        <v>1</v>
      </c>
      <c r="O6734" s="44">
        <v>258.8</v>
      </c>
      <c r="P6734" s="44">
        <v>105</v>
      </c>
      <c r="Q6734" s="44">
        <v>21.01</v>
      </c>
      <c r="R6734" s="44">
        <v>44</v>
      </c>
      <c r="S6734" s="44">
        <v>0</v>
      </c>
      <c r="T6734" s="44">
        <v>24.95</v>
      </c>
      <c r="U6734" s="44">
        <v>63.84</v>
      </c>
      <c r="V6734" s="49" t="s">
        <v>24432</v>
      </c>
      <c r="W6734" s="42" t="s">
        <v>34</v>
      </c>
      <c r="X6734" s="43">
        <v>123235038245</v>
      </c>
      <c r="Y6734" s="43">
        <v>45407251223</v>
      </c>
      <c r="Z6734" s="43" t="s">
        <v>7980</v>
      </c>
      <c r="AA6734" s="37" t="str">
        <f>VLOOKUP(J6734, sku!B:C, 2, FALSE)</f>
        <v>Travessa Jeep - Slim - - - Renegade - 2016 A 2025 - Preto</v>
      </c>
      <c r="AB6734" s="37" t="str">
        <f>VLOOKUP(J6734, sku!B:BM, 64, FALSE)</f>
        <v>Fabricação</v>
      </c>
      <c r="AC6734" s="37" t="str">
        <f>LEFT(pedidos[[#This Row],[SKU]],3)</f>
        <v>XJP</v>
      </c>
      <c r="AD6734" s="37" t="str" cm="1">
        <f t="array" aca="1" ref="AD6734" ca="1">IFERROR(
  INDEX(
    montadora[Montadora],
    MATCH(TRUE,LEFT(J7112,NÚCARACT(montadora[SKU Parcial]))=montadora[SKU Parcial],0)
  ),
  ""
)</f>
        <v/>
      </c>
    </row>
    <row r="6735" spans="1:30" x14ac:dyDescent="0.25">
      <c r="A6735" s="42" t="s">
        <v>25869</v>
      </c>
      <c r="B6735" s="42" t="s">
        <v>25870</v>
      </c>
      <c r="C6735" s="42" t="s">
        <v>25871</v>
      </c>
      <c r="D6735" s="42" t="s">
        <v>534</v>
      </c>
      <c r="E6735" s="42" t="s">
        <v>560</v>
      </c>
      <c r="F6735" s="42" t="s">
        <v>561</v>
      </c>
      <c r="G6735" s="42" t="s">
        <v>11227</v>
      </c>
      <c r="H6735" s="7" t="s">
        <v>47</v>
      </c>
      <c r="I6735" s="42" t="s">
        <v>31</v>
      </c>
      <c r="J6735" s="42" t="s">
        <v>562</v>
      </c>
      <c r="K6735" s="8" t="s">
        <v>25549</v>
      </c>
      <c r="L6735" s="7" t="s">
        <v>804</v>
      </c>
      <c r="M6735" s="44">
        <v>258.8</v>
      </c>
      <c r="N6735" s="7">
        <v>1</v>
      </c>
      <c r="O6735" s="44">
        <v>258.8</v>
      </c>
      <c r="P6735" s="44">
        <v>105</v>
      </c>
      <c r="Q6735" s="44">
        <v>21.01</v>
      </c>
      <c r="R6735" s="44">
        <v>44</v>
      </c>
      <c r="S6735" s="44">
        <v>0</v>
      </c>
      <c r="T6735" s="44">
        <v>24.95</v>
      </c>
      <c r="U6735" s="44">
        <v>63.84</v>
      </c>
      <c r="V6735" s="49" t="s">
        <v>24432</v>
      </c>
      <c r="W6735" s="42" t="s">
        <v>34</v>
      </c>
      <c r="X6735" s="43">
        <v>123796212430</v>
      </c>
      <c r="Y6735" s="43">
        <v>45408553228</v>
      </c>
      <c r="Z6735" s="43" t="s">
        <v>7980</v>
      </c>
      <c r="AA6735" s="37" t="str">
        <f>VLOOKUP(J6735, sku!B:C, 2, FALSE)</f>
        <v>Travessa Jeep - Slim - - - Renegade - 2016 A 2025 - Preto</v>
      </c>
      <c r="AB6735" s="37" t="str">
        <f>VLOOKUP(J6735, sku!B:BM, 64, FALSE)</f>
        <v>Fabricação</v>
      </c>
      <c r="AC6735" s="37" t="str">
        <f>LEFT(pedidos[[#This Row],[SKU]],3)</f>
        <v>XJP</v>
      </c>
      <c r="AD6735" s="37" t="str" cm="1">
        <f t="array" aca="1" ref="AD6735" ca="1">IFERROR(
  INDEX(
    montadora[Montadora],
    MATCH(TRUE,LEFT(J7113,NÚCARACT(montadora[SKU Parcial]))=montadora[SKU Parcial],0)
  ),
  ""
)</f>
        <v/>
      </c>
    </row>
    <row r="6736" spans="1:30" x14ac:dyDescent="0.25">
      <c r="A6736" s="42" t="s">
        <v>25872</v>
      </c>
      <c r="B6736" s="42" t="s">
        <v>25873</v>
      </c>
      <c r="C6736" s="42" t="s">
        <v>5937</v>
      </c>
      <c r="D6736" s="42" t="s">
        <v>27</v>
      </c>
      <c r="E6736" s="42" t="s">
        <v>560</v>
      </c>
      <c r="F6736" s="42" t="s">
        <v>561</v>
      </c>
      <c r="G6736" s="42" t="s">
        <v>11227</v>
      </c>
      <c r="H6736" s="7" t="s">
        <v>47</v>
      </c>
      <c r="I6736" s="42" t="s">
        <v>36</v>
      </c>
      <c r="J6736" s="42" t="s">
        <v>562</v>
      </c>
      <c r="K6736" s="8" t="s">
        <v>25549</v>
      </c>
      <c r="L6736" s="7" t="s">
        <v>804</v>
      </c>
      <c r="M6736" s="44">
        <v>258.8</v>
      </c>
      <c r="N6736" s="7">
        <v>1</v>
      </c>
      <c r="O6736" s="44">
        <v>258.8</v>
      </c>
      <c r="P6736" s="44">
        <v>105</v>
      </c>
      <c r="Q6736" s="44">
        <v>21.01</v>
      </c>
      <c r="R6736" s="44">
        <v>44</v>
      </c>
      <c r="S6736" s="44">
        <v>0</v>
      </c>
      <c r="T6736" s="44">
        <v>24.95</v>
      </c>
      <c r="U6736" s="44">
        <v>63.84</v>
      </c>
      <c r="V6736" s="49" t="s">
        <v>24432</v>
      </c>
      <c r="W6736" s="42" t="s">
        <v>34</v>
      </c>
      <c r="X6736" s="43">
        <v>123798931046</v>
      </c>
      <c r="Y6736" s="43">
        <v>45408697158</v>
      </c>
      <c r="Z6736" s="43" t="s">
        <v>7980</v>
      </c>
      <c r="AA6736" s="37" t="str">
        <f>VLOOKUP(J6736, sku!B:C, 2, FALSE)</f>
        <v>Travessa Jeep - Slim - - - Renegade - 2016 A 2025 - Preto</v>
      </c>
      <c r="AB6736" s="37" t="str">
        <f>VLOOKUP(J6736, sku!B:BM, 64, FALSE)</f>
        <v>Fabricação</v>
      </c>
      <c r="AC6736" s="37" t="str">
        <f>LEFT(pedidos[[#This Row],[SKU]],3)</f>
        <v>XJP</v>
      </c>
      <c r="AD6736" s="37" t="str" cm="1">
        <f t="array" aca="1" ref="AD6736" ca="1">IFERROR(
  INDEX(
    montadora[Montadora],
    MATCH(TRUE,LEFT(J7114,NÚCARACT(montadora[SKU Parcial]))=montadora[SKU Parcial],0)
  ),
  ""
)</f>
        <v/>
      </c>
    </row>
    <row r="6737" spans="1:30" x14ac:dyDescent="0.25">
      <c r="A6737" s="42" t="s">
        <v>25874</v>
      </c>
      <c r="B6737" s="42" t="s">
        <v>25875</v>
      </c>
      <c r="C6737" s="42" t="s">
        <v>23807</v>
      </c>
      <c r="D6737" s="42" t="s">
        <v>27</v>
      </c>
      <c r="E6737" s="42" t="s">
        <v>2044</v>
      </c>
      <c r="F6737" s="42" t="s">
        <v>561</v>
      </c>
      <c r="G6737" s="42" t="s">
        <v>11227</v>
      </c>
      <c r="H6737" s="7" t="s">
        <v>47</v>
      </c>
      <c r="I6737" s="42" t="s">
        <v>31</v>
      </c>
      <c r="J6737" s="42" t="s">
        <v>562</v>
      </c>
      <c r="K6737" s="8" t="s">
        <v>25539</v>
      </c>
      <c r="L6737" s="7" t="s">
        <v>11229</v>
      </c>
      <c r="M6737" s="44">
        <v>258.8</v>
      </c>
      <c r="N6737" s="7">
        <v>1</v>
      </c>
      <c r="O6737" s="44">
        <v>258.8</v>
      </c>
      <c r="P6737" s="44">
        <v>105</v>
      </c>
      <c r="Q6737" s="44">
        <v>21.01</v>
      </c>
      <c r="R6737" s="44">
        <v>44</v>
      </c>
      <c r="S6737" s="44">
        <v>0</v>
      </c>
      <c r="T6737" s="44">
        <v>24.95</v>
      </c>
      <c r="U6737" s="44">
        <v>63.84</v>
      </c>
      <c r="V6737" s="49" t="s">
        <v>24432</v>
      </c>
      <c r="W6737" s="42" t="s">
        <v>34</v>
      </c>
      <c r="X6737" s="43">
        <v>123856261120</v>
      </c>
      <c r="Y6737" s="43">
        <v>45411076798</v>
      </c>
      <c r="Z6737" s="43" t="s">
        <v>7980</v>
      </c>
      <c r="AA6737" s="37" t="str">
        <f>VLOOKUP(J6737, sku!B:C, 2, FALSE)</f>
        <v>Travessa Jeep - Slim - - - Renegade - 2016 A 2025 - Preto</v>
      </c>
      <c r="AB6737" s="37" t="str">
        <f>VLOOKUP(J6737, sku!B:BM, 64, FALSE)</f>
        <v>Fabricação</v>
      </c>
      <c r="AC6737" s="37" t="str">
        <f>LEFT(pedidos[[#This Row],[SKU]],3)</f>
        <v>XJP</v>
      </c>
      <c r="AD6737" s="37" t="str" cm="1">
        <f t="array" aca="1" ref="AD6737" ca="1">IFERROR(
  INDEX(
    montadora[Montadora],
    MATCH(TRUE,LEFT(J7115,NÚCARACT(montadora[SKU Parcial]))=montadora[SKU Parcial],0)
  ),
  ""
)</f>
        <v/>
      </c>
    </row>
    <row r="6738" spans="1:30" x14ac:dyDescent="0.25">
      <c r="A6738" s="42" t="s">
        <v>25876</v>
      </c>
      <c r="B6738" s="42" t="s">
        <v>25877</v>
      </c>
      <c r="C6738" s="42" t="s">
        <v>25878</v>
      </c>
      <c r="D6738" s="42" t="s">
        <v>27</v>
      </c>
      <c r="E6738" s="42" t="s">
        <v>560</v>
      </c>
      <c r="F6738" s="42" t="s">
        <v>561</v>
      </c>
      <c r="G6738" s="42" t="s">
        <v>11227</v>
      </c>
      <c r="H6738" s="7" t="s">
        <v>47</v>
      </c>
      <c r="I6738" s="42" t="s">
        <v>31</v>
      </c>
      <c r="J6738" s="42" t="s">
        <v>562</v>
      </c>
      <c r="K6738" s="8" t="s">
        <v>25539</v>
      </c>
      <c r="L6738" s="7" t="s">
        <v>804</v>
      </c>
      <c r="M6738" s="44">
        <v>258.8</v>
      </c>
      <c r="N6738" s="7">
        <v>1</v>
      </c>
      <c r="O6738" s="44">
        <v>258.8</v>
      </c>
      <c r="P6738" s="44">
        <v>105</v>
      </c>
      <c r="Q6738" s="44">
        <v>21.01</v>
      </c>
      <c r="R6738" s="44">
        <v>44</v>
      </c>
      <c r="S6738" s="44">
        <v>0</v>
      </c>
      <c r="T6738" s="44">
        <v>24.95</v>
      </c>
      <c r="U6738" s="44">
        <v>63.84</v>
      </c>
      <c r="V6738" s="49" t="s">
        <v>24432</v>
      </c>
      <c r="W6738" s="42" t="s">
        <v>89</v>
      </c>
      <c r="X6738" s="43">
        <v>123333970163</v>
      </c>
      <c r="Y6738" s="43">
        <v>45411969806</v>
      </c>
      <c r="Z6738" s="43" t="s">
        <v>7980</v>
      </c>
      <c r="AA6738" s="37" t="str">
        <f>VLOOKUP(J6738, sku!B:C, 2, FALSE)</f>
        <v>Travessa Jeep - Slim - - - Renegade - 2016 A 2025 - Preto</v>
      </c>
      <c r="AB6738" s="37" t="str">
        <f>VLOOKUP(J6738, sku!B:BM, 64, FALSE)</f>
        <v>Fabricação</v>
      </c>
      <c r="AC6738" s="37" t="str">
        <f>LEFT(pedidos[[#This Row],[SKU]],3)</f>
        <v>XJP</v>
      </c>
      <c r="AD6738" s="37" t="str" cm="1">
        <f t="array" aca="1" ref="AD6738" ca="1">IFERROR(
  INDEX(
    montadora[Montadora],
    MATCH(TRUE,LEFT(J7116,NÚCARACT(montadora[SKU Parcial]))=montadora[SKU Parcial],0)
  ),
  ""
)</f>
        <v/>
      </c>
    </row>
    <row r="6739" spans="1:30" x14ac:dyDescent="0.25">
      <c r="A6739" s="42" t="s">
        <v>25879</v>
      </c>
      <c r="B6739" s="42" t="s">
        <v>36</v>
      </c>
      <c r="C6739" s="42" t="s">
        <v>194</v>
      </c>
      <c r="D6739" s="42" t="s">
        <v>27</v>
      </c>
      <c r="E6739" s="42" t="s">
        <v>560</v>
      </c>
      <c r="F6739" s="42" t="s">
        <v>561</v>
      </c>
      <c r="G6739" s="42" t="s">
        <v>11227</v>
      </c>
      <c r="H6739" s="7" t="s">
        <v>47</v>
      </c>
      <c r="I6739" s="42" t="s">
        <v>36</v>
      </c>
      <c r="J6739" s="42" t="s">
        <v>562</v>
      </c>
      <c r="K6739" s="8" t="s">
        <v>25539</v>
      </c>
      <c r="L6739" s="7" t="s">
        <v>804</v>
      </c>
      <c r="M6739" s="44">
        <v>258.8</v>
      </c>
      <c r="N6739" s="7">
        <v>1</v>
      </c>
      <c r="O6739" s="44">
        <v>258.8</v>
      </c>
      <c r="P6739" s="44">
        <v>105</v>
      </c>
      <c r="Q6739" s="44">
        <v>21.01</v>
      </c>
      <c r="R6739" s="44">
        <v>44</v>
      </c>
      <c r="S6739" s="44">
        <v>0</v>
      </c>
      <c r="T6739" s="44">
        <v>24.95</v>
      </c>
      <c r="U6739" s="44">
        <v>63.84</v>
      </c>
      <c r="V6739" s="49" t="s">
        <v>24432</v>
      </c>
      <c r="W6739" s="42" t="s">
        <v>34</v>
      </c>
      <c r="X6739" s="43">
        <v>123334787009</v>
      </c>
      <c r="Y6739" s="43">
        <v>45411779343</v>
      </c>
      <c r="Z6739" s="43" t="s">
        <v>7980</v>
      </c>
      <c r="AA6739" s="37" t="str">
        <f>VLOOKUP(J6739, sku!B:C, 2, FALSE)</f>
        <v>Travessa Jeep - Slim - - - Renegade - 2016 A 2025 - Preto</v>
      </c>
      <c r="AB6739" s="37" t="str">
        <f>VLOOKUP(J6739, sku!B:BM, 64, FALSE)</f>
        <v>Fabricação</v>
      </c>
      <c r="AC6739" s="37" t="str">
        <f>LEFT(pedidos[[#This Row],[SKU]],3)</f>
        <v>XJP</v>
      </c>
      <c r="AD6739" s="37" t="str" cm="1">
        <f t="array" aca="1" ref="AD6739" ca="1">IFERROR(
  INDEX(
    montadora[Montadora],
    MATCH(TRUE,LEFT(J7117,NÚCARACT(montadora[SKU Parcial]))=montadora[SKU Parcial],0)
  ),
  ""
)</f>
        <v/>
      </c>
    </row>
    <row r="6740" spans="1:30" x14ac:dyDescent="0.25">
      <c r="A6740" s="42" t="s">
        <v>25880</v>
      </c>
      <c r="B6740" s="42" t="s">
        <v>25881</v>
      </c>
      <c r="C6740" s="42" t="s">
        <v>207</v>
      </c>
      <c r="D6740" s="42" t="s">
        <v>5391</v>
      </c>
      <c r="E6740" s="42" t="s">
        <v>554</v>
      </c>
      <c r="F6740" s="42" t="s">
        <v>555</v>
      </c>
      <c r="G6740" s="42" t="s">
        <v>11227</v>
      </c>
      <c r="H6740" s="7" t="s">
        <v>47</v>
      </c>
      <c r="I6740" s="42" t="s">
        <v>31</v>
      </c>
      <c r="J6740" s="42" t="s">
        <v>7531</v>
      </c>
      <c r="K6740" s="8" t="s">
        <v>25539</v>
      </c>
      <c r="L6740" s="7" t="s">
        <v>11229</v>
      </c>
      <c r="M6740" s="44">
        <v>258.8</v>
      </c>
      <c r="N6740" s="7">
        <v>1</v>
      </c>
      <c r="O6740" s="44">
        <v>258.8</v>
      </c>
      <c r="P6740" s="44">
        <v>105</v>
      </c>
      <c r="Q6740" s="44">
        <v>21.01</v>
      </c>
      <c r="R6740" s="44">
        <v>44</v>
      </c>
      <c r="S6740" s="44">
        <v>0</v>
      </c>
      <c r="T6740" s="44">
        <v>24.95</v>
      </c>
      <c r="U6740" s="44">
        <v>63.84</v>
      </c>
      <c r="V6740" s="49" t="s">
        <v>24432</v>
      </c>
      <c r="W6740" s="42" t="s">
        <v>34</v>
      </c>
      <c r="X6740" s="43">
        <v>123344938315</v>
      </c>
      <c r="Y6740" s="43">
        <v>45412628714</v>
      </c>
      <c r="Z6740" s="43" t="s">
        <v>7980</v>
      </c>
      <c r="AA6740" s="37" t="str">
        <f>VLOOKUP(J6740, sku!B:C, 2, FALSE)</f>
        <v>Travessa Fiat - Slim - - - Mobi Way - 2016 A 2021 - Grafite</v>
      </c>
      <c r="AB6740" s="37" t="str">
        <f>VLOOKUP(J6740, sku!B:BM, 64, FALSE)</f>
        <v>Fabricação</v>
      </c>
      <c r="AC6740" s="37" t="str">
        <f>LEFT(pedidos[[#This Row],[SKU]],3)</f>
        <v>XFI</v>
      </c>
      <c r="AD6740" s="37" t="str" cm="1">
        <f t="array" aca="1" ref="AD6740" ca="1">IFERROR(
  INDEX(
    montadora[Montadora],
    MATCH(TRUE,LEFT(J7118,NÚCARACT(montadora[SKU Parcial]))=montadora[SKU Parcial],0)
  ),
  ""
)</f>
        <v/>
      </c>
    </row>
    <row r="6741" spans="1:30" x14ac:dyDescent="0.25">
      <c r="A6741" s="42" t="s">
        <v>25882</v>
      </c>
      <c r="B6741" s="42" t="s">
        <v>25883</v>
      </c>
      <c r="C6741" s="42" t="s">
        <v>25884</v>
      </c>
      <c r="D6741" s="42" t="s">
        <v>38</v>
      </c>
      <c r="E6741" s="42" t="s">
        <v>2044</v>
      </c>
      <c r="F6741" s="42" t="s">
        <v>561</v>
      </c>
      <c r="G6741" s="42" t="s">
        <v>11227</v>
      </c>
      <c r="H6741" s="7" t="s">
        <v>47</v>
      </c>
      <c r="I6741" s="42" t="s">
        <v>31</v>
      </c>
      <c r="J6741" s="42" t="s">
        <v>2045</v>
      </c>
      <c r="K6741" s="8" t="s">
        <v>25539</v>
      </c>
      <c r="L6741" s="7" t="s">
        <v>11229</v>
      </c>
      <c r="M6741" s="44">
        <v>258.8</v>
      </c>
      <c r="N6741" s="7">
        <v>1</v>
      </c>
      <c r="O6741" s="44">
        <v>258.8</v>
      </c>
      <c r="P6741" s="44">
        <v>105</v>
      </c>
      <c r="Q6741" s="44">
        <v>21.01</v>
      </c>
      <c r="R6741" s="44">
        <v>44</v>
      </c>
      <c r="S6741" s="44">
        <v>0</v>
      </c>
      <c r="T6741" s="44">
        <v>24.95</v>
      </c>
      <c r="U6741" s="44">
        <v>63.84</v>
      </c>
      <c r="V6741" s="49" t="s">
        <v>24432</v>
      </c>
      <c r="W6741" s="42" t="s">
        <v>34</v>
      </c>
      <c r="X6741" s="43">
        <v>123345819777</v>
      </c>
      <c r="Y6741" s="43">
        <v>45412704430</v>
      </c>
      <c r="Z6741" s="43" t="s">
        <v>7980</v>
      </c>
      <c r="AA6741" s="37" t="str">
        <f>VLOOKUP(J6741, sku!B:C, 2, FALSE)</f>
        <v>Travessa Jeep - Slim - - - Renegade - 2016 A 2025 - Grafite</v>
      </c>
      <c r="AB6741" s="37" t="str">
        <f>VLOOKUP(J6741, sku!B:BM, 64, FALSE)</f>
        <v>Fabricação</v>
      </c>
      <c r="AC6741" s="37" t="str">
        <f>LEFT(pedidos[[#This Row],[SKU]],3)</f>
        <v>XJP</v>
      </c>
      <c r="AD6741" s="37" t="str" cm="1">
        <f t="array" aca="1" ref="AD6741" ca="1">IFERROR(
  INDEX(
    montadora[Montadora],
    MATCH(TRUE,LEFT(J7119,NÚCARACT(montadora[SKU Parcial]))=montadora[SKU Parcial],0)
  ),
  ""
)</f>
        <v/>
      </c>
    </row>
    <row r="6742" spans="1:30" x14ac:dyDescent="0.25">
      <c r="A6742" s="42" t="s">
        <v>25885</v>
      </c>
      <c r="B6742" s="42" t="s">
        <v>36</v>
      </c>
      <c r="C6742" s="42" t="s">
        <v>3457</v>
      </c>
      <c r="D6742" s="42" t="s">
        <v>950</v>
      </c>
      <c r="E6742" s="42" t="s">
        <v>2234</v>
      </c>
      <c r="F6742" s="42" t="s">
        <v>2235</v>
      </c>
      <c r="G6742" s="42" t="s">
        <v>11227</v>
      </c>
      <c r="H6742" s="7" t="s">
        <v>47</v>
      </c>
      <c r="I6742" s="42" t="s">
        <v>36</v>
      </c>
      <c r="J6742" s="42" t="s">
        <v>6202</v>
      </c>
      <c r="K6742" s="8" t="s">
        <v>25539</v>
      </c>
      <c r="L6742" s="7" t="s">
        <v>11229</v>
      </c>
      <c r="M6742" s="44">
        <v>258.8</v>
      </c>
      <c r="N6742" s="7">
        <v>1</v>
      </c>
      <c r="O6742" s="44">
        <v>258.8</v>
      </c>
      <c r="P6742" s="44">
        <v>105</v>
      </c>
      <c r="Q6742" s="44">
        <v>21.01</v>
      </c>
      <c r="R6742" s="44">
        <v>44</v>
      </c>
      <c r="S6742" s="44">
        <v>0</v>
      </c>
      <c r="T6742" s="44">
        <v>24.95</v>
      </c>
      <c r="U6742" s="44">
        <v>63.84</v>
      </c>
      <c r="V6742" s="49" t="s">
        <v>24432</v>
      </c>
      <c r="W6742" s="42" t="s">
        <v>34</v>
      </c>
      <c r="X6742" s="43">
        <v>123896512536</v>
      </c>
      <c r="Y6742" s="43">
        <v>45413410478</v>
      </c>
      <c r="Z6742" s="43" t="s">
        <v>7980</v>
      </c>
      <c r="AA6742" s="37" t="str">
        <f>VLOOKUP(J6742, sku!B:C, 2, FALSE)</f>
        <v>Travessa Renault - Slim - - - Sandero Stepway G2 - 2015+ - Grafite</v>
      </c>
      <c r="AB6742" s="37" t="str">
        <f>VLOOKUP(J6742, sku!B:BM, 64, FALSE)</f>
        <v>Fabricação</v>
      </c>
      <c r="AC6742" s="37" t="str">
        <f>LEFT(pedidos[[#This Row],[SKU]],3)</f>
        <v>XRE</v>
      </c>
      <c r="AD6742" s="37" t="str" cm="1">
        <f t="array" aca="1" ref="AD6742" ca="1">IFERROR(
  INDEX(
    montadora[Montadora],
    MATCH(TRUE,LEFT(J7120,NÚCARACT(montadora[SKU Parcial]))=montadora[SKU Parcial],0)
  ),
  ""
)</f>
        <v/>
      </c>
    </row>
    <row r="6743" spans="1:30" x14ac:dyDescent="0.25">
      <c r="A6743" s="42" t="s">
        <v>25886</v>
      </c>
      <c r="B6743" s="42" t="s">
        <v>36</v>
      </c>
      <c r="C6743" s="42" t="s">
        <v>1663</v>
      </c>
      <c r="D6743" s="42" t="s">
        <v>191</v>
      </c>
      <c r="E6743" s="42" t="s">
        <v>2040</v>
      </c>
      <c r="F6743" s="42" t="s">
        <v>1706</v>
      </c>
      <c r="G6743" s="42" t="s">
        <v>11227</v>
      </c>
      <c r="H6743" s="7" t="s">
        <v>47</v>
      </c>
      <c r="I6743" s="42" t="s">
        <v>31</v>
      </c>
      <c r="J6743" s="42" t="s">
        <v>1707</v>
      </c>
      <c r="K6743" s="8" t="s">
        <v>25539</v>
      </c>
      <c r="L6743" s="7" t="s">
        <v>11229</v>
      </c>
      <c r="M6743" s="44">
        <v>258.8</v>
      </c>
      <c r="N6743" s="7">
        <v>1</v>
      </c>
      <c r="O6743" s="44">
        <v>258.8</v>
      </c>
      <c r="P6743" s="44">
        <v>105</v>
      </c>
      <c r="Q6743" s="44">
        <v>21.01</v>
      </c>
      <c r="R6743" s="44">
        <v>44</v>
      </c>
      <c r="S6743" s="44">
        <v>0</v>
      </c>
      <c r="T6743" s="44">
        <v>24.95</v>
      </c>
      <c r="U6743" s="44">
        <v>63.84</v>
      </c>
      <c r="V6743" s="49" t="s">
        <v>24432</v>
      </c>
      <c r="W6743" s="42" t="s">
        <v>34</v>
      </c>
      <c r="X6743" s="43">
        <v>123933789364</v>
      </c>
      <c r="Y6743" s="43">
        <v>45415262104</v>
      </c>
      <c r="Z6743" s="43" t="s">
        <v>7980</v>
      </c>
      <c r="AA6743" s="37" t="str">
        <f>VLOOKUP(J6743, sku!B:C, 2, FALSE)</f>
        <v>Travessa Volkswagen - Slim - - - Saveiro Cross - 2010 A 2024 - Preto</v>
      </c>
      <c r="AB6743" s="37" t="str">
        <f>VLOOKUP(J6743, sku!B:BM, 64, FALSE)</f>
        <v>Fabricação</v>
      </c>
      <c r="AC6743" s="37" t="str">
        <f>LEFT(pedidos[[#This Row],[SKU]],3)</f>
        <v>XVW</v>
      </c>
      <c r="AD6743" s="37" t="str" cm="1">
        <f t="array" aca="1" ref="AD6743" ca="1">IFERROR(
  INDEX(
    montadora[Montadora],
    MATCH(TRUE,LEFT(J7121,NÚCARACT(montadora[SKU Parcial]))=montadora[SKU Parcial],0)
  ),
  ""
)</f>
        <v/>
      </c>
    </row>
    <row r="6744" spans="1:30" x14ac:dyDescent="0.25">
      <c r="A6744" s="42" t="s">
        <v>25887</v>
      </c>
      <c r="B6744" s="42" t="s">
        <v>25888</v>
      </c>
      <c r="C6744" s="42" t="s">
        <v>25889</v>
      </c>
      <c r="D6744" s="42" t="s">
        <v>138</v>
      </c>
      <c r="E6744" s="42" t="s">
        <v>560</v>
      </c>
      <c r="F6744" s="42" t="s">
        <v>561</v>
      </c>
      <c r="G6744" s="42" t="s">
        <v>11227</v>
      </c>
      <c r="H6744" s="7" t="s">
        <v>47</v>
      </c>
      <c r="I6744" s="42" t="s">
        <v>31</v>
      </c>
      <c r="J6744" s="42" t="s">
        <v>562</v>
      </c>
      <c r="K6744" s="8" t="s">
        <v>25535</v>
      </c>
      <c r="L6744" s="7" t="s">
        <v>804</v>
      </c>
      <c r="M6744" s="44">
        <v>258.8</v>
      </c>
      <c r="N6744" s="7">
        <v>1</v>
      </c>
      <c r="O6744" s="44">
        <v>258.8</v>
      </c>
      <c r="P6744" s="44">
        <v>105</v>
      </c>
      <c r="Q6744" s="44">
        <v>21.01</v>
      </c>
      <c r="R6744" s="44">
        <v>44</v>
      </c>
      <c r="S6744" s="44">
        <v>0</v>
      </c>
      <c r="T6744" s="44">
        <v>24.95</v>
      </c>
      <c r="U6744" s="44">
        <v>63.84</v>
      </c>
      <c r="V6744" s="49" t="s">
        <v>24432</v>
      </c>
      <c r="W6744" s="42" t="s">
        <v>34</v>
      </c>
      <c r="X6744" s="43">
        <v>123967638016</v>
      </c>
      <c r="Y6744" s="43">
        <v>45416434961</v>
      </c>
      <c r="Z6744" s="43" t="s">
        <v>7980</v>
      </c>
      <c r="AA6744" s="37" t="str">
        <f>VLOOKUP(J6744, sku!B:C, 2, FALSE)</f>
        <v>Travessa Jeep - Slim - - - Renegade - 2016 A 2025 - Preto</v>
      </c>
      <c r="AB6744" s="37" t="str">
        <f>VLOOKUP(J6744, sku!B:BM, 64, FALSE)</f>
        <v>Fabricação</v>
      </c>
      <c r="AC6744" s="37" t="str">
        <f>LEFT(pedidos[[#This Row],[SKU]],3)</f>
        <v>XJP</v>
      </c>
      <c r="AD6744" s="37" t="str" cm="1">
        <f t="array" aca="1" ref="AD6744" ca="1">IFERROR(
  INDEX(
    montadora[Montadora],
    MATCH(TRUE,LEFT(J7122,NÚCARACT(montadora[SKU Parcial]))=montadora[SKU Parcial],0)
  ),
  ""
)</f>
        <v/>
      </c>
    </row>
    <row r="6745" spans="1:30" x14ac:dyDescent="0.25">
      <c r="A6745" s="42" t="s">
        <v>25890</v>
      </c>
      <c r="B6745" s="42" t="s">
        <v>25891</v>
      </c>
      <c r="C6745" s="42" t="s">
        <v>4260</v>
      </c>
      <c r="D6745" s="42" t="s">
        <v>188</v>
      </c>
      <c r="E6745" s="42" t="s">
        <v>554</v>
      </c>
      <c r="F6745" s="42" t="s">
        <v>555</v>
      </c>
      <c r="G6745" s="42" t="s">
        <v>11227</v>
      </c>
      <c r="H6745" s="7" t="s">
        <v>47</v>
      </c>
      <c r="I6745" s="42" t="s">
        <v>31</v>
      </c>
      <c r="J6745" s="42" t="s">
        <v>7531</v>
      </c>
      <c r="K6745" s="8" t="s">
        <v>25535</v>
      </c>
      <c r="L6745" s="7" t="s">
        <v>11229</v>
      </c>
      <c r="M6745" s="44">
        <v>258.8</v>
      </c>
      <c r="N6745" s="7">
        <v>1</v>
      </c>
      <c r="O6745" s="44">
        <v>258.8</v>
      </c>
      <c r="P6745" s="44">
        <v>105</v>
      </c>
      <c r="Q6745" s="44">
        <v>21.01</v>
      </c>
      <c r="R6745" s="44">
        <v>44</v>
      </c>
      <c r="S6745" s="44">
        <v>0</v>
      </c>
      <c r="T6745" s="44">
        <v>24.95</v>
      </c>
      <c r="U6745" s="44">
        <v>63.84</v>
      </c>
      <c r="V6745" s="49" t="s">
        <v>24432</v>
      </c>
      <c r="W6745" s="42" t="s">
        <v>34</v>
      </c>
      <c r="X6745" s="43">
        <v>123464408861</v>
      </c>
      <c r="Y6745" s="43">
        <v>45418504314</v>
      </c>
      <c r="Z6745" s="43" t="s">
        <v>7980</v>
      </c>
      <c r="AA6745" s="37" t="str">
        <f>VLOOKUP(J6745, sku!B:C, 2, FALSE)</f>
        <v>Travessa Fiat - Slim - - - Mobi Way - 2016 A 2021 - Grafite</v>
      </c>
      <c r="AB6745" s="37" t="str">
        <f>VLOOKUP(J6745, sku!B:BM, 64, FALSE)</f>
        <v>Fabricação</v>
      </c>
      <c r="AC6745" s="37" t="str">
        <f>LEFT(pedidos[[#This Row],[SKU]],3)</f>
        <v>XFI</v>
      </c>
      <c r="AD6745" s="37" t="str" cm="1">
        <f t="array" aca="1" ref="AD6745" ca="1">IFERROR(
  INDEX(
    montadora[Montadora],
    MATCH(TRUE,LEFT(J7123,NÚCARACT(montadora[SKU Parcial]))=montadora[SKU Parcial],0)
  ),
  ""
)</f>
        <v/>
      </c>
    </row>
    <row r="6746" spans="1:30" x14ac:dyDescent="0.25">
      <c r="A6746" s="42" t="s">
        <v>25892</v>
      </c>
      <c r="B6746" s="42" t="s">
        <v>25893</v>
      </c>
      <c r="C6746" s="42" t="s">
        <v>117</v>
      </c>
      <c r="D6746" s="42" t="s">
        <v>191</v>
      </c>
      <c r="E6746" s="42" t="s">
        <v>560</v>
      </c>
      <c r="F6746" s="42" t="s">
        <v>561</v>
      </c>
      <c r="G6746" s="42" t="s">
        <v>11227</v>
      </c>
      <c r="H6746" s="7" t="s">
        <v>47</v>
      </c>
      <c r="I6746" s="42" t="s">
        <v>31</v>
      </c>
      <c r="J6746" s="42" t="s">
        <v>562</v>
      </c>
      <c r="K6746" s="8" t="s">
        <v>25535</v>
      </c>
      <c r="L6746" s="7" t="s">
        <v>804</v>
      </c>
      <c r="M6746" s="44">
        <v>258.8</v>
      </c>
      <c r="N6746" s="7">
        <v>1</v>
      </c>
      <c r="O6746" s="44">
        <v>258.8</v>
      </c>
      <c r="P6746" s="44">
        <v>105</v>
      </c>
      <c r="Q6746" s="44">
        <v>21.01</v>
      </c>
      <c r="R6746" s="44">
        <v>44</v>
      </c>
      <c r="S6746" s="44">
        <v>0</v>
      </c>
      <c r="T6746" s="44">
        <v>24.95</v>
      </c>
      <c r="U6746" s="44">
        <v>63.84</v>
      </c>
      <c r="V6746" s="49" t="s">
        <v>24432</v>
      </c>
      <c r="W6746" s="42" t="s">
        <v>34</v>
      </c>
      <c r="X6746" s="43">
        <v>124019114356</v>
      </c>
      <c r="Y6746" s="43">
        <v>45419363882</v>
      </c>
      <c r="Z6746" s="43" t="s">
        <v>7980</v>
      </c>
      <c r="AA6746" s="37" t="str">
        <f>VLOOKUP(J6746, sku!B:C, 2, FALSE)</f>
        <v>Travessa Jeep - Slim - - - Renegade - 2016 A 2025 - Preto</v>
      </c>
      <c r="AB6746" s="37" t="str">
        <f>VLOOKUP(J6746, sku!B:BM, 64, FALSE)</f>
        <v>Fabricação</v>
      </c>
      <c r="AC6746" s="37" t="str">
        <f>LEFT(pedidos[[#This Row],[SKU]],3)</f>
        <v>XJP</v>
      </c>
      <c r="AD6746" s="37" t="str" cm="1">
        <f t="array" aca="1" ref="AD6746" ca="1">IFERROR(
  INDEX(
    montadora[Montadora],
    MATCH(TRUE,LEFT(J7124,NÚCARACT(montadora[SKU Parcial]))=montadora[SKU Parcial],0)
  ),
  ""
)</f>
        <v/>
      </c>
    </row>
    <row r="6747" spans="1:30" x14ac:dyDescent="0.25">
      <c r="A6747" s="42" t="s">
        <v>25894</v>
      </c>
      <c r="B6747" s="42" t="s">
        <v>25895</v>
      </c>
      <c r="C6747" s="42" t="s">
        <v>1282</v>
      </c>
      <c r="D6747" s="42" t="s">
        <v>27</v>
      </c>
      <c r="E6747" s="42" t="s">
        <v>2044</v>
      </c>
      <c r="F6747" s="42" t="s">
        <v>561</v>
      </c>
      <c r="G6747" s="42" t="s">
        <v>11227</v>
      </c>
      <c r="H6747" s="7" t="s">
        <v>47</v>
      </c>
      <c r="I6747" s="42" t="s">
        <v>36</v>
      </c>
      <c r="J6747" s="42" t="s">
        <v>2045</v>
      </c>
      <c r="K6747" s="8" t="s">
        <v>25535</v>
      </c>
      <c r="L6747" s="7" t="s">
        <v>11229</v>
      </c>
      <c r="M6747" s="44">
        <v>258.8</v>
      </c>
      <c r="N6747" s="7">
        <v>1</v>
      </c>
      <c r="O6747" s="44">
        <v>258.8</v>
      </c>
      <c r="P6747" s="44">
        <v>105</v>
      </c>
      <c r="Q6747" s="44">
        <v>21.01</v>
      </c>
      <c r="R6747" s="44">
        <v>44</v>
      </c>
      <c r="S6747" s="44">
        <v>0</v>
      </c>
      <c r="T6747" s="44">
        <v>24.95</v>
      </c>
      <c r="U6747" s="44">
        <v>63.84</v>
      </c>
      <c r="V6747" s="49" t="s">
        <v>24432</v>
      </c>
      <c r="W6747" s="42" t="s">
        <v>34</v>
      </c>
      <c r="X6747" s="43">
        <v>124030013460</v>
      </c>
      <c r="Y6747" s="43">
        <v>45419880764</v>
      </c>
      <c r="Z6747" s="43" t="s">
        <v>7980</v>
      </c>
      <c r="AA6747" s="37" t="str">
        <f>VLOOKUP(J6747, sku!B:C, 2, FALSE)</f>
        <v>Travessa Jeep - Slim - - - Renegade - 2016 A 2025 - Grafite</v>
      </c>
      <c r="AB6747" s="37" t="str">
        <f>VLOOKUP(J6747, sku!B:BM, 64, FALSE)</f>
        <v>Fabricação</v>
      </c>
      <c r="AC6747" s="37" t="str">
        <f>LEFT(pedidos[[#This Row],[SKU]],3)</f>
        <v>XJP</v>
      </c>
      <c r="AD6747" s="37" t="str" cm="1">
        <f t="array" aca="1" ref="AD6747" ca="1">IFERROR(
  INDEX(
    montadora[Montadora],
    MATCH(TRUE,LEFT(J7125,NÚCARACT(montadora[SKU Parcial]))=montadora[SKU Parcial],0)
  ),
  ""
)</f>
        <v/>
      </c>
    </row>
    <row r="6748" spans="1:30" x14ac:dyDescent="0.25">
      <c r="A6748" s="42" t="s">
        <v>25896</v>
      </c>
      <c r="B6748" s="42" t="s">
        <v>25897</v>
      </c>
      <c r="C6748" s="42" t="s">
        <v>25898</v>
      </c>
      <c r="D6748" s="42" t="s">
        <v>27</v>
      </c>
      <c r="E6748" s="42" t="s">
        <v>2040</v>
      </c>
      <c r="F6748" s="42" t="s">
        <v>1706</v>
      </c>
      <c r="G6748" s="42" t="s">
        <v>11227</v>
      </c>
      <c r="H6748" s="7" t="s">
        <v>47</v>
      </c>
      <c r="I6748" s="42" t="s">
        <v>36</v>
      </c>
      <c r="J6748" s="42" t="s">
        <v>1707</v>
      </c>
      <c r="K6748" s="8" t="s">
        <v>25561</v>
      </c>
      <c r="L6748" s="7" t="s">
        <v>11229</v>
      </c>
      <c r="M6748" s="44">
        <v>258.8</v>
      </c>
      <c r="N6748" s="7">
        <v>1</v>
      </c>
      <c r="O6748" s="44">
        <v>258.8</v>
      </c>
      <c r="P6748" s="44">
        <v>105</v>
      </c>
      <c r="Q6748" s="44">
        <v>21.01</v>
      </c>
      <c r="R6748" s="44">
        <v>44</v>
      </c>
      <c r="S6748" s="44">
        <v>0</v>
      </c>
      <c r="T6748" s="44">
        <v>24.95</v>
      </c>
      <c r="U6748" s="44">
        <v>63.84</v>
      </c>
      <c r="V6748" s="49" t="s">
        <v>24432</v>
      </c>
      <c r="W6748" s="42" t="s">
        <v>34</v>
      </c>
      <c r="X6748" s="43">
        <v>123530565423</v>
      </c>
      <c r="Y6748" s="43">
        <v>45421729047</v>
      </c>
      <c r="Z6748" s="43" t="s">
        <v>7980</v>
      </c>
      <c r="AA6748" s="37" t="str">
        <f>VLOOKUP(J6748, sku!B:C, 2, FALSE)</f>
        <v>Travessa Volkswagen - Slim - - - Saveiro Cross - 2010 A 2024 - Preto</v>
      </c>
      <c r="AB6748" s="37" t="str">
        <f>VLOOKUP(J6748, sku!B:BM, 64, FALSE)</f>
        <v>Fabricação</v>
      </c>
      <c r="AC6748" s="37" t="str">
        <f>LEFT(pedidos[[#This Row],[SKU]],3)</f>
        <v>XVW</v>
      </c>
      <c r="AD6748" s="37" t="str" cm="1">
        <f t="array" aca="1" ref="AD6748" ca="1">IFERROR(
  INDEX(
    montadora[Montadora],
    MATCH(TRUE,LEFT(J7126,NÚCARACT(montadora[SKU Parcial]))=montadora[SKU Parcial],0)
  ),
  ""
)</f>
        <v/>
      </c>
    </row>
    <row r="6749" spans="1:30" x14ac:dyDescent="0.25">
      <c r="A6749" s="42" t="s">
        <v>25899</v>
      </c>
      <c r="B6749" s="42" t="s">
        <v>25900</v>
      </c>
      <c r="C6749" s="42" t="s">
        <v>25901</v>
      </c>
      <c r="D6749" s="42" t="s">
        <v>420</v>
      </c>
      <c r="E6749" s="42" t="s">
        <v>560</v>
      </c>
      <c r="F6749" s="42" t="s">
        <v>561</v>
      </c>
      <c r="G6749" s="42" t="s">
        <v>11227</v>
      </c>
      <c r="H6749" s="7" t="s">
        <v>47</v>
      </c>
      <c r="I6749" s="42" t="s">
        <v>31</v>
      </c>
      <c r="J6749" s="42" t="s">
        <v>562</v>
      </c>
      <c r="K6749" s="8" t="s">
        <v>25561</v>
      </c>
      <c r="L6749" s="7" t="s">
        <v>804</v>
      </c>
      <c r="M6749" s="44">
        <v>258.8</v>
      </c>
      <c r="N6749" s="7">
        <v>1</v>
      </c>
      <c r="O6749" s="44">
        <v>258.8</v>
      </c>
      <c r="P6749" s="44">
        <v>105</v>
      </c>
      <c r="Q6749" s="44">
        <v>21.01</v>
      </c>
      <c r="R6749" s="44">
        <v>44</v>
      </c>
      <c r="S6749" s="44">
        <v>0</v>
      </c>
      <c r="T6749" s="44">
        <v>24.95</v>
      </c>
      <c r="U6749" s="44">
        <v>63.84</v>
      </c>
      <c r="V6749" s="49" t="s">
        <v>24432</v>
      </c>
      <c r="W6749" s="42" t="s">
        <v>34</v>
      </c>
      <c r="X6749" s="43">
        <v>123598626489</v>
      </c>
      <c r="Y6749" s="43">
        <v>45424474712</v>
      </c>
      <c r="Z6749" s="43" t="s">
        <v>7980</v>
      </c>
      <c r="AA6749" s="37" t="str">
        <f>VLOOKUP(J6749, sku!B:C, 2, FALSE)</f>
        <v>Travessa Jeep - Slim - - - Renegade - 2016 A 2025 - Preto</v>
      </c>
      <c r="AB6749" s="37" t="str">
        <f>VLOOKUP(J6749, sku!B:BM, 64, FALSE)</f>
        <v>Fabricação</v>
      </c>
      <c r="AC6749" s="37" t="str">
        <f>LEFT(pedidos[[#This Row],[SKU]],3)</f>
        <v>XJP</v>
      </c>
      <c r="AD6749" s="37" t="str" cm="1">
        <f t="array" aca="1" ref="AD6749" ca="1">IFERROR(
  INDEX(
    montadora[Montadora],
    MATCH(TRUE,LEFT(J7127,NÚCARACT(montadora[SKU Parcial]))=montadora[SKU Parcial],0)
  ),
  ""
)</f>
        <v/>
      </c>
    </row>
    <row r="6750" spans="1:30" x14ac:dyDescent="0.25">
      <c r="A6750" s="42" t="s">
        <v>25902</v>
      </c>
      <c r="B6750" s="42" t="s">
        <v>36</v>
      </c>
      <c r="C6750" s="42" t="s">
        <v>935</v>
      </c>
      <c r="D6750" s="42" t="s">
        <v>658</v>
      </c>
      <c r="E6750" s="42" t="s">
        <v>554</v>
      </c>
      <c r="F6750" s="42" t="s">
        <v>555</v>
      </c>
      <c r="G6750" s="42" t="s">
        <v>11227</v>
      </c>
      <c r="H6750" s="7" t="s">
        <v>47</v>
      </c>
      <c r="I6750" s="42" t="s">
        <v>31</v>
      </c>
      <c r="J6750" s="42" t="s">
        <v>1574</v>
      </c>
      <c r="K6750" s="8" t="s">
        <v>25591</v>
      </c>
      <c r="L6750" s="7" t="s">
        <v>11229</v>
      </c>
      <c r="M6750" s="44">
        <v>258.8</v>
      </c>
      <c r="N6750" s="7">
        <v>1</v>
      </c>
      <c r="O6750" s="44">
        <v>291.79000000000002</v>
      </c>
      <c r="P6750" s="44">
        <v>105</v>
      </c>
      <c r="Q6750" s="44">
        <v>21.01</v>
      </c>
      <c r="R6750" s="44">
        <v>44</v>
      </c>
      <c r="S6750" s="44">
        <v>32.99</v>
      </c>
      <c r="T6750" s="44">
        <v>24.95</v>
      </c>
      <c r="U6750" s="44">
        <v>63.84</v>
      </c>
      <c r="V6750" s="49" t="s">
        <v>24432</v>
      </c>
      <c r="W6750" s="42" t="s">
        <v>34</v>
      </c>
      <c r="X6750" s="43">
        <v>123693708587</v>
      </c>
      <c r="Y6750" s="43">
        <v>45428289382</v>
      </c>
      <c r="Z6750" s="43" t="s">
        <v>7980</v>
      </c>
      <c r="AA6750" s="37" t="str">
        <f>VLOOKUP(J6750, sku!B:C, 2, FALSE)</f>
        <v>Travessa Fiat - Slim - - - Strada Endurance Freedom Volcano - 2020+ - Grafite</v>
      </c>
      <c r="AB6750" s="37" t="str">
        <f>VLOOKUP(J6750, sku!B:BM, 64, FALSE)</f>
        <v>Fabricação</v>
      </c>
      <c r="AC6750" s="37" t="str">
        <f>LEFT(pedidos[[#This Row],[SKU]],3)</f>
        <v>XFI</v>
      </c>
      <c r="AD6750" s="37" t="str" cm="1">
        <f t="array" aca="1" ref="AD6750" ca="1">IFERROR(
  INDEX(
    montadora[Montadora],
    MATCH(TRUE,LEFT(J7128,NÚCARACT(montadora[SKU Parcial]))=montadora[SKU Parcial],0)
  ),
  ""
)</f>
        <v/>
      </c>
    </row>
    <row r="6751" spans="1:30" x14ac:dyDescent="0.25">
      <c r="A6751" s="42" t="s">
        <v>25903</v>
      </c>
      <c r="B6751" s="42" t="s">
        <v>25904</v>
      </c>
      <c r="C6751" s="42" t="s">
        <v>1204</v>
      </c>
      <c r="D6751" s="42" t="s">
        <v>534</v>
      </c>
      <c r="E6751" s="42" t="s">
        <v>560</v>
      </c>
      <c r="F6751" s="42" t="s">
        <v>561</v>
      </c>
      <c r="G6751" s="42" t="s">
        <v>11227</v>
      </c>
      <c r="H6751" s="7" t="s">
        <v>47</v>
      </c>
      <c r="I6751" s="42" t="s">
        <v>31</v>
      </c>
      <c r="J6751" s="42" t="s">
        <v>562</v>
      </c>
      <c r="K6751" s="8" t="s">
        <v>25591</v>
      </c>
      <c r="L6751" s="7" t="s">
        <v>804</v>
      </c>
      <c r="M6751" s="44">
        <v>258.8</v>
      </c>
      <c r="N6751" s="7">
        <v>1</v>
      </c>
      <c r="O6751" s="44">
        <v>258.8</v>
      </c>
      <c r="P6751" s="44">
        <v>105</v>
      </c>
      <c r="Q6751" s="44">
        <v>21.01</v>
      </c>
      <c r="R6751" s="44">
        <v>44</v>
      </c>
      <c r="S6751" s="44">
        <v>0</v>
      </c>
      <c r="T6751" s="44">
        <v>24.95</v>
      </c>
      <c r="U6751" s="44">
        <v>63.84</v>
      </c>
      <c r="V6751" s="49" t="s">
        <v>24432</v>
      </c>
      <c r="W6751" s="42" t="s">
        <v>34</v>
      </c>
      <c r="X6751" s="43">
        <v>124255024434</v>
      </c>
      <c r="Y6751" s="43">
        <v>45428971854</v>
      </c>
      <c r="Z6751" s="43" t="s">
        <v>7980</v>
      </c>
      <c r="AA6751" s="37" t="str">
        <f>VLOOKUP(J6751, sku!B:C, 2, FALSE)</f>
        <v>Travessa Jeep - Slim - - - Renegade - 2016 A 2025 - Preto</v>
      </c>
      <c r="AB6751" s="37" t="str">
        <f>VLOOKUP(J6751, sku!B:BM, 64, FALSE)</f>
        <v>Fabricação</v>
      </c>
      <c r="AC6751" s="37" t="str">
        <f>LEFT(pedidos[[#This Row],[SKU]],3)</f>
        <v>XJP</v>
      </c>
      <c r="AD6751" s="37" t="str" cm="1">
        <f t="array" aca="1" ref="AD6751" ca="1">IFERROR(
  INDEX(
    montadora[Montadora],
    MATCH(TRUE,LEFT(J7129,NÚCARACT(montadora[SKU Parcial]))=montadora[SKU Parcial],0)
  ),
  ""
)</f>
        <v/>
      </c>
    </row>
    <row r="6752" spans="1:30" x14ac:dyDescent="0.25">
      <c r="A6752" s="42" t="s">
        <v>25905</v>
      </c>
      <c r="B6752" s="42" t="s">
        <v>36</v>
      </c>
      <c r="C6752" s="42" t="s">
        <v>25906</v>
      </c>
      <c r="D6752" s="42" t="s">
        <v>27</v>
      </c>
      <c r="E6752" s="42" t="s">
        <v>2062</v>
      </c>
      <c r="F6752" s="42" t="s">
        <v>550</v>
      </c>
      <c r="G6752" s="42" t="s">
        <v>11227</v>
      </c>
      <c r="H6752" s="7" t="s">
        <v>47</v>
      </c>
      <c r="I6752" s="42" t="s">
        <v>36</v>
      </c>
      <c r="J6752" s="42" t="s">
        <v>72</v>
      </c>
      <c r="K6752" s="8" t="s">
        <v>25555</v>
      </c>
      <c r="L6752" s="7" t="s">
        <v>804</v>
      </c>
      <c r="M6752" s="44">
        <v>258.8</v>
      </c>
      <c r="N6752" s="7">
        <v>1</v>
      </c>
      <c r="O6752" s="44">
        <v>258.8</v>
      </c>
      <c r="P6752" s="44">
        <v>105</v>
      </c>
      <c r="Q6752" s="44">
        <v>21.01</v>
      </c>
      <c r="R6752" s="44">
        <v>44</v>
      </c>
      <c r="S6752" s="44">
        <v>0</v>
      </c>
      <c r="T6752" s="44">
        <v>24.95</v>
      </c>
      <c r="U6752" s="44">
        <v>63.84</v>
      </c>
      <c r="V6752" s="49" t="s">
        <v>24432</v>
      </c>
      <c r="W6752" s="42" t="s">
        <v>34</v>
      </c>
      <c r="X6752" s="43">
        <v>124333813404</v>
      </c>
      <c r="Y6752" s="43">
        <v>45431747817</v>
      </c>
      <c r="Z6752" s="43" t="s">
        <v>7980</v>
      </c>
      <c r="AA6752" s="37" t="str">
        <f>VLOOKUP(J6752, sku!B:C, 2, FALSE)</f>
        <v>Travessa Chevrolet - Slim - - - Tracker - 2020 A 2024 - Preto</v>
      </c>
      <c r="AB6752" s="37" t="str">
        <f>VLOOKUP(J6752, sku!B:BM, 64, FALSE)</f>
        <v>Fabricação</v>
      </c>
      <c r="AC6752" s="37" t="str">
        <f>LEFT(pedidos[[#This Row],[SKU]],3)</f>
        <v>XGM</v>
      </c>
      <c r="AD6752" s="37" t="str" cm="1">
        <f t="array" aca="1" ref="AD6752" ca="1">IFERROR(
  INDEX(
    montadora[Montadora],
    MATCH(TRUE,LEFT(J7130,NÚCARACT(montadora[SKU Parcial]))=montadora[SKU Parcial],0)
  ),
  ""
)</f>
        <v/>
      </c>
    </row>
    <row r="6753" spans="1:30" x14ac:dyDescent="0.25">
      <c r="A6753" s="42" t="s">
        <v>25907</v>
      </c>
      <c r="B6753" s="42" t="s">
        <v>25908</v>
      </c>
      <c r="C6753" s="42" t="s">
        <v>212</v>
      </c>
      <c r="D6753" s="42" t="s">
        <v>420</v>
      </c>
      <c r="E6753" s="42" t="s">
        <v>560</v>
      </c>
      <c r="F6753" s="42" t="s">
        <v>561</v>
      </c>
      <c r="G6753" s="42" t="s">
        <v>11227</v>
      </c>
      <c r="H6753" s="7" t="s">
        <v>47</v>
      </c>
      <c r="I6753" s="42" t="s">
        <v>36</v>
      </c>
      <c r="J6753" s="42" t="s">
        <v>562</v>
      </c>
      <c r="K6753" s="8" t="s">
        <v>25555</v>
      </c>
      <c r="L6753" s="7" t="s">
        <v>804</v>
      </c>
      <c r="M6753" s="44">
        <v>258.8</v>
      </c>
      <c r="N6753" s="7">
        <v>1</v>
      </c>
      <c r="O6753" s="44">
        <v>258.8</v>
      </c>
      <c r="P6753" s="44">
        <v>105</v>
      </c>
      <c r="Q6753" s="44">
        <v>21.01</v>
      </c>
      <c r="R6753" s="44">
        <v>44</v>
      </c>
      <c r="S6753" s="44">
        <v>0</v>
      </c>
      <c r="T6753" s="44">
        <v>24.95</v>
      </c>
      <c r="U6753" s="44">
        <v>63.84</v>
      </c>
      <c r="V6753" s="49" t="s">
        <v>24432</v>
      </c>
      <c r="W6753" s="42" t="s">
        <v>34</v>
      </c>
      <c r="X6753" s="43">
        <v>123793038777</v>
      </c>
      <c r="Y6753" s="43">
        <v>45431790233</v>
      </c>
      <c r="Z6753" s="43" t="s">
        <v>7980</v>
      </c>
      <c r="AA6753" s="37" t="str">
        <f>VLOOKUP(J6753, sku!B:C, 2, FALSE)</f>
        <v>Travessa Jeep - Slim - - - Renegade - 2016 A 2025 - Preto</v>
      </c>
      <c r="AB6753" s="37" t="str">
        <f>VLOOKUP(J6753, sku!B:BM, 64, FALSE)</f>
        <v>Fabricação</v>
      </c>
      <c r="AC6753" s="37" t="str">
        <f>LEFT(pedidos[[#This Row],[SKU]],3)</f>
        <v>XJP</v>
      </c>
      <c r="AD6753" s="37" t="str" cm="1">
        <f t="array" aca="1" ref="AD6753" ca="1">IFERROR(
  INDEX(
    montadora[Montadora],
    MATCH(TRUE,LEFT(J7131,NÚCARACT(montadora[SKU Parcial]))=montadora[SKU Parcial],0)
  ),
  ""
)</f>
        <v/>
      </c>
    </row>
    <row r="6754" spans="1:30" x14ac:dyDescent="0.25">
      <c r="A6754" s="42" t="s">
        <v>25909</v>
      </c>
      <c r="B6754" s="42" t="s">
        <v>25910</v>
      </c>
      <c r="C6754" s="42" t="s">
        <v>5444</v>
      </c>
      <c r="D6754" s="42" t="s">
        <v>617</v>
      </c>
      <c r="E6754" s="42" t="s">
        <v>554</v>
      </c>
      <c r="F6754" s="42" t="s">
        <v>555</v>
      </c>
      <c r="G6754" s="42" t="s">
        <v>11227</v>
      </c>
      <c r="H6754" s="7" t="s">
        <v>47</v>
      </c>
      <c r="I6754" s="42" t="s">
        <v>36</v>
      </c>
      <c r="J6754" s="42" t="s">
        <v>1574</v>
      </c>
      <c r="K6754" s="8" t="s">
        <v>25555</v>
      </c>
      <c r="L6754" s="7" t="s">
        <v>11229</v>
      </c>
      <c r="M6754" s="44">
        <v>258.8</v>
      </c>
      <c r="N6754" s="7">
        <v>1</v>
      </c>
      <c r="O6754" s="44">
        <v>258.8</v>
      </c>
      <c r="P6754" s="44">
        <v>105</v>
      </c>
      <c r="Q6754" s="44">
        <v>21.01</v>
      </c>
      <c r="R6754" s="44">
        <v>44</v>
      </c>
      <c r="S6754" s="44">
        <v>0</v>
      </c>
      <c r="T6754" s="44">
        <v>24.95</v>
      </c>
      <c r="U6754" s="44">
        <v>63.84</v>
      </c>
      <c r="V6754" s="49" t="s">
        <v>24432</v>
      </c>
      <c r="W6754" s="42" t="s">
        <v>34</v>
      </c>
      <c r="X6754" s="43">
        <v>123811147179</v>
      </c>
      <c r="Y6754" s="43">
        <v>45432528661</v>
      </c>
      <c r="Z6754" s="43" t="s">
        <v>7980</v>
      </c>
      <c r="AA6754" s="37" t="str">
        <f>VLOOKUP(J6754, sku!B:C, 2, FALSE)</f>
        <v>Travessa Fiat - Slim - - - Strada Endurance Freedom Volcano - 2020+ - Grafite</v>
      </c>
      <c r="AB6754" s="37" t="str">
        <f>VLOOKUP(J6754, sku!B:BM, 64, FALSE)</f>
        <v>Fabricação</v>
      </c>
      <c r="AC6754" s="37" t="str">
        <f>LEFT(pedidos[[#This Row],[SKU]],3)</f>
        <v>XFI</v>
      </c>
      <c r="AD6754" s="37" t="str" cm="1">
        <f t="array" aca="1" ref="AD6754" ca="1">IFERROR(
  INDEX(
    montadora[Montadora],
    MATCH(TRUE,LEFT(J7132,NÚCARACT(montadora[SKU Parcial]))=montadora[SKU Parcial],0)
  ),
  ""
)</f>
        <v/>
      </c>
    </row>
    <row r="6755" spans="1:30" x14ac:dyDescent="0.25">
      <c r="A6755" s="42" t="s">
        <v>25911</v>
      </c>
      <c r="B6755" s="42" t="s">
        <v>36</v>
      </c>
      <c r="C6755" s="42" t="s">
        <v>25912</v>
      </c>
      <c r="D6755" s="42" t="s">
        <v>347</v>
      </c>
      <c r="E6755" s="42" t="s">
        <v>554</v>
      </c>
      <c r="F6755" s="42" t="s">
        <v>555</v>
      </c>
      <c r="G6755" s="42" t="s">
        <v>11227</v>
      </c>
      <c r="H6755" s="7" t="s">
        <v>47</v>
      </c>
      <c r="I6755" s="42" t="s">
        <v>36</v>
      </c>
      <c r="J6755" s="42" t="s">
        <v>6899</v>
      </c>
      <c r="K6755" s="8" t="s">
        <v>25555</v>
      </c>
      <c r="L6755" s="7" t="s">
        <v>11229</v>
      </c>
      <c r="M6755" s="44">
        <v>258.8</v>
      </c>
      <c r="N6755" s="7">
        <v>1</v>
      </c>
      <c r="O6755" s="44">
        <v>300.79000000000002</v>
      </c>
      <c r="P6755" s="44">
        <v>105</v>
      </c>
      <c r="Q6755" s="44">
        <v>21.01</v>
      </c>
      <c r="R6755" s="44">
        <v>44</v>
      </c>
      <c r="S6755" s="44">
        <v>41.99</v>
      </c>
      <c r="T6755" s="44">
        <v>24.95</v>
      </c>
      <c r="U6755" s="44">
        <v>63.84</v>
      </c>
      <c r="V6755" s="49" t="s">
        <v>24432</v>
      </c>
      <c r="W6755" s="42" t="s">
        <v>34</v>
      </c>
      <c r="X6755" s="43">
        <v>123842054855</v>
      </c>
      <c r="Y6755" s="43">
        <v>45434160257</v>
      </c>
      <c r="Z6755" s="43" t="s">
        <v>7980</v>
      </c>
      <c r="AA6755" s="37" t="str">
        <f>VLOOKUP(J6755, sku!B:C, 2, FALSE)</f>
        <v>Travessa Fiat - Slim - - - Mobi Way - 2016 A 2021 - Preto</v>
      </c>
      <c r="AB6755" s="37" t="str">
        <f>VLOOKUP(J6755, sku!B:BM, 64, FALSE)</f>
        <v>Fabricação</v>
      </c>
      <c r="AC6755" s="37" t="str">
        <f>LEFT(pedidos[[#This Row],[SKU]],3)</f>
        <v>XFI</v>
      </c>
      <c r="AD6755" s="37" t="str" cm="1">
        <f t="array" aca="1" ref="AD6755" ca="1">IFERROR(
  INDEX(
    montadora[Montadora],
    MATCH(TRUE,LEFT(J7133,NÚCARACT(montadora[SKU Parcial]))=montadora[SKU Parcial],0)
  ),
  ""
)</f>
        <v/>
      </c>
    </row>
    <row r="6756" spans="1:30" x14ac:dyDescent="0.25">
      <c r="A6756" s="42" t="s">
        <v>25913</v>
      </c>
      <c r="B6756" s="42" t="s">
        <v>25914</v>
      </c>
      <c r="C6756" s="42" t="s">
        <v>25915</v>
      </c>
      <c r="D6756" s="42" t="s">
        <v>188</v>
      </c>
      <c r="E6756" s="42" t="s">
        <v>2135</v>
      </c>
      <c r="F6756" s="42" t="s">
        <v>2136</v>
      </c>
      <c r="G6756" s="42" t="s">
        <v>11227</v>
      </c>
      <c r="H6756" s="7" t="s">
        <v>47</v>
      </c>
      <c r="I6756" s="42" t="s">
        <v>36</v>
      </c>
      <c r="J6756" s="42" t="s">
        <v>197</v>
      </c>
      <c r="K6756" s="8" t="s">
        <v>25539</v>
      </c>
      <c r="L6756" s="7" t="s">
        <v>11229</v>
      </c>
      <c r="M6756" s="44">
        <v>155.03</v>
      </c>
      <c r="N6756" s="7">
        <v>1</v>
      </c>
      <c r="O6756" s="44">
        <v>155.03</v>
      </c>
      <c r="P6756" s="44">
        <v>56.26</v>
      </c>
      <c r="Q6756" s="44">
        <v>12.59</v>
      </c>
      <c r="R6756" s="44">
        <v>25.58</v>
      </c>
      <c r="S6756" s="44">
        <v>0</v>
      </c>
      <c r="T6756" s="44">
        <v>22.45</v>
      </c>
      <c r="U6756" s="44">
        <v>38.15</v>
      </c>
      <c r="V6756" s="49" t="s">
        <v>24435</v>
      </c>
      <c r="W6756" s="42" t="s">
        <v>34</v>
      </c>
      <c r="X6756" s="43">
        <v>123876114478</v>
      </c>
      <c r="Y6756" s="43">
        <v>45412101314</v>
      </c>
      <c r="Z6756" s="43" t="s">
        <v>7980</v>
      </c>
      <c r="AA6756" s="37" t="str">
        <f>VLOOKUP(J6756, sku!B:C, 2, FALSE)</f>
        <v>1 Fogareiro 1 Boca + 1 Refis de Gás Guepardo</v>
      </c>
      <c r="AB6756" s="37" t="str">
        <f>VLOOKUP(J6756, sku!B:BM, 64, FALSE)</f>
        <v>Importação</v>
      </c>
      <c r="AC6756" s="37" t="str">
        <f>LEFT(pedidos[[#This Row],[SKU]],3)</f>
        <v>1FO</v>
      </c>
      <c r="AD6756" s="37" t="str" cm="1">
        <f t="array" aca="1" ref="AD6756" ca="1">IFERROR(
  INDEX(
    montadora[Montadora],
    MATCH(TRUE,LEFT(J7134,NÚCARACT(montadora[SKU Parcial]))=montadora[SKU Parcial],0)
  ),
  ""
)</f>
        <v/>
      </c>
    </row>
    <row r="6757" spans="1:30" x14ac:dyDescent="0.25">
      <c r="A6757" s="42" t="s">
        <v>23811</v>
      </c>
      <c r="B6757" s="42" t="s">
        <v>23812</v>
      </c>
      <c r="C6757" s="42" t="s">
        <v>4922</v>
      </c>
      <c r="D6757" s="42" t="s">
        <v>27</v>
      </c>
      <c r="E6757" s="42" t="s">
        <v>1154</v>
      </c>
      <c r="F6757" s="42" t="s">
        <v>1155</v>
      </c>
      <c r="G6757" s="42" t="s">
        <v>11227</v>
      </c>
      <c r="H6757" s="7" t="s">
        <v>30</v>
      </c>
      <c r="I6757" s="42" t="s">
        <v>36</v>
      </c>
      <c r="J6757" s="42" t="s">
        <v>1156</v>
      </c>
      <c r="K6757" s="8" t="s">
        <v>25556</v>
      </c>
      <c r="L6757" s="7" t="s">
        <v>804</v>
      </c>
      <c r="M6757" s="44">
        <v>58.8</v>
      </c>
      <c r="N6757" s="7">
        <v>1</v>
      </c>
      <c r="O6757" s="44">
        <v>58.8</v>
      </c>
      <c r="P6757" s="44">
        <v>26.08</v>
      </c>
      <c r="Q6757" s="44">
        <v>4.7699999999999996</v>
      </c>
      <c r="R6757" s="44">
        <v>13.51</v>
      </c>
      <c r="S6757" s="44">
        <v>0</v>
      </c>
      <c r="T6757" s="44">
        <v>0</v>
      </c>
      <c r="U6757" s="44">
        <v>14.44</v>
      </c>
      <c r="V6757" s="49" t="s">
        <v>24824</v>
      </c>
      <c r="W6757" s="42" t="s">
        <v>34</v>
      </c>
      <c r="X6757" s="43">
        <v>121601719087</v>
      </c>
      <c r="Y6757" s="43">
        <v>45334629357</v>
      </c>
      <c r="Z6757" s="43" t="s">
        <v>7980</v>
      </c>
      <c r="AA6757" s="37" t="str">
        <f>VLOOKUP(J6757, sku!B:C, 2, FALSE)</f>
        <v>Trava Antifurto Moto Bicicleta Roda/Quadro</v>
      </c>
      <c r="AB6757" s="37" t="str">
        <f>VLOOKUP(J6757, sku!B:BM, 64, FALSE)</f>
        <v>Importação</v>
      </c>
      <c r="AC6757" s="37" t="str">
        <f>LEFT(pedidos[[#This Row],[SKU]],3)</f>
        <v>ET0</v>
      </c>
      <c r="AD6757" s="37" t="str" cm="1">
        <f t="array" aca="1" ref="AD6757" ca="1">IFERROR(
  INDEX(
    montadora[Montadora],
    MATCH(TRUE,LEFT(J7135,NÚCARACT(montadora[SKU Parcial]))=montadora[SKU Parcial],0)
  ),
  ""
)</f>
        <v/>
      </c>
    </row>
    <row r="6758" spans="1:30" x14ac:dyDescent="0.25">
      <c r="A6758" s="42" t="s">
        <v>24825</v>
      </c>
      <c r="B6758" s="42" t="s">
        <v>24677</v>
      </c>
      <c r="C6758" s="42" t="s">
        <v>24678</v>
      </c>
      <c r="D6758" s="42" t="s">
        <v>950</v>
      </c>
      <c r="E6758" s="42" t="s">
        <v>122</v>
      </c>
      <c r="F6758" s="42" t="s">
        <v>123</v>
      </c>
      <c r="G6758" s="42" t="s">
        <v>11227</v>
      </c>
      <c r="H6758" s="7" t="s">
        <v>30</v>
      </c>
      <c r="I6758" s="42" t="s">
        <v>31</v>
      </c>
      <c r="J6758" s="42" t="s">
        <v>124</v>
      </c>
      <c r="K6758" s="8" t="s">
        <v>25096</v>
      </c>
      <c r="L6758" s="7" t="s">
        <v>11229</v>
      </c>
      <c r="M6758" s="44">
        <v>328.8</v>
      </c>
      <c r="N6758" s="7">
        <v>1</v>
      </c>
      <c r="O6758" s="44">
        <v>312.35000000000002</v>
      </c>
      <c r="P6758" s="44">
        <v>120</v>
      </c>
      <c r="Q6758" s="44">
        <v>25.36</v>
      </c>
      <c r="R6758" s="44">
        <v>37.479999999999997</v>
      </c>
      <c r="S6758" s="44">
        <v>0</v>
      </c>
      <c r="T6758" s="44">
        <v>49.2</v>
      </c>
      <c r="U6758" s="44">
        <v>80.31</v>
      </c>
      <c r="V6758" s="49" t="s">
        <v>24438</v>
      </c>
      <c r="W6758" s="42" t="s">
        <v>34</v>
      </c>
      <c r="X6758" s="43">
        <v>123007698696</v>
      </c>
      <c r="Y6758" s="43">
        <v>45372731534</v>
      </c>
      <c r="Z6758" s="43" t="s">
        <v>7980</v>
      </c>
      <c r="AA6758" s="37" t="str">
        <f>VLOOKUP(J6758, sku!B:C, 2, FALSE)</f>
        <v>Travessa Mitsubishi - Tubular - - - Pajero Sport - - - Preto</v>
      </c>
      <c r="AB6758" s="37" t="str">
        <f>VLOOKUP(J6758, sku!B:BM, 64, FALSE)</f>
        <v>Fabricação</v>
      </c>
      <c r="AC6758" s="37" t="str">
        <f>LEFT(pedidos[[#This Row],[SKU]],3)</f>
        <v>XMT</v>
      </c>
      <c r="AD6758" s="37" t="str" cm="1">
        <f t="array" aca="1" ref="AD6758" ca="1">IFERROR(
  INDEX(
    montadora[Montadora],
    MATCH(TRUE,LEFT(J7136,NÚCARACT(montadora[SKU Parcial]))=montadora[SKU Parcial],0)
  ),
  ""
)</f>
        <v/>
      </c>
    </row>
    <row r="6759" spans="1:30" x14ac:dyDescent="0.25">
      <c r="A6759" s="42" t="s">
        <v>25916</v>
      </c>
      <c r="B6759" s="42" t="s">
        <v>25917</v>
      </c>
      <c r="C6759" s="42" t="s">
        <v>234</v>
      </c>
      <c r="D6759" s="42" t="s">
        <v>709</v>
      </c>
      <c r="E6759" s="42" t="s">
        <v>477</v>
      </c>
      <c r="F6759" s="42" t="s">
        <v>478</v>
      </c>
      <c r="G6759" s="42" t="s">
        <v>11227</v>
      </c>
      <c r="H6759" s="7" t="s">
        <v>47</v>
      </c>
      <c r="I6759" s="42" t="s">
        <v>31</v>
      </c>
      <c r="J6759" s="42" t="s">
        <v>479</v>
      </c>
      <c r="K6759" s="8" t="s">
        <v>25098</v>
      </c>
      <c r="L6759" s="7" t="s">
        <v>11229</v>
      </c>
      <c r="M6759" s="44">
        <v>213.8</v>
      </c>
      <c r="N6759" s="7">
        <v>1</v>
      </c>
      <c r="O6759" s="44">
        <v>213.8</v>
      </c>
      <c r="P6759" s="44">
        <v>82.33</v>
      </c>
      <c r="Q6759" s="44">
        <v>17.36</v>
      </c>
      <c r="R6759" s="44">
        <v>35.28</v>
      </c>
      <c r="S6759" s="44">
        <v>0</v>
      </c>
      <c r="T6759" s="44">
        <v>26.95</v>
      </c>
      <c r="U6759" s="44">
        <v>51.88</v>
      </c>
      <c r="V6759" s="49" t="s">
        <v>25918</v>
      </c>
      <c r="W6759" s="42" t="s">
        <v>34</v>
      </c>
      <c r="X6759" s="43">
        <v>123131218077</v>
      </c>
      <c r="Y6759" s="43">
        <v>45402093506</v>
      </c>
      <c r="Z6759" s="43" t="s">
        <v>7980</v>
      </c>
      <c r="AA6759" s="37" t="str">
        <f>VLOOKUP(J6759, sku!B:C, 2, FALSE)</f>
        <v>1 Fogareiro 1 Boca + 4 Refis Guepardo</v>
      </c>
      <c r="AB6759" s="37" t="str">
        <f>VLOOKUP(J6759, sku!B:BM, 64, FALSE)</f>
        <v>Importação</v>
      </c>
      <c r="AC6759" s="37" t="str">
        <f>LEFT(pedidos[[#This Row],[SKU]],3)</f>
        <v>1FO</v>
      </c>
      <c r="AD6759" s="37" t="str" cm="1">
        <f t="array" aca="1" ref="AD6759" ca="1">IFERROR(
  INDEX(
    montadora[Montadora],
    MATCH(TRUE,LEFT(J7137,NÚCARACT(montadora[SKU Parcial]))=montadora[SKU Parcial],0)
  ),
  ""
)</f>
        <v/>
      </c>
    </row>
    <row r="6760" spans="1:30" x14ac:dyDescent="0.25">
      <c r="A6760" s="42" t="s">
        <v>24826</v>
      </c>
      <c r="B6760" s="42" t="s">
        <v>24827</v>
      </c>
      <c r="C6760" s="42" t="s">
        <v>342</v>
      </c>
      <c r="D6760" s="42" t="s">
        <v>45</v>
      </c>
      <c r="E6760" s="42" t="s">
        <v>461</v>
      </c>
      <c r="F6760" s="42" t="s">
        <v>462</v>
      </c>
      <c r="G6760" s="42" t="s">
        <v>11227</v>
      </c>
      <c r="H6760" s="7" t="s">
        <v>30</v>
      </c>
      <c r="I6760" s="42" t="s">
        <v>31</v>
      </c>
      <c r="J6760" s="42" t="s">
        <v>444</v>
      </c>
      <c r="K6760" s="8" t="s">
        <v>25096</v>
      </c>
      <c r="L6760" s="7" t="s">
        <v>11229</v>
      </c>
      <c r="M6760" s="44">
        <v>188.8</v>
      </c>
      <c r="N6760" s="7">
        <v>1</v>
      </c>
      <c r="O6760" s="44">
        <v>188.8</v>
      </c>
      <c r="P6760" s="44">
        <v>81.739999999999995</v>
      </c>
      <c r="Q6760" s="44">
        <v>15.33</v>
      </c>
      <c r="R6760" s="44">
        <v>21.71</v>
      </c>
      <c r="S6760" s="44">
        <v>0</v>
      </c>
      <c r="T6760" s="44">
        <v>24.25</v>
      </c>
      <c r="U6760" s="44">
        <v>45.77</v>
      </c>
      <c r="V6760" s="49" t="s">
        <v>24441</v>
      </c>
      <c r="W6760" s="42" t="s">
        <v>34</v>
      </c>
      <c r="X6760" s="43">
        <v>123037327700</v>
      </c>
      <c r="Y6760" s="43">
        <v>45373916367</v>
      </c>
      <c r="Z6760" s="43" t="s">
        <v>7980</v>
      </c>
      <c r="AA6760" s="37" t="str">
        <f>VLOOKUP(J6760, sku!B:C, 2, FALSE)</f>
        <v>1 Fogareiro 1 Boca + 1 Maçarico 915 + 3 Refis Guepardo</v>
      </c>
      <c r="AB6760" s="37" t="str">
        <f>VLOOKUP(J6760, sku!B:BM, 64, FALSE)</f>
        <v>Importação</v>
      </c>
      <c r="AC6760" s="37" t="str">
        <f>LEFT(pedidos[[#This Row],[SKU]],3)</f>
        <v>1FO</v>
      </c>
      <c r="AD6760" s="37" t="str" cm="1">
        <f t="array" aca="1" ref="AD6760" ca="1">IFERROR(
  INDEX(
    montadora[Montadora],
    MATCH(TRUE,LEFT(J7138,NÚCARACT(montadora[SKU Parcial]))=montadora[SKU Parcial],0)
  ),
  ""
)</f>
        <v/>
      </c>
    </row>
    <row r="6761" spans="1:30" x14ac:dyDescent="0.25">
      <c r="A6761" s="42" t="s">
        <v>24828</v>
      </c>
      <c r="B6761" s="42" t="s">
        <v>24829</v>
      </c>
      <c r="C6761" s="42" t="s">
        <v>1282</v>
      </c>
      <c r="D6761" s="42" t="s">
        <v>97</v>
      </c>
      <c r="E6761" s="42" t="s">
        <v>461</v>
      </c>
      <c r="F6761" s="42" t="s">
        <v>462</v>
      </c>
      <c r="G6761" s="42" t="s">
        <v>11227</v>
      </c>
      <c r="H6761" s="7" t="s">
        <v>30</v>
      </c>
      <c r="I6761" s="42" t="s">
        <v>36</v>
      </c>
      <c r="J6761" s="42" t="s">
        <v>444</v>
      </c>
      <c r="K6761" s="8" t="s">
        <v>25096</v>
      </c>
      <c r="L6761" s="7" t="s">
        <v>11229</v>
      </c>
      <c r="M6761" s="44">
        <v>188.8</v>
      </c>
      <c r="N6761" s="7">
        <v>1</v>
      </c>
      <c r="O6761" s="44">
        <v>188.8</v>
      </c>
      <c r="P6761" s="44">
        <v>81.739999999999995</v>
      </c>
      <c r="Q6761" s="44">
        <v>15.33</v>
      </c>
      <c r="R6761" s="44">
        <v>21.71</v>
      </c>
      <c r="S6761" s="44">
        <v>0</v>
      </c>
      <c r="T6761" s="44">
        <v>24.25</v>
      </c>
      <c r="U6761" s="44">
        <v>45.77</v>
      </c>
      <c r="V6761" s="49" t="s">
        <v>24441</v>
      </c>
      <c r="W6761" s="42" t="s">
        <v>34</v>
      </c>
      <c r="X6761" s="43">
        <v>123090390640</v>
      </c>
      <c r="Y6761" s="43">
        <v>45376863568</v>
      </c>
      <c r="Z6761" s="43" t="s">
        <v>7980</v>
      </c>
      <c r="AA6761" s="37" t="str">
        <f>VLOOKUP(J6761, sku!B:C, 2, FALSE)</f>
        <v>1 Fogareiro 1 Boca + 1 Maçarico 915 + 3 Refis Guepardo</v>
      </c>
      <c r="AB6761" s="37" t="str">
        <f>VLOOKUP(J6761, sku!B:BM, 64, FALSE)</f>
        <v>Importação</v>
      </c>
      <c r="AC6761" s="37" t="str">
        <f>LEFT(pedidos[[#This Row],[SKU]],3)</f>
        <v>1FO</v>
      </c>
      <c r="AD6761" s="37" t="str" cm="1">
        <f t="array" aca="1" ref="AD6761" ca="1">IFERROR(
  INDEX(
    montadora[Montadora],
    MATCH(TRUE,LEFT(J7139,NÚCARACT(montadora[SKU Parcial]))=montadora[SKU Parcial],0)
  ),
  ""
)</f>
        <v/>
      </c>
    </row>
    <row r="6762" spans="1:30" x14ac:dyDescent="0.25">
      <c r="A6762" s="42" t="s">
        <v>25298</v>
      </c>
      <c r="B6762" s="42" t="s">
        <v>25299</v>
      </c>
      <c r="C6762" s="42" t="s">
        <v>603</v>
      </c>
      <c r="D6762" s="42" t="s">
        <v>347</v>
      </c>
      <c r="E6762" s="42" t="s">
        <v>461</v>
      </c>
      <c r="F6762" s="42" t="s">
        <v>462</v>
      </c>
      <c r="G6762" s="42" t="s">
        <v>11227</v>
      </c>
      <c r="H6762" s="7" t="s">
        <v>30</v>
      </c>
      <c r="I6762" s="42" t="s">
        <v>36</v>
      </c>
      <c r="J6762" s="42" t="s">
        <v>444</v>
      </c>
      <c r="K6762" s="8" t="s">
        <v>25126</v>
      </c>
      <c r="L6762" s="7" t="s">
        <v>11229</v>
      </c>
      <c r="M6762" s="44">
        <v>188.8</v>
      </c>
      <c r="N6762" s="7">
        <v>1</v>
      </c>
      <c r="O6762" s="44">
        <v>188.8</v>
      </c>
      <c r="P6762" s="44">
        <v>81.739999999999995</v>
      </c>
      <c r="Q6762" s="44">
        <v>15.33</v>
      </c>
      <c r="R6762" s="44">
        <v>21.71</v>
      </c>
      <c r="S6762" s="44">
        <v>0</v>
      </c>
      <c r="T6762" s="44">
        <v>24.25</v>
      </c>
      <c r="U6762" s="44">
        <v>45.77</v>
      </c>
      <c r="V6762" s="49" t="s">
        <v>24441</v>
      </c>
      <c r="W6762" s="42" t="s">
        <v>34</v>
      </c>
      <c r="X6762" s="43">
        <v>122649127171</v>
      </c>
      <c r="Y6762" s="43">
        <v>45381273556</v>
      </c>
      <c r="Z6762" s="43" t="s">
        <v>7980</v>
      </c>
      <c r="AA6762" s="37" t="str">
        <f>VLOOKUP(J6762, sku!B:C, 2, FALSE)</f>
        <v>1 Fogareiro 1 Boca + 1 Maçarico 915 + 3 Refis Guepardo</v>
      </c>
      <c r="AB6762" s="37" t="str">
        <f>VLOOKUP(J6762, sku!B:BM, 64, FALSE)</f>
        <v>Importação</v>
      </c>
      <c r="AC6762" s="37" t="str">
        <f>LEFT(pedidos[[#This Row],[SKU]],3)</f>
        <v>1FO</v>
      </c>
      <c r="AD6762" s="37" t="str" cm="1">
        <f t="array" aca="1" ref="AD6762" ca="1">IFERROR(
  INDEX(
    montadora[Montadora],
    MATCH(TRUE,LEFT(J7140,NÚCARACT(montadora[SKU Parcial]))=montadora[SKU Parcial],0)
  ),
  ""
)</f>
        <v/>
      </c>
    </row>
    <row r="6763" spans="1:30" x14ac:dyDescent="0.25">
      <c r="A6763" s="42" t="s">
        <v>25300</v>
      </c>
      <c r="B6763" s="42" t="s">
        <v>25301</v>
      </c>
      <c r="C6763" s="42" t="s">
        <v>121</v>
      </c>
      <c r="D6763" s="42" t="s">
        <v>617</v>
      </c>
      <c r="E6763" s="42" t="s">
        <v>461</v>
      </c>
      <c r="F6763" s="42" t="s">
        <v>462</v>
      </c>
      <c r="G6763" s="42" t="s">
        <v>11227</v>
      </c>
      <c r="H6763" s="7" t="s">
        <v>30</v>
      </c>
      <c r="I6763" s="42" t="s">
        <v>36</v>
      </c>
      <c r="J6763" s="42" t="s">
        <v>444</v>
      </c>
      <c r="K6763" s="8" t="s">
        <v>25101</v>
      </c>
      <c r="L6763" s="7" t="s">
        <v>11229</v>
      </c>
      <c r="M6763" s="44">
        <v>188.8</v>
      </c>
      <c r="N6763" s="7">
        <v>1</v>
      </c>
      <c r="O6763" s="44">
        <v>188.8</v>
      </c>
      <c r="P6763" s="44">
        <v>81.739999999999995</v>
      </c>
      <c r="Q6763" s="44">
        <v>15.33</v>
      </c>
      <c r="R6763" s="44">
        <v>21.71</v>
      </c>
      <c r="S6763" s="44">
        <v>0</v>
      </c>
      <c r="T6763" s="44">
        <v>24.25</v>
      </c>
      <c r="U6763" s="44">
        <v>45.77</v>
      </c>
      <c r="V6763" s="49" t="s">
        <v>24441</v>
      </c>
      <c r="W6763" s="42" t="s">
        <v>34</v>
      </c>
      <c r="X6763" s="43">
        <v>122755495321</v>
      </c>
      <c r="Y6763" s="43">
        <v>45385637021</v>
      </c>
      <c r="Z6763" s="43" t="s">
        <v>7980</v>
      </c>
      <c r="AA6763" s="37" t="str">
        <f>VLOOKUP(J6763, sku!B:C, 2, FALSE)</f>
        <v>1 Fogareiro 1 Boca + 1 Maçarico 915 + 3 Refis Guepardo</v>
      </c>
      <c r="AB6763" s="37" t="str">
        <f>VLOOKUP(J6763, sku!B:BM, 64, FALSE)</f>
        <v>Importação</v>
      </c>
      <c r="AC6763" s="37" t="str">
        <f>LEFT(pedidos[[#This Row],[SKU]],3)</f>
        <v>1FO</v>
      </c>
      <c r="AD6763" s="37" t="str" cm="1">
        <f t="array" aca="1" ref="AD6763" ca="1">IFERROR(
  INDEX(
    montadora[Montadora],
    MATCH(TRUE,LEFT(J7141,NÚCARACT(montadora[SKU Parcial]))=montadora[SKU Parcial],0)
  ),
  ""
)</f>
        <v/>
      </c>
    </row>
    <row r="6764" spans="1:30" x14ac:dyDescent="0.25">
      <c r="A6764" s="42" t="s">
        <v>25302</v>
      </c>
      <c r="B6764" s="42" t="s">
        <v>25303</v>
      </c>
      <c r="C6764" s="42" t="s">
        <v>350</v>
      </c>
      <c r="D6764" s="42" t="s">
        <v>534</v>
      </c>
      <c r="E6764" s="42" t="s">
        <v>461</v>
      </c>
      <c r="F6764" s="42" t="s">
        <v>462</v>
      </c>
      <c r="G6764" s="42" t="s">
        <v>11227</v>
      </c>
      <c r="H6764" s="7" t="s">
        <v>30</v>
      </c>
      <c r="I6764" s="42" t="s">
        <v>36</v>
      </c>
      <c r="J6764" s="42" t="s">
        <v>444</v>
      </c>
      <c r="K6764" s="8" t="s">
        <v>25106</v>
      </c>
      <c r="L6764" s="7" t="s">
        <v>11229</v>
      </c>
      <c r="M6764" s="44">
        <v>188.8</v>
      </c>
      <c r="N6764" s="7">
        <v>1</v>
      </c>
      <c r="O6764" s="44">
        <v>188.8</v>
      </c>
      <c r="P6764" s="44">
        <v>81.739999999999995</v>
      </c>
      <c r="Q6764" s="44">
        <v>15.33</v>
      </c>
      <c r="R6764" s="44">
        <v>21.71</v>
      </c>
      <c r="S6764" s="44">
        <v>0</v>
      </c>
      <c r="T6764" s="44">
        <v>24.25</v>
      </c>
      <c r="U6764" s="44">
        <v>45.77</v>
      </c>
      <c r="V6764" s="49" t="s">
        <v>24441</v>
      </c>
      <c r="W6764" s="42" t="s">
        <v>34</v>
      </c>
      <c r="X6764" s="43">
        <v>122871027379</v>
      </c>
      <c r="Y6764" s="43">
        <v>45390442769</v>
      </c>
      <c r="Z6764" s="43" t="s">
        <v>7980</v>
      </c>
      <c r="AA6764" s="37" t="str">
        <f>VLOOKUP(J6764, sku!B:C, 2, FALSE)</f>
        <v>1 Fogareiro 1 Boca + 1 Maçarico 915 + 3 Refis Guepardo</v>
      </c>
      <c r="AB6764" s="37" t="str">
        <f>VLOOKUP(J6764, sku!B:BM, 64, FALSE)</f>
        <v>Importação</v>
      </c>
      <c r="AC6764" s="37" t="str">
        <f>LEFT(pedidos[[#This Row],[SKU]],3)</f>
        <v>1FO</v>
      </c>
      <c r="AD6764" s="37" t="str" cm="1">
        <f t="array" aca="1" ref="AD6764" ca="1">IFERROR(
  INDEX(
    montadora[Montadora],
    MATCH(TRUE,LEFT(J7142,NÚCARACT(montadora[SKU Parcial]))=montadora[SKU Parcial],0)
  ),
  ""
)</f>
        <v/>
      </c>
    </row>
    <row r="6765" spans="1:30" x14ac:dyDescent="0.25">
      <c r="A6765" s="42" t="s">
        <v>25919</v>
      </c>
      <c r="B6765" s="42" t="s">
        <v>36</v>
      </c>
      <c r="C6765" s="42" t="s">
        <v>25920</v>
      </c>
      <c r="D6765" s="42" t="s">
        <v>27</v>
      </c>
      <c r="E6765" s="42" t="s">
        <v>461</v>
      </c>
      <c r="F6765" s="42" t="s">
        <v>462</v>
      </c>
      <c r="G6765" s="42" t="s">
        <v>11227</v>
      </c>
      <c r="H6765" s="7" t="s">
        <v>30</v>
      </c>
      <c r="I6765" s="42" t="s">
        <v>31</v>
      </c>
      <c r="J6765" s="42" t="s">
        <v>444</v>
      </c>
      <c r="K6765" s="8" t="s">
        <v>25549</v>
      </c>
      <c r="L6765" s="7" t="s">
        <v>11229</v>
      </c>
      <c r="M6765" s="44">
        <v>188.8</v>
      </c>
      <c r="N6765" s="7">
        <v>1</v>
      </c>
      <c r="O6765" s="44">
        <v>188.8</v>
      </c>
      <c r="P6765" s="44">
        <v>81.739999999999995</v>
      </c>
      <c r="Q6765" s="44">
        <v>15.33</v>
      </c>
      <c r="R6765" s="44">
        <v>21.71</v>
      </c>
      <c r="S6765" s="44">
        <v>0</v>
      </c>
      <c r="T6765" s="44">
        <v>24.25</v>
      </c>
      <c r="U6765" s="44">
        <v>45.77</v>
      </c>
      <c r="V6765" s="49" t="s">
        <v>24441</v>
      </c>
      <c r="W6765" s="42" t="s">
        <v>34</v>
      </c>
      <c r="X6765" s="43">
        <v>123227046039</v>
      </c>
      <c r="Y6765" s="43">
        <v>45406770133</v>
      </c>
      <c r="Z6765" s="43" t="s">
        <v>7980</v>
      </c>
      <c r="AA6765" s="37" t="str">
        <f>VLOOKUP(J6765, sku!B:C, 2, FALSE)</f>
        <v>1 Fogareiro 1 Boca + 1 Maçarico 915 + 3 Refis Guepardo</v>
      </c>
      <c r="AB6765" s="37" t="str">
        <f>VLOOKUP(J6765, sku!B:BM, 64, FALSE)</f>
        <v>Importação</v>
      </c>
      <c r="AC6765" s="37" t="str">
        <f>LEFT(pedidos[[#This Row],[SKU]],3)</f>
        <v>1FO</v>
      </c>
      <c r="AD6765" s="37" t="str" cm="1">
        <f t="array" aca="1" ref="AD6765" ca="1">IFERROR(
  INDEX(
    montadora[Montadora],
    MATCH(TRUE,LEFT(J7143,NÚCARACT(montadora[SKU Parcial]))=montadora[SKU Parcial],0)
  ),
  ""
)</f>
        <v/>
      </c>
    </row>
    <row r="6766" spans="1:30" x14ac:dyDescent="0.25">
      <c r="A6766" s="42" t="s">
        <v>25921</v>
      </c>
      <c r="B6766" s="42" t="s">
        <v>25922</v>
      </c>
      <c r="C6766" s="42" t="s">
        <v>1204</v>
      </c>
      <c r="D6766" s="42" t="s">
        <v>27</v>
      </c>
      <c r="E6766" s="42" t="s">
        <v>461</v>
      </c>
      <c r="F6766" s="42" t="s">
        <v>462</v>
      </c>
      <c r="G6766" s="42" t="s">
        <v>11227</v>
      </c>
      <c r="H6766" s="7" t="s">
        <v>30</v>
      </c>
      <c r="I6766" s="42" t="s">
        <v>31</v>
      </c>
      <c r="J6766" s="42" t="s">
        <v>444</v>
      </c>
      <c r="K6766" s="8" t="s">
        <v>25561</v>
      </c>
      <c r="L6766" s="7" t="s">
        <v>11229</v>
      </c>
      <c r="M6766" s="44">
        <v>188.8</v>
      </c>
      <c r="N6766" s="7">
        <v>1</v>
      </c>
      <c r="O6766" s="44">
        <v>188.8</v>
      </c>
      <c r="P6766" s="44">
        <v>81.739999999999995</v>
      </c>
      <c r="Q6766" s="44">
        <v>15.33</v>
      </c>
      <c r="R6766" s="44">
        <v>21.71</v>
      </c>
      <c r="S6766" s="44">
        <v>0</v>
      </c>
      <c r="T6766" s="44">
        <v>24.25</v>
      </c>
      <c r="U6766" s="44">
        <v>45.77</v>
      </c>
      <c r="V6766" s="49" t="s">
        <v>24441</v>
      </c>
      <c r="W6766" s="42" t="s">
        <v>34</v>
      </c>
      <c r="X6766" s="43">
        <v>124145066502</v>
      </c>
      <c r="Y6766" s="43">
        <v>45424747060</v>
      </c>
      <c r="Z6766" s="43" t="s">
        <v>7980</v>
      </c>
      <c r="AA6766" s="37" t="str">
        <f>VLOOKUP(J6766, sku!B:C, 2, FALSE)</f>
        <v>1 Fogareiro 1 Boca + 1 Maçarico 915 + 3 Refis Guepardo</v>
      </c>
      <c r="AB6766" s="37" t="str">
        <f>VLOOKUP(J6766, sku!B:BM, 64, FALSE)</f>
        <v>Importação</v>
      </c>
      <c r="AC6766" s="37" t="str">
        <f>LEFT(pedidos[[#This Row],[SKU]],3)</f>
        <v>1FO</v>
      </c>
      <c r="AD6766" s="37" t="str" cm="1">
        <f t="array" aca="1" ref="AD6766" ca="1">IFERROR(
  INDEX(
    montadora[Montadora],
    MATCH(TRUE,LEFT(J7144,NÚCARACT(montadora[SKU Parcial]))=montadora[SKU Parcial],0)
  ),
  ""
)</f>
        <v/>
      </c>
    </row>
    <row r="6767" spans="1:30" x14ac:dyDescent="0.25">
      <c r="A6767" s="42" t="s">
        <v>25923</v>
      </c>
      <c r="B6767" s="42" t="s">
        <v>25924</v>
      </c>
      <c r="C6767" s="42" t="s">
        <v>4043</v>
      </c>
      <c r="D6767" s="42" t="s">
        <v>27</v>
      </c>
      <c r="E6767" s="42" t="s">
        <v>461</v>
      </c>
      <c r="F6767" s="42" t="s">
        <v>462</v>
      </c>
      <c r="G6767" s="42" t="s">
        <v>11227</v>
      </c>
      <c r="H6767" s="7" t="s">
        <v>30</v>
      </c>
      <c r="I6767" s="42" t="s">
        <v>31</v>
      </c>
      <c r="J6767" s="42" t="s">
        <v>444</v>
      </c>
      <c r="K6767" s="8" t="s">
        <v>25555</v>
      </c>
      <c r="L6767" s="7" t="s">
        <v>11229</v>
      </c>
      <c r="M6767" s="44">
        <v>188.8</v>
      </c>
      <c r="N6767" s="7">
        <v>1</v>
      </c>
      <c r="O6767" s="44">
        <v>188.8</v>
      </c>
      <c r="P6767" s="44">
        <v>81.739999999999995</v>
      </c>
      <c r="Q6767" s="44">
        <v>15.33</v>
      </c>
      <c r="R6767" s="44">
        <v>21.71</v>
      </c>
      <c r="S6767" s="44">
        <v>0</v>
      </c>
      <c r="T6767" s="44">
        <v>24.25</v>
      </c>
      <c r="U6767" s="44">
        <v>45.77</v>
      </c>
      <c r="V6767" s="49" t="s">
        <v>24441</v>
      </c>
      <c r="W6767" s="42" t="s">
        <v>34</v>
      </c>
      <c r="X6767" s="43">
        <v>124319355938</v>
      </c>
      <c r="Y6767" s="43">
        <v>45431148571</v>
      </c>
      <c r="Z6767" s="43" t="s">
        <v>7980</v>
      </c>
      <c r="AA6767" s="37" t="str">
        <f>VLOOKUP(J6767, sku!B:C, 2, FALSE)</f>
        <v>1 Fogareiro 1 Boca + 1 Maçarico 915 + 3 Refis Guepardo</v>
      </c>
      <c r="AB6767" s="37" t="str">
        <f>VLOOKUP(J6767, sku!B:BM, 64, FALSE)</f>
        <v>Importação</v>
      </c>
      <c r="AC6767" s="37" t="str">
        <f>LEFT(pedidos[[#This Row],[SKU]],3)</f>
        <v>1FO</v>
      </c>
      <c r="AD6767" s="37" t="str" cm="1">
        <f t="array" aca="1" ref="AD6767" ca="1">IFERROR(
  INDEX(
    montadora[Montadora],
    MATCH(TRUE,LEFT(J7145,NÚCARACT(montadora[SKU Parcial]))=montadora[SKU Parcial],0)
  ),
  ""
)</f>
        <v/>
      </c>
    </row>
    <row r="6768" spans="1:30" x14ac:dyDescent="0.25">
      <c r="A6768" s="42" t="s">
        <v>23809</v>
      </c>
      <c r="B6768" s="42" t="s">
        <v>23810</v>
      </c>
      <c r="C6768" s="42" t="s">
        <v>3898</v>
      </c>
      <c r="D6768" s="42" t="s">
        <v>420</v>
      </c>
      <c r="E6768" s="42" t="s">
        <v>4331</v>
      </c>
      <c r="F6768" s="42" t="s">
        <v>4332</v>
      </c>
      <c r="G6768" s="42" t="s">
        <v>11228</v>
      </c>
      <c r="H6768" s="7" t="s">
        <v>47</v>
      </c>
      <c r="I6768" s="42" t="s">
        <v>31</v>
      </c>
      <c r="J6768" s="42" t="s">
        <v>20102</v>
      </c>
      <c r="K6768" s="8" t="s">
        <v>25556</v>
      </c>
      <c r="L6768" s="7" t="s">
        <v>11229</v>
      </c>
      <c r="M6768" s="44">
        <v>253.8</v>
      </c>
      <c r="N6768" s="7">
        <v>1</v>
      </c>
      <c r="O6768" s="44">
        <v>253.8</v>
      </c>
      <c r="P6768" s="44">
        <v>105</v>
      </c>
      <c r="Q6768" s="44">
        <v>10.08</v>
      </c>
      <c r="R6768" s="44">
        <v>43.15</v>
      </c>
      <c r="S6768" s="44">
        <v>0</v>
      </c>
      <c r="T6768" s="44">
        <v>34.14</v>
      </c>
      <c r="U6768" s="44">
        <v>61.43</v>
      </c>
      <c r="V6768" s="49" t="s">
        <v>24830</v>
      </c>
      <c r="W6768" s="42" t="s">
        <v>89</v>
      </c>
      <c r="X6768" s="43">
        <v>122128023060</v>
      </c>
      <c r="Y6768" s="43">
        <v>45334928756</v>
      </c>
      <c r="Z6768" s="43" t="s">
        <v>7980</v>
      </c>
      <c r="AA6768" s="37" t="str">
        <f>VLOOKUP(J6768, sku!B:C, 2, FALSE)</f>
        <v>Travessa Renault - Slim - - - Duster - Até 2015 - Preto</v>
      </c>
      <c r="AB6768" s="37" t="str">
        <f>VLOOKUP(J6768, sku!B:BM, 64, FALSE)</f>
        <v>Fabricação</v>
      </c>
      <c r="AC6768" s="37" t="str">
        <f>LEFT(pedidos[[#This Row],[SKU]],3)</f>
        <v>XRE</v>
      </c>
      <c r="AD6768" s="37" t="str" cm="1">
        <f t="array" aca="1" ref="AD6768" ca="1">IFERROR(
  INDEX(
    montadora[Montadora],
    MATCH(TRUE,LEFT(J7146,NÚCARACT(montadora[SKU Parcial]))=montadora[SKU Parcial],0)
  ),
  ""
)</f>
        <v/>
      </c>
    </row>
    <row r="6769" spans="1:30" x14ac:dyDescent="0.25">
      <c r="A6769" s="42" t="s">
        <v>22737</v>
      </c>
      <c r="B6769" s="42" t="s">
        <v>22738</v>
      </c>
      <c r="C6769" s="42" t="s">
        <v>2205</v>
      </c>
      <c r="D6769" s="42" t="s">
        <v>420</v>
      </c>
      <c r="E6769" s="42" t="s">
        <v>518</v>
      </c>
      <c r="F6769" s="42" t="s">
        <v>371</v>
      </c>
      <c r="G6769" s="42" t="s">
        <v>11227</v>
      </c>
      <c r="H6769" s="7" t="s">
        <v>47</v>
      </c>
      <c r="I6769" s="42" t="s">
        <v>36</v>
      </c>
      <c r="J6769" s="42" t="s">
        <v>372</v>
      </c>
      <c r="K6769" s="8" t="s">
        <v>25544</v>
      </c>
      <c r="L6769" s="7" t="s">
        <v>11229</v>
      </c>
      <c r="M6769" s="44">
        <v>258.8</v>
      </c>
      <c r="N6769" s="7">
        <v>1</v>
      </c>
      <c r="O6769" s="44">
        <v>258.8</v>
      </c>
      <c r="P6769" s="44">
        <v>105.54</v>
      </c>
      <c r="Q6769" s="44">
        <v>21.01</v>
      </c>
      <c r="R6769" s="44">
        <v>42.7</v>
      </c>
      <c r="S6769" s="44">
        <v>0</v>
      </c>
      <c r="T6769" s="44">
        <v>26.95</v>
      </c>
      <c r="U6769" s="44">
        <v>62.6</v>
      </c>
      <c r="V6769" s="49" t="s">
        <v>24442</v>
      </c>
      <c r="W6769" s="42" t="s">
        <v>34</v>
      </c>
      <c r="X6769" s="43">
        <v>120644807134</v>
      </c>
      <c r="Y6769" s="43">
        <v>45267354807</v>
      </c>
      <c r="Z6769" s="43" t="s">
        <v>7980</v>
      </c>
      <c r="AA6769" s="37" t="str">
        <f>VLOOKUP(J6769, sku!B:C, 2, FALSE)</f>
        <v>Aquecedor</v>
      </c>
      <c r="AB6769" s="37" t="str">
        <f>VLOOKUP(J6769, sku!B:BM, 64, FALSE)</f>
        <v>Importação</v>
      </c>
      <c r="AC6769" s="37" t="str">
        <f>LEFT(pedidos[[#This Row],[SKU]],3)</f>
        <v>1XA</v>
      </c>
      <c r="AD6769" s="37" t="str" cm="1">
        <f t="array" aca="1" ref="AD6769" ca="1">IFERROR(
  INDEX(
    montadora[Montadora],
    MATCH(TRUE,LEFT(J7147,NÚCARACT(montadora[SKU Parcial]))=montadora[SKU Parcial],0)
  ),
  ""
)</f>
        <v/>
      </c>
    </row>
    <row r="6770" spans="1:30" x14ac:dyDescent="0.25">
      <c r="A6770" s="42" t="s">
        <v>22739</v>
      </c>
      <c r="B6770" s="42" t="s">
        <v>22740</v>
      </c>
      <c r="C6770" s="42" t="s">
        <v>22741</v>
      </c>
      <c r="D6770" s="42" t="s">
        <v>538</v>
      </c>
      <c r="E6770" s="42" t="s">
        <v>22742</v>
      </c>
      <c r="F6770" s="42" t="s">
        <v>22743</v>
      </c>
      <c r="G6770" s="42" t="s">
        <v>11227</v>
      </c>
      <c r="H6770" s="7" t="s">
        <v>30</v>
      </c>
      <c r="I6770" s="42" t="s">
        <v>36</v>
      </c>
      <c r="J6770" s="42" t="s">
        <v>17617</v>
      </c>
      <c r="K6770" s="8" t="s">
        <v>25600</v>
      </c>
      <c r="L6770" s="7" t="s">
        <v>11229</v>
      </c>
      <c r="M6770" s="44">
        <v>746.8</v>
      </c>
      <c r="N6770" s="7">
        <v>1</v>
      </c>
      <c r="O6770" s="44">
        <v>828.79</v>
      </c>
      <c r="P6770" s="44">
        <v>350</v>
      </c>
      <c r="Q6770" s="44">
        <v>60.64</v>
      </c>
      <c r="R6770" s="44">
        <v>89.62</v>
      </c>
      <c r="S6770" s="44">
        <v>81.99</v>
      </c>
      <c r="T6770" s="44">
        <v>65.95</v>
      </c>
      <c r="U6770" s="44">
        <v>180.59</v>
      </c>
      <c r="V6770" s="49" t="s">
        <v>24831</v>
      </c>
      <c r="W6770" s="42" t="s">
        <v>34</v>
      </c>
      <c r="X6770" s="43">
        <v>121836164194</v>
      </c>
      <c r="Y6770" s="43">
        <v>45319885619</v>
      </c>
      <c r="Z6770" s="43" t="s">
        <v>7980</v>
      </c>
      <c r="AA6770" s="37" t="str">
        <f>VLOOKUP(J6770, sku!B:C, 2, FALSE)</f>
        <v>Travessa Geral - Smart - 2 Transbike Universal Aro 29 - - - - - Grafite</v>
      </c>
      <c r="AB6770" s="37" t="str">
        <f>VLOOKUP(J6770, sku!B:BM, 64, FALSE)</f>
        <v>Fabricação</v>
      </c>
      <c r="AC6770" s="37" t="str">
        <f>LEFT(pedidos[[#This Row],[SKU]],3)</f>
        <v>1XS</v>
      </c>
      <c r="AD6770" s="37" t="str" cm="1">
        <f t="array" aca="1" ref="AD6770" ca="1">IFERROR(
  INDEX(
    montadora[Montadora],
    MATCH(TRUE,LEFT(J7148,NÚCARACT(montadora[SKU Parcial]))=montadora[SKU Parcial],0)
  ),
  ""
)</f>
        <v/>
      </c>
    </row>
    <row r="6771" spans="1:30" x14ac:dyDescent="0.25">
      <c r="A6771" s="42" t="s">
        <v>24832</v>
      </c>
      <c r="B6771" s="42" t="s">
        <v>36</v>
      </c>
      <c r="C6771" s="42" t="s">
        <v>24833</v>
      </c>
      <c r="D6771" s="42" t="s">
        <v>45</v>
      </c>
      <c r="E6771" s="42" t="s">
        <v>22742</v>
      </c>
      <c r="F6771" s="42" t="s">
        <v>22743</v>
      </c>
      <c r="G6771" s="42" t="s">
        <v>11227</v>
      </c>
      <c r="H6771" s="7" t="s">
        <v>30</v>
      </c>
      <c r="I6771" s="42" t="s">
        <v>31</v>
      </c>
      <c r="J6771" s="42" t="s">
        <v>17628</v>
      </c>
      <c r="K6771" s="8" t="s">
        <v>25593</v>
      </c>
      <c r="L6771" s="7" t="s">
        <v>11229</v>
      </c>
      <c r="M6771" s="44">
        <v>746.8</v>
      </c>
      <c r="N6771" s="7">
        <v>1</v>
      </c>
      <c r="O6771" s="44">
        <v>746.8</v>
      </c>
      <c r="P6771" s="44">
        <v>350</v>
      </c>
      <c r="Q6771" s="44">
        <v>60.64</v>
      </c>
      <c r="R6771" s="44">
        <v>89.62</v>
      </c>
      <c r="S6771" s="44">
        <v>0</v>
      </c>
      <c r="T6771" s="44">
        <v>65.95</v>
      </c>
      <c r="U6771" s="44">
        <v>180.59</v>
      </c>
      <c r="V6771" s="49" t="s">
        <v>24831</v>
      </c>
      <c r="W6771" s="42" t="s">
        <v>34</v>
      </c>
      <c r="X6771" s="43">
        <v>122925456634</v>
      </c>
      <c r="Y6771" s="43">
        <v>45368524782</v>
      </c>
      <c r="Z6771" s="43" t="s">
        <v>7980</v>
      </c>
      <c r="AA6771" s="37" t="str">
        <f>VLOOKUP(J6771, sku!B:C, 2, FALSE)</f>
        <v>Travessa Geral - Smart - 2 Transbike Universal Aro 29 - - - - - Preto</v>
      </c>
      <c r="AB6771" s="37" t="str">
        <f>VLOOKUP(J6771, sku!B:BM, 64, FALSE)</f>
        <v>Fabricação</v>
      </c>
      <c r="AC6771" s="37" t="str">
        <f>LEFT(pedidos[[#This Row],[SKU]],3)</f>
        <v>1XS</v>
      </c>
      <c r="AD6771" s="37" t="str" cm="1">
        <f t="array" aca="1" ref="AD6771" ca="1">IFERROR(
  INDEX(
    montadora[Montadora],
    MATCH(TRUE,LEFT(J7149,NÚCARACT(montadora[SKU Parcial]))=montadora[SKU Parcial],0)
  ),
  ""
)</f>
        <v/>
      </c>
    </row>
    <row r="6772" spans="1:30" x14ac:dyDescent="0.25">
      <c r="A6772" s="42" t="s">
        <v>22744</v>
      </c>
      <c r="B6772" s="42" t="s">
        <v>22745</v>
      </c>
      <c r="C6772" s="42" t="s">
        <v>603</v>
      </c>
      <c r="D6772" s="42" t="s">
        <v>191</v>
      </c>
      <c r="E6772" s="42" t="s">
        <v>1906</v>
      </c>
      <c r="F6772" s="42" t="s">
        <v>507</v>
      </c>
      <c r="G6772" s="42" t="s">
        <v>11227</v>
      </c>
      <c r="H6772" s="7" t="s">
        <v>47</v>
      </c>
      <c r="I6772" s="42" t="s">
        <v>36</v>
      </c>
      <c r="J6772" s="42" t="s">
        <v>473</v>
      </c>
      <c r="K6772" s="8" t="s">
        <v>25557</v>
      </c>
      <c r="L6772" s="7" t="s">
        <v>11229</v>
      </c>
      <c r="M6772" s="44">
        <v>186.4</v>
      </c>
      <c r="N6772" s="7">
        <v>1</v>
      </c>
      <c r="O6772" s="44">
        <v>186.4</v>
      </c>
      <c r="P6772" s="44">
        <v>73.05</v>
      </c>
      <c r="Q6772" s="44">
        <v>15.14</v>
      </c>
      <c r="R6772" s="44">
        <v>30.76</v>
      </c>
      <c r="S6772" s="44">
        <v>0</v>
      </c>
      <c r="T6772" s="44">
        <v>22.45</v>
      </c>
      <c r="U6772" s="44">
        <v>45</v>
      </c>
      <c r="V6772" s="49" t="s">
        <v>24834</v>
      </c>
      <c r="W6772" s="42" t="s">
        <v>34</v>
      </c>
      <c r="X6772" s="43">
        <v>120890990566</v>
      </c>
      <c r="Y6772" s="43">
        <v>45277285109</v>
      </c>
      <c r="Z6772" s="43" t="s">
        <v>7980</v>
      </c>
      <c r="AA6772" s="37" t="str">
        <f>VLOOKUP(J6772, sku!B:C, 2, FALSE)</f>
        <v>1 Fogareiro 1 Boca + 1 Maçarico 915 + 2 Refis Guepardo</v>
      </c>
      <c r="AB6772" s="37" t="str">
        <f>VLOOKUP(J6772, sku!B:BM, 64, FALSE)</f>
        <v>Importação</v>
      </c>
      <c r="AC6772" s="37" t="str">
        <f>LEFT(pedidos[[#This Row],[SKU]],3)</f>
        <v>1FO</v>
      </c>
      <c r="AD6772" s="37" t="str" cm="1">
        <f t="array" aca="1" ref="AD6772" ca="1">IFERROR(
  INDEX(
    montadora[Montadora],
    MATCH(TRUE,LEFT(J7150,NÚCARACT(montadora[SKU Parcial]))=montadora[SKU Parcial],0)
  ),
  ""
)</f>
        <v/>
      </c>
    </row>
    <row r="6773" spans="1:30" x14ac:dyDescent="0.25">
      <c r="A6773" s="42" t="s">
        <v>23813</v>
      </c>
      <c r="B6773" s="42" t="s">
        <v>23814</v>
      </c>
      <c r="C6773" s="42" t="s">
        <v>23815</v>
      </c>
      <c r="D6773" s="42" t="s">
        <v>27</v>
      </c>
      <c r="E6773" s="42" t="s">
        <v>23816</v>
      </c>
      <c r="F6773" s="42" t="s">
        <v>1510</v>
      </c>
      <c r="G6773" s="42" t="s">
        <v>11227</v>
      </c>
      <c r="H6773" s="7" t="s">
        <v>30</v>
      </c>
      <c r="I6773" s="42" t="s">
        <v>36</v>
      </c>
      <c r="J6773" s="42" t="s">
        <v>886</v>
      </c>
      <c r="K6773" s="8" t="s">
        <v>25545</v>
      </c>
      <c r="L6773" s="7" t="s">
        <v>11229</v>
      </c>
      <c r="M6773" s="44">
        <v>55.8</v>
      </c>
      <c r="N6773" s="7">
        <v>1</v>
      </c>
      <c r="O6773" s="44">
        <v>55.8</v>
      </c>
      <c r="P6773" s="44">
        <v>24.45</v>
      </c>
      <c r="Q6773" s="44">
        <v>4.53</v>
      </c>
      <c r="R6773" s="44">
        <v>13.45</v>
      </c>
      <c r="S6773" s="44">
        <v>0</v>
      </c>
      <c r="T6773" s="44">
        <v>0</v>
      </c>
      <c r="U6773" s="44">
        <v>13.37</v>
      </c>
      <c r="V6773" s="49" t="s">
        <v>24835</v>
      </c>
      <c r="W6773" s="42" t="s">
        <v>34</v>
      </c>
      <c r="X6773" s="43">
        <v>121448484329</v>
      </c>
      <c r="Y6773" s="43">
        <v>45326893044</v>
      </c>
      <c r="Z6773" s="43" t="s">
        <v>7980</v>
      </c>
      <c r="AA6773" s="37" t="str">
        <f>VLOOKUP(J6773, sku!B:C, 2, FALSE)</f>
        <v>Trava Manete Moto E Bicicleta de Alumínio</v>
      </c>
      <c r="AB6773" s="37" t="str">
        <f>VLOOKUP(J6773, sku!B:BM, 64, FALSE)</f>
        <v>Importação</v>
      </c>
      <c r="AC6773" s="37" t="str">
        <f>LEFT(pedidos[[#This Row],[SKU]],3)</f>
        <v>ET0</v>
      </c>
      <c r="AD6773" s="37" t="str" cm="1">
        <f t="array" aca="1" ref="AD6773" ca="1">IFERROR(
  INDEX(
    montadora[Montadora],
    MATCH(TRUE,LEFT(J7151,NÚCARACT(montadora[SKU Parcial]))=montadora[SKU Parcial],0)
  ),
  ""
)</f>
        <v/>
      </c>
    </row>
    <row r="6774" spans="1:30" x14ac:dyDescent="0.25">
      <c r="A6774" s="42" t="s">
        <v>22746</v>
      </c>
      <c r="B6774" s="42" t="s">
        <v>22747</v>
      </c>
      <c r="C6774" s="42" t="s">
        <v>22748</v>
      </c>
      <c r="D6774" s="42" t="s">
        <v>45</v>
      </c>
      <c r="E6774" s="42" t="s">
        <v>565</v>
      </c>
      <c r="F6774" s="42" t="s">
        <v>566</v>
      </c>
      <c r="G6774" s="42" t="s">
        <v>11227</v>
      </c>
      <c r="H6774" s="7" t="s">
        <v>47</v>
      </c>
      <c r="I6774" s="42" t="s">
        <v>31</v>
      </c>
      <c r="J6774" s="42" t="s">
        <v>2274</v>
      </c>
      <c r="K6774" s="8" t="s">
        <v>25544</v>
      </c>
      <c r="L6774" s="7" t="s">
        <v>11229</v>
      </c>
      <c r="M6774" s="44">
        <v>258.8</v>
      </c>
      <c r="N6774" s="7">
        <v>1</v>
      </c>
      <c r="O6774" s="44">
        <v>258.8</v>
      </c>
      <c r="P6774" s="44">
        <v>105</v>
      </c>
      <c r="Q6774" s="44">
        <v>21.01</v>
      </c>
      <c r="R6774" s="44">
        <v>44</v>
      </c>
      <c r="S6774" s="44">
        <v>0</v>
      </c>
      <c r="T6774" s="44">
        <v>26.95</v>
      </c>
      <c r="U6774" s="44">
        <v>61.84</v>
      </c>
      <c r="V6774" s="49" t="s">
        <v>24447</v>
      </c>
      <c r="W6774" s="42" t="s">
        <v>34</v>
      </c>
      <c r="X6774" s="43">
        <v>120640033390</v>
      </c>
      <c r="Y6774" s="43">
        <v>45267367542</v>
      </c>
      <c r="Z6774" s="43" t="s">
        <v>7980</v>
      </c>
      <c r="AA6774" s="37" t="str">
        <f>VLOOKUP(J6774, sku!B:C, 2, FALSE)</f>
        <v>Travessa Hyundai - Slim - - - Santa Fé - 2011 A 2014 - Preto</v>
      </c>
      <c r="AB6774" s="37" t="str">
        <f>VLOOKUP(J6774, sku!B:BM, 64, FALSE)</f>
        <v>Fabricação</v>
      </c>
      <c r="AC6774" s="37" t="str">
        <f>LEFT(pedidos[[#This Row],[SKU]],3)</f>
        <v>XHY</v>
      </c>
      <c r="AD6774" s="37" t="str" cm="1">
        <f t="array" aca="1" ref="AD6774" ca="1">IFERROR(
  INDEX(
    montadora[Montadora],
    MATCH(TRUE,LEFT(J7152,NÚCARACT(montadora[SKU Parcial]))=montadora[SKU Parcial],0)
  ),
  ""
)</f>
        <v/>
      </c>
    </row>
    <row r="6775" spans="1:30" x14ac:dyDescent="0.25">
      <c r="A6775" s="42" t="s">
        <v>22749</v>
      </c>
      <c r="B6775" s="42" t="s">
        <v>22750</v>
      </c>
      <c r="C6775" s="42" t="s">
        <v>22751</v>
      </c>
      <c r="D6775" s="42" t="s">
        <v>45</v>
      </c>
      <c r="E6775" s="42" t="s">
        <v>554</v>
      </c>
      <c r="F6775" s="42" t="s">
        <v>555</v>
      </c>
      <c r="G6775" s="42" t="s">
        <v>11227</v>
      </c>
      <c r="H6775" s="7" t="s">
        <v>47</v>
      </c>
      <c r="I6775" s="42" t="s">
        <v>31</v>
      </c>
      <c r="J6775" s="42" t="s">
        <v>5001</v>
      </c>
      <c r="K6775" s="8" t="s">
        <v>25619</v>
      </c>
      <c r="L6775" s="7" t="s">
        <v>11229</v>
      </c>
      <c r="M6775" s="44">
        <v>258.8</v>
      </c>
      <c r="N6775" s="7">
        <v>1</v>
      </c>
      <c r="O6775" s="44">
        <v>258.8</v>
      </c>
      <c r="P6775" s="44">
        <v>105</v>
      </c>
      <c r="Q6775" s="44">
        <v>21.01</v>
      </c>
      <c r="R6775" s="44">
        <v>44</v>
      </c>
      <c r="S6775" s="44">
        <v>0</v>
      </c>
      <c r="T6775" s="44">
        <v>26.95</v>
      </c>
      <c r="U6775" s="44">
        <v>61.84</v>
      </c>
      <c r="V6775" s="49" t="s">
        <v>24447</v>
      </c>
      <c r="W6775" s="42" t="s">
        <v>34</v>
      </c>
      <c r="X6775" s="43">
        <v>120219392789</v>
      </c>
      <c r="Y6775" s="43">
        <v>45271454474</v>
      </c>
      <c r="Z6775" s="43" t="s">
        <v>7980</v>
      </c>
      <c r="AA6775" s="37" t="str">
        <f>VLOOKUP(J6775, sku!B:C, 2, FALSE)</f>
        <v>Travessa Fiat - Slim - - - Idea (Exceto Adventure) - - - Preto</v>
      </c>
      <c r="AB6775" s="37" t="str">
        <f>VLOOKUP(J6775, sku!B:BM, 64, FALSE)</f>
        <v>Fabricação</v>
      </c>
      <c r="AC6775" s="37" t="str">
        <f>LEFT(pedidos[[#This Row],[SKU]],3)</f>
        <v>XFI</v>
      </c>
      <c r="AD6775" s="37" t="str" cm="1">
        <f t="array" aca="1" ref="AD6775" ca="1">IFERROR(
  INDEX(
    montadora[Montadora],
    MATCH(TRUE,LEFT(J7153,NÚCARACT(montadora[SKU Parcial]))=montadora[SKU Parcial],0)
  ),
  ""
)</f>
        <v/>
      </c>
    </row>
    <row r="6776" spans="1:30" x14ac:dyDescent="0.25">
      <c r="A6776" s="42" t="s">
        <v>22752</v>
      </c>
      <c r="B6776" s="42" t="s">
        <v>22753</v>
      </c>
      <c r="C6776" s="42" t="s">
        <v>22754</v>
      </c>
      <c r="D6776" s="42" t="s">
        <v>138</v>
      </c>
      <c r="E6776" s="42" t="s">
        <v>554</v>
      </c>
      <c r="F6776" s="42" t="s">
        <v>555</v>
      </c>
      <c r="G6776" s="42" t="s">
        <v>11227</v>
      </c>
      <c r="H6776" s="7" t="s">
        <v>47</v>
      </c>
      <c r="I6776" s="42" t="s">
        <v>31</v>
      </c>
      <c r="J6776" s="42" t="s">
        <v>1574</v>
      </c>
      <c r="K6776" s="8" t="s">
        <v>25619</v>
      </c>
      <c r="L6776" s="7" t="s">
        <v>11229</v>
      </c>
      <c r="M6776" s="44">
        <v>258.8</v>
      </c>
      <c r="N6776" s="7">
        <v>1</v>
      </c>
      <c r="O6776" s="44">
        <v>258.8</v>
      </c>
      <c r="P6776" s="44">
        <v>105</v>
      </c>
      <c r="Q6776" s="44">
        <v>21.01</v>
      </c>
      <c r="R6776" s="44">
        <v>44</v>
      </c>
      <c r="S6776" s="44">
        <v>0</v>
      </c>
      <c r="T6776" s="44">
        <v>26.95</v>
      </c>
      <c r="U6776" s="44">
        <v>61.84</v>
      </c>
      <c r="V6776" s="49" t="s">
        <v>24447</v>
      </c>
      <c r="W6776" s="42" t="s">
        <v>34</v>
      </c>
      <c r="X6776" s="43">
        <v>120736664196</v>
      </c>
      <c r="Y6776" s="43">
        <v>45271469192</v>
      </c>
      <c r="Z6776" s="43" t="s">
        <v>7980</v>
      </c>
      <c r="AA6776" s="37" t="str">
        <f>VLOOKUP(J6776, sku!B:C, 2, FALSE)</f>
        <v>Travessa Fiat - Slim - - - Strada Endurance Freedom Volcano - 2020+ - Grafite</v>
      </c>
      <c r="AB6776" s="37" t="str">
        <f>VLOOKUP(J6776, sku!B:BM, 64, FALSE)</f>
        <v>Fabricação</v>
      </c>
      <c r="AC6776" s="37" t="str">
        <f>LEFT(pedidos[[#This Row],[SKU]],3)</f>
        <v>XFI</v>
      </c>
      <c r="AD6776" s="37" t="str" cm="1">
        <f t="array" aca="1" ref="AD6776" ca="1">IFERROR(
  INDEX(
    montadora[Montadora],
    MATCH(TRUE,LEFT(J7154,NÚCARACT(montadora[SKU Parcial]))=montadora[SKU Parcial],0)
  ),
  ""
)</f>
        <v/>
      </c>
    </row>
    <row r="6777" spans="1:30" x14ac:dyDescent="0.25">
      <c r="A6777" s="42" t="s">
        <v>22755</v>
      </c>
      <c r="B6777" s="42" t="s">
        <v>36</v>
      </c>
      <c r="C6777" s="42" t="s">
        <v>1909</v>
      </c>
      <c r="D6777" s="42" t="s">
        <v>188</v>
      </c>
      <c r="E6777" s="42" t="s">
        <v>554</v>
      </c>
      <c r="F6777" s="42" t="s">
        <v>555</v>
      </c>
      <c r="G6777" s="42" t="s">
        <v>11227</v>
      </c>
      <c r="H6777" s="7" t="s">
        <v>47</v>
      </c>
      <c r="I6777" s="42" t="s">
        <v>31</v>
      </c>
      <c r="J6777" s="42" t="s">
        <v>5001</v>
      </c>
      <c r="K6777" s="8" t="s">
        <v>25557</v>
      </c>
      <c r="L6777" s="7" t="s">
        <v>11229</v>
      </c>
      <c r="M6777" s="44">
        <v>258.8</v>
      </c>
      <c r="N6777" s="7">
        <v>1</v>
      </c>
      <c r="O6777" s="44">
        <v>258.8</v>
      </c>
      <c r="P6777" s="44">
        <v>105</v>
      </c>
      <c r="Q6777" s="44">
        <v>21.01</v>
      </c>
      <c r="R6777" s="44">
        <v>44</v>
      </c>
      <c r="S6777" s="44">
        <v>0</v>
      </c>
      <c r="T6777" s="44">
        <v>26.95</v>
      </c>
      <c r="U6777" s="44">
        <v>61.84</v>
      </c>
      <c r="V6777" s="49" t="s">
        <v>24447</v>
      </c>
      <c r="W6777" s="42" t="s">
        <v>34</v>
      </c>
      <c r="X6777" s="43">
        <v>120348246905</v>
      </c>
      <c r="Y6777" s="43">
        <v>45276001899</v>
      </c>
      <c r="Z6777" s="43" t="s">
        <v>7980</v>
      </c>
      <c r="AA6777" s="37" t="str">
        <f>VLOOKUP(J6777, sku!B:C, 2, FALSE)</f>
        <v>Travessa Fiat - Slim - - - Idea (Exceto Adventure) - - - Preto</v>
      </c>
      <c r="AB6777" s="37" t="str">
        <f>VLOOKUP(J6777, sku!B:BM, 64, FALSE)</f>
        <v>Fabricação</v>
      </c>
      <c r="AC6777" s="37" t="str">
        <f>LEFT(pedidos[[#This Row],[SKU]],3)</f>
        <v>XFI</v>
      </c>
      <c r="AD6777" s="37" t="str" cm="1">
        <f t="array" aca="1" ref="AD6777" ca="1">IFERROR(
  INDEX(
    montadora[Montadora],
    MATCH(TRUE,LEFT(J7155,NÚCARACT(montadora[SKU Parcial]))=montadora[SKU Parcial],0)
  ),
  ""
)</f>
        <v/>
      </c>
    </row>
    <row r="6778" spans="1:30" x14ac:dyDescent="0.25">
      <c r="A6778" s="42" t="s">
        <v>22756</v>
      </c>
      <c r="B6778" s="42" t="s">
        <v>22757</v>
      </c>
      <c r="C6778" s="42" t="s">
        <v>22758</v>
      </c>
      <c r="D6778" s="42" t="s">
        <v>27</v>
      </c>
      <c r="E6778" s="42" t="s">
        <v>7807</v>
      </c>
      <c r="F6778" s="42" t="s">
        <v>7808</v>
      </c>
      <c r="G6778" s="42" t="s">
        <v>11227</v>
      </c>
      <c r="H6778" s="7" t="s">
        <v>47</v>
      </c>
      <c r="I6778" s="42" t="s">
        <v>36</v>
      </c>
      <c r="J6778" s="42" t="s">
        <v>18739</v>
      </c>
      <c r="K6778" s="8" t="s">
        <v>25573</v>
      </c>
      <c r="L6778" s="7" t="s">
        <v>11229</v>
      </c>
      <c r="M6778" s="44">
        <v>258.8</v>
      </c>
      <c r="N6778" s="7">
        <v>1</v>
      </c>
      <c r="O6778" s="44">
        <v>258.8</v>
      </c>
      <c r="P6778" s="44">
        <v>105</v>
      </c>
      <c r="Q6778" s="44">
        <v>21.01</v>
      </c>
      <c r="R6778" s="44">
        <v>44</v>
      </c>
      <c r="S6778" s="44">
        <v>0</v>
      </c>
      <c r="T6778" s="44">
        <v>26.95</v>
      </c>
      <c r="U6778" s="44">
        <v>61.84</v>
      </c>
      <c r="V6778" s="49" t="s">
        <v>24447</v>
      </c>
      <c r="W6778" s="42" t="s">
        <v>34</v>
      </c>
      <c r="X6778" s="43">
        <v>121043277980</v>
      </c>
      <c r="Y6778" s="43">
        <v>45285297550</v>
      </c>
      <c r="Z6778" s="43" t="s">
        <v>7980</v>
      </c>
      <c r="AA6778" s="37" t="str">
        <f>VLOOKUP(J6778, sku!B:C, 2, FALSE)</f>
        <v>Travessa Kia - Slim - - - - - 2004 A 2012 - Prata</v>
      </c>
      <c r="AB6778" s="37" t="str">
        <f>VLOOKUP(J6778, sku!B:BM, 64, FALSE)</f>
        <v>Fabricação</v>
      </c>
      <c r="AC6778" s="37" t="str">
        <f>LEFT(pedidos[[#This Row],[SKU]],3)</f>
        <v>XKI</v>
      </c>
      <c r="AD6778" s="37" t="str" cm="1">
        <f t="array" aca="1" ref="AD6778" ca="1">IFERROR(
  INDEX(
    montadora[Montadora],
    MATCH(TRUE,LEFT(J7156,NÚCARACT(montadora[SKU Parcial]))=montadora[SKU Parcial],0)
  ),
  ""
)</f>
        <v/>
      </c>
    </row>
    <row r="6779" spans="1:30" x14ac:dyDescent="0.25">
      <c r="A6779" s="42" t="s">
        <v>22759</v>
      </c>
      <c r="B6779" s="42" t="s">
        <v>36</v>
      </c>
      <c r="C6779" s="42" t="s">
        <v>22760</v>
      </c>
      <c r="D6779" s="42" t="s">
        <v>395</v>
      </c>
      <c r="E6779" s="42" t="s">
        <v>554</v>
      </c>
      <c r="F6779" s="42" t="s">
        <v>555</v>
      </c>
      <c r="G6779" s="42" t="s">
        <v>11227</v>
      </c>
      <c r="H6779" s="7" t="s">
        <v>47</v>
      </c>
      <c r="I6779" s="42" t="s">
        <v>31</v>
      </c>
      <c r="J6779" s="42" t="s">
        <v>1574</v>
      </c>
      <c r="K6779" s="8" t="s">
        <v>25575</v>
      </c>
      <c r="L6779" s="7" t="s">
        <v>11229</v>
      </c>
      <c r="M6779" s="44">
        <v>258.8</v>
      </c>
      <c r="N6779" s="7">
        <v>1</v>
      </c>
      <c r="O6779" s="44">
        <v>258.8</v>
      </c>
      <c r="P6779" s="44">
        <v>105</v>
      </c>
      <c r="Q6779" s="44">
        <v>21.01</v>
      </c>
      <c r="R6779" s="44">
        <v>44</v>
      </c>
      <c r="S6779" s="44">
        <v>0</v>
      </c>
      <c r="T6779" s="44">
        <v>26.95</v>
      </c>
      <c r="U6779" s="44">
        <v>61.84</v>
      </c>
      <c r="V6779" s="49" t="s">
        <v>24447</v>
      </c>
      <c r="W6779" s="42" t="s">
        <v>34</v>
      </c>
      <c r="X6779" s="43">
        <v>120736256533</v>
      </c>
      <c r="Y6779" s="43">
        <v>45295314529</v>
      </c>
      <c r="Z6779" s="43" t="s">
        <v>7980</v>
      </c>
      <c r="AA6779" s="37" t="str">
        <f>VLOOKUP(J6779, sku!B:C, 2, FALSE)</f>
        <v>Travessa Fiat - Slim - - - Strada Endurance Freedom Volcano - 2020+ - Grafite</v>
      </c>
      <c r="AB6779" s="37" t="str">
        <f>VLOOKUP(J6779, sku!B:BM, 64, FALSE)</f>
        <v>Fabricação</v>
      </c>
      <c r="AC6779" s="37" t="str">
        <f>LEFT(pedidos[[#This Row],[SKU]],3)</f>
        <v>XFI</v>
      </c>
      <c r="AD6779" s="37" t="str" cm="1">
        <f t="array" aca="1" ref="AD6779" ca="1">IFERROR(
  INDEX(
    montadora[Montadora],
    MATCH(TRUE,LEFT(J7157,NÚCARACT(montadora[SKU Parcial]))=montadora[SKU Parcial],0)
  ),
  ""
)</f>
        <v/>
      </c>
    </row>
    <row r="6780" spans="1:30" x14ac:dyDescent="0.25">
      <c r="A6780" s="42" t="s">
        <v>22761</v>
      </c>
      <c r="B6780" s="42" t="s">
        <v>36</v>
      </c>
      <c r="C6780" s="42" t="s">
        <v>22762</v>
      </c>
      <c r="D6780" s="42" t="s">
        <v>358</v>
      </c>
      <c r="E6780" s="42" t="s">
        <v>554</v>
      </c>
      <c r="F6780" s="42" t="s">
        <v>555</v>
      </c>
      <c r="G6780" s="42" t="s">
        <v>11227</v>
      </c>
      <c r="H6780" s="7" t="s">
        <v>47</v>
      </c>
      <c r="I6780" s="42" t="s">
        <v>31</v>
      </c>
      <c r="J6780" s="42" t="s">
        <v>1621</v>
      </c>
      <c r="K6780" s="8" t="s">
        <v>25575</v>
      </c>
      <c r="L6780" s="7" t="s">
        <v>11229</v>
      </c>
      <c r="M6780" s="44">
        <v>258.8</v>
      </c>
      <c r="N6780" s="7">
        <v>1</v>
      </c>
      <c r="O6780" s="44">
        <v>258.8</v>
      </c>
      <c r="P6780" s="44">
        <v>105</v>
      </c>
      <c r="Q6780" s="44">
        <v>21.01</v>
      </c>
      <c r="R6780" s="44">
        <v>44</v>
      </c>
      <c r="S6780" s="44">
        <v>0</v>
      </c>
      <c r="T6780" s="44">
        <v>26.95</v>
      </c>
      <c r="U6780" s="44">
        <v>61.84</v>
      </c>
      <c r="V6780" s="49" t="s">
        <v>24447</v>
      </c>
      <c r="W6780" s="42" t="s">
        <v>34</v>
      </c>
      <c r="X6780" s="43">
        <v>120764942009</v>
      </c>
      <c r="Y6780" s="43">
        <v>45296893560</v>
      </c>
      <c r="Z6780" s="43" t="s">
        <v>7980</v>
      </c>
      <c r="AA6780" s="37" t="str">
        <f>VLOOKUP(J6780, sku!B:C, 2, FALSE)</f>
        <v>Travessa Fiat - Slim - - - Strada Endurance Freedom Volcano - 2020+ - Prata</v>
      </c>
      <c r="AB6780" s="37" t="str">
        <f>VLOOKUP(J6780, sku!B:BM, 64, FALSE)</f>
        <v>Fabricação</v>
      </c>
      <c r="AC6780" s="37" t="str">
        <f>LEFT(pedidos[[#This Row],[SKU]],3)</f>
        <v>XFI</v>
      </c>
      <c r="AD6780" s="37" t="str" cm="1">
        <f t="array" aca="1" ref="AD6780" ca="1">IFERROR(
  INDEX(
    montadora[Montadora],
    MATCH(TRUE,LEFT(J7158,NÚCARACT(montadora[SKU Parcial]))=montadora[SKU Parcial],0)
  ),
  ""
)</f>
        <v/>
      </c>
    </row>
    <row r="6781" spans="1:30" x14ac:dyDescent="0.25">
      <c r="A6781" s="42" t="s">
        <v>22763</v>
      </c>
      <c r="B6781" s="42" t="s">
        <v>22764</v>
      </c>
      <c r="C6781" s="42" t="s">
        <v>22765</v>
      </c>
      <c r="D6781" s="42" t="s">
        <v>138</v>
      </c>
      <c r="E6781" s="42" t="s">
        <v>554</v>
      </c>
      <c r="F6781" s="42" t="s">
        <v>555</v>
      </c>
      <c r="G6781" s="42" t="s">
        <v>11227</v>
      </c>
      <c r="H6781" s="7" t="s">
        <v>47</v>
      </c>
      <c r="I6781" s="42" t="s">
        <v>31</v>
      </c>
      <c r="J6781" s="42" t="s">
        <v>1745</v>
      </c>
      <c r="K6781" s="8" t="s">
        <v>25575</v>
      </c>
      <c r="L6781" s="7" t="s">
        <v>11229</v>
      </c>
      <c r="M6781" s="44">
        <v>258.8</v>
      </c>
      <c r="N6781" s="7">
        <v>1</v>
      </c>
      <c r="O6781" s="44">
        <v>258.8</v>
      </c>
      <c r="P6781" s="44">
        <v>105</v>
      </c>
      <c r="Q6781" s="44">
        <v>21.01</v>
      </c>
      <c r="R6781" s="44">
        <v>44</v>
      </c>
      <c r="S6781" s="44">
        <v>0</v>
      </c>
      <c r="T6781" s="44">
        <v>26.95</v>
      </c>
      <c r="U6781" s="44">
        <v>61.84</v>
      </c>
      <c r="V6781" s="49" t="s">
        <v>24447</v>
      </c>
      <c r="W6781" s="42" t="s">
        <v>34</v>
      </c>
      <c r="X6781" s="43">
        <v>120773356955</v>
      </c>
      <c r="Y6781" s="43">
        <v>45297009947</v>
      </c>
      <c r="Z6781" s="43" t="s">
        <v>7980</v>
      </c>
      <c r="AA6781" s="37" t="str">
        <f>VLOOKUP(J6781, sku!B:C, 2, FALSE)</f>
        <v>Travessa Fiat - Slim - - - Palio Weekend - 1997 A 2020 - Preto</v>
      </c>
      <c r="AB6781" s="37" t="str">
        <f>VLOOKUP(J6781, sku!B:BM, 64, FALSE)</f>
        <v>Fabricação</v>
      </c>
      <c r="AC6781" s="37" t="str">
        <f>LEFT(pedidos[[#This Row],[SKU]],3)</f>
        <v>XFI</v>
      </c>
      <c r="AD6781" s="37" t="str" cm="1">
        <f t="array" aca="1" ref="AD6781" ca="1">IFERROR(
  INDEX(
    montadora[Montadora],
    MATCH(TRUE,LEFT(J7159,NÚCARACT(montadora[SKU Parcial]))=montadora[SKU Parcial],0)
  ),
  ""
)</f>
        <v/>
      </c>
    </row>
    <row r="6782" spans="1:30" x14ac:dyDescent="0.25">
      <c r="A6782" s="42" t="s">
        <v>22766</v>
      </c>
      <c r="B6782" s="42" t="s">
        <v>22767</v>
      </c>
      <c r="C6782" s="42" t="s">
        <v>22768</v>
      </c>
      <c r="D6782" s="42" t="s">
        <v>138</v>
      </c>
      <c r="E6782" s="42" t="s">
        <v>7807</v>
      </c>
      <c r="F6782" s="42" t="s">
        <v>7808</v>
      </c>
      <c r="G6782" s="42" t="s">
        <v>11227</v>
      </c>
      <c r="H6782" s="7" t="s">
        <v>47</v>
      </c>
      <c r="I6782" s="42" t="s">
        <v>36</v>
      </c>
      <c r="J6782" s="42" t="s">
        <v>18739</v>
      </c>
      <c r="K6782" s="8" t="s">
        <v>25575</v>
      </c>
      <c r="L6782" s="7" t="s">
        <v>11229</v>
      </c>
      <c r="M6782" s="44">
        <v>258.8</v>
      </c>
      <c r="N6782" s="7">
        <v>1</v>
      </c>
      <c r="O6782" s="44">
        <v>258.8</v>
      </c>
      <c r="P6782" s="44">
        <v>105</v>
      </c>
      <c r="Q6782" s="44">
        <v>21.01</v>
      </c>
      <c r="R6782" s="44">
        <v>44</v>
      </c>
      <c r="S6782" s="44">
        <v>0</v>
      </c>
      <c r="T6782" s="44">
        <v>26.95</v>
      </c>
      <c r="U6782" s="44">
        <v>61.84</v>
      </c>
      <c r="V6782" s="49" t="s">
        <v>24447</v>
      </c>
      <c r="W6782" s="42" t="s">
        <v>34</v>
      </c>
      <c r="X6782" s="43">
        <v>120791268783</v>
      </c>
      <c r="Y6782" s="43">
        <v>45298194152</v>
      </c>
      <c r="Z6782" s="43" t="s">
        <v>7980</v>
      </c>
      <c r="AA6782" s="37" t="str">
        <f>VLOOKUP(J6782, sku!B:C, 2, FALSE)</f>
        <v>Travessa Kia - Slim - - - - - 2004 A 2012 - Prata</v>
      </c>
      <c r="AB6782" s="37" t="str">
        <f>VLOOKUP(J6782, sku!B:BM, 64, FALSE)</f>
        <v>Fabricação</v>
      </c>
      <c r="AC6782" s="37" t="str">
        <f>LEFT(pedidos[[#This Row],[SKU]],3)</f>
        <v>XKI</v>
      </c>
      <c r="AD6782" s="37" t="str" cm="1">
        <f t="array" aca="1" ref="AD6782" ca="1">IFERROR(
  INDEX(
    montadora[Montadora],
    MATCH(TRUE,LEFT(J7160,NÚCARACT(montadora[SKU Parcial]))=montadora[SKU Parcial],0)
  ),
  ""
)</f>
        <v/>
      </c>
    </row>
    <row r="6783" spans="1:30" x14ac:dyDescent="0.25">
      <c r="A6783" s="42" t="s">
        <v>22769</v>
      </c>
      <c r="B6783" s="42" t="s">
        <v>22770</v>
      </c>
      <c r="C6783" s="42" t="s">
        <v>22771</v>
      </c>
      <c r="D6783" s="42" t="s">
        <v>45</v>
      </c>
      <c r="E6783" s="42" t="s">
        <v>554</v>
      </c>
      <c r="F6783" s="42" t="s">
        <v>555</v>
      </c>
      <c r="G6783" s="42" t="s">
        <v>11227</v>
      </c>
      <c r="H6783" s="7" t="s">
        <v>47</v>
      </c>
      <c r="I6783" s="42" t="s">
        <v>31</v>
      </c>
      <c r="J6783" s="42" t="s">
        <v>556</v>
      </c>
      <c r="K6783" s="8" t="s">
        <v>25601</v>
      </c>
      <c r="L6783" s="7" t="s">
        <v>11229</v>
      </c>
      <c r="M6783" s="44">
        <v>258.8</v>
      </c>
      <c r="N6783" s="7">
        <v>1</v>
      </c>
      <c r="O6783" s="44">
        <v>258.8</v>
      </c>
      <c r="P6783" s="44">
        <v>105</v>
      </c>
      <c r="Q6783" s="44">
        <v>21.01</v>
      </c>
      <c r="R6783" s="44">
        <v>44</v>
      </c>
      <c r="S6783" s="44">
        <v>0</v>
      </c>
      <c r="T6783" s="44">
        <v>26.95</v>
      </c>
      <c r="U6783" s="44">
        <v>61.84</v>
      </c>
      <c r="V6783" s="49" t="s">
        <v>24447</v>
      </c>
      <c r="W6783" s="42" t="s">
        <v>34</v>
      </c>
      <c r="X6783" s="43">
        <v>121432659828</v>
      </c>
      <c r="Y6783" s="43">
        <v>45303679674</v>
      </c>
      <c r="Z6783" s="43" t="s">
        <v>7980</v>
      </c>
      <c r="AA6783" s="37" t="str">
        <f>VLOOKUP(J6783, sku!B:C, 2, FALSE)</f>
        <v>Travessa Fiat - Slim - - - Doblo - 2003 A 2021 - Preto</v>
      </c>
      <c r="AB6783" s="37" t="str">
        <f>VLOOKUP(J6783, sku!B:BM, 64, FALSE)</f>
        <v>Fabricação</v>
      </c>
      <c r="AC6783" s="37" t="str">
        <f>LEFT(pedidos[[#This Row],[SKU]],3)</f>
        <v>XFI</v>
      </c>
      <c r="AD6783" s="37" t="str" cm="1">
        <f t="array" aca="1" ref="AD6783" ca="1">IFERROR(
  INDEX(
    montadora[Montadora],
    MATCH(TRUE,LEFT(J7161,NÚCARACT(montadora[SKU Parcial]))=montadora[SKU Parcial],0)
  ),
  ""
)</f>
        <v/>
      </c>
    </row>
    <row r="6784" spans="1:30" x14ac:dyDescent="0.25">
      <c r="A6784" s="42" t="s">
        <v>22772</v>
      </c>
      <c r="B6784" s="42" t="s">
        <v>36</v>
      </c>
      <c r="C6784" s="42" t="s">
        <v>22773</v>
      </c>
      <c r="D6784" s="42" t="s">
        <v>358</v>
      </c>
      <c r="E6784" s="42" t="s">
        <v>554</v>
      </c>
      <c r="F6784" s="42" t="s">
        <v>555</v>
      </c>
      <c r="G6784" s="42" t="s">
        <v>11227</v>
      </c>
      <c r="H6784" s="7" t="s">
        <v>47</v>
      </c>
      <c r="I6784" s="42" t="s">
        <v>31</v>
      </c>
      <c r="J6784" s="42" t="s">
        <v>1574</v>
      </c>
      <c r="K6784" s="8" t="s">
        <v>25599</v>
      </c>
      <c r="L6784" s="7" t="s">
        <v>11229</v>
      </c>
      <c r="M6784" s="44">
        <v>258.8</v>
      </c>
      <c r="N6784" s="7">
        <v>1</v>
      </c>
      <c r="O6784" s="44">
        <v>258.8</v>
      </c>
      <c r="P6784" s="44">
        <v>105</v>
      </c>
      <c r="Q6784" s="44">
        <v>21.01</v>
      </c>
      <c r="R6784" s="44">
        <v>44</v>
      </c>
      <c r="S6784" s="44">
        <v>0</v>
      </c>
      <c r="T6784" s="44">
        <v>26.95</v>
      </c>
      <c r="U6784" s="44">
        <v>61.84</v>
      </c>
      <c r="V6784" s="49" t="s">
        <v>24447</v>
      </c>
      <c r="W6784" s="42" t="s">
        <v>34</v>
      </c>
      <c r="X6784" s="43">
        <v>120859984483</v>
      </c>
      <c r="Y6784" s="43">
        <v>45300931301</v>
      </c>
      <c r="Z6784" s="43" t="s">
        <v>7980</v>
      </c>
      <c r="AA6784" s="37" t="str">
        <f>VLOOKUP(J6784, sku!B:C, 2, FALSE)</f>
        <v>Travessa Fiat - Slim - - - Strada Endurance Freedom Volcano - 2020+ - Grafite</v>
      </c>
      <c r="AB6784" s="37" t="str">
        <f>VLOOKUP(J6784, sku!B:BM, 64, FALSE)</f>
        <v>Fabricação</v>
      </c>
      <c r="AC6784" s="37" t="str">
        <f>LEFT(pedidos[[#This Row],[SKU]],3)</f>
        <v>XFI</v>
      </c>
      <c r="AD6784" s="37" t="str" cm="1">
        <f t="array" aca="1" ref="AD6784" ca="1">IFERROR(
  INDEX(
    montadora[Montadora],
    MATCH(TRUE,LEFT(J7162,NÚCARACT(montadora[SKU Parcial]))=montadora[SKU Parcial],0)
  ),
  ""
)</f>
        <v/>
      </c>
    </row>
    <row r="6785" spans="1:30" x14ac:dyDescent="0.25">
      <c r="A6785" s="42" t="s">
        <v>22774</v>
      </c>
      <c r="B6785" s="42" t="s">
        <v>22775</v>
      </c>
      <c r="C6785" s="42" t="s">
        <v>22776</v>
      </c>
      <c r="D6785" s="42" t="s">
        <v>27</v>
      </c>
      <c r="E6785" s="42" t="s">
        <v>554</v>
      </c>
      <c r="F6785" s="42" t="s">
        <v>555</v>
      </c>
      <c r="G6785" s="42" t="s">
        <v>11227</v>
      </c>
      <c r="H6785" s="7" t="s">
        <v>47</v>
      </c>
      <c r="I6785" s="42" t="s">
        <v>31</v>
      </c>
      <c r="J6785" s="42" t="s">
        <v>1574</v>
      </c>
      <c r="K6785" s="8" t="s">
        <v>25675</v>
      </c>
      <c r="L6785" s="7" t="s">
        <v>11229</v>
      </c>
      <c r="M6785" s="44">
        <v>258.8</v>
      </c>
      <c r="N6785" s="7">
        <v>1</v>
      </c>
      <c r="O6785" s="44">
        <v>258.8</v>
      </c>
      <c r="P6785" s="44">
        <v>105</v>
      </c>
      <c r="Q6785" s="44">
        <v>21.01</v>
      </c>
      <c r="R6785" s="44">
        <v>44</v>
      </c>
      <c r="S6785" s="44">
        <v>0</v>
      </c>
      <c r="T6785" s="44">
        <v>26.95</v>
      </c>
      <c r="U6785" s="44">
        <v>61.84</v>
      </c>
      <c r="V6785" s="49" t="s">
        <v>24447</v>
      </c>
      <c r="W6785" s="42" t="s">
        <v>34</v>
      </c>
      <c r="X6785" s="43">
        <v>121812178134</v>
      </c>
      <c r="Y6785" s="43">
        <v>45319463734</v>
      </c>
      <c r="Z6785" s="43" t="s">
        <v>7980</v>
      </c>
      <c r="AA6785" s="37" t="str">
        <f>VLOOKUP(J6785, sku!B:C, 2, FALSE)</f>
        <v>Travessa Fiat - Slim - - - Strada Endurance Freedom Volcano - 2020+ - Grafite</v>
      </c>
      <c r="AB6785" s="37" t="str">
        <f>VLOOKUP(J6785, sku!B:BM, 64, FALSE)</f>
        <v>Fabricação</v>
      </c>
      <c r="AC6785" s="37" t="str">
        <f>LEFT(pedidos[[#This Row],[SKU]],3)</f>
        <v>XFI</v>
      </c>
      <c r="AD6785" s="37" t="str" cm="1">
        <f t="array" aca="1" ref="AD6785" ca="1">IFERROR(
  INDEX(
    montadora[Montadora],
    MATCH(TRUE,LEFT(J7163,NÚCARACT(montadora[SKU Parcial]))=montadora[SKU Parcial],0)
  ),
  ""
)</f>
        <v/>
      </c>
    </row>
    <row r="6786" spans="1:30" x14ac:dyDescent="0.25">
      <c r="A6786" s="42" t="s">
        <v>23817</v>
      </c>
      <c r="B6786" s="42" t="s">
        <v>23818</v>
      </c>
      <c r="C6786" s="42" t="s">
        <v>23819</v>
      </c>
      <c r="D6786" s="42" t="s">
        <v>617</v>
      </c>
      <c r="E6786" s="42" t="s">
        <v>565</v>
      </c>
      <c r="F6786" s="42" t="s">
        <v>566</v>
      </c>
      <c r="G6786" s="42" t="s">
        <v>11227</v>
      </c>
      <c r="H6786" s="7" t="s">
        <v>47</v>
      </c>
      <c r="I6786" s="42" t="s">
        <v>36</v>
      </c>
      <c r="J6786" s="42" t="s">
        <v>23820</v>
      </c>
      <c r="K6786" s="8" t="s">
        <v>25600</v>
      </c>
      <c r="L6786" s="7" t="s">
        <v>11229</v>
      </c>
      <c r="M6786" s="44">
        <v>258.8</v>
      </c>
      <c r="N6786" s="7">
        <v>1</v>
      </c>
      <c r="O6786" s="44">
        <v>258.8</v>
      </c>
      <c r="P6786" s="44">
        <v>105</v>
      </c>
      <c r="Q6786" s="44">
        <v>21.01</v>
      </c>
      <c r="R6786" s="44">
        <v>44</v>
      </c>
      <c r="S6786" s="44">
        <v>0</v>
      </c>
      <c r="T6786" s="44">
        <v>26.95</v>
      </c>
      <c r="U6786" s="44">
        <v>61.84</v>
      </c>
      <c r="V6786" s="49" t="s">
        <v>24447</v>
      </c>
      <c r="W6786" s="42" t="s">
        <v>34</v>
      </c>
      <c r="X6786" s="43">
        <v>121416090391</v>
      </c>
      <c r="Y6786" s="43">
        <v>45325614946</v>
      </c>
      <c r="Z6786" s="43" t="s">
        <v>7980</v>
      </c>
      <c r="AA6786" s="37" t="e">
        <f>VLOOKUP(J6786, sku!B:C, 2, FALSE)</f>
        <v>#N/A</v>
      </c>
      <c r="AB6786" s="37" t="e">
        <f>VLOOKUP(J6786, sku!B:BM, 64, FALSE)</f>
        <v>#N/A</v>
      </c>
      <c r="AC6786" s="37" t="str">
        <f>LEFT(pedidos[[#This Row],[SKU]],3)</f>
        <v>XHY</v>
      </c>
      <c r="AD6786" s="37" t="str" cm="1">
        <f t="array" aca="1" ref="AD6786" ca="1">IFERROR(
  INDEX(
    montadora[Montadora],
    MATCH(TRUE,LEFT(J7164,NÚCARACT(montadora[SKU Parcial]))=montadora[SKU Parcial],0)
  ),
  ""
)</f>
        <v/>
      </c>
    </row>
    <row r="6787" spans="1:30" x14ac:dyDescent="0.25">
      <c r="A6787" s="42" t="s">
        <v>23821</v>
      </c>
      <c r="B6787" s="42" t="s">
        <v>36</v>
      </c>
      <c r="C6787" s="42" t="s">
        <v>23822</v>
      </c>
      <c r="D6787" s="42" t="s">
        <v>97</v>
      </c>
      <c r="E6787" s="42" t="s">
        <v>554</v>
      </c>
      <c r="F6787" s="42" t="s">
        <v>555</v>
      </c>
      <c r="G6787" s="42" t="s">
        <v>11227</v>
      </c>
      <c r="H6787" s="7" t="s">
        <v>47</v>
      </c>
      <c r="I6787" s="42" t="s">
        <v>31</v>
      </c>
      <c r="J6787" s="42" t="s">
        <v>281</v>
      </c>
      <c r="K6787" s="8" t="s">
        <v>25558</v>
      </c>
      <c r="L6787" s="7" t="s">
        <v>11229</v>
      </c>
      <c r="M6787" s="44">
        <v>258.8</v>
      </c>
      <c r="N6787" s="7">
        <v>1</v>
      </c>
      <c r="O6787" s="44">
        <v>258.8</v>
      </c>
      <c r="P6787" s="44">
        <v>105</v>
      </c>
      <c r="Q6787" s="44">
        <v>21.01</v>
      </c>
      <c r="R6787" s="44">
        <v>44</v>
      </c>
      <c r="S6787" s="44">
        <v>0</v>
      </c>
      <c r="T6787" s="44">
        <v>26.95</v>
      </c>
      <c r="U6787" s="44">
        <v>61.84</v>
      </c>
      <c r="V6787" s="49" t="s">
        <v>24447</v>
      </c>
      <c r="W6787" s="42" t="s">
        <v>34</v>
      </c>
      <c r="X6787" s="43">
        <v>122325213708</v>
      </c>
      <c r="Y6787" s="43">
        <v>45341256677</v>
      </c>
      <c r="Z6787" s="43" t="s">
        <v>7980</v>
      </c>
      <c r="AA6787" s="37" t="str">
        <f>VLOOKUP(J6787, sku!B:C, 2, FALSE)</f>
        <v>Travessa Fiat - Slim - - - Strada Endurance Freedom Volcano - 2020+ - Preto</v>
      </c>
      <c r="AB6787" s="37" t="str">
        <f>VLOOKUP(J6787, sku!B:BM, 64, FALSE)</f>
        <v>Fabricação</v>
      </c>
      <c r="AC6787" s="37" t="str">
        <f>LEFT(pedidos[[#This Row],[SKU]],3)</f>
        <v>XFI</v>
      </c>
      <c r="AD6787" s="37" t="str" cm="1">
        <f t="array" aca="1" ref="AD6787" ca="1">IFERROR(
  INDEX(
    montadora[Montadora],
    MATCH(TRUE,LEFT(J7165,NÚCARACT(montadora[SKU Parcial]))=montadora[SKU Parcial],0)
  ),
  ""
)</f>
        <v/>
      </c>
    </row>
    <row r="6788" spans="1:30" x14ac:dyDescent="0.25">
      <c r="A6788" s="42" t="s">
        <v>23823</v>
      </c>
      <c r="B6788" s="42" t="s">
        <v>36</v>
      </c>
      <c r="C6788" s="42" t="s">
        <v>23824</v>
      </c>
      <c r="D6788" s="42" t="s">
        <v>534</v>
      </c>
      <c r="E6788" s="42" t="s">
        <v>7534</v>
      </c>
      <c r="F6788" s="42" t="s">
        <v>1744</v>
      </c>
      <c r="G6788" s="42" t="s">
        <v>11227</v>
      </c>
      <c r="H6788" s="7" t="s">
        <v>47</v>
      </c>
      <c r="I6788" s="42" t="s">
        <v>31</v>
      </c>
      <c r="J6788" s="42" t="s">
        <v>1745</v>
      </c>
      <c r="K6788" s="8" t="s">
        <v>25558</v>
      </c>
      <c r="L6788" s="7" t="s">
        <v>11229</v>
      </c>
      <c r="M6788" s="44">
        <v>258.8</v>
      </c>
      <c r="N6788" s="7">
        <v>1</v>
      </c>
      <c r="O6788" s="44">
        <v>258.8</v>
      </c>
      <c r="P6788" s="44">
        <v>105</v>
      </c>
      <c r="Q6788" s="44">
        <v>21.01</v>
      </c>
      <c r="R6788" s="44">
        <v>44</v>
      </c>
      <c r="S6788" s="44">
        <v>0</v>
      </c>
      <c r="T6788" s="44">
        <v>26.95</v>
      </c>
      <c r="U6788" s="44">
        <v>61.84</v>
      </c>
      <c r="V6788" s="49" t="s">
        <v>24447</v>
      </c>
      <c r="W6788" s="42" t="s">
        <v>34</v>
      </c>
      <c r="X6788" s="43">
        <v>122373438012</v>
      </c>
      <c r="Y6788" s="43">
        <v>45343977332</v>
      </c>
      <c r="Z6788" s="43" t="s">
        <v>7980</v>
      </c>
      <c r="AA6788" s="37" t="str">
        <f>VLOOKUP(J6788, sku!B:C, 2, FALSE)</f>
        <v>Travessa Fiat - Slim - - - Palio Weekend - 1997 A 2020 - Preto</v>
      </c>
      <c r="AB6788" s="37" t="str">
        <f>VLOOKUP(J6788, sku!B:BM, 64, FALSE)</f>
        <v>Fabricação</v>
      </c>
      <c r="AC6788" s="37" t="str">
        <f>LEFT(pedidos[[#This Row],[SKU]],3)</f>
        <v>XFI</v>
      </c>
      <c r="AD6788" s="37" t="str" cm="1">
        <f t="array" aca="1" ref="AD6788" ca="1">IFERROR(
  INDEX(
    montadora[Montadora],
    MATCH(TRUE,LEFT(J7166,NÚCARACT(montadora[SKU Parcial]))=montadora[SKU Parcial],0)
  ),
  ""
)</f>
        <v/>
      </c>
    </row>
    <row r="6789" spans="1:30" x14ac:dyDescent="0.25">
      <c r="A6789" s="42" t="s">
        <v>23825</v>
      </c>
      <c r="B6789" s="42" t="s">
        <v>23826</v>
      </c>
      <c r="C6789" s="42" t="s">
        <v>23827</v>
      </c>
      <c r="D6789" s="42" t="s">
        <v>27</v>
      </c>
      <c r="E6789" s="42" t="s">
        <v>2282</v>
      </c>
      <c r="F6789" s="42" t="s">
        <v>2283</v>
      </c>
      <c r="G6789" s="42" t="s">
        <v>11227</v>
      </c>
      <c r="H6789" s="7" t="s">
        <v>47</v>
      </c>
      <c r="I6789" s="42" t="s">
        <v>36</v>
      </c>
      <c r="J6789" s="42" t="s">
        <v>19923</v>
      </c>
      <c r="K6789" s="8" t="s">
        <v>25559</v>
      </c>
      <c r="L6789" s="7" t="s">
        <v>11229</v>
      </c>
      <c r="M6789" s="44">
        <v>258.8</v>
      </c>
      <c r="N6789" s="7">
        <v>1</v>
      </c>
      <c r="O6789" s="44">
        <v>258.8</v>
      </c>
      <c r="P6789" s="44">
        <v>105</v>
      </c>
      <c r="Q6789" s="44">
        <v>21.01</v>
      </c>
      <c r="R6789" s="44">
        <v>44</v>
      </c>
      <c r="S6789" s="44">
        <v>0</v>
      </c>
      <c r="T6789" s="44">
        <v>26.95</v>
      </c>
      <c r="U6789" s="44">
        <v>61.84</v>
      </c>
      <c r="V6789" s="49" t="s">
        <v>24447</v>
      </c>
      <c r="W6789" s="42" t="s">
        <v>34</v>
      </c>
      <c r="X6789" s="43">
        <v>122440757672</v>
      </c>
      <c r="Y6789" s="43">
        <v>45346962970</v>
      </c>
      <c r="Z6789" s="43" t="s">
        <v>7980</v>
      </c>
      <c r="AA6789" s="37" t="str">
        <f>VLOOKUP(J6789, sku!B:C, 2, FALSE)</f>
        <v>Travessa Peugeot - Slim - - - 2008 - 2021 A 2024 - Prata</v>
      </c>
      <c r="AB6789" s="37" t="str">
        <f>VLOOKUP(J6789, sku!B:BM, 64, FALSE)</f>
        <v>Fabricação</v>
      </c>
      <c r="AC6789" s="37" t="str">
        <f>LEFT(pedidos[[#This Row],[SKU]],3)</f>
        <v>XPE</v>
      </c>
      <c r="AD6789" s="37" t="str" cm="1">
        <f t="array" aca="1" ref="AD6789" ca="1">IFERROR(
  INDEX(
    montadora[Montadora],
    MATCH(TRUE,LEFT(J7167,NÚCARACT(montadora[SKU Parcial]))=montadora[SKU Parcial],0)
  ),
  ""
)</f>
        <v/>
      </c>
    </row>
    <row r="6790" spans="1:30" x14ac:dyDescent="0.25">
      <c r="A6790" s="42" t="s">
        <v>23828</v>
      </c>
      <c r="B6790" s="42" t="s">
        <v>23829</v>
      </c>
      <c r="C6790" s="42" t="s">
        <v>23830</v>
      </c>
      <c r="D6790" s="42" t="s">
        <v>45</v>
      </c>
      <c r="E6790" s="42" t="s">
        <v>7807</v>
      </c>
      <c r="F6790" s="42" t="s">
        <v>7808</v>
      </c>
      <c r="G6790" s="42" t="s">
        <v>11227</v>
      </c>
      <c r="H6790" s="7" t="s">
        <v>47</v>
      </c>
      <c r="I6790" s="42" t="s">
        <v>31</v>
      </c>
      <c r="J6790" s="42" t="s">
        <v>18838</v>
      </c>
      <c r="K6790" s="8" t="s">
        <v>25559</v>
      </c>
      <c r="L6790" s="7" t="s">
        <v>11229</v>
      </c>
      <c r="M6790" s="44">
        <v>258.8</v>
      </c>
      <c r="N6790" s="7">
        <v>1</v>
      </c>
      <c r="O6790" s="44">
        <v>258.8</v>
      </c>
      <c r="P6790" s="44">
        <v>105</v>
      </c>
      <c r="Q6790" s="44">
        <v>21.01</v>
      </c>
      <c r="R6790" s="44">
        <v>44</v>
      </c>
      <c r="S6790" s="44">
        <v>0</v>
      </c>
      <c r="T6790" s="44">
        <v>26.95</v>
      </c>
      <c r="U6790" s="44">
        <v>61.84</v>
      </c>
      <c r="V6790" s="49" t="s">
        <v>24447</v>
      </c>
      <c r="W6790" s="42" t="s">
        <v>34</v>
      </c>
      <c r="X6790" s="43">
        <v>122523625496</v>
      </c>
      <c r="Y6790" s="43">
        <v>45350148939</v>
      </c>
      <c r="Z6790" s="43" t="s">
        <v>7980</v>
      </c>
      <c r="AA6790" s="37" t="str">
        <f>VLOOKUP(J6790, sku!B:C, 2, FALSE)</f>
        <v>Travessa Kia - Slim - - - Sorento (C/ Teto Solar) - 2010 A 2011 - Preto</v>
      </c>
      <c r="AB6790" s="37" t="str">
        <f>VLOOKUP(J6790, sku!B:BM, 64, FALSE)</f>
        <v>Fabricação</v>
      </c>
      <c r="AC6790" s="37" t="str">
        <f>LEFT(pedidos[[#This Row],[SKU]],3)</f>
        <v>XKI</v>
      </c>
      <c r="AD6790" s="37" t="str" cm="1">
        <f t="array" aca="1" ref="AD6790" ca="1">IFERROR(
  INDEX(
    montadora[Montadora],
    MATCH(TRUE,LEFT(J7168,NÚCARACT(montadora[SKU Parcial]))=montadora[SKU Parcial],0)
  ),
  ""
)</f>
        <v/>
      </c>
    </row>
    <row r="6791" spans="1:30" x14ac:dyDescent="0.25">
      <c r="A6791" s="42" t="s">
        <v>23831</v>
      </c>
      <c r="B6791" s="42" t="s">
        <v>36</v>
      </c>
      <c r="C6791" s="42" t="s">
        <v>23832</v>
      </c>
      <c r="D6791" s="42" t="s">
        <v>27</v>
      </c>
      <c r="E6791" s="42" t="s">
        <v>565</v>
      </c>
      <c r="F6791" s="42" t="s">
        <v>566</v>
      </c>
      <c r="G6791" s="42" t="s">
        <v>11227</v>
      </c>
      <c r="H6791" s="7" t="s">
        <v>47</v>
      </c>
      <c r="I6791" s="42" t="s">
        <v>31</v>
      </c>
      <c r="J6791" s="42" t="s">
        <v>7502</v>
      </c>
      <c r="K6791" s="8" t="s">
        <v>25594</v>
      </c>
      <c r="L6791" s="7" t="s">
        <v>11229</v>
      </c>
      <c r="M6791" s="44">
        <v>258.8</v>
      </c>
      <c r="N6791" s="7">
        <v>1</v>
      </c>
      <c r="O6791" s="44">
        <v>258.8</v>
      </c>
      <c r="P6791" s="44">
        <v>105</v>
      </c>
      <c r="Q6791" s="44">
        <v>21.01</v>
      </c>
      <c r="R6791" s="44">
        <v>44</v>
      </c>
      <c r="S6791" s="44">
        <v>0</v>
      </c>
      <c r="T6791" s="44">
        <v>26.95</v>
      </c>
      <c r="U6791" s="44">
        <v>61.84</v>
      </c>
      <c r="V6791" s="49" t="s">
        <v>24447</v>
      </c>
      <c r="W6791" s="42" t="s">
        <v>34</v>
      </c>
      <c r="X6791" s="43">
        <v>122614833250</v>
      </c>
      <c r="Y6791" s="43">
        <v>45353968652</v>
      </c>
      <c r="Z6791" s="43" t="s">
        <v>7980</v>
      </c>
      <c r="AA6791" s="37" t="str">
        <f>VLOOKUP(J6791, sku!B:C, 2, FALSE)</f>
        <v>Travessa Hyundai - Slim - - - IX35 - 2011 A 2022 - Prata</v>
      </c>
      <c r="AB6791" s="37" t="str">
        <f>VLOOKUP(J6791, sku!B:BM, 64, FALSE)</f>
        <v>Fabricação</v>
      </c>
      <c r="AC6791" s="37" t="str">
        <f>LEFT(pedidos[[#This Row],[SKU]],3)</f>
        <v>XHY</v>
      </c>
      <c r="AD6791" s="37" t="str" cm="1">
        <f t="array" aca="1" ref="AD6791" ca="1">IFERROR(
  INDEX(
    montadora[Montadora],
    MATCH(TRUE,LEFT(J7169,NÚCARACT(montadora[SKU Parcial]))=montadora[SKU Parcial],0)
  ),
  ""
)</f>
        <v/>
      </c>
    </row>
    <row r="6792" spans="1:30" x14ac:dyDescent="0.25">
      <c r="A6792" s="42" t="s">
        <v>23833</v>
      </c>
      <c r="B6792" s="42" t="s">
        <v>23834</v>
      </c>
      <c r="C6792" s="42" t="s">
        <v>603</v>
      </c>
      <c r="D6792" s="42" t="s">
        <v>45</v>
      </c>
      <c r="E6792" s="42" t="s">
        <v>565</v>
      </c>
      <c r="F6792" s="42" t="s">
        <v>566</v>
      </c>
      <c r="G6792" s="42" t="s">
        <v>11227</v>
      </c>
      <c r="H6792" s="7" t="s">
        <v>47</v>
      </c>
      <c r="I6792" s="42" t="s">
        <v>31</v>
      </c>
      <c r="J6792" s="42" t="s">
        <v>7583</v>
      </c>
      <c r="K6792" s="8" t="s">
        <v>25532</v>
      </c>
      <c r="L6792" s="7" t="s">
        <v>11229</v>
      </c>
      <c r="M6792" s="44">
        <v>258.8</v>
      </c>
      <c r="N6792" s="7">
        <v>1</v>
      </c>
      <c r="O6792" s="44">
        <v>258.8</v>
      </c>
      <c r="P6792" s="44">
        <v>105</v>
      </c>
      <c r="Q6792" s="44">
        <v>21.01</v>
      </c>
      <c r="R6792" s="44">
        <v>44</v>
      </c>
      <c r="S6792" s="44">
        <v>0</v>
      </c>
      <c r="T6792" s="44">
        <v>26.95</v>
      </c>
      <c r="U6792" s="44">
        <v>61.84</v>
      </c>
      <c r="V6792" s="49" t="s">
        <v>24447</v>
      </c>
      <c r="W6792" s="42" t="s">
        <v>34</v>
      </c>
      <c r="X6792" s="43">
        <v>122240313015</v>
      </c>
      <c r="Y6792" s="43">
        <v>45360188579</v>
      </c>
      <c r="Z6792" s="43" t="s">
        <v>7980</v>
      </c>
      <c r="AA6792" s="37" t="str">
        <f>VLOOKUP(J6792, sku!B:C, 2, FALSE)</f>
        <v>Travessa Hyundai - Slim - - - Tucson - 2004 A 2019 - Preto</v>
      </c>
      <c r="AB6792" s="37" t="str">
        <f>VLOOKUP(J6792, sku!B:BM, 64, FALSE)</f>
        <v>Fabricação</v>
      </c>
      <c r="AC6792" s="37" t="str">
        <f>LEFT(pedidos[[#This Row],[SKU]],3)</f>
        <v>XHY</v>
      </c>
      <c r="AD6792" s="37" t="str" cm="1">
        <f t="array" aca="1" ref="AD6792" ca="1">IFERROR(
  INDEX(
    montadora[Montadora],
    MATCH(TRUE,LEFT(J7170,NÚCARACT(montadora[SKU Parcial]))=montadora[SKU Parcial],0)
  ),
  ""
)</f>
        <v/>
      </c>
    </row>
    <row r="6793" spans="1:30" x14ac:dyDescent="0.25">
      <c r="A6793" s="42" t="s">
        <v>25304</v>
      </c>
      <c r="B6793" s="42" t="s">
        <v>25305</v>
      </c>
      <c r="C6793" s="42" t="s">
        <v>706</v>
      </c>
      <c r="D6793" s="42" t="s">
        <v>27</v>
      </c>
      <c r="E6793" s="42" t="s">
        <v>2282</v>
      </c>
      <c r="F6793" s="42" t="s">
        <v>2283</v>
      </c>
      <c r="G6793" s="42" t="s">
        <v>11227</v>
      </c>
      <c r="H6793" s="7" t="s">
        <v>47</v>
      </c>
      <c r="I6793" s="42" t="s">
        <v>36</v>
      </c>
      <c r="J6793" s="42" t="s">
        <v>6880</v>
      </c>
      <c r="K6793" s="8" t="s">
        <v>25126</v>
      </c>
      <c r="L6793" s="7" t="s">
        <v>11229</v>
      </c>
      <c r="M6793" s="44">
        <v>258.8</v>
      </c>
      <c r="N6793" s="7">
        <v>1</v>
      </c>
      <c r="O6793" s="44">
        <v>258.8</v>
      </c>
      <c r="P6793" s="44">
        <v>105</v>
      </c>
      <c r="Q6793" s="44">
        <v>21.01</v>
      </c>
      <c r="R6793" s="44">
        <v>44</v>
      </c>
      <c r="S6793" s="44">
        <v>0</v>
      </c>
      <c r="T6793" s="44">
        <v>26.95</v>
      </c>
      <c r="U6793" s="44">
        <v>61.84</v>
      </c>
      <c r="V6793" s="49" t="s">
        <v>24447</v>
      </c>
      <c r="W6793" s="42" t="s">
        <v>34</v>
      </c>
      <c r="X6793" s="43">
        <v>123140049988</v>
      </c>
      <c r="Y6793" s="43">
        <v>45379042032</v>
      </c>
      <c r="Z6793" s="43" t="s">
        <v>7980</v>
      </c>
      <c r="AA6793" s="37" t="str">
        <f>VLOOKUP(J6793, sku!B:C, 2, FALSE)</f>
        <v>Travessa Peugeot - Slim - - - 206 - 1998 A 2014 - Grafite</v>
      </c>
      <c r="AB6793" s="37" t="str">
        <f>VLOOKUP(J6793, sku!B:BM, 64, FALSE)</f>
        <v>Fabricação</v>
      </c>
      <c r="AC6793" s="37" t="str">
        <f>LEFT(pedidos[[#This Row],[SKU]],3)</f>
        <v>XPE</v>
      </c>
      <c r="AD6793" s="37" t="str" cm="1">
        <f t="array" aca="1" ref="AD6793" ca="1">IFERROR(
  INDEX(
    montadora[Montadora],
    MATCH(TRUE,LEFT(J7171,NÚCARACT(montadora[SKU Parcial]))=montadora[SKU Parcial],0)
  ),
  ""
)</f>
        <v/>
      </c>
    </row>
    <row r="6794" spans="1:30" x14ac:dyDescent="0.25">
      <c r="A6794" s="42" t="s">
        <v>25925</v>
      </c>
      <c r="B6794" s="42" t="s">
        <v>36</v>
      </c>
      <c r="C6794" s="42" t="s">
        <v>25926</v>
      </c>
      <c r="D6794" s="42" t="s">
        <v>830</v>
      </c>
      <c r="E6794" s="42" t="s">
        <v>2282</v>
      </c>
      <c r="F6794" s="42" t="s">
        <v>2283</v>
      </c>
      <c r="G6794" s="42" t="s">
        <v>11227</v>
      </c>
      <c r="H6794" s="7" t="s">
        <v>47</v>
      </c>
      <c r="I6794" s="42" t="s">
        <v>31</v>
      </c>
      <c r="J6794" s="42" t="s">
        <v>19961</v>
      </c>
      <c r="K6794" s="8" t="s">
        <v>25549</v>
      </c>
      <c r="L6794" s="7" t="s">
        <v>11229</v>
      </c>
      <c r="M6794" s="44">
        <v>258.8</v>
      </c>
      <c r="N6794" s="7">
        <v>1</v>
      </c>
      <c r="O6794" s="44">
        <v>258.8</v>
      </c>
      <c r="P6794" s="44">
        <v>105</v>
      </c>
      <c r="Q6794" s="44">
        <v>21.01</v>
      </c>
      <c r="R6794" s="44">
        <v>44</v>
      </c>
      <c r="S6794" s="44">
        <v>0</v>
      </c>
      <c r="T6794" s="44">
        <v>26.95</v>
      </c>
      <c r="U6794" s="44">
        <v>61.84</v>
      </c>
      <c r="V6794" s="49" t="s">
        <v>24447</v>
      </c>
      <c r="W6794" s="42" t="s">
        <v>34</v>
      </c>
      <c r="X6794" s="43">
        <v>123207865071</v>
      </c>
      <c r="Y6794" s="43">
        <v>45405842432</v>
      </c>
      <c r="Z6794" s="43" t="s">
        <v>7980</v>
      </c>
      <c r="AA6794" s="37" t="str">
        <f>VLOOKUP(J6794, sku!B:C, 2, FALSE)</f>
        <v>Travessa Peugeot - Slim - - - 206 - 1998 A 2014 - Preto</v>
      </c>
      <c r="AB6794" s="37" t="str">
        <f>VLOOKUP(J6794, sku!B:BM, 64, FALSE)</f>
        <v>Fabricação</v>
      </c>
      <c r="AC6794" s="37" t="str">
        <f>LEFT(pedidos[[#This Row],[SKU]],3)</f>
        <v>XPE</v>
      </c>
      <c r="AD6794" s="37" t="str" cm="1">
        <f t="array" aca="1" ref="AD6794" ca="1">IFERROR(
  INDEX(
    montadora[Montadora],
    MATCH(TRUE,LEFT(J7172,NÚCARACT(montadora[SKU Parcial]))=montadora[SKU Parcial],0)
  ),
  ""
)</f>
        <v/>
      </c>
    </row>
    <row r="6795" spans="1:30" x14ac:dyDescent="0.25">
      <c r="A6795" s="42" t="s">
        <v>25927</v>
      </c>
      <c r="B6795" s="42" t="s">
        <v>36</v>
      </c>
      <c r="C6795" s="42" t="s">
        <v>2825</v>
      </c>
      <c r="D6795" s="42" t="s">
        <v>27</v>
      </c>
      <c r="E6795" s="42" t="s">
        <v>2282</v>
      </c>
      <c r="F6795" s="42" t="s">
        <v>2283</v>
      </c>
      <c r="G6795" s="42" t="s">
        <v>11227</v>
      </c>
      <c r="H6795" s="7" t="s">
        <v>47</v>
      </c>
      <c r="I6795" s="42" t="s">
        <v>31</v>
      </c>
      <c r="J6795" s="42" t="s">
        <v>19913</v>
      </c>
      <c r="K6795" s="8" t="s">
        <v>25549</v>
      </c>
      <c r="L6795" s="7" t="s">
        <v>11229</v>
      </c>
      <c r="M6795" s="44">
        <v>258.8</v>
      </c>
      <c r="N6795" s="7">
        <v>1</v>
      </c>
      <c r="O6795" s="44">
        <v>258.8</v>
      </c>
      <c r="P6795" s="44">
        <v>105</v>
      </c>
      <c r="Q6795" s="44">
        <v>21.01</v>
      </c>
      <c r="R6795" s="44">
        <v>44</v>
      </c>
      <c r="S6795" s="44">
        <v>0</v>
      </c>
      <c r="T6795" s="44">
        <v>26.95</v>
      </c>
      <c r="U6795" s="44">
        <v>61.84</v>
      </c>
      <c r="V6795" s="49" t="s">
        <v>24447</v>
      </c>
      <c r="W6795" s="42" t="s">
        <v>34</v>
      </c>
      <c r="X6795" s="43">
        <v>123760235488</v>
      </c>
      <c r="Y6795" s="43">
        <v>45406624362</v>
      </c>
      <c r="Z6795" s="43" t="s">
        <v>7980</v>
      </c>
      <c r="AA6795" s="37" t="str">
        <f>VLOOKUP(J6795, sku!B:C, 2, FALSE)</f>
        <v>Travessa Peugeot - Slim - - - 2008 - 2021 A 2024 - Grafite</v>
      </c>
      <c r="AB6795" s="37" t="str">
        <f>VLOOKUP(J6795, sku!B:BM, 64, FALSE)</f>
        <v>Fabricação</v>
      </c>
      <c r="AC6795" s="37" t="str">
        <f>LEFT(pedidos[[#This Row],[SKU]],3)</f>
        <v>XPE</v>
      </c>
      <c r="AD6795" s="37" t="str" cm="1">
        <f t="array" aca="1" ref="AD6795" ca="1">IFERROR(
  INDEX(
    montadora[Montadora],
    MATCH(TRUE,LEFT(J7173,NÚCARACT(montadora[SKU Parcial]))=montadora[SKU Parcial],0)
  ),
  ""
)</f>
        <v/>
      </c>
    </row>
    <row r="6796" spans="1:30" x14ac:dyDescent="0.25">
      <c r="A6796" s="42" t="s">
        <v>25928</v>
      </c>
      <c r="B6796" s="42" t="s">
        <v>36</v>
      </c>
      <c r="C6796" s="42" t="s">
        <v>25929</v>
      </c>
      <c r="D6796" s="42" t="s">
        <v>138</v>
      </c>
      <c r="E6796" s="42" t="s">
        <v>2282</v>
      </c>
      <c r="F6796" s="42" t="s">
        <v>2283</v>
      </c>
      <c r="G6796" s="42" t="s">
        <v>11227</v>
      </c>
      <c r="H6796" s="7" t="s">
        <v>47</v>
      </c>
      <c r="I6796" s="42" t="s">
        <v>31</v>
      </c>
      <c r="J6796" s="42" t="s">
        <v>19913</v>
      </c>
      <c r="K6796" s="8" t="s">
        <v>25549</v>
      </c>
      <c r="L6796" s="7" t="s">
        <v>11229</v>
      </c>
      <c r="M6796" s="44">
        <v>258.8</v>
      </c>
      <c r="N6796" s="7">
        <v>1</v>
      </c>
      <c r="O6796" s="44">
        <v>258.8</v>
      </c>
      <c r="P6796" s="44">
        <v>105</v>
      </c>
      <c r="Q6796" s="44">
        <v>21.01</v>
      </c>
      <c r="R6796" s="44">
        <v>44</v>
      </c>
      <c r="S6796" s="44">
        <v>0</v>
      </c>
      <c r="T6796" s="44">
        <v>26.95</v>
      </c>
      <c r="U6796" s="44">
        <v>61.84</v>
      </c>
      <c r="V6796" s="49" t="s">
        <v>24447</v>
      </c>
      <c r="W6796" s="42" t="s">
        <v>34</v>
      </c>
      <c r="X6796" s="43">
        <v>123230655457</v>
      </c>
      <c r="Y6796" s="43">
        <v>45407235982</v>
      </c>
      <c r="Z6796" s="43" t="s">
        <v>7980</v>
      </c>
      <c r="AA6796" s="37" t="str">
        <f>VLOOKUP(J6796, sku!B:C, 2, FALSE)</f>
        <v>Travessa Peugeot - Slim - - - 2008 - 2021 A 2024 - Grafite</v>
      </c>
      <c r="AB6796" s="37" t="str">
        <f>VLOOKUP(J6796, sku!B:BM, 64, FALSE)</f>
        <v>Fabricação</v>
      </c>
      <c r="AC6796" s="37" t="str">
        <f>LEFT(pedidos[[#This Row],[SKU]],3)</f>
        <v>XPE</v>
      </c>
      <c r="AD6796" s="37" t="str" cm="1">
        <f t="array" aca="1" ref="AD6796" ca="1">IFERROR(
  INDEX(
    montadora[Montadora],
    MATCH(TRUE,LEFT(J7174,NÚCARACT(montadora[SKU Parcial]))=montadora[SKU Parcial],0)
  ),
  ""
)</f>
        <v/>
      </c>
    </row>
    <row r="6797" spans="1:30" x14ac:dyDescent="0.25">
      <c r="A6797" s="42" t="s">
        <v>25930</v>
      </c>
      <c r="B6797" s="42" t="s">
        <v>25931</v>
      </c>
      <c r="C6797" s="42" t="s">
        <v>25932</v>
      </c>
      <c r="D6797" s="42" t="s">
        <v>191</v>
      </c>
      <c r="E6797" s="42" t="s">
        <v>2282</v>
      </c>
      <c r="F6797" s="42" t="s">
        <v>2283</v>
      </c>
      <c r="G6797" s="42" t="s">
        <v>11227</v>
      </c>
      <c r="H6797" s="7" t="s">
        <v>47</v>
      </c>
      <c r="I6797" s="42" t="s">
        <v>31</v>
      </c>
      <c r="J6797" s="42" t="s">
        <v>19961</v>
      </c>
      <c r="K6797" s="8" t="s">
        <v>25535</v>
      </c>
      <c r="L6797" s="7" t="s">
        <v>11229</v>
      </c>
      <c r="M6797" s="44">
        <v>258.8</v>
      </c>
      <c r="N6797" s="7">
        <v>1</v>
      </c>
      <c r="O6797" s="44">
        <v>258.8</v>
      </c>
      <c r="P6797" s="44">
        <v>105</v>
      </c>
      <c r="Q6797" s="44">
        <v>21.01</v>
      </c>
      <c r="R6797" s="44">
        <v>44</v>
      </c>
      <c r="S6797" s="44">
        <v>0</v>
      </c>
      <c r="T6797" s="44">
        <v>26.95</v>
      </c>
      <c r="U6797" s="44">
        <v>61.84</v>
      </c>
      <c r="V6797" s="49" t="s">
        <v>24447</v>
      </c>
      <c r="W6797" s="42" t="s">
        <v>34</v>
      </c>
      <c r="X6797" s="43">
        <v>124023934576</v>
      </c>
      <c r="Y6797" s="43">
        <v>45419616774</v>
      </c>
      <c r="Z6797" s="43" t="s">
        <v>7980</v>
      </c>
      <c r="AA6797" s="37" t="str">
        <f>VLOOKUP(J6797, sku!B:C, 2, FALSE)</f>
        <v>Travessa Peugeot - Slim - - - 206 - 1998 A 2014 - Preto</v>
      </c>
      <c r="AB6797" s="37" t="str">
        <f>VLOOKUP(J6797, sku!B:BM, 64, FALSE)</f>
        <v>Fabricação</v>
      </c>
      <c r="AC6797" s="37" t="str">
        <f>LEFT(pedidos[[#This Row],[SKU]],3)</f>
        <v>XPE</v>
      </c>
      <c r="AD6797" s="37" t="str" cm="1">
        <f t="array" aca="1" ref="AD6797" ca="1">IFERROR(
  INDEX(
    montadora[Montadora],
    MATCH(TRUE,LEFT(J7175,NÚCARACT(montadora[SKU Parcial]))=montadora[SKU Parcial],0)
  ),
  ""
)</f>
        <v/>
      </c>
    </row>
    <row r="6798" spans="1:30" x14ac:dyDescent="0.25">
      <c r="A6798" s="42" t="s">
        <v>25933</v>
      </c>
      <c r="B6798" s="42" t="s">
        <v>36</v>
      </c>
      <c r="C6798" s="42" t="s">
        <v>4888</v>
      </c>
      <c r="D6798" s="42" t="s">
        <v>420</v>
      </c>
      <c r="E6798" s="42" t="s">
        <v>2282</v>
      </c>
      <c r="F6798" s="42" t="s">
        <v>2283</v>
      </c>
      <c r="G6798" s="42" t="s">
        <v>11227</v>
      </c>
      <c r="H6798" s="7" t="s">
        <v>47</v>
      </c>
      <c r="I6798" s="42" t="s">
        <v>31</v>
      </c>
      <c r="J6798" s="42" t="s">
        <v>19961</v>
      </c>
      <c r="K6798" s="8" t="s">
        <v>25591</v>
      </c>
      <c r="L6798" s="7" t="s">
        <v>11229</v>
      </c>
      <c r="M6798" s="44">
        <v>258.8</v>
      </c>
      <c r="N6798" s="7">
        <v>1</v>
      </c>
      <c r="O6798" s="44">
        <v>258.8</v>
      </c>
      <c r="P6798" s="44">
        <v>105</v>
      </c>
      <c r="Q6798" s="44">
        <v>21.01</v>
      </c>
      <c r="R6798" s="44">
        <v>44</v>
      </c>
      <c r="S6798" s="44">
        <v>0</v>
      </c>
      <c r="T6798" s="44">
        <v>26.95</v>
      </c>
      <c r="U6798" s="44">
        <v>61.84</v>
      </c>
      <c r="V6798" s="49" t="s">
        <v>24447</v>
      </c>
      <c r="W6798" s="42" t="s">
        <v>34</v>
      </c>
      <c r="X6798" s="43">
        <v>124229917720</v>
      </c>
      <c r="Y6798" s="43">
        <v>45427873311</v>
      </c>
      <c r="Z6798" s="43" t="s">
        <v>7980</v>
      </c>
      <c r="AA6798" s="37" t="str">
        <f>VLOOKUP(J6798, sku!B:C, 2, FALSE)</f>
        <v>Travessa Peugeot - Slim - - - 206 - 1998 A 2014 - Preto</v>
      </c>
      <c r="AB6798" s="37" t="str">
        <f>VLOOKUP(J6798, sku!B:BM, 64, FALSE)</f>
        <v>Fabricação</v>
      </c>
      <c r="AC6798" s="37" t="str">
        <f>LEFT(pedidos[[#This Row],[SKU]],3)</f>
        <v>XPE</v>
      </c>
      <c r="AD6798" s="37" t="str" cm="1">
        <f t="array" aca="1" ref="AD6798" ca="1">IFERROR(
  INDEX(
    montadora[Montadora],
    MATCH(TRUE,LEFT(J7176,NÚCARACT(montadora[SKU Parcial]))=montadora[SKU Parcial],0)
  ),
  ""
)</f>
        <v/>
      </c>
    </row>
    <row r="6799" spans="1:30" x14ac:dyDescent="0.25">
      <c r="A6799" s="42" t="s">
        <v>25934</v>
      </c>
      <c r="B6799" s="42" t="s">
        <v>25935</v>
      </c>
      <c r="C6799" s="42" t="s">
        <v>25936</v>
      </c>
      <c r="D6799" s="42" t="s">
        <v>27</v>
      </c>
      <c r="E6799" s="42" t="s">
        <v>2270</v>
      </c>
      <c r="F6799" s="42" t="s">
        <v>544</v>
      </c>
      <c r="G6799" s="42" t="s">
        <v>11227</v>
      </c>
      <c r="H6799" s="7" t="s">
        <v>47</v>
      </c>
      <c r="I6799" s="42" t="s">
        <v>31</v>
      </c>
      <c r="J6799" s="42" t="s">
        <v>562</v>
      </c>
      <c r="K6799" s="8" t="s">
        <v>25591</v>
      </c>
      <c r="L6799" s="7" t="s">
        <v>11229</v>
      </c>
      <c r="M6799" s="44">
        <v>258.8</v>
      </c>
      <c r="N6799" s="7">
        <v>1</v>
      </c>
      <c r="O6799" s="44">
        <v>258.8</v>
      </c>
      <c r="P6799" s="44">
        <v>105</v>
      </c>
      <c r="Q6799" s="44">
        <v>21.01</v>
      </c>
      <c r="R6799" s="44">
        <v>44</v>
      </c>
      <c r="S6799" s="44">
        <v>0</v>
      </c>
      <c r="T6799" s="44">
        <v>26.95</v>
      </c>
      <c r="U6799" s="44">
        <v>61.84</v>
      </c>
      <c r="V6799" s="49" t="s">
        <v>24447</v>
      </c>
      <c r="W6799" s="42" t="s">
        <v>34</v>
      </c>
      <c r="X6799" s="43">
        <v>124286036686</v>
      </c>
      <c r="Y6799" s="43">
        <v>45429928517</v>
      </c>
      <c r="Z6799" s="43" t="s">
        <v>7980</v>
      </c>
      <c r="AA6799" s="37" t="str">
        <f>VLOOKUP(J6799, sku!B:C, 2, FALSE)</f>
        <v>Travessa Jeep - Slim - - - Renegade - 2016 A 2025 - Preto</v>
      </c>
      <c r="AB6799" s="37" t="str">
        <f>VLOOKUP(J6799, sku!B:BM, 64, FALSE)</f>
        <v>Fabricação</v>
      </c>
      <c r="AC6799" s="37" t="str">
        <f>LEFT(pedidos[[#This Row],[SKU]],3)</f>
        <v>XJP</v>
      </c>
      <c r="AD6799" s="37" t="str" cm="1">
        <f t="array" aca="1" ref="AD6799" ca="1">IFERROR(
  INDEX(
    montadora[Montadora],
    MATCH(TRUE,LEFT(J7177,NÚCARACT(montadora[SKU Parcial]))=montadora[SKU Parcial],0)
  ),
  ""
)</f>
        <v/>
      </c>
    </row>
    <row r="6800" spans="1:30" x14ac:dyDescent="0.25">
      <c r="A6800" s="42" t="s">
        <v>25937</v>
      </c>
      <c r="B6800" s="42" t="s">
        <v>25938</v>
      </c>
      <c r="C6800" s="42" t="s">
        <v>25939</v>
      </c>
      <c r="D6800" s="42" t="s">
        <v>45</v>
      </c>
      <c r="E6800" s="42" t="s">
        <v>565</v>
      </c>
      <c r="F6800" s="42" t="s">
        <v>566</v>
      </c>
      <c r="G6800" s="42" t="s">
        <v>11227</v>
      </c>
      <c r="H6800" s="7" t="s">
        <v>47</v>
      </c>
      <c r="I6800" s="42" t="s">
        <v>36</v>
      </c>
      <c r="J6800" s="42" t="s">
        <v>601</v>
      </c>
      <c r="K6800" s="8" t="s">
        <v>25555</v>
      </c>
      <c r="L6800" s="7" t="s">
        <v>11229</v>
      </c>
      <c r="M6800" s="44">
        <v>258.8</v>
      </c>
      <c r="N6800" s="7">
        <v>1</v>
      </c>
      <c r="O6800" s="44">
        <v>258.8</v>
      </c>
      <c r="P6800" s="44">
        <v>105</v>
      </c>
      <c r="Q6800" s="44">
        <v>21.01</v>
      </c>
      <c r="R6800" s="44">
        <v>44</v>
      </c>
      <c r="S6800" s="44">
        <v>0</v>
      </c>
      <c r="T6800" s="44">
        <v>26.95</v>
      </c>
      <c r="U6800" s="44">
        <v>61.84</v>
      </c>
      <c r="V6800" s="49" t="s">
        <v>24447</v>
      </c>
      <c r="W6800" s="42" t="s">
        <v>34</v>
      </c>
      <c r="X6800" s="43">
        <v>124353723890</v>
      </c>
      <c r="Y6800" s="43">
        <v>45432791646</v>
      </c>
      <c r="Z6800" s="43" t="s">
        <v>7980</v>
      </c>
      <c r="AA6800" s="37" t="str">
        <f>VLOOKUP(J6800, sku!B:C, 2, FALSE)</f>
        <v>Travessa Hyundai - Slim - - - Tucson - 2004 A 2019 - Grafite</v>
      </c>
      <c r="AB6800" s="37" t="str">
        <f>VLOOKUP(J6800, sku!B:BM, 64, FALSE)</f>
        <v>Fabricação</v>
      </c>
      <c r="AC6800" s="37" t="str">
        <f>LEFT(pedidos[[#This Row],[SKU]],3)</f>
        <v>XHY</v>
      </c>
      <c r="AD6800" s="37" t="str" cm="1">
        <f t="array" aca="1" ref="AD6800" ca="1">IFERROR(
  INDEX(
    montadora[Montadora],
    MATCH(TRUE,LEFT(J7178,NÚCARACT(montadora[SKU Parcial]))=montadora[SKU Parcial],0)
  ),
  ""
)</f>
        <v/>
      </c>
    </row>
    <row r="6801" spans="1:30" x14ac:dyDescent="0.25">
      <c r="A6801" s="42" t="s">
        <v>25940</v>
      </c>
      <c r="B6801" s="42" t="s">
        <v>25941</v>
      </c>
      <c r="C6801" s="42" t="s">
        <v>2174</v>
      </c>
      <c r="D6801" s="42" t="s">
        <v>27</v>
      </c>
      <c r="E6801" s="42" t="s">
        <v>2746</v>
      </c>
      <c r="F6801" s="42" t="s">
        <v>1793</v>
      </c>
      <c r="G6801" s="42" t="s">
        <v>11227</v>
      </c>
      <c r="H6801" s="7" t="s">
        <v>30</v>
      </c>
      <c r="I6801" s="42" t="s">
        <v>36</v>
      </c>
      <c r="J6801" s="42" t="s">
        <v>2747</v>
      </c>
      <c r="K6801" s="8" t="s">
        <v>25539</v>
      </c>
      <c r="L6801" s="7" t="s">
        <v>33</v>
      </c>
      <c r="M6801" s="44">
        <v>86.8</v>
      </c>
      <c r="N6801" s="7">
        <v>1</v>
      </c>
      <c r="O6801" s="44">
        <v>88.39</v>
      </c>
      <c r="P6801" s="44">
        <v>41.36</v>
      </c>
      <c r="Q6801" s="44">
        <v>0</v>
      </c>
      <c r="R6801" s="44">
        <v>10.42</v>
      </c>
      <c r="S6801" s="44">
        <v>1.59</v>
      </c>
      <c r="T6801" s="44">
        <v>14.31</v>
      </c>
      <c r="U6801" s="44">
        <v>20.71</v>
      </c>
      <c r="V6801" s="49" t="s">
        <v>25942</v>
      </c>
      <c r="W6801" s="42" t="s">
        <v>89</v>
      </c>
      <c r="X6801" s="43">
        <v>123924785226</v>
      </c>
      <c r="Y6801" s="43">
        <v>45414740776</v>
      </c>
      <c r="Z6801" s="43" t="s">
        <v>7980</v>
      </c>
      <c r="AA6801" s="37" t="str">
        <f>VLOOKUP(J6801, sku!B:C, 2, FALSE)</f>
        <v>Cabo de Chupeta Coaxial de Transferência de Carga de Bateria 12/24V 500 Amper, PVC, CCA 5 Metros</v>
      </c>
      <c r="AB6801" s="37" t="str">
        <f>VLOOKUP(J6801, sku!B:BM, 64, FALSE)</f>
        <v>Importação</v>
      </c>
      <c r="AC6801" s="37" t="str">
        <f>LEFT(pedidos[[#This Row],[SKU]],3)</f>
        <v>1EC</v>
      </c>
      <c r="AD6801" s="37" t="str" cm="1">
        <f t="array" aca="1" ref="AD6801" ca="1">IFERROR(
  INDEX(
    montadora[Montadora],
    MATCH(TRUE,LEFT(J7179,NÚCARACT(montadora[SKU Parcial]))=montadora[SKU Parcial],0)
  ),
  ""
)</f>
        <v/>
      </c>
    </row>
    <row r="6802" spans="1:30" x14ac:dyDescent="0.25">
      <c r="A6802" s="42" t="s">
        <v>25943</v>
      </c>
      <c r="B6802" s="42" t="s">
        <v>25944</v>
      </c>
      <c r="C6802" s="42" t="s">
        <v>2174</v>
      </c>
      <c r="D6802" s="42" t="s">
        <v>27</v>
      </c>
      <c r="E6802" s="42" t="s">
        <v>2746</v>
      </c>
      <c r="F6802" s="42" t="s">
        <v>1793</v>
      </c>
      <c r="G6802" s="42" t="s">
        <v>11227</v>
      </c>
      <c r="H6802" s="7" t="s">
        <v>30</v>
      </c>
      <c r="I6802" s="42" t="s">
        <v>31</v>
      </c>
      <c r="J6802" s="42" t="s">
        <v>2747</v>
      </c>
      <c r="K6802" s="8" t="s">
        <v>25591</v>
      </c>
      <c r="L6802" s="7" t="s">
        <v>33</v>
      </c>
      <c r="M6802" s="44">
        <v>86.8</v>
      </c>
      <c r="N6802" s="7">
        <v>1</v>
      </c>
      <c r="O6802" s="44">
        <v>88.39</v>
      </c>
      <c r="P6802" s="44">
        <v>41.36</v>
      </c>
      <c r="Q6802" s="44">
        <v>0</v>
      </c>
      <c r="R6802" s="44">
        <v>10.42</v>
      </c>
      <c r="S6802" s="44">
        <v>1.59</v>
      </c>
      <c r="T6802" s="44">
        <v>14.31</v>
      </c>
      <c r="U6802" s="44">
        <v>20.71</v>
      </c>
      <c r="V6802" s="49" t="s">
        <v>25942</v>
      </c>
      <c r="W6802" s="42" t="s">
        <v>34</v>
      </c>
      <c r="X6802" s="43">
        <v>123766387339</v>
      </c>
      <c r="Y6802" s="43">
        <v>45430677221</v>
      </c>
      <c r="Z6802" s="43" t="s">
        <v>7980</v>
      </c>
      <c r="AA6802" s="37" t="str">
        <f>VLOOKUP(J6802, sku!B:C, 2, FALSE)</f>
        <v>Cabo de Chupeta Coaxial de Transferência de Carga de Bateria 12/24V 500 Amper, PVC, CCA 5 Metros</v>
      </c>
      <c r="AB6802" s="37" t="str">
        <f>VLOOKUP(J6802, sku!B:BM, 64, FALSE)</f>
        <v>Importação</v>
      </c>
      <c r="AC6802" s="37" t="str">
        <f>LEFT(pedidos[[#This Row],[SKU]],3)</f>
        <v>1EC</v>
      </c>
      <c r="AD6802" s="37" t="str" cm="1">
        <f t="array" aca="1" ref="AD6802" ca="1">IFERROR(
  INDEX(
    montadora[Montadora],
    MATCH(TRUE,LEFT(J7180,NÚCARACT(montadora[SKU Parcial]))=montadora[SKU Parcial],0)
  ),
  ""
)</f>
        <v/>
      </c>
    </row>
    <row r="6803" spans="1:30" x14ac:dyDescent="0.25">
      <c r="A6803" s="42" t="s">
        <v>25306</v>
      </c>
      <c r="B6803" s="42" t="s">
        <v>25307</v>
      </c>
      <c r="C6803" s="42" t="s">
        <v>4748</v>
      </c>
      <c r="D6803" s="42" t="s">
        <v>138</v>
      </c>
      <c r="E6803" s="42" t="s">
        <v>2342</v>
      </c>
      <c r="F6803" s="42" t="s">
        <v>2343</v>
      </c>
      <c r="G6803" s="42" t="s">
        <v>11227</v>
      </c>
      <c r="H6803" s="7" t="s">
        <v>47</v>
      </c>
      <c r="I6803" s="42" t="s">
        <v>31</v>
      </c>
      <c r="J6803" s="42" t="s">
        <v>473</v>
      </c>
      <c r="K6803" s="8" t="s">
        <v>25106</v>
      </c>
      <c r="L6803" s="7" t="s">
        <v>11229</v>
      </c>
      <c r="M6803" s="44">
        <v>188.8</v>
      </c>
      <c r="N6803" s="7">
        <v>1</v>
      </c>
      <c r="O6803" s="44">
        <v>188.8</v>
      </c>
      <c r="P6803" s="44">
        <v>73.05</v>
      </c>
      <c r="Q6803" s="44">
        <v>15.33</v>
      </c>
      <c r="R6803" s="44">
        <v>31.15</v>
      </c>
      <c r="S6803" s="44">
        <v>0</v>
      </c>
      <c r="T6803" s="44">
        <v>24.25</v>
      </c>
      <c r="U6803" s="44">
        <v>45.02</v>
      </c>
      <c r="V6803" s="49" t="s">
        <v>25308</v>
      </c>
      <c r="W6803" s="42" t="s">
        <v>34</v>
      </c>
      <c r="X6803" s="43">
        <v>123450785342</v>
      </c>
      <c r="Y6803" s="43">
        <v>45392274984</v>
      </c>
      <c r="Z6803" s="43" t="s">
        <v>7980</v>
      </c>
      <c r="AA6803" s="37" t="str">
        <f>VLOOKUP(J6803, sku!B:C, 2, FALSE)</f>
        <v>1 Fogareiro 1 Boca + 1 Maçarico 915 + 2 Refis Guepardo</v>
      </c>
      <c r="AB6803" s="37" t="str">
        <f>VLOOKUP(J6803, sku!B:BM, 64, FALSE)</f>
        <v>Importação</v>
      </c>
      <c r="AC6803" s="37" t="str">
        <f>LEFT(pedidos[[#This Row],[SKU]],3)</f>
        <v>1FO</v>
      </c>
      <c r="AD6803" s="37" t="str" cm="1">
        <f t="array" aca="1" ref="AD6803" ca="1">IFERROR(
  INDEX(
    montadora[Montadora],
    MATCH(TRUE,LEFT(J7181,NÚCARACT(montadora[SKU Parcial]))=montadora[SKU Parcial],0)
  ),
  ""
)</f>
        <v/>
      </c>
    </row>
    <row r="6804" spans="1:30" x14ac:dyDescent="0.25">
      <c r="A6804" s="42" t="s">
        <v>25309</v>
      </c>
      <c r="B6804" s="42" t="s">
        <v>25310</v>
      </c>
      <c r="C6804" s="42" t="s">
        <v>5502</v>
      </c>
      <c r="D6804" s="42" t="s">
        <v>188</v>
      </c>
      <c r="E6804" s="42" t="s">
        <v>2342</v>
      </c>
      <c r="F6804" s="42" t="s">
        <v>2343</v>
      </c>
      <c r="G6804" s="42" t="s">
        <v>11227</v>
      </c>
      <c r="H6804" s="7" t="s">
        <v>47</v>
      </c>
      <c r="I6804" s="42" t="s">
        <v>36</v>
      </c>
      <c r="J6804" s="42" t="s">
        <v>473</v>
      </c>
      <c r="K6804" s="8" t="s">
        <v>25122</v>
      </c>
      <c r="L6804" s="7" t="s">
        <v>11229</v>
      </c>
      <c r="M6804" s="44">
        <v>188.8</v>
      </c>
      <c r="N6804" s="7">
        <v>1</v>
      </c>
      <c r="O6804" s="44">
        <v>188.8</v>
      </c>
      <c r="P6804" s="44">
        <v>73.05</v>
      </c>
      <c r="Q6804" s="44">
        <v>15.33</v>
      </c>
      <c r="R6804" s="44">
        <v>31.15</v>
      </c>
      <c r="S6804" s="44">
        <v>0</v>
      </c>
      <c r="T6804" s="44">
        <v>24.25</v>
      </c>
      <c r="U6804" s="44">
        <v>45.02</v>
      </c>
      <c r="V6804" s="49" t="s">
        <v>25308</v>
      </c>
      <c r="W6804" s="42" t="s">
        <v>34</v>
      </c>
      <c r="X6804" s="43">
        <v>123031373393</v>
      </c>
      <c r="Y6804" s="43">
        <v>45397401334</v>
      </c>
      <c r="Z6804" s="43" t="s">
        <v>7980</v>
      </c>
      <c r="AA6804" s="37" t="str">
        <f>VLOOKUP(J6804, sku!B:C, 2, FALSE)</f>
        <v>1 Fogareiro 1 Boca + 1 Maçarico 915 + 2 Refis Guepardo</v>
      </c>
      <c r="AB6804" s="37" t="str">
        <f>VLOOKUP(J6804, sku!B:BM, 64, FALSE)</f>
        <v>Importação</v>
      </c>
      <c r="AC6804" s="37" t="str">
        <f>LEFT(pedidos[[#This Row],[SKU]],3)</f>
        <v>1FO</v>
      </c>
      <c r="AD6804" s="37" t="str" cm="1">
        <f t="array" aca="1" ref="AD6804" ca="1">IFERROR(
  INDEX(
    montadora[Montadora],
    MATCH(TRUE,LEFT(J7182,NÚCARACT(montadora[SKU Parcial]))=montadora[SKU Parcial],0)
  ),
  ""
)</f>
        <v/>
      </c>
    </row>
    <row r="6805" spans="1:30" x14ac:dyDescent="0.25">
      <c r="A6805" s="42" t="s">
        <v>22516</v>
      </c>
      <c r="B6805" s="42" t="s">
        <v>22517</v>
      </c>
      <c r="C6805" s="42" t="s">
        <v>1282</v>
      </c>
      <c r="D6805" s="42" t="s">
        <v>27</v>
      </c>
      <c r="E6805" s="42" t="s">
        <v>22518</v>
      </c>
      <c r="F6805" s="42" t="s">
        <v>22519</v>
      </c>
      <c r="G6805" s="42" t="s">
        <v>11227</v>
      </c>
      <c r="H6805" s="7" t="s">
        <v>47</v>
      </c>
      <c r="I6805" s="42" t="s">
        <v>36</v>
      </c>
      <c r="J6805" s="42" t="s">
        <v>16977</v>
      </c>
      <c r="K6805" s="8" t="s">
        <v>25575</v>
      </c>
      <c r="L6805" s="7" t="s">
        <v>11229</v>
      </c>
      <c r="M6805" s="44">
        <v>556.70000000000005</v>
      </c>
      <c r="N6805" s="7">
        <v>1</v>
      </c>
      <c r="O6805" s="44">
        <v>556.70000000000005</v>
      </c>
      <c r="P6805" s="44">
        <v>260</v>
      </c>
      <c r="Q6805" s="44">
        <v>45.2</v>
      </c>
      <c r="R6805" s="44">
        <v>94.64</v>
      </c>
      <c r="S6805" s="44">
        <v>0</v>
      </c>
      <c r="T6805" s="44">
        <v>24.95</v>
      </c>
      <c r="U6805" s="44">
        <v>131.91</v>
      </c>
      <c r="V6805" s="49" t="s">
        <v>24836</v>
      </c>
      <c r="W6805" s="42" t="s">
        <v>34</v>
      </c>
      <c r="X6805" s="43">
        <v>120777990319</v>
      </c>
      <c r="Y6805" s="43">
        <v>45297448356</v>
      </c>
      <c r="Z6805" s="43" t="s">
        <v>7980</v>
      </c>
      <c r="AA6805" s="37" t="str">
        <f>VLOOKUP(J6805, sku!B:C, 2, FALSE)</f>
        <v>Travessa Fiat - Way - Transbike Universal Aro 29 - Uno Way - 2011 A 2021 - Preto</v>
      </c>
      <c r="AB6805" s="37" t="str">
        <f>VLOOKUP(J6805, sku!B:BM, 64, FALSE)</f>
        <v>Fabricação</v>
      </c>
      <c r="AC6805" s="37" t="str">
        <f>LEFT(pedidos[[#This Row],[SKU]],3)</f>
        <v>1XF</v>
      </c>
      <c r="AD6805" s="37" t="str" cm="1">
        <f t="array" aca="1" ref="AD6805" ca="1">IFERROR(
  INDEX(
    montadora[Montadora],
    MATCH(TRUE,LEFT(J7183,NÚCARACT(montadora[SKU Parcial]))=montadora[SKU Parcial],0)
  ),
  ""
)</f>
        <v/>
      </c>
    </row>
    <row r="6806" spans="1:30" x14ac:dyDescent="0.25">
      <c r="A6806" s="42" t="s">
        <v>23835</v>
      </c>
      <c r="B6806" s="42" t="s">
        <v>23836</v>
      </c>
      <c r="C6806" s="42" t="s">
        <v>829</v>
      </c>
      <c r="D6806" s="42" t="s">
        <v>27</v>
      </c>
      <c r="E6806" s="42" t="s">
        <v>7474</v>
      </c>
      <c r="F6806" s="42" t="s">
        <v>2007</v>
      </c>
      <c r="G6806" s="42" t="s">
        <v>11227</v>
      </c>
      <c r="H6806" s="7" t="s">
        <v>47</v>
      </c>
      <c r="I6806" s="42" t="s">
        <v>31</v>
      </c>
      <c r="J6806" s="42" t="s">
        <v>2008</v>
      </c>
      <c r="K6806" s="8" t="s">
        <v>25594</v>
      </c>
      <c r="L6806" s="7" t="s">
        <v>11229</v>
      </c>
      <c r="M6806" s="44">
        <v>918.8</v>
      </c>
      <c r="N6806" s="7">
        <v>1</v>
      </c>
      <c r="O6806" s="44">
        <v>918.8</v>
      </c>
      <c r="P6806" s="44">
        <v>358</v>
      </c>
      <c r="Q6806" s="44">
        <v>74.61</v>
      </c>
      <c r="R6806" s="44">
        <v>156.19999999999999</v>
      </c>
      <c r="S6806" s="44">
        <v>0</v>
      </c>
      <c r="T6806" s="44">
        <v>112.45</v>
      </c>
      <c r="U6806" s="44">
        <v>217.54</v>
      </c>
      <c r="V6806" s="49" t="s">
        <v>24837</v>
      </c>
      <c r="W6806" s="42" t="s">
        <v>89</v>
      </c>
      <c r="X6806" s="43">
        <v>122036713161</v>
      </c>
      <c r="Y6806" s="43">
        <v>45352266356</v>
      </c>
      <c r="Z6806" s="43" t="s">
        <v>7980</v>
      </c>
      <c r="AA6806" s="37" t="str">
        <f>VLOOKUP(J6806, sku!B:C, 2, FALSE)</f>
        <v>1 Gradeado Extra Grande 120 cm X 100 cm X 12 cm</v>
      </c>
      <c r="AB6806" s="37" t="str">
        <f>VLOOKUP(J6806, sku!B:BM, 64, FALSE)</f>
        <v>Revenda</v>
      </c>
      <c r="AC6806" s="37" t="str">
        <f>LEFT(pedidos[[#This Row],[SKU]],3)</f>
        <v>XGR</v>
      </c>
      <c r="AD6806" s="37" t="str" cm="1">
        <f t="array" aca="1" ref="AD6806" ca="1">IFERROR(
  INDEX(
    montadora[Montadora],
    MATCH(TRUE,LEFT(J7184,NÚCARACT(montadora[SKU Parcial]))=montadora[SKU Parcial],0)
  ),
  ""
)</f>
        <v/>
      </c>
    </row>
    <row r="6807" spans="1:30" x14ac:dyDescent="0.25">
      <c r="A6807" s="42" t="s">
        <v>22777</v>
      </c>
      <c r="B6807" s="42" t="s">
        <v>22778</v>
      </c>
      <c r="C6807" s="42" t="s">
        <v>22779</v>
      </c>
      <c r="D6807" s="42" t="s">
        <v>27</v>
      </c>
      <c r="E6807" s="42" t="s">
        <v>2298</v>
      </c>
      <c r="F6807" s="42" t="s">
        <v>1808</v>
      </c>
      <c r="G6807" s="42" t="s">
        <v>11227</v>
      </c>
      <c r="H6807" s="7" t="s">
        <v>47</v>
      </c>
      <c r="I6807" s="42" t="s">
        <v>36</v>
      </c>
      <c r="J6807" s="42" t="s">
        <v>1809</v>
      </c>
      <c r="K6807" s="8" t="s">
        <v>25544</v>
      </c>
      <c r="L6807" s="7" t="s">
        <v>804</v>
      </c>
      <c r="M6807" s="44">
        <v>99.9</v>
      </c>
      <c r="N6807" s="7">
        <v>1</v>
      </c>
      <c r="O6807" s="44">
        <v>99.9</v>
      </c>
      <c r="P6807" s="44">
        <v>37.159999999999997</v>
      </c>
      <c r="Q6807" s="44">
        <v>8.11</v>
      </c>
      <c r="R6807" s="44">
        <v>16.98</v>
      </c>
      <c r="S6807" s="44">
        <v>0</v>
      </c>
      <c r="T6807" s="44">
        <v>14.07</v>
      </c>
      <c r="U6807" s="44">
        <v>23.58</v>
      </c>
      <c r="V6807" s="49" t="s">
        <v>24448</v>
      </c>
      <c r="W6807" s="42" t="s">
        <v>34</v>
      </c>
      <c r="X6807" s="43">
        <v>120120679475</v>
      </c>
      <c r="Y6807" s="43">
        <v>45267231698</v>
      </c>
      <c r="Z6807" s="43" t="s">
        <v>7980</v>
      </c>
      <c r="AA6807" s="37" t="str">
        <f>VLOOKUP(J6807, sku!B:C, 2, FALSE)</f>
        <v>Cabo de Chupeta Coaxial de Transferência de Carga de Bateria 12/24V 800 Amper, PVC, CCA 3 Metros</v>
      </c>
      <c r="AB6807" s="37" t="str">
        <f>VLOOKUP(J6807, sku!B:BM, 64, FALSE)</f>
        <v>Importação</v>
      </c>
      <c r="AC6807" s="37" t="str">
        <f>LEFT(pedidos[[#This Row],[SKU]],3)</f>
        <v>1EC</v>
      </c>
      <c r="AD6807" s="37" t="str" cm="1">
        <f t="array" aca="1" ref="AD6807" ca="1">IFERROR(
  INDEX(
    montadora[Montadora],
    MATCH(TRUE,LEFT(J7185,NÚCARACT(montadora[SKU Parcial]))=montadora[SKU Parcial],0)
  ),
  ""
)</f>
        <v/>
      </c>
    </row>
    <row r="6808" spans="1:30" x14ac:dyDescent="0.25">
      <c r="A6808" s="42" t="s">
        <v>22780</v>
      </c>
      <c r="B6808" s="42" t="s">
        <v>22781</v>
      </c>
      <c r="C6808" s="42" t="s">
        <v>1320</v>
      </c>
      <c r="D6808" s="42" t="s">
        <v>138</v>
      </c>
      <c r="E6808" s="42" t="s">
        <v>2298</v>
      </c>
      <c r="F6808" s="42" t="s">
        <v>1808</v>
      </c>
      <c r="G6808" s="42" t="s">
        <v>11227</v>
      </c>
      <c r="H6808" s="7" t="s">
        <v>47</v>
      </c>
      <c r="I6808" s="42" t="s">
        <v>31</v>
      </c>
      <c r="J6808" s="42" t="s">
        <v>1809</v>
      </c>
      <c r="K6808" s="8" t="s">
        <v>25557</v>
      </c>
      <c r="L6808" s="7" t="s">
        <v>804</v>
      </c>
      <c r="M6808" s="44">
        <v>99.9</v>
      </c>
      <c r="N6808" s="7">
        <v>1</v>
      </c>
      <c r="O6808" s="44">
        <v>99.9</v>
      </c>
      <c r="P6808" s="44">
        <v>37.159999999999997</v>
      </c>
      <c r="Q6808" s="44">
        <v>8.11</v>
      </c>
      <c r="R6808" s="44">
        <v>16.98</v>
      </c>
      <c r="S6808" s="44">
        <v>0</v>
      </c>
      <c r="T6808" s="44">
        <v>14.07</v>
      </c>
      <c r="U6808" s="44">
        <v>23.58</v>
      </c>
      <c r="V6808" s="49" t="s">
        <v>24448</v>
      </c>
      <c r="W6808" s="42" t="s">
        <v>34</v>
      </c>
      <c r="X6808" s="43">
        <v>120400461337</v>
      </c>
      <c r="Y6808" s="43">
        <v>45279007432</v>
      </c>
      <c r="Z6808" s="43" t="s">
        <v>7980</v>
      </c>
      <c r="AA6808" s="37" t="str">
        <f>VLOOKUP(J6808, sku!B:C, 2, FALSE)</f>
        <v>Cabo de Chupeta Coaxial de Transferência de Carga de Bateria 12/24V 800 Amper, PVC, CCA 3 Metros</v>
      </c>
      <c r="AB6808" s="37" t="str">
        <f>VLOOKUP(J6808, sku!B:BM, 64, FALSE)</f>
        <v>Importação</v>
      </c>
      <c r="AC6808" s="37" t="str">
        <f>LEFT(pedidos[[#This Row],[SKU]],3)</f>
        <v>1EC</v>
      </c>
      <c r="AD6808" s="37" t="str" cm="1">
        <f t="array" aca="1" ref="AD6808" ca="1">IFERROR(
  INDEX(
    montadora[Montadora],
    MATCH(TRUE,LEFT(J7186,NÚCARACT(montadora[SKU Parcial]))=montadora[SKU Parcial],0)
  ),
  ""
)</f>
        <v/>
      </c>
    </row>
    <row r="6809" spans="1:30" x14ac:dyDescent="0.25">
      <c r="A6809" s="42" t="s">
        <v>22782</v>
      </c>
      <c r="B6809" s="42" t="s">
        <v>22783</v>
      </c>
      <c r="C6809" s="42" t="s">
        <v>22784</v>
      </c>
      <c r="D6809" s="42" t="s">
        <v>97</v>
      </c>
      <c r="E6809" s="42" t="s">
        <v>2298</v>
      </c>
      <c r="F6809" s="42" t="s">
        <v>1808</v>
      </c>
      <c r="G6809" s="42" t="s">
        <v>11227</v>
      </c>
      <c r="H6809" s="7" t="s">
        <v>47</v>
      </c>
      <c r="I6809" s="42" t="s">
        <v>36</v>
      </c>
      <c r="J6809" s="42" t="s">
        <v>1809</v>
      </c>
      <c r="K6809" s="8" t="s">
        <v>25573</v>
      </c>
      <c r="L6809" s="7" t="s">
        <v>804</v>
      </c>
      <c r="M6809" s="44">
        <v>99.9</v>
      </c>
      <c r="N6809" s="7">
        <v>1</v>
      </c>
      <c r="O6809" s="44">
        <v>99.9</v>
      </c>
      <c r="P6809" s="44">
        <v>37.159999999999997</v>
      </c>
      <c r="Q6809" s="44">
        <v>8.11</v>
      </c>
      <c r="R6809" s="44">
        <v>16.98</v>
      </c>
      <c r="S6809" s="44">
        <v>0</v>
      </c>
      <c r="T6809" s="44">
        <v>14.07</v>
      </c>
      <c r="U6809" s="44">
        <v>23.58</v>
      </c>
      <c r="V6809" s="49" t="s">
        <v>24448</v>
      </c>
      <c r="W6809" s="42" t="s">
        <v>34</v>
      </c>
      <c r="X6809" s="43">
        <v>121044768436</v>
      </c>
      <c r="Y6809" s="43">
        <v>45285405496</v>
      </c>
      <c r="Z6809" s="43" t="s">
        <v>7980</v>
      </c>
      <c r="AA6809" s="37" t="str">
        <f>VLOOKUP(J6809, sku!B:C, 2, FALSE)</f>
        <v>Cabo de Chupeta Coaxial de Transferência de Carga de Bateria 12/24V 800 Amper, PVC, CCA 3 Metros</v>
      </c>
      <c r="AB6809" s="37" t="str">
        <f>VLOOKUP(J6809, sku!B:BM, 64, FALSE)</f>
        <v>Importação</v>
      </c>
      <c r="AC6809" s="37" t="str">
        <f>LEFT(pedidos[[#This Row],[SKU]],3)</f>
        <v>1EC</v>
      </c>
      <c r="AD6809" s="37" t="str" cm="1">
        <f t="array" aca="1" ref="AD6809" ca="1">IFERROR(
  INDEX(
    montadora[Montadora],
    MATCH(TRUE,LEFT(J7187,NÚCARACT(montadora[SKU Parcial]))=montadora[SKU Parcial],0)
  ),
  ""
)</f>
        <v/>
      </c>
    </row>
    <row r="6810" spans="1:30" x14ac:dyDescent="0.25">
      <c r="A6810" s="42" t="s">
        <v>22785</v>
      </c>
      <c r="B6810" s="42" t="s">
        <v>22786</v>
      </c>
      <c r="C6810" s="42" t="s">
        <v>428</v>
      </c>
      <c r="D6810" s="42" t="s">
        <v>27</v>
      </c>
      <c r="E6810" s="42" t="s">
        <v>2298</v>
      </c>
      <c r="F6810" s="42" t="s">
        <v>1808</v>
      </c>
      <c r="G6810" s="42" t="s">
        <v>11227</v>
      </c>
      <c r="H6810" s="7" t="s">
        <v>47</v>
      </c>
      <c r="I6810" s="42" t="s">
        <v>31</v>
      </c>
      <c r="J6810" s="42" t="s">
        <v>1809</v>
      </c>
      <c r="K6810" s="8" t="s">
        <v>25574</v>
      </c>
      <c r="L6810" s="7" t="s">
        <v>804</v>
      </c>
      <c r="M6810" s="44">
        <v>99.9</v>
      </c>
      <c r="N6810" s="7">
        <v>1</v>
      </c>
      <c r="O6810" s="44">
        <v>99.9</v>
      </c>
      <c r="P6810" s="44">
        <v>37.159999999999997</v>
      </c>
      <c r="Q6810" s="44">
        <v>8.11</v>
      </c>
      <c r="R6810" s="44">
        <v>16.98</v>
      </c>
      <c r="S6810" s="44">
        <v>0</v>
      </c>
      <c r="T6810" s="44">
        <v>14.07</v>
      </c>
      <c r="U6810" s="44">
        <v>23.58</v>
      </c>
      <c r="V6810" s="49" t="s">
        <v>24448</v>
      </c>
      <c r="W6810" s="42" t="s">
        <v>34</v>
      </c>
      <c r="X6810" s="43">
        <v>121091666330</v>
      </c>
      <c r="Y6810" s="43">
        <v>45287076361</v>
      </c>
      <c r="Z6810" s="43" t="s">
        <v>7980</v>
      </c>
      <c r="AA6810" s="37" t="str">
        <f>VLOOKUP(J6810, sku!B:C, 2, FALSE)</f>
        <v>Cabo de Chupeta Coaxial de Transferência de Carga de Bateria 12/24V 800 Amper, PVC, CCA 3 Metros</v>
      </c>
      <c r="AB6810" s="37" t="str">
        <f>VLOOKUP(J6810, sku!B:BM, 64, FALSE)</f>
        <v>Importação</v>
      </c>
      <c r="AC6810" s="37" t="str">
        <f>LEFT(pedidos[[#This Row],[SKU]],3)</f>
        <v>1EC</v>
      </c>
      <c r="AD6810" s="37" t="str" cm="1">
        <f t="array" aca="1" ref="AD6810" ca="1">IFERROR(
  INDEX(
    montadora[Montadora],
    MATCH(TRUE,LEFT(J7188,NÚCARACT(montadora[SKU Parcial]))=montadora[SKU Parcial],0)
  ),
  ""
)</f>
        <v/>
      </c>
    </row>
    <row r="6811" spans="1:30" x14ac:dyDescent="0.25">
      <c r="A6811" s="42" t="s">
        <v>22787</v>
      </c>
      <c r="B6811" s="42" t="s">
        <v>36</v>
      </c>
      <c r="C6811" s="42" t="s">
        <v>22788</v>
      </c>
      <c r="D6811" s="42" t="s">
        <v>45</v>
      </c>
      <c r="E6811" s="42" t="s">
        <v>2298</v>
      </c>
      <c r="F6811" s="42" t="s">
        <v>1808</v>
      </c>
      <c r="G6811" s="42" t="s">
        <v>11227</v>
      </c>
      <c r="H6811" s="7" t="s">
        <v>47</v>
      </c>
      <c r="I6811" s="42" t="s">
        <v>36</v>
      </c>
      <c r="J6811" s="42" t="s">
        <v>1809</v>
      </c>
      <c r="K6811" s="8" t="s">
        <v>25574</v>
      </c>
      <c r="L6811" s="7" t="s">
        <v>804</v>
      </c>
      <c r="M6811" s="44">
        <v>99.9</v>
      </c>
      <c r="N6811" s="7">
        <v>1</v>
      </c>
      <c r="O6811" s="44">
        <v>99.9</v>
      </c>
      <c r="P6811" s="44">
        <v>37.159999999999997</v>
      </c>
      <c r="Q6811" s="44">
        <v>8.11</v>
      </c>
      <c r="R6811" s="44">
        <v>16.98</v>
      </c>
      <c r="S6811" s="44">
        <v>0</v>
      </c>
      <c r="T6811" s="44">
        <v>14.07</v>
      </c>
      <c r="U6811" s="44">
        <v>23.58</v>
      </c>
      <c r="V6811" s="49" t="s">
        <v>24448</v>
      </c>
      <c r="W6811" s="42" t="s">
        <v>34</v>
      </c>
      <c r="X6811" s="43">
        <v>121111880162</v>
      </c>
      <c r="Y6811" s="43">
        <v>45288150315</v>
      </c>
      <c r="Z6811" s="43" t="s">
        <v>7980</v>
      </c>
      <c r="AA6811" s="37" t="str">
        <f>VLOOKUP(J6811, sku!B:C, 2, FALSE)</f>
        <v>Cabo de Chupeta Coaxial de Transferência de Carga de Bateria 12/24V 800 Amper, PVC, CCA 3 Metros</v>
      </c>
      <c r="AB6811" s="37" t="str">
        <f>VLOOKUP(J6811, sku!B:BM, 64, FALSE)</f>
        <v>Importação</v>
      </c>
      <c r="AC6811" s="37" t="str">
        <f>LEFT(pedidos[[#This Row],[SKU]],3)</f>
        <v>1EC</v>
      </c>
      <c r="AD6811" s="37" t="str" cm="1">
        <f t="array" aca="1" ref="AD6811" ca="1">IFERROR(
  INDEX(
    montadora[Montadora],
    MATCH(TRUE,LEFT(J7189,NÚCARACT(montadora[SKU Parcial]))=montadora[SKU Parcial],0)
  ),
  ""
)</f>
        <v/>
      </c>
    </row>
    <row r="6812" spans="1:30" x14ac:dyDescent="0.25">
      <c r="A6812" s="42" t="s">
        <v>22789</v>
      </c>
      <c r="B6812" s="42" t="s">
        <v>22790</v>
      </c>
      <c r="C6812" s="42" t="s">
        <v>460</v>
      </c>
      <c r="D6812" s="42" t="s">
        <v>27</v>
      </c>
      <c r="E6812" s="42" t="s">
        <v>2298</v>
      </c>
      <c r="F6812" s="42" t="s">
        <v>1808</v>
      </c>
      <c r="G6812" s="42" t="s">
        <v>11227</v>
      </c>
      <c r="H6812" s="7" t="s">
        <v>47</v>
      </c>
      <c r="I6812" s="42" t="s">
        <v>31</v>
      </c>
      <c r="J6812" s="42" t="s">
        <v>1809</v>
      </c>
      <c r="K6812" s="8" t="s">
        <v>25599</v>
      </c>
      <c r="L6812" s="7" t="s">
        <v>804</v>
      </c>
      <c r="M6812" s="44">
        <v>99.9</v>
      </c>
      <c r="N6812" s="7">
        <v>1</v>
      </c>
      <c r="O6812" s="44">
        <v>99.9</v>
      </c>
      <c r="P6812" s="44">
        <v>37.159999999999997</v>
      </c>
      <c r="Q6812" s="44">
        <v>8.11</v>
      </c>
      <c r="R6812" s="44">
        <v>16.98</v>
      </c>
      <c r="S6812" s="44">
        <v>0</v>
      </c>
      <c r="T6812" s="44">
        <v>14.07</v>
      </c>
      <c r="U6812" s="44">
        <v>23.58</v>
      </c>
      <c r="V6812" s="49" t="s">
        <v>24448</v>
      </c>
      <c r="W6812" s="42" t="s">
        <v>34</v>
      </c>
      <c r="X6812" s="43">
        <v>121062102621</v>
      </c>
      <c r="Y6812" s="43">
        <v>45310349480</v>
      </c>
      <c r="Z6812" s="43" t="s">
        <v>7980</v>
      </c>
      <c r="AA6812" s="37" t="str">
        <f>VLOOKUP(J6812, sku!B:C, 2, FALSE)</f>
        <v>Cabo de Chupeta Coaxial de Transferência de Carga de Bateria 12/24V 800 Amper, PVC, CCA 3 Metros</v>
      </c>
      <c r="AB6812" s="37" t="str">
        <f>VLOOKUP(J6812, sku!B:BM, 64, FALSE)</f>
        <v>Importação</v>
      </c>
      <c r="AC6812" s="37" t="str">
        <f>LEFT(pedidos[[#This Row],[SKU]],3)</f>
        <v>1EC</v>
      </c>
      <c r="AD6812" s="37" t="str" cm="1">
        <f t="array" aca="1" ref="AD6812" ca="1">IFERROR(
  INDEX(
    montadora[Montadora],
    MATCH(TRUE,LEFT(J7190,NÚCARACT(montadora[SKU Parcial]))=montadora[SKU Parcial],0)
  ),
  ""
)</f>
        <v/>
      </c>
    </row>
    <row r="6813" spans="1:30" x14ac:dyDescent="0.25">
      <c r="A6813" s="42" t="s">
        <v>22791</v>
      </c>
      <c r="B6813" s="42" t="s">
        <v>22792</v>
      </c>
      <c r="C6813" s="42" t="s">
        <v>22793</v>
      </c>
      <c r="D6813" s="42" t="s">
        <v>27</v>
      </c>
      <c r="E6813" s="42" t="s">
        <v>2298</v>
      </c>
      <c r="F6813" s="42" t="s">
        <v>1808</v>
      </c>
      <c r="G6813" s="42" t="s">
        <v>11227</v>
      </c>
      <c r="H6813" s="7" t="s">
        <v>47</v>
      </c>
      <c r="I6813" s="42" t="s">
        <v>31</v>
      </c>
      <c r="J6813" s="42" t="s">
        <v>1809</v>
      </c>
      <c r="K6813" s="8" t="s">
        <v>25576</v>
      </c>
      <c r="L6813" s="7" t="s">
        <v>804</v>
      </c>
      <c r="M6813" s="44">
        <v>99.9</v>
      </c>
      <c r="N6813" s="7">
        <v>2</v>
      </c>
      <c r="O6813" s="44">
        <v>199.8</v>
      </c>
      <c r="P6813" s="44">
        <v>74.319999999999993</v>
      </c>
      <c r="Q6813" s="44">
        <v>16.22</v>
      </c>
      <c r="R6813" s="44">
        <v>33.96</v>
      </c>
      <c r="S6813" s="44">
        <v>0</v>
      </c>
      <c r="T6813" s="44">
        <v>28.14</v>
      </c>
      <c r="U6813" s="44">
        <v>47.16</v>
      </c>
      <c r="V6813" s="49" t="s">
        <v>24448</v>
      </c>
      <c r="W6813" s="42" t="s">
        <v>34</v>
      </c>
      <c r="X6813" s="43">
        <v>121098470995</v>
      </c>
      <c r="Y6813" s="43">
        <v>45311751049</v>
      </c>
      <c r="Z6813" s="43" t="s">
        <v>7980</v>
      </c>
      <c r="AA6813" s="37" t="str">
        <f>VLOOKUP(J6813, sku!B:C, 2, FALSE)</f>
        <v>Cabo de Chupeta Coaxial de Transferência de Carga de Bateria 12/24V 800 Amper, PVC, CCA 3 Metros</v>
      </c>
      <c r="AB6813" s="37" t="str">
        <f>VLOOKUP(J6813, sku!B:BM, 64, FALSE)</f>
        <v>Importação</v>
      </c>
      <c r="AC6813" s="37" t="str">
        <f>LEFT(pedidos[[#This Row],[SKU]],3)</f>
        <v>1EC</v>
      </c>
      <c r="AD6813" s="37" t="str" cm="1">
        <f t="array" aca="1" ref="AD6813" ca="1">IFERROR(
  INDEX(
    montadora[Montadora],
    MATCH(TRUE,LEFT(J7191,NÚCARACT(montadora[SKU Parcial]))=montadora[SKU Parcial],0)
  ),
  ""
)</f>
        <v/>
      </c>
    </row>
    <row r="6814" spans="1:30" x14ac:dyDescent="0.25">
      <c r="A6814" s="42" t="s">
        <v>23837</v>
      </c>
      <c r="B6814" s="42" t="s">
        <v>23838</v>
      </c>
      <c r="C6814" s="42" t="s">
        <v>2119</v>
      </c>
      <c r="D6814" s="42" t="s">
        <v>617</v>
      </c>
      <c r="E6814" s="42" t="s">
        <v>2298</v>
      </c>
      <c r="F6814" s="42" t="s">
        <v>1808</v>
      </c>
      <c r="G6814" s="42" t="s">
        <v>11227</v>
      </c>
      <c r="H6814" s="7" t="s">
        <v>47</v>
      </c>
      <c r="I6814" s="42" t="s">
        <v>31</v>
      </c>
      <c r="J6814" s="42" t="s">
        <v>1809</v>
      </c>
      <c r="K6814" s="8" t="s">
        <v>25600</v>
      </c>
      <c r="L6814" s="7" t="s">
        <v>804</v>
      </c>
      <c r="M6814" s="44">
        <v>99.9</v>
      </c>
      <c r="N6814" s="7">
        <v>1</v>
      </c>
      <c r="O6814" s="44">
        <v>99.9</v>
      </c>
      <c r="P6814" s="44">
        <v>37.159999999999997</v>
      </c>
      <c r="Q6814" s="44">
        <v>8.11</v>
      </c>
      <c r="R6814" s="44">
        <v>16.98</v>
      </c>
      <c r="S6814" s="44">
        <v>0</v>
      </c>
      <c r="T6814" s="44">
        <v>14.07</v>
      </c>
      <c r="U6814" s="44">
        <v>23.58</v>
      </c>
      <c r="V6814" s="49" t="s">
        <v>24448</v>
      </c>
      <c r="W6814" s="42" t="s">
        <v>34</v>
      </c>
      <c r="X6814" s="43">
        <v>121925543478</v>
      </c>
      <c r="Y6814" s="43">
        <v>45324710634</v>
      </c>
      <c r="Z6814" s="43" t="s">
        <v>7980</v>
      </c>
      <c r="AA6814" s="37" t="str">
        <f>VLOOKUP(J6814, sku!B:C, 2, FALSE)</f>
        <v>Cabo de Chupeta Coaxial de Transferência de Carga de Bateria 12/24V 800 Amper, PVC, CCA 3 Metros</v>
      </c>
      <c r="AB6814" s="37" t="str">
        <f>VLOOKUP(J6814, sku!B:BM, 64, FALSE)</f>
        <v>Importação</v>
      </c>
      <c r="AC6814" s="37" t="str">
        <f>LEFT(pedidos[[#This Row],[SKU]],3)</f>
        <v>1EC</v>
      </c>
      <c r="AD6814" s="37" t="str" cm="1">
        <f t="array" aca="1" ref="AD6814" ca="1">IFERROR(
  INDEX(
    montadora[Montadora],
    MATCH(TRUE,LEFT(J7192,NÚCARACT(montadora[SKU Parcial]))=montadora[SKU Parcial],0)
  ),
  ""
)</f>
        <v/>
      </c>
    </row>
    <row r="6815" spans="1:30" x14ac:dyDescent="0.25">
      <c r="A6815" s="42" t="s">
        <v>23839</v>
      </c>
      <c r="B6815" s="42" t="s">
        <v>23840</v>
      </c>
      <c r="C6815" s="42" t="s">
        <v>7557</v>
      </c>
      <c r="D6815" s="42" t="s">
        <v>138</v>
      </c>
      <c r="E6815" s="42" t="s">
        <v>2298</v>
      </c>
      <c r="F6815" s="42" t="s">
        <v>1808</v>
      </c>
      <c r="G6815" s="42" t="s">
        <v>11227</v>
      </c>
      <c r="H6815" s="7" t="s">
        <v>47</v>
      </c>
      <c r="I6815" s="42" t="s">
        <v>31</v>
      </c>
      <c r="J6815" s="42" t="s">
        <v>1809</v>
      </c>
      <c r="K6815" s="8" t="s">
        <v>25600</v>
      </c>
      <c r="L6815" s="7" t="s">
        <v>804</v>
      </c>
      <c r="M6815" s="44">
        <v>99.9</v>
      </c>
      <c r="N6815" s="7">
        <v>2</v>
      </c>
      <c r="O6815" s="44">
        <v>199.8</v>
      </c>
      <c r="P6815" s="44">
        <v>74.319999999999993</v>
      </c>
      <c r="Q6815" s="44">
        <v>16.22</v>
      </c>
      <c r="R6815" s="44">
        <v>33.96</v>
      </c>
      <c r="S6815" s="44">
        <v>0</v>
      </c>
      <c r="T6815" s="44">
        <v>28.14</v>
      </c>
      <c r="U6815" s="44">
        <v>47.16</v>
      </c>
      <c r="V6815" s="49" t="s">
        <v>24448</v>
      </c>
      <c r="W6815" s="42" t="s">
        <v>34</v>
      </c>
      <c r="X6815" s="43">
        <v>121928841638</v>
      </c>
      <c r="Y6815" s="43">
        <v>45324887320</v>
      </c>
      <c r="Z6815" s="43" t="s">
        <v>7980</v>
      </c>
      <c r="AA6815" s="37" t="str">
        <f>VLOOKUP(J6815, sku!B:C, 2, FALSE)</f>
        <v>Cabo de Chupeta Coaxial de Transferência de Carga de Bateria 12/24V 800 Amper, PVC, CCA 3 Metros</v>
      </c>
      <c r="AB6815" s="37" t="str">
        <f>VLOOKUP(J6815, sku!B:BM, 64, FALSE)</f>
        <v>Importação</v>
      </c>
      <c r="AC6815" s="37" t="str">
        <f>LEFT(pedidos[[#This Row],[SKU]],3)</f>
        <v>1EC</v>
      </c>
      <c r="AD6815" s="37" t="str" cm="1">
        <f t="array" aca="1" ref="AD6815" ca="1">IFERROR(
  INDEX(
    montadora[Montadora],
    MATCH(TRUE,LEFT(J7193,NÚCARACT(montadora[SKU Parcial]))=montadora[SKU Parcial],0)
  ),
  ""
)</f>
        <v/>
      </c>
    </row>
    <row r="6816" spans="1:30" x14ac:dyDescent="0.25">
      <c r="A6816" s="42" t="s">
        <v>23841</v>
      </c>
      <c r="B6816" s="42" t="s">
        <v>23842</v>
      </c>
      <c r="C6816" s="42" t="s">
        <v>23843</v>
      </c>
      <c r="D6816" s="42" t="s">
        <v>27</v>
      </c>
      <c r="E6816" s="42" t="s">
        <v>2298</v>
      </c>
      <c r="F6816" s="42" t="s">
        <v>1808</v>
      </c>
      <c r="G6816" s="42" t="s">
        <v>11227</v>
      </c>
      <c r="H6816" s="7" t="s">
        <v>47</v>
      </c>
      <c r="I6816" s="42" t="s">
        <v>31</v>
      </c>
      <c r="J6816" s="42" t="s">
        <v>1809</v>
      </c>
      <c r="K6816" s="8" t="s">
        <v>25545</v>
      </c>
      <c r="L6816" s="7" t="s">
        <v>804</v>
      </c>
      <c r="M6816" s="44">
        <v>99.9</v>
      </c>
      <c r="N6816" s="7">
        <v>1</v>
      </c>
      <c r="O6816" s="44">
        <v>99.9</v>
      </c>
      <c r="P6816" s="44">
        <v>37.159999999999997</v>
      </c>
      <c r="Q6816" s="44">
        <v>8.11</v>
      </c>
      <c r="R6816" s="44">
        <v>16.98</v>
      </c>
      <c r="S6816" s="44">
        <v>0</v>
      </c>
      <c r="T6816" s="44">
        <v>14.07</v>
      </c>
      <c r="U6816" s="44">
        <v>23.58</v>
      </c>
      <c r="V6816" s="49" t="s">
        <v>24448</v>
      </c>
      <c r="W6816" s="42" t="s">
        <v>34</v>
      </c>
      <c r="X6816" s="43">
        <v>121972652524</v>
      </c>
      <c r="Y6816" s="43">
        <v>45326905550</v>
      </c>
      <c r="Z6816" s="43" t="s">
        <v>7980</v>
      </c>
      <c r="AA6816" s="37" t="str">
        <f>VLOOKUP(J6816, sku!B:C, 2, FALSE)</f>
        <v>Cabo de Chupeta Coaxial de Transferência de Carga de Bateria 12/24V 800 Amper, PVC, CCA 3 Metros</v>
      </c>
      <c r="AB6816" s="37" t="str">
        <f>VLOOKUP(J6816, sku!B:BM, 64, FALSE)</f>
        <v>Importação</v>
      </c>
      <c r="AC6816" s="37" t="str">
        <f>LEFT(pedidos[[#This Row],[SKU]],3)</f>
        <v>1EC</v>
      </c>
      <c r="AD6816" s="37" t="str" cm="1">
        <f t="array" aca="1" ref="AD6816" ca="1">IFERROR(
  INDEX(
    montadora[Montadora],
    MATCH(TRUE,LEFT(J7194,NÚCARACT(montadora[SKU Parcial]))=montadora[SKU Parcial],0)
  ),
  ""
)</f>
        <v/>
      </c>
    </row>
    <row r="6817" spans="1:30" x14ac:dyDescent="0.25">
      <c r="A6817" s="42" t="s">
        <v>23844</v>
      </c>
      <c r="B6817" s="42" t="s">
        <v>23845</v>
      </c>
      <c r="C6817" s="42" t="s">
        <v>2317</v>
      </c>
      <c r="D6817" s="42" t="s">
        <v>319</v>
      </c>
      <c r="E6817" s="42" t="s">
        <v>2298</v>
      </c>
      <c r="F6817" s="42" t="s">
        <v>1808</v>
      </c>
      <c r="G6817" s="42" t="s">
        <v>11227</v>
      </c>
      <c r="H6817" s="7" t="s">
        <v>47</v>
      </c>
      <c r="I6817" s="42" t="s">
        <v>36</v>
      </c>
      <c r="J6817" s="42" t="s">
        <v>1809</v>
      </c>
      <c r="K6817" s="8" t="s">
        <v>25556</v>
      </c>
      <c r="L6817" s="7" t="s">
        <v>804</v>
      </c>
      <c r="M6817" s="44">
        <v>99.9</v>
      </c>
      <c r="N6817" s="7">
        <v>1</v>
      </c>
      <c r="O6817" s="44">
        <v>99.9</v>
      </c>
      <c r="P6817" s="44">
        <v>37.159999999999997</v>
      </c>
      <c r="Q6817" s="44">
        <v>8.11</v>
      </c>
      <c r="R6817" s="44">
        <v>16.98</v>
      </c>
      <c r="S6817" s="44">
        <v>0</v>
      </c>
      <c r="T6817" s="44">
        <v>14.07</v>
      </c>
      <c r="U6817" s="44">
        <v>23.58</v>
      </c>
      <c r="V6817" s="49" t="s">
        <v>24448</v>
      </c>
      <c r="W6817" s="42" t="s">
        <v>34</v>
      </c>
      <c r="X6817" s="43">
        <v>122112371702</v>
      </c>
      <c r="Y6817" s="43">
        <v>45333847539</v>
      </c>
      <c r="Z6817" s="43" t="s">
        <v>7980</v>
      </c>
      <c r="AA6817" s="37" t="str">
        <f>VLOOKUP(J6817, sku!B:C, 2, FALSE)</f>
        <v>Cabo de Chupeta Coaxial de Transferência de Carga de Bateria 12/24V 800 Amper, PVC, CCA 3 Metros</v>
      </c>
      <c r="AB6817" s="37" t="str">
        <f>VLOOKUP(J6817, sku!B:BM, 64, FALSE)</f>
        <v>Importação</v>
      </c>
      <c r="AC6817" s="37" t="str">
        <f>LEFT(pedidos[[#This Row],[SKU]],3)</f>
        <v>1EC</v>
      </c>
      <c r="AD6817" s="37" t="str" cm="1">
        <f t="array" aca="1" ref="AD6817" ca="1">IFERROR(
  INDEX(
    montadora[Montadora],
    MATCH(TRUE,LEFT(J7195,NÚCARACT(montadora[SKU Parcial]))=montadora[SKU Parcial],0)
  ),
  ""
)</f>
        <v/>
      </c>
    </row>
    <row r="6818" spans="1:30" x14ac:dyDescent="0.25">
      <c r="A6818" s="42" t="s">
        <v>23846</v>
      </c>
      <c r="B6818" s="42" t="s">
        <v>23847</v>
      </c>
      <c r="C6818" s="42" t="s">
        <v>23848</v>
      </c>
      <c r="D6818" s="42" t="s">
        <v>420</v>
      </c>
      <c r="E6818" s="42" t="s">
        <v>2298</v>
      </c>
      <c r="F6818" s="42" t="s">
        <v>1808</v>
      </c>
      <c r="G6818" s="42" t="s">
        <v>11227</v>
      </c>
      <c r="H6818" s="7" t="s">
        <v>47</v>
      </c>
      <c r="I6818" s="42" t="s">
        <v>31</v>
      </c>
      <c r="J6818" s="42" t="s">
        <v>1809</v>
      </c>
      <c r="K6818" s="8" t="s">
        <v>25558</v>
      </c>
      <c r="L6818" s="7" t="s">
        <v>804</v>
      </c>
      <c r="M6818" s="44">
        <v>99.9</v>
      </c>
      <c r="N6818" s="7">
        <v>1</v>
      </c>
      <c r="O6818" s="44">
        <v>99.9</v>
      </c>
      <c r="P6818" s="44">
        <v>37.159999999999997</v>
      </c>
      <c r="Q6818" s="44">
        <v>8.11</v>
      </c>
      <c r="R6818" s="44">
        <v>16.98</v>
      </c>
      <c r="S6818" s="44">
        <v>0</v>
      </c>
      <c r="T6818" s="44">
        <v>14.07</v>
      </c>
      <c r="U6818" s="44">
        <v>23.58</v>
      </c>
      <c r="V6818" s="49" t="s">
        <v>24448</v>
      </c>
      <c r="W6818" s="42" t="s">
        <v>34</v>
      </c>
      <c r="X6818" s="43">
        <v>121799634655</v>
      </c>
      <c r="Y6818" s="43">
        <v>45341451827</v>
      </c>
      <c r="Z6818" s="43" t="s">
        <v>7980</v>
      </c>
      <c r="AA6818" s="37" t="str">
        <f>VLOOKUP(J6818, sku!B:C, 2, FALSE)</f>
        <v>Cabo de Chupeta Coaxial de Transferência de Carga de Bateria 12/24V 800 Amper, PVC, CCA 3 Metros</v>
      </c>
      <c r="AB6818" s="37" t="str">
        <f>VLOOKUP(J6818, sku!B:BM, 64, FALSE)</f>
        <v>Importação</v>
      </c>
      <c r="AC6818" s="37" t="str">
        <f>LEFT(pedidos[[#This Row],[SKU]],3)</f>
        <v>1EC</v>
      </c>
      <c r="AD6818" s="37" t="str" cm="1">
        <f t="array" aca="1" ref="AD6818" ca="1">IFERROR(
  INDEX(
    montadora[Montadora],
    MATCH(TRUE,LEFT(J7196,NÚCARACT(montadora[SKU Parcial]))=montadora[SKU Parcial],0)
  ),
  ""
)</f>
        <v/>
      </c>
    </row>
    <row r="6819" spans="1:30" x14ac:dyDescent="0.25">
      <c r="A6819" s="42" t="s">
        <v>23849</v>
      </c>
      <c r="B6819" s="42" t="s">
        <v>23850</v>
      </c>
      <c r="C6819" s="42" t="s">
        <v>2174</v>
      </c>
      <c r="D6819" s="42" t="s">
        <v>45</v>
      </c>
      <c r="E6819" s="42" t="s">
        <v>2298</v>
      </c>
      <c r="F6819" s="42" t="s">
        <v>1808</v>
      </c>
      <c r="G6819" s="42" t="s">
        <v>11227</v>
      </c>
      <c r="H6819" s="7" t="s">
        <v>47</v>
      </c>
      <c r="I6819" s="42" t="s">
        <v>31</v>
      </c>
      <c r="J6819" s="42" t="s">
        <v>1809</v>
      </c>
      <c r="K6819" s="8" t="s">
        <v>25558</v>
      </c>
      <c r="L6819" s="7" t="s">
        <v>804</v>
      </c>
      <c r="M6819" s="44">
        <v>99.9</v>
      </c>
      <c r="N6819" s="7">
        <v>1</v>
      </c>
      <c r="O6819" s="44">
        <v>99.9</v>
      </c>
      <c r="P6819" s="44">
        <v>37.159999999999997</v>
      </c>
      <c r="Q6819" s="44">
        <v>8.11</v>
      </c>
      <c r="R6819" s="44">
        <v>16.98</v>
      </c>
      <c r="S6819" s="44">
        <v>0</v>
      </c>
      <c r="T6819" s="44">
        <v>14.07</v>
      </c>
      <c r="U6819" s="44">
        <v>23.58</v>
      </c>
      <c r="V6819" s="49" t="s">
        <v>24448</v>
      </c>
      <c r="W6819" s="42" t="s">
        <v>34</v>
      </c>
      <c r="X6819" s="43">
        <v>121830479441</v>
      </c>
      <c r="Y6819" s="43">
        <v>45343423950</v>
      </c>
      <c r="Z6819" s="43" t="s">
        <v>7980</v>
      </c>
      <c r="AA6819" s="37" t="str">
        <f>VLOOKUP(J6819, sku!B:C, 2, FALSE)</f>
        <v>Cabo de Chupeta Coaxial de Transferência de Carga de Bateria 12/24V 800 Amper, PVC, CCA 3 Metros</v>
      </c>
      <c r="AB6819" s="37" t="str">
        <f>VLOOKUP(J6819, sku!B:BM, 64, FALSE)</f>
        <v>Importação</v>
      </c>
      <c r="AC6819" s="37" t="str">
        <f>LEFT(pedidos[[#This Row],[SKU]],3)</f>
        <v>1EC</v>
      </c>
      <c r="AD6819" s="37" t="str" cm="1">
        <f t="array" aca="1" ref="AD6819" ca="1">IFERROR(
  INDEX(
    montadora[Montadora],
    MATCH(TRUE,LEFT(J7197,NÚCARACT(montadora[SKU Parcial]))=montadora[SKU Parcial],0)
  ),
  ""
)</f>
        <v/>
      </c>
    </row>
    <row r="6820" spans="1:30" x14ac:dyDescent="0.25">
      <c r="A6820" s="42" t="s">
        <v>23851</v>
      </c>
      <c r="B6820" s="42" t="s">
        <v>23852</v>
      </c>
      <c r="C6820" s="42" t="s">
        <v>23853</v>
      </c>
      <c r="D6820" s="42" t="s">
        <v>658</v>
      </c>
      <c r="E6820" s="42" t="s">
        <v>2298</v>
      </c>
      <c r="F6820" s="42" t="s">
        <v>1808</v>
      </c>
      <c r="G6820" s="42" t="s">
        <v>11227</v>
      </c>
      <c r="H6820" s="7" t="s">
        <v>47</v>
      </c>
      <c r="I6820" s="42" t="s">
        <v>31</v>
      </c>
      <c r="J6820" s="42" t="s">
        <v>1809</v>
      </c>
      <c r="K6820" s="8" t="s">
        <v>25559</v>
      </c>
      <c r="L6820" s="7" t="s">
        <v>804</v>
      </c>
      <c r="M6820" s="44">
        <v>99.9</v>
      </c>
      <c r="N6820" s="7">
        <v>2</v>
      </c>
      <c r="O6820" s="44">
        <v>215.79</v>
      </c>
      <c r="P6820" s="44">
        <v>74.319999999999993</v>
      </c>
      <c r="Q6820" s="44">
        <v>16.22</v>
      </c>
      <c r="R6820" s="44">
        <v>33.96</v>
      </c>
      <c r="S6820" s="44">
        <v>15.99</v>
      </c>
      <c r="T6820" s="44">
        <v>28.14</v>
      </c>
      <c r="U6820" s="44">
        <v>47.16</v>
      </c>
      <c r="V6820" s="49" t="s">
        <v>24448</v>
      </c>
      <c r="W6820" s="42" t="s">
        <v>34</v>
      </c>
      <c r="X6820" s="43">
        <v>121986954065</v>
      </c>
      <c r="Y6820" s="43">
        <v>45349916687</v>
      </c>
      <c r="Z6820" s="43" t="s">
        <v>7980</v>
      </c>
      <c r="AA6820" s="37" t="str">
        <f>VLOOKUP(J6820, sku!B:C, 2, FALSE)</f>
        <v>Cabo de Chupeta Coaxial de Transferência de Carga de Bateria 12/24V 800 Amper, PVC, CCA 3 Metros</v>
      </c>
      <c r="AB6820" s="37" t="str">
        <f>VLOOKUP(J6820, sku!B:BM, 64, FALSE)</f>
        <v>Importação</v>
      </c>
      <c r="AC6820" s="37" t="str">
        <f>LEFT(pedidos[[#This Row],[SKU]],3)</f>
        <v>1EC</v>
      </c>
      <c r="AD6820" s="37" t="str" cm="1">
        <f t="array" aca="1" ref="AD6820" ca="1">IFERROR(
  INDEX(
    montadora[Montadora],
    MATCH(TRUE,LEFT(J7198,NÚCARACT(montadora[SKU Parcial]))=montadora[SKU Parcial],0)
  ),
  ""
)</f>
        <v/>
      </c>
    </row>
    <row r="6821" spans="1:30" x14ac:dyDescent="0.25">
      <c r="A6821" s="42" t="s">
        <v>24838</v>
      </c>
      <c r="B6821" s="42" t="s">
        <v>36</v>
      </c>
      <c r="C6821" s="42" t="s">
        <v>24839</v>
      </c>
      <c r="D6821" s="42" t="s">
        <v>138</v>
      </c>
      <c r="E6821" s="42" t="s">
        <v>2298</v>
      </c>
      <c r="F6821" s="42" t="s">
        <v>1808</v>
      </c>
      <c r="G6821" s="42" t="s">
        <v>11227</v>
      </c>
      <c r="H6821" s="7" t="s">
        <v>47</v>
      </c>
      <c r="I6821" s="42" t="s">
        <v>31</v>
      </c>
      <c r="J6821" s="42" t="s">
        <v>1809</v>
      </c>
      <c r="K6821" s="8" t="s">
        <v>25532</v>
      </c>
      <c r="L6821" s="7" t="s">
        <v>804</v>
      </c>
      <c r="M6821" s="44">
        <v>99.9</v>
      </c>
      <c r="N6821" s="7">
        <v>1</v>
      </c>
      <c r="O6821" s="44">
        <v>99.9</v>
      </c>
      <c r="P6821" s="44">
        <v>37.159999999999997</v>
      </c>
      <c r="Q6821" s="44">
        <v>8.11</v>
      </c>
      <c r="R6821" s="44">
        <v>16.98</v>
      </c>
      <c r="S6821" s="44">
        <v>0</v>
      </c>
      <c r="T6821" s="44">
        <v>14.07</v>
      </c>
      <c r="U6821" s="44">
        <v>23.58</v>
      </c>
      <c r="V6821" s="49" t="s">
        <v>24448</v>
      </c>
      <c r="W6821" s="42" t="s">
        <v>34</v>
      </c>
      <c r="X6821" s="43">
        <v>122859812712</v>
      </c>
      <c r="Y6821" s="43">
        <v>45365372732</v>
      </c>
      <c r="Z6821" s="43" t="s">
        <v>7980</v>
      </c>
      <c r="AA6821" s="37" t="str">
        <f>VLOOKUP(J6821, sku!B:C, 2, FALSE)</f>
        <v>Cabo de Chupeta Coaxial de Transferência de Carga de Bateria 12/24V 800 Amper, PVC, CCA 3 Metros</v>
      </c>
      <c r="AB6821" s="37" t="str">
        <f>VLOOKUP(J6821, sku!B:BM, 64, FALSE)</f>
        <v>Importação</v>
      </c>
      <c r="AC6821" s="37" t="str">
        <f>LEFT(pedidos[[#This Row],[SKU]],3)</f>
        <v>1EC</v>
      </c>
      <c r="AD6821" s="37" t="str" cm="1">
        <f t="array" aca="1" ref="AD6821" ca="1">IFERROR(
  INDEX(
    montadora[Montadora],
    MATCH(TRUE,LEFT(J7199,NÚCARACT(montadora[SKU Parcial]))=montadora[SKU Parcial],0)
  ),
  ""
)</f>
        <v/>
      </c>
    </row>
    <row r="6822" spans="1:30" x14ac:dyDescent="0.25">
      <c r="A6822" s="42" t="s">
        <v>24840</v>
      </c>
      <c r="B6822" s="42" t="s">
        <v>36</v>
      </c>
      <c r="C6822" s="42" t="s">
        <v>24841</v>
      </c>
      <c r="D6822" s="42" t="s">
        <v>27</v>
      </c>
      <c r="E6822" s="42" t="s">
        <v>2298</v>
      </c>
      <c r="F6822" s="42" t="s">
        <v>1808</v>
      </c>
      <c r="G6822" s="42" t="s">
        <v>11227</v>
      </c>
      <c r="H6822" s="7" t="s">
        <v>47</v>
      </c>
      <c r="I6822" s="42" t="s">
        <v>36</v>
      </c>
      <c r="J6822" s="42" t="s">
        <v>1809</v>
      </c>
      <c r="K6822" s="8" t="s">
        <v>25096</v>
      </c>
      <c r="L6822" s="7" t="s">
        <v>804</v>
      </c>
      <c r="M6822" s="44">
        <v>99.9</v>
      </c>
      <c r="N6822" s="7">
        <v>1</v>
      </c>
      <c r="O6822" s="44">
        <v>99.9</v>
      </c>
      <c r="P6822" s="44">
        <v>37.159999999999997</v>
      </c>
      <c r="Q6822" s="44">
        <v>8.11</v>
      </c>
      <c r="R6822" s="44">
        <v>16.98</v>
      </c>
      <c r="S6822" s="44">
        <v>0</v>
      </c>
      <c r="T6822" s="44">
        <v>14.07</v>
      </c>
      <c r="U6822" s="44">
        <v>23.58</v>
      </c>
      <c r="V6822" s="49" t="s">
        <v>24448</v>
      </c>
      <c r="W6822" s="42" t="s">
        <v>34</v>
      </c>
      <c r="X6822" s="43">
        <v>123005980398</v>
      </c>
      <c r="Y6822" s="43">
        <v>45372433643</v>
      </c>
      <c r="Z6822" s="43" t="s">
        <v>7980</v>
      </c>
      <c r="AA6822" s="37" t="str">
        <f>VLOOKUP(J6822, sku!B:C, 2, FALSE)</f>
        <v>Cabo de Chupeta Coaxial de Transferência de Carga de Bateria 12/24V 800 Amper, PVC, CCA 3 Metros</v>
      </c>
      <c r="AB6822" s="37" t="str">
        <f>VLOOKUP(J6822, sku!B:BM, 64, FALSE)</f>
        <v>Importação</v>
      </c>
      <c r="AC6822" s="37" t="str">
        <f>LEFT(pedidos[[#This Row],[SKU]],3)</f>
        <v>1EC</v>
      </c>
      <c r="AD6822" s="37" t="str" cm="1">
        <f t="array" aca="1" ref="AD6822" ca="1">IFERROR(
  INDEX(
    montadora[Montadora],
    MATCH(TRUE,LEFT(J7200,NÚCARACT(montadora[SKU Parcial]))=montadora[SKU Parcial],0)
  ),
  ""
)</f>
        <v/>
      </c>
    </row>
    <row r="6823" spans="1:30" x14ac:dyDescent="0.25">
      <c r="A6823" s="42" t="s">
        <v>24842</v>
      </c>
      <c r="B6823" s="42" t="s">
        <v>24843</v>
      </c>
      <c r="C6823" s="42" t="s">
        <v>24844</v>
      </c>
      <c r="D6823" s="42" t="s">
        <v>27</v>
      </c>
      <c r="E6823" s="42" t="s">
        <v>2298</v>
      </c>
      <c r="F6823" s="42" t="s">
        <v>1808</v>
      </c>
      <c r="G6823" s="42" t="s">
        <v>11227</v>
      </c>
      <c r="H6823" s="7" t="s">
        <v>47</v>
      </c>
      <c r="I6823" s="42" t="s">
        <v>31</v>
      </c>
      <c r="J6823" s="42" t="s">
        <v>1809</v>
      </c>
      <c r="K6823" s="8" t="s">
        <v>25096</v>
      </c>
      <c r="L6823" s="7" t="s">
        <v>804</v>
      </c>
      <c r="M6823" s="44">
        <v>99.9</v>
      </c>
      <c r="N6823" s="7">
        <v>1</v>
      </c>
      <c r="O6823" s="44">
        <v>99.9</v>
      </c>
      <c r="P6823" s="44">
        <v>37.159999999999997</v>
      </c>
      <c r="Q6823" s="44">
        <v>8.11</v>
      </c>
      <c r="R6823" s="44">
        <v>16.98</v>
      </c>
      <c r="S6823" s="44">
        <v>0</v>
      </c>
      <c r="T6823" s="44">
        <v>14.07</v>
      </c>
      <c r="U6823" s="44">
        <v>23.58</v>
      </c>
      <c r="V6823" s="49" t="s">
        <v>24448</v>
      </c>
      <c r="W6823" s="42" t="s">
        <v>89</v>
      </c>
      <c r="X6823" s="43">
        <v>122558537217</v>
      </c>
      <c r="Y6823" s="43">
        <v>45376731715</v>
      </c>
      <c r="Z6823" s="43" t="s">
        <v>7980</v>
      </c>
      <c r="AA6823" s="37" t="str">
        <f>VLOOKUP(J6823, sku!B:C, 2, FALSE)</f>
        <v>Cabo de Chupeta Coaxial de Transferência de Carga de Bateria 12/24V 800 Amper, PVC, CCA 3 Metros</v>
      </c>
      <c r="AB6823" s="37" t="str">
        <f>VLOOKUP(J6823, sku!B:BM, 64, FALSE)</f>
        <v>Importação</v>
      </c>
      <c r="AC6823" s="37" t="str">
        <f>LEFT(pedidos[[#This Row],[SKU]],3)</f>
        <v>1EC</v>
      </c>
      <c r="AD6823" s="37" t="str" cm="1">
        <f t="array" aca="1" ref="AD6823" ca="1">IFERROR(
  INDEX(
    montadora[Montadora],
    MATCH(TRUE,LEFT(J7201,NÚCARACT(montadora[SKU Parcial]))=montadora[SKU Parcial],0)
  ),
  ""
)</f>
        <v/>
      </c>
    </row>
    <row r="6824" spans="1:30" x14ac:dyDescent="0.25">
      <c r="A6824" s="42" t="s">
        <v>25311</v>
      </c>
      <c r="B6824" s="42" t="s">
        <v>25312</v>
      </c>
      <c r="C6824" s="42" t="s">
        <v>25313</v>
      </c>
      <c r="D6824" s="42" t="s">
        <v>27</v>
      </c>
      <c r="E6824" s="42" t="s">
        <v>2298</v>
      </c>
      <c r="F6824" s="42" t="s">
        <v>1808</v>
      </c>
      <c r="G6824" s="42" t="s">
        <v>11227</v>
      </c>
      <c r="H6824" s="7" t="s">
        <v>47</v>
      </c>
      <c r="I6824" s="42" t="s">
        <v>36</v>
      </c>
      <c r="J6824" s="42" t="s">
        <v>1809</v>
      </c>
      <c r="K6824" s="8" t="s">
        <v>25126</v>
      </c>
      <c r="L6824" s="7" t="s">
        <v>804</v>
      </c>
      <c r="M6824" s="44">
        <v>99.9</v>
      </c>
      <c r="N6824" s="7">
        <v>1</v>
      </c>
      <c r="O6824" s="44">
        <v>99.9</v>
      </c>
      <c r="P6824" s="44">
        <v>37.159999999999997</v>
      </c>
      <c r="Q6824" s="44">
        <v>8.11</v>
      </c>
      <c r="R6824" s="44">
        <v>16.98</v>
      </c>
      <c r="S6824" s="44">
        <v>0</v>
      </c>
      <c r="T6824" s="44">
        <v>14.07</v>
      </c>
      <c r="U6824" s="44">
        <v>23.58</v>
      </c>
      <c r="V6824" s="49" t="s">
        <v>24448</v>
      </c>
      <c r="W6824" s="42" t="s">
        <v>34</v>
      </c>
      <c r="X6824" s="43">
        <v>123230846944</v>
      </c>
      <c r="Y6824" s="43">
        <v>45383464392</v>
      </c>
      <c r="Z6824" s="43" t="s">
        <v>7980</v>
      </c>
      <c r="AA6824" s="37" t="str">
        <f>VLOOKUP(J6824, sku!B:C, 2, FALSE)</f>
        <v>Cabo de Chupeta Coaxial de Transferência de Carga de Bateria 12/24V 800 Amper, PVC, CCA 3 Metros</v>
      </c>
      <c r="AB6824" s="37" t="str">
        <f>VLOOKUP(J6824, sku!B:BM, 64, FALSE)</f>
        <v>Importação</v>
      </c>
      <c r="AC6824" s="37" t="str">
        <f>LEFT(pedidos[[#This Row],[SKU]],3)</f>
        <v>1EC</v>
      </c>
      <c r="AD6824" s="37" t="str" cm="1">
        <f t="array" aca="1" ref="AD6824" ca="1">IFERROR(
  INDEX(
    montadora[Montadora],
    MATCH(TRUE,LEFT(J7202,NÚCARACT(montadora[SKU Parcial]))=montadora[SKU Parcial],0)
  ),
  ""
)</f>
        <v/>
      </c>
    </row>
    <row r="6825" spans="1:30" x14ac:dyDescent="0.25">
      <c r="A6825" s="42" t="s">
        <v>25314</v>
      </c>
      <c r="B6825" s="42" t="s">
        <v>25315</v>
      </c>
      <c r="C6825" s="42" t="s">
        <v>25316</v>
      </c>
      <c r="D6825" s="42" t="s">
        <v>830</v>
      </c>
      <c r="E6825" s="42" t="s">
        <v>2298</v>
      </c>
      <c r="F6825" s="42" t="s">
        <v>1808</v>
      </c>
      <c r="G6825" s="42" t="s">
        <v>11227</v>
      </c>
      <c r="H6825" s="7" t="s">
        <v>47</v>
      </c>
      <c r="I6825" s="42" t="s">
        <v>36</v>
      </c>
      <c r="J6825" s="42" t="s">
        <v>1809</v>
      </c>
      <c r="K6825" s="8" t="s">
        <v>25101</v>
      </c>
      <c r="L6825" s="7" t="s">
        <v>804</v>
      </c>
      <c r="M6825" s="44">
        <v>99.9</v>
      </c>
      <c r="N6825" s="7">
        <v>1</v>
      </c>
      <c r="O6825" s="44">
        <v>99.9</v>
      </c>
      <c r="P6825" s="44">
        <v>37.159999999999997</v>
      </c>
      <c r="Q6825" s="44">
        <v>8.11</v>
      </c>
      <c r="R6825" s="44">
        <v>16.98</v>
      </c>
      <c r="S6825" s="44">
        <v>0</v>
      </c>
      <c r="T6825" s="44">
        <v>14.07</v>
      </c>
      <c r="U6825" s="44">
        <v>23.58</v>
      </c>
      <c r="V6825" s="49" t="s">
        <v>24448</v>
      </c>
      <c r="W6825" s="42" t="s">
        <v>34</v>
      </c>
      <c r="X6825" s="43">
        <v>122761683067</v>
      </c>
      <c r="Y6825" s="43">
        <v>45385897377</v>
      </c>
      <c r="Z6825" s="43" t="s">
        <v>7980</v>
      </c>
      <c r="AA6825" s="37" t="str">
        <f>VLOOKUP(J6825, sku!B:C, 2, FALSE)</f>
        <v>Cabo de Chupeta Coaxial de Transferência de Carga de Bateria 12/24V 800 Amper, PVC, CCA 3 Metros</v>
      </c>
      <c r="AB6825" s="37" t="str">
        <f>VLOOKUP(J6825, sku!B:BM, 64, FALSE)</f>
        <v>Importação</v>
      </c>
      <c r="AC6825" s="37" t="str">
        <f>LEFT(pedidos[[#This Row],[SKU]],3)</f>
        <v>1EC</v>
      </c>
      <c r="AD6825" s="37" t="str" cm="1">
        <f t="array" aca="1" ref="AD6825" ca="1">IFERROR(
  INDEX(
    montadora[Montadora],
    MATCH(TRUE,LEFT(J7203,NÚCARACT(montadora[SKU Parcial]))=montadora[SKU Parcial],0)
  ),
  ""
)</f>
        <v/>
      </c>
    </row>
    <row r="6826" spans="1:30" x14ac:dyDescent="0.25">
      <c r="A6826" s="42" t="s">
        <v>25945</v>
      </c>
      <c r="B6826" s="42" t="s">
        <v>25946</v>
      </c>
      <c r="C6826" s="42" t="s">
        <v>1663</v>
      </c>
      <c r="D6826" s="42" t="s">
        <v>27</v>
      </c>
      <c r="E6826" s="42" t="s">
        <v>2298</v>
      </c>
      <c r="F6826" s="42" t="s">
        <v>1808</v>
      </c>
      <c r="G6826" s="42" t="s">
        <v>11227</v>
      </c>
      <c r="H6826" s="7" t="s">
        <v>47</v>
      </c>
      <c r="I6826" s="42" t="s">
        <v>31</v>
      </c>
      <c r="J6826" s="42" t="s">
        <v>1809</v>
      </c>
      <c r="K6826" s="8" t="s">
        <v>25098</v>
      </c>
      <c r="L6826" s="7" t="s">
        <v>804</v>
      </c>
      <c r="M6826" s="44">
        <v>99.9</v>
      </c>
      <c r="N6826" s="7">
        <v>1</v>
      </c>
      <c r="O6826" s="44">
        <v>99.9</v>
      </c>
      <c r="P6826" s="44">
        <v>37.159999999999997</v>
      </c>
      <c r="Q6826" s="44">
        <v>8.11</v>
      </c>
      <c r="R6826" s="44">
        <v>16.98</v>
      </c>
      <c r="S6826" s="44">
        <v>0</v>
      </c>
      <c r="T6826" s="44">
        <v>14.07</v>
      </c>
      <c r="U6826" s="44">
        <v>23.58</v>
      </c>
      <c r="V6826" s="49" t="s">
        <v>24448</v>
      </c>
      <c r="W6826" s="42" t="s">
        <v>34</v>
      </c>
      <c r="X6826" s="43">
        <v>123660565736</v>
      </c>
      <c r="Y6826" s="43">
        <v>45401487039</v>
      </c>
      <c r="Z6826" s="43" t="s">
        <v>7980</v>
      </c>
      <c r="AA6826" s="37" t="str">
        <f>VLOOKUP(J6826, sku!B:C, 2, FALSE)</f>
        <v>Cabo de Chupeta Coaxial de Transferência de Carga de Bateria 12/24V 800 Amper, PVC, CCA 3 Metros</v>
      </c>
      <c r="AB6826" s="37" t="str">
        <f>VLOOKUP(J6826, sku!B:BM, 64, FALSE)</f>
        <v>Importação</v>
      </c>
      <c r="AC6826" s="37" t="str">
        <f>LEFT(pedidos[[#This Row],[SKU]],3)</f>
        <v>1EC</v>
      </c>
      <c r="AD6826" s="37" t="str" cm="1">
        <f t="array" aca="1" ref="AD6826" ca="1">IFERROR(
  INDEX(
    montadora[Montadora],
    MATCH(TRUE,LEFT(J7204,NÚCARACT(montadora[SKU Parcial]))=montadora[SKU Parcial],0)
  ),
  ""
)</f>
        <v/>
      </c>
    </row>
    <row r="6827" spans="1:30" x14ac:dyDescent="0.25">
      <c r="A6827" s="42" t="s">
        <v>23854</v>
      </c>
      <c r="B6827" s="42" t="s">
        <v>23855</v>
      </c>
      <c r="C6827" s="42" t="s">
        <v>23856</v>
      </c>
      <c r="D6827" s="42" t="s">
        <v>27</v>
      </c>
      <c r="E6827" s="42" t="s">
        <v>2276</v>
      </c>
      <c r="F6827" s="42" t="s">
        <v>2277</v>
      </c>
      <c r="G6827" s="42" t="s">
        <v>11227</v>
      </c>
      <c r="H6827" s="7" t="s">
        <v>47</v>
      </c>
      <c r="I6827" s="42" t="s">
        <v>36</v>
      </c>
      <c r="J6827" s="42" t="s">
        <v>4824</v>
      </c>
      <c r="K6827" s="8" t="s">
        <v>25558</v>
      </c>
      <c r="L6827" s="7" t="s">
        <v>11229</v>
      </c>
      <c r="M6827" s="44">
        <v>256.8</v>
      </c>
      <c r="N6827" s="7">
        <v>1</v>
      </c>
      <c r="O6827" s="44">
        <v>256.8</v>
      </c>
      <c r="P6827" s="44">
        <v>105</v>
      </c>
      <c r="Q6827" s="44">
        <v>20.85</v>
      </c>
      <c r="R6827" s="44">
        <v>43.66</v>
      </c>
      <c r="S6827" s="44">
        <v>0</v>
      </c>
      <c r="T6827" s="44">
        <v>26.95</v>
      </c>
      <c r="U6827" s="44">
        <v>60.34</v>
      </c>
      <c r="V6827" s="49" t="s">
        <v>24845</v>
      </c>
      <c r="W6827" s="42" t="s">
        <v>34</v>
      </c>
      <c r="X6827" s="43">
        <v>122380954664</v>
      </c>
      <c r="Y6827" s="43">
        <v>45344265100</v>
      </c>
      <c r="Z6827" s="43" t="s">
        <v>7980</v>
      </c>
      <c r="AA6827" s="37" t="str">
        <f>VLOOKUP(J6827, sku!B:C, 2, FALSE)</f>
        <v>Travessa Citroen - Slim - - - Cactus - 2018 A 2024 - Preto</v>
      </c>
      <c r="AB6827" s="37" t="str">
        <f>VLOOKUP(J6827, sku!B:BM, 64, FALSE)</f>
        <v>Fabricação</v>
      </c>
      <c r="AC6827" s="37" t="str">
        <f>LEFT(pedidos[[#This Row],[SKU]],3)</f>
        <v>XCT</v>
      </c>
      <c r="AD6827" s="37" t="str" cm="1">
        <f t="array" aca="1" ref="AD6827" ca="1">IFERROR(
  INDEX(
    montadora[Montadora],
    MATCH(TRUE,LEFT(J7205,NÚCARACT(montadora[SKU Parcial]))=montadora[SKU Parcial],0)
  ),
  ""
)</f>
        <v/>
      </c>
    </row>
    <row r="6828" spans="1:30" x14ac:dyDescent="0.25">
      <c r="A6828" s="42" t="s">
        <v>25947</v>
      </c>
      <c r="B6828" s="42" t="s">
        <v>25948</v>
      </c>
      <c r="C6828" s="42" t="s">
        <v>25949</v>
      </c>
      <c r="D6828" s="42" t="s">
        <v>27</v>
      </c>
      <c r="E6828" s="42" t="s">
        <v>25950</v>
      </c>
      <c r="F6828" s="42" t="s">
        <v>917</v>
      </c>
      <c r="G6828" s="42" t="s">
        <v>11227</v>
      </c>
      <c r="H6828" s="7" t="s">
        <v>30</v>
      </c>
      <c r="I6828" s="42" t="s">
        <v>31</v>
      </c>
      <c r="J6828" s="42" t="s">
        <v>918</v>
      </c>
      <c r="K6828" s="8" t="s">
        <v>25098</v>
      </c>
      <c r="L6828" s="7" t="s">
        <v>11229</v>
      </c>
      <c r="M6828" s="44">
        <v>16.8</v>
      </c>
      <c r="N6828" s="7">
        <v>1</v>
      </c>
      <c r="O6828" s="44">
        <v>16.8</v>
      </c>
      <c r="P6828" s="44">
        <v>3.24</v>
      </c>
      <c r="Q6828" s="44">
        <v>1.36</v>
      </c>
      <c r="R6828" s="44">
        <v>8.27</v>
      </c>
      <c r="S6828" s="44">
        <v>0</v>
      </c>
      <c r="T6828" s="44">
        <v>0</v>
      </c>
      <c r="U6828" s="44">
        <v>3.93</v>
      </c>
      <c r="V6828" s="49" t="s">
        <v>25951</v>
      </c>
      <c r="W6828" s="42" t="s">
        <v>34</v>
      </c>
      <c r="X6828" s="43">
        <v>123092878381</v>
      </c>
      <c r="Y6828" s="43">
        <v>45399847703</v>
      </c>
      <c r="Z6828" s="43" t="s">
        <v>7980</v>
      </c>
      <c r="AA6828" s="37" t="str">
        <f>VLOOKUP(J6828, sku!B:C, 2, FALSE)</f>
        <v>12 Chaves Allen M3 19*54mm</v>
      </c>
      <c r="AB6828" s="37" t="str">
        <f>VLOOKUP(J6828, sku!B:BM, 64, FALSE)</f>
        <v>Importação</v>
      </c>
      <c r="AC6828" s="37" t="str">
        <f>LEFT(pedidos[[#This Row],[SKU]],3)</f>
        <v>12E</v>
      </c>
      <c r="AD6828" s="37" t="str" cm="1">
        <f t="array" aca="1" ref="AD6828" ca="1">IFERROR(
  INDEX(
    montadora[Montadora],
    MATCH(TRUE,LEFT(J7206,NÚCARACT(montadora[SKU Parcial]))=montadora[SKU Parcial],0)
  ),
  ""
)</f>
        <v/>
      </c>
    </row>
    <row r="6829" spans="1:30" x14ac:dyDescent="0.25">
      <c r="A6829" s="42" t="s">
        <v>24846</v>
      </c>
      <c r="B6829" s="42" t="s">
        <v>24847</v>
      </c>
      <c r="C6829" s="42" t="s">
        <v>629</v>
      </c>
      <c r="D6829" s="42" t="s">
        <v>319</v>
      </c>
      <c r="E6829" s="42" t="s">
        <v>4423</v>
      </c>
      <c r="F6829" s="42" t="s">
        <v>4424</v>
      </c>
      <c r="G6829" s="42" t="s">
        <v>11227</v>
      </c>
      <c r="H6829" s="7" t="s">
        <v>47</v>
      </c>
      <c r="I6829" s="42" t="s">
        <v>36</v>
      </c>
      <c r="J6829" s="42" t="s">
        <v>5037</v>
      </c>
      <c r="K6829" s="8" t="s">
        <v>25593</v>
      </c>
      <c r="L6829" s="7" t="s">
        <v>11229</v>
      </c>
      <c r="M6829" s="44">
        <v>258.8</v>
      </c>
      <c r="N6829" s="7">
        <v>1</v>
      </c>
      <c r="O6829" s="44">
        <v>258.8</v>
      </c>
      <c r="P6829" s="44">
        <v>105</v>
      </c>
      <c r="Q6829" s="44">
        <v>21.01</v>
      </c>
      <c r="R6829" s="44">
        <v>44</v>
      </c>
      <c r="S6829" s="44">
        <v>0</v>
      </c>
      <c r="T6829" s="44">
        <v>28.45</v>
      </c>
      <c r="U6829" s="44">
        <v>60.34</v>
      </c>
      <c r="V6829" s="49" t="s">
        <v>24848</v>
      </c>
      <c r="W6829" s="42" t="s">
        <v>34</v>
      </c>
      <c r="X6829" s="43">
        <v>122388315465</v>
      </c>
      <c r="Y6829" s="43">
        <v>45367987649</v>
      </c>
      <c r="Z6829" s="43" t="s">
        <v>7980</v>
      </c>
      <c r="AA6829" s="37" t="str">
        <f>VLOOKUP(J6829, sku!B:C, 2, FALSE)</f>
        <v>Travessa Ford - Slim - - - Ecosport - 2013 A 2021 - Grafite</v>
      </c>
      <c r="AB6829" s="37" t="str">
        <f>VLOOKUP(J6829, sku!B:BM, 64, FALSE)</f>
        <v>Fabricação</v>
      </c>
      <c r="AC6829" s="37" t="str">
        <f>LEFT(pedidos[[#This Row],[SKU]],3)</f>
        <v>XFD</v>
      </c>
      <c r="AD6829" s="37" t="str" cm="1">
        <f t="array" aca="1" ref="AD6829" ca="1">IFERROR(
  INDEX(
    montadora[Montadora],
    MATCH(TRUE,LEFT(J7207,NÚCARACT(montadora[SKU Parcial]))=montadora[SKU Parcial],0)
  ),
  ""
)</f>
        <v/>
      </c>
    </row>
    <row r="6830" spans="1:30" x14ac:dyDescent="0.25">
      <c r="A6830" s="42" t="s">
        <v>25952</v>
      </c>
      <c r="B6830" s="42" t="s">
        <v>36</v>
      </c>
      <c r="C6830" s="42" t="s">
        <v>25953</v>
      </c>
      <c r="D6830" s="42" t="s">
        <v>138</v>
      </c>
      <c r="E6830" s="42" t="s">
        <v>4423</v>
      </c>
      <c r="F6830" s="42" t="s">
        <v>4424</v>
      </c>
      <c r="G6830" s="42" t="s">
        <v>11227</v>
      </c>
      <c r="H6830" s="7" t="s">
        <v>47</v>
      </c>
      <c r="I6830" s="42" t="s">
        <v>36</v>
      </c>
      <c r="J6830" s="42" t="s">
        <v>4425</v>
      </c>
      <c r="K6830" s="8" t="s">
        <v>25549</v>
      </c>
      <c r="L6830" s="7" t="s">
        <v>11229</v>
      </c>
      <c r="M6830" s="44">
        <v>258.8</v>
      </c>
      <c r="N6830" s="7">
        <v>1</v>
      </c>
      <c r="O6830" s="44">
        <v>258.8</v>
      </c>
      <c r="P6830" s="44">
        <v>105</v>
      </c>
      <c r="Q6830" s="44">
        <v>21.01</v>
      </c>
      <c r="R6830" s="44">
        <v>44</v>
      </c>
      <c r="S6830" s="44">
        <v>0</v>
      </c>
      <c r="T6830" s="44">
        <v>28.45</v>
      </c>
      <c r="U6830" s="44">
        <v>60.34</v>
      </c>
      <c r="V6830" s="49" t="s">
        <v>24848</v>
      </c>
      <c r="W6830" s="42" t="s">
        <v>34</v>
      </c>
      <c r="X6830" s="43">
        <v>123720215262</v>
      </c>
      <c r="Y6830" s="43">
        <v>45404508912</v>
      </c>
      <c r="Z6830" s="43" t="s">
        <v>7980</v>
      </c>
      <c r="AA6830" s="37" t="str">
        <f>VLOOKUP(J6830, sku!B:C, 2, FALSE)</f>
        <v>Travessa Ford - Slim - - - Ecosport - 2013 A 2021 - Preto</v>
      </c>
      <c r="AB6830" s="37" t="str">
        <f>VLOOKUP(J6830, sku!B:BM, 64, FALSE)</f>
        <v>Fabricação</v>
      </c>
      <c r="AC6830" s="37" t="str">
        <f>LEFT(pedidos[[#This Row],[SKU]],3)</f>
        <v>XFD</v>
      </c>
      <c r="AD6830" s="37" t="str" cm="1">
        <f t="array" aca="1" ref="AD6830" ca="1">IFERROR(
  INDEX(
    montadora[Montadora],
    MATCH(TRUE,LEFT(J7208,NÚCARACT(montadora[SKU Parcial]))=montadora[SKU Parcial],0)
  ),
  ""
)</f>
        <v/>
      </c>
    </row>
    <row r="6831" spans="1:30" x14ac:dyDescent="0.25">
      <c r="A6831" s="42" t="s">
        <v>23857</v>
      </c>
      <c r="B6831" s="42" t="s">
        <v>36</v>
      </c>
      <c r="C6831" s="42" t="s">
        <v>1404</v>
      </c>
      <c r="D6831" s="42" t="s">
        <v>27</v>
      </c>
      <c r="E6831" s="42" t="s">
        <v>23858</v>
      </c>
      <c r="F6831" s="42" t="s">
        <v>23859</v>
      </c>
      <c r="G6831" s="42" t="s">
        <v>11227</v>
      </c>
      <c r="H6831" s="7" t="s">
        <v>30</v>
      </c>
      <c r="I6831" s="42" t="s">
        <v>36</v>
      </c>
      <c r="J6831" s="42" t="s">
        <v>17628</v>
      </c>
      <c r="K6831" s="8" t="s">
        <v>25558</v>
      </c>
      <c r="L6831" s="7" t="s">
        <v>11229</v>
      </c>
      <c r="M6831" s="44">
        <v>746.8</v>
      </c>
      <c r="N6831" s="7">
        <v>1</v>
      </c>
      <c r="O6831" s="44">
        <v>746.8</v>
      </c>
      <c r="P6831" s="44">
        <v>350</v>
      </c>
      <c r="Q6831" s="44">
        <v>60.64</v>
      </c>
      <c r="R6831" s="44">
        <v>89.62</v>
      </c>
      <c r="S6831" s="44">
        <v>0</v>
      </c>
      <c r="T6831" s="44">
        <v>73.45</v>
      </c>
      <c r="U6831" s="44">
        <v>173.09</v>
      </c>
      <c r="V6831" s="49" t="s">
        <v>24849</v>
      </c>
      <c r="W6831" s="42" t="s">
        <v>34</v>
      </c>
      <c r="X6831" s="43">
        <v>121782455235</v>
      </c>
      <c r="Y6831" s="43">
        <v>45340822442</v>
      </c>
      <c r="Z6831" s="43" t="s">
        <v>7980</v>
      </c>
      <c r="AA6831" s="37" t="str">
        <f>VLOOKUP(J6831, sku!B:C, 2, FALSE)</f>
        <v>Travessa Geral - Smart - 2 Transbike Universal Aro 29 - - - - - Preto</v>
      </c>
      <c r="AB6831" s="37" t="str">
        <f>VLOOKUP(J6831, sku!B:BM, 64, FALSE)</f>
        <v>Fabricação</v>
      </c>
      <c r="AC6831" s="37" t="str">
        <f>LEFT(pedidos[[#This Row],[SKU]],3)</f>
        <v>1XS</v>
      </c>
      <c r="AD6831" s="37" t="str" cm="1">
        <f t="array" aca="1" ref="AD6831" ca="1">IFERROR(
  INDEX(
    montadora[Montadora],
    MATCH(TRUE,LEFT(J7209,NÚCARACT(montadora[SKU Parcial]))=montadora[SKU Parcial],0)
  ),
  ""
)</f>
        <v/>
      </c>
    </row>
    <row r="6832" spans="1:30" x14ac:dyDescent="0.25">
      <c r="A6832" s="42" t="s">
        <v>22794</v>
      </c>
      <c r="B6832" s="42" t="s">
        <v>22795</v>
      </c>
      <c r="C6832" s="42" t="s">
        <v>22796</v>
      </c>
      <c r="D6832" s="42" t="s">
        <v>138</v>
      </c>
      <c r="E6832" s="42" t="s">
        <v>1509</v>
      </c>
      <c r="F6832" s="42" t="s">
        <v>1510</v>
      </c>
      <c r="G6832" s="42" t="s">
        <v>11227</v>
      </c>
      <c r="H6832" s="7" t="s">
        <v>30</v>
      </c>
      <c r="I6832" s="42" t="s">
        <v>31</v>
      </c>
      <c r="J6832" s="42" t="s">
        <v>886</v>
      </c>
      <c r="K6832" s="8" t="s">
        <v>25601</v>
      </c>
      <c r="L6832" s="7" t="s">
        <v>11229</v>
      </c>
      <c r="M6832" s="44">
        <v>54.8</v>
      </c>
      <c r="N6832" s="7">
        <v>1</v>
      </c>
      <c r="O6832" s="44">
        <v>54.8</v>
      </c>
      <c r="P6832" s="44">
        <v>24.45</v>
      </c>
      <c r="Q6832" s="44">
        <v>4.45</v>
      </c>
      <c r="R6832" s="44">
        <v>13.33</v>
      </c>
      <c r="S6832" s="44">
        <v>0</v>
      </c>
      <c r="T6832" s="44">
        <v>0</v>
      </c>
      <c r="U6832" s="44">
        <v>12.57</v>
      </c>
      <c r="V6832" s="49" t="s">
        <v>24451</v>
      </c>
      <c r="W6832" s="42" t="s">
        <v>34</v>
      </c>
      <c r="X6832" s="43">
        <v>120892850503</v>
      </c>
      <c r="Y6832" s="43">
        <v>45302708353</v>
      </c>
      <c r="Z6832" s="43" t="s">
        <v>7980</v>
      </c>
      <c r="AA6832" s="37" t="str">
        <f>VLOOKUP(J6832, sku!B:C, 2, FALSE)</f>
        <v>Trava Manete Moto E Bicicleta de Alumínio</v>
      </c>
      <c r="AB6832" s="37" t="str">
        <f>VLOOKUP(J6832, sku!B:BM, 64, FALSE)</f>
        <v>Importação</v>
      </c>
      <c r="AC6832" s="37" t="str">
        <f>LEFT(pedidos[[#This Row],[SKU]],3)</f>
        <v>ET0</v>
      </c>
      <c r="AD6832" s="37" t="str" cm="1">
        <f t="array" aca="1" ref="AD6832" ca="1">IFERROR(
  INDEX(
    montadora[Montadora],
    MATCH(TRUE,LEFT(J7210,NÚCARACT(montadora[SKU Parcial]))=montadora[SKU Parcial],0)
  ),
  ""
)</f>
        <v/>
      </c>
    </row>
    <row r="6833" spans="1:30" x14ac:dyDescent="0.25">
      <c r="A6833" s="42" t="s">
        <v>22797</v>
      </c>
      <c r="B6833" s="42" t="s">
        <v>36</v>
      </c>
      <c r="C6833" s="42" t="s">
        <v>22566</v>
      </c>
      <c r="D6833" s="42" t="s">
        <v>138</v>
      </c>
      <c r="E6833" s="42" t="s">
        <v>2135</v>
      </c>
      <c r="F6833" s="42" t="s">
        <v>2136</v>
      </c>
      <c r="G6833" s="42" t="s">
        <v>11227</v>
      </c>
      <c r="H6833" s="7" t="s">
        <v>47</v>
      </c>
      <c r="I6833" s="42" t="s">
        <v>36</v>
      </c>
      <c r="J6833" s="42" t="s">
        <v>197</v>
      </c>
      <c r="K6833" s="8" t="s">
        <v>25575</v>
      </c>
      <c r="L6833" s="7" t="s">
        <v>11229</v>
      </c>
      <c r="M6833" s="44">
        <v>145.03</v>
      </c>
      <c r="N6833" s="7">
        <v>1</v>
      </c>
      <c r="O6833" s="44">
        <v>145.03</v>
      </c>
      <c r="P6833" s="44">
        <v>56.26</v>
      </c>
      <c r="Q6833" s="44">
        <v>11.78</v>
      </c>
      <c r="R6833" s="44">
        <v>23.93</v>
      </c>
      <c r="S6833" s="44">
        <v>0</v>
      </c>
      <c r="T6833" s="44">
        <v>19.96</v>
      </c>
      <c r="U6833" s="44">
        <v>33.1</v>
      </c>
      <c r="V6833" s="49" t="s">
        <v>24850</v>
      </c>
      <c r="W6833" s="42" t="s">
        <v>34</v>
      </c>
      <c r="X6833" s="43">
        <v>121241075110</v>
      </c>
      <c r="Y6833" s="43">
        <v>45294452517</v>
      </c>
      <c r="Z6833" s="43" t="s">
        <v>7980</v>
      </c>
      <c r="AA6833" s="37" t="str">
        <f>VLOOKUP(J6833, sku!B:C, 2, FALSE)</f>
        <v>1 Fogareiro 1 Boca + 1 Refis de Gás Guepardo</v>
      </c>
      <c r="AB6833" s="37" t="str">
        <f>VLOOKUP(J6833, sku!B:BM, 64, FALSE)</f>
        <v>Importação</v>
      </c>
      <c r="AC6833" s="37" t="str">
        <f>LEFT(pedidos[[#This Row],[SKU]],3)</f>
        <v>1FO</v>
      </c>
      <c r="AD6833" s="37" t="str" cm="1">
        <f t="array" aca="1" ref="AD6833" ca="1">IFERROR(
  INDEX(
    montadora[Montadora],
    MATCH(TRUE,LEFT(J7211,NÚCARACT(montadora[SKU Parcial]))=montadora[SKU Parcial],0)
  ),
  ""
)</f>
        <v/>
      </c>
    </row>
    <row r="6834" spans="1:30" x14ac:dyDescent="0.25">
      <c r="A6834" s="42" t="s">
        <v>23860</v>
      </c>
      <c r="B6834" s="42" t="s">
        <v>36</v>
      </c>
      <c r="C6834" s="42" t="s">
        <v>23861</v>
      </c>
      <c r="D6834" s="42" t="s">
        <v>1442</v>
      </c>
      <c r="E6834" s="42" t="s">
        <v>2135</v>
      </c>
      <c r="F6834" s="42" t="s">
        <v>2136</v>
      </c>
      <c r="G6834" s="42" t="s">
        <v>11227</v>
      </c>
      <c r="H6834" s="7" t="s">
        <v>47</v>
      </c>
      <c r="I6834" s="42" t="s">
        <v>36</v>
      </c>
      <c r="J6834" s="42" t="s">
        <v>197</v>
      </c>
      <c r="K6834" s="8" t="s">
        <v>25545</v>
      </c>
      <c r="L6834" s="7" t="s">
        <v>11229</v>
      </c>
      <c r="M6834" s="44">
        <v>145.03</v>
      </c>
      <c r="N6834" s="7">
        <v>1</v>
      </c>
      <c r="O6834" s="44">
        <v>145.03</v>
      </c>
      <c r="P6834" s="44">
        <v>56.26</v>
      </c>
      <c r="Q6834" s="44">
        <v>11.78</v>
      </c>
      <c r="R6834" s="44">
        <v>23.93</v>
      </c>
      <c r="S6834" s="44">
        <v>0</v>
      </c>
      <c r="T6834" s="44">
        <v>19.96</v>
      </c>
      <c r="U6834" s="44">
        <v>33.1</v>
      </c>
      <c r="V6834" s="49" t="s">
        <v>24850</v>
      </c>
      <c r="W6834" s="42" t="s">
        <v>34</v>
      </c>
      <c r="X6834" s="43">
        <v>121469758905</v>
      </c>
      <c r="Y6834" s="43">
        <v>45328021304</v>
      </c>
      <c r="Z6834" s="43" t="s">
        <v>7980</v>
      </c>
      <c r="AA6834" s="37" t="str">
        <f>VLOOKUP(J6834, sku!B:C, 2, FALSE)</f>
        <v>1 Fogareiro 1 Boca + 1 Refis de Gás Guepardo</v>
      </c>
      <c r="AB6834" s="37" t="str">
        <f>VLOOKUP(J6834, sku!B:BM, 64, FALSE)</f>
        <v>Importação</v>
      </c>
      <c r="AC6834" s="37" t="str">
        <f>LEFT(pedidos[[#This Row],[SKU]],3)</f>
        <v>1FO</v>
      </c>
      <c r="AD6834" s="37" t="str" cm="1">
        <f t="array" aca="1" ref="AD6834" ca="1">IFERROR(
  INDEX(
    montadora[Montadora],
    MATCH(TRUE,LEFT(J7212,NÚCARACT(montadora[SKU Parcial]))=montadora[SKU Parcial],0)
  ),
  ""
)</f>
        <v/>
      </c>
    </row>
    <row r="6835" spans="1:30" x14ac:dyDescent="0.25">
      <c r="A6835" s="42" t="s">
        <v>25954</v>
      </c>
      <c r="B6835" s="42" t="s">
        <v>25955</v>
      </c>
      <c r="C6835" s="42" t="s">
        <v>25956</v>
      </c>
      <c r="D6835" s="42" t="s">
        <v>27</v>
      </c>
      <c r="E6835" s="42" t="s">
        <v>992</v>
      </c>
      <c r="F6835" s="42" t="s">
        <v>993</v>
      </c>
      <c r="G6835" s="42" t="s">
        <v>11227</v>
      </c>
      <c r="H6835" s="7" t="s">
        <v>47</v>
      </c>
      <c r="I6835" s="42" t="s">
        <v>36</v>
      </c>
      <c r="J6835" s="42" t="s">
        <v>994</v>
      </c>
      <c r="K6835" s="8" t="s">
        <v>25539</v>
      </c>
      <c r="L6835" s="7" t="s">
        <v>11229</v>
      </c>
      <c r="M6835" s="44">
        <v>168.8</v>
      </c>
      <c r="N6835" s="7">
        <v>1</v>
      </c>
      <c r="O6835" s="44">
        <v>168.8</v>
      </c>
      <c r="P6835" s="44">
        <v>70</v>
      </c>
      <c r="Q6835" s="44">
        <v>13.71</v>
      </c>
      <c r="R6835" s="44">
        <v>28.7</v>
      </c>
      <c r="S6835" s="44">
        <v>0</v>
      </c>
      <c r="T6835" s="44">
        <v>17.95</v>
      </c>
      <c r="U6835" s="44">
        <v>38.44</v>
      </c>
      <c r="V6835" s="49" t="s">
        <v>25957</v>
      </c>
      <c r="W6835" s="42" t="s">
        <v>34</v>
      </c>
      <c r="X6835" s="43">
        <v>123887192496</v>
      </c>
      <c r="Y6835" s="43">
        <v>45412801862</v>
      </c>
      <c r="Z6835" s="43" t="s">
        <v>7980</v>
      </c>
      <c r="AA6835" s="37" t="str">
        <f>VLOOKUP(J6835, sku!B:C, 2, FALSE)</f>
        <v>Smart Led Taytech 8000 Lumens - H4</v>
      </c>
      <c r="AB6835" s="37" t="str">
        <f>VLOOKUP(J6835, sku!B:BM, 64, FALSE)</f>
        <v>Revenda</v>
      </c>
      <c r="AC6835" s="37" t="str">
        <f>LEFT(pedidos[[#This Row],[SKU]],3)</f>
        <v>TT-</v>
      </c>
      <c r="AD6835" s="37" t="str" cm="1">
        <f t="array" aca="1" ref="AD6835" ca="1">IFERROR(
  INDEX(
    montadora[Montadora],
    MATCH(TRUE,LEFT(J7213,NÚCARACT(montadora[SKU Parcial]))=montadora[SKU Parcial],0)
  ),
  ""
)</f>
        <v/>
      </c>
    </row>
    <row r="6836" spans="1:30" x14ac:dyDescent="0.25">
      <c r="A6836" s="42" t="s">
        <v>22798</v>
      </c>
      <c r="B6836" s="42" t="s">
        <v>36</v>
      </c>
      <c r="C6836" s="42" t="s">
        <v>1061</v>
      </c>
      <c r="D6836" s="42" t="s">
        <v>534</v>
      </c>
      <c r="E6836" s="42" t="s">
        <v>22799</v>
      </c>
      <c r="F6836" s="42" t="s">
        <v>2347</v>
      </c>
      <c r="G6836" s="42" t="s">
        <v>11227</v>
      </c>
      <c r="H6836" s="7" t="s">
        <v>47</v>
      </c>
      <c r="I6836" s="42" t="s">
        <v>31</v>
      </c>
      <c r="J6836" s="42" t="s">
        <v>17773</v>
      </c>
      <c r="K6836" s="8" t="s">
        <v>25573</v>
      </c>
      <c r="L6836" s="7" t="s">
        <v>11229</v>
      </c>
      <c r="M6836" s="44">
        <v>756.8</v>
      </c>
      <c r="N6836" s="7">
        <v>1</v>
      </c>
      <c r="O6836" s="44">
        <v>789.79</v>
      </c>
      <c r="P6836" s="44">
        <v>350</v>
      </c>
      <c r="Q6836" s="44">
        <v>61.45</v>
      </c>
      <c r="R6836" s="44">
        <v>128.66</v>
      </c>
      <c r="S6836" s="44">
        <v>32.99</v>
      </c>
      <c r="T6836" s="44">
        <v>44.45</v>
      </c>
      <c r="U6836" s="44">
        <v>172.24</v>
      </c>
      <c r="V6836" s="49" t="s">
        <v>24851</v>
      </c>
      <c r="W6836" s="42" t="s">
        <v>34</v>
      </c>
      <c r="X6836" s="43">
        <v>120497576231</v>
      </c>
      <c r="Y6836" s="43">
        <v>45283446687</v>
      </c>
      <c r="Z6836" s="43" t="s">
        <v>7980</v>
      </c>
      <c r="AA6836" s="37" t="str">
        <f>VLOOKUP(J6836, sku!B:C, 2, FALSE)</f>
        <v>Travessa Geral - Style - 2 Transbike Universal Aro 29 - - - - - Preto</v>
      </c>
      <c r="AB6836" s="37" t="str">
        <f>VLOOKUP(J6836, sku!B:BM, 64, FALSE)</f>
        <v>Fabricação</v>
      </c>
      <c r="AC6836" s="37" t="str">
        <f>LEFT(pedidos[[#This Row],[SKU]],3)</f>
        <v>1XS</v>
      </c>
      <c r="AD6836" s="37" t="str" cm="1">
        <f t="array" aca="1" ref="AD6836" ca="1">IFERROR(
  INDEX(
    montadora[Montadora],
    MATCH(TRUE,LEFT(J7214,NÚCARACT(montadora[SKU Parcial]))=montadora[SKU Parcial],0)
  ),
  ""
)</f>
        <v/>
      </c>
    </row>
    <row r="6837" spans="1:30" x14ac:dyDescent="0.25">
      <c r="A6837" s="42" t="s">
        <v>22800</v>
      </c>
      <c r="B6837" s="42" t="s">
        <v>22801</v>
      </c>
      <c r="C6837" s="42" t="s">
        <v>2174</v>
      </c>
      <c r="D6837" s="42" t="s">
        <v>138</v>
      </c>
      <c r="E6837" s="42" t="s">
        <v>2346</v>
      </c>
      <c r="F6837" s="42" t="s">
        <v>2347</v>
      </c>
      <c r="G6837" s="42" t="s">
        <v>11227</v>
      </c>
      <c r="H6837" s="7" t="s">
        <v>47</v>
      </c>
      <c r="I6837" s="42" t="s">
        <v>31</v>
      </c>
      <c r="J6837" s="42" t="s">
        <v>17768</v>
      </c>
      <c r="K6837" s="8" t="s">
        <v>25573</v>
      </c>
      <c r="L6837" s="7" t="s">
        <v>11229</v>
      </c>
      <c r="M6837" s="44">
        <v>756.8</v>
      </c>
      <c r="N6837" s="7">
        <v>1</v>
      </c>
      <c r="O6837" s="44">
        <v>756.8</v>
      </c>
      <c r="P6837" s="44">
        <v>350</v>
      </c>
      <c r="Q6837" s="44">
        <v>61.45</v>
      </c>
      <c r="R6837" s="44">
        <v>128.66</v>
      </c>
      <c r="S6837" s="44">
        <v>0</v>
      </c>
      <c r="T6837" s="44">
        <v>44.45</v>
      </c>
      <c r="U6837" s="44">
        <v>172.24</v>
      </c>
      <c r="V6837" s="49" t="s">
        <v>24851</v>
      </c>
      <c r="W6837" s="42" t="s">
        <v>34</v>
      </c>
      <c r="X6837" s="43">
        <v>120525305425</v>
      </c>
      <c r="Y6837" s="43">
        <v>45285071699</v>
      </c>
      <c r="Z6837" s="43" t="s">
        <v>7980</v>
      </c>
      <c r="AA6837" s="37" t="str">
        <f>VLOOKUP(J6837, sku!B:C, 2, FALSE)</f>
        <v>Travessa Geral - Style - 2 Transbike Universal Aro 29 - - - - - Prata</v>
      </c>
      <c r="AB6837" s="37" t="str">
        <f>VLOOKUP(J6837, sku!B:BM, 64, FALSE)</f>
        <v>Fabricação</v>
      </c>
      <c r="AC6837" s="37" t="str">
        <f>LEFT(pedidos[[#This Row],[SKU]],3)</f>
        <v>1XS</v>
      </c>
      <c r="AD6837" s="37" t="str" cm="1">
        <f t="array" aca="1" ref="AD6837" ca="1">IFERROR(
  INDEX(
    montadora[Montadora],
    MATCH(TRUE,LEFT(J7215,NÚCARACT(montadora[SKU Parcial]))=montadora[SKU Parcial],0)
  ),
  ""
)</f>
        <v/>
      </c>
    </row>
    <row r="6838" spans="1:30" x14ac:dyDescent="0.25">
      <c r="A6838" s="42" t="s">
        <v>24852</v>
      </c>
      <c r="B6838" s="42" t="s">
        <v>36</v>
      </c>
      <c r="C6838" s="42" t="s">
        <v>24853</v>
      </c>
      <c r="D6838" s="42" t="s">
        <v>27</v>
      </c>
      <c r="E6838" s="42" t="s">
        <v>2346</v>
      </c>
      <c r="F6838" s="42" t="s">
        <v>2347</v>
      </c>
      <c r="G6838" s="42" t="s">
        <v>11227</v>
      </c>
      <c r="H6838" s="7" t="s">
        <v>47</v>
      </c>
      <c r="I6838" s="42" t="s">
        <v>36</v>
      </c>
      <c r="J6838" s="42" t="s">
        <v>2348</v>
      </c>
      <c r="K6838" s="8" t="s">
        <v>25593</v>
      </c>
      <c r="L6838" s="7" t="s">
        <v>11229</v>
      </c>
      <c r="M6838" s="44">
        <v>756.8</v>
      </c>
      <c r="N6838" s="7">
        <v>1</v>
      </c>
      <c r="O6838" s="44">
        <v>756.8</v>
      </c>
      <c r="P6838" s="44">
        <v>350</v>
      </c>
      <c r="Q6838" s="44">
        <v>61.45</v>
      </c>
      <c r="R6838" s="44">
        <v>128.66</v>
      </c>
      <c r="S6838" s="44">
        <v>0</v>
      </c>
      <c r="T6838" s="44">
        <v>44.45</v>
      </c>
      <c r="U6838" s="44">
        <v>172.24</v>
      </c>
      <c r="V6838" s="49" t="s">
        <v>24851</v>
      </c>
      <c r="W6838" s="42" t="s">
        <v>34</v>
      </c>
      <c r="X6838" s="43">
        <v>122951831476</v>
      </c>
      <c r="Y6838" s="43">
        <v>45369877987</v>
      </c>
      <c r="Z6838" s="43" t="s">
        <v>7980</v>
      </c>
      <c r="AA6838" s="37" t="str">
        <f>VLOOKUP(J6838, sku!B:C, 2, FALSE)</f>
        <v>Travessa Geral - Style - 2 Transbike Universal Aro 29 - - - - - Grafite</v>
      </c>
      <c r="AB6838" s="37" t="str">
        <f>VLOOKUP(J6838, sku!B:BM, 64, FALSE)</f>
        <v>Fabricação</v>
      </c>
      <c r="AC6838" s="37" t="str">
        <f>LEFT(pedidos[[#This Row],[SKU]],3)</f>
        <v>1XS</v>
      </c>
      <c r="AD6838" s="37" t="str" cm="1">
        <f t="array" aca="1" ref="AD6838" ca="1">IFERROR(
  INDEX(
    montadora[Montadora],
    MATCH(TRUE,LEFT(J7216,NÚCARACT(montadora[SKU Parcial]))=montadora[SKU Parcial],0)
  ),
  ""
)</f>
        <v/>
      </c>
    </row>
    <row r="6839" spans="1:30" x14ac:dyDescent="0.25">
      <c r="A6839" s="42" t="s">
        <v>25958</v>
      </c>
      <c r="B6839" s="42" t="s">
        <v>25959</v>
      </c>
      <c r="C6839" s="42" t="s">
        <v>25960</v>
      </c>
      <c r="D6839" s="42" t="s">
        <v>27</v>
      </c>
      <c r="E6839" s="42" t="s">
        <v>506</v>
      </c>
      <c r="F6839" s="42" t="s">
        <v>507</v>
      </c>
      <c r="G6839" s="42" t="s">
        <v>11227</v>
      </c>
      <c r="H6839" s="7" t="s">
        <v>30</v>
      </c>
      <c r="I6839" s="42" t="s">
        <v>31</v>
      </c>
      <c r="J6839" s="42" t="s">
        <v>473</v>
      </c>
      <c r="K6839" s="8" t="s">
        <v>25549</v>
      </c>
      <c r="L6839" s="7" t="s">
        <v>11229</v>
      </c>
      <c r="M6839" s="44">
        <v>168.8</v>
      </c>
      <c r="N6839" s="7">
        <v>1</v>
      </c>
      <c r="O6839" s="44">
        <v>168.8</v>
      </c>
      <c r="P6839" s="44">
        <v>73.05</v>
      </c>
      <c r="Q6839" s="44">
        <v>13.71</v>
      </c>
      <c r="R6839" s="44">
        <v>19.41</v>
      </c>
      <c r="S6839" s="44">
        <v>0</v>
      </c>
      <c r="T6839" s="44">
        <v>24.25</v>
      </c>
      <c r="U6839" s="44">
        <v>38.380000000000003</v>
      </c>
      <c r="V6839" s="49" t="s">
        <v>24453</v>
      </c>
      <c r="W6839" s="42" t="s">
        <v>34</v>
      </c>
      <c r="X6839" s="43">
        <v>123181846341</v>
      </c>
      <c r="Y6839" s="43">
        <v>45404478108</v>
      </c>
      <c r="Z6839" s="43" t="s">
        <v>7980</v>
      </c>
      <c r="AA6839" s="37" t="str">
        <f>VLOOKUP(J6839, sku!B:C, 2, FALSE)</f>
        <v>1 Fogareiro 1 Boca + 1 Maçarico 915 + 2 Refis Guepardo</v>
      </c>
      <c r="AB6839" s="37" t="str">
        <f>VLOOKUP(J6839, sku!B:BM, 64, FALSE)</f>
        <v>Importação</v>
      </c>
      <c r="AC6839" s="37" t="str">
        <f>LEFT(pedidos[[#This Row],[SKU]],3)</f>
        <v>1FO</v>
      </c>
      <c r="AD6839" s="37" t="str" cm="1">
        <f t="array" aca="1" ref="AD6839" ca="1">IFERROR(
  INDEX(
    montadora[Montadora],
    MATCH(TRUE,LEFT(J7217,NÚCARACT(montadora[SKU Parcial]))=montadora[SKU Parcial],0)
  ),
  ""
)</f>
        <v/>
      </c>
    </row>
    <row r="6840" spans="1:30" x14ac:dyDescent="0.25">
      <c r="A6840" s="42" t="s">
        <v>25961</v>
      </c>
      <c r="B6840" s="42" t="s">
        <v>25962</v>
      </c>
      <c r="C6840" s="42" t="s">
        <v>25963</v>
      </c>
      <c r="D6840" s="42" t="s">
        <v>45</v>
      </c>
      <c r="E6840" s="42" t="s">
        <v>506</v>
      </c>
      <c r="F6840" s="42" t="s">
        <v>507</v>
      </c>
      <c r="G6840" s="42" t="s">
        <v>11227</v>
      </c>
      <c r="H6840" s="7" t="s">
        <v>30</v>
      </c>
      <c r="I6840" s="42" t="s">
        <v>36</v>
      </c>
      <c r="J6840" s="42" t="s">
        <v>473</v>
      </c>
      <c r="K6840" s="8" t="s">
        <v>25549</v>
      </c>
      <c r="L6840" s="7" t="s">
        <v>11229</v>
      </c>
      <c r="M6840" s="44">
        <v>168.8</v>
      </c>
      <c r="N6840" s="7">
        <v>1</v>
      </c>
      <c r="O6840" s="44">
        <v>168.8</v>
      </c>
      <c r="P6840" s="44">
        <v>73.05</v>
      </c>
      <c r="Q6840" s="44">
        <v>13.71</v>
      </c>
      <c r="R6840" s="44">
        <v>19.41</v>
      </c>
      <c r="S6840" s="44">
        <v>0</v>
      </c>
      <c r="T6840" s="44">
        <v>24.25</v>
      </c>
      <c r="U6840" s="44">
        <v>38.380000000000003</v>
      </c>
      <c r="V6840" s="49" t="s">
        <v>24453</v>
      </c>
      <c r="W6840" s="42" t="s">
        <v>34</v>
      </c>
      <c r="X6840" s="43">
        <v>123734911040</v>
      </c>
      <c r="Y6840" s="43">
        <v>45405311368</v>
      </c>
      <c r="Z6840" s="43" t="s">
        <v>7980</v>
      </c>
      <c r="AA6840" s="37" t="str">
        <f>VLOOKUP(J6840, sku!B:C, 2, FALSE)</f>
        <v>1 Fogareiro 1 Boca + 1 Maçarico 915 + 2 Refis Guepardo</v>
      </c>
      <c r="AB6840" s="37" t="str">
        <f>VLOOKUP(J6840, sku!B:BM, 64, FALSE)</f>
        <v>Importação</v>
      </c>
      <c r="AC6840" s="37" t="str">
        <f>LEFT(pedidos[[#This Row],[SKU]],3)</f>
        <v>1FO</v>
      </c>
      <c r="AD6840" s="37" t="str" cm="1">
        <f t="array" aca="1" ref="AD6840" ca="1">IFERROR(
  INDEX(
    montadora[Montadora],
    MATCH(TRUE,LEFT(J7218,NÚCARACT(montadora[SKU Parcial]))=montadora[SKU Parcial],0)
  ),
  ""
)</f>
        <v/>
      </c>
    </row>
    <row r="6841" spans="1:30" x14ac:dyDescent="0.25">
      <c r="A6841" s="42" t="s">
        <v>25964</v>
      </c>
      <c r="B6841" s="42" t="s">
        <v>36</v>
      </c>
      <c r="C6841" s="42" t="s">
        <v>25965</v>
      </c>
      <c r="D6841" s="42" t="s">
        <v>617</v>
      </c>
      <c r="E6841" s="42" t="s">
        <v>506</v>
      </c>
      <c r="F6841" s="42" t="s">
        <v>507</v>
      </c>
      <c r="G6841" s="42" t="s">
        <v>11227</v>
      </c>
      <c r="H6841" s="7" t="s">
        <v>30</v>
      </c>
      <c r="I6841" s="42" t="s">
        <v>31</v>
      </c>
      <c r="J6841" s="42" t="s">
        <v>473</v>
      </c>
      <c r="K6841" s="8" t="s">
        <v>25539</v>
      </c>
      <c r="L6841" s="7" t="s">
        <v>11229</v>
      </c>
      <c r="M6841" s="44">
        <v>168.8</v>
      </c>
      <c r="N6841" s="7">
        <v>1</v>
      </c>
      <c r="O6841" s="44">
        <v>168.8</v>
      </c>
      <c r="P6841" s="44">
        <v>73.05</v>
      </c>
      <c r="Q6841" s="44">
        <v>13.71</v>
      </c>
      <c r="R6841" s="44">
        <v>19.41</v>
      </c>
      <c r="S6841" s="44">
        <v>0</v>
      </c>
      <c r="T6841" s="44">
        <v>24.25</v>
      </c>
      <c r="U6841" s="44">
        <v>38.380000000000003</v>
      </c>
      <c r="V6841" s="49" t="s">
        <v>24453</v>
      </c>
      <c r="W6841" s="42" t="s">
        <v>34</v>
      </c>
      <c r="X6841" s="43">
        <v>123367253567</v>
      </c>
      <c r="Y6841" s="43">
        <v>45413959416</v>
      </c>
      <c r="Z6841" s="43" t="s">
        <v>7980</v>
      </c>
      <c r="AA6841" s="37" t="str">
        <f>VLOOKUP(J6841, sku!B:C, 2, FALSE)</f>
        <v>1 Fogareiro 1 Boca + 1 Maçarico 915 + 2 Refis Guepardo</v>
      </c>
      <c r="AB6841" s="37" t="str">
        <f>VLOOKUP(J6841, sku!B:BM, 64, FALSE)</f>
        <v>Importação</v>
      </c>
      <c r="AC6841" s="37" t="str">
        <f>LEFT(pedidos[[#This Row],[SKU]],3)</f>
        <v>1FO</v>
      </c>
      <c r="AD6841" s="37" t="str" cm="1">
        <f t="array" aca="1" ref="AD6841" ca="1">IFERROR(
  INDEX(
    montadora[Montadora],
    MATCH(TRUE,LEFT(J7219,NÚCARACT(montadora[SKU Parcial]))=montadora[SKU Parcial],0)
  ),
  ""
)</f>
        <v/>
      </c>
    </row>
    <row r="6842" spans="1:30" x14ac:dyDescent="0.25">
      <c r="A6842" s="42" t="s">
        <v>25966</v>
      </c>
      <c r="B6842" s="42" t="s">
        <v>25967</v>
      </c>
      <c r="C6842" s="42" t="s">
        <v>25968</v>
      </c>
      <c r="D6842" s="42" t="s">
        <v>617</v>
      </c>
      <c r="E6842" s="42" t="s">
        <v>506</v>
      </c>
      <c r="F6842" s="42" t="s">
        <v>507</v>
      </c>
      <c r="G6842" s="42" t="s">
        <v>11227</v>
      </c>
      <c r="H6842" s="7" t="s">
        <v>30</v>
      </c>
      <c r="I6842" s="42" t="s">
        <v>31</v>
      </c>
      <c r="J6842" s="42" t="s">
        <v>473</v>
      </c>
      <c r="K6842" s="8" t="s">
        <v>25535</v>
      </c>
      <c r="L6842" s="7" t="s">
        <v>11229</v>
      </c>
      <c r="M6842" s="44">
        <v>168.8</v>
      </c>
      <c r="N6842" s="7">
        <v>1</v>
      </c>
      <c r="O6842" s="44">
        <v>168.8</v>
      </c>
      <c r="P6842" s="44">
        <v>73.05</v>
      </c>
      <c r="Q6842" s="44">
        <v>13.71</v>
      </c>
      <c r="R6842" s="44">
        <v>19.41</v>
      </c>
      <c r="S6842" s="44">
        <v>0</v>
      </c>
      <c r="T6842" s="44">
        <v>24.25</v>
      </c>
      <c r="U6842" s="44">
        <v>38.380000000000003</v>
      </c>
      <c r="V6842" s="49" t="s">
        <v>24453</v>
      </c>
      <c r="W6842" s="42" t="s">
        <v>34</v>
      </c>
      <c r="X6842" s="43">
        <v>123509226553</v>
      </c>
      <c r="Y6842" s="43">
        <v>45420725406</v>
      </c>
      <c r="Z6842" s="43" t="s">
        <v>7980</v>
      </c>
      <c r="AA6842" s="37" t="str">
        <f>VLOOKUP(J6842, sku!B:C, 2, FALSE)</f>
        <v>1 Fogareiro 1 Boca + 1 Maçarico 915 + 2 Refis Guepardo</v>
      </c>
      <c r="AB6842" s="37" t="str">
        <f>VLOOKUP(J6842, sku!B:BM, 64, FALSE)</f>
        <v>Importação</v>
      </c>
      <c r="AC6842" s="37" t="str">
        <f>LEFT(pedidos[[#This Row],[SKU]],3)</f>
        <v>1FO</v>
      </c>
      <c r="AD6842" s="37" t="str" cm="1">
        <f t="array" aca="1" ref="AD6842" ca="1">IFERROR(
  INDEX(
    montadora[Montadora],
    MATCH(TRUE,LEFT(J7220,NÚCARACT(montadora[SKU Parcial]))=montadora[SKU Parcial],0)
  ),
  ""
)</f>
        <v/>
      </c>
    </row>
    <row r="6843" spans="1:30" x14ac:dyDescent="0.25">
      <c r="A6843" s="42" t="s">
        <v>25969</v>
      </c>
      <c r="B6843" s="42" t="s">
        <v>25970</v>
      </c>
      <c r="C6843" s="42" t="s">
        <v>25971</v>
      </c>
      <c r="D6843" s="42" t="s">
        <v>420</v>
      </c>
      <c r="E6843" s="42" t="s">
        <v>506</v>
      </c>
      <c r="F6843" s="42" t="s">
        <v>507</v>
      </c>
      <c r="G6843" s="42" t="s">
        <v>11227</v>
      </c>
      <c r="H6843" s="7" t="s">
        <v>30</v>
      </c>
      <c r="I6843" s="42" t="s">
        <v>31</v>
      </c>
      <c r="J6843" s="42" t="s">
        <v>473</v>
      </c>
      <c r="K6843" s="8" t="s">
        <v>25555</v>
      </c>
      <c r="L6843" s="7" t="s">
        <v>11229</v>
      </c>
      <c r="M6843" s="44">
        <v>168.8</v>
      </c>
      <c r="N6843" s="7">
        <v>1</v>
      </c>
      <c r="O6843" s="44">
        <v>168.8</v>
      </c>
      <c r="P6843" s="44">
        <v>73.05</v>
      </c>
      <c r="Q6843" s="44">
        <v>13.71</v>
      </c>
      <c r="R6843" s="44">
        <v>19.41</v>
      </c>
      <c r="S6843" s="44">
        <v>0</v>
      </c>
      <c r="T6843" s="44">
        <v>24.25</v>
      </c>
      <c r="U6843" s="44">
        <v>38.380000000000003</v>
      </c>
      <c r="V6843" s="49" t="s">
        <v>24453</v>
      </c>
      <c r="W6843" s="42" t="s">
        <v>34</v>
      </c>
      <c r="X6843" s="43">
        <v>123835777523</v>
      </c>
      <c r="Y6843" s="43">
        <v>45433831053</v>
      </c>
      <c r="Z6843" s="43" t="s">
        <v>7980</v>
      </c>
      <c r="AA6843" s="37" t="str">
        <f>VLOOKUP(J6843, sku!B:C, 2, FALSE)</f>
        <v>1 Fogareiro 1 Boca + 1 Maçarico 915 + 2 Refis Guepardo</v>
      </c>
      <c r="AB6843" s="37" t="str">
        <f>VLOOKUP(J6843, sku!B:BM, 64, FALSE)</f>
        <v>Importação</v>
      </c>
      <c r="AC6843" s="37" t="str">
        <f>LEFT(pedidos[[#This Row],[SKU]],3)</f>
        <v>1FO</v>
      </c>
      <c r="AD6843" s="37" t="str" cm="1">
        <f t="array" aca="1" ref="AD6843" ca="1">IFERROR(
  INDEX(
    montadora[Montadora],
    MATCH(TRUE,LEFT(J7221,NÚCARACT(montadora[SKU Parcial]))=montadora[SKU Parcial],0)
  ),
  ""
)</f>
        <v/>
      </c>
    </row>
    <row r="6844" spans="1:30" x14ac:dyDescent="0.25">
      <c r="A6844" s="42" t="s">
        <v>22802</v>
      </c>
      <c r="B6844" s="42" t="s">
        <v>22803</v>
      </c>
      <c r="C6844" s="42" t="s">
        <v>749</v>
      </c>
      <c r="D6844" s="42" t="s">
        <v>27</v>
      </c>
      <c r="E6844" s="42" t="s">
        <v>2391</v>
      </c>
      <c r="F6844" s="42" t="s">
        <v>2392</v>
      </c>
      <c r="G6844" s="42" t="s">
        <v>11227</v>
      </c>
      <c r="H6844" s="7" t="s">
        <v>30</v>
      </c>
      <c r="I6844" s="42" t="s">
        <v>36</v>
      </c>
      <c r="J6844" s="42" t="s">
        <v>2393</v>
      </c>
      <c r="K6844" s="8" t="s">
        <v>25619</v>
      </c>
      <c r="L6844" s="7" t="s">
        <v>804</v>
      </c>
      <c r="M6844" s="44">
        <v>43.8</v>
      </c>
      <c r="N6844" s="7">
        <v>1</v>
      </c>
      <c r="O6844" s="44">
        <v>43.8</v>
      </c>
      <c r="P6844" s="44">
        <v>18.57</v>
      </c>
      <c r="Q6844" s="44">
        <v>3.56</v>
      </c>
      <c r="R6844" s="44">
        <v>11.76</v>
      </c>
      <c r="S6844" s="44">
        <v>0</v>
      </c>
      <c r="T6844" s="44">
        <v>0</v>
      </c>
      <c r="U6844" s="44">
        <v>9.91</v>
      </c>
      <c r="V6844" s="49" t="s">
        <v>24454</v>
      </c>
      <c r="W6844" s="42" t="s">
        <v>34</v>
      </c>
      <c r="X6844" s="43">
        <v>120245259491</v>
      </c>
      <c r="Y6844" s="43">
        <v>45272391864</v>
      </c>
      <c r="Z6844" s="43" t="s">
        <v>7980</v>
      </c>
      <c r="AA6844" s="37" t="str">
        <f>VLOOKUP(J6844, sku!B:C, 2, FALSE)</f>
        <v>Trava Manete Moto E Bicicleta de Plástico</v>
      </c>
      <c r="AB6844" s="37" t="str">
        <f>VLOOKUP(J6844, sku!B:BM, 64, FALSE)</f>
        <v>Importação</v>
      </c>
      <c r="AC6844" s="37" t="str">
        <f>LEFT(pedidos[[#This Row],[SKU]],3)</f>
        <v>ET0</v>
      </c>
      <c r="AD6844" s="37" t="str" cm="1">
        <f t="array" aca="1" ref="AD6844" ca="1">IFERROR(
  INDEX(
    montadora[Montadora],
    MATCH(TRUE,LEFT(J7222,NÚCARACT(montadora[SKU Parcial]))=montadora[SKU Parcial],0)
  ),
  ""
)</f>
        <v/>
      </c>
    </row>
    <row r="6845" spans="1:30" x14ac:dyDescent="0.25">
      <c r="A6845" s="42" t="s">
        <v>23862</v>
      </c>
      <c r="B6845" s="42" t="s">
        <v>23863</v>
      </c>
      <c r="C6845" s="42" t="s">
        <v>23864</v>
      </c>
      <c r="D6845" s="42" t="s">
        <v>188</v>
      </c>
      <c r="E6845" s="42" t="s">
        <v>2391</v>
      </c>
      <c r="F6845" s="42" t="s">
        <v>2392</v>
      </c>
      <c r="G6845" s="42" t="s">
        <v>11227</v>
      </c>
      <c r="H6845" s="7" t="s">
        <v>30</v>
      </c>
      <c r="I6845" s="42" t="s">
        <v>31</v>
      </c>
      <c r="J6845" s="42" t="s">
        <v>2393</v>
      </c>
      <c r="K6845" s="8" t="s">
        <v>25600</v>
      </c>
      <c r="L6845" s="7" t="s">
        <v>804</v>
      </c>
      <c r="M6845" s="44">
        <v>43.8</v>
      </c>
      <c r="N6845" s="7">
        <v>1</v>
      </c>
      <c r="O6845" s="44">
        <v>43.8</v>
      </c>
      <c r="P6845" s="44">
        <v>18.57</v>
      </c>
      <c r="Q6845" s="44">
        <v>3.56</v>
      </c>
      <c r="R6845" s="44">
        <v>11.76</v>
      </c>
      <c r="S6845" s="44">
        <v>0</v>
      </c>
      <c r="T6845" s="44">
        <v>0</v>
      </c>
      <c r="U6845" s="44">
        <v>9.91</v>
      </c>
      <c r="V6845" s="49" t="s">
        <v>24454</v>
      </c>
      <c r="W6845" s="42" t="s">
        <v>34</v>
      </c>
      <c r="X6845" s="43">
        <v>121860506662</v>
      </c>
      <c r="Y6845" s="43">
        <v>45321221122</v>
      </c>
      <c r="Z6845" s="43" t="s">
        <v>7980</v>
      </c>
      <c r="AA6845" s="37" t="str">
        <f>VLOOKUP(J6845, sku!B:C, 2, FALSE)</f>
        <v>Trava Manete Moto E Bicicleta de Plástico</v>
      </c>
      <c r="AB6845" s="37" t="str">
        <f>VLOOKUP(J6845, sku!B:BM, 64, FALSE)</f>
        <v>Importação</v>
      </c>
      <c r="AC6845" s="37" t="str">
        <f>LEFT(pedidos[[#This Row],[SKU]],3)</f>
        <v>ET0</v>
      </c>
      <c r="AD6845" s="37" t="str" cm="1">
        <f t="array" aca="1" ref="AD6845" ca="1">IFERROR(
  INDEX(
    montadora[Montadora],
    MATCH(TRUE,LEFT(J7223,NÚCARACT(montadora[SKU Parcial]))=montadora[SKU Parcial],0)
  ),
  ""
)</f>
        <v/>
      </c>
    </row>
    <row r="6846" spans="1:30" x14ac:dyDescent="0.25">
      <c r="A6846" s="42" t="s">
        <v>23865</v>
      </c>
      <c r="B6846" s="42" t="s">
        <v>36</v>
      </c>
      <c r="C6846" s="42" t="s">
        <v>23866</v>
      </c>
      <c r="D6846" s="42" t="s">
        <v>358</v>
      </c>
      <c r="E6846" s="42" t="s">
        <v>2391</v>
      </c>
      <c r="F6846" s="42" t="s">
        <v>2392</v>
      </c>
      <c r="G6846" s="42" t="s">
        <v>11227</v>
      </c>
      <c r="H6846" s="7" t="s">
        <v>30</v>
      </c>
      <c r="I6846" s="42" t="s">
        <v>36</v>
      </c>
      <c r="J6846" s="42" t="s">
        <v>2393</v>
      </c>
      <c r="K6846" s="8" t="s">
        <v>25545</v>
      </c>
      <c r="L6846" s="7" t="s">
        <v>804</v>
      </c>
      <c r="M6846" s="44">
        <v>43.8</v>
      </c>
      <c r="N6846" s="7">
        <v>1</v>
      </c>
      <c r="O6846" s="44">
        <v>62.79</v>
      </c>
      <c r="P6846" s="44">
        <v>18.57</v>
      </c>
      <c r="Q6846" s="44">
        <v>3.56</v>
      </c>
      <c r="R6846" s="44">
        <v>11.76</v>
      </c>
      <c r="S6846" s="44">
        <v>18.989999999999998</v>
      </c>
      <c r="T6846" s="44">
        <v>0</v>
      </c>
      <c r="U6846" s="44">
        <v>9.91</v>
      </c>
      <c r="V6846" s="49" t="s">
        <v>24454</v>
      </c>
      <c r="W6846" s="42" t="s">
        <v>34</v>
      </c>
      <c r="X6846" s="43">
        <v>121543617321</v>
      </c>
      <c r="Y6846" s="43">
        <v>45332191294</v>
      </c>
      <c r="Z6846" s="43" t="s">
        <v>7980</v>
      </c>
      <c r="AA6846" s="37" t="str">
        <f>VLOOKUP(J6846, sku!B:C, 2, FALSE)</f>
        <v>Trava Manete Moto E Bicicleta de Plástico</v>
      </c>
      <c r="AB6846" s="37" t="str">
        <f>VLOOKUP(J6846, sku!B:BM, 64, FALSE)</f>
        <v>Importação</v>
      </c>
      <c r="AC6846" s="37" t="str">
        <f>LEFT(pedidos[[#This Row],[SKU]],3)</f>
        <v>ET0</v>
      </c>
      <c r="AD6846" s="37" t="str" cm="1">
        <f t="array" aca="1" ref="AD6846" ca="1">IFERROR(
  INDEX(
    montadora[Montadora],
    MATCH(TRUE,LEFT(J7224,NÚCARACT(montadora[SKU Parcial]))=montadora[SKU Parcial],0)
  ),
  ""
)</f>
        <v/>
      </c>
    </row>
    <row r="6847" spans="1:30" x14ac:dyDescent="0.25">
      <c r="A6847" s="42" t="s">
        <v>24854</v>
      </c>
      <c r="B6847" s="42" t="s">
        <v>24855</v>
      </c>
      <c r="C6847" s="42" t="s">
        <v>4398</v>
      </c>
      <c r="D6847" s="42" t="s">
        <v>188</v>
      </c>
      <c r="E6847" s="42" t="s">
        <v>692</v>
      </c>
      <c r="F6847" s="42" t="s">
        <v>478</v>
      </c>
      <c r="G6847" s="42" t="s">
        <v>11227</v>
      </c>
      <c r="H6847" s="7" t="s">
        <v>30</v>
      </c>
      <c r="I6847" s="42" t="s">
        <v>36</v>
      </c>
      <c r="J6847" s="42" t="s">
        <v>479</v>
      </c>
      <c r="K6847" s="8" t="s">
        <v>25532</v>
      </c>
      <c r="L6847" s="7" t="s">
        <v>11229</v>
      </c>
      <c r="M6847" s="44">
        <v>184.56</v>
      </c>
      <c r="N6847" s="7">
        <v>1</v>
      </c>
      <c r="O6847" s="44">
        <v>184.56</v>
      </c>
      <c r="P6847" s="44">
        <v>82.33</v>
      </c>
      <c r="Q6847" s="44">
        <v>14.99</v>
      </c>
      <c r="R6847" s="44">
        <v>21.22</v>
      </c>
      <c r="S6847" s="44">
        <v>0</v>
      </c>
      <c r="T6847" s="44">
        <v>24.25</v>
      </c>
      <c r="U6847" s="44">
        <v>41.77</v>
      </c>
      <c r="V6847" s="49" t="s">
        <v>24454</v>
      </c>
      <c r="W6847" s="42" t="s">
        <v>34</v>
      </c>
      <c r="X6847" s="43">
        <v>122328281229</v>
      </c>
      <c r="Y6847" s="43">
        <v>45365427776</v>
      </c>
      <c r="Z6847" s="43" t="s">
        <v>7980</v>
      </c>
      <c r="AA6847" s="37" t="str">
        <f>VLOOKUP(J6847, sku!B:C, 2, FALSE)</f>
        <v>1 Fogareiro 1 Boca + 4 Refis Guepardo</v>
      </c>
      <c r="AB6847" s="37" t="str">
        <f>VLOOKUP(J6847, sku!B:BM, 64, FALSE)</f>
        <v>Importação</v>
      </c>
      <c r="AC6847" s="37" t="str">
        <f>LEFT(pedidos[[#This Row],[SKU]],3)</f>
        <v>1FO</v>
      </c>
      <c r="AD6847" s="37" t="str" cm="1">
        <f t="array" aca="1" ref="AD6847" ca="1">IFERROR(
  INDEX(
    montadora[Montadora],
    MATCH(TRUE,LEFT(J7225,NÚCARACT(montadora[SKU Parcial]))=montadora[SKU Parcial],0)
  ),
  ""
)</f>
        <v/>
      </c>
    </row>
    <row r="6848" spans="1:30" x14ac:dyDescent="0.25">
      <c r="A6848" s="42" t="s">
        <v>22804</v>
      </c>
      <c r="B6848" s="42" t="s">
        <v>36</v>
      </c>
      <c r="C6848" s="42" t="s">
        <v>194</v>
      </c>
      <c r="D6848" s="42" t="s">
        <v>319</v>
      </c>
      <c r="E6848" s="42" t="s">
        <v>981</v>
      </c>
      <c r="F6848" s="42" t="s">
        <v>982</v>
      </c>
      <c r="G6848" s="42" t="s">
        <v>11227</v>
      </c>
      <c r="H6848" s="7" t="s">
        <v>30</v>
      </c>
      <c r="I6848" s="42" t="s">
        <v>36</v>
      </c>
      <c r="J6848" s="42" t="s">
        <v>983</v>
      </c>
      <c r="K6848" s="8" t="s">
        <v>25544</v>
      </c>
      <c r="L6848" s="7" t="s">
        <v>11229</v>
      </c>
      <c r="M6848" s="44">
        <v>438.8</v>
      </c>
      <c r="N6848" s="7">
        <v>1</v>
      </c>
      <c r="O6848" s="44">
        <v>438.8</v>
      </c>
      <c r="P6848" s="44">
        <v>228.5</v>
      </c>
      <c r="Q6848" s="44">
        <v>35.630000000000003</v>
      </c>
      <c r="R6848" s="44">
        <v>50.46</v>
      </c>
      <c r="S6848" s="44">
        <v>0</v>
      </c>
      <c r="T6848" s="44">
        <v>24.95</v>
      </c>
      <c r="U6848" s="44">
        <v>99.26</v>
      </c>
      <c r="V6848" s="49" t="s">
        <v>24455</v>
      </c>
      <c r="W6848" s="42" t="s">
        <v>34</v>
      </c>
      <c r="X6848" s="43">
        <v>120181153011</v>
      </c>
      <c r="Y6848" s="43">
        <v>45269771150</v>
      </c>
      <c r="Z6848" s="43" t="s">
        <v>7980</v>
      </c>
      <c r="AA6848" s="37" t="str">
        <f>VLOOKUP(J6848, sku!B:C, 2, FALSE)</f>
        <v>Fogareiro A Gás 2 Boca Portátil Com Maleta 10 Refil Camping</v>
      </c>
      <c r="AB6848" s="37" t="str">
        <f>VLOOKUP(J6848, sku!B:BM, 64, FALSE)</f>
        <v>Importação</v>
      </c>
      <c r="AC6848" s="37" t="str">
        <f>LEFT(pedidos[[#This Row],[SKU]],3)</f>
        <v>1FO</v>
      </c>
      <c r="AD6848" s="37" t="str" cm="1">
        <f t="array" aca="1" ref="AD6848" ca="1">IFERROR(
  INDEX(
    montadora[Montadora],
    MATCH(TRUE,LEFT(J7226,NÚCARACT(montadora[SKU Parcial]))=montadora[SKU Parcial],0)
  ),
  ""
)</f>
        <v/>
      </c>
    </row>
    <row r="6849" spans="1:30" x14ac:dyDescent="0.25">
      <c r="A6849" s="42" t="s">
        <v>22805</v>
      </c>
      <c r="B6849" s="42" t="s">
        <v>22806</v>
      </c>
      <c r="C6849" s="42" t="s">
        <v>22807</v>
      </c>
      <c r="D6849" s="42" t="s">
        <v>191</v>
      </c>
      <c r="E6849" s="42" t="s">
        <v>981</v>
      </c>
      <c r="F6849" s="42" t="s">
        <v>982</v>
      </c>
      <c r="G6849" s="42" t="s">
        <v>11227</v>
      </c>
      <c r="H6849" s="7" t="s">
        <v>30</v>
      </c>
      <c r="I6849" s="42" t="s">
        <v>36</v>
      </c>
      <c r="J6849" s="42" t="s">
        <v>983</v>
      </c>
      <c r="K6849" s="8" t="s">
        <v>25619</v>
      </c>
      <c r="L6849" s="7" t="s">
        <v>11229</v>
      </c>
      <c r="M6849" s="44">
        <v>438.8</v>
      </c>
      <c r="N6849" s="7">
        <v>1</v>
      </c>
      <c r="O6849" s="44">
        <v>438.8</v>
      </c>
      <c r="P6849" s="44">
        <v>228.5</v>
      </c>
      <c r="Q6849" s="44">
        <v>35.630000000000003</v>
      </c>
      <c r="R6849" s="44">
        <v>50.46</v>
      </c>
      <c r="S6849" s="44">
        <v>0</v>
      </c>
      <c r="T6849" s="44">
        <v>24.95</v>
      </c>
      <c r="U6849" s="44">
        <v>99.26</v>
      </c>
      <c r="V6849" s="49" t="s">
        <v>24455</v>
      </c>
      <c r="W6849" s="42" t="s">
        <v>34</v>
      </c>
      <c r="X6849" s="43">
        <v>120819179726</v>
      </c>
      <c r="Y6849" s="43">
        <v>45274431388</v>
      </c>
      <c r="Z6849" s="43" t="s">
        <v>7980</v>
      </c>
      <c r="AA6849" s="37" t="str">
        <f>VLOOKUP(J6849, sku!B:C, 2, FALSE)</f>
        <v>Fogareiro A Gás 2 Boca Portátil Com Maleta 10 Refil Camping</v>
      </c>
      <c r="AB6849" s="37" t="str">
        <f>VLOOKUP(J6849, sku!B:BM, 64, FALSE)</f>
        <v>Importação</v>
      </c>
      <c r="AC6849" s="37" t="str">
        <f>LEFT(pedidos[[#This Row],[SKU]],3)</f>
        <v>1FO</v>
      </c>
      <c r="AD6849" s="37" t="str" cm="1">
        <f t="array" aca="1" ref="AD6849" ca="1">IFERROR(
  INDEX(
    montadora[Montadora],
    MATCH(TRUE,LEFT(J7227,NÚCARACT(montadora[SKU Parcial]))=montadora[SKU Parcial],0)
  ),
  ""
)</f>
        <v/>
      </c>
    </row>
    <row r="6850" spans="1:30" x14ac:dyDescent="0.25">
      <c r="A6850" s="42" t="s">
        <v>22808</v>
      </c>
      <c r="B6850" s="42" t="s">
        <v>36</v>
      </c>
      <c r="C6850" s="42" t="s">
        <v>719</v>
      </c>
      <c r="D6850" s="42" t="s">
        <v>830</v>
      </c>
      <c r="E6850" s="42" t="s">
        <v>981</v>
      </c>
      <c r="F6850" s="42" t="s">
        <v>982</v>
      </c>
      <c r="G6850" s="42" t="s">
        <v>11227</v>
      </c>
      <c r="H6850" s="7" t="s">
        <v>30</v>
      </c>
      <c r="I6850" s="42" t="s">
        <v>36</v>
      </c>
      <c r="J6850" s="42" t="s">
        <v>983</v>
      </c>
      <c r="K6850" s="8" t="s">
        <v>25557</v>
      </c>
      <c r="L6850" s="7" t="s">
        <v>11229</v>
      </c>
      <c r="M6850" s="44">
        <v>438.8</v>
      </c>
      <c r="N6850" s="7">
        <v>1</v>
      </c>
      <c r="O6850" s="44">
        <v>438.8</v>
      </c>
      <c r="P6850" s="44">
        <v>228.5</v>
      </c>
      <c r="Q6850" s="44">
        <v>35.630000000000003</v>
      </c>
      <c r="R6850" s="44">
        <v>50.46</v>
      </c>
      <c r="S6850" s="44">
        <v>0</v>
      </c>
      <c r="T6850" s="44">
        <v>24.95</v>
      </c>
      <c r="U6850" s="44">
        <v>99.26</v>
      </c>
      <c r="V6850" s="49" t="s">
        <v>24455</v>
      </c>
      <c r="W6850" s="42" t="s">
        <v>34</v>
      </c>
      <c r="X6850" s="43">
        <v>120374396879</v>
      </c>
      <c r="Y6850" s="43">
        <v>45277559670</v>
      </c>
      <c r="Z6850" s="43" t="s">
        <v>7980</v>
      </c>
      <c r="AA6850" s="37" t="str">
        <f>VLOOKUP(J6850, sku!B:C, 2, FALSE)</f>
        <v>Fogareiro A Gás 2 Boca Portátil Com Maleta 10 Refil Camping</v>
      </c>
      <c r="AB6850" s="37" t="str">
        <f>VLOOKUP(J6850, sku!B:BM, 64, FALSE)</f>
        <v>Importação</v>
      </c>
      <c r="AC6850" s="37" t="str">
        <f>LEFT(pedidos[[#This Row],[SKU]],3)</f>
        <v>1FO</v>
      </c>
      <c r="AD6850" s="37" t="str" cm="1">
        <f t="array" aca="1" ref="AD6850" ca="1">IFERROR(
  INDEX(
    montadora[Montadora],
    MATCH(TRUE,LEFT(J7228,NÚCARACT(montadora[SKU Parcial]))=montadora[SKU Parcial],0)
  ),
  ""
)</f>
        <v/>
      </c>
    </row>
    <row r="6851" spans="1:30" x14ac:dyDescent="0.25">
      <c r="A6851" s="42" t="s">
        <v>25317</v>
      </c>
      <c r="B6851" s="42" t="s">
        <v>25318</v>
      </c>
      <c r="C6851" s="42" t="s">
        <v>25319</v>
      </c>
      <c r="D6851" s="42" t="s">
        <v>420</v>
      </c>
      <c r="E6851" s="42" t="s">
        <v>981</v>
      </c>
      <c r="F6851" s="42" t="s">
        <v>982</v>
      </c>
      <c r="G6851" s="42" t="s">
        <v>11227</v>
      </c>
      <c r="H6851" s="7" t="s">
        <v>30</v>
      </c>
      <c r="I6851" s="42" t="s">
        <v>36</v>
      </c>
      <c r="J6851" s="42" t="s">
        <v>983</v>
      </c>
      <c r="K6851" s="8" t="s">
        <v>25101</v>
      </c>
      <c r="L6851" s="7" t="s">
        <v>11229</v>
      </c>
      <c r="M6851" s="44">
        <v>438.8</v>
      </c>
      <c r="N6851" s="7">
        <v>1</v>
      </c>
      <c r="O6851" s="44">
        <v>438.8</v>
      </c>
      <c r="P6851" s="44">
        <v>228.5</v>
      </c>
      <c r="Q6851" s="44">
        <v>35.630000000000003</v>
      </c>
      <c r="R6851" s="44">
        <v>50.46</v>
      </c>
      <c r="S6851" s="44">
        <v>0</v>
      </c>
      <c r="T6851" s="44">
        <v>24.95</v>
      </c>
      <c r="U6851" s="44">
        <v>99.26</v>
      </c>
      <c r="V6851" s="49" t="s">
        <v>24455</v>
      </c>
      <c r="W6851" s="42" t="s">
        <v>34</v>
      </c>
      <c r="X6851" s="43">
        <v>122737397461</v>
      </c>
      <c r="Y6851" s="43">
        <v>45384823589</v>
      </c>
      <c r="Z6851" s="43" t="s">
        <v>7980</v>
      </c>
      <c r="AA6851" s="37" t="str">
        <f>VLOOKUP(J6851, sku!B:C, 2, FALSE)</f>
        <v>Fogareiro A Gás 2 Boca Portátil Com Maleta 10 Refil Camping</v>
      </c>
      <c r="AB6851" s="37" t="str">
        <f>VLOOKUP(J6851, sku!B:BM, 64, FALSE)</f>
        <v>Importação</v>
      </c>
      <c r="AC6851" s="37" t="str">
        <f>LEFT(pedidos[[#This Row],[SKU]],3)</f>
        <v>1FO</v>
      </c>
      <c r="AD6851" s="37" t="str" cm="1">
        <f t="array" aca="1" ref="AD6851" ca="1">IFERROR(
  INDEX(
    montadora[Montadora],
    MATCH(TRUE,LEFT(J7229,NÚCARACT(montadora[SKU Parcial]))=montadora[SKU Parcial],0)
  ),
  ""
)</f>
        <v/>
      </c>
    </row>
    <row r="6852" spans="1:30" x14ac:dyDescent="0.25">
      <c r="A6852" s="42" t="s">
        <v>22809</v>
      </c>
      <c r="B6852" s="42" t="s">
        <v>22810</v>
      </c>
      <c r="C6852" s="42" t="s">
        <v>261</v>
      </c>
      <c r="D6852" s="42" t="s">
        <v>617</v>
      </c>
      <c r="E6852" s="42" t="s">
        <v>1607</v>
      </c>
      <c r="F6852" s="42" t="s">
        <v>1608</v>
      </c>
      <c r="G6852" s="42" t="s">
        <v>11227</v>
      </c>
      <c r="H6852" s="7" t="s">
        <v>30</v>
      </c>
      <c r="I6852" s="42" t="s">
        <v>36</v>
      </c>
      <c r="J6852" s="42" t="s">
        <v>290</v>
      </c>
      <c r="K6852" s="8" t="s">
        <v>25601</v>
      </c>
      <c r="L6852" s="7" t="s">
        <v>11229</v>
      </c>
      <c r="M6852" s="44">
        <v>38.799999999999997</v>
      </c>
      <c r="N6852" s="7">
        <v>1</v>
      </c>
      <c r="O6852" s="44">
        <v>38.799999999999997</v>
      </c>
      <c r="P6852" s="44">
        <v>15.8</v>
      </c>
      <c r="Q6852" s="44">
        <v>3.15</v>
      </c>
      <c r="R6852" s="44">
        <v>11.16</v>
      </c>
      <c r="S6852" s="44">
        <v>0</v>
      </c>
      <c r="T6852" s="44">
        <v>0</v>
      </c>
      <c r="U6852" s="44">
        <v>8.69</v>
      </c>
      <c r="V6852" s="49" t="s">
        <v>24456</v>
      </c>
      <c r="W6852" s="42" t="s">
        <v>34</v>
      </c>
      <c r="X6852" s="43">
        <v>121353702722</v>
      </c>
      <c r="Y6852" s="43">
        <v>45299834704</v>
      </c>
      <c r="Z6852" s="43" t="s">
        <v>7980</v>
      </c>
      <c r="AA6852" s="37" t="str">
        <f>VLOOKUP(J6852, sku!B:C, 2, FALSE)</f>
        <v>Par De Trava Do Quebra Vento Preto (23Cm)</v>
      </c>
      <c r="AB6852" s="37" t="str">
        <f>VLOOKUP(J6852, sku!B:BM, 64, FALSE)</f>
        <v>Revenda</v>
      </c>
      <c r="AC6852" s="37" t="str">
        <f>LEFT(pedidos[[#This Row],[SKU]],3)</f>
        <v>Q-9</v>
      </c>
      <c r="AD6852" s="37" t="str" cm="1">
        <f t="array" aca="1" ref="AD6852" ca="1">IFERROR(
  INDEX(
    montadora[Montadora],
    MATCH(TRUE,LEFT(J7230,NÚCARACT(montadora[SKU Parcial]))=montadora[SKU Parcial],0)
  ),
  ""
)</f>
        <v/>
      </c>
    </row>
    <row r="6853" spans="1:30" x14ac:dyDescent="0.25">
      <c r="A6853" s="42" t="s">
        <v>23867</v>
      </c>
      <c r="B6853" s="42" t="s">
        <v>23868</v>
      </c>
      <c r="C6853" s="42" t="s">
        <v>23869</v>
      </c>
      <c r="D6853" s="42" t="s">
        <v>27</v>
      </c>
      <c r="E6853" s="42" t="s">
        <v>1607</v>
      </c>
      <c r="F6853" s="42" t="s">
        <v>1608</v>
      </c>
      <c r="G6853" s="42" t="s">
        <v>11227</v>
      </c>
      <c r="H6853" s="7" t="s">
        <v>30</v>
      </c>
      <c r="I6853" s="42" t="s">
        <v>36</v>
      </c>
      <c r="J6853" s="42" t="s">
        <v>290</v>
      </c>
      <c r="K6853" s="8" t="s">
        <v>25559</v>
      </c>
      <c r="L6853" s="7" t="s">
        <v>11229</v>
      </c>
      <c r="M6853" s="44">
        <v>38.799999999999997</v>
      </c>
      <c r="N6853" s="7">
        <v>1</v>
      </c>
      <c r="O6853" s="44">
        <v>38.799999999999997</v>
      </c>
      <c r="P6853" s="44">
        <v>15.8</v>
      </c>
      <c r="Q6853" s="44">
        <v>3.15</v>
      </c>
      <c r="R6853" s="44">
        <v>11.16</v>
      </c>
      <c r="S6853" s="44">
        <v>0</v>
      </c>
      <c r="T6853" s="44">
        <v>0</v>
      </c>
      <c r="U6853" s="44">
        <v>8.69</v>
      </c>
      <c r="V6853" s="49" t="s">
        <v>24456</v>
      </c>
      <c r="W6853" s="42" t="s">
        <v>34</v>
      </c>
      <c r="X6853" s="43">
        <v>122520538698</v>
      </c>
      <c r="Y6853" s="43">
        <v>45350261576</v>
      </c>
      <c r="Z6853" s="43" t="s">
        <v>7980</v>
      </c>
      <c r="AA6853" s="37" t="str">
        <f>VLOOKUP(J6853, sku!B:C, 2, FALSE)</f>
        <v>Par De Trava Do Quebra Vento Preto (23Cm)</v>
      </c>
      <c r="AB6853" s="37" t="str">
        <f>VLOOKUP(J6853, sku!B:BM, 64, FALSE)</f>
        <v>Revenda</v>
      </c>
      <c r="AC6853" s="37" t="str">
        <f>LEFT(pedidos[[#This Row],[SKU]],3)</f>
        <v>Q-9</v>
      </c>
      <c r="AD6853" s="37" t="str" cm="1">
        <f t="array" aca="1" ref="AD6853" ca="1">IFERROR(
  INDEX(
    montadora[Montadora],
    MATCH(TRUE,LEFT(J7231,NÚCARACT(montadora[SKU Parcial]))=montadora[SKU Parcial],0)
  ),
  ""
)</f>
        <v/>
      </c>
    </row>
    <row r="6854" spans="1:30" x14ac:dyDescent="0.25">
      <c r="A6854" s="42" t="s">
        <v>24856</v>
      </c>
      <c r="B6854" s="42" t="s">
        <v>24857</v>
      </c>
      <c r="C6854" s="42" t="s">
        <v>24858</v>
      </c>
      <c r="D6854" s="42" t="s">
        <v>358</v>
      </c>
      <c r="E6854" s="42" t="s">
        <v>1607</v>
      </c>
      <c r="F6854" s="42" t="s">
        <v>1608</v>
      </c>
      <c r="G6854" s="42" t="s">
        <v>11227</v>
      </c>
      <c r="H6854" s="7" t="s">
        <v>30</v>
      </c>
      <c r="I6854" s="42" t="s">
        <v>36</v>
      </c>
      <c r="J6854" s="42" t="s">
        <v>290</v>
      </c>
      <c r="K6854" s="8" t="s">
        <v>25593</v>
      </c>
      <c r="L6854" s="7" t="s">
        <v>11229</v>
      </c>
      <c r="M6854" s="44">
        <v>38.799999999999997</v>
      </c>
      <c r="N6854" s="7">
        <v>1</v>
      </c>
      <c r="O6854" s="44">
        <v>38.799999999999997</v>
      </c>
      <c r="P6854" s="44">
        <v>15.8</v>
      </c>
      <c r="Q6854" s="44">
        <v>3.15</v>
      </c>
      <c r="R6854" s="44">
        <v>11.16</v>
      </c>
      <c r="S6854" s="44">
        <v>0</v>
      </c>
      <c r="T6854" s="44">
        <v>0</v>
      </c>
      <c r="U6854" s="44">
        <v>8.69</v>
      </c>
      <c r="V6854" s="49" t="s">
        <v>24456</v>
      </c>
      <c r="W6854" s="42" t="s">
        <v>34</v>
      </c>
      <c r="X6854" s="43">
        <v>122883827426</v>
      </c>
      <c r="Y6854" s="43">
        <v>45366291344</v>
      </c>
      <c r="Z6854" s="43" t="s">
        <v>7980</v>
      </c>
      <c r="AA6854" s="37" t="str">
        <f>VLOOKUP(J6854, sku!B:C, 2, FALSE)</f>
        <v>Par De Trava Do Quebra Vento Preto (23Cm)</v>
      </c>
      <c r="AB6854" s="37" t="str">
        <f>VLOOKUP(J6854, sku!B:BM, 64, FALSE)</f>
        <v>Revenda</v>
      </c>
      <c r="AC6854" s="37" t="str">
        <f>LEFT(pedidos[[#This Row],[SKU]],3)</f>
        <v>Q-9</v>
      </c>
      <c r="AD6854" s="37" t="str" cm="1">
        <f t="array" aca="1" ref="AD6854" ca="1">IFERROR(
  INDEX(
    montadora[Montadora],
    MATCH(TRUE,LEFT(J7232,NÚCARACT(montadora[SKU Parcial]))=montadora[SKU Parcial],0)
  ),
  ""
)</f>
        <v/>
      </c>
    </row>
    <row r="6855" spans="1:30" x14ac:dyDescent="0.25">
      <c r="A6855" s="42" t="s">
        <v>24859</v>
      </c>
      <c r="B6855" s="42" t="s">
        <v>36</v>
      </c>
      <c r="C6855" s="42" t="s">
        <v>5585</v>
      </c>
      <c r="D6855" s="42" t="s">
        <v>27</v>
      </c>
      <c r="E6855" s="42" t="s">
        <v>1607</v>
      </c>
      <c r="F6855" s="42" t="s">
        <v>1608</v>
      </c>
      <c r="G6855" s="42" t="s">
        <v>11227</v>
      </c>
      <c r="H6855" s="7" t="s">
        <v>30</v>
      </c>
      <c r="I6855" s="42" t="s">
        <v>36</v>
      </c>
      <c r="J6855" s="42" t="s">
        <v>290</v>
      </c>
      <c r="K6855" s="8" t="s">
        <v>25593</v>
      </c>
      <c r="L6855" s="7" t="s">
        <v>11229</v>
      </c>
      <c r="M6855" s="44">
        <v>38.799999999999997</v>
      </c>
      <c r="N6855" s="7">
        <v>1</v>
      </c>
      <c r="O6855" s="44">
        <v>44.79</v>
      </c>
      <c r="P6855" s="44">
        <v>15.8</v>
      </c>
      <c r="Q6855" s="44">
        <v>3.15</v>
      </c>
      <c r="R6855" s="44">
        <v>11.16</v>
      </c>
      <c r="S6855" s="44">
        <v>5.99</v>
      </c>
      <c r="T6855" s="44">
        <v>0</v>
      </c>
      <c r="U6855" s="44">
        <v>8.69</v>
      </c>
      <c r="V6855" s="49" t="s">
        <v>24456</v>
      </c>
      <c r="W6855" s="42" t="s">
        <v>34</v>
      </c>
      <c r="X6855" s="43">
        <v>122942581196</v>
      </c>
      <c r="Y6855" s="43">
        <v>45369414373</v>
      </c>
      <c r="Z6855" s="43" t="s">
        <v>7980</v>
      </c>
      <c r="AA6855" s="37" t="str">
        <f>VLOOKUP(J6855, sku!B:C, 2, FALSE)</f>
        <v>Par De Trava Do Quebra Vento Preto (23Cm)</v>
      </c>
      <c r="AB6855" s="37" t="str">
        <f>VLOOKUP(J6855, sku!B:BM, 64, FALSE)</f>
        <v>Revenda</v>
      </c>
      <c r="AC6855" s="37" t="str">
        <f>LEFT(pedidos[[#This Row],[SKU]],3)</f>
        <v>Q-9</v>
      </c>
      <c r="AD6855" s="37" t="str" cm="1">
        <f t="array" aca="1" ref="AD6855" ca="1">IFERROR(
  INDEX(
    montadora[Montadora],
    MATCH(TRUE,LEFT(J7233,NÚCARACT(montadora[SKU Parcial]))=montadora[SKU Parcial],0)
  ),
  ""
)</f>
        <v/>
      </c>
    </row>
    <row r="6856" spans="1:30" x14ac:dyDescent="0.25">
      <c r="A6856" s="42" t="s">
        <v>24860</v>
      </c>
      <c r="B6856" s="42" t="s">
        <v>36</v>
      </c>
      <c r="C6856" s="42" t="s">
        <v>22445</v>
      </c>
      <c r="D6856" s="42" t="s">
        <v>27</v>
      </c>
      <c r="E6856" s="42" t="s">
        <v>1607</v>
      </c>
      <c r="F6856" s="42" t="s">
        <v>1608</v>
      </c>
      <c r="G6856" s="42" t="s">
        <v>11227</v>
      </c>
      <c r="H6856" s="7" t="s">
        <v>30</v>
      </c>
      <c r="I6856" s="42" t="s">
        <v>36</v>
      </c>
      <c r="J6856" s="42" t="s">
        <v>290</v>
      </c>
      <c r="K6856" s="8" t="s">
        <v>25096</v>
      </c>
      <c r="L6856" s="7" t="s">
        <v>11229</v>
      </c>
      <c r="M6856" s="44">
        <v>38.799999999999997</v>
      </c>
      <c r="N6856" s="7">
        <v>1</v>
      </c>
      <c r="O6856" s="44">
        <v>38.799999999999997</v>
      </c>
      <c r="P6856" s="44">
        <v>15.8</v>
      </c>
      <c r="Q6856" s="44">
        <v>3.15</v>
      </c>
      <c r="R6856" s="44">
        <v>11.16</v>
      </c>
      <c r="S6856" s="44">
        <v>0</v>
      </c>
      <c r="T6856" s="44">
        <v>0</v>
      </c>
      <c r="U6856" s="44">
        <v>8.69</v>
      </c>
      <c r="V6856" s="49" t="s">
        <v>24456</v>
      </c>
      <c r="W6856" s="42" t="s">
        <v>34</v>
      </c>
      <c r="X6856" s="43">
        <v>123047242010</v>
      </c>
      <c r="Y6856" s="43">
        <v>45374691004</v>
      </c>
      <c r="Z6856" s="43" t="s">
        <v>7980</v>
      </c>
      <c r="AA6856" s="37" t="str">
        <f>VLOOKUP(J6856, sku!B:C, 2, FALSE)</f>
        <v>Par De Trava Do Quebra Vento Preto (23Cm)</v>
      </c>
      <c r="AB6856" s="37" t="str">
        <f>VLOOKUP(J6856, sku!B:BM, 64, FALSE)</f>
        <v>Revenda</v>
      </c>
      <c r="AC6856" s="37" t="str">
        <f>LEFT(pedidos[[#This Row],[SKU]],3)</f>
        <v>Q-9</v>
      </c>
      <c r="AD6856" s="37" t="str" cm="1">
        <f t="array" aca="1" ref="AD6856" ca="1">IFERROR(
  INDEX(
    montadora[Montadora],
    MATCH(TRUE,LEFT(J7234,NÚCARACT(montadora[SKU Parcial]))=montadora[SKU Parcial],0)
  ),
  ""
)</f>
        <v/>
      </c>
    </row>
    <row r="6857" spans="1:30" x14ac:dyDescent="0.25">
      <c r="A6857" s="42" t="s">
        <v>25320</v>
      </c>
      <c r="B6857" s="42" t="s">
        <v>36</v>
      </c>
      <c r="C6857" s="42" t="s">
        <v>278</v>
      </c>
      <c r="D6857" s="42" t="s">
        <v>420</v>
      </c>
      <c r="E6857" s="42" t="s">
        <v>1607</v>
      </c>
      <c r="F6857" s="42" t="s">
        <v>1608</v>
      </c>
      <c r="G6857" s="42" t="s">
        <v>11227</v>
      </c>
      <c r="H6857" s="7" t="s">
        <v>30</v>
      </c>
      <c r="I6857" s="42" t="s">
        <v>36</v>
      </c>
      <c r="J6857" s="42" t="s">
        <v>290</v>
      </c>
      <c r="K6857" s="8" t="s">
        <v>25101</v>
      </c>
      <c r="L6857" s="7" t="s">
        <v>11229</v>
      </c>
      <c r="M6857" s="44">
        <v>38.799999999999997</v>
      </c>
      <c r="N6857" s="7">
        <v>1</v>
      </c>
      <c r="O6857" s="44">
        <v>44.79</v>
      </c>
      <c r="P6857" s="44">
        <v>15.8</v>
      </c>
      <c r="Q6857" s="44">
        <v>3.15</v>
      </c>
      <c r="R6857" s="44">
        <v>11.16</v>
      </c>
      <c r="S6857" s="44">
        <v>5.99</v>
      </c>
      <c r="T6857" s="44">
        <v>0</v>
      </c>
      <c r="U6857" s="44">
        <v>8.69</v>
      </c>
      <c r="V6857" s="49" t="s">
        <v>24456</v>
      </c>
      <c r="W6857" s="42" t="s">
        <v>34</v>
      </c>
      <c r="X6857" s="43">
        <v>123353426112</v>
      </c>
      <c r="Y6857" s="43">
        <v>45388483252</v>
      </c>
      <c r="Z6857" s="43" t="s">
        <v>7980</v>
      </c>
      <c r="AA6857" s="37" t="str">
        <f>VLOOKUP(J6857, sku!B:C, 2, FALSE)</f>
        <v>Par De Trava Do Quebra Vento Preto (23Cm)</v>
      </c>
      <c r="AB6857" s="37" t="str">
        <f>VLOOKUP(J6857, sku!B:BM, 64, FALSE)</f>
        <v>Revenda</v>
      </c>
      <c r="AC6857" s="37" t="str">
        <f>LEFT(pedidos[[#This Row],[SKU]],3)</f>
        <v>Q-9</v>
      </c>
      <c r="AD6857" s="37" t="str" cm="1">
        <f t="array" aca="1" ref="AD6857" ca="1">IFERROR(
  INDEX(
    montadora[Montadora],
    MATCH(TRUE,LEFT(J7235,NÚCARACT(montadora[SKU Parcial]))=montadora[SKU Parcial],0)
  ),
  ""
)</f>
        <v/>
      </c>
    </row>
    <row r="6858" spans="1:30" x14ac:dyDescent="0.25">
      <c r="A6858" s="42" t="s">
        <v>25321</v>
      </c>
      <c r="B6858" s="42" t="s">
        <v>36</v>
      </c>
      <c r="C6858" s="42" t="s">
        <v>25322</v>
      </c>
      <c r="D6858" s="42" t="s">
        <v>45</v>
      </c>
      <c r="E6858" s="42" t="s">
        <v>1607</v>
      </c>
      <c r="F6858" s="42" t="s">
        <v>1608</v>
      </c>
      <c r="G6858" s="42" t="s">
        <v>11227</v>
      </c>
      <c r="H6858" s="7" t="s">
        <v>30</v>
      </c>
      <c r="I6858" s="42" t="s">
        <v>36</v>
      </c>
      <c r="J6858" s="42" t="s">
        <v>290</v>
      </c>
      <c r="K6858" s="8" t="s">
        <v>25106</v>
      </c>
      <c r="L6858" s="7" t="s">
        <v>11229</v>
      </c>
      <c r="M6858" s="44">
        <v>38.799999999999997</v>
      </c>
      <c r="N6858" s="7">
        <v>1</v>
      </c>
      <c r="O6858" s="44">
        <v>38.799999999999997</v>
      </c>
      <c r="P6858" s="44">
        <v>15.8</v>
      </c>
      <c r="Q6858" s="44">
        <v>3.15</v>
      </c>
      <c r="R6858" s="44">
        <v>11.16</v>
      </c>
      <c r="S6858" s="44">
        <v>0</v>
      </c>
      <c r="T6858" s="44">
        <v>0</v>
      </c>
      <c r="U6858" s="44">
        <v>8.69</v>
      </c>
      <c r="V6858" s="49" t="s">
        <v>24456</v>
      </c>
      <c r="W6858" s="42" t="s">
        <v>34</v>
      </c>
      <c r="X6858" s="43">
        <v>122857508079</v>
      </c>
      <c r="Y6858" s="43">
        <v>45390192866</v>
      </c>
      <c r="Z6858" s="43" t="s">
        <v>7980</v>
      </c>
      <c r="AA6858" s="37" t="str">
        <f>VLOOKUP(J6858, sku!B:C, 2, FALSE)</f>
        <v>Par De Trava Do Quebra Vento Preto (23Cm)</v>
      </c>
      <c r="AB6858" s="37" t="str">
        <f>VLOOKUP(J6858, sku!B:BM, 64, FALSE)</f>
        <v>Revenda</v>
      </c>
      <c r="AC6858" s="37" t="str">
        <f>LEFT(pedidos[[#This Row],[SKU]],3)</f>
        <v>Q-9</v>
      </c>
      <c r="AD6858" s="37" t="str" cm="1">
        <f t="array" aca="1" ref="AD6858" ca="1">IFERROR(
  INDEX(
    montadora[Montadora],
    MATCH(TRUE,LEFT(J7236,NÚCARACT(montadora[SKU Parcial]))=montadora[SKU Parcial],0)
  ),
  ""
)</f>
        <v/>
      </c>
    </row>
    <row r="6859" spans="1:30" x14ac:dyDescent="0.25">
      <c r="A6859" s="42" t="s">
        <v>25972</v>
      </c>
      <c r="B6859" s="42" t="s">
        <v>25973</v>
      </c>
      <c r="C6859" s="42" t="s">
        <v>25974</v>
      </c>
      <c r="D6859" s="42" t="s">
        <v>27</v>
      </c>
      <c r="E6859" s="42" t="s">
        <v>1607</v>
      </c>
      <c r="F6859" s="42" t="s">
        <v>1608</v>
      </c>
      <c r="G6859" s="42" t="s">
        <v>11227</v>
      </c>
      <c r="H6859" s="7" t="s">
        <v>30</v>
      </c>
      <c r="I6859" s="42" t="s">
        <v>36</v>
      </c>
      <c r="J6859" s="42" t="s">
        <v>290</v>
      </c>
      <c r="K6859" s="8" t="s">
        <v>25561</v>
      </c>
      <c r="L6859" s="7" t="s">
        <v>11229</v>
      </c>
      <c r="M6859" s="44">
        <v>38.799999999999997</v>
      </c>
      <c r="N6859" s="7">
        <v>1</v>
      </c>
      <c r="O6859" s="44">
        <v>38.799999999999997</v>
      </c>
      <c r="P6859" s="44">
        <v>15.8</v>
      </c>
      <c r="Q6859" s="44">
        <v>3.15</v>
      </c>
      <c r="R6859" s="44">
        <v>11.16</v>
      </c>
      <c r="S6859" s="44">
        <v>0</v>
      </c>
      <c r="T6859" s="44">
        <v>0</v>
      </c>
      <c r="U6859" s="44">
        <v>8.69</v>
      </c>
      <c r="V6859" s="49" t="s">
        <v>24456</v>
      </c>
      <c r="W6859" s="42" t="s">
        <v>34</v>
      </c>
      <c r="X6859" s="43">
        <v>123636126877</v>
      </c>
      <c r="Y6859" s="43">
        <v>45425687233</v>
      </c>
      <c r="Z6859" s="43" t="s">
        <v>7980</v>
      </c>
      <c r="AA6859" s="37" t="str">
        <f>VLOOKUP(J6859, sku!B:C, 2, FALSE)</f>
        <v>Par De Trava Do Quebra Vento Preto (23Cm)</v>
      </c>
      <c r="AB6859" s="37" t="str">
        <f>VLOOKUP(J6859, sku!B:BM, 64, FALSE)</f>
        <v>Revenda</v>
      </c>
      <c r="AC6859" s="37" t="str">
        <f>LEFT(pedidos[[#This Row],[SKU]],3)</f>
        <v>Q-9</v>
      </c>
      <c r="AD6859" s="37" t="str" cm="1">
        <f t="array" aca="1" ref="AD6859" ca="1">IFERROR(
  INDEX(
    montadora[Montadora],
    MATCH(TRUE,LEFT(J7237,NÚCARACT(montadora[SKU Parcial]))=montadora[SKU Parcial],0)
  ),
  ""
)</f>
        <v/>
      </c>
    </row>
    <row r="6860" spans="1:30" x14ac:dyDescent="0.25">
      <c r="A6860" s="42" t="s">
        <v>22811</v>
      </c>
      <c r="B6860" s="42" t="s">
        <v>22812</v>
      </c>
      <c r="C6860" s="42" t="s">
        <v>829</v>
      </c>
      <c r="D6860" s="42" t="s">
        <v>319</v>
      </c>
      <c r="E6860" s="42" t="s">
        <v>5185</v>
      </c>
      <c r="F6860" s="42" t="s">
        <v>2594</v>
      </c>
      <c r="G6860" s="42" t="s">
        <v>11227</v>
      </c>
      <c r="H6860" s="7" t="s">
        <v>47</v>
      </c>
      <c r="I6860" s="42" t="s">
        <v>36</v>
      </c>
      <c r="J6860" s="42" t="s">
        <v>2595</v>
      </c>
      <c r="K6860" s="8" t="s">
        <v>25675</v>
      </c>
      <c r="L6860" s="7" t="s">
        <v>11229</v>
      </c>
      <c r="M6860" s="44">
        <v>77.8</v>
      </c>
      <c r="N6860" s="7">
        <v>1</v>
      </c>
      <c r="O6860" s="44">
        <v>77.8</v>
      </c>
      <c r="P6860" s="44">
        <v>34.17</v>
      </c>
      <c r="Q6860" s="44">
        <v>6.32</v>
      </c>
      <c r="R6860" s="44">
        <v>19.98</v>
      </c>
      <c r="S6860" s="44">
        <v>0</v>
      </c>
      <c r="T6860" s="44">
        <v>0</v>
      </c>
      <c r="U6860" s="44">
        <v>17.329999999999998</v>
      </c>
      <c r="V6860" s="49" t="s">
        <v>24861</v>
      </c>
      <c r="W6860" s="42" t="s">
        <v>89</v>
      </c>
      <c r="X6860" s="43">
        <v>121241334567</v>
      </c>
      <c r="Y6860" s="43">
        <v>45317007752</v>
      </c>
      <c r="Z6860" s="43" t="s">
        <v>7980</v>
      </c>
      <c r="AA6860" s="37" t="str">
        <f>VLOOKUP(J6860, sku!B:C, 2, FALSE)</f>
        <v>Kit Maçarico Culinário Cozinha + 3 Gás Refil Ntk</v>
      </c>
      <c r="AB6860" s="37" t="str">
        <f>VLOOKUP(J6860, sku!B:BM, 64, FALSE)</f>
        <v>Importação</v>
      </c>
      <c r="AC6860" s="37" t="str">
        <f>LEFT(pedidos[[#This Row],[SKU]],3)</f>
        <v>1MA</v>
      </c>
      <c r="AD6860" s="37" t="str" cm="1">
        <f t="array" aca="1" ref="AD6860" ca="1">IFERROR(
  INDEX(
    montadora[Montadora],
    MATCH(TRUE,LEFT(J7238,NÚCARACT(montadora[SKU Parcial]))=montadora[SKU Parcial],0)
  ),
  ""
)</f>
        <v/>
      </c>
    </row>
    <row r="6861" spans="1:30" x14ac:dyDescent="0.25">
      <c r="A6861" s="42" t="s">
        <v>23870</v>
      </c>
      <c r="B6861" s="42" t="s">
        <v>23871</v>
      </c>
      <c r="C6861" s="42" t="s">
        <v>23872</v>
      </c>
      <c r="D6861" s="42" t="s">
        <v>534</v>
      </c>
      <c r="E6861" s="42" t="s">
        <v>5185</v>
      </c>
      <c r="F6861" s="42" t="s">
        <v>2594</v>
      </c>
      <c r="G6861" s="42" t="s">
        <v>11227</v>
      </c>
      <c r="H6861" s="7" t="s">
        <v>47</v>
      </c>
      <c r="I6861" s="42" t="s">
        <v>36</v>
      </c>
      <c r="J6861" s="42" t="s">
        <v>2595</v>
      </c>
      <c r="K6861" s="8" t="s">
        <v>25556</v>
      </c>
      <c r="L6861" s="7" t="s">
        <v>11229</v>
      </c>
      <c r="M6861" s="44">
        <v>77.8</v>
      </c>
      <c r="N6861" s="7">
        <v>1</v>
      </c>
      <c r="O6861" s="44">
        <v>77.8</v>
      </c>
      <c r="P6861" s="44">
        <v>34.17</v>
      </c>
      <c r="Q6861" s="44">
        <v>6.32</v>
      </c>
      <c r="R6861" s="44">
        <v>19.98</v>
      </c>
      <c r="S6861" s="44">
        <v>0</v>
      </c>
      <c r="T6861" s="44">
        <v>0</v>
      </c>
      <c r="U6861" s="44">
        <v>17.329999999999998</v>
      </c>
      <c r="V6861" s="49" t="s">
        <v>24861</v>
      </c>
      <c r="W6861" s="42" t="s">
        <v>34</v>
      </c>
      <c r="X6861" s="43">
        <v>121598594233</v>
      </c>
      <c r="Y6861" s="43">
        <v>45334710160</v>
      </c>
      <c r="Z6861" s="43" t="s">
        <v>7980</v>
      </c>
      <c r="AA6861" s="37" t="str">
        <f>VLOOKUP(J6861, sku!B:C, 2, FALSE)</f>
        <v>Kit Maçarico Culinário Cozinha + 3 Gás Refil Ntk</v>
      </c>
      <c r="AB6861" s="37" t="str">
        <f>VLOOKUP(J6861, sku!B:BM, 64, FALSE)</f>
        <v>Importação</v>
      </c>
      <c r="AC6861" s="37" t="str">
        <f>LEFT(pedidos[[#This Row],[SKU]],3)</f>
        <v>1MA</v>
      </c>
      <c r="AD6861" s="37" t="str" cm="1">
        <f t="array" aca="1" ref="AD6861" ca="1">IFERROR(
  INDEX(
    montadora[Montadora],
    MATCH(TRUE,LEFT(J7239,NÚCARACT(montadora[SKU Parcial]))=montadora[SKU Parcial],0)
  ),
  ""
)</f>
        <v/>
      </c>
    </row>
    <row r="6862" spans="1:30" x14ac:dyDescent="0.25">
      <c r="A6862" s="42" t="s">
        <v>25975</v>
      </c>
      <c r="B6862" s="42" t="s">
        <v>25976</v>
      </c>
      <c r="C6862" s="42" t="s">
        <v>25977</v>
      </c>
      <c r="D6862" s="42" t="s">
        <v>709</v>
      </c>
      <c r="E6862" s="42" t="s">
        <v>2703</v>
      </c>
      <c r="F6862" s="42" t="s">
        <v>2030</v>
      </c>
      <c r="G6862" s="42" t="s">
        <v>11227</v>
      </c>
      <c r="H6862" s="7" t="s">
        <v>47</v>
      </c>
      <c r="I6862" s="42" t="s">
        <v>36</v>
      </c>
      <c r="J6862" s="42" t="s">
        <v>2031</v>
      </c>
      <c r="K6862" s="8" t="s">
        <v>25535</v>
      </c>
      <c r="L6862" s="7" t="s">
        <v>804</v>
      </c>
      <c r="M6862" s="44">
        <v>318.8</v>
      </c>
      <c r="N6862" s="7">
        <v>1</v>
      </c>
      <c r="O6862" s="44">
        <v>318.8</v>
      </c>
      <c r="P6862" s="44">
        <v>141.6</v>
      </c>
      <c r="Q6862" s="44">
        <v>25.89</v>
      </c>
      <c r="R6862" s="44">
        <v>52.6</v>
      </c>
      <c r="S6862" s="44">
        <v>0</v>
      </c>
      <c r="T6862" s="44">
        <v>28.45</v>
      </c>
      <c r="U6862" s="44">
        <v>70.260000000000005</v>
      </c>
      <c r="V6862" s="49" t="s">
        <v>25978</v>
      </c>
      <c r="W6862" s="42" t="s">
        <v>34</v>
      </c>
      <c r="X6862" s="43">
        <v>123438768733</v>
      </c>
      <c r="Y6862" s="43">
        <v>45417248296</v>
      </c>
      <c r="Z6862" s="43" t="s">
        <v>7980</v>
      </c>
      <c r="AA6862" s="37" t="str">
        <f>VLOOKUP(J6862, sku!B:C, 2, FALSE)</f>
        <v>Fogareiro 2 Bocas</v>
      </c>
      <c r="AB6862" s="37" t="str">
        <f>VLOOKUP(J6862, sku!B:BM, 64, FALSE)</f>
        <v>Importação</v>
      </c>
      <c r="AC6862" s="37" t="str">
        <f>LEFT(pedidos[[#This Row],[SKU]],3)</f>
        <v>1FO</v>
      </c>
      <c r="AD6862" s="37" t="str" cm="1">
        <f t="array" aca="1" ref="AD6862" ca="1">IFERROR(
  INDEX(
    montadora[Montadora],
    MATCH(TRUE,LEFT(J7240,NÚCARACT(montadora[SKU Parcial]))=montadora[SKU Parcial],0)
  ),
  ""
)</f>
        <v/>
      </c>
    </row>
    <row r="6863" spans="1:30" x14ac:dyDescent="0.25">
      <c r="A6863" s="42" t="s">
        <v>25979</v>
      </c>
      <c r="B6863" s="42" t="s">
        <v>36</v>
      </c>
      <c r="C6863" s="42" t="s">
        <v>524</v>
      </c>
      <c r="D6863" s="42" t="s">
        <v>27</v>
      </c>
      <c r="E6863" s="42" t="s">
        <v>3030</v>
      </c>
      <c r="F6863" s="42" t="s">
        <v>1608</v>
      </c>
      <c r="G6863" s="42" t="s">
        <v>11227</v>
      </c>
      <c r="H6863" s="7" t="s">
        <v>30</v>
      </c>
      <c r="I6863" s="42" t="s">
        <v>36</v>
      </c>
      <c r="J6863" s="42" t="s">
        <v>290</v>
      </c>
      <c r="K6863" s="8" t="s">
        <v>25535</v>
      </c>
      <c r="L6863" s="7" t="s">
        <v>33</v>
      </c>
      <c r="M6863" s="44">
        <v>33.799999999999997</v>
      </c>
      <c r="N6863" s="7">
        <v>1</v>
      </c>
      <c r="O6863" s="44">
        <v>49.79</v>
      </c>
      <c r="P6863" s="44">
        <v>15.8</v>
      </c>
      <c r="Q6863" s="44">
        <v>0</v>
      </c>
      <c r="R6863" s="44">
        <v>10.56</v>
      </c>
      <c r="S6863" s="44">
        <v>15.99</v>
      </c>
      <c r="T6863" s="44">
        <v>0</v>
      </c>
      <c r="U6863" s="44">
        <v>7.44</v>
      </c>
      <c r="V6863" s="49" t="s">
        <v>25980</v>
      </c>
      <c r="W6863" s="42" t="s">
        <v>34</v>
      </c>
      <c r="X6863" s="43">
        <v>123964184808</v>
      </c>
      <c r="Y6863" s="43">
        <v>45416527188</v>
      </c>
      <c r="Z6863" s="43" t="s">
        <v>7980</v>
      </c>
      <c r="AA6863" s="37" t="str">
        <f>VLOOKUP(J6863, sku!B:C, 2, FALSE)</f>
        <v>Par De Trava Do Quebra Vento Preto (23Cm)</v>
      </c>
      <c r="AB6863" s="37" t="str">
        <f>VLOOKUP(J6863, sku!B:BM, 64, FALSE)</f>
        <v>Revenda</v>
      </c>
      <c r="AC6863" s="37" t="str">
        <f>LEFT(pedidos[[#This Row],[SKU]],3)</f>
        <v>Q-9</v>
      </c>
      <c r="AD6863" s="37" t="str" cm="1">
        <f t="array" aca="1" ref="AD6863" ca="1">IFERROR(
  INDEX(
    montadora[Montadora],
    MATCH(TRUE,LEFT(J7241,NÚCARACT(montadora[SKU Parcial]))=montadora[SKU Parcial],0)
  ),
  ""
)</f>
        <v/>
      </c>
    </row>
    <row r="6864" spans="1:30" x14ac:dyDescent="0.25">
      <c r="A6864" s="42" t="s">
        <v>22813</v>
      </c>
      <c r="B6864" s="42" t="s">
        <v>36</v>
      </c>
      <c r="C6864" s="42" t="s">
        <v>4115</v>
      </c>
      <c r="D6864" s="42" t="s">
        <v>27</v>
      </c>
      <c r="E6864" s="42" t="s">
        <v>477</v>
      </c>
      <c r="F6864" s="42" t="s">
        <v>478</v>
      </c>
      <c r="G6864" s="42" t="s">
        <v>11227</v>
      </c>
      <c r="H6864" s="7" t="s">
        <v>47</v>
      </c>
      <c r="I6864" s="42" t="s">
        <v>31</v>
      </c>
      <c r="J6864" s="42" t="s">
        <v>479</v>
      </c>
      <c r="K6864" s="8" t="s">
        <v>25544</v>
      </c>
      <c r="L6864" s="7" t="s">
        <v>11229</v>
      </c>
      <c r="M6864" s="44">
        <v>204.45</v>
      </c>
      <c r="N6864" s="7">
        <v>1</v>
      </c>
      <c r="O6864" s="44">
        <v>204.45</v>
      </c>
      <c r="P6864" s="44">
        <v>82.33</v>
      </c>
      <c r="Q6864" s="44">
        <v>16.600000000000001</v>
      </c>
      <c r="R6864" s="44">
        <v>33.729999999999997</v>
      </c>
      <c r="S6864" s="44">
        <v>0</v>
      </c>
      <c r="T6864" s="44">
        <v>26.95</v>
      </c>
      <c r="U6864" s="44">
        <v>44.84</v>
      </c>
      <c r="V6864" s="49" t="s">
        <v>24463</v>
      </c>
      <c r="W6864" s="42" t="s">
        <v>34</v>
      </c>
      <c r="X6864" s="43" t="s">
        <v>22814</v>
      </c>
      <c r="Y6864" s="43">
        <v>45267669514</v>
      </c>
      <c r="Z6864" s="43" t="s">
        <v>7980</v>
      </c>
      <c r="AA6864" s="37" t="str">
        <f>VLOOKUP(J6864, sku!B:C, 2, FALSE)</f>
        <v>1 Fogareiro 1 Boca + 4 Refis Guepardo</v>
      </c>
      <c r="AB6864" s="37" t="str">
        <f>VLOOKUP(J6864, sku!B:BM, 64, FALSE)</f>
        <v>Importação</v>
      </c>
      <c r="AC6864" s="37" t="str">
        <f>LEFT(pedidos[[#This Row],[SKU]],3)</f>
        <v>1FO</v>
      </c>
      <c r="AD6864" s="37" t="str" cm="1">
        <f t="array" aca="1" ref="AD6864" ca="1">IFERROR(
  INDEX(
    montadora[Montadora],
    MATCH(TRUE,LEFT(J7242,NÚCARACT(montadora[SKU Parcial]))=montadora[SKU Parcial],0)
  ),
  ""
)</f>
        <v/>
      </c>
    </row>
    <row r="6865" spans="1:30" x14ac:dyDescent="0.25">
      <c r="A6865" s="42" t="s">
        <v>22815</v>
      </c>
      <c r="B6865" s="42" t="s">
        <v>22816</v>
      </c>
      <c r="C6865" s="42" t="s">
        <v>428</v>
      </c>
      <c r="D6865" s="42" t="s">
        <v>27</v>
      </c>
      <c r="E6865" s="42" t="s">
        <v>477</v>
      </c>
      <c r="F6865" s="42" t="s">
        <v>478</v>
      </c>
      <c r="G6865" s="42" t="s">
        <v>11227</v>
      </c>
      <c r="H6865" s="7" t="s">
        <v>47</v>
      </c>
      <c r="I6865" s="42" t="s">
        <v>31</v>
      </c>
      <c r="J6865" s="42" t="s">
        <v>479</v>
      </c>
      <c r="K6865" s="8" t="s">
        <v>25544</v>
      </c>
      <c r="L6865" s="7" t="s">
        <v>11229</v>
      </c>
      <c r="M6865" s="44">
        <v>204.45</v>
      </c>
      <c r="N6865" s="7">
        <v>1</v>
      </c>
      <c r="O6865" s="44">
        <v>204.45</v>
      </c>
      <c r="P6865" s="44">
        <v>82.33</v>
      </c>
      <c r="Q6865" s="44">
        <v>16.600000000000001</v>
      </c>
      <c r="R6865" s="44">
        <v>33.729999999999997</v>
      </c>
      <c r="S6865" s="44">
        <v>0</v>
      </c>
      <c r="T6865" s="44">
        <v>26.95</v>
      </c>
      <c r="U6865" s="44">
        <v>44.84</v>
      </c>
      <c r="V6865" s="49" t="s">
        <v>24463</v>
      </c>
      <c r="W6865" s="42" t="s">
        <v>89</v>
      </c>
      <c r="X6865" s="43">
        <v>120180861915</v>
      </c>
      <c r="Y6865" s="43">
        <v>45269533175</v>
      </c>
      <c r="Z6865" s="43" t="s">
        <v>7980</v>
      </c>
      <c r="AA6865" s="37" t="str">
        <f>VLOOKUP(J6865, sku!B:C, 2, FALSE)</f>
        <v>1 Fogareiro 1 Boca + 4 Refis Guepardo</v>
      </c>
      <c r="AB6865" s="37" t="str">
        <f>VLOOKUP(J6865, sku!B:BM, 64, FALSE)</f>
        <v>Importação</v>
      </c>
      <c r="AC6865" s="37" t="str">
        <f>LEFT(pedidos[[#This Row],[SKU]],3)</f>
        <v>1FO</v>
      </c>
      <c r="AD6865" s="37" t="str" cm="1">
        <f t="array" aca="1" ref="AD6865" ca="1">IFERROR(
  INDEX(
    montadora[Montadora],
    MATCH(TRUE,LEFT(J7243,NÚCARACT(montadora[SKU Parcial]))=montadora[SKU Parcial],0)
  ),
  ""
)</f>
        <v/>
      </c>
    </row>
    <row r="6866" spans="1:30" x14ac:dyDescent="0.25">
      <c r="A6866" s="42" t="s">
        <v>22817</v>
      </c>
      <c r="B6866" s="42" t="s">
        <v>22818</v>
      </c>
      <c r="C6866" s="42" t="s">
        <v>1290</v>
      </c>
      <c r="D6866" s="42" t="s">
        <v>45</v>
      </c>
      <c r="E6866" s="42" t="s">
        <v>477</v>
      </c>
      <c r="F6866" s="42" t="s">
        <v>478</v>
      </c>
      <c r="G6866" s="42" t="s">
        <v>11227</v>
      </c>
      <c r="H6866" s="7" t="s">
        <v>47</v>
      </c>
      <c r="I6866" s="42" t="s">
        <v>36</v>
      </c>
      <c r="J6866" s="42" t="s">
        <v>479</v>
      </c>
      <c r="K6866" s="8" t="s">
        <v>25544</v>
      </c>
      <c r="L6866" s="7" t="s">
        <v>11229</v>
      </c>
      <c r="M6866" s="44">
        <v>204.45</v>
      </c>
      <c r="N6866" s="7">
        <v>1</v>
      </c>
      <c r="O6866" s="44">
        <v>204.45</v>
      </c>
      <c r="P6866" s="44">
        <v>82.33</v>
      </c>
      <c r="Q6866" s="44">
        <v>16.600000000000001</v>
      </c>
      <c r="R6866" s="44">
        <v>33.729999999999997</v>
      </c>
      <c r="S6866" s="44">
        <v>0</v>
      </c>
      <c r="T6866" s="44">
        <v>26.95</v>
      </c>
      <c r="U6866" s="44">
        <v>44.84</v>
      </c>
      <c r="V6866" s="49" t="s">
        <v>24463</v>
      </c>
      <c r="W6866" s="42" t="s">
        <v>34</v>
      </c>
      <c r="X6866" s="43">
        <v>120195168841</v>
      </c>
      <c r="Y6866" s="43">
        <v>45270096755</v>
      </c>
      <c r="Z6866" s="43" t="s">
        <v>7980</v>
      </c>
      <c r="AA6866" s="37" t="str">
        <f>VLOOKUP(J6866, sku!B:C, 2, FALSE)</f>
        <v>1 Fogareiro 1 Boca + 4 Refis Guepardo</v>
      </c>
      <c r="AB6866" s="37" t="str">
        <f>VLOOKUP(J6866, sku!B:BM, 64, FALSE)</f>
        <v>Importação</v>
      </c>
      <c r="AC6866" s="37" t="str">
        <f>LEFT(pedidos[[#This Row],[SKU]],3)</f>
        <v>1FO</v>
      </c>
      <c r="AD6866" s="37" t="str" cm="1">
        <f t="array" aca="1" ref="AD6866" ca="1">IFERROR(
  INDEX(
    montadora[Montadora],
    MATCH(TRUE,LEFT(J7244,NÚCARACT(montadora[SKU Parcial]))=montadora[SKU Parcial],0)
  ),
  ""
)</f>
        <v/>
      </c>
    </row>
    <row r="6867" spans="1:30" x14ac:dyDescent="0.25">
      <c r="A6867" s="42" t="s">
        <v>22819</v>
      </c>
      <c r="B6867" s="42" t="s">
        <v>36</v>
      </c>
      <c r="C6867" s="42" t="s">
        <v>1663</v>
      </c>
      <c r="D6867" s="42" t="s">
        <v>138</v>
      </c>
      <c r="E6867" s="42" t="s">
        <v>477</v>
      </c>
      <c r="F6867" s="42" t="s">
        <v>478</v>
      </c>
      <c r="G6867" s="42" t="s">
        <v>11227</v>
      </c>
      <c r="H6867" s="7" t="s">
        <v>47</v>
      </c>
      <c r="I6867" s="42" t="s">
        <v>36</v>
      </c>
      <c r="J6867" s="42" t="s">
        <v>479</v>
      </c>
      <c r="K6867" s="8" t="s">
        <v>25557</v>
      </c>
      <c r="L6867" s="7" t="s">
        <v>11229</v>
      </c>
      <c r="M6867" s="44">
        <v>204.45</v>
      </c>
      <c r="N6867" s="7">
        <v>1</v>
      </c>
      <c r="O6867" s="44">
        <v>204.45</v>
      </c>
      <c r="P6867" s="44">
        <v>82.33</v>
      </c>
      <c r="Q6867" s="44">
        <v>16.600000000000001</v>
      </c>
      <c r="R6867" s="44">
        <v>33.729999999999997</v>
      </c>
      <c r="S6867" s="44">
        <v>0</v>
      </c>
      <c r="T6867" s="44">
        <v>26.95</v>
      </c>
      <c r="U6867" s="44">
        <v>44.84</v>
      </c>
      <c r="V6867" s="49" t="s">
        <v>24463</v>
      </c>
      <c r="W6867" s="42" t="s">
        <v>34</v>
      </c>
      <c r="X6867" s="43">
        <v>120858751876</v>
      </c>
      <c r="Y6867" s="43">
        <v>45275995644</v>
      </c>
      <c r="Z6867" s="43" t="s">
        <v>7980</v>
      </c>
      <c r="AA6867" s="37" t="str">
        <f>VLOOKUP(J6867, sku!B:C, 2, FALSE)</f>
        <v>1 Fogareiro 1 Boca + 4 Refis Guepardo</v>
      </c>
      <c r="AB6867" s="37" t="str">
        <f>VLOOKUP(J6867, sku!B:BM, 64, FALSE)</f>
        <v>Importação</v>
      </c>
      <c r="AC6867" s="37" t="str">
        <f>LEFT(pedidos[[#This Row],[SKU]],3)</f>
        <v>1FO</v>
      </c>
      <c r="AD6867" s="37" t="str" cm="1">
        <f t="array" aca="1" ref="AD6867" ca="1">IFERROR(
  INDEX(
    montadora[Montadora],
    MATCH(TRUE,LEFT(J7245,NÚCARACT(montadora[SKU Parcial]))=montadora[SKU Parcial],0)
  ),
  ""
)</f>
        <v/>
      </c>
    </row>
    <row r="6868" spans="1:30" x14ac:dyDescent="0.25">
      <c r="A6868" s="42" t="s">
        <v>22820</v>
      </c>
      <c r="B6868" s="42" t="s">
        <v>22821</v>
      </c>
      <c r="C6868" s="42" t="s">
        <v>22822</v>
      </c>
      <c r="D6868" s="42" t="s">
        <v>950</v>
      </c>
      <c r="E6868" s="42" t="s">
        <v>477</v>
      </c>
      <c r="F6868" s="42" t="s">
        <v>478</v>
      </c>
      <c r="G6868" s="42" t="s">
        <v>11227</v>
      </c>
      <c r="H6868" s="7" t="s">
        <v>47</v>
      </c>
      <c r="I6868" s="42" t="s">
        <v>31</v>
      </c>
      <c r="J6868" s="42" t="s">
        <v>479</v>
      </c>
      <c r="K6868" s="8" t="s">
        <v>25573</v>
      </c>
      <c r="L6868" s="7" t="s">
        <v>11229</v>
      </c>
      <c r="M6868" s="44">
        <v>203.8</v>
      </c>
      <c r="N6868" s="7">
        <v>1</v>
      </c>
      <c r="O6868" s="44">
        <v>203.8</v>
      </c>
      <c r="P6868" s="44">
        <v>82.33</v>
      </c>
      <c r="Q6868" s="44">
        <v>16.55</v>
      </c>
      <c r="R6868" s="44">
        <v>33.630000000000003</v>
      </c>
      <c r="S6868" s="44">
        <v>0</v>
      </c>
      <c r="T6868" s="44">
        <v>26.95</v>
      </c>
      <c r="U6868" s="44">
        <v>44.34</v>
      </c>
      <c r="V6868" s="49" t="s">
        <v>24862</v>
      </c>
      <c r="W6868" s="42" t="s">
        <v>34</v>
      </c>
      <c r="X6868" s="43">
        <v>121027536622</v>
      </c>
      <c r="Y6868" s="43">
        <v>45284020045</v>
      </c>
      <c r="Z6868" s="43" t="s">
        <v>7980</v>
      </c>
      <c r="AA6868" s="37" t="str">
        <f>VLOOKUP(J6868, sku!B:C, 2, FALSE)</f>
        <v>1 Fogareiro 1 Boca + 4 Refis Guepardo</v>
      </c>
      <c r="AB6868" s="37" t="str">
        <f>VLOOKUP(J6868, sku!B:BM, 64, FALSE)</f>
        <v>Importação</v>
      </c>
      <c r="AC6868" s="37" t="str">
        <f>LEFT(pedidos[[#This Row],[SKU]],3)</f>
        <v>1FO</v>
      </c>
      <c r="AD6868" s="37" t="str" cm="1">
        <f t="array" aca="1" ref="AD6868" ca="1">IFERROR(
  INDEX(
    montadora[Montadora],
    MATCH(TRUE,LEFT(J7246,NÚCARACT(montadora[SKU Parcial]))=montadora[SKU Parcial],0)
  ),
  ""
)</f>
        <v/>
      </c>
    </row>
    <row r="6869" spans="1:30" x14ac:dyDescent="0.25">
      <c r="A6869" s="42" t="s">
        <v>22823</v>
      </c>
      <c r="B6869" s="42" t="s">
        <v>36</v>
      </c>
      <c r="C6869" s="42" t="s">
        <v>1014</v>
      </c>
      <c r="D6869" s="42" t="s">
        <v>27</v>
      </c>
      <c r="E6869" s="42" t="s">
        <v>477</v>
      </c>
      <c r="F6869" s="42" t="s">
        <v>478</v>
      </c>
      <c r="G6869" s="42" t="s">
        <v>11227</v>
      </c>
      <c r="H6869" s="7" t="s">
        <v>47</v>
      </c>
      <c r="I6869" s="42" t="s">
        <v>31</v>
      </c>
      <c r="J6869" s="42" t="s">
        <v>479</v>
      </c>
      <c r="K6869" s="8" t="s">
        <v>25574</v>
      </c>
      <c r="L6869" s="7" t="s">
        <v>11229</v>
      </c>
      <c r="M6869" s="44">
        <v>203.8</v>
      </c>
      <c r="N6869" s="7">
        <v>1</v>
      </c>
      <c r="O6869" s="44">
        <v>203.8</v>
      </c>
      <c r="P6869" s="44">
        <v>82.33</v>
      </c>
      <c r="Q6869" s="44">
        <v>16.55</v>
      </c>
      <c r="R6869" s="44">
        <v>33.630000000000003</v>
      </c>
      <c r="S6869" s="44">
        <v>0</v>
      </c>
      <c r="T6869" s="44">
        <v>26.95</v>
      </c>
      <c r="U6869" s="44">
        <v>44.34</v>
      </c>
      <c r="V6869" s="49" t="s">
        <v>24862</v>
      </c>
      <c r="W6869" s="42" t="s">
        <v>34</v>
      </c>
      <c r="X6869" s="43">
        <v>120573136087</v>
      </c>
      <c r="Y6869" s="43">
        <v>45287093649</v>
      </c>
      <c r="Z6869" s="43" t="s">
        <v>7980</v>
      </c>
      <c r="AA6869" s="37" t="str">
        <f>VLOOKUP(J6869, sku!B:C, 2, FALSE)</f>
        <v>1 Fogareiro 1 Boca + 4 Refis Guepardo</v>
      </c>
      <c r="AB6869" s="37" t="str">
        <f>VLOOKUP(J6869, sku!B:BM, 64, FALSE)</f>
        <v>Importação</v>
      </c>
      <c r="AC6869" s="37" t="str">
        <f>LEFT(pedidos[[#This Row],[SKU]],3)</f>
        <v>1FO</v>
      </c>
      <c r="AD6869" s="37" t="str" cm="1">
        <f t="array" aca="1" ref="AD6869" ca="1">IFERROR(
  INDEX(
    montadora[Montadora],
    MATCH(TRUE,LEFT(J7247,NÚCARACT(montadora[SKU Parcial]))=montadora[SKU Parcial],0)
  ),
  ""
)</f>
        <v/>
      </c>
    </row>
    <row r="6870" spans="1:30" x14ac:dyDescent="0.25">
      <c r="A6870" s="42" t="s">
        <v>22824</v>
      </c>
      <c r="B6870" s="42" t="s">
        <v>22825</v>
      </c>
      <c r="C6870" s="42" t="s">
        <v>3420</v>
      </c>
      <c r="D6870" s="42" t="s">
        <v>138</v>
      </c>
      <c r="E6870" s="42" t="s">
        <v>477</v>
      </c>
      <c r="F6870" s="42" t="s">
        <v>478</v>
      </c>
      <c r="G6870" s="42" t="s">
        <v>11227</v>
      </c>
      <c r="H6870" s="7" t="s">
        <v>47</v>
      </c>
      <c r="I6870" s="42" t="s">
        <v>31</v>
      </c>
      <c r="J6870" s="42" t="s">
        <v>479</v>
      </c>
      <c r="K6870" s="8" t="s">
        <v>25574</v>
      </c>
      <c r="L6870" s="7" t="s">
        <v>11229</v>
      </c>
      <c r="M6870" s="44">
        <v>203.8</v>
      </c>
      <c r="N6870" s="7">
        <v>1</v>
      </c>
      <c r="O6870" s="44">
        <v>203.8</v>
      </c>
      <c r="P6870" s="44">
        <v>82.33</v>
      </c>
      <c r="Q6870" s="44">
        <v>16.55</v>
      </c>
      <c r="R6870" s="44">
        <v>33.630000000000003</v>
      </c>
      <c r="S6870" s="44">
        <v>0</v>
      </c>
      <c r="T6870" s="44">
        <v>26.95</v>
      </c>
      <c r="U6870" s="44">
        <v>44.34</v>
      </c>
      <c r="V6870" s="49" t="s">
        <v>24862</v>
      </c>
      <c r="W6870" s="42" t="s">
        <v>34</v>
      </c>
      <c r="X6870" s="43">
        <v>120634726445</v>
      </c>
      <c r="Y6870" s="43">
        <v>45290580198</v>
      </c>
      <c r="Z6870" s="43" t="s">
        <v>7980</v>
      </c>
      <c r="AA6870" s="37" t="str">
        <f>VLOOKUP(J6870, sku!B:C, 2, FALSE)</f>
        <v>1 Fogareiro 1 Boca + 4 Refis Guepardo</v>
      </c>
      <c r="AB6870" s="37" t="str">
        <f>VLOOKUP(J6870, sku!B:BM, 64, FALSE)</f>
        <v>Importação</v>
      </c>
      <c r="AC6870" s="37" t="str">
        <f>LEFT(pedidos[[#This Row],[SKU]],3)</f>
        <v>1FO</v>
      </c>
      <c r="AD6870" s="37" t="str" cm="1">
        <f t="array" aca="1" ref="AD6870" ca="1">IFERROR(
  INDEX(
    montadora[Montadora],
    MATCH(TRUE,LEFT(J7248,NÚCARACT(montadora[SKU Parcial]))=montadora[SKU Parcial],0)
  ),
  ""
)</f>
        <v/>
      </c>
    </row>
    <row r="6871" spans="1:30" x14ac:dyDescent="0.25">
      <c r="A6871" s="42" t="s">
        <v>22826</v>
      </c>
      <c r="B6871" s="42" t="s">
        <v>22827</v>
      </c>
      <c r="C6871" s="42" t="s">
        <v>22828</v>
      </c>
      <c r="D6871" s="42" t="s">
        <v>191</v>
      </c>
      <c r="E6871" s="42" t="s">
        <v>477</v>
      </c>
      <c r="F6871" s="42" t="s">
        <v>478</v>
      </c>
      <c r="G6871" s="42" t="s">
        <v>11227</v>
      </c>
      <c r="H6871" s="7" t="s">
        <v>47</v>
      </c>
      <c r="I6871" s="42" t="s">
        <v>31</v>
      </c>
      <c r="J6871" s="42" t="s">
        <v>479</v>
      </c>
      <c r="K6871" s="8" t="s">
        <v>25575</v>
      </c>
      <c r="L6871" s="7" t="s">
        <v>11229</v>
      </c>
      <c r="M6871" s="44">
        <v>203.8</v>
      </c>
      <c r="N6871" s="7">
        <v>1</v>
      </c>
      <c r="O6871" s="44">
        <v>203.8</v>
      </c>
      <c r="P6871" s="44">
        <v>82.33</v>
      </c>
      <c r="Q6871" s="44">
        <v>16.55</v>
      </c>
      <c r="R6871" s="44">
        <v>33.630000000000003</v>
      </c>
      <c r="S6871" s="44">
        <v>0</v>
      </c>
      <c r="T6871" s="44">
        <v>26.95</v>
      </c>
      <c r="U6871" s="44">
        <v>44.34</v>
      </c>
      <c r="V6871" s="49" t="s">
        <v>24862</v>
      </c>
      <c r="W6871" s="42" t="s">
        <v>34</v>
      </c>
      <c r="X6871" s="43">
        <v>121215972612</v>
      </c>
      <c r="Y6871" s="43">
        <v>45293195147</v>
      </c>
      <c r="Z6871" s="43" t="s">
        <v>7980</v>
      </c>
      <c r="AA6871" s="37" t="str">
        <f>VLOOKUP(J6871, sku!B:C, 2, FALSE)</f>
        <v>1 Fogareiro 1 Boca + 4 Refis Guepardo</v>
      </c>
      <c r="AB6871" s="37" t="str">
        <f>VLOOKUP(J6871, sku!B:BM, 64, FALSE)</f>
        <v>Importação</v>
      </c>
      <c r="AC6871" s="37" t="str">
        <f>LEFT(pedidos[[#This Row],[SKU]],3)</f>
        <v>1FO</v>
      </c>
      <c r="AD6871" s="37" t="str" cm="1">
        <f t="array" aca="1" ref="AD6871" ca="1">IFERROR(
  INDEX(
    montadora[Montadora],
    MATCH(TRUE,LEFT(J7249,NÚCARACT(montadora[SKU Parcial]))=montadora[SKU Parcial],0)
  ),
  ""
)</f>
        <v/>
      </c>
    </row>
    <row r="6872" spans="1:30" x14ac:dyDescent="0.25">
      <c r="A6872" s="42" t="s">
        <v>22829</v>
      </c>
      <c r="B6872" s="42" t="s">
        <v>36</v>
      </c>
      <c r="C6872" s="42" t="s">
        <v>22830</v>
      </c>
      <c r="D6872" s="42" t="s">
        <v>188</v>
      </c>
      <c r="E6872" s="42" t="s">
        <v>477</v>
      </c>
      <c r="F6872" s="42" t="s">
        <v>478</v>
      </c>
      <c r="G6872" s="42" t="s">
        <v>11227</v>
      </c>
      <c r="H6872" s="7" t="s">
        <v>47</v>
      </c>
      <c r="I6872" s="42" t="s">
        <v>31</v>
      </c>
      <c r="J6872" s="42" t="s">
        <v>479</v>
      </c>
      <c r="K6872" s="8" t="s">
        <v>25599</v>
      </c>
      <c r="L6872" s="7" t="s">
        <v>11229</v>
      </c>
      <c r="M6872" s="44">
        <v>203.8</v>
      </c>
      <c r="N6872" s="7">
        <v>1</v>
      </c>
      <c r="O6872" s="44">
        <v>203.8</v>
      </c>
      <c r="P6872" s="44">
        <v>82.33</v>
      </c>
      <c r="Q6872" s="44">
        <v>16.55</v>
      </c>
      <c r="R6872" s="44">
        <v>33.630000000000003</v>
      </c>
      <c r="S6872" s="44">
        <v>0</v>
      </c>
      <c r="T6872" s="44">
        <v>26.95</v>
      </c>
      <c r="U6872" s="44">
        <v>44.34</v>
      </c>
      <c r="V6872" s="49" t="s">
        <v>24862</v>
      </c>
      <c r="W6872" s="42" t="s">
        <v>34</v>
      </c>
      <c r="X6872" s="43">
        <v>121022243585</v>
      </c>
      <c r="Y6872" s="43">
        <v>45308792232</v>
      </c>
      <c r="Z6872" s="43" t="s">
        <v>7980</v>
      </c>
      <c r="AA6872" s="37" t="str">
        <f>VLOOKUP(J6872, sku!B:C, 2, FALSE)</f>
        <v>1 Fogareiro 1 Boca + 4 Refis Guepardo</v>
      </c>
      <c r="AB6872" s="37" t="str">
        <f>VLOOKUP(J6872, sku!B:BM, 64, FALSE)</f>
        <v>Importação</v>
      </c>
      <c r="AC6872" s="37" t="str">
        <f>LEFT(pedidos[[#This Row],[SKU]],3)</f>
        <v>1FO</v>
      </c>
      <c r="AD6872" s="37" t="str" cm="1">
        <f t="array" aca="1" ref="AD6872" ca="1">IFERROR(
  INDEX(
    montadora[Montadora],
    MATCH(TRUE,LEFT(J7250,NÚCARACT(montadora[SKU Parcial]))=montadora[SKU Parcial],0)
  ),
  ""
)</f>
        <v/>
      </c>
    </row>
    <row r="6873" spans="1:30" x14ac:dyDescent="0.25">
      <c r="A6873" s="42" t="s">
        <v>23873</v>
      </c>
      <c r="B6873" s="42" t="s">
        <v>23874</v>
      </c>
      <c r="C6873" s="42" t="s">
        <v>23875</v>
      </c>
      <c r="D6873" s="42" t="s">
        <v>138</v>
      </c>
      <c r="E6873" s="42" t="s">
        <v>1673</v>
      </c>
      <c r="F6873" s="42" t="s">
        <v>1674</v>
      </c>
      <c r="G6873" s="42" t="s">
        <v>11227</v>
      </c>
      <c r="H6873" s="7" t="s">
        <v>30</v>
      </c>
      <c r="I6873" s="42" t="s">
        <v>36</v>
      </c>
      <c r="J6873" s="42" t="s">
        <v>1675</v>
      </c>
      <c r="K6873" s="8" t="s">
        <v>25558</v>
      </c>
      <c r="L6873" s="7" t="s">
        <v>804</v>
      </c>
      <c r="M6873" s="44">
        <v>58.8</v>
      </c>
      <c r="N6873" s="7">
        <v>1</v>
      </c>
      <c r="O6873" s="44">
        <v>58.8</v>
      </c>
      <c r="P6873" s="44">
        <v>27.45</v>
      </c>
      <c r="Q6873" s="44">
        <v>4.7699999999999996</v>
      </c>
      <c r="R6873" s="44">
        <v>13.81</v>
      </c>
      <c r="S6873" s="44">
        <v>0</v>
      </c>
      <c r="T6873" s="44">
        <v>0</v>
      </c>
      <c r="U6873" s="44">
        <v>12.77</v>
      </c>
      <c r="V6873" s="49" t="s">
        <v>24465</v>
      </c>
      <c r="W6873" s="42" t="s">
        <v>34</v>
      </c>
      <c r="X6873" s="43">
        <v>121810833515</v>
      </c>
      <c r="Y6873" s="43">
        <v>45342022701</v>
      </c>
      <c r="Z6873" s="43" t="s">
        <v>7980</v>
      </c>
      <c r="AA6873" s="37" t="str">
        <f>VLOOKUP(J6873, sku!B:C, 2, FALSE)</f>
        <v>Par De Trava Do Quebra Vento Cromado (23Cm)</v>
      </c>
      <c r="AB6873" s="37" t="str">
        <f>VLOOKUP(J6873, sku!B:BM, 64, FALSE)</f>
        <v>Revenda</v>
      </c>
      <c r="AC6873" s="37" t="str">
        <f>LEFT(pedidos[[#This Row],[SKU]],3)</f>
        <v>Q-9</v>
      </c>
      <c r="AD6873" s="37" t="str" cm="1">
        <f t="array" aca="1" ref="AD6873" ca="1">IFERROR(
  INDEX(
    montadora[Montadora],
    MATCH(TRUE,LEFT(J7251,NÚCARACT(montadora[SKU Parcial]))=montadora[SKU Parcial],0)
  ),
  ""
)</f>
        <v/>
      </c>
    </row>
    <row r="6874" spans="1:30" x14ac:dyDescent="0.25">
      <c r="A6874" s="42" t="s">
        <v>23876</v>
      </c>
      <c r="B6874" s="42" t="s">
        <v>36</v>
      </c>
      <c r="C6874" s="42" t="s">
        <v>23877</v>
      </c>
      <c r="D6874" s="42" t="s">
        <v>27</v>
      </c>
      <c r="E6874" s="42" t="s">
        <v>1673</v>
      </c>
      <c r="F6874" s="42" t="s">
        <v>1674</v>
      </c>
      <c r="G6874" s="42" t="s">
        <v>11227</v>
      </c>
      <c r="H6874" s="7" t="s">
        <v>30</v>
      </c>
      <c r="I6874" s="42" t="s">
        <v>36</v>
      </c>
      <c r="J6874" s="42" t="s">
        <v>1675</v>
      </c>
      <c r="K6874" s="8" t="s">
        <v>25558</v>
      </c>
      <c r="L6874" s="7" t="s">
        <v>804</v>
      </c>
      <c r="M6874" s="44">
        <v>58.8</v>
      </c>
      <c r="N6874" s="7">
        <v>1</v>
      </c>
      <c r="O6874" s="44">
        <v>58.8</v>
      </c>
      <c r="P6874" s="44">
        <v>27.45</v>
      </c>
      <c r="Q6874" s="44">
        <v>4.7699999999999996</v>
      </c>
      <c r="R6874" s="44">
        <v>13.81</v>
      </c>
      <c r="S6874" s="44">
        <v>0</v>
      </c>
      <c r="T6874" s="44">
        <v>0</v>
      </c>
      <c r="U6874" s="44">
        <v>12.77</v>
      </c>
      <c r="V6874" s="49" t="s">
        <v>24465</v>
      </c>
      <c r="W6874" s="42" t="s">
        <v>34</v>
      </c>
      <c r="X6874" s="43">
        <v>121866418217</v>
      </c>
      <c r="Y6874" s="43">
        <v>45344742079</v>
      </c>
      <c r="Z6874" s="43" t="s">
        <v>7980</v>
      </c>
      <c r="AA6874" s="37" t="str">
        <f>VLOOKUP(J6874, sku!B:C, 2, FALSE)</f>
        <v>Par De Trava Do Quebra Vento Cromado (23Cm)</v>
      </c>
      <c r="AB6874" s="37" t="str">
        <f>VLOOKUP(J6874, sku!B:BM, 64, FALSE)</f>
        <v>Revenda</v>
      </c>
      <c r="AC6874" s="37" t="str">
        <f>LEFT(pedidos[[#This Row],[SKU]],3)</f>
        <v>Q-9</v>
      </c>
      <c r="AD6874" s="37" t="str" cm="1">
        <f t="array" aca="1" ref="AD6874" ca="1">IFERROR(
  INDEX(
    montadora[Montadora],
    MATCH(TRUE,LEFT(J7252,NÚCARACT(montadora[SKU Parcial]))=montadora[SKU Parcial],0)
  ),
  ""
)</f>
        <v/>
      </c>
    </row>
    <row r="6875" spans="1:30" x14ac:dyDescent="0.25">
      <c r="A6875" s="42" t="s">
        <v>22831</v>
      </c>
      <c r="B6875" s="42" t="s">
        <v>22832</v>
      </c>
      <c r="C6875" s="42" t="s">
        <v>22833</v>
      </c>
      <c r="D6875" s="42" t="s">
        <v>138</v>
      </c>
      <c r="E6875" s="42" t="s">
        <v>1673</v>
      </c>
      <c r="F6875" s="42" t="s">
        <v>1674</v>
      </c>
      <c r="G6875" s="42" t="s">
        <v>11227</v>
      </c>
      <c r="H6875" s="7" t="s">
        <v>30</v>
      </c>
      <c r="I6875" s="42" t="s">
        <v>36</v>
      </c>
      <c r="J6875" s="42" t="s">
        <v>1675</v>
      </c>
      <c r="K6875" s="8" t="s">
        <v>25575</v>
      </c>
      <c r="L6875" s="7" t="s">
        <v>804</v>
      </c>
      <c r="M6875" s="44">
        <v>58.8</v>
      </c>
      <c r="N6875" s="7">
        <v>2</v>
      </c>
      <c r="O6875" s="44">
        <v>117.6</v>
      </c>
      <c r="P6875" s="44">
        <v>54.9</v>
      </c>
      <c r="Q6875" s="44">
        <v>9.5500000000000007</v>
      </c>
      <c r="R6875" s="44">
        <v>27.62</v>
      </c>
      <c r="S6875" s="44">
        <v>0</v>
      </c>
      <c r="T6875" s="44">
        <v>0</v>
      </c>
      <c r="U6875" s="44">
        <v>25.53</v>
      </c>
      <c r="V6875" s="49" t="s">
        <v>24863</v>
      </c>
      <c r="W6875" s="42" t="s">
        <v>34</v>
      </c>
      <c r="X6875" s="43">
        <v>120752796267</v>
      </c>
      <c r="Y6875" s="43">
        <v>45296172647</v>
      </c>
      <c r="Z6875" s="43" t="s">
        <v>7980</v>
      </c>
      <c r="AA6875" s="37" t="str">
        <f>VLOOKUP(J6875, sku!B:C, 2, FALSE)</f>
        <v>Par De Trava Do Quebra Vento Cromado (23Cm)</v>
      </c>
      <c r="AB6875" s="37" t="str">
        <f>VLOOKUP(J6875, sku!B:BM, 64, FALSE)</f>
        <v>Revenda</v>
      </c>
      <c r="AC6875" s="37" t="str">
        <f>LEFT(pedidos[[#This Row],[SKU]],3)</f>
        <v>Q-9</v>
      </c>
      <c r="AD6875" s="37" t="str" cm="1">
        <f t="array" aca="1" ref="AD6875" ca="1">IFERROR(
  INDEX(
    montadora[Montadora],
    MATCH(TRUE,LEFT(J7253,NÚCARACT(montadora[SKU Parcial]))=montadora[SKU Parcial],0)
  ),
  ""
)</f>
        <v/>
      </c>
    </row>
    <row r="6876" spans="1:30" x14ac:dyDescent="0.25">
      <c r="A6876" s="42" t="s">
        <v>22834</v>
      </c>
      <c r="B6876" s="42" t="s">
        <v>36</v>
      </c>
      <c r="C6876" s="42" t="s">
        <v>22835</v>
      </c>
      <c r="D6876" s="42" t="s">
        <v>27</v>
      </c>
      <c r="E6876" s="42" t="s">
        <v>1004</v>
      </c>
      <c r="F6876" s="42" t="s">
        <v>1005</v>
      </c>
      <c r="G6876" s="42" t="s">
        <v>11227</v>
      </c>
      <c r="H6876" s="7" t="s">
        <v>47</v>
      </c>
      <c r="I6876" s="42" t="s">
        <v>36</v>
      </c>
      <c r="J6876" s="42" t="s">
        <v>994</v>
      </c>
      <c r="K6876" s="8" t="s">
        <v>25599</v>
      </c>
      <c r="L6876" s="7" t="s">
        <v>11229</v>
      </c>
      <c r="M6876" s="44">
        <v>167.8</v>
      </c>
      <c r="N6876" s="7">
        <v>1</v>
      </c>
      <c r="O6876" s="44">
        <v>167.8</v>
      </c>
      <c r="P6876" s="44">
        <v>70</v>
      </c>
      <c r="Q6876" s="44">
        <v>13.63</v>
      </c>
      <c r="R6876" s="44">
        <v>28.53</v>
      </c>
      <c r="S6876" s="44">
        <v>0</v>
      </c>
      <c r="T6876" s="44">
        <v>19.3</v>
      </c>
      <c r="U6876" s="44">
        <v>36.340000000000003</v>
      </c>
      <c r="V6876" s="49" t="s">
        <v>24864</v>
      </c>
      <c r="W6876" s="42" t="s">
        <v>34</v>
      </c>
      <c r="X6876" s="43">
        <v>120987227649</v>
      </c>
      <c r="Y6876" s="43">
        <v>45306783125</v>
      </c>
      <c r="Z6876" s="43" t="s">
        <v>7980</v>
      </c>
      <c r="AA6876" s="37" t="str">
        <f>VLOOKUP(J6876, sku!B:C, 2, FALSE)</f>
        <v>Smart Led Taytech 8000 Lumens - H4</v>
      </c>
      <c r="AB6876" s="37" t="str">
        <f>VLOOKUP(J6876, sku!B:BM, 64, FALSE)</f>
        <v>Revenda</v>
      </c>
      <c r="AC6876" s="37" t="str">
        <f>LEFT(pedidos[[#This Row],[SKU]],3)</f>
        <v>TT-</v>
      </c>
      <c r="AD6876" s="37" t="str" cm="1">
        <f t="array" aca="1" ref="AD6876" ca="1">IFERROR(
  INDEX(
    montadora[Montadora],
    MATCH(TRUE,LEFT(J7254,NÚCARACT(montadora[SKU Parcial]))=montadora[SKU Parcial],0)
  ),
  ""
)</f>
        <v/>
      </c>
    </row>
    <row r="6877" spans="1:30" x14ac:dyDescent="0.25">
      <c r="A6877" s="42" t="s">
        <v>24865</v>
      </c>
      <c r="B6877" s="42" t="s">
        <v>24866</v>
      </c>
      <c r="C6877" s="42" t="s">
        <v>24867</v>
      </c>
      <c r="D6877" s="42" t="s">
        <v>27</v>
      </c>
      <c r="E6877" s="42" t="s">
        <v>24868</v>
      </c>
      <c r="F6877" s="42" t="s">
        <v>1005</v>
      </c>
      <c r="G6877" s="42" t="s">
        <v>11227</v>
      </c>
      <c r="H6877" s="7" t="s">
        <v>47</v>
      </c>
      <c r="I6877" s="42" t="s">
        <v>36</v>
      </c>
      <c r="J6877" s="42" t="s">
        <v>994</v>
      </c>
      <c r="K6877" s="8" t="s">
        <v>25593</v>
      </c>
      <c r="L6877" s="7" t="s">
        <v>11229</v>
      </c>
      <c r="M6877" s="44">
        <v>167.8</v>
      </c>
      <c r="N6877" s="7">
        <v>1</v>
      </c>
      <c r="O6877" s="44">
        <v>167.8</v>
      </c>
      <c r="P6877" s="44">
        <v>70</v>
      </c>
      <c r="Q6877" s="44">
        <v>13.63</v>
      </c>
      <c r="R6877" s="44">
        <v>28.53</v>
      </c>
      <c r="S6877" s="44">
        <v>0</v>
      </c>
      <c r="T6877" s="44">
        <v>19.3</v>
      </c>
      <c r="U6877" s="44">
        <v>36.340000000000003</v>
      </c>
      <c r="V6877" s="49" t="s">
        <v>24864</v>
      </c>
      <c r="W6877" s="42" t="s">
        <v>34</v>
      </c>
      <c r="X6877" s="43">
        <v>122879048880</v>
      </c>
      <c r="Y6877" s="43">
        <v>45365955151</v>
      </c>
      <c r="Z6877" s="43" t="s">
        <v>7980</v>
      </c>
      <c r="AA6877" s="37" t="str">
        <f>VLOOKUP(J6877, sku!B:C, 2, FALSE)</f>
        <v>Smart Led Taytech 8000 Lumens - H4</v>
      </c>
      <c r="AB6877" s="37" t="str">
        <f>VLOOKUP(J6877, sku!B:BM, 64, FALSE)</f>
        <v>Revenda</v>
      </c>
      <c r="AC6877" s="37" t="str">
        <f>LEFT(pedidos[[#This Row],[SKU]],3)</f>
        <v>TT-</v>
      </c>
      <c r="AD6877" s="37" t="str" cm="1">
        <f t="array" aca="1" ref="AD6877" ca="1">IFERROR(
  INDEX(
    montadora[Montadora],
    MATCH(TRUE,LEFT(J7255,NÚCARACT(montadora[SKU Parcial]))=montadora[SKU Parcial],0)
  ),
  ""
)</f>
        <v/>
      </c>
    </row>
    <row r="6878" spans="1:30" x14ac:dyDescent="0.25">
      <c r="A6878" s="42" t="s">
        <v>25323</v>
      </c>
      <c r="B6878" s="42" t="s">
        <v>25324</v>
      </c>
      <c r="C6878" s="42" t="s">
        <v>25325</v>
      </c>
      <c r="D6878" s="42" t="s">
        <v>45</v>
      </c>
      <c r="E6878" s="42" t="s">
        <v>1154</v>
      </c>
      <c r="F6878" s="42" t="s">
        <v>1155</v>
      </c>
      <c r="G6878" s="42" t="s">
        <v>11227</v>
      </c>
      <c r="H6878" s="7" t="s">
        <v>30</v>
      </c>
      <c r="I6878" s="42" t="s">
        <v>36</v>
      </c>
      <c r="J6878" s="42" t="s">
        <v>1156</v>
      </c>
      <c r="K6878" s="8" t="s">
        <v>25101</v>
      </c>
      <c r="L6878" s="7" t="s">
        <v>804</v>
      </c>
      <c r="M6878" s="44">
        <v>55.86</v>
      </c>
      <c r="N6878" s="7">
        <v>1</v>
      </c>
      <c r="O6878" s="44">
        <v>55.86</v>
      </c>
      <c r="P6878" s="44">
        <v>26.08</v>
      </c>
      <c r="Q6878" s="44">
        <v>4.54</v>
      </c>
      <c r="R6878" s="44">
        <v>13.17</v>
      </c>
      <c r="S6878" s="44">
        <v>0</v>
      </c>
      <c r="T6878" s="44">
        <v>0</v>
      </c>
      <c r="U6878" s="44">
        <v>12.07</v>
      </c>
      <c r="V6878" s="49" t="s">
        <v>25326</v>
      </c>
      <c r="W6878" s="42" t="s">
        <v>34</v>
      </c>
      <c r="X6878" s="43">
        <v>123347849160</v>
      </c>
      <c r="Y6878" s="43">
        <v>45388060847</v>
      </c>
      <c r="Z6878" s="43" t="s">
        <v>7980</v>
      </c>
      <c r="AA6878" s="37" t="str">
        <f>VLOOKUP(J6878, sku!B:C, 2, FALSE)</f>
        <v>Trava Antifurto Moto Bicicleta Roda/Quadro</v>
      </c>
      <c r="AB6878" s="37" t="str">
        <f>VLOOKUP(J6878, sku!B:BM, 64, FALSE)</f>
        <v>Importação</v>
      </c>
      <c r="AC6878" s="37" t="str">
        <f>LEFT(pedidos[[#This Row],[SKU]],3)</f>
        <v>ET0</v>
      </c>
      <c r="AD6878" s="37" t="str" cm="1">
        <f t="array" aca="1" ref="AD6878" ca="1">IFERROR(
  INDEX(
    montadora[Montadora],
    MATCH(TRUE,LEFT(J7256,NÚCARACT(montadora[SKU Parcial]))=montadora[SKU Parcial],0)
  ),
  ""
)</f>
        <v/>
      </c>
    </row>
    <row r="6879" spans="1:30" x14ac:dyDescent="0.25">
      <c r="A6879" s="42" t="s">
        <v>25981</v>
      </c>
      <c r="B6879" s="42" t="s">
        <v>36</v>
      </c>
      <c r="C6879" s="42" t="s">
        <v>25982</v>
      </c>
      <c r="D6879" s="42" t="s">
        <v>27</v>
      </c>
      <c r="E6879" s="42" t="s">
        <v>1154</v>
      </c>
      <c r="F6879" s="42" t="s">
        <v>1155</v>
      </c>
      <c r="G6879" s="42" t="s">
        <v>11227</v>
      </c>
      <c r="H6879" s="7" t="s">
        <v>30</v>
      </c>
      <c r="I6879" s="42" t="s">
        <v>36</v>
      </c>
      <c r="J6879" s="42" t="s">
        <v>1156</v>
      </c>
      <c r="K6879" s="8" t="s">
        <v>25555</v>
      </c>
      <c r="L6879" s="7" t="s">
        <v>804</v>
      </c>
      <c r="M6879" s="44">
        <v>55.86</v>
      </c>
      <c r="N6879" s="7">
        <v>1</v>
      </c>
      <c r="O6879" s="44">
        <v>59.85</v>
      </c>
      <c r="P6879" s="44">
        <v>26.08</v>
      </c>
      <c r="Q6879" s="44">
        <v>4.54</v>
      </c>
      <c r="R6879" s="44">
        <v>13.17</v>
      </c>
      <c r="S6879" s="44">
        <v>3.99</v>
      </c>
      <c r="T6879" s="44">
        <v>0</v>
      </c>
      <c r="U6879" s="44">
        <v>12.07</v>
      </c>
      <c r="V6879" s="49" t="s">
        <v>25326</v>
      </c>
      <c r="W6879" s="42" t="s">
        <v>34</v>
      </c>
      <c r="X6879" s="43">
        <v>124369832692</v>
      </c>
      <c r="Y6879" s="43">
        <v>45433385015</v>
      </c>
      <c r="Z6879" s="43" t="s">
        <v>7980</v>
      </c>
      <c r="AA6879" s="37" t="str">
        <f>VLOOKUP(J6879, sku!B:C, 2, FALSE)</f>
        <v>Trava Antifurto Moto Bicicleta Roda/Quadro</v>
      </c>
      <c r="AB6879" s="37" t="str">
        <f>VLOOKUP(J6879, sku!B:BM, 64, FALSE)</f>
        <v>Importação</v>
      </c>
      <c r="AC6879" s="37" t="str">
        <f>LEFT(pedidos[[#This Row],[SKU]],3)</f>
        <v>ET0</v>
      </c>
      <c r="AD6879" s="37" t="str" cm="1">
        <f t="array" aca="1" ref="AD6879" ca="1">IFERROR(
  INDEX(
    montadora[Montadora],
    MATCH(TRUE,LEFT(J7257,NÚCARACT(montadora[SKU Parcial]))=montadora[SKU Parcial],0)
  ),
  ""
)</f>
        <v/>
      </c>
    </row>
    <row r="6880" spans="1:30" x14ac:dyDescent="0.25">
      <c r="A6880" s="42" t="s">
        <v>22836</v>
      </c>
      <c r="B6880" s="42" t="s">
        <v>22837</v>
      </c>
      <c r="C6880" s="42" t="s">
        <v>22838</v>
      </c>
      <c r="D6880" s="42" t="s">
        <v>358</v>
      </c>
      <c r="E6880" s="42" t="s">
        <v>2736</v>
      </c>
      <c r="F6880" s="42" t="s">
        <v>2737</v>
      </c>
      <c r="G6880" s="42" t="s">
        <v>11227</v>
      </c>
      <c r="H6880" s="7" t="s">
        <v>47</v>
      </c>
      <c r="I6880" s="42" t="s">
        <v>31</v>
      </c>
      <c r="J6880" s="42" t="s">
        <v>2323</v>
      </c>
      <c r="K6880" s="8" t="s">
        <v>25576</v>
      </c>
      <c r="L6880" s="7" t="s">
        <v>11229</v>
      </c>
      <c r="M6880" s="44">
        <v>916.8</v>
      </c>
      <c r="N6880" s="7">
        <v>1</v>
      </c>
      <c r="O6880" s="44">
        <v>916.8</v>
      </c>
      <c r="P6880" s="44">
        <v>403</v>
      </c>
      <c r="Q6880" s="44">
        <v>74.44</v>
      </c>
      <c r="R6880" s="44">
        <v>155.86000000000001</v>
      </c>
      <c r="S6880" s="44">
        <v>0</v>
      </c>
      <c r="T6880" s="44">
        <v>85.95</v>
      </c>
      <c r="U6880" s="44">
        <v>197.55</v>
      </c>
      <c r="V6880" s="49" t="s">
        <v>24869</v>
      </c>
      <c r="W6880" s="42" t="s">
        <v>34</v>
      </c>
      <c r="X6880" s="43">
        <v>121089727809</v>
      </c>
      <c r="Y6880" s="43">
        <v>45311614798</v>
      </c>
      <c r="Z6880" s="43" t="s">
        <v>7980</v>
      </c>
      <c r="AA6880" s="37" t="str">
        <f>VLOOKUP(J6880, sku!B:C, 2, FALSE)</f>
        <v>Travessa Geral - Smart - 1 Gradeado Médio 100 X 80 X 12 cm - - - - - Preto</v>
      </c>
      <c r="AB6880" s="37" t="str">
        <f>VLOOKUP(J6880, sku!B:BM, 64, FALSE)</f>
        <v>Fabricação</v>
      </c>
      <c r="AC6880" s="37" t="str">
        <f>LEFT(pedidos[[#This Row],[SKU]],3)</f>
        <v>1XG</v>
      </c>
      <c r="AD6880" s="37" t="str" cm="1">
        <f t="array" aca="1" ref="AD6880" ca="1">IFERROR(
  INDEX(
    montadora[Montadora],
    MATCH(TRUE,LEFT(J7258,NÚCARACT(montadora[SKU Parcial]))=montadora[SKU Parcial],0)
  ),
  ""
)</f>
        <v/>
      </c>
    </row>
    <row r="6881" spans="1:30" x14ac:dyDescent="0.25">
      <c r="A6881" s="42" t="s">
        <v>23879</v>
      </c>
      <c r="B6881" s="42" t="s">
        <v>23880</v>
      </c>
      <c r="C6881" s="42" t="s">
        <v>6065</v>
      </c>
      <c r="D6881" s="42" t="s">
        <v>709</v>
      </c>
      <c r="E6881" s="42" t="s">
        <v>2736</v>
      </c>
      <c r="F6881" s="42" t="s">
        <v>2737</v>
      </c>
      <c r="G6881" s="42" t="s">
        <v>11227</v>
      </c>
      <c r="H6881" s="7" t="s">
        <v>47</v>
      </c>
      <c r="I6881" s="42" t="s">
        <v>31</v>
      </c>
      <c r="J6881" s="42" t="s">
        <v>2323</v>
      </c>
      <c r="K6881" s="8" t="s">
        <v>25559</v>
      </c>
      <c r="L6881" s="7" t="s">
        <v>11229</v>
      </c>
      <c r="M6881" s="44">
        <v>916.8</v>
      </c>
      <c r="N6881" s="7">
        <v>1</v>
      </c>
      <c r="O6881" s="44">
        <v>916.8</v>
      </c>
      <c r="P6881" s="44">
        <v>403</v>
      </c>
      <c r="Q6881" s="44">
        <v>74.44</v>
      </c>
      <c r="R6881" s="44">
        <v>155.86000000000001</v>
      </c>
      <c r="S6881" s="44">
        <v>0</v>
      </c>
      <c r="T6881" s="44">
        <v>85.95</v>
      </c>
      <c r="U6881" s="44">
        <v>197.55</v>
      </c>
      <c r="V6881" s="49" t="s">
        <v>24869</v>
      </c>
      <c r="W6881" s="42" t="s">
        <v>34</v>
      </c>
      <c r="X6881" s="43">
        <v>122503659960</v>
      </c>
      <c r="Y6881" s="43">
        <v>45349662134</v>
      </c>
      <c r="Z6881" s="43" t="s">
        <v>7980</v>
      </c>
      <c r="AA6881" s="37" t="str">
        <f>VLOOKUP(J6881, sku!B:C, 2, FALSE)</f>
        <v>Travessa Geral - Smart - 1 Gradeado Médio 100 X 80 X 12 cm - - - - - Preto</v>
      </c>
      <c r="AB6881" s="37" t="str">
        <f>VLOOKUP(J6881, sku!B:BM, 64, FALSE)</f>
        <v>Fabricação</v>
      </c>
      <c r="AC6881" s="37" t="str">
        <f>LEFT(pedidos[[#This Row],[SKU]],3)</f>
        <v>1XG</v>
      </c>
      <c r="AD6881" s="37" t="str" cm="1">
        <f t="array" aca="1" ref="AD6881" ca="1">IFERROR(
  INDEX(
    montadora[Montadora],
    MATCH(TRUE,LEFT(J7259,NÚCARACT(montadora[SKU Parcial]))=montadora[SKU Parcial],0)
  ),
  ""
)</f>
        <v/>
      </c>
    </row>
    <row r="6882" spans="1:30" x14ac:dyDescent="0.25">
      <c r="A6882" s="42" t="s">
        <v>24870</v>
      </c>
      <c r="B6882" s="42" t="s">
        <v>36</v>
      </c>
      <c r="C6882" s="42" t="s">
        <v>24871</v>
      </c>
      <c r="D6882" s="42" t="s">
        <v>420</v>
      </c>
      <c r="E6882" s="42" t="s">
        <v>2736</v>
      </c>
      <c r="F6882" s="42" t="s">
        <v>2737</v>
      </c>
      <c r="G6882" s="42" t="s">
        <v>11227</v>
      </c>
      <c r="H6882" s="7" t="s">
        <v>47</v>
      </c>
      <c r="I6882" s="42" t="s">
        <v>31</v>
      </c>
      <c r="J6882" s="42" t="s">
        <v>2323</v>
      </c>
      <c r="K6882" s="8" t="s">
        <v>25593</v>
      </c>
      <c r="L6882" s="7" t="s">
        <v>11229</v>
      </c>
      <c r="M6882" s="44">
        <v>916.8</v>
      </c>
      <c r="N6882" s="7">
        <v>1</v>
      </c>
      <c r="O6882" s="44">
        <v>916.8</v>
      </c>
      <c r="P6882" s="44">
        <v>403</v>
      </c>
      <c r="Q6882" s="44">
        <v>74.44</v>
      </c>
      <c r="R6882" s="44">
        <v>155.86000000000001</v>
      </c>
      <c r="S6882" s="44">
        <v>0</v>
      </c>
      <c r="T6882" s="44">
        <v>85.95</v>
      </c>
      <c r="U6882" s="44">
        <v>197.55</v>
      </c>
      <c r="V6882" s="49" t="s">
        <v>24869</v>
      </c>
      <c r="W6882" s="42" t="s">
        <v>34</v>
      </c>
      <c r="X6882" s="43">
        <v>122447553523</v>
      </c>
      <c r="Y6882" s="43">
        <v>45371789188</v>
      </c>
      <c r="Z6882" s="43" t="s">
        <v>7980</v>
      </c>
      <c r="AA6882" s="37" t="str">
        <f>VLOOKUP(J6882, sku!B:C, 2, FALSE)</f>
        <v>Travessa Geral - Smart - 1 Gradeado Médio 100 X 80 X 12 cm - - - - - Preto</v>
      </c>
      <c r="AB6882" s="37" t="str">
        <f>VLOOKUP(J6882, sku!B:BM, 64, FALSE)</f>
        <v>Fabricação</v>
      </c>
      <c r="AC6882" s="37" t="str">
        <f>LEFT(pedidos[[#This Row],[SKU]],3)</f>
        <v>1XG</v>
      </c>
      <c r="AD6882" s="37" t="str" cm="1">
        <f t="array" aca="1" ref="AD6882" ca="1">IFERROR(
  INDEX(
    montadora[Montadora],
    MATCH(TRUE,LEFT(J7260,NÚCARACT(montadora[SKU Parcial]))=montadora[SKU Parcial],0)
  ),
  ""
)</f>
        <v/>
      </c>
    </row>
    <row r="6883" spans="1:30" x14ac:dyDescent="0.25">
      <c r="A6883" s="42" t="s">
        <v>23878</v>
      </c>
      <c r="B6883" s="42" t="s">
        <v>36</v>
      </c>
      <c r="C6883" s="42" t="s">
        <v>637</v>
      </c>
      <c r="D6883" s="42" t="s">
        <v>138</v>
      </c>
      <c r="E6883" s="42" t="s">
        <v>916</v>
      </c>
      <c r="F6883" s="42" t="s">
        <v>917</v>
      </c>
      <c r="G6883" s="42" t="s">
        <v>11227</v>
      </c>
      <c r="H6883" s="7" t="s">
        <v>47</v>
      </c>
      <c r="I6883" s="42" t="s">
        <v>31</v>
      </c>
      <c r="J6883" s="42" t="s">
        <v>918</v>
      </c>
      <c r="K6883" s="8" t="s">
        <v>25545</v>
      </c>
      <c r="L6883" s="7" t="s">
        <v>804</v>
      </c>
      <c r="M6883" s="44">
        <v>17.8</v>
      </c>
      <c r="N6883" s="7">
        <v>1</v>
      </c>
      <c r="O6883" s="44">
        <v>29.79</v>
      </c>
      <c r="P6883" s="44">
        <v>3.24</v>
      </c>
      <c r="Q6883" s="44">
        <v>1.45</v>
      </c>
      <c r="R6883" s="44">
        <v>9.2799999999999994</v>
      </c>
      <c r="S6883" s="44">
        <v>11.99</v>
      </c>
      <c r="T6883" s="44">
        <v>0</v>
      </c>
      <c r="U6883" s="44">
        <v>3.83</v>
      </c>
      <c r="V6883" s="49" t="s">
        <v>24872</v>
      </c>
      <c r="W6883" s="42" t="s">
        <v>89</v>
      </c>
      <c r="X6883" s="43">
        <v>121544778905</v>
      </c>
      <c r="Y6883" s="43">
        <v>45332273944</v>
      </c>
      <c r="Z6883" s="43" t="s">
        <v>7980</v>
      </c>
      <c r="AA6883" s="37" t="str">
        <f>VLOOKUP(J6883, sku!B:C, 2, FALSE)</f>
        <v>12 Chaves Allen M3 19*54mm</v>
      </c>
      <c r="AB6883" s="37" t="str">
        <f>VLOOKUP(J6883, sku!B:BM, 64, FALSE)</f>
        <v>Importação</v>
      </c>
      <c r="AC6883" s="37" t="str">
        <f>LEFT(pedidos[[#This Row],[SKU]],3)</f>
        <v>12E</v>
      </c>
      <c r="AD6883" s="37" t="str" cm="1">
        <f t="array" aca="1" ref="AD6883" ca="1">IFERROR(
  INDEX(
    montadora[Montadora],
    MATCH(TRUE,LEFT(J7261,NÚCARACT(montadora[SKU Parcial]))=montadora[SKU Parcial],0)
  ),
  ""
)</f>
        <v/>
      </c>
    </row>
    <row r="6884" spans="1:30" x14ac:dyDescent="0.25">
      <c r="A6884" s="42" t="s">
        <v>24873</v>
      </c>
      <c r="B6884" s="42" t="s">
        <v>24874</v>
      </c>
      <c r="C6884" s="42" t="s">
        <v>24875</v>
      </c>
      <c r="D6884" s="42" t="s">
        <v>45</v>
      </c>
      <c r="E6884" s="42" t="s">
        <v>916</v>
      </c>
      <c r="F6884" s="42" t="s">
        <v>917</v>
      </c>
      <c r="G6884" s="42" t="s">
        <v>11227</v>
      </c>
      <c r="H6884" s="7" t="s">
        <v>47</v>
      </c>
      <c r="I6884" s="42" t="s">
        <v>31</v>
      </c>
      <c r="J6884" s="42" t="s">
        <v>918</v>
      </c>
      <c r="K6884" s="8" t="s">
        <v>25532</v>
      </c>
      <c r="L6884" s="7" t="s">
        <v>804</v>
      </c>
      <c r="M6884" s="44">
        <v>17.8</v>
      </c>
      <c r="N6884" s="7">
        <v>1</v>
      </c>
      <c r="O6884" s="44">
        <v>20.79</v>
      </c>
      <c r="P6884" s="44">
        <v>3.24</v>
      </c>
      <c r="Q6884" s="44">
        <v>1.45</v>
      </c>
      <c r="R6884" s="44">
        <v>9.2799999999999994</v>
      </c>
      <c r="S6884" s="44">
        <v>2.99</v>
      </c>
      <c r="T6884" s="44">
        <v>0</v>
      </c>
      <c r="U6884" s="44">
        <v>3.83</v>
      </c>
      <c r="V6884" s="49" t="s">
        <v>24872</v>
      </c>
      <c r="W6884" s="42" t="s">
        <v>34</v>
      </c>
      <c r="X6884" s="43">
        <v>122309805771</v>
      </c>
      <c r="Y6884" s="43">
        <v>45364225962</v>
      </c>
      <c r="Z6884" s="43" t="s">
        <v>7980</v>
      </c>
      <c r="AA6884" s="37" t="str">
        <f>VLOOKUP(J6884, sku!B:C, 2, FALSE)</f>
        <v>12 Chaves Allen M3 19*54mm</v>
      </c>
      <c r="AB6884" s="37" t="str">
        <f>VLOOKUP(J6884, sku!B:BM, 64, FALSE)</f>
        <v>Importação</v>
      </c>
      <c r="AC6884" s="37" t="str">
        <f>LEFT(pedidos[[#This Row],[SKU]],3)</f>
        <v>12E</v>
      </c>
      <c r="AD6884" s="37" t="str" cm="1">
        <f t="array" aca="1" ref="AD6884" ca="1">IFERROR(
  INDEX(
    montadora[Montadora],
    MATCH(TRUE,LEFT(J7262,NÚCARACT(montadora[SKU Parcial]))=montadora[SKU Parcial],0)
  ),
  ""
)</f>
        <v/>
      </c>
    </row>
    <row r="6885" spans="1:30" x14ac:dyDescent="0.25">
      <c r="A6885" s="42" t="s">
        <v>25097</v>
      </c>
      <c r="B6885" s="42" t="s">
        <v>36</v>
      </c>
      <c r="C6885" s="42" t="s">
        <v>603</v>
      </c>
      <c r="D6885" s="42" t="s">
        <v>191</v>
      </c>
      <c r="E6885" s="42" t="s">
        <v>3172</v>
      </c>
      <c r="F6885" s="42" t="s">
        <v>2543</v>
      </c>
      <c r="G6885" s="42" t="s">
        <v>11227</v>
      </c>
      <c r="H6885" s="7" t="s">
        <v>47</v>
      </c>
      <c r="I6885" s="42" t="s">
        <v>31</v>
      </c>
      <c r="J6885" s="42" t="s">
        <v>22298</v>
      </c>
      <c r="K6885" s="8" t="s">
        <v>25098</v>
      </c>
      <c r="L6885" s="7" t="s">
        <v>11229</v>
      </c>
      <c r="M6885" s="44">
        <v>68.8</v>
      </c>
      <c r="N6885" s="7">
        <v>1</v>
      </c>
      <c r="O6885" s="44">
        <v>68.8</v>
      </c>
      <c r="P6885" s="44">
        <v>30</v>
      </c>
      <c r="Q6885" s="44">
        <v>5.59</v>
      </c>
      <c r="R6885" s="44">
        <v>18.45</v>
      </c>
      <c r="S6885" s="44">
        <v>0</v>
      </c>
      <c r="T6885" s="44">
        <v>0</v>
      </c>
      <c r="U6885" s="44">
        <v>14.76</v>
      </c>
      <c r="V6885" s="49" t="s">
        <v>25983</v>
      </c>
      <c r="W6885" s="42" t="s">
        <v>34</v>
      </c>
      <c r="X6885" s="43">
        <v>123616100200</v>
      </c>
      <c r="Y6885" s="43">
        <v>45399403958</v>
      </c>
      <c r="Z6885" s="43" t="s">
        <v>7980</v>
      </c>
      <c r="AA6885" s="37" t="e">
        <f>VLOOKUP(J6885, sku!B:C, 2, FALSE)</f>
        <v>#N/A</v>
      </c>
      <c r="AB6885" s="37" t="e">
        <f>VLOOKUP(J6885, sku!B:BM, 64, FALSE)</f>
        <v>#N/A</v>
      </c>
      <c r="AC6885" s="37" t="str">
        <f>LEFT(pedidos[[#This Row],[SKU]],3)</f>
        <v xml:space="preserve">VL </v>
      </c>
      <c r="AD6885" s="37" t="str" cm="1">
        <f t="array" aca="1" ref="AD6885" ca="1">IFERROR(
  INDEX(
    montadora[Montadora],
    MATCH(TRUE,LEFT(J7263,NÚCARACT(montadora[SKU Parcial]))=montadora[SKU Parcial],0)
  ),
  ""
)</f>
        <v/>
      </c>
    </row>
    <row r="6886" spans="1:30" x14ac:dyDescent="0.25">
      <c r="A6886" s="42" t="s">
        <v>22839</v>
      </c>
      <c r="B6886" s="42" t="s">
        <v>22840</v>
      </c>
      <c r="C6886" s="42" t="s">
        <v>891</v>
      </c>
      <c r="D6886" s="42" t="s">
        <v>27</v>
      </c>
      <c r="E6886" s="42" t="s">
        <v>2562</v>
      </c>
      <c r="F6886" s="42" t="s">
        <v>2533</v>
      </c>
      <c r="G6886" s="42" t="s">
        <v>11227</v>
      </c>
      <c r="H6886" s="7" t="s">
        <v>30</v>
      </c>
      <c r="I6886" s="42" t="s">
        <v>31</v>
      </c>
      <c r="J6886" s="42" t="s">
        <v>2534</v>
      </c>
      <c r="K6886" s="8" t="s">
        <v>25544</v>
      </c>
      <c r="L6886" s="7" t="s">
        <v>11229</v>
      </c>
      <c r="M6886" s="44">
        <v>39.799999999999997</v>
      </c>
      <c r="N6886" s="7">
        <v>1</v>
      </c>
      <c r="O6886" s="44">
        <v>39.799999999999997</v>
      </c>
      <c r="P6886" s="44">
        <v>16.79</v>
      </c>
      <c r="Q6886" s="44">
        <v>3.23</v>
      </c>
      <c r="R6886" s="44">
        <v>11.28</v>
      </c>
      <c r="S6886" s="44">
        <v>0</v>
      </c>
      <c r="T6886" s="44">
        <v>0</v>
      </c>
      <c r="U6886" s="44">
        <v>8.5</v>
      </c>
      <c r="V6886" s="49" t="s">
        <v>24471</v>
      </c>
      <c r="W6886" s="42" t="s">
        <v>34</v>
      </c>
      <c r="X6886" s="43">
        <v>120610740494</v>
      </c>
      <c r="Y6886" s="43">
        <v>45265878003</v>
      </c>
      <c r="Z6886" s="43" t="s">
        <v>7980</v>
      </c>
      <c r="AA6886" s="37" t="str">
        <f>VLOOKUP(J6886, sku!B:C, 2, FALSE)</f>
        <v>Kit Maçarico Culinário Cozinha + 1 Gás Refil Ntk</v>
      </c>
      <c r="AB6886" s="37" t="str">
        <f>VLOOKUP(J6886, sku!B:BM, 64, FALSE)</f>
        <v>Importação</v>
      </c>
      <c r="AC6886" s="37" t="str">
        <f>LEFT(pedidos[[#This Row],[SKU]],3)</f>
        <v>1MA</v>
      </c>
      <c r="AD6886" s="37" t="str" cm="1">
        <f t="array" aca="1" ref="AD6886" ca="1">IFERROR(
  INDEX(
    montadora[Montadora],
    MATCH(TRUE,LEFT(J7264,NÚCARACT(montadora[SKU Parcial]))=montadora[SKU Parcial],0)
  ),
  ""
)</f>
        <v/>
      </c>
    </row>
    <row r="6887" spans="1:30" x14ac:dyDescent="0.25">
      <c r="A6887" s="42" t="s">
        <v>22841</v>
      </c>
      <c r="B6887" s="42" t="s">
        <v>22842</v>
      </c>
      <c r="C6887" s="42" t="s">
        <v>22843</v>
      </c>
      <c r="D6887" s="42" t="s">
        <v>138</v>
      </c>
      <c r="E6887" s="42" t="s">
        <v>2562</v>
      </c>
      <c r="F6887" s="42" t="s">
        <v>2533</v>
      </c>
      <c r="G6887" s="42" t="s">
        <v>11227</v>
      </c>
      <c r="H6887" s="7" t="s">
        <v>30</v>
      </c>
      <c r="I6887" s="42" t="s">
        <v>36</v>
      </c>
      <c r="J6887" s="42" t="s">
        <v>2534</v>
      </c>
      <c r="K6887" s="8" t="s">
        <v>25599</v>
      </c>
      <c r="L6887" s="7" t="s">
        <v>11229</v>
      </c>
      <c r="M6887" s="44">
        <v>39.799999999999997</v>
      </c>
      <c r="N6887" s="7">
        <v>1</v>
      </c>
      <c r="O6887" s="44">
        <v>39.799999999999997</v>
      </c>
      <c r="P6887" s="44">
        <v>16.79</v>
      </c>
      <c r="Q6887" s="44">
        <v>3.23</v>
      </c>
      <c r="R6887" s="44">
        <v>11.28</v>
      </c>
      <c r="S6887" s="44">
        <v>0</v>
      </c>
      <c r="T6887" s="44">
        <v>0</v>
      </c>
      <c r="U6887" s="44">
        <v>8.5</v>
      </c>
      <c r="V6887" s="49" t="s">
        <v>24471</v>
      </c>
      <c r="W6887" s="42" t="s">
        <v>34</v>
      </c>
      <c r="X6887" s="43">
        <v>121489600802</v>
      </c>
      <c r="Y6887" s="43">
        <v>45305821809</v>
      </c>
      <c r="Z6887" s="43" t="s">
        <v>7980</v>
      </c>
      <c r="AA6887" s="37" t="str">
        <f>VLOOKUP(J6887, sku!B:C, 2, FALSE)</f>
        <v>Kit Maçarico Culinário Cozinha + 1 Gás Refil Ntk</v>
      </c>
      <c r="AB6887" s="37" t="str">
        <f>VLOOKUP(J6887, sku!B:BM, 64, FALSE)</f>
        <v>Importação</v>
      </c>
      <c r="AC6887" s="37" t="str">
        <f>LEFT(pedidos[[#This Row],[SKU]],3)</f>
        <v>1MA</v>
      </c>
      <c r="AD6887" s="37" t="str" cm="1">
        <f t="array" aca="1" ref="AD6887" ca="1">IFERROR(
  INDEX(
    montadora[Montadora],
    MATCH(TRUE,LEFT(J7265,NÚCARACT(montadora[SKU Parcial]))=montadora[SKU Parcial],0)
  ),
  ""
)</f>
        <v/>
      </c>
    </row>
    <row r="6888" spans="1:30" x14ac:dyDescent="0.25">
      <c r="A6888" s="42" t="s">
        <v>22844</v>
      </c>
      <c r="B6888" s="42" t="s">
        <v>22845</v>
      </c>
      <c r="C6888" s="42" t="s">
        <v>22846</v>
      </c>
      <c r="D6888" s="42" t="s">
        <v>188</v>
      </c>
      <c r="E6888" s="42" t="s">
        <v>2562</v>
      </c>
      <c r="F6888" s="42" t="s">
        <v>2533</v>
      </c>
      <c r="G6888" s="42" t="s">
        <v>11227</v>
      </c>
      <c r="H6888" s="7" t="s">
        <v>30</v>
      </c>
      <c r="I6888" s="42" t="s">
        <v>36</v>
      </c>
      <c r="J6888" s="42" t="s">
        <v>2534</v>
      </c>
      <c r="K6888" s="8" t="s">
        <v>25599</v>
      </c>
      <c r="L6888" s="7" t="s">
        <v>11229</v>
      </c>
      <c r="M6888" s="44">
        <v>39.799999999999997</v>
      </c>
      <c r="N6888" s="7">
        <v>1</v>
      </c>
      <c r="O6888" s="44">
        <v>39.799999999999997</v>
      </c>
      <c r="P6888" s="44">
        <v>16.79</v>
      </c>
      <c r="Q6888" s="44">
        <v>3.23</v>
      </c>
      <c r="R6888" s="44">
        <v>11.28</v>
      </c>
      <c r="S6888" s="44">
        <v>0</v>
      </c>
      <c r="T6888" s="44">
        <v>0</v>
      </c>
      <c r="U6888" s="44">
        <v>8.5</v>
      </c>
      <c r="V6888" s="49" t="s">
        <v>24471</v>
      </c>
      <c r="W6888" s="42" t="s">
        <v>34</v>
      </c>
      <c r="X6888" s="43">
        <v>121525660548</v>
      </c>
      <c r="Y6888" s="43">
        <v>45307790574</v>
      </c>
      <c r="Z6888" s="43" t="s">
        <v>7980</v>
      </c>
      <c r="AA6888" s="37" t="str">
        <f>VLOOKUP(J6888, sku!B:C, 2, FALSE)</f>
        <v>Kit Maçarico Culinário Cozinha + 1 Gás Refil Ntk</v>
      </c>
      <c r="AB6888" s="37" t="str">
        <f>VLOOKUP(J6888, sku!B:BM, 64, FALSE)</f>
        <v>Importação</v>
      </c>
      <c r="AC6888" s="37" t="str">
        <f>LEFT(pedidos[[#This Row],[SKU]],3)</f>
        <v>1MA</v>
      </c>
      <c r="AD6888" s="37" t="str" cm="1">
        <f t="array" aca="1" ref="AD6888" ca="1">IFERROR(
  INDEX(
    montadora[Montadora],
    MATCH(TRUE,LEFT(J7266,NÚCARACT(montadora[SKU Parcial]))=montadora[SKU Parcial],0)
  ),
  ""
)</f>
        <v/>
      </c>
    </row>
    <row r="6889" spans="1:30" x14ac:dyDescent="0.25">
      <c r="A6889" s="42" t="s">
        <v>23883</v>
      </c>
      <c r="B6889" s="42" t="s">
        <v>36</v>
      </c>
      <c r="C6889" s="42" t="s">
        <v>3540</v>
      </c>
      <c r="D6889" s="42" t="s">
        <v>191</v>
      </c>
      <c r="E6889" s="42" t="s">
        <v>2562</v>
      </c>
      <c r="F6889" s="42" t="s">
        <v>2533</v>
      </c>
      <c r="G6889" s="42" t="s">
        <v>11227</v>
      </c>
      <c r="H6889" s="7" t="s">
        <v>30</v>
      </c>
      <c r="I6889" s="42" t="s">
        <v>36</v>
      </c>
      <c r="J6889" s="42" t="s">
        <v>2534</v>
      </c>
      <c r="K6889" s="8" t="s">
        <v>25558</v>
      </c>
      <c r="L6889" s="7" t="s">
        <v>11229</v>
      </c>
      <c r="M6889" s="44">
        <v>39.799999999999997</v>
      </c>
      <c r="N6889" s="7">
        <v>1</v>
      </c>
      <c r="O6889" s="44">
        <v>39.799999999999997</v>
      </c>
      <c r="P6889" s="44">
        <v>16.79</v>
      </c>
      <c r="Q6889" s="44">
        <v>3.23</v>
      </c>
      <c r="R6889" s="44">
        <v>11.28</v>
      </c>
      <c r="S6889" s="44">
        <v>0</v>
      </c>
      <c r="T6889" s="44">
        <v>0</v>
      </c>
      <c r="U6889" s="44">
        <v>8.5</v>
      </c>
      <c r="V6889" s="49" t="s">
        <v>24471</v>
      </c>
      <c r="W6889" s="42" t="s">
        <v>34</v>
      </c>
      <c r="X6889" s="43">
        <v>122353199616</v>
      </c>
      <c r="Y6889" s="43">
        <v>45342786527</v>
      </c>
      <c r="Z6889" s="43" t="s">
        <v>7980</v>
      </c>
      <c r="AA6889" s="37" t="str">
        <f>VLOOKUP(J6889, sku!B:C, 2, FALSE)</f>
        <v>Kit Maçarico Culinário Cozinha + 1 Gás Refil Ntk</v>
      </c>
      <c r="AB6889" s="37" t="str">
        <f>VLOOKUP(J6889, sku!B:BM, 64, FALSE)</f>
        <v>Importação</v>
      </c>
      <c r="AC6889" s="37" t="str">
        <f>LEFT(pedidos[[#This Row],[SKU]],3)</f>
        <v>1MA</v>
      </c>
      <c r="AD6889" s="37" t="str" cm="1">
        <f t="array" aca="1" ref="AD6889" ca="1">IFERROR(
  INDEX(
    montadora[Montadora],
    MATCH(TRUE,LEFT(J7267,NÚCARACT(montadora[SKU Parcial]))=montadora[SKU Parcial],0)
  ),
  ""
)</f>
        <v/>
      </c>
    </row>
    <row r="6890" spans="1:30" x14ac:dyDescent="0.25">
      <c r="A6890" s="42" t="s">
        <v>23884</v>
      </c>
      <c r="B6890" s="42" t="s">
        <v>23885</v>
      </c>
      <c r="C6890" s="42" t="s">
        <v>23886</v>
      </c>
      <c r="D6890" s="42" t="s">
        <v>27</v>
      </c>
      <c r="E6890" s="42" t="s">
        <v>2562</v>
      </c>
      <c r="F6890" s="42" t="s">
        <v>2533</v>
      </c>
      <c r="G6890" s="42" t="s">
        <v>11227</v>
      </c>
      <c r="H6890" s="7" t="s">
        <v>30</v>
      </c>
      <c r="I6890" s="42" t="s">
        <v>36</v>
      </c>
      <c r="J6890" s="42" t="s">
        <v>2534</v>
      </c>
      <c r="K6890" s="8" t="s">
        <v>25559</v>
      </c>
      <c r="L6890" s="7" t="s">
        <v>11229</v>
      </c>
      <c r="M6890" s="44">
        <v>39.799999999999997</v>
      </c>
      <c r="N6890" s="7">
        <v>1</v>
      </c>
      <c r="O6890" s="44">
        <v>39.799999999999997</v>
      </c>
      <c r="P6890" s="44">
        <v>16.79</v>
      </c>
      <c r="Q6890" s="44">
        <v>3.23</v>
      </c>
      <c r="R6890" s="44">
        <v>11.28</v>
      </c>
      <c r="S6890" s="44">
        <v>0</v>
      </c>
      <c r="T6890" s="44">
        <v>0</v>
      </c>
      <c r="U6890" s="44">
        <v>8.5</v>
      </c>
      <c r="V6890" s="49" t="s">
        <v>24471</v>
      </c>
      <c r="W6890" s="42" t="s">
        <v>34</v>
      </c>
      <c r="X6890" s="43">
        <v>122461170808</v>
      </c>
      <c r="Y6890" s="43">
        <v>45347838378</v>
      </c>
      <c r="Z6890" s="43" t="s">
        <v>7980</v>
      </c>
      <c r="AA6890" s="37" t="str">
        <f>VLOOKUP(J6890, sku!B:C, 2, FALSE)</f>
        <v>Kit Maçarico Culinário Cozinha + 1 Gás Refil Ntk</v>
      </c>
      <c r="AB6890" s="37" t="str">
        <f>VLOOKUP(J6890, sku!B:BM, 64, FALSE)</f>
        <v>Importação</v>
      </c>
      <c r="AC6890" s="37" t="str">
        <f>LEFT(pedidos[[#This Row],[SKU]],3)</f>
        <v>1MA</v>
      </c>
      <c r="AD6890" s="37" t="str" cm="1">
        <f t="array" aca="1" ref="AD6890" ca="1">IFERROR(
  INDEX(
    montadora[Montadora],
    MATCH(TRUE,LEFT(J7268,NÚCARACT(montadora[SKU Parcial]))=montadora[SKU Parcial],0)
  ),
  ""
)</f>
        <v/>
      </c>
    </row>
    <row r="6891" spans="1:30" x14ac:dyDescent="0.25">
      <c r="A6891" s="42" t="s">
        <v>23887</v>
      </c>
      <c r="B6891" s="42" t="s">
        <v>36</v>
      </c>
      <c r="C6891" s="42" t="s">
        <v>23888</v>
      </c>
      <c r="D6891" s="42" t="s">
        <v>138</v>
      </c>
      <c r="E6891" s="42" t="s">
        <v>2562</v>
      </c>
      <c r="F6891" s="42" t="s">
        <v>2533</v>
      </c>
      <c r="G6891" s="42" t="s">
        <v>11227</v>
      </c>
      <c r="H6891" s="7" t="s">
        <v>30</v>
      </c>
      <c r="I6891" s="42" t="s">
        <v>36</v>
      </c>
      <c r="J6891" s="42" t="s">
        <v>2534</v>
      </c>
      <c r="K6891" s="8" t="s">
        <v>25594</v>
      </c>
      <c r="L6891" s="7" t="s">
        <v>11229</v>
      </c>
      <c r="M6891" s="44">
        <v>39.799999999999997</v>
      </c>
      <c r="N6891" s="7">
        <v>1</v>
      </c>
      <c r="O6891" s="44">
        <v>50.79</v>
      </c>
      <c r="P6891" s="44">
        <v>16.79</v>
      </c>
      <c r="Q6891" s="44">
        <v>3.23</v>
      </c>
      <c r="R6891" s="44">
        <v>11.28</v>
      </c>
      <c r="S6891" s="44">
        <v>10.99</v>
      </c>
      <c r="T6891" s="44">
        <v>0</v>
      </c>
      <c r="U6891" s="44">
        <v>8.5</v>
      </c>
      <c r="V6891" s="49" t="s">
        <v>24471</v>
      </c>
      <c r="W6891" s="42" t="s">
        <v>34</v>
      </c>
      <c r="X6891" s="43">
        <v>122045197627</v>
      </c>
      <c r="Y6891" s="43">
        <v>45352538274</v>
      </c>
      <c r="Z6891" s="43" t="s">
        <v>7980</v>
      </c>
      <c r="AA6891" s="37" t="str">
        <f>VLOOKUP(J6891, sku!B:C, 2, FALSE)</f>
        <v>Kit Maçarico Culinário Cozinha + 1 Gás Refil Ntk</v>
      </c>
      <c r="AB6891" s="37" t="str">
        <f>VLOOKUP(J6891, sku!B:BM, 64, FALSE)</f>
        <v>Importação</v>
      </c>
      <c r="AC6891" s="37" t="str">
        <f>LEFT(pedidos[[#This Row],[SKU]],3)</f>
        <v>1MA</v>
      </c>
      <c r="AD6891" s="37" t="str" cm="1">
        <f t="array" aca="1" ref="AD6891" ca="1">IFERROR(
  INDEX(
    montadora[Montadora],
    MATCH(TRUE,LEFT(J7269,NÚCARACT(montadora[SKU Parcial]))=montadora[SKU Parcial],0)
  ),
  ""
)</f>
        <v/>
      </c>
    </row>
    <row r="6892" spans="1:30" x14ac:dyDescent="0.25">
      <c r="A6892" s="42" t="s">
        <v>23889</v>
      </c>
      <c r="B6892" s="42" t="s">
        <v>23890</v>
      </c>
      <c r="C6892" s="42" t="s">
        <v>322</v>
      </c>
      <c r="D6892" s="42" t="s">
        <v>420</v>
      </c>
      <c r="E6892" s="42" t="s">
        <v>2562</v>
      </c>
      <c r="F6892" s="42" t="s">
        <v>2533</v>
      </c>
      <c r="G6892" s="42" t="s">
        <v>11227</v>
      </c>
      <c r="H6892" s="7" t="s">
        <v>30</v>
      </c>
      <c r="I6892" s="42" t="s">
        <v>36</v>
      </c>
      <c r="J6892" s="42" t="s">
        <v>2534</v>
      </c>
      <c r="K6892" s="8" t="s">
        <v>25532</v>
      </c>
      <c r="L6892" s="7" t="s">
        <v>11229</v>
      </c>
      <c r="M6892" s="44">
        <v>39.799999999999997</v>
      </c>
      <c r="N6892" s="7">
        <v>1</v>
      </c>
      <c r="O6892" s="44">
        <v>39.799999999999997</v>
      </c>
      <c r="P6892" s="44">
        <v>16.79</v>
      </c>
      <c r="Q6892" s="44">
        <v>3.23</v>
      </c>
      <c r="R6892" s="44">
        <v>11.28</v>
      </c>
      <c r="S6892" s="44">
        <v>0</v>
      </c>
      <c r="T6892" s="44">
        <v>0</v>
      </c>
      <c r="U6892" s="44">
        <v>8.5</v>
      </c>
      <c r="V6892" s="49" t="s">
        <v>24471</v>
      </c>
      <c r="W6892" s="42" t="s">
        <v>34</v>
      </c>
      <c r="X6892" s="43">
        <v>122240505373</v>
      </c>
      <c r="Y6892" s="43">
        <v>45360198749</v>
      </c>
      <c r="Z6892" s="43" t="s">
        <v>7980</v>
      </c>
      <c r="AA6892" s="37" t="str">
        <f>VLOOKUP(J6892, sku!B:C, 2, FALSE)</f>
        <v>Kit Maçarico Culinário Cozinha + 1 Gás Refil Ntk</v>
      </c>
      <c r="AB6892" s="37" t="str">
        <f>VLOOKUP(J6892, sku!B:BM, 64, FALSE)</f>
        <v>Importação</v>
      </c>
      <c r="AC6892" s="37" t="str">
        <f>LEFT(pedidos[[#This Row],[SKU]],3)</f>
        <v>1MA</v>
      </c>
      <c r="AD6892" s="37" t="str" cm="1">
        <f t="array" aca="1" ref="AD6892" ca="1">IFERROR(
  INDEX(
    montadora[Montadora],
    MATCH(TRUE,LEFT(J7270,NÚCARACT(montadora[SKU Parcial]))=montadora[SKU Parcial],0)
  ),
  ""
)</f>
        <v/>
      </c>
    </row>
    <row r="6893" spans="1:30" x14ac:dyDescent="0.25">
      <c r="A6893" s="42" t="s">
        <v>24876</v>
      </c>
      <c r="B6893" s="42" t="s">
        <v>36</v>
      </c>
      <c r="C6893" s="42" t="s">
        <v>637</v>
      </c>
      <c r="D6893" s="42" t="s">
        <v>27</v>
      </c>
      <c r="E6893" s="42" t="s">
        <v>2562</v>
      </c>
      <c r="F6893" s="42" t="s">
        <v>2533</v>
      </c>
      <c r="G6893" s="42" t="s">
        <v>11227</v>
      </c>
      <c r="H6893" s="7" t="s">
        <v>30</v>
      </c>
      <c r="I6893" s="42" t="s">
        <v>36</v>
      </c>
      <c r="J6893" s="42" t="s">
        <v>2534</v>
      </c>
      <c r="K6893" s="8" t="s">
        <v>25096</v>
      </c>
      <c r="L6893" s="7" t="s">
        <v>11229</v>
      </c>
      <c r="M6893" s="44">
        <v>39.799999999999997</v>
      </c>
      <c r="N6893" s="7">
        <v>1</v>
      </c>
      <c r="O6893" s="44">
        <v>39.799999999999997</v>
      </c>
      <c r="P6893" s="44">
        <v>16.79</v>
      </c>
      <c r="Q6893" s="44">
        <v>3.23</v>
      </c>
      <c r="R6893" s="44">
        <v>11.28</v>
      </c>
      <c r="S6893" s="44">
        <v>0</v>
      </c>
      <c r="T6893" s="44">
        <v>0</v>
      </c>
      <c r="U6893" s="44">
        <v>8.5</v>
      </c>
      <c r="V6893" s="49" t="s">
        <v>24471</v>
      </c>
      <c r="W6893" s="42" t="s">
        <v>34</v>
      </c>
      <c r="X6893" s="43">
        <v>122997867154</v>
      </c>
      <c r="Y6893" s="43">
        <v>45372499608</v>
      </c>
      <c r="Z6893" s="43" t="s">
        <v>7980</v>
      </c>
      <c r="AA6893" s="37" t="str">
        <f>VLOOKUP(J6893, sku!B:C, 2, FALSE)</f>
        <v>Kit Maçarico Culinário Cozinha + 1 Gás Refil Ntk</v>
      </c>
      <c r="AB6893" s="37" t="str">
        <f>VLOOKUP(J6893, sku!B:BM, 64, FALSE)</f>
        <v>Importação</v>
      </c>
      <c r="AC6893" s="37" t="str">
        <f>LEFT(pedidos[[#This Row],[SKU]],3)</f>
        <v>1MA</v>
      </c>
      <c r="AD6893" s="37" t="str" cm="1">
        <f t="array" aca="1" ref="AD6893" ca="1">IFERROR(
  INDEX(
    montadora[Montadora],
    MATCH(TRUE,LEFT(J7271,NÚCARACT(montadora[SKU Parcial]))=montadora[SKU Parcial],0)
  ),
  ""
)</f>
        <v/>
      </c>
    </row>
    <row r="6894" spans="1:30" x14ac:dyDescent="0.25">
      <c r="A6894" s="42" t="s">
        <v>24877</v>
      </c>
      <c r="B6894" s="42" t="s">
        <v>24878</v>
      </c>
      <c r="C6894" s="42" t="s">
        <v>24879</v>
      </c>
      <c r="D6894" s="42" t="s">
        <v>27</v>
      </c>
      <c r="E6894" s="42" t="s">
        <v>2562</v>
      </c>
      <c r="F6894" s="42" t="s">
        <v>2533</v>
      </c>
      <c r="G6894" s="42" t="s">
        <v>11227</v>
      </c>
      <c r="H6894" s="7" t="s">
        <v>30</v>
      </c>
      <c r="I6894" s="42" t="s">
        <v>36</v>
      </c>
      <c r="J6894" s="42" t="s">
        <v>2534</v>
      </c>
      <c r="K6894" s="8" t="s">
        <v>25096</v>
      </c>
      <c r="L6894" s="7" t="s">
        <v>11229</v>
      </c>
      <c r="M6894" s="44">
        <v>39.799999999999997</v>
      </c>
      <c r="N6894" s="7">
        <v>1</v>
      </c>
      <c r="O6894" s="44">
        <v>39.799999999999997</v>
      </c>
      <c r="P6894" s="44">
        <v>16.79</v>
      </c>
      <c r="Q6894" s="44">
        <v>3.23</v>
      </c>
      <c r="R6894" s="44">
        <v>11.28</v>
      </c>
      <c r="S6894" s="44">
        <v>0</v>
      </c>
      <c r="T6894" s="44">
        <v>0</v>
      </c>
      <c r="U6894" s="44">
        <v>8.5</v>
      </c>
      <c r="V6894" s="49" t="s">
        <v>24471</v>
      </c>
      <c r="W6894" s="42" t="s">
        <v>34</v>
      </c>
      <c r="X6894" s="43">
        <v>123011423396</v>
      </c>
      <c r="Y6894" s="43">
        <v>45372900676</v>
      </c>
      <c r="Z6894" s="43" t="s">
        <v>7980</v>
      </c>
      <c r="AA6894" s="37" t="str">
        <f>VLOOKUP(J6894, sku!B:C, 2, FALSE)</f>
        <v>Kit Maçarico Culinário Cozinha + 1 Gás Refil Ntk</v>
      </c>
      <c r="AB6894" s="37" t="str">
        <f>VLOOKUP(J6894, sku!B:BM, 64, FALSE)</f>
        <v>Importação</v>
      </c>
      <c r="AC6894" s="37" t="str">
        <f>LEFT(pedidos[[#This Row],[SKU]],3)</f>
        <v>1MA</v>
      </c>
      <c r="AD6894" s="37" t="str" cm="1">
        <f t="array" aca="1" ref="AD6894" ca="1">IFERROR(
  INDEX(
    montadora[Montadora],
    MATCH(TRUE,LEFT(J7272,NÚCARACT(montadora[SKU Parcial]))=montadora[SKU Parcial],0)
  ),
  ""
)</f>
        <v/>
      </c>
    </row>
    <row r="6895" spans="1:30" x14ac:dyDescent="0.25">
      <c r="A6895" s="42" t="s">
        <v>25327</v>
      </c>
      <c r="B6895" s="42" t="s">
        <v>36</v>
      </c>
      <c r="C6895" s="42" t="s">
        <v>25328</v>
      </c>
      <c r="D6895" s="42" t="s">
        <v>138</v>
      </c>
      <c r="E6895" s="42" t="s">
        <v>2562</v>
      </c>
      <c r="F6895" s="42" t="s">
        <v>2533</v>
      </c>
      <c r="G6895" s="42" t="s">
        <v>11227</v>
      </c>
      <c r="H6895" s="7" t="s">
        <v>30</v>
      </c>
      <c r="I6895" s="42" t="s">
        <v>36</v>
      </c>
      <c r="J6895" s="42" t="s">
        <v>2534</v>
      </c>
      <c r="K6895" s="8" t="s">
        <v>25126</v>
      </c>
      <c r="L6895" s="7" t="s">
        <v>11229</v>
      </c>
      <c r="M6895" s="44">
        <v>39.799999999999997</v>
      </c>
      <c r="N6895" s="7">
        <v>1</v>
      </c>
      <c r="O6895" s="44">
        <v>39.799999999999997</v>
      </c>
      <c r="P6895" s="44">
        <v>16.79</v>
      </c>
      <c r="Q6895" s="44">
        <v>3.23</v>
      </c>
      <c r="R6895" s="44">
        <v>11.28</v>
      </c>
      <c r="S6895" s="44">
        <v>0</v>
      </c>
      <c r="T6895" s="44">
        <v>0</v>
      </c>
      <c r="U6895" s="44">
        <v>8.5</v>
      </c>
      <c r="V6895" s="49" t="s">
        <v>24471</v>
      </c>
      <c r="W6895" s="42" t="s">
        <v>34</v>
      </c>
      <c r="X6895" s="43">
        <v>122677515887</v>
      </c>
      <c r="Y6895" s="43">
        <v>45382428447</v>
      </c>
      <c r="Z6895" s="43" t="s">
        <v>7980</v>
      </c>
      <c r="AA6895" s="37" t="str">
        <f>VLOOKUP(J6895, sku!B:C, 2, FALSE)</f>
        <v>Kit Maçarico Culinário Cozinha + 1 Gás Refil Ntk</v>
      </c>
      <c r="AB6895" s="37" t="str">
        <f>VLOOKUP(J6895, sku!B:BM, 64, FALSE)</f>
        <v>Importação</v>
      </c>
      <c r="AC6895" s="37" t="str">
        <f>LEFT(pedidos[[#This Row],[SKU]],3)</f>
        <v>1MA</v>
      </c>
      <c r="AD6895" s="37" t="str" cm="1">
        <f t="array" aca="1" ref="AD6895" ca="1">IFERROR(
  INDEX(
    montadora[Montadora],
    MATCH(TRUE,LEFT(J7273,NÚCARACT(montadora[SKU Parcial]))=montadora[SKU Parcial],0)
  ),
  ""
)</f>
        <v/>
      </c>
    </row>
    <row r="6896" spans="1:30" x14ac:dyDescent="0.25">
      <c r="A6896" s="42" t="s">
        <v>25329</v>
      </c>
      <c r="B6896" s="42" t="s">
        <v>36</v>
      </c>
      <c r="C6896" s="42" t="s">
        <v>1138</v>
      </c>
      <c r="D6896" s="42" t="s">
        <v>27</v>
      </c>
      <c r="E6896" s="42" t="s">
        <v>2562</v>
      </c>
      <c r="F6896" s="42" t="s">
        <v>2533</v>
      </c>
      <c r="G6896" s="42" t="s">
        <v>11227</v>
      </c>
      <c r="H6896" s="7" t="s">
        <v>30</v>
      </c>
      <c r="I6896" s="42" t="s">
        <v>36</v>
      </c>
      <c r="J6896" s="42" t="s">
        <v>2534</v>
      </c>
      <c r="K6896" s="8" t="s">
        <v>25101</v>
      </c>
      <c r="L6896" s="7" t="s">
        <v>11229</v>
      </c>
      <c r="M6896" s="44">
        <v>39.799999999999997</v>
      </c>
      <c r="N6896" s="7">
        <v>1</v>
      </c>
      <c r="O6896" s="44">
        <v>47.79</v>
      </c>
      <c r="P6896" s="44">
        <v>16.79</v>
      </c>
      <c r="Q6896" s="44">
        <v>3.23</v>
      </c>
      <c r="R6896" s="44">
        <v>11.28</v>
      </c>
      <c r="S6896" s="44">
        <v>7.99</v>
      </c>
      <c r="T6896" s="44">
        <v>0</v>
      </c>
      <c r="U6896" s="44">
        <v>8.5</v>
      </c>
      <c r="V6896" s="49" t="s">
        <v>24471</v>
      </c>
      <c r="W6896" s="42" t="s">
        <v>34</v>
      </c>
      <c r="X6896" s="43">
        <v>122825024981</v>
      </c>
      <c r="Y6896" s="43">
        <v>45388518113</v>
      </c>
      <c r="Z6896" s="43" t="s">
        <v>7980</v>
      </c>
      <c r="AA6896" s="37" t="str">
        <f>VLOOKUP(J6896, sku!B:C, 2, FALSE)</f>
        <v>Kit Maçarico Culinário Cozinha + 1 Gás Refil Ntk</v>
      </c>
      <c r="AB6896" s="37" t="str">
        <f>VLOOKUP(J6896, sku!B:BM, 64, FALSE)</f>
        <v>Importação</v>
      </c>
      <c r="AC6896" s="37" t="str">
        <f>LEFT(pedidos[[#This Row],[SKU]],3)</f>
        <v>1MA</v>
      </c>
      <c r="AD6896" s="37" t="str" cm="1">
        <f t="array" aca="1" ref="AD6896" ca="1">IFERROR(
  INDEX(
    montadora[Montadora],
    MATCH(TRUE,LEFT(J7274,NÚCARACT(montadora[SKU Parcial]))=montadora[SKU Parcial],0)
  ),
  ""
)</f>
        <v/>
      </c>
    </row>
    <row r="6897" spans="1:30" x14ac:dyDescent="0.25">
      <c r="A6897" s="42" t="s">
        <v>25984</v>
      </c>
      <c r="B6897" s="42" t="s">
        <v>36</v>
      </c>
      <c r="C6897" s="42" t="s">
        <v>25985</v>
      </c>
      <c r="D6897" s="42" t="s">
        <v>27</v>
      </c>
      <c r="E6897" s="42" t="s">
        <v>2562</v>
      </c>
      <c r="F6897" s="42" t="s">
        <v>2533</v>
      </c>
      <c r="G6897" s="42" t="s">
        <v>11227</v>
      </c>
      <c r="H6897" s="7" t="s">
        <v>30</v>
      </c>
      <c r="I6897" s="42" t="s">
        <v>36</v>
      </c>
      <c r="J6897" s="42" t="s">
        <v>2534</v>
      </c>
      <c r="K6897" s="8" t="s">
        <v>25539</v>
      </c>
      <c r="L6897" s="7" t="s">
        <v>11229</v>
      </c>
      <c r="M6897" s="44">
        <v>39.799999999999997</v>
      </c>
      <c r="N6897" s="7">
        <v>1</v>
      </c>
      <c r="O6897" s="44">
        <v>39.799999999999997</v>
      </c>
      <c r="P6897" s="44">
        <v>16.79</v>
      </c>
      <c r="Q6897" s="44">
        <v>3.23</v>
      </c>
      <c r="R6897" s="44">
        <v>11.28</v>
      </c>
      <c r="S6897" s="44">
        <v>0</v>
      </c>
      <c r="T6897" s="44">
        <v>0</v>
      </c>
      <c r="U6897" s="44">
        <v>8.5</v>
      </c>
      <c r="V6897" s="49" t="s">
        <v>24471</v>
      </c>
      <c r="W6897" s="42" t="s">
        <v>34</v>
      </c>
      <c r="X6897" s="43">
        <v>123889656974</v>
      </c>
      <c r="Y6897" s="43">
        <v>45412968020</v>
      </c>
      <c r="Z6897" s="43" t="s">
        <v>7980</v>
      </c>
      <c r="AA6897" s="37" t="str">
        <f>VLOOKUP(J6897, sku!B:C, 2, FALSE)</f>
        <v>Kit Maçarico Culinário Cozinha + 1 Gás Refil Ntk</v>
      </c>
      <c r="AB6897" s="37" t="str">
        <f>VLOOKUP(J6897, sku!B:BM, 64, FALSE)</f>
        <v>Importação</v>
      </c>
      <c r="AC6897" s="37" t="str">
        <f>LEFT(pedidos[[#This Row],[SKU]],3)</f>
        <v>1MA</v>
      </c>
      <c r="AD6897" s="37" t="str" cm="1">
        <f t="array" aca="1" ref="AD6897" ca="1">IFERROR(
  INDEX(
    montadora[Montadora],
    MATCH(TRUE,LEFT(J7275,NÚCARACT(montadora[SKU Parcial]))=montadora[SKU Parcial],0)
  ),
  ""
)</f>
        <v/>
      </c>
    </row>
    <row r="6898" spans="1:30" x14ac:dyDescent="0.25">
      <c r="A6898" s="42" t="s">
        <v>25986</v>
      </c>
      <c r="B6898" s="42" t="s">
        <v>36</v>
      </c>
      <c r="C6898" s="42" t="s">
        <v>723</v>
      </c>
      <c r="D6898" s="42" t="s">
        <v>617</v>
      </c>
      <c r="E6898" s="42" t="s">
        <v>2562</v>
      </c>
      <c r="F6898" s="42" t="s">
        <v>2533</v>
      </c>
      <c r="G6898" s="42" t="s">
        <v>11227</v>
      </c>
      <c r="H6898" s="7" t="s">
        <v>30</v>
      </c>
      <c r="I6898" s="42" t="s">
        <v>36</v>
      </c>
      <c r="J6898" s="42" t="s">
        <v>2534</v>
      </c>
      <c r="K6898" s="8" t="s">
        <v>25591</v>
      </c>
      <c r="L6898" s="7" t="s">
        <v>11229</v>
      </c>
      <c r="M6898" s="44">
        <v>39.799999999999997</v>
      </c>
      <c r="N6898" s="7">
        <v>1</v>
      </c>
      <c r="O6898" s="44">
        <v>39.799999999999997</v>
      </c>
      <c r="P6898" s="44">
        <v>16.79</v>
      </c>
      <c r="Q6898" s="44">
        <v>3.23</v>
      </c>
      <c r="R6898" s="44">
        <v>11.28</v>
      </c>
      <c r="S6898" s="44">
        <v>0</v>
      </c>
      <c r="T6898" s="44">
        <v>0</v>
      </c>
      <c r="U6898" s="44">
        <v>8.5</v>
      </c>
      <c r="V6898" s="49" t="s">
        <v>24471</v>
      </c>
      <c r="W6898" s="42" t="s">
        <v>34</v>
      </c>
      <c r="X6898" s="43">
        <v>123676692527</v>
      </c>
      <c r="Y6898" s="43">
        <v>45427415691</v>
      </c>
      <c r="Z6898" s="43" t="s">
        <v>7980</v>
      </c>
      <c r="AA6898" s="37" t="str">
        <f>VLOOKUP(J6898, sku!B:C, 2, FALSE)</f>
        <v>Kit Maçarico Culinário Cozinha + 1 Gás Refil Ntk</v>
      </c>
      <c r="AB6898" s="37" t="str">
        <f>VLOOKUP(J6898, sku!B:BM, 64, FALSE)</f>
        <v>Importação</v>
      </c>
      <c r="AC6898" s="37" t="str">
        <f>LEFT(pedidos[[#This Row],[SKU]],3)</f>
        <v>1MA</v>
      </c>
      <c r="AD6898" s="37" t="str" cm="1">
        <f t="array" aca="1" ref="AD6898" ca="1">IFERROR(
  INDEX(
    montadora[Montadora],
    MATCH(TRUE,LEFT(J7276,NÚCARACT(montadora[SKU Parcial]))=montadora[SKU Parcial],0)
  ),
  ""
)</f>
        <v/>
      </c>
    </row>
    <row r="6899" spans="1:30" x14ac:dyDescent="0.25">
      <c r="A6899" s="42" t="s">
        <v>23891</v>
      </c>
      <c r="B6899" s="42" t="s">
        <v>23892</v>
      </c>
      <c r="C6899" s="42" t="s">
        <v>23893</v>
      </c>
      <c r="D6899" s="42" t="s">
        <v>138</v>
      </c>
      <c r="E6899" s="42" t="s">
        <v>471</v>
      </c>
      <c r="F6899" s="42" t="s">
        <v>472</v>
      </c>
      <c r="G6899" s="42" t="s">
        <v>11227</v>
      </c>
      <c r="H6899" s="7" t="s">
        <v>30</v>
      </c>
      <c r="I6899" s="42" t="s">
        <v>36</v>
      </c>
      <c r="J6899" s="42" t="s">
        <v>473</v>
      </c>
      <c r="K6899" s="8" t="s">
        <v>25577</v>
      </c>
      <c r="L6899" s="7" t="s">
        <v>11229</v>
      </c>
      <c r="M6899" s="44">
        <v>164.8</v>
      </c>
      <c r="N6899" s="7">
        <v>1</v>
      </c>
      <c r="O6899" s="44">
        <v>164.8</v>
      </c>
      <c r="P6899" s="44">
        <v>73.05</v>
      </c>
      <c r="Q6899" s="44">
        <v>13.38</v>
      </c>
      <c r="R6899" s="44">
        <v>18.95</v>
      </c>
      <c r="S6899" s="44">
        <v>0</v>
      </c>
      <c r="T6899" s="44">
        <v>24.25</v>
      </c>
      <c r="U6899" s="44">
        <v>35.17</v>
      </c>
      <c r="V6899" s="49" t="s">
        <v>24472</v>
      </c>
      <c r="W6899" s="42" t="s">
        <v>34</v>
      </c>
      <c r="X6899" s="43">
        <v>122173126553</v>
      </c>
      <c r="Y6899" s="43">
        <v>45357281213</v>
      </c>
      <c r="Z6899" s="43" t="s">
        <v>7980</v>
      </c>
      <c r="AA6899" s="37" t="str">
        <f>VLOOKUP(J6899, sku!B:C, 2, FALSE)</f>
        <v>1 Fogareiro 1 Boca + 1 Maçarico 915 + 2 Refis Guepardo</v>
      </c>
      <c r="AB6899" s="37" t="str">
        <f>VLOOKUP(J6899, sku!B:BM, 64, FALSE)</f>
        <v>Importação</v>
      </c>
      <c r="AC6899" s="37" t="str">
        <f>LEFT(pedidos[[#This Row],[SKU]],3)</f>
        <v>1FO</v>
      </c>
      <c r="AD6899" s="37" t="str" cm="1">
        <f t="array" aca="1" ref="AD6899" ca="1">IFERROR(
  INDEX(
    montadora[Montadora],
    MATCH(TRUE,LEFT(J7277,NÚCARACT(montadora[SKU Parcial]))=montadora[SKU Parcial],0)
  ),
  ""
)</f>
        <v/>
      </c>
    </row>
    <row r="6900" spans="1:30" x14ac:dyDescent="0.25">
      <c r="A6900" s="42" t="s">
        <v>23881</v>
      </c>
      <c r="B6900" s="42" t="s">
        <v>23882</v>
      </c>
      <c r="C6900" s="42" t="s">
        <v>126</v>
      </c>
      <c r="D6900" s="42" t="s">
        <v>27</v>
      </c>
      <c r="E6900" s="42" t="s">
        <v>23043</v>
      </c>
      <c r="F6900" s="42" t="s">
        <v>23044</v>
      </c>
      <c r="G6900" s="42" t="s">
        <v>11227</v>
      </c>
      <c r="H6900" s="7" t="s">
        <v>47</v>
      </c>
      <c r="I6900" s="42" t="s">
        <v>36</v>
      </c>
      <c r="J6900" s="42" t="s">
        <v>8425</v>
      </c>
      <c r="K6900" s="8" t="s">
        <v>25556</v>
      </c>
      <c r="L6900" s="7" t="s">
        <v>33</v>
      </c>
      <c r="M6900" s="44">
        <v>33.99</v>
      </c>
      <c r="N6900" s="7">
        <v>1</v>
      </c>
      <c r="O6900" s="44">
        <v>49.98</v>
      </c>
      <c r="P6900" s="44">
        <v>14.46</v>
      </c>
      <c r="Q6900" s="44">
        <v>0</v>
      </c>
      <c r="R6900" s="44">
        <v>12.28</v>
      </c>
      <c r="S6900" s="44">
        <v>15.99</v>
      </c>
      <c r="T6900" s="44">
        <v>0</v>
      </c>
      <c r="U6900" s="44">
        <v>7.25</v>
      </c>
      <c r="V6900" s="49" t="s">
        <v>24880</v>
      </c>
      <c r="W6900" s="42" t="s">
        <v>34</v>
      </c>
      <c r="X6900" s="43">
        <v>121667775477</v>
      </c>
      <c r="Y6900" s="43">
        <v>45338435198</v>
      </c>
      <c r="Z6900" s="43" t="s">
        <v>7980</v>
      </c>
      <c r="AA6900" s="37" t="str">
        <f>VLOOKUP(J6900, sku!B:C, 2, FALSE)</f>
        <v>Darker 500ml</v>
      </c>
      <c r="AB6900" s="37" t="str">
        <f>VLOOKUP(J6900, sku!B:BM, 64, FALSE)</f>
        <v>Revenda</v>
      </c>
      <c r="AC6900" s="37" t="str">
        <f>LEFT(pedidos[[#This Row],[SKU]],3)</f>
        <v>VX2</v>
      </c>
      <c r="AD6900" s="37" t="str" cm="1">
        <f t="array" aca="1" ref="AD6900" ca="1">IFERROR(
  INDEX(
    montadora[Montadora],
    MATCH(TRUE,LEFT(J7278,NÚCARACT(montadora[SKU Parcial]))=montadora[SKU Parcial],0)
  ),
  ""
)</f>
        <v/>
      </c>
    </row>
    <row r="6901" spans="1:30" x14ac:dyDescent="0.25">
      <c r="A6901" s="42" t="s">
        <v>22847</v>
      </c>
      <c r="B6901" s="42" t="s">
        <v>22848</v>
      </c>
      <c r="C6901" s="42" t="s">
        <v>22849</v>
      </c>
      <c r="D6901" s="42" t="s">
        <v>138</v>
      </c>
      <c r="E6901" s="42" t="s">
        <v>2575</v>
      </c>
      <c r="F6901" s="42" t="s">
        <v>2576</v>
      </c>
      <c r="G6901" s="42" t="s">
        <v>11227</v>
      </c>
      <c r="H6901" s="7" t="s">
        <v>30</v>
      </c>
      <c r="I6901" s="42" t="s">
        <v>36</v>
      </c>
      <c r="J6901" s="42" t="s">
        <v>2566</v>
      </c>
      <c r="K6901" s="8" t="s">
        <v>25544</v>
      </c>
      <c r="L6901" s="7" t="s">
        <v>11229</v>
      </c>
      <c r="M6901" s="44">
        <v>19.899999999999999</v>
      </c>
      <c r="N6901" s="7">
        <v>1</v>
      </c>
      <c r="O6901" s="44">
        <v>19.899999999999999</v>
      </c>
      <c r="P6901" s="44">
        <v>5.4</v>
      </c>
      <c r="Q6901" s="44">
        <v>1.62</v>
      </c>
      <c r="R6901" s="44">
        <v>8.64</v>
      </c>
      <c r="S6901" s="44">
        <v>0</v>
      </c>
      <c r="T6901" s="44">
        <v>0</v>
      </c>
      <c r="U6901" s="44">
        <v>4.24</v>
      </c>
      <c r="V6901" s="49" t="s">
        <v>24473</v>
      </c>
      <c r="W6901" s="42" t="s">
        <v>34</v>
      </c>
      <c r="X6901" s="43">
        <v>120648256624</v>
      </c>
      <c r="Y6901" s="43">
        <v>45267522945</v>
      </c>
      <c r="Z6901" s="43" t="s">
        <v>7980</v>
      </c>
      <c r="AA6901" s="37" t="str">
        <f>VLOOKUP(J6901, sku!B:C, 2, FALSE)</f>
        <v>Chave Allen de Aço de Cabeça, Esférica (9 Peças) Hex Key Wrench</v>
      </c>
      <c r="AB6901" s="37" t="str">
        <f>VLOOKUP(J6901, sku!B:BM, 64, FALSE)</f>
        <v>Importação</v>
      </c>
      <c r="AC6901" s="37" t="str">
        <f>LEFT(pedidos[[#This Row],[SKU]],3)</f>
        <v>1K9</v>
      </c>
      <c r="AD6901" s="37" t="str" cm="1">
        <f t="array" aca="1" ref="AD6901" ca="1">IFERROR(
  INDEX(
    montadora[Montadora],
    MATCH(TRUE,LEFT(J7279,NÚCARACT(montadora[SKU Parcial]))=montadora[SKU Parcial],0)
  ),
  ""
)</f>
        <v/>
      </c>
    </row>
    <row r="6902" spans="1:30" x14ac:dyDescent="0.25">
      <c r="A6902" s="42" t="s">
        <v>22850</v>
      </c>
      <c r="B6902" s="42" t="s">
        <v>22851</v>
      </c>
      <c r="C6902" s="42" t="s">
        <v>3283</v>
      </c>
      <c r="D6902" s="42" t="s">
        <v>420</v>
      </c>
      <c r="E6902" s="42" t="s">
        <v>2575</v>
      </c>
      <c r="F6902" s="42" t="s">
        <v>2576</v>
      </c>
      <c r="G6902" s="42" t="s">
        <v>11227</v>
      </c>
      <c r="H6902" s="7" t="s">
        <v>30</v>
      </c>
      <c r="I6902" s="42" t="s">
        <v>36</v>
      </c>
      <c r="J6902" s="42" t="s">
        <v>2566</v>
      </c>
      <c r="K6902" s="8" t="s">
        <v>25619</v>
      </c>
      <c r="L6902" s="7" t="s">
        <v>11229</v>
      </c>
      <c r="M6902" s="44">
        <v>19.899999999999999</v>
      </c>
      <c r="N6902" s="7">
        <v>1</v>
      </c>
      <c r="O6902" s="44">
        <v>19.899999999999999</v>
      </c>
      <c r="P6902" s="44">
        <v>5.4</v>
      </c>
      <c r="Q6902" s="44">
        <v>1.62</v>
      </c>
      <c r="R6902" s="44">
        <v>8.64</v>
      </c>
      <c r="S6902" s="44">
        <v>0</v>
      </c>
      <c r="T6902" s="44">
        <v>0</v>
      </c>
      <c r="U6902" s="44">
        <v>4.24</v>
      </c>
      <c r="V6902" s="49" t="s">
        <v>24473</v>
      </c>
      <c r="W6902" s="42" t="s">
        <v>34</v>
      </c>
      <c r="X6902" s="43">
        <v>120266891683</v>
      </c>
      <c r="Y6902" s="43">
        <v>45273248402</v>
      </c>
      <c r="Z6902" s="43" t="s">
        <v>7980</v>
      </c>
      <c r="AA6902" s="37" t="str">
        <f>VLOOKUP(J6902, sku!B:C, 2, FALSE)</f>
        <v>Chave Allen de Aço de Cabeça, Esférica (9 Peças) Hex Key Wrench</v>
      </c>
      <c r="AB6902" s="37" t="str">
        <f>VLOOKUP(J6902, sku!B:BM, 64, FALSE)</f>
        <v>Importação</v>
      </c>
      <c r="AC6902" s="37" t="str">
        <f>LEFT(pedidos[[#This Row],[SKU]],3)</f>
        <v>1K9</v>
      </c>
      <c r="AD6902" s="37" t="str" cm="1">
        <f t="array" aca="1" ref="AD6902" ca="1">IFERROR(
  INDEX(
    montadora[Montadora],
    MATCH(TRUE,LEFT(J7280,NÚCARACT(montadora[SKU Parcial]))=montadora[SKU Parcial],0)
  ),
  ""
)</f>
        <v/>
      </c>
    </row>
    <row r="6903" spans="1:30" x14ac:dyDescent="0.25">
      <c r="A6903" s="42" t="s">
        <v>22852</v>
      </c>
      <c r="B6903" s="42" t="s">
        <v>22853</v>
      </c>
      <c r="C6903" s="42" t="s">
        <v>829</v>
      </c>
      <c r="D6903" s="42" t="s">
        <v>534</v>
      </c>
      <c r="E6903" s="42" t="s">
        <v>2575</v>
      </c>
      <c r="F6903" s="42" t="s">
        <v>2576</v>
      </c>
      <c r="G6903" s="42" t="s">
        <v>11227</v>
      </c>
      <c r="H6903" s="7" t="s">
        <v>30</v>
      </c>
      <c r="I6903" s="42" t="s">
        <v>36</v>
      </c>
      <c r="J6903" s="42" t="s">
        <v>2566</v>
      </c>
      <c r="K6903" s="8" t="s">
        <v>25573</v>
      </c>
      <c r="L6903" s="7" t="s">
        <v>11229</v>
      </c>
      <c r="M6903" s="44">
        <v>19.899999999999999</v>
      </c>
      <c r="N6903" s="7">
        <v>1</v>
      </c>
      <c r="O6903" s="44">
        <v>19.899999999999999</v>
      </c>
      <c r="P6903" s="44">
        <v>5.4</v>
      </c>
      <c r="Q6903" s="44">
        <v>1.62</v>
      </c>
      <c r="R6903" s="44">
        <v>8.64</v>
      </c>
      <c r="S6903" s="44">
        <v>0</v>
      </c>
      <c r="T6903" s="44">
        <v>0</v>
      </c>
      <c r="U6903" s="44">
        <v>4.24</v>
      </c>
      <c r="V6903" s="49" t="s">
        <v>24473</v>
      </c>
      <c r="W6903" s="42" t="s">
        <v>34</v>
      </c>
      <c r="X6903" s="43">
        <v>120422788019</v>
      </c>
      <c r="Y6903" s="43">
        <v>45279569729</v>
      </c>
      <c r="Z6903" s="43" t="s">
        <v>7980</v>
      </c>
      <c r="AA6903" s="37" t="str">
        <f>VLOOKUP(J6903, sku!B:C, 2, FALSE)</f>
        <v>Chave Allen de Aço de Cabeça, Esférica (9 Peças) Hex Key Wrench</v>
      </c>
      <c r="AB6903" s="37" t="str">
        <f>VLOOKUP(J6903, sku!B:BM, 64, FALSE)</f>
        <v>Importação</v>
      </c>
      <c r="AC6903" s="37" t="str">
        <f>LEFT(pedidos[[#This Row],[SKU]],3)</f>
        <v>1K9</v>
      </c>
      <c r="AD6903" s="37" t="str" cm="1">
        <f t="array" aca="1" ref="AD6903" ca="1">IFERROR(
  INDEX(
    montadora[Montadora],
    MATCH(TRUE,LEFT(J7281,NÚCARACT(montadora[SKU Parcial]))=montadora[SKU Parcial],0)
  ),
  ""
)</f>
        <v/>
      </c>
    </row>
    <row r="6904" spans="1:30" x14ac:dyDescent="0.25">
      <c r="A6904" s="42" t="s">
        <v>23894</v>
      </c>
      <c r="B6904" s="42" t="s">
        <v>23895</v>
      </c>
      <c r="C6904" s="42" t="s">
        <v>3684</v>
      </c>
      <c r="D6904" s="42" t="s">
        <v>191</v>
      </c>
      <c r="E6904" s="42" t="s">
        <v>2575</v>
      </c>
      <c r="F6904" s="42" t="s">
        <v>2576</v>
      </c>
      <c r="G6904" s="42" t="s">
        <v>11227</v>
      </c>
      <c r="H6904" s="7" t="s">
        <v>30</v>
      </c>
      <c r="I6904" s="42" t="s">
        <v>36</v>
      </c>
      <c r="J6904" s="42" t="s">
        <v>2566</v>
      </c>
      <c r="K6904" s="8" t="s">
        <v>25600</v>
      </c>
      <c r="L6904" s="7" t="s">
        <v>804</v>
      </c>
      <c r="M6904" s="44">
        <v>19.899999999999999</v>
      </c>
      <c r="N6904" s="7">
        <v>1</v>
      </c>
      <c r="O6904" s="44">
        <v>19.899999999999999</v>
      </c>
      <c r="P6904" s="44">
        <v>5.4</v>
      </c>
      <c r="Q6904" s="44">
        <v>1.62</v>
      </c>
      <c r="R6904" s="44">
        <v>8.64</v>
      </c>
      <c r="S6904" s="44">
        <v>0</v>
      </c>
      <c r="T6904" s="44">
        <v>0</v>
      </c>
      <c r="U6904" s="44">
        <v>4.24</v>
      </c>
      <c r="V6904" s="49" t="s">
        <v>24473</v>
      </c>
      <c r="W6904" s="42" t="s">
        <v>34</v>
      </c>
      <c r="X6904" s="43">
        <v>121398661201</v>
      </c>
      <c r="Y6904" s="43">
        <v>45324531158</v>
      </c>
      <c r="Z6904" s="43" t="s">
        <v>7980</v>
      </c>
      <c r="AA6904" s="37" t="str">
        <f>VLOOKUP(J6904, sku!B:C, 2, FALSE)</f>
        <v>Chave Allen de Aço de Cabeça, Esférica (9 Peças) Hex Key Wrench</v>
      </c>
      <c r="AB6904" s="37" t="str">
        <f>VLOOKUP(J6904, sku!B:BM, 64, FALSE)</f>
        <v>Importação</v>
      </c>
      <c r="AC6904" s="37" t="str">
        <f>LEFT(pedidos[[#This Row],[SKU]],3)</f>
        <v>1K9</v>
      </c>
      <c r="AD6904" s="37" t="str" cm="1">
        <f t="array" aca="1" ref="AD6904" ca="1">IFERROR(
  INDEX(
    montadora[Montadora],
    MATCH(TRUE,LEFT(J7282,NÚCARACT(montadora[SKU Parcial]))=montadora[SKU Parcial],0)
  ),
  ""
)</f>
        <v/>
      </c>
    </row>
    <row r="6905" spans="1:30" x14ac:dyDescent="0.25">
      <c r="A6905" s="42" t="s">
        <v>23896</v>
      </c>
      <c r="B6905" s="42" t="s">
        <v>23897</v>
      </c>
      <c r="C6905" s="42" t="s">
        <v>850</v>
      </c>
      <c r="D6905" s="42" t="s">
        <v>27</v>
      </c>
      <c r="E6905" s="42" t="s">
        <v>2575</v>
      </c>
      <c r="F6905" s="42" t="s">
        <v>2576</v>
      </c>
      <c r="G6905" s="42" t="s">
        <v>11227</v>
      </c>
      <c r="H6905" s="7" t="s">
        <v>30</v>
      </c>
      <c r="I6905" s="42" t="s">
        <v>36</v>
      </c>
      <c r="J6905" s="42" t="s">
        <v>2566</v>
      </c>
      <c r="K6905" s="8" t="s">
        <v>25545</v>
      </c>
      <c r="L6905" s="7" t="s">
        <v>804</v>
      </c>
      <c r="M6905" s="44">
        <v>19.899999999999999</v>
      </c>
      <c r="N6905" s="7">
        <v>1</v>
      </c>
      <c r="O6905" s="44">
        <v>22.89</v>
      </c>
      <c r="P6905" s="44">
        <v>5.4</v>
      </c>
      <c r="Q6905" s="44">
        <v>1.62</v>
      </c>
      <c r="R6905" s="44">
        <v>8.64</v>
      </c>
      <c r="S6905" s="44">
        <v>2.99</v>
      </c>
      <c r="T6905" s="44">
        <v>0</v>
      </c>
      <c r="U6905" s="44">
        <v>4.24</v>
      </c>
      <c r="V6905" s="49" t="s">
        <v>24473</v>
      </c>
      <c r="W6905" s="42" t="s">
        <v>34</v>
      </c>
      <c r="X6905" s="43">
        <v>121461235325</v>
      </c>
      <c r="Y6905" s="43">
        <v>45327313017</v>
      </c>
      <c r="Z6905" s="43" t="s">
        <v>7980</v>
      </c>
      <c r="AA6905" s="37" t="str">
        <f>VLOOKUP(J6905, sku!B:C, 2, FALSE)</f>
        <v>Chave Allen de Aço de Cabeça, Esférica (9 Peças) Hex Key Wrench</v>
      </c>
      <c r="AB6905" s="37" t="str">
        <f>VLOOKUP(J6905, sku!B:BM, 64, FALSE)</f>
        <v>Importação</v>
      </c>
      <c r="AC6905" s="37" t="str">
        <f>LEFT(pedidos[[#This Row],[SKU]],3)</f>
        <v>1K9</v>
      </c>
      <c r="AD6905" s="37" t="str" cm="1">
        <f t="array" aca="1" ref="AD6905" ca="1">IFERROR(
  INDEX(
    montadora[Montadora],
    MATCH(TRUE,LEFT(J7283,NÚCARACT(montadora[SKU Parcial]))=montadora[SKU Parcial],0)
  ),
  ""
)</f>
        <v/>
      </c>
    </row>
    <row r="6906" spans="1:30" x14ac:dyDescent="0.25">
      <c r="A6906" s="42" t="s">
        <v>23898</v>
      </c>
      <c r="B6906" s="42" t="s">
        <v>36</v>
      </c>
      <c r="C6906" s="42" t="s">
        <v>1663</v>
      </c>
      <c r="D6906" s="42" t="s">
        <v>27</v>
      </c>
      <c r="E6906" s="42" t="s">
        <v>2575</v>
      </c>
      <c r="F6906" s="42" t="s">
        <v>2576</v>
      </c>
      <c r="G6906" s="42" t="s">
        <v>11227</v>
      </c>
      <c r="H6906" s="7" t="s">
        <v>30</v>
      </c>
      <c r="I6906" s="42" t="s">
        <v>36</v>
      </c>
      <c r="J6906" s="42" t="s">
        <v>2566</v>
      </c>
      <c r="K6906" s="8" t="s">
        <v>25558</v>
      </c>
      <c r="L6906" s="7" t="s">
        <v>804</v>
      </c>
      <c r="M6906" s="44">
        <v>19.899999999999999</v>
      </c>
      <c r="N6906" s="7">
        <v>1</v>
      </c>
      <c r="O6906" s="44">
        <v>19.899999999999999</v>
      </c>
      <c r="P6906" s="44">
        <v>5.4</v>
      </c>
      <c r="Q6906" s="44">
        <v>1.62</v>
      </c>
      <c r="R6906" s="44">
        <v>8.64</v>
      </c>
      <c r="S6906" s="44">
        <v>0</v>
      </c>
      <c r="T6906" s="44">
        <v>0</v>
      </c>
      <c r="U6906" s="44">
        <v>4.24</v>
      </c>
      <c r="V6906" s="49" t="s">
        <v>24473</v>
      </c>
      <c r="W6906" s="42" t="s">
        <v>34</v>
      </c>
      <c r="X6906" s="43">
        <v>122351228062</v>
      </c>
      <c r="Y6906" s="43">
        <v>45342902854</v>
      </c>
      <c r="Z6906" s="43" t="s">
        <v>7980</v>
      </c>
      <c r="AA6906" s="37" t="str">
        <f>VLOOKUP(J6906, sku!B:C, 2, FALSE)</f>
        <v>Chave Allen de Aço de Cabeça, Esférica (9 Peças) Hex Key Wrench</v>
      </c>
      <c r="AB6906" s="37" t="str">
        <f>VLOOKUP(J6906, sku!B:BM, 64, FALSE)</f>
        <v>Importação</v>
      </c>
      <c r="AC6906" s="37" t="str">
        <f>LEFT(pedidos[[#This Row],[SKU]],3)</f>
        <v>1K9</v>
      </c>
      <c r="AD6906" s="37" t="str" cm="1">
        <f t="array" aca="1" ref="AD6906" ca="1">IFERROR(
  INDEX(
    montadora[Montadora],
    MATCH(TRUE,LEFT(J7284,NÚCARACT(montadora[SKU Parcial]))=montadora[SKU Parcial],0)
  ),
  ""
)</f>
        <v/>
      </c>
    </row>
    <row r="6907" spans="1:30" x14ac:dyDescent="0.25">
      <c r="A6907" s="42" t="s">
        <v>23899</v>
      </c>
      <c r="B6907" s="42" t="s">
        <v>23900</v>
      </c>
      <c r="C6907" s="42" t="s">
        <v>23901</v>
      </c>
      <c r="D6907" s="42" t="s">
        <v>188</v>
      </c>
      <c r="E6907" s="42" t="s">
        <v>2575</v>
      </c>
      <c r="F6907" s="42" t="s">
        <v>2576</v>
      </c>
      <c r="G6907" s="42" t="s">
        <v>11227</v>
      </c>
      <c r="H6907" s="7" t="s">
        <v>30</v>
      </c>
      <c r="I6907" s="42" t="s">
        <v>36</v>
      </c>
      <c r="J6907" s="42" t="s">
        <v>2566</v>
      </c>
      <c r="K6907" s="8" t="s">
        <v>25577</v>
      </c>
      <c r="L6907" s="7" t="s">
        <v>804</v>
      </c>
      <c r="M6907" s="44">
        <v>19.899999999999999</v>
      </c>
      <c r="N6907" s="7">
        <v>1</v>
      </c>
      <c r="O6907" s="44">
        <v>19.899999999999999</v>
      </c>
      <c r="P6907" s="44">
        <v>5.4</v>
      </c>
      <c r="Q6907" s="44">
        <v>1.62</v>
      </c>
      <c r="R6907" s="44">
        <v>8.64</v>
      </c>
      <c r="S6907" s="44">
        <v>0</v>
      </c>
      <c r="T6907" s="44">
        <v>0</v>
      </c>
      <c r="U6907" s="44">
        <v>4.24</v>
      </c>
      <c r="V6907" s="49" t="s">
        <v>24473</v>
      </c>
      <c r="W6907" s="42" t="s">
        <v>34</v>
      </c>
      <c r="X6907" s="43">
        <v>122192370315</v>
      </c>
      <c r="Y6907" s="43">
        <v>45358500562</v>
      </c>
      <c r="Z6907" s="43" t="s">
        <v>7980</v>
      </c>
      <c r="AA6907" s="37" t="str">
        <f>VLOOKUP(J6907, sku!B:C, 2, FALSE)</f>
        <v>Chave Allen de Aço de Cabeça, Esférica (9 Peças) Hex Key Wrench</v>
      </c>
      <c r="AB6907" s="37" t="str">
        <f>VLOOKUP(J6907, sku!B:BM, 64, FALSE)</f>
        <v>Importação</v>
      </c>
      <c r="AC6907" s="37" t="str">
        <f>LEFT(pedidos[[#This Row],[SKU]],3)</f>
        <v>1K9</v>
      </c>
      <c r="AD6907" s="37" t="str" cm="1">
        <f t="array" aca="1" ref="AD6907" ca="1">IFERROR(
  INDEX(
    montadora[Montadora],
    MATCH(TRUE,LEFT(J7285,NÚCARACT(montadora[SKU Parcial]))=montadora[SKU Parcial],0)
  ),
  ""
)</f>
        <v/>
      </c>
    </row>
    <row r="6908" spans="1:30" x14ac:dyDescent="0.25">
      <c r="A6908" s="42" t="s">
        <v>24881</v>
      </c>
      <c r="B6908" s="42" t="s">
        <v>24882</v>
      </c>
      <c r="C6908" s="42" t="s">
        <v>24883</v>
      </c>
      <c r="D6908" s="42" t="s">
        <v>658</v>
      </c>
      <c r="E6908" s="42" t="s">
        <v>2564</v>
      </c>
      <c r="F6908" s="42" t="s">
        <v>2565</v>
      </c>
      <c r="G6908" s="42" t="s">
        <v>11227</v>
      </c>
      <c r="H6908" s="7" t="s">
        <v>30</v>
      </c>
      <c r="I6908" s="42" t="s">
        <v>36</v>
      </c>
      <c r="J6908" s="42" t="s">
        <v>2566</v>
      </c>
      <c r="K6908" s="8" t="s">
        <v>25593</v>
      </c>
      <c r="L6908" s="7" t="s">
        <v>804</v>
      </c>
      <c r="M6908" s="44">
        <v>19.899999999999999</v>
      </c>
      <c r="N6908" s="7">
        <v>1</v>
      </c>
      <c r="O6908" s="44">
        <v>19.899999999999999</v>
      </c>
      <c r="P6908" s="44">
        <v>5.4</v>
      </c>
      <c r="Q6908" s="44">
        <v>1.62</v>
      </c>
      <c r="R6908" s="44">
        <v>8.64</v>
      </c>
      <c r="S6908" s="44">
        <v>0</v>
      </c>
      <c r="T6908" s="44">
        <v>0</v>
      </c>
      <c r="U6908" s="44">
        <v>4.24</v>
      </c>
      <c r="V6908" s="49" t="s">
        <v>24473</v>
      </c>
      <c r="W6908" s="42" t="s">
        <v>34</v>
      </c>
      <c r="X6908" s="43">
        <v>122379821007</v>
      </c>
      <c r="Y6908" s="43">
        <v>45367759918</v>
      </c>
      <c r="Z6908" s="43" t="s">
        <v>7980</v>
      </c>
      <c r="AA6908" s="37" t="str">
        <f>VLOOKUP(J6908, sku!B:C, 2, FALSE)</f>
        <v>Chave Allen de Aço de Cabeça, Esférica (9 Peças) Hex Key Wrench</v>
      </c>
      <c r="AB6908" s="37" t="str">
        <f>VLOOKUP(J6908, sku!B:BM, 64, FALSE)</f>
        <v>Importação</v>
      </c>
      <c r="AC6908" s="37" t="str">
        <f>LEFT(pedidos[[#This Row],[SKU]],3)</f>
        <v>1K9</v>
      </c>
      <c r="AD6908" s="37" t="str" cm="1">
        <f t="array" aca="1" ref="AD6908" ca="1">IFERROR(
  INDEX(
    montadora[Montadora],
    MATCH(TRUE,LEFT(J7286,NÚCARACT(montadora[SKU Parcial]))=montadora[SKU Parcial],0)
  ),
  ""
)</f>
        <v/>
      </c>
    </row>
    <row r="6909" spans="1:30" x14ac:dyDescent="0.25">
      <c r="A6909" s="42" t="s">
        <v>25987</v>
      </c>
      <c r="B6909" s="42" t="s">
        <v>36</v>
      </c>
      <c r="C6909" s="42" t="s">
        <v>25988</v>
      </c>
      <c r="D6909" s="42" t="s">
        <v>420</v>
      </c>
      <c r="E6909" s="42" t="s">
        <v>2575</v>
      </c>
      <c r="F6909" s="42" t="s">
        <v>2576</v>
      </c>
      <c r="G6909" s="42" t="s">
        <v>11227</v>
      </c>
      <c r="H6909" s="7" t="s">
        <v>30</v>
      </c>
      <c r="I6909" s="42" t="s">
        <v>36</v>
      </c>
      <c r="J6909" s="42" t="s">
        <v>2566</v>
      </c>
      <c r="K6909" s="8" t="s">
        <v>25098</v>
      </c>
      <c r="L6909" s="7" t="s">
        <v>804</v>
      </c>
      <c r="M6909" s="44">
        <v>19.899999999999999</v>
      </c>
      <c r="N6909" s="7">
        <v>1</v>
      </c>
      <c r="O6909" s="44">
        <v>19.899999999999999</v>
      </c>
      <c r="P6909" s="44">
        <v>5.4</v>
      </c>
      <c r="Q6909" s="44">
        <v>1.62</v>
      </c>
      <c r="R6909" s="44">
        <v>8.64</v>
      </c>
      <c r="S6909" s="44">
        <v>0</v>
      </c>
      <c r="T6909" s="44">
        <v>0</v>
      </c>
      <c r="U6909" s="44">
        <v>4.24</v>
      </c>
      <c r="V6909" s="49" t="s">
        <v>24473</v>
      </c>
      <c r="W6909" s="42" t="s">
        <v>34</v>
      </c>
      <c r="X6909" s="43" t="s">
        <v>25989</v>
      </c>
      <c r="Y6909" s="43">
        <v>45401905885</v>
      </c>
      <c r="Z6909" s="43" t="s">
        <v>7980</v>
      </c>
      <c r="AA6909" s="37" t="str">
        <f>VLOOKUP(J6909, sku!B:C, 2, FALSE)</f>
        <v>Chave Allen de Aço de Cabeça, Esférica (9 Peças) Hex Key Wrench</v>
      </c>
      <c r="AB6909" s="37" t="str">
        <f>VLOOKUP(J6909, sku!B:BM, 64, FALSE)</f>
        <v>Importação</v>
      </c>
      <c r="AC6909" s="37" t="str">
        <f>LEFT(pedidos[[#This Row],[SKU]],3)</f>
        <v>1K9</v>
      </c>
      <c r="AD6909" s="37" t="str" cm="1">
        <f t="array" aca="1" ref="AD6909" ca="1">IFERROR(
  INDEX(
    montadora[Montadora],
    MATCH(TRUE,LEFT(J7287,NÚCARACT(montadora[SKU Parcial]))=montadora[SKU Parcial],0)
  ),
  ""
)</f>
        <v/>
      </c>
    </row>
    <row r="6910" spans="1:30" x14ac:dyDescent="0.25">
      <c r="A6910" s="42" t="s">
        <v>25990</v>
      </c>
      <c r="B6910" s="42" t="s">
        <v>25991</v>
      </c>
      <c r="C6910" s="42" t="s">
        <v>25992</v>
      </c>
      <c r="D6910" s="42" t="s">
        <v>27</v>
      </c>
      <c r="E6910" s="42" t="s">
        <v>2564</v>
      </c>
      <c r="F6910" s="42" t="s">
        <v>2565</v>
      </c>
      <c r="G6910" s="42" t="s">
        <v>11227</v>
      </c>
      <c r="H6910" s="7" t="s">
        <v>30</v>
      </c>
      <c r="I6910" s="42" t="s">
        <v>36</v>
      </c>
      <c r="J6910" s="42" t="s">
        <v>2566</v>
      </c>
      <c r="K6910" s="8" t="s">
        <v>25549</v>
      </c>
      <c r="L6910" s="7" t="s">
        <v>804</v>
      </c>
      <c r="M6910" s="44">
        <v>19.899999999999999</v>
      </c>
      <c r="N6910" s="7">
        <v>1</v>
      </c>
      <c r="O6910" s="44">
        <v>19.899999999999999</v>
      </c>
      <c r="P6910" s="44">
        <v>5.4</v>
      </c>
      <c r="Q6910" s="44">
        <v>1.62</v>
      </c>
      <c r="R6910" s="44">
        <v>8.64</v>
      </c>
      <c r="S6910" s="44">
        <v>0</v>
      </c>
      <c r="T6910" s="44">
        <v>0</v>
      </c>
      <c r="U6910" s="44">
        <v>4.24</v>
      </c>
      <c r="V6910" s="49" t="s">
        <v>24473</v>
      </c>
      <c r="W6910" s="42" t="s">
        <v>34</v>
      </c>
      <c r="X6910" s="43">
        <v>123739373612</v>
      </c>
      <c r="Y6910" s="43">
        <v>45405288477</v>
      </c>
      <c r="Z6910" s="43" t="s">
        <v>7980</v>
      </c>
      <c r="AA6910" s="37" t="str">
        <f>VLOOKUP(J6910, sku!B:C, 2, FALSE)</f>
        <v>Chave Allen de Aço de Cabeça, Esférica (9 Peças) Hex Key Wrench</v>
      </c>
      <c r="AB6910" s="37" t="str">
        <f>VLOOKUP(J6910, sku!B:BM, 64, FALSE)</f>
        <v>Importação</v>
      </c>
      <c r="AC6910" s="37" t="str">
        <f>LEFT(pedidos[[#This Row],[SKU]],3)</f>
        <v>1K9</v>
      </c>
      <c r="AD6910" s="37" t="str" cm="1">
        <f t="array" aca="1" ref="AD6910" ca="1">IFERROR(
  INDEX(
    montadora[Montadora],
    MATCH(TRUE,LEFT(J7288,NÚCARACT(montadora[SKU Parcial]))=montadora[SKU Parcial],0)
  ),
  ""
)</f>
        <v/>
      </c>
    </row>
    <row r="6911" spans="1:30" x14ac:dyDescent="0.25">
      <c r="A6911" s="42" t="s">
        <v>25993</v>
      </c>
      <c r="B6911" s="42" t="s">
        <v>36</v>
      </c>
      <c r="C6911" s="42" t="s">
        <v>1663</v>
      </c>
      <c r="D6911" s="42" t="s">
        <v>319</v>
      </c>
      <c r="E6911" s="42" t="s">
        <v>2564</v>
      </c>
      <c r="F6911" s="42" t="s">
        <v>2565</v>
      </c>
      <c r="G6911" s="42" t="s">
        <v>11227</v>
      </c>
      <c r="H6911" s="7" t="s">
        <v>30</v>
      </c>
      <c r="I6911" s="42" t="s">
        <v>36</v>
      </c>
      <c r="J6911" s="42" t="s">
        <v>2566</v>
      </c>
      <c r="K6911" s="8" t="s">
        <v>25555</v>
      </c>
      <c r="L6911" s="7" t="s">
        <v>804</v>
      </c>
      <c r="M6911" s="44">
        <v>19.899999999999999</v>
      </c>
      <c r="N6911" s="7">
        <v>1</v>
      </c>
      <c r="O6911" s="44">
        <v>19.899999999999999</v>
      </c>
      <c r="P6911" s="44">
        <v>5.4</v>
      </c>
      <c r="Q6911" s="44">
        <v>1.62</v>
      </c>
      <c r="R6911" s="44">
        <v>8.64</v>
      </c>
      <c r="S6911" s="44">
        <v>0</v>
      </c>
      <c r="T6911" s="44">
        <v>0</v>
      </c>
      <c r="U6911" s="44">
        <v>4.24</v>
      </c>
      <c r="V6911" s="49" t="s">
        <v>24473</v>
      </c>
      <c r="W6911" s="42" t="s">
        <v>34</v>
      </c>
      <c r="X6911" s="43">
        <v>123843444459</v>
      </c>
      <c r="Y6911" s="43">
        <v>45434470546</v>
      </c>
      <c r="Z6911" s="43" t="s">
        <v>7980</v>
      </c>
      <c r="AA6911" s="37" t="str">
        <f>VLOOKUP(J6911, sku!B:C, 2, FALSE)</f>
        <v>Chave Allen de Aço de Cabeça, Esférica (9 Peças) Hex Key Wrench</v>
      </c>
      <c r="AB6911" s="37" t="str">
        <f>VLOOKUP(J6911, sku!B:BM, 64, FALSE)</f>
        <v>Importação</v>
      </c>
      <c r="AC6911" s="37" t="str">
        <f>LEFT(pedidos[[#This Row],[SKU]],3)</f>
        <v>1K9</v>
      </c>
      <c r="AD6911" s="37" t="str" cm="1">
        <f t="array" aca="1" ref="AD6911" ca="1">IFERROR(
  INDEX(
    montadora[Montadora],
    MATCH(TRUE,LEFT(J7289,NÚCARACT(montadora[SKU Parcial]))=montadora[SKU Parcial],0)
  ),
  ""
)</f>
        <v/>
      </c>
    </row>
    <row r="6912" spans="1:30" x14ac:dyDescent="0.25">
      <c r="A6912" s="42" t="s">
        <v>25330</v>
      </c>
      <c r="B6912" s="42" t="s">
        <v>25331</v>
      </c>
      <c r="C6912" s="42" t="s">
        <v>2919</v>
      </c>
      <c r="D6912" s="42" t="s">
        <v>27</v>
      </c>
      <c r="E6912" s="42" t="s">
        <v>2391</v>
      </c>
      <c r="F6912" s="42" t="s">
        <v>2392</v>
      </c>
      <c r="G6912" s="42" t="s">
        <v>11227</v>
      </c>
      <c r="H6912" s="7" t="s">
        <v>30</v>
      </c>
      <c r="I6912" s="42" t="s">
        <v>31</v>
      </c>
      <c r="J6912" s="42" t="s">
        <v>2393</v>
      </c>
      <c r="K6912" s="8" t="s">
        <v>25126</v>
      </c>
      <c r="L6912" s="7" t="s">
        <v>804</v>
      </c>
      <c r="M6912" s="44">
        <v>42.49</v>
      </c>
      <c r="N6912" s="7">
        <v>1</v>
      </c>
      <c r="O6912" s="44">
        <v>42.49</v>
      </c>
      <c r="P6912" s="44">
        <v>18.57</v>
      </c>
      <c r="Q6912" s="44">
        <v>3.45</v>
      </c>
      <c r="R6912" s="44">
        <v>11.47</v>
      </c>
      <c r="S6912" s="44">
        <v>0</v>
      </c>
      <c r="T6912" s="44">
        <v>0</v>
      </c>
      <c r="U6912" s="44">
        <v>9</v>
      </c>
      <c r="V6912" s="49" t="s">
        <v>25332</v>
      </c>
      <c r="W6912" s="42" t="s">
        <v>34</v>
      </c>
      <c r="X6912" s="43">
        <v>123202749146</v>
      </c>
      <c r="Y6912" s="43">
        <v>45382024797</v>
      </c>
      <c r="Z6912" s="43" t="s">
        <v>7980</v>
      </c>
      <c r="AA6912" s="37" t="str">
        <f>VLOOKUP(J6912, sku!B:C, 2, FALSE)</f>
        <v>Trava Manete Moto E Bicicleta de Plástico</v>
      </c>
      <c r="AB6912" s="37" t="str">
        <f>VLOOKUP(J6912, sku!B:BM, 64, FALSE)</f>
        <v>Importação</v>
      </c>
      <c r="AC6912" s="37" t="str">
        <f>LEFT(pedidos[[#This Row],[SKU]],3)</f>
        <v>ET0</v>
      </c>
      <c r="AD6912" s="37" t="str" cm="1">
        <f t="array" aca="1" ref="AD6912" ca="1">IFERROR(
  INDEX(
    montadora[Montadora],
    MATCH(TRUE,LEFT(J7290,NÚCARACT(montadora[SKU Parcial]))=montadora[SKU Parcial],0)
  ),
  ""
)</f>
        <v/>
      </c>
    </row>
    <row r="6913" spans="1:30" x14ac:dyDescent="0.25">
      <c r="A6913" s="42" t="s">
        <v>25333</v>
      </c>
      <c r="B6913" s="42" t="s">
        <v>25256</v>
      </c>
      <c r="C6913" s="42" t="s">
        <v>426</v>
      </c>
      <c r="D6913" s="42" t="s">
        <v>45</v>
      </c>
      <c r="E6913" s="42" t="s">
        <v>2391</v>
      </c>
      <c r="F6913" s="42" t="s">
        <v>2392</v>
      </c>
      <c r="G6913" s="42" t="s">
        <v>11227</v>
      </c>
      <c r="H6913" s="7" t="s">
        <v>30</v>
      </c>
      <c r="I6913" s="42" t="s">
        <v>36</v>
      </c>
      <c r="J6913" s="42" t="s">
        <v>2393</v>
      </c>
      <c r="K6913" s="8" t="s">
        <v>25106</v>
      </c>
      <c r="L6913" s="7" t="s">
        <v>804</v>
      </c>
      <c r="M6913" s="44">
        <v>42.49</v>
      </c>
      <c r="N6913" s="7">
        <v>1</v>
      </c>
      <c r="O6913" s="44">
        <v>42.49</v>
      </c>
      <c r="P6913" s="44">
        <v>18.57</v>
      </c>
      <c r="Q6913" s="44">
        <v>3.45</v>
      </c>
      <c r="R6913" s="44">
        <v>11.47</v>
      </c>
      <c r="S6913" s="44">
        <v>0</v>
      </c>
      <c r="T6913" s="44">
        <v>0</v>
      </c>
      <c r="U6913" s="44">
        <v>9</v>
      </c>
      <c r="V6913" s="49" t="s">
        <v>25332</v>
      </c>
      <c r="W6913" s="42" t="s">
        <v>34</v>
      </c>
      <c r="X6913" s="43">
        <v>122879081473</v>
      </c>
      <c r="Y6913" s="43">
        <v>45390944288</v>
      </c>
      <c r="Z6913" s="43" t="s">
        <v>7980</v>
      </c>
      <c r="AA6913" s="37" t="str">
        <f>VLOOKUP(J6913, sku!B:C, 2, FALSE)</f>
        <v>Trava Manete Moto E Bicicleta de Plástico</v>
      </c>
      <c r="AB6913" s="37" t="str">
        <f>VLOOKUP(J6913, sku!B:BM, 64, FALSE)</f>
        <v>Importação</v>
      </c>
      <c r="AC6913" s="37" t="str">
        <f>LEFT(pedidos[[#This Row],[SKU]],3)</f>
        <v>ET0</v>
      </c>
      <c r="AD6913" s="37" t="str" cm="1">
        <f t="array" aca="1" ref="AD6913" ca="1">IFERROR(
  INDEX(
    montadora[Montadora],
    MATCH(TRUE,LEFT(J7291,NÚCARACT(montadora[SKU Parcial]))=montadora[SKU Parcial],0)
  ),
  ""
)</f>
        <v/>
      </c>
    </row>
    <row r="6914" spans="1:30" x14ac:dyDescent="0.25">
      <c r="A6914" s="42" t="s">
        <v>22854</v>
      </c>
      <c r="B6914" s="42" t="s">
        <v>36</v>
      </c>
      <c r="C6914" s="42" t="s">
        <v>829</v>
      </c>
      <c r="D6914" s="42" t="s">
        <v>188</v>
      </c>
      <c r="E6914" s="42" t="s">
        <v>461</v>
      </c>
      <c r="F6914" s="42" t="s">
        <v>462</v>
      </c>
      <c r="G6914" s="42" t="s">
        <v>11227</v>
      </c>
      <c r="H6914" s="7" t="s">
        <v>30</v>
      </c>
      <c r="I6914" s="42" t="s">
        <v>36</v>
      </c>
      <c r="J6914" s="42" t="s">
        <v>444</v>
      </c>
      <c r="K6914" s="8" t="s">
        <v>25557</v>
      </c>
      <c r="L6914" s="7" t="s">
        <v>11229</v>
      </c>
      <c r="M6914" s="44">
        <v>178.8</v>
      </c>
      <c r="N6914" s="7">
        <v>1</v>
      </c>
      <c r="O6914" s="44">
        <v>178.8</v>
      </c>
      <c r="P6914" s="44">
        <v>81.739999999999995</v>
      </c>
      <c r="Q6914" s="44">
        <v>14.52</v>
      </c>
      <c r="R6914" s="44">
        <v>20.56</v>
      </c>
      <c r="S6914" s="44">
        <v>0</v>
      </c>
      <c r="T6914" s="44">
        <v>24.25</v>
      </c>
      <c r="U6914" s="44">
        <v>37.729999999999997</v>
      </c>
      <c r="V6914" s="49" t="s">
        <v>24477</v>
      </c>
      <c r="W6914" s="42" t="s">
        <v>34</v>
      </c>
      <c r="X6914" s="43">
        <v>120344947043</v>
      </c>
      <c r="Y6914" s="43">
        <v>45276117566</v>
      </c>
      <c r="Z6914" s="43" t="s">
        <v>7980</v>
      </c>
      <c r="AA6914" s="37" t="str">
        <f>VLOOKUP(J6914, sku!B:C, 2, FALSE)</f>
        <v>1 Fogareiro 1 Boca + 1 Maçarico 915 + 3 Refis Guepardo</v>
      </c>
      <c r="AB6914" s="37" t="str">
        <f>VLOOKUP(J6914, sku!B:BM, 64, FALSE)</f>
        <v>Importação</v>
      </c>
      <c r="AC6914" s="37" t="str">
        <f>LEFT(pedidos[[#This Row],[SKU]],3)</f>
        <v>1FO</v>
      </c>
      <c r="AD6914" s="37" t="str" cm="1">
        <f t="array" aca="1" ref="AD6914" ca="1">IFERROR(
  INDEX(
    montadora[Montadora],
    MATCH(TRUE,LEFT(J7292,NÚCARACT(montadora[SKU Parcial]))=montadora[SKU Parcial],0)
  ),
  ""
)</f>
        <v/>
      </c>
    </row>
    <row r="6915" spans="1:30" x14ac:dyDescent="0.25">
      <c r="A6915" s="42" t="s">
        <v>22855</v>
      </c>
      <c r="B6915" s="42" t="s">
        <v>22856</v>
      </c>
      <c r="C6915" s="42" t="s">
        <v>22857</v>
      </c>
      <c r="D6915" s="42" t="s">
        <v>27</v>
      </c>
      <c r="E6915" s="42" t="s">
        <v>461</v>
      </c>
      <c r="F6915" s="42" t="s">
        <v>462</v>
      </c>
      <c r="G6915" s="42" t="s">
        <v>11227</v>
      </c>
      <c r="H6915" s="7" t="s">
        <v>30</v>
      </c>
      <c r="I6915" s="42" t="s">
        <v>36</v>
      </c>
      <c r="J6915" s="42" t="s">
        <v>444</v>
      </c>
      <c r="K6915" s="8" t="s">
        <v>25573</v>
      </c>
      <c r="L6915" s="7" t="s">
        <v>11229</v>
      </c>
      <c r="M6915" s="44">
        <v>178.8</v>
      </c>
      <c r="N6915" s="7">
        <v>1</v>
      </c>
      <c r="O6915" s="44">
        <v>178.8</v>
      </c>
      <c r="P6915" s="44">
        <v>81.739999999999995</v>
      </c>
      <c r="Q6915" s="44">
        <v>14.52</v>
      </c>
      <c r="R6915" s="44">
        <v>20.56</v>
      </c>
      <c r="S6915" s="44">
        <v>0</v>
      </c>
      <c r="T6915" s="44">
        <v>24.25</v>
      </c>
      <c r="U6915" s="44">
        <v>37.729999999999997</v>
      </c>
      <c r="V6915" s="49" t="s">
        <v>24477</v>
      </c>
      <c r="W6915" s="42" t="s">
        <v>34</v>
      </c>
      <c r="X6915" s="43">
        <v>120413783715</v>
      </c>
      <c r="Y6915" s="43">
        <v>45279388811</v>
      </c>
      <c r="Z6915" s="43" t="s">
        <v>7980</v>
      </c>
      <c r="AA6915" s="37" t="str">
        <f>VLOOKUP(J6915, sku!B:C, 2, FALSE)</f>
        <v>1 Fogareiro 1 Boca + 1 Maçarico 915 + 3 Refis Guepardo</v>
      </c>
      <c r="AB6915" s="37" t="str">
        <f>VLOOKUP(J6915, sku!B:BM, 64, FALSE)</f>
        <v>Importação</v>
      </c>
      <c r="AC6915" s="37" t="str">
        <f>LEFT(pedidos[[#This Row],[SKU]],3)</f>
        <v>1FO</v>
      </c>
      <c r="AD6915" s="37" t="str" cm="1">
        <f t="array" aca="1" ref="AD6915" ca="1">IFERROR(
  INDEX(
    montadora[Montadora],
    MATCH(TRUE,LEFT(J7293,NÚCARACT(montadora[SKU Parcial]))=montadora[SKU Parcial],0)
  ),
  ""
)</f>
        <v/>
      </c>
    </row>
    <row r="6916" spans="1:30" x14ac:dyDescent="0.25">
      <c r="A6916" s="42" t="s">
        <v>23902</v>
      </c>
      <c r="B6916" s="42" t="s">
        <v>23903</v>
      </c>
      <c r="C6916" s="42" t="s">
        <v>23904</v>
      </c>
      <c r="D6916" s="42" t="s">
        <v>617</v>
      </c>
      <c r="E6916" s="42" t="s">
        <v>461</v>
      </c>
      <c r="F6916" s="42" t="s">
        <v>462</v>
      </c>
      <c r="G6916" s="42" t="s">
        <v>11227</v>
      </c>
      <c r="H6916" s="7" t="s">
        <v>30</v>
      </c>
      <c r="I6916" s="42" t="s">
        <v>36</v>
      </c>
      <c r="J6916" s="42" t="s">
        <v>444</v>
      </c>
      <c r="K6916" s="8" t="s">
        <v>25545</v>
      </c>
      <c r="L6916" s="7" t="s">
        <v>11229</v>
      </c>
      <c r="M6916" s="44">
        <v>178.8</v>
      </c>
      <c r="N6916" s="7">
        <v>1</v>
      </c>
      <c r="O6916" s="44">
        <v>178.8</v>
      </c>
      <c r="P6916" s="44">
        <v>81.739999999999995</v>
      </c>
      <c r="Q6916" s="44">
        <v>14.52</v>
      </c>
      <c r="R6916" s="44">
        <v>20.56</v>
      </c>
      <c r="S6916" s="44">
        <v>0</v>
      </c>
      <c r="T6916" s="44">
        <v>24.25</v>
      </c>
      <c r="U6916" s="44">
        <v>37.729999999999997</v>
      </c>
      <c r="V6916" s="49" t="s">
        <v>24477</v>
      </c>
      <c r="W6916" s="42" t="s">
        <v>34</v>
      </c>
      <c r="X6916" s="43">
        <v>122014571208</v>
      </c>
      <c r="Y6916" s="43">
        <v>45328963785</v>
      </c>
      <c r="Z6916" s="43" t="s">
        <v>7980</v>
      </c>
      <c r="AA6916" s="37" t="str">
        <f>VLOOKUP(J6916, sku!B:C, 2, FALSE)</f>
        <v>1 Fogareiro 1 Boca + 1 Maçarico 915 + 3 Refis Guepardo</v>
      </c>
      <c r="AB6916" s="37" t="str">
        <f>VLOOKUP(J6916, sku!B:BM, 64, FALSE)</f>
        <v>Importação</v>
      </c>
      <c r="AC6916" s="37" t="str">
        <f>LEFT(pedidos[[#This Row],[SKU]],3)</f>
        <v>1FO</v>
      </c>
      <c r="AD6916" s="37" t="str" cm="1">
        <f t="array" aca="1" ref="AD6916" ca="1">IFERROR(
  INDEX(
    montadora[Montadora],
    MATCH(TRUE,LEFT(J7294,NÚCARACT(montadora[SKU Parcial]))=montadora[SKU Parcial],0)
  ),
  ""
)</f>
        <v/>
      </c>
    </row>
    <row r="6917" spans="1:30" x14ac:dyDescent="0.25">
      <c r="A6917" s="42" t="s">
        <v>23905</v>
      </c>
      <c r="B6917" s="42" t="s">
        <v>23906</v>
      </c>
      <c r="C6917" s="42" t="s">
        <v>199</v>
      </c>
      <c r="D6917" s="42" t="s">
        <v>27</v>
      </c>
      <c r="E6917" s="42" t="s">
        <v>461</v>
      </c>
      <c r="F6917" s="42" t="s">
        <v>462</v>
      </c>
      <c r="G6917" s="42" t="s">
        <v>11227</v>
      </c>
      <c r="H6917" s="7" t="s">
        <v>30</v>
      </c>
      <c r="I6917" s="42" t="s">
        <v>31</v>
      </c>
      <c r="J6917" s="42" t="s">
        <v>444</v>
      </c>
      <c r="K6917" s="8" t="s">
        <v>25559</v>
      </c>
      <c r="L6917" s="7" t="s">
        <v>11229</v>
      </c>
      <c r="M6917" s="44">
        <v>178.8</v>
      </c>
      <c r="N6917" s="7">
        <v>1</v>
      </c>
      <c r="O6917" s="44">
        <v>178.8</v>
      </c>
      <c r="P6917" s="44">
        <v>81.739999999999995</v>
      </c>
      <c r="Q6917" s="44">
        <v>14.52</v>
      </c>
      <c r="R6917" s="44">
        <v>20.56</v>
      </c>
      <c r="S6917" s="44">
        <v>0</v>
      </c>
      <c r="T6917" s="44">
        <v>24.25</v>
      </c>
      <c r="U6917" s="44">
        <v>37.729999999999997</v>
      </c>
      <c r="V6917" s="49" t="s">
        <v>24477</v>
      </c>
      <c r="W6917" s="42" t="s">
        <v>34</v>
      </c>
      <c r="X6917" s="43">
        <v>122412820080</v>
      </c>
      <c r="Y6917" s="43">
        <v>45345721201</v>
      </c>
      <c r="Z6917" s="43" t="s">
        <v>7980</v>
      </c>
      <c r="AA6917" s="37" t="str">
        <f>VLOOKUP(J6917, sku!B:C, 2, FALSE)</f>
        <v>1 Fogareiro 1 Boca + 1 Maçarico 915 + 3 Refis Guepardo</v>
      </c>
      <c r="AB6917" s="37" t="str">
        <f>VLOOKUP(J6917, sku!B:BM, 64, FALSE)</f>
        <v>Importação</v>
      </c>
      <c r="AC6917" s="37" t="str">
        <f>LEFT(pedidos[[#This Row],[SKU]],3)</f>
        <v>1FO</v>
      </c>
      <c r="AD6917" s="37" t="str" cm="1">
        <f t="array" aca="1" ref="AD6917" ca="1">IFERROR(
  INDEX(
    montadora[Montadora],
    MATCH(TRUE,LEFT(J7295,NÚCARACT(montadora[SKU Parcial]))=montadora[SKU Parcial],0)
  ),
  ""
)</f>
        <v/>
      </c>
    </row>
    <row r="6918" spans="1:30" x14ac:dyDescent="0.25">
      <c r="A6918" s="42" t="s">
        <v>23907</v>
      </c>
      <c r="B6918" s="42" t="s">
        <v>23908</v>
      </c>
      <c r="C6918" s="42" t="s">
        <v>23909</v>
      </c>
      <c r="D6918" s="42" t="s">
        <v>658</v>
      </c>
      <c r="E6918" s="42" t="s">
        <v>461</v>
      </c>
      <c r="F6918" s="42" t="s">
        <v>462</v>
      </c>
      <c r="G6918" s="42" t="s">
        <v>11227</v>
      </c>
      <c r="H6918" s="7" t="s">
        <v>30</v>
      </c>
      <c r="I6918" s="42" t="s">
        <v>36</v>
      </c>
      <c r="J6918" s="42" t="s">
        <v>444</v>
      </c>
      <c r="K6918" s="8" t="s">
        <v>25577</v>
      </c>
      <c r="L6918" s="7" t="s">
        <v>11229</v>
      </c>
      <c r="M6918" s="44">
        <v>178.8</v>
      </c>
      <c r="N6918" s="7">
        <v>1</v>
      </c>
      <c r="O6918" s="44">
        <v>178.8</v>
      </c>
      <c r="P6918" s="44">
        <v>81.739999999999995</v>
      </c>
      <c r="Q6918" s="44">
        <v>14.52</v>
      </c>
      <c r="R6918" s="44">
        <v>20.56</v>
      </c>
      <c r="S6918" s="44">
        <v>0</v>
      </c>
      <c r="T6918" s="44">
        <v>24.25</v>
      </c>
      <c r="U6918" s="44">
        <v>37.729999999999997</v>
      </c>
      <c r="V6918" s="49" t="s">
        <v>24477</v>
      </c>
      <c r="W6918" s="42" t="s">
        <v>34</v>
      </c>
      <c r="X6918" s="43">
        <v>122196411353</v>
      </c>
      <c r="Y6918" s="43">
        <v>45358491735</v>
      </c>
      <c r="Z6918" s="43" t="s">
        <v>7980</v>
      </c>
      <c r="AA6918" s="37" t="str">
        <f>VLOOKUP(J6918, sku!B:C, 2, FALSE)</f>
        <v>1 Fogareiro 1 Boca + 1 Maçarico 915 + 3 Refis Guepardo</v>
      </c>
      <c r="AB6918" s="37" t="str">
        <f>VLOOKUP(J6918, sku!B:BM, 64, FALSE)</f>
        <v>Importação</v>
      </c>
      <c r="AC6918" s="37" t="str">
        <f>LEFT(pedidos[[#This Row],[SKU]],3)</f>
        <v>1FO</v>
      </c>
      <c r="AD6918" s="37" t="str" cm="1">
        <f t="array" aca="1" ref="AD6918" ca="1">IFERROR(
  INDEX(
    montadora[Montadora],
    MATCH(TRUE,LEFT(J7296,NÚCARACT(montadora[SKU Parcial]))=montadora[SKU Parcial],0)
  ),
  ""
)</f>
        <v/>
      </c>
    </row>
    <row r="6919" spans="1:30" x14ac:dyDescent="0.25">
      <c r="A6919" s="42" t="s">
        <v>23910</v>
      </c>
      <c r="B6919" s="42" t="s">
        <v>23911</v>
      </c>
      <c r="C6919" s="42" t="s">
        <v>23912</v>
      </c>
      <c r="D6919" s="42" t="s">
        <v>27</v>
      </c>
      <c r="E6919" s="42" t="s">
        <v>461</v>
      </c>
      <c r="F6919" s="42" t="s">
        <v>462</v>
      </c>
      <c r="G6919" s="42" t="s">
        <v>11227</v>
      </c>
      <c r="H6919" s="7" t="s">
        <v>30</v>
      </c>
      <c r="I6919" s="42" t="s">
        <v>36</v>
      </c>
      <c r="J6919" s="42" t="s">
        <v>444</v>
      </c>
      <c r="K6919" s="8" t="s">
        <v>25577</v>
      </c>
      <c r="L6919" s="7" t="s">
        <v>11229</v>
      </c>
      <c r="M6919" s="44">
        <v>178.8</v>
      </c>
      <c r="N6919" s="7">
        <v>1</v>
      </c>
      <c r="O6919" s="44">
        <v>178.8</v>
      </c>
      <c r="P6919" s="44">
        <v>81.739999999999995</v>
      </c>
      <c r="Q6919" s="44">
        <v>14.52</v>
      </c>
      <c r="R6919" s="44">
        <v>20.56</v>
      </c>
      <c r="S6919" s="44">
        <v>0</v>
      </c>
      <c r="T6919" s="44">
        <v>24.25</v>
      </c>
      <c r="U6919" s="44">
        <v>37.729999999999997</v>
      </c>
      <c r="V6919" s="49" t="s">
        <v>24477</v>
      </c>
      <c r="W6919" s="42" t="s">
        <v>34</v>
      </c>
      <c r="X6919" s="43">
        <v>122733940542</v>
      </c>
      <c r="Y6919" s="43">
        <v>45359101416</v>
      </c>
      <c r="Z6919" s="43" t="s">
        <v>7980</v>
      </c>
      <c r="AA6919" s="37" t="str">
        <f>VLOOKUP(J6919, sku!B:C, 2, FALSE)</f>
        <v>1 Fogareiro 1 Boca + 1 Maçarico 915 + 3 Refis Guepardo</v>
      </c>
      <c r="AB6919" s="37" t="str">
        <f>VLOOKUP(J6919, sku!B:BM, 64, FALSE)</f>
        <v>Importação</v>
      </c>
      <c r="AC6919" s="37" t="str">
        <f>LEFT(pedidos[[#This Row],[SKU]],3)</f>
        <v>1FO</v>
      </c>
      <c r="AD6919" s="37" t="str" cm="1">
        <f t="array" aca="1" ref="AD6919" ca="1">IFERROR(
  INDEX(
    montadora[Montadora],
    MATCH(TRUE,LEFT(J7297,NÚCARACT(montadora[SKU Parcial]))=montadora[SKU Parcial],0)
  ),
  ""
)</f>
        <v/>
      </c>
    </row>
    <row r="6920" spans="1:30" x14ac:dyDescent="0.25">
      <c r="A6920" s="42" t="s">
        <v>24884</v>
      </c>
      <c r="B6920" s="42" t="s">
        <v>24885</v>
      </c>
      <c r="C6920" s="42" t="s">
        <v>2551</v>
      </c>
      <c r="D6920" s="42" t="s">
        <v>420</v>
      </c>
      <c r="E6920" s="42" t="s">
        <v>2552</v>
      </c>
      <c r="F6920" s="42" t="s">
        <v>2553</v>
      </c>
      <c r="G6920" s="42" t="s">
        <v>11227</v>
      </c>
      <c r="H6920" s="7" t="s">
        <v>47</v>
      </c>
      <c r="I6920" s="42" t="s">
        <v>36</v>
      </c>
      <c r="J6920" s="42" t="s">
        <v>2554</v>
      </c>
      <c r="K6920" s="8" t="s">
        <v>25532</v>
      </c>
      <c r="L6920" s="7" t="s">
        <v>804</v>
      </c>
      <c r="M6920" s="44">
        <v>14.6</v>
      </c>
      <c r="N6920" s="7">
        <v>3</v>
      </c>
      <c r="O6920" s="44">
        <v>43.8</v>
      </c>
      <c r="P6920" s="44">
        <v>4.8600000000000003</v>
      </c>
      <c r="Q6920" s="44">
        <v>3.56</v>
      </c>
      <c r="R6920" s="44">
        <v>26.19</v>
      </c>
      <c r="S6920" s="44">
        <v>0</v>
      </c>
      <c r="T6920" s="44">
        <v>0</v>
      </c>
      <c r="U6920" s="44">
        <v>9.19</v>
      </c>
      <c r="V6920" s="49" t="s">
        <v>24886</v>
      </c>
      <c r="W6920" s="42" t="s">
        <v>34</v>
      </c>
      <c r="X6920" s="43">
        <v>122276244797</v>
      </c>
      <c r="Y6920" s="43">
        <v>45362150787</v>
      </c>
      <c r="Z6920" s="43" t="s">
        <v>7980</v>
      </c>
      <c r="AA6920" s="37" t="str">
        <f>VLOOKUP(J6920, sku!B:C, 2, FALSE)</f>
        <v>6 Chaves Allen M3 19*54mm</v>
      </c>
      <c r="AB6920" s="37" t="str">
        <f>VLOOKUP(J6920, sku!B:BM, 64, FALSE)</f>
        <v>Importação</v>
      </c>
      <c r="AC6920" s="37" t="str">
        <f>LEFT(pedidos[[#This Row],[SKU]],3)</f>
        <v>6EC</v>
      </c>
      <c r="AD6920" s="37" t="str" cm="1">
        <f t="array" aca="1" ref="AD6920" ca="1">IFERROR(
  INDEX(
    montadora[Montadora],
    MATCH(TRUE,LEFT(J7298,NÚCARACT(montadora[SKU Parcial]))=montadora[SKU Parcial],0)
  ),
  ""
)</f>
        <v/>
      </c>
    </row>
    <row r="6921" spans="1:30" x14ac:dyDescent="0.25">
      <c r="A6921" s="42" t="s">
        <v>24887</v>
      </c>
      <c r="B6921" s="42" t="s">
        <v>24888</v>
      </c>
      <c r="C6921" s="42" t="s">
        <v>2551</v>
      </c>
      <c r="D6921" s="42" t="s">
        <v>420</v>
      </c>
      <c r="E6921" s="42" t="s">
        <v>2552</v>
      </c>
      <c r="F6921" s="42" t="s">
        <v>2553</v>
      </c>
      <c r="G6921" s="42" t="s">
        <v>11227</v>
      </c>
      <c r="H6921" s="7" t="s">
        <v>47</v>
      </c>
      <c r="I6921" s="42" t="s">
        <v>36</v>
      </c>
      <c r="J6921" s="42" t="s">
        <v>2554</v>
      </c>
      <c r="K6921" s="8" t="s">
        <v>25532</v>
      </c>
      <c r="L6921" s="7" t="s">
        <v>804</v>
      </c>
      <c r="M6921" s="44">
        <v>14.6</v>
      </c>
      <c r="N6921" s="7">
        <v>3</v>
      </c>
      <c r="O6921" s="44">
        <v>43.8</v>
      </c>
      <c r="P6921" s="44">
        <v>4.8600000000000003</v>
      </c>
      <c r="Q6921" s="44">
        <v>3.56</v>
      </c>
      <c r="R6921" s="44">
        <v>26.19</v>
      </c>
      <c r="S6921" s="44">
        <v>0</v>
      </c>
      <c r="T6921" s="44">
        <v>0</v>
      </c>
      <c r="U6921" s="44">
        <v>9.19</v>
      </c>
      <c r="V6921" s="49" t="s">
        <v>24886</v>
      </c>
      <c r="W6921" s="42" t="s">
        <v>34</v>
      </c>
      <c r="X6921" s="43">
        <v>122808374284</v>
      </c>
      <c r="Y6921" s="43">
        <v>45362388178</v>
      </c>
      <c r="Z6921" s="43" t="s">
        <v>7980</v>
      </c>
      <c r="AA6921" s="37" t="str">
        <f>VLOOKUP(J6921, sku!B:C, 2, FALSE)</f>
        <v>6 Chaves Allen M3 19*54mm</v>
      </c>
      <c r="AB6921" s="37" t="str">
        <f>VLOOKUP(J6921, sku!B:BM, 64, FALSE)</f>
        <v>Importação</v>
      </c>
      <c r="AC6921" s="37" t="str">
        <f>LEFT(pedidos[[#This Row],[SKU]],3)</f>
        <v>6EC</v>
      </c>
      <c r="AD6921" s="37" t="str" cm="1">
        <f t="array" aca="1" ref="AD6921" ca="1">IFERROR(
  INDEX(
    montadora[Montadora],
    MATCH(TRUE,LEFT(J7299,NÚCARACT(montadora[SKU Parcial]))=montadora[SKU Parcial],0)
  ),
  ""
)</f>
        <v/>
      </c>
    </row>
    <row r="6922" spans="1:30" x14ac:dyDescent="0.25">
      <c r="A6922" s="42" t="s">
        <v>23913</v>
      </c>
      <c r="B6922" s="42" t="s">
        <v>23914</v>
      </c>
      <c r="C6922" s="42" t="s">
        <v>23915</v>
      </c>
      <c r="D6922" s="42" t="s">
        <v>319</v>
      </c>
      <c r="E6922" s="42" t="s">
        <v>916</v>
      </c>
      <c r="F6922" s="42" t="s">
        <v>917</v>
      </c>
      <c r="G6922" s="42" t="s">
        <v>11227</v>
      </c>
      <c r="H6922" s="7" t="s">
        <v>47</v>
      </c>
      <c r="I6922" s="42" t="s">
        <v>31</v>
      </c>
      <c r="J6922" s="42" t="s">
        <v>918</v>
      </c>
      <c r="K6922" s="8" t="s">
        <v>25558</v>
      </c>
      <c r="L6922" s="7" t="s">
        <v>804</v>
      </c>
      <c r="M6922" s="44">
        <v>17.600000000000001</v>
      </c>
      <c r="N6922" s="7">
        <v>2</v>
      </c>
      <c r="O6922" s="44">
        <v>35.200000000000003</v>
      </c>
      <c r="P6922" s="44">
        <v>6.48</v>
      </c>
      <c r="Q6922" s="44">
        <v>2.86</v>
      </c>
      <c r="R6922" s="44">
        <v>18.48</v>
      </c>
      <c r="S6922" s="44">
        <v>0</v>
      </c>
      <c r="T6922" s="44">
        <v>0</v>
      </c>
      <c r="U6922" s="44">
        <v>7.38</v>
      </c>
      <c r="V6922" s="49" t="s">
        <v>24889</v>
      </c>
      <c r="W6922" s="42" t="s">
        <v>34</v>
      </c>
      <c r="X6922" s="43">
        <v>122316704160</v>
      </c>
      <c r="Y6922" s="43">
        <v>45341050156</v>
      </c>
      <c r="Z6922" s="43" t="s">
        <v>7980</v>
      </c>
      <c r="AA6922" s="37" t="str">
        <f>VLOOKUP(J6922, sku!B:C, 2, FALSE)</f>
        <v>12 Chaves Allen M3 19*54mm</v>
      </c>
      <c r="AB6922" s="37" t="str">
        <f>VLOOKUP(J6922, sku!B:BM, 64, FALSE)</f>
        <v>Importação</v>
      </c>
      <c r="AC6922" s="37" t="str">
        <f>LEFT(pedidos[[#This Row],[SKU]],3)</f>
        <v>12E</v>
      </c>
      <c r="AD6922" s="37" t="str" cm="1">
        <f t="array" aca="1" ref="AD6922" ca="1">IFERROR(
  INDEX(
    montadora[Montadora],
    MATCH(TRUE,LEFT(J7300,NÚCARACT(montadora[SKU Parcial]))=montadora[SKU Parcial],0)
  ),
  ""
)</f>
        <v/>
      </c>
    </row>
    <row r="6923" spans="1:30" x14ac:dyDescent="0.25">
      <c r="A6923" s="42" t="s">
        <v>23916</v>
      </c>
      <c r="B6923" s="42" t="s">
        <v>23917</v>
      </c>
      <c r="C6923" s="42" t="s">
        <v>23915</v>
      </c>
      <c r="D6923" s="42" t="s">
        <v>319</v>
      </c>
      <c r="E6923" s="42" t="s">
        <v>916</v>
      </c>
      <c r="F6923" s="42" t="s">
        <v>917</v>
      </c>
      <c r="G6923" s="42" t="s">
        <v>11227</v>
      </c>
      <c r="H6923" s="7" t="s">
        <v>47</v>
      </c>
      <c r="I6923" s="42" t="s">
        <v>31</v>
      </c>
      <c r="J6923" s="42" t="s">
        <v>918</v>
      </c>
      <c r="K6923" s="8" t="s">
        <v>25558</v>
      </c>
      <c r="L6923" s="7" t="s">
        <v>804</v>
      </c>
      <c r="M6923" s="44">
        <v>17.600000000000001</v>
      </c>
      <c r="N6923" s="7">
        <v>3</v>
      </c>
      <c r="O6923" s="44">
        <v>52.8</v>
      </c>
      <c r="P6923" s="44">
        <v>9.7200000000000006</v>
      </c>
      <c r="Q6923" s="44">
        <v>4.29</v>
      </c>
      <c r="R6923" s="44">
        <v>27.72</v>
      </c>
      <c r="S6923" s="44">
        <v>0</v>
      </c>
      <c r="T6923" s="44">
        <v>0</v>
      </c>
      <c r="U6923" s="44">
        <v>11.07</v>
      </c>
      <c r="V6923" s="49" t="s">
        <v>24889</v>
      </c>
      <c r="W6923" s="42" t="s">
        <v>34</v>
      </c>
      <c r="X6923" s="43">
        <v>121786905619</v>
      </c>
      <c r="Y6923" s="43">
        <v>45341049996</v>
      </c>
      <c r="Z6923" s="43" t="s">
        <v>7980</v>
      </c>
      <c r="AA6923" s="37" t="str">
        <f>VLOOKUP(J6923, sku!B:C, 2, FALSE)</f>
        <v>12 Chaves Allen M3 19*54mm</v>
      </c>
      <c r="AB6923" s="37" t="str">
        <f>VLOOKUP(J6923, sku!B:BM, 64, FALSE)</f>
        <v>Importação</v>
      </c>
      <c r="AC6923" s="37" t="str">
        <f>LEFT(pedidos[[#This Row],[SKU]],3)</f>
        <v>12E</v>
      </c>
      <c r="AD6923" s="37" t="str" cm="1">
        <f t="array" aca="1" ref="AD6923" ca="1">IFERROR(
  INDEX(
    montadora[Montadora],
    MATCH(TRUE,LEFT(J7301,NÚCARACT(montadora[SKU Parcial]))=montadora[SKU Parcial],0)
  ),
  ""
)</f>
        <v/>
      </c>
    </row>
    <row r="6924" spans="1:30" x14ac:dyDescent="0.25">
      <c r="A6924" s="42" t="s">
        <v>24890</v>
      </c>
      <c r="B6924" s="42" t="s">
        <v>24891</v>
      </c>
      <c r="C6924" s="42" t="s">
        <v>2551</v>
      </c>
      <c r="D6924" s="42" t="s">
        <v>420</v>
      </c>
      <c r="E6924" s="42" t="s">
        <v>2552</v>
      </c>
      <c r="F6924" s="42" t="s">
        <v>2553</v>
      </c>
      <c r="G6924" s="42" t="s">
        <v>11227</v>
      </c>
      <c r="H6924" s="7" t="s">
        <v>47</v>
      </c>
      <c r="I6924" s="42" t="s">
        <v>36</v>
      </c>
      <c r="J6924" s="42" t="s">
        <v>2554</v>
      </c>
      <c r="K6924" s="8" t="s">
        <v>25532</v>
      </c>
      <c r="L6924" s="7" t="s">
        <v>804</v>
      </c>
      <c r="M6924" s="44">
        <v>14.6</v>
      </c>
      <c r="N6924" s="7">
        <v>1</v>
      </c>
      <c r="O6924" s="44">
        <v>14.6</v>
      </c>
      <c r="P6924" s="44">
        <v>1.62</v>
      </c>
      <c r="Q6924" s="44">
        <v>1.19</v>
      </c>
      <c r="R6924" s="44">
        <v>8.73</v>
      </c>
      <c r="S6924" s="44">
        <v>0</v>
      </c>
      <c r="T6924" s="44">
        <v>0</v>
      </c>
      <c r="U6924" s="44">
        <v>3.06</v>
      </c>
      <c r="V6924" s="49" t="s">
        <v>24892</v>
      </c>
      <c r="W6924" s="42" t="s">
        <v>34</v>
      </c>
      <c r="X6924" s="43">
        <v>122808366744</v>
      </c>
      <c r="Y6924" s="43">
        <v>45362388136</v>
      </c>
      <c r="Z6924" s="43" t="s">
        <v>7980</v>
      </c>
      <c r="AA6924" s="37" t="str">
        <f>VLOOKUP(J6924, sku!B:C, 2, FALSE)</f>
        <v>6 Chaves Allen M3 19*54mm</v>
      </c>
      <c r="AB6924" s="37" t="str">
        <f>VLOOKUP(J6924, sku!B:BM, 64, FALSE)</f>
        <v>Importação</v>
      </c>
      <c r="AC6924" s="37" t="str">
        <f>LEFT(pedidos[[#This Row],[SKU]],3)</f>
        <v>6EC</v>
      </c>
      <c r="AD6924" s="37" t="str" cm="1">
        <f t="array" aca="1" ref="AD6924" ca="1">IFERROR(
  INDEX(
    montadora[Montadora],
    MATCH(TRUE,LEFT(J7302,NÚCARACT(montadora[SKU Parcial]))=montadora[SKU Parcial],0)
  ),
  ""
)</f>
        <v/>
      </c>
    </row>
    <row r="6925" spans="1:30" x14ac:dyDescent="0.25">
      <c r="A6925" s="42" t="s">
        <v>23918</v>
      </c>
      <c r="B6925" s="42" t="s">
        <v>23919</v>
      </c>
      <c r="C6925" s="42" t="s">
        <v>2230</v>
      </c>
      <c r="D6925" s="42" t="s">
        <v>27</v>
      </c>
      <c r="E6925" s="42" t="s">
        <v>992</v>
      </c>
      <c r="F6925" s="42" t="s">
        <v>993</v>
      </c>
      <c r="G6925" s="42" t="s">
        <v>11227</v>
      </c>
      <c r="H6925" s="7" t="s">
        <v>47</v>
      </c>
      <c r="I6925" s="42" t="s">
        <v>36</v>
      </c>
      <c r="J6925" s="42" t="s">
        <v>994</v>
      </c>
      <c r="K6925" s="8" t="s">
        <v>25558</v>
      </c>
      <c r="L6925" s="7" t="s">
        <v>11229</v>
      </c>
      <c r="M6925" s="44">
        <v>168.8</v>
      </c>
      <c r="N6925" s="7">
        <v>1</v>
      </c>
      <c r="O6925" s="44">
        <v>168.8</v>
      </c>
      <c r="P6925" s="44">
        <v>70</v>
      </c>
      <c r="Q6925" s="44">
        <v>13.71</v>
      </c>
      <c r="R6925" s="44">
        <v>28.7</v>
      </c>
      <c r="S6925" s="44">
        <v>0</v>
      </c>
      <c r="T6925" s="44">
        <v>21.1</v>
      </c>
      <c r="U6925" s="44">
        <v>35.29</v>
      </c>
      <c r="V6925" s="49" t="s">
        <v>24893</v>
      </c>
      <c r="W6925" s="42" t="s">
        <v>34</v>
      </c>
      <c r="X6925" s="43">
        <v>121836477093</v>
      </c>
      <c r="Y6925" s="43">
        <v>45343701694</v>
      </c>
      <c r="Z6925" s="43" t="s">
        <v>7980</v>
      </c>
      <c r="AA6925" s="37" t="str">
        <f>VLOOKUP(J6925, sku!B:C, 2, FALSE)</f>
        <v>Smart Led Taytech 8000 Lumens - H4</v>
      </c>
      <c r="AB6925" s="37" t="str">
        <f>VLOOKUP(J6925, sku!B:BM, 64, FALSE)</f>
        <v>Revenda</v>
      </c>
      <c r="AC6925" s="37" t="str">
        <f>LEFT(pedidos[[#This Row],[SKU]],3)</f>
        <v>TT-</v>
      </c>
      <c r="AD6925" s="37" t="str" cm="1">
        <f t="array" aca="1" ref="AD6925" ca="1">IFERROR(
  INDEX(
    montadora[Montadora],
    MATCH(TRUE,LEFT(J7303,NÚCARACT(montadora[SKU Parcial]))=montadora[SKU Parcial],0)
  ),
  ""
)</f>
        <v/>
      </c>
    </row>
    <row r="6926" spans="1:30" x14ac:dyDescent="0.25">
      <c r="A6926" s="42" t="s">
        <v>24894</v>
      </c>
      <c r="B6926" s="42" t="s">
        <v>36</v>
      </c>
      <c r="C6926" s="42" t="s">
        <v>24895</v>
      </c>
      <c r="D6926" s="42" t="s">
        <v>27</v>
      </c>
      <c r="E6926" s="42" t="s">
        <v>992</v>
      </c>
      <c r="F6926" s="42" t="s">
        <v>993</v>
      </c>
      <c r="G6926" s="42" t="s">
        <v>11227</v>
      </c>
      <c r="H6926" s="7" t="s">
        <v>47</v>
      </c>
      <c r="I6926" s="42" t="s">
        <v>36</v>
      </c>
      <c r="J6926" s="42" t="s">
        <v>994</v>
      </c>
      <c r="K6926" s="8" t="s">
        <v>25096</v>
      </c>
      <c r="L6926" s="7" t="s">
        <v>11229</v>
      </c>
      <c r="M6926" s="44">
        <v>168.8</v>
      </c>
      <c r="N6926" s="7">
        <v>1</v>
      </c>
      <c r="O6926" s="44">
        <v>168.8</v>
      </c>
      <c r="P6926" s="44">
        <v>70</v>
      </c>
      <c r="Q6926" s="44">
        <v>13.71</v>
      </c>
      <c r="R6926" s="44">
        <v>28.7</v>
      </c>
      <c r="S6926" s="44">
        <v>0</v>
      </c>
      <c r="T6926" s="44">
        <v>21.1</v>
      </c>
      <c r="U6926" s="44">
        <v>35.29</v>
      </c>
      <c r="V6926" s="49" t="s">
        <v>24893</v>
      </c>
      <c r="W6926" s="42" t="s">
        <v>34</v>
      </c>
      <c r="X6926" s="43">
        <v>122520540015</v>
      </c>
      <c r="Y6926" s="43">
        <v>45374900167</v>
      </c>
      <c r="Z6926" s="43" t="s">
        <v>7980</v>
      </c>
      <c r="AA6926" s="37" t="str">
        <f>VLOOKUP(J6926, sku!B:C, 2, FALSE)</f>
        <v>Smart Led Taytech 8000 Lumens - H4</v>
      </c>
      <c r="AB6926" s="37" t="str">
        <f>VLOOKUP(J6926, sku!B:BM, 64, FALSE)</f>
        <v>Revenda</v>
      </c>
      <c r="AC6926" s="37" t="str">
        <f>LEFT(pedidos[[#This Row],[SKU]],3)</f>
        <v>TT-</v>
      </c>
      <c r="AD6926" s="37" t="str" cm="1">
        <f t="array" aca="1" ref="AD6926" ca="1">IFERROR(
  INDEX(
    montadora[Montadora],
    MATCH(TRUE,LEFT(J7304,NÚCARACT(montadora[SKU Parcial]))=montadora[SKU Parcial],0)
  ),
  ""
)</f>
        <v/>
      </c>
    </row>
    <row r="6927" spans="1:30" x14ac:dyDescent="0.25">
      <c r="A6927" s="42" t="s">
        <v>25334</v>
      </c>
      <c r="B6927" s="42" t="s">
        <v>25335</v>
      </c>
      <c r="C6927" s="42" t="s">
        <v>25336</v>
      </c>
      <c r="D6927" s="42" t="s">
        <v>188</v>
      </c>
      <c r="E6927" s="42" t="s">
        <v>992</v>
      </c>
      <c r="F6927" s="42" t="s">
        <v>993</v>
      </c>
      <c r="G6927" s="42" t="s">
        <v>11227</v>
      </c>
      <c r="H6927" s="7" t="s">
        <v>47</v>
      </c>
      <c r="I6927" s="42" t="s">
        <v>36</v>
      </c>
      <c r="J6927" s="42" t="s">
        <v>994</v>
      </c>
      <c r="K6927" s="8" t="s">
        <v>25126</v>
      </c>
      <c r="L6927" s="7" t="s">
        <v>11229</v>
      </c>
      <c r="M6927" s="44">
        <v>168.8</v>
      </c>
      <c r="N6927" s="7">
        <v>1</v>
      </c>
      <c r="O6927" s="44">
        <v>168.8</v>
      </c>
      <c r="P6927" s="44">
        <v>70</v>
      </c>
      <c r="Q6927" s="44">
        <v>13.71</v>
      </c>
      <c r="R6927" s="44">
        <v>28.7</v>
      </c>
      <c r="S6927" s="44">
        <v>0</v>
      </c>
      <c r="T6927" s="44">
        <v>21.1</v>
      </c>
      <c r="U6927" s="44">
        <v>35.29</v>
      </c>
      <c r="V6927" s="49" t="s">
        <v>24893</v>
      </c>
      <c r="W6927" s="42" t="s">
        <v>34</v>
      </c>
      <c r="X6927" s="43">
        <v>122626349469</v>
      </c>
      <c r="Y6927" s="43">
        <v>45380060702</v>
      </c>
      <c r="Z6927" s="43" t="s">
        <v>7980</v>
      </c>
      <c r="AA6927" s="37" t="str">
        <f>VLOOKUP(J6927, sku!B:C, 2, FALSE)</f>
        <v>Smart Led Taytech 8000 Lumens - H4</v>
      </c>
      <c r="AB6927" s="37" t="str">
        <f>VLOOKUP(J6927, sku!B:BM, 64, FALSE)</f>
        <v>Revenda</v>
      </c>
      <c r="AC6927" s="37" t="str">
        <f>LEFT(pedidos[[#This Row],[SKU]],3)</f>
        <v>TT-</v>
      </c>
      <c r="AD6927" s="37" t="str" cm="1">
        <f t="array" aca="1" ref="AD6927" ca="1">IFERROR(
  INDEX(
    montadora[Montadora],
    MATCH(TRUE,LEFT(J7305,NÚCARACT(montadora[SKU Parcial]))=montadora[SKU Parcial],0)
  ),
  ""
)</f>
        <v/>
      </c>
    </row>
    <row r="6928" spans="1:30" x14ac:dyDescent="0.25">
      <c r="A6928" s="42" t="s">
        <v>25337</v>
      </c>
      <c r="B6928" s="42" t="s">
        <v>36</v>
      </c>
      <c r="C6928" s="42" t="s">
        <v>25338</v>
      </c>
      <c r="D6928" s="42" t="s">
        <v>27</v>
      </c>
      <c r="E6928" s="42" t="s">
        <v>992</v>
      </c>
      <c r="F6928" s="42" t="s">
        <v>993</v>
      </c>
      <c r="G6928" s="42" t="s">
        <v>11227</v>
      </c>
      <c r="H6928" s="7" t="s">
        <v>47</v>
      </c>
      <c r="I6928" s="42" t="s">
        <v>36</v>
      </c>
      <c r="J6928" s="42" t="s">
        <v>994</v>
      </c>
      <c r="K6928" s="8" t="s">
        <v>25106</v>
      </c>
      <c r="L6928" s="7" t="s">
        <v>11229</v>
      </c>
      <c r="M6928" s="44">
        <v>168.8</v>
      </c>
      <c r="N6928" s="7">
        <v>1</v>
      </c>
      <c r="O6928" s="44">
        <v>168.8</v>
      </c>
      <c r="P6928" s="44">
        <v>70</v>
      </c>
      <c r="Q6928" s="44">
        <v>13.71</v>
      </c>
      <c r="R6928" s="44">
        <v>28.7</v>
      </c>
      <c r="S6928" s="44">
        <v>0</v>
      </c>
      <c r="T6928" s="44">
        <v>21.1</v>
      </c>
      <c r="U6928" s="44">
        <v>35.29</v>
      </c>
      <c r="V6928" s="49" t="s">
        <v>24893</v>
      </c>
      <c r="W6928" s="42" t="s">
        <v>34</v>
      </c>
      <c r="X6928" s="43">
        <v>122881885959</v>
      </c>
      <c r="Y6928" s="43">
        <v>45391042310</v>
      </c>
      <c r="Z6928" s="43" t="s">
        <v>7980</v>
      </c>
      <c r="AA6928" s="37" t="str">
        <f>VLOOKUP(J6928, sku!B:C, 2, FALSE)</f>
        <v>Smart Led Taytech 8000 Lumens - H4</v>
      </c>
      <c r="AB6928" s="37" t="str">
        <f>VLOOKUP(J6928, sku!B:BM, 64, FALSE)</f>
        <v>Revenda</v>
      </c>
      <c r="AC6928" s="37" t="str">
        <f>LEFT(pedidos[[#This Row],[SKU]],3)</f>
        <v>TT-</v>
      </c>
      <c r="AD6928" s="37" t="str" cm="1">
        <f t="array" aca="1" ref="AD6928" ca="1">IFERROR(
  INDEX(
    montadora[Montadora],
    MATCH(TRUE,LEFT(J7306,NÚCARACT(montadora[SKU Parcial]))=montadora[SKU Parcial],0)
  ),
  ""
)</f>
        <v/>
      </c>
    </row>
    <row r="6929" spans="1:30" x14ac:dyDescent="0.25">
      <c r="A6929" s="42" t="s">
        <v>25994</v>
      </c>
      <c r="B6929" s="42" t="s">
        <v>25995</v>
      </c>
      <c r="C6929" s="42" t="s">
        <v>25996</v>
      </c>
      <c r="D6929" s="42" t="s">
        <v>27</v>
      </c>
      <c r="E6929" s="42" t="s">
        <v>992</v>
      </c>
      <c r="F6929" s="42" t="s">
        <v>993</v>
      </c>
      <c r="G6929" s="42" t="s">
        <v>11227</v>
      </c>
      <c r="H6929" s="7" t="s">
        <v>47</v>
      </c>
      <c r="I6929" s="42" t="s">
        <v>36</v>
      </c>
      <c r="J6929" s="42" t="s">
        <v>994</v>
      </c>
      <c r="K6929" s="8" t="s">
        <v>25549</v>
      </c>
      <c r="L6929" s="7" t="s">
        <v>11229</v>
      </c>
      <c r="M6929" s="44">
        <v>168.8</v>
      </c>
      <c r="N6929" s="7">
        <v>1</v>
      </c>
      <c r="O6929" s="44">
        <v>168.8</v>
      </c>
      <c r="P6929" s="44">
        <v>70</v>
      </c>
      <c r="Q6929" s="44">
        <v>13.71</v>
      </c>
      <c r="R6929" s="44">
        <v>28.7</v>
      </c>
      <c r="S6929" s="44">
        <v>0</v>
      </c>
      <c r="T6929" s="44">
        <v>21.1</v>
      </c>
      <c r="U6929" s="44">
        <v>35.29</v>
      </c>
      <c r="V6929" s="49" t="s">
        <v>24893</v>
      </c>
      <c r="W6929" s="42" t="s">
        <v>34</v>
      </c>
      <c r="X6929" s="43">
        <v>123156072239</v>
      </c>
      <c r="Y6929" s="43">
        <v>45403700316</v>
      </c>
      <c r="Z6929" s="43" t="s">
        <v>7980</v>
      </c>
      <c r="AA6929" s="37" t="str">
        <f>VLOOKUP(J6929, sku!B:C, 2, FALSE)</f>
        <v>Smart Led Taytech 8000 Lumens - H4</v>
      </c>
      <c r="AB6929" s="37" t="str">
        <f>VLOOKUP(J6929, sku!B:BM, 64, FALSE)</f>
        <v>Revenda</v>
      </c>
      <c r="AC6929" s="37" t="str">
        <f>LEFT(pedidos[[#This Row],[SKU]],3)</f>
        <v>TT-</v>
      </c>
      <c r="AD6929" s="37" t="str" cm="1">
        <f t="array" aca="1" ref="AD6929" ca="1">IFERROR(
  INDEX(
    montadora[Montadora],
    MATCH(TRUE,LEFT(J7307,NÚCARACT(montadora[SKU Parcial]))=montadora[SKU Parcial],0)
  ),
  ""
)</f>
        <v/>
      </c>
    </row>
    <row r="6930" spans="1:30" x14ac:dyDescent="0.25">
      <c r="A6930" s="42" t="s">
        <v>23920</v>
      </c>
      <c r="B6930" s="42" t="s">
        <v>23921</v>
      </c>
      <c r="C6930" s="42" t="s">
        <v>1113</v>
      </c>
      <c r="D6930" s="42" t="s">
        <v>45</v>
      </c>
      <c r="E6930" s="42" t="s">
        <v>23922</v>
      </c>
      <c r="F6930" s="42" t="s">
        <v>885</v>
      </c>
      <c r="G6930" s="42" t="s">
        <v>11227</v>
      </c>
      <c r="H6930" s="7" t="s">
        <v>47</v>
      </c>
      <c r="I6930" s="42" t="s">
        <v>36</v>
      </c>
      <c r="J6930" s="42" t="s">
        <v>886</v>
      </c>
      <c r="K6930" s="8" t="s">
        <v>25559</v>
      </c>
      <c r="L6930" s="7" t="s">
        <v>11229</v>
      </c>
      <c r="M6930" s="44">
        <v>57.8</v>
      </c>
      <c r="N6930" s="7">
        <v>1</v>
      </c>
      <c r="O6930" s="44">
        <v>68.790000000000006</v>
      </c>
      <c r="P6930" s="44">
        <v>24.45</v>
      </c>
      <c r="Q6930" s="44">
        <v>4.6900000000000004</v>
      </c>
      <c r="R6930" s="44">
        <v>16.579999999999998</v>
      </c>
      <c r="S6930" s="44">
        <v>10.99</v>
      </c>
      <c r="T6930" s="44">
        <v>0</v>
      </c>
      <c r="U6930" s="44">
        <v>12.08</v>
      </c>
      <c r="V6930" s="49" t="s">
        <v>24480</v>
      </c>
      <c r="W6930" s="42" t="s">
        <v>34</v>
      </c>
      <c r="X6930" s="43">
        <v>122410906920</v>
      </c>
      <c r="Y6930" s="43">
        <v>45345845546</v>
      </c>
      <c r="Z6930" s="43" t="s">
        <v>7980</v>
      </c>
      <c r="AA6930" s="37" t="str">
        <f>VLOOKUP(J6930, sku!B:C, 2, FALSE)</f>
        <v>Trava Manete Moto E Bicicleta de Alumínio</v>
      </c>
      <c r="AB6930" s="37" t="str">
        <f>VLOOKUP(J6930, sku!B:BM, 64, FALSE)</f>
        <v>Importação</v>
      </c>
      <c r="AC6930" s="37" t="str">
        <f>LEFT(pedidos[[#This Row],[SKU]],3)</f>
        <v>ET0</v>
      </c>
      <c r="AD6930" s="37" t="str" cm="1">
        <f t="array" aca="1" ref="AD6930" ca="1">IFERROR(
  INDEX(
    montadora[Montadora],
    MATCH(TRUE,LEFT(J7308,NÚCARACT(montadora[SKU Parcial]))=montadora[SKU Parcial],0)
  ),
  ""
)</f>
        <v/>
      </c>
    </row>
    <row r="6931" spans="1:30" x14ac:dyDescent="0.25">
      <c r="A6931" s="42" t="s">
        <v>25997</v>
      </c>
      <c r="B6931" s="42" t="s">
        <v>25998</v>
      </c>
      <c r="C6931" s="42" t="s">
        <v>25999</v>
      </c>
      <c r="D6931" s="42" t="s">
        <v>27</v>
      </c>
      <c r="E6931" s="42" t="s">
        <v>23922</v>
      </c>
      <c r="F6931" s="42" t="s">
        <v>885</v>
      </c>
      <c r="G6931" s="42" t="s">
        <v>11227</v>
      </c>
      <c r="H6931" s="7" t="s">
        <v>47</v>
      </c>
      <c r="I6931" s="42" t="s">
        <v>36</v>
      </c>
      <c r="J6931" s="42" t="s">
        <v>886</v>
      </c>
      <c r="K6931" s="8" t="s">
        <v>25539</v>
      </c>
      <c r="L6931" s="7" t="s">
        <v>11229</v>
      </c>
      <c r="M6931" s="44">
        <v>57.8</v>
      </c>
      <c r="N6931" s="7">
        <v>1</v>
      </c>
      <c r="O6931" s="44">
        <v>64.790000000000006</v>
      </c>
      <c r="P6931" s="44">
        <v>24.45</v>
      </c>
      <c r="Q6931" s="44">
        <v>4.6900000000000004</v>
      </c>
      <c r="R6931" s="44">
        <v>16.579999999999998</v>
      </c>
      <c r="S6931" s="44">
        <v>6.99</v>
      </c>
      <c r="T6931" s="44">
        <v>0</v>
      </c>
      <c r="U6931" s="44">
        <v>12.08</v>
      </c>
      <c r="V6931" s="49" t="s">
        <v>24480</v>
      </c>
      <c r="W6931" s="42" t="s">
        <v>34</v>
      </c>
      <c r="X6931" s="43">
        <v>123361874183</v>
      </c>
      <c r="Y6931" s="43">
        <v>45413693200</v>
      </c>
      <c r="Z6931" s="43" t="s">
        <v>7980</v>
      </c>
      <c r="AA6931" s="37" t="str">
        <f>VLOOKUP(J6931, sku!B:C, 2, FALSE)</f>
        <v>Trava Manete Moto E Bicicleta de Alumínio</v>
      </c>
      <c r="AB6931" s="37" t="str">
        <f>VLOOKUP(J6931, sku!B:BM, 64, FALSE)</f>
        <v>Importação</v>
      </c>
      <c r="AC6931" s="37" t="str">
        <f>LEFT(pedidos[[#This Row],[SKU]],3)</f>
        <v>ET0</v>
      </c>
      <c r="AD6931" s="37" t="str" cm="1">
        <f t="array" aca="1" ref="AD6931" ca="1">IFERROR(
  INDEX(
    montadora[Montadora],
    MATCH(TRUE,LEFT(J7309,NÚCARACT(montadora[SKU Parcial]))=montadora[SKU Parcial],0)
  ),
  ""
)</f>
        <v/>
      </c>
    </row>
    <row r="6932" spans="1:30" x14ac:dyDescent="0.25">
      <c r="A6932" s="42" t="s">
        <v>26000</v>
      </c>
      <c r="B6932" s="42" t="s">
        <v>25948</v>
      </c>
      <c r="C6932" s="42" t="s">
        <v>25949</v>
      </c>
      <c r="D6932" s="42" t="s">
        <v>27</v>
      </c>
      <c r="E6932" s="42" t="s">
        <v>26001</v>
      </c>
      <c r="F6932" s="42" t="s">
        <v>26002</v>
      </c>
      <c r="G6932" s="42" t="s">
        <v>11227</v>
      </c>
      <c r="H6932" s="7" t="s">
        <v>47</v>
      </c>
      <c r="I6932" s="42" t="s">
        <v>31</v>
      </c>
      <c r="J6932" s="42" t="s">
        <v>11967</v>
      </c>
      <c r="K6932" s="8" t="s">
        <v>25098</v>
      </c>
      <c r="L6932" s="7" t="s">
        <v>11229</v>
      </c>
      <c r="M6932" s="44">
        <v>20.9</v>
      </c>
      <c r="N6932" s="7">
        <v>1</v>
      </c>
      <c r="O6932" s="44">
        <v>20.9</v>
      </c>
      <c r="P6932" s="44">
        <v>5.04</v>
      </c>
      <c r="Q6932" s="44">
        <v>1.7</v>
      </c>
      <c r="R6932" s="44">
        <v>9.8000000000000007</v>
      </c>
      <c r="S6932" s="44">
        <v>0</v>
      </c>
      <c r="T6932" s="44">
        <v>0</v>
      </c>
      <c r="U6932" s="44">
        <v>4.3600000000000003</v>
      </c>
      <c r="V6932" s="49" t="s">
        <v>26003</v>
      </c>
      <c r="W6932" s="42" t="s">
        <v>34</v>
      </c>
      <c r="X6932" s="43">
        <v>123629900096</v>
      </c>
      <c r="Y6932" s="43">
        <v>45399847703</v>
      </c>
      <c r="Z6932" s="43" t="s">
        <v>7980</v>
      </c>
      <c r="AA6932" s="37" t="str">
        <f>VLOOKUP(J6932, sku!B:C, 2, FALSE)</f>
        <v>12 Chaves Allen M5 29*79mm</v>
      </c>
      <c r="AB6932" s="37" t="str">
        <f>VLOOKUP(J6932, sku!B:BM, 64, FALSE)</f>
        <v>Importação</v>
      </c>
      <c r="AC6932" s="37" t="str">
        <f>LEFT(pedidos[[#This Row],[SKU]],3)</f>
        <v>12E</v>
      </c>
      <c r="AD6932" s="37" t="str" cm="1">
        <f t="array" aca="1" ref="AD6932" ca="1">IFERROR(
  INDEX(
    montadora[Montadora],
    MATCH(TRUE,LEFT(J7310,NÚCARACT(montadora[SKU Parcial]))=montadora[SKU Parcial],0)
  ),
  ""
)</f>
        <v/>
      </c>
    </row>
    <row r="6933" spans="1:30" x14ac:dyDescent="0.25">
      <c r="A6933" s="42" t="s">
        <v>23923</v>
      </c>
      <c r="B6933" s="42" t="s">
        <v>23924</v>
      </c>
      <c r="C6933" s="42" t="s">
        <v>23925</v>
      </c>
      <c r="D6933" s="42" t="s">
        <v>420</v>
      </c>
      <c r="E6933" s="42" t="s">
        <v>2698</v>
      </c>
      <c r="F6933" s="42" t="s">
        <v>2699</v>
      </c>
      <c r="G6933" s="42" t="s">
        <v>11227</v>
      </c>
      <c r="H6933" s="7" t="s">
        <v>47</v>
      </c>
      <c r="I6933" s="42" t="s">
        <v>36</v>
      </c>
      <c r="J6933" s="42" t="s">
        <v>2700</v>
      </c>
      <c r="K6933" s="8" t="s">
        <v>25532</v>
      </c>
      <c r="L6933" s="7" t="s">
        <v>11229</v>
      </c>
      <c r="M6933" s="44">
        <v>966.8</v>
      </c>
      <c r="N6933" s="7">
        <v>1</v>
      </c>
      <c r="O6933" s="44">
        <v>966.8</v>
      </c>
      <c r="P6933" s="44">
        <v>426</v>
      </c>
      <c r="Q6933" s="44">
        <v>78.5</v>
      </c>
      <c r="R6933" s="44">
        <v>164.36</v>
      </c>
      <c r="S6933" s="44">
        <v>0</v>
      </c>
      <c r="T6933" s="44">
        <v>98.95</v>
      </c>
      <c r="U6933" s="44">
        <v>198.99</v>
      </c>
      <c r="V6933" s="49" t="s">
        <v>24482</v>
      </c>
      <c r="W6933" s="42" t="s">
        <v>34</v>
      </c>
      <c r="X6933" s="43">
        <v>122245642539</v>
      </c>
      <c r="Y6933" s="43">
        <v>45360444053</v>
      </c>
      <c r="Z6933" s="43" t="s">
        <v>7980</v>
      </c>
      <c r="AA6933" s="37" t="str">
        <f>VLOOKUP(J6933, sku!B:C, 2, FALSE)</f>
        <v>Travessa Fiat - Smart - 1 Gradeado Grande 110 X 90 X 12 cm - Doblo - 2003 A 2021 - Preto</v>
      </c>
      <c r="AB6933" s="37" t="str">
        <f>VLOOKUP(J6933, sku!B:BM, 64, FALSE)</f>
        <v>Fabricação</v>
      </c>
      <c r="AC6933" s="37" t="str">
        <f>LEFT(pedidos[[#This Row],[SKU]],3)</f>
        <v>1XG</v>
      </c>
      <c r="AD6933" s="37" t="str" cm="1">
        <f t="array" aca="1" ref="AD6933" ca="1">IFERROR(
  INDEX(
    montadora[Montadora],
    MATCH(TRUE,LEFT(J7311,NÚCARACT(montadora[SKU Parcial]))=montadora[SKU Parcial],0)
  ),
  ""
)</f>
        <v/>
      </c>
    </row>
    <row r="6934" spans="1:30" x14ac:dyDescent="0.25">
      <c r="A6934" s="42" t="s">
        <v>25339</v>
      </c>
      <c r="B6934" s="42" t="s">
        <v>25340</v>
      </c>
      <c r="C6934" s="42" t="s">
        <v>6787</v>
      </c>
      <c r="D6934" s="42" t="s">
        <v>420</v>
      </c>
      <c r="E6934" s="42" t="s">
        <v>2698</v>
      </c>
      <c r="F6934" s="42" t="s">
        <v>2699</v>
      </c>
      <c r="G6934" s="42" t="s">
        <v>11227</v>
      </c>
      <c r="H6934" s="7" t="s">
        <v>47</v>
      </c>
      <c r="I6934" s="42" t="s">
        <v>31</v>
      </c>
      <c r="J6934" s="42" t="s">
        <v>2700</v>
      </c>
      <c r="K6934" s="8" t="s">
        <v>25126</v>
      </c>
      <c r="L6934" s="7" t="s">
        <v>11229</v>
      </c>
      <c r="M6934" s="44">
        <v>966.8</v>
      </c>
      <c r="N6934" s="7">
        <v>1</v>
      </c>
      <c r="O6934" s="44">
        <v>966.8</v>
      </c>
      <c r="P6934" s="44">
        <v>426</v>
      </c>
      <c r="Q6934" s="44">
        <v>78.5</v>
      </c>
      <c r="R6934" s="44">
        <v>164.36</v>
      </c>
      <c r="S6934" s="44">
        <v>0</v>
      </c>
      <c r="T6934" s="44">
        <v>98.95</v>
      </c>
      <c r="U6934" s="44">
        <v>198.99</v>
      </c>
      <c r="V6934" s="49" t="s">
        <v>24482</v>
      </c>
      <c r="W6934" s="42" t="s">
        <v>34</v>
      </c>
      <c r="X6934" s="43">
        <v>122664124773</v>
      </c>
      <c r="Y6934" s="43">
        <v>45381865915</v>
      </c>
      <c r="Z6934" s="43" t="s">
        <v>7980</v>
      </c>
      <c r="AA6934" s="37" t="str">
        <f>VLOOKUP(J6934, sku!B:C, 2, FALSE)</f>
        <v>Travessa Fiat - Smart - 1 Gradeado Grande 110 X 90 X 12 cm - Doblo - 2003 A 2021 - Preto</v>
      </c>
      <c r="AB6934" s="37" t="str">
        <f>VLOOKUP(J6934, sku!B:BM, 64, FALSE)</f>
        <v>Fabricação</v>
      </c>
      <c r="AC6934" s="37" t="str">
        <f>LEFT(pedidos[[#This Row],[SKU]],3)</f>
        <v>1XG</v>
      </c>
      <c r="AD6934" s="37" t="str" cm="1">
        <f t="array" aca="1" ref="AD6934" ca="1">IFERROR(
  INDEX(
    montadora[Montadora],
    MATCH(TRUE,LEFT(J7312,NÚCARACT(montadora[SKU Parcial]))=montadora[SKU Parcial],0)
  ),
  ""
)</f>
        <v/>
      </c>
    </row>
    <row r="6935" spans="1:30" x14ac:dyDescent="0.25">
      <c r="A6935" s="42" t="s">
        <v>26004</v>
      </c>
      <c r="B6935" s="42" t="s">
        <v>26005</v>
      </c>
      <c r="C6935" s="42" t="s">
        <v>26006</v>
      </c>
      <c r="D6935" s="42" t="s">
        <v>27</v>
      </c>
      <c r="E6935" s="42" t="s">
        <v>2698</v>
      </c>
      <c r="F6935" s="42" t="s">
        <v>2699</v>
      </c>
      <c r="G6935" s="42" t="s">
        <v>11227</v>
      </c>
      <c r="H6935" s="7" t="s">
        <v>47</v>
      </c>
      <c r="I6935" s="42" t="s">
        <v>31</v>
      </c>
      <c r="J6935" s="42" t="s">
        <v>2700</v>
      </c>
      <c r="K6935" s="8" t="s">
        <v>25535</v>
      </c>
      <c r="L6935" s="7" t="s">
        <v>11229</v>
      </c>
      <c r="M6935" s="44">
        <v>966.8</v>
      </c>
      <c r="N6935" s="7">
        <v>1</v>
      </c>
      <c r="O6935" s="44">
        <v>966.8</v>
      </c>
      <c r="P6935" s="44">
        <v>426</v>
      </c>
      <c r="Q6935" s="44">
        <v>78.5</v>
      </c>
      <c r="R6935" s="44">
        <v>164.36</v>
      </c>
      <c r="S6935" s="44">
        <v>0</v>
      </c>
      <c r="T6935" s="44">
        <v>98.95</v>
      </c>
      <c r="U6935" s="44">
        <v>198.99</v>
      </c>
      <c r="V6935" s="49" t="s">
        <v>24482</v>
      </c>
      <c r="W6935" s="42" t="s">
        <v>34</v>
      </c>
      <c r="X6935" s="43">
        <v>124010283538</v>
      </c>
      <c r="Y6935" s="43">
        <v>45418841052</v>
      </c>
      <c r="Z6935" s="43" t="s">
        <v>7980</v>
      </c>
      <c r="AA6935" s="37" t="str">
        <f>VLOOKUP(J6935, sku!B:C, 2, FALSE)</f>
        <v>Travessa Fiat - Smart - 1 Gradeado Grande 110 X 90 X 12 cm - Doblo - 2003 A 2021 - Preto</v>
      </c>
      <c r="AB6935" s="37" t="str">
        <f>VLOOKUP(J6935, sku!B:BM, 64, FALSE)</f>
        <v>Fabricação</v>
      </c>
      <c r="AC6935" s="37" t="str">
        <f>LEFT(pedidos[[#This Row],[SKU]],3)</f>
        <v>1XG</v>
      </c>
      <c r="AD6935" s="37" t="str" cm="1">
        <f t="array" aca="1" ref="AD6935" ca="1">IFERROR(
  INDEX(
    montadora[Montadora],
    MATCH(TRUE,LEFT(J7313,NÚCARACT(montadora[SKU Parcial]))=montadora[SKU Parcial],0)
  ),
  ""
)</f>
        <v/>
      </c>
    </row>
    <row r="6936" spans="1:30" x14ac:dyDescent="0.25">
      <c r="A6936" s="42" t="s">
        <v>26007</v>
      </c>
      <c r="B6936" s="42" t="s">
        <v>26008</v>
      </c>
      <c r="C6936" s="42" t="s">
        <v>26009</v>
      </c>
      <c r="D6936" s="42" t="s">
        <v>420</v>
      </c>
      <c r="E6936" s="42" t="s">
        <v>2698</v>
      </c>
      <c r="F6936" s="42" t="s">
        <v>2699</v>
      </c>
      <c r="G6936" s="42" t="s">
        <v>11227</v>
      </c>
      <c r="H6936" s="7" t="s">
        <v>47</v>
      </c>
      <c r="I6936" s="42" t="s">
        <v>31</v>
      </c>
      <c r="J6936" s="42" t="s">
        <v>2700</v>
      </c>
      <c r="K6936" s="8" t="s">
        <v>25591</v>
      </c>
      <c r="L6936" s="7" t="s">
        <v>11229</v>
      </c>
      <c r="M6936" s="44">
        <v>966.8</v>
      </c>
      <c r="N6936" s="7">
        <v>1</v>
      </c>
      <c r="O6936" s="44">
        <v>966.8</v>
      </c>
      <c r="P6936" s="44">
        <v>426</v>
      </c>
      <c r="Q6936" s="44">
        <v>78.5</v>
      </c>
      <c r="R6936" s="44">
        <v>164.36</v>
      </c>
      <c r="S6936" s="44">
        <v>0</v>
      </c>
      <c r="T6936" s="44">
        <v>98.95</v>
      </c>
      <c r="U6936" s="44">
        <v>198.99</v>
      </c>
      <c r="V6936" s="49" t="s">
        <v>24482</v>
      </c>
      <c r="W6936" s="42" t="s">
        <v>89</v>
      </c>
      <c r="X6936" s="43">
        <v>124314268978</v>
      </c>
      <c r="Y6936" s="43">
        <v>45431162316</v>
      </c>
      <c r="Z6936" s="43" t="s">
        <v>7980</v>
      </c>
      <c r="AA6936" s="37" t="str">
        <f>VLOOKUP(J6936, sku!B:C, 2, FALSE)</f>
        <v>Travessa Fiat - Smart - 1 Gradeado Grande 110 X 90 X 12 cm - Doblo - 2003 A 2021 - Preto</v>
      </c>
      <c r="AB6936" s="37" t="str">
        <f>VLOOKUP(J6936, sku!B:BM, 64, FALSE)</f>
        <v>Fabricação</v>
      </c>
      <c r="AC6936" s="37" t="str">
        <f>LEFT(pedidos[[#This Row],[SKU]],3)</f>
        <v>1XG</v>
      </c>
      <c r="AD6936" s="37" t="str" cm="1">
        <f t="array" aca="1" ref="AD6936" ca="1">IFERROR(
  INDEX(
    montadora[Montadora],
    MATCH(TRUE,LEFT(J7314,NÚCARACT(montadora[SKU Parcial]))=montadora[SKU Parcial],0)
  ),
  ""
)</f>
        <v/>
      </c>
    </row>
    <row r="6937" spans="1:30" x14ac:dyDescent="0.25">
      <c r="A6937" s="42" t="s">
        <v>22858</v>
      </c>
      <c r="B6937" s="42" t="s">
        <v>22859</v>
      </c>
      <c r="C6937" s="42" t="s">
        <v>22860</v>
      </c>
      <c r="D6937" s="42" t="s">
        <v>319</v>
      </c>
      <c r="E6937" s="42" t="s">
        <v>2635</v>
      </c>
      <c r="F6937" s="42" t="s">
        <v>2636</v>
      </c>
      <c r="G6937" s="42" t="s">
        <v>11227</v>
      </c>
      <c r="H6937" s="7" t="s">
        <v>47</v>
      </c>
      <c r="I6937" s="42" t="s">
        <v>36</v>
      </c>
      <c r="J6937" s="42" t="s">
        <v>17455</v>
      </c>
      <c r="K6937" s="8" t="s">
        <v>25573</v>
      </c>
      <c r="L6937" s="7" t="s">
        <v>11229</v>
      </c>
      <c r="M6937" s="44">
        <v>658.8</v>
      </c>
      <c r="N6937" s="7">
        <v>1</v>
      </c>
      <c r="O6937" s="44">
        <v>658.8</v>
      </c>
      <c r="P6937" s="44">
        <v>335</v>
      </c>
      <c r="Q6937" s="44">
        <v>53.49</v>
      </c>
      <c r="R6937" s="44">
        <v>112</v>
      </c>
      <c r="S6937" s="44">
        <v>0</v>
      </c>
      <c r="T6937" s="44">
        <v>24.95</v>
      </c>
      <c r="U6937" s="44">
        <v>133.36000000000001</v>
      </c>
      <c r="V6937" s="49" t="s">
        <v>24896</v>
      </c>
      <c r="W6937" s="42" t="s">
        <v>34</v>
      </c>
      <c r="X6937" s="43">
        <v>120450941243</v>
      </c>
      <c r="Y6937" s="43">
        <v>45281163346</v>
      </c>
      <c r="Z6937" s="43" t="s">
        <v>7980</v>
      </c>
      <c r="AA6937" s="37" t="str">
        <f>VLOOKUP(J6937, sku!B:C, 2, FALSE)</f>
        <v>Travessa Geral - Slim - 2 Transbike Universal Aro 29 - - - - - Prata</v>
      </c>
      <c r="AB6937" s="37" t="str">
        <f>VLOOKUP(J6937, sku!B:BM, 64, FALSE)</f>
        <v>Fabricação</v>
      </c>
      <c r="AC6937" s="37" t="str">
        <f>LEFT(pedidos[[#This Row],[SKU]],3)</f>
        <v>1XS</v>
      </c>
      <c r="AD6937" s="37" t="str" cm="1">
        <f t="array" aca="1" ref="AD6937" ca="1">IFERROR(
  INDEX(
    montadora[Montadora],
    MATCH(TRUE,LEFT(J7315,NÚCARACT(montadora[SKU Parcial]))=montadora[SKU Parcial],0)
  ),
  ""
)</f>
        <v/>
      </c>
    </row>
    <row r="6938" spans="1:30" x14ac:dyDescent="0.25">
      <c r="A6938" s="42" t="s">
        <v>22861</v>
      </c>
      <c r="B6938" s="42" t="s">
        <v>36</v>
      </c>
      <c r="C6938" s="42" t="s">
        <v>1016</v>
      </c>
      <c r="D6938" s="42" t="s">
        <v>27</v>
      </c>
      <c r="E6938" s="42" t="s">
        <v>2716</v>
      </c>
      <c r="F6938" s="42" t="s">
        <v>2717</v>
      </c>
      <c r="G6938" s="42" t="s">
        <v>11227</v>
      </c>
      <c r="H6938" s="7" t="s">
        <v>47</v>
      </c>
      <c r="I6938" s="42" t="s">
        <v>36</v>
      </c>
      <c r="J6938" s="42" t="s">
        <v>2637</v>
      </c>
      <c r="K6938" s="8" t="s">
        <v>25574</v>
      </c>
      <c r="L6938" s="7" t="s">
        <v>11229</v>
      </c>
      <c r="M6938" s="44">
        <v>658.8</v>
      </c>
      <c r="N6938" s="7">
        <v>1</v>
      </c>
      <c r="O6938" s="44">
        <v>658.8</v>
      </c>
      <c r="P6938" s="44">
        <v>335</v>
      </c>
      <c r="Q6938" s="44">
        <v>53.49</v>
      </c>
      <c r="R6938" s="44">
        <v>112</v>
      </c>
      <c r="S6938" s="44">
        <v>0</v>
      </c>
      <c r="T6938" s="44">
        <v>24.95</v>
      </c>
      <c r="U6938" s="44">
        <v>133.36000000000001</v>
      </c>
      <c r="V6938" s="49" t="s">
        <v>24896</v>
      </c>
      <c r="W6938" s="42" t="s">
        <v>34</v>
      </c>
      <c r="X6938" s="43">
        <v>120571455433</v>
      </c>
      <c r="Y6938" s="43">
        <v>45287237510</v>
      </c>
      <c r="Z6938" s="43" t="s">
        <v>7980</v>
      </c>
      <c r="AA6938" s="37" t="str">
        <f>VLOOKUP(J6938, sku!B:C, 2, FALSE)</f>
        <v>Travessa Geral - Slim - 2 Transbike Universal Aro 29 - - - - - Preto</v>
      </c>
      <c r="AB6938" s="37" t="str">
        <f>VLOOKUP(J6938, sku!B:BM, 64, FALSE)</f>
        <v>Fabricação</v>
      </c>
      <c r="AC6938" s="37" t="str">
        <f>LEFT(pedidos[[#This Row],[SKU]],3)</f>
        <v>1XS</v>
      </c>
      <c r="AD6938" s="37" t="str" cm="1">
        <f t="array" aca="1" ref="AD6938" ca="1">IFERROR(
  INDEX(
    montadora[Montadora],
    MATCH(TRUE,LEFT(J7316,NÚCARACT(montadora[SKU Parcial]))=montadora[SKU Parcial],0)
  ),
  ""
)</f>
        <v/>
      </c>
    </row>
    <row r="6939" spans="1:30" x14ac:dyDescent="0.25">
      <c r="A6939" s="42" t="s">
        <v>22862</v>
      </c>
      <c r="B6939" s="42" t="s">
        <v>22863</v>
      </c>
      <c r="C6939" s="42" t="s">
        <v>1035</v>
      </c>
      <c r="D6939" s="42" t="s">
        <v>188</v>
      </c>
      <c r="E6939" s="42" t="s">
        <v>2716</v>
      </c>
      <c r="F6939" s="42" t="s">
        <v>2717</v>
      </c>
      <c r="G6939" s="42" t="s">
        <v>11227</v>
      </c>
      <c r="H6939" s="7" t="s">
        <v>47</v>
      </c>
      <c r="I6939" s="42" t="s">
        <v>31</v>
      </c>
      <c r="J6939" s="42" t="s">
        <v>2637</v>
      </c>
      <c r="K6939" s="8" t="s">
        <v>25601</v>
      </c>
      <c r="L6939" s="7" t="s">
        <v>11229</v>
      </c>
      <c r="M6939" s="44">
        <v>658.8</v>
      </c>
      <c r="N6939" s="7">
        <v>1</v>
      </c>
      <c r="O6939" s="44">
        <v>658.8</v>
      </c>
      <c r="P6939" s="44">
        <v>335</v>
      </c>
      <c r="Q6939" s="44">
        <v>53.49</v>
      </c>
      <c r="R6939" s="44">
        <v>112</v>
      </c>
      <c r="S6939" s="44">
        <v>0</v>
      </c>
      <c r="T6939" s="44">
        <v>24.95</v>
      </c>
      <c r="U6939" s="44">
        <v>133.36000000000001</v>
      </c>
      <c r="V6939" s="49" t="s">
        <v>24896</v>
      </c>
      <c r="W6939" s="42" t="s">
        <v>34</v>
      </c>
      <c r="X6939" s="43">
        <v>121449332036</v>
      </c>
      <c r="Y6939" s="43">
        <v>45304277223</v>
      </c>
      <c r="Z6939" s="43" t="s">
        <v>7980</v>
      </c>
      <c r="AA6939" s="37" t="str">
        <f>VLOOKUP(J6939, sku!B:C, 2, FALSE)</f>
        <v>Travessa Geral - Slim - 2 Transbike Universal Aro 29 - - - - - Preto</v>
      </c>
      <c r="AB6939" s="37" t="str">
        <f>VLOOKUP(J6939, sku!B:BM, 64, FALSE)</f>
        <v>Fabricação</v>
      </c>
      <c r="AC6939" s="37" t="str">
        <f>LEFT(pedidos[[#This Row],[SKU]],3)</f>
        <v>1XS</v>
      </c>
      <c r="AD6939" s="37" t="str" cm="1">
        <f t="array" aca="1" ref="AD6939" ca="1">IFERROR(
  INDEX(
    montadora[Montadora],
    MATCH(TRUE,LEFT(J7317,NÚCARACT(montadora[SKU Parcial]))=montadora[SKU Parcial],0)
  ),
  ""
)</f>
        <v/>
      </c>
    </row>
    <row r="6940" spans="1:30" x14ac:dyDescent="0.25">
      <c r="A6940" s="42" t="s">
        <v>23926</v>
      </c>
      <c r="B6940" s="42" t="s">
        <v>23927</v>
      </c>
      <c r="C6940" s="42" t="s">
        <v>925</v>
      </c>
      <c r="D6940" s="42" t="s">
        <v>420</v>
      </c>
      <c r="E6940" s="42" t="s">
        <v>2635</v>
      </c>
      <c r="F6940" s="42" t="s">
        <v>2636</v>
      </c>
      <c r="G6940" s="42" t="s">
        <v>11227</v>
      </c>
      <c r="H6940" s="7" t="s">
        <v>47</v>
      </c>
      <c r="I6940" s="42" t="s">
        <v>36</v>
      </c>
      <c r="J6940" s="42" t="s">
        <v>2637</v>
      </c>
      <c r="K6940" s="8" t="s">
        <v>25545</v>
      </c>
      <c r="L6940" s="7" t="s">
        <v>11229</v>
      </c>
      <c r="M6940" s="44">
        <v>658.8</v>
      </c>
      <c r="N6940" s="7">
        <v>1</v>
      </c>
      <c r="O6940" s="44">
        <v>658.8</v>
      </c>
      <c r="P6940" s="44">
        <v>335</v>
      </c>
      <c r="Q6940" s="44">
        <v>53.49</v>
      </c>
      <c r="R6940" s="44">
        <v>112</v>
      </c>
      <c r="S6940" s="44">
        <v>0</v>
      </c>
      <c r="T6940" s="44">
        <v>24.95</v>
      </c>
      <c r="U6940" s="44">
        <v>133.36000000000001</v>
      </c>
      <c r="V6940" s="49" t="s">
        <v>24896</v>
      </c>
      <c r="W6940" s="42" t="s">
        <v>34</v>
      </c>
      <c r="X6940" s="43">
        <v>121454390469</v>
      </c>
      <c r="Y6940" s="43">
        <v>45327183106</v>
      </c>
      <c r="Z6940" s="43" t="s">
        <v>7980</v>
      </c>
      <c r="AA6940" s="37" t="str">
        <f>VLOOKUP(J6940, sku!B:C, 2, FALSE)</f>
        <v>Travessa Geral - Slim - 2 Transbike Universal Aro 29 - - - - - Preto</v>
      </c>
      <c r="AB6940" s="37" t="str">
        <f>VLOOKUP(J6940, sku!B:BM, 64, FALSE)</f>
        <v>Fabricação</v>
      </c>
      <c r="AC6940" s="37" t="str">
        <f>LEFT(pedidos[[#This Row],[SKU]],3)</f>
        <v>1XS</v>
      </c>
      <c r="AD6940" s="37" t="str" cm="1">
        <f t="array" aca="1" ref="AD6940" ca="1">IFERROR(
  INDEX(
    montadora[Montadora],
    MATCH(TRUE,LEFT(J7318,NÚCARACT(montadora[SKU Parcial]))=montadora[SKU Parcial],0)
  ),
  ""
)</f>
        <v/>
      </c>
    </row>
    <row r="6941" spans="1:30" x14ac:dyDescent="0.25">
      <c r="A6941" s="42" t="s">
        <v>23928</v>
      </c>
      <c r="B6941" s="42" t="s">
        <v>36</v>
      </c>
      <c r="C6941" s="42" t="s">
        <v>23929</v>
      </c>
      <c r="D6941" s="42" t="s">
        <v>420</v>
      </c>
      <c r="E6941" s="42" t="s">
        <v>2635</v>
      </c>
      <c r="F6941" s="42" t="s">
        <v>2636</v>
      </c>
      <c r="G6941" s="42" t="s">
        <v>11227</v>
      </c>
      <c r="H6941" s="7" t="s">
        <v>47</v>
      </c>
      <c r="I6941" s="42" t="s">
        <v>36</v>
      </c>
      <c r="J6941" s="42" t="s">
        <v>2637</v>
      </c>
      <c r="K6941" s="8" t="s">
        <v>25594</v>
      </c>
      <c r="L6941" s="7" t="s">
        <v>11229</v>
      </c>
      <c r="M6941" s="44">
        <v>658.8</v>
      </c>
      <c r="N6941" s="7">
        <v>1</v>
      </c>
      <c r="O6941" s="44">
        <v>658.8</v>
      </c>
      <c r="P6941" s="44">
        <v>335</v>
      </c>
      <c r="Q6941" s="44">
        <v>53.49</v>
      </c>
      <c r="R6941" s="44">
        <v>112</v>
      </c>
      <c r="S6941" s="44">
        <v>0</v>
      </c>
      <c r="T6941" s="44">
        <v>24.95</v>
      </c>
      <c r="U6941" s="44">
        <v>133.36000000000001</v>
      </c>
      <c r="V6941" s="49" t="s">
        <v>24896</v>
      </c>
      <c r="W6941" s="42" t="s">
        <v>34</v>
      </c>
      <c r="X6941" s="43">
        <v>122038595949</v>
      </c>
      <c r="Y6941" s="43">
        <v>45352329120</v>
      </c>
      <c r="Z6941" s="43" t="s">
        <v>7980</v>
      </c>
      <c r="AA6941" s="37" t="str">
        <f>VLOOKUP(J6941, sku!B:C, 2, FALSE)</f>
        <v>Travessa Geral - Slim - 2 Transbike Universal Aro 29 - - - - - Preto</v>
      </c>
      <c r="AB6941" s="37" t="str">
        <f>VLOOKUP(J6941, sku!B:BM, 64, FALSE)</f>
        <v>Fabricação</v>
      </c>
      <c r="AC6941" s="37" t="str">
        <f>LEFT(pedidos[[#This Row],[SKU]],3)</f>
        <v>1XS</v>
      </c>
      <c r="AD6941" s="37" t="str" cm="1">
        <f t="array" aca="1" ref="AD6941" ca="1">IFERROR(
  INDEX(
    montadora[Montadora],
    MATCH(TRUE,LEFT(J7319,NÚCARACT(montadora[SKU Parcial]))=montadora[SKU Parcial],0)
  ),
  ""
)</f>
        <v/>
      </c>
    </row>
    <row r="6942" spans="1:30" x14ac:dyDescent="0.25">
      <c r="A6942" s="42" t="s">
        <v>23930</v>
      </c>
      <c r="B6942" s="42" t="s">
        <v>36</v>
      </c>
      <c r="C6942" s="42" t="s">
        <v>23931</v>
      </c>
      <c r="D6942" s="42" t="s">
        <v>138</v>
      </c>
      <c r="E6942" s="42" t="s">
        <v>2635</v>
      </c>
      <c r="F6942" s="42" t="s">
        <v>2636</v>
      </c>
      <c r="G6942" s="42" t="s">
        <v>11227</v>
      </c>
      <c r="H6942" s="7" t="s">
        <v>47</v>
      </c>
      <c r="I6942" s="42" t="s">
        <v>36</v>
      </c>
      <c r="J6942" s="42" t="s">
        <v>2637</v>
      </c>
      <c r="K6942" s="8" t="s">
        <v>25577</v>
      </c>
      <c r="L6942" s="7" t="s">
        <v>11229</v>
      </c>
      <c r="M6942" s="44">
        <v>658.8</v>
      </c>
      <c r="N6942" s="7">
        <v>1</v>
      </c>
      <c r="O6942" s="44">
        <v>658.8</v>
      </c>
      <c r="P6942" s="44">
        <v>335</v>
      </c>
      <c r="Q6942" s="44">
        <v>53.49</v>
      </c>
      <c r="R6942" s="44">
        <v>112</v>
      </c>
      <c r="S6942" s="44">
        <v>0</v>
      </c>
      <c r="T6942" s="44">
        <v>24.95</v>
      </c>
      <c r="U6942" s="44">
        <v>133.36000000000001</v>
      </c>
      <c r="V6942" s="49" t="s">
        <v>24896</v>
      </c>
      <c r="W6942" s="42" t="s">
        <v>34</v>
      </c>
      <c r="X6942" s="43">
        <v>122692294972</v>
      </c>
      <c r="Y6942" s="43">
        <v>45356880110</v>
      </c>
      <c r="Z6942" s="43" t="s">
        <v>7980</v>
      </c>
      <c r="AA6942" s="37" t="str">
        <f>VLOOKUP(J6942, sku!B:C, 2, FALSE)</f>
        <v>Travessa Geral - Slim - 2 Transbike Universal Aro 29 - - - - - Preto</v>
      </c>
      <c r="AB6942" s="37" t="str">
        <f>VLOOKUP(J6942, sku!B:BM, 64, FALSE)</f>
        <v>Fabricação</v>
      </c>
      <c r="AC6942" s="37" t="str">
        <f>LEFT(pedidos[[#This Row],[SKU]],3)</f>
        <v>1XS</v>
      </c>
      <c r="AD6942" s="37" t="str" cm="1">
        <f t="array" aca="1" ref="AD6942" ca="1">IFERROR(
  INDEX(
    montadora[Montadora],
    MATCH(TRUE,LEFT(J7320,NÚCARACT(montadora[SKU Parcial]))=montadora[SKU Parcial],0)
  ),
  ""
)</f>
        <v/>
      </c>
    </row>
    <row r="6943" spans="1:30" x14ac:dyDescent="0.25">
      <c r="A6943" s="42" t="s">
        <v>25341</v>
      </c>
      <c r="B6943" s="42" t="s">
        <v>36</v>
      </c>
      <c r="C6943" s="42" t="s">
        <v>25342</v>
      </c>
      <c r="D6943" s="42" t="s">
        <v>27</v>
      </c>
      <c r="E6943" s="42" t="s">
        <v>1673</v>
      </c>
      <c r="F6943" s="42" t="s">
        <v>1674</v>
      </c>
      <c r="G6943" s="42" t="s">
        <v>11227</v>
      </c>
      <c r="H6943" s="7" t="s">
        <v>30</v>
      </c>
      <c r="I6943" s="42" t="s">
        <v>36</v>
      </c>
      <c r="J6943" s="42" t="s">
        <v>1675</v>
      </c>
      <c r="K6943" s="8" t="s">
        <v>25101</v>
      </c>
      <c r="L6943" s="7" t="s">
        <v>804</v>
      </c>
      <c r="M6943" s="44">
        <v>57.04</v>
      </c>
      <c r="N6943" s="7">
        <v>1</v>
      </c>
      <c r="O6943" s="44">
        <v>63.03</v>
      </c>
      <c r="P6943" s="44">
        <v>27.45</v>
      </c>
      <c r="Q6943" s="44">
        <v>4.63</v>
      </c>
      <c r="R6943" s="44">
        <v>13.42</v>
      </c>
      <c r="S6943" s="44">
        <v>5.99</v>
      </c>
      <c r="T6943" s="44">
        <v>0</v>
      </c>
      <c r="U6943" s="44">
        <v>11.54</v>
      </c>
      <c r="V6943" s="49" t="s">
        <v>25343</v>
      </c>
      <c r="W6943" s="42" t="s">
        <v>34</v>
      </c>
      <c r="X6943" s="43">
        <v>123243570260</v>
      </c>
      <c r="Y6943" s="43">
        <v>45384005379</v>
      </c>
      <c r="Z6943" s="43" t="s">
        <v>7980</v>
      </c>
      <c r="AA6943" s="37" t="str">
        <f>VLOOKUP(J6943, sku!B:C, 2, FALSE)</f>
        <v>Par De Trava Do Quebra Vento Cromado (23Cm)</v>
      </c>
      <c r="AB6943" s="37" t="str">
        <f>VLOOKUP(J6943, sku!B:BM, 64, FALSE)</f>
        <v>Revenda</v>
      </c>
      <c r="AC6943" s="37" t="str">
        <f>LEFT(pedidos[[#This Row],[SKU]],3)</f>
        <v>Q-9</v>
      </c>
      <c r="AD6943" s="37" t="str" cm="1">
        <f t="array" aca="1" ref="AD6943" ca="1">IFERROR(
  INDEX(
    montadora[Montadora],
    MATCH(TRUE,LEFT(J7321,NÚCARACT(montadora[SKU Parcial]))=montadora[SKU Parcial],0)
  ),
  ""
)</f>
        <v/>
      </c>
    </row>
    <row r="6944" spans="1:30" x14ac:dyDescent="0.25">
      <c r="A6944" s="42" t="s">
        <v>26010</v>
      </c>
      <c r="B6944" s="42" t="s">
        <v>26011</v>
      </c>
      <c r="C6944" s="42" t="s">
        <v>3645</v>
      </c>
      <c r="D6944" s="42" t="s">
        <v>319</v>
      </c>
      <c r="E6944" s="42" t="s">
        <v>1673</v>
      </c>
      <c r="F6944" s="42" t="s">
        <v>1674</v>
      </c>
      <c r="G6944" s="42" t="s">
        <v>11227</v>
      </c>
      <c r="H6944" s="7" t="s">
        <v>30</v>
      </c>
      <c r="I6944" s="42" t="s">
        <v>36</v>
      </c>
      <c r="J6944" s="42" t="s">
        <v>1675</v>
      </c>
      <c r="K6944" s="8" t="s">
        <v>25591</v>
      </c>
      <c r="L6944" s="7" t="s">
        <v>804</v>
      </c>
      <c r="M6944" s="44">
        <v>57.04</v>
      </c>
      <c r="N6944" s="7">
        <v>1</v>
      </c>
      <c r="O6944" s="44">
        <v>66.03</v>
      </c>
      <c r="P6944" s="44">
        <v>27.45</v>
      </c>
      <c r="Q6944" s="44">
        <v>4.63</v>
      </c>
      <c r="R6944" s="44">
        <v>13.42</v>
      </c>
      <c r="S6944" s="44">
        <v>8.99</v>
      </c>
      <c r="T6944" s="44">
        <v>0</v>
      </c>
      <c r="U6944" s="44">
        <v>11.54</v>
      </c>
      <c r="V6944" s="49" t="s">
        <v>25343</v>
      </c>
      <c r="W6944" s="42" t="s">
        <v>34</v>
      </c>
      <c r="X6944" s="43">
        <v>123677267221</v>
      </c>
      <c r="Y6944" s="43">
        <v>45427684522</v>
      </c>
      <c r="Z6944" s="43" t="s">
        <v>7980</v>
      </c>
      <c r="AA6944" s="37" t="str">
        <f>VLOOKUP(J6944, sku!B:C, 2, FALSE)</f>
        <v>Par De Trava Do Quebra Vento Cromado (23Cm)</v>
      </c>
      <c r="AB6944" s="37" t="str">
        <f>VLOOKUP(J6944, sku!B:BM, 64, FALSE)</f>
        <v>Revenda</v>
      </c>
      <c r="AC6944" s="37" t="str">
        <f>LEFT(pedidos[[#This Row],[SKU]],3)</f>
        <v>Q-9</v>
      </c>
      <c r="AD6944" s="37" t="str" cm="1">
        <f t="array" aca="1" ref="AD6944" ca="1">IFERROR(
  INDEX(
    montadora[Montadora],
    MATCH(TRUE,LEFT(J7322,NÚCARACT(montadora[SKU Parcial]))=montadora[SKU Parcial],0)
  ),
  ""
)</f>
        <v/>
      </c>
    </row>
    <row r="6945" spans="1:30" x14ac:dyDescent="0.25">
      <c r="A6945" s="42" t="s">
        <v>22864</v>
      </c>
      <c r="B6945" s="42" t="s">
        <v>22865</v>
      </c>
      <c r="C6945" s="42" t="s">
        <v>428</v>
      </c>
      <c r="D6945" s="42" t="s">
        <v>27</v>
      </c>
      <c r="E6945" s="42" t="s">
        <v>2342</v>
      </c>
      <c r="F6945" s="42" t="s">
        <v>2343</v>
      </c>
      <c r="G6945" s="42" t="s">
        <v>11227</v>
      </c>
      <c r="H6945" s="7" t="s">
        <v>47</v>
      </c>
      <c r="I6945" s="42" t="s">
        <v>31</v>
      </c>
      <c r="J6945" s="42" t="s">
        <v>473</v>
      </c>
      <c r="K6945" s="8" t="s">
        <v>25557</v>
      </c>
      <c r="L6945" s="7" t="s">
        <v>11229</v>
      </c>
      <c r="M6945" s="44">
        <v>176.37</v>
      </c>
      <c r="N6945" s="7">
        <v>1</v>
      </c>
      <c r="O6945" s="44">
        <v>176.37</v>
      </c>
      <c r="P6945" s="44">
        <v>73.05</v>
      </c>
      <c r="Q6945" s="44">
        <v>14.32</v>
      </c>
      <c r="R6945" s="44">
        <v>29.1</v>
      </c>
      <c r="S6945" s="44">
        <v>0</v>
      </c>
      <c r="T6945" s="44">
        <v>24.25</v>
      </c>
      <c r="U6945" s="44">
        <v>35.65</v>
      </c>
      <c r="V6945" s="49" t="s">
        <v>24897</v>
      </c>
      <c r="W6945" s="42" t="s">
        <v>34</v>
      </c>
      <c r="X6945" s="43">
        <v>120376669181</v>
      </c>
      <c r="Y6945" s="43">
        <v>45277673196</v>
      </c>
      <c r="Z6945" s="43" t="s">
        <v>7980</v>
      </c>
      <c r="AA6945" s="37" t="str">
        <f>VLOOKUP(J6945, sku!B:C, 2, FALSE)</f>
        <v>1 Fogareiro 1 Boca + 1 Maçarico 915 + 2 Refis Guepardo</v>
      </c>
      <c r="AB6945" s="37" t="str">
        <f>VLOOKUP(J6945, sku!B:BM, 64, FALSE)</f>
        <v>Importação</v>
      </c>
      <c r="AC6945" s="37" t="str">
        <f>LEFT(pedidos[[#This Row],[SKU]],3)</f>
        <v>1FO</v>
      </c>
      <c r="AD6945" s="37" t="str" cm="1">
        <f t="array" aca="1" ref="AD6945" ca="1">IFERROR(
  INDEX(
    montadora[Montadora],
    MATCH(TRUE,LEFT(J7323,NÚCARACT(montadora[SKU Parcial]))=montadora[SKU Parcial],0)
  ),
  ""
)</f>
        <v/>
      </c>
    </row>
    <row r="6946" spans="1:30" x14ac:dyDescent="0.25">
      <c r="A6946" s="42" t="s">
        <v>26012</v>
      </c>
      <c r="B6946" s="42" t="s">
        <v>36</v>
      </c>
      <c r="C6946" s="42" t="s">
        <v>26013</v>
      </c>
      <c r="D6946" s="42" t="s">
        <v>45</v>
      </c>
      <c r="E6946" s="42" t="s">
        <v>7807</v>
      </c>
      <c r="F6946" s="42" t="s">
        <v>7808</v>
      </c>
      <c r="G6946" s="42" t="s">
        <v>11227</v>
      </c>
      <c r="H6946" s="7" t="s">
        <v>47</v>
      </c>
      <c r="I6946" s="42" t="s">
        <v>31</v>
      </c>
      <c r="J6946" s="42" t="s">
        <v>18868</v>
      </c>
      <c r="K6946" s="8" t="s">
        <v>25549</v>
      </c>
      <c r="L6946" s="7" t="s">
        <v>11229</v>
      </c>
      <c r="M6946" s="44">
        <v>258.8</v>
      </c>
      <c r="N6946" s="7">
        <v>1</v>
      </c>
      <c r="O6946" s="44">
        <v>245.86</v>
      </c>
      <c r="P6946" s="44">
        <v>105</v>
      </c>
      <c r="Q6946" s="44">
        <v>19.96</v>
      </c>
      <c r="R6946" s="44">
        <v>41.8</v>
      </c>
      <c r="S6946" s="44">
        <v>0</v>
      </c>
      <c r="T6946" s="44">
        <v>26.95</v>
      </c>
      <c r="U6946" s="44">
        <v>52.15</v>
      </c>
      <c r="V6946" s="49" t="s">
        <v>26014</v>
      </c>
      <c r="W6946" s="42" t="s">
        <v>34</v>
      </c>
      <c r="X6946" s="43">
        <v>123162670947</v>
      </c>
      <c r="Y6946" s="43">
        <v>45403997390</v>
      </c>
      <c r="Z6946" s="43" t="s">
        <v>7980</v>
      </c>
      <c r="AA6946" s="37" t="str">
        <f>VLOOKUP(J6946, sku!B:C, 2, FALSE)</f>
        <v>Travessa Kia - Slim - - - Sorento - 2008 A 2009 - Preto</v>
      </c>
      <c r="AB6946" s="37" t="str">
        <f>VLOOKUP(J6946, sku!B:BM, 64, FALSE)</f>
        <v>Fabricação</v>
      </c>
      <c r="AC6946" s="37" t="str">
        <f>LEFT(pedidos[[#This Row],[SKU]],3)</f>
        <v>XKI</v>
      </c>
      <c r="AD6946" s="37" t="str" cm="1">
        <f t="array" aca="1" ref="AD6946" ca="1">IFERROR(
  INDEX(
    montadora[Montadora],
    MATCH(TRUE,LEFT(J7324,NÚCARACT(montadora[SKU Parcial]))=montadora[SKU Parcial],0)
  ),
  ""
)</f>
        <v/>
      </c>
    </row>
    <row r="6947" spans="1:30" x14ac:dyDescent="0.25">
      <c r="A6947" s="42" t="s">
        <v>22866</v>
      </c>
      <c r="B6947" s="42" t="s">
        <v>22867</v>
      </c>
      <c r="C6947" s="42" t="s">
        <v>5090</v>
      </c>
      <c r="D6947" s="42" t="s">
        <v>420</v>
      </c>
      <c r="E6947" s="42" t="s">
        <v>2869</v>
      </c>
      <c r="F6947" s="42" t="s">
        <v>2870</v>
      </c>
      <c r="G6947" s="42" t="s">
        <v>11227</v>
      </c>
      <c r="H6947" s="7" t="s">
        <v>47</v>
      </c>
      <c r="I6947" s="42" t="s">
        <v>31</v>
      </c>
      <c r="J6947" s="42" t="s">
        <v>2871</v>
      </c>
      <c r="K6947" s="8" t="s">
        <v>25601</v>
      </c>
      <c r="L6947" s="7" t="s">
        <v>11229</v>
      </c>
      <c r="M6947" s="44">
        <v>916.8</v>
      </c>
      <c r="N6947" s="7">
        <v>1</v>
      </c>
      <c r="O6947" s="44">
        <v>916.8</v>
      </c>
      <c r="P6947" s="44">
        <v>403</v>
      </c>
      <c r="Q6947" s="44">
        <v>74.44</v>
      </c>
      <c r="R6947" s="44">
        <v>155.86000000000001</v>
      </c>
      <c r="S6947" s="44">
        <v>0</v>
      </c>
      <c r="T6947" s="44">
        <v>98.95</v>
      </c>
      <c r="U6947" s="44">
        <v>184.55</v>
      </c>
      <c r="V6947" s="49" t="s">
        <v>24898</v>
      </c>
      <c r="W6947" s="42" t="s">
        <v>34</v>
      </c>
      <c r="X6947" s="43">
        <v>120832208985</v>
      </c>
      <c r="Y6947" s="43">
        <v>45299601335</v>
      </c>
      <c r="Z6947" s="43" t="s">
        <v>7980</v>
      </c>
      <c r="AA6947" s="37" t="str">
        <f>VLOOKUP(J6947, sku!B:C, 2, FALSE)</f>
        <v>Travessa Geral - Smart - 1 Gradeado Médio 100 X 80 X 12 cm - - - - - Prata</v>
      </c>
      <c r="AB6947" s="37" t="str">
        <f>VLOOKUP(J6947, sku!B:BM, 64, FALSE)</f>
        <v>Fabricação</v>
      </c>
      <c r="AC6947" s="37" t="str">
        <f>LEFT(pedidos[[#This Row],[SKU]],3)</f>
        <v>1XG</v>
      </c>
      <c r="AD6947" s="37" t="str" cm="1">
        <f t="array" aca="1" ref="AD6947" ca="1">IFERROR(
  INDEX(
    montadora[Montadora],
    MATCH(TRUE,LEFT(J7325,NÚCARACT(montadora[SKU Parcial]))=montadora[SKU Parcial],0)
  ),
  ""
)</f>
        <v/>
      </c>
    </row>
    <row r="6948" spans="1:30" x14ac:dyDescent="0.25">
      <c r="A6948" s="42" t="s">
        <v>23932</v>
      </c>
      <c r="B6948" s="42" t="s">
        <v>36</v>
      </c>
      <c r="C6948" s="42" t="s">
        <v>2230</v>
      </c>
      <c r="D6948" s="42" t="s">
        <v>191</v>
      </c>
      <c r="E6948" s="42" t="s">
        <v>5384</v>
      </c>
      <c r="F6948" s="42" t="s">
        <v>5385</v>
      </c>
      <c r="G6948" s="42" t="s">
        <v>11227</v>
      </c>
      <c r="H6948" s="7" t="s">
        <v>47</v>
      </c>
      <c r="I6948" s="42" t="s">
        <v>31</v>
      </c>
      <c r="J6948" s="42" t="s">
        <v>2632</v>
      </c>
      <c r="K6948" s="8" t="s">
        <v>25559</v>
      </c>
      <c r="L6948" s="7" t="s">
        <v>11229</v>
      </c>
      <c r="M6948" s="44">
        <v>916.8</v>
      </c>
      <c r="N6948" s="7">
        <v>1</v>
      </c>
      <c r="O6948" s="44">
        <v>916.8</v>
      </c>
      <c r="P6948" s="44">
        <v>403</v>
      </c>
      <c r="Q6948" s="44">
        <v>74.44</v>
      </c>
      <c r="R6948" s="44">
        <v>155.86000000000001</v>
      </c>
      <c r="S6948" s="44">
        <v>0</v>
      </c>
      <c r="T6948" s="44">
        <v>98.95</v>
      </c>
      <c r="U6948" s="44">
        <v>184.55</v>
      </c>
      <c r="V6948" s="49" t="s">
        <v>24898</v>
      </c>
      <c r="W6948" s="42" t="s">
        <v>34</v>
      </c>
      <c r="X6948" s="43">
        <v>121929099851</v>
      </c>
      <c r="Y6948" s="43">
        <v>45347533559</v>
      </c>
      <c r="Z6948" s="43" t="s">
        <v>7980</v>
      </c>
      <c r="AA6948" s="37" t="str">
        <f>VLOOKUP(J6948, sku!B:C, 2, FALSE)</f>
        <v>Travessa Geral - Tubular - 1 Gradeado Médio 100 X 80 X 12 cm - - - - - Preto</v>
      </c>
      <c r="AB6948" s="37" t="str">
        <f>VLOOKUP(J6948, sku!B:BM, 64, FALSE)</f>
        <v>Fabricação</v>
      </c>
      <c r="AC6948" s="37" t="str">
        <f>LEFT(pedidos[[#This Row],[SKU]],3)</f>
        <v>1XG</v>
      </c>
      <c r="AD6948" s="37" t="str" cm="1">
        <f t="array" aca="1" ref="AD6948" ca="1">IFERROR(
  INDEX(
    montadora[Montadora],
    MATCH(TRUE,LEFT(J7326,NÚCARACT(montadora[SKU Parcial]))=montadora[SKU Parcial],0)
  ),
  ""
)</f>
        <v/>
      </c>
    </row>
    <row r="6949" spans="1:30" x14ac:dyDescent="0.25">
      <c r="A6949" s="42" t="s">
        <v>25344</v>
      </c>
      <c r="B6949" s="42" t="s">
        <v>36</v>
      </c>
      <c r="C6949" s="42" t="s">
        <v>25345</v>
      </c>
      <c r="D6949" s="42" t="s">
        <v>319</v>
      </c>
      <c r="E6949" s="42" t="s">
        <v>25346</v>
      </c>
      <c r="F6949" s="42" t="s">
        <v>25347</v>
      </c>
      <c r="G6949" s="42" t="s">
        <v>11227</v>
      </c>
      <c r="H6949" s="7" t="s">
        <v>47</v>
      </c>
      <c r="I6949" s="42" t="s">
        <v>36</v>
      </c>
      <c r="J6949" s="42" t="s">
        <v>2323</v>
      </c>
      <c r="K6949" s="8" t="s">
        <v>25106</v>
      </c>
      <c r="L6949" s="7" t="s">
        <v>11229</v>
      </c>
      <c r="M6949" s="44">
        <v>916.8</v>
      </c>
      <c r="N6949" s="7">
        <v>1</v>
      </c>
      <c r="O6949" s="44">
        <v>916.8</v>
      </c>
      <c r="P6949" s="44">
        <v>403</v>
      </c>
      <c r="Q6949" s="44">
        <v>74.44</v>
      </c>
      <c r="R6949" s="44">
        <v>155.86000000000001</v>
      </c>
      <c r="S6949" s="44">
        <v>0</v>
      </c>
      <c r="T6949" s="44">
        <v>98.95</v>
      </c>
      <c r="U6949" s="44">
        <v>184.55</v>
      </c>
      <c r="V6949" s="49" t="s">
        <v>24898</v>
      </c>
      <c r="W6949" s="42" t="s">
        <v>34</v>
      </c>
      <c r="X6949" s="43">
        <v>122905388189</v>
      </c>
      <c r="Y6949" s="43">
        <v>45391724669</v>
      </c>
      <c r="Z6949" s="43" t="s">
        <v>7980</v>
      </c>
      <c r="AA6949" s="37" t="str">
        <f>VLOOKUP(J6949, sku!B:C, 2, FALSE)</f>
        <v>Travessa Geral - Smart - 1 Gradeado Médio 100 X 80 X 12 cm - - - - - Preto</v>
      </c>
      <c r="AB6949" s="37" t="str">
        <f>VLOOKUP(J6949, sku!B:BM, 64, FALSE)</f>
        <v>Fabricação</v>
      </c>
      <c r="AC6949" s="37" t="str">
        <f>LEFT(pedidos[[#This Row],[SKU]],3)</f>
        <v>1XG</v>
      </c>
      <c r="AD6949" s="37" t="str" cm="1">
        <f t="array" aca="1" ref="AD6949" ca="1">IFERROR(
  INDEX(
    montadora[Montadora],
    MATCH(TRUE,LEFT(J7327,NÚCARACT(montadora[SKU Parcial]))=montadora[SKU Parcial],0)
  ),
  ""
)</f>
        <v/>
      </c>
    </row>
    <row r="6950" spans="1:30" x14ac:dyDescent="0.25">
      <c r="A6950" s="42" t="s">
        <v>26015</v>
      </c>
      <c r="B6950" s="42" t="s">
        <v>26016</v>
      </c>
      <c r="C6950" s="42" t="s">
        <v>1320</v>
      </c>
      <c r="D6950" s="42" t="s">
        <v>45</v>
      </c>
      <c r="E6950" s="42" t="s">
        <v>26017</v>
      </c>
      <c r="F6950" s="42" t="s">
        <v>26018</v>
      </c>
      <c r="G6950" s="42" t="s">
        <v>11227</v>
      </c>
      <c r="H6950" s="7" t="s">
        <v>30</v>
      </c>
      <c r="I6950" s="42" t="s">
        <v>36</v>
      </c>
      <c r="J6950" s="42" t="s">
        <v>3454</v>
      </c>
      <c r="K6950" s="8" t="s">
        <v>25535</v>
      </c>
      <c r="L6950" s="7" t="s">
        <v>11229</v>
      </c>
      <c r="M6950" s="44">
        <v>8.99</v>
      </c>
      <c r="N6950" s="7">
        <v>4</v>
      </c>
      <c r="O6950" s="44">
        <v>35.96</v>
      </c>
      <c r="P6950" s="44">
        <v>3.52</v>
      </c>
      <c r="Q6950" s="44">
        <v>2.92</v>
      </c>
      <c r="R6950" s="44">
        <v>22.28</v>
      </c>
      <c r="S6950" s="44">
        <v>0</v>
      </c>
      <c r="T6950" s="44">
        <v>0</v>
      </c>
      <c r="U6950" s="44">
        <v>7.24</v>
      </c>
      <c r="V6950" s="49" t="s">
        <v>24898</v>
      </c>
      <c r="W6950" s="42" t="s">
        <v>34</v>
      </c>
      <c r="X6950" s="43">
        <v>123467525461</v>
      </c>
      <c r="Y6950" s="43">
        <v>45418449589</v>
      </c>
      <c r="Z6950" s="43" t="s">
        <v>7980</v>
      </c>
      <c r="AA6950" s="37" t="str">
        <f>VLOOKUP(J6950, sku!B:C, 2, FALSE)</f>
        <v>Chave Allen de Aço M6 32*86mm</v>
      </c>
      <c r="AB6950" s="37" t="str">
        <f>VLOOKUP(J6950, sku!B:BM, 64, FALSE)</f>
        <v>Importação</v>
      </c>
      <c r="AC6950" s="37" t="str">
        <f>LEFT(pedidos[[#This Row],[SKU]],3)</f>
        <v>1EC</v>
      </c>
      <c r="AD6950" s="37" t="str" cm="1">
        <f t="array" aca="1" ref="AD6950" ca="1">IFERROR(
  INDEX(
    montadora[Montadora],
    MATCH(TRUE,LEFT(J7328,NÚCARACT(montadora[SKU Parcial]))=montadora[SKU Parcial],0)
  ),
  ""
)</f>
        <v/>
      </c>
    </row>
    <row r="6951" spans="1:30" x14ac:dyDescent="0.25">
      <c r="A6951" s="42" t="s">
        <v>22868</v>
      </c>
      <c r="B6951" s="42" t="s">
        <v>22869</v>
      </c>
      <c r="C6951" s="42" t="s">
        <v>199</v>
      </c>
      <c r="D6951" s="42" t="s">
        <v>420</v>
      </c>
      <c r="E6951" s="42" t="s">
        <v>442</v>
      </c>
      <c r="F6951" s="42" t="s">
        <v>443</v>
      </c>
      <c r="G6951" s="42" t="s">
        <v>11227</v>
      </c>
      <c r="H6951" s="7" t="s">
        <v>47</v>
      </c>
      <c r="I6951" s="42" t="s">
        <v>31</v>
      </c>
      <c r="J6951" s="42" t="s">
        <v>444</v>
      </c>
      <c r="K6951" s="8" t="s">
        <v>25619</v>
      </c>
      <c r="L6951" s="7" t="s">
        <v>11229</v>
      </c>
      <c r="M6951" s="44">
        <v>191.52</v>
      </c>
      <c r="N6951" s="7">
        <v>1</v>
      </c>
      <c r="O6951" s="44">
        <v>191.52</v>
      </c>
      <c r="P6951" s="44">
        <v>81.739999999999995</v>
      </c>
      <c r="Q6951" s="44">
        <v>15.55</v>
      </c>
      <c r="R6951" s="44">
        <v>31.6</v>
      </c>
      <c r="S6951" s="44">
        <v>0</v>
      </c>
      <c r="T6951" s="44">
        <v>24.25</v>
      </c>
      <c r="U6951" s="44">
        <v>38.380000000000003</v>
      </c>
      <c r="V6951" s="49" t="s">
        <v>24488</v>
      </c>
      <c r="W6951" s="42" t="s">
        <v>34</v>
      </c>
      <c r="X6951" s="43">
        <v>120795620368</v>
      </c>
      <c r="Y6951" s="43">
        <v>45273431487</v>
      </c>
      <c r="Z6951" s="43" t="s">
        <v>7980</v>
      </c>
      <c r="AA6951" s="37" t="str">
        <f>VLOOKUP(J6951, sku!B:C, 2, FALSE)</f>
        <v>1 Fogareiro 1 Boca + 1 Maçarico 915 + 3 Refis Guepardo</v>
      </c>
      <c r="AB6951" s="37" t="str">
        <f>VLOOKUP(J6951, sku!B:BM, 64, FALSE)</f>
        <v>Importação</v>
      </c>
      <c r="AC6951" s="37" t="str">
        <f>LEFT(pedidos[[#This Row],[SKU]],3)</f>
        <v>1FO</v>
      </c>
      <c r="AD6951" s="37" t="str" cm="1">
        <f t="array" aca="1" ref="AD6951" ca="1">IFERROR(
  INDEX(
    montadora[Montadora],
    MATCH(TRUE,LEFT(J7329,NÚCARACT(montadora[SKU Parcial]))=montadora[SKU Parcial],0)
  ),
  ""
)</f>
        <v/>
      </c>
    </row>
    <row r="6952" spans="1:30" x14ac:dyDescent="0.25">
      <c r="A6952" s="42" t="s">
        <v>23933</v>
      </c>
      <c r="B6952" s="42" t="s">
        <v>36</v>
      </c>
      <c r="C6952" s="42" t="s">
        <v>23934</v>
      </c>
      <c r="D6952" s="42" t="s">
        <v>27</v>
      </c>
      <c r="E6952" s="42" t="s">
        <v>23935</v>
      </c>
      <c r="F6952" s="42" t="s">
        <v>23936</v>
      </c>
      <c r="G6952" s="42" t="s">
        <v>11227</v>
      </c>
      <c r="H6952" s="7" t="s">
        <v>30</v>
      </c>
      <c r="I6952" s="42" t="s">
        <v>36</v>
      </c>
      <c r="J6952" s="42" t="s">
        <v>10147</v>
      </c>
      <c r="K6952" s="8" t="s">
        <v>25545</v>
      </c>
      <c r="L6952" s="7" t="s">
        <v>33</v>
      </c>
      <c r="M6952" s="44">
        <v>58.8</v>
      </c>
      <c r="N6952" s="7">
        <v>1</v>
      </c>
      <c r="O6952" s="44">
        <v>74.790000000000006</v>
      </c>
      <c r="P6952" s="44">
        <v>32.67</v>
      </c>
      <c r="Q6952" s="44">
        <v>0</v>
      </c>
      <c r="R6952" s="44">
        <v>14.39</v>
      </c>
      <c r="S6952" s="44">
        <v>15.99</v>
      </c>
      <c r="T6952" s="44">
        <v>0</v>
      </c>
      <c r="U6952" s="44">
        <v>11.74</v>
      </c>
      <c r="V6952" s="49" t="s">
        <v>24899</v>
      </c>
      <c r="W6952" s="42" t="s">
        <v>34</v>
      </c>
      <c r="X6952" s="43">
        <v>122016056880</v>
      </c>
      <c r="Y6952" s="43">
        <v>45329301002</v>
      </c>
      <c r="Z6952" s="43" t="s">
        <v>7980</v>
      </c>
      <c r="AA6952" s="37" t="str">
        <f>VLOOKUP(J6952, sku!B:C, 2, FALSE)</f>
        <v>Strike 500ml</v>
      </c>
      <c r="AB6952" s="37" t="str">
        <f>VLOOKUP(J6952, sku!B:BM, 64, FALSE)</f>
        <v>Revenda</v>
      </c>
      <c r="AC6952" s="37" t="str">
        <f>LEFT(pedidos[[#This Row],[SKU]],3)</f>
        <v>VX2</v>
      </c>
      <c r="AD6952" s="37" t="str" cm="1">
        <f t="array" aca="1" ref="AD6952" ca="1">IFERROR(
  INDEX(
    montadora[Montadora],
    MATCH(TRUE,LEFT(J7330,NÚCARACT(montadora[SKU Parcial]))=montadora[SKU Parcial],0)
  ),
  ""
)</f>
        <v/>
      </c>
    </row>
    <row r="6953" spans="1:30" x14ac:dyDescent="0.25">
      <c r="A6953" s="42" t="s">
        <v>24900</v>
      </c>
      <c r="B6953" s="42" t="s">
        <v>24901</v>
      </c>
      <c r="C6953" s="42" t="s">
        <v>24902</v>
      </c>
      <c r="D6953" s="42" t="s">
        <v>27</v>
      </c>
      <c r="E6953" s="42" t="s">
        <v>2746</v>
      </c>
      <c r="F6953" s="42" t="s">
        <v>1793</v>
      </c>
      <c r="G6953" s="42" t="s">
        <v>11227</v>
      </c>
      <c r="H6953" s="7" t="s">
        <v>30</v>
      </c>
      <c r="I6953" s="42" t="s">
        <v>31</v>
      </c>
      <c r="J6953" s="42" t="s">
        <v>2747</v>
      </c>
      <c r="K6953" s="8" t="s">
        <v>25593</v>
      </c>
      <c r="L6953" s="7" t="s">
        <v>33</v>
      </c>
      <c r="M6953" s="44">
        <v>81.8</v>
      </c>
      <c r="N6953" s="7">
        <v>1</v>
      </c>
      <c r="O6953" s="44">
        <v>83.39</v>
      </c>
      <c r="P6953" s="44">
        <v>41.36</v>
      </c>
      <c r="Q6953" s="44">
        <v>0</v>
      </c>
      <c r="R6953" s="44">
        <v>9.82</v>
      </c>
      <c r="S6953" s="44">
        <v>1.59</v>
      </c>
      <c r="T6953" s="44">
        <v>14.31</v>
      </c>
      <c r="U6953" s="44">
        <v>16.309999999999999</v>
      </c>
      <c r="V6953" s="49" t="s">
        <v>24903</v>
      </c>
      <c r="W6953" s="42" t="s">
        <v>34</v>
      </c>
      <c r="X6953" s="43">
        <v>122929987724</v>
      </c>
      <c r="Y6953" s="43">
        <v>45368613059</v>
      </c>
      <c r="Z6953" s="43" t="s">
        <v>7980</v>
      </c>
      <c r="AA6953" s="37" t="str">
        <f>VLOOKUP(J6953, sku!B:C, 2, FALSE)</f>
        <v>Cabo de Chupeta Coaxial de Transferência de Carga de Bateria 12/24V 500 Amper, PVC, CCA 5 Metros</v>
      </c>
      <c r="AB6953" s="37" t="str">
        <f>VLOOKUP(J6953, sku!B:BM, 64, FALSE)</f>
        <v>Importação</v>
      </c>
      <c r="AC6953" s="37" t="str">
        <f>LEFT(pedidos[[#This Row],[SKU]],3)</f>
        <v>1EC</v>
      </c>
      <c r="AD6953" s="37" t="str" cm="1">
        <f t="array" aca="1" ref="AD6953" ca="1">IFERROR(
  INDEX(
    montadora[Montadora],
    MATCH(TRUE,LEFT(J7331,NÚCARACT(montadora[SKU Parcial]))=montadora[SKU Parcial],0)
  ),
  ""
)</f>
        <v/>
      </c>
    </row>
    <row r="6954" spans="1:30" x14ac:dyDescent="0.25">
      <c r="A6954" s="42" t="s">
        <v>24904</v>
      </c>
      <c r="B6954" s="42" t="s">
        <v>24905</v>
      </c>
      <c r="C6954" s="42" t="s">
        <v>24906</v>
      </c>
      <c r="D6954" s="42" t="s">
        <v>27</v>
      </c>
      <c r="E6954" s="42" t="s">
        <v>2746</v>
      </c>
      <c r="F6954" s="42" t="s">
        <v>1793</v>
      </c>
      <c r="G6954" s="42" t="s">
        <v>11227</v>
      </c>
      <c r="H6954" s="7" t="s">
        <v>30</v>
      </c>
      <c r="I6954" s="42" t="s">
        <v>31</v>
      </c>
      <c r="J6954" s="42" t="s">
        <v>2747</v>
      </c>
      <c r="K6954" s="8" t="s">
        <v>25096</v>
      </c>
      <c r="L6954" s="7" t="s">
        <v>33</v>
      </c>
      <c r="M6954" s="44">
        <v>81.8</v>
      </c>
      <c r="N6954" s="7">
        <v>1</v>
      </c>
      <c r="O6954" s="44">
        <v>83.39</v>
      </c>
      <c r="P6954" s="44">
        <v>41.36</v>
      </c>
      <c r="Q6954" s="44">
        <v>0</v>
      </c>
      <c r="R6954" s="44">
        <v>9.82</v>
      </c>
      <c r="S6954" s="44">
        <v>1.59</v>
      </c>
      <c r="T6954" s="44">
        <v>14.31</v>
      </c>
      <c r="U6954" s="44">
        <v>16.309999999999999</v>
      </c>
      <c r="V6954" s="49" t="s">
        <v>24903</v>
      </c>
      <c r="W6954" s="42" t="s">
        <v>34</v>
      </c>
      <c r="X6954" s="43">
        <v>122452740765</v>
      </c>
      <c r="Y6954" s="43">
        <v>45371935351</v>
      </c>
      <c r="Z6954" s="43" t="s">
        <v>7980</v>
      </c>
      <c r="AA6954" s="37" t="str">
        <f>VLOOKUP(J6954, sku!B:C, 2, FALSE)</f>
        <v>Cabo de Chupeta Coaxial de Transferência de Carga de Bateria 12/24V 500 Amper, PVC, CCA 5 Metros</v>
      </c>
      <c r="AB6954" s="37" t="str">
        <f>VLOOKUP(J6954, sku!B:BM, 64, FALSE)</f>
        <v>Importação</v>
      </c>
      <c r="AC6954" s="37" t="str">
        <f>LEFT(pedidos[[#This Row],[SKU]],3)</f>
        <v>1EC</v>
      </c>
      <c r="AD6954" s="37" t="str" cm="1">
        <f t="array" aca="1" ref="AD6954" ca="1">IFERROR(
  INDEX(
    montadora[Montadora],
    MATCH(TRUE,LEFT(J7332,NÚCARACT(montadora[SKU Parcial]))=montadora[SKU Parcial],0)
  ),
  ""
)</f>
        <v/>
      </c>
    </row>
    <row r="6955" spans="1:30" x14ac:dyDescent="0.25">
      <c r="A6955" s="42" t="s">
        <v>24907</v>
      </c>
      <c r="B6955" s="42" t="s">
        <v>24908</v>
      </c>
      <c r="C6955" s="42" t="s">
        <v>2424</v>
      </c>
      <c r="D6955" s="42" t="s">
        <v>27</v>
      </c>
      <c r="E6955" s="42" t="s">
        <v>3452</v>
      </c>
      <c r="F6955" s="42" t="s">
        <v>24909</v>
      </c>
      <c r="G6955" s="42" t="s">
        <v>11227</v>
      </c>
      <c r="H6955" s="7" t="s">
        <v>30</v>
      </c>
      <c r="I6955" s="42" t="s">
        <v>31</v>
      </c>
      <c r="J6955" s="42" t="s">
        <v>5679</v>
      </c>
      <c r="K6955" s="8" t="s">
        <v>25593</v>
      </c>
      <c r="L6955" s="7" t="s">
        <v>804</v>
      </c>
      <c r="M6955" s="44">
        <v>27.9</v>
      </c>
      <c r="N6955" s="7">
        <v>1</v>
      </c>
      <c r="O6955" s="44">
        <v>27.9</v>
      </c>
      <c r="P6955" s="44">
        <v>10.56</v>
      </c>
      <c r="Q6955" s="44">
        <v>2.27</v>
      </c>
      <c r="R6955" s="44">
        <v>9.6</v>
      </c>
      <c r="S6955" s="44">
        <v>0</v>
      </c>
      <c r="T6955" s="44">
        <v>0</v>
      </c>
      <c r="U6955" s="44">
        <v>5.47</v>
      </c>
      <c r="V6955" s="49" t="s">
        <v>24910</v>
      </c>
      <c r="W6955" s="42" t="s">
        <v>34</v>
      </c>
      <c r="X6955" s="43">
        <v>122432553107</v>
      </c>
      <c r="Y6955" s="43">
        <v>45370539047</v>
      </c>
      <c r="Z6955" s="43" t="s">
        <v>7980</v>
      </c>
      <c r="AA6955" s="37" t="str">
        <f>VLOOKUP(J6955, sku!B:C, 2, FALSE)</f>
        <v>12 Chaves Allen M6 32*86mm</v>
      </c>
      <c r="AB6955" s="37" t="str">
        <f>VLOOKUP(J6955, sku!B:BM, 64, FALSE)</f>
        <v>Importação</v>
      </c>
      <c r="AC6955" s="37" t="str">
        <f>LEFT(pedidos[[#This Row],[SKU]],3)</f>
        <v>12E</v>
      </c>
      <c r="AD6955" s="37" t="str" cm="1">
        <f t="array" aca="1" ref="AD6955" ca="1">IFERROR(
  INDEX(
    montadora[Montadora],
    MATCH(TRUE,LEFT(J7333,NÚCARACT(montadora[SKU Parcial]))=montadora[SKU Parcial],0)
  ),
  ""
)</f>
        <v/>
      </c>
    </row>
    <row r="6956" spans="1:30" x14ac:dyDescent="0.25">
      <c r="A6956" s="42" t="s">
        <v>22873</v>
      </c>
      <c r="B6956" s="42" t="s">
        <v>36</v>
      </c>
      <c r="C6956" s="42" t="s">
        <v>22874</v>
      </c>
      <c r="D6956" s="42" t="s">
        <v>420</v>
      </c>
      <c r="E6956" s="42" t="s">
        <v>2740</v>
      </c>
      <c r="F6956" s="42" t="s">
        <v>1884</v>
      </c>
      <c r="G6956" s="42" t="s">
        <v>11227</v>
      </c>
      <c r="H6956" s="7" t="s">
        <v>30</v>
      </c>
      <c r="I6956" s="42" t="s">
        <v>36</v>
      </c>
      <c r="J6956" s="42" t="s">
        <v>1885</v>
      </c>
      <c r="K6956" s="8" t="s">
        <v>25574</v>
      </c>
      <c r="L6956" s="7" t="s">
        <v>11229</v>
      </c>
      <c r="M6956" s="44">
        <v>23.8</v>
      </c>
      <c r="N6956" s="7">
        <v>1</v>
      </c>
      <c r="O6956" s="44">
        <v>23.8</v>
      </c>
      <c r="P6956" s="44">
        <v>8.1</v>
      </c>
      <c r="Q6956" s="44">
        <v>1.93</v>
      </c>
      <c r="R6956" s="44">
        <v>9.11</v>
      </c>
      <c r="S6956" s="44">
        <v>0</v>
      </c>
      <c r="T6956" s="44">
        <v>0</v>
      </c>
      <c r="U6956" s="44">
        <v>4.66</v>
      </c>
      <c r="V6956" s="49" t="s">
        <v>24492</v>
      </c>
      <c r="W6956" s="42" t="s">
        <v>34</v>
      </c>
      <c r="X6956" s="43">
        <v>121142967172</v>
      </c>
      <c r="Y6956" s="43">
        <v>45289859543</v>
      </c>
      <c r="Z6956" s="43" t="s">
        <v>7980</v>
      </c>
      <c r="AA6956" s="37" t="str">
        <f>VLOOKUP(J6956, sku!B:C, 2, FALSE)</f>
        <v>Maçarico 915</v>
      </c>
      <c r="AB6956" s="37" t="str">
        <f>VLOOKUP(J6956, sku!B:BM, 64, FALSE)</f>
        <v>Importação</v>
      </c>
      <c r="AC6956" s="37" t="str">
        <f>LEFT(pedidos[[#This Row],[SKU]],3)</f>
        <v>1MA</v>
      </c>
      <c r="AD6956" s="37" t="str" cm="1">
        <f t="array" aca="1" ref="AD6956" ca="1">IFERROR(
  INDEX(
    montadora[Montadora],
    MATCH(TRUE,LEFT(J7334,NÚCARACT(montadora[SKU Parcial]))=montadora[SKU Parcial],0)
  ),
  ""
)</f>
        <v/>
      </c>
    </row>
    <row r="6957" spans="1:30" x14ac:dyDescent="0.25">
      <c r="A6957" s="42" t="s">
        <v>24911</v>
      </c>
      <c r="B6957" s="42" t="s">
        <v>24912</v>
      </c>
      <c r="C6957" s="42" t="s">
        <v>24913</v>
      </c>
      <c r="D6957" s="42" t="s">
        <v>658</v>
      </c>
      <c r="E6957" s="42" t="s">
        <v>2740</v>
      </c>
      <c r="F6957" s="42" t="s">
        <v>1884</v>
      </c>
      <c r="G6957" s="42" t="s">
        <v>11227</v>
      </c>
      <c r="H6957" s="7" t="s">
        <v>30</v>
      </c>
      <c r="I6957" s="42" t="s">
        <v>36</v>
      </c>
      <c r="J6957" s="42" t="s">
        <v>1885</v>
      </c>
      <c r="K6957" s="8" t="s">
        <v>25096</v>
      </c>
      <c r="L6957" s="7" t="s">
        <v>11229</v>
      </c>
      <c r="M6957" s="44">
        <v>23.8</v>
      </c>
      <c r="N6957" s="7">
        <v>1</v>
      </c>
      <c r="O6957" s="44">
        <v>23.8</v>
      </c>
      <c r="P6957" s="44">
        <v>8.1</v>
      </c>
      <c r="Q6957" s="44">
        <v>1.93</v>
      </c>
      <c r="R6957" s="44">
        <v>9.11</v>
      </c>
      <c r="S6957" s="44">
        <v>0</v>
      </c>
      <c r="T6957" s="44">
        <v>0</v>
      </c>
      <c r="U6957" s="44">
        <v>4.66</v>
      </c>
      <c r="V6957" s="49" t="s">
        <v>24492</v>
      </c>
      <c r="W6957" s="42" t="s">
        <v>34</v>
      </c>
      <c r="X6957" s="43">
        <v>123004990674</v>
      </c>
      <c r="Y6957" s="43">
        <v>45372403381</v>
      </c>
      <c r="Z6957" s="43" t="s">
        <v>7980</v>
      </c>
      <c r="AA6957" s="37" t="str">
        <f>VLOOKUP(J6957, sku!B:C, 2, FALSE)</f>
        <v>Maçarico 915</v>
      </c>
      <c r="AB6957" s="37" t="str">
        <f>VLOOKUP(J6957, sku!B:BM, 64, FALSE)</f>
        <v>Importação</v>
      </c>
      <c r="AC6957" s="37" t="str">
        <f>LEFT(pedidos[[#This Row],[SKU]],3)</f>
        <v>1MA</v>
      </c>
      <c r="AD6957" s="37" t="str" cm="1">
        <f t="array" aca="1" ref="AD6957" ca="1">IFERROR(
  INDEX(
    montadora[Montadora],
    MATCH(TRUE,LEFT(J7335,NÚCARACT(montadora[SKU Parcial]))=montadora[SKU Parcial],0)
  ),
  ""
)</f>
        <v/>
      </c>
    </row>
    <row r="6958" spans="1:30" x14ac:dyDescent="0.25">
      <c r="A6958" s="42" t="s">
        <v>24914</v>
      </c>
      <c r="B6958" s="42" t="s">
        <v>24915</v>
      </c>
      <c r="C6958" s="42" t="s">
        <v>24916</v>
      </c>
      <c r="D6958" s="42" t="s">
        <v>27</v>
      </c>
      <c r="E6958" s="42" t="s">
        <v>2740</v>
      </c>
      <c r="F6958" s="42" t="s">
        <v>1884</v>
      </c>
      <c r="G6958" s="42" t="s">
        <v>11227</v>
      </c>
      <c r="H6958" s="7" t="s">
        <v>30</v>
      </c>
      <c r="I6958" s="42" t="s">
        <v>36</v>
      </c>
      <c r="J6958" s="42" t="s">
        <v>1885</v>
      </c>
      <c r="K6958" s="8" t="s">
        <v>25096</v>
      </c>
      <c r="L6958" s="7" t="s">
        <v>11229</v>
      </c>
      <c r="M6958" s="44">
        <v>23.8</v>
      </c>
      <c r="N6958" s="7">
        <v>1</v>
      </c>
      <c r="O6958" s="44">
        <v>23.8</v>
      </c>
      <c r="P6958" s="44">
        <v>8.1</v>
      </c>
      <c r="Q6958" s="44">
        <v>1.93</v>
      </c>
      <c r="R6958" s="44">
        <v>9.11</v>
      </c>
      <c r="S6958" s="44">
        <v>0</v>
      </c>
      <c r="T6958" s="44">
        <v>0</v>
      </c>
      <c r="U6958" s="44">
        <v>4.66</v>
      </c>
      <c r="V6958" s="49" t="s">
        <v>24492</v>
      </c>
      <c r="W6958" s="42" t="s">
        <v>34</v>
      </c>
      <c r="X6958" s="43">
        <v>123015465296</v>
      </c>
      <c r="Y6958" s="43">
        <v>45373105642</v>
      </c>
      <c r="Z6958" s="43" t="s">
        <v>7980</v>
      </c>
      <c r="AA6958" s="37" t="str">
        <f>VLOOKUP(J6958, sku!B:C, 2, FALSE)</f>
        <v>Maçarico 915</v>
      </c>
      <c r="AB6958" s="37" t="str">
        <f>VLOOKUP(J6958, sku!B:BM, 64, FALSE)</f>
        <v>Importação</v>
      </c>
      <c r="AC6958" s="37" t="str">
        <f>LEFT(pedidos[[#This Row],[SKU]],3)</f>
        <v>1MA</v>
      </c>
      <c r="AD6958" s="37" t="str" cm="1">
        <f t="array" aca="1" ref="AD6958" ca="1">IFERROR(
  INDEX(
    montadora[Montadora],
    MATCH(TRUE,LEFT(J7336,NÚCARACT(montadora[SKU Parcial]))=montadora[SKU Parcial],0)
  ),
  ""
)</f>
        <v/>
      </c>
    </row>
    <row r="6959" spans="1:30" x14ac:dyDescent="0.25">
      <c r="A6959" s="42" t="s">
        <v>24917</v>
      </c>
      <c r="B6959" s="42" t="s">
        <v>24918</v>
      </c>
      <c r="C6959" s="42" t="s">
        <v>3765</v>
      </c>
      <c r="D6959" s="42" t="s">
        <v>188</v>
      </c>
      <c r="E6959" s="42" t="s">
        <v>2740</v>
      </c>
      <c r="F6959" s="42" t="s">
        <v>1884</v>
      </c>
      <c r="G6959" s="42" t="s">
        <v>11227</v>
      </c>
      <c r="H6959" s="7" t="s">
        <v>30</v>
      </c>
      <c r="I6959" s="42" t="s">
        <v>36</v>
      </c>
      <c r="J6959" s="42" t="s">
        <v>1885</v>
      </c>
      <c r="K6959" s="8" t="s">
        <v>25096</v>
      </c>
      <c r="L6959" s="7" t="s">
        <v>11229</v>
      </c>
      <c r="M6959" s="44">
        <v>23.8</v>
      </c>
      <c r="N6959" s="7">
        <v>1</v>
      </c>
      <c r="O6959" s="44">
        <v>23.8</v>
      </c>
      <c r="P6959" s="44">
        <v>8.1</v>
      </c>
      <c r="Q6959" s="44">
        <v>1.93</v>
      </c>
      <c r="R6959" s="44">
        <v>9.11</v>
      </c>
      <c r="S6959" s="44">
        <v>0</v>
      </c>
      <c r="T6959" s="44">
        <v>0</v>
      </c>
      <c r="U6959" s="44">
        <v>4.66</v>
      </c>
      <c r="V6959" s="49" t="s">
        <v>24492</v>
      </c>
      <c r="W6959" s="42" t="s">
        <v>34</v>
      </c>
      <c r="X6959" s="43">
        <v>122488446917</v>
      </c>
      <c r="Y6959" s="43">
        <v>45373436552</v>
      </c>
      <c r="Z6959" s="43" t="s">
        <v>7980</v>
      </c>
      <c r="AA6959" s="37" t="str">
        <f>VLOOKUP(J6959, sku!B:C, 2, FALSE)</f>
        <v>Maçarico 915</v>
      </c>
      <c r="AB6959" s="37" t="str">
        <f>VLOOKUP(J6959, sku!B:BM, 64, FALSE)</f>
        <v>Importação</v>
      </c>
      <c r="AC6959" s="37" t="str">
        <f>LEFT(pedidos[[#This Row],[SKU]],3)</f>
        <v>1MA</v>
      </c>
      <c r="AD6959" s="37" t="str" cm="1">
        <f t="array" aca="1" ref="AD6959" ca="1">IFERROR(
  INDEX(
    montadora[Montadora],
    MATCH(TRUE,LEFT(J7337,NÚCARACT(montadora[SKU Parcial]))=montadora[SKU Parcial],0)
  ),
  ""
)</f>
        <v/>
      </c>
    </row>
    <row r="6960" spans="1:30" x14ac:dyDescent="0.25">
      <c r="A6960" s="42" t="s">
        <v>22870</v>
      </c>
      <c r="B6960" s="42" t="s">
        <v>22871</v>
      </c>
      <c r="C6960" s="42" t="s">
        <v>22872</v>
      </c>
      <c r="D6960" s="42" t="s">
        <v>358</v>
      </c>
      <c r="E6960" s="42" t="s">
        <v>2740</v>
      </c>
      <c r="F6960" s="42" t="s">
        <v>1884</v>
      </c>
      <c r="G6960" s="42" t="s">
        <v>11227</v>
      </c>
      <c r="H6960" s="7" t="s">
        <v>30</v>
      </c>
      <c r="I6960" s="42" t="s">
        <v>36</v>
      </c>
      <c r="J6960" s="42" t="s">
        <v>1885</v>
      </c>
      <c r="K6960" s="8" t="s">
        <v>25599</v>
      </c>
      <c r="L6960" s="7" t="s">
        <v>11229</v>
      </c>
      <c r="M6960" s="44">
        <v>23.8</v>
      </c>
      <c r="N6960" s="7">
        <v>6</v>
      </c>
      <c r="O6960" s="44">
        <v>142.80000000000001</v>
      </c>
      <c r="P6960" s="44">
        <v>48.6</v>
      </c>
      <c r="Q6960" s="44">
        <v>11.6</v>
      </c>
      <c r="R6960" s="44">
        <v>54.66</v>
      </c>
      <c r="S6960" s="44">
        <v>0</v>
      </c>
      <c r="T6960" s="44">
        <v>0</v>
      </c>
      <c r="U6960" s="44">
        <v>27.94</v>
      </c>
      <c r="V6960" s="49" t="s">
        <v>24919</v>
      </c>
      <c r="W6960" s="42" t="s">
        <v>34</v>
      </c>
      <c r="X6960" s="43">
        <v>121493238592</v>
      </c>
      <c r="Y6960" s="43">
        <v>45305996535</v>
      </c>
      <c r="Z6960" s="43" t="s">
        <v>7980</v>
      </c>
      <c r="AA6960" s="37" t="str">
        <f>VLOOKUP(J6960, sku!B:C, 2, FALSE)</f>
        <v>Maçarico 915</v>
      </c>
      <c r="AB6960" s="37" t="str">
        <f>VLOOKUP(J6960, sku!B:BM, 64, FALSE)</f>
        <v>Importação</v>
      </c>
      <c r="AC6960" s="37" t="str">
        <f>LEFT(pedidos[[#This Row],[SKU]],3)</f>
        <v>1MA</v>
      </c>
      <c r="AD6960" s="37" t="str" cm="1">
        <f t="array" aca="1" ref="AD6960" ca="1">IFERROR(
  INDEX(
    montadora[Montadora],
    MATCH(TRUE,LEFT(J7338,NÚCARACT(montadora[SKU Parcial]))=montadora[SKU Parcial],0)
  ),
  ""
)</f>
        <v/>
      </c>
    </row>
    <row r="6961" spans="1:30" x14ac:dyDescent="0.25">
      <c r="A6961" s="42" t="s">
        <v>22875</v>
      </c>
      <c r="B6961" s="42" t="s">
        <v>22876</v>
      </c>
      <c r="C6961" s="42" t="s">
        <v>22877</v>
      </c>
      <c r="D6961" s="42" t="s">
        <v>27</v>
      </c>
      <c r="E6961" s="42" t="s">
        <v>442</v>
      </c>
      <c r="F6961" s="42" t="s">
        <v>443</v>
      </c>
      <c r="G6961" s="42" t="s">
        <v>11227</v>
      </c>
      <c r="H6961" s="7" t="s">
        <v>47</v>
      </c>
      <c r="I6961" s="42" t="s">
        <v>36</v>
      </c>
      <c r="J6961" s="42" t="s">
        <v>444</v>
      </c>
      <c r="K6961" s="8" t="s">
        <v>25675</v>
      </c>
      <c r="L6961" s="7" t="s">
        <v>11229</v>
      </c>
      <c r="M6961" s="44">
        <v>189.8</v>
      </c>
      <c r="N6961" s="7">
        <v>1</v>
      </c>
      <c r="O6961" s="44">
        <v>189.8</v>
      </c>
      <c r="P6961" s="44">
        <v>81.739999999999995</v>
      </c>
      <c r="Q6961" s="44">
        <v>15.41</v>
      </c>
      <c r="R6961" s="44">
        <v>31.32</v>
      </c>
      <c r="S6961" s="44">
        <v>0</v>
      </c>
      <c r="T6961" s="44">
        <v>24.25</v>
      </c>
      <c r="U6961" s="44">
        <v>37.08</v>
      </c>
      <c r="V6961" s="49" t="s">
        <v>24920</v>
      </c>
      <c r="W6961" s="42" t="s">
        <v>34</v>
      </c>
      <c r="X6961" s="43">
        <v>121233818657</v>
      </c>
      <c r="Y6961" s="43">
        <v>45316709026</v>
      </c>
      <c r="Z6961" s="43" t="s">
        <v>7980</v>
      </c>
      <c r="AA6961" s="37" t="str">
        <f>VLOOKUP(J6961, sku!B:C, 2, FALSE)</f>
        <v>1 Fogareiro 1 Boca + 1 Maçarico 915 + 3 Refis Guepardo</v>
      </c>
      <c r="AB6961" s="37" t="str">
        <f>VLOOKUP(J6961, sku!B:BM, 64, FALSE)</f>
        <v>Importação</v>
      </c>
      <c r="AC6961" s="37" t="str">
        <f>LEFT(pedidos[[#This Row],[SKU]],3)</f>
        <v>1FO</v>
      </c>
      <c r="AD6961" s="37" t="str" cm="1">
        <f t="array" aca="1" ref="AD6961" ca="1">IFERROR(
  INDEX(
    montadora[Montadora],
    MATCH(TRUE,LEFT(J7339,NÚCARACT(montadora[SKU Parcial]))=montadora[SKU Parcial],0)
  ),
  ""
)</f>
        <v/>
      </c>
    </row>
    <row r="6962" spans="1:30" x14ac:dyDescent="0.25">
      <c r="A6962" s="42" t="s">
        <v>23937</v>
      </c>
      <c r="B6962" s="42" t="s">
        <v>23938</v>
      </c>
      <c r="C6962" s="42" t="s">
        <v>3957</v>
      </c>
      <c r="D6962" s="42" t="s">
        <v>27</v>
      </c>
      <c r="E6962" s="42" t="s">
        <v>442</v>
      </c>
      <c r="F6962" s="42" t="s">
        <v>443</v>
      </c>
      <c r="G6962" s="42" t="s">
        <v>11227</v>
      </c>
      <c r="H6962" s="7" t="s">
        <v>47</v>
      </c>
      <c r="I6962" s="42" t="s">
        <v>31</v>
      </c>
      <c r="J6962" s="42" t="s">
        <v>444</v>
      </c>
      <c r="K6962" s="8" t="s">
        <v>25594</v>
      </c>
      <c r="L6962" s="7" t="s">
        <v>11229</v>
      </c>
      <c r="M6962" s="44">
        <v>189.8</v>
      </c>
      <c r="N6962" s="7">
        <v>1</v>
      </c>
      <c r="O6962" s="44">
        <v>189.8</v>
      </c>
      <c r="P6962" s="44">
        <v>81.739999999999995</v>
      </c>
      <c r="Q6962" s="44">
        <v>15.41</v>
      </c>
      <c r="R6962" s="44">
        <v>31.32</v>
      </c>
      <c r="S6962" s="44">
        <v>0</v>
      </c>
      <c r="T6962" s="44">
        <v>24.25</v>
      </c>
      <c r="U6962" s="44">
        <v>37.08</v>
      </c>
      <c r="V6962" s="49" t="s">
        <v>24920</v>
      </c>
      <c r="W6962" s="42" t="s">
        <v>34</v>
      </c>
      <c r="X6962" s="43">
        <v>122038731869</v>
      </c>
      <c r="Y6962" s="43">
        <v>45352336030</v>
      </c>
      <c r="Z6962" s="43" t="s">
        <v>7980</v>
      </c>
      <c r="AA6962" s="37" t="str">
        <f>VLOOKUP(J6962, sku!B:C, 2, FALSE)</f>
        <v>1 Fogareiro 1 Boca + 1 Maçarico 915 + 3 Refis Guepardo</v>
      </c>
      <c r="AB6962" s="37" t="str">
        <f>VLOOKUP(J6962, sku!B:BM, 64, FALSE)</f>
        <v>Importação</v>
      </c>
      <c r="AC6962" s="37" t="str">
        <f>LEFT(pedidos[[#This Row],[SKU]],3)</f>
        <v>1FO</v>
      </c>
      <c r="AD6962" s="37" t="str" cm="1">
        <f t="array" aca="1" ref="AD6962" ca="1">IFERROR(
  INDEX(
    montadora[Montadora],
    MATCH(TRUE,LEFT(J7340,NÚCARACT(montadora[SKU Parcial]))=montadora[SKU Parcial],0)
  ),
  ""
)</f>
        <v/>
      </c>
    </row>
    <row r="6963" spans="1:30" x14ac:dyDescent="0.25">
      <c r="A6963" s="42" t="s">
        <v>22880</v>
      </c>
      <c r="B6963" s="42" t="s">
        <v>36</v>
      </c>
      <c r="C6963" s="42" t="s">
        <v>22881</v>
      </c>
      <c r="D6963" s="42" t="s">
        <v>51</v>
      </c>
      <c r="E6963" s="42" t="s">
        <v>692</v>
      </c>
      <c r="F6963" s="42" t="s">
        <v>478</v>
      </c>
      <c r="G6963" s="42" t="s">
        <v>11227</v>
      </c>
      <c r="H6963" s="7" t="s">
        <v>30</v>
      </c>
      <c r="I6963" s="42" t="s">
        <v>36</v>
      </c>
      <c r="J6963" s="42" t="s">
        <v>479</v>
      </c>
      <c r="K6963" s="8" t="s">
        <v>25573</v>
      </c>
      <c r="L6963" s="7" t="s">
        <v>11229</v>
      </c>
      <c r="M6963" s="44">
        <v>174.56</v>
      </c>
      <c r="N6963" s="7">
        <v>1</v>
      </c>
      <c r="O6963" s="44">
        <v>185.55</v>
      </c>
      <c r="P6963" s="44">
        <v>82.33</v>
      </c>
      <c r="Q6963" s="44">
        <v>14.17</v>
      </c>
      <c r="R6963" s="44">
        <v>20.07</v>
      </c>
      <c r="S6963" s="44">
        <v>10.99</v>
      </c>
      <c r="T6963" s="44">
        <v>24.25</v>
      </c>
      <c r="U6963" s="44">
        <v>33.74</v>
      </c>
      <c r="V6963" s="49" t="s">
        <v>24494</v>
      </c>
      <c r="W6963" s="42" t="s">
        <v>34</v>
      </c>
      <c r="X6963" s="43" t="s">
        <v>22882</v>
      </c>
      <c r="Y6963" s="43">
        <v>45281080277</v>
      </c>
      <c r="Z6963" s="43" t="s">
        <v>7980</v>
      </c>
      <c r="AA6963" s="37" t="str">
        <f>VLOOKUP(J6963, sku!B:C, 2, FALSE)</f>
        <v>1 Fogareiro 1 Boca + 4 Refis Guepardo</v>
      </c>
      <c r="AB6963" s="37" t="str">
        <f>VLOOKUP(J6963, sku!B:BM, 64, FALSE)</f>
        <v>Importação</v>
      </c>
      <c r="AC6963" s="37" t="str">
        <f>LEFT(pedidos[[#This Row],[SKU]],3)</f>
        <v>1FO</v>
      </c>
      <c r="AD6963" s="37" t="str" cm="1">
        <f t="array" aca="1" ref="AD6963" ca="1">IFERROR(
  INDEX(
    montadora[Montadora],
    MATCH(TRUE,LEFT(J7341,NÚCARACT(montadora[SKU Parcial]))=montadora[SKU Parcial],0)
  ),
  ""
)</f>
        <v/>
      </c>
    </row>
    <row r="6964" spans="1:30" x14ac:dyDescent="0.25">
      <c r="A6964" s="42" t="s">
        <v>22883</v>
      </c>
      <c r="B6964" s="42" t="s">
        <v>22884</v>
      </c>
      <c r="C6964" s="42" t="s">
        <v>22885</v>
      </c>
      <c r="D6964" s="42" t="s">
        <v>358</v>
      </c>
      <c r="E6964" s="42" t="s">
        <v>692</v>
      </c>
      <c r="F6964" s="42" t="s">
        <v>478</v>
      </c>
      <c r="G6964" s="42" t="s">
        <v>11227</v>
      </c>
      <c r="H6964" s="7" t="s">
        <v>30</v>
      </c>
      <c r="I6964" s="42" t="s">
        <v>36</v>
      </c>
      <c r="J6964" s="42" t="s">
        <v>479</v>
      </c>
      <c r="K6964" s="8" t="s">
        <v>25573</v>
      </c>
      <c r="L6964" s="7" t="s">
        <v>11229</v>
      </c>
      <c r="M6964" s="44">
        <v>174.56</v>
      </c>
      <c r="N6964" s="7">
        <v>1</v>
      </c>
      <c r="O6964" s="44">
        <v>187.55</v>
      </c>
      <c r="P6964" s="44">
        <v>82.33</v>
      </c>
      <c r="Q6964" s="44">
        <v>14.17</v>
      </c>
      <c r="R6964" s="44">
        <v>20.07</v>
      </c>
      <c r="S6964" s="44">
        <v>12.99</v>
      </c>
      <c r="T6964" s="44">
        <v>24.25</v>
      </c>
      <c r="U6964" s="44">
        <v>33.74</v>
      </c>
      <c r="V6964" s="49" t="s">
        <v>24494</v>
      </c>
      <c r="W6964" s="42" t="s">
        <v>34</v>
      </c>
      <c r="X6964" s="43">
        <v>121035006834</v>
      </c>
      <c r="Y6964" s="43">
        <v>45284694640</v>
      </c>
      <c r="Z6964" s="43" t="s">
        <v>7980</v>
      </c>
      <c r="AA6964" s="37" t="str">
        <f>VLOOKUP(J6964, sku!B:C, 2, FALSE)</f>
        <v>1 Fogareiro 1 Boca + 4 Refis Guepardo</v>
      </c>
      <c r="AB6964" s="37" t="str">
        <f>VLOOKUP(J6964, sku!B:BM, 64, FALSE)</f>
        <v>Importação</v>
      </c>
      <c r="AC6964" s="37" t="str">
        <f>LEFT(pedidos[[#This Row],[SKU]],3)</f>
        <v>1FO</v>
      </c>
      <c r="AD6964" s="37" t="str" cm="1">
        <f t="array" aca="1" ref="AD6964" ca="1">IFERROR(
  INDEX(
    montadora[Montadora],
    MATCH(TRUE,LEFT(J7342,NÚCARACT(montadora[SKU Parcial]))=montadora[SKU Parcial],0)
  ),
  ""
)</f>
        <v/>
      </c>
    </row>
    <row r="6965" spans="1:30" x14ac:dyDescent="0.25">
      <c r="A6965" s="42" t="s">
        <v>22886</v>
      </c>
      <c r="B6965" s="42" t="s">
        <v>22887</v>
      </c>
      <c r="C6965" s="42" t="s">
        <v>22888</v>
      </c>
      <c r="D6965" s="42" t="s">
        <v>27</v>
      </c>
      <c r="E6965" s="42" t="s">
        <v>692</v>
      </c>
      <c r="F6965" s="42" t="s">
        <v>478</v>
      </c>
      <c r="G6965" s="42" t="s">
        <v>11227</v>
      </c>
      <c r="H6965" s="7" t="s">
        <v>30</v>
      </c>
      <c r="I6965" s="42" t="s">
        <v>31</v>
      </c>
      <c r="J6965" s="42" t="s">
        <v>479</v>
      </c>
      <c r="K6965" s="8" t="s">
        <v>25574</v>
      </c>
      <c r="L6965" s="7" t="s">
        <v>11229</v>
      </c>
      <c r="M6965" s="44">
        <v>174.56</v>
      </c>
      <c r="N6965" s="7">
        <v>1</v>
      </c>
      <c r="O6965" s="44">
        <v>174.56</v>
      </c>
      <c r="P6965" s="44">
        <v>82.33</v>
      </c>
      <c r="Q6965" s="44">
        <v>14.17</v>
      </c>
      <c r="R6965" s="44">
        <v>20.07</v>
      </c>
      <c r="S6965" s="44">
        <v>0</v>
      </c>
      <c r="T6965" s="44">
        <v>24.25</v>
      </c>
      <c r="U6965" s="44">
        <v>33.74</v>
      </c>
      <c r="V6965" s="49" t="s">
        <v>24494</v>
      </c>
      <c r="W6965" s="42" t="s">
        <v>34</v>
      </c>
      <c r="X6965" s="43">
        <v>120621585675</v>
      </c>
      <c r="Y6965" s="43">
        <v>45289996678</v>
      </c>
      <c r="Z6965" s="43" t="s">
        <v>7980</v>
      </c>
      <c r="AA6965" s="37" t="str">
        <f>VLOOKUP(J6965, sku!B:C, 2, FALSE)</f>
        <v>1 Fogareiro 1 Boca + 4 Refis Guepardo</v>
      </c>
      <c r="AB6965" s="37" t="str">
        <f>VLOOKUP(J6965, sku!B:BM, 64, FALSE)</f>
        <v>Importação</v>
      </c>
      <c r="AC6965" s="37" t="str">
        <f>LEFT(pedidos[[#This Row],[SKU]],3)</f>
        <v>1FO</v>
      </c>
      <c r="AD6965" s="37" t="str" cm="1">
        <f t="array" aca="1" ref="AD6965" ca="1">IFERROR(
  INDEX(
    montadora[Montadora],
    MATCH(TRUE,LEFT(J7343,NÚCARACT(montadora[SKU Parcial]))=montadora[SKU Parcial],0)
  ),
  ""
)</f>
        <v/>
      </c>
    </row>
    <row r="6966" spans="1:30" x14ac:dyDescent="0.25">
      <c r="A6966" s="42" t="s">
        <v>22889</v>
      </c>
      <c r="B6966" s="42" t="s">
        <v>36</v>
      </c>
      <c r="C6966" s="42" t="s">
        <v>2524</v>
      </c>
      <c r="D6966" s="42" t="s">
        <v>138</v>
      </c>
      <c r="E6966" s="42" t="s">
        <v>692</v>
      </c>
      <c r="F6966" s="42" t="s">
        <v>478</v>
      </c>
      <c r="G6966" s="42" t="s">
        <v>11227</v>
      </c>
      <c r="H6966" s="7" t="s">
        <v>30</v>
      </c>
      <c r="I6966" s="42" t="s">
        <v>36</v>
      </c>
      <c r="J6966" s="42" t="s">
        <v>479</v>
      </c>
      <c r="K6966" s="8" t="s">
        <v>25575</v>
      </c>
      <c r="L6966" s="7" t="s">
        <v>11229</v>
      </c>
      <c r="M6966" s="44">
        <v>174.56</v>
      </c>
      <c r="N6966" s="7">
        <v>1</v>
      </c>
      <c r="O6966" s="44">
        <v>174.56</v>
      </c>
      <c r="P6966" s="44">
        <v>82.33</v>
      </c>
      <c r="Q6966" s="44">
        <v>14.17</v>
      </c>
      <c r="R6966" s="44">
        <v>20.07</v>
      </c>
      <c r="S6966" s="44">
        <v>0</v>
      </c>
      <c r="T6966" s="44">
        <v>24.25</v>
      </c>
      <c r="U6966" s="44">
        <v>33.74</v>
      </c>
      <c r="V6966" s="49" t="s">
        <v>24494</v>
      </c>
      <c r="W6966" s="42" t="s">
        <v>34</v>
      </c>
      <c r="X6966" s="43">
        <v>121218934278</v>
      </c>
      <c r="Y6966" s="43">
        <v>45293574854</v>
      </c>
      <c r="Z6966" s="43" t="s">
        <v>7980</v>
      </c>
      <c r="AA6966" s="37" t="str">
        <f>VLOOKUP(J6966, sku!B:C, 2, FALSE)</f>
        <v>1 Fogareiro 1 Boca + 4 Refis Guepardo</v>
      </c>
      <c r="AB6966" s="37" t="str">
        <f>VLOOKUP(J6966, sku!B:BM, 64, FALSE)</f>
        <v>Importação</v>
      </c>
      <c r="AC6966" s="37" t="str">
        <f>LEFT(pedidos[[#This Row],[SKU]],3)</f>
        <v>1FO</v>
      </c>
      <c r="AD6966" s="37" t="str" cm="1">
        <f t="array" aca="1" ref="AD6966" ca="1">IFERROR(
  INDEX(
    montadora[Montadora],
    MATCH(TRUE,LEFT(J7344,NÚCARACT(montadora[SKU Parcial]))=montadora[SKU Parcial],0)
  ),
  ""
)</f>
        <v/>
      </c>
    </row>
    <row r="6967" spans="1:30" x14ac:dyDescent="0.25">
      <c r="A6967" s="42" t="s">
        <v>22890</v>
      </c>
      <c r="B6967" s="42" t="s">
        <v>36</v>
      </c>
      <c r="C6967" s="42" t="s">
        <v>829</v>
      </c>
      <c r="D6967" s="42" t="s">
        <v>138</v>
      </c>
      <c r="E6967" s="42" t="s">
        <v>692</v>
      </c>
      <c r="F6967" s="42" t="s">
        <v>478</v>
      </c>
      <c r="G6967" s="42" t="s">
        <v>11227</v>
      </c>
      <c r="H6967" s="7" t="s">
        <v>30</v>
      </c>
      <c r="I6967" s="42" t="s">
        <v>36</v>
      </c>
      <c r="J6967" s="42" t="s">
        <v>479</v>
      </c>
      <c r="K6967" s="8" t="s">
        <v>25601</v>
      </c>
      <c r="L6967" s="7" t="s">
        <v>11229</v>
      </c>
      <c r="M6967" s="44">
        <v>174.56</v>
      </c>
      <c r="N6967" s="7">
        <v>1</v>
      </c>
      <c r="O6967" s="44">
        <v>174.56</v>
      </c>
      <c r="P6967" s="44">
        <v>82.33</v>
      </c>
      <c r="Q6967" s="44">
        <v>14.17</v>
      </c>
      <c r="R6967" s="44">
        <v>20.07</v>
      </c>
      <c r="S6967" s="44">
        <v>0</v>
      </c>
      <c r="T6967" s="44">
        <v>24.25</v>
      </c>
      <c r="U6967" s="44">
        <v>33.74</v>
      </c>
      <c r="V6967" s="49" t="s">
        <v>24494</v>
      </c>
      <c r="W6967" s="42" t="s">
        <v>34</v>
      </c>
      <c r="X6967" s="43">
        <v>121443189562</v>
      </c>
      <c r="Y6967" s="43">
        <v>45303921495</v>
      </c>
      <c r="Z6967" s="43" t="s">
        <v>7980</v>
      </c>
      <c r="AA6967" s="37" t="str">
        <f>VLOOKUP(J6967, sku!B:C, 2, FALSE)</f>
        <v>1 Fogareiro 1 Boca + 4 Refis Guepardo</v>
      </c>
      <c r="AB6967" s="37" t="str">
        <f>VLOOKUP(J6967, sku!B:BM, 64, FALSE)</f>
        <v>Importação</v>
      </c>
      <c r="AC6967" s="37" t="str">
        <f>LEFT(pedidos[[#This Row],[SKU]],3)</f>
        <v>1FO</v>
      </c>
      <c r="AD6967" s="37" t="str" cm="1">
        <f t="array" aca="1" ref="AD6967" ca="1">IFERROR(
  INDEX(
    montadora[Montadora],
    MATCH(TRUE,LEFT(J7345,NÚCARACT(montadora[SKU Parcial]))=montadora[SKU Parcial],0)
  ),
  ""
)</f>
        <v/>
      </c>
    </row>
    <row r="6968" spans="1:30" x14ac:dyDescent="0.25">
      <c r="A6968" s="42" t="s">
        <v>23939</v>
      </c>
      <c r="B6968" s="42" t="s">
        <v>23940</v>
      </c>
      <c r="C6968" s="42" t="s">
        <v>23941</v>
      </c>
      <c r="D6968" s="42" t="s">
        <v>27</v>
      </c>
      <c r="E6968" s="42" t="s">
        <v>692</v>
      </c>
      <c r="F6968" s="42" t="s">
        <v>478</v>
      </c>
      <c r="G6968" s="42" t="s">
        <v>11227</v>
      </c>
      <c r="H6968" s="7" t="s">
        <v>30</v>
      </c>
      <c r="I6968" s="42" t="s">
        <v>36</v>
      </c>
      <c r="J6968" s="42" t="s">
        <v>479</v>
      </c>
      <c r="K6968" s="8" t="s">
        <v>25559</v>
      </c>
      <c r="L6968" s="7" t="s">
        <v>11229</v>
      </c>
      <c r="M6968" s="44">
        <v>174.56</v>
      </c>
      <c r="N6968" s="7">
        <v>1</v>
      </c>
      <c r="O6968" s="44">
        <v>174.56</v>
      </c>
      <c r="P6968" s="44">
        <v>82.33</v>
      </c>
      <c r="Q6968" s="44">
        <v>14.17</v>
      </c>
      <c r="R6968" s="44">
        <v>20.07</v>
      </c>
      <c r="S6968" s="44">
        <v>0</v>
      </c>
      <c r="T6968" s="44">
        <v>24.25</v>
      </c>
      <c r="U6968" s="44">
        <v>33.74</v>
      </c>
      <c r="V6968" s="49" t="s">
        <v>24494</v>
      </c>
      <c r="W6968" s="42" t="s">
        <v>34</v>
      </c>
      <c r="X6968" s="43">
        <v>122475595498</v>
      </c>
      <c r="Y6968" s="43">
        <v>45348537334</v>
      </c>
      <c r="Z6968" s="43" t="s">
        <v>7980</v>
      </c>
      <c r="AA6968" s="37" t="str">
        <f>VLOOKUP(J6968, sku!B:C, 2, FALSE)</f>
        <v>1 Fogareiro 1 Boca + 4 Refis Guepardo</v>
      </c>
      <c r="AB6968" s="37" t="str">
        <f>VLOOKUP(J6968, sku!B:BM, 64, FALSE)</f>
        <v>Importação</v>
      </c>
      <c r="AC6968" s="37" t="str">
        <f>LEFT(pedidos[[#This Row],[SKU]],3)</f>
        <v>1FO</v>
      </c>
      <c r="AD6968" s="37" t="str" cm="1">
        <f t="array" aca="1" ref="AD6968" ca="1">IFERROR(
  INDEX(
    montadora[Montadora],
    MATCH(TRUE,LEFT(J7346,NÚCARACT(montadora[SKU Parcial]))=montadora[SKU Parcial],0)
  ),
  ""
)</f>
        <v/>
      </c>
    </row>
    <row r="6969" spans="1:30" x14ac:dyDescent="0.25">
      <c r="A6969" s="42" t="s">
        <v>23942</v>
      </c>
      <c r="B6969" s="42" t="s">
        <v>36</v>
      </c>
      <c r="C6969" s="42" t="s">
        <v>23943</v>
      </c>
      <c r="D6969" s="42" t="s">
        <v>358</v>
      </c>
      <c r="E6969" s="42" t="s">
        <v>23944</v>
      </c>
      <c r="F6969" s="42" t="s">
        <v>23945</v>
      </c>
      <c r="G6969" s="42" t="s">
        <v>11227</v>
      </c>
      <c r="H6969" s="7" t="s">
        <v>30</v>
      </c>
      <c r="I6969" s="42" t="s">
        <v>36</v>
      </c>
      <c r="J6969" s="42" t="s">
        <v>938</v>
      </c>
      <c r="K6969" s="8" t="s">
        <v>25600</v>
      </c>
      <c r="L6969" s="7" t="s">
        <v>11229</v>
      </c>
      <c r="M6969" s="44">
        <v>75.8</v>
      </c>
      <c r="N6969" s="7">
        <v>1</v>
      </c>
      <c r="O6969" s="44">
        <v>179.79</v>
      </c>
      <c r="P6969" s="44">
        <v>39.54</v>
      </c>
      <c r="Q6969" s="44">
        <v>6.15</v>
      </c>
      <c r="R6969" s="44">
        <v>15.47</v>
      </c>
      <c r="S6969" s="44">
        <v>103.99</v>
      </c>
      <c r="T6969" s="44">
        <v>0</v>
      </c>
      <c r="U6969" s="44">
        <v>14.64</v>
      </c>
      <c r="V6969" s="49" t="s">
        <v>24921</v>
      </c>
      <c r="W6969" s="42" t="s">
        <v>34</v>
      </c>
      <c r="X6969" s="43">
        <v>121880181314</v>
      </c>
      <c r="Y6969" s="43">
        <v>45322245240</v>
      </c>
      <c r="Z6969" s="43" t="s">
        <v>7980</v>
      </c>
      <c r="AA6969" s="37" t="str">
        <f>VLOOKUP(J6969, sku!B:C, 2, FALSE)</f>
        <v>Cadeirinha Preta Aro 26 - Peixinho Bike</v>
      </c>
      <c r="AB6969" s="37" t="str">
        <f>VLOOKUP(J6969, sku!B:BM, 64, FALSE)</f>
        <v>Revenda</v>
      </c>
      <c r="AC6969" s="37" t="str">
        <f>LEFT(pedidos[[#This Row],[SKU]],3)</f>
        <v>CAD</v>
      </c>
      <c r="AD6969" s="37" t="str" cm="1">
        <f t="array" aca="1" ref="AD6969" ca="1">IFERROR(
  INDEX(
    montadora[Montadora],
    MATCH(TRUE,LEFT(J7347,NÚCARACT(montadora[SKU Parcial]))=montadora[SKU Parcial],0)
  ),
  ""
)</f>
        <v/>
      </c>
    </row>
    <row r="6970" spans="1:30" x14ac:dyDescent="0.25">
      <c r="A6970" s="42" t="s">
        <v>24922</v>
      </c>
      <c r="B6970" s="42" t="s">
        <v>24923</v>
      </c>
      <c r="C6970" s="42" t="s">
        <v>24924</v>
      </c>
      <c r="D6970" s="42" t="s">
        <v>27</v>
      </c>
      <c r="E6970" s="42" t="s">
        <v>936</v>
      </c>
      <c r="F6970" s="42" t="s">
        <v>937</v>
      </c>
      <c r="G6970" s="42" t="s">
        <v>11227</v>
      </c>
      <c r="H6970" s="7" t="s">
        <v>30</v>
      </c>
      <c r="I6970" s="42" t="s">
        <v>36</v>
      </c>
      <c r="J6970" s="42" t="s">
        <v>938</v>
      </c>
      <c r="K6970" s="8" t="s">
        <v>25593</v>
      </c>
      <c r="L6970" s="7" t="s">
        <v>804</v>
      </c>
      <c r="M6970" s="44">
        <v>75.8</v>
      </c>
      <c r="N6970" s="7">
        <v>1</v>
      </c>
      <c r="O6970" s="44">
        <v>75.8</v>
      </c>
      <c r="P6970" s="44">
        <v>39.54</v>
      </c>
      <c r="Q6970" s="44">
        <v>6.15</v>
      </c>
      <c r="R6970" s="44">
        <v>15.47</v>
      </c>
      <c r="S6970" s="44">
        <v>0</v>
      </c>
      <c r="T6970" s="44">
        <v>0</v>
      </c>
      <c r="U6970" s="44">
        <v>14.64</v>
      </c>
      <c r="V6970" s="49" t="s">
        <v>24921</v>
      </c>
      <c r="W6970" s="42" t="s">
        <v>34</v>
      </c>
      <c r="X6970" s="43">
        <v>122377896567</v>
      </c>
      <c r="Y6970" s="43">
        <v>45367660438</v>
      </c>
      <c r="Z6970" s="43" t="s">
        <v>7980</v>
      </c>
      <c r="AA6970" s="37" t="str">
        <f>VLOOKUP(J6970, sku!B:C, 2, FALSE)</f>
        <v>Cadeirinha Preta Aro 26 - Peixinho Bike</v>
      </c>
      <c r="AB6970" s="37" t="str">
        <f>VLOOKUP(J6970, sku!B:BM, 64, FALSE)</f>
        <v>Revenda</v>
      </c>
      <c r="AC6970" s="37" t="str">
        <f>LEFT(pedidos[[#This Row],[SKU]],3)</f>
        <v>CAD</v>
      </c>
      <c r="AD6970" s="37" t="str" cm="1">
        <f t="array" aca="1" ref="AD6970" ca="1">IFERROR(
  INDEX(
    montadora[Montadora],
    MATCH(TRUE,LEFT(J7348,NÚCARACT(montadora[SKU Parcial]))=montadora[SKU Parcial],0)
  ),
  ""
)</f>
        <v/>
      </c>
    </row>
    <row r="6971" spans="1:30" x14ac:dyDescent="0.25">
      <c r="A6971" s="42" t="s">
        <v>22878</v>
      </c>
      <c r="B6971" s="42" t="s">
        <v>36</v>
      </c>
      <c r="C6971" s="42" t="s">
        <v>524</v>
      </c>
      <c r="D6971" s="42" t="s">
        <v>27</v>
      </c>
      <c r="E6971" s="42" t="s">
        <v>22879</v>
      </c>
      <c r="F6971" s="42" t="s">
        <v>5796</v>
      </c>
      <c r="G6971" s="42" t="s">
        <v>11227</v>
      </c>
      <c r="H6971" s="7" t="s">
        <v>30</v>
      </c>
      <c r="I6971" s="42" t="s">
        <v>36</v>
      </c>
      <c r="J6971" s="42" t="s">
        <v>5797</v>
      </c>
      <c r="K6971" s="8" t="s">
        <v>25601</v>
      </c>
      <c r="L6971" s="7" t="s">
        <v>33</v>
      </c>
      <c r="M6971" s="44">
        <v>161.80000000000001</v>
      </c>
      <c r="N6971" s="7">
        <v>1</v>
      </c>
      <c r="O6971" s="44">
        <v>163.38999999999999</v>
      </c>
      <c r="P6971" s="44">
        <v>96.84</v>
      </c>
      <c r="Q6971" s="44">
        <v>0</v>
      </c>
      <c r="R6971" s="44">
        <v>19.420000000000002</v>
      </c>
      <c r="S6971" s="44">
        <v>1.59</v>
      </c>
      <c r="T6971" s="44">
        <v>14.31</v>
      </c>
      <c r="U6971" s="44">
        <v>31.23</v>
      </c>
      <c r="V6971" s="49" t="s">
        <v>24925</v>
      </c>
      <c r="W6971" s="42" t="s">
        <v>34</v>
      </c>
      <c r="X6971" s="43">
        <v>120873910359</v>
      </c>
      <c r="Y6971" s="43">
        <v>45301721921</v>
      </c>
      <c r="Z6971" s="43" t="s">
        <v>7980</v>
      </c>
      <c r="AA6971" s="37" t="str">
        <f>VLOOKUP(J6971, sku!B:C, 2, FALSE)</f>
        <v>Lâmpada Led Star - H7</v>
      </c>
      <c r="AB6971" s="37" t="str">
        <f>VLOOKUP(J6971, sku!B:BM, 64, FALSE)</f>
        <v>Revenda</v>
      </c>
      <c r="AC6971" s="37" t="str">
        <f>LEFT(pedidos[[#This Row],[SKU]],3)</f>
        <v>YN-</v>
      </c>
      <c r="AD6971" s="37" t="str" cm="1">
        <f t="array" aca="1" ref="AD6971" ca="1">IFERROR(
  INDEX(
    montadora[Montadora],
    MATCH(TRUE,LEFT(J7349,NÚCARACT(montadora[SKU Parcial]))=montadora[SKU Parcial],0)
  ),
  ""
)</f>
        <v/>
      </c>
    </row>
    <row r="6972" spans="1:30" x14ac:dyDescent="0.25">
      <c r="A6972" s="42" t="s">
        <v>22891</v>
      </c>
      <c r="B6972" s="42" t="s">
        <v>36</v>
      </c>
      <c r="C6972" s="42" t="s">
        <v>22892</v>
      </c>
      <c r="D6972" s="42" t="s">
        <v>27</v>
      </c>
      <c r="E6972" s="42" t="s">
        <v>2723</v>
      </c>
      <c r="F6972" s="42" t="s">
        <v>2451</v>
      </c>
      <c r="G6972" s="42" t="s">
        <v>11227</v>
      </c>
      <c r="H6972" s="7" t="s">
        <v>30</v>
      </c>
      <c r="I6972" s="42" t="s">
        <v>36</v>
      </c>
      <c r="J6972" s="42" t="s">
        <v>290</v>
      </c>
      <c r="K6972" s="8" t="s">
        <v>25575</v>
      </c>
      <c r="L6972" s="7" t="s">
        <v>11229</v>
      </c>
      <c r="M6972" s="44">
        <v>36.799999999999997</v>
      </c>
      <c r="N6972" s="7">
        <v>1</v>
      </c>
      <c r="O6972" s="44">
        <v>42.79</v>
      </c>
      <c r="P6972" s="44">
        <v>15.8</v>
      </c>
      <c r="Q6972" s="44">
        <v>2.99</v>
      </c>
      <c r="R6972" s="44">
        <v>10.92</v>
      </c>
      <c r="S6972" s="44">
        <v>5.99</v>
      </c>
      <c r="T6972" s="44">
        <v>0</v>
      </c>
      <c r="U6972" s="44">
        <v>7.09</v>
      </c>
      <c r="V6972" s="49" t="s">
        <v>24495</v>
      </c>
      <c r="W6972" s="42" t="s">
        <v>34</v>
      </c>
      <c r="X6972" s="43">
        <v>121221252354</v>
      </c>
      <c r="Y6972" s="43">
        <v>45293460033</v>
      </c>
      <c r="Z6972" s="43" t="s">
        <v>7980</v>
      </c>
      <c r="AA6972" s="37" t="str">
        <f>VLOOKUP(J6972, sku!B:C, 2, FALSE)</f>
        <v>Par De Trava Do Quebra Vento Preto (23Cm)</v>
      </c>
      <c r="AB6972" s="37" t="str">
        <f>VLOOKUP(J6972, sku!B:BM, 64, FALSE)</f>
        <v>Revenda</v>
      </c>
      <c r="AC6972" s="37" t="str">
        <f>LEFT(pedidos[[#This Row],[SKU]],3)</f>
        <v>Q-9</v>
      </c>
      <c r="AD6972" s="37" t="str" cm="1">
        <f t="array" aca="1" ref="AD6972" ca="1">IFERROR(
  INDEX(
    montadora[Montadora],
    MATCH(TRUE,LEFT(J7350,NÚCARACT(montadora[SKU Parcial]))=montadora[SKU Parcial],0)
  ),
  ""
)</f>
        <v/>
      </c>
    </row>
    <row r="6973" spans="1:30" x14ac:dyDescent="0.25">
      <c r="A6973" s="42" t="s">
        <v>22900</v>
      </c>
      <c r="B6973" s="42" t="s">
        <v>22901</v>
      </c>
      <c r="C6973" s="42" t="s">
        <v>22902</v>
      </c>
      <c r="D6973" s="42" t="s">
        <v>319</v>
      </c>
      <c r="E6973" s="42" t="s">
        <v>2723</v>
      </c>
      <c r="F6973" s="42" t="s">
        <v>2451</v>
      </c>
      <c r="G6973" s="42" t="s">
        <v>11227</v>
      </c>
      <c r="H6973" s="7" t="s">
        <v>30</v>
      </c>
      <c r="I6973" s="42" t="s">
        <v>36</v>
      </c>
      <c r="J6973" s="42" t="s">
        <v>290</v>
      </c>
      <c r="K6973" s="8" t="s">
        <v>25575</v>
      </c>
      <c r="L6973" s="7" t="s">
        <v>11229</v>
      </c>
      <c r="M6973" s="44">
        <v>36.799999999999997</v>
      </c>
      <c r="N6973" s="7">
        <v>2</v>
      </c>
      <c r="O6973" s="44">
        <v>73.599999999999994</v>
      </c>
      <c r="P6973" s="44">
        <v>31.6</v>
      </c>
      <c r="Q6973" s="44">
        <v>5.98</v>
      </c>
      <c r="R6973" s="44">
        <v>21.84</v>
      </c>
      <c r="S6973" s="44">
        <v>0</v>
      </c>
      <c r="T6973" s="44">
        <v>0</v>
      </c>
      <c r="U6973" s="44">
        <v>14.18</v>
      </c>
      <c r="V6973" s="49" t="s">
        <v>24495</v>
      </c>
      <c r="W6973" s="42" t="s">
        <v>34</v>
      </c>
      <c r="X6973" s="43">
        <v>121225465122</v>
      </c>
      <c r="Y6973" s="43">
        <v>45293923362</v>
      </c>
      <c r="Z6973" s="43" t="s">
        <v>7980</v>
      </c>
      <c r="AA6973" s="37" t="str">
        <f>VLOOKUP(J6973, sku!B:C, 2, FALSE)</f>
        <v>Par De Trava Do Quebra Vento Preto (23Cm)</v>
      </c>
      <c r="AB6973" s="37" t="str">
        <f>VLOOKUP(J6973, sku!B:BM, 64, FALSE)</f>
        <v>Revenda</v>
      </c>
      <c r="AC6973" s="37" t="str">
        <f>LEFT(pedidos[[#This Row],[SKU]],3)</f>
        <v>Q-9</v>
      </c>
      <c r="AD6973" s="37" t="str" cm="1">
        <f t="array" aca="1" ref="AD6973" ca="1">IFERROR(
  INDEX(
    montadora[Montadora],
    MATCH(TRUE,LEFT(J7351,NÚCARACT(montadora[SKU Parcial]))=montadora[SKU Parcial],0)
  ),
  ""
)</f>
        <v/>
      </c>
    </row>
    <row r="6974" spans="1:30" x14ac:dyDescent="0.25">
      <c r="A6974" s="42" t="s">
        <v>22893</v>
      </c>
      <c r="B6974" s="42" t="s">
        <v>22894</v>
      </c>
      <c r="C6974" s="42" t="s">
        <v>22895</v>
      </c>
      <c r="D6974" s="42" t="s">
        <v>27</v>
      </c>
      <c r="E6974" s="42" t="s">
        <v>2723</v>
      </c>
      <c r="F6974" s="42" t="s">
        <v>2451</v>
      </c>
      <c r="G6974" s="42" t="s">
        <v>11227</v>
      </c>
      <c r="H6974" s="7" t="s">
        <v>30</v>
      </c>
      <c r="I6974" s="42" t="s">
        <v>36</v>
      </c>
      <c r="J6974" s="42" t="s">
        <v>290</v>
      </c>
      <c r="K6974" s="8" t="s">
        <v>25599</v>
      </c>
      <c r="L6974" s="7" t="s">
        <v>11229</v>
      </c>
      <c r="M6974" s="44">
        <v>36.799999999999997</v>
      </c>
      <c r="N6974" s="7">
        <v>1</v>
      </c>
      <c r="O6974" s="44">
        <v>36.799999999999997</v>
      </c>
      <c r="P6974" s="44">
        <v>15.8</v>
      </c>
      <c r="Q6974" s="44">
        <v>2.99</v>
      </c>
      <c r="R6974" s="44">
        <v>10.92</v>
      </c>
      <c r="S6974" s="44">
        <v>0</v>
      </c>
      <c r="T6974" s="44">
        <v>0</v>
      </c>
      <c r="U6974" s="44">
        <v>7.09</v>
      </c>
      <c r="V6974" s="49" t="s">
        <v>24495</v>
      </c>
      <c r="W6974" s="42" t="s">
        <v>34</v>
      </c>
      <c r="X6974" s="43">
        <v>120952674261</v>
      </c>
      <c r="Y6974" s="43">
        <v>45305322297</v>
      </c>
      <c r="Z6974" s="43" t="s">
        <v>7980</v>
      </c>
      <c r="AA6974" s="37" t="str">
        <f>VLOOKUP(J6974, sku!B:C, 2, FALSE)</f>
        <v>Par De Trava Do Quebra Vento Preto (23Cm)</v>
      </c>
      <c r="AB6974" s="37" t="str">
        <f>VLOOKUP(J6974, sku!B:BM, 64, FALSE)</f>
        <v>Revenda</v>
      </c>
      <c r="AC6974" s="37" t="str">
        <f>LEFT(pedidos[[#This Row],[SKU]],3)</f>
        <v>Q-9</v>
      </c>
      <c r="AD6974" s="37" t="str" cm="1">
        <f t="array" aca="1" ref="AD6974" ca="1">IFERROR(
  INDEX(
    montadora[Montadora],
    MATCH(TRUE,LEFT(J7352,NÚCARACT(montadora[SKU Parcial]))=montadora[SKU Parcial],0)
  ),
  ""
)</f>
        <v/>
      </c>
    </row>
    <row r="6975" spans="1:30" x14ac:dyDescent="0.25">
      <c r="A6975" s="42" t="s">
        <v>22896</v>
      </c>
      <c r="B6975" s="42" t="s">
        <v>22897</v>
      </c>
      <c r="C6975" s="42" t="s">
        <v>941</v>
      </c>
      <c r="D6975" s="42" t="s">
        <v>27</v>
      </c>
      <c r="E6975" s="42" t="s">
        <v>2723</v>
      </c>
      <c r="F6975" s="42" t="s">
        <v>2451</v>
      </c>
      <c r="G6975" s="42" t="s">
        <v>11227</v>
      </c>
      <c r="H6975" s="7" t="s">
        <v>30</v>
      </c>
      <c r="I6975" s="42" t="s">
        <v>36</v>
      </c>
      <c r="J6975" s="42" t="s">
        <v>290</v>
      </c>
      <c r="K6975" s="8" t="s">
        <v>25675</v>
      </c>
      <c r="L6975" s="7" t="s">
        <v>11229</v>
      </c>
      <c r="M6975" s="44">
        <v>36.799999999999997</v>
      </c>
      <c r="N6975" s="7">
        <v>1</v>
      </c>
      <c r="O6975" s="44">
        <v>43.79</v>
      </c>
      <c r="P6975" s="44">
        <v>15.8</v>
      </c>
      <c r="Q6975" s="44">
        <v>2.99</v>
      </c>
      <c r="R6975" s="44">
        <v>10.92</v>
      </c>
      <c r="S6975" s="44">
        <v>6.99</v>
      </c>
      <c r="T6975" s="44">
        <v>0</v>
      </c>
      <c r="U6975" s="44">
        <v>7.09</v>
      </c>
      <c r="V6975" s="49" t="s">
        <v>24495</v>
      </c>
      <c r="W6975" s="42" t="s">
        <v>34</v>
      </c>
      <c r="X6975" s="43">
        <v>121231793835</v>
      </c>
      <c r="Y6975" s="43">
        <v>45316407661</v>
      </c>
      <c r="Z6975" s="43" t="s">
        <v>7980</v>
      </c>
      <c r="AA6975" s="37" t="str">
        <f>VLOOKUP(J6975, sku!B:C, 2, FALSE)</f>
        <v>Par De Trava Do Quebra Vento Preto (23Cm)</v>
      </c>
      <c r="AB6975" s="37" t="str">
        <f>VLOOKUP(J6975, sku!B:BM, 64, FALSE)</f>
        <v>Revenda</v>
      </c>
      <c r="AC6975" s="37" t="str">
        <f>LEFT(pedidos[[#This Row],[SKU]],3)</f>
        <v>Q-9</v>
      </c>
      <c r="AD6975" s="37" t="str" cm="1">
        <f t="array" aca="1" ref="AD6975" ca="1">IFERROR(
  INDEX(
    montadora[Montadora],
    MATCH(TRUE,LEFT(J7353,NÚCARACT(montadora[SKU Parcial]))=montadora[SKU Parcial],0)
  ),
  ""
)</f>
        <v/>
      </c>
    </row>
    <row r="6976" spans="1:30" x14ac:dyDescent="0.25">
      <c r="A6976" s="42" t="s">
        <v>22898</v>
      </c>
      <c r="B6976" s="42" t="s">
        <v>22899</v>
      </c>
      <c r="C6976" s="42" t="s">
        <v>900</v>
      </c>
      <c r="D6976" s="42" t="s">
        <v>138</v>
      </c>
      <c r="E6976" s="42" t="s">
        <v>2723</v>
      </c>
      <c r="F6976" s="42" t="s">
        <v>2451</v>
      </c>
      <c r="G6976" s="42" t="s">
        <v>11227</v>
      </c>
      <c r="H6976" s="7" t="s">
        <v>30</v>
      </c>
      <c r="I6976" s="42" t="s">
        <v>36</v>
      </c>
      <c r="J6976" s="42" t="s">
        <v>290</v>
      </c>
      <c r="K6976" s="8" t="s">
        <v>25600</v>
      </c>
      <c r="L6976" s="7" t="s">
        <v>11229</v>
      </c>
      <c r="M6976" s="44">
        <v>36.799999999999997</v>
      </c>
      <c r="N6976" s="7">
        <v>1</v>
      </c>
      <c r="O6976" s="44">
        <v>36.799999999999997</v>
      </c>
      <c r="P6976" s="44">
        <v>15.8</v>
      </c>
      <c r="Q6976" s="44">
        <v>2.99</v>
      </c>
      <c r="R6976" s="44">
        <v>10.92</v>
      </c>
      <c r="S6976" s="44">
        <v>0</v>
      </c>
      <c r="T6976" s="44">
        <v>0</v>
      </c>
      <c r="U6976" s="44">
        <v>7.09</v>
      </c>
      <c r="V6976" s="49" t="s">
        <v>24495</v>
      </c>
      <c r="W6976" s="42" t="s">
        <v>89</v>
      </c>
      <c r="X6976" s="43">
        <v>121322113273</v>
      </c>
      <c r="Y6976" s="43">
        <v>45320467614</v>
      </c>
      <c r="Z6976" s="43" t="s">
        <v>7980</v>
      </c>
      <c r="AA6976" s="37" t="str">
        <f>VLOOKUP(J6976, sku!B:C, 2, FALSE)</f>
        <v>Par De Trava Do Quebra Vento Preto (23Cm)</v>
      </c>
      <c r="AB6976" s="37" t="str">
        <f>VLOOKUP(J6976, sku!B:BM, 64, FALSE)</f>
        <v>Revenda</v>
      </c>
      <c r="AC6976" s="37" t="str">
        <f>LEFT(pedidos[[#This Row],[SKU]],3)</f>
        <v>Q-9</v>
      </c>
      <c r="AD6976" s="37" t="str" cm="1">
        <f t="array" aca="1" ref="AD6976" ca="1">IFERROR(
  INDEX(
    montadora[Montadora],
    MATCH(TRUE,LEFT(J7354,NÚCARACT(montadora[SKU Parcial]))=montadora[SKU Parcial],0)
  ),
  ""
)</f>
        <v/>
      </c>
    </row>
    <row r="6977" spans="1:30" x14ac:dyDescent="0.25">
      <c r="A6977" s="42" t="s">
        <v>23946</v>
      </c>
      <c r="B6977" s="42" t="s">
        <v>36</v>
      </c>
      <c r="C6977" s="42" t="s">
        <v>23947</v>
      </c>
      <c r="D6977" s="42" t="s">
        <v>27</v>
      </c>
      <c r="E6977" s="42" t="s">
        <v>2723</v>
      </c>
      <c r="F6977" s="42" t="s">
        <v>2451</v>
      </c>
      <c r="G6977" s="42" t="s">
        <v>11227</v>
      </c>
      <c r="H6977" s="7" t="s">
        <v>30</v>
      </c>
      <c r="I6977" s="42" t="s">
        <v>36</v>
      </c>
      <c r="J6977" s="42" t="s">
        <v>290</v>
      </c>
      <c r="K6977" s="8" t="s">
        <v>25545</v>
      </c>
      <c r="L6977" s="7" t="s">
        <v>11229</v>
      </c>
      <c r="M6977" s="44">
        <v>36.799999999999997</v>
      </c>
      <c r="N6977" s="7">
        <v>1</v>
      </c>
      <c r="O6977" s="44">
        <v>36.799999999999997</v>
      </c>
      <c r="P6977" s="44">
        <v>15.8</v>
      </c>
      <c r="Q6977" s="44">
        <v>2.99</v>
      </c>
      <c r="R6977" s="44">
        <v>10.92</v>
      </c>
      <c r="S6977" s="44">
        <v>0</v>
      </c>
      <c r="T6977" s="44">
        <v>0</v>
      </c>
      <c r="U6977" s="44">
        <v>7.09</v>
      </c>
      <c r="V6977" s="49" t="s">
        <v>24495</v>
      </c>
      <c r="W6977" s="42" t="s">
        <v>34</v>
      </c>
      <c r="X6977" s="43">
        <v>121465447595</v>
      </c>
      <c r="Y6977" s="43">
        <v>45327775978</v>
      </c>
      <c r="Z6977" s="43" t="s">
        <v>7980</v>
      </c>
      <c r="AA6977" s="37" t="str">
        <f>VLOOKUP(J6977, sku!B:C, 2, FALSE)</f>
        <v>Par De Trava Do Quebra Vento Preto (23Cm)</v>
      </c>
      <c r="AB6977" s="37" t="str">
        <f>VLOOKUP(J6977, sku!B:BM, 64, FALSE)</f>
        <v>Revenda</v>
      </c>
      <c r="AC6977" s="37" t="str">
        <f>LEFT(pedidos[[#This Row],[SKU]],3)</f>
        <v>Q-9</v>
      </c>
      <c r="AD6977" s="37" t="str" cm="1">
        <f t="array" aca="1" ref="AD6977" ca="1">IFERROR(
  INDEX(
    montadora[Montadora],
    MATCH(TRUE,LEFT(J7355,NÚCARACT(montadora[SKU Parcial]))=montadora[SKU Parcial],0)
  ),
  ""
)</f>
        <v/>
      </c>
    </row>
    <row r="6978" spans="1:30" x14ac:dyDescent="0.25">
      <c r="A6978" s="42" t="s">
        <v>23948</v>
      </c>
      <c r="B6978" s="42" t="s">
        <v>23949</v>
      </c>
      <c r="C6978" s="42" t="s">
        <v>1862</v>
      </c>
      <c r="D6978" s="42" t="s">
        <v>27</v>
      </c>
      <c r="E6978" s="42" t="s">
        <v>2723</v>
      </c>
      <c r="F6978" s="42" t="s">
        <v>2451</v>
      </c>
      <c r="G6978" s="42" t="s">
        <v>11227</v>
      </c>
      <c r="H6978" s="7" t="s">
        <v>30</v>
      </c>
      <c r="I6978" s="42" t="s">
        <v>36</v>
      </c>
      <c r="J6978" s="42" t="s">
        <v>290</v>
      </c>
      <c r="K6978" s="8" t="s">
        <v>25594</v>
      </c>
      <c r="L6978" s="7" t="s">
        <v>11229</v>
      </c>
      <c r="M6978" s="44">
        <v>36.799999999999997</v>
      </c>
      <c r="N6978" s="7">
        <v>1</v>
      </c>
      <c r="O6978" s="44">
        <v>36.799999999999997</v>
      </c>
      <c r="P6978" s="44">
        <v>15.8</v>
      </c>
      <c r="Q6978" s="44">
        <v>2.99</v>
      </c>
      <c r="R6978" s="44">
        <v>10.92</v>
      </c>
      <c r="S6978" s="44">
        <v>0</v>
      </c>
      <c r="T6978" s="44">
        <v>0</v>
      </c>
      <c r="U6978" s="44">
        <v>7.09</v>
      </c>
      <c r="V6978" s="49" t="s">
        <v>24495</v>
      </c>
      <c r="W6978" s="42" t="s">
        <v>34</v>
      </c>
      <c r="X6978" s="43">
        <v>122087490339</v>
      </c>
      <c r="Y6978" s="43">
        <v>45354083314</v>
      </c>
      <c r="Z6978" s="43" t="s">
        <v>7980</v>
      </c>
      <c r="AA6978" s="37" t="str">
        <f>VLOOKUP(J6978, sku!B:C, 2, FALSE)</f>
        <v>Par De Trava Do Quebra Vento Preto (23Cm)</v>
      </c>
      <c r="AB6978" s="37" t="str">
        <f>VLOOKUP(J6978, sku!B:BM, 64, FALSE)</f>
        <v>Revenda</v>
      </c>
      <c r="AC6978" s="37" t="str">
        <f>LEFT(pedidos[[#This Row],[SKU]],3)</f>
        <v>Q-9</v>
      </c>
      <c r="AD6978" s="37" t="str" cm="1">
        <f t="array" aca="1" ref="AD6978" ca="1">IFERROR(
  INDEX(
    montadora[Montadora],
    MATCH(TRUE,LEFT(J7356,NÚCARACT(montadora[SKU Parcial]))=montadora[SKU Parcial],0)
  ),
  ""
)</f>
        <v/>
      </c>
    </row>
    <row r="6979" spans="1:30" x14ac:dyDescent="0.25">
      <c r="A6979" s="42" t="s">
        <v>24926</v>
      </c>
      <c r="B6979" s="42" t="s">
        <v>24927</v>
      </c>
      <c r="C6979" s="42" t="s">
        <v>24928</v>
      </c>
      <c r="D6979" s="42" t="s">
        <v>27</v>
      </c>
      <c r="E6979" s="42" t="s">
        <v>2723</v>
      </c>
      <c r="F6979" s="42" t="s">
        <v>2451</v>
      </c>
      <c r="G6979" s="42" t="s">
        <v>11227</v>
      </c>
      <c r="H6979" s="7" t="s">
        <v>30</v>
      </c>
      <c r="I6979" s="42" t="s">
        <v>36</v>
      </c>
      <c r="J6979" s="42" t="s">
        <v>290</v>
      </c>
      <c r="K6979" s="8" t="s">
        <v>25532</v>
      </c>
      <c r="L6979" s="7" t="s">
        <v>11229</v>
      </c>
      <c r="M6979" s="44">
        <v>36.799999999999997</v>
      </c>
      <c r="N6979" s="7">
        <v>1</v>
      </c>
      <c r="O6979" s="44">
        <v>43.79</v>
      </c>
      <c r="P6979" s="44">
        <v>15.8</v>
      </c>
      <c r="Q6979" s="44">
        <v>2.99</v>
      </c>
      <c r="R6979" s="44">
        <v>10.92</v>
      </c>
      <c r="S6979" s="44">
        <v>6.99</v>
      </c>
      <c r="T6979" s="44">
        <v>0</v>
      </c>
      <c r="U6979" s="44">
        <v>7.09</v>
      </c>
      <c r="V6979" s="49" t="s">
        <v>24495</v>
      </c>
      <c r="W6979" s="42" t="s">
        <v>34</v>
      </c>
      <c r="X6979" s="43">
        <v>122329776387</v>
      </c>
      <c r="Y6979" s="43">
        <v>45365539538</v>
      </c>
      <c r="Z6979" s="43" t="s">
        <v>7980</v>
      </c>
      <c r="AA6979" s="37" t="str">
        <f>VLOOKUP(J6979, sku!B:C, 2, FALSE)</f>
        <v>Par De Trava Do Quebra Vento Preto (23Cm)</v>
      </c>
      <c r="AB6979" s="37" t="str">
        <f>VLOOKUP(J6979, sku!B:BM, 64, FALSE)</f>
        <v>Revenda</v>
      </c>
      <c r="AC6979" s="37" t="str">
        <f>LEFT(pedidos[[#This Row],[SKU]],3)</f>
        <v>Q-9</v>
      </c>
      <c r="AD6979" s="37" t="str" cm="1">
        <f t="array" aca="1" ref="AD6979" ca="1">IFERROR(
  INDEX(
    montadora[Montadora],
    MATCH(TRUE,LEFT(J7357,NÚCARACT(montadora[SKU Parcial]))=montadora[SKU Parcial],0)
  ),
  ""
)</f>
        <v/>
      </c>
    </row>
    <row r="6980" spans="1:30" x14ac:dyDescent="0.25">
      <c r="A6980" s="42" t="s">
        <v>25348</v>
      </c>
      <c r="B6980" s="42" t="s">
        <v>25349</v>
      </c>
      <c r="C6980" s="42" t="s">
        <v>25350</v>
      </c>
      <c r="D6980" s="42" t="s">
        <v>45</v>
      </c>
      <c r="E6980" s="42" t="s">
        <v>2723</v>
      </c>
      <c r="F6980" s="42" t="s">
        <v>2451</v>
      </c>
      <c r="G6980" s="42" t="s">
        <v>11227</v>
      </c>
      <c r="H6980" s="7" t="s">
        <v>30</v>
      </c>
      <c r="I6980" s="42" t="s">
        <v>36</v>
      </c>
      <c r="J6980" s="42" t="s">
        <v>290</v>
      </c>
      <c r="K6980" s="8" t="s">
        <v>25101</v>
      </c>
      <c r="L6980" s="7" t="s">
        <v>11229</v>
      </c>
      <c r="M6980" s="44">
        <v>36.799999999999997</v>
      </c>
      <c r="N6980" s="7">
        <v>1</v>
      </c>
      <c r="O6980" s="44">
        <v>36.799999999999997</v>
      </c>
      <c r="P6980" s="44">
        <v>15.8</v>
      </c>
      <c r="Q6980" s="44">
        <v>2.99</v>
      </c>
      <c r="R6980" s="44">
        <v>10.92</v>
      </c>
      <c r="S6980" s="44">
        <v>0</v>
      </c>
      <c r="T6980" s="44">
        <v>0</v>
      </c>
      <c r="U6980" s="44">
        <v>7.09</v>
      </c>
      <c r="V6980" s="49" t="s">
        <v>24495</v>
      </c>
      <c r="W6980" s="42" t="s">
        <v>34</v>
      </c>
      <c r="X6980" s="43">
        <v>122755286705</v>
      </c>
      <c r="Y6980" s="43">
        <v>45385863422</v>
      </c>
      <c r="Z6980" s="43" t="s">
        <v>7980</v>
      </c>
      <c r="AA6980" s="37" t="str">
        <f>VLOOKUP(J6980, sku!B:C, 2, FALSE)</f>
        <v>Par De Trava Do Quebra Vento Preto (23Cm)</v>
      </c>
      <c r="AB6980" s="37" t="str">
        <f>VLOOKUP(J6980, sku!B:BM, 64, FALSE)</f>
        <v>Revenda</v>
      </c>
      <c r="AC6980" s="37" t="str">
        <f>LEFT(pedidos[[#This Row],[SKU]],3)</f>
        <v>Q-9</v>
      </c>
      <c r="AD6980" s="37" t="str" cm="1">
        <f t="array" aca="1" ref="AD6980" ca="1">IFERROR(
  INDEX(
    montadora[Montadora],
    MATCH(TRUE,LEFT(J7358,NÚCARACT(montadora[SKU Parcial]))=montadora[SKU Parcial],0)
  ),
  ""
)</f>
        <v/>
      </c>
    </row>
    <row r="6981" spans="1:30" x14ac:dyDescent="0.25">
      <c r="A6981" s="42" t="s">
        <v>26019</v>
      </c>
      <c r="B6981" s="42" t="s">
        <v>26020</v>
      </c>
      <c r="C6981" s="42" t="s">
        <v>24584</v>
      </c>
      <c r="D6981" s="42" t="s">
        <v>27</v>
      </c>
      <c r="E6981" s="42" t="s">
        <v>2723</v>
      </c>
      <c r="F6981" s="42" t="s">
        <v>2451</v>
      </c>
      <c r="G6981" s="42" t="s">
        <v>11227</v>
      </c>
      <c r="H6981" s="7" t="s">
        <v>30</v>
      </c>
      <c r="I6981" s="42" t="s">
        <v>36</v>
      </c>
      <c r="J6981" s="42" t="s">
        <v>290</v>
      </c>
      <c r="K6981" s="8" t="s">
        <v>25098</v>
      </c>
      <c r="L6981" s="7" t="s">
        <v>11229</v>
      </c>
      <c r="M6981" s="44">
        <v>36.799999999999997</v>
      </c>
      <c r="N6981" s="7">
        <v>1</v>
      </c>
      <c r="O6981" s="44">
        <v>36.799999999999997</v>
      </c>
      <c r="P6981" s="44">
        <v>15.8</v>
      </c>
      <c r="Q6981" s="44">
        <v>2.99</v>
      </c>
      <c r="R6981" s="44">
        <v>10.92</v>
      </c>
      <c r="S6981" s="44">
        <v>0</v>
      </c>
      <c r="T6981" s="44">
        <v>0</v>
      </c>
      <c r="U6981" s="44">
        <v>7.09</v>
      </c>
      <c r="V6981" s="49" t="s">
        <v>24495</v>
      </c>
      <c r="W6981" s="42" t="s">
        <v>34</v>
      </c>
      <c r="X6981" s="43">
        <v>123663748236</v>
      </c>
      <c r="Y6981" s="43">
        <v>45401623401</v>
      </c>
      <c r="Z6981" s="43" t="s">
        <v>7980</v>
      </c>
      <c r="AA6981" s="37" t="str">
        <f>VLOOKUP(J6981, sku!B:C, 2, FALSE)</f>
        <v>Par De Trava Do Quebra Vento Preto (23Cm)</v>
      </c>
      <c r="AB6981" s="37" t="str">
        <f>VLOOKUP(J6981, sku!B:BM, 64, FALSE)</f>
        <v>Revenda</v>
      </c>
      <c r="AC6981" s="37" t="str">
        <f>LEFT(pedidos[[#This Row],[SKU]],3)</f>
        <v>Q-9</v>
      </c>
      <c r="AD6981" s="37" t="str" cm="1">
        <f t="array" aca="1" ref="AD6981" ca="1">IFERROR(
  INDEX(
    montadora[Montadora],
    MATCH(TRUE,LEFT(J7359,NÚCARACT(montadora[SKU Parcial]))=montadora[SKU Parcial],0)
  ),
  ""
)</f>
        <v/>
      </c>
    </row>
    <row r="6982" spans="1:30" x14ac:dyDescent="0.25">
      <c r="A6982" s="42" t="s">
        <v>23950</v>
      </c>
      <c r="B6982" s="42" t="s">
        <v>23951</v>
      </c>
      <c r="C6982" s="42" t="s">
        <v>342</v>
      </c>
      <c r="D6982" s="42" t="s">
        <v>191</v>
      </c>
      <c r="E6982" s="42" t="s">
        <v>1883</v>
      </c>
      <c r="F6982" s="42" t="s">
        <v>1884</v>
      </c>
      <c r="G6982" s="42" t="s">
        <v>11227</v>
      </c>
      <c r="H6982" s="7" t="s">
        <v>47</v>
      </c>
      <c r="I6982" s="42" t="s">
        <v>36</v>
      </c>
      <c r="J6982" s="42" t="s">
        <v>1885</v>
      </c>
      <c r="K6982" s="8" t="s">
        <v>25600</v>
      </c>
      <c r="L6982" s="7" t="s">
        <v>11229</v>
      </c>
      <c r="M6982" s="44">
        <v>25.8</v>
      </c>
      <c r="N6982" s="7">
        <v>1</v>
      </c>
      <c r="O6982" s="44">
        <v>25.8</v>
      </c>
      <c r="P6982" s="44">
        <v>8.1</v>
      </c>
      <c r="Q6982" s="44">
        <v>2.09</v>
      </c>
      <c r="R6982" s="44">
        <v>10.64</v>
      </c>
      <c r="S6982" s="44">
        <v>0</v>
      </c>
      <c r="T6982" s="44">
        <v>0</v>
      </c>
      <c r="U6982" s="44">
        <v>4.97</v>
      </c>
      <c r="V6982" s="49" t="s">
        <v>24929</v>
      </c>
      <c r="W6982" s="42" t="s">
        <v>34</v>
      </c>
      <c r="X6982" s="43">
        <v>121917093874</v>
      </c>
      <c r="Y6982" s="43">
        <v>45324294872</v>
      </c>
      <c r="Z6982" s="43" t="s">
        <v>7980</v>
      </c>
      <c r="AA6982" s="37" t="str">
        <f>VLOOKUP(J6982, sku!B:C, 2, FALSE)</f>
        <v>Maçarico 915</v>
      </c>
      <c r="AB6982" s="37" t="str">
        <f>VLOOKUP(J6982, sku!B:BM, 64, FALSE)</f>
        <v>Importação</v>
      </c>
      <c r="AC6982" s="37" t="str">
        <f>LEFT(pedidos[[#This Row],[SKU]],3)</f>
        <v>1MA</v>
      </c>
      <c r="AD6982" s="37" t="str" cm="1">
        <f t="array" aca="1" ref="AD6982" ca="1">IFERROR(
  INDEX(
    montadora[Montadora],
    MATCH(TRUE,LEFT(J7360,NÚCARACT(montadora[SKU Parcial]))=montadora[SKU Parcial],0)
  ),
  ""
)</f>
        <v/>
      </c>
    </row>
    <row r="6983" spans="1:30" x14ac:dyDescent="0.25">
      <c r="A6983" s="42" t="s">
        <v>23952</v>
      </c>
      <c r="B6983" s="42" t="s">
        <v>36</v>
      </c>
      <c r="C6983" s="42" t="s">
        <v>23057</v>
      </c>
      <c r="D6983" s="42" t="s">
        <v>27</v>
      </c>
      <c r="E6983" s="42" t="s">
        <v>1883</v>
      </c>
      <c r="F6983" s="42" t="s">
        <v>1884</v>
      </c>
      <c r="G6983" s="42" t="s">
        <v>11227</v>
      </c>
      <c r="H6983" s="7" t="s">
        <v>47</v>
      </c>
      <c r="I6983" s="42" t="s">
        <v>36</v>
      </c>
      <c r="J6983" s="42" t="s">
        <v>1885</v>
      </c>
      <c r="K6983" s="8" t="s">
        <v>25559</v>
      </c>
      <c r="L6983" s="7" t="s">
        <v>11229</v>
      </c>
      <c r="M6983" s="44">
        <v>25.8</v>
      </c>
      <c r="N6983" s="7">
        <v>1</v>
      </c>
      <c r="O6983" s="44">
        <v>34.79</v>
      </c>
      <c r="P6983" s="44">
        <v>8.1</v>
      </c>
      <c r="Q6983" s="44">
        <v>2.09</v>
      </c>
      <c r="R6983" s="44">
        <v>10.64</v>
      </c>
      <c r="S6983" s="44">
        <v>8.99</v>
      </c>
      <c r="T6983" s="44">
        <v>0</v>
      </c>
      <c r="U6983" s="44">
        <v>4.97</v>
      </c>
      <c r="V6983" s="49" t="s">
        <v>24929</v>
      </c>
      <c r="W6983" s="42" t="s">
        <v>34</v>
      </c>
      <c r="X6983" s="43">
        <v>122457753788</v>
      </c>
      <c r="Y6983" s="43">
        <v>45347453093</v>
      </c>
      <c r="Z6983" s="43" t="s">
        <v>7980</v>
      </c>
      <c r="AA6983" s="37" t="str">
        <f>VLOOKUP(J6983, sku!B:C, 2, FALSE)</f>
        <v>Maçarico 915</v>
      </c>
      <c r="AB6983" s="37" t="str">
        <f>VLOOKUP(J6983, sku!B:BM, 64, FALSE)</f>
        <v>Importação</v>
      </c>
      <c r="AC6983" s="37" t="str">
        <f>LEFT(pedidos[[#This Row],[SKU]],3)</f>
        <v>1MA</v>
      </c>
      <c r="AD6983" s="37" t="str" cm="1">
        <f t="array" aca="1" ref="AD6983" ca="1">IFERROR(
  INDEX(
    montadora[Montadora],
    MATCH(TRUE,LEFT(J7361,NÚCARACT(montadora[SKU Parcial]))=montadora[SKU Parcial],0)
  ),
  ""
)</f>
        <v/>
      </c>
    </row>
    <row r="6984" spans="1:30" x14ac:dyDescent="0.25">
      <c r="A6984" s="42" t="s">
        <v>25351</v>
      </c>
      <c r="B6984" s="42" t="s">
        <v>25352</v>
      </c>
      <c r="C6984" s="42" t="s">
        <v>829</v>
      </c>
      <c r="D6984" s="42" t="s">
        <v>27</v>
      </c>
      <c r="E6984" s="42" t="s">
        <v>1883</v>
      </c>
      <c r="F6984" s="42" t="s">
        <v>1884</v>
      </c>
      <c r="G6984" s="42" t="s">
        <v>11227</v>
      </c>
      <c r="H6984" s="7" t="s">
        <v>47</v>
      </c>
      <c r="I6984" s="42" t="s">
        <v>36</v>
      </c>
      <c r="J6984" s="42" t="s">
        <v>1885</v>
      </c>
      <c r="K6984" s="8" t="s">
        <v>25101</v>
      </c>
      <c r="L6984" s="7" t="s">
        <v>11229</v>
      </c>
      <c r="M6984" s="44">
        <v>25.8</v>
      </c>
      <c r="N6984" s="7">
        <v>1</v>
      </c>
      <c r="O6984" s="44">
        <v>25.8</v>
      </c>
      <c r="P6984" s="44">
        <v>8.1</v>
      </c>
      <c r="Q6984" s="44">
        <v>2.09</v>
      </c>
      <c r="R6984" s="44">
        <v>10.64</v>
      </c>
      <c r="S6984" s="44">
        <v>0</v>
      </c>
      <c r="T6984" s="44">
        <v>0</v>
      </c>
      <c r="U6984" s="44">
        <v>4.97</v>
      </c>
      <c r="V6984" s="49" t="s">
        <v>24929</v>
      </c>
      <c r="W6984" s="42" t="s">
        <v>34</v>
      </c>
      <c r="X6984" s="43">
        <v>123252576102</v>
      </c>
      <c r="Y6984" s="43">
        <v>45384305841</v>
      </c>
      <c r="Z6984" s="43" t="s">
        <v>7980</v>
      </c>
      <c r="AA6984" s="37" t="str">
        <f>VLOOKUP(J6984, sku!B:C, 2, FALSE)</f>
        <v>Maçarico 915</v>
      </c>
      <c r="AB6984" s="37" t="str">
        <f>VLOOKUP(J6984, sku!B:BM, 64, FALSE)</f>
        <v>Importação</v>
      </c>
      <c r="AC6984" s="37" t="str">
        <f>LEFT(pedidos[[#This Row],[SKU]],3)</f>
        <v>1MA</v>
      </c>
      <c r="AD6984" s="37" t="str" cm="1">
        <f t="array" aca="1" ref="AD6984" ca="1">IFERROR(
  INDEX(
    montadora[Montadora],
    MATCH(TRUE,LEFT(J7362,NÚCARACT(montadora[SKU Parcial]))=montadora[SKU Parcial],0)
  ),
  ""
)</f>
        <v/>
      </c>
    </row>
    <row r="6985" spans="1:30" x14ac:dyDescent="0.25">
      <c r="A6985" s="42" t="s">
        <v>26021</v>
      </c>
      <c r="B6985" s="42" t="s">
        <v>26022</v>
      </c>
      <c r="C6985" s="42" t="s">
        <v>26023</v>
      </c>
      <c r="D6985" s="42" t="s">
        <v>27</v>
      </c>
      <c r="E6985" s="42" t="s">
        <v>1883</v>
      </c>
      <c r="F6985" s="42" t="s">
        <v>1884</v>
      </c>
      <c r="G6985" s="42" t="s">
        <v>11227</v>
      </c>
      <c r="H6985" s="7" t="s">
        <v>47</v>
      </c>
      <c r="I6985" s="42" t="s">
        <v>36</v>
      </c>
      <c r="J6985" s="42" t="s">
        <v>1885</v>
      </c>
      <c r="K6985" s="8" t="s">
        <v>25555</v>
      </c>
      <c r="L6985" s="7" t="s">
        <v>11229</v>
      </c>
      <c r="M6985" s="44">
        <v>25.8</v>
      </c>
      <c r="N6985" s="7">
        <v>1</v>
      </c>
      <c r="O6985" s="44">
        <v>25.8</v>
      </c>
      <c r="P6985" s="44">
        <v>8.1</v>
      </c>
      <c r="Q6985" s="44">
        <v>2.09</v>
      </c>
      <c r="R6985" s="44">
        <v>10.64</v>
      </c>
      <c r="S6985" s="44">
        <v>0</v>
      </c>
      <c r="T6985" s="44">
        <v>0</v>
      </c>
      <c r="U6985" s="44">
        <v>4.97</v>
      </c>
      <c r="V6985" s="49" t="s">
        <v>24929</v>
      </c>
      <c r="W6985" s="42" t="s">
        <v>34</v>
      </c>
      <c r="X6985" s="43">
        <v>123855520797</v>
      </c>
      <c r="Y6985" s="43">
        <v>45435150808</v>
      </c>
      <c r="Z6985" s="43" t="s">
        <v>7980</v>
      </c>
      <c r="AA6985" s="37" t="str">
        <f>VLOOKUP(J6985, sku!B:C, 2, FALSE)</f>
        <v>Maçarico 915</v>
      </c>
      <c r="AB6985" s="37" t="str">
        <f>VLOOKUP(J6985, sku!B:BM, 64, FALSE)</f>
        <v>Importação</v>
      </c>
      <c r="AC6985" s="37" t="str">
        <f>LEFT(pedidos[[#This Row],[SKU]],3)</f>
        <v>1MA</v>
      </c>
      <c r="AD6985" s="37" t="str" cm="1">
        <f t="array" aca="1" ref="AD6985" ca="1">IFERROR(
  INDEX(
    montadora[Montadora],
    MATCH(TRUE,LEFT(J7363,NÚCARACT(montadora[SKU Parcial]))=montadora[SKU Parcial],0)
  ),
  ""
)</f>
        <v/>
      </c>
    </row>
    <row r="6986" spans="1:30" x14ac:dyDescent="0.25">
      <c r="A6986" s="42" t="s">
        <v>22903</v>
      </c>
      <c r="B6986" s="42" t="s">
        <v>22904</v>
      </c>
      <c r="C6986" s="42" t="s">
        <v>22905</v>
      </c>
      <c r="D6986" s="42" t="s">
        <v>27</v>
      </c>
      <c r="E6986" s="42" t="s">
        <v>1883</v>
      </c>
      <c r="F6986" s="42" t="s">
        <v>1884</v>
      </c>
      <c r="G6986" s="42" t="s">
        <v>11227</v>
      </c>
      <c r="H6986" s="7" t="s">
        <v>47</v>
      </c>
      <c r="I6986" s="42" t="s">
        <v>36</v>
      </c>
      <c r="J6986" s="42" t="s">
        <v>1885</v>
      </c>
      <c r="K6986" s="8" t="s">
        <v>25601</v>
      </c>
      <c r="L6986" s="7" t="s">
        <v>11229</v>
      </c>
      <c r="M6986" s="44">
        <v>25.8</v>
      </c>
      <c r="N6986" s="7">
        <v>3</v>
      </c>
      <c r="O6986" s="44">
        <v>110.39</v>
      </c>
      <c r="P6986" s="44">
        <v>24.3</v>
      </c>
      <c r="Q6986" s="44">
        <v>6.28</v>
      </c>
      <c r="R6986" s="44">
        <v>31.92</v>
      </c>
      <c r="S6986" s="44">
        <v>32.99</v>
      </c>
      <c r="T6986" s="44">
        <v>0</v>
      </c>
      <c r="U6986" s="44">
        <v>14.9</v>
      </c>
      <c r="V6986" s="49" t="s">
        <v>24496</v>
      </c>
      <c r="W6986" s="42" t="s">
        <v>34</v>
      </c>
      <c r="X6986" s="43">
        <v>121354215774</v>
      </c>
      <c r="Y6986" s="43">
        <v>45299875404</v>
      </c>
      <c r="Z6986" s="43" t="s">
        <v>7980</v>
      </c>
      <c r="AA6986" s="37" t="str">
        <f>VLOOKUP(J6986, sku!B:C, 2, FALSE)</f>
        <v>Maçarico 915</v>
      </c>
      <c r="AB6986" s="37" t="str">
        <f>VLOOKUP(J6986, sku!B:BM, 64, FALSE)</f>
        <v>Importação</v>
      </c>
      <c r="AC6986" s="37" t="str">
        <f>LEFT(pedidos[[#This Row],[SKU]],3)</f>
        <v>1MA</v>
      </c>
      <c r="AD6986" s="37" t="str" cm="1">
        <f t="array" aca="1" ref="AD6986" ca="1">IFERROR(
  INDEX(
    montadora[Montadora],
    MATCH(TRUE,LEFT(J7364,NÚCARACT(montadora[SKU Parcial]))=montadora[SKU Parcial],0)
  ),
  ""
)</f>
        <v/>
      </c>
    </row>
    <row r="6987" spans="1:30" x14ac:dyDescent="0.25">
      <c r="A6987" s="42" t="s">
        <v>22906</v>
      </c>
      <c r="B6987" s="42" t="s">
        <v>36</v>
      </c>
      <c r="C6987" s="42" t="s">
        <v>520</v>
      </c>
      <c r="D6987" s="42" t="s">
        <v>27</v>
      </c>
      <c r="E6987" s="42" t="s">
        <v>506</v>
      </c>
      <c r="F6987" s="42" t="s">
        <v>507</v>
      </c>
      <c r="G6987" s="42" t="s">
        <v>11227</v>
      </c>
      <c r="H6987" s="7" t="s">
        <v>30</v>
      </c>
      <c r="I6987" s="42" t="s">
        <v>31</v>
      </c>
      <c r="J6987" s="42" t="s">
        <v>473</v>
      </c>
      <c r="K6987" s="8" t="s">
        <v>25619</v>
      </c>
      <c r="L6987" s="7" t="s">
        <v>11229</v>
      </c>
      <c r="M6987" s="44">
        <v>158.80000000000001</v>
      </c>
      <c r="N6987" s="7">
        <v>1</v>
      </c>
      <c r="O6987" s="44">
        <v>158.80000000000001</v>
      </c>
      <c r="P6987" s="44">
        <v>73.05</v>
      </c>
      <c r="Q6987" s="44">
        <v>12.89</v>
      </c>
      <c r="R6987" s="44">
        <v>18.260000000000002</v>
      </c>
      <c r="S6987" s="44">
        <v>0</v>
      </c>
      <c r="T6987" s="44">
        <v>24.25</v>
      </c>
      <c r="U6987" s="44">
        <v>30.35</v>
      </c>
      <c r="V6987" s="49" t="s">
        <v>24498</v>
      </c>
      <c r="W6987" s="42" t="s">
        <v>34</v>
      </c>
      <c r="X6987" s="43">
        <v>120802052598</v>
      </c>
      <c r="Y6987" s="43">
        <v>45273868122</v>
      </c>
      <c r="Z6987" s="43" t="s">
        <v>7980</v>
      </c>
      <c r="AA6987" s="37" t="str">
        <f>VLOOKUP(J6987, sku!B:C, 2, FALSE)</f>
        <v>1 Fogareiro 1 Boca + 1 Maçarico 915 + 2 Refis Guepardo</v>
      </c>
      <c r="AB6987" s="37" t="str">
        <f>VLOOKUP(J6987, sku!B:BM, 64, FALSE)</f>
        <v>Importação</v>
      </c>
      <c r="AC6987" s="37" t="str">
        <f>LEFT(pedidos[[#This Row],[SKU]],3)</f>
        <v>1FO</v>
      </c>
      <c r="AD6987" s="37" t="str" cm="1">
        <f t="array" aca="1" ref="AD6987" ca="1">IFERROR(
  INDEX(
    montadora[Montadora],
    MATCH(TRUE,LEFT(J7365,NÚCARACT(montadora[SKU Parcial]))=montadora[SKU Parcial],0)
  ),
  ""
)</f>
        <v/>
      </c>
    </row>
    <row r="6988" spans="1:30" x14ac:dyDescent="0.25">
      <c r="A6988" s="42" t="s">
        <v>22907</v>
      </c>
      <c r="B6988" s="42" t="s">
        <v>36</v>
      </c>
      <c r="C6988" s="42" t="s">
        <v>22908</v>
      </c>
      <c r="D6988" s="42" t="s">
        <v>97</v>
      </c>
      <c r="E6988" s="42" t="s">
        <v>506</v>
      </c>
      <c r="F6988" s="42" t="s">
        <v>507</v>
      </c>
      <c r="G6988" s="42" t="s">
        <v>11227</v>
      </c>
      <c r="H6988" s="7" t="s">
        <v>30</v>
      </c>
      <c r="I6988" s="42" t="s">
        <v>31</v>
      </c>
      <c r="J6988" s="42" t="s">
        <v>473</v>
      </c>
      <c r="K6988" s="8" t="s">
        <v>25557</v>
      </c>
      <c r="L6988" s="7" t="s">
        <v>11229</v>
      </c>
      <c r="M6988" s="44">
        <v>158.80000000000001</v>
      </c>
      <c r="N6988" s="7">
        <v>1</v>
      </c>
      <c r="O6988" s="44">
        <v>158.80000000000001</v>
      </c>
      <c r="P6988" s="44">
        <v>73.05</v>
      </c>
      <c r="Q6988" s="44">
        <v>12.89</v>
      </c>
      <c r="R6988" s="44">
        <v>18.260000000000002</v>
      </c>
      <c r="S6988" s="44">
        <v>0</v>
      </c>
      <c r="T6988" s="44">
        <v>24.25</v>
      </c>
      <c r="U6988" s="44">
        <v>30.35</v>
      </c>
      <c r="V6988" s="49" t="s">
        <v>24498</v>
      </c>
      <c r="W6988" s="42" t="s">
        <v>34</v>
      </c>
      <c r="X6988" s="43">
        <v>120389734303</v>
      </c>
      <c r="Y6988" s="43">
        <v>45278348240</v>
      </c>
      <c r="Z6988" s="43" t="s">
        <v>7980</v>
      </c>
      <c r="AA6988" s="37" t="str">
        <f>VLOOKUP(J6988, sku!B:C, 2, FALSE)</f>
        <v>1 Fogareiro 1 Boca + 1 Maçarico 915 + 2 Refis Guepardo</v>
      </c>
      <c r="AB6988" s="37" t="str">
        <f>VLOOKUP(J6988, sku!B:BM, 64, FALSE)</f>
        <v>Importação</v>
      </c>
      <c r="AC6988" s="37" t="str">
        <f>LEFT(pedidos[[#This Row],[SKU]],3)</f>
        <v>1FO</v>
      </c>
      <c r="AD6988" s="37" t="str" cm="1">
        <f t="array" aca="1" ref="AD6988" ca="1">IFERROR(
  INDEX(
    montadora[Montadora],
    MATCH(TRUE,LEFT(J7366,NÚCARACT(montadora[SKU Parcial]))=montadora[SKU Parcial],0)
  ),
  ""
)</f>
        <v/>
      </c>
    </row>
    <row r="6989" spans="1:30" x14ac:dyDescent="0.25">
      <c r="A6989" s="42" t="s">
        <v>22909</v>
      </c>
      <c r="B6989" s="42" t="s">
        <v>22910</v>
      </c>
      <c r="C6989" s="42" t="s">
        <v>6867</v>
      </c>
      <c r="D6989" s="42" t="s">
        <v>138</v>
      </c>
      <c r="E6989" s="42" t="s">
        <v>506</v>
      </c>
      <c r="F6989" s="42" t="s">
        <v>507</v>
      </c>
      <c r="G6989" s="42" t="s">
        <v>11227</v>
      </c>
      <c r="H6989" s="7" t="s">
        <v>30</v>
      </c>
      <c r="I6989" s="42" t="s">
        <v>31</v>
      </c>
      <c r="J6989" s="42" t="s">
        <v>473</v>
      </c>
      <c r="K6989" s="8" t="s">
        <v>25574</v>
      </c>
      <c r="L6989" s="7" t="s">
        <v>11229</v>
      </c>
      <c r="M6989" s="44">
        <v>158.80000000000001</v>
      </c>
      <c r="N6989" s="7">
        <v>1</v>
      </c>
      <c r="O6989" s="44">
        <v>158.80000000000001</v>
      </c>
      <c r="P6989" s="44">
        <v>73.05</v>
      </c>
      <c r="Q6989" s="44">
        <v>12.89</v>
      </c>
      <c r="R6989" s="44">
        <v>18.260000000000002</v>
      </c>
      <c r="S6989" s="44">
        <v>0</v>
      </c>
      <c r="T6989" s="44">
        <v>24.25</v>
      </c>
      <c r="U6989" s="44">
        <v>30.35</v>
      </c>
      <c r="V6989" s="49" t="s">
        <v>24498</v>
      </c>
      <c r="W6989" s="42" t="s">
        <v>89</v>
      </c>
      <c r="X6989" s="43">
        <v>121145568458</v>
      </c>
      <c r="Y6989" s="43">
        <v>45289971523</v>
      </c>
      <c r="Z6989" s="43" t="s">
        <v>7980</v>
      </c>
      <c r="AA6989" s="37" t="str">
        <f>VLOOKUP(J6989, sku!B:C, 2, FALSE)</f>
        <v>1 Fogareiro 1 Boca + 1 Maçarico 915 + 2 Refis Guepardo</v>
      </c>
      <c r="AB6989" s="37" t="str">
        <f>VLOOKUP(J6989, sku!B:BM, 64, FALSE)</f>
        <v>Importação</v>
      </c>
      <c r="AC6989" s="37" t="str">
        <f>LEFT(pedidos[[#This Row],[SKU]],3)</f>
        <v>1FO</v>
      </c>
      <c r="AD6989" s="37" t="str" cm="1">
        <f t="array" aca="1" ref="AD6989" ca="1">IFERROR(
  INDEX(
    montadora[Montadora],
    MATCH(TRUE,LEFT(J7367,NÚCARACT(montadora[SKU Parcial]))=montadora[SKU Parcial],0)
  ),
  ""
)</f>
        <v/>
      </c>
    </row>
    <row r="6990" spans="1:30" x14ac:dyDescent="0.25">
      <c r="A6990" s="42" t="s">
        <v>22911</v>
      </c>
      <c r="B6990" s="42" t="s">
        <v>36</v>
      </c>
      <c r="C6990" s="42" t="s">
        <v>22912</v>
      </c>
      <c r="D6990" s="42" t="s">
        <v>358</v>
      </c>
      <c r="E6990" s="42" t="s">
        <v>506</v>
      </c>
      <c r="F6990" s="42" t="s">
        <v>507</v>
      </c>
      <c r="G6990" s="42" t="s">
        <v>11227</v>
      </c>
      <c r="H6990" s="7" t="s">
        <v>30</v>
      </c>
      <c r="I6990" s="42" t="s">
        <v>31</v>
      </c>
      <c r="J6990" s="42" t="s">
        <v>473</v>
      </c>
      <c r="K6990" s="8" t="s">
        <v>25575</v>
      </c>
      <c r="L6990" s="7" t="s">
        <v>11229</v>
      </c>
      <c r="M6990" s="44">
        <v>158.80000000000001</v>
      </c>
      <c r="N6990" s="7">
        <v>1</v>
      </c>
      <c r="O6990" s="44">
        <v>158.80000000000001</v>
      </c>
      <c r="P6990" s="44">
        <v>73.05</v>
      </c>
      <c r="Q6990" s="44">
        <v>12.89</v>
      </c>
      <c r="R6990" s="44">
        <v>18.260000000000002</v>
      </c>
      <c r="S6990" s="44">
        <v>0</v>
      </c>
      <c r="T6990" s="44">
        <v>24.25</v>
      </c>
      <c r="U6990" s="44">
        <v>30.35</v>
      </c>
      <c r="V6990" s="49" t="s">
        <v>24498</v>
      </c>
      <c r="W6990" s="42" t="s">
        <v>34</v>
      </c>
      <c r="X6990" s="43">
        <v>121270196880</v>
      </c>
      <c r="Y6990" s="43">
        <v>45296291186</v>
      </c>
      <c r="Z6990" s="43" t="s">
        <v>7980</v>
      </c>
      <c r="AA6990" s="37" t="str">
        <f>VLOOKUP(J6990, sku!B:C, 2, FALSE)</f>
        <v>1 Fogareiro 1 Boca + 1 Maçarico 915 + 2 Refis Guepardo</v>
      </c>
      <c r="AB6990" s="37" t="str">
        <f>VLOOKUP(J6990, sku!B:BM, 64, FALSE)</f>
        <v>Importação</v>
      </c>
      <c r="AC6990" s="37" t="str">
        <f>LEFT(pedidos[[#This Row],[SKU]],3)</f>
        <v>1FO</v>
      </c>
      <c r="AD6990" s="37" t="str" cm="1">
        <f t="array" aca="1" ref="AD6990" ca="1">IFERROR(
  INDEX(
    montadora[Montadora],
    MATCH(TRUE,LEFT(J7368,NÚCARACT(montadora[SKU Parcial]))=montadora[SKU Parcial],0)
  ),
  ""
)</f>
        <v/>
      </c>
    </row>
    <row r="6991" spans="1:30" x14ac:dyDescent="0.25">
      <c r="A6991" s="42" t="s">
        <v>22913</v>
      </c>
      <c r="B6991" s="42" t="s">
        <v>36</v>
      </c>
      <c r="C6991" s="42" t="s">
        <v>579</v>
      </c>
      <c r="D6991" s="42" t="s">
        <v>534</v>
      </c>
      <c r="E6991" s="42" t="s">
        <v>506</v>
      </c>
      <c r="F6991" s="42" t="s">
        <v>507</v>
      </c>
      <c r="G6991" s="42" t="s">
        <v>11227</v>
      </c>
      <c r="H6991" s="7" t="s">
        <v>30</v>
      </c>
      <c r="I6991" s="42" t="s">
        <v>31</v>
      </c>
      <c r="J6991" s="42" t="s">
        <v>473</v>
      </c>
      <c r="K6991" s="8" t="s">
        <v>25575</v>
      </c>
      <c r="L6991" s="7" t="s">
        <v>11229</v>
      </c>
      <c r="M6991" s="44">
        <v>158.80000000000001</v>
      </c>
      <c r="N6991" s="7">
        <v>1</v>
      </c>
      <c r="O6991" s="44">
        <v>158.80000000000001</v>
      </c>
      <c r="P6991" s="44">
        <v>73.05</v>
      </c>
      <c r="Q6991" s="44">
        <v>12.89</v>
      </c>
      <c r="R6991" s="44">
        <v>18.260000000000002</v>
      </c>
      <c r="S6991" s="44">
        <v>0</v>
      </c>
      <c r="T6991" s="44">
        <v>24.25</v>
      </c>
      <c r="U6991" s="44">
        <v>30.35</v>
      </c>
      <c r="V6991" s="49" t="s">
        <v>24498</v>
      </c>
      <c r="W6991" s="42" t="s">
        <v>34</v>
      </c>
      <c r="X6991" s="43">
        <v>120775618373</v>
      </c>
      <c r="Y6991" s="43">
        <v>45297111507</v>
      </c>
      <c r="Z6991" s="43" t="s">
        <v>7980</v>
      </c>
      <c r="AA6991" s="37" t="str">
        <f>VLOOKUP(J6991, sku!B:C, 2, FALSE)</f>
        <v>1 Fogareiro 1 Boca + 1 Maçarico 915 + 2 Refis Guepardo</v>
      </c>
      <c r="AB6991" s="37" t="str">
        <f>VLOOKUP(J6991, sku!B:BM, 64, FALSE)</f>
        <v>Importação</v>
      </c>
      <c r="AC6991" s="37" t="str">
        <f>LEFT(pedidos[[#This Row],[SKU]],3)</f>
        <v>1FO</v>
      </c>
      <c r="AD6991" s="37" t="str" cm="1">
        <f t="array" aca="1" ref="AD6991" ca="1">IFERROR(
  INDEX(
    montadora[Montadora],
    MATCH(TRUE,LEFT(J7369,NÚCARACT(montadora[SKU Parcial]))=montadora[SKU Parcial],0)
  ),
  ""
)</f>
        <v/>
      </c>
    </row>
    <row r="6992" spans="1:30" x14ac:dyDescent="0.25">
      <c r="A6992" s="42" t="s">
        <v>22914</v>
      </c>
      <c r="B6992" s="42" t="s">
        <v>36</v>
      </c>
      <c r="C6992" s="42" t="s">
        <v>22915</v>
      </c>
      <c r="D6992" s="42" t="s">
        <v>191</v>
      </c>
      <c r="E6992" s="42" t="s">
        <v>506</v>
      </c>
      <c r="F6992" s="42" t="s">
        <v>507</v>
      </c>
      <c r="G6992" s="42" t="s">
        <v>11227</v>
      </c>
      <c r="H6992" s="7" t="s">
        <v>30</v>
      </c>
      <c r="I6992" s="42" t="s">
        <v>36</v>
      </c>
      <c r="J6992" s="42" t="s">
        <v>473</v>
      </c>
      <c r="K6992" s="8" t="s">
        <v>25575</v>
      </c>
      <c r="L6992" s="7" t="s">
        <v>11229</v>
      </c>
      <c r="M6992" s="44">
        <v>158.80000000000001</v>
      </c>
      <c r="N6992" s="7">
        <v>1</v>
      </c>
      <c r="O6992" s="44">
        <v>158.80000000000001</v>
      </c>
      <c r="P6992" s="44">
        <v>73.05</v>
      </c>
      <c r="Q6992" s="44">
        <v>12.89</v>
      </c>
      <c r="R6992" s="44">
        <v>18.260000000000002</v>
      </c>
      <c r="S6992" s="44">
        <v>0</v>
      </c>
      <c r="T6992" s="44">
        <v>24.25</v>
      </c>
      <c r="U6992" s="44">
        <v>30.35</v>
      </c>
      <c r="V6992" s="49" t="s">
        <v>24498</v>
      </c>
      <c r="W6992" s="42" t="s">
        <v>34</v>
      </c>
      <c r="X6992" s="43">
        <v>121297117644</v>
      </c>
      <c r="Y6992" s="43">
        <v>45297411224</v>
      </c>
      <c r="Z6992" s="43" t="s">
        <v>7980</v>
      </c>
      <c r="AA6992" s="37" t="str">
        <f>VLOOKUP(J6992, sku!B:C, 2, FALSE)</f>
        <v>1 Fogareiro 1 Boca + 1 Maçarico 915 + 2 Refis Guepardo</v>
      </c>
      <c r="AB6992" s="37" t="str">
        <f>VLOOKUP(J6992, sku!B:BM, 64, FALSE)</f>
        <v>Importação</v>
      </c>
      <c r="AC6992" s="37" t="str">
        <f>LEFT(pedidos[[#This Row],[SKU]],3)</f>
        <v>1FO</v>
      </c>
      <c r="AD6992" s="37" t="str" cm="1">
        <f t="array" aca="1" ref="AD6992" ca="1">IFERROR(
  INDEX(
    montadora[Montadora],
    MATCH(TRUE,LEFT(J7370,NÚCARACT(montadora[SKU Parcial]))=montadora[SKU Parcial],0)
  ),
  ""
)</f>
        <v/>
      </c>
    </row>
    <row r="6993" spans="1:30" x14ac:dyDescent="0.25">
      <c r="A6993" s="42" t="s">
        <v>22916</v>
      </c>
      <c r="B6993" s="42" t="s">
        <v>36</v>
      </c>
      <c r="C6993" s="42" t="s">
        <v>941</v>
      </c>
      <c r="D6993" s="42" t="s">
        <v>420</v>
      </c>
      <c r="E6993" s="42" t="s">
        <v>506</v>
      </c>
      <c r="F6993" s="42" t="s">
        <v>507</v>
      </c>
      <c r="G6993" s="42" t="s">
        <v>11227</v>
      </c>
      <c r="H6993" s="7" t="s">
        <v>30</v>
      </c>
      <c r="I6993" s="42" t="s">
        <v>36</v>
      </c>
      <c r="J6993" s="42" t="s">
        <v>473</v>
      </c>
      <c r="K6993" s="8" t="s">
        <v>25601</v>
      </c>
      <c r="L6993" s="7" t="s">
        <v>11229</v>
      </c>
      <c r="M6993" s="44">
        <v>158.80000000000001</v>
      </c>
      <c r="N6993" s="7">
        <v>1</v>
      </c>
      <c r="O6993" s="44">
        <v>158.80000000000001</v>
      </c>
      <c r="P6993" s="44">
        <v>73.05</v>
      </c>
      <c r="Q6993" s="44">
        <v>12.89</v>
      </c>
      <c r="R6993" s="44">
        <v>18.260000000000002</v>
      </c>
      <c r="S6993" s="44">
        <v>0</v>
      </c>
      <c r="T6993" s="44">
        <v>24.25</v>
      </c>
      <c r="U6993" s="44">
        <v>30.35</v>
      </c>
      <c r="V6993" s="49" t="s">
        <v>24498</v>
      </c>
      <c r="W6993" s="42" t="s">
        <v>34</v>
      </c>
      <c r="X6993" s="43">
        <v>121335698480</v>
      </c>
      <c r="Y6993" s="43">
        <v>45298979061</v>
      </c>
      <c r="Z6993" s="43" t="s">
        <v>7980</v>
      </c>
      <c r="AA6993" s="37" t="str">
        <f>VLOOKUP(J6993, sku!B:C, 2, FALSE)</f>
        <v>1 Fogareiro 1 Boca + 1 Maçarico 915 + 2 Refis Guepardo</v>
      </c>
      <c r="AB6993" s="37" t="str">
        <f>VLOOKUP(J6993, sku!B:BM, 64, FALSE)</f>
        <v>Importação</v>
      </c>
      <c r="AC6993" s="37" t="str">
        <f>LEFT(pedidos[[#This Row],[SKU]],3)</f>
        <v>1FO</v>
      </c>
      <c r="AD6993" s="37" t="str" cm="1">
        <f t="array" aca="1" ref="AD6993" ca="1">IFERROR(
  INDEX(
    montadora[Montadora],
    MATCH(TRUE,LEFT(J7371,NÚCARACT(montadora[SKU Parcial]))=montadora[SKU Parcial],0)
  ),
  ""
)</f>
        <v/>
      </c>
    </row>
    <row r="6994" spans="1:30" x14ac:dyDescent="0.25">
      <c r="A6994" s="42" t="s">
        <v>22917</v>
      </c>
      <c r="B6994" s="42" t="s">
        <v>22918</v>
      </c>
      <c r="C6994" s="42" t="s">
        <v>706</v>
      </c>
      <c r="D6994" s="42" t="s">
        <v>191</v>
      </c>
      <c r="E6994" s="42" t="s">
        <v>506</v>
      </c>
      <c r="F6994" s="42" t="s">
        <v>507</v>
      </c>
      <c r="G6994" s="42" t="s">
        <v>11227</v>
      </c>
      <c r="H6994" s="7" t="s">
        <v>30</v>
      </c>
      <c r="I6994" s="42" t="s">
        <v>36</v>
      </c>
      <c r="J6994" s="42" t="s">
        <v>473</v>
      </c>
      <c r="K6994" s="8" t="s">
        <v>25601</v>
      </c>
      <c r="L6994" s="7" t="s">
        <v>11229</v>
      </c>
      <c r="M6994" s="44">
        <v>158.80000000000001</v>
      </c>
      <c r="N6994" s="7">
        <v>1</v>
      </c>
      <c r="O6994" s="44">
        <v>158.80000000000001</v>
      </c>
      <c r="P6994" s="44">
        <v>73.05</v>
      </c>
      <c r="Q6994" s="44">
        <v>12.89</v>
      </c>
      <c r="R6994" s="44">
        <v>18.260000000000002</v>
      </c>
      <c r="S6994" s="44">
        <v>0</v>
      </c>
      <c r="T6994" s="44">
        <v>24.25</v>
      </c>
      <c r="U6994" s="44">
        <v>30.35</v>
      </c>
      <c r="V6994" s="49" t="s">
        <v>24498</v>
      </c>
      <c r="W6994" s="42" t="s">
        <v>34</v>
      </c>
      <c r="X6994" s="43">
        <v>120843835359</v>
      </c>
      <c r="Y6994" s="43">
        <v>45300387626</v>
      </c>
      <c r="Z6994" s="43" t="s">
        <v>7980</v>
      </c>
      <c r="AA6994" s="37" t="str">
        <f>VLOOKUP(J6994, sku!B:C, 2, FALSE)</f>
        <v>1 Fogareiro 1 Boca + 1 Maçarico 915 + 2 Refis Guepardo</v>
      </c>
      <c r="AB6994" s="37" t="str">
        <f>VLOOKUP(J6994, sku!B:BM, 64, FALSE)</f>
        <v>Importação</v>
      </c>
      <c r="AC6994" s="37" t="str">
        <f>LEFT(pedidos[[#This Row],[SKU]],3)</f>
        <v>1FO</v>
      </c>
      <c r="AD6994" s="37" t="str" cm="1">
        <f t="array" aca="1" ref="AD6994" ca="1">IFERROR(
  INDEX(
    montadora[Montadora],
    MATCH(TRUE,LEFT(J7372,NÚCARACT(montadora[SKU Parcial]))=montadora[SKU Parcial],0)
  ),
  ""
)</f>
        <v/>
      </c>
    </row>
    <row r="6995" spans="1:30" x14ac:dyDescent="0.25">
      <c r="A6995" s="42" t="s">
        <v>22919</v>
      </c>
      <c r="B6995" s="42" t="s">
        <v>22920</v>
      </c>
      <c r="C6995" s="42" t="s">
        <v>22921</v>
      </c>
      <c r="D6995" s="42" t="s">
        <v>27</v>
      </c>
      <c r="E6995" s="42" t="s">
        <v>506</v>
      </c>
      <c r="F6995" s="42" t="s">
        <v>507</v>
      </c>
      <c r="G6995" s="42" t="s">
        <v>11227</v>
      </c>
      <c r="H6995" s="7" t="s">
        <v>30</v>
      </c>
      <c r="I6995" s="42" t="s">
        <v>36</v>
      </c>
      <c r="J6995" s="42" t="s">
        <v>473</v>
      </c>
      <c r="K6995" s="8" t="s">
        <v>25601</v>
      </c>
      <c r="L6995" s="7" t="s">
        <v>11229</v>
      </c>
      <c r="M6995" s="44">
        <v>158.80000000000001</v>
      </c>
      <c r="N6995" s="7">
        <v>1</v>
      </c>
      <c r="O6995" s="44">
        <v>158.80000000000001</v>
      </c>
      <c r="P6995" s="44">
        <v>73.05</v>
      </c>
      <c r="Q6995" s="44">
        <v>12.89</v>
      </c>
      <c r="R6995" s="44">
        <v>18.260000000000002</v>
      </c>
      <c r="S6995" s="44">
        <v>0</v>
      </c>
      <c r="T6995" s="44">
        <v>24.25</v>
      </c>
      <c r="U6995" s="44">
        <v>30.35</v>
      </c>
      <c r="V6995" s="49" t="s">
        <v>24498</v>
      </c>
      <c r="W6995" s="42" t="s">
        <v>34</v>
      </c>
      <c r="X6995" s="43">
        <v>121446676290</v>
      </c>
      <c r="Y6995" s="43">
        <v>45304092529</v>
      </c>
      <c r="Z6995" s="43" t="s">
        <v>7980</v>
      </c>
      <c r="AA6995" s="37" t="str">
        <f>VLOOKUP(J6995, sku!B:C, 2, FALSE)</f>
        <v>1 Fogareiro 1 Boca + 1 Maçarico 915 + 2 Refis Guepardo</v>
      </c>
      <c r="AB6995" s="37" t="str">
        <f>VLOOKUP(J6995, sku!B:BM, 64, FALSE)</f>
        <v>Importação</v>
      </c>
      <c r="AC6995" s="37" t="str">
        <f>LEFT(pedidos[[#This Row],[SKU]],3)</f>
        <v>1FO</v>
      </c>
      <c r="AD6995" s="37" t="str" cm="1">
        <f t="array" aca="1" ref="AD6995" ca="1">IFERROR(
  INDEX(
    montadora[Montadora],
    MATCH(TRUE,LEFT(J7373,NÚCARACT(montadora[SKU Parcial]))=montadora[SKU Parcial],0)
  ),
  ""
)</f>
        <v/>
      </c>
    </row>
    <row r="6996" spans="1:30" x14ac:dyDescent="0.25">
      <c r="A6996" s="42" t="s">
        <v>22922</v>
      </c>
      <c r="B6996" s="42" t="s">
        <v>36</v>
      </c>
      <c r="C6996" s="42" t="s">
        <v>342</v>
      </c>
      <c r="D6996" s="42" t="s">
        <v>188</v>
      </c>
      <c r="E6996" s="42" t="s">
        <v>506</v>
      </c>
      <c r="F6996" s="42" t="s">
        <v>507</v>
      </c>
      <c r="G6996" s="42" t="s">
        <v>11227</v>
      </c>
      <c r="H6996" s="7" t="s">
        <v>30</v>
      </c>
      <c r="I6996" s="42" t="s">
        <v>36</v>
      </c>
      <c r="J6996" s="42" t="s">
        <v>473</v>
      </c>
      <c r="K6996" s="8" t="s">
        <v>25599</v>
      </c>
      <c r="L6996" s="7" t="s">
        <v>11229</v>
      </c>
      <c r="M6996" s="44">
        <v>158.80000000000001</v>
      </c>
      <c r="N6996" s="7">
        <v>1</v>
      </c>
      <c r="O6996" s="44">
        <v>191.79</v>
      </c>
      <c r="P6996" s="44">
        <v>73.05</v>
      </c>
      <c r="Q6996" s="44">
        <v>12.89</v>
      </c>
      <c r="R6996" s="44">
        <v>18.260000000000002</v>
      </c>
      <c r="S6996" s="44">
        <v>32.99</v>
      </c>
      <c r="T6996" s="44">
        <v>24.25</v>
      </c>
      <c r="U6996" s="44">
        <v>30.35</v>
      </c>
      <c r="V6996" s="49" t="s">
        <v>24498</v>
      </c>
      <c r="W6996" s="42" t="s">
        <v>34</v>
      </c>
      <c r="X6996" s="43">
        <v>121492778894</v>
      </c>
      <c r="Y6996" s="43">
        <v>45306212154</v>
      </c>
      <c r="Z6996" s="43" t="s">
        <v>7980</v>
      </c>
      <c r="AA6996" s="37" t="str">
        <f>VLOOKUP(J6996, sku!B:C, 2, FALSE)</f>
        <v>1 Fogareiro 1 Boca + 1 Maçarico 915 + 2 Refis Guepardo</v>
      </c>
      <c r="AB6996" s="37" t="str">
        <f>VLOOKUP(J6996, sku!B:BM, 64, FALSE)</f>
        <v>Importação</v>
      </c>
      <c r="AC6996" s="37" t="str">
        <f>LEFT(pedidos[[#This Row],[SKU]],3)</f>
        <v>1FO</v>
      </c>
      <c r="AD6996" s="37" t="str" cm="1">
        <f t="array" aca="1" ref="AD6996" ca="1">IFERROR(
  INDEX(
    montadora[Montadora],
    MATCH(TRUE,LEFT(J7374,NÚCARACT(montadora[SKU Parcial]))=montadora[SKU Parcial],0)
  ),
  ""
)</f>
        <v/>
      </c>
    </row>
    <row r="6997" spans="1:30" x14ac:dyDescent="0.25">
      <c r="A6997" s="42" t="s">
        <v>22923</v>
      </c>
      <c r="B6997" s="42" t="s">
        <v>22924</v>
      </c>
      <c r="C6997" s="42" t="s">
        <v>1320</v>
      </c>
      <c r="D6997" s="42" t="s">
        <v>27</v>
      </c>
      <c r="E6997" s="42" t="s">
        <v>506</v>
      </c>
      <c r="F6997" s="42" t="s">
        <v>507</v>
      </c>
      <c r="G6997" s="42" t="s">
        <v>11227</v>
      </c>
      <c r="H6997" s="7" t="s">
        <v>30</v>
      </c>
      <c r="I6997" s="42" t="s">
        <v>36</v>
      </c>
      <c r="J6997" s="42" t="s">
        <v>473</v>
      </c>
      <c r="K6997" s="8" t="s">
        <v>25599</v>
      </c>
      <c r="L6997" s="7" t="s">
        <v>11229</v>
      </c>
      <c r="M6997" s="44">
        <v>158.80000000000001</v>
      </c>
      <c r="N6997" s="7">
        <v>1</v>
      </c>
      <c r="O6997" s="44">
        <v>158.80000000000001</v>
      </c>
      <c r="P6997" s="44">
        <v>73.05</v>
      </c>
      <c r="Q6997" s="44">
        <v>12.89</v>
      </c>
      <c r="R6997" s="44">
        <v>18.260000000000002</v>
      </c>
      <c r="S6997" s="44">
        <v>0</v>
      </c>
      <c r="T6997" s="44">
        <v>24.25</v>
      </c>
      <c r="U6997" s="44">
        <v>30.35</v>
      </c>
      <c r="V6997" s="49" t="s">
        <v>24498</v>
      </c>
      <c r="W6997" s="42" t="s">
        <v>34</v>
      </c>
      <c r="X6997" s="43">
        <v>121014063473</v>
      </c>
      <c r="Y6997" s="43">
        <v>45308356544</v>
      </c>
      <c r="Z6997" s="43" t="s">
        <v>7980</v>
      </c>
      <c r="AA6997" s="37" t="str">
        <f>VLOOKUP(J6997, sku!B:C, 2, FALSE)</f>
        <v>1 Fogareiro 1 Boca + 1 Maçarico 915 + 2 Refis Guepardo</v>
      </c>
      <c r="AB6997" s="37" t="str">
        <f>VLOOKUP(J6997, sku!B:BM, 64, FALSE)</f>
        <v>Importação</v>
      </c>
      <c r="AC6997" s="37" t="str">
        <f>LEFT(pedidos[[#This Row],[SKU]],3)</f>
        <v>1FO</v>
      </c>
      <c r="AD6997" s="37" t="str" cm="1">
        <f t="array" aca="1" ref="AD6997" ca="1">IFERROR(
  INDEX(
    montadora[Montadora],
    MATCH(TRUE,LEFT(J7375,NÚCARACT(montadora[SKU Parcial]))=montadora[SKU Parcial],0)
  ),
  ""
)</f>
        <v/>
      </c>
    </row>
    <row r="6998" spans="1:30" x14ac:dyDescent="0.25">
      <c r="A6998" s="42" t="s">
        <v>22925</v>
      </c>
      <c r="B6998" s="42" t="s">
        <v>22926</v>
      </c>
      <c r="C6998" s="42" t="s">
        <v>2174</v>
      </c>
      <c r="D6998" s="42" t="s">
        <v>745</v>
      </c>
      <c r="E6998" s="42" t="s">
        <v>506</v>
      </c>
      <c r="F6998" s="42" t="s">
        <v>507</v>
      </c>
      <c r="G6998" s="42" t="s">
        <v>11227</v>
      </c>
      <c r="H6998" s="7" t="s">
        <v>30</v>
      </c>
      <c r="I6998" s="42" t="s">
        <v>31</v>
      </c>
      <c r="J6998" s="42" t="s">
        <v>473</v>
      </c>
      <c r="K6998" s="8" t="s">
        <v>25675</v>
      </c>
      <c r="L6998" s="7" t="s">
        <v>11229</v>
      </c>
      <c r="M6998" s="44">
        <v>158.80000000000001</v>
      </c>
      <c r="N6998" s="7">
        <v>1</v>
      </c>
      <c r="O6998" s="44">
        <v>158.80000000000001</v>
      </c>
      <c r="P6998" s="44">
        <v>73.05</v>
      </c>
      <c r="Q6998" s="44">
        <v>12.89</v>
      </c>
      <c r="R6998" s="44">
        <v>18.260000000000002</v>
      </c>
      <c r="S6998" s="44">
        <v>0</v>
      </c>
      <c r="T6998" s="44">
        <v>24.25</v>
      </c>
      <c r="U6998" s="44">
        <v>30.35</v>
      </c>
      <c r="V6998" s="49" t="s">
        <v>24498</v>
      </c>
      <c r="W6998" s="42" t="s">
        <v>34</v>
      </c>
      <c r="X6998" s="43">
        <v>121224160353</v>
      </c>
      <c r="Y6998" s="43">
        <v>45316151539</v>
      </c>
      <c r="Z6998" s="43" t="s">
        <v>7980</v>
      </c>
      <c r="AA6998" s="37" t="str">
        <f>VLOOKUP(J6998, sku!B:C, 2, FALSE)</f>
        <v>1 Fogareiro 1 Boca + 1 Maçarico 915 + 2 Refis Guepardo</v>
      </c>
      <c r="AB6998" s="37" t="str">
        <f>VLOOKUP(J6998, sku!B:BM, 64, FALSE)</f>
        <v>Importação</v>
      </c>
      <c r="AC6998" s="37" t="str">
        <f>LEFT(pedidos[[#This Row],[SKU]],3)</f>
        <v>1FO</v>
      </c>
      <c r="AD6998" s="37" t="str" cm="1">
        <f t="array" aca="1" ref="AD6998" ca="1">IFERROR(
  INDEX(
    montadora[Montadora],
    MATCH(TRUE,LEFT(J7376,NÚCARACT(montadora[SKU Parcial]))=montadora[SKU Parcial],0)
  ),
  ""
)</f>
        <v/>
      </c>
    </row>
    <row r="6999" spans="1:30" x14ac:dyDescent="0.25">
      <c r="A6999" s="42" t="s">
        <v>22927</v>
      </c>
      <c r="B6999" s="42" t="s">
        <v>22928</v>
      </c>
      <c r="C6999" s="42" t="s">
        <v>22929</v>
      </c>
      <c r="D6999" s="42" t="s">
        <v>745</v>
      </c>
      <c r="E6999" s="42" t="s">
        <v>506</v>
      </c>
      <c r="F6999" s="42" t="s">
        <v>507</v>
      </c>
      <c r="G6999" s="42" t="s">
        <v>11227</v>
      </c>
      <c r="H6999" s="7" t="s">
        <v>30</v>
      </c>
      <c r="I6999" s="42" t="s">
        <v>36</v>
      </c>
      <c r="J6999" s="42" t="s">
        <v>473</v>
      </c>
      <c r="K6999" s="8" t="s">
        <v>25675</v>
      </c>
      <c r="L6999" s="7" t="s">
        <v>11229</v>
      </c>
      <c r="M6999" s="44">
        <v>158.80000000000001</v>
      </c>
      <c r="N6999" s="7">
        <v>1</v>
      </c>
      <c r="O6999" s="44">
        <v>158.80000000000001</v>
      </c>
      <c r="P6999" s="44">
        <v>73.05</v>
      </c>
      <c r="Q6999" s="44">
        <v>12.89</v>
      </c>
      <c r="R6999" s="44">
        <v>18.260000000000002</v>
      </c>
      <c r="S6999" s="44">
        <v>0</v>
      </c>
      <c r="T6999" s="44">
        <v>24.25</v>
      </c>
      <c r="U6999" s="44">
        <v>30.35</v>
      </c>
      <c r="V6999" s="49" t="s">
        <v>24498</v>
      </c>
      <c r="W6999" s="42" t="s">
        <v>34</v>
      </c>
      <c r="X6999" s="43">
        <v>121800732042</v>
      </c>
      <c r="Y6999" s="43">
        <v>45318804796</v>
      </c>
      <c r="Z6999" s="43" t="s">
        <v>7980</v>
      </c>
      <c r="AA6999" s="37" t="str">
        <f>VLOOKUP(J6999, sku!B:C, 2, FALSE)</f>
        <v>1 Fogareiro 1 Boca + 1 Maçarico 915 + 2 Refis Guepardo</v>
      </c>
      <c r="AB6999" s="37" t="str">
        <f>VLOOKUP(J6999, sku!B:BM, 64, FALSE)</f>
        <v>Importação</v>
      </c>
      <c r="AC6999" s="37" t="str">
        <f>LEFT(pedidos[[#This Row],[SKU]],3)</f>
        <v>1FO</v>
      </c>
      <c r="AD6999" s="37" t="str" cm="1">
        <f t="array" aca="1" ref="AD6999" ca="1">IFERROR(
  INDEX(
    montadora[Montadora],
    MATCH(TRUE,LEFT(J7377,NÚCARACT(montadora[SKU Parcial]))=montadora[SKU Parcial],0)
  ),
  ""
)</f>
        <v/>
      </c>
    </row>
    <row r="7000" spans="1:30" x14ac:dyDescent="0.25">
      <c r="A7000" s="42" t="s">
        <v>23957</v>
      </c>
      <c r="B7000" s="42" t="s">
        <v>36</v>
      </c>
      <c r="C7000" s="42" t="s">
        <v>23958</v>
      </c>
      <c r="D7000" s="42" t="s">
        <v>191</v>
      </c>
      <c r="E7000" s="42" t="s">
        <v>506</v>
      </c>
      <c r="F7000" s="42" t="s">
        <v>507</v>
      </c>
      <c r="G7000" s="42" t="s">
        <v>11227</v>
      </c>
      <c r="H7000" s="7" t="s">
        <v>30</v>
      </c>
      <c r="I7000" s="42" t="s">
        <v>31</v>
      </c>
      <c r="J7000" s="42" t="s">
        <v>473</v>
      </c>
      <c r="K7000" s="8" t="s">
        <v>25600</v>
      </c>
      <c r="L7000" s="7" t="s">
        <v>11229</v>
      </c>
      <c r="M7000" s="44">
        <v>158.80000000000001</v>
      </c>
      <c r="N7000" s="7">
        <v>1</v>
      </c>
      <c r="O7000" s="44">
        <v>158.80000000000001</v>
      </c>
      <c r="P7000" s="44">
        <v>73.05</v>
      </c>
      <c r="Q7000" s="44">
        <v>12.89</v>
      </c>
      <c r="R7000" s="44">
        <v>18.260000000000002</v>
      </c>
      <c r="S7000" s="44">
        <v>0</v>
      </c>
      <c r="T7000" s="44">
        <v>24.25</v>
      </c>
      <c r="U7000" s="44">
        <v>30.35</v>
      </c>
      <c r="V7000" s="49" t="s">
        <v>24498</v>
      </c>
      <c r="W7000" s="42" t="s">
        <v>89</v>
      </c>
      <c r="X7000" s="43">
        <v>121373470481</v>
      </c>
      <c r="Y7000" s="43">
        <v>45323081683</v>
      </c>
      <c r="Z7000" s="43" t="s">
        <v>7980</v>
      </c>
      <c r="AA7000" s="37" t="str">
        <f>VLOOKUP(J7000, sku!B:C, 2, FALSE)</f>
        <v>1 Fogareiro 1 Boca + 1 Maçarico 915 + 2 Refis Guepardo</v>
      </c>
      <c r="AB7000" s="37" t="str">
        <f>VLOOKUP(J7000, sku!B:BM, 64, FALSE)</f>
        <v>Importação</v>
      </c>
      <c r="AC7000" s="37" t="str">
        <f>LEFT(pedidos[[#This Row],[SKU]],3)</f>
        <v>1FO</v>
      </c>
      <c r="AD7000" s="37" t="str" cm="1">
        <f t="array" aca="1" ref="AD7000" ca="1">IFERROR(
  INDEX(
    montadora[Montadora],
    MATCH(TRUE,LEFT(J7378,NÚCARACT(montadora[SKU Parcial]))=montadora[SKU Parcial],0)
  ),
  ""
)</f>
        <v/>
      </c>
    </row>
    <row r="7001" spans="1:30" x14ac:dyDescent="0.25">
      <c r="A7001" s="42" t="s">
        <v>23959</v>
      </c>
      <c r="B7001" s="42" t="s">
        <v>36</v>
      </c>
      <c r="C7001" s="42" t="s">
        <v>5284</v>
      </c>
      <c r="D7001" s="42" t="s">
        <v>420</v>
      </c>
      <c r="E7001" s="42" t="s">
        <v>506</v>
      </c>
      <c r="F7001" s="42" t="s">
        <v>507</v>
      </c>
      <c r="G7001" s="42" t="s">
        <v>11227</v>
      </c>
      <c r="H7001" s="7" t="s">
        <v>30</v>
      </c>
      <c r="I7001" s="42" t="s">
        <v>31</v>
      </c>
      <c r="J7001" s="42" t="s">
        <v>473</v>
      </c>
      <c r="K7001" s="8" t="s">
        <v>25545</v>
      </c>
      <c r="L7001" s="7" t="s">
        <v>11229</v>
      </c>
      <c r="M7001" s="44">
        <v>158.80000000000001</v>
      </c>
      <c r="N7001" s="7">
        <v>1</v>
      </c>
      <c r="O7001" s="44">
        <v>158.80000000000001</v>
      </c>
      <c r="P7001" s="44">
        <v>73.05</v>
      </c>
      <c r="Q7001" s="44">
        <v>12.89</v>
      </c>
      <c r="R7001" s="44">
        <v>18.260000000000002</v>
      </c>
      <c r="S7001" s="44">
        <v>0</v>
      </c>
      <c r="T7001" s="44">
        <v>24.25</v>
      </c>
      <c r="U7001" s="44">
        <v>30.35</v>
      </c>
      <c r="V7001" s="49" t="s">
        <v>24498</v>
      </c>
      <c r="W7001" s="42" t="s">
        <v>34</v>
      </c>
      <c r="X7001" s="43">
        <v>121485017105</v>
      </c>
      <c r="Y7001" s="43">
        <v>45328857394</v>
      </c>
      <c r="Z7001" s="43" t="s">
        <v>7980</v>
      </c>
      <c r="AA7001" s="37" t="str">
        <f>VLOOKUP(J7001, sku!B:C, 2, FALSE)</f>
        <v>1 Fogareiro 1 Boca + 1 Maçarico 915 + 2 Refis Guepardo</v>
      </c>
      <c r="AB7001" s="37" t="str">
        <f>VLOOKUP(J7001, sku!B:BM, 64, FALSE)</f>
        <v>Importação</v>
      </c>
      <c r="AC7001" s="37" t="str">
        <f>LEFT(pedidos[[#This Row],[SKU]],3)</f>
        <v>1FO</v>
      </c>
      <c r="AD7001" s="37" t="str" cm="1">
        <f t="array" aca="1" ref="AD7001" ca="1">IFERROR(
  INDEX(
    montadora[Montadora],
    MATCH(TRUE,LEFT(J7379,NÚCARACT(montadora[SKU Parcial]))=montadora[SKU Parcial],0)
  ),
  ""
)</f>
        <v/>
      </c>
    </row>
    <row r="7002" spans="1:30" x14ac:dyDescent="0.25">
      <c r="A7002" s="42" t="s">
        <v>23960</v>
      </c>
      <c r="B7002" s="42" t="s">
        <v>36</v>
      </c>
      <c r="C7002" s="42" t="s">
        <v>350</v>
      </c>
      <c r="D7002" s="42" t="s">
        <v>191</v>
      </c>
      <c r="E7002" s="42" t="s">
        <v>506</v>
      </c>
      <c r="F7002" s="42" t="s">
        <v>507</v>
      </c>
      <c r="G7002" s="42" t="s">
        <v>11227</v>
      </c>
      <c r="H7002" s="7" t="s">
        <v>30</v>
      </c>
      <c r="I7002" s="42" t="s">
        <v>31</v>
      </c>
      <c r="J7002" s="42" t="s">
        <v>473</v>
      </c>
      <c r="K7002" s="8" t="s">
        <v>25545</v>
      </c>
      <c r="L7002" s="7" t="s">
        <v>11229</v>
      </c>
      <c r="M7002" s="44">
        <v>158.80000000000001</v>
      </c>
      <c r="N7002" s="7">
        <v>1</v>
      </c>
      <c r="O7002" s="44">
        <v>158.80000000000001</v>
      </c>
      <c r="P7002" s="44">
        <v>73.05</v>
      </c>
      <c r="Q7002" s="44">
        <v>12.89</v>
      </c>
      <c r="R7002" s="44">
        <v>18.260000000000002</v>
      </c>
      <c r="S7002" s="44">
        <v>0</v>
      </c>
      <c r="T7002" s="44">
        <v>24.25</v>
      </c>
      <c r="U7002" s="44">
        <v>30.35</v>
      </c>
      <c r="V7002" s="49" t="s">
        <v>24498</v>
      </c>
      <c r="W7002" s="42" t="s">
        <v>34</v>
      </c>
      <c r="X7002" s="43">
        <v>122056805206</v>
      </c>
      <c r="Y7002" s="43">
        <v>45331473404</v>
      </c>
      <c r="Z7002" s="43" t="s">
        <v>7980</v>
      </c>
      <c r="AA7002" s="37" t="str">
        <f>VLOOKUP(J7002, sku!B:C, 2, FALSE)</f>
        <v>1 Fogareiro 1 Boca + 1 Maçarico 915 + 2 Refis Guepardo</v>
      </c>
      <c r="AB7002" s="37" t="str">
        <f>VLOOKUP(J7002, sku!B:BM, 64, FALSE)</f>
        <v>Importação</v>
      </c>
      <c r="AC7002" s="37" t="str">
        <f>LEFT(pedidos[[#This Row],[SKU]],3)</f>
        <v>1FO</v>
      </c>
      <c r="AD7002" s="37" t="str" cm="1">
        <f t="array" aca="1" ref="AD7002" ca="1">IFERROR(
  INDEX(
    montadora[Montadora],
    MATCH(TRUE,LEFT(J7380,NÚCARACT(montadora[SKU Parcial]))=montadora[SKU Parcial],0)
  ),
  ""
)</f>
        <v/>
      </c>
    </row>
    <row r="7003" spans="1:30" x14ac:dyDescent="0.25">
      <c r="A7003" s="42" t="s">
        <v>23961</v>
      </c>
      <c r="B7003" s="42" t="s">
        <v>36</v>
      </c>
      <c r="C7003" s="42" t="s">
        <v>23962</v>
      </c>
      <c r="D7003" s="42" t="s">
        <v>347</v>
      </c>
      <c r="E7003" s="42" t="s">
        <v>506</v>
      </c>
      <c r="F7003" s="42" t="s">
        <v>507</v>
      </c>
      <c r="G7003" s="42" t="s">
        <v>11227</v>
      </c>
      <c r="H7003" s="7" t="s">
        <v>30</v>
      </c>
      <c r="I7003" s="42" t="s">
        <v>31</v>
      </c>
      <c r="J7003" s="42" t="s">
        <v>473</v>
      </c>
      <c r="K7003" s="8" t="s">
        <v>25545</v>
      </c>
      <c r="L7003" s="7" t="s">
        <v>11229</v>
      </c>
      <c r="M7003" s="44">
        <v>158.80000000000001</v>
      </c>
      <c r="N7003" s="7">
        <v>1</v>
      </c>
      <c r="O7003" s="44">
        <v>158.80000000000001</v>
      </c>
      <c r="P7003" s="44">
        <v>73.05</v>
      </c>
      <c r="Q7003" s="44">
        <v>12.89</v>
      </c>
      <c r="R7003" s="44">
        <v>18.260000000000002</v>
      </c>
      <c r="S7003" s="44">
        <v>0</v>
      </c>
      <c r="T7003" s="44">
        <v>24.25</v>
      </c>
      <c r="U7003" s="44">
        <v>30.35</v>
      </c>
      <c r="V7003" s="49" t="s">
        <v>24498</v>
      </c>
      <c r="W7003" s="42" t="s">
        <v>34</v>
      </c>
      <c r="X7003" s="43">
        <v>121537448091</v>
      </c>
      <c r="Y7003" s="43">
        <v>45331549379</v>
      </c>
      <c r="Z7003" s="43" t="s">
        <v>7980</v>
      </c>
      <c r="AA7003" s="37" t="str">
        <f>VLOOKUP(J7003, sku!B:C, 2, FALSE)</f>
        <v>1 Fogareiro 1 Boca + 1 Maçarico 915 + 2 Refis Guepardo</v>
      </c>
      <c r="AB7003" s="37" t="str">
        <f>VLOOKUP(J7003, sku!B:BM, 64, FALSE)</f>
        <v>Importação</v>
      </c>
      <c r="AC7003" s="37" t="str">
        <f>LEFT(pedidos[[#This Row],[SKU]],3)</f>
        <v>1FO</v>
      </c>
      <c r="AD7003" s="37" t="str" cm="1">
        <f t="array" aca="1" ref="AD7003" ca="1">IFERROR(
  INDEX(
    montadora[Montadora],
    MATCH(TRUE,LEFT(J7381,NÚCARACT(montadora[SKU Parcial]))=montadora[SKU Parcial],0)
  ),
  ""
)</f>
        <v/>
      </c>
    </row>
    <row r="7004" spans="1:30" x14ac:dyDescent="0.25">
      <c r="A7004" s="42" t="s">
        <v>23963</v>
      </c>
      <c r="B7004" s="42" t="s">
        <v>23964</v>
      </c>
      <c r="C7004" s="42" t="s">
        <v>23965</v>
      </c>
      <c r="D7004" s="42" t="s">
        <v>27</v>
      </c>
      <c r="E7004" s="42" t="s">
        <v>506</v>
      </c>
      <c r="F7004" s="42" t="s">
        <v>507</v>
      </c>
      <c r="G7004" s="42" t="s">
        <v>11227</v>
      </c>
      <c r="H7004" s="7" t="s">
        <v>30</v>
      </c>
      <c r="I7004" s="42" t="s">
        <v>36</v>
      </c>
      <c r="J7004" s="42" t="s">
        <v>473</v>
      </c>
      <c r="K7004" s="8" t="s">
        <v>25556</v>
      </c>
      <c r="L7004" s="7" t="s">
        <v>11229</v>
      </c>
      <c r="M7004" s="44">
        <v>158.80000000000001</v>
      </c>
      <c r="N7004" s="7">
        <v>1</v>
      </c>
      <c r="O7004" s="44">
        <v>158.80000000000001</v>
      </c>
      <c r="P7004" s="44">
        <v>73.05</v>
      </c>
      <c r="Q7004" s="44">
        <v>12.89</v>
      </c>
      <c r="R7004" s="44">
        <v>18.260000000000002</v>
      </c>
      <c r="S7004" s="44">
        <v>0</v>
      </c>
      <c r="T7004" s="44">
        <v>24.25</v>
      </c>
      <c r="U7004" s="44">
        <v>30.35</v>
      </c>
      <c r="V7004" s="49" t="s">
        <v>24498</v>
      </c>
      <c r="W7004" s="42" t="s">
        <v>34</v>
      </c>
      <c r="X7004" s="43">
        <v>121561773553</v>
      </c>
      <c r="Y7004" s="43">
        <v>45333161116</v>
      </c>
      <c r="Z7004" s="43" t="s">
        <v>7980</v>
      </c>
      <c r="AA7004" s="37" t="str">
        <f>VLOOKUP(J7004, sku!B:C, 2, FALSE)</f>
        <v>1 Fogareiro 1 Boca + 1 Maçarico 915 + 2 Refis Guepardo</v>
      </c>
      <c r="AB7004" s="37" t="str">
        <f>VLOOKUP(J7004, sku!B:BM, 64, FALSE)</f>
        <v>Importação</v>
      </c>
      <c r="AC7004" s="37" t="str">
        <f>LEFT(pedidos[[#This Row],[SKU]],3)</f>
        <v>1FO</v>
      </c>
      <c r="AD7004" s="37" t="str" cm="1">
        <f t="array" aca="1" ref="AD7004" ca="1">IFERROR(
  INDEX(
    montadora[Montadora],
    MATCH(TRUE,LEFT(J7382,NÚCARACT(montadora[SKU Parcial]))=montadora[SKU Parcial],0)
  ),
  ""
)</f>
        <v/>
      </c>
    </row>
    <row r="7005" spans="1:30" x14ac:dyDescent="0.25">
      <c r="A7005" s="42" t="s">
        <v>23966</v>
      </c>
      <c r="B7005" s="42" t="s">
        <v>36</v>
      </c>
      <c r="C7005" s="42" t="s">
        <v>278</v>
      </c>
      <c r="D7005" s="42" t="s">
        <v>138</v>
      </c>
      <c r="E7005" s="42" t="s">
        <v>506</v>
      </c>
      <c r="F7005" s="42" t="s">
        <v>507</v>
      </c>
      <c r="G7005" s="42" t="s">
        <v>11227</v>
      </c>
      <c r="H7005" s="7" t="s">
        <v>30</v>
      </c>
      <c r="I7005" s="42" t="s">
        <v>36</v>
      </c>
      <c r="J7005" s="42" t="s">
        <v>473</v>
      </c>
      <c r="K7005" s="8" t="s">
        <v>25558</v>
      </c>
      <c r="L7005" s="7" t="s">
        <v>11229</v>
      </c>
      <c r="M7005" s="44">
        <v>158.80000000000001</v>
      </c>
      <c r="N7005" s="7">
        <v>1</v>
      </c>
      <c r="O7005" s="44">
        <v>158.80000000000001</v>
      </c>
      <c r="P7005" s="44">
        <v>73.05</v>
      </c>
      <c r="Q7005" s="44">
        <v>12.89</v>
      </c>
      <c r="R7005" s="44">
        <v>18.260000000000002</v>
      </c>
      <c r="S7005" s="44">
        <v>0</v>
      </c>
      <c r="T7005" s="44">
        <v>24.25</v>
      </c>
      <c r="U7005" s="44">
        <v>30.35</v>
      </c>
      <c r="V7005" s="49" t="s">
        <v>24498</v>
      </c>
      <c r="W7005" s="42" t="s">
        <v>34</v>
      </c>
      <c r="X7005" s="43">
        <v>121776163343</v>
      </c>
      <c r="Y7005" s="43">
        <v>45340274741</v>
      </c>
      <c r="Z7005" s="43" t="s">
        <v>7980</v>
      </c>
      <c r="AA7005" s="37" t="str">
        <f>VLOOKUP(J7005, sku!B:C, 2, FALSE)</f>
        <v>1 Fogareiro 1 Boca + 1 Maçarico 915 + 2 Refis Guepardo</v>
      </c>
      <c r="AB7005" s="37" t="str">
        <f>VLOOKUP(J7005, sku!B:BM, 64, FALSE)</f>
        <v>Importação</v>
      </c>
      <c r="AC7005" s="37" t="str">
        <f>LEFT(pedidos[[#This Row],[SKU]],3)</f>
        <v>1FO</v>
      </c>
      <c r="AD7005" s="37" t="str" cm="1">
        <f t="array" aca="1" ref="AD7005" ca="1">IFERROR(
  INDEX(
    montadora[Montadora],
    MATCH(TRUE,LEFT(J7383,NÚCARACT(montadora[SKU Parcial]))=montadora[SKU Parcial],0)
  ),
  ""
)</f>
        <v/>
      </c>
    </row>
    <row r="7006" spans="1:30" x14ac:dyDescent="0.25">
      <c r="A7006" s="42" t="s">
        <v>23967</v>
      </c>
      <c r="B7006" s="42" t="s">
        <v>36</v>
      </c>
      <c r="C7006" s="42" t="s">
        <v>23968</v>
      </c>
      <c r="D7006" s="42" t="s">
        <v>27</v>
      </c>
      <c r="E7006" s="42" t="s">
        <v>506</v>
      </c>
      <c r="F7006" s="42" t="s">
        <v>507</v>
      </c>
      <c r="G7006" s="42" t="s">
        <v>11227</v>
      </c>
      <c r="H7006" s="7" t="s">
        <v>30</v>
      </c>
      <c r="I7006" s="42" t="s">
        <v>36</v>
      </c>
      <c r="J7006" s="42" t="s">
        <v>473</v>
      </c>
      <c r="K7006" s="8" t="s">
        <v>25559</v>
      </c>
      <c r="L7006" s="7" t="s">
        <v>11229</v>
      </c>
      <c r="M7006" s="44">
        <v>158.80000000000001</v>
      </c>
      <c r="N7006" s="7">
        <v>1</v>
      </c>
      <c r="O7006" s="44">
        <v>158.80000000000001</v>
      </c>
      <c r="P7006" s="44">
        <v>73.05</v>
      </c>
      <c r="Q7006" s="44">
        <v>12.89</v>
      </c>
      <c r="R7006" s="44">
        <v>18.260000000000002</v>
      </c>
      <c r="S7006" s="44">
        <v>0</v>
      </c>
      <c r="T7006" s="44">
        <v>24.25</v>
      </c>
      <c r="U7006" s="44">
        <v>30.35</v>
      </c>
      <c r="V7006" s="49" t="s">
        <v>24498</v>
      </c>
      <c r="W7006" s="42" t="s">
        <v>34</v>
      </c>
      <c r="X7006" s="43">
        <v>121906006751</v>
      </c>
      <c r="Y7006" s="43">
        <v>45346527731</v>
      </c>
      <c r="Z7006" s="43" t="s">
        <v>7980</v>
      </c>
      <c r="AA7006" s="37" t="str">
        <f>VLOOKUP(J7006, sku!B:C, 2, FALSE)</f>
        <v>1 Fogareiro 1 Boca + 1 Maçarico 915 + 2 Refis Guepardo</v>
      </c>
      <c r="AB7006" s="37" t="str">
        <f>VLOOKUP(J7006, sku!B:BM, 64, FALSE)</f>
        <v>Importação</v>
      </c>
      <c r="AC7006" s="37" t="str">
        <f>LEFT(pedidos[[#This Row],[SKU]],3)</f>
        <v>1FO</v>
      </c>
      <c r="AD7006" s="37" t="str" cm="1">
        <f t="array" aca="1" ref="AD7006" ca="1">IFERROR(
  INDEX(
    montadora[Montadora],
    MATCH(TRUE,LEFT(J7384,NÚCARACT(montadora[SKU Parcial]))=montadora[SKU Parcial],0)
  ),
  ""
)</f>
        <v/>
      </c>
    </row>
    <row r="7007" spans="1:30" x14ac:dyDescent="0.25">
      <c r="A7007" s="42" t="s">
        <v>23969</v>
      </c>
      <c r="B7007" s="42" t="s">
        <v>23970</v>
      </c>
      <c r="C7007" s="42" t="s">
        <v>23971</v>
      </c>
      <c r="D7007" s="42" t="s">
        <v>617</v>
      </c>
      <c r="E7007" s="42" t="s">
        <v>506</v>
      </c>
      <c r="F7007" s="42" t="s">
        <v>507</v>
      </c>
      <c r="G7007" s="42" t="s">
        <v>11227</v>
      </c>
      <c r="H7007" s="7" t="s">
        <v>30</v>
      </c>
      <c r="I7007" s="42" t="s">
        <v>31</v>
      </c>
      <c r="J7007" s="42" t="s">
        <v>473</v>
      </c>
      <c r="K7007" s="8" t="s">
        <v>25559</v>
      </c>
      <c r="L7007" s="7" t="s">
        <v>11229</v>
      </c>
      <c r="M7007" s="44">
        <v>158.80000000000001</v>
      </c>
      <c r="N7007" s="7">
        <v>1</v>
      </c>
      <c r="O7007" s="44">
        <v>158.80000000000001</v>
      </c>
      <c r="P7007" s="44">
        <v>73.05</v>
      </c>
      <c r="Q7007" s="44">
        <v>12.89</v>
      </c>
      <c r="R7007" s="44">
        <v>18.260000000000002</v>
      </c>
      <c r="S7007" s="44">
        <v>0</v>
      </c>
      <c r="T7007" s="44">
        <v>24.25</v>
      </c>
      <c r="U7007" s="44">
        <v>30.35</v>
      </c>
      <c r="V7007" s="49" t="s">
        <v>24498</v>
      </c>
      <c r="W7007" s="42" t="s">
        <v>34</v>
      </c>
      <c r="X7007" s="43">
        <v>121913355691</v>
      </c>
      <c r="Y7007" s="43">
        <v>45346863243</v>
      </c>
      <c r="Z7007" s="43" t="s">
        <v>7980</v>
      </c>
      <c r="AA7007" s="37" t="str">
        <f>VLOOKUP(J7007, sku!B:C, 2, FALSE)</f>
        <v>1 Fogareiro 1 Boca + 1 Maçarico 915 + 2 Refis Guepardo</v>
      </c>
      <c r="AB7007" s="37" t="str">
        <f>VLOOKUP(J7007, sku!B:BM, 64, FALSE)</f>
        <v>Importação</v>
      </c>
      <c r="AC7007" s="37" t="str">
        <f>LEFT(pedidos[[#This Row],[SKU]],3)</f>
        <v>1FO</v>
      </c>
      <c r="AD7007" s="37" t="str" cm="1">
        <f t="array" aca="1" ref="AD7007" ca="1">IFERROR(
  INDEX(
    montadora[Montadora],
    MATCH(TRUE,LEFT(J7385,NÚCARACT(montadora[SKU Parcial]))=montadora[SKU Parcial],0)
  ),
  ""
)</f>
        <v/>
      </c>
    </row>
    <row r="7008" spans="1:30" x14ac:dyDescent="0.25">
      <c r="A7008" s="42" t="s">
        <v>23972</v>
      </c>
      <c r="B7008" s="42" t="s">
        <v>36</v>
      </c>
      <c r="C7008" s="42" t="s">
        <v>797</v>
      </c>
      <c r="D7008" s="42" t="s">
        <v>27</v>
      </c>
      <c r="E7008" s="42" t="s">
        <v>506</v>
      </c>
      <c r="F7008" s="42" t="s">
        <v>507</v>
      </c>
      <c r="G7008" s="42" t="s">
        <v>11227</v>
      </c>
      <c r="H7008" s="7" t="s">
        <v>30</v>
      </c>
      <c r="I7008" s="42" t="s">
        <v>31</v>
      </c>
      <c r="J7008" s="42" t="s">
        <v>473</v>
      </c>
      <c r="K7008" s="8" t="s">
        <v>25559</v>
      </c>
      <c r="L7008" s="7" t="s">
        <v>11229</v>
      </c>
      <c r="M7008" s="44">
        <v>158.80000000000001</v>
      </c>
      <c r="N7008" s="7">
        <v>1</v>
      </c>
      <c r="O7008" s="44">
        <v>158.80000000000001</v>
      </c>
      <c r="P7008" s="44">
        <v>73.05</v>
      </c>
      <c r="Q7008" s="44">
        <v>12.89</v>
      </c>
      <c r="R7008" s="44">
        <v>18.260000000000002</v>
      </c>
      <c r="S7008" s="44">
        <v>0</v>
      </c>
      <c r="T7008" s="44">
        <v>24.25</v>
      </c>
      <c r="U7008" s="44">
        <v>30.35</v>
      </c>
      <c r="V7008" s="49" t="s">
        <v>24498</v>
      </c>
      <c r="W7008" s="42" t="s">
        <v>89</v>
      </c>
      <c r="X7008" s="43">
        <v>121970462003</v>
      </c>
      <c r="Y7008" s="43">
        <v>45349577958</v>
      </c>
      <c r="Z7008" s="43" t="s">
        <v>7980</v>
      </c>
      <c r="AA7008" s="37" t="str">
        <f>VLOOKUP(J7008, sku!B:C, 2, FALSE)</f>
        <v>1 Fogareiro 1 Boca + 1 Maçarico 915 + 2 Refis Guepardo</v>
      </c>
      <c r="AB7008" s="37" t="str">
        <f>VLOOKUP(J7008, sku!B:BM, 64, FALSE)</f>
        <v>Importação</v>
      </c>
      <c r="AC7008" s="37" t="str">
        <f>LEFT(pedidos[[#This Row],[SKU]],3)</f>
        <v>1FO</v>
      </c>
      <c r="AD7008" s="37" t="str" cm="1">
        <f t="array" aca="1" ref="AD7008" ca="1">IFERROR(
  INDEX(
    montadora[Montadora],
    MATCH(TRUE,LEFT(J7386,NÚCARACT(montadora[SKU Parcial]))=montadora[SKU Parcial],0)
  ),
  ""
)</f>
        <v/>
      </c>
    </row>
    <row r="7009" spans="1:30" x14ac:dyDescent="0.25">
      <c r="A7009" s="42" t="s">
        <v>23973</v>
      </c>
      <c r="B7009" s="42" t="s">
        <v>23974</v>
      </c>
      <c r="C7009" s="42" t="s">
        <v>23975</v>
      </c>
      <c r="D7009" s="42" t="s">
        <v>38</v>
      </c>
      <c r="E7009" s="42" t="s">
        <v>506</v>
      </c>
      <c r="F7009" s="42" t="s">
        <v>507</v>
      </c>
      <c r="G7009" s="42" t="s">
        <v>11227</v>
      </c>
      <c r="H7009" s="7" t="s">
        <v>30</v>
      </c>
      <c r="I7009" s="42" t="s">
        <v>31</v>
      </c>
      <c r="J7009" s="42" t="s">
        <v>473</v>
      </c>
      <c r="K7009" s="8" t="s">
        <v>25594</v>
      </c>
      <c r="L7009" s="7" t="s">
        <v>11229</v>
      </c>
      <c r="M7009" s="44">
        <v>158.80000000000001</v>
      </c>
      <c r="N7009" s="7">
        <v>1</v>
      </c>
      <c r="O7009" s="44">
        <v>158.80000000000001</v>
      </c>
      <c r="P7009" s="44">
        <v>73.05</v>
      </c>
      <c r="Q7009" s="44">
        <v>12.89</v>
      </c>
      <c r="R7009" s="44">
        <v>18.260000000000002</v>
      </c>
      <c r="S7009" s="44">
        <v>0</v>
      </c>
      <c r="T7009" s="44">
        <v>24.25</v>
      </c>
      <c r="U7009" s="44">
        <v>30.35</v>
      </c>
      <c r="V7009" s="49" t="s">
        <v>24498</v>
      </c>
      <c r="W7009" s="42" t="s">
        <v>34</v>
      </c>
      <c r="X7009" s="43">
        <v>122025231123</v>
      </c>
      <c r="Y7009" s="43">
        <v>45351609589</v>
      </c>
      <c r="Z7009" s="43" t="s">
        <v>7980</v>
      </c>
      <c r="AA7009" s="37" t="str">
        <f>VLOOKUP(J7009, sku!B:C, 2, FALSE)</f>
        <v>1 Fogareiro 1 Boca + 1 Maçarico 915 + 2 Refis Guepardo</v>
      </c>
      <c r="AB7009" s="37" t="str">
        <f>VLOOKUP(J7009, sku!B:BM, 64, FALSE)</f>
        <v>Importação</v>
      </c>
      <c r="AC7009" s="37" t="str">
        <f>LEFT(pedidos[[#This Row],[SKU]],3)</f>
        <v>1FO</v>
      </c>
      <c r="AD7009" s="37" t="str" cm="1">
        <f t="array" aca="1" ref="AD7009" ca="1">IFERROR(
  INDEX(
    montadora[Montadora],
    MATCH(TRUE,LEFT(J7387,NÚCARACT(montadora[SKU Parcial]))=montadora[SKU Parcial],0)
  ),
  ""
)</f>
        <v/>
      </c>
    </row>
    <row r="7010" spans="1:30" x14ac:dyDescent="0.25">
      <c r="A7010" s="42" t="s">
        <v>23976</v>
      </c>
      <c r="B7010" s="42" t="s">
        <v>23977</v>
      </c>
      <c r="C7010" s="42" t="s">
        <v>23978</v>
      </c>
      <c r="D7010" s="42" t="s">
        <v>658</v>
      </c>
      <c r="E7010" s="42" t="s">
        <v>506</v>
      </c>
      <c r="F7010" s="42" t="s">
        <v>507</v>
      </c>
      <c r="G7010" s="42" t="s">
        <v>11227</v>
      </c>
      <c r="H7010" s="7" t="s">
        <v>30</v>
      </c>
      <c r="I7010" s="42" t="s">
        <v>31</v>
      </c>
      <c r="J7010" s="42" t="s">
        <v>473</v>
      </c>
      <c r="K7010" s="8" t="s">
        <v>25594</v>
      </c>
      <c r="L7010" s="7" t="s">
        <v>11229</v>
      </c>
      <c r="M7010" s="44">
        <v>158.80000000000001</v>
      </c>
      <c r="N7010" s="7">
        <v>1</v>
      </c>
      <c r="O7010" s="44">
        <v>158.80000000000001</v>
      </c>
      <c r="P7010" s="44">
        <v>73.05</v>
      </c>
      <c r="Q7010" s="44">
        <v>12.89</v>
      </c>
      <c r="R7010" s="44">
        <v>18.260000000000002</v>
      </c>
      <c r="S7010" s="44">
        <v>0</v>
      </c>
      <c r="T7010" s="44">
        <v>24.25</v>
      </c>
      <c r="U7010" s="44">
        <v>30.35</v>
      </c>
      <c r="V7010" s="49" t="s">
        <v>24498</v>
      </c>
      <c r="W7010" s="42" t="s">
        <v>34</v>
      </c>
      <c r="X7010" s="43">
        <v>122039135989</v>
      </c>
      <c r="Y7010" s="43">
        <v>45352348696</v>
      </c>
      <c r="Z7010" s="43" t="s">
        <v>7980</v>
      </c>
      <c r="AA7010" s="37" t="str">
        <f>VLOOKUP(J7010, sku!B:C, 2, FALSE)</f>
        <v>1 Fogareiro 1 Boca + 1 Maçarico 915 + 2 Refis Guepardo</v>
      </c>
      <c r="AB7010" s="37" t="str">
        <f>VLOOKUP(J7010, sku!B:BM, 64, FALSE)</f>
        <v>Importação</v>
      </c>
      <c r="AC7010" s="37" t="str">
        <f>LEFT(pedidos[[#This Row],[SKU]],3)</f>
        <v>1FO</v>
      </c>
      <c r="AD7010" s="37" t="str" cm="1">
        <f t="array" aca="1" ref="AD7010" ca="1">IFERROR(
  INDEX(
    montadora[Montadora],
    MATCH(TRUE,LEFT(J7388,NÚCARACT(montadora[SKU Parcial]))=montadora[SKU Parcial],0)
  ),
  ""
)</f>
        <v/>
      </c>
    </row>
    <row r="7011" spans="1:30" x14ac:dyDescent="0.25">
      <c r="A7011" s="42" t="s">
        <v>23979</v>
      </c>
      <c r="B7011" s="42" t="s">
        <v>23980</v>
      </c>
      <c r="C7011" s="42" t="s">
        <v>132</v>
      </c>
      <c r="D7011" s="42" t="s">
        <v>27</v>
      </c>
      <c r="E7011" s="42" t="s">
        <v>506</v>
      </c>
      <c r="F7011" s="42" t="s">
        <v>507</v>
      </c>
      <c r="G7011" s="42" t="s">
        <v>11227</v>
      </c>
      <c r="H7011" s="7" t="s">
        <v>30</v>
      </c>
      <c r="I7011" s="42" t="s">
        <v>31</v>
      </c>
      <c r="J7011" s="42" t="s">
        <v>473</v>
      </c>
      <c r="K7011" s="8" t="s">
        <v>25594</v>
      </c>
      <c r="L7011" s="7" t="s">
        <v>11229</v>
      </c>
      <c r="M7011" s="44">
        <v>158.80000000000001</v>
      </c>
      <c r="N7011" s="7">
        <v>1</v>
      </c>
      <c r="O7011" s="44">
        <v>158.80000000000001</v>
      </c>
      <c r="P7011" s="44">
        <v>73.05</v>
      </c>
      <c r="Q7011" s="44">
        <v>12.89</v>
      </c>
      <c r="R7011" s="44">
        <v>18.260000000000002</v>
      </c>
      <c r="S7011" s="44">
        <v>0</v>
      </c>
      <c r="T7011" s="44">
        <v>24.25</v>
      </c>
      <c r="U7011" s="44">
        <v>30.35</v>
      </c>
      <c r="V7011" s="49" t="s">
        <v>24498</v>
      </c>
      <c r="W7011" s="42" t="s">
        <v>34</v>
      </c>
      <c r="X7011" s="43">
        <v>122078402535</v>
      </c>
      <c r="Y7011" s="43">
        <v>45353795562</v>
      </c>
      <c r="Z7011" s="43" t="s">
        <v>7980</v>
      </c>
      <c r="AA7011" s="37" t="str">
        <f>VLOOKUP(J7011, sku!B:C, 2, FALSE)</f>
        <v>1 Fogareiro 1 Boca + 1 Maçarico 915 + 2 Refis Guepardo</v>
      </c>
      <c r="AB7011" s="37" t="str">
        <f>VLOOKUP(J7011, sku!B:BM, 64, FALSE)</f>
        <v>Importação</v>
      </c>
      <c r="AC7011" s="37" t="str">
        <f>LEFT(pedidos[[#This Row],[SKU]],3)</f>
        <v>1FO</v>
      </c>
      <c r="AD7011" s="37" t="str" cm="1">
        <f t="array" aca="1" ref="AD7011" ca="1">IFERROR(
  INDEX(
    montadora[Montadora],
    MATCH(TRUE,LEFT(J7389,NÚCARACT(montadora[SKU Parcial]))=montadora[SKU Parcial],0)
  ),
  ""
)</f>
        <v/>
      </c>
    </row>
    <row r="7012" spans="1:30" x14ac:dyDescent="0.25">
      <c r="A7012" s="42" t="s">
        <v>23981</v>
      </c>
      <c r="B7012" s="42" t="s">
        <v>36</v>
      </c>
      <c r="C7012" s="42" t="s">
        <v>23982</v>
      </c>
      <c r="D7012" s="42" t="s">
        <v>138</v>
      </c>
      <c r="E7012" s="42" t="s">
        <v>506</v>
      </c>
      <c r="F7012" s="42" t="s">
        <v>507</v>
      </c>
      <c r="G7012" s="42" t="s">
        <v>11227</v>
      </c>
      <c r="H7012" s="7" t="s">
        <v>30</v>
      </c>
      <c r="I7012" s="42" t="s">
        <v>36</v>
      </c>
      <c r="J7012" s="42" t="s">
        <v>473</v>
      </c>
      <c r="K7012" s="8" t="s">
        <v>25577</v>
      </c>
      <c r="L7012" s="7" t="s">
        <v>11229</v>
      </c>
      <c r="M7012" s="44">
        <v>158.80000000000001</v>
      </c>
      <c r="N7012" s="7">
        <v>1</v>
      </c>
      <c r="O7012" s="44">
        <v>158.80000000000001</v>
      </c>
      <c r="P7012" s="44">
        <v>73.05</v>
      </c>
      <c r="Q7012" s="44">
        <v>12.89</v>
      </c>
      <c r="R7012" s="44">
        <v>18.260000000000002</v>
      </c>
      <c r="S7012" s="44">
        <v>0</v>
      </c>
      <c r="T7012" s="44">
        <v>24.25</v>
      </c>
      <c r="U7012" s="44">
        <v>30.35</v>
      </c>
      <c r="V7012" s="49" t="s">
        <v>24498</v>
      </c>
      <c r="W7012" s="42" t="s">
        <v>34</v>
      </c>
      <c r="X7012" s="43">
        <v>122721444248</v>
      </c>
      <c r="Y7012" s="43">
        <v>45358141199</v>
      </c>
      <c r="Z7012" s="43" t="s">
        <v>7980</v>
      </c>
      <c r="AA7012" s="37" t="str">
        <f>VLOOKUP(J7012, sku!B:C, 2, FALSE)</f>
        <v>1 Fogareiro 1 Boca + 1 Maçarico 915 + 2 Refis Guepardo</v>
      </c>
      <c r="AB7012" s="37" t="str">
        <f>VLOOKUP(J7012, sku!B:BM, 64, FALSE)</f>
        <v>Importação</v>
      </c>
      <c r="AC7012" s="37" t="str">
        <f>LEFT(pedidos[[#This Row],[SKU]],3)</f>
        <v>1FO</v>
      </c>
      <c r="AD7012" s="37" t="str" cm="1">
        <f t="array" aca="1" ref="AD7012" ca="1">IFERROR(
  INDEX(
    montadora[Montadora],
    MATCH(TRUE,LEFT(J7390,NÚCARACT(montadora[SKU Parcial]))=montadora[SKU Parcial],0)
  ),
  ""
)</f>
        <v/>
      </c>
    </row>
    <row r="7013" spans="1:30" x14ac:dyDescent="0.25">
      <c r="A7013" s="42" t="s">
        <v>23983</v>
      </c>
      <c r="B7013" s="42" t="s">
        <v>36</v>
      </c>
      <c r="C7013" s="42" t="s">
        <v>797</v>
      </c>
      <c r="D7013" s="42" t="s">
        <v>27</v>
      </c>
      <c r="E7013" s="42" t="s">
        <v>506</v>
      </c>
      <c r="F7013" s="42" t="s">
        <v>507</v>
      </c>
      <c r="G7013" s="42" t="s">
        <v>11227</v>
      </c>
      <c r="H7013" s="7" t="s">
        <v>30</v>
      </c>
      <c r="I7013" s="42" t="s">
        <v>31</v>
      </c>
      <c r="J7013" s="42" t="s">
        <v>473</v>
      </c>
      <c r="K7013" s="8" t="s">
        <v>25532</v>
      </c>
      <c r="L7013" s="7" t="s">
        <v>11229</v>
      </c>
      <c r="M7013" s="44">
        <v>158.80000000000001</v>
      </c>
      <c r="N7013" s="7">
        <v>1</v>
      </c>
      <c r="O7013" s="44">
        <v>158.80000000000001</v>
      </c>
      <c r="P7013" s="44">
        <v>73.05</v>
      </c>
      <c r="Q7013" s="44">
        <v>12.89</v>
      </c>
      <c r="R7013" s="44">
        <v>18.260000000000002</v>
      </c>
      <c r="S7013" s="44">
        <v>0</v>
      </c>
      <c r="T7013" s="44">
        <v>24.25</v>
      </c>
      <c r="U7013" s="44">
        <v>30.35</v>
      </c>
      <c r="V7013" s="49" t="s">
        <v>24498</v>
      </c>
      <c r="W7013" s="42" t="s">
        <v>34</v>
      </c>
      <c r="X7013" s="43">
        <v>122190866191</v>
      </c>
      <c r="Y7013" s="43">
        <v>45358425280</v>
      </c>
      <c r="Z7013" s="43" t="s">
        <v>7980</v>
      </c>
      <c r="AA7013" s="37" t="str">
        <f>VLOOKUP(J7013, sku!B:C, 2, FALSE)</f>
        <v>1 Fogareiro 1 Boca + 1 Maçarico 915 + 2 Refis Guepardo</v>
      </c>
      <c r="AB7013" s="37" t="str">
        <f>VLOOKUP(J7013, sku!B:BM, 64, FALSE)</f>
        <v>Importação</v>
      </c>
      <c r="AC7013" s="37" t="str">
        <f>LEFT(pedidos[[#This Row],[SKU]],3)</f>
        <v>1FO</v>
      </c>
      <c r="AD7013" s="37" t="str" cm="1">
        <f t="array" aca="1" ref="AD7013" ca="1">IFERROR(
  INDEX(
    montadora[Montadora],
    MATCH(TRUE,LEFT(J7391,NÚCARACT(montadora[SKU Parcial]))=montadora[SKU Parcial],0)
  ),
  ""
)</f>
        <v/>
      </c>
    </row>
    <row r="7014" spans="1:30" x14ac:dyDescent="0.25">
      <c r="A7014" s="42" t="s">
        <v>23953</v>
      </c>
      <c r="B7014" s="42" t="s">
        <v>36</v>
      </c>
      <c r="C7014" s="42" t="s">
        <v>23954</v>
      </c>
      <c r="D7014" s="42" t="s">
        <v>27</v>
      </c>
      <c r="E7014" s="42" t="s">
        <v>23955</v>
      </c>
      <c r="F7014" s="42" t="s">
        <v>23956</v>
      </c>
      <c r="G7014" s="42" t="s">
        <v>11227</v>
      </c>
      <c r="H7014" s="7" t="s">
        <v>30</v>
      </c>
      <c r="I7014" s="42" t="s">
        <v>36</v>
      </c>
      <c r="J7014" s="42" t="s">
        <v>2941</v>
      </c>
      <c r="K7014" s="8" t="s">
        <v>25559</v>
      </c>
      <c r="L7014" s="7" t="s">
        <v>33</v>
      </c>
      <c r="M7014" s="44">
        <v>27.8</v>
      </c>
      <c r="N7014" s="7">
        <v>1</v>
      </c>
      <c r="O7014" s="44">
        <v>43.79</v>
      </c>
      <c r="P7014" s="44">
        <v>12.9</v>
      </c>
      <c r="Q7014" s="44">
        <v>0</v>
      </c>
      <c r="R7014" s="44">
        <v>9.59</v>
      </c>
      <c r="S7014" s="44">
        <v>15.99</v>
      </c>
      <c r="T7014" s="44">
        <v>0</v>
      </c>
      <c r="U7014" s="44">
        <v>5.31</v>
      </c>
      <c r="V7014" s="49" t="s">
        <v>24930</v>
      </c>
      <c r="W7014" s="42" t="s">
        <v>34</v>
      </c>
      <c r="X7014" s="43">
        <v>121916290359</v>
      </c>
      <c r="Y7014" s="43">
        <v>45346988077</v>
      </c>
      <c r="Z7014" s="43" t="s">
        <v>7980</v>
      </c>
      <c r="AA7014" s="37" t="str">
        <f>VLOOKUP(J7014, sku!B:C, 2, FALSE)</f>
        <v>Chave Allen de Aço de Cabeça, Esférica (9 Peças) Hex Key</v>
      </c>
      <c r="AB7014" s="37" t="str">
        <f>VLOOKUP(J7014, sku!B:BM, 64, FALSE)</f>
        <v>Importação</v>
      </c>
      <c r="AC7014" s="37" t="str">
        <f>LEFT(pedidos[[#This Row],[SKU]],3)</f>
        <v>1K9</v>
      </c>
      <c r="AD7014" s="37" t="str" cm="1">
        <f t="array" aca="1" ref="AD7014" ca="1">IFERROR(
  INDEX(
    montadora[Montadora],
    MATCH(TRUE,LEFT(J7392,NÚCARACT(montadora[SKU Parcial]))=montadora[SKU Parcial],0)
  ),
  ""
)</f>
        <v/>
      </c>
    </row>
    <row r="7015" spans="1:30" x14ac:dyDescent="0.25">
      <c r="A7015" s="42" t="s">
        <v>24931</v>
      </c>
      <c r="B7015" s="42" t="s">
        <v>24932</v>
      </c>
      <c r="C7015" s="42" t="s">
        <v>1209</v>
      </c>
      <c r="D7015" s="42" t="s">
        <v>685</v>
      </c>
      <c r="E7015" s="42" t="s">
        <v>3172</v>
      </c>
      <c r="F7015" s="42" t="s">
        <v>23386</v>
      </c>
      <c r="G7015" s="42" t="s">
        <v>11227</v>
      </c>
      <c r="H7015" s="7" t="s">
        <v>47</v>
      </c>
      <c r="I7015" s="42" t="s">
        <v>31</v>
      </c>
      <c r="J7015" s="42" t="s">
        <v>22298</v>
      </c>
      <c r="K7015" s="8" t="s">
        <v>25532</v>
      </c>
      <c r="L7015" s="7" t="s">
        <v>11229</v>
      </c>
      <c r="M7015" s="44">
        <v>65.8</v>
      </c>
      <c r="N7015" s="7">
        <v>1</v>
      </c>
      <c r="O7015" s="44">
        <v>65.8</v>
      </c>
      <c r="P7015" s="44">
        <v>30</v>
      </c>
      <c r="Q7015" s="44">
        <v>5.34</v>
      </c>
      <c r="R7015" s="44">
        <v>17.940000000000001</v>
      </c>
      <c r="S7015" s="44">
        <v>0</v>
      </c>
      <c r="T7015" s="44">
        <v>0</v>
      </c>
      <c r="U7015" s="44">
        <v>12.52</v>
      </c>
      <c r="V7015" s="49" t="s">
        <v>24933</v>
      </c>
      <c r="W7015" s="42" t="s">
        <v>34</v>
      </c>
      <c r="X7015" s="43">
        <v>122826230624</v>
      </c>
      <c r="Y7015" s="43">
        <v>45363269775</v>
      </c>
      <c r="Z7015" s="43" t="s">
        <v>7980</v>
      </c>
      <c r="AA7015" s="37" t="e">
        <f>VLOOKUP(J7015, sku!B:C, 2, FALSE)</f>
        <v>#N/A</v>
      </c>
      <c r="AB7015" s="37" t="e">
        <f>VLOOKUP(J7015, sku!B:BM, 64, FALSE)</f>
        <v>#N/A</v>
      </c>
      <c r="AC7015" s="37" t="str">
        <f>LEFT(pedidos[[#This Row],[SKU]],3)</f>
        <v xml:space="preserve">VL </v>
      </c>
      <c r="AD7015" s="37" t="str" cm="1">
        <f t="array" aca="1" ref="AD7015" ca="1">IFERROR(
  INDEX(
    montadora[Montadora],
    MATCH(TRUE,LEFT(J7393,NÚCARACT(montadora[SKU Parcial]))=montadora[SKU Parcial],0)
  ),
  ""
)</f>
        <v/>
      </c>
    </row>
    <row r="7016" spans="1:30" x14ac:dyDescent="0.25">
      <c r="A7016" s="42" t="s">
        <v>24934</v>
      </c>
      <c r="B7016" s="42" t="s">
        <v>36</v>
      </c>
      <c r="C7016" s="42" t="s">
        <v>3391</v>
      </c>
      <c r="D7016" s="42" t="s">
        <v>138</v>
      </c>
      <c r="E7016" s="42" t="s">
        <v>3172</v>
      </c>
      <c r="F7016" s="42" t="s">
        <v>2543</v>
      </c>
      <c r="G7016" s="42" t="s">
        <v>11227</v>
      </c>
      <c r="H7016" s="7" t="s">
        <v>47</v>
      </c>
      <c r="I7016" s="42" t="s">
        <v>31</v>
      </c>
      <c r="J7016" s="42" t="s">
        <v>22298</v>
      </c>
      <c r="K7016" s="8" t="s">
        <v>25593</v>
      </c>
      <c r="L7016" s="7" t="s">
        <v>11229</v>
      </c>
      <c r="M7016" s="44">
        <v>65.8</v>
      </c>
      <c r="N7016" s="7">
        <v>1</v>
      </c>
      <c r="O7016" s="44">
        <v>74.790000000000006</v>
      </c>
      <c r="P7016" s="44">
        <v>30</v>
      </c>
      <c r="Q7016" s="44">
        <v>5.34</v>
      </c>
      <c r="R7016" s="44">
        <v>17.940000000000001</v>
      </c>
      <c r="S7016" s="44">
        <v>8.99</v>
      </c>
      <c r="T7016" s="44">
        <v>0</v>
      </c>
      <c r="U7016" s="44">
        <v>12.52</v>
      </c>
      <c r="V7016" s="49" t="s">
        <v>24933</v>
      </c>
      <c r="W7016" s="42" t="s">
        <v>34</v>
      </c>
      <c r="X7016" s="43">
        <v>122423656057</v>
      </c>
      <c r="Y7016" s="43">
        <v>45370101845</v>
      </c>
      <c r="Z7016" s="43" t="s">
        <v>7980</v>
      </c>
      <c r="AA7016" s="37" t="e">
        <f>VLOOKUP(J7016, sku!B:C, 2, FALSE)</f>
        <v>#N/A</v>
      </c>
      <c r="AB7016" s="37" t="e">
        <f>VLOOKUP(J7016, sku!B:BM, 64, FALSE)</f>
        <v>#N/A</v>
      </c>
      <c r="AC7016" s="37" t="str">
        <f>LEFT(pedidos[[#This Row],[SKU]],3)</f>
        <v xml:space="preserve">VL </v>
      </c>
      <c r="AD7016" s="37" t="str" cm="1">
        <f t="array" aca="1" ref="AD7016" ca="1">IFERROR(
  INDEX(
    montadora[Montadora],
    MATCH(TRUE,LEFT(J7394,NÚCARACT(montadora[SKU Parcial]))=montadora[SKU Parcial],0)
  ),
  ""
)</f>
        <v/>
      </c>
    </row>
    <row r="7017" spans="1:30" x14ac:dyDescent="0.25">
      <c r="A7017" s="42" t="s">
        <v>25353</v>
      </c>
      <c r="B7017" s="42" t="s">
        <v>25354</v>
      </c>
      <c r="C7017" s="42" t="s">
        <v>25355</v>
      </c>
      <c r="D7017" s="42" t="s">
        <v>27</v>
      </c>
      <c r="E7017" s="42" t="s">
        <v>3172</v>
      </c>
      <c r="F7017" s="42" t="s">
        <v>23386</v>
      </c>
      <c r="G7017" s="42" t="s">
        <v>11227</v>
      </c>
      <c r="H7017" s="7" t="s">
        <v>47</v>
      </c>
      <c r="I7017" s="42" t="s">
        <v>31</v>
      </c>
      <c r="J7017" s="42" t="s">
        <v>22298</v>
      </c>
      <c r="K7017" s="8" t="s">
        <v>25101</v>
      </c>
      <c r="L7017" s="7" t="s">
        <v>33</v>
      </c>
      <c r="M7017" s="44">
        <v>65.8</v>
      </c>
      <c r="N7017" s="7">
        <v>1</v>
      </c>
      <c r="O7017" s="44">
        <v>79.7</v>
      </c>
      <c r="P7017" s="44">
        <v>30</v>
      </c>
      <c r="Q7017" s="44">
        <v>5.34</v>
      </c>
      <c r="R7017" s="44">
        <v>17.940000000000001</v>
      </c>
      <c r="S7017" s="44">
        <v>13.9</v>
      </c>
      <c r="T7017" s="44">
        <v>0</v>
      </c>
      <c r="U7017" s="44">
        <v>12.52</v>
      </c>
      <c r="V7017" s="49" t="s">
        <v>24933</v>
      </c>
      <c r="W7017" s="42" t="s">
        <v>34</v>
      </c>
      <c r="X7017" s="43">
        <v>122730794143</v>
      </c>
      <c r="Y7017" s="43">
        <v>45384561237</v>
      </c>
      <c r="Z7017" s="43" t="s">
        <v>7980</v>
      </c>
      <c r="AA7017" s="37" t="e">
        <f>VLOOKUP(J7017, sku!B:C, 2, FALSE)</f>
        <v>#N/A</v>
      </c>
      <c r="AB7017" s="37" t="e">
        <f>VLOOKUP(J7017, sku!B:BM, 64, FALSE)</f>
        <v>#N/A</v>
      </c>
      <c r="AC7017" s="37" t="str">
        <f>LEFT(pedidos[[#This Row],[SKU]],3)</f>
        <v xml:space="preserve">VL </v>
      </c>
      <c r="AD7017" s="37" t="str" cm="1">
        <f t="array" aca="1" ref="AD7017" ca="1">IFERROR(
  INDEX(
    montadora[Montadora],
    MATCH(TRUE,LEFT(J7395,NÚCARACT(montadora[SKU Parcial]))=montadora[SKU Parcial],0)
  ),
  ""
)</f>
        <v/>
      </c>
    </row>
    <row r="7018" spans="1:30" x14ac:dyDescent="0.25">
      <c r="A7018" s="42" t="s">
        <v>25356</v>
      </c>
      <c r="B7018" s="42" t="s">
        <v>25357</v>
      </c>
      <c r="C7018" s="42" t="s">
        <v>25358</v>
      </c>
      <c r="D7018" s="42" t="s">
        <v>97</v>
      </c>
      <c r="E7018" s="42" t="s">
        <v>3172</v>
      </c>
      <c r="F7018" s="42" t="s">
        <v>23386</v>
      </c>
      <c r="G7018" s="42" t="s">
        <v>11227</v>
      </c>
      <c r="H7018" s="7" t="s">
        <v>47</v>
      </c>
      <c r="I7018" s="42" t="s">
        <v>31</v>
      </c>
      <c r="J7018" s="42" t="s">
        <v>22298</v>
      </c>
      <c r="K7018" s="8" t="s">
        <v>25122</v>
      </c>
      <c r="L7018" s="7" t="s">
        <v>11229</v>
      </c>
      <c r="M7018" s="44">
        <v>65.8</v>
      </c>
      <c r="N7018" s="7">
        <v>1</v>
      </c>
      <c r="O7018" s="44">
        <v>65.8</v>
      </c>
      <c r="P7018" s="44">
        <v>30</v>
      </c>
      <c r="Q7018" s="44">
        <v>5.34</v>
      </c>
      <c r="R7018" s="44">
        <v>17.940000000000001</v>
      </c>
      <c r="S7018" s="44">
        <v>0</v>
      </c>
      <c r="T7018" s="44">
        <v>0</v>
      </c>
      <c r="U7018" s="44">
        <v>12.52</v>
      </c>
      <c r="V7018" s="49" t="s">
        <v>24933</v>
      </c>
      <c r="W7018" s="42" t="s">
        <v>34</v>
      </c>
      <c r="X7018" s="43">
        <v>122987706639</v>
      </c>
      <c r="Y7018" s="43">
        <v>45394761997</v>
      </c>
      <c r="Z7018" s="43" t="s">
        <v>7980</v>
      </c>
      <c r="AA7018" s="37" t="e">
        <f>VLOOKUP(J7018, sku!B:C, 2, FALSE)</f>
        <v>#N/A</v>
      </c>
      <c r="AB7018" s="37" t="e">
        <f>VLOOKUP(J7018, sku!B:BM, 64, FALSE)</f>
        <v>#N/A</v>
      </c>
      <c r="AC7018" s="37" t="str">
        <f>LEFT(pedidos[[#This Row],[SKU]],3)</f>
        <v xml:space="preserve">VL </v>
      </c>
      <c r="AD7018" s="37" t="str" cm="1">
        <f t="array" aca="1" ref="AD7018" ca="1">IFERROR(
  INDEX(
    montadora[Montadora],
    MATCH(TRUE,LEFT(J7396,NÚCARACT(montadora[SKU Parcial]))=montadora[SKU Parcial],0)
  ),
  ""
)</f>
        <v/>
      </c>
    </row>
    <row r="7019" spans="1:30" x14ac:dyDescent="0.25">
      <c r="A7019" s="42" t="s">
        <v>22930</v>
      </c>
      <c r="B7019" s="42" t="s">
        <v>22931</v>
      </c>
      <c r="C7019" s="42" t="s">
        <v>1320</v>
      </c>
      <c r="D7019" s="42" t="s">
        <v>420</v>
      </c>
      <c r="E7019" s="42" t="s">
        <v>4851</v>
      </c>
      <c r="F7019" s="42" t="s">
        <v>4852</v>
      </c>
      <c r="G7019" s="42" t="s">
        <v>11227</v>
      </c>
      <c r="H7019" s="7" t="s">
        <v>47</v>
      </c>
      <c r="I7019" s="42" t="s">
        <v>36</v>
      </c>
      <c r="J7019" s="42" t="s">
        <v>5362</v>
      </c>
      <c r="K7019" s="8" t="s">
        <v>25575</v>
      </c>
      <c r="L7019" s="7" t="s">
        <v>11229</v>
      </c>
      <c r="M7019" s="44">
        <v>258.8</v>
      </c>
      <c r="N7019" s="7">
        <v>1</v>
      </c>
      <c r="O7019" s="44">
        <v>258.8</v>
      </c>
      <c r="P7019" s="44">
        <v>120</v>
      </c>
      <c r="Q7019" s="44">
        <v>21.01</v>
      </c>
      <c r="R7019" s="44">
        <v>44</v>
      </c>
      <c r="S7019" s="44">
        <v>0</v>
      </c>
      <c r="T7019" s="44">
        <v>24.95</v>
      </c>
      <c r="U7019" s="44">
        <v>48.84</v>
      </c>
      <c r="V7019" s="49" t="s">
        <v>24935</v>
      </c>
      <c r="W7019" s="42" t="s">
        <v>34</v>
      </c>
      <c r="X7019" s="43">
        <v>120686451165</v>
      </c>
      <c r="Y7019" s="43">
        <v>45292941918</v>
      </c>
      <c r="Z7019" s="43" t="s">
        <v>7980</v>
      </c>
      <c r="AA7019" s="37" t="str">
        <f>VLOOKUP(J7019, sku!B:C, 2, FALSE)</f>
        <v>Travessa Nissan - Slim - - - Frontier Attack - 2017 A 2024 - Preto</v>
      </c>
      <c r="AB7019" s="37" t="str">
        <f>VLOOKUP(J7019, sku!B:BM, 64, FALSE)</f>
        <v>Fabricação</v>
      </c>
      <c r="AC7019" s="37" t="str">
        <f>LEFT(pedidos[[#This Row],[SKU]],3)</f>
        <v>XNS</v>
      </c>
      <c r="AD7019" s="37" t="str" cm="1">
        <f t="array" aca="1" ref="AD7019" ca="1">IFERROR(
  INDEX(
    montadora[Montadora],
    MATCH(TRUE,LEFT(J7397,NÚCARACT(montadora[SKU Parcial]))=montadora[SKU Parcial],0)
  ),
  ""
)</f>
        <v/>
      </c>
    </row>
    <row r="7020" spans="1:30" x14ac:dyDescent="0.25">
      <c r="A7020" s="42" t="s">
        <v>22932</v>
      </c>
      <c r="B7020" s="42" t="s">
        <v>22933</v>
      </c>
      <c r="C7020" s="42" t="s">
        <v>22934</v>
      </c>
      <c r="D7020" s="42" t="s">
        <v>347</v>
      </c>
      <c r="E7020" s="42" t="s">
        <v>1698</v>
      </c>
      <c r="F7020" s="42" t="s">
        <v>1699</v>
      </c>
      <c r="G7020" s="42" t="s">
        <v>11227</v>
      </c>
      <c r="H7020" s="7" t="s">
        <v>47</v>
      </c>
      <c r="I7020" s="42" t="s">
        <v>36</v>
      </c>
      <c r="J7020" s="42" t="s">
        <v>1700</v>
      </c>
      <c r="K7020" s="8" t="s">
        <v>25574</v>
      </c>
      <c r="L7020" s="7" t="s">
        <v>11229</v>
      </c>
      <c r="M7020" s="44">
        <v>128.80000000000001</v>
      </c>
      <c r="N7020" s="7">
        <v>1</v>
      </c>
      <c r="O7020" s="44">
        <v>128.80000000000001</v>
      </c>
      <c r="P7020" s="44">
        <v>55</v>
      </c>
      <c r="Q7020" s="44">
        <v>10.46</v>
      </c>
      <c r="R7020" s="44">
        <v>21.9</v>
      </c>
      <c r="S7020" s="44">
        <v>0</v>
      </c>
      <c r="T7020" s="44">
        <v>17.16</v>
      </c>
      <c r="U7020" s="44">
        <v>24.28</v>
      </c>
      <c r="V7020" s="49" t="s">
        <v>24936</v>
      </c>
      <c r="W7020" s="42" t="s">
        <v>34</v>
      </c>
      <c r="X7020" s="43">
        <v>121080597700</v>
      </c>
      <c r="Y7020" s="43">
        <v>45286724616</v>
      </c>
      <c r="Z7020" s="43" t="s">
        <v>7980</v>
      </c>
      <c r="AA7020" s="37" t="str">
        <f>VLOOKUP(J7020, sku!B:C, 2, FALSE)</f>
        <v>Smart Led Taytech 8000 Lumens - H1</v>
      </c>
      <c r="AB7020" s="37" t="str">
        <f>VLOOKUP(J7020, sku!B:BM, 64, FALSE)</f>
        <v>Revenda</v>
      </c>
      <c r="AC7020" s="37" t="str">
        <f>LEFT(pedidos[[#This Row],[SKU]],3)</f>
        <v>TT-</v>
      </c>
      <c r="AD7020" s="37" t="str" cm="1">
        <f t="array" aca="1" ref="AD7020" ca="1">IFERROR(
  INDEX(
    montadora[Montadora],
    MATCH(TRUE,LEFT(J7398,NÚCARACT(montadora[SKU Parcial]))=montadora[SKU Parcial],0)
  ),
  ""
)</f>
        <v/>
      </c>
    </row>
    <row r="7021" spans="1:30" x14ac:dyDescent="0.25">
      <c r="A7021" s="42" t="s">
        <v>22935</v>
      </c>
      <c r="B7021" s="42" t="s">
        <v>36</v>
      </c>
      <c r="C7021" s="42" t="s">
        <v>22936</v>
      </c>
      <c r="D7021" s="42" t="s">
        <v>138</v>
      </c>
      <c r="E7021" s="42" t="s">
        <v>2746</v>
      </c>
      <c r="F7021" s="42" t="s">
        <v>1793</v>
      </c>
      <c r="G7021" s="42" t="s">
        <v>11227</v>
      </c>
      <c r="H7021" s="7" t="s">
        <v>30</v>
      </c>
      <c r="I7021" s="42" t="s">
        <v>36</v>
      </c>
      <c r="J7021" s="42" t="s">
        <v>2747</v>
      </c>
      <c r="K7021" s="8" t="s">
        <v>25544</v>
      </c>
      <c r="L7021" s="7" t="s">
        <v>804</v>
      </c>
      <c r="M7021" s="44">
        <v>78.8</v>
      </c>
      <c r="N7021" s="7">
        <v>1</v>
      </c>
      <c r="O7021" s="44">
        <v>78.8</v>
      </c>
      <c r="P7021" s="44">
        <v>41.36</v>
      </c>
      <c r="Q7021" s="44">
        <v>6.4</v>
      </c>
      <c r="R7021" s="44">
        <v>16.21</v>
      </c>
      <c r="S7021" s="44">
        <v>0</v>
      </c>
      <c r="T7021" s="44">
        <v>0</v>
      </c>
      <c r="U7021" s="44">
        <v>14.83</v>
      </c>
      <c r="V7021" s="49" t="s">
        <v>24500</v>
      </c>
      <c r="W7021" s="42" t="s">
        <v>34</v>
      </c>
      <c r="X7021" s="43">
        <v>120639017146</v>
      </c>
      <c r="Y7021" s="43">
        <v>45267312256</v>
      </c>
      <c r="Z7021" s="43" t="s">
        <v>7980</v>
      </c>
      <c r="AA7021" s="37" t="str">
        <f>VLOOKUP(J7021, sku!B:C, 2, FALSE)</f>
        <v>Cabo de Chupeta Coaxial de Transferência de Carga de Bateria 12/24V 500 Amper, PVC, CCA 5 Metros</v>
      </c>
      <c r="AB7021" s="37" t="str">
        <f>VLOOKUP(J7021, sku!B:BM, 64, FALSE)</f>
        <v>Importação</v>
      </c>
      <c r="AC7021" s="37" t="str">
        <f>LEFT(pedidos[[#This Row],[SKU]],3)</f>
        <v>1EC</v>
      </c>
      <c r="AD7021" s="37" t="str" cm="1">
        <f t="array" aca="1" ref="AD7021" ca="1">IFERROR(
  INDEX(
    montadora[Montadora],
    MATCH(TRUE,LEFT(J7399,NÚCARACT(montadora[SKU Parcial]))=montadora[SKU Parcial],0)
  ),
  ""
)</f>
        <v/>
      </c>
    </row>
    <row r="7022" spans="1:30" x14ac:dyDescent="0.25">
      <c r="A7022" s="42" t="s">
        <v>22937</v>
      </c>
      <c r="B7022" s="42" t="s">
        <v>36</v>
      </c>
      <c r="C7022" s="42" t="s">
        <v>22938</v>
      </c>
      <c r="D7022" s="42" t="s">
        <v>830</v>
      </c>
      <c r="E7022" s="42" t="s">
        <v>2746</v>
      </c>
      <c r="F7022" s="42" t="s">
        <v>1793</v>
      </c>
      <c r="G7022" s="42" t="s">
        <v>11227</v>
      </c>
      <c r="H7022" s="7" t="s">
        <v>30</v>
      </c>
      <c r="I7022" s="42" t="s">
        <v>36</v>
      </c>
      <c r="J7022" s="42" t="s">
        <v>2747</v>
      </c>
      <c r="K7022" s="8" t="s">
        <v>25619</v>
      </c>
      <c r="L7022" s="7" t="s">
        <v>804</v>
      </c>
      <c r="M7022" s="44">
        <v>78.8</v>
      </c>
      <c r="N7022" s="7">
        <v>1</v>
      </c>
      <c r="O7022" s="44">
        <v>78.8</v>
      </c>
      <c r="P7022" s="44">
        <v>41.36</v>
      </c>
      <c r="Q7022" s="44">
        <v>6.4</v>
      </c>
      <c r="R7022" s="44">
        <v>16.21</v>
      </c>
      <c r="S7022" s="44">
        <v>0</v>
      </c>
      <c r="T7022" s="44">
        <v>0</v>
      </c>
      <c r="U7022" s="44">
        <v>14.83</v>
      </c>
      <c r="V7022" s="49" t="s">
        <v>24500</v>
      </c>
      <c r="W7022" s="42" t="s">
        <v>34</v>
      </c>
      <c r="X7022" s="43">
        <v>120249934629</v>
      </c>
      <c r="Y7022" s="43">
        <v>45272560268</v>
      </c>
      <c r="Z7022" s="43" t="s">
        <v>7980</v>
      </c>
      <c r="AA7022" s="37" t="str">
        <f>VLOOKUP(J7022, sku!B:C, 2, FALSE)</f>
        <v>Cabo de Chupeta Coaxial de Transferência de Carga de Bateria 12/24V 500 Amper, PVC, CCA 5 Metros</v>
      </c>
      <c r="AB7022" s="37" t="str">
        <f>VLOOKUP(J7022, sku!B:BM, 64, FALSE)</f>
        <v>Importação</v>
      </c>
      <c r="AC7022" s="37" t="str">
        <f>LEFT(pedidos[[#This Row],[SKU]],3)</f>
        <v>1EC</v>
      </c>
      <c r="AD7022" s="37" t="str" cm="1">
        <f t="array" aca="1" ref="AD7022" ca="1">IFERROR(
  INDEX(
    montadora[Montadora],
    MATCH(TRUE,LEFT(J7400,NÚCARACT(montadora[SKU Parcial]))=montadora[SKU Parcial],0)
  ),
  ""
)</f>
        <v/>
      </c>
    </row>
    <row r="7023" spans="1:30" x14ac:dyDescent="0.25">
      <c r="A7023" s="42" t="s">
        <v>22939</v>
      </c>
      <c r="B7023" s="42" t="s">
        <v>22940</v>
      </c>
      <c r="C7023" s="42" t="s">
        <v>1368</v>
      </c>
      <c r="D7023" s="42" t="s">
        <v>1042</v>
      </c>
      <c r="E7023" s="42" t="s">
        <v>2746</v>
      </c>
      <c r="F7023" s="42" t="s">
        <v>1793</v>
      </c>
      <c r="G7023" s="42" t="s">
        <v>11227</v>
      </c>
      <c r="H7023" s="7" t="s">
        <v>30</v>
      </c>
      <c r="I7023" s="42" t="s">
        <v>31</v>
      </c>
      <c r="J7023" s="42" t="s">
        <v>2747</v>
      </c>
      <c r="K7023" s="8" t="s">
        <v>25619</v>
      </c>
      <c r="L7023" s="7" t="s">
        <v>804</v>
      </c>
      <c r="M7023" s="44">
        <v>78.8</v>
      </c>
      <c r="N7023" s="7">
        <v>2</v>
      </c>
      <c r="O7023" s="44">
        <v>157.6</v>
      </c>
      <c r="P7023" s="44">
        <v>82.72</v>
      </c>
      <c r="Q7023" s="44">
        <v>12.8</v>
      </c>
      <c r="R7023" s="44">
        <v>32.42</v>
      </c>
      <c r="S7023" s="44">
        <v>0</v>
      </c>
      <c r="T7023" s="44">
        <v>0</v>
      </c>
      <c r="U7023" s="44">
        <v>29.66</v>
      </c>
      <c r="V7023" s="49" t="s">
        <v>24500</v>
      </c>
      <c r="W7023" s="42" t="s">
        <v>34</v>
      </c>
      <c r="X7023" s="43">
        <v>120783956350</v>
      </c>
      <c r="Y7023" s="43">
        <v>45273248072</v>
      </c>
      <c r="Z7023" s="43" t="s">
        <v>7980</v>
      </c>
      <c r="AA7023" s="37" t="str">
        <f>VLOOKUP(J7023, sku!B:C, 2, FALSE)</f>
        <v>Cabo de Chupeta Coaxial de Transferência de Carga de Bateria 12/24V 500 Amper, PVC, CCA 5 Metros</v>
      </c>
      <c r="AB7023" s="37" t="str">
        <f>VLOOKUP(J7023, sku!B:BM, 64, FALSE)</f>
        <v>Importação</v>
      </c>
      <c r="AC7023" s="37" t="str">
        <f>LEFT(pedidos[[#This Row],[SKU]],3)</f>
        <v>1EC</v>
      </c>
      <c r="AD7023" s="37" t="str" cm="1">
        <f t="array" aca="1" ref="AD7023" ca="1">IFERROR(
  INDEX(
    montadora[Montadora],
    MATCH(TRUE,LEFT(J7401,NÚCARACT(montadora[SKU Parcial]))=montadora[SKU Parcial],0)
  ),
  ""
)</f>
        <v/>
      </c>
    </row>
    <row r="7024" spans="1:30" x14ac:dyDescent="0.25">
      <c r="A7024" s="42" t="s">
        <v>22941</v>
      </c>
      <c r="B7024" s="42" t="s">
        <v>36</v>
      </c>
      <c r="C7024" s="42" t="s">
        <v>22942</v>
      </c>
      <c r="D7024" s="42" t="s">
        <v>138</v>
      </c>
      <c r="E7024" s="42" t="s">
        <v>2746</v>
      </c>
      <c r="F7024" s="42" t="s">
        <v>1793</v>
      </c>
      <c r="G7024" s="42" t="s">
        <v>11227</v>
      </c>
      <c r="H7024" s="7" t="s">
        <v>30</v>
      </c>
      <c r="I7024" s="42" t="s">
        <v>31</v>
      </c>
      <c r="J7024" s="42" t="s">
        <v>2747</v>
      </c>
      <c r="K7024" s="8" t="s">
        <v>25557</v>
      </c>
      <c r="L7024" s="7" t="s">
        <v>804</v>
      </c>
      <c r="M7024" s="44">
        <v>78.8</v>
      </c>
      <c r="N7024" s="7">
        <v>1</v>
      </c>
      <c r="O7024" s="44">
        <v>98.79</v>
      </c>
      <c r="P7024" s="44">
        <v>41.36</v>
      </c>
      <c r="Q7024" s="44">
        <v>6.4</v>
      </c>
      <c r="R7024" s="44">
        <v>16.21</v>
      </c>
      <c r="S7024" s="44">
        <v>19.989999999999998</v>
      </c>
      <c r="T7024" s="44">
        <v>0</v>
      </c>
      <c r="U7024" s="44">
        <v>14.83</v>
      </c>
      <c r="V7024" s="49" t="s">
        <v>24500</v>
      </c>
      <c r="W7024" s="42" t="s">
        <v>34</v>
      </c>
      <c r="X7024" s="43">
        <v>120342013925</v>
      </c>
      <c r="Y7024" s="43">
        <v>45275779451</v>
      </c>
      <c r="Z7024" s="43" t="s">
        <v>7980</v>
      </c>
      <c r="AA7024" s="37" t="str">
        <f>VLOOKUP(J7024, sku!B:C, 2, FALSE)</f>
        <v>Cabo de Chupeta Coaxial de Transferência de Carga de Bateria 12/24V 500 Amper, PVC, CCA 5 Metros</v>
      </c>
      <c r="AB7024" s="37" t="str">
        <f>VLOOKUP(J7024, sku!B:BM, 64, FALSE)</f>
        <v>Importação</v>
      </c>
      <c r="AC7024" s="37" t="str">
        <f>LEFT(pedidos[[#This Row],[SKU]],3)</f>
        <v>1EC</v>
      </c>
      <c r="AD7024" s="37" t="str" cm="1">
        <f t="array" aca="1" ref="AD7024" ca="1">IFERROR(
  INDEX(
    montadora[Montadora],
    MATCH(TRUE,LEFT(J7402,NÚCARACT(montadora[SKU Parcial]))=montadora[SKU Parcial],0)
  ),
  ""
)</f>
        <v/>
      </c>
    </row>
    <row r="7025" spans="1:30" x14ac:dyDescent="0.25">
      <c r="A7025" s="42" t="s">
        <v>22943</v>
      </c>
      <c r="B7025" s="42" t="s">
        <v>36</v>
      </c>
      <c r="C7025" s="42" t="s">
        <v>22944</v>
      </c>
      <c r="D7025" s="42" t="s">
        <v>191</v>
      </c>
      <c r="E7025" s="42" t="s">
        <v>2746</v>
      </c>
      <c r="F7025" s="42" t="s">
        <v>1793</v>
      </c>
      <c r="G7025" s="42" t="s">
        <v>11227</v>
      </c>
      <c r="H7025" s="7" t="s">
        <v>30</v>
      </c>
      <c r="I7025" s="42" t="s">
        <v>31</v>
      </c>
      <c r="J7025" s="42" t="s">
        <v>2747</v>
      </c>
      <c r="K7025" s="8" t="s">
        <v>25557</v>
      </c>
      <c r="L7025" s="7" t="s">
        <v>804</v>
      </c>
      <c r="M7025" s="44">
        <v>78.8</v>
      </c>
      <c r="N7025" s="7">
        <v>1</v>
      </c>
      <c r="O7025" s="44">
        <v>78.8</v>
      </c>
      <c r="P7025" s="44">
        <v>41.36</v>
      </c>
      <c r="Q7025" s="44">
        <v>6.4</v>
      </c>
      <c r="R7025" s="44">
        <v>16.21</v>
      </c>
      <c r="S7025" s="44">
        <v>0</v>
      </c>
      <c r="T7025" s="44">
        <v>0</v>
      </c>
      <c r="U7025" s="44">
        <v>14.83</v>
      </c>
      <c r="V7025" s="49" t="s">
        <v>24500</v>
      </c>
      <c r="W7025" s="42" t="s">
        <v>34</v>
      </c>
      <c r="X7025" s="43">
        <v>120379389811</v>
      </c>
      <c r="Y7025" s="43">
        <v>45277582321</v>
      </c>
      <c r="Z7025" s="43" t="s">
        <v>7980</v>
      </c>
      <c r="AA7025" s="37" t="str">
        <f>VLOOKUP(J7025, sku!B:C, 2, FALSE)</f>
        <v>Cabo de Chupeta Coaxial de Transferência de Carga de Bateria 12/24V 500 Amper, PVC, CCA 5 Metros</v>
      </c>
      <c r="AB7025" s="37" t="str">
        <f>VLOOKUP(J7025, sku!B:BM, 64, FALSE)</f>
        <v>Importação</v>
      </c>
      <c r="AC7025" s="37" t="str">
        <f>LEFT(pedidos[[#This Row],[SKU]],3)</f>
        <v>1EC</v>
      </c>
      <c r="AD7025" s="37" t="str" cm="1">
        <f t="array" aca="1" ref="AD7025" ca="1">IFERROR(
  INDEX(
    montadora[Montadora],
    MATCH(TRUE,LEFT(J7403,NÚCARACT(montadora[SKU Parcial]))=montadora[SKU Parcial],0)
  ),
  ""
)</f>
        <v/>
      </c>
    </row>
    <row r="7026" spans="1:30" x14ac:dyDescent="0.25">
      <c r="A7026" s="42" t="s">
        <v>22945</v>
      </c>
      <c r="B7026" s="42" t="s">
        <v>22946</v>
      </c>
      <c r="C7026" s="42" t="s">
        <v>4115</v>
      </c>
      <c r="D7026" s="42" t="s">
        <v>27</v>
      </c>
      <c r="E7026" s="42" t="s">
        <v>2746</v>
      </c>
      <c r="F7026" s="42" t="s">
        <v>1793</v>
      </c>
      <c r="G7026" s="42" t="s">
        <v>11227</v>
      </c>
      <c r="H7026" s="7" t="s">
        <v>30</v>
      </c>
      <c r="I7026" s="42" t="s">
        <v>31</v>
      </c>
      <c r="J7026" s="42" t="s">
        <v>2747</v>
      </c>
      <c r="K7026" s="8" t="s">
        <v>25573</v>
      </c>
      <c r="L7026" s="7" t="s">
        <v>804</v>
      </c>
      <c r="M7026" s="44">
        <v>78.8</v>
      </c>
      <c r="N7026" s="7">
        <v>1</v>
      </c>
      <c r="O7026" s="44">
        <v>78.8</v>
      </c>
      <c r="P7026" s="44">
        <v>41.36</v>
      </c>
      <c r="Q7026" s="44">
        <v>6.4</v>
      </c>
      <c r="R7026" s="44">
        <v>16.21</v>
      </c>
      <c r="S7026" s="44">
        <v>0</v>
      </c>
      <c r="T7026" s="44">
        <v>0</v>
      </c>
      <c r="U7026" s="44">
        <v>14.83</v>
      </c>
      <c r="V7026" s="49" t="s">
        <v>24500</v>
      </c>
      <c r="W7026" s="42" t="s">
        <v>34</v>
      </c>
      <c r="X7026" s="43">
        <v>120940471018</v>
      </c>
      <c r="Y7026" s="43">
        <v>45279572987</v>
      </c>
      <c r="Z7026" s="43" t="s">
        <v>7980</v>
      </c>
      <c r="AA7026" s="37" t="str">
        <f>VLOOKUP(J7026, sku!B:C, 2, FALSE)</f>
        <v>Cabo de Chupeta Coaxial de Transferência de Carga de Bateria 12/24V 500 Amper, PVC, CCA 5 Metros</v>
      </c>
      <c r="AB7026" s="37" t="str">
        <f>VLOOKUP(J7026, sku!B:BM, 64, FALSE)</f>
        <v>Importação</v>
      </c>
      <c r="AC7026" s="37" t="str">
        <f>LEFT(pedidos[[#This Row],[SKU]],3)</f>
        <v>1EC</v>
      </c>
      <c r="AD7026" s="37" t="str" cm="1">
        <f t="array" aca="1" ref="AD7026" ca="1">IFERROR(
  INDEX(
    montadora[Montadora],
    MATCH(TRUE,LEFT(J7404,NÚCARACT(montadora[SKU Parcial]))=montadora[SKU Parcial],0)
  ),
  ""
)</f>
        <v/>
      </c>
    </row>
    <row r="7027" spans="1:30" x14ac:dyDescent="0.25">
      <c r="A7027" s="42" t="s">
        <v>22947</v>
      </c>
      <c r="B7027" s="42" t="s">
        <v>36</v>
      </c>
      <c r="C7027" s="42" t="s">
        <v>22948</v>
      </c>
      <c r="D7027" s="42" t="s">
        <v>45</v>
      </c>
      <c r="E7027" s="42" t="s">
        <v>2746</v>
      </c>
      <c r="F7027" s="42" t="s">
        <v>1793</v>
      </c>
      <c r="G7027" s="42" t="s">
        <v>11227</v>
      </c>
      <c r="H7027" s="7" t="s">
        <v>30</v>
      </c>
      <c r="I7027" s="42" t="s">
        <v>31</v>
      </c>
      <c r="J7027" s="42" t="s">
        <v>2747</v>
      </c>
      <c r="K7027" s="8" t="s">
        <v>25573</v>
      </c>
      <c r="L7027" s="7" t="s">
        <v>804</v>
      </c>
      <c r="M7027" s="44">
        <v>78.8</v>
      </c>
      <c r="N7027" s="7">
        <v>1</v>
      </c>
      <c r="O7027" s="44">
        <v>88.79</v>
      </c>
      <c r="P7027" s="44">
        <v>41.36</v>
      </c>
      <c r="Q7027" s="44">
        <v>6.4</v>
      </c>
      <c r="R7027" s="44">
        <v>16.21</v>
      </c>
      <c r="S7027" s="44">
        <v>9.99</v>
      </c>
      <c r="T7027" s="44">
        <v>0</v>
      </c>
      <c r="U7027" s="44">
        <v>14.83</v>
      </c>
      <c r="V7027" s="49" t="s">
        <v>24500</v>
      </c>
      <c r="W7027" s="42" t="s">
        <v>34</v>
      </c>
      <c r="X7027" s="43">
        <v>120439620591</v>
      </c>
      <c r="Y7027" s="43">
        <v>45280592510</v>
      </c>
      <c r="Z7027" s="43" t="s">
        <v>7980</v>
      </c>
      <c r="AA7027" s="37" t="str">
        <f>VLOOKUP(J7027, sku!B:C, 2, FALSE)</f>
        <v>Cabo de Chupeta Coaxial de Transferência de Carga de Bateria 12/24V 500 Amper, PVC, CCA 5 Metros</v>
      </c>
      <c r="AB7027" s="37" t="str">
        <f>VLOOKUP(J7027, sku!B:BM, 64, FALSE)</f>
        <v>Importação</v>
      </c>
      <c r="AC7027" s="37" t="str">
        <f>LEFT(pedidos[[#This Row],[SKU]],3)</f>
        <v>1EC</v>
      </c>
      <c r="AD7027" s="37" t="str" cm="1">
        <f t="array" aca="1" ref="AD7027" ca="1">IFERROR(
  INDEX(
    montadora[Montadora],
    MATCH(TRUE,LEFT(J7405,NÚCARACT(montadora[SKU Parcial]))=montadora[SKU Parcial],0)
  ),
  ""
)</f>
        <v/>
      </c>
    </row>
    <row r="7028" spans="1:30" x14ac:dyDescent="0.25">
      <c r="A7028" s="42" t="s">
        <v>22949</v>
      </c>
      <c r="B7028" s="42" t="s">
        <v>22950</v>
      </c>
      <c r="C7028" s="42" t="s">
        <v>287</v>
      </c>
      <c r="D7028" s="42" t="s">
        <v>358</v>
      </c>
      <c r="E7028" s="42" t="s">
        <v>2746</v>
      </c>
      <c r="F7028" s="42" t="s">
        <v>1793</v>
      </c>
      <c r="G7028" s="42" t="s">
        <v>11227</v>
      </c>
      <c r="H7028" s="7" t="s">
        <v>30</v>
      </c>
      <c r="I7028" s="42" t="s">
        <v>36</v>
      </c>
      <c r="J7028" s="42" t="s">
        <v>2747</v>
      </c>
      <c r="K7028" s="8" t="s">
        <v>25574</v>
      </c>
      <c r="L7028" s="7" t="s">
        <v>804</v>
      </c>
      <c r="M7028" s="44">
        <v>78.8</v>
      </c>
      <c r="N7028" s="7">
        <v>1</v>
      </c>
      <c r="O7028" s="44">
        <v>78.8</v>
      </c>
      <c r="P7028" s="44">
        <v>41.36</v>
      </c>
      <c r="Q7028" s="44">
        <v>6.4</v>
      </c>
      <c r="R7028" s="44">
        <v>16.21</v>
      </c>
      <c r="S7028" s="44">
        <v>0</v>
      </c>
      <c r="T7028" s="44">
        <v>0</v>
      </c>
      <c r="U7028" s="44">
        <v>14.83</v>
      </c>
      <c r="V7028" s="49" t="s">
        <v>24500</v>
      </c>
      <c r="W7028" s="42" t="s">
        <v>34</v>
      </c>
      <c r="X7028" s="43">
        <v>121099699696</v>
      </c>
      <c r="Y7028" s="43">
        <v>45287480079</v>
      </c>
      <c r="Z7028" s="43" t="s">
        <v>7980</v>
      </c>
      <c r="AA7028" s="37" t="str">
        <f>VLOOKUP(J7028, sku!B:C, 2, FALSE)</f>
        <v>Cabo de Chupeta Coaxial de Transferência de Carga de Bateria 12/24V 500 Amper, PVC, CCA 5 Metros</v>
      </c>
      <c r="AB7028" s="37" t="str">
        <f>VLOOKUP(J7028, sku!B:BM, 64, FALSE)</f>
        <v>Importação</v>
      </c>
      <c r="AC7028" s="37" t="str">
        <f>LEFT(pedidos[[#This Row],[SKU]],3)</f>
        <v>1EC</v>
      </c>
      <c r="AD7028" s="37" t="str" cm="1">
        <f t="array" aca="1" ref="AD7028" ca="1">IFERROR(
  INDEX(
    montadora[Montadora],
    MATCH(TRUE,LEFT(J7406,NÚCARACT(montadora[SKU Parcial]))=montadora[SKU Parcial],0)
  ),
  ""
)</f>
        <v/>
      </c>
    </row>
    <row r="7029" spans="1:30" x14ac:dyDescent="0.25">
      <c r="A7029" s="42" t="s">
        <v>22951</v>
      </c>
      <c r="B7029" s="42" t="s">
        <v>36</v>
      </c>
      <c r="C7029" s="42" t="s">
        <v>374</v>
      </c>
      <c r="D7029" s="42" t="s">
        <v>420</v>
      </c>
      <c r="E7029" s="42" t="s">
        <v>2746</v>
      </c>
      <c r="F7029" s="42" t="s">
        <v>1793</v>
      </c>
      <c r="G7029" s="42" t="s">
        <v>11227</v>
      </c>
      <c r="H7029" s="7" t="s">
        <v>30</v>
      </c>
      <c r="I7029" s="42" t="s">
        <v>31</v>
      </c>
      <c r="J7029" s="42" t="s">
        <v>2747</v>
      </c>
      <c r="K7029" s="8" t="s">
        <v>25601</v>
      </c>
      <c r="L7029" s="7" t="s">
        <v>804</v>
      </c>
      <c r="M7029" s="44">
        <v>78.8</v>
      </c>
      <c r="N7029" s="7">
        <v>1</v>
      </c>
      <c r="O7029" s="44">
        <v>78.8</v>
      </c>
      <c r="P7029" s="44">
        <v>41.36</v>
      </c>
      <c r="Q7029" s="44">
        <v>6.4</v>
      </c>
      <c r="R7029" s="44">
        <v>16.21</v>
      </c>
      <c r="S7029" s="44">
        <v>0</v>
      </c>
      <c r="T7029" s="44">
        <v>0</v>
      </c>
      <c r="U7029" s="44">
        <v>14.83</v>
      </c>
      <c r="V7029" s="49" t="s">
        <v>24500</v>
      </c>
      <c r="W7029" s="42" t="s">
        <v>89</v>
      </c>
      <c r="X7029" s="43">
        <v>120919531643</v>
      </c>
      <c r="Y7029" s="43">
        <v>45303819777</v>
      </c>
      <c r="Z7029" s="43" t="s">
        <v>7980</v>
      </c>
      <c r="AA7029" s="37" t="str">
        <f>VLOOKUP(J7029, sku!B:C, 2, FALSE)</f>
        <v>Cabo de Chupeta Coaxial de Transferência de Carga de Bateria 12/24V 500 Amper, PVC, CCA 5 Metros</v>
      </c>
      <c r="AB7029" s="37" t="str">
        <f>VLOOKUP(J7029, sku!B:BM, 64, FALSE)</f>
        <v>Importação</v>
      </c>
      <c r="AC7029" s="37" t="str">
        <f>LEFT(pedidos[[#This Row],[SKU]],3)</f>
        <v>1EC</v>
      </c>
      <c r="AD7029" s="37" t="str" cm="1">
        <f t="array" aca="1" ref="AD7029" ca="1">IFERROR(
  INDEX(
    montadora[Montadora],
    MATCH(TRUE,LEFT(J7407,NÚCARACT(montadora[SKU Parcial]))=montadora[SKU Parcial],0)
  ),
  ""
)</f>
        <v/>
      </c>
    </row>
    <row r="7030" spans="1:30" x14ac:dyDescent="0.25">
      <c r="A7030" s="42" t="s">
        <v>22952</v>
      </c>
      <c r="B7030" s="42" t="s">
        <v>36</v>
      </c>
      <c r="C7030" s="42" t="s">
        <v>126</v>
      </c>
      <c r="D7030" s="42" t="s">
        <v>138</v>
      </c>
      <c r="E7030" s="42" t="s">
        <v>2746</v>
      </c>
      <c r="F7030" s="42" t="s">
        <v>1793</v>
      </c>
      <c r="G7030" s="42" t="s">
        <v>11227</v>
      </c>
      <c r="H7030" s="7" t="s">
        <v>30</v>
      </c>
      <c r="I7030" s="42" t="s">
        <v>36</v>
      </c>
      <c r="J7030" s="42" t="s">
        <v>2747</v>
      </c>
      <c r="K7030" s="8" t="s">
        <v>25576</v>
      </c>
      <c r="L7030" s="7" t="s">
        <v>804</v>
      </c>
      <c r="M7030" s="44">
        <v>78.8</v>
      </c>
      <c r="N7030" s="7">
        <v>1</v>
      </c>
      <c r="O7030" s="44">
        <v>78.8</v>
      </c>
      <c r="P7030" s="44">
        <v>41.36</v>
      </c>
      <c r="Q7030" s="44">
        <v>6.4</v>
      </c>
      <c r="R7030" s="44">
        <v>16.21</v>
      </c>
      <c r="S7030" s="44">
        <v>0</v>
      </c>
      <c r="T7030" s="44">
        <v>0</v>
      </c>
      <c r="U7030" s="44">
        <v>14.83</v>
      </c>
      <c r="V7030" s="49" t="s">
        <v>24500</v>
      </c>
      <c r="W7030" s="42" t="s">
        <v>34</v>
      </c>
      <c r="X7030" s="43">
        <v>121115244781</v>
      </c>
      <c r="Y7030" s="43">
        <v>45312579704</v>
      </c>
      <c r="Z7030" s="43" t="s">
        <v>7980</v>
      </c>
      <c r="AA7030" s="37" t="str">
        <f>VLOOKUP(J7030, sku!B:C, 2, FALSE)</f>
        <v>Cabo de Chupeta Coaxial de Transferência de Carga de Bateria 12/24V 500 Amper, PVC, CCA 5 Metros</v>
      </c>
      <c r="AB7030" s="37" t="str">
        <f>VLOOKUP(J7030, sku!B:BM, 64, FALSE)</f>
        <v>Importação</v>
      </c>
      <c r="AC7030" s="37" t="str">
        <f>LEFT(pedidos[[#This Row],[SKU]],3)</f>
        <v>1EC</v>
      </c>
      <c r="AD7030" s="37" t="str" cm="1">
        <f t="array" aca="1" ref="AD7030" ca="1">IFERROR(
  INDEX(
    montadora[Montadora],
    MATCH(TRUE,LEFT(J7408,NÚCARACT(montadora[SKU Parcial]))=montadora[SKU Parcial],0)
  ),
  ""
)</f>
        <v/>
      </c>
    </row>
    <row r="7031" spans="1:30" x14ac:dyDescent="0.25">
      <c r="A7031" s="42" t="s">
        <v>23984</v>
      </c>
      <c r="B7031" s="42" t="s">
        <v>23985</v>
      </c>
      <c r="C7031" s="42" t="s">
        <v>893</v>
      </c>
      <c r="D7031" s="42" t="s">
        <v>27</v>
      </c>
      <c r="E7031" s="42" t="s">
        <v>2746</v>
      </c>
      <c r="F7031" s="42" t="s">
        <v>1793</v>
      </c>
      <c r="G7031" s="42" t="s">
        <v>11227</v>
      </c>
      <c r="H7031" s="7" t="s">
        <v>30</v>
      </c>
      <c r="I7031" s="42" t="s">
        <v>36</v>
      </c>
      <c r="J7031" s="42" t="s">
        <v>2747</v>
      </c>
      <c r="K7031" s="8" t="s">
        <v>25545</v>
      </c>
      <c r="L7031" s="7" t="s">
        <v>804</v>
      </c>
      <c r="M7031" s="44">
        <v>78.8</v>
      </c>
      <c r="N7031" s="7">
        <v>1</v>
      </c>
      <c r="O7031" s="44">
        <v>78.8</v>
      </c>
      <c r="P7031" s="44">
        <v>41.36</v>
      </c>
      <c r="Q7031" s="44">
        <v>6.4</v>
      </c>
      <c r="R7031" s="44">
        <v>16.21</v>
      </c>
      <c r="S7031" s="44">
        <v>0</v>
      </c>
      <c r="T7031" s="44">
        <v>0</v>
      </c>
      <c r="U7031" s="44">
        <v>14.83</v>
      </c>
      <c r="V7031" s="49" t="s">
        <v>24500</v>
      </c>
      <c r="W7031" s="42" t="s">
        <v>34</v>
      </c>
      <c r="X7031" s="43">
        <v>121447552281</v>
      </c>
      <c r="Y7031" s="43">
        <v>45326617993</v>
      </c>
      <c r="Z7031" s="43" t="s">
        <v>7980</v>
      </c>
      <c r="AA7031" s="37" t="str">
        <f>VLOOKUP(J7031, sku!B:C, 2, FALSE)</f>
        <v>Cabo de Chupeta Coaxial de Transferência de Carga de Bateria 12/24V 500 Amper, PVC, CCA 5 Metros</v>
      </c>
      <c r="AB7031" s="37" t="str">
        <f>VLOOKUP(J7031, sku!B:BM, 64, FALSE)</f>
        <v>Importação</v>
      </c>
      <c r="AC7031" s="37" t="str">
        <f>LEFT(pedidos[[#This Row],[SKU]],3)</f>
        <v>1EC</v>
      </c>
      <c r="AD7031" s="37" t="str" cm="1">
        <f t="array" aca="1" ref="AD7031" ca="1">IFERROR(
  INDEX(
    montadora[Montadora],
    MATCH(TRUE,LEFT(J7409,NÚCARACT(montadora[SKU Parcial]))=montadora[SKU Parcial],0)
  ),
  ""
)</f>
        <v/>
      </c>
    </row>
    <row r="7032" spans="1:30" x14ac:dyDescent="0.25">
      <c r="A7032" s="42" t="s">
        <v>23986</v>
      </c>
      <c r="B7032" s="42" t="s">
        <v>23987</v>
      </c>
      <c r="C7032" s="42" t="s">
        <v>23988</v>
      </c>
      <c r="D7032" s="42" t="s">
        <v>27</v>
      </c>
      <c r="E7032" s="42" t="s">
        <v>2746</v>
      </c>
      <c r="F7032" s="42" t="s">
        <v>1793</v>
      </c>
      <c r="G7032" s="42" t="s">
        <v>11227</v>
      </c>
      <c r="H7032" s="7" t="s">
        <v>30</v>
      </c>
      <c r="I7032" s="42" t="s">
        <v>36</v>
      </c>
      <c r="J7032" s="42" t="s">
        <v>2747</v>
      </c>
      <c r="K7032" s="8" t="s">
        <v>25545</v>
      </c>
      <c r="L7032" s="7" t="s">
        <v>804</v>
      </c>
      <c r="M7032" s="44">
        <v>78.8</v>
      </c>
      <c r="N7032" s="7">
        <v>1</v>
      </c>
      <c r="O7032" s="44">
        <v>78.8</v>
      </c>
      <c r="P7032" s="44">
        <v>41.36</v>
      </c>
      <c r="Q7032" s="44">
        <v>6.4</v>
      </c>
      <c r="R7032" s="44">
        <v>16.21</v>
      </c>
      <c r="S7032" s="44">
        <v>0</v>
      </c>
      <c r="T7032" s="44">
        <v>0</v>
      </c>
      <c r="U7032" s="44">
        <v>14.83</v>
      </c>
      <c r="V7032" s="49" t="s">
        <v>24500</v>
      </c>
      <c r="W7032" s="42" t="s">
        <v>34</v>
      </c>
      <c r="X7032" s="43">
        <v>121989531404</v>
      </c>
      <c r="Y7032" s="43">
        <v>45327550939</v>
      </c>
      <c r="Z7032" s="43" t="s">
        <v>7980</v>
      </c>
      <c r="AA7032" s="37" t="str">
        <f>VLOOKUP(J7032, sku!B:C, 2, FALSE)</f>
        <v>Cabo de Chupeta Coaxial de Transferência de Carga de Bateria 12/24V 500 Amper, PVC, CCA 5 Metros</v>
      </c>
      <c r="AB7032" s="37" t="str">
        <f>VLOOKUP(J7032, sku!B:BM, 64, FALSE)</f>
        <v>Importação</v>
      </c>
      <c r="AC7032" s="37" t="str">
        <f>LEFT(pedidos[[#This Row],[SKU]],3)</f>
        <v>1EC</v>
      </c>
      <c r="AD7032" s="37" t="str" cm="1">
        <f t="array" aca="1" ref="AD7032" ca="1">IFERROR(
  INDEX(
    montadora[Montadora],
    MATCH(TRUE,LEFT(J7410,NÚCARACT(montadora[SKU Parcial]))=montadora[SKU Parcial],0)
  ),
  ""
)</f>
        <v/>
      </c>
    </row>
    <row r="7033" spans="1:30" x14ac:dyDescent="0.25">
      <c r="A7033" s="42" t="s">
        <v>22953</v>
      </c>
      <c r="B7033" s="42" t="s">
        <v>36</v>
      </c>
      <c r="C7033" s="42" t="s">
        <v>719</v>
      </c>
      <c r="D7033" s="42" t="s">
        <v>27</v>
      </c>
      <c r="E7033" s="42" t="s">
        <v>2863</v>
      </c>
      <c r="F7033" s="42" t="s">
        <v>2864</v>
      </c>
      <c r="G7033" s="42" t="s">
        <v>11227</v>
      </c>
      <c r="H7033" s="7" t="s">
        <v>47</v>
      </c>
      <c r="I7033" s="42" t="s">
        <v>36</v>
      </c>
      <c r="J7033" s="42" t="s">
        <v>2865</v>
      </c>
      <c r="K7033" s="8" t="s">
        <v>25544</v>
      </c>
      <c r="L7033" s="7" t="s">
        <v>33</v>
      </c>
      <c r="M7033" s="44">
        <v>59.9</v>
      </c>
      <c r="N7033" s="7">
        <v>1</v>
      </c>
      <c r="O7033" s="44">
        <v>75.89</v>
      </c>
      <c r="P7033" s="44">
        <v>31.94</v>
      </c>
      <c r="Q7033" s="44">
        <v>0</v>
      </c>
      <c r="R7033" s="44">
        <v>16.93</v>
      </c>
      <c r="S7033" s="44">
        <v>15.99</v>
      </c>
      <c r="T7033" s="44">
        <v>0</v>
      </c>
      <c r="U7033" s="44">
        <v>11.03</v>
      </c>
      <c r="V7033" s="49" t="s">
        <v>24501</v>
      </c>
      <c r="W7033" s="42" t="s">
        <v>34</v>
      </c>
      <c r="X7033" s="43">
        <v>120086144715</v>
      </c>
      <c r="Y7033" s="43">
        <v>45265788898</v>
      </c>
      <c r="Z7033" s="43" t="s">
        <v>7980</v>
      </c>
      <c r="AA7033" s="37" t="str">
        <f>VLOOKUP(J7033, sku!B:C, 2, FALSE)</f>
        <v>Blend Metal Polish 150g</v>
      </c>
      <c r="AB7033" s="37" t="str">
        <f>VLOOKUP(J7033, sku!B:BM, 64, FALSE)</f>
        <v>Revenda</v>
      </c>
      <c r="AC7033" s="37" t="str">
        <f>LEFT(pedidos[[#This Row],[SKU]],3)</f>
        <v>VX2</v>
      </c>
      <c r="AD7033" s="37" t="str" cm="1">
        <f t="array" aca="1" ref="AD7033" ca="1">IFERROR(
  INDEX(
    montadora[Montadora],
    MATCH(TRUE,LEFT(J7411,NÚCARACT(montadora[SKU Parcial]))=montadora[SKU Parcial],0)
  ),
  ""
)</f>
        <v/>
      </c>
    </row>
    <row r="7034" spans="1:30" x14ac:dyDescent="0.25">
      <c r="A7034" s="42" t="s">
        <v>22954</v>
      </c>
      <c r="B7034" s="42" t="s">
        <v>22955</v>
      </c>
      <c r="C7034" s="42" t="s">
        <v>2364</v>
      </c>
      <c r="D7034" s="42" t="s">
        <v>319</v>
      </c>
      <c r="E7034" s="42" t="s">
        <v>2790</v>
      </c>
      <c r="F7034" s="42" t="s">
        <v>2791</v>
      </c>
      <c r="G7034" s="42" t="s">
        <v>11227</v>
      </c>
      <c r="H7034" s="7" t="s">
        <v>30</v>
      </c>
      <c r="I7034" s="42" t="s">
        <v>36</v>
      </c>
      <c r="J7034" s="42" t="s">
        <v>2792</v>
      </c>
      <c r="K7034" s="8" t="s">
        <v>25601</v>
      </c>
      <c r="L7034" s="7" t="s">
        <v>11229</v>
      </c>
      <c r="M7034" s="44">
        <v>59.8</v>
      </c>
      <c r="N7034" s="7">
        <v>1</v>
      </c>
      <c r="O7034" s="44">
        <v>59.8</v>
      </c>
      <c r="P7034" s="44">
        <v>30</v>
      </c>
      <c r="Q7034" s="44">
        <v>4.8600000000000003</v>
      </c>
      <c r="R7034" s="44">
        <v>13.93</v>
      </c>
      <c r="S7034" s="44">
        <v>0</v>
      </c>
      <c r="T7034" s="44">
        <v>0</v>
      </c>
      <c r="U7034" s="44">
        <v>11.01</v>
      </c>
      <c r="V7034" s="49" t="s">
        <v>24501</v>
      </c>
      <c r="W7034" s="42" t="s">
        <v>34</v>
      </c>
      <c r="X7034" s="43">
        <v>121448853918</v>
      </c>
      <c r="Y7034" s="43">
        <v>45304247599</v>
      </c>
      <c r="Z7034" s="43" t="s">
        <v>7980</v>
      </c>
      <c r="AA7034" s="37" t="str">
        <f>VLOOKUP(J7034, sku!B:C, 2, FALSE)</f>
        <v>Smart Led Taytech 6000 Lumens - Hb4 (9006)</v>
      </c>
      <c r="AB7034" s="37" t="str">
        <f>VLOOKUP(J7034, sku!B:BM, 64, FALSE)</f>
        <v>Revenda</v>
      </c>
      <c r="AC7034" s="37" t="str">
        <f>LEFT(pedidos[[#This Row],[SKU]],3)</f>
        <v>TT-</v>
      </c>
      <c r="AD7034" s="37" t="str" cm="1">
        <f t="array" aca="1" ref="AD7034" ca="1">IFERROR(
  INDEX(
    montadora[Montadora],
    MATCH(TRUE,LEFT(J7412,NÚCARACT(montadora[SKU Parcial]))=montadora[SKU Parcial],0)
  ),
  ""
)</f>
        <v/>
      </c>
    </row>
    <row r="7035" spans="1:30" x14ac:dyDescent="0.25">
      <c r="A7035" s="42" t="s">
        <v>23989</v>
      </c>
      <c r="B7035" s="42" t="s">
        <v>36</v>
      </c>
      <c r="C7035" s="42" t="s">
        <v>23610</v>
      </c>
      <c r="D7035" s="42" t="s">
        <v>1442</v>
      </c>
      <c r="E7035" s="42" t="s">
        <v>2806</v>
      </c>
      <c r="F7035" s="42" t="s">
        <v>2807</v>
      </c>
      <c r="G7035" s="42" t="s">
        <v>11227</v>
      </c>
      <c r="H7035" s="7" t="s">
        <v>30</v>
      </c>
      <c r="I7035" s="42" t="s">
        <v>36</v>
      </c>
      <c r="J7035" s="42" t="s">
        <v>2808</v>
      </c>
      <c r="K7035" s="8" t="s">
        <v>25577</v>
      </c>
      <c r="L7035" s="7" t="s">
        <v>804</v>
      </c>
      <c r="M7035" s="44">
        <v>59.8</v>
      </c>
      <c r="N7035" s="7">
        <v>1</v>
      </c>
      <c r="O7035" s="44">
        <v>59.8</v>
      </c>
      <c r="P7035" s="44">
        <v>30</v>
      </c>
      <c r="Q7035" s="44">
        <v>4.8600000000000003</v>
      </c>
      <c r="R7035" s="44">
        <v>13.93</v>
      </c>
      <c r="S7035" s="44">
        <v>0</v>
      </c>
      <c r="T7035" s="44">
        <v>0</v>
      </c>
      <c r="U7035" s="44">
        <v>11.01</v>
      </c>
      <c r="V7035" s="49" t="s">
        <v>24501</v>
      </c>
      <c r="W7035" s="42" t="s">
        <v>34</v>
      </c>
      <c r="X7035" s="43">
        <v>122204286671</v>
      </c>
      <c r="Y7035" s="43">
        <v>45359226716</v>
      </c>
      <c r="Z7035" s="43" t="s">
        <v>7980</v>
      </c>
      <c r="AA7035" s="37" t="str">
        <f>VLOOKUP(J7035, sku!B:C, 2, FALSE)</f>
        <v>Super Led C6 Vclear - H3</v>
      </c>
      <c r="AB7035" s="37" t="str">
        <f>VLOOKUP(J7035, sku!B:BM, 64, FALSE)</f>
        <v>Revenda</v>
      </c>
      <c r="AC7035" s="37" t="str">
        <f>LEFT(pedidos[[#This Row],[SKU]],3)</f>
        <v>VL-</v>
      </c>
      <c r="AD7035" s="37" t="str" cm="1">
        <f t="array" aca="1" ref="AD7035" ca="1">IFERROR(
  INDEX(
    montadora[Montadora],
    MATCH(TRUE,LEFT(J7413,NÚCARACT(montadora[SKU Parcial]))=montadora[SKU Parcial],0)
  ),
  ""
)</f>
        <v/>
      </c>
    </row>
    <row r="7036" spans="1:30" x14ac:dyDescent="0.25">
      <c r="A7036" s="42" t="s">
        <v>25359</v>
      </c>
      <c r="B7036" s="42" t="s">
        <v>25360</v>
      </c>
      <c r="C7036" s="42" t="s">
        <v>2230</v>
      </c>
      <c r="D7036" s="42" t="s">
        <v>27</v>
      </c>
      <c r="E7036" s="42" t="s">
        <v>3080</v>
      </c>
      <c r="F7036" s="42" t="s">
        <v>3085</v>
      </c>
      <c r="G7036" s="42" t="s">
        <v>11227</v>
      </c>
      <c r="H7036" s="7" t="s">
        <v>47</v>
      </c>
      <c r="I7036" s="42" t="s">
        <v>31</v>
      </c>
      <c r="J7036" s="42" t="s">
        <v>2747</v>
      </c>
      <c r="K7036" s="8" t="s">
        <v>25126</v>
      </c>
      <c r="L7036" s="7" t="s">
        <v>33</v>
      </c>
      <c r="M7036" s="44">
        <v>85.9</v>
      </c>
      <c r="N7036" s="7">
        <v>1</v>
      </c>
      <c r="O7036" s="44">
        <v>87.49</v>
      </c>
      <c r="P7036" s="44">
        <v>41.36</v>
      </c>
      <c r="Q7036" s="44">
        <v>0</v>
      </c>
      <c r="R7036" s="44">
        <v>14.6</v>
      </c>
      <c r="S7036" s="44">
        <v>1.59</v>
      </c>
      <c r="T7036" s="44">
        <v>14.31</v>
      </c>
      <c r="U7036" s="44">
        <v>15.63</v>
      </c>
      <c r="V7036" s="49" t="s">
        <v>25361</v>
      </c>
      <c r="W7036" s="42" t="s">
        <v>34</v>
      </c>
      <c r="X7036" s="43">
        <v>122702991391</v>
      </c>
      <c r="Y7036" s="43">
        <v>45383932316</v>
      </c>
      <c r="Z7036" s="43" t="s">
        <v>7980</v>
      </c>
      <c r="AA7036" s="37" t="str">
        <f>VLOOKUP(J7036, sku!B:C, 2, FALSE)</f>
        <v>Cabo de Chupeta Coaxial de Transferência de Carga de Bateria 12/24V 500 Amper, PVC, CCA 5 Metros</v>
      </c>
      <c r="AB7036" s="37" t="str">
        <f>VLOOKUP(J7036, sku!B:BM, 64, FALSE)</f>
        <v>Importação</v>
      </c>
      <c r="AC7036" s="37" t="str">
        <f>LEFT(pedidos[[#This Row],[SKU]],3)</f>
        <v>1EC</v>
      </c>
      <c r="AD7036" s="37" t="str" cm="1">
        <f t="array" aca="1" ref="AD7036" ca="1">IFERROR(
  INDEX(
    montadora[Montadora],
    MATCH(TRUE,LEFT(J7414,NÚCARACT(montadora[SKU Parcial]))=montadora[SKU Parcial],0)
  ),
  ""
)</f>
        <v/>
      </c>
    </row>
    <row r="7037" spans="1:30" x14ac:dyDescent="0.25">
      <c r="A7037" s="42" t="s">
        <v>22958</v>
      </c>
      <c r="B7037" s="42" t="s">
        <v>22959</v>
      </c>
      <c r="C7037" s="42" t="s">
        <v>22960</v>
      </c>
      <c r="D7037" s="42" t="s">
        <v>27</v>
      </c>
      <c r="E7037" s="42" t="s">
        <v>1993</v>
      </c>
      <c r="F7037" s="42" t="s">
        <v>1884</v>
      </c>
      <c r="G7037" s="42" t="s">
        <v>11227</v>
      </c>
      <c r="H7037" s="7" t="s">
        <v>47</v>
      </c>
      <c r="I7037" s="42" t="s">
        <v>36</v>
      </c>
      <c r="J7037" s="42" t="s">
        <v>1885</v>
      </c>
      <c r="K7037" s="8" t="s">
        <v>25619</v>
      </c>
      <c r="L7037" s="7" t="s">
        <v>11229</v>
      </c>
      <c r="M7037" s="44">
        <v>25.3</v>
      </c>
      <c r="N7037" s="7">
        <v>2</v>
      </c>
      <c r="O7037" s="44">
        <v>50.6</v>
      </c>
      <c r="P7037" s="44">
        <v>16.2</v>
      </c>
      <c r="Q7037" s="44">
        <v>4.1100000000000003</v>
      </c>
      <c r="R7037" s="44">
        <v>21.1</v>
      </c>
      <c r="S7037" s="44">
        <v>0</v>
      </c>
      <c r="T7037" s="44">
        <v>0</v>
      </c>
      <c r="U7037" s="44">
        <v>9.19</v>
      </c>
      <c r="V7037" s="49" t="s">
        <v>24937</v>
      </c>
      <c r="W7037" s="42" t="s">
        <v>34</v>
      </c>
      <c r="X7037" s="43">
        <v>120774104634</v>
      </c>
      <c r="Y7037" s="43">
        <v>45272613265</v>
      </c>
      <c r="Z7037" s="43" t="s">
        <v>7980</v>
      </c>
      <c r="AA7037" s="37" t="str">
        <f>VLOOKUP(J7037, sku!B:C, 2, FALSE)</f>
        <v>Maçarico 915</v>
      </c>
      <c r="AB7037" s="37" t="str">
        <f>VLOOKUP(J7037, sku!B:BM, 64, FALSE)</f>
        <v>Importação</v>
      </c>
      <c r="AC7037" s="37" t="str">
        <f>LEFT(pedidos[[#This Row],[SKU]],3)</f>
        <v>1MA</v>
      </c>
      <c r="AD7037" s="37" t="str" cm="1">
        <f t="array" aca="1" ref="AD7037" ca="1">IFERROR(
  INDEX(
    montadora[Montadora],
    MATCH(TRUE,LEFT(J7415,NÚCARACT(montadora[SKU Parcial]))=montadora[SKU Parcial],0)
  ),
  ""
)</f>
        <v/>
      </c>
    </row>
    <row r="7038" spans="1:30" x14ac:dyDescent="0.25">
      <c r="A7038" s="42" t="s">
        <v>22956</v>
      </c>
      <c r="B7038" s="42" t="s">
        <v>36</v>
      </c>
      <c r="C7038" s="42" t="s">
        <v>22957</v>
      </c>
      <c r="D7038" s="42" t="s">
        <v>27</v>
      </c>
      <c r="E7038" s="42" t="s">
        <v>3076</v>
      </c>
      <c r="F7038" s="42" t="s">
        <v>3077</v>
      </c>
      <c r="G7038" s="42" t="s">
        <v>11228</v>
      </c>
      <c r="H7038" s="7" t="s">
        <v>30</v>
      </c>
      <c r="I7038" s="42" t="s">
        <v>36</v>
      </c>
      <c r="J7038" s="42" t="s">
        <v>3078</v>
      </c>
      <c r="K7038" s="8" t="s">
        <v>25575</v>
      </c>
      <c r="L7038" s="7" t="s">
        <v>33</v>
      </c>
      <c r="M7038" s="44">
        <v>37.799999999999997</v>
      </c>
      <c r="N7038" s="7">
        <v>1</v>
      </c>
      <c r="O7038" s="44">
        <v>53.79</v>
      </c>
      <c r="P7038" s="44">
        <v>19.559999999999999</v>
      </c>
      <c r="Q7038" s="44">
        <v>0</v>
      </c>
      <c r="R7038" s="44">
        <v>11.41</v>
      </c>
      <c r="S7038" s="44">
        <v>15.99</v>
      </c>
      <c r="T7038" s="44">
        <v>0</v>
      </c>
      <c r="U7038" s="44">
        <v>6.83</v>
      </c>
      <c r="V7038" s="49" t="s">
        <v>24938</v>
      </c>
      <c r="W7038" s="42" t="s">
        <v>34</v>
      </c>
      <c r="X7038" s="43">
        <v>120747910949</v>
      </c>
      <c r="Y7038" s="43">
        <v>45295955831</v>
      </c>
      <c r="Z7038" s="43" t="s">
        <v>7980</v>
      </c>
      <c r="AA7038" s="37" t="str">
        <f>VLOOKUP(J7038, sku!B:C, 2, FALSE)</f>
        <v>Intense 500ML</v>
      </c>
      <c r="AB7038" s="37" t="str">
        <f>VLOOKUP(J7038, sku!B:BM, 64, FALSE)</f>
        <v>Revenda</v>
      </c>
      <c r="AC7038" s="37" t="str">
        <f>LEFT(pedidos[[#This Row],[SKU]],3)</f>
        <v>VX2</v>
      </c>
      <c r="AD7038" s="37" t="str" cm="1">
        <f t="array" aca="1" ref="AD7038" ca="1">IFERROR(
  INDEX(
    montadora[Montadora],
    MATCH(TRUE,LEFT(J7416,NÚCARACT(montadora[SKU Parcial]))=montadora[SKU Parcial],0)
  ),
  ""
)</f>
        <v/>
      </c>
    </row>
    <row r="7039" spans="1:30" x14ac:dyDescent="0.25">
      <c r="A7039" s="42" t="s">
        <v>22961</v>
      </c>
      <c r="B7039" s="42" t="s">
        <v>22962</v>
      </c>
      <c r="C7039" s="42" t="s">
        <v>1860</v>
      </c>
      <c r="D7039" s="42" t="s">
        <v>420</v>
      </c>
      <c r="E7039" s="42" t="s">
        <v>2140</v>
      </c>
      <c r="F7039" s="42" t="s">
        <v>1717</v>
      </c>
      <c r="G7039" s="42" t="s">
        <v>11227</v>
      </c>
      <c r="H7039" s="7" t="s">
        <v>47</v>
      </c>
      <c r="I7039" s="42" t="s">
        <v>36</v>
      </c>
      <c r="J7039" s="42" t="s">
        <v>1718</v>
      </c>
      <c r="K7039" s="8" t="s">
        <v>25557</v>
      </c>
      <c r="L7039" s="7" t="s">
        <v>11229</v>
      </c>
      <c r="M7039" s="44">
        <v>368.8</v>
      </c>
      <c r="N7039" s="7">
        <v>1</v>
      </c>
      <c r="O7039" s="44">
        <v>368.8</v>
      </c>
      <c r="P7039" s="44">
        <v>167.67</v>
      </c>
      <c r="Q7039" s="44">
        <v>29.95</v>
      </c>
      <c r="R7039" s="44">
        <v>60.85</v>
      </c>
      <c r="S7039" s="44">
        <v>0</v>
      </c>
      <c r="T7039" s="44">
        <v>44.45</v>
      </c>
      <c r="U7039" s="44">
        <v>65.88</v>
      </c>
      <c r="V7039" s="49" t="s">
        <v>24504</v>
      </c>
      <c r="W7039" s="42" t="s">
        <v>34</v>
      </c>
      <c r="X7039" s="43" t="s">
        <v>22963</v>
      </c>
      <c r="Y7039" s="43">
        <v>45278257911</v>
      </c>
      <c r="Z7039" s="43" t="s">
        <v>7980</v>
      </c>
      <c r="AA7039" s="37" t="str">
        <f>VLOOKUP(J7039, sku!B:C, 2, FALSE)</f>
        <v>1 Fogareiro 2 Bocas + 3 Refis de Gás Guepardo</v>
      </c>
      <c r="AB7039" s="37" t="str">
        <f>VLOOKUP(J7039, sku!B:BM, 64, FALSE)</f>
        <v>Importação</v>
      </c>
      <c r="AC7039" s="37" t="str">
        <f>LEFT(pedidos[[#This Row],[SKU]],3)</f>
        <v>1FO</v>
      </c>
      <c r="AD7039" s="37" t="str" cm="1">
        <f t="array" aca="1" ref="AD7039" ca="1">IFERROR(
  INDEX(
    montadora[Montadora],
    MATCH(TRUE,LEFT(J7417,NÚCARACT(montadora[SKU Parcial]))=montadora[SKU Parcial],0)
  ),
  ""
)</f>
        <v/>
      </c>
    </row>
    <row r="7040" spans="1:30" x14ac:dyDescent="0.25">
      <c r="A7040" s="42" t="s">
        <v>22964</v>
      </c>
      <c r="B7040" s="42" t="s">
        <v>22965</v>
      </c>
      <c r="C7040" s="42" t="s">
        <v>428</v>
      </c>
      <c r="D7040" s="42" t="s">
        <v>1442</v>
      </c>
      <c r="E7040" s="42" t="s">
        <v>2140</v>
      </c>
      <c r="F7040" s="42" t="s">
        <v>1717</v>
      </c>
      <c r="G7040" s="42" t="s">
        <v>11227</v>
      </c>
      <c r="H7040" s="7" t="s">
        <v>47</v>
      </c>
      <c r="I7040" s="42" t="s">
        <v>36</v>
      </c>
      <c r="J7040" s="42" t="s">
        <v>1718</v>
      </c>
      <c r="K7040" s="8" t="s">
        <v>25599</v>
      </c>
      <c r="L7040" s="7" t="s">
        <v>11229</v>
      </c>
      <c r="M7040" s="44">
        <v>368.8</v>
      </c>
      <c r="N7040" s="7">
        <v>1</v>
      </c>
      <c r="O7040" s="44">
        <v>368.8</v>
      </c>
      <c r="P7040" s="44">
        <v>167.67</v>
      </c>
      <c r="Q7040" s="44">
        <v>29.95</v>
      </c>
      <c r="R7040" s="44">
        <v>60.85</v>
      </c>
      <c r="S7040" s="44">
        <v>0</v>
      </c>
      <c r="T7040" s="44">
        <v>44.45</v>
      </c>
      <c r="U7040" s="44">
        <v>65.88</v>
      </c>
      <c r="V7040" s="49" t="s">
        <v>24504</v>
      </c>
      <c r="W7040" s="42" t="s">
        <v>34</v>
      </c>
      <c r="X7040" s="43">
        <v>121596051406</v>
      </c>
      <c r="Y7040" s="43">
        <v>45310632677</v>
      </c>
      <c r="Z7040" s="43" t="s">
        <v>7980</v>
      </c>
      <c r="AA7040" s="37" t="str">
        <f>VLOOKUP(J7040, sku!B:C, 2, FALSE)</f>
        <v>1 Fogareiro 2 Bocas + 3 Refis de Gás Guepardo</v>
      </c>
      <c r="AB7040" s="37" t="str">
        <f>VLOOKUP(J7040, sku!B:BM, 64, FALSE)</f>
        <v>Importação</v>
      </c>
      <c r="AC7040" s="37" t="str">
        <f>LEFT(pedidos[[#This Row],[SKU]],3)</f>
        <v>1FO</v>
      </c>
      <c r="AD7040" s="37" t="str" cm="1">
        <f t="array" aca="1" ref="AD7040" ca="1">IFERROR(
  INDEX(
    montadora[Montadora],
    MATCH(TRUE,LEFT(J7418,NÚCARACT(montadora[SKU Parcial]))=montadora[SKU Parcial],0)
  ),
  ""
)</f>
        <v/>
      </c>
    </row>
    <row r="7041" spans="1:30" x14ac:dyDescent="0.25">
      <c r="A7041" s="42" t="s">
        <v>23990</v>
      </c>
      <c r="B7041" s="42" t="s">
        <v>23991</v>
      </c>
      <c r="C7041" s="42" t="s">
        <v>783</v>
      </c>
      <c r="D7041" s="42" t="s">
        <v>45</v>
      </c>
      <c r="E7041" s="42" t="s">
        <v>2140</v>
      </c>
      <c r="F7041" s="42" t="s">
        <v>1717</v>
      </c>
      <c r="G7041" s="42" t="s">
        <v>11227</v>
      </c>
      <c r="H7041" s="7" t="s">
        <v>47</v>
      </c>
      <c r="I7041" s="42" t="s">
        <v>36</v>
      </c>
      <c r="J7041" s="42" t="s">
        <v>1718</v>
      </c>
      <c r="K7041" s="8" t="s">
        <v>25556</v>
      </c>
      <c r="L7041" s="7" t="s">
        <v>11229</v>
      </c>
      <c r="M7041" s="44">
        <v>368.8</v>
      </c>
      <c r="N7041" s="7">
        <v>1</v>
      </c>
      <c r="O7041" s="44">
        <v>368.8</v>
      </c>
      <c r="P7041" s="44">
        <v>167.67</v>
      </c>
      <c r="Q7041" s="44">
        <v>29.95</v>
      </c>
      <c r="R7041" s="44">
        <v>60.85</v>
      </c>
      <c r="S7041" s="44">
        <v>0</v>
      </c>
      <c r="T7041" s="44">
        <v>44.45</v>
      </c>
      <c r="U7041" s="44">
        <v>65.88</v>
      </c>
      <c r="V7041" s="49" t="s">
        <v>24504</v>
      </c>
      <c r="W7041" s="42" t="s">
        <v>34</v>
      </c>
      <c r="X7041" s="43">
        <v>121585759271</v>
      </c>
      <c r="Y7041" s="43">
        <v>45334003206</v>
      </c>
      <c r="Z7041" s="43" t="s">
        <v>7980</v>
      </c>
      <c r="AA7041" s="37" t="str">
        <f>VLOOKUP(J7041, sku!B:C, 2, FALSE)</f>
        <v>1 Fogareiro 2 Bocas + 3 Refis de Gás Guepardo</v>
      </c>
      <c r="AB7041" s="37" t="str">
        <f>VLOOKUP(J7041, sku!B:BM, 64, FALSE)</f>
        <v>Importação</v>
      </c>
      <c r="AC7041" s="37" t="str">
        <f>LEFT(pedidos[[#This Row],[SKU]],3)</f>
        <v>1FO</v>
      </c>
      <c r="AD7041" s="37" t="str" cm="1">
        <f t="array" aca="1" ref="AD7041" ca="1">IFERROR(
  INDEX(
    montadora[Montadora],
    MATCH(TRUE,LEFT(J7419,NÚCARACT(montadora[SKU Parcial]))=montadora[SKU Parcial],0)
  ),
  ""
)</f>
        <v/>
      </c>
    </row>
    <row r="7042" spans="1:30" x14ac:dyDescent="0.25">
      <c r="A7042" s="42" t="s">
        <v>24939</v>
      </c>
      <c r="B7042" s="42" t="s">
        <v>24940</v>
      </c>
      <c r="C7042" s="42" t="s">
        <v>24941</v>
      </c>
      <c r="D7042" s="42" t="s">
        <v>188</v>
      </c>
      <c r="E7042" s="42" t="s">
        <v>2140</v>
      </c>
      <c r="F7042" s="42" t="s">
        <v>1717</v>
      </c>
      <c r="G7042" s="42" t="s">
        <v>11227</v>
      </c>
      <c r="H7042" s="7" t="s">
        <v>47</v>
      </c>
      <c r="I7042" s="42" t="s">
        <v>36</v>
      </c>
      <c r="J7042" s="42" t="s">
        <v>1718</v>
      </c>
      <c r="K7042" s="8" t="s">
        <v>25593</v>
      </c>
      <c r="L7042" s="7" t="s">
        <v>11229</v>
      </c>
      <c r="M7042" s="44">
        <v>368.8</v>
      </c>
      <c r="N7042" s="7">
        <v>1</v>
      </c>
      <c r="O7042" s="44">
        <v>368.8</v>
      </c>
      <c r="P7042" s="44">
        <v>167.67</v>
      </c>
      <c r="Q7042" s="44">
        <v>29.95</v>
      </c>
      <c r="R7042" s="44">
        <v>60.85</v>
      </c>
      <c r="S7042" s="44">
        <v>0</v>
      </c>
      <c r="T7042" s="44">
        <v>44.45</v>
      </c>
      <c r="U7042" s="44">
        <v>65.88</v>
      </c>
      <c r="V7042" s="49" t="s">
        <v>24504</v>
      </c>
      <c r="W7042" s="42" t="s">
        <v>89</v>
      </c>
      <c r="X7042" s="43">
        <v>122972802420</v>
      </c>
      <c r="Y7042" s="43">
        <v>45370974573</v>
      </c>
      <c r="Z7042" s="43" t="s">
        <v>7980</v>
      </c>
      <c r="AA7042" s="37" t="str">
        <f>VLOOKUP(J7042, sku!B:C, 2, FALSE)</f>
        <v>1 Fogareiro 2 Bocas + 3 Refis de Gás Guepardo</v>
      </c>
      <c r="AB7042" s="37" t="str">
        <f>VLOOKUP(J7042, sku!B:BM, 64, FALSE)</f>
        <v>Importação</v>
      </c>
      <c r="AC7042" s="37" t="str">
        <f>LEFT(pedidos[[#This Row],[SKU]],3)</f>
        <v>1FO</v>
      </c>
      <c r="AD7042" s="37" t="str" cm="1">
        <f t="array" aca="1" ref="AD7042" ca="1">IFERROR(
  INDEX(
    montadora[Montadora],
    MATCH(TRUE,LEFT(J7420,NÚCARACT(montadora[SKU Parcial]))=montadora[SKU Parcial],0)
  ),
  ""
)</f>
        <v/>
      </c>
    </row>
    <row r="7043" spans="1:30" x14ac:dyDescent="0.25">
      <c r="A7043" s="42" t="s">
        <v>25362</v>
      </c>
      <c r="B7043" s="42" t="s">
        <v>25363</v>
      </c>
      <c r="C7043" s="42" t="s">
        <v>25364</v>
      </c>
      <c r="D7043" s="42" t="s">
        <v>138</v>
      </c>
      <c r="E7043" s="42" t="s">
        <v>2140</v>
      </c>
      <c r="F7043" s="42" t="s">
        <v>1717</v>
      </c>
      <c r="G7043" s="42" t="s">
        <v>11227</v>
      </c>
      <c r="H7043" s="7" t="s">
        <v>47</v>
      </c>
      <c r="I7043" s="42" t="s">
        <v>36</v>
      </c>
      <c r="J7043" s="42" t="s">
        <v>1718</v>
      </c>
      <c r="K7043" s="8" t="s">
        <v>25126</v>
      </c>
      <c r="L7043" s="7" t="s">
        <v>11229</v>
      </c>
      <c r="M7043" s="44">
        <v>368.8</v>
      </c>
      <c r="N7043" s="7">
        <v>1</v>
      </c>
      <c r="O7043" s="44">
        <v>368.8</v>
      </c>
      <c r="P7043" s="44">
        <v>167.67</v>
      </c>
      <c r="Q7043" s="44">
        <v>29.95</v>
      </c>
      <c r="R7043" s="44">
        <v>60.85</v>
      </c>
      <c r="S7043" s="44">
        <v>0</v>
      </c>
      <c r="T7043" s="44">
        <v>44.45</v>
      </c>
      <c r="U7043" s="44">
        <v>65.88</v>
      </c>
      <c r="V7043" s="49" t="s">
        <v>24504</v>
      </c>
      <c r="W7043" s="42" t="s">
        <v>34</v>
      </c>
      <c r="X7043" s="43">
        <v>122686036493</v>
      </c>
      <c r="Y7043" s="43">
        <v>45382756707</v>
      </c>
      <c r="Z7043" s="43" t="s">
        <v>7980</v>
      </c>
      <c r="AA7043" s="37" t="str">
        <f>VLOOKUP(J7043, sku!B:C, 2, FALSE)</f>
        <v>1 Fogareiro 2 Bocas + 3 Refis de Gás Guepardo</v>
      </c>
      <c r="AB7043" s="37" t="str">
        <f>VLOOKUP(J7043, sku!B:BM, 64, FALSE)</f>
        <v>Importação</v>
      </c>
      <c r="AC7043" s="37" t="str">
        <f>LEFT(pedidos[[#This Row],[SKU]],3)</f>
        <v>1FO</v>
      </c>
      <c r="AD7043" s="37" t="str" cm="1">
        <f t="array" aca="1" ref="AD7043" ca="1">IFERROR(
  INDEX(
    montadora[Montadora],
    MATCH(TRUE,LEFT(J7421,NÚCARACT(montadora[SKU Parcial]))=montadora[SKU Parcial],0)
  ),
  ""
)</f>
        <v/>
      </c>
    </row>
    <row r="7044" spans="1:30" x14ac:dyDescent="0.25">
      <c r="A7044" s="42" t="s">
        <v>25365</v>
      </c>
      <c r="B7044" s="42" t="s">
        <v>36</v>
      </c>
      <c r="C7044" s="42" t="s">
        <v>25366</v>
      </c>
      <c r="D7044" s="42" t="s">
        <v>191</v>
      </c>
      <c r="E7044" s="42" t="s">
        <v>2140</v>
      </c>
      <c r="F7044" s="42" t="s">
        <v>1717</v>
      </c>
      <c r="G7044" s="42" t="s">
        <v>11227</v>
      </c>
      <c r="H7044" s="7" t="s">
        <v>47</v>
      </c>
      <c r="I7044" s="42" t="s">
        <v>36</v>
      </c>
      <c r="J7044" s="42" t="s">
        <v>1718</v>
      </c>
      <c r="K7044" s="8" t="s">
        <v>25101</v>
      </c>
      <c r="L7044" s="7" t="s">
        <v>11229</v>
      </c>
      <c r="M7044" s="44">
        <v>368.8</v>
      </c>
      <c r="N7044" s="7">
        <v>1</v>
      </c>
      <c r="O7044" s="44">
        <v>368.8</v>
      </c>
      <c r="P7044" s="44">
        <v>167.67</v>
      </c>
      <c r="Q7044" s="44">
        <v>29.95</v>
      </c>
      <c r="R7044" s="44">
        <v>60.85</v>
      </c>
      <c r="S7044" s="44">
        <v>0</v>
      </c>
      <c r="T7044" s="44">
        <v>44.45</v>
      </c>
      <c r="U7044" s="44">
        <v>65.88</v>
      </c>
      <c r="V7044" s="49" t="s">
        <v>24504</v>
      </c>
      <c r="W7044" s="42" t="s">
        <v>34</v>
      </c>
      <c r="X7044" s="43">
        <v>123271011998</v>
      </c>
      <c r="Y7044" s="43">
        <v>45384985434</v>
      </c>
      <c r="Z7044" s="43" t="s">
        <v>7980</v>
      </c>
      <c r="AA7044" s="37" t="str">
        <f>VLOOKUP(J7044, sku!B:C, 2, FALSE)</f>
        <v>1 Fogareiro 2 Bocas + 3 Refis de Gás Guepardo</v>
      </c>
      <c r="AB7044" s="37" t="str">
        <f>VLOOKUP(J7044, sku!B:BM, 64, FALSE)</f>
        <v>Importação</v>
      </c>
      <c r="AC7044" s="37" t="str">
        <f>LEFT(pedidos[[#This Row],[SKU]],3)</f>
        <v>1FO</v>
      </c>
      <c r="AD7044" s="37" t="str" cm="1">
        <f t="array" aca="1" ref="AD7044" ca="1">IFERROR(
  INDEX(
    montadora[Montadora],
    MATCH(TRUE,LEFT(J7422,NÚCARACT(montadora[SKU Parcial]))=montadora[SKU Parcial],0)
  ),
  ""
)</f>
        <v/>
      </c>
    </row>
    <row r="7045" spans="1:30" x14ac:dyDescent="0.25">
      <c r="A7045" s="42" t="s">
        <v>25367</v>
      </c>
      <c r="B7045" s="42" t="s">
        <v>25368</v>
      </c>
      <c r="C7045" s="42" t="s">
        <v>353</v>
      </c>
      <c r="D7045" s="42" t="s">
        <v>27</v>
      </c>
      <c r="E7045" s="42" t="s">
        <v>2140</v>
      </c>
      <c r="F7045" s="42" t="s">
        <v>1717</v>
      </c>
      <c r="G7045" s="42" t="s">
        <v>11227</v>
      </c>
      <c r="H7045" s="7" t="s">
        <v>47</v>
      </c>
      <c r="I7045" s="42" t="s">
        <v>36</v>
      </c>
      <c r="J7045" s="42" t="s">
        <v>1718</v>
      </c>
      <c r="K7045" s="8" t="s">
        <v>25101</v>
      </c>
      <c r="L7045" s="7" t="s">
        <v>11229</v>
      </c>
      <c r="M7045" s="44">
        <v>368.8</v>
      </c>
      <c r="N7045" s="7">
        <v>1</v>
      </c>
      <c r="O7045" s="44">
        <v>368.8</v>
      </c>
      <c r="P7045" s="44">
        <v>167.67</v>
      </c>
      <c r="Q7045" s="44">
        <v>29.95</v>
      </c>
      <c r="R7045" s="44">
        <v>60.85</v>
      </c>
      <c r="S7045" s="44">
        <v>0</v>
      </c>
      <c r="T7045" s="44">
        <v>44.45</v>
      </c>
      <c r="U7045" s="44">
        <v>65.88</v>
      </c>
      <c r="V7045" s="49" t="s">
        <v>24504</v>
      </c>
      <c r="W7045" s="42" t="s">
        <v>34</v>
      </c>
      <c r="X7045" s="43">
        <v>122744892265</v>
      </c>
      <c r="Y7045" s="43">
        <v>45385159445</v>
      </c>
      <c r="Z7045" s="43" t="s">
        <v>7980</v>
      </c>
      <c r="AA7045" s="37" t="str">
        <f>VLOOKUP(J7045, sku!B:C, 2, FALSE)</f>
        <v>1 Fogareiro 2 Bocas + 3 Refis de Gás Guepardo</v>
      </c>
      <c r="AB7045" s="37" t="str">
        <f>VLOOKUP(J7045, sku!B:BM, 64, FALSE)</f>
        <v>Importação</v>
      </c>
      <c r="AC7045" s="37" t="str">
        <f>LEFT(pedidos[[#This Row],[SKU]],3)</f>
        <v>1FO</v>
      </c>
      <c r="AD7045" s="37" t="str" cm="1">
        <f t="array" aca="1" ref="AD7045" ca="1">IFERROR(
  INDEX(
    montadora[Montadora],
    MATCH(TRUE,LEFT(J7423,NÚCARACT(montadora[SKU Parcial]))=montadora[SKU Parcial],0)
  ),
  ""
)</f>
        <v/>
      </c>
    </row>
    <row r="7046" spans="1:30" x14ac:dyDescent="0.25">
      <c r="A7046" s="42" t="s">
        <v>22966</v>
      </c>
      <c r="B7046" s="42" t="s">
        <v>36</v>
      </c>
      <c r="C7046" s="42" t="s">
        <v>22967</v>
      </c>
      <c r="D7046" s="42" t="s">
        <v>138</v>
      </c>
      <c r="E7046" s="42" t="s">
        <v>1667</v>
      </c>
      <c r="F7046" s="42" t="s">
        <v>1668</v>
      </c>
      <c r="G7046" s="42" t="s">
        <v>11227</v>
      </c>
      <c r="H7046" s="7" t="s">
        <v>47</v>
      </c>
      <c r="I7046" s="42" t="s">
        <v>36</v>
      </c>
      <c r="J7046" s="42" t="s">
        <v>1669</v>
      </c>
      <c r="K7046" s="8" t="s">
        <v>25675</v>
      </c>
      <c r="L7046" s="7" t="s">
        <v>11229</v>
      </c>
      <c r="M7046" s="44">
        <v>268.8</v>
      </c>
      <c r="N7046" s="7">
        <v>1</v>
      </c>
      <c r="O7046" s="44">
        <v>268.8</v>
      </c>
      <c r="P7046" s="44">
        <v>129.9</v>
      </c>
      <c r="Q7046" s="44">
        <v>21.83</v>
      </c>
      <c r="R7046" s="44">
        <v>44.35</v>
      </c>
      <c r="S7046" s="44">
        <v>0</v>
      </c>
      <c r="T7046" s="44">
        <v>24.95</v>
      </c>
      <c r="U7046" s="44">
        <v>47.77</v>
      </c>
      <c r="V7046" s="49" t="s">
        <v>24505</v>
      </c>
      <c r="W7046" s="42" t="s">
        <v>34</v>
      </c>
      <c r="X7046" s="43">
        <v>121227092169</v>
      </c>
      <c r="Y7046" s="43">
        <v>45316248765</v>
      </c>
      <c r="Z7046" s="43" t="s">
        <v>7980</v>
      </c>
      <c r="AA7046" s="37" t="str">
        <f>VLOOKUP(J7046, sku!B:C, 2, FALSE)</f>
        <v>2 Fogareiro 1 Boca + 4 Refis de Gás Guepardo</v>
      </c>
      <c r="AB7046" s="37" t="str">
        <f>VLOOKUP(J7046, sku!B:BM, 64, FALSE)</f>
        <v>Importação</v>
      </c>
      <c r="AC7046" s="37" t="str">
        <f>LEFT(pedidos[[#This Row],[SKU]],3)</f>
        <v>2FO</v>
      </c>
      <c r="AD7046" s="37" t="str" cm="1">
        <f t="array" aca="1" ref="AD7046" ca="1">IFERROR(
  INDEX(
    montadora[Montadora],
    MATCH(TRUE,LEFT(J7424,NÚCARACT(montadora[SKU Parcial]))=montadora[SKU Parcial],0)
  ),
  ""
)</f>
        <v/>
      </c>
    </row>
    <row r="7047" spans="1:30" x14ac:dyDescent="0.25">
      <c r="A7047" s="42" t="s">
        <v>26024</v>
      </c>
      <c r="B7047" s="42" t="s">
        <v>36</v>
      </c>
      <c r="C7047" s="42" t="s">
        <v>26025</v>
      </c>
      <c r="D7047" s="42" t="s">
        <v>27</v>
      </c>
      <c r="E7047" s="42" t="s">
        <v>26026</v>
      </c>
      <c r="F7047" s="42" t="s">
        <v>2944</v>
      </c>
      <c r="G7047" s="42" t="s">
        <v>11228</v>
      </c>
      <c r="H7047" s="7" t="s">
        <v>30</v>
      </c>
      <c r="I7047" s="42" t="s">
        <v>36</v>
      </c>
      <c r="J7047" s="42" t="s">
        <v>2902</v>
      </c>
      <c r="K7047" s="8" t="s">
        <v>25535</v>
      </c>
      <c r="L7047" s="7" t="s">
        <v>33</v>
      </c>
      <c r="M7047" s="44">
        <v>78.8</v>
      </c>
      <c r="N7047" s="7">
        <v>1</v>
      </c>
      <c r="O7047" s="44">
        <v>94.79</v>
      </c>
      <c r="P7047" s="44">
        <v>48.98</v>
      </c>
      <c r="Q7047" s="44">
        <v>0</v>
      </c>
      <c r="R7047" s="44">
        <v>16.21</v>
      </c>
      <c r="S7047" s="44">
        <v>15.99</v>
      </c>
      <c r="T7047" s="44">
        <v>0</v>
      </c>
      <c r="U7047" s="44">
        <v>13.61</v>
      </c>
      <c r="V7047" s="49" t="s">
        <v>26027</v>
      </c>
      <c r="W7047" s="42" t="s">
        <v>34</v>
      </c>
      <c r="X7047" s="43">
        <v>123518457489</v>
      </c>
      <c r="Y7047" s="43">
        <v>45421018641</v>
      </c>
      <c r="Z7047" s="43" t="s">
        <v>7980</v>
      </c>
      <c r="AA7047" s="37" t="str">
        <f>VLOOKUP(J7047, sku!B:C, 2, FALSE)</f>
        <v>Blend Paste Wax 100ml</v>
      </c>
      <c r="AB7047" s="37" t="str">
        <f>VLOOKUP(J7047, sku!B:BM, 64, FALSE)</f>
        <v>Revenda</v>
      </c>
      <c r="AC7047" s="37" t="str">
        <f>LEFT(pedidos[[#This Row],[SKU]],3)</f>
        <v>VX2</v>
      </c>
      <c r="AD7047" s="37" t="str" cm="1">
        <f t="array" aca="1" ref="AD7047" ca="1">IFERROR(
  INDEX(
    montadora[Montadora],
    MATCH(TRUE,LEFT(J7425,NÚCARACT(montadora[SKU Parcial]))=montadora[SKU Parcial],0)
  ),
  ""
)</f>
        <v/>
      </c>
    </row>
    <row r="7048" spans="1:30" x14ac:dyDescent="0.25">
      <c r="A7048" s="42" t="s">
        <v>22968</v>
      </c>
      <c r="B7048" s="42" t="s">
        <v>36</v>
      </c>
      <c r="C7048" s="42" t="s">
        <v>22969</v>
      </c>
      <c r="D7048" s="42" t="s">
        <v>27</v>
      </c>
      <c r="E7048" s="42" t="s">
        <v>2904</v>
      </c>
      <c r="F7048" s="42" t="s">
        <v>2905</v>
      </c>
      <c r="G7048" s="42" t="s">
        <v>11227</v>
      </c>
      <c r="H7048" s="7" t="s">
        <v>30</v>
      </c>
      <c r="I7048" s="42" t="s">
        <v>36</v>
      </c>
      <c r="J7048" s="42" t="s">
        <v>2906</v>
      </c>
      <c r="K7048" s="8" t="s">
        <v>25544</v>
      </c>
      <c r="L7048" s="7" t="s">
        <v>33</v>
      </c>
      <c r="M7048" s="44">
        <v>56.8</v>
      </c>
      <c r="N7048" s="7">
        <v>1</v>
      </c>
      <c r="O7048" s="44">
        <v>72.790000000000006</v>
      </c>
      <c r="P7048" s="44">
        <v>33.44</v>
      </c>
      <c r="Q7048" s="44">
        <v>0</v>
      </c>
      <c r="R7048" s="44">
        <v>13.57</v>
      </c>
      <c r="S7048" s="44">
        <v>15.99</v>
      </c>
      <c r="T7048" s="44">
        <v>0</v>
      </c>
      <c r="U7048" s="44">
        <v>9.7899999999999991</v>
      </c>
      <c r="V7048" s="49" t="s">
        <v>24942</v>
      </c>
      <c r="W7048" s="42" t="s">
        <v>34</v>
      </c>
      <c r="X7048" s="43">
        <v>120112918725</v>
      </c>
      <c r="Y7048" s="43">
        <v>45266919614</v>
      </c>
      <c r="Z7048" s="43" t="s">
        <v>7980</v>
      </c>
      <c r="AA7048" s="37" t="str">
        <f>VLOOKUP(J7048, sku!B:C, 2, FALSE)</f>
        <v>Corrente de Moto Antifurto 120cm - Preto</v>
      </c>
      <c r="AB7048" s="37" t="str">
        <f>VLOOKUP(J7048, sku!B:BM, 64, FALSE)</f>
        <v>Importação</v>
      </c>
      <c r="AC7048" s="37" t="str">
        <f>LEFT(pedidos[[#This Row],[SKU]],3)</f>
        <v>XR0</v>
      </c>
      <c r="AD7048" s="37" t="str" cm="1">
        <f t="array" aca="1" ref="AD7048" ca="1">IFERROR(
  INDEX(
    montadora[Montadora],
    MATCH(TRUE,LEFT(J7426,NÚCARACT(montadora[SKU Parcial]))=montadora[SKU Parcial],0)
  ),
  ""
)</f>
        <v/>
      </c>
    </row>
    <row r="7049" spans="1:30" x14ac:dyDescent="0.25">
      <c r="A7049" s="42" t="s">
        <v>24943</v>
      </c>
      <c r="B7049" s="42" t="s">
        <v>36</v>
      </c>
      <c r="C7049" s="42" t="s">
        <v>322</v>
      </c>
      <c r="D7049" s="42" t="s">
        <v>27</v>
      </c>
      <c r="E7049" s="42" t="s">
        <v>2904</v>
      </c>
      <c r="F7049" s="42" t="s">
        <v>2905</v>
      </c>
      <c r="G7049" s="42" t="s">
        <v>11227</v>
      </c>
      <c r="H7049" s="7" t="s">
        <v>30</v>
      </c>
      <c r="I7049" s="42" t="s">
        <v>36</v>
      </c>
      <c r="J7049" s="42" t="s">
        <v>2906</v>
      </c>
      <c r="K7049" s="8" t="s">
        <v>25532</v>
      </c>
      <c r="L7049" s="7" t="s">
        <v>33</v>
      </c>
      <c r="M7049" s="44">
        <v>56.8</v>
      </c>
      <c r="N7049" s="7">
        <v>1</v>
      </c>
      <c r="O7049" s="44">
        <v>72.790000000000006</v>
      </c>
      <c r="P7049" s="44">
        <v>33.44</v>
      </c>
      <c r="Q7049" s="44">
        <v>0</v>
      </c>
      <c r="R7049" s="44">
        <v>13.57</v>
      </c>
      <c r="S7049" s="44">
        <v>15.99</v>
      </c>
      <c r="T7049" s="44">
        <v>0</v>
      </c>
      <c r="U7049" s="44">
        <v>9.7899999999999991</v>
      </c>
      <c r="V7049" s="49" t="s">
        <v>24942</v>
      </c>
      <c r="W7049" s="42" t="s">
        <v>89</v>
      </c>
      <c r="X7049" s="43">
        <v>122293355729</v>
      </c>
      <c r="Y7049" s="43">
        <v>45363467136</v>
      </c>
      <c r="Z7049" s="43" t="s">
        <v>7980</v>
      </c>
      <c r="AA7049" s="37" t="str">
        <f>VLOOKUP(J7049, sku!B:C, 2, FALSE)</f>
        <v>Corrente de Moto Antifurto 120cm - Preto</v>
      </c>
      <c r="AB7049" s="37" t="str">
        <f>VLOOKUP(J7049, sku!B:BM, 64, FALSE)</f>
        <v>Importação</v>
      </c>
      <c r="AC7049" s="37" t="str">
        <f>LEFT(pedidos[[#This Row],[SKU]],3)</f>
        <v>XR0</v>
      </c>
      <c r="AD7049" s="37" t="str" cm="1">
        <f t="array" aca="1" ref="AD7049" ca="1">IFERROR(
  INDEX(
    montadora[Montadora],
    MATCH(TRUE,LEFT(J7427,NÚCARACT(montadora[SKU Parcial]))=montadora[SKU Parcial],0)
  ),
  ""
)</f>
        <v/>
      </c>
    </row>
    <row r="7050" spans="1:30" x14ac:dyDescent="0.25">
      <c r="A7050" s="42" t="s">
        <v>26028</v>
      </c>
      <c r="B7050" s="42" t="s">
        <v>26029</v>
      </c>
      <c r="C7050" s="42" t="s">
        <v>1230</v>
      </c>
      <c r="D7050" s="42" t="s">
        <v>617</v>
      </c>
      <c r="E7050" s="42" t="s">
        <v>26030</v>
      </c>
      <c r="F7050" s="42" t="s">
        <v>26031</v>
      </c>
      <c r="G7050" s="42" t="s">
        <v>11227</v>
      </c>
      <c r="H7050" s="7" t="s">
        <v>47</v>
      </c>
      <c r="I7050" s="42" t="s">
        <v>31</v>
      </c>
      <c r="J7050" s="42" t="s">
        <v>2031</v>
      </c>
      <c r="K7050" s="8" t="s">
        <v>25561</v>
      </c>
      <c r="L7050" s="7" t="s">
        <v>11229</v>
      </c>
      <c r="M7050" s="44">
        <v>318.8</v>
      </c>
      <c r="N7050" s="7">
        <v>1</v>
      </c>
      <c r="O7050" s="44">
        <v>318.8</v>
      </c>
      <c r="P7050" s="44">
        <v>141.6</v>
      </c>
      <c r="Q7050" s="44">
        <v>25.89</v>
      </c>
      <c r="R7050" s="44">
        <v>52.6</v>
      </c>
      <c r="S7050" s="44">
        <v>0</v>
      </c>
      <c r="T7050" s="44">
        <v>44.45</v>
      </c>
      <c r="U7050" s="44">
        <v>54.26</v>
      </c>
      <c r="V7050" s="49" t="s">
        <v>26032</v>
      </c>
      <c r="W7050" s="42" t="s">
        <v>34</v>
      </c>
      <c r="X7050" s="43">
        <v>124098355362</v>
      </c>
      <c r="Y7050" s="43">
        <v>45422668102</v>
      </c>
      <c r="Z7050" s="43" t="s">
        <v>7980</v>
      </c>
      <c r="AA7050" s="37" t="str">
        <f>VLOOKUP(J7050, sku!B:C, 2, FALSE)</f>
        <v>Fogareiro 2 Bocas</v>
      </c>
      <c r="AB7050" s="37" t="str">
        <f>VLOOKUP(J7050, sku!B:BM, 64, FALSE)</f>
        <v>Importação</v>
      </c>
      <c r="AC7050" s="37" t="str">
        <f>LEFT(pedidos[[#This Row],[SKU]],3)</f>
        <v>1FO</v>
      </c>
      <c r="AD7050" s="37" t="str" cm="1">
        <f t="array" aca="1" ref="AD7050" ca="1">IFERROR(
  INDEX(
    montadora[Montadora],
    MATCH(TRUE,LEFT(J7428,NÚCARACT(montadora[SKU Parcial]))=montadora[SKU Parcial],0)
  ),
  ""
)</f>
        <v/>
      </c>
    </row>
    <row r="7051" spans="1:30" x14ac:dyDescent="0.25">
      <c r="A7051" s="42" t="s">
        <v>22975</v>
      </c>
      <c r="B7051" s="42" t="s">
        <v>22976</v>
      </c>
      <c r="C7051" s="42" t="s">
        <v>22977</v>
      </c>
      <c r="D7051" s="42" t="s">
        <v>138</v>
      </c>
      <c r="E7051" s="42" t="s">
        <v>22978</v>
      </c>
      <c r="F7051" s="42" t="s">
        <v>22979</v>
      </c>
      <c r="G7051" s="42" t="s">
        <v>11227</v>
      </c>
      <c r="H7051" s="7" t="s">
        <v>30</v>
      </c>
      <c r="I7051" s="42" t="s">
        <v>31</v>
      </c>
      <c r="J7051" s="42" t="s">
        <v>2948</v>
      </c>
      <c r="K7051" s="8" t="s">
        <v>25544</v>
      </c>
      <c r="L7051" s="7" t="s">
        <v>11229</v>
      </c>
      <c r="M7051" s="44">
        <v>689.8</v>
      </c>
      <c r="N7051" s="7">
        <v>1</v>
      </c>
      <c r="O7051" s="44">
        <v>689.8</v>
      </c>
      <c r="P7051" s="44">
        <v>348</v>
      </c>
      <c r="Q7051" s="44">
        <v>56.01</v>
      </c>
      <c r="R7051" s="44">
        <v>82.78</v>
      </c>
      <c r="S7051" s="44">
        <v>0</v>
      </c>
      <c r="T7051" s="44">
        <v>85.95</v>
      </c>
      <c r="U7051" s="44">
        <v>117.06</v>
      </c>
      <c r="V7051" s="49" t="s">
        <v>24944</v>
      </c>
      <c r="W7051" s="42" t="s">
        <v>89</v>
      </c>
      <c r="X7051" s="43">
        <v>120096263779</v>
      </c>
      <c r="Y7051" s="43">
        <v>45266194728</v>
      </c>
      <c r="Z7051" s="43" t="s">
        <v>7980</v>
      </c>
      <c r="AA7051" s="37" t="str">
        <f>VLOOKUP(J7051, sku!B:C, 2, FALSE)</f>
        <v>Gradeado Pequeno XRack 95 cm X 81 cm X 17 cm - Preto</v>
      </c>
      <c r="AB7051" s="37" t="str">
        <f>VLOOKUP(J7051, sku!B:BM, 64, FALSE)</f>
        <v>Revenda</v>
      </c>
      <c r="AC7051" s="37" t="str">
        <f>LEFT(pedidos[[#This Row],[SKU]],3)</f>
        <v>XGR</v>
      </c>
      <c r="AD7051" s="37" t="str" cm="1">
        <f t="array" aca="1" ref="AD7051" ca="1">IFERROR(
  INDEX(
    montadora[Montadora],
    MATCH(TRUE,LEFT(J7429,NÚCARACT(montadora[SKU Parcial]))=montadora[SKU Parcial],0)
  ),
  ""
)</f>
        <v/>
      </c>
    </row>
    <row r="7052" spans="1:30" x14ac:dyDescent="0.25">
      <c r="A7052" s="42" t="s">
        <v>22970</v>
      </c>
      <c r="B7052" s="42" t="s">
        <v>22971</v>
      </c>
      <c r="C7052" s="42" t="s">
        <v>22972</v>
      </c>
      <c r="D7052" s="42" t="s">
        <v>27</v>
      </c>
      <c r="E7052" s="42" t="s">
        <v>22973</v>
      </c>
      <c r="F7052" s="42" t="s">
        <v>22974</v>
      </c>
      <c r="G7052" s="42" t="s">
        <v>11227</v>
      </c>
      <c r="H7052" s="7" t="s">
        <v>47</v>
      </c>
      <c r="I7052" s="42" t="s">
        <v>36</v>
      </c>
      <c r="J7052" s="42" t="s">
        <v>12555</v>
      </c>
      <c r="K7052" s="8" t="s">
        <v>25599</v>
      </c>
      <c r="L7052" s="7" t="s">
        <v>33</v>
      </c>
      <c r="M7052" s="44">
        <v>36.799999999999997</v>
      </c>
      <c r="N7052" s="7">
        <v>1</v>
      </c>
      <c r="O7052" s="44">
        <v>52.79</v>
      </c>
      <c r="P7052" s="44">
        <v>17.8</v>
      </c>
      <c r="Q7052" s="44">
        <v>0</v>
      </c>
      <c r="R7052" s="44">
        <v>12.76</v>
      </c>
      <c r="S7052" s="44">
        <v>15.99</v>
      </c>
      <c r="T7052" s="44">
        <v>0</v>
      </c>
      <c r="U7052" s="44">
        <v>6.24</v>
      </c>
      <c r="V7052" s="49" t="s">
        <v>24945</v>
      </c>
      <c r="W7052" s="42" t="s">
        <v>34</v>
      </c>
      <c r="X7052" s="43">
        <v>120988572813</v>
      </c>
      <c r="Y7052" s="43">
        <v>45307078816</v>
      </c>
      <c r="Z7052" s="43" t="s">
        <v>7980</v>
      </c>
      <c r="AA7052" s="37" t="str">
        <f>VLOOKUP(J7052, sku!B:C, 2, FALSE)</f>
        <v>Brocas Escalonadas de Aço 4-12mm 3-12mm 4-20mm</v>
      </c>
      <c r="AB7052" s="37" t="str">
        <f>VLOOKUP(J7052, sku!B:BM, 64, FALSE)</f>
        <v>Importação</v>
      </c>
      <c r="AC7052" s="37" t="str">
        <f>LEFT(pedidos[[#This Row],[SKU]],3)</f>
        <v>1EB</v>
      </c>
      <c r="AD7052" s="37" t="str" cm="1">
        <f t="array" aca="1" ref="AD7052" ca="1">IFERROR(
  INDEX(
    montadora[Montadora],
    MATCH(TRUE,LEFT(J7430,NÚCARACT(montadora[SKU Parcial]))=montadora[SKU Parcial],0)
  ),
  ""
)</f>
        <v/>
      </c>
    </row>
    <row r="7053" spans="1:30" x14ac:dyDescent="0.25">
      <c r="A7053" s="42" t="s">
        <v>26033</v>
      </c>
      <c r="B7053" s="42" t="s">
        <v>36</v>
      </c>
      <c r="C7053" s="42" t="s">
        <v>589</v>
      </c>
      <c r="D7053" s="42" t="s">
        <v>27</v>
      </c>
      <c r="E7053" s="42" t="s">
        <v>2391</v>
      </c>
      <c r="F7053" s="42" t="s">
        <v>2392</v>
      </c>
      <c r="G7053" s="42" t="s">
        <v>11227</v>
      </c>
      <c r="H7053" s="7" t="s">
        <v>30</v>
      </c>
      <c r="I7053" s="42" t="s">
        <v>36</v>
      </c>
      <c r="J7053" s="42" t="s">
        <v>2393</v>
      </c>
      <c r="K7053" s="8" t="s">
        <v>25555</v>
      </c>
      <c r="L7053" s="7" t="s">
        <v>804</v>
      </c>
      <c r="M7053" s="44">
        <v>39.799999999999997</v>
      </c>
      <c r="N7053" s="7">
        <v>1</v>
      </c>
      <c r="O7053" s="44">
        <v>46.79</v>
      </c>
      <c r="P7053" s="44">
        <v>18.57</v>
      </c>
      <c r="Q7053" s="44">
        <v>3.23</v>
      </c>
      <c r="R7053" s="44">
        <v>11.28</v>
      </c>
      <c r="S7053" s="44">
        <v>6.99</v>
      </c>
      <c r="T7053" s="44">
        <v>0</v>
      </c>
      <c r="U7053" s="44">
        <v>6.72</v>
      </c>
      <c r="V7053" s="49" t="s">
        <v>26034</v>
      </c>
      <c r="W7053" s="42" t="s">
        <v>34</v>
      </c>
      <c r="X7053" s="43">
        <v>123847434103</v>
      </c>
      <c r="Y7053" s="43">
        <v>45434684468</v>
      </c>
      <c r="Z7053" s="43" t="s">
        <v>7980</v>
      </c>
      <c r="AA7053" s="37" t="str">
        <f>VLOOKUP(J7053, sku!B:C, 2, FALSE)</f>
        <v>Trava Manete Moto E Bicicleta de Plástico</v>
      </c>
      <c r="AB7053" s="37" t="str">
        <f>VLOOKUP(J7053, sku!B:BM, 64, FALSE)</f>
        <v>Importação</v>
      </c>
      <c r="AC7053" s="37" t="str">
        <f>LEFT(pedidos[[#This Row],[SKU]],3)</f>
        <v>ET0</v>
      </c>
      <c r="AD7053" s="37" t="str" cm="1">
        <f t="array" aca="1" ref="AD7053" ca="1">IFERROR(
  INDEX(
    montadora[Montadora],
    MATCH(TRUE,LEFT(J7431,NÚCARACT(montadora[SKU Parcial]))=montadora[SKU Parcial],0)
  ),
  ""
)</f>
        <v/>
      </c>
    </row>
    <row r="7054" spans="1:30" x14ac:dyDescent="0.25">
      <c r="A7054" s="42" t="s">
        <v>22980</v>
      </c>
      <c r="B7054" s="42" t="s">
        <v>36</v>
      </c>
      <c r="C7054" s="42" t="s">
        <v>22981</v>
      </c>
      <c r="D7054" s="42" t="s">
        <v>830</v>
      </c>
      <c r="E7054" s="42" t="s">
        <v>2165</v>
      </c>
      <c r="F7054" s="42" t="s">
        <v>2166</v>
      </c>
      <c r="G7054" s="42" t="s">
        <v>11227</v>
      </c>
      <c r="H7054" s="7" t="s">
        <v>47</v>
      </c>
      <c r="I7054" s="42" t="s">
        <v>36</v>
      </c>
      <c r="J7054" s="42" t="s">
        <v>2167</v>
      </c>
      <c r="K7054" s="8" t="s">
        <v>25574</v>
      </c>
      <c r="L7054" s="7" t="s">
        <v>804</v>
      </c>
      <c r="M7054" s="44">
        <v>78.8</v>
      </c>
      <c r="N7054" s="7">
        <v>1</v>
      </c>
      <c r="O7054" s="44">
        <v>78.8</v>
      </c>
      <c r="P7054" s="44">
        <v>39.54</v>
      </c>
      <c r="Q7054" s="44">
        <v>6.4</v>
      </c>
      <c r="R7054" s="44">
        <v>19.75</v>
      </c>
      <c r="S7054" s="44">
        <v>0</v>
      </c>
      <c r="T7054" s="44">
        <v>0</v>
      </c>
      <c r="U7054" s="44">
        <v>13.11</v>
      </c>
      <c r="V7054" s="49" t="s">
        <v>24509</v>
      </c>
      <c r="W7054" s="42" t="s">
        <v>34</v>
      </c>
      <c r="X7054" s="43">
        <v>120559444697</v>
      </c>
      <c r="Y7054" s="43">
        <v>45286601796</v>
      </c>
      <c r="Z7054" s="43" t="s">
        <v>7980</v>
      </c>
      <c r="AA7054" s="37" t="str">
        <f>VLOOKUP(J7054, sku!B:C, 2, FALSE)</f>
        <v>Cadeirinha Rosa Aro 26 - Peixinho Bike</v>
      </c>
      <c r="AB7054" s="37" t="str">
        <f>VLOOKUP(J7054, sku!B:BM, 64, FALSE)</f>
        <v>Revenda</v>
      </c>
      <c r="AC7054" s="37" t="str">
        <f>LEFT(pedidos[[#This Row],[SKU]],3)</f>
        <v>CAD</v>
      </c>
      <c r="AD7054" s="37" t="str" cm="1">
        <f t="array" aca="1" ref="AD7054" ca="1">IFERROR(
  INDEX(
    montadora[Montadora],
    MATCH(TRUE,LEFT(J7432,NÚCARACT(montadora[SKU Parcial]))=montadora[SKU Parcial],0)
  ),
  ""
)</f>
        <v/>
      </c>
    </row>
    <row r="7055" spans="1:30" x14ac:dyDescent="0.25">
      <c r="A7055" s="42" t="s">
        <v>22982</v>
      </c>
      <c r="B7055" s="42" t="s">
        <v>36</v>
      </c>
      <c r="C7055" s="42" t="s">
        <v>22983</v>
      </c>
      <c r="D7055" s="42" t="s">
        <v>617</v>
      </c>
      <c r="E7055" s="42" t="s">
        <v>2165</v>
      </c>
      <c r="F7055" s="42" t="s">
        <v>2166</v>
      </c>
      <c r="G7055" s="42" t="s">
        <v>11227</v>
      </c>
      <c r="H7055" s="7" t="s">
        <v>47</v>
      </c>
      <c r="I7055" s="42" t="s">
        <v>36</v>
      </c>
      <c r="J7055" s="42" t="s">
        <v>2167</v>
      </c>
      <c r="K7055" s="8" t="s">
        <v>25574</v>
      </c>
      <c r="L7055" s="7" t="s">
        <v>804</v>
      </c>
      <c r="M7055" s="44">
        <v>78.8</v>
      </c>
      <c r="N7055" s="7">
        <v>1</v>
      </c>
      <c r="O7055" s="44">
        <v>78.8</v>
      </c>
      <c r="P7055" s="44">
        <v>39.54</v>
      </c>
      <c r="Q7055" s="44">
        <v>6.4</v>
      </c>
      <c r="R7055" s="44">
        <v>19.75</v>
      </c>
      <c r="S7055" s="44">
        <v>0</v>
      </c>
      <c r="T7055" s="44">
        <v>0</v>
      </c>
      <c r="U7055" s="44">
        <v>13.11</v>
      </c>
      <c r="V7055" s="49" t="s">
        <v>24509</v>
      </c>
      <c r="W7055" s="42" t="s">
        <v>34</v>
      </c>
      <c r="X7055" s="43">
        <v>121100844768</v>
      </c>
      <c r="Y7055" s="43">
        <v>45287531917</v>
      </c>
      <c r="Z7055" s="43" t="s">
        <v>7980</v>
      </c>
      <c r="AA7055" s="37" t="str">
        <f>VLOOKUP(J7055, sku!B:C, 2, FALSE)</f>
        <v>Cadeirinha Rosa Aro 26 - Peixinho Bike</v>
      </c>
      <c r="AB7055" s="37" t="str">
        <f>VLOOKUP(J7055, sku!B:BM, 64, FALSE)</f>
        <v>Revenda</v>
      </c>
      <c r="AC7055" s="37" t="str">
        <f>LEFT(pedidos[[#This Row],[SKU]],3)</f>
        <v>CAD</v>
      </c>
      <c r="AD7055" s="37" t="str" cm="1">
        <f t="array" aca="1" ref="AD7055" ca="1">IFERROR(
  INDEX(
    montadora[Montadora],
    MATCH(TRUE,LEFT(J7433,NÚCARACT(montadora[SKU Parcial]))=montadora[SKU Parcial],0)
  ),
  ""
)</f>
        <v/>
      </c>
    </row>
    <row r="7056" spans="1:30" x14ac:dyDescent="0.25">
      <c r="A7056" s="42" t="s">
        <v>22984</v>
      </c>
      <c r="B7056" s="42" t="s">
        <v>36</v>
      </c>
      <c r="C7056" s="42" t="s">
        <v>111</v>
      </c>
      <c r="D7056" s="42" t="s">
        <v>347</v>
      </c>
      <c r="E7056" s="42" t="s">
        <v>2165</v>
      </c>
      <c r="F7056" s="42" t="s">
        <v>2166</v>
      </c>
      <c r="G7056" s="42" t="s">
        <v>11227</v>
      </c>
      <c r="H7056" s="7" t="s">
        <v>47</v>
      </c>
      <c r="I7056" s="42" t="s">
        <v>36</v>
      </c>
      <c r="J7056" s="42" t="s">
        <v>2167</v>
      </c>
      <c r="K7056" s="8" t="s">
        <v>25601</v>
      </c>
      <c r="L7056" s="7" t="s">
        <v>804</v>
      </c>
      <c r="M7056" s="44">
        <v>78.8</v>
      </c>
      <c r="N7056" s="7">
        <v>1</v>
      </c>
      <c r="O7056" s="44">
        <v>78.8</v>
      </c>
      <c r="P7056" s="44">
        <v>39.54</v>
      </c>
      <c r="Q7056" s="44">
        <v>6.4</v>
      </c>
      <c r="R7056" s="44">
        <v>19.75</v>
      </c>
      <c r="S7056" s="44">
        <v>0</v>
      </c>
      <c r="T7056" s="44">
        <v>0</v>
      </c>
      <c r="U7056" s="44">
        <v>13.11</v>
      </c>
      <c r="V7056" s="49" t="s">
        <v>24509</v>
      </c>
      <c r="W7056" s="42" t="s">
        <v>34</v>
      </c>
      <c r="X7056" s="43" t="s">
        <v>22985</v>
      </c>
      <c r="Y7056" s="43">
        <v>45303083805</v>
      </c>
      <c r="Z7056" s="43" t="s">
        <v>7980</v>
      </c>
      <c r="AA7056" s="37" t="str">
        <f>VLOOKUP(J7056, sku!B:C, 2, FALSE)</f>
        <v>Cadeirinha Rosa Aro 26 - Peixinho Bike</v>
      </c>
      <c r="AB7056" s="37" t="str">
        <f>VLOOKUP(J7056, sku!B:BM, 64, FALSE)</f>
        <v>Revenda</v>
      </c>
      <c r="AC7056" s="37" t="str">
        <f>LEFT(pedidos[[#This Row],[SKU]],3)</f>
        <v>CAD</v>
      </c>
      <c r="AD7056" s="37" t="str" cm="1">
        <f t="array" aca="1" ref="AD7056" ca="1">IFERROR(
  INDEX(
    montadora[Montadora],
    MATCH(TRUE,LEFT(J7434,NÚCARACT(montadora[SKU Parcial]))=montadora[SKU Parcial],0)
  ),
  ""
)</f>
        <v/>
      </c>
    </row>
    <row r="7057" spans="1:30" x14ac:dyDescent="0.25">
      <c r="A7057" s="42" t="s">
        <v>22986</v>
      </c>
      <c r="B7057" s="42" t="s">
        <v>36</v>
      </c>
      <c r="C7057" s="42" t="s">
        <v>3944</v>
      </c>
      <c r="D7057" s="42" t="s">
        <v>188</v>
      </c>
      <c r="E7057" s="42" t="s">
        <v>2165</v>
      </c>
      <c r="F7057" s="42" t="s">
        <v>2166</v>
      </c>
      <c r="G7057" s="42" t="s">
        <v>11227</v>
      </c>
      <c r="H7057" s="7" t="s">
        <v>47</v>
      </c>
      <c r="I7057" s="42" t="s">
        <v>36</v>
      </c>
      <c r="J7057" s="42" t="s">
        <v>2167</v>
      </c>
      <c r="K7057" s="8" t="s">
        <v>25576</v>
      </c>
      <c r="L7057" s="7" t="s">
        <v>804</v>
      </c>
      <c r="M7057" s="44">
        <v>78.8</v>
      </c>
      <c r="N7057" s="7">
        <v>1</v>
      </c>
      <c r="O7057" s="44">
        <v>78.8</v>
      </c>
      <c r="P7057" s="44">
        <v>39.54</v>
      </c>
      <c r="Q7057" s="44">
        <v>6.4</v>
      </c>
      <c r="R7057" s="44">
        <v>19.75</v>
      </c>
      <c r="S7057" s="44">
        <v>0</v>
      </c>
      <c r="T7057" s="44">
        <v>0</v>
      </c>
      <c r="U7057" s="44">
        <v>13.11</v>
      </c>
      <c r="V7057" s="49" t="s">
        <v>24509</v>
      </c>
      <c r="W7057" s="42" t="s">
        <v>34</v>
      </c>
      <c r="X7057" s="43">
        <v>121184141147</v>
      </c>
      <c r="Y7057" s="43">
        <v>45314681719</v>
      </c>
      <c r="Z7057" s="43" t="s">
        <v>7980</v>
      </c>
      <c r="AA7057" s="37" t="str">
        <f>VLOOKUP(J7057, sku!B:C, 2, FALSE)</f>
        <v>Cadeirinha Rosa Aro 26 - Peixinho Bike</v>
      </c>
      <c r="AB7057" s="37" t="str">
        <f>VLOOKUP(J7057, sku!B:BM, 64, FALSE)</f>
        <v>Revenda</v>
      </c>
      <c r="AC7057" s="37" t="str">
        <f>LEFT(pedidos[[#This Row],[SKU]],3)</f>
        <v>CAD</v>
      </c>
      <c r="AD7057" s="37" t="str" cm="1">
        <f t="array" aca="1" ref="AD7057" ca="1">IFERROR(
  INDEX(
    montadora[Montadora],
    MATCH(TRUE,LEFT(J7435,NÚCARACT(montadora[SKU Parcial]))=montadora[SKU Parcial],0)
  ),
  ""
)</f>
        <v/>
      </c>
    </row>
    <row r="7058" spans="1:30" x14ac:dyDescent="0.25">
      <c r="A7058" s="42" t="s">
        <v>23992</v>
      </c>
      <c r="B7058" s="42" t="s">
        <v>36</v>
      </c>
      <c r="C7058" s="42" t="s">
        <v>23993</v>
      </c>
      <c r="D7058" s="42" t="s">
        <v>188</v>
      </c>
      <c r="E7058" s="42" t="s">
        <v>2165</v>
      </c>
      <c r="F7058" s="42" t="s">
        <v>2166</v>
      </c>
      <c r="G7058" s="42" t="s">
        <v>11227</v>
      </c>
      <c r="H7058" s="7" t="s">
        <v>47</v>
      </c>
      <c r="I7058" s="42" t="s">
        <v>36</v>
      </c>
      <c r="J7058" s="42" t="s">
        <v>2167</v>
      </c>
      <c r="K7058" s="8" t="s">
        <v>25545</v>
      </c>
      <c r="L7058" s="7" t="s">
        <v>804</v>
      </c>
      <c r="M7058" s="44">
        <v>78.8</v>
      </c>
      <c r="N7058" s="7">
        <v>1</v>
      </c>
      <c r="O7058" s="44">
        <v>132.79</v>
      </c>
      <c r="P7058" s="44">
        <v>39.54</v>
      </c>
      <c r="Q7058" s="44">
        <v>6.4</v>
      </c>
      <c r="R7058" s="44">
        <v>19.75</v>
      </c>
      <c r="S7058" s="44">
        <v>53.99</v>
      </c>
      <c r="T7058" s="44">
        <v>0</v>
      </c>
      <c r="U7058" s="44">
        <v>13.11</v>
      </c>
      <c r="V7058" s="49" t="s">
        <v>24509</v>
      </c>
      <c r="W7058" s="42" t="s">
        <v>34</v>
      </c>
      <c r="X7058" s="43">
        <v>121512513311</v>
      </c>
      <c r="Y7058" s="43">
        <v>45330547922</v>
      </c>
      <c r="Z7058" s="43" t="s">
        <v>7980</v>
      </c>
      <c r="AA7058" s="37" t="str">
        <f>VLOOKUP(J7058, sku!B:C, 2, FALSE)</f>
        <v>Cadeirinha Rosa Aro 26 - Peixinho Bike</v>
      </c>
      <c r="AB7058" s="37" t="str">
        <f>VLOOKUP(J7058, sku!B:BM, 64, FALSE)</f>
        <v>Revenda</v>
      </c>
      <c r="AC7058" s="37" t="str">
        <f>LEFT(pedidos[[#This Row],[SKU]],3)</f>
        <v>CAD</v>
      </c>
      <c r="AD7058" s="37" t="str" cm="1">
        <f t="array" aca="1" ref="AD7058" ca="1">IFERROR(
  INDEX(
    montadora[Montadora],
    MATCH(TRUE,LEFT(J7436,NÚCARACT(montadora[SKU Parcial]))=montadora[SKU Parcial],0)
  ),
  ""
)</f>
        <v/>
      </c>
    </row>
    <row r="7059" spans="1:30" x14ac:dyDescent="0.25">
      <c r="A7059" s="42" t="s">
        <v>23994</v>
      </c>
      <c r="B7059" s="42" t="s">
        <v>23995</v>
      </c>
      <c r="C7059" s="42" t="s">
        <v>23996</v>
      </c>
      <c r="D7059" s="42" t="s">
        <v>347</v>
      </c>
      <c r="E7059" s="42" t="s">
        <v>2165</v>
      </c>
      <c r="F7059" s="42" t="s">
        <v>2166</v>
      </c>
      <c r="G7059" s="42" t="s">
        <v>11227</v>
      </c>
      <c r="H7059" s="7" t="s">
        <v>47</v>
      </c>
      <c r="I7059" s="42" t="s">
        <v>36</v>
      </c>
      <c r="J7059" s="42" t="s">
        <v>2167</v>
      </c>
      <c r="K7059" s="8" t="s">
        <v>25556</v>
      </c>
      <c r="L7059" s="7" t="s">
        <v>804</v>
      </c>
      <c r="M7059" s="44">
        <v>78.8</v>
      </c>
      <c r="N7059" s="7">
        <v>1</v>
      </c>
      <c r="O7059" s="44">
        <v>78.8</v>
      </c>
      <c r="P7059" s="44">
        <v>39.54</v>
      </c>
      <c r="Q7059" s="44">
        <v>6.4</v>
      </c>
      <c r="R7059" s="44">
        <v>19.75</v>
      </c>
      <c r="S7059" s="44">
        <v>0</v>
      </c>
      <c r="T7059" s="44">
        <v>0</v>
      </c>
      <c r="U7059" s="44">
        <v>13.11</v>
      </c>
      <c r="V7059" s="49" t="s">
        <v>24509</v>
      </c>
      <c r="W7059" s="42" t="s">
        <v>34</v>
      </c>
      <c r="X7059" s="43">
        <v>122132776424</v>
      </c>
      <c r="Y7059" s="43">
        <v>45334934427</v>
      </c>
      <c r="Z7059" s="43" t="s">
        <v>7980</v>
      </c>
      <c r="AA7059" s="37" t="str">
        <f>VLOOKUP(J7059, sku!B:C, 2, FALSE)</f>
        <v>Cadeirinha Rosa Aro 26 - Peixinho Bike</v>
      </c>
      <c r="AB7059" s="37" t="str">
        <f>VLOOKUP(J7059, sku!B:BM, 64, FALSE)</f>
        <v>Revenda</v>
      </c>
      <c r="AC7059" s="37" t="str">
        <f>LEFT(pedidos[[#This Row],[SKU]],3)</f>
        <v>CAD</v>
      </c>
      <c r="AD7059" s="37" t="str" cm="1">
        <f t="array" aca="1" ref="AD7059" ca="1">IFERROR(
  INDEX(
    montadora[Montadora],
    MATCH(TRUE,LEFT(J7437,NÚCARACT(montadora[SKU Parcial]))=montadora[SKU Parcial],0)
  ),
  ""
)</f>
        <v/>
      </c>
    </row>
    <row r="7060" spans="1:30" x14ac:dyDescent="0.25">
      <c r="A7060" s="42" t="s">
        <v>23997</v>
      </c>
      <c r="B7060" s="42" t="s">
        <v>36</v>
      </c>
      <c r="C7060" s="42" t="s">
        <v>23998</v>
      </c>
      <c r="D7060" s="42" t="s">
        <v>319</v>
      </c>
      <c r="E7060" s="42" t="s">
        <v>2165</v>
      </c>
      <c r="F7060" s="42" t="s">
        <v>2166</v>
      </c>
      <c r="G7060" s="42" t="s">
        <v>11227</v>
      </c>
      <c r="H7060" s="7" t="s">
        <v>47</v>
      </c>
      <c r="I7060" s="42" t="s">
        <v>36</v>
      </c>
      <c r="J7060" s="42" t="s">
        <v>2167</v>
      </c>
      <c r="K7060" s="8" t="s">
        <v>25558</v>
      </c>
      <c r="L7060" s="7" t="s">
        <v>804</v>
      </c>
      <c r="M7060" s="44">
        <v>78.8</v>
      </c>
      <c r="N7060" s="7">
        <v>1</v>
      </c>
      <c r="O7060" s="44">
        <v>78.8</v>
      </c>
      <c r="P7060" s="44">
        <v>39.54</v>
      </c>
      <c r="Q7060" s="44">
        <v>6.4</v>
      </c>
      <c r="R7060" s="44">
        <v>19.75</v>
      </c>
      <c r="S7060" s="44">
        <v>0</v>
      </c>
      <c r="T7060" s="44">
        <v>0</v>
      </c>
      <c r="U7060" s="44">
        <v>13.11</v>
      </c>
      <c r="V7060" s="49" t="s">
        <v>24509</v>
      </c>
      <c r="W7060" s="42" t="s">
        <v>34</v>
      </c>
      <c r="X7060" s="43">
        <v>121794461697</v>
      </c>
      <c r="Y7060" s="43">
        <v>45341441984</v>
      </c>
      <c r="Z7060" s="43" t="s">
        <v>7980</v>
      </c>
      <c r="AA7060" s="37" t="str">
        <f>VLOOKUP(J7060, sku!B:C, 2, FALSE)</f>
        <v>Cadeirinha Rosa Aro 26 - Peixinho Bike</v>
      </c>
      <c r="AB7060" s="37" t="str">
        <f>VLOOKUP(J7060, sku!B:BM, 64, FALSE)</f>
        <v>Revenda</v>
      </c>
      <c r="AC7060" s="37" t="str">
        <f>LEFT(pedidos[[#This Row],[SKU]],3)</f>
        <v>CAD</v>
      </c>
      <c r="AD7060" s="37" t="str" cm="1">
        <f t="array" aca="1" ref="AD7060" ca="1">IFERROR(
  INDEX(
    montadora[Montadora],
    MATCH(TRUE,LEFT(J7438,NÚCARACT(montadora[SKU Parcial]))=montadora[SKU Parcial],0)
  ),
  ""
)</f>
        <v/>
      </c>
    </row>
    <row r="7061" spans="1:30" x14ac:dyDescent="0.25">
      <c r="A7061" s="42" t="s">
        <v>23999</v>
      </c>
      <c r="B7061" s="42" t="s">
        <v>36</v>
      </c>
      <c r="C7061" s="42" t="s">
        <v>24000</v>
      </c>
      <c r="D7061" s="42" t="s">
        <v>188</v>
      </c>
      <c r="E7061" s="42" t="s">
        <v>2165</v>
      </c>
      <c r="F7061" s="42" t="s">
        <v>2166</v>
      </c>
      <c r="G7061" s="42" t="s">
        <v>11227</v>
      </c>
      <c r="H7061" s="7" t="s">
        <v>47</v>
      </c>
      <c r="I7061" s="42" t="s">
        <v>36</v>
      </c>
      <c r="J7061" s="42" t="s">
        <v>2167</v>
      </c>
      <c r="K7061" s="8" t="s">
        <v>25558</v>
      </c>
      <c r="L7061" s="7" t="s">
        <v>804</v>
      </c>
      <c r="M7061" s="44">
        <v>78.8</v>
      </c>
      <c r="N7061" s="7">
        <v>1</v>
      </c>
      <c r="O7061" s="44">
        <v>123.79</v>
      </c>
      <c r="P7061" s="44">
        <v>39.54</v>
      </c>
      <c r="Q7061" s="44">
        <v>6.4</v>
      </c>
      <c r="R7061" s="44">
        <v>19.75</v>
      </c>
      <c r="S7061" s="44">
        <v>44.99</v>
      </c>
      <c r="T7061" s="44">
        <v>0</v>
      </c>
      <c r="U7061" s="44">
        <v>13.11</v>
      </c>
      <c r="V7061" s="49" t="s">
        <v>24509</v>
      </c>
      <c r="W7061" s="42" t="s">
        <v>34</v>
      </c>
      <c r="X7061" s="43">
        <v>122398239136</v>
      </c>
      <c r="Y7061" s="43">
        <v>45345080418</v>
      </c>
      <c r="Z7061" s="43" t="s">
        <v>7980</v>
      </c>
      <c r="AA7061" s="37" t="str">
        <f>VLOOKUP(J7061, sku!B:C, 2, FALSE)</f>
        <v>Cadeirinha Rosa Aro 26 - Peixinho Bike</v>
      </c>
      <c r="AB7061" s="37" t="str">
        <f>VLOOKUP(J7061, sku!B:BM, 64, FALSE)</f>
        <v>Revenda</v>
      </c>
      <c r="AC7061" s="37" t="str">
        <f>LEFT(pedidos[[#This Row],[SKU]],3)</f>
        <v>CAD</v>
      </c>
      <c r="AD7061" s="37" t="str" cm="1">
        <f t="array" aca="1" ref="AD7061" ca="1">IFERROR(
  INDEX(
    montadora[Montadora],
    MATCH(TRUE,LEFT(J7439,NÚCARACT(montadora[SKU Parcial]))=montadora[SKU Parcial],0)
  ),
  ""
)</f>
        <v/>
      </c>
    </row>
    <row r="7062" spans="1:30" x14ac:dyDescent="0.25">
      <c r="A7062" s="42" t="s">
        <v>24001</v>
      </c>
      <c r="B7062" s="42" t="s">
        <v>36</v>
      </c>
      <c r="C7062" s="42" t="s">
        <v>476</v>
      </c>
      <c r="D7062" s="42" t="s">
        <v>27</v>
      </c>
      <c r="E7062" s="42" t="s">
        <v>2165</v>
      </c>
      <c r="F7062" s="42" t="s">
        <v>2166</v>
      </c>
      <c r="G7062" s="42" t="s">
        <v>11227</v>
      </c>
      <c r="H7062" s="7" t="s">
        <v>47</v>
      </c>
      <c r="I7062" s="42" t="s">
        <v>36</v>
      </c>
      <c r="J7062" s="42" t="s">
        <v>2167</v>
      </c>
      <c r="K7062" s="8" t="s">
        <v>25559</v>
      </c>
      <c r="L7062" s="7" t="s">
        <v>804</v>
      </c>
      <c r="M7062" s="44">
        <v>78.8</v>
      </c>
      <c r="N7062" s="7">
        <v>1</v>
      </c>
      <c r="O7062" s="44">
        <v>78.8</v>
      </c>
      <c r="P7062" s="44">
        <v>39.54</v>
      </c>
      <c r="Q7062" s="44">
        <v>6.4</v>
      </c>
      <c r="R7062" s="44">
        <v>19.75</v>
      </c>
      <c r="S7062" s="44">
        <v>0</v>
      </c>
      <c r="T7062" s="44">
        <v>0</v>
      </c>
      <c r="U7062" s="44">
        <v>13.11</v>
      </c>
      <c r="V7062" s="49" t="s">
        <v>24509</v>
      </c>
      <c r="W7062" s="42" t="s">
        <v>89</v>
      </c>
      <c r="X7062" s="43" t="s">
        <v>24002</v>
      </c>
      <c r="Y7062" s="43">
        <v>45318780608</v>
      </c>
      <c r="Z7062" s="43" t="s">
        <v>7980</v>
      </c>
      <c r="AA7062" s="37" t="str">
        <f>VLOOKUP(J7062, sku!B:C, 2, FALSE)</f>
        <v>Cadeirinha Rosa Aro 26 - Peixinho Bike</v>
      </c>
      <c r="AB7062" s="37" t="str">
        <f>VLOOKUP(J7062, sku!B:BM, 64, FALSE)</f>
        <v>Revenda</v>
      </c>
      <c r="AC7062" s="37" t="str">
        <f>LEFT(pedidos[[#This Row],[SKU]],3)</f>
        <v>CAD</v>
      </c>
      <c r="AD7062" s="37" t="str" cm="1">
        <f t="array" aca="1" ref="AD7062" ca="1">IFERROR(
  INDEX(
    montadora[Montadora],
    MATCH(TRUE,LEFT(J7440,NÚCARACT(montadora[SKU Parcial]))=montadora[SKU Parcial],0)
  ),
  ""
)</f>
        <v/>
      </c>
    </row>
    <row r="7063" spans="1:30" x14ac:dyDescent="0.25">
      <c r="A7063" s="42" t="s">
        <v>24003</v>
      </c>
      <c r="B7063" s="42" t="s">
        <v>24004</v>
      </c>
      <c r="C7063" s="42" t="s">
        <v>24005</v>
      </c>
      <c r="D7063" s="42" t="s">
        <v>138</v>
      </c>
      <c r="E7063" s="42" t="s">
        <v>2165</v>
      </c>
      <c r="F7063" s="42" t="s">
        <v>2166</v>
      </c>
      <c r="G7063" s="42" t="s">
        <v>11227</v>
      </c>
      <c r="H7063" s="7" t="s">
        <v>47</v>
      </c>
      <c r="I7063" s="42" t="s">
        <v>36</v>
      </c>
      <c r="J7063" s="42" t="s">
        <v>2167</v>
      </c>
      <c r="K7063" s="8" t="s">
        <v>25594</v>
      </c>
      <c r="L7063" s="7" t="s">
        <v>804</v>
      </c>
      <c r="M7063" s="44">
        <v>78.8</v>
      </c>
      <c r="N7063" s="7">
        <v>1</v>
      </c>
      <c r="O7063" s="44">
        <v>109.79</v>
      </c>
      <c r="P7063" s="44">
        <v>39.54</v>
      </c>
      <c r="Q7063" s="44">
        <v>6.4</v>
      </c>
      <c r="R7063" s="44">
        <v>19.75</v>
      </c>
      <c r="S7063" s="44">
        <v>30.99</v>
      </c>
      <c r="T7063" s="44">
        <v>0</v>
      </c>
      <c r="U7063" s="44">
        <v>13.11</v>
      </c>
      <c r="V7063" s="49" t="s">
        <v>24509</v>
      </c>
      <c r="W7063" s="42" t="s">
        <v>34</v>
      </c>
      <c r="X7063" s="43">
        <v>122049169241</v>
      </c>
      <c r="Y7063" s="43">
        <v>45352434731</v>
      </c>
      <c r="Z7063" s="43" t="s">
        <v>7980</v>
      </c>
      <c r="AA7063" s="37" t="str">
        <f>VLOOKUP(J7063, sku!B:C, 2, FALSE)</f>
        <v>Cadeirinha Rosa Aro 26 - Peixinho Bike</v>
      </c>
      <c r="AB7063" s="37" t="str">
        <f>VLOOKUP(J7063, sku!B:BM, 64, FALSE)</f>
        <v>Revenda</v>
      </c>
      <c r="AC7063" s="37" t="str">
        <f>LEFT(pedidos[[#This Row],[SKU]],3)</f>
        <v>CAD</v>
      </c>
      <c r="AD7063" s="37" t="str" cm="1">
        <f t="array" aca="1" ref="AD7063" ca="1">IFERROR(
  INDEX(
    montadora[Montadora],
    MATCH(TRUE,LEFT(J7441,NÚCARACT(montadora[SKU Parcial]))=montadora[SKU Parcial],0)
  ),
  ""
)</f>
        <v/>
      </c>
    </row>
    <row r="7064" spans="1:30" x14ac:dyDescent="0.25">
      <c r="A7064" s="42" t="s">
        <v>24946</v>
      </c>
      <c r="B7064" s="42" t="s">
        <v>24947</v>
      </c>
      <c r="C7064" s="42" t="s">
        <v>24948</v>
      </c>
      <c r="D7064" s="42" t="s">
        <v>45</v>
      </c>
      <c r="E7064" s="42" t="s">
        <v>2165</v>
      </c>
      <c r="F7064" s="42" t="s">
        <v>2166</v>
      </c>
      <c r="G7064" s="42" t="s">
        <v>11227</v>
      </c>
      <c r="H7064" s="7" t="s">
        <v>47</v>
      </c>
      <c r="I7064" s="42" t="s">
        <v>36</v>
      </c>
      <c r="J7064" s="42" t="s">
        <v>2167</v>
      </c>
      <c r="K7064" s="8" t="s">
        <v>25593</v>
      </c>
      <c r="L7064" s="7" t="s">
        <v>804</v>
      </c>
      <c r="M7064" s="44">
        <v>78.8</v>
      </c>
      <c r="N7064" s="7">
        <v>1</v>
      </c>
      <c r="O7064" s="44">
        <v>124.79</v>
      </c>
      <c r="P7064" s="44">
        <v>39.54</v>
      </c>
      <c r="Q7064" s="44">
        <v>6.4</v>
      </c>
      <c r="R7064" s="44">
        <v>19.75</v>
      </c>
      <c r="S7064" s="44">
        <v>45.99</v>
      </c>
      <c r="T7064" s="44">
        <v>0</v>
      </c>
      <c r="U7064" s="44">
        <v>13.11</v>
      </c>
      <c r="V7064" s="49" t="s">
        <v>24509</v>
      </c>
      <c r="W7064" s="42" t="s">
        <v>34</v>
      </c>
      <c r="X7064" s="43">
        <v>122882885902</v>
      </c>
      <c r="Y7064" s="43">
        <v>45366268430</v>
      </c>
      <c r="Z7064" s="43" t="s">
        <v>7980</v>
      </c>
      <c r="AA7064" s="37" t="str">
        <f>VLOOKUP(J7064, sku!B:C, 2, FALSE)</f>
        <v>Cadeirinha Rosa Aro 26 - Peixinho Bike</v>
      </c>
      <c r="AB7064" s="37" t="str">
        <f>VLOOKUP(J7064, sku!B:BM, 64, FALSE)</f>
        <v>Revenda</v>
      </c>
      <c r="AC7064" s="37" t="str">
        <f>LEFT(pedidos[[#This Row],[SKU]],3)</f>
        <v>CAD</v>
      </c>
      <c r="AD7064" s="37" t="str" cm="1">
        <f t="array" aca="1" ref="AD7064" ca="1">IFERROR(
  INDEX(
    montadora[Montadora],
    MATCH(TRUE,LEFT(J7442,NÚCARACT(montadora[SKU Parcial]))=montadora[SKU Parcial],0)
  ),
  ""
)</f>
        <v/>
      </c>
    </row>
    <row r="7065" spans="1:30" x14ac:dyDescent="0.25">
      <c r="A7065" s="42" t="s">
        <v>24949</v>
      </c>
      <c r="B7065" s="42" t="s">
        <v>24950</v>
      </c>
      <c r="C7065" s="42" t="s">
        <v>24951</v>
      </c>
      <c r="D7065" s="42" t="s">
        <v>191</v>
      </c>
      <c r="E7065" s="42" t="s">
        <v>2165</v>
      </c>
      <c r="F7065" s="42" t="s">
        <v>2166</v>
      </c>
      <c r="G7065" s="42" t="s">
        <v>11227</v>
      </c>
      <c r="H7065" s="7" t="s">
        <v>47</v>
      </c>
      <c r="I7065" s="42" t="s">
        <v>36</v>
      </c>
      <c r="J7065" s="42" t="s">
        <v>2167</v>
      </c>
      <c r="K7065" s="8" t="s">
        <v>25593</v>
      </c>
      <c r="L7065" s="7" t="s">
        <v>804</v>
      </c>
      <c r="M7065" s="44">
        <v>78.8</v>
      </c>
      <c r="N7065" s="7">
        <v>1</v>
      </c>
      <c r="O7065" s="44">
        <v>78.8</v>
      </c>
      <c r="P7065" s="44">
        <v>39.54</v>
      </c>
      <c r="Q7065" s="44">
        <v>6.4</v>
      </c>
      <c r="R7065" s="44">
        <v>19.75</v>
      </c>
      <c r="S7065" s="44">
        <v>0</v>
      </c>
      <c r="T7065" s="44">
        <v>0</v>
      </c>
      <c r="U7065" s="44">
        <v>13.11</v>
      </c>
      <c r="V7065" s="49" t="s">
        <v>24509</v>
      </c>
      <c r="W7065" s="42" t="s">
        <v>34</v>
      </c>
      <c r="X7065" s="43">
        <v>122389435915</v>
      </c>
      <c r="Y7065" s="43">
        <v>45368060739</v>
      </c>
      <c r="Z7065" s="43" t="s">
        <v>7980</v>
      </c>
      <c r="AA7065" s="37" t="str">
        <f>VLOOKUP(J7065, sku!B:C, 2, FALSE)</f>
        <v>Cadeirinha Rosa Aro 26 - Peixinho Bike</v>
      </c>
      <c r="AB7065" s="37" t="str">
        <f>VLOOKUP(J7065, sku!B:BM, 64, FALSE)</f>
        <v>Revenda</v>
      </c>
      <c r="AC7065" s="37" t="str">
        <f>LEFT(pedidos[[#This Row],[SKU]],3)</f>
        <v>CAD</v>
      </c>
      <c r="AD7065" s="37" t="str" cm="1">
        <f t="array" aca="1" ref="AD7065" ca="1">IFERROR(
  INDEX(
    montadora[Montadora],
    MATCH(TRUE,LEFT(J7443,NÚCARACT(montadora[SKU Parcial]))=montadora[SKU Parcial],0)
  ),
  ""
)</f>
        <v/>
      </c>
    </row>
    <row r="7066" spans="1:30" x14ac:dyDescent="0.25">
      <c r="A7066" s="42" t="s">
        <v>24952</v>
      </c>
      <c r="B7066" s="42" t="s">
        <v>24953</v>
      </c>
      <c r="C7066" s="42" t="s">
        <v>24954</v>
      </c>
      <c r="D7066" s="42" t="s">
        <v>950</v>
      </c>
      <c r="E7066" s="42" t="s">
        <v>2165</v>
      </c>
      <c r="F7066" s="42" t="s">
        <v>2166</v>
      </c>
      <c r="G7066" s="42" t="s">
        <v>11227</v>
      </c>
      <c r="H7066" s="7" t="s">
        <v>47</v>
      </c>
      <c r="I7066" s="42" t="s">
        <v>36</v>
      </c>
      <c r="J7066" s="42" t="s">
        <v>2167</v>
      </c>
      <c r="K7066" s="8" t="s">
        <v>25593</v>
      </c>
      <c r="L7066" s="7" t="s">
        <v>804</v>
      </c>
      <c r="M7066" s="44">
        <v>78.8</v>
      </c>
      <c r="N7066" s="7">
        <v>1</v>
      </c>
      <c r="O7066" s="44">
        <v>78.8</v>
      </c>
      <c r="P7066" s="44">
        <v>39.54</v>
      </c>
      <c r="Q7066" s="44">
        <v>6.4</v>
      </c>
      <c r="R7066" s="44">
        <v>19.75</v>
      </c>
      <c r="S7066" s="44">
        <v>0</v>
      </c>
      <c r="T7066" s="44">
        <v>0</v>
      </c>
      <c r="U7066" s="44">
        <v>13.11</v>
      </c>
      <c r="V7066" s="49" t="s">
        <v>24509</v>
      </c>
      <c r="W7066" s="42" t="s">
        <v>34</v>
      </c>
      <c r="X7066" s="43">
        <v>122424751281</v>
      </c>
      <c r="Y7066" s="43">
        <v>45370391188</v>
      </c>
      <c r="Z7066" s="43" t="s">
        <v>7980</v>
      </c>
      <c r="AA7066" s="37" t="str">
        <f>VLOOKUP(J7066, sku!B:C, 2, FALSE)</f>
        <v>Cadeirinha Rosa Aro 26 - Peixinho Bike</v>
      </c>
      <c r="AB7066" s="37" t="str">
        <f>VLOOKUP(J7066, sku!B:BM, 64, FALSE)</f>
        <v>Revenda</v>
      </c>
      <c r="AC7066" s="37" t="str">
        <f>LEFT(pedidos[[#This Row],[SKU]],3)</f>
        <v>CAD</v>
      </c>
      <c r="AD7066" s="37" t="str" cm="1">
        <f t="array" aca="1" ref="AD7066" ca="1">IFERROR(
  INDEX(
    montadora[Montadora],
    MATCH(TRUE,LEFT(J7444,NÚCARACT(montadora[SKU Parcial]))=montadora[SKU Parcial],0)
  ),
  ""
)</f>
        <v/>
      </c>
    </row>
    <row r="7067" spans="1:30" x14ac:dyDescent="0.25">
      <c r="A7067" s="42" t="s">
        <v>24955</v>
      </c>
      <c r="B7067" s="42" t="s">
        <v>24956</v>
      </c>
      <c r="C7067" s="42" t="s">
        <v>24957</v>
      </c>
      <c r="D7067" s="42" t="s">
        <v>27</v>
      </c>
      <c r="E7067" s="42" t="s">
        <v>2165</v>
      </c>
      <c r="F7067" s="42" t="s">
        <v>2166</v>
      </c>
      <c r="G7067" s="42" t="s">
        <v>11227</v>
      </c>
      <c r="H7067" s="7" t="s">
        <v>47</v>
      </c>
      <c r="I7067" s="42" t="s">
        <v>36</v>
      </c>
      <c r="J7067" s="42" t="s">
        <v>2167</v>
      </c>
      <c r="K7067" s="8" t="s">
        <v>25593</v>
      </c>
      <c r="L7067" s="7" t="s">
        <v>804</v>
      </c>
      <c r="M7067" s="44">
        <v>78.8</v>
      </c>
      <c r="N7067" s="7">
        <v>1</v>
      </c>
      <c r="O7067" s="44">
        <v>91.79</v>
      </c>
      <c r="P7067" s="44">
        <v>39.54</v>
      </c>
      <c r="Q7067" s="44">
        <v>6.4</v>
      </c>
      <c r="R7067" s="44">
        <v>19.75</v>
      </c>
      <c r="S7067" s="44">
        <v>12.99</v>
      </c>
      <c r="T7067" s="44">
        <v>0</v>
      </c>
      <c r="U7067" s="44">
        <v>13.11</v>
      </c>
      <c r="V7067" s="49" t="s">
        <v>24509</v>
      </c>
      <c r="W7067" s="42" t="s">
        <v>34</v>
      </c>
      <c r="X7067" s="43">
        <v>122425683221</v>
      </c>
      <c r="Y7067" s="43">
        <v>45370180841</v>
      </c>
      <c r="Z7067" s="43" t="s">
        <v>7980</v>
      </c>
      <c r="AA7067" s="37" t="str">
        <f>VLOOKUP(J7067, sku!B:C, 2, FALSE)</f>
        <v>Cadeirinha Rosa Aro 26 - Peixinho Bike</v>
      </c>
      <c r="AB7067" s="37" t="str">
        <f>VLOOKUP(J7067, sku!B:BM, 64, FALSE)</f>
        <v>Revenda</v>
      </c>
      <c r="AC7067" s="37" t="str">
        <f>LEFT(pedidos[[#This Row],[SKU]],3)</f>
        <v>CAD</v>
      </c>
      <c r="AD7067" s="37" t="str" cm="1">
        <f t="array" aca="1" ref="AD7067" ca="1">IFERROR(
  INDEX(
    montadora[Montadora],
    MATCH(TRUE,LEFT(J7445,NÚCARACT(montadora[SKU Parcial]))=montadora[SKU Parcial],0)
  ),
  ""
)</f>
        <v/>
      </c>
    </row>
    <row r="7068" spans="1:30" x14ac:dyDescent="0.25">
      <c r="A7068" s="42" t="s">
        <v>25369</v>
      </c>
      <c r="B7068" s="42" t="s">
        <v>25370</v>
      </c>
      <c r="C7068" s="42" t="s">
        <v>4286</v>
      </c>
      <c r="D7068" s="42" t="s">
        <v>347</v>
      </c>
      <c r="E7068" s="42" t="s">
        <v>2165</v>
      </c>
      <c r="F7068" s="42" t="s">
        <v>2166</v>
      </c>
      <c r="G7068" s="42" t="s">
        <v>11227</v>
      </c>
      <c r="H7068" s="7" t="s">
        <v>47</v>
      </c>
      <c r="I7068" s="42" t="s">
        <v>36</v>
      </c>
      <c r="J7068" s="42" t="s">
        <v>2167</v>
      </c>
      <c r="K7068" s="8" t="s">
        <v>25126</v>
      </c>
      <c r="L7068" s="7" t="s">
        <v>804</v>
      </c>
      <c r="M7068" s="44">
        <v>78.8</v>
      </c>
      <c r="N7068" s="7">
        <v>1</v>
      </c>
      <c r="O7068" s="44">
        <v>78.8</v>
      </c>
      <c r="P7068" s="44">
        <v>39.54</v>
      </c>
      <c r="Q7068" s="44">
        <v>6.4</v>
      </c>
      <c r="R7068" s="44">
        <v>19.75</v>
      </c>
      <c r="S7068" s="44">
        <v>0</v>
      </c>
      <c r="T7068" s="44">
        <v>0</v>
      </c>
      <c r="U7068" s="44">
        <v>13.11</v>
      </c>
      <c r="V7068" s="49" t="s">
        <v>24509</v>
      </c>
      <c r="W7068" s="42" t="s">
        <v>34</v>
      </c>
      <c r="X7068" s="43">
        <v>122655753073</v>
      </c>
      <c r="Y7068" s="43">
        <v>45381671906</v>
      </c>
      <c r="Z7068" s="43" t="s">
        <v>7980</v>
      </c>
      <c r="AA7068" s="37" t="str">
        <f>VLOOKUP(J7068, sku!B:C, 2, FALSE)</f>
        <v>Cadeirinha Rosa Aro 26 - Peixinho Bike</v>
      </c>
      <c r="AB7068" s="37" t="str">
        <f>VLOOKUP(J7068, sku!B:BM, 64, FALSE)</f>
        <v>Revenda</v>
      </c>
      <c r="AC7068" s="37" t="str">
        <f>LEFT(pedidos[[#This Row],[SKU]],3)</f>
        <v>CAD</v>
      </c>
      <c r="AD7068" s="37" t="str" cm="1">
        <f t="array" aca="1" ref="AD7068" ca="1">IFERROR(
  INDEX(
    montadora[Montadora],
    MATCH(TRUE,LEFT(J7446,NÚCARACT(montadora[SKU Parcial]))=montadora[SKU Parcial],0)
  ),
  ""
)</f>
        <v/>
      </c>
    </row>
    <row r="7069" spans="1:30" x14ac:dyDescent="0.25">
      <c r="A7069" s="42" t="s">
        <v>25371</v>
      </c>
      <c r="B7069" s="42" t="s">
        <v>25372</v>
      </c>
      <c r="C7069" s="42" t="s">
        <v>25373</v>
      </c>
      <c r="D7069" s="42" t="s">
        <v>188</v>
      </c>
      <c r="E7069" s="42" t="s">
        <v>2165</v>
      </c>
      <c r="F7069" s="42" t="s">
        <v>2166</v>
      </c>
      <c r="G7069" s="42" t="s">
        <v>11227</v>
      </c>
      <c r="H7069" s="7" t="s">
        <v>47</v>
      </c>
      <c r="I7069" s="42" t="s">
        <v>36</v>
      </c>
      <c r="J7069" s="42" t="s">
        <v>2167</v>
      </c>
      <c r="K7069" s="8" t="s">
        <v>25126</v>
      </c>
      <c r="L7069" s="7" t="s">
        <v>804</v>
      </c>
      <c r="M7069" s="44">
        <v>78.8</v>
      </c>
      <c r="N7069" s="7">
        <v>1</v>
      </c>
      <c r="O7069" s="44">
        <v>78.8</v>
      </c>
      <c r="P7069" s="44">
        <v>39.54</v>
      </c>
      <c r="Q7069" s="44">
        <v>6.4</v>
      </c>
      <c r="R7069" s="44">
        <v>19.75</v>
      </c>
      <c r="S7069" s="44">
        <v>0</v>
      </c>
      <c r="T7069" s="44">
        <v>0</v>
      </c>
      <c r="U7069" s="44">
        <v>13.11</v>
      </c>
      <c r="V7069" s="49" t="s">
        <v>24509</v>
      </c>
      <c r="W7069" s="42" t="s">
        <v>34</v>
      </c>
      <c r="X7069" s="43">
        <v>123213142690</v>
      </c>
      <c r="Y7069" s="43">
        <v>45382413063</v>
      </c>
      <c r="Z7069" s="43" t="s">
        <v>7980</v>
      </c>
      <c r="AA7069" s="37" t="str">
        <f>VLOOKUP(J7069, sku!B:C, 2, FALSE)</f>
        <v>Cadeirinha Rosa Aro 26 - Peixinho Bike</v>
      </c>
      <c r="AB7069" s="37" t="str">
        <f>VLOOKUP(J7069, sku!B:BM, 64, FALSE)</f>
        <v>Revenda</v>
      </c>
      <c r="AC7069" s="37" t="str">
        <f>LEFT(pedidos[[#This Row],[SKU]],3)</f>
        <v>CAD</v>
      </c>
      <c r="AD7069" s="37" t="str" cm="1">
        <f t="array" aca="1" ref="AD7069" ca="1">IFERROR(
  INDEX(
    montadora[Montadora],
    MATCH(TRUE,LEFT(J7447,NÚCARACT(montadora[SKU Parcial]))=montadora[SKU Parcial],0)
  ),
  ""
)</f>
        <v/>
      </c>
    </row>
    <row r="7070" spans="1:30" x14ac:dyDescent="0.25">
      <c r="A7070" s="42" t="s">
        <v>25374</v>
      </c>
      <c r="B7070" s="42" t="s">
        <v>36</v>
      </c>
      <c r="C7070" s="42" t="s">
        <v>1860</v>
      </c>
      <c r="D7070" s="42" t="s">
        <v>27</v>
      </c>
      <c r="E7070" s="42" t="s">
        <v>2165</v>
      </c>
      <c r="F7070" s="42" t="s">
        <v>2166</v>
      </c>
      <c r="G7070" s="42" t="s">
        <v>11227</v>
      </c>
      <c r="H7070" s="7" t="s">
        <v>47</v>
      </c>
      <c r="I7070" s="42" t="s">
        <v>36</v>
      </c>
      <c r="J7070" s="42" t="s">
        <v>2167</v>
      </c>
      <c r="K7070" s="8" t="s">
        <v>25122</v>
      </c>
      <c r="L7070" s="7" t="s">
        <v>804</v>
      </c>
      <c r="M7070" s="44">
        <v>78.8</v>
      </c>
      <c r="N7070" s="7">
        <v>1</v>
      </c>
      <c r="O7070" s="44">
        <v>78.8</v>
      </c>
      <c r="P7070" s="44">
        <v>39.54</v>
      </c>
      <c r="Q7070" s="44">
        <v>6.4</v>
      </c>
      <c r="R7070" s="44">
        <v>19.75</v>
      </c>
      <c r="S7070" s="44">
        <v>0</v>
      </c>
      <c r="T7070" s="44">
        <v>0</v>
      </c>
      <c r="U7070" s="44">
        <v>13.11</v>
      </c>
      <c r="V7070" s="49" t="s">
        <v>24509</v>
      </c>
      <c r="W7070" s="42" t="s">
        <v>34</v>
      </c>
      <c r="X7070" s="43">
        <v>123002566425</v>
      </c>
      <c r="Y7070" s="43">
        <v>45395546935</v>
      </c>
      <c r="Z7070" s="43" t="s">
        <v>7980</v>
      </c>
      <c r="AA7070" s="37" t="str">
        <f>VLOOKUP(J7070, sku!B:C, 2, FALSE)</f>
        <v>Cadeirinha Rosa Aro 26 - Peixinho Bike</v>
      </c>
      <c r="AB7070" s="37" t="str">
        <f>VLOOKUP(J7070, sku!B:BM, 64, FALSE)</f>
        <v>Revenda</v>
      </c>
      <c r="AC7070" s="37" t="str">
        <f>LEFT(pedidos[[#This Row],[SKU]],3)</f>
        <v>CAD</v>
      </c>
      <c r="AD7070" s="37" t="str" cm="1">
        <f t="array" aca="1" ref="AD7070" ca="1">IFERROR(
  INDEX(
    montadora[Montadora],
    MATCH(TRUE,LEFT(J7448,NÚCARACT(montadora[SKU Parcial]))=montadora[SKU Parcial],0)
  ),
  ""
)</f>
        <v/>
      </c>
    </row>
    <row r="7071" spans="1:30" x14ac:dyDescent="0.25">
      <c r="A7071" s="42" t="s">
        <v>25375</v>
      </c>
      <c r="B7071" s="42" t="s">
        <v>25376</v>
      </c>
      <c r="C7071" s="42" t="s">
        <v>4615</v>
      </c>
      <c r="D7071" s="42" t="s">
        <v>38</v>
      </c>
      <c r="E7071" s="42" t="s">
        <v>2165</v>
      </c>
      <c r="F7071" s="42" t="s">
        <v>2166</v>
      </c>
      <c r="G7071" s="42" t="s">
        <v>11227</v>
      </c>
      <c r="H7071" s="7" t="s">
        <v>47</v>
      </c>
      <c r="I7071" s="42" t="s">
        <v>36</v>
      </c>
      <c r="J7071" s="42" t="s">
        <v>2167</v>
      </c>
      <c r="K7071" s="8" t="s">
        <v>25098</v>
      </c>
      <c r="L7071" s="7" t="s">
        <v>804</v>
      </c>
      <c r="M7071" s="44">
        <v>78.8</v>
      </c>
      <c r="N7071" s="7">
        <v>1</v>
      </c>
      <c r="O7071" s="44">
        <v>78.8</v>
      </c>
      <c r="P7071" s="44">
        <v>39.54</v>
      </c>
      <c r="Q7071" s="44">
        <v>6.4</v>
      </c>
      <c r="R7071" s="44">
        <v>19.75</v>
      </c>
      <c r="S7071" s="44">
        <v>0</v>
      </c>
      <c r="T7071" s="44">
        <v>0</v>
      </c>
      <c r="U7071" s="44">
        <v>13.11</v>
      </c>
      <c r="V7071" s="49" t="s">
        <v>24509</v>
      </c>
      <c r="W7071" s="42" t="s">
        <v>34</v>
      </c>
      <c r="X7071" s="43">
        <v>123068076859</v>
      </c>
      <c r="Y7071" s="43">
        <v>45398852426</v>
      </c>
      <c r="Z7071" s="43" t="s">
        <v>7980</v>
      </c>
      <c r="AA7071" s="37" t="str">
        <f>VLOOKUP(J7071, sku!B:C, 2, FALSE)</f>
        <v>Cadeirinha Rosa Aro 26 - Peixinho Bike</v>
      </c>
      <c r="AB7071" s="37" t="str">
        <f>VLOOKUP(J7071, sku!B:BM, 64, FALSE)</f>
        <v>Revenda</v>
      </c>
      <c r="AC7071" s="37" t="str">
        <f>LEFT(pedidos[[#This Row],[SKU]],3)</f>
        <v>CAD</v>
      </c>
      <c r="AD7071" s="37" t="str" cm="1">
        <f t="array" aca="1" ref="AD7071" ca="1">IFERROR(
  INDEX(
    montadora[Montadora],
    MATCH(TRUE,LEFT(J7449,NÚCARACT(montadora[SKU Parcial]))=montadora[SKU Parcial],0)
  ),
  ""
)</f>
        <v/>
      </c>
    </row>
    <row r="7072" spans="1:30" x14ac:dyDescent="0.25">
      <c r="A7072" s="42" t="s">
        <v>26035</v>
      </c>
      <c r="B7072" s="42" t="s">
        <v>36</v>
      </c>
      <c r="C7072" s="42" t="s">
        <v>26036</v>
      </c>
      <c r="D7072" s="42" t="s">
        <v>27</v>
      </c>
      <c r="E7072" s="42" t="s">
        <v>2165</v>
      </c>
      <c r="F7072" s="42" t="s">
        <v>2166</v>
      </c>
      <c r="G7072" s="42" t="s">
        <v>11227</v>
      </c>
      <c r="H7072" s="7" t="s">
        <v>47</v>
      </c>
      <c r="I7072" s="42" t="s">
        <v>36</v>
      </c>
      <c r="J7072" s="42" t="s">
        <v>2167</v>
      </c>
      <c r="K7072" s="8" t="s">
        <v>25098</v>
      </c>
      <c r="L7072" s="7" t="s">
        <v>804</v>
      </c>
      <c r="M7072" s="44">
        <v>78.8</v>
      </c>
      <c r="N7072" s="7">
        <v>1</v>
      </c>
      <c r="O7072" s="44">
        <v>78.8</v>
      </c>
      <c r="P7072" s="44">
        <v>39.54</v>
      </c>
      <c r="Q7072" s="44">
        <v>6.4</v>
      </c>
      <c r="R7072" s="44">
        <v>19.75</v>
      </c>
      <c r="S7072" s="44">
        <v>0</v>
      </c>
      <c r="T7072" s="44">
        <v>0</v>
      </c>
      <c r="U7072" s="44">
        <v>13.11</v>
      </c>
      <c r="V7072" s="49" t="s">
        <v>24509</v>
      </c>
      <c r="W7072" s="42" t="s">
        <v>34</v>
      </c>
      <c r="X7072" s="43" t="s">
        <v>26037</v>
      </c>
      <c r="Y7072" s="43">
        <v>45401456560</v>
      </c>
      <c r="Z7072" s="43" t="s">
        <v>7980</v>
      </c>
      <c r="AA7072" s="37" t="str">
        <f>VLOOKUP(J7072, sku!B:C, 2, FALSE)</f>
        <v>Cadeirinha Rosa Aro 26 - Peixinho Bike</v>
      </c>
      <c r="AB7072" s="37" t="str">
        <f>VLOOKUP(J7072, sku!B:BM, 64, FALSE)</f>
        <v>Revenda</v>
      </c>
      <c r="AC7072" s="37" t="str">
        <f>LEFT(pedidos[[#This Row],[SKU]],3)</f>
        <v>CAD</v>
      </c>
      <c r="AD7072" s="37" t="str" cm="1">
        <f t="array" aca="1" ref="AD7072" ca="1">IFERROR(
  INDEX(
    montadora[Montadora],
    MATCH(TRUE,LEFT(J7450,NÚCARACT(montadora[SKU Parcial]))=montadora[SKU Parcial],0)
  ),
  ""
)</f>
        <v/>
      </c>
    </row>
    <row r="7073" spans="1:30" x14ac:dyDescent="0.25">
      <c r="A7073" s="42" t="s">
        <v>26038</v>
      </c>
      <c r="B7073" s="42" t="s">
        <v>36</v>
      </c>
      <c r="C7073" s="42" t="s">
        <v>26039</v>
      </c>
      <c r="D7073" s="42" t="s">
        <v>138</v>
      </c>
      <c r="E7073" s="42" t="s">
        <v>2165</v>
      </c>
      <c r="F7073" s="42" t="s">
        <v>2166</v>
      </c>
      <c r="G7073" s="42" t="s">
        <v>11227</v>
      </c>
      <c r="H7073" s="7" t="s">
        <v>47</v>
      </c>
      <c r="I7073" s="42" t="s">
        <v>36</v>
      </c>
      <c r="J7073" s="42" t="s">
        <v>2167</v>
      </c>
      <c r="K7073" s="8" t="s">
        <v>25539</v>
      </c>
      <c r="L7073" s="7" t="s">
        <v>804</v>
      </c>
      <c r="M7073" s="44">
        <v>78.8</v>
      </c>
      <c r="N7073" s="7">
        <v>1</v>
      </c>
      <c r="O7073" s="44">
        <v>168.79</v>
      </c>
      <c r="P7073" s="44">
        <v>39.54</v>
      </c>
      <c r="Q7073" s="44">
        <v>6.4</v>
      </c>
      <c r="R7073" s="44">
        <v>19.75</v>
      </c>
      <c r="S7073" s="44">
        <v>89.99</v>
      </c>
      <c r="T7073" s="44">
        <v>0</v>
      </c>
      <c r="U7073" s="44">
        <v>13.11</v>
      </c>
      <c r="V7073" s="49" t="s">
        <v>24509</v>
      </c>
      <c r="W7073" s="42" t="s">
        <v>34</v>
      </c>
      <c r="X7073" s="43">
        <v>123846070712</v>
      </c>
      <c r="Y7073" s="43">
        <v>45410568300</v>
      </c>
      <c r="Z7073" s="43" t="s">
        <v>7980</v>
      </c>
      <c r="AA7073" s="37" t="str">
        <f>VLOOKUP(J7073, sku!B:C, 2, FALSE)</f>
        <v>Cadeirinha Rosa Aro 26 - Peixinho Bike</v>
      </c>
      <c r="AB7073" s="37" t="str">
        <f>VLOOKUP(J7073, sku!B:BM, 64, FALSE)</f>
        <v>Revenda</v>
      </c>
      <c r="AC7073" s="37" t="str">
        <f>LEFT(pedidos[[#This Row],[SKU]],3)</f>
        <v>CAD</v>
      </c>
      <c r="AD7073" s="37" t="str" cm="1">
        <f t="array" aca="1" ref="AD7073" ca="1">IFERROR(
  INDEX(
    montadora[Montadora],
    MATCH(TRUE,LEFT(J7451,NÚCARACT(montadora[SKU Parcial]))=montadora[SKU Parcial],0)
  ),
  ""
)</f>
        <v/>
      </c>
    </row>
    <row r="7074" spans="1:30" x14ac:dyDescent="0.25">
      <c r="A7074" s="42" t="s">
        <v>26040</v>
      </c>
      <c r="B7074" s="42" t="s">
        <v>26041</v>
      </c>
      <c r="C7074" s="42" t="s">
        <v>26042</v>
      </c>
      <c r="D7074" s="42" t="s">
        <v>27</v>
      </c>
      <c r="E7074" s="42" t="s">
        <v>2165</v>
      </c>
      <c r="F7074" s="42" t="s">
        <v>2166</v>
      </c>
      <c r="G7074" s="42" t="s">
        <v>11227</v>
      </c>
      <c r="H7074" s="7" t="s">
        <v>47</v>
      </c>
      <c r="I7074" s="42" t="s">
        <v>36</v>
      </c>
      <c r="J7074" s="42" t="s">
        <v>2167</v>
      </c>
      <c r="K7074" s="8" t="s">
        <v>25591</v>
      </c>
      <c r="L7074" s="7" t="s">
        <v>804</v>
      </c>
      <c r="M7074" s="44">
        <v>78.8</v>
      </c>
      <c r="N7074" s="7">
        <v>1</v>
      </c>
      <c r="O7074" s="44">
        <v>78.8</v>
      </c>
      <c r="P7074" s="44">
        <v>39.54</v>
      </c>
      <c r="Q7074" s="44">
        <v>6.4</v>
      </c>
      <c r="R7074" s="44">
        <v>19.75</v>
      </c>
      <c r="S7074" s="44">
        <v>0</v>
      </c>
      <c r="T7074" s="44">
        <v>0</v>
      </c>
      <c r="U7074" s="44">
        <v>13.11</v>
      </c>
      <c r="V7074" s="49" t="s">
        <v>24509</v>
      </c>
      <c r="W7074" s="42" t="s">
        <v>34</v>
      </c>
      <c r="X7074" s="43">
        <v>123697110051</v>
      </c>
      <c r="Y7074" s="43">
        <v>45428403558</v>
      </c>
      <c r="Z7074" s="43" t="s">
        <v>7980</v>
      </c>
      <c r="AA7074" s="37" t="str">
        <f>VLOOKUP(J7074, sku!B:C, 2, FALSE)</f>
        <v>Cadeirinha Rosa Aro 26 - Peixinho Bike</v>
      </c>
      <c r="AB7074" s="37" t="str">
        <f>VLOOKUP(J7074, sku!B:BM, 64, FALSE)</f>
        <v>Revenda</v>
      </c>
      <c r="AC7074" s="37" t="str">
        <f>LEFT(pedidos[[#This Row],[SKU]],3)</f>
        <v>CAD</v>
      </c>
      <c r="AD7074" s="37" t="str" cm="1">
        <f t="array" aca="1" ref="AD7074" ca="1">IFERROR(
  INDEX(
    montadora[Montadora],
    MATCH(TRUE,LEFT(J7452,NÚCARACT(montadora[SKU Parcial]))=montadora[SKU Parcial],0)
  ),
  ""
)</f>
        <v/>
      </c>
    </row>
    <row r="7075" spans="1:30" x14ac:dyDescent="0.25">
      <c r="A7075" s="42" t="s">
        <v>26043</v>
      </c>
      <c r="B7075" s="42" t="s">
        <v>36</v>
      </c>
      <c r="C7075" s="42" t="s">
        <v>2366</v>
      </c>
      <c r="D7075" s="42" t="s">
        <v>188</v>
      </c>
      <c r="E7075" s="42" t="s">
        <v>2165</v>
      </c>
      <c r="F7075" s="42" t="s">
        <v>2166</v>
      </c>
      <c r="G7075" s="42" t="s">
        <v>11227</v>
      </c>
      <c r="H7075" s="7" t="s">
        <v>47</v>
      </c>
      <c r="I7075" s="42" t="s">
        <v>36</v>
      </c>
      <c r="J7075" s="42" t="s">
        <v>2167</v>
      </c>
      <c r="K7075" s="8" t="s">
        <v>25591</v>
      </c>
      <c r="L7075" s="7" t="s">
        <v>804</v>
      </c>
      <c r="M7075" s="44">
        <v>78.8</v>
      </c>
      <c r="N7075" s="7">
        <v>1</v>
      </c>
      <c r="O7075" s="44">
        <v>132.79</v>
      </c>
      <c r="P7075" s="44">
        <v>39.54</v>
      </c>
      <c r="Q7075" s="44">
        <v>6.4</v>
      </c>
      <c r="R7075" s="44">
        <v>19.75</v>
      </c>
      <c r="S7075" s="44">
        <v>53.99</v>
      </c>
      <c r="T7075" s="44">
        <v>0</v>
      </c>
      <c r="U7075" s="44">
        <v>13.11</v>
      </c>
      <c r="V7075" s="49" t="s">
        <v>24509</v>
      </c>
      <c r="W7075" s="42" t="s">
        <v>34</v>
      </c>
      <c r="X7075" s="43">
        <v>123751231185</v>
      </c>
      <c r="Y7075" s="43">
        <v>45430146147</v>
      </c>
      <c r="Z7075" s="43" t="s">
        <v>7980</v>
      </c>
      <c r="AA7075" s="37" t="str">
        <f>VLOOKUP(J7075, sku!B:C, 2, FALSE)</f>
        <v>Cadeirinha Rosa Aro 26 - Peixinho Bike</v>
      </c>
      <c r="AB7075" s="37" t="str">
        <f>VLOOKUP(J7075, sku!B:BM, 64, FALSE)</f>
        <v>Revenda</v>
      </c>
      <c r="AC7075" s="37" t="str">
        <f>LEFT(pedidos[[#This Row],[SKU]],3)</f>
        <v>CAD</v>
      </c>
      <c r="AD7075" s="37" t="str" cm="1">
        <f t="array" aca="1" ref="AD7075" ca="1">IFERROR(
  INDEX(
    montadora[Montadora],
    MATCH(TRUE,LEFT(J7453,NÚCARACT(montadora[SKU Parcial]))=montadora[SKU Parcial],0)
  ),
  ""
)</f>
        <v/>
      </c>
    </row>
    <row r="7076" spans="1:30" x14ac:dyDescent="0.25">
      <c r="A7076" s="42" t="s">
        <v>26044</v>
      </c>
      <c r="B7076" s="42" t="s">
        <v>36</v>
      </c>
      <c r="C7076" s="42" t="s">
        <v>26045</v>
      </c>
      <c r="D7076" s="42" t="s">
        <v>191</v>
      </c>
      <c r="E7076" s="42" t="s">
        <v>2165</v>
      </c>
      <c r="F7076" s="42" t="s">
        <v>2166</v>
      </c>
      <c r="G7076" s="42" t="s">
        <v>11227</v>
      </c>
      <c r="H7076" s="7" t="s">
        <v>47</v>
      </c>
      <c r="I7076" s="42" t="s">
        <v>36</v>
      </c>
      <c r="J7076" s="42" t="s">
        <v>2167</v>
      </c>
      <c r="K7076" s="8" t="s">
        <v>25555</v>
      </c>
      <c r="L7076" s="7" t="s">
        <v>804</v>
      </c>
      <c r="M7076" s="44">
        <v>78.8</v>
      </c>
      <c r="N7076" s="7">
        <v>1</v>
      </c>
      <c r="O7076" s="44">
        <v>150.79</v>
      </c>
      <c r="P7076" s="44">
        <v>39.54</v>
      </c>
      <c r="Q7076" s="44">
        <v>6.4</v>
      </c>
      <c r="R7076" s="44">
        <v>19.75</v>
      </c>
      <c r="S7076" s="44">
        <v>71.989999999999995</v>
      </c>
      <c r="T7076" s="44">
        <v>0</v>
      </c>
      <c r="U7076" s="44">
        <v>13.11</v>
      </c>
      <c r="V7076" s="49" t="s">
        <v>24509</v>
      </c>
      <c r="W7076" s="42" t="s">
        <v>89</v>
      </c>
      <c r="X7076" s="43">
        <v>124346190252</v>
      </c>
      <c r="Y7076" s="43">
        <v>45432243835</v>
      </c>
      <c r="Z7076" s="43" t="s">
        <v>7980</v>
      </c>
      <c r="AA7076" s="37" t="str">
        <f>VLOOKUP(J7076, sku!B:C, 2, FALSE)</f>
        <v>Cadeirinha Rosa Aro 26 - Peixinho Bike</v>
      </c>
      <c r="AB7076" s="37" t="str">
        <f>VLOOKUP(J7076, sku!B:BM, 64, FALSE)</f>
        <v>Revenda</v>
      </c>
      <c r="AC7076" s="37" t="str">
        <f>LEFT(pedidos[[#This Row],[SKU]],3)</f>
        <v>CAD</v>
      </c>
      <c r="AD7076" s="37" t="str" cm="1">
        <f t="array" aca="1" ref="AD7076" ca="1">IFERROR(
  INDEX(
    montadora[Montadora],
    MATCH(TRUE,LEFT(J7454,NÚCARACT(montadora[SKU Parcial]))=montadora[SKU Parcial],0)
  ),
  ""
)</f>
        <v/>
      </c>
    </row>
    <row r="7077" spans="1:30" x14ac:dyDescent="0.25">
      <c r="A7077" s="42" t="s">
        <v>24958</v>
      </c>
      <c r="B7077" s="42" t="s">
        <v>24959</v>
      </c>
      <c r="C7077" s="42" t="s">
        <v>646</v>
      </c>
      <c r="D7077" s="42" t="s">
        <v>27</v>
      </c>
      <c r="E7077" s="42" t="s">
        <v>2910</v>
      </c>
      <c r="F7077" s="42" t="s">
        <v>2911</v>
      </c>
      <c r="G7077" s="42" t="s">
        <v>11227</v>
      </c>
      <c r="H7077" s="7" t="s">
        <v>30</v>
      </c>
      <c r="I7077" s="42" t="s">
        <v>36</v>
      </c>
      <c r="J7077" s="42" t="s">
        <v>2912</v>
      </c>
      <c r="K7077" s="8" t="s">
        <v>25532</v>
      </c>
      <c r="L7077" s="7" t="s">
        <v>11229</v>
      </c>
      <c r="M7077" s="44">
        <v>598.79999999999995</v>
      </c>
      <c r="N7077" s="7">
        <v>1</v>
      </c>
      <c r="O7077" s="44">
        <v>598.79999999999995</v>
      </c>
      <c r="P7077" s="44">
        <v>306</v>
      </c>
      <c r="Q7077" s="44">
        <v>48.62</v>
      </c>
      <c r="R7077" s="44">
        <v>71.86</v>
      </c>
      <c r="S7077" s="44">
        <v>0</v>
      </c>
      <c r="T7077" s="44">
        <v>73.45</v>
      </c>
      <c r="U7077" s="44">
        <v>98.87</v>
      </c>
      <c r="V7077" s="49" t="s">
        <v>24512</v>
      </c>
      <c r="W7077" s="42" t="s">
        <v>34</v>
      </c>
      <c r="X7077" s="43">
        <v>122825766844</v>
      </c>
      <c r="Y7077" s="43">
        <v>45363246011</v>
      </c>
      <c r="Z7077" s="43" t="s">
        <v>7980</v>
      </c>
      <c r="AA7077" s="37" t="str">
        <f>VLOOKUP(J7077, sku!B:C, 2, FALSE)</f>
        <v>Gradeado Grande 110 x 90 x 12 cm - Preto</v>
      </c>
      <c r="AB7077" s="37" t="str">
        <f>VLOOKUP(J7077, sku!B:BM, 64, FALSE)</f>
        <v>Revenda</v>
      </c>
      <c r="AC7077" s="37" t="str">
        <f>LEFT(pedidos[[#This Row],[SKU]],3)</f>
        <v>XGR</v>
      </c>
      <c r="AD7077" s="37" t="str" cm="1">
        <f t="array" aca="1" ref="AD7077" ca="1">IFERROR(
  INDEX(
    montadora[Montadora],
    MATCH(TRUE,LEFT(J7455,NÚCARACT(montadora[SKU Parcial]))=montadora[SKU Parcial],0)
  ),
  ""
)</f>
        <v/>
      </c>
    </row>
    <row r="7078" spans="1:30" x14ac:dyDescent="0.25">
      <c r="A7078" s="42" t="s">
        <v>26046</v>
      </c>
      <c r="B7078" s="42" t="s">
        <v>26047</v>
      </c>
      <c r="C7078" s="42" t="s">
        <v>2174</v>
      </c>
      <c r="D7078" s="42" t="s">
        <v>138</v>
      </c>
      <c r="E7078" s="42" t="s">
        <v>2746</v>
      </c>
      <c r="F7078" s="42" t="s">
        <v>1793</v>
      </c>
      <c r="G7078" s="42" t="s">
        <v>11227</v>
      </c>
      <c r="H7078" s="7" t="s">
        <v>30</v>
      </c>
      <c r="I7078" s="42" t="s">
        <v>31</v>
      </c>
      <c r="J7078" s="42" t="s">
        <v>2747</v>
      </c>
      <c r="K7078" s="8" t="s">
        <v>25555</v>
      </c>
      <c r="L7078" s="7" t="s">
        <v>11229</v>
      </c>
      <c r="M7078" s="44">
        <v>86.8</v>
      </c>
      <c r="N7078" s="7">
        <v>1</v>
      </c>
      <c r="O7078" s="44">
        <v>86.8</v>
      </c>
      <c r="P7078" s="44">
        <v>41.36</v>
      </c>
      <c r="Q7078" s="44">
        <v>7.05</v>
      </c>
      <c r="R7078" s="44">
        <v>10.42</v>
      </c>
      <c r="S7078" s="44">
        <v>0</v>
      </c>
      <c r="T7078" s="44">
        <v>14.07</v>
      </c>
      <c r="U7078" s="44">
        <v>13.9</v>
      </c>
      <c r="V7078" s="49" t="s">
        <v>26048</v>
      </c>
      <c r="W7078" s="42" t="s">
        <v>34</v>
      </c>
      <c r="X7078" s="43">
        <v>124358222318</v>
      </c>
      <c r="Y7078" s="43">
        <v>45433000160</v>
      </c>
      <c r="Z7078" s="43" t="s">
        <v>7980</v>
      </c>
      <c r="AA7078" s="37" t="str">
        <f>VLOOKUP(J7078, sku!B:C, 2, FALSE)</f>
        <v>Cabo de Chupeta Coaxial de Transferência de Carga de Bateria 12/24V 500 Amper, PVC, CCA 5 Metros</v>
      </c>
      <c r="AB7078" s="37" t="str">
        <f>VLOOKUP(J7078, sku!B:BM, 64, FALSE)</f>
        <v>Importação</v>
      </c>
      <c r="AC7078" s="37" t="str">
        <f>LEFT(pedidos[[#This Row],[SKU]],3)</f>
        <v>1EC</v>
      </c>
      <c r="AD7078" s="37" t="str" cm="1">
        <f t="array" aca="1" ref="AD7078" ca="1">IFERROR(
  INDEX(
    montadora[Montadora],
    MATCH(TRUE,LEFT(J7456,NÚCARACT(montadora[SKU Parcial]))=montadora[SKU Parcial],0)
  ),
  ""
)</f>
        <v/>
      </c>
    </row>
    <row r="7079" spans="1:30" x14ac:dyDescent="0.25">
      <c r="A7079" s="42" t="s">
        <v>26049</v>
      </c>
      <c r="B7079" s="42" t="s">
        <v>26050</v>
      </c>
      <c r="C7079" s="42" t="s">
        <v>26051</v>
      </c>
      <c r="D7079" s="42" t="s">
        <v>188</v>
      </c>
      <c r="E7079" s="42" t="s">
        <v>2659</v>
      </c>
      <c r="F7079" s="42" t="s">
        <v>2030</v>
      </c>
      <c r="G7079" s="42" t="s">
        <v>11227</v>
      </c>
      <c r="H7079" s="7" t="s">
        <v>30</v>
      </c>
      <c r="I7079" s="42" t="s">
        <v>36</v>
      </c>
      <c r="J7079" s="42" t="s">
        <v>2031</v>
      </c>
      <c r="K7079" s="8" t="s">
        <v>25561</v>
      </c>
      <c r="L7079" s="7" t="s">
        <v>804</v>
      </c>
      <c r="M7079" s="44">
        <v>288.95999999999998</v>
      </c>
      <c r="N7079" s="7">
        <v>1</v>
      </c>
      <c r="O7079" s="44">
        <v>288.95999999999998</v>
      </c>
      <c r="P7079" s="44">
        <v>141.6</v>
      </c>
      <c r="Q7079" s="44">
        <v>23.46</v>
      </c>
      <c r="R7079" s="44">
        <v>33.229999999999997</v>
      </c>
      <c r="S7079" s="44">
        <v>0</v>
      </c>
      <c r="T7079" s="44">
        <v>44.45</v>
      </c>
      <c r="U7079" s="44">
        <v>46.22</v>
      </c>
      <c r="V7079" s="49" t="s">
        <v>26052</v>
      </c>
      <c r="W7079" s="42" t="s">
        <v>34</v>
      </c>
      <c r="X7079" s="43">
        <v>123626562579</v>
      </c>
      <c r="Y7079" s="43">
        <v>45425614312</v>
      </c>
      <c r="Z7079" s="43" t="s">
        <v>7980</v>
      </c>
      <c r="AA7079" s="37" t="str">
        <f>VLOOKUP(J7079, sku!B:C, 2, FALSE)</f>
        <v>Fogareiro 2 Bocas</v>
      </c>
      <c r="AB7079" s="37" t="str">
        <f>VLOOKUP(J7079, sku!B:BM, 64, FALSE)</f>
        <v>Importação</v>
      </c>
      <c r="AC7079" s="37" t="str">
        <f>LEFT(pedidos[[#This Row],[SKU]],3)</f>
        <v>1FO</v>
      </c>
      <c r="AD7079" s="37" t="str" cm="1">
        <f t="array" aca="1" ref="AD7079" ca="1">IFERROR(
  INDEX(
    montadora[Montadora],
    MATCH(TRUE,LEFT(J7457,NÚCARACT(montadora[SKU Parcial]))=montadora[SKU Parcial],0)
  ),
  ""
)</f>
        <v/>
      </c>
    </row>
    <row r="7080" spans="1:30" x14ac:dyDescent="0.25">
      <c r="A7080" s="42" t="s">
        <v>26053</v>
      </c>
      <c r="B7080" s="42" t="s">
        <v>36</v>
      </c>
      <c r="C7080" s="42" t="s">
        <v>797</v>
      </c>
      <c r="D7080" s="42" t="s">
        <v>420</v>
      </c>
      <c r="E7080" s="42" t="s">
        <v>2659</v>
      </c>
      <c r="F7080" s="42" t="s">
        <v>2030</v>
      </c>
      <c r="G7080" s="42" t="s">
        <v>11227</v>
      </c>
      <c r="H7080" s="7" t="s">
        <v>30</v>
      </c>
      <c r="I7080" s="42" t="s">
        <v>36</v>
      </c>
      <c r="J7080" s="42" t="s">
        <v>2031</v>
      </c>
      <c r="K7080" s="8" t="s">
        <v>25555</v>
      </c>
      <c r="L7080" s="7" t="s">
        <v>804</v>
      </c>
      <c r="M7080" s="44">
        <v>288.95999999999998</v>
      </c>
      <c r="N7080" s="7">
        <v>1</v>
      </c>
      <c r="O7080" s="44">
        <v>288.95999999999998</v>
      </c>
      <c r="P7080" s="44">
        <v>141.6</v>
      </c>
      <c r="Q7080" s="44">
        <v>23.46</v>
      </c>
      <c r="R7080" s="44">
        <v>33.229999999999997</v>
      </c>
      <c r="S7080" s="44">
        <v>0</v>
      </c>
      <c r="T7080" s="44">
        <v>44.45</v>
      </c>
      <c r="U7080" s="44">
        <v>46.22</v>
      </c>
      <c r="V7080" s="49" t="s">
        <v>26052</v>
      </c>
      <c r="W7080" s="42" t="s">
        <v>34</v>
      </c>
      <c r="X7080" s="43">
        <v>124402041810</v>
      </c>
      <c r="Y7080" s="43">
        <v>45435207741</v>
      </c>
      <c r="Z7080" s="43" t="s">
        <v>7980</v>
      </c>
      <c r="AA7080" s="37" t="str">
        <f>VLOOKUP(J7080, sku!B:C, 2, FALSE)</f>
        <v>Fogareiro 2 Bocas</v>
      </c>
      <c r="AB7080" s="37" t="str">
        <f>VLOOKUP(J7080, sku!B:BM, 64, FALSE)</f>
        <v>Importação</v>
      </c>
      <c r="AC7080" s="37" t="str">
        <f>LEFT(pedidos[[#This Row],[SKU]],3)</f>
        <v>1FO</v>
      </c>
      <c r="AD7080" s="37" t="str" cm="1">
        <f t="array" aca="1" ref="AD7080" ca="1">IFERROR(
  INDEX(
    montadora[Montadora],
    MATCH(TRUE,LEFT(J7458,NÚCARACT(montadora[SKU Parcial]))=montadora[SKU Parcial],0)
  ),
  ""
)</f>
        <v/>
      </c>
    </row>
    <row r="7081" spans="1:30" x14ac:dyDescent="0.25">
      <c r="A7081" s="42" t="s">
        <v>26054</v>
      </c>
      <c r="B7081" s="42" t="s">
        <v>36</v>
      </c>
      <c r="C7081" s="42" t="s">
        <v>26055</v>
      </c>
      <c r="D7081" s="42" t="s">
        <v>420</v>
      </c>
      <c r="E7081" s="42" t="s">
        <v>24967</v>
      </c>
      <c r="F7081" s="42" t="s">
        <v>24968</v>
      </c>
      <c r="G7081" s="42" t="s">
        <v>11227</v>
      </c>
      <c r="H7081" s="7" t="s">
        <v>30</v>
      </c>
      <c r="I7081" s="42" t="s">
        <v>36</v>
      </c>
      <c r="J7081" s="42" t="s">
        <v>8425</v>
      </c>
      <c r="K7081" s="8" t="s">
        <v>25549</v>
      </c>
      <c r="L7081" s="7" t="s">
        <v>11229</v>
      </c>
      <c r="M7081" s="44">
        <v>32.799999999999997</v>
      </c>
      <c r="N7081" s="7">
        <v>1</v>
      </c>
      <c r="O7081" s="44">
        <v>40.79</v>
      </c>
      <c r="P7081" s="44">
        <v>14.46</v>
      </c>
      <c r="Q7081" s="44">
        <v>2.66</v>
      </c>
      <c r="R7081" s="44">
        <v>10.44</v>
      </c>
      <c r="S7081" s="44">
        <v>7.99</v>
      </c>
      <c r="T7081" s="44">
        <v>0</v>
      </c>
      <c r="U7081" s="44">
        <v>5.24</v>
      </c>
      <c r="V7081" s="49" t="s">
        <v>26056</v>
      </c>
      <c r="W7081" s="42" t="s">
        <v>34</v>
      </c>
      <c r="X7081" s="43" t="s">
        <v>26057</v>
      </c>
      <c r="Y7081" s="43">
        <v>45407695084</v>
      </c>
      <c r="Z7081" s="43" t="s">
        <v>7980</v>
      </c>
      <c r="AA7081" s="37" t="str">
        <f>VLOOKUP(J7081, sku!B:C, 2, FALSE)</f>
        <v>Darker 500ml</v>
      </c>
      <c r="AB7081" s="37" t="str">
        <f>VLOOKUP(J7081, sku!B:BM, 64, FALSE)</f>
        <v>Revenda</v>
      </c>
      <c r="AC7081" s="37" t="str">
        <f>LEFT(pedidos[[#This Row],[SKU]],3)</f>
        <v>VX2</v>
      </c>
      <c r="AD7081" s="37" t="str" cm="1">
        <f t="array" aca="1" ref="AD7081" ca="1">IFERROR(
  INDEX(
    montadora[Montadora],
    MATCH(TRUE,LEFT(J7459,NÚCARACT(montadora[SKU Parcial]))=montadora[SKU Parcial],0)
  ),
  ""
)</f>
        <v/>
      </c>
    </row>
    <row r="7082" spans="1:30" x14ac:dyDescent="0.25">
      <c r="A7082" s="42" t="s">
        <v>25377</v>
      </c>
      <c r="B7082" s="42" t="s">
        <v>25378</v>
      </c>
      <c r="C7082" s="42" t="s">
        <v>25379</v>
      </c>
      <c r="D7082" s="42" t="s">
        <v>319</v>
      </c>
      <c r="E7082" s="42" t="s">
        <v>25380</v>
      </c>
      <c r="F7082" s="42" t="s">
        <v>25381</v>
      </c>
      <c r="G7082" s="42" t="s">
        <v>11228</v>
      </c>
      <c r="H7082" s="7" t="s">
        <v>47</v>
      </c>
      <c r="I7082" s="42" t="s">
        <v>36</v>
      </c>
      <c r="J7082" s="42" t="s">
        <v>1809</v>
      </c>
      <c r="K7082" s="8" t="s">
        <v>25122</v>
      </c>
      <c r="L7082" s="7" t="s">
        <v>11229</v>
      </c>
      <c r="M7082" s="44">
        <v>89.82</v>
      </c>
      <c r="N7082" s="7">
        <v>1</v>
      </c>
      <c r="O7082" s="44">
        <v>105.81</v>
      </c>
      <c r="P7082" s="44">
        <v>37.159999999999997</v>
      </c>
      <c r="Q7082" s="44">
        <v>3.57</v>
      </c>
      <c r="R7082" s="44">
        <v>15.27</v>
      </c>
      <c r="S7082" s="44">
        <v>15.99</v>
      </c>
      <c r="T7082" s="44">
        <v>19.96</v>
      </c>
      <c r="U7082" s="44">
        <v>13.86</v>
      </c>
      <c r="V7082" s="49" t="s">
        <v>25382</v>
      </c>
      <c r="W7082" s="42" t="s">
        <v>34</v>
      </c>
      <c r="X7082" s="43">
        <v>123009622973</v>
      </c>
      <c r="Y7082" s="43">
        <v>45395919127</v>
      </c>
      <c r="Z7082" s="43" t="s">
        <v>7980</v>
      </c>
      <c r="AA7082" s="37" t="str">
        <f>VLOOKUP(J7082, sku!B:C, 2, FALSE)</f>
        <v>Cabo de Chupeta Coaxial de Transferência de Carga de Bateria 12/24V 800 Amper, PVC, CCA 3 Metros</v>
      </c>
      <c r="AB7082" s="37" t="str">
        <f>VLOOKUP(J7082, sku!B:BM, 64, FALSE)</f>
        <v>Importação</v>
      </c>
      <c r="AC7082" s="37" t="str">
        <f>LEFT(pedidos[[#This Row],[SKU]],3)</f>
        <v>1EC</v>
      </c>
      <c r="AD7082" s="37" t="str" cm="1">
        <f t="array" aca="1" ref="AD7082" ca="1">IFERROR(
  INDEX(
    montadora[Montadora],
    MATCH(TRUE,LEFT(J7460,NÚCARACT(montadora[SKU Parcial]))=montadora[SKU Parcial],0)
  ),
  ""
)</f>
        <v/>
      </c>
    </row>
    <row r="7083" spans="1:30" x14ac:dyDescent="0.25">
      <c r="A7083" s="42" t="s">
        <v>24006</v>
      </c>
      <c r="B7083" s="42" t="s">
        <v>24007</v>
      </c>
      <c r="C7083" s="42" t="s">
        <v>24008</v>
      </c>
      <c r="D7083" s="42" t="s">
        <v>27</v>
      </c>
      <c r="E7083" s="42" t="s">
        <v>2990</v>
      </c>
      <c r="F7083" s="42" t="s">
        <v>2991</v>
      </c>
      <c r="G7083" s="42" t="s">
        <v>11227</v>
      </c>
      <c r="H7083" s="7" t="s">
        <v>30</v>
      </c>
      <c r="I7083" s="42" t="s">
        <v>36</v>
      </c>
      <c r="J7083" s="42" t="s">
        <v>2992</v>
      </c>
      <c r="K7083" s="8" t="s">
        <v>25532</v>
      </c>
      <c r="L7083" s="7" t="s">
        <v>33</v>
      </c>
      <c r="M7083" s="44">
        <v>51.8</v>
      </c>
      <c r="N7083" s="7">
        <v>1</v>
      </c>
      <c r="O7083" s="44">
        <v>65.7</v>
      </c>
      <c r="P7083" s="44">
        <v>30.99</v>
      </c>
      <c r="Q7083" s="44">
        <v>0</v>
      </c>
      <c r="R7083" s="44">
        <v>12.97</v>
      </c>
      <c r="S7083" s="44">
        <v>13.9</v>
      </c>
      <c r="T7083" s="44">
        <v>0</v>
      </c>
      <c r="U7083" s="44">
        <v>7.84</v>
      </c>
      <c r="V7083" s="49" t="s">
        <v>24960</v>
      </c>
      <c r="W7083" s="42" t="s">
        <v>34</v>
      </c>
      <c r="X7083" s="43">
        <v>122780543456</v>
      </c>
      <c r="Y7083" s="43">
        <v>45360619039</v>
      </c>
      <c r="Z7083" s="43" t="s">
        <v>7980</v>
      </c>
      <c r="AA7083" s="37" t="str">
        <f>VLOOKUP(J7083, sku!B:C, 2, FALSE)</f>
        <v>Restaurax 500ml</v>
      </c>
      <c r="AB7083" s="37" t="str">
        <f>VLOOKUP(J7083, sku!B:BM, 64, FALSE)</f>
        <v>Revenda</v>
      </c>
      <c r="AC7083" s="37" t="str">
        <f>LEFT(pedidos[[#This Row],[SKU]],3)</f>
        <v>VX2</v>
      </c>
      <c r="AD7083" s="37" t="str" cm="1">
        <f t="array" aca="1" ref="AD7083" ca="1">IFERROR(
  INDEX(
    montadora[Montadora],
    MATCH(TRUE,LEFT(J7461,NÚCARACT(montadora[SKU Parcial]))=montadora[SKU Parcial],0)
  ),
  ""
)</f>
        <v/>
      </c>
    </row>
    <row r="7084" spans="1:30" x14ac:dyDescent="0.25">
      <c r="A7084" s="42" t="s">
        <v>25383</v>
      </c>
      <c r="B7084" s="42" t="s">
        <v>25384</v>
      </c>
      <c r="C7084" s="42" t="s">
        <v>25385</v>
      </c>
      <c r="D7084" s="42" t="s">
        <v>27</v>
      </c>
      <c r="E7084" s="42" t="s">
        <v>3010</v>
      </c>
      <c r="F7084" s="42" t="s">
        <v>3011</v>
      </c>
      <c r="G7084" s="42" t="s">
        <v>11227</v>
      </c>
      <c r="H7084" s="7" t="s">
        <v>30</v>
      </c>
      <c r="I7084" s="42" t="s">
        <v>36</v>
      </c>
      <c r="J7084" s="42" t="s">
        <v>3012</v>
      </c>
      <c r="K7084" s="8" t="s">
        <v>25126</v>
      </c>
      <c r="L7084" s="7" t="s">
        <v>33</v>
      </c>
      <c r="M7084" s="44">
        <v>30.42</v>
      </c>
      <c r="N7084" s="7">
        <v>1</v>
      </c>
      <c r="O7084" s="44">
        <v>46.32</v>
      </c>
      <c r="P7084" s="44">
        <v>15.76</v>
      </c>
      <c r="Q7084" s="44">
        <v>0</v>
      </c>
      <c r="R7084" s="44">
        <v>10.15</v>
      </c>
      <c r="S7084" s="44">
        <v>15.9</v>
      </c>
      <c r="T7084" s="44">
        <v>0</v>
      </c>
      <c r="U7084" s="44">
        <v>4.51</v>
      </c>
      <c r="V7084" s="49" t="s">
        <v>25386</v>
      </c>
      <c r="W7084" s="42" t="s">
        <v>34</v>
      </c>
      <c r="X7084" s="43">
        <v>122579502381</v>
      </c>
      <c r="Y7084" s="43">
        <v>45378258318</v>
      </c>
      <c r="Z7084" s="43" t="s">
        <v>7980</v>
      </c>
      <c r="AA7084" s="37" t="str">
        <f>VLOOKUP(J7084, sku!B:C, 2, FALSE)</f>
        <v>Glazy 500ml</v>
      </c>
      <c r="AB7084" s="37" t="str">
        <f>VLOOKUP(J7084, sku!B:BM, 64, FALSE)</f>
        <v>Revenda</v>
      </c>
      <c r="AC7084" s="37" t="str">
        <f>LEFT(pedidos[[#This Row],[SKU]],3)</f>
        <v>VX2</v>
      </c>
      <c r="AD7084" s="37" t="str" cm="1">
        <f t="array" aca="1" ref="AD7084" ca="1">IFERROR(
  INDEX(
    montadora[Montadora],
    MATCH(TRUE,LEFT(J7462,NÚCARACT(montadora[SKU Parcial]))=montadora[SKU Parcial],0)
  ),
  ""
)</f>
        <v/>
      </c>
    </row>
    <row r="7085" spans="1:30" x14ac:dyDescent="0.25">
      <c r="A7085" s="42" t="s">
        <v>26058</v>
      </c>
      <c r="B7085" s="42" t="s">
        <v>26059</v>
      </c>
      <c r="C7085" s="42" t="s">
        <v>342</v>
      </c>
      <c r="D7085" s="42" t="s">
        <v>27</v>
      </c>
      <c r="E7085" s="42" t="s">
        <v>26060</v>
      </c>
      <c r="F7085" s="42" t="s">
        <v>2944</v>
      </c>
      <c r="G7085" s="42" t="s">
        <v>11228</v>
      </c>
      <c r="H7085" s="7" t="s">
        <v>47</v>
      </c>
      <c r="I7085" s="42" t="s">
        <v>36</v>
      </c>
      <c r="J7085" s="42" t="s">
        <v>2902</v>
      </c>
      <c r="K7085" s="8" t="s">
        <v>25549</v>
      </c>
      <c r="L7085" s="7" t="s">
        <v>33</v>
      </c>
      <c r="M7085" s="44">
        <v>83.56</v>
      </c>
      <c r="N7085" s="7">
        <v>1</v>
      </c>
      <c r="O7085" s="44">
        <v>84.45</v>
      </c>
      <c r="P7085" s="44">
        <v>48.98</v>
      </c>
      <c r="Q7085" s="44">
        <v>0</v>
      </c>
      <c r="R7085" s="44">
        <v>14.21</v>
      </c>
      <c r="S7085" s="44">
        <v>0.89</v>
      </c>
      <c r="T7085" s="44">
        <v>8.01</v>
      </c>
      <c r="U7085" s="44">
        <v>12.36</v>
      </c>
      <c r="V7085" s="49" t="s">
        <v>26061</v>
      </c>
      <c r="W7085" s="42" t="s">
        <v>34</v>
      </c>
      <c r="X7085" s="43">
        <v>123257707743</v>
      </c>
      <c r="Y7085" s="43">
        <v>45408578108</v>
      </c>
      <c r="Z7085" s="43" t="s">
        <v>7980</v>
      </c>
      <c r="AA7085" s="37" t="str">
        <f>VLOOKUP(J7085, sku!B:C, 2, FALSE)</f>
        <v>Blend Paste Wax 100ml</v>
      </c>
      <c r="AB7085" s="37" t="str">
        <f>VLOOKUP(J7085, sku!B:BM, 64, FALSE)</f>
        <v>Revenda</v>
      </c>
      <c r="AC7085" s="37" t="str">
        <f>LEFT(pedidos[[#This Row],[SKU]],3)</f>
        <v>VX2</v>
      </c>
      <c r="AD7085" s="37" t="str" cm="1">
        <f t="array" aca="1" ref="AD7085" ca="1">IFERROR(
  INDEX(
    montadora[Montadora],
    MATCH(TRUE,LEFT(J7463,NÚCARACT(montadora[SKU Parcial]))=montadora[SKU Parcial],0)
  ),
  ""
)</f>
        <v/>
      </c>
    </row>
    <row r="7086" spans="1:30" x14ac:dyDescent="0.25">
      <c r="A7086" s="42" t="s">
        <v>24009</v>
      </c>
      <c r="B7086" s="42" t="s">
        <v>24010</v>
      </c>
      <c r="C7086" s="42" t="s">
        <v>24011</v>
      </c>
      <c r="D7086" s="42" t="s">
        <v>27</v>
      </c>
      <c r="E7086" s="42" t="s">
        <v>3406</v>
      </c>
      <c r="F7086" s="42" t="s">
        <v>2905</v>
      </c>
      <c r="G7086" s="42" t="s">
        <v>11227</v>
      </c>
      <c r="H7086" s="7" t="s">
        <v>47</v>
      </c>
      <c r="I7086" s="42" t="s">
        <v>36</v>
      </c>
      <c r="J7086" s="42" t="s">
        <v>2998</v>
      </c>
      <c r="K7086" s="8" t="s">
        <v>25532</v>
      </c>
      <c r="L7086" s="7" t="s">
        <v>33</v>
      </c>
      <c r="M7086" s="44">
        <v>58.8</v>
      </c>
      <c r="N7086" s="7">
        <v>1</v>
      </c>
      <c r="O7086" s="44">
        <v>74.790000000000006</v>
      </c>
      <c r="P7086" s="44">
        <v>33.44</v>
      </c>
      <c r="Q7086" s="44">
        <v>0</v>
      </c>
      <c r="R7086" s="44">
        <v>16.75</v>
      </c>
      <c r="S7086" s="44">
        <v>15.99</v>
      </c>
      <c r="T7086" s="44">
        <v>0</v>
      </c>
      <c r="U7086" s="44">
        <v>8.61</v>
      </c>
      <c r="V7086" s="49" t="s">
        <v>24961</v>
      </c>
      <c r="W7086" s="42" t="s">
        <v>34</v>
      </c>
      <c r="X7086" s="43">
        <v>122253695957</v>
      </c>
      <c r="Y7086" s="43">
        <v>45361111454</v>
      </c>
      <c r="Z7086" s="43" t="s">
        <v>7980</v>
      </c>
      <c r="AA7086" s="37" t="str">
        <f>VLOOKUP(J7086, sku!B:C, 2, FALSE)</f>
        <v>Corrente de Moto Antifurto 120cm - Vermelho</v>
      </c>
      <c r="AB7086" s="37" t="str">
        <f>VLOOKUP(J7086, sku!B:BM, 64, FALSE)</f>
        <v>Importação</v>
      </c>
      <c r="AC7086" s="37" t="str">
        <f>LEFT(pedidos[[#This Row],[SKU]],3)</f>
        <v>XR0</v>
      </c>
      <c r="AD7086" s="37" t="str" cm="1">
        <f t="array" aca="1" ref="AD7086" ca="1">IFERROR(
  INDEX(
    montadora[Montadora],
    MATCH(TRUE,LEFT(J7464,NÚCARACT(montadora[SKU Parcial]))=montadora[SKU Parcial],0)
  ),
  ""
)</f>
        <v/>
      </c>
    </row>
    <row r="7087" spans="1:30" x14ac:dyDescent="0.25">
      <c r="A7087" s="42" t="s">
        <v>26062</v>
      </c>
      <c r="B7087" s="42" t="s">
        <v>36</v>
      </c>
      <c r="C7087" s="42" t="s">
        <v>26063</v>
      </c>
      <c r="D7087" s="42" t="s">
        <v>27</v>
      </c>
      <c r="E7087" s="42" t="s">
        <v>3406</v>
      </c>
      <c r="F7087" s="42" t="s">
        <v>2905</v>
      </c>
      <c r="G7087" s="42" t="s">
        <v>11227</v>
      </c>
      <c r="H7087" s="7" t="s">
        <v>47</v>
      </c>
      <c r="I7087" s="42" t="s">
        <v>36</v>
      </c>
      <c r="J7087" s="42" t="s">
        <v>2906</v>
      </c>
      <c r="K7087" s="8" t="s">
        <v>25098</v>
      </c>
      <c r="L7087" s="7" t="s">
        <v>33</v>
      </c>
      <c r="M7087" s="44">
        <v>58.8</v>
      </c>
      <c r="N7087" s="7">
        <v>1</v>
      </c>
      <c r="O7087" s="44">
        <v>74.790000000000006</v>
      </c>
      <c r="P7087" s="44">
        <v>33.44</v>
      </c>
      <c r="Q7087" s="44">
        <v>0</v>
      </c>
      <c r="R7087" s="44">
        <v>16.75</v>
      </c>
      <c r="S7087" s="44">
        <v>15.99</v>
      </c>
      <c r="T7087" s="44">
        <v>0</v>
      </c>
      <c r="U7087" s="44">
        <v>8.61</v>
      </c>
      <c r="V7087" s="49" t="s">
        <v>24961</v>
      </c>
      <c r="W7087" s="42" t="s">
        <v>89</v>
      </c>
      <c r="X7087" s="43">
        <v>123151041557</v>
      </c>
      <c r="Y7087" s="43">
        <v>45403062339</v>
      </c>
      <c r="Z7087" s="43" t="s">
        <v>7980</v>
      </c>
      <c r="AA7087" s="37" t="str">
        <f>VLOOKUP(J7087, sku!B:C, 2, FALSE)</f>
        <v>Corrente de Moto Antifurto 120cm - Preto</v>
      </c>
      <c r="AB7087" s="37" t="str">
        <f>VLOOKUP(J7087, sku!B:BM, 64, FALSE)</f>
        <v>Importação</v>
      </c>
      <c r="AC7087" s="37" t="str">
        <f>LEFT(pedidos[[#This Row],[SKU]],3)</f>
        <v>XR0</v>
      </c>
      <c r="AD7087" s="37" t="str" cm="1">
        <f t="array" aca="1" ref="AD7087" ca="1">IFERROR(
  INDEX(
    montadora[Montadora],
    MATCH(TRUE,LEFT(J7465,NÚCARACT(montadora[SKU Parcial]))=montadora[SKU Parcial],0)
  ),
  ""
)</f>
        <v/>
      </c>
    </row>
    <row r="7088" spans="1:30" x14ac:dyDescent="0.25">
      <c r="A7088" s="42" t="s">
        <v>26064</v>
      </c>
      <c r="B7088" s="42" t="s">
        <v>26065</v>
      </c>
      <c r="C7088" s="42" t="s">
        <v>2503</v>
      </c>
      <c r="D7088" s="42" t="s">
        <v>27</v>
      </c>
      <c r="E7088" s="42" t="s">
        <v>3415</v>
      </c>
      <c r="F7088" s="42" t="s">
        <v>3416</v>
      </c>
      <c r="G7088" s="42" t="s">
        <v>11227</v>
      </c>
      <c r="H7088" s="7" t="s">
        <v>30</v>
      </c>
      <c r="I7088" s="42" t="s">
        <v>36</v>
      </c>
      <c r="J7088" s="42" t="s">
        <v>3417</v>
      </c>
      <c r="K7088" s="8" t="s">
        <v>25549</v>
      </c>
      <c r="L7088" s="7" t="s">
        <v>33</v>
      </c>
      <c r="M7088" s="44">
        <v>43.8</v>
      </c>
      <c r="N7088" s="7">
        <v>1</v>
      </c>
      <c r="O7088" s="44">
        <v>59.79</v>
      </c>
      <c r="P7088" s="44">
        <v>25.85</v>
      </c>
      <c r="Q7088" s="44">
        <v>0</v>
      </c>
      <c r="R7088" s="44">
        <v>11.54</v>
      </c>
      <c r="S7088" s="44">
        <v>15.99</v>
      </c>
      <c r="T7088" s="44">
        <v>0</v>
      </c>
      <c r="U7088" s="44">
        <v>6.41</v>
      </c>
      <c r="V7088" s="49" t="s">
        <v>24961</v>
      </c>
      <c r="W7088" s="42" t="s">
        <v>34</v>
      </c>
      <c r="X7088" s="43">
        <v>123795840098</v>
      </c>
      <c r="Y7088" s="43">
        <v>45408298937</v>
      </c>
      <c r="Z7088" s="43" t="s">
        <v>7980</v>
      </c>
      <c r="AA7088" s="37" t="str">
        <f>VLOOKUP(J7088, sku!B:C, 2, FALSE)</f>
        <v>Mini Fogareiro Sem Mangueira - Elétrica</v>
      </c>
      <c r="AB7088" s="37" t="str">
        <f>VLOOKUP(J7088, sku!B:BM, 64, FALSE)</f>
        <v>Importação</v>
      </c>
      <c r="AC7088" s="37" t="str">
        <f>LEFT(pedidos[[#This Row],[SKU]],3)</f>
        <v>1MI</v>
      </c>
      <c r="AD7088" s="37" t="str" cm="1">
        <f t="array" aca="1" ref="AD7088" ca="1">IFERROR(
  INDEX(
    montadora[Montadora],
    MATCH(TRUE,LEFT(J7466,NÚCARACT(montadora[SKU Parcial]))=montadora[SKU Parcial],0)
  ),
  ""
)</f>
        <v/>
      </c>
    </row>
    <row r="7089" spans="1:30" x14ac:dyDescent="0.25">
      <c r="A7089" s="42" t="s">
        <v>26066</v>
      </c>
      <c r="B7089" s="42" t="s">
        <v>26067</v>
      </c>
      <c r="C7089" s="42" t="s">
        <v>26068</v>
      </c>
      <c r="D7089" s="42" t="s">
        <v>138</v>
      </c>
      <c r="E7089" s="42" t="s">
        <v>2140</v>
      </c>
      <c r="F7089" s="42" t="s">
        <v>1717</v>
      </c>
      <c r="G7089" s="42" t="s">
        <v>11227</v>
      </c>
      <c r="H7089" s="7" t="s">
        <v>47</v>
      </c>
      <c r="I7089" s="42" t="s">
        <v>36</v>
      </c>
      <c r="J7089" s="42" t="s">
        <v>1718</v>
      </c>
      <c r="K7089" s="8" t="s">
        <v>25535</v>
      </c>
      <c r="L7089" s="7" t="s">
        <v>11229</v>
      </c>
      <c r="M7089" s="44">
        <v>348.8</v>
      </c>
      <c r="N7089" s="7">
        <v>1</v>
      </c>
      <c r="O7089" s="44">
        <v>348.8</v>
      </c>
      <c r="P7089" s="44">
        <v>167.67</v>
      </c>
      <c r="Q7089" s="44">
        <v>28.32</v>
      </c>
      <c r="R7089" s="44">
        <v>57.55</v>
      </c>
      <c r="S7089" s="44">
        <v>0</v>
      </c>
      <c r="T7089" s="44">
        <v>44.45</v>
      </c>
      <c r="U7089" s="44">
        <v>50.81</v>
      </c>
      <c r="V7089" s="49" t="s">
        <v>26069</v>
      </c>
      <c r="W7089" s="42" t="s">
        <v>34</v>
      </c>
      <c r="X7089" s="43">
        <v>123942370626</v>
      </c>
      <c r="Y7089" s="43">
        <v>45415652791</v>
      </c>
      <c r="Z7089" s="43" t="s">
        <v>7980</v>
      </c>
      <c r="AA7089" s="37" t="str">
        <f>VLOOKUP(J7089, sku!B:C, 2, FALSE)</f>
        <v>1 Fogareiro 2 Bocas + 3 Refis de Gás Guepardo</v>
      </c>
      <c r="AB7089" s="37" t="str">
        <f>VLOOKUP(J7089, sku!B:BM, 64, FALSE)</f>
        <v>Importação</v>
      </c>
      <c r="AC7089" s="37" t="str">
        <f>LEFT(pedidos[[#This Row],[SKU]],3)</f>
        <v>1FO</v>
      </c>
      <c r="AD7089" s="37" t="str" cm="1">
        <f t="array" aca="1" ref="AD7089" ca="1">IFERROR(
  INDEX(
    montadora[Montadora],
    MATCH(TRUE,LEFT(J7467,NÚCARACT(montadora[SKU Parcial]))=montadora[SKU Parcial],0)
  ),
  ""
)</f>
        <v/>
      </c>
    </row>
    <row r="7090" spans="1:30" x14ac:dyDescent="0.25">
      <c r="A7090" s="42" t="s">
        <v>26070</v>
      </c>
      <c r="B7090" s="42" t="s">
        <v>26071</v>
      </c>
      <c r="C7090" s="42" t="s">
        <v>1398</v>
      </c>
      <c r="D7090" s="42" t="s">
        <v>138</v>
      </c>
      <c r="E7090" s="42" t="s">
        <v>2140</v>
      </c>
      <c r="F7090" s="42" t="s">
        <v>1717</v>
      </c>
      <c r="G7090" s="42" t="s">
        <v>11227</v>
      </c>
      <c r="H7090" s="7" t="s">
        <v>47</v>
      </c>
      <c r="I7090" s="42" t="s">
        <v>36</v>
      </c>
      <c r="J7090" s="42" t="s">
        <v>1718</v>
      </c>
      <c r="K7090" s="8" t="s">
        <v>25561</v>
      </c>
      <c r="L7090" s="7" t="s">
        <v>11229</v>
      </c>
      <c r="M7090" s="44">
        <v>348.8</v>
      </c>
      <c r="N7090" s="7">
        <v>1</v>
      </c>
      <c r="O7090" s="44">
        <v>348.8</v>
      </c>
      <c r="P7090" s="44">
        <v>167.67</v>
      </c>
      <c r="Q7090" s="44">
        <v>28.32</v>
      </c>
      <c r="R7090" s="44">
        <v>57.55</v>
      </c>
      <c r="S7090" s="44">
        <v>0</v>
      </c>
      <c r="T7090" s="44">
        <v>44.45</v>
      </c>
      <c r="U7090" s="44">
        <v>50.81</v>
      </c>
      <c r="V7090" s="49" t="s">
        <v>26069</v>
      </c>
      <c r="W7090" s="42" t="s">
        <v>34</v>
      </c>
      <c r="X7090" s="43">
        <v>123544103657</v>
      </c>
      <c r="Y7090" s="43">
        <v>45421964587</v>
      </c>
      <c r="Z7090" s="43" t="s">
        <v>7980</v>
      </c>
      <c r="AA7090" s="37" t="str">
        <f>VLOOKUP(J7090, sku!B:C, 2, FALSE)</f>
        <v>1 Fogareiro 2 Bocas + 3 Refis de Gás Guepardo</v>
      </c>
      <c r="AB7090" s="37" t="str">
        <f>VLOOKUP(J7090, sku!B:BM, 64, FALSE)</f>
        <v>Importação</v>
      </c>
      <c r="AC7090" s="37" t="str">
        <f>LEFT(pedidos[[#This Row],[SKU]],3)</f>
        <v>1FO</v>
      </c>
      <c r="AD7090" s="37" t="str" cm="1">
        <f t="array" aca="1" ref="AD7090" ca="1">IFERROR(
  INDEX(
    montadora[Montadora],
    MATCH(TRUE,LEFT(J7468,NÚCARACT(montadora[SKU Parcial]))=montadora[SKU Parcial],0)
  ),
  ""
)</f>
        <v/>
      </c>
    </row>
    <row r="7091" spans="1:30" x14ac:dyDescent="0.25">
      <c r="A7091" s="42" t="s">
        <v>24012</v>
      </c>
      <c r="B7091" s="42" t="s">
        <v>24013</v>
      </c>
      <c r="C7091" s="42" t="s">
        <v>24014</v>
      </c>
      <c r="D7091" s="42" t="s">
        <v>27</v>
      </c>
      <c r="E7091" s="42" t="s">
        <v>3094</v>
      </c>
      <c r="F7091" s="42" t="s">
        <v>3095</v>
      </c>
      <c r="G7091" s="42" t="s">
        <v>11227</v>
      </c>
      <c r="H7091" s="7" t="s">
        <v>30</v>
      </c>
      <c r="I7091" s="42" t="s">
        <v>31</v>
      </c>
      <c r="J7091" s="42" t="s">
        <v>2912</v>
      </c>
      <c r="K7091" s="8" t="s">
        <v>25600</v>
      </c>
      <c r="L7091" s="7" t="s">
        <v>11229</v>
      </c>
      <c r="M7091" s="44">
        <v>598.79999999999995</v>
      </c>
      <c r="N7091" s="7">
        <v>1</v>
      </c>
      <c r="O7091" s="44">
        <v>598.79999999999995</v>
      </c>
      <c r="P7091" s="44">
        <v>306</v>
      </c>
      <c r="Q7091" s="44">
        <v>48.62</v>
      </c>
      <c r="R7091" s="44">
        <v>71.86</v>
      </c>
      <c r="S7091" s="44">
        <v>0</v>
      </c>
      <c r="T7091" s="44">
        <v>85.95</v>
      </c>
      <c r="U7091" s="44">
        <v>86.37</v>
      </c>
      <c r="V7091" s="49" t="s">
        <v>24522</v>
      </c>
      <c r="W7091" s="42" t="s">
        <v>34</v>
      </c>
      <c r="X7091" s="43">
        <v>121907236988</v>
      </c>
      <c r="Y7091" s="43">
        <v>45323624347</v>
      </c>
      <c r="Z7091" s="43" t="s">
        <v>7980</v>
      </c>
      <c r="AA7091" s="37" t="str">
        <f>VLOOKUP(J7091, sku!B:C, 2, FALSE)</f>
        <v>Gradeado Grande 110 x 90 x 12 cm - Preto</v>
      </c>
      <c r="AB7091" s="37" t="str">
        <f>VLOOKUP(J7091, sku!B:BM, 64, FALSE)</f>
        <v>Revenda</v>
      </c>
      <c r="AC7091" s="37" t="str">
        <f>LEFT(pedidos[[#This Row],[SKU]],3)</f>
        <v>XGR</v>
      </c>
      <c r="AD7091" s="37" t="str" cm="1">
        <f t="array" aca="1" ref="AD7091" ca="1">IFERROR(
  INDEX(
    montadora[Montadora],
    MATCH(TRUE,LEFT(J7469,NÚCARACT(montadora[SKU Parcial]))=montadora[SKU Parcial],0)
  ),
  ""
)</f>
        <v/>
      </c>
    </row>
    <row r="7092" spans="1:30" x14ac:dyDescent="0.25">
      <c r="A7092" s="42" t="s">
        <v>24962</v>
      </c>
      <c r="B7092" s="42" t="s">
        <v>24963</v>
      </c>
      <c r="C7092" s="42" t="s">
        <v>1320</v>
      </c>
      <c r="D7092" s="42" t="s">
        <v>420</v>
      </c>
      <c r="E7092" s="42" t="s">
        <v>3094</v>
      </c>
      <c r="F7092" s="42" t="s">
        <v>3095</v>
      </c>
      <c r="G7092" s="42" t="s">
        <v>11227</v>
      </c>
      <c r="H7092" s="7" t="s">
        <v>30</v>
      </c>
      <c r="I7092" s="42" t="s">
        <v>31</v>
      </c>
      <c r="J7092" s="42" t="s">
        <v>2912</v>
      </c>
      <c r="K7092" s="8" t="s">
        <v>25593</v>
      </c>
      <c r="L7092" s="7" t="s">
        <v>11229</v>
      </c>
      <c r="M7092" s="44">
        <v>598.79999999999995</v>
      </c>
      <c r="N7092" s="7">
        <v>1</v>
      </c>
      <c r="O7092" s="44">
        <v>598.79999999999995</v>
      </c>
      <c r="P7092" s="44">
        <v>306</v>
      </c>
      <c r="Q7092" s="44">
        <v>48.62</v>
      </c>
      <c r="R7092" s="44">
        <v>71.86</v>
      </c>
      <c r="S7092" s="44">
        <v>0</v>
      </c>
      <c r="T7092" s="44">
        <v>85.95</v>
      </c>
      <c r="U7092" s="44">
        <v>86.37</v>
      </c>
      <c r="V7092" s="49" t="s">
        <v>24522</v>
      </c>
      <c r="W7092" s="42" t="s">
        <v>34</v>
      </c>
      <c r="X7092" s="43">
        <v>122940104276</v>
      </c>
      <c r="Y7092" s="43">
        <v>45369265689</v>
      </c>
      <c r="Z7092" s="43" t="s">
        <v>7980</v>
      </c>
      <c r="AA7092" s="37" t="str">
        <f>VLOOKUP(J7092, sku!B:C, 2, FALSE)</f>
        <v>Gradeado Grande 110 x 90 x 12 cm - Preto</v>
      </c>
      <c r="AB7092" s="37" t="str">
        <f>VLOOKUP(J7092, sku!B:BM, 64, FALSE)</f>
        <v>Revenda</v>
      </c>
      <c r="AC7092" s="37" t="str">
        <f>LEFT(pedidos[[#This Row],[SKU]],3)</f>
        <v>XGR</v>
      </c>
      <c r="AD7092" s="37" t="str" cm="1">
        <f t="array" aca="1" ref="AD7092" ca="1">IFERROR(
  INDEX(
    montadora[Montadora],
    MATCH(TRUE,LEFT(J7470,NÚCARACT(montadora[SKU Parcial]))=montadora[SKU Parcial],0)
  ),
  ""
)</f>
        <v/>
      </c>
    </row>
    <row r="7093" spans="1:30" x14ac:dyDescent="0.25">
      <c r="A7093" s="42" t="s">
        <v>26072</v>
      </c>
      <c r="B7093" s="42" t="s">
        <v>26073</v>
      </c>
      <c r="C7093" s="42" t="s">
        <v>26074</v>
      </c>
      <c r="D7093" s="42" t="s">
        <v>319</v>
      </c>
      <c r="E7093" s="42" t="s">
        <v>3094</v>
      </c>
      <c r="F7093" s="42" t="s">
        <v>3095</v>
      </c>
      <c r="G7093" s="42" t="s">
        <v>11227</v>
      </c>
      <c r="H7093" s="7" t="s">
        <v>30</v>
      </c>
      <c r="I7093" s="42" t="s">
        <v>36</v>
      </c>
      <c r="J7093" s="42" t="s">
        <v>2912</v>
      </c>
      <c r="K7093" s="8" t="s">
        <v>25555</v>
      </c>
      <c r="L7093" s="7" t="s">
        <v>11229</v>
      </c>
      <c r="M7093" s="44">
        <v>598.79999999999995</v>
      </c>
      <c r="N7093" s="7">
        <v>1</v>
      </c>
      <c r="O7093" s="44">
        <v>598.79999999999995</v>
      </c>
      <c r="P7093" s="44">
        <v>306</v>
      </c>
      <c r="Q7093" s="44">
        <v>48.62</v>
      </c>
      <c r="R7093" s="44">
        <v>71.86</v>
      </c>
      <c r="S7093" s="44">
        <v>0</v>
      </c>
      <c r="T7093" s="44">
        <v>85.95</v>
      </c>
      <c r="U7093" s="44">
        <v>86.37</v>
      </c>
      <c r="V7093" s="49" t="s">
        <v>24522</v>
      </c>
      <c r="W7093" s="42" t="s">
        <v>34</v>
      </c>
      <c r="X7093" s="43" t="s">
        <v>26075</v>
      </c>
      <c r="Y7093" s="43">
        <v>45433512444</v>
      </c>
      <c r="Z7093" s="43" t="s">
        <v>7980</v>
      </c>
      <c r="AA7093" s="37" t="str">
        <f>VLOOKUP(J7093, sku!B:C, 2, FALSE)</f>
        <v>Gradeado Grande 110 x 90 x 12 cm - Preto</v>
      </c>
      <c r="AB7093" s="37" t="str">
        <f>VLOOKUP(J7093, sku!B:BM, 64, FALSE)</f>
        <v>Revenda</v>
      </c>
      <c r="AC7093" s="37" t="str">
        <f>LEFT(pedidos[[#This Row],[SKU]],3)</f>
        <v>XGR</v>
      </c>
      <c r="AD7093" s="37" t="str" cm="1">
        <f t="array" aca="1" ref="AD7093" ca="1">IFERROR(
  INDEX(
    montadora[Montadora],
    MATCH(TRUE,LEFT(J7471,NÚCARACT(montadora[SKU Parcial]))=montadora[SKU Parcial],0)
  ),
  ""
)</f>
        <v/>
      </c>
    </row>
    <row r="7094" spans="1:30" x14ac:dyDescent="0.25">
      <c r="A7094" s="42" t="s">
        <v>24964</v>
      </c>
      <c r="B7094" s="42" t="s">
        <v>24965</v>
      </c>
      <c r="C7094" s="42" t="s">
        <v>24966</v>
      </c>
      <c r="D7094" s="42" t="s">
        <v>27</v>
      </c>
      <c r="E7094" s="42" t="s">
        <v>24967</v>
      </c>
      <c r="F7094" s="42" t="s">
        <v>24968</v>
      </c>
      <c r="G7094" s="42" t="s">
        <v>11227</v>
      </c>
      <c r="H7094" s="7" t="s">
        <v>30</v>
      </c>
      <c r="I7094" s="42" t="s">
        <v>36</v>
      </c>
      <c r="J7094" s="42" t="s">
        <v>8425</v>
      </c>
      <c r="K7094" s="8" t="s">
        <v>25532</v>
      </c>
      <c r="L7094" s="7" t="s">
        <v>11229</v>
      </c>
      <c r="M7094" s="44">
        <v>31.9</v>
      </c>
      <c r="N7094" s="7">
        <v>1</v>
      </c>
      <c r="O7094" s="44">
        <v>31.9</v>
      </c>
      <c r="P7094" s="44">
        <v>14.46</v>
      </c>
      <c r="Q7094" s="44">
        <v>2.59</v>
      </c>
      <c r="R7094" s="44">
        <v>10.33</v>
      </c>
      <c r="S7094" s="44">
        <v>0</v>
      </c>
      <c r="T7094" s="44">
        <v>0</v>
      </c>
      <c r="U7094" s="44">
        <v>4.5199999999999996</v>
      </c>
      <c r="V7094" s="49" t="s">
        <v>24969</v>
      </c>
      <c r="W7094" s="42" t="s">
        <v>34</v>
      </c>
      <c r="X7094" s="43">
        <v>122272596645</v>
      </c>
      <c r="Y7094" s="43">
        <v>45362142394</v>
      </c>
      <c r="Z7094" s="43" t="s">
        <v>7980</v>
      </c>
      <c r="AA7094" s="37" t="str">
        <f>VLOOKUP(J7094, sku!B:C, 2, FALSE)</f>
        <v>Darker 500ml</v>
      </c>
      <c r="AB7094" s="37" t="str">
        <f>VLOOKUP(J7094, sku!B:BM, 64, FALSE)</f>
        <v>Revenda</v>
      </c>
      <c r="AC7094" s="37" t="str">
        <f>LEFT(pedidos[[#This Row],[SKU]],3)</f>
        <v>VX2</v>
      </c>
      <c r="AD7094" s="37" t="str" cm="1">
        <f t="array" aca="1" ref="AD7094" ca="1">IFERROR(
  INDEX(
    montadora[Montadora],
    MATCH(TRUE,LEFT(J7472,NÚCARACT(montadora[SKU Parcial]))=montadora[SKU Parcial],0)
  ),
  ""
)</f>
        <v/>
      </c>
    </row>
    <row r="7095" spans="1:30" x14ac:dyDescent="0.25">
      <c r="A7095" s="42" t="s">
        <v>24970</v>
      </c>
      <c r="B7095" s="42" t="s">
        <v>24971</v>
      </c>
      <c r="C7095" s="42" t="s">
        <v>24972</v>
      </c>
      <c r="D7095" s="42" t="s">
        <v>27</v>
      </c>
      <c r="E7095" s="42" t="s">
        <v>24967</v>
      </c>
      <c r="F7095" s="42" t="s">
        <v>24968</v>
      </c>
      <c r="G7095" s="42" t="s">
        <v>11227</v>
      </c>
      <c r="H7095" s="7" t="s">
        <v>30</v>
      </c>
      <c r="I7095" s="42" t="s">
        <v>36</v>
      </c>
      <c r="J7095" s="42" t="s">
        <v>8425</v>
      </c>
      <c r="K7095" s="8" t="s">
        <v>25593</v>
      </c>
      <c r="L7095" s="7" t="s">
        <v>11229</v>
      </c>
      <c r="M7095" s="44">
        <v>31.9</v>
      </c>
      <c r="N7095" s="7">
        <v>1</v>
      </c>
      <c r="O7095" s="44">
        <v>31.9</v>
      </c>
      <c r="P7095" s="44">
        <v>14.46</v>
      </c>
      <c r="Q7095" s="44">
        <v>2.59</v>
      </c>
      <c r="R7095" s="44">
        <v>10.33</v>
      </c>
      <c r="S7095" s="44">
        <v>0</v>
      </c>
      <c r="T7095" s="44">
        <v>0</v>
      </c>
      <c r="U7095" s="44">
        <v>4.5199999999999996</v>
      </c>
      <c r="V7095" s="49" t="s">
        <v>24969</v>
      </c>
      <c r="W7095" s="42" t="s">
        <v>34</v>
      </c>
      <c r="X7095" s="43">
        <v>122369720979</v>
      </c>
      <c r="Y7095" s="43">
        <v>45367220562</v>
      </c>
      <c r="Z7095" s="43" t="s">
        <v>7980</v>
      </c>
      <c r="AA7095" s="37" t="str">
        <f>VLOOKUP(J7095, sku!B:C, 2, FALSE)</f>
        <v>Darker 500ml</v>
      </c>
      <c r="AB7095" s="37" t="str">
        <f>VLOOKUP(J7095, sku!B:BM, 64, FALSE)</f>
        <v>Revenda</v>
      </c>
      <c r="AC7095" s="37" t="str">
        <f>LEFT(pedidos[[#This Row],[SKU]],3)</f>
        <v>VX2</v>
      </c>
      <c r="AD7095" s="37" t="str" cm="1">
        <f t="array" aca="1" ref="AD7095" ca="1">IFERROR(
  INDEX(
    montadora[Montadora],
    MATCH(TRUE,LEFT(J7473,NÚCARACT(montadora[SKU Parcial]))=montadora[SKU Parcial],0)
  ),
  ""
)</f>
        <v/>
      </c>
    </row>
    <row r="7096" spans="1:30" x14ac:dyDescent="0.25">
      <c r="A7096" s="42" t="s">
        <v>24973</v>
      </c>
      <c r="B7096" s="42" t="s">
        <v>36</v>
      </c>
      <c r="C7096" s="42" t="s">
        <v>428</v>
      </c>
      <c r="D7096" s="42" t="s">
        <v>27</v>
      </c>
      <c r="E7096" s="42" t="s">
        <v>24967</v>
      </c>
      <c r="F7096" s="42" t="s">
        <v>24968</v>
      </c>
      <c r="G7096" s="42" t="s">
        <v>11227</v>
      </c>
      <c r="H7096" s="7" t="s">
        <v>30</v>
      </c>
      <c r="I7096" s="42" t="s">
        <v>36</v>
      </c>
      <c r="J7096" s="42" t="s">
        <v>8425</v>
      </c>
      <c r="K7096" s="8" t="s">
        <v>25096</v>
      </c>
      <c r="L7096" s="7" t="s">
        <v>11229</v>
      </c>
      <c r="M7096" s="44">
        <v>31.9</v>
      </c>
      <c r="N7096" s="7">
        <v>1</v>
      </c>
      <c r="O7096" s="44">
        <v>31.9</v>
      </c>
      <c r="P7096" s="44">
        <v>14.46</v>
      </c>
      <c r="Q7096" s="44">
        <v>2.59</v>
      </c>
      <c r="R7096" s="44">
        <v>10.33</v>
      </c>
      <c r="S7096" s="44">
        <v>0</v>
      </c>
      <c r="T7096" s="44">
        <v>0</v>
      </c>
      <c r="U7096" s="44">
        <v>4.5199999999999996</v>
      </c>
      <c r="V7096" s="49" t="s">
        <v>24969</v>
      </c>
      <c r="W7096" s="42" t="s">
        <v>34</v>
      </c>
      <c r="X7096" s="43">
        <v>122494564779</v>
      </c>
      <c r="Y7096" s="43">
        <v>45373508123</v>
      </c>
      <c r="Z7096" s="43" t="s">
        <v>7980</v>
      </c>
      <c r="AA7096" s="37" t="str">
        <f>VLOOKUP(J7096, sku!B:C, 2, FALSE)</f>
        <v>Darker 500ml</v>
      </c>
      <c r="AB7096" s="37" t="str">
        <f>VLOOKUP(J7096, sku!B:BM, 64, FALSE)</f>
        <v>Revenda</v>
      </c>
      <c r="AC7096" s="37" t="str">
        <f>LEFT(pedidos[[#This Row],[SKU]],3)</f>
        <v>VX2</v>
      </c>
      <c r="AD7096" s="37" t="str" cm="1">
        <f t="array" aca="1" ref="AD7096" ca="1">IFERROR(
  INDEX(
    montadora[Montadora],
    MATCH(TRUE,LEFT(J7474,NÚCARACT(montadora[SKU Parcial]))=montadora[SKU Parcial],0)
  ),
  ""
)</f>
        <v/>
      </c>
    </row>
    <row r="7097" spans="1:30" x14ac:dyDescent="0.25">
      <c r="A7097" s="42" t="s">
        <v>25387</v>
      </c>
      <c r="B7097" s="42" t="s">
        <v>25388</v>
      </c>
      <c r="C7097" s="42" t="s">
        <v>464</v>
      </c>
      <c r="D7097" s="42" t="s">
        <v>27</v>
      </c>
      <c r="E7097" s="42" t="s">
        <v>25389</v>
      </c>
      <c r="F7097" s="42" t="s">
        <v>23044</v>
      </c>
      <c r="G7097" s="42" t="s">
        <v>11227</v>
      </c>
      <c r="H7097" s="7" t="s">
        <v>30</v>
      </c>
      <c r="I7097" s="42" t="s">
        <v>36</v>
      </c>
      <c r="J7097" s="42" t="s">
        <v>8425</v>
      </c>
      <c r="K7097" s="8" t="s">
        <v>25126</v>
      </c>
      <c r="L7097" s="7" t="s">
        <v>11229</v>
      </c>
      <c r="M7097" s="44">
        <v>31.9</v>
      </c>
      <c r="N7097" s="7">
        <v>1</v>
      </c>
      <c r="O7097" s="44">
        <v>31.9</v>
      </c>
      <c r="P7097" s="44">
        <v>14.46</v>
      </c>
      <c r="Q7097" s="44">
        <v>2.59</v>
      </c>
      <c r="R7097" s="44">
        <v>10.33</v>
      </c>
      <c r="S7097" s="44">
        <v>0</v>
      </c>
      <c r="T7097" s="44">
        <v>0</v>
      </c>
      <c r="U7097" s="44">
        <v>4.5199999999999996</v>
      </c>
      <c r="V7097" s="49" t="s">
        <v>24969</v>
      </c>
      <c r="W7097" s="42" t="s">
        <v>34</v>
      </c>
      <c r="X7097" s="43">
        <v>122641287047</v>
      </c>
      <c r="Y7097" s="43">
        <v>45380573687</v>
      </c>
      <c r="Z7097" s="43" t="s">
        <v>7980</v>
      </c>
      <c r="AA7097" s="37" t="str">
        <f>VLOOKUP(J7097, sku!B:C, 2, FALSE)</f>
        <v>Darker 500ml</v>
      </c>
      <c r="AB7097" s="37" t="str">
        <f>VLOOKUP(J7097, sku!B:BM, 64, FALSE)</f>
        <v>Revenda</v>
      </c>
      <c r="AC7097" s="37" t="str">
        <f>LEFT(pedidos[[#This Row],[SKU]],3)</f>
        <v>VX2</v>
      </c>
      <c r="AD7097" s="37" t="str" cm="1">
        <f t="array" aca="1" ref="AD7097" ca="1">IFERROR(
  INDEX(
    montadora[Montadora],
    MATCH(TRUE,LEFT(J7475,NÚCARACT(montadora[SKU Parcial]))=montadora[SKU Parcial],0)
  ),
  ""
)</f>
        <v/>
      </c>
    </row>
    <row r="7098" spans="1:30" x14ac:dyDescent="0.25">
      <c r="A7098" s="42" t="s">
        <v>25390</v>
      </c>
      <c r="B7098" s="42" t="s">
        <v>25391</v>
      </c>
      <c r="C7098" s="42" t="s">
        <v>25392</v>
      </c>
      <c r="D7098" s="42" t="s">
        <v>27</v>
      </c>
      <c r="E7098" s="42" t="s">
        <v>24967</v>
      </c>
      <c r="F7098" s="42" t="s">
        <v>24968</v>
      </c>
      <c r="G7098" s="42" t="s">
        <v>11227</v>
      </c>
      <c r="H7098" s="7" t="s">
        <v>30</v>
      </c>
      <c r="I7098" s="42" t="s">
        <v>36</v>
      </c>
      <c r="J7098" s="42" t="s">
        <v>8425</v>
      </c>
      <c r="K7098" s="8" t="s">
        <v>25098</v>
      </c>
      <c r="L7098" s="7" t="s">
        <v>11229</v>
      </c>
      <c r="M7098" s="44">
        <v>31.9</v>
      </c>
      <c r="N7098" s="7">
        <v>1</v>
      </c>
      <c r="O7098" s="44">
        <v>31.9</v>
      </c>
      <c r="P7098" s="44">
        <v>14.46</v>
      </c>
      <c r="Q7098" s="44">
        <v>2.59</v>
      </c>
      <c r="R7098" s="44">
        <v>10.33</v>
      </c>
      <c r="S7098" s="44">
        <v>0</v>
      </c>
      <c r="T7098" s="44">
        <v>0</v>
      </c>
      <c r="U7098" s="44">
        <v>4.5199999999999996</v>
      </c>
      <c r="V7098" s="49" t="s">
        <v>24969</v>
      </c>
      <c r="W7098" s="42" t="s">
        <v>34</v>
      </c>
      <c r="X7098" s="43">
        <v>123628593818</v>
      </c>
      <c r="Y7098" s="43">
        <v>45399778849</v>
      </c>
      <c r="Z7098" s="43" t="s">
        <v>7980</v>
      </c>
      <c r="AA7098" s="37" t="str">
        <f>VLOOKUP(J7098, sku!B:C, 2, FALSE)</f>
        <v>Darker 500ml</v>
      </c>
      <c r="AB7098" s="37" t="str">
        <f>VLOOKUP(J7098, sku!B:BM, 64, FALSE)</f>
        <v>Revenda</v>
      </c>
      <c r="AC7098" s="37" t="str">
        <f>LEFT(pedidos[[#This Row],[SKU]],3)</f>
        <v>VX2</v>
      </c>
      <c r="AD7098" s="37" t="str" cm="1">
        <f t="array" aca="1" ref="AD7098" ca="1">IFERROR(
  INDEX(
    montadora[Montadora],
    MATCH(TRUE,LEFT(J7476,NÚCARACT(montadora[SKU Parcial]))=montadora[SKU Parcial],0)
  ),
  ""
)</f>
        <v/>
      </c>
    </row>
    <row r="7099" spans="1:30" x14ac:dyDescent="0.25">
      <c r="A7099" s="42" t="s">
        <v>24015</v>
      </c>
      <c r="B7099" s="42" t="s">
        <v>24016</v>
      </c>
      <c r="C7099" s="42" t="s">
        <v>62</v>
      </c>
      <c r="D7099" s="42" t="s">
        <v>45</v>
      </c>
      <c r="E7099" s="42" t="s">
        <v>3010</v>
      </c>
      <c r="F7099" s="42" t="s">
        <v>3011</v>
      </c>
      <c r="G7099" s="42" t="s">
        <v>11227</v>
      </c>
      <c r="H7099" s="7" t="s">
        <v>30</v>
      </c>
      <c r="I7099" s="42" t="s">
        <v>36</v>
      </c>
      <c r="J7099" s="42" t="s">
        <v>3012</v>
      </c>
      <c r="K7099" s="8" t="s">
        <v>25577</v>
      </c>
      <c r="L7099" s="7" t="s">
        <v>11229</v>
      </c>
      <c r="M7099" s="44">
        <v>33.799999999999997</v>
      </c>
      <c r="N7099" s="7">
        <v>1</v>
      </c>
      <c r="O7099" s="44">
        <v>33.799999999999997</v>
      </c>
      <c r="P7099" s="44">
        <v>15.76</v>
      </c>
      <c r="Q7099" s="44">
        <v>2.74</v>
      </c>
      <c r="R7099" s="44">
        <v>10.56</v>
      </c>
      <c r="S7099" s="44">
        <v>0</v>
      </c>
      <c r="T7099" s="44">
        <v>0</v>
      </c>
      <c r="U7099" s="44">
        <v>4.74</v>
      </c>
      <c r="V7099" s="49" t="s">
        <v>24524</v>
      </c>
      <c r="W7099" s="42" t="s">
        <v>34</v>
      </c>
      <c r="X7099" s="43">
        <v>122659321716</v>
      </c>
      <c r="Y7099" s="43">
        <v>45355319139</v>
      </c>
      <c r="Z7099" s="43" t="s">
        <v>7980</v>
      </c>
      <c r="AA7099" s="37" t="str">
        <f>VLOOKUP(J7099, sku!B:C, 2, FALSE)</f>
        <v>Glazy 500ml</v>
      </c>
      <c r="AB7099" s="37" t="str">
        <f>VLOOKUP(J7099, sku!B:BM, 64, FALSE)</f>
        <v>Revenda</v>
      </c>
      <c r="AC7099" s="37" t="str">
        <f>LEFT(pedidos[[#This Row],[SKU]],3)</f>
        <v>VX2</v>
      </c>
      <c r="AD7099" s="37" t="str" cm="1">
        <f t="array" aca="1" ref="AD7099" ca="1">IFERROR(
  INDEX(
    montadora[Montadora],
    MATCH(TRUE,LEFT(J7477,NÚCARACT(montadora[SKU Parcial]))=montadora[SKU Parcial],0)
  ),
  ""
)</f>
        <v/>
      </c>
    </row>
    <row r="7100" spans="1:30" x14ac:dyDescent="0.25">
      <c r="A7100" s="42" t="s">
        <v>22994</v>
      </c>
      <c r="B7100" s="42" t="s">
        <v>36</v>
      </c>
      <c r="C7100" s="42" t="s">
        <v>44</v>
      </c>
      <c r="D7100" s="42" t="s">
        <v>45</v>
      </c>
      <c r="E7100" s="42" t="s">
        <v>3030</v>
      </c>
      <c r="F7100" s="42" t="s">
        <v>1608</v>
      </c>
      <c r="G7100" s="42" t="s">
        <v>11227</v>
      </c>
      <c r="H7100" s="7" t="s">
        <v>30</v>
      </c>
      <c r="I7100" s="42" t="s">
        <v>36</v>
      </c>
      <c r="J7100" s="42" t="s">
        <v>290</v>
      </c>
      <c r="K7100" s="8" t="s">
        <v>25544</v>
      </c>
      <c r="L7100" s="7" t="s">
        <v>804</v>
      </c>
      <c r="M7100" s="44">
        <v>33.799999999999997</v>
      </c>
      <c r="N7100" s="7">
        <v>1</v>
      </c>
      <c r="O7100" s="44">
        <v>40.79</v>
      </c>
      <c r="P7100" s="44">
        <v>15.8</v>
      </c>
      <c r="Q7100" s="44">
        <v>2.74</v>
      </c>
      <c r="R7100" s="44">
        <v>10.56</v>
      </c>
      <c r="S7100" s="44">
        <v>6.99</v>
      </c>
      <c r="T7100" s="44">
        <v>0</v>
      </c>
      <c r="U7100" s="44">
        <v>4.7</v>
      </c>
      <c r="V7100" s="49" t="s">
        <v>24526</v>
      </c>
      <c r="W7100" s="42" t="s">
        <v>34</v>
      </c>
      <c r="X7100" s="43">
        <v>120597714868</v>
      </c>
      <c r="Y7100" s="43">
        <v>45265685064</v>
      </c>
      <c r="Z7100" s="43" t="s">
        <v>7980</v>
      </c>
      <c r="AA7100" s="37" t="str">
        <f>VLOOKUP(J7100, sku!B:C, 2, FALSE)</f>
        <v>Par De Trava Do Quebra Vento Preto (23Cm)</v>
      </c>
      <c r="AB7100" s="37" t="str">
        <f>VLOOKUP(J7100, sku!B:BM, 64, FALSE)</f>
        <v>Revenda</v>
      </c>
      <c r="AC7100" s="37" t="str">
        <f>LEFT(pedidos[[#This Row],[SKU]],3)</f>
        <v>Q-9</v>
      </c>
      <c r="AD7100" s="37" t="str" cm="1">
        <f t="array" aca="1" ref="AD7100" ca="1">IFERROR(
  INDEX(
    montadora[Montadora],
    MATCH(TRUE,LEFT(J7478,NÚCARACT(montadora[SKU Parcial]))=montadora[SKU Parcial],0)
  ),
  ""
)</f>
        <v/>
      </c>
    </row>
    <row r="7101" spans="1:30" x14ac:dyDescent="0.25">
      <c r="A7101" s="42" t="s">
        <v>22995</v>
      </c>
      <c r="B7101" s="42" t="s">
        <v>22996</v>
      </c>
      <c r="C7101" s="42" t="s">
        <v>460</v>
      </c>
      <c r="D7101" s="42" t="s">
        <v>420</v>
      </c>
      <c r="E7101" s="42" t="s">
        <v>3030</v>
      </c>
      <c r="F7101" s="42" t="s">
        <v>1608</v>
      </c>
      <c r="G7101" s="42" t="s">
        <v>11227</v>
      </c>
      <c r="H7101" s="7" t="s">
        <v>30</v>
      </c>
      <c r="I7101" s="42" t="s">
        <v>36</v>
      </c>
      <c r="J7101" s="42" t="s">
        <v>290</v>
      </c>
      <c r="K7101" s="8" t="s">
        <v>25544</v>
      </c>
      <c r="L7101" s="7" t="s">
        <v>804</v>
      </c>
      <c r="M7101" s="44">
        <v>33.799999999999997</v>
      </c>
      <c r="N7101" s="7">
        <v>1</v>
      </c>
      <c r="O7101" s="44">
        <v>33.799999999999997</v>
      </c>
      <c r="P7101" s="44">
        <v>15.8</v>
      </c>
      <c r="Q7101" s="44">
        <v>2.74</v>
      </c>
      <c r="R7101" s="44">
        <v>10.56</v>
      </c>
      <c r="S7101" s="44">
        <v>0</v>
      </c>
      <c r="T7101" s="44">
        <v>0</v>
      </c>
      <c r="U7101" s="44">
        <v>4.7</v>
      </c>
      <c r="V7101" s="49" t="s">
        <v>24526</v>
      </c>
      <c r="W7101" s="42" t="s">
        <v>34</v>
      </c>
      <c r="X7101" s="43">
        <v>120083172739</v>
      </c>
      <c r="Y7101" s="43">
        <v>45265716696</v>
      </c>
      <c r="Z7101" s="43" t="s">
        <v>7980</v>
      </c>
      <c r="AA7101" s="37" t="str">
        <f>VLOOKUP(J7101, sku!B:C, 2, FALSE)</f>
        <v>Par De Trava Do Quebra Vento Preto (23Cm)</v>
      </c>
      <c r="AB7101" s="37" t="str">
        <f>VLOOKUP(J7101, sku!B:BM, 64, FALSE)</f>
        <v>Revenda</v>
      </c>
      <c r="AC7101" s="37" t="str">
        <f>LEFT(pedidos[[#This Row],[SKU]],3)</f>
        <v>Q-9</v>
      </c>
      <c r="AD7101" s="37" t="str" cm="1">
        <f t="array" aca="1" ref="AD7101" ca="1">IFERROR(
  INDEX(
    montadora[Montadora],
    MATCH(TRUE,LEFT(J7479,NÚCARACT(montadora[SKU Parcial]))=montadora[SKU Parcial],0)
  ),
  ""
)</f>
        <v/>
      </c>
    </row>
    <row r="7102" spans="1:30" x14ac:dyDescent="0.25">
      <c r="A7102" s="42" t="s">
        <v>22997</v>
      </c>
      <c r="B7102" s="42" t="s">
        <v>22998</v>
      </c>
      <c r="C7102" s="42" t="s">
        <v>22999</v>
      </c>
      <c r="D7102" s="42" t="s">
        <v>27</v>
      </c>
      <c r="E7102" s="42" t="s">
        <v>3030</v>
      </c>
      <c r="F7102" s="42" t="s">
        <v>1608</v>
      </c>
      <c r="G7102" s="42" t="s">
        <v>11227</v>
      </c>
      <c r="H7102" s="7" t="s">
        <v>30</v>
      </c>
      <c r="I7102" s="42" t="s">
        <v>36</v>
      </c>
      <c r="J7102" s="42" t="s">
        <v>290</v>
      </c>
      <c r="K7102" s="8" t="s">
        <v>25544</v>
      </c>
      <c r="L7102" s="7" t="s">
        <v>804</v>
      </c>
      <c r="M7102" s="44">
        <v>33.799999999999997</v>
      </c>
      <c r="N7102" s="7">
        <v>1</v>
      </c>
      <c r="O7102" s="44">
        <v>33.799999999999997</v>
      </c>
      <c r="P7102" s="44">
        <v>15.8</v>
      </c>
      <c r="Q7102" s="44">
        <v>2.74</v>
      </c>
      <c r="R7102" s="44">
        <v>10.56</v>
      </c>
      <c r="S7102" s="44">
        <v>0</v>
      </c>
      <c r="T7102" s="44">
        <v>0</v>
      </c>
      <c r="U7102" s="44">
        <v>4.7</v>
      </c>
      <c r="V7102" s="49" t="s">
        <v>24526</v>
      </c>
      <c r="W7102" s="42" t="s">
        <v>34</v>
      </c>
      <c r="X7102" s="43">
        <v>120606538848</v>
      </c>
      <c r="Y7102" s="43">
        <v>45265683411</v>
      </c>
      <c r="Z7102" s="43" t="s">
        <v>7980</v>
      </c>
      <c r="AA7102" s="37" t="str">
        <f>VLOOKUP(J7102, sku!B:C, 2, FALSE)</f>
        <v>Par De Trava Do Quebra Vento Preto (23Cm)</v>
      </c>
      <c r="AB7102" s="37" t="str">
        <f>VLOOKUP(J7102, sku!B:BM, 64, FALSE)</f>
        <v>Revenda</v>
      </c>
      <c r="AC7102" s="37" t="str">
        <f>LEFT(pedidos[[#This Row],[SKU]],3)</f>
        <v>Q-9</v>
      </c>
      <c r="AD7102" s="37" t="str" cm="1">
        <f t="array" aca="1" ref="AD7102" ca="1">IFERROR(
  INDEX(
    montadora[Montadora],
    MATCH(TRUE,LEFT(J7480,NÚCARACT(montadora[SKU Parcial]))=montadora[SKU Parcial],0)
  ),
  ""
)</f>
        <v/>
      </c>
    </row>
    <row r="7103" spans="1:30" x14ac:dyDescent="0.25">
      <c r="A7103" s="42" t="s">
        <v>23000</v>
      </c>
      <c r="B7103" s="42" t="s">
        <v>36</v>
      </c>
      <c r="C7103" s="42" t="s">
        <v>428</v>
      </c>
      <c r="D7103" s="42" t="s">
        <v>420</v>
      </c>
      <c r="E7103" s="42" t="s">
        <v>3030</v>
      </c>
      <c r="F7103" s="42" t="s">
        <v>1608</v>
      </c>
      <c r="G7103" s="42" t="s">
        <v>11227</v>
      </c>
      <c r="H7103" s="7" t="s">
        <v>30</v>
      </c>
      <c r="I7103" s="42" t="s">
        <v>36</v>
      </c>
      <c r="J7103" s="42" t="s">
        <v>290</v>
      </c>
      <c r="K7103" s="8" t="s">
        <v>25544</v>
      </c>
      <c r="L7103" s="7" t="s">
        <v>804</v>
      </c>
      <c r="M7103" s="44">
        <v>33.799999999999997</v>
      </c>
      <c r="N7103" s="7">
        <v>1</v>
      </c>
      <c r="O7103" s="44">
        <v>33.799999999999997</v>
      </c>
      <c r="P7103" s="44">
        <v>15.8</v>
      </c>
      <c r="Q7103" s="44">
        <v>2.74</v>
      </c>
      <c r="R7103" s="44">
        <v>10.56</v>
      </c>
      <c r="S7103" s="44">
        <v>0</v>
      </c>
      <c r="T7103" s="44">
        <v>0</v>
      </c>
      <c r="U7103" s="44">
        <v>4.7</v>
      </c>
      <c r="V7103" s="49" t="s">
        <v>24526</v>
      </c>
      <c r="W7103" s="42" t="s">
        <v>34</v>
      </c>
      <c r="X7103" s="43">
        <v>120140289059</v>
      </c>
      <c r="Y7103" s="43">
        <v>45267982479</v>
      </c>
      <c r="Z7103" s="43" t="s">
        <v>7980</v>
      </c>
      <c r="AA7103" s="37" t="str">
        <f>VLOOKUP(J7103, sku!B:C, 2, FALSE)</f>
        <v>Par De Trava Do Quebra Vento Preto (23Cm)</v>
      </c>
      <c r="AB7103" s="37" t="str">
        <f>VLOOKUP(J7103, sku!B:BM, 64, FALSE)</f>
        <v>Revenda</v>
      </c>
      <c r="AC7103" s="37" t="str">
        <f>LEFT(pedidos[[#This Row],[SKU]],3)</f>
        <v>Q-9</v>
      </c>
      <c r="AD7103" s="37" t="str" cm="1">
        <f t="array" aca="1" ref="AD7103" ca="1">IFERROR(
  INDEX(
    montadora[Montadora],
    MATCH(TRUE,LEFT(J7481,NÚCARACT(montadora[SKU Parcial]))=montadora[SKU Parcial],0)
  ),
  ""
)</f>
        <v/>
      </c>
    </row>
    <row r="7104" spans="1:30" x14ac:dyDescent="0.25">
      <c r="A7104" s="42" t="s">
        <v>23001</v>
      </c>
      <c r="B7104" s="42" t="s">
        <v>36</v>
      </c>
      <c r="C7104" s="42" t="s">
        <v>5036</v>
      </c>
      <c r="D7104" s="42" t="s">
        <v>27</v>
      </c>
      <c r="E7104" s="42" t="s">
        <v>3030</v>
      </c>
      <c r="F7104" s="42" t="s">
        <v>1608</v>
      </c>
      <c r="G7104" s="42" t="s">
        <v>11227</v>
      </c>
      <c r="H7104" s="7" t="s">
        <v>30</v>
      </c>
      <c r="I7104" s="42" t="s">
        <v>36</v>
      </c>
      <c r="J7104" s="42" t="s">
        <v>290</v>
      </c>
      <c r="K7104" s="8" t="s">
        <v>25544</v>
      </c>
      <c r="L7104" s="7" t="s">
        <v>804</v>
      </c>
      <c r="M7104" s="44">
        <v>33.799999999999997</v>
      </c>
      <c r="N7104" s="7">
        <v>1</v>
      </c>
      <c r="O7104" s="44">
        <v>33.799999999999997</v>
      </c>
      <c r="P7104" s="44">
        <v>15.8</v>
      </c>
      <c r="Q7104" s="44">
        <v>2.74</v>
      </c>
      <c r="R7104" s="44">
        <v>10.56</v>
      </c>
      <c r="S7104" s="44">
        <v>0</v>
      </c>
      <c r="T7104" s="44">
        <v>0</v>
      </c>
      <c r="U7104" s="44">
        <v>4.7</v>
      </c>
      <c r="V7104" s="49" t="s">
        <v>24526</v>
      </c>
      <c r="W7104" s="42" t="s">
        <v>34</v>
      </c>
      <c r="X7104" s="43">
        <v>120195728921</v>
      </c>
      <c r="Y7104" s="43">
        <v>45270122663</v>
      </c>
      <c r="Z7104" s="43" t="s">
        <v>7980</v>
      </c>
      <c r="AA7104" s="37" t="str">
        <f>VLOOKUP(J7104, sku!B:C, 2, FALSE)</f>
        <v>Par De Trava Do Quebra Vento Preto (23Cm)</v>
      </c>
      <c r="AB7104" s="37" t="str">
        <f>VLOOKUP(J7104, sku!B:BM, 64, FALSE)</f>
        <v>Revenda</v>
      </c>
      <c r="AC7104" s="37" t="str">
        <f>LEFT(pedidos[[#This Row],[SKU]],3)</f>
        <v>Q-9</v>
      </c>
      <c r="AD7104" s="37" t="str" cm="1">
        <f t="array" aca="1" ref="AD7104" ca="1">IFERROR(
  INDEX(
    montadora[Montadora],
    MATCH(TRUE,LEFT(J7482,NÚCARACT(montadora[SKU Parcial]))=montadora[SKU Parcial],0)
  ),
  ""
)</f>
        <v/>
      </c>
    </row>
    <row r="7105" spans="1:30" x14ac:dyDescent="0.25">
      <c r="A7105" s="42" t="s">
        <v>23002</v>
      </c>
      <c r="B7105" s="42" t="s">
        <v>23003</v>
      </c>
      <c r="C7105" s="42" t="s">
        <v>3326</v>
      </c>
      <c r="D7105" s="42" t="s">
        <v>138</v>
      </c>
      <c r="E7105" s="42" t="s">
        <v>3030</v>
      </c>
      <c r="F7105" s="42" t="s">
        <v>1608</v>
      </c>
      <c r="G7105" s="42" t="s">
        <v>11227</v>
      </c>
      <c r="H7105" s="7" t="s">
        <v>30</v>
      </c>
      <c r="I7105" s="42" t="s">
        <v>36</v>
      </c>
      <c r="J7105" s="42" t="s">
        <v>290</v>
      </c>
      <c r="K7105" s="8" t="s">
        <v>25619</v>
      </c>
      <c r="L7105" s="7" t="s">
        <v>804</v>
      </c>
      <c r="M7105" s="44">
        <v>33.799999999999997</v>
      </c>
      <c r="N7105" s="7">
        <v>1</v>
      </c>
      <c r="O7105" s="44">
        <v>33.799999999999997</v>
      </c>
      <c r="P7105" s="44">
        <v>15.8</v>
      </c>
      <c r="Q7105" s="44">
        <v>2.74</v>
      </c>
      <c r="R7105" s="44">
        <v>10.56</v>
      </c>
      <c r="S7105" s="44">
        <v>0</v>
      </c>
      <c r="T7105" s="44">
        <v>0</v>
      </c>
      <c r="U7105" s="44">
        <v>4.7</v>
      </c>
      <c r="V7105" s="49" t="s">
        <v>24526</v>
      </c>
      <c r="W7105" s="42" t="s">
        <v>34</v>
      </c>
      <c r="X7105" s="43">
        <v>120733173366</v>
      </c>
      <c r="Y7105" s="43">
        <v>45271092711</v>
      </c>
      <c r="Z7105" s="43" t="s">
        <v>7980</v>
      </c>
      <c r="AA7105" s="37" t="str">
        <f>VLOOKUP(J7105, sku!B:C, 2, FALSE)</f>
        <v>Par De Trava Do Quebra Vento Preto (23Cm)</v>
      </c>
      <c r="AB7105" s="37" t="str">
        <f>VLOOKUP(J7105, sku!B:BM, 64, FALSE)</f>
        <v>Revenda</v>
      </c>
      <c r="AC7105" s="37" t="str">
        <f>LEFT(pedidos[[#This Row],[SKU]],3)</f>
        <v>Q-9</v>
      </c>
      <c r="AD7105" s="37" t="str" cm="1">
        <f t="array" aca="1" ref="AD7105" ca="1">IFERROR(
  INDEX(
    montadora[Montadora],
    MATCH(TRUE,LEFT(J7483,NÚCARACT(montadora[SKU Parcial]))=montadora[SKU Parcial],0)
  ),
  ""
)</f>
        <v/>
      </c>
    </row>
    <row r="7106" spans="1:30" x14ac:dyDescent="0.25">
      <c r="A7106" s="42" t="s">
        <v>23004</v>
      </c>
      <c r="B7106" s="42" t="s">
        <v>23005</v>
      </c>
      <c r="C7106" s="42" t="s">
        <v>2205</v>
      </c>
      <c r="D7106" s="42" t="s">
        <v>319</v>
      </c>
      <c r="E7106" s="42" t="s">
        <v>3030</v>
      </c>
      <c r="F7106" s="42" t="s">
        <v>1608</v>
      </c>
      <c r="G7106" s="42" t="s">
        <v>11227</v>
      </c>
      <c r="H7106" s="7" t="s">
        <v>30</v>
      </c>
      <c r="I7106" s="42" t="s">
        <v>36</v>
      </c>
      <c r="J7106" s="42" t="s">
        <v>290</v>
      </c>
      <c r="K7106" s="8" t="s">
        <v>25619</v>
      </c>
      <c r="L7106" s="7" t="s">
        <v>804</v>
      </c>
      <c r="M7106" s="44">
        <v>33.799999999999997</v>
      </c>
      <c r="N7106" s="7">
        <v>1</v>
      </c>
      <c r="O7106" s="44">
        <v>33.799999999999997</v>
      </c>
      <c r="P7106" s="44">
        <v>15.8</v>
      </c>
      <c r="Q7106" s="44">
        <v>2.74</v>
      </c>
      <c r="R7106" s="44">
        <v>10.56</v>
      </c>
      <c r="S7106" s="44">
        <v>0</v>
      </c>
      <c r="T7106" s="44">
        <v>0</v>
      </c>
      <c r="U7106" s="44">
        <v>4.7</v>
      </c>
      <c r="V7106" s="49" t="s">
        <v>24526</v>
      </c>
      <c r="W7106" s="42" t="s">
        <v>34</v>
      </c>
      <c r="X7106" s="43">
        <v>120233061407</v>
      </c>
      <c r="Y7106" s="43">
        <v>45271979456</v>
      </c>
      <c r="Z7106" s="43" t="s">
        <v>7980</v>
      </c>
      <c r="AA7106" s="37" t="str">
        <f>VLOOKUP(J7106, sku!B:C, 2, FALSE)</f>
        <v>Par De Trava Do Quebra Vento Preto (23Cm)</v>
      </c>
      <c r="AB7106" s="37" t="str">
        <f>VLOOKUP(J7106, sku!B:BM, 64, FALSE)</f>
        <v>Revenda</v>
      </c>
      <c r="AC7106" s="37" t="str">
        <f>LEFT(pedidos[[#This Row],[SKU]],3)</f>
        <v>Q-9</v>
      </c>
      <c r="AD7106" s="37" t="str" cm="1">
        <f t="array" aca="1" ref="AD7106" ca="1">IFERROR(
  INDEX(
    montadora[Montadora],
    MATCH(TRUE,LEFT(J7484,NÚCARACT(montadora[SKU Parcial]))=montadora[SKU Parcial],0)
  ),
  ""
)</f>
        <v/>
      </c>
    </row>
    <row r="7107" spans="1:30" x14ac:dyDescent="0.25">
      <c r="A7107" s="42" t="s">
        <v>23006</v>
      </c>
      <c r="B7107" s="42" t="s">
        <v>23007</v>
      </c>
      <c r="C7107" s="42" t="s">
        <v>23008</v>
      </c>
      <c r="D7107" s="42" t="s">
        <v>27</v>
      </c>
      <c r="E7107" s="42" t="s">
        <v>3030</v>
      </c>
      <c r="F7107" s="42" t="s">
        <v>1608</v>
      </c>
      <c r="G7107" s="42" t="s">
        <v>11227</v>
      </c>
      <c r="H7107" s="7" t="s">
        <v>30</v>
      </c>
      <c r="I7107" s="42" t="s">
        <v>36</v>
      </c>
      <c r="J7107" s="42" t="s">
        <v>290</v>
      </c>
      <c r="K7107" s="8" t="s">
        <v>25619</v>
      </c>
      <c r="L7107" s="7" t="s">
        <v>804</v>
      </c>
      <c r="M7107" s="44">
        <v>33.799999999999997</v>
      </c>
      <c r="N7107" s="7">
        <v>1</v>
      </c>
      <c r="O7107" s="44">
        <v>33.799999999999997</v>
      </c>
      <c r="P7107" s="44">
        <v>15.8</v>
      </c>
      <c r="Q7107" s="44">
        <v>2.74</v>
      </c>
      <c r="R7107" s="44">
        <v>10.56</v>
      </c>
      <c r="S7107" s="44">
        <v>0</v>
      </c>
      <c r="T7107" s="44">
        <v>0</v>
      </c>
      <c r="U7107" s="44">
        <v>4.7</v>
      </c>
      <c r="V7107" s="49" t="s">
        <v>24526</v>
      </c>
      <c r="W7107" s="42" t="s">
        <v>34</v>
      </c>
      <c r="X7107" s="43">
        <v>120781194730</v>
      </c>
      <c r="Y7107" s="43">
        <v>45272907209</v>
      </c>
      <c r="Z7107" s="43" t="s">
        <v>7980</v>
      </c>
      <c r="AA7107" s="37" t="str">
        <f>VLOOKUP(J7107, sku!B:C, 2, FALSE)</f>
        <v>Par De Trava Do Quebra Vento Preto (23Cm)</v>
      </c>
      <c r="AB7107" s="37" t="str">
        <f>VLOOKUP(J7107, sku!B:BM, 64, FALSE)</f>
        <v>Revenda</v>
      </c>
      <c r="AC7107" s="37" t="str">
        <f>LEFT(pedidos[[#This Row],[SKU]],3)</f>
        <v>Q-9</v>
      </c>
      <c r="AD7107" s="37" t="str" cm="1">
        <f t="array" aca="1" ref="AD7107" ca="1">IFERROR(
  INDEX(
    montadora[Montadora],
    MATCH(TRUE,LEFT(J7485,NÚCARACT(montadora[SKU Parcial]))=montadora[SKU Parcial],0)
  ),
  ""
)</f>
        <v/>
      </c>
    </row>
    <row r="7108" spans="1:30" x14ac:dyDescent="0.25">
      <c r="A7108" s="42" t="s">
        <v>23009</v>
      </c>
      <c r="B7108" s="42" t="s">
        <v>36</v>
      </c>
      <c r="C7108" s="42" t="s">
        <v>4981</v>
      </c>
      <c r="D7108" s="42" t="s">
        <v>27</v>
      </c>
      <c r="E7108" s="42" t="s">
        <v>3030</v>
      </c>
      <c r="F7108" s="42" t="s">
        <v>1608</v>
      </c>
      <c r="G7108" s="42" t="s">
        <v>11227</v>
      </c>
      <c r="H7108" s="7" t="s">
        <v>30</v>
      </c>
      <c r="I7108" s="42" t="s">
        <v>36</v>
      </c>
      <c r="J7108" s="42" t="s">
        <v>290</v>
      </c>
      <c r="K7108" s="8" t="s">
        <v>25619</v>
      </c>
      <c r="L7108" s="7" t="s">
        <v>804</v>
      </c>
      <c r="M7108" s="44">
        <v>33.799999999999997</v>
      </c>
      <c r="N7108" s="7">
        <v>1</v>
      </c>
      <c r="O7108" s="44">
        <v>33.799999999999997</v>
      </c>
      <c r="P7108" s="44">
        <v>15.8</v>
      </c>
      <c r="Q7108" s="44">
        <v>2.74</v>
      </c>
      <c r="R7108" s="44">
        <v>10.56</v>
      </c>
      <c r="S7108" s="44">
        <v>0</v>
      </c>
      <c r="T7108" s="44">
        <v>0</v>
      </c>
      <c r="U7108" s="44">
        <v>4.7</v>
      </c>
      <c r="V7108" s="49" t="s">
        <v>24526</v>
      </c>
      <c r="W7108" s="42" t="s">
        <v>34</v>
      </c>
      <c r="X7108" s="43">
        <v>120279855125</v>
      </c>
      <c r="Y7108" s="43">
        <v>45273707714</v>
      </c>
      <c r="Z7108" s="43" t="s">
        <v>7980</v>
      </c>
      <c r="AA7108" s="37" t="str">
        <f>VLOOKUP(J7108, sku!B:C, 2, FALSE)</f>
        <v>Par De Trava Do Quebra Vento Preto (23Cm)</v>
      </c>
      <c r="AB7108" s="37" t="str">
        <f>VLOOKUP(J7108, sku!B:BM, 64, FALSE)</f>
        <v>Revenda</v>
      </c>
      <c r="AC7108" s="37" t="str">
        <f>LEFT(pedidos[[#This Row],[SKU]],3)</f>
        <v>Q-9</v>
      </c>
      <c r="AD7108" s="37" t="str" cm="1">
        <f t="array" aca="1" ref="AD7108" ca="1">IFERROR(
  INDEX(
    montadora[Montadora],
    MATCH(TRUE,LEFT(J7486,NÚCARACT(montadora[SKU Parcial]))=montadora[SKU Parcial],0)
  ),
  ""
)</f>
        <v/>
      </c>
    </row>
    <row r="7109" spans="1:30" x14ac:dyDescent="0.25">
      <c r="A7109" s="42" t="s">
        <v>23010</v>
      </c>
      <c r="B7109" s="42" t="s">
        <v>23011</v>
      </c>
      <c r="C7109" s="42" t="s">
        <v>7408</v>
      </c>
      <c r="D7109" s="42" t="s">
        <v>45</v>
      </c>
      <c r="E7109" s="42" t="s">
        <v>3030</v>
      </c>
      <c r="F7109" s="42" t="s">
        <v>1608</v>
      </c>
      <c r="G7109" s="42" t="s">
        <v>11227</v>
      </c>
      <c r="H7109" s="7" t="s">
        <v>30</v>
      </c>
      <c r="I7109" s="42" t="s">
        <v>36</v>
      </c>
      <c r="J7109" s="42" t="s">
        <v>290</v>
      </c>
      <c r="K7109" s="8" t="s">
        <v>25619</v>
      </c>
      <c r="L7109" s="7" t="s">
        <v>804</v>
      </c>
      <c r="M7109" s="44">
        <v>33.799999999999997</v>
      </c>
      <c r="N7109" s="7">
        <v>1</v>
      </c>
      <c r="O7109" s="44">
        <v>33.799999999999997</v>
      </c>
      <c r="P7109" s="44">
        <v>15.8</v>
      </c>
      <c r="Q7109" s="44">
        <v>2.74</v>
      </c>
      <c r="R7109" s="44">
        <v>10.56</v>
      </c>
      <c r="S7109" s="44">
        <v>0</v>
      </c>
      <c r="T7109" s="44">
        <v>0</v>
      </c>
      <c r="U7109" s="44">
        <v>4.7</v>
      </c>
      <c r="V7109" s="49" t="s">
        <v>24526</v>
      </c>
      <c r="W7109" s="42" t="s">
        <v>34</v>
      </c>
      <c r="X7109" s="43">
        <v>120311304485</v>
      </c>
      <c r="Y7109" s="43">
        <v>45274801302</v>
      </c>
      <c r="Z7109" s="43" t="s">
        <v>7980</v>
      </c>
      <c r="AA7109" s="37" t="str">
        <f>VLOOKUP(J7109, sku!B:C, 2, FALSE)</f>
        <v>Par De Trava Do Quebra Vento Preto (23Cm)</v>
      </c>
      <c r="AB7109" s="37" t="str">
        <f>VLOOKUP(J7109, sku!B:BM, 64, FALSE)</f>
        <v>Revenda</v>
      </c>
      <c r="AC7109" s="37" t="str">
        <f>LEFT(pedidos[[#This Row],[SKU]],3)</f>
        <v>Q-9</v>
      </c>
      <c r="AD7109" s="37" t="str" cm="1">
        <f t="array" aca="1" ref="AD7109" ca="1">IFERROR(
  INDEX(
    montadora[Montadora],
    MATCH(TRUE,LEFT(J7487,NÚCARACT(montadora[SKU Parcial]))=montadora[SKU Parcial],0)
  ),
  ""
)</f>
        <v/>
      </c>
    </row>
    <row r="7110" spans="1:30" x14ac:dyDescent="0.25">
      <c r="A7110" s="42" t="s">
        <v>23012</v>
      </c>
      <c r="B7110" s="42" t="s">
        <v>36</v>
      </c>
      <c r="C7110" s="42" t="s">
        <v>23013</v>
      </c>
      <c r="D7110" s="42" t="s">
        <v>658</v>
      </c>
      <c r="E7110" s="42" t="s">
        <v>3030</v>
      </c>
      <c r="F7110" s="42" t="s">
        <v>1608</v>
      </c>
      <c r="G7110" s="42" t="s">
        <v>11227</v>
      </c>
      <c r="H7110" s="7" t="s">
        <v>30</v>
      </c>
      <c r="I7110" s="42" t="s">
        <v>36</v>
      </c>
      <c r="J7110" s="42" t="s">
        <v>290</v>
      </c>
      <c r="K7110" s="8" t="s">
        <v>25557</v>
      </c>
      <c r="L7110" s="7" t="s">
        <v>804</v>
      </c>
      <c r="M7110" s="44">
        <v>33.799999999999997</v>
      </c>
      <c r="N7110" s="7">
        <v>1</v>
      </c>
      <c r="O7110" s="44">
        <v>33.799999999999997</v>
      </c>
      <c r="P7110" s="44">
        <v>15.8</v>
      </c>
      <c r="Q7110" s="44">
        <v>2.74</v>
      </c>
      <c r="R7110" s="44">
        <v>10.56</v>
      </c>
      <c r="S7110" s="44">
        <v>0</v>
      </c>
      <c r="T7110" s="44">
        <v>0</v>
      </c>
      <c r="U7110" s="44">
        <v>4.7</v>
      </c>
      <c r="V7110" s="49" t="s">
        <v>24526</v>
      </c>
      <c r="W7110" s="42" t="s">
        <v>34</v>
      </c>
      <c r="X7110" s="43">
        <v>120321871759</v>
      </c>
      <c r="Y7110" s="43">
        <v>45274979595</v>
      </c>
      <c r="Z7110" s="43" t="s">
        <v>7980</v>
      </c>
      <c r="AA7110" s="37" t="str">
        <f>VLOOKUP(J7110, sku!B:C, 2, FALSE)</f>
        <v>Par De Trava Do Quebra Vento Preto (23Cm)</v>
      </c>
      <c r="AB7110" s="37" t="str">
        <f>VLOOKUP(J7110, sku!B:BM, 64, FALSE)</f>
        <v>Revenda</v>
      </c>
      <c r="AC7110" s="37" t="str">
        <f>LEFT(pedidos[[#This Row],[SKU]],3)</f>
        <v>Q-9</v>
      </c>
      <c r="AD7110" s="37" t="str" cm="1">
        <f t="array" aca="1" ref="AD7110" ca="1">IFERROR(
  INDEX(
    montadora[Montadora],
    MATCH(TRUE,LEFT(J7488,NÚCARACT(montadora[SKU Parcial]))=montadora[SKU Parcial],0)
  ),
  ""
)</f>
        <v/>
      </c>
    </row>
    <row r="7111" spans="1:30" x14ac:dyDescent="0.25">
      <c r="A7111" s="42" t="s">
        <v>23014</v>
      </c>
      <c r="B7111" s="42" t="s">
        <v>23015</v>
      </c>
      <c r="C7111" s="42" t="s">
        <v>637</v>
      </c>
      <c r="D7111" s="42" t="s">
        <v>45</v>
      </c>
      <c r="E7111" s="42" t="s">
        <v>3030</v>
      </c>
      <c r="F7111" s="42" t="s">
        <v>1608</v>
      </c>
      <c r="G7111" s="42" t="s">
        <v>11227</v>
      </c>
      <c r="H7111" s="7" t="s">
        <v>30</v>
      </c>
      <c r="I7111" s="42" t="s">
        <v>36</v>
      </c>
      <c r="J7111" s="42" t="s">
        <v>290</v>
      </c>
      <c r="K7111" s="8" t="s">
        <v>25557</v>
      </c>
      <c r="L7111" s="7" t="s">
        <v>804</v>
      </c>
      <c r="M7111" s="44">
        <v>33.799999999999997</v>
      </c>
      <c r="N7111" s="7">
        <v>1</v>
      </c>
      <c r="O7111" s="44">
        <v>33.799999999999997</v>
      </c>
      <c r="P7111" s="44">
        <v>15.8</v>
      </c>
      <c r="Q7111" s="44">
        <v>2.74</v>
      </c>
      <c r="R7111" s="44">
        <v>10.56</v>
      </c>
      <c r="S7111" s="44">
        <v>0</v>
      </c>
      <c r="T7111" s="44">
        <v>0</v>
      </c>
      <c r="U7111" s="44">
        <v>4.7</v>
      </c>
      <c r="V7111" s="49" t="s">
        <v>24526</v>
      </c>
      <c r="W7111" s="42" t="s">
        <v>34</v>
      </c>
      <c r="X7111" s="43">
        <v>120874901304</v>
      </c>
      <c r="Y7111" s="43">
        <v>45276431891</v>
      </c>
      <c r="Z7111" s="43" t="s">
        <v>7980</v>
      </c>
      <c r="AA7111" s="37" t="str">
        <f>VLOOKUP(J7111, sku!B:C, 2, FALSE)</f>
        <v>Par De Trava Do Quebra Vento Preto (23Cm)</v>
      </c>
      <c r="AB7111" s="37" t="str">
        <f>VLOOKUP(J7111, sku!B:BM, 64, FALSE)</f>
        <v>Revenda</v>
      </c>
      <c r="AC7111" s="37" t="str">
        <f>LEFT(pedidos[[#This Row],[SKU]],3)</f>
        <v>Q-9</v>
      </c>
      <c r="AD7111" s="37" t="str" cm="1">
        <f t="array" aca="1" ref="AD7111" ca="1">IFERROR(
  INDEX(
    montadora[Montadora],
    MATCH(TRUE,LEFT(J7489,NÚCARACT(montadora[SKU Parcial]))=montadora[SKU Parcial],0)
  ),
  ""
)</f>
        <v/>
      </c>
    </row>
    <row r="7112" spans="1:30" x14ac:dyDescent="0.25">
      <c r="A7112" s="42" t="s">
        <v>23016</v>
      </c>
      <c r="B7112" s="42" t="s">
        <v>23017</v>
      </c>
      <c r="C7112" s="42" t="s">
        <v>23018</v>
      </c>
      <c r="D7112" s="42" t="s">
        <v>138</v>
      </c>
      <c r="E7112" s="42" t="s">
        <v>3030</v>
      </c>
      <c r="F7112" s="42" t="s">
        <v>1608</v>
      </c>
      <c r="G7112" s="42" t="s">
        <v>11227</v>
      </c>
      <c r="H7112" s="7" t="s">
        <v>30</v>
      </c>
      <c r="I7112" s="42" t="s">
        <v>36</v>
      </c>
      <c r="J7112" s="42" t="s">
        <v>290</v>
      </c>
      <c r="K7112" s="8" t="s">
        <v>25557</v>
      </c>
      <c r="L7112" s="7" t="s">
        <v>804</v>
      </c>
      <c r="M7112" s="44">
        <v>33.799999999999997</v>
      </c>
      <c r="N7112" s="7">
        <v>1</v>
      </c>
      <c r="O7112" s="44">
        <v>33.799999999999997</v>
      </c>
      <c r="P7112" s="44">
        <v>15.8</v>
      </c>
      <c r="Q7112" s="44">
        <v>2.74</v>
      </c>
      <c r="R7112" s="44">
        <v>10.56</v>
      </c>
      <c r="S7112" s="44">
        <v>0</v>
      </c>
      <c r="T7112" s="44">
        <v>0</v>
      </c>
      <c r="U7112" s="44">
        <v>4.7</v>
      </c>
      <c r="V7112" s="49" t="s">
        <v>24526</v>
      </c>
      <c r="W7112" s="42" t="s">
        <v>34</v>
      </c>
      <c r="X7112" s="43">
        <v>120886886008</v>
      </c>
      <c r="Y7112" s="43">
        <v>45277068955</v>
      </c>
      <c r="Z7112" s="43" t="s">
        <v>7980</v>
      </c>
      <c r="AA7112" s="37" t="str">
        <f>VLOOKUP(J7112, sku!B:C, 2, FALSE)</f>
        <v>Par De Trava Do Quebra Vento Preto (23Cm)</v>
      </c>
      <c r="AB7112" s="37" t="str">
        <f>VLOOKUP(J7112, sku!B:BM, 64, FALSE)</f>
        <v>Revenda</v>
      </c>
      <c r="AC7112" s="37" t="str">
        <f>LEFT(pedidos[[#This Row],[SKU]],3)</f>
        <v>Q-9</v>
      </c>
      <c r="AD7112" s="37" t="str" cm="1">
        <f t="array" aca="1" ref="AD7112" ca="1">IFERROR(
  INDEX(
    montadora[Montadora],
    MATCH(TRUE,LEFT(J7490,NÚCARACT(montadora[SKU Parcial]))=montadora[SKU Parcial],0)
  ),
  ""
)</f>
        <v/>
      </c>
    </row>
    <row r="7113" spans="1:30" x14ac:dyDescent="0.25">
      <c r="A7113" s="42" t="s">
        <v>23019</v>
      </c>
      <c r="B7113" s="42" t="s">
        <v>36</v>
      </c>
      <c r="C7113" s="42" t="s">
        <v>428</v>
      </c>
      <c r="D7113" s="42" t="s">
        <v>45</v>
      </c>
      <c r="E7113" s="42" t="s">
        <v>3030</v>
      </c>
      <c r="F7113" s="42" t="s">
        <v>1608</v>
      </c>
      <c r="G7113" s="42" t="s">
        <v>11227</v>
      </c>
      <c r="H7113" s="7" t="s">
        <v>30</v>
      </c>
      <c r="I7113" s="42" t="s">
        <v>36</v>
      </c>
      <c r="J7113" s="42" t="s">
        <v>290</v>
      </c>
      <c r="K7113" s="8" t="s">
        <v>25557</v>
      </c>
      <c r="L7113" s="7" t="s">
        <v>804</v>
      </c>
      <c r="M7113" s="44">
        <v>33.799999999999997</v>
      </c>
      <c r="N7113" s="7">
        <v>1</v>
      </c>
      <c r="O7113" s="44">
        <v>33.799999999999997</v>
      </c>
      <c r="P7113" s="44">
        <v>15.8</v>
      </c>
      <c r="Q7113" s="44">
        <v>2.74</v>
      </c>
      <c r="R7113" s="44">
        <v>10.56</v>
      </c>
      <c r="S7113" s="44">
        <v>0</v>
      </c>
      <c r="T7113" s="44">
        <v>0</v>
      </c>
      <c r="U7113" s="44">
        <v>4.7</v>
      </c>
      <c r="V7113" s="49" t="s">
        <v>24526</v>
      </c>
      <c r="W7113" s="42" t="s">
        <v>89</v>
      </c>
      <c r="X7113" s="43">
        <v>120378377941</v>
      </c>
      <c r="Y7113" s="43">
        <v>45277524567</v>
      </c>
      <c r="Z7113" s="43" t="s">
        <v>7980</v>
      </c>
      <c r="AA7113" s="37" t="str">
        <f>VLOOKUP(J7113, sku!B:C, 2, FALSE)</f>
        <v>Par De Trava Do Quebra Vento Preto (23Cm)</v>
      </c>
      <c r="AB7113" s="37" t="str">
        <f>VLOOKUP(J7113, sku!B:BM, 64, FALSE)</f>
        <v>Revenda</v>
      </c>
      <c r="AC7113" s="37" t="str">
        <f>LEFT(pedidos[[#This Row],[SKU]],3)</f>
        <v>Q-9</v>
      </c>
      <c r="AD7113" s="37" t="str" cm="1">
        <f t="array" aca="1" ref="AD7113" ca="1">IFERROR(
  INDEX(
    montadora[Montadora],
    MATCH(TRUE,LEFT(J7491,NÚCARACT(montadora[SKU Parcial]))=montadora[SKU Parcial],0)
  ),
  ""
)</f>
        <v/>
      </c>
    </row>
    <row r="7114" spans="1:30" x14ac:dyDescent="0.25">
      <c r="A7114" s="42" t="s">
        <v>23020</v>
      </c>
      <c r="B7114" s="42" t="s">
        <v>23021</v>
      </c>
      <c r="C7114" s="42" t="s">
        <v>23022</v>
      </c>
      <c r="D7114" s="42" t="s">
        <v>420</v>
      </c>
      <c r="E7114" s="42" t="s">
        <v>3030</v>
      </c>
      <c r="F7114" s="42" t="s">
        <v>1608</v>
      </c>
      <c r="G7114" s="42" t="s">
        <v>11227</v>
      </c>
      <c r="H7114" s="7" t="s">
        <v>30</v>
      </c>
      <c r="I7114" s="42" t="s">
        <v>36</v>
      </c>
      <c r="J7114" s="42" t="s">
        <v>290</v>
      </c>
      <c r="K7114" s="8" t="s">
        <v>25557</v>
      </c>
      <c r="L7114" s="7" t="s">
        <v>804</v>
      </c>
      <c r="M7114" s="44">
        <v>33.799999999999997</v>
      </c>
      <c r="N7114" s="7">
        <v>1</v>
      </c>
      <c r="O7114" s="44">
        <v>33.799999999999997</v>
      </c>
      <c r="P7114" s="44">
        <v>15.8</v>
      </c>
      <c r="Q7114" s="44">
        <v>2.74</v>
      </c>
      <c r="R7114" s="44">
        <v>10.56</v>
      </c>
      <c r="S7114" s="44">
        <v>0</v>
      </c>
      <c r="T7114" s="44">
        <v>0</v>
      </c>
      <c r="U7114" s="44">
        <v>4.7</v>
      </c>
      <c r="V7114" s="49" t="s">
        <v>24526</v>
      </c>
      <c r="W7114" s="42" t="s">
        <v>34</v>
      </c>
      <c r="X7114" s="43">
        <v>120917348320</v>
      </c>
      <c r="Y7114" s="43">
        <v>45278971796</v>
      </c>
      <c r="Z7114" s="43" t="s">
        <v>7980</v>
      </c>
      <c r="AA7114" s="37" t="str">
        <f>VLOOKUP(J7114, sku!B:C, 2, FALSE)</f>
        <v>Par De Trava Do Quebra Vento Preto (23Cm)</v>
      </c>
      <c r="AB7114" s="37" t="str">
        <f>VLOOKUP(J7114, sku!B:BM, 64, FALSE)</f>
        <v>Revenda</v>
      </c>
      <c r="AC7114" s="37" t="str">
        <f>LEFT(pedidos[[#This Row],[SKU]],3)</f>
        <v>Q-9</v>
      </c>
      <c r="AD7114" s="37" t="str" cm="1">
        <f t="array" aca="1" ref="AD7114" ca="1">IFERROR(
  INDEX(
    montadora[Montadora],
    MATCH(TRUE,LEFT(J7492,NÚCARACT(montadora[SKU Parcial]))=montadora[SKU Parcial],0)
  ),
  ""
)</f>
        <v/>
      </c>
    </row>
    <row r="7115" spans="1:30" x14ac:dyDescent="0.25">
      <c r="A7115" s="42" t="s">
        <v>23023</v>
      </c>
      <c r="B7115" s="42" t="s">
        <v>36</v>
      </c>
      <c r="C7115" s="42" t="s">
        <v>23024</v>
      </c>
      <c r="D7115" s="42" t="s">
        <v>38</v>
      </c>
      <c r="E7115" s="42" t="s">
        <v>3030</v>
      </c>
      <c r="F7115" s="42" t="s">
        <v>1608</v>
      </c>
      <c r="G7115" s="42" t="s">
        <v>11227</v>
      </c>
      <c r="H7115" s="7" t="s">
        <v>30</v>
      </c>
      <c r="I7115" s="42" t="s">
        <v>36</v>
      </c>
      <c r="J7115" s="42" t="s">
        <v>290</v>
      </c>
      <c r="K7115" s="8" t="s">
        <v>25573</v>
      </c>
      <c r="L7115" s="7" t="s">
        <v>804</v>
      </c>
      <c r="M7115" s="44">
        <v>33.799999999999997</v>
      </c>
      <c r="N7115" s="7">
        <v>1</v>
      </c>
      <c r="O7115" s="44">
        <v>33.799999999999997</v>
      </c>
      <c r="P7115" s="44">
        <v>15.8</v>
      </c>
      <c r="Q7115" s="44">
        <v>2.74</v>
      </c>
      <c r="R7115" s="44">
        <v>10.56</v>
      </c>
      <c r="S7115" s="44">
        <v>0</v>
      </c>
      <c r="T7115" s="44">
        <v>0</v>
      </c>
      <c r="U7115" s="44">
        <v>4.7</v>
      </c>
      <c r="V7115" s="49" t="s">
        <v>24526</v>
      </c>
      <c r="W7115" s="42" t="s">
        <v>34</v>
      </c>
      <c r="X7115" s="43">
        <v>120418842867</v>
      </c>
      <c r="Y7115" s="43">
        <v>45279691896</v>
      </c>
      <c r="Z7115" s="43" t="s">
        <v>7980</v>
      </c>
      <c r="AA7115" s="37" t="str">
        <f>VLOOKUP(J7115, sku!B:C, 2, FALSE)</f>
        <v>Par De Trava Do Quebra Vento Preto (23Cm)</v>
      </c>
      <c r="AB7115" s="37" t="str">
        <f>VLOOKUP(J7115, sku!B:BM, 64, FALSE)</f>
        <v>Revenda</v>
      </c>
      <c r="AC7115" s="37" t="str">
        <f>LEFT(pedidos[[#This Row],[SKU]],3)</f>
        <v>Q-9</v>
      </c>
      <c r="AD7115" s="37" t="str" cm="1">
        <f t="array" aca="1" ref="AD7115" ca="1">IFERROR(
  INDEX(
    montadora[Montadora],
    MATCH(TRUE,LEFT(J7493,NÚCARACT(montadora[SKU Parcial]))=montadora[SKU Parcial],0)
  ),
  ""
)</f>
        <v/>
      </c>
    </row>
    <row r="7116" spans="1:30" x14ac:dyDescent="0.25">
      <c r="A7116" s="42" t="s">
        <v>23025</v>
      </c>
      <c r="B7116" s="42" t="s">
        <v>36</v>
      </c>
      <c r="C7116" s="42" t="s">
        <v>797</v>
      </c>
      <c r="D7116" s="42" t="s">
        <v>658</v>
      </c>
      <c r="E7116" s="42" t="s">
        <v>3030</v>
      </c>
      <c r="F7116" s="42" t="s">
        <v>1608</v>
      </c>
      <c r="G7116" s="42" t="s">
        <v>11227</v>
      </c>
      <c r="H7116" s="7" t="s">
        <v>30</v>
      </c>
      <c r="I7116" s="42" t="s">
        <v>36</v>
      </c>
      <c r="J7116" s="42" t="s">
        <v>290</v>
      </c>
      <c r="K7116" s="8" t="s">
        <v>25573</v>
      </c>
      <c r="L7116" s="7" t="s">
        <v>804</v>
      </c>
      <c r="M7116" s="44">
        <v>33.799999999999997</v>
      </c>
      <c r="N7116" s="7">
        <v>1</v>
      </c>
      <c r="O7116" s="44">
        <v>55.79</v>
      </c>
      <c r="P7116" s="44">
        <v>15.8</v>
      </c>
      <c r="Q7116" s="44">
        <v>2.74</v>
      </c>
      <c r="R7116" s="44">
        <v>10.56</v>
      </c>
      <c r="S7116" s="44">
        <v>21.99</v>
      </c>
      <c r="T7116" s="44">
        <v>0</v>
      </c>
      <c r="U7116" s="44">
        <v>4.7</v>
      </c>
      <c r="V7116" s="49" t="s">
        <v>24526</v>
      </c>
      <c r="W7116" s="42" t="s">
        <v>34</v>
      </c>
      <c r="X7116" s="43">
        <v>120431728221</v>
      </c>
      <c r="Y7116" s="43">
        <v>45280202498</v>
      </c>
      <c r="Z7116" s="43" t="s">
        <v>7980</v>
      </c>
      <c r="AA7116" s="37" t="str">
        <f>VLOOKUP(J7116, sku!B:C, 2, FALSE)</f>
        <v>Par De Trava Do Quebra Vento Preto (23Cm)</v>
      </c>
      <c r="AB7116" s="37" t="str">
        <f>VLOOKUP(J7116, sku!B:BM, 64, FALSE)</f>
        <v>Revenda</v>
      </c>
      <c r="AC7116" s="37" t="str">
        <f>LEFT(pedidos[[#This Row],[SKU]],3)</f>
        <v>Q-9</v>
      </c>
      <c r="AD7116" s="37" t="str" cm="1">
        <f t="array" aca="1" ref="AD7116" ca="1">IFERROR(
  INDEX(
    montadora[Montadora],
    MATCH(TRUE,LEFT(J7494,NÚCARACT(montadora[SKU Parcial]))=montadora[SKU Parcial],0)
  ),
  ""
)</f>
        <v/>
      </c>
    </row>
    <row r="7117" spans="1:30" x14ac:dyDescent="0.25">
      <c r="A7117" s="42" t="s">
        <v>23026</v>
      </c>
      <c r="B7117" s="42" t="s">
        <v>36</v>
      </c>
      <c r="C7117" s="42" t="s">
        <v>23027</v>
      </c>
      <c r="D7117" s="42" t="s">
        <v>420</v>
      </c>
      <c r="E7117" s="42" t="s">
        <v>3030</v>
      </c>
      <c r="F7117" s="42" t="s">
        <v>1608</v>
      </c>
      <c r="G7117" s="42" t="s">
        <v>11227</v>
      </c>
      <c r="H7117" s="7" t="s">
        <v>30</v>
      </c>
      <c r="I7117" s="42" t="s">
        <v>36</v>
      </c>
      <c r="J7117" s="42" t="s">
        <v>290</v>
      </c>
      <c r="K7117" s="8" t="s">
        <v>25573</v>
      </c>
      <c r="L7117" s="7" t="s">
        <v>804</v>
      </c>
      <c r="M7117" s="44">
        <v>33.799999999999997</v>
      </c>
      <c r="N7117" s="7">
        <v>1</v>
      </c>
      <c r="O7117" s="44">
        <v>40.79</v>
      </c>
      <c r="P7117" s="44">
        <v>15.8</v>
      </c>
      <c r="Q7117" s="44">
        <v>2.74</v>
      </c>
      <c r="R7117" s="44">
        <v>10.56</v>
      </c>
      <c r="S7117" s="44">
        <v>6.99</v>
      </c>
      <c r="T7117" s="44">
        <v>0</v>
      </c>
      <c r="U7117" s="44">
        <v>4.7</v>
      </c>
      <c r="V7117" s="49" t="s">
        <v>24526</v>
      </c>
      <c r="W7117" s="42" t="s">
        <v>34</v>
      </c>
      <c r="X7117" s="43">
        <v>120952256916</v>
      </c>
      <c r="Y7117" s="43">
        <v>45280104025</v>
      </c>
      <c r="Z7117" s="43" t="s">
        <v>7980</v>
      </c>
      <c r="AA7117" s="37" t="str">
        <f>VLOOKUP(J7117, sku!B:C, 2, FALSE)</f>
        <v>Par De Trava Do Quebra Vento Preto (23Cm)</v>
      </c>
      <c r="AB7117" s="37" t="str">
        <f>VLOOKUP(J7117, sku!B:BM, 64, FALSE)</f>
        <v>Revenda</v>
      </c>
      <c r="AC7117" s="37" t="str">
        <f>LEFT(pedidos[[#This Row],[SKU]],3)</f>
        <v>Q-9</v>
      </c>
      <c r="AD7117" s="37" t="str" cm="1">
        <f t="array" aca="1" ref="AD7117" ca="1">IFERROR(
  INDEX(
    montadora[Montadora],
    MATCH(TRUE,LEFT(J7495,NÚCARACT(montadora[SKU Parcial]))=montadora[SKU Parcial],0)
  ),
  ""
)</f>
        <v/>
      </c>
    </row>
    <row r="7118" spans="1:30" x14ac:dyDescent="0.25">
      <c r="A7118" s="42" t="s">
        <v>23028</v>
      </c>
      <c r="B7118" s="42" t="s">
        <v>36</v>
      </c>
      <c r="C7118" s="42" t="s">
        <v>712</v>
      </c>
      <c r="D7118" s="42" t="s">
        <v>420</v>
      </c>
      <c r="E7118" s="42" t="s">
        <v>3030</v>
      </c>
      <c r="F7118" s="42" t="s">
        <v>1608</v>
      </c>
      <c r="G7118" s="42" t="s">
        <v>11227</v>
      </c>
      <c r="H7118" s="7" t="s">
        <v>30</v>
      </c>
      <c r="I7118" s="42" t="s">
        <v>36</v>
      </c>
      <c r="J7118" s="42" t="s">
        <v>290</v>
      </c>
      <c r="K7118" s="8" t="s">
        <v>25573</v>
      </c>
      <c r="L7118" s="7" t="s">
        <v>804</v>
      </c>
      <c r="M7118" s="44">
        <v>33.799999999999997</v>
      </c>
      <c r="N7118" s="7">
        <v>1</v>
      </c>
      <c r="O7118" s="44">
        <v>33.799999999999997</v>
      </c>
      <c r="P7118" s="44">
        <v>15.8</v>
      </c>
      <c r="Q7118" s="44">
        <v>2.74</v>
      </c>
      <c r="R7118" s="44">
        <v>10.56</v>
      </c>
      <c r="S7118" s="44">
        <v>0</v>
      </c>
      <c r="T7118" s="44">
        <v>0</v>
      </c>
      <c r="U7118" s="44">
        <v>4.7</v>
      </c>
      <c r="V7118" s="49" t="s">
        <v>24526</v>
      </c>
      <c r="W7118" s="42" t="s">
        <v>34</v>
      </c>
      <c r="X7118" s="43">
        <v>120989732924</v>
      </c>
      <c r="Y7118" s="43">
        <v>45282039425</v>
      </c>
      <c r="Z7118" s="43" t="s">
        <v>7980</v>
      </c>
      <c r="AA7118" s="37" t="str">
        <f>VLOOKUP(J7118, sku!B:C, 2, FALSE)</f>
        <v>Par De Trava Do Quebra Vento Preto (23Cm)</v>
      </c>
      <c r="AB7118" s="37" t="str">
        <f>VLOOKUP(J7118, sku!B:BM, 64, FALSE)</f>
        <v>Revenda</v>
      </c>
      <c r="AC7118" s="37" t="str">
        <f>LEFT(pedidos[[#This Row],[SKU]],3)</f>
        <v>Q-9</v>
      </c>
      <c r="AD7118" s="37" t="str" cm="1">
        <f t="array" aca="1" ref="AD7118" ca="1">IFERROR(
  INDEX(
    montadora[Montadora],
    MATCH(TRUE,LEFT(J7496,NÚCARACT(montadora[SKU Parcial]))=montadora[SKU Parcial],0)
  ),
  ""
)</f>
        <v/>
      </c>
    </row>
    <row r="7119" spans="1:30" x14ac:dyDescent="0.25">
      <c r="A7119" s="42" t="s">
        <v>22987</v>
      </c>
      <c r="B7119" s="42" t="s">
        <v>22988</v>
      </c>
      <c r="C7119" s="42" t="s">
        <v>350</v>
      </c>
      <c r="D7119" s="42" t="s">
        <v>45</v>
      </c>
      <c r="E7119" s="42" t="s">
        <v>3026</v>
      </c>
      <c r="F7119" s="42" t="s">
        <v>1793</v>
      </c>
      <c r="G7119" s="42" t="s">
        <v>11227</v>
      </c>
      <c r="H7119" s="7" t="s">
        <v>47</v>
      </c>
      <c r="I7119" s="42" t="s">
        <v>36</v>
      </c>
      <c r="J7119" s="42" t="s">
        <v>2747</v>
      </c>
      <c r="K7119" s="8" t="s">
        <v>25573</v>
      </c>
      <c r="L7119" s="7" t="s">
        <v>11229</v>
      </c>
      <c r="M7119" s="44">
        <v>78.900000000000006</v>
      </c>
      <c r="N7119" s="7">
        <v>1</v>
      </c>
      <c r="O7119" s="44">
        <v>78.900000000000006</v>
      </c>
      <c r="P7119" s="44">
        <v>41.36</v>
      </c>
      <c r="Q7119" s="44">
        <v>6.41</v>
      </c>
      <c r="R7119" s="44">
        <v>20.16</v>
      </c>
      <c r="S7119" s="44">
        <v>0</v>
      </c>
      <c r="T7119" s="44">
        <v>0</v>
      </c>
      <c r="U7119" s="44">
        <v>10.97</v>
      </c>
      <c r="V7119" s="49" t="s">
        <v>24526</v>
      </c>
      <c r="W7119" s="42" t="s">
        <v>34</v>
      </c>
      <c r="X7119" s="43">
        <v>121028513840</v>
      </c>
      <c r="Y7119" s="43">
        <v>45284313862</v>
      </c>
      <c r="Z7119" s="43" t="s">
        <v>7980</v>
      </c>
      <c r="AA7119" s="37" t="str">
        <f>VLOOKUP(J7119, sku!B:C, 2, FALSE)</f>
        <v>Cabo de Chupeta Coaxial de Transferência de Carga de Bateria 12/24V 500 Amper, PVC, CCA 5 Metros</v>
      </c>
      <c r="AB7119" s="37" t="str">
        <f>VLOOKUP(J7119, sku!B:BM, 64, FALSE)</f>
        <v>Importação</v>
      </c>
      <c r="AC7119" s="37" t="str">
        <f>LEFT(pedidos[[#This Row],[SKU]],3)</f>
        <v>1EC</v>
      </c>
      <c r="AD7119" s="37" t="str" cm="1">
        <f t="array" aca="1" ref="AD7119" ca="1">IFERROR(
  INDEX(
    montadora[Montadora],
    MATCH(TRUE,LEFT(J7497,NÚCARACT(montadora[SKU Parcial]))=montadora[SKU Parcial],0)
  ),
  ""
)</f>
        <v/>
      </c>
    </row>
    <row r="7120" spans="1:30" x14ac:dyDescent="0.25">
      <c r="A7120" s="42" t="s">
        <v>23029</v>
      </c>
      <c r="B7120" s="42" t="s">
        <v>23030</v>
      </c>
      <c r="C7120" s="42" t="s">
        <v>1909</v>
      </c>
      <c r="D7120" s="42" t="s">
        <v>138</v>
      </c>
      <c r="E7120" s="42" t="s">
        <v>3030</v>
      </c>
      <c r="F7120" s="42" t="s">
        <v>1608</v>
      </c>
      <c r="G7120" s="42" t="s">
        <v>11227</v>
      </c>
      <c r="H7120" s="7" t="s">
        <v>30</v>
      </c>
      <c r="I7120" s="42" t="s">
        <v>36</v>
      </c>
      <c r="J7120" s="42" t="s">
        <v>290</v>
      </c>
      <c r="K7120" s="8" t="s">
        <v>25574</v>
      </c>
      <c r="L7120" s="7" t="s">
        <v>804</v>
      </c>
      <c r="M7120" s="44">
        <v>33.799999999999997</v>
      </c>
      <c r="N7120" s="7">
        <v>1</v>
      </c>
      <c r="O7120" s="44">
        <v>33.799999999999997</v>
      </c>
      <c r="P7120" s="44">
        <v>15.8</v>
      </c>
      <c r="Q7120" s="44">
        <v>2.74</v>
      </c>
      <c r="R7120" s="44">
        <v>10.56</v>
      </c>
      <c r="S7120" s="44">
        <v>0</v>
      </c>
      <c r="T7120" s="44">
        <v>0</v>
      </c>
      <c r="U7120" s="44">
        <v>4.7</v>
      </c>
      <c r="V7120" s="49" t="s">
        <v>24526</v>
      </c>
      <c r="W7120" s="42" t="s">
        <v>34</v>
      </c>
      <c r="X7120" s="43">
        <v>121074493034</v>
      </c>
      <c r="Y7120" s="43">
        <v>45286420454</v>
      </c>
      <c r="Z7120" s="43" t="s">
        <v>7980</v>
      </c>
      <c r="AA7120" s="37" t="str">
        <f>VLOOKUP(J7120, sku!B:C, 2, FALSE)</f>
        <v>Par De Trava Do Quebra Vento Preto (23Cm)</v>
      </c>
      <c r="AB7120" s="37" t="str">
        <f>VLOOKUP(J7120, sku!B:BM, 64, FALSE)</f>
        <v>Revenda</v>
      </c>
      <c r="AC7120" s="37" t="str">
        <f>LEFT(pedidos[[#This Row],[SKU]],3)</f>
        <v>Q-9</v>
      </c>
      <c r="AD7120" s="37" t="str" cm="1">
        <f t="array" aca="1" ref="AD7120" ca="1">IFERROR(
  INDEX(
    montadora[Montadora],
    MATCH(TRUE,LEFT(J7498,NÚCARACT(montadora[SKU Parcial]))=montadora[SKU Parcial],0)
  ),
  ""
)</f>
        <v/>
      </c>
    </row>
    <row r="7121" spans="1:30" x14ac:dyDescent="0.25">
      <c r="A7121" s="42" t="s">
        <v>23031</v>
      </c>
      <c r="B7121" s="42" t="s">
        <v>36</v>
      </c>
      <c r="C7121" s="42" t="s">
        <v>23032</v>
      </c>
      <c r="D7121" s="42" t="s">
        <v>138</v>
      </c>
      <c r="E7121" s="42" t="s">
        <v>3030</v>
      </c>
      <c r="F7121" s="42" t="s">
        <v>1608</v>
      </c>
      <c r="G7121" s="42" t="s">
        <v>11227</v>
      </c>
      <c r="H7121" s="7" t="s">
        <v>30</v>
      </c>
      <c r="I7121" s="42" t="s">
        <v>36</v>
      </c>
      <c r="J7121" s="42" t="s">
        <v>290</v>
      </c>
      <c r="K7121" s="8" t="s">
        <v>25574</v>
      </c>
      <c r="L7121" s="7" t="s">
        <v>804</v>
      </c>
      <c r="M7121" s="44">
        <v>33.799999999999997</v>
      </c>
      <c r="N7121" s="7">
        <v>1</v>
      </c>
      <c r="O7121" s="44">
        <v>33.799999999999997</v>
      </c>
      <c r="P7121" s="44">
        <v>15.8</v>
      </c>
      <c r="Q7121" s="44">
        <v>2.74</v>
      </c>
      <c r="R7121" s="44">
        <v>10.56</v>
      </c>
      <c r="S7121" s="44">
        <v>0</v>
      </c>
      <c r="T7121" s="44">
        <v>0</v>
      </c>
      <c r="U7121" s="44">
        <v>4.7</v>
      </c>
      <c r="V7121" s="49" t="s">
        <v>24526</v>
      </c>
      <c r="W7121" s="42" t="s">
        <v>34</v>
      </c>
      <c r="X7121" s="43">
        <v>121125735124</v>
      </c>
      <c r="Y7121" s="43">
        <v>45289245796</v>
      </c>
      <c r="Z7121" s="43" t="s">
        <v>7980</v>
      </c>
      <c r="AA7121" s="37" t="str">
        <f>VLOOKUP(J7121, sku!B:C, 2, FALSE)</f>
        <v>Par De Trava Do Quebra Vento Preto (23Cm)</v>
      </c>
      <c r="AB7121" s="37" t="str">
        <f>VLOOKUP(J7121, sku!B:BM, 64, FALSE)</f>
        <v>Revenda</v>
      </c>
      <c r="AC7121" s="37" t="str">
        <f>LEFT(pedidos[[#This Row],[SKU]],3)</f>
        <v>Q-9</v>
      </c>
      <c r="AD7121" s="37" t="str" cm="1">
        <f t="array" aca="1" ref="AD7121" ca="1">IFERROR(
  INDEX(
    montadora[Montadora],
    MATCH(TRUE,LEFT(J7499,NÚCARACT(montadora[SKU Parcial]))=montadora[SKU Parcial],0)
  ),
  ""
)</f>
        <v/>
      </c>
    </row>
    <row r="7122" spans="1:30" x14ac:dyDescent="0.25">
      <c r="A7122" s="42" t="s">
        <v>23033</v>
      </c>
      <c r="B7122" s="42" t="s">
        <v>36</v>
      </c>
      <c r="C7122" s="42" t="s">
        <v>4019</v>
      </c>
      <c r="D7122" s="42" t="s">
        <v>138</v>
      </c>
      <c r="E7122" s="42" t="s">
        <v>3030</v>
      </c>
      <c r="F7122" s="42" t="s">
        <v>1608</v>
      </c>
      <c r="G7122" s="42" t="s">
        <v>11227</v>
      </c>
      <c r="H7122" s="7" t="s">
        <v>30</v>
      </c>
      <c r="I7122" s="42" t="s">
        <v>36</v>
      </c>
      <c r="J7122" s="42" t="s">
        <v>290</v>
      </c>
      <c r="K7122" s="8" t="s">
        <v>25574</v>
      </c>
      <c r="L7122" s="7" t="s">
        <v>804</v>
      </c>
      <c r="M7122" s="44">
        <v>33.799999999999997</v>
      </c>
      <c r="N7122" s="7">
        <v>1</v>
      </c>
      <c r="O7122" s="44">
        <v>33.799999999999997</v>
      </c>
      <c r="P7122" s="44">
        <v>15.8</v>
      </c>
      <c r="Q7122" s="44">
        <v>2.74</v>
      </c>
      <c r="R7122" s="44">
        <v>10.56</v>
      </c>
      <c r="S7122" s="44">
        <v>0</v>
      </c>
      <c r="T7122" s="44">
        <v>0</v>
      </c>
      <c r="U7122" s="44">
        <v>4.7</v>
      </c>
      <c r="V7122" s="49" t="s">
        <v>24526</v>
      </c>
      <c r="W7122" s="42" t="s">
        <v>34</v>
      </c>
      <c r="X7122" s="43">
        <v>121150878836</v>
      </c>
      <c r="Y7122" s="43">
        <v>45290205889</v>
      </c>
      <c r="Z7122" s="43" t="s">
        <v>7980</v>
      </c>
      <c r="AA7122" s="37" t="str">
        <f>VLOOKUP(J7122, sku!B:C, 2, FALSE)</f>
        <v>Par De Trava Do Quebra Vento Preto (23Cm)</v>
      </c>
      <c r="AB7122" s="37" t="str">
        <f>VLOOKUP(J7122, sku!B:BM, 64, FALSE)</f>
        <v>Revenda</v>
      </c>
      <c r="AC7122" s="37" t="str">
        <f>LEFT(pedidos[[#This Row],[SKU]],3)</f>
        <v>Q-9</v>
      </c>
      <c r="AD7122" s="37" t="str" cm="1">
        <f t="array" aca="1" ref="AD7122" ca="1">IFERROR(
  INDEX(
    montadora[Montadora],
    MATCH(TRUE,LEFT(J7500,NÚCARACT(montadora[SKU Parcial]))=montadora[SKU Parcial],0)
  ),
  ""
)</f>
        <v/>
      </c>
    </row>
    <row r="7123" spans="1:30" x14ac:dyDescent="0.25">
      <c r="A7123" s="42" t="s">
        <v>23034</v>
      </c>
      <c r="B7123" s="42" t="s">
        <v>36</v>
      </c>
      <c r="C7123" s="42" t="s">
        <v>537</v>
      </c>
      <c r="D7123" s="42" t="s">
        <v>188</v>
      </c>
      <c r="E7123" s="42" t="s">
        <v>3030</v>
      </c>
      <c r="F7123" s="42" t="s">
        <v>1608</v>
      </c>
      <c r="G7123" s="42" t="s">
        <v>11227</v>
      </c>
      <c r="H7123" s="7" t="s">
        <v>30</v>
      </c>
      <c r="I7123" s="42" t="s">
        <v>36</v>
      </c>
      <c r="J7123" s="42" t="s">
        <v>290</v>
      </c>
      <c r="K7123" s="8" t="s">
        <v>25574</v>
      </c>
      <c r="L7123" s="7" t="s">
        <v>804</v>
      </c>
      <c r="M7123" s="44">
        <v>33.799999999999997</v>
      </c>
      <c r="N7123" s="7">
        <v>1</v>
      </c>
      <c r="O7123" s="44">
        <v>42.79</v>
      </c>
      <c r="P7123" s="44">
        <v>15.8</v>
      </c>
      <c r="Q7123" s="44">
        <v>2.74</v>
      </c>
      <c r="R7123" s="44">
        <v>10.56</v>
      </c>
      <c r="S7123" s="44">
        <v>8.99</v>
      </c>
      <c r="T7123" s="44">
        <v>0</v>
      </c>
      <c r="U7123" s="44">
        <v>4.7</v>
      </c>
      <c r="V7123" s="49" t="s">
        <v>24526</v>
      </c>
      <c r="W7123" s="42" t="s">
        <v>34</v>
      </c>
      <c r="X7123" s="43">
        <v>120648319609</v>
      </c>
      <c r="Y7123" s="43">
        <v>45291357762</v>
      </c>
      <c r="Z7123" s="43" t="s">
        <v>7980</v>
      </c>
      <c r="AA7123" s="37" t="str">
        <f>VLOOKUP(J7123, sku!B:C, 2, FALSE)</f>
        <v>Par De Trava Do Quebra Vento Preto (23Cm)</v>
      </c>
      <c r="AB7123" s="37" t="str">
        <f>VLOOKUP(J7123, sku!B:BM, 64, FALSE)</f>
        <v>Revenda</v>
      </c>
      <c r="AC7123" s="37" t="str">
        <f>LEFT(pedidos[[#This Row],[SKU]],3)</f>
        <v>Q-9</v>
      </c>
      <c r="AD7123" s="37" t="str" cm="1">
        <f t="array" aca="1" ref="AD7123" ca="1">IFERROR(
  INDEX(
    montadora[Montadora],
    MATCH(TRUE,LEFT(J7501,NÚCARACT(montadora[SKU Parcial]))=montadora[SKU Parcial],0)
  ),
  ""
)</f>
        <v/>
      </c>
    </row>
    <row r="7124" spans="1:30" x14ac:dyDescent="0.25">
      <c r="A7124" s="42" t="s">
        <v>23035</v>
      </c>
      <c r="B7124" s="42" t="s">
        <v>36</v>
      </c>
      <c r="C7124" s="42" t="s">
        <v>1204</v>
      </c>
      <c r="D7124" s="42" t="s">
        <v>319</v>
      </c>
      <c r="E7124" s="42" t="s">
        <v>3030</v>
      </c>
      <c r="F7124" s="42" t="s">
        <v>1608</v>
      </c>
      <c r="G7124" s="42" t="s">
        <v>11227</v>
      </c>
      <c r="H7124" s="7" t="s">
        <v>30</v>
      </c>
      <c r="I7124" s="42" t="s">
        <v>36</v>
      </c>
      <c r="J7124" s="42" t="s">
        <v>290</v>
      </c>
      <c r="K7124" s="8" t="s">
        <v>25575</v>
      </c>
      <c r="L7124" s="7" t="s">
        <v>804</v>
      </c>
      <c r="M7124" s="44">
        <v>33.799999999999997</v>
      </c>
      <c r="N7124" s="7">
        <v>1</v>
      </c>
      <c r="O7124" s="44">
        <v>33.799999999999997</v>
      </c>
      <c r="P7124" s="44">
        <v>15.8</v>
      </c>
      <c r="Q7124" s="44">
        <v>2.74</v>
      </c>
      <c r="R7124" s="44">
        <v>10.56</v>
      </c>
      <c r="S7124" s="44">
        <v>0</v>
      </c>
      <c r="T7124" s="44">
        <v>0</v>
      </c>
      <c r="U7124" s="44">
        <v>4.7</v>
      </c>
      <c r="V7124" s="49" t="s">
        <v>24526</v>
      </c>
      <c r="W7124" s="42" t="s">
        <v>34</v>
      </c>
      <c r="X7124" s="43">
        <v>121207734884</v>
      </c>
      <c r="Y7124" s="43">
        <v>45292789581</v>
      </c>
      <c r="Z7124" s="43" t="s">
        <v>7980</v>
      </c>
      <c r="AA7124" s="37" t="str">
        <f>VLOOKUP(J7124, sku!B:C, 2, FALSE)</f>
        <v>Par De Trava Do Quebra Vento Preto (23Cm)</v>
      </c>
      <c r="AB7124" s="37" t="str">
        <f>VLOOKUP(J7124, sku!B:BM, 64, FALSE)</f>
        <v>Revenda</v>
      </c>
      <c r="AC7124" s="37" t="str">
        <f>LEFT(pedidos[[#This Row],[SKU]],3)</f>
        <v>Q-9</v>
      </c>
      <c r="AD7124" s="37" t="str" cm="1">
        <f t="array" aca="1" ref="AD7124" ca="1">IFERROR(
  INDEX(
    montadora[Montadora],
    MATCH(TRUE,LEFT(J7502,NÚCARACT(montadora[SKU Parcial]))=montadora[SKU Parcial],0)
  ),
  ""
)</f>
        <v/>
      </c>
    </row>
    <row r="7125" spans="1:30" x14ac:dyDescent="0.25">
      <c r="A7125" s="42" t="s">
        <v>22989</v>
      </c>
      <c r="B7125" s="42" t="s">
        <v>22990</v>
      </c>
      <c r="C7125" s="42" t="s">
        <v>22991</v>
      </c>
      <c r="D7125" s="42" t="s">
        <v>188</v>
      </c>
      <c r="E7125" s="42" t="s">
        <v>3080</v>
      </c>
      <c r="F7125" s="42" t="s">
        <v>3085</v>
      </c>
      <c r="G7125" s="42" t="s">
        <v>11227</v>
      </c>
      <c r="H7125" s="7" t="s">
        <v>47</v>
      </c>
      <c r="I7125" s="42" t="s">
        <v>36</v>
      </c>
      <c r="J7125" s="42" t="s">
        <v>2747</v>
      </c>
      <c r="K7125" s="8" t="s">
        <v>25575</v>
      </c>
      <c r="L7125" s="7" t="s">
        <v>11229</v>
      </c>
      <c r="M7125" s="44">
        <v>78.900000000000006</v>
      </c>
      <c r="N7125" s="7">
        <v>1</v>
      </c>
      <c r="O7125" s="44">
        <v>78.900000000000006</v>
      </c>
      <c r="P7125" s="44">
        <v>41.36</v>
      </c>
      <c r="Q7125" s="44">
        <v>6.41</v>
      </c>
      <c r="R7125" s="44">
        <v>20.16</v>
      </c>
      <c r="S7125" s="44">
        <v>0</v>
      </c>
      <c r="T7125" s="44">
        <v>0</v>
      </c>
      <c r="U7125" s="44">
        <v>10.97</v>
      </c>
      <c r="V7125" s="49" t="s">
        <v>24526</v>
      </c>
      <c r="W7125" s="42" t="s">
        <v>34</v>
      </c>
      <c r="X7125" s="43">
        <v>120706322683</v>
      </c>
      <c r="Y7125" s="43">
        <v>45293947852</v>
      </c>
      <c r="Z7125" s="43" t="s">
        <v>7980</v>
      </c>
      <c r="AA7125" s="37" t="str">
        <f>VLOOKUP(J7125, sku!B:C, 2, FALSE)</f>
        <v>Cabo de Chupeta Coaxial de Transferência de Carga de Bateria 12/24V 500 Amper, PVC, CCA 5 Metros</v>
      </c>
      <c r="AB7125" s="37" t="str">
        <f>VLOOKUP(J7125, sku!B:BM, 64, FALSE)</f>
        <v>Importação</v>
      </c>
      <c r="AC7125" s="37" t="str">
        <f>LEFT(pedidos[[#This Row],[SKU]],3)</f>
        <v>1EC</v>
      </c>
      <c r="AD7125" s="37" t="str" cm="1">
        <f t="array" aca="1" ref="AD7125" ca="1">IFERROR(
  INDEX(
    montadora[Montadora],
    MATCH(TRUE,LEFT(J7503,NÚCARACT(montadora[SKU Parcial]))=montadora[SKU Parcial],0)
  ),
  ""
)</f>
        <v/>
      </c>
    </row>
    <row r="7126" spans="1:30" x14ac:dyDescent="0.25">
      <c r="A7126" s="42" t="s">
        <v>23036</v>
      </c>
      <c r="B7126" s="42" t="s">
        <v>36</v>
      </c>
      <c r="C7126" s="42" t="s">
        <v>803</v>
      </c>
      <c r="D7126" s="42" t="s">
        <v>420</v>
      </c>
      <c r="E7126" s="42" t="s">
        <v>3030</v>
      </c>
      <c r="F7126" s="42" t="s">
        <v>1608</v>
      </c>
      <c r="G7126" s="42" t="s">
        <v>11227</v>
      </c>
      <c r="H7126" s="7" t="s">
        <v>30</v>
      </c>
      <c r="I7126" s="42" t="s">
        <v>36</v>
      </c>
      <c r="J7126" s="42" t="s">
        <v>290</v>
      </c>
      <c r="K7126" s="8" t="s">
        <v>25575</v>
      </c>
      <c r="L7126" s="7" t="s">
        <v>804</v>
      </c>
      <c r="M7126" s="44">
        <v>33.799999999999997</v>
      </c>
      <c r="N7126" s="7">
        <v>1</v>
      </c>
      <c r="O7126" s="44">
        <v>33.799999999999997</v>
      </c>
      <c r="P7126" s="44">
        <v>15.8</v>
      </c>
      <c r="Q7126" s="44">
        <v>2.74</v>
      </c>
      <c r="R7126" s="44">
        <v>10.56</v>
      </c>
      <c r="S7126" s="44">
        <v>0</v>
      </c>
      <c r="T7126" s="44">
        <v>0</v>
      </c>
      <c r="U7126" s="44">
        <v>4.7</v>
      </c>
      <c r="V7126" s="49" t="s">
        <v>24526</v>
      </c>
      <c r="W7126" s="42" t="s">
        <v>89</v>
      </c>
      <c r="X7126" s="43">
        <v>120716291159</v>
      </c>
      <c r="Y7126" s="43">
        <v>45294204121</v>
      </c>
      <c r="Z7126" s="43" t="s">
        <v>7980</v>
      </c>
      <c r="AA7126" s="37" t="str">
        <f>VLOOKUP(J7126, sku!B:C, 2, FALSE)</f>
        <v>Par De Trava Do Quebra Vento Preto (23Cm)</v>
      </c>
      <c r="AB7126" s="37" t="str">
        <f>VLOOKUP(J7126, sku!B:BM, 64, FALSE)</f>
        <v>Revenda</v>
      </c>
      <c r="AC7126" s="37" t="str">
        <f>LEFT(pedidos[[#This Row],[SKU]],3)</f>
        <v>Q-9</v>
      </c>
      <c r="AD7126" s="37" t="str" cm="1">
        <f t="array" aca="1" ref="AD7126" ca="1">IFERROR(
  INDEX(
    montadora[Montadora],
    MATCH(TRUE,LEFT(J7504,NÚCARACT(montadora[SKU Parcial]))=montadora[SKU Parcial],0)
  ),
  ""
)</f>
        <v/>
      </c>
    </row>
    <row r="7127" spans="1:30" x14ac:dyDescent="0.25">
      <c r="A7127" s="42" t="s">
        <v>23037</v>
      </c>
      <c r="B7127" s="42" t="s">
        <v>36</v>
      </c>
      <c r="C7127" s="42" t="s">
        <v>426</v>
      </c>
      <c r="D7127" s="42" t="s">
        <v>27</v>
      </c>
      <c r="E7127" s="42" t="s">
        <v>3030</v>
      </c>
      <c r="F7127" s="42" t="s">
        <v>1608</v>
      </c>
      <c r="G7127" s="42" t="s">
        <v>11227</v>
      </c>
      <c r="H7127" s="7" t="s">
        <v>30</v>
      </c>
      <c r="I7127" s="42" t="s">
        <v>36</v>
      </c>
      <c r="J7127" s="42" t="s">
        <v>290</v>
      </c>
      <c r="K7127" s="8" t="s">
        <v>25575</v>
      </c>
      <c r="L7127" s="7" t="s">
        <v>804</v>
      </c>
      <c r="M7127" s="44">
        <v>33.799999999999997</v>
      </c>
      <c r="N7127" s="7">
        <v>1</v>
      </c>
      <c r="O7127" s="44">
        <v>33.799999999999997</v>
      </c>
      <c r="P7127" s="44">
        <v>15.8</v>
      </c>
      <c r="Q7127" s="44">
        <v>2.74</v>
      </c>
      <c r="R7127" s="44">
        <v>10.56</v>
      </c>
      <c r="S7127" s="44">
        <v>0</v>
      </c>
      <c r="T7127" s="44">
        <v>0</v>
      </c>
      <c r="U7127" s="44">
        <v>4.7</v>
      </c>
      <c r="V7127" s="49" t="s">
        <v>24526</v>
      </c>
      <c r="W7127" s="42" t="s">
        <v>34</v>
      </c>
      <c r="X7127" s="43">
        <v>121263236560</v>
      </c>
      <c r="Y7127" s="43">
        <v>45295708151</v>
      </c>
      <c r="Z7127" s="43" t="s">
        <v>7980</v>
      </c>
      <c r="AA7127" s="37" t="str">
        <f>VLOOKUP(J7127, sku!B:C, 2, FALSE)</f>
        <v>Par De Trava Do Quebra Vento Preto (23Cm)</v>
      </c>
      <c r="AB7127" s="37" t="str">
        <f>VLOOKUP(J7127, sku!B:BM, 64, FALSE)</f>
        <v>Revenda</v>
      </c>
      <c r="AC7127" s="37" t="str">
        <f>LEFT(pedidos[[#This Row],[SKU]],3)</f>
        <v>Q-9</v>
      </c>
      <c r="AD7127" s="37" t="str" cm="1">
        <f t="array" aca="1" ref="AD7127" ca="1">IFERROR(
  INDEX(
    montadora[Montadora],
    MATCH(TRUE,LEFT(J7505,NÚCARACT(montadora[SKU Parcial]))=montadora[SKU Parcial],0)
  ),
  ""
)</f>
        <v/>
      </c>
    </row>
    <row r="7128" spans="1:30" x14ac:dyDescent="0.25">
      <c r="A7128" s="42" t="s">
        <v>23038</v>
      </c>
      <c r="B7128" s="42" t="s">
        <v>23039</v>
      </c>
      <c r="C7128" s="42" t="s">
        <v>7636</v>
      </c>
      <c r="D7128" s="42" t="s">
        <v>45</v>
      </c>
      <c r="E7128" s="42" t="s">
        <v>3030</v>
      </c>
      <c r="F7128" s="42" t="s">
        <v>1608</v>
      </c>
      <c r="G7128" s="42" t="s">
        <v>11227</v>
      </c>
      <c r="H7128" s="7" t="s">
        <v>30</v>
      </c>
      <c r="I7128" s="42" t="s">
        <v>36</v>
      </c>
      <c r="J7128" s="42" t="s">
        <v>290</v>
      </c>
      <c r="K7128" s="8" t="s">
        <v>25601</v>
      </c>
      <c r="L7128" s="7" t="s">
        <v>804</v>
      </c>
      <c r="M7128" s="44">
        <v>33.799999999999997</v>
      </c>
      <c r="N7128" s="7">
        <v>1</v>
      </c>
      <c r="O7128" s="44">
        <v>33.799999999999997</v>
      </c>
      <c r="P7128" s="44">
        <v>15.8</v>
      </c>
      <c r="Q7128" s="44">
        <v>2.74</v>
      </c>
      <c r="R7128" s="44">
        <v>10.56</v>
      </c>
      <c r="S7128" s="44">
        <v>0</v>
      </c>
      <c r="T7128" s="44">
        <v>0</v>
      </c>
      <c r="U7128" s="44">
        <v>4.7</v>
      </c>
      <c r="V7128" s="49" t="s">
        <v>24526</v>
      </c>
      <c r="W7128" s="42" t="s">
        <v>34</v>
      </c>
      <c r="X7128" s="43">
        <v>120799147793</v>
      </c>
      <c r="Y7128" s="43">
        <v>45298512779</v>
      </c>
      <c r="Z7128" s="43" t="s">
        <v>7980</v>
      </c>
      <c r="AA7128" s="37" t="str">
        <f>VLOOKUP(J7128, sku!B:C, 2, FALSE)</f>
        <v>Par De Trava Do Quebra Vento Preto (23Cm)</v>
      </c>
      <c r="AB7128" s="37" t="str">
        <f>VLOOKUP(J7128, sku!B:BM, 64, FALSE)</f>
        <v>Revenda</v>
      </c>
      <c r="AC7128" s="37" t="str">
        <f>LEFT(pedidos[[#This Row],[SKU]],3)</f>
        <v>Q-9</v>
      </c>
      <c r="AD7128" s="37" t="str" cm="1">
        <f t="array" aca="1" ref="AD7128" ca="1">IFERROR(
  INDEX(
    montadora[Montadora],
    MATCH(TRUE,LEFT(J7506,NÚCARACT(montadora[SKU Parcial]))=montadora[SKU Parcial],0)
  ),
  ""
)</f>
        <v/>
      </c>
    </row>
    <row r="7129" spans="1:30" x14ac:dyDescent="0.25">
      <c r="A7129" s="42" t="s">
        <v>22992</v>
      </c>
      <c r="B7129" s="42" t="s">
        <v>22993</v>
      </c>
      <c r="C7129" s="42" t="s">
        <v>925</v>
      </c>
      <c r="D7129" s="42" t="s">
        <v>420</v>
      </c>
      <c r="E7129" s="42" t="s">
        <v>3026</v>
      </c>
      <c r="F7129" s="42" t="s">
        <v>1793</v>
      </c>
      <c r="G7129" s="42" t="s">
        <v>11227</v>
      </c>
      <c r="H7129" s="7" t="s">
        <v>47</v>
      </c>
      <c r="I7129" s="42" t="s">
        <v>31</v>
      </c>
      <c r="J7129" s="42" t="s">
        <v>2747</v>
      </c>
      <c r="K7129" s="8" t="s">
        <v>25675</v>
      </c>
      <c r="L7129" s="7" t="s">
        <v>11229</v>
      </c>
      <c r="M7129" s="44">
        <v>78.900000000000006</v>
      </c>
      <c r="N7129" s="7">
        <v>1</v>
      </c>
      <c r="O7129" s="44">
        <v>78.900000000000006</v>
      </c>
      <c r="P7129" s="44">
        <v>41.36</v>
      </c>
      <c r="Q7129" s="44">
        <v>6.41</v>
      </c>
      <c r="R7129" s="44">
        <v>20.16</v>
      </c>
      <c r="S7129" s="44">
        <v>0</v>
      </c>
      <c r="T7129" s="44">
        <v>0</v>
      </c>
      <c r="U7129" s="44">
        <v>10.97</v>
      </c>
      <c r="V7129" s="49" t="s">
        <v>24526</v>
      </c>
      <c r="W7129" s="42" t="s">
        <v>34</v>
      </c>
      <c r="X7129" s="43">
        <v>121773004492</v>
      </c>
      <c r="Y7129" s="43">
        <v>45317436598</v>
      </c>
      <c r="Z7129" s="43" t="s">
        <v>7980</v>
      </c>
      <c r="AA7129" s="37" t="str">
        <f>VLOOKUP(J7129, sku!B:C, 2, FALSE)</f>
        <v>Cabo de Chupeta Coaxial de Transferência de Carga de Bateria 12/24V 500 Amper, PVC, CCA 5 Metros</v>
      </c>
      <c r="AB7129" s="37" t="str">
        <f>VLOOKUP(J7129, sku!B:BM, 64, FALSE)</f>
        <v>Importação</v>
      </c>
      <c r="AC7129" s="37" t="str">
        <f>LEFT(pedidos[[#This Row],[SKU]],3)</f>
        <v>1EC</v>
      </c>
      <c r="AD7129" s="37" t="str" cm="1">
        <f t="array" aca="1" ref="AD7129" ca="1">IFERROR(
  INDEX(
    montadora[Montadora],
    MATCH(TRUE,LEFT(J7507,NÚCARACT(montadora[SKU Parcial]))=montadora[SKU Parcial],0)
  ),
  ""
)</f>
        <v/>
      </c>
    </row>
    <row r="7130" spans="1:30" x14ac:dyDescent="0.25">
      <c r="A7130" s="42" t="s">
        <v>24017</v>
      </c>
      <c r="B7130" s="42" t="s">
        <v>24018</v>
      </c>
      <c r="C7130" s="42" t="s">
        <v>24019</v>
      </c>
      <c r="D7130" s="42" t="s">
        <v>45</v>
      </c>
      <c r="E7130" s="42" t="s">
        <v>3026</v>
      </c>
      <c r="F7130" s="42" t="s">
        <v>1793</v>
      </c>
      <c r="G7130" s="42" t="s">
        <v>11227</v>
      </c>
      <c r="H7130" s="7" t="s">
        <v>47</v>
      </c>
      <c r="I7130" s="42" t="s">
        <v>31</v>
      </c>
      <c r="J7130" s="42" t="s">
        <v>2747</v>
      </c>
      <c r="K7130" s="8" t="s">
        <v>25600</v>
      </c>
      <c r="L7130" s="7" t="s">
        <v>11229</v>
      </c>
      <c r="M7130" s="44">
        <v>78.900000000000006</v>
      </c>
      <c r="N7130" s="7">
        <v>1</v>
      </c>
      <c r="O7130" s="44">
        <v>78.900000000000006</v>
      </c>
      <c r="P7130" s="44">
        <v>41.36</v>
      </c>
      <c r="Q7130" s="44">
        <v>6.41</v>
      </c>
      <c r="R7130" s="44">
        <v>20.16</v>
      </c>
      <c r="S7130" s="44">
        <v>0</v>
      </c>
      <c r="T7130" s="44">
        <v>0</v>
      </c>
      <c r="U7130" s="44">
        <v>10.97</v>
      </c>
      <c r="V7130" s="49" t="s">
        <v>24526</v>
      </c>
      <c r="W7130" s="42" t="s">
        <v>34</v>
      </c>
      <c r="X7130" s="43">
        <v>121937417392</v>
      </c>
      <c r="Y7130" s="43">
        <v>45325197517</v>
      </c>
      <c r="Z7130" s="43" t="s">
        <v>7980</v>
      </c>
      <c r="AA7130" s="37" t="str">
        <f>VLOOKUP(J7130, sku!B:C, 2, FALSE)</f>
        <v>Cabo de Chupeta Coaxial de Transferência de Carga de Bateria 12/24V 500 Amper, PVC, CCA 5 Metros</v>
      </c>
      <c r="AB7130" s="37" t="str">
        <f>VLOOKUP(J7130, sku!B:BM, 64, FALSE)</f>
        <v>Importação</v>
      </c>
      <c r="AC7130" s="37" t="str">
        <f>LEFT(pedidos[[#This Row],[SKU]],3)</f>
        <v>1EC</v>
      </c>
      <c r="AD7130" s="37" t="str" cm="1">
        <f t="array" aca="1" ref="AD7130" ca="1">IFERROR(
  INDEX(
    montadora[Montadora],
    MATCH(TRUE,LEFT(J7508,NÚCARACT(montadora[SKU Parcial]))=montadora[SKU Parcial],0)
  ),
  ""
)</f>
        <v/>
      </c>
    </row>
    <row r="7131" spans="1:30" x14ac:dyDescent="0.25">
      <c r="A7131" s="42" t="s">
        <v>24020</v>
      </c>
      <c r="B7131" s="42" t="s">
        <v>23735</v>
      </c>
      <c r="C7131" s="42" t="s">
        <v>23736</v>
      </c>
      <c r="D7131" s="42" t="s">
        <v>27</v>
      </c>
      <c r="E7131" s="42" t="s">
        <v>3026</v>
      </c>
      <c r="F7131" s="42" t="s">
        <v>1793</v>
      </c>
      <c r="G7131" s="42" t="s">
        <v>11227</v>
      </c>
      <c r="H7131" s="7" t="s">
        <v>47</v>
      </c>
      <c r="I7131" s="42" t="s">
        <v>36</v>
      </c>
      <c r="J7131" s="42" t="s">
        <v>2747</v>
      </c>
      <c r="K7131" s="8" t="s">
        <v>25600</v>
      </c>
      <c r="L7131" s="7" t="s">
        <v>11229</v>
      </c>
      <c r="M7131" s="44">
        <v>78.900000000000006</v>
      </c>
      <c r="N7131" s="7">
        <v>1</v>
      </c>
      <c r="O7131" s="44">
        <v>78.900000000000006</v>
      </c>
      <c r="P7131" s="44">
        <v>41.36</v>
      </c>
      <c r="Q7131" s="44">
        <v>6.41</v>
      </c>
      <c r="R7131" s="44">
        <v>20.16</v>
      </c>
      <c r="S7131" s="44">
        <v>0</v>
      </c>
      <c r="T7131" s="44">
        <v>0</v>
      </c>
      <c r="U7131" s="44">
        <v>10.97</v>
      </c>
      <c r="V7131" s="49" t="s">
        <v>24526</v>
      </c>
      <c r="W7131" s="42" t="s">
        <v>34</v>
      </c>
      <c r="X7131" s="43">
        <v>121937802922</v>
      </c>
      <c r="Y7131" s="43">
        <v>45325213485</v>
      </c>
      <c r="Z7131" s="43" t="s">
        <v>7980</v>
      </c>
      <c r="AA7131" s="37" t="str">
        <f>VLOOKUP(J7131, sku!B:C, 2, FALSE)</f>
        <v>Cabo de Chupeta Coaxial de Transferência de Carga de Bateria 12/24V 500 Amper, PVC, CCA 5 Metros</v>
      </c>
      <c r="AB7131" s="37" t="str">
        <f>VLOOKUP(J7131, sku!B:BM, 64, FALSE)</f>
        <v>Importação</v>
      </c>
      <c r="AC7131" s="37" t="str">
        <f>LEFT(pedidos[[#This Row],[SKU]],3)</f>
        <v>1EC</v>
      </c>
      <c r="AD7131" s="37" t="str" cm="1">
        <f t="array" aca="1" ref="AD7131" ca="1">IFERROR(
  INDEX(
    montadora[Montadora],
    MATCH(TRUE,LEFT(J7509,NÚCARACT(montadora[SKU Parcial]))=montadora[SKU Parcial],0)
  ),
  ""
)</f>
        <v/>
      </c>
    </row>
    <row r="7132" spans="1:30" x14ac:dyDescent="0.25">
      <c r="A7132" s="42" t="s">
        <v>26076</v>
      </c>
      <c r="B7132" s="42" t="s">
        <v>26077</v>
      </c>
      <c r="C7132" s="42" t="s">
        <v>26078</v>
      </c>
      <c r="D7132" s="42" t="s">
        <v>188</v>
      </c>
      <c r="E7132" s="42" t="s">
        <v>3030</v>
      </c>
      <c r="F7132" s="42" t="s">
        <v>1608</v>
      </c>
      <c r="G7132" s="42" t="s">
        <v>11227</v>
      </c>
      <c r="H7132" s="7" t="s">
        <v>30</v>
      </c>
      <c r="I7132" s="42" t="s">
        <v>36</v>
      </c>
      <c r="J7132" s="42" t="s">
        <v>290</v>
      </c>
      <c r="K7132" s="8" t="s">
        <v>25098</v>
      </c>
      <c r="L7132" s="7" t="s">
        <v>804</v>
      </c>
      <c r="M7132" s="44">
        <v>33.799999999999997</v>
      </c>
      <c r="N7132" s="7">
        <v>1</v>
      </c>
      <c r="O7132" s="44">
        <v>33.799999999999997</v>
      </c>
      <c r="P7132" s="44">
        <v>15.8</v>
      </c>
      <c r="Q7132" s="44">
        <v>2.74</v>
      </c>
      <c r="R7132" s="44">
        <v>10.56</v>
      </c>
      <c r="S7132" s="44">
        <v>0</v>
      </c>
      <c r="T7132" s="44">
        <v>0</v>
      </c>
      <c r="U7132" s="44">
        <v>4.7</v>
      </c>
      <c r="V7132" s="49" t="s">
        <v>24526</v>
      </c>
      <c r="W7132" s="42" t="s">
        <v>34</v>
      </c>
      <c r="X7132" s="43">
        <v>123142153967</v>
      </c>
      <c r="Y7132" s="43">
        <v>45402427499</v>
      </c>
      <c r="Z7132" s="43" t="s">
        <v>7980</v>
      </c>
      <c r="AA7132" s="37" t="str">
        <f>VLOOKUP(J7132, sku!B:C, 2, FALSE)</f>
        <v>Par De Trava Do Quebra Vento Preto (23Cm)</v>
      </c>
      <c r="AB7132" s="37" t="str">
        <f>VLOOKUP(J7132, sku!B:BM, 64, FALSE)</f>
        <v>Revenda</v>
      </c>
      <c r="AC7132" s="37" t="str">
        <f>LEFT(pedidos[[#This Row],[SKU]],3)</f>
        <v>Q-9</v>
      </c>
      <c r="AD7132" s="37" t="str" cm="1">
        <f t="array" aca="1" ref="AD7132" ca="1">IFERROR(
  INDEX(
    montadora[Montadora],
    MATCH(TRUE,LEFT(J7510,NÚCARACT(montadora[SKU Parcial]))=montadora[SKU Parcial],0)
  ),
  ""
)</f>
        <v/>
      </c>
    </row>
    <row r="7133" spans="1:30" x14ac:dyDescent="0.25">
      <c r="A7133" s="42" t="s">
        <v>26079</v>
      </c>
      <c r="B7133" s="42" t="s">
        <v>26080</v>
      </c>
      <c r="C7133" s="42" t="s">
        <v>26081</v>
      </c>
      <c r="D7133" s="42" t="s">
        <v>27</v>
      </c>
      <c r="E7133" s="42" t="s">
        <v>3030</v>
      </c>
      <c r="F7133" s="42" t="s">
        <v>1608</v>
      </c>
      <c r="G7133" s="42" t="s">
        <v>11227</v>
      </c>
      <c r="H7133" s="7" t="s">
        <v>30</v>
      </c>
      <c r="I7133" s="42" t="s">
        <v>36</v>
      </c>
      <c r="J7133" s="42" t="s">
        <v>290</v>
      </c>
      <c r="K7133" s="8" t="s">
        <v>25549</v>
      </c>
      <c r="L7133" s="7" t="s">
        <v>11229</v>
      </c>
      <c r="M7133" s="44">
        <v>33.799999999999997</v>
      </c>
      <c r="N7133" s="7">
        <v>1</v>
      </c>
      <c r="O7133" s="44">
        <v>33.799999999999997</v>
      </c>
      <c r="P7133" s="44">
        <v>15.8</v>
      </c>
      <c r="Q7133" s="44">
        <v>2.74</v>
      </c>
      <c r="R7133" s="44">
        <v>10.56</v>
      </c>
      <c r="S7133" s="44">
        <v>0</v>
      </c>
      <c r="T7133" s="44">
        <v>0</v>
      </c>
      <c r="U7133" s="44">
        <v>4.7</v>
      </c>
      <c r="V7133" s="49" t="s">
        <v>24526</v>
      </c>
      <c r="W7133" s="42" t="s">
        <v>34</v>
      </c>
      <c r="X7133" s="43">
        <v>123253589557</v>
      </c>
      <c r="Y7133" s="43">
        <v>45408120707</v>
      </c>
      <c r="Z7133" s="43" t="s">
        <v>7980</v>
      </c>
      <c r="AA7133" s="37" t="str">
        <f>VLOOKUP(J7133, sku!B:C, 2, FALSE)</f>
        <v>Par De Trava Do Quebra Vento Preto (23Cm)</v>
      </c>
      <c r="AB7133" s="37" t="str">
        <f>VLOOKUP(J7133, sku!B:BM, 64, FALSE)</f>
        <v>Revenda</v>
      </c>
      <c r="AC7133" s="37" t="str">
        <f>LEFT(pedidos[[#This Row],[SKU]],3)</f>
        <v>Q-9</v>
      </c>
      <c r="AD7133" s="37" t="str" cm="1">
        <f t="array" aca="1" ref="AD7133" ca="1">IFERROR(
  INDEX(
    montadora[Montadora],
    MATCH(TRUE,LEFT(J7511,NÚCARACT(montadora[SKU Parcial]))=montadora[SKU Parcial],0)
  ),
  ""
)</f>
        <v/>
      </c>
    </row>
    <row r="7134" spans="1:30" x14ac:dyDescent="0.25">
      <c r="A7134" s="42" t="s">
        <v>26082</v>
      </c>
      <c r="B7134" s="42" t="s">
        <v>36</v>
      </c>
      <c r="C7134" s="42" t="s">
        <v>2230</v>
      </c>
      <c r="D7134" s="42" t="s">
        <v>1442</v>
      </c>
      <c r="E7134" s="42" t="s">
        <v>3030</v>
      </c>
      <c r="F7134" s="42" t="s">
        <v>1608</v>
      </c>
      <c r="G7134" s="42" t="s">
        <v>11227</v>
      </c>
      <c r="H7134" s="7" t="s">
        <v>30</v>
      </c>
      <c r="I7134" s="42" t="s">
        <v>36</v>
      </c>
      <c r="J7134" s="42" t="s">
        <v>290</v>
      </c>
      <c r="K7134" s="8" t="s">
        <v>25535</v>
      </c>
      <c r="L7134" s="7" t="s">
        <v>11229</v>
      </c>
      <c r="M7134" s="44">
        <v>33.799999999999997</v>
      </c>
      <c r="N7134" s="7">
        <v>1</v>
      </c>
      <c r="O7134" s="44">
        <v>33.799999999999997</v>
      </c>
      <c r="P7134" s="44">
        <v>15.8</v>
      </c>
      <c r="Q7134" s="44">
        <v>2.74</v>
      </c>
      <c r="R7134" s="44">
        <v>10.56</v>
      </c>
      <c r="S7134" s="44">
        <v>0</v>
      </c>
      <c r="T7134" s="44">
        <v>0</v>
      </c>
      <c r="U7134" s="44">
        <v>4.7</v>
      </c>
      <c r="V7134" s="49" t="s">
        <v>24526</v>
      </c>
      <c r="W7134" s="42" t="s">
        <v>34</v>
      </c>
      <c r="X7134" s="43">
        <v>123419977221</v>
      </c>
      <c r="Y7134" s="43">
        <v>45416168407</v>
      </c>
      <c r="Z7134" s="43" t="s">
        <v>7980</v>
      </c>
      <c r="AA7134" s="37" t="str">
        <f>VLOOKUP(J7134, sku!B:C, 2, FALSE)</f>
        <v>Par De Trava Do Quebra Vento Preto (23Cm)</v>
      </c>
      <c r="AB7134" s="37" t="str">
        <f>VLOOKUP(J7134, sku!B:BM, 64, FALSE)</f>
        <v>Revenda</v>
      </c>
      <c r="AC7134" s="37" t="str">
        <f>LEFT(pedidos[[#This Row],[SKU]],3)</f>
        <v>Q-9</v>
      </c>
      <c r="AD7134" s="37" t="str" cm="1">
        <f t="array" aca="1" ref="AD7134" ca="1">IFERROR(
  INDEX(
    montadora[Montadora],
    MATCH(TRUE,LEFT(J7512,NÚCARACT(montadora[SKU Parcial]))=montadora[SKU Parcial],0)
  ),
  ""
)</f>
        <v/>
      </c>
    </row>
    <row r="7135" spans="1:30" x14ac:dyDescent="0.25">
      <c r="A7135" s="42" t="s">
        <v>26083</v>
      </c>
      <c r="B7135" s="42" t="s">
        <v>36</v>
      </c>
      <c r="C7135" s="42" t="s">
        <v>26084</v>
      </c>
      <c r="D7135" s="42" t="s">
        <v>27</v>
      </c>
      <c r="E7135" s="42" t="s">
        <v>3030</v>
      </c>
      <c r="F7135" s="42" t="s">
        <v>1608</v>
      </c>
      <c r="G7135" s="42" t="s">
        <v>11227</v>
      </c>
      <c r="H7135" s="7" t="s">
        <v>30</v>
      </c>
      <c r="I7135" s="42" t="s">
        <v>36</v>
      </c>
      <c r="J7135" s="42" t="s">
        <v>290</v>
      </c>
      <c r="K7135" s="8" t="s">
        <v>25535</v>
      </c>
      <c r="L7135" s="7" t="s">
        <v>11229</v>
      </c>
      <c r="M7135" s="44">
        <v>33.799999999999997</v>
      </c>
      <c r="N7135" s="7">
        <v>1</v>
      </c>
      <c r="O7135" s="44">
        <v>33.799999999999997</v>
      </c>
      <c r="P7135" s="44">
        <v>15.8</v>
      </c>
      <c r="Q7135" s="44">
        <v>2.74</v>
      </c>
      <c r="R7135" s="44">
        <v>10.56</v>
      </c>
      <c r="S7135" s="44">
        <v>0</v>
      </c>
      <c r="T7135" s="44">
        <v>0</v>
      </c>
      <c r="U7135" s="44">
        <v>4.7</v>
      </c>
      <c r="V7135" s="49" t="s">
        <v>24526</v>
      </c>
      <c r="W7135" s="42" t="s">
        <v>34</v>
      </c>
      <c r="X7135" s="43">
        <v>124017905976</v>
      </c>
      <c r="Y7135" s="43">
        <v>45419074285</v>
      </c>
      <c r="Z7135" s="43" t="s">
        <v>7980</v>
      </c>
      <c r="AA7135" s="37" t="str">
        <f>VLOOKUP(J7135, sku!B:C, 2, FALSE)</f>
        <v>Par De Trava Do Quebra Vento Preto (23Cm)</v>
      </c>
      <c r="AB7135" s="37" t="str">
        <f>VLOOKUP(J7135, sku!B:BM, 64, FALSE)</f>
        <v>Revenda</v>
      </c>
      <c r="AC7135" s="37" t="str">
        <f>LEFT(pedidos[[#This Row],[SKU]],3)</f>
        <v>Q-9</v>
      </c>
      <c r="AD7135" s="37" t="str" cm="1">
        <f t="array" aca="1" ref="AD7135" ca="1">IFERROR(
  INDEX(
    montadora[Montadora],
    MATCH(TRUE,LEFT(J7513,NÚCARACT(montadora[SKU Parcial]))=montadora[SKU Parcial],0)
  ),
  ""
)</f>
        <v/>
      </c>
    </row>
    <row r="7136" spans="1:30" x14ac:dyDescent="0.25">
      <c r="A7136" s="42" t="s">
        <v>26085</v>
      </c>
      <c r="B7136" s="42" t="s">
        <v>26086</v>
      </c>
      <c r="C7136" s="42" t="s">
        <v>26087</v>
      </c>
      <c r="D7136" s="42" t="s">
        <v>45</v>
      </c>
      <c r="E7136" s="42" t="s">
        <v>3030</v>
      </c>
      <c r="F7136" s="42" t="s">
        <v>1608</v>
      </c>
      <c r="G7136" s="42" t="s">
        <v>11227</v>
      </c>
      <c r="H7136" s="7" t="s">
        <v>30</v>
      </c>
      <c r="I7136" s="42" t="s">
        <v>36</v>
      </c>
      <c r="J7136" s="42" t="s">
        <v>290</v>
      </c>
      <c r="K7136" s="8" t="s">
        <v>25535</v>
      </c>
      <c r="L7136" s="7" t="s">
        <v>11229</v>
      </c>
      <c r="M7136" s="44">
        <v>33.799999999999997</v>
      </c>
      <c r="N7136" s="7">
        <v>1</v>
      </c>
      <c r="O7136" s="44">
        <v>33.799999999999997</v>
      </c>
      <c r="P7136" s="44">
        <v>15.8</v>
      </c>
      <c r="Q7136" s="44">
        <v>2.74</v>
      </c>
      <c r="R7136" s="44">
        <v>10.56</v>
      </c>
      <c r="S7136" s="44">
        <v>0</v>
      </c>
      <c r="T7136" s="44">
        <v>0</v>
      </c>
      <c r="U7136" s="44">
        <v>4.7</v>
      </c>
      <c r="V7136" s="49" t="s">
        <v>24526</v>
      </c>
      <c r="W7136" s="42" t="s">
        <v>34</v>
      </c>
      <c r="X7136" s="43">
        <v>124054516984</v>
      </c>
      <c r="Y7136" s="43">
        <v>45420980536</v>
      </c>
      <c r="Z7136" s="43" t="s">
        <v>7980</v>
      </c>
      <c r="AA7136" s="37" t="str">
        <f>VLOOKUP(J7136, sku!B:C, 2, FALSE)</f>
        <v>Par De Trava Do Quebra Vento Preto (23Cm)</v>
      </c>
      <c r="AB7136" s="37" t="str">
        <f>VLOOKUP(J7136, sku!B:BM, 64, FALSE)</f>
        <v>Revenda</v>
      </c>
      <c r="AC7136" s="37" t="str">
        <f>LEFT(pedidos[[#This Row],[SKU]],3)</f>
        <v>Q-9</v>
      </c>
      <c r="AD7136" s="37" t="str" cm="1">
        <f t="array" aca="1" ref="AD7136" ca="1">IFERROR(
  INDEX(
    montadora[Montadora],
    MATCH(TRUE,LEFT(J7514,NÚCARACT(montadora[SKU Parcial]))=montadora[SKU Parcial],0)
  ),
  ""
)</f>
        <v/>
      </c>
    </row>
    <row r="7137" spans="1:30" x14ac:dyDescent="0.25">
      <c r="A7137" s="42" t="s">
        <v>26088</v>
      </c>
      <c r="B7137" s="42" t="s">
        <v>36</v>
      </c>
      <c r="C7137" s="42" t="s">
        <v>26089</v>
      </c>
      <c r="D7137" s="42" t="s">
        <v>27</v>
      </c>
      <c r="E7137" s="42" t="s">
        <v>3030</v>
      </c>
      <c r="F7137" s="42" t="s">
        <v>1608</v>
      </c>
      <c r="G7137" s="42" t="s">
        <v>11227</v>
      </c>
      <c r="H7137" s="7" t="s">
        <v>30</v>
      </c>
      <c r="I7137" s="42" t="s">
        <v>36</v>
      </c>
      <c r="J7137" s="42" t="s">
        <v>290</v>
      </c>
      <c r="K7137" s="8" t="s">
        <v>25561</v>
      </c>
      <c r="L7137" s="7" t="s">
        <v>11229</v>
      </c>
      <c r="M7137" s="44">
        <v>33.799999999999997</v>
      </c>
      <c r="N7137" s="7">
        <v>1</v>
      </c>
      <c r="O7137" s="44">
        <v>40.79</v>
      </c>
      <c r="P7137" s="44">
        <v>15.8</v>
      </c>
      <c r="Q7137" s="44">
        <v>2.74</v>
      </c>
      <c r="R7137" s="44">
        <v>10.56</v>
      </c>
      <c r="S7137" s="44">
        <v>6.99</v>
      </c>
      <c r="T7137" s="44">
        <v>0</v>
      </c>
      <c r="U7137" s="44">
        <v>4.7</v>
      </c>
      <c r="V7137" s="49" t="s">
        <v>24526</v>
      </c>
      <c r="W7137" s="42" t="s">
        <v>34</v>
      </c>
      <c r="X7137" s="43">
        <v>124181850246</v>
      </c>
      <c r="Y7137" s="43">
        <v>45426085924</v>
      </c>
      <c r="Z7137" s="43" t="s">
        <v>7980</v>
      </c>
      <c r="AA7137" s="37" t="str">
        <f>VLOOKUP(J7137, sku!B:C, 2, FALSE)</f>
        <v>Par De Trava Do Quebra Vento Preto (23Cm)</v>
      </c>
      <c r="AB7137" s="37" t="str">
        <f>VLOOKUP(J7137, sku!B:BM, 64, FALSE)</f>
        <v>Revenda</v>
      </c>
      <c r="AC7137" s="37" t="str">
        <f>LEFT(pedidos[[#This Row],[SKU]],3)</f>
        <v>Q-9</v>
      </c>
      <c r="AD7137" s="37" t="str" cm="1">
        <f t="array" aca="1" ref="AD7137" ca="1">IFERROR(
  INDEX(
    montadora[Montadora],
    MATCH(TRUE,LEFT(J7515,NÚCARACT(montadora[SKU Parcial]))=montadora[SKU Parcial],0)
  ),
  ""
)</f>
        <v/>
      </c>
    </row>
    <row r="7138" spans="1:30" x14ac:dyDescent="0.25">
      <c r="A7138" s="42" t="s">
        <v>26090</v>
      </c>
      <c r="B7138" s="42" t="s">
        <v>26091</v>
      </c>
      <c r="C7138" s="42" t="s">
        <v>579</v>
      </c>
      <c r="D7138" s="42" t="s">
        <v>27</v>
      </c>
      <c r="E7138" s="42" t="s">
        <v>3030</v>
      </c>
      <c r="F7138" s="42" t="s">
        <v>1608</v>
      </c>
      <c r="G7138" s="42" t="s">
        <v>11227</v>
      </c>
      <c r="H7138" s="7" t="s">
        <v>30</v>
      </c>
      <c r="I7138" s="42" t="s">
        <v>36</v>
      </c>
      <c r="J7138" s="42" t="s">
        <v>290</v>
      </c>
      <c r="K7138" s="8" t="s">
        <v>25591</v>
      </c>
      <c r="L7138" s="7" t="s">
        <v>11229</v>
      </c>
      <c r="M7138" s="44">
        <v>33.799999999999997</v>
      </c>
      <c r="N7138" s="7">
        <v>1</v>
      </c>
      <c r="O7138" s="44">
        <v>33.799999999999997</v>
      </c>
      <c r="P7138" s="44">
        <v>15.8</v>
      </c>
      <c r="Q7138" s="44">
        <v>2.74</v>
      </c>
      <c r="R7138" s="44">
        <v>10.56</v>
      </c>
      <c r="S7138" s="44">
        <v>0</v>
      </c>
      <c r="T7138" s="44">
        <v>0</v>
      </c>
      <c r="U7138" s="44">
        <v>4.7</v>
      </c>
      <c r="V7138" s="49" t="s">
        <v>24526</v>
      </c>
      <c r="W7138" s="42" t="s">
        <v>34</v>
      </c>
      <c r="X7138" s="43">
        <v>124212706886</v>
      </c>
      <c r="Y7138" s="43">
        <v>45427435016</v>
      </c>
      <c r="Z7138" s="43" t="s">
        <v>7980</v>
      </c>
      <c r="AA7138" s="37" t="str">
        <f>VLOOKUP(J7138, sku!B:C, 2, FALSE)</f>
        <v>Par De Trava Do Quebra Vento Preto (23Cm)</v>
      </c>
      <c r="AB7138" s="37" t="str">
        <f>VLOOKUP(J7138, sku!B:BM, 64, FALSE)</f>
        <v>Revenda</v>
      </c>
      <c r="AC7138" s="37" t="str">
        <f>LEFT(pedidos[[#This Row],[SKU]],3)</f>
        <v>Q-9</v>
      </c>
      <c r="AD7138" s="37" t="str" cm="1">
        <f t="array" aca="1" ref="AD7138" ca="1">IFERROR(
  INDEX(
    montadora[Montadora],
    MATCH(TRUE,LEFT(J7516,NÚCARACT(montadora[SKU Parcial]))=montadora[SKU Parcial],0)
  ),
  ""
)</f>
        <v/>
      </c>
    </row>
    <row r="7139" spans="1:30" x14ac:dyDescent="0.25">
      <c r="A7139" s="42" t="s">
        <v>26092</v>
      </c>
      <c r="B7139" s="42" t="s">
        <v>36</v>
      </c>
      <c r="C7139" s="42" t="s">
        <v>4551</v>
      </c>
      <c r="D7139" s="42" t="s">
        <v>358</v>
      </c>
      <c r="E7139" s="42" t="s">
        <v>3030</v>
      </c>
      <c r="F7139" s="42" t="s">
        <v>1608</v>
      </c>
      <c r="G7139" s="42" t="s">
        <v>11227</v>
      </c>
      <c r="H7139" s="7" t="s">
        <v>30</v>
      </c>
      <c r="I7139" s="42" t="s">
        <v>36</v>
      </c>
      <c r="J7139" s="42" t="s">
        <v>290</v>
      </c>
      <c r="K7139" s="8" t="s">
        <v>25591</v>
      </c>
      <c r="L7139" s="7" t="s">
        <v>11229</v>
      </c>
      <c r="M7139" s="44">
        <v>33.799999999999997</v>
      </c>
      <c r="N7139" s="7">
        <v>1</v>
      </c>
      <c r="O7139" s="44">
        <v>33.799999999999997</v>
      </c>
      <c r="P7139" s="44">
        <v>15.8</v>
      </c>
      <c r="Q7139" s="44">
        <v>2.74</v>
      </c>
      <c r="R7139" s="44">
        <v>10.56</v>
      </c>
      <c r="S7139" s="44">
        <v>0</v>
      </c>
      <c r="T7139" s="44">
        <v>0</v>
      </c>
      <c r="U7139" s="44">
        <v>4.7</v>
      </c>
      <c r="V7139" s="49" t="s">
        <v>24526</v>
      </c>
      <c r="W7139" s="42" t="s">
        <v>34</v>
      </c>
      <c r="X7139" s="43">
        <v>123684587943</v>
      </c>
      <c r="Y7139" s="43">
        <v>45427726991</v>
      </c>
      <c r="Z7139" s="43" t="s">
        <v>7980</v>
      </c>
      <c r="AA7139" s="37" t="str">
        <f>VLOOKUP(J7139, sku!B:C, 2, FALSE)</f>
        <v>Par De Trava Do Quebra Vento Preto (23Cm)</v>
      </c>
      <c r="AB7139" s="37" t="str">
        <f>VLOOKUP(J7139, sku!B:BM, 64, FALSE)</f>
        <v>Revenda</v>
      </c>
      <c r="AC7139" s="37" t="str">
        <f>LEFT(pedidos[[#This Row],[SKU]],3)</f>
        <v>Q-9</v>
      </c>
      <c r="AD7139" s="37" t="str" cm="1">
        <f t="array" aca="1" ref="AD7139" ca="1">IFERROR(
  INDEX(
    montadora[Montadora],
    MATCH(TRUE,LEFT(J7517,NÚCARACT(montadora[SKU Parcial]))=montadora[SKU Parcial],0)
  ),
  ""
)</f>
        <v/>
      </c>
    </row>
    <row r="7140" spans="1:30" x14ac:dyDescent="0.25">
      <c r="A7140" s="42" t="s">
        <v>26093</v>
      </c>
      <c r="B7140" s="42" t="s">
        <v>26094</v>
      </c>
      <c r="C7140" s="42" t="s">
        <v>207</v>
      </c>
      <c r="D7140" s="42" t="s">
        <v>420</v>
      </c>
      <c r="E7140" s="42" t="s">
        <v>3030</v>
      </c>
      <c r="F7140" s="42" t="s">
        <v>1608</v>
      </c>
      <c r="G7140" s="42" t="s">
        <v>11227</v>
      </c>
      <c r="H7140" s="7" t="s">
        <v>30</v>
      </c>
      <c r="I7140" s="42" t="s">
        <v>36</v>
      </c>
      <c r="J7140" s="42" t="s">
        <v>290</v>
      </c>
      <c r="K7140" s="8" t="s">
        <v>25591</v>
      </c>
      <c r="L7140" s="7" t="s">
        <v>11229</v>
      </c>
      <c r="M7140" s="44">
        <v>33.799999999999997</v>
      </c>
      <c r="N7140" s="7">
        <v>1</v>
      </c>
      <c r="O7140" s="44">
        <v>33.799999999999997</v>
      </c>
      <c r="P7140" s="44">
        <v>15.8</v>
      </c>
      <c r="Q7140" s="44">
        <v>2.74</v>
      </c>
      <c r="R7140" s="44">
        <v>10.56</v>
      </c>
      <c r="S7140" s="44">
        <v>0</v>
      </c>
      <c r="T7140" s="44">
        <v>0</v>
      </c>
      <c r="U7140" s="44">
        <v>4.7</v>
      </c>
      <c r="V7140" s="49" t="s">
        <v>24526</v>
      </c>
      <c r="W7140" s="42" t="s">
        <v>34</v>
      </c>
      <c r="X7140" s="43">
        <v>123742733407</v>
      </c>
      <c r="Y7140" s="43">
        <v>45430106266</v>
      </c>
      <c r="Z7140" s="43" t="s">
        <v>7980</v>
      </c>
      <c r="AA7140" s="37" t="str">
        <f>VLOOKUP(J7140, sku!B:C, 2, FALSE)</f>
        <v>Par De Trava Do Quebra Vento Preto (23Cm)</v>
      </c>
      <c r="AB7140" s="37" t="str">
        <f>VLOOKUP(J7140, sku!B:BM, 64, FALSE)</f>
        <v>Revenda</v>
      </c>
      <c r="AC7140" s="37" t="str">
        <f>LEFT(pedidos[[#This Row],[SKU]],3)</f>
        <v>Q-9</v>
      </c>
      <c r="AD7140" s="37" t="str" cm="1">
        <f t="array" aca="1" ref="AD7140" ca="1">IFERROR(
  INDEX(
    montadora[Montadora],
    MATCH(TRUE,LEFT(J7518,NÚCARACT(montadora[SKU Parcial]))=montadora[SKU Parcial],0)
  ),
  ""
)</f>
        <v/>
      </c>
    </row>
    <row r="7141" spans="1:30" x14ac:dyDescent="0.25">
      <c r="A7141" s="42" t="s">
        <v>26095</v>
      </c>
      <c r="B7141" s="42" t="s">
        <v>26096</v>
      </c>
      <c r="C7141" s="42" t="s">
        <v>1113</v>
      </c>
      <c r="D7141" s="42" t="s">
        <v>27</v>
      </c>
      <c r="E7141" s="42" t="s">
        <v>3030</v>
      </c>
      <c r="F7141" s="42" t="s">
        <v>1608</v>
      </c>
      <c r="G7141" s="42" t="s">
        <v>11227</v>
      </c>
      <c r="H7141" s="7" t="s">
        <v>30</v>
      </c>
      <c r="I7141" s="42" t="s">
        <v>36</v>
      </c>
      <c r="J7141" s="42" t="s">
        <v>290</v>
      </c>
      <c r="K7141" s="8" t="s">
        <v>25591</v>
      </c>
      <c r="L7141" s="7" t="s">
        <v>11229</v>
      </c>
      <c r="M7141" s="44">
        <v>33.799999999999997</v>
      </c>
      <c r="N7141" s="7">
        <v>1</v>
      </c>
      <c r="O7141" s="44">
        <v>33.799999999999997</v>
      </c>
      <c r="P7141" s="44">
        <v>15.8</v>
      </c>
      <c r="Q7141" s="44">
        <v>2.74</v>
      </c>
      <c r="R7141" s="44">
        <v>10.56</v>
      </c>
      <c r="S7141" s="44">
        <v>0</v>
      </c>
      <c r="T7141" s="44">
        <v>0</v>
      </c>
      <c r="U7141" s="44">
        <v>4.7</v>
      </c>
      <c r="V7141" s="49" t="s">
        <v>24526</v>
      </c>
      <c r="W7141" s="42" t="s">
        <v>34</v>
      </c>
      <c r="X7141" s="43">
        <v>123747095901</v>
      </c>
      <c r="Y7141" s="43">
        <v>45430010453</v>
      </c>
      <c r="Z7141" s="43" t="s">
        <v>7980</v>
      </c>
      <c r="AA7141" s="37" t="str">
        <f>VLOOKUP(J7141, sku!B:C, 2, FALSE)</f>
        <v>Par De Trava Do Quebra Vento Preto (23Cm)</v>
      </c>
      <c r="AB7141" s="37" t="str">
        <f>VLOOKUP(J7141, sku!B:BM, 64, FALSE)</f>
        <v>Revenda</v>
      </c>
      <c r="AC7141" s="37" t="str">
        <f>LEFT(pedidos[[#This Row],[SKU]],3)</f>
        <v>Q-9</v>
      </c>
      <c r="AD7141" s="37" t="str" cm="1">
        <f t="array" aca="1" ref="AD7141" ca="1">IFERROR(
  INDEX(
    montadora[Montadora],
    MATCH(TRUE,LEFT(J7519,NÚCARACT(montadora[SKU Parcial]))=montadora[SKU Parcial],0)
  ),
  ""
)</f>
        <v/>
      </c>
    </row>
    <row r="7142" spans="1:30" x14ac:dyDescent="0.25">
      <c r="A7142" s="42" t="s">
        <v>26097</v>
      </c>
      <c r="B7142" s="42" t="s">
        <v>36</v>
      </c>
      <c r="C7142" s="42" t="s">
        <v>7594</v>
      </c>
      <c r="D7142" s="42" t="s">
        <v>27</v>
      </c>
      <c r="E7142" s="42" t="s">
        <v>3030</v>
      </c>
      <c r="F7142" s="42" t="s">
        <v>1608</v>
      </c>
      <c r="G7142" s="42" t="s">
        <v>11227</v>
      </c>
      <c r="H7142" s="7" t="s">
        <v>30</v>
      </c>
      <c r="I7142" s="42" t="s">
        <v>36</v>
      </c>
      <c r="J7142" s="42" t="s">
        <v>290</v>
      </c>
      <c r="K7142" s="8" t="s">
        <v>25591</v>
      </c>
      <c r="L7142" s="7" t="s">
        <v>11229</v>
      </c>
      <c r="M7142" s="44">
        <v>33.799999999999997</v>
      </c>
      <c r="N7142" s="7">
        <v>1</v>
      </c>
      <c r="O7142" s="44">
        <v>33.799999999999997</v>
      </c>
      <c r="P7142" s="44">
        <v>15.8</v>
      </c>
      <c r="Q7142" s="44">
        <v>2.74</v>
      </c>
      <c r="R7142" s="44">
        <v>10.56</v>
      </c>
      <c r="S7142" s="44">
        <v>0</v>
      </c>
      <c r="T7142" s="44">
        <v>0</v>
      </c>
      <c r="U7142" s="44">
        <v>4.7</v>
      </c>
      <c r="V7142" s="49" t="s">
        <v>24526</v>
      </c>
      <c r="W7142" s="42" t="s">
        <v>34</v>
      </c>
      <c r="X7142" s="43">
        <v>124294204452</v>
      </c>
      <c r="Y7142" s="43">
        <v>45430430912</v>
      </c>
      <c r="Z7142" s="43" t="s">
        <v>7980</v>
      </c>
      <c r="AA7142" s="37" t="str">
        <f>VLOOKUP(J7142, sku!B:C, 2, FALSE)</f>
        <v>Par De Trava Do Quebra Vento Preto (23Cm)</v>
      </c>
      <c r="AB7142" s="37" t="str">
        <f>VLOOKUP(J7142, sku!B:BM, 64, FALSE)</f>
        <v>Revenda</v>
      </c>
      <c r="AC7142" s="37" t="str">
        <f>LEFT(pedidos[[#This Row],[SKU]],3)</f>
        <v>Q-9</v>
      </c>
      <c r="AD7142" s="37" t="str" cm="1">
        <f t="array" aca="1" ref="AD7142" ca="1">IFERROR(
  INDEX(
    montadora[Montadora],
    MATCH(TRUE,LEFT(J7520,NÚCARACT(montadora[SKU Parcial]))=montadora[SKU Parcial],0)
  ),
  ""
)</f>
        <v/>
      </c>
    </row>
    <row r="7143" spans="1:30" x14ac:dyDescent="0.25">
      <c r="A7143" s="42" t="s">
        <v>26098</v>
      </c>
      <c r="B7143" s="42" t="s">
        <v>26099</v>
      </c>
      <c r="C7143" s="42" t="s">
        <v>26100</v>
      </c>
      <c r="D7143" s="42" t="s">
        <v>358</v>
      </c>
      <c r="E7143" s="42" t="s">
        <v>3030</v>
      </c>
      <c r="F7143" s="42" t="s">
        <v>1608</v>
      </c>
      <c r="G7143" s="42" t="s">
        <v>11227</v>
      </c>
      <c r="H7143" s="7" t="s">
        <v>30</v>
      </c>
      <c r="I7143" s="42" t="s">
        <v>36</v>
      </c>
      <c r="J7143" s="42" t="s">
        <v>290</v>
      </c>
      <c r="K7143" s="8" t="s">
        <v>25591</v>
      </c>
      <c r="L7143" s="7" t="s">
        <v>11229</v>
      </c>
      <c r="M7143" s="44">
        <v>33.799999999999997</v>
      </c>
      <c r="N7143" s="7">
        <v>1</v>
      </c>
      <c r="O7143" s="44">
        <v>33.799999999999997</v>
      </c>
      <c r="P7143" s="44">
        <v>15.8</v>
      </c>
      <c r="Q7143" s="44">
        <v>2.74</v>
      </c>
      <c r="R7143" s="44">
        <v>10.56</v>
      </c>
      <c r="S7143" s="44">
        <v>0</v>
      </c>
      <c r="T7143" s="44">
        <v>0</v>
      </c>
      <c r="U7143" s="44">
        <v>4.7</v>
      </c>
      <c r="V7143" s="49" t="s">
        <v>24526</v>
      </c>
      <c r="W7143" s="42" t="s">
        <v>34</v>
      </c>
      <c r="X7143" s="43">
        <v>124316447976</v>
      </c>
      <c r="Y7143" s="43">
        <v>45431020845</v>
      </c>
      <c r="Z7143" s="43" t="s">
        <v>7980</v>
      </c>
      <c r="AA7143" s="37" t="str">
        <f>VLOOKUP(J7143, sku!B:C, 2, FALSE)</f>
        <v>Par De Trava Do Quebra Vento Preto (23Cm)</v>
      </c>
      <c r="AB7143" s="37" t="str">
        <f>VLOOKUP(J7143, sku!B:BM, 64, FALSE)</f>
        <v>Revenda</v>
      </c>
      <c r="AC7143" s="37" t="str">
        <f>LEFT(pedidos[[#This Row],[SKU]],3)</f>
        <v>Q-9</v>
      </c>
      <c r="AD7143" s="37" t="str" cm="1">
        <f t="array" aca="1" ref="AD7143" ca="1">IFERROR(
  INDEX(
    montadora[Montadora],
    MATCH(TRUE,LEFT(J7521,NÚCARACT(montadora[SKU Parcial]))=montadora[SKU Parcial],0)
  ),
  ""
)</f>
        <v/>
      </c>
    </row>
    <row r="7144" spans="1:30" x14ac:dyDescent="0.25">
      <c r="A7144" s="42" t="s">
        <v>26101</v>
      </c>
      <c r="B7144" s="42" t="s">
        <v>26102</v>
      </c>
      <c r="C7144" s="42" t="s">
        <v>26103</v>
      </c>
      <c r="D7144" s="42" t="s">
        <v>138</v>
      </c>
      <c r="E7144" s="42" t="s">
        <v>3030</v>
      </c>
      <c r="F7144" s="42" t="s">
        <v>1608</v>
      </c>
      <c r="G7144" s="42" t="s">
        <v>11227</v>
      </c>
      <c r="H7144" s="7" t="s">
        <v>30</v>
      </c>
      <c r="I7144" s="42" t="s">
        <v>36</v>
      </c>
      <c r="J7144" s="42" t="s">
        <v>290</v>
      </c>
      <c r="K7144" s="8" t="s">
        <v>25555</v>
      </c>
      <c r="L7144" s="7" t="s">
        <v>11229</v>
      </c>
      <c r="M7144" s="44">
        <v>33.799999999999997</v>
      </c>
      <c r="N7144" s="7">
        <v>1</v>
      </c>
      <c r="O7144" s="44">
        <v>33.799999999999997</v>
      </c>
      <c r="P7144" s="44">
        <v>15.8</v>
      </c>
      <c r="Q7144" s="44">
        <v>2.74</v>
      </c>
      <c r="R7144" s="44">
        <v>10.56</v>
      </c>
      <c r="S7144" s="44">
        <v>0</v>
      </c>
      <c r="T7144" s="44">
        <v>0</v>
      </c>
      <c r="U7144" s="44">
        <v>4.7</v>
      </c>
      <c r="V7144" s="49" t="s">
        <v>24526</v>
      </c>
      <c r="W7144" s="42" t="s">
        <v>34</v>
      </c>
      <c r="X7144" s="43">
        <v>123837470939</v>
      </c>
      <c r="Y7144" s="43">
        <v>45434155130</v>
      </c>
      <c r="Z7144" s="43" t="s">
        <v>7980</v>
      </c>
      <c r="AA7144" s="37" t="str">
        <f>VLOOKUP(J7144, sku!B:C, 2, FALSE)</f>
        <v>Par De Trava Do Quebra Vento Preto (23Cm)</v>
      </c>
      <c r="AB7144" s="37" t="str">
        <f>VLOOKUP(J7144, sku!B:BM, 64, FALSE)</f>
        <v>Revenda</v>
      </c>
      <c r="AC7144" s="37" t="str">
        <f>LEFT(pedidos[[#This Row],[SKU]],3)</f>
        <v>Q-9</v>
      </c>
      <c r="AD7144" s="37" t="str" cm="1">
        <f t="array" aca="1" ref="AD7144" ca="1">IFERROR(
  INDEX(
    montadora[Montadora],
    MATCH(TRUE,LEFT(J7522,NÚCARACT(montadora[SKU Parcial]))=montadora[SKU Parcial],0)
  ),
  ""
)</f>
        <v/>
      </c>
    </row>
    <row r="7145" spans="1:30" x14ac:dyDescent="0.25">
      <c r="A7145" s="42" t="s">
        <v>26104</v>
      </c>
      <c r="B7145" s="42" t="s">
        <v>36</v>
      </c>
      <c r="C7145" s="42" t="s">
        <v>2051</v>
      </c>
      <c r="D7145" s="42" t="s">
        <v>27</v>
      </c>
      <c r="E7145" s="42" t="s">
        <v>3030</v>
      </c>
      <c r="F7145" s="42" t="s">
        <v>1608</v>
      </c>
      <c r="G7145" s="42" t="s">
        <v>11227</v>
      </c>
      <c r="H7145" s="7" t="s">
        <v>30</v>
      </c>
      <c r="I7145" s="42" t="s">
        <v>36</v>
      </c>
      <c r="J7145" s="42" t="s">
        <v>290</v>
      </c>
      <c r="K7145" s="8" t="s">
        <v>25555</v>
      </c>
      <c r="L7145" s="7" t="s">
        <v>11229</v>
      </c>
      <c r="M7145" s="44">
        <v>33.799999999999997</v>
      </c>
      <c r="N7145" s="7">
        <v>1</v>
      </c>
      <c r="O7145" s="44">
        <v>33.799999999999997</v>
      </c>
      <c r="P7145" s="44">
        <v>15.8</v>
      </c>
      <c r="Q7145" s="44">
        <v>2.74</v>
      </c>
      <c r="R7145" s="44">
        <v>10.56</v>
      </c>
      <c r="S7145" s="44">
        <v>0</v>
      </c>
      <c r="T7145" s="44">
        <v>0</v>
      </c>
      <c r="U7145" s="44">
        <v>4.7</v>
      </c>
      <c r="V7145" s="49" t="s">
        <v>24526</v>
      </c>
      <c r="W7145" s="42" t="s">
        <v>34</v>
      </c>
      <c r="X7145" s="43">
        <v>123837782853</v>
      </c>
      <c r="Y7145" s="43">
        <v>45433935521</v>
      </c>
      <c r="Z7145" s="43" t="s">
        <v>7980</v>
      </c>
      <c r="AA7145" s="37" t="str">
        <f>VLOOKUP(J7145, sku!B:C, 2, FALSE)</f>
        <v>Par De Trava Do Quebra Vento Preto (23Cm)</v>
      </c>
      <c r="AB7145" s="37" t="str">
        <f>VLOOKUP(J7145, sku!B:BM, 64, FALSE)</f>
        <v>Revenda</v>
      </c>
      <c r="AC7145" s="37" t="str">
        <f>LEFT(pedidos[[#This Row],[SKU]],3)</f>
        <v>Q-9</v>
      </c>
      <c r="AD7145" s="37" t="str" cm="1">
        <f t="array" aca="1" ref="AD7145" ca="1">IFERROR(
  INDEX(
    montadora[Montadora],
    MATCH(TRUE,LEFT(J7523,NÚCARACT(montadora[SKU Parcial]))=montadora[SKU Parcial],0)
  ),
  ""
)</f>
        <v/>
      </c>
    </row>
    <row r="7146" spans="1:30" x14ac:dyDescent="0.25">
      <c r="A7146" s="42" t="s">
        <v>24974</v>
      </c>
      <c r="B7146" s="42" t="s">
        <v>24975</v>
      </c>
      <c r="C7146" s="42" t="s">
        <v>925</v>
      </c>
      <c r="D7146" s="42" t="s">
        <v>138</v>
      </c>
      <c r="E7146" s="42" t="s">
        <v>3097</v>
      </c>
      <c r="F7146" s="42" t="s">
        <v>561</v>
      </c>
      <c r="G7146" s="42" t="s">
        <v>11227</v>
      </c>
      <c r="H7146" s="7" t="s">
        <v>30</v>
      </c>
      <c r="I7146" s="42" t="s">
        <v>31</v>
      </c>
      <c r="J7146" s="42" t="s">
        <v>562</v>
      </c>
      <c r="K7146" s="8" t="s">
        <v>25593</v>
      </c>
      <c r="L7146" s="7" t="s">
        <v>11229</v>
      </c>
      <c r="M7146" s="44">
        <v>258.17</v>
      </c>
      <c r="N7146" s="7">
        <v>1</v>
      </c>
      <c r="O7146" s="44">
        <v>258.17</v>
      </c>
      <c r="P7146" s="44">
        <v>105</v>
      </c>
      <c r="Q7146" s="44">
        <v>20.96</v>
      </c>
      <c r="R7146" s="44">
        <v>30.98</v>
      </c>
      <c r="S7146" s="44">
        <v>0</v>
      </c>
      <c r="T7146" s="44">
        <v>65.95</v>
      </c>
      <c r="U7146" s="44">
        <v>35.28</v>
      </c>
      <c r="V7146" s="49" t="s">
        <v>24533</v>
      </c>
      <c r="W7146" s="42" t="s">
        <v>34</v>
      </c>
      <c r="X7146" s="43">
        <v>122924065226</v>
      </c>
      <c r="Y7146" s="43">
        <v>45368441410</v>
      </c>
      <c r="Z7146" s="43" t="s">
        <v>7980</v>
      </c>
      <c r="AA7146" s="37" t="str">
        <f>VLOOKUP(J7146, sku!B:C, 2, FALSE)</f>
        <v>Travessa Jeep - Slim - - - Renegade - 2016 A 2025 - Preto</v>
      </c>
      <c r="AB7146" s="37" t="str">
        <f>VLOOKUP(J7146, sku!B:BM, 64, FALSE)</f>
        <v>Fabricação</v>
      </c>
      <c r="AC7146" s="37" t="str">
        <f>LEFT(pedidos[[#This Row],[SKU]],3)</f>
        <v>XJP</v>
      </c>
      <c r="AD7146" s="37" t="str" cm="1">
        <f t="array" aca="1" ref="AD7146" ca="1">IFERROR(
  INDEX(
    montadora[Montadora],
    MATCH(TRUE,LEFT(J7524,NÚCARACT(montadora[SKU Parcial]))=montadora[SKU Parcial],0)
  ),
  ""
)</f>
        <v/>
      </c>
    </row>
    <row r="7147" spans="1:30" x14ac:dyDescent="0.25">
      <c r="A7147" s="42" t="s">
        <v>23040</v>
      </c>
      <c r="B7147" s="42" t="s">
        <v>36</v>
      </c>
      <c r="C7147" s="42" t="s">
        <v>2366</v>
      </c>
      <c r="D7147" s="42" t="s">
        <v>27</v>
      </c>
      <c r="E7147" s="42" t="s">
        <v>23041</v>
      </c>
      <c r="F7147" s="42" t="s">
        <v>7973</v>
      </c>
      <c r="G7147" s="42" t="s">
        <v>11228</v>
      </c>
      <c r="H7147" s="7" t="s">
        <v>47</v>
      </c>
      <c r="I7147" s="42" t="s">
        <v>36</v>
      </c>
      <c r="J7147" s="42" t="s">
        <v>12079</v>
      </c>
      <c r="K7147" s="8" t="s">
        <v>25557</v>
      </c>
      <c r="L7147" s="7" t="s">
        <v>33</v>
      </c>
      <c r="M7147" s="44">
        <v>95.2</v>
      </c>
      <c r="N7147" s="7">
        <v>1</v>
      </c>
      <c r="O7147" s="44">
        <v>96.79</v>
      </c>
      <c r="P7147" s="44">
        <v>51.72</v>
      </c>
      <c r="Q7147" s="44">
        <v>0</v>
      </c>
      <c r="R7147" s="44">
        <v>16.18</v>
      </c>
      <c r="S7147" s="44">
        <v>1.59</v>
      </c>
      <c r="T7147" s="44">
        <v>14.31</v>
      </c>
      <c r="U7147" s="44">
        <v>12.99</v>
      </c>
      <c r="V7147" s="49" t="s">
        <v>24976</v>
      </c>
      <c r="W7147" s="42" t="s">
        <v>34</v>
      </c>
      <c r="X7147" s="43">
        <v>120882574244</v>
      </c>
      <c r="Y7147" s="43">
        <v>45276831273</v>
      </c>
      <c r="Z7147" s="43" t="s">
        <v>7980</v>
      </c>
      <c r="AA7147" s="37" t="str">
        <f>VLOOKUP(J7147, sku!B:C, 2, FALSE)</f>
        <v>2 Trava Moto Corrente Antifurto 100 Cm - Vermelho</v>
      </c>
      <c r="AB7147" s="37" t="str">
        <f>VLOOKUP(J7147, sku!B:BM, 64, FALSE)</f>
        <v>Importação</v>
      </c>
      <c r="AC7147" s="37" t="str">
        <f>LEFT(pedidos[[#This Row],[SKU]],3)</f>
        <v>2XR</v>
      </c>
      <c r="AD7147" s="37" t="str" cm="1">
        <f t="array" aca="1" ref="AD7147" ca="1">IFERROR(
  INDEX(
    montadora[Montadora],
    MATCH(TRUE,LEFT(J7525,NÚCARACT(montadora[SKU Parcial]))=montadora[SKU Parcial],0)
  ),
  ""
)</f>
        <v/>
      </c>
    </row>
    <row r="7148" spans="1:30" x14ac:dyDescent="0.25">
      <c r="A7148" s="42" t="s">
        <v>22296</v>
      </c>
      <c r="B7148" s="42" t="s">
        <v>36</v>
      </c>
      <c r="C7148" s="42" t="s">
        <v>22297</v>
      </c>
      <c r="D7148" s="42" t="s">
        <v>27</v>
      </c>
      <c r="E7148" s="42" t="s">
        <v>3172</v>
      </c>
      <c r="F7148" s="42" t="s">
        <v>2543</v>
      </c>
      <c r="G7148" s="42" t="s">
        <v>11227</v>
      </c>
      <c r="H7148" s="7" t="s">
        <v>47</v>
      </c>
      <c r="I7148" s="42" t="s">
        <v>31</v>
      </c>
      <c r="J7148" s="42" t="s">
        <v>22298</v>
      </c>
      <c r="K7148" s="8" t="s">
        <v>25599</v>
      </c>
      <c r="L7148" s="7" t="s">
        <v>11229</v>
      </c>
      <c r="M7148" s="44">
        <v>59.8</v>
      </c>
      <c r="N7148" s="7">
        <v>1</v>
      </c>
      <c r="O7148" s="44">
        <v>66.790000000000006</v>
      </c>
      <c r="P7148" s="44">
        <v>30</v>
      </c>
      <c r="Q7148" s="44">
        <v>4.8600000000000003</v>
      </c>
      <c r="R7148" s="44">
        <v>16.920000000000002</v>
      </c>
      <c r="S7148" s="44">
        <v>6.99</v>
      </c>
      <c r="T7148" s="44">
        <v>0</v>
      </c>
      <c r="U7148" s="44">
        <v>8.02</v>
      </c>
      <c r="V7148" s="49" t="s">
        <v>24534</v>
      </c>
      <c r="W7148" s="42" t="s">
        <v>34</v>
      </c>
      <c r="X7148" s="43">
        <v>120976562989</v>
      </c>
      <c r="Y7148" s="43">
        <v>45306247207</v>
      </c>
      <c r="Z7148" s="43" t="s">
        <v>7980</v>
      </c>
      <c r="AA7148" s="37" t="e">
        <f>VLOOKUP(J7148, sku!B:C, 2, FALSE)</f>
        <v>#N/A</v>
      </c>
      <c r="AB7148" s="37" t="e">
        <f>VLOOKUP(J7148, sku!B:BM, 64, FALSE)</f>
        <v>#N/A</v>
      </c>
      <c r="AC7148" s="37" t="str">
        <f>LEFT(pedidos[[#This Row],[SKU]],3)</f>
        <v xml:space="preserve">VL </v>
      </c>
      <c r="AD7148" s="37" t="str" cm="1">
        <f t="array" aca="1" ref="AD7148" ca="1">IFERROR(
  INDEX(
    montadora[Montadora],
    MATCH(TRUE,LEFT(J7526,NÚCARACT(montadora[SKU Parcial]))=montadora[SKU Parcial],0)
  ),
  ""
)</f>
        <v/>
      </c>
    </row>
    <row r="7149" spans="1:30" x14ac:dyDescent="0.25">
      <c r="A7149" s="42" t="s">
        <v>23380</v>
      </c>
      <c r="B7149" s="42" t="s">
        <v>23381</v>
      </c>
      <c r="C7149" s="42" t="s">
        <v>23382</v>
      </c>
      <c r="D7149" s="42" t="s">
        <v>685</v>
      </c>
      <c r="E7149" s="42" t="s">
        <v>3172</v>
      </c>
      <c r="F7149" s="42" t="s">
        <v>2543</v>
      </c>
      <c r="G7149" s="42" t="s">
        <v>11227</v>
      </c>
      <c r="H7149" s="7" t="s">
        <v>47</v>
      </c>
      <c r="I7149" s="42" t="s">
        <v>31</v>
      </c>
      <c r="J7149" s="42" t="s">
        <v>22298</v>
      </c>
      <c r="K7149" s="8" t="s">
        <v>25600</v>
      </c>
      <c r="L7149" s="7" t="s">
        <v>11229</v>
      </c>
      <c r="M7149" s="44">
        <v>59.8</v>
      </c>
      <c r="N7149" s="7">
        <v>1</v>
      </c>
      <c r="O7149" s="44">
        <v>59.8</v>
      </c>
      <c r="P7149" s="44">
        <v>30</v>
      </c>
      <c r="Q7149" s="44">
        <v>4.8600000000000003</v>
      </c>
      <c r="R7149" s="44">
        <v>16.920000000000002</v>
      </c>
      <c r="S7149" s="44">
        <v>0</v>
      </c>
      <c r="T7149" s="44">
        <v>0</v>
      </c>
      <c r="U7149" s="44">
        <v>8.02</v>
      </c>
      <c r="V7149" s="49" t="s">
        <v>24534</v>
      </c>
      <c r="W7149" s="42" t="s">
        <v>34</v>
      </c>
      <c r="X7149" s="43">
        <v>121342297057</v>
      </c>
      <c r="Y7149" s="43">
        <v>45321231407</v>
      </c>
      <c r="Z7149" s="43" t="s">
        <v>7980</v>
      </c>
      <c r="AA7149" s="37" t="e">
        <f>VLOOKUP(J7149, sku!B:C, 2, FALSE)</f>
        <v>#N/A</v>
      </c>
      <c r="AB7149" s="37" t="e">
        <f>VLOOKUP(J7149, sku!B:BM, 64, FALSE)</f>
        <v>#N/A</v>
      </c>
      <c r="AC7149" s="37" t="str">
        <f>LEFT(pedidos[[#This Row],[SKU]],3)</f>
        <v xml:space="preserve">VL </v>
      </c>
      <c r="AD7149" s="37" t="str" cm="1">
        <f t="array" aca="1" ref="AD7149" ca="1">IFERROR(
  INDEX(
    montadora[Montadora],
    MATCH(TRUE,LEFT(J7527,NÚCARACT(montadora[SKU Parcial]))=montadora[SKU Parcial],0)
  ),
  ""
)</f>
        <v/>
      </c>
    </row>
    <row r="7150" spans="1:30" x14ac:dyDescent="0.25">
      <c r="A7150" s="42" t="s">
        <v>24021</v>
      </c>
      <c r="B7150" s="42" t="s">
        <v>24022</v>
      </c>
      <c r="C7150" s="42" t="s">
        <v>706</v>
      </c>
      <c r="D7150" s="42" t="s">
        <v>319</v>
      </c>
      <c r="E7150" s="42" t="s">
        <v>24023</v>
      </c>
      <c r="F7150" s="42" t="s">
        <v>24024</v>
      </c>
      <c r="G7150" s="42" t="s">
        <v>11227</v>
      </c>
      <c r="H7150" s="7" t="s">
        <v>47</v>
      </c>
      <c r="I7150" s="42" t="s">
        <v>36</v>
      </c>
      <c r="J7150" s="42" t="s">
        <v>2798</v>
      </c>
      <c r="K7150" s="8" t="s">
        <v>25600</v>
      </c>
      <c r="L7150" s="7" t="s">
        <v>11229</v>
      </c>
      <c r="M7150" s="44">
        <v>59.8</v>
      </c>
      <c r="N7150" s="7">
        <v>1</v>
      </c>
      <c r="O7150" s="44">
        <v>59.8</v>
      </c>
      <c r="P7150" s="44">
        <v>30</v>
      </c>
      <c r="Q7150" s="44">
        <v>4.8600000000000003</v>
      </c>
      <c r="R7150" s="44">
        <v>16.920000000000002</v>
      </c>
      <c r="S7150" s="44">
        <v>0</v>
      </c>
      <c r="T7150" s="44">
        <v>0</v>
      </c>
      <c r="U7150" s="44">
        <v>8.02</v>
      </c>
      <c r="V7150" s="49" t="s">
        <v>24534</v>
      </c>
      <c r="W7150" s="42" t="s">
        <v>34</v>
      </c>
      <c r="X7150" s="43">
        <v>121889288960</v>
      </c>
      <c r="Y7150" s="43">
        <v>45322596559</v>
      </c>
      <c r="Z7150" s="43" t="s">
        <v>7980</v>
      </c>
      <c r="AA7150" s="37" t="str">
        <f>VLOOKUP(J7150, sku!B:C, 2, FALSE)</f>
        <v>Super Led C6 Vclear - HB3 / 9005</v>
      </c>
      <c r="AB7150" s="37" t="str">
        <f>VLOOKUP(J7150, sku!B:BM, 64, FALSE)</f>
        <v>Revenda</v>
      </c>
      <c r="AC7150" s="37" t="str">
        <f>LEFT(pedidos[[#This Row],[SKU]],3)</f>
        <v>VL-</v>
      </c>
      <c r="AD7150" s="37" t="str" cm="1">
        <f t="array" aca="1" ref="AD7150" ca="1">IFERROR(
  INDEX(
    montadora[Montadora],
    MATCH(TRUE,LEFT(J7528,NÚCARACT(montadora[SKU Parcial]))=montadora[SKU Parcial],0)
  ),
  ""
)</f>
        <v/>
      </c>
    </row>
    <row r="7151" spans="1:30" x14ac:dyDescent="0.25">
      <c r="A7151" s="42" t="s">
        <v>23383</v>
      </c>
      <c r="B7151" s="42" t="s">
        <v>23384</v>
      </c>
      <c r="C7151" s="42" t="s">
        <v>23385</v>
      </c>
      <c r="D7151" s="42" t="s">
        <v>27</v>
      </c>
      <c r="E7151" s="42" t="s">
        <v>3172</v>
      </c>
      <c r="F7151" s="42" t="s">
        <v>23386</v>
      </c>
      <c r="G7151" s="42" t="s">
        <v>11227</v>
      </c>
      <c r="H7151" s="7" t="s">
        <v>47</v>
      </c>
      <c r="I7151" s="42" t="s">
        <v>31</v>
      </c>
      <c r="J7151" s="42" t="s">
        <v>22298</v>
      </c>
      <c r="K7151" s="8" t="s">
        <v>25545</v>
      </c>
      <c r="L7151" s="7" t="s">
        <v>11229</v>
      </c>
      <c r="M7151" s="44">
        <v>59.8</v>
      </c>
      <c r="N7151" s="7">
        <v>1</v>
      </c>
      <c r="O7151" s="44">
        <v>59.8</v>
      </c>
      <c r="P7151" s="44">
        <v>30</v>
      </c>
      <c r="Q7151" s="44">
        <v>4.8600000000000003</v>
      </c>
      <c r="R7151" s="44">
        <v>16.920000000000002</v>
      </c>
      <c r="S7151" s="44">
        <v>0</v>
      </c>
      <c r="T7151" s="44">
        <v>0</v>
      </c>
      <c r="U7151" s="44">
        <v>8.02</v>
      </c>
      <c r="V7151" s="49" t="s">
        <v>24534</v>
      </c>
      <c r="W7151" s="42" t="s">
        <v>34</v>
      </c>
      <c r="X7151" s="43">
        <v>121544000417</v>
      </c>
      <c r="Y7151" s="43">
        <v>45331975145</v>
      </c>
      <c r="Z7151" s="43" t="s">
        <v>7980</v>
      </c>
      <c r="AA7151" s="37" t="e">
        <f>VLOOKUP(J7151, sku!B:C, 2, FALSE)</f>
        <v>#N/A</v>
      </c>
      <c r="AB7151" s="37" t="e">
        <f>VLOOKUP(J7151, sku!B:BM, 64, FALSE)</f>
        <v>#N/A</v>
      </c>
      <c r="AC7151" s="37" t="str">
        <f>LEFT(pedidos[[#This Row],[SKU]],3)</f>
        <v xml:space="preserve">VL </v>
      </c>
      <c r="AD7151" s="37" t="str" cm="1">
        <f t="array" aca="1" ref="AD7151" ca="1">IFERROR(
  INDEX(
    montadora[Montadora],
    MATCH(TRUE,LEFT(J7529,NÚCARACT(montadora[SKU Parcial]))=montadora[SKU Parcial],0)
  ),
  ""
)</f>
        <v/>
      </c>
    </row>
    <row r="7152" spans="1:30" x14ac:dyDescent="0.25">
      <c r="A7152" s="42" t="s">
        <v>24025</v>
      </c>
      <c r="B7152" s="42" t="s">
        <v>36</v>
      </c>
      <c r="C7152" s="42" t="s">
        <v>24026</v>
      </c>
      <c r="D7152" s="42" t="s">
        <v>138</v>
      </c>
      <c r="E7152" s="42" t="s">
        <v>3172</v>
      </c>
      <c r="F7152" s="42" t="s">
        <v>2543</v>
      </c>
      <c r="G7152" s="42" t="s">
        <v>11227</v>
      </c>
      <c r="H7152" s="7" t="s">
        <v>47</v>
      </c>
      <c r="I7152" s="42" t="s">
        <v>36</v>
      </c>
      <c r="J7152" s="42" t="s">
        <v>22298</v>
      </c>
      <c r="K7152" s="8" t="s">
        <v>25556</v>
      </c>
      <c r="L7152" s="7" t="s">
        <v>11229</v>
      </c>
      <c r="M7152" s="44">
        <v>59.8</v>
      </c>
      <c r="N7152" s="7">
        <v>1</v>
      </c>
      <c r="O7152" s="44">
        <v>59.8</v>
      </c>
      <c r="P7152" s="44">
        <v>30</v>
      </c>
      <c r="Q7152" s="44">
        <v>4.8600000000000003</v>
      </c>
      <c r="R7152" s="44">
        <v>16.920000000000002</v>
      </c>
      <c r="S7152" s="44">
        <v>0</v>
      </c>
      <c r="T7152" s="44">
        <v>0</v>
      </c>
      <c r="U7152" s="44">
        <v>8.02</v>
      </c>
      <c r="V7152" s="49" t="s">
        <v>24534</v>
      </c>
      <c r="W7152" s="42" t="s">
        <v>89</v>
      </c>
      <c r="X7152" s="43">
        <v>122166957404</v>
      </c>
      <c r="Y7152" s="43">
        <v>45337184656</v>
      </c>
      <c r="Z7152" s="43" t="s">
        <v>7980</v>
      </c>
      <c r="AA7152" s="37" t="e">
        <f>VLOOKUP(J7152, sku!B:C, 2, FALSE)</f>
        <v>#N/A</v>
      </c>
      <c r="AB7152" s="37" t="e">
        <f>VLOOKUP(J7152, sku!B:BM, 64, FALSE)</f>
        <v>#N/A</v>
      </c>
      <c r="AC7152" s="37" t="str">
        <f>LEFT(pedidos[[#This Row],[SKU]],3)</f>
        <v xml:space="preserve">VL </v>
      </c>
      <c r="AD7152" s="37" t="str" cm="1">
        <f t="array" aca="1" ref="AD7152" ca="1">IFERROR(
  INDEX(
    montadora[Montadora],
    MATCH(TRUE,LEFT(J7530,NÚCARACT(montadora[SKU Parcial]))=montadora[SKU Parcial],0)
  ),
  ""
)</f>
        <v/>
      </c>
    </row>
    <row r="7153" spans="1:30" x14ac:dyDescent="0.25">
      <c r="A7153" s="42" t="s">
        <v>24027</v>
      </c>
      <c r="B7153" s="42" t="s">
        <v>24028</v>
      </c>
      <c r="C7153" s="42" t="s">
        <v>159</v>
      </c>
      <c r="D7153" s="42" t="s">
        <v>617</v>
      </c>
      <c r="E7153" s="42" t="s">
        <v>3172</v>
      </c>
      <c r="F7153" s="42" t="s">
        <v>2543</v>
      </c>
      <c r="G7153" s="42" t="s">
        <v>11227</v>
      </c>
      <c r="H7153" s="7" t="s">
        <v>47</v>
      </c>
      <c r="I7153" s="42" t="s">
        <v>31</v>
      </c>
      <c r="J7153" s="42" t="s">
        <v>22298</v>
      </c>
      <c r="K7153" s="8" t="s">
        <v>25556</v>
      </c>
      <c r="L7153" s="7" t="s">
        <v>11229</v>
      </c>
      <c r="M7153" s="44">
        <v>59.8</v>
      </c>
      <c r="N7153" s="7">
        <v>1</v>
      </c>
      <c r="O7153" s="44">
        <v>59.8</v>
      </c>
      <c r="P7153" s="44">
        <v>30</v>
      </c>
      <c r="Q7153" s="44">
        <v>4.8600000000000003</v>
      </c>
      <c r="R7153" s="44">
        <v>16.920000000000002</v>
      </c>
      <c r="S7153" s="44">
        <v>0</v>
      </c>
      <c r="T7153" s="44">
        <v>0</v>
      </c>
      <c r="U7153" s="44">
        <v>8.02</v>
      </c>
      <c r="V7153" s="49" t="s">
        <v>24534</v>
      </c>
      <c r="W7153" s="42" t="s">
        <v>34</v>
      </c>
      <c r="X7153" s="43">
        <v>122195235226</v>
      </c>
      <c r="Y7153" s="43">
        <v>45338562012</v>
      </c>
      <c r="Z7153" s="43" t="s">
        <v>7980</v>
      </c>
      <c r="AA7153" s="37" t="e">
        <f>VLOOKUP(J7153, sku!B:C, 2, FALSE)</f>
        <v>#N/A</v>
      </c>
      <c r="AB7153" s="37" t="e">
        <f>VLOOKUP(J7153, sku!B:BM, 64, FALSE)</f>
        <v>#N/A</v>
      </c>
      <c r="AC7153" s="37" t="str">
        <f>LEFT(pedidos[[#This Row],[SKU]],3)</f>
        <v xml:space="preserve">VL </v>
      </c>
      <c r="AD7153" s="37" t="str" cm="1">
        <f t="array" aca="1" ref="AD7153" ca="1">IFERROR(
  INDEX(
    montadora[Montadora],
    MATCH(TRUE,LEFT(J7531,NÚCARACT(montadora[SKU Parcial]))=montadora[SKU Parcial],0)
  ),
  ""
)</f>
        <v/>
      </c>
    </row>
    <row r="7154" spans="1:30" x14ac:dyDescent="0.25">
      <c r="A7154" s="42" t="s">
        <v>24029</v>
      </c>
      <c r="B7154" s="42" t="s">
        <v>24030</v>
      </c>
      <c r="C7154" s="42" t="s">
        <v>1123</v>
      </c>
      <c r="D7154" s="42" t="s">
        <v>950</v>
      </c>
      <c r="E7154" s="42" t="s">
        <v>3172</v>
      </c>
      <c r="F7154" s="42" t="s">
        <v>23386</v>
      </c>
      <c r="G7154" s="42" t="s">
        <v>11227</v>
      </c>
      <c r="H7154" s="7" t="s">
        <v>47</v>
      </c>
      <c r="I7154" s="42" t="s">
        <v>31</v>
      </c>
      <c r="J7154" s="42" t="s">
        <v>22298</v>
      </c>
      <c r="K7154" s="8" t="s">
        <v>25559</v>
      </c>
      <c r="L7154" s="7" t="s">
        <v>11229</v>
      </c>
      <c r="M7154" s="44">
        <v>59.8</v>
      </c>
      <c r="N7154" s="7">
        <v>1</v>
      </c>
      <c r="O7154" s="44">
        <v>59.8</v>
      </c>
      <c r="P7154" s="44">
        <v>30</v>
      </c>
      <c r="Q7154" s="44">
        <v>4.8600000000000003</v>
      </c>
      <c r="R7154" s="44">
        <v>16.920000000000002</v>
      </c>
      <c r="S7154" s="44">
        <v>0</v>
      </c>
      <c r="T7154" s="44">
        <v>0</v>
      </c>
      <c r="U7154" s="44">
        <v>8.02</v>
      </c>
      <c r="V7154" s="49" t="s">
        <v>24534</v>
      </c>
      <c r="W7154" s="42" t="s">
        <v>34</v>
      </c>
      <c r="X7154" s="43">
        <v>121996596111</v>
      </c>
      <c r="Y7154" s="43">
        <v>45350538398</v>
      </c>
      <c r="Z7154" s="43" t="s">
        <v>7980</v>
      </c>
      <c r="AA7154" s="37" t="e">
        <f>VLOOKUP(J7154, sku!B:C, 2, FALSE)</f>
        <v>#N/A</v>
      </c>
      <c r="AB7154" s="37" t="e">
        <f>VLOOKUP(J7154, sku!B:BM, 64, FALSE)</f>
        <v>#N/A</v>
      </c>
      <c r="AC7154" s="37" t="str">
        <f>LEFT(pedidos[[#This Row],[SKU]],3)</f>
        <v xml:space="preserve">VL </v>
      </c>
      <c r="AD7154" s="37" t="str" cm="1">
        <f t="array" aca="1" ref="AD7154" ca="1">IFERROR(
  INDEX(
    montadora[Montadora],
    MATCH(TRUE,LEFT(J7532,NÚCARACT(montadora[SKU Parcial]))=montadora[SKU Parcial],0)
  ),
  ""
)</f>
        <v/>
      </c>
    </row>
    <row r="7155" spans="1:30" x14ac:dyDescent="0.25">
      <c r="A7155" s="42" t="s">
        <v>24031</v>
      </c>
      <c r="B7155" s="42" t="s">
        <v>36</v>
      </c>
      <c r="C7155" s="42" t="s">
        <v>5204</v>
      </c>
      <c r="D7155" s="42" t="s">
        <v>138</v>
      </c>
      <c r="E7155" s="42" t="s">
        <v>3172</v>
      </c>
      <c r="F7155" s="42" t="s">
        <v>2543</v>
      </c>
      <c r="G7155" s="42" t="s">
        <v>11227</v>
      </c>
      <c r="H7155" s="7" t="s">
        <v>47</v>
      </c>
      <c r="I7155" s="42" t="s">
        <v>31</v>
      </c>
      <c r="J7155" s="42" t="s">
        <v>22298</v>
      </c>
      <c r="K7155" s="8" t="s">
        <v>25594</v>
      </c>
      <c r="L7155" s="7" t="s">
        <v>11229</v>
      </c>
      <c r="M7155" s="44">
        <v>59.8</v>
      </c>
      <c r="N7155" s="7">
        <v>1</v>
      </c>
      <c r="O7155" s="44">
        <v>68.790000000000006</v>
      </c>
      <c r="P7155" s="44">
        <v>30</v>
      </c>
      <c r="Q7155" s="44">
        <v>4.8600000000000003</v>
      </c>
      <c r="R7155" s="44">
        <v>16.920000000000002</v>
      </c>
      <c r="S7155" s="44">
        <v>8.99</v>
      </c>
      <c r="T7155" s="44">
        <v>0</v>
      </c>
      <c r="U7155" s="44">
        <v>8.02</v>
      </c>
      <c r="V7155" s="49" t="s">
        <v>24534</v>
      </c>
      <c r="W7155" s="42" t="s">
        <v>34</v>
      </c>
      <c r="X7155" s="43">
        <v>122546079196</v>
      </c>
      <c r="Y7155" s="43">
        <v>45351188303</v>
      </c>
      <c r="Z7155" s="43" t="s">
        <v>7980</v>
      </c>
      <c r="AA7155" s="37" t="e">
        <f>VLOOKUP(J7155, sku!B:C, 2, FALSE)</f>
        <v>#N/A</v>
      </c>
      <c r="AB7155" s="37" t="e">
        <f>VLOOKUP(J7155, sku!B:BM, 64, FALSE)</f>
        <v>#N/A</v>
      </c>
      <c r="AC7155" s="37" t="str">
        <f>LEFT(pedidos[[#This Row],[SKU]],3)</f>
        <v xml:space="preserve">VL </v>
      </c>
      <c r="AD7155" s="37" t="str" cm="1">
        <f t="array" aca="1" ref="AD7155" ca="1">IFERROR(
  INDEX(
    montadora[Montadora],
    MATCH(TRUE,LEFT(J7533,NÚCARACT(montadora[SKU Parcial]))=montadora[SKU Parcial],0)
  ),
  ""
)</f>
        <v/>
      </c>
    </row>
    <row r="7156" spans="1:30" x14ac:dyDescent="0.25">
      <c r="A7156" s="42" t="s">
        <v>23387</v>
      </c>
      <c r="B7156" s="42" t="s">
        <v>23388</v>
      </c>
      <c r="C7156" s="42" t="s">
        <v>23389</v>
      </c>
      <c r="D7156" s="42" t="s">
        <v>27</v>
      </c>
      <c r="E7156" s="42" t="s">
        <v>3172</v>
      </c>
      <c r="F7156" s="42" t="s">
        <v>2543</v>
      </c>
      <c r="G7156" s="42" t="s">
        <v>11227</v>
      </c>
      <c r="H7156" s="7" t="s">
        <v>47</v>
      </c>
      <c r="I7156" s="42" t="s">
        <v>31</v>
      </c>
      <c r="J7156" s="42" t="s">
        <v>22298</v>
      </c>
      <c r="K7156" s="8" t="s">
        <v>25577</v>
      </c>
      <c r="L7156" s="7" t="s">
        <v>11229</v>
      </c>
      <c r="M7156" s="44">
        <v>59.8</v>
      </c>
      <c r="N7156" s="7">
        <v>1</v>
      </c>
      <c r="O7156" s="44">
        <v>59.8</v>
      </c>
      <c r="P7156" s="44">
        <v>30</v>
      </c>
      <c r="Q7156" s="44">
        <v>4.8600000000000003</v>
      </c>
      <c r="R7156" s="44">
        <v>16.920000000000002</v>
      </c>
      <c r="S7156" s="44">
        <v>0</v>
      </c>
      <c r="T7156" s="44">
        <v>0</v>
      </c>
      <c r="U7156" s="44">
        <v>8.02</v>
      </c>
      <c r="V7156" s="49" t="s">
        <v>24534</v>
      </c>
      <c r="W7156" s="42" t="s">
        <v>89</v>
      </c>
      <c r="X7156" s="43">
        <v>122718785758</v>
      </c>
      <c r="Y7156" s="43">
        <v>45358005371</v>
      </c>
      <c r="Z7156" s="43" t="s">
        <v>7980</v>
      </c>
      <c r="AA7156" s="37" t="e">
        <f>VLOOKUP(J7156, sku!B:C, 2, FALSE)</f>
        <v>#N/A</v>
      </c>
      <c r="AB7156" s="37" t="e">
        <f>VLOOKUP(J7156, sku!B:BM, 64, FALSE)</f>
        <v>#N/A</v>
      </c>
      <c r="AC7156" s="37" t="str">
        <f>LEFT(pedidos[[#This Row],[SKU]],3)</f>
        <v xml:space="preserve">VL </v>
      </c>
      <c r="AD7156" s="37" t="str" cm="1">
        <f t="array" aca="1" ref="AD7156" ca="1">IFERROR(
  INDEX(
    montadora[Montadora],
    MATCH(TRUE,LEFT(J7534,NÚCARACT(montadora[SKU Parcial]))=montadora[SKU Parcial],0)
  ),
  ""
)</f>
        <v/>
      </c>
    </row>
    <row r="7157" spans="1:30" x14ac:dyDescent="0.25">
      <c r="A7157" s="42" t="s">
        <v>24032</v>
      </c>
      <c r="B7157" s="42" t="s">
        <v>24033</v>
      </c>
      <c r="C7157" s="42" t="s">
        <v>24034</v>
      </c>
      <c r="D7157" s="42" t="s">
        <v>830</v>
      </c>
      <c r="E7157" s="42" t="s">
        <v>3172</v>
      </c>
      <c r="F7157" s="42" t="s">
        <v>23386</v>
      </c>
      <c r="G7157" s="42" t="s">
        <v>11227</v>
      </c>
      <c r="H7157" s="7" t="s">
        <v>47</v>
      </c>
      <c r="I7157" s="42" t="s">
        <v>31</v>
      </c>
      <c r="J7157" s="42" t="s">
        <v>22298</v>
      </c>
      <c r="K7157" s="8" t="s">
        <v>25532</v>
      </c>
      <c r="L7157" s="7" t="s">
        <v>11229</v>
      </c>
      <c r="M7157" s="44">
        <v>59.8</v>
      </c>
      <c r="N7157" s="7">
        <v>1</v>
      </c>
      <c r="O7157" s="44">
        <v>59.8</v>
      </c>
      <c r="P7157" s="44">
        <v>30</v>
      </c>
      <c r="Q7157" s="44">
        <v>4.8600000000000003</v>
      </c>
      <c r="R7157" s="44">
        <v>16.920000000000002</v>
      </c>
      <c r="S7157" s="44">
        <v>0</v>
      </c>
      <c r="T7157" s="44">
        <v>0</v>
      </c>
      <c r="U7157" s="44">
        <v>8.02</v>
      </c>
      <c r="V7157" s="49" t="s">
        <v>24534</v>
      </c>
      <c r="W7157" s="42" t="s">
        <v>34</v>
      </c>
      <c r="X7157" s="43">
        <v>122783297618</v>
      </c>
      <c r="Y7157" s="43">
        <v>45360997534</v>
      </c>
      <c r="Z7157" s="43" t="s">
        <v>7980</v>
      </c>
      <c r="AA7157" s="37" t="e">
        <f>VLOOKUP(J7157, sku!B:C, 2, FALSE)</f>
        <v>#N/A</v>
      </c>
      <c r="AB7157" s="37" t="e">
        <f>VLOOKUP(J7157, sku!B:BM, 64, FALSE)</f>
        <v>#N/A</v>
      </c>
      <c r="AC7157" s="37" t="str">
        <f>LEFT(pedidos[[#This Row],[SKU]],3)</f>
        <v xml:space="preserve">VL </v>
      </c>
      <c r="AD7157" s="37" t="str" cm="1">
        <f t="array" aca="1" ref="AD7157" ca="1">IFERROR(
  INDEX(
    montadora[Montadora],
    MATCH(TRUE,LEFT(J7535,NÚCARACT(montadora[SKU Parcial]))=montadora[SKU Parcial],0)
  ),
  ""
)</f>
        <v/>
      </c>
    </row>
    <row r="7158" spans="1:30" x14ac:dyDescent="0.25">
      <c r="A7158" s="42" t="s">
        <v>23042</v>
      </c>
      <c r="B7158" s="42" t="s">
        <v>36</v>
      </c>
      <c r="C7158" s="42" t="s">
        <v>441</v>
      </c>
      <c r="D7158" s="42" t="s">
        <v>27</v>
      </c>
      <c r="E7158" s="42" t="s">
        <v>23043</v>
      </c>
      <c r="F7158" s="42" t="s">
        <v>23044</v>
      </c>
      <c r="G7158" s="42" t="s">
        <v>11227</v>
      </c>
      <c r="H7158" s="7" t="s">
        <v>47</v>
      </c>
      <c r="I7158" s="42" t="s">
        <v>36</v>
      </c>
      <c r="J7158" s="42" t="s">
        <v>8425</v>
      </c>
      <c r="K7158" s="8" t="s">
        <v>25574</v>
      </c>
      <c r="L7158" s="7" t="s">
        <v>11229</v>
      </c>
      <c r="M7158" s="44">
        <v>33.99</v>
      </c>
      <c r="N7158" s="7">
        <v>1</v>
      </c>
      <c r="O7158" s="44">
        <v>40.98</v>
      </c>
      <c r="P7158" s="44">
        <v>14.46</v>
      </c>
      <c r="Q7158" s="44">
        <v>2.76</v>
      </c>
      <c r="R7158" s="44">
        <v>12.28</v>
      </c>
      <c r="S7158" s="44">
        <v>6.99</v>
      </c>
      <c r="T7158" s="44">
        <v>0</v>
      </c>
      <c r="U7158" s="44">
        <v>4.49</v>
      </c>
      <c r="V7158" s="49" t="s">
        <v>24977</v>
      </c>
      <c r="W7158" s="42" t="s">
        <v>34</v>
      </c>
      <c r="X7158" s="43">
        <v>120599487757</v>
      </c>
      <c r="Y7158" s="43">
        <v>45288800382</v>
      </c>
      <c r="Z7158" s="43" t="s">
        <v>7980</v>
      </c>
      <c r="AA7158" s="37" t="str">
        <f>VLOOKUP(J7158, sku!B:C, 2, FALSE)</f>
        <v>Darker 500ml</v>
      </c>
      <c r="AB7158" s="37" t="str">
        <f>VLOOKUP(J7158, sku!B:BM, 64, FALSE)</f>
        <v>Revenda</v>
      </c>
      <c r="AC7158" s="37" t="str">
        <f>LEFT(pedidos[[#This Row],[SKU]],3)</f>
        <v>VX2</v>
      </c>
      <c r="AD7158" s="37" t="str" cm="1">
        <f t="array" aca="1" ref="AD7158" ca="1">IFERROR(
  INDEX(
    montadora[Montadora],
    MATCH(TRUE,LEFT(J7536,NÚCARACT(montadora[SKU Parcial]))=montadora[SKU Parcial],0)
  ),
  ""
)</f>
        <v/>
      </c>
    </row>
    <row r="7159" spans="1:30" x14ac:dyDescent="0.25">
      <c r="A7159" s="42" t="s">
        <v>26105</v>
      </c>
      <c r="B7159" s="42" t="s">
        <v>26106</v>
      </c>
      <c r="C7159" s="42" t="s">
        <v>26107</v>
      </c>
      <c r="D7159" s="42" t="s">
        <v>27</v>
      </c>
      <c r="E7159" s="42" t="s">
        <v>26108</v>
      </c>
      <c r="F7159" s="42" t="s">
        <v>7817</v>
      </c>
      <c r="G7159" s="42" t="s">
        <v>11227</v>
      </c>
      <c r="H7159" s="7" t="s">
        <v>30</v>
      </c>
      <c r="I7159" s="42" t="s">
        <v>36</v>
      </c>
      <c r="J7159" s="42" t="s">
        <v>938</v>
      </c>
      <c r="K7159" s="8" t="s">
        <v>25561</v>
      </c>
      <c r="L7159" s="7" t="s">
        <v>804</v>
      </c>
      <c r="M7159" s="44">
        <v>68.8</v>
      </c>
      <c r="N7159" s="7">
        <v>1</v>
      </c>
      <c r="O7159" s="44">
        <v>68.8</v>
      </c>
      <c r="P7159" s="44">
        <v>39.54</v>
      </c>
      <c r="Q7159" s="44">
        <v>5.59</v>
      </c>
      <c r="R7159" s="44">
        <v>14.66</v>
      </c>
      <c r="S7159" s="44">
        <v>0</v>
      </c>
      <c r="T7159" s="44">
        <v>0</v>
      </c>
      <c r="U7159" s="44">
        <v>9.01</v>
      </c>
      <c r="V7159" s="49" t="s">
        <v>26109</v>
      </c>
      <c r="W7159" s="42" t="s">
        <v>34</v>
      </c>
      <c r="X7159" s="43">
        <v>123587737439</v>
      </c>
      <c r="Y7159" s="43">
        <v>45423691233</v>
      </c>
      <c r="Z7159" s="43" t="s">
        <v>7980</v>
      </c>
      <c r="AA7159" s="37" t="str">
        <f>VLOOKUP(J7159, sku!B:C, 2, FALSE)</f>
        <v>Cadeirinha Preta Aro 26 - Peixinho Bike</v>
      </c>
      <c r="AB7159" s="37" t="str">
        <f>VLOOKUP(J7159, sku!B:BM, 64, FALSE)</f>
        <v>Revenda</v>
      </c>
      <c r="AC7159" s="37" t="str">
        <f>LEFT(pedidos[[#This Row],[SKU]],3)</f>
        <v>CAD</v>
      </c>
      <c r="AD7159" s="37" t="str" cm="1">
        <f t="array" aca="1" ref="AD7159" ca="1">IFERROR(
  INDEX(
    montadora[Montadora],
    MATCH(TRUE,LEFT(J7537,NÚCARACT(montadora[SKU Parcial]))=montadora[SKU Parcial],0)
  ),
  ""
)</f>
        <v/>
      </c>
    </row>
    <row r="7160" spans="1:30" x14ac:dyDescent="0.25">
      <c r="A7160" s="42" t="s">
        <v>26110</v>
      </c>
      <c r="B7160" s="42" t="s">
        <v>36</v>
      </c>
      <c r="C7160" s="42" t="s">
        <v>26111</v>
      </c>
      <c r="D7160" s="42" t="s">
        <v>658</v>
      </c>
      <c r="E7160" s="42" t="s">
        <v>3080</v>
      </c>
      <c r="F7160" s="42" t="s">
        <v>3081</v>
      </c>
      <c r="G7160" s="42" t="s">
        <v>11227</v>
      </c>
      <c r="H7160" s="7" t="s">
        <v>47</v>
      </c>
      <c r="I7160" s="42" t="s">
        <v>36</v>
      </c>
      <c r="J7160" s="42" t="s">
        <v>2747</v>
      </c>
      <c r="K7160" s="8" t="s">
        <v>25539</v>
      </c>
      <c r="L7160" s="7" t="s">
        <v>11229</v>
      </c>
      <c r="M7160" s="44">
        <v>90.9</v>
      </c>
      <c r="N7160" s="7">
        <v>1</v>
      </c>
      <c r="O7160" s="44">
        <v>90.9</v>
      </c>
      <c r="P7160" s="44">
        <v>41.36</v>
      </c>
      <c r="Q7160" s="44">
        <v>7.38</v>
      </c>
      <c r="R7160" s="44">
        <v>15.45</v>
      </c>
      <c r="S7160" s="44">
        <v>0</v>
      </c>
      <c r="T7160" s="44">
        <v>14.97</v>
      </c>
      <c r="U7160" s="44">
        <v>11.74</v>
      </c>
      <c r="V7160" s="49" t="s">
        <v>26112</v>
      </c>
      <c r="W7160" s="42" t="s">
        <v>34</v>
      </c>
      <c r="X7160" s="43">
        <v>123877852146</v>
      </c>
      <c r="Y7160" s="43">
        <v>45412191952</v>
      </c>
      <c r="Z7160" s="43" t="s">
        <v>7980</v>
      </c>
      <c r="AA7160" s="37" t="str">
        <f>VLOOKUP(J7160, sku!B:C, 2, FALSE)</f>
        <v>Cabo de Chupeta Coaxial de Transferência de Carga de Bateria 12/24V 500 Amper, PVC, CCA 5 Metros</v>
      </c>
      <c r="AB7160" s="37" t="str">
        <f>VLOOKUP(J7160, sku!B:BM, 64, FALSE)</f>
        <v>Importação</v>
      </c>
      <c r="AC7160" s="37" t="str">
        <f>LEFT(pedidos[[#This Row],[SKU]],3)</f>
        <v>1EC</v>
      </c>
      <c r="AD7160" s="37" t="str" cm="1">
        <f t="array" aca="1" ref="AD7160" ca="1">IFERROR(
  INDEX(
    montadora[Montadora],
    MATCH(TRUE,LEFT(J7538,NÚCARACT(montadora[SKU Parcial]))=montadora[SKU Parcial],0)
  ),
  ""
)</f>
        <v/>
      </c>
    </row>
    <row r="7161" spans="1:30" x14ac:dyDescent="0.25">
      <c r="A7161" s="42" t="s">
        <v>23049</v>
      </c>
      <c r="B7161" s="42" t="s">
        <v>36</v>
      </c>
      <c r="C7161" s="42" t="s">
        <v>1320</v>
      </c>
      <c r="D7161" s="42" t="s">
        <v>191</v>
      </c>
      <c r="E7161" s="42" t="s">
        <v>23050</v>
      </c>
      <c r="F7161" s="42" t="s">
        <v>23051</v>
      </c>
      <c r="G7161" s="42" t="s">
        <v>11227</v>
      </c>
      <c r="H7161" s="7" t="s">
        <v>30</v>
      </c>
      <c r="I7161" s="42" t="s">
        <v>36</v>
      </c>
      <c r="J7161" s="42" t="s">
        <v>11491</v>
      </c>
      <c r="K7161" s="8" t="s">
        <v>25557</v>
      </c>
      <c r="L7161" s="7" t="s">
        <v>11229</v>
      </c>
      <c r="M7161" s="44">
        <v>78.8</v>
      </c>
      <c r="N7161" s="7">
        <v>1</v>
      </c>
      <c r="O7161" s="44">
        <v>78.8</v>
      </c>
      <c r="P7161" s="44">
        <v>46.62</v>
      </c>
      <c r="Q7161" s="44">
        <v>6.4</v>
      </c>
      <c r="R7161" s="44">
        <v>15.81</v>
      </c>
      <c r="S7161" s="44">
        <v>0</v>
      </c>
      <c r="T7161" s="44">
        <v>0</v>
      </c>
      <c r="U7161" s="44">
        <v>9.9700000000000006</v>
      </c>
      <c r="V7161" s="49" t="s">
        <v>24539</v>
      </c>
      <c r="W7161" s="42" t="s">
        <v>34</v>
      </c>
      <c r="X7161" s="43">
        <v>120328421535</v>
      </c>
      <c r="Y7161" s="43">
        <v>45275456162</v>
      </c>
      <c r="Z7161" s="43" t="s">
        <v>7980</v>
      </c>
      <c r="AA7161" s="37" t="str">
        <f>VLOOKUP(J7161, sku!B:C, 2, FALSE)</f>
        <v>1 Banco Bicicleta Selim Preto e Vermelho + Couro PU + 1 Cadeado Trava De Bicicleta 110 Cm - Azul</v>
      </c>
      <c r="AB7161" s="37" t="str">
        <f>VLOOKUP(J7161, sku!B:BM, 64, FALSE)</f>
        <v>Importação</v>
      </c>
      <c r="AC7161" s="37" t="str">
        <f>LEFT(pedidos[[#This Row],[SKU]],3)</f>
        <v>1EB</v>
      </c>
      <c r="AD7161" s="37" t="str" cm="1">
        <f t="array" aca="1" ref="AD7161" ca="1">IFERROR(
  INDEX(
    montadora[Montadora],
    MATCH(TRUE,LEFT(J7539,NÚCARACT(montadora[SKU Parcial]))=montadora[SKU Parcial],0)
  ),
  ""
)</f>
        <v/>
      </c>
    </row>
    <row r="7162" spans="1:30" x14ac:dyDescent="0.25">
      <c r="A7162" s="42" t="s">
        <v>23045</v>
      </c>
      <c r="B7162" s="42" t="s">
        <v>36</v>
      </c>
      <c r="C7162" s="42" t="s">
        <v>23046</v>
      </c>
      <c r="D7162" s="42" t="s">
        <v>27</v>
      </c>
      <c r="E7162" s="42" t="s">
        <v>3226</v>
      </c>
      <c r="F7162" s="42" t="s">
        <v>3223</v>
      </c>
      <c r="G7162" s="42" t="s">
        <v>11227</v>
      </c>
      <c r="H7162" s="7" t="s">
        <v>30</v>
      </c>
      <c r="I7162" s="42" t="s">
        <v>36</v>
      </c>
      <c r="J7162" s="42" t="s">
        <v>5742</v>
      </c>
      <c r="K7162" s="8" t="s">
        <v>25601</v>
      </c>
      <c r="L7162" s="7" t="s">
        <v>33</v>
      </c>
      <c r="M7162" s="44">
        <v>42.9</v>
      </c>
      <c r="N7162" s="7">
        <v>1</v>
      </c>
      <c r="O7162" s="44">
        <v>58.89</v>
      </c>
      <c r="P7162" s="44">
        <v>25.86</v>
      </c>
      <c r="Q7162" s="44">
        <v>0</v>
      </c>
      <c r="R7162" s="44">
        <v>11.65</v>
      </c>
      <c r="S7162" s="44">
        <v>15.99</v>
      </c>
      <c r="T7162" s="44">
        <v>0</v>
      </c>
      <c r="U7162" s="44">
        <v>5.39</v>
      </c>
      <c r="V7162" s="49" t="s">
        <v>24978</v>
      </c>
      <c r="W7162" s="42" t="s">
        <v>34</v>
      </c>
      <c r="X7162" s="43">
        <v>121370501552</v>
      </c>
      <c r="Y7162" s="43">
        <v>45300430151</v>
      </c>
      <c r="Z7162" s="43" t="s">
        <v>7980</v>
      </c>
      <c r="AA7162" s="37" t="str">
        <f>VLOOKUP(J7162, sku!B:C, 2, FALSE)</f>
        <v>Corrente de Moto Antifurto 100cm - Preto</v>
      </c>
      <c r="AB7162" s="37" t="str">
        <f>VLOOKUP(J7162, sku!B:BM, 64, FALSE)</f>
        <v>Importação</v>
      </c>
      <c r="AC7162" s="37" t="str">
        <f>LEFT(pedidos[[#This Row],[SKU]],3)</f>
        <v>XR0</v>
      </c>
      <c r="AD7162" s="37" t="str" cm="1">
        <f t="array" aca="1" ref="AD7162" ca="1">IFERROR(
  INDEX(
    montadora[Montadora],
    MATCH(TRUE,LEFT(J7540,NÚCARACT(montadora[SKU Parcial]))=montadora[SKU Parcial],0)
  ),
  ""
)</f>
        <v/>
      </c>
    </row>
    <row r="7163" spans="1:30" x14ac:dyDescent="0.25">
      <c r="A7163" s="42" t="s">
        <v>23047</v>
      </c>
      <c r="B7163" s="42" t="s">
        <v>36</v>
      </c>
      <c r="C7163" s="42" t="s">
        <v>2825</v>
      </c>
      <c r="D7163" s="42" t="s">
        <v>27</v>
      </c>
      <c r="E7163" s="42" t="s">
        <v>3226</v>
      </c>
      <c r="F7163" s="42" t="s">
        <v>3223</v>
      </c>
      <c r="G7163" s="42" t="s">
        <v>11227</v>
      </c>
      <c r="H7163" s="7" t="s">
        <v>30</v>
      </c>
      <c r="I7163" s="42" t="s">
        <v>36</v>
      </c>
      <c r="J7163" s="42" t="s">
        <v>5742</v>
      </c>
      <c r="K7163" s="8" t="s">
        <v>25675</v>
      </c>
      <c r="L7163" s="7" t="s">
        <v>33</v>
      </c>
      <c r="M7163" s="44">
        <v>42.9</v>
      </c>
      <c r="N7163" s="7">
        <v>1</v>
      </c>
      <c r="O7163" s="44">
        <v>58.89</v>
      </c>
      <c r="P7163" s="44">
        <v>25.86</v>
      </c>
      <c r="Q7163" s="44">
        <v>0</v>
      </c>
      <c r="R7163" s="44">
        <v>11.65</v>
      </c>
      <c r="S7163" s="44">
        <v>15.99</v>
      </c>
      <c r="T7163" s="44">
        <v>0</v>
      </c>
      <c r="U7163" s="44">
        <v>5.39</v>
      </c>
      <c r="V7163" s="49" t="s">
        <v>24978</v>
      </c>
      <c r="W7163" s="42" t="s">
        <v>34</v>
      </c>
      <c r="X7163" s="43" t="s">
        <v>23048</v>
      </c>
      <c r="Y7163" s="43">
        <v>45319143485</v>
      </c>
      <c r="Z7163" s="43" t="s">
        <v>7980</v>
      </c>
      <c r="AA7163" s="37" t="str">
        <f>VLOOKUP(J7163, sku!B:C, 2, FALSE)</f>
        <v>Corrente de Moto Antifurto 100cm - Preto</v>
      </c>
      <c r="AB7163" s="37" t="str">
        <f>VLOOKUP(J7163, sku!B:BM, 64, FALSE)</f>
        <v>Importação</v>
      </c>
      <c r="AC7163" s="37" t="str">
        <f>LEFT(pedidos[[#This Row],[SKU]],3)</f>
        <v>XR0</v>
      </c>
      <c r="AD7163" s="37" t="str" cm="1">
        <f t="array" aca="1" ref="AD7163" ca="1">IFERROR(
  INDEX(
    montadora[Montadora],
    MATCH(TRUE,LEFT(J7541,NÚCARACT(montadora[SKU Parcial]))=montadora[SKU Parcial],0)
  ),
  ""
)</f>
        <v/>
      </c>
    </row>
    <row r="7164" spans="1:30" x14ac:dyDescent="0.25">
      <c r="A7164" s="42" t="s">
        <v>24035</v>
      </c>
      <c r="B7164" s="42" t="s">
        <v>36</v>
      </c>
      <c r="C7164" s="42" t="s">
        <v>2330</v>
      </c>
      <c r="D7164" s="42" t="s">
        <v>27</v>
      </c>
      <c r="E7164" s="42" t="s">
        <v>3179</v>
      </c>
      <c r="F7164" s="42" t="s">
        <v>3180</v>
      </c>
      <c r="G7164" s="42" t="s">
        <v>11227</v>
      </c>
      <c r="H7164" s="7" t="s">
        <v>30</v>
      </c>
      <c r="I7164" s="42" t="s">
        <v>36</v>
      </c>
      <c r="J7164" s="42" t="s">
        <v>3181</v>
      </c>
      <c r="K7164" s="8" t="s">
        <v>25545</v>
      </c>
      <c r="L7164" s="7" t="s">
        <v>11229</v>
      </c>
      <c r="M7164" s="44">
        <v>29.8</v>
      </c>
      <c r="N7164" s="7">
        <v>1</v>
      </c>
      <c r="O7164" s="44">
        <v>36.79</v>
      </c>
      <c r="P7164" s="44">
        <v>13.56</v>
      </c>
      <c r="Q7164" s="44">
        <v>2.42</v>
      </c>
      <c r="R7164" s="44">
        <v>10.08</v>
      </c>
      <c r="S7164" s="44">
        <v>6.99</v>
      </c>
      <c r="T7164" s="44">
        <v>0</v>
      </c>
      <c r="U7164" s="44">
        <v>3.74</v>
      </c>
      <c r="V7164" s="49" t="s">
        <v>24540</v>
      </c>
      <c r="W7164" s="42" t="s">
        <v>34</v>
      </c>
      <c r="X7164" s="43">
        <v>122016689992</v>
      </c>
      <c r="Y7164" s="43">
        <v>45329114949</v>
      </c>
      <c r="Z7164" s="43" t="s">
        <v>7980</v>
      </c>
      <c r="AA7164" s="37" t="str">
        <f>VLOOKUP(J7164, sku!B:C, 2, FALSE)</f>
        <v>Higicouro 500ml</v>
      </c>
      <c r="AB7164" s="37" t="str">
        <f>VLOOKUP(J7164, sku!B:BM, 64, FALSE)</f>
        <v>Revenda</v>
      </c>
      <c r="AC7164" s="37" t="str">
        <f>LEFT(pedidos[[#This Row],[SKU]],3)</f>
        <v>VX2</v>
      </c>
      <c r="AD7164" s="37" t="str" cm="1">
        <f t="array" aca="1" ref="AD7164" ca="1">IFERROR(
  INDEX(
    montadora[Montadora],
    MATCH(TRUE,LEFT(J7542,NÚCARACT(montadora[SKU Parcial]))=montadora[SKU Parcial],0)
  ),
  ""
)</f>
        <v/>
      </c>
    </row>
    <row r="7165" spans="1:30" x14ac:dyDescent="0.25">
      <c r="A7165" s="42" t="s">
        <v>23052</v>
      </c>
      <c r="B7165" s="42" t="s">
        <v>23053</v>
      </c>
      <c r="C7165" s="42" t="s">
        <v>4842</v>
      </c>
      <c r="D7165" s="42" t="s">
        <v>27</v>
      </c>
      <c r="E7165" s="42" t="s">
        <v>3002</v>
      </c>
      <c r="F7165" s="42" t="s">
        <v>3003</v>
      </c>
      <c r="G7165" s="42" t="s">
        <v>11227</v>
      </c>
      <c r="H7165" s="7" t="s">
        <v>47</v>
      </c>
      <c r="I7165" s="42" t="s">
        <v>31</v>
      </c>
      <c r="J7165" s="42" t="s">
        <v>3004</v>
      </c>
      <c r="K7165" s="8" t="s">
        <v>25575</v>
      </c>
      <c r="L7165" s="7" t="s">
        <v>804</v>
      </c>
      <c r="M7165" s="44">
        <v>589.79999999999995</v>
      </c>
      <c r="N7165" s="7">
        <v>1</v>
      </c>
      <c r="O7165" s="44">
        <v>589.79999999999995</v>
      </c>
      <c r="P7165" s="44">
        <v>283</v>
      </c>
      <c r="Q7165" s="44">
        <v>47.89</v>
      </c>
      <c r="R7165" s="44">
        <v>100.27</v>
      </c>
      <c r="S7165" s="44">
        <v>0</v>
      </c>
      <c r="T7165" s="44">
        <v>85.95</v>
      </c>
      <c r="U7165" s="44">
        <v>72.69</v>
      </c>
      <c r="V7165" s="49" t="s">
        <v>24541</v>
      </c>
      <c r="W7165" s="42" t="s">
        <v>34</v>
      </c>
      <c r="X7165" s="43">
        <v>120780744363</v>
      </c>
      <c r="Y7165" s="43">
        <v>45297591348</v>
      </c>
      <c r="Z7165" s="43" t="s">
        <v>7980</v>
      </c>
      <c r="AA7165" s="37" t="str">
        <f>VLOOKUP(J7165, sku!B:C, 2, FALSE)</f>
        <v>Gradeado Médio 100 cm X 80 cm X 12 cm - Preto</v>
      </c>
      <c r="AB7165" s="37" t="str">
        <f>VLOOKUP(J7165, sku!B:BM, 64, FALSE)</f>
        <v>Revenda</v>
      </c>
      <c r="AC7165" s="37" t="str">
        <f>LEFT(pedidos[[#This Row],[SKU]],3)</f>
        <v>XGR</v>
      </c>
      <c r="AD7165" s="37" t="str" cm="1">
        <f t="array" aca="1" ref="AD7165" ca="1">IFERROR(
  INDEX(
    montadora[Montadora],
    MATCH(TRUE,LEFT(J7543,NÚCARACT(montadora[SKU Parcial]))=montadora[SKU Parcial],0)
  ),
  ""
)</f>
        <v/>
      </c>
    </row>
    <row r="7166" spans="1:30" x14ac:dyDescent="0.25">
      <c r="A7166" s="42" t="s">
        <v>23054</v>
      </c>
      <c r="B7166" s="42" t="s">
        <v>36</v>
      </c>
      <c r="C7166" s="42" t="s">
        <v>22661</v>
      </c>
      <c r="D7166" s="42" t="s">
        <v>27</v>
      </c>
      <c r="E7166" s="42" t="s">
        <v>3002</v>
      </c>
      <c r="F7166" s="42" t="s">
        <v>3003</v>
      </c>
      <c r="G7166" s="42" t="s">
        <v>11227</v>
      </c>
      <c r="H7166" s="7" t="s">
        <v>47</v>
      </c>
      <c r="I7166" s="42" t="s">
        <v>31</v>
      </c>
      <c r="J7166" s="42" t="s">
        <v>3004</v>
      </c>
      <c r="K7166" s="8" t="s">
        <v>25599</v>
      </c>
      <c r="L7166" s="7" t="s">
        <v>804</v>
      </c>
      <c r="M7166" s="44">
        <v>589.79999999999995</v>
      </c>
      <c r="N7166" s="7">
        <v>1</v>
      </c>
      <c r="O7166" s="44">
        <v>589.79999999999995</v>
      </c>
      <c r="P7166" s="44">
        <v>283</v>
      </c>
      <c r="Q7166" s="44">
        <v>47.89</v>
      </c>
      <c r="R7166" s="44">
        <v>100.27</v>
      </c>
      <c r="S7166" s="44">
        <v>0</v>
      </c>
      <c r="T7166" s="44">
        <v>85.95</v>
      </c>
      <c r="U7166" s="44">
        <v>72.69</v>
      </c>
      <c r="V7166" s="49" t="s">
        <v>24541</v>
      </c>
      <c r="W7166" s="42" t="s">
        <v>34</v>
      </c>
      <c r="X7166" s="43">
        <v>121504152338</v>
      </c>
      <c r="Y7166" s="43">
        <v>45306538343</v>
      </c>
      <c r="Z7166" s="43" t="s">
        <v>7980</v>
      </c>
      <c r="AA7166" s="37" t="str">
        <f>VLOOKUP(J7166, sku!B:C, 2, FALSE)</f>
        <v>Gradeado Médio 100 cm X 80 cm X 12 cm - Preto</v>
      </c>
      <c r="AB7166" s="37" t="str">
        <f>VLOOKUP(J7166, sku!B:BM, 64, FALSE)</f>
        <v>Revenda</v>
      </c>
      <c r="AC7166" s="37" t="str">
        <f>LEFT(pedidos[[#This Row],[SKU]],3)</f>
        <v>XGR</v>
      </c>
      <c r="AD7166" s="37" t="str" cm="1">
        <f t="array" aca="1" ref="AD7166" ca="1">IFERROR(
  INDEX(
    montadora[Montadora],
    MATCH(TRUE,LEFT(J7544,NÚCARACT(montadora[SKU Parcial]))=montadora[SKU Parcial],0)
  ),
  ""
)</f>
        <v/>
      </c>
    </row>
    <row r="7167" spans="1:30" x14ac:dyDescent="0.25">
      <c r="A7167" s="42" t="s">
        <v>25393</v>
      </c>
      <c r="B7167" s="42" t="s">
        <v>36</v>
      </c>
      <c r="C7167" s="42" t="s">
        <v>25394</v>
      </c>
      <c r="D7167" s="42" t="s">
        <v>138</v>
      </c>
      <c r="E7167" s="42" t="s">
        <v>3002</v>
      </c>
      <c r="F7167" s="42" t="s">
        <v>3003</v>
      </c>
      <c r="G7167" s="42" t="s">
        <v>11227</v>
      </c>
      <c r="H7167" s="7" t="s">
        <v>47</v>
      </c>
      <c r="I7167" s="42" t="s">
        <v>36</v>
      </c>
      <c r="J7167" s="42" t="s">
        <v>3004</v>
      </c>
      <c r="K7167" s="8" t="s">
        <v>25106</v>
      </c>
      <c r="L7167" s="7" t="s">
        <v>804</v>
      </c>
      <c r="M7167" s="44">
        <v>589.79999999999995</v>
      </c>
      <c r="N7167" s="7">
        <v>1</v>
      </c>
      <c r="O7167" s="44">
        <v>623.79</v>
      </c>
      <c r="P7167" s="44">
        <v>283</v>
      </c>
      <c r="Q7167" s="44">
        <v>47.89</v>
      </c>
      <c r="R7167" s="44">
        <v>100.27</v>
      </c>
      <c r="S7167" s="44">
        <v>33.99</v>
      </c>
      <c r="T7167" s="44">
        <v>85.95</v>
      </c>
      <c r="U7167" s="44">
        <v>72.69</v>
      </c>
      <c r="V7167" s="49" t="s">
        <v>24541</v>
      </c>
      <c r="W7167" s="42" t="s">
        <v>34</v>
      </c>
      <c r="X7167" s="43">
        <v>123389661588</v>
      </c>
      <c r="Y7167" s="43">
        <v>45389789703</v>
      </c>
      <c r="Z7167" s="43" t="s">
        <v>7980</v>
      </c>
      <c r="AA7167" s="37" t="str">
        <f>VLOOKUP(J7167, sku!B:C, 2, FALSE)</f>
        <v>Gradeado Médio 100 cm X 80 cm X 12 cm - Preto</v>
      </c>
      <c r="AB7167" s="37" t="str">
        <f>VLOOKUP(J7167, sku!B:BM, 64, FALSE)</f>
        <v>Revenda</v>
      </c>
      <c r="AC7167" s="37" t="str">
        <f>LEFT(pedidos[[#This Row],[SKU]],3)</f>
        <v>XGR</v>
      </c>
      <c r="AD7167" s="37" t="str" cm="1">
        <f t="array" aca="1" ref="AD7167" ca="1">IFERROR(
  INDEX(
    montadora[Montadora],
    MATCH(TRUE,LEFT(J7545,NÚCARACT(montadora[SKU Parcial]))=montadora[SKU Parcial],0)
  ),
  ""
)</f>
        <v/>
      </c>
    </row>
    <row r="7168" spans="1:30" x14ac:dyDescent="0.25">
      <c r="A7168" s="42" t="s">
        <v>26113</v>
      </c>
      <c r="B7168" s="42" t="s">
        <v>26114</v>
      </c>
      <c r="C7168" s="42" t="s">
        <v>26115</v>
      </c>
      <c r="D7168" s="42" t="s">
        <v>188</v>
      </c>
      <c r="E7168" s="42" t="s">
        <v>3002</v>
      </c>
      <c r="F7168" s="42" t="s">
        <v>3003</v>
      </c>
      <c r="G7168" s="42" t="s">
        <v>11227</v>
      </c>
      <c r="H7168" s="7" t="s">
        <v>47</v>
      </c>
      <c r="I7168" s="42" t="s">
        <v>31</v>
      </c>
      <c r="J7168" s="42" t="s">
        <v>3004</v>
      </c>
      <c r="K7168" s="8" t="s">
        <v>25098</v>
      </c>
      <c r="L7168" s="7" t="s">
        <v>804</v>
      </c>
      <c r="M7168" s="44">
        <v>589.79999999999995</v>
      </c>
      <c r="N7168" s="7">
        <v>1</v>
      </c>
      <c r="O7168" s="44">
        <v>589.79999999999995</v>
      </c>
      <c r="P7168" s="44">
        <v>283</v>
      </c>
      <c r="Q7168" s="44">
        <v>47.89</v>
      </c>
      <c r="R7168" s="44">
        <v>100.27</v>
      </c>
      <c r="S7168" s="44">
        <v>0</v>
      </c>
      <c r="T7168" s="44">
        <v>85.95</v>
      </c>
      <c r="U7168" s="44">
        <v>72.69</v>
      </c>
      <c r="V7168" s="49" t="s">
        <v>24541</v>
      </c>
      <c r="W7168" s="42" t="s">
        <v>34</v>
      </c>
      <c r="X7168" s="43">
        <v>123677774968</v>
      </c>
      <c r="Y7168" s="43">
        <v>45402558064</v>
      </c>
      <c r="Z7168" s="43" t="s">
        <v>7980</v>
      </c>
      <c r="AA7168" s="37" t="str">
        <f>VLOOKUP(J7168, sku!B:C, 2, FALSE)</f>
        <v>Gradeado Médio 100 cm X 80 cm X 12 cm - Preto</v>
      </c>
      <c r="AB7168" s="37" t="str">
        <f>VLOOKUP(J7168, sku!B:BM, 64, FALSE)</f>
        <v>Revenda</v>
      </c>
      <c r="AC7168" s="37" t="str">
        <f>LEFT(pedidos[[#This Row],[SKU]],3)</f>
        <v>XGR</v>
      </c>
      <c r="AD7168" s="37" t="str" cm="1">
        <f t="array" aca="1" ref="AD7168" ca="1">IFERROR(
  INDEX(
    montadora[Montadora],
    MATCH(TRUE,LEFT(J7546,NÚCARACT(montadora[SKU Parcial]))=montadora[SKU Parcial],0)
  ),
  ""
)</f>
        <v/>
      </c>
    </row>
    <row r="7169" spans="1:30" x14ac:dyDescent="0.25">
      <c r="A7169" s="42" t="s">
        <v>26116</v>
      </c>
      <c r="B7169" s="42" t="s">
        <v>26117</v>
      </c>
      <c r="C7169" s="42" t="s">
        <v>6861</v>
      </c>
      <c r="D7169" s="42" t="s">
        <v>420</v>
      </c>
      <c r="E7169" s="42" t="s">
        <v>3002</v>
      </c>
      <c r="F7169" s="42" t="s">
        <v>3003</v>
      </c>
      <c r="G7169" s="42" t="s">
        <v>11227</v>
      </c>
      <c r="H7169" s="7" t="s">
        <v>47</v>
      </c>
      <c r="I7169" s="42" t="s">
        <v>36</v>
      </c>
      <c r="J7169" s="42" t="s">
        <v>3004</v>
      </c>
      <c r="K7169" s="8" t="s">
        <v>25539</v>
      </c>
      <c r="L7169" s="7" t="s">
        <v>804</v>
      </c>
      <c r="M7169" s="44">
        <v>589.79999999999995</v>
      </c>
      <c r="N7169" s="7">
        <v>1</v>
      </c>
      <c r="O7169" s="44">
        <v>589.79999999999995</v>
      </c>
      <c r="P7169" s="44">
        <v>283</v>
      </c>
      <c r="Q7169" s="44">
        <v>47.89</v>
      </c>
      <c r="R7169" s="44">
        <v>100.27</v>
      </c>
      <c r="S7169" s="44">
        <v>0</v>
      </c>
      <c r="T7169" s="44">
        <v>85.95</v>
      </c>
      <c r="U7169" s="44">
        <v>72.69</v>
      </c>
      <c r="V7169" s="49" t="s">
        <v>24541</v>
      </c>
      <c r="W7169" s="42" t="s">
        <v>34</v>
      </c>
      <c r="X7169" s="43">
        <v>123365895885</v>
      </c>
      <c r="Y7169" s="43">
        <v>45413653435</v>
      </c>
      <c r="Z7169" s="43" t="s">
        <v>7980</v>
      </c>
      <c r="AA7169" s="37" t="str">
        <f>VLOOKUP(J7169, sku!B:C, 2, FALSE)</f>
        <v>Gradeado Médio 100 cm X 80 cm X 12 cm - Preto</v>
      </c>
      <c r="AB7169" s="37" t="str">
        <f>VLOOKUP(J7169, sku!B:BM, 64, FALSE)</f>
        <v>Revenda</v>
      </c>
      <c r="AC7169" s="37" t="str">
        <f>LEFT(pedidos[[#This Row],[SKU]],3)</f>
        <v>XGR</v>
      </c>
      <c r="AD7169" s="37" t="str" cm="1">
        <f t="array" aca="1" ref="AD7169" ca="1">IFERROR(
  INDEX(
    montadora[Montadora],
    MATCH(TRUE,LEFT(J7547,NÚCARACT(montadora[SKU Parcial]))=montadora[SKU Parcial],0)
  ),
  ""
)</f>
        <v/>
      </c>
    </row>
    <row r="7170" spans="1:30" x14ac:dyDescent="0.25">
      <c r="A7170" s="42" t="s">
        <v>26118</v>
      </c>
      <c r="B7170" s="42" t="s">
        <v>26119</v>
      </c>
      <c r="C7170" s="42" t="s">
        <v>4398</v>
      </c>
      <c r="D7170" s="42" t="s">
        <v>188</v>
      </c>
      <c r="E7170" s="42" t="s">
        <v>3002</v>
      </c>
      <c r="F7170" s="42" t="s">
        <v>3003</v>
      </c>
      <c r="G7170" s="42" t="s">
        <v>11227</v>
      </c>
      <c r="H7170" s="7" t="s">
        <v>47</v>
      </c>
      <c r="I7170" s="42" t="s">
        <v>36</v>
      </c>
      <c r="J7170" s="42" t="s">
        <v>3004</v>
      </c>
      <c r="K7170" s="8" t="s">
        <v>25539</v>
      </c>
      <c r="L7170" s="7" t="s">
        <v>804</v>
      </c>
      <c r="M7170" s="44">
        <v>589.79999999999995</v>
      </c>
      <c r="N7170" s="7">
        <v>1</v>
      </c>
      <c r="O7170" s="44">
        <v>589.79999999999995</v>
      </c>
      <c r="P7170" s="44">
        <v>283</v>
      </c>
      <c r="Q7170" s="44">
        <v>47.89</v>
      </c>
      <c r="R7170" s="44">
        <v>100.27</v>
      </c>
      <c r="S7170" s="44">
        <v>0</v>
      </c>
      <c r="T7170" s="44">
        <v>85.95</v>
      </c>
      <c r="U7170" s="44">
        <v>72.69</v>
      </c>
      <c r="V7170" s="49" t="s">
        <v>24541</v>
      </c>
      <c r="W7170" s="42" t="s">
        <v>34</v>
      </c>
      <c r="X7170" s="43">
        <v>123366947831</v>
      </c>
      <c r="Y7170" s="43">
        <v>45413946466</v>
      </c>
      <c r="Z7170" s="43" t="s">
        <v>7980</v>
      </c>
      <c r="AA7170" s="37" t="str">
        <f>VLOOKUP(J7170, sku!B:C, 2, FALSE)</f>
        <v>Gradeado Médio 100 cm X 80 cm X 12 cm - Preto</v>
      </c>
      <c r="AB7170" s="37" t="str">
        <f>VLOOKUP(J7170, sku!B:BM, 64, FALSE)</f>
        <v>Revenda</v>
      </c>
      <c r="AC7170" s="37" t="str">
        <f>LEFT(pedidos[[#This Row],[SKU]],3)</f>
        <v>XGR</v>
      </c>
      <c r="AD7170" s="37" t="str" cm="1">
        <f t="array" aca="1" ref="AD7170" ca="1">IFERROR(
  INDEX(
    montadora[Montadora],
    MATCH(TRUE,LEFT(J7548,NÚCARACT(montadora[SKU Parcial]))=montadora[SKU Parcial],0)
  ),
  ""
)</f>
        <v/>
      </c>
    </row>
    <row r="7171" spans="1:30" x14ac:dyDescent="0.25">
      <c r="A7171" s="42" t="s">
        <v>26120</v>
      </c>
      <c r="B7171" s="42" t="s">
        <v>26121</v>
      </c>
      <c r="C7171" s="42" t="s">
        <v>26122</v>
      </c>
      <c r="D7171" s="42" t="s">
        <v>319</v>
      </c>
      <c r="E7171" s="42" t="s">
        <v>3002</v>
      </c>
      <c r="F7171" s="42" t="s">
        <v>3003</v>
      </c>
      <c r="G7171" s="42" t="s">
        <v>11227</v>
      </c>
      <c r="H7171" s="7" t="s">
        <v>47</v>
      </c>
      <c r="I7171" s="42" t="s">
        <v>36</v>
      </c>
      <c r="J7171" s="42" t="s">
        <v>3004</v>
      </c>
      <c r="K7171" s="8" t="s">
        <v>25555</v>
      </c>
      <c r="L7171" s="7" t="s">
        <v>804</v>
      </c>
      <c r="M7171" s="44">
        <v>589.79999999999995</v>
      </c>
      <c r="N7171" s="7">
        <v>1</v>
      </c>
      <c r="O7171" s="44">
        <v>589.79999999999995</v>
      </c>
      <c r="P7171" s="44">
        <v>283</v>
      </c>
      <c r="Q7171" s="44">
        <v>47.89</v>
      </c>
      <c r="R7171" s="44">
        <v>100.27</v>
      </c>
      <c r="S7171" s="44">
        <v>0</v>
      </c>
      <c r="T7171" s="44">
        <v>85.95</v>
      </c>
      <c r="U7171" s="44">
        <v>72.69</v>
      </c>
      <c r="V7171" s="49" t="s">
        <v>24541</v>
      </c>
      <c r="W7171" s="42" t="s">
        <v>34</v>
      </c>
      <c r="X7171" s="43">
        <v>124383672926</v>
      </c>
      <c r="Y7171" s="43">
        <v>45434382542</v>
      </c>
      <c r="Z7171" s="43" t="s">
        <v>7980</v>
      </c>
      <c r="AA7171" s="37" t="str">
        <f>VLOOKUP(J7171, sku!B:C, 2, FALSE)</f>
        <v>Gradeado Médio 100 cm X 80 cm X 12 cm - Preto</v>
      </c>
      <c r="AB7171" s="37" t="str">
        <f>VLOOKUP(J7171, sku!B:BM, 64, FALSE)</f>
        <v>Revenda</v>
      </c>
      <c r="AC7171" s="37" t="str">
        <f>LEFT(pedidos[[#This Row],[SKU]],3)</f>
        <v>XGR</v>
      </c>
      <c r="AD7171" s="37" t="str" cm="1">
        <f t="array" aca="1" ref="AD7171" ca="1">IFERROR(
  INDEX(
    montadora[Montadora],
    MATCH(TRUE,LEFT(J7549,NÚCARACT(montadora[SKU Parcial]))=montadora[SKU Parcial],0)
  ),
  ""
)</f>
        <v/>
      </c>
    </row>
    <row r="7172" spans="1:30" x14ac:dyDescent="0.25">
      <c r="A7172" s="42" t="s">
        <v>23055</v>
      </c>
      <c r="B7172" s="42" t="s">
        <v>23056</v>
      </c>
      <c r="C7172" s="42" t="s">
        <v>23057</v>
      </c>
      <c r="D7172" s="42" t="s">
        <v>27</v>
      </c>
      <c r="E7172" s="42" t="s">
        <v>3204</v>
      </c>
      <c r="F7172" s="42" t="s">
        <v>3205</v>
      </c>
      <c r="G7172" s="42" t="s">
        <v>11227</v>
      </c>
      <c r="H7172" s="7" t="s">
        <v>30</v>
      </c>
      <c r="I7172" s="42" t="s">
        <v>36</v>
      </c>
      <c r="J7172" s="42" t="s">
        <v>3206</v>
      </c>
      <c r="K7172" s="8" t="s">
        <v>25544</v>
      </c>
      <c r="L7172" s="7" t="s">
        <v>804</v>
      </c>
      <c r="M7172" s="44">
        <v>58.8</v>
      </c>
      <c r="N7172" s="7">
        <v>1</v>
      </c>
      <c r="O7172" s="44">
        <v>58.8</v>
      </c>
      <c r="P7172" s="44">
        <v>33.340000000000003</v>
      </c>
      <c r="Q7172" s="44">
        <v>4.7699999999999996</v>
      </c>
      <c r="R7172" s="44">
        <v>13.51</v>
      </c>
      <c r="S7172" s="44">
        <v>0</v>
      </c>
      <c r="T7172" s="44">
        <v>0</v>
      </c>
      <c r="U7172" s="44">
        <v>7.18</v>
      </c>
      <c r="V7172" s="49" t="s">
        <v>24545</v>
      </c>
      <c r="W7172" s="42" t="s">
        <v>34</v>
      </c>
      <c r="X7172" s="43">
        <v>120187789125</v>
      </c>
      <c r="Y7172" s="43">
        <v>45270027062</v>
      </c>
      <c r="Z7172" s="43" t="s">
        <v>7980</v>
      </c>
      <c r="AA7172" s="37" t="str">
        <f>VLOOKUP(J7172, sku!B:C, 2, FALSE)</f>
        <v>Banco Bicicleta Selim Preto e Vermelho + Couro PU</v>
      </c>
      <c r="AB7172" s="37" t="str">
        <f>VLOOKUP(J7172, sku!B:BM, 64, FALSE)</f>
        <v>Importação</v>
      </c>
      <c r="AC7172" s="37" t="str">
        <f>LEFT(pedidos[[#This Row],[SKU]],3)</f>
        <v>EB0</v>
      </c>
      <c r="AD7172" s="37" t="str" cm="1">
        <f t="array" aca="1" ref="AD7172" ca="1">IFERROR(
  INDEX(
    montadora[Montadora],
    MATCH(TRUE,LEFT(J7550,NÚCARACT(montadora[SKU Parcial]))=montadora[SKU Parcial],0)
  ),
  ""
)</f>
        <v/>
      </c>
    </row>
    <row r="7173" spans="1:30" x14ac:dyDescent="0.25">
      <c r="A7173" s="42" t="s">
        <v>23058</v>
      </c>
      <c r="B7173" s="42" t="s">
        <v>23059</v>
      </c>
      <c r="C7173" s="42" t="s">
        <v>23060</v>
      </c>
      <c r="D7173" s="42" t="s">
        <v>191</v>
      </c>
      <c r="E7173" s="42" t="s">
        <v>3204</v>
      </c>
      <c r="F7173" s="42" t="s">
        <v>3205</v>
      </c>
      <c r="G7173" s="42" t="s">
        <v>11227</v>
      </c>
      <c r="H7173" s="7" t="s">
        <v>30</v>
      </c>
      <c r="I7173" s="42" t="s">
        <v>36</v>
      </c>
      <c r="J7173" s="42" t="s">
        <v>3206</v>
      </c>
      <c r="K7173" s="8" t="s">
        <v>25573</v>
      </c>
      <c r="L7173" s="7" t="s">
        <v>804</v>
      </c>
      <c r="M7173" s="44">
        <v>58.8</v>
      </c>
      <c r="N7173" s="7">
        <v>1</v>
      </c>
      <c r="O7173" s="44">
        <v>58.8</v>
      </c>
      <c r="P7173" s="44">
        <v>33.340000000000003</v>
      </c>
      <c r="Q7173" s="44">
        <v>4.7699999999999996</v>
      </c>
      <c r="R7173" s="44">
        <v>13.51</v>
      </c>
      <c r="S7173" s="44">
        <v>0</v>
      </c>
      <c r="T7173" s="44">
        <v>0</v>
      </c>
      <c r="U7173" s="44">
        <v>7.18</v>
      </c>
      <c r="V7173" s="49" t="s">
        <v>24545</v>
      </c>
      <c r="W7173" s="42" t="s">
        <v>34</v>
      </c>
      <c r="X7173" s="43">
        <v>121013354462</v>
      </c>
      <c r="Y7173" s="43">
        <v>45283343681</v>
      </c>
      <c r="Z7173" s="43" t="s">
        <v>7980</v>
      </c>
      <c r="AA7173" s="37" t="str">
        <f>VLOOKUP(J7173, sku!B:C, 2, FALSE)</f>
        <v>Banco Bicicleta Selim Preto e Vermelho + Couro PU</v>
      </c>
      <c r="AB7173" s="37" t="str">
        <f>VLOOKUP(J7173, sku!B:BM, 64, FALSE)</f>
        <v>Importação</v>
      </c>
      <c r="AC7173" s="37" t="str">
        <f>LEFT(pedidos[[#This Row],[SKU]],3)</f>
        <v>EB0</v>
      </c>
      <c r="AD7173" s="37" t="str" cm="1">
        <f t="array" aca="1" ref="AD7173" ca="1">IFERROR(
  INDEX(
    montadora[Montadora],
    MATCH(TRUE,LEFT(J7551,NÚCARACT(montadora[SKU Parcial]))=montadora[SKU Parcial],0)
  ),
  ""
)</f>
        <v/>
      </c>
    </row>
    <row r="7174" spans="1:30" x14ac:dyDescent="0.25">
      <c r="A7174" s="42" t="s">
        <v>23061</v>
      </c>
      <c r="B7174" s="42" t="s">
        <v>23062</v>
      </c>
      <c r="C7174" s="42" t="s">
        <v>854</v>
      </c>
      <c r="D7174" s="42" t="s">
        <v>685</v>
      </c>
      <c r="E7174" s="42" t="s">
        <v>3204</v>
      </c>
      <c r="F7174" s="42" t="s">
        <v>3205</v>
      </c>
      <c r="G7174" s="42" t="s">
        <v>11227</v>
      </c>
      <c r="H7174" s="7" t="s">
        <v>30</v>
      </c>
      <c r="I7174" s="42" t="s">
        <v>36</v>
      </c>
      <c r="J7174" s="42" t="s">
        <v>3206</v>
      </c>
      <c r="K7174" s="8" t="s">
        <v>25574</v>
      </c>
      <c r="L7174" s="7" t="s">
        <v>804</v>
      </c>
      <c r="M7174" s="44">
        <v>58.8</v>
      </c>
      <c r="N7174" s="7">
        <v>1</v>
      </c>
      <c r="O7174" s="44">
        <v>58.8</v>
      </c>
      <c r="P7174" s="44">
        <v>33.340000000000003</v>
      </c>
      <c r="Q7174" s="44">
        <v>4.7699999999999996</v>
      </c>
      <c r="R7174" s="44">
        <v>13.51</v>
      </c>
      <c r="S7174" s="44">
        <v>0</v>
      </c>
      <c r="T7174" s="44">
        <v>0</v>
      </c>
      <c r="U7174" s="44">
        <v>7.18</v>
      </c>
      <c r="V7174" s="49" t="s">
        <v>24545</v>
      </c>
      <c r="W7174" s="42" t="s">
        <v>34</v>
      </c>
      <c r="X7174" s="43">
        <v>120554684807</v>
      </c>
      <c r="Y7174" s="43">
        <v>45286127325</v>
      </c>
      <c r="Z7174" s="43" t="s">
        <v>7980</v>
      </c>
      <c r="AA7174" s="37" t="str">
        <f>VLOOKUP(J7174, sku!B:C, 2, FALSE)</f>
        <v>Banco Bicicleta Selim Preto e Vermelho + Couro PU</v>
      </c>
      <c r="AB7174" s="37" t="str">
        <f>VLOOKUP(J7174, sku!B:BM, 64, FALSE)</f>
        <v>Importação</v>
      </c>
      <c r="AC7174" s="37" t="str">
        <f>LEFT(pedidos[[#This Row],[SKU]],3)</f>
        <v>EB0</v>
      </c>
      <c r="AD7174" s="37" t="str" cm="1">
        <f t="array" aca="1" ref="AD7174" ca="1">IFERROR(
  INDEX(
    montadora[Montadora],
    MATCH(TRUE,LEFT(J7552,NÚCARACT(montadora[SKU Parcial]))=montadora[SKU Parcial],0)
  ),
  ""
)</f>
        <v/>
      </c>
    </row>
    <row r="7175" spans="1:30" x14ac:dyDescent="0.25">
      <c r="A7175" s="42" t="s">
        <v>23063</v>
      </c>
      <c r="B7175" s="42" t="s">
        <v>23064</v>
      </c>
      <c r="C7175" s="42" t="s">
        <v>23065</v>
      </c>
      <c r="D7175" s="42" t="s">
        <v>138</v>
      </c>
      <c r="E7175" s="42" t="s">
        <v>3204</v>
      </c>
      <c r="F7175" s="42" t="s">
        <v>3205</v>
      </c>
      <c r="G7175" s="42" t="s">
        <v>11227</v>
      </c>
      <c r="H7175" s="7" t="s">
        <v>30</v>
      </c>
      <c r="I7175" s="42" t="s">
        <v>36</v>
      </c>
      <c r="J7175" s="42" t="s">
        <v>3206</v>
      </c>
      <c r="K7175" s="8" t="s">
        <v>25574</v>
      </c>
      <c r="L7175" s="7" t="s">
        <v>804</v>
      </c>
      <c r="M7175" s="44">
        <v>58.8</v>
      </c>
      <c r="N7175" s="7">
        <v>1</v>
      </c>
      <c r="O7175" s="44">
        <v>58.8</v>
      </c>
      <c r="P7175" s="44">
        <v>33.340000000000003</v>
      </c>
      <c r="Q7175" s="44">
        <v>4.7699999999999996</v>
      </c>
      <c r="R7175" s="44">
        <v>13.51</v>
      </c>
      <c r="S7175" s="44">
        <v>0</v>
      </c>
      <c r="T7175" s="44">
        <v>0</v>
      </c>
      <c r="U7175" s="44">
        <v>7.18</v>
      </c>
      <c r="V7175" s="49" t="s">
        <v>24545</v>
      </c>
      <c r="W7175" s="42" t="s">
        <v>34</v>
      </c>
      <c r="X7175" s="43">
        <v>121156168434</v>
      </c>
      <c r="Y7175" s="43">
        <v>45290442137</v>
      </c>
      <c r="Z7175" s="43" t="s">
        <v>7980</v>
      </c>
      <c r="AA7175" s="37" t="str">
        <f>VLOOKUP(J7175, sku!B:C, 2, FALSE)</f>
        <v>Banco Bicicleta Selim Preto e Vermelho + Couro PU</v>
      </c>
      <c r="AB7175" s="37" t="str">
        <f>VLOOKUP(J7175, sku!B:BM, 64, FALSE)</f>
        <v>Importação</v>
      </c>
      <c r="AC7175" s="37" t="str">
        <f>LEFT(pedidos[[#This Row],[SKU]],3)</f>
        <v>EB0</v>
      </c>
      <c r="AD7175" s="37" t="str" cm="1">
        <f t="array" aca="1" ref="AD7175" ca="1">IFERROR(
  INDEX(
    montadora[Montadora],
    MATCH(TRUE,LEFT(J7553,NÚCARACT(montadora[SKU Parcial]))=montadora[SKU Parcial],0)
  ),
  ""
)</f>
        <v/>
      </c>
    </row>
    <row r="7176" spans="1:30" x14ac:dyDescent="0.25">
      <c r="A7176" s="42" t="s">
        <v>23066</v>
      </c>
      <c r="B7176" s="42" t="s">
        <v>36</v>
      </c>
      <c r="C7176" s="42" t="s">
        <v>23067</v>
      </c>
      <c r="D7176" s="42" t="s">
        <v>420</v>
      </c>
      <c r="E7176" s="42" t="s">
        <v>3204</v>
      </c>
      <c r="F7176" s="42" t="s">
        <v>3205</v>
      </c>
      <c r="G7176" s="42" t="s">
        <v>11227</v>
      </c>
      <c r="H7176" s="7" t="s">
        <v>30</v>
      </c>
      <c r="I7176" s="42" t="s">
        <v>36</v>
      </c>
      <c r="J7176" s="42" t="s">
        <v>3206</v>
      </c>
      <c r="K7176" s="8" t="s">
        <v>25575</v>
      </c>
      <c r="L7176" s="7" t="s">
        <v>804</v>
      </c>
      <c r="M7176" s="44">
        <v>58.8</v>
      </c>
      <c r="N7176" s="7">
        <v>1</v>
      </c>
      <c r="O7176" s="44">
        <v>58.8</v>
      </c>
      <c r="P7176" s="44">
        <v>33.340000000000003</v>
      </c>
      <c r="Q7176" s="44">
        <v>4.7699999999999996</v>
      </c>
      <c r="R7176" s="44">
        <v>13.51</v>
      </c>
      <c r="S7176" s="44">
        <v>0</v>
      </c>
      <c r="T7176" s="44">
        <v>0</v>
      </c>
      <c r="U7176" s="44">
        <v>7.18</v>
      </c>
      <c r="V7176" s="49" t="s">
        <v>24545</v>
      </c>
      <c r="W7176" s="42" t="s">
        <v>34</v>
      </c>
      <c r="X7176" s="43">
        <v>120785003883</v>
      </c>
      <c r="Y7176" s="43">
        <v>45297828930</v>
      </c>
      <c r="Z7176" s="43" t="s">
        <v>7980</v>
      </c>
      <c r="AA7176" s="37" t="str">
        <f>VLOOKUP(J7176, sku!B:C, 2, FALSE)</f>
        <v>Banco Bicicleta Selim Preto e Vermelho + Couro PU</v>
      </c>
      <c r="AB7176" s="37" t="str">
        <f>VLOOKUP(J7176, sku!B:BM, 64, FALSE)</f>
        <v>Importação</v>
      </c>
      <c r="AC7176" s="37" t="str">
        <f>LEFT(pedidos[[#This Row],[SKU]],3)</f>
        <v>EB0</v>
      </c>
      <c r="AD7176" s="37" t="str" cm="1">
        <f t="array" aca="1" ref="AD7176" ca="1">IFERROR(
  INDEX(
    montadora[Montadora],
    MATCH(TRUE,LEFT(J7554,NÚCARACT(montadora[SKU Parcial]))=montadora[SKU Parcial],0)
  ),
  ""
)</f>
        <v/>
      </c>
    </row>
    <row r="7177" spans="1:30" x14ac:dyDescent="0.25">
      <c r="A7177" s="42" t="s">
        <v>23068</v>
      </c>
      <c r="B7177" s="42" t="s">
        <v>23069</v>
      </c>
      <c r="C7177" s="42" t="s">
        <v>1282</v>
      </c>
      <c r="D7177" s="42" t="s">
        <v>138</v>
      </c>
      <c r="E7177" s="42" t="s">
        <v>3204</v>
      </c>
      <c r="F7177" s="42" t="s">
        <v>3205</v>
      </c>
      <c r="G7177" s="42" t="s">
        <v>11227</v>
      </c>
      <c r="H7177" s="7" t="s">
        <v>30</v>
      </c>
      <c r="I7177" s="42" t="s">
        <v>36</v>
      </c>
      <c r="J7177" s="42" t="s">
        <v>3206</v>
      </c>
      <c r="K7177" s="8" t="s">
        <v>25601</v>
      </c>
      <c r="L7177" s="7" t="s">
        <v>804</v>
      </c>
      <c r="M7177" s="44">
        <v>58.8</v>
      </c>
      <c r="N7177" s="7">
        <v>1</v>
      </c>
      <c r="O7177" s="44">
        <v>58.8</v>
      </c>
      <c r="P7177" s="44">
        <v>33.340000000000003</v>
      </c>
      <c r="Q7177" s="44">
        <v>4.7699999999999996</v>
      </c>
      <c r="R7177" s="44">
        <v>13.51</v>
      </c>
      <c r="S7177" s="44">
        <v>0</v>
      </c>
      <c r="T7177" s="44">
        <v>0</v>
      </c>
      <c r="U7177" s="44">
        <v>7.18</v>
      </c>
      <c r="V7177" s="49" t="s">
        <v>24545</v>
      </c>
      <c r="W7177" s="42" t="s">
        <v>34</v>
      </c>
      <c r="X7177" s="43">
        <v>121382002820</v>
      </c>
      <c r="Y7177" s="43">
        <v>45300947737</v>
      </c>
      <c r="Z7177" s="43" t="s">
        <v>7980</v>
      </c>
      <c r="AA7177" s="37" t="str">
        <f>VLOOKUP(J7177, sku!B:C, 2, FALSE)</f>
        <v>Banco Bicicleta Selim Preto e Vermelho + Couro PU</v>
      </c>
      <c r="AB7177" s="37" t="str">
        <f>VLOOKUP(J7177, sku!B:BM, 64, FALSE)</f>
        <v>Importação</v>
      </c>
      <c r="AC7177" s="37" t="str">
        <f>LEFT(pedidos[[#This Row],[SKU]],3)</f>
        <v>EB0</v>
      </c>
      <c r="AD7177" s="37" t="str" cm="1">
        <f t="array" aca="1" ref="AD7177" ca="1">IFERROR(
  INDEX(
    montadora[Montadora],
    MATCH(TRUE,LEFT(J7555,NÚCARACT(montadora[SKU Parcial]))=montadora[SKU Parcial],0)
  ),
  ""
)</f>
        <v/>
      </c>
    </row>
    <row r="7178" spans="1:30" x14ac:dyDescent="0.25">
      <c r="A7178" s="42" t="s">
        <v>23070</v>
      </c>
      <c r="B7178" s="42" t="s">
        <v>23071</v>
      </c>
      <c r="C7178" s="42" t="s">
        <v>23072</v>
      </c>
      <c r="D7178" s="42" t="s">
        <v>27</v>
      </c>
      <c r="E7178" s="42" t="s">
        <v>3204</v>
      </c>
      <c r="F7178" s="42" t="s">
        <v>3205</v>
      </c>
      <c r="G7178" s="42" t="s">
        <v>11227</v>
      </c>
      <c r="H7178" s="7" t="s">
        <v>30</v>
      </c>
      <c r="I7178" s="42" t="s">
        <v>36</v>
      </c>
      <c r="J7178" s="42" t="s">
        <v>3206</v>
      </c>
      <c r="K7178" s="8" t="s">
        <v>25599</v>
      </c>
      <c r="L7178" s="7" t="s">
        <v>804</v>
      </c>
      <c r="M7178" s="44">
        <v>58.8</v>
      </c>
      <c r="N7178" s="7">
        <v>1</v>
      </c>
      <c r="O7178" s="44">
        <v>58.8</v>
      </c>
      <c r="P7178" s="44">
        <v>33.340000000000003</v>
      </c>
      <c r="Q7178" s="44">
        <v>4.7699999999999996</v>
      </c>
      <c r="R7178" s="44">
        <v>13.51</v>
      </c>
      <c r="S7178" s="44">
        <v>0</v>
      </c>
      <c r="T7178" s="44">
        <v>0</v>
      </c>
      <c r="U7178" s="44">
        <v>7.18</v>
      </c>
      <c r="V7178" s="49" t="s">
        <v>24545</v>
      </c>
      <c r="W7178" s="42" t="s">
        <v>34</v>
      </c>
      <c r="X7178" s="43">
        <v>121484101258</v>
      </c>
      <c r="Y7178" s="43">
        <v>45305811116</v>
      </c>
      <c r="Z7178" s="43" t="s">
        <v>7980</v>
      </c>
      <c r="AA7178" s="37" t="str">
        <f>VLOOKUP(J7178, sku!B:C, 2, FALSE)</f>
        <v>Banco Bicicleta Selim Preto e Vermelho + Couro PU</v>
      </c>
      <c r="AB7178" s="37" t="str">
        <f>VLOOKUP(J7178, sku!B:BM, 64, FALSE)</f>
        <v>Importação</v>
      </c>
      <c r="AC7178" s="37" t="str">
        <f>LEFT(pedidos[[#This Row],[SKU]],3)</f>
        <v>EB0</v>
      </c>
      <c r="AD7178" s="37" t="str" cm="1">
        <f t="array" aca="1" ref="AD7178" ca="1">IFERROR(
  INDEX(
    montadora[Montadora],
    MATCH(TRUE,LEFT(J7556,NÚCARACT(montadora[SKU Parcial]))=montadora[SKU Parcial],0)
  ),
  ""
)</f>
        <v/>
      </c>
    </row>
    <row r="7179" spans="1:30" x14ac:dyDescent="0.25">
      <c r="A7179" s="42" t="s">
        <v>24036</v>
      </c>
      <c r="B7179" s="42" t="s">
        <v>24037</v>
      </c>
      <c r="C7179" s="42" t="s">
        <v>353</v>
      </c>
      <c r="D7179" s="42" t="s">
        <v>420</v>
      </c>
      <c r="E7179" s="42" t="s">
        <v>3204</v>
      </c>
      <c r="F7179" s="42" t="s">
        <v>3205</v>
      </c>
      <c r="G7179" s="42" t="s">
        <v>11227</v>
      </c>
      <c r="H7179" s="7" t="s">
        <v>30</v>
      </c>
      <c r="I7179" s="42" t="s">
        <v>36</v>
      </c>
      <c r="J7179" s="42" t="s">
        <v>3206</v>
      </c>
      <c r="K7179" s="8" t="s">
        <v>25600</v>
      </c>
      <c r="L7179" s="7" t="s">
        <v>804</v>
      </c>
      <c r="M7179" s="44">
        <v>58.8</v>
      </c>
      <c r="N7179" s="7">
        <v>1</v>
      </c>
      <c r="O7179" s="44">
        <v>58.8</v>
      </c>
      <c r="P7179" s="44">
        <v>33.340000000000003</v>
      </c>
      <c r="Q7179" s="44">
        <v>4.7699999999999996</v>
      </c>
      <c r="R7179" s="44">
        <v>13.51</v>
      </c>
      <c r="S7179" s="44">
        <v>0</v>
      </c>
      <c r="T7179" s="44">
        <v>0</v>
      </c>
      <c r="U7179" s="44">
        <v>7.18</v>
      </c>
      <c r="V7179" s="49" t="s">
        <v>24545</v>
      </c>
      <c r="W7179" s="42" t="s">
        <v>34</v>
      </c>
      <c r="X7179" s="43">
        <v>121348320801</v>
      </c>
      <c r="Y7179" s="43">
        <v>45321770004</v>
      </c>
      <c r="Z7179" s="43" t="s">
        <v>7980</v>
      </c>
      <c r="AA7179" s="37" t="str">
        <f>VLOOKUP(J7179, sku!B:C, 2, FALSE)</f>
        <v>Banco Bicicleta Selim Preto e Vermelho + Couro PU</v>
      </c>
      <c r="AB7179" s="37" t="str">
        <f>VLOOKUP(J7179, sku!B:BM, 64, FALSE)</f>
        <v>Importação</v>
      </c>
      <c r="AC7179" s="37" t="str">
        <f>LEFT(pedidos[[#This Row],[SKU]],3)</f>
        <v>EB0</v>
      </c>
      <c r="AD7179" s="37" t="str" cm="1">
        <f t="array" aca="1" ref="AD7179" ca="1">IFERROR(
  INDEX(
    montadora[Montadora],
    MATCH(TRUE,LEFT(J7557,NÚCARACT(montadora[SKU Parcial]))=montadora[SKU Parcial],0)
  ),
  ""
)</f>
        <v/>
      </c>
    </row>
    <row r="7180" spans="1:30" x14ac:dyDescent="0.25">
      <c r="A7180" s="42" t="s">
        <v>24979</v>
      </c>
      <c r="B7180" s="42" t="s">
        <v>24980</v>
      </c>
      <c r="C7180" s="42" t="s">
        <v>62</v>
      </c>
      <c r="D7180" s="42" t="s">
        <v>138</v>
      </c>
      <c r="E7180" s="42" t="s">
        <v>3204</v>
      </c>
      <c r="F7180" s="42" t="s">
        <v>3205</v>
      </c>
      <c r="G7180" s="42" t="s">
        <v>11227</v>
      </c>
      <c r="H7180" s="7" t="s">
        <v>30</v>
      </c>
      <c r="I7180" s="42" t="s">
        <v>36</v>
      </c>
      <c r="J7180" s="42" t="s">
        <v>3206</v>
      </c>
      <c r="K7180" s="8" t="s">
        <v>25593</v>
      </c>
      <c r="L7180" s="7" t="s">
        <v>804</v>
      </c>
      <c r="M7180" s="44">
        <v>58.8</v>
      </c>
      <c r="N7180" s="7">
        <v>1</v>
      </c>
      <c r="O7180" s="44">
        <v>58.8</v>
      </c>
      <c r="P7180" s="44">
        <v>33.340000000000003</v>
      </c>
      <c r="Q7180" s="44">
        <v>4.7699999999999996</v>
      </c>
      <c r="R7180" s="44">
        <v>13.51</v>
      </c>
      <c r="S7180" s="44">
        <v>0</v>
      </c>
      <c r="T7180" s="44">
        <v>0</v>
      </c>
      <c r="U7180" s="44">
        <v>7.18</v>
      </c>
      <c r="V7180" s="49" t="s">
        <v>24545</v>
      </c>
      <c r="W7180" s="42" t="s">
        <v>34</v>
      </c>
      <c r="X7180" s="43">
        <v>122407581409</v>
      </c>
      <c r="Y7180" s="43">
        <v>45369516628</v>
      </c>
      <c r="Z7180" s="43" t="s">
        <v>7980</v>
      </c>
      <c r="AA7180" s="37" t="str">
        <f>VLOOKUP(J7180, sku!B:C, 2, FALSE)</f>
        <v>Banco Bicicleta Selim Preto e Vermelho + Couro PU</v>
      </c>
      <c r="AB7180" s="37" t="str">
        <f>VLOOKUP(J7180, sku!B:BM, 64, FALSE)</f>
        <v>Importação</v>
      </c>
      <c r="AC7180" s="37" t="str">
        <f>LEFT(pedidos[[#This Row],[SKU]],3)</f>
        <v>EB0</v>
      </c>
      <c r="AD7180" s="37" t="str" cm="1">
        <f t="array" aca="1" ref="AD7180" ca="1">IFERROR(
  INDEX(
    montadora[Montadora],
    MATCH(TRUE,LEFT(J7558,NÚCARACT(montadora[SKU Parcial]))=montadora[SKU Parcial],0)
  ),
  ""
)</f>
        <v/>
      </c>
    </row>
    <row r="7181" spans="1:30" x14ac:dyDescent="0.25">
      <c r="A7181" s="42" t="s">
        <v>25395</v>
      </c>
      <c r="B7181" s="42" t="s">
        <v>25396</v>
      </c>
      <c r="C7181" s="42" t="s">
        <v>25397</v>
      </c>
      <c r="D7181" s="42" t="s">
        <v>188</v>
      </c>
      <c r="E7181" s="42" t="s">
        <v>3204</v>
      </c>
      <c r="F7181" s="42" t="s">
        <v>3205</v>
      </c>
      <c r="G7181" s="42" t="s">
        <v>11227</v>
      </c>
      <c r="H7181" s="7" t="s">
        <v>30</v>
      </c>
      <c r="I7181" s="42" t="s">
        <v>36</v>
      </c>
      <c r="J7181" s="42" t="s">
        <v>3206</v>
      </c>
      <c r="K7181" s="8" t="s">
        <v>25106</v>
      </c>
      <c r="L7181" s="7" t="s">
        <v>804</v>
      </c>
      <c r="M7181" s="44">
        <v>58.8</v>
      </c>
      <c r="N7181" s="7">
        <v>1</v>
      </c>
      <c r="O7181" s="44">
        <v>58.8</v>
      </c>
      <c r="P7181" s="44">
        <v>33.340000000000003</v>
      </c>
      <c r="Q7181" s="44">
        <v>4.7699999999999996</v>
      </c>
      <c r="R7181" s="44">
        <v>13.51</v>
      </c>
      <c r="S7181" s="44">
        <v>0</v>
      </c>
      <c r="T7181" s="44">
        <v>0</v>
      </c>
      <c r="U7181" s="44">
        <v>7.18</v>
      </c>
      <c r="V7181" s="49" t="s">
        <v>24545</v>
      </c>
      <c r="W7181" s="42" t="s">
        <v>34</v>
      </c>
      <c r="X7181" s="43">
        <v>123481501952</v>
      </c>
      <c r="Y7181" s="43">
        <v>45393315206</v>
      </c>
      <c r="Z7181" s="43" t="s">
        <v>7980</v>
      </c>
      <c r="AA7181" s="37" t="str">
        <f>VLOOKUP(J7181, sku!B:C, 2, FALSE)</f>
        <v>Banco Bicicleta Selim Preto e Vermelho + Couro PU</v>
      </c>
      <c r="AB7181" s="37" t="str">
        <f>VLOOKUP(J7181, sku!B:BM, 64, FALSE)</f>
        <v>Importação</v>
      </c>
      <c r="AC7181" s="37" t="str">
        <f>LEFT(pedidos[[#This Row],[SKU]],3)</f>
        <v>EB0</v>
      </c>
      <c r="AD7181" s="37" t="str" cm="1">
        <f t="array" aca="1" ref="AD7181" ca="1">IFERROR(
  INDEX(
    montadora[Montadora],
    MATCH(TRUE,LEFT(J7559,NÚCARACT(montadora[SKU Parcial]))=montadora[SKU Parcial],0)
  ),
  ""
)</f>
        <v/>
      </c>
    </row>
    <row r="7182" spans="1:30" x14ac:dyDescent="0.25">
      <c r="A7182" s="42" t="s">
        <v>25398</v>
      </c>
      <c r="B7182" s="42" t="s">
        <v>25399</v>
      </c>
      <c r="C7182" s="42" t="s">
        <v>353</v>
      </c>
      <c r="D7182" s="42" t="s">
        <v>358</v>
      </c>
      <c r="E7182" s="42" t="s">
        <v>3204</v>
      </c>
      <c r="F7182" s="42" t="s">
        <v>3205</v>
      </c>
      <c r="G7182" s="42" t="s">
        <v>11227</v>
      </c>
      <c r="H7182" s="7" t="s">
        <v>30</v>
      </c>
      <c r="I7182" s="42" t="s">
        <v>36</v>
      </c>
      <c r="J7182" s="42" t="s">
        <v>3206</v>
      </c>
      <c r="K7182" s="8" t="s">
        <v>25098</v>
      </c>
      <c r="L7182" s="7" t="s">
        <v>804</v>
      </c>
      <c r="M7182" s="44">
        <v>58.8</v>
      </c>
      <c r="N7182" s="7">
        <v>1</v>
      </c>
      <c r="O7182" s="44">
        <v>58.8</v>
      </c>
      <c r="P7182" s="44">
        <v>33.340000000000003</v>
      </c>
      <c r="Q7182" s="44">
        <v>4.7699999999999996</v>
      </c>
      <c r="R7182" s="44">
        <v>13.51</v>
      </c>
      <c r="S7182" s="44">
        <v>0</v>
      </c>
      <c r="T7182" s="44">
        <v>0</v>
      </c>
      <c r="U7182" s="44">
        <v>7.18</v>
      </c>
      <c r="V7182" s="49" t="s">
        <v>24545</v>
      </c>
      <c r="W7182" s="42" t="s">
        <v>34</v>
      </c>
      <c r="X7182" s="43">
        <v>123051010237</v>
      </c>
      <c r="Y7182" s="43">
        <v>45397837209</v>
      </c>
      <c r="Z7182" s="43" t="s">
        <v>7980</v>
      </c>
      <c r="AA7182" s="37" t="str">
        <f>VLOOKUP(J7182, sku!B:C, 2, FALSE)</f>
        <v>Banco Bicicleta Selim Preto e Vermelho + Couro PU</v>
      </c>
      <c r="AB7182" s="37" t="str">
        <f>VLOOKUP(J7182, sku!B:BM, 64, FALSE)</f>
        <v>Importação</v>
      </c>
      <c r="AC7182" s="37" t="str">
        <f>LEFT(pedidos[[#This Row],[SKU]],3)</f>
        <v>EB0</v>
      </c>
      <c r="AD7182" s="37" t="str" cm="1">
        <f t="array" aca="1" ref="AD7182" ca="1">IFERROR(
  INDEX(
    montadora[Montadora],
    MATCH(TRUE,LEFT(J7560,NÚCARACT(montadora[SKU Parcial]))=montadora[SKU Parcial],0)
  ),
  ""
)</f>
        <v/>
      </c>
    </row>
    <row r="7183" spans="1:30" x14ac:dyDescent="0.25">
      <c r="A7183" s="42" t="s">
        <v>26123</v>
      </c>
      <c r="B7183" s="42" t="s">
        <v>26124</v>
      </c>
      <c r="C7183" s="42" t="s">
        <v>26125</v>
      </c>
      <c r="D7183" s="42" t="s">
        <v>138</v>
      </c>
      <c r="E7183" s="42" t="s">
        <v>3204</v>
      </c>
      <c r="F7183" s="42" t="s">
        <v>3205</v>
      </c>
      <c r="G7183" s="42" t="s">
        <v>11227</v>
      </c>
      <c r="H7183" s="7" t="s">
        <v>30</v>
      </c>
      <c r="I7183" s="42" t="s">
        <v>36</v>
      </c>
      <c r="J7183" s="42" t="s">
        <v>3206</v>
      </c>
      <c r="K7183" s="8" t="s">
        <v>25098</v>
      </c>
      <c r="L7183" s="7" t="s">
        <v>804</v>
      </c>
      <c r="M7183" s="44">
        <v>58.8</v>
      </c>
      <c r="N7183" s="7">
        <v>1</v>
      </c>
      <c r="O7183" s="44">
        <v>58.8</v>
      </c>
      <c r="P7183" s="44">
        <v>33.340000000000003</v>
      </c>
      <c r="Q7183" s="44">
        <v>4.7699999999999996</v>
      </c>
      <c r="R7183" s="44">
        <v>13.51</v>
      </c>
      <c r="S7183" s="44">
        <v>0</v>
      </c>
      <c r="T7183" s="44">
        <v>0</v>
      </c>
      <c r="U7183" s="44">
        <v>7.18</v>
      </c>
      <c r="V7183" s="49" t="s">
        <v>24545</v>
      </c>
      <c r="W7183" s="42" t="s">
        <v>34</v>
      </c>
      <c r="X7183" s="43">
        <v>123685079842</v>
      </c>
      <c r="Y7183" s="43">
        <v>45402810289</v>
      </c>
      <c r="Z7183" s="43" t="s">
        <v>7980</v>
      </c>
      <c r="AA7183" s="37" t="str">
        <f>VLOOKUP(J7183, sku!B:C, 2, FALSE)</f>
        <v>Banco Bicicleta Selim Preto e Vermelho + Couro PU</v>
      </c>
      <c r="AB7183" s="37" t="str">
        <f>VLOOKUP(J7183, sku!B:BM, 64, FALSE)</f>
        <v>Importação</v>
      </c>
      <c r="AC7183" s="37" t="str">
        <f>LEFT(pedidos[[#This Row],[SKU]],3)</f>
        <v>EB0</v>
      </c>
      <c r="AD7183" s="37" t="str" cm="1">
        <f t="array" aca="1" ref="AD7183" ca="1">IFERROR(
  INDEX(
    montadora[Montadora],
    MATCH(TRUE,LEFT(J7561,NÚCARACT(montadora[SKU Parcial]))=montadora[SKU Parcial],0)
  ),
  ""
)</f>
        <v/>
      </c>
    </row>
    <row r="7184" spans="1:30" x14ac:dyDescent="0.25">
      <c r="A7184" s="42" t="s">
        <v>26126</v>
      </c>
      <c r="B7184" s="42" t="s">
        <v>36</v>
      </c>
      <c r="C7184" s="42" t="s">
        <v>1035</v>
      </c>
      <c r="D7184" s="42" t="s">
        <v>420</v>
      </c>
      <c r="E7184" s="42" t="s">
        <v>3204</v>
      </c>
      <c r="F7184" s="42" t="s">
        <v>3205</v>
      </c>
      <c r="G7184" s="42" t="s">
        <v>11227</v>
      </c>
      <c r="H7184" s="7" t="s">
        <v>30</v>
      </c>
      <c r="I7184" s="42" t="s">
        <v>36</v>
      </c>
      <c r="J7184" s="42" t="s">
        <v>3206</v>
      </c>
      <c r="K7184" s="8" t="s">
        <v>25549</v>
      </c>
      <c r="L7184" s="7" t="s">
        <v>804</v>
      </c>
      <c r="M7184" s="44">
        <v>58.8</v>
      </c>
      <c r="N7184" s="7">
        <v>1</v>
      </c>
      <c r="O7184" s="44">
        <v>58.8</v>
      </c>
      <c r="P7184" s="44">
        <v>33.340000000000003</v>
      </c>
      <c r="Q7184" s="44">
        <v>4.7699999999999996</v>
      </c>
      <c r="R7184" s="44">
        <v>13.51</v>
      </c>
      <c r="S7184" s="44">
        <v>0</v>
      </c>
      <c r="T7184" s="44">
        <v>0</v>
      </c>
      <c r="U7184" s="44">
        <v>7.18</v>
      </c>
      <c r="V7184" s="49" t="s">
        <v>24545</v>
      </c>
      <c r="W7184" s="42" t="s">
        <v>34</v>
      </c>
      <c r="X7184" s="43">
        <v>123770392870</v>
      </c>
      <c r="Y7184" s="43">
        <v>45407298334</v>
      </c>
      <c r="Z7184" s="43" t="s">
        <v>7980</v>
      </c>
      <c r="AA7184" s="37" t="str">
        <f>VLOOKUP(J7184, sku!B:C, 2, FALSE)</f>
        <v>Banco Bicicleta Selim Preto e Vermelho + Couro PU</v>
      </c>
      <c r="AB7184" s="37" t="str">
        <f>VLOOKUP(J7184, sku!B:BM, 64, FALSE)</f>
        <v>Importação</v>
      </c>
      <c r="AC7184" s="37" t="str">
        <f>LEFT(pedidos[[#This Row],[SKU]],3)</f>
        <v>EB0</v>
      </c>
      <c r="AD7184" s="37" t="str" cm="1">
        <f t="array" aca="1" ref="AD7184" ca="1">IFERROR(
  INDEX(
    montadora[Montadora],
    MATCH(TRUE,LEFT(J7562,NÚCARACT(montadora[SKU Parcial]))=montadora[SKU Parcial],0)
  ),
  ""
)</f>
        <v/>
      </c>
    </row>
    <row r="7185" spans="1:30" x14ac:dyDescent="0.25">
      <c r="A7185" s="42" t="s">
        <v>26127</v>
      </c>
      <c r="B7185" s="42" t="s">
        <v>36</v>
      </c>
      <c r="C7185" s="42" t="s">
        <v>26128</v>
      </c>
      <c r="D7185" s="42" t="s">
        <v>27</v>
      </c>
      <c r="E7185" s="42" t="s">
        <v>3204</v>
      </c>
      <c r="F7185" s="42" t="s">
        <v>3205</v>
      </c>
      <c r="G7185" s="42" t="s">
        <v>11227</v>
      </c>
      <c r="H7185" s="7" t="s">
        <v>30</v>
      </c>
      <c r="I7185" s="42" t="s">
        <v>36</v>
      </c>
      <c r="J7185" s="42" t="s">
        <v>3206</v>
      </c>
      <c r="K7185" s="8" t="s">
        <v>25539</v>
      </c>
      <c r="L7185" s="7" t="s">
        <v>804</v>
      </c>
      <c r="M7185" s="44">
        <v>58.8</v>
      </c>
      <c r="N7185" s="7">
        <v>1</v>
      </c>
      <c r="O7185" s="44">
        <v>58.8</v>
      </c>
      <c r="P7185" s="44">
        <v>33.340000000000003</v>
      </c>
      <c r="Q7185" s="44">
        <v>4.7699999999999996</v>
      </c>
      <c r="R7185" s="44">
        <v>13.51</v>
      </c>
      <c r="S7185" s="44">
        <v>0</v>
      </c>
      <c r="T7185" s="44">
        <v>0</v>
      </c>
      <c r="U7185" s="44">
        <v>7.18</v>
      </c>
      <c r="V7185" s="49" t="s">
        <v>24545</v>
      </c>
      <c r="W7185" s="42" t="s">
        <v>34</v>
      </c>
      <c r="X7185" s="43">
        <v>123331013059</v>
      </c>
      <c r="Y7185" s="43">
        <v>45411576221</v>
      </c>
      <c r="Z7185" s="43" t="s">
        <v>7980</v>
      </c>
      <c r="AA7185" s="37" t="str">
        <f>VLOOKUP(J7185, sku!B:C, 2, FALSE)</f>
        <v>Banco Bicicleta Selim Preto e Vermelho + Couro PU</v>
      </c>
      <c r="AB7185" s="37" t="str">
        <f>VLOOKUP(J7185, sku!B:BM, 64, FALSE)</f>
        <v>Importação</v>
      </c>
      <c r="AC7185" s="37" t="str">
        <f>LEFT(pedidos[[#This Row],[SKU]],3)</f>
        <v>EB0</v>
      </c>
      <c r="AD7185" s="37" t="str" cm="1">
        <f t="array" aca="1" ref="AD7185" ca="1">IFERROR(
  INDEX(
    montadora[Montadora],
    MATCH(TRUE,LEFT(J7563,NÚCARACT(montadora[SKU Parcial]))=montadora[SKU Parcial],0)
  ),
  ""
)</f>
        <v/>
      </c>
    </row>
    <row r="7186" spans="1:30" x14ac:dyDescent="0.25">
      <c r="A7186" s="42" t="s">
        <v>26129</v>
      </c>
      <c r="B7186" s="42" t="s">
        <v>26130</v>
      </c>
      <c r="C7186" s="42" t="s">
        <v>26131</v>
      </c>
      <c r="D7186" s="42" t="s">
        <v>138</v>
      </c>
      <c r="E7186" s="42" t="s">
        <v>3204</v>
      </c>
      <c r="F7186" s="42" t="s">
        <v>3205</v>
      </c>
      <c r="G7186" s="42" t="s">
        <v>11227</v>
      </c>
      <c r="H7186" s="7" t="s">
        <v>30</v>
      </c>
      <c r="I7186" s="42" t="s">
        <v>36</v>
      </c>
      <c r="J7186" s="42" t="s">
        <v>3206</v>
      </c>
      <c r="K7186" s="8" t="s">
        <v>25535</v>
      </c>
      <c r="L7186" s="7" t="s">
        <v>804</v>
      </c>
      <c r="M7186" s="44">
        <v>58.8</v>
      </c>
      <c r="N7186" s="7">
        <v>1</v>
      </c>
      <c r="O7186" s="44">
        <v>58.8</v>
      </c>
      <c r="P7186" s="44">
        <v>33.340000000000003</v>
      </c>
      <c r="Q7186" s="44">
        <v>4.7699999999999996</v>
      </c>
      <c r="R7186" s="44">
        <v>13.51</v>
      </c>
      <c r="S7186" s="44">
        <v>0</v>
      </c>
      <c r="T7186" s="44">
        <v>0</v>
      </c>
      <c r="U7186" s="44">
        <v>7.18</v>
      </c>
      <c r="V7186" s="49" t="s">
        <v>24545</v>
      </c>
      <c r="W7186" s="42" t="s">
        <v>34</v>
      </c>
      <c r="X7186" s="43">
        <v>123959250716</v>
      </c>
      <c r="Y7186" s="43">
        <v>45416151427</v>
      </c>
      <c r="Z7186" s="43" t="s">
        <v>7980</v>
      </c>
      <c r="AA7186" s="37" t="str">
        <f>VLOOKUP(J7186, sku!B:C, 2, FALSE)</f>
        <v>Banco Bicicleta Selim Preto e Vermelho + Couro PU</v>
      </c>
      <c r="AB7186" s="37" t="str">
        <f>VLOOKUP(J7186, sku!B:BM, 64, FALSE)</f>
        <v>Importação</v>
      </c>
      <c r="AC7186" s="37" t="str">
        <f>LEFT(pedidos[[#This Row],[SKU]],3)</f>
        <v>EB0</v>
      </c>
      <c r="AD7186" s="37" t="str" cm="1">
        <f t="array" aca="1" ref="AD7186" ca="1">IFERROR(
  INDEX(
    montadora[Montadora],
    MATCH(TRUE,LEFT(J7564,NÚCARACT(montadora[SKU Parcial]))=montadora[SKU Parcial],0)
  ),
  ""
)</f>
        <v/>
      </c>
    </row>
    <row r="7187" spans="1:30" x14ac:dyDescent="0.25">
      <c r="A7187" s="42" t="s">
        <v>26132</v>
      </c>
      <c r="B7187" s="42" t="s">
        <v>36</v>
      </c>
      <c r="C7187" s="42" t="s">
        <v>1252</v>
      </c>
      <c r="D7187" s="42" t="s">
        <v>188</v>
      </c>
      <c r="E7187" s="42" t="s">
        <v>3204</v>
      </c>
      <c r="F7187" s="42" t="s">
        <v>3205</v>
      </c>
      <c r="G7187" s="42" t="s">
        <v>11227</v>
      </c>
      <c r="H7187" s="7" t="s">
        <v>30</v>
      </c>
      <c r="I7187" s="42" t="s">
        <v>36</v>
      </c>
      <c r="J7187" s="42" t="s">
        <v>3206</v>
      </c>
      <c r="K7187" s="8" t="s">
        <v>25561</v>
      </c>
      <c r="L7187" s="7" t="s">
        <v>804</v>
      </c>
      <c r="M7187" s="44">
        <v>58.8</v>
      </c>
      <c r="N7187" s="7">
        <v>1</v>
      </c>
      <c r="O7187" s="44">
        <v>66.790000000000006</v>
      </c>
      <c r="P7187" s="44">
        <v>33.340000000000003</v>
      </c>
      <c r="Q7187" s="44">
        <v>4.7699999999999996</v>
      </c>
      <c r="R7187" s="44">
        <v>13.51</v>
      </c>
      <c r="S7187" s="44">
        <v>7.99</v>
      </c>
      <c r="T7187" s="44">
        <v>0</v>
      </c>
      <c r="U7187" s="44">
        <v>7.18</v>
      </c>
      <c r="V7187" s="49" t="s">
        <v>24545</v>
      </c>
      <c r="W7187" s="42" t="s">
        <v>34</v>
      </c>
      <c r="X7187" s="43">
        <v>124189586492</v>
      </c>
      <c r="Y7187" s="43">
        <v>45426132897</v>
      </c>
      <c r="Z7187" s="43" t="s">
        <v>7980</v>
      </c>
      <c r="AA7187" s="37" t="str">
        <f>VLOOKUP(J7187, sku!B:C, 2, FALSE)</f>
        <v>Banco Bicicleta Selim Preto e Vermelho + Couro PU</v>
      </c>
      <c r="AB7187" s="37" t="str">
        <f>VLOOKUP(J7187, sku!B:BM, 64, FALSE)</f>
        <v>Importação</v>
      </c>
      <c r="AC7187" s="37" t="str">
        <f>LEFT(pedidos[[#This Row],[SKU]],3)</f>
        <v>EB0</v>
      </c>
      <c r="AD7187" s="37" t="str" cm="1">
        <f t="array" aca="1" ref="AD7187" ca="1">IFERROR(
  INDEX(
    montadora[Montadora],
    MATCH(TRUE,LEFT(J7565,NÚCARACT(montadora[SKU Parcial]))=montadora[SKU Parcial],0)
  ),
  ""
)</f>
        <v/>
      </c>
    </row>
    <row r="7188" spans="1:30" x14ac:dyDescent="0.25">
      <c r="A7188" s="42" t="s">
        <v>26133</v>
      </c>
      <c r="B7188" s="42" t="s">
        <v>36</v>
      </c>
      <c r="C7188" s="42" t="s">
        <v>26134</v>
      </c>
      <c r="D7188" s="42" t="s">
        <v>420</v>
      </c>
      <c r="E7188" s="42" t="s">
        <v>3204</v>
      </c>
      <c r="F7188" s="42" t="s">
        <v>3205</v>
      </c>
      <c r="G7188" s="42" t="s">
        <v>11227</v>
      </c>
      <c r="H7188" s="7" t="s">
        <v>30</v>
      </c>
      <c r="I7188" s="42" t="s">
        <v>36</v>
      </c>
      <c r="J7188" s="42" t="s">
        <v>3206</v>
      </c>
      <c r="K7188" s="8" t="s">
        <v>25555</v>
      </c>
      <c r="L7188" s="7" t="s">
        <v>804</v>
      </c>
      <c r="M7188" s="44">
        <v>58.8</v>
      </c>
      <c r="N7188" s="7">
        <v>1</v>
      </c>
      <c r="O7188" s="44">
        <v>65.790000000000006</v>
      </c>
      <c r="P7188" s="44">
        <v>33.340000000000003</v>
      </c>
      <c r="Q7188" s="44">
        <v>4.7699999999999996</v>
      </c>
      <c r="R7188" s="44">
        <v>13.51</v>
      </c>
      <c r="S7188" s="44">
        <v>6.99</v>
      </c>
      <c r="T7188" s="44">
        <v>0</v>
      </c>
      <c r="U7188" s="44">
        <v>7.18</v>
      </c>
      <c r="V7188" s="49" t="s">
        <v>24545</v>
      </c>
      <c r="W7188" s="42" t="s">
        <v>34</v>
      </c>
      <c r="X7188" s="43">
        <v>124382605952</v>
      </c>
      <c r="Y7188" s="43">
        <v>45434086371</v>
      </c>
      <c r="Z7188" s="43" t="s">
        <v>7980</v>
      </c>
      <c r="AA7188" s="37" t="str">
        <f>VLOOKUP(J7188, sku!B:C, 2, FALSE)</f>
        <v>Banco Bicicleta Selim Preto e Vermelho + Couro PU</v>
      </c>
      <c r="AB7188" s="37" t="str">
        <f>VLOOKUP(J7188, sku!B:BM, 64, FALSE)</f>
        <v>Importação</v>
      </c>
      <c r="AC7188" s="37" t="str">
        <f>LEFT(pedidos[[#This Row],[SKU]],3)</f>
        <v>EB0</v>
      </c>
      <c r="AD7188" s="37" t="str" cm="1">
        <f t="array" aca="1" ref="AD7188" ca="1">IFERROR(
  INDEX(
    montadora[Montadora],
    MATCH(TRUE,LEFT(J7566,NÚCARACT(montadora[SKU Parcial]))=montadora[SKU Parcial],0)
  ),
  ""
)</f>
        <v/>
      </c>
    </row>
    <row r="7189" spans="1:30" x14ac:dyDescent="0.25">
      <c r="A7189" s="42" t="s">
        <v>24038</v>
      </c>
      <c r="B7189" s="42" t="s">
        <v>24039</v>
      </c>
      <c r="C7189" s="42" t="s">
        <v>24040</v>
      </c>
      <c r="D7189" s="42" t="s">
        <v>27</v>
      </c>
      <c r="E7189" s="42" t="s">
        <v>2746</v>
      </c>
      <c r="F7189" s="42" t="s">
        <v>1793</v>
      </c>
      <c r="G7189" s="42" t="s">
        <v>11227</v>
      </c>
      <c r="H7189" s="7" t="s">
        <v>30</v>
      </c>
      <c r="I7189" s="42" t="s">
        <v>36</v>
      </c>
      <c r="J7189" s="42" t="s">
        <v>2747</v>
      </c>
      <c r="K7189" s="8" t="s">
        <v>25545</v>
      </c>
      <c r="L7189" s="7" t="s">
        <v>804</v>
      </c>
      <c r="M7189" s="44">
        <v>81.8</v>
      </c>
      <c r="N7189" s="7">
        <v>1</v>
      </c>
      <c r="O7189" s="44">
        <v>81.8</v>
      </c>
      <c r="P7189" s="44">
        <v>41.36</v>
      </c>
      <c r="Q7189" s="44">
        <v>6.64</v>
      </c>
      <c r="R7189" s="44">
        <v>9.82</v>
      </c>
      <c r="S7189" s="44">
        <v>0</v>
      </c>
      <c r="T7189" s="44">
        <v>14.07</v>
      </c>
      <c r="U7189" s="44">
        <v>9.91</v>
      </c>
      <c r="V7189" s="49" t="s">
        <v>24981</v>
      </c>
      <c r="W7189" s="42" t="s">
        <v>34</v>
      </c>
      <c r="X7189" s="43">
        <v>121502056171</v>
      </c>
      <c r="Y7189" s="43">
        <v>45329734997</v>
      </c>
      <c r="Z7189" s="43" t="s">
        <v>7980</v>
      </c>
      <c r="AA7189" s="37" t="str">
        <f>VLOOKUP(J7189, sku!B:C, 2, FALSE)</f>
        <v>Cabo de Chupeta Coaxial de Transferência de Carga de Bateria 12/24V 500 Amper, PVC, CCA 5 Metros</v>
      </c>
      <c r="AB7189" s="37" t="str">
        <f>VLOOKUP(J7189, sku!B:BM, 64, FALSE)</f>
        <v>Importação</v>
      </c>
      <c r="AC7189" s="37" t="str">
        <f>LEFT(pedidos[[#This Row],[SKU]],3)</f>
        <v>1EC</v>
      </c>
      <c r="AD7189" s="37" t="str" cm="1">
        <f t="array" aca="1" ref="AD7189" ca="1">IFERROR(
  INDEX(
    montadora[Montadora],
    MATCH(TRUE,LEFT(J7567,NÚCARACT(montadora[SKU Parcial]))=montadora[SKU Parcial],0)
  ),
  ""
)</f>
        <v/>
      </c>
    </row>
    <row r="7190" spans="1:30" x14ac:dyDescent="0.25">
      <c r="A7190" s="42" t="s">
        <v>24041</v>
      </c>
      <c r="B7190" s="42" t="s">
        <v>24042</v>
      </c>
      <c r="C7190" s="42" t="s">
        <v>2160</v>
      </c>
      <c r="D7190" s="42" t="s">
        <v>188</v>
      </c>
      <c r="E7190" s="42" t="s">
        <v>2746</v>
      </c>
      <c r="F7190" s="42" t="s">
        <v>1793</v>
      </c>
      <c r="G7190" s="42" t="s">
        <v>11227</v>
      </c>
      <c r="H7190" s="7" t="s">
        <v>30</v>
      </c>
      <c r="I7190" s="42" t="s">
        <v>36</v>
      </c>
      <c r="J7190" s="42" t="s">
        <v>2747</v>
      </c>
      <c r="K7190" s="8" t="s">
        <v>25556</v>
      </c>
      <c r="L7190" s="7" t="s">
        <v>804</v>
      </c>
      <c r="M7190" s="44">
        <v>81.8</v>
      </c>
      <c r="N7190" s="7">
        <v>1</v>
      </c>
      <c r="O7190" s="44">
        <v>81.8</v>
      </c>
      <c r="P7190" s="44">
        <v>41.36</v>
      </c>
      <c r="Q7190" s="44">
        <v>6.64</v>
      </c>
      <c r="R7190" s="44">
        <v>9.82</v>
      </c>
      <c r="S7190" s="44">
        <v>0</v>
      </c>
      <c r="T7190" s="44">
        <v>14.07</v>
      </c>
      <c r="U7190" s="44">
        <v>9.91</v>
      </c>
      <c r="V7190" s="49" t="s">
        <v>24981</v>
      </c>
      <c r="W7190" s="42" t="s">
        <v>34</v>
      </c>
      <c r="X7190" s="43">
        <v>121603382645</v>
      </c>
      <c r="Y7190" s="43">
        <v>45334956208</v>
      </c>
      <c r="Z7190" s="43" t="s">
        <v>7980</v>
      </c>
      <c r="AA7190" s="37" t="str">
        <f>VLOOKUP(J7190, sku!B:C, 2, FALSE)</f>
        <v>Cabo de Chupeta Coaxial de Transferência de Carga de Bateria 12/24V 500 Amper, PVC, CCA 5 Metros</v>
      </c>
      <c r="AB7190" s="37" t="str">
        <f>VLOOKUP(J7190, sku!B:BM, 64, FALSE)</f>
        <v>Importação</v>
      </c>
      <c r="AC7190" s="37" t="str">
        <f>LEFT(pedidos[[#This Row],[SKU]],3)</f>
        <v>1EC</v>
      </c>
      <c r="AD7190" s="37" t="str" cm="1">
        <f t="array" aca="1" ref="AD7190" ca="1">IFERROR(
  INDEX(
    montadora[Montadora],
    MATCH(TRUE,LEFT(J7568,NÚCARACT(montadora[SKU Parcial]))=montadora[SKU Parcial],0)
  ),
  ""
)</f>
        <v/>
      </c>
    </row>
    <row r="7191" spans="1:30" x14ac:dyDescent="0.25">
      <c r="A7191" s="42" t="s">
        <v>24043</v>
      </c>
      <c r="B7191" s="42" t="s">
        <v>36</v>
      </c>
      <c r="C7191" s="42" t="s">
        <v>719</v>
      </c>
      <c r="D7191" s="42" t="s">
        <v>138</v>
      </c>
      <c r="E7191" s="42" t="s">
        <v>2746</v>
      </c>
      <c r="F7191" s="42" t="s">
        <v>1793</v>
      </c>
      <c r="G7191" s="42" t="s">
        <v>11227</v>
      </c>
      <c r="H7191" s="7" t="s">
        <v>30</v>
      </c>
      <c r="I7191" s="42" t="s">
        <v>31</v>
      </c>
      <c r="J7191" s="42" t="s">
        <v>2747</v>
      </c>
      <c r="K7191" s="8" t="s">
        <v>25559</v>
      </c>
      <c r="L7191" s="7" t="s">
        <v>804</v>
      </c>
      <c r="M7191" s="44">
        <v>81.8</v>
      </c>
      <c r="N7191" s="7">
        <v>1</v>
      </c>
      <c r="O7191" s="44">
        <v>81.8</v>
      </c>
      <c r="P7191" s="44">
        <v>41.36</v>
      </c>
      <c r="Q7191" s="44">
        <v>6.64</v>
      </c>
      <c r="R7191" s="44">
        <v>9.82</v>
      </c>
      <c r="S7191" s="44">
        <v>0</v>
      </c>
      <c r="T7191" s="44">
        <v>14.07</v>
      </c>
      <c r="U7191" s="44">
        <v>9.91</v>
      </c>
      <c r="V7191" s="49" t="s">
        <v>24981</v>
      </c>
      <c r="W7191" s="42" t="s">
        <v>34</v>
      </c>
      <c r="X7191" s="43" t="s">
        <v>24044</v>
      </c>
      <c r="Y7191" s="43">
        <v>45348734723</v>
      </c>
      <c r="Z7191" s="43" t="s">
        <v>7980</v>
      </c>
      <c r="AA7191" s="37" t="str">
        <f>VLOOKUP(J7191, sku!B:C, 2, FALSE)</f>
        <v>Cabo de Chupeta Coaxial de Transferência de Carga de Bateria 12/24V 500 Amper, PVC, CCA 5 Metros</v>
      </c>
      <c r="AB7191" s="37" t="str">
        <f>VLOOKUP(J7191, sku!B:BM, 64, FALSE)</f>
        <v>Importação</v>
      </c>
      <c r="AC7191" s="37" t="str">
        <f>LEFT(pedidos[[#This Row],[SKU]],3)</f>
        <v>1EC</v>
      </c>
      <c r="AD7191" s="37" t="str" cm="1">
        <f t="array" aca="1" ref="AD7191" ca="1">IFERROR(
  INDEX(
    montadora[Montadora],
    MATCH(TRUE,LEFT(J7569,NÚCARACT(montadora[SKU Parcial]))=montadora[SKU Parcial],0)
  ),
  ""
)</f>
        <v/>
      </c>
    </row>
    <row r="7192" spans="1:30" x14ac:dyDescent="0.25">
      <c r="A7192" s="42" t="s">
        <v>24045</v>
      </c>
      <c r="B7192" s="42" t="s">
        <v>36</v>
      </c>
      <c r="C7192" s="42" t="s">
        <v>935</v>
      </c>
      <c r="D7192" s="42" t="s">
        <v>27</v>
      </c>
      <c r="E7192" s="42" t="s">
        <v>2746</v>
      </c>
      <c r="F7192" s="42" t="s">
        <v>1793</v>
      </c>
      <c r="G7192" s="42" t="s">
        <v>11227</v>
      </c>
      <c r="H7192" s="7" t="s">
        <v>30</v>
      </c>
      <c r="I7192" s="42" t="s">
        <v>31</v>
      </c>
      <c r="J7192" s="42" t="s">
        <v>2747</v>
      </c>
      <c r="K7192" s="8" t="s">
        <v>25594</v>
      </c>
      <c r="L7192" s="7" t="s">
        <v>804</v>
      </c>
      <c r="M7192" s="44">
        <v>81.8</v>
      </c>
      <c r="N7192" s="7">
        <v>1</v>
      </c>
      <c r="O7192" s="44">
        <v>81.8</v>
      </c>
      <c r="P7192" s="44">
        <v>41.36</v>
      </c>
      <c r="Q7192" s="44">
        <v>6.64</v>
      </c>
      <c r="R7192" s="44">
        <v>9.82</v>
      </c>
      <c r="S7192" s="44">
        <v>0</v>
      </c>
      <c r="T7192" s="44">
        <v>14.07</v>
      </c>
      <c r="U7192" s="44">
        <v>9.91</v>
      </c>
      <c r="V7192" s="49" t="s">
        <v>24981</v>
      </c>
      <c r="W7192" s="42" t="s">
        <v>34</v>
      </c>
      <c r="X7192" s="43">
        <v>122589037518</v>
      </c>
      <c r="Y7192" s="43">
        <v>45352772185</v>
      </c>
      <c r="Z7192" s="43" t="s">
        <v>7980</v>
      </c>
      <c r="AA7192" s="37" t="str">
        <f>VLOOKUP(J7192, sku!B:C, 2, FALSE)</f>
        <v>Cabo de Chupeta Coaxial de Transferência de Carga de Bateria 12/24V 500 Amper, PVC, CCA 5 Metros</v>
      </c>
      <c r="AB7192" s="37" t="str">
        <f>VLOOKUP(J7192, sku!B:BM, 64, FALSE)</f>
        <v>Importação</v>
      </c>
      <c r="AC7192" s="37" t="str">
        <f>LEFT(pedidos[[#This Row],[SKU]],3)</f>
        <v>1EC</v>
      </c>
      <c r="AD7192" s="37" t="str" cm="1">
        <f t="array" aca="1" ref="AD7192" ca="1">IFERROR(
  INDEX(
    montadora[Montadora],
    MATCH(TRUE,LEFT(J7570,NÚCARACT(montadora[SKU Parcial]))=montadora[SKU Parcial],0)
  ),
  ""
)</f>
        <v/>
      </c>
    </row>
    <row r="7193" spans="1:30" x14ac:dyDescent="0.25">
      <c r="A7193" s="42" t="s">
        <v>24046</v>
      </c>
      <c r="B7193" s="42" t="s">
        <v>36</v>
      </c>
      <c r="C7193" s="42" t="s">
        <v>1123</v>
      </c>
      <c r="D7193" s="42" t="s">
        <v>27</v>
      </c>
      <c r="E7193" s="42" t="s">
        <v>2746</v>
      </c>
      <c r="F7193" s="42" t="s">
        <v>1793</v>
      </c>
      <c r="G7193" s="42" t="s">
        <v>11227</v>
      </c>
      <c r="H7193" s="7" t="s">
        <v>30</v>
      </c>
      <c r="I7193" s="42" t="s">
        <v>31</v>
      </c>
      <c r="J7193" s="42" t="s">
        <v>2747</v>
      </c>
      <c r="K7193" s="8" t="s">
        <v>25594</v>
      </c>
      <c r="L7193" s="7" t="s">
        <v>804</v>
      </c>
      <c r="M7193" s="44">
        <v>81.8</v>
      </c>
      <c r="N7193" s="7">
        <v>1</v>
      </c>
      <c r="O7193" s="44">
        <v>81.8</v>
      </c>
      <c r="P7193" s="44">
        <v>41.36</v>
      </c>
      <c r="Q7193" s="44">
        <v>6.64</v>
      </c>
      <c r="R7193" s="44">
        <v>9.82</v>
      </c>
      <c r="S7193" s="44">
        <v>0</v>
      </c>
      <c r="T7193" s="44">
        <v>14.07</v>
      </c>
      <c r="U7193" s="44">
        <v>9.91</v>
      </c>
      <c r="V7193" s="49" t="s">
        <v>24981</v>
      </c>
      <c r="W7193" s="42" t="s">
        <v>34</v>
      </c>
      <c r="X7193" s="43">
        <v>122647232016</v>
      </c>
      <c r="Y7193" s="43">
        <v>45354850521</v>
      </c>
      <c r="Z7193" s="43" t="s">
        <v>7980</v>
      </c>
      <c r="AA7193" s="37" t="str">
        <f>VLOOKUP(J7193, sku!B:C, 2, FALSE)</f>
        <v>Cabo de Chupeta Coaxial de Transferência de Carga de Bateria 12/24V 500 Amper, PVC, CCA 5 Metros</v>
      </c>
      <c r="AB7193" s="37" t="str">
        <f>VLOOKUP(J7193, sku!B:BM, 64, FALSE)</f>
        <v>Importação</v>
      </c>
      <c r="AC7193" s="37" t="str">
        <f>LEFT(pedidos[[#This Row],[SKU]],3)</f>
        <v>1EC</v>
      </c>
      <c r="AD7193" s="37" t="str" cm="1">
        <f t="array" aca="1" ref="AD7193" ca="1">IFERROR(
  INDEX(
    montadora[Montadora],
    MATCH(TRUE,LEFT(J7571,NÚCARACT(montadora[SKU Parcial]))=montadora[SKU Parcial],0)
  ),
  ""
)</f>
        <v/>
      </c>
    </row>
    <row r="7194" spans="1:30" x14ac:dyDescent="0.25">
      <c r="A7194" s="42" t="s">
        <v>24982</v>
      </c>
      <c r="B7194" s="42" t="s">
        <v>24983</v>
      </c>
      <c r="C7194" s="42" t="s">
        <v>24984</v>
      </c>
      <c r="D7194" s="42" t="s">
        <v>27</v>
      </c>
      <c r="E7194" s="42" t="s">
        <v>2746</v>
      </c>
      <c r="F7194" s="42" t="s">
        <v>1793</v>
      </c>
      <c r="G7194" s="42" t="s">
        <v>11227</v>
      </c>
      <c r="H7194" s="7" t="s">
        <v>30</v>
      </c>
      <c r="I7194" s="42" t="s">
        <v>36</v>
      </c>
      <c r="J7194" s="42" t="s">
        <v>2747</v>
      </c>
      <c r="K7194" s="8" t="s">
        <v>25532</v>
      </c>
      <c r="L7194" s="7" t="s">
        <v>804</v>
      </c>
      <c r="M7194" s="44">
        <v>81.8</v>
      </c>
      <c r="N7194" s="7">
        <v>1</v>
      </c>
      <c r="O7194" s="44">
        <v>81.8</v>
      </c>
      <c r="P7194" s="44">
        <v>41.36</v>
      </c>
      <c r="Q7194" s="44">
        <v>6.64</v>
      </c>
      <c r="R7194" s="44">
        <v>9.82</v>
      </c>
      <c r="S7194" s="44">
        <v>0</v>
      </c>
      <c r="T7194" s="44">
        <v>14.07</v>
      </c>
      <c r="U7194" s="44">
        <v>9.91</v>
      </c>
      <c r="V7194" s="49" t="s">
        <v>24981</v>
      </c>
      <c r="W7194" s="42" t="s">
        <v>34</v>
      </c>
      <c r="X7194" s="43">
        <v>122267364163</v>
      </c>
      <c r="Y7194" s="43">
        <v>45361797188</v>
      </c>
      <c r="Z7194" s="43" t="s">
        <v>7980</v>
      </c>
      <c r="AA7194" s="37" t="str">
        <f>VLOOKUP(J7194, sku!B:C, 2, FALSE)</f>
        <v>Cabo de Chupeta Coaxial de Transferência de Carga de Bateria 12/24V 500 Amper, PVC, CCA 5 Metros</v>
      </c>
      <c r="AB7194" s="37" t="str">
        <f>VLOOKUP(J7194, sku!B:BM, 64, FALSE)</f>
        <v>Importação</v>
      </c>
      <c r="AC7194" s="37" t="str">
        <f>LEFT(pedidos[[#This Row],[SKU]],3)</f>
        <v>1EC</v>
      </c>
      <c r="AD7194" s="37" t="str" cm="1">
        <f t="array" aca="1" ref="AD7194" ca="1">IFERROR(
  INDEX(
    montadora[Montadora],
    MATCH(TRUE,LEFT(J7572,NÚCARACT(montadora[SKU Parcial]))=montadora[SKU Parcial],0)
  ),
  ""
)</f>
        <v/>
      </c>
    </row>
    <row r="7195" spans="1:30" x14ac:dyDescent="0.25">
      <c r="A7195" s="42" t="s">
        <v>24985</v>
      </c>
      <c r="B7195" s="42" t="s">
        <v>24986</v>
      </c>
      <c r="C7195" s="42" t="s">
        <v>524</v>
      </c>
      <c r="D7195" s="42" t="s">
        <v>27</v>
      </c>
      <c r="E7195" s="42" t="s">
        <v>2746</v>
      </c>
      <c r="F7195" s="42" t="s">
        <v>1793</v>
      </c>
      <c r="G7195" s="42" t="s">
        <v>11227</v>
      </c>
      <c r="H7195" s="7" t="s">
        <v>30</v>
      </c>
      <c r="I7195" s="42" t="s">
        <v>31</v>
      </c>
      <c r="J7195" s="42" t="s">
        <v>2747</v>
      </c>
      <c r="K7195" s="8" t="s">
        <v>25532</v>
      </c>
      <c r="L7195" s="7" t="s">
        <v>804</v>
      </c>
      <c r="M7195" s="44">
        <v>81.8</v>
      </c>
      <c r="N7195" s="7">
        <v>1</v>
      </c>
      <c r="O7195" s="44">
        <v>81.8</v>
      </c>
      <c r="P7195" s="44">
        <v>41.36</v>
      </c>
      <c r="Q7195" s="44">
        <v>6.64</v>
      </c>
      <c r="R7195" s="44">
        <v>9.82</v>
      </c>
      <c r="S7195" s="44">
        <v>0</v>
      </c>
      <c r="T7195" s="44">
        <v>14.07</v>
      </c>
      <c r="U7195" s="44">
        <v>9.91</v>
      </c>
      <c r="V7195" s="49" t="s">
        <v>24981</v>
      </c>
      <c r="W7195" s="42" t="s">
        <v>34</v>
      </c>
      <c r="X7195" s="43">
        <v>122320237239</v>
      </c>
      <c r="Y7195" s="43">
        <v>45364589735</v>
      </c>
      <c r="Z7195" s="43" t="s">
        <v>7980</v>
      </c>
      <c r="AA7195" s="37" t="str">
        <f>VLOOKUP(J7195, sku!B:C, 2, FALSE)</f>
        <v>Cabo de Chupeta Coaxial de Transferência de Carga de Bateria 12/24V 500 Amper, PVC, CCA 5 Metros</v>
      </c>
      <c r="AB7195" s="37" t="str">
        <f>VLOOKUP(J7195, sku!B:BM, 64, FALSE)</f>
        <v>Importação</v>
      </c>
      <c r="AC7195" s="37" t="str">
        <f>LEFT(pedidos[[#This Row],[SKU]],3)</f>
        <v>1EC</v>
      </c>
      <c r="AD7195" s="37" t="str" cm="1">
        <f t="array" aca="1" ref="AD7195" ca="1">IFERROR(
  INDEX(
    montadora[Montadora],
    MATCH(TRUE,LEFT(J7573,NÚCARACT(montadora[SKU Parcial]))=montadora[SKU Parcial],0)
  ),
  ""
)</f>
        <v/>
      </c>
    </row>
    <row r="7196" spans="1:30" x14ac:dyDescent="0.25">
      <c r="A7196" s="42" t="s">
        <v>24987</v>
      </c>
      <c r="B7196" s="42" t="s">
        <v>24988</v>
      </c>
      <c r="C7196" s="42" t="s">
        <v>1869</v>
      </c>
      <c r="D7196" s="42" t="s">
        <v>45</v>
      </c>
      <c r="E7196" s="42" t="s">
        <v>2746</v>
      </c>
      <c r="F7196" s="42" t="s">
        <v>1793</v>
      </c>
      <c r="G7196" s="42" t="s">
        <v>11227</v>
      </c>
      <c r="H7196" s="7" t="s">
        <v>30</v>
      </c>
      <c r="I7196" s="42" t="s">
        <v>31</v>
      </c>
      <c r="J7196" s="42" t="s">
        <v>2747</v>
      </c>
      <c r="K7196" s="8" t="s">
        <v>25593</v>
      </c>
      <c r="L7196" s="7" t="s">
        <v>804</v>
      </c>
      <c r="M7196" s="44">
        <v>81.8</v>
      </c>
      <c r="N7196" s="7">
        <v>1</v>
      </c>
      <c r="O7196" s="44">
        <v>81.8</v>
      </c>
      <c r="P7196" s="44">
        <v>41.36</v>
      </c>
      <c r="Q7196" s="44">
        <v>6.64</v>
      </c>
      <c r="R7196" s="44">
        <v>9.82</v>
      </c>
      <c r="S7196" s="44">
        <v>0</v>
      </c>
      <c r="T7196" s="44">
        <v>14.07</v>
      </c>
      <c r="U7196" s="44">
        <v>9.91</v>
      </c>
      <c r="V7196" s="49" t="s">
        <v>24981</v>
      </c>
      <c r="W7196" s="42" t="s">
        <v>34</v>
      </c>
      <c r="X7196" s="43">
        <v>122395085759</v>
      </c>
      <c r="Y7196" s="43">
        <v>45368680906</v>
      </c>
      <c r="Z7196" s="43" t="s">
        <v>7980</v>
      </c>
      <c r="AA7196" s="37" t="str">
        <f>VLOOKUP(J7196, sku!B:C, 2, FALSE)</f>
        <v>Cabo de Chupeta Coaxial de Transferência de Carga de Bateria 12/24V 500 Amper, PVC, CCA 5 Metros</v>
      </c>
      <c r="AB7196" s="37" t="str">
        <f>VLOOKUP(J7196, sku!B:BM, 64, FALSE)</f>
        <v>Importação</v>
      </c>
      <c r="AC7196" s="37" t="str">
        <f>LEFT(pedidos[[#This Row],[SKU]],3)</f>
        <v>1EC</v>
      </c>
      <c r="AD7196" s="37" t="str" cm="1">
        <f t="array" aca="1" ref="AD7196" ca="1">IFERROR(
  INDEX(
    montadora[Montadora],
    MATCH(TRUE,LEFT(J7574,NÚCARACT(montadora[SKU Parcial]))=montadora[SKU Parcial],0)
  ),
  ""
)</f>
        <v/>
      </c>
    </row>
    <row r="7197" spans="1:30" x14ac:dyDescent="0.25">
      <c r="A7197" s="42" t="s">
        <v>24989</v>
      </c>
      <c r="B7197" s="42" t="s">
        <v>36</v>
      </c>
      <c r="C7197" s="42" t="s">
        <v>24990</v>
      </c>
      <c r="D7197" s="42" t="s">
        <v>45</v>
      </c>
      <c r="E7197" s="42" t="s">
        <v>2746</v>
      </c>
      <c r="F7197" s="42" t="s">
        <v>1793</v>
      </c>
      <c r="G7197" s="42" t="s">
        <v>11227</v>
      </c>
      <c r="H7197" s="7" t="s">
        <v>30</v>
      </c>
      <c r="I7197" s="42" t="s">
        <v>31</v>
      </c>
      <c r="J7197" s="42" t="s">
        <v>2747</v>
      </c>
      <c r="K7197" s="8" t="s">
        <v>25593</v>
      </c>
      <c r="L7197" s="7" t="s">
        <v>804</v>
      </c>
      <c r="M7197" s="44">
        <v>81.8</v>
      </c>
      <c r="N7197" s="7">
        <v>1</v>
      </c>
      <c r="O7197" s="44">
        <v>81.8</v>
      </c>
      <c r="P7197" s="44">
        <v>41.36</v>
      </c>
      <c r="Q7197" s="44">
        <v>6.64</v>
      </c>
      <c r="R7197" s="44">
        <v>9.82</v>
      </c>
      <c r="S7197" s="44">
        <v>0</v>
      </c>
      <c r="T7197" s="44">
        <v>14.07</v>
      </c>
      <c r="U7197" s="44">
        <v>9.91</v>
      </c>
      <c r="V7197" s="49" t="s">
        <v>24981</v>
      </c>
      <c r="W7197" s="42" t="s">
        <v>34</v>
      </c>
      <c r="X7197" s="43">
        <v>122435172097</v>
      </c>
      <c r="Y7197" s="43">
        <v>45370691871</v>
      </c>
      <c r="Z7197" s="43" t="s">
        <v>7980</v>
      </c>
      <c r="AA7197" s="37" t="str">
        <f>VLOOKUP(J7197, sku!B:C, 2, FALSE)</f>
        <v>Cabo de Chupeta Coaxial de Transferência de Carga de Bateria 12/24V 500 Amper, PVC, CCA 5 Metros</v>
      </c>
      <c r="AB7197" s="37" t="str">
        <f>VLOOKUP(J7197, sku!B:BM, 64, FALSE)</f>
        <v>Importação</v>
      </c>
      <c r="AC7197" s="37" t="str">
        <f>LEFT(pedidos[[#This Row],[SKU]],3)</f>
        <v>1EC</v>
      </c>
      <c r="AD7197" s="37" t="str" cm="1">
        <f t="array" aca="1" ref="AD7197" ca="1">IFERROR(
  INDEX(
    montadora[Montadora],
    MATCH(TRUE,LEFT(J7575,NÚCARACT(montadora[SKU Parcial]))=montadora[SKU Parcial],0)
  ),
  ""
)</f>
        <v/>
      </c>
    </row>
    <row r="7198" spans="1:30" x14ac:dyDescent="0.25">
      <c r="A7198" s="42" t="s">
        <v>24991</v>
      </c>
      <c r="B7198" s="42" t="s">
        <v>36</v>
      </c>
      <c r="C7198" s="42" t="s">
        <v>24992</v>
      </c>
      <c r="D7198" s="42" t="s">
        <v>420</v>
      </c>
      <c r="E7198" s="42" t="s">
        <v>2746</v>
      </c>
      <c r="F7198" s="42" t="s">
        <v>1793</v>
      </c>
      <c r="G7198" s="42" t="s">
        <v>11227</v>
      </c>
      <c r="H7198" s="7" t="s">
        <v>30</v>
      </c>
      <c r="I7198" s="42" t="s">
        <v>36</v>
      </c>
      <c r="J7198" s="42" t="s">
        <v>2747</v>
      </c>
      <c r="K7198" s="8" t="s">
        <v>25096</v>
      </c>
      <c r="L7198" s="7" t="s">
        <v>804</v>
      </c>
      <c r="M7198" s="44">
        <v>81.8</v>
      </c>
      <c r="N7198" s="7">
        <v>1</v>
      </c>
      <c r="O7198" s="44">
        <v>81.8</v>
      </c>
      <c r="P7198" s="44">
        <v>41.36</v>
      </c>
      <c r="Q7198" s="44">
        <v>6.64</v>
      </c>
      <c r="R7198" s="44">
        <v>9.82</v>
      </c>
      <c r="S7198" s="44">
        <v>0</v>
      </c>
      <c r="T7198" s="44">
        <v>14.07</v>
      </c>
      <c r="U7198" s="44">
        <v>9.91</v>
      </c>
      <c r="V7198" s="49" t="s">
        <v>24981</v>
      </c>
      <c r="W7198" s="42" t="s">
        <v>34</v>
      </c>
      <c r="X7198" s="43">
        <v>122494951309</v>
      </c>
      <c r="Y7198" s="43">
        <v>45373767330</v>
      </c>
      <c r="Z7198" s="43" t="s">
        <v>7980</v>
      </c>
      <c r="AA7198" s="37" t="str">
        <f>VLOOKUP(J7198, sku!B:C, 2, FALSE)</f>
        <v>Cabo de Chupeta Coaxial de Transferência de Carga de Bateria 12/24V 500 Amper, PVC, CCA 5 Metros</v>
      </c>
      <c r="AB7198" s="37" t="str">
        <f>VLOOKUP(J7198, sku!B:BM, 64, FALSE)</f>
        <v>Importação</v>
      </c>
      <c r="AC7198" s="37" t="str">
        <f>LEFT(pedidos[[#This Row],[SKU]],3)</f>
        <v>1EC</v>
      </c>
      <c r="AD7198" s="37" t="str" cm="1">
        <f t="array" aca="1" ref="AD7198" ca="1">IFERROR(
  INDEX(
    montadora[Montadora],
    MATCH(TRUE,LEFT(J7576,NÚCARACT(montadora[SKU Parcial]))=montadora[SKU Parcial],0)
  ),
  ""
)</f>
        <v/>
      </c>
    </row>
    <row r="7199" spans="1:30" x14ac:dyDescent="0.25">
      <c r="A7199" s="42" t="s">
        <v>26135</v>
      </c>
      <c r="B7199" s="42" t="s">
        <v>26136</v>
      </c>
      <c r="C7199" s="42" t="s">
        <v>22351</v>
      </c>
      <c r="D7199" s="42" t="s">
        <v>27</v>
      </c>
      <c r="E7199" s="42" t="s">
        <v>2746</v>
      </c>
      <c r="F7199" s="42" t="s">
        <v>1793</v>
      </c>
      <c r="G7199" s="42" t="s">
        <v>11227</v>
      </c>
      <c r="H7199" s="7" t="s">
        <v>30</v>
      </c>
      <c r="I7199" s="42" t="s">
        <v>36</v>
      </c>
      <c r="J7199" s="42" t="s">
        <v>2747</v>
      </c>
      <c r="K7199" s="8" t="s">
        <v>25539</v>
      </c>
      <c r="L7199" s="7" t="s">
        <v>11229</v>
      </c>
      <c r="M7199" s="44">
        <v>81.8</v>
      </c>
      <c r="N7199" s="7">
        <v>1</v>
      </c>
      <c r="O7199" s="44">
        <v>81.8</v>
      </c>
      <c r="P7199" s="44">
        <v>41.36</v>
      </c>
      <c r="Q7199" s="44">
        <v>6.64</v>
      </c>
      <c r="R7199" s="44">
        <v>9.82</v>
      </c>
      <c r="S7199" s="44">
        <v>0</v>
      </c>
      <c r="T7199" s="44">
        <v>14.07</v>
      </c>
      <c r="U7199" s="44">
        <v>9.91</v>
      </c>
      <c r="V7199" s="49" t="s">
        <v>24981</v>
      </c>
      <c r="W7199" s="42" t="s">
        <v>34</v>
      </c>
      <c r="X7199" s="43">
        <v>123311540193</v>
      </c>
      <c r="Y7199" s="43">
        <v>45410570123</v>
      </c>
      <c r="Z7199" s="43" t="s">
        <v>7980</v>
      </c>
      <c r="AA7199" s="37" t="str">
        <f>VLOOKUP(J7199, sku!B:C, 2, FALSE)</f>
        <v>Cabo de Chupeta Coaxial de Transferência de Carga de Bateria 12/24V 500 Amper, PVC, CCA 5 Metros</v>
      </c>
      <c r="AB7199" s="37" t="str">
        <f>VLOOKUP(J7199, sku!B:BM, 64, FALSE)</f>
        <v>Importação</v>
      </c>
      <c r="AC7199" s="37" t="str">
        <f>LEFT(pedidos[[#This Row],[SKU]],3)</f>
        <v>1EC</v>
      </c>
      <c r="AD7199" s="37" t="str" cm="1">
        <f t="array" aca="1" ref="AD7199" ca="1">IFERROR(
  INDEX(
    montadora[Montadora],
    MATCH(TRUE,LEFT(J7577,NÚCARACT(montadora[SKU Parcial]))=montadora[SKU Parcial],0)
  ),
  ""
)</f>
        <v/>
      </c>
    </row>
    <row r="7200" spans="1:30" x14ac:dyDescent="0.25">
      <c r="A7200" s="42" t="s">
        <v>24993</v>
      </c>
      <c r="B7200" s="42" t="s">
        <v>24994</v>
      </c>
      <c r="C7200" s="42" t="s">
        <v>1869</v>
      </c>
      <c r="D7200" s="42" t="s">
        <v>45</v>
      </c>
      <c r="E7200" s="42" t="s">
        <v>2746</v>
      </c>
      <c r="F7200" s="42" t="s">
        <v>1793</v>
      </c>
      <c r="G7200" s="42" t="s">
        <v>11227</v>
      </c>
      <c r="H7200" s="7" t="s">
        <v>30</v>
      </c>
      <c r="I7200" s="42" t="s">
        <v>31</v>
      </c>
      <c r="J7200" s="42" t="s">
        <v>2747</v>
      </c>
      <c r="K7200" s="8" t="s">
        <v>25593</v>
      </c>
      <c r="L7200" s="7" t="s">
        <v>804</v>
      </c>
      <c r="M7200" s="44">
        <v>81.8</v>
      </c>
      <c r="N7200" s="7">
        <v>3</v>
      </c>
      <c r="O7200" s="44">
        <v>245.4</v>
      </c>
      <c r="P7200" s="44">
        <v>124.08</v>
      </c>
      <c r="Q7200" s="44">
        <v>19.93</v>
      </c>
      <c r="R7200" s="44">
        <v>29.46</v>
      </c>
      <c r="S7200" s="44">
        <v>0</v>
      </c>
      <c r="T7200" s="44">
        <v>42.21</v>
      </c>
      <c r="U7200" s="44">
        <v>29.72</v>
      </c>
      <c r="V7200" s="49" t="s">
        <v>24995</v>
      </c>
      <c r="W7200" s="42" t="s">
        <v>34</v>
      </c>
      <c r="X7200" s="43">
        <v>122927695130</v>
      </c>
      <c r="Y7200" s="43">
        <v>45368444061</v>
      </c>
      <c r="Z7200" s="43" t="s">
        <v>7980</v>
      </c>
      <c r="AA7200" s="37" t="str">
        <f>VLOOKUP(J7200, sku!B:C, 2, FALSE)</f>
        <v>Cabo de Chupeta Coaxial de Transferência de Carga de Bateria 12/24V 500 Amper, PVC, CCA 5 Metros</v>
      </c>
      <c r="AB7200" s="37" t="str">
        <f>VLOOKUP(J7200, sku!B:BM, 64, FALSE)</f>
        <v>Importação</v>
      </c>
      <c r="AC7200" s="37" t="str">
        <f>LEFT(pedidos[[#This Row],[SKU]],3)</f>
        <v>1EC</v>
      </c>
      <c r="AD7200" s="37" t="str" cm="1">
        <f t="array" aca="1" ref="AD7200" ca="1">IFERROR(
  INDEX(
    montadora[Montadora],
    MATCH(TRUE,LEFT(J7578,NÚCARACT(montadora[SKU Parcial]))=montadora[SKU Parcial],0)
  ),
  ""
)</f>
        <v/>
      </c>
    </row>
    <row r="7201" spans="1:30" x14ac:dyDescent="0.25">
      <c r="A7201" s="42" t="s">
        <v>23073</v>
      </c>
      <c r="B7201" s="42" t="s">
        <v>23074</v>
      </c>
      <c r="C7201" s="42" t="s">
        <v>1123</v>
      </c>
      <c r="D7201" s="42" t="s">
        <v>420</v>
      </c>
      <c r="E7201" s="42" t="s">
        <v>3234</v>
      </c>
      <c r="F7201" s="42" t="s">
        <v>3235</v>
      </c>
      <c r="G7201" s="42" t="s">
        <v>11227</v>
      </c>
      <c r="H7201" s="7" t="s">
        <v>30</v>
      </c>
      <c r="I7201" s="42" t="s">
        <v>36</v>
      </c>
      <c r="J7201" s="42" t="s">
        <v>3236</v>
      </c>
      <c r="K7201" s="8" t="s">
        <v>25574</v>
      </c>
      <c r="L7201" s="7" t="s">
        <v>11229</v>
      </c>
      <c r="M7201" s="44">
        <v>59.8</v>
      </c>
      <c r="N7201" s="7">
        <v>1</v>
      </c>
      <c r="O7201" s="44">
        <v>68.790000000000006</v>
      </c>
      <c r="P7201" s="44">
        <v>33.85</v>
      </c>
      <c r="Q7201" s="44">
        <v>4.8600000000000003</v>
      </c>
      <c r="R7201" s="44">
        <v>13.93</v>
      </c>
      <c r="S7201" s="44">
        <v>8.99</v>
      </c>
      <c r="T7201" s="44">
        <v>0</v>
      </c>
      <c r="U7201" s="44">
        <v>7.16</v>
      </c>
      <c r="V7201" s="49" t="s">
        <v>24547</v>
      </c>
      <c r="W7201" s="42" t="s">
        <v>34</v>
      </c>
      <c r="X7201" s="43">
        <v>121155615032</v>
      </c>
      <c r="Y7201" s="43">
        <v>45290438477</v>
      </c>
      <c r="Z7201" s="43" t="s">
        <v>7980</v>
      </c>
      <c r="AA7201" s="37" t="str">
        <f>VLOOKUP(J7201, sku!B:C, 2, FALSE)</f>
        <v>Blend Cleaner Black Wax 500ml</v>
      </c>
      <c r="AB7201" s="37" t="str">
        <f>VLOOKUP(J7201, sku!B:BM, 64, FALSE)</f>
        <v>Revenda</v>
      </c>
      <c r="AC7201" s="37" t="str">
        <f>LEFT(pedidos[[#This Row],[SKU]],3)</f>
        <v>VX2</v>
      </c>
      <c r="AD7201" s="37" t="str" cm="1">
        <f t="array" aca="1" ref="AD7201" ca="1">IFERROR(
  INDEX(
    montadora[Montadora],
    MATCH(TRUE,LEFT(J7579,NÚCARACT(montadora[SKU Parcial]))=montadora[SKU Parcial],0)
  ),
  ""
)</f>
        <v/>
      </c>
    </row>
    <row r="7202" spans="1:30" x14ac:dyDescent="0.25">
      <c r="A7202" s="42" t="s">
        <v>23075</v>
      </c>
      <c r="B7202" s="42" t="s">
        <v>23076</v>
      </c>
      <c r="C7202" s="42" t="s">
        <v>2134</v>
      </c>
      <c r="D7202" s="42" t="s">
        <v>420</v>
      </c>
      <c r="E7202" s="42" t="s">
        <v>5721</v>
      </c>
      <c r="F7202" s="42" t="s">
        <v>5722</v>
      </c>
      <c r="G7202" s="42" t="s">
        <v>11227</v>
      </c>
      <c r="H7202" s="7" t="s">
        <v>30</v>
      </c>
      <c r="I7202" s="42" t="s">
        <v>36</v>
      </c>
      <c r="J7202" s="42" t="s">
        <v>3181</v>
      </c>
      <c r="K7202" s="8" t="s">
        <v>25576</v>
      </c>
      <c r="L7202" s="7" t="s">
        <v>11229</v>
      </c>
      <c r="M7202" s="44">
        <v>29.8</v>
      </c>
      <c r="N7202" s="7">
        <v>1</v>
      </c>
      <c r="O7202" s="44">
        <v>29.8</v>
      </c>
      <c r="P7202" s="44">
        <v>13.56</v>
      </c>
      <c r="Q7202" s="44">
        <v>2.42</v>
      </c>
      <c r="R7202" s="44">
        <v>10.37</v>
      </c>
      <c r="S7202" s="44">
        <v>0</v>
      </c>
      <c r="T7202" s="44">
        <v>0</v>
      </c>
      <c r="U7202" s="44">
        <v>3.45</v>
      </c>
      <c r="V7202" s="49" t="s">
        <v>24996</v>
      </c>
      <c r="W7202" s="42" t="s">
        <v>34</v>
      </c>
      <c r="X7202" s="43">
        <v>121182173957</v>
      </c>
      <c r="Y7202" s="43">
        <v>45314616877</v>
      </c>
      <c r="Z7202" s="43" t="s">
        <v>7980</v>
      </c>
      <c r="AA7202" s="37" t="str">
        <f>VLOOKUP(J7202, sku!B:C, 2, FALSE)</f>
        <v>Higicouro 500ml</v>
      </c>
      <c r="AB7202" s="37" t="str">
        <f>VLOOKUP(J7202, sku!B:BM, 64, FALSE)</f>
        <v>Revenda</v>
      </c>
      <c r="AC7202" s="37" t="str">
        <f>LEFT(pedidos[[#This Row],[SKU]],3)</f>
        <v>VX2</v>
      </c>
      <c r="AD7202" s="37" t="str" cm="1">
        <f t="array" aca="1" ref="AD7202" ca="1">IFERROR(
  INDEX(
    montadora[Montadora],
    MATCH(TRUE,LEFT(J7580,NÚCARACT(montadora[SKU Parcial]))=montadora[SKU Parcial],0)
  ),
  ""
)</f>
        <v/>
      </c>
    </row>
    <row r="7203" spans="1:30" x14ac:dyDescent="0.25">
      <c r="A7203" s="42" t="s">
        <v>24047</v>
      </c>
      <c r="B7203" s="42" t="s">
        <v>24048</v>
      </c>
      <c r="C7203" s="42" t="s">
        <v>24049</v>
      </c>
      <c r="D7203" s="42" t="s">
        <v>27</v>
      </c>
      <c r="E7203" s="42" t="s">
        <v>5721</v>
      </c>
      <c r="F7203" s="42" t="s">
        <v>5722</v>
      </c>
      <c r="G7203" s="42" t="s">
        <v>11227</v>
      </c>
      <c r="H7203" s="7" t="s">
        <v>30</v>
      </c>
      <c r="I7203" s="42" t="s">
        <v>36</v>
      </c>
      <c r="J7203" s="42" t="s">
        <v>3181</v>
      </c>
      <c r="K7203" s="8" t="s">
        <v>25559</v>
      </c>
      <c r="L7203" s="7" t="s">
        <v>11229</v>
      </c>
      <c r="M7203" s="44">
        <v>29.8</v>
      </c>
      <c r="N7203" s="7">
        <v>1</v>
      </c>
      <c r="O7203" s="44">
        <v>37.79</v>
      </c>
      <c r="P7203" s="44">
        <v>13.56</v>
      </c>
      <c r="Q7203" s="44">
        <v>2.42</v>
      </c>
      <c r="R7203" s="44">
        <v>10.37</v>
      </c>
      <c r="S7203" s="44">
        <v>7.99</v>
      </c>
      <c r="T7203" s="44">
        <v>0</v>
      </c>
      <c r="U7203" s="44">
        <v>3.45</v>
      </c>
      <c r="V7203" s="49" t="s">
        <v>24996</v>
      </c>
      <c r="W7203" s="42" t="s">
        <v>34</v>
      </c>
      <c r="X7203" s="43">
        <v>122431001932</v>
      </c>
      <c r="Y7203" s="43">
        <v>45346283369</v>
      </c>
      <c r="Z7203" s="43" t="s">
        <v>7980</v>
      </c>
      <c r="AA7203" s="37" t="str">
        <f>VLOOKUP(J7203, sku!B:C, 2, FALSE)</f>
        <v>Higicouro 500ml</v>
      </c>
      <c r="AB7203" s="37" t="str">
        <f>VLOOKUP(J7203, sku!B:BM, 64, FALSE)</f>
        <v>Revenda</v>
      </c>
      <c r="AC7203" s="37" t="str">
        <f>LEFT(pedidos[[#This Row],[SKU]],3)</f>
        <v>VX2</v>
      </c>
      <c r="AD7203" s="37" t="str" cm="1">
        <f t="array" aca="1" ref="AD7203" ca="1">IFERROR(
  INDEX(
    montadora[Montadora],
    MATCH(TRUE,LEFT(J7581,NÚCARACT(montadora[SKU Parcial]))=montadora[SKU Parcial],0)
  ),
  ""
)</f>
        <v/>
      </c>
    </row>
    <row r="7204" spans="1:30" x14ac:dyDescent="0.25">
      <c r="A7204" s="42" t="s">
        <v>26137</v>
      </c>
      <c r="B7204" s="42" t="s">
        <v>26138</v>
      </c>
      <c r="C7204" s="42" t="s">
        <v>26139</v>
      </c>
      <c r="D7204" s="42" t="s">
        <v>27</v>
      </c>
      <c r="E7204" s="42" t="s">
        <v>5721</v>
      </c>
      <c r="F7204" s="42" t="s">
        <v>5722</v>
      </c>
      <c r="G7204" s="42" t="s">
        <v>11227</v>
      </c>
      <c r="H7204" s="7" t="s">
        <v>30</v>
      </c>
      <c r="I7204" s="42" t="s">
        <v>36</v>
      </c>
      <c r="J7204" s="42" t="s">
        <v>3181</v>
      </c>
      <c r="K7204" s="8" t="s">
        <v>25555</v>
      </c>
      <c r="L7204" s="7" t="s">
        <v>11229</v>
      </c>
      <c r="M7204" s="44">
        <v>29.8</v>
      </c>
      <c r="N7204" s="7">
        <v>1</v>
      </c>
      <c r="O7204" s="44">
        <v>37.79</v>
      </c>
      <c r="P7204" s="44">
        <v>13.56</v>
      </c>
      <c r="Q7204" s="44">
        <v>2.42</v>
      </c>
      <c r="R7204" s="44">
        <v>10.37</v>
      </c>
      <c r="S7204" s="44">
        <v>7.99</v>
      </c>
      <c r="T7204" s="44">
        <v>0</v>
      </c>
      <c r="U7204" s="44">
        <v>3.45</v>
      </c>
      <c r="V7204" s="49" t="s">
        <v>24996</v>
      </c>
      <c r="W7204" s="42" t="s">
        <v>34</v>
      </c>
      <c r="X7204" s="43">
        <v>124334571244</v>
      </c>
      <c r="Y7204" s="43">
        <v>45432016412</v>
      </c>
      <c r="Z7204" s="43" t="s">
        <v>7980</v>
      </c>
      <c r="AA7204" s="37" t="str">
        <f>VLOOKUP(J7204, sku!B:C, 2, FALSE)</f>
        <v>Higicouro 500ml</v>
      </c>
      <c r="AB7204" s="37" t="str">
        <f>VLOOKUP(J7204, sku!B:BM, 64, FALSE)</f>
        <v>Revenda</v>
      </c>
      <c r="AC7204" s="37" t="str">
        <f>LEFT(pedidos[[#This Row],[SKU]],3)</f>
        <v>VX2</v>
      </c>
      <c r="AD7204" s="37" t="str" cm="1">
        <f t="array" aca="1" ref="AD7204" ca="1">IFERROR(
  INDEX(
    montadora[Montadora],
    MATCH(TRUE,LEFT(J7582,NÚCARACT(montadora[SKU Parcial]))=montadora[SKU Parcial],0)
  ),
  ""
)</f>
        <v/>
      </c>
    </row>
    <row r="7205" spans="1:30" x14ac:dyDescent="0.25">
      <c r="A7205" s="42" t="s">
        <v>24050</v>
      </c>
      <c r="B7205" s="42" t="s">
        <v>36</v>
      </c>
      <c r="C7205" s="42" t="s">
        <v>1282</v>
      </c>
      <c r="D7205" s="42" t="s">
        <v>138</v>
      </c>
      <c r="E7205" s="42" t="s">
        <v>3269</v>
      </c>
      <c r="F7205" s="42" t="s">
        <v>3270</v>
      </c>
      <c r="G7205" s="42" t="s">
        <v>11227</v>
      </c>
      <c r="H7205" s="7" t="s">
        <v>30</v>
      </c>
      <c r="I7205" s="42" t="s">
        <v>36</v>
      </c>
      <c r="J7205" s="42" t="s">
        <v>3271</v>
      </c>
      <c r="K7205" s="8" t="s">
        <v>25556</v>
      </c>
      <c r="L7205" s="7" t="s">
        <v>11229</v>
      </c>
      <c r="M7205" s="44">
        <v>28.9</v>
      </c>
      <c r="N7205" s="7">
        <v>1</v>
      </c>
      <c r="O7205" s="44">
        <v>28.9</v>
      </c>
      <c r="P7205" s="44">
        <v>13.57</v>
      </c>
      <c r="Q7205" s="44">
        <v>2.35</v>
      </c>
      <c r="R7205" s="44">
        <v>9.7200000000000006</v>
      </c>
      <c r="S7205" s="44">
        <v>0</v>
      </c>
      <c r="T7205" s="44">
        <v>0</v>
      </c>
      <c r="U7205" s="44">
        <v>3.26</v>
      </c>
      <c r="V7205" s="49" t="s">
        <v>24550</v>
      </c>
      <c r="W7205" s="42" t="s">
        <v>34</v>
      </c>
      <c r="X7205" s="43">
        <v>122088145138</v>
      </c>
      <c r="Y7205" s="43">
        <v>45333184150</v>
      </c>
      <c r="Z7205" s="43" t="s">
        <v>7980</v>
      </c>
      <c r="AA7205" s="37" t="str">
        <f>VLOOKUP(J7205, sku!B:C, 2, FALSE)</f>
        <v>Sanitizante Frutal 1,5l</v>
      </c>
      <c r="AB7205" s="37" t="str">
        <f>VLOOKUP(J7205, sku!B:BM, 64, FALSE)</f>
        <v>Revenda</v>
      </c>
      <c r="AC7205" s="37" t="str">
        <f>LEFT(pedidos[[#This Row],[SKU]],3)</f>
        <v>VT2</v>
      </c>
      <c r="AD7205" s="37" t="str" cm="1">
        <f t="array" aca="1" ref="AD7205" ca="1">IFERROR(
  INDEX(
    montadora[Montadora],
    MATCH(TRUE,LEFT(J7583,NÚCARACT(montadora[SKU Parcial]))=montadora[SKU Parcial],0)
  ),
  ""
)</f>
        <v/>
      </c>
    </row>
    <row r="7206" spans="1:30" x14ac:dyDescent="0.25">
      <c r="A7206" s="42" t="s">
        <v>24051</v>
      </c>
      <c r="B7206" s="42" t="s">
        <v>24016</v>
      </c>
      <c r="C7206" s="42" t="s">
        <v>62</v>
      </c>
      <c r="D7206" s="42" t="s">
        <v>45</v>
      </c>
      <c r="E7206" s="42" t="s">
        <v>3309</v>
      </c>
      <c r="F7206" s="42" t="s">
        <v>3310</v>
      </c>
      <c r="G7206" s="42" t="s">
        <v>11227</v>
      </c>
      <c r="H7206" s="7" t="s">
        <v>30</v>
      </c>
      <c r="I7206" s="42" t="s">
        <v>36</v>
      </c>
      <c r="J7206" s="42" t="s">
        <v>3311</v>
      </c>
      <c r="K7206" s="8" t="s">
        <v>25577</v>
      </c>
      <c r="L7206" s="7" t="s">
        <v>11229</v>
      </c>
      <c r="M7206" s="44">
        <v>25.9</v>
      </c>
      <c r="N7206" s="7">
        <v>1</v>
      </c>
      <c r="O7206" s="44">
        <v>25.9</v>
      </c>
      <c r="P7206" s="44">
        <v>11.54</v>
      </c>
      <c r="Q7206" s="44">
        <v>2.1</v>
      </c>
      <c r="R7206" s="44">
        <v>9.36</v>
      </c>
      <c r="S7206" s="44">
        <v>0</v>
      </c>
      <c r="T7206" s="44">
        <v>0</v>
      </c>
      <c r="U7206" s="44">
        <v>2.9</v>
      </c>
      <c r="V7206" s="49" t="s">
        <v>24551</v>
      </c>
      <c r="W7206" s="42" t="s">
        <v>34</v>
      </c>
      <c r="X7206" s="43">
        <v>122128192433</v>
      </c>
      <c r="Y7206" s="43">
        <v>45355319139</v>
      </c>
      <c r="Z7206" s="43" t="s">
        <v>7980</v>
      </c>
      <c r="AA7206" s="37" t="str">
        <f>VLOOKUP(J7206, sku!B:C, 2, FALSE)</f>
        <v>Aplicador de Espuma 9,5 cm x 5,5 cm</v>
      </c>
      <c r="AB7206" s="37" t="str">
        <f>VLOOKUP(J7206, sku!B:BM, 64, FALSE)</f>
        <v>Revenda</v>
      </c>
      <c r="AC7206" s="37" t="str">
        <f>LEFT(pedidos[[#This Row],[SKU]],3)</f>
        <v>VX2</v>
      </c>
      <c r="AD7206" s="37" t="str" cm="1">
        <f t="array" aca="1" ref="AD7206" ca="1">IFERROR(
  INDEX(
    montadora[Montadora],
    MATCH(TRUE,LEFT(J7584,NÚCARACT(montadora[SKU Parcial]))=montadora[SKU Parcial],0)
  ),
  ""
)</f>
        <v/>
      </c>
    </row>
    <row r="7207" spans="1:30" x14ac:dyDescent="0.25">
      <c r="A7207" s="42" t="s">
        <v>24052</v>
      </c>
      <c r="B7207" s="42" t="s">
        <v>24016</v>
      </c>
      <c r="C7207" s="42" t="s">
        <v>62</v>
      </c>
      <c r="D7207" s="42" t="s">
        <v>45</v>
      </c>
      <c r="E7207" s="42" t="s">
        <v>3320</v>
      </c>
      <c r="F7207" s="42" t="s">
        <v>24053</v>
      </c>
      <c r="G7207" s="42" t="s">
        <v>11227</v>
      </c>
      <c r="H7207" s="7" t="s">
        <v>30</v>
      </c>
      <c r="I7207" s="42" t="s">
        <v>36</v>
      </c>
      <c r="J7207" s="42" t="s">
        <v>2992</v>
      </c>
      <c r="K7207" s="8" t="s">
        <v>25577</v>
      </c>
      <c r="L7207" s="7" t="s">
        <v>11229</v>
      </c>
      <c r="M7207" s="44">
        <v>54.8</v>
      </c>
      <c r="N7207" s="7">
        <v>1</v>
      </c>
      <c r="O7207" s="44">
        <v>54.8</v>
      </c>
      <c r="P7207" s="44">
        <v>30.99</v>
      </c>
      <c r="Q7207" s="44">
        <v>4.45</v>
      </c>
      <c r="R7207" s="44">
        <v>13.33</v>
      </c>
      <c r="S7207" s="44">
        <v>0</v>
      </c>
      <c r="T7207" s="44">
        <v>0</v>
      </c>
      <c r="U7207" s="44">
        <v>6.03</v>
      </c>
      <c r="V7207" s="49" t="s">
        <v>24555</v>
      </c>
      <c r="W7207" s="42" t="s">
        <v>34</v>
      </c>
      <c r="X7207" s="43">
        <v>122128190395</v>
      </c>
      <c r="Y7207" s="43">
        <v>45355319139</v>
      </c>
      <c r="Z7207" s="43" t="s">
        <v>7980</v>
      </c>
      <c r="AA7207" s="37" t="str">
        <f>VLOOKUP(J7207, sku!B:C, 2, FALSE)</f>
        <v>Restaurax 500ml</v>
      </c>
      <c r="AB7207" s="37" t="str">
        <f>VLOOKUP(J7207, sku!B:BM, 64, FALSE)</f>
        <v>Revenda</v>
      </c>
      <c r="AC7207" s="37" t="str">
        <f>LEFT(pedidos[[#This Row],[SKU]],3)</f>
        <v>VX2</v>
      </c>
      <c r="AD7207" s="37" t="str" cm="1">
        <f t="array" aca="1" ref="AD7207" ca="1">IFERROR(
  INDEX(
    montadora[Montadora],
    MATCH(TRUE,LEFT(J7585,NÚCARACT(montadora[SKU Parcial]))=montadora[SKU Parcial],0)
  ),
  ""
)</f>
        <v/>
      </c>
    </row>
    <row r="7208" spans="1:30" x14ac:dyDescent="0.25">
      <c r="A7208" s="42" t="s">
        <v>23077</v>
      </c>
      <c r="B7208" s="42" t="s">
        <v>36</v>
      </c>
      <c r="C7208" s="42" t="s">
        <v>182</v>
      </c>
      <c r="D7208" s="42" t="s">
        <v>27</v>
      </c>
      <c r="E7208" s="42" t="s">
        <v>2841</v>
      </c>
      <c r="F7208" s="42" t="s">
        <v>2842</v>
      </c>
      <c r="G7208" s="42" t="s">
        <v>11227</v>
      </c>
      <c r="H7208" s="7" t="s">
        <v>30</v>
      </c>
      <c r="I7208" s="42" t="s">
        <v>36</v>
      </c>
      <c r="J7208" s="42" t="s">
        <v>2843</v>
      </c>
      <c r="K7208" s="8" t="s">
        <v>25573</v>
      </c>
      <c r="L7208" s="7" t="s">
        <v>11229</v>
      </c>
      <c r="M7208" s="44">
        <v>38.799999999999997</v>
      </c>
      <c r="N7208" s="7">
        <v>1</v>
      </c>
      <c r="O7208" s="44">
        <v>46.79</v>
      </c>
      <c r="P7208" s="44">
        <v>20.11</v>
      </c>
      <c r="Q7208" s="44">
        <v>3.15</v>
      </c>
      <c r="R7208" s="44">
        <v>11.54</v>
      </c>
      <c r="S7208" s="44">
        <v>7.99</v>
      </c>
      <c r="T7208" s="44">
        <v>0</v>
      </c>
      <c r="U7208" s="44">
        <v>4</v>
      </c>
      <c r="V7208" s="49" t="s">
        <v>24557</v>
      </c>
      <c r="W7208" s="42" t="s">
        <v>34</v>
      </c>
      <c r="X7208" s="43">
        <v>120432822885</v>
      </c>
      <c r="Y7208" s="43">
        <v>45280018085</v>
      </c>
      <c r="Z7208" s="43" t="s">
        <v>7980</v>
      </c>
      <c r="AA7208" s="37" t="str">
        <f>VLOOKUP(J7208, sku!B:C, 2, FALSE)</f>
        <v>Hidracouro 500ml</v>
      </c>
      <c r="AB7208" s="37" t="str">
        <f>VLOOKUP(J7208, sku!B:BM, 64, FALSE)</f>
        <v>Revenda</v>
      </c>
      <c r="AC7208" s="37" t="str">
        <f>LEFT(pedidos[[#This Row],[SKU]],3)</f>
        <v>VX2</v>
      </c>
      <c r="AD7208" s="37" t="str" cm="1">
        <f t="array" aca="1" ref="AD7208" ca="1">IFERROR(
  INDEX(
    montadora[Montadora],
    MATCH(TRUE,LEFT(J7586,NÚCARACT(montadora[SKU Parcial]))=montadora[SKU Parcial],0)
  ),
  ""
)</f>
        <v/>
      </c>
    </row>
    <row r="7209" spans="1:30" x14ac:dyDescent="0.25">
      <c r="A7209" s="42" t="s">
        <v>26140</v>
      </c>
      <c r="B7209" s="42" t="s">
        <v>26141</v>
      </c>
      <c r="C7209" s="42" t="s">
        <v>207</v>
      </c>
      <c r="D7209" s="42" t="s">
        <v>420</v>
      </c>
      <c r="E7209" s="42" t="s">
        <v>2841</v>
      </c>
      <c r="F7209" s="42" t="s">
        <v>2842</v>
      </c>
      <c r="G7209" s="42" t="s">
        <v>11227</v>
      </c>
      <c r="H7209" s="7" t="s">
        <v>30</v>
      </c>
      <c r="I7209" s="42" t="s">
        <v>36</v>
      </c>
      <c r="J7209" s="42" t="s">
        <v>2843</v>
      </c>
      <c r="K7209" s="8" t="s">
        <v>25539</v>
      </c>
      <c r="L7209" s="7" t="s">
        <v>11229</v>
      </c>
      <c r="M7209" s="44">
        <v>38.799999999999997</v>
      </c>
      <c r="N7209" s="7">
        <v>1</v>
      </c>
      <c r="O7209" s="44">
        <v>38.799999999999997</v>
      </c>
      <c r="P7209" s="44">
        <v>20.11</v>
      </c>
      <c r="Q7209" s="44">
        <v>3.15</v>
      </c>
      <c r="R7209" s="44">
        <v>11.54</v>
      </c>
      <c r="S7209" s="44">
        <v>0</v>
      </c>
      <c r="T7209" s="44">
        <v>0</v>
      </c>
      <c r="U7209" s="44">
        <v>4</v>
      </c>
      <c r="V7209" s="49" t="s">
        <v>24557</v>
      </c>
      <c r="W7209" s="42" t="s">
        <v>34</v>
      </c>
      <c r="X7209" s="43">
        <v>123867405054</v>
      </c>
      <c r="Y7209" s="43">
        <v>45411654240</v>
      </c>
      <c r="Z7209" s="43" t="s">
        <v>7980</v>
      </c>
      <c r="AA7209" s="37" t="str">
        <f>VLOOKUP(J7209, sku!B:C, 2, FALSE)</f>
        <v>Hidracouro 500ml</v>
      </c>
      <c r="AB7209" s="37" t="str">
        <f>VLOOKUP(J7209, sku!B:BM, 64, FALSE)</f>
        <v>Revenda</v>
      </c>
      <c r="AC7209" s="37" t="str">
        <f>LEFT(pedidos[[#This Row],[SKU]],3)</f>
        <v>VX2</v>
      </c>
      <c r="AD7209" s="37" t="str" cm="1">
        <f t="array" aca="1" ref="AD7209" ca="1">IFERROR(
  INDEX(
    montadora[Montadora],
    MATCH(TRUE,LEFT(J7587,NÚCARACT(montadora[SKU Parcial]))=montadora[SKU Parcial],0)
  ),
  ""
)</f>
        <v/>
      </c>
    </row>
    <row r="7210" spans="1:30" x14ac:dyDescent="0.25">
      <c r="A7210" s="42" t="s">
        <v>25400</v>
      </c>
      <c r="B7210" s="42" t="s">
        <v>25401</v>
      </c>
      <c r="C7210" s="42" t="s">
        <v>428</v>
      </c>
      <c r="D7210" s="42" t="s">
        <v>27</v>
      </c>
      <c r="E7210" s="42" t="s">
        <v>2863</v>
      </c>
      <c r="F7210" s="42" t="s">
        <v>2864</v>
      </c>
      <c r="G7210" s="42" t="s">
        <v>11227</v>
      </c>
      <c r="H7210" s="7" t="s">
        <v>47</v>
      </c>
      <c r="I7210" s="42" t="s">
        <v>36</v>
      </c>
      <c r="J7210" s="42" t="s">
        <v>2865</v>
      </c>
      <c r="K7210" s="8" t="s">
        <v>25126</v>
      </c>
      <c r="L7210" s="7" t="s">
        <v>11229</v>
      </c>
      <c r="M7210" s="44">
        <v>59.9</v>
      </c>
      <c r="N7210" s="7">
        <v>1</v>
      </c>
      <c r="O7210" s="44">
        <v>59.9</v>
      </c>
      <c r="P7210" s="44">
        <v>31.94</v>
      </c>
      <c r="Q7210" s="44">
        <v>4.8600000000000003</v>
      </c>
      <c r="R7210" s="44">
        <v>16.93</v>
      </c>
      <c r="S7210" s="44">
        <v>0</v>
      </c>
      <c r="T7210" s="44">
        <v>0</v>
      </c>
      <c r="U7210" s="44">
        <v>6.17</v>
      </c>
      <c r="V7210" s="49" t="s">
        <v>24558</v>
      </c>
      <c r="W7210" s="42" t="s">
        <v>34</v>
      </c>
      <c r="X7210" s="43">
        <v>122691145887</v>
      </c>
      <c r="Y7210" s="43">
        <v>45382999415</v>
      </c>
      <c r="Z7210" s="43" t="s">
        <v>7980</v>
      </c>
      <c r="AA7210" s="37" t="str">
        <f>VLOOKUP(J7210, sku!B:C, 2, FALSE)</f>
        <v>Blend Metal Polish 150g</v>
      </c>
      <c r="AB7210" s="37" t="str">
        <f>VLOOKUP(J7210, sku!B:BM, 64, FALSE)</f>
        <v>Revenda</v>
      </c>
      <c r="AC7210" s="37" t="str">
        <f>LEFT(pedidos[[#This Row],[SKU]],3)</f>
        <v>VX2</v>
      </c>
      <c r="AD7210" s="37" t="str" cm="1">
        <f t="array" aca="1" ref="AD7210" ca="1">IFERROR(
  INDEX(
    montadora[Montadora],
    MATCH(TRUE,LEFT(J7588,NÚCARACT(montadora[SKU Parcial]))=montadora[SKU Parcial],0)
  ),
  ""
)</f>
        <v/>
      </c>
    </row>
    <row r="7211" spans="1:30" x14ac:dyDescent="0.25">
      <c r="A7211" s="42" t="s">
        <v>25402</v>
      </c>
      <c r="B7211" s="42" t="s">
        <v>25403</v>
      </c>
      <c r="C7211" s="42" t="s">
        <v>603</v>
      </c>
      <c r="D7211" s="42" t="s">
        <v>27</v>
      </c>
      <c r="E7211" s="42" t="s">
        <v>2863</v>
      </c>
      <c r="F7211" s="42" t="s">
        <v>2864</v>
      </c>
      <c r="G7211" s="42" t="s">
        <v>11227</v>
      </c>
      <c r="H7211" s="7" t="s">
        <v>47</v>
      </c>
      <c r="I7211" s="42" t="s">
        <v>36</v>
      </c>
      <c r="J7211" s="42" t="s">
        <v>2865</v>
      </c>
      <c r="K7211" s="8" t="s">
        <v>25106</v>
      </c>
      <c r="L7211" s="7" t="s">
        <v>11229</v>
      </c>
      <c r="M7211" s="44">
        <v>59.9</v>
      </c>
      <c r="N7211" s="7">
        <v>1</v>
      </c>
      <c r="O7211" s="44">
        <v>59.9</v>
      </c>
      <c r="P7211" s="44">
        <v>31.94</v>
      </c>
      <c r="Q7211" s="44">
        <v>4.8600000000000003</v>
      </c>
      <c r="R7211" s="44">
        <v>16.93</v>
      </c>
      <c r="S7211" s="44">
        <v>0</v>
      </c>
      <c r="T7211" s="44">
        <v>0</v>
      </c>
      <c r="U7211" s="44">
        <v>6.17</v>
      </c>
      <c r="V7211" s="49" t="s">
        <v>24558</v>
      </c>
      <c r="W7211" s="42" t="s">
        <v>34</v>
      </c>
      <c r="X7211" s="43">
        <v>123429594460</v>
      </c>
      <c r="Y7211" s="43">
        <v>45391245309</v>
      </c>
      <c r="Z7211" s="43" t="s">
        <v>7980</v>
      </c>
      <c r="AA7211" s="37" t="str">
        <f>VLOOKUP(J7211, sku!B:C, 2, FALSE)</f>
        <v>Blend Metal Polish 150g</v>
      </c>
      <c r="AB7211" s="37" t="str">
        <f>VLOOKUP(J7211, sku!B:BM, 64, FALSE)</f>
        <v>Revenda</v>
      </c>
      <c r="AC7211" s="37" t="str">
        <f>LEFT(pedidos[[#This Row],[SKU]],3)</f>
        <v>VX2</v>
      </c>
      <c r="AD7211" s="37" t="str" cm="1">
        <f t="array" aca="1" ref="AD7211" ca="1">IFERROR(
  INDEX(
    montadora[Montadora],
    MATCH(TRUE,LEFT(J7589,NÚCARACT(montadora[SKU Parcial]))=montadora[SKU Parcial],0)
  ),
  ""
)</f>
        <v/>
      </c>
    </row>
    <row r="7212" spans="1:30" x14ac:dyDescent="0.25">
      <c r="A7212" s="42" t="s">
        <v>25404</v>
      </c>
      <c r="B7212" s="42" t="s">
        <v>25405</v>
      </c>
      <c r="C7212" s="42" t="s">
        <v>25406</v>
      </c>
      <c r="D7212" s="42" t="s">
        <v>138</v>
      </c>
      <c r="E7212" s="42" t="s">
        <v>25407</v>
      </c>
      <c r="F7212" s="42" t="s">
        <v>2617</v>
      </c>
      <c r="G7212" s="42" t="s">
        <v>11227</v>
      </c>
      <c r="H7212" s="7" t="s">
        <v>47</v>
      </c>
      <c r="I7212" s="42" t="s">
        <v>31</v>
      </c>
      <c r="J7212" s="42" t="s">
        <v>25408</v>
      </c>
      <c r="K7212" s="8" t="s">
        <v>25101</v>
      </c>
      <c r="L7212" s="7" t="s">
        <v>11229</v>
      </c>
      <c r="M7212" s="44">
        <v>788.8</v>
      </c>
      <c r="N7212" s="7">
        <v>1</v>
      </c>
      <c r="O7212" s="44">
        <v>788.8</v>
      </c>
      <c r="P7212" s="44">
        <v>426</v>
      </c>
      <c r="Q7212" s="44">
        <v>64.05</v>
      </c>
      <c r="R7212" s="44">
        <v>134.1</v>
      </c>
      <c r="S7212" s="44">
        <v>0</v>
      </c>
      <c r="T7212" s="44">
        <v>85.95</v>
      </c>
      <c r="U7212" s="44">
        <v>78.7</v>
      </c>
      <c r="V7212" s="49" t="s">
        <v>25409</v>
      </c>
      <c r="W7212" s="42" t="s">
        <v>34</v>
      </c>
      <c r="X7212" s="43">
        <v>123314470446</v>
      </c>
      <c r="Y7212" s="43">
        <v>45386731537</v>
      </c>
      <c r="Z7212" s="43" t="s">
        <v>7980</v>
      </c>
      <c r="AA7212" s="37" t="e">
        <f>VLOOKUP(J7212, sku!B:C, 2, FALSE)</f>
        <v>#N/A</v>
      </c>
      <c r="AB7212" s="37" t="e">
        <f>VLOOKUP(J7212, sku!B:BM, 64, FALSE)</f>
        <v>#N/A</v>
      </c>
      <c r="AC7212" s="37" t="str">
        <f>LEFT(pedidos[[#This Row],[SKU]],3)</f>
        <v>KIT</v>
      </c>
      <c r="AD7212" s="37" t="str" cm="1">
        <f t="array" aca="1" ref="AD7212" ca="1">IFERROR(
  INDEX(
    montadora[Montadora],
    MATCH(TRUE,LEFT(J7590,NÚCARACT(montadora[SKU Parcial]))=montadora[SKU Parcial],0)
  ),
  ""
)</f>
        <v/>
      </c>
    </row>
    <row r="7213" spans="1:30" x14ac:dyDescent="0.25">
      <c r="A7213" s="42" t="s">
        <v>23078</v>
      </c>
      <c r="B7213" s="42" t="s">
        <v>36</v>
      </c>
      <c r="C7213" s="42" t="s">
        <v>7018</v>
      </c>
      <c r="D7213" s="42" t="s">
        <v>188</v>
      </c>
      <c r="E7213" s="42" t="s">
        <v>3339</v>
      </c>
      <c r="F7213" s="42" t="s">
        <v>3270</v>
      </c>
      <c r="G7213" s="42" t="s">
        <v>11227</v>
      </c>
      <c r="H7213" s="7" t="s">
        <v>47</v>
      </c>
      <c r="I7213" s="42" t="s">
        <v>36</v>
      </c>
      <c r="J7213" s="42" t="s">
        <v>3271</v>
      </c>
      <c r="K7213" s="8" t="s">
        <v>25576</v>
      </c>
      <c r="L7213" s="7" t="s">
        <v>11229</v>
      </c>
      <c r="M7213" s="44">
        <v>30.9</v>
      </c>
      <c r="N7213" s="7">
        <v>1</v>
      </c>
      <c r="O7213" s="44">
        <v>30.9</v>
      </c>
      <c r="P7213" s="44">
        <v>13.57</v>
      </c>
      <c r="Q7213" s="44">
        <v>2.5099999999999998</v>
      </c>
      <c r="R7213" s="44">
        <v>11.75</v>
      </c>
      <c r="S7213" s="44">
        <v>0</v>
      </c>
      <c r="T7213" s="44">
        <v>0</v>
      </c>
      <c r="U7213" s="44">
        <v>3.07</v>
      </c>
      <c r="V7213" s="49" t="s">
        <v>24561</v>
      </c>
      <c r="W7213" s="42" t="s">
        <v>34</v>
      </c>
      <c r="X7213" s="43">
        <v>121698710534</v>
      </c>
      <c r="Y7213" s="43">
        <v>45314656664</v>
      </c>
      <c r="Z7213" s="43" t="s">
        <v>7980</v>
      </c>
      <c r="AA7213" s="37" t="str">
        <f>VLOOKUP(J7213, sku!B:C, 2, FALSE)</f>
        <v>Sanitizante Frutal 1,5l</v>
      </c>
      <c r="AB7213" s="37" t="str">
        <f>VLOOKUP(J7213, sku!B:BM, 64, FALSE)</f>
        <v>Revenda</v>
      </c>
      <c r="AC7213" s="37" t="str">
        <f>LEFT(pedidos[[#This Row],[SKU]],3)</f>
        <v>VT2</v>
      </c>
      <c r="AD7213" s="37" t="str" cm="1">
        <f t="array" aca="1" ref="AD7213" ca="1">IFERROR(
  INDEX(
    montadora[Montadora],
    MATCH(TRUE,LEFT(J7591,NÚCARACT(montadora[SKU Parcial]))=montadora[SKU Parcial],0)
  ),
  ""
)</f>
        <v/>
      </c>
    </row>
    <row r="7214" spans="1:30" x14ac:dyDescent="0.25">
      <c r="A7214" s="42" t="s">
        <v>25410</v>
      </c>
      <c r="B7214" s="42" t="s">
        <v>25411</v>
      </c>
      <c r="C7214" s="42" t="s">
        <v>850</v>
      </c>
      <c r="D7214" s="42" t="s">
        <v>188</v>
      </c>
      <c r="E7214" s="42" t="s">
        <v>3026</v>
      </c>
      <c r="F7214" s="42" t="s">
        <v>1793</v>
      </c>
      <c r="G7214" s="42" t="s">
        <v>11227</v>
      </c>
      <c r="H7214" s="7" t="s">
        <v>47</v>
      </c>
      <c r="I7214" s="42" t="s">
        <v>36</v>
      </c>
      <c r="J7214" s="42" t="s">
        <v>2747</v>
      </c>
      <c r="K7214" s="8" t="s">
        <v>25122</v>
      </c>
      <c r="L7214" s="7" t="s">
        <v>11229</v>
      </c>
      <c r="M7214" s="44">
        <v>85.9</v>
      </c>
      <c r="N7214" s="7">
        <v>1</v>
      </c>
      <c r="O7214" s="44">
        <v>85.9</v>
      </c>
      <c r="P7214" s="44">
        <v>41.36</v>
      </c>
      <c r="Q7214" s="44">
        <v>6.98</v>
      </c>
      <c r="R7214" s="44">
        <v>14.6</v>
      </c>
      <c r="S7214" s="44">
        <v>0</v>
      </c>
      <c r="T7214" s="44">
        <v>14.97</v>
      </c>
      <c r="U7214" s="44">
        <v>7.99</v>
      </c>
      <c r="V7214" s="49" t="s">
        <v>25412</v>
      </c>
      <c r="W7214" s="42" t="s">
        <v>34</v>
      </c>
      <c r="X7214" s="43">
        <v>122974247529</v>
      </c>
      <c r="Y7214" s="43">
        <v>45394456252</v>
      </c>
      <c r="Z7214" s="43" t="s">
        <v>7980</v>
      </c>
      <c r="AA7214" s="37" t="str">
        <f>VLOOKUP(J7214, sku!B:C, 2, FALSE)</f>
        <v>Cabo de Chupeta Coaxial de Transferência de Carga de Bateria 12/24V 500 Amper, PVC, CCA 5 Metros</v>
      </c>
      <c r="AB7214" s="37" t="str">
        <f>VLOOKUP(J7214, sku!B:BM, 64, FALSE)</f>
        <v>Importação</v>
      </c>
      <c r="AC7214" s="37" t="str">
        <f>LEFT(pedidos[[#This Row],[SKU]],3)</f>
        <v>1EC</v>
      </c>
      <c r="AD7214" s="37" t="str" cm="1">
        <f t="array" aca="1" ref="AD7214" ca="1">IFERROR(
  INDEX(
    montadora[Montadora],
    MATCH(TRUE,LEFT(J7592,NÚCARACT(montadora[SKU Parcial]))=montadora[SKU Parcial],0)
  ),
  ""
)</f>
        <v/>
      </c>
    </row>
    <row r="7215" spans="1:30" x14ac:dyDescent="0.25">
      <c r="A7215" s="42" t="s">
        <v>25413</v>
      </c>
      <c r="B7215" s="42" t="s">
        <v>36</v>
      </c>
      <c r="C7215" s="42" t="s">
        <v>464</v>
      </c>
      <c r="D7215" s="42" t="s">
        <v>188</v>
      </c>
      <c r="E7215" s="42" t="s">
        <v>3080</v>
      </c>
      <c r="F7215" s="42" t="s">
        <v>3081</v>
      </c>
      <c r="G7215" s="42" t="s">
        <v>11227</v>
      </c>
      <c r="H7215" s="7" t="s">
        <v>47</v>
      </c>
      <c r="I7215" s="42" t="s">
        <v>31</v>
      </c>
      <c r="J7215" s="42" t="s">
        <v>2747</v>
      </c>
      <c r="K7215" s="8" t="s">
        <v>25122</v>
      </c>
      <c r="L7215" s="7" t="s">
        <v>11229</v>
      </c>
      <c r="M7215" s="44">
        <v>85.9</v>
      </c>
      <c r="N7215" s="7">
        <v>1</v>
      </c>
      <c r="O7215" s="44">
        <v>85.9</v>
      </c>
      <c r="P7215" s="44">
        <v>41.36</v>
      </c>
      <c r="Q7215" s="44">
        <v>6.98</v>
      </c>
      <c r="R7215" s="44">
        <v>14.6</v>
      </c>
      <c r="S7215" s="44">
        <v>0</v>
      </c>
      <c r="T7215" s="44">
        <v>14.97</v>
      </c>
      <c r="U7215" s="44">
        <v>7.99</v>
      </c>
      <c r="V7215" s="49" t="s">
        <v>25412</v>
      </c>
      <c r="W7215" s="42" t="s">
        <v>34</v>
      </c>
      <c r="X7215" s="43">
        <v>123560774586</v>
      </c>
      <c r="Y7215" s="43">
        <v>45396929198</v>
      </c>
      <c r="Z7215" s="43" t="s">
        <v>7980</v>
      </c>
      <c r="AA7215" s="37" t="str">
        <f>VLOOKUP(J7215, sku!B:C, 2, FALSE)</f>
        <v>Cabo de Chupeta Coaxial de Transferência de Carga de Bateria 12/24V 500 Amper, PVC, CCA 5 Metros</v>
      </c>
      <c r="AB7215" s="37" t="str">
        <f>VLOOKUP(J7215, sku!B:BM, 64, FALSE)</f>
        <v>Importação</v>
      </c>
      <c r="AC7215" s="37" t="str">
        <f>LEFT(pedidos[[#This Row],[SKU]],3)</f>
        <v>1EC</v>
      </c>
      <c r="AD7215" s="37" t="str" cm="1">
        <f t="array" aca="1" ref="AD7215" ca="1">IFERROR(
  INDEX(
    montadora[Montadora],
    MATCH(TRUE,LEFT(J7593,NÚCARACT(montadora[SKU Parcial]))=montadora[SKU Parcial],0)
  ),
  ""
)</f>
        <v/>
      </c>
    </row>
    <row r="7216" spans="1:30" x14ac:dyDescent="0.25">
      <c r="A7216" s="42" t="s">
        <v>25414</v>
      </c>
      <c r="B7216" s="42" t="s">
        <v>25415</v>
      </c>
      <c r="C7216" s="42" t="s">
        <v>6861</v>
      </c>
      <c r="D7216" s="42" t="s">
        <v>138</v>
      </c>
      <c r="E7216" s="42" t="s">
        <v>3080</v>
      </c>
      <c r="F7216" s="42" t="s">
        <v>3085</v>
      </c>
      <c r="G7216" s="42" t="s">
        <v>11227</v>
      </c>
      <c r="H7216" s="7" t="s">
        <v>47</v>
      </c>
      <c r="I7216" s="42" t="s">
        <v>31</v>
      </c>
      <c r="J7216" s="42" t="s">
        <v>2747</v>
      </c>
      <c r="K7216" s="8" t="s">
        <v>25098</v>
      </c>
      <c r="L7216" s="7" t="s">
        <v>11229</v>
      </c>
      <c r="M7216" s="44">
        <v>85.9</v>
      </c>
      <c r="N7216" s="7">
        <v>1</v>
      </c>
      <c r="O7216" s="44">
        <v>85.9</v>
      </c>
      <c r="P7216" s="44">
        <v>41.36</v>
      </c>
      <c r="Q7216" s="44">
        <v>6.98</v>
      </c>
      <c r="R7216" s="44">
        <v>14.6</v>
      </c>
      <c r="S7216" s="44">
        <v>0</v>
      </c>
      <c r="T7216" s="44">
        <v>14.97</v>
      </c>
      <c r="U7216" s="44">
        <v>7.99</v>
      </c>
      <c r="V7216" s="49" t="s">
        <v>25412</v>
      </c>
      <c r="W7216" s="42" t="s">
        <v>34</v>
      </c>
      <c r="X7216" s="43">
        <v>123612879342</v>
      </c>
      <c r="Y7216" s="43">
        <v>45399268228</v>
      </c>
      <c r="Z7216" s="43" t="s">
        <v>7980</v>
      </c>
      <c r="AA7216" s="37" t="str">
        <f>VLOOKUP(J7216, sku!B:C, 2, FALSE)</f>
        <v>Cabo de Chupeta Coaxial de Transferência de Carga de Bateria 12/24V 500 Amper, PVC, CCA 5 Metros</v>
      </c>
      <c r="AB7216" s="37" t="str">
        <f>VLOOKUP(J7216, sku!B:BM, 64, FALSE)</f>
        <v>Importação</v>
      </c>
      <c r="AC7216" s="37" t="str">
        <f>LEFT(pedidos[[#This Row],[SKU]],3)</f>
        <v>1EC</v>
      </c>
      <c r="AD7216" s="37" t="str" cm="1">
        <f t="array" aca="1" ref="AD7216" ca="1">IFERROR(
  INDEX(
    montadora[Montadora],
    MATCH(TRUE,LEFT(J7594,NÚCARACT(montadora[SKU Parcial]))=montadora[SKU Parcial],0)
  ),
  ""
)</f>
        <v/>
      </c>
    </row>
    <row r="7217" spans="1:30" x14ac:dyDescent="0.25">
      <c r="A7217" s="42" t="s">
        <v>26142</v>
      </c>
      <c r="B7217" s="42" t="s">
        <v>36</v>
      </c>
      <c r="C7217" s="42" t="s">
        <v>2093</v>
      </c>
      <c r="D7217" s="42" t="s">
        <v>420</v>
      </c>
      <c r="E7217" s="42" t="s">
        <v>3026</v>
      </c>
      <c r="F7217" s="42" t="s">
        <v>1793</v>
      </c>
      <c r="G7217" s="42" t="s">
        <v>11227</v>
      </c>
      <c r="H7217" s="7" t="s">
        <v>47</v>
      </c>
      <c r="I7217" s="42" t="s">
        <v>36</v>
      </c>
      <c r="J7217" s="42" t="s">
        <v>2747</v>
      </c>
      <c r="K7217" s="8" t="s">
        <v>25549</v>
      </c>
      <c r="L7217" s="7" t="s">
        <v>11229</v>
      </c>
      <c r="M7217" s="44">
        <v>85.9</v>
      </c>
      <c r="N7217" s="7">
        <v>1</v>
      </c>
      <c r="O7217" s="44">
        <v>85.9</v>
      </c>
      <c r="P7217" s="44">
        <v>41.36</v>
      </c>
      <c r="Q7217" s="44">
        <v>6.98</v>
      </c>
      <c r="R7217" s="44">
        <v>14.6</v>
      </c>
      <c r="S7217" s="44">
        <v>0</v>
      </c>
      <c r="T7217" s="44">
        <v>14.97</v>
      </c>
      <c r="U7217" s="44">
        <v>7.99</v>
      </c>
      <c r="V7217" s="49" t="s">
        <v>25412</v>
      </c>
      <c r="W7217" s="42" t="s">
        <v>34</v>
      </c>
      <c r="X7217" s="43">
        <v>123253093825</v>
      </c>
      <c r="Y7217" s="43">
        <v>45408094925</v>
      </c>
      <c r="Z7217" s="43" t="s">
        <v>7980</v>
      </c>
      <c r="AA7217" s="37" t="str">
        <f>VLOOKUP(J7217, sku!B:C, 2, FALSE)</f>
        <v>Cabo de Chupeta Coaxial de Transferência de Carga de Bateria 12/24V 500 Amper, PVC, CCA 5 Metros</v>
      </c>
      <c r="AB7217" s="37" t="str">
        <f>VLOOKUP(J7217, sku!B:BM, 64, FALSE)</f>
        <v>Importação</v>
      </c>
      <c r="AC7217" s="37" t="str">
        <f>LEFT(pedidos[[#This Row],[SKU]],3)</f>
        <v>1EC</v>
      </c>
      <c r="AD7217" s="37" t="str" cm="1">
        <f t="array" aca="1" ref="AD7217" ca="1">IFERROR(
  INDEX(
    montadora[Montadora],
    MATCH(TRUE,LEFT(J7595,NÚCARACT(montadora[SKU Parcial]))=montadora[SKU Parcial],0)
  ),
  ""
)</f>
        <v/>
      </c>
    </row>
    <row r="7218" spans="1:30" x14ac:dyDescent="0.25">
      <c r="A7218" s="42" t="s">
        <v>23079</v>
      </c>
      <c r="B7218" s="42" t="s">
        <v>36</v>
      </c>
      <c r="C7218" s="42" t="s">
        <v>199</v>
      </c>
      <c r="D7218" s="42" t="s">
        <v>27</v>
      </c>
      <c r="E7218" s="42" t="s">
        <v>2904</v>
      </c>
      <c r="F7218" s="42" t="s">
        <v>2905</v>
      </c>
      <c r="G7218" s="42" t="s">
        <v>11227</v>
      </c>
      <c r="H7218" s="7" t="s">
        <v>30</v>
      </c>
      <c r="I7218" s="42" t="s">
        <v>36</v>
      </c>
      <c r="J7218" s="42" t="s">
        <v>2906</v>
      </c>
      <c r="K7218" s="8" t="s">
        <v>25574</v>
      </c>
      <c r="L7218" s="7" t="s">
        <v>11229</v>
      </c>
      <c r="M7218" s="44">
        <v>56.8</v>
      </c>
      <c r="N7218" s="7">
        <v>1</v>
      </c>
      <c r="O7218" s="44">
        <v>63.79</v>
      </c>
      <c r="P7218" s="44">
        <v>33.44</v>
      </c>
      <c r="Q7218" s="44">
        <v>4.6100000000000003</v>
      </c>
      <c r="R7218" s="44">
        <v>13.57</v>
      </c>
      <c r="S7218" s="44">
        <v>6.99</v>
      </c>
      <c r="T7218" s="44">
        <v>0</v>
      </c>
      <c r="U7218" s="44">
        <v>5.18</v>
      </c>
      <c r="V7218" s="49" t="s">
        <v>24563</v>
      </c>
      <c r="W7218" s="42" t="s">
        <v>34</v>
      </c>
      <c r="X7218" s="43">
        <v>121046059418</v>
      </c>
      <c r="Y7218" s="43">
        <v>45285519814</v>
      </c>
      <c r="Z7218" s="43" t="s">
        <v>7980</v>
      </c>
      <c r="AA7218" s="37" t="str">
        <f>VLOOKUP(J7218, sku!B:C, 2, FALSE)</f>
        <v>Corrente de Moto Antifurto 120cm - Preto</v>
      </c>
      <c r="AB7218" s="37" t="str">
        <f>VLOOKUP(J7218, sku!B:BM, 64, FALSE)</f>
        <v>Importação</v>
      </c>
      <c r="AC7218" s="37" t="str">
        <f>LEFT(pedidos[[#This Row],[SKU]],3)</f>
        <v>XR0</v>
      </c>
      <c r="AD7218" s="37" t="str" cm="1">
        <f t="array" aca="1" ref="AD7218" ca="1">IFERROR(
  INDEX(
    montadora[Montadora],
    MATCH(TRUE,LEFT(J7596,NÚCARACT(montadora[SKU Parcial]))=montadora[SKU Parcial],0)
  ),
  ""
)</f>
        <v/>
      </c>
    </row>
    <row r="7219" spans="1:30" x14ac:dyDescent="0.25">
      <c r="A7219" s="42" t="s">
        <v>23080</v>
      </c>
      <c r="B7219" s="42" t="s">
        <v>36</v>
      </c>
      <c r="C7219" s="42" t="s">
        <v>23081</v>
      </c>
      <c r="D7219" s="42" t="s">
        <v>27</v>
      </c>
      <c r="E7219" s="42" t="s">
        <v>2904</v>
      </c>
      <c r="F7219" s="42" t="s">
        <v>2905</v>
      </c>
      <c r="G7219" s="42" t="s">
        <v>11227</v>
      </c>
      <c r="H7219" s="7" t="s">
        <v>30</v>
      </c>
      <c r="I7219" s="42" t="s">
        <v>36</v>
      </c>
      <c r="J7219" s="42" t="s">
        <v>2906</v>
      </c>
      <c r="K7219" s="8" t="s">
        <v>25601</v>
      </c>
      <c r="L7219" s="7" t="s">
        <v>11229</v>
      </c>
      <c r="M7219" s="44">
        <v>56.8</v>
      </c>
      <c r="N7219" s="7">
        <v>1</v>
      </c>
      <c r="O7219" s="44">
        <v>64.790000000000006</v>
      </c>
      <c r="P7219" s="44">
        <v>33.44</v>
      </c>
      <c r="Q7219" s="44">
        <v>4.6100000000000003</v>
      </c>
      <c r="R7219" s="44">
        <v>13.57</v>
      </c>
      <c r="S7219" s="44">
        <v>7.99</v>
      </c>
      <c r="T7219" s="44">
        <v>0</v>
      </c>
      <c r="U7219" s="44">
        <v>5.18</v>
      </c>
      <c r="V7219" s="49" t="s">
        <v>24563</v>
      </c>
      <c r="W7219" s="42" t="s">
        <v>34</v>
      </c>
      <c r="X7219" s="43">
        <v>121371910494</v>
      </c>
      <c r="Y7219" s="43">
        <v>45300731220</v>
      </c>
      <c r="Z7219" s="43" t="s">
        <v>7980</v>
      </c>
      <c r="AA7219" s="37" t="str">
        <f>VLOOKUP(J7219, sku!B:C, 2, FALSE)</f>
        <v>Corrente de Moto Antifurto 120cm - Preto</v>
      </c>
      <c r="AB7219" s="37" t="str">
        <f>VLOOKUP(J7219, sku!B:BM, 64, FALSE)</f>
        <v>Importação</v>
      </c>
      <c r="AC7219" s="37" t="str">
        <f>LEFT(pedidos[[#This Row],[SKU]],3)</f>
        <v>XR0</v>
      </c>
      <c r="AD7219" s="37" t="str" cm="1">
        <f t="array" aca="1" ref="AD7219" ca="1">IFERROR(
  INDEX(
    montadora[Montadora],
    MATCH(TRUE,LEFT(J7597,NÚCARACT(montadora[SKU Parcial]))=montadora[SKU Parcial],0)
  ),
  ""
)</f>
        <v/>
      </c>
    </row>
    <row r="7220" spans="1:30" x14ac:dyDescent="0.25">
      <c r="A7220" s="42" t="s">
        <v>24054</v>
      </c>
      <c r="B7220" s="42" t="s">
        <v>36</v>
      </c>
      <c r="C7220" s="42" t="s">
        <v>2497</v>
      </c>
      <c r="D7220" s="42" t="s">
        <v>27</v>
      </c>
      <c r="E7220" s="42" t="s">
        <v>2904</v>
      </c>
      <c r="F7220" s="42" t="s">
        <v>2905</v>
      </c>
      <c r="G7220" s="42" t="s">
        <v>11227</v>
      </c>
      <c r="H7220" s="7" t="s">
        <v>30</v>
      </c>
      <c r="I7220" s="42" t="s">
        <v>36</v>
      </c>
      <c r="J7220" s="42" t="s">
        <v>2906</v>
      </c>
      <c r="K7220" s="8" t="s">
        <v>25559</v>
      </c>
      <c r="L7220" s="7" t="s">
        <v>804</v>
      </c>
      <c r="M7220" s="44">
        <v>56.8</v>
      </c>
      <c r="N7220" s="7">
        <v>1</v>
      </c>
      <c r="O7220" s="44">
        <v>56.8</v>
      </c>
      <c r="P7220" s="44">
        <v>33.44</v>
      </c>
      <c r="Q7220" s="44">
        <v>4.6100000000000003</v>
      </c>
      <c r="R7220" s="44">
        <v>13.57</v>
      </c>
      <c r="S7220" s="44">
        <v>0</v>
      </c>
      <c r="T7220" s="44">
        <v>0</v>
      </c>
      <c r="U7220" s="44">
        <v>5.18</v>
      </c>
      <c r="V7220" s="49" t="s">
        <v>24563</v>
      </c>
      <c r="W7220" s="42" t="s">
        <v>89</v>
      </c>
      <c r="X7220" s="43">
        <v>121990868551</v>
      </c>
      <c r="Y7220" s="43">
        <v>45350065557</v>
      </c>
      <c r="Z7220" s="43" t="s">
        <v>7980</v>
      </c>
      <c r="AA7220" s="37" t="str">
        <f>VLOOKUP(J7220, sku!B:C, 2, FALSE)</f>
        <v>Corrente de Moto Antifurto 120cm - Preto</v>
      </c>
      <c r="AB7220" s="37" t="str">
        <f>VLOOKUP(J7220, sku!B:BM, 64, FALSE)</f>
        <v>Importação</v>
      </c>
      <c r="AC7220" s="37" t="str">
        <f>LEFT(pedidos[[#This Row],[SKU]],3)</f>
        <v>XR0</v>
      </c>
      <c r="AD7220" s="37" t="str" cm="1">
        <f t="array" aca="1" ref="AD7220" ca="1">IFERROR(
  INDEX(
    montadora[Montadora],
    MATCH(TRUE,LEFT(J7598,NÚCARACT(montadora[SKU Parcial]))=montadora[SKU Parcial],0)
  ),
  ""
)</f>
        <v/>
      </c>
    </row>
    <row r="7221" spans="1:30" x14ac:dyDescent="0.25">
      <c r="A7221" s="42" t="s">
        <v>24055</v>
      </c>
      <c r="B7221" s="42" t="s">
        <v>36</v>
      </c>
      <c r="C7221" s="42" t="s">
        <v>24056</v>
      </c>
      <c r="D7221" s="42" t="s">
        <v>45</v>
      </c>
      <c r="E7221" s="42" t="s">
        <v>2904</v>
      </c>
      <c r="F7221" s="42" t="s">
        <v>2905</v>
      </c>
      <c r="G7221" s="42" t="s">
        <v>11227</v>
      </c>
      <c r="H7221" s="7" t="s">
        <v>30</v>
      </c>
      <c r="I7221" s="42" t="s">
        <v>36</v>
      </c>
      <c r="J7221" s="42" t="s">
        <v>2998</v>
      </c>
      <c r="K7221" s="8" t="s">
        <v>25594</v>
      </c>
      <c r="L7221" s="7" t="s">
        <v>804</v>
      </c>
      <c r="M7221" s="44">
        <v>56.8</v>
      </c>
      <c r="N7221" s="7">
        <v>1</v>
      </c>
      <c r="O7221" s="44">
        <v>66.790000000000006</v>
      </c>
      <c r="P7221" s="44">
        <v>33.44</v>
      </c>
      <c r="Q7221" s="44">
        <v>4.6100000000000003</v>
      </c>
      <c r="R7221" s="44">
        <v>13.57</v>
      </c>
      <c r="S7221" s="44">
        <v>9.99</v>
      </c>
      <c r="T7221" s="44">
        <v>0</v>
      </c>
      <c r="U7221" s="44">
        <v>5.18</v>
      </c>
      <c r="V7221" s="49" t="s">
        <v>24563</v>
      </c>
      <c r="W7221" s="42" t="s">
        <v>34</v>
      </c>
      <c r="X7221" s="43">
        <v>122608507372</v>
      </c>
      <c r="Y7221" s="43">
        <v>45353762642</v>
      </c>
      <c r="Z7221" s="43" t="s">
        <v>7980</v>
      </c>
      <c r="AA7221" s="37" t="str">
        <f>VLOOKUP(J7221, sku!B:C, 2, FALSE)</f>
        <v>Corrente de Moto Antifurto 120cm - Vermelho</v>
      </c>
      <c r="AB7221" s="37" t="str">
        <f>VLOOKUP(J7221, sku!B:BM, 64, FALSE)</f>
        <v>Importação</v>
      </c>
      <c r="AC7221" s="37" t="str">
        <f>LEFT(pedidos[[#This Row],[SKU]],3)</f>
        <v>XR0</v>
      </c>
      <c r="AD7221" s="37" t="str" cm="1">
        <f t="array" aca="1" ref="AD7221" ca="1">IFERROR(
  INDEX(
    montadora[Montadora],
    MATCH(TRUE,LEFT(J7599,NÚCARACT(montadora[SKU Parcial]))=montadora[SKU Parcial],0)
  ),
  ""
)</f>
        <v/>
      </c>
    </row>
    <row r="7222" spans="1:30" x14ac:dyDescent="0.25">
      <c r="A7222" s="42" t="s">
        <v>24057</v>
      </c>
      <c r="B7222" s="42" t="s">
        <v>24058</v>
      </c>
      <c r="C7222" s="42" t="s">
        <v>24059</v>
      </c>
      <c r="D7222" s="42" t="s">
        <v>27</v>
      </c>
      <c r="E7222" s="42" t="s">
        <v>2904</v>
      </c>
      <c r="F7222" s="42" t="s">
        <v>2905</v>
      </c>
      <c r="G7222" s="42" t="s">
        <v>11227</v>
      </c>
      <c r="H7222" s="7" t="s">
        <v>30</v>
      </c>
      <c r="I7222" s="42" t="s">
        <v>36</v>
      </c>
      <c r="J7222" s="42" t="s">
        <v>2906</v>
      </c>
      <c r="K7222" s="8" t="s">
        <v>25532</v>
      </c>
      <c r="L7222" s="7" t="s">
        <v>804</v>
      </c>
      <c r="M7222" s="44">
        <v>56.8</v>
      </c>
      <c r="N7222" s="7">
        <v>1</v>
      </c>
      <c r="O7222" s="44">
        <v>61.29</v>
      </c>
      <c r="P7222" s="44">
        <v>33.44</v>
      </c>
      <c r="Q7222" s="44">
        <v>4.6100000000000003</v>
      </c>
      <c r="R7222" s="44">
        <v>13.57</v>
      </c>
      <c r="S7222" s="44">
        <v>4.49</v>
      </c>
      <c r="T7222" s="44">
        <v>0</v>
      </c>
      <c r="U7222" s="44">
        <v>5.18</v>
      </c>
      <c r="V7222" s="49" t="s">
        <v>24563</v>
      </c>
      <c r="W7222" s="42" t="s">
        <v>89</v>
      </c>
      <c r="X7222" s="43">
        <v>122228890689</v>
      </c>
      <c r="Y7222" s="43">
        <v>45359945388</v>
      </c>
      <c r="Z7222" s="43" t="s">
        <v>7980</v>
      </c>
      <c r="AA7222" s="37" t="str">
        <f>VLOOKUP(J7222, sku!B:C, 2, FALSE)</f>
        <v>Corrente de Moto Antifurto 120cm - Preto</v>
      </c>
      <c r="AB7222" s="37" t="str">
        <f>VLOOKUP(J7222, sku!B:BM, 64, FALSE)</f>
        <v>Importação</v>
      </c>
      <c r="AC7222" s="37" t="str">
        <f>LEFT(pedidos[[#This Row],[SKU]],3)</f>
        <v>XR0</v>
      </c>
      <c r="AD7222" s="37" t="str" cm="1">
        <f t="array" aca="1" ref="AD7222" ca="1">IFERROR(
  INDEX(
    montadora[Montadora],
    MATCH(TRUE,LEFT(J7600,NÚCARACT(montadora[SKU Parcial]))=montadora[SKU Parcial],0)
  ),
  ""
)</f>
        <v/>
      </c>
    </row>
    <row r="7223" spans="1:30" x14ac:dyDescent="0.25">
      <c r="A7223" s="42" t="s">
        <v>24997</v>
      </c>
      <c r="B7223" s="42" t="s">
        <v>36</v>
      </c>
      <c r="C7223" s="42" t="s">
        <v>24998</v>
      </c>
      <c r="D7223" s="42" t="s">
        <v>319</v>
      </c>
      <c r="E7223" s="42" t="s">
        <v>2904</v>
      </c>
      <c r="F7223" s="42" t="s">
        <v>2905</v>
      </c>
      <c r="G7223" s="42" t="s">
        <v>11227</v>
      </c>
      <c r="H7223" s="7" t="s">
        <v>30</v>
      </c>
      <c r="I7223" s="42" t="s">
        <v>36</v>
      </c>
      <c r="J7223" s="42" t="s">
        <v>2906</v>
      </c>
      <c r="K7223" s="8" t="s">
        <v>25096</v>
      </c>
      <c r="L7223" s="7" t="s">
        <v>804</v>
      </c>
      <c r="M7223" s="44">
        <v>56.8</v>
      </c>
      <c r="N7223" s="7">
        <v>1</v>
      </c>
      <c r="O7223" s="44">
        <v>67.790000000000006</v>
      </c>
      <c r="P7223" s="44">
        <v>33.44</v>
      </c>
      <c r="Q7223" s="44">
        <v>4.6100000000000003</v>
      </c>
      <c r="R7223" s="44">
        <v>13.57</v>
      </c>
      <c r="S7223" s="44">
        <v>10.99</v>
      </c>
      <c r="T7223" s="44">
        <v>0</v>
      </c>
      <c r="U7223" s="44">
        <v>5.18</v>
      </c>
      <c r="V7223" s="49" t="s">
        <v>24563</v>
      </c>
      <c r="W7223" s="42" t="s">
        <v>34</v>
      </c>
      <c r="X7223" s="43">
        <v>122575444149</v>
      </c>
      <c r="Y7223" s="43">
        <v>45377953286</v>
      </c>
      <c r="Z7223" s="43" t="s">
        <v>7980</v>
      </c>
      <c r="AA7223" s="37" t="str">
        <f>VLOOKUP(J7223, sku!B:C, 2, FALSE)</f>
        <v>Corrente de Moto Antifurto 120cm - Preto</v>
      </c>
      <c r="AB7223" s="37" t="str">
        <f>VLOOKUP(J7223, sku!B:BM, 64, FALSE)</f>
        <v>Importação</v>
      </c>
      <c r="AC7223" s="37" t="str">
        <f>LEFT(pedidos[[#This Row],[SKU]],3)</f>
        <v>XR0</v>
      </c>
      <c r="AD7223" s="37" t="str" cm="1">
        <f t="array" aca="1" ref="AD7223" ca="1">IFERROR(
  INDEX(
    montadora[Montadora],
    MATCH(TRUE,LEFT(J7601,NÚCARACT(montadora[SKU Parcial]))=montadora[SKU Parcial],0)
  ),
  ""
)</f>
        <v/>
      </c>
    </row>
    <row r="7224" spans="1:30" x14ac:dyDescent="0.25">
      <c r="A7224" s="42" t="s">
        <v>24999</v>
      </c>
      <c r="B7224" s="42" t="s">
        <v>36</v>
      </c>
      <c r="C7224" s="42" t="s">
        <v>4821</v>
      </c>
      <c r="D7224" s="42" t="s">
        <v>643</v>
      </c>
      <c r="E7224" s="42" t="s">
        <v>2904</v>
      </c>
      <c r="F7224" s="42" t="s">
        <v>2905</v>
      </c>
      <c r="G7224" s="42" t="s">
        <v>11227</v>
      </c>
      <c r="H7224" s="7" t="s">
        <v>30</v>
      </c>
      <c r="I7224" s="42" t="s">
        <v>36</v>
      </c>
      <c r="J7224" s="42" t="s">
        <v>2906</v>
      </c>
      <c r="K7224" s="8" t="s">
        <v>25096</v>
      </c>
      <c r="L7224" s="7" t="s">
        <v>804</v>
      </c>
      <c r="M7224" s="44">
        <v>56.8</v>
      </c>
      <c r="N7224" s="7">
        <v>1</v>
      </c>
      <c r="O7224" s="44">
        <v>84.79</v>
      </c>
      <c r="P7224" s="44">
        <v>33.44</v>
      </c>
      <c r="Q7224" s="44">
        <v>4.6100000000000003</v>
      </c>
      <c r="R7224" s="44">
        <v>13.57</v>
      </c>
      <c r="S7224" s="44">
        <v>27.99</v>
      </c>
      <c r="T7224" s="44">
        <v>0</v>
      </c>
      <c r="U7224" s="44">
        <v>5.18</v>
      </c>
      <c r="V7224" s="49" t="s">
        <v>24563</v>
      </c>
      <c r="W7224" s="42" t="s">
        <v>89</v>
      </c>
      <c r="X7224" s="43">
        <v>123109876324</v>
      </c>
      <c r="Y7224" s="43">
        <v>45377982414</v>
      </c>
      <c r="Z7224" s="43" t="s">
        <v>7980</v>
      </c>
      <c r="AA7224" s="37" t="str">
        <f>VLOOKUP(J7224, sku!B:C, 2, FALSE)</f>
        <v>Corrente de Moto Antifurto 120cm - Preto</v>
      </c>
      <c r="AB7224" s="37" t="str">
        <f>VLOOKUP(J7224, sku!B:BM, 64, FALSE)</f>
        <v>Importação</v>
      </c>
      <c r="AC7224" s="37" t="str">
        <f>LEFT(pedidos[[#This Row],[SKU]],3)</f>
        <v>XR0</v>
      </c>
      <c r="AD7224" s="37" t="str" cm="1">
        <f t="array" aca="1" ref="AD7224" ca="1">IFERROR(
  INDEX(
    montadora[Montadora],
    MATCH(TRUE,LEFT(J7602,NÚCARACT(montadora[SKU Parcial]))=montadora[SKU Parcial],0)
  ),
  ""
)</f>
        <v/>
      </c>
    </row>
    <row r="7225" spans="1:30" x14ac:dyDescent="0.25">
      <c r="A7225" s="42" t="s">
        <v>25416</v>
      </c>
      <c r="B7225" s="42" t="s">
        <v>36</v>
      </c>
      <c r="C7225" s="42" t="s">
        <v>1204</v>
      </c>
      <c r="D7225" s="42" t="s">
        <v>27</v>
      </c>
      <c r="E7225" s="42" t="s">
        <v>2904</v>
      </c>
      <c r="F7225" s="42" t="s">
        <v>2905</v>
      </c>
      <c r="G7225" s="42" t="s">
        <v>11227</v>
      </c>
      <c r="H7225" s="7" t="s">
        <v>30</v>
      </c>
      <c r="I7225" s="42" t="s">
        <v>36</v>
      </c>
      <c r="J7225" s="42" t="s">
        <v>2998</v>
      </c>
      <c r="K7225" s="8" t="s">
        <v>25126</v>
      </c>
      <c r="L7225" s="7" t="s">
        <v>804</v>
      </c>
      <c r="M7225" s="44">
        <v>56.8</v>
      </c>
      <c r="N7225" s="7">
        <v>1</v>
      </c>
      <c r="O7225" s="44">
        <v>63.79</v>
      </c>
      <c r="P7225" s="44">
        <v>33.44</v>
      </c>
      <c r="Q7225" s="44">
        <v>4.6100000000000003</v>
      </c>
      <c r="R7225" s="44">
        <v>13.57</v>
      </c>
      <c r="S7225" s="44">
        <v>6.99</v>
      </c>
      <c r="T7225" s="44">
        <v>0</v>
      </c>
      <c r="U7225" s="44">
        <v>5.18</v>
      </c>
      <c r="V7225" s="49" t="s">
        <v>24563</v>
      </c>
      <c r="W7225" s="42" t="s">
        <v>34</v>
      </c>
      <c r="X7225" s="43">
        <v>123209792664</v>
      </c>
      <c r="Y7225" s="43">
        <v>45382288719</v>
      </c>
      <c r="Z7225" s="43" t="s">
        <v>7980</v>
      </c>
      <c r="AA7225" s="37" t="str">
        <f>VLOOKUP(J7225, sku!B:C, 2, FALSE)</f>
        <v>Corrente de Moto Antifurto 120cm - Vermelho</v>
      </c>
      <c r="AB7225" s="37" t="str">
        <f>VLOOKUP(J7225, sku!B:BM, 64, FALSE)</f>
        <v>Importação</v>
      </c>
      <c r="AC7225" s="37" t="str">
        <f>LEFT(pedidos[[#This Row],[SKU]],3)</f>
        <v>XR0</v>
      </c>
      <c r="AD7225" s="37" t="str" cm="1">
        <f t="array" aca="1" ref="AD7225" ca="1">IFERROR(
  INDEX(
    montadora[Montadora],
    MATCH(TRUE,LEFT(J7603,NÚCARACT(montadora[SKU Parcial]))=montadora[SKU Parcial],0)
  ),
  ""
)</f>
        <v/>
      </c>
    </row>
    <row r="7226" spans="1:30" x14ac:dyDescent="0.25">
      <c r="A7226" s="42" t="s">
        <v>25417</v>
      </c>
      <c r="B7226" s="42" t="s">
        <v>36</v>
      </c>
      <c r="C7226" s="42" t="s">
        <v>524</v>
      </c>
      <c r="D7226" s="42" t="s">
        <v>45</v>
      </c>
      <c r="E7226" s="42" t="s">
        <v>2904</v>
      </c>
      <c r="F7226" s="42" t="s">
        <v>2905</v>
      </c>
      <c r="G7226" s="42" t="s">
        <v>11227</v>
      </c>
      <c r="H7226" s="7" t="s">
        <v>30</v>
      </c>
      <c r="I7226" s="42" t="s">
        <v>36</v>
      </c>
      <c r="J7226" s="42" t="s">
        <v>3400</v>
      </c>
      <c r="K7226" s="8" t="s">
        <v>25101</v>
      </c>
      <c r="L7226" s="7" t="s">
        <v>804</v>
      </c>
      <c r="M7226" s="44">
        <v>56.8</v>
      </c>
      <c r="N7226" s="7">
        <v>1</v>
      </c>
      <c r="O7226" s="44">
        <v>56.8</v>
      </c>
      <c r="P7226" s="44">
        <v>33.44</v>
      </c>
      <c r="Q7226" s="44">
        <v>4.6100000000000003</v>
      </c>
      <c r="R7226" s="44">
        <v>13.57</v>
      </c>
      <c r="S7226" s="44">
        <v>0</v>
      </c>
      <c r="T7226" s="44">
        <v>0</v>
      </c>
      <c r="U7226" s="44">
        <v>5.18</v>
      </c>
      <c r="V7226" s="49" t="s">
        <v>24563</v>
      </c>
      <c r="W7226" s="42" t="s">
        <v>34</v>
      </c>
      <c r="X7226" s="43">
        <v>123288811388</v>
      </c>
      <c r="Y7226" s="43">
        <v>45385770894</v>
      </c>
      <c r="Z7226" s="43" t="s">
        <v>7980</v>
      </c>
      <c r="AA7226" s="37" t="str">
        <f>VLOOKUP(J7226, sku!B:C, 2, FALSE)</f>
        <v>Corrente Trava Antifurto 120cm Aço Reforçado Moto Bike - Azul</v>
      </c>
      <c r="AB7226" s="37" t="str">
        <f>VLOOKUP(J7226, sku!B:BM, 64, FALSE)</f>
        <v>Importação</v>
      </c>
      <c r="AC7226" s="37" t="str">
        <f>LEFT(pedidos[[#This Row],[SKU]],3)</f>
        <v>XR0</v>
      </c>
      <c r="AD7226" s="37" t="str" cm="1">
        <f t="array" aca="1" ref="AD7226" ca="1">IFERROR(
  INDEX(
    montadora[Montadora],
    MATCH(TRUE,LEFT(J7604,NÚCARACT(montadora[SKU Parcial]))=montadora[SKU Parcial],0)
  ),
  ""
)</f>
        <v/>
      </c>
    </row>
    <row r="7227" spans="1:30" x14ac:dyDescent="0.25">
      <c r="A7227" s="42" t="s">
        <v>25418</v>
      </c>
      <c r="B7227" s="42" t="s">
        <v>36</v>
      </c>
      <c r="C7227" s="42" t="s">
        <v>3540</v>
      </c>
      <c r="D7227" s="42" t="s">
        <v>138</v>
      </c>
      <c r="E7227" s="42" t="s">
        <v>2904</v>
      </c>
      <c r="F7227" s="42" t="s">
        <v>2905</v>
      </c>
      <c r="G7227" s="42" t="s">
        <v>11227</v>
      </c>
      <c r="H7227" s="7" t="s">
        <v>30</v>
      </c>
      <c r="I7227" s="42" t="s">
        <v>36</v>
      </c>
      <c r="J7227" s="42" t="s">
        <v>2906</v>
      </c>
      <c r="K7227" s="8" t="s">
        <v>25101</v>
      </c>
      <c r="L7227" s="7" t="s">
        <v>804</v>
      </c>
      <c r="M7227" s="44">
        <v>56.8</v>
      </c>
      <c r="N7227" s="7">
        <v>1</v>
      </c>
      <c r="O7227" s="44">
        <v>66.790000000000006</v>
      </c>
      <c r="P7227" s="44">
        <v>33.44</v>
      </c>
      <c r="Q7227" s="44">
        <v>4.6100000000000003</v>
      </c>
      <c r="R7227" s="44">
        <v>13.57</v>
      </c>
      <c r="S7227" s="44">
        <v>9.99</v>
      </c>
      <c r="T7227" s="44">
        <v>0</v>
      </c>
      <c r="U7227" s="44">
        <v>5.18</v>
      </c>
      <c r="V7227" s="49" t="s">
        <v>24563</v>
      </c>
      <c r="W7227" s="42" t="s">
        <v>34</v>
      </c>
      <c r="X7227" s="43">
        <v>122823097729</v>
      </c>
      <c r="Y7227" s="43">
        <v>45388691032</v>
      </c>
      <c r="Z7227" s="43" t="s">
        <v>7980</v>
      </c>
      <c r="AA7227" s="37" t="str">
        <f>VLOOKUP(J7227, sku!B:C, 2, FALSE)</f>
        <v>Corrente de Moto Antifurto 120cm - Preto</v>
      </c>
      <c r="AB7227" s="37" t="str">
        <f>VLOOKUP(J7227, sku!B:BM, 64, FALSE)</f>
        <v>Importação</v>
      </c>
      <c r="AC7227" s="37" t="str">
        <f>LEFT(pedidos[[#This Row],[SKU]],3)</f>
        <v>XR0</v>
      </c>
      <c r="AD7227" s="37" t="str" cm="1">
        <f t="array" aca="1" ref="AD7227" ca="1">IFERROR(
  INDEX(
    montadora[Montadora],
    MATCH(TRUE,LEFT(J7605,NÚCARACT(montadora[SKU Parcial]))=montadora[SKU Parcial],0)
  ),
  ""
)</f>
        <v/>
      </c>
    </row>
    <row r="7228" spans="1:30" x14ac:dyDescent="0.25">
      <c r="A7228" s="42" t="s">
        <v>25419</v>
      </c>
      <c r="B7228" s="42" t="s">
        <v>36</v>
      </c>
      <c r="C7228" s="42" t="s">
        <v>25420</v>
      </c>
      <c r="D7228" s="42" t="s">
        <v>27</v>
      </c>
      <c r="E7228" s="42" t="s">
        <v>2904</v>
      </c>
      <c r="F7228" s="42" t="s">
        <v>2905</v>
      </c>
      <c r="G7228" s="42" t="s">
        <v>11227</v>
      </c>
      <c r="H7228" s="7" t="s">
        <v>30</v>
      </c>
      <c r="I7228" s="42" t="s">
        <v>36</v>
      </c>
      <c r="J7228" s="42" t="s">
        <v>3400</v>
      </c>
      <c r="K7228" s="8" t="s">
        <v>25106</v>
      </c>
      <c r="L7228" s="7" t="s">
        <v>804</v>
      </c>
      <c r="M7228" s="44">
        <v>56.8</v>
      </c>
      <c r="N7228" s="7">
        <v>1</v>
      </c>
      <c r="O7228" s="44">
        <v>65.790000000000006</v>
      </c>
      <c r="P7228" s="44">
        <v>33.44</v>
      </c>
      <c r="Q7228" s="44">
        <v>4.6100000000000003</v>
      </c>
      <c r="R7228" s="44">
        <v>13.57</v>
      </c>
      <c r="S7228" s="44">
        <v>8.99</v>
      </c>
      <c r="T7228" s="44">
        <v>0</v>
      </c>
      <c r="U7228" s="44">
        <v>5.18</v>
      </c>
      <c r="V7228" s="49" t="s">
        <v>24563</v>
      </c>
      <c r="W7228" s="42" t="s">
        <v>34</v>
      </c>
      <c r="X7228" s="43" t="s">
        <v>25421</v>
      </c>
      <c r="Y7228" s="43">
        <v>45390888387</v>
      </c>
      <c r="Z7228" s="43" t="s">
        <v>7980</v>
      </c>
      <c r="AA7228" s="37" t="str">
        <f>VLOOKUP(J7228, sku!B:C, 2, FALSE)</f>
        <v>Corrente Trava Antifurto 120cm Aço Reforçado Moto Bike - Azul</v>
      </c>
      <c r="AB7228" s="37" t="str">
        <f>VLOOKUP(J7228, sku!B:BM, 64, FALSE)</f>
        <v>Importação</v>
      </c>
      <c r="AC7228" s="37" t="str">
        <f>LEFT(pedidos[[#This Row],[SKU]],3)</f>
        <v>XR0</v>
      </c>
      <c r="AD7228" s="37" t="str" cm="1">
        <f t="array" aca="1" ref="AD7228" ca="1">IFERROR(
  INDEX(
    montadora[Montadora],
    MATCH(TRUE,LEFT(J7606,NÚCARACT(montadora[SKU Parcial]))=montadora[SKU Parcial],0)
  ),
  ""
)</f>
        <v/>
      </c>
    </row>
    <row r="7229" spans="1:30" x14ac:dyDescent="0.25">
      <c r="A7229" s="42" t="s">
        <v>25422</v>
      </c>
      <c r="B7229" s="42" t="s">
        <v>36</v>
      </c>
      <c r="C7229" s="42" t="s">
        <v>25423</v>
      </c>
      <c r="D7229" s="42" t="s">
        <v>27</v>
      </c>
      <c r="E7229" s="42" t="s">
        <v>2904</v>
      </c>
      <c r="F7229" s="42" t="s">
        <v>2905</v>
      </c>
      <c r="G7229" s="42" t="s">
        <v>11227</v>
      </c>
      <c r="H7229" s="7" t="s">
        <v>30</v>
      </c>
      <c r="I7229" s="42" t="s">
        <v>36</v>
      </c>
      <c r="J7229" s="42" t="s">
        <v>2906</v>
      </c>
      <c r="K7229" s="8" t="s">
        <v>25106</v>
      </c>
      <c r="L7229" s="7" t="s">
        <v>804</v>
      </c>
      <c r="M7229" s="44">
        <v>56.8</v>
      </c>
      <c r="N7229" s="7">
        <v>1</v>
      </c>
      <c r="O7229" s="44">
        <v>63.79</v>
      </c>
      <c r="P7229" s="44">
        <v>33.44</v>
      </c>
      <c r="Q7229" s="44">
        <v>4.6100000000000003</v>
      </c>
      <c r="R7229" s="44">
        <v>13.57</v>
      </c>
      <c r="S7229" s="44">
        <v>6.99</v>
      </c>
      <c r="T7229" s="44">
        <v>0</v>
      </c>
      <c r="U7229" s="44">
        <v>5.18</v>
      </c>
      <c r="V7229" s="49" t="s">
        <v>24563</v>
      </c>
      <c r="W7229" s="42" t="s">
        <v>34</v>
      </c>
      <c r="X7229" s="43">
        <v>123422560438</v>
      </c>
      <c r="Y7229" s="43">
        <v>45391200652</v>
      </c>
      <c r="Z7229" s="43" t="s">
        <v>7980</v>
      </c>
      <c r="AA7229" s="37" t="str">
        <f>VLOOKUP(J7229, sku!B:C, 2, FALSE)</f>
        <v>Corrente de Moto Antifurto 120cm - Preto</v>
      </c>
      <c r="AB7229" s="37" t="str">
        <f>VLOOKUP(J7229, sku!B:BM, 64, FALSE)</f>
        <v>Importação</v>
      </c>
      <c r="AC7229" s="37" t="str">
        <f>LEFT(pedidos[[#This Row],[SKU]],3)</f>
        <v>XR0</v>
      </c>
      <c r="AD7229" s="37" t="str" cm="1">
        <f t="array" aca="1" ref="AD7229" ca="1">IFERROR(
  INDEX(
    montadora[Montadora],
    MATCH(TRUE,LEFT(J7607,NÚCARACT(montadora[SKU Parcial]))=montadora[SKU Parcial],0)
  ),
  ""
)</f>
        <v/>
      </c>
    </row>
    <row r="7230" spans="1:30" x14ac:dyDescent="0.25">
      <c r="A7230" s="42" t="s">
        <v>26143</v>
      </c>
      <c r="B7230" s="42" t="s">
        <v>26144</v>
      </c>
      <c r="C7230" s="42" t="s">
        <v>1559</v>
      </c>
      <c r="D7230" s="42" t="s">
        <v>27</v>
      </c>
      <c r="E7230" s="42" t="s">
        <v>2904</v>
      </c>
      <c r="F7230" s="42" t="s">
        <v>2905</v>
      </c>
      <c r="G7230" s="42" t="s">
        <v>11227</v>
      </c>
      <c r="H7230" s="7" t="s">
        <v>30</v>
      </c>
      <c r="I7230" s="42" t="s">
        <v>36</v>
      </c>
      <c r="J7230" s="42" t="s">
        <v>2998</v>
      </c>
      <c r="K7230" s="8" t="s">
        <v>25098</v>
      </c>
      <c r="L7230" s="7" t="s">
        <v>804</v>
      </c>
      <c r="M7230" s="44">
        <v>56.8</v>
      </c>
      <c r="N7230" s="7">
        <v>1</v>
      </c>
      <c r="O7230" s="44">
        <v>56.8</v>
      </c>
      <c r="P7230" s="44">
        <v>33.44</v>
      </c>
      <c r="Q7230" s="44">
        <v>4.6100000000000003</v>
      </c>
      <c r="R7230" s="44">
        <v>13.57</v>
      </c>
      <c r="S7230" s="44">
        <v>0</v>
      </c>
      <c r="T7230" s="44">
        <v>0</v>
      </c>
      <c r="U7230" s="44">
        <v>5.18</v>
      </c>
      <c r="V7230" s="49" t="s">
        <v>24563</v>
      </c>
      <c r="W7230" s="42" t="s">
        <v>34</v>
      </c>
      <c r="X7230" s="43">
        <v>123113507903</v>
      </c>
      <c r="Y7230" s="43">
        <v>45401290120</v>
      </c>
      <c r="Z7230" s="43" t="s">
        <v>7980</v>
      </c>
      <c r="AA7230" s="37" t="str">
        <f>VLOOKUP(J7230, sku!B:C, 2, FALSE)</f>
        <v>Corrente de Moto Antifurto 120cm - Vermelho</v>
      </c>
      <c r="AB7230" s="37" t="str">
        <f>VLOOKUP(J7230, sku!B:BM, 64, FALSE)</f>
        <v>Importação</v>
      </c>
      <c r="AC7230" s="37" t="str">
        <f>LEFT(pedidos[[#This Row],[SKU]],3)</f>
        <v>XR0</v>
      </c>
      <c r="AD7230" s="37" t="str" cm="1">
        <f t="array" aca="1" ref="AD7230" ca="1">IFERROR(
  INDEX(
    montadora[Montadora],
    MATCH(TRUE,LEFT(J7608,NÚCARACT(montadora[SKU Parcial]))=montadora[SKU Parcial],0)
  ),
  ""
)</f>
        <v/>
      </c>
    </row>
    <row r="7231" spans="1:30" x14ac:dyDescent="0.25">
      <c r="A7231" s="42" t="s">
        <v>26145</v>
      </c>
      <c r="B7231" s="42" t="s">
        <v>36</v>
      </c>
      <c r="C7231" s="42" t="s">
        <v>3645</v>
      </c>
      <c r="D7231" s="42" t="s">
        <v>27</v>
      </c>
      <c r="E7231" s="42" t="s">
        <v>2904</v>
      </c>
      <c r="F7231" s="42" t="s">
        <v>2905</v>
      </c>
      <c r="G7231" s="42" t="s">
        <v>11227</v>
      </c>
      <c r="H7231" s="7" t="s">
        <v>30</v>
      </c>
      <c r="I7231" s="42" t="s">
        <v>36</v>
      </c>
      <c r="J7231" s="42" t="s">
        <v>2906</v>
      </c>
      <c r="K7231" s="8" t="s">
        <v>25535</v>
      </c>
      <c r="L7231" s="7" t="s">
        <v>804</v>
      </c>
      <c r="M7231" s="44">
        <v>56.8</v>
      </c>
      <c r="N7231" s="7">
        <v>1</v>
      </c>
      <c r="O7231" s="44">
        <v>63.79</v>
      </c>
      <c r="P7231" s="44">
        <v>33.44</v>
      </c>
      <c r="Q7231" s="44">
        <v>4.6100000000000003</v>
      </c>
      <c r="R7231" s="44">
        <v>13.57</v>
      </c>
      <c r="S7231" s="44">
        <v>6.99</v>
      </c>
      <c r="T7231" s="44">
        <v>0</v>
      </c>
      <c r="U7231" s="44">
        <v>5.18</v>
      </c>
      <c r="V7231" s="49" t="s">
        <v>24563</v>
      </c>
      <c r="W7231" s="42" t="s">
        <v>34</v>
      </c>
      <c r="X7231" s="43">
        <v>123469074537</v>
      </c>
      <c r="Y7231" s="43">
        <v>45418787996</v>
      </c>
      <c r="Z7231" s="43" t="s">
        <v>7980</v>
      </c>
      <c r="AA7231" s="37" t="str">
        <f>VLOOKUP(J7231, sku!B:C, 2, FALSE)</f>
        <v>Corrente de Moto Antifurto 120cm - Preto</v>
      </c>
      <c r="AB7231" s="37" t="str">
        <f>VLOOKUP(J7231, sku!B:BM, 64, FALSE)</f>
        <v>Importação</v>
      </c>
      <c r="AC7231" s="37" t="str">
        <f>LEFT(pedidos[[#This Row],[SKU]],3)</f>
        <v>XR0</v>
      </c>
      <c r="AD7231" s="37" t="str" cm="1">
        <f t="array" aca="1" ref="AD7231" ca="1">IFERROR(
  INDEX(
    montadora[Montadora],
    MATCH(TRUE,LEFT(J7609,NÚCARACT(montadora[SKU Parcial]))=montadora[SKU Parcial],0)
  ),
  ""
)</f>
        <v/>
      </c>
    </row>
    <row r="7232" spans="1:30" x14ac:dyDescent="0.25">
      <c r="A7232" s="42" t="s">
        <v>26146</v>
      </c>
      <c r="B7232" s="42" t="s">
        <v>36</v>
      </c>
      <c r="C7232" s="42" t="s">
        <v>26147</v>
      </c>
      <c r="D7232" s="42" t="s">
        <v>27</v>
      </c>
      <c r="E7232" s="42" t="s">
        <v>2904</v>
      </c>
      <c r="F7232" s="42" t="s">
        <v>2905</v>
      </c>
      <c r="G7232" s="42" t="s">
        <v>11227</v>
      </c>
      <c r="H7232" s="7" t="s">
        <v>30</v>
      </c>
      <c r="I7232" s="42" t="s">
        <v>36</v>
      </c>
      <c r="J7232" s="42" t="s">
        <v>2906</v>
      </c>
      <c r="K7232" s="8" t="s">
        <v>25591</v>
      </c>
      <c r="L7232" s="7" t="s">
        <v>804</v>
      </c>
      <c r="M7232" s="44">
        <v>56.8</v>
      </c>
      <c r="N7232" s="7">
        <v>1</v>
      </c>
      <c r="O7232" s="44">
        <v>56.8</v>
      </c>
      <c r="P7232" s="44">
        <v>33.44</v>
      </c>
      <c r="Q7232" s="44">
        <v>4.6100000000000003</v>
      </c>
      <c r="R7232" s="44">
        <v>13.57</v>
      </c>
      <c r="S7232" s="44">
        <v>0</v>
      </c>
      <c r="T7232" s="44">
        <v>0</v>
      </c>
      <c r="U7232" s="44">
        <v>5.18</v>
      </c>
      <c r="V7232" s="49" t="s">
        <v>24563</v>
      </c>
      <c r="W7232" s="42" t="s">
        <v>34</v>
      </c>
      <c r="X7232" s="43">
        <v>124248179096</v>
      </c>
      <c r="Y7232" s="43">
        <v>45428470925</v>
      </c>
      <c r="Z7232" s="43" t="s">
        <v>7980</v>
      </c>
      <c r="AA7232" s="37" t="str">
        <f>VLOOKUP(J7232, sku!B:C, 2, FALSE)</f>
        <v>Corrente de Moto Antifurto 120cm - Preto</v>
      </c>
      <c r="AB7232" s="37" t="str">
        <f>VLOOKUP(J7232, sku!B:BM, 64, FALSE)</f>
        <v>Importação</v>
      </c>
      <c r="AC7232" s="37" t="str">
        <f>LEFT(pedidos[[#This Row],[SKU]],3)</f>
        <v>XR0</v>
      </c>
      <c r="AD7232" s="37" t="str" cm="1">
        <f t="array" aca="1" ref="AD7232" ca="1">IFERROR(
  INDEX(
    montadora[Montadora],
    MATCH(TRUE,LEFT(J7610,NÚCARACT(montadora[SKU Parcial]))=montadora[SKU Parcial],0)
  ),
  ""
)</f>
        <v/>
      </c>
    </row>
    <row r="7233" spans="1:30" x14ac:dyDescent="0.25">
      <c r="A7233" s="42" t="s">
        <v>26148</v>
      </c>
      <c r="B7233" s="42" t="s">
        <v>36</v>
      </c>
      <c r="C7233" s="42" t="s">
        <v>26149</v>
      </c>
      <c r="D7233" s="42" t="s">
        <v>138</v>
      </c>
      <c r="E7233" s="42" t="s">
        <v>2904</v>
      </c>
      <c r="F7233" s="42" t="s">
        <v>2905</v>
      </c>
      <c r="G7233" s="42" t="s">
        <v>11227</v>
      </c>
      <c r="H7233" s="7" t="s">
        <v>30</v>
      </c>
      <c r="I7233" s="42" t="s">
        <v>36</v>
      </c>
      <c r="J7233" s="42" t="s">
        <v>2906</v>
      </c>
      <c r="K7233" s="8" t="s">
        <v>25555</v>
      </c>
      <c r="L7233" s="7" t="s">
        <v>804</v>
      </c>
      <c r="M7233" s="44">
        <v>56.8</v>
      </c>
      <c r="N7233" s="7">
        <v>1</v>
      </c>
      <c r="O7233" s="44">
        <v>56.8</v>
      </c>
      <c r="P7233" s="44">
        <v>33.44</v>
      </c>
      <c r="Q7233" s="44">
        <v>4.6100000000000003</v>
      </c>
      <c r="R7233" s="44">
        <v>13.57</v>
      </c>
      <c r="S7233" s="44">
        <v>0</v>
      </c>
      <c r="T7233" s="44">
        <v>0</v>
      </c>
      <c r="U7233" s="44">
        <v>5.18</v>
      </c>
      <c r="V7233" s="49" t="s">
        <v>24563</v>
      </c>
      <c r="W7233" s="42" t="s">
        <v>34</v>
      </c>
      <c r="X7233" s="43" t="s">
        <v>26150</v>
      </c>
      <c r="Y7233" s="43">
        <v>45431488088</v>
      </c>
      <c r="Z7233" s="43" t="s">
        <v>7980</v>
      </c>
      <c r="AA7233" s="37" t="str">
        <f>VLOOKUP(J7233, sku!B:C, 2, FALSE)</f>
        <v>Corrente de Moto Antifurto 120cm - Preto</v>
      </c>
      <c r="AB7233" s="37" t="str">
        <f>VLOOKUP(J7233, sku!B:BM, 64, FALSE)</f>
        <v>Importação</v>
      </c>
      <c r="AC7233" s="37" t="str">
        <f>LEFT(pedidos[[#This Row],[SKU]],3)</f>
        <v>XR0</v>
      </c>
      <c r="AD7233" s="37" t="str" cm="1">
        <f t="array" aca="1" ref="AD7233" ca="1">IFERROR(
  INDEX(
    montadora[Montadora],
    MATCH(TRUE,LEFT(J7611,NÚCARACT(montadora[SKU Parcial]))=montadora[SKU Parcial],0)
  ),
  ""
)</f>
        <v/>
      </c>
    </row>
    <row r="7234" spans="1:30" x14ac:dyDescent="0.25">
      <c r="A7234" s="42" t="s">
        <v>26151</v>
      </c>
      <c r="B7234" s="42" t="s">
        <v>36</v>
      </c>
      <c r="C7234" s="42" t="s">
        <v>26152</v>
      </c>
      <c r="D7234" s="42" t="s">
        <v>138</v>
      </c>
      <c r="E7234" s="42" t="s">
        <v>2904</v>
      </c>
      <c r="F7234" s="42" t="s">
        <v>2905</v>
      </c>
      <c r="G7234" s="42" t="s">
        <v>11227</v>
      </c>
      <c r="H7234" s="7" t="s">
        <v>30</v>
      </c>
      <c r="I7234" s="42" t="s">
        <v>36</v>
      </c>
      <c r="J7234" s="42" t="s">
        <v>2906</v>
      </c>
      <c r="K7234" s="8" t="s">
        <v>25555</v>
      </c>
      <c r="L7234" s="7" t="s">
        <v>804</v>
      </c>
      <c r="M7234" s="44">
        <v>56.8</v>
      </c>
      <c r="N7234" s="7">
        <v>1</v>
      </c>
      <c r="O7234" s="44">
        <v>56.8</v>
      </c>
      <c r="P7234" s="44">
        <v>33.44</v>
      </c>
      <c r="Q7234" s="44">
        <v>4.6100000000000003</v>
      </c>
      <c r="R7234" s="44">
        <v>13.57</v>
      </c>
      <c r="S7234" s="44">
        <v>0</v>
      </c>
      <c r="T7234" s="44">
        <v>0</v>
      </c>
      <c r="U7234" s="44">
        <v>5.18</v>
      </c>
      <c r="V7234" s="49" t="s">
        <v>24563</v>
      </c>
      <c r="W7234" s="42" t="s">
        <v>34</v>
      </c>
      <c r="X7234" s="43">
        <v>123854450175</v>
      </c>
      <c r="Y7234" s="43">
        <v>45434838797</v>
      </c>
      <c r="Z7234" s="43" t="s">
        <v>7980</v>
      </c>
      <c r="AA7234" s="37" t="str">
        <f>VLOOKUP(J7234, sku!B:C, 2, FALSE)</f>
        <v>Corrente de Moto Antifurto 120cm - Preto</v>
      </c>
      <c r="AB7234" s="37" t="str">
        <f>VLOOKUP(J7234, sku!B:BM, 64, FALSE)</f>
        <v>Importação</v>
      </c>
      <c r="AC7234" s="37" t="str">
        <f>LEFT(pedidos[[#This Row],[SKU]],3)</f>
        <v>XR0</v>
      </c>
      <c r="AD7234" s="37" t="str" cm="1">
        <f t="array" aca="1" ref="AD7234" ca="1">IFERROR(
  INDEX(
    montadora[Montadora],
    MATCH(TRUE,LEFT(J7612,NÚCARACT(montadora[SKU Parcial]))=montadora[SKU Parcial],0)
  ),
  ""
)</f>
        <v/>
      </c>
    </row>
    <row r="7235" spans="1:30" x14ac:dyDescent="0.25">
      <c r="A7235" s="42" t="s">
        <v>26153</v>
      </c>
      <c r="B7235" s="42" t="s">
        <v>36</v>
      </c>
      <c r="C7235" s="42" t="s">
        <v>1548</v>
      </c>
      <c r="D7235" s="42" t="s">
        <v>420</v>
      </c>
      <c r="E7235" s="42" t="s">
        <v>2904</v>
      </c>
      <c r="F7235" s="42" t="s">
        <v>2905</v>
      </c>
      <c r="G7235" s="42" t="s">
        <v>11227</v>
      </c>
      <c r="H7235" s="7" t="s">
        <v>30</v>
      </c>
      <c r="I7235" s="42" t="s">
        <v>36</v>
      </c>
      <c r="J7235" s="42" t="s">
        <v>2906</v>
      </c>
      <c r="K7235" s="8" t="s">
        <v>25555</v>
      </c>
      <c r="L7235" s="7" t="s">
        <v>804</v>
      </c>
      <c r="M7235" s="44">
        <v>56.8</v>
      </c>
      <c r="N7235" s="7">
        <v>1</v>
      </c>
      <c r="O7235" s="44">
        <v>70.790000000000006</v>
      </c>
      <c r="P7235" s="44">
        <v>33.44</v>
      </c>
      <c r="Q7235" s="44">
        <v>4.6100000000000003</v>
      </c>
      <c r="R7235" s="44">
        <v>13.57</v>
      </c>
      <c r="S7235" s="44">
        <v>13.99</v>
      </c>
      <c r="T7235" s="44">
        <v>0</v>
      </c>
      <c r="U7235" s="44">
        <v>5.18</v>
      </c>
      <c r="V7235" s="49" t="s">
        <v>24563</v>
      </c>
      <c r="W7235" s="42" t="s">
        <v>34</v>
      </c>
      <c r="X7235" s="43">
        <v>124401998024</v>
      </c>
      <c r="Y7235" s="43">
        <v>45435203785</v>
      </c>
      <c r="Z7235" s="43" t="s">
        <v>7980</v>
      </c>
      <c r="AA7235" s="37" t="str">
        <f>VLOOKUP(J7235, sku!B:C, 2, FALSE)</f>
        <v>Corrente de Moto Antifurto 120cm - Preto</v>
      </c>
      <c r="AB7235" s="37" t="str">
        <f>VLOOKUP(J7235, sku!B:BM, 64, FALSE)</f>
        <v>Importação</v>
      </c>
      <c r="AC7235" s="37" t="str">
        <f>LEFT(pedidos[[#This Row],[SKU]],3)</f>
        <v>XR0</v>
      </c>
      <c r="AD7235" s="37" t="str" cm="1">
        <f t="array" aca="1" ref="AD7235" ca="1">IFERROR(
  INDEX(
    montadora[Montadora],
    MATCH(TRUE,LEFT(J7613,NÚCARACT(montadora[SKU Parcial]))=montadora[SKU Parcial],0)
  ),
  ""
)</f>
        <v/>
      </c>
    </row>
    <row r="7236" spans="1:30" x14ac:dyDescent="0.25">
      <c r="A7236" s="42" t="s">
        <v>24060</v>
      </c>
      <c r="B7236" s="42" t="s">
        <v>24061</v>
      </c>
      <c r="C7236" s="42" t="s">
        <v>65</v>
      </c>
      <c r="D7236" s="42" t="s">
        <v>191</v>
      </c>
      <c r="E7236" s="42" t="s">
        <v>3346</v>
      </c>
      <c r="F7236" s="42" t="s">
        <v>3347</v>
      </c>
      <c r="G7236" s="42" t="s">
        <v>11227</v>
      </c>
      <c r="H7236" s="7" t="s">
        <v>47</v>
      </c>
      <c r="I7236" s="42" t="s">
        <v>36</v>
      </c>
      <c r="J7236" s="42" t="s">
        <v>3348</v>
      </c>
      <c r="K7236" s="8" t="s">
        <v>25558</v>
      </c>
      <c r="L7236" s="7" t="s">
        <v>11229</v>
      </c>
      <c r="M7236" s="44">
        <v>62.9</v>
      </c>
      <c r="N7236" s="7">
        <v>1</v>
      </c>
      <c r="O7236" s="44">
        <v>62.9</v>
      </c>
      <c r="P7236" s="44">
        <v>34.81</v>
      </c>
      <c r="Q7236" s="44">
        <v>5.1100000000000003</v>
      </c>
      <c r="R7236" s="44">
        <v>17.440000000000001</v>
      </c>
      <c r="S7236" s="44">
        <v>0</v>
      </c>
      <c r="T7236" s="44">
        <v>0</v>
      </c>
      <c r="U7236" s="44">
        <v>5.54</v>
      </c>
      <c r="V7236" s="49" t="s">
        <v>24565</v>
      </c>
      <c r="W7236" s="42" t="s">
        <v>34</v>
      </c>
      <c r="X7236" s="43">
        <v>122311030552</v>
      </c>
      <c r="Y7236" s="43">
        <v>45340766042</v>
      </c>
      <c r="Z7236" s="43" t="s">
        <v>7980</v>
      </c>
      <c r="AA7236" s="37" t="str">
        <f>VLOOKUP(J7236, sku!B:C, 2, FALSE)</f>
        <v>Shiny 500ml</v>
      </c>
      <c r="AB7236" s="37" t="str">
        <f>VLOOKUP(J7236, sku!B:BM, 64, FALSE)</f>
        <v>Revenda</v>
      </c>
      <c r="AC7236" s="37" t="str">
        <f>LEFT(pedidos[[#This Row],[SKU]],3)</f>
        <v>VX2</v>
      </c>
      <c r="AD7236" s="37" t="str" cm="1">
        <f t="array" aca="1" ref="AD7236" ca="1">IFERROR(
  INDEX(
    montadora[Montadora],
    MATCH(TRUE,LEFT(J7614,NÚCARACT(montadora[SKU Parcial]))=montadora[SKU Parcial],0)
  ),
  ""
)</f>
        <v/>
      </c>
    </row>
    <row r="7237" spans="1:30" x14ac:dyDescent="0.25">
      <c r="A7237" s="42" t="s">
        <v>24062</v>
      </c>
      <c r="B7237" s="42" t="s">
        <v>24063</v>
      </c>
      <c r="C7237" s="42" t="s">
        <v>579</v>
      </c>
      <c r="D7237" s="42" t="s">
        <v>138</v>
      </c>
      <c r="E7237" s="42" t="s">
        <v>3346</v>
      </c>
      <c r="F7237" s="42" t="s">
        <v>3347</v>
      </c>
      <c r="G7237" s="42" t="s">
        <v>11227</v>
      </c>
      <c r="H7237" s="7" t="s">
        <v>47</v>
      </c>
      <c r="I7237" s="42" t="s">
        <v>36</v>
      </c>
      <c r="J7237" s="42" t="s">
        <v>3348</v>
      </c>
      <c r="K7237" s="8" t="s">
        <v>25558</v>
      </c>
      <c r="L7237" s="7" t="s">
        <v>11229</v>
      </c>
      <c r="M7237" s="44">
        <v>62.9</v>
      </c>
      <c r="N7237" s="7">
        <v>1</v>
      </c>
      <c r="O7237" s="44">
        <v>62.9</v>
      </c>
      <c r="P7237" s="44">
        <v>34.81</v>
      </c>
      <c r="Q7237" s="44">
        <v>5.1100000000000003</v>
      </c>
      <c r="R7237" s="44">
        <v>17.440000000000001</v>
      </c>
      <c r="S7237" s="44">
        <v>0</v>
      </c>
      <c r="T7237" s="44">
        <v>0</v>
      </c>
      <c r="U7237" s="44">
        <v>5.54</v>
      </c>
      <c r="V7237" s="49" t="s">
        <v>24565</v>
      </c>
      <c r="W7237" s="42" t="s">
        <v>34</v>
      </c>
      <c r="X7237" s="43">
        <v>121825366455</v>
      </c>
      <c r="Y7237" s="43">
        <v>45342902359</v>
      </c>
      <c r="Z7237" s="43" t="s">
        <v>7980</v>
      </c>
      <c r="AA7237" s="37" t="str">
        <f>VLOOKUP(J7237, sku!B:C, 2, FALSE)</f>
        <v>Shiny 500ml</v>
      </c>
      <c r="AB7237" s="37" t="str">
        <f>VLOOKUP(J7237, sku!B:BM, 64, FALSE)</f>
        <v>Revenda</v>
      </c>
      <c r="AC7237" s="37" t="str">
        <f>LEFT(pedidos[[#This Row],[SKU]],3)</f>
        <v>VX2</v>
      </c>
      <c r="AD7237" s="37" t="str" cm="1">
        <f t="array" aca="1" ref="AD7237" ca="1">IFERROR(
  INDEX(
    montadora[Montadora],
    MATCH(TRUE,LEFT(J7615,NÚCARACT(montadora[SKU Parcial]))=montadora[SKU Parcial],0)
  ),
  ""
)</f>
        <v/>
      </c>
    </row>
    <row r="7238" spans="1:30" x14ac:dyDescent="0.25">
      <c r="A7238" s="42" t="s">
        <v>25424</v>
      </c>
      <c r="B7238" s="42" t="s">
        <v>25425</v>
      </c>
      <c r="C7238" s="42" t="s">
        <v>2174</v>
      </c>
      <c r="D7238" s="42" t="s">
        <v>138</v>
      </c>
      <c r="E7238" s="42" t="s">
        <v>3346</v>
      </c>
      <c r="F7238" s="42" t="s">
        <v>25426</v>
      </c>
      <c r="G7238" s="42" t="s">
        <v>11227</v>
      </c>
      <c r="H7238" s="7" t="s">
        <v>47</v>
      </c>
      <c r="I7238" s="42" t="s">
        <v>36</v>
      </c>
      <c r="J7238" s="42" t="s">
        <v>3348</v>
      </c>
      <c r="K7238" s="8" t="s">
        <v>25101</v>
      </c>
      <c r="L7238" s="7" t="s">
        <v>11229</v>
      </c>
      <c r="M7238" s="44">
        <v>62.9</v>
      </c>
      <c r="N7238" s="7">
        <v>1</v>
      </c>
      <c r="O7238" s="44">
        <v>62.9</v>
      </c>
      <c r="P7238" s="44">
        <v>34.81</v>
      </c>
      <c r="Q7238" s="44">
        <v>5.1100000000000003</v>
      </c>
      <c r="R7238" s="44">
        <v>17.440000000000001</v>
      </c>
      <c r="S7238" s="44">
        <v>0</v>
      </c>
      <c r="T7238" s="44">
        <v>0</v>
      </c>
      <c r="U7238" s="44">
        <v>5.54</v>
      </c>
      <c r="V7238" s="49" t="s">
        <v>24565</v>
      </c>
      <c r="W7238" s="42" t="s">
        <v>34</v>
      </c>
      <c r="X7238" s="43">
        <v>123323969556</v>
      </c>
      <c r="Y7238" s="43">
        <v>45387469250</v>
      </c>
      <c r="Z7238" s="43" t="s">
        <v>7980</v>
      </c>
      <c r="AA7238" s="37" t="str">
        <f>VLOOKUP(J7238, sku!B:C, 2, FALSE)</f>
        <v>Shiny 500ml</v>
      </c>
      <c r="AB7238" s="37" t="str">
        <f>VLOOKUP(J7238, sku!B:BM, 64, FALSE)</f>
        <v>Revenda</v>
      </c>
      <c r="AC7238" s="37" t="str">
        <f>LEFT(pedidos[[#This Row],[SKU]],3)</f>
        <v>VX2</v>
      </c>
      <c r="AD7238" s="37" t="str" cm="1">
        <f t="array" aca="1" ref="AD7238" ca="1">IFERROR(
  INDEX(
    montadora[Montadora],
    MATCH(TRUE,LEFT(J7616,NÚCARACT(montadora[SKU Parcial]))=montadora[SKU Parcial],0)
  ),
  ""
)</f>
        <v/>
      </c>
    </row>
    <row r="7239" spans="1:30" x14ac:dyDescent="0.25">
      <c r="A7239" s="42" t="s">
        <v>26154</v>
      </c>
      <c r="B7239" s="42" t="s">
        <v>26155</v>
      </c>
      <c r="C7239" s="42" t="s">
        <v>322</v>
      </c>
      <c r="D7239" s="42" t="s">
        <v>27</v>
      </c>
      <c r="E7239" s="42" t="s">
        <v>3346</v>
      </c>
      <c r="F7239" s="42" t="s">
        <v>25426</v>
      </c>
      <c r="G7239" s="42" t="s">
        <v>11227</v>
      </c>
      <c r="H7239" s="7" t="s">
        <v>47</v>
      </c>
      <c r="I7239" s="42" t="s">
        <v>36</v>
      </c>
      <c r="J7239" s="42" t="s">
        <v>3348</v>
      </c>
      <c r="K7239" s="8" t="s">
        <v>25555</v>
      </c>
      <c r="L7239" s="7" t="s">
        <v>11229</v>
      </c>
      <c r="M7239" s="44">
        <v>62.9</v>
      </c>
      <c r="N7239" s="7">
        <v>1</v>
      </c>
      <c r="O7239" s="44">
        <v>62.9</v>
      </c>
      <c r="P7239" s="44">
        <v>34.81</v>
      </c>
      <c r="Q7239" s="44">
        <v>5.1100000000000003</v>
      </c>
      <c r="R7239" s="44">
        <v>17.440000000000001</v>
      </c>
      <c r="S7239" s="44">
        <v>0</v>
      </c>
      <c r="T7239" s="44">
        <v>0</v>
      </c>
      <c r="U7239" s="44">
        <v>5.54</v>
      </c>
      <c r="V7239" s="49" t="s">
        <v>24565</v>
      </c>
      <c r="W7239" s="42" t="s">
        <v>34</v>
      </c>
      <c r="X7239" s="43">
        <v>123837369345</v>
      </c>
      <c r="Y7239" s="43">
        <v>45433914833</v>
      </c>
      <c r="Z7239" s="43" t="s">
        <v>7980</v>
      </c>
      <c r="AA7239" s="37" t="str">
        <f>VLOOKUP(J7239, sku!B:C, 2, FALSE)</f>
        <v>Shiny 500ml</v>
      </c>
      <c r="AB7239" s="37" t="str">
        <f>VLOOKUP(J7239, sku!B:BM, 64, FALSE)</f>
        <v>Revenda</v>
      </c>
      <c r="AC7239" s="37" t="str">
        <f>LEFT(pedidos[[#This Row],[SKU]],3)</f>
        <v>VX2</v>
      </c>
      <c r="AD7239" s="37" t="str" cm="1">
        <f t="array" aca="1" ref="AD7239" ca="1">IFERROR(
  INDEX(
    montadora[Montadora],
    MATCH(TRUE,LEFT(J7617,NÚCARACT(montadora[SKU Parcial]))=montadora[SKU Parcial],0)
  ),
  ""
)</f>
        <v/>
      </c>
    </row>
    <row r="7240" spans="1:30" x14ac:dyDescent="0.25">
      <c r="A7240" s="42" t="s">
        <v>25000</v>
      </c>
      <c r="B7240" s="42" t="s">
        <v>36</v>
      </c>
      <c r="C7240" s="42" t="s">
        <v>5204</v>
      </c>
      <c r="D7240" s="42" t="s">
        <v>138</v>
      </c>
      <c r="E7240" s="42" t="s">
        <v>5758</v>
      </c>
      <c r="F7240" s="42" t="s">
        <v>2940</v>
      </c>
      <c r="G7240" s="42" t="s">
        <v>11227</v>
      </c>
      <c r="H7240" s="7" t="s">
        <v>30</v>
      </c>
      <c r="I7240" s="42" t="s">
        <v>36</v>
      </c>
      <c r="J7240" s="42" t="s">
        <v>2941</v>
      </c>
      <c r="K7240" s="8" t="s">
        <v>25096</v>
      </c>
      <c r="L7240" s="7" t="s">
        <v>804</v>
      </c>
      <c r="M7240" s="44">
        <v>26.9</v>
      </c>
      <c r="N7240" s="7">
        <v>1</v>
      </c>
      <c r="O7240" s="44">
        <v>33.89</v>
      </c>
      <c r="P7240" s="44">
        <v>12.9</v>
      </c>
      <c r="Q7240" s="44">
        <v>2.1800000000000002</v>
      </c>
      <c r="R7240" s="44">
        <v>9.48</v>
      </c>
      <c r="S7240" s="44">
        <v>6.99</v>
      </c>
      <c r="T7240" s="44">
        <v>0</v>
      </c>
      <c r="U7240" s="44">
        <v>2.34</v>
      </c>
      <c r="V7240" s="49" t="s">
        <v>25001</v>
      </c>
      <c r="W7240" s="42" t="s">
        <v>34</v>
      </c>
      <c r="X7240" s="43">
        <v>123096188330</v>
      </c>
      <c r="Y7240" s="43">
        <v>45376896697</v>
      </c>
      <c r="Z7240" s="43" t="s">
        <v>7980</v>
      </c>
      <c r="AA7240" s="37" t="str">
        <f>VLOOKUP(J7240, sku!B:C, 2, FALSE)</f>
        <v>Chave Allen de Aço de Cabeça, Esférica (9 Peças) Hex Key</v>
      </c>
      <c r="AB7240" s="37" t="str">
        <f>VLOOKUP(J7240, sku!B:BM, 64, FALSE)</f>
        <v>Importação</v>
      </c>
      <c r="AC7240" s="37" t="str">
        <f>LEFT(pedidos[[#This Row],[SKU]],3)</f>
        <v>1K9</v>
      </c>
      <c r="AD7240" s="37" t="str" cm="1">
        <f t="array" aca="1" ref="AD7240" ca="1">IFERROR(
  INDEX(
    montadora[Montadora],
    MATCH(TRUE,LEFT(J7618,NÚCARACT(montadora[SKU Parcial]))=montadora[SKU Parcial],0)
  ),
  ""
)</f>
        <v/>
      </c>
    </row>
    <row r="7241" spans="1:30" x14ac:dyDescent="0.25">
      <c r="A7241" s="42" t="s">
        <v>24064</v>
      </c>
      <c r="B7241" s="42" t="s">
        <v>36</v>
      </c>
      <c r="C7241" s="42" t="s">
        <v>476</v>
      </c>
      <c r="D7241" s="42" t="s">
        <v>347</v>
      </c>
      <c r="E7241" s="42" t="s">
        <v>2943</v>
      </c>
      <c r="F7241" s="42" t="s">
        <v>2944</v>
      </c>
      <c r="G7241" s="42" t="s">
        <v>11227</v>
      </c>
      <c r="H7241" s="7" t="s">
        <v>30</v>
      </c>
      <c r="I7241" s="42" t="s">
        <v>36</v>
      </c>
      <c r="J7241" s="42" t="s">
        <v>2902</v>
      </c>
      <c r="K7241" s="8" t="s">
        <v>25556</v>
      </c>
      <c r="L7241" s="7" t="s">
        <v>11229</v>
      </c>
      <c r="M7241" s="44">
        <v>78.180000000000007</v>
      </c>
      <c r="N7241" s="7">
        <v>1</v>
      </c>
      <c r="O7241" s="44">
        <v>78.180000000000007</v>
      </c>
      <c r="P7241" s="44">
        <v>48.98</v>
      </c>
      <c r="Q7241" s="44">
        <v>6.35</v>
      </c>
      <c r="R7241" s="44">
        <v>16.13</v>
      </c>
      <c r="S7241" s="44">
        <v>0</v>
      </c>
      <c r="T7241" s="44">
        <v>0</v>
      </c>
      <c r="U7241" s="44">
        <v>6.72</v>
      </c>
      <c r="V7241" s="49" t="s">
        <v>24567</v>
      </c>
      <c r="W7241" s="42" t="s">
        <v>34</v>
      </c>
      <c r="X7241" s="43">
        <v>122163939140</v>
      </c>
      <c r="Y7241" s="43">
        <v>45336818383</v>
      </c>
      <c r="Z7241" s="43" t="s">
        <v>7980</v>
      </c>
      <c r="AA7241" s="37" t="str">
        <f>VLOOKUP(J7241, sku!B:C, 2, FALSE)</f>
        <v>Blend Paste Wax 100ml</v>
      </c>
      <c r="AB7241" s="37" t="str">
        <f>VLOOKUP(J7241, sku!B:BM, 64, FALSE)</f>
        <v>Revenda</v>
      </c>
      <c r="AC7241" s="37" t="str">
        <f>LEFT(pedidos[[#This Row],[SKU]],3)</f>
        <v>VX2</v>
      </c>
      <c r="AD7241" s="37" t="str" cm="1">
        <f t="array" aca="1" ref="AD7241" ca="1">IFERROR(
  INDEX(
    montadora[Montadora],
    MATCH(TRUE,LEFT(J7619,NÚCARACT(montadora[SKU Parcial]))=montadora[SKU Parcial],0)
  ),
  ""
)</f>
        <v/>
      </c>
    </row>
    <row r="7242" spans="1:30" x14ac:dyDescent="0.25">
      <c r="A7242" s="42" t="s">
        <v>24065</v>
      </c>
      <c r="B7242" s="42" t="s">
        <v>24066</v>
      </c>
      <c r="C7242" s="42" t="s">
        <v>24067</v>
      </c>
      <c r="D7242" s="42" t="s">
        <v>319</v>
      </c>
      <c r="E7242" s="42" t="s">
        <v>2943</v>
      </c>
      <c r="F7242" s="42" t="s">
        <v>2944</v>
      </c>
      <c r="G7242" s="42" t="s">
        <v>11227</v>
      </c>
      <c r="H7242" s="7" t="s">
        <v>30</v>
      </c>
      <c r="I7242" s="42" t="s">
        <v>36</v>
      </c>
      <c r="J7242" s="42" t="s">
        <v>2902</v>
      </c>
      <c r="K7242" s="8" t="s">
        <v>25559</v>
      </c>
      <c r="L7242" s="7" t="s">
        <v>11229</v>
      </c>
      <c r="M7242" s="44">
        <v>78.180000000000007</v>
      </c>
      <c r="N7242" s="7">
        <v>1</v>
      </c>
      <c r="O7242" s="44">
        <v>78.180000000000007</v>
      </c>
      <c r="P7242" s="44">
        <v>48.98</v>
      </c>
      <c r="Q7242" s="44">
        <v>6.35</v>
      </c>
      <c r="R7242" s="44">
        <v>16.13</v>
      </c>
      <c r="S7242" s="44">
        <v>0</v>
      </c>
      <c r="T7242" s="44">
        <v>0</v>
      </c>
      <c r="U7242" s="44">
        <v>6.72</v>
      </c>
      <c r="V7242" s="49" t="s">
        <v>24567</v>
      </c>
      <c r="W7242" s="42" t="s">
        <v>34</v>
      </c>
      <c r="X7242" s="43">
        <v>121901712425</v>
      </c>
      <c r="Y7242" s="43">
        <v>45346321951</v>
      </c>
      <c r="Z7242" s="43" t="s">
        <v>7980</v>
      </c>
      <c r="AA7242" s="37" t="str">
        <f>VLOOKUP(J7242, sku!B:C, 2, FALSE)</f>
        <v>Blend Paste Wax 100ml</v>
      </c>
      <c r="AB7242" s="37" t="str">
        <f>VLOOKUP(J7242, sku!B:BM, 64, FALSE)</f>
        <v>Revenda</v>
      </c>
      <c r="AC7242" s="37" t="str">
        <f>LEFT(pedidos[[#This Row],[SKU]],3)</f>
        <v>VX2</v>
      </c>
      <c r="AD7242" s="37" t="str" cm="1">
        <f t="array" aca="1" ref="AD7242" ca="1">IFERROR(
  INDEX(
    montadora[Montadora],
    MATCH(TRUE,LEFT(J7620,NÚCARACT(montadora[SKU Parcial]))=montadora[SKU Parcial],0)
  ),
  ""
)</f>
        <v/>
      </c>
    </row>
    <row r="7243" spans="1:30" x14ac:dyDescent="0.25">
      <c r="A7243" s="42" t="s">
        <v>24068</v>
      </c>
      <c r="B7243" s="42" t="s">
        <v>24069</v>
      </c>
      <c r="C7243" s="42" t="s">
        <v>6692</v>
      </c>
      <c r="D7243" s="42" t="s">
        <v>658</v>
      </c>
      <c r="E7243" s="42" t="s">
        <v>2943</v>
      </c>
      <c r="F7243" s="42" t="s">
        <v>2944</v>
      </c>
      <c r="G7243" s="42" t="s">
        <v>11227</v>
      </c>
      <c r="H7243" s="7" t="s">
        <v>30</v>
      </c>
      <c r="I7243" s="42" t="s">
        <v>36</v>
      </c>
      <c r="J7243" s="42" t="s">
        <v>2902</v>
      </c>
      <c r="K7243" s="8" t="s">
        <v>25577</v>
      </c>
      <c r="L7243" s="7" t="s">
        <v>11229</v>
      </c>
      <c r="M7243" s="44">
        <v>78.180000000000007</v>
      </c>
      <c r="N7243" s="7">
        <v>1</v>
      </c>
      <c r="O7243" s="44">
        <v>78.180000000000007</v>
      </c>
      <c r="P7243" s="44">
        <v>48.98</v>
      </c>
      <c r="Q7243" s="44">
        <v>6.35</v>
      </c>
      <c r="R7243" s="44">
        <v>16.13</v>
      </c>
      <c r="S7243" s="44">
        <v>0</v>
      </c>
      <c r="T7243" s="44">
        <v>0</v>
      </c>
      <c r="U7243" s="44">
        <v>6.72</v>
      </c>
      <c r="V7243" s="49" t="s">
        <v>24567</v>
      </c>
      <c r="W7243" s="42" t="s">
        <v>34</v>
      </c>
      <c r="X7243" s="43">
        <v>122691719236</v>
      </c>
      <c r="Y7243" s="43">
        <v>45356844642</v>
      </c>
      <c r="Z7243" s="43" t="s">
        <v>7980</v>
      </c>
      <c r="AA7243" s="37" t="str">
        <f>VLOOKUP(J7243, sku!B:C, 2, FALSE)</f>
        <v>Blend Paste Wax 100ml</v>
      </c>
      <c r="AB7243" s="37" t="str">
        <f>VLOOKUP(J7243, sku!B:BM, 64, FALSE)</f>
        <v>Revenda</v>
      </c>
      <c r="AC7243" s="37" t="str">
        <f>LEFT(pedidos[[#This Row],[SKU]],3)</f>
        <v>VX2</v>
      </c>
      <c r="AD7243" s="37" t="str" cm="1">
        <f t="array" aca="1" ref="AD7243" ca="1">IFERROR(
  INDEX(
    montadora[Montadora],
    MATCH(TRUE,LEFT(J7621,NÚCARACT(montadora[SKU Parcial]))=montadora[SKU Parcial],0)
  ),
  ""
)</f>
        <v/>
      </c>
    </row>
    <row r="7244" spans="1:30" x14ac:dyDescent="0.25">
      <c r="A7244" s="42" t="s">
        <v>24070</v>
      </c>
      <c r="B7244" s="42" t="s">
        <v>24071</v>
      </c>
      <c r="C7244" s="42" t="s">
        <v>62</v>
      </c>
      <c r="D7244" s="42" t="s">
        <v>27</v>
      </c>
      <c r="E7244" s="42" t="s">
        <v>2943</v>
      </c>
      <c r="F7244" s="42" t="s">
        <v>2944</v>
      </c>
      <c r="G7244" s="42" t="s">
        <v>11227</v>
      </c>
      <c r="H7244" s="7" t="s">
        <v>30</v>
      </c>
      <c r="I7244" s="42" t="s">
        <v>36</v>
      </c>
      <c r="J7244" s="42" t="s">
        <v>2902</v>
      </c>
      <c r="K7244" s="8" t="s">
        <v>25577</v>
      </c>
      <c r="L7244" s="7" t="s">
        <v>11229</v>
      </c>
      <c r="M7244" s="44">
        <v>78.180000000000007</v>
      </c>
      <c r="N7244" s="7">
        <v>1</v>
      </c>
      <c r="O7244" s="44">
        <v>85.17</v>
      </c>
      <c r="P7244" s="44">
        <v>48.98</v>
      </c>
      <c r="Q7244" s="44">
        <v>6.35</v>
      </c>
      <c r="R7244" s="44">
        <v>16.13</v>
      </c>
      <c r="S7244" s="44">
        <v>6.99</v>
      </c>
      <c r="T7244" s="44">
        <v>0</v>
      </c>
      <c r="U7244" s="44">
        <v>6.72</v>
      </c>
      <c r="V7244" s="49" t="s">
        <v>24567</v>
      </c>
      <c r="W7244" s="42" t="s">
        <v>34</v>
      </c>
      <c r="X7244" s="43">
        <v>122714558214</v>
      </c>
      <c r="Y7244" s="43">
        <v>45358017714</v>
      </c>
      <c r="Z7244" s="43" t="s">
        <v>7980</v>
      </c>
      <c r="AA7244" s="37" t="str">
        <f>VLOOKUP(J7244, sku!B:C, 2, FALSE)</f>
        <v>Blend Paste Wax 100ml</v>
      </c>
      <c r="AB7244" s="37" t="str">
        <f>VLOOKUP(J7244, sku!B:BM, 64, FALSE)</f>
        <v>Revenda</v>
      </c>
      <c r="AC7244" s="37" t="str">
        <f>LEFT(pedidos[[#This Row],[SKU]],3)</f>
        <v>VX2</v>
      </c>
      <c r="AD7244" s="37" t="str" cm="1">
        <f t="array" aca="1" ref="AD7244" ca="1">IFERROR(
  INDEX(
    montadora[Montadora],
    MATCH(TRUE,LEFT(J7622,NÚCARACT(montadora[SKU Parcial]))=montadora[SKU Parcial],0)
  ),
  ""
)</f>
        <v/>
      </c>
    </row>
    <row r="7245" spans="1:30" x14ac:dyDescent="0.25">
      <c r="A7245" s="42" t="s">
        <v>24072</v>
      </c>
      <c r="B7245" s="42" t="s">
        <v>24073</v>
      </c>
      <c r="C7245" s="42" t="s">
        <v>24074</v>
      </c>
      <c r="D7245" s="42" t="s">
        <v>188</v>
      </c>
      <c r="E7245" s="42" t="s">
        <v>2943</v>
      </c>
      <c r="F7245" s="42" t="s">
        <v>2944</v>
      </c>
      <c r="G7245" s="42" t="s">
        <v>11227</v>
      </c>
      <c r="H7245" s="7" t="s">
        <v>30</v>
      </c>
      <c r="I7245" s="42" t="s">
        <v>36</v>
      </c>
      <c r="J7245" s="42" t="s">
        <v>2902</v>
      </c>
      <c r="K7245" s="8" t="s">
        <v>25577</v>
      </c>
      <c r="L7245" s="7" t="s">
        <v>11229</v>
      </c>
      <c r="M7245" s="44">
        <v>78.180000000000007</v>
      </c>
      <c r="N7245" s="7">
        <v>1</v>
      </c>
      <c r="O7245" s="44">
        <v>78.180000000000007</v>
      </c>
      <c r="P7245" s="44">
        <v>48.98</v>
      </c>
      <c r="Q7245" s="44">
        <v>6.35</v>
      </c>
      <c r="R7245" s="44">
        <v>16.13</v>
      </c>
      <c r="S7245" s="44">
        <v>0</v>
      </c>
      <c r="T7245" s="44">
        <v>0</v>
      </c>
      <c r="U7245" s="44">
        <v>6.72</v>
      </c>
      <c r="V7245" s="49" t="s">
        <v>24567</v>
      </c>
      <c r="W7245" s="42" t="s">
        <v>34</v>
      </c>
      <c r="X7245" s="43">
        <v>122729475320</v>
      </c>
      <c r="Y7245" s="43">
        <v>45358580917</v>
      </c>
      <c r="Z7245" s="43" t="s">
        <v>7980</v>
      </c>
      <c r="AA7245" s="37" t="str">
        <f>VLOOKUP(J7245, sku!B:C, 2, FALSE)</f>
        <v>Blend Paste Wax 100ml</v>
      </c>
      <c r="AB7245" s="37" t="str">
        <f>VLOOKUP(J7245, sku!B:BM, 64, FALSE)</f>
        <v>Revenda</v>
      </c>
      <c r="AC7245" s="37" t="str">
        <f>LEFT(pedidos[[#This Row],[SKU]],3)</f>
        <v>VX2</v>
      </c>
      <c r="AD7245" s="37" t="str" cm="1">
        <f t="array" aca="1" ref="AD7245" ca="1">IFERROR(
  INDEX(
    montadora[Montadora],
    MATCH(TRUE,LEFT(J7623,NÚCARACT(montadora[SKU Parcial]))=montadora[SKU Parcial],0)
  ),
  ""
)</f>
        <v/>
      </c>
    </row>
    <row r="7246" spans="1:30" x14ac:dyDescent="0.25">
      <c r="A7246" s="42" t="s">
        <v>25002</v>
      </c>
      <c r="B7246" s="42" t="s">
        <v>36</v>
      </c>
      <c r="C7246" s="42" t="s">
        <v>2640</v>
      </c>
      <c r="D7246" s="42" t="s">
        <v>319</v>
      </c>
      <c r="E7246" s="42" t="s">
        <v>2943</v>
      </c>
      <c r="F7246" s="42" t="s">
        <v>2944</v>
      </c>
      <c r="G7246" s="42" t="s">
        <v>11227</v>
      </c>
      <c r="H7246" s="7" t="s">
        <v>30</v>
      </c>
      <c r="I7246" s="42" t="s">
        <v>36</v>
      </c>
      <c r="J7246" s="42" t="s">
        <v>2902</v>
      </c>
      <c r="K7246" s="8" t="s">
        <v>25532</v>
      </c>
      <c r="L7246" s="7" t="s">
        <v>11229</v>
      </c>
      <c r="M7246" s="44">
        <v>78.180000000000007</v>
      </c>
      <c r="N7246" s="7">
        <v>1</v>
      </c>
      <c r="O7246" s="44">
        <v>88.17</v>
      </c>
      <c r="P7246" s="44">
        <v>48.98</v>
      </c>
      <c r="Q7246" s="44">
        <v>6.35</v>
      </c>
      <c r="R7246" s="44">
        <v>16.13</v>
      </c>
      <c r="S7246" s="44">
        <v>9.99</v>
      </c>
      <c r="T7246" s="44">
        <v>0</v>
      </c>
      <c r="U7246" s="44">
        <v>6.72</v>
      </c>
      <c r="V7246" s="49" t="s">
        <v>24567</v>
      </c>
      <c r="W7246" s="42" t="s">
        <v>34</v>
      </c>
      <c r="X7246" s="43">
        <v>122807377728</v>
      </c>
      <c r="Y7246" s="43">
        <v>45362094207</v>
      </c>
      <c r="Z7246" s="43" t="s">
        <v>7980</v>
      </c>
      <c r="AA7246" s="37" t="str">
        <f>VLOOKUP(J7246, sku!B:C, 2, FALSE)</f>
        <v>Blend Paste Wax 100ml</v>
      </c>
      <c r="AB7246" s="37" t="str">
        <f>VLOOKUP(J7246, sku!B:BM, 64, FALSE)</f>
        <v>Revenda</v>
      </c>
      <c r="AC7246" s="37" t="str">
        <f>LEFT(pedidos[[#This Row],[SKU]],3)</f>
        <v>VX2</v>
      </c>
      <c r="AD7246" s="37" t="str" cm="1">
        <f t="array" aca="1" ref="AD7246" ca="1">IFERROR(
  INDEX(
    montadora[Montadora],
    MATCH(TRUE,LEFT(J7624,NÚCARACT(montadora[SKU Parcial]))=montadora[SKU Parcial],0)
  ),
  ""
)</f>
        <v/>
      </c>
    </row>
    <row r="7247" spans="1:30" x14ac:dyDescent="0.25">
      <c r="A7247" s="42" t="s">
        <v>25003</v>
      </c>
      <c r="B7247" s="42" t="s">
        <v>25004</v>
      </c>
      <c r="C7247" s="42" t="s">
        <v>1672</v>
      </c>
      <c r="D7247" s="42" t="s">
        <v>1042</v>
      </c>
      <c r="E7247" s="42" t="s">
        <v>2943</v>
      </c>
      <c r="F7247" s="42" t="s">
        <v>2944</v>
      </c>
      <c r="G7247" s="42" t="s">
        <v>11227</v>
      </c>
      <c r="H7247" s="7" t="s">
        <v>30</v>
      </c>
      <c r="I7247" s="42" t="s">
        <v>36</v>
      </c>
      <c r="J7247" s="42" t="s">
        <v>2902</v>
      </c>
      <c r="K7247" s="8" t="s">
        <v>25532</v>
      </c>
      <c r="L7247" s="7" t="s">
        <v>11229</v>
      </c>
      <c r="M7247" s="44">
        <v>78.180000000000007</v>
      </c>
      <c r="N7247" s="7">
        <v>1</v>
      </c>
      <c r="O7247" s="44">
        <v>78.180000000000007</v>
      </c>
      <c r="P7247" s="44">
        <v>48.98</v>
      </c>
      <c r="Q7247" s="44">
        <v>6.35</v>
      </c>
      <c r="R7247" s="44">
        <v>16.13</v>
      </c>
      <c r="S7247" s="44">
        <v>0</v>
      </c>
      <c r="T7247" s="44">
        <v>0</v>
      </c>
      <c r="U7247" s="44">
        <v>6.72</v>
      </c>
      <c r="V7247" s="49" t="s">
        <v>24567</v>
      </c>
      <c r="W7247" s="42" t="s">
        <v>34</v>
      </c>
      <c r="X7247" s="43">
        <v>122325581631</v>
      </c>
      <c r="Y7247" s="43">
        <v>45364979743</v>
      </c>
      <c r="Z7247" s="43" t="s">
        <v>7980</v>
      </c>
      <c r="AA7247" s="37" t="str">
        <f>VLOOKUP(J7247, sku!B:C, 2, FALSE)</f>
        <v>Blend Paste Wax 100ml</v>
      </c>
      <c r="AB7247" s="37" t="str">
        <f>VLOOKUP(J7247, sku!B:BM, 64, FALSE)</f>
        <v>Revenda</v>
      </c>
      <c r="AC7247" s="37" t="str">
        <f>LEFT(pedidos[[#This Row],[SKU]],3)</f>
        <v>VX2</v>
      </c>
      <c r="AD7247" s="37" t="str" cm="1">
        <f t="array" aca="1" ref="AD7247" ca="1">IFERROR(
  INDEX(
    montadora[Montadora],
    MATCH(TRUE,LEFT(J7625,NÚCARACT(montadora[SKU Parcial]))=montadora[SKU Parcial],0)
  ),
  ""
)</f>
        <v/>
      </c>
    </row>
    <row r="7248" spans="1:30" x14ac:dyDescent="0.25">
      <c r="A7248" s="42" t="s">
        <v>26156</v>
      </c>
      <c r="B7248" s="42" t="s">
        <v>36</v>
      </c>
      <c r="C7248" s="42" t="s">
        <v>26157</v>
      </c>
      <c r="D7248" s="42" t="s">
        <v>658</v>
      </c>
      <c r="E7248" s="42" t="s">
        <v>26158</v>
      </c>
      <c r="F7248" s="42" t="s">
        <v>26159</v>
      </c>
      <c r="G7248" s="42" t="s">
        <v>11227</v>
      </c>
      <c r="H7248" s="7" t="s">
        <v>30</v>
      </c>
      <c r="I7248" s="42" t="s">
        <v>36</v>
      </c>
      <c r="J7248" s="42" t="s">
        <v>12555</v>
      </c>
      <c r="K7248" s="8" t="s">
        <v>25539</v>
      </c>
      <c r="L7248" s="7" t="s">
        <v>11229</v>
      </c>
      <c r="M7248" s="44">
        <v>33.799999999999997</v>
      </c>
      <c r="N7248" s="7">
        <v>1</v>
      </c>
      <c r="O7248" s="44">
        <v>33.799999999999997</v>
      </c>
      <c r="P7248" s="44">
        <v>17.8</v>
      </c>
      <c r="Q7248" s="44">
        <v>2.74</v>
      </c>
      <c r="R7248" s="44">
        <v>10.56</v>
      </c>
      <c r="S7248" s="44">
        <v>0</v>
      </c>
      <c r="T7248" s="44">
        <v>0</v>
      </c>
      <c r="U7248" s="44">
        <v>2.7</v>
      </c>
      <c r="V7248" s="49" t="s">
        <v>26160</v>
      </c>
      <c r="W7248" s="42" t="s">
        <v>34</v>
      </c>
      <c r="X7248" s="43">
        <v>123372873529</v>
      </c>
      <c r="Y7248" s="43">
        <v>45413961977</v>
      </c>
      <c r="Z7248" s="43" t="s">
        <v>7980</v>
      </c>
      <c r="AA7248" s="37" t="str">
        <f>VLOOKUP(J7248, sku!B:C, 2, FALSE)</f>
        <v>Brocas Escalonadas de Aço 4-12mm 3-12mm 4-20mm</v>
      </c>
      <c r="AB7248" s="37" t="str">
        <f>VLOOKUP(J7248, sku!B:BM, 64, FALSE)</f>
        <v>Importação</v>
      </c>
      <c r="AC7248" s="37" t="str">
        <f>LEFT(pedidos[[#This Row],[SKU]],3)</f>
        <v>1EB</v>
      </c>
      <c r="AD7248" s="37" t="str" cm="1">
        <f t="array" aca="1" ref="AD7248" ca="1">IFERROR(
  INDEX(
    montadora[Montadora],
    MATCH(TRUE,LEFT(J7626,NÚCARACT(montadora[SKU Parcial]))=montadora[SKU Parcial],0)
  ),
  ""
)</f>
        <v/>
      </c>
    </row>
    <row r="7249" spans="1:30" x14ac:dyDescent="0.25">
      <c r="A7249" s="42" t="s">
        <v>26161</v>
      </c>
      <c r="B7249" s="42" t="s">
        <v>26162</v>
      </c>
      <c r="C7249" s="42" t="s">
        <v>26163</v>
      </c>
      <c r="D7249" s="42" t="s">
        <v>658</v>
      </c>
      <c r="E7249" s="42" t="s">
        <v>26164</v>
      </c>
      <c r="F7249" s="42" t="s">
        <v>26165</v>
      </c>
      <c r="G7249" s="42" t="s">
        <v>11227</v>
      </c>
      <c r="H7249" s="7" t="s">
        <v>47</v>
      </c>
      <c r="I7249" s="42" t="s">
        <v>36</v>
      </c>
      <c r="J7249" s="42" t="s">
        <v>8435</v>
      </c>
      <c r="K7249" s="8" t="s">
        <v>25539</v>
      </c>
      <c r="L7249" s="7" t="s">
        <v>804</v>
      </c>
      <c r="M7249" s="44">
        <v>53.8</v>
      </c>
      <c r="N7249" s="7">
        <v>1</v>
      </c>
      <c r="O7249" s="44">
        <v>53.8</v>
      </c>
      <c r="P7249" s="44">
        <v>30</v>
      </c>
      <c r="Q7249" s="44">
        <v>4.37</v>
      </c>
      <c r="R7249" s="44">
        <v>15.63</v>
      </c>
      <c r="S7249" s="44">
        <v>0</v>
      </c>
      <c r="T7249" s="44">
        <v>0</v>
      </c>
      <c r="U7249" s="44">
        <v>3.8</v>
      </c>
      <c r="V7249" s="49" t="s">
        <v>26166</v>
      </c>
      <c r="W7249" s="42" t="s">
        <v>34</v>
      </c>
      <c r="X7249" s="43">
        <v>123837929860</v>
      </c>
      <c r="Y7249" s="43">
        <v>45410073275</v>
      </c>
      <c r="Z7249" s="43" t="s">
        <v>7980</v>
      </c>
      <c r="AA7249" s="37" t="str">
        <f>VLOOKUP(J7249, sku!B:C, 2, FALSE)</f>
        <v>Banco Bicicleta Selim Preto e Azul</v>
      </c>
      <c r="AB7249" s="37" t="str">
        <f>VLOOKUP(J7249, sku!B:BM, 64, FALSE)</f>
        <v>Importação</v>
      </c>
      <c r="AC7249" s="37" t="str">
        <f>LEFT(pedidos[[#This Row],[SKU]],3)</f>
        <v>EB0</v>
      </c>
      <c r="AD7249" s="37" t="str" cm="1">
        <f t="array" aca="1" ref="AD7249" ca="1">IFERROR(
  INDEX(
    montadora[Montadora],
    MATCH(TRUE,LEFT(J7627,NÚCARACT(montadora[SKU Parcial]))=montadora[SKU Parcial],0)
  ),
  ""
)</f>
        <v/>
      </c>
    </row>
    <row r="7250" spans="1:30" x14ac:dyDescent="0.25">
      <c r="A7250" s="42" t="s">
        <v>23082</v>
      </c>
      <c r="B7250" s="42" t="s">
        <v>23083</v>
      </c>
      <c r="C7250" s="42" t="s">
        <v>23084</v>
      </c>
      <c r="D7250" s="42" t="s">
        <v>27</v>
      </c>
      <c r="E7250" s="42" t="s">
        <v>2990</v>
      </c>
      <c r="F7250" s="42" t="s">
        <v>2991</v>
      </c>
      <c r="G7250" s="42" t="s">
        <v>11227</v>
      </c>
      <c r="H7250" s="7" t="s">
        <v>30</v>
      </c>
      <c r="I7250" s="42" t="s">
        <v>36</v>
      </c>
      <c r="J7250" s="42" t="s">
        <v>2992</v>
      </c>
      <c r="K7250" s="8" t="s">
        <v>25675</v>
      </c>
      <c r="L7250" s="7" t="s">
        <v>11229</v>
      </c>
      <c r="M7250" s="44">
        <v>51.8</v>
      </c>
      <c r="N7250" s="7">
        <v>1</v>
      </c>
      <c r="O7250" s="44">
        <v>51.8</v>
      </c>
      <c r="P7250" s="44">
        <v>30.99</v>
      </c>
      <c r="Q7250" s="44">
        <v>4.21</v>
      </c>
      <c r="R7250" s="44">
        <v>12.97</v>
      </c>
      <c r="S7250" s="44">
        <v>0</v>
      </c>
      <c r="T7250" s="44">
        <v>0</v>
      </c>
      <c r="U7250" s="44">
        <v>3.63</v>
      </c>
      <c r="V7250" s="49" t="s">
        <v>24568</v>
      </c>
      <c r="W7250" s="42" t="s">
        <v>34</v>
      </c>
      <c r="X7250" s="43">
        <v>121795394608</v>
      </c>
      <c r="Y7250" s="43">
        <v>45318296299</v>
      </c>
      <c r="Z7250" s="43" t="s">
        <v>7980</v>
      </c>
      <c r="AA7250" s="37" t="str">
        <f>VLOOKUP(J7250, sku!B:C, 2, FALSE)</f>
        <v>Restaurax 500ml</v>
      </c>
      <c r="AB7250" s="37" t="str">
        <f>VLOOKUP(J7250, sku!B:BM, 64, FALSE)</f>
        <v>Revenda</v>
      </c>
      <c r="AC7250" s="37" t="str">
        <f>LEFT(pedidos[[#This Row],[SKU]],3)</f>
        <v>VX2</v>
      </c>
      <c r="AD7250" s="37" t="str" cm="1">
        <f t="array" aca="1" ref="AD7250" ca="1">IFERROR(
  INDEX(
    montadora[Montadora],
    MATCH(TRUE,LEFT(J7628,NÚCARACT(montadora[SKU Parcial]))=montadora[SKU Parcial],0)
  ),
  ""
)</f>
        <v/>
      </c>
    </row>
    <row r="7251" spans="1:30" x14ac:dyDescent="0.25">
      <c r="A7251" s="42" t="s">
        <v>25005</v>
      </c>
      <c r="B7251" s="42" t="s">
        <v>36</v>
      </c>
      <c r="C7251" s="42" t="s">
        <v>25006</v>
      </c>
      <c r="D7251" s="42" t="s">
        <v>188</v>
      </c>
      <c r="E7251" s="42" t="s">
        <v>2990</v>
      </c>
      <c r="F7251" s="42" t="s">
        <v>2991</v>
      </c>
      <c r="G7251" s="42" t="s">
        <v>11227</v>
      </c>
      <c r="H7251" s="7" t="s">
        <v>30</v>
      </c>
      <c r="I7251" s="42" t="s">
        <v>36</v>
      </c>
      <c r="J7251" s="42" t="s">
        <v>2992</v>
      </c>
      <c r="K7251" s="8" t="s">
        <v>25096</v>
      </c>
      <c r="L7251" s="7" t="s">
        <v>11229</v>
      </c>
      <c r="M7251" s="44">
        <v>51.8</v>
      </c>
      <c r="N7251" s="7">
        <v>1</v>
      </c>
      <c r="O7251" s="44">
        <v>51.8</v>
      </c>
      <c r="P7251" s="44">
        <v>30.99</v>
      </c>
      <c r="Q7251" s="44">
        <v>4.21</v>
      </c>
      <c r="R7251" s="44">
        <v>12.97</v>
      </c>
      <c r="S7251" s="44">
        <v>0</v>
      </c>
      <c r="T7251" s="44">
        <v>0</v>
      </c>
      <c r="U7251" s="44">
        <v>3.63</v>
      </c>
      <c r="V7251" s="49" t="s">
        <v>24568</v>
      </c>
      <c r="W7251" s="42" t="s">
        <v>34</v>
      </c>
      <c r="X7251" s="43">
        <v>123084597882</v>
      </c>
      <c r="Y7251" s="43">
        <v>45376628600</v>
      </c>
      <c r="Z7251" s="43" t="s">
        <v>7980</v>
      </c>
      <c r="AA7251" s="37" t="str">
        <f>VLOOKUP(J7251, sku!B:C, 2, FALSE)</f>
        <v>Restaurax 500ml</v>
      </c>
      <c r="AB7251" s="37" t="str">
        <f>VLOOKUP(J7251, sku!B:BM, 64, FALSE)</f>
        <v>Revenda</v>
      </c>
      <c r="AC7251" s="37" t="str">
        <f>LEFT(pedidos[[#This Row],[SKU]],3)</f>
        <v>VX2</v>
      </c>
      <c r="AD7251" s="37" t="str" cm="1">
        <f t="array" aca="1" ref="AD7251" ca="1">IFERROR(
  INDEX(
    montadora[Montadora],
    MATCH(TRUE,LEFT(J7629,NÚCARACT(montadora[SKU Parcial]))=montadora[SKU Parcial],0)
  ),
  ""
)</f>
        <v/>
      </c>
    </row>
    <row r="7252" spans="1:30" x14ac:dyDescent="0.25">
      <c r="A7252" s="42" t="s">
        <v>25427</v>
      </c>
      <c r="B7252" s="42" t="s">
        <v>25428</v>
      </c>
      <c r="C7252" s="42" t="s">
        <v>25429</v>
      </c>
      <c r="D7252" s="42" t="s">
        <v>27</v>
      </c>
      <c r="E7252" s="42" t="s">
        <v>2990</v>
      </c>
      <c r="F7252" s="42" t="s">
        <v>2991</v>
      </c>
      <c r="G7252" s="42" t="s">
        <v>11227</v>
      </c>
      <c r="H7252" s="7" t="s">
        <v>30</v>
      </c>
      <c r="I7252" s="42" t="s">
        <v>36</v>
      </c>
      <c r="J7252" s="42" t="s">
        <v>2992</v>
      </c>
      <c r="K7252" s="8" t="s">
        <v>25126</v>
      </c>
      <c r="L7252" s="7" t="s">
        <v>11229</v>
      </c>
      <c r="M7252" s="44">
        <v>51.8</v>
      </c>
      <c r="N7252" s="7">
        <v>1</v>
      </c>
      <c r="O7252" s="44">
        <v>51.8</v>
      </c>
      <c r="P7252" s="44">
        <v>30.99</v>
      </c>
      <c r="Q7252" s="44">
        <v>4.21</v>
      </c>
      <c r="R7252" s="44">
        <v>12.97</v>
      </c>
      <c r="S7252" s="44">
        <v>0</v>
      </c>
      <c r="T7252" s="44">
        <v>0</v>
      </c>
      <c r="U7252" s="44">
        <v>3.63</v>
      </c>
      <c r="V7252" s="49" t="s">
        <v>24568</v>
      </c>
      <c r="W7252" s="42" t="s">
        <v>34</v>
      </c>
      <c r="X7252" s="43">
        <v>123224894206</v>
      </c>
      <c r="Y7252" s="43">
        <v>45382918123</v>
      </c>
      <c r="Z7252" s="43" t="s">
        <v>7980</v>
      </c>
      <c r="AA7252" s="37" t="str">
        <f>VLOOKUP(J7252, sku!B:C, 2, FALSE)</f>
        <v>Restaurax 500ml</v>
      </c>
      <c r="AB7252" s="37" t="str">
        <f>VLOOKUP(J7252, sku!B:BM, 64, FALSE)</f>
        <v>Revenda</v>
      </c>
      <c r="AC7252" s="37" t="str">
        <f>LEFT(pedidos[[#This Row],[SKU]],3)</f>
        <v>VX2</v>
      </c>
      <c r="AD7252" s="37" t="str" cm="1">
        <f t="array" aca="1" ref="AD7252" ca="1">IFERROR(
  INDEX(
    montadora[Montadora],
    MATCH(TRUE,LEFT(J7630,NÚCARACT(montadora[SKU Parcial]))=montadora[SKU Parcial],0)
  ),
  ""
)</f>
        <v/>
      </c>
    </row>
    <row r="7253" spans="1:30" x14ac:dyDescent="0.25">
      <c r="A7253" s="42" t="s">
        <v>26167</v>
      </c>
      <c r="B7253" s="42" t="s">
        <v>26168</v>
      </c>
      <c r="C7253" s="42" t="s">
        <v>715</v>
      </c>
      <c r="D7253" s="42" t="s">
        <v>420</v>
      </c>
      <c r="E7253" s="42" t="s">
        <v>2990</v>
      </c>
      <c r="F7253" s="42" t="s">
        <v>2991</v>
      </c>
      <c r="G7253" s="42" t="s">
        <v>11227</v>
      </c>
      <c r="H7253" s="7" t="s">
        <v>30</v>
      </c>
      <c r="I7253" s="42" t="s">
        <v>36</v>
      </c>
      <c r="J7253" s="42" t="s">
        <v>2992</v>
      </c>
      <c r="K7253" s="8" t="s">
        <v>25535</v>
      </c>
      <c r="L7253" s="7" t="s">
        <v>11229</v>
      </c>
      <c r="M7253" s="44">
        <v>51.8</v>
      </c>
      <c r="N7253" s="7">
        <v>1</v>
      </c>
      <c r="O7253" s="44">
        <v>51.8</v>
      </c>
      <c r="P7253" s="44">
        <v>30.99</v>
      </c>
      <c r="Q7253" s="44">
        <v>4.21</v>
      </c>
      <c r="R7253" s="44">
        <v>12.97</v>
      </c>
      <c r="S7253" s="44">
        <v>0</v>
      </c>
      <c r="T7253" s="44">
        <v>0</v>
      </c>
      <c r="U7253" s="44">
        <v>3.63</v>
      </c>
      <c r="V7253" s="49" t="s">
        <v>24568</v>
      </c>
      <c r="W7253" s="42" t="s">
        <v>34</v>
      </c>
      <c r="X7253" s="43">
        <v>123436752651</v>
      </c>
      <c r="Y7253" s="43">
        <v>45416903851</v>
      </c>
      <c r="Z7253" s="43" t="s">
        <v>7980</v>
      </c>
      <c r="AA7253" s="37" t="str">
        <f>VLOOKUP(J7253, sku!B:C, 2, FALSE)</f>
        <v>Restaurax 500ml</v>
      </c>
      <c r="AB7253" s="37" t="str">
        <f>VLOOKUP(J7253, sku!B:BM, 64, FALSE)</f>
        <v>Revenda</v>
      </c>
      <c r="AC7253" s="37" t="str">
        <f>LEFT(pedidos[[#This Row],[SKU]],3)</f>
        <v>VX2</v>
      </c>
      <c r="AD7253" s="37" t="str" cm="1">
        <f t="array" aca="1" ref="AD7253" ca="1">IFERROR(
  INDEX(
    montadora[Montadora],
    MATCH(TRUE,LEFT(J7631,NÚCARACT(montadora[SKU Parcial]))=montadora[SKU Parcial],0)
  ),
  ""
)</f>
        <v/>
      </c>
    </row>
    <row r="7254" spans="1:30" x14ac:dyDescent="0.25">
      <c r="A7254" s="42" t="s">
        <v>26169</v>
      </c>
      <c r="B7254" s="42" t="s">
        <v>26170</v>
      </c>
      <c r="C7254" s="42" t="s">
        <v>26171</v>
      </c>
      <c r="D7254" s="42" t="s">
        <v>643</v>
      </c>
      <c r="E7254" s="42" t="s">
        <v>2990</v>
      </c>
      <c r="F7254" s="42" t="s">
        <v>2991</v>
      </c>
      <c r="G7254" s="42" t="s">
        <v>11227</v>
      </c>
      <c r="H7254" s="7" t="s">
        <v>30</v>
      </c>
      <c r="I7254" s="42" t="s">
        <v>36</v>
      </c>
      <c r="J7254" s="42" t="s">
        <v>2992</v>
      </c>
      <c r="K7254" s="8" t="s">
        <v>25591</v>
      </c>
      <c r="L7254" s="7" t="s">
        <v>11229</v>
      </c>
      <c r="M7254" s="44">
        <v>51.8</v>
      </c>
      <c r="N7254" s="7">
        <v>1</v>
      </c>
      <c r="O7254" s="44">
        <v>51.8</v>
      </c>
      <c r="P7254" s="44">
        <v>30.99</v>
      </c>
      <c r="Q7254" s="44">
        <v>4.21</v>
      </c>
      <c r="R7254" s="44">
        <v>12.97</v>
      </c>
      <c r="S7254" s="44">
        <v>0</v>
      </c>
      <c r="T7254" s="44">
        <v>0</v>
      </c>
      <c r="U7254" s="44">
        <v>3.63</v>
      </c>
      <c r="V7254" s="49" t="s">
        <v>24568</v>
      </c>
      <c r="W7254" s="42" t="s">
        <v>34</v>
      </c>
      <c r="X7254" s="43">
        <v>124233321850</v>
      </c>
      <c r="Y7254" s="43">
        <v>45428228042</v>
      </c>
      <c r="Z7254" s="43" t="s">
        <v>7980</v>
      </c>
      <c r="AA7254" s="37" t="str">
        <f>VLOOKUP(J7254, sku!B:C, 2, FALSE)</f>
        <v>Restaurax 500ml</v>
      </c>
      <c r="AB7254" s="37" t="str">
        <f>VLOOKUP(J7254, sku!B:BM, 64, FALSE)</f>
        <v>Revenda</v>
      </c>
      <c r="AC7254" s="37" t="str">
        <f>LEFT(pedidos[[#This Row],[SKU]],3)</f>
        <v>VX2</v>
      </c>
      <c r="AD7254" s="37" t="str" cm="1">
        <f t="array" aca="1" ref="AD7254" ca="1">IFERROR(
  INDEX(
    montadora[Montadora],
    MATCH(TRUE,LEFT(J7632,NÚCARACT(montadora[SKU Parcial]))=montadora[SKU Parcial],0)
  ),
  ""
)</f>
        <v/>
      </c>
    </row>
    <row r="7255" spans="1:30" x14ac:dyDescent="0.25">
      <c r="A7255" s="42" t="s">
        <v>25430</v>
      </c>
      <c r="B7255" s="42" t="s">
        <v>25431</v>
      </c>
      <c r="C7255" s="42" t="s">
        <v>25432</v>
      </c>
      <c r="D7255" s="42" t="s">
        <v>188</v>
      </c>
      <c r="E7255" s="42" t="s">
        <v>3397</v>
      </c>
      <c r="F7255" s="42" t="s">
        <v>3279</v>
      </c>
      <c r="G7255" s="42" t="s">
        <v>11227</v>
      </c>
      <c r="H7255" s="7" t="s">
        <v>30</v>
      </c>
      <c r="I7255" s="42" t="s">
        <v>36</v>
      </c>
      <c r="J7255" s="42">
        <v>182082367021</v>
      </c>
      <c r="K7255" s="8" t="s">
        <v>25126</v>
      </c>
      <c r="L7255" s="7" t="s">
        <v>11229</v>
      </c>
      <c r="M7255" s="44">
        <v>26.8</v>
      </c>
      <c r="N7255" s="7">
        <v>1</v>
      </c>
      <c r="O7255" s="44">
        <v>26.8</v>
      </c>
      <c r="P7255" s="44">
        <v>13.28</v>
      </c>
      <c r="Q7255" s="44">
        <v>2.1800000000000002</v>
      </c>
      <c r="R7255" s="44">
        <v>9.4700000000000006</v>
      </c>
      <c r="S7255" s="44">
        <v>0</v>
      </c>
      <c r="T7255" s="44">
        <v>0</v>
      </c>
      <c r="U7255" s="44">
        <v>1.87</v>
      </c>
      <c r="V7255" s="49" t="s">
        <v>24569</v>
      </c>
      <c r="W7255" s="42" t="s">
        <v>34</v>
      </c>
      <c r="X7255" s="43">
        <v>123221604842</v>
      </c>
      <c r="Y7255" s="43">
        <v>45382765743</v>
      </c>
      <c r="Z7255" s="43" t="s">
        <v>7980</v>
      </c>
      <c r="AA7255" s="37" t="e">
        <f>VLOOKUP(J7255, sku!B:C, 2, FALSE)</f>
        <v>#N/A</v>
      </c>
      <c r="AB7255" s="37" t="e">
        <f>VLOOKUP(J7255, sku!B:BM, 64, FALSE)</f>
        <v>#N/A</v>
      </c>
      <c r="AC7255" s="37" t="str">
        <f>LEFT(pedidos[[#This Row],[SKU]],3)</f>
        <v>182</v>
      </c>
      <c r="AD7255" s="37" t="str" cm="1">
        <f t="array" aca="1" ref="AD7255" ca="1">IFERROR(
  INDEX(
    montadora[Montadora],
    MATCH(TRUE,LEFT(J7633,NÚCARACT(montadora[SKU Parcial]))=montadora[SKU Parcial],0)
  ),
  ""
)</f>
        <v/>
      </c>
    </row>
    <row r="7256" spans="1:30" x14ac:dyDescent="0.25">
      <c r="A7256" s="42" t="s">
        <v>26172</v>
      </c>
      <c r="B7256" s="42" t="s">
        <v>36</v>
      </c>
      <c r="C7256" s="42" t="s">
        <v>26173</v>
      </c>
      <c r="D7256" s="42" t="s">
        <v>658</v>
      </c>
      <c r="E7256" s="42" t="s">
        <v>3010</v>
      </c>
      <c r="F7256" s="42" t="s">
        <v>3011</v>
      </c>
      <c r="G7256" s="42" t="s">
        <v>11227</v>
      </c>
      <c r="H7256" s="7" t="s">
        <v>30</v>
      </c>
      <c r="I7256" s="42" t="s">
        <v>36</v>
      </c>
      <c r="J7256" s="42" t="s">
        <v>3012</v>
      </c>
      <c r="K7256" s="8" t="s">
        <v>25098</v>
      </c>
      <c r="L7256" s="7" t="s">
        <v>11229</v>
      </c>
      <c r="M7256" s="44">
        <v>30.47</v>
      </c>
      <c r="N7256" s="7">
        <v>1</v>
      </c>
      <c r="O7256" s="44">
        <v>30.47</v>
      </c>
      <c r="P7256" s="44">
        <v>15.76</v>
      </c>
      <c r="Q7256" s="44">
        <v>2.4700000000000002</v>
      </c>
      <c r="R7256" s="44">
        <v>10.16</v>
      </c>
      <c r="S7256" s="44">
        <v>0</v>
      </c>
      <c r="T7256" s="44">
        <v>0</v>
      </c>
      <c r="U7256" s="44">
        <v>2.08</v>
      </c>
      <c r="V7256" s="49" t="s">
        <v>26174</v>
      </c>
      <c r="W7256" s="42" t="s">
        <v>34</v>
      </c>
      <c r="X7256" s="43">
        <v>123143136645</v>
      </c>
      <c r="Y7256" s="43">
        <v>45402485763</v>
      </c>
      <c r="Z7256" s="43" t="s">
        <v>7980</v>
      </c>
      <c r="AA7256" s="37" t="str">
        <f>VLOOKUP(J7256, sku!B:C, 2, FALSE)</f>
        <v>Glazy 500ml</v>
      </c>
      <c r="AB7256" s="37" t="str">
        <f>VLOOKUP(J7256, sku!B:BM, 64, FALSE)</f>
        <v>Revenda</v>
      </c>
      <c r="AC7256" s="37" t="str">
        <f>LEFT(pedidos[[#This Row],[SKU]],3)</f>
        <v>VX2</v>
      </c>
      <c r="AD7256" s="37" t="str" cm="1">
        <f t="array" aca="1" ref="AD7256" ca="1">IFERROR(
  INDEX(
    montadora[Montadora],
    MATCH(TRUE,LEFT(J7634,NÚCARACT(montadora[SKU Parcial]))=montadora[SKU Parcial],0)
  ),
  ""
)</f>
        <v/>
      </c>
    </row>
    <row r="7257" spans="1:30" x14ac:dyDescent="0.25">
      <c r="A7257" s="42" t="s">
        <v>26175</v>
      </c>
      <c r="B7257" s="42" t="s">
        <v>26176</v>
      </c>
      <c r="C7257" s="42" t="s">
        <v>3961</v>
      </c>
      <c r="D7257" s="42" t="s">
        <v>27</v>
      </c>
      <c r="E7257" s="42" t="s">
        <v>3010</v>
      </c>
      <c r="F7257" s="42" t="s">
        <v>3011</v>
      </c>
      <c r="G7257" s="42" t="s">
        <v>11227</v>
      </c>
      <c r="H7257" s="7" t="s">
        <v>30</v>
      </c>
      <c r="I7257" s="42" t="s">
        <v>36</v>
      </c>
      <c r="J7257" s="42" t="s">
        <v>3012</v>
      </c>
      <c r="K7257" s="8" t="s">
        <v>25539</v>
      </c>
      <c r="L7257" s="7" t="s">
        <v>11229</v>
      </c>
      <c r="M7257" s="44">
        <v>30.47</v>
      </c>
      <c r="N7257" s="7">
        <v>1</v>
      </c>
      <c r="O7257" s="44">
        <v>30.47</v>
      </c>
      <c r="P7257" s="44">
        <v>15.76</v>
      </c>
      <c r="Q7257" s="44">
        <v>2.4700000000000002</v>
      </c>
      <c r="R7257" s="44">
        <v>10.16</v>
      </c>
      <c r="S7257" s="44">
        <v>0</v>
      </c>
      <c r="T7257" s="44">
        <v>0</v>
      </c>
      <c r="U7257" s="44">
        <v>2.08</v>
      </c>
      <c r="V7257" s="49" t="s">
        <v>26174</v>
      </c>
      <c r="W7257" s="42" t="s">
        <v>34</v>
      </c>
      <c r="X7257" s="43">
        <v>123354982689</v>
      </c>
      <c r="Y7257" s="43">
        <v>45413059419</v>
      </c>
      <c r="Z7257" s="43" t="s">
        <v>7980</v>
      </c>
      <c r="AA7257" s="37" t="str">
        <f>VLOOKUP(J7257, sku!B:C, 2, FALSE)</f>
        <v>Glazy 500ml</v>
      </c>
      <c r="AB7257" s="37" t="str">
        <f>VLOOKUP(J7257, sku!B:BM, 64, FALSE)</f>
        <v>Revenda</v>
      </c>
      <c r="AC7257" s="37" t="str">
        <f>LEFT(pedidos[[#This Row],[SKU]],3)</f>
        <v>VX2</v>
      </c>
      <c r="AD7257" s="37" t="str" cm="1">
        <f t="array" aca="1" ref="AD7257" ca="1">IFERROR(
  INDEX(
    montadora[Montadora],
    MATCH(TRUE,LEFT(J7635,NÚCARACT(montadora[SKU Parcial]))=montadora[SKU Parcial],0)
  ),
  ""
)</f>
        <v/>
      </c>
    </row>
    <row r="7258" spans="1:30" x14ac:dyDescent="0.25">
      <c r="A7258" s="42" t="s">
        <v>26177</v>
      </c>
      <c r="B7258" s="42" t="s">
        <v>26178</v>
      </c>
      <c r="C7258" s="42" t="s">
        <v>342</v>
      </c>
      <c r="D7258" s="42" t="s">
        <v>27</v>
      </c>
      <c r="E7258" s="42" t="s">
        <v>3010</v>
      </c>
      <c r="F7258" s="42" t="s">
        <v>3011</v>
      </c>
      <c r="G7258" s="42" t="s">
        <v>11227</v>
      </c>
      <c r="H7258" s="7" t="s">
        <v>30</v>
      </c>
      <c r="I7258" s="42" t="s">
        <v>36</v>
      </c>
      <c r="J7258" s="42" t="s">
        <v>3012</v>
      </c>
      <c r="K7258" s="8" t="s">
        <v>25539</v>
      </c>
      <c r="L7258" s="7" t="s">
        <v>11229</v>
      </c>
      <c r="M7258" s="44">
        <v>30.47</v>
      </c>
      <c r="N7258" s="7">
        <v>1</v>
      </c>
      <c r="O7258" s="44">
        <v>30.47</v>
      </c>
      <c r="P7258" s="44">
        <v>15.76</v>
      </c>
      <c r="Q7258" s="44">
        <v>2.4700000000000002</v>
      </c>
      <c r="R7258" s="44">
        <v>10.16</v>
      </c>
      <c r="S7258" s="44">
        <v>0</v>
      </c>
      <c r="T7258" s="44">
        <v>0</v>
      </c>
      <c r="U7258" s="44">
        <v>2.08</v>
      </c>
      <c r="V7258" s="49" t="s">
        <v>26174</v>
      </c>
      <c r="W7258" s="42" t="s">
        <v>89</v>
      </c>
      <c r="X7258" s="43">
        <v>123918299190</v>
      </c>
      <c r="Y7258" s="43">
        <v>45414195267</v>
      </c>
      <c r="Z7258" s="43" t="s">
        <v>7980</v>
      </c>
      <c r="AA7258" s="37" t="str">
        <f>VLOOKUP(J7258, sku!B:C, 2, FALSE)</f>
        <v>Glazy 500ml</v>
      </c>
      <c r="AB7258" s="37" t="str">
        <f>VLOOKUP(J7258, sku!B:BM, 64, FALSE)</f>
        <v>Revenda</v>
      </c>
      <c r="AC7258" s="37" t="str">
        <f>LEFT(pedidos[[#This Row],[SKU]],3)</f>
        <v>VX2</v>
      </c>
      <c r="AD7258" s="37" t="str" cm="1">
        <f t="array" aca="1" ref="AD7258" ca="1">IFERROR(
  INDEX(
    montadora[Montadora],
    MATCH(TRUE,LEFT(J7636,NÚCARACT(montadora[SKU Parcial]))=montadora[SKU Parcial],0)
  ),
  ""
)</f>
        <v/>
      </c>
    </row>
    <row r="7259" spans="1:30" x14ac:dyDescent="0.25">
      <c r="A7259" s="42" t="s">
        <v>25007</v>
      </c>
      <c r="B7259" s="42" t="s">
        <v>36</v>
      </c>
      <c r="C7259" s="42" t="s">
        <v>162</v>
      </c>
      <c r="D7259" s="42" t="s">
        <v>27</v>
      </c>
      <c r="E7259" s="42" t="s">
        <v>3010</v>
      </c>
      <c r="F7259" s="42" t="s">
        <v>3011</v>
      </c>
      <c r="G7259" s="42" t="s">
        <v>11227</v>
      </c>
      <c r="H7259" s="7" t="s">
        <v>30</v>
      </c>
      <c r="I7259" s="42" t="s">
        <v>36</v>
      </c>
      <c r="J7259" s="42" t="s">
        <v>3012</v>
      </c>
      <c r="K7259" s="8" t="s">
        <v>25096</v>
      </c>
      <c r="L7259" s="7" t="s">
        <v>11229</v>
      </c>
      <c r="M7259" s="44">
        <v>30.42</v>
      </c>
      <c r="N7259" s="7">
        <v>1</v>
      </c>
      <c r="O7259" s="44">
        <v>30.42</v>
      </c>
      <c r="P7259" s="44">
        <v>15.76</v>
      </c>
      <c r="Q7259" s="44">
        <v>2.4700000000000002</v>
      </c>
      <c r="R7259" s="44">
        <v>10.15</v>
      </c>
      <c r="S7259" s="44">
        <v>0</v>
      </c>
      <c r="T7259" s="44">
        <v>0</v>
      </c>
      <c r="U7259" s="44">
        <v>2.04</v>
      </c>
      <c r="V7259" s="49" t="s">
        <v>25008</v>
      </c>
      <c r="W7259" s="42" t="s">
        <v>34</v>
      </c>
      <c r="X7259" s="43">
        <v>122536026893</v>
      </c>
      <c r="Y7259" s="43">
        <v>45375779139</v>
      </c>
      <c r="Z7259" s="43" t="s">
        <v>7980</v>
      </c>
      <c r="AA7259" s="37" t="str">
        <f>VLOOKUP(J7259, sku!B:C, 2, FALSE)</f>
        <v>Glazy 500ml</v>
      </c>
      <c r="AB7259" s="37" t="str">
        <f>VLOOKUP(J7259, sku!B:BM, 64, FALSE)</f>
        <v>Revenda</v>
      </c>
      <c r="AC7259" s="37" t="str">
        <f>LEFT(pedidos[[#This Row],[SKU]],3)</f>
        <v>VX2</v>
      </c>
      <c r="AD7259" s="37" t="str" cm="1">
        <f t="array" aca="1" ref="AD7259" ca="1">IFERROR(
  INDEX(
    montadora[Montadora],
    MATCH(TRUE,LEFT(J7637,NÚCARACT(montadora[SKU Parcial]))=montadora[SKU Parcial],0)
  ),
  ""
)</f>
        <v/>
      </c>
    </row>
    <row r="7260" spans="1:30" x14ac:dyDescent="0.25">
      <c r="A7260" s="42" t="s">
        <v>25009</v>
      </c>
      <c r="B7260" s="42" t="s">
        <v>25010</v>
      </c>
      <c r="C7260" s="42" t="s">
        <v>6063</v>
      </c>
      <c r="D7260" s="42" t="s">
        <v>420</v>
      </c>
      <c r="E7260" s="42" t="s">
        <v>25011</v>
      </c>
      <c r="F7260" s="42" t="s">
        <v>25012</v>
      </c>
      <c r="G7260" s="42" t="s">
        <v>11227</v>
      </c>
      <c r="H7260" s="7" t="s">
        <v>30</v>
      </c>
      <c r="I7260" s="42" t="s">
        <v>36</v>
      </c>
      <c r="J7260" s="42" t="s">
        <v>3012</v>
      </c>
      <c r="K7260" s="8" t="s">
        <v>25096</v>
      </c>
      <c r="L7260" s="7" t="s">
        <v>11229</v>
      </c>
      <c r="M7260" s="44">
        <v>30.42</v>
      </c>
      <c r="N7260" s="7">
        <v>1</v>
      </c>
      <c r="O7260" s="44">
        <v>30.42</v>
      </c>
      <c r="P7260" s="44">
        <v>15.76</v>
      </c>
      <c r="Q7260" s="44">
        <v>2.4700000000000002</v>
      </c>
      <c r="R7260" s="44">
        <v>10.15</v>
      </c>
      <c r="S7260" s="44">
        <v>0</v>
      </c>
      <c r="T7260" s="44">
        <v>0</v>
      </c>
      <c r="U7260" s="44">
        <v>2.04</v>
      </c>
      <c r="V7260" s="49" t="s">
        <v>25008</v>
      </c>
      <c r="W7260" s="42" t="s">
        <v>34</v>
      </c>
      <c r="X7260" s="43">
        <v>122544763315</v>
      </c>
      <c r="Y7260" s="43">
        <v>45376392136</v>
      </c>
      <c r="Z7260" s="43" t="s">
        <v>7980</v>
      </c>
      <c r="AA7260" s="37" t="str">
        <f>VLOOKUP(J7260, sku!B:C, 2, FALSE)</f>
        <v>Glazy 500ml</v>
      </c>
      <c r="AB7260" s="37" t="str">
        <f>VLOOKUP(J7260, sku!B:BM, 64, FALSE)</f>
        <v>Revenda</v>
      </c>
      <c r="AC7260" s="37" t="str">
        <f>LEFT(pedidos[[#This Row],[SKU]],3)</f>
        <v>VX2</v>
      </c>
      <c r="AD7260" s="37" t="str" cm="1">
        <f t="array" aca="1" ref="AD7260" ca="1">IFERROR(
  INDEX(
    montadora[Montadora],
    MATCH(TRUE,LEFT(J7638,NÚCARACT(montadora[SKU Parcial]))=montadora[SKU Parcial],0)
  ),
  ""
)</f>
        <v/>
      </c>
    </row>
    <row r="7261" spans="1:30" x14ac:dyDescent="0.25">
      <c r="A7261" s="42" t="s">
        <v>25433</v>
      </c>
      <c r="B7261" s="42" t="s">
        <v>36</v>
      </c>
      <c r="C7261" s="42" t="s">
        <v>25434</v>
      </c>
      <c r="D7261" s="42" t="s">
        <v>27</v>
      </c>
      <c r="E7261" s="42" t="s">
        <v>3406</v>
      </c>
      <c r="F7261" s="42" t="s">
        <v>2905</v>
      </c>
      <c r="G7261" s="42" t="s">
        <v>11227</v>
      </c>
      <c r="H7261" s="7" t="s">
        <v>47</v>
      </c>
      <c r="I7261" s="42" t="s">
        <v>36</v>
      </c>
      <c r="J7261" s="42" t="s">
        <v>3400</v>
      </c>
      <c r="K7261" s="8" t="s">
        <v>25101</v>
      </c>
      <c r="L7261" s="7" t="s">
        <v>11229</v>
      </c>
      <c r="M7261" s="44">
        <v>58.8</v>
      </c>
      <c r="N7261" s="7">
        <v>1</v>
      </c>
      <c r="O7261" s="44">
        <v>66.790000000000006</v>
      </c>
      <c r="P7261" s="44">
        <v>33.44</v>
      </c>
      <c r="Q7261" s="44">
        <v>4.7699999999999996</v>
      </c>
      <c r="R7261" s="44">
        <v>16.75</v>
      </c>
      <c r="S7261" s="44">
        <v>7.99</v>
      </c>
      <c r="T7261" s="44">
        <v>0</v>
      </c>
      <c r="U7261" s="44">
        <v>3.84</v>
      </c>
      <c r="V7261" s="49" t="s">
        <v>24571</v>
      </c>
      <c r="W7261" s="42" t="s">
        <v>34</v>
      </c>
      <c r="X7261" s="43">
        <v>122722748549</v>
      </c>
      <c r="Y7261" s="43">
        <v>45384382905</v>
      </c>
      <c r="Z7261" s="43" t="s">
        <v>7980</v>
      </c>
      <c r="AA7261" s="37" t="str">
        <f>VLOOKUP(J7261, sku!B:C, 2, FALSE)</f>
        <v>Corrente Trava Antifurto 120cm Aço Reforçado Moto Bike - Azul</v>
      </c>
      <c r="AB7261" s="37" t="str">
        <f>VLOOKUP(J7261, sku!B:BM, 64, FALSE)</f>
        <v>Importação</v>
      </c>
      <c r="AC7261" s="37" t="str">
        <f>LEFT(pedidos[[#This Row],[SKU]],3)</f>
        <v>XR0</v>
      </c>
      <c r="AD7261" s="37" t="str" cm="1">
        <f t="array" aca="1" ref="AD7261" ca="1">IFERROR(
  INDEX(
    montadora[Montadora],
    MATCH(TRUE,LEFT(J7639,NÚCARACT(montadora[SKU Parcial]))=montadora[SKU Parcial],0)
  ),
  ""
)</f>
        <v/>
      </c>
    </row>
    <row r="7262" spans="1:30" x14ac:dyDescent="0.25">
      <c r="A7262" s="42" t="s">
        <v>26179</v>
      </c>
      <c r="B7262" s="42" t="s">
        <v>36</v>
      </c>
      <c r="C7262" s="42" t="s">
        <v>26180</v>
      </c>
      <c r="D7262" s="42" t="s">
        <v>27</v>
      </c>
      <c r="E7262" s="42" t="s">
        <v>3406</v>
      </c>
      <c r="F7262" s="42" t="s">
        <v>2905</v>
      </c>
      <c r="G7262" s="42" t="s">
        <v>11227</v>
      </c>
      <c r="H7262" s="7" t="s">
        <v>47</v>
      </c>
      <c r="I7262" s="42" t="s">
        <v>36</v>
      </c>
      <c r="J7262" s="42" t="s">
        <v>2906</v>
      </c>
      <c r="K7262" s="8" t="s">
        <v>25098</v>
      </c>
      <c r="L7262" s="7" t="s">
        <v>11229</v>
      </c>
      <c r="M7262" s="44">
        <v>58.8</v>
      </c>
      <c r="N7262" s="7">
        <v>1</v>
      </c>
      <c r="O7262" s="44">
        <v>58.8</v>
      </c>
      <c r="P7262" s="44">
        <v>33.44</v>
      </c>
      <c r="Q7262" s="44">
        <v>4.7699999999999996</v>
      </c>
      <c r="R7262" s="44">
        <v>16.75</v>
      </c>
      <c r="S7262" s="44">
        <v>0</v>
      </c>
      <c r="T7262" s="44">
        <v>0</v>
      </c>
      <c r="U7262" s="44">
        <v>3.84</v>
      </c>
      <c r="V7262" s="49" t="s">
        <v>24571</v>
      </c>
      <c r="W7262" s="42" t="s">
        <v>34</v>
      </c>
      <c r="X7262" s="43">
        <v>123154036893</v>
      </c>
      <c r="Y7262" s="43">
        <v>45403536460</v>
      </c>
      <c r="Z7262" s="43" t="s">
        <v>7980</v>
      </c>
      <c r="AA7262" s="37" t="str">
        <f>VLOOKUP(J7262, sku!B:C, 2, FALSE)</f>
        <v>Corrente de Moto Antifurto 120cm - Preto</v>
      </c>
      <c r="AB7262" s="37" t="str">
        <f>VLOOKUP(J7262, sku!B:BM, 64, FALSE)</f>
        <v>Importação</v>
      </c>
      <c r="AC7262" s="37" t="str">
        <f>LEFT(pedidos[[#This Row],[SKU]],3)</f>
        <v>XR0</v>
      </c>
      <c r="AD7262" s="37" t="str" cm="1">
        <f t="array" aca="1" ref="AD7262" ca="1">IFERROR(
  INDEX(
    montadora[Montadora],
    MATCH(TRUE,LEFT(J7640,NÚCARACT(montadora[SKU Parcial]))=montadora[SKU Parcial],0)
  ),
  ""
)</f>
        <v/>
      </c>
    </row>
    <row r="7263" spans="1:30" x14ac:dyDescent="0.25">
      <c r="A7263" s="42" t="s">
        <v>23085</v>
      </c>
      <c r="B7263" s="42" t="s">
        <v>36</v>
      </c>
      <c r="C7263" s="42" t="s">
        <v>589</v>
      </c>
      <c r="D7263" s="42" t="s">
        <v>395</v>
      </c>
      <c r="E7263" s="42" t="s">
        <v>3415</v>
      </c>
      <c r="F7263" s="42" t="s">
        <v>3416</v>
      </c>
      <c r="G7263" s="42" t="s">
        <v>11227</v>
      </c>
      <c r="H7263" s="7" t="s">
        <v>30</v>
      </c>
      <c r="I7263" s="42" t="s">
        <v>36</v>
      </c>
      <c r="J7263" s="42" t="s">
        <v>3417</v>
      </c>
      <c r="K7263" s="8" t="s">
        <v>25619</v>
      </c>
      <c r="L7263" s="7" t="s">
        <v>11229</v>
      </c>
      <c r="M7263" s="44">
        <v>43.8</v>
      </c>
      <c r="N7263" s="7">
        <v>1</v>
      </c>
      <c r="O7263" s="44">
        <v>43.8</v>
      </c>
      <c r="P7263" s="44">
        <v>25.85</v>
      </c>
      <c r="Q7263" s="44">
        <v>3.56</v>
      </c>
      <c r="R7263" s="44">
        <v>11.54</v>
      </c>
      <c r="S7263" s="44">
        <v>0</v>
      </c>
      <c r="T7263" s="44">
        <v>0</v>
      </c>
      <c r="U7263" s="44">
        <v>2.85</v>
      </c>
      <c r="V7263" s="49" t="s">
        <v>24572</v>
      </c>
      <c r="W7263" s="42" t="s">
        <v>34</v>
      </c>
      <c r="X7263" s="43">
        <v>120269164891</v>
      </c>
      <c r="Y7263" s="43">
        <v>45273337034</v>
      </c>
      <c r="Z7263" s="43" t="s">
        <v>7980</v>
      </c>
      <c r="AA7263" s="37" t="str">
        <f>VLOOKUP(J7263, sku!B:C, 2, FALSE)</f>
        <v>Mini Fogareiro Sem Mangueira - Elétrica</v>
      </c>
      <c r="AB7263" s="37" t="str">
        <f>VLOOKUP(J7263, sku!B:BM, 64, FALSE)</f>
        <v>Importação</v>
      </c>
      <c r="AC7263" s="37" t="str">
        <f>LEFT(pedidos[[#This Row],[SKU]],3)</f>
        <v>1MI</v>
      </c>
      <c r="AD7263" s="37" t="str" cm="1">
        <f t="array" aca="1" ref="AD7263" ca="1">IFERROR(
  INDEX(
    montadora[Montadora],
    MATCH(TRUE,LEFT(J7641,NÚCARACT(montadora[SKU Parcial]))=montadora[SKU Parcial],0)
  ),
  ""
)</f>
        <v/>
      </c>
    </row>
    <row r="7264" spans="1:30" x14ac:dyDescent="0.25">
      <c r="A7264" s="42" t="s">
        <v>23086</v>
      </c>
      <c r="B7264" s="42" t="s">
        <v>23087</v>
      </c>
      <c r="C7264" s="42" t="s">
        <v>23088</v>
      </c>
      <c r="D7264" s="42" t="s">
        <v>347</v>
      </c>
      <c r="E7264" s="42" t="s">
        <v>3415</v>
      </c>
      <c r="F7264" s="42" t="s">
        <v>3416</v>
      </c>
      <c r="G7264" s="42" t="s">
        <v>11227</v>
      </c>
      <c r="H7264" s="7" t="s">
        <v>30</v>
      </c>
      <c r="I7264" s="42" t="s">
        <v>36</v>
      </c>
      <c r="J7264" s="42" t="s">
        <v>3417</v>
      </c>
      <c r="K7264" s="8" t="s">
        <v>25557</v>
      </c>
      <c r="L7264" s="7" t="s">
        <v>11229</v>
      </c>
      <c r="M7264" s="44">
        <v>43.8</v>
      </c>
      <c r="N7264" s="7">
        <v>1</v>
      </c>
      <c r="O7264" s="44">
        <v>43.8</v>
      </c>
      <c r="P7264" s="44">
        <v>25.85</v>
      </c>
      <c r="Q7264" s="44">
        <v>3.56</v>
      </c>
      <c r="R7264" s="44">
        <v>11.54</v>
      </c>
      <c r="S7264" s="44">
        <v>0</v>
      </c>
      <c r="T7264" s="44">
        <v>0</v>
      </c>
      <c r="U7264" s="44">
        <v>2.85</v>
      </c>
      <c r="V7264" s="49" t="s">
        <v>24572</v>
      </c>
      <c r="W7264" s="42" t="s">
        <v>34</v>
      </c>
      <c r="X7264" s="43">
        <v>120852533686</v>
      </c>
      <c r="Y7264" s="43">
        <v>45275508167</v>
      </c>
      <c r="Z7264" s="43" t="s">
        <v>7980</v>
      </c>
      <c r="AA7264" s="37" t="str">
        <f>VLOOKUP(J7264, sku!B:C, 2, FALSE)</f>
        <v>Mini Fogareiro Sem Mangueira - Elétrica</v>
      </c>
      <c r="AB7264" s="37" t="str">
        <f>VLOOKUP(J7264, sku!B:BM, 64, FALSE)</f>
        <v>Importação</v>
      </c>
      <c r="AC7264" s="37" t="str">
        <f>LEFT(pedidos[[#This Row],[SKU]],3)</f>
        <v>1MI</v>
      </c>
      <c r="AD7264" s="37" t="str" cm="1">
        <f t="array" aca="1" ref="AD7264" ca="1">IFERROR(
  INDEX(
    montadora[Montadora],
    MATCH(TRUE,LEFT(J7642,NÚCARACT(montadora[SKU Parcial]))=montadora[SKU Parcial],0)
  ),
  ""
)</f>
        <v/>
      </c>
    </row>
    <row r="7265" spans="1:30" x14ac:dyDescent="0.25">
      <c r="A7265" s="42" t="s">
        <v>23089</v>
      </c>
      <c r="B7265" s="42" t="s">
        <v>23090</v>
      </c>
      <c r="C7265" s="42" t="s">
        <v>4403</v>
      </c>
      <c r="D7265" s="42" t="s">
        <v>27</v>
      </c>
      <c r="E7265" s="42" t="s">
        <v>3415</v>
      </c>
      <c r="F7265" s="42" t="s">
        <v>3416</v>
      </c>
      <c r="G7265" s="42" t="s">
        <v>11227</v>
      </c>
      <c r="H7265" s="7" t="s">
        <v>30</v>
      </c>
      <c r="I7265" s="42" t="s">
        <v>36</v>
      </c>
      <c r="J7265" s="42" t="s">
        <v>3417</v>
      </c>
      <c r="K7265" s="8" t="s">
        <v>25557</v>
      </c>
      <c r="L7265" s="7" t="s">
        <v>11229</v>
      </c>
      <c r="M7265" s="44">
        <v>43.8</v>
      </c>
      <c r="N7265" s="7">
        <v>1</v>
      </c>
      <c r="O7265" s="44">
        <v>43.8</v>
      </c>
      <c r="P7265" s="44">
        <v>25.85</v>
      </c>
      <c r="Q7265" s="44">
        <v>3.56</v>
      </c>
      <c r="R7265" s="44">
        <v>11.54</v>
      </c>
      <c r="S7265" s="44">
        <v>0</v>
      </c>
      <c r="T7265" s="44">
        <v>0</v>
      </c>
      <c r="U7265" s="44">
        <v>2.85</v>
      </c>
      <c r="V7265" s="49" t="s">
        <v>24572</v>
      </c>
      <c r="W7265" s="42" t="s">
        <v>34</v>
      </c>
      <c r="X7265" s="43">
        <v>120904460326</v>
      </c>
      <c r="Y7265" s="43">
        <v>45278200954</v>
      </c>
      <c r="Z7265" s="43" t="s">
        <v>7980</v>
      </c>
      <c r="AA7265" s="37" t="str">
        <f>VLOOKUP(J7265, sku!B:C, 2, FALSE)</f>
        <v>Mini Fogareiro Sem Mangueira - Elétrica</v>
      </c>
      <c r="AB7265" s="37" t="str">
        <f>VLOOKUP(J7265, sku!B:BM, 64, FALSE)</f>
        <v>Importação</v>
      </c>
      <c r="AC7265" s="37" t="str">
        <f>LEFT(pedidos[[#This Row],[SKU]],3)</f>
        <v>1MI</v>
      </c>
      <c r="AD7265" s="37" t="str" cm="1">
        <f t="array" aca="1" ref="AD7265" ca="1">IFERROR(
  INDEX(
    montadora[Montadora],
    MATCH(TRUE,LEFT(J7643,NÚCARACT(montadora[SKU Parcial]))=montadora[SKU Parcial],0)
  ),
  ""
)</f>
        <v/>
      </c>
    </row>
    <row r="7266" spans="1:30" x14ac:dyDescent="0.25">
      <c r="A7266" s="42" t="s">
        <v>23091</v>
      </c>
      <c r="B7266" s="42" t="s">
        <v>23092</v>
      </c>
      <c r="C7266" s="42" t="s">
        <v>925</v>
      </c>
      <c r="D7266" s="42" t="s">
        <v>138</v>
      </c>
      <c r="E7266" s="42" t="s">
        <v>3415</v>
      </c>
      <c r="F7266" s="42" t="s">
        <v>3416</v>
      </c>
      <c r="G7266" s="42" t="s">
        <v>11227</v>
      </c>
      <c r="H7266" s="7" t="s">
        <v>30</v>
      </c>
      <c r="I7266" s="42" t="s">
        <v>36</v>
      </c>
      <c r="J7266" s="42" t="s">
        <v>3417</v>
      </c>
      <c r="K7266" s="8" t="s">
        <v>25574</v>
      </c>
      <c r="L7266" s="7" t="s">
        <v>11229</v>
      </c>
      <c r="M7266" s="44">
        <v>43.8</v>
      </c>
      <c r="N7266" s="7">
        <v>1</v>
      </c>
      <c r="O7266" s="44">
        <v>43.8</v>
      </c>
      <c r="P7266" s="44">
        <v>25.85</v>
      </c>
      <c r="Q7266" s="44">
        <v>3.56</v>
      </c>
      <c r="R7266" s="44">
        <v>11.54</v>
      </c>
      <c r="S7266" s="44">
        <v>0</v>
      </c>
      <c r="T7266" s="44">
        <v>0</v>
      </c>
      <c r="U7266" s="44">
        <v>2.85</v>
      </c>
      <c r="V7266" s="49" t="s">
        <v>24572</v>
      </c>
      <c r="W7266" s="42" t="s">
        <v>34</v>
      </c>
      <c r="X7266" s="43">
        <v>121165701186</v>
      </c>
      <c r="Y7266" s="43">
        <v>45291228906</v>
      </c>
      <c r="Z7266" s="43" t="s">
        <v>7980</v>
      </c>
      <c r="AA7266" s="37" t="str">
        <f>VLOOKUP(J7266, sku!B:C, 2, FALSE)</f>
        <v>Mini Fogareiro Sem Mangueira - Elétrica</v>
      </c>
      <c r="AB7266" s="37" t="str">
        <f>VLOOKUP(J7266, sku!B:BM, 64, FALSE)</f>
        <v>Importação</v>
      </c>
      <c r="AC7266" s="37" t="str">
        <f>LEFT(pedidos[[#This Row],[SKU]],3)</f>
        <v>1MI</v>
      </c>
      <c r="AD7266" s="37" t="str" cm="1">
        <f t="array" aca="1" ref="AD7266" ca="1">IFERROR(
  INDEX(
    montadora[Montadora],
    MATCH(TRUE,LEFT(J7644,NÚCARACT(montadora[SKU Parcial]))=montadora[SKU Parcial],0)
  ),
  ""
)</f>
        <v/>
      </c>
    </row>
    <row r="7267" spans="1:30" x14ac:dyDescent="0.25">
      <c r="A7267" s="42" t="s">
        <v>23093</v>
      </c>
      <c r="B7267" s="42" t="s">
        <v>23094</v>
      </c>
      <c r="C7267" s="42" t="s">
        <v>23095</v>
      </c>
      <c r="D7267" s="42" t="s">
        <v>658</v>
      </c>
      <c r="E7267" s="42" t="s">
        <v>3415</v>
      </c>
      <c r="F7267" s="42" t="s">
        <v>3416</v>
      </c>
      <c r="G7267" s="42" t="s">
        <v>11227</v>
      </c>
      <c r="H7267" s="7" t="s">
        <v>30</v>
      </c>
      <c r="I7267" s="42" t="s">
        <v>36</v>
      </c>
      <c r="J7267" s="42" t="s">
        <v>3417</v>
      </c>
      <c r="K7267" s="8" t="s">
        <v>25576</v>
      </c>
      <c r="L7267" s="7" t="s">
        <v>11229</v>
      </c>
      <c r="M7267" s="44">
        <v>43.8</v>
      </c>
      <c r="N7267" s="7">
        <v>1</v>
      </c>
      <c r="O7267" s="44">
        <v>43.8</v>
      </c>
      <c r="P7267" s="44">
        <v>25.85</v>
      </c>
      <c r="Q7267" s="44">
        <v>3.56</v>
      </c>
      <c r="R7267" s="44">
        <v>11.54</v>
      </c>
      <c r="S7267" s="44">
        <v>0</v>
      </c>
      <c r="T7267" s="44">
        <v>0</v>
      </c>
      <c r="U7267" s="44">
        <v>2.85</v>
      </c>
      <c r="V7267" s="49" t="s">
        <v>24572</v>
      </c>
      <c r="W7267" s="42" t="s">
        <v>34</v>
      </c>
      <c r="X7267" s="43">
        <v>121671666660</v>
      </c>
      <c r="Y7267" s="43">
        <v>45313788110</v>
      </c>
      <c r="Z7267" s="43" t="s">
        <v>7980</v>
      </c>
      <c r="AA7267" s="37" t="str">
        <f>VLOOKUP(J7267, sku!B:C, 2, FALSE)</f>
        <v>Mini Fogareiro Sem Mangueira - Elétrica</v>
      </c>
      <c r="AB7267" s="37" t="str">
        <f>VLOOKUP(J7267, sku!B:BM, 64, FALSE)</f>
        <v>Importação</v>
      </c>
      <c r="AC7267" s="37" t="str">
        <f>LEFT(pedidos[[#This Row],[SKU]],3)</f>
        <v>1MI</v>
      </c>
      <c r="AD7267" s="37" t="str" cm="1">
        <f t="array" aca="1" ref="AD7267" ca="1">IFERROR(
  INDEX(
    montadora[Montadora],
    MATCH(TRUE,LEFT(J7645,NÚCARACT(montadora[SKU Parcial]))=montadora[SKU Parcial],0)
  ),
  ""
)</f>
        <v/>
      </c>
    </row>
    <row r="7268" spans="1:30" x14ac:dyDescent="0.25">
      <c r="A7268" s="42" t="s">
        <v>23096</v>
      </c>
      <c r="B7268" s="42" t="s">
        <v>36</v>
      </c>
      <c r="C7268" s="42" t="s">
        <v>23097</v>
      </c>
      <c r="D7268" s="42" t="s">
        <v>27</v>
      </c>
      <c r="E7268" s="42" t="s">
        <v>3415</v>
      </c>
      <c r="F7268" s="42" t="s">
        <v>3416</v>
      </c>
      <c r="G7268" s="42" t="s">
        <v>11227</v>
      </c>
      <c r="H7268" s="7" t="s">
        <v>30</v>
      </c>
      <c r="I7268" s="42" t="s">
        <v>31</v>
      </c>
      <c r="J7268" s="42" t="s">
        <v>3417</v>
      </c>
      <c r="K7268" s="8" t="s">
        <v>25675</v>
      </c>
      <c r="L7268" s="7" t="s">
        <v>11229</v>
      </c>
      <c r="M7268" s="44">
        <v>43.8</v>
      </c>
      <c r="N7268" s="7">
        <v>1</v>
      </c>
      <c r="O7268" s="44">
        <v>49.79</v>
      </c>
      <c r="P7268" s="44">
        <v>25.85</v>
      </c>
      <c r="Q7268" s="44">
        <v>3.56</v>
      </c>
      <c r="R7268" s="44">
        <v>11.54</v>
      </c>
      <c r="S7268" s="44">
        <v>5.99</v>
      </c>
      <c r="T7268" s="44">
        <v>0</v>
      </c>
      <c r="U7268" s="44">
        <v>2.85</v>
      </c>
      <c r="V7268" s="49" t="s">
        <v>24572</v>
      </c>
      <c r="W7268" s="42" t="s">
        <v>89</v>
      </c>
      <c r="X7268" s="43">
        <v>121272494017</v>
      </c>
      <c r="Y7268" s="43">
        <v>45318525724</v>
      </c>
      <c r="Z7268" s="43" t="s">
        <v>7980</v>
      </c>
      <c r="AA7268" s="37" t="str">
        <f>VLOOKUP(J7268, sku!B:C, 2, FALSE)</f>
        <v>Mini Fogareiro Sem Mangueira - Elétrica</v>
      </c>
      <c r="AB7268" s="37" t="str">
        <f>VLOOKUP(J7268, sku!B:BM, 64, FALSE)</f>
        <v>Importação</v>
      </c>
      <c r="AC7268" s="37" t="str">
        <f>LEFT(pedidos[[#This Row],[SKU]],3)</f>
        <v>1MI</v>
      </c>
      <c r="AD7268" s="37" t="str" cm="1">
        <f t="array" aca="1" ref="AD7268" ca="1">IFERROR(
  INDEX(
    montadora[Montadora],
    MATCH(TRUE,LEFT(J7646,NÚCARACT(montadora[SKU Parcial]))=montadora[SKU Parcial],0)
  ),
  ""
)</f>
        <v/>
      </c>
    </row>
    <row r="7269" spans="1:30" x14ac:dyDescent="0.25">
      <c r="A7269" s="42" t="s">
        <v>24075</v>
      </c>
      <c r="B7269" s="42" t="s">
        <v>36</v>
      </c>
      <c r="C7269" s="42" t="s">
        <v>24076</v>
      </c>
      <c r="D7269" s="42" t="s">
        <v>27</v>
      </c>
      <c r="E7269" s="42" t="s">
        <v>3415</v>
      </c>
      <c r="F7269" s="42" t="s">
        <v>3416</v>
      </c>
      <c r="G7269" s="42" t="s">
        <v>11227</v>
      </c>
      <c r="H7269" s="7" t="s">
        <v>30</v>
      </c>
      <c r="I7269" s="42" t="s">
        <v>36</v>
      </c>
      <c r="J7269" s="42" t="s">
        <v>3417</v>
      </c>
      <c r="K7269" s="8" t="s">
        <v>25600</v>
      </c>
      <c r="L7269" s="7" t="s">
        <v>11229</v>
      </c>
      <c r="M7269" s="44">
        <v>43.8</v>
      </c>
      <c r="N7269" s="7">
        <v>1</v>
      </c>
      <c r="O7269" s="44">
        <v>49.79</v>
      </c>
      <c r="P7269" s="44">
        <v>25.85</v>
      </c>
      <c r="Q7269" s="44">
        <v>3.56</v>
      </c>
      <c r="R7269" s="44">
        <v>11.54</v>
      </c>
      <c r="S7269" s="44">
        <v>5.99</v>
      </c>
      <c r="T7269" s="44">
        <v>0</v>
      </c>
      <c r="U7269" s="44">
        <v>2.85</v>
      </c>
      <c r="V7269" s="49" t="s">
        <v>24572</v>
      </c>
      <c r="W7269" s="42" t="s">
        <v>34</v>
      </c>
      <c r="X7269" s="43">
        <v>121906191600</v>
      </c>
      <c r="Y7269" s="43">
        <v>45323806922</v>
      </c>
      <c r="Z7269" s="43" t="s">
        <v>7980</v>
      </c>
      <c r="AA7269" s="37" t="str">
        <f>VLOOKUP(J7269, sku!B:C, 2, FALSE)</f>
        <v>Mini Fogareiro Sem Mangueira - Elétrica</v>
      </c>
      <c r="AB7269" s="37" t="str">
        <f>VLOOKUP(J7269, sku!B:BM, 64, FALSE)</f>
        <v>Importação</v>
      </c>
      <c r="AC7269" s="37" t="str">
        <f>LEFT(pedidos[[#This Row],[SKU]],3)</f>
        <v>1MI</v>
      </c>
      <c r="AD7269" s="37" t="str" cm="1">
        <f t="array" aca="1" ref="AD7269" ca="1">IFERROR(
  INDEX(
    montadora[Montadora],
    MATCH(TRUE,LEFT(J7647,NÚCARACT(montadora[SKU Parcial]))=montadora[SKU Parcial],0)
  ),
  ""
)</f>
        <v/>
      </c>
    </row>
    <row r="7270" spans="1:30" x14ac:dyDescent="0.25">
      <c r="A7270" s="42" t="s">
        <v>25435</v>
      </c>
      <c r="B7270" s="42" t="s">
        <v>25436</v>
      </c>
      <c r="C7270" s="42" t="s">
        <v>25437</v>
      </c>
      <c r="D7270" s="42" t="s">
        <v>27</v>
      </c>
      <c r="E7270" s="42" t="s">
        <v>3415</v>
      </c>
      <c r="F7270" s="42" t="s">
        <v>3416</v>
      </c>
      <c r="G7270" s="42" t="s">
        <v>11227</v>
      </c>
      <c r="H7270" s="7" t="s">
        <v>30</v>
      </c>
      <c r="I7270" s="42" t="s">
        <v>36</v>
      </c>
      <c r="J7270" s="42" t="s">
        <v>3417</v>
      </c>
      <c r="K7270" s="8" t="s">
        <v>25101</v>
      </c>
      <c r="L7270" s="7" t="s">
        <v>11229</v>
      </c>
      <c r="M7270" s="44">
        <v>43.8</v>
      </c>
      <c r="N7270" s="7">
        <v>1</v>
      </c>
      <c r="O7270" s="44">
        <v>43.8</v>
      </c>
      <c r="P7270" s="44">
        <v>25.85</v>
      </c>
      <c r="Q7270" s="44">
        <v>3.56</v>
      </c>
      <c r="R7270" s="44">
        <v>11.54</v>
      </c>
      <c r="S7270" s="44">
        <v>0</v>
      </c>
      <c r="T7270" s="44">
        <v>0</v>
      </c>
      <c r="U7270" s="44">
        <v>2.85</v>
      </c>
      <c r="V7270" s="49" t="s">
        <v>24572</v>
      </c>
      <c r="W7270" s="42" t="s">
        <v>34</v>
      </c>
      <c r="X7270" s="43">
        <v>123281792528</v>
      </c>
      <c r="Y7270" s="43">
        <v>45385450196</v>
      </c>
      <c r="Z7270" s="43" t="s">
        <v>7980</v>
      </c>
      <c r="AA7270" s="37" t="str">
        <f>VLOOKUP(J7270, sku!B:C, 2, FALSE)</f>
        <v>Mini Fogareiro Sem Mangueira - Elétrica</v>
      </c>
      <c r="AB7270" s="37" t="str">
        <f>VLOOKUP(J7270, sku!B:BM, 64, FALSE)</f>
        <v>Importação</v>
      </c>
      <c r="AC7270" s="37" t="str">
        <f>LEFT(pedidos[[#This Row],[SKU]],3)</f>
        <v>1MI</v>
      </c>
      <c r="AD7270" s="37" t="str" cm="1">
        <f t="array" aca="1" ref="AD7270" ca="1">IFERROR(
  INDEX(
    montadora[Montadora],
    MATCH(TRUE,LEFT(J7648,NÚCARACT(montadora[SKU Parcial]))=montadora[SKU Parcial],0)
  ),
  ""
)</f>
        <v/>
      </c>
    </row>
    <row r="7271" spans="1:30" x14ac:dyDescent="0.25">
      <c r="A7271" s="42" t="s">
        <v>26181</v>
      </c>
      <c r="B7271" s="42" t="s">
        <v>26182</v>
      </c>
      <c r="C7271" s="42" t="s">
        <v>26183</v>
      </c>
      <c r="D7271" s="42" t="s">
        <v>420</v>
      </c>
      <c r="E7271" s="42" t="s">
        <v>3415</v>
      </c>
      <c r="F7271" s="42" t="s">
        <v>3416</v>
      </c>
      <c r="G7271" s="42" t="s">
        <v>11227</v>
      </c>
      <c r="H7271" s="7" t="s">
        <v>30</v>
      </c>
      <c r="I7271" s="42" t="s">
        <v>36</v>
      </c>
      <c r="J7271" s="42" t="s">
        <v>3417</v>
      </c>
      <c r="K7271" s="8" t="s">
        <v>25549</v>
      </c>
      <c r="L7271" s="7" t="s">
        <v>11229</v>
      </c>
      <c r="M7271" s="44">
        <v>43.8</v>
      </c>
      <c r="N7271" s="7">
        <v>1</v>
      </c>
      <c r="O7271" s="44">
        <v>50.79</v>
      </c>
      <c r="P7271" s="44">
        <v>25.85</v>
      </c>
      <c r="Q7271" s="44">
        <v>3.56</v>
      </c>
      <c r="R7271" s="44">
        <v>11.54</v>
      </c>
      <c r="S7271" s="44">
        <v>6.99</v>
      </c>
      <c r="T7271" s="44">
        <v>0</v>
      </c>
      <c r="U7271" s="44">
        <v>2.85</v>
      </c>
      <c r="V7271" s="49" t="s">
        <v>24572</v>
      </c>
      <c r="W7271" s="42" t="s">
        <v>34</v>
      </c>
      <c r="X7271" s="43">
        <v>123208727491</v>
      </c>
      <c r="Y7271" s="43">
        <v>45405661615</v>
      </c>
      <c r="Z7271" s="43" t="s">
        <v>7980</v>
      </c>
      <c r="AA7271" s="37" t="str">
        <f>VLOOKUP(J7271, sku!B:C, 2, FALSE)</f>
        <v>Mini Fogareiro Sem Mangueira - Elétrica</v>
      </c>
      <c r="AB7271" s="37" t="str">
        <f>VLOOKUP(J7271, sku!B:BM, 64, FALSE)</f>
        <v>Importação</v>
      </c>
      <c r="AC7271" s="37" t="str">
        <f>LEFT(pedidos[[#This Row],[SKU]],3)</f>
        <v>1MI</v>
      </c>
      <c r="AD7271" s="37" t="str" cm="1">
        <f t="array" aca="1" ref="AD7271" ca="1">IFERROR(
  INDEX(
    montadora[Montadora],
    MATCH(TRUE,LEFT(J7649,NÚCARACT(montadora[SKU Parcial]))=montadora[SKU Parcial],0)
  ),
  ""
)</f>
        <v/>
      </c>
    </row>
    <row r="7272" spans="1:30" x14ac:dyDescent="0.25">
      <c r="A7272" s="42" t="s">
        <v>24077</v>
      </c>
      <c r="B7272" s="42" t="s">
        <v>36</v>
      </c>
      <c r="C7272" s="42" t="s">
        <v>24078</v>
      </c>
      <c r="D7272" s="42" t="s">
        <v>45</v>
      </c>
      <c r="E7272" s="42" t="s">
        <v>3026</v>
      </c>
      <c r="F7272" s="42" t="s">
        <v>1793</v>
      </c>
      <c r="G7272" s="42" t="s">
        <v>11227</v>
      </c>
      <c r="H7272" s="7" t="s">
        <v>47</v>
      </c>
      <c r="I7272" s="42" t="s">
        <v>36</v>
      </c>
      <c r="J7272" s="42" t="s">
        <v>2747</v>
      </c>
      <c r="K7272" s="8" t="s">
        <v>25545</v>
      </c>
      <c r="L7272" s="7" t="s">
        <v>11229</v>
      </c>
      <c r="M7272" s="44">
        <v>81.900000000000006</v>
      </c>
      <c r="N7272" s="7">
        <v>1</v>
      </c>
      <c r="O7272" s="44">
        <v>81.900000000000006</v>
      </c>
      <c r="P7272" s="44">
        <v>41.36</v>
      </c>
      <c r="Q7272" s="44">
        <v>6.65</v>
      </c>
      <c r="R7272" s="44">
        <v>13.92</v>
      </c>
      <c r="S7272" s="44">
        <v>0</v>
      </c>
      <c r="T7272" s="44">
        <v>14.97</v>
      </c>
      <c r="U7272" s="44">
        <v>5</v>
      </c>
      <c r="V7272" s="49" t="s">
        <v>25013</v>
      </c>
      <c r="W7272" s="42" t="s">
        <v>34</v>
      </c>
      <c r="X7272" s="43">
        <v>121478508119</v>
      </c>
      <c r="Y7272" s="43">
        <v>45328244391</v>
      </c>
      <c r="Z7272" s="43" t="s">
        <v>7980</v>
      </c>
      <c r="AA7272" s="37" t="str">
        <f>VLOOKUP(J7272, sku!B:C, 2, FALSE)</f>
        <v>Cabo de Chupeta Coaxial de Transferência de Carga de Bateria 12/24V 500 Amper, PVC, CCA 5 Metros</v>
      </c>
      <c r="AB7272" s="37" t="str">
        <f>VLOOKUP(J7272, sku!B:BM, 64, FALSE)</f>
        <v>Importação</v>
      </c>
      <c r="AC7272" s="37" t="str">
        <f>LEFT(pedidos[[#This Row],[SKU]],3)</f>
        <v>1EC</v>
      </c>
      <c r="AD7272" s="37" t="str" cm="1">
        <f t="array" aca="1" ref="AD7272" ca="1">IFERROR(
  INDEX(
    montadora[Montadora],
    MATCH(TRUE,LEFT(J7650,NÚCARACT(montadora[SKU Parcial]))=montadora[SKU Parcial],0)
  ),
  ""
)</f>
        <v/>
      </c>
    </row>
    <row r="7273" spans="1:30" x14ac:dyDescent="0.25">
      <c r="A7273" s="42" t="s">
        <v>24079</v>
      </c>
      <c r="B7273" s="42" t="s">
        <v>24080</v>
      </c>
      <c r="C7273" s="42" t="s">
        <v>941</v>
      </c>
      <c r="D7273" s="42" t="s">
        <v>27</v>
      </c>
      <c r="E7273" s="42" t="s">
        <v>3080</v>
      </c>
      <c r="F7273" s="42" t="s">
        <v>3085</v>
      </c>
      <c r="G7273" s="42" t="s">
        <v>11227</v>
      </c>
      <c r="H7273" s="7" t="s">
        <v>47</v>
      </c>
      <c r="I7273" s="42" t="s">
        <v>31</v>
      </c>
      <c r="J7273" s="42" t="s">
        <v>2747</v>
      </c>
      <c r="K7273" s="8" t="s">
        <v>25558</v>
      </c>
      <c r="L7273" s="7" t="s">
        <v>11229</v>
      </c>
      <c r="M7273" s="44">
        <v>81.900000000000006</v>
      </c>
      <c r="N7273" s="7">
        <v>1</v>
      </c>
      <c r="O7273" s="44">
        <v>81.900000000000006</v>
      </c>
      <c r="P7273" s="44">
        <v>41.36</v>
      </c>
      <c r="Q7273" s="44">
        <v>6.65</v>
      </c>
      <c r="R7273" s="44">
        <v>13.92</v>
      </c>
      <c r="S7273" s="44">
        <v>0</v>
      </c>
      <c r="T7273" s="44">
        <v>14.97</v>
      </c>
      <c r="U7273" s="44">
        <v>5</v>
      </c>
      <c r="V7273" s="49" t="s">
        <v>25013</v>
      </c>
      <c r="W7273" s="42" t="s">
        <v>34</v>
      </c>
      <c r="X7273" s="43">
        <v>121776792013</v>
      </c>
      <c r="Y7273" s="43">
        <v>45340541588</v>
      </c>
      <c r="Z7273" s="43" t="s">
        <v>7980</v>
      </c>
      <c r="AA7273" s="37" t="str">
        <f>VLOOKUP(J7273, sku!B:C, 2, FALSE)</f>
        <v>Cabo de Chupeta Coaxial de Transferência de Carga de Bateria 12/24V 500 Amper, PVC, CCA 5 Metros</v>
      </c>
      <c r="AB7273" s="37" t="str">
        <f>VLOOKUP(J7273, sku!B:BM, 64, FALSE)</f>
        <v>Importação</v>
      </c>
      <c r="AC7273" s="37" t="str">
        <f>LEFT(pedidos[[#This Row],[SKU]],3)</f>
        <v>1EC</v>
      </c>
      <c r="AD7273" s="37" t="str" cm="1">
        <f t="array" aca="1" ref="AD7273" ca="1">IFERROR(
  INDEX(
    montadora[Montadora],
    MATCH(TRUE,LEFT(J7651,NÚCARACT(montadora[SKU Parcial]))=montadora[SKU Parcial],0)
  ),
  ""
)</f>
        <v/>
      </c>
    </row>
    <row r="7274" spans="1:30" x14ac:dyDescent="0.25">
      <c r="A7274" s="42" t="s">
        <v>24081</v>
      </c>
      <c r="B7274" s="42" t="s">
        <v>36</v>
      </c>
      <c r="C7274" s="42" t="s">
        <v>24082</v>
      </c>
      <c r="D7274" s="42" t="s">
        <v>138</v>
      </c>
      <c r="E7274" s="42" t="s">
        <v>3026</v>
      </c>
      <c r="F7274" s="42" t="s">
        <v>1793</v>
      </c>
      <c r="G7274" s="42" t="s">
        <v>11227</v>
      </c>
      <c r="H7274" s="7" t="s">
        <v>47</v>
      </c>
      <c r="I7274" s="42" t="s">
        <v>31</v>
      </c>
      <c r="J7274" s="42" t="s">
        <v>2747</v>
      </c>
      <c r="K7274" s="8" t="s">
        <v>25594</v>
      </c>
      <c r="L7274" s="7" t="s">
        <v>11229</v>
      </c>
      <c r="M7274" s="44">
        <v>81.900000000000006</v>
      </c>
      <c r="N7274" s="7">
        <v>1</v>
      </c>
      <c r="O7274" s="44">
        <v>81.900000000000006</v>
      </c>
      <c r="P7274" s="44">
        <v>41.36</v>
      </c>
      <c r="Q7274" s="44">
        <v>6.65</v>
      </c>
      <c r="R7274" s="44">
        <v>13.92</v>
      </c>
      <c r="S7274" s="44">
        <v>0</v>
      </c>
      <c r="T7274" s="44">
        <v>14.97</v>
      </c>
      <c r="U7274" s="44">
        <v>5</v>
      </c>
      <c r="V7274" s="49" t="s">
        <v>25013</v>
      </c>
      <c r="W7274" s="42" t="s">
        <v>34</v>
      </c>
      <c r="X7274" s="43" t="s">
        <v>24083</v>
      </c>
      <c r="Y7274" s="43">
        <v>45353313742</v>
      </c>
      <c r="Z7274" s="43" t="s">
        <v>7980</v>
      </c>
      <c r="AA7274" s="37" t="str">
        <f>VLOOKUP(J7274, sku!B:C, 2, FALSE)</f>
        <v>Cabo de Chupeta Coaxial de Transferência de Carga de Bateria 12/24V 500 Amper, PVC, CCA 5 Metros</v>
      </c>
      <c r="AB7274" s="37" t="str">
        <f>VLOOKUP(J7274, sku!B:BM, 64, FALSE)</f>
        <v>Importação</v>
      </c>
      <c r="AC7274" s="37" t="str">
        <f>LEFT(pedidos[[#This Row],[SKU]],3)</f>
        <v>1EC</v>
      </c>
      <c r="AD7274" s="37" t="str" cm="1">
        <f t="array" aca="1" ref="AD7274" ca="1">IFERROR(
  INDEX(
    montadora[Montadora],
    MATCH(TRUE,LEFT(J7652,NÚCARACT(montadora[SKU Parcial]))=montadora[SKU Parcial],0)
  ),
  ""
)</f>
        <v/>
      </c>
    </row>
    <row r="7275" spans="1:30" x14ac:dyDescent="0.25">
      <c r="A7275" s="42" t="s">
        <v>25014</v>
      </c>
      <c r="B7275" s="42" t="s">
        <v>25015</v>
      </c>
      <c r="C7275" s="42" t="s">
        <v>6065</v>
      </c>
      <c r="D7275" s="42" t="s">
        <v>658</v>
      </c>
      <c r="E7275" s="42" t="s">
        <v>3080</v>
      </c>
      <c r="F7275" s="42" t="s">
        <v>3085</v>
      </c>
      <c r="G7275" s="42" t="s">
        <v>11227</v>
      </c>
      <c r="H7275" s="7" t="s">
        <v>47</v>
      </c>
      <c r="I7275" s="42" t="s">
        <v>31</v>
      </c>
      <c r="J7275" s="42" t="s">
        <v>2747</v>
      </c>
      <c r="K7275" s="8" t="s">
        <v>25096</v>
      </c>
      <c r="L7275" s="7" t="s">
        <v>11229</v>
      </c>
      <c r="M7275" s="44">
        <v>81.900000000000006</v>
      </c>
      <c r="N7275" s="7">
        <v>1</v>
      </c>
      <c r="O7275" s="44">
        <v>81.900000000000006</v>
      </c>
      <c r="P7275" s="44">
        <v>41.36</v>
      </c>
      <c r="Q7275" s="44">
        <v>6.65</v>
      </c>
      <c r="R7275" s="44">
        <v>13.92</v>
      </c>
      <c r="S7275" s="44">
        <v>0</v>
      </c>
      <c r="T7275" s="44">
        <v>14.97</v>
      </c>
      <c r="U7275" s="44">
        <v>5</v>
      </c>
      <c r="V7275" s="49" t="s">
        <v>25013</v>
      </c>
      <c r="W7275" s="42" t="s">
        <v>34</v>
      </c>
      <c r="X7275" s="43">
        <v>123022428242</v>
      </c>
      <c r="Y7275" s="43">
        <v>45373442730</v>
      </c>
      <c r="Z7275" s="43" t="s">
        <v>7980</v>
      </c>
      <c r="AA7275" s="37" t="str">
        <f>VLOOKUP(J7275, sku!B:C, 2, FALSE)</f>
        <v>Cabo de Chupeta Coaxial de Transferência de Carga de Bateria 12/24V 500 Amper, PVC, CCA 5 Metros</v>
      </c>
      <c r="AB7275" s="37" t="str">
        <f>VLOOKUP(J7275, sku!B:BM, 64, FALSE)</f>
        <v>Importação</v>
      </c>
      <c r="AC7275" s="37" t="str">
        <f>LEFT(pedidos[[#This Row],[SKU]],3)</f>
        <v>1EC</v>
      </c>
      <c r="AD7275" s="37" t="str" cm="1">
        <f t="array" aca="1" ref="AD7275" ca="1">IFERROR(
  INDEX(
    montadora[Montadora],
    MATCH(TRUE,LEFT(J7653,NÚCARACT(montadora[SKU Parcial]))=montadora[SKU Parcial],0)
  ),
  ""
)</f>
        <v/>
      </c>
    </row>
    <row r="7276" spans="1:30" x14ac:dyDescent="0.25">
      <c r="A7276" s="42" t="s">
        <v>25016</v>
      </c>
      <c r="B7276" s="42" t="s">
        <v>36</v>
      </c>
      <c r="C7276" s="42" t="s">
        <v>25017</v>
      </c>
      <c r="D7276" s="42" t="s">
        <v>395</v>
      </c>
      <c r="E7276" s="42" t="s">
        <v>3080</v>
      </c>
      <c r="F7276" s="42" t="s">
        <v>3081</v>
      </c>
      <c r="G7276" s="42" t="s">
        <v>11227</v>
      </c>
      <c r="H7276" s="7" t="s">
        <v>47</v>
      </c>
      <c r="I7276" s="42" t="s">
        <v>31</v>
      </c>
      <c r="J7276" s="42" t="s">
        <v>2747</v>
      </c>
      <c r="K7276" s="8" t="s">
        <v>25096</v>
      </c>
      <c r="L7276" s="7" t="s">
        <v>11229</v>
      </c>
      <c r="M7276" s="44">
        <v>81.900000000000006</v>
      </c>
      <c r="N7276" s="7">
        <v>1</v>
      </c>
      <c r="O7276" s="44">
        <v>138.88999999999999</v>
      </c>
      <c r="P7276" s="44">
        <v>41.36</v>
      </c>
      <c r="Q7276" s="44">
        <v>6.65</v>
      </c>
      <c r="R7276" s="44">
        <v>13.92</v>
      </c>
      <c r="S7276" s="44">
        <v>56.99</v>
      </c>
      <c r="T7276" s="44">
        <v>14.97</v>
      </c>
      <c r="U7276" s="44">
        <v>5</v>
      </c>
      <c r="V7276" s="49" t="s">
        <v>25013</v>
      </c>
      <c r="W7276" s="42" t="s">
        <v>34</v>
      </c>
      <c r="X7276" s="43">
        <v>123035529930</v>
      </c>
      <c r="Y7276" s="43">
        <v>45374083692</v>
      </c>
      <c r="Z7276" s="43" t="s">
        <v>7980</v>
      </c>
      <c r="AA7276" s="37" t="str">
        <f>VLOOKUP(J7276, sku!B:C, 2, FALSE)</f>
        <v>Cabo de Chupeta Coaxial de Transferência de Carga de Bateria 12/24V 500 Amper, PVC, CCA 5 Metros</v>
      </c>
      <c r="AB7276" s="37" t="str">
        <f>VLOOKUP(J7276, sku!B:BM, 64, FALSE)</f>
        <v>Importação</v>
      </c>
      <c r="AC7276" s="37" t="str">
        <f>LEFT(pedidos[[#This Row],[SKU]],3)</f>
        <v>1EC</v>
      </c>
      <c r="AD7276" s="37" t="str" cm="1">
        <f t="array" aca="1" ref="AD7276" ca="1">IFERROR(
  INDEX(
    montadora[Montadora],
    MATCH(TRUE,LEFT(J7654,NÚCARACT(montadora[SKU Parcial]))=montadora[SKU Parcial],0)
  ),
  ""
)</f>
        <v/>
      </c>
    </row>
    <row r="7277" spans="1:30" x14ac:dyDescent="0.25">
      <c r="A7277" s="42" t="s">
        <v>23098</v>
      </c>
      <c r="B7277" s="42" t="s">
        <v>36</v>
      </c>
      <c r="C7277" s="42" t="s">
        <v>1320</v>
      </c>
      <c r="D7277" s="42" t="s">
        <v>358</v>
      </c>
      <c r="E7277" s="42" t="s">
        <v>23099</v>
      </c>
      <c r="F7277" s="42" t="s">
        <v>23100</v>
      </c>
      <c r="G7277" s="42" t="s">
        <v>11227</v>
      </c>
      <c r="H7277" s="7" t="s">
        <v>30</v>
      </c>
      <c r="I7277" s="42" t="s">
        <v>36</v>
      </c>
      <c r="J7277" s="42" t="s">
        <v>5745</v>
      </c>
      <c r="K7277" s="8" t="s">
        <v>25573</v>
      </c>
      <c r="L7277" s="7" t="s">
        <v>11229</v>
      </c>
      <c r="M7277" s="44">
        <v>43.44</v>
      </c>
      <c r="N7277" s="7">
        <v>1</v>
      </c>
      <c r="O7277" s="44">
        <v>43.44</v>
      </c>
      <c r="P7277" s="44">
        <v>25.86</v>
      </c>
      <c r="Q7277" s="44">
        <v>3.53</v>
      </c>
      <c r="R7277" s="44">
        <v>11.71</v>
      </c>
      <c r="S7277" s="44">
        <v>0</v>
      </c>
      <c r="T7277" s="44">
        <v>0</v>
      </c>
      <c r="U7277" s="44">
        <v>2.34</v>
      </c>
      <c r="V7277" s="49" t="s">
        <v>24574</v>
      </c>
      <c r="W7277" s="42" t="s">
        <v>34</v>
      </c>
      <c r="X7277" s="43">
        <v>121000027232</v>
      </c>
      <c r="Y7277" s="43">
        <v>45282669547</v>
      </c>
      <c r="Z7277" s="43" t="s">
        <v>7980</v>
      </c>
      <c r="AA7277" s="37" t="str">
        <f>VLOOKUP(J7277, sku!B:C, 2, FALSE)</f>
        <v>Corrente de Moto Antifurto 100cm - Vermelho</v>
      </c>
      <c r="AB7277" s="37" t="str">
        <f>VLOOKUP(J7277, sku!B:BM, 64, FALSE)</f>
        <v>Importação</v>
      </c>
      <c r="AC7277" s="37" t="str">
        <f>LEFT(pedidos[[#This Row],[SKU]],3)</f>
        <v>XR0</v>
      </c>
      <c r="AD7277" s="37" t="str" cm="1">
        <f t="array" aca="1" ref="AD7277" ca="1">IFERROR(
  INDEX(
    montadora[Montadora],
    MATCH(TRUE,LEFT(J7655,NÚCARACT(montadora[SKU Parcial]))=montadora[SKU Parcial],0)
  ),
  ""
)</f>
        <v/>
      </c>
    </row>
    <row r="7278" spans="1:30" x14ac:dyDescent="0.25">
      <c r="A7278" s="42" t="s">
        <v>23101</v>
      </c>
      <c r="B7278" s="42" t="s">
        <v>23102</v>
      </c>
      <c r="C7278" s="42" t="s">
        <v>23103</v>
      </c>
      <c r="D7278" s="42" t="s">
        <v>27</v>
      </c>
      <c r="E7278" s="42" t="s">
        <v>23099</v>
      </c>
      <c r="F7278" s="42" t="s">
        <v>23100</v>
      </c>
      <c r="G7278" s="42" t="s">
        <v>11227</v>
      </c>
      <c r="H7278" s="7" t="s">
        <v>30</v>
      </c>
      <c r="I7278" s="42" t="s">
        <v>36</v>
      </c>
      <c r="J7278" s="42" t="s">
        <v>5745</v>
      </c>
      <c r="K7278" s="8" t="s">
        <v>25574</v>
      </c>
      <c r="L7278" s="7" t="s">
        <v>11229</v>
      </c>
      <c r="M7278" s="44">
        <v>43.44</v>
      </c>
      <c r="N7278" s="7">
        <v>1</v>
      </c>
      <c r="O7278" s="44">
        <v>43.44</v>
      </c>
      <c r="P7278" s="44">
        <v>25.86</v>
      </c>
      <c r="Q7278" s="44">
        <v>3.53</v>
      </c>
      <c r="R7278" s="44">
        <v>11.71</v>
      </c>
      <c r="S7278" s="44">
        <v>0</v>
      </c>
      <c r="T7278" s="44">
        <v>0</v>
      </c>
      <c r="U7278" s="44">
        <v>2.34</v>
      </c>
      <c r="V7278" s="49" t="s">
        <v>24574</v>
      </c>
      <c r="W7278" s="42" t="s">
        <v>34</v>
      </c>
      <c r="X7278" s="43">
        <v>120622100069</v>
      </c>
      <c r="Y7278" s="43">
        <v>45290019032</v>
      </c>
      <c r="Z7278" s="43" t="s">
        <v>7980</v>
      </c>
      <c r="AA7278" s="37" t="str">
        <f>VLOOKUP(J7278, sku!B:C, 2, FALSE)</f>
        <v>Corrente de Moto Antifurto 100cm - Vermelho</v>
      </c>
      <c r="AB7278" s="37" t="str">
        <f>VLOOKUP(J7278, sku!B:BM, 64, FALSE)</f>
        <v>Importação</v>
      </c>
      <c r="AC7278" s="37" t="str">
        <f>LEFT(pedidos[[#This Row],[SKU]],3)</f>
        <v>XR0</v>
      </c>
      <c r="AD7278" s="37" t="str" cm="1">
        <f t="array" aca="1" ref="AD7278" ca="1">IFERROR(
  INDEX(
    montadora[Montadora],
    MATCH(TRUE,LEFT(J7656,NÚCARACT(montadora[SKU Parcial]))=montadora[SKU Parcial],0)
  ),
  ""
)</f>
        <v/>
      </c>
    </row>
    <row r="7279" spans="1:30" x14ac:dyDescent="0.25">
      <c r="A7279" s="42" t="s">
        <v>25018</v>
      </c>
      <c r="B7279" s="42" t="s">
        <v>25019</v>
      </c>
      <c r="C7279" s="42" t="s">
        <v>603</v>
      </c>
      <c r="D7279" s="42" t="s">
        <v>27</v>
      </c>
      <c r="E7279" s="42" t="s">
        <v>3010</v>
      </c>
      <c r="F7279" s="42" t="s">
        <v>3011</v>
      </c>
      <c r="G7279" s="42" t="s">
        <v>11227</v>
      </c>
      <c r="H7279" s="7" t="s">
        <v>30</v>
      </c>
      <c r="I7279" s="42" t="s">
        <v>36</v>
      </c>
      <c r="J7279" s="42" t="s">
        <v>3012</v>
      </c>
      <c r="K7279" s="8" t="s">
        <v>25532</v>
      </c>
      <c r="L7279" s="7" t="s">
        <v>11229</v>
      </c>
      <c r="M7279" s="44">
        <v>29.8</v>
      </c>
      <c r="N7279" s="7">
        <v>1</v>
      </c>
      <c r="O7279" s="44">
        <v>29.8</v>
      </c>
      <c r="P7279" s="44">
        <v>15.76</v>
      </c>
      <c r="Q7279" s="44">
        <v>2.42</v>
      </c>
      <c r="R7279" s="44">
        <v>10.08</v>
      </c>
      <c r="S7279" s="44">
        <v>0</v>
      </c>
      <c r="T7279" s="44">
        <v>0</v>
      </c>
      <c r="U7279" s="44">
        <v>1.54</v>
      </c>
      <c r="V7279" s="49" t="s">
        <v>25020</v>
      </c>
      <c r="W7279" s="42" t="s">
        <v>34</v>
      </c>
      <c r="X7279" s="43">
        <v>122298840005</v>
      </c>
      <c r="Y7279" s="43">
        <v>45363493839</v>
      </c>
      <c r="Z7279" s="43" t="s">
        <v>7980</v>
      </c>
      <c r="AA7279" s="37" t="str">
        <f>VLOOKUP(J7279, sku!B:C, 2, FALSE)</f>
        <v>Glazy 500ml</v>
      </c>
      <c r="AB7279" s="37" t="str">
        <f>VLOOKUP(J7279, sku!B:BM, 64, FALSE)</f>
        <v>Revenda</v>
      </c>
      <c r="AC7279" s="37" t="str">
        <f>LEFT(pedidos[[#This Row],[SKU]],3)</f>
        <v>VX2</v>
      </c>
      <c r="AD7279" s="37" t="str" cm="1">
        <f t="array" aca="1" ref="AD7279" ca="1">IFERROR(
  INDEX(
    montadora[Montadora],
    MATCH(TRUE,LEFT(J7657,NÚCARACT(montadora[SKU Parcial]))=montadora[SKU Parcial],0)
  ),
  ""
)</f>
        <v/>
      </c>
    </row>
    <row r="7280" spans="1:30" x14ac:dyDescent="0.25">
      <c r="A7280" s="42" t="s">
        <v>25021</v>
      </c>
      <c r="B7280" s="42" t="s">
        <v>25022</v>
      </c>
      <c r="C7280" s="42" t="s">
        <v>25023</v>
      </c>
      <c r="D7280" s="42" t="s">
        <v>27</v>
      </c>
      <c r="E7280" s="42" t="s">
        <v>3010</v>
      </c>
      <c r="F7280" s="42" t="s">
        <v>3011</v>
      </c>
      <c r="G7280" s="42" t="s">
        <v>11227</v>
      </c>
      <c r="H7280" s="7" t="s">
        <v>30</v>
      </c>
      <c r="I7280" s="42" t="s">
        <v>36</v>
      </c>
      <c r="J7280" s="42" t="s">
        <v>3012</v>
      </c>
      <c r="K7280" s="8" t="s">
        <v>25593</v>
      </c>
      <c r="L7280" s="7" t="s">
        <v>11229</v>
      </c>
      <c r="M7280" s="44">
        <v>29.8</v>
      </c>
      <c r="N7280" s="7">
        <v>1</v>
      </c>
      <c r="O7280" s="44">
        <v>29.8</v>
      </c>
      <c r="P7280" s="44">
        <v>15.76</v>
      </c>
      <c r="Q7280" s="44">
        <v>2.42</v>
      </c>
      <c r="R7280" s="44">
        <v>10.08</v>
      </c>
      <c r="S7280" s="44">
        <v>0</v>
      </c>
      <c r="T7280" s="44">
        <v>0</v>
      </c>
      <c r="U7280" s="44">
        <v>1.54</v>
      </c>
      <c r="V7280" s="49" t="s">
        <v>25020</v>
      </c>
      <c r="W7280" s="42" t="s">
        <v>89</v>
      </c>
      <c r="X7280" s="43">
        <v>122363033771</v>
      </c>
      <c r="Y7280" s="43">
        <v>45366837738</v>
      </c>
      <c r="Z7280" s="43" t="s">
        <v>7980</v>
      </c>
      <c r="AA7280" s="37" t="str">
        <f>VLOOKUP(J7280, sku!B:C, 2, FALSE)</f>
        <v>Glazy 500ml</v>
      </c>
      <c r="AB7280" s="37" t="str">
        <f>VLOOKUP(J7280, sku!B:BM, 64, FALSE)</f>
        <v>Revenda</v>
      </c>
      <c r="AC7280" s="37" t="str">
        <f>LEFT(pedidos[[#This Row],[SKU]],3)</f>
        <v>VX2</v>
      </c>
      <c r="AD7280" s="37" t="str" cm="1">
        <f t="array" aca="1" ref="AD7280" ca="1">IFERROR(
  INDEX(
    montadora[Montadora],
    MATCH(TRUE,LEFT(J7658,NÚCARACT(montadora[SKU Parcial]))=montadora[SKU Parcial],0)
  ),
  ""
)</f>
        <v/>
      </c>
    </row>
    <row r="7281" spans="1:30" x14ac:dyDescent="0.25">
      <c r="A7281" s="42" t="s">
        <v>25024</v>
      </c>
      <c r="B7281" s="42" t="s">
        <v>25025</v>
      </c>
      <c r="C7281" s="42" t="s">
        <v>25026</v>
      </c>
      <c r="D7281" s="42" t="s">
        <v>534</v>
      </c>
      <c r="E7281" s="42" t="s">
        <v>3010</v>
      </c>
      <c r="F7281" s="42" t="s">
        <v>3011</v>
      </c>
      <c r="G7281" s="42" t="s">
        <v>11227</v>
      </c>
      <c r="H7281" s="7" t="s">
        <v>30</v>
      </c>
      <c r="I7281" s="42" t="s">
        <v>36</v>
      </c>
      <c r="J7281" s="42" t="s">
        <v>3012</v>
      </c>
      <c r="K7281" s="8" t="s">
        <v>25593</v>
      </c>
      <c r="L7281" s="7" t="s">
        <v>11229</v>
      </c>
      <c r="M7281" s="44">
        <v>29.8</v>
      </c>
      <c r="N7281" s="7">
        <v>1</v>
      </c>
      <c r="O7281" s="44">
        <v>29.8</v>
      </c>
      <c r="P7281" s="44">
        <v>15.76</v>
      </c>
      <c r="Q7281" s="44">
        <v>2.42</v>
      </c>
      <c r="R7281" s="44">
        <v>10.08</v>
      </c>
      <c r="S7281" s="44">
        <v>0</v>
      </c>
      <c r="T7281" s="44">
        <v>0</v>
      </c>
      <c r="U7281" s="44">
        <v>1.54</v>
      </c>
      <c r="V7281" s="49" t="s">
        <v>25020</v>
      </c>
      <c r="W7281" s="42" t="s">
        <v>89</v>
      </c>
      <c r="X7281" s="43">
        <v>122365246163</v>
      </c>
      <c r="Y7281" s="43">
        <v>45366964910</v>
      </c>
      <c r="Z7281" s="43" t="s">
        <v>7980</v>
      </c>
      <c r="AA7281" s="37" t="str">
        <f>VLOOKUP(J7281, sku!B:C, 2, FALSE)</f>
        <v>Glazy 500ml</v>
      </c>
      <c r="AB7281" s="37" t="str">
        <f>VLOOKUP(J7281, sku!B:BM, 64, FALSE)</f>
        <v>Revenda</v>
      </c>
      <c r="AC7281" s="37" t="str">
        <f>LEFT(pedidos[[#This Row],[SKU]],3)</f>
        <v>VX2</v>
      </c>
      <c r="AD7281" s="37" t="str" cm="1">
        <f t="array" aca="1" ref="AD7281" ca="1">IFERROR(
  INDEX(
    montadora[Montadora],
    MATCH(TRUE,LEFT(J7659,NÚCARACT(montadora[SKU Parcial]))=montadora[SKU Parcial],0)
  ),
  ""
)</f>
        <v/>
      </c>
    </row>
    <row r="7282" spans="1:30" x14ac:dyDescent="0.25">
      <c r="A7282" s="42" t="s">
        <v>25027</v>
      </c>
      <c r="B7282" s="42" t="s">
        <v>25028</v>
      </c>
      <c r="C7282" s="42" t="s">
        <v>25029</v>
      </c>
      <c r="D7282" s="42" t="s">
        <v>27</v>
      </c>
      <c r="E7282" s="42" t="s">
        <v>3010</v>
      </c>
      <c r="F7282" s="42" t="s">
        <v>3011</v>
      </c>
      <c r="G7282" s="42" t="s">
        <v>11227</v>
      </c>
      <c r="H7282" s="7" t="s">
        <v>30</v>
      </c>
      <c r="I7282" s="42" t="s">
        <v>36</v>
      </c>
      <c r="J7282" s="42" t="s">
        <v>3012</v>
      </c>
      <c r="K7282" s="8" t="s">
        <v>25593</v>
      </c>
      <c r="L7282" s="7" t="s">
        <v>11229</v>
      </c>
      <c r="M7282" s="44">
        <v>29.8</v>
      </c>
      <c r="N7282" s="7">
        <v>1</v>
      </c>
      <c r="O7282" s="44">
        <v>36.79</v>
      </c>
      <c r="P7282" s="44">
        <v>15.76</v>
      </c>
      <c r="Q7282" s="44">
        <v>2.42</v>
      </c>
      <c r="R7282" s="44">
        <v>10.08</v>
      </c>
      <c r="S7282" s="44">
        <v>6.99</v>
      </c>
      <c r="T7282" s="44">
        <v>0</v>
      </c>
      <c r="U7282" s="44">
        <v>1.54</v>
      </c>
      <c r="V7282" s="49" t="s">
        <v>25020</v>
      </c>
      <c r="W7282" s="42" t="s">
        <v>34</v>
      </c>
      <c r="X7282" s="43">
        <v>122403808139</v>
      </c>
      <c r="Y7282" s="43">
        <v>45369036819</v>
      </c>
      <c r="Z7282" s="43" t="s">
        <v>7980</v>
      </c>
      <c r="AA7282" s="37" t="str">
        <f>VLOOKUP(J7282, sku!B:C, 2, FALSE)</f>
        <v>Glazy 500ml</v>
      </c>
      <c r="AB7282" s="37" t="str">
        <f>VLOOKUP(J7282, sku!B:BM, 64, FALSE)</f>
        <v>Revenda</v>
      </c>
      <c r="AC7282" s="37" t="str">
        <f>LEFT(pedidos[[#This Row],[SKU]],3)</f>
        <v>VX2</v>
      </c>
      <c r="AD7282" s="37" t="str" cm="1">
        <f t="array" aca="1" ref="AD7282" ca="1">IFERROR(
  INDEX(
    montadora[Montadora],
    MATCH(TRUE,LEFT(J7660,NÚCARACT(montadora[SKU Parcial]))=montadora[SKU Parcial],0)
  ),
  ""
)</f>
        <v/>
      </c>
    </row>
    <row r="7283" spans="1:30" x14ac:dyDescent="0.25">
      <c r="A7283" s="42" t="s">
        <v>25030</v>
      </c>
      <c r="B7283" s="42" t="s">
        <v>36</v>
      </c>
      <c r="C7283" s="42" t="s">
        <v>25031</v>
      </c>
      <c r="D7283" s="42" t="s">
        <v>617</v>
      </c>
      <c r="E7283" s="42" t="s">
        <v>3010</v>
      </c>
      <c r="F7283" s="42" t="s">
        <v>3011</v>
      </c>
      <c r="G7283" s="42" t="s">
        <v>11227</v>
      </c>
      <c r="H7283" s="7" t="s">
        <v>30</v>
      </c>
      <c r="I7283" s="42" t="s">
        <v>36</v>
      </c>
      <c r="J7283" s="42" t="s">
        <v>3012</v>
      </c>
      <c r="K7283" s="8" t="s">
        <v>25593</v>
      </c>
      <c r="L7283" s="7" t="s">
        <v>11229</v>
      </c>
      <c r="M7283" s="44">
        <v>29.8</v>
      </c>
      <c r="N7283" s="7">
        <v>1</v>
      </c>
      <c r="O7283" s="44">
        <v>51.79</v>
      </c>
      <c r="P7283" s="44">
        <v>15.76</v>
      </c>
      <c r="Q7283" s="44">
        <v>2.42</v>
      </c>
      <c r="R7283" s="44">
        <v>10.08</v>
      </c>
      <c r="S7283" s="44">
        <v>21.99</v>
      </c>
      <c r="T7283" s="44">
        <v>0</v>
      </c>
      <c r="U7283" s="44">
        <v>1.54</v>
      </c>
      <c r="V7283" s="49" t="s">
        <v>25020</v>
      </c>
      <c r="W7283" s="42" t="s">
        <v>34</v>
      </c>
      <c r="X7283" s="43">
        <v>122940944486</v>
      </c>
      <c r="Y7283" s="43">
        <v>45369558870</v>
      </c>
      <c r="Z7283" s="43" t="s">
        <v>7980</v>
      </c>
      <c r="AA7283" s="37" t="str">
        <f>VLOOKUP(J7283, sku!B:C, 2, FALSE)</f>
        <v>Glazy 500ml</v>
      </c>
      <c r="AB7283" s="37" t="str">
        <f>VLOOKUP(J7283, sku!B:BM, 64, FALSE)</f>
        <v>Revenda</v>
      </c>
      <c r="AC7283" s="37" t="str">
        <f>LEFT(pedidos[[#This Row],[SKU]],3)</f>
        <v>VX2</v>
      </c>
      <c r="AD7283" s="37" t="str" cm="1">
        <f t="array" aca="1" ref="AD7283" ca="1">IFERROR(
  INDEX(
    montadora[Montadora],
    MATCH(TRUE,LEFT(J7661,NÚCARACT(montadora[SKU Parcial]))=montadora[SKU Parcial],0)
  ),
  ""
)</f>
        <v/>
      </c>
    </row>
    <row r="7284" spans="1:30" x14ac:dyDescent="0.25">
      <c r="A7284" s="42" t="s">
        <v>25438</v>
      </c>
      <c r="B7284" s="42" t="s">
        <v>36</v>
      </c>
      <c r="C7284" s="42" t="s">
        <v>965</v>
      </c>
      <c r="D7284" s="42" t="s">
        <v>534</v>
      </c>
      <c r="E7284" s="42" t="s">
        <v>3010</v>
      </c>
      <c r="F7284" s="42" t="s">
        <v>3011</v>
      </c>
      <c r="G7284" s="42" t="s">
        <v>11227</v>
      </c>
      <c r="H7284" s="7" t="s">
        <v>30</v>
      </c>
      <c r="I7284" s="42" t="s">
        <v>36</v>
      </c>
      <c r="J7284" s="42" t="s">
        <v>3012</v>
      </c>
      <c r="K7284" s="8" t="s">
        <v>25106</v>
      </c>
      <c r="L7284" s="7" t="s">
        <v>11229</v>
      </c>
      <c r="M7284" s="44">
        <v>29.8</v>
      </c>
      <c r="N7284" s="7">
        <v>1</v>
      </c>
      <c r="O7284" s="44">
        <v>29.8</v>
      </c>
      <c r="P7284" s="44">
        <v>15.76</v>
      </c>
      <c r="Q7284" s="44">
        <v>2.42</v>
      </c>
      <c r="R7284" s="44">
        <v>10.08</v>
      </c>
      <c r="S7284" s="44">
        <v>0</v>
      </c>
      <c r="T7284" s="44">
        <v>0</v>
      </c>
      <c r="U7284" s="44">
        <v>1.54</v>
      </c>
      <c r="V7284" s="49" t="s">
        <v>25020</v>
      </c>
      <c r="W7284" s="42" t="s">
        <v>34</v>
      </c>
      <c r="X7284" s="43">
        <v>122917019995</v>
      </c>
      <c r="Y7284" s="43">
        <v>45392115989</v>
      </c>
      <c r="Z7284" s="43" t="s">
        <v>7980</v>
      </c>
      <c r="AA7284" s="37" t="str">
        <f>VLOOKUP(J7284, sku!B:C, 2, FALSE)</f>
        <v>Glazy 500ml</v>
      </c>
      <c r="AB7284" s="37" t="str">
        <f>VLOOKUP(J7284, sku!B:BM, 64, FALSE)</f>
        <v>Revenda</v>
      </c>
      <c r="AC7284" s="37" t="str">
        <f>LEFT(pedidos[[#This Row],[SKU]],3)</f>
        <v>VX2</v>
      </c>
      <c r="AD7284" s="37" t="str" cm="1">
        <f t="array" aca="1" ref="AD7284" ca="1">IFERROR(
  INDEX(
    montadora[Montadora],
    MATCH(TRUE,LEFT(J7662,NÚCARACT(montadora[SKU Parcial]))=montadora[SKU Parcial],0)
  ),
  ""
)</f>
        <v/>
      </c>
    </row>
    <row r="7285" spans="1:30" x14ac:dyDescent="0.25">
      <c r="A7285" s="42" t="s">
        <v>25439</v>
      </c>
      <c r="B7285" s="42" t="s">
        <v>36</v>
      </c>
      <c r="C7285" s="42" t="s">
        <v>2819</v>
      </c>
      <c r="D7285" s="42" t="s">
        <v>188</v>
      </c>
      <c r="E7285" s="42" t="s">
        <v>3010</v>
      </c>
      <c r="F7285" s="42" t="s">
        <v>3011</v>
      </c>
      <c r="G7285" s="42" t="s">
        <v>11227</v>
      </c>
      <c r="H7285" s="7" t="s">
        <v>30</v>
      </c>
      <c r="I7285" s="42" t="s">
        <v>36</v>
      </c>
      <c r="J7285" s="42" t="s">
        <v>3012</v>
      </c>
      <c r="K7285" s="8" t="s">
        <v>25122</v>
      </c>
      <c r="L7285" s="7" t="s">
        <v>11229</v>
      </c>
      <c r="M7285" s="44">
        <v>29.8</v>
      </c>
      <c r="N7285" s="7">
        <v>1</v>
      </c>
      <c r="O7285" s="44">
        <v>29.8</v>
      </c>
      <c r="P7285" s="44">
        <v>15.76</v>
      </c>
      <c r="Q7285" s="44">
        <v>2.42</v>
      </c>
      <c r="R7285" s="44">
        <v>10.08</v>
      </c>
      <c r="S7285" s="44">
        <v>0</v>
      </c>
      <c r="T7285" s="44">
        <v>0</v>
      </c>
      <c r="U7285" s="44">
        <v>1.54</v>
      </c>
      <c r="V7285" s="49" t="s">
        <v>25020</v>
      </c>
      <c r="W7285" s="42" t="s">
        <v>34</v>
      </c>
      <c r="X7285" s="43">
        <v>122971369465</v>
      </c>
      <c r="Y7285" s="43">
        <v>45394113971</v>
      </c>
      <c r="Z7285" s="43" t="s">
        <v>7980</v>
      </c>
      <c r="AA7285" s="37" t="str">
        <f>VLOOKUP(J7285, sku!B:C, 2, FALSE)</f>
        <v>Glazy 500ml</v>
      </c>
      <c r="AB7285" s="37" t="str">
        <f>VLOOKUP(J7285, sku!B:BM, 64, FALSE)</f>
        <v>Revenda</v>
      </c>
      <c r="AC7285" s="37" t="str">
        <f>LEFT(pedidos[[#This Row],[SKU]],3)</f>
        <v>VX2</v>
      </c>
      <c r="AD7285" s="37" t="str" cm="1">
        <f t="array" aca="1" ref="AD7285" ca="1">IFERROR(
  INDEX(
    montadora[Montadora],
    MATCH(TRUE,LEFT(J7663,NÚCARACT(montadora[SKU Parcial]))=montadora[SKU Parcial],0)
  ),
  ""
)</f>
        <v/>
      </c>
    </row>
    <row r="7286" spans="1:30" x14ac:dyDescent="0.25">
      <c r="A7286" s="42" t="s">
        <v>26184</v>
      </c>
      <c r="B7286" s="42" t="s">
        <v>26185</v>
      </c>
      <c r="C7286" s="42" t="s">
        <v>26186</v>
      </c>
      <c r="D7286" s="42" t="s">
        <v>617</v>
      </c>
      <c r="E7286" s="42" t="s">
        <v>25011</v>
      </c>
      <c r="F7286" s="42" t="s">
        <v>25012</v>
      </c>
      <c r="G7286" s="42" t="s">
        <v>11227</v>
      </c>
      <c r="H7286" s="7" t="s">
        <v>30</v>
      </c>
      <c r="I7286" s="42" t="s">
        <v>36</v>
      </c>
      <c r="J7286" s="42" t="s">
        <v>3012</v>
      </c>
      <c r="K7286" s="8" t="s">
        <v>25535</v>
      </c>
      <c r="L7286" s="7" t="s">
        <v>11229</v>
      </c>
      <c r="M7286" s="44">
        <v>29.8</v>
      </c>
      <c r="N7286" s="7">
        <v>1</v>
      </c>
      <c r="O7286" s="44">
        <v>29.8</v>
      </c>
      <c r="P7286" s="44">
        <v>15.76</v>
      </c>
      <c r="Q7286" s="44">
        <v>2.42</v>
      </c>
      <c r="R7286" s="44">
        <v>10.08</v>
      </c>
      <c r="S7286" s="44">
        <v>0</v>
      </c>
      <c r="T7286" s="44">
        <v>0</v>
      </c>
      <c r="U7286" s="44">
        <v>1.54</v>
      </c>
      <c r="V7286" s="49" t="s">
        <v>25020</v>
      </c>
      <c r="W7286" s="42" t="s">
        <v>34</v>
      </c>
      <c r="X7286" s="43">
        <v>123447851539</v>
      </c>
      <c r="Y7286" s="43">
        <v>45417689892</v>
      </c>
      <c r="Z7286" s="43" t="s">
        <v>7980</v>
      </c>
      <c r="AA7286" s="37" t="str">
        <f>VLOOKUP(J7286, sku!B:C, 2, FALSE)</f>
        <v>Glazy 500ml</v>
      </c>
      <c r="AB7286" s="37" t="str">
        <f>VLOOKUP(J7286, sku!B:BM, 64, FALSE)</f>
        <v>Revenda</v>
      </c>
      <c r="AC7286" s="37" t="str">
        <f>LEFT(pedidos[[#This Row],[SKU]],3)</f>
        <v>VX2</v>
      </c>
      <c r="AD7286" s="37" t="str" cm="1">
        <f t="array" aca="1" ref="AD7286" ca="1">IFERROR(
  INDEX(
    montadora[Montadora],
    MATCH(TRUE,LEFT(J7664,NÚCARACT(montadora[SKU Parcial]))=montadora[SKU Parcial],0)
  ),
  ""
)</f>
        <v/>
      </c>
    </row>
    <row r="7287" spans="1:30" x14ac:dyDescent="0.25">
      <c r="A7287" s="42" t="s">
        <v>25032</v>
      </c>
      <c r="B7287" s="42" t="s">
        <v>36</v>
      </c>
      <c r="C7287" s="42" t="s">
        <v>1498</v>
      </c>
      <c r="D7287" s="42" t="s">
        <v>420</v>
      </c>
      <c r="E7287" s="42" t="s">
        <v>5795</v>
      </c>
      <c r="F7287" s="42" t="s">
        <v>5796</v>
      </c>
      <c r="G7287" s="42" t="s">
        <v>11227</v>
      </c>
      <c r="H7287" s="7" t="s">
        <v>47</v>
      </c>
      <c r="I7287" s="42" t="s">
        <v>36</v>
      </c>
      <c r="J7287" s="42" t="s">
        <v>5797</v>
      </c>
      <c r="K7287" s="8" t="s">
        <v>25096</v>
      </c>
      <c r="L7287" s="7" t="s">
        <v>11229</v>
      </c>
      <c r="M7287" s="44">
        <v>167.78</v>
      </c>
      <c r="N7287" s="7">
        <v>1</v>
      </c>
      <c r="O7287" s="44">
        <v>167.78</v>
      </c>
      <c r="P7287" s="44">
        <v>96.84</v>
      </c>
      <c r="Q7287" s="44">
        <v>13.62</v>
      </c>
      <c r="R7287" s="44">
        <v>28.52</v>
      </c>
      <c r="S7287" s="44">
        <v>0</v>
      </c>
      <c r="T7287" s="44">
        <v>20.2</v>
      </c>
      <c r="U7287" s="44">
        <v>8.6</v>
      </c>
      <c r="V7287" s="49" t="s">
        <v>25033</v>
      </c>
      <c r="W7287" s="42" t="s">
        <v>34</v>
      </c>
      <c r="X7287" s="43">
        <v>123066507234</v>
      </c>
      <c r="Y7287" s="43">
        <v>45375853628</v>
      </c>
      <c r="Z7287" s="43" t="s">
        <v>7980</v>
      </c>
      <c r="AA7287" s="37" t="str">
        <f>VLOOKUP(J7287, sku!B:C, 2, FALSE)</f>
        <v>Lâmpada Led Star - H7</v>
      </c>
      <c r="AB7287" s="37" t="str">
        <f>VLOOKUP(J7287, sku!B:BM, 64, FALSE)</f>
        <v>Revenda</v>
      </c>
      <c r="AC7287" s="37" t="str">
        <f>LEFT(pedidos[[#This Row],[SKU]],3)</f>
        <v>YN-</v>
      </c>
      <c r="AD7287" s="37" t="str" cm="1">
        <f t="array" aca="1" ref="AD7287" ca="1">IFERROR(
  INDEX(
    montadora[Montadora],
    MATCH(TRUE,LEFT(J7665,NÚCARACT(montadora[SKU Parcial]))=montadora[SKU Parcial],0)
  ),
  ""
)</f>
        <v/>
      </c>
    </row>
    <row r="7288" spans="1:30" x14ac:dyDescent="0.25">
      <c r="A7288" s="42" t="s">
        <v>25440</v>
      </c>
      <c r="B7288" s="42" t="s">
        <v>36</v>
      </c>
      <c r="C7288" s="42" t="s">
        <v>1448</v>
      </c>
      <c r="D7288" s="42" t="s">
        <v>27</v>
      </c>
      <c r="E7288" s="42" t="s">
        <v>3320</v>
      </c>
      <c r="F7288" s="42" t="s">
        <v>24053</v>
      </c>
      <c r="G7288" s="42" t="s">
        <v>11227</v>
      </c>
      <c r="H7288" s="7" t="s">
        <v>30</v>
      </c>
      <c r="I7288" s="42" t="s">
        <v>36</v>
      </c>
      <c r="J7288" s="42" t="s">
        <v>2992</v>
      </c>
      <c r="K7288" s="8" t="s">
        <v>25126</v>
      </c>
      <c r="L7288" s="7" t="s">
        <v>11229</v>
      </c>
      <c r="M7288" s="44">
        <v>49.9</v>
      </c>
      <c r="N7288" s="7">
        <v>1</v>
      </c>
      <c r="O7288" s="44">
        <v>57.89</v>
      </c>
      <c r="P7288" s="44">
        <v>30.99</v>
      </c>
      <c r="Q7288" s="44">
        <v>4.05</v>
      </c>
      <c r="R7288" s="44">
        <v>12.49</v>
      </c>
      <c r="S7288" s="44">
        <v>7.99</v>
      </c>
      <c r="T7288" s="44">
        <v>0</v>
      </c>
      <c r="U7288" s="44">
        <v>2.37</v>
      </c>
      <c r="V7288" s="49" t="s">
        <v>25441</v>
      </c>
      <c r="W7288" s="42" t="s">
        <v>34</v>
      </c>
      <c r="X7288" s="43">
        <v>123173460950</v>
      </c>
      <c r="Y7288" s="43">
        <v>45380433867</v>
      </c>
      <c r="Z7288" s="43" t="s">
        <v>7980</v>
      </c>
      <c r="AA7288" s="37" t="str">
        <f>VLOOKUP(J7288, sku!B:C, 2, FALSE)</f>
        <v>Restaurax 500ml</v>
      </c>
      <c r="AB7288" s="37" t="str">
        <f>VLOOKUP(J7288, sku!B:BM, 64, FALSE)</f>
        <v>Revenda</v>
      </c>
      <c r="AC7288" s="37" t="str">
        <f>LEFT(pedidos[[#This Row],[SKU]],3)</f>
        <v>VX2</v>
      </c>
      <c r="AD7288" s="37" t="str" cm="1">
        <f t="array" aca="1" ref="AD7288" ca="1">IFERROR(
  INDEX(
    montadora[Montadora],
    MATCH(TRUE,LEFT(J7666,NÚCARACT(montadora[SKU Parcial]))=montadora[SKU Parcial],0)
  ),
  ""
)</f>
        <v/>
      </c>
    </row>
    <row r="7289" spans="1:30" x14ac:dyDescent="0.25">
      <c r="A7289" s="42" t="s">
        <v>25442</v>
      </c>
      <c r="B7289" s="42" t="s">
        <v>25425</v>
      </c>
      <c r="C7289" s="42" t="s">
        <v>2174</v>
      </c>
      <c r="D7289" s="42" t="s">
        <v>138</v>
      </c>
      <c r="E7289" s="42" t="s">
        <v>3320</v>
      </c>
      <c r="F7289" s="42" t="s">
        <v>24053</v>
      </c>
      <c r="G7289" s="42" t="s">
        <v>11227</v>
      </c>
      <c r="H7289" s="7" t="s">
        <v>30</v>
      </c>
      <c r="I7289" s="42" t="s">
        <v>36</v>
      </c>
      <c r="J7289" s="42" t="s">
        <v>2992</v>
      </c>
      <c r="K7289" s="8" t="s">
        <v>25101</v>
      </c>
      <c r="L7289" s="7" t="s">
        <v>11229</v>
      </c>
      <c r="M7289" s="44">
        <v>49.9</v>
      </c>
      <c r="N7289" s="7">
        <v>1</v>
      </c>
      <c r="O7289" s="44">
        <v>49.9</v>
      </c>
      <c r="P7289" s="44">
        <v>30.99</v>
      </c>
      <c r="Q7289" s="44">
        <v>4.05</v>
      </c>
      <c r="R7289" s="44">
        <v>12.49</v>
      </c>
      <c r="S7289" s="44">
        <v>0</v>
      </c>
      <c r="T7289" s="44">
        <v>0</v>
      </c>
      <c r="U7289" s="44">
        <v>2.37</v>
      </c>
      <c r="V7289" s="49" t="s">
        <v>25441</v>
      </c>
      <c r="W7289" s="42" t="s">
        <v>34</v>
      </c>
      <c r="X7289" s="43">
        <v>122788159501</v>
      </c>
      <c r="Y7289" s="43">
        <v>45387469250</v>
      </c>
      <c r="Z7289" s="43" t="s">
        <v>7980</v>
      </c>
      <c r="AA7289" s="37" t="str">
        <f>VLOOKUP(J7289, sku!B:C, 2, FALSE)</f>
        <v>Restaurax 500ml</v>
      </c>
      <c r="AB7289" s="37" t="str">
        <f>VLOOKUP(J7289, sku!B:BM, 64, FALSE)</f>
        <v>Revenda</v>
      </c>
      <c r="AC7289" s="37" t="str">
        <f>LEFT(pedidos[[#This Row],[SKU]],3)</f>
        <v>VX2</v>
      </c>
      <c r="AD7289" s="37" t="str" cm="1">
        <f t="array" aca="1" ref="AD7289" ca="1">IFERROR(
  INDEX(
    montadora[Montadora],
    MATCH(TRUE,LEFT(J7667,NÚCARACT(montadora[SKU Parcial]))=montadora[SKU Parcial],0)
  ),
  ""
)</f>
        <v/>
      </c>
    </row>
    <row r="7290" spans="1:30" x14ac:dyDescent="0.25">
      <c r="A7290" s="42" t="s">
        <v>23109</v>
      </c>
      <c r="B7290" s="42" t="s">
        <v>36</v>
      </c>
      <c r="C7290" s="42" t="s">
        <v>23110</v>
      </c>
      <c r="D7290" s="42" t="s">
        <v>27</v>
      </c>
      <c r="E7290" s="42" t="s">
        <v>23111</v>
      </c>
      <c r="F7290" s="42" t="s">
        <v>23112</v>
      </c>
      <c r="G7290" s="42" t="s">
        <v>11228</v>
      </c>
      <c r="H7290" s="7" t="s">
        <v>30</v>
      </c>
      <c r="I7290" s="42" t="s">
        <v>36</v>
      </c>
      <c r="J7290" s="42" t="s">
        <v>13410</v>
      </c>
      <c r="K7290" s="8" t="s">
        <v>25574</v>
      </c>
      <c r="L7290" s="7" t="s">
        <v>33</v>
      </c>
      <c r="M7290" s="44">
        <v>34.799999999999997</v>
      </c>
      <c r="N7290" s="7">
        <v>1</v>
      </c>
      <c r="O7290" s="44">
        <v>50.79</v>
      </c>
      <c r="P7290" s="44">
        <v>22.51</v>
      </c>
      <c r="Q7290" s="44">
        <v>0</v>
      </c>
      <c r="R7290" s="44">
        <v>10.68</v>
      </c>
      <c r="S7290" s="44">
        <v>15.99</v>
      </c>
      <c r="T7290" s="44">
        <v>0</v>
      </c>
      <c r="U7290" s="44">
        <v>1.61</v>
      </c>
      <c r="V7290" s="49" t="s">
        <v>26187</v>
      </c>
      <c r="W7290" s="42" t="s">
        <v>34</v>
      </c>
      <c r="X7290" s="43">
        <v>121121512924</v>
      </c>
      <c r="Y7290" s="43">
        <v>45288755289</v>
      </c>
      <c r="Z7290" s="43" t="s">
        <v>7980</v>
      </c>
      <c r="AA7290" s="37" t="str">
        <f>VLOOKUP(J7290, sku!B:C, 2, FALSE)</f>
        <v>Izer 500ML</v>
      </c>
      <c r="AB7290" s="37" t="str">
        <f>VLOOKUP(J7290, sku!B:BM, 64, FALSE)</f>
        <v>Revenda</v>
      </c>
      <c r="AC7290" s="37" t="str">
        <f>LEFT(pedidos[[#This Row],[SKU]],3)</f>
        <v>VX2</v>
      </c>
      <c r="AD7290" s="37" t="str" cm="1">
        <f t="array" aca="1" ref="AD7290" ca="1">IFERROR(
  INDEX(
    montadora[Montadora],
    MATCH(TRUE,LEFT(J7668,NÚCARACT(montadora[SKU Parcial]))=montadora[SKU Parcial],0)
  ),
  ""
)</f>
        <v/>
      </c>
    </row>
    <row r="7291" spans="1:30" x14ac:dyDescent="0.25">
      <c r="A7291" s="42" t="s">
        <v>23104</v>
      </c>
      <c r="B7291" s="42" t="s">
        <v>23105</v>
      </c>
      <c r="C7291" s="42" t="s">
        <v>23106</v>
      </c>
      <c r="D7291" s="42" t="s">
        <v>45</v>
      </c>
      <c r="E7291" s="42" t="s">
        <v>3226</v>
      </c>
      <c r="F7291" s="42" t="s">
        <v>3223</v>
      </c>
      <c r="G7291" s="42" t="s">
        <v>11227</v>
      </c>
      <c r="H7291" s="7" t="s">
        <v>30</v>
      </c>
      <c r="I7291" s="42" t="s">
        <v>36</v>
      </c>
      <c r="J7291" s="42" t="s">
        <v>5742</v>
      </c>
      <c r="K7291" s="8" t="s">
        <v>25599</v>
      </c>
      <c r="L7291" s="7" t="s">
        <v>11229</v>
      </c>
      <c r="M7291" s="44">
        <v>42.9</v>
      </c>
      <c r="N7291" s="7">
        <v>1</v>
      </c>
      <c r="O7291" s="44">
        <v>42.9</v>
      </c>
      <c r="P7291" s="44">
        <v>25.86</v>
      </c>
      <c r="Q7291" s="44">
        <v>3.48</v>
      </c>
      <c r="R7291" s="44">
        <v>11.65</v>
      </c>
      <c r="S7291" s="44">
        <v>0</v>
      </c>
      <c r="T7291" s="44">
        <v>0</v>
      </c>
      <c r="U7291" s="44">
        <v>1.91</v>
      </c>
      <c r="V7291" s="49" t="s">
        <v>24575</v>
      </c>
      <c r="W7291" s="42" t="s">
        <v>34</v>
      </c>
      <c r="X7291" s="43">
        <v>121052214879</v>
      </c>
      <c r="Y7291" s="43">
        <v>45309968232</v>
      </c>
      <c r="Z7291" s="43" t="s">
        <v>7980</v>
      </c>
      <c r="AA7291" s="37" t="str">
        <f>VLOOKUP(J7291, sku!B:C, 2, FALSE)</f>
        <v>Corrente de Moto Antifurto 100cm - Preto</v>
      </c>
      <c r="AB7291" s="37" t="str">
        <f>VLOOKUP(J7291, sku!B:BM, 64, FALSE)</f>
        <v>Importação</v>
      </c>
      <c r="AC7291" s="37" t="str">
        <f>LEFT(pedidos[[#This Row],[SKU]],3)</f>
        <v>XR0</v>
      </c>
      <c r="AD7291" s="37" t="str" cm="1">
        <f t="array" aca="1" ref="AD7291" ca="1">IFERROR(
  INDEX(
    montadora[Montadora],
    MATCH(TRUE,LEFT(J7669,NÚCARACT(montadora[SKU Parcial]))=montadora[SKU Parcial],0)
  ),
  ""
)</f>
        <v/>
      </c>
    </row>
    <row r="7292" spans="1:30" x14ac:dyDescent="0.25">
      <c r="A7292" s="42" t="s">
        <v>26188</v>
      </c>
      <c r="B7292" s="42" t="s">
        <v>36</v>
      </c>
      <c r="C7292" s="42" t="s">
        <v>121</v>
      </c>
      <c r="D7292" s="42" t="s">
        <v>138</v>
      </c>
      <c r="E7292" s="42" t="s">
        <v>3226</v>
      </c>
      <c r="F7292" s="42" t="s">
        <v>3223</v>
      </c>
      <c r="G7292" s="42" t="s">
        <v>11227</v>
      </c>
      <c r="H7292" s="7" t="s">
        <v>30</v>
      </c>
      <c r="I7292" s="42" t="s">
        <v>36</v>
      </c>
      <c r="J7292" s="42" t="s">
        <v>5742</v>
      </c>
      <c r="K7292" s="8" t="s">
        <v>25561</v>
      </c>
      <c r="L7292" s="7" t="s">
        <v>11229</v>
      </c>
      <c r="M7292" s="44">
        <v>42.9</v>
      </c>
      <c r="N7292" s="7">
        <v>1</v>
      </c>
      <c r="O7292" s="44">
        <v>51.89</v>
      </c>
      <c r="P7292" s="44">
        <v>25.86</v>
      </c>
      <c r="Q7292" s="44">
        <v>3.48</v>
      </c>
      <c r="R7292" s="44">
        <v>11.65</v>
      </c>
      <c r="S7292" s="44">
        <v>8.99</v>
      </c>
      <c r="T7292" s="44">
        <v>0</v>
      </c>
      <c r="U7292" s="44">
        <v>1.91</v>
      </c>
      <c r="V7292" s="49" t="s">
        <v>24575</v>
      </c>
      <c r="W7292" s="42" t="s">
        <v>34</v>
      </c>
      <c r="X7292" s="43">
        <v>123530028191</v>
      </c>
      <c r="Y7292" s="43">
        <v>45421697275</v>
      </c>
      <c r="Z7292" s="43" t="s">
        <v>7980</v>
      </c>
      <c r="AA7292" s="37" t="str">
        <f>VLOOKUP(J7292, sku!B:C, 2, FALSE)</f>
        <v>Corrente de Moto Antifurto 100cm - Preto</v>
      </c>
      <c r="AB7292" s="37" t="str">
        <f>VLOOKUP(J7292, sku!B:BM, 64, FALSE)</f>
        <v>Importação</v>
      </c>
      <c r="AC7292" s="37" t="str">
        <f>LEFT(pedidos[[#This Row],[SKU]],3)</f>
        <v>XR0</v>
      </c>
      <c r="AD7292" s="37" t="str" cm="1">
        <f t="array" aca="1" ref="AD7292" ca="1">IFERROR(
  INDEX(
    montadora[Montadora],
    MATCH(TRUE,LEFT(J7670,NÚCARACT(montadora[SKU Parcial]))=montadora[SKU Parcial],0)
  ),
  ""
)</f>
        <v/>
      </c>
    </row>
    <row r="7293" spans="1:30" x14ac:dyDescent="0.25">
      <c r="A7293" s="42" t="s">
        <v>26189</v>
      </c>
      <c r="B7293" s="42" t="s">
        <v>26190</v>
      </c>
      <c r="C7293" s="42" t="s">
        <v>26191</v>
      </c>
      <c r="D7293" s="42" t="s">
        <v>138</v>
      </c>
      <c r="E7293" s="42" t="s">
        <v>951</v>
      </c>
      <c r="F7293" s="42" t="s">
        <v>952</v>
      </c>
      <c r="G7293" s="42" t="s">
        <v>11227</v>
      </c>
      <c r="H7293" s="7" t="s">
        <v>30</v>
      </c>
      <c r="I7293" s="42" t="s">
        <v>36</v>
      </c>
      <c r="J7293" s="42" t="s">
        <v>969</v>
      </c>
      <c r="K7293" s="8" t="s">
        <v>25549</v>
      </c>
      <c r="L7293" s="7" t="s">
        <v>11229</v>
      </c>
      <c r="M7293" s="44">
        <v>174.55</v>
      </c>
      <c r="N7293" s="7">
        <v>1</v>
      </c>
      <c r="O7293" s="44">
        <v>174.55</v>
      </c>
      <c r="P7293" s="44">
        <v>120</v>
      </c>
      <c r="Q7293" s="44">
        <v>14.17</v>
      </c>
      <c r="R7293" s="44">
        <v>20.95</v>
      </c>
      <c r="S7293" s="44">
        <v>0</v>
      </c>
      <c r="T7293" s="44">
        <v>22.45</v>
      </c>
      <c r="U7293" s="44">
        <v>-3.02</v>
      </c>
      <c r="V7293" s="49" t="s">
        <v>26192</v>
      </c>
      <c r="W7293" s="42" t="s">
        <v>34</v>
      </c>
      <c r="X7293" s="43">
        <v>123785182444</v>
      </c>
      <c r="Y7293" s="43">
        <v>45407787171</v>
      </c>
      <c r="Z7293" s="43" t="s">
        <v>7980</v>
      </c>
      <c r="AA7293" s="37" t="str">
        <f>VLOOKUP(J7293, sku!B:C, 2, FALSE)</f>
        <v>Travessa Fiat - Smart - - - Strada Locker - - - Grafite</v>
      </c>
      <c r="AB7293" s="37" t="str">
        <f>VLOOKUP(J7293, sku!B:BM, 64, FALSE)</f>
        <v>Fabricação</v>
      </c>
      <c r="AC7293" s="37" t="str">
        <f>LEFT(pedidos[[#This Row],[SKU]],3)</f>
        <v>XFI</v>
      </c>
      <c r="AD7293" s="37" t="str" cm="1">
        <f t="array" aca="1" ref="AD7293" ca="1">IFERROR(
  INDEX(
    montadora[Montadora],
    MATCH(TRUE,LEFT(J7671,NÚCARACT(montadora[SKU Parcial]))=montadora[SKU Parcial],0)
  ),
  ""
)</f>
        <v/>
      </c>
    </row>
    <row r="7294" spans="1:30" x14ac:dyDescent="0.25">
      <c r="A7294" s="42" t="s">
        <v>26193</v>
      </c>
      <c r="B7294" s="42" t="s">
        <v>25814</v>
      </c>
      <c r="C7294" s="42" t="s">
        <v>25815</v>
      </c>
      <c r="D7294" s="42" t="s">
        <v>27</v>
      </c>
      <c r="E7294" s="42" t="s">
        <v>3309</v>
      </c>
      <c r="F7294" s="42" t="s">
        <v>3310</v>
      </c>
      <c r="G7294" s="42" t="s">
        <v>11227</v>
      </c>
      <c r="H7294" s="7" t="s">
        <v>30</v>
      </c>
      <c r="I7294" s="42" t="s">
        <v>31</v>
      </c>
      <c r="J7294" s="42" t="s">
        <v>3311</v>
      </c>
      <c r="K7294" s="8" t="s">
        <v>25555</v>
      </c>
      <c r="L7294" s="7" t="s">
        <v>33</v>
      </c>
      <c r="M7294" s="44">
        <v>25.9</v>
      </c>
      <c r="N7294" s="7">
        <v>1</v>
      </c>
      <c r="O7294" s="44">
        <v>26.7</v>
      </c>
      <c r="P7294" s="44">
        <v>11.54</v>
      </c>
      <c r="Q7294" s="44">
        <v>0</v>
      </c>
      <c r="R7294" s="44">
        <v>9.36</v>
      </c>
      <c r="S7294" s="44">
        <v>0.8</v>
      </c>
      <c r="T7294" s="44">
        <v>7.16</v>
      </c>
      <c r="U7294" s="44">
        <v>-2.16</v>
      </c>
      <c r="V7294" s="49" t="s">
        <v>26194</v>
      </c>
      <c r="W7294" s="42" t="s">
        <v>34</v>
      </c>
      <c r="X7294" s="43">
        <v>123785650985</v>
      </c>
      <c r="Y7294" s="43">
        <v>45431480427</v>
      </c>
      <c r="Z7294" s="43" t="s">
        <v>7980</v>
      </c>
      <c r="AA7294" s="37" t="str">
        <f>VLOOKUP(J7294, sku!B:C, 2, FALSE)</f>
        <v>Aplicador de Espuma 9,5 cm x 5,5 cm</v>
      </c>
      <c r="AB7294" s="37" t="str">
        <f>VLOOKUP(J7294, sku!B:BM, 64, FALSE)</f>
        <v>Revenda</v>
      </c>
      <c r="AC7294" s="37" t="str">
        <f>LEFT(pedidos[[#This Row],[SKU]],3)</f>
        <v>VX2</v>
      </c>
      <c r="AD7294" s="37" t="str" cm="1">
        <f t="array" aca="1" ref="AD7294" ca="1">IFERROR(
  INDEX(
    montadora[Montadora],
    MATCH(TRUE,LEFT(J7672,NÚCARACT(montadora[SKU Parcial]))=montadora[SKU Parcial],0)
  ),
  ""
)</f>
        <v/>
      </c>
    </row>
    <row r="7295" spans="1:30" x14ac:dyDescent="0.25">
      <c r="A7295" s="42" t="s">
        <v>26195</v>
      </c>
      <c r="B7295" s="42" t="s">
        <v>36</v>
      </c>
      <c r="C7295" s="42" t="s">
        <v>26196</v>
      </c>
      <c r="D7295" s="42" t="s">
        <v>188</v>
      </c>
      <c r="E7295" s="42" t="s">
        <v>26197</v>
      </c>
      <c r="F7295" s="42" t="s">
        <v>937</v>
      </c>
      <c r="G7295" s="42" t="s">
        <v>11227</v>
      </c>
      <c r="H7295" s="7" t="s">
        <v>47</v>
      </c>
      <c r="I7295" s="42" t="s">
        <v>36</v>
      </c>
      <c r="J7295" s="42" t="s">
        <v>938</v>
      </c>
      <c r="K7295" s="8" t="s">
        <v>25555</v>
      </c>
      <c r="L7295" s="7" t="s">
        <v>11229</v>
      </c>
      <c r="M7295" s="44">
        <v>81.72</v>
      </c>
      <c r="N7295" s="7">
        <v>1</v>
      </c>
      <c r="O7295" s="44">
        <v>81.72</v>
      </c>
      <c r="P7295" s="44">
        <v>39.54</v>
      </c>
      <c r="Q7295" s="44">
        <v>6.64</v>
      </c>
      <c r="R7295" s="44">
        <v>13.48</v>
      </c>
      <c r="S7295" s="44">
        <v>0</v>
      </c>
      <c r="T7295" s="44">
        <v>39.57</v>
      </c>
      <c r="U7295" s="44">
        <v>-17.510000000000002</v>
      </c>
      <c r="V7295" s="49" t="s">
        <v>26198</v>
      </c>
      <c r="W7295" s="42" t="s">
        <v>34</v>
      </c>
      <c r="X7295" s="43" t="s">
        <v>26199</v>
      </c>
      <c r="Y7295" s="43">
        <v>45430632845</v>
      </c>
      <c r="Z7295" s="43" t="s">
        <v>7980</v>
      </c>
      <c r="AA7295" s="37" t="str">
        <f>VLOOKUP(J7295, sku!B:C, 2, FALSE)</f>
        <v>Cadeirinha Preta Aro 26 - Peixinho Bike</v>
      </c>
      <c r="AB7295" s="37" t="str">
        <f>VLOOKUP(J7295, sku!B:BM, 64, FALSE)</f>
        <v>Revenda</v>
      </c>
      <c r="AC7295" s="37" t="str">
        <f>LEFT(pedidos[[#This Row],[SKU]],3)</f>
        <v>CAD</v>
      </c>
      <c r="AD7295" s="37" t="str" cm="1">
        <f t="array" aca="1" ref="AD7295" ca="1">IFERROR(
  INDEX(
    montadora[Montadora],
    MATCH(TRUE,LEFT(J7673,NÚCARACT(montadora[SKU Parcial]))=montadora[SKU Parcial],0)
  ),
  ""
)</f>
        <v/>
      </c>
    </row>
    <row r="7296" spans="1:30" x14ac:dyDescent="0.25">
      <c r="A7296" s="42" t="s">
        <v>23107</v>
      </c>
      <c r="B7296" s="42" t="s">
        <v>23108</v>
      </c>
      <c r="C7296" s="42" t="s">
        <v>1123</v>
      </c>
      <c r="D7296" s="42" t="s">
        <v>27</v>
      </c>
      <c r="E7296" s="42" t="s">
        <v>2736</v>
      </c>
      <c r="F7296" s="42" t="s">
        <v>2737</v>
      </c>
      <c r="G7296" s="42" t="s">
        <v>11227</v>
      </c>
      <c r="H7296" s="7" t="s">
        <v>47</v>
      </c>
      <c r="I7296" s="42" t="s">
        <v>31</v>
      </c>
      <c r="J7296" s="42" t="s">
        <v>2323</v>
      </c>
      <c r="K7296" s="8" t="s">
        <v>25573</v>
      </c>
      <c r="L7296" s="7" t="s">
        <v>11229</v>
      </c>
      <c r="M7296" s="44">
        <v>916.8</v>
      </c>
      <c r="N7296" s="7">
        <v>1</v>
      </c>
      <c r="O7296" s="44">
        <v>366.72</v>
      </c>
      <c r="P7296" s="44">
        <v>403</v>
      </c>
      <c r="Q7296" s="44">
        <v>74.44</v>
      </c>
      <c r="R7296" s="44">
        <v>24.94</v>
      </c>
      <c r="S7296" s="44">
        <v>0</v>
      </c>
      <c r="T7296" s="44">
        <v>85.95</v>
      </c>
      <c r="U7296" s="44">
        <v>-259.01</v>
      </c>
      <c r="V7296" s="49" t="s">
        <v>25034</v>
      </c>
      <c r="W7296" s="42" t="s">
        <v>3429</v>
      </c>
      <c r="X7296" s="43">
        <v>121007153446</v>
      </c>
      <c r="Y7296" s="43">
        <v>45283052697</v>
      </c>
      <c r="Z7296" s="43" t="s">
        <v>7980</v>
      </c>
      <c r="AA7296" s="37" t="str">
        <f>VLOOKUP(J7296, sku!B:C, 2, FALSE)</f>
        <v>Travessa Geral - Smart - 1 Gradeado Médio 100 X 80 X 12 cm - - - - - Preto</v>
      </c>
      <c r="AB7296" s="37" t="str">
        <f>VLOOKUP(J7296, sku!B:BM, 64, FALSE)</f>
        <v>Fabricação</v>
      </c>
      <c r="AC7296" s="37" t="str">
        <f>LEFT(pedidos[[#This Row],[SKU]],3)</f>
        <v>1XG</v>
      </c>
      <c r="AD7296" s="37" t="str" cm="1">
        <f t="array" aca="1" ref="AD7296" ca="1">IFERROR(
  INDEX(
    montadora[Montadora],
    MATCH(TRUE,LEFT(J7674,NÚCARACT(montadora[SKU Parcial]))=montadora[SKU Parcial],0)
  ),
  ""
)</f>
        <v/>
      </c>
    </row>
    <row r="7297" spans="1:30" x14ac:dyDescent="0.25">
      <c r="A7297" s="42" t="s">
        <v>26200</v>
      </c>
      <c r="B7297" s="42"/>
      <c r="C7297" s="42"/>
      <c r="D7297" s="42"/>
      <c r="E7297" s="42">
        <v>22093678875</v>
      </c>
      <c r="F7297" s="42" t="s">
        <v>26280</v>
      </c>
      <c r="G7297" s="42" t="s">
        <v>11227</v>
      </c>
      <c r="H7297" s="7"/>
      <c r="I7297" s="42"/>
      <c r="J7297" s="42" t="s">
        <v>13606</v>
      </c>
      <c r="K7297" s="8" t="s">
        <v>25555</v>
      </c>
      <c r="L7297" s="7" t="s">
        <v>8443</v>
      </c>
      <c r="M7297" s="44">
        <v>157.80000000000001</v>
      </c>
      <c r="N7297" s="7">
        <v>1</v>
      </c>
      <c r="O7297" s="44">
        <v>157.80000000000001</v>
      </c>
      <c r="P7297" s="44">
        <v>96.84</v>
      </c>
      <c r="Q7297" s="44">
        <v>12.81</v>
      </c>
      <c r="R7297" s="44">
        <v>38.72</v>
      </c>
      <c r="S7297" s="44">
        <v>0</v>
      </c>
      <c r="T7297" s="44">
        <v>0</v>
      </c>
      <c r="U7297" s="44">
        <v>9.43</v>
      </c>
      <c r="V7297" s="49">
        <v>5.9700000000000003E-2</v>
      </c>
      <c r="W7297" s="42" t="s">
        <v>34</v>
      </c>
      <c r="X7297" s="43"/>
      <c r="Y7297" s="43"/>
      <c r="Z7297" s="43" t="s">
        <v>8442</v>
      </c>
      <c r="AA7297" s="37" t="str">
        <f>VLOOKUP(J7297, sku!B:C, 2, FALSE)</f>
        <v>Lâmpada Led Star - H8/9/11</v>
      </c>
      <c r="AB7297" s="37" t="str">
        <f>VLOOKUP(J7297, sku!B:BM, 64, FALSE)</f>
        <v>Revenda</v>
      </c>
      <c r="AC7297" s="37" t="str">
        <f>LEFT(pedidos[[#This Row],[SKU]],3)</f>
        <v>YN-</v>
      </c>
      <c r="AD7297" s="37" t="str" cm="1">
        <f t="array" aca="1" ref="AD7297" ca="1">IFERROR(
  INDEX(
    montadora[Montadora],
    MATCH(TRUE,LEFT(J7675,NÚCARACT(montadora[SKU Parcial]))=montadora[SKU Parcial],0)
  ),
  ""
)</f>
        <v/>
      </c>
    </row>
    <row r="7298" spans="1:30" x14ac:dyDescent="0.25">
      <c r="A7298" s="42" t="s">
        <v>26201</v>
      </c>
      <c r="B7298" s="42"/>
      <c r="C7298" s="42"/>
      <c r="D7298" s="42"/>
      <c r="E7298" s="42">
        <v>22993569629</v>
      </c>
      <c r="F7298" s="42" t="s">
        <v>8394</v>
      </c>
      <c r="G7298" s="42" t="s">
        <v>11227</v>
      </c>
      <c r="H7298" s="7"/>
      <c r="I7298" s="42"/>
      <c r="J7298" s="42" t="s">
        <v>938</v>
      </c>
      <c r="K7298" s="8" t="s">
        <v>25555</v>
      </c>
      <c r="L7298" s="7" t="s">
        <v>8443</v>
      </c>
      <c r="M7298" s="44">
        <v>78.8</v>
      </c>
      <c r="N7298" s="7">
        <v>1</v>
      </c>
      <c r="O7298" s="44">
        <v>84.55</v>
      </c>
      <c r="P7298" s="44">
        <v>39.54</v>
      </c>
      <c r="Q7298" s="44">
        <v>6.4</v>
      </c>
      <c r="R7298" s="44">
        <v>21.34</v>
      </c>
      <c r="S7298" s="44">
        <v>5.75</v>
      </c>
      <c r="T7298" s="44">
        <v>0</v>
      </c>
      <c r="U7298" s="44">
        <v>11.52</v>
      </c>
      <c r="V7298" s="49">
        <v>0.1462</v>
      </c>
      <c r="W7298" s="42" t="s">
        <v>34</v>
      </c>
      <c r="X7298" s="43"/>
      <c r="Y7298" s="43"/>
      <c r="Z7298" s="43" t="s">
        <v>8442</v>
      </c>
      <c r="AA7298" s="37" t="str">
        <f>VLOOKUP(J7298, sku!B:C, 2, FALSE)</f>
        <v>Cadeirinha Preta Aro 26 - Peixinho Bike</v>
      </c>
      <c r="AB7298" s="37" t="str">
        <f>VLOOKUP(J7298, sku!B:BM, 64, FALSE)</f>
        <v>Revenda</v>
      </c>
      <c r="AC7298" s="37" t="str">
        <f>LEFT(pedidos[[#This Row],[SKU]],3)</f>
        <v>CAD</v>
      </c>
      <c r="AD7298" s="37" t="str" cm="1">
        <f t="array" aca="1" ref="AD7298" ca="1">IFERROR(
  INDEX(
    montadora[Montadora],
    MATCH(TRUE,LEFT(J7676,NÚCARACT(montadora[SKU Parcial]))=montadora[SKU Parcial],0)
  ),
  ""
)</f>
        <v/>
      </c>
    </row>
    <row r="7299" spans="1:30" x14ac:dyDescent="0.25">
      <c r="A7299" s="42" t="s">
        <v>26202</v>
      </c>
      <c r="B7299" s="42"/>
      <c r="C7299" s="42"/>
      <c r="D7299" s="42"/>
      <c r="E7299" s="42">
        <v>22598315074</v>
      </c>
      <c r="F7299" s="42" t="s">
        <v>8349</v>
      </c>
      <c r="G7299" s="42" t="s">
        <v>11227</v>
      </c>
      <c r="H7299" s="7"/>
      <c r="I7299" s="42"/>
      <c r="J7299" s="42" t="s">
        <v>2566</v>
      </c>
      <c r="K7299" s="8" t="s">
        <v>25555</v>
      </c>
      <c r="L7299" s="7" t="s">
        <v>8443</v>
      </c>
      <c r="M7299" s="44">
        <v>19.8</v>
      </c>
      <c r="N7299" s="7">
        <v>1</v>
      </c>
      <c r="O7299" s="44">
        <v>19.8</v>
      </c>
      <c r="P7299" s="44">
        <v>5.4</v>
      </c>
      <c r="Q7299" s="44">
        <v>1.61</v>
      </c>
      <c r="R7299" s="44">
        <v>8.36</v>
      </c>
      <c r="S7299" s="44">
        <v>0</v>
      </c>
      <c r="T7299" s="44">
        <v>0</v>
      </c>
      <c r="U7299" s="44">
        <v>4.43</v>
      </c>
      <c r="V7299" s="49">
        <v>0.2238</v>
      </c>
      <c r="W7299" s="42" t="s">
        <v>34</v>
      </c>
      <c r="X7299" s="43"/>
      <c r="Y7299" s="43"/>
      <c r="Z7299" s="43" t="s">
        <v>8442</v>
      </c>
      <c r="AA7299" s="37" t="str">
        <f>VLOOKUP(J7299, sku!B:C, 2, FALSE)</f>
        <v>Chave Allen de Aço de Cabeça, Esférica (9 Peças) Hex Key Wrench</v>
      </c>
      <c r="AB7299" s="37" t="str">
        <f>VLOOKUP(J7299, sku!B:BM, 64, FALSE)</f>
        <v>Importação</v>
      </c>
      <c r="AC7299" s="37" t="str">
        <f>LEFT(pedidos[[#This Row],[SKU]],3)</f>
        <v>1K9</v>
      </c>
      <c r="AD7299" s="37" t="str" cm="1">
        <f t="array" aca="1" ref="AD7299" ca="1">IFERROR(
  INDEX(
    montadora[Montadora],
    MATCH(TRUE,LEFT(J7677,NÚCARACT(montadora[SKU Parcial]))=montadora[SKU Parcial],0)
  ),
  ""
)</f>
        <v/>
      </c>
    </row>
    <row r="7300" spans="1:30" x14ac:dyDescent="0.25">
      <c r="A7300" s="42" t="s">
        <v>26203</v>
      </c>
      <c r="B7300" s="42"/>
      <c r="C7300" s="42"/>
      <c r="D7300" s="42"/>
      <c r="E7300" s="42">
        <v>22098061436</v>
      </c>
      <c r="F7300" s="42" t="s">
        <v>10113</v>
      </c>
      <c r="G7300" s="42" t="s">
        <v>11227</v>
      </c>
      <c r="H7300" s="7"/>
      <c r="I7300" s="42"/>
      <c r="J7300" s="42" t="s">
        <v>10151</v>
      </c>
      <c r="K7300" s="8" t="s">
        <v>25555</v>
      </c>
      <c r="L7300" s="7" t="s">
        <v>8443</v>
      </c>
      <c r="M7300" s="44">
        <v>107.9</v>
      </c>
      <c r="N7300" s="7">
        <v>1</v>
      </c>
      <c r="O7300" s="44">
        <v>107.9</v>
      </c>
      <c r="P7300" s="44">
        <v>69.25</v>
      </c>
      <c r="Q7300" s="44">
        <v>8.76</v>
      </c>
      <c r="R7300" s="44">
        <v>27.74</v>
      </c>
      <c r="S7300" s="44">
        <v>0</v>
      </c>
      <c r="T7300" s="44">
        <v>0</v>
      </c>
      <c r="U7300" s="44">
        <v>2.15</v>
      </c>
      <c r="V7300" s="49">
        <v>1.9900000000000001E-2</v>
      </c>
      <c r="W7300" s="42" t="s">
        <v>34</v>
      </c>
      <c r="X7300" s="43"/>
      <c r="Y7300" s="43"/>
      <c r="Z7300" s="43" t="s">
        <v>8442</v>
      </c>
      <c r="AA7300" s="37" t="str">
        <f>VLOOKUP(J7300, sku!B:C, 2, FALSE)</f>
        <v>Opty 240ml</v>
      </c>
      <c r="AB7300" s="37" t="str">
        <f>VLOOKUP(J7300, sku!B:BM, 64, FALSE)</f>
        <v>Revenda</v>
      </c>
      <c r="AC7300" s="37" t="str">
        <f>LEFT(pedidos[[#This Row],[SKU]],3)</f>
        <v>VX2</v>
      </c>
      <c r="AD7300" s="37" t="str" cm="1">
        <f t="array" aca="1" ref="AD7300" ca="1">IFERROR(
  INDEX(
    montadora[Montadora],
    MATCH(TRUE,LEFT(J7678,NÚCARACT(montadora[SKU Parcial]))=montadora[SKU Parcial],0)
  ),
  ""
)</f>
        <v/>
      </c>
    </row>
    <row r="7301" spans="1:30" x14ac:dyDescent="0.25">
      <c r="A7301" s="42" t="s">
        <v>26204</v>
      </c>
      <c r="B7301" s="42"/>
      <c r="C7301" s="42"/>
      <c r="D7301" s="42"/>
      <c r="E7301" s="42">
        <v>23892714106</v>
      </c>
      <c r="F7301" s="42" t="s">
        <v>8823</v>
      </c>
      <c r="G7301" s="42" t="s">
        <v>11227</v>
      </c>
      <c r="H7301" s="7"/>
      <c r="I7301" s="42"/>
      <c r="J7301" s="42" t="s">
        <v>668</v>
      </c>
      <c r="K7301" s="8" t="s">
        <v>25555</v>
      </c>
      <c r="L7301" s="7" t="s">
        <v>8443</v>
      </c>
      <c r="M7301" s="44">
        <v>328.8</v>
      </c>
      <c r="N7301" s="7">
        <v>1</v>
      </c>
      <c r="O7301" s="44">
        <v>328.8</v>
      </c>
      <c r="P7301" s="44">
        <v>120</v>
      </c>
      <c r="Q7301" s="44">
        <v>26.7</v>
      </c>
      <c r="R7301" s="44">
        <v>76.34</v>
      </c>
      <c r="S7301" s="44">
        <v>0</v>
      </c>
      <c r="T7301" s="44">
        <v>0</v>
      </c>
      <c r="U7301" s="44">
        <v>105.76</v>
      </c>
      <c r="V7301" s="49">
        <v>0.32169999999999999</v>
      </c>
      <c r="W7301" s="42" t="s">
        <v>34</v>
      </c>
      <c r="X7301" s="43"/>
      <c r="Y7301" s="43"/>
      <c r="Z7301" s="43" t="s">
        <v>8442</v>
      </c>
      <c r="AA7301" s="37" t="str">
        <f>VLOOKUP(J7301, sku!B:C, 2, FALSE)</f>
        <v>Travessa Jeep - Style - - - Compass - - - Preto</v>
      </c>
      <c r="AB7301" s="37" t="str">
        <f>VLOOKUP(J7301, sku!B:BM, 64, FALSE)</f>
        <v>Fabricação</v>
      </c>
      <c r="AC7301" s="37" t="str">
        <f>LEFT(pedidos[[#This Row],[SKU]],3)</f>
        <v>XJP</v>
      </c>
      <c r="AD7301" s="37" t="str" cm="1">
        <f t="array" aca="1" ref="AD7301" ca="1">IFERROR(
  INDEX(
    montadora[Montadora],
    MATCH(TRUE,LEFT(J7679,NÚCARACT(montadora[SKU Parcial]))=montadora[SKU Parcial],0)
  ),
  ""
)</f>
        <v/>
      </c>
    </row>
    <row r="7302" spans="1:30" x14ac:dyDescent="0.25">
      <c r="A7302" s="42" t="s">
        <v>26205</v>
      </c>
      <c r="B7302" s="42"/>
      <c r="C7302" s="42"/>
      <c r="D7302" s="42"/>
      <c r="E7302" s="42">
        <v>23993054547</v>
      </c>
      <c r="F7302" s="42" t="s">
        <v>8827</v>
      </c>
      <c r="G7302" s="42" t="s">
        <v>11227</v>
      </c>
      <c r="H7302" s="7"/>
      <c r="I7302" s="42"/>
      <c r="J7302" s="42" t="s">
        <v>262</v>
      </c>
      <c r="K7302" s="8" t="s">
        <v>25555</v>
      </c>
      <c r="L7302" s="7" t="s">
        <v>8443</v>
      </c>
      <c r="M7302" s="44">
        <v>328.8</v>
      </c>
      <c r="N7302" s="7">
        <v>1</v>
      </c>
      <c r="O7302" s="44">
        <v>328.8</v>
      </c>
      <c r="P7302" s="44">
        <v>120</v>
      </c>
      <c r="Q7302" s="44">
        <v>26.7</v>
      </c>
      <c r="R7302" s="44">
        <v>76.34</v>
      </c>
      <c r="S7302" s="44">
        <v>0</v>
      </c>
      <c r="T7302" s="44">
        <v>0</v>
      </c>
      <c r="U7302" s="44">
        <v>105.76</v>
      </c>
      <c r="V7302" s="49">
        <v>0.32169999999999999</v>
      </c>
      <c r="W7302" s="42" t="s">
        <v>34</v>
      </c>
      <c r="X7302" s="43"/>
      <c r="Y7302" s="43"/>
      <c r="Z7302" s="43" t="s">
        <v>8442</v>
      </c>
      <c r="AA7302" s="37" t="str">
        <f>VLOOKUP(J7302, sku!B:C, 2, FALSE)</f>
        <v>Travessa Jeep - Style - - - Commander - - - Preto</v>
      </c>
      <c r="AB7302" s="37" t="str">
        <f>VLOOKUP(J7302, sku!B:BM, 64, FALSE)</f>
        <v>Fabricação</v>
      </c>
      <c r="AC7302" s="37" t="str">
        <f>LEFT(pedidos[[#This Row],[SKU]],3)</f>
        <v>XJP</v>
      </c>
      <c r="AD7302" s="37" t="str" cm="1">
        <f t="array" aca="1" ref="AD7302" ca="1">IFERROR(
  INDEX(
    montadora[Montadora],
    MATCH(TRUE,LEFT(J7680,NÚCARACT(montadora[SKU Parcial]))=montadora[SKU Parcial],0)
  ),
  ""
)</f>
        <v/>
      </c>
    </row>
    <row r="7303" spans="1:30" x14ac:dyDescent="0.25">
      <c r="A7303" s="42" t="s">
        <v>26206</v>
      </c>
      <c r="B7303" s="42"/>
      <c r="C7303" s="42"/>
      <c r="D7303" s="42"/>
      <c r="E7303" s="42">
        <v>22693880299</v>
      </c>
      <c r="F7303" s="42" t="s">
        <v>8413</v>
      </c>
      <c r="G7303" s="42" t="s">
        <v>11227</v>
      </c>
      <c r="H7303" s="7"/>
      <c r="I7303" s="42"/>
      <c r="J7303" s="42" t="s">
        <v>156</v>
      </c>
      <c r="K7303" s="8" t="s">
        <v>25555</v>
      </c>
      <c r="L7303" s="7" t="s">
        <v>8443</v>
      </c>
      <c r="M7303" s="44">
        <v>328.8</v>
      </c>
      <c r="N7303" s="7">
        <v>1</v>
      </c>
      <c r="O7303" s="44">
        <v>328.8</v>
      </c>
      <c r="P7303" s="44">
        <v>110</v>
      </c>
      <c r="Q7303" s="44">
        <v>26.7</v>
      </c>
      <c r="R7303" s="44">
        <v>76.34</v>
      </c>
      <c r="S7303" s="44">
        <v>0</v>
      </c>
      <c r="T7303" s="44">
        <v>0</v>
      </c>
      <c r="U7303" s="44">
        <v>115.76</v>
      </c>
      <c r="V7303" s="49">
        <v>0.35210000000000002</v>
      </c>
      <c r="W7303" s="42" t="s">
        <v>34</v>
      </c>
      <c r="X7303" s="43"/>
      <c r="Y7303" s="43"/>
      <c r="Z7303" s="43" t="s">
        <v>8442</v>
      </c>
      <c r="AA7303" s="37" t="str">
        <f>VLOOKUP(J7303, sku!B:C, 2, FALSE)</f>
        <v>Travessa Fiat - Locker - - - Idea Adventure Locker - - - Preto</v>
      </c>
      <c r="AB7303" s="37" t="str">
        <f>VLOOKUP(J7303, sku!B:BM, 64, FALSE)</f>
        <v>Fabricação</v>
      </c>
      <c r="AC7303" s="37" t="str">
        <f>LEFT(pedidos[[#This Row],[SKU]],3)</f>
        <v>XFI</v>
      </c>
      <c r="AD7303" s="37" t="str" cm="1">
        <f t="array" aca="1" ref="AD7303" ca="1">IFERROR(
  INDEX(
    montadora[Montadora],
    MATCH(TRUE,LEFT(J7681,NÚCARACT(montadora[SKU Parcial]))=montadora[SKU Parcial],0)
  ),
  ""
)</f>
        <v/>
      </c>
    </row>
    <row r="7304" spans="1:30" x14ac:dyDescent="0.25">
      <c r="A7304" s="42" t="s">
        <v>26207</v>
      </c>
      <c r="B7304" s="42"/>
      <c r="C7304" s="42"/>
      <c r="D7304" s="42"/>
      <c r="E7304" s="42">
        <v>23998031715</v>
      </c>
      <c r="F7304" s="42" t="s">
        <v>8357</v>
      </c>
      <c r="G7304" s="42" t="s">
        <v>11227</v>
      </c>
      <c r="H7304" s="7"/>
      <c r="I7304" s="42"/>
      <c r="J7304" s="42" t="s">
        <v>3181</v>
      </c>
      <c r="K7304" s="8" t="s">
        <v>25555</v>
      </c>
      <c r="L7304" s="7" t="s">
        <v>8443</v>
      </c>
      <c r="M7304" s="44">
        <v>28.8</v>
      </c>
      <c r="N7304" s="7">
        <v>1</v>
      </c>
      <c r="O7304" s="44">
        <v>28.8</v>
      </c>
      <c r="P7304" s="44">
        <v>13.56</v>
      </c>
      <c r="Q7304" s="44">
        <v>2.34</v>
      </c>
      <c r="R7304" s="44">
        <v>10.34</v>
      </c>
      <c r="S7304" s="44">
        <v>0</v>
      </c>
      <c r="T7304" s="44">
        <v>0</v>
      </c>
      <c r="U7304" s="44">
        <v>2.56</v>
      </c>
      <c r="V7304" s="49">
        <v>8.8900000000000007E-2</v>
      </c>
      <c r="W7304" s="42" t="s">
        <v>34</v>
      </c>
      <c r="X7304" s="43"/>
      <c r="Y7304" s="43"/>
      <c r="Z7304" s="43" t="s">
        <v>8442</v>
      </c>
      <c r="AA7304" s="37" t="str">
        <f>VLOOKUP(J7304, sku!B:C, 2, FALSE)</f>
        <v>Higicouro 500ml</v>
      </c>
      <c r="AB7304" s="37" t="str">
        <f>VLOOKUP(J7304, sku!B:BM, 64, FALSE)</f>
        <v>Revenda</v>
      </c>
      <c r="AC7304" s="37" t="str">
        <f>LEFT(pedidos[[#This Row],[SKU]],3)</f>
        <v>VX2</v>
      </c>
      <c r="AD7304" s="37" t="str" cm="1">
        <f t="array" aca="1" ref="AD7304" ca="1">IFERROR(
  INDEX(
    montadora[Montadora],
    MATCH(TRUE,LEFT(J7682,NÚCARACT(montadora[SKU Parcial]))=montadora[SKU Parcial],0)
  ),
  ""
)</f>
        <v/>
      </c>
    </row>
    <row r="7305" spans="1:30" x14ac:dyDescent="0.25">
      <c r="A7305" s="42" t="s">
        <v>26208</v>
      </c>
      <c r="B7305" s="42"/>
      <c r="C7305" s="42"/>
      <c r="D7305" s="42"/>
      <c r="E7305" s="42">
        <v>22598315074</v>
      </c>
      <c r="F7305" s="42" t="s">
        <v>8349</v>
      </c>
      <c r="G7305" s="42" t="s">
        <v>11227</v>
      </c>
      <c r="H7305" s="7"/>
      <c r="I7305" s="42"/>
      <c r="J7305" s="42" t="s">
        <v>2566</v>
      </c>
      <c r="K7305" s="8" t="s">
        <v>25555</v>
      </c>
      <c r="L7305" s="7" t="s">
        <v>8443</v>
      </c>
      <c r="M7305" s="44">
        <v>19.8</v>
      </c>
      <c r="N7305" s="7">
        <v>1</v>
      </c>
      <c r="O7305" s="44">
        <v>19.8</v>
      </c>
      <c r="P7305" s="44">
        <v>5.4</v>
      </c>
      <c r="Q7305" s="44">
        <v>1.61</v>
      </c>
      <c r="R7305" s="44">
        <v>8.36</v>
      </c>
      <c r="S7305" s="44">
        <v>0</v>
      </c>
      <c r="T7305" s="44">
        <v>0</v>
      </c>
      <c r="U7305" s="44">
        <v>4.43</v>
      </c>
      <c r="V7305" s="49">
        <v>0.2238</v>
      </c>
      <c r="W7305" s="42" t="s">
        <v>34</v>
      </c>
      <c r="X7305" s="43"/>
      <c r="Y7305" s="43"/>
      <c r="Z7305" s="43" t="s">
        <v>8442</v>
      </c>
      <c r="AA7305" s="37" t="str">
        <f>VLOOKUP(J7305, sku!B:C, 2, FALSE)</f>
        <v>Chave Allen de Aço de Cabeça, Esférica (9 Peças) Hex Key Wrench</v>
      </c>
      <c r="AB7305" s="37" t="str">
        <f>VLOOKUP(J7305, sku!B:BM, 64, FALSE)</f>
        <v>Importação</v>
      </c>
      <c r="AC7305" s="37" t="str">
        <f>LEFT(pedidos[[#This Row],[SKU]],3)</f>
        <v>1K9</v>
      </c>
      <c r="AD7305" s="37" t="str" cm="1">
        <f t="array" aca="1" ref="AD7305" ca="1">IFERROR(
  INDEX(
    montadora[Montadora],
    MATCH(TRUE,LEFT(J7683,NÚCARACT(montadora[SKU Parcial]))=montadora[SKU Parcial],0)
  ),
  ""
)</f>
        <v/>
      </c>
    </row>
    <row r="7306" spans="1:30" x14ac:dyDescent="0.25">
      <c r="A7306" s="42" t="s">
        <v>26209</v>
      </c>
      <c r="B7306" s="42"/>
      <c r="C7306" s="42"/>
      <c r="D7306" s="42"/>
      <c r="E7306" s="42">
        <v>22893257235</v>
      </c>
      <c r="F7306" s="42" t="s">
        <v>8405</v>
      </c>
      <c r="G7306" s="42" t="s">
        <v>11227</v>
      </c>
      <c r="H7306" s="7"/>
      <c r="I7306" s="42"/>
      <c r="J7306" s="42" t="s">
        <v>20108</v>
      </c>
      <c r="K7306" s="8" t="s">
        <v>25555</v>
      </c>
      <c r="L7306" s="7" t="s">
        <v>8443</v>
      </c>
      <c r="M7306" s="44">
        <v>248.8</v>
      </c>
      <c r="N7306" s="7">
        <v>1</v>
      </c>
      <c r="O7306" s="44">
        <v>257.25</v>
      </c>
      <c r="P7306" s="44">
        <v>105</v>
      </c>
      <c r="Q7306" s="44">
        <v>20.2</v>
      </c>
      <c r="R7306" s="44">
        <v>58.74</v>
      </c>
      <c r="S7306" s="44">
        <v>8.4499999999999993</v>
      </c>
      <c r="T7306" s="44">
        <v>0</v>
      </c>
      <c r="U7306" s="44">
        <v>64.86</v>
      </c>
      <c r="V7306" s="49">
        <v>0.26069999999999999</v>
      </c>
      <c r="W7306" s="42" t="s">
        <v>34</v>
      </c>
      <c r="X7306" s="43"/>
      <c r="Y7306" s="43"/>
      <c r="Z7306" s="43" t="s">
        <v>8442</v>
      </c>
      <c r="AA7306" s="37" t="str">
        <f>VLOOKUP(J7306, sku!B:C, 2, FALSE)</f>
        <v>Travessa Renault - Slim - - - Kardian - 2024 A 2025 - Grafite</v>
      </c>
      <c r="AB7306" s="37" t="str">
        <f>VLOOKUP(J7306, sku!B:BM, 64, FALSE)</f>
        <v>Fabricação</v>
      </c>
      <c r="AC7306" s="37" t="str">
        <f>LEFT(pedidos[[#This Row],[SKU]],3)</f>
        <v>XRE</v>
      </c>
      <c r="AD7306" s="37" t="str" cm="1">
        <f t="array" aca="1" ref="AD7306" ca="1">IFERROR(
  INDEX(
    montadora[Montadora],
    MATCH(TRUE,LEFT(J7684,NÚCARACT(montadora[SKU Parcial]))=montadora[SKU Parcial],0)
  ),
  ""
)</f>
        <v/>
      </c>
    </row>
    <row r="7307" spans="1:30" x14ac:dyDescent="0.25">
      <c r="A7307" s="42" t="s">
        <v>26210</v>
      </c>
      <c r="B7307" s="42"/>
      <c r="C7307" s="42"/>
      <c r="D7307" s="42"/>
      <c r="E7307" s="42">
        <v>22993569629</v>
      </c>
      <c r="F7307" s="42" t="s">
        <v>8394</v>
      </c>
      <c r="G7307" s="42" t="s">
        <v>11227</v>
      </c>
      <c r="H7307" s="7"/>
      <c r="I7307" s="42"/>
      <c r="J7307" s="42" t="s">
        <v>2167</v>
      </c>
      <c r="K7307" s="8" t="s">
        <v>25555</v>
      </c>
      <c r="L7307" s="7" t="s">
        <v>8443</v>
      </c>
      <c r="M7307" s="44">
        <v>78.8</v>
      </c>
      <c r="N7307" s="7">
        <v>1</v>
      </c>
      <c r="O7307" s="44">
        <v>88.74</v>
      </c>
      <c r="P7307" s="44">
        <v>39.54</v>
      </c>
      <c r="Q7307" s="44">
        <v>6.4</v>
      </c>
      <c r="R7307" s="44">
        <v>21.34</v>
      </c>
      <c r="S7307" s="44">
        <v>9.94</v>
      </c>
      <c r="T7307" s="44">
        <v>0</v>
      </c>
      <c r="U7307" s="44">
        <v>11.52</v>
      </c>
      <c r="V7307" s="49">
        <v>0.1462</v>
      </c>
      <c r="W7307" s="42" t="s">
        <v>34</v>
      </c>
      <c r="X7307" s="43"/>
      <c r="Y7307" s="43"/>
      <c r="Z7307" s="43" t="s">
        <v>8442</v>
      </c>
      <c r="AA7307" s="37" t="str">
        <f>VLOOKUP(J7307, sku!B:C, 2, FALSE)</f>
        <v>Cadeirinha Rosa Aro 26 - Peixinho Bike</v>
      </c>
      <c r="AB7307" s="37" t="str">
        <f>VLOOKUP(J7307, sku!B:BM, 64, FALSE)</f>
        <v>Revenda</v>
      </c>
      <c r="AC7307" s="37" t="str">
        <f>LEFT(pedidos[[#This Row],[SKU]],3)</f>
        <v>CAD</v>
      </c>
      <c r="AD7307" s="37" t="str" cm="1">
        <f t="array" aca="1" ref="AD7307" ca="1">IFERROR(
  INDEX(
    montadora[Montadora],
    MATCH(TRUE,LEFT(J7685,NÚCARACT(montadora[SKU Parcial]))=montadora[SKU Parcial],0)
  ),
  ""
)</f>
        <v/>
      </c>
    </row>
    <row r="7308" spans="1:30" x14ac:dyDescent="0.25">
      <c r="A7308" s="42" t="s">
        <v>26211</v>
      </c>
      <c r="B7308" s="42"/>
      <c r="C7308" s="42"/>
      <c r="D7308" s="42"/>
      <c r="E7308" s="42">
        <v>22993569629</v>
      </c>
      <c r="F7308" s="42" t="s">
        <v>8394</v>
      </c>
      <c r="G7308" s="42" t="s">
        <v>11227</v>
      </c>
      <c r="H7308" s="7"/>
      <c r="I7308" s="42"/>
      <c r="J7308" s="42" t="s">
        <v>938</v>
      </c>
      <c r="K7308" s="8" t="s">
        <v>25555</v>
      </c>
      <c r="L7308" s="7" t="s">
        <v>8443</v>
      </c>
      <c r="M7308" s="44">
        <v>78.8</v>
      </c>
      <c r="N7308" s="7">
        <v>1</v>
      </c>
      <c r="O7308" s="44">
        <v>94.83</v>
      </c>
      <c r="P7308" s="44">
        <v>39.54</v>
      </c>
      <c r="Q7308" s="44">
        <v>6.4</v>
      </c>
      <c r="R7308" s="44">
        <v>21.34</v>
      </c>
      <c r="S7308" s="44">
        <v>16.03</v>
      </c>
      <c r="T7308" s="44">
        <v>0</v>
      </c>
      <c r="U7308" s="44">
        <v>11.52</v>
      </c>
      <c r="V7308" s="49">
        <v>0.1462</v>
      </c>
      <c r="W7308" s="42" t="s">
        <v>34</v>
      </c>
      <c r="X7308" s="43"/>
      <c r="Y7308" s="43"/>
      <c r="Z7308" s="43" t="s">
        <v>8442</v>
      </c>
      <c r="AA7308" s="37" t="str">
        <f>VLOOKUP(J7308, sku!B:C, 2, FALSE)</f>
        <v>Cadeirinha Preta Aro 26 - Peixinho Bike</v>
      </c>
      <c r="AB7308" s="37" t="str">
        <f>VLOOKUP(J7308, sku!B:BM, 64, FALSE)</f>
        <v>Revenda</v>
      </c>
      <c r="AC7308" s="37" t="str">
        <f>LEFT(pedidos[[#This Row],[SKU]],3)</f>
        <v>CAD</v>
      </c>
      <c r="AD7308" s="37" t="str" cm="1">
        <f t="array" aca="1" ref="AD7308" ca="1">IFERROR(
  INDEX(
    montadora[Montadora],
    MATCH(TRUE,LEFT(J7686,NÚCARACT(montadora[SKU Parcial]))=montadora[SKU Parcial],0)
  ),
  ""
)</f>
        <v/>
      </c>
    </row>
    <row r="7309" spans="1:30" x14ac:dyDescent="0.25">
      <c r="A7309" s="42" t="s">
        <v>26212</v>
      </c>
      <c r="B7309" s="42"/>
      <c r="C7309" s="42"/>
      <c r="D7309" s="42"/>
      <c r="E7309" s="42">
        <v>23197907791</v>
      </c>
      <c r="F7309" s="42" t="s">
        <v>8392</v>
      </c>
      <c r="G7309" s="42" t="s">
        <v>11227</v>
      </c>
      <c r="H7309" s="7"/>
      <c r="I7309" s="42"/>
      <c r="J7309" s="42" t="s">
        <v>2906</v>
      </c>
      <c r="K7309" s="8" t="s">
        <v>25555</v>
      </c>
      <c r="L7309" s="7" t="s">
        <v>8443</v>
      </c>
      <c r="M7309" s="44">
        <v>57.8</v>
      </c>
      <c r="N7309" s="7">
        <v>1</v>
      </c>
      <c r="O7309" s="44">
        <v>57.8</v>
      </c>
      <c r="P7309" s="44">
        <v>33.44</v>
      </c>
      <c r="Q7309" s="44">
        <v>4.6900000000000004</v>
      </c>
      <c r="R7309" s="44">
        <v>16.72</v>
      </c>
      <c r="S7309" s="44">
        <v>0</v>
      </c>
      <c r="T7309" s="44">
        <v>0</v>
      </c>
      <c r="U7309" s="44">
        <v>2.95</v>
      </c>
      <c r="V7309" s="49">
        <v>5.0999999999999997E-2</v>
      </c>
      <c r="W7309" s="42" t="s">
        <v>34</v>
      </c>
      <c r="X7309" s="43"/>
      <c r="Y7309" s="43"/>
      <c r="Z7309" s="43" t="s">
        <v>8442</v>
      </c>
      <c r="AA7309" s="37" t="str">
        <f>VLOOKUP(J7309, sku!B:C, 2, FALSE)</f>
        <v>Corrente de Moto Antifurto 120cm - Preto</v>
      </c>
      <c r="AB7309" s="37" t="str">
        <f>VLOOKUP(J7309, sku!B:BM, 64, FALSE)</f>
        <v>Importação</v>
      </c>
      <c r="AC7309" s="37" t="str">
        <f>LEFT(pedidos[[#This Row],[SKU]],3)</f>
        <v>XR0</v>
      </c>
      <c r="AD7309" s="37" t="str" cm="1">
        <f t="array" aca="1" ref="AD7309" ca="1">IFERROR(
  INDEX(
    montadora[Montadora],
    MATCH(TRUE,LEFT(J7687,NÚCARACT(montadora[SKU Parcial]))=montadora[SKU Parcial],0)
  ),
  ""
)</f>
        <v/>
      </c>
    </row>
    <row r="7310" spans="1:30" x14ac:dyDescent="0.25">
      <c r="A7310" s="42" t="s">
        <v>26213</v>
      </c>
      <c r="B7310" s="42"/>
      <c r="C7310" s="42"/>
      <c r="D7310" s="42"/>
      <c r="E7310" s="42">
        <v>22993248906</v>
      </c>
      <c r="F7310" s="42" t="s">
        <v>8387</v>
      </c>
      <c r="G7310" s="42" t="s">
        <v>11227</v>
      </c>
      <c r="H7310" s="7"/>
      <c r="I7310" s="42"/>
      <c r="J7310" s="42" t="s">
        <v>290</v>
      </c>
      <c r="K7310" s="8" t="s">
        <v>25555</v>
      </c>
      <c r="L7310" s="7" t="s">
        <v>8443</v>
      </c>
      <c r="M7310" s="44">
        <v>43.8</v>
      </c>
      <c r="N7310" s="7">
        <v>1</v>
      </c>
      <c r="O7310" s="44">
        <v>48.87</v>
      </c>
      <c r="P7310" s="44">
        <v>15.8</v>
      </c>
      <c r="Q7310" s="44">
        <v>3.56</v>
      </c>
      <c r="R7310" s="44">
        <v>13.64</v>
      </c>
      <c r="S7310" s="44">
        <v>5.07</v>
      </c>
      <c r="T7310" s="44">
        <v>0</v>
      </c>
      <c r="U7310" s="44">
        <v>10.8</v>
      </c>
      <c r="V7310" s="49">
        <v>0.24660000000000001</v>
      </c>
      <c r="W7310" s="42" t="s">
        <v>34</v>
      </c>
      <c r="X7310" s="43"/>
      <c r="Y7310" s="43"/>
      <c r="Z7310" s="43" t="s">
        <v>8442</v>
      </c>
      <c r="AA7310" s="37" t="str">
        <f>VLOOKUP(J7310, sku!B:C, 2, FALSE)</f>
        <v>Par De Trava Do Quebra Vento Preto (23Cm)</v>
      </c>
      <c r="AB7310" s="37" t="str">
        <f>VLOOKUP(J7310, sku!B:BM, 64, FALSE)</f>
        <v>Revenda</v>
      </c>
      <c r="AC7310" s="37" t="str">
        <f>LEFT(pedidos[[#This Row],[SKU]],3)</f>
        <v>Q-9</v>
      </c>
      <c r="AD7310" s="37" t="str" cm="1">
        <f t="array" aca="1" ref="AD7310" ca="1">IFERROR(
  INDEX(
    montadora[Montadora],
    MATCH(TRUE,LEFT(J7688,NÚCARACT(montadora[SKU Parcial]))=montadora[SKU Parcial],0)
  ),
  ""
)</f>
        <v/>
      </c>
    </row>
    <row r="7311" spans="1:30" x14ac:dyDescent="0.25">
      <c r="A7311" s="42" t="s">
        <v>26214</v>
      </c>
      <c r="B7311" s="42"/>
      <c r="C7311" s="42"/>
      <c r="D7311" s="42"/>
      <c r="E7311" s="42">
        <v>22993479386</v>
      </c>
      <c r="F7311" s="42" t="s">
        <v>9203</v>
      </c>
      <c r="G7311" s="42" t="s">
        <v>11227</v>
      </c>
      <c r="H7311" s="7"/>
      <c r="I7311" s="42"/>
      <c r="J7311" s="42" t="s">
        <v>9216</v>
      </c>
      <c r="K7311" s="8" t="s">
        <v>25555</v>
      </c>
      <c r="L7311" s="7" t="s">
        <v>8443</v>
      </c>
      <c r="M7311" s="44">
        <v>82.8</v>
      </c>
      <c r="N7311" s="7">
        <v>1</v>
      </c>
      <c r="O7311" s="44">
        <v>86.67</v>
      </c>
      <c r="P7311" s="44">
        <v>38.54</v>
      </c>
      <c r="Q7311" s="44">
        <v>6.72</v>
      </c>
      <c r="R7311" s="44">
        <v>22.22</v>
      </c>
      <c r="S7311" s="44">
        <v>3.87</v>
      </c>
      <c r="T7311" s="44">
        <v>0</v>
      </c>
      <c r="U7311" s="44">
        <v>15.32</v>
      </c>
      <c r="V7311" s="49">
        <v>0.185</v>
      </c>
      <c r="W7311" s="42" t="s">
        <v>34</v>
      </c>
      <c r="X7311" s="43"/>
      <c r="Y7311" s="43"/>
      <c r="Z7311" s="43" t="s">
        <v>8442</v>
      </c>
      <c r="AA7311" s="37" t="str">
        <f>VLOOKUP(J7311, sku!B:C, 2, FALSE)</f>
        <v>Cadeirinha Preta Aro 29 - Peixinho Bike</v>
      </c>
      <c r="AB7311" s="37" t="str">
        <f>VLOOKUP(J7311, sku!B:BM, 64, FALSE)</f>
        <v>Revenda</v>
      </c>
      <c r="AC7311" s="37" t="str">
        <f>LEFT(pedidos[[#This Row],[SKU]],3)</f>
        <v>PX0</v>
      </c>
      <c r="AD7311" s="37" t="str" cm="1">
        <f t="array" aca="1" ref="AD7311" ca="1">IFERROR(
  INDEX(
    montadora[Montadora],
    MATCH(TRUE,LEFT(J7689,NÚCARACT(montadora[SKU Parcial]))=montadora[SKU Parcial],0)
  ),
  ""
)</f>
        <v/>
      </c>
    </row>
    <row r="7312" spans="1:30" x14ac:dyDescent="0.25">
      <c r="A7312" s="42" t="s">
        <v>26215</v>
      </c>
      <c r="B7312" s="42"/>
      <c r="C7312" s="42"/>
      <c r="D7312" s="42"/>
      <c r="E7312" s="42">
        <v>19997804914</v>
      </c>
      <c r="F7312" s="42" t="s">
        <v>8399</v>
      </c>
      <c r="G7312" s="42" t="s">
        <v>11227</v>
      </c>
      <c r="H7312" s="7"/>
      <c r="I7312" s="42"/>
      <c r="J7312" s="42" t="s">
        <v>10158</v>
      </c>
      <c r="K7312" s="8" t="s">
        <v>25555</v>
      </c>
      <c r="L7312" s="7" t="s">
        <v>8443</v>
      </c>
      <c r="M7312" s="44">
        <v>135.80000000000001</v>
      </c>
      <c r="N7312" s="7">
        <v>1</v>
      </c>
      <c r="O7312" s="44">
        <v>135.80000000000001</v>
      </c>
      <c r="P7312" s="44">
        <v>75</v>
      </c>
      <c r="Q7312" s="44">
        <v>11.03</v>
      </c>
      <c r="R7312" s="44">
        <v>33.880000000000003</v>
      </c>
      <c r="S7312" s="44">
        <v>0</v>
      </c>
      <c r="T7312" s="44">
        <v>0</v>
      </c>
      <c r="U7312" s="44">
        <v>15.89</v>
      </c>
      <c r="V7312" s="49">
        <v>0.11700000000000001</v>
      </c>
      <c r="W7312" s="42" t="s">
        <v>34</v>
      </c>
      <c r="X7312" s="43"/>
      <c r="Y7312" s="43"/>
      <c r="Z7312" s="43" t="s">
        <v>8442</v>
      </c>
      <c r="AA7312" s="37" t="str">
        <f>VLOOKUP(J7312, sku!B:C, 2, FALSE)</f>
        <v>Smart Led Taytech 8000 Lumens - H3</v>
      </c>
      <c r="AB7312" s="37" t="str">
        <f>VLOOKUP(J7312, sku!B:BM, 64, FALSE)</f>
        <v>Revenda</v>
      </c>
      <c r="AC7312" s="37" t="str">
        <f>LEFT(pedidos[[#This Row],[SKU]],3)</f>
        <v>TT-</v>
      </c>
      <c r="AD7312" s="37" t="str" cm="1">
        <f t="array" aca="1" ref="AD7312" ca="1">IFERROR(
  INDEX(
    montadora[Montadora],
    MATCH(TRUE,LEFT(J7690,NÚCARACT(montadora[SKU Parcial]))=montadora[SKU Parcial],0)
  ),
  ""
)</f>
        <v/>
      </c>
    </row>
    <row r="7313" spans="1:30" x14ac:dyDescent="0.25">
      <c r="A7313" s="42" t="s">
        <v>26216</v>
      </c>
      <c r="B7313" s="42"/>
      <c r="C7313" s="42"/>
      <c r="D7313" s="42"/>
      <c r="E7313" s="42">
        <v>23197907791</v>
      </c>
      <c r="F7313" s="42" t="s">
        <v>8392</v>
      </c>
      <c r="G7313" s="42" t="s">
        <v>11227</v>
      </c>
      <c r="H7313" s="7"/>
      <c r="I7313" s="42"/>
      <c r="J7313" s="42" t="s">
        <v>2906</v>
      </c>
      <c r="K7313" s="8" t="s">
        <v>25591</v>
      </c>
      <c r="L7313" s="7" t="s">
        <v>8443</v>
      </c>
      <c r="M7313" s="44">
        <v>57.8</v>
      </c>
      <c r="N7313" s="7">
        <v>1</v>
      </c>
      <c r="O7313" s="44">
        <v>61.8</v>
      </c>
      <c r="P7313" s="44">
        <v>33.44</v>
      </c>
      <c r="Q7313" s="44">
        <v>4.6900000000000004</v>
      </c>
      <c r="R7313" s="44">
        <v>16.72</v>
      </c>
      <c r="S7313" s="44">
        <v>4</v>
      </c>
      <c r="T7313" s="44">
        <v>0</v>
      </c>
      <c r="U7313" s="44">
        <v>2.95</v>
      </c>
      <c r="V7313" s="49">
        <v>5.0999999999999997E-2</v>
      </c>
      <c r="W7313" s="42" t="s">
        <v>34</v>
      </c>
      <c r="X7313" s="43"/>
      <c r="Y7313" s="43"/>
      <c r="Z7313" s="43" t="s">
        <v>8442</v>
      </c>
      <c r="AA7313" s="37" t="str">
        <f>VLOOKUP(J7313, sku!B:C, 2, FALSE)</f>
        <v>Corrente de Moto Antifurto 120cm - Preto</v>
      </c>
      <c r="AB7313" s="37" t="str">
        <f>VLOOKUP(J7313, sku!B:BM, 64, FALSE)</f>
        <v>Importação</v>
      </c>
      <c r="AC7313" s="37" t="str">
        <f>LEFT(pedidos[[#This Row],[SKU]],3)</f>
        <v>XR0</v>
      </c>
      <c r="AD7313" s="37" t="str" cm="1">
        <f t="array" aca="1" ref="AD7313" ca="1">IFERROR(
  INDEX(
    montadora[Montadora],
    MATCH(TRUE,LEFT(J7691,NÚCARACT(montadora[SKU Parcial]))=montadora[SKU Parcial],0)
  ),
  ""
)</f>
        <v/>
      </c>
    </row>
    <row r="7314" spans="1:30" x14ac:dyDescent="0.25">
      <c r="A7314" s="42" t="s">
        <v>26217</v>
      </c>
      <c r="B7314" s="42"/>
      <c r="C7314" s="42"/>
      <c r="D7314" s="42"/>
      <c r="E7314" s="42">
        <v>22598315074</v>
      </c>
      <c r="F7314" s="42" t="s">
        <v>8349</v>
      </c>
      <c r="G7314" s="42" t="s">
        <v>11227</v>
      </c>
      <c r="H7314" s="7"/>
      <c r="I7314" s="42"/>
      <c r="J7314" s="42" t="s">
        <v>2566</v>
      </c>
      <c r="K7314" s="8" t="s">
        <v>25591</v>
      </c>
      <c r="L7314" s="7" t="s">
        <v>8443</v>
      </c>
      <c r="M7314" s="44">
        <v>19.8</v>
      </c>
      <c r="N7314" s="7">
        <v>1</v>
      </c>
      <c r="O7314" s="44">
        <v>19.8</v>
      </c>
      <c r="P7314" s="44">
        <v>5.4</v>
      </c>
      <c r="Q7314" s="44">
        <v>1.61</v>
      </c>
      <c r="R7314" s="44">
        <v>8.36</v>
      </c>
      <c r="S7314" s="44">
        <v>0</v>
      </c>
      <c r="T7314" s="44">
        <v>0</v>
      </c>
      <c r="U7314" s="44">
        <v>4.43</v>
      </c>
      <c r="V7314" s="49">
        <v>0.2238</v>
      </c>
      <c r="W7314" s="42" t="s">
        <v>34</v>
      </c>
      <c r="X7314" s="43"/>
      <c r="Y7314" s="43"/>
      <c r="Z7314" s="43" t="s">
        <v>8442</v>
      </c>
      <c r="AA7314" s="37" t="str">
        <f>VLOOKUP(J7314, sku!B:C, 2, FALSE)</f>
        <v>Chave Allen de Aço de Cabeça, Esférica (9 Peças) Hex Key Wrench</v>
      </c>
      <c r="AB7314" s="37" t="str">
        <f>VLOOKUP(J7314, sku!B:BM, 64, FALSE)</f>
        <v>Importação</v>
      </c>
      <c r="AC7314" s="37" t="str">
        <f>LEFT(pedidos[[#This Row],[SKU]],3)</f>
        <v>1K9</v>
      </c>
      <c r="AD7314" s="37" t="str" cm="1">
        <f t="array" aca="1" ref="AD7314" ca="1">IFERROR(
  INDEX(
    montadora[Montadora],
    MATCH(TRUE,LEFT(J7692,NÚCARACT(montadora[SKU Parcial]))=montadora[SKU Parcial],0)
  ),
  ""
)</f>
        <v/>
      </c>
    </row>
    <row r="7315" spans="1:30" x14ac:dyDescent="0.25">
      <c r="A7315" s="42" t="s">
        <v>26218</v>
      </c>
      <c r="B7315" s="42"/>
      <c r="C7315" s="42"/>
      <c r="D7315" s="42"/>
      <c r="E7315" s="42">
        <v>22598315074</v>
      </c>
      <c r="F7315" s="42" t="s">
        <v>8349</v>
      </c>
      <c r="G7315" s="42" t="s">
        <v>11227</v>
      </c>
      <c r="H7315" s="7"/>
      <c r="I7315" s="42"/>
      <c r="J7315" s="42" t="s">
        <v>2566</v>
      </c>
      <c r="K7315" s="8" t="s">
        <v>25591</v>
      </c>
      <c r="L7315" s="7" t="s">
        <v>8443</v>
      </c>
      <c r="M7315" s="44">
        <v>19.8</v>
      </c>
      <c r="N7315" s="7">
        <v>1</v>
      </c>
      <c r="O7315" s="44">
        <v>19.8</v>
      </c>
      <c r="P7315" s="44">
        <v>5.4</v>
      </c>
      <c r="Q7315" s="44">
        <v>1.61</v>
      </c>
      <c r="R7315" s="44">
        <v>8.36</v>
      </c>
      <c r="S7315" s="44">
        <v>0</v>
      </c>
      <c r="T7315" s="44">
        <v>0</v>
      </c>
      <c r="U7315" s="44">
        <v>4.43</v>
      </c>
      <c r="V7315" s="49">
        <v>0.2238</v>
      </c>
      <c r="W7315" s="42" t="s">
        <v>34</v>
      </c>
      <c r="X7315" s="43"/>
      <c r="Y7315" s="43"/>
      <c r="Z7315" s="43" t="s">
        <v>8442</v>
      </c>
      <c r="AA7315" s="37" t="str">
        <f>VLOOKUP(J7315, sku!B:C, 2, FALSE)</f>
        <v>Chave Allen de Aço de Cabeça, Esférica (9 Peças) Hex Key Wrench</v>
      </c>
      <c r="AB7315" s="37" t="str">
        <f>VLOOKUP(J7315, sku!B:BM, 64, FALSE)</f>
        <v>Importação</v>
      </c>
      <c r="AC7315" s="37" t="str">
        <f>LEFT(pedidos[[#This Row],[SKU]],3)</f>
        <v>1K9</v>
      </c>
      <c r="AD7315" s="37" t="str" cm="1">
        <f t="array" aca="1" ref="AD7315" ca="1">IFERROR(
  INDEX(
    montadora[Montadora],
    MATCH(TRUE,LEFT(J7693,NÚCARACT(montadora[SKU Parcial]))=montadora[SKU Parcial],0)
  ),
  ""
)</f>
        <v/>
      </c>
    </row>
    <row r="7316" spans="1:30" x14ac:dyDescent="0.25">
      <c r="A7316" s="42" t="s">
        <v>26219</v>
      </c>
      <c r="B7316" s="42"/>
      <c r="C7316" s="42"/>
      <c r="D7316" s="42"/>
      <c r="E7316" s="42">
        <v>23098021305</v>
      </c>
      <c r="F7316" s="42" t="s">
        <v>8406</v>
      </c>
      <c r="G7316" s="42" t="s">
        <v>11227</v>
      </c>
      <c r="H7316" s="7"/>
      <c r="I7316" s="42"/>
      <c r="J7316" s="42" t="s">
        <v>4333</v>
      </c>
      <c r="K7316" s="8" t="s">
        <v>25591</v>
      </c>
      <c r="L7316" s="7" t="s">
        <v>8443</v>
      </c>
      <c r="M7316" s="44">
        <v>248.8</v>
      </c>
      <c r="N7316" s="7">
        <v>1</v>
      </c>
      <c r="O7316" s="44">
        <v>248.8</v>
      </c>
      <c r="P7316" s="44">
        <v>105</v>
      </c>
      <c r="Q7316" s="44">
        <v>20.2</v>
      </c>
      <c r="R7316" s="44">
        <v>58.74</v>
      </c>
      <c r="S7316" s="44">
        <v>0</v>
      </c>
      <c r="T7316" s="44">
        <v>0</v>
      </c>
      <c r="U7316" s="44">
        <v>64.86</v>
      </c>
      <c r="V7316" s="49">
        <v>0.26069999999999999</v>
      </c>
      <c r="W7316" s="42" t="s">
        <v>34</v>
      </c>
      <c r="X7316" s="43"/>
      <c r="Y7316" s="43"/>
      <c r="Z7316" s="43" t="s">
        <v>8442</v>
      </c>
      <c r="AA7316" s="37" t="str">
        <f>VLOOKUP(J7316, sku!B:C, 2, FALSE)</f>
        <v>Travessa Renault - Slim - - - Sandero Stepway G2 - 2015+ - Prata</v>
      </c>
      <c r="AB7316" s="37" t="str">
        <f>VLOOKUP(J7316, sku!B:BM, 64, FALSE)</f>
        <v>Fabricação</v>
      </c>
      <c r="AC7316" s="37" t="str">
        <f>LEFT(pedidos[[#This Row],[SKU]],3)</f>
        <v>XRE</v>
      </c>
      <c r="AD7316" s="37" t="str" cm="1">
        <f t="array" aca="1" ref="AD7316" ca="1">IFERROR(
  INDEX(
    montadora[Montadora],
    MATCH(TRUE,LEFT(J7694,NÚCARACT(montadora[SKU Parcial]))=montadora[SKU Parcial],0)
  ),
  ""
)</f>
        <v/>
      </c>
    </row>
    <row r="7317" spans="1:30" x14ac:dyDescent="0.25">
      <c r="A7317" s="42" t="s">
        <v>26220</v>
      </c>
      <c r="B7317" s="42"/>
      <c r="C7317" s="42"/>
      <c r="D7317" s="42"/>
      <c r="E7317" s="42">
        <v>22598315074</v>
      </c>
      <c r="F7317" s="42" t="s">
        <v>8349</v>
      </c>
      <c r="G7317" s="42" t="s">
        <v>11227</v>
      </c>
      <c r="H7317" s="7"/>
      <c r="I7317" s="42"/>
      <c r="J7317" s="42" t="s">
        <v>2566</v>
      </c>
      <c r="K7317" s="8" t="s">
        <v>25591</v>
      </c>
      <c r="L7317" s="7" t="s">
        <v>8443</v>
      </c>
      <c r="M7317" s="44">
        <v>19.8</v>
      </c>
      <c r="N7317" s="7">
        <v>1</v>
      </c>
      <c r="O7317" s="44">
        <v>23.99</v>
      </c>
      <c r="P7317" s="44">
        <v>5.4</v>
      </c>
      <c r="Q7317" s="44">
        <v>1.61</v>
      </c>
      <c r="R7317" s="44">
        <v>8.36</v>
      </c>
      <c r="S7317" s="44">
        <v>4.1900000000000004</v>
      </c>
      <c r="T7317" s="44">
        <v>0</v>
      </c>
      <c r="U7317" s="44">
        <v>4.43</v>
      </c>
      <c r="V7317" s="49">
        <v>0.2238</v>
      </c>
      <c r="W7317" s="42" t="s">
        <v>34</v>
      </c>
      <c r="X7317" s="43"/>
      <c r="Y7317" s="43"/>
      <c r="Z7317" s="43" t="s">
        <v>8442</v>
      </c>
      <c r="AA7317" s="37" t="str">
        <f>VLOOKUP(J7317, sku!B:C, 2, FALSE)</f>
        <v>Chave Allen de Aço de Cabeça, Esférica (9 Peças) Hex Key Wrench</v>
      </c>
      <c r="AB7317" s="37" t="str">
        <f>VLOOKUP(J7317, sku!B:BM, 64, FALSE)</f>
        <v>Importação</v>
      </c>
      <c r="AC7317" s="37" t="str">
        <f>LEFT(pedidos[[#This Row],[SKU]],3)</f>
        <v>1K9</v>
      </c>
      <c r="AD7317" s="37" t="str" cm="1">
        <f t="array" aca="1" ref="AD7317" ca="1">IFERROR(
  INDEX(
    montadora[Montadora],
    MATCH(TRUE,LEFT(J7695,NÚCARACT(montadora[SKU Parcial]))=montadora[SKU Parcial],0)
  ),
  ""
)</f>
        <v/>
      </c>
    </row>
    <row r="7318" spans="1:30" x14ac:dyDescent="0.25">
      <c r="A7318" s="42" t="s">
        <v>26221</v>
      </c>
      <c r="B7318" s="42"/>
      <c r="C7318" s="42"/>
      <c r="D7318" s="42"/>
      <c r="E7318" s="42">
        <v>22993873085</v>
      </c>
      <c r="F7318" s="42" t="s">
        <v>8391</v>
      </c>
      <c r="G7318" s="42" t="s">
        <v>11227</v>
      </c>
      <c r="H7318" s="7"/>
      <c r="I7318" s="42"/>
      <c r="J7318" s="42" t="s">
        <v>3206</v>
      </c>
      <c r="K7318" s="8" t="s">
        <v>25561</v>
      </c>
      <c r="L7318" s="7" t="s">
        <v>8443</v>
      </c>
      <c r="M7318" s="44">
        <v>59.8</v>
      </c>
      <c r="N7318" s="7">
        <v>1</v>
      </c>
      <c r="O7318" s="44">
        <v>59.8</v>
      </c>
      <c r="P7318" s="44">
        <v>33.340000000000003</v>
      </c>
      <c r="Q7318" s="44">
        <v>4.8600000000000003</v>
      </c>
      <c r="R7318" s="44">
        <v>17.16</v>
      </c>
      <c r="S7318" s="44">
        <v>0</v>
      </c>
      <c r="T7318" s="44">
        <v>0</v>
      </c>
      <c r="U7318" s="44">
        <v>4.4400000000000004</v>
      </c>
      <c r="V7318" s="49">
        <v>7.4300000000000005E-2</v>
      </c>
      <c r="W7318" s="42" t="s">
        <v>34</v>
      </c>
      <c r="X7318" s="43"/>
      <c r="Y7318" s="43"/>
      <c r="Z7318" s="43" t="s">
        <v>8442</v>
      </c>
      <c r="AA7318" s="37" t="str">
        <f>VLOOKUP(J7318, sku!B:C, 2, FALSE)</f>
        <v>Banco Bicicleta Selim Preto e Vermelho + Couro PU</v>
      </c>
      <c r="AB7318" s="37" t="str">
        <f>VLOOKUP(J7318, sku!B:BM, 64, FALSE)</f>
        <v>Importação</v>
      </c>
      <c r="AC7318" s="37" t="str">
        <f>LEFT(pedidos[[#This Row],[SKU]],3)</f>
        <v>EB0</v>
      </c>
      <c r="AD7318" s="37" t="str" cm="1">
        <f t="array" aca="1" ref="AD7318" ca="1">IFERROR(
  INDEX(
    montadora[Montadora],
    MATCH(TRUE,LEFT(J7696,NÚCARACT(montadora[SKU Parcial]))=montadora[SKU Parcial],0)
  ),
  ""
)</f>
        <v/>
      </c>
    </row>
    <row r="7319" spans="1:30" x14ac:dyDescent="0.25">
      <c r="A7319" s="42" t="s">
        <v>26222</v>
      </c>
      <c r="B7319" s="42"/>
      <c r="C7319" s="42"/>
      <c r="D7319" s="42"/>
      <c r="E7319" s="42">
        <v>23993054547</v>
      </c>
      <c r="F7319" s="42" t="s">
        <v>8827</v>
      </c>
      <c r="G7319" s="42" t="s">
        <v>11227</v>
      </c>
      <c r="H7319" s="7"/>
      <c r="I7319" s="42"/>
      <c r="J7319" s="42" t="s">
        <v>262</v>
      </c>
      <c r="K7319" s="8" t="s">
        <v>25561</v>
      </c>
      <c r="L7319" s="7" t="s">
        <v>8443</v>
      </c>
      <c r="M7319" s="44">
        <v>328.8</v>
      </c>
      <c r="N7319" s="7">
        <v>1</v>
      </c>
      <c r="O7319" s="44">
        <v>328.8</v>
      </c>
      <c r="P7319" s="44">
        <v>120</v>
      </c>
      <c r="Q7319" s="44">
        <v>26.7</v>
      </c>
      <c r="R7319" s="44">
        <v>76.34</v>
      </c>
      <c r="S7319" s="44">
        <v>0</v>
      </c>
      <c r="T7319" s="44">
        <v>0</v>
      </c>
      <c r="U7319" s="44">
        <v>105.76</v>
      </c>
      <c r="V7319" s="49">
        <v>0.32169999999999999</v>
      </c>
      <c r="W7319" s="42" t="s">
        <v>34</v>
      </c>
      <c r="X7319" s="43"/>
      <c r="Y7319" s="43"/>
      <c r="Z7319" s="43" t="s">
        <v>8442</v>
      </c>
      <c r="AA7319" s="37" t="str">
        <f>VLOOKUP(J7319, sku!B:C, 2, FALSE)</f>
        <v>Travessa Jeep - Style - - - Commander - - - Preto</v>
      </c>
      <c r="AB7319" s="37" t="str">
        <f>VLOOKUP(J7319, sku!B:BM, 64, FALSE)</f>
        <v>Fabricação</v>
      </c>
      <c r="AC7319" s="37" t="str">
        <f>LEFT(pedidos[[#This Row],[SKU]],3)</f>
        <v>XJP</v>
      </c>
      <c r="AD7319" s="37" t="str" cm="1">
        <f t="array" aca="1" ref="AD7319" ca="1">IFERROR(
  INDEX(
    montadora[Montadora],
    MATCH(TRUE,LEFT(J7697,NÚCARACT(montadora[SKU Parcial]))=montadora[SKU Parcial],0)
  ),
  ""
)</f>
        <v/>
      </c>
    </row>
    <row r="7320" spans="1:30" x14ac:dyDescent="0.25">
      <c r="A7320" s="42" t="s">
        <v>26223</v>
      </c>
      <c r="B7320" s="42"/>
      <c r="C7320" s="42"/>
      <c r="D7320" s="42"/>
      <c r="E7320" s="42">
        <v>20697977689</v>
      </c>
      <c r="F7320" s="42" t="s">
        <v>8417</v>
      </c>
      <c r="G7320" s="42" t="s">
        <v>11227</v>
      </c>
      <c r="H7320" s="7"/>
      <c r="I7320" s="42"/>
      <c r="J7320" s="42" t="s">
        <v>298</v>
      </c>
      <c r="K7320" s="8" t="s">
        <v>25561</v>
      </c>
      <c r="L7320" s="7" t="s">
        <v>8443</v>
      </c>
      <c r="M7320" s="44">
        <v>388.8</v>
      </c>
      <c r="N7320" s="7">
        <v>1</v>
      </c>
      <c r="O7320" s="44">
        <v>388.8</v>
      </c>
      <c r="P7320" s="44">
        <v>145</v>
      </c>
      <c r="Q7320" s="44">
        <v>31.57</v>
      </c>
      <c r="R7320" s="44">
        <v>89.54</v>
      </c>
      <c r="S7320" s="44">
        <v>0</v>
      </c>
      <c r="T7320" s="44">
        <v>0</v>
      </c>
      <c r="U7320" s="44">
        <v>122.69</v>
      </c>
      <c r="V7320" s="49">
        <v>0.31559999999999999</v>
      </c>
      <c r="W7320" s="42" t="s">
        <v>34</v>
      </c>
      <c r="X7320" s="43"/>
      <c r="Y7320" s="43"/>
      <c r="Z7320" s="43" t="s">
        <v>8442</v>
      </c>
      <c r="AA7320" s="37" t="str">
        <f>VLOOKUP(J7320, sku!B:C, 2, FALSE)</f>
        <v>Travessa Fiat - Way - - - Uno Way - 2011 A 2021 - Grafite</v>
      </c>
      <c r="AB7320" s="37" t="str">
        <f>VLOOKUP(J7320, sku!B:BM, 64, FALSE)</f>
        <v>Fabricação</v>
      </c>
      <c r="AC7320" s="37" t="str">
        <f>LEFT(pedidos[[#This Row],[SKU]],3)</f>
        <v>XFI</v>
      </c>
      <c r="AD7320" s="37" t="str" cm="1">
        <f t="array" aca="1" ref="AD7320" ca="1">IFERROR(
  INDEX(
    montadora[Montadora],
    MATCH(TRUE,LEFT(J7698,NÚCARACT(montadora[SKU Parcial]))=montadora[SKU Parcial],0)
  ),
  ""
)</f>
        <v/>
      </c>
    </row>
    <row r="7321" spans="1:30" x14ac:dyDescent="0.25">
      <c r="A7321" s="42" t="s">
        <v>26224</v>
      </c>
      <c r="B7321" s="42"/>
      <c r="C7321" s="42"/>
      <c r="D7321" s="42"/>
      <c r="E7321" s="42">
        <v>22797738964</v>
      </c>
      <c r="F7321" s="42" t="s">
        <v>8822</v>
      </c>
      <c r="G7321" s="42" t="s">
        <v>11227</v>
      </c>
      <c r="H7321" s="7"/>
      <c r="I7321" s="42"/>
      <c r="J7321" s="42" t="s">
        <v>562</v>
      </c>
      <c r="K7321" s="8" t="s">
        <v>25561</v>
      </c>
      <c r="L7321" s="7" t="s">
        <v>8443</v>
      </c>
      <c r="M7321" s="44">
        <v>248.8</v>
      </c>
      <c r="N7321" s="7">
        <v>1</v>
      </c>
      <c r="O7321" s="44">
        <v>248.8</v>
      </c>
      <c r="P7321" s="44">
        <v>105</v>
      </c>
      <c r="Q7321" s="44">
        <v>20.2</v>
      </c>
      <c r="R7321" s="44">
        <v>58.74</v>
      </c>
      <c r="S7321" s="44">
        <v>0</v>
      </c>
      <c r="T7321" s="44">
        <v>0</v>
      </c>
      <c r="U7321" s="44">
        <v>64.86</v>
      </c>
      <c r="V7321" s="49">
        <v>0.26069999999999999</v>
      </c>
      <c r="W7321" s="42" t="s">
        <v>34</v>
      </c>
      <c r="X7321" s="43"/>
      <c r="Y7321" s="43"/>
      <c r="Z7321" s="43" t="s">
        <v>8442</v>
      </c>
      <c r="AA7321" s="37" t="str">
        <f>VLOOKUP(J7321, sku!B:C, 2, FALSE)</f>
        <v>Travessa Jeep - Slim - - - Renegade - 2016 A 2025 - Preto</v>
      </c>
      <c r="AB7321" s="37" t="str">
        <f>VLOOKUP(J7321, sku!B:BM, 64, FALSE)</f>
        <v>Fabricação</v>
      </c>
      <c r="AC7321" s="37" t="str">
        <f>LEFT(pedidos[[#This Row],[SKU]],3)</f>
        <v>XJP</v>
      </c>
      <c r="AD7321" s="37" t="str" cm="1">
        <f t="array" aca="1" ref="AD7321" ca="1">IFERROR(
  INDEX(
    montadora[Montadora],
    MATCH(TRUE,LEFT(J7699,NÚCARACT(montadora[SKU Parcial]))=montadora[SKU Parcial],0)
  ),
  ""
)</f>
        <v/>
      </c>
    </row>
    <row r="7322" spans="1:30" x14ac:dyDescent="0.25">
      <c r="A7322" s="42" t="s">
        <v>26225</v>
      </c>
      <c r="B7322" s="42"/>
      <c r="C7322" s="42"/>
      <c r="D7322" s="42"/>
      <c r="E7322" s="42">
        <v>20697977689</v>
      </c>
      <c r="F7322" s="42" t="s">
        <v>8417</v>
      </c>
      <c r="G7322" s="42" t="s">
        <v>11227</v>
      </c>
      <c r="H7322" s="7"/>
      <c r="I7322" s="42"/>
      <c r="J7322" s="42" t="s">
        <v>308</v>
      </c>
      <c r="K7322" s="8" t="s">
        <v>25561</v>
      </c>
      <c r="L7322" s="7" t="s">
        <v>8443</v>
      </c>
      <c r="M7322" s="44">
        <v>388.8</v>
      </c>
      <c r="N7322" s="7">
        <v>1</v>
      </c>
      <c r="O7322" s="44">
        <v>388.8</v>
      </c>
      <c r="P7322" s="44">
        <v>145</v>
      </c>
      <c r="Q7322" s="44">
        <v>31.57</v>
      </c>
      <c r="R7322" s="44">
        <v>89.54</v>
      </c>
      <c r="S7322" s="44">
        <v>0</v>
      </c>
      <c r="T7322" s="44">
        <v>0</v>
      </c>
      <c r="U7322" s="44">
        <v>122.69</v>
      </c>
      <c r="V7322" s="49">
        <v>0.31559999999999999</v>
      </c>
      <c r="W7322" s="42" t="s">
        <v>34</v>
      </c>
      <c r="X7322" s="43"/>
      <c r="Y7322" s="43"/>
      <c r="Z7322" s="43" t="s">
        <v>8442</v>
      </c>
      <c r="AA7322" s="37" t="str">
        <f>VLOOKUP(J7322, sku!B:C, 2, FALSE)</f>
        <v>Travessa Fiat - Way - - - Uno Way - 2011 A 2021 - Prata</v>
      </c>
      <c r="AB7322" s="37" t="str">
        <f>VLOOKUP(J7322, sku!B:BM, 64, FALSE)</f>
        <v>Fabricação</v>
      </c>
      <c r="AC7322" s="37" t="str">
        <f>LEFT(pedidos[[#This Row],[SKU]],3)</f>
        <v>XFI</v>
      </c>
      <c r="AD7322" s="37" t="str" cm="1">
        <f t="array" aca="1" ref="AD7322" ca="1">IFERROR(
  INDEX(
    montadora[Montadora],
    MATCH(TRUE,LEFT(J7700,NÚCARACT(montadora[SKU Parcial]))=montadora[SKU Parcial],0)
  ),
  ""
)</f>
        <v/>
      </c>
    </row>
    <row r="7323" spans="1:30" x14ac:dyDescent="0.25">
      <c r="A7323" s="42" t="s">
        <v>26226</v>
      </c>
      <c r="B7323" s="42"/>
      <c r="C7323" s="42"/>
      <c r="D7323" s="42"/>
      <c r="E7323" s="42">
        <v>22598315074</v>
      </c>
      <c r="F7323" s="42" t="s">
        <v>8349</v>
      </c>
      <c r="G7323" s="42" t="s">
        <v>11227</v>
      </c>
      <c r="H7323" s="7"/>
      <c r="I7323" s="42"/>
      <c r="J7323" s="42" t="s">
        <v>2566</v>
      </c>
      <c r="K7323" s="8" t="s">
        <v>25561</v>
      </c>
      <c r="L7323" s="7" t="s">
        <v>8443</v>
      </c>
      <c r="M7323" s="44">
        <v>19.8</v>
      </c>
      <c r="N7323" s="7">
        <v>1</v>
      </c>
      <c r="O7323" s="44">
        <v>19.8</v>
      </c>
      <c r="P7323" s="44">
        <v>5.4</v>
      </c>
      <c r="Q7323" s="44">
        <v>1.61</v>
      </c>
      <c r="R7323" s="44">
        <v>8.36</v>
      </c>
      <c r="S7323" s="44">
        <v>0</v>
      </c>
      <c r="T7323" s="44">
        <v>0</v>
      </c>
      <c r="U7323" s="44">
        <v>4.43</v>
      </c>
      <c r="V7323" s="49">
        <v>0.2238</v>
      </c>
      <c r="W7323" s="42" t="s">
        <v>34</v>
      </c>
      <c r="X7323" s="43"/>
      <c r="Y7323" s="43"/>
      <c r="Z7323" s="43" t="s">
        <v>8442</v>
      </c>
      <c r="AA7323" s="37" t="str">
        <f>VLOOKUP(J7323, sku!B:C, 2, FALSE)</f>
        <v>Chave Allen de Aço de Cabeça, Esférica (9 Peças) Hex Key Wrench</v>
      </c>
      <c r="AB7323" s="37" t="str">
        <f>VLOOKUP(J7323, sku!B:BM, 64, FALSE)</f>
        <v>Importação</v>
      </c>
      <c r="AC7323" s="37" t="str">
        <f>LEFT(pedidos[[#This Row],[SKU]],3)</f>
        <v>1K9</v>
      </c>
      <c r="AD7323" s="37" t="str" cm="1">
        <f t="array" aca="1" ref="AD7323" ca="1">IFERROR(
  INDEX(
    montadora[Montadora],
    MATCH(TRUE,LEFT(J7701,NÚCARACT(montadora[SKU Parcial]))=montadora[SKU Parcial],0)
  ),
  ""
)</f>
        <v/>
      </c>
    </row>
    <row r="7324" spans="1:30" x14ac:dyDescent="0.25">
      <c r="A7324" s="42" t="s">
        <v>26227</v>
      </c>
      <c r="B7324" s="42"/>
      <c r="C7324" s="42"/>
      <c r="D7324" s="42"/>
      <c r="E7324" s="42">
        <v>21797987573</v>
      </c>
      <c r="F7324" s="42" t="s">
        <v>8817</v>
      </c>
      <c r="G7324" s="42" t="s">
        <v>11227</v>
      </c>
      <c r="H7324" s="7"/>
      <c r="I7324" s="42"/>
      <c r="J7324" s="42" t="s">
        <v>3348</v>
      </c>
      <c r="K7324" s="8" t="s">
        <v>25561</v>
      </c>
      <c r="L7324" s="7" t="s">
        <v>8443</v>
      </c>
      <c r="M7324" s="44">
        <v>58.8</v>
      </c>
      <c r="N7324" s="7">
        <v>1</v>
      </c>
      <c r="O7324" s="44">
        <v>58.8</v>
      </c>
      <c r="P7324" s="44">
        <v>34.81</v>
      </c>
      <c r="Q7324" s="44">
        <v>4.7699999999999996</v>
      </c>
      <c r="R7324" s="44">
        <v>16.940000000000001</v>
      </c>
      <c r="S7324" s="44">
        <v>0</v>
      </c>
      <c r="T7324" s="44">
        <v>0</v>
      </c>
      <c r="U7324" s="44">
        <v>2.2799999999999998</v>
      </c>
      <c r="V7324" s="49">
        <v>3.8699999999999998E-2</v>
      </c>
      <c r="W7324" s="42" t="s">
        <v>34</v>
      </c>
      <c r="X7324" s="43"/>
      <c r="Y7324" s="43"/>
      <c r="Z7324" s="43" t="s">
        <v>8442</v>
      </c>
      <c r="AA7324" s="37" t="str">
        <f>VLOOKUP(J7324, sku!B:C, 2, FALSE)</f>
        <v>Shiny 500ml</v>
      </c>
      <c r="AB7324" s="37" t="str">
        <f>VLOOKUP(J7324, sku!B:BM, 64, FALSE)</f>
        <v>Revenda</v>
      </c>
      <c r="AC7324" s="37" t="str">
        <f>LEFT(pedidos[[#This Row],[SKU]],3)</f>
        <v>VX2</v>
      </c>
      <c r="AD7324" s="37" t="str" cm="1">
        <f t="array" aca="1" ref="AD7324" ca="1">IFERROR(
  INDEX(
    montadora[Montadora],
    MATCH(TRUE,LEFT(J7702,NÚCARACT(montadora[SKU Parcial]))=montadora[SKU Parcial],0)
  ),
  ""
)</f>
        <v/>
      </c>
    </row>
    <row r="7325" spans="1:30" x14ac:dyDescent="0.25">
      <c r="A7325" s="42" t="s">
        <v>26228</v>
      </c>
      <c r="B7325" s="42"/>
      <c r="C7325" s="42"/>
      <c r="D7325" s="42"/>
      <c r="E7325" s="42">
        <v>20399377477</v>
      </c>
      <c r="F7325" s="42" t="s">
        <v>8393</v>
      </c>
      <c r="G7325" s="42" t="s">
        <v>11227</v>
      </c>
      <c r="H7325" s="7"/>
      <c r="I7325" s="42"/>
      <c r="J7325" s="42" t="s">
        <v>2167</v>
      </c>
      <c r="K7325" s="8" t="s">
        <v>25561</v>
      </c>
      <c r="L7325" s="7" t="s">
        <v>8443</v>
      </c>
      <c r="M7325" s="44">
        <v>79.8</v>
      </c>
      <c r="N7325" s="7">
        <v>1</v>
      </c>
      <c r="O7325" s="44">
        <v>87.31</v>
      </c>
      <c r="P7325" s="44">
        <v>39.54</v>
      </c>
      <c r="Q7325" s="44">
        <v>6.48</v>
      </c>
      <c r="R7325" s="44">
        <v>21.56</v>
      </c>
      <c r="S7325" s="44">
        <v>7.51</v>
      </c>
      <c r="T7325" s="44">
        <v>0</v>
      </c>
      <c r="U7325" s="44">
        <v>12.22</v>
      </c>
      <c r="V7325" s="49">
        <v>0.15310000000000001</v>
      </c>
      <c r="W7325" s="42" t="s">
        <v>34</v>
      </c>
      <c r="X7325" s="43"/>
      <c r="Y7325" s="43"/>
      <c r="Z7325" s="43" t="s">
        <v>8442</v>
      </c>
      <c r="AA7325" s="37" t="str">
        <f>VLOOKUP(J7325, sku!B:C, 2, FALSE)</f>
        <v>Cadeirinha Rosa Aro 26 - Peixinho Bike</v>
      </c>
      <c r="AB7325" s="37" t="str">
        <f>VLOOKUP(J7325, sku!B:BM, 64, FALSE)</f>
        <v>Revenda</v>
      </c>
      <c r="AC7325" s="37" t="str">
        <f>LEFT(pedidos[[#This Row],[SKU]],3)</f>
        <v>CAD</v>
      </c>
      <c r="AD7325" s="37" t="str" cm="1">
        <f t="array" aca="1" ref="AD7325" ca="1">IFERROR(
  INDEX(
    montadora[Montadora],
    MATCH(TRUE,LEFT(J7703,NÚCARACT(montadora[SKU Parcial]))=montadora[SKU Parcial],0)
  ),
  ""
)</f>
        <v/>
      </c>
    </row>
    <row r="7326" spans="1:30" x14ac:dyDescent="0.25">
      <c r="A7326" s="42" t="s">
        <v>26229</v>
      </c>
      <c r="B7326" s="42"/>
      <c r="C7326" s="42"/>
      <c r="D7326" s="42"/>
      <c r="E7326" s="42">
        <v>23597552518</v>
      </c>
      <c r="F7326" s="42" t="s">
        <v>8828</v>
      </c>
      <c r="G7326" s="42" t="s">
        <v>11227</v>
      </c>
      <c r="H7326" s="7"/>
      <c r="I7326" s="42"/>
      <c r="J7326" s="42" t="s">
        <v>88</v>
      </c>
      <c r="K7326" s="8" t="s">
        <v>25561</v>
      </c>
      <c r="L7326" s="7" t="s">
        <v>8443</v>
      </c>
      <c r="M7326" s="44">
        <v>328.8</v>
      </c>
      <c r="N7326" s="7">
        <v>1</v>
      </c>
      <c r="O7326" s="44">
        <v>328.8</v>
      </c>
      <c r="P7326" s="44">
        <v>105</v>
      </c>
      <c r="Q7326" s="44">
        <v>26.7</v>
      </c>
      <c r="R7326" s="44">
        <v>76.34</v>
      </c>
      <c r="S7326" s="44">
        <v>0</v>
      </c>
      <c r="T7326" s="44">
        <v>0</v>
      </c>
      <c r="U7326" s="44">
        <v>120.76</v>
      </c>
      <c r="V7326" s="49">
        <v>0.36730000000000002</v>
      </c>
      <c r="W7326" s="42" t="s">
        <v>34</v>
      </c>
      <c r="X7326" s="43"/>
      <c r="Y7326" s="43"/>
      <c r="Z7326" s="43" t="s">
        <v>8442</v>
      </c>
      <c r="AA7326" s="37" t="str">
        <f>VLOOKUP(J7326, sku!B:C, 2, FALSE)</f>
        <v>Travessa Nissan - Style - - - Kicks - - - Grafite</v>
      </c>
      <c r="AB7326" s="37" t="str">
        <f>VLOOKUP(J7326, sku!B:BM, 64, FALSE)</f>
        <v>Fabricação</v>
      </c>
      <c r="AC7326" s="37" t="str">
        <f>LEFT(pedidos[[#This Row],[SKU]],3)</f>
        <v>XNS</v>
      </c>
      <c r="AD7326" s="37" t="str" cm="1">
        <f t="array" aca="1" ref="AD7326" ca="1">IFERROR(
  INDEX(
    montadora[Montadora],
    MATCH(TRUE,LEFT(J7704,NÚCARACT(montadora[SKU Parcial]))=montadora[SKU Parcial],0)
  ),
  ""
)</f>
        <v/>
      </c>
    </row>
    <row r="7327" spans="1:30" x14ac:dyDescent="0.25">
      <c r="A7327" s="42" t="s">
        <v>26230</v>
      </c>
      <c r="B7327" s="42"/>
      <c r="C7327" s="42"/>
      <c r="D7327" s="42"/>
      <c r="E7327" s="42">
        <v>22993569629</v>
      </c>
      <c r="F7327" s="42" t="s">
        <v>8394</v>
      </c>
      <c r="G7327" s="42" t="s">
        <v>11227</v>
      </c>
      <c r="H7327" s="7"/>
      <c r="I7327" s="42"/>
      <c r="J7327" s="42" t="s">
        <v>938</v>
      </c>
      <c r="K7327" s="8" t="s">
        <v>25561</v>
      </c>
      <c r="L7327" s="7" t="s">
        <v>8443</v>
      </c>
      <c r="M7327" s="44">
        <v>78.8</v>
      </c>
      <c r="N7327" s="7">
        <v>1</v>
      </c>
      <c r="O7327" s="44">
        <v>100.89</v>
      </c>
      <c r="P7327" s="44">
        <v>39.54</v>
      </c>
      <c r="Q7327" s="44">
        <v>6.4</v>
      </c>
      <c r="R7327" s="44">
        <v>21.34</v>
      </c>
      <c r="S7327" s="44">
        <v>22.09</v>
      </c>
      <c r="T7327" s="44">
        <v>0</v>
      </c>
      <c r="U7327" s="44">
        <v>11.52</v>
      </c>
      <c r="V7327" s="49">
        <v>0.1462</v>
      </c>
      <c r="W7327" s="42" t="s">
        <v>34</v>
      </c>
      <c r="X7327" s="43"/>
      <c r="Y7327" s="43"/>
      <c r="Z7327" s="43" t="s">
        <v>8442</v>
      </c>
      <c r="AA7327" s="37" t="str">
        <f>VLOOKUP(J7327, sku!B:C, 2, FALSE)</f>
        <v>Cadeirinha Preta Aro 26 - Peixinho Bike</v>
      </c>
      <c r="AB7327" s="37" t="str">
        <f>VLOOKUP(J7327, sku!B:BM, 64, FALSE)</f>
        <v>Revenda</v>
      </c>
      <c r="AC7327" s="37" t="str">
        <f>LEFT(pedidos[[#This Row],[SKU]],3)</f>
        <v>CAD</v>
      </c>
      <c r="AD7327" s="37" t="str" cm="1">
        <f t="array" aca="1" ref="AD7327" ca="1">IFERROR(
  INDEX(
    montadora[Montadora],
    MATCH(TRUE,LEFT(J7705,NÚCARACT(montadora[SKU Parcial]))=montadora[SKU Parcial],0)
  ),
  ""
)</f>
        <v/>
      </c>
    </row>
    <row r="7328" spans="1:30" x14ac:dyDescent="0.25">
      <c r="A7328" s="42" t="s">
        <v>26231</v>
      </c>
      <c r="B7328" s="42"/>
      <c r="C7328" s="42"/>
      <c r="D7328" s="42"/>
      <c r="E7328" s="42">
        <v>22098061436</v>
      </c>
      <c r="F7328" s="42" t="s">
        <v>10113</v>
      </c>
      <c r="G7328" s="42" t="s">
        <v>11227</v>
      </c>
      <c r="H7328" s="7"/>
      <c r="I7328" s="42"/>
      <c r="J7328" s="42" t="s">
        <v>10151</v>
      </c>
      <c r="K7328" s="8" t="s">
        <v>25561</v>
      </c>
      <c r="L7328" s="7" t="s">
        <v>8443</v>
      </c>
      <c r="M7328" s="44">
        <v>107.9</v>
      </c>
      <c r="N7328" s="7">
        <v>1</v>
      </c>
      <c r="O7328" s="44">
        <v>107.9</v>
      </c>
      <c r="P7328" s="44">
        <v>69.25</v>
      </c>
      <c r="Q7328" s="44">
        <v>8.76</v>
      </c>
      <c r="R7328" s="44">
        <v>27.74</v>
      </c>
      <c r="S7328" s="44">
        <v>0</v>
      </c>
      <c r="T7328" s="44">
        <v>0</v>
      </c>
      <c r="U7328" s="44">
        <v>2.15</v>
      </c>
      <c r="V7328" s="49">
        <v>1.9900000000000001E-2</v>
      </c>
      <c r="W7328" s="42" t="s">
        <v>34</v>
      </c>
      <c r="X7328" s="43"/>
      <c r="Y7328" s="43"/>
      <c r="Z7328" s="43" t="s">
        <v>8442</v>
      </c>
      <c r="AA7328" s="37" t="str">
        <f>VLOOKUP(J7328, sku!B:C, 2, FALSE)</f>
        <v>Opty 240ml</v>
      </c>
      <c r="AB7328" s="37" t="str">
        <f>VLOOKUP(J7328, sku!B:BM, 64, FALSE)</f>
        <v>Revenda</v>
      </c>
      <c r="AC7328" s="37" t="str">
        <f>LEFT(pedidos[[#This Row],[SKU]],3)</f>
        <v>VX2</v>
      </c>
      <c r="AD7328" s="37" t="str" cm="1">
        <f t="array" aca="1" ref="AD7328" ca="1">IFERROR(
  INDEX(
    montadora[Montadora],
    MATCH(TRUE,LEFT(J7706,NÚCARACT(montadora[SKU Parcial]))=montadora[SKU Parcial],0)
  ),
  ""
)</f>
        <v/>
      </c>
    </row>
    <row r="7329" spans="1:30" x14ac:dyDescent="0.25">
      <c r="A7329" s="42" t="s">
        <v>26232</v>
      </c>
      <c r="B7329" s="42"/>
      <c r="C7329" s="42"/>
      <c r="D7329" s="42"/>
      <c r="E7329" s="42">
        <v>22693936492</v>
      </c>
      <c r="F7329" s="42" t="s">
        <v>10114</v>
      </c>
      <c r="G7329" s="42" t="s">
        <v>11227</v>
      </c>
      <c r="H7329" s="7"/>
      <c r="I7329" s="42"/>
      <c r="J7329" s="42" t="s">
        <v>10152</v>
      </c>
      <c r="K7329" s="8" t="s">
        <v>25535</v>
      </c>
      <c r="L7329" s="7" t="s">
        <v>8443</v>
      </c>
      <c r="M7329" s="44">
        <v>47.8</v>
      </c>
      <c r="N7329" s="7">
        <v>1</v>
      </c>
      <c r="O7329" s="44">
        <v>47.8</v>
      </c>
      <c r="P7329" s="44">
        <v>24.47</v>
      </c>
      <c r="Q7329" s="44">
        <v>3.88</v>
      </c>
      <c r="R7329" s="44">
        <v>14.52</v>
      </c>
      <c r="S7329" s="44">
        <v>0</v>
      </c>
      <c r="T7329" s="44">
        <v>0</v>
      </c>
      <c r="U7329" s="44">
        <v>4.93</v>
      </c>
      <c r="V7329" s="49">
        <v>0.1031</v>
      </c>
      <c r="W7329" s="42" t="s">
        <v>34</v>
      </c>
      <c r="X7329" s="43"/>
      <c r="Y7329" s="43"/>
      <c r="Z7329" s="43" t="s">
        <v>8442</v>
      </c>
      <c r="AA7329" s="37" t="str">
        <f>VLOOKUP(J7329, sku!B:C, 2, FALSE)</f>
        <v>Restaurax Aerossol 400ML</v>
      </c>
      <c r="AB7329" s="37" t="str">
        <f>VLOOKUP(J7329, sku!B:BM, 64, FALSE)</f>
        <v>Revenda</v>
      </c>
      <c r="AC7329" s="37" t="str">
        <f>LEFT(pedidos[[#This Row],[SKU]],3)</f>
        <v>VX2</v>
      </c>
      <c r="AD7329" s="37" t="str" cm="1">
        <f t="array" aca="1" ref="AD7329" ca="1">IFERROR(
  INDEX(
    montadora[Montadora],
    MATCH(TRUE,LEFT(J7707,NÚCARACT(montadora[SKU Parcial]))=montadora[SKU Parcial],0)
  ),
  ""
)</f>
        <v/>
      </c>
    </row>
    <row r="7330" spans="1:30" x14ac:dyDescent="0.25">
      <c r="A7330" s="42" t="s">
        <v>26233</v>
      </c>
      <c r="B7330" s="42"/>
      <c r="C7330" s="42"/>
      <c r="D7330" s="42"/>
      <c r="E7330" s="42">
        <v>20399377477</v>
      </c>
      <c r="F7330" s="42" t="s">
        <v>8393</v>
      </c>
      <c r="G7330" s="42" t="s">
        <v>11227</v>
      </c>
      <c r="H7330" s="7"/>
      <c r="I7330" s="42"/>
      <c r="J7330" s="42" t="s">
        <v>938</v>
      </c>
      <c r="K7330" s="8" t="s">
        <v>25535</v>
      </c>
      <c r="L7330" s="7" t="s">
        <v>8443</v>
      </c>
      <c r="M7330" s="44">
        <v>82.9</v>
      </c>
      <c r="N7330" s="7">
        <v>1</v>
      </c>
      <c r="O7330" s="44">
        <v>87.97</v>
      </c>
      <c r="P7330" s="44">
        <v>39.54</v>
      </c>
      <c r="Q7330" s="44">
        <v>6.73</v>
      </c>
      <c r="R7330" s="44">
        <v>22.24</v>
      </c>
      <c r="S7330" s="44">
        <v>5.07</v>
      </c>
      <c r="T7330" s="44">
        <v>0</v>
      </c>
      <c r="U7330" s="44">
        <v>14.39</v>
      </c>
      <c r="V7330" s="49">
        <v>0.1736</v>
      </c>
      <c r="W7330" s="42" t="s">
        <v>34</v>
      </c>
      <c r="X7330" s="43"/>
      <c r="Y7330" s="43"/>
      <c r="Z7330" s="43" t="s">
        <v>8442</v>
      </c>
      <c r="AA7330" s="37" t="str">
        <f>VLOOKUP(J7330, sku!B:C, 2, FALSE)</f>
        <v>Cadeirinha Preta Aro 26 - Peixinho Bike</v>
      </c>
      <c r="AB7330" s="37" t="str">
        <f>VLOOKUP(J7330, sku!B:BM, 64, FALSE)</f>
        <v>Revenda</v>
      </c>
      <c r="AC7330" s="37" t="str">
        <f>LEFT(pedidos[[#This Row],[SKU]],3)</f>
        <v>CAD</v>
      </c>
      <c r="AD7330" s="37" t="str" cm="1">
        <f t="array" aca="1" ref="AD7330" ca="1">IFERROR(
  INDEX(
    montadora[Montadora],
    MATCH(TRUE,LEFT(J7708,NÚCARACT(montadora[SKU Parcial]))=montadora[SKU Parcial],0)
  ),
  ""
)</f>
        <v/>
      </c>
    </row>
    <row r="7331" spans="1:30" x14ac:dyDescent="0.25">
      <c r="A7331" s="42" t="s">
        <v>26234</v>
      </c>
      <c r="B7331" s="42"/>
      <c r="C7331" s="42"/>
      <c r="D7331" s="42"/>
      <c r="E7331" s="42">
        <v>23197907791</v>
      </c>
      <c r="F7331" s="42" t="s">
        <v>8392</v>
      </c>
      <c r="G7331" s="42" t="s">
        <v>11227</v>
      </c>
      <c r="H7331" s="7"/>
      <c r="I7331" s="42"/>
      <c r="J7331" s="42" t="s">
        <v>2906</v>
      </c>
      <c r="K7331" s="8" t="s">
        <v>25535</v>
      </c>
      <c r="L7331" s="7" t="s">
        <v>8443</v>
      </c>
      <c r="M7331" s="44">
        <v>57.8</v>
      </c>
      <c r="N7331" s="7">
        <v>1</v>
      </c>
      <c r="O7331" s="44">
        <v>57.8</v>
      </c>
      <c r="P7331" s="44">
        <v>33.44</v>
      </c>
      <c r="Q7331" s="44">
        <v>4.6900000000000004</v>
      </c>
      <c r="R7331" s="44">
        <v>16.72</v>
      </c>
      <c r="S7331" s="44">
        <v>0</v>
      </c>
      <c r="T7331" s="44">
        <v>0</v>
      </c>
      <c r="U7331" s="44">
        <v>2.95</v>
      </c>
      <c r="V7331" s="49">
        <v>5.0999999999999997E-2</v>
      </c>
      <c r="W7331" s="42" t="s">
        <v>34</v>
      </c>
      <c r="X7331" s="43"/>
      <c r="Y7331" s="43"/>
      <c r="Z7331" s="43" t="s">
        <v>8442</v>
      </c>
      <c r="AA7331" s="37" t="str">
        <f>VLOOKUP(J7331, sku!B:C, 2, FALSE)</f>
        <v>Corrente de Moto Antifurto 120cm - Preto</v>
      </c>
      <c r="AB7331" s="37" t="str">
        <f>VLOOKUP(J7331, sku!B:BM, 64, FALSE)</f>
        <v>Importação</v>
      </c>
      <c r="AC7331" s="37" t="str">
        <f>LEFT(pedidos[[#This Row],[SKU]],3)</f>
        <v>XR0</v>
      </c>
      <c r="AD7331" s="37" t="str" cm="1">
        <f t="array" aca="1" ref="AD7331" ca="1">IFERROR(
  INDEX(
    montadora[Montadora],
    MATCH(TRUE,LEFT(J7709,NÚCARACT(montadora[SKU Parcial]))=montadora[SKU Parcial],0)
  ),
  ""
)</f>
        <v/>
      </c>
    </row>
    <row r="7332" spans="1:30" x14ac:dyDescent="0.25">
      <c r="A7332" s="42" t="s">
        <v>26235</v>
      </c>
      <c r="B7332" s="42"/>
      <c r="C7332" s="42"/>
      <c r="D7332" s="42"/>
      <c r="E7332" s="42">
        <v>23197907791</v>
      </c>
      <c r="F7332" s="42" t="s">
        <v>8392</v>
      </c>
      <c r="G7332" s="42" t="s">
        <v>11227</v>
      </c>
      <c r="H7332" s="7"/>
      <c r="I7332" s="42"/>
      <c r="J7332" s="42" t="s">
        <v>2906</v>
      </c>
      <c r="K7332" s="8" t="s">
        <v>25535</v>
      </c>
      <c r="L7332" s="7" t="s">
        <v>8443</v>
      </c>
      <c r="M7332" s="44">
        <v>57.8</v>
      </c>
      <c r="N7332" s="7">
        <v>1</v>
      </c>
      <c r="O7332" s="44">
        <v>64.099999999999994</v>
      </c>
      <c r="P7332" s="44">
        <v>33.44</v>
      </c>
      <c r="Q7332" s="44">
        <v>4.6900000000000004</v>
      </c>
      <c r="R7332" s="44">
        <v>16.72</v>
      </c>
      <c r="S7332" s="44">
        <v>6.3</v>
      </c>
      <c r="T7332" s="44">
        <v>0</v>
      </c>
      <c r="U7332" s="44">
        <v>2.95</v>
      </c>
      <c r="V7332" s="49">
        <v>5.0999999999999997E-2</v>
      </c>
      <c r="W7332" s="42" t="s">
        <v>34</v>
      </c>
      <c r="X7332" s="43"/>
      <c r="Y7332" s="43"/>
      <c r="Z7332" s="43" t="s">
        <v>8442</v>
      </c>
      <c r="AA7332" s="37" t="str">
        <f>VLOOKUP(J7332, sku!B:C, 2, FALSE)</f>
        <v>Corrente de Moto Antifurto 120cm - Preto</v>
      </c>
      <c r="AB7332" s="37" t="str">
        <f>VLOOKUP(J7332, sku!B:BM, 64, FALSE)</f>
        <v>Importação</v>
      </c>
      <c r="AC7332" s="37" t="str">
        <f>LEFT(pedidos[[#This Row],[SKU]],3)</f>
        <v>XR0</v>
      </c>
      <c r="AD7332" s="37" t="str" cm="1">
        <f t="array" aca="1" ref="AD7332" ca="1">IFERROR(
  INDEX(
    montadora[Montadora],
    MATCH(TRUE,LEFT(J7710,NÚCARACT(montadora[SKU Parcial]))=montadora[SKU Parcial],0)
  ),
  ""
)</f>
        <v/>
      </c>
    </row>
    <row r="7333" spans="1:30" x14ac:dyDescent="0.25">
      <c r="A7333" s="42" t="s">
        <v>26236</v>
      </c>
      <c r="B7333" s="42"/>
      <c r="C7333" s="42"/>
      <c r="D7333" s="42"/>
      <c r="E7333" s="42">
        <v>23897897593</v>
      </c>
      <c r="F7333" s="42" t="s">
        <v>26281</v>
      </c>
      <c r="G7333" s="42" t="s">
        <v>11227</v>
      </c>
      <c r="H7333" s="7"/>
      <c r="I7333" s="42"/>
      <c r="J7333" s="42" t="s">
        <v>2632</v>
      </c>
      <c r="K7333" s="8" t="s">
        <v>25535</v>
      </c>
      <c r="L7333" s="7" t="s">
        <v>8443</v>
      </c>
      <c r="M7333" s="44">
        <v>838.8</v>
      </c>
      <c r="N7333" s="7">
        <v>1</v>
      </c>
      <c r="O7333" s="44">
        <v>881</v>
      </c>
      <c r="P7333" s="44">
        <v>403</v>
      </c>
      <c r="Q7333" s="44">
        <v>68.11</v>
      </c>
      <c r="R7333" s="44">
        <v>120.78</v>
      </c>
      <c r="S7333" s="44">
        <v>42.2</v>
      </c>
      <c r="T7333" s="44">
        <v>0</v>
      </c>
      <c r="U7333" s="44">
        <v>246.91</v>
      </c>
      <c r="V7333" s="49">
        <v>0.2944</v>
      </c>
      <c r="W7333" s="42" t="s">
        <v>34</v>
      </c>
      <c r="X7333" s="43"/>
      <c r="Y7333" s="43"/>
      <c r="Z7333" s="43" t="s">
        <v>8442</v>
      </c>
      <c r="AA7333" s="37" t="str">
        <f>VLOOKUP(J7333, sku!B:C, 2, FALSE)</f>
        <v>Travessa Geral - Tubular - 1 Gradeado Médio 100 X 80 X 12 cm - - - - - Preto</v>
      </c>
      <c r="AB7333" s="37" t="str">
        <f>VLOOKUP(J7333, sku!B:BM, 64, FALSE)</f>
        <v>Fabricação</v>
      </c>
      <c r="AC7333" s="37" t="str">
        <f>LEFT(pedidos[[#This Row],[SKU]],3)</f>
        <v>1XG</v>
      </c>
      <c r="AD7333" s="37" t="str" cm="1">
        <f t="array" aca="1" ref="AD7333" ca="1">IFERROR(
  INDEX(
    montadora[Montadora],
    MATCH(TRUE,LEFT(J7711,NÚCARACT(montadora[SKU Parcial]))=montadora[SKU Parcial],0)
  ),
  ""
)</f>
        <v/>
      </c>
    </row>
    <row r="7334" spans="1:30" x14ac:dyDescent="0.25">
      <c r="A7334" s="42" t="s">
        <v>26237</v>
      </c>
      <c r="B7334" s="42"/>
      <c r="C7334" s="42"/>
      <c r="D7334" s="42"/>
      <c r="E7334" s="42">
        <v>22093678875</v>
      </c>
      <c r="F7334" s="42" t="s">
        <v>26280</v>
      </c>
      <c r="G7334" s="42" t="s">
        <v>11227</v>
      </c>
      <c r="H7334" s="7"/>
      <c r="I7334" s="42"/>
      <c r="J7334" s="42" t="s">
        <v>13606</v>
      </c>
      <c r="K7334" s="8" t="s">
        <v>25535</v>
      </c>
      <c r="L7334" s="7" t="s">
        <v>8443</v>
      </c>
      <c r="M7334" s="44">
        <v>157.80000000000001</v>
      </c>
      <c r="N7334" s="7">
        <v>1</v>
      </c>
      <c r="O7334" s="44">
        <v>165.8</v>
      </c>
      <c r="P7334" s="44">
        <v>96.84</v>
      </c>
      <c r="Q7334" s="44">
        <v>12.81</v>
      </c>
      <c r="R7334" s="44">
        <v>38.72</v>
      </c>
      <c r="S7334" s="44">
        <v>8</v>
      </c>
      <c r="T7334" s="44">
        <v>0</v>
      </c>
      <c r="U7334" s="44">
        <v>9.43</v>
      </c>
      <c r="V7334" s="49">
        <v>5.9700000000000003E-2</v>
      </c>
      <c r="W7334" s="42" t="s">
        <v>34</v>
      </c>
      <c r="X7334" s="43"/>
      <c r="Y7334" s="43"/>
      <c r="Z7334" s="43" t="s">
        <v>8442</v>
      </c>
      <c r="AA7334" s="37" t="str">
        <f>VLOOKUP(J7334, sku!B:C, 2, FALSE)</f>
        <v>Lâmpada Led Star - H8/9/11</v>
      </c>
      <c r="AB7334" s="37" t="str">
        <f>VLOOKUP(J7334, sku!B:BM, 64, FALSE)</f>
        <v>Revenda</v>
      </c>
      <c r="AC7334" s="37" t="str">
        <f>LEFT(pedidos[[#This Row],[SKU]],3)</f>
        <v>YN-</v>
      </c>
      <c r="AD7334" s="37" t="str" cm="1">
        <f t="array" aca="1" ref="AD7334" ca="1">IFERROR(
  INDEX(
    montadora[Montadora],
    MATCH(TRUE,LEFT(J7712,NÚCARACT(montadora[SKU Parcial]))=montadora[SKU Parcial],0)
  ),
  ""
)</f>
        <v/>
      </c>
    </row>
    <row r="7335" spans="1:30" x14ac:dyDescent="0.25">
      <c r="A7335" s="42" t="s">
        <v>26238</v>
      </c>
      <c r="B7335" s="42"/>
      <c r="C7335" s="42"/>
      <c r="D7335" s="42"/>
      <c r="E7335" s="42">
        <v>22993569629</v>
      </c>
      <c r="F7335" s="42" t="s">
        <v>8394</v>
      </c>
      <c r="G7335" s="42" t="s">
        <v>11227</v>
      </c>
      <c r="H7335" s="7"/>
      <c r="I7335" s="42"/>
      <c r="J7335" s="42" t="s">
        <v>8835</v>
      </c>
      <c r="K7335" s="8" t="s">
        <v>25535</v>
      </c>
      <c r="L7335" s="7" t="s">
        <v>8443</v>
      </c>
      <c r="M7335" s="44">
        <v>78.8</v>
      </c>
      <c r="N7335" s="7">
        <v>1</v>
      </c>
      <c r="O7335" s="44">
        <v>78.8</v>
      </c>
      <c r="P7335" s="44">
        <v>39.54</v>
      </c>
      <c r="Q7335" s="44">
        <v>6.4</v>
      </c>
      <c r="R7335" s="44">
        <v>21.34</v>
      </c>
      <c r="S7335" s="44">
        <v>0</v>
      </c>
      <c r="T7335" s="44">
        <v>0</v>
      </c>
      <c r="U7335" s="44">
        <v>11.52</v>
      </c>
      <c r="V7335" s="49">
        <v>0.1462</v>
      </c>
      <c r="W7335" s="42" t="s">
        <v>34</v>
      </c>
      <c r="X7335" s="43"/>
      <c r="Y7335" s="43"/>
      <c r="Z7335" s="43" t="s">
        <v>8442</v>
      </c>
      <c r="AA7335" s="37" t="str">
        <f>VLOOKUP(J7335, sku!B:C, 2, FALSE)</f>
        <v>Cadeirinha Cinza Aro 26 - Peixinho Bike</v>
      </c>
      <c r="AB7335" s="37" t="str">
        <f>VLOOKUP(J7335, sku!B:BM, 64, FALSE)</f>
        <v>Revenda</v>
      </c>
      <c r="AC7335" s="37" t="str">
        <f>LEFT(pedidos[[#This Row],[SKU]],3)</f>
        <v>CAD</v>
      </c>
      <c r="AD7335" s="37" t="str" cm="1">
        <f t="array" aca="1" ref="AD7335" ca="1">IFERROR(
  INDEX(
    montadora[Montadora],
    MATCH(TRUE,LEFT(J7713,NÚCARACT(montadora[SKU Parcial]))=montadora[SKU Parcial],0)
  ),
  ""
)</f>
        <v/>
      </c>
    </row>
    <row r="7336" spans="1:30" x14ac:dyDescent="0.25">
      <c r="A7336" s="42" t="s">
        <v>26239</v>
      </c>
      <c r="B7336" s="42"/>
      <c r="C7336" s="42"/>
      <c r="D7336" s="42"/>
      <c r="E7336" s="42">
        <v>22797364129</v>
      </c>
      <c r="F7336" s="42" t="s">
        <v>8376</v>
      </c>
      <c r="G7336" s="42" t="s">
        <v>11227</v>
      </c>
      <c r="H7336" s="7"/>
      <c r="I7336" s="42"/>
      <c r="J7336" s="42" t="s">
        <v>304</v>
      </c>
      <c r="K7336" s="8" t="s">
        <v>25535</v>
      </c>
      <c r="L7336" s="7" t="s">
        <v>8443</v>
      </c>
      <c r="M7336" s="44">
        <v>59.8</v>
      </c>
      <c r="N7336" s="7">
        <v>1</v>
      </c>
      <c r="O7336" s="44">
        <v>59.8</v>
      </c>
      <c r="P7336" s="44">
        <v>21.45</v>
      </c>
      <c r="Q7336" s="44">
        <v>4.8600000000000003</v>
      </c>
      <c r="R7336" s="44">
        <v>17.16</v>
      </c>
      <c r="S7336" s="44">
        <v>0</v>
      </c>
      <c r="T7336" s="44">
        <v>0</v>
      </c>
      <c r="U7336" s="44">
        <v>16.329999999999998</v>
      </c>
      <c r="V7336" s="49">
        <v>0.2732</v>
      </c>
      <c r="W7336" s="42" t="s">
        <v>34</v>
      </c>
      <c r="X7336" s="43"/>
      <c r="Y7336" s="43"/>
      <c r="Z7336" s="43" t="s">
        <v>8442</v>
      </c>
      <c r="AA7336" s="37" t="str">
        <f>VLOOKUP(J7336, sku!B:C, 2, FALSE)</f>
        <v>Corrente de Moto Antifurto 150cm - Preto</v>
      </c>
      <c r="AB7336" s="37" t="str">
        <f>VLOOKUP(J7336, sku!B:BM, 64, FALSE)</f>
        <v>Importação</v>
      </c>
      <c r="AC7336" s="37" t="str">
        <f>LEFT(pedidos[[#This Row],[SKU]],3)</f>
        <v>XR0</v>
      </c>
      <c r="AD7336" s="37" t="str" cm="1">
        <f t="array" aca="1" ref="AD7336" ca="1">IFERROR(
  INDEX(
    montadora[Montadora],
    MATCH(TRUE,LEFT(J7714,NÚCARACT(montadora[SKU Parcial]))=montadora[SKU Parcial],0)
  ),
  ""
)</f>
        <v/>
      </c>
    </row>
    <row r="7337" spans="1:30" x14ac:dyDescent="0.25">
      <c r="A7337" s="42" t="s">
        <v>26240</v>
      </c>
      <c r="B7337" s="42"/>
      <c r="C7337" s="42"/>
      <c r="D7337" s="42"/>
      <c r="E7337" s="42">
        <v>22293424720</v>
      </c>
      <c r="F7337" s="42" t="s">
        <v>8380</v>
      </c>
      <c r="G7337" s="42" t="s">
        <v>11227</v>
      </c>
      <c r="H7337" s="7"/>
      <c r="I7337" s="42"/>
      <c r="J7337" s="42" t="s">
        <v>8433</v>
      </c>
      <c r="K7337" s="8" t="s">
        <v>25535</v>
      </c>
      <c r="L7337" s="7" t="s">
        <v>8443</v>
      </c>
      <c r="M7337" s="44">
        <v>46.8</v>
      </c>
      <c r="N7337" s="7">
        <v>1</v>
      </c>
      <c r="O7337" s="44">
        <v>46.8</v>
      </c>
      <c r="P7337" s="44">
        <v>24.45</v>
      </c>
      <c r="Q7337" s="44">
        <v>3.8</v>
      </c>
      <c r="R7337" s="44">
        <v>14.3</v>
      </c>
      <c r="S7337" s="44">
        <v>0</v>
      </c>
      <c r="T7337" s="44">
        <v>0</v>
      </c>
      <c r="U7337" s="44">
        <v>4.25</v>
      </c>
      <c r="V7337" s="49">
        <v>9.0800000000000006E-2</v>
      </c>
      <c r="W7337" s="42" t="s">
        <v>34</v>
      </c>
      <c r="X7337" s="43"/>
      <c r="Y7337" s="43"/>
      <c r="Z7337" s="43" t="s">
        <v>8442</v>
      </c>
      <c r="AA7337" s="37" t="str">
        <f>VLOOKUP(J7337, sku!B:C, 2, FALSE)</f>
        <v>Trava Manete Moto E Bicicleta de Plástico - Vermelho</v>
      </c>
      <c r="AB7337" s="37" t="str">
        <f>VLOOKUP(J7337, sku!B:BM, 64, FALSE)</f>
        <v>Importação</v>
      </c>
      <c r="AC7337" s="37" t="str">
        <f>LEFT(pedidos[[#This Row],[SKU]],3)</f>
        <v>ET0</v>
      </c>
      <c r="AD7337" s="37" t="str" cm="1">
        <f t="array" aca="1" ref="AD7337" ca="1">IFERROR(
  INDEX(
    montadora[Montadora],
    MATCH(TRUE,LEFT(J7715,NÚCARACT(montadora[SKU Parcial]))=montadora[SKU Parcial],0)
  ),
  ""
)</f>
        <v/>
      </c>
    </row>
    <row r="7338" spans="1:30" x14ac:dyDescent="0.25">
      <c r="A7338" s="42" t="s">
        <v>26241</v>
      </c>
      <c r="B7338" s="42"/>
      <c r="C7338" s="42"/>
      <c r="D7338" s="42"/>
      <c r="E7338" s="42">
        <v>22598315074</v>
      </c>
      <c r="F7338" s="42" t="s">
        <v>8349</v>
      </c>
      <c r="G7338" s="42" t="s">
        <v>11227</v>
      </c>
      <c r="H7338" s="7"/>
      <c r="I7338" s="42"/>
      <c r="J7338" s="42" t="s">
        <v>2566</v>
      </c>
      <c r="K7338" s="8" t="s">
        <v>25539</v>
      </c>
      <c r="L7338" s="7" t="s">
        <v>8443</v>
      </c>
      <c r="M7338" s="44">
        <v>19.8</v>
      </c>
      <c r="N7338" s="7">
        <v>1</v>
      </c>
      <c r="O7338" s="44">
        <v>19.8</v>
      </c>
      <c r="P7338" s="44">
        <v>5.4</v>
      </c>
      <c r="Q7338" s="44">
        <v>1.61</v>
      </c>
      <c r="R7338" s="44">
        <v>8.36</v>
      </c>
      <c r="S7338" s="44">
        <v>0</v>
      </c>
      <c r="T7338" s="44">
        <v>0</v>
      </c>
      <c r="U7338" s="44">
        <v>4.43</v>
      </c>
      <c r="V7338" s="49">
        <v>0.2238</v>
      </c>
      <c r="W7338" s="42" t="s">
        <v>34</v>
      </c>
      <c r="X7338" s="43"/>
      <c r="Y7338" s="43"/>
      <c r="Z7338" s="43" t="s">
        <v>8442</v>
      </c>
      <c r="AA7338" s="37" t="str">
        <f>VLOOKUP(J7338, sku!B:C, 2, FALSE)</f>
        <v>Chave Allen de Aço de Cabeça, Esférica (9 Peças) Hex Key Wrench</v>
      </c>
      <c r="AB7338" s="37" t="str">
        <f>VLOOKUP(J7338, sku!B:BM, 64, FALSE)</f>
        <v>Importação</v>
      </c>
      <c r="AC7338" s="37" t="str">
        <f>LEFT(pedidos[[#This Row],[SKU]],3)</f>
        <v>1K9</v>
      </c>
      <c r="AD7338" s="37" t="str" cm="1">
        <f t="array" aca="1" ref="AD7338" ca="1">IFERROR(
  INDEX(
    montadora[Montadora],
    MATCH(TRUE,LEFT(J7716,NÚCARACT(montadora[SKU Parcial]))=montadora[SKU Parcial],0)
  ),
  ""
)</f>
        <v/>
      </c>
    </row>
    <row r="7339" spans="1:30" x14ac:dyDescent="0.25">
      <c r="A7339" s="42" t="s">
        <v>26242</v>
      </c>
      <c r="B7339" s="42"/>
      <c r="C7339" s="42"/>
      <c r="D7339" s="42"/>
      <c r="E7339" s="42">
        <v>22998479699</v>
      </c>
      <c r="F7339" s="42" t="s">
        <v>8816</v>
      </c>
      <c r="G7339" s="42" t="s">
        <v>11227</v>
      </c>
      <c r="H7339" s="7"/>
      <c r="I7339" s="42"/>
      <c r="J7339" s="42" t="s">
        <v>8833</v>
      </c>
      <c r="K7339" s="8" t="s">
        <v>25539</v>
      </c>
      <c r="L7339" s="7" t="s">
        <v>8443</v>
      </c>
      <c r="M7339" s="44">
        <v>13.9</v>
      </c>
      <c r="N7339" s="7">
        <v>1</v>
      </c>
      <c r="O7339" s="44">
        <v>13.9</v>
      </c>
      <c r="P7339" s="44">
        <v>2.52</v>
      </c>
      <c r="Q7339" s="44">
        <v>1.1299999999999999</v>
      </c>
      <c r="R7339" s="44">
        <v>7.06</v>
      </c>
      <c r="S7339" s="44">
        <v>0</v>
      </c>
      <c r="T7339" s="44">
        <v>0</v>
      </c>
      <c r="U7339" s="44">
        <v>3.19</v>
      </c>
      <c r="V7339" s="49">
        <v>0.2296</v>
      </c>
      <c r="W7339" s="42" t="s">
        <v>34</v>
      </c>
      <c r="X7339" s="43"/>
      <c r="Y7339" s="43"/>
      <c r="Z7339" s="43" t="s">
        <v>8442</v>
      </c>
      <c r="AA7339" s="37" t="str">
        <f>VLOOKUP(J7339, sku!B:C, 2, FALSE)</f>
        <v>6 Chaves Allen M5 29*79mm</v>
      </c>
      <c r="AB7339" s="37" t="str">
        <f>VLOOKUP(J7339, sku!B:BM, 64, FALSE)</f>
        <v>Importação</v>
      </c>
      <c r="AC7339" s="37" t="str">
        <f>LEFT(pedidos[[#This Row],[SKU]],3)</f>
        <v>6EC</v>
      </c>
      <c r="AD7339" s="37" t="str" cm="1">
        <f t="array" aca="1" ref="AD7339" ca="1">IFERROR(
  INDEX(
    montadora[Montadora],
    MATCH(TRUE,LEFT(J7717,NÚCARACT(montadora[SKU Parcial]))=montadora[SKU Parcial],0)
  ),
  ""
)</f>
        <v/>
      </c>
    </row>
    <row r="7340" spans="1:30" x14ac:dyDescent="0.25">
      <c r="A7340" s="42" t="s">
        <v>26243</v>
      </c>
      <c r="B7340" s="42"/>
      <c r="C7340" s="42"/>
      <c r="D7340" s="42"/>
      <c r="E7340" s="42">
        <v>20697977689</v>
      </c>
      <c r="F7340" s="42" t="s">
        <v>8417</v>
      </c>
      <c r="G7340" s="42" t="s">
        <v>11227</v>
      </c>
      <c r="H7340" s="7"/>
      <c r="I7340" s="42"/>
      <c r="J7340" s="42" t="s">
        <v>267</v>
      </c>
      <c r="K7340" s="8" t="s">
        <v>25539</v>
      </c>
      <c r="L7340" s="7" t="s">
        <v>8443</v>
      </c>
      <c r="M7340" s="44">
        <v>388.8</v>
      </c>
      <c r="N7340" s="7">
        <v>1</v>
      </c>
      <c r="O7340" s="44">
        <v>388.8</v>
      </c>
      <c r="P7340" s="44">
        <v>145</v>
      </c>
      <c r="Q7340" s="44">
        <v>31.57</v>
      </c>
      <c r="R7340" s="44">
        <v>89.54</v>
      </c>
      <c r="S7340" s="44">
        <v>0</v>
      </c>
      <c r="T7340" s="44">
        <v>0</v>
      </c>
      <c r="U7340" s="44">
        <v>122.69</v>
      </c>
      <c r="V7340" s="49">
        <v>0.31559999999999999</v>
      </c>
      <c r="W7340" s="42" t="s">
        <v>34</v>
      </c>
      <c r="X7340" s="43"/>
      <c r="Y7340" s="43"/>
      <c r="Z7340" s="43" t="s">
        <v>8442</v>
      </c>
      <c r="AA7340" s="37" t="str">
        <f>VLOOKUP(J7340, sku!B:C, 2, FALSE)</f>
        <v>Travessa Fiat - Way - - - Uno Way - 2011 A 2021 - Preto</v>
      </c>
      <c r="AB7340" s="37" t="str">
        <f>VLOOKUP(J7340, sku!B:BM, 64, FALSE)</f>
        <v>Fabricação</v>
      </c>
      <c r="AC7340" s="37" t="str">
        <f>LEFT(pedidos[[#This Row],[SKU]],3)</f>
        <v>XFI</v>
      </c>
      <c r="AD7340" s="37" t="str" cm="1">
        <f t="array" aca="1" ref="AD7340" ca="1">IFERROR(
  INDEX(
    montadora[Montadora],
    MATCH(TRUE,LEFT(J7718,NÚCARACT(montadora[SKU Parcial]))=montadora[SKU Parcial],0)
  ),
  ""
)</f>
        <v/>
      </c>
    </row>
    <row r="7341" spans="1:30" x14ac:dyDescent="0.25">
      <c r="A7341" s="42" t="s">
        <v>26244</v>
      </c>
      <c r="B7341" s="42"/>
      <c r="C7341" s="42"/>
      <c r="D7341" s="42"/>
      <c r="E7341" s="42">
        <v>22698355676</v>
      </c>
      <c r="F7341" s="42" t="s">
        <v>10704</v>
      </c>
      <c r="G7341" s="42" t="s">
        <v>11227</v>
      </c>
      <c r="H7341" s="7"/>
      <c r="I7341" s="42"/>
      <c r="J7341" s="42" t="s">
        <v>10722</v>
      </c>
      <c r="K7341" s="8" t="s">
        <v>25539</v>
      </c>
      <c r="L7341" s="7" t="s">
        <v>8443</v>
      </c>
      <c r="M7341" s="44">
        <v>9.3000000000000007</v>
      </c>
      <c r="N7341" s="7">
        <v>1</v>
      </c>
      <c r="O7341" s="44">
        <v>9.3000000000000007</v>
      </c>
      <c r="P7341" s="44">
        <v>1.84</v>
      </c>
      <c r="Q7341" s="44">
        <v>0.76</v>
      </c>
      <c r="R7341" s="44">
        <v>6.05</v>
      </c>
      <c r="S7341" s="44">
        <v>0</v>
      </c>
      <c r="T7341" s="44">
        <v>0</v>
      </c>
      <c r="U7341" s="44">
        <v>0.65</v>
      </c>
      <c r="V7341" s="49">
        <v>7.0400000000000004E-2</v>
      </c>
      <c r="W7341" s="42" t="s">
        <v>34</v>
      </c>
      <c r="X7341" s="43"/>
      <c r="Y7341" s="43"/>
      <c r="Z7341" s="43" t="s">
        <v>8442</v>
      </c>
      <c r="AA7341" s="37" t="str">
        <f>VLOOKUP(J7341, sku!B:C, 2, FALSE)</f>
        <v>Kit Chave Allen de Aço 1 M3 + 1 M4 + 1 M5 + 1 M6</v>
      </c>
      <c r="AB7341" s="37" t="str">
        <f>VLOOKUP(J7341, sku!B:BM, 64, FALSE)</f>
        <v>Importação</v>
      </c>
      <c r="AC7341" s="37" t="str">
        <f>LEFT(pedidos[[#This Row],[SKU]],3)</f>
        <v>1EC</v>
      </c>
      <c r="AD7341" s="37" t="str" cm="1">
        <f t="array" aca="1" ref="AD7341" ca="1">IFERROR(
  INDEX(
    montadora[Montadora],
    MATCH(TRUE,LEFT(J7719,NÚCARACT(montadora[SKU Parcial]))=montadora[SKU Parcial],0)
  ),
  ""
)</f>
        <v/>
      </c>
    </row>
    <row r="7342" spans="1:30" x14ac:dyDescent="0.25">
      <c r="A7342" s="42" t="s">
        <v>26245</v>
      </c>
      <c r="B7342" s="42"/>
      <c r="C7342" s="42"/>
      <c r="D7342" s="42"/>
      <c r="E7342" s="42">
        <v>22993569629</v>
      </c>
      <c r="F7342" s="42" t="s">
        <v>8394</v>
      </c>
      <c r="G7342" s="42" t="s">
        <v>11227</v>
      </c>
      <c r="H7342" s="7"/>
      <c r="I7342" s="42"/>
      <c r="J7342" s="42" t="s">
        <v>2167</v>
      </c>
      <c r="K7342" s="8" t="s">
        <v>25539</v>
      </c>
      <c r="L7342" s="7" t="s">
        <v>8443</v>
      </c>
      <c r="M7342" s="44">
        <v>78.8</v>
      </c>
      <c r="N7342" s="7">
        <v>1</v>
      </c>
      <c r="O7342" s="44">
        <v>78.8</v>
      </c>
      <c r="P7342" s="44">
        <v>39.54</v>
      </c>
      <c r="Q7342" s="44">
        <v>6.4</v>
      </c>
      <c r="R7342" s="44">
        <v>21.34</v>
      </c>
      <c r="S7342" s="44">
        <v>0</v>
      </c>
      <c r="T7342" s="44">
        <v>0</v>
      </c>
      <c r="U7342" s="44">
        <v>11.52</v>
      </c>
      <c r="V7342" s="49">
        <v>0.1462</v>
      </c>
      <c r="W7342" s="42" t="s">
        <v>34</v>
      </c>
      <c r="X7342" s="43"/>
      <c r="Y7342" s="43"/>
      <c r="Z7342" s="43" t="s">
        <v>8442</v>
      </c>
      <c r="AA7342" s="37" t="str">
        <f>VLOOKUP(J7342, sku!B:C, 2, FALSE)</f>
        <v>Cadeirinha Rosa Aro 26 - Peixinho Bike</v>
      </c>
      <c r="AB7342" s="37" t="str">
        <f>VLOOKUP(J7342, sku!B:BM, 64, FALSE)</f>
        <v>Revenda</v>
      </c>
      <c r="AC7342" s="37" t="str">
        <f>LEFT(pedidos[[#This Row],[SKU]],3)</f>
        <v>CAD</v>
      </c>
      <c r="AD7342" s="37" t="str" cm="1">
        <f t="array" aca="1" ref="AD7342" ca="1">IFERROR(
  INDEX(
    montadora[Montadora],
    MATCH(TRUE,LEFT(J7720,NÚCARACT(montadora[SKU Parcial]))=montadora[SKU Parcial],0)
  ),
  ""
)</f>
        <v/>
      </c>
    </row>
    <row r="7343" spans="1:30" x14ac:dyDescent="0.25">
      <c r="A7343" s="42" t="s">
        <v>26246</v>
      </c>
      <c r="B7343" s="42"/>
      <c r="C7343" s="42"/>
      <c r="D7343" s="42"/>
      <c r="E7343" s="42">
        <v>20997632112</v>
      </c>
      <c r="F7343" s="42" t="s">
        <v>8416</v>
      </c>
      <c r="G7343" s="42" t="s">
        <v>11227</v>
      </c>
      <c r="H7343" s="7"/>
      <c r="I7343" s="42"/>
      <c r="J7343" s="42" t="s">
        <v>267</v>
      </c>
      <c r="K7343" s="8" t="s">
        <v>25539</v>
      </c>
      <c r="L7343" s="7" t="s">
        <v>8443</v>
      </c>
      <c r="M7343" s="44">
        <v>388.8</v>
      </c>
      <c r="N7343" s="7">
        <v>1</v>
      </c>
      <c r="O7343" s="44">
        <v>388.8</v>
      </c>
      <c r="P7343" s="44">
        <v>145</v>
      </c>
      <c r="Q7343" s="44">
        <v>31.57</v>
      </c>
      <c r="R7343" s="44">
        <v>89.54</v>
      </c>
      <c r="S7343" s="44">
        <v>0</v>
      </c>
      <c r="T7343" s="44">
        <v>0</v>
      </c>
      <c r="U7343" s="44">
        <v>122.69</v>
      </c>
      <c r="V7343" s="49">
        <v>0.31559999999999999</v>
      </c>
      <c r="W7343" s="42" t="s">
        <v>34</v>
      </c>
      <c r="X7343" s="43"/>
      <c r="Y7343" s="43"/>
      <c r="Z7343" s="43" t="s">
        <v>8442</v>
      </c>
      <c r="AA7343" s="37" t="str">
        <f>VLOOKUP(J7343, sku!B:C, 2, FALSE)</f>
        <v>Travessa Fiat - Way - - - Uno Way - 2011 A 2021 - Preto</v>
      </c>
      <c r="AB7343" s="37" t="str">
        <f>VLOOKUP(J7343, sku!B:BM, 64, FALSE)</f>
        <v>Fabricação</v>
      </c>
      <c r="AC7343" s="37" t="str">
        <f>LEFT(pedidos[[#This Row],[SKU]],3)</f>
        <v>XFI</v>
      </c>
      <c r="AD7343" s="37" t="str" cm="1">
        <f t="array" aca="1" ref="AD7343" ca="1">IFERROR(
  INDEX(
    montadora[Montadora],
    MATCH(TRUE,LEFT(J7721,NÚCARACT(montadora[SKU Parcial]))=montadora[SKU Parcial],0)
  ),
  ""
)</f>
        <v/>
      </c>
    </row>
    <row r="7344" spans="1:30" x14ac:dyDescent="0.25">
      <c r="A7344" s="42" t="s">
        <v>26247</v>
      </c>
      <c r="B7344" s="42"/>
      <c r="C7344" s="42"/>
      <c r="D7344" s="42"/>
      <c r="E7344" s="42">
        <v>22797364129</v>
      </c>
      <c r="F7344" s="42" t="s">
        <v>8376</v>
      </c>
      <c r="G7344" s="42" t="s">
        <v>11227</v>
      </c>
      <c r="H7344" s="7"/>
      <c r="I7344" s="42"/>
      <c r="J7344" s="42" t="s">
        <v>304</v>
      </c>
      <c r="K7344" s="8" t="s">
        <v>25539</v>
      </c>
      <c r="L7344" s="7" t="s">
        <v>8443</v>
      </c>
      <c r="M7344" s="44">
        <v>59.8</v>
      </c>
      <c r="N7344" s="7">
        <v>1</v>
      </c>
      <c r="O7344" s="44">
        <v>69.42</v>
      </c>
      <c r="P7344" s="44">
        <v>21.45</v>
      </c>
      <c r="Q7344" s="44">
        <v>4.8600000000000003</v>
      </c>
      <c r="R7344" s="44">
        <v>17.16</v>
      </c>
      <c r="S7344" s="44">
        <v>9.6199999999999992</v>
      </c>
      <c r="T7344" s="44">
        <v>0</v>
      </c>
      <c r="U7344" s="44">
        <v>16.329999999999998</v>
      </c>
      <c r="V7344" s="49">
        <v>0.2732</v>
      </c>
      <c r="W7344" s="42" t="s">
        <v>34</v>
      </c>
      <c r="X7344" s="43"/>
      <c r="Y7344" s="43"/>
      <c r="Z7344" s="43" t="s">
        <v>8442</v>
      </c>
      <c r="AA7344" s="37" t="str">
        <f>VLOOKUP(J7344, sku!B:C, 2, FALSE)</f>
        <v>Corrente de Moto Antifurto 150cm - Preto</v>
      </c>
      <c r="AB7344" s="37" t="str">
        <f>VLOOKUP(J7344, sku!B:BM, 64, FALSE)</f>
        <v>Importação</v>
      </c>
      <c r="AC7344" s="37" t="str">
        <f>LEFT(pedidos[[#This Row],[SKU]],3)</f>
        <v>XR0</v>
      </c>
      <c r="AD7344" s="37" t="str" cm="1">
        <f t="array" aca="1" ref="AD7344" ca="1">IFERROR(
  INDEX(
    montadora[Montadora],
    MATCH(TRUE,LEFT(J7722,NÚCARACT(montadora[SKU Parcial]))=montadora[SKU Parcial],0)
  ),
  ""
)</f>
        <v/>
      </c>
    </row>
    <row r="7345" spans="1:30" x14ac:dyDescent="0.25">
      <c r="A7345" s="42" t="s">
        <v>26248</v>
      </c>
      <c r="B7345" s="42"/>
      <c r="C7345" s="42"/>
      <c r="D7345" s="42"/>
      <c r="E7345" s="42">
        <v>22598315074</v>
      </c>
      <c r="F7345" s="42" t="s">
        <v>8349</v>
      </c>
      <c r="G7345" s="42" t="s">
        <v>11227</v>
      </c>
      <c r="H7345" s="7"/>
      <c r="I7345" s="42"/>
      <c r="J7345" s="42" t="s">
        <v>2566</v>
      </c>
      <c r="K7345" s="8" t="s">
        <v>25539</v>
      </c>
      <c r="L7345" s="7" t="s">
        <v>8443</v>
      </c>
      <c r="M7345" s="44">
        <v>19.8</v>
      </c>
      <c r="N7345" s="7">
        <v>1</v>
      </c>
      <c r="O7345" s="44">
        <v>19.8</v>
      </c>
      <c r="P7345" s="44">
        <v>5.4</v>
      </c>
      <c r="Q7345" s="44">
        <v>1.61</v>
      </c>
      <c r="R7345" s="44">
        <v>8.36</v>
      </c>
      <c r="S7345" s="44">
        <v>0</v>
      </c>
      <c r="T7345" s="44">
        <v>0</v>
      </c>
      <c r="U7345" s="44">
        <v>4.43</v>
      </c>
      <c r="V7345" s="49">
        <v>0.2238</v>
      </c>
      <c r="W7345" s="42" t="s">
        <v>34</v>
      </c>
      <c r="X7345" s="43"/>
      <c r="Y7345" s="43"/>
      <c r="Z7345" s="43" t="s">
        <v>8442</v>
      </c>
      <c r="AA7345" s="37" t="str">
        <f>VLOOKUP(J7345, sku!B:C, 2, FALSE)</f>
        <v>Chave Allen de Aço de Cabeça, Esférica (9 Peças) Hex Key Wrench</v>
      </c>
      <c r="AB7345" s="37" t="str">
        <f>VLOOKUP(J7345, sku!B:BM, 64, FALSE)</f>
        <v>Importação</v>
      </c>
      <c r="AC7345" s="37" t="str">
        <f>LEFT(pedidos[[#This Row],[SKU]],3)</f>
        <v>1K9</v>
      </c>
      <c r="AD7345" s="37" t="str" cm="1">
        <f t="array" aca="1" ref="AD7345" ca="1">IFERROR(
  INDEX(
    montadora[Montadora],
    MATCH(TRUE,LEFT(J7723,NÚCARACT(montadora[SKU Parcial]))=montadora[SKU Parcial],0)
  ),
  ""
)</f>
        <v/>
      </c>
    </row>
    <row r="7346" spans="1:30" x14ac:dyDescent="0.25">
      <c r="A7346" s="42" t="s">
        <v>26249</v>
      </c>
      <c r="B7346" s="42"/>
      <c r="C7346" s="42"/>
      <c r="D7346" s="42"/>
      <c r="E7346" s="42">
        <v>22598315074</v>
      </c>
      <c r="F7346" s="42" t="s">
        <v>8349</v>
      </c>
      <c r="G7346" s="42" t="s">
        <v>11227</v>
      </c>
      <c r="H7346" s="7"/>
      <c r="I7346" s="42"/>
      <c r="J7346" s="42" t="s">
        <v>2566</v>
      </c>
      <c r="K7346" s="8" t="s">
        <v>25539</v>
      </c>
      <c r="L7346" s="7" t="s">
        <v>8443</v>
      </c>
      <c r="M7346" s="44">
        <v>19.8</v>
      </c>
      <c r="N7346" s="7">
        <v>1</v>
      </c>
      <c r="O7346" s="44">
        <v>19.8</v>
      </c>
      <c r="P7346" s="44">
        <v>5.4</v>
      </c>
      <c r="Q7346" s="44">
        <v>1.61</v>
      </c>
      <c r="R7346" s="44">
        <v>8.36</v>
      </c>
      <c r="S7346" s="44">
        <v>0</v>
      </c>
      <c r="T7346" s="44">
        <v>0</v>
      </c>
      <c r="U7346" s="44">
        <v>4.43</v>
      </c>
      <c r="V7346" s="49">
        <v>0.2238</v>
      </c>
      <c r="W7346" s="42" t="s">
        <v>34</v>
      </c>
      <c r="X7346" s="43"/>
      <c r="Y7346" s="43"/>
      <c r="Z7346" s="43" t="s">
        <v>8442</v>
      </c>
      <c r="AA7346" s="37" t="str">
        <f>VLOOKUP(J7346, sku!B:C, 2, FALSE)</f>
        <v>Chave Allen de Aço de Cabeça, Esférica (9 Peças) Hex Key Wrench</v>
      </c>
      <c r="AB7346" s="37" t="str">
        <f>VLOOKUP(J7346, sku!B:BM, 64, FALSE)</f>
        <v>Importação</v>
      </c>
      <c r="AC7346" s="37" t="str">
        <f>LEFT(pedidos[[#This Row],[SKU]],3)</f>
        <v>1K9</v>
      </c>
      <c r="AD7346" s="37" t="str" cm="1">
        <f t="array" aca="1" ref="AD7346" ca="1">IFERROR(
  INDEX(
    montadora[Montadora],
    MATCH(TRUE,LEFT(J7724,NÚCARACT(montadora[SKU Parcial]))=montadora[SKU Parcial],0)
  ),
  ""
)</f>
        <v/>
      </c>
    </row>
    <row r="7347" spans="1:30" x14ac:dyDescent="0.25">
      <c r="A7347" s="42" t="s">
        <v>26250</v>
      </c>
      <c r="B7347" s="42"/>
      <c r="C7347" s="42"/>
      <c r="D7347" s="42"/>
      <c r="E7347" s="42">
        <v>22598315074</v>
      </c>
      <c r="F7347" s="42" t="s">
        <v>8349</v>
      </c>
      <c r="G7347" s="42" t="s">
        <v>11227</v>
      </c>
      <c r="H7347" s="7"/>
      <c r="I7347" s="42"/>
      <c r="J7347" s="42" t="s">
        <v>2566</v>
      </c>
      <c r="K7347" s="8" t="s">
        <v>25539</v>
      </c>
      <c r="L7347" s="7" t="s">
        <v>8443</v>
      </c>
      <c r="M7347" s="44">
        <v>19.8</v>
      </c>
      <c r="N7347" s="7">
        <v>1</v>
      </c>
      <c r="O7347" s="44">
        <v>19.8</v>
      </c>
      <c r="P7347" s="44">
        <v>5.4</v>
      </c>
      <c r="Q7347" s="44">
        <v>1.61</v>
      </c>
      <c r="R7347" s="44">
        <v>8.36</v>
      </c>
      <c r="S7347" s="44">
        <v>0</v>
      </c>
      <c r="T7347" s="44">
        <v>0</v>
      </c>
      <c r="U7347" s="44">
        <v>4.43</v>
      </c>
      <c r="V7347" s="49">
        <v>0.2238</v>
      </c>
      <c r="W7347" s="42" t="s">
        <v>34</v>
      </c>
      <c r="X7347" s="43"/>
      <c r="Y7347" s="43"/>
      <c r="Z7347" s="43" t="s">
        <v>8442</v>
      </c>
      <c r="AA7347" s="37" t="str">
        <f>VLOOKUP(J7347, sku!B:C, 2, FALSE)</f>
        <v>Chave Allen de Aço de Cabeça, Esférica (9 Peças) Hex Key Wrench</v>
      </c>
      <c r="AB7347" s="37" t="str">
        <f>VLOOKUP(J7347, sku!B:BM, 64, FALSE)</f>
        <v>Importação</v>
      </c>
      <c r="AC7347" s="37" t="str">
        <f>LEFT(pedidos[[#This Row],[SKU]],3)</f>
        <v>1K9</v>
      </c>
      <c r="AD7347" s="37" t="str" cm="1">
        <f t="array" aca="1" ref="AD7347" ca="1">IFERROR(
  INDEX(
    montadora[Montadora],
    MATCH(TRUE,LEFT(J7725,NÚCARACT(montadora[SKU Parcial]))=montadora[SKU Parcial],0)
  ),
  ""
)</f>
        <v/>
      </c>
    </row>
    <row r="7348" spans="1:30" x14ac:dyDescent="0.25">
      <c r="A7348" s="42" t="s">
        <v>26251</v>
      </c>
      <c r="B7348" s="42"/>
      <c r="C7348" s="42"/>
      <c r="D7348" s="42"/>
      <c r="E7348" s="42">
        <v>22993569629</v>
      </c>
      <c r="F7348" s="42" t="s">
        <v>8394</v>
      </c>
      <c r="G7348" s="42" t="s">
        <v>11227</v>
      </c>
      <c r="H7348" s="7"/>
      <c r="I7348" s="42"/>
      <c r="J7348" s="42" t="s">
        <v>8835</v>
      </c>
      <c r="K7348" s="8" t="s">
        <v>25539</v>
      </c>
      <c r="L7348" s="7" t="s">
        <v>8443</v>
      </c>
      <c r="M7348" s="44">
        <v>78.8</v>
      </c>
      <c r="N7348" s="7">
        <v>1</v>
      </c>
      <c r="O7348" s="44">
        <v>88.74</v>
      </c>
      <c r="P7348" s="44">
        <v>39.54</v>
      </c>
      <c r="Q7348" s="44">
        <v>6.4</v>
      </c>
      <c r="R7348" s="44">
        <v>21.34</v>
      </c>
      <c r="S7348" s="44">
        <v>9.94</v>
      </c>
      <c r="T7348" s="44">
        <v>0</v>
      </c>
      <c r="U7348" s="44">
        <v>11.52</v>
      </c>
      <c r="V7348" s="49">
        <v>0.1462</v>
      </c>
      <c r="W7348" s="42" t="s">
        <v>34</v>
      </c>
      <c r="X7348" s="43"/>
      <c r="Y7348" s="43"/>
      <c r="Z7348" s="43" t="s">
        <v>8442</v>
      </c>
      <c r="AA7348" s="37" t="str">
        <f>VLOOKUP(J7348, sku!B:C, 2, FALSE)</f>
        <v>Cadeirinha Cinza Aro 26 - Peixinho Bike</v>
      </c>
      <c r="AB7348" s="37" t="str">
        <f>VLOOKUP(J7348, sku!B:BM, 64, FALSE)</f>
        <v>Revenda</v>
      </c>
      <c r="AC7348" s="37" t="str">
        <f>LEFT(pedidos[[#This Row],[SKU]],3)</f>
        <v>CAD</v>
      </c>
      <c r="AD7348" s="37" t="str" cm="1">
        <f t="array" aca="1" ref="AD7348" ca="1">IFERROR(
  INDEX(
    montadora[Montadora],
    MATCH(TRUE,LEFT(J7726,NÚCARACT(montadora[SKU Parcial]))=montadora[SKU Parcial],0)
  ),
  ""
)</f>
        <v/>
      </c>
    </row>
    <row r="7349" spans="1:30" x14ac:dyDescent="0.25">
      <c r="A7349" s="42" t="s">
        <v>26252</v>
      </c>
      <c r="B7349" s="42"/>
      <c r="C7349" s="42"/>
      <c r="D7349" s="42"/>
      <c r="E7349" s="42">
        <v>22598315074</v>
      </c>
      <c r="F7349" s="42" t="s">
        <v>8349</v>
      </c>
      <c r="G7349" s="42" t="s">
        <v>11227</v>
      </c>
      <c r="H7349" s="7"/>
      <c r="I7349" s="42"/>
      <c r="J7349" s="42" t="s">
        <v>2566</v>
      </c>
      <c r="K7349" s="8" t="s">
        <v>25539</v>
      </c>
      <c r="L7349" s="7" t="s">
        <v>8443</v>
      </c>
      <c r="M7349" s="44">
        <v>19.8</v>
      </c>
      <c r="N7349" s="7">
        <v>1</v>
      </c>
      <c r="O7349" s="44">
        <v>19.8</v>
      </c>
      <c r="P7349" s="44">
        <v>5.4</v>
      </c>
      <c r="Q7349" s="44">
        <v>1.61</v>
      </c>
      <c r="R7349" s="44">
        <v>8.36</v>
      </c>
      <c r="S7349" s="44">
        <v>0</v>
      </c>
      <c r="T7349" s="44">
        <v>0</v>
      </c>
      <c r="U7349" s="44">
        <v>4.43</v>
      </c>
      <c r="V7349" s="49">
        <v>0.2238</v>
      </c>
      <c r="W7349" s="42" t="s">
        <v>34</v>
      </c>
      <c r="X7349" s="43"/>
      <c r="Y7349" s="43"/>
      <c r="Z7349" s="43" t="s">
        <v>8442</v>
      </c>
      <c r="AA7349" s="37" t="str">
        <f>VLOOKUP(J7349, sku!B:C, 2, FALSE)</f>
        <v>Chave Allen de Aço de Cabeça, Esférica (9 Peças) Hex Key Wrench</v>
      </c>
      <c r="AB7349" s="37" t="str">
        <f>VLOOKUP(J7349, sku!B:BM, 64, FALSE)</f>
        <v>Importação</v>
      </c>
      <c r="AC7349" s="37" t="str">
        <f>LEFT(pedidos[[#This Row],[SKU]],3)</f>
        <v>1K9</v>
      </c>
      <c r="AD7349" s="37" t="str" cm="1">
        <f t="array" aca="1" ref="AD7349" ca="1">IFERROR(
  INDEX(
    montadora[Montadora],
    MATCH(TRUE,LEFT(J7727,NÚCARACT(montadora[SKU Parcial]))=montadora[SKU Parcial],0)
  ),
  ""
)</f>
        <v/>
      </c>
    </row>
    <row r="7350" spans="1:30" x14ac:dyDescent="0.25">
      <c r="A7350" s="42" t="s">
        <v>26253</v>
      </c>
      <c r="B7350" s="42"/>
      <c r="C7350" s="42"/>
      <c r="D7350" s="42"/>
      <c r="E7350" s="42">
        <v>21599552711</v>
      </c>
      <c r="F7350" s="42" t="s">
        <v>8366</v>
      </c>
      <c r="G7350" s="42" t="s">
        <v>11227</v>
      </c>
      <c r="H7350" s="7"/>
      <c r="I7350" s="42"/>
      <c r="J7350" s="42" t="s">
        <v>2886</v>
      </c>
      <c r="K7350" s="8" t="s">
        <v>25549</v>
      </c>
      <c r="L7350" s="7" t="s">
        <v>8443</v>
      </c>
      <c r="M7350" s="44">
        <v>33.799999999999997</v>
      </c>
      <c r="N7350" s="7">
        <v>1</v>
      </c>
      <c r="O7350" s="44">
        <v>33.799999999999997</v>
      </c>
      <c r="P7350" s="44">
        <v>16.36</v>
      </c>
      <c r="Q7350" s="44">
        <v>2.74</v>
      </c>
      <c r="R7350" s="44">
        <v>11.44</v>
      </c>
      <c r="S7350" s="44">
        <v>0</v>
      </c>
      <c r="T7350" s="44">
        <v>0</v>
      </c>
      <c r="U7350" s="44">
        <v>3.26</v>
      </c>
      <c r="V7350" s="49">
        <v>9.6299999999999997E-2</v>
      </c>
      <c r="W7350" s="42" t="s">
        <v>34</v>
      </c>
      <c r="X7350" s="43"/>
      <c r="Y7350" s="43"/>
      <c r="Z7350" s="43" t="s">
        <v>8442</v>
      </c>
      <c r="AA7350" s="37" t="str">
        <f>VLOOKUP(J7350, sku!B:C, 2, FALSE)</f>
        <v>Rejuvex 400g</v>
      </c>
      <c r="AB7350" s="37" t="str">
        <f>VLOOKUP(J7350, sku!B:BM, 64, FALSE)</f>
        <v>Revenda</v>
      </c>
      <c r="AC7350" s="37" t="str">
        <f>LEFT(pedidos[[#This Row],[SKU]],3)</f>
        <v>VT2</v>
      </c>
      <c r="AD7350" s="37" t="str" cm="1">
        <f t="array" aca="1" ref="AD7350" ca="1">IFERROR(
  INDEX(
    montadora[Montadora],
    MATCH(TRUE,LEFT(J7728,NÚCARACT(montadora[SKU Parcial]))=montadora[SKU Parcial],0)
  ),
  ""
)</f>
        <v/>
      </c>
    </row>
    <row r="7351" spans="1:30" x14ac:dyDescent="0.25">
      <c r="A7351" s="42" t="s">
        <v>26254</v>
      </c>
      <c r="B7351" s="42"/>
      <c r="C7351" s="42"/>
      <c r="D7351" s="42"/>
      <c r="E7351" s="42">
        <v>23593055819</v>
      </c>
      <c r="F7351" s="42" t="s">
        <v>8403</v>
      </c>
      <c r="G7351" s="42" t="s">
        <v>11227</v>
      </c>
      <c r="H7351" s="7"/>
      <c r="I7351" s="42"/>
      <c r="J7351" s="42" t="s">
        <v>205</v>
      </c>
      <c r="K7351" s="8" t="s">
        <v>25549</v>
      </c>
      <c r="L7351" s="7" t="s">
        <v>8443</v>
      </c>
      <c r="M7351" s="44">
        <v>328.8</v>
      </c>
      <c r="N7351" s="7">
        <v>1</v>
      </c>
      <c r="O7351" s="44">
        <v>328.8</v>
      </c>
      <c r="P7351" s="44">
        <v>120</v>
      </c>
      <c r="Q7351" s="44">
        <v>26.7</v>
      </c>
      <c r="R7351" s="44">
        <v>76.34</v>
      </c>
      <c r="S7351" s="44">
        <v>0</v>
      </c>
      <c r="T7351" s="44">
        <v>0</v>
      </c>
      <c r="U7351" s="44">
        <v>105.76</v>
      </c>
      <c r="V7351" s="49">
        <v>0.32169999999999999</v>
      </c>
      <c r="W7351" s="42" t="s">
        <v>34</v>
      </c>
      <c r="X7351" s="43"/>
      <c r="Y7351" s="43"/>
      <c r="Z7351" s="43" t="s">
        <v>8442</v>
      </c>
      <c r="AA7351" s="37" t="str">
        <f>VLOOKUP(J7351, sku!B:C, 2, FALSE)</f>
        <v>Travessa Ford - Style - - - Ecosport - - - Preto</v>
      </c>
      <c r="AB7351" s="37" t="str">
        <f>VLOOKUP(J7351, sku!B:BM, 64, FALSE)</f>
        <v>Fabricação</v>
      </c>
      <c r="AC7351" s="37" t="str">
        <f>LEFT(pedidos[[#This Row],[SKU]],3)</f>
        <v>XFO</v>
      </c>
      <c r="AD7351" s="37" t="str" cm="1">
        <f t="array" aca="1" ref="AD7351" ca="1">IFERROR(
  INDEX(
    montadora[Montadora],
    MATCH(TRUE,LEFT(J7729,NÚCARACT(montadora[SKU Parcial]))=montadora[SKU Parcial],0)
  ),
  ""
)</f>
        <v/>
      </c>
    </row>
    <row r="7352" spans="1:30" x14ac:dyDescent="0.25">
      <c r="A7352" s="42" t="s">
        <v>26255</v>
      </c>
      <c r="B7352" s="42"/>
      <c r="C7352" s="42"/>
      <c r="D7352" s="42"/>
      <c r="E7352" s="42">
        <v>22293424720</v>
      </c>
      <c r="F7352" s="42" t="s">
        <v>8380</v>
      </c>
      <c r="G7352" s="42" t="s">
        <v>11227</v>
      </c>
      <c r="H7352" s="7"/>
      <c r="I7352" s="42"/>
      <c r="J7352" s="42" t="s">
        <v>886</v>
      </c>
      <c r="K7352" s="8" t="s">
        <v>25549</v>
      </c>
      <c r="L7352" s="7" t="s">
        <v>8443</v>
      </c>
      <c r="M7352" s="44">
        <v>48.8</v>
      </c>
      <c r="N7352" s="7">
        <v>1</v>
      </c>
      <c r="O7352" s="44">
        <v>48.8</v>
      </c>
      <c r="P7352" s="44">
        <v>24.45</v>
      </c>
      <c r="Q7352" s="44">
        <v>3.96</v>
      </c>
      <c r="R7352" s="44">
        <v>14.74</v>
      </c>
      <c r="S7352" s="44">
        <v>0</v>
      </c>
      <c r="T7352" s="44">
        <v>0</v>
      </c>
      <c r="U7352" s="44">
        <v>5.65</v>
      </c>
      <c r="V7352" s="49">
        <v>0.1157</v>
      </c>
      <c r="W7352" s="42" t="s">
        <v>34</v>
      </c>
      <c r="X7352" s="43"/>
      <c r="Y7352" s="43"/>
      <c r="Z7352" s="43" t="s">
        <v>8442</v>
      </c>
      <c r="AA7352" s="37" t="str">
        <f>VLOOKUP(J7352, sku!B:C, 2, FALSE)</f>
        <v>Trava Manete Moto E Bicicleta de Alumínio</v>
      </c>
      <c r="AB7352" s="37" t="str">
        <f>VLOOKUP(J7352, sku!B:BM, 64, FALSE)</f>
        <v>Importação</v>
      </c>
      <c r="AC7352" s="37" t="str">
        <f>LEFT(pedidos[[#This Row],[SKU]],3)</f>
        <v>ET0</v>
      </c>
      <c r="AD7352" s="37" t="str" cm="1">
        <f t="array" aca="1" ref="AD7352" ca="1">IFERROR(
  INDEX(
    montadora[Montadora],
    MATCH(TRUE,LEFT(J7730,NÚCARACT(montadora[SKU Parcial]))=montadora[SKU Parcial],0)
  ),
  ""
)</f>
        <v/>
      </c>
    </row>
    <row r="7353" spans="1:30" x14ac:dyDescent="0.25">
      <c r="A7353" s="42" t="s">
        <v>26256</v>
      </c>
      <c r="B7353" s="42"/>
      <c r="C7353" s="42"/>
      <c r="D7353" s="42"/>
      <c r="E7353" s="42">
        <v>20399377477</v>
      </c>
      <c r="F7353" s="42" t="s">
        <v>8393</v>
      </c>
      <c r="G7353" s="42" t="s">
        <v>11227</v>
      </c>
      <c r="H7353" s="7"/>
      <c r="I7353" s="42"/>
      <c r="J7353" s="42" t="s">
        <v>938</v>
      </c>
      <c r="K7353" s="8" t="s">
        <v>25549</v>
      </c>
      <c r="L7353" s="7" t="s">
        <v>8443</v>
      </c>
      <c r="M7353" s="44">
        <v>82.9</v>
      </c>
      <c r="N7353" s="7">
        <v>1</v>
      </c>
      <c r="O7353" s="44">
        <v>107.42</v>
      </c>
      <c r="P7353" s="44">
        <v>39.54</v>
      </c>
      <c r="Q7353" s="44">
        <v>6.73</v>
      </c>
      <c r="R7353" s="44">
        <v>22.24</v>
      </c>
      <c r="S7353" s="44">
        <v>24.52</v>
      </c>
      <c r="T7353" s="44">
        <v>0</v>
      </c>
      <c r="U7353" s="44">
        <v>14.39</v>
      </c>
      <c r="V7353" s="49">
        <v>0.1736</v>
      </c>
      <c r="W7353" s="42" t="s">
        <v>34</v>
      </c>
      <c r="X7353" s="43"/>
      <c r="Y7353" s="43"/>
      <c r="Z7353" s="43" t="s">
        <v>8442</v>
      </c>
      <c r="AA7353" s="37" t="str">
        <f>VLOOKUP(J7353, sku!B:C, 2, FALSE)</f>
        <v>Cadeirinha Preta Aro 26 - Peixinho Bike</v>
      </c>
      <c r="AB7353" s="37" t="str">
        <f>VLOOKUP(J7353, sku!B:BM, 64, FALSE)</f>
        <v>Revenda</v>
      </c>
      <c r="AC7353" s="37" t="str">
        <f>LEFT(pedidos[[#This Row],[SKU]],3)</f>
        <v>CAD</v>
      </c>
      <c r="AD7353" s="37" t="str" cm="1">
        <f t="array" aca="1" ref="AD7353" ca="1">IFERROR(
  INDEX(
    montadora[Montadora],
    MATCH(TRUE,LEFT(J7731,NÚCARACT(montadora[SKU Parcial]))=montadora[SKU Parcial],0)
  ),
  ""
)</f>
        <v/>
      </c>
    </row>
    <row r="7354" spans="1:30" x14ac:dyDescent="0.25">
      <c r="A7354" s="42" t="s">
        <v>26257</v>
      </c>
      <c r="B7354" s="42"/>
      <c r="C7354" s="42"/>
      <c r="D7354" s="42"/>
      <c r="E7354" s="42">
        <v>22293424720</v>
      </c>
      <c r="F7354" s="42" t="s">
        <v>8380</v>
      </c>
      <c r="G7354" s="42" t="s">
        <v>11227</v>
      </c>
      <c r="H7354" s="7"/>
      <c r="I7354" s="42"/>
      <c r="J7354" s="42" t="s">
        <v>886</v>
      </c>
      <c r="K7354" s="8" t="s">
        <v>25549</v>
      </c>
      <c r="L7354" s="7" t="s">
        <v>8443</v>
      </c>
      <c r="M7354" s="44">
        <v>48.8</v>
      </c>
      <c r="N7354" s="7">
        <v>1</v>
      </c>
      <c r="O7354" s="44">
        <v>48.8</v>
      </c>
      <c r="P7354" s="44">
        <v>24.45</v>
      </c>
      <c r="Q7354" s="44">
        <v>3.96</v>
      </c>
      <c r="R7354" s="44">
        <v>14.74</v>
      </c>
      <c r="S7354" s="44">
        <v>0</v>
      </c>
      <c r="T7354" s="44">
        <v>0</v>
      </c>
      <c r="U7354" s="44">
        <v>5.65</v>
      </c>
      <c r="V7354" s="49">
        <v>0.1157</v>
      </c>
      <c r="W7354" s="42" t="s">
        <v>34</v>
      </c>
      <c r="X7354" s="43"/>
      <c r="Y7354" s="43"/>
      <c r="Z7354" s="43" t="s">
        <v>8442</v>
      </c>
      <c r="AA7354" s="37" t="str">
        <f>VLOOKUP(J7354, sku!B:C, 2, FALSE)</f>
        <v>Trava Manete Moto E Bicicleta de Alumínio</v>
      </c>
      <c r="AB7354" s="37" t="str">
        <f>VLOOKUP(J7354, sku!B:BM, 64, FALSE)</f>
        <v>Importação</v>
      </c>
      <c r="AC7354" s="37" t="str">
        <f>LEFT(pedidos[[#This Row],[SKU]],3)</f>
        <v>ET0</v>
      </c>
      <c r="AD7354" s="37" t="str" cm="1">
        <f t="array" aca="1" ref="AD7354" ca="1">IFERROR(
  INDEX(
    montadora[Montadora],
    MATCH(TRUE,LEFT(J7732,NÚCARACT(montadora[SKU Parcial]))=montadora[SKU Parcial],0)
  ),
  ""
)</f>
        <v/>
      </c>
    </row>
    <row r="7355" spans="1:30" x14ac:dyDescent="0.25">
      <c r="A7355" s="42" t="s">
        <v>26258</v>
      </c>
      <c r="B7355" s="42"/>
      <c r="C7355" s="42"/>
      <c r="D7355" s="42"/>
      <c r="E7355" s="42">
        <v>20699576591</v>
      </c>
      <c r="F7355" s="42" t="s">
        <v>26282</v>
      </c>
      <c r="G7355" s="42" t="s">
        <v>11227</v>
      </c>
      <c r="H7355" s="7"/>
      <c r="I7355" s="42"/>
      <c r="J7355" s="42" t="s">
        <v>10730</v>
      </c>
      <c r="K7355" s="8" t="s">
        <v>25549</v>
      </c>
      <c r="L7355" s="7" t="s">
        <v>8443</v>
      </c>
      <c r="M7355" s="44">
        <v>178.8</v>
      </c>
      <c r="N7355" s="7">
        <v>1</v>
      </c>
      <c r="O7355" s="44">
        <v>189.63</v>
      </c>
      <c r="P7355" s="44">
        <v>126.74</v>
      </c>
      <c r="Q7355" s="44">
        <v>14.52</v>
      </c>
      <c r="R7355" s="44">
        <v>43.34</v>
      </c>
      <c r="S7355" s="44">
        <v>10.83</v>
      </c>
      <c r="T7355" s="44">
        <v>0</v>
      </c>
      <c r="U7355" s="44">
        <v>-5.8</v>
      </c>
      <c r="V7355" s="49">
        <v>-3.2399999999999998E-2</v>
      </c>
      <c r="W7355" s="42" t="s">
        <v>34</v>
      </c>
      <c r="X7355" s="43"/>
      <c r="Y7355" s="43"/>
      <c r="Z7355" s="43" t="s">
        <v>8442</v>
      </c>
      <c r="AA7355" s="37" t="str">
        <f>VLOOKUP(J7355, sku!B:C, 2, FALSE)</f>
        <v>Lâmpada Led Star - H4</v>
      </c>
      <c r="AB7355" s="37" t="str">
        <f>VLOOKUP(J7355, sku!B:BM, 64, FALSE)</f>
        <v>Revenda</v>
      </c>
      <c r="AC7355" s="37" t="str">
        <f>LEFT(pedidos[[#This Row],[SKU]],3)</f>
        <v>YN-</v>
      </c>
      <c r="AD7355" s="37" t="str" cm="1">
        <f t="array" aca="1" ref="AD7355" ca="1">IFERROR(
  INDEX(
    montadora[Montadora],
    MATCH(TRUE,LEFT(J7733,NÚCARACT(montadora[SKU Parcial]))=montadora[SKU Parcial],0)
  ),
  ""
)</f>
        <v/>
      </c>
    </row>
    <row r="7356" spans="1:30" x14ac:dyDescent="0.25">
      <c r="A7356" s="42" t="s">
        <v>26259</v>
      </c>
      <c r="B7356" s="42"/>
      <c r="C7356" s="42"/>
      <c r="D7356" s="42"/>
      <c r="E7356" s="42">
        <v>22993873085</v>
      </c>
      <c r="F7356" s="42" t="s">
        <v>8391</v>
      </c>
      <c r="G7356" s="42" t="s">
        <v>11227</v>
      </c>
      <c r="H7356" s="7"/>
      <c r="I7356" s="42"/>
      <c r="J7356" s="42" t="s">
        <v>3206</v>
      </c>
      <c r="K7356" s="8" t="s">
        <v>25549</v>
      </c>
      <c r="L7356" s="7" t="s">
        <v>8443</v>
      </c>
      <c r="M7356" s="44">
        <v>59.8</v>
      </c>
      <c r="N7356" s="7">
        <v>1</v>
      </c>
      <c r="O7356" s="44">
        <v>59.8</v>
      </c>
      <c r="P7356" s="44">
        <v>33.340000000000003</v>
      </c>
      <c r="Q7356" s="44">
        <v>4.8600000000000003</v>
      </c>
      <c r="R7356" s="44">
        <v>17.16</v>
      </c>
      <c r="S7356" s="44">
        <v>0</v>
      </c>
      <c r="T7356" s="44">
        <v>0</v>
      </c>
      <c r="U7356" s="44">
        <v>4.4400000000000004</v>
      </c>
      <c r="V7356" s="49">
        <v>7.4300000000000005E-2</v>
      </c>
      <c r="W7356" s="42" t="s">
        <v>34</v>
      </c>
      <c r="X7356" s="43"/>
      <c r="Y7356" s="43"/>
      <c r="Z7356" s="43" t="s">
        <v>8442</v>
      </c>
      <c r="AA7356" s="37" t="str">
        <f>VLOOKUP(J7356, sku!B:C, 2, FALSE)</f>
        <v>Banco Bicicleta Selim Preto e Vermelho + Couro PU</v>
      </c>
      <c r="AB7356" s="37" t="str">
        <f>VLOOKUP(J7356, sku!B:BM, 64, FALSE)</f>
        <v>Importação</v>
      </c>
      <c r="AC7356" s="37" t="str">
        <f>LEFT(pedidos[[#This Row],[SKU]],3)</f>
        <v>EB0</v>
      </c>
      <c r="AD7356" s="37" t="str" cm="1">
        <f t="array" aca="1" ref="AD7356" ca="1">IFERROR(
  INDEX(
    montadora[Montadora],
    MATCH(TRUE,LEFT(J7734,NÚCARACT(montadora[SKU Parcial]))=montadora[SKU Parcial],0)
  ),
  ""
)</f>
        <v/>
      </c>
    </row>
    <row r="7357" spans="1:30" x14ac:dyDescent="0.25">
      <c r="A7357" s="42" t="s">
        <v>26260</v>
      </c>
      <c r="B7357" s="42"/>
      <c r="C7357" s="42"/>
      <c r="D7357" s="42"/>
      <c r="E7357" s="42">
        <v>22093655539</v>
      </c>
      <c r="F7357" s="42" t="s">
        <v>71</v>
      </c>
      <c r="G7357" s="42" t="s">
        <v>11227</v>
      </c>
      <c r="H7357" s="7"/>
      <c r="I7357" s="42"/>
      <c r="J7357" s="42" t="s">
        <v>26283</v>
      </c>
      <c r="K7357" s="8" t="s">
        <v>25549</v>
      </c>
      <c r="L7357" s="7" t="s">
        <v>8443</v>
      </c>
      <c r="M7357" s="44">
        <v>248.8</v>
      </c>
      <c r="N7357" s="7">
        <v>1</v>
      </c>
      <c r="O7357" s="44">
        <v>248.8</v>
      </c>
      <c r="P7357" s="44">
        <v>0</v>
      </c>
      <c r="Q7357" s="44">
        <v>0</v>
      </c>
      <c r="R7357" s="44">
        <v>58.74</v>
      </c>
      <c r="S7357" s="44">
        <v>0</v>
      </c>
      <c r="T7357" s="44">
        <v>0</v>
      </c>
      <c r="U7357" s="44">
        <v>190.06</v>
      </c>
      <c r="V7357" s="49">
        <v>0.76390000000000002</v>
      </c>
      <c r="W7357" s="42" t="s">
        <v>34</v>
      </c>
      <c r="X7357" s="43"/>
      <c r="Y7357" s="43"/>
      <c r="Z7357" s="43" t="s">
        <v>8442</v>
      </c>
      <c r="AA7357" s="37" t="e">
        <f>VLOOKUP(J7357, sku!B:C, 2, FALSE)</f>
        <v>#N/A</v>
      </c>
      <c r="AB7357" s="37" t="e">
        <f>VLOOKUP(J7357, sku!B:BM, 64, FALSE)</f>
        <v>#N/A</v>
      </c>
      <c r="AC7357" s="37" t="str">
        <f>LEFT(pedidos[[#This Row],[SKU]],3)</f>
        <v>XGM</v>
      </c>
      <c r="AD7357" s="37" t="str" cm="1">
        <f t="array" aca="1" ref="AD7357" ca="1">IFERROR(
  INDEX(
    montadora[Montadora],
    MATCH(TRUE,LEFT(J7735,NÚCARACT(montadora[SKU Parcial]))=montadora[SKU Parcial],0)
  ),
  ""
)</f>
        <v/>
      </c>
    </row>
    <row r="7358" spans="1:30" x14ac:dyDescent="0.25">
      <c r="A7358" s="42" t="s">
        <v>26261</v>
      </c>
      <c r="B7358" s="42"/>
      <c r="C7358" s="42"/>
      <c r="D7358" s="42"/>
      <c r="E7358" s="42">
        <v>22598315074</v>
      </c>
      <c r="F7358" s="42" t="s">
        <v>8349</v>
      </c>
      <c r="G7358" s="42" t="s">
        <v>11227</v>
      </c>
      <c r="H7358" s="7"/>
      <c r="I7358" s="42"/>
      <c r="J7358" s="42" t="s">
        <v>2566</v>
      </c>
      <c r="K7358" s="8" t="s">
        <v>25549</v>
      </c>
      <c r="L7358" s="7" t="s">
        <v>8443</v>
      </c>
      <c r="M7358" s="44">
        <v>19.8</v>
      </c>
      <c r="N7358" s="7">
        <v>1</v>
      </c>
      <c r="O7358" s="44">
        <v>19.8</v>
      </c>
      <c r="P7358" s="44">
        <v>5.4</v>
      </c>
      <c r="Q7358" s="44">
        <v>1.61</v>
      </c>
      <c r="R7358" s="44">
        <v>8.36</v>
      </c>
      <c r="S7358" s="44">
        <v>0</v>
      </c>
      <c r="T7358" s="44">
        <v>0</v>
      </c>
      <c r="U7358" s="44">
        <v>4.43</v>
      </c>
      <c r="V7358" s="49">
        <v>0.2238</v>
      </c>
      <c r="W7358" s="42" t="s">
        <v>34</v>
      </c>
      <c r="X7358" s="43"/>
      <c r="Y7358" s="43"/>
      <c r="Z7358" s="43" t="s">
        <v>8442</v>
      </c>
      <c r="AA7358" s="37" t="str">
        <f>VLOOKUP(J7358, sku!B:C, 2, FALSE)</f>
        <v>Chave Allen de Aço de Cabeça, Esférica (9 Peças) Hex Key Wrench</v>
      </c>
      <c r="AB7358" s="37" t="str">
        <f>VLOOKUP(J7358, sku!B:BM, 64, FALSE)</f>
        <v>Importação</v>
      </c>
      <c r="AC7358" s="37" t="str">
        <f>LEFT(pedidos[[#This Row],[SKU]],3)</f>
        <v>1K9</v>
      </c>
      <c r="AD7358" s="37" t="str" cm="1">
        <f t="array" aca="1" ref="AD7358" ca="1">IFERROR(
  INDEX(
    montadora[Montadora],
    MATCH(TRUE,LEFT(J7736,NÚCARACT(montadora[SKU Parcial]))=montadora[SKU Parcial],0)
  ),
  ""
)</f>
        <v/>
      </c>
    </row>
    <row r="7359" spans="1:30" x14ac:dyDescent="0.25">
      <c r="A7359" s="42" t="s">
        <v>26262</v>
      </c>
      <c r="B7359" s="42"/>
      <c r="C7359" s="42"/>
      <c r="D7359" s="42"/>
      <c r="E7359" s="42">
        <v>22993569629</v>
      </c>
      <c r="F7359" s="42" t="s">
        <v>8394</v>
      </c>
      <c r="G7359" s="42" t="s">
        <v>11227</v>
      </c>
      <c r="H7359" s="7"/>
      <c r="I7359" s="42"/>
      <c r="J7359" s="42" t="s">
        <v>938</v>
      </c>
      <c r="K7359" s="8" t="s">
        <v>25549</v>
      </c>
      <c r="L7359" s="7" t="s">
        <v>8443</v>
      </c>
      <c r="M7359" s="44">
        <v>78.8</v>
      </c>
      <c r="N7359" s="7">
        <v>1</v>
      </c>
      <c r="O7359" s="44">
        <v>82.67</v>
      </c>
      <c r="P7359" s="44">
        <v>39.54</v>
      </c>
      <c r="Q7359" s="44">
        <v>6.4</v>
      </c>
      <c r="R7359" s="44">
        <v>21.34</v>
      </c>
      <c r="S7359" s="44">
        <v>3.87</v>
      </c>
      <c r="T7359" s="44">
        <v>0</v>
      </c>
      <c r="U7359" s="44">
        <v>11.52</v>
      </c>
      <c r="V7359" s="49">
        <v>0.1462</v>
      </c>
      <c r="W7359" s="42" t="s">
        <v>34</v>
      </c>
      <c r="X7359" s="43"/>
      <c r="Y7359" s="43"/>
      <c r="Z7359" s="43" t="s">
        <v>8442</v>
      </c>
      <c r="AA7359" s="37" t="str">
        <f>VLOOKUP(J7359, sku!B:C, 2, FALSE)</f>
        <v>Cadeirinha Preta Aro 26 - Peixinho Bike</v>
      </c>
      <c r="AB7359" s="37" t="str">
        <f>VLOOKUP(J7359, sku!B:BM, 64, FALSE)</f>
        <v>Revenda</v>
      </c>
      <c r="AC7359" s="37" t="str">
        <f>LEFT(pedidos[[#This Row],[SKU]],3)</f>
        <v>CAD</v>
      </c>
      <c r="AD7359" s="37" t="str" cm="1">
        <f t="array" aca="1" ref="AD7359" ca="1">IFERROR(
  INDEX(
    montadora[Montadora],
    MATCH(TRUE,LEFT(J7737,NÚCARACT(montadora[SKU Parcial]))=montadora[SKU Parcial],0)
  ),
  ""
)</f>
        <v/>
      </c>
    </row>
    <row r="7360" spans="1:30" x14ac:dyDescent="0.25">
      <c r="A7360" s="42" t="s">
        <v>26263</v>
      </c>
      <c r="B7360" s="42"/>
      <c r="C7360" s="42"/>
      <c r="D7360" s="42"/>
      <c r="E7360" s="42">
        <v>20997632112</v>
      </c>
      <c r="F7360" s="42" t="s">
        <v>8416</v>
      </c>
      <c r="G7360" s="42" t="s">
        <v>11227</v>
      </c>
      <c r="H7360" s="7"/>
      <c r="I7360" s="42"/>
      <c r="J7360" s="42" t="s">
        <v>267</v>
      </c>
      <c r="K7360" s="8" t="s">
        <v>25549</v>
      </c>
      <c r="L7360" s="7" t="s">
        <v>8443</v>
      </c>
      <c r="M7360" s="44">
        <v>388.8</v>
      </c>
      <c r="N7360" s="7">
        <v>1</v>
      </c>
      <c r="O7360" s="44">
        <v>388.8</v>
      </c>
      <c r="P7360" s="44">
        <v>145</v>
      </c>
      <c r="Q7360" s="44">
        <v>31.57</v>
      </c>
      <c r="R7360" s="44">
        <v>89.54</v>
      </c>
      <c r="S7360" s="44">
        <v>0</v>
      </c>
      <c r="T7360" s="44">
        <v>0</v>
      </c>
      <c r="U7360" s="44">
        <v>122.69</v>
      </c>
      <c r="V7360" s="49">
        <v>0.31559999999999999</v>
      </c>
      <c r="W7360" s="42" t="s">
        <v>34</v>
      </c>
      <c r="X7360" s="43"/>
      <c r="Y7360" s="43"/>
      <c r="Z7360" s="43" t="s">
        <v>8442</v>
      </c>
      <c r="AA7360" s="37" t="str">
        <f>VLOOKUP(J7360, sku!B:C, 2, FALSE)</f>
        <v>Travessa Fiat - Way - - - Uno Way - 2011 A 2021 - Preto</v>
      </c>
      <c r="AB7360" s="37" t="str">
        <f>VLOOKUP(J7360, sku!B:BM, 64, FALSE)</f>
        <v>Fabricação</v>
      </c>
      <c r="AC7360" s="37" t="str">
        <f>LEFT(pedidos[[#This Row],[SKU]],3)</f>
        <v>XFI</v>
      </c>
      <c r="AD7360" s="37" t="str" cm="1">
        <f t="array" aca="1" ref="AD7360" ca="1">IFERROR(
  INDEX(
    montadora[Montadora],
    MATCH(TRUE,LEFT(J7738,NÚCARACT(montadora[SKU Parcial]))=montadora[SKU Parcial],0)
  ),
  ""
)</f>
        <v/>
      </c>
    </row>
    <row r="7361" spans="1:30" x14ac:dyDescent="0.25">
      <c r="A7361" s="42" t="s">
        <v>26264</v>
      </c>
      <c r="B7361" s="42"/>
      <c r="C7361" s="42"/>
      <c r="D7361" s="42"/>
      <c r="E7361" s="42">
        <v>23197907791</v>
      </c>
      <c r="F7361" s="42" t="s">
        <v>8392</v>
      </c>
      <c r="G7361" s="42" t="s">
        <v>11227</v>
      </c>
      <c r="H7361" s="7"/>
      <c r="I7361" s="42"/>
      <c r="J7361" s="42" t="s">
        <v>3400</v>
      </c>
      <c r="K7361" s="8" t="s">
        <v>25549</v>
      </c>
      <c r="L7361" s="7" t="s">
        <v>8443</v>
      </c>
      <c r="M7361" s="44">
        <v>57.8</v>
      </c>
      <c r="N7361" s="7">
        <v>1</v>
      </c>
      <c r="O7361" s="44">
        <v>57.8</v>
      </c>
      <c r="P7361" s="44">
        <v>33.44</v>
      </c>
      <c r="Q7361" s="44">
        <v>4.6900000000000004</v>
      </c>
      <c r="R7361" s="44">
        <v>0</v>
      </c>
      <c r="S7361" s="44">
        <v>0</v>
      </c>
      <c r="T7361" s="44">
        <v>0</v>
      </c>
      <c r="U7361" s="44">
        <v>19.670000000000002</v>
      </c>
      <c r="V7361" s="49">
        <v>0.3402</v>
      </c>
      <c r="W7361" s="42" t="s">
        <v>34</v>
      </c>
      <c r="X7361" s="43"/>
      <c r="Y7361" s="43"/>
      <c r="Z7361" s="43" t="s">
        <v>8442</v>
      </c>
      <c r="AA7361" s="37" t="str">
        <f>VLOOKUP(J7361, sku!B:C, 2, FALSE)</f>
        <v>Corrente Trava Antifurto 120cm Aço Reforçado Moto Bike - Azul</v>
      </c>
      <c r="AB7361" s="37" t="str">
        <f>VLOOKUP(J7361, sku!B:BM, 64, FALSE)</f>
        <v>Importação</v>
      </c>
      <c r="AC7361" s="37" t="str">
        <f>LEFT(pedidos[[#This Row],[SKU]],3)</f>
        <v>XR0</v>
      </c>
      <c r="AD7361" s="37" t="str" cm="1">
        <f t="array" aca="1" ref="AD7361" ca="1">IFERROR(
  INDEX(
    montadora[Montadora],
    MATCH(TRUE,LEFT(J7739,NÚCARACT(montadora[SKU Parcial]))=montadora[SKU Parcial],0)
  ),
  ""
)</f>
        <v/>
      </c>
    </row>
    <row r="7362" spans="1:30" x14ac:dyDescent="0.25">
      <c r="A7362" s="42" t="s">
        <v>26265</v>
      </c>
      <c r="B7362" s="42"/>
      <c r="C7362" s="42"/>
      <c r="D7362" s="42"/>
      <c r="E7362" s="42">
        <v>20399377477</v>
      </c>
      <c r="F7362" s="42" t="s">
        <v>8393</v>
      </c>
      <c r="G7362" s="42" t="s">
        <v>11227</v>
      </c>
      <c r="H7362" s="7"/>
      <c r="I7362" s="42"/>
      <c r="J7362" s="42" t="s">
        <v>938</v>
      </c>
      <c r="K7362" s="8" t="s">
        <v>25549</v>
      </c>
      <c r="L7362" s="7" t="s">
        <v>8443</v>
      </c>
      <c r="M7362" s="44">
        <v>82.9</v>
      </c>
      <c r="N7362" s="7">
        <v>1</v>
      </c>
      <c r="O7362" s="44">
        <v>120.8</v>
      </c>
      <c r="P7362" s="44">
        <v>39.54</v>
      </c>
      <c r="Q7362" s="44">
        <v>6.73</v>
      </c>
      <c r="R7362" s="44">
        <v>22.24</v>
      </c>
      <c r="S7362" s="44">
        <v>37.9</v>
      </c>
      <c r="T7362" s="44">
        <v>0</v>
      </c>
      <c r="U7362" s="44">
        <v>14.39</v>
      </c>
      <c r="V7362" s="49">
        <v>0.1736</v>
      </c>
      <c r="W7362" s="42" t="s">
        <v>34</v>
      </c>
      <c r="X7362" s="43"/>
      <c r="Y7362" s="43"/>
      <c r="Z7362" s="43" t="s">
        <v>8442</v>
      </c>
      <c r="AA7362" s="37" t="str">
        <f>VLOOKUP(J7362, sku!B:C, 2, FALSE)</f>
        <v>Cadeirinha Preta Aro 26 - Peixinho Bike</v>
      </c>
      <c r="AB7362" s="37" t="str">
        <f>VLOOKUP(J7362, sku!B:BM, 64, FALSE)</f>
        <v>Revenda</v>
      </c>
      <c r="AC7362" s="37" t="str">
        <f>LEFT(pedidos[[#This Row],[SKU]],3)</f>
        <v>CAD</v>
      </c>
      <c r="AD7362" s="37" t="str" cm="1">
        <f t="array" aca="1" ref="AD7362" ca="1">IFERROR(
  INDEX(
    montadora[Montadora],
    MATCH(TRUE,LEFT(J7740,NÚCARACT(montadora[SKU Parcial]))=montadora[SKU Parcial],0)
  ),
  ""
)</f>
        <v/>
      </c>
    </row>
    <row r="7363" spans="1:30" x14ac:dyDescent="0.25">
      <c r="A7363" s="42" t="s">
        <v>26266</v>
      </c>
      <c r="B7363" s="42"/>
      <c r="C7363" s="42"/>
      <c r="D7363" s="42"/>
      <c r="E7363" s="42">
        <v>23398047765</v>
      </c>
      <c r="F7363" s="42" t="s">
        <v>8401</v>
      </c>
      <c r="G7363" s="42" t="s">
        <v>11227</v>
      </c>
      <c r="H7363" s="7"/>
      <c r="I7363" s="42"/>
      <c r="J7363" s="42" t="s">
        <v>8440</v>
      </c>
      <c r="K7363" s="8" t="s">
        <v>25549</v>
      </c>
      <c r="L7363" s="7" t="s">
        <v>8443</v>
      </c>
      <c r="M7363" s="44">
        <v>72.900000000000006</v>
      </c>
      <c r="N7363" s="7">
        <v>1</v>
      </c>
      <c r="O7363" s="44">
        <v>72.900000000000006</v>
      </c>
      <c r="P7363" s="44">
        <v>43.4</v>
      </c>
      <c r="Q7363" s="44">
        <v>5.92</v>
      </c>
      <c r="R7363" s="44">
        <v>20.04</v>
      </c>
      <c r="S7363" s="44">
        <v>0</v>
      </c>
      <c r="T7363" s="44">
        <v>0</v>
      </c>
      <c r="U7363" s="44">
        <v>3.54</v>
      </c>
      <c r="V7363" s="49">
        <v>4.8599999999999997E-2</v>
      </c>
      <c r="W7363" s="42" t="s">
        <v>34</v>
      </c>
      <c r="X7363" s="43"/>
      <c r="Y7363" s="43"/>
      <c r="Z7363" s="43" t="s">
        <v>8442</v>
      </c>
      <c r="AA7363" s="37" t="str">
        <f>VLOOKUP(J7363, sku!B:C, 2, FALSE)</f>
        <v>Verom - Verniz de Motor 1,5l</v>
      </c>
      <c r="AB7363" s="37" t="str">
        <f>VLOOKUP(J7363, sku!B:BM, 64, FALSE)</f>
        <v>Revenda</v>
      </c>
      <c r="AC7363" s="37" t="str">
        <f>LEFT(pedidos[[#This Row],[SKU]],3)</f>
        <v>VX2</v>
      </c>
      <c r="AD7363" s="37" t="str" cm="1">
        <f t="array" aca="1" ref="AD7363" ca="1">IFERROR(
  INDEX(
    montadora[Montadora],
    MATCH(TRUE,LEFT(J7741,NÚCARACT(montadora[SKU Parcial]))=montadora[SKU Parcial],0)
  ),
  ""
)</f>
        <v/>
      </c>
    </row>
    <row r="7364" spans="1:30" x14ac:dyDescent="0.25">
      <c r="A7364" s="42" t="s">
        <v>26267</v>
      </c>
      <c r="B7364" s="42"/>
      <c r="C7364" s="42"/>
      <c r="D7364" s="42"/>
      <c r="E7364" s="42">
        <v>23297894728</v>
      </c>
      <c r="F7364" s="42" t="s">
        <v>8414</v>
      </c>
      <c r="G7364" s="42" t="s">
        <v>11227</v>
      </c>
      <c r="H7364" s="7"/>
      <c r="I7364" s="42"/>
      <c r="J7364" s="42" t="s">
        <v>83</v>
      </c>
      <c r="K7364" s="8" t="s">
        <v>25549</v>
      </c>
      <c r="L7364" s="7" t="s">
        <v>8443</v>
      </c>
      <c r="M7364" s="44">
        <v>328.8</v>
      </c>
      <c r="N7364" s="7">
        <v>1</v>
      </c>
      <c r="O7364" s="44">
        <v>328.8</v>
      </c>
      <c r="P7364" s="44">
        <v>110</v>
      </c>
      <c r="Q7364" s="44">
        <v>26.7</v>
      </c>
      <c r="R7364" s="44">
        <v>76.34</v>
      </c>
      <c r="S7364" s="44">
        <v>0</v>
      </c>
      <c r="T7364" s="44">
        <v>0</v>
      </c>
      <c r="U7364" s="44">
        <v>115.76</v>
      </c>
      <c r="V7364" s="49">
        <v>0.35210000000000002</v>
      </c>
      <c r="W7364" s="42" t="s">
        <v>34</v>
      </c>
      <c r="X7364" s="43"/>
      <c r="Y7364" s="43"/>
      <c r="Z7364" s="43" t="s">
        <v>8442</v>
      </c>
      <c r="AA7364" s="37" t="str">
        <f>VLOOKUP(J7364, sku!B:C, 2, FALSE)</f>
        <v>Travessa Fiat - Locker - - - Palio Locker - - - Preto</v>
      </c>
      <c r="AB7364" s="37" t="str">
        <f>VLOOKUP(J7364, sku!B:BM, 64, FALSE)</f>
        <v>Fabricação</v>
      </c>
      <c r="AC7364" s="37" t="str">
        <f>LEFT(pedidos[[#This Row],[SKU]],3)</f>
        <v>XFI</v>
      </c>
      <c r="AD7364" s="37" t="str" cm="1">
        <f t="array" aca="1" ref="AD7364" ca="1">IFERROR(
  INDEX(
    montadora[Montadora],
    MATCH(TRUE,LEFT(J7742,NÚCARACT(montadora[SKU Parcial]))=montadora[SKU Parcial],0)
  ),
  ""
)</f>
        <v/>
      </c>
    </row>
    <row r="7365" spans="1:30" x14ac:dyDescent="0.25">
      <c r="A7365" s="42" t="s">
        <v>26268</v>
      </c>
      <c r="B7365" s="42"/>
      <c r="C7365" s="42"/>
      <c r="D7365" s="42"/>
      <c r="E7365" s="42">
        <v>22598315074</v>
      </c>
      <c r="F7365" s="42" t="s">
        <v>8349</v>
      </c>
      <c r="G7365" s="42" t="s">
        <v>11227</v>
      </c>
      <c r="H7365" s="7"/>
      <c r="I7365" s="42"/>
      <c r="J7365" s="42" t="s">
        <v>2566</v>
      </c>
      <c r="K7365" s="8" t="s">
        <v>25549</v>
      </c>
      <c r="L7365" s="7" t="s">
        <v>8443</v>
      </c>
      <c r="M7365" s="44">
        <v>19.8</v>
      </c>
      <c r="N7365" s="7">
        <v>1</v>
      </c>
      <c r="O7365" s="44">
        <v>19.8</v>
      </c>
      <c r="P7365" s="44">
        <v>5.4</v>
      </c>
      <c r="Q7365" s="44">
        <v>1.61</v>
      </c>
      <c r="R7365" s="44">
        <v>8.36</v>
      </c>
      <c r="S7365" s="44">
        <v>0</v>
      </c>
      <c r="T7365" s="44">
        <v>0</v>
      </c>
      <c r="U7365" s="44">
        <v>4.43</v>
      </c>
      <c r="V7365" s="49">
        <v>0.2238</v>
      </c>
      <c r="W7365" s="42" t="s">
        <v>34</v>
      </c>
      <c r="X7365" s="43"/>
      <c r="Y7365" s="43"/>
      <c r="Z7365" s="43" t="s">
        <v>8442</v>
      </c>
      <c r="AA7365" s="37" t="str">
        <f>VLOOKUP(J7365, sku!B:C, 2, FALSE)</f>
        <v>Chave Allen de Aço de Cabeça, Esférica (9 Peças) Hex Key Wrench</v>
      </c>
      <c r="AB7365" s="37" t="str">
        <f>VLOOKUP(J7365, sku!B:BM, 64, FALSE)</f>
        <v>Importação</v>
      </c>
      <c r="AC7365" s="37" t="str">
        <f>LEFT(pedidos[[#This Row],[SKU]],3)</f>
        <v>1K9</v>
      </c>
      <c r="AD7365" s="37" t="str" cm="1">
        <f t="array" aca="1" ref="AD7365" ca="1">IFERROR(
  INDEX(
    montadora[Montadora],
    MATCH(TRUE,LEFT(J7743,NÚCARACT(montadora[SKU Parcial]))=montadora[SKU Parcial],0)
  ),
  ""
)</f>
        <v/>
      </c>
    </row>
    <row r="7366" spans="1:30" x14ac:dyDescent="0.25">
      <c r="A7366" s="42" t="s">
        <v>26269</v>
      </c>
      <c r="B7366" s="42"/>
      <c r="C7366" s="42"/>
      <c r="D7366" s="42"/>
      <c r="E7366" s="42">
        <v>22598315074</v>
      </c>
      <c r="F7366" s="42" t="s">
        <v>8349</v>
      </c>
      <c r="G7366" s="42" t="s">
        <v>11227</v>
      </c>
      <c r="H7366" s="7"/>
      <c r="I7366" s="42"/>
      <c r="J7366" s="42" t="s">
        <v>2566</v>
      </c>
      <c r="K7366" s="8" t="s">
        <v>25549</v>
      </c>
      <c r="L7366" s="7" t="s">
        <v>8443</v>
      </c>
      <c r="M7366" s="44">
        <v>19.8</v>
      </c>
      <c r="N7366" s="7">
        <v>1</v>
      </c>
      <c r="O7366" s="44">
        <v>19.8</v>
      </c>
      <c r="P7366" s="44">
        <v>5.4</v>
      </c>
      <c r="Q7366" s="44">
        <v>1.61</v>
      </c>
      <c r="R7366" s="44">
        <v>8.36</v>
      </c>
      <c r="S7366" s="44">
        <v>0</v>
      </c>
      <c r="T7366" s="44">
        <v>0</v>
      </c>
      <c r="U7366" s="44">
        <v>4.43</v>
      </c>
      <c r="V7366" s="49">
        <v>0.2238</v>
      </c>
      <c r="W7366" s="42" t="s">
        <v>34</v>
      </c>
      <c r="X7366" s="43"/>
      <c r="Y7366" s="43"/>
      <c r="Z7366" s="43" t="s">
        <v>8442</v>
      </c>
      <c r="AA7366" s="37" t="str">
        <f>VLOOKUP(J7366, sku!B:C, 2, FALSE)</f>
        <v>Chave Allen de Aço de Cabeça, Esférica (9 Peças) Hex Key Wrench</v>
      </c>
      <c r="AB7366" s="37" t="str">
        <f>VLOOKUP(J7366, sku!B:BM, 64, FALSE)</f>
        <v>Importação</v>
      </c>
      <c r="AC7366" s="37" t="str">
        <f>LEFT(pedidos[[#This Row],[SKU]],3)</f>
        <v>1K9</v>
      </c>
      <c r="AD7366" s="37" t="str" cm="1">
        <f t="array" aca="1" ref="AD7366" ca="1">IFERROR(
  INDEX(
    montadora[Montadora],
    MATCH(TRUE,LEFT(J7744,NÚCARACT(montadora[SKU Parcial]))=montadora[SKU Parcial],0)
  ),
  ""
)</f>
        <v/>
      </c>
    </row>
    <row r="7367" spans="1:30" x14ac:dyDescent="0.25">
      <c r="A7367" s="42" t="s">
        <v>26270</v>
      </c>
      <c r="B7367" s="42"/>
      <c r="C7367" s="42"/>
      <c r="D7367" s="42"/>
      <c r="E7367" s="42">
        <v>20399377477</v>
      </c>
      <c r="F7367" s="42" t="s">
        <v>8393</v>
      </c>
      <c r="G7367" s="42" t="s">
        <v>11227</v>
      </c>
      <c r="H7367" s="7"/>
      <c r="I7367" s="42"/>
      <c r="J7367" s="42" t="s">
        <v>2167</v>
      </c>
      <c r="K7367" s="8" t="s">
        <v>25098</v>
      </c>
      <c r="L7367" s="7" t="s">
        <v>8443</v>
      </c>
      <c r="M7367" s="44">
        <v>79.8</v>
      </c>
      <c r="N7367" s="7">
        <v>1</v>
      </c>
      <c r="O7367" s="44">
        <v>83.67</v>
      </c>
      <c r="P7367" s="44">
        <v>39.54</v>
      </c>
      <c r="Q7367" s="44">
        <v>6.48</v>
      </c>
      <c r="R7367" s="44">
        <v>21.56</v>
      </c>
      <c r="S7367" s="44">
        <v>3.87</v>
      </c>
      <c r="T7367" s="44">
        <v>0</v>
      </c>
      <c r="U7367" s="44">
        <v>12.22</v>
      </c>
      <c r="V7367" s="49">
        <v>0.15310000000000001</v>
      </c>
      <c r="W7367" s="42" t="s">
        <v>34</v>
      </c>
      <c r="X7367" s="43"/>
      <c r="Y7367" s="43"/>
      <c r="Z7367" s="43" t="s">
        <v>8442</v>
      </c>
      <c r="AA7367" s="37" t="str">
        <f>VLOOKUP(J7367, sku!B:C, 2, FALSE)</f>
        <v>Cadeirinha Rosa Aro 26 - Peixinho Bike</v>
      </c>
      <c r="AB7367" s="37" t="str">
        <f>VLOOKUP(J7367, sku!B:BM, 64, FALSE)</f>
        <v>Revenda</v>
      </c>
      <c r="AC7367" s="37" t="str">
        <f>LEFT(pedidos[[#This Row],[SKU]],3)</f>
        <v>CAD</v>
      </c>
      <c r="AD7367" s="37" t="str" cm="1">
        <f t="array" aca="1" ref="AD7367" ca="1">IFERROR(
  INDEX(
    montadora[Montadora],
    MATCH(TRUE,LEFT(J7745,NÚCARACT(montadora[SKU Parcial]))=montadora[SKU Parcial],0)
  ),
  ""
)</f>
        <v/>
      </c>
    </row>
    <row r="7368" spans="1:30" x14ac:dyDescent="0.25">
      <c r="A7368" s="42" t="s">
        <v>26271</v>
      </c>
      <c r="B7368" s="42"/>
      <c r="C7368" s="42"/>
      <c r="D7368" s="42"/>
      <c r="E7368" s="42">
        <v>20997632112</v>
      </c>
      <c r="F7368" s="42" t="s">
        <v>8416</v>
      </c>
      <c r="G7368" s="42" t="s">
        <v>11227</v>
      </c>
      <c r="H7368" s="7"/>
      <c r="I7368" s="42"/>
      <c r="J7368" s="42" t="s">
        <v>267</v>
      </c>
      <c r="K7368" s="8" t="s">
        <v>25098</v>
      </c>
      <c r="L7368" s="7" t="s">
        <v>8443</v>
      </c>
      <c r="M7368" s="44">
        <v>388.8</v>
      </c>
      <c r="N7368" s="7">
        <v>1</v>
      </c>
      <c r="O7368" s="44">
        <v>405.71</v>
      </c>
      <c r="P7368" s="44">
        <v>145</v>
      </c>
      <c r="Q7368" s="44">
        <v>31.57</v>
      </c>
      <c r="R7368" s="44">
        <v>89.54</v>
      </c>
      <c r="S7368" s="44">
        <v>16.91</v>
      </c>
      <c r="T7368" s="44">
        <v>0</v>
      </c>
      <c r="U7368" s="44">
        <v>122.69</v>
      </c>
      <c r="V7368" s="49">
        <v>0.31559999999999999</v>
      </c>
      <c r="W7368" s="42" t="s">
        <v>34</v>
      </c>
      <c r="X7368" s="43"/>
      <c r="Y7368" s="43"/>
      <c r="Z7368" s="43" t="s">
        <v>8442</v>
      </c>
      <c r="AA7368" s="37" t="str">
        <f>VLOOKUP(J7368, sku!B:C, 2, FALSE)</f>
        <v>Travessa Fiat - Way - - - Uno Way - 2011 A 2021 - Preto</v>
      </c>
      <c r="AB7368" s="37" t="str">
        <f>VLOOKUP(J7368, sku!B:BM, 64, FALSE)</f>
        <v>Fabricação</v>
      </c>
      <c r="AC7368" s="37" t="str">
        <f>LEFT(pedidos[[#This Row],[SKU]],3)</f>
        <v>XFI</v>
      </c>
      <c r="AD7368" s="37" t="str" cm="1">
        <f t="array" aca="1" ref="AD7368" ca="1">IFERROR(
  INDEX(
    montadora[Montadora],
    MATCH(TRUE,LEFT(J7746,NÚCARACT(montadora[SKU Parcial]))=montadora[SKU Parcial],0)
  ),
  ""
)</f>
        <v/>
      </c>
    </row>
    <row r="7369" spans="1:30" x14ac:dyDescent="0.25">
      <c r="A7369" s="42" t="s">
        <v>26272</v>
      </c>
      <c r="B7369" s="42"/>
      <c r="C7369" s="42"/>
      <c r="D7369" s="42"/>
      <c r="E7369" s="42">
        <v>22293424720</v>
      </c>
      <c r="F7369" s="42" t="s">
        <v>8380</v>
      </c>
      <c r="G7369" s="42" t="s">
        <v>11227</v>
      </c>
      <c r="H7369" s="7"/>
      <c r="I7369" s="42"/>
      <c r="J7369" s="42" t="s">
        <v>886</v>
      </c>
      <c r="K7369" s="8" t="s">
        <v>25098</v>
      </c>
      <c r="L7369" s="7" t="s">
        <v>8443</v>
      </c>
      <c r="M7369" s="44">
        <v>48.8</v>
      </c>
      <c r="N7369" s="7">
        <v>1</v>
      </c>
      <c r="O7369" s="44">
        <v>48.8</v>
      </c>
      <c r="P7369" s="44">
        <v>24.45</v>
      </c>
      <c r="Q7369" s="44">
        <v>3.96</v>
      </c>
      <c r="R7369" s="44">
        <v>14.74</v>
      </c>
      <c r="S7369" s="44">
        <v>0</v>
      </c>
      <c r="T7369" s="44">
        <v>0</v>
      </c>
      <c r="U7369" s="44">
        <v>5.65</v>
      </c>
      <c r="V7369" s="49">
        <v>0.1157</v>
      </c>
      <c r="W7369" s="42" t="s">
        <v>34</v>
      </c>
      <c r="X7369" s="43"/>
      <c r="Y7369" s="43"/>
      <c r="Z7369" s="43" t="s">
        <v>8442</v>
      </c>
      <c r="AA7369" s="37" t="str">
        <f>VLOOKUP(J7369, sku!B:C, 2, FALSE)</f>
        <v>Trava Manete Moto E Bicicleta de Alumínio</v>
      </c>
      <c r="AB7369" s="37" t="str">
        <f>VLOOKUP(J7369, sku!B:BM, 64, FALSE)</f>
        <v>Importação</v>
      </c>
      <c r="AC7369" s="37" t="str">
        <f>LEFT(pedidos[[#This Row],[SKU]],3)</f>
        <v>ET0</v>
      </c>
      <c r="AD7369" s="37" t="str" cm="1">
        <f t="array" aca="1" ref="AD7369" ca="1">IFERROR(
  INDEX(
    montadora[Montadora],
    MATCH(TRUE,LEFT(J7747,NÚCARACT(montadora[SKU Parcial]))=montadora[SKU Parcial],0)
  ),
  ""
)</f>
        <v/>
      </c>
    </row>
    <row r="7370" spans="1:30" x14ac:dyDescent="0.25">
      <c r="A7370" s="42" t="s">
        <v>26273</v>
      </c>
      <c r="B7370" s="42"/>
      <c r="C7370" s="42"/>
      <c r="D7370" s="42"/>
      <c r="E7370" s="42">
        <v>22593894872</v>
      </c>
      <c r="F7370" s="42" t="s">
        <v>10146</v>
      </c>
      <c r="G7370" s="42" t="s">
        <v>11227</v>
      </c>
      <c r="H7370" s="7"/>
      <c r="I7370" s="42"/>
      <c r="J7370" s="42" t="s">
        <v>10168</v>
      </c>
      <c r="K7370" s="8" t="s">
        <v>25098</v>
      </c>
      <c r="L7370" s="7" t="s">
        <v>8443</v>
      </c>
      <c r="M7370" s="44">
        <v>91.8</v>
      </c>
      <c r="N7370" s="7">
        <v>1</v>
      </c>
      <c r="O7370" s="44">
        <v>91.8</v>
      </c>
      <c r="P7370" s="44">
        <v>52.79</v>
      </c>
      <c r="Q7370" s="44">
        <v>7.45</v>
      </c>
      <c r="R7370" s="44">
        <v>24.2</v>
      </c>
      <c r="S7370" s="44">
        <v>0</v>
      </c>
      <c r="T7370" s="44">
        <v>0</v>
      </c>
      <c r="U7370" s="44">
        <v>7.36</v>
      </c>
      <c r="V7370" s="49">
        <v>8.0100000000000005E-2</v>
      </c>
      <c r="W7370" s="42" t="s">
        <v>34</v>
      </c>
      <c r="X7370" s="43"/>
      <c r="Y7370" s="43"/>
      <c r="Z7370" s="43" t="s">
        <v>8442</v>
      </c>
      <c r="AA7370" s="37" t="str">
        <f>VLOOKUP(J7370, sku!B:C, 2, FALSE)</f>
        <v>Verniz De Motor 1,5L</v>
      </c>
      <c r="AB7370" s="37" t="str">
        <f>VLOOKUP(J7370, sku!B:BM, 64, FALSE)</f>
        <v>Revenda</v>
      </c>
      <c r="AC7370" s="37" t="str">
        <f>LEFT(pedidos[[#This Row],[SKU]],3)</f>
        <v>VX2</v>
      </c>
      <c r="AD7370" s="37" t="str" cm="1">
        <f t="array" aca="1" ref="AD7370" ca="1">IFERROR(
  INDEX(
    montadora[Montadora],
    MATCH(TRUE,LEFT(J7748,NÚCARACT(montadora[SKU Parcial]))=montadora[SKU Parcial],0)
  ),
  ""
)</f>
        <v/>
      </c>
    </row>
    <row r="7371" spans="1:30" x14ac:dyDescent="0.25">
      <c r="A7371" s="42" t="s">
        <v>26274</v>
      </c>
      <c r="B7371" s="42"/>
      <c r="C7371" s="42"/>
      <c r="D7371" s="42"/>
      <c r="E7371" s="42">
        <v>22598315074</v>
      </c>
      <c r="F7371" s="42" t="s">
        <v>8349</v>
      </c>
      <c r="G7371" s="42" t="s">
        <v>11227</v>
      </c>
      <c r="H7371" s="7"/>
      <c r="I7371" s="42"/>
      <c r="J7371" s="42" t="s">
        <v>2566</v>
      </c>
      <c r="K7371" s="8" t="s">
        <v>25098</v>
      </c>
      <c r="L7371" s="7" t="s">
        <v>8443</v>
      </c>
      <c r="M7371" s="44">
        <v>19.8</v>
      </c>
      <c r="N7371" s="7">
        <v>1</v>
      </c>
      <c r="O7371" s="44">
        <v>19.8</v>
      </c>
      <c r="P7371" s="44">
        <v>5.4</v>
      </c>
      <c r="Q7371" s="44">
        <v>1.61</v>
      </c>
      <c r="R7371" s="44">
        <v>8.36</v>
      </c>
      <c r="S7371" s="44">
        <v>0</v>
      </c>
      <c r="T7371" s="44">
        <v>0</v>
      </c>
      <c r="U7371" s="44">
        <v>4.43</v>
      </c>
      <c r="V7371" s="49">
        <v>0.2238</v>
      </c>
      <c r="W7371" s="42" t="s">
        <v>34</v>
      </c>
      <c r="X7371" s="43"/>
      <c r="Y7371" s="43"/>
      <c r="Z7371" s="43" t="s">
        <v>8442</v>
      </c>
      <c r="AA7371" s="37" t="str">
        <f>VLOOKUP(J7371, sku!B:C, 2, FALSE)</f>
        <v>Chave Allen de Aço de Cabeça, Esférica (9 Peças) Hex Key Wrench</v>
      </c>
      <c r="AB7371" s="37" t="str">
        <f>VLOOKUP(J7371, sku!B:BM, 64, FALSE)</f>
        <v>Importação</v>
      </c>
      <c r="AC7371" s="37" t="str">
        <f>LEFT(pedidos[[#This Row],[SKU]],3)</f>
        <v>1K9</v>
      </c>
      <c r="AD7371" s="37" t="str" cm="1">
        <f t="array" aca="1" ref="AD7371" ca="1">IFERROR(
  INDEX(
    montadora[Montadora],
    MATCH(TRUE,LEFT(J7749,NÚCARACT(montadora[SKU Parcial]))=montadora[SKU Parcial],0)
  ),
  ""
)</f>
        <v/>
      </c>
    </row>
    <row r="7372" spans="1:30" x14ac:dyDescent="0.25">
      <c r="A7372" s="42" t="s">
        <v>26275</v>
      </c>
      <c r="B7372" s="42"/>
      <c r="C7372" s="42"/>
      <c r="D7372" s="42"/>
      <c r="E7372" s="42">
        <v>22598315074</v>
      </c>
      <c r="F7372" s="42" t="s">
        <v>8349</v>
      </c>
      <c r="G7372" s="42" t="s">
        <v>11227</v>
      </c>
      <c r="H7372" s="7"/>
      <c r="I7372" s="42"/>
      <c r="J7372" s="42" t="s">
        <v>2566</v>
      </c>
      <c r="K7372" s="8" t="s">
        <v>25098</v>
      </c>
      <c r="L7372" s="7" t="s">
        <v>8443</v>
      </c>
      <c r="M7372" s="44">
        <v>19.8</v>
      </c>
      <c r="N7372" s="7">
        <v>1</v>
      </c>
      <c r="O7372" s="44">
        <v>19.8</v>
      </c>
      <c r="P7372" s="44">
        <v>5.4</v>
      </c>
      <c r="Q7372" s="44">
        <v>1.61</v>
      </c>
      <c r="R7372" s="44">
        <v>8.36</v>
      </c>
      <c r="S7372" s="44">
        <v>0</v>
      </c>
      <c r="T7372" s="44">
        <v>0</v>
      </c>
      <c r="U7372" s="44">
        <v>4.43</v>
      </c>
      <c r="V7372" s="49">
        <v>0.2238</v>
      </c>
      <c r="W7372" s="42" t="s">
        <v>34</v>
      </c>
      <c r="X7372" s="43"/>
      <c r="Y7372" s="43"/>
      <c r="Z7372" s="43" t="s">
        <v>8442</v>
      </c>
      <c r="AA7372" s="37" t="str">
        <f>VLOOKUP(J7372, sku!B:C, 2, FALSE)</f>
        <v>Chave Allen de Aço de Cabeça, Esférica (9 Peças) Hex Key Wrench</v>
      </c>
      <c r="AB7372" s="37" t="str">
        <f>VLOOKUP(J7372, sku!B:BM, 64, FALSE)</f>
        <v>Importação</v>
      </c>
      <c r="AC7372" s="37" t="str">
        <f>LEFT(pedidos[[#This Row],[SKU]],3)</f>
        <v>1K9</v>
      </c>
      <c r="AD7372" s="37" t="str" cm="1">
        <f t="array" aca="1" ref="AD7372" ca="1">IFERROR(
  INDEX(
    montadora[Montadora],
    MATCH(TRUE,LEFT(J7750,NÚCARACT(montadora[SKU Parcial]))=montadora[SKU Parcial],0)
  ),
  ""
)</f>
        <v/>
      </c>
    </row>
    <row r="7373" spans="1:30" x14ac:dyDescent="0.25">
      <c r="A7373" s="42" t="s">
        <v>26276</v>
      </c>
      <c r="B7373" s="42"/>
      <c r="C7373" s="42"/>
      <c r="D7373" s="42"/>
      <c r="E7373" s="42">
        <v>22993248906</v>
      </c>
      <c r="F7373" s="42" t="s">
        <v>8387</v>
      </c>
      <c r="G7373" s="42" t="s">
        <v>11227</v>
      </c>
      <c r="H7373" s="7"/>
      <c r="I7373" s="42"/>
      <c r="J7373" s="42" t="s">
        <v>290</v>
      </c>
      <c r="K7373" s="8" t="s">
        <v>25098</v>
      </c>
      <c r="L7373" s="7" t="s">
        <v>8443</v>
      </c>
      <c r="M7373" s="44">
        <v>43.8</v>
      </c>
      <c r="N7373" s="7">
        <v>1</v>
      </c>
      <c r="O7373" s="44">
        <v>49.21</v>
      </c>
      <c r="P7373" s="44">
        <v>15.8</v>
      </c>
      <c r="Q7373" s="44">
        <v>3.56</v>
      </c>
      <c r="R7373" s="44">
        <v>13.64</v>
      </c>
      <c r="S7373" s="44">
        <v>5.41</v>
      </c>
      <c r="T7373" s="44">
        <v>0</v>
      </c>
      <c r="U7373" s="44">
        <v>10.8</v>
      </c>
      <c r="V7373" s="49">
        <v>0.24660000000000001</v>
      </c>
      <c r="W7373" s="42" t="s">
        <v>34</v>
      </c>
      <c r="X7373" s="43"/>
      <c r="Y7373" s="43"/>
      <c r="Z7373" s="43" t="s">
        <v>8442</v>
      </c>
      <c r="AA7373" s="37" t="str">
        <f>VLOOKUP(J7373, sku!B:C, 2, FALSE)</f>
        <v>Par De Trava Do Quebra Vento Preto (23Cm)</v>
      </c>
      <c r="AB7373" s="37" t="str">
        <f>VLOOKUP(J7373, sku!B:BM, 64, FALSE)</f>
        <v>Revenda</v>
      </c>
      <c r="AC7373" s="37" t="str">
        <f>LEFT(pedidos[[#This Row],[SKU]],3)</f>
        <v>Q-9</v>
      </c>
      <c r="AD7373" s="37" t="str" cm="1">
        <f t="array" aca="1" ref="AD7373" ca="1">IFERROR(
  INDEX(
    montadora[Montadora],
    MATCH(TRUE,LEFT(J7751,NÚCARACT(montadora[SKU Parcial]))=montadora[SKU Parcial],0)
  ),
  ""
)</f>
        <v/>
      </c>
    </row>
    <row r="7374" spans="1:30" x14ac:dyDescent="0.25">
      <c r="A7374" s="42" t="s">
        <v>26277</v>
      </c>
      <c r="B7374" s="42"/>
      <c r="C7374" s="42"/>
      <c r="D7374" s="42"/>
      <c r="E7374" s="42">
        <v>22993569629</v>
      </c>
      <c r="F7374" s="42" t="s">
        <v>8394</v>
      </c>
      <c r="G7374" s="42" t="s">
        <v>11227</v>
      </c>
      <c r="H7374" s="7"/>
      <c r="I7374" s="42"/>
      <c r="J7374" s="42" t="s">
        <v>2167</v>
      </c>
      <c r="K7374" s="8" t="s">
        <v>25098</v>
      </c>
      <c r="L7374" s="7" t="s">
        <v>8443</v>
      </c>
      <c r="M7374" s="44">
        <v>78.8</v>
      </c>
      <c r="N7374" s="7">
        <v>1</v>
      </c>
      <c r="O7374" s="44">
        <v>86.31</v>
      </c>
      <c r="P7374" s="44">
        <v>39.54</v>
      </c>
      <c r="Q7374" s="44">
        <v>6.4</v>
      </c>
      <c r="R7374" s="44">
        <v>21.34</v>
      </c>
      <c r="S7374" s="44">
        <v>7.51</v>
      </c>
      <c r="T7374" s="44">
        <v>0</v>
      </c>
      <c r="U7374" s="44">
        <v>11.52</v>
      </c>
      <c r="V7374" s="49">
        <v>0.1462</v>
      </c>
      <c r="W7374" s="42" t="s">
        <v>34</v>
      </c>
      <c r="X7374" s="43"/>
      <c r="Y7374" s="43"/>
      <c r="Z7374" s="43" t="s">
        <v>8442</v>
      </c>
      <c r="AA7374" s="37" t="str">
        <f>VLOOKUP(J7374, sku!B:C, 2, FALSE)</f>
        <v>Cadeirinha Rosa Aro 26 - Peixinho Bike</v>
      </c>
      <c r="AB7374" s="37" t="str">
        <f>VLOOKUP(J7374, sku!B:BM, 64, FALSE)</f>
        <v>Revenda</v>
      </c>
      <c r="AC7374" s="37" t="str">
        <f>LEFT(pedidos[[#This Row],[SKU]],3)</f>
        <v>CAD</v>
      </c>
      <c r="AD7374" s="37" t="str" cm="1">
        <f t="array" aca="1" ref="AD7374" ca="1">IFERROR(
  INDEX(
    montadora[Montadora],
    MATCH(TRUE,LEFT(J7752,NÚCARACT(montadora[SKU Parcial]))=montadora[SKU Parcial],0)
  ),
  ""
)</f>
        <v/>
      </c>
    </row>
    <row r="7375" spans="1:30" x14ac:dyDescent="0.25">
      <c r="A7375" s="42" t="s">
        <v>26278</v>
      </c>
      <c r="B7375" s="42"/>
      <c r="C7375" s="42"/>
      <c r="D7375" s="42"/>
      <c r="E7375" s="42">
        <v>18898042845</v>
      </c>
      <c r="F7375" s="42" t="s">
        <v>10132</v>
      </c>
      <c r="G7375" s="42" t="s">
        <v>11227</v>
      </c>
      <c r="H7375" s="7"/>
      <c r="I7375" s="42"/>
      <c r="J7375" s="42" t="s">
        <v>2747</v>
      </c>
      <c r="K7375" s="8" t="s">
        <v>25098</v>
      </c>
      <c r="L7375" s="7" t="s">
        <v>8443</v>
      </c>
      <c r="M7375" s="44">
        <v>87.8</v>
      </c>
      <c r="N7375" s="7">
        <v>1</v>
      </c>
      <c r="O7375" s="44">
        <v>87.8</v>
      </c>
      <c r="P7375" s="44">
        <v>41.36</v>
      </c>
      <c r="Q7375" s="44">
        <v>7.13</v>
      </c>
      <c r="R7375" s="44">
        <v>23.32</v>
      </c>
      <c r="S7375" s="44">
        <v>0</v>
      </c>
      <c r="T7375" s="44">
        <v>0</v>
      </c>
      <c r="U7375" s="44">
        <v>15.99</v>
      </c>
      <c r="V7375" s="49">
        <v>0.18210000000000001</v>
      </c>
      <c r="W7375" s="42" t="s">
        <v>34</v>
      </c>
      <c r="X7375" s="43"/>
      <c r="Y7375" s="43"/>
      <c r="Z7375" s="43" t="s">
        <v>8442</v>
      </c>
      <c r="AA7375" s="37" t="str">
        <f>VLOOKUP(J7375, sku!B:C, 2, FALSE)</f>
        <v>Cabo de Chupeta Coaxial de Transferência de Carga de Bateria 12/24V 500 Amper, PVC, CCA 5 Metros</v>
      </c>
      <c r="AB7375" s="37" t="str">
        <f>VLOOKUP(J7375, sku!B:BM, 64, FALSE)</f>
        <v>Importação</v>
      </c>
      <c r="AC7375" s="37" t="str">
        <f>LEFT(pedidos[[#This Row],[SKU]],3)</f>
        <v>1EC</v>
      </c>
      <c r="AD7375" s="37" t="str" cm="1">
        <f t="array" aca="1" ref="AD7375" ca="1">IFERROR(
  INDEX(
    montadora[Montadora],
    MATCH(TRUE,LEFT(J7753,NÚCARACT(montadora[SKU Parcial]))=montadora[SKU Parcial],0)
  ),
  ""
)</f>
        <v/>
      </c>
    </row>
    <row r="7376" spans="1:30" x14ac:dyDescent="0.25">
      <c r="A7376" s="42" t="s">
        <v>26279</v>
      </c>
      <c r="B7376" s="42"/>
      <c r="C7376" s="42"/>
      <c r="D7376" s="42"/>
      <c r="E7376" s="42">
        <v>22598315074</v>
      </c>
      <c r="F7376" s="42" t="s">
        <v>8349</v>
      </c>
      <c r="G7376" s="42" t="s">
        <v>11227</v>
      </c>
      <c r="H7376" s="7"/>
      <c r="I7376" s="42"/>
      <c r="J7376" s="42" t="s">
        <v>2566</v>
      </c>
      <c r="K7376" s="8" t="s">
        <v>25098</v>
      </c>
      <c r="L7376" s="7" t="s">
        <v>8443</v>
      </c>
      <c r="M7376" s="44">
        <v>19.8</v>
      </c>
      <c r="N7376" s="7">
        <v>1</v>
      </c>
      <c r="O7376" s="44">
        <v>19.8</v>
      </c>
      <c r="P7376" s="44">
        <v>5.4</v>
      </c>
      <c r="Q7376" s="44">
        <v>1.61</v>
      </c>
      <c r="R7376" s="44">
        <v>8.36</v>
      </c>
      <c r="S7376" s="44">
        <v>0</v>
      </c>
      <c r="T7376" s="44">
        <v>0</v>
      </c>
      <c r="U7376" s="44">
        <v>4.43</v>
      </c>
      <c r="V7376" s="49">
        <v>0.2238</v>
      </c>
      <c r="W7376" s="42" t="s">
        <v>34</v>
      </c>
      <c r="X7376" s="43"/>
      <c r="Y7376" s="43"/>
      <c r="Z7376" s="43" t="s">
        <v>8442</v>
      </c>
      <c r="AA7376" s="37" t="str">
        <f>VLOOKUP(J7376, sku!B:C, 2, FALSE)</f>
        <v>Chave Allen de Aço de Cabeça, Esférica (9 Peças) Hex Key Wrench</v>
      </c>
      <c r="AB7376" s="37" t="str">
        <f>VLOOKUP(J7376, sku!B:BM, 64, FALSE)</f>
        <v>Importação</v>
      </c>
      <c r="AC7376" s="37" t="str">
        <f>LEFT(pedidos[[#This Row],[SKU]],3)</f>
        <v>1K9</v>
      </c>
      <c r="AD7376" s="37" t="str" cm="1">
        <f t="array" aca="1" ref="AD7376" ca="1">IFERROR(
  INDEX(
    montadora[Montadora],
    MATCH(TRUE,LEFT(J7754,NÚCARACT(montadora[SKU Parcial]))=montadora[SKU Parcial],0)
  ),
  ""
)</f>
        <v/>
      </c>
    </row>
    <row r="7377" spans="1:30" x14ac:dyDescent="0.25">
      <c r="A7377" s="42" t="s">
        <v>25444</v>
      </c>
      <c r="B7377" s="42"/>
      <c r="C7377" s="42"/>
      <c r="D7377" s="42"/>
      <c r="E7377" s="42">
        <v>22293424720</v>
      </c>
      <c r="F7377" s="42" t="s">
        <v>8380</v>
      </c>
      <c r="G7377" s="42" t="s">
        <v>11227</v>
      </c>
      <c r="H7377" s="7"/>
      <c r="I7377" s="42"/>
      <c r="J7377" s="42" t="s">
        <v>886</v>
      </c>
      <c r="K7377" s="8" t="s">
        <v>25098</v>
      </c>
      <c r="L7377" s="7" t="s">
        <v>8443</v>
      </c>
      <c r="M7377" s="44">
        <v>48.8</v>
      </c>
      <c r="N7377" s="7">
        <v>1</v>
      </c>
      <c r="O7377" s="44">
        <v>52.8</v>
      </c>
      <c r="P7377" s="44">
        <v>24.45</v>
      </c>
      <c r="Q7377" s="44">
        <v>3.96</v>
      </c>
      <c r="R7377" s="44">
        <v>14.74</v>
      </c>
      <c r="S7377" s="44">
        <v>4</v>
      </c>
      <c r="T7377" s="44">
        <v>0</v>
      </c>
      <c r="U7377" s="44">
        <v>5.65</v>
      </c>
      <c r="V7377" s="49">
        <v>0.1157</v>
      </c>
      <c r="W7377" s="42" t="s">
        <v>34</v>
      </c>
      <c r="X7377" s="43"/>
      <c r="Y7377" s="43"/>
      <c r="Z7377" s="43" t="s">
        <v>8442</v>
      </c>
      <c r="AA7377" s="37" t="str">
        <f>VLOOKUP(J7377, sku!B:C, 2, FALSE)</f>
        <v>Trava Manete Moto E Bicicleta de Alumínio</v>
      </c>
      <c r="AB7377" s="37" t="str">
        <f>VLOOKUP(J7377, sku!B:BM, 64, FALSE)</f>
        <v>Importação</v>
      </c>
      <c r="AC7377" s="37" t="str">
        <f>LEFT(pedidos[[#This Row],[SKU]],3)</f>
        <v>ET0</v>
      </c>
      <c r="AD7377" s="37" t="str" cm="1">
        <f t="array" aca="1" ref="AD7377" ca="1">IFERROR(
  INDEX(
    montadora[Montadora],
    MATCH(TRUE,LEFT(J7755,NÚCARACT(montadora[SKU Parcial]))=montadora[SKU Parcial],0)
  ),
  ""
)</f>
        <v/>
      </c>
    </row>
    <row r="7378" spans="1:30" x14ac:dyDescent="0.25">
      <c r="A7378" s="42" t="s">
        <v>25445</v>
      </c>
      <c r="B7378" s="42"/>
      <c r="C7378" s="42"/>
      <c r="D7378" s="42"/>
      <c r="E7378" s="42">
        <v>22693880299</v>
      </c>
      <c r="F7378" s="42" t="s">
        <v>8413</v>
      </c>
      <c r="G7378" s="42" t="s">
        <v>11227</v>
      </c>
      <c r="H7378" s="7"/>
      <c r="I7378" s="42"/>
      <c r="J7378" s="42" t="s">
        <v>156</v>
      </c>
      <c r="K7378" s="8" t="s">
        <v>25098</v>
      </c>
      <c r="L7378" s="7" t="s">
        <v>8443</v>
      </c>
      <c r="M7378" s="44">
        <v>328.8</v>
      </c>
      <c r="N7378" s="7">
        <v>1</v>
      </c>
      <c r="O7378" s="44">
        <v>339.63</v>
      </c>
      <c r="P7378" s="44">
        <v>110</v>
      </c>
      <c r="Q7378" s="44">
        <v>26.7</v>
      </c>
      <c r="R7378" s="44">
        <v>76.34</v>
      </c>
      <c r="S7378" s="44">
        <v>10.83</v>
      </c>
      <c r="T7378" s="44">
        <v>0</v>
      </c>
      <c r="U7378" s="44">
        <v>115.76</v>
      </c>
      <c r="V7378" s="49">
        <v>0.35210000000000002</v>
      </c>
      <c r="W7378" s="42" t="s">
        <v>34</v>
      </c>
      <c r="X7378" s="43"/>
      <c r="Y7378" s="43"/>
      <c r="Z7378" s="43" t="s">
        <v>8442</v>
      </c>
      <c r="AA7378" s="37" t="str">
        <f>VLOOKUP(J7378, sku!B:C, 2, FALSE)</f>
        <v>Travessa Fiat - Locker - - - Idea Adventure Locker - - - Preto</v>
      </c>
      <c r="AB7378" s="37" t="str">
        <f>VLOOKUP(J7378, sku!B:BM, 64, FALSE)</f>
        <v>Fabricação</v>
      </c>
      <c r="AC7378" s="37" t="str">
        <f>LEFT(pedidos[[#This Row],[SKU]],3)</f>
        <v>XFI</v>
      </c>
      <c r="AD7378" s="37" t="str" cm="1">
        <f t="array" aca="1" ref="AD7378" ca="1">IFERROR(
  INDEX(
    montadora[Montadora],
    MATCH(TRUE,LEFT(J7756,NÚCARACT(montadora[SKU Parcial]))=montadora[SKU Parcial],0)
  ),
  ""
)</f>
        <v/>
      </c>
    </row>
    <row r="7379" spans="1:30" x14ac:dyDescent="0.25">
      <c r="A7379" s="42" t="s">
        <v>25446</v>
      </c>
      <c r="B7379" s="42"/>
      <c r="C7379" s="42"/>
      <c r="D7379" s="42"/>
      <c r="E7379" s="42">
        <v>19699499227</v>
      </c>
      <c r="F7379" s="42" t="s">
        <v>8390</v>
      </c>
      <c r="G7379" s="42" t="s">
        <v>11227</v>
      </c>
      <c r="H7379" s="7"/>
      <c r="I7379" s="42"/>
      <c r="J7379" s="42" t="s">
        <v>8435</v>
      </c>
      <c r="K7379" s="8" t="s">
        <v>25098</v>
      </c>
      <c r="L7379" s="7" t="s">
        <v>8443</v>
      </c>
      <c r="M7379" s="44">
        <v>49.8</v>
      </c>
      <c r="N7379" s="7">
        <v>1</v>
      </c>
      <c r="O7379" s="44">
        <v>49.8</v>
      </c>
      <c r="P7379" s="44">
        <v>30</v>
      </c>
      <c r="Q7379" s="44">
        <v>4.04</v>
      </c>
      <c r="R7379" s="44">
        <v>14.96</v>
      </c>
      <c r="S7379" s="44">
        <v>0</v>
      </c>
      <c r="T7379" s="44">
        <v>0</v>
      </c>
      <c r="U7379" s="44">
        <v>0.8</v>
      </c>
      <c r="V7379" s="49">
        <v>1.6E-2</v>
      </c>
      <c r="W7379" s="42" t="s">
        <v>34</v>
      </c>
      <c r="X7379" s="43"/>
      <c r="Y7379" s="43"/>
      <c r="Z7379" s="43" t="s">
        <v>8442</v>
      </c>
      <c r="AA7379" s="37" t="str">
        <f>VLOOKUP(J7379, sku!B:C, 2, FALSE)</f>
        <v>Banco Bicicleta Selim Preto e Azul</v>
      </c>
      <c r="AB7379" s="37" t="str">
        <f>VLOOKUP(J7379, sku!B:BM, 64, FALSE)</f>
        <v>Importação</v>
      </c>
      <c r="AC7379" s="37" t="str">
        <f>LEFT(pedidos[[#This Row],[SKU]],3)</f>
        <v>EB0</v>
      </c>
      <c r="AD7379" s="37" t="str" cm="1">
        <f t="array" aca="1" ref="AD7379" ca="1">IFERROR(
  INDEX(
    montadora[Montadora],
    MATCH(TRUE,LEFT(J7757,NÚCARACT(montadora[SKU Parcial]))=montadora[SKU Parcial],0)
  ),
  ""
)</f>
        <v/>
      </c>
    </row>
    <row r="7380" spans="1:30" x14ac:dyDescent="0.25">
      <c r="A7380" s="42" t="s">
        <v>25447</v>
      </c>
      <c r="B7380" s="42"/>
      <c r="C7380" s="42"/>
      <c r="D7380" s="42"/>
      <c r="E7380" s="42">
        <v>22493753577</v>
      </c>
      <c r="F7380" s="42" t="s">
        <v>10104</v>
      </c>
      <c r="G7380" s="42" t="s">
        <v>11227</v>
      </c>
      <c r="H7380" s="7"/>
      <c r="I7380" s="42"/>
      <c r="J7380" s="42" t="s">
        <v>2941</v>
      </c>
      <c r="K7380" s="8" t="s">
        <v>25098</v>
      </c>
      <c r="L7380" s="7" t="s">
        <v>8443</v>
      </c>
      <c r="M7380" s="44">
        <v>27.8</v>
      </c>
      <c r="N7380" s="7">
        <v>1</v>
      </c>
      <c r="O7380" s="44">
        <v>27.8</v>
      </c>
      <c r="P7380" s="44">
        <v>12.9</v>
      </c>
      <c r="Q7380" s="44">
        <v>2.2599999999999998</v>
      </c>
      <c r="R7380" s="44">
        <v>10.119999999999999</v>
      </c>
      <c r="S7380" s="44">
        <v>0</v>
      </c>
      <c r="T7380" s="44">
        <v>0</v>
      </c>
      <c r="U7380" s="44">
        <v>2.52</v>
      </c>
      <c r="V7380" s="49">
        <v>9.0700000000000003E-2</v>
      </c>
      <c r="W7380" s="42" t="s">
        <v>34</v>
      </c>
      <c r="X7380" s="43"/>
      <c r="Y7380" s="43"/>
      <c r="Z7380" s="43" t="s">
        <v>8442</v>
      </c>
      <c r="AA7380" s="37" t="str">
        <f>VLOOKUP(J7380, sku!B:C, 2, FALSE)</f>
        <v>Chave Allen de Aço de Cabeça, Esférica (9 Peças) Hex Key</v>
      </c>
      <c r="AB7380" s="37" t="str">
        <f>VLOOKUP(J7380, sku!B:BM, 64, FALSE)</f>
        <v>Importação</v>
      </c>
      <c r="AC7380" s="37" t="str">
        <f>LEFT(pedidos[[#This Row],[SKU]],3)</f>
        <v>1K9</v>
      </c>
      <c r="AD7380" s="37" t="str" cm="1">
        <f t="array" aca="1" ref="AD7380" ca="1">IFERROR(
  INDEX(
    montadora[Montadora],
    MATCH(TRUE,LEFT(J7758,NÚCARACT(montadora[SKU Parcial]))=montadora[SKU Parcial],0)
  ),
  ""
)</f>
        <v/>
      </c>
    </row>
    <row r="7381" spans="1:30" x14ac:dyDescent="0.25">
      <c r="A7381" s="42" t="s">
        <v>25448</v>
      </c>
      <c r="B7381" s="42"/>
      <c r="C7381" s="42"/>
      <c r="D7381" s="42"/>
      <c r="E7381" s="42">
        <v>22598315074</v>
      </c>
      <c r="F7381" s="42" t="s">
        <v>8349</v>
      </c>
      <c r="G7381" s="42" t="s">
        <v>11227</v>
      </c>
      <c r="H7381" s="7"/>
      <c r="I7381" s="42"/>
      <c r="J7381" s="42" t="s">
        <v>2566</v>
      </c>
      <c r="K7381" s="8" t="s">
        <v>25098</v>
      </c>
      <c r="L7381" s="7" t="s">
        <v>8443</v>
      </c>
      <c r="M7381" s="44">
        <v>19.8</v>
      </c>
      <c r="N7381" s="7">
        <v>1</v>
      </c>
      <c r="O7381" s="44">
        <v>19.8</v>
      </c>
      <c r="P7381" s="44">
        <v>5.4</v>
      </c>
      <c r="Q7381" s="44">
        <v>1.61</v>
      </c>
      <c r="R7381" s="44">
        <v>8.36</v>
      </c>
      <c r="S7381" s="44">
        <v>0</v>
      </c>
      <c r="T7381" s="44">
        <v>0</v>
      </c>
      <c r="U7381" s="44">
        <v>4.43</v>
      </c>
      <c r="V7381" s="49">
        <v>0.2238</v>
      </c>
      <c r="W7381" s="42" t="s">
        <v>34</v>
      </c>
      <c r="X7381" s="43"/>
      <c r="Y7381" s="43"/>
      <c r="Z7381" s="43" t="s">
        <v>8442</v>
      </c>
      <c r="AA7381" s="37" t="str">
        <f>VLOOKUP(J7381, sku!B:C, 2, FALSE)</f>
        <v>Chave Allen de Aço de Cabeça, Esférica (9 Peças) Hex Key Wrench</v>
      </c>
      <c r="AB7381" s="37" t="str">
        <f>VLOOKUP(J7381, sku!B:BM, 64, FALSE)</f>
        <v>Importação</v>
      </c>
      <c r="AC7381" s="37" t="str">
        <f>LEFT(pedidos[[#This Row],[SKU]],3)</f>
        <v>1K9</v>
      </c>
      <c r="AD7381" s="37" t="str" cm="1">
        <f t="array" aca="1" ref="AD7381" ca="1">IFERROR(
  INDEX(
    montadora[Montadora],
    MATCH(TRUE,LEFT(J7759,NÚCARACT(montadora[SKU Parcial]))=montadora[SKU Parcial],0)
  ),
  ""
)</f>
        <v/>
      </c>
    </row>
    <row r="7382" spans="1:30" x14ac:dyDescent="0.25">
      <c r="A7382" s="42" t="s">
        <v>25449</v>
      </c>
      <c r="B7382" s="42"/>
      <c r="C7382" s="42"/>
      <c r="D7382" s="42"/>
      <c r="E7382" s="42">
        <v>22493753577</v>
      </c>
      <c r="F7382" s="42" t="s">
        <v>10104</v>
      </c>
      <c r="G7382" s="42" t="s">
        <v>11227</v>
      </c>
      <c r="H7382" s="7"/>
      <c r="I7382" s="42"/>
      <c r="J7382" s="42" t="s">
        <v>2941</v>
      </c>
      <c r="K7382" s="8" t="s">
        <v>25098</v>
      </c>
      <c r="L7382" s="7" t="s">
        <v>8443</v>
      </c>
      <c r="M7382" s="44">
        <v>27.8</v>
      </c>
      <c r="N7382" s="7">
        <v>1</v>
      </c>
      <c r="O7382" s="44">
        <v>27.8</v>
      </c>
      <c r="P7382" s="44">
        <v>12.9</v>
      </c>
      <c r="Q7382" s="44">
        <v>2.2599999999999998</v>
      </c>
      <c r="R7382" s="44">
        <v>10.119999999999999</v>
      </c>
      <c r="S7382" s="44">
        <v>0</v>
      </c>
      <c r="T7382" s="44">
        <v>0</v>
      </c>
      <c r="U7382" s="44">
        <v>2.52</v>
      </c>
      <c r="V7382" s="49">
        <v>9.0700000000000003E-2</v>
      </c>
      <c r="W7382" s="42" t="s">
        <v>34</v>
      </c>
      <c r="X7382" s="43"/>
      <c r="Y7382" s="43"/>
      <c r="Z7382" s="43" t="s">
        <v>8442</v>
      </c>
      <c r="AA7382" s="37" t="str">
        <f>VLOOKUP(J7382, sku!B:C, 2, FALSE)</f>
        <v>Chave Allen de Aço de Cabeça, Esférica (9 Peças) Hex Key</v>
      </c>
      <c r="AB7382" s="37" t="str">
        <f>VLOOKUP(J7382, sku!B:BM, 64, FALSE)</f>
        <v>Importação</v>
      </c>
      <c r="AC7382" s="37" t="str">
        <f>LEFT(pedidos[[#This Row],[SKU]],3)</f>
        <v>1K9</v>
      </c>
      <c r="AD7382" s="37" t="str" cm="1">
        <f t="array" aca="1" ref="AD7382" ca="1">IFERROR(
  INDEX(
    montadora[Montadora],
    MATCH(TRUE,LEFT(J7760,NÚCARACT(montadora[SKU Parcial]))=montadora[SKU Parcial],0)
  ),
  ""
)</f>
        <v/>
      </c>
    </row>
    <row r="7383" spans="1:30" x14ac:dyDescent="0.25">
      <c r="A7383" s="42" t="s">
        <v>25450</v>
      </c>
      <c r="B7383" s="42"/>
      <c r="C7383" s="42"/>
      <c r="D7383" s="42"/>
      <c r="E7383" s="42">
        <v>22598315074</v>
      </c>
      <c r="F7383" s="42" t="s">
        <v>8349</v>
      </c>
      <c r="G7383" s="42" t="s">
        <v>11227</v>
      </c>
      <c r="H7383" s="7"/>
      <c r="I7383" s="42"/>
      <c r="J7383" s="42" t="s">
        <v>2566</v>
      </c>
      <c r="K7383" s="8" t="s">
        <v>25098</v>
      </c>
      <c r="L7383" s="7" t="s">
        <v>8443</v>
      </c>
      <c r="M7383" s="44">
        <v>19.8</v>
      </c>
      <c r="N7383" s="7">
        <v>1</v>
      </c>
      <c r="O7383" s="44">
        <v>19.8</v>
      </c>
      <c r="P7383" s="44">
        <v>5.4</v>
      </c>
      <c r="Q7383" s="44">
        <v>1.61</v>
      </c>
      <c r="R7383" s="44">
        <v>8.36</v>
      </c>
      <c r="S7383" s="44">
        <v>0</v>
      </c>
      <c r="T7383" s="44">
        <v>0</v>
      </c>
      <c r="U7383" s="44">
        <v>4.43</v>
      </c>
      <c r="V7383" s="49">
        <v>0.2238</v>
      </c>
      <c r="W7383" s="42" t="s">
        <v>34</v>
      </c>
      <c r="X7383" s="43"/>
      <c r="Y7383" s="43"/>
      <c r="Z7383" s="43" t="s">
        <v>8442</v>
      </c>
      <c r="AA7383" s="37" t="str">
        <f>VLOOKUP(J7383, sku!B:C, 2, FALSE)</f>
        <v>Chave Allen de Aço de Cabeça, Esférica (9 Peças) Hex Key Wrench</v>
      </c>
      <c r="AB7383" s="37" t="str">
        <f>VLOOKUP(J7383, sku!B:BM, 64, FALSE)</f>
        <v>Importação</v>
      </c>
      <c r="AC7383" s="37" t="str">
        <f>LEFT(pedidos[[#This Row],[SKU]],3)</f>
        <v>1K9</v>
      </c>
      <c r="AD7383" s="37" t="str" cm="1">
        <f t="array" aca="1" ref="AD7383" ca="1">IFERROR(
  INDEX(
    montadora[Montadora],
    MATCH(TRUE,LEFT(J7761,NÚCARACT(montadora[SKU Parcial]))=montadora[SKU Parcial],0)
  ),
  ""
)</f>
        <v/>
      </c>
    </row>
    <row r="7384" spans="1:30" x14ac:dyDescent="0.25">
      <c r="A7384" s="42" t="s">
        <v>25451</v>
      </c>
      <c r="B7384" s="42"/>
      <c r="C7384" s="42"/>
      <c r="D7384" s="42"/>
      <c r="E7384" s="42">
        <v>22598315074</v>
      </c>
      <c r="F7384" s="42" t="s">
        <v>8349</v>
      </c>
      <c r="G7384" s="42" t="s">
        <v>11227</v>
      </c>
      <c r="H7384" s="7"/>
      <c r="I7384" s="42"/>
      <c r="J7384" s="42" t="s">
        <v>2566</v>
      </c>
      <c r="K7384" s="8" t="s">
        <v>25122</v>
      </c>
      <c r="L7384" s="7" t="s">
        <v>8443</v>
      </c>
      <c r="M7384" s="44">
        <v>19.8</v>
      </c>
      <c r="N7384" s="7">
        <v>1</v>
      </c>
      <c r="O7384" s="44">
        <v>19.8</v>
      </c>
      <c r="P7384" s="44">
        <v>5.4</v>
      </c>
      <c r="Q7384" s="44">
        <v>1.61</v>
      </c>
      <c r="R7384" s="44">
        <v>8.36</v>
      </c>
      <c r="S7384" s="44">
        <v>0</v>
      </c>
      <c r="T7384" s="44">
        <v>0</v>
      </c>
      <c r="U7384" s="44">
        <v>4.43</v>
      </c>
      <c r="V7384" s="49">
        <v>0.2238</v>
      </c>
      <c r="W7384" s="42" t="s">
        <v>34</v>
      </c>
      <c r="X7384" s="43"/>
      <c r="Y7384" s="43"/>
      <c r="Z7384" s="43" t="s">
        <v>8442</v>
      </c>
      <c r="AA7384" s="37" t="str">
        <f>VLOOKUP(J7384, sku!B:C, 2, FALSE)</f>
        <v>Chave Allen de Aço de Cabeça, Esférica (9 Peças) Hex Key Wrench</v>
      </c>
      <c r="AB7384" s="37" t="str">
        <f>VLOOKUP(J7384, sku!B:BM, 64, FALSE)</f>
        <v>Importação</v>
      </c>
      <c r="AC7384" s="37" t="str">
        <f>LEFT(pedidos[[#This Row],[SKU]],3)</f>
        <v>1K9</v>
      </c>
      <c r="AD7384" s="37" t="str" cm="1">
        <f t="array" aca="1" ref="AD7384" ca="1">IFERROR(
  INDEX(
    montadora[Montadora],
    MATCH(TRUE,LEFT(J7762,NÚCARACT(montadora[SKU Parcial]))=montadora[SKU Parcial],0)
  ),
  ""
)</f>
        <v/>
      </c>
    </row>
    <row r="7385" spans="1:30" x14ac:dyDescent="0.25">
      <c r="A7385" s="42" t="s">
        <v>25452</v>
      </c>
      <c r="B7385" s="42"/>
      <c r="C7385" s="42"/>
      <c r="D7385" s="42"/>
      <c r="E7385" s="42">
        <v>22993569629</v>
      </c>
      <c r="F7385" s="42" t="s">
        <v>8394</v>
      </c>
      <c r="G7385" s="42" t="s">
        <v>11227</v>
      </c>
      <c r="H7385" s="7"/>
      <c r="I7385" s="42"/>
      <c r="J7385" s="42" t="s">
        <v>2167</v>
      </c>
      <c r="K7385" s="8" t="s">
        <v>25122</v>
      </c>
      <c r="L7385" s="7" t="s">
        <v>8443</v>
      </c>
      <c r="M7385" s="44">
        <v>78.8</v>
      </c>
      <c r="N7385" s="7">
        <v>1</v>
      </c>
      <c r="O7385" s="44">
        <v>82.67</v>
      </c>
      <c r="P7385" s="44">
        <v>39.54</v>
      </c>
      <c r="Q7385" s="44">
        <v>6.4</v>
      </c>
      <c r="R7385" s="44">
        <v>21.34</v>
      </c>
      <c r="S7385" s="44">
        <v>3.87</v>
      </c>
      <c r="T7385" s="44">
        <v>0</v>
      </c>
      <c r="U7385" s="44">
        <v>11.52</v>
      </c>
      <c r="V7385" s="49">
        <v>0.1462</v>
      </c>
      <c r="W7385" s="42" t="s">
        <v>34</v>
      </c>
      <c r="X7385" s="43"/>
      <c r="Y7385" s="43"/>
      <c r="Z7385" s="43" t="s">
        <v>8442</v>
      </c>
      <c r="AA7385" s="37" t="str">
        <f>VLOOKUP(J7385, sku!B:C, 2, FALSE)</f>
        <v>Cadeirinha Rosa Aro 26 - Peixinho Bike</v>
      </c>
      <c r="AB7385" s="37" t="str">
        <f>VLOOKUP(J7385, sku!B:BM, 64, FALSE)</f>
        <v>Revenda</v>
      </c>
      <c r="AC7385" s="37" t="str">
        <f>LEFT(pedidos[[#This Row],[SKU]],3)</f>
        <v>CAD</v>
      </c>
      <c r="AD7385" s="37" t="str" cm="1">
        <f t="array" aca="1" ref="AD7385" ca="1">IFERROR(
  INDEX(
    montadora[Montadora],
    MATCH(TRUE,LEFT(J7763,NÚCARACT(montadora[SKU Parcial]))=montadora[SKU Parcial],0)
  ),
  ""
)</f>
        <v/>
      </c>
    </row>
    <row r="7386" spans="1:30" x14ac:dyDescent="0.25">
      <c r="A7386" s="42" t="s">
        <v>25453</v>
      </c>
      <c r="B7386" s="42"/>
      <c r="C7386" s="42"/>
      <c r="D7386" s="42"/>
      <c r="E7386" s="42">
        <v>22993569629</v>
      </c>
      <c r="F7386" s="42" t="s">
        <v>8394</v>
      </c>
      <c r="G7386" s="42" t="s">
        <v>11227</v>
      </c>
      <c r="H7386" s="7"/>
      <c r="I7386" s="42"/>
      <c r="J7386" s="42" t="s">
        <v>938</v>
      </c>
      <c r="K7386" s="8" t="s">
        <v>25122</v>
      </c>
      <c r="L7386" s="7" t="s">
        <v>8443</v>
      </c>
      <c r="M7386" s="44">
        <v>78.8</v>
      </c>
      <c r="N7386" s="7">
        <v>1</v>
      </c>
      <c r="O7386" s="44">
        <v>78.8</v>
      </c>
      <c r="P7386" s="44">
        <v>39.54</v>
      </c>
      <c r="Q7386" s="44">
        <v>6.4</v>
      </c>
      <c r="R7386" s="44">
        <v>21.34</v>
      </c>
      <c r="S7386" s="44">
        <v>0</v>
      </c>
      <c r="T7386" s="44">
        <v>0</v>
      </c>
      <c r="U7386" s="44">
        <v>11.52</v>
      </c>
      <c r="V7386" s="49">
        <v>0.1462</v>
      </c>
      <c r="W7386" s="42" t="s">
        <v>34</v>
      </c>
      <c r="X7386" s="43"/>
      <c r="Y7386" s="43"/>
      <c r="Z7386" s="43" t="s">
        <v>8442</v>
      </c>
      <c r="AA7386" s="37" t="str">
        <f>VLOOKUP(J7386, sku!B:C, 2, FALSE)</f>
        <v>Cadeirinha Preta Aro 26 - Peixinho Bike</v>
      </c>
      <c r="AB7386" s="37" t="str">
        <f>VLOOKUP(J7386, sku!B:BM, 64, FALSE)</f>
        <v>Revenda</v>
      </c>
      <c r="AC7386" s="37" t="str">
        <f>LEFT(pedidos[[#This Row],[SKU]],3)</f>
        <v>CAD</v>
      </c>
      <c r="AD7386" s="37" t="str" cm="1">
        <f t="array" aca="1" ref="AD7386" ca="1">IFERROR(
  INDEX(
    montadora[Montadora],
    MATCH(TRUE,LEFT(J7764,NÚCARACT(montadora[SKU Parcial]))=montadora[SKU Parcial],0)
  ),
  ""
)</f>
        <v/>
      </c>
    </row>
    <row r="7387" spans="1:30" x14ac:dyDescent="0.25">
      <c r="A7387" s="42" t="s">
        <v>25454</v>
      </c>
      <c r="B7387" s="42"/>
      <c r="C7387" s="42"/>
      <c r="D7387" s="42"/>
      <c r="E7387" s="42">
        <v>22493753577</v>
      </c>
      <c r="F7387" s="42" t="s">
        <v>10104</v>
      </c>
      <c r="G7387" s="42" t="s">
        <v>11227</v>
      </c>
      <c r="H7387" s="7"/>
      <c r="I7387" s="42"/>
      <c r="J7387" s="42" t="s">
        <v>2941</v>
      </c>
      <c r="K7387" s="8" t="s">
        <v>25122</v>
      </c>
      <c r="L7387" s="7" t="s">
        <v>8443</v>
      </c>
      <c r="M7387" s="44">
        <v>27.8</v>
      </c>
      <c r="N7387" s="7">
        <v>1</v>
      </c>
      <c r="O7387" s="44">
        <v>27.8</v>
      </c>
      <c r="P7387" s="44">
        <v>12.9</v>
      </c>
      <c r="Q7387" s="44">
        <v>2.2599999999999998</v>
      </c>
      <c r="R7387" s="44">
        <v>10.119999999999999</v>
      </c>
      <c r="S7387" s="44">
        <v>0</v>
      </c>
      <c r="T7387" s="44">
        <v>0</v>
      </c>
      <c r="U7387" s="44">
        <v>2.52</v>
      </c>
      <c r="V7387" s="49">
        <v>9.0700000000000003E-2</v>
      </c>
      <c r="W7387" s="42" t="s">
        <v>34</v>
      </c>
      <c r="X7387" s="43"/>
      <c r="Y7387" s="43"/>
      <c r="Z7387" s="43" t="s">
        <v>8442</v>
      </c>
      <c r="AA7387" s="37" t="str">
        <f>VLOOKUP(J7387, sku!B:C, 2, FALSE)</f>
        <v>Chave Allen de Aço de Cabeça, Esférica (9 Peças) Hex Key</v>
      </c>
      <c r="AB7387" s="37" t="str">
        <f>VLOOKUP(J7387, sku!B:BM, 64, FALSE)</f>
        <v>Importação</v>
      </c>
      <c r="AC7387" s="37" t="str">
        <f>LEFT(pedidos[[#This Row],[SKU]],3)</f>
        <v>1K9</v>
      </c>
      <c r="AD7387" s="37" t="str" cm="1">
        <f t="array" aca="1" ref="AD7387" ca="1">IFERROR(
  INDEX(
    montadora[Montadora],
    MATCH(TRUE,LEFT(J7765,NÚCARACT(montadora[SKU Parcial]))=montadora[SKU Parcial],0)
  ),
  ""
)</f>
        <v/>
      </c>
    </row>
    <row r="7388" spans="1:30" x14ac:dyDescent="0.25">
      <c r="A7388" s="42" t="s">
        <v>25455</v>
      </c>
      <c r="B7388" s="42"/>
      <c r="C7388" s="42"/>
      <c r="D7388" s="42"/>
      <c r="E7388" s="42">
        <v>23998031715</v>
      </c>
      <c r="F7388" s="42" t="s">
        <v>8357</v>
      </c>
      <c r="G7388" s="42" t="s">
        <v>11227</v>
      </c>
      <c r="H7388" s="7"/>
      <c r="I7388" s="42"/>
      <c r="J7388" s="42" t="s">
        <v>3181</v>
      </c>
      <c r="K7388" s="8" t="s">
        <v>25122</v>
      </c>
      <c r="L7388" s="7" t="s">
        <v>8443</v>
      </c>
      <c r="M7388" s="44">
        <v>28.8</v>
      </c>
      <c r="N7388" s="7">
        <v>1</v>
      </c>
      <c r="O7388" s="44">
        <v>28.8</v>
      </c>
      <c r="P7388" s="44">
        <v>13.56</v>
      </c>
      <c r="Q7388" s="44">
        <v>2.34</v>
      </c>
      <c r="R7388" s="44">
        <v>10.34</v>
      </c>
      <c r="S7388" s="44">
        <v>0</v>
      </c>
      <c r="T7388" s="44">
        <v>0</v>
      </c>
      <c r="U7388" s="44">
        <v>2.56</v>
      </c>
      <c r="V7388" s="49">
        <v>8.8900000000000007E-2</v>
      </c>
      <c r="W7388" s="42" t="s">
        <v>34</v>
      </c>
      <c r="X7388" s="43"/>
      <c r="Y7388" s="43"/>
      <c r="Z7388" s="43" t="s">
        <v>8442</v>
      </c>
      <c r="AA7388" s="37" t="str">
        <f>VLOOKUP(J7388, sku!B:C, 2, FALSE)</f>
        <v>Higicouro 500ml</v>
      </c>
      <c r="AB7388" s="37" t="str">
        <f>VLOOKUP(J7388, sku!B:BM, 64, FALSE)</f>
        <v>Revenda</v>
      </c>
      <c r="AC7388" s="37" t="str">
        <f>LEFT(pedidos[[#This Row],[SKU]],3)</f>
        <v>VX2</v>
      </c>
      <c r="AD7388" s="37" t="str" cm="1">
        <f t="array" aca="1" ref="AD7388" ca="1">IFERROR(
  INDEX(
    montadora[Montadora],
    MATCH(TRUE,LEFT(J7766,NÚCARACT(montadora[SKU Parcial]))=montadora[SKU Parcial],0)
  ),
  ""
)</f>
        <v/>
      </c>
    </row>
    <row r="7389" spans="1:30" x14ac:dyDescent="0.25">
      <c r="A7389" s="42" t="s">
        <v>25456</v>
      </c>
      <c r="B7389" s="42"/>
      <c r="C7389" s="42"/>
      <c r="D7389" s="42"/>
      <c r="E7389" s="42">
        <v>23892714106</v>
      </c>
      <c r="F7389" s="42" t="s">
        <v>8823</v>
      </c>
      <c r="G7389" s="42" t="s">
        <v>11227</v>
      </c>
      <c r="H7389" s="7"/>
      <c r="I7389" s="42"/>
      <c r="J7389" s="42" t="s">
        <v>668</v>
      </c>
      <c r="K7389" s="8" t="s">
        <v>25122</v>
      </c>
      <c r="L7389" s="7" t="s">
        <v>8443</v>
      </c>
      <c r="M7389" s="44">
        <v>328.8</v>
      </c>
      <c r="N7389" s="7">
        <v>1</v>
      </c>
      <c r="O7389" s="44">
        <v>328.8</v>
      </c>
      <c r="P7389" s="44">
        <v>120</v>
      </c>
      <c r="Q7389" s="44">
        <v>26.7</v>
      </c>
      <c r="R7389" s="44">
        <v>76.34</v>
      </c>
      <c r="S7389" s="44">
        <v>0</v>
      </c>
      <c r="T7389" s="44">
        <v>0</v>
      </c>
      <c r="U7389" s="44">
        <v>105.76</v>
      </c>
      <c r="V7389" s="49">
        <v>0.32169999999999999</v>
      </c>
      <c r="W7389" s="42" t="s">
        <v>34</v>
      </c>
      <c r="X7389" s="43"/>
      <c r="Y7389" s="43"/>
      <c r="Z7389" s="43" t="s">
        <v>8442</v>
      </c>
      <c r="AA7389" s="37" t="str">
        <f>VLOOKUP(J7389, sku!B:C, 2, FALSE)</f>
        <v>Travessa Jeep - Style - - - Compass - - - Preto</v>
      </c>
      <c r="AB7389" s="37" t="str">
        <f>VLOOKUP(J7389, sku!B:BM, 64, FALSE)</f>
        <v>Fabricação</v>
      </c>
      <c r="AC7389" s="37" t="str">
        <f>LEFT(pedidos[[#This Row],[SKU]],3)</f>
        <v>XJP</v>
      </c>
      <c r="AD7389" s="37" t="str" cm="1">
        <f t="array" aca="1" ref="AD7389" ca="1">IFERROR(
  INDEX(
    montadora[Montadora],
    MATCH(TRUE,LEFT(J7767,NÚCARACT(montadora[SKU Parcial]))=montadora[SKU Parcial],0)
  ),
  ""
)</f>
        <v/>
      </c>
    </row>
    <row r="7390" spans="1:30" x14ac:dyDescent="0.25">
      <c r="A7390" s="42" t="s">
        <v>25457</v>
      </c>
      <c r="B7390" s="42"/>
      <c r="C7390" s="42"/>
      <c r="D7390" s="42"/>
      <c r="E7390" s="42">
        <v>23498023068</v>
      </c>
      <c r="F7390" s="42" t="s">
        <v>8351</v>
      </c>
      <c r="G7390" s="42" t="s">
        <v>11227</v>
      </c>
      <c r="H7390" s="7"/>
      <c r="I7390" s="42"/>
      <c r="J7390" s="42" t="s">
        <v>703</v>
      </c>
      <c r="K7390" s="8" t="s">
        <v>25122</v>
      </c>
      <c r="L7390" s="7" t="s">
        <v>8443</v>
      </c>
      <c r="M7390" s="44">
        <v>25.8</v>
      </c>
      <c r="N7390" s="7">
        <v>1</v>
      </c>
      <c r="O7390" s="44">
        <v>26.69</v>
      </c>
      <c r="P7390" s="44">
        <v>7.52</v>
      </c>
      <c r="Q7390" s="44">
        <v>2.09</v>
      </c>
      <c r="R7390" s="44">
        <v>9.68</v>
      </c>
      <c r="S7390" s="44">
        <v>0.89</v>
      </c>
      <c r="T7390" s="44">
        <v>0</v>
      </c>
      <c r="U7390" s="44">
        <v>6.51</v>
      </c>
      <c r="V7390" s="49">
        <v>0.25209999999999999</v>
      </c>
      <c r="W7390" s="42" t="s">
        <v>34</v>
      </c>
      <c r="X7390" s="43"/>
      <c r="Y7390" s="43"/>
      <c r="Z7390" s="43" t="s">
        <v>8442</v>
      </c>
      <c r="AA7390" s="37" t="str">
        <f>VLOOKUP(J7390, sku!B:C, 2, FALSE)</f>
        <v>Trava Disco De Freio Moto - Preto</v>
      </c>
      <c r="AB7390" s="37" t="str">
        <f>VLOOKUP(J7390, sku!B:BM, 64, FALSE)</f>
        <v>Importação</v>
      </c>
      <c r="AC7390" s="37" t="str">
        <f>LEFT(pedidos[[#This Row],[SKU]],3)</f>
        <v>ET0</v>
      </c>
      <c r="AD7390" s="37" t="str" cm="1">
        <f t="array" aca="1" ref="AD7390" ca="1">IFERROR(
  INDEX(
    montadora[Montadora],
    MATCH(TRUE,LEFT(J7768,NÚCARACT(montadora[SKU Parcial]))=montadora[SKU Parcial],0)
  ),
  ""
)</f>
        <v/>
      </c>
    </row>
    <row r="7391" spans="1:30" x14ac:dyDescent="0.25">
      <c r="A7391" s="42" t="s">
        <v>25458</v>
      </c>
      <c r="B7391" s="42"/>
      <c r="C7391" s="42"/>
      <c r="D7391" s="42"/>
      <c r="E7391" s="42">
        <v>23693542104</v>
      </c>
      <c r="F7391" s="42" t="s">
        <v>8374</v>
      </c>
      <c r="G7391" s="42" t="s">
        <v>11227</v>
      </c>
      <c r="H7391" s="7"/>
      <c r="I7391" s="42"/>
      <c r="J7391" s="42" t="s">
        <v>2843</v>
      </c>
      <c r="K7391" s="8" t="s">
        <v>25122</v>
      </c>
      <c r="L7391" s="7" t="s">
        <v>8443</v>
      </c>
      <c r="M7391" s="44">
        <v>38.799999999999997</v>
      </c>
      <c r="N7391" s="7">
        <v>1</v>
      </c>
      <c r="O7391" s="44">
        <v>38.799999999999997</v>
      </c>
      <c r="P7391" s="44">
        <v>20.11</v>
      </c>
      <c r="Q7391" s="44">
        <v>3.15</v>
      </c>
      <c r="R7391" s="44">
        <v>12.54</v>
      </c>
      <c r="S7391" s="44">
        <v>0</v>
      </c>
      <c r="T7391" s="44">
        <v>0</v>
      </c>
      <c r="U7391" s="44">
        <v>3</v>
      </c>
      <c r="V7391" s="49">
        <v>7.7299999999999994E-2</v>
      </c>
      <c r="W7391" s="42" t="s">
        <v>34</v>
      </c>
      <c r="X7391" s="43"/>
      <c r="Y7391" s="43"/>
      <c r="Z7391" s="43" t="s">
        <v>8442</v>
      </c>
      <c r="AA7391" s="37" t="str">
        <f>VLOOKUP(J7391, sku!B:C, 2, FALSE)</f>
        <v>Hidracouro 500ml</v>
      </c>
      <c r="AB7391" s="37" t="str">
        <f>VLOOKUP(J7391, sku!B:BM, 64, FALSE)</f>
        <v>Revenda</v>
      </c>
      <c r="AC7391" s="37" t="str">
        <f>LEFT(pedidos[[#This Row],[SKU]],3)</f>
        <v>VX2</v>
      </c>
      <c r="AD7391" s="37" t="str" cm="1">
        <f t="array" aca="1" ref="AD7391" ca="1">IFERROR(
  INDEX(
    montadora[Montadora],
    MATCH(TRUE,LEFT(J7769,NÚCARACT(montadora[SKU Parcial]))=montadora[SKU Parcial],0)
  ),
  ""
)</f>
        <v/>
      </c>
    </row>
    <row r="7392" spans="1:30" x14ac:dyDescent="0.25">
      <c r="A7392" s="42" t="s">
        <v>25459</v>
      </c>
      <c r="B7392" s="42"/>
      <c r="C7392" s="42"/>
      <c r="D7392" s="42"/>
      <c r="E7392" s="42">
        <v>18898042845</v>
      </c>
      <c r="F7392" s="42" t="s">
        <v>10132</v>
      </c>
      <c r="G7392" s="42" t="s">
        <v>11227</v>
      </c>
      <c r="H7392" s="7"/>
      <c r="I7392" s="42"/>
      <c r="J7392" s="42" t="s">
        <v>2747</v>
      </c>
      <c r="K7392" s="8" t="s">
        <v>25122</v>
      </c>
      <c r="L7392" s="7" t="s">
        <v>8443</v>
      </c>
      <c r="M7392" s="44">
        <v>87.8</v>
      </c>
      <c r="N7392" s="7">
        <v>1</v>
      </c>
      <c r="O7392" s="44">
        <v>94.1</v>
      </c>
      <c r="P7392" s="44">
        <v>41.36</v>
      </c>
      <c r="Q7392" s="44">
        <v>7.13</v>
      </c>
      <c r="R7392" s="44">
        <v>23.32</v>
      </c>
      <c r="S7392" s="44">
        <v>6.3</v>
      </c>
      <c r="T7392" s="44">
        <v>0</v>
      </c>
      <c r="U7392" s="44">
        <v>15.99</v>
      </c>
      <c r="V7392" s="49">
        <v>0.18210000000000001</v>
      </c>
      <c r="W7392" s="42" t="s">
        <v>34</v>
      </c>
      <c r="X7392" s="43"/>
      <c r="Y7392" s="43"/>
      <c r="Z7392" s="43" t="s">
        <v>8442</v>
      </c>
      <c r="AA7392" s="37" t="str">
        <f>VLOOKUP(J7392, sku!B:C, 2, FALSE)</f>
        <v>Cabo de Chupeta Coaxial de Transferência de Carga de Bateria 12/24V 500 Amper, PVC, CCA 5 Metros</v>
      </c>
      <c r="AB7392" s="37" t="str">
        <f>VLOOKUP(J7392, sku!B:BM, 64, FALSE)</f>
        <v>Importação</v>
      </c>
      <c r="AC7392" s="37" t="str">
        <f>LEFT(pedidos[[#This Row],[SKU]],3)</f>
        <v>1EC</v>
      </c>
      <c r="AD7392" s="37" t="str" cm="1">
        <f t="array" aca="1" ref="AD7392" ca="1">IFERROR(
  INDEX(
    montadora[Montadora],
    MATCH(TRUE,LEFT(J7770,NÚCARACT(montadora[SKU Parcial]))=montadora[SKU Parcial],0)
  ),
  ""
)</f>
        <v/>
      </c>
    </row>
    <row r="7393" spans="1:30" x14ac:dyDescent="0.25">
      <c r="A7393" s="42" t="s">
        <v>25460</v>
      </c>
      <c r="B7393" s="42"/>
      <c r="C7393" s="42"/>
      <c r="D7393" s="42"/>
      <c r="E7393" s="42">
        <v>22797738964</v>
      </c>
      <c r="F7393" s="42" t="s">
        <v>8822</v>
      </c>
      <c r="G7393" s="42" t="s">
        <v>11227</v>
      </c>
      <c r="H7393" s="7"/>
      <c r="I7393" s="42"/>
      <c r="J7393" s="42" t="s">
        <v>3504</v>
      </c>
      <c r="K7393" s="8" t="s">
        <v>25122</v>
      </c>
      <c r="L7393" s="7" t="s">
        <v>8443</v>
      </c>
      <c r="M7393" s="44">
        <v>248.8</v>
      </c>
      <c r="N7393" s="7">
        <v>1</v>
      </c>
      <c r="O7393" s="44">
        <v>248.8</v>
      </c>
      <c r="P7393" s="44">
        <v>105</v>
      </c>
      <c r="Q7393" s="44">
        <v>20.2</v>
      </c>
      <c r="R7393" s="44">
        <v>58.74</v>
      </c>
      <c r="S7393" s="44">
        <v>0</v>
      </c>
      <c r="T7393" s="44">
        <v>0</v>
      </c>
      <c r="U7393" s="44">
        <v>64.86</v>
      </c>
      <c r="V7393" s="49">
        <v>0.26069999999999999</v>
      </c>
      <c r="W7393" s="42" t="s">
        <v>34</v>
      </c>
      <c r="X7393" s="43"/>
      <c r="Y7393" s="43"/>
      <c r="Z7393" s="43" t="s">
        <v>8442</v>
      </c>
      <c r="AA7393" s="37" t="str">
        <f>VLOOKUP(J7393, sku!B:C, 2, FALSE)</f>
        <v>Travessa Jeep - Style - - - Commander - - - Grafite</v>
      </c>
      <c r="AB7393" s="37" t="str">
        <f>VLOOKUP(J7393, sku!B:BM, 64, FALSE)</f>
        <v>Fabricação</v>
      </c>
      <c r="AC7393" s="37" t="str">
        <f>LEFT(pedidos[[#This Row],[SKU]],3)</f>
        <v>XJP</v>
      </c>
      <c r="AD7393" s="37" t="str" cm="1">
        <f t="array" aca="1" ref="AD7393" ca="1">IFERROR(
  INDEX(
    montadora[Montadora],
    MATCH(TRUE,LEFT(J7771,NÚCARACT(montadora[SKU Parcial]))=montadora[SKU Parcial],0)
  ),
  ""
)</f>
        <v/>
      </c>
    </row>
    <row r="7394" spans="1:30" x14ac:dyDescent="0.25">
      <c r="A7394" s="42" t="s">
        <v>25461</v>
      </c>
      <c r="B7394" s="42"/>
      <c r="C7394" s="42"/>
      <c r="D7394" s="42"/>
      <c r="E7394" s="42">
        <v>23498023068</v>
      </c>
      <c r="F7394" s="42" t="s">
        <v>8351</v>
      </c>
      <c r="G7394" s="42" t="s">
        <v>11227</v>
      </c>
      <c r="H7394" s="7"/>
      <c r="I7394" s="42"/>
      <c r="J7394" s="42" t="s">
        <v>703</v>
      </c>
      <c r="K7394" s="8" t="s">
        <v>25106</v>
      </c>
      <c r="L7394" s="7" t="s">
        <v>8443</v>
      </c>
      <c r="M7394" s="44">
        <v>25.8</v>
      </c>
      <c r="N7394" s="7">
        <v>1</v>
      </c>
      <c r="O7394" s="44">
        <v>25.8</v>
      </c>
      <c r="P7394" s="44">
        <v>7.52</v>
      </c>
      <c r="Q7394" s="44">
        <v>2.09</v>
      </c>
      <c r="R7394" s="44">
        <v>9.68</v>
      </c>
      <c r="S7394" s="44">
        <v>0</v>
      </c>
      <c r="T7394" s="44">
        <v>0</v>
      </c>
      <c r="U7394" s="44">
        <v>6.51</v>
      </c>
      <c r="V7394" s="49">
        <v>0.25209999999999999</v>
      </c>
      <c r="W7394" s="42" t="s">
        <v>34</v>
      </c>
      <c r="X7394" s="43"/>
      <c r="Y7394" s="43"/>
      <c r="Z7394" s="43" t="s">
        <v>8442</v>
      </c>
      <c r="AA7394" s="37" t="str">
        <f>VLOOKUP(J7394, sku!B:C, 2, FALSE)</f>
        <v>Trava Disco De Freio Moto - Preto</v>
      </c>
      <c r="AB7394" s="37" t="str">
        <f>VLOOKUP(J7394, sku!B:BM, 64, FALSE)</f>
        <v>Importação</v>
      </c>
      <c r="AC7394" s="37" t="str">
        <f>LEFT(pedidos[[#This Row],[SKU]],3)</f>
        <v>ET0</v>
      </c>
      <c r="AD7394" s="37" t="str" cm="1">
        <f t="array" aca="1" ref="AD7394" ca="1">IFERROR(
  INDEX(
    montadora[Montadora],
    MATCH(TRUE,LEFT(J7772,NÚCARACT(montadora[SKU Parcial]))=montadora[SKU Parcial],0)
  ),
  ""
)</f>
        <v/>
      </c>
    </row>
    <row r="7395" spans="1:30" x14ac:dyDescent="0.25">
      <c r="A7395" s="42" t="s">
        <v>25462</v>
      </c>
      <c r="B7395" s="42"/>
      <c r="C7395" s="42"/>
      <c r="D7395" s="42"/>
      <c r="E7395" s="42">
        <v>22993569629</v>
      </c>
      <c r="F7395" s="42" t="s">
        <v>8394</v>
      </c>
      <c r="G7395" s="42" t="s">
        <v>11227</v>
      </c>
      <c r="H7395" s="7"/>
      <c r="I7395" s="42"/>
      <c r="J7395" s="42" t="s">
        <v>938</v>
      </c>
      <c r="K7395" s="8" t="s">
        <v>25106</v>
      </c>
      <c r="L7395" s="7" t="s">
        <v>8443</v>
      </c>
      <c r="M7395" s="44">
        <v>78.8</v>
      </c>
      <c r="N7395" s="7">
        <v>1</v>
      </c>
      <c r="O7395" s="44">
        <v>106.97</v>
      </c>
      <c r="P7395" s="44">
        <v>39.54</v>
      </c>
      <c r="Q7395" s="44">
        <v>6.4</v>
      </c>
      <c r="R7395" s="44">
        <v>21.34</v>
      </c>
      <c r="S7395" s="44">
        <v>28.17</v>
      </c>
      <c r="T7395" s="44">
        <v>0</v>
      </c>
      <c r="U7395" s="44">
        <v>11.52</v>
      </c>
      <c r="V7395" s="49">
        <v>0.1462</v>
      </c>
      <c r="W7395" s="42" t="s">
        <v>34</v>
      </c>
      <c r="X7395" s="43"/>
      <c r="Y7395" s="43"/>
      <c r="Z7395" s="43" t="s">
        <v>8442</v>
      </c>
      <c r="AA7395" s="37" t="str">
        <f>VLOOKUP(J7395, sku!B:C, 2, FALSE)</f>
        <v>Cadeirinha Preta Aro 26 - Peixinho Bike</v>
      </c>
      <c r="AB7395" s="37" t="str">
        <f>VLOOKUP(J7395, sku!B:BM, 64, FALSE)</f>
        <v>Revenda</v>
      </c>
      <c r="AC7395" s="37" t="str">
        <f>LEFT(pedidos[[#This Row],[SKU]],3)</f>
        <v>CAD</v>
      </c>
      <c r="AD7395" s="37" t="str" cm="1">
        <f t="array" aca="1" ref="AD7395" ca="1">IFERROR(
  INDEX(
    montadora[Montadora],
    MATCH(TRUE,LEFT(J7773,NÚCARACT(montadora[SKU Parcial]))=montadora[SKU Parcial],0)
  ),
  ""
)</f>
        <v/>
      </c>
    </row>
    <row r="7396" spans="1:30" x14ac:dyDescent="0.25">
      <c r="A7396" s="42" t="s">
        <v>25463</v>
      </c>
      <c r="B7396" s="42"/>
      <c r="C7396" s="42"/>
      <c r="D7396" s="42"/>
      <c r="E7396" s="42">
        <v>23297894728</v>
      </c>
      <c r="F7396" s="42" t="s">
        <v>8414</v>
      </c>
      <c r="G7396" s="42" t="s">
        <v>11227</v>
      </c>
      <c r="H7396" s="7"/>
      <c r="I7396" s="42"/>
      <c r="J7396" s="42" t="s">
        <v>434</v>
      </c>
      <c r="K7396" s="8" t="s">
        <v>25106</v>
      </c>
      <c r="L7396" s="7" t="s">
        <v>8443</v>
      </c>
      <c r="M7396" s="44">
        <v>328.8</v>
      </c>
      <c r="N7396" s="7">
        <v>1</v>
      </c>
      <c r="O7396" s="44">
        <v>328.8</v>
      </c>
      <c r="P7396" s="44">
        <v>110</v>
      </c>
      <c r="Q7396" s="44">
        <v>26.7</v>
      </c>
      <c r="R7396" s="44">
        <v>76.34</v>
      </c>
      <c r="S7396" s="44">
        <v>0</v>
      </c>
      <c r="T7396" s="44">
        <v>0</v>
      </c>
      <c r="U7396" s="44">
        <v>115.76</v>
      </c>
      <c r="V7396" s="49">
        <v>0.35210000000000002</v>
      </c>
      <c r="W7396" s="42" t="s">
        <v>34</v>
      </c>
      <c r="X7396" s="43"/>
      <c r="Y7396" s="43"/>
      <c r="Z7396" s="43" t="s">
        <v>8442</v>
      </c>
      <c r="AA7396" s="37" t="str">
        <f>VLOOKUP(J7396, sku!B:C, 2, FALSE)</f>
        <v>Travessa Fiat - Locker - - - Palio Locker - - - Grafite</v>
      </c>
      <c r="AB7396" s="37" t="str">
        <f>VLOOKUP(J7396, sku!B:BM, 64, FALSE)</f>
        <v>Fabricação</v>
      </c>
      <c r="AC7396" s="37" t="str">
        <f>LEFT(pedidos[[#This Row],[SKU]],3)</f>
        <v>XFI</v>
      </c>
      <c r="AD7396" s="37" t="str" cm="1">
        <f t="array" aca="1" ref="AD7396" ca="1">IFERROR(
  INDEX(
    montadora[Montadora],
    MATCH(TRUE,LEFT(J7774,NÚCARACT(montadora[SKU Parcial]))=montadora[SKU Parcial],0)
  ),
  ""
)</f>
        <v/>
      </c>
    </row>
    <row r="7397" spans="1:30" x14ac:dyDescent="0.25">
      <c r="A7397" s="42" t="s">
        <v>25464</v>
      </c>
      <c r="B7397" s="42"/>
      <c r="C7397" s="42"/>
      <c r="D7397" s="42"/>
      <c r="E7397" s="42">
        <v>20997632112</v>
      </c>
      <c r="F7397" s="42" t="s">
        <v>8416</v>
      </c>
      <c r="G7397" s="42" t="s">
        <v>11227</v>
      </c>
      <c r="H7397" s="7"/>
      <c r="I7397" s="42"/>
      <c r="J7397" s="42" t="s">
        <v>267</v>
      </c>
      <c r="K7397" s="8" t="s">
        <v>25106</v>
      </c>
      <c r="L7397" s="7" t="s">
        <v>8443</v>
      </c>
      <c r="M7397" s="44">
        <v>388.8</v>
      </c>
      <c r="N7397" s="7">
        <v>1</v>
      </c>
      <c r="O7397" s="44">
        <v>388.8</v>
      </c>
      <c r="P7397" s="44">
        <v>145</v>
      </c>
      <c r="Q7397" s="44">
        <v>31.57</v>
      </c>
      <c r="R7397" s="44">
        <v>89.54</v>
      </c>
      <c r="S7397" s="44">
        <v>0</v>
      </c>
      <c r="T7397" s="44">
        <v>0</v>
      </c>
      <c r="U7397" s="44">
        <v>122.69</v>
      </c>
      <c r="V7397" s="49">
        <v>0.31559999999999999</v>
      </c>
      <c r="W7397" s="42" t="s">
        <v>34</v>
      </c>
      <c r="X7397" s="43"/>
      <c r="Y7397" s="43"/>
      <c r="Z7397" s="43" t="s">
        <v>8442</v>
      </c>
      <c r="AA7397" s="37" t="str">
        <f>VLOOKUP(J7397, sku!B:C, 2, FALSE)</f>
        <v>Travessa Fiat - Way - - - Uno Way - 2011 A 2021 - Preto</v>
      </c>
      <c r="AB7397" s="37" t="str">
        <f>VLOOKUP(J7397, sku!B:BM, 64, FALSE)</f>
        <v>Fabricação</v>
      </c>
      <c r="AC7397" s="37" t="str">
        <f>LEFT(pedidos[[#This Row],[SKU]],3)</f>
        <v>XFI</v>
      </c>
      <c r="AD7397" s="37" t="str" cm="1">
        <f t="array" aca="1" ref="AD7397" ca="1">IFERROR(
  INDEX(
    montadora[Montadora],
    MATCH(TRUE,LEFT(J7775,NÚCARACT(montadora[SKU Parcial]))=montadora[SKU Parcial],0)
  ),
  ""
)</f>
        <v/>
      </c>
    </row>
    <row r="7398" spans="1:30" x14ac:dyDescent="0.25">
      <c r="A7398" s="42" t="s">
        <v>25465</v>
      </c>
      <c r="B7398" s="42"/>
      <c r="C7398" s="42"/>
      <c r="D7398" s="42"/>
      <c r="E7398" s="42">
        <v>22293424720</v>
      </c>
      <c r="F7398" s="42" t="s">
        <v>8380</v>
      </c>
      <c r="G7398" s="42" t="s">
        <v>11227</v>
      </c>
      <c r="H7398" s="7"/>
      <c r="I7398" s="42"/>
      <c r="J7398" s="42" t="s">
        <v>886</v>
      </c>
      <c r="K7398" s="8" t="s">
        <v>25106</v>
      </c>
      <c r="L7398" s="7" t="s">
        <v>8443</v>
      </c>
      <c r="M7398" s="44">
        <v>48.8</v>
      </c>
      <c r="N7398" s="7">
        <v>1</v>
      </c>
      <c r="O7398" s="44">
        <v>48.8</v>
      </c>
      <c r="P7398" s="44">
        <v>24.45</v>
      </c>
      <c r="Q7398" s="44">
        <v>3.96</v>
      </c>
      <c r="R7398" s="44">
        <v>14.74</v>
      </c>
      <c r="S7398" s="44">
        <v>0</v>
      </c>
      <c r="T7398" s="44">
        <v>0</v>
      </c>
      <c r="U7398" s="44">
        <v>5.65</v>
      </c>
      <c r="V7398" s="49">
        <v>0.1157</v>
      </c>
      <c r="W7398" s="42" t="s">
        <v>34</v>
      </c>
      <c r="X7398" s="43"/>
      <c r="Y7398" s="43"/>
      <c r="Z7398" s="43" t="s">
        <v>8442</v>
      </c>
      <c r="AA7398" s="37" t="str">
        <f>VLOOKUP(J7398, sku!B:C, 2, FALSE)</f>
        <v>Trava Manete Moto E Bicicleta de Alumínio</v>
      </c>
      <c r="AB7398" s="37" t="str">
        <f>VLOOKUP(J7398, sku!B:BM, 64, FALSE)</f>
        <v>Importação</v>
      </c>
      <c r="AC7398" s="37" t="str">
        <f>LEFT(pedidos[[#This Row],[SKU]],3)</f>
        <v>ET0</v>
      </c>
      <c r="AD7398" s="37" t="str" cm="1">
        <f t="array" aca="1" ref="AD7398" ca="1">IFERROR(
  INDEX(
    montadora[Montadora],
    MATCH(TRUE,LEFT(J7776,NÚCARACT(montadora[SKU Parcial]))=montadora[SKU Parcial],0)
  ),
  ""
)</f>
        <v/>
      </c>
    </row>
    <row r="7399" spans="1:30" x14ac:dyDescent="0.25">
      <c r="A7399" s="42" t="s">
        <v>25466</v>
      </c>
      <c r="B7399" s="42"/>
      <c r="C7399" s="42"/>
      <c r="D7399" s="42"/>
      <c r="E7399" s="42">
        <v>22993248906</v>
      </c>
      <c r="F7399" s="42" t="s">
        <v>8387</v>
      </c>
      <c r="G7399" s="42" t="s">
        <v>11227</v>
      </c>
      <c r="H7399" s="7"/>
      <c r="I7399" s="42"/>
      <c r="J7399" s="42" t="s">
        <v>1675</v>
      </c>
      <c r="K7399" s="8" t="s">
        <v>25106</v>
      </c>
      <c r="L7399" s="7" t="s">
        <v>8443</v>
      </c>
      <c r="M7399" s="44">
        <v>63.8</v>
      </c>
      <c r="N7399" s="7">
        <v>1</v>
      </c>
      <c r="O7399" s="44">
        <v>63.8</v>
      </c>
      <c r="P7399" s="44">
        <v>27.45</v>
      </c>
      <c r="Q7399" s="44">
        <v>5.18</v>
      </c>
      <c r="R7399" s="44">
        <v>18.04</v>
      </c>
      <c r="S7399" s="44">
        <v>0</v>
      </c>
      <c r="T7399" s="44">
        <v>0</v>
      </c>
      <c r="U7399" s="44">
        <v>13.13</v>
      </c>
      <c r="V7399" s="49">
        <v>0.20580000000000001</v>
      </c>
      <c r="W7399" s="42" t="s">
        <v>34</v>
      </c>
      <c r="X7399" s="43"/>
      <c r="Y7399" s="43"/>
      <c r="Z7399" s="43" t="s">
        <v>8442</v>
      </c>
      <c r="AA7399" s="37" t="str">
        <f>VLOOKUP(J7399, sku!B:C, 2, FALSE)</f>
        <v>Par De Trava Do Quebra Vento Cromado (23Cm)</v>
      </c>
      <c r="AB7399" s="37" t="str">
        <f>VLOOKUP(J7399, sku!B:BM, 64, FALSE)</f>
        <v>Revenda</v>
      </c>
      <c r="AC7399" s="37" t="str">
        <f>LEFT(pedidos[[#This Row],[SKU]],3)</f>
        <v>Q-9</v>
      </c>
      <c r="AD7399" s="37" t="str" cm="1">
        <f t="array" aca="1" ref="AD7399" ca="1">IFERROR(
  INDEX(
    montadora[Montadora],
    MATCH(TRUE,LEFT(J7777,NÚCARACT(montadora[SKU Parcial]))=montadora[SKU Parcial],0)
  ),
  ""
)</f>
        <v/>
      </c>
    </row>
    <row r="7400" spans="1:30" x14ac:dyDescent="0.25">
      <c r="A7400" s="42" t="s">
        <v>25467</v>
      </c>
      <c r="B7400" s="42"/>
      <c r="C7400" s="42"/>
      <c r="D7400" s="42"/>
      <c r="E7400" s="42">
        <v>20399377477</v>
      </c>
      <c r="F7400" s="42" t="s">
        <v>8393</v>
      </c>
      <c r="G7400" s="42" t="s">
        <v>11227</v>
      </c>
      <c r="H7400" s="7"/>
      <c r="I7400" s="42"/>
      <c r="J7400" s="42" t="s">
        <v>8835</v>
      </c>
      <c r="K7400" s="8" t="s">
        <v>25106</v>
      </c>
      <c r="L7400" s="7" t="s">
        <v>8443</v>
      </c>
      <c r="M7400" s="44">
        <v>79.8</v>
      </c>
      <c r="N7400" s="7">
        <v>1</v>
      </c>
      <c r="O7400" s="44">
        <v>106.76</v>
      </c>
      <c r="P7400" s="44">
        <v>39.54</v>
      </c>
      <c r="Q7400" s="44">
        <v>6.48</v>
      </c>
      <c r="R7400" s="44">
        <v>21.56</v>
      </c>
      <c r="S7400" s="44">
        <v>26.96</v>
      </c>
      <c r="T7400" s="44">
        <v>0</v>
      </c>
      <c r="U7400" s="44">
        <v>12.22</v>
      </c>
      <c r="V7400" s="49">
        <v>0.15310000000000001</v>
      </c>
      <c r="W7400" s="42" t="s">
        <v>34</v>
      </c>
      <c r="X7400" s="43"/>
      <c r="Y7400" s="43"/>
      <c r="Z7400" s="43" t="s">
        <v>8442</v>
      </c>
      <c r="AA7400" s="37" t="str">
        <f>VLOOKUP(J7400, sku!B:C, 2, FALSE)</f>
        <v>Cadeirinha Cinza Aro 26 - Peixinho Bike</v>
      </c>
      <c r="AB7400" s="37" t="str">
        <f>VLOOKUP(J7400, sku!B:BM, 64, FALSE)</f>
        <v>Revenda</v>
      </c>
      <c r="AC7400" s="37" t="str">
        <f>LEFT(pedidos[[#This Row],[SKU]],3)</f>
        <v>CAD</v>
      </c>
      <c r="AD7400" s="37" t="str" cm="1">
        <f t="array" aca="1" ref="AD7400" ca="1">IFERROR(
  INDEX(
    montadora[Montadora],
    MATCH(TRUE,LEFT(J7778,NÚCARACT(montadora[SKU Parcial]))=montadora[SKU Parcial],0)
  ),
  ""
)</f>
        <v/>
      </c>
    </row>
    <row r="7401" spans="1:30" x14ac:dyDescent="0.25">
      <c r="A7401" s="42" t="s">
        <v>25468</v>
      </c>
      <c r="B7401" s="42"/>
      <c r="C7401" s="42"/>
      <c r="D7401" s="42"/>
      <c r="E7401" s="42">
        <v>23393714520</v>
      </c>
      <c r="F7401" s="42" t="s">
        <v>8397</v>
      </c>
      <c r="G7401" s="42" t="s">
        <v>11227</v>
      </c>
      <c r="H7401" s="7"/>
      <c r="I7401" s="42"/>
      <c r="J7401" s="42" t="s">
        <v>2747</v>
      </c>
      <c r="K7401" s="8" t="s">
        <v>25106</v>
      </c>
      <c r="L7401" s="7" t="s">
        <v>8443</v>
      </c>
      <c r="M7401" s="44">
        <v>89.8</v>
      </c>
      <c r="N7401" s="7">
        <v>1</v>
      </c>
      <c r="O7401" s="44">
        <v>89.8</v>
      </c>
      <c r="P7401" s="44">
        <v>41.36</v>
      </c>
      <c r="Q7401" s="44">
        <v>7.29</v>
      </c>
      <c r="R7401" s="44">
        <v>23.76</v>
      </c>
      <c r="S7401" s="44">
        <v>0</v>
      </c>
      <c r="T7401" s="44">
        <v>0</v>
      </c>
      <c r="U7401" s="44">
        <v>17.39</v>
      </c>
      <c r="V7401" s="49">
        <v>0.19359999999999999</v>
      </c>
      <c r="W7401" s="42" t="s">
        <v>34</v>
      </c>
      <c r="X7401" s="43"/>
      <c r="Y7401" s="43"/>
      <c r="Z7401" s="43" t="s">
        <v>8442</v>
      </c>
      <c r="AA7401" s="37" t="str">
        <f>VLOOKUP(J7401, sku!B:C, 2, FALSE)</f>
        <v>Cabo de Chupeta Coaxial de Transferência de Carga de Bateria 12/24V 500 Amper, PVC, CCA 5 Metros</v>
      </c>
      <c r="AB7401" s="37" t="str">
        <f>VLOOKUP(J7401, sku!B:BM, 64, FALSE)</f>
        <v>Importação</v>
      </c>
      <c r="AC7401" s="37" t="str">
        <f>LEFT(pedidos[[#This Row],[SKU]],3)</f>
        <v>1EC</v>
      </c>
      <c r="AD7401" s="37" t="str" cm="1">
        <f t="array" aca="1" ref="AD7401" ca="1">IFERROR(
  INDEX(
    montadora[Montadora],
    MATCH(TRUE,LEFT(J7779,NÚCARACT(montadora[SKU Parcial]))=montadora[SKU Parcial],0)
  ),
  ""
)</f>
        <v/>
      </c>
    </row>
    <row r="7402" spans="1:30" x14ac:dyDescent="0.25">
      <c r="A7402" s="42" t="s">
        <v>25469</v>
      </c>
      <c r="B7402" s="42"/>
      <c r="C7402" s="42"/>
      <c r="D7402" s="42"/>
      <c r="E7402" s="42">
        <v>22993569629</v>
      </c>
      <c r="F7402" s="42" t="s">
        <v>8394</v>
      </c>
      <c r="G7402" s="42" t="s">
        <v>11227</v>
      </c>
      <c r="H7402" s="7"/>
      <c r="I7402" s="42"/>
      <c r="J7402" s="42" t="s">
        <v>938</v>
      </c>
      <c r="K7402" s="8" t="s">
        <v>25101</v>
      </c>
      <c r="L7402" s="7" t="s">
        <v>8443</v>
      </c>
      <c r="M7402" s="44">
        <v>78.8</v>
      </c>
      <c r="N7402" s="7">
        <v>1</v>
      </c>
      <c r="O7402" s="44">
        <v>91.17</v>
      </c>
      <c r="P7402" s="44">
        <v>39.54</v>
      </c>
      <c r="Q7402" s="44">
        <v>6.4</v>
      </c>
      <c r="R7402" s="44">
        <v>21.34</v>
      </c>
      <c r="S7402" s="44">
        <v>12.37</v>
      </c>
      <c r="T7402" s="44">
        <v>0</v>
      </c>
      <c r="U7402" s="44">
        <v>11.52</v>
      </c>
      <c r="V7402" s="49">
        <v>0.1462</v>
      </c>
      <c r="W7402" s="42" t="s">
        <v>34</v>
      </c>
      <c r="X7402" s="43"/>
      <c r="Y7402" s="43"/>
      <c r="Z7402" s="43" t="s">
        <v>8442</v>
      </c>
      <c r="AA7402" s="37" t="str">
        <f>VLOOKUP(J7402, sku!B:C, 2, FALSE)</f>
        <v>Cadeirinha Preta Aro 26 - Peixinho Bike</v>
      </c>
      <c r="AB7402" s="37" t="str">
        <f>VLOOKUP(J7402, sku!B:BM, 64, FALSE)</f>
        <v>Revenda</v>
      </c>
      <c r="AC7402" s="37" t="str">
        <f>LEFT(pedidos[[#This Row],[SKU]],3)</f>
        <v>CAD</v>
      </c>
      <c r="AD7402" s="37" t="str" cm="1">
        <f t="array" aca="1" ref="AD7402" ca="1">IFERROR(
  INDEX(
    montadora[Montadora],
    MATCH(TRUE,LEFT(J7780,NÚCARACT(montadora[SKU Parcial]))=montadora[SKU Parcial],0)
  ),
  ""
)</f>
        <v/>
      </c>
    </row>
    <row r="7403" spans="1:30" x14ac:dyDescent="0.25">
      <c r="A7403" s="42" t="s">
        <v>25470</v>
      </c>
      <c r="B7403" s="42"/>
      <c r="C7403" s="42"/>
      <c r="D7403" s="42"/>
      <c r="E7403" s="42">
        <v>22993569629</v>
      </c>
      <c r="F7403" s="42" t="s">
        <v>8394</v>
      </c>
      <c r="G7403" s="42" t="s">
        <v>11227</v>
      </c>
      <c r="H7403" s="7"/>
      <c r="I7403" s="42"/>
      <c r="J7403" s="42" t="s">
        <v>938</v>
      </c>
      <c r="K7403" s="8" t="s">
        <v>25101</v>
      </c>
      <c r="L7403" s="7" t="s">
        <v>8443</v>
      </c>
      <c r="M7403" s="44">
        <v>78.8</v>
      </c>
      <c r="N7403" s="7">
        <v>1</v>
      </c>
      <c r="O7403" s="44">
        <v>103.32</v>
      </c>
      <c r="P7403" s="44">
        <v>39.54</v>
      </c>
      <c r="Q7403" s="44">
        <v>6.4</v>
      </c>
      <c r="R7403" s="44">
        <v>21.34</v>
      </c>
      <c r="S7403" s="44">
        <v>24.52</v>
      </c>
      <c r="T7403" s="44">
        <v>0</v>
      </c>
      <c r="U7403" s="44">
        <v>11.52</v>
      </c>
      <c r="V7403" s="49">
        <v>0.1462</v>
      </c>
      <c r="W7403" s="42" t="s">
        <v>34</v>
      </c>
      <c r="X7403" s="43"/>
      <c r="Y7403" s="43"/>
      <c r="Z7403" s="43" t="s">
        <v>8442</v>
      </c>
      <c r="AA7403" s="37" t="str">
        <f>VLOOKUP(J7403, sku!B:C, 2, FALSE)</f>
        <v>Cadeirinha Preta Aro 26 - Peixinho Bike</v>
      </c>
      <c r="AB7403" s="37" t="str">
        <f>VLOOKUP(J7403, sku!B:BM, 64, FALSE)</f>
        <v>Revenda</v>
      </c>
      <c r="AC7403" s="37" t="str">
        <f>LEFT(pedidos[[#This Row],[SKU]],3)</f>
        <v>CAD</v>
      </c>
      <c r="AD7403" s="37" t="str" cm="1">
        <f t="array" aca="1" ref="AD7403" ca="1">IFERROR(
  INDEX(
    montadora[Montadora],
    MATCH(TRUE,LEFT(J7781,NÚCARACT(montadora[SKU Parcial]))=montadora[SKU Parcial],0)
  ),
  ""
)</f>
        <v/>
      </c>
    </row>
    <row r="7404" spans="1:30" x14ac:dyDescent="0.25">
      <c r="A7404" s="42" t="s">
        <v>25471</v>
      </c>
      <c r="B7404" s="42"/>
      <c r="C7404" s="42"/>
      <c r="D7404" s="42"/>
      <c r="E7404" s="42">
        <v>22298529979</v>
      </c>
      <c r="F7404" s="42" t="s">
        <v>23211</v>
      </c>
      <c r="G7404" s="42" t="s">
        <v>11227</v>
      </c>
      <c r="H7404" s="7"/>
      <c r="I7404" s="42"/>
      <c r="J7404" s="42" t="s">
        <v>2554</v>
      </c>
      <c r="K7404" s="8" t="s">
        <v>25101</v>
      </c>
      <c r="L7404" s="7" t="s">
        <v>8443</v>
      </c>
      <c r="M7404" s="44">
        <v>13.9</v>
      </c>
      <c r="N7404" s="7">
        <v>1</v>
      </c>
      <c r="O7404" s="44">
        <v>13.9</v>
      </c>
      <c r="P7404" s="44">
        <v>1.62</v>
      </c>
      <c r="Q7404" s="44">
        <v>1.1299999999999999</v>
      </c>
      <c r="R7404" s="44">
        <v>7.06</v>
      </c>
      <c r="S7404" s="44">
        <v>0</v>
      </c>
      <c r="T7404" s="44">
        <v>0</v>
      </c>
      <c r="U7404" s="44">
        <v>4.09</v>
      </c>
      <c r="V7404" s="49">
        <v>0.29430000000000001</v>
      </c>
      <c r="W7404" s="42" t="s">
        <v>34</v>
      </c>
      <c r="X7404" s="43"/>
      <c r="Y7404" s="43"/>
      <c r="Z7404" s="43" t="s">
        <v>8442</v>
      </c>
      <c r="AA7404" s="37" t="str">
        <f>VLOOKUP(J7404, sku!B:C, 2, FALSE)</f>
        <v>6 Chaves Allen M3 19*54mm</v>
      </c>
      <c r="AB7404" s="37" t="str">
        <f>VLOOKUP(J7404, sku!B:BM, 64, FALSE)</f>
        <v>Importação</v>
      </c>
      <c r="AC7404" s="37" t="str">
        <f>LEFT(pedidos[[#This Row],[SKU]],3)</f>
        <v>6EC</v>
      </c>
      <c r="AD7404" s="37" t="str" cm="1">
        <f t="array" aca="1" ref="AD7404" ca="1">IFERROR(
  INDEX(
    montadora[Montadora],
    MATCH(TRUE,LEFT(J7782,NÚCARACT(montadora[SKU Parcial]))=montadora[SKU Parcial],0)
  ),
  ""
)</f>
        <v/>
      </c>
    </row>
    <row r="7405" spans="1:30" x14ac:dyDescent="0.25">
      <c r="A7405" s="42" t="s">
        <v>25472</v>
      </c>
      <c r="B7405" s="42"/>
      <c r="C7405" s="42"/>
      <c r="D7405" s="42"/>
      <c r="E7405" s="42">
        <v>22993569629</v>
      </c>
      <c r="F7405" s="42" t="s">
        <v>8394</v>
      </c>
      <c r="G7405" s="42" t="s">
        <v>11227</v>
      </c>
      <c r="H7405" s="7"/>
      <c r="I7405" s="42"/>
      <c r="J7405" s="42" t="s">
        <v>938</v>
      </c>
      <c r="K7405" s="8" t="s">
        <v>25101</v>
      </c>
      <c r="L7405" s="7" t="s">
        <v>8443</v>
      </c>
      <c r="M7405" s="44">
        <v>78.8</v>
      </c>
      <c r="N7405" s="7">
        <v>1</v>
      </c>
      <c r="O7405" s="44">
        <v>78.8</v>
      </c>
      <c r="P7405" s="44">
        <v>39.54</v>
      </c>
      <c r="Q7405" s="44">
        <v>6.4</v>
      </c>
      <c r="R7405" s="44">
        <v>21.34</v>
      </c>
      <c r="S7405" s="44">
        <v>0</v>
      </c>
      <c r="T7405" s="44">
        <v>0</v>
      </c>
      <c r="U7405" s="44">
        <v>11.52</v>
      </c>
      <c r="V7405" s="49">
        <v>0.1462</v>
      </c>
      <c r="W7405" s="42" t="s">
        <v>34</v>
      </c>
      <c r="X7405" s="43"/>
      <c r="Y7405" s="43"/>
      <c r="Z7405" s="43" t="s">
        <v>8442</v>
      </c>
      <c r="AA7405" s="37" t="str">
        <f>VLOOKUP(J7405, sku!B:C, 2, FALSE)</f>
        <v>Cadeirinha Preta Aro 26 - Peixinho Bike</v>
      </c>
      <c r="AB7405" s="37" t="str">
        <f>VLOOKUP(J7405, sku!B:BM, 64, FALSE)</f>
        <v>Revenda</v>
      </c>
      <c r="AC7405" s="37" t="str">
        <f>LEFT(pedidos[[#This Row],[SKU]],3)</f>
        <v>CAD</v>
      </c>
      <c r="AD7405" s="37" t="str" cm="1">
        <f t="array" aca="1" ref="AD7405" ca="1">IFERROR(
  INDEX(
    montadora[Montadora],
    MATCH(TRUE,LEFT(J7783,NÚCARACT(montadora[SKU Parcial]))=montadora[SKU Parcial],0)
  ),
  ""
)</f>
        <v/>
      </c>
    </row>
    <row r="7406" spans="1:30" x14ac:dyDescent="0.25">
      <c r="A7406" s="42" t="s">
        <v>25473</v>
      </c>
      <c r="B7406" s="42"/>
      <c r="C7406" s="42"/>
      <c r="D7406" s="42"/>
      <c r="E7406" s="42">
        <v>22293424720</v>
      </c>
      <c r="F7406" s="42" t="s">
        <v>8380</v>
      </c>
      <c r="G7406" s="42" t="s">
        <v>11227</v>
      </c>
      <c r="H7406" s="7"/>
      <c r="I7406" s="42"/>
      <c r="J7406" s="42" t="s">
        <v>886</v>
      </c>
      <c r="K7406" s="8" t="s">
        <v>25101</v>
      </c>
      <c r="L7406" s="7" t="s">
        <v>8443</v>
      </c>
      <c r="M7406" s="44">
        <v>48.8</v>
      </c>
      <c r="N7406" s="7">
        <v>1</v>
      </c>
      <c r="O7406" s="44">
        <v>48.8</v>
      </c>
      <c r="P7406" s="44">
        <v>24.45</v>
      </c>
      <c r="Q7406" s="44">
        <v>3.96</v>
      </c>
      <c r="R7406" s="44">
        <v>14.74</v>
      </c>
      <c r="S7406" s="44">
        <v>0</v>
      </c>
      <c r="T7406" s="44">
        <v>0</v>
      </c>
      <c r="U7406" s="44">
        <v>5.65</v>
      </c>
      <c r="V7406" s="49">
        <v>0.1157</v>
      </c>
      <c r="W7406" s="42" t="s">
        <v>34</v>
      </c>
      <c r="X7406" s="43"/>
      <c r="Y7406" s="43"/>
      <c r="Z7406" s="43" t="s">
        <v>8442</v>
      </c>
      <c r="AA7406" s="37" t="str">
        <f>VLOOKUP(J7406, sku!B:C, 2, FALSE)</f>
        <v>Trava Manete Moto E Bicicleta de Alumínio</v>
      </c>
      <c r="AB7406" s="37" t="str">
        <f>VLOOKUP(J7406, sku!B:BM, 64, FALSE)</f>
        <v>Importação</v>
      </c>
      <c r="AC7406" s="37" t="str">
        <f>LEFT(pedidos[[#This Row],[SKU]],3)</f>
        <v>ET0</v>
      </c>
      <c r="AD7406" s="37" t="str" cm="1">
        <f t="array" aca="1" ref="AD7406" ca="1">IFERROR(
  INDEX(
    montadora[Montadora],
    MATCH(TRUE,LEFT(J7784,NÚCARACT(montadora[SKU Parcial]))=montadora[SKU Parcial],0)
  ),
  ""
)</f>
        <v/>
      </c>
    </row>
    <row r="7407" spans="1:30" x14ac:dyDescent="0.25">
      <c r="A7407" s="42" t="s">
        <v>25474</v>
      </c>
      <c r="B7407" s="42"/>
      <c r="C7407" s="42"/>
      <c r="D7407" s="42"/>
      <c r="E7407" s="42">
        <v>23498023068</v>
      </c>
      <c r="F7407" s="42" t="s">
        <v>8351</v>
      </c>
      <c r="G7407" s="42" t="s">
        <v>11227</v>
      </c>
      <c r="H7407" s="7"/>
      <c r="I7407" s="42"/>
      <c r="J7407" s="42" t="s">
        <v>703</v>
      </c>
      <c r="K7407" s="8" t="s">
        <v>25101</v>
      </c>
      <c r="L7407" s="7" t="s">
        <v>8443</v>
      </c>
      <c r="M7407" s="44">
        <v>25.8</v>
      </c>
      <c r="N7407" s="7">
        <v>1</v>
      </c>
      <c r="O7407" s="44">
        <v>25.8</v>
      </c>
      <c r="P7407" s="44">
        <v>7.52</v>
      </c>
      <c r="Q7407" s="44">
        <v>2.09</v>
      </c>
      <c r="R7407" s="44">
        <v>9.68</v>
      </c>
      <c r="S7407" s="44">
        <v>0</v>
      </c>
      <c r="T7407" s="44">
        <v>0</v>
      </c>
      <c r="U7407" s="44">
        <v>6.51</v>
      </c>
      <c r="V7407" s="49">
        <v>0.25209999999999999</v>
      </c>
      <c r="W7407" s="42" t="s">
        <v>34</v>
      </c>
      <c r="X7407" s="43"/>
      <c r="Y7407" s="43"/>
      <c r="Z7407" s="43" t="s">
        <v>8442</v>
      </c>
      <c r="AA7407" s="37" t="str">
        <f>VLOOKUP(J7407, sku!B:C, 2, FALSE)</f>
        <v>Trava Disco De Freio Moto - Preto</v>
      </c>
      <c r="AB7407" s="37" t="str">
        <f>VLOOKUP(J7407, sku!B:BM, 64, FALSE)</f>
        <v>Importação</v>
      </c>
      <c r="AC7407" s="37" t="str">
        <f>LEFT(pedidos[[#This Row],[SKU]],3)</f>
        <v>ET0</v>
      </c>
      <c r="AD7407" s="37" t="str" cm="1">
        <f t="array" aca="1" ref="AD7407" ca="1">IFERROR(
  INDEX(
    montadora[Montadora],
    MATCH(TRUE,LEFT(J7785,NÚCARACT(montadora[SKU Parcial]))=montadora[SKU Parcial],0)
  ),
  ""
)</f>
        <v/>
      </c>
    </row>
    <row r="7408" spans="1:30" x14ac:dyDescent="0.25">
      <c r="A7408" s="42" t="s">
        <v>25475</v>
      </c>
      <c r="B7408" s="42"/>
      <c r="C7408" s="42"/>
      <c r="D7408" s="42"/>
      <c r="E7408" s="42">
        <v>22493753577</v>
      </c>
      <c r="F7408" s="42" t="s">
        <v>10104</v>
      </c>
      <c r="G7408" s="42" t="s">
        <v>11227</v>
      </c>
      <c r="H7408" s="7"/>
      <c r="I7408" s="42"/>
      <c r="J7408" s="42" t="s">
        <v>2941</v>
      </c>
      <c r="K7408" s="8" t="s">
        <v>25101</v>
      </c>
      <c r="L7408" s="7" t="s">
        <v>8443</v>
      </c>
      <c r="M7408" s="44">
        <v>27.8</v>
      </c>
      <c r="N7408" s="7">
        <v>1</v>
      </c>
      <c r="O7408" s="44">
        <v>32.61</v>
      </c>
      <c r="P7408" s="44">
        <v>12.9</v>
      </c>
      <c r="Q7408" s="44">
        <v>2.2599999999999998</v>
      </c>
      <c r="R7408" s="44">
        <v>10.119999999999999</v>
      </c>
      <c r="S7408" s="44">
        <v>4.8099999999999996</v>
      </c>
      <c r="T7408" s="44">
        <v>0</v>
      </c>
      <c r="U7408" s="44">
        <v>2.52</v>
      </c>
      <c r="V7408" s="49">
        <v>9.0700000000000003E-2</v>
      </c>
      <c r="W7408" s="42" t="s">
        <v>34</v>
      </c>
      <c r="X7408" s="43"/>
      <c r="Y7408" s="43"/>
      <c r="Z7408" s="43" t="s">
        <v>8442</v>
      </c>
      <c r="AA7408" s="37" t="str">
        <f>VLOOKUP(J7408, sku!B:C, 2, FALSE)</f>
        <v>Chave Allen de Aço de Cabeça, Esférica (9 Peças) Hex Key</v>
      </c>
      <c r="AB7408" s="37" t="str">
        <f>VLOOKUP(J7408, sku!B:BM, 64, FALSE)</f>
        <v>Importação</v>
      </c>
      <c r="AC7408" s="37" t="str">
        <f>LEFT(pedidos[[#This Row],[SKU]],3)</f>
        <v>1K9</v>
      </c>
      <c r="AD7408" s="37" t="str" cm="1">
        <f t="array" aca="1" ref="AD7408" ca="1">IFERROR(
  INDEX(
    montadora[Montadora],
    MATCH(TRUE,LEFT(J7786,NÚCARACT(montadora[SKU Parcial]))=montadora[SKU Parcial],0)
  ),
  ""
)</f>
        <v/>
      </c>
    </row>
    <row r="7409" spans="1:30" x14ac:dyDescent="0.25">
      <c r="A7409" s="42" t="s">
        <v>25476</v>
      </c>
      <c r="B7409" s="42"/>
      <c r="C7409" s="42"/>
      <c r="D7409" s="42"/>
      <c r="E7409" s="42">
        <v>20997632112</v>
      </c>
      <c r="F7409" s="42" t="s">
        <v>8416</v>
      </c>
      <c r="G7409" s="42" t="s">
        <v>11227</v>
      </c>
      <c r="H7409" s="7"/>
      <c r="I7409" s="42"/>
      <c r="J7409" s="42" t="s">
        <v>267</v>
      </c>
      <c r="K7409" s="8" t="s">
        <v>25101</v>
      </c>
      <c r="L7409" s="7" t="s">
        <v>8443</v>
      </c>
      <c r="M7409" s="44">
        <v>388.8</v>
      </c>
      <c r="N7409" s="7">
        <v>1</v>
      </c>
      <c r="O7409" s="44">
        <v>388.8</v>
      </c>
      <c r="P7409" s="44">
        <v>145</v>
      </c>
      <c r="Q7409" s="44">
        <v>31.57</v>
      </c>
      <c r="R7409" s="44">
        <v>89.54</v>
      </c>
      <c r="S7409" s="44">
        <v>0</v>
      </c>
      <c r="T7409" s="44">
        <v>0</v>
      </c>
      <c r="U7409" s="44">
        <v>122.69</v>
      </c>
      <c r="V7409" s="49">
        <v>0.31559999999999999</v>
      </c>
      <c r="W7409" s="42" t="s">
        <v>34</v>
      </c>
      <c r="X7409" s="43"/>
      <c r="Y7409" s="43"/>
      <c r="Z7409" s="43" t="s">
        <v>8442</v>
      </c>
      <c r="AA7409" s="37" t="str">
        <f>VLOOKUP(J7409, sku!B:C, 2, FALSE)</f>
        <v>Travessa Fiat - Way - - - Uno Way - 2011 A 2021 - Preto</v>
      </c>
      <c r="AB7409" s="37" t="str">
        <f>VLOOKUP(J7409, sku!B:BM, 64, FALSE)</f>
        <v>Fabricação</v>
      </c>
      <c r="AC7409" s="37" t="str">
        <f>LEFT(pedidos[[#This Row],[SKU]],3)</f>
        <v>XFI</v>
      </c>
      <c r="AD7409" s="37" t="str" cm="1">
        <f t="array" aca="1" ref="AD7409" ca="1">IFERROR(
  INDEX(
    montadora[Montadora],
    MATCH(TRUE,LEFT(J7787,NÚCARACT(montadora[SKU Parcial]))=montadora[SKU Parcial],0)
  ),
  ""
)</f>
        <v/>
      </c>
    </row>
    <row r="7410" spans="1:30" x14ac:dyDescent="0.25">
      <c r="A7410" s="42" t="s">
        <v>25477</v>
      </c>
      <c r="B7410" s="42"/>
      <c r="C7410" s="42"/>
      <c r="D7410" s="42"/>
      <c r="E7410" s="42">
        <v>20997632059</v>
      </c>
      <c r="F7410" s="42" t="s">
        <v>8352</v>
      </c>
      <c r="G7410" s="42" t="s">
        <v>11227</v>
      </c>
      <c r="H7410" s="7"/>
      <c r="I7410" s="42"/>
      <c r="J7410" s="42" t="s">
        <v>1885</v>
      </c>
      <c r="K7410" s="8" t="s">
        <v>25101</v>
      </c>
      <c r="L7410" s="7" t="s">
        <v>8443</v>
      </c>
      <c r="M7410" s="44">
        <v>19.8</v>
      </c>
      <c r="N7410" s="7">
        <v>1</v>
      </c>
      <c r="O7410" s="44">
        <v>19.8</v>
      </c>
      <c r="P7410" s="44">
        <v>8.1</v>
      </c>
      <c r="Q7410" s="44">
        <v>1.61</v>
      </c>
      <c r="R7410" s="44">
        <v>8.36</v>
      </c>
      <c r="S7410" s="44">
        <v>0</v>
      </c>
      <c r="T7410" s="44">
        <v>0</v>
      </c>
      <c r="U7410" s="44">
        <v>1.73</v>
      </c>
      <c r="V7410" s="49">
        <v>8.7499999999999994E-2</v>
      </c>
      <c r="W7410" s="42" t="s">
        <v>34</v>
      </c>
      <c r="X7410" s="43"/>
      <c r="Y7410" s="43"/>
      <c r="Z7410" s="43" t="s">
        <v>8442</v>
      </c>
      <c r="AA7410" s="37" t="str">
        <f>VLOOKUP(J7410, sku!B:C, 2, FALSE)</f>
        <v>Maçarico 915</v>
      </c>
      <c r="AB7410" s="37" t="str">
        <f>VLOOKUP(J7410, sku!B:BM, 64, FALSE)</f>
        <v>Importação</v>
      </c>
      <c r="AC7410" s="37" t="str">
        <f>LEFT(pedidos[[#This Row],[SKU]],3)</f>
        <v>1MA</v>
      </c>
      <c r="AD7410" s="37" t="str" cm="1">
        <f t="array" aca="1" ref="AD7410" ca="1">IFERROR(
  INDEX(
    montadora[Montadora],
    MATCH(TRUE,LEFT(J7788,NÚCARACT(montadora[SKU Parcial]))=montadora[SKU Parcial],0)
  ),
  ""
)</f>
        <v/>
      </c>
    </row>
    <row r="7411" spans="1:30" x14ac:dyDescent="0.25">
      <c r="A7411" s="42" t="s">
        <v>25478</v>
      </c>
      <c r="B7411" s="42"/>
      <c r="C7411" s="42"/>
      <c r="D7411" s="42"/>
      <c r="E7411" s="42">
        <v>23793851328</v>
      </c>
      <c r="F7411" s="42" t="s">
        <v>25496</v>
      </c>
      <c r="G7411" s="42" t="s">
        <v>11227</v>
      </c>
      <c r="H7411" s="7"/>
      <c r="I7411" s="42"/>
      <c r="J7411" s="42" t="s">
        <v>11216</v>
      </c>
      <c r="K7411" s="8" t="s">
        <v>25101</v>
      </c>
      <c r="L7411" s="7" t="s">
        <v>8443</v>
      </c>
      <c r="M7411" s="44">
        <v>15.9</v>
      </c>
      <c r="N7411" s="7">
        <v>1</v>
      </c>
      <c r="O7411" s="44">
        <v>15.9</v>
      </c>
      <c r="P7411" s="44">
        <v>3.68</v>
      </c>
      <c r="Q7411" s="44">
        <v>1.29</v>
      </c>
      <c r="R7411" s="44">
        <v>7.5</v>
      </c>
      <c r="S7411" s="44">
        <v>0</v>
      </c>
      <c r="T7411" s="44">
        <v>0</v>
      </c>
      <c r="U7411" s="44">
        <v>3.43</v>
      </c>
      <c r="V7411" s="49">
        <v>0.2157</v>
      </c>
      <c r="W7411" s="42" t="s">
        <v>34</v>
      </c>
      <c r="X7411" s="43"/>
      <c r="Y7411" s="43"/>
      <c r="Z7411" s="43" t="s">
        <v>8442</v>
      </c>
      <c r="AA7411" s="37" t="str">
        <f>VLOOKUP(J7411, sku!B:C, 2, FALSE)</f>
        <v>Kit Chave Allen de Aço 2 M3 + 2 M4 + 2 M5 + 2 M6</v>
      </c>
      <c r="AB7411" s="37" t="str">
        <f>VLOOKUP(J7411, sku!B:BM, 64, FALSE)</f>
        <v>Importação</v>
      </c>
      <c r="AC7411" s="37" t="str">
        <f>LEFT(pedidos[[#This Row],[SKU]],3)</f>
        <v>2EC</v>
      </c>
      <c r="AD7411" s="37" t="str" cm="1">
        <f t="array" aca="1" ref="AD7411" ca="1">IFERROR(
  INDEX(
    montadora[Montadora],
    MATCH(TRUE,LEFT(J7789,NÚCARACT(montadora[SKU Parcial]))=montadora[SKU Parcial],0)
  ),
  ""
)</f>
        <v/>
      </c>
    </row>
    <row r="7412" spans="1:30" x14ac:dyDescent="0.25">
      <c r="A7412" s="42" t="s">
        <v>25479</v>
      </c>
      <c r="B7412" s="42"/>
      <c r="C7412" s="42"/>
      <c r="D7412" s="42"/>
      <c r="E7412" s="42">
        <v>22993569629</v>
      </c>
      <c r="F7412" s="42" t="s">
        <v>8394</v>
      </c>
      <c r="G7412" s="42" t="s">
        <v>11227</v>
      </c>
      <c r="H7412" s="7"/>
      <c r="I7412" s="42"/>
      <c r="J7412" s="42" t="s">
        <v>938</v>
      </c>
      <c r="K7412" s="8" t="s">
        <v>25126</v>
      </c>
      <c r="L7412" s="7" t="s">
        <v>8443</v>
      </c>
      <c r="M7412" s="44">
        <v>78.8</v>
      </c>
      <c r="N7412" s="7">
        <v>1</v>
      </c>
      <c r="O7412" s="44">
        <v>82.67</v>
      </c>
      <c r="P7412" s="44">
        <v>39.54</v>
      </c>
      <c r="Q7412" s="44">
        <v>6.4</v>
      </c>
      <c r="R7412" s="44">
        <v>21.34</v>
      </c>
      <c r="S7412" s="44">
        <v>3.87</v>
      </c>
      <c r="T7412" s="44">
        <v>0</v>
      </c>
      <c r="U7412" s="44">
        <v>11.52</v>
      </c>
      <c r="V7412" s="49">
        <v>0.1462</v>
      </c>
      <c r="W7412" s="42" t="s">
        <v>34</v>
      </c>
      <c r="X7412" s="43"/>
      <c r="Y7412" s="43"/>
      <c r="Z7412" s="43" t="s">
        <v>8442</v>
      </c>
      <c r="AA7412" s="37" t="str">
        <f>VLOOKUP(J7412, sku!B:C, 2, FALSE)</f>
        <v>Cadeirinha Preta Aro 26 - Peixinho Bike</v>
      </c>
      <c r="AB7412" s="37" t="str">
        <f>VLOOKUP(J7412, sku!B:BM, 64, FALSE)</f>
        <v>Revenda</v>
      </c>
      <c r="AC7412" s="37" t="str">
        <f>LEFT(pedidos[[#This Row],[SKU]],3)</f>
        <v>CAD</v>
      </c>
      <c r="AD7412" s="37" t="str" cm="1">
        <f t="array" aca="1" ref="AD7412" ca="1">IFERROR(
  INDEX(
    montadora[Montadora],
    MATCH(TRUE,LEFT(J7790,NÚCARACT(montadora[SKU Parcial]))=montadora[SKU Parcial],0)
  ),
  ""
)</f>
        <v/>
      </c>
    </row>
    <row r="7413" spans="1:30" x14ac:dyDescent="0.25">
      <c r="A7413" s="42" t="s">
        <v>25480</v>
      </c>
      <c r="B7413" s="42"/>
      <c r="C7413" s="42"/>
      <c r="D7413" s="42"/>
      <c r="E7413" s="42">
        <v>22993569629</v>
      </c>
      <c r="F7413" s="42" t="s">
        <v>8394</v>
      </c>
      <c r="G7413" s="42" t="s">
        <v>11227</v>
      </c>
      <c r="H7413" s="7"/>
      <c r="I7413" s="42"/>
      <c r="J7413" s="42" t="s">
        <v>2167</v>
      </c>
      <c r="K7413" s="8" t="s">
        <v>25126</v>
      </c>
      <c r="L7413" s="7" t="s">
        <v>8443</v>
      </c>
      <c r="M7413" s="44">
        <v>78.8</v>
      </c>
      <c r="N7413" s="7">
        <v>1</v>
      </c>
      <c r="O7413" s="44">
        <v>98.46</v>
      </c>
      <c r="P7413" s="44">
        <v>39.54</v>
      </c>
      <c r="Q7413" s="44">
        <v>6.4</v>
      </c>
      <c r="R7413" s="44">
        <v>21.34</v>
      </c>
      <c r="S7413" s="44">
        <v>19.66</v>
      </c>
      <c r="T7413" s="44">
        <v>0</v>
      </c>
      <c r="U7413" s="44">
        <v>11.52</v>
      </c>
      <c r="V7413" s="49">
        <v>0.1462</v>
      </c>
      <c r="W7413" s="42" t="s">
        <v>34</v>
      </c>
      <c r="X7413" s="43"/>
      <c r="Y7413" s="43"/>
      <c r="Z7413" s="43" t="s">
        <v>8442</v>
      </c>
      <c r="AA7413" s="37" t="str">
        <f>VLOOKUP(J7413, sku!B:C, 2, FALSE)</f>
        <v>Cadeirinha Rosa Aro 26 - Peixinho Bike</v>
      </c>
      <c r="AB7413" s="37" t="str">
        <f>VLOOKUP(J7413, sku!B:BM, 64, FALSE)</f>
        <v>Revenda</v>
      </c>
      <c r="AC7413" s="37" t="str">
        <f>LEFT(pedidos[[#This Row],[SKU]],3)</f>
        <v>CAD</v>
      </c>
      <c r="AD7413" s="37" t="str" cm="1">
        <f t="array" aca="1" ref="AD7413" ca="1">IFERROR(
  INDEX(
    montadora[Montadora],
    MATCH(TRUE,LEFT(J7791,NÚCARACT(montadora[SKU Parcial]))=montadora[SKU Parcial],0)
  ),
  ""
)</f>
        <v/>
      </c>
    </row>
    <row r="7414" spans="1:30" x14ac:dyDescent="0.25">
      <c r="A7414" s="42" t="s">
        <v>25481</v>
      </c>
      <c r="B7414" s="42"/>
      <c r="C7414" s="42"/>
      <c r="D7414" s="42"/>
      <c r="E7414" s="42">
        <v>23993054547</v>
      </c>
      <c r="F7414" s="42" t="s">
        <v>8827</v>
      </c>
      <c r="G7414" s="42" t="s">
        <v>11227</v>
      </c>
      <c r="H7414" s="7"/>
      <c r="I7414" s="42"/>
      <c r="J7414" s="42" t="s">
        <v>262</v>
      </c>
      <c r="K7414" s="8" t="s">
        <v>25126</v>
      </c>
      <c r="L7414" s="7" t="s">
        <v>8443</v>
      </c>
      <c r="M7414" s="44">
        <v>328.8</v>
      </c>
      <c r="N7414" s="7">
        <v>1</v>
      </c>
      <c r="O7414" s="44">
        <v>328.8</v>
      </c>
      <c r="P7414" s="44">
        <v>120</v>
      </c>
      <c r="Q7414" s="44">
        <v>26.7</v>
      </c>
      <c r="R7414" s="44">
        <v>76.34</v>
      </c>
      <c r="S7414" s="44">
        <v>0</v>
      </c>
      <c r="T7414" s="44">
        <v>0</v>
      </c>
      <c r="U7414" s="44">
        <v>105.76</v>
      </c>
      <c r="V7414" s="49">
        <v>0.32169999999999999</v>
      </c>
      <c r="W7414" s="42" t="s">
        <v>34</v>
      </c>
      <c r="X7414" s="43"/>
      <c r="Y7414" s="43"/>
      <c r="Z7414" s="43" t="s">
        <v>8442</v>
      </c>
      <c r="AA7414" s="37" t="str">
        <f>VLOOKUP(J7414, sku!B:C, 2, FALSE)</f>
        <v>Travessa Jeep - Style - - - Commander - - - Preto</v>
      </c>
      <c r="AB7414" s="37" t="str">
        <f>VLOOKUP(J7414, sku!B:BM, 64, FALSE)</f>
        <v>Fabricação</v>
      </c>
      <c r="AC7414" s="37" t="str">
        <f>LEFT(pedidos[[#This Row],[SKU]],3)</f>
        <v>XJP</v>
      </c>
      <c r="AD7414" s="37" t="str" cm="1">
        <f t="array" aca="1" ref="AD7414" ca="1">IFERROR(
  INDEX(
    montadora[Montadora],
    MATCH(TRUE,LEFT(J7792,NÚCARACT(montadora[SKU Parcial]))=montadora[SKU Parcial],0)
  ),
  ""
)</f>
        <v/>
      </c>
    </row>
    <row r="7415" spans="1:30" x14ac:dyDescent="0.25">
      <c r="A7415" s="42" t="s">
        <v>25482</v>
      </c>
      <c r="B7415" s="42"/>
      <c r="C7415" s="42"/>
      <c r="D7415" s="42"/>
      <c r="E7415" s="42">
        <v>20697977689</v>
      </c>
      <c r="F7415" s="42" t="s">
        <v>8417</v>
      </c>
      <c r="G7415" s="42" t="s">
        <v>11227</v>
      </c>
      <c r="H7415" s="7"/>
      <c r="I7415" s="42"/>
      <c r="J7415" s="42" t="s">
        <v>267</v>
      </c>
      <c r="K7415" s="8" t="s">
        <v>25126</v>
      </c>
      <c r="L7415" s="7" t="s">
        <v>8443</v>
      </c>
      <c r="M7415" s="44">
        <v>388.8</v>
      </c>
      <c r="N7415" s="7">
        <v>1</v>
      </c>
      <c r="O7415" s="44">
        <v>388.8</v>
      </c>
      <c r="P7415" s="44">
        <v>145</v>
      </c>
      <c r="Q7415" s="44">
        <v>31.57</v>
      </c>
      <c r="R7415" s="44">
        <v>89.54</v>
      </c>
      <c r="S7415" s="44">
        <v>0</v>
      </c>
      <c r="T7415" s="44">
        <v>0</v>
      </c>
      <c r="U7415" s="44">
        <v>122.69</v>
      </c>
      <c r="V7415" s="49">
        <v>0.31559999999999999</v>
      </c>
      <c r="W7415" s="42" t="s">
        <v>34</v>
      </c>
      <c r="X7415" s="43"/>
      <c r="Y7415" s="43"/>
      <c r="Z7415" s="43" t="s">
        <v>8442</v>
      </c>
      <c r="AA7415" s="37" t="str">
        <f>VLOOKUP(J7415, sku!B:C, 2, FALSE)</f>
        <v>Travessa Fiat - Way - - - Uno Way - 2011 A 2021 - Preto</v>
      </c>
      <c r="AB7415" s="37" t="str">
        <f>VLOOKUP(J7415, sku!B:BM, 64, FALSE)</f>
        <v>Fabricação</v>
      </c>
      <c r="AC7415" s="37" t="str">
        <f>LEFT(pedidos[[#This Row],[SKU]],3)</f>
        <v>XFI</v>
      </c>
      <c r="AD7415" s="37" t="str" cm="1">
        <f t="array" aca="1" ref="AD7415" ca="1">IFERROR(
  INDEX(
    montadora[Montadora],
    MATCH(TRUE,LEFT(J7793,NÚCARACT(montadora[SKU Parcial]))=montadora[SKU Parcial],0)
  ),
  ""
)</f>
        <v/>
      </c>
    </row>
    <row r="7416" spans="1:30" x14ac:dyDescent="0.25">
      <c r="A7416" s="42" t="s">
        <v>25483</v>
      </c>
      <c r="B7416" s="42"/>
      <c r="C7416" s="42"/>
      <c r="D7416" s="42"/>
      <c r="E7416" s="42">
        <v>22493753577</v>
      </c>
      <c r="F7416" s="42" t="s">
        <v>10104</v>
      </c>
      <c r="G7416" s="42" t="s">
        <v>11227</v>
      </c>
      <c r="H7416" s="7"/>
      <c r="I7416" s="42"/>
      <c r="J7416" s="42" t="s">
        <v>2941</v>
      </c>
      <c r="K7416" s="8" t="s">
        <v>25126</v>
      </c>
      <c r="L7416" s="7" t="s">
        <v>8443</v>
      </c>
      <c r="M7416" s="44">
        <v>27.8</v>
      </c>
      <c r="N7416" s="7">
        <v>1</v>
      </c>
      <c r="O7416" s="44">
        <v>27.8</v>
      </c>
      <c r="P7416" s="44">
        <v>12.9</v>
      </c>
      <c r="Q7416" s="44">
        <v>2.2599999999999998</v>
      </c>
      <c r="R7416" s="44">
        <v>10.119999999999999</v>
      </c>
      <c r="S7416" s="44">
        <v>0</v>
      </c>
      <c r="T7416" s="44">
        <v>0</v>
      </c>
      <c r="U7416" s="44">
        <v>2.52</v>
      </c>
      <c r="V7416" s="49">
        <v>9.0700000000000003E-2</v>
      </c>
      <c r="W7416" s="42" t="s">
        <v>34</v>
      </c>
      <c r="X7416" s="43"/>
      <c r="Y7416" s="43"/>
      <c r="Z7416" s="43" t="s">
        <v>8442</v>
      </c>
      <c r="AA7416" s="37" t="str">
        <f>VLOOKUP(J7416, sku!B:C, 2, FALSE)</f>
        <v>Chave Allen de Aço de Cabeça, Esférica (9 Peças) Hex Key</v>
      </c>
      <c r="AB7416" s="37" t="str">
        <f>VLOOKUP(J7416, sku!B:BM, 64, FALSE)</f>
        <v>Importação</v>
      </c>
      <c r="AC7416" s="37" t="str">
        <f>LEFT(pedidos[[#This Row],[SKU]],3)</f>
        <v>1K9</v>
      </c>
      <c r="AD7416" s="37" t="str" cm="1">
        <f t="array" aca="1" ref="AD7416" ca="1">IFERROR(
  INDEX(
    montadora[Montadora],
    MATCH(TRUE,LEFT(J7794,NÚCARACT(montadora[SKU Parcial]))=montadora[SKU Parcial],0)
  ),
  ""
)</f>
        <v/>
      </c>
    </row>
    <row r="7417" spans="1:30" x14ac:dyDescent="0.25">
      <c r="A7417" s="42" t="s">
        <v>25484</v>
      </c>
      <c r="B7417" s="42"/>
      <c r="C7417" s="42"/>
      <c r="D7417" s="42"/>
      <c r="E7417" s="42">
        <v>20399377477</v>
      </c>
      <c r="F7417" s="42" t="s">
        <v>8393</v>
      </c>
      <c r="G7417" s="42" t="s">
        <v>11227</v>
      </c>
      <c r="H7417" s="7"/>
      <c r="I7417" s="42"/>
      <c r="J7417" s="42" t="s">
        <v>8835</v>
      </c>
      <c r="K7417" s="8" t="s">
        <v>25126</v>
      </c>
      <c r="L7417" s="7" t="s">
        <v>8443</v>
      </c>
      <c r="M7417" s="44">
        <v>79.8</v>
      </c>
      <c r="N7417" s="7">
        <v>1</v>
      </c>
      <c r="O7417" s="44">
        <v>86.76</v>
      </c>
      <c r="P7417" s="44">
        <v>39.54</v>
      </c>
      <c r="Q7417" s="44">
        <v>6.48</v>
      </c>
      <c r="R7417" s="44">
        <v>21.56</v>
      </c>
      <c r="S7417" s="44">
        <v>6.96</v>
      </c>
      <c r="T7417" s="44">
        <v>0</v>
      </c>
      <c r="U7417" s="44">
        <v>12.22</v>
      </c>
      <c r="V7417" s="49">
        <v>0.15310000000000001</v>
      </c>
      <c r="W7417" s="42" t="s">
        <v>34</v>
      </c>
      <c r="X7417" s="43"/>
      <c r="Y7417" s="43"/>
      <c r="Z7417" s="43" t="s">
        <v>8442</v>
      </c>
      <c r="AA7417" s="37" t="str">
        <f>VLOOKUP(J7417, sku!B:C, 2, FALSE)</f>
        <v>Cadeirinha Cinza Aro 26 - Peixinho Bike</v>
      </c>
      <c r="AB7417" s="37" t="str">
        <f>VLOOKUP(J7417, sku!B:BM, 64, FALSE)</f>
        <v>Revenda</v>
      </c>
      <c r="AC7417" s="37" t="str">
        <f>LEFT(pedidos[[#This Row],[SKU]],3)</f>
        <v>CAD</v>
      </c>
      <c r="AD7417" s="37" t="str" cm="1">
        <f t="array" aca="1" ref="AD7417" ca="1">IFERROR(
  INDEX(
    montadora[Montadora],
    MATCH(TRUE,LEFT(J7795,NÚCARACT(montadora[SKU Parcial]))=montadora[SKU Parcial],0)
  ),
  ""
)</f>
        <v/>
      </c>
    </row>
    <row r="7418" spans="1:30" x14ac:dyDescent="0.25">
      <c r="A7418" s="42" t="s">
        <v>25485</v>
      </c>
      <c r="B7418" s="42"/>
      <c r="C7418" s="42"/>
      <c r="D7418" s="42"/>
      <c r="E7418" s="42">
        <v>22598315074</v>
      </c>
      <c r="F7418" s="42" t="s">
        <v>8349</v>
      </c>
      <c r="G7418" s="42" t="s">
        <v>11227</v>
      </c>
      <c r="H7418" s="7"/>
      <c r="I7418" s="42"/>
      <c r="J7418" s="42" t="s">
        <v>2566</v>
      </c>
      <c r="K7418" s="8" t="s">
        <v>25126</v>
      </c>
      <c r="L7418" s="7" t="s">
        <v>8443</v>
      </c>
      <c r="M7418" s="44">
        <v>19.8</v>
      </c>
      <c r="N7418" s="7">
        <v>1</v>
      </c>
      <c r="O7418" s="44">
        <v>19.8</v>
      </c>
      <c r="P7418" s="44">
        <v>5.4</v>
      </c>
      <c r="Q7418" s="44">
        <v>1.61</v>
      </c>
      <c r="R7418" s="44">
        <v>8.36</v>
      </c>
      <c r="S7418" s="44">
        <v>0</v>
      </c>
      <c r="T7418" s="44">
        <v>0</v>
      </c>
      <c r="U7418" s="44">
        <v>4.43</v>
      </c>
      <c r="V7418" s="49">
        <v>0.2238</v>
      </c>
      <c r="W7418" s="42" t="s">
        <v>34</v>
      </c>
      <c r="X7418" s="43"/>
      <c r="Y7418" s="43"/>
      <c r="Z7418" s="43" t="s">
        <v>8442</v>
      </c>
      <c r="AA7418" s="37" t="str">
        <f>VLOOKUP(J7418, sku!B:C, 2, FALSE)</f>
        <v>Chave Allen de Aço de Cabeça, Esférica (9 Peças) Hex Key Wrench</v>
      </c>
      <c r="AB7418" s="37" t="str">
        <f>VLOOKUP(J7418, sku!B:BM, 64, FALSE)</f>
        <v>Importação</v>
      </c>
      <c r="AC7418" s="37" t="str">
        <f>LEFT(pedidos[[#This Row],[SKU]],3)</f>
        <v>1K9</v>
      </c>
      <c r="AD7418" s="37" t="str" cm="1">
        <f t="array" aca="1" ref="AD7418" ca="1">IFERROR(
  INDEX(
    montadora[Montadora],
    MATCH(TRUE,LEFT(J7796,NÚCARACT(montadora[SKU Parcial]))=montadora[SKU Parcial],0)
  ),
  ""
)</f>
        <v/>
      </c>
    </row>
    <row r="7419" spans="1:30" x14ac:dyDescent="0.25">
      <c r="A7419" s="42" t="s">
        <v>25486</v>
      </c>
      <c r="B7419" s="42"/>
      <c r="C7419" s="42"/>
      <c r="D7419" s="42"/>
      <c r="E7419" s="42">
        <v>19997804914</v>
      </c>
      <c r="F7419" s="42" t="s">
        <v>8399</v>
      </c>
      <c r="G7419" s="42" t="s">
        <v>11227</v>
      </c>
      <c r="H7419" s="7"/>
      <c r="I7419" s="42"/>
      <c r="J7419" s="42" t="s">
        <v>994</v>
      </c>
      <c r="K7419" s="8" t="s">
        <v>25126</v>
      </c>
      <c r="L7419" s="7" t="s">
        <v>8443</v>
      </c>
      <c r="M7419" s="44">
        <v>139.80000000000001</v>
      </c>
      <c r="N7419" s="7">
        <v>1</v>
      </c>
      <c r="O7419" s="44">
        <v>139.80000000000001</v>
      </c>
      <c r="P7419" s="44">
        <v>70</v>
      </c>
      <c r="Q7419" s="44">
        <v>11.35</v>
      </c>
      <c r="R7419" s="44">
        <v>34.76</v>
      </c>
      <c r="S7419" s="44">
        <v>0</v>
      </c>
      <c r="T7419" s="44">
        <v>0</v>
      </c>
      <c r="U7419" s="44">
        <v>23.69</v>
      </c>
      <c r="V7419" s="49">
        <v>0.1694</v>
      </c>
      <c r="W7419" s="42" t="s">
        <v>34</v>
      </c>
      <c r="X7419" s="43"/>
      <c r="Y7419" s="43"/>
      <c r="Z7419" s="43" t="s">
        <v>8442</v>
      </c>
      <c r="AA7419" s="37" t="str">
        <f>VLOOKUP(J7419, sku!B:C, 2, FALSE)</f>
        <v>Smart Led Taytech 8000 Lumens - H4</v>
      </c>
      <c r="AB7419" s="37" t="str">
        <f>VLOOKUP(J7419, sku!B:BM, 64, FALSE)</f>
        <v>Revenda</v>
      </c>
      <c r="AC7419" s="37" t="str">
        <f>LEFT(pedidos[[#This Row],[SKU]],3)</f>
        <v>TT-</v>
      </c>
      <c r="AD7419" s="37" t="str" cm="1">
        <f t="array" aca="1" ref="AD7419" ca="1">IFERROR(
  INDEX(
    montadora[Montadora],
    MATCH(TRUE,LEFT(J7797,NÚCARACT(montadora[SKU Parcial]))=montadora[SKU Parcial],0)
  ),
  ""
)</f>
        <v/>
      </c>
    </row>
    <row r="7420" spans="1:30" x14ac:dyDescent="0.25">
      <c r="A7420" s="42" t="s">
        <v>25487</v>
      </c>
      <c r="B7420" s="42"/>
      <c r="C7420" s="42"/>
      <c r="D7420" s="42"/>
      <c r="E7420" s="42">
        <v>22598315074</v>
      </c>
      <c r="F7420" s="42" t="s">
        <v>8349</v>
      </c>
      <c r="G7420" s="42" t="s">
        <v>11227</v>
      </c>
      <c r="H7420" s="7"/>
      <c r="I7420" s="42"/>
      <c r="J7420" s="42" t="s">
        <v>2566</v>
      </c>
      <c r="K7420" s="8" t="s">
        <v>25126</v>
      </c>
      <c r="L7420" s="7" t="s">
        <v>8443</v>
      </c>
      <c r="M7420" s="44">
        <v>19.8</v>
      </c>
      <c r="N7420" s="7">
        <v>1</v>
      </c>
      <c r="O7420" s="44">
        <v>19.8</v>
      </c>
      <c r="P7420" s="44">
        <v>5.4</v>
      </c>
      <c r="Q7420" s="44">
        <v>1.61</v>
      </c>
      <c r="R7420" s="44">
        <v>8.36</v>
      </c>
      <c r="S7420" s="44">
        <v>0</v>
      </c>
      <c r="T7420" s="44">
        <v>0</v>
      </c>
      <c r="U7420" s="44">
        <v>4.43</v>
      </c>
      <c r="V7420" s="49">
        <v>0.2238</v>
      </c>
      <c r="W7420" s="42" t="s">
        <v>34</v>
      </c>
      <c r="X7420" s="43"/>
      <c r="Y7420" s="43"/>
      <c r="Z7420" s="43" t="s">
        <v>8442</v>
      </c>
      <c r="AA7420" s="37" t="str">
        <f>VLOOKUP(J7420, sku!B:C, 2, FALSE)</f>
        <v>Chave Allen de Aço de Cabeça, Esférica (9 Peças) Hex Key Wrench</v>
      </c>
      <c r="AB7420" s="37" t="str">
        <f>VLOOKUP(J7420, sku!B:BM, 64, FALSE)</f>
        <v>Importação</v>
      </c>
      <c r="AC7420" s="37" t="str">
        <f>LEFT(pedidos[[#This Row],[SKU]],3)</f>
        <v>1K9</v>
      </c>
      <c r="AD7420" s="37" t="str" cm="1">
        <f t="array" aca="1" ref="AD7420" ca="1">IFERROR(
  INDEX(
    montadora[Montadora],
    MATCH(TRUE,LEFT(J7798,NÚCARACT(montadora[SKU Parcial]))=montadora[SKU Parcial],0)
  ),
  ""
)</f>
        <v/>
      </c>
    </row>
    <row r="7421" spans="1:30" x14ac:dyDescent="0.25">
      <c r="A7421" s="42" t="s">
        <v>25488</v>
      </c>
      <c r="B7421" s="42"/>
      <c r="C7421" s="42"/>
      <c r="D7421" s="42"/>
      <c r="E7421" s="42">
        <v>20399377477</v>
      </c>
      <c r="F7421" s="42" t="s">
        <v>8393</v>
      </c>
      <c r="G7421" s="42" t="s">
        <v>11227</v>
      </c>
      <c r="H7421" s="7"/>
      <c r="I7421" s="42"/>
      <c r="J7421" s="42" t="s">
        <v>8835</v>
      </c>
      <c r="K7421" s="8" t="s">
        <v>25126</v>
      </c>
      <c r="L7421" s="7" t="s">
        <v>8443</v>
      </c>
      <c r="M7421" s="44">
        <v>79.8</v>
      </c>
      <c r="N7421" s="7">
        <v>1</v>
      </c>
      <c r="O7421" s="44">
        <v>105.83</v>
      </c>
      <c r="P7421" s="44">
        <v>39.54</v>
      </c>
      <c r="Q7421" s="44">
        <v>6.48</v>
      </c>
      <c r="R7421" s="44">
        <v>21.56</v>
      </c>
      <c r="S7421" s="44">
        <v>26.03</v>
      </c>
      <c r="T7421" s="44">
        <v>0</v>
      </c>
      <c r="U7421" s="44">
        <v>12.22</v>
      </c>
      <c r="V7421" s="49">
        <v>0.15310000000000001</v>
      </c>
      <c r="W7421" s="42" t="s">
        <v>34</v>
      </c>
      <c r="X7421" s="43"/>
      <c r="Y7421" s="43"/>
      <c r="Z7421" s="43" t="s">
        <v>8442</v>
      </c>
      <c r="AA7421" s="37" t="str">
        <f>VLOOKUP(J7421, sku!B:C, 2, FALSE)</f>
        <v>Cadeirinha Cinza Aro 26 - Peixinho Bike</v>
      </c>
      <c r="AB7421" s="37" t="str">
        <f>VLOOKUP(J7421, sku!B:BM, 64, FALSE)</f>
        <v>Revenda</v>
      </c>
      <c r="AC7421" s="37" t="str">
        <f>LEFT(pedidos[[#This Row],[SKU]],3)</f>
        <v>CAD</v>
      </c>
      <c r="AD7421" s="37" t="str" cm="1">
        <f t="array" aca="1" ref="AD7421" ca="1">IFERROR(
  INDEX(
    montadora[Montadora],
    MATCH(TRUE,LEFT(J7799,NÚCARACT(montadora[SKU Parcial]))=montadora[SKU Parcial],0)
  ),
  ""
)</f>
        <v/>
      </c>
    </row>
    <row r="7422" spans="1:30" x14ac:dyDescent="0.25">
      <c r="A7422" s="42" t="s">
        <v>25489</v>
      </c>
      <c r="B7422" s="42"/>
      <c r="C7422" s="42"/>
      <c r="D7422" s="42"/>
      <c r="E7422" s="42">
        <v>23597552518</v>
      </c>
      <c r="F7422" s="42" t="s">
        <v>8828</v>
      </c>
      <c r="G7422" s="42" t="s">
        <v>11227</v>
      </c>
      <c r="H7422" s="7"/>
      <c r="I7422" s="42"/>
      <c r="J7422" s="42" t="s">
        <v>618</v>
      </c>
      <c r="K7422" s="8" t="s">
        <v>25126</v>
      </c>
      <c r="L7422" s="7" t="s">
        <v>8443</v>
      </c>
      <c r="M7422" s="44">
        <v>328.8</v>
      </c>
      <c r="N7422" s="7">
        <v>1</v>
      </c>
      <c r="O7422" s="44">
        <v>336.8</v>
      </c>
      <c r="P7422" s="44">
        <v>120</v>
      </c>
      <c r="Q7422" s="44">
        <v>26.7</v>
      </c>
      <c r="R7422" s="44">
        <v>76.34</v>
      </c>
      <c r="S7422" s="44">
        <v>8</v>
      </c>
      <c r="T7422" s="44">
        <v>0</v>
      </c>
      <c r="U7422" s="44">
        <v>105.76</v>
      </c>
      <c r="V7422" s="49">
        <v>0.32169999999999999</v>
      </c>
      <c r="W7422" s="42" t="s">
        <v>34</v>
      </c>
      <c r="X7422" s="43"/>
      <c r="Y7422" s="43"/>
      <c r="Z7422" s="43" t="s">
        <v>8442</v>
      </c>
      <c r="AA7422" s="37" t="str">
        <f>VLOOKUP(J7422, sku!B:C, 2, FALSE)</f>
        <v>Travessa Nissan - Style - - - Kicks - - - Preto</v>
      </c>
      <c r="AB7422" s="37" t="str">
        <f>VLOOKUP(J7422, sku!B:BM, 64, FALSE)</f>
        <v>Fabricação</v>
      </c>
      <c r="AC7422" s="37" t="str">
        <f>LEFT(pedidos[[#This Row],[SKU]],3)</f>
        <v>XNS</v>
      </c>
      <c r="AD7422" s="37" t="str" cm="1">
        <f t="array" aca="1" ref="AD7422" ca="1">IFERROR(
  INDEX(
    montadora[Montadora],
    MATCH(TRUE,LEFT(J7800,NÚCARACT(montadora[SKU Parcial]))=montadora[SKU Parcial],0)
  ),
  ""
)</f>
        <v/>
      </c>
    </row>
    <row r="7423" spans="1:30" x14ac:dyDescent="0.25">
      <c r="A7423" s="42" t="s">
        <v>25490</v>
      </c>
      <c r="B7423" s="42"/>
      <c r="C7423" s="42"/>
      <c r="D7423" s="42"/>
      <c r="E7423" s="42">
        <v>22293424720</v>
      </c>
      <c r="F7423" s="42" t="s">
        <v>8380</v>
      </c>
      <c r="G7423" s="42" t="s">
        <v>11227</v>
      </c>
      <c r="H7423" s="7"/>
      <c r="I7423" s="42"/>
      <c r="J7423" s="42" t="s">
        <v>886</v>
      </c>
      <c r="K7423" s="8" t="s">
        <v>25126</v>
      </c>
      <c r="L7423" s="7" t="s">
        <v>8443</v>
      </c>
      <c r="M7423" s="44">
        <v>48.8</v>
      </c>
      <c r="N7423" s="7">
        <v>1</v>
      </c>
      <c r="O7423" s="44">
        <v>48.8</v>
      </c>
      <c r="P7423" s="44">
        <v>24.45</v>
      </c>
      <c r="Q7423" s="44">
        <v>3.96</v>
      </c>
      <c r="R7423" s="44">
        <v>14.74</v>
      </c>
      <c r="S7423" s="44">
        <v>0</v>
      </c>
      <c r="T7423" s="44">
        <v>0</v>
      </c>
      <c r="U7423" s="44">
        <v>5.65</v>
      </c>
      <c r="V7423" s="49">
        <v>0.1157</v>
      </c>
      <c r="W7423" s="42" t="s">
        <v>34</v>
      </c>
      <c r="X7423" s="43"/>
      <c r="Y7423" s="43"/>
      <c r="Z7423" s="43" t="s">
        <v>8442</v>
      </c>
      <c r="AA7423" s="37" t="str">
        <f>VLOOKUP(J7423, sku!B:C, 2, FALSE)</f>
        <v>Trava Manete Moto E Bicicleta de Alumínio</v>
      </c>
      <c r="AB7423" s="37" t="str">
        <f>VLOOKUP(J7423, sku!B:BM, 64, FALSE)</f>
        <v>Importação</v>
      </c>
      <c r="AC7423" s="37" t="str">
        <f>LEFT(pedidos[[#This Row],[SKU]],3)</f>
        <v>ET0</v>
      </c>
      <c r="AD7423" s="37" t="str" cm="1">
        <f t="array" aca="1" ref="AD7423" ca="1">IFERROR(
  INDEX(
    montadora[Montadora],
    MATCH(TRUE,LEFT(J7801,NÚCARACT(montadora[SKU Parcial]))=montadora[SKU Parcial],0)
  ),
  ""
)</f>
        <v/>
      </c>
    </row>
    <row r="7424" spans="1:30" x14ac:dyDescent="0.25">
      <c r="A7424" s="42" t="s">
        <v>25491</v>
      </c>
      <c r="B7424" s="42"/>
      <c r="C7424" s="42"/>
      <c r="D7424" s="42"/>
      <c r="E7424" s="42">
        <v>22298058193</v>
      </c>
      <c r="F7424" s="42" t="s">
        <v>8377</v>
      </c>
      <c r="G7424" s="42" t="s">
        <v>11227</v>
      </c>
      <c r="H7424" s="7"/>
      <c r="I7424" s="42"/>
      <c r="J7424" s="42" t="s">
        <v>8432</v>
      </c>
      <c r="K7424" s="8" t="s">
        <v>25126</v>
      </c>
      <c r="L7424" s="7" t="s">
        <v>8443</v>
      </c>
      <c r="M7424" s="44">
        <v>43.8</v>
      </c>
      <c r="N7424" s="7">
        <v>1</v>
      </c>
      <c r="O7424" s="44">
        <v>43.8</v>
      </c>
      <c r="P7424" s="44">
        <v>21.89</v>
      </c>
      <c r="Q7424" s="44">
        <v>3.56</v>
      </c>
      <c r="R7424" s="44">
        <v>13.64</v>
      </c>
      <c r="S7424" s="44">
        <v>0</v>
      </c>
      <c r="T7424" s="44">
        <v>0</v>
      </c>
      <c r="U7424" s="44">
        <v>4.71</v>
      </c>
      <c r="V7424" s="49">
        <v>0.1076</v>
      </c>
      <c r="W7424" s="42" t="s">
        <v>34</v>
      </c>
      <c r="X7424" s="43"/>
      <c r="Y7424" s="43"/>
      <c r="Z7424" s="43" t="s">
        <v>8442</v>
      </c>
      <c r="AA7424" s="37" t="str">
        <f>VLOOKUP(J7424, sku!B:C, 2, FALSE)</f>
        <v>Glazox 500ml Zacs</v>
      </c>
      <c r="AB7424" s="37" t="str">
        <f>VLOOKUP(J7424, sku!B:BM, 64, FALSE)</f>
        <v>Revenda</v>
      </c>
      <c r="AC7424" s="37" t="str">
        <f>LEFT(pedidos[[#This Row],[SKU]],3)</f>
        <v>VX2</v>
      </c>
      <c r="AD7424" s="37" t="str" cm="1">
        <f t="array" aca="1" ref="AD7424" ca="1">IFERROR(
  INDEX(
    montadora[Montadora],
    MATCH(TRUE,LEFT(J7802,NÚCARACT(montadora[SKU Parcial]))=montadora[SKU Parcial],0)
  ),
  ""
)</f>
        <v/>
      </c>
    </row>
    <row r="7425" spans="1:30" x14ac:dyDescent="0.25">
      <c r="A7425" s="42" t="s">
        <v>25492</v>
      </c>
      <c r="B7425" s="42"/>
      <c r="C7425" s="42"/>
      <c r="D7425" s="42"/>
      <c r="E7425" s="42">
        <v>22598315074</v>
      </c>
      <c r="F7425" s="42" t="s">
        <v>8349</v>
      </c>
      <c r="G7425" s="42" t="s">
        <v>11227</v>
      </c>
      <c r="H7425" s="7"/>
      <c r="I7425" s="42"/>
      <c r="J7425" s="42" t="s">
        <v>2566</v>
      </c>
      <c r="K7425" s="8" t="s">
        <v>25126</v>
      </c>
      <c r="L7425" s="7" t="s">
        <v>8443</v>
      </c>
      <c r="M7425" s="44">
        <v>19.8</v>
      </c>
      <c r="N7425" s="7">
        <v>1</v>
      </c>
      <c r="O7425" s="44">
        <v>19.8</v>
      </c>
      <c r="P7425" s="44">
        <v>5.4</v>
      </c>
      <c r="Q7425" s="44">
        <v>1.61</v>
      </c>
      <c r="R7425" s="44">
        <v>8.36</v>
      </c>
      <c r="S7425" s="44">
        <v>0</v>
      </c>
      <c r="T7425" s="44">
        <v>0</v>
      </c>
      <c r="U7425" s="44">
        <v>4.43</v>
      </c>
      <c r="V7425" s="49">
        <v>0.2238</v>
      </c>
      <c r="W7425" s="42" t="s">
        <v>34</v>
      </c>
      <c r="X7425" s="43"/>
      <c r="Y7425" s="43"/>
      <c r="Z7425" s="43" t="s">
        <v>8442</v>
      </c>
      <c r="AA7425" s="37" t="str">
        <f>VLOOKUP(J7425, sku!B:C, 2, FALSE)</f>
        <v>Chave Allen de Aço de Cabeça, Esférica (9 Peças) Hex Key Wrench</v>
      </c>
      <c r="AB7425" s="37" t="str">
        <f>VLOOKUP(J7425, sku!B:BM, 64, FALSE)</f>
        <v>Importação</v>
      </c>
      <c r="AC7425" s="37" t="str">
        <f>LEFT(pedidos[[#This Row],[SKU]],3)</f>
        <v>1K9</v>
      </c>
      <c r="AD7425" s="37" t="str" cm="1">
        <f t="array" aca="1" ref="AD7425" ca="1">IFERROR(
  INDEX(
    montadora[Montadora],
    MATCH(TRUE,LEFT(J7803,NÚCARACT(montadora[SKU Parcial]))=montadora[SKU Parcial],0)
  ),
  ""
)</f>
        <v/>
      </c>
    </row>
    <row r="7426" spans="1:30" x14ac:dyDescent="0.25">
      <c r="A7426" s="42" t="s">
        <v>25493</v>
      </c>
      <c r="B7426" s="42"/>
      <c r="C7426" s="42"/>
      <c r="D7426" s="42"/>
      <c r="E7426" s="42">
        <v>22293424720</v>
      </c>
      <c r="F7426" s="42" t="s">
        <v>8380</v>
      </c>
      <c r="G7426" s="42" t="s">
        <v>11227</v>
      </c>
      <c r="H7426" s="7"/>
      <c r="I7426" s="42"/>
      <c r="J7426" s="42" t="s">
        <v>886</v>
      </c>
      <c r="K7426" s="8" t="s">
        <v>25126</v>
      </c>
      <c r="L7426" s="7" t="s">
        <v>8443</v>
      </c>
      <c r="M7426" s="44">
        <v>48.8</v>
      </c>
      <c r="N7426" s="7">
        <v>1</v>
      </c>
      <c r="O7426" s="44">
        <v>56.8</v>
      </c>
      <c r="P7426" s="44">
        <v>24.45</v>
      </c>
      <c r="Q7426" s="44">
        <v>3.96</v>
      </c>
      <c r="R7426" s="44">
        <v>14.74</v>
      </c>
      <c r="S7426" s="44">
        <v>8</v>
      </c>
      <c r="T7426" s="44">
        <v>0</v>
      </c>
      <c r="U7426" s="44">
        <v>5.65</v>
      </c>
      <c r="V7426" s="49">
        <v>0.1157</v>
      </c>
      <c r="W7426" s="42" t="s">
        <v>34</v>
      </c>
      <c r="X7426" s="43"/>
      <c r="Y7426" s="43"/>
      <c r="Z7426" s="43" t="s">
        <v>8442</v>
      </c>
      <c r="AA7426" s="37" t="str">
        <f>VLOOKUP(J7426, sku!B:C, 2, FALSE)</f>
        <v>Trava Manete Moto E Bicicleta de Alumínio</v>
      </c>
      <c r="AB7426" s="37" t="str">
        <f>VLOOKUP(J7426, sku!B:BM, 64, FALSE)</f>
        <v>Importação</v>
      </c>
      <c r="AC7426" s="37" t="str">
        <f>LEFT(pedidos[[#This Row],[SKU]],3)</f>
        <v>ET0</v>
      </c>
      <c r="AD7426" s="37" t="str" cm="1">
        <f t="array" aca="1" ref="AD7426" ca="1">IFERROR(
  INDEX(
    montadora[Montadora],
    MATCH(TRUE,LEFT(J7804,NÚCARACT(montadora[SKU Parcial]))=montadora[SKU Parcial],0)
  ),
  ""
)</f>
        <v/>
      </c>
    </row>
    <row r="7427" spans="1:30" x14ac:dyDescent="0.25">
      <c r="A7427" s="42" t="s">
        <v>25494</v>
      </c>
      <c r="B7427" s="42"/>
      <c r="C7427" s="42"/>
      <c r="D7427" s="42"/>
      <c r="E7427" s="42">
        <v>20697977689</v>
      </c>
      <c r="F7427" s="42" t="s">
        <v>8417</v>
      </c>
      <c r="G7427" s="42" t="s">
        <v>11227</v>
      </c>
      <c r="H7427" s="7"/>
      <c r="I7427" s="42"/>
      <c r="J7427" s="42" t="s">
        <v>298</v>
      </c>
      <c r="K7427" s="8" t="s">
        <v>25126</v>
      </c>
      <c r="L7427" s="7" t="s">
        <v>8443</v>
      </c>
      <c r="M7427" s="44">
        <v>398.8</v>
      </c>
      <c r="N7427" s="7">
        <v>1</v>
      </c>
      <c r="O7427" s="44">
        <v>398.8</v>
      </c>
      <c r="P7427" s="44">
        <v>145</v>
      </c>
      <c r="Q7427" s="44">
        <v>32.380000000000003</v>
      </c>
      <c r="R7427" s="44">
        <v>91.74</v>
      </c>
      <c r="S7427" s="44">
        <v>0</v>
      </c>
      <c r="T7427" s="44">
        <v>0</v>
      </c>
      <c r="U7427" s="44">
        <v>129.68</v>
      </c>
      <c r="V7427" s="49">
        <v>0.32519999999999999</v>
      </c>
      <c r="W7427" s="42" t="s">
        <v>34</v>
      </c>
      <c r="X7427" s="43"/>
      <c r="Y7427" s="43"/>
      <c r="Z7427" s="43" t="s">
        <v>8442</v>
      </c>
      <c r="AA7427" s="37" t="str">
        <f>VLOOKUP(J7427, sku!B:C, 2, FALSE)</f>
        <v>Travessa Fiat - Way - - - Uno Way - 2011 A 2021 - Grafite</v>
      </c>
      <c r="AB7427" s="37" t="str">
        <f>VLOOKUP(J7427, sku!B:BM, 64, FALSE)</f>
        <v>Fabricação</v>
      </c>
      <c r="AC7427" s="37" t="str">
        <f>LEFT(pedidos[[#This Row],[SKU]],3)</f>
        <v>XFI</v>
      </c>
      <c r="AD7427" s="37" t="str" cm="1">
        <f t="array" aca="1" ref="AD7427" ca="1">IFERROR(
  INDEX(
    montadora[Montadora],
    MATCH(TRUE,LEFT(J7805,NÚCARACT(montadora[SKU Parcial]))=montadora[SKU Parcial],0)
  ),
  ""
)</f>
        <v/>
      </c>
    </row>
    <row r="7428" spans="1:30" x14ac:dyDescent="0.25">
      <c r="A7428" s="42" t="s">
        <v>25495</v>
      </c>
      <c r="B7428" s="42"/>
      <c r="C7428" s="42"/>
      <c r="D7428" s="42"/>
      <c r="E7428" s="42">
        <v>23593546864</v>
      </c>
      <c r="F7428" s="42" t="s">
        <v>8363</v>
      </c>
      <c r="G7428" s="42" t="s">
        <v>11227</v>
      </c>
      <c r="H7428" s="7"/>
      <c r="I7428" s="42"/>
      <c r="J7428" s="42" t="s">
        <v>8425</v>
      </c>
      <c r="K7428" s="8" t="s">
        <v>25126</v>
      </c>
      <c r="L7428" s="7" t="s">
        <v>8443</v>
      </c>
      <c r="M7428" s="44">
        <v>29.8</v>
      </c>
      <c r="N7428" s="7">
        <v>1</v>
      </c>
      <c r="O7428" s="44">
        <v>29.8</v>
      </c>
      <c r="P7428" s="44">
        <v>14.46</v>
      </c>
      <c r="Q7428" s="44">
        <v>2.42</v>
      </c>
      <c r="R7428" s="44">
        <v>10.56</v>
      </c>
      <c r="S7428" s="44">
        <v>0</v>
      </c>
      <c r="T7428" s="44">
        <v>0</v>
      </c>
      <c r="U7428" s="44">
        <v>2.36</v>
      </c>
      <c r="V7428" s="49">
        <v>7.9200000000000007E-2</v>
      </c>
      <c r="W7428" s="42" t="s">
        <v>34</v>
      </c>
      <c r="X7428" s="43"/>
      <c r="Y7428" s="43"/>
      <c r="Z7428" s="43" t="s">
        <v>8442</v>
      </c>
      <c r="AA7428" s="37" t="str">
        <f>VLOOKUP(J7428, sku!B:C, 2, FALSE)</f>
        <v>Darker 500ml</v>
      </c>
      <c r="AB7428" s="37" t="str">
        <f>VLOOKUP(J7428, sku!B:BM, 64, FALSE)</f>
        <v>Revenda</v>
      </c>
      <c r="AC7428" s="37" t="str">
        <f>LEFT(pedidos[[#This Row],[SKU]],3)</f>
        <v>VX2</v>
      </c>
      <c r="AD7428" s="37" t="str" cm="1">
        <f t="array" aca="1" ref="AD7428" ca="1">IFERROR(
  INDEX(
    montadora[Montadora],
    MATCH(TRUE,LEFT(J7806,NÚCARACT(montadora[SKU Parcial]))=montadora[SKU Parcial],0)
  ),
  ""
)</f>
        <v/>
      </c>
    </row>
    <row r="7429" spans="1:30" x14ac:dyDescent="0.25">
      <c r="A7429" s="42" t="s">
        <v>25035</v>
      </c>
      <c r="B7429" s="42"/>
      <c r="C7429" s="42"/>
      <c r="D7429" s="42"/>
      <c r="E7429" s="42">
        <v>22293424720</v>
      </c>
      <c r="F7429" s="42" t="s">
        <v>8380</v>
      </c>
      <c r="G7429" s="42" t="s">
        <v>11227</v>
      </c>
      <c r="H7429" s="7"/>
      <c r="I7429" s="42"/>
      <c r="J7429" s="42" t="s">
        <v>886</v>
      </c>
      <c r="K7429" s="8" t="s">
        <v>25096</v>
      </c>
      <c r="L7429" s="7" t="s">
        <v>8443</v>
      </c>
      <c r="M7429" s="44">
        <v>48.8</v>
      </c>
      <c r="N7429" s="7">
        <v>1</v>
      </c>
      <c r="O7429" s="44">
        <v>48.8</v>
      </c>
      <c r="P7429" s="44">
        <v>24.45</v>
      </c>
      <c r="Q7429" s="44">
        <v>3.96</v>
      </c>
      <c r="R7429" s="44">
        <v>14.74</v>
      </c>
      <c r="S7429" s="44">
        <v>0</v>
      </c>
      <c r="T7429" s="44">
        <v>0</v>
      </c>
      <c r="U7429" s="44">
        <v>5.65</v>
      </c>
      <c r="V7429" s="49">
        <v>0.1157</v>
      </c>
      <c r="W7429" s="42" t="s">
        <v>34</v>
      </c>
      <c r="X7429" s="43"/>
      <c r="Y7429" s="43"/>
      <c r="Z7429" s="43" t="s">
        <v>8442</v>
      </c>
      <c r="AA7429" s="37" t="str">
        <f>VLOOKUP(J7429, sku!B:C, 2, FALSE)</f>
        <v>Trava Manete Moto E Bicicleta de Alumínio</v>
      </c>
      <c r="AB7429" s="37" t="str">
        <f>VLOOKUP(J7429, sku!B:BM, 64, FALSE)</f>
        <v>Importação</v>
      </c>
      <c r="AC7429" s="37" t="str">
        <f>LEFT(pedidos[[#This Row],[SKU]],3)</f>
        <v>ET0</v>
      </c>
      <c r="AD7429" s="37" t="str" cm="1">
        <f t="array" aca="1" ref="AD7429" ca="1">IFERROR(
  INDEX(
    montadora[Montadora],
    MATCH(TRUE,LEFT(J7807,NÚCARACT(montadora[SKU Parcial]))=montadora[SKU Parcial],0)
  ),
  ""
)</f>
        <v/>
      </c>
    </row>
    <row r="7430" spans="1:30" x14ac:dyDescent="0.25">
      <c r="A7430" s="42" t="s">
        <v>25036</v>
      </c>
      <c r="B7430" s="42"/>
      <c r="C7430" s="42"/>
      <c r="D7430" s="42"/>
      <c r="E7430" s="42">
        <v>21797987573</v>
      </c>
      <c r="F7430" s="42" t="s">
        <v>8817</v>
      </c>
      <c r="G7430" s="42" t="s">
        <v>11227</v>
      </c>
      <c r="H7430" s="7"/>
      <c r="I7430" s="42"/>
      <c r="J7430" s="42" t="s">
        <v>3348</v>
      </c>
      <c r="K7430" s="8" t="s">
        <v>25096</v>
      </c>
      <c r="L7430" s="7" t="s">
        <v>8443</v>
      </c>
      <c r="M7430" s="44">
        <v>58.8</v>
      </c>
      <c r="N7430" s="7">
        <v>1</v>
      </c>
      <c r="O7430" s="44">
        <v>58.8</v>
      </c>
      <c r="P7430" s="44">
        <v>34.81</v>
      </c>
      <c r="Q7430" s="44">
        <v>4.7699999999999996</v>
      </c>
      <c r="R7430" s="44">
        <v>16.940000000000001</v>
      </c>
      <c r="S7430" s="44">
        <v>0</v>
      </c>
      <c r="T7430" s="44">
        <v>0</v>
      </c>
      <c r="U7430" s="44">
        <v>2.2799999999999998</v>
      </c>
      <c r="V7430" s="49">
        <v>3.8699999999999998E-2</v>
      </c>
      <c r="W7430" s="42" t="s">
        <v>34</v>
      </c>
      <c r="X7430" s="43"/>
      <c r="Y7430" s="43"/>
      <c r="Z7430" s="43" t="s">
        <v>8442</v>
      </c>
      <c r="AA7430" s="37" t="str">
        <f>VLOOKUP(J7430, sku!B:C, 2, FALSE)</f>
        <v>Shiny 500ml</v>
      </c>
      <c r="AB7430" s="37" t="str">
        <f>VLOOKUP(J7430, sku!B:BM, 64, FALSE)</f>
        <v>Revenda</v>
      </c>
      <c r="AC7430" s="37" t="str">
        <f>LEFT(pedidos[[#This Row],[SKU]],3)</f>
        <v>VX2</v>
      </c>
      <c r="AD7430" s="37" t="str" cm="1">
        <f t="array" aca="1" ref="AD7430" ca="1">IFERROR(
  INDEX(
    montadora[Montadora],
    MATCH(TRUE,LEFT(J7808,NÚCARACT(montadora[SKU Parcial]))=montadora[SKU Parcial],0)
  ),
  ""
)</f>
        <v/>
      </c>
    </row>
    <row r="7431" spans="1:30" x14ac:dyDescent="0.25">
      <c r="A7431" s="42" t="s">
        <v>25037</v>
      </c>
      <c r="B7431" s="42"/>
      <c r="C7431" s="42"/>
      <c r="D7431" s="42"/>
      <c r="E7431" s="42">
        <v>23693542104</v>
      </c>
      <c r="F7431" s="42" t="s">
        <v>8374</v>
      </c>
      <c r="G7431" s="42" t="s">
        <v>11227</v>
      </c>
      <c r="H7431" s="7"/>
      <c r="I7431" s="42"/>
      <c r="J7431" s="42" t="s">
        <v>2843</v>
      </c>
      <c r="K7431" s="8" t="s">
        <v>25096</v>
      </c>
      <c r="L7431" s="7" t="s">
        <v>8443</v>
      </c>
      <c r="M7431" s="44">
        <v>38.799999999999997</v>
      </c>
      <c r="N7431" s="7">
        <v>1</v>
      </c>
      <c r="O7431" s="44">
        <v>38.799999999999997</v>
      </c>
      <c r="P7431" s="44">
        <v>20.11</v>
      </c>
      <c r="Q7431" s="44">
        <v>3.15</v>
      </c>
      <c r="R7431" s="44">
        <v>12.54</v>
      </c>
      <c r="S7431" s="44">
        <v>0</v>
      </c>
      <c r="T7431" s="44">
        <v>0</v>
      </c>
      <c r="U7431" s="44">
        <v>3</v>
      </c>
      <c r="V7431" s="49">
        <v>7.7299999999999994E-2</v>
      </c>
      <c r="W7431" s="42" t="s">
        <v>34</v>
      </c>
      <c r="X7431" s="43"/>
      <c r="Y7431" s="43"/>
      <c r="Z7431" s="43" t="s">
        <v>8442</v>
      </c>
      <c r="AA7431" s="37" t="str">
        <f>VLOOKUP(J7431, sku!B:C, 2, FALSE)</f>
        <v>Hidracouro 500ml</v>
      </c>
      <c r="AB7431" s="37" t="str">
        <f>VLOOKUP(J7431, sku!B:BM, 64, FALSE)</f>
        <v>Revenda</v>
      </c>
      <c r="AC7431" s="37" t="str">
        <f>LEFT(pedidos[[#This Row],[SKU]],3)</f>
        <v>VX2</v>
      </c>
      <c r="AD7431" s="37" t="str" cm="1">
        <f t="array" aca="1" ref="AD7431" ca="1">IFERROR(
  INDEX(
    montadora[Montadora],
    MATCH(TRUE,LEFT(J7809,NÚCARACT(montadora[SKU Parcial]))=montadora[SKU Parcial],0)
  ),
  ""
)</f>
        <v/>
      </c>
    </row>
    <row r="7432" spans="1:30" x14ac:dyDescent="0.25">
      <c r="A7432" s="42" t="s">
        <v>25038</v>
      </c>
      <c r="B7432" s="42"/>
      <c r="C7432" s="42"/>
      <c r="D7432" s="42"/>
      <c r="E7432" s="42">
        <v>19997804914</v>
      </c>
      <c r="F7432" s="42" t="s">
        <v>8399</v>
      </c>
      <c r="G7432" s="42" t="s">
        <v>11227</v>
      </c>
      <c r="H7432" s="7"/>
      <c r="I7432" s="42"/>
      <c r="J7432" s="42" t="s">
        <v>994</v>
      </c>
      <c r="K7432" s="8" t="s">
        <v>25096</v>
      </c>
      <c r="L7432" s="7" t="s">
        <v>8443</v>
      </c>
      <c r="M7432" s="44">
        <v>139.80000000000001</v>
      </c>
      <c r="N7432" s="7">
        <v>1</v>
      </c>
      <c r="O7432" s="44">
        <v>139.80000000000001</v>
      </c>
      <c r="P7432" s="44">
        <v>70</v>
      </c>
      <c r="Q7432" s="44">
        <v>11.35</v>
      </c>
      <c r="R7432" s="44">
        <v>34.76</v>
      </c>
      <c r="S7432" s="44">
        <v>0</v>
      </c>
      <c r="T7432" s="44">
        <v>0</v>
      </c>
      <c r="U7432" s="44">
        <v>23.69</v>
      </c>
      <c r="V7432" s="49">
        <v>0.1694</v>
      </c>
      <c r="W7432" s="42" t="s">
        <v>34</v>
      </c>
      <c r="X7432" s="43"/>
      <c r="Y7432" s="43"/>
      <c r="Z7432" s="43" t="s">
        <v>8442</v>
      </c>
      <c r="AA7432" s="37" t="str">
        <f>VLOOKUP(J7432, sku!B:C, 2, FALSE)</f>
        <v>Smart Led Taytech 8000 Lumens - H4</v>
      </c>
      <c r="AB7432" s="37" t="str">
        <f>VLOOKUP(J7432, sku!B:BM, 64, FALSE)</f>
        <v>Revenda</v>
      </c>
      <c r="AC7432" s="37" t="str">
        <f>LEFT(pedidos[[#This Row],[SKU]],3)</f>
        <v>TT-</v>
      </c>
      <c r="AD7432" s="37" t="str" cm="1">
        <f t="array" aca="1" ref="AD7432" ca="1">IFERROR(
  INDEX(
    montadora[Montadora],
    MATCH(TRUE,LEFT(J7810,NÚCARACT(montadora[SKU Parcial]))=montadora[SKU Parcial],0)
  ),
  ""
)</f>
        <v/>
      </c>
    </row>
    <row r="7433" spans="1:30" x14ac:dyDescent="0.25">
      <c r="A7433" s="42" t="s">
        <v>25039</v>
      </c>
      <c r="B7433" s="42"/>
      <c r="C7433" s="42"/>
      <c r="D7433" s="42"/>
      <c r="E7433" s="42">
        <v>18898042845</v>
      </c>
      <c r="F7433" s="42" t="s">
        <v>10132</v>
      </c>
      <c r="G7433" s="42" t="s">
        <v>11227</v>
      </c>
      <c r="H7433" s="7"/>
      <c r="I7433" s="42"/>
      <c r="J7433" s="42" t="s">
        <v>2747</v>
      </c>
      <c r="K7433" s="8" t="s">
        <v>25096</v>
      </c>
      <c r="L7433" s="7" t="s">
        <v>8443</v>
      </c>
      <c r="M7433" s="44">
        <v>87.8</v>
      </c>
      <c r="N7433" s="7">
        <v>1</v>
      </c>
      <c r="O7433" s="44">
        <v>87.8</v>
      </c>
      <c r="P7433" s="44">
        <v>41.36</v>
      </c>
      <c r="Q7433" s="44">
        <v>7.13</v>
      </c>
      <c r="R7433" s="44">
        <v>23.32</v>
      </c>
      <c r="S7433" s="44">
        <v>0</v>
      </c>
      <c r="T7433" s="44">
        <v>0</v>
      </c>
      <c r="U7433" s="44">
        <v>15.99</v>
      </c>
      <c r="V7433" s="49">
        <v>0.18210000000000001</v>
      </c>
      <c r="W7433" s="42" t="s">
        <v>34</v>
      </c>
      <c r="X7433" s="43"/>
      <c r="Y7433" s="43"/>
      <c r="Z7433" s="43" t="s">
        <v>8442</v>
      </c>
      <c r="AA7433" s="37" t="str">
        <f>VLOOKUP(J7433, sku!B:C, 2, FALSE)</f>
        <v>Cabo de Chupeta Coaxial de Transferência de Carga de Bateria 12/24V 500 Amper, PVC, CCA 5 Metros</v>
      </c>
      <c r="AB7433" s="37" t="str">
        <f>VLOOKUP(J7433, sku!B:BM, 64, FALSE)</f>
        <v>Importação</v>
      </c>
      <c r="AC7433" s="37" t="str">
        <f>LEFT(pedidos[[#This Row],[SKU]],3)</f>
        <v>1EC</v>
      </c>
      <c r="AD7433" s="37" t="str" cm="1">
        <f t="array" aca="1" ref="AD7433" ca="1">IFERROR(
  INDEX(
    montadora[Montadora],
    MATCH(TRUE,LEFT(J7811,NÚCARACT(montadora[SKU Parcial]))=montadora[SKU Parcial],0)
  ),
  ""
)</f>
        <v/>
      </c>
    </row>
    <row r="7434" spans="1:30" x14ac:dyDescent="0.25">
      <c r="A7434" s="42" t="s">
        <v>25040</v>
      </c>
      <c r="B7434" s="42"/>
      <c r="C7434" s="42"/>
      <c r="D7434" s="42"/>
      <c r="E7434" s="42">
        <v>22998010236</v>
      </c>
      <c r="F7434" s="42" t="s">
        <v>8381</v>
      </c>
      <c r="G7434" s="42" t="s">
        <v>11227</v>
      </c>
      <c r="H7434" s="7"/>
      <c r="I7434" s="42"/>
      <c r="J7434" s="42" t="s">
        <v>886</v>
      </c>
      <c r="K7434" s="8" t="s">
        <v>25096</v>
      </c>
      <c r="L7434" s="7" t="s">
        <v>8443</v>
      </c>
      <c r="M7434" s="44">
        <v>48.8</v>
      </c>
      <c r="N7434" s="7">
        <v>1</v>
      </c>
      <c r="O7434" s="44">
        <v>48.8</v>
      </c>
      <c r="P7434" s="44">
        <v>24.45</v>
      </c>
      <c r="Q7434" s="44">
        <v>3.96</v>
      </c>
      <c r="R7434" s="44">
        <v>14.74</v>
      </c>
      <c r="S7434" s="44">
        <v>0</v>
      </c>
      <c r="T7434" s="44">
        <v>0</v>
      </c>
      <c r="U7434" s="44">
        <v>5.65</v>
      </c>
      <c r="V7434" s="49">
        <v>0.1157</v>
      </c>
      <c r="W7434" s="42" t="s">
        <v>34</v>
      </c>
      <c r="X7434" s="43"/>
      <c r="Y7434" s="43"/>
      <c r="Z7434" s="43" t="s">
        <v>8442</v>
      </c>
      <c r="AA7434" s="37" t="str">
        <f>VLOOKUP(J7434, sku!B:C, 2, FALSE)</f>
        <v>Trava Manete Moto E Bicicleta de Alumínio</v>
      </c>
      <c r="AB7434" s="37" t="str">
        <f>VLOOKUP(J7434, sku!B:BM, 64, FALSE)</f>
        <v>Importação</v>
      </c>
      <c r="AC7434" s="37" t="str">
        <f>LEFT(pedidos[[#This Row],[SKU]],3)</f>
        <v>ET0</v>
      </c>
      <c r="AD7434" s="37" t="str" cm="1">
        <f t="array" aca="1" ref="AD7434" ca="1">IFERROR(
  INDEX(
    montadora[Montadora],
    MATCH(TRUE,LEFT(J7812,NÚCARACT(montadora[SKU Parcial]))=montadora[SKU Parcial],0)
  ),
  ""
)</f>
        <v/>
      </c>
    </row>
    <row r="7435" spans="1:30" x14ac:dyDescent="0.25">
      <c r="A7435" s="42" t="s">
        <v>25041</v>
      </c>
      <c r="B7435" s="42"/>
      <c r="C7435" s="42"/>
      <c r="D7435" s="42"/>
      <c r="E7435" s="42">
        <v>20399377477</v>
      </c>
      <c r="F7435" s="42" t="s">
        <v>8393</v>
      </c>
      <c r="G7435" s="42" t="s">
        <v>11227</v>
      </c>
      <c r="H7435" s="7"/>
      <c r="I7435" s="42"/>
      <c r="J7435" s="42" t="s">
        <v>8835</v>
      </c>
      <c r="K7435" s="8" t="s">
        <v>25096</v>
      </c>
      <c r="L7435" s="7" t="s">
        <v>8443</v>
      </c>
      <c r="M7435" s="44">
        <v>79.8</v>
      </c>
      <c r="N7435" s="7">
        <v>1</v>
      </c>
      <c r="O7435" s="44">
        <v>101.89</v>
      </c>
      <c r="P7435" s="44">
        <v>39.54</v>
      </c>
      <c r="Q7435" s="44">
        <v>6.48</v>
      </c>
      <c r="R7435" s="44">
        <v>21.56</v>
      </c>
      <c r="S7435" s="44">
        <v>22.09</v>
      </c>
      <c r="T7435" s="44">
        <v>0</v>
      </c>
      <c r="U7435" s="44">
        <v>12.22</v>
      </c>
      <c r="V7435" s="49">
        <v>0.15310000000000001</v>
      </c>
      <c r="W7435" s="42" t="s">
        <v>34</v>
      </c>
      <c r="X7435" s="43"/>
      <c r="Y7435" s="43"/>
      <c r="Z7435" s="43" t="s">
        <v>8442</v>
      </c>
      <c r="AA7435" s="37" t="str">
        <f>VLOOKUP(J7435, sku!B:C, 2, FALSE)</f>
        <v>Cadeirinha Cinza Aro 26 - Peixinho Bike</v>
      </c>
      <c r="AB7435" s="37" t="str">
        <f>VLOOKUP(J7435, sku!B:BM, 64, FALSE)</f>
        <v>Revenda</v>
      </c>
      <c r="AC7435" s="37" t="str">
        <f>LEFT(pedidos[[#This Row],[SKU]],3)</f>
        <v>CAD</v>
      </c>
      <c r="AD7435" s="37" t="str" cm="1">
        <f t="array" aca="1" ref="AD7435" ca="1">IFERROR(
  INDEX(
    montadora[Montadora],
    MATCH(TRUE,LEFT(J7813,NÚCARACT(montadora[SKU Parcial]))=montadora[SKU Parcial],0)
  ),
  ""
)</f>
        <v/>
      </c>
    </row>
    <row r="7436" spans="1:30" x14ac:dyDescent="0.25">
      <c r="A7436" s="42" t="s">
        <v>25042</v>
      </c>
      <c r="B7436" s="42"/>
      <c r="C7436" s="42"/>
      <c r="D7436" s="42"/>
      <c r="E7436" s="42">
        <v>23998031715</v>
      </c>
      <c r="F7436" s="42" t="s">
        <v>8357</v>
      </c>
      <c r="G7436" s="42" t="s">
        <v>11227</v>
      </c>
      <c r="H7436" s="7"/>
      <c r="I7436" s="42"/>
      <c r="J7436" s="42" t="s">
        <v>3181</v>
      </c>
      <c r="K7436" s="8" t="s">
        <v>25096</v>
      </c>
      <c r="L7436" s="7" t="s">
        <v>8443</v>
      </c>
      <c r="M7436" s="44">
        <v>28.8</v>
      </c>
      <c r="N7436" s="7">
        <v>1</v>
      </c>
      <c r="O7436" s="44">
        <v>28.8</v>
      </c>
      <c r="P7436" s="44">
        <v>13.56</v>
      </c>
      <c r="Q7436" s="44">
        <v>2.34</v>
      </c>
      <c r="R7436" s="44">
        <v>10.34</v>
      </c>
      <c r="S7436" s="44">
        <v>0</v>
      </c>
      <c r="T7436" s="44">
        <v>0</v>
      </c>
      <c r="U7436" s="44">
        <v>2.56</v>
      </c>
      <c r="V7436" s="49">
        <v>8.8900000000000007E-2</v>
      </c>
      <c r="W7436" s="42" t="s">
        <v>34</v>
      </c>
      <c r="X7436" s="43"/>
      <c r="Y7436" s="43"/>
      <c r="Z7436" s="43" t="s">
        <v>8442</v>
      </c>
      <c r="AA7436" s="37" t="str">
        <f>VLOOKUP(J7436, sku!B:C, 2, FALSE)</f>
        <v>Higicouro 500ml</v>
      </c>
      <c r="AB7436" s="37" t="str">
        <f>VLOOKUP(J7436, sku!B:BM, 64, FALSE)</f>
        <v>Revenda</v>
      </c>
      <c r="AC7436" s="37" t="str">
        <f>LEFT(pedidos[[#This Row],[SKU]],3)</f>
        <v>VX2</v>
      </c>
      <c r="AD7436" s="37" t="str" cm="1">
        <f t="array" aca="1" ref="AD7436" ca="1">IFERROR(
  INDEX(
    montadora[Montadora],
    MATCH(TRUE,LEFT(J7814,NÚCARACT(montadora[SKU Parcial]))=montadora[SKU Parcial],0)
  ),
  ""
)</f>
        <v/>
      </c>
    </row>
    <row r="7437" spans="1:30" x14ac:dyDescent="0.25">
      <c r="A7437" s="42" t="s">
        <v>25043</v>
      </c>
      <c r="B7437" s="42"/>
      <c r="C7437" s="42"/>
      <c r="D7437" s="42"/>
      <c r="E7437" s="42">
        <v>23498023068</v>
      </c>
      <c r="F7437" s="42" t="s">
        <v>8351</v>
      </c>
      <c r="G7437" s="42" t="s">
        <v>11227</v>
      </c>
      <c r="H7437" s="7"/>
      <c r="I7437" s="42"/>
      <c r="J7437" s="42" t="s">
        <v>703</v>
      </c>
      <c r="K7437" s="8" t="s">
        <v>25096</v>
      </c>
      <c r="L7437" s="7" t="s">
        <v>8443</v>
      </c>
      <c r="M7437" s="44">
        <v>25.8</v>
      </c>
      <c r="N7437" s="7">
        <v>1</v>
      </c>
      <c r="O7437" s="44">
        <v>39.049999999999997</v>
      </c>
      <c r="P7437" s="44">
        <v>7.52</v>
      </c>
      <c r="Q7437" s="44">
        <v>2.09</v>
      </c>
      <c r="R7437" s="44">
        <v>9.68</v>
      </c>
      <c r="S7437" s="44">
        <v>13.25</v>
      </c>
      <c r="T7437" s="44">
        <v>0</v>
      </c>
      <c r="U7437" s="44">
        <v>6.51</v>
      </c>
      <c r="V7437" s="49">
        <v>0.25209999999999999</v>
      </c>
      <c r="W7437" s="42" t="s">
        <v>34</v>
      </c>
      <c r="X7437" s="43"/>
      <c r="Y7437" s="43"/>
      <c r="Z7437" s="43" t="s">
        <v>8442</v>
      </c>
      <c r="AA7437" s="37" t="str">
        <f>VLOOKUP(J7437, sku!B:C, 2, FALSE)</f>
        <v>Trava Disco De Freio Moto - Preto</v>
      </c>
      <c r="AB7437" s="37" t="str">
        <f>VLOOKUP(J7437, sku!B:BM, 64, FALSE)</f>
        <v>Importação</v>
      </c>
      <c r="AC7437" s="37" t="str">
        <f>LEFT(pedidos[[#This Row],[SKU]],3)</f>
        <v>ET0</v>
      </c>
      <c r="AD7437" s="37" t="str" cm="1">
        <f t="array" aca="1" ref="AD7437" ca="1">IFERROR(
  INDEX(
    montadora[Montadora],
    MATCH(TRUE,LEFT(J7815,NÚCARACT(montadora[SKU Parcial]))=montadora[SKU Parcial],0)
  ),
  ""
)</f>
        <v/>
      </c>
    </row>
    <row r="7438" spans="1:30" x14ac:dyDescent="0.25">
      <c r="A7438" s="42" t="s">
        <v>25044</v>
      </c>
      <c r="B7438" s="42"/>
      <c r="C7438" s="42"/>
      <c r="D7438" s="42"/>
      <c r="E7438" s="42">
        <v>22598315074</v>
      </c>
      <c r="F7438" s="42" t="s">
        <v>8349</v>
      </c>
      <c r="G7438" s="42" t="s">
        <v>11227</v>
      </c>
      <c r="H7438" s="7"/>
      <c r="I7438" s="42"/>
      <c r="J7438" s="42" t="s">
        <v>2566</v>
      </c>
      <c r="K7438" s="8" t="s">
        <v>25096</v>
      </c>
      <c r="L7438" s="7" t="s">
        <v>8443</v>
      </c>
      <c r="M7438" s="44">
        <v>19.8</v>
      </c>
      <c r="N7438" s="7">
        <v>1</v>
      </c>
      <c r="O7438" s="44">
        <v>19.8</v>
      </c>
      <c r="P7438" s="44">
        <v>5.4</v>
      </c>
      <c r="Q7438" s="44">
        <v>1.61</v>
      </c>
      <c r="R7438" s="44">
        <v>8.36</v>
      </c>
      <c r="S7438" s="44">
        <v>0</v>
      </c>
      <c r="T7438" s="44">
        <v>0</v>
      </c>
      <c r="U7438" s="44">
        <v>4.43</v>
      </c>
      <c r="V7438" s="49">
        <v>0.2238</v>
      </c>
      <c r="W7438" s="42" t="s">
        <v>34</v>
      </c>
      <c r="X7438" s="43"/>
      <c r="Y7438" s="43"/>
      <c r="Z7438" s="43" t="s">
        <v>8442</v>
      </c>
      <c r="AA7438" s="37" t="str">
        <f>VLOOKUP(J7438, sku!B:C, 2, FALSE)</f>
        <v>Chave Allen de Aço de Cabeça, Esférica (9 Peças) Hex Key Wrench</v>
      </c>
      <c r="AB7438" s="37" t="str">
        <f>VLOOKUP(J7438, sku!B:BM, 64, FALSE)</f>
        <v>Importação</v>
      </c>
      <c r="AC7438" s="37" t="str">
        <f>LEFT(pedidos[[#This Row],[SKU]],3)</f>
        <v>1K9</v>
      </c>
      <c r="AD7438" s="37" t="str" cm="1">
        <f t="array" aca="1" ref="AD7438" ca="1">IFERROR(
  INDEX(
    montadora[Montadora],
    MATCH(TRUE,LEFT(J7816,NÚCARACT(montadora[SKU Parcial]))=montadora[SKU Parcial],0)
  ),
  ""
)</f>
        <v/>
      </c>
    </row>
    <row r="7439" spans="1:30" x14ac:dyDescent="0.25">
      <c r="A7439" s="42" t="s">
        <v>25045</v>
      </c>
      <c r="B7439" s="42"/>
      <c r="C7439" s="42"/>
      <c r="D7439" s="42"/>
      <c r="E7439" s="42">
        <v>19997804914</v>
      </c>
      <c r="F7439" s="42" t="s">
        <v>8399</v>
      </c>
      <c r="G7439" s="42" t="s">
        <v>11227</v>
      </c>
      <c r="H7439" s="7"/>
      <c r="I7439" s="42"/>
      <c r="J7439" s="42" t="s">
        <v>994</v>
      </c>
      <c r="K7439" s="8" t="s">
        <v>25096</v>
      </c>
      <c r="L7439" s="7" t="s">
        <v>8443</v>
      </c>
      <c r="M7439" s="44">
        <v>139.80000000000001</v>
      </c>
      <c r="N7439" s="7">
        <v>1</v>
      </c>
      <c r="O7439" s="44">
        <v>139.80000000000001</v>
      </c>
      <c r="P7439" s="44">
        <v>70</v>
      </c>
      <c r="Q7439" s="44">
        <v>11.35</v>
      </c>
      <c r="R7439" s="44">
        <v>34.76</v>
      </c>
      <c r="S7439" s="44">
        <v>0</v>
      </c>
      <c r="T7439" s="44">
        <v>0</v>
      </c>
      <c r="U7439" s="44">
        <v>23.69</v>
      </c>
      <c r="V7439" s="49">
        <v>0.1694</v>
      </c>
      <c r="W7439" s="42" t="s">
        <v>34</v>
      </c>
      <c r="X7439" s="43"/>
      <c r="Y7439" s="43"/>
      <c r="Z7439" s="43" t="s">
        <v>8442</v>
      </c>
      <c r="AA7439" s="37" t="str">
        <f>VLOOKUP(J7439, sku!B:C, 2, FALSE)</f>
        <v>Smart Led Taytech 8000 Lumens - H4</v>
      </c>
      <c r="AB7439" s="37" t="str">
        <f>VLOOKUP(J7439, sku!B:BM, 64, FALSE)</f>
        <v>Revenda</v>
      </c>
      <c r="AC7439" s="37" t="str">
        <f>LEFT(pedidos[[#This Row],[SKU]],3)</f>
        <v>TT-</v>
      </c>
      <c r="AD7439" s="37" t="str" cm="1">
        <f t="array" aca="1" ref="AD7439" ca="1">IFERROR(
  INDEX(
    montadora[Montadora],
    MATCH(TRUE,LEFT(J7817,NÚCARACT(montadora[SKU Parcial]))=montadora[SKU Parcial],0)
  ),
  ""
)</f>
        <v/>
      </c>
    </row>
    <row r="7440" spans="1:30" x14ac:dyDescent="0.25">
      <c r="A7440" s="42" t="s">
        <v>25046</v>
      </c>
      <c r="B7440" s="42"/>
      <c r="C7440" s="42"/>
      <c r="D7440" s="42"/>
      <c r="E7440" s="42">
        <v>22598315074</v>
      </c>
      <c r="F7440" s="42" t="s">
        <v>8349</v>
      </c>
      <c r="G7440" s="42" t="s">
        <v>11227</v>
      </c>
      <c r="H7440" s="7"/>
      <c r="I7440" s="42"/>
      <c r="J7440" s="42" t="s">
        <v>2566</v>
      </c>
      <c r="K7440" s="8" t="s">
        <v>25096</v>
      </c>
      <c r="L7440" s="7" t="s">
        <v>8443</v>
      </c>
      <c r="M7440" s="44">
        <v>19.8</v>
      </c>
      <c r="N7440" s="7">
        <v>1</v>
      </c>
      <c r="O7440" s="44">
        <v>19.8</v>
      </c>
      <c r="P7440" s="44">
        <v>5.4</v>
      </c>
      <c r="Q7440" s="44">
        <v>1.61</v>
      </c>
      <c r="R7440" s="44">
        <v>8.36</v>
      </c>
      <c r="S7440" s="44">
        <v>0</v>
      </c>
      <c r="T7440" s="44">
        <v>0</v>
      </c>
      <c r="U7440" s="44">
        <v>4.43</v>
      </c>
      <c r="V7440" s="49">
        <v>0.2238</v>
      </c>
      <c r="W7440" s="42" t="s">
        <v>34</v>
      </c>
      <c r="X7440" s="43"/>
      <c r="Y7440" s="43"/>
      <c r="Z7440" s="43" t="s">
        <v>8442</v>
      </c>
      <c r="AA7440" s="37" t="str">
        <f>VLOOKUP(J7440, sku!B:C, 2, FALSE)</f>
        <v>Chave Allen de Aço de Cabeça, Esférica (9 Peças) Hex Key Wrench</v>
      </c>
      <c r="AB7440" s="37" t="str">
        <f>VLOOKUP(J7440, sku!B:BM, 64, FALSE)</f>
        <v>Importação</v>
      </c>
      <c r="AC7440" s="37" t="str">
        <f>LEFT(pedidos[[#This Row],[SKU]],3)</f>
        <v>1K9</v>
      </c>
      <c r="AD7440" s="37" t="str" cm="1">
        <f t="array" aca="1" ref="AD7440" ca="1">IFERROR(
  INDEX(
    montadora[Montadora],
    MATCH(TRUE,LEFT(J7818,NÚCARACT(montadora[SKU Parcial]))=montadora[SKU Parcial],0)
  ),
  ""
)</f>
        <v/>
      </c>
    </row>
    <row r="7441" spans="1:30" x14ac:dyDescent="0.25">
      <c r="A7441" s="42" t="s">
        <v>25047</v>
      </c>
      <c r="B7441" s="42"/>
      <c r="C7441" s="42"/>
      <c r="D7441" s="42"/>
      <c r="E7441" s="42">
        <v>22293424720</v>
      </c>
      <c r="F7441" s="42" t="s">
        <v>8380</v>
      </c>
      <c r="G7441" s="42" t="s">
        <v>11227</v>
      </c>
      <c r="H7441" s="7"/>
      <c r="I7441" s="42"/>
      <c r="J7441" s="42" t="s">
        <v>886</v>
      </c>
      <c r="K7441" s="8" t="s">
        <v>25096</v>
      </c>
      <c r="L7441" s="7" t="s">
        <v>8443</v>
      </c>
      <c r="M7441" s="44">
        <v>48.8</v>
      </c>
      <c r="N7441" s="7">
        <v>1</v>
      </c>
      <c r="O7441" s="44">
        <v>48.8</v>
      </c>
      <c r="P7441" s="44">
        <v>24.45</v>
      </c>
      <c r="Q7441" s="44">
        <v>3.96</v>
      </c>
      <c r="R7441" s="44">
        <v>14.74</v>
      </c>
      <c r="S7441" s="44">
        <v>0</v>
      </c>
      <c r="T7441" s="44">
        <v>0</v>
      </c>
      <c r="U7441" s="44">
        <v>5.65</v>
      </c>
      <c r="V7441" s="49">
        <v>0.1157</v>
      </c>
      <c r="W7441" s="42" t="s">
        <v>34</v>
      </c>
      <c r="X7441" s="43"/>
      <c r="Y7441" s="43"/>
      <c r="Z7441" s="43" t="s">
        <v>8442</v>
      </c>
      <c r="AA7441" s="37" t="str">
        <f>VLOOKUP(J7441, sku!B:C, 2, FALSE)</f>
        <v>Trava Manete Moto E Bicicleta de Alumínio</v>
      </c>
      <c r="AB7441" s="37" t="str">
        <f>VLOOKUP(J7441, sku!B:BM, 64, FALSE)</f>
        <v>Importação</v>
      </c>
      <c r="AC7441" s="37" t="str">
        <f>LEFT(pedidos[[#This Row],[SKU]],3)</f>
        <v>ET0</v>
      </c>
      <c r="AD7441" s="37" t="str" cm="1">
        <f t="array" aca="1" ref="AD7441" ca="1">IFERROR(
  INDEX(
    montadora[Montadora],
    MATCH(TRUE,LEFT(J7819,NÚCARACT(montadora[SKU Parcial]))=montadora[SKU Parcial],0)
  ),
  ""
)</f>
        <v/>
      </c>
    </row>
    <row r="7442" spans="1:30" x14ac:dyDescent="0.25">
      <c r="A7442" s="42" t="s">
        <v>25048</v>
      </c>
      <c r="B7442" s="42"/>
      <c r="C7442" s="42"/>
      <c r="D7442" s="42"/>
      <c r="E7442" s="42">
        <v>22797738964</v>
      </c>
      <c r="F7442" s="42" t="s">
        <v>8822</v>
      </c>
      <c r="G7442" s="42" t="s">
        <v>11227</v>
      </c>
      <c r="H7442" s="7"/>
      <c r="I7442" s="42"/>
      <c r="J7442" s="42" t="s">
        <v>545</v>
      </c>
      <c r="K7442" s="8" t="s">
        <v>25096</v>
      </c>
      <c r="L7442" s="7" t="s">
        <v>8443</v>
      </c>
      <c r="M7442" s="44">
        <v>263.8</v>
      </c>
      <c r="N7442" s="7">
        <v>1</v>
      </c>
      <c r="O7442" s="44">
        <v>263.8</v>
      </c>
      <c r="P7442" s="44">
        <v>105</v>
      </c>
      <c r="Q7442" s="44">
        <v>21.42</v>
      </c>
      <c r="R7442" s="44">
        <v>62.04</v>
      </c>
      <c r="S7442" s="44">
        <v>0</v>
      </c>
      <c r="T7442" s="44">
        <v>0</v>
      </c>
      <c r="U7442" s="44">
        <v>75.34</v>
      </c>
      <c r="V7442" s="49">
        <v>0.28560000000000002</v>
      </c>
      <c r="W7442" s="42" t="s">
        <v>34</v>
      </c>
      <c r="X7442" s="43"/>
      <c r="Y7442" s="43"/>
      <c r="Z7442" s="43" t="s">
        <v>8442</v>
      </c>
      <c r="AA7442" s="37" t="str">
        <f>VLOOKUP(J7442, sku!B:C, 2, FALSE)</f>
        <v>Travessa Jeep - Slim - - - Renegade - 2016 A 2025 - Prata</v>
      </c>
      <c r="AB7442" s="37" t="str">
        <f>VLOOKUP(J7442, sku!B:BM, 64, FALSE)</f>
        <v>Fabricação</v>
      </c>
      <c r="AC7442" s="37" t="str">
        <f>LEFT(pedidos[[#This Row],[SKU]],3)</f>
        <v>XJP</v>
      </c>
      <c r="AD7442" s="37" t="str" cm="1">
        <f t="array" aca="1" ref="AD7442" ca="1">IFERROR(
  INDEX(
    montadora[Montadora],
    MATCH(TRUE,LEFT(J7820,NÚCARACT(montadora[SKU Parcial]))=montadora[SKU Parcial],0)
  ),
  ""
)</f>
        <v/>
      </c>
    </row>
    <row r="7443" spans="1:30" x14ac:dyDescent="0.25">
      <c r="A7443" s="42" t="s">
        <v>25049</v>
      </c>
      <c r="B7443" s="42"/>
      <c r="C7443" s="42"/>
      <c r="D7443" s="42"/>
      <c r="E7443" s="42">
        <v>22993569629</v>
      </c>
      <c r="F7443" s="42" t="s">
        <v>8394</v>
      </c>
      <c r="G7443" s="42" t="s">
        <v>11227</v>
      </c>
      <c r="H7443" s="7"/>
      <c r="I7443" s="42"/>
      <c r="J7443" s="42" t="s">
        <v>938</v>
      </c>
      <c r="K7443" s="8" t="s">
        <v>25096</v>
      </c>
      <c r="L7443" s="7" t="s">
        <v>8443</v>
      </c>
      <c r="M7443" s="44">
        <v>78.8</v>
      </c>
      <c r="N7443" s="7">
        <v>1</v>
      </c>
      <c r="O7443" s="44">
        <v>92.39</v>
      </c>
      <c r="P7443" s="44">
        <v>39.54</v>
      </c>
      <c r="Q7443" s="44">
        <v>6.4</v>
      </c>
      <c r="R7443" s="44">
        <v>21.34</v>
      </c>
      <c r="S7443" s="44">
        <v>13.59</v>
      </c>
      <c r="T7443" s="44">
        <v>0</v>
      </c>
      <c r="U7443" s="44">
        <v>11.52</v>
      </c>
      <c r="V7443" s="49">
        <v>0.1462</v>
      </c>
      <c r="W7443" s="42" t="s">
        <v>34</v>
      </c>
      <c r="X7443" s="43"/>
      <c r="Y7443" s="43"/>
      <c r="Z7443" s="43" t="s">
        <v>8442</v>
      </c>
      <c r="AA7443" s="37" t="str">
        <f>VLOOKUP(J7443, sku!B:C, 2, FALSE)</f>
        <v>Cadeirinha Preta Aro 26 - Peixinho Bike</v>
      </c>
      <c r="AB7443" s="37" t="str">
        <f>VLOOKUP(J7443, sku!B:BM, 64, FALSE)</f>
        <v>Revenda</v>
      </c>
      <c r="AC7443" s="37" t="str">
        <f>LEFT(pedidos[[#This Row],[SKU]],3)</f>
        <v>CAD</v>
      </c>
      <c r="AD7443" s="37" t="str" cm="1">
        <f t="array" aca="1" ref="AD7443" ca="1">IFERROR(
  INDEX(
    montadora[Montadora],
    MATCH(TRUE,LEFT(J7821,NÚCARACT(montadora[SKU Parcial]))=montadora[SKU Parcial],0)
  ),
  ""
)</f>
        <v/>
      </c>
    </row>
    <row r="7444" spans="1:30" x14ac:dyDescent="0.25">
      <c r="A7444" s="42" t="s">
        <v>25050</v>
      </c>
      <c r="B7444" s="42"/>
      <c r="C7444" s="42"/>
      <c r="D7444" s="42"/>
      <c r="E7444" s="42">
        <v>20697977689</v>
      </c>
      <c r="F7444" s="42" t="s">
        <v>8417</v>
      </c>
      <c r="G7444" s="42" t="s">
        <v>11227</v>
      </c>
      <c r="H7444" s="7"/>
      <c r="I7444" s="42"/>
      <c r="J7444" s="42" t="s">
        <v>267</v>
      </c>
      <c r="K7444" s="8" t="s">
        <v>25096</v>
      </c>
      <c r="L7444" s="7" t="s">
        <v>8443</v>
      </c>
      <c r="M7444" s="44">
        <v>398.8</v>
      </c>
      <c r="N7444" s="7">
        <v>1</v>
      </c>
      <c r="O7444" s="44">
        <v>415.71</v>
      </c>
      <c r="P7444" s="44">
        <v>145</v>
      </c>
      <c r="Q7444" s="44">
        <v>32.380000000000003</v>
      </c>
      <c r="R7444" s="44">
        <v>91.74</v>
      </c>
      <c r="S7444" s="44">
        <v>16.91</v>
      </c>
      <c r="T7444" s="44">
        <v>0</v>
      </c>
      <c r="U7444" s="44">
        <v>129.68</v>
      </c>
      <c r="V7444" s="49">
        <v>0.32519999999999999</v>
      </c>
      <c r="W7444" s="42" t="s">
        <v>34</v>
      </c>
      <c r="X7444" s="43"/>
      <c r="Y7444" s="43"/>
      <c r="Z7444" s="43" t="s">
        <v>8442</v>
      </c>
      <c r="AA7444" s="37" t="str">
        <f>VLOOKUP(J7444, sku!B:C, 2, FALSE)</f>
        <v>Travessa Fiat - Way - - - Uno Way - 2011 A 2021 - Preto</v>
      </c>
      <c r="AB7444" s="37" t="str">
        <f>VLOOKUP(J7444, sku!B:BM, 64, FALSE)</f>
        <v>Fabricação</v>
      </c>
      <c r="AC7444" s="37" t="str">
        <f>LEFT(pedidos[[#This Row],[SKU]],3)</f>
        <v>XFI</v>
      </c>
      <c r="AD7444" s="37" t="str" cm="1">
        <f t="array" aca="1" ref="AD7444" ca="1">IFERROR(
  INDEX(
    montadora[Montadora],
    MATCH(TRUE,LEFT(J7822,NÚCARACT(montadora[SKU Parcial]))=montadora[SKU Parcial],0)
  ),
  ""
)</f>
        <v/>
      </c>
    </row>
    <row r="7445" spans="1:30" x14ac:dyDescent="0.25">
      <c r="A7445" s="42" t="s">
        <v>25051</v>
      </c>
      <c r="B7445" s="42"/>
      <c r="C7445" s="42"/>
      <c r="D7445" s="42"/>
      <c r="E7445" s="42">
        <v>22293424720</v>
      </c>
      <c r="F7445" s="42" t="s">
        <v>8380</v>
      </c>
      <c r="G7445" s="42" t="s">
        <v>11227</v>
      </c>
      <c r="H7445" s="7"/>
      <c r="I7445" s="42"/>
      <c r="J7445" s="42" t="s">
        <v>886</v>
      </c>
      <c r="K7445" s="8" t="s">
        <v>25096</v>
      </c>
      <c r="L7445" s="7" t="s">
        <v>8443</v>
      </c>
      <c r="M7445" s="44">
        <v>48.8</v>
      </c>
      <c r="N7445" s="7">
        <v>1</v>
      </c>
      <c r="O7445" s="44">
        <v>48.8</v>
      </c>
      <c r="P7445" s="44">
        <v>24.45</v>
      </c>
      <c r="Q7445" s="44">
        <v>3.96</v>
      </c>
      <c r="R7445" s="44">
        <v>14.74</v>
      </c>
      <c r="S7445" s="44">
        <v>0</v>
      </c>
      <c r="T7445" s="44">
        <v>0</v>
      </c>
      <c r="U7445" s="44">
        <v>5.65</v>
      </c>
      <c r="V7445" s="49">
        <v>0.1157</v>
      </c>
      <c r="W7445" s="42" t="s">
        <v>34</v>
      </c>
      <c r="X7445" s="43"/>
      <c r="Y7445" s="43"/>
      <c r="Z7445" s="43" t="s">
        <v>8442</v>
      </c>
      <c r="AA7445" s="37" t="str">
        <f>VLOOKUP(J7445, sku!B:C, 2, FALSE)</f>
        <v>Trava Manete Moto E Bicicleta de Alumínio</v>
      </c>
      <c r="AB7445" s="37" t="str">
        <f>VLOOKUP(J7445, sku!B:BM, 64, FALSE)</f>
        <v>Importação</v>
      </c>
      <c r="AC7445" s="37" t="str">
        <f>LEFT(pedidos[[#This Row],[SKU]],3)</f>
        <v>ET0</v>
      </c>
      <c r="AD7445" s="37" t="str" cm="1">
        <f t="array" aca="1" ref="AD7445" ca="1">IFERROR(
  INDEX(
    montadora[Montadora],
    MATCH(TRUE,LEFT(J7823,NÚCARACT(montadora[SKU Parcial]))=montadora[SKU Parcial],0)
  ),
  ""
)</f>
        <v/>
      </c>
    </row>
    <row r="7446" spans="1:30" x14ac:dyDescent="0.25">
      <c r="A7446" s="42" t="s">
        <v>25052</v>
      </c>
      <c r="B7446" s="42"/>
      <c r="C7446" s="42"/>
      <c r="D7446" s="42"/>
      <c r="E7446" s="42">
        <v>22993569629</v>
      </c>
      <c r="F7446" s="42" t="s">
        <v>8394</v>
      </c>
      <c r="G7446" s="42" t="s">
        <v>11227</v>
      </c>
      <c r="H7446" s="7"/>
      <c r="I7446" s="42"/>
      <c r="J7446" s="42" t="s">
        <v>938</v>
      </c>
      <c r="K7446" s="8" t="s">
        <v>25096</v>
      </c>
      <c r="L7446" s="7" t="s">
        <v>8443</v>
      </c>
      <c r="M7446" s="44">
        <v>78.8</v>
      </c>
      <c r="N7446" s="7">
        <v>1</v>
      </c>
      <c r="O7446" s="44">
        <v>78.8</v>
      </c>
      <c r="P7446" s="44">
        <v>39.54</v>
      </c>
      <c r="Q7446" s="44">
        <v>6.4</v>
      </c>
      <c r="R7446" s="44">
        <v>21.34</v>
      </c>
      <c r="S7446" s="44">
        <v>0</v>
      </c>
      <c r="T7446" s="44">
        <v>0</v>
      </c>
      <c r="U7446" s="44">
        <v>11.52</v>
      </c>
      <c r="V7446" s="49">
        <v>0.1462</v>
      </c>
      <c r="W7446" s="42" t="s">
        <v>34</v>
      </c>
      <c r="X7446" s="43"/>
      <c r="Y7446" s="43"/>
      <c r="Z7446" s="43" t="s">
        <v>8442</v>
      </c>
      <c r="AA7446" s="37" t="str">
        <f>VLOOKUP(J7446, sku!B:C, 2, FALSE)</f>
        <v>Cadeirinha Preta Aro 26 - Peixinho Bike</v>
      </c>
      <c r="AB7446" s="37" t="str">
        <f>VLOOKUP(J7446, sku!B:BM, 64, FALSE)</f>
        <v>Revenda</v>
      </c>
      <c r="AC7446" s="37" t="str">
        <f>LEFT(pedidos[[#This Row],[SKU]],3)</f>
        <v>CAD</v>
      </c>
      <c r="AD7446" s="37" t="str" cm="1">
        <f t="array" aca="1" ref="AD7446" ca="1">IFERROR(
  INDEX(
    montadora[Montadora],
    MATCH(TRUE,LEFT(J7824,NÚCARACT(montadora[SKU Parcial]))=montadora[SKU Parcial],0)
  ),
  ""
)</f>
        <v/>
      </c>
    </row>
    <row r="7447" spans="1:30" x14ac:dyDescent="0.25">
      <c r="A7447" s="42" t="s">
        <v>25053</v>
      </c>
      <c r="B7447" s="42"/>
      <c r="C7447" s="42"/>
      <c r="D7447" s="42"/>
      <c r="E7447" s="42">
        <v>22598315074</v>
      </c>
      <c r="F7447" s="42" t="s">
        <v>8349</v>
      </c>
      <c r="G7447" s="42" t="s">
        <v>11227</v>
      </c>
      <c r="H7447" s="7"/>
      <c r="I7447" s="42"/>
      <c r="J7447" s="42" t="s">
        <v>2566</v>
      </c>
      <c r="K7447" s="8" t="s">
        <v>25096</v>
      </c>
      <c r="L7447" s="7" t="s">
        <v>8443</v>
      </c>
      <c r="M7447" s="44">
        <v>19.8</v>
      </c>
      <c r="N7447" s="7">
        <v>1</v>
      </c>
      <c r="O7447" s="44">
        <v>19.8</v>
      </c>
      <c r="P7447" s="44">
        <v>5.4</v>
      </c>
      <c r="Q7447" s="44">
        <v>1.61</v>
      </c>
      <c r="R7447" s="44">
        <v>8.36</v>
      </c>
      <c r="S7447" s="44">
        <v>0</v>
      </c>
      <c r="T7447" s="44">
        <v>0</v>
      </c>
      <c r="U7447" s="44">
        <v>4.43</v>
      </c>
      <c r="V7447" s="49">
        <v>0.2238</v>
      </c>
      <c r="W7447" s="42" t="s">
        <v>34</v>
      </c>
      <c r="X7447" s="43"/>
      <c r="Y7447" s="43"/>
      <c r="Z7447" s="43" t="s">
        <v>8442</v>
      </c>
      <c r="AA7447" s="37" t="str">
        <f>VLOOKUP(J7447, sku!B:C, 2, FALSE)</f>
        <v>Chave Allen de Aço de Cabeça, Esférica (9 Peças) Hex Key Wrench</v>
      </c>
      <c r="AB7447" s="37" t="str">
        <f>VLOOKUP(J7447, sku!B:BM, 64, FALSE)</f>
        <v>Importação</v>
      </c>
      <c r="AC7447" s="37" t="str">
        <f>LEFT(pedidos[[#This Row],[SKU]],3)</f>
        <v>1K9</v>
      </c>
      <c r="AD7447" s="37" t="str" cm="1">
        <f t="array" aca="1" ref="AD7447" ca="1">IFERROR(
  INDEX(
    montadora[Montadora],
    MATCH(TRUE,LEFT(J7825,NÚCARACT(montadora[SKU Parcial]))=montadora[SKU Parcial],0)
  ),
  ""
)</f>
        <v/>
      </c>
    </row>
    <row r="7448" spans="1:30" x14ac:dyDescent="0.25">
      <c r="A7448" s="42" t="s">
        <v>25054</v>
      </c>
      <c r="B7448" s="42"/>
      <c r="C7448" s="42"/>
      <c r="D7448" s="42"/>
      <c r="E7448" s="42">
        <v>22993569629</v>
      </c>
      <c r="F7448" s="42" t="s">
        <v>8394</v>
      </c>
      <c r="G7448" s="42" t="s">
        <v>11227</v>
      </c>
      <c r="H7448" s="7"/>
      <c r="I7448" s="42"/>
      <c r="J7448" s="42" t="s">
        <v>2167</v>
      </c>
      <c r="K7448" s="8" t="s">
        <v>25593</v>
      </c>
      <c r="L7448" s="7" t="s">
        <v>8443</v>
      </c>
      <c r="M7448" s="44">
        <v>78.8</v>
      </c>
      <c r="N7448" s="7">
        <v>1</v>
      </c>
      <c r="O7448" s="44">
        <v>78.8</v>
      </c>
      <c r="P7448" s="44">
        <v>39.54</v>
      </c>
      <c r="Q7448" s="44">
        <v>6.4</v>
      </c>
      <c r="R7448" s="44">
        <v>21.34</v>
      </c>
      <c r="S7448" s="44">
        <v>0</v>
      </c>
      <c r="T7448" s="44">
        <v>0</v>
      </c>
      <c r="U7448" s="44">
        <v>11.52</v>
      </c>
      <c r="V7448" s="49">
        <v>0.1462</v>
      </c>
      <c r="W7448" s="42" t="s">
        <v>34</v>
      </c>
      <c r="X7448" s="43"/>
      <c r="Y7448" s="43"/>
      <c r="Z7448" s="43" t="s">
        <v>8442</v>
      </c>
      <c r="AA7448" s="37" t="str">
        <f>VLOOKUP(J7448, sku!B:C, 2, FALSE)</f>
        <v>Cadeirinha Rosa Aro 26 - Peixinho Bike</v>
      </c>
      <c r="AB7448" s="37" t="str">
        <f>VLOOKUP(J7448, sku!B:BM, 64, FALSE)</f>
        <v>Revenda</v>
      </c>
      <c r="AC7448" s="37" t="str">
        <f>LEFT(pedidos[[#This Row],[SKU]],3)</f>
        <v>CAD</v>
      </c>
      <c r="AD7448" s="37" t="str" cm="1">
        <f t="array" aca="1" ref="AD7448" ca="1">IFERROR(
  INDEX(
    montadora[Montadora],
    MATCH(TRUE,LEFT(J7826,NÚCARACT(montadora[SKU Parcial]))=montadora[SKU Parcial],0)
  ),
  ""
)</f>
        <v/>
      </c>
    </row>
    <row r="7449" spans="1:30" x14ac:dyDescent="0.25">
      <c r="A7449" s="42" t="s">
        <v>25055</v>
      </c>
      <c r="B7449" s="42"/>
      <c r="C7449" s="42"/>
      <c r="D7449" s="42"/>
      <c r="E7449" s="42">
        <v>22493753577</v>
      </c>
      <c r="F7449" s="42" t="s">
        <v>10104</v>
      </c>
      <c r="G7449" s="42" t="s">
        <v>11227</v>
      </c>
      <c r="H7449" s="7"/>
      <c r="I7449" s="42"/>
      <c r="J7449" s="42" t="s">
        <v>2941</v>
      </c>
      <c r="K7449" s="8" t="s">
        <v>25593</v>
      </c>
      <c r="L7449" s="7" t="s">
        <v>8443</v>
      </c>
      <c r="M7449" s="44">
        <v>27.8</v>
      </c>
      <c r="N7449" s="7">
        <v>1</v>
      </c>
      <c r="O7449" s="44">
        <v>38.630000000000003</v>
      </c>
      <c r="P7449" s="44">
        <v>12.9</v>
      </c>
      <c r="Q7449" s="44">
        <v>2.2599999999999998</v>
      </c>
      <c r="R7449" s="44">
        <v>10.119999999999999</v>
      </c>
      <c r="S7449" s="44">
        <v>10.83</v>
      </c>
      <c r="T7449" s="44">
        <v>0</v>
      </c>
      <c r="U7449" s="44">
        <v>2.52</v>
      </c>
      <c r="V7449" s="49">
        <v>9.0700000000000003E-2</v>
      </c>
      <c r="W7449" s="42" t="s">
        <v>34</v>
      </c>
      <c r="X7449" s="43"/>
      <c r="Y7449" s="43"/>
      <c r="Z7449" s="43" t="s">
        <v>8442</v>
      </c>
      <c r="AA7449" s="37" t="str">
        <f>VLOOKUP(J7449, sku!B:C, 2, FALSE)</f>
        <v>Chave Allen de Aço de Cabeça, Esférica (9 Peças) Hex Key</v>
      </c>
      <c r="AB7449" s="37" t="str">
        <f>VLOOKUP(J7449, sku!B:BM, 64, FALSE)</f>
        <v>Importação</v>
      </c>
      <c r="AC7449" s="37" t="str">
        <f>LEFT(pedidos[[#This Row],[SKU]],3)</f>
        <v>1K9</v>
      </c>
      <c r="AD7449" s="37" t="str" cm="1">
        <f t="array" aca="1" ref="AD7449" ca="1">IFERROR(
  INDEX(
    montadora[Montadora],
    MATCH(TRUE,LEFT(J7827,NÚCARACT(montadora[SKU Parcial]))=montadora[SKU Parcial],0)
  ),
  ""
)</f>
        <v/>
      </c>
    </row>
    <row r="7450" spans="1:30" x14ac:dyDescent="0.25">
      <c r="A7450" s="42" t="s">
        <v>25056</v>
      </c>
      <c r="B7450" s="42"/>
      <c r="C7450" s="42"/>
      <c r="D7450" s="42"/>
      <c r="E7450" s="42">
        <v>22598315074</v>
      </c>
      <c r="F7450" s="42" t="s">
        <v>8349</v>
      </c>
      <c r="G7450" s="42" t="s">
        <v>11227</v>
      </c>
      <c r="H7450" s="7"/>
      <c r="I7450" s="42"/>
      <c r="J7450" s="42" t="s">
        <v>2566</v>
      </c>
      <c r="K7450" s="8" t="s">
        <v>25593</v>
      </c>
      <c r="L7450" s="7" t="s">
        <v>8443</v>
      </c>
      <c r="M7450" s="44">
        <v>19.8</v>
      </c>
      <c r="N7450" s="7">
        <v>1</v>
      </c>
      <c r="O7450" s="44">
        <v>19.8</v>
      </c>
      <c r="P7450" s="44">
        <v>5.4</v>
      </c>
      <c r="Q7450" s="44">
        <v>1.61</v>
      </c>
      <c r="R7450" s="44">
        <v>8.36</v>
      </c>
      <c r="S7450" s="44">
        <v>0</v>
      </c>
      <c r="T7450" s="44">
        <v>0</v>
      </c>
      <c r="U7450" s="44">
        <v>4.43</v>
      </c>
      <c r="V7450" s="49">
        <v>0.2238</v>
      </c>
      <c r="W7450" s="42" t="s">
        <v>34</v>
      </c>
      <c r="X7450" s="43"/>
      <c r="Y7450" s="43"/>
      <c r="Z7450" s="43" t="s">
        <v>8442</v>
      </c>
      <c r="AA7450" s="37" t="str">
        <f>VLOOKUP(J7450, sku!B:C, 2, FALSE)</f>
        <v>Chave Allen de Aço de Cabeça, Esférica (9 Peças) Hex Key Wrench</v>
      </c>
      <c r="AB7450" s="37" t="str">
        <f>VLOOKUP(J7450, sku!B:BM, 64, FALSE)</f>
        <v>Importação</v>
      </c>
      <c r="AC7450" s="37" t="str">
        <f>LEFT(pedidos[[#This Row],[SKU]],3)</f>
        <v>1K9</v>
      </c>
      <c r="AD7450" s="37" t="str" cm="1">
        <f t="array" aca="1" ref="AD7450" ca="1">IFERROR(
  INDEX(
    montadora[Montadora],
    MATCH(TRUE,LEFT(J7828,NÚCARACT(montadora[SKU Parcial]))=montadora[SKU Parcial],0)
  ),
  ""
)</f>
        <v/>
      </c>
    </row>
    <row r="7451" spans="1:30" x14ac:dyDescent="0.25">
      <c r="A7451" s="42" t="s">
        <v>25057</v>
      </c>
      <c r="B7451" s="42"/>
      <c r="C7451" s="42"/>
      <c r="D7451" s="42"/>
      <c r="E7451" s="42">
        <v>23393714520</v>
      </c>
      <c r="F7451" s="42" t="s">
        <v>8397</v>
      </c>
      <c r="G7451" s="42" t="s">
        <v>11227</v>
      </c>
      <c r="H7451" s="7"/>
      <c r="I7451" s="42"/>
      <c r="J7451" s="42" t="s">
        <v>2747</v>
      </c>
      <c r="K7451" s="8" t="s">
        <v>25593</v>
      </c>
      <c r="L7451" s="7" t="s">
        <v>8443</v>
      </c>
      <c r="M7451" s="44">
        <v>89.8</v>
      </c>
      <c r="N7451" s="7">
        <v>2</v>
      </c>
      <c r="O7451" s="44">
        <v>179.6</v>
      </c>
      <c r="P7451" s="44">
        <v>82.72</v>
      </c>
      <c r="Q7451" s="44">
        <v>14.58</v>
      </c>
      <c r="R7451" s="44">
        <v>47.51</v>
      </c>
      <c r="S7451" s="44">
        <v>0</v>
      </c>
      <c r="T7451" s="44">
        <v>0</v>
      </c>
      <c r="U7451" s="44">
        <v>34.79</v>
      </c>
      <c r="V7451" s="49">
        <v>0.19370000000000001</v>
      </c>
      <c r="W7451" s="42" t="s">
        <v>34</v>
      </c>
      <c r="X7451" s="43"/>
      <c r="Y7451" s="43"/>
      <c r="Z7451" s="43" t="s">
        <v>8442</v>
      </c>
      <c r="AA7451" s="37" t="str">
        <f>VLOOKUP(J7451, sku!B:C, 2, FALSE)</f>
        <v>Cabo de Chupeta Coaxial de Transferência de Carga de Bateria 12/24V 500 Amper, PVC, CCA 5 Metros</v>
      </c>
      <c r="AB7451" s="37" t="str">
        <f>VLOOKUP(J7451, sku!B:BM, 64, FALSE)</f>
        <v>Importação</v>
      </c>
      <c r="AC7451" s="37" t="str">
        <f>LEFT(pedidos[[#This Row],[SKU]],3)</f>
        <v>1EC</v>
      </c>
      <c r="AD7451" s="37" t="str" cm="1">
        <f t="array" aca="1" ref="AD7451" ca="1">IFERROR(
  INDEX(
    montadora[Montadora],
    MATCH(TRUE,LEFT(J7829,NÚCARACT(montadora[SKU Parcial]))=montadora[SKU Parcial],0)
  ),
  ""
)</f>
        <v/>
      </c>
    </row>
    <row r="7452" spans="1:30" x14ac:dyDescent="0.25">
      <c r="A7452" s="42" t="s">
        <v>25058</v>
      </c>
      <c r="B7452" s="42"/>
      <c r="C7452" s="42"/>
      <c r="D7452" s="42"/>
      <c r="E7452" s="42">
        <v>20997632112</v>
      </c>
      <c r="F7452" s="42" t="s">
        <v>8416</v>
      </c>
      <c r="G7452" s="42" t="s">
        <v>11227</v>
      </c>
      <c r="H7452" s="7"/>
      <c r="I7452" s="42"/>
      <c r="J7452" s="42" t="s">
        <v>267</v>
      </c>
      <c r="K7452" s="8" t="s">
        <v>25593</v>
      </c>
      <c r="L7452" s="7" t="s">
        <v>8443</v>
      </c>
      <c r="M7452" s="44">
        <v>398.8</v>
      </c>
      <c r="N7452" s="7">
        <v>1</v>
      </c>
      <c r="O7452" s="44">
        <v>398.8</v>
      </c>
      <c r="P7452" s="44">
        <v>145</v>
      </c>
      <c r="Q7452" s="44">
        <v>32.380000000000003</v>
      </c>
      <c r="R7452" s="44">
        <v>91.74</v>
      </c>
      <c r="S7452" s="44">
        <v>0</v>
      </c>
      <c r="T7452" s="44">
        <v>0</v>
      </c>
      <c r="U7452" s="44">
        <v>129.68</v>
      </c>
      <c r="V7452" s="49">
        <v>0.32519999999999999</v>
      </c>
      <c r="W7452" s="42" t="s">
        <v>34</v>
      </c>
      <c r="X7452" s="43"/>
      <c r="Y7452" s="43"/>
      <c r="Z7452" s="43" t="s">
        <v>8442</v>
      </c>
      <c r="AA7452" s="37" t="str">
        <f>VLOOKUP(J7452, sku!B:C, 2, FALSE)</f>
        <v>Travessa Fiat - Way - - - Uno Way - 2011 A 2021 - Preto</v>
      </c>
      <c r="AB7452" s="37" t="str">
        <f>VLOOKUP(J7452, sku!B:BM, 64, FALSE)</f>
        <v>Fabricação</v>
      </c>
      <c r="AC7452" s="37" t="str">
        <f>LEFT(pedidos[[#This Row],[SKU]],3)</f>
        <v>XFI</v>
      </c>
      <c r="AD7452" s="37" t="str" cm="1">
        <f t="array" aca="1" ref="AD7452" ca="1">IFERROR(
  INDEX(
    montadora[Montadora],
    MATCH(TRUE,LEFT(J7830,NÚCARACT(montadora[SKU Parcial]))=montadora[SKU Parcial],0)
  ),
  ""
)</f>
        <v/>
      </c>
    </row>
    <row r="7453" spans="1:30" x14ac:dyDescent="0.25">
      <c r="A7453" s="42" t="s">
        <v>25059</v>
      </c>
      <c r="B7453" s="42"/>
      <c r="C7453" s="42"/>
      <c r="D7453" s="42"/>
      <c r="E7453" s="42">
        <v>22293424720</v>
      </c>
      <c r="F7453" s="42" t="s">
        <v>8380</v>
      </c>
      <c r="G7453" s="42" t="s">
        <v>11227</v>
      </c>
      <c r="H7453" s="7"/>
      <c r="I7453" s="42"/>
      <c r="J7453" s="42" t="s">
        <v>886</v>
      </c>
      <c r="K7453" s="8" t="s">
        <v>25593</v>
      </c>
      <c r="L7453" s="7" t="s">
        <v>8443</v>
      </c>
      <c r="M7453" s="44">
        <v>48.8</v>
      </c>
      <c r="N7453" s="7">
        <v>1</v>
      </c>
      <c r="O7453" s="44">
        <v>48.8</v>
      </c>
      <c r="P7453" s="44">
        <v>24.45</v>
      </c>
      <c r="Q7453" s="44">
        <v>3.96</v>
      </c>
      <c r="R7453" s="44">
        <v>14.74</v>
      </c>
      <c r="S7453" s="44">
        <v>0</v>
      </c>
      <c r="T7453" s="44">
        <v>0</v>
      </c>
      <c r="U7453" s="44">
        <v>5.65</v>
      </c>
      <c r="V7453" s="49">
        <v>0.1157</v>
      </c>
      <c r="W7453" s="42" t="s">
        <v>34</v>
      </c>
      <c r="X7453" s="43"/>
      <c r="Y7453" s="43"/>
      <c r="Z7453" s="43" t="s">
        <v>8442</v>
      </c>
      <c r="AA7453" s="37" t="str">
        <f>VLOOKUP(J7453, sku!B:C, 2, FALSE)</f>
        <v>Trava Manete Moto E Bicicleta de Alumínio</v>
      </c>
      <c r="AB7453" s="37" t="str">
        <f>VLOOKUP(J7453, sku!B:BM, 64, FALSE)</f>
        <v>Importação</v>
      </c>
      <c r="AC7453" s="37" t="str">
        <f>LEFT(pedidos[[#This Row],[SKU]],3)</f>
        <v>ET0</v>
      </c>
      <c r="AD7453" s="37" t="str" cm="1">
        <f t="array" aca="1" ref="AD7453" ca="1">IFERROR(
  INDEX(
    montadora[Montadora],
    MATCH(TRUE,LEFT(J7831,NÚCARACT(montadora[SKU Parcial]))=montadora[SKU Parcial],0)
  ),
  ""
)</f>
        <v/>
      </c>
    </row>
    <row r="7454" spans="1:30" x14ac:dyDescent="0.25">
      <c r="A7454" s="42" t="s">
        <v>25060</v>
      </c>
      <c r="B7454" s="42"/>
      <c r="C7454" s="42"/>
      <c r="D7454" s="42"/>
      <c r="E7454" s="42">
        <v>20399377477</v>
      </c>
      <c r="F7454" s="42" t="s">
        <v>8393</v>
      </c>
      <c r="G7454" s="42" t="s">
        <v>11227</v>
      </c>
      <c r="H7454" s="7"/>
      <c r="I7454" s="42"/>
      <c r="J7454" s="42" t="s">
        <v>8835</v>
      </c>
      <c r="K7454" s="8" t="s">
        <v>25593</v>
      </c>
      <c r="L7454" s="7" t="s">
        <v>8443</v>
      </c>
      <c r="M7454" s="44">
        <v>79.8</v>
      </c>
      <c r="N7454" s="7">
        <v>1</v>
      </c>
      <c r="O7454" s="44">
        <v>79.8</v>
      </c>
      <c r="P7454" s="44">
        <v>39.54</v>
      </c>
      <c r="Q7454" s="44">
        <v>6.48</v>
      </c>
      <c r="R7454" s="44">
        <v>21.56</v>
      </c>
      <c r="S7454" s="44">
        <v>0</v>
      </c>
      <c r="T7454" s="44">
        <v>0</v>
      </c>
      <c r="U7454" s="44">
        <v>12.22</v>
      </c>
      <c r="V7454" s="49">
        <v>0.15310000000000001</v>
      </c>
      <c r="W7454" s="42" t="s">
        <v>34</v>
      </c>
      <c r="X7454" s="43"/>
      <c r="Y7454" s="43"/>
      <c r="Z7454" s="43" t="s">
        <v>8442</v>
      </c>
      <c r="AA7454" s="37" t="str">
        <f>VLOOKUP(J7454, sku!B:C, 2, FALSE)</f>
        <v>Cadeirinha Cinza Aro 26 - Peixinho Bike</v>
      </c>
      <c r="AB7454" s="37" t="str">
        <f>VLOOKUP(J7454, sku!B:BM, 64, FALSE)</f>
        <v>Revenda</v>
      </c>
      <c r="AC7454" s="37" t="str">
        <f>LEFT(pedidos[[#This Row],[SKU]],3)</f>
        <v>CAD</v>
      </c>
      <c r="AD7454" s="37" t="str" cm="1">
        <f t="array" aca="1" ref="AD7454" ca="1">IFERROR(
  INDEX(
    montadora[Montadora],
    MATCH(TRUE,LEFT(J7832,NÚCARACT(montadora[SKU Parcial]))=montadora[SKU Parcial],0)
  ),
  ""
)</f>
        <v/>
      </c>
    </row>
    <row r="7455" spans="1:30" x14ac:dyDescent="0.25">
      <c r="A7455" s="42" t="s">
        <v>25061</v>
      </c>
      <c r="B7455" s="42"/>
      <c r="C7455" s="42"/>
      <c r="D7455" s="42"/>
      <c r="E7455" s="42">
        <v>22598315074</v>
      </c>
      <c r="F7455" s="42" t="s">
        <v>8349</v>
      </c>
      <c r="G7455" s="42" t="s">
        <v>11227</v>
      </c>
      <c r="H7455" s="7"/>
      <c r="I7455" s="42"/>
      <c r="J7455" s="42" t="s">
        <v>2566</v>
      </c>
      <c r="K7455" s="8" t="s">
        <v>25593</v>
      </c>
      <c r="L7455" s="7" t="s">
        <v>8443</v>
      </c>
      <c r="M7455" s="44">
        <v>19.8</v>
      </c>
      <c r="N7455" s="7">
        <v>1</v>
      </c>
      <c r="O7455" s="44">
        <v>19.8</v>
      </c>
      <c r="P7455" s="44">
        <v>5.4</v>
      </c>
      <c r="Q7455" s="44">
        <v>1.61</v>
      </c>
      <c r="R7455" s="44">
        <v>8.36</v>
      </c>
      <c r="S7455" s="44">
        <v>0</v>
      </c>
      <c r="T7455" s="44">
        <v>0</v>
      </c>
      <c r="U7455" s="44">
        <v>4.43</v>
      </c>
      <c r="V7455" s="49">
        <v>0.2238</v>
      </c>
      <c r="W7455" s="42" t="s">
        <v>34</v>
      </c>
      <c r="X7455" s="43"/>
      <c r="Y7455" s="43"/>
      <c r="Z7455" s="43" t="s">
        <v>8442</v>
      </c>
      <c r="AA7455" s="37" t="str">
        <f>VLOOKUP(J7455, sku!B:C, 2, FALSE)</f>
        <v>Chave Allen de Aço de Cabeça, Esférica (9 Peças) Hex Key Wrench</v>
      </c>
      <c r="AB7455" s="37" t="str">
        <f>VLOOKUP(J7455, sku!B:BM, 64, FALSE)</f>
        <v>Importação</v>
      </c>
      <c r="AC7455" s="37" t="str">
        <f>LEFT(pedidos[[#This Row],[SKU]],3)</f>
        <v>1K9</v>
      </c>
      <c r="AD7455" s="37" t="str" cm="1">
        <f t="array" aca="1" ref="AD7455" ca="1">IFERROR(
  INDEX(
    montadora[Montadora],
    MATCH(TRUE,LEFT(J7833,NÚCARACT(montadora[SKU Parcial]))=montadora[SKU Parcial],0)
  ),
  ""
)</f>
        <v/>
      </c>
    </row>
    <row r="7456" spans="1:30" x14ac:dyDescent="0.25">
      <c r="A7456" s="42" t="s">
        <v>25062</v>
      </c>
      <c r="B7456" s="42"/>
      <c r="C7456" s="42"/>
      <c r="D7456" s="42"/>
      <c r="E7456" s="42">
        <v>20399377477</v>
      </c>
      <c r="F7456" s="42" t="s">
        <v>8393</v>
      </c>
      <c r="G7456" s="42" t="s">
        <v>11227</v>
      </c>
      <c r="H7456" s="7"/>
      <c r="I7456" s="42"/>
      <c r="J7456" s="42" t="s">
        <v>2167</v>
      </c>
      <c r="K7456" s="8" t="s">
        <v>25532</v>
      </c>
      <c r="L7456" s="7" t="s">
        <v>8443</v>
      </c>
      <c r="M7456" s="44">
        <v>82.9</v>
      </c>
      <c r="N7456" s="7">
        <v>1</v>
      </c>
      <c r="O7456" s="44">
        <v>84.34</v>
      </c>
      <c r="P7456" s="44">
        <v>39.54</v>
      </c>
      <c r="Q7456" s="44">
        <v>6.73</v>
      </c>
      <c r="R7456" s="44">
        <v>22.24</v>
      </c>
      <c r="S7456" s="44">
        <v>1.44</v>
      </c>
      <c r="T7456" s="44">
        <v>0</v>
      </c>
      <c r="U7456" s="44">
        <v>14.39</v>
      </c>
      <c r="V7456" s="49">
        <v>0.1736</v>
      </c>
      <c r="W7456" s="42" t="s">
        <v>34</v>
      </c>
      <c r="X7456" s="43"/>
      <c r="Y7456" s="43"/>
      <c r="Z7456" s="43" t="s">
        <v>8442</v>
      </c>
      <c r="AA7456" s="37" t="str">
        <f>VLOOKUP(J7456, sku!B:C, 2, FALSE)</f>
        <v>Cadeirinha Rosa Aro 26 - Peixinho Bike</v>
      </c>
      <c r="AB7456" s="37" t="str">
        <f>VLOOKUP(J7456, sku!B:BM, 64, FALSE)</f>
        <v>Revenda</v>
      </c>
      <c r="AC7456" s="37" t="str">
        <f>LEFT(pedidos[[#This Row],[SKU]],3)</f>
        <v>CAD</v>
      </c>
      <c r="AD7456" s="37" t="str" cm="1">
        <f t="array" aca="1" ref="AD7456" ca="1">IFERROR(
  INDEX(
    montadora[Montadora],
    MATCH(TRUE,LEFT(J7834,NÚCARACT(montadora[SKU Parcial]))=montadora[SKU Parcial],0)
  ),
  ""
)</f>
        <v/>
      </c>
    </row>
    <row r="7457" spans="1:30" x14ac:dyDescent="0.25">
      <c r="A7457" s="42" t="s">
        <v>25063</v>
      </c>
      <c r="B7457" s="42"/>
      <c r="C7457" s="42"/>
      <c r="D7457" s="42"/>
      <c r="E7457" s="42">
        <v>23998031715</v>
      </c>
      <c r="F7457" s="42" t="s">
        <v>8357</v>
      </c>
      <c r="G7457" s="42" t="s">
        <v>11227</v>
      </c>
      <c r="H7457" s="7"/>
      <c r="I7457" s="42"/>
      <c r="J7457" s="42" t="s">
        <v>3181</v>
      </c>
      <c r="K7457" s="8" t="s">
        <v>25532</v>
      </c>
      <c r="L7457" s="7" t="s">
        <v>8443</v>
      </c>
      <c r="M7457" s="44">
        <v>28.8</v>
      </c>
      <c r="N7457" s="7">
        <v>1</v>
      </c>
      <c r="O7457" s="44">
        <v>28.8</v>
      </c>
      <c r="P7457" s="44">
        <v>13.56</v>
      </c>
      <c r="Q7457" s="44">
        <v>2.34</v>
      </c>
      <c r="R7457" s="44">
        <v>10.34</v>
      </c>
      <c r="S7457" s="44">
        <v>0</v>
      </c>
      <c r="T7457" s="44">
        <v>0</v>
      </c>
      <c r="U7457" s="44">
        <v>2.56</v>
      </c>
      <c r="V7457" s="49">
        <v>8.8900000000000007E-2</v>
      </c>
      <c r="W7457" s="42" t="s">
        <v>34</v>
      </c>
      <c r="X7457" s="43"/>
      <c r="Y7457" s="43"/>
      <c r="Z7457" s="43" t="s">
        <v>8442</v>
      </c>
      <c r="AA7457" s="37" t="str">
        <f>VLOOKUP(J7457, sku!B:C, 2, FALSE)</f>
        <v>Higicouro 500ml</v>
      </c>
      <c r="AB7457" s="37" t="str">
        <f>VLOOKUP(J7457, sku!B:BM, 64, FALSE)</f>
        <v>Revenda</v>
      </c>
      <c r="AC7457" s="37" t="str">
        <f>LEFT(pedidos[[#This Row],[SKU]],3)</f>
        <v>VX2</v>
      </c>
      <c r="AD7457" s="37" t="str" cm="1">
        <f t="array" aca="1" ref="AD7457" ca="1">IFERROR(
  INDEX(
    montadora[Montadora],
    MATCH(TRUE,LEFT(J7835,NÚCARACT(montadora[SKU Parcial]))=montadora[SKU Parcial],0)
  ),
  ""
)</f>
        <v/>
      </c>
    </row>
    <row r="7458" spans="1:30" x14ac:dyDescent="0.25">
      <c r="A7458" s="42" t="s">
        <v>24084</v>
      </c>
      <c r="B7458" s="42"/>
      <c r="C7458" s="42"/>
      <c r="D7458" s="42"/>
      <c r="E7458" s="42">
        <v>23593546864</v>
      </c>
      <c r="F7458" s="42" t="s">
        <v>8363</v>
      </c>
      <c r="G7458" s="42" t="s">
        <v>11227</v>
      </c>
      <c r="H7458" s="7"/>
      <c r="I7458" s="42"/>
      <c r="J7458" s="42" t="s">
        <v>8425</v>
      </c>
      <c r="K7458" s="8" t="s">
        <v>25532</v>
      </c>
      <c r="L7458" s="7" t="s">
        <v>8443</v>
      </c>
      <c r="M7458" s="44">
        <v>29.8</v>
      </c>
      <c r="N7458" s="7">
        <v>1</v>
      </c>
      <c r="O7458" s="44">
        <v>29.8</v>
      </c>
      <c r="P7458" s="44">
        <v>14.46</v>
      </c>
      <c r="Q7458" s="44">
        <v>2.42</v>
      </c>
      <c r="R7458" s="44">
        <v>10.56</v>
      </c>
      <c r="S7458" s="44">
        <v>0</v>
      </c>
      <c r="T7458" s="44">
        <v>0</v>
      </c>
      <c r="U7458" s="44">
        <v>2.36</v>
      </c>
      <c r="V7458" s="49">
        <v>7.9200000000000007E-2</v>
      </c>
      <c r="W7458" s="42" t="s">
        <v>34</v>
      </c>
      <c r="X7458" s="43"/>
      <c r="Y7458" s="43"/>
      <c r="Z7458" s="43" t="s">
        <v>8442</v>
      </c>
      <c r="AA7458" s="37" t="str">
        <f>VLOOKUP(J7458, sku!B:C, 2, FALSE)</f>
        <v>Darker 500ml</v>
      </c>
      <c r="AB7458" s="37" t="str">
        <f>VLOOKUP(J7458, sku!B:BM, 64, FALSE)</f>
        <v>Revenda</v>
      </c>
      <c r="AC7458" s="37" t="str">
        <f>LEFT(pedidos[[#This Row],[SKU]],3)</f>
        <v>VX2</v>
      </c>
      <c r="AD7458" s="37" t="str" cm="1">
        <f t="array" aca="1" ref="AD7458" ca="1">IFERROR(
  INDEX(
    montadora[Montadora],
    MATCH(TRUE,LEFT(J7836,NÚCARACT(montadora[SKU Parcial]))=montadora[SKU Parcial],0)
  ),
  ""
)</f>
        <v/>
      </c>
    </row>
    <row r="7459" spans="1:30" x14ac:dyDescent="0.25">
      <c r="A7459" s="42" t="s">
        <v>24085</v>
      </c>
      <c r="B7459" s="42"/>
      <c r="C7459" s="42"/>
      <c r="D7459" s="42"/>
      <c r="E7459" s="42">
        <v>23297894728</v>
      </c>
      <c r="F7459" s="42" t="s">
        <v>8414</v>
      </c>
      <c r="G7459" s="42" t="s">
        <v>11227</v>
      </c>
      <c r="H7459" s="7"/>
      <c r="I7459" s="42"/>
      <c r="J7459" s="42" t="s">
        <v>16285</v>
      </c>
      <c r="K7459" s="8" t="s">
        <v>25577</v>
      </c>
      <c r="L7459" s="7" t="s">
        <v>8443</v>
      </c>
      <c r="M7459" s="44">
        <v>328.8</v>
      </c>
      <c r="N7459" s="7">
        <v>1</v>
      </c>
      <c r="O7459" s="44">
        <v>328.8</v>
      </c>
      <c r="P7459" s="44">
        <v>110</v>
      </c>
      <c r="Q7459" s="44">
        <v>26.7</v>
      </c>
      <c r="R7459" s="44">
        <v>0</v>
      </c>
      <c r="S7459" s="44">
        <v>0</v>
      </c>
      <c r="T7459" s="44">
        <v>0</v>
      </c>
      <c r="U7459" s="44">
        <v>192.1</v>
      </c>
      <c r="V7459" s="49">
        <v>0.58420000000000005</v>
      </c>
      <c r="W7459" s="42" t="s">
        <v>34</v>
      </c>
      <c r="X7459" s="43"/>
      <c r="Y7459" s="43"/>
      <c r="Z7459" s="43" t="s">
        <v>8442</v>
      </c>
      <c r="AA7459" s="37" t="str">
        <f>VLOOKUP(J7459, sku!B:C, 2, FALSE)</f>
        <v>Travessa Fiat - Locker - - - Idea Adventure Locker - - - Prata</v>
      </c>
      <c r="AB7459" s="37" t="str">
        <f>VLOOKUP(J7459, sku!B:BM, 64, FALSE)</f>
        <v>Fabricação</v>
      </c>
      <c r="AC7459" s="37" t="str">
        <f>LEFT(pedidos[[#This Row],[SKU]],3)</f>
        <v>XFI</v>
      </c>
      <c r="AD7459" s="37" t="str" cm="1">
        <f t="array" aca="1" ref="AD7459" ca="1">IFERROR(
  INDEX(
    montadora[Montadora],
    MATCH(TRUE,LEFT(J7837,NÚCARACT(montadora[SKU Parcial]))=montadora[SKU Parcial],0)
  ),
  ""
)</f>
        <v/>
      </c>
    </row>
    <row r="7460" spans="1:30" x14ac:dyDescent="0.25">
      <c r="A7460" s="42" t="s">
        <v>24086</v>
      </c>
      <c r="B7460" s="42"/>
      <c r="C7460" s="42"/>
      <c r="D7460" s="42"/>
      <c r="E7460" s="42">
        <v>20697977689</v>
      </c>
      <c r="F7460" s="42" t="s">
        <v>8417</v>
      </c>
      <c r="G7460" s="42" t="s">
        <v>11227</v>
      </c>
      <c r="H7460" s="7"/>
      <c r="I7460" s="42"/>
      <c r="J7460" s="42" t="s">
        <v>267</v>
      </c>
      <c r="K7460" s="8" t="s">
        <v>25594</v>
      </c>
      <c r="L7460" s="7" t="s">
        <v>8443</v>
      </c>
      <c r="M7460" s="44">
        <v>398.8</v>
      </c>
      <c r="N7460" s="7">
        <v>1</v>
      </c>
      <c r="O7460" s="44">
        <v>398.8</v>
      </c>
      <c r="P7460" s="44">
        <v>145</v>
      </c>
      <c r="Q7460" s="44">
        <v>32.380000000000003</v>
      </c>
      <c r="R7460" s="44">
        <v>91.74</v>
      </c>
      <c r="S7460" s="44">
        <v>0</v>
      </c>
      <c r="T7460" s="44">
        <v>0</v>
      </c>
      <c r="U7460" s="44">
        <v>129.68</v>
      </c>
      <c r="V7460" s="49">
        <v>0.32519999999999999</v>
      </c>
      <c r="W7460" s="42" t="s">
        <v>34</v>
      </c>
      <c r="X7460" s="43"/>
      <c r="Y7460" s="43"/>
      <c r="Z7460" s="43" t="s">
        <v>8442</v>
      </c>
      <c r="AA7460" s="37" t="str">
        <f>VLOOKUP(J7460, sku!B:C, 2, FALSE)</f>
        <v>Travessa Fiat - Way - - - Uno Way - 2011 A 2021 - Preto</v>
      </c>
      <c r="AB7460" s="37" t="str">
        <f>VLOOKUP(J7460, sku!B:BM, 64, FALSE)</f>
        <v>Fabricação</v>
      </c>
      <c r="AC7460" s="37" t="str">
        <f>LEFT(pedidos[[#This Row],[SKU]],3)</f>
        <v>XFI</v>
      </c>
      <c r="AD7460" s="37" t="str" cm="1">
        <f t="array" aca="1" ref="AD7460" ca="1">IFERROR(
  INDEX(
    montadora[Montadora],
    MATCH(TRUE,LEFT(J7838,NÚCARACT(montadora[SKU Parcial]))=montadora[SKU Parcial],0)
  ),
  ""
)</f>
        <v/>
      </c>
    </row>
    <row r="7461" spans="1:30" x14ac:dyDescent="0.25">
      <c r="A7461" s="42" t="s">
        <v>24087</v>
      </c>
      <c r="B7461" s="42"/>
      <c r="C7461" s="42"/>
      <c r="D7461" s="42"/>
      <c r="E7461" s="42">
        <v>22993569629</v>
      </c>
      <c r="F7461" s="42" t="s">
        <v>8394</v>
      </c>
      <c r="G7461" s="42" t="s">
        <v>11227</v>
      </c>
      <c r="H7461" s="7"/>
      <c r="I7461" s="42"/>
      <c r="J7461" s="42" t="s">
        <v>938</v>
      </c>
      <c r="K7461" s="8" t="s">
        <v>25594</v>
      </c>
      <c r="L7461" s="7" t="s">
        <v>8443</v>
      </c>
      <c r="M7461" s="44">
        <v>78.8</v>
      </c>
      <c r="N7461" s="7">
        <v>1</v>
      </c>
      <c r="O7461" s="44">
        <v>88.74</v>
      </c>
      <c r="P7461" s="44">
        <v>39.54</v>
      </c>
      <c r="Q7461" s="44">
        <v>6.4</v>
      </c>
      <c r="R7461" s="44">
        <v>21.34</v>
      </c>
      <c r="S7461" s="44">
        <v>9.94</v>
      </c>
      <c r="T7461" s="44">
        <v>0</v>
      </c>
      <c r="U7461" s="44">
        <v>11.52</v>
      </c>
      <c r="V7461" s="49">
        <v>0.1462</v>
      </c>
      <c r="W7461" s="42" t="s">
        <v>34</v>
      </c>
      <c r="X7461" s="43"/>
      <c r="Y7461" s="43"/>
      <c r="Z7461" s="43" t="s">
        <v>8442</v>
      </c>
      <c r="AA7461" s="37" t="str">
        <f>VLOOKUP(J7461, sku!B:C, 2, FALSE)</f>
        <v>Cadeirinha Preta Aro 26 - Peixinho Bike</v>
      </c>
      <c r="AB7461" s="37" t="str">
        <f>VLOOKUP(J7461, sku!B:BM, 64, FALSE)</f>
        <v>Revenda</v>
      </c>
      <c r="AC7461" s="37" t="str">
        <f>LEFT(pedidos[[#This Row],[SKU]],3)</f>
        <v>CAD</v>
      </c>
      <c r="AD7461" s="37" t="str" cm="1">
        <f t="array" aca="1" ref="AD7461" ca="1">IFERROR(
  INDEX(
    montadora[Montadora],
    MATCH(TRUE,LEFT(J7839,NÚCARACT(montadora[SKU Parcial]))=montadora[SKU Parcial],0)
  ),
  ""
)</f>
        <v/>
      </c>
    </row>
    <row r="7462" spans="1:30" x14ac:dyDescent="0.25">
      <c r="A7462" s="42" t="s">
        <v>24088</v>
      </c>
      <c r="B7462" s="42"/>
      <c r="C7462" s="42"/>
      <c r="D7462" s="42"/>
      <c r="E7462" s="42">
        <v>22797738964</v>
      </c>
      <c r="F7462" s="42" t="s">
        <v>8822</v>
      </c>
      <c r="G7462" s="42" t="s">
        <v>11227</v>
      </c>
      <c r="H7462" s="7"/>
      <c r="I7462" s="42"/>
      <c r="J7462" s="42" t="s">
        <v>562</v>
      </c>
      <c r="K7462" s="8" t="s">
        <v>25594</v>
      </c>
      <c r="L7462" s="7" t="s">
        <v>8443</v>
      </c>
      <c r="M7462" s="44">
        <v>263.8</v>
      </c>
      <c r="N7462" s="7">
        <v>1</v>
      </c>
      <c r="O7462" s="44">
        <v>263.8</v>
      </c>
      <c r="P7462" s="44">
        <v>105</v>
      </c>
      <c r="Q7462" s="44">
        <v>21.42</v>
      </c>
      <c r="R7462" s="44">
        <v>62.04</v>
      </c>
      <c r="S7462" s="44">
        <v>0</v>
      </c>
      <c r="T7462" s="44">
        <v>0</v>
      </c>
      <c r="U7462" s="44">
        <v>75.34</v>
      </c>
      <c r="V7462" s="49">
        <v>0.28560000000000002</v>
      </c>
      <c r="W7462" s="42" t="s">
        <v>34</v>
      </c>
      <c r="X7462" s="43"/>
      <c r="Y7462" s="43"/>
      <c r="Z7462" s="43" t="s">
        <v>8442</v>
      </c>
      <c r="AA7462" s="37" t="str">
        <f>VLOOKUP(J7462, sku!B:C, 2, FALSE)</f>
        <v>Travessa Jeep - Slim - - - Renegade - 2016 A 2025 - Preto</v>
      </c>
      <c r="AB7462" s="37" t="str">
        <f>VLOOKUP(J7462, sku!B:BM, 64, FALSE)</f>
        <v>Fabricação</v>
      </c>
      <c r="AC7462" s="37" t="str">
        <f>LEFT(pedidos[[#This Row],[SKU]],3)</f>
        <v>XJP</v>
      </c>
      <c r="AD7462" s="37" t="str" cm="1">
        <f t="array" aca="1" ref="AD7462" ca="1">IFERROR(
  INDEX(
    montadora[Montadora],
    MATCH(TRUE,LEFT(J7840,NÚCARACT(montadora[SKU Parcial]))=montadora[SKU Parcial],0)
  ),
  ""
)</f>
        <v/>
      </c>
    </row>
    <row r="7463" spans="1:30" x14ac:dyDescent="0.25">
      <c r="A7463" s="42" t="s">
        <v>24089</v>
      </c>
      <c r="B7463" s="42"/>
      <c r="C7463" s="42"/>
      <c r="D7463" s="42"/>
      <c r="E7463" s="42">
        <v>22293424720</v>
      </c>
      <c r="F7463" s="42" t="s">
        <v>8380</v>
      </c>
      <c r="G7463" s="42" t="s">
        <v>11227</v>
      </c>
      <c r="H7463" s="7"/>
      <c r="I7463" s="42"/>
      <c r="J7463" s="42" t="s">
        <v>886</v>
      </c>
      <c r="K7463" s="8" t="s">
        <v>25594</v>
      </c>
      <c r="L7463" s="7" t="s">
        <v>8443</v>
      </c>
      <c r="M7463" s="44">
        <v>48.8</v>
      </c>
      <c r="N7463" s="7">
        <v>1</v>
      </c>
      <c r="O7463" s="44">
        <v>50.24</v>
      </c>
      <c r="P7463" s="44">
        <v>24.45</v>
      </c>
      <c r="Q7463" s="44">
        <v>3.96</v>
      </c>
      <c r="R7463" s="44">
        <v>14.74</v>
      </c>
      <c r="S7463" s="44">
        <v>1.44</v>
      </c>
      <c r="T7463" s="44">
        <v>0</v>
      </c>
      <c r="U7463" s="44">
        <v>5.65</v>
      </c>
      <c r="V7463" s="49">
        <v>0.1157</v>
      </c>
      <c r="W7463" s="42" t="s">
        <v>34</v>
      </c>
      <c r="X7463" s="43"/>
      <c r="Y7463" s="43"/>
      <c r="Z7463" s="43" t="s">
        <v>8442</v>
      </c>
      <c r="AA7463" s="37" t="str">
        <f>VLOOKUP(J7463, sku!B:C, 2, FALSE)</f>
        <v>Trava Manete Moto E Bicicleta de Alumínio</v>
      </c>
      <c r="AB7463" s="37" t="str">
        <f>VLOOKUP(J7463, sku!B:BM, 64, FALSE)</f>
        <v>Importação</v>
      </c>
      <c r="AC7463" s="37" t="str">
        <f>LEFT(pedidos[[#This Row],[SKU]],3)</f>
        <v>ET0</v>
      </c>
      <c r="AD7463" s="37" t="str" cm="1">
        <f t="array" aca="1" ref="AD7463" ca="1">IFERROR(
  INDEX(
    montadora[Montadora],
    MATCH(TRUE,LEFT(J7841,NÚCARACT(montadora[SKU Parcial]))=montadora[SKU Parcial],0)
  ),
  ""
)</f>
        <v/>
      </c>
    </row>
    <row r="7464" spans="1:30" x14ac:dyDescent="0.25">
      <c r="A7464" s="42" t="s">
        <v>24090</v>
      </c>
      <c r="B7464" s="42"/>
      <c r="C7464" s="42"/>
      <c r="D7464" s="42"/>
      <c r="E7464" s="42">
        <v>22993569629</v>
      </c>
      <c r="F7464" s="42" t="s">
        <v>8394</v>
      </c>
      <c r="G7464" s="42" t="s">
        <v>11227</v>
      </c>
      <c r="H7464" s="7"/>
      <c r="I7464" s="42"/>
      <c r="J7464" s="42" t="s">
        <v>938</v>
      </c>
      <c r="K7464" s="8" t="s">
        <v>25559</v>
      </c>
      <c r="L7464" s="7" t="s">
        <v>8443</v>
      </c>
      <c r="M7464" s="44">
        <v>78.8</v>
      </c>
      <c r="N7464" s="7">
        <v>1</v>
      </c>
      <c r="O7464" s="44">
        <v>85.1</v>
      </c>
      <c r="P7464" s="44">
        <v>39.54</v>
      </c>
      <c r="Q7464" s="44">
        <v>6.4</v>
      </c>
      <c r="R7464" s="44">
        <v>21.34</v>
      </c>
      <c r="S7464" s="44">
        <v>6.3</v>
      </c>
      <c r="T7464" s="44">
        <v>0</v>
      </c>
      <c r="U7464" s="44">
        <v>11.52</v>
      </c>
      <c r="V7464" s="49">
        <v>0.1462</v>
      </c>
      <c r="W7464" s="42" t="s">
        <v>34</v>
      </c>
      <c r="X7464" s="43"/>
      <c r="Y7464" s="43"/>
      <c r="Z7464" s="43" t="s">
        <v>8442</v>
      </c>
      <c r="AA7464" s="37" t="str">
        <f>VLOOKUP(J7464, sku!B:C, 2, FALSE)</f>
        <v>Cadeirinha Preta Aro 26 - Peixinho Bike</v>
      </c>
      <c r="AB7464" s="37" t="str">
        <f>VLOOKUP(J7464, sku!B:BM, 64, FALSE)</f>
        <v>Revenda</v>
      </c>
      <c r="AC7464" s="37" t="str">
        <f>LEFT(pedidos[[#This Row],[SKU]],3)</f>
        <v>CAD</v>
      </c>
      <c r="AD7464" s="37" t="str" cm="1">
        <f t="array" aca="1" ref="AD7464" ca="1">IFERROR(
  INDEX(
    montadora[Montadora],
    MATCH(TRUE,LEFT(J7842,NÚCARACT(montadora[SKU Parcial]))=montadora[SKU Parcial],0)
  ),
  ""
)</f>
        <v/>
      </c>
    </row>
    <row r="7465" spans="1:30" x14ac:dyDescent="0.25">
      <c r="A7465" s="42" t="s">
        <v>24091</v>
      </c>
      <c r="B7465" s="42"/>
      <c r="C7465" s="42"/>
      <c r="D7465" s="42"/>
      <c r="E7465" s="42">
        <v>22993569629</v>
      </c>
      <c r="F7465" s="42" t="s">
        <v>8394</v>
      </c>
      <c r="G7465" s="42" t="s">
        <v>11227</v>
      </c>
      <c r="H7465" s="7"/>
      <c r="I7465" s="42"/>
      <c r="J7465" s="42" t="s">
        <v>2167</v>
      </c>
      <c r="K7465" s="8" t="s">
        <v>25559</v>
      </c>
      <c r="L7465" s="7" t="s">
        <v>8443</v>
      </c>
      <c r="M7465" s="44">
        <v>78.8</v>
      </c>
      <c r="N7465" s="7">
        <v>1</v>
      </c>
      <c r="O7465" s="44">
        <v>80.239999999999995</v>
      </c>
      <c r="P7465" s="44">
        <v>39.54</v>
      </c>
      <c r="Q7465" s="44">
        <v>6.4</v>
      </c>
      <c r="R7465" s="44">
        <v>21.34</v>
      </c>
      <c r="S7465" s="44">
        <v>1.44</v>
      </c>
      <c r="T7465" s="44">
        <v>0</v>
      </c>
      <c r="U7465" s="44">
        <v>11.52</v>
      </c>
      <c r="V7465" s="49">
        <v>0.1462</v>
      </c>
      <c r="W7465" s="42" t="s">
        <v>34</v>
      </c>
      <c r="X7465" s="43"/>
      <c r="Y7465" s="43"/>
      <c r="Z7465" s="43" t="s">
        <v>8442</v>
      </c>
      <c r="AA7465" s="37" t="str">
        <f>VLOOKUP(J7465, sku!B:C, 2, FALSE)</f>
        <v>Cadeirinha Rosa Aro 26 - Peixinho Bike</v>
      </c>
      <c r="AB7465" s="37" t="str">
        <f>VLOOKUP(J7465, sku!B:BM, 64, FALSE)</f>
        <v>Revenda</v>
      </c>
      <c r="AC7465" s="37" t="str">
        <f>LEFT(pedidos[[#This Row],[SKU]],3)</f>
        <v>CAD</v>
      </c>
      <c r="AD7465" s="37" t="str" cm="1">
        <f t="array" aca="1" ref="AD7465" ca="1">IFERROR(
  INDEX(
    montadora[Montadora],
    MATCH(TRUE,LEFT(J7843,NÚCARACT(montadora[SKU Parcial]))=montadora[SKU Parcial],0)
  ),
  ""
)</f>
        <v/>
      </c>
    </row>
    <row r="7466" spans="1:30" x14ac:dyDescent="0.25">
      <c r="A7466" s="42" t="s">
        <v>24092</v>
      </c>
      <c r="B7466" s="42"/>
      <c r="C7466" s="42"/>
      <c r="D7466" s="42"/>
      <c r="E7466" s="42">
        <v>20399377477</v>
      </c>
      <c r="F7466" s="42" t="s">
        <v>8393</v>
      </c>
      <c r="G7466" s="42" t="s">
        <v>11227</v>
      </c>
      <c r="H7466" s="7"/>
      <c r="I7466" s="42"/>
      <c r="J7466" s="42" t="s">
        <v>2167</v>
      </c>
      <c r="K7466" s="8" t="s">
        <v>25559</v>
      </c>
      <c r="L7466" s="7" t="s">
        <v>8443</v>
      </c>
      <c r="M7466" s="44">
        <v>79.8</v>
      </c>
      <c r="N7466" s="7">
        <v>1</v>
      </c>
      <c r="O7466" s="44">
        <v>169.3</v>
      </c>
      <c r="P7466" s="44">
        <v>39.54</v>
      </c>
      <c r="Q7466" s="44">
        <v>6.48</v>
      </c>
      <c r="R7466" s="44">
        <v>21.56</v>
      </c>
      <c r="S7466" s="44">
        <v>89.5</v>
      </c>
      <c r="T7466" s="44">
        <v>0</v>
      </c>
      <c r="U7466" s="44">
        <v>12.22</v>
      </c>
      <c r="V7466" s="49">
        <v>0.15310000000000001</v>
      </c>
      <c r="W7466" s="42" t="s">
        <v>34</v>
      </c>
      <c r="X7466" s="43"/>
      <c r="Y7466" s="43"/>
      <c r="Z7466" s="43" t="s">
        <v>8442</v>
      </c>
      <c r="AA7466" s="37" t="str">
        <f>VLOOKUP(J7466, sku!B:C, 2, FALSE)</f>
        <v>Cadeirinha Rosa Aro 26 - Peixinho Bike</v>
      </c>
      <c r="AB7466" s="37" t="str">
        <f>VLOOKUP(J7466, sku!B:BM, 64, FALSE)</f>
        <v>Revenda</v>
      </c>
      <c r="AC7466" s="37" t="str">
        <f>LEFT(pedidos[[#This Row],[SKU]],3)</f>
        <v>CAD</v>
      </c>
      <c r="AD7466" s="37" t="str" cm="1">
        <f t="array" aca="1" ref="AD7466" ca="1">IFERROR(
  INDEX(
    montadora[Montadora],
    MATCH(TRUE,LEFT(J7844,NÚCARACT(montadora[SKU Parcial]))=montadora[SKU Parcial],0)
  ),
  ""
)</f>
        <v/>
      </c>
    </row>
    <row r="7467" spans="1:30" x14ac:dyDescent="0.25">
      <c r="A7467" s="42" t="s">
        <v>24093</v>
      </c>
      <c r="B7467" s="42"/>
      <c r="C7467" s="42"/>
      <c r="D7467" s="42"/>
      <c r="E7467" s="42">
        <v>22993569629</v>
      </c>
      <c r="F7467" s="42" t="s">
        <v>8394</v>
      </c>
      <c r="G7467" s="42" t="s">
        <v>11227</v>
      </c>
      <c r="H7467" s="7"/>
      <c r="I7467" s="42"/>
      <c r="J7467" s="42" t="s">
        <v>938</v>
      </c>
      <c r="K7467" s="8" t="s">
        <v>25559</v>
      </c>
      <c r="L7467" s="7" t="s">
        <v>8443</v>
      </c>
      <c r="M7467" s="44">
        <v>78.8</v>
      </c>
      <c r="N7467" s="7">
        <v>1</v>
      </c>
      <c r="O7467" s="44">
        <v>78.8</v>
      </c>
      <c r="P7467" s="44">
        <v>39.54</v>
      </c>
      <c r="Q7467" s="44">
        <v>6.4</v>
      </c>
      <c r="R7467" s="44">
        <v>21.34</v>
      </c>
      <c r="S7467" s="44">
        <v>0</v>
      </c>
      <c r="T7467" s="44">
        <v>0</v>
      </c>
      <c r="U7467" s="44">
        <v>11.52</v>
      </c>
      <c r="V7467" s="49">
        <v>0.1462</v>
      </c>
      <c r="W7467" s="42" t="s">
        <v>34</v>
      </c>
      <c r="X7467" s="43"/>
      <c r="Y7467" s="43"/>
      <c r="Z7467" s="43" t="s">
        <v>8442</v>
      </c>
      <c r="AA7467" s="37" t="str">
        <f>VLOOKUP(J7467, sku!B:C, 2, FALSE)</f>
        <v>Cadeirinha Preta Aro 26 - Peixinho Bike</v>
      </c>
      <c r="AB7467" s="37" t="str">
        <f>VLOOKUP(J7467, sku!B:BM, 64, FALSE)</f>
        <v>Revenda</v>
      </c>
      <c r="AC7467" s="37" t="str">
        <f>LEFT(pedidos[[#This Row],[SKU]],3)</f>
        <v>CAD</v>
      </c>
      <c r="AD7467" s="37" t="str" cm="1">
        <f t="array" aca="1" ref="AD7467" ca="1">IFERROR(
  INDEX(
    montadora[Montadora],
    MATCH(TRUE,LEFT(J7845,NÚCARACT(montadora[SKU Parcial]))=montadora[SKU Parcial],0)
  ),
  ""
)</f>
        <v/>
      </c>
    </row>
    <row r="7468" spans="1:30" x14ac:dyDescent="0.25">
      <c r="A7468" s="42" t="s">
        <v>24094</v>
      </c>
      <c r="B7468" s="42"/>
      <c r="C7468" s="42"/>
      <c r="D7468" s="42"/>
      <c r="E7468" s="42">
        <v>21599552711</v>
      </c>
      <c r="F7468" s="42" t="s">
        <v>8366</v>
      </c>
      <c r="G7468" s="42" t="s">
        <v>11227</v>
      </c>
      <c r="H7468" s="7"/>
      <c r="I7468" s="42"/>
      <c r="J7468" s="42" t="s">
        <v>2886</v>
      </c>
      <c r="K7468" s="8" t="s">
        <v>25559</v>
      </c>
      <c r="L7468" s="7" t="s">
        <v>8443</v>
      </c>
      <c r="M7468" s="44">
        <v>33.799999999999997</v>
      </c>
      <c r="N7468" s="7">
        <v>1</v>
      </c>
      <c r="O7468" s="44">
        <v>33.799999999999997</v>
      </c>
      <c r="P7468" s="44">
        <v>16.36</v>
      </c>
      <c r="Q7468" s="44">
        <v>2.74</v>
      </c>
      <c r="R7468" s="44">
        <v>11.44</v>
      </c>
      <c r="S7468" s="44">
        <v>0</v>
      </c>
      <c r="T7468" s="44">
        <v>0</v>
      </c>
      <c r="U7468" s="44">
        <v>3.26</v>
      </c>
      <c r="V7468" s="49">
        <v>9.6299999999999997E-2</v>
      </c>
      <c r="W7468" s="42" t="s">
        <v>34</v>
      </c>
      <c r="X7468" s="43"/>
      <c r="Y7468" s="43"/>
      <c r="Z7468" s="43" t="s">
        <v>8442</v>
      </c>
      <c r="AA7468" s="37" t="str">
        <f>VLOOKUP(J7468, sku!B:C, 2, FALSE)</f>
        <v>Rejuvex 400g</v>
      </c>
      <c r="AB7468" s="37" t="str">
        <f>VLOOKUP(J7468, sku!B:BM, 64, FALSE)</f>
        <v>Revenda</v>
      </c>
      <c r="AC7468" s="37" t="str">
        <f>LEFT(pedidos[[#This Row],[SKU]],3)</f>
        <v>VT2</v>
      </c>
      <c r="AD7468" s="37" t="str" cm="1">
        <f t="array" aca="1" ref="AD7468" ca="1">IFERROR(
  INDEX(
    montadora[Montadora],
    MATCH(TRUE,LEFT(J7846,NÚCARACT(montadora[SKU Parcial]))=montadora[SKU Parcial],0)
  ),
  ""
)</f>
        <v/>
      </c>
    </row>
    <row r="7469" spans="1:30" x14ac:dyDescent="0.25">
      <c r="A7469" s="42" t="s">
        <v>24095</v>
      </c>
      <c r="B7469" s="42"/>
      <c r="C7469" s="42"/>
      <c r="D7469" s="42"/>
      <c r="E7469" s="42">
        <v>19599549855</v>
      </c>
      <c r="F7469" s="42" t="s">
        <v>8350</v>
      </c>
      <c r="G7469" s="42" t="s">
        <v>11227</v>
      </c>
      <c r="H7469" s="7"/>
      <c r="I7469" s="42"/>
      <c r="J7469" s="42" t="s">
        <v>703</v>
      </c>
      <c r="K7469" s="8" t="s">
        <v>25559</v>
      </c>
      <c r="L7469" s="7" t="s">
        <v>8443</v>
      </c>
      <c r="M7469" s="44">
        <v>24.8</v>
      </c>
      <c r="N7469" s="7">
        <v>1</v>
      </c>
      <c r="O7469" s="44">
        <v>32.799999999999997</v>
      </c>
      <c r="P7469" s="44">
        <v>7.52</v>
      </c>
      <c r="Q7469" s="44">
        <v>2.0099999999999998</v>
      </c>
      <c r="R7469" s="44">
        <v>9.4600000000000009</v>
      </c>
      <c r="S7469" s="44">
        <v>8</v>
      </c>
      <c r="T7469" s="44">
        <v>0</v>
      </c>
      <c r="U7469" s="44">
        <v>5.81</v>
      </c>
      <c r="V7469" s="49">
        <v>0.2341</v>
      </c>
      <c r="W7469" s="42" t="s">
        <v>34</v>
      </c>
      <c r="X7469" s="43"/>
      <c r="Y7469" s="43"/>
      <c r="Z7469" s="43" t="s">
        <v>8442</v>
      </c>
      <c r="AA7469" s="37" t="str">
        <f>VLOOKUP(J7469, sku!B:C, 2, FALSE)</f>
        <v>Trava Disco De Freio Moto - Preto</v>
      </c>
      <c r="AB7469" s="37" t="str">
        <f>VLOOKUP(J7469, sku!B:BM, 64, FALSE)</f>
        <v>Importação</v>
      </c>
      <c r="AC7469" s="37" t="str">
        <f>LEFT(pedidos[[#This Row],[SKU]],3)</f>
        <v>ET0</v>
      </c>
      <c r="AD7469" s="37" t="str" cm="1">
        <f t="array" aca="1" ref="AD7469" ca="1">IFERROR(
  INDEX(
    montadora[Montadora],
    MATCH(TRUE,LEFT(J7847,NÚCARACT(montadora[SKU Parcial]))=montadora[SKU Parcial],0)
  ),
  ""
)</f>
        <v/>
      </c>
    </row>
    <row r="7470" spans="1:30" x14ac:dyDescent="0.25">
      <c r="A7470" s="42" t="s">
        <v>24096</v>
      </c>
      <c r="B7470" s="42"/>
      <c r="C7470" s="42"/>
      <c r="D7470" s="42"/>
      <c r="E7470" s="42">
        <v>23498023068</v>
      </c>
      <c r="F7470" s="42" t="s">
        <v>8351</v>
      </c>
      <c r="G7470" s="42" t="s">
        <v>11227</v>
      </c>
      <c r="H7470" s="7"/>
      <c r="I7470" s="42"/>
      <c r="J7470" s="42" t="s">
        <v>703</v>
      </c>
      <c r="K7470" s="8" t="s">
        <v>25558</v>
      </c>
      <c r="L7470" s="7" t="s">
        <v>8443</v>
      </c>
      <c r="M7470" s="44">
        <v>25.8</v>
      </c>
      <c r="N7470" s="7">
        <v>1</v>
      </c>
      <c r="O7470" s="44">
        <v>25.8</v>
      </c>
      <c r="P7470" s="44">
        <v>7.52</v>
      </c>
      <c r="Q7470" s="44">
        <v>2.09</v>
      </c>
      <c r="R7470" s="44">
        <v>9.68</v>
      </c>
      <c r="S7470" s="44">
        <v>0</v>
      </c>
      <c r="T7470" s="44">
        <v>0</v>
      </c>
      <c r="U7470" s="44">
        <v>6.51</v>
      </c>
      <c r="V7470" s="49">
        <v>0.25209999999999999</v>
      </c>
      <c r="W7470" s="42" t="s">
        <v>34</v>
      </c>
      <c r="X7470" s="43"/>
      <c r="Y7470" s="43"/>
      <c r="Z7470" s="43" t="s">
        <v>8442</v>
      </c>
      <c r="AA7470" s="37" t="str">
        <f>VLOOKUP(J7470, sku!B:C, 2, FALSE)</f>
        <v>Trava Disco De Freio Moto - Preto</v>
      </c>
      <c r="AB7470" s="37" t="str">
        <f>VLOOKUP(J7470, sku!B:BM, 64, FALSE)</f>
        <v>Importação</v>
      </c>
      <c r="AC7470" s="37" t="str">
        <f>LEFT(pedidos[[#This Row],[SKU]],3)</f>
        <v>ET0</v>
      </c>
      <c r="AD7470" s="37" t="str" cm="1">
        <f t="array" aca="1" ref="AD7470" ca="1">IFERROR(
  INDEX(
    montadora[Montadora],
    MATCH(TRUE,LEFT(J7848,NÚCARACT(montadora[SKU Parcial]))=montadora[SKU Parcial],0)
  ),
  ""
)</f>
        <v/>
      </c>
    </row>
    <row r="7471" spans="1:30" x14ac:dyDescent="0.25">
      <c r="A7471" s="42" t="s">
        <v>24097</v>
      </c>
      <c r="B7471" s="42"/>
      <c r="C7471" s="42"/>
      <c r="D7471" s="42"/>
      <c r="E7471" s="42">
        <v>20399377477</v>
      </c>
      <c r="F7471" s="42" t="s">
        <v>8393</v>
      </c>
      <c r="G7471" s="42" t="s">
        <v>11227</v>
      </c>
      <c r="H7471" s="7"/>
      <c r="I7471" s="42"/>
      <c r="J7471" s="42" t="s">
        <v>8835</v>
      </c>
      <c r="K7471" s="8" t="s">
        <v>25558</v>
      </c>
      <c r="L7471" s="7" t="s">
        <v>8443</v>
      </c>
      <c r="M7471" s="44">
        <v>79.8</v>
      </c>
      <c r="N7471" s="7">
        <v>1</v>
      </c>
      <c r="O7471" s="44">
        <v>83.67</v>
      </c>
      <c r="P7471" s="44">
        <v>39.54</v>
      </c>
      <c r="Q7471" s="44">
        <v>6.48</v>
      </c>
      <c r="R7471" s="44">
        <v>21.56</v>
      </c>
      <c r="S7471" s="44">
        <v>3.87</v>
      </c>
      <c r="T7471" s="44">
        <v>0</v>
      </c>
      <c r="U7471" s="44">
        <v>12.22</v>
      </c>
      <c r="V7471" s="49">
        <v>0.15310000000000001</v>
      </c>
      <c r="W7471" s="42" t="s">
        <v>34</v>
      </c>
      <c r="X7471" s="43"/>
      <c r="Y7471" s="43"/>
      <c r="Z7471" s="43" t="s">
        <v>8442</v>
      </c>
      <c r="AA7471" s="37" t="str">
        <f>VLOOKUP(J7471, sku!B:C, 2, FALSE)</f>
        <v>Cadeirinha Cinza Aro 26 - Peixinho Bike</v>
      </c>
      <c r="AB7471" s="37" t="str">
        <f>VLOOKUP(J7471, sku!B:BM, 64, FALSE)</f>
        <v>Revenda</v>
      </c>
      <c r="AC7471" s="37" t="str">
        <f>LEFT(pedidos[[#This Row],[SKU]],3)</f>
        <v>CAD</v>
      </c>
      <c r="AD7471" s="37" t="str" cm="1">
        <f t="array" aca="1" ref="AD7471" ca="1">IFERROR(
  INDEX(
    montadora[Montadora],
    MATCH(TRUE,LEFT(J7849,NÚCARACT(montadora[SKU Parcial]))=montadora[SKU Parcial],0)
  ),
  ""
)</f>
        <v/>
      </c>
    </row>
    <row r="7472" spans="1:30" x14ac:dyDescent="0.25">
      <c r="A7472" s="42" t="s">
        <v>24098</v>
      </c>
      <c r="B7472" s="42"/>
      <c r="C7472" s="42"/>
      <c r="D7472" s="42"/>
      <c r="E7472" s="42">
        <v>19599549855</v>
      </c>
      <c r="F7472" s="42" t="s">
        <v>8350</v>
      </c>
      <c r="G7472" s="42" t="s">
        <v>11227</v>
      </c>
      <c r="H7472" s="7"/>
      <c r="I7472" s="42"/>
      <c r="J7472" s="42" t="s">
        <v>703</v>
      </c>
      <c r="K7472" s="8" t="s">
        <v>25558</v>
      </c>
      <c r="L7472" s="7" t="s">
        <v>8443</v>
      </c>
      <c r="M7472" s="44">
        <v>24.8</v>
      </c>
      <c r="N7472" s="7">
        <v>1</v>
      </c>
      <c r="O7472" s="44">
        <v>24.8</v>
      </c>
      <c r="P7472" s="44">
        <v>7.52</v>
      </c>
      <c r="Q7472" s="44">
        <v>2.0099999999999998</v>
      </c>
      <c r="R7472" s="44">
        <v>9.4600000000000009</v>
      </c>
      <c r="S7472" s="44">
        <v>0</v>
      </c>
      <c r="T7472" s="44">
        <v>0</v>
      </c>
      <c r="U7472" s="44">
        <v>5.81</v>
      </c>
      <c r="V7472" s="49">
        <v>0.2341</v>
      </c>
      <c r="W7472" s="42" t="s">
        <v>34</v>
      </c>
      <c r="X7472" s="43"/>
      <c r="Y7472" s="43"/>
      <c r="Z7472" s="43" t="s">
        <v>8442</v>
      </c>
      <c r="AA7472" s="37" t="str">
        <f>VLOOKUP(J7472, sku!B:C, 2, FALSE)</f>
        <v>Trava Disco De Freio Moto - Preto</v>
      </c>
      <c r="AB7472" s="37" t="str">
        <f>VLOOKUP(J7472, sku!B:BM, 64, FALSE)</f>
        <v>Importação</v>
      </c>
      <c r="AC7472" s="37" t="str">
        <f>LEFT(pedidos[[#This Row],[SKU]],3)</f>
        <v>ET0</v>
      </c>
      <c r="AD7472" s="37" t="str" cm="1">
        <f t="array" aca="1" ref="AD7472" ca="1">IFERROR(
  INDEX(
    montadora[Montadora],
    MATCH(TRUE,LEFT(J7850,NÚCARACT(montadora[SKU Parcial]))=montadora[SKU Parcial],0)
  ),
  ""
)</f>
        <v/>
      </c>
    </row>
    <row r="7473" spans="1:30" x14ac:dyDescent="0.25">
      <c r="A7473" s="42" t="s">
        <v>24099</v>
      </c>
      <c r="B7473" s="42"/>
      <c r="C7473" s="42"/>
      <c r="D7473" s="42"/>
      <c r="E7473" s="42">
        <v>19399201966</v>
      </c>
      <c r="F7473" s="42" t="s">
        <v>24130</v>
      </c>
      <c r="G7473" s="42" t="s">
        <v>11227</v>
      </c>
      <c r="H7473" s="7"/>
      <c r="I7473" s="42"/>
      <c r="J7473" s="42" t="s">
        <v>729</v>
      </c>
      <c r="K7473" s="8" t="s">
        <v>25558</v>
      </c>
      <c r="L7473" s="7" t="s">
        <v>8443</v>
      </c>
      <c r="M7473" s="44">
        <v>328.7</v>
      </c>
      <c r="N7473" s="7">
        <v>1</v>
      </c>
      <c r="O7473" s="44">
        <v>339.53</v>
      </c>
      <c r="P7473" s="44">
        <v>120</v>
      </c>
      <c r="Q7473" s="44">
        <v>26.69</v>
      </c>
      <c r="R7473" s="44">
        <v>76.31</v>
      </c>
      <c r="S7473" s="44">
        <v>10.83</v>
      </c>
      <c r="T7473" s="44">
        <v>0</v>
      </c>
      <c r="U7473" s="44">
        <v>105.7</v>
      </c>
      <c r="V7473" s="49">
        <v>0.3216</v>
      </c>
      <c r="W7473" s="42" t="s">
        <v>34</v>
      </c>
      <c r="X7473" s="43"/>
      <c r="Y7473" s="43"/>
      <c r="Z7473" s="43" t="s">
        <v>8442</v>
      </c>
      <c r="AA7473" s="37" t="str">
        <f>VLOOKUP(J7473, sku!B:C, 2, FALSE)</f>
        <v>Travessa Chevrolet - Smart - - - Tracker - 2020 A 2023 - Preto</v>
      </c>
      <c r="AB7473" s="37" t="str">
        <f>VLOOKUP(J7473, sku!B:BM, 64, FALSE)</f>
        <v>Fabricação</v>
      </c>
      <c r="AC7473" s="37" t="str">
        <f>LEFT(pedidos[[#This Row],[SKU]],3)</f>
        <v>XGM</v>
      </c>
      <c r="AD7473" s="37" t="str" cm="1">
        <f t="array" aca="1" ref="AD7473" ca="1">IFERROR(
  INDEX(
    montadora[Montadora],
    MATCH(TRUE,LEFT(J7851,NÚCARACT(montadora[SKU Parcial]))=montadora[SKU Parcial],0)
  ),
  ""
)</f>
        <v/>
      </c>
    </row>
    <row r="7474" spans="1:30" x14ac:dyDescent="0.25">
      <c r="A7474" s="42" t="s">
        <v>24100</v>
      </c>
      <c r="B7474" s="42"/>
      <c r="C7474" s="42"/>
      <c r="D7474" s="42"/>
      <c r="E7474" s="42">
        <v>23498023068</v>
      </c>
      <c r="F7474" s="42" t="s">
        <v>8351</v>
      </c>
      <c r="G7474" s="42" t="s">
        <v>11227</v>
      </c>
      <c r="H7474" s="7"/>
      <c r="I7474" s="42"/>
      <c r="J7474" s="42" t="s">
        <v>703</v>
      </c>
      <c r="K7474" s="8" t="s">
        <v>25558</v>
      </c>
      <c r="L7474" s="7" t="s">
        <v>8443</v>
      </c>
      <c r="M7474" s="44">
        <v>25.8</v>
      </c>
      <c r="N7474" s="7">
        <v>1</v>
      </c>
      <c r="O7474" s="44">
        <v>25.8</v>
      </c>
      <c r="P7474" s="44">
        <v>7.52</v>
      </c>
      <c r="Q7474" s="44">
        <v>2.09</v>
      </c>
      <c r="R7474" s="44">
        <v>9.68</v>
      </c>
      <c r="S7474" s="44">
        <v>0</v>
      </c>
      <c r="T7474" s="44">
        <v>0</v>
      </c>
      <c r="U7474" s="44">
        <v>6.51</v>
      </c>
      <c r="V7474" s="49">
        <v>0.25209999999999999</v>
      </c>
      <c r="W7474" s="42" t="s">
        <v>34</v>
      </c>
      <c r="X7474" s="43"/>
      <c r="Y7474" s="43"/>
      <c r="Z7474" s="43" t="s">
        <v>8442</v>
      </c>
      <c r="AA7474" s="37" t="str">
        <f>VLOOKUP(J7474, sku!B:C, 2, FALSE)</f>
        <v>Trava Disco De Freio Moto - Preto</v>
      </c>
      <c r="AB7474" s="37" t="str">
        <f>VLOOKUP(J7474, sku!B:BM, 64, FALSE)</f>
        <v>Importação</v>
      </c>
      <c r="AC7474" s="37" t="str">
        <f>LEFT(pedidos[[#This Row],[SKU]],3)</f>
        <v>ET0</v>
      </c>
      <c r="AD7474" s="37" t="str" cm="1">
        <f t="array" aca="1" ref="AD7474" ca="1">IFERROR(
  INDEX(
    montadora[Montadora],
    MATCH(TRUE,LEFT(J7852,NÚCARACT(montadora[SKU Parcial]))=montadora[SKU Parcial],0)
  ),
  ""
)</f>
        <v/>
      </c>
    </row>
    <row r="7475" spans="1:30" x14ac:dyDescent="0.25">
      <c r="A7475" s="42" t="s">
        <v>24101</v>
      </c>
      <c r="B7475" s="42"/>
      <c r="C7475" s="42"/>
      <c r="D7475" s="42"/>
      <c r="E7475" s="42">
        <v>22993569629</v>
      </c>
      <c r="F7475" s="42" t="s">
        <v>8394</v>
      </c>
      <c r="G7475" s="42" t="s">
        <v>11227</v>
      </c>
      <c r="H7475" s="7"/>
      <c r="I7475" s="42"/>
      <c r="J7475" s="42" t="s">
        <v>938</v>
      </c>
      <c r="K7475" s="8" t="s">
        <v>25558</v>
      </c>
      <c r="L7475" s="7" t="s">
        <v>8443</v>
      </c>
      <c r="M7475" s="44">
        <v>78.8</v>
      </c>
      <c r="N7475" s="7">
        <v>1</v>
      </c>
      <c r="O7475" s="44">
        <v>87.53</v>
      </c>
      <c r="P7475" s="44">
        <v>39.54</v>
      </c>
      <c r="Q7475" s="44">
        <v>6.4</v>
      </c>
      <c r="R7475" s="44">
        <v>21.34</v>
      </c>
      <c r="S7475" s="44">
        <v>8.73</v>
      </c>
      <c r="T7475" s="44">
        <v>0</v>
      </c>
      <c r="U7475" s="44">
        <v>11.52</v>
      </c>
      <c r="V7475" s="49">
        <v>0.1462</v>
      </c>
      <c r="W7475" s="42" t="s">
        <v>34</v>
      </c>
      <c r="X7475" s="43"/>
      <c r="Y7475" s="43"/>
      <c r="Z7475" s="43" t="s">
        <v>8442</v>
      </c>
      <c r="AA7475" s="37" t="str">
        <f>VLOOKUP(J7475, sku!B:C, 2, FALSE)</f>
        <v>Cadeirinha Preta Aro 26 - Peixinho Bike</v>
      </c>
      <c r="AB7475" s="37" t="str">
        <f>VLOOKUP(J7475, sku!B:BM, 64, FALSE)</f>
        <v>Revenda</v>
      </c>
      <c r="AC7475" s="37" t="str">
        <f>LEFT(pedidos[[#This Row],[SKU]],3)</f>
        <v>CAD</v>
      </c>
      <c r="AD7475" s="37" t="str" cm="1">
        <f t="array" aca="1" ref="AD7475" ca="1">IFERROR(
  INDEX(
    montadora[Montadora],
    MATCH(TRUE,LEFT(J7853,NÚCARACT(montadora[SKU Parcial]))=montadora[SKU Parcial],0)
  ),
  ""
)</f>
        <v/>
      </c>
    </row>
    <row r="7476" spans="1:30" x14ac:dyDescent="0.25">
      <c r="A7476" s="42" t="s">
        <v>24102</v>
      </c>
      <c r="B7476" s="42"/>
      <c r="C7476" s="42"/>
      <c r="D7476" s="42"/>
      <c r="E7476" s="42">
        <v>19599549855</v>
      </c>
      <c r="F7476" s="42" t="s">
        <v>8350</v>
      </c>
      <c r="G7476" s="42" t="s">
        <v>11227</v>
      </c>
      <c r="H7476" s="7"/>
      <c r="I7476" s="42"/>
      <c r="J7476" s="42" t="s">
        <v>703</v>
      </c>
      <c r="K7476" s="8" t="s">
        <v>25558</v>
      </c>
      <c r="L7476" s="7" t="s">
        <v>8443</v>
      </c>
      <c r="M7476" s="44">
        <v>24.8</v>
      </c>
      <c r="N7476" s="7">
        <v>1</v>
      </c>
      <c r="O7476" s="44">
        <v>24.8</v>
      </c>
      <c r="P7476" s="44">
        <v>7.52</v>
      </c>
      <c r="Q7476" s="44">
        <v>2.0099999999999998</v>
      </c>
      <c r="R7476" s="44">
        <v>9.4600000000000009</v>
      </c>
      <c r="S7476" s="44">
        <v>0</v>
      </c>
      <c r="T7476" s="44">
        <v>0</v>
      </c>
      <c r="U7476" s="44">
        <v>5.81</v>
      </c>
      <c r="V7476" s="49">
        <v>0.2341</v>
      </c>
      <c r="W7476" s="42" t="s">
        <v>34</v>
      </c>
      <c r="X7476" s="43"/>
      <c r="Y7476" s="43"/>
      <c r="Z7476" s="43" t="s">
        <v>8442</v>
      </c>
      <c r="AA7476" s="37" t="str">
        <f>VLOOKUP(J7476, sku!B:C, 2, FALSE)</f>
        <v>Trava Disco De Freio Moto - Preto</v>
      </c>
      <c r="AB7476" s="37" t="str">
        <f>VLOOKUP(J7476, sku!B:BM, 64, FALSE)</f>
        <v>Importação</v>
      </c>
      <c r="AC7476" s="37" t="str">
        <f>LEFT(pedidos[[#This Row],[SKU]],3)</f>
        <v>ET0</v>
      </c>
      <c r="AD7476" s="37" t="str" cm="1">
        <f t="array" aca="1" ref="AD7476" ca="1">IFERROR(
  INDEX(
    montadora[Montadora],
    MATCH(TRUE,LEFT(J7854,NÚCARACT(montadora[SKU Parcial]))=montadora[SKU Parcial],0)
  ),
  ""
)</f>
        <v/>
      </c>
    </row>
    <row r="7477" spans="1:30" x14ac:dyDescent="0.25">
      <c r="A7477" s="42" t="s">
        <v>24103</v>
      </c>
      <c r="B7477" s="42"/>
      <c r="C7477" s="42"/>
      <c r="D7477" s="42"/>
      <c r="E7477" s="42">
        <v>23593546864</v>
      </c>
      <c r="F7477" s="42" t="s">
        <v>8363</v>
      </c>
      <c r="G7477" s="42" t="s">
        <v>11227</v>
      </c>
      <c r="H7477" s="7"/>
      <c r="I7477" s="42"/>
      <c r="J7477" s="42" t="s">
        <v>8425</v>
      </c>
      <c r="K7477" s="8" t="s">
        <v>25558</v>
      </c>
      <c r="L7477" s="7" t="s">
        <v>8443</v>
      </c>
      <c r="M7477" s="44">
        <v>29.8</v>
      </c>
      <c r="N7477" s="7">
        <v>1</v>
      </c>
      <c r="O7477" s="44">
        <v>29.8</v>
      </c>
      <c r="P7477" s="44">
        <v>14.46</v>
      </c>
      <c r="Q7477" s="44">
        <v>2.42</v>
      </c>
      <c r="R7477" s="44">
        <v>10.56</v>
      </c>
      <c r="S7477" s="44">
        <v>0</v>
      </c>
      <c r="T7477" s="44">
        <v>0</v>
      </c>
      <c r="U7477" s="44">
        <v>2.36</v>
      </c>
      <c r="V7477" s="49">
        <v>7.9200000000000007E-2</v>
      </c>
      <c r="W7477" s="42" t="s">
        <v>34</v>
      </c>
      <c r="X7477" s="43"/>
      <c r="Y7477" s="43"/>
      <c r="Z7477" s="43" t="s">
        <v>8442</v>
      </c>
      <c r="AA7477" s="37" t="str">
        <f>VLOOKUP(J7477, sku!B:C, 2, FALSE)</f>
        <v>Darker 500ml</v>
      </c>
      <c r="AB7477" s="37" t="str">
        <f>VLOOKUP(J7477, sku!B:BM, 64, FALSE)</f>
        <v>Revenda</v>
      </c>
      <c r="AC7477" s="37" t="str">
        <f>LEFT(pedidos[[#This Row],[SKU]],3)</f>
        <v>VX2</v>
      </c>
      <c r="AD7477" s="37" t="str" cm="1">
        <f t="array" aca="1" ref="AD7477" ca="1">IFERROR(
  INDEX(
    montadora[Montadora],
    MATCH(TRUE,LEFT(J7855,NÚCARACT(montadora[SKU Parcial]))=montadora[SKU Parcial],0)
  ),
  ""
)</f>
        <v/>
      </c>
    </row>
    <row r="7478" spans="1:30" x14ac:dyDescent="0.25">
      <c r="A7478" s="42" t="s">
        <v>24104</v>
      </c>
      <c r="B7478" s="42"/>
      <c r="C7478" s="42"/>
      <c r="D7478" s="42"/>
      <c r="E7478" s="42">
        <v>19599499464</v>
      </c>
      <c r="F7478" s="42" t="s">
        <v>8383</v>
      </c>
      <c r="G7478" s="42" t="s">
        <v>11227</v>
      </c>
      <c r="H7478" s="7"/>
      <c r="I7478" s="42"/>
      <c r="J7478" s="42" t="s">
        <v>1156</v>
      </c>
      <c r="K7478" s="8" t="s">
        <v>25558</v>
      </c>
      <c r="L7478" s="7" t="s">
        <v>8443</v>
      </c>
      <c r="M7478" s="44">
        <v>48.8</v>
      </c>
      <c r="N7478" s="7">
        <v>1</v>
      </c>
      <c r="O7478" s="44">
        <v>48.8</v>
      </c>
      <c r="P7478" s="44">
        <v>26.08</v>
      </c>
      <c r="Q7478" s="44">
        <v>3.96</v>
      </c>
      <c r="R7478" s="44">
        <v>14.74</v>
      </c>
      <c r="S7478" s="44">
        <v>0</v>
      </c>
      <c r="T7478" s="44">
        <v>0</v>
      </c>
      <c r="U7478" s="44">
        <v>4.0199999999999996</v>
      </c>
      <c r="V7478" s="49">
        <v>8.2299999999999998E-2</v>
      </c>
      <c r="W7478" s="42" t="s">
        <v>34</v>
      </c>
      <c r="X7478" s="43"/>
      <c r="Y7478" s="43"/>
      <c r="Z7478" s="43" t="s">
        <v>8442</v>
      </c>
      <c r="AA7478" s="37" t="str">
        <f>VLOOKUP(J7478, sku!B:C, 2, FALSE)</f>
        <v>Trava Antifurto Moto Bicicleta Roda/Quadro</v>
      </c>
      <c r="AB7478" s="37" t="str">
        <f>VLOOKUP(J7478, sku!B:BM, 64, FALSE)</f>
        <v>Importação</v>
      </c>
      <c r="AC7478" s="37" t="str">
        <f>LEFT(pedidos[[#This Row],[SKU]],3)</f>
        <v>ET0</v>
      </c>
      <c r="AD7478" s="37" t="str" cm="1">
        <f t="array" aca="1" ref="AD7478" ca="1">IFERROR(
  INDEX(
    montadora[Montadora],
    MATCH(TRUE,LEFT(J7856,NÚCARACT(montadora[SKU Parcial]))=montadora[SKU Parcial],0)
  ),
  ""
)</f>
        <v/>
      </c>
    </row>
    <row r="7479" spans="1:30" x14ac:dyDescent="0.25">
      <c r="A7479" s="42" t="s">
        <v>24105</v>
      </c>
      <c r="B7479" s="42"/>
      <c r="C7479" s="42"/>
      <c r="D7479" s="42"/>
      <c r="E7479" s="42">
        <v>19997804914</v>
      </c>
      <c r="F7479" s="42" t="s">
        <v>8399</v>
      </c>
      <c r="G7479" s="42" t="s">
        <v>11227</v>
      </c>
      <c r="H7479" s="7"/>
      <c r="I7479" s="42"/>
      <c r="J7479" s="42" t="s">
        <v>8439</v>
      </c>
      <c r="K7479" s="8" t="s">
        <v>25556</v>
      </c>
      <c r="L7479" s="7" t="s">
        <v>8443</v>
      </c>
      <c r="M7479" s="44">
        <v>135.80000000000001</v>
      </c>
      <c r="N7479" s="7">
        <v>1</v>
      </c>
      <c r="O7479" s="44">
        <v>135.80000000000001</v>
      </c>
      <c r="P7479" s="44">
        <v>55</v>
      </c>
      <c r="Q7479" s="44">
        <v>11.03</v>
      </c>
      <c r="R7479" s="44">
        <v>33.880000000000003</v>
      </c>
      <c r="S7479" s="44">
        <v>0</v>
      </c>
      <c r="T7479" s="44">
        <v>0</v>
      </c>
      <c r="U7479" s="44">
        <v>35.89</v>
      </c>
      <c r="V7479" s="49">
        <v>0.26429999999999998</v>
      </c>
      <c r="W7479" s="42" t="s">
        <v>34</v>
      </c>
      <c r="X7479" s="43"/>
      <c r="Y7479" s="43"/>
      <c r="Z7479" s="43" t="s">
        <v>8442</v>
      </c>
      <c r="AA7479" s="37" t="str">
        <f>VLOOKUP(J7479, sku!B:C, 2, FALSE)</f>
        <v>Smart Led Taytech 8000 Lumens - H27</v>
      </c>
      <c r="AB7479" s="37" t="str">
        <f>VLOOKUP(J7479, sku!B:BM, 64, FALSE)</f>
        <v>Revenda</v>
      </c>
      <c r="AC7479" s="37" t="str">
        <f>LEFT(pedidos[[#This Row],[SKU]],3)</f>
        <v>TT-</v>
      </c>
      <c r="AD7479" s="37" t="str" cm="1">
        <f t="array" aca="1" ref="AD7479" ca="1">IFERROR(
  INDEX(
    montadora[Montadora],
    MATCH(TRUE,LEFT(J7857,NÚCARACT(montadora[SKU Parcial]))=montadora[SKU Parcial],0)
  ),
  ""
)</f>
        <v/>
      </c>
    </row>
    <row r="7480" spans="1:30" x14ac:dyDescent="0.25">
      <c r="A7480" s="42" t="s">
        <v>24106</v>
      </c>
      <c r="B7480" s="42"/>
      <c r="C7480" s="42"/>
      <c r="D7480" s="42"/>
      <c r="E7480" s="42">
        <v>22693880299</v>
      </c>
      <c r="F7480" s="42" t="s">
        <v>8413</v>
      </c>
      <c r="G7480" s="42" t="s">
        <v>11227</v>
      </c>
      <c r="H7480" s="7"/>
      <c r="I7480" s="42"/>
      <c r="J7480" s="42" t="s">
        <v>156</v>
      </c>
      <c r="K7480" s="8" t="s">
        <v>25556</v>
      </c>
      <c r="L7480" s="7" t="s">
        <v>8443</v>
      </c>
      <c r="M7480" s="44">
        <v>328.7</v>
      </c>
      <c r="N7480" s="7">
        <v>1</v>
      </c>
      <c r="O7480" s="44">
        <v>328.7</v>
      </c>
      <c r="P7480" s="44">
        <v>110</v>
      </c>
      <c r="Q7480" s="44">
        <v>26.69</v>
      </c>
      <c r="R7480" s="44">
        <v>76.31</v>
      </c>
      <c r="S7480" s="44">
        <v>0</v>
      </c>
      <c r="T7480" s="44">
        <v>0</v>
      </c>
      <c r="U7480" s="44">
        <v>115.7</v>
      </c>
      <c r="V7480" s="49">
        <v>0.35199999999999998</v>
      </c>
      <c r="W7480" s="42" t="s">
        <v>34</v>
      </c>
      <c r="X7480" s="43"/>
      <c r="Y7480" s="43"/>
      <c r="Z7480" s="43" t="s">
        <v>8442</v>
      </c>
      <c r="AA7480" s="37" t="str">
        <f>VLOOKUP(J7480, sku!B:C, 2, FALSE)</f>
        <v>Travessa Fiat - Locker - - - Idea Adventure Locker - - - Preto</v>
      </c>
      <c r="AB7480" s="37" t="str">
        <f>VLOOKUP(J7480, sku!B:BM, 64, FALSE)</f>
        <v>Fabricação</v>
      </c>
      <c r="AC7480" s="37" t="str">
        <f>LEFT(pedidos[[#This Row],[SKU]],3)</f>
        <v>XFI</v>
      </c>
      <c r="AD7480" s="37" t="str" cm="1">
        <f t="array" aca="1" ref="AD7480" ca="1">IFERROR(
  INDEX(
    montadora[Montadora],
    MATCH(TRUE,LEFT(J7858,NÚCARACT(montadora[SKU Parcial]))=montadora[SKU Parcial],0)
  ),
  ""
)</f>
        <v/>
      </c>
    </row>
    <row r="7481" spans="1:30" x14ac:dyDescent="0.25">
      <c r="A7481" s="42" t="s">
        <v>24107</v>
      </c>
      <c r="B7481" s="42"/>
      <c r="C7481" s="42"/>
      <c r="D7481" s="42"/>
      <c r="E7481" s="42">
        <v>19397989303</v>
      </c>
      <c r="F7481" s="42" t="s">
        <v>8384</v>
      </c>
      <c r="G7481" s="42" t="s">
        <v>11227</v>
      </c>
      <c r="H7481" s="7"/>
      <c r="I7481" s="42"/>
      <c r="J7481" s="42" t="s">
        <v>8434</v>
      </c>
      <c r="K7481" s="8" t="s">
        <v>25556</v>
      </c>
      <c r="L7481" s="7" t="s">
        <v>8443</v>
      </c>
      <c r="M7481" s="44">
        <v>47.8</v>
      </c>
      <c r="N7481" s="7">
        <v>1</v>
      </c>
      <c r="O7481" s="44">
        <v>48.52</v>
      </c>
      <c r="P7481" s="44">
        <v>26.84</v>
      </c>
      <c r="Q7481" s="44">
        <v>3.88</v>
      </c>
      <c r="R7481" s="44">
        <v>13.68</v>
      </c>
      <c r="S7481" s="44">
        <v>0.72</v>
      </c>
      <c r="T7481" s="44">
        <v>0</v>
      </c>
      <c r="U7481" s="44">
        <v>3.4</v>
      </c>
      <c r="V7481" s="49">
        <v>7.0999999999999994E-2</v>
      </c>
      <c r="W7481" s="42" t="s">
        <v>34</v>
      </c>
      <c r="X7481" s="43"/>
      <c r="Y7481" s="43"/>
      <c r="Z7481" s="43" t="s">
        <v>8442</v>
      </c>
      <c r="AA7481" s="37" t="str">
        <f>VLOOKUP(J7481, sku!B:C, 2, FALSE)</f>
        <v>Sintra Pro 1,5l</v>
      </c>
      <c r="AB7481" s="37" t="str">
        <f>VLOOKUP(J7481, sku!B:BM, 64, FALSE)</f>
        <v>Revenda</v>
      </c>
      <c r="AC7481" s="37" t="str">
        <f>LEFT(pedidos[[#This Row],[SKU]],3)</f>
        <v>VX2</v>
      </c>
      <c r="AD7481" s="37" t="str" cm="1">
        <f t="array" aca="1" ref="AD7481" ca="1">IFERROR(
  INDEX(
    montadora[Montadora],
    MATCH(TRUE,LEFT(J7859,NÚCARACT(montadora[SKU Parcial]))=montadora[SKU Parcial],0)
  ),
  ""
)</f>
        <v/>
      </c>
    </row>
    <row r="7482" spans="1:30" x14ac:dyDescent="0.25">
      <c r="A7482" s="42" t="s">
        <v>24107</v>
      </c>
      <c r="B7482" s="42"/>
      <c r="C7482" s="42"/>
      <c r="D7482" s="42"/>
      <c r="E7482" s="42">
        <v>23398047765</v>
      </c>
      <c r="F7482" s="42" t="s">
        <v>8401</v>
      </c>
      <c r="G7482" s="42" t="s">
        <v>11227</v>
      </c>
      <c r="H7482" s="7"/>
      <c r="I7482" s="42"/>
      <c r="J7482" s="42" t="s">
        <v>8440</v>
      </c>
      <c r="K7482" s="8" t="s">
        <v>25556</v>
      </c>
      <c r="L7482" s="7" t="s">
        <v>8443</v>
      </c>
      <c r="M7482" s="44">
        <v>72.900000000000006</v>
      </c>
      <c r="N7482" s="7">
        <v>1</v>
      </c>
      <c r="O7482" s="44">
        <v>73.62</v>
      </c>
      <c r="P7482" s="44">
        <v>43.4</v>
      </c>
      <c r="Q7482" s="44">
        <v>5.92</v>
      </c>
      <c r="R7482" s="44">
        <v>20.87</v>
      </c>
      <c r="S7482" s="44">
        <v>0.72</v>
      </c>
      <c r="T7482" s="44">
        <v>0</v>
      </c>
      <c r="U7482" s="44">
        <v>2.71</v>
      </c>
      <c r="V7482" s="49">
        <v>3.7199999999999997E-2</v>
      </c>
      <c r="W7482" s="42" t="s">
        <v>34</v>
      </c>
      <c r="X7482" s="43"/>
      <c r="Y7482" s="43"/>
      <c r="Z7482" s="43" t="s">
        <v>8442</v>
      </c>
      <c r="AA7482" s="37" t="str">
        <f>VLOOKUP(J7482, sku!B:C, 2, FALSE)</f>
        <v>Verom - Verniz de Motor 1,5l</v>
      </c>
      <c r="AB7482" s="37" t="str">
        <f>VLOOKUP(J7482, sku!B:BM, 64, FALSE)</f>
        <v>Revenda</v>
      </c>
      <c r="AC7482" s="37" t="str">
        <f>LEFT(pedidos[[#This Row],[SKU]],3)</f>
        <v>VX2</v>
      </c>
      <c r="AD7482" s="37" t="str" cm="1">
        <f t="array" aca="1" ref="AD7482" ca="1">IFERROR(
  INDEX(
    montadora[Montadora],
    MATCH(TRUE,LEFT(J7860,NÚCARACT(montadora[SKU Parcial]))=montadora[SKU Parcial],0)
  ),
  ""
)</f>
        <v/>
      </c>
    </row>
    <row r="7483" spans="1:30" x14ac:dyDescent="0.25">
      <c r="A7483" s="42" t="s">
        <v>24108</v>
      </c>
      <c r="B7483" s="42"/>
      <c r="C7483" s="42"/>
      <c r="D7483" s="42"/>
      <c r="E7483" s="42">
        <v>22797738964</v>
      </c>
      <c r="F7483" s="42" t="s">
        <v>8822</v>
      </c>
      <c r="G7483" s="42" t="s">
        <v>11227</v>
      </c>
      <c r="H7483" s="7"/>
      <c r="I7483" s="42"/>
      <c r="J7483" s="42" t="s">
        <v>562</v>
      </c>
      <c r="K7483" s="8" t="s">
        <v>25556</v>
      </c>
      <c r="L7483" s="7" t="s">
        <v>8443</v>
      </c>
      <c r="M7483" s="44">
        <v>263.8</v>
      </c>
      <c r="N7483" s="7">
        <v>1</v>
      </c>
      <c r="O7483" s="44">
        <v>263.8</v>
      </c>
      <c r="P7483" s="44">
        <v>105</v>
      </c>
      <c r="Q7483" s="44">
        <v>21.42</v>
      </c>
      <c r="R7483" s="44">
        <v>62.04</v>
      </c>
      <c r="S7483" s="44">
        <v>0</v>
      </c>
      <c r="T7483" s="44">
        <v>0</v>
      </c>
      <c r="U7483" s="44">
        <v>75.34</v>
      </c>
      <c r="V7483" s="49">
        <v>0.28560000000000002</v>
      </c>
      <c r="W7483" s="42" t="s">
        <v>34</v>
      </c>
      <c r="X7483" s="43"/>
      <c r="Y7483" s="43"/>
      <c r="Z7483" s="43" t="s">
        <v>8442</v>
      </c>
      <c r="AA7483" s="37" t="str">
        <f>VLOOKUP(J7483, sku!B:C, 2, FALSE)</f>
        <v>Travessa Jeep - Slim - - - Renegade - 2016 A 2025 - Preto</v>
      </c>
      <c r="AB7483" s="37" t="str">
        <f>VLOOKUP(J7483, sku!B:BM, 64, FALSE)</f>
        <v>Fabricação</v>
      </c>
      <c r="AC7483" s="37" t="str">
        <f>LEFT(pedidos[[#This Row],[SKU]],3)</f>
        <v>XJP</v>
      </c>
      <c r="AD7483" s="37" t="str" cm="1">
        <f t="array" aca="1" ref="AD7483" ca="1">IFERROR(
  INDEX(
    montadora[Montadora],
    MATCH(TRUE,LEFT(J7861,NÚCARACT(montadora[SKU Parcial]))=montadora[SKU Parcial],0)
  ),
  ""
)</f>
        <v/>
      </c>
    </row>
    <row r="7484" spans="1:30" x14ac:dyDescent="0.25">
      <c r="A7484" s="42" t="s">
        <v>24109</v>
      </c>
      <c r="B7484" s="42"/>
      <c r="C7484" s="42"/>
      <c r="D7484" s="42"/>
      <c r="E7484" s="42">
        <v>20399377477</v>
      </c>
      <c r="F7484" s="42" t="s">
        <v>8393</v>
      </c>
      <c r="G7484" s="42" t="s">
        <v>11227</v>
      </c>
      <c r="H7484" s="7"/>
      <c r="I7484" s="42"/>
      <c r="J7484" s="42" t="s">
        <v>8835</v>
      </c>
      <c r="K7484" s="8" t="s">
        <v>25556</v>
      </c>
      <c r="L7484" s="7" t="s">
        <v>8443</v>
      </c>
      <c r="M7484" s="44">
        <v>79.8</v>
      </c>
      <c r="N7484" s="7">
        <v>1</v>
      </c>
      <c r="O7484" s="44">
        <v>112.17</v>
      </c>
      <c r="P7484" s="44">
        <v>39.54</v>
      </c>
      <c r="Q7484" s="44">
        <v>6.48</v>
      </c>
      <c r="R7484" s="44">
        <v>21.56</v>
      </c>
      <c r="S7484" s="44">
        <v>32.369999999999997</v>
      </c>
      <c r="T7484" s="44">
        <v>0</v>
      </c>
      <c r="U7484" s="44">
        <v>12.22</v>
      </c>
      <c r="V7484" s="49">
        <v>0.15310000000000001</v>
      </c>
      <c r="W7484" s="42" t="s">
        <v>34</v>
      </c>
      <c r="X7484" s="43"/>
      <c r="Y7484" s="43"/>
      <c r="Z7484" s="43" t="s">
        <v>8442</v>
      </c>
      <c r="AA7484" s="37" t="str">
        <f>VLOOKUP(J7484, sku!B:C, 2, FALSE)</f>
        <v>Cadeirinha Cinza Aro 26 - Peixinho Bike</v>
      </c>
      <c r="AB7484" s="37" t="str">
        <f>VLOOKUP(J7484, sku!B:BM, 64, FALSE)</f>
        <v>Revenda</v>
      </c>
      <c r="AC7484" s="37" t="str">
        <f>LEFT(pedidos[[#This Row],[SKU]],3)</f>
        <v>CAD</v>
      </c>
      <c r="AD7484" s="37" t="str" cm="1">
        <f t="array" aca="1" ref="AD7484" ca="1">IFERROR(
  INDEX(
    montadora[Montadora],
    MATCH(TRUE,LEFT(J7862,NÚCARACT(montadora[SKU Parcial]))=montadora[SKU Parcial],0)
  ),
  ""
)</f>
        <v/>
      </c>
    </row>
    <row r="7485" spans="1:30" x14ac:dyDescent="0.25">
      <c r="A7485" s="42" t="s">
        <v>24110</v>
      </c>
      <c r="B7485" s="42"/>
      <c r="C7485" s="42"/>
      <c r="D7485" s="42"/>
      <c r="E7485" s="42">
        <v>19599549855</v>
      </c>
      <c r="F7485" s="42" t="s">
        <v>8350</v>
      </c>
      <c r="G7485" s="42" t="s">
        <v>11227</v>
      </c>
      <c r="H7485" s="7"/>
      <c r="I7485" s="42"/>
      <c r="J7485" s="42" t="s">
        <v>703</v>
      </c>
      <c r="K7485" s="8" t="s">
        <v>25545</v>
      </c>
      <c r="L7485" s="7" t="s">
        <v>8443</v>
      </c>
      <c r="M7485" s="44">
        <v>24.8</v>
      </c>
      <c r="N7485" s="7">
        <v>1</v>
      </c>
      <c r="O7485" s="44">
        <v>24.8</v>
      </c>
      <c r="P7485" s="44">
        <v>7.52</v>
      </c>
      <c r="Q7485" s="44">
        <v>2.0099999999999998</v>
      </c>
      <c r="R7485" s="44">
        <v>9.4600000000000009</v>
      </c>
      <c r="S7485" s="44">
        <v>0</v>
      </c>
      <c r="T7485" s="44">
        <v>0</v>
      </c>
      <c r="U7485" s="44">
        <v>5.81</v>
      </c>
      <c r="V7485" s="49">
        <v>0.2341</v>
      </c>
      <c r="W7485" s="42" t="s">
        <v>34</v>
      </c>
      <c r="X7485" s="43"/>
      <c r="Y7485" s="43"/>
      <c r="Z7485" s="43" t="s">
        <v>8442</v>
      </c>
      <c r="AA7485" s="37" t="str">
        <f>VLOOKUP(J7485, sku!B:C, 2, FALSE)</f>
        <v>Trava Disco De Freio Moto - Preto</v>
      </c>
      <c r="AB7485" s="37" t="str">
        <f>VLOOKUP(J7485, sku!B:BM, 64, FALSE)</f>
        <v>Importação</v>
      </c>
      <c r="AC7485" s="37" t="str">
        <f>LEFT(pedidos[[#This Row],[SKU]],3)</f>
        <v>ET0</v>
      </c>
      <c r="AD7485" s="37" t="str" cm="1">
        <f t="array" aca="1" ref="AD7485" ca="1">IFERROR(
  INDEX(
    montadora[Montadora],
    MATCH(TRUE,LEFT(J7863,NÚCARACT(montadora[SKU Parcial]))=montadora[SKU Parcial],0)
  ),
  ""
)</f>
        <v/>
      </c>
    </row>
    <row r="7486" spans="1:30" x14ac:dyDescent="0.25">
      <c r="A7486" s="42" t="s">
        <v>24111</v>
      </c>
      <c r="B7486" s="42"/>
      <c r="C7486" s="42"/>
      <c r="D7486" s="42"/>
      <c r="E7486" s="42">
        <v>23093551465</v>
      </c>
      <c r="F7486" s="42" t="s">
        <v>8360</v>
      </c>
      <c r="G7486" s="42" t="s">
        <v>11227</v>
      </c>
      <c r="H7486" s="7"/>
      <c r="I7486" s="42"/>
      <c r="J7486" s="42" t="s">
        <v>3271</v>
      </c>
      <c r="K7486" s="8" t="s">
        <v>25545</v>
      </c>
      <c r="L7486" s="7" t="s">
        <v>8443</v>
      </c>
      <c r="M7486" s="44">
        <v>31.8</v>
      </c>
      <c r="N7486" s="7">
        <v>1</v>
      </c>
      <c r="O7486" s="44">
        <v>31.8</v>
      </c>
      <c r="P7486" s="44">
        <v>13.57</v>
      </c>
      <c r="Q7486" s="44">
        <v>2.58</v>
      </c>
      <c r="R7486" s="44">
        <v>11</v>
      </c>
      <c r="S7486" s="44">
        <v>0</v>
      </c>
      <c r="T7486" s="44">
        <v>0</v>
      </c>
      <c r="U7486" s="44">
        <v>4.6500000000000004</v>
      </c>
      <c r="V7486" s="49">
        <v>0.1462</v>
      </c>
      <c r="W7486" s="42" t="s">
        <v>34</v>
      </c>
      <c r="X7486" s="43"/>
      <c r="Y7486" s="43"/>
      <c r="Z7486" s="43" t="s">
        <v>8442</v>
      </c>
      <c r="AA7486" s="37" t="str">
        <f>VLOOKUP(J7486, sku!B:C, 2, FALSE)</f>
        <v>Sanitizante Frutal 1,5l</v>
      </c>
      <c r="AB7486" s="37" t="str">
        <f>VLOOKUP(J7486, sku!B:BM, 64, FALSE)</f>
        <v>Revenda</v>
      </c>
      <c r="AC7486" s="37" t="str">
        <f>LEFT(pedidos[[#This Row],[SKU]],3)</f>
        <v>VT2</v>
      </c>
      <c r="AD7486" s="37" t="str" cm="1">
        <f t="array" aca="1" ref="AD7486" ca="1">IFERROR(
  INDEX(
    montadora[Montadora],
    MATCH(TRUE,LEFT(J7864,NÚCARACT(montadora[SKU Parcial]))=montadora[SKU Parcial],0)
  ),
  ""
)</f>
        <v/>
      </c>
    </row>
    <row r="7487" spans="1:30" x14ac:dyDescent="0.25">
      <c r="A7487" s="42" t="s">
        <v>24112</v>
      </c>
      <c r="B7487" s="42"/>
      <c r="C7487" s="42"/>
      <c r="D7487" s="42"/>
      <c r="E7487" s="42">
        <v>19997804914</v>
      </c>
      <c r="F7487" s="42" t="s">
        <v>8399</v>
      </c>
      <c r="G7487" s="42" t="s">
        <v>11227</v>
      </c>
      <c r="H7487" s="7"/>
      <c r="I7487" s="42"/>
      <c r="J7487" s="42" t="s">
        <v>994</v>
      </c>
      <c r="K7487" s="8" t="s">
        <v>25545</v>
      </c>
      <c r="L7487" s="7" t="s">
        <v>8443</v>
      </c>
      <c r="M7487" s="44">
        <v>139.80000000000001</v>
      </c>
      <c r="N7487" s="7">
        <v>1</v>
      </c>
      <c r="O7487" s="44">
        <v>139.80000000000001</v>
      </c>
      <c r="P7487" s="44">
        <v>70</v>
      </c>
      <c r="Q7487" s="44">
        <v>11.35</v>
      </c>
      <c r="R7487" s="44">
        <v>34.76</v>
      </c>
      <c r="S7487" s="44">
        <v>0</v>
      </c>
      <c r="T7487" s="44">
        <v>0</v>
      </c>
      <c r="U7487" s="44">
        <v>23.69</v>
      </c>
      <c r="V7487" s="49">
        <v>0.1694</v>
      </c>
      <c r="W7487" s="42" t="s">
        <v>34</v>
      </c>
      <c r="X7487" s="43"/>
      <c r="Y7487" s="43"/>
      <c r="Z7487" s="43" t="s">
        <v>8442</v>
      </c>
      <c r="AA7487" s="37" t="str">
        <f>VLOOKUP(J7487, sku!B:C, 2, FALSE)</f>
        <v>Smart Led Taytech 8000 Lumens - H4</v>
      </c>
      <c r="AB7487" s="37" t="str">
        <f>VLOOKUP(J7487, sku!B:BM, 64, FALSE)</f>
        <v>Revenda</v>
      </c>
      <c r="AC7487" s="37" t="str">
        <f>LEFT(pedidos[[#This Row],[SKU]],3)</f>
        <v>TT-</v>
      </c>
      <c r="AD7487" s="37" t="str" cm="1">
        <f t="array" aca="1" ref="AD7487" ca="1">IFERROR(
  INDEX(
    montadora[Montadora],
    MATCH(TRUE,LEFT(J7865,NÚCARACT(montadora[SKU Parcial]))=montadora[SKU Parcial],0)
  ),
  ""
)</f>
        <v/>
      </c>
    </row>
    <row r="7488" spans="1:30" x14ac:dyDescent="0.25">
      <c r="A7488" s="42" t="s">
        <v>24113</v>
      </c>
      <c r="B7488" s="42"/>
      <c r="C7488" s="42"/>
      <c r="D7488" s="42"/>
      <c r="E7488" s="42">
        <v>22993569629</v>
      </c>
      <c r="F7488" s="42" t="s">
        <v>8394</v>
      </c>
      <c r="G7488" s="42" t="s">
        <v>11227</v>
      </c>
      <c r="H7488" s="7"/>
      <c r="I7488" s="42"/>
      <c r="J7488" s="42" t="s">
        <v>938</v>
      </c>
      <c r="K7488" s="8" t="s">
        <v>25545</v>
      </c>
      <c r="L7488" s="7" t="s">
        <v>8443</v>
      </c>
      <c r="M7488" s="44">
        <v>78.8</v>
      </c>
      <c r="N7488" s="7">
        <v>1</v>
      </c>
      <c r="O7488" s="44">
        <v>88.74</v>
      </c>
      <c r="P7488" s="44">
        <v>39.54</v>
      </c>
      <c r="Q7488" s="44">
        <v>6.4</v>
      </c>
      <c r="R7488" s="44">
        <v>21.34</v>
      </c>
      <c r="S7488" s="44">
        <v>9.94</v>
      </c>
      <c r="T7488" s="44">
        <v>0</v>
      </c>
      <c r="U7488" s="44">
        <v>11.52</v>
      </c>
      <c r="V7488" s="49">
        <v>0.1462</v>
      </c>
      <c r="W7488" s="42" t="s">
        <v>34</v>
      </c>
      <c r="X7488" s="43"/>
      <c r="Y7488" s="43"/>
      <c r="Z7488" s="43" t="s">
        <v>8442</v>
      </c>
      <c r="AA7488" s="37" t="str">
        <f>VLOOKUP(J7488, sku!B:C, 2, FALSE)</f>
        <v>Cadeirinha Preta Aro 26 - Peixinho Bike</v>
      </c>
      <c r="AB7488" s="37" t="str">
        <f>VLOOKUP(J7488, sku!B:BM, 64, FALSE)</f>
        <v>Revenda</v>
      </c>
      <c r="AC7488" s="37" t="str">
        <f>LEFT(pedidos[[#This Row],[SKU]],3)</f>
        <v>CAD</v>
      </c>
      <c r="AD7488" s="37" t="str" cm="1">
        <f t="array" aca="1" ref="AD7488" ca="1">IFERROR(
  INDEX(
    montadora[Montadora],
    MATCH(TRUE,LEFT(J7866,NÚCARACT(montadora[SKU Parcial]))=montadora[SKU Parcial],0)
  ),
  ""
)</f>
        <v/>
      </c>
    </row>
    <row r="7489" spans="1:30" x14ac:dyDescent="0.25">
      <c r="A7489" s="42" t="s">
        <v>24114</v>
      </c>
      <c r="B7489" s="42"/>
      <c r="C7489" s="42"/>
      <c r="D7489" s="42"/>
      <c r="E7489" s="42">
        <v>22098061436</v>
      </c>
      <c r="F7489" s="42" t="s">
        <v>10113</v>
      </c>
      <c r="G7489" s="42" t="s">
        <v>11227</v>
      </c>
      <c r="H7489" s="7"/>
      <c r="I7489" s="42"/>
      <c r="J7489" s="42" t="s">
        <v>10151</v>
      </c>
      <c r="K7489" s="8" t="s">
        <v>25545</v>
      </c>
      <c r="L7489" s="7" t="s">
        <v>8443</v>
      </c>
      <c r="M7489" s="44">
        <v>107.9</v>
      </c>
      <c r="N7489" s="7">
        <v>1</v>
      </c>
      <c r="O7489" s="44">
        <v>107.9</v>
      </c>
      <c r="P7489" s="44">
        <v>69.25</v>
      </c>
      <c r="Q7489" s="44">
        <v>8.76</v>
      </c>
      <c r="R7489" s="44">
        <v>28.91</v>
      </c>
      <c r="S7489" s="44">
        <v>0</v>
      </c>
      <c r="T7489" s="44">
        <v>0</v>
      </c>
      <c r="U7489" s="44">
        <v>0.97</v>
      </c>
      <c r="V7489" s="49">
        <v>8.9999999999999993E-3</v>
      </c>
      <c r="W7489" s="42" t="s">
        <v>34</v>
      </c>
      <c r="X7489" s="43"/>
      <c r="Y7489" s="43"/>
      <c r="Z7489" s="43" t="s">
        <v>8442</v>
      </c>
      <c r="AA7489" s="37" t="str">
        <f>VLOOKUP(J7489, sku!B:C, 2, FALSE)</f>
        <v>Opty 240ml</v>
      </c>
      <c r="AB7489" s="37" t="str">
        <f>VLOOKUP(J7489, sku!B:BM, 64, FALSE)</f>
        <v>Revenda</v>
      </c>
      <c r="AC7489" s="37" t="str">
        <f>LEFT(pedidos[[#This Row],[SKU]],3)</f>
        <v>VX2</v>
      </c>
      <c r="AD7489" s="37" t="str" cm="1">
        <f t="array" aca="1" ref="AD7489" ca="1">IFERROR(
  INDEX(
    montadora[Montadora],
    MATCH(TRUE,LEFT(J7867,NÚCARACT(montadora[SKU Parcial]))=montadora[SKU Parcial],0)
  ),
  ""
)</f>
        <v/>
      </c>
    </row>
    <row r="7490" spans="1:30" x14ac:dyDescent="0.25">
      <c r="A7490" s="42" t="s">
        <v>24114</v>
      </c>
      <c r="B7490" s="42"/>
      <c r="C7490" s="42"/>
      <c r="D7490" s="42"/>
      <c r="E7490" s="42">
        <v>22098081586</v>
      </c>
      <c r="F7490" s="42" t="s">
        <v>10124</v>
      </c>
      <c r="G7490" s="42" t="s">
        <v>11227</v>
      </c>
      <c r="H7490" s="7"/>
      <c r="I7490" s="42"/>
      <c r="J7490" s="42" t="s">
        <v>10159</v>
      </c>
      <c r="K7490" s="8" t="s">
        <v>25545</v>
      </c>
      <c r="L7490" s="7" t="s">
        <v>8443</v>
      </c>
      <c r="M7490" s="44">
        <v>58.8</v>
      </c>
      <c r="N7490" s="7">
        <v>1</v>
      </c>
      <c r="O7490" s="44">
        <v>58.8</v>
      </c>
      <c r="P7490" s="44">
        <v>31.84</v>
      </c>
      <c r="Q7490" s="44">
        <v>4.7699999999999996</v>
      </c>
      <c r="R7490" s="44">
        <v>15.76</v>
      </c>
      <c r="S7490" s="44">
        <v>0</v>
      </c>
      <c r="T7490" s="44">
        <v>0</v>
      </c>
      <c r="U7490" s="44">
        <v>6.43</v>
      </c>
      <c r="V7490" s="49">
        <v>0.10929999999999999</v>
      </c>
      <c r="W7490" s="42" t="s">
        <v>34</v>
      </c>
      <c r="X7490" s="43"/>
      <c r="Y7490" s="43"/>
      <c r="Z7490" s="43" t="s">
        <v>8442</v>
      </c>
      <c r="AA7490" s="37" t="str">
        <f>VLOOKUP(J7490, sku!B:C, 2, FALSE)</f>
        <v>Boina Para Polimento de Vidros Tipo Lona 5"</v>
      </c>
      <c r="AB7490" s="37" t="str">
        <f>VLOOKUP(J7490, sku!B:BM, 64, FALSE)</f>
        <v>Revenda</v>
      </c>
      <c r="AC7490" s="37" t="str">
        <f>LEFT(pedidos[[#This Row],[SKU]],3)</f>
        <v>VX2</v>
      </c>
      <c r="AD7490" s="37" t="str" cm="1">
        <f t="array" aca="1" ref="AD7490" ca="1">IFERROR(
  INDEX(
    montadora[Montadora],
    MATCH(TRUE,LEFT(J7868,NÚCARACT(montadora[SKU Parcial]))=montadora[SKU Parcial],0)
  ),
  ""
)</f>
        <v/>
      </c>
    </row>
    <row r="7491" spans="1:30" x14ac:dyDescent="0.25">
      <c r="A7491" s="42" t="s">
        <v>24115</v>
      </c>
      <c r="B7491" s="42"/>
      <c r="C7491" s="42"/>
      <c r="D7491" s="42"/>
      <c r="E7491" s="42">
        <v>23593546864</v>
      </c>
      <c r="F7491" s="42" t="s">
        <v>8363</v>
      </c>
      <c r="G7491" s="42" t="s">
        <v>11227</v>
      </c>
      <c r="H7491" s="7"/>
      <c r="I7491" s="42"/>
      <c r="J7491" s="42" t="s">
        <v>8425</v>
      </c>
      <c r="K7491" s="8" t="s">
        <v>25545</v>
      </c>
      <c r="L7491" s="7" t="s">
        <v>8443</v>
      </c>
      <c r="M7491" s="44">
        <v>29.8</v>
      </c>
      <c r="N7491" s="7">
        <v>1</v>
      </c>
      <c r="O7491" s="44">
        <v>29.8</v>
      </c>
      <c r="P7491" s="44">
        <v>14.46</v>
      </c>
      <c r="Q7491" s="44">
        <v>2.42</v>
      </c>
      <c r="R7491" s="44">
        <v>10.56</v>
      </c>
      <c r="S7491" s="44">
        <v>0</v>
      </c>
      <c r="T7491" s="44">
        <v>0</v>
      </c>
      <c r="U7491" s="44">
        <v>2.36</v>
      </c>
      <c r="V7491" s="49">
        <v>7.9200000000000007E-2</v>
      </c>
      <c r="W7491" s="42" t="s">
        <v>34</v>
      </c>
      <c r="X7491" s="43"/>
      <c r="Y7491" s="43"/>
      <c r="Z7491" s="43" t="s">
        <v>8442</v>
      </c>
      <c r="AA7491" s="37" t="str">
        <f>VLOOKUP(J7491, sku!B:C, 2, FALSE)</f>
        <v>Darker 500ml</v>
      </c>
      <c r="AB7491" s="37" t="str">
        <f>VLOOKUP(J7491, sku!B:BM, 64, FALSE)</f>
        <v>Revenda</v>
      </c>
      <c r="AC7491" s="37" t="str">
        <f>LEFT(pedidos[[#This Row],[SKU]],3)</f>
        <v>VX2</v>
      </c>
      <c r="AD7491" s="37" t="str" cm="1">
        <f t="array" aca="1" ref="AD7491" ca="1">IFERROR(
  INDEX(
    montadora[Montadora],
    MATCH(TRUE,LEFT(J7869,NÚCARACT(montadora[SKU Parcial]))=montadora[SKU Parcial],0)
  ),
  ""
)</f>
        <v/>
      </c>
    </row>
    <row r="7492" spans="1:30" x14ac:dyDescent="0.25">
      <c r="A7492" s="42" t="s">
        <v>24116</v>
      </c>
      <c r="B7492" s="42"/>
      <c r="C7492" s="42"/>
      <c r="D7492" s="42"/>
      <c r="E7492" s="42">
        <v>22993873085</v>
      </c>
      <c r="F7492" s="42" t="s">
        <v>8391</v>
      </c>
      <c r="G7492" s="42" t="s">
        <v>11227</v>
      </c>
      <c r="H7492" s="7"/>
      <c r="I7492" s="42"/>
      <c r="J7492" s="42" t="s">
        <v>3206</v>
      </c>
      <c r="K7492" s="8" t="s">
        <v>25545</v>
      </c>
      <c r="L7492" s="7" t="s">
        <v>8443</v>
      </c>
      <c r="M7492" s="44">
        <v>59.8</v>
      </c>
      <c r="N7492" s="7">
        <v>1</v>
      </c>
      <c r="O7492" s="44">
        <v>59.8</v>
      </c>
      <c r="P7492" s="44">
        <v>33.340000000000003</v>
      </c>
      <c r="Q7492" s="44">
        <v>4.8600000000000003</v>
      </c>
      <c r="R7492" s="44">
        <v>17.16</v>
      </c>
      <c r="S7492" s="44">
        <v>0</v>
      </c>
      <c r="T7492" s="44">
        <v>0</v>
      </c>
      <c r="U7492" s="44">
        <v>4.4400000000000004</v>
      </c>
      <c r="V7492" s="49">
        <v>7.4300000000000005E-2</v>
      </c>
      <c r="W7492" s="42" t="s">
        <v>34</v>
      </c>
      <c r="X7492" s="43"/>
      <c r="Y7492" s="43"/>
      <c r="Z7492" s="43" t="s">
        <v>8442</v>
      </c>
      <c r="AA7492" s="37" t="str">
        <f>VLOOKUP(J7492, sku!B:C, 2, FALSE)</f>
        <v>Banco Bicicleta Selim Preto e Vermelho + Couro PU</v>
      </c>
      <c r="AB7492" s="37" t="str">
        <f>VLOOKUP(J7492, sku!B:BM, 64, FALSE)</f>
        <v>Importação</v>
      </c>
      <c r="AC7492" s="37" t="str">
        <f>LEFT(pedidos[[#This Row],[SKU]],3)</f>
        <v>EB0</v>
      </c>
      <c r="AD7492" s="37" t="str" cm="1">
        <f t="array" aca="1" ref="AD7492" ca="1">IFERROR(
  INDEX(
    montadora[Montadora],
    MATCH(TRUE,LEFT(J7870,NÚCARACT(montadora[SKU Parcial]))=montadora[SKU Parcial],0)
  ),
  ""
)</f>
        <v/>
      </c>
    </row>
    <row r="7493" spans="1:30" x14ac:dyDescent="0.25">
      <c r="A7493" s="42" t="s">
        <v>24117</v>
      </c>
      <c r="B7493" s="42"/>
      <c r="C7493" s="42"/>
      <c r="D7493" s="42"/>
      <c r="E7493" s="42">
        <v>23498023068</v>
      </c>
      <c r="F7493" s="42" t="s">
        <v>8351</v>
      </c>
      <c r="G7493" s="42" t="s">
        <v>11227</v>
      </c>
      <c r="H7493" s="7"/>
      <c r="I7493" s="42"/>
      <c r="J7493" s="42" t="s">
        <v>703</v>
      </c>
      <c r="K7493" s="8" t="s">
        <v>25545</v>
      </c>
      <c r="L7493" s="7" t="s">
        <v>8443</v>
      </c>
      <c r="M7493" s="44">
        <v>25.8</v>
      </c>
      <c r="N7493" s="7">
        <v>1</v>
      </c>
      <c r="O7493" s="44">
        <v>25.8</v>
      </c>
      <c r="P7493" s="44">
        <v>7.52</v>
      </c>
      <c r="Q7493" s="44">
        <v>2.09</v>
      </c>
      <c r="R7493" s="44">
        <v>9.68</v>
      </c>
      <c r="S7493" s="44">
        <v>0</v>
      </c>
      <c r="T7493" s="44">
        <v>0</v>
      </c>
      <c r="U7493" s="44">
        <v>6.51</v>
      </c>
      <c r="V7493" s="49">
        <v>0.25209999999999999</v>
      </c>
      <c r="W7493" s="42" t="s">
        <v>34</v>
      </c>
      <c r="X7493" s="43"/>
      <c r="Y7493" s="43"/>
      <c r="Z7493" s="43" t="s">
        <v>8442</v>
      </c>
      <c r="AA7493" s="37" t="str">
        <f>VLOOKUP(J7493, sku!B:C, 2, FALSE)</f>
        <v>Trava Disco De Freio Moto - Preto</v>
      </c>
      <c r="AB7493" s="37" t="str">
        <f>VLOOKUP(J7493, sku!B:BM, 64, FALSE)</f>
        <v>Importação</v>
      </c>
      <c r="AC7493" s="37" t="str">
        <f>LEFT(pedidos[[#This Row],[SKU]],3)</f>
        <v>ET0</v>
      </c>
      <c r="AD7493" s="37" t="str" cm="1">
        <f t="array" aca="1" ref="AD7493" ca="1">IFERROR(
  INDEX(
    montadora[Montadora],
    MATCH(TRUE,LEFT(J7871,NÚCARACT(montadora[SKU Parcial]))=montadora[SKU Parcial],0)
  ),
  ""
)</f>
        <v/>
      </c>
    </row>
    <row r="7494" spans="1:30" x14ac:dyDescent="0.25">
      <c r="A7494" s="42" t="s">
        <v>24118</v>
      </c>
      <c r="B7494" s="42"/>
      <c r="C7494" s="42"/>
      <c r="D7494" s="42"/>
      <c r="E7494" s="42">
        <v>23498023068</v>
      </c>
      <c r="F7494" s="42" t="s">
        <v>8351</v>
      </c>
      <c r="G7494" s="42" t="s">
        <v>11227</v>
      </c>
      <c r="H7494" s="7"/>
      <c r="I7494" s="42"/>
      <c r="J7494" s="42" t="s">
        <v>703</v>
      </c>
      <c r="K7494" s="8" t="s">
        <v>25545</v>
      </c>
      <c r="L7494" s="7" t="s">
        <v>8443</v>
      </c>
      <c r="M7494" s="44">
        <v>25.8</v>
      </c>
      <c r="N7494" s="7">
        <v>1</v>
      </c>
      <c r="O7494" s="44">
        <v>25.8</v>
      </c>
      <c r="P7494" s="44">
        <v>7.52</v>
      </c>
      <c r="Q7494" s="44">
        <v>2.09</v>
      </c>
      <c r="R7494" s="44">
        <v>9.68</v>
      </c>
      <c r="S7494" s="44">
        <v>0</v>
      </c>
      <c r="T7494" s="44">
        <v>0</v>
      </c>
      <c r="U7494" s="44">
        <v>6.51</v>
      </c>
      <c r="V7494" s="49">
        <v>0.25209999999999999</v>
      </c>
      <c r="W7494" s="42" t="s">
        <v>34</v>
      </c>
      <c r="X7494" s="43"/>
      <c r="Y7494" s="43"/>
      <c r="Z7494" s="43" t="s">
        <v>8442</v>
      </c>
      <c r="AA7494" s="37" t="str">
        <f>VLOOKUP(J7494, sku!B:C, 2, FALSE)</f>
        <v>Trava Disco De Freio Moto - Preto</v>
      </c>
      <c r="AB7494" s="37" t="str">
        <f>VLOOKUP(J7494, sku!B:BM, 64, FALSE)</f>
        <v>Importação</v>
      </c>
      <c r="AC7494" s="37" t="str">
        <f>LEFT(pedidos[[#This Row],[SKU]],3)</f>
        <v>ET0</v>
      </c>
      <c r="AD7494" s="37" t="str" cm="1">
        <f t="array" aca="1" ref="AD7494" ca="1">IFERROR(
  INDEX(
    montadora[Montadora],
    MATCH(TRUE,LEFT(J7872,NÚCARACT(montadora[SKU Parcial]))=montadora[SKU Parcial],0)
  ),
  ""
)</f>
        <v/>
      </c>
    </row>
    <row r="7495" spans="1:30" x14ac:dyDescent="0.25">
      <c r="A7495" s="42" t="s">
        <v>24119</v>
      </c>
      <c r="B7495" s="42"/>
      <c r="C7495" s="42"/>
      <c r="D7495" s="42"/>
      <c r="E7495" s="42">
        <v>23297894728</v>
      </c>
      <c r="F7495" s="42" t="s">
        <v>8414</v>
      </c>
      <c r="G7495" s="42" t="s">
        <v>11227</v>
      </c>
      <c r="H7495" s="7"/>
      <c r="I7495" s="42"/>
      <c r="J7495" s="42" t="s">
        <v>16285</v>
      </c>
      <c r="K7495" s="8" t="s">
        <v>25545</v>
      </c>
      <c r="L7495" s="7" t="s">
        <v>8443</v>
      </c>
      <c r="M7495" s="44">
        <v>328.8</v>
      </c>
      <c r="N7495" s="7">
        <v>1</v>
      </c>
      <c r="O7495" s="44">
        <v>328.8</v>
      </c>
      <c r="P7495" s="44">
        <v>110</v>
      </c>
      <c r="Q7495" s="44">
        <v>26.7</v>
      </c>
      <c r="R7495" s="44">
        <v>76.34</v>
      </c>
      <c r="S7495" s="44">
        <v>0</v>
      </c>
      <c r="T7495" s="44">
        <v>0</v>
      </c>
      <c r="U7495" s="44">
        <v>115.76</v>
      </c>
      <c r="V7495" s="49">
        <v>0.35210000000000002</v>
      </c>
      <c r="W7495" s="42" t="s">
        <v>34</v>
      </c>
      <c r="X7495" s="43"/>
      <c r="Y7495" s="43"/>
      <c r="Z7495" s="43" t="s">
        <v>8442</v>
      </c>
      <c r="AA7495" s="37" t="str">
        <f>VLOOKUP(J7495, sku!B:C, 2, FALSE)</f>
        <v>Travessa Fiat - Locker - - - Idea Adventure Locker - - - Prata</v>
      </c>
      <c r="AB7495" s="37" t="str">
        <f>VLOOKUP(J7495, sku!B:BM, 64, FALSE)</f>
        <v>Fabricação</v>
      </c>
      <c r="AC7495" s="37" t="str">
        <f>LEFT(pedidos[[#This Row],[SKU]],3)</f>
        <v>XFI</v>
      </c>
      <c r="AD7495" s="37" t="str" cm="1">
        <f t="array" aca="1" ref="AD7495" ca="1">IFERROR(
  INDEX(
    montadora[Montadora],
    MATCH(TRUE,LEFT(J7873,NÚCARACT(montadora[SKU Parcial]))=montadora[SKU Parcial],0)
  ),
  ""
)</f>
        <v/>
      </c>
    </row>
    <row r="7496" spans="1:30" x14ac:dyDescent="0.25">
      <c r="A7496" s="42" t="s">
        <v>24120</v>
      </c>
      <c r="B7496" s="42"/>
      <c r="C7496" s="42"/>
      <c r="D7496" s="42"/>
      <c r="E7496" s="42">
        <v>22797364129</v>
      </c>
      <c r="F7496" s="42" t="s">
        <v>8376</v>
      </c>
      <c r="G7496" s="42" t="s">
        <v>11227</v>
      </c>
      <c r="H7496" s="7"/>
      <c r="I7496" s="42"/>
      <c r="J7496" s="42" t="s">
        <v>304</v>
      </c>
      <c r="K7496" s="8" t="s">
        <v>25545</v>
      </c>
      <c r="L7496" s="7" t="s">
        <v>8443</v>
      </c>
      <c r="M7496" s="44">
        <v>59.8</v>
      </c>
      <c r="N7496" s="7">
        <v>1</v>
      </c>
      <c r="O7496" s="44">
        <v>59.8</v>
      </c>
      <c r="P7496" s="44">
        <v>21.45</v>
      </c>
      <c r="Q7496" s="44">
        <v>4.8600000000000003</v>
      </c>
      <c r="R7496" s="44">
        <v>17.16</v>
      </c>
      <c r="S7496" s="44">
        <v>0</v>
      </c>
      <c r="T7496" s="44">
        <v>0</v>
      </c>
      <c r="U7496" s="44">
        <v>16.329999999999998</v>
      </c>
      <c r="V7496" s="49">
        <v>0.2732</v>
      </c>
      <c r="W7496" s="42" t="s">
        <v>34</v>
      </c>
      <c r="X7496" s="43"/>
      <c r="Y7496" s="43"/>
      <c r="Z7496" s="43" t="s">
        <v>8442</v>
      </c>
      <c r="AA7496" s="37" t="str">
        <f>VLOOKUP(J7496, sku!B:C, 2, FALSE)</f>
        <v>Corrente de Moto Antifurto 150cm - Preto</v>
      </c>
      <c r="AB7496" s="37" t="str">
        <f>VLOOKUP(J7496, sku!B:BM, 64, FALSE)</f>
        <v>Importação</v>
      </c>
      <c r="AC7496" s="37" t="str">
        <f>LEFT(pedidos[[#This Row],[SKU]],3)</f>
        <v>XR0</v>
      </c>
      <c r="AD7496" s="37" t="str" cm="1">
        <f t="array" aca="1" ref="AD7496" ca="1">IFERROR(
  INDEX(
    montadora[Montadora],
    MATCH(TRUE,LEFT(J7874,NÚCARACT(montadora[SKU Parcial]))=montadora[SKU Parcial],0)
  ),
  ""
)</f>
        <v/>
      </c>
    </row>
    <row r="7497" spans="1:30" x14ac:dyDescent="0.25">
      <c r="A7497" s="42" t="s">
        <v>24121</v>
      </c>
      <c r="B7497" s="42"/>
      <c r="C7497" s="42"/>
      <c r="D7497" s="42"/>
      <c r="E7497" s="42">
        <v>22993569629</v>
      </c>
      <c r="F7497" s="42" t="s">
        <v>8394</v>
      </c>
      <c r="G7497" s="42" t="s">
        <v>11227</v>
      </c>
      <c r="H7497" s="7"/>
      <c r="I7497" s="42"/>
      <c r="J7497" s="42" t="s">
        <v>938</v>
      </c>
      <c r="K7497" s="8" t="s">
        <v>25600</v>
      </c>
      <c r="L7497" s="7" t="s">
        <v>8443</v>
      </c>
      <c r="M7497" s="44">
        <v>78.8</v>
      </c>
      <c r="N7497" s="7">
        <v>1</v>
      </c>
      <c r="O7497" s="44">
        <v>83.87</v>
      </c>
      <c r="P7497" s="44">
        <v>39.54</v>
      </c>
      <c r="Q7497" s="44">
        <v>6.4</v>
      </c>
      <c r="R7497" s="44">
        <v>21.34</v>
      </c>
      <c r="S7497" s="44">
        <v>5.07</v>
      </c>
      <c r="T7497" s="44">
        <v>0</v>
      </c>
      <c r="U7497" s="44">
        <v>11.52</v>
      </c>
      <c r="V7497" s="49">
        <v>0.1462</v>
      </c>
      <c r="W7497" s="42" t="s">
        <v>34</v>
      </c>
      <c r="X7497" s="43"/>
      <c r="Y7497" s="43"/>
      <c r="Z7497" s="43" t="s">
        <v>8442</v>
      </c>
      <c r="AA7497" s="37" t="str">
        <f>VLOOKUP(J7497, sku!B:C, 2, FALSE)</f>
        <v>Cadeirinha Preta Aro 26 - Peixinho Bike</v>
      </c>
      <c r="AB7497" s="37" t="str">
        <f>VLOOKUP(J7497, sku!B:BM, 64, FALSE)</f>
        <v>Revenda</v>
      </c>
      <c r="AC7497" s="37" t="str">
        <f>LEFT(pedidos[[#This Row],[SKU]],3)</f>
        <v>CAD</v>
      </c>
      <c r="AD7497" s="37" t="str" cm="1">
        <f t="array" aca="1" ref="AD7497" ca="1">IFERROR(
  INDEX(
    montadora[Montadora],
    MATCH(TRUE,LEFT(J7875,NÚCARACT(montadora[SKU Parcial]))=montadora[SKU Parcial],0)
  ),
  ""
)</f>
        <v/>
      </c>
    </row>
    <row r="7498" spans="1:30" x14ac:dyDescent="0.25">
      <c r="A7498" s="42" t="s">
        <v>24122</v>
      </c>
      <c r="B7498" s="42"/>
      <c r="C7498" s="42"/>
      <c r="D7498" s="42"/>
      <c r="E7498" s="42">
        <v>23593546864</v>
      </c>
      <c r="F7498" s="42" t="s">
        <v>8363</v>
      </c>
      <c r="G7498" s="42" t="s">
        <v>11227</v>
      </c>
      <c r="H7498" s="7"/>
      <c r="I7498" s="42"/>
      <c r="J7498" s="42" t="s">
        <v>8425</v>
      </c>
      <c r="K7498" s="8" t="s">
        <v>25600</v>
      </c>
      <c r="L7498" s="7" t="s">
        <v>8443</v>
      </c>
      <c r="M7498" s="44">
        <v>29.8</v>
      </c>
      <c r="N7498" s="7">
        <v>1</v>
      </c>
      <c r="O7498" s="44">
        <v>33.799999999999997</v>
      </c>
      <c r="P7498" s="44">
        <v>14.46</v>
      </c>
      <c r="Q7498" s="44">
        <v>2.42</v>
      </c>
      <c r="R7498" s="44">
        <v>10.56</v>
      </c>
      <c r="S7498" s="44">
        <v>4</v>
      </c>
      <c r="T7498" s="44">
        <v>0</v>
      </c>
      <c r="U7498" s="44">
        <v>2.36</v>
      </c>
      <c r="V7498" s="49">
        <v>7.9200000000000007E-2</v>
      </c>
      <c r="W7498" s="42" t="s">
        <v>34</v>
      </c>
      <c r="X7498" s="43"/>
      <c r="Y7498" s="43"/>
      <c r="Z7498" s="43" t="s">
        <v>8442</v>
      </c>
      <c r="AA7498" s="37" t="str">
        <f>VLOOKUP(J7498, sku!B:C, 2, FALSE)</f>
        <v>Darker 500ml</v>
      </c>
      <c r="AB7498" s="37" t="str">
        <f>VLOOKUP(J7498, sku!B:BM, 64, FALSE)</f>
        <v>Revenda</v>
      </c>
      <c r="AC7498" s="37" t="str">
        <f>LEFT(pedidos[[#This Row],[SKU]],3)</f>
        <v>VX2</v>
      </c>
      <c r="AD7498" s="37" t="str" cm="1">
        <f t="array" aca="1" ref="AD7498" ca="1">IFERROR(
  INDEX(
    montadora[Montadora],
    MATCH(TRUE,LEFT(J7876,NÚCARACT(montadora[SKU Parcial]))=montadora[SKU Parcial],0)
  ),
  ""
)</f>
        <v/>
      </c>
    </row>
    <row r="7499" spans="1:30" x14ac:dyDescent="0.25">
      <c r="A7499" s="42" t="s">
        <v>24123</v>
      </c>
      <c r="B7499" s="42"/>
      <c r="C7499" s="42"/>
      <c r="D7499" s="42"/>
      <c r="E7499" s="42">
        <v>22293424720</v>
      </c>
      <c r="F7499" s="42" t="s">
        <v>8380</v>
      </c>
      <c r="G7499" s="42" t="s">
        <v>11227</v>
      </c>
      <c r="H7499" s="7"/>
      <c r="I7499" s="42"/>
      <c r="J7499" s="42" t="s">
        <v>886</v>
      </c>
      <c r="K7499" s="8" t="s">
        <v>25600</v>
      </c>
      <c r="L7499" s="7" t="s">
        <v>8443</v>
      </c>
      <c r="M7499" s="44">
        <v>48.8</v>
      </c>
      <c r="N7499" s="7">
        <v>1</v>
      </c>
      <c r="O7499" s="44">
        <v>48.8</v>
      </c>
      <c r="P7499" s="44">
        <v>24.45</v>
      </c>
      <c r="Q7499" s="44">
        <v>3.96</v>
      </c>
      <c r="R7499" s="44">
        <v>14.74</v>
      </c>
      <c r="S7499" s="44">
        <v>0</v>
      </c>
      <c r="T7499" s="44">
        <v>0</v>
      </c>
      <c r="U7499" s="44">
        <v>5.65</v>
      </c>
      <c r="V7499" s="49">
        <v>0.1157</v>
      </c>
      <c r="W7499" s="42" t="s">
        <v>34</v>
      </c>
      <c r="X7499" s="43"/>
      <c r="Y7499" s="43"/>
      <c r="Z7499" s="43" t="s">
        <v>8442</v>
      </c>
      <c r="AA7499" s="37" t="str">
        <f>VLOOKUP(J7499, sku!B:C, 2, FALSE)</f>
        <v>Trava Manete Moto E Bicicleta de Alumínio</v>
      </c>
      <c r="AB7499" s="37" t="str">
        <f>VLOOKUP(J7499, sku!B:BM, 64, FALSE)</f>
        <v>Importação</v>
      </c>
      <c r="AC7499" s="37" t="str">
        <f>LEFT(pedidos[[#This Row],[SKU]],3)</f>
        <v>ET0</v>
      </c>
      <c r="AD7499" s="37" t="str" cm="1">
        <f t="array" aca="1" ref="AD7499" ca="1">IFERROR(
  INDEX(
    montadora[Montadora],
    MATCH(TRUE,LEFT(J7877,NÚCARACT(montadora[SKU Parcial]))=montadora[SKU Parcial],0)
  ),
  ""
)</f>
        <v/>
      </c>
    </row>
    <row r="7500" spans="1:30" x14ac:dyDescent="0.25">
      <c r="A7500" s="42" t="s">
        <v>24124</v>
      </c>
      <c r="B7500" s="42"/>
      <c r="C7500" s="42"/>
      <c r="D7500" s="42"/>
      <c r="E7500" s="42">
        <v>22993569629</v>
      </c>
      <c r="F7500" s="42" t="s">
        <v>8394</v>
      </c>
      <c r="G7500" s="42" t="s">
        <v>11227</v>
      </c>
      <c r="H7500" s="7"/>
      <c r="I7500" s="42"/>
      <c r="J7500" s="42" t="s">
        <v>8835</v>
      </c>
      <c r="K7500" s="8" t="s">
        <v>25600</v>
      </c>
      <c r="L7500" s="7" t="s">
        <v>8443</v>
      </c>
      <c r="M7500" s="44">
        <v>78.8</v>
      </c>
      <c r="N7500" s="7">
        <v>1</v>
      </c>
      <c r="O7500" s="44">
        <v>80.239999999999995</v>
      </c>
      <c r="P7500" s="44">
        <v>39.54</v>
      </c>
      <c r="Q7500" s="44">
        <v>6.4</v>
      </c>
      <c r="R7500" s="44">
        <v>21.34</v>
      </c>
      <c r="S7500" s="44">
        <v>1.44</v>
      </c>
      <c r="T7500" s="44">
        <v>0</v>
      </c>
      <c r="U7500" s="44">
        <v>11.52</v>
      </c>
      <c r="V7500" s="49">
        <v>0.1462</v>
      </c>
      <c r="W7500" s="42" t="s">
        <v>34</v>
      </c>
      <c r="X7500" s="43"/>
      <c r="Y7500" s="43"/>
      <c r="Z7500" s="43" t="s">
        <v>8442</v>
      </c>
      <c r="AA7500" s="37" t="str">
        <f>VLOOKUP(J7500, sku!B:C, 2, FALSE)</f>
        <v>Cadeirinha Cinza Aro 26 - Peixinho Bike</v>
      </c>
      <c r="AB7500" s="37" t="str">
        <f>VLOOKUP(J7500, sku!B:BM, 64, FALSE)</f>
        <v>Revenda</v>
      </c>
      <c r="AC7500" s="37" t="str">
        <f>LEFT(pedidos[[#This Row],[SKU]],3)</f>
        <v>CAD</v>
      </c>
      <c r="AD7500" s="37" t="str" cm="1">
        <f t="array" aca="1" ref="AD7500" ca="1">IFERROR(
  INDEX(
    montadora[Montadora],
    MATCH(TRUE,LEFT(J7878,NÚCARACT(montadora[SKU Parcial]))=montadora[SKU Parcial],0)
  ),
  ""
)</f>
        <v/>
      </c>
    </row>
    <row r="7501" spans="1:30" x14ac:dyDescent="0.25">
      <c r="A7501" s="42" t="s">
        <v>24125</v>
      </c>
      <c r="B7501" s="42"/>
      <c r="C7501" s="42"/>
      <c r="D7501" s="42"/>
      <c r="E7501" s="42">
        <v>22293424720</v>
      </c>
      <c r="F7501" s="42" t="s">
        <v>8380</v>
      </c>
      <c r="G7501" s="42" t="s">
        <v>11227</v>
      </c>
      <c r="H7501" s="7"/>
      <c r="I7501" s="42"/>
      <c r="J7501" s="42" t="s">
        <v>886</v>
      </c>
      <c r="K7501" s="8" t="s">
        <v>25600</v>
      </c>
      <c r="L7501" s="7" t="s">
        <v>8443</v>
      </c>
      <c r="M7501" s="44">
        <v>48.8</v>
      </c>
      <c r="N7501" s="7">
        <v>1</v>
      </c>
      <c r="O7501" s="44">
        <v>48.8</v>
      </c>
      <c r="P7501" s="44">
        <v>24.45</v>
      </c>
      <c r="Q7501" s="44">
        <v>3.96</v>
      </c>
      <c r="R7501" s="44">
        <v>14.74</v>
      </c>
      <c r="S7501" s="44">
        <v>0</v>
      </c>
      <c r="T7501" s="44">
        <v>0</v>
      </c>
      <c r="U7501" s="44">
        <v>5.65</v>
      </c>
      <c r="V7501" s="49">
        <v>0.1157</v>
      </c>
      <c r="W7501" s="42" t="s">
        <v>34</v>
      </c>
      <c r="X7501" s="43"/>
      <c r="Y7501" s="43"/>
      <c r="Z7501" s="43" t="s">
        <v>8442</v>
      </c>
      <c r="AA7501" s="37" t="str">
        <f>VLOOKUP(J7501, sku!B:C, 2, FALSE)</f>
        <v>Trava Manete Moto E Bicicleta de Alumínio</v>
      </c>
      <c r="AB7501" s="37" t="str">
        <f>VLOOKUP(J7501, sku!B:BM, 64, FALSE)</f>
        <v>Importação</v>
      </c>
      <c r="AC7501" s="37" t="str">
        <f>LEFT(pedidos[[#This Row],[SKU]],3)</f>
        <v>ET0</v>
      </c>
      <c r="AD7501" s="37" t="str" cm="1">
        <f t="array" aca="1" ref="AD7501" ca="1">IFERROR(
  INDEX(
    montadora[Montadora],
    MATCH(TRUE,LEFT(J7879,NÚCARACT(montadora[SKU Parcial]))=montadora[SKU Parcial],0)
  ),
  ""
)</f>
        <v/>
      </c>
    </row>
    <row r="7502" spans="1:30" x14ac:dyDescent="0.25">
      <c r="A7502" s="42" t="s">
        <v>24126</v>
      </c>
      <c r="B7502" s="42"/>
      <c r="C7502" s="42"/>
      <c r="D7502" s="42"/>
      <c r="E7502" s="42">
        <v>23297894728</v>
      </c>
      <c r="F7502" s="42" t="s">
        <v>8414</v>
      </c>
      <c r="G7502" s="42" t="s">
        <v>11227</v>
      </c>
      <c r="H7502" s="7"/>
      <c r="I7502" s="42"/>
      <c r="J7502" s="42" t="s">
        <v>83</v>
      </c>
      <c r="K7502" s="8" t="s">
        <v>25600</v>
      </c>
      <c r="L7502" s="7" t="s">
        <v>8443</v>
      </c>
      <c r="M7502" s="44">
        <v>328.8</v>
      </c>
      <c r="N7502" s="7">
        <v>1</v>
      </c>
      <c r="O7502" s="44">
        <v>328.8</v>
      </c>
      <c r="P7502" s="44">
        <v>110</v>
      </c>
      <c r="Q7502" s="44">
        <v>26.7</v>
      </c>
      <c r="R7502" s="44">
        <v>76.34</v>
      </c>
      <c r="S7502" s="44">
        <v>0</v>
      </c>
      <c r="T7502" s="44">
        <v>0</v>
      </c>
      <c r="U7502" s="44">
        <v>115.76</v>
      </c>
      <c r="V7502" s="49">
        <v>0.35210000000000002</v>
      </c>
      <c r="W7502" s="42" t="s">
        <v>34</v>
      </c>
      <c r="X7502" s="43"/>
      <c r="Y7502" s="43"/>
      <c r="Z7502" s="43" t="s">
        <v>8442</v>
      </c>
      <c r="AA7502" s="37" t="str">
        <f>VLOOKUP(J7502, sku!B:C, 2, FALSE)</f>
        <v>Travessa Fiat - Locker - - - Palio Locker - - - Preto</v>
      </c>
      <c r="AB7502" s="37" t="str">
        <f>VLOOKUP(J7502, sku!B:BM, 64, FALSE)</f>
        <v>Fabricação</v>
      </c>
      <c r="AC7502" s="37" t="str">
        <f>LEFT(pedidos[[#This Row],[SKU]],3)</f>
        <v>XFI</v>
      </c>
      <c r="AD7502" s="37" t="str" cm="1">
        <f t="array" aca="1" ref="AD7502" ca="1">IFERROR(
  INDEX(
    montadora[Montadora],
    MATCH(TRUE,LEFT(J7880,NÚCARACT(montadora[SKU Parcial]))=montadora[SKU Parcial],0)
  ),
  ""
)</f>
        <v/>
      </c>
    </row>
    <row r="7503" spans="1:30" x14ac:dyDescent="0.25">
      <c r="A7503" s="42" t="s">
        <v>24127</v>
      </c>
      <c r="B7503" s="42"/>
      <c r="C7503" s="42"/>
      <c r="D7503" s="42"/>
      <c r="E7503" s="42">
        <v>23593546864</v>
      </c>
      <c r="F7503" s="42" t="s">
        <v>8363</v>
      </c>
      <c r="G7503" s="42" t="s">
        <v>11227</v>
      </c>
      <c r="H7503" s="7"/>
      <c r="I7503" s="42"/>
      <c r="J7503" s="42" t="s">
        <v>8425</v>
      </c>
      <c r="K7503" s="8" t="s">
        <v>25600</v>
      </c>
      <c r="L7503" s="7" t="s">
        <v>8443</v>
      </c>
      <c r="M7503" s="44">
        <v>29.8</v>
      </c>
      <c r="N7503" s="7">
        <v>1</v>
      </c>
      <c r="O7503" s="44">
        <v>29.8</v>
      </c>
      <c r="P7503" s="44">
        <v>14.46</v>
      </c>
      <c r="Q7503" s="44">
        <v>2.42</v>
      </c>
      <c r="R7503" s="44">
        <v>10.56</v>
      </c>
      <c r="S7503" s="44">
        <v>0</v>
      </c>
      <c r="T7503" s="44">
        <v>0</v>
      </c>
      <c r="U7503" s="44">
        <v>2.36</v>
      </c>
      <c r="V7503" s="49">
        <v>7.9200000000000007E-2</v>
      </c>
      <c r="W7503" s="42" t="s">
        <v>34</v>
      </c>
      <c r="X7503" s="43"/>
      <c r="Y7503" s="43"/>
      <c r="Z7503" s="43" t="s">
        <v>8442</v>
      </c>
      <c r="AA7503" s="37" t="str">
        <f>VLOOKUP(J7503, sku!B:C, 2, FALSE)</f>
        <v>Darker 500ml</v>
      </c>
      <c r="AB7503" s="37" t="str">
        <f>VLOOKUP(J7503, sku!B:BM, 64, FALSE)</f>
        <v>Revenda</v>
      </c>
      <c r="AC7503" s="37" t="str">
        <f>LEFT(pedidos[[#This Row],[SKU]],3)</f>
        <v>VX2</v>
      </c>
      <c r="AD7503" s="37" t="str" cm="1">
        <f t="array" aca="1" ref="AD7503" ca="1">IFERROR(
  INDEX(
    montadora[Montadora],
    MATCH(TRUE,LEFT(J7881,NÚCARACT(montadora[SKU Parcial]))=montadora[SKU Parcial],0)
  ),
  ""
)</f>
        <v/>
      </c>
    </row>
    <row r="7504" spans="1:30" x14ac:dyDescent="0.25">
      <c r="A7504" s="42" t="s">
        <v>24128</v>
      </c>
      <c r="B7504" s="42"/>
      <c r="C7504" s="42"/>
      <c r="D7504" s="42"/>
      <c r="E7504" s="42">
        <v>23998031715</v>
      </c>
      <c r="F7504" s="42" t="s">
        <v>8357</v>
      </c>
      <c r="G7504" s="42" t="s">
        <v>11227</v>
      </c>
      <c r="H7504" s="7"/>
      <c r="I7504" s="42"/>
      <c r="J7504" s="42" t="s">
        <v>3181</v>
      </c>
      <c r="K7504" s="8" t="s">
        <v>25600</v>
      </c>
      <c r="L7504" s="7" t="s">
        <v>8443</v>
      </c>
      <c r="M7504" s="44">
        <v>28.8</v>
      </c>
      <c r="N7504" s="7">
        <v>1</v>
      </c>
      <c r="O7504" s="44">
        <v>28.8</v>
      </c>
      <c r="P7504" s="44">
        <v>13.56</v>
      </c>
      <c r="Q7504" s="44">
        <v>2.34</v>
      </c>
      <c r="R7504" s="44">
        <v>10.34</v>
      </c>
      <c r="S7504" s="44">
        <v>0</v>
      </c>
      <c r="T7504" s="44">
        <v>0</v>
      </c>
      <c r="U7504" s="44">
        <v>2.56</v>
      </c>
      <c r="V7504" s="49">
        <v>8.8900000000000007E-2</v>
      </c>
      <c r="W7504" s="42" t="s">
        <v>34</v>
      </c>
      <c r="X7504" s="43"/>
      <c r="Y7504" s="43"/>
      <c r="Z7504" s="43" t="s">
        <v>8442</v>
      </c>
      <c r="AA7504" s="37" t="str">
        <f>VLOOKUP(J7504, sku!B:C, 2, FALSE)</f>
        <v>Higicouro 500ml</v>
      </c>
      <c r="AB7504" s="37" t="str">
        <f>VLOOKUP(J7504, sku!B:BM, 64, FALSE)</f>
        <v>Revenda</v>
      </c>
      <c r="AC7504" s="37" t="str">
        <f>LEFT(pedidos[[#This Row],[SKU]],3)</f>
        <v>VX2</v>
      </c>
      <c r="AD7504" s="37" t="str" cm="1">
        <f t="array" aca="1" ref="AD7504" ca="1">IFERROR(
  INDEX(
    montadora[Montadora],
    MATCH(TRUE,LEFT(J7882,NÚCARACT(montadora[SKU Parcial]))=montadora[SKU Parcial],0)
  ),
  ""
)</f>
        <v/>
      </c>
    </row>
    <row r="7505" spans="1:30" x14ac:dyDescent="0.25">
      <c r="A7505" s="42" t="s">
        <v>24129</v>
      </c>
      <c r="B7505" s="42"/>
      <c r="C7505" s="42"/>
      <c r="D7505" s="42"/>
      <c r="E7505" s="42">
        <v>20697977689</v>
      </c>
      <c r="F7505" s="42" t="s">
        <v>8417</v>
      </c>
      <c r="G7505" s="42" t="s">
        <v>11227</v>
      </c>
      <c r="H7505" s="7"/>
      <c r="I7505" s="42"/>
      <c r="J7505" s="42" t="s">
        <v>267</v>
      </c>
      <c r="K7505" s="8" t="s">
        <v>25600</v>
      </c>
      <c r="L7505" s="7" t="s">
        <v>8443</v>
      </c>
      <c r="M7505" s="44">
        <v>398.8</v>
      </c>
      <c r="N7505" s="7">
        <v>1</v>
      </c>
      <c r="O7505" s="44">
        <v>398.8</v>
      </c>
      <c r="P7505" s="44">
        <v>145</v>
      </c>
      <c r="Q7505" s="44">
        <v>32.380000000000003</v>
      </c>
      <c r="R7505" s="44">
        <v>91.74</v>
      </c>
      <c r="S7505" s="44">
        <v>0</v>
      </c>
      <c r="T7505" s="44">
        <v>0</v>
      </c>
      <c r="U7505" s="44">
        <v>129.68</v>
      </c>
      <c r="V7505" s="49">
        <v>0.32519999999999999</v>
      </c>
      <c r="W7505" s="42" t="s">
        <v>34</v>
      </c>
      <c r="X7505" s="43"/>
      <c r="Y7505" s="43"/>
      <c r="Z7505" s="43" t="s">
        <v>8442</v>
      </c>
      <c r="AA7505" s="37" t="str">
        <f>VLOOKUP(J7505, sku!B:C, 2, FALSE)</f>
        <v>Travessa Fiat - Way - - - Uno Way - 2011 A 2021 - Preto</v>
      </c>
      <c r="AB7505" s="37" t="str">
        <f>VLOOKUP(J7505, sku!B:BM, 64, FALSE)</f>
        <v>Fabricação</v>
      </c>
      <c r="AC7505" s="37" t="str">
        <f>LEFT(pedidos[[#This Row],[SKU]],3)</f>
        <v>XFI</v>
      </c>
      <c r="AD7505" s="37" t="str" cm="1">
        <f t="array" aca="1" ref="AD7505" ca="1">IFERROR(
  INDEX(
    montadora[Montadora],
    MATCH(TRUE,LEFT(J7883,NÚCARACT(montadora[SKU Parcial]))=montadora[SKU Parcial],0)
  ),
  ""
)</f>
        <v/>
      </c>
    </row>
    <row r="7506" spans="1:30" x14ac:dyDescent="0.25">
      <c r="A7506" s="42" t="s">
        <v>23113</v>
      </c>
      <c r="B7506" s="42"/>
      <c r="C7506" s="42"/>
      <c r="D7506" s="42"/>
      <c r="E7506" s="42">
        <v>22293424720</v>
      </c>
      <c r="F7506" s="42" t="s">
        <v>8380</v>
      </c>
      <c r="G7506" s="42" t="s">
        <v>11227</v>
      </c>
      <c r="H7506" s="7"/>
      <c r="I7506" s="42"/>
      <c r="J7506" s="42" t="s">
        <v>8433</v>
      </c>
      <c r="K7506" s="8" t="s">
        <v>25600</v>
      </c>
      <c r="L7506" s="7" t="s">
        <v>8443</v>
      </c>
      <c r="M7506" s="44">
        <v>46.8</v>
      </c>
      <c r="N7506" s="7">
        <v>1</v>
      </c>
      <c r="O7506" s="44">
        <v>54.8</v>
      </c>
      <c r="P7506" s="44">
        <v>24.45</v>
      </c>
      <c r="Q7506" s="44">
        <v>3.8</v>
      </c>
      <c r="R7506" s="44">
        <v>14.3</v>
      </c>
      <c r="S7506" s="44">
        <v>8</v>
      </c>
      <c r="T7506" s="44">
        <v>0</v>
      </c>
      <c r="U7506" s="44">
        <v>4.25</v>
      </c>
      <c r="V7506" s="49">
        <v>9.0800000000000006E-2</v>
      </c>
      <c r="W7506" s="42" t="s">
        <v>34</v>
      </c>
      <c r="X7506" s="43"/>
      <c r="Y7506" s="43"/>
      <c r="Z7506" s="43" t="s">
        <v>8442</v>
      </c>
      <c r="AA7506" s="37" t="str">
        <f>VLOOKUP(J7506, sku!B:C, 2, FALSE)</f>
        <v>Trava Manete Moto E Bicicleta de Plástico - Vermelho</v>
      </c>
      <c r="AB7506" s="37" t="str">
        <f>VLOOKUP(J7506, sku!B:BM, 64, FALSE)</f>
        <v>Importação</v>
      </c>
      <c r="AC7506" s="37" t="str">
        <f>LEFT(pedidos[[#This Row],[SKU]],3)</f>
        <v>ET0</v>
      </c>
      <c r="AD7506" s="37" t="str" cm="1">
        <f t="array" aca="1" ref="AD7506" ca="1">IFERROR(
  INDEX(
    montadora[Montadora],
    MATCH(TRUE,LEFT(J7884,NÚCARACT(montadora[SKU Parcial]))=montadora[SKU Parcial],0)
  ),
  ""
)</f>
        <v/>
      </c>
    </row>
    <row r="7507" spans="1:30" x14ac:dyDescent="0.25">
      <c r="A7507" s="42" t="s">
        <v>23114</v>
      </c>
      <c r="B7507" s="42"/>
      <c r="C7507" s="42"/>
      <c r="D7507" s="42"/>
      <c r="E7507" s="42">
        <v>20399377477</v>
      </c>
      <c r="F7507" s="42" t="s">
        <v>8393</v>
      </c>
      <c r="G7507" s="42" t="s">
        <v>11227</v>
      </c>
      <c r="H7507" s="7"/>
      <c r="I7507" s="42"/>
      <c r="J7507" s="42" t="s">
        <v>8835</v>
      </c>
      <c r="K7507" s="8" t="s">
        <v>25675</v>
      </c>
      <c r="L7507" s="7" t="s">
        <v>8443</v>
      </c>
      <c r="M7507" s="44">
        <v>79.8</v>
      </c>
      <c r="N7507" s="7">
        <v>1</v>
      </c>
      <c r="O7507" s="44">
        <v>79.8</v>
      </c>
      <c r="P7507" s="44">
        <v>39.54</v>
      </c>
      <c r="Q7507" s="44">
        <v>6.48</v>
      </c>
      <c r="R7507" s="44">
        <v>0</v>
      </c>
      <c r="S7507" s="44">
        <v>0</v>
      </c>
      <c r="T7507" s="44">
        <v>0</v>
      </c>
      <c r="U7507" s="44">
        <v>33.78</v>
      </c>
      <c r="V7507" s="49">
        <v>0.42330000000000001</v>
      </c>
      <c r="W7507" s="42" t="s">
        <v>34</v>
      </c>
      <c r="X7507" s="43"/>
      <c r="Y7507" s="43"/>
      <c r="Z7507" s="43" t="s">
        <v>8442</v>
      </c>
      <c r="AA7507" s="37" t="str">
        <f>VLOOKUP(J7507, sku!B:C, 2, FALSE)</f>
        <v>Cadeirinha Cinza Aro 26 - Peixinho Bike</v>
      </c>
      <c r="AB7507" s="37" t="str">
        <f>VLOOKUP(J7507, sku!B:BM, 64, FALSE)</f>
        <v>Revenda</v>
      </c>
      <c r="AC7507" s="37" t="str">
        <f>LEFT(pedidos[[#This Row],[SKU]],3)</f>
        <v>CAD</v>
      </c>
      <c r="AD7507" s="37" t="str" cm="1">
        <f t="array" aca="1" ref="AD7507" ca="1">IFERROR(
  INDEX(
    montadora[Montadora],
    MATCH(TRUE,LEFT(J7885,NÚCARACT(montadora[SKU Parcial]))=montadora[SKU Parcial],0)
  ),
  ""
)</f>
        <v/>
      </c>
    </row>
    <row r="7508" spans="1:30" x14ac:dyDescent="0.25">
      <c r="A7508" s="42" t="s">
        <v>23115</v>
      </c>
      <c r="B7508" s="42"/>
      <c r="C7508" s="42"/>
      <c r="D7508" s="42"/>
      <c r="E7508" s="42">
        <v>22993873085</v>
      </c>
      <c r="F7508" s="42" t="s">
        <v>8391</v>
      </c>
      <c r="G7508" s="42" t="s">
        <v>11227</v>
      </c>
      <c r="H7508" s="7"/>
      <c r="I7508" s="42"/>
      <c r="J7508" s="42" t="s">
        <v>3206</v>
      </c>
      <c r="K7508" s="8" t="s">
        <v>25675</v>
      </c>
      <c r="L7508" s="7" t="s">
        <v>8443</v>
      </c>
      <c r="M7508" s="44">
        <v>59.8</v>
      </c>
      <c r="N7508" s="7">
        <v>1</v>
      </c>
      <c r="O7508" s="44">
        <v>59.8</v>
      </c>
      <c r="P7508" s="44">
        <v>33.340000000000003</v>
      </c>
      <c r="Q7508" s="44">
        <v>4.8600000000000003</v>
      </c>
      <c r="R7508" s="44">
        <v>17.16</v>
      </c>
      <c r="S7508" s="44">
        <v>0</v>
      </c>
      <c r="T7508" s="44">
        <v>0</v>
      </c>
      <c r="U7508" s="44">
        <v>4.4400000000000004</v>
      </c>
      <c r="V7508" s="49">
        <v>7.4300000000000005E-2</v>
      </c>
      <c r="W7508" s="42" t="s">
        <v>34</v>
      </c>
      <c r="X7508" s="43"/>
      <c r="Y7508" s="43"/>
      <c r="Z7508" s="43" t="s">
        <v>8442</v>
      </c>
      <c r="AA7508" s="37" t="str">
        <f>VLOOKUP(J7508, sku!B:C, 2, FALSE)</f>
        <v>Banco Bicicleta Selim Preto e Vermelho + Couro PU</v>
      </c>
      <c r="AB7508" s="37" t="str">
        <f>VLOOKUP(J7508, sku!B:BM, 64, FALSE)</f>
        <v>Importação</v>
      </c>
      <c r="AC7508" s="37" t="str">
        <f>LEFT(pedidos[[#This Row],[SKU]],3)</f>
        <v>EB0</v>
      </c>
      <c r="AD7508" s="37" t="str" cm="1">
        <f t="array" aca="1" ref="AD7508" ca="1">IFERROR(
  INDEX(
    montadora[Montadora],
    MATCH(TRUE,LEFT(J7886,NÚCARACT(montadora[SKU Parcial]))=montadora[SKU Parcial],0)
  ),
  ""
)</f>
        <v/>
      </c>
    </row>
    <row r="7509" spans="1:30" x14ac:dyDescent="0.25">
      <c r="A7509" s="42" t="s">
        <v>23116</v>
      </c>
      <c r="B7509" s="42"/>
      <c r="C7509" s="42"/>
      <c r="D7509" s="42"/>
      <c r="E7509" s="42">
        <v>23693505999</v>
      </c>
      <c r="F7509" s="42" t="s">
        <v>8356</v>
      </c>
      <c r="G7509" s="42" t="s">
        <v>11227</v>
      </c>
      <c r="H7509" s="7"/>
      <c r="I7509" s="42"/>
      <c r="J7509" s="42" t="s">
        <v>8421</v>
      </c>
      <c r="K7509" s="8" t="s">
        <v>25675</v>
      </c>
      <c r="L7509" s="7" t="s">
        <v>8443</v>
      </c>
      <c r="M7509" s="44">
        <v>29.8</v>
      </c>
      <c r="N7509" s="7">
        <v>1</v>
      </c>
      <c r="O7509" s="44">
        <v>29.8</v>
      </c>
      <c r="P7509" s="44">
        <v>13.57</v>
      </c>
      <c r="Q7509" s="44">
        <v>2.42</v>
      </c>
      <c r="R7509" s="44">
        <v>10.56</v>
      </c>
      <c r="S7509" s="44">
        <v>0</v>
      </c>
      <c r="T7509" s="44">
        <v>0</v>
      </c>
      <c r="U7509" s="44">
        <v>3.25</v>
      </c>
      <c r="V7509" s="49">
        <v>0.1091</v>
      </c>
      <c r="W7509" s="42" t="s">
        <v>34</v>
      </c>
      <c r="X7509" s="43"/>
      <c r="Y7509" s="43"/>
      <c r="Z7509" s="43" t="s">
        <v>8442</v>
      </c>
      <c r="AA7509" s="37" t="str">
        <f>VLOOKUP(J7509, sku!B:C, 2, FALSE)</f>
        <v>Sanitizante Fresh 1,5l</v>
      </c>
      <c r="AB7509" s="37" t="str">
        <f>VLOOKUP(J7509, sku!B:BM, 64, FALSE)</f>
        <v>Revenda</v>
      </c>
      <c r="AC7509" s="37" t="str">
        <f>LEFT(pedidos[[#This Row],[SKU]],3)</f>
        <v>VT2</v>
      </c>
      <c r="AD7509" s="37" t="str" cm="1">
        <f t="array" aca="1" ref="AD7509" ca="1">IFERROR(
  INDEX(
    montadora[Montadora],
    MATCH(TRUE,LEFT(J7887,NÚCARACT(montadora[SKU Parcial]))=montadora[SKU Parcial],0)
  ),
  ""
)</f>
        <v/>
      </c>
    </row>
    <row r="7510" spans="1:30" x14ac:dyDescent="0.25">
      <c r="A7510" s="42" t="s">
        <v>23117</v>
      </c>
      <c r="B7510" s="42"/>
      <c r="C7510" s="42"/>
      <c r="D7510" s="42"/>
      <c r="E7510" s="42">
        <v>20399377477</v>
      </c>
      <c r="F7510" s="42" t="s">
        <v>8393</v>
      </c>
      <c r="G7510" s="42" t="s">
        <v>11227</v>
      </c>
      <c r="H7510" s="7"/>
      <c r="I7510" s="42"/>
      <c r="J7510" s="42" t="s">
        <v>2167</v>
      </c>
      <c r="K7510" s="8" t="s">
        <v>25675</v>
      </c>
      <c r="L7510" s="7" t="s">
        <v>8443</v>
      </c>
      <c r="M7510" s="44">
        <v>79.8</v>
      </c>
      <c r="N7510" s="7">
        <v>1</v>
      </c>
      <c r="O7510" s="44">
        <v>89.74</v>
      </c>
      <c r="P7510" s="44">
        <v>39.54</v>
      </c>
      <c r="Q7510" s="44">
        <v>6.48</v>
      </c>
      <c r="R7510" s="44">
        <v>21.56</v>
      </c>
      <c r="S7510" s="44">
        <v>9.94</v>
      </c>
      <c r="T7510" s="44">
        <v>0</v>
      </c>
      <c r="U7510" s="44">
        <v>12.22</v>
      </c>
      <c r="V7510" s="49">
        <v>0.15310000000000001</v>
      </c>
      <c r="W7510" s="42" t="s">
        <v>34</v>
      </c>
      <c r="X7510" s="43"/>
      <c r="Y7510" s="43"/>
      <c r="Z7510" s="43" t="s">
        <v>8442</v>
      </c>
      <c r="AA7510" s="37" t="str">
        <f>VLOOKUP(J7510, sku!B:C, 2, FALSE)</f>
        <v>Cadeirinha Rosa Aro 26 - Peixinho Bike</v>
      </c>
      <c r="AB7510" s="37" t="str">
        <f>VLOOKUP(J7510, sku!B:BM, 64, FALSE)</f>
        <v>Revenda</v>
      </c>
      <c r="AC7510" s="37" t="str">
        <f>LEFT(pedidos[[#This Row],[SKU]],3)</f>
        <v>CAD</v>
      </c>
      <c r="AD7510" s="37" t="str" cm="1">
        <f t="array" aca="1" ref="AD7510" ca="1">IFERROR(
  INDEX(
    montadora[Montadora],
    MATCH(TRUE,LEFT(J7888,NÚCARACT(montadora[SKU Parcial]))=montadora[SKU Parcial],0)
  ),
  ""
)</f>
        <v/>
      </c>
    </row>
    <row r="7511" spans="1:30" x14ac:dyDescent="0.25">
      <c r="A7511" s="42" t="s">
        <v>23118</v>
      </c>
      <c r="B7511" s="42"/>
      <c r="C7511" s="42"/>
      <c r="D7511" s="42"/>
      <c r="E7511" s="42">
        <v>23892714106</v>
      </c>
      <c r="F7511" s="42" t="s">
        <v>8823</v>
      </c>
      <c r="G7511" s="42" t="s">
        <v>11227</v>
      </c>
      <c r="H7511" s="7"/>
      <c r="I7511" s="42"/>
      <c r="J7511" s="42" t="s">
        <v>336</v>
      </c>
      <c r="K7511" s="8" t="s">
        <v>25576</v>
      </c>
      <c r="L7511" s="7" t="s">
        <v>8443</v>
      </c>
      <c r="M7511" s="44">
        <v>328.8</v>
      </c>
      <c r="N7511" s="7">
        <v>1</v>
      </c>
      <c r="O7511" s="44">
        <v>328.8</v>
      </c>
      <c r="P7511" s="44">
        <v>105</v>
      </c>
      <c r="Q7511" s="44">
        <v>26.7</v>
      </c>
      <c r="R7511" s="44">
        <v>76.34</v>
      </c>
      <c r="S7511" s="44">
        <v>0</v>
      </c>
      <c r="T7511" s="44">
        <v>0</v>
      </c>
      <c r="U7511" s="44">
        <v>120.76</v>
      </c>
      <c r="V7511" s="49">
        <v>0.36730000000000002</v>
      </c>
      <c r="W7511" s="42" t="s">
        <v>34</v>
      </c>
      <c r="X7511" s="43"/>
      <c r="Y7511" s="43"/>
      <c r="Z7511" s="43" t="s">
        <v>8442</v>
      </c>
      <c r="AA7511" s="37" t="str">
        <f>VLOOKUP(J7511, sku!B:C, 2, FALSE)</f>
        <v>Travessa Jeep - Style - - - Compass - - - Grafite</v>
      </c>
      <c r="AB7511" s="37" t="str">
        <f>VLOOKUP(J7511, sku!B:BM, 64, FALSE)</f>
        <v>Fabricação</v>
      </c>
      <c r="AC7511" s="37" t="str">
        <f>LEFT(pedidos[[#This Row],[SKU]],3)</f>
        <v>XJP</v>
      </c>
      <c r="AD7511" s="37" t="str" cm="1">
        <f t="array" aca="1" ref="AD7511" ca="1">IFERROR(
  INDEX(
    montadora[Montadora],
    MATCH(TRUE,LEFT(J7889,NÚCARACT(montadora[SKU Parcial]))=montadora[SKU Parcial],0)
  ),
  ""
)</f>
        <v/>
      </c>
    </row>
    <row r="7512" spans="1:30" x14ac:dyDescent="0.25">
      <c r="A7512" s="42" t="s">
        <v>23119</v>
      </c>
      <c r="B7512" s="42"/>
      <c r="C7512" s="42"/>
      <c r="D7512" s="42"/>
      <c r="E7512" s="42">
        <v>23197907791</v>
      </c>
      <c r="F7512" s="42" t="s">
        <v>8392</v>
      </c>
      <c r="G7512" s="42" t="s">
        <v>11227</v>
      </c>
      <c r="H7512" s="7"/>
      <c r="I7512" s="42"/>
      <c r="J7512" s="42" t="s">
        <v>3400</v>
      </c>
      <c r="K7512" s="8" t="s">
        <v>25576</v>
      </c>
      <c r="L7512" s="7" t="s">
        <v>8443</v>
      </c>
      <c r="M7512" s="44">
        <v>57.8</v>
      </c>
      <c r="N7512" s="7">
        <v>1</v>
      </c>
      <c r="O7512" s="44">
        <v>57.8</v>
      </c>
      <c r="P7512" s="44">
        <v>33.44</v>
      </c>
      <c r="Q7512" s="44">
        <v>4.6900000000000004</v>
      </c>
      <c r="R7512" s="44">
        <v>16.72</v>
      </c>
      <c r="S7512" s="44">
        <v>0</v>
      </c>
      <c r="T7512" s="44">
        <v>0</v>
      </c>
      <c r="U7512" s="44">
        <v>2.95</v>
      </c>
      <c r="V7512" s="49">
        <v>5.0999999999999997E-2</v>
      </c>
      <c r="W7512" s="42" t="s">
        <v>34</v>
      </c>
      <c r="X7512" s="43"/>
      <c r="Y7512" s="43"/>
      <c r="Z7512" s="43" t="s">
        <v>8442</v>
      </c>
      <c r="AA7512" s="37" t="str">
        <f>VLOOKUP(J7512, sku!B:C, 2, FALSE)</f>
        <v>Corrente Trava Antifurto 120cm Aço Reforçado Moto Bike - Azul</v>
      </c>
      <c r="AB7512" s="37" t="str">
        <f>VLOOKUP(J7512, sku!B:BM, 64, FALSE)</f>
        <v>Importação</v>
      </c>
      <c r="AC7512" s="37" t="str">
        <f>LEFT(pedidos[[#This Row],[SKU]],3)</f>
        <v>XR0</v>
      </c>
      <c r="AD7512" s="37" t="str" cm="1">
        <f t="array" aca="1" ref="AD7512" ca="1">IFERROR(
  INDEX(
    montadora[Montadora],
    MATCH(TRUE,LEFT(J7890,NÚCARACT(montadora[SKU Parcial]))=montadora[SKU Parcial],0)
  ),
  ""
)</f>
        <v/>
      </c>
    </row>
    <row r="7513" spans="1:30" x14ac:dyDescent="0.25">
      <c r="A7513" s="42" t="s">
        <v>23120</v>
      </c>
      <c r="B7513" s="42"/>
      <c r="C7513" s="42"/>
      <c r="D7513" s="42"/>
      <c r="E7513" s="42">
        <v>20399377477</v>
      </c>
      <c r="F7513" s="42" t="s">
        <v>8393</v>
      </c>
      <c r="G7513" s="42" t="s">
        <v>11227</v>
      </c>
      <c r="H7513" s="7"/>
      <c r="I7513" s="42"/>
      <c r="J7513" s="42" t="s">
        <v>2167</v>
      </c>
      <c r="K7513" s="8" t="s">
        <v>25576</v>
      </c>
      <c r="L7513" s="7" t="s">
        <v>8443</v>
      </c>
      <c r="M7513" s="44">
        <v>79.8</v>
      </c>
      <c r="N7513" s="7">
        <v>1</v>
      </c>
      <c r="O7513" s="44">
        <v>92.17</v>
      </c>
      <c r="P7513" s="44">
        <v>39.54</v>
      </c>
      <c r="Q7513" s="44">
        <v>6.48</v>
      </c>
      <c r="R7513" s="44">
        <v>21.56</v>
      </c>
      <c r="S7513" s="44">
        <v>12.37</v>
      </c>
      <c r="T7513" s="44">
        <v>0</v>
      </c>
      <c r="U7513" s="44">
        <v>12.22</v>
      </c>
      <c r="V7513" s="49">
        <v>0.15310000000000001</v>
      </c>
      <c r="W7513" s="42" t="s">
        <v>34</v>
      </c>
      <c r="X7513" s="43"/>
      <c r="Y7513" s="43"/>
      <c r="Z7513" s="43" t="s">
        <v>8442</v>
      </c>
      <c r="AA7513" s="37" t="str">
        <f>VLOOKUP(J7513, sku!B:C, 2, FALSE)</f>
        <v>Cadeirinha Rosa Aro 26 - Peixinho Bike</v>
      </c>
      <c r="AB7513" s="37" t="str">
        <f>VLOOKUP(J7513, sku!B:BM, 64, FALSE)</f>
        <v>Revenda</v>
      </c>
      <c r="AC7513" s="37" t="str">
        <f>LEFT(pedidos[[#This Row],[SKU]],3)</f>
        <v>CAD</v>
      </c>
      <c r="AD7513" s="37" t="str" cm="1">
        <f t="array" aca="1" ref="AD7513" ca="1">IFERROR(
  INDEX(
    montadora[Montadora],
    MATCH(TRUE,LEFT(J7891,NÚCARACT(montadora[SKU Parcial]))=montadora[SKU Parcial],0)
  ),
  ""
)</f>
        <v/>
      </c>
    </row>
    <row r="7514" spans="1:30" x14ac:dyDescent="0.25">
      <c r="A7514" s="42" t="s">
        <v>23121</v>
      </c>
      <c r="B7514" s="42"/>
      <c r="C7514" s="42"/>
      <c r="D7514" s="42"/>
      <c r="E7514" s="42">
        <v>19599549855</v>
      </c>
      <c r="F7514" s="42" t="s">
        <v>8350</v>
      </c>
      <c r="G7514" s="42" t="s">
        <v>11227</v>
      </c>
      <c r="H7514" s="7"/>
      <c r="I7514" s="42"/>
      <c r="J7514" s="42" t="s">
        <v>703</v>
      </c>
      <c r="K7514" s="8" t="s">
        <v>25576</v>
      </c>
      <c r="L7514" s="7" t="s">
        <v>8443</v>
      </c>
      <c r="M7514" s="44">
        <v>24.8</v>
      </c>
      <c r="N7514" s="7">
        <v>1</v>
      </c>
      <c r="O7514" s="44">
        <v>24.8</v>
      </c>
      <c r="P7514" s="44">
        <v>7.52</v>
      </c>
      <c r="Q7514" s="44">
        <v>2.0099999999999998</v>
      </c>
      <c r="R7514" s="44">
        <v>9.4600000000000009</v>
      </c>
      <c r="S7514" s="44">
        <v>0</v>
      </c>
      <c r="T7514" s="44">
        <v>0</v>
      </c>
      <c r="U7514" s="44">
        <v>5.81</v>
      </c>
      <c r="V7514" s="49">
        <v>0.2341</v>
      </c>
      <c r="W7514" s="42" t="s">
        <v>34</v>
      </c>
      <c r="X7514" s="43"/>
      <c r="Y7514" s="43"/>
      <c r="Z7514" s="43" t="s">
        <v>8442</v>
      </c>
      <c r="AA7514" s="37" t="str">
        <f>VLOOKUP(J7514, sku!B:C, 2, FALSE)</f>
        <v>Trava Disco De Freio Moto - Preto</v>
      </c>
      <c r="AB7514" s="37" t="str">
        <f>VLOOKUP(J7514, sku!B:BM, 64, FALSE)</f>
        <v>Importação</v>
      </c>
      <c r="AC7514" s="37" t="str">
        <f>LEFT(pedidos[[#This Row],[SKU]],3)</f>
        <v>ET0</v>
      </c>
      <c r="AD7514" s="37" t="str" cm="1">
        <f t="array" aca="1" ref="AD7514" ca="1">IFERROR(
  INDEX(
    montadora[Montadora],
    MATCH(TRUE,LEFT(J7892,NÚCARACT(montadora[SKU Parcial]))=montadora[SKU Parcial],0)
  ),
  ""
)</f>
        <v/>
      </c>
    </row>
    <row r="7515" spans="1:30" x14ac:dyDescent="0.25">
      <c r="A7515" s="42" t="s">
        <v>23122</v>
      </c>
      <c r="B7515" s="42"/>
      <c r="C7515" s="42"/>
      <c r="D7515" s="42"/>
      <c r="E7515" s="42">
        <v>22993569629</v>
      </c>
      <c r="F7515" s="42" t="s">
        <v>8394</v>
      </c>
      <c r="G7515" s="42" t="s">
        <v>11227</v>
      </c>
      <c r="H7515" s="7"/>
      <c r="I7515" s="42"/>
      <c r="J7515" s="42" t="s">
        <v>938</v>
      </c>
      <c r="K7515" s="8" t="s">
        <v>25576</v>
      </c>
      <c r="L7515" s="7" t="s">
        <v>8443</v>
      </c>
      <c r="M7515" s="44">
        <v>78.8</v>
      </c>
      <c r="N7515" s="7">
        <v>1</v>
      </c>
      <c r="O7515" s="44">
        <v>86.31</v>
      </c>
      <c r="P7515" s="44">
        <v>39.54</v>
      </c>
      <c r="Q7515" s="44">
        <v>6.4</v>
      </c>
      <c r="R7515" s="44">
        <v>21.34</v>
      </c>
      <c r="S7515" s="44">
        <v>7.51</v>
      </c>
      <c r="T7515" s="44">
        <v>0</v>
      </c>
      <c r="U7515" s="44">
        <v>11.52</v>
      </c>
      <c r="V7515" s="49">
        <v>0.1462</v>
      </c>
      <c r="W7515" s="42" t="s">
        <v>34</v>
      </c>
      <c r="X7515" s="43"/>
      <c r="Y7515" s="43"/>
      <c r="Z7515" s="43" t="s">
        <v>8442</v>
      </c>
      <c r="AA7515" s="37" t="str">
        <f>VLOOKUP(J7515, sku!B:C, 2, FALSE)</f>
        <v>Cadeirinha Preta Aro 26 - Peixinho Bike</v>
      </c>
      <c r="AB7515" s="37" t="str">
        <f>VLOOKUP(J7515, sku!B:BM, 64, FALSE)</f>
        <v>Revenda</v>
      </c>
      <c r="AC7515" s="37" t="str">
        <f>LEFT(pedidos[[#This Row],[SKU]],3)</f>
        <v>CAD</v>
      </c>
      <c r="AD7515" s="37" t="str" cm="1">
        <f t="array" aca="1" ref="AD7515" ca="1">IFERROR(
  INDEX(
    montadora[Montadora],
    MATCH(TRUE,LEFT(J7893,NÚCARACT(montadora[SKU Parcial]))=montadora[SKU Parcial],0)
  ),
  ""
)</f>
        <v/>
      </c>
    </row>
    <row r="7516" spans="1:30" x14ac:dyDescent="0.25">
      <c r="A7516" s="42" t="s">
        <v>23123</v>
      </c>
      <c r="B7516" s="42"/>
      <c r="C7516" s="42"/>
      <c r="D7516" s="42"/>
      <c r="E7516" s="42">
        <v>19599549855</v>
      </c>
      <c r="F7516" s="42" t="s">
        <v>8350</v>
      </c>
      <c r="G7516" s="42" t="s">
        <v>11227</v>
      </c>
      <c r="H7516" s="7"/>
      <c r="I7516" s="42"/>
      <c r="J7516" s="42" t="s">
        <v>703</v>
      </c>
      <c r="K7516" s="8" t="s">
        <v>25576</v>
      </c>
      <c r="L7516" s="7" t="s">
        <v>8443</v>
      </c>
      <c r="M7516" s="44">
        <v>24.8</v>
      </c>
      <c r="N7516" s="7">
        <v>1</v>
      </c>
      <c r="O7516" s="44">
        <v>32.799999999999997</v>
      </c>
      <c r="P7516" s="44">
        <v>7.52</v>
      </c>
      <c r="Q7516" s="44">
        <v>2.0099999999999998</v>
      </c>
      <c r="R7516" s="44">
        <v>9.4600000000000009</v>
      </c>
      <c r="S7516" s="44">
        <v>8</v>
      </c>
      <c r="T7516" s="44">
        <v>0</v>
      </c>
      <c r="U7516" s="44">
        <v>5.81</v>
      </c>
      <c r="V7516" s="49">
        <v>0.2341</v>
      </c>
      <c r="W7516" s="42" t="s">
        <v>34</v>
      </c>
      <c r="X7516" s="43"/>
      <c r="Y7516" s="43"/>
      <c r="Z7516" s="43" t="s">
        <v>8442</v>
      </c>
      <c r="AA7516" s="37" t="str">
        <f>VLOOKUP(J7516, sku!B:C, 2, FALSE)</f>
        <v>Trava Disco De Freio Moto - Preto</v>
      </c>
      <c r="AB7516" s="37" t="str">
        <f>VLOOKUP(J7516, sku!B:BM, 64, FALSE)</f>
        <v>Importação</v>
      </c>
      <c r="AC7516" s="37" t="str">
        <f>LEFT(pedidos[[#This Row],[SKU]],3)</f>
        <v>ET0</v>
      </c>
      <c r="AD7516" s="37" t="str" cm="1">
        <f t="array" aca="1" ref="AD7516" ca="1">IFERROR(
  INDEX(
    montadora[Montadora],
    MATCH(TRUE,LEFT(J7894,NÚCARACT(montadora[SKU Parcial]))=montadora[SKU Parcial],0)
  ),
  ""
)</f>
        <v/>
      </c>
    </row>
    <row r="7517" spans="1:30" x14ac:dyDescent="0.25">
      <c r="A7517" s="42" t="s">
        <v>23124</v>
      </c>
      <c r="B7517" s="42"/>
      <c r="C7517" s="42"/>
      <c r="D7517" s="42"/>
      <c r="E7517" s="42">
        <v>20399377477</v>
      </c>
      <c r="F7517" s="42" t="s">
        <v>8393</v>
      </c>
      <c r="G7517" s="42" t="s">
        <v>11227</v>
      </c>
      <c r="H7517" s="7"/>
      <c r="I7517" s="42"/>
      <c r="J7517" s="42" t="s">
        <v>2167</v>
      </c>
      <c r="K7517" s="8" t="s">
        <v>25576</v>
      </c>
      <c r="L7517" s="7" t="s">
        <v>8443</v>
      </c>
      <c r="M7517" s="44">
        <v>79.8</v>
      </c>
      <c r="N7517" s="7">
        <v>1</v>
      </c>
      <c r="O7517" s="44">
        <v>89.74</v>
      </c>
      <c r="P7517" s="44">
        <v>39.54</v>
      </c>
      <c r="Q7517" s="44">
        <v>6.48</v>
      </c>
      <c r="R7517" s="44">
        <v>21.56</v>
      </c>
      <c r="S7517" s="44">
        <v>9.94</v>
      </c>
      <c r="T7517" s="44">
        <v>0</v>
      </c>
      <c r="U7517" s="44">
        <v>12.22</v>
      </c>
      <c r="V7517" s="49">
        <v>0.15310000000000001</v>
      </c>
      <c r="W7517" s="42" t="s">
        <v>34</v>
      </c>
      <c r="X7517" s="43"/>
      <c r="Y7517" s="43"/>
      <c r="Z7517" s="43" t="s">
        <v>8442</v>
      </c>
      <c r="AA7517" s="37" t="str">
        <f>VLOOKUP(J7517, sku!B:C, 2, FALSE)</f>
        <v>Cadeirinha Rosa Aro 26 - Peixinho Bike</v>
      </c>
      <c r="AB7517" s="37" t="str">
        <f>VLOOKUP(J7517, sku!B:BM, 64, FALSE)</f>
        <v>Revenda</v>
      </c>
      <c r="AC7517" s="37" t="str">
        <f>LEFT(pedidos[[#This Row],[SKU]],3)</f>
        <v>CAD</v>
      </c>
      <c r="AD7517" s="37" t="str" cm="1">
        <f t="array" aca="1" ref="AD7517" ca="1">IFERROR(
  INDEX(
    montadora[Montadora],
    MATCH(TRUE,LEFT(J7895,NÚCARACT(montadora[SKU Parcial]))=montadora[SKU Parcial],0)
  ),
  ""
)</f>
        <v/>
      </c>
    </row>
    <row r="7518" spans="1:30" x14ac:dyDescent="0.25">
      <c r="A7518" s="42" t="s">
        <v>23125</v>
      </c>
      <c r="B7518" s="42"/>
      <c r="C7518" s="42"/>
      <c r="D7518" s="42"/>
      <c r="E7518" s="42">
        <v>19997804914</v>
      </c>
      <c r="F7518" s="42" t="s">
        <v>8399</v>
      </c>
      <c r="G7518" s="42" t="s">
        <v>11227</v>
      </c>
      <c r="H7518" s="7"/>
      <c r="I7518" s="42"/>
      <c r="J7518" s="42" t="s">
        <v>994</v>
      </c>
      <c r="K7518" s="8" t="s">
        <v>25576</v>
      </c>
      <c r="L7518" s="7" t="s">
        <v>8443</v>
      </c>
      <c r="M7518" s="44">
        <v>139.80000000000001</v>
      </c>
      <c r="N7518" s="7">
        <v>1</v>
      </c>
      <c r="O7518" s="44">
        <v>139.80000000000001</v>
      </c>
      <c r="P7518" s="44">
        <v>70</v>
      </c>
      <c r="Q7518" s="44">
        <v>11.35</v>
      </c>
      <c r="R7518" s="44">
        <v>34.76</v>
      </c>
      <c r="S7518" s="44">
        <v>0</v>
      </c>
      <c r="T7518" s="44">
        <v>0</v>
      </c>
      <c r="U7518" s="44">
        <v>23.69</v>
      </c>
      <c r="V7518" s="49">
        <v>0.1694</v>
      </c>
      <c r="W7518" s="42" t="s">
        <v>34</v>
      </c>
      <c r="X7518" s="43"/>
      <c r="Y7518" s="43"/>
      <c r="Z7518" s="43" t="s">
        <v>8442</v>
      </c>
      <c r="AA7518" s="37" t="str">
        <f>VLOOKUP(J7518, sku!B:C, 2, FALSE)</f>
        <v>Smart Led Taytech 8000 Lumens - H4</v>
      </c>
      <c r="AB7518" s="37" t="str">
        <f>VLOOKUP(J7518, sku!B:BM, 64, FALSE)</f>
        <v>Revenda</v>
      </c>
      <c r="AC7518" s="37" t="str">
        <f>LEFT(pedidos[[#This Row],[SKU]],3)</f>
        <v>TT-</v>
      </c>
      <c r="AD7518" s="37" t="str" cm="1">
        <f t="array" aca="1" ref="AD7518" ca="1">IFERROR(
  INDEX(
    montadora[Montadora],
    MATCH(TRUE,LEFT(J7896,NÚCARACT(montadora[SKU Parcial]))=montadora[SKU Parcial],0)
  ),
  ""
)</f>
        <v/>
      </c>
    </row>
    <row r="7519" spans="1:30" x14ac:dyDescent="0.25">
      <c r="A7519" s="42" t="s">
        <v>23126</v>
      </c>
      <c r="B7519" s="42"/>
      <c r="C7519" s="42"/>
      <c r="D7519" s="42"/>
      <c r="E7519" s="42">
        <v>22993569629</v>
      </c>
      <c r="F7519" s="42" t="s">
        <v>8394</v>
      </c>
      <c r="G7519" s="42" t="s">
        <v>11227</v>
      </c>
      <c r="H7519" s="7"/>
      <c r="I7519" s="42"/>
      <c r="J7519" s="42" t="s">
        <v>938</v>
      </c>
      <c r="K7519" s="8" t="s">
        <v>25576</v>
      </c>
      <c r="L7519" s="7" t="s">
        <v>8443</v>
      </c>
      <c r="M7519" s="44">
        <v>78.8</v>
      </c>
      <c r="N7519" s="7">
        <v>1</v>
      </c>
      <c r="O7519" s="44">
        <v>81.17</v>
      </c>
      <c r="P7519" s="44">
        <v>39.54</v>
      </c>
      <c r="Q7519" s="44">
        <v>6.4</v>
      </c>
      <c r="R7519" s="44">
        <v>21.34</v>
      </c>
      <c r="S7519" s="44">
        <v>2.37</v>
      </c>
      <c r="T7519" s="44">
        <v>0</v>
      </c>
      <c r="U7519" s="44">
        <v>11.52</v>
      </c>
      <c r="V7519" s="49">
        <v>0.1462</v>
      </c>
      <c r="W7519" s="42" t="s">
        <v>34</v>
      </c>
      <c r="X7519" s="43"/>
      <c r="Y7519" s="43"/>
      <c r="Z7519" s="43" t="s">
        <v>8442</v>
      </c>
      <c r="AA7519" s="37" t="str">
        <f>VLOOKUP(J7519, sku!B:C, 2, FALSE)</f>
        <v>Cadeirinha Preta Aro 26 - Peixinho Bike</v>
      </c>
      <c r="AB7519" s="37" t="str">
        <f>VLOOKUP(J7519, sku!B:BM, 64, FALSE)</f>
        <v>Revenda</v>
      </c>
      <c r="AC7519" s="37" t="str">
        <f>LEFT(pedidos[[#This Row],[SKU]],3)</f>
        <v>CAD</v>
      </c>
      <c r="AD7519" s="37" t="str" cm="1">
        <f t="array" aca="1" ref="AD7519" ca="1">IFERROR(
  INDEX(
    montadora[Montadora],
    MATCH(TRUE,LEFT(J7897,NÚCARACT(montadora[SKU Parcial]))=montadora[SKU Parcial],0)
  ),
  ""
)</f>
        <v/>
      </c>
    </row>
    <row r="7520" spans="1:30" x14ac:dyDescent="0.25">
      <c r="A7520" s="42" t="s">
        <v>23127</v>
      </c>
      <c r="B7520" s="42"/>
      <c r="C7520" s="42"/>
      <c r="D7520" s="42"/>
      <c r="E7520" s="42">
        <v>20399377477</v>
      </c>
      <c r="F7520" s="42" t="s">
        <v>8393</v>
      </c>
      <c r="G7520" s="42" t="s">
        <v>11227</v>
      </c>
      <c r="H7520" s="7"/>
      <c r="I7520" s="42"/>
      <c r="J7520" s="42" t="s">
        <v>8835</v>
      </c>
      <c r="K7520" s="8" t="s">
        <v>25576</v>
      </c>
      <c r="L7520" s="7" t="s">
        <v>8443</v>
      </c>
      <c r="M7520" s="44">
        <v>79.8</v>
      </c>
      <c r="N7520" s="7">
        <v>1</v>
      </c>
      <c r="O7520" s="44">
        <v>87.31</v>
      </c>
      <c r="P7520" s="44">
        <v>39.54</v>
      </c>
      <c r="Q7520" s="44">
        <v>6.48</v>
      </c>
      <c r="R7520" s="44">
        <v>21.56</v>
      </c>
      <c r="S7520" s="44">
        <v>7.51</v>
      </c>
      <c r="T7520" s="44">
        <v>0</v>
      </c>
      <c r="U7520" s="44">
        <v>12.22</v>
      </c>
      <c r="V7520" s="49">
        <v>0.15310000000000001</v>
      </c>
      <c r="W7520" s="42" t="s">
        <v>34</v>
      </c>
      <c r="X7520" s="43"/>
      <c r="Y7520" s="43"/>
      <c r="Z7520" s="43" t="s">
        <v>8442</v>
      </c>
      <c r="AA7520" s="37" t="str">
        <f>VLOOKUP(J7520, sku!B:C, 2, FALSE)</f>
        <v>Cadeirinha Cinza Aro 26 - Peixinho Bike</v>
      </c>
      <c r="AB7520" s="37" t="str">
        <f>VLOOKUP(J7520, sku!B:BM, 64, FALSE)</f>
        <v>Revenda</v>
      </c>
      <c r="AC7520" s="37" t="str">
        <f>LEFT(pedidos[[#This Row],[SKU]],3)</f>
        <v>CAD</v>
      </c>
      <c r="AD7520" s="37" t="str" cm="1">
        <f t="array" aca="1" ref="AD7520" ca="1">IFERROR(
  INDEX(
    montadora[Montadora],
    MATCH(TRUE,LEFT(J7898,NÚCARACT(montadora[SKU Parcial]))=montadora[SKU Parcial],0)
  ),
  ""
)</f>
        <v/>
      </c>
    </row>
    <row r="7521" spans="1:30" x14ac:dyDescent="0.25">
      <c r="A7521" s="42" t="s">
        <v>23128</v>
      </c>
      <c r="B7521" s="42"/>
      <c r="C7521" s="42"/>
      <c r="D7521" s="42"/>
      <c r="E7521" s="42">
        <v>19599549855</v>
      </c>
      <c r="F7521" s="42" t="s">
        <v>8350</v>
      </c>
      <c r="G7521" s="42" t="s">
        <v>11227</v>
      </c>
      <c r="H7521" s="7"/>
      <c r="I7521" s="42"/>
      <c r="J7521" s="42" t="s">
        <v>703</v>
      </c>
      <c r="K7521" s="8" t="s">
        <v>25576</v>
      </c>
      <c r="L7521" s="7" t="s">
        <v>8443</v>
      </c>
      <c r="M7521" s="44">
        <v>24.8</v>
      </c>
      <c r="N7521" s="7">
        <v>1</v>
      </c>
      <c r="O7521" s="44">
        <v>24.8</v>
      </c>
      <c r="P7521" s="44">
        <v>7.52</v>
      </c>
      <c r="Q7521" s="44">
        <v>2.0099999999999998</v>
      </c>
      <c r="R7521" s="44">
        <v>9.4600000000000009</v>
      </c>
      <c r="S7521" s="44">
        <v>0</v>
      </c>
      <c r="T7521" s="44">
        <v>0</v>
      </c>
      <c r="U7521" s="44">
        <v>5.81</v>
      </c>
      <c r="V7521" s="49">
        <v>0.2341</v>
      </c>
      <c r="W7521" s="42" t="s">
        <v>34</v>
      </c>
      <c r="X7521" s="43"/>
      <c r="Y7521" s="43"/>
      <c r="Z7521" s="43" t="s">
        <v>8442</v>
      </c>
      <c r="AA7521" s="37" t="str">
        <f>VLOOKUP(J7521, sku!B:C, 2, FALSE)</f>
        <v>Trava Disco De Freio Moto - Preto</v>
      </c>
      <c r="AB7521" s="37" t="str">
        <f>VLOOKUP(J7521, sku!B:BM, 64, FALSE)</f>
        <v>Importação</v>
      </c>
      <c r="AC7521" s="37" t="str">
        <f>LEFT(pedidos[[#This Row],[SKU]],3)</f>
        <v>ET0</v>
      </c>
      <c r="AD7521" s="37" t="str" cm="1">
        <f t="array" aca="1" ref="AD7521" ca="1">IFERROR(
  INDEX(
    montadora[Montadora],
    MATCH(TRUE,LEFT(J7899,NÚCARACT(montadora[SKU Parcial]))=montadora[SKU Parcial],0)
  ),
  ""
)</f>
        <v/>
      </c>
    </row>
    <row r="7522" spans="1:30" x14ac:dyDescent="0.25">
      <c r="A7522" s="42" t="s">
        <v>23129</v>
      </c>
      <c r="B7522" s="42"/>
      <c r="C7522" s="42"/>
      <c r="D7522" s="42"/>
      <c r="E7522" s="42">
        <v>23297894728</v>
      </c>
      <c r="F7522" s="42" t="s">
        <v>8414</v>
      </c>
      <c r="G7522" s="42" t="s">
        <v>11227</v>
      </c>
      <c r="H7522" s="7"/>
      <c r="I7522" s="42"/>
      <c r="J7522" s="42" t="s">
        <v>83</v>
      </c>
      <c r="K7522" s="8" t="s">
        <v>25576</v>
      </c>
      <c r="L7522" s="7" t="s">
        <v>8443</v>
      </c>
      <c r="M7522" s="44">
        <v>328.8</v>
      </c>
      <c r="N7522" s="7">
        <v>1</v>
      </c>
      <c r="O7522" s="44">
        <v>328.8</v>
      </c>
      <c r="P7522" s="44">
        <v>110</v>
      </c>
      <c r="Q7522" s="44">
        <v>26.7</v>
      </c>
      <c r="R7522" s="44">
        <v>76.34</v>
      </c>
      <c r="S7522" s="44">
        <v>0</v>
      </c>
      <c r="T7522" s="44">
        <v>0</v>
      </c>
      <c r="U7522" s="44">
        <v>115.76</v>
      </c>
      <c r="V7522" s="49">
        <v>0.35210000000000002</v>
      </c>
      <c r="W7522" s="42" t="s">
        <v>34</v>
      </c>
      <c r="X7522" s="43"/>
      <c r="Y7522" s="43"/>
      <c r="Z7522" s="43" t="s">
        <v>8442</v>
      </c>
      <c r="AA7522" s="37" t="str">
        <f>VLOOKUP(J7522, sku!B:C, 2, FALSE)</f>
        <v>Travessa Fiat - Locker - - - Palio Locker - - - Preto</v>
      </c>
      <c r="AB7522" s="37" t="str">
        <f>VLOOKUP(J7522, sku!B:BM, 64, FALSE)</f>
        <v>Fabricação</v>
      </c>
      <c r="AC7522" s="37" t="str">
        <f>LEFT(pedidos[[#This Row],[SKU]],3)</f>
        <v>XFI</v>
      </c>
      <c r="AD7522" s="37" t="str" cm="1">
        <f t="array" aca="1" ref="AD7522" ca="1">IFERROR(
  INDEX(
    montadora[Montadora],
    MATCH(TRUE,LEFT(J7900,NÚCARACT(montadora[SKU Parcial]))=montadora[SKU Parcial],0)
  ),
  ""
)</f>
        <v/>
      </c>
    </row>
    <row r="7523" spans="1:30" x14ac:dyDescent="0.25">
      <c r="A7523" s="42" t="s">
        <v>23130</v>
      </c>
      <c r="B7523" s="42"/>
      <c r="C7523" s="42"/>
      <c r="D7523" s="42"/>
      <c r="E7523" s="42">
        <v>22797551831</v>
      </c>
      <c r="F7523" s="42" t="s">
        <v>23210</v>
      </c>
      <c r="G7523" s="42" t="s">
        <v>11227</v>
      </c>
      <c r="H7523" s="7"/>
      <c r="I7523" s="42"/>
      <c r="J7523" s="42" t="s">
        <v>1260</v>
      </c>
      <c r="K7523" s="8" t="s">
        <v>25599</v>
      </c>
      <c r="L7523" s="7" t="s">
        <v>8443</v>
      </c>
      <c r="M7523" s="44">
        <v>328.8</v>
      </c>
      <c r="N7523" s="7">
        <v>1</v>
      </c>
      <c r="O7523" s="44">
        <v>328.8</v>
      </c>
      <c r="P7523" s="44">
        <v>120</v>
      </c>
      <c r="Q7523" s="44">
        <v>26.7</v>
      </c>
      <c r="R7523" s="44">
        <v>76.34</v>
      </c>
      <c r="S7523" s="44">
        <v>0</v>
      </c>
      <c r="T7523" s="44">
        <v>0</v>
      </c>
      <c r="U7523" s="44">
        <v>105.76</v>
      </c>
      <c r="V7523" s="49">
        <v>0.32169999999999999</v>
      </c>
      <c r="W7523" s="42" t="s">
        <v>34</v>
      </c>
      <c r="X7523" s="43"/>
      <c r="Y7523" s="43"/>
      <c r="Z7523" s="43" t="s">
        <v>8442</v>
      </c>
      <c r="AA7523" s="37" t="str">
        <f>VLOOKUP(J7523, sku!B:C, 2, FALSE)</f>
        <v>Travessa Volkswagen - Smart - - - Saveiro Cross - - - Preto</v>
      </c>
      <c r="AB7523" s="37" t="str">
        <f>VLOOKUP(J7523, sku!B:BM, 64, FALSE)</f>
        <v>Fabricação</v>
      </c>
      <c r="AC7523" s="37" t="str">
        <f>LEFT(pedidos[[#This Row],[SKU]],3)</f>
        <v>XVW</v>
      </c>
      <c r="AD7523" s="37" t="str" cm="1">
        <f t="array" aca="1" ref="AD7523" ca="1">IFERROR(
  INDEX(
    montadora[Montadora],
    MATCH(TRUE,LEFT(J7901,NÚCARACT(montadora[SKU Parcial]))=montadora[SKU Parcial],0)
  ),
  ""
)</f>
        <v/>
      </c>
    </row>
    <row r="7524" spans="1:30" x14ac:dyDescent="0.25">
      <c r="A7524" s="42" t="s">
        <v>23131</v>
      </c>
      <c r="B7524" s="42"/>
      <c r="C7524" s="42"/>
      <c r="D7524" s="42"/>
      <c r="E7524" s="42">
        <v>22993873085</v>
      </c>
      <c r="F7524" s="42" t="s">
        <v>8391</v>
      </c>
      <c r="G7524" s="42" t="s">
        <v>11227</v>
      </c>
      <c r="H7524" s="7"/>
      <c r="I7524" s="42"/>
      <c r="J7524" s="42" t="s">
        <v>3206</v>
      </c>
      <c r="K7524" s="8" t="s">
        <v>25599</v>
      </c>
      <c r="L7524" s="7" t="s">
        <v>8443</v>
      </c>
      <c r="M7524" s="44">
        <v>59.8</v>
      </c>
      <c r="N7524" s="7">
        <v>1</v>
      </c>
      <c r="O7524" s="44">
        <v>59.8</v>
      </c>
      <c r="P7524" s="44">
        <v>33.340000000000003</v>
      </c>
      <c r="Q7524" s="44">
        <v>4.8600000000000003</v>
      </c>
      <c r="R7524" s="44">
        <v>17.16</v>
      </c>
      <c r="S7524" s="44">
        <v>0</v>
      </c>
      <c r="T7524" s="44">
        <v>0</v>
      </c>
      <c r="U7524" s="44">
        <v>4.4400000000000004</v>
      </c>
      <c r="V7524" s="49">
        <v>7.4300000000000005E-2</v>
      </c>
      <c r="W7524" s="42" t="s">
        <v>34</v>
      </c>
      <c r="X7524" s="43"/>
      <c r="Y7524" s="43"/>
      <c r="Z7524" s="43" t="s">
        <v>8442</v>
      </c>
      <c r="AA7524" s="37" t="str">
        <f>VLOOKUP(J7524, sku!B:C, 2, FALSE)</f>
        <v>Banco Bicicleta Selim Preto e Vermelho + Couro PU</v>
      </c>
      <c r="AB7524" s="37" t="str">
        <f>VLOOKUP(J7524, sku!B:BM, 64, FALSE)</f>
        <v>Importação</v>
      </c>
      <c r="AC7524" s="37" t="str">
        <f>LEFT(pedidos[[#This Row],[SKU]],3)</f>
        <v>EB0</v>
      </c>
      <c r="AD7524" s="37" t="str" cm="1">
        <f t="array" aca="1" ref="AD7524" ca="1">IFERROR(
  INDEX(
    montadora[Montadora],
    MATCH(TRUE,LEFT(J7902,NÚCARACT(montadora[SKU Parcial]))=montadora[SKU Parcial],0)
  ),
  ""
)</f>
        <v/>
      </c>
    </row>
    <row r="7525" spans="1:30" x14ac:dyDescent="0.25">
      <c r="A7525" s="42" t="s">
        <v>23132</v>
      </c>
      <c r="B7525" s="42"/>
      <c r="C7525" s="42"/>
      <c r="D7525" s="42"/>
      <c r="E7525" s="42">
        <v>23493909703</v>
      </c>
      <c r="F7525" s="42" t="s">
        <v>8819</v>
      </c>
      <c r="G7525" s="42" t="s">
        <v>11227</v>
      </c>
      <c r="H7525" s="7"/>
      <c r="I7525" s="42"/>
      <c r="J7525" s="42" t="s">
        <v>8836</v>
      </c>
      <c r="K7525" s="8" t="s">
        <v>25599</v>
      </c>
      <c r="L7525" s="7" t="s">
        <v>8443</v>
      </c>
      <c r="M7525" s="44">
        <v>87.8</v>
      </c>
      <c r="N7525" s="7">
        <v>1</v>
      </c>
      <c r="O7525" s="44">
        <v>87.8</v>
      </c>
      <c r="P7525" s="44">
        <v>51.59</v>
      </c>
      <c r="Q7525" s="44">
        <v>7.13</v>
      </c>
      <c r="R7525" s="44">
        <v>23.32</v>
      </c>
      <c r="S7525" s="44">
        <v>0</v>
      </c>
      <c r="T7525" s="44">
        <v>0</v>
      </c>
      <c r="U7525" s="44">
        <v>5.76</v>
      </c>
      <c r="V7525" s="49">
        <v>6.5600000000000006E-2</v>
      </c>
      <c r="W7525" s="42" t="s">
        <v>34</v>
      </c>
      <c r="X7525" s="43"/>
      <c r="Y7525" s="43"/>
      <c r="Z7525" s="43" t="s">
        <v>8442</v>
      </c>
      <c r="AA7525" s="37" t="str">
        <f>VLOOKUP(J7525, sku!B:C, 2, FALSE)</f>
        <v>Hydrox Pro 500ML</v>
      </c>
      <c r="AB7525" s="37" t="str">
        <f>VLOOKUP(J7525, sku!B:BM, 64, FALSE)</f>
        <v>Revenda</v>
      </c>
      <c r="AC7525" s="37" t="str">
        <f>LEFT(pedidos[[#This Row],[SKU]],3)</f>
        <v>VX2</v>
      </c>
      <c r="AD7525" s="37" t="str" cm="1">
        <f t="array" aca="1" ref="AD7525" ca="1">IFERROR(
  INDEX(
    montadora[Montadora],
    MATCH(TRUE,LEFT(J7903,NÚCARACT(montadora[SKU Parcial]))=montadora[SKU Parcial],0)
  ),
  ""
)</f>
        <v/>
      </c>
    </row>
    <row r="7526" spans="1:30" x14ac:dyDescent="0.25">
      <c r="A7526" s="42" t="s">
        <v>23133</v>
      </c>
      <c r="B7526" s="42"/>
      <c r="C7526" s="42"/>
      <c r="D7526" s="42"/>
      <c r="E7526" s="42">
        <v>23693505999</v>
      </c>
      <c r="F7526" s="42" t="s">
        <v>8356</v>
      </c>
      <c r="G7526" s="42" t="s">
        <v>11227</v>
      </c>
      <c r="H7526" s="7"/>
      <c r="I7526" s="42"/>
      <c r="J7526" s="42" t="s">
        <v>8421</v>
      </c>
      <c r="K7526" s="8" t="s">
        <v>25599</v>
      </c>
      <c r="L7526" s="7" t="s">
        <v>8443</v>
      </c>
      <c r="M7526" s="44">
        <v>29.8</v>
      </c>
      <c r="N7526" s="7">
        <v>1</v>
      </c>
      <c r="O7526" s="44">
        <v>39.74</v>
      </c>
      <c r="P7526" s="44">
        <v>13.57</v>
      </c>
      <c r="Q7526" s="44">
        <v>2.42</v>
      </c>
      <c r="R7526" s="44">
        <v>10.56</v>
      </c>
      <c r="S7526" s="44">
        <v>9.94</v>
      </c>
      <c r="T7526" s="44">
        <v>0</v>
      </c>
      <c r="U7526" s="44">
        <v>3.25</v>
      </c>
      <c r="V7526" s="49">
        <v>0.1091</v>
      </c>
      <c r="W7526" s="42" t="s">
        <v>34</v>
      </c>
      <c r="X7526" s="43"/>
      <c r="Y7526" s="43"/>
      <c r="Z7526" s="43" t="s">
        <v>8442</v>
      </c>
      <c r="AA7526" s="37" t="str">
        <f>VLOOKUP(J7526, sku!B:C, 2, FALSE)</f>
        <v>Sanitizante Fresh 1,5l</v>
      </c>
      <c r="AB7526" s="37" t="str">
        <f>VLOOKUP(J7526, sku!B:BM, 64, FALSE)</f>
        <v>Revenda</v>
      </c>
      <c r="AC7526" s="37" t="str">
        <f>LEFT(pedidos[[#This Row],[SKU]],3)</f>
        <v>VT2</v>
      </c>
      <c r="AD7526" s="37" t="str" cm="1">
        <f t="array" aca="1" ref="AD7526" ca="1">IFERROR(
  INDEX(
    montadora[Montadora],
    MATCH(TRUE,LEFT(J7904,NÚCARACT(montadora[SKU Parcial]))=montadora[SKU Parcial],0)
  ),
  ""
)</f>
        <v/>
      </c>
    </row>
    <row r="7527" spans="1:30" x14ac:dyDescent="0.25">
      <c r="A7527" s="42" t="s">
        <v>23134</v>
      </c>
      <c r="B7527" s="42"/>
      <c r="C7527" s="42"/>
      <c r="D7527" s="42"/>
      <c r="E7527" s="42">
        <v>22298529979</v>
      </c>
      <c r="F7527" s="42" t="s">
        <v>23211</v>
      </c>
      <c r="G7527" s="42" t="s">
        <v>11227</v>
      </c>
      <c r="H7527" s="7"/>
      <c r="I7527" s="42"/>
      <c r="J7527" s="42" t="s">
        <v>2554</v>
      </c>
      <c r="K7527" s="8" t="s">
        <v>25599</v>
      </c>
      <c r="L7527" s="7" t="s">
        <v>8443</v>
      </c>
      <c r="M7527" s="44">
        <v>13.9</v>
      </c>
      <c r="N7527" s="7">
        <v>1</v>
      </c>
      <c r="O7527" s="44">
        <v>13.9</v>
      </c>
      <c r="P7527" s="44">
        <v>1.62</v>
      </c>
      <c r="Q7527" s="44">
        <v>1.1299999999999999</v>
      </c>
      <c r="R7527" s="44">
        <v>7.06</v>
      </c>
      <c r="S7527" s="44">
        <v>0</v>
      </c>
      <c r="T7527" s="44">
        <v>0</v>
      </c>
      <c r="U7527" s="44">
        <v>4.09</v>
      </c>
      <c r="V7527" s="49">
        <v>0.29430000000000001</v>
      </c>
      <c r="W7527" s="42" t="s">
        <v>34</v>
      </c>
      <c r="X7527" s="43"/>
      <c r="Y7527" s="43"/>
      <c r="Z7527" s="43" t="s">
        <v>8442</v>
      </c>
      <c r="AA7527" s="37" t="str">
        <f>VLOOKUP(J7527, sku!B:C, 2, FALSE)</f>
        <v>6 Chaves Allen M3 19*54mm</v>
      </c>
      <c r="AB7527" s="37" t="str">
        <f>VLOOKUP(J7527, sku!B:BM, 64, FALSE)</f>
        <v>Importação</v>
      </c>
      <c r="AC7527" s="37" t="str">
        <f>LEFT(pedidos[[#This Row],[SKU]],3)</f>
        <v>6EC</v>
      </c>
      <c r="AD7527" s="37" t="str" cm="1">
        <f t="array" aca="1" ref="AD7527" ca="1">IFERROR(
  INDEX(
    montadora[Montadora],
    MATCH(TRUE,LEFT(J7905,NÚCARACT(montadora[SKU Parcial]))=montadora[SKU Parcial],0)
  ),
  ""
)</f>
        <v/>
      </c>
    </row>
    <row r="7528" spans="1:30" x14ac:dyDescent="0.25">
      <c r="A7528" s="42" t="s">
        <v>23135</v>
      </c>
      <c r="B7528" s="42"/>
      <c r="C7528" s="42"/>
      <c r="D7528" s="42"/>
      <c r="E7528" s="42">
        <v>22993873085</v>
      </c>
      <c r="F7528" s="42" t="s">
        <v>8391</v>
      </c>
      <c r="G7528" s="42" t="s">
        <v>11227</v>
      </c>
      <c r="H7528" s="7"/>
      <c r="I7528" s="42"/>
      <c r="J7528" s="42" t="s">
        <v>3206</v>
      </c>
      <c r="K7528" s="8" t="s">
        <v>25599</v>
      </c>
      <c r="L7528" s="7" t="s">
        <v>8443</v>
      </c>
      <c r="M7528" s="44">
        <v>59.8</v>
      </c>
      <c r="N7528" s="7">
        <v>1</v>
      </c>
      <c r="O7528" s="44">
        <v>59.8</v>
      </c>
      <c r="P7528" s="44">
        <v>33.340000000000003</v>
      </c>
      <c r="Q7528" s="44">
        <v>4.8600000000000003</v>
      </c>
      <c r="R7528" s="44">
        <v>17.16</v>
      </c>
      <c r="S7528" s="44">
        <v>0</v>
      </c>
      <c r="T7528" s="44">
        <v>0</v>
      </c>
      <c r="U7528" s="44">
        <v>4.4400000000000004</v>
      </c>
      <c r="V7528" s="49">
        <v>7.4300000000000005E-2</v>
      </c>
      <c r="W7528" s="42" t="s">
        <v>34</v>
      </c>
      <c r="X7528" s="43"/>
      <c r="Y7528" s="43"/>
      <c r="Z7528" s="43" t="s">
        <v>8442</v>
      </c>
      <c r="AA7528" s="37" t="str">
        <f>VLOOKUP(J7528, sku!B:C, 2, FALSE)</f>
        <v>Banco Bicicleta Selim Preto e Vermelho + Couro PU</v>
      </c>
      <c r="AB7528" s="37" t="str">
        <f>VLOOKUP(J7528, sku!B:BM, 64, FALSE)</f>
        <v>Importação</v>
      </c>
      <c r="AC7528" s="37" t="str">
        <f>LEFT(pedidos[[#This Row],[SKU]],3)</f>
        <v>EB0</v>
      </c>
      <c r="AD7528" s="37" t="str" cm="1">
        <f t="array" aca="1" ref="AD7528" ca="1">IFERROR(
  INDEX(
    montadora[Montadora],
    MATCH(TRUE,LEFT(J7906,NÚCARACT(montadora[SKU Parcial]))=montadora[SKU Parcial],0)
  ),
  ""
)</f>
        <v/>
      </c>
    </row>
    <row r="7529" spans="1:30" x14ac:dyDescent="0.25">
      <c r="A7529" s="42" t="s">
        <v>23136</v>
      </c>
      <c r="B7529" s="42"/>
      <c r="C7529" s="42"/>
      <c r="D7529" s="42"/>
      <c r="E7529" s="42">
        <v>22993549897</v>
      </c>
      <c r="F7529" s="42" t="s">
        <v>10710</v>
      </c>
      <c r="G7529" s="42" t="s">
        <v>11227</v>
      </c>
      <c r="H7529" s="7"/>
      <c r="I7529" s="42"/>
      <c r="J7529" s="42" t="s">
        <v>10726</v>
      </c>
      <c r="K7529" s="8" t="s">
        <v>25599</v>
      </c>
      <c r="L7529" s="7" t="s">
        <v>8443</v>
      </c>
      <c r="M7529" s="44">
        <v>52.8</v>
      </c>
      <c r="N7529" s="7">
        <v>1</v>
      </c>
      <c r="O7529" s="44">
        <v>52.8</v>
      </c>
      <c r="P7529" s="44">
        <v>30.45</v>
      </c>
      <c r="Q7529" s="44">
        <v>4.29</v>
      </c>
      <c r="R7529" s="44">
        <v>15.62</v>
      </c>
      <c r="S7529" s="44">
        <v>0</v>
      </c>
      <c r="T7529" s="44">
        <v>0</v>
      </c>
      <c r="U7529" s="44">
        <v>2.44</v>
      </c>
      <c r="V7529" s="49">
        <v>4.6300000000000001E-2</v>
      </c>
      <c r="W7529" s="42" t="s">
        <v>34</v>
      </c>
      <c r="X7529" s="43"/>
      <c r="Y7529" s="43"/>
      <c r="Z7529" s="43" t="s">
        <v>8442</v>
      </c>
      <c r="AA7529" s="37" t="str">
        <f>VLOOKUP(J7529, sku!B:C, 2, FALSE)</f>
        <v>Makker 500ml</v>
      </c>
      <c r="AB7529" s="37" t="str">
        <f>VLOOKUP(J7529, sku!B:BM, 64, FALSE)</f>
        <v>Revenda</v>
      </c>
      <c r="AC7529" s="37" t="str">
        <f>LEFT(pedidos[[#This Row],[SKU]],3)</f>
        <v>VX2</v>
      </c>
      <c r="AD7529" s="37" t="str" cm="1">
        <f t="array" aca="1" ref="AD7529" ca="1">IFERROR(
  INDEX(
    montadora[Montadora],
    MATCH(TRUE,LEFT(J7907,NÚCARACT(montadora[SKU Parcial]))=montadora[SKU Parcial],0)
  ),
  ""
)</f>
        <v/>
      </c>
    </row>
    <row r="7530" spans="1:30" x14ac:dyDescent="0.25">
      <c r="A7530" s="42" t="s">
        <v>23137</v>
      </c>
      <c r="B7530" s="42"/>
      <c r="C7530" s="42"/>
      <c r="D7530" s="42"/>
      <c r="E7530" s="42">
        <v>22493753577</v>
      </c>
      <c r="F7530" s="42" t="s">
        <v>10104</v>
      </c>
      <c r="G7530" s="42" t="s">
        <v>11227</v>
      </c>
      <c r="H7530" s="7"/>
      <c r="I7530" s="42"/>
      <c r="J7530" s="42" t="s">
        <v>2941</v>
      </c>
      <c r="K7530" s="8" t="s">
        <v>25599</v>
      </c>
      <c r="L7530" s="7" t="s">
        <v>8443</v>
      </c>
      <c r="M7530" s="44">
        <v>27.8</v>
      </c>
      <c r="N7530" s="7">
        <v>1</v>
      </c>
      <c r="O7530" s="44">
        <v>27.8</v>
      </c>
      <c r="P7530" s="44">
        <v>12.9</v>
      </c>
      <c r="Q7530" s="44">
        <v>2.2599999999999998</v>
      </c>
      <c r="R7530" s="44">
        <v>10.119999999999999</v>
      </c>
      <c r="S7530" s="44">
        <v>0</v>
      </c>
      <c r="T7530" s="44">
        <v>0</v>
      </c>
      <c r="U7530" s="44">
        <v>2.52</v>
      </c>
      <c r="V7530" s="49">
        <v>9.0700000000000003E-2</v>
      </c>
      <c r="W7530" s="42" t="s">
        <v>34</v>
      </c>
      <c r="X7530" s="43"/>
      <c r="Y7530" s="43"/>
      <c r="Z7530" s="43" t="s">
        <v>8442</v>
      </c>
      <c r="AA7530" s="37" t="str">
        <f>VLOOKUP(J7530, sku!B:C, 2, FALSE)</f>
        <v>Chave Allen de Aço de Cabeça, Esférica (9 Peças) Hex Key</v>
      </c>
      <c r="AB7530" s="37" t="str">
        <f>VLOOKUP(J7530, sku!B:BM, 64, FALSE)</f>
        <v>Importação</v>
      </c>
      <c r="AC7530" s="37" t="str">
        <f>LEFT(pedidos[[#This Row],[SKU]],3)</f>
        <v>1K9</v>
      </c>
      <c r="AD7530" s="37" t="str" cm="1">
        <f t="array" aca="1" ref="AD7530" ca="1">IFERROR(
  INDEX(
    montadora[Montadora],
    MATCH(TRUE,LEFT(J7908,NÚCARACT(montadora[SKU Parcial]))=montadora[SKU Parcial],0)
  ),
  ""
)</f>
        <v/>
      </c>
    </row>
    <row r="7531" spans="1:30" x14ac:dyDescent="0.25">
      <c r="A7531" s="42" t="s">
        <v>23138</v>
      </c>
      <c r="B7531" s="42"/>
      <c r="C7531" s="42"/>
      <c r="D7531" s="42"/>
      <c r="E7531" s="42">
        <v>22293424720</v>
      </c>
      <c r="F7531" s="42" t="s">
        <v>8380</v>
      </c>
      <c r="G7531" s="42" t="s">
        <v>11227</v>
      </c>
      <c r="H7531" s="7"/>
      <c r="I7531" s="42"/>
      <c r="J7531" s="42" t="s">
        <v>886</v>
      </c>
      <c r="K7531" s="8" t="s">
        <v>25599</v>
      </c>
      <c r="L7531" s="7" t="s">
        <v>8443</v>
      </c>
      <c r="M7531" s="44">
        <v>48.8</v>
      </c>
      <c r="N7531" s="7">
        <v>1</v>
      </c>
      <c r="O7531" s="44">
        <v>48.8</v>
      </c>
      <c r="P7531" s="44">
        <v>24.45</v>
      </c>
      <c r="Q7531" s="44">
        <v>3.96</v>
      </c>
      <c r="R7531" s="44">
        <v>14.74</v>
      </c>
      <c r="S7531" s="44">
        <v>0</v>
      </c>
      <c r="T7531" s="44">
        <v>0</v>
      </c>
      <c r="U7531" s="44">
        <v>5.65</v>
      </c>
      <c r="V7531" s="49">
        <v>0.1157</v>
      </c>
      <c r="W7531" s="42" t="s">
        <v>34</v>
      </c>
      <c r="X7531" s="43"/>
      <c r="Y7531" s="43"/>
      <c r="Z7531" s="43" t="s">
        <v>8442</v>
      </c>
      <c r="AA7531" s="37" t="str">
        <f>VLOOKUP(J7531, sku!B:C, 2, FALSE)</f>
        <v>Trava Manete Moto E Bicicleta de Alumínio</v>
      </c>
      <c r="AB7531" s="37" t="str">
        <f>VLOOKUP(J7531, sku!B:BM, 64, FALSE)</f>
        <v>Importação</v>
      </c>
      <c r="AC7531" s="37" t="str">
        <f>LEFT(pedidos[[#This Row],[SKU]],3)</f>
        <v>ET0</v>
      </c>
      <c r="AD7531" s="37" t="str" cm="1">
        <f t="array" aca="1" ref="AD7531" ca="1">IFERROR(
  INDEX(
    montadora[Montadora],
    MATCH(TRUE,LEFT(J7909,NÚCARACT(montadora[SKU Parcial]))=montadora[SKU Parcial],0)
  ),
  ""
)</f>
        <v/>
      </c>
    </row>
    <row r="7532" spans="1:30" x14ac:dyDescent="0.25">
      <c r="A7532" s="42" t="s">
        <v>23139</v>
      </c>
      <c r="B7532" s="42"/>
      <c r="C7532" s="42"/>
      <c r="D7532" s="42"/>
      <c r="E7532" s="42">
        <v>22797364129</v>
      </c>
      <c r="F7532" s="42" t="s">
        <v>8376</v>
      </c>
      <c r="G7532" s="42" t="s">
        <v>11227</v>
      </c>
      <c r="H7532" s="7"/>
      <c r="I7532" s="42"/>
      <c r="J7532" s="42" t="s">
        <v>304</v>
      </c>
      <c r="K7532" s="8" t="s">
        <v>25599</v>
      </c>
      <c r="L7532" s="7" t="s">
        <v>8443</v>
      </c>
      <c r="M7532" s="44">
        <v>59.8</v>
      </c>
      <c r="N7532" s="7">
        <v>1</v>
      </c>
      <c r="O7532" s="44">
        <v>59.8</v>
      </c>
      <c r="P7532" s="44">
        <v>21.45</v>
      </c>
      <c r="Q7532" s="44">
        <v>4.8600000000000003</v>
      </c>
      <c r="R7532" s="44">
        <v>17.16</v>
      </c>
      <c r="S7532" s="44">
        <v>0</v>
      </c>
      <c r="T7532" s="44">
        <v>0</v>
      </c>
      <c r="U7532" s="44">
        <v>16.329999999999998</v>
      </c>
      <c r="V7532" s="49">
        <v>0.2732</v>
      </c>
      <c r="W7532" s="42" t="s">
        <v>34</v>
      </c>
      <c r="X7532" s="43"/>
      <c r="Y7532" s="43"/>
      <c r="Z7532" s="43" t="s">
        <v>8442</v>
      </c>
      <c r="AA7532" s="37" t="str">
        <f>VLOOKUP(J7532, sku!B:C, 2, FALSE)</f>
        <v>Corrente de Moto Antifurto 150cm - Preto</v>
      </c>
      <c r="AB7532" s="37" t="str">
        <f>VLOOKUP(J7532, sku!B:BM, 64, FALSE)</f>
        <v>Importação</v>
      </c>
      <c r="AC7532" s="37" t="str">
        <f>LEFT(pedidos[[#This Row],[SKU]],3)</f>
        <v>XR0</v>
      </c>
      <c r="AD7532" s="37" t="str" cm="1">
        <f t="array" aca="1" ref="AD7532" ca="1">IFERROR(
  INDEX(
    montadora[Montadora],
    MATCH(TRUE,LEFT(J7910,NÚCARACT(montadora[SKU Parcial]))=montadora[SKU Parcial],0)
  ),
  ""
)</f>
        <v/>
      </c>
    </row>
    <row r="7533" spans="1:30" x14ac:dyDescent="0.25">
      <c r="A7533" s="42" t="s">
        <v>23140</v>
      </c>
      <c r="B7533" s="42"/>
      <c r="C7533" s="42"/>
      <c r="D7533" s="42"/>
      <c r="E7533" s="42">
        <v>22993393094</v>
      </c>
      <c r="F7533" s="42" t="s">
        <v>23212</v>
      </c>
      <c r="G7533" s="42" t="s">
        <v>11227</v>
      </c>
      <c r="H7533" s="7"/>
      <c r="I7533" s="42"/>
      <c r="J7533" s="42" t="s">
        <v>17315</v>
      </c>
      <c r="K7533" s="8" t="s">
        <v>25599</v>
      </c>
      <c r="L7533" s="7" t="s">
        <v>8443</v>
      </c>
      <c r="M7533" s="44">
        <v>328.8</v>
      </c>
      <c r="N7533" s="7">
        <v>1</v>
      </c>
      <c r="O7533" s="44">
        <v>328.8</v>
      </c>
      <c r="P7533" s="44">
        <v>120</v>
      </c>
      <c r="Q7533" s="44">
        <v>26.7</v>
      </c>
      <c r="R7533" s="44">
        <v>76.34</v>
      </c>
      <c r="S7533" s="44">
        <v>0</v>
      </c>
      <c r="T7533" s="44">
        <v>0</v>
      </c>
      <c r="U7533" s="44">
        <v>105.76</v>
      </c>
      <c r="V7533" s="49">
        <v>0.32169999999999999</v>
      </c>
      <c r="W7533" s="42" t="s">
        <v>34</v>
      </c>
      <c r="X7533" s="43"/>
      <c r="Y7533" s="43"/>
      <c r="Z7533" s="43" t="s">
        <v>8442</v>
      </c>
      <c r="AA7533" s="37" t="str">
        <f>VLOOKUP(J7533, sku!B:C, 2, FALSE)</f>
        <v>Travessa Ford - Smart - - - Ranger - 2013+ - Prata</v>
      </c>
      <c r="AB7533" s="37" t="str">
        <f>VLOOKUP(J7533, sku!B:BM, 64, FALSE)</f>
        <v>Fabricação</v>
      </c>
      <c r="AC7533" s="37" t="str">
        <f>LEFT(pedidos[[#This Row],[SKU]],3)</f>
        <v>XFD</v>
      </c>
      <c r="AD7533" s="37" t="str" cm="1">
        <f t="array" aca="1" ref="AD7533" ca="1">IFERROR(
  INDEX(
    montadora[Montadora],
    MATCH(TRUE,LEFT(J7911,NÚCARACT(montadora[SKU Parcial]))=montadora[SKU Parcial],0)
  ),
  ""
)</f>
        <v/>
      </c>
    </row>
    <row r="7534" spans="1:30" x14ac:dyDescent="0.25">
      <c r="A7534" s="42" t="s">
        <v>23141</v>
      </c>
      <c r="B7534" s="42"/>
      <c r="C7534" s="42"/>
      <c r="D7534" s="42"/>
      <c r="E7534" s="42">
        <v>22293424720</v>
      </c>
      <c r="F7534" s="42" t="s">
        <v>8380</v>
      </c>
      <c r="G7534" s="42" t="s">
        <v>11227</v>
      </c>
      <c r="H7534" s="7"/>
      <c r="I7534" s="42"/>
      <c r="J7534" s="42" t="s">
        <v>886</v>
      </c>
      <c r="K7534" s="8" t="s">
        <v>25601</v>
      </c>
      <c r="L7534" s="7" t="s">
        <v>8443</v>
      </c>
      <c r="M7534" s="44">
        <v>48.8</v>
      </c>
      <c r="N7534" s="7">
        <v>1</v>
      </c>
      <c r="O7534" s="44">
        <v>56.8</v>
      </c>
      <c r="P7534" s="44">
        <v>24.45</v>
      </c>
      <c r="Q7534" s="44">
        <v>3.96</v>
      </c>
      <c r="R7534" s="44">
        <v>14.74</v>
      </c>
      <c r="S7534" s="44">
        <v>8</v>
      </c>
      <c r="T7534" s="44">
        <v>0</v>
      </c>
      <c r="U7534" s="44">
        <v>5.65</v>
      </c>
      <c r="V7534" s="49">
        <v>0.1157</v>
      </c>
      <c r="W7534" s="42" t="s">
        <v>34</v>
      </c>
      <c r="X7534" s="43"/>
      <c r="Y7534" s="43"/>
      <c r="Z7534" s="43" t="s">
        <v>8442</v>
      </c>
      <c r="AA7534" s="37" t="str">
        <f>VLOOKUP(J7534, sku!B:C, 2, FALSE)</f>
        <v>Trava Manete Moto E Bicicleta de Alumínio</v>
      </c>
      <c r="AB7534" s="37" t="str">
        <f>VLOOKUP(J7534, sku!B:BM, 64, FALSE)</f>
        <v>Importação</v>
      </c>
      <c r="AC7534" s="37" t="str">
        <f>LEFT(pedidos[[#This Row],[SKU]],3)</f>
        <v>ET0</v>
      </c>
      <c r="AD7534" s="37" t="str" cm="1">
        <f t="array" aca="1" ref="AD7534" ca="1">IFERROR(
  INDEX(
    montadora[Montadora],
    MATCH(TRUE,LEFT(J7912,NÚCARACT(montadora[SKU Parcial]))=montadora[SKU Parcial],0)
  ),
  ""
)</f>
        <v/>
      </c>
    </row>
    <row r="7535" spans="1:30" x14ac:dyDescent="0.25">
      <c r="A7535" s="42" t="s">
        <v>23142</v>
      </c>
      <c r="B7535" s="42"/>
      <c r="C7535" s="42"/>
      <c r="D7535" s="42"/>
      <c r="E7535" s="42">
        <v>21199568173</v>
      </c>
      <c r="F7535" s="42" t="s">
        <v>8382</v>
      </c>
      <c r="G7535" s="42" t="s">
        <v>11227</v>
      </c>
      <c r="H7535" s="7"/>
      <c r="I7535" s="42"/>
      <c r="J7535" s="42" t="s">
        <v>1156</v>
      </c>
      <c r="K7535" s="8" t="s">
        <v>25601</v>
      </c>
      <c r="L7535" s="7" t="s">
        <v>8443</v>
      </c>
      <c r="M7535" s="44">
        <v>49.8</v>
      </c>
      <c r="N7535" s="7">
        <v>1</v>
      </c>
      <c r="O7535" s="44">
        <v>49.8</v>
      </c>
      <c r="P7535" s="44">
        <v>26.08</v>
      </c>
      <c r="Q7535" s="44">
        <v>4.04</v>
      </c>
      <c r="R7535" s="44">
        <v>14.96</v>
      </c>
      <c r="S7535" s="44">
        <v>0</v>
      </c>
      <c r="T7535" s="44">
        <v>0</v>
      </c>
      <c r="U7535" s="44">
        <v>4.72</v>
      </c>
      <c r="V7535" s="49">
        <v>9.4700000000000006E-2</v>
      </c>
      <c r="W7535" s="42" t="s">
        <v>34</v>
      </c>
      <c r="X7535" s="43"/>
      <c r="Y7535" s="43"/>
      <c r="Z7535" s="43" t="s">
        <v>8442</v>
      </c>
      <c r="AA7535" s="37" t="str">
        <f>VLOOKUP(J7535, sku!B:C, 2, FALSE)</f>
        <v>Trava Antifurto Moto Bicicleta Roda/Quadro</v>
      </c>
      <c r="AB7535" s="37" t="str">
        <f>VLOOKUP(J7535, sku!B:BM, 64, FALSE)</f>
        <v>Importação</v>
      </c>
      <c r="AC7535" s="37" t="str">
        <f>LEFT(pedidos[[#This Row],[SKU]],3)</f>
        <v>ET0</v>
      </c>
      <c r="AD7535" s="37" t="str" cm="1">
        <f t="array" aca="1" ref="AD7535" ca="1">IFERROR(
  INDEX(
    montadora[Montadora],
    MATCH(TRUE,LEFT(J7913,NÚCARACT(montadora[SKU Parcial]))=montadora[SKU Parcial],0)
  ),
  ""
)</f>
        <v/>
      </c>
    </row>
    <row r="7536" spans="1:30" x14ac:dyDescent="0.25">
      <c r="A7536" s="42" t="s">
        <v>23143</v>
      </c>
      <c r="B7536" s="42"/>
      <c r="C7536" s="42"/>
      <c r="D7536" s="42"/>
      <c r="E7536" s="42">
        <v>22598315074</v>
      </c>
      <c r="F7536" s="42" t="s">
        <v>8349</v>
      </c>
      <c r="G7536" s="42" t="s">
        <v>11227</v>
      </c>
      <c r="H7536" s="7"/>
      <c r="I7536" s="42"/>
      <c r="J7536" s="42" t="s">
        <v>2566</v>
      </c>
      <c r="K7536" s="8" t="s">
        <v>25601</v>
      </c>
      <c r="L7536" s="7" t="s">
        <v>8443</v>
      </c>
      <c r="M7536" s="44">
        <v>19.8</v>
      </c>
      <c r="N7536" s="7">
        <v>1</v>
      </c>
      <c r="O7536" s="44">
        <v>19.8</v>
      </c>
      <c r="P7536" s="44">
        <v>5.4</v>
      </c>
      <c r="Q7536" s="44">
        <v>1.61</v>
      </c>
      <c r="R7536" s="44">
        <v>8.36</v>
      </c>
      <c r="S7536" s="44">
        <v>0</v>
      </c>
      <c r="T7536" s="44">
        <v>0</v>
      </c>
      <c r="U7536" s="44">
        <v>4.43</v>
      </c>
      <c r="V7536" s="49">
        <v>0.2238</v>
      </c>
      <c r="W7536" s="42" t="s">
        <v>34</v>
      </c>
      <c r="X7536" s="43"/>
      <c r="Y7536" s="43"/>
      <c r="Z7536" s="43" t="s">
        <v>8442</v>
      </c>
      <c r="AA7536" s="37" t="str">
        <f>VLOOKUP(J7536, sku!B:C, 2, FALSE)</f>
        <v>Chave Allen de Aço de Cabeça, Esférica (9 Peças) Hex Key Wrench</v>
      </c>
      <c r="AB7536" s="37" t="str">
        <f>VLOOKUP(J7536, sku!B:BM, 64, FALSE)</f>
        <v>Importação</v>
      </c>
      <c r="AC7536" s="37" t="str">
        <f>LEFT(pedidos[[#This Row],[SKU]],3)</f>
        <v>1K9</v>
      </c>
      <c r="AD7536" s="37" t="str" cm="1">
        <f t="array" aca="1" ref="AD7536" ca="1">IFERROR(
  INDEX(
    montadora[Montadora],
    MATCH(TRUE,LEFT(J7914,NÚCARACT(montadora[SKU Parcial]))=montadora[SKU Parcial],0)
  ),
  ""
)</f>
        <v/>
      </c>
    </row>
    <row r="7537" spans="1:30" x14ac:dyDescent="0.25">
      <c r="A7537" s="42" t="s">
        <v>23144</v>
      </c>
      <c r="B7537" s="42"/>
      <c r="C7537" s="42"/>
      <c r="D7537" s="42"/>
      <c r="E7537" s="42">
        <v>22293424720</v>
      </c>
      <c r="F7537" s="42" t="s">
        <v>8380</v>
      </c>
      <c r="G7537" s="42" t="s">
        <v>11227</v>
      </c>
      <c r="H7537" s="7"/>
      <c r="I7537" s="42"/>
      <c r="J7537" s="42" t="s">
        <v>886</v>
      </c>
      <c r="K7537" s="8" t="s">
        <v>25601</v>
      </c>
      <c r="L7537" s="7" t="s">
        <v>8443</v>
      </c>
      <c r="M7537" s="44">
        <v>48.8</v>
      </c>
      <c r="N7537" s="7">
        <v>1</v>
      </c>
      <c r="O7537" s="44">
        <v>48.8</v>
      </c>
      <c r="P7537" s="44">
        <v>24.45</v>
      </c>
      <c r="Q7537" s="44">
        <v>3.96</v>
      </c>
      <c r="R7537" s="44">
        <v>14.74</v>
      </c>
      <c r="S7537" s="44">
        <v>0</v>
      </c>
      <c r="T7537" s="44">
        <v>0</v>
      </c>
      <c r="U7537" s="44">
        <v>5.65</v>
      </c>
      <c r="V7537" s="49">
        <v>0.1157</v>
      </c>
      <c r="W7537" s="42" t="s">
        <v>34</v>
      </c>
      <c r="X7537" s="43"/>
      <c r="Y7537" s="43"/>
      <c r="Z7537" s="43" t="s">
        <v>8442</v>
      </c>
      <c r="AA7537" s="37" t="str">
        <f>VLOOKUP(J7537, sku!B:C, 2, FALSE)</f>
        <v>Trava Manete Moto E Bicicleta de Alumínio</v>
      </c>
      <c r="AB7537" s="37" t="str">
        <f>VLOOKUP(J7537, sku!B:BM, 64, FALSE)</f>
        <v>Importação</v>
      </c>
      <c r="AC7537" s="37" t="str">
        <f>LEFT(pedidos[[#This Row],[SKU]],3)</f>
        <v>ET0</v>
      </c>
      <c r="AD7537" s="37" t="str" cm="1">
        <f t="array" aca="1" ref="AD7537" ca="1">IFERROR(
  INDEX(
    montadora[Montadora],
    MATCH(TRUE,LEFT(J7915,NÚCARACT(montadora[SKU Parcial]))=montadora[SKU Parcial],0)
  ),
  ""
)</f>
        <v/>
      </c>
    </row>
    <row r="7538" spans="1:30" x14ac:dyDescent="0.25">
      <c r="A7538" s="42" t="s">
        <v>23145</v>
      </c>
      <c r="B7538" s="42"/>
      <c r="C7538" s="42"/>
      <c r="D7538" s="42"/>
      <c r="E7538" s="42">
        <v>19599549855</v>
      </c>
      <c r="F7538" s="42" t="s">
        <v>8350</v>
      </c>
      <c r="G7538" s="42" t="s">
        <v>11227</v>
      </c>
      <c r="H7538" s="7"/>
      <c r="I7538" s="42"/>
      <c r="J7538" s="42" t="s">
        <v>703</v>
      </c>
      <c r="K7538" s="8" t="s">
        <v>25601</v>
      </c>
      <c r="L7538" s="7" t="s">
        <v>8443</v>
      </c>
      <c r="M7538" s="44">
        <v>24.8</v>
      </c>
      <c r="N7538" s="7">
        <v>1</v>
      </c>
      <c r="O7538" s="44">
        <v>24.8</v>
      </c>
      <c r="P7538" s="44">
        <v>7.52</v>
      </c>
      <c r="Q7538" s="44">
        <v>2.0099999999999998</v>
      </c>
      <c r="R7538" s="44">
        <v>9.4600000000000009</v>
      </c>
      <c r="S7538" s="44">
        <v>0</v>
      </c>
      <c r="T7538" s="44">
        <v>0</v>
      </c>
      <c r="U7538" s="44">
        <v>5.81</v>
      </c>
      <c r="V7538" s="49">
        <v>0.2341</v>
      </c>
      <c r="W7538" s="42" t="s">
        <v>34</v>
      </c>
      <c r="X7538" s="43"/>
      <c r="Y7538" s="43"/>
      <c r="Z7538" s="43" t="s">
        <v>8442</v>
      </c>
      <c r="AA7538" s="37" t="str">
        <f>VLOOKUP(J7538, sku!B:C, 2, FALSE)</f>
        <v>Trava Disco De Freio Moto - Preto</v>
      </c>
      <c r="AB7538" s="37" t="str">
        <f>VLOOKUP(J7538, sku!B:BM, 64, FALSE)</f>
        <v>Importação</v>
      </c>
      <c r="AC7538" s="37" t="str">
        <f>LEFT(pedidos[[#This Row],[SKU]],3)</f>
        <v>ET0</v>
      </c>
      <c r="AD7538" s="37" t="str" cm="1">
        <f t="array" aca="1" ref="AD7538" ca="1">IFERROR(
  INDEX(
    montadora[Montadora],
    MATCH(TRUE,LEFT(J7916,NÚCARACT(montadora[SKU Parcial]))=montadora[SKU Parcial],0)
  ),
  ""
)</f>
        <v/>
      </c>
    </row>
    <row r="7539" spans="1:30" x14ac:dyDescent="0.25">
      <c r="A7539" s="42" t="s">
        <v>23146</v>
      </c>
      <c r="B7539" s="42"/>
      <c r="C7539" s="42"/>
      <c r="D7539" s="42"/>
      <c r="E7539" s="42">
        <v>22993569629</v>
      </c>
      <c r="F7539" s="42" t="s">
        <v>8394</v>
      </c>
      <c r="G7539" s="42" t="s">
        <v>11227</v>
      </c>
      <c r="H7539" s="7"/>
      <c r="I7539" s="42"/>
      <c r="J7539" s="42" t="s">
        <v>938</v>
      </c>
      <c r="K7539" s="8" t="s">
        <v>25601</v>
      </c>
      <c r="L7539" s="7" t="s">
        <v>8443</v>
      </c>
      <c r="M7539" s="44">
        <v>78.8</v>
      </c>
      <c r="N7539" s="7">
        <v>1</v>
      </c>
      <c r="O7539" s="44">
        <v>86.8</v>
      </c>
      <c r="P7539" s="44">
        <v>39.54</v>
      </c>
      <c r="Q7539" s="44">
        <v>6.4</v>
      </c>
      <c r="R7539" s="44">
        <v>21.34</v>
      </c>
      <c r="S7539" s="44">
        <v>8</v>
      </c>
      <c r="T7539" s="44">
        <v>0</v>
      </c>
      <c r="U7539" s="44">
        <v>11.52</v>
      </c>
      <c r="V7539" s="49">
        <v>0.1462</v>
      </c>
      <c r="W7539" s="42" t="s">
        <v>34</v>
      </c>
      <c r="X7539" s="43"/>
      <c r="Y7539" s="43"/>
      <c r="Z7539" s="43" t="s">
        <v>8442</v>
      </c>
      <c r="AA7539" s="37" t="str">
        <f>VLOOKUP(J7539, sku!B:C, 2, FALSE)</f>
        <v>Cadeirinha Preta Aro 26 - Peixinho Bike</v>
      </c>
      <c r="AB7539" s="37" t="str">
        <f>VLOOKUP(J7539, sku!B:BM, 64, FALSE)</f>
        <v>Revenda</v>
      </c>
      <c r="AC7539" s="37" t="str">
        <f>LEFT(pedidos[[#This Row],[SKU]],3)</f>
        <v>CAD</v>
      </c>
      <c r="AD7539" s="37" t="str" cm="1">
        <f t="array" aca="1" ref="AD7539" ca="1">IFERROR(
  INDEX(
    montadora[Montadora],
    MATCH(TRUE,LEFT(J7917,NÚCARACT(montadora[SKU Parcial]))=montadora[SKU Parcial],0)
  ),
  ""
)</f>
        <v/>
      </c>
    </row>
    <row r="7540" spans="1:30" x14ac:dyDescent="0.25">
      <c r="A7540" s="42" t="s">
        <v>23147</v>
      </c>
      <c r="B7540" s="42"/>
      <c r="C7540" s="42"/>
      <c r="D7540" s="42"/>
      <c r="E7540" s="42">
        <v>22293424720</v>
      </c>
      <c r="F7540" s="42" t="s">
        <v>8380</v>
      </c>
      <c r="G7540" s="42" t="s">
        <v>11227</v>
      </c>
      <c r="H7540" s="7"/>
      <c r="I7540" s="42"/>
      <c r="J7540" s="42" t="s">
        <v>8433</v>
      </c>
      <c r="K7540" s="8" t="s">
        <v>25601</v>
      </c>
      <c r="L7540" s="7" t="s">
        <v>8443</v>
      </c>
      <c r="M7540" s="44">
        <v>46.8</v>
      </c>
      <c r="N7540" s="7">
        <v>1</v>
      </c>
      <c r="O7540" s="44">
        <v>46.8</v>
      </c>
      <c r="P7540" s="44">
        <v>24.45</v>
      </c>
      <c r="Q7540" s="44">
        <v>3.8</v>
      </c>
      <c r="R7540" s="44">
        <v>14.3</v>
      </c>
      <c r="S7540" s="44">
        <v>0</v>
      </c>
      <c r="T7540" s="44">
        <v>0</v>
      </c>
      <c r="U7540" s="44">
        <v>4.25</v>
      </c>
      <c r="V7540" s="49">
        <v>9.0800000000000006E-2</v>
      </c>
      <c r="W7540" s="42" t="s">
        <v>34</v>
      </c>
      <c r="X7540" s="43"/>
      <c r="Y7540" s="43"/>
      <c r="Z7540" s="43" t="s">
        <v>8442</v>
      </c>
      <c r="AA7540" s="37" t="str">
        <f>VLOOKUP(J7540, sku!B:C, 2, FALSE)</f>
        <v>Trava Manete Moto E Bicicleta de Plástico - Vermelho</v>
      </c>
      <c r="AB7540" s="37" t="str">
        <f>VLOOKUP(J7540, sku!B:BM, 64, FALSE)</f>
        <v>Importação</v>
      </c>
      <c r="AC7540" s="37" t="str">
        <f>LEFT(pedidos[[#This Row],[SKU]],3)</f>
        <v>ET0</v>
      </c>
      <c r="AD7540" s="37" t="str" cm="1">
        <f t="array" aca="1" ref="AD7540" ca="1">IFERROR(
  INDEX(
    montadora[Montadora],
    MATCH(TRUE,LEFT(J7918,NÚCARACT(montadora[SKU Parcial]))=montadora[SKU Parcial],0)
  ),
  ""
)</f>
        <v/>
      </c>
    </row>
    <row r="7541" spans="1:30" x14ac:dyDescent="0.25">
      <c r="A7541" s="42" t="s">
        <v>23148</v>
      </c>
      <c r="B7541" s="42"/>
      <c r="C7541" s="42"/>
      <c r="D7541" s="42"/>
      <c r="E7541" s="42">
        <v>22293424720</v>
      </c>
      <c r="F7541" s="42" t="s">
        <v>8380</v>
      </c>
      <c r="G7541" s="42" t="s">
        <v>11227</v>
      </c>
      <c r="H7541" s="7"/>
      <c r="I7541" s="42"/>
      <c r="J7541" s="42" t="s">
        <v>886</v>
      </c>
      <c r="K7541" s="8" t="s">
        <v>25575</v>
      </c>
      <c r="L7541" s="7" t="s">
        <v>8443</v>
      </c>
      <c r="M7541" s="44">
        <v>48.8</v>
      </c>
      <c r="N7541" s="7">
        <v>1</v>
      </c>
      <c r="O7541" s="44">
        <v>56.8</v>
      </c>
      <c r="P7541" s="44">
        <v>24.45</v>
      </c>
      <c r="Q7541" s="44">
        <v>3.96</v>
      </c>
      <c r="R7541" s="44">
        <v>14.74</v>
      </c>
      <c r="S7541" s="44">
        <v>8</v>
      </c>
      <c r="T7541" s="44">
        <v>0</v>
      </c>
      <c r="U7541" s="44">
        <v>5.65</v>
      </c>
      <c r="V7541" s="49">
        <v>0.1157</v>
      </c>
      <c r="W7541" s="42" t="s">
        <v>34</v>
      </c>
      <c r="X7541" s="43"/>
      <c r="Y7541" s="43"/>
      <c r="Z7541" s="43" t="s">
        <v>8442</v>
      </c>
      <c r="AA7541" s="37" t="str">
        <f>VLOOKUP(J7541, sku!B:C, 2, FALSE)</f>
        <v>Trava Manete Moto E Bicicleta de Alumínio</v>
      </c>
      <c r="AB7541" s="37" t="str">
        <f>VLOOKUP(J7541, sku!B:BM, 64, FALSE)</f>
        <v>Importação</v>
      </c>
      <c r="AC7541" s="37" t="str">
        <f>LEFT(pedidos[[#This Row],[SKU]],3)</f>
        <v>ET0</v>
      </c>
      <c r="AD7541" s="37" t="str" cm="1">
        <f t="array" aca="1" ref="AD7541" ca="1">IFERROR(
  INDEX(
    montadora[Montadora],
    MATCH(TRUE,LEFT(J7919,NÚCARACT(montadora[SKU Parcial]))=montadora[SKU Parcial],0)
  ),
  ""
)</f>
        <v/>
      </c>
    </row>
    <row r="7542" spans="1:30" x14ac:dyDescent="0.25">
      <c r="A7542" s="42" t="s">
        <v>23149</v>
      </c>
      <c r="B7542" s="42"/>
      <c r="C7542" s="42"/>
      <c r="D7542" s="42"/>
      <c r="E7542" s="42">
        <v>23597552644</v>
      </c>
      <c r="F7542" s="42" t="s">
        <v>23213</v>
      </c>
      <c r="G7542" s="42" t="s">
        <v>11227</v>
      </c>
      <c r="H7542" s="7"/>
      <c r="I7542" s="42"/>
      <c r="J7542" s="42" t="s">
        <v>535</v>
      </c>
      <c r="K7542" s="8" t="s">
        <v>25575</v>
      </c>
      <c r="L7542" s="7" t="s">
        <v>8443</v>
      </c>
      <c r="M7542" s="44">
        <v>339.8</v>
      </c>
      <c r="N7542" s="7">
        <v>1</v>
      </c>
      <c r="O7542" s="44">
        <v>347.8</v>
      </c>
      <c r="P7542" s="44">
        <v>105</v>
      </c>
      <c r="Q7542" s="44">
        <v>27.59</v>
      </c>
      <c r="R7542" s="44">
        <v>78.760000000000005</v>
      </c>
      <c r="S7542" s="44">
        <v>8</v>
      </c>
      <c r="T7542" s="44">
        <v>0</v>
      </c>
      <c r="U7542" s="44">
        <v>128.44999999999999</v>
      </c>
      <c r="V7542" s="49">
        <v>0.378</v>
      </c>
      <c r="W7542" s="42" t="s">
        <v>34</v>
      </c>
      <c r="X7542" s="43"/>
      <c r="Y7542" s="43"/>
      <c r="Z7542" s="43" t="s">
        <v>8442</v>
      </c>
      <c r="AA7542" s="37" t="str">
        <f>VLOOKUP(J7542, sku!B:C, 2, FALSE)</f>
        <v>Travessa Fiat - Style - - - Pulse - - - Grafite</v>
      </c>
      <c r="AB7542" s="37" t="str">
        <f>VLOOKUP(J7542, sku!B:BM, 64, FALSE)</f>
        <v>Fabricação</v>
      </c>
      <c r="AC7542" s="37" t="str">
        <f>LEFT(pedidos[[#This Row],[SKU]],3)</f>
        <v>XFI</v>
      </c>
      <c r="AD7542" s="37" t="str" cm="1">
        <f t="array" aca="1" ref="AD7542" ca="1">IFERROR(
  INDEX(
    montadora[Montadora],
    MATCH(TRUE,LEFT(J7920,NÚCARACT(montadora[SKU Parcial]))=montadora[SKU Parcial],0)
  ),
  ""
)</f>
        <v/>
      </c>
    </row>
    <row r="7543" spans="1:30" x14ac:dyDescent="0.25">
      <c r="A7543" s="42" t="s">
        <v>23150</v>
      </c>
      <c r="B7543" s="42"/>
      <c r="C7543" s="42"/>
      <c r="D7543" s="42"/>
      <c r="E7543" s="42">
        <v>23498651357</v>
      </c>
      <c r="F7543" s="42" t="s">
        <v>23214</v>
      </c>
      <c r="G7543" s="42" t="s">
        <v>11227</v>
      </c>
      <c r="H7543" s="7"/>
      <c r="I7543" s="42"/>
      <c r="J7543" s="42" t="s">
        <v>1150</v>
      </c>
      <c r="K7543" s="8" t="s">
        <v>25575</v>
      </c>
      <c r="L7543" s="7" t="s">
        <v>8443</v>
      </c>
      <c r="M7543" s="44">
        <v>328.7</v>
      </c>
      <c r="N7543" s="7">
        <v>1</v>
      </c>
      <c r="O7543" s="44">
        <v>328.7</v>
      </c>
      <c r="P7543" s="44">
        <v>120</v>
      </c>
      <c r="Q7543" s="44">
        <v>26.69</v>
      </c>
      <c r="R7543" s="44">
        <v>76.31</v>
      </c>
      <c r="S7543" s="44">
        <v>0</v>
      </c>
      <c r="T7543" s="44">
        <v>0</v>
      </c>
      <c r="U7543" s="44">
        <v>105.7</v>
      </c>
      <c r="V7543" s="49">
        <v>0.3216</v>
      </c>
      <c r="W7543" s="42" t="s">
        <v>34</v>
      </c>
      <c r="X7543" s="43"/>
      <c r="Y7543" s="43"/>
      <c r="Z7543" s="43" t="s">
        <v>8442</v>
      </c>
      <c r="AA7543" s="37" t="str">
        <f>VLOOKUP(J7543, sku!B:C, 2, FALSE)</f>
        <v>Travessa Fiat - Style - - - Argo Trekking - - - Preto</v>
      </c>
      <c r="AB7543" s="37" t="str">
        <f>VLOOKUP(J7543, sku!B:BM, 64, FALSE)</f>
        <v>Fabricação</v>
      </c>
      <c r="AC7543" s="37" t="str">
        <f>LEFT(pedidos[[#This Row],[SKU]],3)</f>
        <v>XFI</v>
      </c>
      <c r="AD7543" s="37" t="str" cm="1">
        <f t="array" aca="1" ref="AD7543" ca="1">IFERROR(
  INDEX(
    montadora[Montadora],
    MATCH(TRUE,LEFT(J7921,NÚCARACT(montadora[SKU Parcial]))=montadora[SKU Parcial],0)
  ),
  ""
)</f>
        <v/>
      </c>
    </row>
    <row r="7544" spans="1:30" x14ac:dyDescent="0.25">
      <c r="A7544" s="42" t="s">
        <v>23151</v>
      </c>
      <c r="B7544" s="42"/>
      <c r="C7544" s="42"/>
      <c r="D7544" s="42"/>
      <c r="E7544" s="42">
        <v>19599549855</v>
      </c>
      <c r="F7544" s="42" t="s">
        <v>8350</v>
      </c>
      <c r="G7544" s="42" t="s">
        <v>11227</v>
      </c>
      <c r="H7544" s="7"/>
      <c r="I7544" s="42"/>
      <c r="J7544" s="42" t="s">
        <v>703</v>
      </c>
      <c r="K7544" s="8" t="s">
        <v>25575</v>
      </c>
      <c r="L7544" s="7" t="s">
        <v>8443</v>
      </c>
      <c r="M7544" s="44">
        <v>24.8</v>
      </c>
      <c r="N7544" s="7">
        <v>1</v>
      </c>
      <c r="O7544" s="44">
        <v>24.8</v>
      </c>
      <c r="P7544" s="44">
        <v>7.52</v>
      </c>
      <c r="Q7544" s="44">
        <v>2.0099999999999998</v>
      </c>
      <c r="R7544" s="44">
        <v>9.4600000000000009</v>
      </c>
      <c r="S7544" s="44">
        <v>0</v>
      </c>
      <c r="T7544" s="44">
        <v>0</v>
      </c>
      <c r="U7544" s="44">
        <v>5.81</v>
      </c>
      <c r="V7544" s="49">
        <v>0.2341</v>
      </c>
      <c r="W7544" s="42" t="s">
        <v>34</v>
      </c>
      <c r="X7544" s="43"/>
      <c r="Y7544" s="43"/>
      <c r="Z7544" s="43" t="s">
        <v>8442</v>
      </c>
      <c r="AA7544" s="37" t="str">
        <f>VLOOKUP(J7544, sku!B:C, 2, FALSE)</f>
        <v>Trava Disco De Freio Moto - Preto</v>
      </c>
      <c r="AB7544" s="37" t="str">
        <f>VLOOKUP(J7544, sku!B:BM, 64, FALSE)</f>
        <v>Importação</v>
      </c>
      <c r="AC7544" s="37" t="str">
        <f>LEFT(pedidos[[#This Row],[SKU]],3)</f>
        <v>ET0</v>
      </c>
      <c r="AD7544" s="37" t="str" cm="1">
        <f t="array" aca="1" ref="AD7544" ca="1">IFERROR(
  INDEX(
    montadora[Montadora],
    MATCH(TRUE,LEFT(J7922,NÚCARACT(montadora[SKU Parcial]))=montadora[SKU Parcial],0)
  ),
  ""
)</f>
        <v/>
      </c>
    </row>
    <row r="7545" spans="1:30" x14ac:dyDescent="0.25">
      <c r="A7545" s="42" t="s">
        <v>23152</v>
      </c>
      <c r="B7545" s="42"/>
      <c r="C7545" s="42"/>
      <c r="D7545" s="42"/>
      <c r="E7545" s="42">
        <v>23593546864</v>
      </c>
      <c r="F7545" s="42" t="s">
        <v>8363</v>
      </c>
      <c r="G7545" s="42" t="s">
        <v>11227</v>
      </c>
      <c r="H7545" s="7"/>
      <c r="I7545" s="42"/>
      <c r="J7545" s="42" t="s">
        <v>8425</v>
      </c>
      <c r="K7545" s="8" t="s">
        <v>25575</v>
      </c>
      <c r="L7545" s="7" t="s">
        <v>8443</v>
      </c>
      <c r="M7545" s="44">
        <v>29.8</v>
      </c>
      <c r="N7545" s="7">
        <v>1</v>
      </c>
      <c r="O7545" s="44">
        <v>29.8</v>
      </c>
      <c r="P7545" s="44">
        <v>14.46</v>
      </c>
      <c r="Q7545" s="44">
        <v>2.42</v>
      </c>
      <c r="R7545" s="44">
        <v>10.56</v>
      </c>
      <c r="S7545" s="44">
        <v>0</v>
      </c>
      <c r="T7545" s="44">
        <v>0</v>
      </c>
      <c r="U7545" s="44">
        <v>2.36</v>
      </c>
      <c r="V7545" s="49">
        <v>7.9200000000000007E-2</v>
      </c>
      <c r="W7545" s="42" t="s">
        <v>34</v>
      </c>
      <c r="X7545" s="43"/>
      <c r="Y7545" s="43"/>
      <c r="Z7545" s="43" t="s">
        <v>8442</v>
      </c>
      <c r="AA7545" s="37" t="str">
        <f>VLOOKUP(J7545, sku!B:C, 2, FALSE)</f>
        <v>Darker 500ml</v>
      </c>
      <c r="AB7545" s="37" t="str">
        <f>VLOOKUP(J7545, sku!B:BM, 64, FALSE)</f>
        <v>Revenda</v>
      </c>
      <c r="AC7545" s="37" t="str">
        <f>LEFT(pedidos[[#This Row],[SKU]],3)</f>
        <v>VX2</v>
      </c>
      <c r="AD7545" s="37" t="str" cm="1">
        <f t="array" aca="1" ref="AD7545" ca="1">IFERROR(
  INDEX(
    montadora[Montadora],
    MATCH(TRUE,LEFT(J7923,NÚCARACT(montadora[SKU Parcial]))=montadora[SKU Parcial],0)
  ),
  ""
)</f>
        <v/>
      </c>
    </row>
    <row r="7546" spans="1:30" x14ac:dyDescent="0.25">
      <c r="A7546" s="42" t="s">
        <v>23153</v>
      </c>
      <c r="B7546" s="42"/>
      <c r="C7546" s="42"/>
      <c r="D7546" s="42"/>
      <c r="E7546" s="42">
        <v>23197907791</v>
      </c>
      <c r="F7546" s="42" t="s">
        <v>8392</v>
      </c>
      <c r="G7546" s="42" t="s">
        <v>11227</v>
      </c>
      <c r="H7546" s="7"/>
      <c r="I7546" s="42"/>
      <c r="J7546" s="42" t="s">
        <v>3400</v>
      </c>
      <c r="K7546" s="8" t="s">
        <v>25575</v>
      </c>
      <c r="L7546" s="7" t="s">
        <v>8443</v>
      </c>
      <c r="M7546" s="44">
        <v>57.8</v>
      </c>
      <c r="N7546" s="7">
        <v>1</v>
      </c>
      <c r="O7546" s="44">
        <v>57.8</v>
      </c>
      <c r="P7546" s="44">
        <v>33.44</v>
      </c>
      <c r="Q7546" s="44">
        <v>4.6900000000000004</v>
      </c>
      <c r="R7546" s="44">
        <v>16.72</v>
      </c>
      <c r="S7546" s="44">
        <v>0</v>
      </c>
      <c r="T7546" s="44">
        <v>0</v>
      </c>
      <c r="U7546" s="44">
        <v>2.95</v>
      </c>
      <c r="V7546" s="49">
        <v>5.0999999999999997E-2</v>
      </c>
      <c r="W7546" s="42" t="s">
        <v>34</v>
      </c>
      <c r="X7546" s="43"/>
      <c r="Y7546" s="43"/>
      <c r="Z7546" s="43" t="s">
        <v>8442</v>
      </c>
      <c r="AA7546" s="37" t="str">
        <f>VLOOKUP(J7546, sku!B:C, 2, FALSE)</f>
        <v>Corrente Trava Antifurto 120cm Aço Reforçado Moto Bike - Azul</v>
      </c>
      <c r="AB7546" s="37" t="str">
        <f>VLOOKUP(J7546, sku!B:BM, 64, FALSE)</f>
        <v>Importação</v>
      </c>
      <c r="AC7546" s="37" t="str">
        <f>LEFT(pedidos[[#This Row],[SKU]],3)</f>
        <v>XR0</v>
      </c>
      <c r="AD7546" s="37" t="str" cm="1">
        <f t="array" aca="1" ref="AD7546" ca="1">IFERROR(
  INDEX(
    montadora[Montadora],
    MATCH(TRUE,LEFT(J7924,NÚCARACT(montadora[SKU Parcial]))=montadora[SKU Parcial],0)
  ),
  ""
)</f>
        <v/>
      </c>
    </row>
    <row r="7547" spans="1:30" x14ac:dyDescent="0.25">
      <c r="A7547" s="42" t="s">
        <v>23154</v>
      </c>
      <c r="B7547" s="42"/>
      <c r="C7547" s="42"/>
      <c r="D7547" s="42"/>
      <c r="E7547" s="42">
        <v>23098021305</v>
      </c>
      <c r="F7547" s="42" t="s">
        <v>8406</v>
      </c>
      <c r="G7547" s="42" t="s">
        <v>11227</v>
      </c>
      <c r="H7547" s="7"/>
      <c r="I7547" s="42"/>
      <c r="J7547" s="42" t="s">
        <v>2236</v>
      </c>
      <c r="K7547" s="8" t="s">
        <v>25575</v>
      </c>
      <c r="L7547" s="7" t="s">
        <v>8443</v>
      </c>
      <c r="M7547" s="44">
        <v>238.8</v>
      </c>
      <c r="N7547" s="7">
        <v>1</v>
      </c>
      <c r="O7547" s="44">
        <v>238.8</v>
      </c>
      <c r="P7547" s="44">
        <v>105</v>
      </c>
      <c r="Q7547" s="44">
        <v>19.39</v>
      </c>
      <c r="R7547" s="44">
        <v>56.54</v>
      </c>
      <c r="S7547" s="44">
        <v>0</v>
      </c>
      <c r="T7547" s="44">
        <v>0</v>
      </c>
      <c r="U7547" s="44">
        <v>57.87</v>
      </c>
      <c r="V7547" s="49">
        <v>0.24229999999999999</v>
      </c>
      <c r="W7547" s="42" t="s">
        <v>34</v>
      </c>
      <c r="X7547" s="43"/>
      <c r="Y7547" s="43"/>
      <c r="Z7547" s="43" t="s">
        <v>8442</v>
      </c>
      <c r="AA7547" s="37" t="str">
        <f>VLOOKUP(J7547, sku!B:C, 2, FALSE)</f>
        <v>Travessa Renault - Slim - - - Sandero Stepway G2 - 2015+ - Preto</v>
      </c>
      <c r="AB7547" s="37" t="str">
        <f>VLOOKUP(J7547, sku!B:BM, 64, FALSE)</f>
        <v>Fabricação</v>
      </c>
      <c r="AC7547" s="37" t="str">
        <f>LEFT(pedidos[[#This Row],[SKU]],3)</f>
        <v>XRE</v>
      </c>
      <c r="AD7547" s="37" t="str" cm="1">
        <f t="array" aca="1" ref="AD7547" ca="1">IFERROR(
  INDEX(
    montadora[Montadora],
    MATCH(TRUE,LEFT(J7925,NÚCARACT(montadora[SKU Parcial]))=montadora[SKU Parcial],0)
  ),
  ""
)</f>
        <v/>
      </c>
    </row>
    <row r="7548" spans="1:30" x14ac:dyDescent="0.25">
      <c r="A7548" s="42" t="s">
        <v>23155</v>
      </c>
      <c r="B7548" s="42"/>
      <c r="C7548" s="42"/>
      <c r="D7548" s="42"/>
      <c r="E7548" s="42">
        <v>20697977689</v>
      </c>
      <c r="F7548" s="42" t="s">
        <v>8417</v>
      </c>
      <c r="G7548" s="42" t="s">
        <v>11227</v>
      </c>
      <c r="H7548" s="7"/>
      <c r="I7548" s="42"/>
      <c r="J7548" s="42" t="s">
        <v>267</v>
      </c>
      <c r="K7548" s="8" t="s">
        <v>25575</v>
      </c>
      <c r="L7548" s="7" t="s">
        <v>8443</v>
      </c>
      <c r="M7548" s="44">
        <v>398.8</v>
      </c>
      <c r="N7548" s="7">
        <v>1</v>
      </c>
      <c r="O7548" s="44">
        <v>398.8</v>
      </c>
      <c r="P7548" s="44">
        <v>145</v>
      </c>
      <c r="Q7548" s="44">
        <v>32.380000000000003</v>
      </c>
      <c r="R7548" s="44">
        <v>91.74</v>
      </c>
      <c r="S7548" s="44">
        <v>0</v>
      </c>
      <c r="T7548" s="44">
        <v>0</v>
      </c>
      <c r="U7548" s="44">
        <v>129.68</v>
      </c>
      <c r="V7548" s="49">
        <v>0.32519999999999999</v>
      </c>
      <c r="W7548" s="42" t="s">
        <v>34</v>
      </c>
      <c r="X7548" s="43"/>
      <c r="Y7548" s="43"/>
      <c r="Z7548" s="43" t="s">
        <v>8442</v>
      </c>
      <c r="AA7548" s="37" t="str">
        <f>VLOOKUP(J7548, sku!B:C, 2, FALSE)</f>
        <v>Travessa Fiat - Way - - - Uno Way - 2011 A 2021 - Preto</v>
      </c>
      <c r="AB7548" s="37" t="str">
        <f>VLOOKUP(J7548, sku!B:BM, 64, FALSE)</f>
        <v>Fabricação</v>
      </c>
      <c r="AC7548" s="37" t="str">
        <f>LEFT(pedidos[[#This Row],[SKU]],3)</f>
        <v>XFI</v>
      </c>
      <c r="AD7548" s="37" t="str" cm="1">
        <f t="array" aca="1" ref="AD7548" ca="1">IFERROR(
  INDEX(
    montadora[Montadora],
    MATCH(TRUE,LEFT(J7926,NÚCARACT(montadora[SKU Parcial]))=montadora[SKU Parcial],0)
  ),
  ""
)</f>
        <v/>
      </c>
    </row>
    <row r="7549" spans="1:30" x14ac:dyDescent="0.25">
      <c r="A7549" s="42" t="s">
        <v>23156</v>
      </c>
      <c r="B7549" s="42"/>
      <c r="C7549" s="42"/>
      <c r="D7549" s="42"/>
      <c r="E7549" s="42">
        <v>22293424720</v>
      </c>
      <c r="F7549" s="42" t="s">
        <v>8380</v>
      </c>
      <c r="G7549" s="42" t="s">
        <v>11227</v>
      </c>
      <c r="H7549" s="7"/>
      <c r="I7549" s="42"/>
      <c r="J7549" s="42" t="s">
        <v>886</v>
      </c>
      <c r="K7549" s="8" t="s">
        <v>25575</v>
      </c>
      <c r="L7549" s="7" t="s">
        <v>8443</v>
      </c>
      <c r="M7549" s="44">
        <v>48.8</v>
      </c>
      <c r="N7549" s="7">
        <v>1</v>
      </c>
      <c r="O7549" s="44">
        <v>48.8</v>
      </c>
      <c r="P7549" s="44">
        <v>24.45</v>
      </c>
      <c r="Q7549" s="44">
        <v>3.96</v>
      </c>
      <c r="R7549" s="44">
        <v>14.74</v>
      </c>
      <c r="S7549" s="44">
        <v>0</v>
      </c>
      <c r="T7549" s="44">
        <v>0</v>
      </c>
      <c r="U7549" s="44">
        <v>5.65</v>
      </c>
      <c r="V7549" s="49">
        <v>0.1157</v>
      </c>
      <c r="W7549" s="42" t="s">
        <v>34</v>
      </c>
      <c r="X7549" s="43"/>
      <c r="Y7549" s="43"/>
      <c r="Z7549" s="43" t="s">
        <v>8442</v>
      </c>
      <c r="AA7549" s="37" t="str">
        <f>VLOOKUP(J7549, sku!B:C, 2, FALSE)</f>
        <v>Trava Manete Moto E Bicicleta de Alumínio</v>
      </c>
      <c r="AB7549" s="37" t="str">
        <f>VLOOKUP(J7549, sku!B:BM, 64, FALSE)</f>
        <v>Importação</v>
      </c>
      <c r="AC7549" s="37" t="str">
        <f>LEFT(pedidos[[#This Row],[SKU]],3)</f>
        <v>ET0</v>
      </c>
      <c r="AD7549" s="37" t="str" cm="1">
        <f t="array" aca="1" ref="AD7549" ca="1">IFERROR(
  INDEX(
    montadora[Montadora],
    MATCH(TRUE,LEFT(J7927,NÚCARACT(montadora[SKU Parcial]))=montadora[SKU Parcial],0)
  ),
  ""
)</f>
        <v/>
      </c>
    </row>
    <row r="7550" spans="1:30" x14ac:dyDescent="0.25">
      <c r="A7550" s="42" t="s">
        <v>23157</v>
      </c>
      <c r="B7550" s="42"/>
      <c r="C7550" s="42"/>
      <c r="D7550" s="42"/>
      <c r="E7550" s="42">
        <v>21797987573</v>
      </c>
      <c r="F7550" s="42" t="s">
        <v>8817</v>
      </c>
      <c r="G7550" s="42" t="s">
        <v>11227</v>
      </c>
      <c r="H7550" s="7"/>
      <c r="I7550" s="42"/>
      <c r="J7550" s="42" t="s">
        <v>3348</v>
      </c>
      <c r="K7550" s="8" t="s">
        <v>25575</v>
      </c>
      <c r="L7550" s="7" t="s">
        <v>8443</v>
      </c>
      <c r="M7550" s="44">
        <v>58.8</v>
      </c>
      <c r="N7550" s="7">
        <v>1</v>
      </c>
      <c r="O7550" s="44">
        <v>58.8</v>
      </c>
      <c r="P7550" s="44">
        <v>34.81</v>
      </c>
      <c r="Q7550" s="44">
        <v>4.7699999999999996</v>
      </c>
      <c r="R7550" s="44">
        <v>16.940000000000001</v>
      </c>
      <c r="S7550" s="44">
        <v>0</v>
      </c>
      <c r="T7550" s="44">
        <v>0</v>
      </c>
      <c r="U7550" s="44">
        <v>2.2799999999999998</v>
      </c>
      <c r="V7550" s="49">
        <v>3.8699999999999998E-2</v>
      </c>
      <c r="W7550" s="42" t="s">
        <v>34</v>
      </c>
      <c r="X7550" s="43"/>
      <c r="Y7550" s="43"/>
      <c r="Z7550" s="43" t="s">
        <v>8442</v>
      </c>
      <c r="AA7550" s="37" t="str">
        <f>VLOOKUP(J7550, sku!B:C, 2, FALSE)</f>
        <v>Shiny 500ml</v>
      </c>
      <c r="AB7550" s="37" t="str">
        <f>VLOOKUP(J7550, sku!B:BM, 64, FALSE)</f>
        <v>Revenda</v>
      </c>
      <c r="AC7550" s="37" t="str">
        <f>LEFT(pedidos[[#This Row],[SKU]],3)</f>
        <v>VX2</v>
      </c>
      <c r="AD7550" s="37" t="str" cm="1">
        <f t="array" aca="1" ref="AD7550" ca="1">IFERROR(
  INDEX(
    montadora[Montadora],
    MATCH(TRUE,LEFT(J7928,NÚCARACT(montadora[SKU Parcial]))=montadora[SKU Parcial],0)
  ),
  ""
)</f>
        <v/>
      </c>
    </row>
    <row r="7551" spans="1:30" x14ac:dyDescent="0.25">
      <c r="A7551" s="42" t="s">
        <v>23158</v>
      </c>
      <c r="B7551" s="42"/>
      <c r="C7551" s="42"/>
      <c r="D7551" s="42"/>
      <c r="E7551" s="42">
        <v>19997804914</v>
      </c>
      <c r="F7551" s="42" t="s">
        <v>8399</v>
      </c>
      <c r="G7551" s="42" t="s">
        <v>11227</v>
      </c>
      <c r="H7551" s="7"/>
      <c r="I7551" s="42"/>
      <c r="J7551" s="42" t="s">
        <v>8837</v>
      </c>
      <c r="K7551" s="8" t="s">
        <v>25574</v>
      </c>
      <c r="L7551" s="7" t="s">
        <v>8443</v>
      </c>
      <c r="M7551" s="44">
        <v>135.80000000000001</v>
      </c>
      <c r="N7551" s="7">
        <v>1</v>
      </c>
      <c r="O7551" s="44">
        <v>135.80000000000001</v>
      </c>
      <c r="P7551" s="44">
        <v>55</v>
      </c>
      <c r="Q7551" s="44">
        <v>11.03</v>
      </c>
      <c r="R7551" s="44">
        <v>33.880000000000003</v>
      </c>
      <c r="S7551" s="44">
        <v>0</v>
      </c>
      <c r="T7551" s="44">
        <v>0</v>
      </c>
      <c r="U7551" s="44">
        <v>35.89</v>
      </c>
      <c r="V7551" s="49">
        <v>0.26429999999999998</v>
      </c>
      <c r="W7551" s="42" t="s">
        <v>34</v>
      </c>
      <c r="X7551" s="43"/>
      <c r="Y7551" s="43"/>
      <c r="Z7551" s="43" t="s">
        <v>8442</v>
      </c>
      <c r="AA7551" s="37" t="str">
        <f>VLOOKUP(J7551, sku!B:C, 2, FALSE)</f>
        <v>Smart Led Taytech 8000 Lumens - H11</v>
      </c>
      <c r="AB7551" s="37" t="str">
        <f>VLOOKUP(J7551, sku!B:BM, 64, FALSE)</f>
        <v>Revenda</v>
      </c>
      <c r="AC7551" s="37" t="str">
        <f>LEFT(pedidos[[#This Row],[SKU]],3)</f>
        <v>TT-</v>
      </c>
      <c r="AD7551" s="37" t="str" cm="1">
        <f t="array" aca="1" ref="AD7551" ca="1">IFERROR(
  INDEX(
    montadora[Montadora],
    MATCH(TRUE,LEFT(J7929,NÚCARACT(montadora[SKU Parcial]))=montadora[SKU Parcial],0)
  ),
  ""
)</f>
        <v/>
      </c>
    </row>
    <row r="7552" spans="1:30" x14ac:dyDescent="0.25">
      <c r="A7552" s="42" t="s">
        <v>23159</v>
      </c>
      <c r="B7552" s="42"/>
      <c r="C7552" s="42"/>
      <c r="D7552" s="42"/>
      <c r="E7552" s="42">
        <v>18898042845</v>
      </c>
      <c r="F7552" s="42" t="s">
        <v>10132</v>
      </c>
      <c r="G7552" s="42" t="s">
        <v>11227</v>
      </c>
      <c r="H7552" s="7"/>
      <c r="I7552" s="42"/>
      <c r="J7552" s="42" t="s">
        <v>2747</v>
      </c>
      <c r="K7552" s="8" t="s">
        <v>25574</v>
      </c>
      <c r="L7552" s="7" t="s">
        <v>8443</v>
      </c>
      <c r="M7552" s="44">
        <v>87.8</v>
      </c>
      <c r="N7552" s="7">
        <v>1</v>
      </c>
      <c r="O7552" s="44">
        <v>92.87</v>
      </c>
      <c r="P7552" s="44">
        <v>41.36</v>
      </c>
      <c r="Q7552" s="44">
        <v>7.13</v>
      </c>
      <c r="R7552" s="44">
        <v>23.32</v>
      </c>
      <c r="S7552" s="44">
        <v>5.07</v>
      </c>
      <c r="T7552" s="44">
        <v>0</v>
      </c>
      <c r="U7552" s="44">
        <v>15.99</v>
      </c>
      <c r="V7552" s="49">
        <v>0.18210000000000001</v>
      </c>
      <c r="W7552" s="42" t="s">
        <v>34</v>
      </c>
      <c r="X7552" s="43"/>
      <c r="Y7552" s="43"/>
      <c r="Z7552" s="43" t="s">
        <v>8442</v>
      </c>
      <c r="AA7552" s="37" t="str">
        <f>VLOOKUP(J7552, sku!B:C, 2, FALSE)</f>
        <v>Cabo de Chupeta Coaxial de Transferência de Carga de Bateria 12/24V 500 Amper, PVC, CCA 5 Metros</v>
      </c>
      <c r="AB7552" s="37" t="str">
        <f>VLOOKUP(J7552, sku!B:BM, 64, FALSE)</f>
        <v>Importação</v>
      </c>
      <c r="AC7552" s="37" t="str">
        <f>LEFT(pedidos[[#This Row],[SKU]],3)</f>
        <v>1EC</v>
      </c>
      <c r="AD7552" s="37" t="str" cm="1">
        <f t="array" aca="1" ref="AD7552" ca="1">IFERROR(
  INDEX(
    montadora[Montadora],
    MATCH(TRUE,LEFT(J7930,NÚCARACT(montadora[SKU Parcial]))=montadora[SKU Parcial],0)
  ),
  ""
)</f>
        <v/>
      </c>
    </row>
    <row r="7553" spans="1:30" x14ac:dyDescent="0.25">
      <c r="A7553" s="42" t="s">
        <v>23160</v>
      </c>
      <c r="B7553" s="42"/>
      <c r="C7553" s="42"/>
      <c r="D7553" s="42"/>
      <c r="E7553" s="42">
        <v>18398289473</v>
      </c>
      <c r="F7553" s="42" t="s">
        <v>23215</v>
      </c>
      <c r="G7553" s="42" t="s">
        <v>11227</v>
      </c>
      <c r="H7553" s="7"/>
      <c r="I7553" s="42"/>
      <c r="J7553" s="42" t="s">
        <v>1150</v>
      </c>
      <c r="K7553" s="8" t="s">
        <v>25574</v>
      </c>
      <c r="L7553" s="7" t="s">
        <v>8443</v>
      </c>
      <c r="M7553" s="44">
        <v>328.8</v>
      </c>
      <c r="N7553" s="7">
        <v>1</v>
      </c>
      <c r="O7553" s="44">
        <v>328.8</v>
      </c>
      <c r="P7553" s="44">
        <v>120</v>
      </c>
      <c r="Q7553" s="44">
        <v>26.7</v>
      </c>
      <c r="R7553" s="44">
        <v>76.34</v>
      </c>
      <c r="S7553" s="44">
        <v>0</v>
      </c>
      <c r="T7553" s="44">
        <v>0</v>
      </c>
      <c r="U7553" s="44">
        <v>105.76</v>
      </c>
      <c r="V7553" s="49">
        <v>0.32169999999999999</v>
      </c>
      <c r="W7553" s="42" t="s">
        <v>34</v>
      </c>
      <c r="X7553" s="43"/>
      <c r="Y7553" s="43"/>
      <c r="Z7553" s="43" t="s">
        <v>8442</v>
      </c>
      <c r="AA7553" s="37" t="str">
        <f>VLOOKUP(J7553, sku!B:C, 2, FALSE)</f>
        <v>Travessa Fiat - Style - - - Argo Trekking - - - Preto</v>
      </c>
      <c r="AB7553" s="37" t="str">
        <f>VLOOKUP(J7553, sku!B:BM, 64, FALSE)</f>
        <v>Fabricação</v>
      </c>
      <c r="AC7553" s="37" t="str">
        <f>LEFT(pedidos[[#This Row],[SKU]],3)</f>
        <v>XFI</v>
      </c>
      <c r="AD7553" s="37" t="str" cm="1">
        <f t="array" aca="1" ref="AD7553" ca="1">IFERROR(
  INDEX(
    montadora[Montadora],
    MATCH(TRUE,LEFT(J7931,NÚCARACT(montadora[SKU Parcial]))=montadora[SKU Parcial],0)
  ),
  ""
)</f>
        <v/>
      </c>
    </row>
    <row r="7554" spans="1:30" x14ac:dyDescent="0.25">
      <c r="A7554" s="42" t="s">
        <v>23161</v>
      </c>
      <c r="B7554" s="42"/>
      <c r="C7554" s="42"/>
      <c r="D7554" s="42"/>
      <c r="E7554" s="42">
        <v>19599549855</v>
      </c>
      <c r="F7554" s="42" t="s">
        <v>8350</v>
      </c>
      <c r="G7554" s="42" t="s">
        <v>11227</v>
      </c>
      <c r="H7554" s="7"/>
      <c r="I7554" s="42"/>
      <c r="J7554" s="42" t="s">
        <v>703</v>
      </c>
      <c r="K7554" s="8" t="s">
        <v>25574</v>
      </c>
      <c r="L7554" s="7" t="s">
        <v>8443</v>
      </c>
      <c r="M7554" s="44">
        <v>24.8</v>
      </c>
      <c r="N7554" s="7">
        <v>1</v>
      </c>
      <c r="O7554" s="44">
        <v>24.8</v>
      </c>
      <c r="P7554" s="44">
        <v>7.52</v>
      </c>
      <c r="Q7554" s="44">
        <v>2.0099999999999998</v>
      </c>
      <c r="R7554" s="44">
        <v>9.4600000000000009</v>
      </c>
      <c r="S7554" s="44">
        <v>0</v>
      </c>
      <c r="T7554" s="44">
        <v>0</v>
      </c>
      <c r="U7554" s="44">
        <v>5.81</v>
      </c>
      <c r="V7554" s="49">
        <v>0.2341</v>
      </c>
      <c r="W7554" s="42" t="s">
        <v>34</v>
      </c>
      <c r="X7554" s="43"/>
      <c r="Y7554" s="43"/>
      <c r="Z7554" s="43" t="s">
        <v>8442</v>
      </c>
      <c r="AA7554" s="37" t="str">
        <f>VLOOKUP(J7554, sku!B:C, 2, FALSE)</f>
        <v>Trava Disco De Freio Moto - Preto</v>
      </c>
      <c r="AB7554" s="37" t="str">
        <f>VLOOKUP(J7554, sku!B:BM, 64, FALSE)</f>
        <v>Importação</v>
      </c>
      <c r="AC7554" s="37" t="str">
        <f>LEFT(pedidos[[#This Row],[SKU]],3)</f>
        <v>ET0</v>
      </c>
      <c r="AD7554" s="37" t="str" cm="1">
        <f t="array" aca="1" ref="AD7554" ca="1">IFERROR(
  INDEX(
    montadora[Montadora],
    MATCH(TRUE,LEFT(J7932,NÚCARACT(montadora[SKU Parcial]))=montadora[SKU Parcial],0)
  ),
  ""
)</f>
        <v/>
      </c>
    </row>
    <row r="7555" spans="1:30" x14ac:dyDescent="0.25">
      <c r="A7555" s="42" t="s">
        <v>23162</v>
      </c>
      <c r="B7555" s="42"/>
      <c r="C7555" s="42"/>
      <c r="D7555" s="42"/>
      <c r="E7555" s="42">
        <v>20399377477</v>
      </c>
      <c r="F7555" s="42" t="s">
        <v>8393</v>
      </c>
      <c r="G7555" s="42" t="s">
        <v>11227</v>
      </c>
      <c r="H7555" s="7"/>
      <c r="I7555" s="42"/>
      <c r="J7555" s="42" t="s">
        <v>2167</v>
      </c>
      <c r="K7555" s="8" t="s">
        <v>25574</v>
      </c>
      <c r="L7555" s="7" t="s">
        <v>8443</v>
      </c>
      <c r="M7555" s="44">
        <v>79.8</v>
      </c>
      <c r="N7555" s="7">
        <v>1</v>
      </c>
      <c r="O7555" s="44">
        <v>105.55</v>
      </c>
      <c r="P7555" s="44">
        <v>39.54</v>
      </c>
      <c r="Q7555" s="44">
        <v>6.48</v>
      </c>
      <c r="R7555" s="44">
        <v>21.56</v>
      </c>
      <c r="S7555" s="44">
        <v>25.75</v>
      </c>
      <c r="T7555" s="44">
        <v>0</v>
      </c>
      <c r="U7555" s="44">
        <v>12.22</v>
      </c>
      <c r="V7555" s="49">
        <v>0.15310000000000001</v>
      </c>
      <c r="W7555" s="42" t="s">
        <v>34</v>
      </c>
      <c r="X7555" s="43"/>
      <c r="Y7555" s="43"/>
      <c r="Z7555" s="43" t="s">
        <v>8442</v>
      </c>
      <c r="AA7555" s="37" t="str">
        <f>VLOOKUP(J7555, sku!B:C, 2, FALSE)</f>
        <v>Cadeirinha Rosa Aro 26 - Peixinho Bike</v>
      </c>
      <c r="AB7555" s="37" t="str">
        <f>VLOOKUP(J7555, sku!B:BM, 64, FALSE)</f>
        <v>Revenda</v>
      </c>
      <c r="AC7555" s="37" t="str">
        <f>LEFT(pedidos[[#This Row],[SKU]],3)</f>
        <v>CAD</v>
      </c>
      <c r="AD7555" s="37" t="str" cm="1">
        <f t="array" aca="1" ref="AD7555" ca="1">IFERROR(
  INDEX(
    montadora[Montadora],
    MATCH(TRUE,LEFT(J7933,NÚCARACT(montadora[SKU Parcial]))=montadora[SKU Parcial],0)
  ),
  ""
)</f>
        <v/>
      </c>
    </row>
    <row r="7556" spans="1:30" x14ac:dyDescent="0.25">
      <c r="A7556" s="42" t="s">
        <v>23163</v>
      </c>
      <c r="B7556" s="42"/>
      <c r="C7556" s="42"/>
      <c r="D7556" s="42"/>
      <c r="E7556" s="42">
        <v>20997632112</v>
      </c>
      <c r="F7556" s="42" t="s">
        <v>8416</v>
      </c>
      <c r="G7556" s="42" t="s">
        <v>11227</v>
      </c>
      <c r="H7556" s="7"/>
      <c r="I7556" s="42"/>
      <c r="J7556" s="42" t="s">
        <v>267</v>
      </c>
      <c r="K7556" s="8" t="s">
        <v>25574</v>
      </c>
      <c r="L7556" s="7" t="s">
        <v>8443</v>
      </c>
      <c r="M7556" s="44">
        <v>398.8</v>
      </c>
      <c r="N7556" s="7">
        <v>1</v>
      </c>
      <c r="O7556" s="44">
        <v>398.8</v>
      </c>
      <c r="P7556" s="44">
        <v>145</v>
      </c>
      <c r="Q7556" s="44">
        <v>32.380000000000003</v>
      </c>
      <c r="R7556" s="44">
        <v>91.74</v>
      </c>
      <c r="S7556" s="44">
        <v>0</v>
      </c>
      <c r="T7556" s="44">
        <v>0</v>
      </c>
      <c r="U7556" s="44">
        <v>129.68</v>
      </c>
      <c r="V7556" s="49">
        <v>0.32519999999999999</v>
      </c>
      <c r="W7556" s="42" t="s">
        <v>34</v>
      </c>
      <c r="X7556" s="43"/>
      <c r="Y7556" s="43"/>
      <c r="Z7556" s="43" t="s">
        <v>8442</v>
      </c>
      <c r="AA7556" s="37" t="str">
        <f>VLOOKUP(J7556, sku!B:C, 2, FALSE)</f>
        <v>Travessa Fiat - Way - - - Uno Way - 2011 A 2021 - Preto</v>
      </c>
      <c r="AB7556" s="37" t="str">
        <f>VLOOKUP(J7556, sku!B:BM, 64, FALSE)</f>
        <v>Fabricação</v>
      </c>
      <c r="AC7556" s="37" t="str">
        <f>LEFT(pedidos[[#This Row],[SKU]],3)</f>
        <v>XFI</v>
      </c>
      <c r="AD7556" s="37" t="str" cm="1">
        <f t="array" aca="1" ref="AD7556" ca="1">IFERROR(
  INDEX(
    montadora[Montadora],
    MATCH(TRUE,LEFT(J7934,NÚCARACT(montadora[SKU Parcial]))=montadora[SKU Parcial],0)
  ),
  ""
)</f>
        <v/>
      </c>
    </row>
    <row r="7557" spans="1:30" x14ac:dyDescent="0.25">
      <c r="A7557" s="42" t="s">
        <v>23164</v>
      </c>
      <c r="B7557" s="42"/>
      <c r="C7557" s="42"/>
      <c r="D7557" s="42"/>
      <c r="E7557" s="42">
        <v>20399377477</v>
      </c>
      <c r="F7557" s="42" t="s">
        <v>8393</v>
      </c>
      <c r="G7557" s="42" t="s">
        <v>11227</v>
      </c>
      <c r="H7557" s="7"/>
      <c r="I7557" s="42"/>
      <c r="J7557" s="42" t="s">
        <v>938</v>
      </c>
      <c r="K7557" s="8" t="s">
        <v>25574</v>
      </c>
      <c r="L7557" s="7" t="s">
        <v>8443</v>
      </c>
      <c r="M7557" s="44">
        <v>79.8</v>
      </c>
      <c r="N7557" s="7">
        <v>1</v>
      </c>
      <c r="O7557" s="44">
        <v>104.32</v>
      </c>
      <c r="P7557" s="44">
        <v>39.54</v>
      </c>
      <c r="Q7557" s="44">
        <v>6.48</v>
      </c>
      <c r="R7557" s="44">
        <v>21.56</v>
      </c>
      <c r="S7557" s="44">
        <v>24.52</v>
      </c>
      <c r="T7557" s="44">
        <v>0</v>
      </c>
      <c r="U7557" s="44">
        <v>12.22</v>
      </c>
      <c r="V7557" s="49">
        <v>0.15310000000000001</v>
      </c>
      <c r="W7557" s="42" t="s">
        <v>34</v>
      </c>
      <c r="X7557" s="43"/>
      <c r="Y7557" s="43"/>
      <c r="Z7557" s="43" t="s">
        <v>8442</v>
      </c>
      <c r="AA7557" s="37" t="str">
        <f>VLOOKUP(J7557, sku!B:C, 2, FALSE)</f>
        <v>Cadeirinha Preta Aro 26 - Peixinho Bike</v>
      </c>
      <c r="AB7557" s="37" t="str">
        <f>VLOOKUP(J7557, sku!B:BM, 64, FALSE)</f>
        <v>Revenda</v>
      </c>
      <c r="AC7557" s="37" t="str">
        <f>LEFT(pedidos[[#This Row],[SKU]],3)</f>
        <v>CAD</v>
      </c>
      <c r="AD7557" s="37" t="str" cm="1">
        <f t="array" aca="1" ref="AD7557" ca="1">IFERROR(
  INDEX(
    montadora[Montadora],
    MATCH(TRUE,LEFT(J7935,NÚCARACT(montadora[SKU Parcial]))=montadora[SKU Parcial],0)
  ),
  ""
)</f>
        <v/>
      </c>
    </row>
    <row r="7558" spans="1:30" x14ac:dyDescent="0.25">
      <c r="A7558" s="42" t="s">
        <v>23165</v>
      </c>
      <c r="B7558" s="42"/>
      <c r="C7558" s="42"/>
      <c r="D7558" s="42"/>
      <c r="E7558" s="42">
        <v>22998479699</v>
      </c>
      <c r="F7558" s="42" t="s">
        <v>8816</v>
      </c>
      <c r="G7558" s="42" t="s">
        <v>11227</v>
      </c>
      <c r="H7558" s="7"/>
      <c r="I7558" s="42"/>
      <c r="J7558" s="42" t="s">
        <v>8833</v>
      </c>
      <c r="K7558" s="8" t="s">
        <v>25574</v>
      </c>
      <c r="L7558" s="7" t="s">
        <v>8443</v>
      </c>
      <c r="M7558" s="44">
        <v>13.9</v>
      </c>
      <c r="N7558" s="7">
        <v>1</v>
      </c>
      <c r="O7558" s="44">
        <v>13.9</v>
      </c>
      <c r="P7558" s="44">
        <v>2.52</v>
      </c>
      <c r="Q7558" s="44">
        <v>1.1299999999999999</v>
      </c>
      <c r="R7558" s="44">
        <v>7.06</v>
      </c>
      <c r="S7558" s="44">
        <v>0</v>
      </c>
      <c r="T7558" s="44">
        <v>0</v>
      </c>
      <c r="U7558" s="44">
        <v>3.19</v>
      </c>
      <c r="V7558" s="49">
        <v>0.2296</v>
      </c>
      <c r="W7558" s="42" t="s">
        <v>34</v>
      </c>
      <c r="X7558" s="43"/>
      <c r="Y7558" s="43"/>
      <c r="Z7558" s="43" t="s">
        <v>8442</v>
      </c>
      <c r="AA7558" s="37" t="str">
        <f>VLOOKUP(J7558, sku!B:C, 2, FALSE)</f>
        <v>6 Chaves Allen M5 29*79mm</v>
      </c>
      <c r="AB7558" s="37" t="str">
        <f>VLOOKUP(J7558, sku!B:BM, 64, FALSE)</f>
        <v>Importação</v>
      </c>
      <c r="AC7558" s="37" t="str">
        <f>LEFT(pedidos[[#This Row],[SKU]],3)</f>
        <v>6EC</v>
      </c>
      <c r="AD7558" s="37" t="str" cm="1">
        <f t="array" aca="1" ref="AD7558" ca="1">IFERROR(
  INDEX(
    montadora[Montadora],
    MATCH(TRUE,LEFT(J7936,NÚCARACT(montadora[SKU Parcial]))=montadora[SKU Parcial],0)
  ),
  ""
)</f>
        <v/>
      </c>
    </row>
    <row r="7559" spans="1:30" x14ac:dyDescent="0.25">
      <c r="A7559" s="42" t="s">
        <v>23166</v>
      </c>
      <c r="B7559" s="42"/>
      <c r="C7559" s="42"/>
      <c r="D7559" s="42"/>
      <c r="E7559" s="42">
        <v>19599549855</v>
      </c>
      <c r="F7559" s="42" t="s">
        <v>8350</v>
      </c>
      <c r="G7559" s="42" t="s">
        <v>11227</v>
      </c>
      <c r="H7559" s="7"/>
      <c r="I7559" s="42"/>
      <c r="J7559" s="42" t="s">
        <v>703</v>
      </c>
      <c r="K7559" s="8" t="s">
        <v>25574</v>
      </c>
      <c r="L7559" s="7" t="s">
        <v>8443</v>
      </c>
      <c r="M7559" s="44">
        <v>24.8</v>
      </c>
      <c r="N7559" s="7">
        <v>1</v>
      </c>
      <c r="O7559" s="44">
        <v>24.8</v>
      </c>
      <c r="P7559" s="44">
        <v>7.52</v>
      </c>
      <c r="Q7559" s="44">
        <v>2.0099999999999998</v>
      </c>
      <c r="R7559" s="44">
        <v>9.4600000000000009</v>
      </c>
      <c r="S7559" s="44">
        <v>0</v>
      </c>
      <c r="T7559" s="44">
        <v>0</v>
      </c>
      <c r="U7559" s="44">
        <v>5.81</v>
      </c>
      <c r="V7559" s="49">
        <v>0.2341</v>
      </c>
      <c r="W7559" s="42" t="s">
        <v>34</v>
      </c>
      <c r="X7559" s="43"/>
      <c r="Y7559" s="43"/>
      <c r="Z7559" s="43" t="s">
        <v>8442</v>
      </c>
      <c r="AA7559" s="37" t="str">
        <f>VLOOKUP(J7559, sku!B:C, 2, FALSE)</f>
        <v>Trava Disco De Freio Moto - Preto</v>
      </c>
      <c r="AB7559" s="37" t="str">
        <f>VLOOKUP(J7559, sku!B:BM, 64, FALSE)</f>
        <v>Importação</v>
      </c>
      <c r="AC7559" s="37" t="str">
        <f>LEFT(pedidos[[#This Row],[SKU]],3)</f>
        <v>ET0</v>
      </c>
      <c r="AD7559" s="37" t="str" cm="1">
        <f t="array" aca="1" ref="AD7559" ca="1">IFERROR(
  INDEX(
    montadora[Montadora],
    MATCH(TRUE,LEFT(J7937,NÚCARACT(montadora[SKU Parcial]))=montadora[SKU Parcial],0)
  ),
  ""
)</f>
        <v/>
      </c>
    </row>
    <row r="7560" spans="1:30" x14ac:dyDescent="0.25">
      <c r="A7560" s="42" t="s">
        <v>23167</v>
      </c>
      <c r="B7560" s="42"/>
      <c r="C7560" s="42"/>
      <c r="D7560" s="42"/>
      <c r="E7560" s="42">
        <v>20399377477</v>
      </c>
      <c r="F7560" s="42" t="s">
        <v>8393</v>
      </c>
      <c r="G7560" s="42" t="s">
        <v>11227</v>
      </c>
      <c r="H7560" s="7"/>
      <c r="I7560" s="42"/>
      <c r="J7560" s="42" t="s">
        <v>938</v>
      </c>
      <c r="K7560" s="8" t="s">
        <v>25574</v>
      </c>
      <c r="L7560" s="7" t="s">
        <v>8443</v>
      </c>
      <c r="M7560" s="44">
        <v>79.8</v>
      </c>
      <c r="N7560" s="7">
        <v>1</v>
      </c>
      <c r="O7560" s="44">
        <v>83.67</v>
      </c>
      <c r="P7560" s="44">
        <v>39.54</v>
      </c>
      <c r="Q7560" s="44">
        <v>6.48</v>
      </c>
      <c r="R7560" s="44">
        <v>21.56</v>
      </c>
      <c r="S7560" s="44">
        <v>3.87</v>
      </c>
      <c r="T7560" s="44">
        <v>0</v>
      </c>
      <c r="U7560" s="44">
        <v>12.22</v>
      </c>
      <c r="V7560" s="49">
        <v>0.15310000000000001</v>
      </c>
      <c r="W7560" s="42" t="s">
        <v>34</v>
      </c>
      <c r="X7560" s="43"/>
      <c r="Y7560" s="43"/>
      <c r="Z7560" s="43" t="s">
        <v>8442</v>
      </c>
      <c r="AA7560" s="37" t="str">
        <f>VLOOKUP(J7560, sku!B:C, 2, FALSE)</f>
        <v>Cadeirinha Preta Aro 26 - Peixinho Bike</v>
      </c>
      <c r="AB7560" s="37" t="str">
        <f>VLOOKUP(J7560, sku!B:BM, 64, FALSE)</f>
        <v>Revenda</v>
      </c>
      <c r="AC7560" s="37" t="str">
        <f>LEFT(pedidos[[#This Row],[SKU]],3)</f>
        <v>CAD</v>
      </c>
      <c r="AD7560" s="37" t="str" cm="1">
        <f t="array" aca="1" ref="AD7560" ca="1">IFERROR(
  INDEX(
    montadora[Montadora],
    MATCH(TRUE,LEFT(J7938,NÚCARACT(montadora[SKU Parcial]))=montadora[SKU Parcial],0)
  ),
  ""
)</f>
        <v/>
      </c>
    </row>
    <row r="7561" spans="1:30" x14ac:dyDescent="0.25">
      <c r="A7561" s="42" t="s">
        <v>23168</v>
      </c>
      <c r="B7561" s="42"/>
      <c r="C7561" s="42"/>
      <c r="D7561" s="42"/>
      <c r="E7561" s="42">
        <v>23593546864</v>
      </c>
      <c r="F7561" s="42" t="s">
        <v>8363</v>
      </c>
      <c r="G7561" s="42" t="s">
        <v>11227</v>
      </c>
      <c r="H7561" s="7"/>
      <c r="I7561" s="42"/>
      <c r="J7561" s="42" t="s">
        <v>8425</v>
      </c>
      <c r="K7561" s="8" t="s">
        <v>25573</v>
      </c>
      <c r="L7561" s="7" t="s">
        <v>8443</v>
      </c>
      <c r="M7561" s="44">
        <v>29.8</v>
      </c>
      <c r="N7561" s="7">
        <v>1</v>
      </c>
      <c r="O7561" s="44">
        <v>29.8</v>
      </c>
      <c r="P7561" s="44">
        <v>14.46</v>
      </c>
      <c r="Q7561" s="44">
        <v>2.42</v>
      </c>
      <c r="R7561" s="44">
        <v>10.56</v>
      </c>
      <c r="S7561" s="44">
        <v>0</v>
      </c>
      <c r="T7561" s="44">
        <v>0</v>
      </c>
      <c r="U7561" s="44">
        <v>2.36</v>
      </c>
      <c r="V7561" s="49">
        <v>7.9200000000000007E-2</v>
      </c>
      <c r="W7561" s="42" t="s">
        <v>34</v>
      </c>
      <c r="X7561" s="43"/>
      <c r="Y7561" s="43"/>
      <c r="Z7561" s="43" t="s">
        <v>8442</v>
      </c>
      <c r="AA7561" s="37" t="str">
        <f>VLOOKUP(J7561, sku!B:C, 2, FALSE)</f>
        <v>Darker 500ml</v>
      </c>
      <c r="AB7561" s="37" t="str">
        <f>VLOOKUP(J7561, sku!B:BM, 64, FALSE)</f>
        <v>Revenda</v>
      </c>
      <c r="AC7561" s="37" t="str">
        <f>LEFT(pedidos[[#This Row],[SKU]],3)</f>
        <v>VX2</v>
      </c>
      <c r="AD7561" s="37" t="str" cm="1">
        <f t="array" aca="1" ref="AD7561" ca="1">IFERROR(
  INDEX(
    montadora[Montadora],
    MATCH(TRUE,LEFT(J7939,NÚCARACT(montadora[SKU Parcial]))=montadora[SKU Parcial],0)
  ),
  ""
)</f>
        <v/>
      </c>
    </row>
    <row r="7562" spans="1:30" x14ac:dyDescent="0.25">
      <c r="A7562" s="42" t="s">
        <v>23169</v>
      </c>
      <c r="B7562" s="42"/>
      <c r="C7562" s="42"/>
      <c r="D7562" s="42"/>
      <c r="E7562" s="42">
        <v>21797987573</v>
      </c>
      <c r="F7562" s="42" t="s">
        <v>8817</v>
      </c>
      <c r="G7562" s="42" t="s">
        <v>11227</v>
      </c>
      <c r="H7562" s="7"/>
      <c r="I7562" s="42"/>
      <c r="J7562" s="42" t="s">
        <v>3348</v>
      </c>
      <c r="K7562" s="8" t="s">
        <v>25573</v>
      </c>
      <c r="L7562" s="7" t="s">
        <v>8443</v>
      </c>
      <c r="M7562" s="44">
        <v>58.8</v>
      </c>
      <c r="N7562" s="7">
        <v>1</v>
      </c>
      <c r="O7562" s="44">
        <v>58.8</v>
      </c>
      <c r="P7562" s="44">
        <v>34.81</v>
      </c>
      <c r="Q7562" s="44">
        <v>4.7699999999999996</v>
      </c>
      <c r="R7562" s="44">
        <v>16.940000000000001</v>
      </c>
      <c r="S7562" s="44">
        <v>0</v>
      </c>
      <c r="T7562" s="44">
        <v>0</v>
      </c>
      <c r="U7562" s="44">
        <v>2.2799999999999998</v>
      </c>
      <c r="V7562" s="49">
        <v>3.8699999999999998E-2</v>
      </c>
      <c r="W7562" s="42" t="s">
        <v>34</v>
      </c>
      <c r="X7562" s="43"/>
      <c r="Y7562" s="43"/>
      <c r="Z7562" s="43" t="s">
        <v>8442</v>
      </c>
      <c r="AA7562" s="37" t="str">
        <f>VLOOKUP(J7562, sku!B:C, 2, FALSE)</f>
        <v>Shiny 500ml</v>
      </c>
      <c r="AB7562" s="37" t="str">
        <f>VLOOKUP(J7562, sku!B:BM, 64, FALSE)</f>
        <v>Revenda</v>
      </c>
      <c r="AC7562" s="37" t="str">
        <f>LEFT(pedidos[[#This Row],[SKU]],3)</f>
        <v>VX2</v>
      </c>
      <c r="AD7562" s="37" t="str" cm="1">
        <f t="array" aca="1" ref="AD7562" ca="1">IFERROR(
  INDEX(
    montadora[Montadora],
    MATCH(TRUE,LEFT(J7940,NÚCARACT(montadora[SKU Parcial]))=montadora[SKU Parcial],0)
  ),
  ""
)</f>
        <v/>
      </c>
    </row>
    <row r="7563" spans="1:30" x14ac:dyDescent="0.25">
      <c r="A7563" s="42" t="s">
        <v>23170</v>
      </c>
      <c r="B7563" s="42"/>
      <c r="C7563" s="42"/>
      <c r="D7563" s="42"/>
      <c r="E7563" s="42">
        <v>22897981512</v>
      </c>
      <c r="F7563" s="42" t="s">
        <v>8354</v>
      </c>
      <c r="G7563" s="42" t="s">
        <v>11227</v>
      </c>
      <c r="H7563" s="7"/>
      <c r="I7563" s="42"/>
      <c r="J7563" s="42" t="s">
        <v>100</v>
      </c>
      <c r="K7563" s="8" t="s">
        <v>25573</v>
      </c>
      <c r="L7563" s="7" t="s">
        <v>8443</v>
      </c>
      <c r="M7563" s="44">
        <v>46.8</v>
      </c>
      <c r="N7563" s="7">
        <v>1</v>
      </c>
      <c r="O7563" s="44">
        <v>46.8</v>
      </c>
      <c r="P7563" s="44">
        <v>8.84</v>
      </c>
      <c r="Q7563" s="44">
        <v>3.8</v>
      </c>
      <c r="R7563" s="44">
        <v>14.3</v>
      </c>
      <c r="S7563" s="44">
        <v>0</v>
      </c>
      <c r="T7563" s="44">
        <v>0</v>
      </c>
      <c r="U7563" s="44">
        <v>19.86</v>
      </c>
      <c r="V7563" s="49">
        <v>0.4244</v>
      </c>
      <c r="W7563" s="42" t="s">
        <v>34</v>
      </c>
      <c r="X7563" s="43"/>
      <c r="Y7563" s="43"/>
      <c r="Z7563" s="43" t="s">
        <v>8442</v>
      </c>
      <c r="AA7563" s="37" t="str">
        <f>VLOOKUP(J7563, sku!B:C, 2, FALSE)</f>
        <v>Trava Disco De Freio Bicicleta - Prata</v>
      </c>
      <c r="AB7563" s="37" t="str">
        <f>VLOOKUP(J7563, sku!B:BM, 64, FALSE)</f>
        <v>Importação</v>
      </c>
      <c r="AC7563" s="37" t="str">
        <f>LEFT(pedidos[[#This Row],[SKU]],3)</f>
        <v>ET0</v>
      </c>
      <c r="AD7563" s="37" t="str" cm="1">
        <f t="array" aca="1" ref="AD7563" ca="1">IFERROR(
  INDEX(
    montadora[Montadora],
    MATCH(TRUE,LEFT(J7941,NÚCARACT(montadora[SKU Parcial]))=montadora[SKU Parcial],0)
  ),
  ""
)</f>
        <v/>
      </c>
    </row>
    <row r="7564" spans="1:30" x14ac:dyDescent="0.25">
      <c r="A7564" s="42" t="s">
        <v>23171</v>
      </c>
      <c r="B7564" s="42"/>
      <c r="C7564" s="42"/>
      <c r="D7564" s="42"/>
      <c r="E7564" s="42">
        <v>22293424720</v>
      </c>
      <c r="F7564" s="42" t="s">
        <v>8380</v>
      </c>
      <c r="G7564" s="42" t="s">
        <v>11227</v>
      </c>
      <c r="H7564" s="7"/>
      <c r="I7564" s="42"/>
      <c r="J7564" s="42" t="s">
        <v>886</v>
      </c>
      <c r="K7564" s="8" t="s">
        <v>25573</v>
      </c>
      <c r="L7564" s="7" t="s">
        <v>8443</v>
      </c>
      <c r="M7564" s="44">
        <v>48.8</v>
      </c>
      <c r="N7564" s="7">
        <v>1</v>
      </c>
      <c r="O7564" s="44">
        <v>48.8</v>
      </c>
      <c r="P7564" s="44">
        <v>24.45</v>
      </c>
      <c r="Q7564" s="44">
        <v>3.96</v>
      </c>
      <c r="R7564" s="44">
        <v>14.74</v>
      </c>
      <c r="S7564" s="44">
        <v>0</v>
      </c>
      <c r="T7564" s="44">
        <v>0</v>
      </c>
      <c r="U7564" s="44">
        <v>5.65</v>
      </c>
      <c r="V7564" s="49">
        <v>0.1157</v>
      </c>
      <c r="W7564" s="42" t="s">
        <v>34</v>
      </c>
      <c r="X7564" s="43"/>
      <c r="Y7564" s="43"/>
      <c r="Z7564" s="43" t="s">
        <v>8442</v>
      </c>
      <c r="AA7564" s="37" t="str">
        <f>VLOOKUP(J7564, sku!B:C, 2, FALSE)</f>
        <v>Trava Manete Moto E Bicicleta de Alumínio</v>
      </c>
      <c r="AB7564" s="37" t="str">
        <f>VLOOKUP(J7564, sku!B:BM, 64, FALSE)</f>
        <v>Importação</v>
      </c>
      <c r="AC7564" s="37" t="str">
        <f>LEFT(pedidos[[#This Row],[SKU]],3)</f>
        <v>ET0</v>
      </c>
      <c r="AD7564" s="37" t="str" cm="1">
        <f t="array" aca="1" ref="AD7564" ca="1">IFERROR(
  INDEX(
    montadora[Montadora],
    MATCH(TRUE,LEFT(J7942,NÚCARACT(montadora[SKU Parcial]))=montadora[SKU Parcial],0)
  ),
  ""
)</f>
        <v/>
      </c>
    </row>
    <row r="7565" spans="1:30" x14ac:dyDescent="0.25">
      <c r="A7565" s="42" t="s">
        <v>23172</v>
      </c>
      <c r="B7565" s="42"/>
      <c r="C7565" s="42"/>
      <c r="D7565" s="42"/>
      <c r="E7565" s="42">
        <v>22993569629</v>
      </c>
      <c r="F7565" s="42" t="s">
        <v>8394</v>
      </c>
      <c r="G7565" s="42" t="s">
        <v>11227</v>
      </c>
      <c r="H7565" s="7"/>
      <c r="I7565" s="42"/>
      <c r="J7565" s="42" t="s">
        <v>2167</v>
      </c>
      <c r="K7565" s="8" t="s">
        <v>25573</v>
      </c>
      <c r="L7565" s="7" t="s">
        <v>8443</v>
      </c>
      <c r="M7565" s="44">
        <v>78.8</v>
      </c>
      <c r="N7565" s="7">
        <v>1</v>
      </c>
      <c r="O7565" s="44">
        <v>78.8</v>
      </c>
      <c r="P7565" s="44">
        <v>39.54</v>
      </c>
      <c r="Q7565" s="44">
        <v>6.4</v>
      </c>
      <c r="R7565" s="44">
        <v>0</v>
      </c>
      <c r="S7565" s="44">
        <v>0</v>
      </c>
      <c r="T7565" s="44">
        <v>0</v>
      </c>
      <c r="U7565" s="44">
        <v>32.86</v>
      </c>
      <c r="V7565" s="49">
        <v>0.41699999999999998</v>
      </c>
      <c r="W7565" s="42" t="s">
        <v>34</v>
      </c>
      <c r="X7565" s="43"/>
      <c r="Y7565" s="43"/>
      <c r="Z7565" s="43" t="s">
        <v>8442</v>
      </c>
      <c r="AA7565" s="37" t="str">
        <f>VLOOKUP(J7565, sku!B:C, 2, FALSE)</f>
        <v>Cadeirinha Rosa Aro 26 - Peixinho Bike</v>
      </c>
      <c r="AB7565" s="37" t="str">
        <f>VLOOKUP(J7565, sku!B:BM, 64, FALSE)</f>
        <v>Revenda</v>
      </c>
      <c r="AC7565" s="37" t="str">
        <f>LEFT(pedidos[[#This Row],[SKU]],3)</f>
        <v>CAD</v>
      </c>
      <c r="AD7565" s="37" t="str" cm="1">
        <f t="array" aca="1" ref="AD7565" ca="1">IFERROR(
  INDEX(
    montadora[Montadora],
    MATCH(TRUE,LEFT(J7943,NÚCARACT(montadora[SKU Parcial]))=montadora[SKU Parcial],0)
  ),
  ""
)</f>
        <v/>
      </c>
    </row>
    <row r="7566" spans="1:30" x14ac:dyDescent="0.25">
      <c r="A7566" s="42" t="s">
        <v>23173</v>
      </c>
      <c r="B7566" s="42"/>
      <c r="C7566" s="42"/>
      <c r="D7566" s="42"/>
      <c r="E7566" s="42">
        <v>22797738964</v>
      </c>
      <c r="F7566" s="42" t="s">
        <v>8822</v>
      </c>
      <c r="G7566" s="42" t="s">
        <v>11227</v>
      </c>
      <c r="H7566" s="7"/>
      <c r="I7566" s="42"/>
      <c r="J7566" s="42" t="s">
        <v>562</v>
      </c>
      <c r="K7566" s="8" t="s">
        <v>25573</v>
      </c>
      <c r="L7566" s="7" t="s">
        <v>8443</v>
      </c>
      <c r="M7566" s="44">
        <v>263.8</v>
      </c>
      <c r="N7566" s="7">
        <v>1</v>
      </c>
      <c r="O7566" s="44">
        <v>271.8</v>
      </c>
      <c r="P7566" s="44">
        <v>105</v>
      </c>
      <c r="Q7566" s="44">
        <v>21.42</v>
      </c>
      <c r="R7566" s="44">
        <v>62.04</v>
      </c>
      <c r="S7566" s="44">
        <v>8</v>
      </c>
      <c r="T7566" s="44">
        <v>0</v>
      </c>
      <c r="U7566" s="44">
        <v>75.34</v>
      </c>
      <c r="V7566" s="49">
        <v>0.28560000000000002</v>
      </c>
      <c r="W7566" s="42" t="s">
        <v>34</v>
      </c>
      <c r="X7566" s="43"/>
      <c r="Y7566" s="43"/>
      <c r="Z7566" s="43" t="s">
        <v>8442</v>
      </c>
      <c r="AA7566" s="37" t="str">
        <f>VLOOKUP(J7566, sku!B:C, 2, FALSE)</f>
        <v>Travessa Jeep - Slim - - - Renegade - 2016 A 2025 - Preto</v>
      </c>
      <c r="AB7566" s="37" t="str">
        <f>VLOOKUP(J7566, sku!B:BM, 64, FALSE)</f>
        <v>Fabricação</v>
      </c>
      <c r="AC7566" s="37" t="str">
        <f>LEFT(pedidos[[#This Row],[SKU]],3)</f>
        <v>XJP</v>
      </c>
      <c r="AD7566" s="37" t="str" cm="1">
        <f t="array" aca="1" ref="AD7566" ca="1">IFERROR(
  INDEX(
    montadora[Montadora],
    MATCH(TRUE,LEFT(J7944,NÚCARACT(montadora[SKU Parcial]))=montadora[SKU Parcial],0)
  ),
  ""
)</f>
        <v/>
      </c>
    </row>
    <row r="7567" spans="1:30" x14ac:dyDescent="0.25">
      <c r="A7567" s="42" t="s">
        <v>23174</v>
      </c>
      <c r="B7567" s="42"/>
      <c r="C7567" s="42"/>
      <c r="D7567" s="42"/>
      <c r="E7567" s="42">
        <v>20399377477</v>
      </c>
      <c r="F7567" s="42" t="s">
        <v>8393</v>
      </c>
      <c r="G7567" s="42" t="s">
        <v>11227</v>
      </c>
      <c r="H7567" s="7"/>
      <c r="I7567" s="42"/>
      <c r="J7567" s="42" t="s">
        <v>938</v>
      </c>
      <c r="K7567" s="8" t="s">
        <v>25573</v>
      </c>
      <c r="L7567" s="7" t="s">
        <v>8443</v>
      </c>
      <c r="M7567" s="44">
        <v>79.8</v>
      </c>
      <c r="N7567" s="7">
        <v>1</v>
      </c>
      <c r="O7567" s="44">
        <v>-23.87</v>
      </c>
      <c r="P7567" s="44">
        <v>39.54</v>
      </c>
      <c r="Q7567" s="44">
        <v>6.48</v>
      </c>
      <c r="R7567" s="44">
        <v>0</v>
      </c>
      <c r="S7567" s="44">
        <v>0</v>
      </c>
      <c r="T7567" s="44">
        <v>-23.87</v>
      </c>
      <c r="U7567" s="44">
        <v>-69.89</v>
      </c>
      <c r="V7567" s="49">
        <v>-0.87580000000000002</v>
      </c>
      <c r="W7567" s="42" t="s">
        <v>34</v>
      </c>
      <c r="X7567" s="43"/>
      <c r="Y7567" s="43"/>
      <c r="Z7567" s="43" t="s">
        <v>8442</v>
      </c>
      <c r="AA7567" s="37" t="str">
        <f>VLOOKUP(J7567, sku!B:C, 2, FALSE)</f>
        <v>Cadeirinha Preta Aro 26 - Peixinho Bike</v>
      </c>
      <c r="AB7567" s="37" t="str">
        <f>VLOOKUP(J7567, sku!B:BM, 64, FALSE)</f>
        <v>Revenda</v>
      </c>
      <c r="AC7567" s="37" t="str">
        <f>LEFT(pedidos[[#This Row],[SKU]],3)</f>
        <v>CAD</v>
      </c>
      <c r="AD7567" s="37" t="str" cm="1">
        <f t="array" aca="1" ref="AD7567" ca="1">IFERROR(
  INDEX(
    montadora[Montadora],
    MATCH(TRUE,LEFT(J7945,NÚCARACT(montadora[SKU Parcial]))=montadora[SKU Parcial],0)
  ),
  ""
)</f>
        <v/>
      </c>
    </row>
    <row r="7568" spans="1:30" x14ac:dyDescent="0.25">
      <c r="A7568" s="42" t="s">
        <v>23175</v>
      </c>
      <c r="B7568" s="42"/>
      <c r="C7568" s="42"/>
      <c r="D7568" s="42"/>
      <c r="E7568" s="42">
        <v>22293424720</v>
      </c>
      <c r="F7568" s="42" t="s">
        <v>8380</v>
      </c>
      <c r="G7568" s="42" t="s">
        <v>11227</v>
      </c>
      <c r="H7568" s="7"/>
      <c r="I7568" s="42"/>
      <c r="J7568" s="42" t="s">
        <v>886</v>
      </c>
      <c r="K7568" s="8" t="s">
        <v>25573</v>
      </c>
      <c r="L7568" s="7" t="s">
        <v>8443</v>
      </c>
      <c r="M7568" s="44">
        <v>48.8</v>
      </c>
      <c r="N7568" s="7">
        <v>1</v>
      </c>
      <c r="O7568" s="44">
        <v>48.8</v>
      </c>
      <c r="P7568" s="44">
        <v>24.45</v>
      </c>
      <c r="Q7568" s="44">
        <v>3.96</v>
      </c>
      <c r="R7568" s="44">
        <v>14.74</v>
      </c>
      <c r="S7568" s="44">
        <v>0</v>
      </c>
      <c r="T7568" s="44">
        <v>0</v>
      </c>
      <c r="U7568" s="44">
        <v>5.65</v>
      </c>
      <c r="V7568" s="49">
        <v>0.1157</v>
      </c>
      <c r="W7568" s="42" t="s">
        <v>34</v>
      </c>
      <c r="X7568" s="43"/>
      <c r="Y7568" s="43"/>
      <c r="Z7568" s="43" t="s">
        <v>8442</v>
      </c>
      <c r="AA7568" s="37" t="str">
        <f>VLOOKUP(J7568, sku!B:C, 2, FALSE)</f>
        <v>Trava Manete Moto E Bicicleta de Alumínio</v>
      </c>
      <c r="AB7568" s="37" t="str">
        <f>VLOOKUP(J7568, sku!B:BM, 64, FALSE)</f>
        <v>Importação</v>
      </c>
      <c r="AC7568" s="37" t="str">
        <f>LEFT(pedidos[[#This Row],[SKU]],3)</f>
        <v>ET0</v>
      </c>
      <c r="AD7568" s="37" t="str" cm="1">
        <f t="array" aca="1" ref="AD7568" ca="1">IFERROR(
  INDEX(
    montadora[Montadora],
    MATCH(TRUE,LEFT(J7946,NÚCARACT(montadora[SKU Parcial]))=montadora[SKU Parcial],0)
  ),
  ""
)</f>
        <v/>
      </c>
    </row>
    <row r="7569" spans="1:30" x14ac:dyDescent="0.25">
      <c r="A7569" s="42" t="s">
        <v>23176</v>
      </c>
      <c r="B7569" s="42"/>
      <c r="C7569" s="42"/>
      <c r="D7569" s="42"/>
      <c r="E7569" s="42">
        <v>20399377477</v>
      </c>
      <c r="F7569" s="42" t="s">
        <v>8393</v>
      </c>
      <c r="G7569" s="42" t="s">
        <v>11227</v>
      </c>
      <c r="H7569" s="7"/>
      <c r="I7569" s="42"/>
      <c r="J7569" s="42" t="s">
        <v>2167</v>
      </c>
      <c r="K7569" s="8" t="s">
        <v>25573</v>
      </c>
      <c r="L7569" s="7" t="s">
        <v>8443</v>
      </c>
      <c r="M7569" s="44">
        <v>79.8</v>
      </c>
      <c r="N7569" s="7">
        <v>1</v>
      </c>
      <c r="O7569" s="44">
        <v>86.1</v>
      </c>
      <c r="P7569" s="44">
        <v>39.54</v>
      </c>
      <c r="Q7569" s="44">
        <v>6.48</v>
      </c>
      <c r="R7569" s="44">
        <v>21.56</v>
      </c>
      <c r="S7569" s="44">
        <v>6.3</v>
      </c>
      <c r="T7569" s="44">
        <v>0</v>
      </c>
      <c r="U7569" s="44">
        <v>12.22</v>
      </c>
      <c r="V7569" s="49">
        <v>0.15310000000000001</v>
      </c>
      <c r="W7569" s="42" t="s">
        <v>34</v>
      </c>
      <c r="X7569" s="43"/>
      <c r="Y7569" s="43"/>
      <c r="Z7569" s="43" t="s">
        <v>8442</v>
      </c>
      <c r="AA7569" s="37" t="str">
        <f>VLOOKUP(J7569, sku!B:C, 2, FALSE)</f>
        <v>Cadeirinha Rosa Aro 26 - Peixinho Bike</v>
      </c>
      <c r="AB7569" s="37" t="str">
        <f>VLOOKUP(J7569, sku!B:BM, 64, FALSE)</f>
        <v>Revenda</v>
      </c>
      <c r="AC7569" s="37" t="str">
        <f>LEFT(pedidos[[#This Row],[SKU]],3)</f>
        <v>CAD</v>
      </c>
      <c r="AD7569" s="37" t="str" cm="1">
        <f t="array" aca="1" ref="AD7569" ca="1">IFERROR(
  INDEX(
    montadora[Montadora],
    MATCH(TRUE,LEFT(J7947,NÚCARACT(montadora[SKU Parcial]))=montadora[SKU Parcial],0)
  ),
  ""
)</f>
        <v/>
      </c>
    </row>
    <row r="7570" spans="1:30" x14ac:dyDescent="0.25">
      <c r="A7570" s="42" t="s">
        <v>23177</v>
      </c>
      <c r="B7570" s="42"/>
      <c r="C7570" s="42"/>
      <c r="D7570" s="42"/>
      <c r="E7570" s="42">
        <v>22098187593</v>
      </c>
      <c r="F7570" s="42" t="s">
        <v>8412</v>
      </c>
      <c r="G7570" s="42" t="s">
        <v>11227</v>
      </c>
      <c r="H7570" s="7"/>
      <c r="I7570" s="42"/>
      <c r="J7570" s="42" t="s">
        <v>372</v>
      </c>
      <c r="K7570" s="8" t="s">
        <v>25573</v>
      </c>
      <c r="L7570" s="7" t="s">
        <v>8443</v>
      </c>
      <c r="M7570" s="44">
        <v>233.8</v>
      </c>
      <c r="N7570" s="7">
        <v>1</v>
      </c>
      <c r="O7570" s="44">
        <v>233.8</v>
      </c>
      <c r="P7570" s="44">
        <v>105.54</v>
      </c>
      <c r="Q7570" s="44">
        <v>18.98</v>
      </c>
      <c r="R7570" s="44">
        <v>55.44</v>
      </c>
      <c r="S7570" s="44">
        <v>0</v>
      </c>
      <c r="T7570" s="44">
        <v>0</v>
      </c>
      <c r="U7570" s="44">
        <v>53.84</v>
      </c>
      <c r="V7570" s="49">
        <v>0.2303</v>
      </c>
      <c r="W7570" s="42" t="s">
        <v>34</v>
      </c>
      <c r="X7570" s="43"/>
      <c r="Y7570" s="43"/>
      <c r="Z7570" s="43" t="s">
        <v>8442</v>
      </c>
      <c r="AA7570" s="37" t="str">
        <f>VLOOKUP(J7570, sku!B:C, 2, FALSE)</f>
        <v>Aquecedor</v>
      </c>
      <c r="AB7570" s="37" t="str">
        <f>VLOOKUP(J7570, sku!B:BM, 64, FALSE)</f>
        <v>Importação</v>
      </c>
      <c r="AC7570" s="37" t="str">
        <f>LEFT(pedidos[[#This Row],[SKU]],3)</f>
        <v>1XA</v>
      </c>
      <c r="AD7570" s="37" t="str" cm="1">
        <f t="array" aca="1" ref="AD7570" ca="1">IFERROR(
  INDEX(
    montadora[Montadora],
    MATCH(TRUE,LEFT(J7948,NÚCARACT(montadora[SKU Parcial]))=montadora[SKU Parcial],0)
  ),
  ""
)</f>
        <v/>
      </c>
    </row>
    <row r="7571" spans="1:30" x14ac:dyDescent="0.25">
      <c r="A7571" s="42" t="s">
        <v>23178</v>
      </c>
      <c r="B7571" s="42"/>
      <c r="C7571" s="42"/>
      <c r="D7571" s="42"/>
      <c r="E7571" s="42">
        <v>21599552711</v>
      </c>
      <c r="F7571" s="42" t="s">
        <v>8366</v>
      </c>
      <c r="G7571" s="42" t="s">
        <v>11227</v>
      </c>
      <c r="H7571" s="7"/>
      <c r="I7571" s="42"/>
      <c r="J7571" s="42" t="s">
        <v>2886</v>
      </c>
      <c r="K7571" s="8" t="s">
        <v>25573</v>
      </c>
      <c r="L7571" s="7" t="s">
        <v>8443</v>
      </c>
      <c r="M7571" s="44">
        <v>33.799999999999997</v>
      </c>
      <c r="N7571" s="7">
        <v>1</v>
      </c>
      <c r="O7571" s="44">
        <v>33.799999999999997</v>
      </c>
      <c r="P7571" s="44">
        <v>16.36</v>
      </c>
      <c r="Q7571" s="44">
        <v>2.74</v>
      </c>
      <c r="R7571" s="44">
        <v>11.44</v>
      </c>
      <c r="S7571" s="44">
        <v>0</v>
      </c>
      <c r="T7571" s="44">
        <v>0</v>
      </c>
      <c r="U7571" s="44">
        <v>3.26</v>
      </c>
      <c r="V7571" s="49">
        <v>9.6299999999999997E-2</v>
      </c>
      <c r="W7571" s="42" t="s">
        <v>34</v>
      </c>
      <c r="X7571" s="43"/>
      <c r="Y7571" s="43"/>
      <c r="Z7571" s="43" t="s">
        <v>8442</v>
      </c>
      <c r="AA7571" s="37" t="str">
        <f>VLOOKUP(J7571, sku!B:C, 2, FALSE)</f>
        <v>Rejuvex 400g</v>
      </c>
      <c r="AB7571" s="37" t="str">
        <f>VLOOKUP(J7571, sku!B:BM, 64, FALSE)</f>
        <v>Revenda</v>
      </c>
      <c r="AC7571" s="37" t="str">
        <f>LEFT(pedidos[[#This Row],[SKU]],3)</f>
        <v>VT2</v>
      </c>
      <c r="AD7571" s="37" t="str" cm="1">
        <f t="array" aca="1" ref="AD7571" ca="1">IFERROR(
  INDEX(
    montadora[Montadora],
    MATCH(TRUE,LEFT(J7949,NÚCARACT(montadora[SKU Parcial]))=montadora[SKU Parcial],0)
  ),
  ""
)</f>
        <v/>
      </c>
    </row>
    <row r="7572" spans="1:30" x14ac:dyDescent="0.25">
      <c r="A7572" s="42" t="s">
        <v>23179</v>
      </c>
      <c r="B7572" s="42"/>
      <c r="C7572" s="42"/>
      <c r="D7572" s="42"/>
      <c r="E7572" s="42">
        <v>20399377477</v>
      </c>
      <c r="F7572" s="42" t="s">
        <v>8393</v>
      </c>
      <c r="G7572" s="42" t="s">
        <v>11227</v>
      </c>
      <c r="H7572" s="7"/>
      <c r="I7572" s="42"/>
      <c r="J7572" s="42" t="s">
        <v>938</v>
      </c>
      <c r="K7572" s="8" t="s">
        <v>25573</v>
      </c>
      <c r="L7572" s="7" t="s">
        <v>8443</v>
      </c>
      <c r="M7572" s="44">
        <v>79.8</v>
      </c>
      <c r="N7572" s="7">
        <v>1</v>
      </c>
      <c r="O7572" s="44">
        <v>87.31</v>
      </c>
      <c r="P7572" s="44">
        <v>39.54</v>
      </c>
      <c r="Q7572" s="44">
        <v>6.48</v>
      </c>
      <c r="R7572" s="44">
        <v>21.56</v>
      </c>
      <c r="S7572" s="44">
        <v>7.51</v>
      </c>
      <c r="T7572" s="44">
        <v>0</v>
      </c>
      <c r="U7572" s="44">
        <v>12.22</v>
      </c>
      <c r="V7572" s="49">
        <v>0.15310000000000001</v>
      </c>
      <c r="W7572" s="42" t="s">
        <v>34</v>
      </c>
      <c r="X7572" s="43"/>
      <c r="Y7572" s="43"/>
      <c r="Z7572" s="43" t="s">
        <v>8442</v>
      </c>
      <c r="AA7572" s="37" t="str">
        <f>VLOOKUP(J7572, sku!B:C, 2, FALSE)</f>
        <v>Cadeirinha Preta Aro 26 - Peixinho Bike</v>
      </c>
      <c r="AB7572" s="37" t="str">
        <f>VLOOKUP(J7572, sku!B:BM, 64, FALSE)</f>
        <v>Revenda</v>
      </c>
      <c r="AC7572" s="37" t="str">
        <f>LEFT(pedidos[[#This Row],[SKU]],3)</f>
        <v>CAD</v>
      </c>
      <c r="AD7572" s="37" t="str" cm="1">
        <f t="array" aca="1" ref="AD7572" ca="1">IFERROR(
  INDEX(
    montadora[Montadora],
    MATCH(TRUE,LEFT(J7950,NÚCARACT(montadora[SKU Parcial]))=montadora[SKU Parcial],0)
  ),
  ""
)</f>
        <v/>
      </c>
    </row>
    <row r="7573" spans="1:30" x14ac:dyDescent="0.25">
      <c r="A7573" s="42" t="s">
        <v>23180</v>
      </c>
      <c r="B7573" s="42"/>
      <c r="C7573" s="42"/>
      <c r="D7573" s="42"/>
      <c r="E7573" s="42">
        <v>22898056098</v>
      </c>
      <c r="F7573" s="42" t="s">
        <v>8375</v>
      </c>
      <c r="G7573" s="42" t="s">
        <v>11227</v>
      </c>
      <c r="H7573" s="7"/>
      <c r="I7573" s="42"/>
      <c r="J7573" s="42" t="s">
        <v>8431</v>
      </c>
      <c r="K7573" s="8" t="s">
        <v>25573</v>
      </c>
      <c r="L7573" s="7" t="s">
        <v>8443</v>
      </c>
      <c r="M7573" s="44">
        <v>38.799999999999997</v>
      </c>
      <c r="N7573" s="7">
        <v>1</v>
      </c>
      <c r="O7573" s="44">
        <v>38.799999999999997</v>
      </c>
      <c r="P7573" s="44">
        <v>20.3</v>
      </c>
      <c r="Q7573" s="44">
        <v>3.15</v>
      </c>
      <c r="R7573" s="44">
        <v>12.54</v>
      </c>
      <c r="S7573" s="44">
        <v>0</v>
      </c>
      <c r="T7573" s="44">
        <v>0</v>
      </c>
      <c r="U7573" s="44">
        <v>2.81</v>
      </c>
      <c r="V7573" s="49">
        <v>7.2400000000000006E-2</v>
      </c>
      <c r="W7573" s="42" t="s">
        <v>34</v>
      </c>
      <c r="X7573" s="43"/>
      <c r="Y7573" s="43"/>
      <c r="Z7573" s="43" t="s">
        <v>8442</v>
      </c>
      <c r="AA7573" s="37" t="str">
        <f>VLOOKUP(J7573, sku!B:C, 2, FALSE)</f>
        <v>V10 - Corte Verniz Asiático 500ml</v>
      </c>
      <c r="AB7573" s="37" t="str">
        <f>VLOOKUP(J7573, sku!B:BM, 64, FALSE)</f>
        <v>Revenda</v>
      </c>
      <c r="AC7573" s="37" t="str">
        <f>LEFT(pedidos[[#This Row],[SKU]],3)</f>
        <v>VX2</v>
      </c>
      <c r="AD7573" s="37" t="str" cm="1">
        <f t="array" aca="1" ref="AD7573" ca="1">IFERROR(
  INDEX(
    montadora[Montadora],
    MATCH(TRUE,LEFT(J7951,NÚCARACT(montadora[SKU Parcial]))=montadora[SKU Parcial],0)
  ),
  ""
)</f>
        <v/>
      </c>
    </row>
    <row r="7574" spans="1:30" x14ac:dyDescent="0.25">
      <c r="A7574" s="42" t="s">
        <v>23181</v>
      </c>
      <c r="B7574" s="42"/>
      <c r="C7574" s="42"/>
      <c r="D7574" s="42"/>
      <c r="E7574" s="42">
        <v>23498023068</v>
      </c>
      <c r="F7574" s="42" t="s">
        <v>8351</v>
      </c>
      <c r="G7574" s="42" t="s">
        <v>11227</v>
      </c>
      <c r="H7574" s="7"/>
      <c r="I7574" s="42"/>
      <c r="J7574" s="42" t="s">
        <v>703</v>
      </c>
      <c r="K7574" s="8" t="s">
        <v>25557</v>
      </c>
      <c r="L7574" s="7" t="s">
        <v>8443</v>
      </c>
      <c r="M7574" s="44">
        <v>25.8</v>
      </c>
      <c r="N7574" s="7">
        <v>1</v>
      </c>
      <c r="O7574" s="44">
        <v>33.799999999999997</v>
      </c>
      <c r="P7574" s="44">
        <v>7.52</v>
      </c>
      <c r="Q7574" s="44">
        <v>2.09</v>
      </c>
      <c r="R7574" s="44">
        <v>9.68</v>
      </c>
      <c r="S7574" s="44">
        <v>8</v>
      </c>
      <c r="T7574" s="44">
        <v>0</v>
      </c>
      <c r="U7574" s="44">
        <v>6.51</v>
      </c>
      <c r="V7574" s="49">
        <v>0.25209999999999999</v>
      </c>
      <c r="W7574" s="42" t="s">
        <v>34</v>
      </c>
      <c r="X7574" s="43"/>
      <c r="Y7574" s="43"/>
      <c r="Z7574" s="43" t="s">
        <v>8442</v>
      </c>
      <c r="AA7574" s="37" t="str">
        <f>VLOOKUP(J7574, sku!B:C, 2, FALSE)</f>
        <v>Trava Disco De Freio Moto - Preto</v>
      </c>
      <c r="AB7574" s="37" t="str">
        <f>VLOOKUP(J7574, sku!B:BM, 64, FALSE)</f>
        <v>Importação</v>
      </c>
      <c r="AC7574" s="37" t="str">
        <f>LEFT(pedidos[[#This Row],[SKU]],3)</f>
        <v>ET0</v>
      </c>
      <c r="AD7574" s="37" t="str" cm="1">
        <f t="array" aca="1" ref="AD7574" ca="1">IFERROR(
  INDEX(
    montadora[Montadora],
    MATCH(TRUE,LEFT(J7952,NÚCARACT(montadora[SKU Parcial]))=montadora[SKU Parcial],0)
  ),
  ""
)</f>
        <v/>
      </c>
    </row>
    <row r="7575" spans="1:30" x14ac:dyDescent="0.25">
      <c r="A7575" s="42" t="s">
        <v>23182</v>
      </c>
      <c r="B7575" s="42"/>
      <c r="C7575" s="42"/>
      <c r="D7575" s="42"/>
      <c r="E7575" s="42">
        <v>22993569629</v>
      </c>
      <c r="F7575" s="42" t="s">
        <v>8394</v>
      </c>
      <c r="G7575" s="42" t="s">
        <v>11227</v>
      </c>
      <c r="H7575" s="7"/>
      <c r="I7575" s="42"/>
      <c r="J7575" s="42" t="s">
        <v>938</v>
      </c>
      <c r="K7575" s="8" t="s">
        <v>25557</v>
      </c>
      <c r="L7575" s="7" t="s">
        <v>8443</v>
      </c>
      <c r="M7575" s="44">
        <v>78.8</v>
      </c>
      <c r="N7575" s="7">
        <v>1</v>
      </c>
      <c r="O7575" s="44">
        <v>82.67</v>
      </c>
      <c r="P7575" s="44">
        <v>39.54</v>
      </c>
      <c r="Q7575" s="44">
        <v>6.4</v>
      </c>
      <c r="R7575" s="44">
        <v>21.34</v>
      </c>
      <c r="S7575" s="44">
        <v>3.87</v>
      </c>
      <c r="T7575" s="44">
        <v>0</v>
      </c>
      <c r="U7575" s="44">
        <v>11.52</v>
      </c>
      <c r="V7575" s="49">
        <v>0.1462</v>
      </c>
      <c r="W7575" s="42" t="s">
        <v>34</v>
      </c>
      <c r="X7575" s="43"/>
      <c r="Y7575" s="43"/>
      <c r="Z7575" s="43" t="s">
        <v>8442</v>
      </c>
      <c r="AA7575" s="37" t="str">
        <f>VLOOKUP(J7575, sku!B:C, 2, FALSE)</f>
        <v>Cadeirinha Preta Aro 26 - Peixinho Bike</v>
      </c>
      <c r="AB7575" s="37" t="str">
        <f>VLOOKUP(J7575, sku!B:BM, 64, FALSE)</f>
        <v>Revenda</v>
      </c>
      <c r="AC7575" s="37" t="str">
        <f>LEFT(pedidos[[#This Row],[SKU]],3)</f>
        <v>CAD</v>
      </c>
      <c r="AD7575" s="37" t="str" cm="1">
        <f t="array" aca="1" ref="AD7575" ca="1">IFERROR(
  INDEX(
    montadora[Montadora],
    MATCH(TRUE,LEFT(J7953,NÚCARACT(montadora[SKU Parcial]))=montadora[SKU Parcial],0)
  ),
  ""
)</f>
        <v/>
      </c>
    </row>
    <row r="7576" spans="1:30" x14ac:dyDescent="0.25">
      <c r="A7576" s="42" t="s">
        <v>23183</v>
      </c>
      <c r="B7576" s="42"/>
      <c r="C7576" s="42"/>
      <c r="D7576" s="42"/>
      <c r="E7576" s="42">
        <v>23593546864</v>
      </c>
      <c r="F7576" s="42" t="s">
        <v>8363</v>
      </c>
      <c r="G7576" s="42" t="s">
        <v>11227</v>
      </c>
      <c r="H7576" s="7"/>
      <c r="I7576" s="42"/>
      <c r="J7576" s="42" t="s">
        <v>8425</v>
      </c>
      <c r="K7576" s="8" t="s">
        <v>25557</v>
      </c>
      <c r="L7576" s="7" t="s">
        <v>8443</v>
      </c>
      <c r="M7576" s="44">
        <v>29.8</v>
      </c>
      <c r="N7576" s="7">
        <v>1</v>
      </c>
      <c r="O7576" s="44">
        <v>29.8</v>
      </c>
      <c r="P7576" s="44">
        <v>14.46</v>
      </c>
      <c r="Q7576" s="44">
        <v>2.42</v>
      </c>
      <c r="R7576" s="44">
        <v>10.56</v>
      </c>
      <c r="S7576" s="44">
        <v>0</v>
      </c>
      <c r="T7576" s="44">
        <v>0</v>
      </c>
      <c r="U7576" s="44">
        <v>2.36</v>
      </c>
      <c r="V7576" s="49">
        <v>7.9200000000000007E-2</v>
      </c>
      <c r="W7576" s="42" t="s">
        <v>34</v>
      </c>
      <c r="X7576" s="43"/>
      <c r="Y7576" s="43"/>
      <c r="Z7576" s="43" t="s">
        <v>8442</v>
      </c>
      <c r="AA7576" s="37" t="str">
        <f>VLOOKUP(J7576, sku!B:C, 2, FALSE)</f>
        <v>Darker 500ml</v>
      </c>
      <c r="AB7576" s="37" t="str">
        <f>VLOOKUP(J7576, sku!B:BM, 64, FALSE)</f>
        <v>Revenda</v>
      </c>
      <c r="AC7576" s="37" t="str">
        <f>LEFT(pedidos[[#This Row],[SKU]],3)</f>
        <v>VX2</v>
      </c>
      <c r="AD7576" s="37" t="str" cm="1">
        <f t="array" aca="1" ref="AD7576" ca="1">IFERROR(
  INDEX(
    montadora[Montadora],
    MATCH(TRUE,LEFT(J7954,NÚCARACT(montadora[SKU Parcial]))=montadora[SKU Parcial],0)
  ),
  ""
)</f>
        <v/>
      </c>
    </row>
    <row r="7577" spans="1:30" x14ac:dyDescent="0.25">
      <c r="A7577" s="42" t="s">
        <v>23184</v>
      </c>
      <c r="B7577" s="42"/>
      <c r="C7577" s="42"/>
      <c r="D7577" s="42"/>
      <c r="E7577" s="42">
        <v>22993569629</v>
      </c>
      <c r="F7577" s="42" t="s">
        <v>8394</v>
      </c>
      <c r="G7577" s="42" t="s">
        <v>11227</v>
      </c>
      <c r="H7577" s="7"/>
      <c r="I7577" s="42"/>
      <c r="J7577" s="42" t="s">
        <v>938</v>
      </c>
      <c r="K7577" s="8" t="s">
        <v>25557</v>
      </c>
      <c r="L7577" s="7" t="s">
        <v>8443</v>
      </c>
      <c r="M7577" s="44">
        <v>78.8</v>
      </c>
      <c r="N7577" s="7">
        <v>1</v>
      </c>
      <c r="O7577" s="44">
        <v>83.87</v>
      </c>
      <c r="P7577" s="44">
        <v>39.54</v>
      </c>
      <c r="Q7577" s="44">
        <v>6.4</v>
      </c>
      <c r="R7577" s="44">
        <v>21.34</v>
      </c>
      <c r="S7577" s="44">
        <v>5.07</v>
      </c>
      <c r="T7577" s="44">
        <v>0</v>
      </c>
      <c r="U7577" s="44">
        <v>11.52</v>
      </c>
      <c r="V7577" s="49">
        <v>0.1462</v>
      </c>
      <c r="W7577" s="42" t="s">
        <v>34</v>
      </c>
      <c r="X7577" s="43"/>
      <c r="Y7577" s="43"/>
      <c r="Z7577" s="43" t="s">
        <v>8442</v>
      </c>
      <c r="AA7577" s="37" t="str">
        <f>VLOOKUP(J7577, sku!B:C, 2, FALSE)</f>
        <v>Cadeirinha Preta Aro 26 - Peixinho Bike</v>
      </c>
      <c r="AB7577" s="37" t="str">
        <f>VLOOKUP(J7577, sku!B:BM, 64, FALSE)</f>
        <v>Revenda</v>
      </c>
      <c r="AC7577" s="37" t="str">
        <f>LEFT(pedidos[[#This Row],[SKU]],3)</f>
        <v>CAD</v>
      </c>
      <c r="AD7577" s="37" t="str" cm="1">
        <f t="array" aca="1" ref="AD7577" ca="1">IFERROR(
  INDEX(
    montadora[Montadora],
    MATCH(TRUE,LEFT(J7955,NÚCARACT(montadora[SKU Parcial]))=montadora[SKU Parcial],0)
  ),
  ""
)</f>
        <v/>
      </c>
    </row>
    <row r="7578" spans="1:30" x14ac:dyDescent="0.25">
      <c r="A7578" s="42" t="s">
        <v>23185</v>
      </c>
      <c r="B7578" s="42"/>
      <c r="C7578" s="42"/>
      <c r="D7578" s="42"/>
      <c r="E7578" s="42">
        <v>23693542104</v>
      </c>
      <c r="F7578" s="42" t="s">
        <v>8374</v>
      </c>
      <c r="G7578" s="42" t="s">
        <v>11227</v>
      </c>
      <c r="H7578" s="7"/>
      <c r="I7578" s="42"/>
      <c r="J7578" s="42" t="s">
        <v>2843</v>
      </c>
      <c r="K7578" s="8" t="s">
        <v>25557</v>
      </c>
      <c r="L7578" s="7" t="s">
        <v>8443</v>
      </c>
      <c r="M7578" s="44">
        <v>38.799999999999997</v>
      </c>
      <c r="N7578" s="7">
        <v>1</v>
      </c>
      <c r="O7578" s="44">
        <v>38.799999999999997</v>
      </c>
      <c r="P7578" s="44">
        <v>20.11</v>
      </c>
      <c r="Q7578" s="44">
        <v>3.15</v>
      </c>
      <c r="R7578" s="44">
        <v>12.54</v>
      </c>
      <c r="S7578" s="44">
        <v>0</v>
      </c>
      <c r="T7578" s="44">
        <v>0</v>
      </c>
      <c r="U7578" s="44">
        <v>3</v>
      </c>
      <c r="V7578" s="49">
        <v>7.7299999999999994E-2</v>
      </c>
      <c r="W7578" s="42" t="s">
        <v>34</v>
      </c>
      <c r="X7578" s="43"/>
      <c r="Y7578" s="43"/>
      <c r="Z7578" s="43" t="s">
        <v>8442</v>
      </c>
      <c r="AA7578" s="37" t="str">
        <f>VLOOKUP(J7578, sku!B:C, 2, FALSE)</f>
        <v>Hidracouro 500ml</v>
      </c>
      <c r="AB7578" s="37" t="str">
        <f>VLOOKUP(J7578, sku!B:BM, 64, FALSE)</f>
        <v>Revenda</v>
      </c>
      <c r="AC7578" s="37" t="str">
        <f>LEFT(pedidos[[#This Row],[SKU]],3)</f>
        <v>VX2</v>
      </c>
      <c r="AD7578" s="37" t="str" cm="1">
        <f t="array" aca="1" ref="AD7578" ca="1">IFERROR(
  INDEX(
    montadora[Montadora],
    MATCH(TRUE,LEFT(J7956,NÚCARACT(montadora[SKU Parcial]))=montadora[SKU Parcial],0)
  ),
  ""
)</f>
        <v/>
      </c>
    </row>
    <row r="7579" spans="1:30" x14ac:dyDescent="0.25">
      <c r="A7579" s="42" t="s">
        <v>23186</v>
      </c>
      <c r="B7579" s="42"/>
      <c r="C7579" s="42"/>
      <c r="D7579" s="42"/>
      <c r="E7579" s="42">
        <v>18898042845</v>
      </c>
      <c r="F7579" s="42" t="s">
        <v>10132</v>
      </c>
      <c r="G7579" s="42" t="s">
        <v>11227</v>
      </c>
      <c r="H7579" s="7"/>
      <c r="I7579" s="42"/>
      <c r="J7579" s="42" t="s">
        <v>2747</v>
      </c>
      <c r="K7579" s="8" t="s">
        <v>25557</v>
      </c>
      <c r="L7579" s="7" t="s">
        <v>8443</v>
      </c>
      <c r="M7579" s="44">
        <v>87.8</v>
      </c>
      <c r="N7579" s="7">
        <v>1</v>
      </c>
      <c r="O7579" s="44">
        <v>87.8</v>
      </c>
      <c r="P7579" s="44">
        <v>41.36</v>
      </c>
      <c r="Q7579" s="44">
        <v>7.13</v>
      </c>
      <c r="R7579" s="44">
        <v>23.32</v>
      </c>
      <c r="S7579" s="44">
        <v>0</v>
      </c>
      <c r="T7579" s="44">
        <v>0</v>
      </c>
      <c r="U7579" s="44">
        <v>15.99</v>
      </c>
      <c r="V7579" s="49">
        <v>0.18210000000000001</v>
      </c>
      <c r="W7579" s="42" t="s">
        <v>34</v>
      </c>
      <c r="X7579" s="43"/>
      <c r="Y7579" s="43"/>
      <c r="Z7579" s="43" t="s">
        <v>8442</v>
      </c>
      <c r="AA7579" s="37" t="str">
        <f>VLOOKUP(J7579, sku!B:C, 2, FALSE)</f>
        <v>Cabo de Chupeta Coaxial de Transferência de Carga de Bateria 12/24V 500 Amper, PVC, CCA 5 Metros</v>
      </c>
      <c r="AB7579" s="37" t="str">
        <f>VLOOKUP(J7579, sku!B:BM, 64, FALSE)</f>
        <v>Importação</v>
      </c>
      <c r="AC7579" s="37" t="str">
        <f>LEFT(pedidos[[#This Row],[SKU]],3)</f>
        <v>1EC</v>
      </c>
      <c r="AD7579" s="37" t="str" cm="1">
        <f t="array" aca="1" ref="AD7579" ca="1">IFERROR(
  INDEX(
    montadora[Montadora],
    MATCH(TRUE,LEFT(J7957,NÚCARACT(montadora[SKU Parcial]))=montadora[SKU Parcial],0)
  ),
  ""
)</f>
        <v/>
      </c>
    </row>
    <row r="7580" spans="1:30" x14ac:dyDescent="0.25">
      <c r="A7580" s="42" t="s">
        <v>23187</v>
      </c>
      <c r="B7580" s="42"/>
      <c r="C7580" s="42"/>
      <c r="D7580" s="42"/>
      <c r="E7580" s="42">
        <v>23898699180</v>
      </c>
      <c r="F7580" s="42" t="s">
        <v>23216</v>
      </c>
      <c r="G7580" s="42" t="s">
        <v>11227</v>
      </c>
      <c r="H7580" s="7"/>
      <c r="I7580" s="42"/>
      <c r="J7580" s="42" t="s">
        <v>26284</v>
      </c>
      <c r="K7580" s="8" t="s">
        <v>25557</v>
      </c>
      <c r="L7580" s="7" t="s">
        <v>8443</v>
      </c>
      <c r="M7580" s="44">
        <v>557.79999999999995</v>
      </c>
      <c r="N7580" s="7">
        <v>1</v>
      </c>
      <c r="O7580" s="44">
        <v>557.79999999999995</v>
      </c>
      <c r="P7580" s="44">
        <v>350</v>
      </c>
      <c r="Q7580" s="44">
        <v>45.29</v>
      </c>
      <c r="R7580" s="44">
        <v>115.16</v>
      </c>
      <c r="S7580" s="44">
        <v>0</v>
      </c>
      <c r="T7580" s="44">
        <v>0</v>
      </c>
      <c r="U7580" s="44">
        <v>47.35</v>
      </c>
      <c r="V7580" s="49">
        <v>8.4900000000000003E-2</v>
      </c>
      <c r="W7580" s="42" t="s">
        <v>34</v>
      </c>
      <c r="X7580" s="43"/>
      <c r="Y7580" s="43"/>
      <c r="Z7580" s="43" t="s">
        <v>8442</v>
      </c>
      <c r="AA7580" s="37" t="e">
        <f>VLOOKUP(J7580, sku!B:C, 2, FALSE)</f>
        <v>#N/A</v>
      </c>
      <c r="AB7580" s="37" t="e">
        <f>VLOOKUP(J7580, sku!B:BM, 64, FALSE)</f>
        <v>#N/A</v>
      </c>
      <c r="AC7580" s="37" t="str">
        <f>LEFT(pedidos[[#This Row],[SKU]],3)</f>
        <v>1XH</v>
      </c>
      <c r="AD7580" s="37" t="str" cm="1">
        <f t="array" aca="1" ref="AD7580" ca="1">IFERROR(
  INDEX(
    montadora[Montadora],
    MATCH(TRUE,LEFT(J7958,NÚCARACT(montadora[SKU Parcial]))=montadora[SKU Parcial],0)
  ),
  ""
)</f>
        <v/>
      </c>
    </row>
    <row r="7581" spans="1:30" x14ac:dyDescent="0.25">
      <c r="A7581" s="42" t="s">
        <v>23188</v>
      </c>
      <c r="B7581" s="42"/>
      <c r="C7581" s="42"/>
      <c r="D7581" s="42"/>
      <c r="E7581" s="42">
        <v>20399377477</v>
      </c>
      <c r="F7581" s="42" t="s">
        <v>8393</v>
      </c>
      <c r="G7581" s="42" t="s">
        <v>11227</v>
      </c>
      <c r="H7581" s="7"/>
      <c r="I7581" s="42"/>
      <c r="J7581" s="42" t="s">
        <v>2167</v>
      </c>
      <c r="K7581" s="8" t="s">
        <v>25557</v>
      </c>
      <c r="L7581" s="7" t="s">
        <v>8443</v>
      </c>
      <c r="M7581" s="44">
        <v>79.8</v>
      </c>
      <c r="N7581" s="7">
        <v>1</v>
      </c>
      <c r="O7581" s="44">
        <v>81.239999999999995</v>
      </c>
      <c r="P7581" s="44">
        <v>39.54</v>
      </c>
      <c r="Q7581" s="44">
        <v>6.48</v>
      </c>
      <c r="R7581" s="44">
        <v>21.56</v>
      </c>
      <c r="S7581" s="44">
        <v>1.44</v>
      </c>
      <c r="T7581" s="44">
        <v>0</v>
      </c>
      <c r="U7581" s="44">
        <v>12.22</v>
      </c>
      <c r="V7581" s="49">
        <v>0.15310000000000001</v>
      </c>
      <c r="W7581" s="42" t="s">
        <v>34</v>
      </c>
      <c r="X7581" s="43"/>
      <c r="Y7581" s="43"/>
      <c r="Z7581" s="43" t="s">
        <v>8442</v>
      </c>
      <c r="AA7581" s="37" t="str">
        <f>VLOOKUP(J7581, sku!B:C, 2, FALSE)</f>
        <v>Cadeirinha Rosa Aro 26 - Peixinho Bike</v>
      </c>
      <c r="AB7581" s="37" t="str">
        <f>VLOOKUP(J7581, sku!B:BM, 64, FALSE)</f>
        <v>Revenda</v>
      </c>
      <c r="AC7581" s="37" t="str">
        <f>LEFT(pedidos[[#This Row],[SKU]],3)</f>
        <v>CAD</v>
      </c>
      <c r="AD7581" s="37" t="str" cm="1">
        <f t="array" aca="1" ref="AD7581" ca="1">IFERROR(
  INDEX(
    montadora[Montadora],
    MATCH(TRUE,LEFT(J7959,NÚCARACT(montadora[SKU Parcial]))=montadora[SKU Parcial],0)
  ),
  ""
)</f>
        <v/>
      </c>
    </row>
    <row r="7582" spans="1:30" x14ac:dyDescent="0.25">
      <c r="A7582" s="42" t="s">
        <v>23189</v>
      </c>
      <c r="B7582" s="42"/>
      <c r="C7582" s="42"/>
      <c r="D7582" s="42"/>
      <c r="E7582" s="42">
        <v>23098021305</v>
      </c>
      <c r="F7582" s="42" t="s">
        <v>8406</v>
      </c>
      <c r="G7582" s="42" t="s">
        <v>11227</v>
      </c>
      <c r="H7582" s="7"/>
      <c r="I7582" s="42"/>
      <c r="J7582" s="42" t="s">
        <v>2236</v>
      </c>
      <c r="K7582" s="8" t="s">
        <v>25557</v>
      </c>
      <c r="L7582" s="7" t="s">
        <v>8443</v>
      </c>
      <c r="M7582" s="44">
        <v>238.8</v>
      </c>
      <c r="N7582" s="7">
        <v>1</v>
      </c>
      <c r="O7582" s="44">
        <v>265.10000000000002</v>
      </c>
      <c r="P7582" s="44">
        <v>105</v>
      </c>
      <c r="Q7582" s="44">
        <v>19.39</v>
      </c>
      <c r="R7582" s="44">
        <v>56.54</v>
      </c>
      <c r="S7582" s="44">
        <v>26.3</v>
      </c>
      <c r="T7582" s="44">
        <v>0</v>
      </c>
      <c r="U7582" s="44">
        <v>57.87</v>
      </c>
      <c r="V7582" s="49">
        <v>0.24229999999999999</v>
      </c>
      <c r="W7582" s="42" t="s">
        <v>34</v>
      </c>
      <c r="X7582" s="43"/>
      <c r="Y7582" s="43"/>
      <c r="Z7582" s="43" t="s">
        <v>8442</v>
      </c>
      <c r="AA7582" s="37" t="str">
        <f>VLOOKUP(J7582, sku!B:C, 2, FALSE)</f>
        <v>Travessa Renault - Slim - - - Sandero Stepway G2 - 2015+ - Preto</v>
      </c>
      <c r="AB7582" s="37" t="str">
        <f>VLOOKUP(J7582, sku!B:BM, 64, FALSE)</f>
        <v>Fabricação</v>
      </c>
      <c r="AC7582" s="37" t="str">
        <f>LEFT(pedidos[[#This Row],[SKU]],3)</f>
        <v>XRE</v>
      </c>
      <c r="AD7582" s="37" t="str" cm="1">
        <f t="array" aca="1" ref="AD7582" ca="1">IFERROR(
  INDEX(
    montadora[Montadora],
    MATCH(TRUE,LEFT(J7960,NÚCARACT(montadora[SKU Parcial]))=montadora[SKU Parcial],0)
  ),
  ""
)</f>
        <v/>
      </c>
    </row>
    <row r="7583" spans="1:30" x14ac:dyDescent="0.25">
      <c r="A7583" s="42" t="s">
        <v>23190</v>
      </c>
      <c r="B7583" s="42"/>
      <c r="C7583" s="42"/>
      <c r="D7583" s="42"/>
      <c r="E7583" s="42">
        <v>21299544379</v>
      </c>
      <c r="F7583" s="42" t="s">
        <v>8353</v>
      </c>
      <c r="G7583" s="42" t="s">
        <v>11227</v>
      </c>
      <c r="H7583" s="7"/>
      <c r="I7583" s="42"/>
      <c r="J7583" s="42" t="s">
        <v>100</v>
      </c>
      <c r="K7583" s="8" t="s">
        <v>25557</v>
      </c>
      <c r="L7583" s="7" t="s">
        <v>8443</v>
      </c>
      <c r="M7583" s="44">
        <v>47.8</v>
      </c>
      <c r="N7583" s="7">
        <v>1</v>
      </c>
      <c r="O7583" s="44">
        <v>47.8</v>
      </c>
      <c r="P7583" s="44">
        <v>8.84</v>
      </c>
      <c r="Q7583" s="44">
        <v>3.88</v>
      </c>
      <c r="R7583" s="44">
        <v>14.52</v>
      </c>
      <c r="S7583" s="44">
        <v>0</v>
      </c>
      <c r="T7583" s="44">
        <v>0</v>
      </c>
      <c r="U7583" s="44">
        <v>20.56</v>
      </c>
      <c r="V7583" s="49">
        <v>0.43009999999999998</v>
      </c>
      <c r="W7583" s="42" t="s">
        <v>34</v>
      </c>
      <c r="X7583" s="43"/>
      <c r="Y7583" s="43"/>
      <c r="Z7583" s="43" t="s">
        <v>8442</v>
      </c>
      <c r="AA7583" s="37" t="str">
        <f>VLOOKUP(J7583, sku!B:C, 2, FALSE)</f>
        <v>Trava Disco De Freio Bicicleta - Prata</v>
      </c>
      <c r="AB7583" s="37" t="str">
        <f>VLOOKUP(J7583, sku!B:BM, 64, FALSE)</f>
        <v>Importação</v>
      </c>
      <c r="AC7583" s="37" t="str">
        <f>LEFT(pedidos[[#This Row],[SKU]],3)</f>
        <v>ET0</v>
      </c>
      <c r="AD7583" s="37" t="str" cm="1">
        <f t="array" aca="1" ref="AD7583" ca="1">IFERROR(
  INDEX(
    montadora[Montadora],
    MATCH(TRUE,LEFT(J7961,NÚCARACT(montadora[SKU Parcial]))=montadora[SKU Parcial],0)
  ),
  ""
)</f>
        <v/>
      </c>
    </row>
    <row r="7584" spans="1:30" x14ac:dyDescent="0.25">
      <c r="A7584" s="42" t="s">
        <v>23191</v>
      </c>
      <c r="B7584" s="42"/>
      <c r="C7584" s="42"/>
      <c r="D7584" s="42"/>
      <c r="E7584" s="42">
        <v>23098021305</v>
      </c>
      <c r="F7584" s="42" t="s">
        <v>8406</v>
      </c>
      <c r="G7584" s="42" t="s">
        <v>11227</v>
      </c>
      <c r="H7584" s="7"/>
      <c r="I7584" s="42"/>
      <c r="J7584" s="42" t="s">
        <v>2236</v>
      </c>
      <c r="K7584" s="8" t="s">
        <v>25557</v>
      </c>
      <c r="L7584" s="7" t="s">
        <v>8443</v>
      </c>
      <c r="M7584" s="44">
        <v>238.8</v>
      </c>
      <c r="N7584" s="7">
        <v>1</v>
      </c>
      <c r="O7584" s="44">
        <v>240.24</v>
      </c>
      <c r="P7584" s="44">
        <v>105</v>
      </c>
      <c r="Q7584" s="44">
        <v>19.39</v>
      </c>
      <c r="R7584" s="44">
        <v>56.54</v>
      </c>
      <c r="S7584" s="44">
        <v>1.44</v>
      </c>
      <c r="T7584" s="44">
        <v>0</v>
      </c>
      <c r="U7584" s="44">
        <v>57.87</v>
      </c>
      <c r="V7584" s="49">
        <v>0.24229999999999999</v>
      </c>
      <c r="W7584" s="42" t="s">
        <v>34</v>
      </c>
      <c r="X7584" s="43"/>
      <c r="Y7584" s="43"/>
      <c r="Z7584" s="43" t="s">
        <v>8442</v>
      </c>
      <c r="AA7584" s="37" t="str">
        <f>VLOOKUP(J7584, sku!B:C, 2, FALSE)</f>
        <v>Travessa Renault - Slim - - - Sandero Stepway G2 - 2015+ - Preto</v>
      </c>
      <c r="AB7584" s="37" t="str">
        <f>VLOOKUP(J7584, sku!B:BM, 64, FALSE)</f>
        <v>Fabricação</v>
      </c>
      <c r="AC7584" s="37" t="str">
        <f>LEFT(pedidos[[#This Row],[SKU]],3)</f>
        <v>XRE</v>
      </c>
      <c r="AD7584" s="37" t="str" cm="1">
        <f t="array" aca="1" ref="AD7584" ca="1">IFERROR(
  INDEX(
    montadora[Montadora],
    MATCH(TRUE,LEFT(J7962,NÚCARACT(montadora[SKU Parcial]))=montadora[SKU Parcial],0)
  ),
  ""
)</f>
        <v/>
      </c>
    </row>
    <row r="7585" spans="1:30" x14ac:dyDescent="0.25">
      <c r="A7585" s="42" t="s">
        <v>23192</v>
      </c>
      <c r="B7585" s="42"/>
      <c r="C7585" s="42"/>
      <c r="D7585" s="42"/>
      <c r="E7585" s="42">
        <v>20399377477</v>
      </c>
      <c r="F7585" s="42" t="s">
        <v>8393</v>
      </c>
      <c r="G7585" s="42" t="s">
        <v>11227</v>
      </c>
      <c r="H7585" s="7"/>
      <c r="I7585" s="42"/>
      <c r="J7585" s="42" t="s">
        <v>938</v>
      </c>
      <c r="K7585" s="8" t="s">
        <v>25557</v>
      </c>
      <c r="L7585" s="7" t="s">
        <v>8443</v>
      </c>
      <c r="M7585" s="44">
        <v>79.8</v>
      </c>
      <c r="N7585" s="7">
        <v>1</v>
      </c>
      <c r="O7585" s="44">
        <v>94.6</v>
      </c>
      <c r="P7585" s="44">
        <v>39.54</v>
      </c>
      <c r="Q7585" s="44">
        <v>6.48</v>
      </c>
      <c r="R7585" s="44">
        <v>21.56</v>
      </c>
      <c r="S7585" s="44">
        <v>14.8</v>
      </c>
      <c r="T7585" s="44">
        <v>0</v>
      </c>
      <c r="U7585" s="44">
        <v>12.22</v>
      </c>
      <c r="V7585" s="49">
        <v>0.15310000000000001</v>
      </c>
      <c r="W7585" s="42" t="s">
        <v>34</v>
      </c>
      <c r="X7585" s="43"/>
      <c r="Y7585" s="43"/>
      <c r="Z7585" s="43" t="s">
        <v>8442</v>
      </c>
      <c r="AA7585" s="37" t="str">
        <f>VLOOKUP(J7585, sku!B:C, 2, FALSE)</f>
        <v>Cadeirinha Preta Aro 26 - Peixinho Bike</v>
      </c>
      <c r="AB7585" s="37" t="str">
        <f>VLOOKUP(J7585, sku!B:BM, 64, FALSE)</f>
        <v>Revenda</v>
      </c>
      <c r="AC7585" s="37" t="str">
        <f>LEFT(pedidos[[#This Row],[SKU]],3)</f>
        <v>CAD</v>
      </c>
      <c r="AD7585" s="37" t="str" cm="1">
        <f t="array" aca="1" ref="AD7585" ca="1">IFERROR(
  INDEX(
    montadora[Montadora],
    MATCH(TRUE,LEFT(J7963,NÚCARACT(montadora[SKU Parcial]))=montadora[SKU Parcial],0)
  ),
  ""
)</f>
        <v/>
      </c>
    </row>
    <row r="7586" spans="1:30" x14ac:dyDescent="0.25">
      <c r="A7586" s="42" t="s">
        <v>23193</v>
      </c>
      <c r="B7586" s="42"/>
      <c r="C7586" s="42"/>
      <c r="D7586" s="42"/>
      <c r="E7586" s="42">
        <v>20399377477</v>
      </c>
      <c r="F7586" s="42" t="s">
        <v>8393</v>
      </c>
      <c r="G7586" s="42" t="s">
        <v>11227</v>
      </c>
      <c r="H7586" s="7"/>
      <c r="I7586" s="42"/>
      <c r="J7586" s="42" t="s">
        <v>938</v>
      </c>
      <c r="K7586" s="8" t="s">
        <v>25619</v>
      </c>
      <c r="L7586" s="7" t="s">
        <v>8443</v>
      </c>
      <c r="M7586" s="44">
        <v>79.8</v>
      </c>
      <c r="N7586" s="7">
        <v>1</v>
      </c>
      <c r="O7586" s="44">
        <v>89.74</v>
      </c>
      <c r="P7586" s="44">
        <v>39.54</v>
      </c>
      <c r="Q7586" s="44">
        <v>6.48</v>
      </c>
      <c r="R7586" s="44">
        <v>21.56</v>
      </c>
      <c r="S7586" s="44">
        <v>9.94</v>
      </c>
      <c r="T7586" s="44">
        <v>0</v>
      </c>
      <c r="U7586" s="44">
        <v>12.22</v>
      </c>
      <c r="V7586" s="49">
        <v>0.15310000000000001</v>
      </c>
      <c r="W7586" s="42" t="s">
        <v>34</v>
      </c>
      <c r="X7586" s="43"/>
      <c r="Y7586" s="43"/>
      <c r="Z7586" s="43" t="s">
        <v>8442</v>
      </c>
      <c r="AA7586" s="37" t="str">
        <f>VLOOKUP(J7586, sku!B:C, 2, FALSE)</f>
        <v>Cadeirinha Preta Aro 26 - Peixinho Bike</v>
      </c>
      <c r="AB7586" s="37" t="str">
        <f>VLOOKUP(J7586, sku!B:BM, 64, FALSE)</f>
        <v>Revenda</v>
      </c>
      <c r="AC7586" s="37" t="str">
        <f>LEFT(pedidos[[#This Row],[SKU]],3)</f>
        <v>CAD</v>
      </c>
      <c r="AD7586" s="37" t="str" cm="1">
        <f t="array" aca="1" ref="AD7586" ca="1">IFERROR(
  INDEX(
    montadora[Montadora],
    MATCH(TRUE,LEFT(J7964,NÚCARACT(montadora[SKU Parcial]))=montadora[SKU Parcial],0)
  ),
  ""
)</f>
        <v/>
      </c>
    </row>
    <row r="7587" spans="1:30" x14ac:dyDescent="0.25">
      <c r="A7587" s="42" t="s">
        <v>23194</v>
      </c>
      <c r="B7587" s="42"/>
      <c r="C7587" s="42"/>
      <c r="D7587" s="42"/>
      <c r="E7587" s="42">
        <v>20399377477</v>
      </c>
      <c r="F7587" s="42" t="s">
        <v>8393</v>
      </c>
      <c r="G7587" s="42" t="s">
        <v>11227</v>
      </c>
      <c r="H7587" s="7"/>
      <c r="I7587" s="42"/>
      <c r="J7587" s="42" t="s">
        <v>938</v>
      </c>
      <c r="K7587" s="8" t="s">
        <v>25619</v>
      </c>
      <c r="L7587" s="7" t="s">
        <v>8443</v>
      </c>
      <c r="M7587" s="44">
        <v>79.8</v>
      </c>
      <c r="N7587" s="7">
        <v>1</v>
      </c>
      <c r="O7587" s="44">
        <v>94.6</v>
      </c>
      <c r="P7587" s="44">
        <v>39.54</v>
      </c>
      <c r="Q7587" s="44">
        <v>6.48</v>
      </c>
      <c r="R7587" s="44">
        <v>21.56</v>
      </c>
      <c r="S7587" s="44">
        <v>14.8</v>
      </c>
      <c r="T7587" s="44">
        <v>0</v>
      </c>
      <c r="U7587" s="44">
        <v>12.22</v>
      </c>
      <c r="V7587" s="49">
        <v>0.15310000000000001</v>
      </c>
      <c r="W7587" s="42" t="s">
        <v>34</v>
      </c>
      <c r="X7587" s="43"/>
      <c r="Y7587" s="43"/>
      <c r="Z7587" s="43" t="s">
        <v>8442</v>
      </c>
      <c r="AA7587" s="37" t="str">
        <f>VLOOKUP(J7587, sku!B:C, 2, FALSE)</f>
        <v>Cadeirinha Preta Aro 26 - Peixinho Bike</v>
      </c>
      <c r="AB7587" s="37" t="str">
        <f>VLOOKUP(J7587, sku!B:BM, 64, FALSE)</f>
        <v>Revenda</v>
      </c>
      <c r="AC7587" s="37" t="str">
        <f>LEFT(pedidos[[#This Row],[SKU]],3)</f>
        <v>CAD</v>
      </c>
      <c r="AD7587" s="37" t="str" cm="1">
        <f t="array" aca="1" ref="AD7587" ca="1">IFERROR(
  INDEX(
    montadora[Montadora],
    MATCH(TRUE,LEFT(J7965,NÚCARACT(montadora[SKU Parcial]))=montadora[SKU Parcial],0)
  ),
  ""
)</f>
        <v/>
      </c>
    </row>
    <row r="7588" spans="1:30" x14ac:dyDescent="0.25">
      <c r="A7588" s="42" t="s">
        <v>23195</v>
      </c>
      <c r="B7588" s="42"/>
      <c r="C7588" s="42"/>
      <c r="D7588" s="42"/>
      <c r="E7588" s="42">
        <v>22298058193</v>
      </c>
      <c r="F7588" s="42" t="s">
        <v>8377</v>
      </c>
      <c r="G7588" s="42" t="s">
        <v>11227</v>
      </c>
      <c r="H7588" s="7"/>
      <c r="I7588" s="42"/>
      <c r="J7588" s="42" t="s">
        <v>8432</v>
      </c>
      <c r="K7588" s="8" t="s">
        <v>25619</v>
      </c>
      <c r="L7588" s="7" t="s">
        <v>8443</v>
      </c>
      <c r="M7588" s="44">
        <v>43.8</v>
      </c>
      <c r="N7588" s="7">
        <v>1</v>
      </c>
      <c r="O7588" s="44">
        <v>43.8</v>
      </c>
      <c r="P7588" s="44">
        <v>21.89</v>
      </c>
      <c r="Q7588" s="44">
        <v>3.56</v>
      </c>
      <c r="R7588" s="44">
        <v>13.64</v>
      </c>
      <c r="S7588" s="44">
        <v>0</v>
      </c>
      <c r="T7588" s="44">
        <v>0</v>
      </c>
      <c r="U7588" s="44">
        <v>4.71</v>
      </c>
      <c r="V7588" s="49">
        <v>0.1076</v>
      </c>
      <c r="W7588" s="42" t="s">
        <v>34</v>
      </c>
      <c r="X7588" s="43"/>
      <c r="Y7588" s="43"/>
      <c r="Z7588" s="43" t="s">
        <v>8442</v>
      </c>
      <c r="AA7588" s="37" t="str">
        <f>VLOOKUP(J7588, sku!B:C, 2, FALSE)</f>
        <v>Glazox 500ml Zacs</v>
      </c>
      <c r="AB7588" s="37" t="str">
        <f>VLOOKUP(J7588, sku!B:BM, 64, FALSE)</f>
        <v>Revenda</v>
      </c>
      <c r="AC7588" s="37" t="str">
        <f>LEFT(pedidos[[#This Row],[SKU]],3)</f>
        <v>VX2</v>
      </c>
      <c r="AD7588" s="37" t="str" cm="1">
        <f t="array" aca="1" ref="AD7588" ca="1">IFERROR(
  INDEX(
    montadora[Montadora],
    MATCH(TRUE,LEFT(J7966,NÚCARACT(montadora[SKU Parcial]))=montadora[SKU Parcial],0)
  ),
  ""
)</f>
        <v/>
      </c>
    </row>
    <row r="7589" spans="1:30" x14ac:dyDescent="0.25">
      <c r="A7589" s="42" t="s">
        <v>23196</v>
      </c>
      <c r="B7589" s="42"/>
      <c r="C7589" s="42"/>
      <c r="D7589" s="42"/>
      <c r="E7589" s="42">
        <v>22993873085</v>
      </c>
      <c r="F7589" s="42" t="s">
        <v>8391</v>
      </c>
      <c r="G7589" s="42" t="s">
        <v>11227</v>
      </c>
      <c r="H7589" s="7"/>
      <c r="I7589" s="42"/>
      <c r="J7589" s="42" t="s">
        <v>3206</v>
      </c>
      <c r="K7589" s="8" t="s">
        <v>25619</v>
      </c>
      <c r="L7589" s="7" t="s">
        <v>8443</v>
      </c>
      <c r="M7589" s="44">
        <v>59.8</v>
      </c>
      <c r="N7589" s="7">
        <v>1</v>
      </c>
      <c r="O7589" s="44">
        <v>59.8</v>
      </c>
      <c r="P7589" s="44">
        <v>33.340000000000003</v>
      </c>
      <c r="Q7589" s="44">
        <v>4.8600000000000003</v>
      </c>
      <c r="R7589" s="44">
        <v>17.16</v>
      </c>
      <c r="S7589" s="44">
        <v>0</v>
      </c>
      <c r="T7589" s="44">
        <v>0</v>
      </c>
      <c r="U7589" s="44">
        <v>4.4400000000000004</v>
      </c>
      <c r="V7589" s="49">
        <v>7.4300000000000005E-2</v>
      </c>
      <c r="W7589" s="42" t="s">
        <v>34</v>
      </c>
      <c r="X7589" s="43"/>
      <c r="Y7589" s="43"/>
      <c r="Z7589" s="43" t="s">
        <v>8442</v>
      </c>
      <c r="AA7589" s="37" t="str">
        <f>VLOOKUP(J7589, sku!B:C, 2, FALSE)</f>
        <v>Banco Bicicleta Selim Preto e Vermelho + Couro PU</v>
      </c>
      <c r="AB7589" s="37" t="str">
        <f>VLOOKUP(J7589, sku!B:BM, 64, FALSE)</f>
        <v>Importação</v>
      </c>
      <c r="AC7589" s="37" t="str">
        <f>LEFT(pedidos[[#This Row],[SKU]],3)</f>
        <v>EB0</v>
      </c>
      <c r="AD7589" s="37" t="str" cm="1">
        <f t="array" aca="1" ref="AD7589" ca="1">IFERROR(
  INDEX(
    montadora[Montadora],
    MATCH(TRUE,LEFT(J7967,NÚCARACT(montadora[SKU Parcial]))=montadora[SKU Parcial],0)
  ),
  ""
)</f>
        <v/>
      </c>
    </row>
    <row r="7590" spans="1:30" x14ac:dyDescent="0.25">
      <c r="A7590" s="42" t="s">
        <v>23197</v>
      </c>
      <c r="B7590" s="42"/>
      <c r="C7590" s="42"/>
      <c r="D7590" s="42"/>
      <c r="E7590" s="42">
        <v>20399377477</v>
      </c>
      <c r="F7590" s="42" t="s">
        <v>8393</v>
      </c>
      <c r="G7590" s="42" t="s">
        <v>11227</v>
      </c>
      <c r="H7590" s="7"/>
      <c r="I7590" s="42"/>
      <c r="J7590" s="42" t="s">
        <v>938</v>
      </c>
      <c r="K7590" s="8" t="s">
        <v>25619</v>
      </c>
      <c r="L7590" s="7" t="s">
        <v>8443</v>
      </c>
      <c r="M7590" s="44">
        <v>79.8</v>
      </c>
      <c r="N7590" s="7">
        <v>1</v>
      </c>
      <c r="O7590" s="44">
        <v>79.8</v>
      </c>
      <c r="P7590" s="44">
        <v>39.54</v>
      </c>
      <c r="Q7590" s="44">
        <v>6.48</v>
      </c>
      <c r="R7590" s="44">
        <v>21.56</v>
      </c>
      <c r="S7590" s="44">
        <v>0</v>
      </c>
      <c r="T7590" s="44">
        <v>0</v>
      </c>
      <c r="U7590" s="44">
        <v>12.22</v>
      </c>
      <c r="V7590" s="49">
        <v>0.15310000000000001</v>
      </c>
      <c r="W7590" s="42" t="s">
        <v>34</v>
      </c>
      <c r="X7590" s="43"/>
      <c r="Y7590" s="43"/>
      <c r="Z7590" s="43" t="s">
        <v>8442</v>
      </c>
      <c r="AA7590" s="37" t="str">
        <f>VLOOKUP(J7590, sku!B:C, 2, FALSE)</f>
        <v>Cadeirinha Preta Aro 26 - Peixinho Bike</v>
      </c>
      <c r="AB7590" s="37" t="str">
        <f>VLOOKUP(J7590, sku!B:BM, 64, FALSE)</f>
        <v>Revenda</v>
      </c>
      <c r="AC7590" s="37" t="str">
        <f>LEFT(pedidos[[#This Row],[SKU]],3)</f>
        <v>CAD</v>
      </c>
      <c r="AD7590" s="37" t="str" cm="1">
        <f t="array" aca="1" ref="AD7590" ca="1">IFERROR(
  INDEX(
    montadora[Montadora],
    MATCH(TRUE,LEFT(J7968,NÚCARACT(montadora[SKU Parcial]))=montadora[SKU Parcial],0)
  ),
  ""
)</f>
        <v/>
      </c>
    </row>
    <row r="7591" spans="1:30" x14ac:dyDescent="0.25">
      <c r="A7591" s="42" t="s">
        <v>23198</v>
      </c>
      <c r="B7591" s="42"/>
      <c r="C7591" s="42"/>
      <c r="D7591" s="42"/>
      <c r="E7591" s="42">
        <v>21299544379</v>
      </c>
      <c r="F7591" s="42" t="s">
        <v>8353</v>
      </c>
      <c r="G7591" s="42" t="s">
        <v>11227</v>
      </c>
      <c r="H7591" s="7"/>
      <c r="I7591" s="42"/>
      <c r="J7591" s="42" t="s">
        <v>100</v>
      </c>
      <c r="K7591" s="8" t="s">
        <v>25619</v>
      </c>
      <c r="L7591" s="7" t="s">
        <v>8443</v>
      </c>
      <c r="M7591" s="44">
        <v>47.8</v>
      </c>
      <c r="N7591" s="7">
        <v>1</v>
      </c>
      <c r="O7591" s="44">
        <v>47.8</v>
      </c>
      <c r="P7591" s="44">
        <v>8.84</v>
      </c>
      <c r="Q7591" s="44">
        <v>3.88</v>
      </c>
      <c r="R7591" s="44">
        <v>14.52</v>
      </c>
      <c r="S7591" s="44">
        <v>0</v>
      </c>
      <c r="T7591" s="44">
        <v>0</v>
      </c>
      <c r="U7591" s="44">
        <v>20.56</v>
      </c>
      <c r="V7591" s="49">
        <v>0.43009999999999998</v>
      </c>
      <c r="W7591" s="42" t="s">
        <v>34</v>
      </c>
      <c r="X7591" s="43"/>
      <c r="Y7591" s="43"/>
      <c r="Z7591" s="43" t="s">
        <v>8442</v>
      </c>
      <c r="AA7591" s="37" t="str">
        <f>VLOOKUP(J7591, sku!B:C, 2, FALSE)</f>
        <v>Trava Disco De Freio Bicicleta - Prata</v>
      </c>
      <c r="AB7591" s="37" t="str">
        <f>VLOOKUP(J7591, sku!B:BM, 64, FALSE)</f>
        <v>Importação</v>
      </c>
      <c r="AC7591" s="37" t="str">
        <f>LEFT(pedidos[[#This Row],[SKU]],3)</f>
        <v>ET0</v>
      </c>
      <c r="AD7591" s="37" t="str" cm="1">
        <f t="array" aca="1" ref="AD7591" ca="1">IFERROR(
  INDEX(
    montadora[Montadora],
    MATCH(TRUE,LEFT(J7969,NÚCARACT(montadora[SKU Parcial]))=montadora[SKU Parcial],0)
  ),
  ""
)</f>
        <v/>
      </c>
    </row>
    <row r="7592" spans="1:30" x14ac:dyDescent="0.25">
      <c r="A7592" s="42" t="s">
        <v>23199</v>
      </c>
      <c r="B7592" s="42"/>
      <c r="C7592" s="42"/>
      <c r="D7592" s="42"/>
      <c r="E7592" s="42">
        <v>20399377477</v>
      </c>
      <c r="F7592" s="42" t="s">
        <v>8393</v>
      </c>
      <c r="G7592" s="42" t="s">
        <v>11227</v>
      </c>
      <c r="H7592" s="7"/>
      <c r="I7592" s="42"/>
      <c r="J7592" s="42" t="s">
        <v>938</v>
      </c>
      <c r="K7592" s="8" t="s">
        <v>25619</v>
      </c>
      <c r="L7592" s="7" t="s">
        <v>8443</v>
      </c>
      <c r="M7592" s="44">
        <v>79.8</v>
      </c>
      <c r="N7592" s="7">
        <v>1</v>
      </c>
      <c r="O7592" s="44">
        <v>115.27</v>
      </c>
      <c r="P7592" s="44">
        <v>39.54</v>
      </c>
      <c r="Q7592" s="44">
        <v>6.48</v>
      </c>
      <c r="R7592" s="44">
        <v>21.56</v>
      </c>
      <c r="S7592" s="44">
        <v>35.47</v>
      </c>
      <c r="T7592" s="44">
        <v>0</v>
      </c>
      <c r="U7592" s="44">
        <v>12.22</v>
      </c>
      <c r="V7592" s="49">
        <v>0.15310000000000001</v>
      </c>
      <c r="W7592" s="42" t="s">
        <v>34</v>
      </c>
      <c r="X7592" s="43"/>
      <c r="Y7592" s="43"/>
      <c r="Z7592" s="43" t="s">
        <v>8442</v>
      </c>
      <c r="AA7592" s="37" t="str">
        <f>VLOOKUP(J7592, sku!B:C, 2, FALSE)</f>
        <v>Cadeirinha Preta Aro 26 - Peixinho Bike</v>
      </c>
      <c r="AB7592" s="37" t="str">
        <f>VLOOKUP(J7592, sku!B:BM, 64, FALSE)</f>
        <v>Revenda</v>
      </c>
      <c r="AC7592" s="37" t="str">
        <f>LEFT(pedidos[[#This Row],[SKU]],3)</f>
        <v>CAD</v>
      </c>
      <c r="AD7592" s="37" t="str" cm="1">
        <f t="array" aca="1" ref="AD7592" ca="1">IFERROR(
  INDEX(
    montadora[Montadora],
    MATCH(TRUE,LEFT(J7970,NÚCARACT(montadora[SKU Parcial]))=montadora[SKU Parcial],0)
  ),
  ""
)</f>
        <v/>
      </c>
    </row>
    <row r="7593" spans="1:30" x14ac:dyDescent="0.25">
      <c r="A7593" s="42" t="s">
        <v>23200</v>
      </c>
      <c r="B7593" s="42"/>
      <c r="C7593" s="42"/>
      <c r="D7593" s="42"/>
      <c r="E7593" s="42">
        <v>20399377477</v>
      </c>
      <c r="F7593" s="42" t="s">
        <v>8393</v>
      </c>
      <c r="G7593" s="42" t="s">
        <v>11227</v>
      </c>
      <c r="H7593" s="7"/>
      <c r="I7593" s="42"/>
      <c r="J7593" s="42" t="s">
        <v>8835</v>
      </c>
      <c r="K7593" s="8" t="s">
        <v>25619</v>
      </c>
      <c r="L7593" s="7" t="s">
        <v>8443</v>
      </c>
      <c r="M7593" s="44">
        <v>79.8</v>
      </c>
      <c r="N7593" s="7">
        <v>1</v>
      </c>
      <c r="O7593" s="44">
        <v>86.1</v>
      </c>
      <c r="P7593" s="44">
        <v>39.54</v>
      </c>
      <c r="Q7593" s="44">
        <v>6.48</v>
      </c>
      <c r="R7593" s="44">
        <v>21.56</v>
      </c>
      <c r="S7593" s="44">
        <v>6.3</v>
      </c>
      <c r="T7593" s="44">
        <v>0</v>
      </c>
      <c r="U7593" s="44">
        <v>12.22</v>
      </c>
      <c r="V7593" s="49">
        <v>0.15310000000000001</v>
      </c>
      <c r="W7593" s="42" t="s">
        <v>34</v>
      </c>
      <c r="X7593" s="43"/>
      <c r="Y7593" s="43"/>
      <c r="Z7593" s="43" t="s">
        <v>8442</v>
      </c>
      <c r="AA7593" s="37" t="str">
        <f>VLOOKUP(J7593, sku!B:C, 2, FALSE)</f>
        <v>Cadeirinha Cinza Aro 26 - Peixinho Bike</v>
      </c>
      <c r="AB7593" s="37" t="str">
        <f>VLOOKUP(J7593, sku!B:BM, 64, FALSE)</f>
        <v>Revenda</v>
      </c>
      <c r="AC7593" s="37" t="str">
        <f>LEFT(pedidos[[#This Row],[SKU]],3)</f>
        <v>CAD</v>
      </c>
      <c r="AD7593" s="37" t="str" cm="1">
        <f t="array" aca="1" ref="AD7593" ca="1">IFERROR(
  INDEX(
    montadora[Montadora],
    MATCH(TRUE,LEFT(J7971,NÚCARACT(montadora[SKU Parcial]))=montadora[SKU Parcial],0)
  ),
  ""
)</f>
        <v/>
      </c>
    </row>
    <row r="7594" spans="1:30" x14ac:dyDescent="0.25">
      <c r="A7594" s="42" t="s">
        <v>23201</v>
      </c>
      <c r="B7594" s="42"/>
      <c r="C7594" s="42"/>
      <c r="D7594" s="42"/>
      <c r="E7594" s="42">
        <v>23693505999</v>
      </c>
      <c r="F7594" s="42" t="s">
        <v>8356</v>
      </c>
      <c r="G7594" s="42" t="s">
        <v>11227</v>
      </c>
      <c r="H7594" s="7"/>
      <c r="I7594" s="42"/>
      <c r="J7594" s="42" t="s">
        <v>8421</v>
      </c>
      <c r="K7594" s="8" t="s">
        <v>25544</v>
      </c>
      <c r="L7594" s="7" t="s">
        <v>8443</v>
      </c>
      <c r="M7594" s="44">
        <v>29.8</v>
      </c>
      <c r="N7594" s="7">
        <v>1</v>
      </c>
      <c r="O7594" s="44">
        <v>29.8</v>
      </c>
      <c r="P7594" s="44">
        <v>13.57</v>
      </c>
      <c r="Q7594" s="44">
        <v>2.42</v>
      </c>
      <c r="R7594" s="44">
        <v>10.56</v>
      </c>
      <c r="S7594" s="44">
        <v>0</v>
      </c>
      <c r="T7594" s="44">
        <v>0</v>
      </c>
      <c r="U7594" s="44">
        <v>3.25</v>
      </c>
      <c r="V7594" s="49">
        <v>0.1091</v>
      </c>
      <c r="W7594" s="42" t="s">
        <v>34</v>
      </c>
      <c r="X7594" s="43"/>
      <c r="Y7594" s="43"/>
      <c r="Z7594" s="43" t="s">
        <v>8442</v>
      </c>
      <c r="AA7594" s="37" t="str">
        <f>VLOOKUP(J7594, sku!B:C, 2, FALSE)</f>
        <v>Sanitizante Fresh 1,5l</v>
      </c>
      <c r="AB7594" s="37" t="str">
        <f>VLOOKUP(J7594, sku!B:BM, 64, FALSE)</f>
        <v>Revenda</v>
      </c>
      <c r="AC7594" s="37" t="str">
        <f>LEFT(pedidos[[#This Row],[SKU]],3)</f>
        <v>VT2</v>
      </c>
      <c r="AD7594" s="37" t="str" cm="1">
        <f t="array" aca="1" ref="AD7594" ca="1">IFERROR(
  INDEX(
    montadora[Montadora],
    MATCH(TRUE,LEFT(J7972,NÚCARACT(montadora[SKU Parcial]))=montadora[SKU Parcial],0)
  ),
  ""
)</f>
        <v/>
      </c>
    </row>
    <row r="7595" spans="1:30" x14ac:dyDescent="0.25">
      <c r="A7595" s="42" t="s">
        <v>23202</v>
      </c>
      <c r="B7595" s="42"/>
      <c r="C7595" s="42"/>
      <c r="D7595" s="42"/>
      <c r="E7595" s="42">
        <v>22293424720</v>
      </c>
      <c r="F7595" s="42" t="s">
        <v>8380</v>
      </c>
      <c r="G7595" s="42" t="s">
        <v>11227</v>
      </c>
      <c r="H7595" s="7"/>
      <c r="I7595" s="42"/>
      <c r="J7595" s="42" t="s">
        <v>886</v>
      </c>
      <c r="K7595" s="8" t="s">
        <v>25544</v>
      </c>
      <c r="L7595" s="7" t="s">
        <v>8443</v>
      </c>
      <c r="M7595" s="44">
        <v>48.8</v>
      </c>
      <c r="N7595" s="7">
        <v>1</v>
      </c>
      <c r="O7595" s="44">
        <v>64.489999999999995</v>
      </c>
      <c r="P7595" s="44">
        <v>24.45</v>
      </c>
      <c r="Q7595" s="44">
        <v>3.96</v>
      </c>
      <c r="R7595" s="44">
        <v>14.74</v>
      </c>
      <c r="S7595" s="44">
        <v>15.69</v>
      </c>
      <c r="T7595" s="44">
        <v>0</v>
      </c>
      <c r="U7595" s="44">
        <v>5.65</v>
      </c>
      <c r="V7595" s="49">
        <v>0.1157</v>
      </c>
      <c r="W7595" s="42" t="s">
        <v>34</v>
      </c>
      <c r="X7595" s="43"/>
      <c r="Y7595" s="43"/>
      <c r="Z7595" s="43" t="s">
        <v>8442</v>
      </c>
      <c r="AA7595" s="37" t="str">
        <f>VLOOKUP(J7595, sku!B:C, 2, FALSE)</f>
        <v>Trava Manete Moto E Bicicleta de Alumínio</v>
      </c>
      <c r="AB7595" s="37" t="str">
        <f>VLOOKUP(J7595, sku!B:BM, 64, FALSE)</f>
        <v>Importação</v>
      </c>
      <c r="AC7595" s="37" t="str">
        <f>LEFT(pedidos[[#This Row],[SKU]],3)</f>
        <v>ET0</v>
      </c>
      <c r="AD7595" s="37" t="str" cm="1">
        <f t="array" aca="1" ref="AD7595" ca="1">IFERROR(
  INDEX(
    montadora[Montadora],
    MATCH(TRUE,LEFT(J7973,NÚCARACT(montadora[SKU Parcial]))=montadora[SKU Parcial],0)
  ),
  ""
)</f>
        <v/>
      </c>
    </row>
    <row r="7596" spans="1:30" x14ac:dyDescent="0.25">
      <c r="A7596" s="42" t="s">
        <v>23203</v>
      </c>
      <c r="B7596" s="42"/>
      <c r="C7596" s="42"/>
      <c r="D7596" s="42"/>
      <c r="E7596" s="42">
        <v>20399377477</v>
      </c>
      <c r="F7596" s="42" t="s">
        <v>8393</v>
      </c>
      <c r="G7596" s="42" t="s">
        <v>11227</v>
      </c>
      <c r="H7596" s="7"/>
      <c r="I7596" s="42"/>
      <c r="J7596" s="42" t="s">
        <v>938</v>
      </c>
      <c r="K7596" s="8" t="s">
        <v>25544</v>
      </c>
      <c r="L7596" s="7" t="s">
        <v>8443</v>
      </c>
      <c r="M7596" s="44">
        <v>79.8</v>
      </c>
      <c r="N7596" s="7">
        <v>1</v>
      </c>
      <c r="O7596" s="44">
        <v>95.83</v>
      </c>
      <c r="P7596" s="44">
        <v>39.54</v>
      </c>
      <c r="Q7596" s="44">
        <v>6.48</v>
      </c>
      <c r="R7596" s="44">
        <v>21.56</v>
      </c>
      <c r="S7596" s="44">
        <v>16.03</v>
      </c>
      <c r="T7596" s="44">
        <v>0</v>
      </c>
      <c r="U7596" s="44">
        <v>12.22</v>
      </c>
      <c r="V7596" s="49">
        <v>0.15310000000000001</v>
      </c>
      <c r="W7596" s="42" t="s">
        <v>34</v>
      </c>
      <c r="X7596" s="43"/>
      <c r="Y7596" s="43"/>
      <c r="Z7596" s="43" t="s">
        <v>8442</v>
      </c>
      <c r="AA7596" s="37" t="str">
        <f>VLOOKUP(J7596, sku!B:C, 2, FALSE)</f>
        <v>Cadeirinha Preta Aro 26 - Peixinho Bike</v>
      </c>
      <c r="AB7596" s="37" t="str">
        <f>VLOOKUP(J7596, sku!B:BM, 64, FALSE)</f>
        <v>Revenda</v>
      </c>
      <c r="AC7596" s="37" t="str">
        <f>LEFT(pedidos[[#This Row],[SKU]],3)</f>
        <v>CAD</v>
      </c>
      <c r="AD7596" s="37" t="str" cm="1">
        <f t="array" aca="1" ref="AD7596" ca="1">IFERROR(
  INDEX(
    montadora[Montadora],
    MATCH(TRUE,LEFT(J7974,NÚCARACT(montadora[SKU Parcial]))=montadora[SKU Parcial],0)
  ),
  ""
)</f>
        <v/>
      </c>
    </row>
    <row r="7597" spans="1:30" x14ac:dyDescent="0.25">
      <c r="A7597" s="42" t="s">
        <v>23204</v>
      </c>
      <c r="B7597" s="42"/>
      <c r="C7597" s="42"/>
      <c r="D7597" s="42"/>
      <c r="E7597" s="42">
        <v>23593546864</v>
      </c>
      <c r="F7597" s="42" t="s">
        <v>8363</v>
      </c>
      <c r="G7597" s="42" t="s">
        <v>11227</v>
      </c>
      <c r="H7597" s="7"/>
      <c r="I7597" s="42"/>
      <c r="J7597" s="42" t="s">
        <v>8425</v>
      </c>
      <c r="K7597" s="8" t="s">
        <v>25544</v>
      </c>
      <c r="L7597" s="7" t="s">
        <v>8443</v>
      </c>
      <c r="M7597" s="44">
        <v>29.8</v>
      </c>
      <c r="N7597" s="7">
        <v>1</v>
      </c>
      <c r="O7597" s="44">
        <v>29.8</v>
      </c>
      <c r="P7597" s="44">
        <v>14.46</v>
      </c>
      <c r="Q7597" s="44">
        <v>2.42</v>
      </c>
      <c r="R7597" s="44">
        <v>10.56</v>
      </c>
      <c r="S7597" s="44">
        <v>0</v>
      </c>
      <c r="T7597" s="44">
        <v>0</v>
      </c>
      <c r="U7597" s="44">
        <v>2.36</v>
      </c>
      <c r="V7597" s="49">
        <v>7.9200000000000007E-2</v>
      </c>
      <c r="W7597" s="42" t="s">
        <v>34</v>
      </c>
      <c r="X7597" s="43"/>
      <c r="Y7597" s="43"/>
      <c r="Z7597" s="43" t="s">
        <v>8442</v>
      </c>
      <c r="AA7597" s="37" t="str">
        <f>VLOOKUP(J7597, sku!B:C, 2, FALSE)</f>
        <v>Darker 500ml</v>
      </c>
      <c r="AB7597" s="37" t="str">
        <f>VLOOKUP(J7597, sku!B:BM, 64, FALSE)</f>
        <v>Revenda</v>
      </c>
      <c r="AC7597" s="37" t="str">
        <f>LEFT(pedidos[[#This Row],[SKU]],3)</f>
        <v>VX2</v>
      </c>
      <c r="AD7597" s="37" t="str" cm="1">
        <f t="array" aca="1" ref="AD7597" ca="1">IFERROR(
  INDEX(
    montadora[Montadora],
    MATCH(TRUE,LEFT(J7975,NÚCARACT(montadora[SKU Parcial]))=montadora[SKU Parcial],0)
  ),
  ""
)</f>
        <v/>
      </c>
    </row>
    <row r="7598" spans="1:30" x14ac:dyDescent="0.25">
      <c r="A7598" s="42" t="s">
        <v>23205</v>
      </c>
      <c r="B7598" s="42"/>
      <c r="C7598" s="42"/>
      <c r="D7598" s="42"/>
      <c r="E7598" s="42">
        <v>20399377477</v>
      </c>
      <c r="F7598" s="42" t="s">
        <v>8393</v>
      </c>
      <c r="G7598" s="42" t="s">
        <v>11227</v>
      </c>
      <c r="H7598" s="7"/>
      <c r="I7598" s="42"/>
      <c r="J7598" s="42" t="s">
        <v>938</v>
      </c>
      <c r="K7598" s="8" t="s">
        <v>25544</v>
      </c>
      <c r="L7598" s="7" t="s">
        <v>8443</v>
      </c>
      <c r="M7598" s="44">
        <v>79.8</v>
      </c>
      <c r="N7598" s="7">
        <v>1</v>
      </c>
      <c r="O7598" s="44">
        <v>112.17</v>
      </c>
      <c r="P7598" s="44">
        <v>39.54</v>
      </c>
      <c r="Q7598" s="44">
        <v>6.48</v>
      </c>
      <c r="R7598" s="44">
        <v>21.56</v>
      </c>
      <c r="S7598" s="44">
        <v>32.369999999999997</v>
      </c>
      <c r="T7598" s="44">
        <v>0</v>
      </c>
      <c r="U7598" s="44">
        <v>12.22</v>
      </c>
      <c r="V7598" s="49">
        <v>0.15310000000000001</v>
      </c>
      <c r="W7598" s="42" t="s">
        <v>34</v>
      </c>
      <c r="X7598" s="43"/>
      <c r="Y7598" s="43"/>
      <c r="Z7598" s="43" t="s">
        <v>8442</v>
      </c>
      <c r="AA7598" s="37" t="str">
        <f>VLOOKUP(J7598, sku!B:C, 2, FALSE)</f>
        <v>Cadeirinha Preta Aro 26 - Peixinho Bike</v>
      </c>
      <c r="AB7598" s="37" t="str">
        <f>VLOOKUP(J7598, sku!B:BM, 64, FALSE)</f>
        <v>Revenda</v>
      </c>
      <c r="AC7598" s="37" t="str">
        <f>LEFT(pedidos[[#This Row],[SKU]],3)</f>
        <v>CAD</v>
      </c>
      <c r="AD7598" s="37" t="str" cm="1">
        <f t="array" aca="1" ref="AD7598" ca="1">IFERROR(
  INDEX(
    montadora[Montadora],
    MATCH(TRUE,LEFT(J7976,NÚCARACT(montadora[SKU Parcial]))=montadora[SKU Parcial],0)
  ),
  ""
)</f>
        <v/>
      </c>
    </row>
    <row r="7599" spans="1:30" x14ac:dyDescent="0.25">
      <c r="A7599" s="42" t="s">
        <v>23206</v>
      </c>
      <c r="B7599" s="42"/>
      <c r="C7599" s="42"/>
      <c r="D7599" s="42"/>
      <c r="E7599" s="42">
        <v>20399377477</v>
      </c>
      <c r="F7599" s="42" t="s">
        <v>8393</v>
      </c>
      <c r="G7599" s="42" t="s">
        <v>11227</v>
      </c>
      <c r="H7599" s="7"/>
      <c r="I7599" s="42"/>
      <c r="J7599" s="42" t="s">
        <v>2167</v>
      </c>
      <c r="K7599" s="8" t="s">
        <v>25544</v>
      </c>
      <c r="L7599" s="7" t="s">
        <v>8443</v>
      </c>
      <c r="M7599" s="44">
        <v>79.8</v>
      </c>
      <c r="N7599" s="7">
        <v>1</v>
      </c>
      <c r="O7599" s="44">
        <v>92.17</v>
      </c>
      <c r="P7599" s="44">
        <v>39.54</v>
      </c>
      <c r="Q7599" s="44">
        <v>6.48</v>
      </c>
      <c r="R7599" s="44">
        <v>21.56</v>
      </c>
      <c r="S7599" s="44">
        <v>12.37</v>
      </c>
      <c r="T7599" s="44">
        <v>0</v>
      </c>
      <c r="U7599" s="44">
        <v>9.0399999999999991</v>
      </c>
      <c r="V7599" s="49">
        <v>0.1133</v>
      </c>
      <c r="W7599" s="42" t="s">
        <v>34</v>
      </c>
      <c r="X7599" s="43"/>
      <c r="Y7599" s="43"/>
      <c r="Z7599" s="43" t="s">
        <v>8442</v>
      </c>
      <c r="AA7599" s="37" t="str">
        <f>VLOOKUP(J7599, sku!B:C, 2, FALSE)</f>
        <v>Cadeirinha Rosa Aro 26 - Peixinho Bike</v>
      </c>
      <c r="AB7599" s="37" t="str">
        <f>VLOOKUP(J7599, sku!B:BM, 64, FALSE)</f>
        <v>Revenda</v>
      </c>
      <c r="AC7599" s="37" t="str">
        <f>LEFT(pedidos[[#This Row],[SKU]],3)</f>
        <v>CAD</v>
      </c>
      <c r="AD7599" s="37" t="str" cm="1">
        <f t="array" aca="1" ref="AD7599" ca="1">IFERROR(
  INDEX(
    montadora[Montadora],
    MATCH(TRUE,LEFT(J7977,NÚCARACT(montadora[SKU Parcial]))=montadora[SKU Parcial],0)
  ),
  ""
)</f>
        <v/>
      </c>
    </row>
    <row r="7600" spans="1:30" x14ac:dyDescent="0.25">
      <c r="A7600" s="42" t="s">
        <v>23207</v>
      </c>
      <c r="B7600" s="42"/>
      <c r="C7600" s="42"/>
      <c r="D7600" s="42"/>
      <c r="E7600" s="42">
        <v>20399377477</v>
      </c>
      <c r="F7600" s="42" t="s">
        <v>8393</v>
      </c>
      <c r="G7600" s="42" t="s">
        <v>11227</v>
      </c>
      <c r="H7600" s="7"/>
      <c r="I7600" s="42"/>
      <c r="J7600" s="42" t="s">
        <v>938</v>
      </c>
      <c r="K7600" s="8" t="s">
        <v>25544</v>
      </c>
      <c r="L7600" s="7" t="s">
        <v>8443</v>
      </c>
      <c r="M7600" s="44">
        <v>79.8</v>
      </c>
      <c r="N7600" s="7">
        <v>1</v>
      </c>
      <c r="O7600" s="44">
        <v>94.6</v>
      </c>
      <c r="P7600" s="44">
        <v>39.54</v>
      </c>
      <c r="Q7600" s="44">
        <v>6.48</v>
      </c>
      <c r="R7600" s="44">
        <v>21.56</v>
      </c>
      <c r="S7600" s="44">
        <v>14.8</v>
      </c>
      <c r="T7600" s="44">
        <v>0</v>
      </c>
      <c r="U7600" s="44">
        <v>12.22</v>
      </c>
      <c r="V7600" s="49">
        <v>0.15310000000000001</v>
      </c>
      <c r="W7600" s="42" t="s">
        <v>34</v>
      </c>
      <c r="X7600" s="43"/>
      <c r="Y7600" s="43"/>
      <c r="Z7600" s="43" t="s">
        <v>8442</v>
      </c>
      <c r="AA7600" s="37" t="str">
        <f>VLOOKUP(J7600, sku!B:C, 2, FALSE)</f>
        <v>Cadeirinha Preta Aro 26 - Peixinho Bike</v>
      </c>
      <c r="AB7600" s="37" t="str">
        <f>VLOOKUP(J7600, sku!B:BM, 64, FALSE)</f>
        <v>Revenda</v>
      </c>
      <c r="AC7600" s="37" t="str">
        <f>LEFT(pedidos[[#This Row],[SKU]],3)</f>
        <v>CAD</v>
      </c>
      <c r="AD7600" s="37" t="str" cm="1">
        <f t="array" aca="1" ref="AD7600" ca="1">IFERROR(
  INDEX(
    montadora[Montadora],
    MATCH(TRUE,LEFT(J7978,NÚCARACT(montadora[SKU Parcial]))=montadora[SKU Parcial],0)
  ),
  ""
)</f>
        <v/>
      </c>
    </row>
    <row r="7601" spans="1:30" x14ac:dyDescent="0.25">
      <c r="A7601" s="42" t="s">
        <v>23208</v>
      </c>
      <c r="B7601" s="42"/>
      <c r="C7601" s="42"/>
      <c r="D7601" s="42"/>
      <c r="E7601" s="42">
        <v>20399377477</v>
      </c>
      <c r="F7601" s="42" t="s">
        <v>8393</v>
      </c>
      <c r="G7601" s="42" t="s">
        <v>11227</v>
      </c>
      <c r="H7601" s="7"/>
      <c r="I7601" s="42"/>
      <c r="J7601" s="42" t="s">
        <v>938</v>
      </c>
      <c r="K7601" s="8" t="s">
        <v>25544</v>
      </c>
      <c r="L7601" s="7" t="s">
        <v>8443</v>
      </c>
      <c r="M7601" s="44">
        <v>79.8</v>
      </c>
      <c r="N7601" s="7">
        <v>1</v>
      </c>
      <c r="O7601" s="44">
        <v>84.87</v>
      </c>
      <c r="P7601" s="44">
        <v>39.54</v>
      </c>
      <c r="Q7601" s="44">
        <v>6.48</v>
      </c>
      <c r="R7601" s="44">
        <v>21.56</v>
      </c>
      <c r="S7601" s="44">
        <v>5.07</v>
      </c>
      <c r="T7601" s="44">
        <v>0</v>
      </c>
      <c r="U7601" s="44">
        <v>12.22</v>
      </c>
      <c r="V7601" s="49">
        <v>0.15310000000000001</v>
      </c>
      <c r="W7601" s="42" t="s">
        <v>34</v>
      </c>
      <c r="X7601" s="43"/>
      <c r="Y7601" s="43"/>
      <c r="Z7601" s="43" t="s">
        <v>8442</v>
      </c>
      <c r="AA7601" s="37" t="str">
        <f>VLOOKUP(J7601, sku!B:C, 2, FALSE)</f>
        <v>Cadeirinha Preta Aro 26 - Peixinho Bike</v>
      </c>
      <c r="AB7601" s="37" t="str">
        <f>VLOOKUP(J7601, sku!B:BM, 64, FALSE)</f>
        <v>Revenda</v>
      </c>
      <c r="AC7601" s="37" t="str">
        <f>LEFT(pedidos[[#This Row],[SKU]],3)</f>
        <v>CAD</v>
      </c>
      <c r="AD7601" s="37" t="str" cm="1">
        <f t="array" aca="1" ref="AD7601" ca="1">IFERROR(
  INDEX(
    montadora[Montadora],
    MATCH(TRUE,LEFT(J7979,NÚCARACT(montadora[SKU Parcial]))=montadora[SKU Parcial],0)
  ),
  ""
)</f>
        <v/>
      </c>
    </row>
    <row r="7602" spans="1:30" x14ac:dyDescent="0.25">
      <c r="A7602" s="42" t="s">
        <v>23209</v>
      </c>
      <c r="B7602" s="42"/>
      <c r="C7602" s="42"/>
      <c r="D7602" s="42"/>
      <c r="E7602" s="42">
        <v>22993569629</v>
      </c>
      <c r="F7602" s="42" t="s">
        <v>8394</v>
      </c>
      <c r="G7602" s="42" t="s">
        <v>11227</v>
      </c>
      <c r="H7602" s="7"/>
      <c r="I7602" s="42"/>
      <c r="J7602" s="42" t="s">
        <v>2167</v>
      </c>
      <c r="K7602" s="8" t="s">
        <v>25544</v>
      </c>
      <c r="L7602" s="7" t="s">
        <v>8443</v>
      </c>
      <c r="M7602" s="44">
        <v>78.8</v>
      </c>
      <c r="N7602" s="7">
        <v>1</v>
      </c>
      <c r="O7602" s="44">
        <v>85.1</v>
      </c>
      <c r="P7602" s="44">
        <v>39.54</v>
      </c>
      <c r="Q7602" s="44">
        <v>6.4</v>
      </c>
      <c r="R7602" s="44">
        <v>21.34</v>
      </c>
      <c r="S7602" s="44">
        <v>6.3</v>
      </c>
      <c r="T7602" s="44">
        <v>0</v>
      </c>
      <c r="U7602" s="44">
        <v>11.52</v>
      </c>
      <c r="V7602" s="49">
        <v>0.1462</v>
      </c>
      <c r="W7602" s="42" t="s">
        <v>34</v>
      </c>
      <c r="X7602" s="43"/>
      <c r="Y7602" s="43"/>
      <c r="Z7602" s="43" t="s">
        <v>8442</v>
      </c>
      <c r="AA7602" s="37" t="str">
        <f>VLOOKUP(J7602, sku!B:C, 2, FALSE)</f>
        <v>Cadeirinha Rosa Aro 26 - Peixinho Bike</v>
      </c>
      <c r="AB7602" s="37" t="str">
        <f>VLOOKUP(J7602, sku!B:BM, 64, FALSE)</f>
        <v>Revenda</v>
      </c>
      <c r="AC7602" s="37" t="str">
        <f>LEFT(pedidos[[#This Row],[SKU]],3)</f>
        <v>CAD</v>
      </c>
      <c r="AD7602" s="37" t="str" cm="1">
        <f t="array" aca="1" ref="AD7602" ca="1">IFERROR(
  INDEX(
    montadora[Montadora],
    MATCH(TRUE,LEFT(J7980,NÚCARACT(montadora[SKU Parcial]))=montadora[SKU Parcial],0)
  ),
  ""
)</f>
        <v/>
      </c>
    </row>
    <row r="7603" spans="1:30" x14ac:dyDescent="0.25">
      <c r="A7603" s="42" t="s">
        <v>26285</v>
      </c>
      <c r="B7603" s="42"/>
      <c r="C7603" s="42"/>
      <c r="D7603" s="42"/>
      <c r="E7603" s="42">
        <v>23998118595</v>
      </c>
      <c r="F7603" s="42" t="s">
        <v>10106</v>
      </c>
      <c r="G7603" s="42" t="s">
        <v>11228</v>
      </c>
      <c r="H7603" s="7"/>
      <c r="I7603" s="42"/>
      <c r="J7603" s="42" t="s">
        <v>290</v>
      </c>
      <c r="K7603" s="8" t="s">
        <v>25555</v>
      </c>
      <c r="L7603" s="7" t="s">
        <v>8443</v>
      </c>
      <c r="M7603" s="44">
        <v>38.799999999999997</v>
      </c>
      <c r="N7603" s="7">
        <v>1</v>
      </c>
      <c r="O7603" s="44">
        <v>38.799999999999997</v>
      </c>
      <c r="P7603" s="44">
        <v>15.8</v>
      </c>
      <c r="Q7603" s="44">
        <v>1.54</v>
      </c>
      <c r="R7603" s="44">
        <v>11.76</v>
      </c>
      <c r="S7603" s="44">
        <v>0</v>
      </c>
      <c r="T7603" s="44">
        <v>0</v>
      </c>
      <c r="U7603" s="44">
        <v>9.6999999999999993</v>
      </c>
      <c r="V7603" s="50">
        <f ca="1">pedidos[[#This Row],[MC em %]]/10000</f>
        <v>0.25</v>
      </c>
      <c r="W7603" s="42"/>
      <c r="X7603" s="43"/>
      <c r="Y7603" s="43"/>
      <c r="Z7603" s="43" t="s">
        <v>8442</v>
      </c>
      <c r="AA7603" s="37" t="str">
        <f>VLOOKUP(J7603, sku!B:C, 2, FALSE)</f>
        <v>Par De Trava Do Quebra Vento Preto (23Cm)</v>
      </c>
      <c r="AB7603" s="37" t="str">
        <f>VLOOKUP(J7603, sku!B:BM, 64, FALSE)</f>
        <v>Revenda</v>
      </c>
      <c r="AC7603" s="37" t="str">
        <f>LEFT(pedidos[[#This Row],[SKU]],3)</f>
        <v>Q-9</v>
      </c>
      <c r="AD7603" s="37" t="str" cm="1">
        <f t="array" aca="1" ref="AD7603" ca="1">IFERROR(
  INDEX(
    montadora[Montadora],
    MATCH(TRUE,LEFT(J7981,NÚCARACT(montadora[SKU Parcial]))=montadora[SKU Parcial],0)
  ),
  ""
)</f>
        <v/>
      </c>
    </row>
    <row r="7604" spans="1:30" x14ac:dyDescent="0.25">
      <c r="A7604" s="42" t="s">
        <v>26286</v>
      </c>
      <c r="B7604" s="42"/>
      <c r="C7604" s="42"/>
      <c r="D7604" s="42"/>
      <c r="E7604" s="42">
        <v>22298177656</v>
      </c>
      <c r="F7604" s="42" t="s">
        <v>8393</v>
      </c>
      <c r="G7604" s="42" t="s">
        <v>11228</v>
      </c>
      <c r="H7604" s="7"/>
      <c r="I7604" s="42"/>
      <c r="J7604" s="42" t="s">
        <v>2167</v>
      </c>
      <c r="K7604" s="8" t="s">
        <v>25555</v>
      </c>
      <c r="L7604" s="7" t="s">
        <v>8443</v>
      </c>
      <c r="M7604" s="44">
        <v>78.8</v>
      </c>
      <c r="N7604" s="7">
        <v>1</v>
      </c>
      <c r="O7604" s="44">
        <v>78.8</v>
      </c>
      <c r="P7604" s="44">
        <v>39.54</v>
      </c>
      <c r="Q7604" s="44">
        <v>3.13</v>
      </c>
      <c r="R7604" s="44">
        <v>19.760000000000002</v>
      </c>
      <c r="S7604" s="44">
        <v>0</v>
      </c>
      <c r="T7604" s="44">
        <v>0</v>
      </c>
      <c r="U7604" s="44">
        <v>16.37</v>
      </c>
      <c r="V7604" s="50">
        <f ca="1">pedidos[[#This Row],[MC em %]]/10000</f>
        <v>0.20780000000000001</v>
      </c>
      <c r="W7604" s="42"/>
      <c r="X7604" s="43"/>
      <c r="Y7604" s="43"/>
      <c r="Z7604" s="43" t="s">
        <v>8442</v>
      </c>
      <c r="AA7604" s="37" t="str">
        <f>VLOOKUP(J7604, sku!B:C, 2, FALSE)</f>
        <v>Cadeirinha Rosa Aro 26 - Peixinho Bike</v>
      </c>
      <c r="AB7604" s="37" t="str">
        <f>VLOOKUP(J7604, sku!B:BM, 64, FALSE)</f>
        <v>Revenda</v>
      </c>
      <c r="AC7604" s="37" t="str">
        <f>LEFT(pedidos[[#This Row],[SKU]],3)</f>
        <v>CAD</v>
      </c>
      <c r="AD7604" s="37" t="str" cm="1">
        <f t="array" aca="1" ref="AD7604" ca="1">IFERROR(
  INDEX(
    montadora[Montadora],
    MATCH(TRUE,LEFT(J7982,NÚCARACT(montadora[SKU Parcial]))=montadora[SKU Parcial],0)
  ),
  ""
)</f>
        <v/>
      </c>
    </row>
    <row r="7605" spans="1:30" x14ac:dyDescent="0.25">
      <c r="A7605" s="42" t="s">
        <v>26287</v>
      </c>
      <c r="B7605" s="42"/>
      <c r="C7605" s="42"/>
      <c r="D7605" s="42"/>
      <c r="E7605" s="42">
        <v>22994014023</v>
      </c>
      <c r="F7605" s="42" t="s">
        <v>10127</v>
      </c>
      <c r="G7605" s="42" t="s">
        <v>11228</v>
      </c>
      <c r="H7605" s="7"/>
      <c r="I7605" s="42"/>
      <c r="J7605" s="42" t="s">
        <v>886</v>
      </c>
      <c r="K7605" s="8" t="s">
        <v>25555</v>
      </c>
      <c r="L7605" s="7" t="s">
        <v>8443</v>
      </c>
      <c r="M7605" s="44">
        <v>47.8</v>
      </c>
      <c r="N7605" s="7">
        <v>1</v>
      </c>
      <c r="O7605" s="44">
        <v>47.8</v>
      </c>
      <c r="P7605" s="44">
        <v>24.45</v>
      </c>
      <c r="Q7605" s="44">
        <v>1.9</v>
      </c>
      <c r="R7605" s="44">
        <v>13.56</v>
      </c>
      <c r="S7605" s="44">
        <v>0</v>
      </c>
      <c r="T7605" s="44">
        <v>0</v>
      </c>
      <c r="U7605" s="44">
        <v>7.89</v>
      </c>
      <c r="V7605" s="50">
        <f ca="1">pedidos[[#This Row],[MC em %]]/10000</f>
        <v>0.1651</v>
      </c>
      <c r="W7605" s="42"/>
      <c r="X7605" s="43"/>
      <c r="Y7605" s="43"/>
      <c r="Z7605" s="43" t="s">
        <v>8442</v>
      </c>
      <c r="AA7605" s="37" t="str">
        <f>VLOOKUP(J7605, sku!B:C, 2, FALSE)</f>
        <v>Trava Manete Moto E Bicicleta de Alumínio</v>
      </c>
      <c r="AB7605" s="37" t="str">
        <f>VLOOKUP(J7605, sku!B:BM, 64, FALSE)</f>
        <v>Importação</v>
      </c>
      <c r="AC7605" s="37" t="str">
        <f>LEFT(pedidos[[#This Row],[SKU]],3)</f>
        <v>ET0</v>
      </c>
      <c r="AD7605" s="37" t="str" cm="1">
        <f t="array" aca="1" ref="AD7605" ca="1">IFERROR(
  INDEX(
    montadora[Montadora],
    MATCH(TRUE,LEFT(J7983,NÚCARACT(montadora[SKU Parcial]))=montadora[SKU Parcial],0)
  ),
  ""
)</f>
        <v/>
      </c>
    </row>
    <row r="7606" spans="1:30" x14ac:dyDescent="0.25">
      <c r="A7606" s="42" t="s">
        <v>26288</v>
      </c>
      <c r="B7606" s="42"/>
      <c r="C7606" s="42"/>
      <c r="D7606" s="42"/>
      <c r="E7606" s="42">
        <v>20098018865</v>
      </c>
      <c r="F7606" s="42" t="s">
        <v>8403</v>
      </c>
      <c r="G7606" s="42" t="s">
        <v>11228</v>
      </c>
      <c r="H7606" s="7"/>
      <c r="I7606" s="42"/>
      <c r="J7606" s="42" t="s">
        <v>527</v>
      </c>
      <c r="K7606" s="8" t="s">
        <v>25555</v>
      </c>
      <c r="L7606" s="7" t="s">
        <v>8443</v>
      </c>
      <c r="M7606" s="44">
        <v>328.8</v>
      </c>
      <c r="N7606" s="7">
        <v>1</v>
      </c>
      <c r="O7606" s="44">
        <v>328.8</v>
      </c>
      <c r="P7606" s="44">
        <v>105</v>
      </c>
      <c r="Q7606" s="44">
        <v>13.05</v>
      </c>
      <c r="R7606" s="44">
        <v>69.760000000000005</v>
      </c>
      <c r="S7606" s="44">
        <v>0</v>
      </c>
      <c r="T7606" s="44">
        <v>0</v>
      </c>
      <c r="U7606" s="44">
        <v>140.99</v>
      </c>
      <c r="V7606" s="50">
        <f ca="1">pedidos[[#This Row],[MC em %]]/10000</f>
        <v>0.42880000000000001</v>
      </c>
      <c r="W7606" s="42"/>
      <c r="X7606" s="43"/>
      <c r="Y7606" s="43"/>
      <c r="Z7606" s="43" t="s">
        <v>8442</v>
      </c>
      <c r="AA7606" s="37" t="str">
        <f>VLOOKUP(J7606, sku!B:C, 2, FALSE)</f>
        <v>Travessa Ford - Style - - - Ecosport - - - Grafite</v>
      </c>
      <c r="AB7606" s="37" t="str">
        <f>VLOOKUP(J7606, sku!B:BM, 64, FALSE)</f>
        <v>Fabricação</v>
      </c>
      <c r="AC7606" s="37" t="str">
        <f>LEFT(pedidos[[#This Row],[SKU]],3)</f>
        <v>XFO</v>
      </c>
      <c r="AD7606" s="37" t="str" cm="1">
        <f t="array" aca="1" ref="AD7606" ca="1">IFERROR(
  INDEX(
    montadora[Montadora],
    MATCH(TRUE,LEFT(J7984,NÚCARACT(montadora[SKU Parcial]))=montadora[SKU Parcial],0)
  ),
  ""
)</f>
        <v/>
      </c>
    </row>
    <row r="7607" spans="1:30" x14ac:dyDescent="0.25">
      <c r="A7607" s="42" t="s">
        <v>26289</v>
      </c>
      <c r="B7607" s="42"/>
      <c r="C7607" s="42"/>
      <c r="D7607" s="42"/>
      <c r="E7607" s="42">
        <v>22798369651</v>
      </c>
      <c r="F7607" s="42" t="s">
        <v>8391</v>
      </c>
      <c r="G7607" s="42" t="s">
        <v>11228</v>
      </c>
      <c r="H7607" s="7"/>
      <c r="I7607" s="42"/>
      <c r="J7607" s="42" t="s">
        <v>3206</v>
      </c>
      <c r="K7607" s="8" t="s">
        <v>25555</v>
      </c>
      <c r="L7607" s="7" t="s">
        <v>8443</v>
      </c>
      <c r="M7607" s="44">
        <v>59.8</v>
      </c>
      <c r="N7607" s="7">
        <v>1</v>
      </c>
      <c r="O7607" s="44">
        <v>61.24</v>
      </c>
      <c r="P7607" s="44">
        <v>33.340000000000003</v>
      </c>
      <c r="Q7607" s="44">
        <v>2.37</v>
      </c>
      <c r="R7607" s="44">
        <v>15.96</v>
      </c>
      <c r="S7607" s="44">
        <v>1.44</v>
      </c>
      <c r="T7607" s="44">
        <v>0</v>
      </c>
      <c r="U7607" s="44">
        <v>8.1300000000000008</v>
      </c>
      <c r="V7607" s="50">
        <f ca="1">pedidos[[#This Row],[MC em %]]/10000</f>
        <v>0.13589999999999999</v>
      </c>
      <c r="W7607" s="42"/>
      <c r="X7607" s="43"/>
      <c r="Y7607" s="43"/>
      <c r="Z7607" s="43" t="s">
        <v>8442</v>
      </c>
      <c r="AA7607" s="37" t="str">
        <f>VLOOKUP(J7607, sku!B:C, 2, FALSE)</f>
        <v>Banco Bicicleta Selim Preto e Vermelho + Couro PU</v>
      </c>
      <c r="AB7607" s="37" t="str">
        <f>VLOOKUP(J7607, sku!B:BM, 64, FALSE)</f>
        <v>Importação</v>
      </c>
      <c r="AC7607" s="37" t="str">
        <f>LEFT(pedidos[[#This Row],[SKU]],3)</f>
        <v>EB0</v>
      </c>
      <c r="AD7607" s="37" t="str" cm="1">
        <f t="array" aca="1" ref="AD7607" ca="1">IFERROR(
  INDEX(
    montadora[Montadora],
    MATCH(TRUE,LEFT(J7985,NÚCARACT(montadora[SKU Parcial]))=montadora[SKU Parcial],0)
  ),
  ""
)</f>
        <v/>
      </c>
    </row>
    <row r="7608" spans="1:30" x14ac:dyDescent="0.25">
      <c r="A7608" s="42" t="s">
        <v>26290</v>
      </c>
      <c r="B7608" s="42"/>
      <c r="C7608" s="42"/>
      <c r="D7608" s="42"/>
      <c r="E7608" s="42">
        <v>22298177656</v>
      </c>
      <c r="F7608" s="42" t="s">
        <v>8393</v>
      </c>
      <c r="G7608" s="42" t="s">
        <v>11228</v>
      </c>
      <c r="H7608" s="7"/>
      <c r="I7608" s="42"/>
      <c r="J7608" s="42" t="s">
        <v>938</v>
      </c>
      <c r="K7608" s="8" t="s">
        <v>25555</v>
      </c>
      <c r="L7608" s="7" t="s">
        <v>8443</v>
      </c>
      <c r="M7608" s="44">
        <v>78.8</v>
      </c>
      <c r="N7608" s="7">
        <v>1</v>
      </c>
      <c r="O7608" s="44">
        <v>82.67</v>
      </c>
      <c r="P7608" s="44">
        <v>39.54</v>
      </c>
      <c r="Q7608" s="44">
        <v>3.13</v>
      </c>
      <c r="R7608" s="44">
        <v>19.760000000000002</v>
      </c>
      <c r="S7608" s="44">
        <v>3.87</v>
      </c>
      <c r="T7608" s="44">
        <v>0</v>
      </c>
      <c r="U7608" s="44">
        <v>16.37</v>
      </c>
      <c r="V7608" s="50">
        <f ca="1">pedidos[[#This Row],[MC em %]]/10000</f>
        <v>0.20780000000000001</v>
      </c>
      <c r="W7608" s="42"/>
      <c r="X7608" s="43"/>
      <c r="Y7608" s="43"/>
      <c r="Z7608" s="43" t="s">
        <v>8442</v>
      </c>
      <c r="AA7608" s="37" t="str">
        <f>VLOOKUP(J7608, sku!B:C, 2, FALSE)</f>
        <v>Cadeirinha Preta Aro 26 - Peixinho Bike</v>
      </c>
      <c r="AB7608" s="37" t="str">
        <f>VLOOKUP(J7608, sku!B:BM, 64, FALSE)</f>
        <v>Revenda</v>
      </c>
      <c r="AC7608" s="37" t="str">
        <f>LEFT(pedidos[[#This Row],[SKU]],3)</f>
        <v>CAD</v>
      </c>
      <c r="AD7608" s="37" t="str" cm="1">
        <f t="array" aca="1" ref="AD7608" ca="1">IFERROR(
  INDEX(
    montadora[Montadora],
    MATCH(TRUE,LEFT(J7986,NÚCARACT(montadora[SKU Parcial]))=montadora[SKU Parcial],0)
  ),
  ""
)</f>
        <v/>
      </c>
    </row>
    <row r="7609" spans="1:30" x14ac:dyDescent="0.25">
      <c r="A7609" s="42" t="s">
        <v>26291</v>
      </c>
      <c r="B7609" s="42"/>
      <c r="C7609" s="42"/>
      <c r="D7609" s="42"/>
      <c r="E7609" s="42">
        <v>22994014023</v>
      </c>
      <c r="F7609" s="42" t="s">
        <v>10127</v>
      </c>
      <c r="G7609" s="42" t="s">
        <v>11228</v>
      </c>
      <c r="H7609" s="7"/>
      <c r="I7609" s="42"/>
      <c r="J7609" s="42" t="s">
        <v>886</v>
      </c>
      <c r="K7609" s="8" t="s">
        <v>25555</v>
      </c>
      <c r="L7609" s="7" t="s">
        <v>8443</v>
      </c>
      <c r="M7609" s="44">
        <v>47.8</v>
      </c>
      <c r="N7609" s="7">
        <v>1</v>
      </c>
      <c r="O7609" s="44">
        <v>47.8</v>
      </c>
      <c r="P7609" s="44">
        <v>24.45</v>
      </c>
      <c r="Q7609" s="44">
        <v>1.9</v>
      </c>
      <c r="R7609" s="44">
        <v>13.56</v>
      </c>
      <c r="S7609" s="44">
        <v>0</v>
      </c>
      <c r="T7609" s="44">
        <v>0</v>
      </c>
      <c r="U7609" s="44">
        <v>7.89</v>
      </c>
      <c r="V7609" s="50">
        <f ca="1">pedidos[[#This Row],[MC em %]]/10000</f>
        <v>0.1651</v>
      </c>
      <c r="W7609" s="42"/>
      <c r="X7609" s="43"/>
      <c r="Y7609" s="43"/>
      <c r="Z7609" s="43" t="s">
        <v>8442</v>
      </c>
      <c r="AA7609" s="37" t="str">
        <f>VLOOKUP(J7609, sku!B:C, 2, FALSE)</f>
        <v>Trava Manete Moto E Bicicleta de Alumínio</v>
      </c>
      <c r="AB7609" s="37" t="str">
        <f>VLOOKUP(J7609, sku!B:BM, 64, FALSE)</f>
        <v>Importação</v>
      </c>
      <c r="AC7609" s="37" t="str">
        <f>LEFT(pedidos[[#This Row],[SKU]],3)</f>
        <v>ET0</v>
      </c>
      <c r="AD7609" s="37" t="str" cm="1">
        <f t="array" aca="1" ref="AD7609" ca="1">IFERROR(
  INDEX(
    montadora[Montadora],
    MATCH(TRUE,LEFT(J7987,NÚCARACT(montadora[SKU Parcial]))=montadora[SKU Parcial],0)
  ),
  ""
)</f>
        <v/>
      </c>
    </row>
    <row r="7610" spans="1:30" x14ac:dyDescent="0.25">
      <c r="A7610" s="42" t="s">
        <v>26292</v>
      </c>
      <c r="B7610" s="42"/>
      <c r="C7610" s="42"/>
      <c r="D7610" s="42"/>
      <c r="E7610" s="42">
        <v>20598018789</v>
      </c>
      <c r="F7610" s="42" t="s">
        <v>8394</v>
      </c>
      <c r="G7610" s="42" t="s">
        <v>11228</v>
      </c>
      <c r="H7610" s="7"/>
      <c r="I7610" s="42"/>
      <c r="J7610" s="42" t="s">
        <v>2167</v>
      </c>
      <c r="K7610" s="8" t="s">
        <v>25555</v>
      </c>
      <c r="L7610" s="7" t="s">
        <v>8443</v>
      </c>
      <c r="M7610" s="44">
        <v>78.8</v>
      </c>
      <c r="N7610" s="7">
        <v>1</v>
      </c>
      <c r="O7610" s="44">
        <v>86.31</v>
      </c>
      <c r="P7610" s="44">
        <v>39.54</v>
      </c>
      <c r="Q7610" s="44">
        <v>3.13</v>
      </c>
      <c r="R7610" s="44">
        <v>19.760000000000002</v>
      </c>
      <c r="S7610" s="44">
        <v>7.51</v>
      </c>
      <c r="T7610" s="44">
        <v>0</v>
      </c>
      <c r="U7610" s="44">
        <v>16.37</v>
      </c>
      <c r="V7610" s="50">
        <f ca="1">pedidos[[#This Row],[MC em %]]/10000</f>
        <v>0.20780000000000001</v>
      </c>
      <c r="W7610" s="42"/>
      <c r="X7610" s="43"/>
      <c r="Y7610" s="43"/>
      <c r="Z7610" s="43" t="s">
        <v>8442</v>
      </c>
      <c r="AA7610" s="37" t="str">
        <f>VLOOKUP(J7610, sku!B:C, 2, FALSE)</f>
        <v>Cadeirinha Rosa Aro 26 - Peixinho Bike</v>
      </c>
      <c r="AB7610" s="37" t="str">
        <f>VLOOKUP(J7610, sku!B:BM, 64, FALSE)</f>
        <v>Revenda</v>
      </c>
      <c r="AC7610" s="37" t="str">
        <f>LEFT(pedidos[[#This Row],[SKU]],3)</f>
        <v>CAD</v>
      </c>
      <c r="AD7610" s="37" t="str" cm="1">
        <f t="array" aca="1" ref="AD7610" ca="1">IFERROR(
  INDEX(
    montadora[Montadora],
    MATCH(TRUE,LEFT(J7988,NÚCARACT(montadora[SKU Parcial]))=montadora[SKU Parcial],0)
  ),
  ""
)</f>
        <v/>
      </c>
    </row>
    <row r="7611" spans="1:30" x14ac:dyDescent="0.25">
      <c r="A7611" s="42" t="s">
        <v>26293</v>
      </c>
      <c r="B7611" s="42"/>
      <c r="C7611" s="42"/>
      <c r="D7611" s="42"/>
      <c r="E7611" s="42">
        <v>23798223586</v>
      </c>
      <c r="F7611" s="42" t="s">
        <v>8388</v>
      </c>
      <c r="G7611" s="42" t="s">
        <v>11228</v>
      </c>
      <c r="H7611" s="7"/>
      <c r="I7611" s="42"/>
      <c r="J7611" s="42" t="s">
        <v>1794</v>
      </c>
      <c r="K7611" s="8" t="s">
        <v>25591</v>
      </c>
      <c r="L7611" s="7" t="s">
        <v>8443</v>
      </c>
      <c r="M7611" s="44">
        <v>79.900000000000006</v>
      </c>
      <c r="N7611" s="7">
        <v>1</v>
      </c>
      <c r="O7611" s="44">
        <v>79.900000000000006</v>
      </c>
      <c r="P7611" s="44">
        <v>29.2</v>
      </c>
      <c r="Q7611" s="44">
        <v>3.17</v>
      </c>
      <c r="R7611" s="44">
        <v>19.98</v>
      </c>
      <c r="S7611" s="44">
        <v>0</v>
      </c>
      <c r="T7611" s="44">
        <v>0</v>
      </c>
      <c r="U7611" s="44">
        <v>27.55</v>
      </c>
      <c r="V7611" s="50">
        <f ca="1">pedidos[[#This Row],[MC em %]]/10000</f>
        <v>0.3448</v>
      </c>
      <c r="W7611" s="42"/>
      <c r="X7611" s="43"/>
      <c r="Y7611" s="43"/>
      <c r="Z7611" s="43" t="s">
        <v>8442</v>
      </c>
      <c r="AA7611" s="37" t="str">
        <f>VLOOKUP(J7611, sku!B:C, 2, FALSE)</f>
        <v>Cabo de Chupeta Coaxial de Transferência de Carga de Bateria 12/24V 500 Amper, PVC, CCA 3 Metros</v>
      </c>
      <c r="AB7611" s="37" t="str">
        <f>VLOOKUP(J7611, sku!B:BM, 64, FALSE)</f>
        <v>Importação</v>
      </c>
      <c r="AC7611" s="37" t="str">
        <f>LEFT(pedidos[[#This Row],[SKU]],3)</f>
        <v>1EC</v>
      </c>
      <c r="AD7611" s="37" t="str" cm="1">
        <f t="array" aca="1" ref="AD7611" ca="1">IFERROR(
  INDEX(
    montadora[Montadora],
    MATCH(TRUE,LEFT(J7989,NÚCARACT(montadora[SKU Parcial]))=montadora[SKU Parcial],0)
  ),
  ""
)</f>
        <v/>
      </c>
    </row>
    <row r="7612" spans="1:30" x14ac:dyDescent="0.25">
      <c r="A7612" s="42" t="s">
        <v>26294</v>
      </c>
      <c r="B7612" s="42"/>
      <c r="C7612" s="42"/>
      <c r="D7612" s="42"/>
      <c r="E7612" s="42">
        <v>22298177656</v>
      </c>
      <c r="F7612" s="42" t="s">
        <v>8393</v>
      </c>
      <c r="G7612" s="42" t="s">
        <v>11228</v>
      </c>
      <c r="H7612" s="7"/>
      <c r="I7612" s="42"/>
      <c r="J7612" s="42" t="s">
        <v>938</v>
      </c>
      <c r="K7612" s="8" t="s">
        <v>25591</v>
      </c>
      <c r="L7612" s="7" t="s">
        <v>8443</v>
      </c>
      <c r="M7612" s="44">
        <v>78.8</v>
      </c>
      <c r="N7612" s="7">
        <v>1</v>
      </c>
      <c r="O7612" s="44">
        <v>98.46</v>
      </c>
      <c r="P7612" s="44">
        <v>39.54</v>
      </c>
      <c r="Q7612" s="44">
        <v>3.13</v>
      </c>
      <c r="R7612" s="44">
        <v>19.760000000000002</v>
      </c>
      <c r="S7612" s="44">
        <v>19.66</v>
      </c>
      <c r="T7612" s="44">
        <v>0</v>
      </c>
      <c r="U7612" s="44">
        <v>16.37</v>
      </c>
      <c r="V7612" s="50">
        <f ca="1">pedidos[[#This Row],[MC em %]]/10000</f>
        <v>0.20780000000000001</v>
      </c>
      <c r="W7612" s="42"/>
      <c r="X7612" s="43"/>
      <c r="Y7612" s="43"/>
      <c r="Z7612" s="43" t="s">
        <v>8442</v>
      </c>
      <c r="AA7612" s="37" t="str">
        <f>VLOOKUP(J7612, sku!B:C, 2, FALSE)</f>
        <v>Cadeirinha Preta Aro 26 - Peixinho Bike</v>
      </c>
      <c r="AB7612" s="37" t="str">
        <f>VLOOKUP(J7612, sku!B:BM, 64, FALSE)</f>
        <v>Revenda</v>
      </c>
      <c r="AC7612" s="37" t="str">
        <f>LEFT(pedidos[[#This Row],[SKU]],3)</f>
        <v>CAD</v>
      </c>
      <c r="AD7612" s="37" t="str" cm="1">
        <f t="array" aca="1" ref="AD7612" ca="1">IFERROR(
  INDEX(
    montadora[Montadora],
    MATCH(TRUE,LEFT(J7990,NÚCARACT(montadora[SKU Parcial]))=montadora[SKU Parcial],0)
  ),
  ""
)</f>
        <v/>
      </c>
    </row>
    <row r="7613" spans="1:30" x14ac:dyDescent="0.25">
      <c r="A7613" s="42" t="s">
        <v>26295</v>
      </c>
      <c r="B7613" s="42"/>
      <c r="C7613" s="42"/>
      <c r="D7613" s="42"/>
      <c r="E7613" s="42">
        <v>20598018789</v>
      </c>
      <c r="F7613" s="42" t="s">
        <v>8394</v>
      </c>
      <c r="G7613" s="42" t="s">
        <v>11228</v>
      </c>
      <c r="H7613" s="7"/>
      <c r="I7613" s="42"/>
      <c r="J7613" s="42" t="s">
        <v>938</v>
      </c>
      <c r="K7613" s="8" t="s">
        <v>25591</v>
      </c>
      <c r="L7613" s="7" t="s">
        <v>8443</v>
      </c>
      <c r="M7613" s="44">
        <v>78.8</v>
      </c>
      <c r="N7613" s="7">
        <v>1</v>
      </c>
      <c r="O7613" s="44">
        <v>105.76</v>
      </c>
      <c r="P7613" s="44">
        <v>39.54</v>
      </c>
      <c r="Q7613" s="44">
        <v>3.13</v>
      </c>
      <c r="R7613" s="44">
        <v>19.760000000000002</v>
      </c>
      <c r="S7613" s="44">
        <v>26.96</v>
      </c>
      <c r="T7613" s="44">
        <v>0</v>
      </c>
      <c r="U7613" s="44">
        <v>16.37</v>
      </c>
      <c r="V7613" s="50">
        <f ca="1">pedidos[[#This Row],[MC em %]]/10000</f>
        <v>0.20780000000000001</v>
      </c>
      <c r="W7613" s="42"/>
      <c r="X7613" s="43"/>
      <c r="Y7613" s="43"/>
      <c r="Z7613" s="43" t="s">
        <v>8442</v>
      </c>
      <c r="AA7613" s="37" t="str">
        <f>VLOOKUP(J7613, sku!B:C, 2, FALSE)</f>
        <v>Cadeirinha Preta Aro 26 - Peixinho Bike</v>
      </c>
      <c r="AB7613" s="37" t="str">
        <f>VLOOKUP(J7613, sku!B:BM, 64, FALSE)</f>
        <v>Revenda</v>
      </c>
      <c r="AC7613" s="37" t="str">
        <f>LEFT(pedidos[[#This Row],[SKU]],3)</f>
        <v>CAD</v>
      </c>
      <c r="AD7613" s="37" t="str" cm="1">
        <f t="array" aca="1" ref="AD7613" ca="1">IFERROR(
  INDEX(
    montadora[Montadora],
    MATCH(TRUE,LEFT(J7991,NÚCARACT(montadora[SKU Parcial]))=montadora[SKU Parcial],0)
  ),
  ""
)</f>
        <v/>
      </c>
    </row>
    <row r="7614" spans="1:30" x14ac:dyDescent="0.25">
      <c r="A7614" s="42" t="s">
        <v>26296</v>
      </c>
      <c r="B7614" s="42"/>
      <c r="C7614" s="42"/>
      <c r="D7614" s="42"/>
      <c r="E7614" s="42">
        <v>20598018789</v>
      </c>
      <c r="F7614" s="42" t="s">
        <v>8394</v>
      </c>
      <c r="G7614" s="42" t="s">
        <v>11228</v>
      </c>
      <c r="H7614" s="7"/>
      <c r="I7614" s="42"/>
      <c r="J7614" s="42" t="s">
        <v>2167</v>
      </c>
      <c r="K7614" s="8" t="s">
        <v>25591</v>
      </c>
      <c r="L7614" s="7" t="s">
        <v>8443</v>
      </c>
      <c r="M7614" s="44">
        <v>78.8</v>
      </c>
      <c r="N7614" s="7">
        <v>1</v>
      </c>
      <c r="O7614" s="44">
        <v>100.89</v>
      </c>
      <c r="P7614" s="44">
        <v>39.54</v>
      </c>
      <c r="Q7614" s="44">
        <v>3.13</v>
      </c>
      <c r="R7614" s="44">
        <v>19.760000000000002</v>
      </c>
      <c r="S7614" s="44">
        <v>22.09</v>
      </c>
      <c r="T7614" s="44">
        <v>0</v>
      </c>
      <c r="U7614" s="44">
        <v>16.37</v>
      </c>
      <c r="V7614" s="50">
        <f ca="1">pedidos[[#This Row],[MC em %]]/10000</f>
        <v>0.20780000000000001</v>
      </c>
      <c r="W7614" s="42"/>
      <c r="X7614" s="43"/>
      <c r="Y7614" s="43"/>
      <c r="Z7614" s="43" t="s">
        <v>8442</v>
      </c>
      <c r="AA7614" s="37" t="str">
        <f>VLOOKUP(J7614, sku!B:C, 2, FALSE)</f>
        <v>Cadeirinha Rosa Aro 26 - Peixinho Bike</v>
      </c>
      <c r="AB7614" s="37" t="str">
        <f>VLOOKUP(J7614, sku!B:BM, 64, FALSE)</f>
        <v>Revenda</v>
      </c>
      <c r="AC7614" s="37" t="str">
        <f>LEFT(pedidos[[#This Row],[SKU]],3)</f>
        <v>CAD</v>
      </c>
      <c r="AD7614" s="37" t="str" cm="1">
        <f t="array" aca="1" ref="AD7614" ca="1">IFERROR(
  INDEX(
    montadora[Montadora],
    MATCH(TRUE,LEFT(J7992,NÚCARACT(montadora[SKU Parcial]))=montadora[SKU Parcial],0)
  ),
  ""
)</f>
        <v/>
      </c>
    </row>
    <row r="7615" spans="1:30" x14ac:dyDescent="0.25">
      <c r="A7615" s="42" t="s">
        <v>26297</v>
      </c>
      <c r="B7615" s="42"/>
      <c r="C7615" s="42"/>
      <c r="D7615" s="42"/>
      <c r="E7615" s="42">
        <v>20598018789</v>
      </c>
      <c r="F7615" s="42" t="s">
        <v>8394</v>
      </c>
      <c r="G7615" s="42" t="s">
        <v>11228</v>
      </c>
      <c r="H7615" s="7"/>
      <c r="I7615" s="42"/>
      <c r="J7615" s="42" t="s">
        <v>8835</v>
      </c>
      <c r="K7615" s="8" t="s">
        <v>25591</v>
      </c>
      <c r="L7615" s="7" t="s">
        <v>8443</v>
      </c>
      <c r="M7615" s="44">
        <v>78.8</v>
      </c>
      <c r="N7615" s="7">
        <v>1</v>
      </c>
      <c r="O7615" s="44">
        <v>108.18</v>
      </c>
      <c r="P7615" s="44">
        <v>39.54</v>
      </c>
      <c r="Q7615" s="44">
        <v>3.13</v>
      </c>
      <c r="R7615" s="44">
        <v>19.760000000000002</v>
      </c>
      <c r="S7615" s="44">
        <v>29.38</v>
      </c>
      <c r="T7615" s="44">
        <v>0</v>
      </c>
      <c r="U7615" s="44">
        <v>16.37</v>
      </c>
      <c r="V7615" s="50">
        <f ca="1">pedidos[[#This Row],[MC em %]]/10000</f>
        <v>0.20780000000000001</v>
      </c>
      <c r="W7615" s="42"/>
      <c r="X7615" s="43"/>
      <c r="Y7615" s="43"/>
      <c r="Z7615" s="43" t="s">
        <v>8442</v>
      </c>
      <c r="AA7615" s="37" t="str">
        <f>VLOOKUP(J7615, sku!B:C, 2, FALSE)</f>
        <v>Cadeirinha Cinza Aro 26 - Peixinho Bike</v>
      </c>
      <c r="AB7615" s="37" t="str">
        <f>VLOOKUP(J7615, sku!B:BM, 64, FALSE)</f>
        <v>Revenda</v>
      </c>
      <c r="AC7615" s="37" t="str">
        <f>LEFT(pedidos[[#This Row],[SKU]],3)</f>
        <v>CAD</v>
      </c>
      <c r="AD7615" s="37" t="str" cm="1">
        <f t="array" aca="1" ref="AD7615" ca="1">IFERROR(
  INDEX(
    montadora[Montadora],
    MATCH(TRUE,LEFT(J7993,NÚCARACT(montadora[SKU Parcial]))=montadora[SKU Parcial],0)
  ),
  ""
)</f>
        <v/>
      </c>
    </row>
    <row r="7616" spans="1:30" x14ac:dyDescent="0.25">
      <c r="A7616" s="42" t="s">
        <v>26298</v>
      </c>
      <c r="B7616" s="42"/>
      <c r="C7616" s="42"/>
      <c r="D7616" s="42"/>
      <c r="E7616" s="42">
        <v>22298177656</v>
      </c>
      <c r="F7616" s="42" t="s">
        <v>8393</v>
      </c>
      <c r="G7616" s="42" t="s">
        <v>11228</v>
      </c>
      <c r="H7616" s="7"/>
      <c r="I7616" s="42"/>
      <c r="J7616" s="42" t="s">
        <v>2167</v>
      </c>
      <c r="K7616" s="8" t="s">
        <v>25591</v>
      </c>
      <c r="L7616" s="7" t="s">
        <v>8443</v>
      </c>
      <c r="M7616" s="44">
        <v>78.8</v>
      </c>
      <c r="N7616" s="7">
        <v>1</v>
      </c>
      <c r="O7616" s="44">
        <v>86.31</v>
      </c>
      <c r="P7616" s="44">
        <v>39.54</v>
      </c>
      <c r="Q7616" s="44">
        <v>3.13</v>
      </c>
      <c r="R7616" s="44">
        <v>19.760000000000002</v>
      </c>
      <c r="S7616" s="44">
        <v>7.51</v>
      </c>
      <c r="T7616" s="44">
        <v>0</v>
      </c>
      <c r="U7616" s="44">
        <v>16.37</v>
      </c>
      <c r="V7616" s="50">
        <f ca="1">pedidos[[#This Row],[MC em %]]/10000</f>
        <v>0.20780000000000001</v>
      </c>
      <c r="W7616" s="42"/>
      <c r="X7616" s="43"/>
      <c r="Y7616" s="43"/>
      <c r="Z7616" s="43" t="s">
        <v>8442</v>
      </c>
      <c r="AA7616" s="37" t="str">
        <f>VLOOKUP(J7616, sku!B:C, 2, FALSE)</f>
        <v>Cadeirinha Rosa Aro 26 - Peixinho Bike</v>
      </c>
      <c r="AB7616" s="37" t="str">
        <f>VLOOKUP(J7616, sku!B:BM, 64, FALSE)</f>
        <v>Revenda</v>
      </c>
      <c r="AC7616" s="37" t="str">
        <f>LEFT(pedidos[[#This Row],[SKU]],3)</f>
        <v>CAD</v>
      </c>
      <c r="AD7616" s="37" t="str" cm="1">
        <f t="array" aca="1" ref="AD7616" ca="1">IFERROR(
  INDEX(
    montadora[Montadora],
    MATCH(TRUE,LEFT(J7994,NÚCARACT(montadora[SKU Parcial]))=montadora[SKU Parcial],0)
  ),
  ""
)</f>
        <v/>
      </c>
    </row>
    <row r="7617" spans="1:30" x14ac:dyDescent="0.25">
      <c r="A7617" s="42" t="s">
        <v>26299</v>
      </c>
      <c r="B7617" s="42"/>
      <c r="C7617" s="42"/>
      <c r="D7617" s="42"/>
      <c r="E7617" s="42">
        <v>22298177656</v>
      </c>
      <c r="F7617" s="42" t="s">
        <v>8393</v>
      </c>
      <c r="G7617" s="42" t="s">
        <v>11228</v>
      </c>
      <c r="H7617" s="7"/>
      <c r="I7617" s="42"/>
      <c r="J7617" s="42" t="s">
        <v>2167</v>
      </c>
      <c r="K7617" s="8" t="s">
        <v>25561</v>
      </c>
      <c r="L7617" s="7" t="s">
        <v>8443</v>
      </c>
      <c r="M7617" s="44">
        <v>78.8</v>
      </c>
      <c r="N7617" s="7">
        <v>1</v>
      </c>
      <c r="O7617" s="44">
        <v>83.87</v>
      </c>
      <c r="P7617" s="44">
        <v>39.54</v>
      </c>
      <c r="Q7617" s="44">
        <v>3.13</v>
      </c>
      <c r="R7617" s="44">
        <v>19.760000000000002</v>
      </c>
      <c r="S7617" s="44">
        <v>5.07</v>
      </c>
      <c r="T7617" s="44">
        <v>0</v>
      </c>
      <c r="U7617" s="44">
        <v>16.37</v>
      </c>
      <c r="V7617" s="50">
        <f ca="1">pedidos[[#This Row],[MC em %]]/10000</f>
        <v>0.20780000000000001</v>
      </c>
      <c r="W7617" s="42"/>
      <c r="X7617" s="43"/>
      <c r="Y7617" s="43"/>
      <c r="Z7617" s="43" t="s">
        <v>8442</v>
      </c>
      <c r="AA7617" s="37" t="str">
        <f>VLOOKUP(J7617, sku!B:C, 2, FALSE)</f>
        <v>Cadeirinha Rosa Aro 26 - Peixinho Bike</v>
      </c>
      <c r="AB7617" s="37" t="str">
        <f>VLOOKUP(J7617, sku!B:BM, 64, FALSE)</f>
        <v>Revenda</v>
      </c>
      <c r="AC7617" s="37" t="str">
        <f>LEFT(pedidos[[#This Row],[SKU]],3)</f>
        <v>CAD</v>
      </c>
      <c r="AD7617" s="37" t="str" cm="1">
        <f t="array" aca="1" ref="AD7617" ca="1">IFERROR(
  INDEX(
    montadora[Montadora],
    MATCH(TRUE,LEFT(J7995,NÚCARACT(montadora[SKU Parcial]))=montadora[SKU Parcial],0)
  ),
  ""
)</f>
        <v/>
      </c>
    </row>
    <row r="7618" spans="1:30" x14ac:dyDescent="0.25">
      <c r="A7618" s="42" t="s">
        <v>26300</v>
      </c>
      <c r="B7618" s="42"/>
      <c r="C7618" s="42"/>
      <c r="D7618" s="42"/>
      <c r="E7618" s="42">
        <v>22298177656</v>
      </c>
      <c r="F7618" s="42" t="s">
        <v>8393</v>
      </c>
      <c r="G7618" s="42" t="s">
        <v>11228</v>
      </c>
      <c r="H7618" s="7"/>
      <c r="I7618" s="42"/>
      <c r="J7618" s="42" t="s">
        <v>938</v>
      </c>
      <c r="K7618" s="8" t="s">
        <v>25561</v>
      </c>
      <c r="L7618" s="7" t="s">
        <v>8443</v>
      </c>
      <c r="M7618" s="44">
        <v>78.8</v>
      </c>
      <c r="N7618" s="7">
        <v>1</v>
      </c>
      <c r="O7618" s="44">
        <v>93.6</v>
      </c>
      <c r="P7618" s="44">
        <v>39.54</v>
      </c>
      <c r="Q7618" s="44">
        <v>3.13</v>
      </c>
      <c r="R7618" s="44">
        <v>19.760000000000002</v>
      </c>
      <c r="S7618" s="44">
        <v>14.8</v>
      </c>
      <c r="T7618" s="44">
        <v>0</v>
      </c>
      <c r="U7618" s="44">
        <v>16.37</v>
      </c>
      <c r="V7618" s="50">
        <f ca="1">pedidos[[#This Row],[MC em %]]/10000</f>
        <v>0.20780000000000001</v>
      </c>
      <c r="W7618" s="42"/>
      <c r="X7618" s="43"/>
      <c r="Y7618" s="43"/>
      <c r="Z7618" s="43" t="s">
        <v>8442</v>
      </c>
      <c r="AA7618" s="37" t="str">
        <f>VLOOKUP(J7618, sku!B:C, 2, FALSE)</f>
        <v>Cadeirinha Preta Aro 26 - Peixinho Bike</v>
      </c>
      <c r="AB7618" s="37" t="str">
        <f>VLOOKUP(J7618, sku!B:BM, 64, FALSE)</f>
        <v>Revenda</v>
      </c>
      <c r="AC7618" s="37" t="str">
        <f>LEFT(pedidos[[#This Row],[SKU]],3)</f>
        <v>CAD</v>
      </c>
      <c r="AD7618" s="37" t="str" cm="1">
        <f t="array" aca="1" ref="AD7618" ca="1">IFERROR(
  INDEX(
    montadora[Montadora],
    MATCH(TRUE,LEFT(J7996,NÚCARACT(montadora[SKU Parcial]))=montadora[SKU Parcial],0)
  ),
  ""
)</f>
        <v/>
      </c>
    </row>
    <row r="7619" spans="1:30" x14ac:dyDescent="0.25">
      <c r="A7619" s="42" t="s">
        <v>26301</v>
      </c>
      <c r="B7619" s="42"/>
      <c r="C7619" s="42"/>
      <c r="D7619" s="42"/>
      <c r="E7619" s="42">
        <v>23998118595</v>
      </c>
      <c r="F7619" s="42" t="s">
        <v>10106</v>
      </c>
      <c r="G7619" s="42" t="s">
        <v>11228</v>
      </c>
      <c r="H7619" s="7"/>
      <c r="I7619" s="42"/>
      <c r="J7619" s="42" t="s">
        <v>290</v>
      </c>
      <c r="K7619" s="8" t="s">
        <v>25561</v>
      </c>
      <c r="L7619" s="7" t="s">
        <v>8443</v>
      </c>
      <c r="M7619" s="44">
        <v>38.799999999999997</v>
      </c>
      <c r="N7619" s="7">
        <v>1</v>
      </c>
      <c r="O7619" s="44">
        <v>38.799999999999997</v>
      </c>
      <c r="P7619" s="44">
        <v>15.8</v>
      </c>
      <c r="Q7619" s="44">
        <v>1.54</v>
      </c>
      <c r="R7619" s="44">
        <v>11.76</v>
      </c>
      <c r="S7619" s="44">
        <v>0</v>
      </c>
      <c r="T7619" s="44">
        <v>0</v>
      </c>
      <c r="U7619" s="44">
        <v>9.6999999999999993</v>
      </c>
      <c r="V7619" s="50">
        <f ca="1">pedidos[[#This Row],[MC em %]]/10000</f>
        <v>0.25</v>
      </c>
      <c r="W7619" s="42"/>
      <c r="X7619" s="43"/>
      <c r="Y7619" s="43"/>
      <c r="Z7619" s="43" t="s">
        <v>8442</v>
      </c>
      <c r="AA7619" s="37" t="str">
        <f>VLOOKUP(J7619, sku!B:C, 2, FALSE)</f>
        <v>Par De Trava Do Quebra Vento Preto (23Cm)</v>
      </c>
      <c r="AB7619" s="37" t="str">
        <f>VLOOKUP(J7619, sku!B:BM, 64, FALSE)</f>
        <v>Revenda</v>
      </c>
      <c r="AC7619" s="37" t="str">
        <f>LEFT(pedidos[[#This Row],[SKU]],3)</f>
        <v>Q-9</v>
      </c>
      <c r="AD7619" s="37" t="str" cm="1">
        <f t="array" aca="1" ref="AD7619" ca="1">IFERROR(
  INDEX(
    montadora[Montadora],
    MATCH(TRUE,LEFT(J7997,NÚCARACT(montadora[SKU Parcial]))=montadora[SKU Parcial],0)
  ),
  ""
)</f>
        <v/>
      </c>
    </row>
    <row r="7620" spans="1:30" x14ac:dyDescent="0.25">
      <c r="A7620" s="42" t="s">
        <v>26302</v>
      </c>
      <c r="B7620" s="42"/>
      <c r="C7620" s="42"/>
      <c r="D7620" s="42"/>
      <c r="E7620" s="42">
        <v>20598018789</v>
      </c>
      <c r="F7620" s="42" t="s">
        <v>8394</v>
      </c>
      <c r="G7620" s="42" t="s">
        <v>11228</v>
      </c>
      <c r="H7620" s="7"/>
      <c r="I7620" s="42"/>
      <c r="J7620" s="42" t="s">
        <v>938</v>
      </c>
      <c r="K7620" s="8" t="s">
        <v>25561</v>
      </c>
      <c r="L7620" s="7" t="s">
        <v>8443</v>
      </c>
      <c r="M7620" s="44">
        <v>78.8</v>
      </c>
      <c r="N7620" s="7">
        <v>1</v>
      </c>
      <c r="O7620" s="44">
        <v>83.87</v>
      </c>
      <c r="P7620" s="44">
        <v>39.54</v>
      </c>
      <c r="Q7620" s="44">
        <v>3.13</v>
      </c>
      <c r="R7620" s="44">
        <v>19.760000000000002</v>
      </c>
      <c r="S7620" s="44">
        <v>5.07</v>
      </c>
      <c r="T7620" s="44">
        <v>0</v>
      </c>
      <c r="U7620" s="44">
        <v>16.37</v>
      </c>
      <c r="V7620" s="50">
        <f ca="1">pedidos[[#This Row],[MC em %]]/10000</f>
        <v>0.20780000000000001</v>
      </c>
      <c r="W7620" s="42"/>
      <c r="X7620" s="43"/>
      <c r="Y7620" s="43"/>
      <c r="Z7620" s="43" t="s">
        <v>8442</v>
      </c>
      <c r="AA7620" s="37" t="str">
        <f>VLOOKUP(J7620, sku!B:C, 2, FALSE)</f>
        <v>Cadeirinha Preta Aro 26 - Peixinho Bike</v>
      </c>
      <c r="AB7620" s="37" t="str">
        <f>VLOOKUP(J7620, sku!B:BM, 64, FALSE)</f>
        <v>Revenda</v>
      </c>
      <c r="AC7620" s="37" t="str">
        <f>LEFT(pedidos[[#This Row],[SKU]],3)</f>
        <v>CAD</v>
      </c>
      <c r="AD7620" s="37" t="str" cm="1">
        <f t="array" aca="1" ref="AD7620" ca="1">IFERROR(
  INDEX(
    montadora[Montadora],
    MATCH(TRUE,LEFT(J7998,NÚCARACT(montadora[SKU Parcial]))=montadora[SKU Parcial],0)
  ),
  ""
)</f>
        <v/>
      </c>
    </row>
    <row r="7621" spans="1:30" x14ac:dyDescent="0.25">
      <c r="A7621" s="42" t="s">
        <v>26303</v>
      </c>
      <c r="B7621" s="42"/>
      <c r="C7621" s="42"/>
      <c r="D7621" s="42"/>
      <c r="E7621" s="42">
        <v>20598018789</v>
      </c>
      <c r="F7621" s="42" t="s">
        <v>8394</v>
      </c>
      <c r="G7621" s="42" t="s">
        <v>11228</v>
      </c>
      <c r="H7621" s="7"/>
      <c r="I7621" s="42"/>
      <c r="J7621" s="42" t="s">
        <v>938</v>
      </c>
      <c r="K7621" s="8" t="s">
        <v>25561</v>
      </c>
      <c r="L7621" s="7" t="s">
        <v>8443</v>
      </c>
      <c r="M7621" s="44">
        <v>78.8</v>
      </c>
      <c r="N7621" s="7">
        <v>1</v>
      </c>
      <c r="O7621" s="44">
        <v>83.87</v>
      </c>
      <c r="P7621" s="44">
        <v>39.54</v>
      </c>
      <c r="Q7621" s="44">
        <v>3.13</v>
      </c>
      <c r="R7621" s="44">
        <v>19.760000000000002</v>
      </c>
      <c r="S7621" s="44">
        <v>5.07</v>
      </c>
      <c r="T7621" s="44">
        <v>0</v>
      </c>
      <c r="U7621" s="44">
        <v>16.37</v>
      </c>
      <c r="V7621" s="50">
        <f ca="1">pedidos[[#This Row],[MC em %]]/10000</f>
        <v>0.20780000000000001</v>
      </c>
      <c r="W7621" s="42"/>
      <c r="X7621" s="43"/>
      <c r="Y7621" s="43"/>
      <c r="Z7621" s="43" t="s">
        <v>8442</v>
      </c>
      <c r="AA7621" s="37" t="str">
        <f>VLOOKUP(J7621, sku!B:C, 2, FALSE)</f>
        <v>Cadeirinha Preta Aro 26 - Peixinho Bike</v>
      </c>
      <c r="AB7621" s="37" t="str">
        <f>VLOOKUP(J7621, sku!B:BM, 64, FALSE)</f>
        <v>Revenda</v>
      </c>
      <c r="AC7621" s="37" t="str">
        <f>LEFT(pedidos[[#This Row],[SKU]],3)</f>
        <v>CAD</v>
      </c>
      <c r="AD7621" s="37" t="str" cm="1">
        <f t="array" aca="1" ref="AD7621" ca="1">IFERROR(
  INDEX(
    montadora[Montadora],
    MATCH(TRUE,LEFT(J7999,NÚCARACT(montadora[SKU Parcial]))=montadora[SKU Parcial],0)
  ),
  ""
)</f>
        <v/>
      </c>
    </row>
    <row r="7622" spans="1:30" x14ac:dyDescent="0.25">
      <c r="A7622" s="42" t="s">
        <v>26304</v>
      </c>
      <c r="B7622" s="42"/>
      <c r="C7622" s="42"/>
      <c r="D7622" s="42"/>
      <c r="E7622" s="42">
        <v>23798223586</v>
      </c>
      <c r="F7622" s="42" t="s">
        <v>8388</v>
      </c>
      <c r="G7622" s="42" t="s">
        <v>11228</v>
      </c>
      <c r="H7622" s="7"/>
      <c r="I7622" s="42"/>
      <c r="J7622" s="42" t="s">
        <v>1794</v>
      </c>
      <c r="K7622" s="8" t="s">
        <v>25561</v>
      </c>
      <c r="L7622" s="7" t="s">
        <v>8443</v>
      </c>
      <c r="M7622" s="44">
        <v>79.900000000000006</v>
      </c>
      <c r="N7622" s="7">
        <v>1</v>
      </c>
      <c r="O7622" s="44">
        <v>79.900000000000006</v>
      </c>
      <c r="P7622" s="44">
        <v>29.2</v>
      </c>
      <c r="Q7622" s="44">
        <v>3.17</v>
      </c>
      <c r="R7622" s="44">
        <v>19.98</v>
      </c>
      <c r="S7622" s="44">
        <v>0</v>
      </c>
      <c r="T7622" s="44">
        <v>0</v>
      </c>
      <c r="U7622" s="44">
        <v>27.55</v>
      </c>
      <c r="V7622" s="50">
        <f ca="1">pedidos[[#This Row],[MC em %]]/10000</f>
        <v>0.3448</v>
      </c>
      <c r="W7622" s="42"/>
      <c r="X7622" s="43"/>
      <c r="Y7622" s="43"/>
      <c r="Z7622" s="43" t="s">
        <v>8442</v>
      </c>
      <c r="AA7622" s="37" t="str">
        <f>VLOOKUP(J7622, sku!B:C, 2, FALSE)</f>
        <v>Cabo de Chupeta Coaxial de Transferência de Carga de Bateria 12/24V 500 Amper, PVC, CCA 3 Metros</v>
      </c>
      <c r="AB7622" s="37" t="str">
        <f>VLOOKUP(J7622, sku!B:BM, 64, FALSE)</f>
        <v>Importação</v>
      </c>
      <c r="AC7622" s="37" t="str">
        <f>LEFT(pedidos[[#This Row],[SKU]],3)</f>
        <v>1EC</v>
      </c>
      <c r="AD7622" s="37" t="str" cm="1">
        <f t="array" aca="1" ref="AD7622" ca="1">IFERROR(
  INDEX(
    montadora[Montadora],
    MATCH(TRUE,LEFT(J8000,NÚCARACT(montadora[SKU Parcial]))=montadora[SKU Parcial],0)
  ),
  ""
)</f>
        <v/>
      </c>
    </row>
    <row r="7623" spans="1:30" x14ac:dyDescent="0.25">
      <c r="A7623" s="42" t="s">
        <v>26305</v>
      </c>
      <c r="B7623" s="42"/>
      <c r="C7623" s="42"/>
      <c r="D7623" s="42"/>
      <c r="E7623" s="42">
        <v>22298177656</v>
      </c>
      <c r="F7623" s="42" t="s">
        <v>8393</v>
      </c>
      <c r="G7623" s="42" t="s">
        <v>11228</v>
      </c>
      <c r="H7623" s="7"/>
      <c r="I7623" s="42"/>
      <c r="J7623" s="42" t="s">
        <v>938</v>
      </c>
      <c r="K7623" s="8" t="s">
        <v>25561</v>
      </c>
      <c r="L7623" s="7" t="s">
        <v>8443</v>
      </c>
      <c r="M7623" s="44">
        <v>78.8</v>
      </c>
      <c r="N7623" s="7">
        <v>1</v>
      </c>
      <c r="O7623" s="44">
        <v>83.87</v>
      </c>
      <c r="P7623" s="44">
        <v>39.54</v>
      </c>
      <c r="Q7623" s="44">
        <v>3.13</v>
      </c>
      <c r="R7623" s="44">
        <v>19.760000000000002</v>
      </c>
      <c r="S7623" s="44">
        <v>5.07</v>
      </c>
      <c r="T7623" s="44">
        <v>0</v>
      </c>
      <c r="U7623" s="44">
        <v>16.37</v>
      </c>
      <c r="V7623" s="50">
        <f ca="1">pedidos[[#This Row],[MC em %]]/10000</f>
        <v>0.20780000000000001</v>
      </c>
      <c r="W7623" s="42"/>
      <c r="X7623" s="43"/>
      <c r="Y7623" s="43"/>
      <c r="Z7623" s="43" t="s">
        <v>8442</v>
      </c>
      <c r="AA7623" s="37" t="str">
        <f>VLOOKUP(J7623, sku!B:C, 2, FALSE)</f>
        <v>Cadeirinha Preta Aro 26 - Peixinho Bike</v>
      </c>
      <c r="AB7623" s="37" t="str">
        <f>VLOOKUP(J7623, sku!B:BM, 64, FALSE)</f>
        <v>Revenda</v>
      </c>
      <c r="AC7623" s="37" t="str">
        <f>LEFT(pedidos[[#This Row],[SKU]],3)</f>
        <v>CAD</v>
      </c>
      <c r="AD7623" s="37" t="str" cm="1">
        <f t="array" aca="1" ref="AD7623" ca="1">IFERROR(
  INDEX(
    montadora[Montadora],
    MATCH(TRUE,LEFT(J8001,NÚCARACT(montadora[SKU Parcial]))=montadora[SKU Parcial],0)
  ),
  ""
)</f>
        <v/>
      </c>
    </row>
    <row r="7624" spans="1:30" x14ac:dyDescent="0.25">
      <c r="A7624" s="42" t="s">
        <v>26306</v>
      </c>
      <c r="B7624" s="42"/>
      <c r="C7624" s="42"/>
      <c r="D7624" s="42"/>
      <c r="E7624" s="42">
        <v>20598018789</v>
      </c>
      <c r="F7624" s="42" t="s">
        <v>8394</v>
      </c>
      <c r="G7624" s="42" t="s">
        <v>11228</v>
      </c>
      <c r="H7624" s="7"/>
      <c r="I7624" s="42"/>
      <c r="J7624" s="42" t="s">
        <v>2167</v>
      </c>
      <c r="K7624" s="8" t="s">
        <v>25561</v>
      </c>
      <c r="L7624" s="7" t="s">
        <v>8443</v>
      </c>
      <c r="M7624" s="44">
        <v>78.8</v>
      </c>
      <c r="N7624" s="7">
        <v>1</v>
      </c>
      <c r="O7624" s="44">
        <v>82.67</v>
      </c>
      <c r="P7624" s="44">
        <v>39.54</v>
      </c>
      <c r="Q7624" s="44">
        <v>3.13</v>
      </c>
      <c r="R7624" s="44">
        <v>19.760000000000002</v>
      </c>
      <c r="S7624" s="44">
        <v>3.87</v>
      </c>
      <c r="T7624" s="44">
        <v>0</v>
      </c>
      <c r="U7624" s="44">
        <v>16.37</v>
      </c>
      <c r="V7624" s="50">
        <f ca="1">pedidos[[#This Row],[MC em %]]/10000</f>
        <v>0.20780000000000001</v>
      </c>
      <c r="W7624" s="42"/>
      <c r="X7624" s="43"/>
      <c r="Y7624" s="43"/>
      <c r="Z7624" s="43" t="s">
        <v>8442</v>
      </c>
      <c r="AA7624" s="37" t="str">
        <f>VLOOKUP(J7624, sku!B:C, 2, FALSE)</f>
        <v>Cadeirinha Rosa Aro 26 - Peixinho Bike</v>
      </c>
      <c r="AB7624" s="37" t="str">
        <f>VLOOKUP(J7624, sku!B:BM, 64, FALSE)</f>
        <v>Revenda</v>
      </c>
      <c r="AC7624" s="37" t="str">
        <f>LEFT(pedidos[[#This Row],[SKU]],3)</f>
        <v>CAD</v>
      </c>
      <c r="AD7624" s="37" t="str" cm="1">
        <f t="array" aca="1" ref="AD7624" ca="1">IFERROR(
  INDEX(
    montadora[Montadora],
    MATCH(TRUE,LEFT(J8002,NÚCARACT(montadora[SKU Parcial]))=montadora[SKU Parcial],0)
  ),
  ""
)</f>
        <v/>
      </c>
    </row>
    <row r="7625" spans="1:30" x14ac:dyDescent="0.25">
      <c r="A7625" s="42" t="s">
        <v>26307</v>
      </c>
      <c r="B7625" s="42"/>
      <c r="C7625" s="42"/>
      <c r="D7625" s="42"/>
      <c r="E7625" s="42">
        <v>23998214127</v>
      </c>
      <c r="F7625" s="42" t="s">
        <v>10132</v>
      </c>
      <c r="G7625" s="42" t="s">
        <v>11228</v>
      </c>
      <c r="H7625" s="7"/>
      <c r="I7625" s="42"/>
      <c r="J7625" s="42" t="s">
        <v>2747</v>
      </c>
      <c r="K7625" s="8" t="s">
        <v>25561</v>
      </c>
      <c r="L7625" s="7" t="s">
        <v>8443</v>
      </c>
      <c r="M7625" s="44">
        <v>87.8</v>
      </c>
      <c r="N7625" s="7">
        <v>1</v>
      </c>
      <c r="O7625" s="44">
        <v>87.8</v>
      </c>
      <c r="P7625" s="44">
        <v>41.36</v>
      </c>
      <c r="Q7625" s="44">
        <v>3.49</v>
      </c>
      <c r="R7625" s="44">
        <v>21.56</v>
      </c>
      <c r="S7625" s="44">
        <v>0</v>
      </c>
      <c r="T7625" s="44">
        <v>0</v>
      </c>
      <c r="U7625" s="44">
        <v>21.39</v>
      </c>
      <c r="V7625" s="50">
        <f ca="1">pedidos[[#This Row],[MC em %]]/10000</f>
        <v>0.2437</v>
      </c>
      <c r="W7625" s="42"/>
      <c r="X7625" s="43"/>
      <c r="Y7625" s="43"/>
      <c r="Z7625" s="43" t="s">
        <v>8442</v>
      </c>
      <c r="AA7625" s="37" t="str">
        <f>VLOOKUP(J7625, sku!B:C, 2, FALSE)</f>
        <v>Cabo de Chupeta Coaxial de Transferência de Carga de Bateria 12/24V 500 Amper, PVC, CCA 5 Metros</v>
      </c>
      <c r="AB7625" s="37" t="str">
        <f>VLOOKUP(J7625, sku!B:BM, 64, FALSE)</f>
        <v>Importação</v>
      </c>
      <c r="AC7625" s="37" t="str">
        <f>LEFT(pedidos[[#This Row],[SKU]],3)</f>
        <v>1EC</v>
      </c>
      <c r="AD7625" s="37" t="str" cm="1">
        <f t="array" aca="1" ref="AD7625" ca="1">IFERROR(
  INDEX(
    montadora[Montadora],
    MATCH(TRUE,LEFT(J8003,NÚCARACT(montadora[SKU Parcial]))=montadora[SKU Parcial],0)
  ),
  ""
)</f>
        <v/>
      </c>
    </row>
    <row r="7626" spans="1:30" x14ac:dyDescent="0.25">
      <c r="A7626" s="42" t="s">
        <v>26308</v>
      </c>
      <c r="B7626" s="42"/>
      <c r="C7626" s="42"/>
      <c r="D7626" s="42"/>
      <c r="E7626" s="42">
        <v>23998214127</v>
      </c>
      <c r="F7626" s="42" t="s">
        <v>10132</v>
      </c>
      <c r="G7626" s="42" t="s">
        <v>11228</v>
      </c>
      <c r="H7626" s="7"/>
      <c r="I7626" s="42"/>
      <c r="J7626" s="42" t="s">
        <v>2747</v>
      </c>
      <c r="K7626" s="8" t="s">
        <v>25561</v>
      </c>
      <c r="L7626" s="7" t="s">
        <v>8443</v>
      </c>
      <c r="M7626" s="44">
        <v>87.8</v>
      </c>
      <c r="N7626" s="7">
        <v>1</v>
      </c>
      <c r="O7626" s="44">
        <v>100.17</v>
      </c>
      <c r="P7626" s="44">
        <v>41.36</v>
      </c>
      <c r="Q7626" s="44">
        <v>3.49</v>
      </c>
      <c r="R7626" s="44">
        <v>21.56</v>
      </c>
      <c r="S7626" s="44">
        <v>12.37</v>
      </c>
      <c r="T7626" s="44">
        <v>0</v>
      </c>
      <c r="U7626" s="44">
        <v>21.39</v>
      </c>
      <c r="V7626" s="50">
        <f ca="1">pedidos[[#This Row],[MC em %]]/10000</f>
        <v>0.2437</v>
      </c>
      <c r="W7626" s="42"/>
      <c r="X7626" s="43"/>
      <c r="Y7626" s="43"/>
      <c r="Z7626" s="43" t="s">
        <v>8442</v>
      </c>
      <c r="AA7626" s="37" t="str">
        <f>VLOOKUP(J7626, sku!B:C, 2, FALSE)</f>
        <v>Cabo de Chupeta Coaxial de Transferência de Carga de Bateria 12/24V 500 Amper, PVC, CCA 5 Metros</v>
      </c>
      <c r="AB7626" s="37" t="str">
        <f>VLOOKUP(J7626, sku!B:BM, 64, FALSE)</f>
        <v>Importação</v>
      </c>
      <c r="AC7626" s="37" t="str">
        <f>LEFT(pedidos[[#This Row],[SKU]],3)</f>
        <v>1EC</v>
      </c>
      <c r="AD7626" s="37" t="str" cm="1">
        <f t="array" aca="1" ref="AD7626" ca="1">IFERROR(
  INDEX(
    montadora[Montadora],
    MATCH(TRUE,LEFT(J8004,NÚCARACT(montadora[SKU Parcial]))=montadora[SKU Parcial],0)
  ),
  ""
)</f>
        <v/>
      </c>
    </row>
    <row r="7627" spans="1:30" x14ac:dyDescent="0.25">
      <c r="A7627" s="42" t="s">
        <v>26309</v>
      </c>
      <c r="B7627" s="42"/>
      <c r="C7627" s="42"/>
      <c r="D7627" s="42"/>
      <c r="E7627" s="42">
        <v>22298177656</v>
      </c>
      <c r="F7627" s="42" t="s">
        <v>8393</v>
      </c>
      <c r="G7627" s="42" t="s">
        <v>11228</v>
      </c>
      <c r="H7627" s="7"/>
      <c r="I7627" s="42"/>
      <c r="J7627" s="42" t="s">
        <v>8835</v>
      </c>
      <c r="K7627" s="8" t="s">
        <v>25535</v>
      </c>
      <c r="L7627" s="7" t="s">
        <v>8443</v>
      </c>
      <c r="M7627" s="44">
        <v>78.8</v>
      </c>
      <c r="N7627" s="7">
        <v>1</v>
      </c>
      <c r="O7627" s="44">
        <v>106.97</v>
      </c>
      <c r="P7627" s="44">
        <v>39.54</v>
      </c>
      <c r="Q7627" s="44">
        <v>3.13</v>
      </c>
      <c r="R7627" s="44">
        <v>19.760000000000002</v>
      </c>
      <c r="S7627" s="44">
        <v>28.17</v>
      </c>
      <c r="T7627" s="44">
        <v>0</v>
      </c>
      <c r="U7627" s="44">
        <v>16.37</v>
      </c>
      <c r="V7627" s="50">
        <f ca="1">pedidos[[#This Row],[MC em %]]/10000</f>
        <v>0.20780000000000001</v>
      </c>
      <c r="W7627" s="42"/>
      <c r="X7627" s="43"/>
      <c r="Y7627" s="43"/>
      <c r="Z7627" s="43" t="s">
        <v>8442</v>
      </c>
      <c r="AA7627" s="37" t="str">
        <f>VLOOKUP(J7627, sku!B:C, 2, FALSE)</f>
        <v>Cadeirinha Cinza Aro 26 - Peixinho Bike</v>
      </c>
      <c r="AB7627" s="37" t="str">
        <f>VLOOKUP(J7627, sku!B:BM, 64, FALSE)</f>
        <v>Revenda</v>
      </c>
      <c r="AC7627" s="37" t="str">
        <f>LEFT(pedidos[[#This Row],[SKU]],3)</f>
        <v>CAD</v>
      </c>
      <c r="AD7627" s="37" t="str" cm="1">
        <f t="array" aca="1" ref="AD7627" ca="1">IFERROR(
  INDEX(
    montadora[Montadora],
    MATCH(TRUE,LEFT(J8005,NÚCARACT(montadora[SKU Parcial]))=montadora[SKU Parcial],0)
  ),
  ""
)</f>
        <v/>
      </c>
    </row>
    <row r="7628" spans="1:30" x14ac:dyDescent="0.25">
      <c r="A7628" s="42" t="s">
        <v>26310</v>
      </c>
      <c r="B7628" s="42"/>
      <c r="C7628" s="42"/>
      <c r="D7628" s="42"/>
      <c r="E7628" s="42">
        <v>20598018789</v>
      </c>
      <c r="F7628" s="42" t="s">
        <v>8394</v>
      </c>
      <c r="G7628" s="42" t="s">
        <v>11228</v>
      </c>
      <c r="H7628" s="7"/>
      <c r="I7628" s="42"/>
      <c r="J7628" s="42" t="s">
        <v>938</v>
      </c>
      <c r="K7628" s="8" t="s">
        <v>25535</v>
      </c>
      <c r="L7628" s="7" t="s">
        <v>8443</v>
      </c>
      <c r="M7628" s="44">
        <v>78.8</v>
      </c>
      <c r="N7628" s="7">
        <v>1</v>
      </c>
      <c r="O7628" s="44">
        <v>82.67</v>
      </c>
      <c r="P7628" s="44">
        <v>39.54</v>
      </c>
      <c r="Q7628" s="44">
        <v>3.13</v>
      </c>
      <c r="R7628" s="44">
        <v>19.760000000000002</v>
      </c>
      <c r="S7628" s="44">
        <v>3.87</v>
      </c>
      <c r="T7628" s="44">
        <v>0</v>
      </c>
      <c r="U7628" s="44">
        <v>16.37</v>
      </c>
      <c r="V7628" s="50">
        <f ca="1">pedidos[[#This Row],[MC em %]]/10000</f>
        <v>0.20780000000000001</v>
      </c>
      <c r="W7628" s="42"/>
      <c r="X7628" s="43"/>
      <c r="Y7628" s="43"/>
      <c r="Z7628" s="43" t="s">
        <v>8442</v>
      </c>
      <c r="AA7628" s="37" t="str">
        <f>VLOOKUP(J7628, sku!B:C, 2, FALSE)</f>
        <v>Cadeirinha Preta Aro 26 - Peixinho Bike</v>
      </c>
      <c r="AB7628" s="37" t="str">
        <f>VLOOKUP(J7628, sku!B:BM, 64, FALSE)</f>
        <v>Revenda</v>
      </c>
      <c r="AC7628" s="37" t="str">
        <f>LEFT(pedidos[[#This Row],[SKU]],3)</f>
        <v>CAD</v>
      </c>
      <c r="AD7628" s="37" t="str" cm="1">
        <f t="array" aca="1" ref="AD7628" ca="1">IFERROR(
  INDEX(
    montadora[Montadora],
    MATCH(TRUE,LEFT(J8006,NÚCARACT(montadora[SKU Parcial]))=montadora[SKU Parcial],0)
  ),
  ""
)</f>
        <v/>
      </c>
    </row>
    <row r="7629" spans="1:30" x14ac:dyDescent="0.25">
      <c r="A7629" s="42" t="s">
        <v>26311</v>
      </c>
      <c r="B7629" s="42"/>
      <c r="C7629" s="42"/>
      <c r="D7629" s="42"/>
      <c r="E7629" s="42">
        <v>22298177577</v>
      </c>
      <c r="F7629" s="42" t="s">
        <v>8390</v>
      </c>
      <c r="G7629" s="42" t="s">
        <v>11228</v>
      </c>
      <c r="H7629" s="7"/>
      <c r="I7629" s="42"/>
      <c r="J7629" s="42" t="s">
        <v>8435</v>
      </c>
      <c r="K7629" s="8" t="s">
        <v>25535</v>
      </c>
      <c r="L7629" s="7" t="s">
        <v>8443</v>
      </c>
      <c r="M7629" s="44">
        <v>50.2</v>
      </c>
      <c r="N7629" s="7">
        <v>1</v>
      </c>
      <c r="O7629" s="44">
        <v>50.2</v>
      </c>
      <c r="P7629" s="44">
        <v>30</v>
      </c>
      <c r="Q7629" s="44">
        <v>1.99</v>
      </c>
      <c r="R7629" s="44">
        <v>14.04</v>
      </c>
      <c r="S7629" s="44">
        <v>0</v>
      </c>
      <c r="T7629" s="44">
        <v>0</v>
      </c>
      <c r="U7629" s="44">
        <v>4.17</v>
      </c>
      <c r="V7629" s="50">
        <f ca="1">pedidos[[#This Row],[MC em %]]/10000</f>
        <v>8.3000000000000004E-2</v>
      </c>
      <c r="W7629" s="42"/>
      <c r="X7629" s="43"/>
      <c r="Y7629" s="43"/>
      <c r="Z7629" s="43" t="s">
        <v>8442</v>
      </c>
      <c r="AA7629" s="37" t="str">
        <f>VLOOKUP(J7629, sku!B:C, 2, FALSE)</f>
        <v>Banco Bicicleta Selim Preto e Azul</v>
      </c>
      <c r="AB7629" s="37" t="str">
        <f>VLOOKUP(J7629, sku!B:BM, 64, FALSE)</f>
        <v>Importação</v>
      </c>
      <c r="AC7629" s="37" t="str">
        <f>LEFT(pedidos[[#This Row],[SKU]],3)</f>
        <v>EB0</v>
      </c>
      <c r="AD7629" s="37" t="str" cm="1">
        <f t="array" aca="1" ref="AD7629" ca="1">IFERROR(
  INDEX(
    montadora[Montadora],
    MATCH(TRUE,LEFT(J8007,NÚCARACT(montadora[SKU Parcial]))=montadora[SKU Parcial],0)
  ),
  ""
)</f>
        <v/>
      </c>
    </row>
    <row r="7630" spans="1:30" x14ac:dyDescent="0.25">
      <c r="A7630" s="42" t="s">
        <v>26312</v>
      </c>
      <c r="B7630" s="42"/>
      <c r="C7630" s="42"/>
      <c r="D7630" s="42"/>
      <c r="E7630" s="42">
        <v>20598018789</v>
      </c>
      <c r="F7630" s="42" t="s">
        <v>8394</v>
      </c>
      <c r="G7630" s="42" t="s">
        <v>11228</v>
      </c>
      <c r="H7630" s="7"/>
      <c r="I7630" s="42"/>
      <c r="J7630" s="42" t="s">
        <v>2167</v>
      </c>
      <c r="K7630" s="8" t="s">
        <v>25535</v>
      </c>
      <c r="L7630" s="7" t="s">
        <v>8443</v>
      </c>
      <c r="M7630" s="44">
        <v>78.8</v>
      </c>
      <c r="N7630" s="7">
        <v>1</v>
      </c>
      <c r="O7630" s="44">
        <v>105.76</v>
      </c>
      <c r="P7630" s="44">
        <v>39.54</v>
      </c>
      <c r="Q7630" s="44">
        <v>3.13</v>
      </c>
      <c r="R7630" s="44">
        <v>19.760000000000002</v>
      </c>
      <c r="S7630" s="44">
        <v>26.96</v>
      </c>
      <c r="T7630" s="44">
        <v>0</v>
      </c>
      <c r="U7630" s="44">
        <v>16.37</v>
      </c>
      <c r="V7630" s="50">
        <f ca="1">pedidos[[#This Row],[MC em %]]/10000</f>
        <v>0.20780000000000001</v>
      </c>
      <c r="W7630" s="42"/>
      <c r="X7630" s="43"/>
      <c r="Y7630" s="43"/>
      <c r="Z7630" s="43" t="s">
        <v>8442</v>
      </c>
      <c r="AA7630" s="37" t="str">
        <f>VLOOKUP(J7630, sku!B:C, 2, FALSE)</f>
        <v>Cadeirinha Rosa Aro 26 - Peixinho Bike</v>
      </c>
      <c r="AB7630" s="37" t="str">
        <f>VLOOKUP(J7630, sku!B:BM, 64, FALSE)</f>
        <v>Revenda</v>
      </c>
      <c r="AC7630" s="37" t="str">
        <f>LEFT(pedidos[[#This Row],[SKU]],3)</f>
        <v>CAD</v>
      </c>
      <c r="AD7630" s="37" t="str" cm="1">
        <f t="array" aca="1" ref="AD7630" ca="1">IFERROR(
  INDEX(
    montadora[Montadora],
    MATCH(TRUE,LEFT(J8008,NÚCARACT(montadora[SKU Parcial]))=montadora[SKU Parcial],0)
  ),
  ""
)</f>
        <v/>
      </c>
    </row>
    <row r="7631" spans="1:30" x14ac:dyDescent="0.25">
      <c r="A7631" s="42" t="s">
        <v>26313</v>
      </c>
      <c r="B7631" s="42"/>
      <c r="C7631" s="42"/>
      <c r="D7631" s="42"/>
      <c r="E7631" s="42">
        <v>22798369651</v>
      </c>
      <c r="F7631" s="42" t="s">
        <v>8391</v>
      </c>
      <c r="G7631" s="42" t="s">
        <v>11228</v>
      </c>
      <c r="H7631" s="7"/>
      <c r="I7631" s="42"/>
      <c r="J7631" s="42" t="s">
        <v>3206</v>
      </c>
      <c r="K7631" s="8" t="s">
        <v>25535</v>
      </c>
      <c r="L7631" s="7" t="s">
        <v>8443</v>
      </c>
      <c r="M7631" s="44">
        <v>59.8</v>
      </c>
      <c r="N7631" s="7">
        <v>1</v>
      </c>
      <c r="O7631" s="44">
        <v>59.8</v>
      </c>
      <c r="P7631" s="44">
        <v>33.340000000000003</v>
      </c>
      <c r="Q7631" s="44">
        <v>2.37</v>
      </c>
      <c r="R7631" s="44">
        <v>15.96</v>
      </c>
      <c r="S7631" s="44">
        <v>0</v>
      </c>
      <c r="T7631" s="44">
        <v>0</v>
      </c>
      <c r="U7631" s="44">
        <v>8.1300000000000008</v>
      </c>
      <c r="V7631" s="50">
        <f ca="1">pedidos[[#This Row],[MC em %]]/10000</f>
        <v>0.13589999999999999</v>
      </c>
      <c r="W7631" s="42"/>
      <c r="X7631" s="43"/>
      <c r="Y7631" s="43"/>
      <c r="Z7631" s="43" t="s">
        <v>8442</v>
      </c>
      <c r="AA7631" s="37" t="str">
        <f>VLOOKUP(J7631, sku!B:C, 2, FALSE)</f>
        <v>Banco Bicicleta Selim Preto e Vermelho + Couro PU</v>
      </c>
      <c r="AB7631" s="37" t="str">
        <f>VLOOKUP(J7631, sku!B:BM, 64, FALSE)</f>
        <v>Importação</v>
      </c>
      <c r="AC7631" s="37" t="str">
        <f>LEFT(pedidos[[#This Row],[SKU]],3)</f>
        <v>EB0</v>
      </c>
      <c r="AD7631" s="37" t="str" cm="1">
        <f t="array" aca="1" ref="AD7631" ca="1">IFERROR(
  INDEX(
    montadora[Montadora],
    MATCH(TRUE,LEFT(J8009,NÚCARACT(montadora[SKU Parcial]))=montadora[SKU Parcial],0)
  ),
  ""
)</f>
        <v/>
      </c>
    </row>
    <row r="7632" spans="1:30" x14ac:dyDescent="0.25">
      <c r="A7632" s="42" t="s">
        <v>26314</v>
      </c>
      <c r="B7632" s="42"/>
      <c r="C7632" s="42"/>
      <c r="D7632" s="42"/>
      <c r="E7632" s="42">
        <v>22298177656</v>
      </c>
      <c r="F7632" s="42" t="s">
        <v>8393</v>
      </c>
      <c r="G7632" s="42" t="s">
        <v>11228</v>
      </c>
      <c r="H7632" s="7"/>
      <c r="I7632" s="42"/>
      <c r="J7632" s="42" t="s">
        <v>938</v>
      </c>
      <c r="K7632" s="8" t="s">
        <v>25535</v>
      </c>
      <c r="L7632" s="7" t="s">
        <v>8443</v>
      </c>
      <c r="M7632" s="44">
        <v>78.8</v>
      </c>
      <c r="N7632" s="7">
        <v>1</v>
      </c>
      <c r="O7632" s="44">
        <v>82.67</v>
      </c>
      <c r="P7632" s="44">
        <v>39.54</v>
      </c>
      <c r="Q7632" s="44">
        <v>3.13</v>
      </c>
      <c r="R7632" s="44">
        <v>19.760000000000002</v>
      </c>
      <c r="S7632" s="44">
        <v>3.87</v>
      </c>
      <c r="T7632" s="44">
        <v>0</v>
      </c>
      <c r="U7632" s="44">
        <v>16.37</v>
      </c>
      <c r="V7632" s="50">
        <f ca="1">pedidos[[#This Row],[MC em %]]/10000</f>
        <v>0.20780000000000001</v>
      </c>
      <c r="W7632" s="42"/>
      <c r="X7632" s="43"/>
      <c r="Y7632" s="43"/>
      <c r="Z7632" s="43" t="s">
        <v>8442</v>
      </c>
      <c r="AA7632" s="37" t="str">
        <f>VLOOKUP(J7632, sku!B:C, 2, FALSE)</f>
        <v>Cadeirinha Preta Aro 26 - Peixinho Bike</v>
      </c>
      <c r="AB7632" s="37" t="str">
        <f>VLOOKUP(J7632, sku!B:BM, 64, FALSE)</f>
        <v>Revenda</v>
      </c>
      <c r="AC7632" s="37" t="str">
        <f>LEFT(pedidos[[#This Row],[SKU]],3)</f>
        <v>CAD</v>
      </c>
      <c r="AD7632" s="37" t="str" cm="1">
        <f t="array" aca="1" ref="AD7632" ca="1">IFERROR(
  INDEX(
    montadora[Montadora],
    MATCH(TRUE,LEFT(J8010,NÚCARACT(montadora[SKU Parcial]))=montadora[SKU Parcial],0)
  ),
  ""
)</f>
        <v/>
      </c>
    </row>
    <row r="7633" spans="1:30" x14ac:dyDescent="0.25">
      <c r="A7633" s="42" t="s">
        <v>26315</v>
      </c>
      <c r="B7633" s="42"/>
      <c r="C7633" s="42"/>
      <c r="D7633" s="42"/>
      <c r="E7633" s="42">
        <v>23998118595</v>
      </c>
      <c r="F7633" s="42" t="s">
        <v>10106</v>
      </c>
      <c r="G7633" s="42" t="s">
        <v>11228</v>
      </c>
      <c r="H7633" s="7"/>
      <c r="I7633" s="42"/>
      <c r="J7633" s="42" t="s">
        <v>290</v>
      </c>
      <c r="K7633" s="8" t="s">
        <v>25535</v>
      </c>
      <c r="L7633" s="7" t="s">
        <v>8443</v>
      </c>
      <c r="M7633" s="44">
        <v>38.799999999999997</v>
      </c>
      <c r="N7633" s="7">
        <v>1</v>
      </c>
      <c r="O7633" s="44">
        <v>38.799999999999997</v>
      </c>
      <c r="P7633" s="44">
        <v>15.8</v>
      </c>
      <c r="Q7633" s="44">
        <v>1.54</v>
      </c>
      <c r="R7633" s="44">
        <v>11.76</v>
      </c>
      <c r="S7633" s="44">
        <v>0</v>
      </c>
      <c r="T7633" s="44">
        <v>0</v>
      </c>
      <c r="U7633" s="44">
        <v>9.6999999999999993</v>
      </c>
      <c r="V7633" s="50">
        <f ca="1">pedidos[[#This Row],[MC em %]]/10000</f>
        <v>0.25</v>
      </c>
      <c r="W7633" s="42"/>
      <c r="X7633" s="43"/>
      <c r="Y7633" s="43"/>
      <c r="Z7633" s="43" t="s">
        <v>8442</v>
      </c>
      <c r="AA7633" s="37" t="str">
        <f>VLOOKUP(J7633, sku!B:C, 2, FALSE)</f>
        <v>Par De Trava Do Quebra Vento Preto (23Cm)</v>
      </c>
      <c r="AB7633" s="37" t="str">
        <f>VLOOKUP(J7633, sku!B:BM, 64, FALSE)</f>
        <v>Revenda</v>
      </c>
      <c r="AC7633" s="37" t="str">
        <f>LEFT(pedidos[[#This Row],[SKU]],3)</f>
        <v>Q-9</v>
      </c>
      <c r="AD7633" s="37" t="str" cm="1">
        <f t="array" aca="1" ref="AD7633" ca="1">IFERROR(
  INDEX(
    montadora[Montadora],
    MATCH(TRUE,LEFT(J8011,NÚCARACT(montadora[SKU Parcial]))=montadora[SKU Parcial],0)
  ),
  ""
)</f>
        <v/>
      </c>
    </row>
    <row r="7634" spans="1:30" x14ac:dyDescent="0.25">
      <c r="A7634" s="42" t="s">
        <v>26316</v>
      </c>
      <c r="B7634" s="42"/>
      <c r="C7634" s="42"/>
      <c r="D7634" s="42"/>
      <c r="E7634" s="42">
        <v>20598018789</v>
      </c>
      <c r="F7634" s="42" t="s">
        <v>8394</v>
      </c>
      <c r="G7634" s="42" t="s">
        <v>11228</v>
      </c>
      <c r="H7634" s="7"/>
      <c r="I7634" s="42"/>
      <c r="J7634" s="42" t="s">
        <v>938</v>
      </c>
      <c r="K7634" s="8" t="s">
        <v>25535</v>
      </c>
      <c r="L7634" s="7" t="s">
        <v>8443</v>
      </c>
      <c r="M7634" s="44">
        <v>78.8</v>
      </c>
      <c r="N7634" s="7">
        <v>1</v>
      </c>
      <c r="O7634" s="44">
        <v>94.83</v>
      </c>
      <c r="P7634" s="44">
        <v>39.54</v>
      </c>
      <c r="Q7634" s="44">
        <v>3.13</v>
      </c>
      <c r="R7634" s="44">
        <v>19.760000000000002</v>
      </c>
      <c r="S7634" s="44">
        <v>16.03</v>
      </c>
      <c r="T7634" s="44">
        <v>0</v>
      </c>
      <c r="U7634" s="44">
        <v>16.37</v>
      </c>
      <c r="V7634" s="50">
        <f ca="1">pedidos[[#This Row],[MC em %]]/10000</f>
        <v>0.20780000000000001</v>
      </c>
      <c r="W7634" s="42"/>
      <c r="X7634" s="43"/>
      <c r="Y7634" s="43"/>
      <c r="Z7634" s="43" t="s">
        <v>8442</v>
      </c>
      <c r="AA7634" s="37" t="str">
        <f>VLOOKUP(J7634, sku!B:C, 2, FALSE)</f>
        <v>Cadeirinha Preta Aro 26 - Peixinho Bike</v>
      </c>
      <c r="AB7634" s="37" t="str">
        <f>VLOOKUP(J7634, sku!B:BM, 64, FALSE)</f>
        <v>Revenda</v>
      </c>
      <c r="AC7634" s="37" t="str">
        <f>LEFT(pedidos[[#This Row],[SKU]],3)</f>
        <v>CAD</v>
      </c>
      <c r="AD7634" s="37" t="str" cm="1">
        <f t="array" aca="1" ref="AD7634" ca="1">IFERROR(
  INDEX(
    montadora[Montadora],
    MATCH(TRUE,LEFT(J8012,NÚCARACT(montadora[SKU Parcial]))=montadora[SKU Parcial],0)
  ),
  ""
)</f>
        <v/>
      </c>
    </row>
    <row r="7635" spans="1:30" x14ac:dyDescent="0.25">
      <c r="A7635" s="42" t="s">
        <v>26317</v>
      </c>
      <c r="B7635" s="42"/>
      <c r="C7635" s="42"/>
      <c r="D7635" s="42"/>
      <c r="E7635" s="42">
        <v>22298177656</v>
      </c>
      <c r="F7635" s="42" t="s">
        <v>8393</v>
      </c>
      <c r="G7635" s="42" t="s">
        <v>11228</v>
      </c>
      <c r="H7635" s="7"/>
      <c r="I7635" s="42"/>
      <c r="J7635" s="42" t="s">
        <v>2167</v>
      </c>
      <c r="K7635" s="8" t="s">
        <v>25539</v>
      </c>
      <c r="L7635" s="7" t="s">
        <v>8443</v>
      </c>
      <c r="M7635" s="44">
        <v>78.8</v>
      </c>
      <c r="N7635" s="7">
        <v>1</v>
      </c>
      <c r="O7635" s="44">
        <v>91.17</v>
      </c>
      <c r="P7635" s="44">
        <v>39.54</v>
      </c>
      <c r="Q7635" s="44">
        <v>3.13</v>
      </c>
      <c r="R7635" s="44">
        <v>19.760000000000002</v>
      </c>
      <c r="S7635" s="44">
        <v>12.37</v>
      </c>
      <c r="T7635" s="44">
        <v>0</v>
      </c>
      <c r="U7635" s="44">
        <v>16.37</v>
      </c>
      <c r="V7635" s="50">
        <f ca="1">pedidos[[#This Row],[MC em %]]/10000</f>
        <v>0.20780000000000001</v>
      </c>
      <c r="W7635" s="42"/>
      <c r="X7635" s="43"/>
      <c r="Y7635" s="43"/>
      <c r="Z7635" s="43" t="s">
        <v>8442</v>
      </c>
      <c r="AA7635" s="37" t="str">
        <f>VLOOKUP(J7635, sku!B:C, 2, FALSE)</f>
        <v>Cadeirinha Rosa Aro 26 - Peixinho Bike</v>
      </c>
      <c r="AB7635" s="37" t="str">
        <f>VLOOKUP(J7635, sku!B:BM, 64, FALSE)</f>
        <v>Revenda</v>
      </c>
      <c r="AC7635" s="37" t="str">
        <f>LEFT(pedidos[[#This Row],[SKU]],3)</f>
        <v>CAD</v>
      </c>
      <c r="AD7635" s="37" t="str" cm="1">
        <f t="array" aca="1" ref="AD7635" ca="1">IFERROR(
  INDEX(
    montadora[Montadora],
    MATCH(TRUE,LEFT(J8013,NÚCARACT(montadora[SKU Parcial]))=montadora[SKU Parcial],0)
  ),
  ""
)</f>
        <v/>
      </c>
    </row>
    <row r="7636" spans="1:30" x14ac:dyDescent="0.25">
      <c r="A7636" s="42" t="s">
        <v>26318</v>
      </c>
      <c r="B7636" s="42"/>
      <c r="C7636" s="42"/>
      <c r="D7636" s="42"/>
      <c r="E7636" s="42">
        <v>22298177656</v>
      </c>
      <c r="F7636" s="42" t="s">
        <v>8393</v>
      </c>
      <c r="G7636" s="42" t="s">
        <v>11228</v>
      </c>
      <c r="H7636" s="7"/>
      <c r="I7636" s="42"/>
      <c r="J7636" s="42" t="s">
        <v>938</v>
      </c>
      <c r="K7636" s="8" t="s">
        <v>25539</v>
      </c>
      <c r="L7636" s="7" t="s">
        <v>8443</v>
      </c>
      <c r="M7636" s="44">
        <v>78.8</v>
      </c>
      <c r="N7636" s="7">
        <v>1</v>
      </c>
      <c r="O7636" s="44">
        <v>86.31</v>
      </c>
      <c r="P7636" s="44">
        <v>39.54</v>
      </c>
      <c r="Q7636" s="44">
        <v>3.13</v>
      </c>
      <c r="R7636" s="44">
        <v>19.760000000000002</v>
      </c>
      <c r="S7636" s="44">
        <v>7.51</v>
      </c>
      <c r="T7636" s="44">
        <v>0</v>
      </c>
      <c r="U7636" s="44">
        <v>16.37</v>
      </c>
      <c r="V7636" s="50">
        <f ca="1">pedidos[[#This Row],[MC em %]]/10000</f>
        <v>0.20780000000000001</v>
      </c>
      <c r="W7636" s="42"/>
      <c r="X7636" s="43"/>
      <c r="Y7636" s="43"/>
      <c r="Z7636" s="43" t="s">
        <v>8442</v>
      </c>
      <c r="AA7636" s="37" t="str">
        <f>VLOOKUP(J7636, sku!B:C, 2, FALSE)</f>
        <v>Cadeirinha Preta Aro 26 - Peixinho Bike</v>
      </c>
      <c r="AB7636" s="37" t="str">
        <f>VLOOKUP(J7636, sku!B:BM, 64, FALSE)</f>
        <v>Revenda</v>
      </c>
      <c r="AC7636" s="37" t="str">
        <f>LEFT(pedidos[[#This Row],[SKU]],3)</f>
        <v>CAD</v>
      </c>
      <c r="AD7636" s="37" t="str" cm="1">
        <f t="array" aca="1" ref="AD7636" ca="1">IFERROR(
  INDEX(
    montadora[Montadora],
    MATCH(TRUE,LEFT(J8014,NÚCARACT(montadora[SKU Parcial]))=montadora[SKU Parcial],0)
  ),
  ""
)</f>
        <v/>
      </c>
    </row>
    <row r="7637" spans="1:30" x14ac:dyDescent="0.25">
      <c r="A7637" s="42" t="s">
        <v>26319</v>
      </c>
      <c r="B7637" s="42"/>
      <c r="C7637" s="42"/>
      <c r="D7637" s="42"/>
      <c r="E7637" s="42">
        <v>23998214127</v>
      </c>
      <c r="F7637" s="42" t="s">
        <v>10132</v>
      </c>
      <c r="G7637" s="42" t="s">
        <v>11228</v>
      </c>
      <c r="H7637" s="7"/>
      <c r="I7637" s="42"/>
      <c r="J7637" s="42" t="s">
        <v>2747</v>
      </c>
      <c r="K7637" s="8" t="s">
        <v>25539</v>
      </c>
      <c r="L7637" s="7" t="s">
        <v>8443</v>
      </c>
      <c r="M7637" s="44">
        <v>87.8</v>
      </c>
      <c r="N7637" s="7">
        <v>1</v>
      </c>
      <c r="O7637" s="44">
        <v>87.8</v>
      </c>
      <c r="P7637" s="44">
        <v>41.36</v>
      </c>
      <c r="Q7637" s="44">
        <v>3.49</v>
      </c>
      <c r="R7637" s="44">
        <v>21.56</v>
      </c>
      <c r="S7637" s="44">
        <v>0</v>
      </c>
      <c r="T7637" s="44">
        <v>0</v>
      </c>
      <c r="U7637" s="44">
        <v>21.39</v>
      </c>
      <c r="V7637" s="50">
        <f ca="1">pedidos[[#This Row],[MC em %]]/10000</f>
        <v>0.2437</v>
      </c>
      <c r="W7637" s="42"/>
      <c r="X7637" s="43"/>
      <c r="Y7637" s="43"/>
      <c r="Z7637" s="43" t="s">
        <v>8442</v>
      </c>
      <c r="AA7637" s="37" t="str">
        <f>VLOOKUP(J7637, sku!B:C, 2, FALSE)</f>
        <v>Cabo de Chupeta Coaxial de Transferência de Carga de Bateria 12/24V 500 Amper, PVC, CCA 5 Metros</v>
      </c>
      <c r="AB7637" s="37" t="str">
        <f>VLOOKUP(J7637, sku!B:BM, 64, FALSE)</f>
        <v>Importação</v>
      </c>
      <c r="AC7637" s="37" t="str">
        <f>LEFT(pedidos[[#This Row],[SKU]],3)</f>
        <v>1EC</v>
      </c>
      <c r="AD7637" s="37" t="str" cm="1">
        <f t="array" aca="1" ref="AD7637" ca="1">IFERROR(
  INDEX(
    montadora[Montadora],
    MATCH(TRUE,LEFT(J8015,NÚCARACT(montadora[SKU Parcial]))=montadora[SKU Parcial],0)
  ),
  ""
)</f>
        <v/>
      </c>
    </row>
    <row r="7638" spans="1:30" x14ac:dyDescent="0.25">
      <c r="A7638" s="42" t="s">
        <v>26320</v>
      </c>
      <c r="B7638" s="42"/>
      <c r="C7638" s="42"/>
      <c r="D7638" s="42"/>
      <c r="E7638" s="42">
        <v>20598018789</v>
      </c>
      <c r="F7638" s="42" t="s">
        <v>8394</v>
      </c>
      <c r="G7638" s="42" t="s">
        <v>11228</v>
      </c>
      <c r="H7638" s="7"/>
      <c r="I7638" s="42"/>
      <c r="J7638" s="42" t="s">
        <v>938</v>
      </c>
      <c r="K7638" s="8" t="s">
        <v>25549</v>
      </c>
      <c r="L7638" s="7" t="s">
        <v>8443</v>
      </c>
      <c r="M7638" s="44">
        <v>78.8</v>
      </c>
      <c r="N7638" s="7">
        <v>1</v>
      </c>
      <c r="O7638" s="44">
        <v>88.74</v>
      </c>
      <c r="P7638" s="44">
        <v>39.54</v>
      </c>
      <c r="Q7638" s="44">
        <v>3.13</v>
      </c>
      <c r="R7638" s="44">
        <v>19.760000000000002</v>
      </c>
      <c r="S7638" s="44">
        <v>9.94</v>
      </c>
      <c r="T7638" s="44">
        <v>0</v>
      </c>
      <c r="U7638" s="44">
        <v>16.37</v>
      </c>
      <c r="V7638" s="50">
        <f ca="1">pedidos[[#This Row],[MC em %]]/10000</f>
        <v>0.20780000000000001</v>
      </c>
      <c r="W7638" s="42"/>
      <c r="X7638" s="43"/>
      <c r="Y7638" s="43"/>
      <c r="Z7638" s="43" t="s">
        <v>8442</v>
      </c>
      <c r="AA7638" s="37" t="str">
        <f>VLOOKUP(J7638, sku!B:C, 2, FALSE)</f>
        <v>Cadeirinha Preta Aro 26 - Peixinho Bike</v>
      </c>
      <c r="AB7638" s="37" t="str">
        <f>VLOOKUP(J7638, sku!B:BM, 64, FALSE)</f>
        <v>Revenda</v>
      </c>
      <c r="AC7638" s="37" t="str">
        <f>LEFT(pedidos[[#This Row],[SKU]],3)</f>
        <v>CAD</v>
      </c>
      <c r="AD7638" s="37" t="str" cm="1">
        <f t="array" aca="1" ref="AD7638" ca="1">IFERROR(
  INDEX(
    montadora[Montadora],
    MATCH(TRUE,LEFT(J8016,NÚCARACT(montadora[SKU Parcial]))=montadora[SKU Parcial],0)
  ),
  ""
)</f>
        <v/>
      </c>
    </row>
    <row r="7639" spans="1:30" x14ac:dyDescent="0.25">
      <c r="A7639" s="42" t="s">
        <v>26321</v>
      </c>
      <c r="B7639" s="42"/>
      <c r="C7639" s="42"/>
      <c r="D7639" s="42"/>
      <c r="E7639" s="42">
        <v>22198178374</v>
      </c>
      <c r="F7639" s="42" t="s">
        <v>10714</v>
      </c>
      <c r="G7639" s="42" t="s">
        <v>11228</v>
      </c>
      <c r="H7639" s="7"/>
      <c r="I7639" s="42"/>
      <c r="J7639" s="42" t="s">
        <v>18252</v>
      </c>
      <c r="K7639" s="8" t="s">
        <v>25549</v>
      </c>
      <c r="L7639" s="7" t="s">
        <v>8443</v>
      </c>
      <c r="M7639" s="44">
        <v>328.8</v>
      </c>
      <c r="N7639" s="7">
        <v>1</v>
      </c>
      <c r="O7639" s="44">
        <v>328.8</v>
      </c>
      <c r="P7639" s="44">
        <v>120</v>
      </c>
      <c r="Q7639" s="44">
        <v>13.05</v>
      </c>
      <c r="R7639" s="44">
        <v>69.760000000000005</v>
      </c>
      <c r="S7639" s="44">
        <v>0</v>
      </c>
      <c r="T7639" s="44">
        <v>0</v>
      </c>
      <c r="U7639" s="44">
        <v>125.99</v>
      </c>
      <c r="V7639" s="50">
        <f ca="1">pedidos[[#This Row],[MC em %]]/10000</f>
        <v>0.38319999999999999</v>
      </c>
      <c r="W7639" s="42"/>
      <c r="X7639" s="43"/>
      <c r="Y7639" s="43"/>
      <c r="Z7639" s="43" t="s">
        <v>8442</v>
      </c>
      <c r="AA7639" s="37" t="str">
        <f>VLOOKUP(J7639, sku!B:C, 2, FALSE)</f>
        <v>Travessa Hyundai - Smart - - - IX35 - - - Grafite</v>
      </c>
      <c r="AB7639" s="37" t="str">
        <f>VLOOKUP(J7639, sku!B:BM, 64, FALSE)</f>
        <v>Fabricação</v>
      </c>
      <c r="AC7639" s="37" t="str">
        <f>LEFT(pedidos[[#This Row],[SKU]],3)</f>
        <v>XHY</v>
      </c>
      <c r="AD7639" s="37" t="str" cm="1">
        <f t="array" aca="1" ref="AD7639" ca="1">IFERROR(
  INDEX(
    montadora[Montadora],
    MATCH(TRUE,LEFT(J8017,NÚCARACT(montadora[SKU Parcial]))=montadora[SKU Parcial],0)
  ),
  ""
)</f>
        <v/>
      </c>
    </row>
    <row r="7640" spans="1:30" x14ac:dyDescent="0.25">
      <c r="A7640" s="42" t="s">
        <v>26322</v>
      </c>
      <c r="B7640" s="42"/>
      <c r="C7640" s="42"/>
      <c r="D7640" s="42"/>
      <c r="E7640" s="42">
        <v>20598018789</v>
      </c>
      <c r="F7640" s="42" t="s">
        <v>8394</v>
      </c>
      <c r="G7640" s="42" t="s">
        <v>11228</v>
      </c>
      <c r="H7640" s="7"/>
      <c r="I7640" s="42"/>
      <c r="J7640" s="42" t="s">
        <v>938</v>
      </c>
      <c r="K7640" s="8" t="s">
        <v>25549</v>
      </c>
      <c r="L7640" s="7" t="s">
        <v>8443</v>
      </c>
      <c r="M7640" s="44">
        <v>78.8</v>
      </c>
      <c r="N7640" s="7">
        <v>1</v>
      </c>
      <c r="O7640" s="44">
        <v>88.74</v>
      </c>
      <c r="P7640" s="44">
        <v>39.54</v>
      </c>
      <c r="Q7640" s="44">
        <v>3.13</v>
      </c>
      <c r="R7640" s="44">
        <v>19.760000000000002</v>
      </c>
      <c r="S7640" s="44">
        <v>9.94</v>
      </c>
      <c r="T7640" s="44">
        <v>0</v>
      </c>
      <c r="U7640" s="44">
        <v>16.37</v>
      </c>
      <c r="V7640" s="50">
        <f ca="1">pedidos[[#This Row],[MC em %]]/10000</f>
        <v>0.20780000000000001</v>
      </c>
      <c r="W7640" s="42"/>
      <c r="X7640" s="43"/>
      <c r="Y7640" s="43"/>
      <c r="Z7640" s="43" t="s">
        <v>8442</v>
      </c>
      <c r="AA7640" s="37" t="str">
        <f>VLOOKUP(J7640, sku!B:C, 2, FALSE)</f>
        <v>Cadeirinha Preta Aro 26 - Peixinho Bike</v>
      </c>
      <c r="AB7640" s="37" t="str">
        <f>VLOOKUP(J7640, sku!B:BM, 64, FALSE)</f>
        <v>Revenda</v>
      </c>
      <c r="AC7640" s="37" t="str">
        <f>LEFT(pedidos[[#This Row],[SKU]],3)</f>
        <v>CAD</v>
      </c>
      <c r="AD7640" s="37" t="str" cm="1">
        <f t="array" aca="1" ref="AD7640" ca="1">IFERROR(
  INDEX(
    montadora[Montadora],
    MATCH(TRUE,LEFT(J8018,NÚCARACT(montadora[SKU Parcial]))=montadora[SKU Parcial],0)
  ),
  ""
)</f>
        <v/>
      </c>
    </row>
    <row r="7641" spans="1:30" x14ac:dyDescent="0.25">
      <c r="A7641" s="42" t="s">
        <v>26323</v>
      </c>
      <c r="B7641" s="42"/>
      <c r="C7641" s="42"/>
      <c r="D7641" s="42"/>
      <c r="E7641" s="42">
        <v>22093763527</v>
      </c>
      <c r="F7641" s="42" t="s">
        <v>10104</v>
      </c>
      <c r="G7641" s="42" t="s">
        <v>11228</v>
      </c>
      <c r="H7641" s="7"/>
      <c r="I7641" s="42"/>
      <c r="J7641" s="42" t="s">
        <v>2941</v>
      </c>
      <c r="K7641" s="8" t="s">
        <v>25549</v>
      </c>
      <c r="L7641" s="7" t="s">
        <v>8443</v>
      </c>
      <c r="M7641" s="44">
        <v>32.799999999999997</v>
      </c>
      <c r="N7641" s="7">
        <v>1</v>
      </c>
      <c r="O7641" s="44">
        <v>32.799999999999997</v>
      </c>
      <c r="P7641" s="44">
        <v>12.9</v>
      </c>
      <c r="Q7641" s="44">
        <v>1.3</v>
      </c>
      <c r="R7641" s="44">
        <v>10.56</v>
      </c>
      <c r="S7641" s="44">
        <v>0</v>
      </c>
      <c r="T7641" s="44">
        <v>0</v>
      </c>
      <c r="U7641" s="44">
        <v>8.0399999999999991</v>
      </c>
      <c r="V7641" s="50">
        <f ca="1">pedidos[[#This Row],[MC em %]]/10000</f>
        <v>0.24510000000000001</v>
      </c>
      <c r="W7641" s="42"/>
      <c r="X7641" s="43"/>
      <c r="Y7641" s="43"/>
      <c r="Z7641" s="43" t="s">
        <v>8442</v>
      </c>
      <c r="AA7641" s="37" t="str">
        <f>VLOOKUP(J7641, sku!B:C, 2, FALSE)</f>
        <v>Chave Allen de Aço de Cabeça, Esférica (9 Peças) Hex Key</v>
      </c>
      <c r="AB7641" s="37" t="str">
        <f>VLOOKUP(J7641, sku!B:BM, 64, FALSE)</f>
        <v>Importação</v>
      </c>
      <c r="AC7641" s="37" t="str">
        <f>LEFT(pedidos[[#This Row],[SKU]],3)</f>
        <v>1K9</v>
      </c>
      <c r="AD7641" s="37" t="str" cm="1">
        <f t="array" aca="1" ref="AD7641" ca="1">IFERROR(
  INDEX(
    montadora[Montadora],
    MATCH(TRUE,LEFT(J8019,NÚCARACT(montadora[SKU Parcial]))=montadora[SKU Parcial],0)
  ),
  ""
)</f>
        <v/>
      </c>
    </row>
    <row r="7642" spans="1:30" x14ac:dyDescent="0.25">
      <c r="A7642" s="42" t="s">
        <v>26324</v>
      </c>
      <c r="B7642" s="42"/>
      <c r="C7642" s="42"/>
      <c r="D7642" s="42"/>
      <c r="E7642" s="42">
        <v>20598018789</v>
      </c>
      <c r="F7642" s="42" t="s">
        <v>8394</v>
      </c>
      <c r="G7642" s="42" t="s">
        <v>11228</v>
      </c>
      <c r="H7642" s="7"/>
      <c r="I7642" s="42"/>
      <c r="J7642" s="42" t="s">
        <v>938</v>
      </c>
      <c r="K7642" s="8" t="s">
        <v>25549</v>
      </c>
      <c r="L7642" s="7" t="s">
        <v>8443</v>
      </c>
      <c r="M7642" s="44">
        <v>78.8</v>
      </c>
      <c r="N7642" s="7">
        <v>1</v>
      </c>
      <c r="O7642" s="44">
        <v>92.39</v>
      </c>
      <c r="P7642" s="44">
        <v>39.54</v>
      </c>
      <c r="Q7642" s="44">
        <v>3.13</v>
      </c>
      <c r="R7642" s="44">
        <v>19.760000000000002</v>
      </c>
      <c r="S7642" s="44">
        <v>13.59</v>
      </c>
      <c r="T7642" s="44">
        <v>0</v>
      </c>
      <c r="U7642" s="44">
        <v>16.37</v>
      </c>
      <c r="V7642" s="50">
        <f ca="1">pedidos[[#This Row],[MC em %]]/10000</f>
        <v>0.20780000000000001</v>
      </c>
      <c r="W7642" s="42"/>
      <c r="X7642" s="43"/>
      <c r="Y7642" s="43"/>
      <c r="Z7642" s="43" t="s">
        <v>8442</v>
      </c>
      <c r="AA7642" s="37" t="str">
        <f>VLOOKUP(J7642, sku!B:C, 2, FALSE)</f>
        <v>Cadeirinha Preta Aro 26 - Peixinho Bike</v>
      </c>
      <c r="AB7642" s="37" t="str">
        <f>VLOOKUP(J7642, sku!B:BM, 64, FALSE)</f>
        <v>Revenda</v>
      </c>
      <c r="AC7642" s="37" t="str">
        <f>LEFT(pedidos[[#This Row],[SKU]],3)</f>
        <v>CAD</v>
      </c>
      <c r="AD7642" s="37" t="str" cm="1">
        <f t="array" aca="1" ref="AD7642" ca="1">IFERROR(
  INDEX(
    montadora[Montadora],
    MATCH(TRUE,LEFT(J8020,NÚCARACT(montadora[SKU Parcial]))=montadora[SKU Parcial],0)
  ),
  ""
)</f>
        <v/>
      </c>
    </row>
    <row r="7643" spans="1:30" x14ac:dyDescent="0.25">
      <c r="A7643" s="42" t="s">
        <v>26325</v>
      </c>
      <c r="B7643" s="42"/>
      <c r="C7643" s="42"/>
      <c r="D7643" s="42"/>
      <c r="E7643" s="42">
        <v>23798223586</v>
      </c>
      <c r="F7643" s="42" t="s">
        <v>8388</v>
      </c>
      <c r="G7643" s="42" t="s">
        <v>11228</v>
      </c>
      <c r="H7643" s="7"/>
      <c r="I7643" s="42"/>
      <c r="J7643" s="42" t="s">
        <v>1794</v>
      </c>
      <c r="K7643" s="8" t="s">
        <v>25549</v>
      </c>
      <c r="L7643" s="7" t="s">
        <v>8443</v>
      </c>
      <c r="M7643" s="44">
        <v>79.900000000000006</v>
      </c>
      <c r="N7643" s="7">
        <v>2</v>
      </c>
      <c r="O7643" s="44">
        <v>162.44999999999999</v>
      </c>
      <c r="P7643" s="44">
        <v>58.4</v>
      </c>
      <c r="Q7643" s="44">
        <v>6.34</v>
      </c>
      <c r="R7643" s="44">
        <v>39.96</v>
      </c>
      <c r="S7643" s="44">
        <v>2.65</v>
      </c>
      <c r="T7643" s="44">
        <v>0</v>
      </c>
      <c r="U7643" s="44">
        <v>55.1</v>
      </c>
      <c r="V7643" s="50">
        <f ca="1">pedidos[[#This Row],[MC em %]]/10000</f>
        <v>0.3448</v>
      </c>
      <c r="W7643" s="42"/>
      <c r="X7643" s="43"/>
      <c r="Y7643" s="43"/>
      <c r="Z7643" s="43" t="s">
        <v>8442</v>
      </c>
      <c r="AA7643" s="37" t="str">
        <f>VLOOKUP(J7643, sku!B:C, 2, FALSE)</f>
        <v>Cabo de Chupeta Coaxial de Transferência de Carga de Bateria 12/24V 500 Amper, PVC, CCA 3 Metros</v>
      </c>
      <c r="AB7643" s="37" t="str">
        <f>VLOOKUP(J7643, sku!B:BM, 64, FALSE)</f>
        <v>Importação</v>
      </c>
      <c r="AC7643" s="37" t="str">
        <f>LEFT(pedidos[[#This Row],[SKU]],3)</f>
        <v>1EC</v>
      </c>
      <c r="AD7643" s="37" t="str" cm="1">
        <f t="array" aca="1" ref="AD7643" ca="1">IFERROR(
  INDEX(
    montadora[Montadora],
    MATCH(TRUE,LEFT(J8021,NÚCARACT(montadora[SKU Parcial]))=montadora[SKU Parcial],0)
  ),
  ""
)</f>
        <v/>
      </c>
    </row>
    <row r="7644" spans="1:30" x14ac:dyDescent="0.25">
      <c r="A7644" s="42" t="s">
        <v>26326</v>
      </c>
      <c r="B7644" s="42"/>
      <c r="C7644" s="42"/>
      <c r="D7644" s="42"/>
      <c r="E7644" s="42">
        <v>20999592075</v>
      </c>
      <c r="F7644" s="42" t="s">
        <v>8387</v>
      </c>
      <c r="G7644" s="42" t="s">
        <v>11228</v>
      </c>
      <c r="H7644" s="7"/>
      <c r="I7644" s="42"/>
      <c r="J7644" s="42" t="s">
        <v>290</v>
      </c>
      <c r="K7644" s="8" t="s">
        <v>25549</v>
      </c>
      <c r="L7644" s="7" t="s">
        <v>8443</v>
      </c>
      <c r="M7644" s="44">
        <v>38.799999999999997</v>
      </c>
      <c r="N7644" s="7">
        <v>1</v>
      </c>
      <c r="O7644" s="44">
        <v>38.799999999999997</v>
      </c>
      <c r="P7644" s="44">
        <v>15.8</v>
      </c>
      <c r="Q7644" s="44">
        <v>1.54</v>
      </c>
      <c r="R7644" s="44">
        <v>11.76</v>
      </c>
      <c r="S7644" s="44">
        <v>0</v>
      </c>
      <c r="T7644" s="44">
        <v>0</v>
      </c>
      <c r="U7644" s="44">
        <v>9.6999999999999993</v>
      </c>
      <c r="V7644" s="50">
        <f ca="1">pedidos[[#This Row],[MC em %]]/10000</f>
        <v>0.25</v>
      </c>
      <c r="W7644" s="42"/>
      <c r="X7644" s="43"/>
      <c r="Y7644" s="43"/>
      <c r="Z7644" s="43" t="s">
        <v>8442</v>
      </c>
      <c r="AA7644" s="37" t="str">
        <f>VLOOKUP(J7644, sku!B:C, 2, FALSE)</f>
        <v>Par De Trava Do Quebra Vento Preto (23Cm)</v>
      </c>
      <c r="AB7644" s="37" t="str">
        <f>VLOOKUP(J7644, sku!B:BM, 64, FALSE)</f>
        <v>Revenda</v>
      </c>
      <c r="AC7644" s="37" t="str">
        <f>LEFT(pedidos[[#This Row],[SKU]],3)</f>
        <v>Q-9</v>
      </c>
      <c r="AD7644" s="37" t="str" cm="1">
        <f t="array" aca="1" ref="AD7644" ca="1">IFERROR(
  INDEX(
    montadora[Montadora],
    MATCH(TRUE,LEFT(J8022,NÚCARACT(montadora[SKU Parcial]))=montadora[SKU Parcial],0)
  ),
  ""
)</f>
        <v/>
      </c>
    </row>
    <row r="7645" spans="1:30" x14ac:dyDescent="0.25">
      <c r="A7645" s="42" t="s">
        <v>26327</v>
      </c>
      <c r="B7645" s="42"/>
      <c r="C7645" s="42"/>
      <c r="D7645" s="42"/>
      <c r="E7645" s="42">
        <v>23998214127</v>
      </c>
      <c r="F7645" s="42" t="s">
        <v>10132</v>
      </c>
      <c r="G7645" s="42" t="s">
        <v>11228</v>
      </c>
      <c r="H7645" s="7"/>
      <c r="I7645" s="42"/>
      <c r="J7645" s="42" t="s">
        <v>2747</v>
      </c>
      <c r="K7645" s="8" t="s">
        <v>25549</v>
      </c>
      <c r="L7645" s="7" t="s">
        <v>8443</v>
      </c>
      <c r="M7645" s="44">
        <v>87.8</v>
      </c>
      <c r="N7645" s="7">
        <v>1</v>
      </c>
      <c r="O7645" s="44">
        <v>100.17</v>
      </c>
      <c r="P7645" s="44">
        <v>41.36</v>
      </c>
      <c r="Q7645" s="44">
        <v>3.49</v>
      </c>
      <c r="R7645" s="44">
        <v>21.56</v>
      </c>
      <c r="S7645" s="44">
        <v>12.37</v>
      </c>
      <c r="T7645" s="44">
        <v>0</v>
      </c>
      <c r="U7645" s="44">
        <v>21.39</v>
      </c>
      <c r="V7645" s="50">
        <f ca="1">pedidos[[#This Row],[MC em %]]/10000</f>
        <v>0.2437</v>
      </c>
      <c r="W7645" s="42"/>
      <c r="X7645" s="43"/>
      <c r="Y7645" s="43"/>
      <c r="Z7645" s="43" t="s">
        <v>8442</v>
      </c>
      <c r="AA7645" s="37" t="str">
        <f>VLOOKUP(J7645, sku!B:C, 2, FALSE)</f>
        <v>Cabo de Chupeta Coaxial de Transferência de Carga de Bateria 12/24V 500 Amper, PVC, CCA 5 Metros</v>
      </c>
      <c r="AB7645" s="37" t="str">
        <f>VLOOKUP(J7645, sku!B:BM, 64, FALSE)</f>
        <v>Importação</v>
      </c>
      <c r="AC7645" s="37" t="str">
        <f>LEFT(pedidos[[#This Row],[SKU]],3)</f>
        <v>1EC</v>
      </c>
      <c r="AD7645" s="37" t="str" cm="1">
        <f t="array" aca="1" ref="AD7645" ca="1">IFERROR(
  INDEX(
    montadora[Montadora],
    MATCH(TRUE,LEFT(J8023,NÚCARACT(montadora[SKU Parcial]))=montadora[SKU Parcial],0)
  ),
  ""
)</f>
        <v/>
      </c>
    </row>
    <row r="7646" spans="1:30" x14ac:dyDescent="0.25">
      <c r="A7646" s="42" t="s">
        <v>26328</v>
      </c>
      <c r="B7646" s="42"/>
      <c r="C7646" s="42"/>
      <c r="D7646" s="42"/>
      <c r="E7646" s="42">
        <v>23798223586</v>
      </c>
      <c r="F7646" s="42" t="s">
        <v>8388</v>
      </c>
      <c r="G7646" s="42" t="s">
        <v>11228</v>
      </c>
      <c r="H7646" s="7"/>
      <c r="I7646" s="42"/>
      <c r="J7646" s="42" t="s">
        <v>1794</v>
      </c>
      <c r="K7646" s="8" t="s">
        <v>25549</v>
      </c>
      <c r="L7646" s="7" t="s">
        <v>8443</v>
      </c>
      <c r="M7646" s="44">
        <v>79.900000000000006</v>
      </c>
      <c r="N7646" s="7">
        <v>1</v>
      </c>
      <c r="O7646" s="44">
        <v>86.2</v>
      </c>
      <c r="P7646" s="44">
        <v>29.2</v>
      </c>
      <c r="Q7646" s="44">
        <v>3.17</v>
      </c>
      <c r="R7646" s="44">
        <v>19.98</v>
      </c>
      <c r="S7646" s="44">
        <v>6.3</v>
      </c>
      <c r="T7646" s="44">
        <v>0</v>
      </c>
      <c r="U7646" s="44">
        <v>27.55</v>
      </c>
      <c r="V7646" s="50">
        <f ca="1">pedidos[[#This Row],[MC em %]]/10000</f>
        <v>0.3448</v>
      </c>
      <c r="W7646" s="42"/>
      <c r="X7646" s="43"/>
      <c r="Y7646" s="43"/>
      <c r="Z7646" s="43" t="s">
        <v>8442</v>
      </c>
      <c r="AA7646" s="37" t="str">
        <f>VLOOKUP(J7646, sku!B:C, 2, FALSE)</f>
        <v>Cabo de Chupeta Coaxial de Transferência de Carga de Bateria 12/24V 500 Amper, PVC, CCA 3 Metros</v>
      </c>
      <c r="AB7646" s="37" t="str">
        <f>VLOOKUP(J7646, sku!B:BM, 64, FALSE)</f>
        <v>Importação</v>
      </c>
      <c r="AC7646" s="37" t="str">
        <f>LEFT(pedidos[[#This Row],[SKU]],3)</f>
        <v>1EC</v>
      </c>
      <c r="AD7646" s="37" t="str" cm="1">
        <f t="array" aca="1" ref="AD7646" ca="1">IFERROR(
  INDEX(
    montadora[Montadora],
    MATCH(TRUE,LEFT(J8024,NÚCARACT(montadora[SKU Parcial]))=montadora[SKU Parcial],0)
  ),
  ""
)</f>
        <v/>
      </c>
    </row>
    <row r="7647" spans="1:30" x14ac:dyDescent="0.25">
      <c r="A7647" s="42" t="s">
        <v>26329</v>
      </c>
      <c r="B7647" s="42"/>
      <c r="C7647" s="42"/>
      <c r="D7647" s="42"/>
      <c r="E7647" s="42">
        <v>23998214127</v>
      </c>
      <c r="F7647" s="42" t="s">
        <v>10132</v>
      </c>
      <c r="G7647" s="42" t="s">
        <v>11228</v>
      </c>
      <c r="H7647" s="7"/>
      <c r="I7647" s="42"/>
      <c r="J7647" s="42" t="s">
        <v>2747</v>
      </c>
      <c r="K7647" s="8" t="s">
        <v>25098</v>
      </c>
      <c r="L7647" s="7" t="s">
        <v>8443</v>
      </c>
      <c r="M7647" s="44">
        <v>87.8</v>
      </c>
      <c r="N7647" s="7">
        <v>1</v>
      </c>
      <c r="O7647" s="44">
        <v>87.8</v>
      </c>
      <c r="P7647" s="44">
        <v>41.36</v>
      </c>
      <c r="Q7647" s="44">
        <v>3.49</v>
      </c>
      <c r="R7647" s="44">
        <v>21.56</v>
      </c>
      <c r="S7647" s="44">
        <v>0</v>
      </c>
      <c r="T7647" s="44">
        <v>0</v>
      </c>
      <c r="U7647" s="44">
        <v>21.39</v>
      </c>
      <c r="V7647" s="50">
        <f ca="1">pedidos[[#This Row],[MC em %]]/10000</f>
        <v>0.2437</v>
      </c>
      <c r="W7647" s="42"/>
      <c r="X7647" s="43"/>
      <c r="Y7647" s="43"/>
      <c r="Z7647" s="43" t="s">
        <v>8442</v>
      </c>
      <c r="AA7647" s="37" t="str">
        <f>VLOOKUP(J7647, sku!B:C, 2, FALSE)</f>
        <v>Cabo de Chupeta Coaxial de Transferência de Carga de Bateria 12/24V 500 Amper, PVC, CCA 5 Metros</v>
      </c>
      <c r="AB7647" s="37" t="str">
        <f>VLOOKUP(J7647, sku!B:BM, 64, FALSE)</f>
        <v>Importação</v>
      </c>
      <c r="AC7647" s="37" t="str">
        <f>LEFT(pedidos[[#This Row],[SKU]],3)</f>
        <v>1EC</v>
      </c>
      <c r="AD7647" s="37" t="str" cm="1">
        <f t="array" aca="1" ref="AD7647" ca="1">IFERROR(
  INDEX(
    montadora[Montadora],
    MATCH(TRUE,LEFT(J8025,NÚCARACT(montadora[SKU Parcial]))=montadora[SKU Parcial],0)
  ),
  ""
)</f>
        <v/>
      </c>
    </row>
    <row r="7648" spans="1:30" x14ac:dyDescent="0.25">
      <c r="A7648" s="42" t="s">
        <v>26330</v>
      </c>
      <c r="B7648" s="42"/>
      <c r="C7648" s="42"/>
      <c r="D7648" s="42"/>
      <c r="E7648" s="42">
        <v>22298177656</v>
      </c>
      <c r="F7648" s="42" t="s">
        <v>8393</v>
      </c>
      <c r="G7648" s="42" t="s">
        <v>11228</v>
      </c>
      <c r="H7648" s="7"/>
      <c r="I7648" s="42"/>
      <c r="J7648" s="42" t="s">
        <v>2167</v>
      </c>
      <c r="K7648" s="8" t="s">
        <v>25098</v>
      </c>
      <c r="L7648" s="7" t="s">
        <v>8443</v>
      </c>
      <c r="M7648" s="44">
        <v>78.8</v>
      </c>
      <c r="N7648" s="7">
        <v>1</v>
      </c>
      <c r="O7648" s="44">
        <v>83.87</v>
      </c>
      <c r="P7648" s="44">
        <v>39.54</v>
      </c>
      <c r="Q7648" s="44">
        <v>3.13</v>
      </c>
      <c r="R7648" s="44">
        <v>19.760000000000002</v>
      </c>
      <c r="S7648" s="44">
        <v>5.07</v>
      </c>
      <c r="T7648" s="44">
        <v>0</v>
      </c>
      <c r="U7648" s="44">
        <v>16.37</v>
      </c>
      <c r="V7648" s="50">
        <f ca="1">pedidos[[#This Row],[MC em %]]/10000</f>
        <v>0.20780000000000001</v>
      </c>
      <c r="W7648" s="42"/>
      <c r="X7648" s="43"/>
      <c r="Y7648" s="43"/>
      <c r="Z7648" s="43" t="s">
        <v>8442</v>
      </c>
      <c r="AA7648" s="37" t="str">
        <f>VLOOKUP(J7648, sku!B:C, 2, FALSE)</f>
        <v>Cadeirinha Rosa Aro 26 - Peixinho Bike</v>
      </c>
      <c r="AB7648" s="37" t="str">
        <f>VLOOKUP(J7648, sku!B:BM, 64, FALSE)</f>
        <v>Revenda</v>
      </c>
      <c r="AC7648" s="37" t="str">
        <f>LEFT(pedidos[[#This Row],[SKU]],3)</f>
        <v>CAD</v>
      </c>
      <c r="AD7648" s="37" t="str" cm="1">
        <f t="array" aca="1" ref="AD7648" ca="1">IFERROR(
  INDEX(
    montadora[Montadora],
    MATCH(TRUE,LEFT(J8026,NÚCARACT(montadora[SKU Parcial]))=montadora[SKU Parcial],0)
  ),
  ""
)</f>
        <v/>
      </c>
    </row>
    <row r="7649" spans="1:30" x14ac:dyDescent="0.25">
      <c r="A7649" s="42" t="s">
        <v>26331</v>
      </c>
      <c r="B7649" s="42"/>
      <c r="C7649" s="42"/>
      <c r="D7649" s="42"/>
      <c r="E7649" s="42">
        <v>23998118595</v>
      </c>
      <c r="F7649" s="42" t="s">
        <v>10106</v>
      </c>
      <c r="G7649" s="42" t="s">
        <v>11228</v>
      </c>
      <c r="H7649" s="7"/>
      <c r="I7649" s="42"/>
      <c r="J7649" s="42" t="s">
        <v>290</v>
      </c>
      <c r="K7649" s="8" t="s">
        <v>25098</v>
      </c>
      <c r="L7649" s="7" t="s">
        <v>8443</v>
      </c>
      <c r="M7649" s="44">
        <v>38.799999999999997</v>
      </c>
      <c r="N7649" s="7">
        <v>1</v>
      </c>
      <c r="O7649" s="44">
        <v>38.799999999999997</v>
      </c>
      <c r="P7649" s="44">
        <v>15.8</v>
      </c>
      <c r="Q7649" s="44">
        <v>1.54</v>
      </c>
      <c r="R7649" s="44">
        <v>11.76</v>
      </c>
      <c r="S7649" s="44">
        <v>0</v>
      </c>
      <c r="T7649" s="44">
        <v>0</v>
      </c>
      <c r="U7649" s="44">
        <v>9.6999999999999993</v>
      </c>
      <c r="V7649" s="50">
        <f ca="1">pedidos[[#This Row],[MC em %]]/10000</f>
        <v>0.25</v>
      </c>
      <c r="W7649" s="42"/>
      <c r="X7649" s="43"/>
      <c r="Y7649" s="43"/>
      <c r="Z7649" s="43" t="s">
        <v>8442</v>
      </c>
      <c r="AA7649" s="37" t="str">
        <f>VLOOKUP(J7649, sku!B:C, 2, FALSE)</f>
        <v>Par De Trava Do Quebra Vento Preto (23Cm)</v>
      </c>
      <c r="AB7649" s="37" t="str">
        <f>VLOOKUP(J7649, sku!B:BM, 64, FALSE)</f>
        <v>Revenda</v>
      </c>
      <c r="AC7649" s="37" t="str">
        <f>LEFT(pedidos[[#This Row],[SKU]],3)</f>
        <v>Q-9</v>
      </c>
      <c r="AD7649" s="37" t="str" cm="1">
        <f t="array" aca="1" ref="AD7649" ca="1">IFERROR(
  INDEX(
    montadora[Montadora],
    MATCH(TRUE,LEFT(J8027,NÚCARACT(montadora[SKU Parcial]))=montadora[SKU Parcial],0)
  ),
  ""
)</f>
        <v/>
      </c>
    </row>
    <row r="7650" spans="1:30" x14ac:dyDescent="0.25">
      <c r="A7650" s="42" t="s">
        <v>26332</v>
      </c>
      <c r="B7650" s="42"/>
      <c r="C7650" s="42"/>
      <c r="D7650" s="42"/>
      <c r="E7650" s="42">
        <v>23998214127</v>
      </c>
      <c r="F7650" s="42" t="s">
        <v>10132</v>
      </c>
      <c r="G7650" s="42" t="s">
        <v>11228</v>
      </c>
      <c r="H7650" s="7"/>
      <c r="I7650" s="42"/>
      <c r="J7650" s="42" t="s">
        <v>2747</v>
      </c>
      <c r="K7650" s="8" t="s">
        <v>25098</v>
      </c>
      <c r="L7650" s="7" t="s">
        <v>8443</v>
      </c>
      <c r="M7650" s="44">
        <v>87.8</v>
      </c>
      <c r="N7650" s="7">
        <v>1</v>
      </c>
      <c r="O7650" s="44">
        <v>87.8</v>
      </c>
      <c r="P7650" s="44">
        <v>41.36</v>
      </c>
      <c r="Q7650" s="44">
        <v>3.49</v>
      </c>
      <c r="R7650" s="44">
        <v>21.56</v>
      </c>
      <c r="S7650" s="44">
        <v>0</v>
      </c>
      <c r="T7650" s="44">
        <v>0</v>
      </c>
      <c r="U7650" s="44">
        <v>21.39</v>
      </c>
      <c r="V7650" s="50">
        <f ca="1">pedidos[[#This Row],[MC em %]]/10000</f>
        <v>0.2437</v>
      </c>
      <c r="W7650" s="42"/>
      <c r="X7650" s="43"/>
      <c r="Y7650" s="43"/>
      <c r="Z7650" s="43" t="s">
        <v>8442</v>
      </c>
      <c r="AA7650" s="37" t="str">
        <f>VLOOKUP(J7650, sku!B:C, 2, FALSE)</f>
        <v>Cabo de Chupeta Coaxial de Transferência de Carga de Bateria 12/24V 500 Amper, PVC, CCA 5 Metros</v>
      </c>
      <c r="AB7650" s="37" t="str">
        <f>VLOOKUP(J7650, sku!B:BM, 64, FALSE)</f>
        <v>Importação</v>
      </c>
      <c r="AC7650" s="37" t="str">
        <f>LEFT(pedidos[[#This Row],[SKU]],3)</f>
        <v>1EC</v>
      </c>
      <c r="AD7650" s="37" t="str" cm="1">
        <f t="array" aca="1" ref="AD7650" ca="1">IFERROR(
  INDEX(
    montadora[Montadora],
    MATCH(TRUE,LEFT(J8028,NÚCARACT(montadora[SKU Parcial]))=montadora[SKU Parcial],0)
  ),
  ""
)</f>
        <v/>
      </c>
    </row>
    <row r="7651" spans="1:30" x14ac:dyDescent="0.25">
      <c r="A7651" s="42" t="s">
        <v>26333</v>
      </c>
      <c r="B7651" s="42"/>
      <c r="C7651" s="42"/>
      <c r="D7651" s="42"/>
      <c r="E7651" s="42">
        <v>20598018789</v>
      </c>
      <c r="F7651" s="42" t="s">
        <v>8394</v>
      </c>
      <c r="G7651" s="42" t="s">
        <v>11228</v>
      </c>
      <c r="H7651" s="7"/>
      <c r="I7651" s="42"/>
      <c r="J7651" s="42" t="s">
        <v>2167</v>
      </c>
      <c r="K7651" s="8" t="s">
        <v>25098</v>
      </c>
      <c r="L7651" s="7" t="s">
        <v>8443</v>
      </c>
      <c r="M7651" s="44">
        <v>78.8</v>
      </c>
      <c r="N7651" s="7">
        <v>1</v>
      </c>
      <c r="O7651" s="44">
        <v>78.8</v>
      </c>
      <c r="P7651" s="44">
        <v>39.54</v>
      </c>
      <c r="Q7651" s="44">
        <v>3.13</v>
      </c>
      <c r="R7651" s="44">
        <v>19.760000000000002</v>
      </c>
      <c r="S7651" s="44">
        <v>0</v>
      </c>
      <c r="T7651" s="44">
        <v>0</v>
      </c>
      <c r="U7651" s="44">
        <v>16.37</v>
      </c>
      <c r="V7651" s="50">
        <f ca="1">pedidos[[#This Row],[MC em %]]/10000</f>
        <v>0.20780000000000001</v>
      </c>
      <c r="W7651" s="42"/>
      <c r="X7651" s="43"/>
      <c r="Y7651" s="43"/>
      <c r="Z7651" s="43" t="s">
        <v>8442</v>
      </c>
      <c r="AA7651" s="37" t="str">
        <f>VLOOKUP(J7651, sku!B:C, 2, FALSE)</f>
        <v>Cadeirinha Rosa Aro 26 - Peixinho Bike</v>
      </c>
      <c r="AB7651" s="37" t="str">
        <f>VLOOKUP(J7651, sku!B:BM, 64, FALSE)</f>
        <v>Revenda</v>
      </c>
      <c r="AC7651" s="37" t="str">
        <f>LEFT(pedidos[[#This Row],[SKU]],3)</f>
        <v>CAD</v>
      </c>
      <c r="AD7651" s="37" t="str" cm="1">
        <f t="array" aca="1" ref="AD7651" ca="1">IFERROR(
  INDEX(
    montadora[Montadora],
    MATCH(TRUE,LEFT(J8029,NÚCARACT(montadora[SKU Parcial]))=montadora[SKU Parcial],0)
  ),
  ""
)</f>
        <v/>
      </c>
    </row>
    <row r="7652" spans="1:30" x14ac:dyDescent="0.25">
      <c r="A7652" s="42" t="s">
        <v>25500</v>
      </c>
      <c r="B7652" s="42"/>
      <c r="C7652" s="42"/>
      <c r="D7652" s="42"/>
      <c r="E7652" s="42">
        <v>23998214127</v>
      </c>
      <c r="F7652" s="42" t="s">
        <v>10132</v>
      </c>
      <c r="G7652" s="42" t="s">
        <v>11228</v>
      </c>
      <c r="H7652" s="7"/>
      <c r="I7652" s="42"/>
      <c r="J7652" s="42" t="s">
        <v>2747</v>
      </c>
      <c r="K7652" s="8" t="s">
        <v>25098</v>
      </c>
      <c r="L7652" s="7" t="s">
        <v>8443</v>
      </c>
      <c r="M7652" s="44">
        <v>87.8</v>
      </c>
      <c r="N7652" s="7">
        <v>1</v>
      </c>
      <c r="O7652" s="44">
        <v>87.8</v>
      </c>
      <c r="P7652" s="44">
        <v>41.36</v>
      </c>
      <c r="Q7652" s="44">
        <v>3.49</v>
      </c>
      <c r="R7652" s="44">
        <v>21.56</v>
      </c>
      <c r="S7652" s="44">
        <v>0</v>
      </c>
      <c r="T7652" s="44">
        <v>0</v>
      </c>
      <c r="U7652" s="44">
        <v>21.39</v>
      </c>
      <c r="V7652" s="50">
        <f ca="1">pedidos[[#This Row],[MC em %]]/10000</f>
        <v>0.2437</v>
      </c>
      <c r="W7652" s="42"/>
      <c r="X7652" s="43"/>
      <c r="Y7652" s="43"/>
      <c r="Z7652" s="43" t="s">
        <v>8442</v>
      </c>
      <c r="AA7652" s="37" t="str">
        <f>VLOOKUP(J7652, sku!B:C, 2, FALSE)</f>
        <v>Cabo de Chupeta Coaxial de Transferência de Carga de Bateria 12/24V 500 Amper, PVC, CCA 5 Metros</v>
      </c>
      <c r="AB7652" s="37" t="str">
        <f>VLOOKUP(J7652, sku!B:BM, 64, FALSE)</f>
        <v>Importação</v>
      </c>
      <c r="AC7652" s="37" t="str">
        <f>LEFT(pedidos[[#This Row],[SKU]],3)</f>
        <v>1EC</v>
      </c>
      <c r="AD7652" s="37" t="str" cm="1">
        <f t="array" aca="1" ref="AD7652" ca="1">IFERROR(
  INDEX(
    montadora[Montadora],
    MATCH(TRUE,LEFT(J8030,NÚCARACT(montadora[SKU Parcial]))=montadora[SKU Parcial],0)
  ),
  ""
)</f>
        <v/>
      </c>
    </row>
    <row r="7653" spans="1:30" x14ac:dyDescent="0.25">
      <c r="A7653" s="42" t="s">
        <v>25530</v>
      </c>
      <c r="B7653" s="42"/>
      <c r="C7653" s="42"/>
      <c r="D7653" s="42"/>
      <c r="E7653" s="42">
        <v>23098159344</v>
      </c>
      <c r="F7653" s="42" t="s">
        <v>8352</v>
      </c>
      <c r="G7653" s="42" t="s">
        <v>11228</v>
      </c>
      <c r="H7653" s="7"/>
      <c r="I7653" s="42"/>
      <c r="J7653" s="42" t="s">
        <v>1885</v>
      </c>
      <c r="K7653" s="8" t="s">
        <v>25098</v>
      </c>
      <c r="L7653" s="7" t="s">
        <v>8443</v>
      </c>
      <c r="M7653" s="44">
        <v>18.899999999999999</v>
      </c>
      <c r="N7653" s="7">
        <v>1</v>
      </c>
      <c r="O7653" s="44">
        <v>18.899999999999999</v>
      </c>
      <c r="P7653" s="44">
        <v>8.1</v>
      </c>
      <c r="Q7653" s="44">
        <v>0.75</v>
      </c>
      <c r="R7653" s="44">
        <v>7.78</v>
      </c>
      <c r="S7653" s="44">
        <v>0</v>
      </c>
      <c r="T7653" s="44">
        <v>0</v>
      </c>
      <c r="U7653" s="44">
        <v>2.27</v>
      </c>
      <c r="V7653" s="50">
        <f ca="1">pedidos[[#This Row],[MC em %]]/10000</f>
        <v>0.1201</v>
      </c>
      <c r="W7653" s="42"/>
      <c r="X7653" s="43"/>
      <c r="Y7653" s="43"/>
      <c r="Z7653" s="43" t="s">
        <v>8442</v>
      </c>
      <c r="AA7653" s="37" t="str">
        <f>VLOOKUP(J7653, sku!B:C, 2, FALSE)</f>
        <v>Maçarico 915</v>
      </c>
      <c r="AB7653" s="37" t="str">
        <f>VLOOKUP(J7653, sku!B:BM, 64, FALSE)</f>
        <v>Importação</v>
      </c>
      <c r="AC7653" s="37" t="str">
        <f>LEFT(pedidos[[#This Row],[SKU]],3)</f>
        <v>1MA</v>
      </c>
      <c r="AD7653" s="37" t="str" cm="1">
        <f t="array" aca="1" ref="AD7653" ca="1">IFERROR(
  INDEX(
    montadora[Montadora],
    MATCH(TRUE,LEFT(J8031,NÚCARACT(montadora[SKU Parcial]))=montadora[SKU Parcial],0)
  ),
  ""
)</f>
        <v/>
      </c>
    </row>
    <row r="7654" spans="1:30" x14ac:dyDescent="0.25">
      <c r="A7654" s="42" t="s">
        <v>25517</v>
      </c>
      <c r="B7654" s="42"/>
      <c r="C7654" s="42"/>
      <c r="D7654" s="42"/>
      <c r="E7654" s="42">
        <v>23798223586</v>
      </c>
      <c r="F7654" s="42" t="s">
        <v>8388</v>
      </c>
      <c r="G7654" s="42" t="s">
        <v>11228</v>
      </c>
      <c r="H7654" s="7"/>
      <c r="I7654" s="42"/>
      <c r="J7654" s="42" t="s">
        <v>1794</v>
      </c>
      <c r="K7654" s="8" t="s">
        <v>25098</v>
      </c>
      <c r="L7654" s="7" t="s">
        <v>8443</v>
      </c>
      <c r="M7654" s="44">
        <v>79.900000000000006</v>
      </c>
      <c r="N7654" s="7">
        <v>1</v>
      </c>
      <c r="O7654" s="44">
        <v>79.900000000000006</v>
      </c>
      <c r="P7654" s="44">
        <v>29.2</v>
      </c>
      <c r="Q7654" s="44">
        <v>3.17</v>
      </c>
      <c r="R7654" s="44">
        <v>19.98</v>
      </c>
      <c r="S7654" s="44">
        <v>0</v>
      </c>
      <c r="T7654" s="44">
        <v>0</v>
      </c>
      <c r="U7654" s="44">
        <v>27.55</v>
      </c>
      <c r="V7654" s="50">
        <f ca="1">pedidos[[#This Row],[MC em %]]/10000</f>
        <v>0.3448</v>
      </c>
      <c r="W7654" s="42"/>
      <c r="X7654" s="43"/>
      <c r="Y7654" s="43"/>
      <c r="Z7654" s="43" t="s">
        <v>8442</v>
      </c>
      <c r="AA7654" s="37" t="str">
        <f>VLOOKUP(J7654, sku!B:C, 2, FALSE)</f>
        <v>Cabo de Chupeta Coaxial de Transferência de Carga de Bateria 12/24V 500 Amper, PVC, CCA 3 Metros</v>
      </c>
      <c r="AB7654" s="37" t="str">
        <f>VLOOKUP(J7654, sku!B:BM, 64, FALSE)</f>
        <v>Importação</v>
      </c>
      <c r="AC7654" s="37" t="str">
        <f>LEFT(pedidos[[#This Row],[SKU]],3)</f>
        <v>1EC</v>
      </c>
      <c r="AD7654" s="37" t="str" cm="1">
        <f t="array" aca="1" ref="AD7654" ca="1">IFERROR(
  INDEX(
    montadora[Montadora],
    MATCH(TRUE,LEFT(J8032,NÚCARACT(montadora[SKU Parcial]))=montadora[SKU Parcial],0)
  ),
  ""
)</f>
        <v/>
      </c>
    </row>
    <row r="7655" spans="1:30" x14ac:dyDescent="0.25">
      <c r="A7655" s="42" t="s">
        <v>25507</v>
      </c>
      <c r="B7655" s="42"/>
      <c r="C7655" s="42"/>
      <c r="D7655" s="42"/>
      <c r="E7655" s="42">
        <v>20598018789</v>
      </c>
      <c r="F7655" s="42" t="s">
        <v>8394</v>
      </c>
      <c r="G7655" s="42" t="s">
        <v>11228</v>
      </c>
      <c r="H7655" s="7"/>
      <c r="I7655" s="42"/>
      <c r="J7655" s="42" t="s">
        <v>2167</v>
      </c>
      <c r="K7655" s="8" t="s">
        <v>25122</v>
      </c>
      <c r="L7655" s="7" t="s">
        <v>8443</v>
      </c>
      <c r="M7655" s="44">
        <v>78.8</v>
      </c>
      <c r="N7655" s="7">
        <v>1</v>
      </c>
      <c r="O7655" s="44">
        <v>82.67</v>
      </c>
      <c r="P7655" s="44">
        <v>39.54</v>
      </c>
      <c r="Q7655" s="44">
        <v>3.13</v>
      </c>
      <c r="R7655" s="44">
        <v>19.760000000000002</v>
      </c>
      <c r="S7655" s="44">
        <v>3.87</v>
      </c>
      <c r="T7655" s="44">
        <v>0</v>
      </c>
      <c r="U7655" s="44">
        <v>16.37</v>
      </c>
      <c r="V7655" s="50">
        <f ca="1">pedidos[[#This Row],[MC em %]]/10000</f>
        <v>0.20780000000000001</v>
      </c>
      <c r="W7655" s="42"/>
      <c r="X7655" s="43"/>
      <c r="Y7655" s="43"/>
      <c r="Z7655" s="43" t="s">
        <v>8442</v>
      </c>
      <c r="AA7655" s="37" t="str">
        <f>VLOOKUP(J7655, sku!B:C, 2, FALSE)</f>
        <v>Cadeirinha Rosa Aro 26 - Peixinho Bike</v>
      </c>
      <c r="AB7655" s="37" t="str">
        <f>VLOOKUP(J7655, sku!B:BM, 64, FALSE)</f>
        <v>Revenda</v>
      </c>
      <c r="AC7655" s="37" t="str">
        <f>LEFT(pedidos[[#This Row],[SKU]],3)</f>
        <v>CAD</v>
      </c>
      <c r="AD7655" s="37" t="str" cm="1">
        <f t="array" aca="1" ref="AD7655" ca="1">IFERROR(
  INDEX(
    montadora[Montadora],
    MATCH(TRUE,LEFT(J8033,NÚCARACT(montadora[SKU Parcial]))=montadora[SKU Parcial],0)
  ),
  ""
)</f>
        <v/>
      </c>
    </row>
    <row r="7656" spans="1:30" x14ac:dyDescent="0.25">
      <c r="A7656" s="42" t="s">
        <v>25501</v>
      </c>
      <c r="B7656" s="42"/>
      <c r="C7656" s="42"/>
      <c r="D7656" s="42"/>
      <c r="E7656" s="42">
        <v>23998214127</v>
      </c>
      <c r="F7656" s="42" t="s">
        <v>10132</v>
      </c>
      <c r="G7656" s="42" t="s">
        <v>11228</v>
      </c>
      <c r="H7656" s="7"/>
      <c r="I7656" s="42"/>
      <c r="J7656" s="42" t="s">
        <v>2747</v>
      </c>
      <c r="K7656" s="8" t="s">
        <v>25122</v>
      </c>
      <c r="L7656" s="7" t="s">
        <v>8443</v>
      </c>
      <c r="M7656" s="44">
        <v>87.8</v>
      </c>
      <c r="N7656" s="7">
        <v>1</v>
      </c>
      <c r="O7656" s="44">
        <v>87.8</v>
      </c>
      <c r="P7656" s="44">
        <v>41.36</v>
      </c>
      <c r="Q7656" s="44">
        <v>3.49</v>
      </c>
      <c r="R7656" s="44">
        <v>21.56</v>
      </c>
      <c r="S7656" s="44">
        <v>0</v>
      </c>
      <c r="T7656" s="44">
        <v>0</v>
      </c>
      <c r="U7656" s="44">
        <v>21.39</v>
      </c>
      <c r="V7656" s="50">
        <f ca="1">pedidos[[#This Row],[MC em %]]/10000</f>
        <v>0.2437</v>
      </c>
      <c r="W7656" s="42"/>
      <c r="X7656" s="43"/>
      <c r="Y7656" s="43"/>
      <c r="Z7656" s="43" t="s">
        <v>8442</v>
      </c>
      <c r="AA7656" s="37" t="str">
        <f>VLOOKUP(J7656, sku!B:C, 2, FALSE)</f>
        <v>Cabo de Chupeta Coaxial de Transferência de Carga de Bateria 12/24V 500 Amper, PVC, CCA 5 Metros</v>
      </c>
      <c r="AB7656" s="37" t="str">
        <f>VLOOKUP(J7656, sku!B:BM, 64, FALSE)</f>
        <v>Importação</v>
      </c>
      <c r="AC7656" s="37" t="str">
        <f>LEFT(pedidos[[#This Row],[SKU]],3)</f>
        <v>1EC</v>
      </c>
      <c r="AD7656" s="37" t="str" cm="1">
        <f t="array" aca="1" ref="AD7656" ca="1">IFERROR(
  INDEX(
    montadora[Montadora],
    MATCH(TRUE,LEFT(J8034,NÚCARACT(montadora[SKU Parcial]))=montadora[SKU Parcial],0)
  ),
  ""
)</f>
        <v/>
      </c>
    </row>
    <row r="7657" spans="1:30" x14ac:dyDescent="0.25">
      <c r="A7657" s="42" t="s">
        <v>25521</v>
      </c>
      <c r="B7657" s="42"/>
      <c r="C7657" s="42"/>
      <c r="D7657" s="42"/>
      <c r="E7657" s="42">
        <v>20498008415</v>
      </c>
      <c r="F7657" s="42" t="s">
        <v>25531</v>
      </c>
      <c r="G7657" s="42" t="s">
        <v>11228</v>
      </c>
      <c r="H7657" s="7"/>
      <c r="I7657" s="42"/>
      <c r="J7657" s="42" t="s">
        <v>1675</v>
      </c>
      <c r="K7657" s="8" t="s">
        <v>25122</v>
      </c>
      <c r="L7657" s="7" t="s">
        <v>8443</v>
      </c>
      <c r="M7657" s="44">
        <v>62.8</v>
      </c>
      <c r="N7657" s="7">
        <v>1</v>
      </c>
      <c r="O7657" s="44">
        <v>66.67</v>
      </c>
      <c r="P7657" s="44">
        <v>27.45</v>
      </c>
      <c r="Q7657" s="44">
        <v>2.4900000000000002</v>
      </c>
      <c r="R7657" s="44">
        <v>16.559999999999999</v>
      </c>
      <c r="S7657" s="44">
        <v>3.87</v>
      </c>
      <c r="T7657" s="44">
        <v>0</v>
      </c>
      <c r="U7657" s="44">
        <v>16.3</v>
      </c>
      <c r="V7657" s="50">
        <f ca="1">pedidos[[#This Row],[MC em %]]/10000</f>
        <v>0.25950000000000001</v>
      </c>
      <c r="W7657" s="42"/>
      <c r="X7657" s="43"/>
      <c r="Y7657" s="43"/>
      <c r="Z7657" s="43" t="s">
        <v>8442</v>
      </c>
      <c r="AA7657" s="37" t="str">
        <f>VLOOKUP(J7657, sku!B:C, 2, FALSE)</f>
        <v>Par De Trava Do Quebra Vento Cromado (23Cm)</v>
      </c>
      <c r="AB7657" s="37" t="str">
        <f>VLOOKUP(J7657, sku!B:BM, 64, FALSE)</f>
        <v>Revenda</v>
      </c>
      <c r="AC7657" s="37" t="str">
        <f>LEFT(pedidos[[#This Row],[SKU]],3)</f>
        <v>Q-9</v>
      </c>
      <c r="AD7657" s="37" t="str" cm="1">
        <f t="array" aca="1" ref="AD7657" ca="1">IFERROR(
  INDEX(
    montadora[Montadora],
    MATCH(TRUE,LEFT(J8035,NÚCARACT(montadora[SKU Parcial]))=montadora[SKU Parcial],0)
  ),
  ""
)</f>
        <v/>
      </c>
    </row>
    <row r="7658" spans="1:30" x14ac:dyDescent="0.25">
      <c r="A7658" s="42" t="s">
        <v>25508</v>
      </c>
      <c r="B7658" s="42"/>
      <c r="C7658" s="42"/>
      <c r="D7658" s="42"/>
      <c r="E7658" s="42">
        <v>22298177656</v>
      </c>
      <c r="F7658" s="42" t="s">
        <v>8393</v>
      </c>
      <c r="G7658" s="42" t="s">
        <v>11228</v>
      </c>
      <c r="H7658" s="7"/>
      <c r="I7658" s="42"/>
      <c r="J7658" s="42" t="s">
        <v>2167</v>
      </c>
      <c r="K7658" s="8" t="s">
        <v>25122</v>
      </c>
      <c r="L7658" s="7" t="s">
        <v>8443</v>
      </c>
      <c r="M7658" s="44">
        <v>78.8</v>
      </c>
      <c r="N7658" s="7">
        <v>1</v>
      </c>
      <c r="O7658" s="44">
        <v>86.31</v>
      </c>
      <c r="P7658" s="44">
        <v>39.54</v>
      </c>
      <c r="Q7658" s="44">
        <v>3.13</v>
      </c>
      <c r="R7658" s="44">
        <v>19.760000000000002</v>
      </c>
      <c r="S7658" s="44">
        <v>7.51</v>
      </c>
      <c r="T7658" s="44">
        <v>0</v>
      </c>
      <c r="U7658" s="44">
        <v>16.37</v>
      </c>
      <c r="V7658" s="50">
        <f ca="1">pedidos[[#This Row],[MC em %]]/10000</f>
        <v>0.20780000000000001</v>
      </c>
      <c r="W7658" s="42"/>
      <c r="X7658" s="43"/>
      <c r="Y7658" s="43"/>
      <c r="Z7658" s="43" t="s">
        <v>8442</v>
      </c>
      <c r="AA7658" s="37" t="str">
        <f>VLOOKUP(J7658, sku!B:C, 2, FALSE)</f>
        <v>Cadeirinha Rosa Aro 26 - Peixinho Bike</v>
      </c>
      <c r="AB7658" s="37" t="str">
        <f>VLOOKUP(J7658, sku!B:BM, 64, FALSE)</f>
        <v>Revenda</v>
      </c>
      <c r="AC7658" s="37" t="str">
        <f>LEFT(pedidos[[#This Row],[SKU]],3)</f>
        <v>CAD</v>
      </c>
      <c r="AD7658" s="37" t="str" cm="1">
        <f t="array" aca="1" ref="AD7658" ca="1">IFERROR(
  INDEX(
    montadora[Montadora],
    MATCH(TRUE,LEFT(J8036,NÚCARACT(montadora[SKU Parcial]))=montadora[SKU Parcial],0)
  ),
  ""
)</f>
        <v/>
      </c>
    </row>
    <row r="7659" spans="1:30" x14ac:dyDescent="0.25">
      <c r="A7659" s="42" t="s">
        <v>25518</v>
      </c>
      <c r="B7659" s="42"/>
      <c r="C7659" s="42"/>
      <c r="D7659" s="42"/>
      <c r="E7659" s="42">
        <v>23798223586</v>
      </c>
      <c r="F7659" s="42" t="s">
        <v>8388</v>
      </c>
      <c r="G7659" s="42" t="s">
        <v>11228</v>
      </c>
      <c r="H7659" s="7"/>
      <c r="I7659" s="42"/>
      <c r="J7659" s="42" t="s">
        <v>1794</v>
      </c>
      <c r="K7659" s="8" t="s">
        <v>25122</v>
      </c>
      <c r="L7659" s="7" t="s">
        <v>8443</v>
      </c>
      <c r="M7659" s="44">
        <v>79.900000000000006</v>
      </c>
      <c r="N7659" s="7">
        <v>1</v>
      </c>
      <c r="O7659" s="44">
        <v>86.2</v>
      </c>
      <c r="P7659" s="44">
        <v>29.2</v>
      </c>
      <c r="Q7659" s="44">
        <v>3.17</v>
      </c>
      <c r="R7659" s="44">
        <v>19.98</v>
      </c>
      <c r="S7659" s="44">
        <v>6.3</v>
      </c>
      <c r="T7659" s="44">
        <v>0</v>
      </c>
      <c r="U7659" s="44">
        <v>27.55</v>
      </c>
      <c r="V7659" s="50">
        <f ca="1">pedidos[[#This Row],[MC em %]]/10000</f>
        <v>0.3448</v>
      </c>
      <c r="W7659" s="42"/>
      <c r="X7659" s="43"/>
      <c r="Y7659" s="43"/>
      <c r="Z7659" s="43" t="s">
        <v>8442</v>
      </c>
      <c r="AA7659" s="37" t="str">
        <f>VLOOKUP(J7659, sku!B:C, 2, FALSE)</f>
        <v>Cabo de Chupeta Coaxial de Transferência de Carga de Bateria 12/24V 500 Amper, PVC, CCA 3 Metros</v>
      </c>
      <c r="AB7659" s="37" t="str">
        <f>VLOOKUP(J7659, sku!B:BM, 64, FALSE)</f>
        <v>Importação</v>
      </c>
      <c r="AC7659" s="37" t="str">
        <f>LEFT(pedidos[[#This Row],[SKU]],3)</f>
        <v>1EC</v>
      </c>
      <c r="AD7659" s="37" t="str" cm="1">
        <f t="array" aca="1" ref="AD7659" ca="1">IFERROR(
  INDEX(
    montadora[Montadora],
    MATCH(TRUE,LEFT(J8037,NÚCARACT(montadora[SKU Parcial]))=montadora[SKU Parcial],0)
  ),
  ""
)</f>
        <v/>
      </c>
    </row>
    <row r="7660" spans="1:30" x14ac:dyDescent="0.25">
      <c r="A7660" s="42" t="s">
        <v>25514</v>
      </c>
      <c r="B7660" s="42"/>
      <c r="C7660" s="42"/>
      <c r="D7660" s="42"/>
      <c r="E7660" s="42">
        <v>23993641133</v>
      </c>
      <c r="F7660" s="42" t="s">
        <v>9203</v>
      </c>
      <c r="G7660" s="42" t="s">
        <v>11228</v>
      </c>
      <c r="H7660" s="7"/>
      <c r="I7660" s="42"/>
      <c r="J7660" s="42" t="s">
        <v>9216</v>
      </c>
      <c r="K7660" s="8" t="s">
        <v>25106</v>
      </c>
      <c r="L7660" s="7" t="s">
        <v>8443</v>
      </c>
      <c r="M7660" s="44">
        <v>89.8</v>
      </c>
      <c r="N7660" s="7">
        <v>1</v>
      </c>
      <c r="O7660" s="44">
        <v>99.74</v>
      </c>
      <c r="P7660" s="44">
        <v>38.54</v>
      </c>
      <c r="Q7660" s="44">
        <v>3.57</v>
      </c>
      <c r="R7660" s="44">
        <v>21.96</v>
      </c>
      <c r="S7660" s="44">
        <v>9.94</v>
      </c>
      <c r="T7660" s="44">
        <v>0</v>
      </c>
      <c r="U7660" s="44">
        <v>25.73</v>
      </c>
      <c r="V7660" s="50">
        <f ca="1">pedidos[[#This Row],[MC em %]]/10000</f>
        <v>0.28660000000000002</v>
      </c>
      <c r="W7660" s="42"/>
      <c r="X7660" s="43"/>
      <c r="Y7660" s="43"/>
      <c r="Z7660" s="43" t="s">
        <v>8442</v>
      </c>
      <c r="AA7660" s="37" t="str">
        <f>VLOOKUP(J7660, sku!B:C, 2, FALSE)</f>
        <v>Cadeirinha Preta Aro 29 - Peixinho Bike</v>
      </c>
      <c r="AB7660" s="37" t="str">
        <f>VLOOKUP(J7660, sku!B:BM, 64, FALSE)</f>
        <v>Revenda</v>
      </c>
      <c r="AC7660" s="37" t="str">
        <f>LEFT(pedidos[[#This Row],[SKU]],3)</f>
        <v>PX0</v>
      </c>
      <c r="AD7660" s="37" t="str" cm="1">
        <f t="array" aca="1" ref="AD7660" ca="1">IFERROR(
  INDEX(
    montadora[Montadora],
    MATCH(TRUE,LEFT(J8038,NÚCARACT(montadora[SKU Parcial]))=montadora[SKU Parcial],0)
  ),
  ""
)</f>
        <v/>
      </c>
    </row>
    <row r="7661" spans="1:30" x14ac:dyDescent="0.25">
      <c r="A7661" s="42" t="s">
        <v>25524</v>
      </c>
      <c r="B7661" s="42"/>
      <c r="C7661" s="42"/>
      <c r="D7661" s="42"/>
      <c r="E7661" s="42">
        <v>23993637483</v>
      </c>
      <c r="F7661" s="42" t="s">
        <v>10111</v>
      </c>
      <c r="G7661" s="42" t="s">
        <v>11228</v>
      </c>
      <c r="H7661" s="7"/>
      <c r="I7661" s="42"/>
      <c r="J7661" s="42" t="s">
        <v>10150</v>
      </c>
      <c r="K7661" s="8" t="s">
        <v>25106</v>
      </c>
      <c r="L7661" s="7" t="s">
        <v>8443</v>
      </c>
      <c r="M7661" s="44">
        <v>35.700000000000003</v>
      </c>
      <c r="N7661" s="7">
        <v>1</v>
      </c>
      <c r="O7661" s="44">
        <v>35.700000000000003</v>
      </c>
      <c r="P7661" s="44">
        <v>18.100000000000001</v>
      </c>
      <c r="Q7661" s="44">
        <v>1.42</v>
      </c>
      <c r="R7661" s="44">
        <v>11.14</v>
      </c>
      <c r="S7661" s="44">
        <v>0</v>
      </c>
      <c r="T7661" s="44">
        <v>0</v>
      </c>
      <c r="U7661" s="44">
        <v>5.04</v>
      </c>
      <c r="V7661" s="50">
        <f ca="1">pedidos[[#This Row],[MC em %]]/10000</f>
        <v>0.14119999999999999</v>
      </c>
      <c r="W7661" s="42"/>
      <c r="X7661" s="43"/>
      <c r="Y7661" s="43"/>
      <c r="Z7661" s="43" t="s">
        <v>8442</v>
      </c>
      <c r="AA7661" s="37" t="str">
        <f>VLOOKUP(J7661, sku!B:C, 2, FALSE)</f>
        <v>Rejuvex Black 400g</v>
      </c>
      <c r="AB7661" s="37" t="str">
        <f>VLOOKUP(J7661, sku!B:BM, 64, FALSE)</f>
        <v>Revenda</v>
      </c>
      <c r="AC7661" s="37" t="str">
        <f>LEFT(pedidos[[#This Row],[SKU]],3)</f>
        <v>VT2</v>
      </c>
      <c r="AD7661" s="37" t="str" cm="1">
        <f t="array" aca="1" ref="AD7661" ca="1">IFERROR(
  INDEX(
    montadora[Montadora],
    MATCH(TRUE,LEFT(J8039,NÚCARACT(montadora[SKU Parcial]))=montadora[SKU Parcial],0)
  ),
  ""
)</f>
        <v/>
      </c>
    </row>
    <row r="7662" spans="1:30" x14ac:dyDescent="0.25">
      <c r="A7662" s="42" t="s">
        <v>25525</v>
      </c>
      <c r="B7662" s="42"/>
      <c r="C7662" s="42"/>
      <c r="D7662" s="42"/>
      <c r="E7662" s="42">
        <v>20298008470</v>
      </c>
      <c r="F7662" s="42" t="s">
        <v>10107</v>
      </c>
      <c r="G7662" s="42" t="s">
        <v>11228</v>
      </c>
      <c r="H7662" s="7"/>
      <c r="I7662" s="42"/>
      <c r="J7662" s="42" t="s">
        <v>290</v>
      </c>
      <c r="K7662" s="8" t="s">
        <v>25106</v>
      </c>
      <c r="L7662" s="7" t="s">
        <v>8443</v>
      </c>
      <c r="M7662" s="44">
        <v>38.799999999999997</v>
      </c>
      <c r="N7662" s="7">
        <v>1</v>
      </c>
      <c r="O7662" s="44">
        <v>38.799999999999997</v>
      </c>
      <c r="P7662" s="44">
        <v>15.8</v>
      </c>
      <c r="Q7662" s="44">
        <v>1.54</v>
      </c>
      <c r="R7662" s="44">
        <v>11.76</v>
      </c>
      <c r="S7662" s="44">
        <v>0</v>
      </c>
      <c r="T7662" s="44">
        <v>0</v>
      </c>
      <c r="U7662" s="44">
        <v>9.6999999999999993</v>
      </c>
      <c r="V7662" s="50">
        <f ca="1">pedidos[[#This Row],[MC em %]]/10000</f>
        <v>0.25</v>
      </c>
      <c r="W7662" s="42"/>
      <c r="X7662" s="43"/>
      <c r="Y7662" s="43"/>
      <c r="Z7662" s="43" t="s">
        <v>8442</v>
      </c>
      <c r="AA7662" s="37" t="str">
        <f>VLOOKUP(J7662, sku!B:C, 2, FALSE)</f>
        <v>Par De Trava Do Quebra Vento Preto (23Cm)</v>
      </c>
      <c r="AB7662" s="37" t="str">
        <f>VLOOKUP(J7662, sku!B:BM, 64, FALSE)</f>
        <v>Revenda</v>
      </c>
      <c r="AC7662" s="37" t="str">
        <f>LEFT(pedidos[[#This Row],[SKU]],3)</f>
        <v>Q-9</v>
      </c>
      <c r="AD7662" s="37" t="str" cm="1">
        <f t="array" aca="1" ref="AD7662" ca="1">IFERROR(
  INDEX(
    montadora[Montadora],
    MATCH(TRUE,LEFT(J8040,NÚCARACT(montadora[SKU Parcial]))=montadora[SKU Parcial],0)
  ),
  ""
)</f>
        <v/>
      </c>
    </row>
    <row r="7663" spans="1:30" x14ac:dyDescent="0.25">
      <c r="A7663" s="42" t="s">
        <v>25526</v>
      </c>
      <c r="B7663" s="42"/>
      <c r="C7663" s="42"/>
      <c r="D7663" s="42"/>
      <c r="E7663" s="42">
        <v>20298008470</v>
      </c>
      <c r="F7663" s="42" t="s">
        <v>10107</v>
      </c>
      <c r="G7663" s="42" t="s">
        <v>11228</v>
      </c>
      <c r="H7663" s="7"/>
      <c r="I7663" s="42"/>
      <c r="J7663" s="42" t="s">
        <v>290</v>
      </c>
      <c r="K7663" s="8" t="s">
        <v>25106</v>
      </c>
      <c r="L7663" s="7" t="s">
        <v>8443</v>
      </c>
      <c r="M7663" s="44">
        <v>38.799999999999997</v>
      </c>
      <c r="N7663" s="7">
        <v>1</v>
      </c>
      <c r="O7663" s="44">
        <v>38.799999999999997</v>
      </c>
      <c r="P7663" s="44">
        <v>15.8</v>
      </c>
      <c r="Q7663" s="44">
        <v>1.54</v>
      </c>
      <c r="R7663" s="44">
        <v>11.76</v>
      </c>
      <c r="S7663" s="44">
        <v>0</v>
      </c>
      <c r="T7663" s="44">
        <v>0</v>
      </c>
      <c r="U7663" s="44">
        <v>9.6999999999999993</v>
      </c>
      <c r="V7663" s="50">
        <f ca="1">pedidos[[#This Row],[MC em %]]/10000</f>
        <v>0.25</v>
      </c>
      <c r="W7663" s="42"/>
      <c r="X7663" s="43"/>
      <c r="Y7663" s="43"/>
      <c r="Z7663" s="43" t="s">
        <v>8442</v>
      </c>
      <c r="AA7663" s="37" t="str">
        <f>VLOOKUP(J7663, sku!B:C, 2, FALSE)</f>
        <v>Par De Trava Do Quebra Vento Preto (23Cm)</v>
      </c>
      <c r="AB7663" s="37" t="str">
        <f>VLOOKUP(J7663, sku!B:BM, 64, FALSE)</f>
        <v>Revenda</v>
      </c>
      <c r="AC7663" s="37" t="str">
        <f>LEFT(pedidos[[#This Row],[SKU]],3)</f>
        <v>Q-9</v>
      </c>
      <c r="AD7663" s="37" t="str" cm="1">
        <f t="array" aca="1" ref="AD7663" ca="1">IFERROR(
  INDEX(
    montadora[Montadora],
    MATCH(TRUE,LEFT(J8041,NÚCARACT(montadora[SKU Parcial]))=montadora[SKU Parcial],0)
  ),
  ""
)</f>
        <v/>
      </c>
    </row>
    <row r="7664" spans="1:30" x14ac:dyDescent="0.25">
      <c r="A7664" s="42" t="s">
        <v>25502</v>
      </c>
      <c r="B7664" s="42"/>
      <c r="C7664" s="42"/>
      <c r="D7664" s="42"/>
      <c r="E7664" s="42">
        <v>23998214127</v>
      </c>
      <c r="F7664" s="42" t="s">
        <v>10132</v>
      </c>
      <c r="G7664" s="42" t="s">
        <v>11228</v>
      </c>
      <c r="H7664" s="7"/>
      <c r="I7664" s="42"/>
      <c r="J7664" s="42" t="s">
        <v>2747</v>
      </c>
      <c r="K7664" s="8" t="s">
        <v>25106</v>
      </c>
      <c r="L7664" s="7" t="s">
        <v>8443</v>
      </c>
      <c r="M7664" s="44">
        <v>87.8</v>
      </c>
      <c r="N7664" s="7">
        <v>1</v>
      </c>
      <c r="O7664" s="44">
        <v>87.8</v>
      </c>
      <c r="P7664" s="44">
        <v>41.36</v>
      </c>
      <c r="Q7664" s="44">
        <v>3.49</v>
      </c>
      <c r="R7664" s="44">
        <v>21.56</v>
      </c>
      <c r="S7664" s="44">
        <v>0</v>
      </c>
      <c r="T7664" s="44">
        <v>0</v>
      </c>
      <c r="U7664" s="44">
        <v>21.39</v>
      </c>
      <c r="V7664" s="50">
        <f ca="1">pedidos[[#This Row],[MC em %]]/10000</f>
        <v>0.2437</v>
      </c>
      <c r="W7664" s="42"/>
      <c r="X7664" s="43"/>
      <c r="Y7664" s="43"/>
      <c r="Z7664" s="43" t="s">
        <v>8442</v>
      </c>
      <c r="AA7664" s="37" t="str">
        <f>VLOOKUP(J7664, sku!B:C, 2, FALSE)</f>
        <v>Cabo de Chupeta Coaxial de Transferência de Carga de Bateria 12/24V 500 Amper, PVC, CCA 5 Metros</v>
      </c>
      <c r="AB7664" s="37" t="str">
        <f>VLOOKUP(J7664, sku!B:BM, 64, FALSE)</f>
        <v>Importação</v>
      </c>
      <c r="AC7664" s="37" t="str">
        <f>LEFT(pedidos[[#This Row],[SKU]],3)</f>
        <v>1EC</v>
      </c>
      <c r="AD7664" s="37" t="str" cm="1">
        <f t="array" aca="1" ref="AD7664" ca="1">IFERROR(
  INDEX(
    montadora[Montadora],
    MATCH(TRUE,LEFT(J8042,NÚCARACT(montadora[SKU Parcial]))=montadora[SKU Parcial],0)
  ),
  ""
)</f>
        <v/>
      </c>
    </row>
    <row r="7665" spans="1:30" x14ac:dyDescent="0.25">
      <c r="A7665" s="42" t="s">
        <v>25499</v>
      </c>
      <c r="B7665" s="42"/>
      <c r="C7665" s="42"/>
      <c r="D7665" s="42"/>
      <c r="E7665" s="42">
        <v>20098018865</v>
      </c>
      <c r="F7665" s="42" t="s">
        <v>8403</v>
      </c>
      <c r="G7665" s="42" t="s">
        <v>11228</v>
      </c>
      <c r="H7665" s="7"/>
      <c r="I7665" s="42"/>
      <c r="J7665" s="42" t="s">
        <v>205</v>
      </c>
      <c r="K7665" s="8" t="s">
        <v>25106</v>
      </c>
      <c r="L7665" s="7" t="s">
        <v>8443</v>
      </c>
      <c r="M7665" s="44">
        <v>328.8</v>
      </c>
      <c r="N7665" s="7">
        <v>1</v>
      </c>
      <c r="O7665" s="44">
        <v>328.8</v>
      </c>
      <c r="P7665" s="44">
        <v>120</v>
      </c>
      <c r="Q7665" s="44">
        <v>13.05</v>
      </c>
      <c r="R7665" s="44">
        <v>69.760000000000005</v>
      </c>
      <c r="S7665" s="44">
        <v>0</v>
      </c>
      <c r="T7665" s="44">
        <v>0</v>
      </c>
      <c r="U7665" s="44">
        <v>125.99</v>
      </c>
      <c r="V7665" s="50">
        <f ca="1">pedidos[[#This Row],[MC em %]]/10000</f>
        <v>0.38319999999999999</v>
      </c>
      <c r="W7665" s="42"/>
      <c r="X7665" s="43"/>
      <c r="Y7665" s="43"/>
      <c r="Z7665" s="43" t="s">
        <v>8442</v>
      </c>
      <c r="AA7665" s="37" t="str">
        <f>VLOOKUP(J7665, sku!B:C, 2, FALSE)</f>
        <v>Travessa Ford - Style - - - Ecosport - - - Preto</v>
      </c>
      <c r="AB7665" s="37" t="str">
        <f>VLOOKUP(J7665, sku!B:BM, 64, FALSE)</f>
        <v>Fabricação</v>
      </c>
      <c r="AC7665" s="37" t="str">
        <f>LEFT(pedidos[[#This Row],[SKU]],3)</f>
        <v>XFO</v>
      </c>
      <c r="AD7665" s="37" t="str" cm="1">
        <f t="array" aca="1" ref="AD7665" ca="1">IFERROR(
  INDEX(
    montadora[Montadora],
    MATCH(TRUE,LEFT(J8043,NÚCARACT(montadora[SKU Parcial]))=montadora[SKU Parcial],0)
  ),
  ""
)</f>
        <v/>
      </c>
    </row>
    <row r="7666" spans="1:30" x14ac:dyDescent="0.25">
      <c r="A7666" s="42" t="s">
        <v>25527</v>
      </c>
      <c r="B7666" s="42"/>
      <c r="C7666" s="42"/>
      <c r="D7666" s="42"/>
      <c r="E7666" s="42">
        <v>20298008470</v>
      </c>
      <c r="F7666" s="42" t="s">
        <v>10107</v>
      </c>
      <c r="G7666" s="42" t="s">
        <v>11228</v>
      </c>
      <c r="H7666" s="7"/>
      <c r="I7666" s="42"/>
      <c r="J7666" s="42" t="s">
        <v>290</v>
      </c>
      <c r="K7666" s="8" t="s">
        <v>25106</v>
      </c>
      <c r="L7666" s="7" t="s">
        <v>8443</v>
      </c>
      <c r="M7666" s="44">
        <v>38.799999999999997</v>
      </c>
      <c r="N7666" s="7">
        <v>1</v>
      </c>
      <c r="O7666" s="44">
        <v>53.28</v>
      </c>
      <c r="P7666" s="44">
        <v>15.8</v>
      </c>
      <c r="Q7666" s="44">
        <v>1.54</v>
      </c>
      <c r="R7666" s="44">
        <v>11.76</v>
      </c>
      <c r="S7666" s="44">
        <v>14.48</v>
      </c>
      <c r="T7666" s="44">
        <v>0</v>
      </c>
      <c r="U7666" s="44">
        <v>9.6999999999999993</v>
      </c>
      <c r="V7666" s="50">
        <f ca="1">pedidos[[#This Row],[MC em %]]/10000</f>
        <v>0.25</v>
      </c>
      <c r="W7666" s="42"/>
      <c r="X7666" s="43"/>
      <c r="Y7666" s="43"/>
      <c r="Z7666" s="43" t="s">
        <v>8442</v>
      </c>
      <c r="AA7666" s="37" t="str">
        <f>VLOOKUP(J7666, sku!B:C, 2, FALSE)</f>
        <v>Par De Trava Do Quebra Vento Preto (23Cm)</v>
      </c>
      <c r="AB7666" s="37" t="str">
        <f>VLOOKUP(J7666, sku!B:BM, 64, FALSE)</f>
        <v>Revenda</v>
      </c>
      <c r="AC7666" s="37" t="str">
        <f>LEFT(pedidos[[#This Row],[SKU]],3)</f>
        <v>Q-9</v>
      </c>
      <c r="AD7666" s="37" t="str" cm="1">
        <f t="array" aca="1" ref="AD7666" ca="1">IFERROR(
  INDEX(
    montadora[Montadora],
    MATCH(TRUE,LEFT(J8044,NÚCARACT(montadora[SKU Parcial]))=montadora[SKU Parcial],0)
  ),
  ""
)</f>
        <v/>
      </c>
    </row>
    <row r="7667" spans="1:30" x14ac:dyDescent="0.25">
      <c r="A7667" s="42" t="s">
        <v>25509</v>
      </c>
      <c r="B7667" s="42"/>
      <c r="C7667" s="42"/>
      <c r="D7667" s="42"/>
      <c r="E7667" s="42">
        <v>20598018789</v>
      </c>
      <c r="F7667" s="42" t="s">
        <v>8394</v>
      </c>
      <c r="G7667" s="42" t="s">
        <v>11228</v>
      </c>
      <c r="H7667" s="7"/>
      <c r="I7667" s="42"/>
      <c r="J7667" s="42" t="s">
        <v>2167</v>
      </c>
      <c r="K7667" s="8" t="s">
        <v>25106</v>
      </c>
      <c r="L7667" s="7" t="s">
        <v>8443</v>
      </c>
      <c r="M7667" s="44">
        <v>78.8</v>
      </c>
      <c r="N7667" s="7">
        <v>1</v>
      </c>
      <c r="O7667" s="44">
        <v>83.87</v>
      </c>
      <c r="P7667" s="44">
        <v>39.54</v>
      </c>
      <c r="Q7667" s="44">
        <v>3.13</v>
      </c>
      <c r="R7667" s="44">
        <v>19.760000000000002</v>
      </c>
      <c r="S7667" s="44">
        <v>5.07</v>
      </c>
      <c r="T7667" s="44">
        <v>0</v>
      </c>
      <c r="U7667" s="44">
        <v>16.37</v>
      </c>
      <c r="V7667" s="50">
        <f ca="1">pedidos[[#This Row],[MC em %]]/10000</f>
        <v>0.20780000000000001</v>
      </c>
      <c r="W7667" s="42"/>
      <c r="X7667" s="43"/>
      <c r="Y7667" s="43"/>
      <c r="Z7667" s="43" t="s">
        <v>8442</v>
      </c>
      <c r="AA7667" s="37" t="str">
        <f>VLOOKUP(J7667, sku!B:C, 2, FALSE)</f>
        <v>Cadeirinha Rosa Aro 26 - Peixinho Bike</v>
      </c>
      <c r="AB7667" s="37" t="str">
        <f>VLOOKUP(J7667, sku!B:BM, 64, FALSE)</f>
        <v>Revenda</v>
      </c>
      <c r="AC7667" s="37" t="str">
        <f>LEFT(pedidos[[#This Row],[SKU]],3)</f>
        <v>CAD</v>
      </c>
      <c r="AD7667" s="37" t="str" cm="1">
        <f t="array" aca="1" ref="AD7667" ca="1">IFERROR(
  INDEX(
    montadora[Montadora],
    MATCH(TRUE,LEFT(J8045,NÚCARACT(montadora[SKU Parcial]))=montadora[SKU Parcial],0)
  ),
  ""
)</f>
        <v/>
      </c>
    </row>
    <row r="7668" spans="1:30" x14ac:dyDescent="0.25">
      <c r="A7668" s="42" t="s">
        <v>25528</v>
      </c>
      <c r="B7668" s="42"/>
      <c r="C7668" s="42"/>
      <c r="D7668" s="42"/>
      <c r="E7668" s="42">
        <v>23998118595</v>
      </c>
      <c r="F7668" s="42" t="s">
        <v>10106</v>
      </c>
      <c r="G7668" s="42" t="s">
        <v>11228</v>
      </c>
      <c r="H7668" s="7"/>
      <c r="I7668" s="42"/>
      <c r="J7668" s="42" t="s">
        <v>290</v>
      </c>
      <c r="K7668" s="8" t="s">
        <v>25106</v>
      </c>
      <c r="L7668" s="7" t="s">
        <v>8443</v>
      </c>
      <c r="M7668" s="44">
        <v>38.799999999999997</v>
      </c>
      <c r="N7668" s="7">
        <v>1</v>
      </c>
      <c r="O7668" s="44">
        <v>45.1</v>
      </c>
      <c r="P7668" s="44">
        <v>15.8</v>
      </c>
      <c r="Q7668" s="44">
        <v>1.54</v>
      </c>
      <c r="R7668" s="44">
        <v>11.76</v>
      </c>
      <c r="S7668" s="44">
        <v>6.3</v>
      </c>
      <c r="T7668" s="44">
        <v>0</v>
      </c>
      <c r="U7668" s="44">
        <v>9.6999999999999993</v>
      </c>
      <c r="V7668" s="50">
        <f ca="1">pedidos[[#This Row],[MC em %]]/10000</f>
        <v>0.25</v>
      </c>
      <c r="W7668" s="42"/>
      <c r="X7668" s="43"/>
      <c r="Y7668" s="43"/>
      <c r="Z7668" s="43" t="s">
        <v>8442</v>
      </c>
      <c r="AA7668" s="37" t="str">
        <f>VLOOKUP(J7668, sku!B:C, 2, FALSE)</f>
        <v>Par De Trava Do Quebra Vento Preto (23Cm)</v>
      </c>
      <c r="AB7668" s="37" t="str">
        <f>VLOOKUP(J7668, sku!B:BM, 64, FALSE)</f>
        <v>Revenda</v>
      </c>
      <c r="AC7668" s="37" t="str">
        <f>LEFT(pedidos[[#This Row],[SKU]],3)</f>
        <v>Q-9</v>
      </c>
      <c r="AD7668" s="37" t="str" cm="1">
        <f t="array" aca="1" ref="AD7668" ca="1">IFERROR(
  INDEX(
    montadora[Montadora],
    MATCH(TRUE,LEFT(J8046,NÚCARACT(montadora[SKU Parcial]))=montadora[SKU Parcial],0)
  ),
  ""
)</f>
        <v/>
      </c>
    </row>
    <row r="7669" spans="1:30" x14ac:dyDescent="0.25">
      <c r="A7669" s="42" t="s">
        <v>25503</v>
      </c>
      <c r="B7669" s="42"/>
      <c r="C7669" s="42"/>
      <c r="D7669" s="42"/>
      <c r="E7669" s="42">
        <v>23998214127</v>
      </c>
      <c r="F7669" s="42" t="s">
        <v>10132</v>
      </c>
      <c r="G7669" s="42" t="s">
        <v>11228</v>
      </c>
      <c r="H7669" s="7"/>
      <c r="I7669" s="42"/>
      <c r="J7669" s="42" t="s">
        <v>2747</v>
      </c>
      <c r="K7669" s="8" t="s">
        <v>25106</v>
      </c>
      <c r="L7669" s="7" t="s">
        <v>8443</v>
      </c>
      <c r="M7669" s="44">
        <v>87.8</v>
      </c>
      <c r="N7669" s="7">
        <v>1</v>
      </c>
      <c r="O7669" s="44">
        <v>95.31</v>
      </c>
      <c r="P7669" s="44">
        <v>41.36</v>
      </c>
      <c r="Q7669" s="44">
        <v>3.49</v>
      </c>
      <c r="R7669" s="44">
        <v>21.56</v>
      </c>
      <c r="S7669" s="44">
        <v>7.51</v>
      </c>
      <c r="T7669" s="44">
        <v>0</v>
      </c>
      <c r="U7669" s="44">
        <v>21.39</v>
      </c>
      <c r="V7669" s="50">
        <f ca="1">pedidos[[#This Row],[MC em %]]/10000</f>
        <v>0.2437</v>
      </c>
      <c r="W7669" s="42"/>
      <c r="X7669" s="43"/>
      <c r="Y7669" s="43"/>
      <c r="Z7669" s="43" t="s">
        <v>8442</v>
      </c>
      <c r="AA7669" s="37" t="str">
        <f>VLOOKUP(J7669, sku!B:C, 2, FALSE)</f>
        <v>Cabo de Chupeta Coaxial de Transferência de Carga de Bateria 12/24V 500 Amper, PVC, CCA 5 Metros</v>
      </c>
      <c r="AB7669" s="37" t="str">
        <f>VLOOKUP(J7669, sku!B:BM, 64, FALSE)</f>
        <v>Importação</v>
      </c>
      <c r="AC7669" s="37" t="str">
        <f>LEFT(pedidos[[#This Row],[SKU]],3)</f>
        <v>1EC</v>
      </c>
      <c r="AD7669" s="37" t="str" cm="1">
        <f t="array" aca="1" ref="AD7669" ca="1">IFERROR(
  INDEX(
    montadora[Montadora],
    MATCH(TRUE,LEFT(J8047,NÚCARACT(montadora[SKU Parcial]))=montadora[SKU Parcial],0)
  ),
  ""
)</f>
        <v/>
      </c>
    </row>
    <row r="7670" spans="1:30" x14ac:dyDescent="0.25">
      <c r="A7670" s="42" t="s">
        <v>25519</v>
      </c>
      <c r="B7670" s="42"/>
      <c r="C7670" s="42"/>
      <c r="D7670" s="42"/>
      <c r="E7670" s="42">
        <v>23798223586</v>
      </c>
      <c r="F7670" s="42" t="s">
        <v>8388</v>
      </c>
      <c r="G7670" s="42" t="s">
        <v>11228</v>
      </c>
      <c r="H7670" s="7"/>
      <c r="I7670" s="42"/>
      <c r="J7670" s="42" t="s">
        <v>1794</v>
      </c>
      <c r="K7670" s="8" t="s">
        <v>25106</v>
      </c>
      <c r="L7670" s="7" t="s">
        <v>8443</v>
      </c>
      <c r="M7670" s="44">
        <v>79.900000000000006</v>
      </c>
      <c r="N7670" s="7">
        <v>1</v>
      </c>
      <c r="O7670" s="44">
        <v>79.900000000000006</v>
      </c>
      <c r="P7670" s="44">
        <v>29.2</v>
      </c>
      <c r="Q7670" s="44">
        <v>3.17</v>
      </c>
      <c r="R7670" s="44">
        <v>19.98</v>
      </c>
      <c r="S7670" s="44">
        <v>0</v>
      </c>
      <c r="T7670" s="44">
        <v>0</v>
      </c>
      <c r="U7670" s="44">
        <v>27.55</v>
      </c>
      <c r="V7670" s="50">
        <f ca="1">pedidos[[#This Row],[MC em %]]/10000</f>
        <v>0.3448</v>
      </c>
      <c r="W7670" s="42"/>
      <c r="X7670" s="43"/>
      <c r="Y7670" s="43"/>
      <c r="Z7670" s="43" t="s">
        <v>8442</v>
      </c>
      <c r="AA7670" s="37" t="str">
        <f>VLOOKUP(J7670, sku!B:C, 2, FALSE)</f>
        <v>Cabo de Chupeta Coaxial de Transferência de Carga de Bateria 12/24V 500 Amper, PVC, CCA 3 Metros</v>
      </c>
      <c r="AB7670" s="37" t="str">
        <f>VLOOKUP(J7670, sku!B:BM, 64, FALSE)</f>
        <v>Importação</v>
      </c>
      <c r="AC7670" s="37" t="str">
        <f>LEFT(pedidos[[#This Row],[SKU]],3)</f>
        <v>1EC</v>
      </c>
      <c r="AD7670" s="37" t="str" cm="1">
        <f t="array" aca="1" ref="AD7670" ca="1">IFERROR(
  INDEX(
    montadora[Montadora],
    MATCH(TRUE,LEFT(J8048,NÚCARACT(montadora[SKU Parcial]))=montadora[SKU Parcial],0)
  ),
  ""
)</f>
        <v/>
      </c>
    </row>
    <row r="7671" spans="1:30" x14ac:dyDescent="0.25">
      <c r="A7671" s="42" t="s">
        <v>25510</v>
      </c>
      <c r="B7671" s="42"/>
      <c r="C7671" s="42"/>
      <c r="D7671" s="42"/>
      <c r="E7671" s="42">
        <v>22298177656</v>
      </c>
      <c r="F7671" s="42" t="s">
        <v>8393</v>
      </c>
      <c r="G7671" s="42" t="s">
        <v>11228</v>
      </c>
      <c r="H7671" s="7"/>
      <c r="I7671" s="42"/>
      <c r="J7671" s="42" t="s">
        <v>8835</v>
      </c>
      <c r="K7671" s="8" t="s">
        <v>25101</v>
      </c>
      <c r="L7671" s="7" t="s">
        <v>8443</v>
      </c>
      <c r="M7671" s="44">
        <v>78.8</v>
      </c>
      <c r="N7671" s="7">
        <v>1</v>
      </c>
      <c r="O7671" s="44">
        <v>83.87</v>
      </c>
      <c r="P7671" s="44">
        <v>39.54</v>
      </c>
      <c r="Q7671" s="44">
        <v>3.13</v>
      </c>
      <c r="R7671" s="44">
        <v>19.760000000000002</v>
      </c>
      <c r="S7671" s="44">
        <v>5.07</v>
      </c>
      <c r="T7671" s="44">
        <v>0</v>
      </c>
      <c r="U7671" s="44">
        <v>16.37</v>
      </c>
      <c r="V7671" s="50">
        <f ca="1">pedidos[[#This Row],[MC em %]]/10000</f>
        <v>0.20780000000000001</v>
      </c>
      <c r="W7671" s="42"/>
      <c r="X7671" s="43"/>
      <c r="Y7671" s="43"/>
      <c r="Z7671" s="43" t="s">
        <v>8442</v>
      </c>
      <c r="AA7671" s="37" t="str">
        <f>VLOOKUP(J7671, sku!B:C, 2, FALSE)</f>
        <v>Cadeirinha Cinza Aro 26 - Peixinho Bike</v>
      </c>
      <c r="AB7671" s="37" t="str">
        <f>VLOOKUP(J7671, sku!B:BM, 64, FALSE)</f>
        <v>Revenda</v>
      </c>
      <c r="AC7671" s="37" t="str">
        <f>LEFT(pedidos[[#This Row],[SKU]],3)</f>
        <v>CAD</v>
      </c>
      <c r="AD7671" s="37" t="str" cm="1">
        <f t="array" aca="1" ref="AD7671" ca="1">IFERROR(
  INDEX(
    montadora[Montadora],
    MATCH(TRUE,LEFT(J8049,NÚCARACT(montadora[SKU Parcial]))=montadora[SKU Parcial],0)
  ),
  ""
)</f>
        <v/>
      </c>
    </row>
    <row r="7672" spans="1:30" x14ac:dyDescent="0.25">
      <c r="A7672" s="42" t="s">
        <v>25504</v>
      </c>
      <c r="B7672" s="42"/>
      <c r="C7672" s="42"/>
      <c r="D7672" s="42"/>
      <c r="E7672" s="42">
        <v>23998214127</v>
      </c>
      <c r="F7672" s="42" t="s">
        <v>10132</v>
      </c>
      <c r="G7672" s="42" t="s">
        <v>11228</v>
      </c>
      <c r="H7672" s="7"/>
      <c r="I7672" s="42"/>
      <c r="J7672" s="42" t="s">
        <v>2747</v>
      </c>
      <c r="K7672" s="8" t="s">
        <v>25101</v>
      </c>
      <c r="L7672" s="7" t="s">
        <v>8443</v>
      </c>
      <c r="M7672" s="44">
        <v>87.8</v>
      </c>
      <c r="N7672" s="7">
        <v>1</v>
      </c>
      <c r="O7672" s="44">
        <v>87.8</v>
      </c>
      <c r="P7672" s="44">
        <v>41.36</v>
      </c>
      <c r="Q7672" s="44">
        <v>3.49</v>
      </c>
      <c r="R7672" s="44">
        <v>21.56</v>
      </c>
      <c r="S7672" s="44">
        <v>0</v>
      </c>
      <c r="T7672" s="44">
        <v>0</v>
      </c>
      <c r="U7672" s="44">
        <v>21.39</v>
      </c>
      <c r="V7672" s="50">
        <f ca="1">pedidos[[#This Row],[MC em %]]/10000</f>
        <v>0.2437</v>
      </c>
      <c r="W7672" s="42"/>
      <c r="X7672" s="43"/>
      <c r="Y7672" s="43"/>
      <c r="Z7672" s="43" t="s">
        <v>8442</v>
      </c>
      <c r="AA7672" s="37" t="str">
        <f>VLOOKUP(J7672, sku!B:C, 2, FALSE)</f>
        <v>Cabo de Chupeta Coaxial de Transferência de Carga de Bateria 12/24V 500 Amper, PVC, CCA 5 Metros</v>
      </c>
      <c r="AB7672" s="37" t="str">
        <f>VLOOKUP(J7672, sku!B:BM, 64, FALSE)</f>
        <v>Importação</v>
      </c>
      <c r="AC7672" s="37" t="str">
        <f>LEFT(pedidos[[#This Row],[SKU]],3)</f>
        <v>1EC</v>
      </c>
      <c r="AD7672" s="37" t="str" cm="1">
        <f t="array" aca="1" ref="AD7672" ca="1">IFERROR(
  INDEX(
    montadora[Montadora],
    MATCH(TRUE,LEFT(J8050,NÚCARACT(montadora[SKU Parcial]))=montadora[SKU Parcial],0)
  ),
  ""
)</f>
        <v/>
      </c>
    </row>
    <row r="7673" spans="1:30" x14ac:dyDescent="0.25">
      <c r="A7673" s="42" t="s">
        <v>25515</v>
      </c>
      <c r="B7673" s="42"/>
      <c r="C7673" s="42"/>
      <c r="D7673" s="42"/>
      <c r="E7673" s="42">
        <v>22798369651</v>
      </c>
      <c r="F7673" s="42" t="s">
        <v>8391</v>
      </c>
      <c r="G7673" s="42" t="s">
        <v>11228</v>
      </c>
      <c r="H7673" s="7"/>
      <c r="I7673" s="42"/>
      <c r="J7673" s="42" t="s">
        <v>3206</v>
      </c>
      <c r="K7673" s="8" t="s">
        <v>25101</v>
      </c>
      <c r="L7673" s="7" t="s">
        <v>8443</v>
      </c>
      <c r="M7673" s="44">
        <v>59.8</v>
      </c>
      <c r="N7673" s="7">
        <v>1</v>
      </c>
      <c r="O7673" s="44">
        <v>59.8</v>
      </c>
      <c r="P7673" s="44">
        <v>33.340000000000003</v>
      </c>
      <c r="Q7673" s="44">
        <v>2.37</v>
      </c>
      <c r="R7673" s="44">
        <v>15.96</v>
      </c>
      <c r="S7673" s="44">
        <v>0</v>
      </c>
      <c r="T7673" s="44">
        <v>0</v>
      </c>
      <c r="U7673" s="44">
        <v>8.1300000000000008</v>
      </c>
      <c r="V7673" s="50">
        <f ca="1">pedidos[[#This Row],[MC em %]]/10000</f>
        <v>0.13589999999999999</v>
      </c>
      <c r="W7673" s="42"/>
      <c r="X7673" s="43"/>
      <c r="Y7673" s="43"/>
      <c r="Z7673" s="43" t="s">
        <v>8442</v>
      </c>
      <c r="AA7673" s="37" t="str">
        <f>VLOOKUP(J7673, sku!B:C, 2, FALSE)</f>
        <v>Banco Bicicleta Selim Preto e Vermelho + Couro PU</v>
      </c>
      <c r="AB7673" s="37" t="str">
        <f>VLOOKUP(J7673, sku!B:BM, 64, FALSE)</f>
        <v>Importação</v>
      </c>
      <c r="AC7673" s="37" t="str">
        <f>LEFT(pedidos[[#This Row],[SKU]],3)</f>
        <v>EB0</v>
      </c>
      <c r="AD7673" s="37" t="str" cm="1">
        <f t="array" aca="1" ref="AD7673" ca="1">IFERROR(
  INDEX(
    montadora[Montadora],
    MATCH(TRUE,LEFT(J8051,NÚCARACT(montadora[SKU Parcial]))=montadora[SKU Parcial],0)
  ),
  ""
)</f>
        <v/>
      </c>
    </row>
    <row r="7674" spans="1:30" x14ac:dyDescent="0.25">
      <c r="A7674" s="42" t="s">
        <v>25505</v>
      </c>
      <c r="B7674" s="42"/>
      <c r="C7674" s="42"/>
      <c r="D7674" s="42"/>
      <c r="E7674" s="42">
        <v>23998214127</v>
      </c>
      <c r="F7674" s="42" t="s">
        <v>10132</v>
      </c>
      <c r="G7674" s="42" t="s">
        <v>11228</v>
      </c>
      <c r="H7674" s="7"/>
      <c r="I7674" s="42"/>
      <c r="J7674" s="42" t="s">
        <v>2747</v>
      </c>
      <c r="K7674" s="8" t="s">
        <v>25101</v>
      </c>
      <c r="L7674" s="7" t="s">
        <v>8443</v>
      </c>
      <c r="M7674" s="44">
        <v>87.8</v>
      </c>
      <c r="N7674" s="7">
        <v>1</v>
      </c>
      <c r="O7674" s="44">
        <v>87.8</v>
      </c>
      <c r="P7674" s="44">
        <v>41.36</v>
      </c>
      <c r="Q7674" s="44">
        <v>3.49</v>
      </c>
      <c r="R7674" s="44">
        <v>21.56</v>
      </c>
      <c r="S7674" s="44">
        <v>0</v>
      </c>
      <c r="T7674" s="44">
        <v>0</v>
      </c>
      <c r="U7674" s="44">
        <v>21.39</v>
      </c>
      <c r="V7674" s="50">
        <f ca="1">pedidos[[#This Row],[MC em %]]/10000</f>
        <v>0.2437</v>
      </c>
      <c r="W7674" s="42"/>
      <c r="X7674" s="43"/>
      <c r="Y7674" s="43"/>
      <c r="Z7674" s="43" t="s">
        <v>8442</v>
      </c>
      <c r="AA7674" s="37" t="str">
        <f>VLOOKUP(J7674, sku!B:C, 2, FALSE)</f>
        <v>Cabo de Chupeta Coaxial de Transferência de Carga de Bateria 12/24V 500 Amper, PVC, CCA 5 Metros</v>
      </c>
      <c r="AB7674" s="37" t="str">
        <f>VLOOKUP(J7674, sku!B:BM, 64, FALSE)</f>
        <v>Importação</v>
      </c>
      <c r="AC7674" s="37" t="str">
        <f>LEFT(pedidos[[#This Row],[SKU]],3)</f>
        <v>1EC</v>
      </c>
      <c r="AD7674" s="37" t="str" cm="1">
        <f t="array" aca="1" ref="AD7674" ca="1">IFERROR(
  INDEX(
    montadora[Montadora],
    MATCH(TRUE,LEFT(J8052,NÚCARACT(montadora[SKU Parcial]))=montadora[SKU Parcial],0)
  ),
  ""
)</f>
        <v/>
      </c>
    </row>
    <row r="7675" spans="1:30" x14ac:dyDescent="0.25">
      <c r="A7675" s="42" t="s">
        <v>25506</v>
      </c>
      <c r="B7675" s="42"/>
      <c r="C7675" s="42"/>
      <c r="D7675" s="42"/>
      <c r="E7675" s="42">
        <v>23998214127</v>
      </c>
      <c r="F7675" s="42" t="s">
        <v>10132</v>
      </c>
      <c r="G7675" s="42" t="s">
        <v>11228</v>
      </c>
      <c r="H7675" s="7"/>
      <c r="I7675" s="42"/>
      <c r="J7675" s="42" t="s">
        <v>2747</v>
      </c>
      <c r="K7675" s="8" t="s">
        <v>25101</v>
      </c>
      <c r="L7675" s="7" t="s">
        <v>8443</v>
      </c>
      <c r="M7675" s="44">
        <v>87.8</v>
      </c>
      <c r="N7675" s="7">
        <v>1</v>
      </c>
      <c r="O7675" s="44">
        <v>87.8</v>
      </c>
      <c r="P7675" s="44">
        <v>41.36</v>
      </c>
      <c r="Q7675" s="44">
        <v>3.49</v>
      </c>
      <c r="R7675" s="44">
        <v>21.56</v>
      </c>
      <c r="S7675" s="44">
        <v>0</v>
      </c>
      <c r="T7675" s="44">
        <v>0</v>
      </c>
      <c r="U7675" s="44">
        <v>21.39</v>
      </c>
      <c r="V7675" s="50">
        <f ca="1">pedidos[[#This Row],[MC em %]]/10000</f>
        <v>0.2437</v>
      </c>
      <c r="W7675" s="42"/>
      <c r="X7675" s="43"/>
      <c r="Y7675" s="43"/>
      <c r="Z7675" s="43" t="s">
        <v>8442</v>
      </c>
      <c r="AA7675" s="37" t="str">
        <f>VLOOKUP(J7675, sku!B:C, 2, FALSE)</f>
        <v>Cabo de Chupeta Coaxial de Transferência de Carga de Bateria 12/24V 500 Amper, PVC, CCA 5 Metros</v>
      </c>
      <c r="AB7675" s="37" t="str">
        <f>VLOOKUP(J7675, sku!B:BM, 64, FALSE)</f>
        <v>Importação</v>
      </c>
      <c r="AC7675" s="37" t="str">
        <f>LEFT(pedidos[[#This Row],[SKU]],3)</f>
        <v>1EC</v>
      </c>
      <c r="AD7675" s="37" t="str" cm="1">
        <f t="array" aca="1" ref="AD7675" ca="1">IFERROR(
  INDEX(
    montadora[Montadora],
    MATCH(TRUE,LEFT(J8053,NÚCARACT(montadora[SKU Parcial]))=montadora[SKU Parcial],0)
  ),
  ""
)</f>
        <v/>
      </c>
    </row>
    <row r="7676" spans="1:30" x14ac:dyDescent="0.25">
      <c r="A7676" s="42" t="s">
        <v>25520</v>
      </c>
      <c r="B7676" s="42"/>
      <c r="C7676" s="42"/>
      <c r="D7676" s="42"/>
      <c r="E7676" s="42">
        <v>23798223586</v>
      </c>
      <c r="F7676" s="42" t="s">
        <v>8388</v>
      </c>
      <c r="G7676" s="42" t="s">
        <v>11228</v>
      </c>
      <c r="H7676" s="7"/>
      <c r="I7676" s="42"/>
      <c r="J7676" s="42" t="s">
        <v>1794</v>
      </c>
      <c r="K7676" s="8" t="s">
        <v>25101</v>
      </c>
      <c r="L7676" s="7" t="s">
        <v>8443</v>
      </c>
      <c r="M7676" s="44">
        <v>79.900000000000006</v>
      </c>
      <c r="N7676" s="7">
        <v>1</v>
      </c>
      <c r="O7676" s="44">
        <v>86.2</v>
      </c>
      <c r="P7676" s="44">
        <v>29.2</v>
      </c>
      <c r="Q7676" s="44">
        <v>3.17</v>
      </c>
      <c r="R7676" s="44">
        <v>19.98</v>
      </c>
      <c r="S7676" s="44">
        <v>6.3</v>
      </c>
      <c r="T7676" s="44">
        <v>0</v>
      </c>
      <c r="U7676" s="44">
        <v>27.55</v>
      </c>
      <c r="V7676" s="50">
        <f ca="1">pedidos[[#This Row],[MC em %]]/10000</f>
        <v>0.3448</v>
      </c>
      <c r="W7676" s="42"/>
      <c r="X7676" s="43"/>
      <c r="Y7676" s="43"/>
      <c r="Z7676" s="43" t="s">
        <v>8442</v>
      </c>
      <c r="AA7676" s="37" t="str">
        <f>VLOOKUP(J7676, sku!B:C, 2, FALSE)</f>
        <v>Cabo de Chupeta Coaxial de Transferência de Carga de Bateria 12/24V 500 Amper, PVC, CCA 3 Metros</v>
      </c>
      <c r="AB7676" s="37" t="str">
        <f>VLOOKUP(J7676, sku!B:BM, 64, FALSE)</f>
        <v>Importação</v>
      </c>
      <c r="AC7676" s="37" t="str">
        <f>LEFT(pedidos[[#This Row],[SKU]],3)</f>
        <v>1EC</v>
      </c>
      <c r="AD7676" s="37" t="str" cm="1">
        <f t="array" aca="1" ref="AD7676" ca="1">IFERROR(
  INDEX(
    montadora[Montadora],
    MATCH(TRUE,LEFT(J8054,NÚCARACT(montadora[SKU Parcial]))=montadora[SKU Parcial],0)
  ),
  ""
)</f>
        <v/>
      </c>
    </row>
    <row r="7677" spans="1:30" x14ac:dyDescent="0.25">
      <c r="A7677" s="42" t="s">
        <v>25497</v>
      </c>
      <c r="B7677" s="42"/>
      <c r="C7677" s="42"/>
      <c r="D7677" s="42"/>
      <c r="E7677" s="42">
        <v>23098159388</v>
      </c>
      <c r="F7677" s="42" t="s">
        <v>8416</v>
      </c>
      <c r="G7677" s="42" t="s">
        <v>11228</v>
      </c>
      <c r="H7677" s="7"/>
      <c r="I7677" s="42"/>
      <c r="J7677" s="42" t="s">
        <v>267</v>
      </c>
      <c r="K7677" s="8" t="s">
        <v>25126</v>
      </c>
      <c r="L7677" s="7" t="s">
        <v>8443</v>
      </c>
      <c r="M7677" s="44">
        <v>389.8</v>
      </c>
      <c r="N7677" s="7">
        <v>1</v>
      </c>
      <c r="O7677" s="44">
        <v>403.05</v>
      </c>
      <c r="P7677" s="44">
        <v>145</v>
      </c>
      <c r="Q7677" s="44">
        <v>15.48</v>
      </c>
      <c r="R7677" s="44">
        <v>81.96</v>
      </c>
      <c r="S7677" s="44">
        <v>13.25</v>
      </c>
      <c r="T7677" s="44">
        <v>0</v>
      </c>
      <c r="U7677" s="44">
        <v>147.36000000000001</v>
      </c>
      <c r="V7677" s="50">
        <f ca="1">pedidos[[#This Row],[MC em %]]/10000</f>
        <v>0.378</v>
      </c>
      <c r="W7677" s="42"/>
      <c r="X7677" s="43"/>
      <c r="Y7677" s="43"/>
      <c r="Z7677" s="43" t="s">
        <v>8442</v>
      </c>
      <c r="AA7677" s="37" t="str">
        <f>VLOOKUP(J7677, sku!B:C, 2, FALSE)</f>
        <v>Travessa Fiat - Way - - - Uno Way - 2011 A 2021 - Preto</v>
      </c>
      <c r="AB7677" s="37" t="str">
        <f>VLOOKUP(J7677, sku!B:BM, 64, FALSE)</f>
        <v>Fabricação</v>
      </c>
      <c r="AC7677" s="37" t="str">
        <f>LEFT(pedidos[[#This Row],[SKU]],3)</f>
        <v>XFI</v>
      </c>
      <c r="AD7677" s="37" t="str" cm="1">
        <f t="array" aca="1" ref="AD7677" ca="1">IFERROR(
  INDEX(
    montadora[Montadora],
    MATCH(TRUE,LEFT(J8055,NÚCARACT(montadora[SKU Parcial]))=montadora[SKU Parcial],0)
  ),
  ""
)</f>
        <v/>
      </c>
    </row>
    <row r="7678" spans="1:30" x14ac:dyDescent="0.25">
      <c r="A7678" s="42" t="s">
        <v>25516</v>
      </c>
      <c r="B7678" s="42"/>
      <c r="C7678" s="42"/>
      <c r="D7678" s="42"/>
      <c r="E7678" s="42">
        <v>22798369651</v>
      </c>
      <c r="F7678" s="42" t="s">
        <v>8391</v>
      </c>
      <c r="G7678" s="42" t="s">
        <v>11228</v>
      </c>
      <c r="H7678" s="7"/>
      <c r="I7678" s="42"/>
      <c r="J7678" s="42" t="s">
        <v>3206</v>
      </c>
      <c r="K7678" s="8" t="s">
        <v>25126</v>
      </c>
      <c r="L7678" s="7" t="s">
        <v>8443</v>
      </c>
      <c r="M7678" s="44">
        <v>59.8</v>
      </c>
      <c r="N7678" s="7">
        <v>1</v>
      </c>
      <c r="O7678" s="44">
        <v>59.8</v>
      </c>
      <c r="P7678" s="44">
        <v>33.340000000000003</v>
      </c>
      <c r="Q7678" s="44">
        <v>2.37</v>
      </c>
      <c r="R7678" s="44">
        <v>15.96</v>
      </c>
      <c r="S7678" s="44">
        <v>0</v>
      </c>
      <c r="T7678" s="44">
        <v>0</v>
      </c>
      <c r="U7678" s="44">
        <v>8.1300000000000008</v>
      </c>
      <c r="V7678" s="50">
        <f ca="1">pedidos[[#This Row],[MC em %]]/10000</f>
        <v>0.13589999999999999</v>
      </c>
      <c r="W7678" s="42"/>
      <c r="X7678" s="43"/>
      <c r="Y7678" s="43"/>
      <c r="Z7678" s="43" t="s">
        <v>8442</v>
      </c>
      <c r="AA7678" s="37" t="str">
        <f>VLOOKUP(J7678, sku!B:C, 2, FALSE)</f>
        <v>Banco Bicicleta Selim Preto e Vermelho + Couro PU</v>
      </c>
      <c r="AB7678" s="37" t="str">
        <f>VLOOKUP(J7678, sku!B:BM, 64, FALSE)</f>
        <v>Importação</v>
      </c>
      <c r="AC7678" s="37" t="str">
        <f>LEFT(pedidos[[#This Row],[SKU]],3)</f>
        <v>EB0</v>
      </c>
      <c r="AD7678" s="37" t="str" cm="1">
        <f t="array" aca="1" ref="AD7678" ca="1">IFERROR(
  INDEX(
    montadora[Montadora],
    MATCH(TRUE,LEFT(J8056,NÚCARACT(montadora[SKU Parcial]))=montadora[SKU Parcial],0)
  ),
  ""
)</f>
        <v/>
      </c>
    </row>
    <row r="7679" spans="1:30" x14ac:dyDescent="0.25">
      <c r="A7679" s="42" t="s">
        <v>25511</v>
      </c>
      <c r="B7679" s="42"/>
      <c r="C7679" s="42"/>
      <c r="D7679" s="42"/>
      <c r="E7679" s="42">
        <v>20598018789</v>
      </c>
      <c r="F7679" s="42" t="s">
        <v>8394</v>
      </c>
      <c r="G7679" s="42" t="s">
        <v>11228</v>
      </c>
      <c r="H7679" s="7"/>
      <c r="I7679" s="42"/>
      <c r="J7679" s="42" t="s">
        <v>2167</v>
      </c>
      <c r="K7679" s="8" t="s">
        <v>25126</v>
      </c>
      <c r="L7679" s="7" t="s">
        <v>8443</v>
      </c>
      <c r="M7679" s="44">
        <v>78.8</v>
      </c>
      <c r="N7679" s="7">
        <v>1</v>
      </c>
      <c r="O7679" s="44">
        <v>78.8</v>
      </c>
      <c r="P7679" s="44">
        <v>39.54</v>
      </c>
      <c r="Q7679" s="44">
        <v>3.13</v>
      </c>
      <c r="R7679" s="44">
        <v>19.760000000000002</v>
      </c>
      <c r="S7679" s="44">
        <v>0</v>
      </c>
      <c r="T7679" s="44">
        <v>0</v>
      </c>
      <c r="U7679" s="44">
        <v>16.37</v>
      </c>
      <c r="V7679" s="50">
        <f ca="1">pedidos[[#This Row],[MC em %]]/10000</f>
        <v>0.20780000000000001</v>
      </c>
      <c r="W7679" s="42"/>
      <c r="X7679" s="43"/>
      <c r="Y7679" s="43"/>
      <c r="Z7679" s="43" t="s">
        <v>8442</v>
      </c>
      <c r="AA7679" s="37" t="str">
        <f>VLOOKUP(J7679, sku!B:C, 2, FALSE)</f>
        <v>Cadeirinha Rosa Aro 26 - Peixinho Bike</v>
      </c>
      <c r="AB7679" s="37" t="str">
        <f>VLOOKUP(J7679, sku!B:BM, 64, FALSE)</f>
        <v>Revenda</v>
      </c>
      <c r="AC7679" s="37" t="str">
        <f>LEFT(pedidos[[#This Row],[SKU]],3)</f>
        <v>CAD</v>
      </c>
      <c r="AD7679" s="37" t="str" cm="1">
        <f t="array" aca="1" ref="AD7679" ca="1">IFERROR(
  INDEX(
    montadora[Montadora],
    MATCH(TRUE,LEFT(J8057,NÚCARACT(montadora[SKU Parcial]))=montadora[SKU Parcial],0)
  ),
  ""
)</f>
        <v/>
      </c>
    </row>
    <row r="7680" spans="1:30" x14ac:dyDescent="0.25">
      <c r="A7680" s="42" t="s">
        <v>25512</v>
      </c>
      <c r="B7680" s="42"/>
      <c r="C7680" s="42"/>
      <c r="D7680" s="42"/>
      <c r="E7680" s="42">
        <v>22298177656</v>
      </c>
      <c r="F7680" s="42" t="s">
        <v>8393</v>
      </c>
      <c r="G7680" s="42" t="s">
        <v>11228</v>
      </c>
      <c r="H7680" s="7"/>
      <c r="I7680" s="42"/>
      <c r="J7680" s="42" t="s">
        <v>2167</v>
      </c>
      <c r="K7680" s="8" t="s">
        <v>25126</v>
      </c>
      <c r="L7680" s="7" t="s">
        <v>8443</v>
      </c>
      <c r="M7680" s="44">
        <v>78.8</v>
      </c>
      <c r="N7680" s="7">
        <v>1</v>
      </c>
      <c r="O7680" s="44">
        <v>88.74</v>
      </c>
      <c r="P7680" s="44">
        <v>39.54</v>
      </c>
      <c r="Q7680" s="44">
        <v>3.13</v>
      </c>
      <c r="R7680" s="44">
        <v>19.760000000000002</v>
      </c>
      <c r="S7680" s="44">
        <v>9.94</v>
      </c>
      <c r="T7680" s="44">
        <v>0</v>
      </c>
      <c r="U7680" s="44">
        <v>16.37</v>
      </c>
      <c r="V7680" s="50">
        <f ca="1">pedidos[[#This Row],[MC em %]]/10000</f>
        <v>0.20780000000000001</v>
      </c>
      <c r="W7680" s="42"/>
      <c r="X7680" s="43"/>
      <c r="Y7680" s="43"/>
      <c r="Z7680" s="43" t="s">
        <v>8442</v>
      </c>
      <c r="AA7680" s="37" t="str">
        <f>VLOOKUP(J7680, sku!B:C, 2, FALSE)</f>
        <v>Cadeirinha Rosa Aro 26 - Peixinho Bike</v>
      </c>
      <c r="AB7680" s="37" t="str">
        <f>VLOOKUP(J7680, sku!B:BM, 64, FALSE)</f>
        <v>Revenda</v>
      </c>
      <c r="AC7680" s="37" t="str">
        <f>LEFT(pedidos[[#This Row],[SKU]],3)</f>
        <v>CAD</v>
      </c>
      <c r="AD7680" s="37" t="str" cm="1">
        <f t="array" aca="1" ref="AD7680" ca="1">IFERROR(
  INDEX(
    montadora[Montadora],
    MATCH(TRUE,LEFT(J8058,NÚCARACT(montadora[SKU Parcial]))=montadora[SKU Parcial],0)
  ),
  ""
)</f>
        <v/>
      </c>
    </row>
    <row r="7681" spans="1:30" x14ac:dyDescent="0.25">
      <c r="A7681" s="42" t="s">
        <v>25522</v>
      </c>
      <c r="B7681" s="42"/>
      <c r="C7681" s="42"/>
      <c r="D7681" s="42"/>
      <c r="E7681" s="42">
        <v>18599689222</v>
      </c>
      <c r="F7681" s="42" t="s">
        <v>10699</v>
      </c>
      <c r="G7681" s="42" t="s">
        <v>11228</v>
      </c>
      <c r="H7681" s="7"/>
      <c r="I7681" s="42"/>
      <c r="J7681" s="42" t="s">
        <v>8433</v>
      </c>
      <c r="K7681" s="8" t="s">
        <v>25126</v>
      </c>
      <c r="L7681" s="7" t="s">
        <v>8443</v>
      </c>
      <c r="M7681" s="44">
        <v>46.8</v>
      </c>
      <c r="N7681" s="7">
        <v>1</v>
      </c>
      <c r="O7681" s="44">
        <v>46.8</v>
      </c>
      <c r="P7681" s="44">
        <v>24.45</v>
      </c>
      <c r="Q7681" s="44">
        <v>1.86</v>
      </c>
      <c r="R7681" s="44">
        <v>13.36</v>
      </c>
      <c r="S7681" s="44">
        <v>0</v>
      </c>
      <c r="T7681" s="44">
        <v>0</v>
      </c>
      <c r="U7681" s="44">
        <v>7.13</v>
      </c>
      <c r="V7681" s="50">
        <f ca="1">pedidos[[#This Row],[MC em %]]/10000</f>
        <v>0.15240000000000001</v>
      </c>
      <c r="W7681" s="42"/>
      <c r="X7681" s="43"/>
      <c r="Y7681" s="43"/>
      <c r="Z7681" s="43" t="s">
        <v>8442</v>
      </c>
      <c r="AA7681" s="37" t="str">
        <f>VLOOKUP(J7681, sku!B:C, 2, FALSE)</f>
        <v>Trava Manete Moto E Bicicleta de Plástico - Vermelho</v>
      </c>
      <c r="AB7681" s="37" t="str">
        <f>VLOOKUP(J7681, sku!B:BM, 64, FALSE)</f>
        <v>Importação</v>
      </c>
      <c r="AC7681" s="37" t="str">
        <f>LEFT(pedidos[[#This Row],[SKU]],3)</f>
        <v>ET0</v>
      </c>
      <c r="AD7681" s="37" t="str" cm="1">
        <f t="array" aca="1" ref="AD7681" ca="1">IFERROR(
  INDEX(
    montadora[Montadora],
    MATCH(TRUE,LEFT(J8059,NÚCARACT(montadora[SKU Parcial]))=montadora[SKU Parcial],0)
  ),
  ""
)</f>
        <v/>
      </c>
    </row>
    <row r="7682" spans="1:30" x14ac:dyDescent="0.25">
      <c r="A7682" s="42" t="s">
        <v>25498</v>
      </c>
      <c r="B7682" s="42"/>
      <c r="C7682" s="42"/>
      <c r="D7682" s="42"/>
      <c r="E7682" s="42">
        <v>23098159388</v>
      </c>
      <c r="F7682" s="42" t="s">
        <v>8416</v>
      </c>
      <c r="G7682" s="42" t="s">
        <v>11228</v>
      </c>
      <c r="H7682" s="7"/>
      <c r="I7682" s="42"/>
      <c r="J7682" s="42" t="s">
        <v>298</v>
      </c>
      <c r="K7682" s="8" t="s">
        <v>25126</v>
      </c>
      <c r="L7682" s="7" t="s">
        <v>8443</v>
      </c>
      <c r="M7682" s="44">
        <v>389.8</v>
      </c>
      <c r="N7682" s="7">
        <v>1</v>
      </c>
      <c r="O7682" s="44">
        <v>406.71</v>
      </c>
      <c r="P7682" s="44">
        <v>145</v>
      </c>
      <c r="Q7682" s="44">
        <v>15.48</v>
      </c>
      <c r="R7682" s="44">
        <v>81.96</v>
      </c>
      <c r="S7682" s="44">
        <v>16.91</v>
      </c>
      <c r="T7682" s="44">
        <v>0</v>
      </c>
      <c r="U7682" s="44">
        <v>147.36000000000001</v>
      </c>
      <c r="V7682" s="50">
        <f ca="1">pedidos[[#This Row],[MC em %]]/10000</f>
        <v>0.378</v>
      </c>
      <c r="W7682" s="42"/>
      <c r="X7682" s="43"/>
      <c r="Y7682" s="43"/>
      <c r="Z7682" s="43" t="s">
        <v>8442</v>
      </c>
      <c r="AA7682" s="37" t="str">
        <f>VLOOKUP(J7682, sku!B:C, 2, FALSE)</f>
        <v>Travessa Fiat - Way - - - Uno Way - 2011 A 2021 - Grafite</v>
      </c>
      <c r="AB7682" s="37" t="str">
        <f>VLOOKUP(J7682, sku!B:BM, 64, FALSE)</f>
        <v>Fabricação</v>
      </c>
      <c r="AC7682" s="37" t="str">
        <f>LEFT(pedidos[[#This Row],[SKU]],3)</f>
        <v>XFI</v>
      </c>
      <c r="AD7682" s="37" t="str" cm="1">
        <f t="array" aca="1" ref="AD7682" ca="1">IFERROR(
  INDEX(
    montadora[Montadora],
    MATCH(TRUE,LEFT(J8060,NÚCARACT(montadora[SKU Parcial]))=montadora[SKU Parcial],0)
  ),
  ""
)</f>
        <v/>
      </c>
    </row>
    <row r="7683" spans="1:30" x14ac:dyDescent="0.25">
      <c r="A7683" s="42" t="s">
        <v>25523</v>
      </c>
      <c r="B7683" s="42"/>
      <c r="C7683" s="42"/>
      <c r="D7683" s="42"/>
      <c r="E7683" s="42">
        <v>22994014023</v>
      </c>
      <c r="F7683" s="42" t="s">
        <v>10127</v>
      </c>
      <c r="G7683" s="42" t="s">
        <v>11228</v>
      </c>
      <c r="H7683" s="7"/>
      <c r="I7683" s="42"/>
      <c r="J7683" s="42" t="s">
        <v>8433</v>
      </c>
      <c r="K7683" s="8" t="s">
        <v>25126</v>
      </c>
      <c r="L7683" s="7" t="s">
        <v>8443</v>
      </c>
      <c r="M7683" s="44">
        <v>47.8</v>
      </c>
      <c r="N7683" s="7">
        <v>1</v>
      </c>
      <c r="O7683" s="44">
        <v>47.8</v>
      </c>
      <c r="P7683" s="44">
        <v>24.45</v>
      </c>
      <c r="Q7683" s="44">
        <v>1.9</v>
      </c>
      <c r="R7683" s="44">
        <v>13.56</v>
      </c>
      <c r="S7683" s="44">
        <v>0</v>
      </c>
      <c r="T7683" s="44">
        <v>0</v>
      </c>
      <c r="U7683" s="44">
        <v>7.89</v>
      </c>
      <c r="V7683" s="50">
        <f ca="1">pedidos[[#This Row],[MC em %]]/10000</f>
        <v>0.1651</v>
      </c>
      <c r="W7683" s="42"/>
      <c r="X7683" s="43"/>
      <c r="Y7683" s="43"/>
      <c r="Z7683" s="43" t="s">
        <v>8442</v>
      </c>
      <c r="AA7683" s="37" t="str">
        <f>VLOOKUP(J7683, sku!B:C, 2, FALSE)</f>
        <v>Trava Manete Moto E Bicicleta de Plástico - Vermelho</v>
      </c>
      <c r="AB7683" s="37" t="str">
        <f>VLOOKUP(J7683, sku!B:BM, 64, FALSE)</f>
        <v>Importação</v>
      </c>
      <c r="AC7683" s="37" t="str">
        <f>LEFT(pedidos[[#This Row],[SKU]],3)</f>
        <v>ET0</v>
      </c>
      <c r="AD7683" s="37" t="str" cm="1">
        <f t="array" aca="1" ref="AD7683" ca="1">IFERROR(
  INDEX(
    montadora[Montadora],
    MATCH(TRUE,LEFT(J8061,NÚCARACT(montadora[SKU Parcial]))=montadora[SKU Parcial],0)
  ),
  ""
)</f>
        <v/>
      </c>
    </row>
    <row r="7684" spans="1:30" x14ac:dyDescent="0.25">
      <c r="A7684" s="42" t="s">
        <v>25513</v>
      </c>
      <c r="B7684" s="42"/>
      <c r="C7684" s="42"/>
      <c r="D7684" s="42"/>
      <c r="E7684" s="42">
        <v>22298177656</v>
      </c>
      <c r="F7684" s="42" t="s">
        <v>8393</v>
      </c>
      <c r="G7684" s="42" t="s">
        <v>11228</v>
      </c>
      <c r="H7684" s="7"/>
      <c r="I7684" s="42"/>
      <c r="J7684" s="42" t="s">
        <v>2167</v>
      </c>
      <c r="K7684" s="8" t="s">
        <v>25126</v>
      </c>
      <c r="L7684" s="7" t="s">
        <v>8443</v>
      </c>
      <c r="M7684" s="44">
        <v>78.8</v>
      </c>
      <c r="N7684" s="7">
        <v>1</v>
      </c>
      <c r="O7684" s="44">
        <v>86.31</v>
      </c>
      <c r="P7684" s="44">
        <v>39.54</v>
      </c>
      <c r="Q7684" s="44">
        <v>3.13</v>
      </c>
      <c r="R7684" s="44">
        <v>19.760000000000002</v>
      </c>
      <c r="S7684" s="44">
        <v>7.51</v>
      </c>
      <c r="T7684" s="44">
        <v>0</v>
      </c>
      <c r="U7684" s="44">
        <v>16.37</v>
      </c>
      <c r="V7684" s="50">
        <f ca="1">pedidos[[#This Row],[MC em %]]/10000</f>
        <v>0.20780000000000001</v>
      </c>
      <c r="W7684" s="42"/>
      <c r="X7684" s="43"/>
      <c r="Y7684" s="43"/>
      <c r="Z7684" s="43" t="s">
        <v>8442</v>
      </c>
      <c r="AA7684" s="37" t="str">
        <f>VLOOKUP(J7684, sku!B:C, 2, FALSE)</f>
        <v>Cadeirinha Rosa Aro 26 - Peixinho Bike</v>
      </c>
      <c r="AB7684" s="37" t="str">
        <f>VLOOKUP(J7684, sku!B:BM, 64, FALSE)</f>
        <v>Revenda</v>
      </c>
      <c r="AC7684" s="37" t="str">
        <f>LEFT(pedidos[[#This Row],[SKU]],3)</f>
        <v>CAD</v>
      </c>
      <c r="AD7684" s="37" t="str" cm="1">
        <f t="array" aca="1" ref="AD7684" ca="1">IFERROR(
  INDEX(
    montadora[Montadora],
    MATCH(TRUE,LEFT(J8062,NÚCARACT(montadora[SKU Parcial]))=montadora[SKU Parcial],0)
  ),
  ""
)</f>
        <v/>
      </c>
    </row>
    <row r="7685" spans="1:30" x14ac:dyDescent="0.25">
      <c r="A7685" s="42" t="s">
        <v>25529</v>
      </c>
      <c r="B7685" s="42"/>
      <c r="C7685" s="42"/>
      <c r="D7685" s="42"/>
      <c r="E7685" s="42">
        <v>20298008470</v>
      </c>
      <c r="F7685" s="42" t="s">
        <v>10107</v>
      </c>
      <c r="G7685" s="42" t="s">
        <v>11228</v>
      </c>
      <c r="H7685" s="7"/>
      <c r="I7685" s="42"/>
      <c r="J7685" s="42" t="s">
        <v>290</v>
      </c>
      <c r="K7685" s="8" t="s">
        <v>25126</v>
      </c>
      <c r="L7685" s="7" t="s">
        <v>8443</v>
      </c>
      <c r="M7685" s="44">
        <v>38.799999999999997</v>
      </c>
      <c r="N7685" s="7">
        <v>1</v>
      </c>
      <c r="O7685" s="44">
        <v>40.24</v>
      </c>
      <c r="P7685" s="44">
        <v>15.8</v>
      </c>
      <c r="Q7685" s="44">
        <v>1.54</v>
      </c>
      <c r="R7685" s="44">
        <v>11.76</v>
      </c>
      <c r="S7685" s="44">
        <v>1.44</v>
      </c>
      <c r="T7685" s="44">
        <v>0</v>
      </c>
      <c r="U7685" s="44">
        <v>9.6999999999999993</v>
      </c>
      <c r="V7685" s="50">
        <f ca="1">pedidos[[#This Row],[MC em %]]/10000</f>
        <v>0.25</v>
      </c>
      <c r="W7685" s="42"/>
      <c r="X7685" s="43"/>
      <c r="Y7685" s="43"/>
      <c r="Z7685" s="43" t="s">
        <v>8442</v>
      </c>
      <c r="AA7685" s="37" t="str">
        <f>VLOOKUP(J7685, sku!B:C, 2, FALSE)</f>
        <v>Par De Trava Do Quebra Vento Preto (23Cm)</v>
      </c>
      <c r="AB7685" s="37" t="str">
        <f>VLOOKUP(J7685, sku!B:BM, 64, FALSE)</f>
        <v>Revenda</v>
      </c>
      <c r="AC7685" s="37" t="str">
        <f>LEFT(pedidos[[#This Row],[SKU]],3)</f>
        <v>Q-9</v>
      </c>
      <c r="AD7685" s="37" t="str" cm="1">
        <f t="array" aca="1" ref="AD7685" ca="1">IFERROR(
  INDEX(
    montadora[Montadora],
    MATCH(TRUE,LEFT(J8063,NÚCARACT(montadora[SKU Parcial]))=montadora[SKU Parcial],0)
  ),
  ""
)</f>
        <v/>
      </c>
    </row>
    <row r="7686" spans="1:30" x14ac:dyDescent="0.25">
      <c r="A7686" s="42" t="s">
        <v>25064</v>
      </c>
      <c r="B7686" s="42"/>
      <c r="C7686" s="42"/>
      <c r="D7686" s="42"/>
      <c r="E7686" s="42">
        <v>19799666617</v>
      </c>
      <c r="F7686" s="42" t="s">
        <v>10704</v>
      </c>
      <c r="G7686" s="42" t="s">
        <v>11228</v>
      </c>
      <c r="H7686" s="7"/>
      <c r="I7686" s="42"/>
      <c r="J7686" s="42" t="s">
        <v>10722</v>
      </c>
      <c r="K7686" s="8" t="s">
        <v>25096</v>
      </c>
      <c r="L7686" s="7" t="s">
        <v>8443</v>
      </c>
      <c r="M7686" s="44">
        <v>9.8000000000000007</v>
      </c>
      <c r="N7686" s="7">
        <v>1</v>
      </c>
      <c r="O7686" s="44">
        <v>17.8</v>
      </c>
      <c r="P7686" s="44">
        <v>1.84</v>
      </c>
      <c r="Q7686" s="44">
        <v>0.39</v>
      </c>
      <c r="R7686" s="44">
        <v>5.96</v>
      </c>
      <c r="S7686" s="44">
        <v>8</v>
      </c>
      <c r="T7686" s="44">
        <v>0</v>
      </c>
      <c r="U7686" s="44">
        <v>1.61</v>
      </c>
      <c r="V7686" s="50">
        <f ca="1">pedidos[[#This Row],[MC em %]]/10000</f>
        <v>0.16439999999999999</v>
      </c>
      <c r="W7686" s="42"/>
      <c r="X7686" s="43"/>
      <c r="Y7686" s="43"/>
      <c r="Z7686" s="43" t="s">
        <v>8442</v>
      </c>
      <c r="AA7686" s="37" t="str">
        <f>VLOOKUP(J7686, sku!B:C, 2, FALSE)</f>
        <v>Kit Chave Allen de Aço 1 M3 + 1 M4 + 1 M5 + 1 M6</v>
      </c>
      <c r="AB7686" s="37" t="str">
        <f>VLOOKUP(J7686, sku!B:BM, 64, FALSE)</f>
        <v>Importação</v>
      </c>
      <c r="AC7686" s="37" t="str">
        <f>LEFT(pedidos[[#This Row],[SKU]],3)</f>
        <v>1EC</v>
      </c>
      <c r="AD7686" s="37" t="str" cm="1">
        <f t="array" aca="1" ref="AD7686" ca="1">IFERROR(
  INDEX(
    montadora[Montadora],
    MATCH(TRUE,LEFT(J8064,NÚCARACT(montadora[SKU Parcial]))=montadora[SKU Parcial],0)
  ),
  ""
)</f>
        <v/>
      </c>
    </row>
    <row r="7687" spans="1:30" x14ac:dyDescent="0.25">
      <c r="A7687" s="42" t="s">
        <v>25065</v>
      </c>
      <c r="B7687" s="42"/>
      <c r="C7687" s="42"/>
      <c r="D7687" s="42"/>
      <c r="E7687" s="42">
        <v>23998214127</v>
      </c>
      <c r="F7687" s="42" t="s">
        <v>10132</v>
      </c>
      <c r="G7687" s="42" t="s">
        <v>11228</v>
      </c>
      <c r="H7687" s="7"/>
      <c r="I7687" s="42"/>
      <c r="J7687" s="42" t="s">
        <v>2747</v>
      </c>
      <c r="K7687" s="8" t="s">
        <v>25096</v>
      </c>
      <c r="L7687" s="7" t="s">
        <v>8443</v>
      </c>
      <c r="M7687" s="44">
        <v>87.8</v>
      </c>
      <c r="N7687" s="7">
        <v>1</v>
      </c>
      <c r="O7687" s="44">
        <v>87.8</v>
      </c>
      <c r="P7687" s="44">
        <v>41.36</v>
      </c>
      <c r="Q7687" s="44">
        <v>3.49</v>
      </c>
      <c r="R7687" s="44">
        <v>21.56</v>
      </c>
      <c r="S7687" s="44">
        <v>0</v>
      </c>
      <c r="T7687" s="44">
        <v>0</v>
      </c>
      <c r="U7687" s="44">
        <v>21.39</v>
      </c>
      <c r="V7687" s="50">
        <f ca="1">pedidos[[#This Row],[MC em %]]/10000</f>
        <v>0.2437</v>
      </c>
      <c r="W7687" s="42"/>
      <c r="X7687" s="43"/>
      <c r="Y7687" s="43"/>
      <c r="Z7687" s="43" t="s">
        <v>8442</v>
      </c>
      <c r="AA7687" s="37" t="str">
        <f>VLOOKUP(J7687, sku!B:C, 2, FALSE)</f>
        <v>Cabo de Chupeta Coaxial de Transferência de Carga de Bateria 12/24V 500 Amper, PVC, CCA 5 Metros</v>
      </c>
      <c r="AB7687" s="37" t="str">
        <f>VLOOKUP(J7687, sku!B:BM, 64, FALSE)</f>
        <v>Importação</v>
      </c>
      <c r="AC7687" s="37" t="str">
        <f>LEFT(pedidos[[#This Row],[SKU]],3)</f>
        <v>1EC</v>
      </c>
      <c r="AD7687" s="37" t="str" cm="1">
        <f t="array" aca="1" ref="AD7687" ca="1">IFERROR(
  INDEX(
    montadora[Montadora],
    MATCH(TRUE,LEFT(J8065,NÚCARACT(montadora[SKU Parcial]))=montadora[SKU Parcial],0)
  ),
  ""
)</f>
        <v/>
      </c>
    </row>
    <row r="7688" spans="1:30" x14ac:dyDescent="0.25">
      <c r="A7688" s="42" t="s">
        <v>25066</v>
      </c>
      <c r="B7688" s="42"/>
      <c r="C7688" s="42"/>
      <c r="D7688" s="42"/>
      <c r="E7688" s="42">
        <v>20598018789</v>
      </c>
      <c r="F7688" s="42" t="s">
        <v>8394</v>
      </c>
      <c r="G7688" s="42" t="s">
        <v>11228</v>
      </c>
      <c r="H7688" s="7"/>
      <c r="I7688" s="42"/>
      <c r="J7688" s="42" t="s">
        <v>2167</v>
      </c>
      <c r="K7688" s="8" t="s">
        <v>25096</v>
      </c>
      <c r="L7688" s="7" t="s">
        <v>8443</v>
      </c>
      <c r="M7688" s="44">
        <v>78.8</v>
      </c>
      <c r="N7688" s="7">
        <v>1</v>
      </c>
      <c r="O7688" s="44">
        <v>82.67</v>
      </c>
      <c r="P7688" s="44">
        <v>39.54</v>
      </c>
      <c r="Q7688" s="44">
        <v>3.13</v>
      </c>
      <c r="R7688" s="44">
        <v>19.760000000000002</v>
      </c>
      <c r="S7688" s="44">
        <v>3.87</v>
      </c>
      <c r="T7688" s="44">
        <v>0</v>
      </c>
      <c r="U7688" s="44">
        <v>16.37</v>
      </c>
      <c r="V7688" s="50">
        <f ca="1">pedidos[[#This Row],[MC em %]]/10000</f>
        <v>0.20780000000000001</v>
      </c>
      <c r="W7688" s="42"/>
      <c r="X7688" s="43"/>
      <c r="Y7688" s="43"/>
      <c r="Z7688" s="43" t="s">
        <v>8442</v>
      </c>
      <c r="AA7688" s="37" t="str">
        <f>VLOOKUP(J7688, sku!B:C, 2, FALSE)</f>
        <v>Cadeirinha Rosa Aro 26 - Peixinho Bike</v>
      </c>
      <c r="AB7688" s="37" t="str">
        <f>VLOOKUP(J7688, sku!B:BM, 64, FALSE)</f>
        <v>Revenda</v>
      </c>
      <c r="AC7688" s="37" t="str">
        <f>LEFT(pedidos[[#This Row],[SKU]],3)</f>
        <v>CAD</v>
      </c>
      <c r="AD7688" s="37" t="str" cm="1">
        <f t="array" aca="1" ref="AD7688" ca="1">IFERROR(
  INDEX(
    montadora[Montadora],
    MATCH(TRUE,LEFT(J8066,NÚCARACT(montadora[SKU Parcial]))=montadora[SKU Parcial],0)
  ),
  ""
)</f>
        <v/>
      </c>
    </row>
    <row r="7689" spans="1:30" x14ac:dyDescent="0.25">
      <c r="A7689" s="42" t="s">
        <v>25067</v>
      </c>
      <c r="B7689" s="42"/>
      <c r="C7689" s="42"/>
      <c r="D7689" s="42"/>
      <c r="E7689" s="42">
        <v>22298177656</v>
      </c>
      <c r="F7689" s="42" t="s">
        <v>8393</v>
      </c>
      <c r="G7689" s="42" t="s">
        <v>11228</v>
      </c>
      <c r="H7689" s="7"/>
      <c r="I7689" s="42"/>
      <c r="J7689" s="42" t="s">
        <v>2167</v>
      </c>
      <c r="K7689" s="8" t="s">
        <v>25096</v>
      </c>
      <c r="L7689" s="7" t="s">
        <v>8443</v>
      </c>
      <c r="M7689" s="44">
        <v>78.8</v>
      </c>
      <c r="N7689" s="7">
        <v>1</v>
      </c>
      <c r="O7689" s="44">
        <v>94.83</v>
      </c>
      <c r="P7689" s="44">
        <v>39.54</v>
      </c>
      <c r="Q7689" s="44">
        <v>3.13</v>
      </c>
      <c r="R7689" s="44">
        <v>19.760000000000002</v>
      </c>
      <c r="S7689" s="44">
        <v>16.03</v>
      </c>
      <c r="T7689" s="44">
        <v>0</v>
      </c>
      <c r="U7689" s="44">
        <v>16.37</v>
      </c>
      <c r="V7689" s="50">
        <f ca="1">pedidos[[#This Row],[MC em %]]/10000</f>
        <v>0.20780000000000001</v>
      </c>
      <c r="W7689" s="42"/>
      <c r="X7689" s="43"/>
      <c r="Y7689" s="43"/>
      <c r="Z7689" s="43" t="s">
        <v>8442</v>
      </c>
      <c r="AA7689" s="37" t="str">
        <f>VLOOKUP(J7689, sku!B:C, 2, FALSE)</f>
        <v>Cadeirinha Rosa Aro 26 - Peixinho Bike</v>
      </c>
      <c r="AB7689" s="37" t="str">
        <f>VLOOKUP(J7689, sku!B:BM, 64, FALSE)</f>
        <v>Revenda</v>
      </c>
      <c r="AC7689" s="37" t="str">
        <f>LEFT(pedidos[[#This Row],[SKU]],3)</f>
        <v>CAD</v>
      </c>
      <c r="AD7689" s="37" t="str" cm="1">
        <f t="array" aca="1" ref="AD7689" ca="1">IFERROR(
  INDEX(
    montadora[Montadora],
    MATCH(TRUE,LEFT(J8067,NÚCARACT(montadora[SKU Parcial]))=montadora[SKU Parcial],0)
  ),
  ""
)</f>
        <v/>
      </c>
    </row>
    <row r="7690" spans="1:30" x14ac:dyDescent="0.25">
      <c r="A7690" s="42" t="s">
        <v>25068</v>
      </c>
      <c r="B7690" s="42"/>
      <c r="C7690" s="42"/>
      <c r="D7690" s="42"/>
      <c r="E7690" s="42">
        <v>23998214127</v>
      </c>
      <c r="F7690" s="42" t="s">
        <v>10132</v>
      </c>
      <c r="G7690" s="42" t="s">
        <v>11228</v>
      </c>
      <c r="H7690" s="7"/>
      <c r="I7690" s="42"/>
      <c r="J7690" s="42" t="s">
        <v>2747</v>
      </c>
      <c r="K7690" s="8" t="s">
        <v>25096</v>
      </c>
      <c r="L7690" s="7" t="s">
        <v>8443</v>
      </c>
      <c r="M7690" s="44">
        <v>87.8</v>
      </c>
      <c r="N7690" s="7">
        <v>1</v>
      </c>
      <c r="O7690" s="44">
        <v>87.8</v>
      </c>
      <c r="P7690" s="44">
        <v>41.36</v>
      </c>
      <c r="Q7690" s="44">
        <v>3.49</v>
      </c>
      <c r="R7690" s="44">
        <v>21.56</v>
      </c>
      <c r="S7690" s="44">
        <v>0</v>
      </c>
      <c r="T7690" s="44">
        <v>0</v>
      </c>
      <c r="U7690" s="44">
        <v>21.39</v>
      </c>
      <c r="V7690" s="50">
        <f ca="1">pedidos[[#This Row],[MC em %]]/10000</f>
        <v>0.2437</v>
      </c>
      <c r="W7690" s="42"/>
      <c r="X7690" s="43"/>
      <c r="Y7690" s="43"/>
      <c r="Z7690" s="43" t="s">
        <v>8442</v>
      </c>
      <c r="AA7690" s="37" t="str">
        <f>VLOOKUP(J7690, sku!B:C, 2, FALSE)</f>
        <v>Cabo de Chupeta Coaxial de Transferência de Carga de Bateria 12/24V 500 Amper, PVC, CCA 5 Metros</v>
      </c>
      <c r="AB7690" s="37" t="str">
        <f>VLOOKUP(J7690, sku!B:BM, 64, FALSE)</f>
        <v>Importação</v>
      </c>
      <c r="AC7690" s="37" t="str">
        <f>LEFT(pedidos[[#This Row],[SKU]],3)</f>
        <v>1EC</v>
      </c>
      <c r="AD7690" s="37" t="str" cm="1">
        <f t="array" aca="1" ref="AD7690" ca="1">IFERROR(
  INDEX(
    montadora[Montadora],
    MATCH(TRUE,LEFT(J8068,NÚCARACT(montadora[SKU Parcial]))=montadora[SKU Parcial],0)
  ),
  ""
)</f>
        <v/>
      </c>
    </row>
    <row r="7691" spans="1:30" x14ac:dyDescent="0.25">
      <c r="A7691" s="42" t="s">
        <v>25069</v>
      </c>
      <c r="B7691" s="42"/>
      <c r="C7691" s="42"/>
      <c r="D7691" s="42"/>
      <c r="E7691" s="42">
        <v>23998214127</v>
      </c>
      <c r="F7691" s="42" t="s">
        <v>10132</v>
      </c>
      <c r="G7691" s="42" t="s">
        <v>11228</v>
      </c>
      <c r="H7691" s="7"/>
      <c r="I7691" s="42"/>
      <c r="J7691" s="42" t="s">
        <v>2747</v>
      </c>
      <c r="K7691" s="8" t="s">
        <v>25096</v>
      </c>
      <c r="L7691" s="7" t="s">
        <v>8443</v>
      </c>
      <c r="M7691" s="44">
        <v>87.8</v>
      </c>
      <c r="N7691" s="7">
        <v>1</v>
      </c>
      <c r="O7691" s="44">
        <v>90.45</v>
      </c>
      <c r="P7691" s="44">
        <v>41.36</v>
      </c>
      <c r="Q7691" s="44">
        <v>3.49</v>
      </c>
      <c r="R7691" s="44">
        <v>21.56</v>
      </c>
      <c r="S7691" s="44">
        <v>2.65</v>
      </c>
      <c r="T7691" s="44">
        <v>0</v>
      </c>
      <c r="U7691" s="44">
        <v>21.39</v>
      </c>
      <c r="V7691" s="50">
        <f ca="1">pedidos[[#This Row],[MC em %]]/10000</f>
        <v>0.2437</v>
      </c>
      <c r="W7691" s="42"/>
      <c r="X7691" s="43"/>
      <c r="Y7691" s="43"/>
      <c r="Z7691" s="43" t="s">
        <v>8442</v>
      </c>
      <c r="AA7691" s="37" t="str">
        <f>VLOOKUP(J7691, sku!B:C, 2, FALSE)</f>
        <v>Cabo de Chupeta Coaxial de Transferência de Carga de Bateria 12/24V 500 Amper, PVC, CCA 5 Metros</v>
      </c>
      <c r="AB7691" s="37" t="str">
        <f>VLOOKUP(J7691, sku!B:BM, 64, FALSE)</f>
        <v>Importação</v>
      </c>
      <c r="AC7691" s="37" t="str">
        <f>LEFT(pedidos[[#This Row],[SKU]],3)</f>
        <v>1EC</v>
      </c>
      <c r="AD7691" s="37" t="str" cm="1">
        <f t="array" aca="1" ref="AD7691" ca="1">IFERROR(
  INDEX(
    montadora[Montadora],
    MATCH(TRUE,LEFT(J8069,NÚCARACT(montadora[SKU Parcial]))=montadora[SKU Parcial],0)
  ),
  ""
)</f>
        <v/>
      </c>
    </row>
    <row r="7692" spans="1:30" x14ac:dyDescent="0.25">
      <c r="A7692" s="42" t="s">
        <v>25070</v>
      </c>
      <c r="B7692" s="42"/>
      <c r="C7692" s="42"/>
      <c r="D7692" s="42"/>
      <c r="E7692" s="42">
        <v>23998214127</v>
      </c>
      <c r="F7692" s="42" t="s">
        <v>10132</v>
      </c>
      <c r="G7692" s="42" t="s">
        <v>11228</v>
      </c>
      <c r="H7692" s="7"/>
      <c r="I7692" s="42"/>
      <c r="J7692" s="42" t="s">
        <v>2747</v>
      </c>
      <c r="K7692" s="8" t="s">
        <v>25096</v>
      </c>
      <c r="L7692" s="7" t="s">
        <v>8443</v>
      </c>
      <c r="M7692" s="44">
        <v>87.8</v>
      </c>
      <c r="N7692" s="7">
        <v>1</v>
      </c>
      <c r="O7692" s="44">
        <v>101.05</v>
      </c>
      <c r="P7692" s="44">
        <v>41.36</v>
      </c>
      <c r="Q7692" s="44">
        <v>3.49</v>
      </c>
      <c r="R7692" s="44">
        <v>21.56</v>
      </c>
      <c r="S7692" s="44">
        <v>13.25</v>
      </c>
      <c r="T7692" s="44">
        <v>0</v>
      </c>
      <c r="U7692" s="44">
        <v>21.39</v>
      </c>
      <c r="V7692" s="50">
        <f ca="1">pedidos[[#This Row],[MC em %]]/10000</f>
        <v>0.2437</v>
      </c>
      <c r="W7692" s="42"/>
      <c r="X7692" s="43"/>
      <c r="Y7692" s="43"/>
      <c r="Z7692" s="43" t="s">
        <v>8442</v>
      </c>
      <c r="AA7692" s="37" t="str">
        <f>VLOOKUP(J7692, sku!B:C, 2, FALSE)</f>
        <v>Cabo de Chupeta Coaxial de Transferência de Carga de Bateria 12/24V 500 Amper, PVC, CCA 5 Metros</v>
      </c>
      <c r="AB7692" s="37" t="str">
        <f>VLOOKUP(J7692, sku!B:BM, 64, FALSE)</f>
        <v>Importação</v>
      </c>
      <c r="AC7692" s="37" t="str">
        <f>LEFT(pedidos[[#This Row],[SKU]],3)</f>
        <v>1EC</v>
      </c>
      <c r="AD7692" s="37" t="str" cm="1">
        <f t="array" aca="1" ref="AD7692" ca="1">IFERROR(
  INDEX(
    montadora[Montadora],
    MATCH(TRUE,LEFT(J8070,NÚCARACT(montadora[SKU Parcial]))=montadora[SKU Parcial],0)
  ),
  ""
)</f>
        <v/>
      </c>
    </row>
    <row r="7693" spans="1:30" x14ac:dyDescent="0.25">
      <c r="A7693" s="42" t="s">
        <v>25071</v>
      </c>
      <c r="B7693" s="42"/>
      <c r="C7693" s="42"/>
      <c r="D7693" s="42"/>
      <c r="E7693" s="42">
        <v>23798223586</v>
      </c>
      <c r="F7693" s="42" t="s">
        <v>8388</v>
      </c>
      <c r="G7693" s="42" t="s">
        <v>11228</v>
      </c>
      <c r="H7693" s="7"/>
      <c r="I7693" s="42"/>
      <c r="J7693" s="42" t="s">
        <v>1794</v>
      </c>
      <c r="K7693" s="8" t="s">
        <v>25096</v>
      </c>
      <c r="L7693" s="7" t="s">
        <v>8443</v>
      </c>
      <c r="M7693" s="44">
        <v>79.900000000000006</v>
      </c>
      <c r="N7693" s="7">
        <v>1</v>
      </c>
      <c r="O7693" s="44">
        <v>79.900000000000006</v>
      </c>
      <c r="P7693" s="44">
        <v>29.2</v>
      </c>
      <c r="Q7693" s="44">
        <v>3.17</v>
      </c>
      <c r="R7693" s="44">
        <v>19.98</v>
      </c>
      <c r="S7693" s="44">
        <v>0</v>
      </c>
      <c r="T7693" s="44">
        <v>0</v>
      </c>
      <c r="U7693" s="44">
        <v>27.55</v>
      </c>
      <c r="V7693" s="50">
        <f ca="1">pedidos[[#This Row],[MC em %]]/10000</f>
        <v>0.3448</v>
      </c>
      <c r="W7693" s="42"/>
      <c r="X7693" s="43"/>
      <c r="Y7693" s="43"/>
      <c r="Z7693" s="43" t="s">
        <v>8442</v>
      </c>
      <c r="AA7693" s="37" t="str">
        <f>VLOOKUP(J7693, sku!B:C, 2, FALSE)</f>
        <v>Cabo de Chupeta Coaxial de Transferência de Carga de Bateria 12/24V 500 Amper, PVC, CCA 3 Metros</v>
      </c>
      <c r="AB7693" s="37" t="str">
        <f>VLOOKUP(J7693, sku!B:BM, 64, FALSE)</f>
        <v>Importação</v>
      </c>
      <c r="AC7693" s="37" t="str">
        <f>LEFT(pedidos[[#This Row],[SKU]],3)</f>
        <v>1EC</v>
      </c>
      <c r="AD7693" s="37" t="str" cm="1">
        <f t="array" aca="1" ref="AD7693" ca="1">IFERROR(
  INDEX(
    montadora[Montadora],
    MATCH(TRUE,LEFT(J8071,NÚCARACT(montadora[SKU Parcial]))=montadora[SKU Parcial],0)
  ),
  ""
)</f>
        <v/>
      </c>
    </row>
    <row r="7694" spans="1:30" x14ac:dyDescent="0.25">
      <c r="A7694" s="42" t="s">
        <v>25072</v>
      </c>
      <c r="B7694" s="42"/>
      <c r="C7694" s="42"/>
      <c r="D7694" s="42"/>
      <c r="E7694" s="42">
        <v>20999592075</v>
      </c>
      <c r="F7694" s="42" t="s">
        <v>8387</v>
      </c>
      <c r="G7694" s="42" t="s">
        <v>11228</v>
      </c>
      <c r="H7694" s="7"/>
      <c r="I7694" s="42"/>
      <c r="J7694" s="42" t="s">
        <v>290</v>
      </c>
      <c r="K7694" s="8" t="s">
        <v>25593</v>
      </c>
      <c r="L7694" s="7" t="s">
        <v>8443</v>
      </c>
      <c r="M7694" s="44">
        <v>38.799999999999997</v>
      </c>
      <c r="N7694" s="7">
        <v>1</v>
      </c>
      <c r="O7694" s="44">
        <v>38.799999999999997</v>
      </c>
      <c r="P7694" s="44">
        <v>15.8</v>
      </c>
      <c r="Q7694" s="44">
        <v>1.54</v>
      </c>
      <c r="R7694" s="44">
        <v>11.76</v>
      </c>
      <c r="S7694" s="44">
        <v>0</v>
      </c>
      <c r="T7694" s="44">
        <v>0</v>
      </c>
      <c r="U7694" s="44">
        <v>9.6999999999999993</v>
      </c>
      <c r="V7694" s="50">
        <f ca="1">pedidos[[#This Row],[MC em %]]/10000</f>
        <v>0.25</v>
      </c>
      <c r="W7694" s="42"/>
      <c r="X7694" s="43"/>
      <c r="Y7694" s="43"/>
      <c r="Z7694" s="43" t="s">
        <v>8442</v>
      </c>
      <c r="AA7694" s="37" t="str">
        <f>VLOOKUP(J7694, sku!B:C, 2, FALSE)</f>
        <v>Par De Trava Do Quebra Vento Preto (23Cm)</v>
      </c>
      <c r="AB7694" s="37" t="str">
        <f>VLOOKUP(J7694, sku!B:BM, 64, FALSE)</f>
        <v>Revenda</v>
      </c>
      <c r="AC7694" s="37" t="str">
        <f>LEFT(pedidos[[#This Row],[SKU]],3)</f>
        <v>Q-9</v>
      </c>
      <c r="AD7694" s="37" t="str" cm="1">
        <f t="array" aca="1" ref="AD7694" ca="1">IFERROR(
  INDEX(
    montadora[Montadora],
    MATCH(TRUE,LEFT(J8072,NÚCARACT(montadora[SKU Parcial]))=montadora[SKU Parcial],0)
  ),
  ""
)</f>
        <v/>
      </c>
    </row>
    <row r="7695" spans="1:30" x14ac:dyDescent="0.25">
      <c r="A7695" s="42" t="s">
        <v>25073</v>
      </c>
      <c r="B7695" s="42"/>
      <c r="C7695" s="42"/>
      <c r="D7695" s="42"/>
      <c r="E7695" s="42">
        <v>20999592075</v>
      </c>
      <c r="F7695" s="42" t="s">
        <v>8387</v>
      </c>
      <c r="G7695" s="42" t="s">
        <v>11228</v>
      </c>
      <c r="H7695" s="7"/>
      <c r="I7695" s="42"/>
      <c r="J7695" s="42" t="s">
        <v>290</v>
      </c>
      <c r="K7695" s="8" t="s">
        <v>25593</v>
      </c>
      <c r="L7695" s="7" t="s">
        <v>8443</v>
      </c>
      <c r="M7695" s="44">
        <v>38.799999999999997</v>
      </c>
      <c r="N7695" s="7">
        <v>1</v>
      </c>
      <c r="O7695" s="44">
        <v>38.799999999999997</v>
      </c>
      <c r="P7695" s="44">
        <v>15.8</v>
      </c>
      <c r="Q7695" s="44">
        <v>1.54</v>
      </c>
      <c r="R7695" s="44">
        <v>11.76</v>
      </c>
      <c r="S7695" s="44">
        <v>0</v>
      </c>
      <c r="T7695" s="44">
        <v>0</v>
      </c>
      <c r="U7695" s="44">
        <v>9.6999999999999993</v>
      </c>
      <c r="V7695" s="50">
        <f ca="1">pedidos[[#This Row],[MC em %]]/10000</f>
        <v>0.25</v>
      </c>
      <c r="W7695" s="42"/>
      <c r="X7695" s="43"/>
      <c r="Y7695" s="43"/>
      <c r="Z7695" s="43" t="s">
        <v>8442</v>
      </c>
      <c r="AA7695" s="37" t="str">
        <f>VLOOKUP(J7695, sku!B:C, 2, FALSE)</f>
        <v>Par De Trava Do Quebra Vento Preto (23Cm)</v>
      </c>
      <c r="AB7695" s="37" t="str">
        <f>VLOOKUP(J7695, sku!B:BM, 64, FALSE)</f>
        <v>Revenda</v>
      </c>
      <c r="AC7695" s="37" t="str">
        <f>LEFT(pedidos[[#This Row],[SKU]],3)</f>
        <v>Q-9</v>
      </c>
      <c r="AD7695" s="37" t="str" cm="1">
        <f t="array" aca="1" ref="AD7695" ca="1">IFERROR(
  INDEX(
    montadora[Montadora],
    MATCH(TRUE,LEFT(J8073,NÚCARACT(montadora[SKU Parcial]))=montadora[SKU Parcial],0)
  ),
  ""
)</f>
        <v/>
      </c>
    </row>
    <row r="7696" spans="1:30" x14ac:dyDescent="0.25">
      <c r="A7696" s="42" t="s">
        <v>25074</v>
      </c>
      <c r="B7696" s="42"/>
      <c r="C7696" s="42"/>
      <c r="D7696" s="42"/>
      <c r="E7696" s="42">
        <v>22298177656</v>
      </c>
      <c r="F7696" s="42" t="s">
        <v>8393</v>
      </c>
      <c r="G7696" s="42" t="s">
        <v>11228</v>
      </c>
      <c r="H7696" s="7"/>
      <c r="I7696" s="42"/>
      <c r="J7696" s="42" t="s">
        <v>2167</v>
      </c>
      <c r="K7696" s="8" t="s">
        <v>25593</v>
      </c>
      <c r="L7696" s="7" t="s">
        <v>8443</v>
      </c>
      <c r="M7696" s="44">
        <v>78.8</v>
      </c>
      <c r="N7696" s="7">
        <v>1</v>
      </c>
      <c r="O7696" s="44">
        <v>85.1</v>
      </c>
      <c r="P7696" s="44">
        <v>39.54</v>
      </c>
      <c r="Q7696" s="44">
        <v>3.13</v>
      </c>
      <c r="R7696" s="44">
        <v>19.760000000000002</v>
      </c>
      <c r="S7696" s="44">
        <v>6.3</v>
      </c>
      <c r="T7696" s="44">
        <v>0</v>
      </c>
      <c r="U7696" s="44">
        <v>16.37</v>
      </c>
      <c r="V7696" s="50">
        <f ca="1">pedidos[[#This Row],[MC em %]]/10000</f>
        <v>0.20780000000000001</v>
      </c>
      <c r="W7696" s="42"/>
      <c r="X7696" s="43"/>
      <c r="Y7696" s="43"/>
      <c r="Z7696" s="43" t="s">
        <v>8442</v>
      </c>
      <c r="AA7696" s="37" t="str">
        <f>VLOOKUP(J7696, sku!B:C, 2, FALSE)</f>
        <v>Cadeirinha Rosa Aro 26 - Peixinho Bike</v>
      </c>
      <c r="AB7696" s="37" t="str">
        <f>VLOOKUP(J7696, sku!B:BM, 64, FALSE)</f>
        <v>Revenda</v>
      </c>
      <c r="AC7696" s="37" t="str">
        <f>LEFT(pedidos[[#This Row],[SKU]],3)</f>
        <v>CAD</v>
      </c>
      <c r="AD7696" s="37" t="str" cm="1">
        <f t="array" aca="1" ref="AD7696" ca="1">IFERROR(
  INDEX(
    montadora[Montadora],
    MATCH(TRUE,LEFT(J8074,NÚCARACT(montadora[SKU Parcial]))=montadora[SKU Parcial],0)
  ),
  ""
)</f>
        <v/>
      </c>
    </row>
    <row r="7697" spans="1:30" x14ac:dyDescent="0.25">
      <c r="A7697" s="42" t="s">
        <v>25075</v>
      </c>
      <c r="B7697" s="42"/>
      <c r="C7697" s="42"/>
      <c r="D7697" s="42"/>
      <c r="E7697" s="42">
        <v>23098159344</v>
      </c>
      <c r="F7697" s="42" t="s">
        <v>8352</v>
      </c>
      <c r="G7697" s="42" t="s">
        <v>11228</v>
      </c>
      <c r="H7697" s="7"/>
      <c r="I7697" s="42"/>
      <c r="J7697" s="42" t="s">
        <v>1885</v>
      </c>
      <c r="K7697" s="8" t="s">
        <v>25593</v>
      </c>
      <c r="L7697" s="7" t="s">
        <v>8443</v>
      </c>
      <c r="M7697" s="44">
        <v>18.899999999999999</v>
      </c>
      <c r="N7697" s="7">
        <v>1</v>
      </c>
      <c r="O7697" s="44">
        <v>18.899999999999999</v>
      </c>
      <c r="P7697" s="44">
        <v>8.1</v>
      </c>
      <c r="Q7697" s="44">
        <v>0.75</v>
      </c>
      <c r="R7697" s="44">
        <v>7.78</v>
      </c>
      <c r="S7697" s="44">
        <v>0</v>
      </c>
      <c r="T7697" s="44">
        <v>0</v>
      </c>
      <c r="U7697" s="44">
        <v>2.27</v>
      </c>
      <c r="V7697" s="50">
        <f ca="1">pedidos[[#This Row],[MC em %]]/10000</f>
        <v>0.1201</v>
      </c>
      <c r="W7697" s="42"/>
      <c r="X7697" s="43"/>
      <c r="Y7697" s="43"/>
      <c r="Z7697" s="43" t="s">
        <v>8442</v>
      </c>
      <c r="AA7697" s="37" t="str">
        <f>VLOOKUP(J7697, sku!B:C, 2, FALSE)</f>
        <v>Maçarico 915</v>
      </c>
      <c r="AB7697" s="37" t="str">
        <f>VLOOKUP(J7697, sku!B:BM, 64, FALSE)</f>
        <v>Importação</v>
      </c>
      <c r="AC7697" s="37" t="str">
        <f>LEFT(pedidos[[#This Row],[SKU]],3)</f>
        <v>1MA</v>
      </c>
      <c r="AD7697" s="37" t="str" cm="1">
        <f t="array" aca="1" ref="AD7697" ca="1">IFERROR(
  INDEX(
    montadora[Montadora],
    MATCH(TRUE,LEFT(J8075,NÚCARACT(montadora[SKU Parcial]))=montadora[SKU Parcial],0)
  ),
  ""
)</f>
        <v/>
      </c>
    </row>
    <row r="7698" spans="1:30" x14ac:dyDescent="0.25">
      <c r="A7698" s="42" t="s">
        <v>25076</v>
      </c>
      <c r="B7698" s="42"/>
      <c r="C7698" s="42"/>
      <c r="D7698" s="42"/>
      <c r="E7698" s="42">
        <v>23998118595</v>
      </c>
      <c r="F7698" s="42" t="s">
        <v>10106</v>
      </c>
      <c r="G7698" s="42" t="s">
        <v>11228</v>
      </c>
      <c r="H7698" s="7"/>
      <c r="I7698" s="42"/>
      <c r="J7698" s="42" t="s">
        <v>290</v>
      </c>
      <c r="K7698" s="8" t="s">
        <v>25593</v>
      </c>
      <c r="L7698" s="7" t="s">
        <v>8443</v>
      </c>
      <c r="M7698" s="44">
        <v>38.799999999999997</v>
      </c>
      <c r="N7698" s="7">
        <v>1</v>
      </c>
      <c r="O7698" s="44">
        <v>38.799999999999997</v>
      </c>
      <c r="P7698" s="44">
        <v>15.8</v>
      </c>
      <c r="Q7698" s="44">
        <v>1.54</v>
      </c>
      <c r="R7698" s="44">
        <v>11.76</v>
      </c>
      <c r="S7698" s="44">
        <v>0</v>
      </c>
      <c r="T7698" s="44">
        <v>0</v>
      </c>
      <c r="U7698" s="44">
        <v>9.6999999999999993</v>
      </c>
      <c r="V7698" s="50">
        <f ca="1">pedidos[[#This Row],[MC em %]]/10000</f>
        <v>0.25</v>
      </c>
      <c r="W7698" s="42"/>
      <c r="X7698" s="43"/>
      <c r="Y7698" s="43"/>
      <c r="Z7698" s="43" t="s">
        <v>8442</v>
      </c>
      <c r="AA7698" s="37" t="str">
        <f>VLOOKUP(J7698, sku!B:C, 2, FALSE)</f>
        <v>Par De Trava Do Quebra Vento Preto (23Cm)</v>
      </c>
      <c r="AB7698" s="37" t="str">
        <f>VLOOKUP(J7698, sku!B:BM, 64, FALSE)</f>
        <v>Revenda</v>
      </c>
      <c r="AC7698" s="37" t="str">
        <f>LEFT(pedidos[[#This Row],[SKU]],3)</f>
        <v>Q-9</v>
      </c>
      <c r="AD7698" s="37" t="str" cm="1">
        <f t="array" aca="1" ref="AD7698" ca="1">IFERROR(
  INDEX(
    montadora[Montadora],
    MATCH(TRUE,LEFT(J8076,NÚCARACT(montadora[SKU Parcial]))=montadora[SKU Parcial],0)
  ),
  ""
)</f>
        <v/>
      </c>
    </row>
    <row r="7699" spans="1:30" x14ac:dyDescent="0.25">
      <c r="A7699" s="42" t="s">
        <v>25077</v>
      </c>
      <c r="B7699" s="42"/>
      <c r="C7699" s="42"/>
      <c r="D7699" s="42"/>
      <c r="E7699" s="42">
        <v>19198012236</v>
      </c>
      <c r="F7699" s="42" t="s">
        <v>8351</v>
      </c>
      <c r="G7699" s="42" t="s">
        <v>11228</v>
      </c>
      <c r="H7699" s="7"/>
      <c r="I7699" s="42"/>
      <c r="J7699" s="42" t="s">
        <v>703</v>
      </c>
      <c r="K7699" s="8" t="s">
        <v>25593</v>
      </c>
      <c r="L7699" s="7" t="s">
        <v>8443</v>
      </c>
      <c r="M7699" s="44">
        <v>24.6</v>
      </c>
      <c r="N7699" s="7">
        <v>1</v>
      </c>
      <c r="O7699" s="44">
        <v>24.6</v>
      </c>
      <c r="P7699" s="44">
        <v>7.52</v>
      </c>
      <c r="Q7699" s="44">
        <v>0.98</v>
      </c>
      <c r="R7699" s="44">
        <v>8.92</v>
      </c>
      <c r="S7699" s="44">
        <v>0</v>
      </c>
      <c r="T7699" s="44">
        <v>0</v>
      </c>
      <c r="U7699" s="44">
        <v>7.18</v>
      </c>
      <c r="V7699" s="50">
        <f ca="1">pedidos[[#This Row],[MC em %]]/10000</f>
        <v>0.29199999999999998</v>
      </c>
      <c r="W7699" s="42"/>
      <c r="X7699" s="43"/>
      <c r="Y7699" s="43"/>
      <c r="Z7699" s="43" t="s">
        <v>8442</v>
      </c>
      <c r="AA7699" s="37" t="str">
        <f>VLOOKUP(J7699, sku!B:C, 2, FALSE)</f>
        <v>Trava Disco De Freio Moto - Preto</v>
      </c>
      <c r="AB7699" s="37" t="str">
        <f>VLOOKUP(J7699, sku!B:BM, 64, FALSE)</f>
        <v>Importação</v>
      </c>
      <c r="AC7699" s="37" t="str">
        <f>LEFT(pedidos[[#This Row],[SKU]],3)</f>
        <v>ET0</v>
      </c>
      <c r="AD7699" s="37" t="str" cm="1">
        <f t="array" aca="1" ref="AD7699" ca="1">IFERROR(
  INDEX(
    montadora[Montadora],
    MATCH(TRUE,LEFT(J8077,NÚCARACT(montadora[SKU Parcial]))=montadora[SKU Parcial],0)
  ),
  ""
)</f>
        <v/>
      </c>
    </row>
    <row r="7700" spans="1:30" x14ac:dyDescent="0.25">
      <c r="A7700" s="42" t="s">
        <v>25078</v>
      </c>
      <c r="B7700" s="42"/>
      <c r="C7700" s="42"/>
      <c r="D7700" s="42"/>
      <c r="E7700" s="42">
        <v>23998118595</v>
      </c>
      <c r="F7700" s="42" t="s">
        <v>10106</v>
      </c>
      <c r="G7700" s="42" t="s">
        <v>11228</v>
      </c>
      <c r="H7700" s="7"/>
      <c r="I7700" s="42"/>
      <c r="J7700" s="42" t="s">
        <v>290</v>
      </c>
      <c r="K7700" s="8" t="s">
        <v>25593</v>
      </c>
      <c r="L7700" s="7" t="s">
        <v>8443</v>
      </c>
      <c r="M7700" s="44">
        <v>38.799999999999997</v>
      </c>
      <c r="N7700" s="7">
        <v>1</v>
      </c>
      <c r="O7700" s="44">
        <v>38.799999999999997</v>
      </c>
      <c r="P7700" s="44">
        <v>15.8</v>
      </c>
      <c r="Q7700" s="44">
        <v>1.54</v>
      </c>
      <c r="R7700" s="44">
        <v>11.76</v>
      </c>
      <c r="S7700" s="44">
        <v>0</v>
      </c>
      <c r="T7700" s="44">
        <v>0</v>
      </c>
      <c r="U7700" s="44">
        <v>9.6999999999999993</v>
      </c>
      <c r="V7700" s="50">
        <f ca="1">pedidos[[#This Row],[MC em %]]/10000</f>
        <v>0.25</v>
      </c>
      <c r="W7700" s="42"/>
      <c r="X7700" s="43"/>
      <c r="Y7700" s="43"/>
      <c r="Z7700" s="43" t="s">
        <v>8442</v>
      </c>
      <c r="AA7700" s="37" t="str">
        <f>VLOOKUP(J7700, sku!B:C, 2, FALSE)</f>
        <v>Par De Trava Do Quebra Vento Preto (23Cm)</v>
      </c>
      <c r="AB7700" s="37" t="str">
        <f>VLOOKUP(J7700, sku!B:BM, 64, FALSE)</f>
        <v>Revenda</v>
      </c>
      <c r="AC7700" s="37" t="str">
        <f>LEFT(pedidos[[#This Row],[SKU]],3)</f>
        <v>Q-9</v>
      </c>
      <c r="AD7700" s="37" t="str" cm="1">
        <f t="array" aca="1" ref="AD7700" ca="1">IFERROR(
  INDEX(
    montadora[Montadora],
    MATCH(TRUE,LEFT(J8078,NÚCARACT(montadora[SKU Parcial]))=montadora[SKU Parcial],0)
  ),
  ""
)</f>
        <v/>
      </c>
    </row>
    <row r="7701" spans="1:30" x14ac:dyDescent="0.25">
      <c r="A7701" s="42" t="s">
        <v>25079</v>
      </c>
      <c r="B7701" s="42"/>
      <c r="C7701" s="42"/>
      <c r="D7701" s="42"/>
      <c r="E7701" s="42">
        <v>23998214127</v>
      </c>
      <c r="F7701" s="42" t="s">
        <v>10132</v>
      </c>
      <c r="G7701" s="42" t="s">
        <v>11228</v>
      </c>
      <c r="H7701" s="7"/>
      <c r="I7701" s="42"/>
      <c r="J7701" s="42" t="s">
        <v>2747</v>
      </c>
      <c r="K7701" s="8" t="s">
        <v>25593</v>
      </c>
      <c r="L7701" s="7" t="s">
        <v>8443</v>
      </c>
      <c r="M7701" s="44">
        <v>87.8</v>
      </c>
      <c r="N7701" s="7">
        <v>2</v>
      </c>
      <c r="O7701" s="44">
        <v>191.63</v>
      </c>
      <c r="P7701" s="44">
        <v>82.72</v>
      </c>
      <c r="Q7701" s="44">
        <v>6.97</v>
      </c>
      <c r="R7701" s="44">
        <v>43.12</v>
      </c>
      <c r="S7701" s="44">
        <v>16.03</v>
      </c>
      <c r="T7701" s="44">
        <v>0</v>
      </c>
      <c r="U7701" s="44">
        <v>42.79</v>
      </c>
      <c r="V7701" s="50">
        <f ca="1">pedidos[[#This Row],[MC em %]]/10000</f>
        <v>0.2437</v>
      </c>
      <c r="W7701" s="42"/>
      <c r="X7701" s="43"/>
      <c r="Y7701" s="43"/>
      <c r="Z7701" s="43" t="s">
        <v>8442</v>
      </c>
      <c r="AA7701" s="37" t="str">
        <f>VLOOKUP(J7701, sku!B:C, 2, FALSE)</f>
        <v>Cabo de Chupeta Coaxial de Transferência de Carga de Bateria 12/24V 500 Amper, PVC, CCA 5 Metros</v>
      </c>
      <c r="AB7701" s="37" t="str">
        <f>VLOOKUP(J7701, sku!B:BM, 64, FALSE)</f>
        <v>Importação</v>
      </c>
      <c r="AC7701" s="37" t="str">
        <f>LEFT(pedidos[[#This Row],[SKU]],3)</f>
        <v>1EC</v>
      </c>
      <c r="AD7701" s="37" t="str" cm="1">
        <f t="array" aca="1" ref="AD7701" ca="1">IFERROR(
  INDEX(
    montadora[Montadora],
    MATCH(TRUE,LEFT(J8079,NÚCARACT(montadora[SKU Parcial]))=montadora[SKU Parcial],0)
  ),
  ""
)</f>
        <v/>
      </c>
    </row>
    <row r="7702" spans="1:30" x14ac:dyDescent="0.25">
      <c r="A7702" s="42" t="s">
        <v>25080</v>
      </c>
      <c r="B7702" s="42"/>
      <c r="C7702" s="42"/>
      <c r="D7702" s="42"/>
      <c r="E7702" s="42">
        <v>20999592075</v>
      </c>
      <c r="F7702" s="42" t="s">
        <v>8387</v>
      </c>
      <c r="G7702" s="42" t="s">
        <v>11228</v>
      </c>
      <c r="H7702" s="7"/>
      <c r="I7702" s="42"/>
      <c r="J7702" s="42" t="s">
        <v>290</v>
      </c>
      <c r="K7702" s="8" t="s">
        <v>25593</v>
      </c>
      <c r="L7702" s="7" t="s">
        <v>8443</v>
      </c>
      <c r="M7702" s="44">
        <v>38.799999999999997</v>
      </c>
      <c r="N7702" s="7">
        <v>1</v>
      </c>
      <c r="O7702" s="44">
        <v>42.8</v>
      </c>
      <c r="P7702" s="44">
        <v>15.8</v>
      </c>
      <c r="Q7702" s="44">
        <v>1.54</v>
      </c>
      <c r="R7702" s="44">
        <v>11.76</v>
      </c>
      <c r="S7702" s="44">
        <v>4</v>
      </c>
      <c r="T7702" s="44">
        <v>0</v>
      </c>
      <c r="U7702" s="44">
        <v>9.6999999999999993</v>
      </c>
      <c r="V7702" s="50">
        <f ca="1">pedidos[[#This Row],[MC em %]]/10000</f>
        <v>0.25</v>
      </c>
      <c r="W7702" s="42"/>
      <c r="X7702" s="43"/>
      <c r="Y7702" s="43"/>
      <c r="Z7702" s="43" t="s">
        <v>8442</v>
      </c>
      <c r="AA7702" s="37" t="str">
        <f>VLOOKUP(J7702, sku!B:C, 2, FALSE)</f>
        <v>Par De Trava Do Quebra Vento Preto (23Cm)</v>
      </c>
      <c r="AB7702" s="37" t="str">
        <f>VLOOKUP(J7702, sku!B:BM, 64, FALSE)</f>
        <v>Revenda</v>
      </c>
      <c r="AC7702" s="37" t="str">
        <f>LEFT(pedidos[[#This Row],[SKU]],3)</f>
        <v>Q-9</v>
      </c>
      <c r="AD7702" s="37" t="str" cm="1">
        <f t="array" aca="1" ref="AD7702" ca="1">IFERROR(
  INDEX(
    montadora[Montadora],
    MATCH(TRUE,LEFT(J8080,NÚCARACT(montadora[SKU Parcial]))=montadora[SKU Parcial],0)
  ),
  ""
)</f>
        <v/>
      </c>
    </row>
    <row r="7703" spans="1:30" x14ac:dyDescent="0.25">
      <c r="A7703" s="42" t="s">
        <v>25081</v>
      </c>
      <c r="B7703" s="42"/>
      <c r="C7703" s="42"/>
      <c r="D7703" s="42"/>
      <c r="E7703" s="42">
        <v>22093763527</v>
      </c>
      <c r="F7703" s="42" t="s">
        <v>10104</v>
      </c>
      <c r="G7703" s="42" t="s">
        <v>11228</v>
      </c>
      <c r="H7703" s="7"/>
      <c r="I7703" s="42"/>
      <c r="J7703" s="42" t="s">
        <v>2941</v>
      </c>
      <c r="K7703" s="8" t="s">
        <v>25593</v>
      </c>
      <c r="L7703" s="7" t="s">
        <v>8443</v>
      </c>
      <c r="M7703" s="44">
        <v>32.799999999999997</v>
      </c>
      <c r="N7703" s="7">
        <v>1</v>
      </c>
      <c r="O7703" s="44">
        <v>32.799999999999997</v>
      </c>
      <c r="P7703" s="44">
        <v>12.9</v>
      </c>
      <c r="Q7703" s="44">
        <v>1.3</v>
      </c>
      <c r="R7703" s="44">
        <v>10.56</v>
      </c>
      <c r="S7703" s="44">
        <v>0</v>
      </c>
      <c r="T7703" s="44">
        <v>0</v>
      </c>
      <c r="U7703" s="44">
        <v>8.0399999999999991</v>
      </c>
      <c r="V7703" s="50">
        <f ca="1">pedidos[[#This Row],[MC em %]]/10000</f>
        <v>0.24510000000000001</v>
      </c>
      <c r="W7703" s="42"/>
      <c r="X7703" s="43"/>
      <c r="Y7703" s="43"/>
      <c r="Z7703" s="43" t="s">
        <v>8442</v>
      </c>
      <c r="AA7703" s="37" t="str">
        <f>VLOOKUP(J7703, sku!B:C, 2, FALSE)</f>
        <v>Chave Allen de Aço de Cabeça, Esférica (9 Peças) Hex Key</v>
      </c>
      <c r="AB7703" s="37" t="str">
        <f>VLOOKUP(J7703, sku!B:BM, 64, FALSE)</f>
        <v>Importação</v>
      </c>
      <c r="AC7703" s="37" t="str">
        <f>LEFT(pedidos[[#This Row],[SKU]],3)</f>
        <v>1K9</v>
      </c>
      <c r="AD7703" s="37" t="str" cm="1">
        <f t="array" aca="1" ref="AD7703" ca="1">IFERROR(
  INDEX(
    montadora[Montadora],
    MATCH(TRUE,LEFT(J8081,NÚCARACT(montadora[SKU Parcial]))=montadora[SKU Parcial],0)
  ),
  ""
)</f>
        <v/>
      </c>
    </row>
    <row r="7704" spans="1:30" x14ac:dyDescent="0.25">
      <c r="A7704" s="42" t="s">
        <v>25082</v>
      </c>
      <c r="B7704" s="42"/>
      <c r="C7704" s="42"/>
      <c r="D7704" s="42"/>
      <c r="E7704" s="42">
        <v>22798369651</v>
      </c>
      <c r="F7704" s="42" t="s">
        <v>8391</v>
      </c>
      <c r="G7704" s="42" t="s">
        <v>11228</v>
      </c>
      <c r="H7704" s="7"/>
      <c r="I7704" s="42"/>
      <c r="J7704" s="42" t="s">
        <v>3206</v>
      </c>
      <c r="K7704" s="8" t="s">
        <v>25593</v>
      </c>
      <c r="L7704" s="7" t="s">
        <v>8443</v>
      </c>
      <c r="M7704" s="44">
        <v>59.8</v>
      </c>
      <c r="N7704" s="7">
        <v>1</v>
      </c>
      <c r="O7704" s="44">
        <v>59.8</v>
      </c>
      <c r="P7704" s="44">
        <v>33.340000000000003</v>
      </c>
      <c r="Q7704" s="44">
        <v>2.37</v>
      </c>
      <c r="R7704" s="44">
        <v>15.96</v>
      </c>
      <c r="S7704" s="44">
        <v>0</v>
      </c>
      <c r="T7704" s="44">
        <v>0</v>
      </c>
      <c r="U7704" s="44">
        <v>8.1300000000000008</v>
      </c>
      <c r="V7704" s="50">
        <f ca="1">pedidos[[#This Row],[MC em %]]/10000</f>
        <v>0.13589999999999999</v>
      </c>
      <c r="W7704" s="42"/>
      <c r="X7704" s="43"/>
      <c r="Y7704" s="43"/>
      <c r="Z7704" s="43" t="s">
        <v>8442</v>
      </c>
      <c r="AA7704" s="37" t="str">
        <f>VLOOKUP(J7704, sku!B:C, 2, FALSE)</f>
        <v>Banco Bicicleta Selim Preto e Vermelho + Couro PU</v>
      </c>
      <c r="AB7704" s="37" t="str">
        <f>VLOOKUP(J7704, sku!B:BM, 64, FALSE)</f>
        <v>Importação</v>
      </c>
      <c r="AC7704" s="37" t="str">
        <f>LEFT(pedidos[[#This Row],[SKU]],3)</f>
        <v>EB0</v>
      </c>
      <c r="AD7704" s="37" t="str" cm="1">
        <f t="array" aca="1" ref="AD7704" ca="1">IFERROR(
  INDEX(
    montadora[Montadora],
    MATCH(TRUE,LEFT(J8082,NÚCARACT(montadora[SKU Parcial]))=montadora[SKU Parcial],0)
  ),
  ""
)</f>
        <v/>
      </c>
    </row>
    <row r="7705" spans="1:30" x14ac:dyDescent="0.25">
      <c r="A7705" s="42" t="s">
        <v>25083</v>
      </c>
      <c r="B7705" s="42"/>
      <c r="C7705" s="42"/>
      <c r="D7705" s="42"/>
      <c r="E7705" s="42">
        <v>20598018789</v>
      </c>
      <c r="F7705" s="42" t="s">
        <v>8394</v>
      </c>
      <c r="G7705" s="42" t="s">
        <v>11228</v>
      </c>
      <c r="H7705" s="7"/>
      <c r="I7705" s="42"/>
      <c r="J7705" s="42" t="s">
        <v>8835</v>
      </c>
      <c r="K7705" s="8" t="s">
        <v>25593</v>
      </c>
      <c r="L7705" s="7" t="s">
        <v>8443</v>
      </c>
      <c r="M7705" s="44">
        <v>75.8</v>
      </c>
      <c r="N7705" s="7">
        <v>1</v>
      </c>
      <c r="O7705" s="44">
        <v>83.8</v>
      </c>
      <c r="P7705" s="44">
        <v>39.54</v>
      </c>
      <c r="Q7705" s="44">
        <v>3.01</v>
      </c>
      <c r="R7705" s="44">
        <v>19.16</v>
      </c>
      <c r="S7705" s="44">
        <v>8</v>
      </c>
      <c r="T7705" s="44">
        <v>0</v>
      </c>
      <c r="U7705" s="44">
        <v>14.09</v>
      </c>
      <c r="V7705" s="50">
        <f ca="1">pedidos[[#This Row],[MC em %]]/10000</f>
        <v>0.18590000000000001</v>
      </c>
      <c r="W7705" s="42"/>
      <c r="X7705" s="43"/>
      <c r="Y7705" s="43"/>
      <c r="Z7705" s="43" t="s">
        <v>8442</v>
      </c>
      <c r="AA7705" s="37" t="str">
        <f>VLOOKUP(J7705, sku!B:C, 2, FALSE)</f>
        <v>Cadeirinha Cinza Aro 26 - Peixinho Bike</v>
      </c>
      <c r="AB7705" s="37" t="str">
        <f>VLOOKUP(J7705, sku!B:BM, 64, FALSE)</f>
        <v>Revenda</v>
      </c>
      <c r="AC7705" s="37" t="str">
        <f>LEFT(pedidos[[#This Row],[SKU]],3)</f>
        <v>CAD</v>
      </c>
      <c r="AD7705" s="37" t="str" cm="1">
        <f t="array" aca="1" ref="AD7705" ca="1">IFERROR(
  INDEX(
    montadora[Montadora],
    MATCH(TRUE,LEFT(J8083,NÚCARACT(montadora[SKU Parcial]))=montadora[SKU Parcial],0)
  ),
  ""
)</f>
        <v/>
      </c>
    </row>
    <row r="7706" spans="1:30" x14ac:dyDescent="0.25">
      <c r="A7706" s="42" t="s">
        <v>25084</v>
      </c>
      <c r="B7706" s="42"/>
      <c r="C7706" s="42"/>
      <c r="D7706" s="42"/>
      <c r="E7706" s="42">
        <v>20598018789</v>
      </c>
      <c r="F7706" s="42" t="s">
        <v>8394</v>
      </c>
      <c r="G7706" s="42" t="s">
        <v>11228</v>
      </c>
      <c r="H7706" s="7"/>
      <c r="I7706" s="42"/>
      <c r="J7706" s="42" t="s">
        <v>2167</v>
      </c>
      <c r="K7706" s="8" t="s">
        <v>25593</v>
      </c>
      <c r="L7706" s="7" t="s">
        <v>8443</v>
      </c>
      <c r="M7706" s="44">
        <v>75.8</v>
      </c>
      <c r="N7706" s="7">
        <v>1</v>
      </c>
      <c r="O7706" s="44">
        <v>83.31</v>
      </c>
      <c r="P7706" s="44">
        <v>39.54</v>
      </c>
      <c r="Q7706" s="44">
        <v>3.01</v>
      </c>
      <c r="R7706" s="44">
        <v>19.16</v>
      </c>
      <c r="S7706" s="44">
        <v>7.51</v>
      </c>
      <c r="T7706" s="44">
        <v>0</v>
      </c>
      <c r="U7706" s="44">
        <v>14.09</v>
      </c>
      <c r="V7706" s="50">
        <f ca="1">pedidos[[#This Row],[MC em %]]/10000</f>
        <v>0.18590000000000001</v>
      </c>
      <c r="W7706" s="42"/>
      <c r="X7706" s="43"/>
      <c r="Y7706" s="43"/>
      <c r="Z7706" s="43" t="s">
        <v>8442</v>
      </c>
      <c r="AA7706" s="37" t="str">
        <f>VLOOKUP(J7706, sku!B:C, 2, FALSE)</f>
        <v>Cadeirinha Rosa Aro 26 - Peixinho Bike</v>
      </c>
      <c r="AB7706" s="37" t="str">
        <f>VLOOKUP(J7706, sku!B:BM, 64, FALSE)</f>
        <v>Revenda</v>
      </c>
      <c r="AC7706" s="37" t="str">
        <f>LEFT(pedidos[[#This Row],[SKU]],3)</f>
        <v>CAD</v>
      </c>
      <c r="AD7706" s="37" t="str" cm="1">
        <f t="array" aca="1" ref="AD7706" ca="1">IFERROR(
  INDEX(
    montadora[Montadora],
    MATCH(TRUE,LEFT(J8084,NÚCARACT(montadora[SKU Parcial]))=montadora[SKU Parcial],0)
  ),
  ""
)</f>
        <v/>
      </c>
    </row>
    <row r="7707" spans="1:30" x14ac:dyDescent="0.25">
      <c r="A7707" s="42" t="s">
        <v>25085</v>
      </c>
      <c r="B7707" s="42"/>
      <c r="C7707" s="42"/>
      <c r="D7707" s="42"/>
      <c r="E7707" s="42">
        <v>22298177656</v>
      </c>
      <c r="F7707" s="42" t="s">
        <v>8393</v>
      </c>
      <c r="G7707" s="42" t="s">
        <v>11228</v>
      </c>
      <c r="H7707" s="7"/>
      <c r="I7707" s="42"/>
      <c r="J7707" s="42" t="s">
        <v>8835</v>
      </c>
      <c r="K7707" s="8" t="s">
        <v>25593</v>
      </c>
      <c r="L7707" s="7" t="s">
        <v>8443</v>
      </c>
      <c r="M7707" s="44">
        <v>76.8</v>
      </c>
      <c r="N7707" s="7">
        <v>1</v>
      </c>
      <c r="O7707" s="44">
        <v>84.31</v>
      </c>
      <c r="P7707" s="44">
        <v>39.54</v>
      </c>
      <c r="Q7707" s="44">
        <v>3.05</v>
      </c>
      <c r="R7707" s="44">
        <v>19.36</v>
      </c>
      <c r="S7707" s="44">
        <v>7.51</v>
      </c>
      <c r="T7707" s="44">
        <v>0</v>
      </c>
      <c r="U7707" s="44">
        <v>14.85</v>
      </c>
      <c r="V7707" s="50">
        <f ca="1">pedidos[[#This Row],[MC em %]]/10000</f>
        <v>0.19339999999999999</v>
      </c>
      <c r="W7707" s="42"/>
      <c r="X7707" s="43"/>
      <c r="Y7707" s="43"/>
      <c r="Z7707" s="43" t="s">
        <v>8442</v>
      </c>
      <c r="AA7707" s="37" t="str">
        <f>VLOOKUP(J7707, sku!B:C, 2, FALSE)</f>
        <v>Cadeirinha Cinza Aro 26 - Peixinho Bike</v>
      </c>
      <c r="AB7707" s="37" t="str">
        <f>VLOOKUP(J7707, sku!B:BM, 64, FALSE)</f>
        <v>Revenda</v>
      </c>
      <c r="AC7707" s="37" t="str">
        <f>LEFT(pedidos[[#This Row],[SKU]],3)</f>
        <v>CAD</v>
      </c>
      <c r="AD7707" s="37" t="str" cm="1">
        <f t="array" aca="1" ref="AD7707" ca="1">IFERROR(
  INDEX(
    montadora[Montadora],
    MATCH(TRUE,LEFT(J8085,NÚCARACT(montadora[SKU Parcial]))=montadora[SKU Parcial],0)
  ),
  ""
)</f>
        <v/>
      </c>
    </row>
    <row r="7708" spans="1:30" x14ac:dyDescent="0.25">
      <c r="A7708" s="42" t="s">
        <v>25086</v>
      </c>
      <c r="B7708" s="42"/>
      <c r="C7708" s="42"/>
      <c r="D7708" s="42"/>
      <c r="E7708" s="42">
        <v>22798369651</v>
      </c>
      <c r="F7708" s="42" t="s">
        <v>8391</v>
      </c>
      <c r="G7708" s="42" t="s">
        <v>11228</v>
      </c>
      <c r="H7708" s="7"/>
      <c r="I7708" s="42"/>
      <c r="J7708" s="42" t="s">
        <v>3206</v>
      </c>
      <c r="K7708" s="8" t="s">
        <v>25593</v>
      </c>
      <c r="L7708" s="7" t="s">
        <v>8443</v>
      </c>
      <c r="M7708" s="44">
        <v>59.8</v>
      </c>
      <c r="N7708" s="7">
        <v>1</v>
      </c>
      <c r="O7708" s="44">
        <v>59.8</v>
      </c>
      <c r="P7708" s="44">
        <v>33.340000000000003</v>
      </c>
      <c r="Q7708" s="44">
        <v>2.37</v>
      </c>
      <c r="R7708" s="44">
        <v>15.96</v>
      </c>
      <c r="S7708" s="44">
        <v>0</v>
      </c>
      <c r="T7708" s="44">
        <v>0</v>
      </c>
      <c r="U7708" s="44">
        <v>8.1300000000000008</v>
      </c>
      <c r="V7708" s="50">
        <f ca="1">pedidos[[#This Row],[MC em %]]/10000</f>
        <v>0.13589999999999999</v>
      </c>
      <c r="W7708" s="42"/>
      <c r="X7708" s="43"/>
      <c r="Y7708" s="43"/>
      <c r="Z7708" s="43" t="s">
        <v>8442</v>
      </c>
      <c r="AA7708" s="37" t="str">
        <f>VLOOKUP(J7708, sku!B:C, 2, FALSE)</f>
        <v>Banco Bicicleta Selim Preto e Vermelho + Couro PU</v>
      </c>
      <c r="AB7708" s="37" t="str">
        <f>VLOOKUP(J7708, sku!B:BM, 64, FALSE)</f>
        <v>Importação</v>
      </c>
      <c r="AC7708" s="37" t="str">
        <f>LEFT(pedidos[[#This Row],[SKU]],3)</f>
        <v>EB0</v>
      </c>
      <c r="AD7708" s="37" t="str" cm="1">
        <f t="array" aca="1" ref="AD7708" ca="1">IFERROR(
  INDEX(
    montadora[Montadora],
    MATCH(TRUE,LEFT(J8086,NÚCARACT(montadora[SKU Parcial]))=montadora[SKU Parcial],0)
  ),
  ""
)</f>
        <v/>
      </c>
    </row>
    <row r="7709" spans="1:30" x14ac:dyDescent="0.25">
      <c r="A7709" s="42" t="s">
        <v>25087</v>
      </c>
      <c r="B7709" s="42"/>
      <c r="C7709" s="42"/>
      <c r="D7709" s="42"/>
      <c r="E7709" s="42">
        <v>23998214127</v>
      </c>
      <c r="F7709" s="42" t="s">
        <v>10132</v>
      </c>
      <c r="G7709" s="42" t="s">
        <v>11228</v>
      </c>
      <c r="H7709" s="7"/>
      <c r="I7709" s="42"/>
      <c r="J7709" s="42" t="s">
        <v>2747</v>
      </c>
      <c r="K7709" s="8" t="s">
        <v>25532</v>
      </c>
      <c r="L7709" s="7" t="s">
        <v>8443</v>
      </c>
      <c r="M7709" s="44">
        <v>87.8</v>
      </c>
      <c r="N7709" s="7">
        <v>1</v>
      </c>
      <c r="O7709" s="44">
        <v>87.8</v>
      </c>
      <c r="P7709" s="44">
        <v>41.36</v>
      </c>
      <c r="Q7709" s="44">
        <v>3.49</v>
      </c>
      <c r="R7709" s="44">
        <v>21.56</v>
      </c>
      <c r="S7709" s="44">
        <v>0</v>
      </c>
      <c r="T7709" s="44">
        <v>0</v>
      </c>
      <c r="U7709" s="44">
        <v>21.39</v>
      </c>
      <c r="V7709" s="50">
        <f ca="1">pedidos[[#This Row],[MC em %]]/10000</f>
        <v>0.2437</v>
      </c>
      <c r="W7709" s="42"/>
      <c r="X7709" s="43"/>
      <c r="Y7709" s="43"/>
      <c r="Z7709" s="43" t="s">
        <v>8442</v>
      </c>
      <c r="AA7709" s="37" t="str">
        <f>VLOOKUP(J7709, sku!B:C, 2, FALSE)</f>
        <v>Cabo de Chupeta Coaxial de Transferência de Carga de Bateria 12/24V 500 Amper, PVC, CCA 5 Metros</v>
      </c>
      <c r="AB7709" s="37" t="str">
        <f>VLOOKUP(J7709, sku!B:BM, 64, FALSE)</f>
        <v>Importação</v>
      </c>
      <c r="AC7709" s="37" t="str">
        <f>LEFT(pedidos[[#This Row],[SKU]],3)</f>
        <v>1EC</v>
      </c>
      <c r="AD7709" s="37" t="str" cm="1">
        <f t="array" aca="1" ref="AD7709" ca="1">IFERROR(
  INDEX(
    montadora[Montadora],
    MATCH(TRUE,LEFT(J8087,NÚCARACT(montadora[SKU Parcial]))=montadora[SKU Parcial],0)
  ),
  ""
)</f>
        <v/>
      </c>
    </row>
    <row r="7710" spans="1:30" x14ac:dyDescent="0.25">
      <c r="A7710" s="42" t="s">
        <v>25088</v>
      </c>
      <c r="B7710" s="42"/>
      <c r="C7710" s="42"/>
      <c r="D7710" s="42"/>
      <c r="E7710" s="42">
        <v>23998214127</v>
      </c>
      <c r="F7710" s="42" t="s">
        <v>10132</v>
      </c>
      <c r="G7710" s="42" t="s">
        <v>11228</v>
      </c>
      <c r="H7710" s="7"/>
      <c r="I7710" s="42"/>
      <c r="J7710" s="42" t="s">
        <v>2747</v>
      </c>
      <c r="K7710" s="8" t="s">
        <v>25532</v>
      </c>
      <c r="L7710" s="7" t="s">
        <v>8443</v>
      </c>
      <c r="M7710" s="44">
        <v>87.8</v>
      </c>
      <c r="N7710" s="7">
        <v>1</v>
      </c>
      <c r="O7710" s="44">
        <v>87.8</v>
      </c>
      <c r="P7710" s="44">
        <v>41.36</v>
      </c>
      <c r="Q7710" s="44">
        <v>3.49</v>
      </c>
      <c r="R7710" s="44">
        <v>21.56</v>
      </c>
      <c r="S7710" s="44">
        <v>0</v>
      </c>
      <c r="T7710" s="44">
        <v>0</v>
      </c>
      <c r="U7710" s="44">
        <v>21.39</v>
      </c>
      <c r="V7710" s="50">
        <f ca="1">pedidos[[#This Row],[MC em %]]/10000</f>
        <v>0.2437</v>
      </c>
      <c r="W7710" s="42"/>
      <c r="X7710" s="43"/>
      <c r="Y7710" s="43"/>
      <c r="Z7710" s="43" t="s">
        <v>8442</v>
      </c>
      <c r="AA7710" s="37" t="str">
        <f>VLOOKUP(J7710, sku!B:C, 2, FALSE)</f>
        <v>Cabo de Chupeta Coaxial de Transferência de Carga de Bateria 12/24V 500 Amper, PVC, CCA 5 Metros</v>
      </c>
      <c r="AB7710" s="37" t="str">
        <f>VLOOKUP(J7710, sku!B:BM, 64, FALSE)</f>
        <v>Importação</v>
      </c>
      <c r="AC7710" s="37" t="str">
        <f>LEFT(pedidos[[#This Row],[SKU]],3)</f>
        <v>1EC</v>
      </c>
      <c r="AD7710" s="37" t="str" cm="1">
        <f t="array" aca="1" ref="AD7710" ca="1">IFERROR(
  INDEX(
    montadora[Montadora],
    MATCH(TRUE,LEFT(J8088,NÚCARACT(montadora[SKU Parcial]))=montadora[SKU Parcial],0)
  ),
  ""
)</f>
        <v/>
      </c>
    </row>
    <row r="7711" spans="1:30" x14ac:dyDescent="0.25">
      <c r="A7711" s="42" t="s">
        <v>25089</v>
      </c>
      <c r="B7711" s="42"/>
      <c r="C7711" s="42"/>
      <c r="D7711" s="42"/>
      <c r="E7711" s="42">
        <v>20598018789</v>
      </c>
      <c r="F7711" s="42" t="s">
        <v>8394</v>
      </c>
      <c r="G7711" s="42" t="s">
        <v>11228</v>
      </c>
      <c r="H7711" s="7"/>
      <c r="I7711" s="42"/>
      <c r="J7711" s="42" t="s">
        <v>2167</v>
      </c>
      <c r="K7711" s="8" t="s">
        <v>25532</v>
      </c>
      <c r="L7711" s="7" t="s">
        <v>8443</v>
      </c>
      <c r="M7711" s="44">
        <v>75.8</v>
      </c>
      <c r="N7711" s="7">
        <v>1</v>
      </c>
      <c r="O7711" s="44">
        <v>82.1</v>
      </c>
      <c r="P7711" s="44">
        <v>39.54</v>
      </c>
      <c r="Q7711" s="44">
        <v>3.01</v>
      </c>
      <c r="R7711" s="44">
        <v>19.16</v>
      </c>
      <c r="S7711" s="44">
        <v>6.3</v>
      </c>
      <c r="T7711" s="44">
        <v>0</v>
      </c>
      <c r="U7711" s="44">
        <v>14.09</v>
      </c>
      <c r="V7711" s="50">
        <f ca="1">pedidos[[#This Row],[MC em %]]/10000</f>
        <v>0.18590000000000001</v>
      </c>
      <c r="W7711" s="42"/>
      <c r="X7711" s="43"/>
      <c r="Y7711" s="43"/>
      <c r="Z7711" s="43" t="s">
        <v>8442</v>
      </c>
      <c r="AA7711" s="37" t="str">
        <f>VLOOKUP(J7711, sku!B:C, 2, FALSE)</f>
        <v>Cadeirinha Rosa Aro 26 - Peixinho Bike</v>
      </c>
      <c r="AB7711" s="37" t="str">
        <f>VLOOKUP(J7711, sku!B:BM, 64, FALSE)</f>
        <v>Revenda</v>
      </c>
      <c r="AC7711" s="37" t="str">
        <f>LEFT(pedidos[[#This Row],[SKU]],3)</f>
        <v>CAD</v>
      </c>
      <c r="AD7711" s="37" t="str" cm="1">
        <f t="array" aca="1" ref="AD7711" ca="1">IFERROR(
  INDEX(
    montadora[Montadora],
    MATCH(TRUE,LEFT(J8089,NÚCARACT(montadora[SKU Parcial]))=montadora[SKU Parcial],0)
  ),
  ""
)</f>
        <v/>
      </c>
    </row>
    <row r="7712" spans="1:30" x14ac:dyDescent="0.25">
      <c r="A7712" s="42" t="s">
        <v>25090</v>
      </c>
      <c r="B7712" s="42"/>
      <c r="C7712" s="42"/>
      <c r="D7712" s="42"/>
      <c r="E7712" s="42">
        <v>23998214127</v>
      </c>
      <c r="F7712" s="42" t="s">
        <v>10132</v>
      </c>
      <c r="G7712" s="42" t="s">
        <v>11228</v>
      </c>
      <c r="H7712" s="7"/>
      <c r="I7712" s="42"/>
      <c r="J7712" s="42" t="s">
        <v>2747</v>
      </c>
      <c r="K7712" s="8" t="s">
        <v>25532</v>
      </c>
      <c r="L7712" s="7" t="s">
        <v>8443</v>
      </c>
      <c r="M7712" s="44">
        <v>87.8</v>
      </c>
      <c r="N7712" s="7">
        <v>1</v>
      </c>
      <c r="O7712" s="44">
        <v>87.8</v>
      </c>
      <c r="P7712" s="44">
        <v>41.36</v>
      </c>
      <c r="Q7712" s="44">
        <v>3.49</v>
      </c>
      <c r="R7712" s="44">
        <v>21.56</v>
      </c>
      <c r="S7712" s="44">
        <v>0</v>
      </c>
      <c r="T7712" s="44">
        <v>0</v>
      </c>
      <c r="U7712" s="44">
        <v>21.39</v>
      </c>
      <c r="V7712" s="50">
        <f ca="1">pedidos[[#This Row],[MC em %]]/10000</f>
        <v>0.2437</v>
      </c>
      <c r="W7712" s="42"/>
      <c r="X7712" s="43"/>
      <c r="Y7712" s="43"/>
      <c r="Z7712" s="43" t="s">
        <v>8442</v>
      </c>
      <c r="AA7712" s="37" t="str">
        <f>VLOOKUP(J7712, sku!B:C, 2, FALSE)</f>
        <v>Cabo de Chupeta Coaxial de Transferência de Carga de Bateria 12/24V 500 Amper, PVC, CCA 5 Metros</v>
      </c>
      <c r="AB7712" s="37" t="str">
        <f>VLOOKUP(J7712, sku!B:BM, 64, FALSE)</f>
        <v>Importação</v>
      </c>
      <c r="AC7712" s="37" t="str">
        <f>LEFT(pedidos[[#This Row],[SKU]],3)</f>
        <v>1EC</v>
      </c>
      <c r="AD7712" s="37" t="str" cm="1">
        <f t="array" aca="1" ref="AD7712" ca="1">IFERROR(
  INDEX(
    montadora[Montadora],
    MATCH(TRUE,LEFT(J8090,NÚCARACT(montadora[SKU Parcial]))=montadora[SKU Parcial],0)
  ),
  ""
)</f>
        <v/>
      </c>
    </row>
    <row r="7713" spans="1:30" x14ac:dyDescent="0.25">
      <c r="A7713" s="42" t="s">
        <v>25091</v>
      </c>
      <c r="B7713" s="42"/>
      <c r="C7713" s="42"/>
      <c r="D7713" s="42"/>
      <c r="E7713" s="42">
        <v>23998214127</v>
      </c>
      <c r="F7713" s="42" t="s">
        <v>10132</v>
      </c>
      <c r="G7713" s="42" t="s">
        <v>11228</v>
      </c>
      <c r="H7713" s="7"/>
      <c r="I7713" s="42"/>
      <c r="J7713" s="42" t="s">
        <v>2747</v>
      </c>
      <c r="K7713" s="8" t="s">
        <v>25532</v>
      </c>
      <c r="L7713" s="7" t="s">
        <v>8443</v>
      </c>
      <c r="M7713" s="44">
        <v>87.8</v>
      </c>
      <c r="N7713" s="7">
        <v>1</v>
      </c>
      <c r="O7713" s="44">
        <v>87.8</v>
      </c>
      <c r="P7713" s="44">
        <v>41.36</v>
      </c>
      <c r="Q7713" s="44">
        <v>3.49</v>
      </c>
      <c r="R7713" s="44">
        <v>21.56</v>
      </c>
      <c r="S7713" s="44">
        <v>0</v>
      </c>
      <c r="T7713" s="44">
        <v>0</v>
      </c>
      <c r="U7713" s="44">
        <v>21.39</v>
      </c>
      <c r="V7713" s="50">
        <f ca="1">pedidos[[#This Row],[MC em %]]/10000</f>
        <v>0.2437</v>
      </c>
      <c r="W7713" s="42"/>
      <c r="X7713" s="43"/>
      <c r="Y7713" s="43"/>
      <c r="Z7713" s="43" t="s">
        <v>8442</v>
      </c>
      <c r="AA7713" s="37" t="str">
        <f>VLOOKUP(J7713, sku!B:C, 2, FALSE)</f>
        <v>Cabo de Chupeta Coaxial de Transferência de Carga de Bateria 12/24V 500 Amper, PVC, CCA 5 Metros</v>
      </c>
      <c r="AB7713" s="37" t="str">
        <f>VLOOKUP(J7713, sku!B:BM, 64, FALSE)</f>
        <v>Importação</v>
      </c>
      <c r="AC7713" s="37" t="str">
        <f>LEFT(pedidos[[#This Row],[SKU]],3)</f>
        <v>1EC</v>
      </c>
      <c r="AD7713" s="37" t="str" cm="1">
        <f t="array" aca="1" ref="AD7713" ca="1">IFERROR(
  INDEX(
    montadora[Montadora],
    MATCH(TRUE,LEFT(J8091,NÚCARACT(montadora[SKU Parcial]))=montadora[SKU Parcial],0)
  ),
  ""
)</f>
        <v/>
      </c>
    </row>
    <row r="7714" spans="1:30" x14ac:dyDescent="0.25">
      <c r="A7714" s="42" t="s">
        <v>25092</v>
      </c>
      <c r="B7714" s="42"/>
      <c r="C7714" s="42"/>
      <c r="D7714" s="42"/>
      <c r="E7714" s="42">
        <v>23998118595</v>
      </c>
      <c r="F7714" s="42" t="s">
        <v>10106</v>
      </c>
      <c r="G7714" s="42" t="s">
        <v>11228</v>
      </c>
      <c r="H7714" s="7"/>
      <c r="I7714" s="42"/>
      <c r="J7714" s="42" t="s">
        <v>290</v>
      </c>
      <c r="K7714" s="8" t="s">
        <v>25532</v>
      </c>
      <c r="L7714" s="7" t="s">
        <v>8443</v>
      </c>
      <c r="M7714" s="44">
        <v>38.799999999999997</v>
      </c>
      <c r="N7714" s="7">
        <v>1</v>
      </c>
      <c r="O7714" s="44">
        <v>38.799999999999997</v>
      </c>
      <c r="P7714" s="44">
        <v>15.8</v>
      </c>
      <c r="Q7714" s="44">
        <v>1.54</v>
      </c>
      <c r="R7714" s="44">
        <v>11.76</v>
      </c>
      <c r="S7714" s="44">
        <v>0</v>
      </c>
      <c r="T7714" s="44">
        <v>0</v>
      </c>
      <c r="U7714" s="44">
        <v>9.6999999999999993</v>
      </c>
      <c r="V7714" s="50">
        <f ca="1">pedidos[[#This Row],[MC em %]]/10000</f>
        <v>0.25</v>
      </c>
      <c r="W7714" s="42"/>
      <c r="X7714" s="43"/>
      <c r="Y7714" s="43"/>
      <c r="Z7714" s="43" t="s">
        <v>8442</v>
      </c>
      <c r="AA7714" s="37" t="str">
        <f>VLOOKUP(J7714, sku!B:C, 2, FALSE)</f>
        <v>Par De Trava Do Quebra Vento Preto (23Cm)</v>
      </c>
      <c r="AB7714" s="37" t="str">
        <f>VLOOKUP(J7714, sku!B:BM, 64, FALSE)</f>
        <v>Revenda</v>
      </c>
      <c r="AC7714" s="37" t="str">
        <f>LEFT(pedidos[[#This Row],[SKU]],3)</f>
        <v>Q-9</v>
      </c>
      <c r="AD7714" s="37" t="str" cm="1">
        <f t="array" aca="1" ref="AD7714" ca="1">IFERROR(
  INDEX(
    montadora[Montadora],
    MATCH(TRUE,LEFT(J8092,NÚCARACT(montadora[SKU Parcial]))=montadora[SKU Parcial],0)
  ),
  ""
)</f>
        <v/>
      </c>
    </row>
    <row r="7715" spans="1:30" x14ac:dyDescent="0.25">
      <c r="A7715" s="42" t="s">
        <v>25093</v>
      </c>
      <c r="B7715" s="42"/>
      <c r="C7715" s="42"/>
      <c r="D7715" s="42"/>
      <c r="E7715" s="42">
        <v>23098159344</v>
      </c>
      <c r="F7715" s="42" t="s">
        <v>8352</v>
      </c>
      <c r="G7715" s="42" t="s">
        <v>11228</v>
      </c>
      <c r="H7715" s="7"/>
      <c r="I7715" s="42"/>
      <c r="J7715" s="42" t="s">
        <v>1885</v>
      </c>
      <c r="K7715" s="8" t="s">
        <v>25532</v>
      </c>
      <c r="L7715" s="7" t="s">
        <v>8443</v>
      </c>
      <c r="M7715" s="44">
        <v>18.899999999999999</v>
      </c>
      <c r="N7715" s="7">
        <v>1</v>
      </c>
      <c r="O7715" s="44">
        <v>18.899999999999999</v>
      </c>
      <c r="P7715" s="44">
        <v>8.1</v>
      </c>
      <c r="Q7715" s="44">
        <v>0.75</v>
      </c>
      <c r="R7715" s="44">
        <v>7.78</v>
      </c>
      <c r="S7715" s="44">
        <v>0</v>
      </c>
      <c r="T7715" s="44">
        <v>0</v>
      </c>
      <c r="U7715" s="44">
        <v>2.27</v>
      </c>
      <c r="V7715" s="50">
        <f ca="1">pedidos[[#This Row],[MC em %]]/10000</f>
        <v>0.1201</v>
      </c>
      <c r="W7715" s="42"/>
      <c r="X7715" s="43"/>
      <c r="Y7715" s="43"/>
      <c r="Z7715" s="43" t="s">
        <v>8442</v>
      </c>
      <c r="AA7715" s="37" t="str">
        <f>VLOOKUP(J7715, sku!B:C, 2, FALSE)</f>
        <v>Maçarico 915</v>
      </c>
      <c r="AB7715" s="37" t="str">
        <f>VLOOKUP(J7715, sku!B:BM, 64, FALSE)</f>
        <v>Importação</v>
      </c>
      <c r="AC7715" s="37" t="str">
        <f>LEFT(pedidos[[#This Row],[SKU]],3)</f>
        <v>1MA</v>
      </c>
      <c r="AD7715" s="37" t="str" cm="1">
        <f t="array" aca="1" ref="AD7715" ca="1">IFERROR(
  INDEX(
    montadora[Montadora],
    MATCH(TRUE,LEFT(J8093,NÚCARACT(montadora[SKU Parcial]))=montadora[SKU Parcial],0)
  ),
  ""
)</f>
        <v/>
      </c>
    </row>
    <row r="7716" spans="1:30" x14ac:dyDescent="0.25">
      <c r="A7716" s="42" t="s">
        <v>25094</v>
      </c>
      <c r="B7716" s="42"/>
      <c r="C7716" s="42"/>
      <c r="D7716" s="42"/>
      <c r="E7716" s="42">
        <v>20598018789</v>
      </c>
      <c r="F7716" s="42" t="s">
        <v>8394</v>
      </c>
      <c r="G7716" s="42" t="s">
        <v>11228</v>
      </c>
      <c r="H7716" s="7"/>
      <c r="I7716" s="42"/>
      <c r="J7716" s="42" t="s">
        <v>2167</v>
      </c>
      <c r="K7716" s="8" t="s">
        <v>25532</v>
      </c>
      <c r="L7716" s="7" t="s">
        <v>8443</v>
      </c>
      <c r="M7716" s="44">
        <v>75.8</v>
      </c>
      <c r="N7716" s="7">
        <v>1</v>
      </c>
      <c r="O7716" s="44">
        <v>80.87</v>
      </c>
      <c r="P7716" s="44">
        <v>39.54</v>
      </c>
      <c r="Q7716" s="44">
        <v>3.01</v>
      </c>
      <c r="R7716" s="44">
        <v>19.16</v>
      </c>
      <c r="S7716" s="44">
        <v>5.07</v>
      </c>
      <c r="T7716" s="44">
        <v>0</v>
      </c>
      <c r="U7716" s="44">
        <v>14.09</v>
      </c>
      <c r="V7716" s="50">
        <f ca="1">pedidos[[#This Row],[MC em %]]/10000</f>
        <v>0.18590000000000001</v>
      </c>
      <c r="W7716" s="42"/>
      <c r="X7716" s="43"/>
      <c r="Y7716" s="43"/>
      <c r="Z7716" s="43" t="s">
        <v>8442</v>
      </c>
      <c r="AA7716" s="37" t="str">
        <f>VLOOKUP(J7716, sku!B:C, 2, FALSE)</f>
        <v>Cadeirinha Rosa Aro 26 - Peixinho Bike</v>
      </c>
      <c r="AB7716" s="37" t="str">
        <f>VLOOKUP(J7716, sku!B:BM, 64, FALSE)</f>
        <v>Revenda</v>
      </c>
      <c r="AC7716" s="37" t="str">
        <f>LEFT(pedidos[[#This Row],[SKU]],3)</f>
        <v>CAD</v>
      </c>
      <c r="AD7716" s="37" t="str" cm="1">
        <f t="array" aca="1" ref="AD7716" ca="1">IFERROR(
  INDEX(
    montadora[Montadora],
    MATCH(TRUE,LEFT(J8094,NÚCARACT(montadora[SKU Parcial]))=montadora[SKU Parcial],0)
  ),
  ""
)</f>
        <v/>
      </c>
    </row>
    <row r="7717" spans="1:30" x14ac:dyDescent="0.25">
      <c r="A7717" s="42" t="s">
        <v>25095</v>
      </c>
      <c r="B7717" s="42"/>
      <c r="C7717" s="42"/>
      <c r="D7717" s="42"/>
      <c r="E7717" s="42">
        <v>20598018789</v>
      </c>
      <c r="F7717" s="42" t="s">
        <v>8394</v>
      </c>
      <c r="G7717" s="42" t="s">
        <v>11228</v>
      </c>
      <c r="H7717" s="7"/>
      <c r="I7717" s="42"/>
      <c r="J7717" s="42" t="s">
        <v>8835</v>
      </c>
      <c r="K7717" s="8" t="s">
        <v>25532</v>
      </c>
      <c r="L7717" s="7" t="s">
        <v>8443</v>
      </c>
      <c r="M7717" s="44">
        <v>75.8</v>
      </c>
      <c r="N7717" s="7">
        <v>1</v>
      </c>
      <c r="O7717" s="44">
        <v>80.87</v>
      </c>
      <c r="P7717" s="44">
        <v>39.54</v>
      </c>
      <c r="Q7717" s="44">
        <v>3.01</v>
      </c>
      <c r="R7717" s="44">
        <v>19.16</v>
      </c>
      <c r="S7717" s="44">
        <v>5.07</v>
      </c>
      <c r="T7717" s="44">
        <v>0</v>
      </c>
      <c r="U7717" s="44">
        <v>14.09</v>
      </c>
      <c r="V7717" s="50">
        <f ca="1">pedidos[[#This Row],[MC em %]]/10000</f>
        <v>0.18590000000000001</v>
      </c>
      <c r="W7717" s="42"/>
      <c r="X7717" s="43"/>
      <c r="Y7717" s="43"/>
      <c r="Z7717" s="43" t="s">
        <v>8442</v>
      </c>
      <c r="AA7717" s="37" t="str">
        <f>VLOOKUP(J7717, sku!B:C, 2, FALSE)</f>
        <v>Cadeirinha Cinza Aro 26 - Peixinho Bike</v>
      </c>
      <c r="AB7717" s="37" t="str">
        <f>VLOOKUP(J7717, sku!B:BM, 64, FALSE)</f>
        <v>Revenda</v>
      </c>
      <c r="AC7717" s="37" t="str">
        <f>LEFT(pedidos[[#This Row],[SKU]],3)</f>
        <v>CAD</v>
      </c>
      <c r="AD7717" s="37" t="str" cm="1">
        <f t="array" aca="1" ref="AD7717" ca="1">IFERROR(
  INDEX(
    montadora[Montadora],
    MATCH(TRUE,LEFT(J8095,NÚCARACT(montadora[SKU Parcial]))=montadora[SKU Parcial],0)
  ),
  ""
)</f>
        <v/>
      </c>
    </row>
    <row r="7718" spans="1:30" x14ac:dyDescent="0.25">
      <c r="A7718" s="42" t="s">
        <v>24131</v>
      </c>
      <c r="B7718" s="42"/>
      <c r="C7718" s="42"/>
      <c r="D7718" s="42"/>
      <c r="E7718" s="42">
        <v>23998118595</v>
      </c>
      <c r="F7718" s="42" t="s">
        <v>10106</v>
      </c>
      <c r="G7718" s="42" t="s">
        <v>11228</v>
      </c>
      <c r="H7718" s="7"/>
      <c r="I7718" s="42"/>
      <c r="J7718" s="42" t="s">
        <v>290</v>
      </c>
      <c r="K7718" s="8" t="s">
        <v>25532</v>
      </c>
      <c r="L7718" s="7" t="s">
        <v>8443</v>
      </c>
      <c r="M7718" s="44">
        <v>38.799999999999997</v>
      </c>
      <c r="N7718" s="7">
        <v>1</v>
      </c>
      <c r="O7718" s="44">
        <v>50.84</v>
      </c>
      <c r="P7718" s="44">
        <v>15.8</v>
      </c>
      <c r="Q7718" s="44">
        <v>1.54</v>
      </c>
      <c r="R7718" s="44">
        <v>11.76</v>
      </c>
      <c r="S7718" s="44">
        <v>12.04</v>
      </c>
      <c r="T7718" s="44">
        <v>0</v>
      </c>
      <c r="U7718" s="44">
        <v>9.6999999999999993</v>
      </c>
      <c r="V7718" s="50">
        <f ca="1">pedidos[[#This Row],[MC em %]]/10000</f>
        <v>0.25</v>
      </c>
      <c r="W7718" s="42"/>
      <c r="X7718" s="43"/>
      <c r="Y7718" s="43"/>
      <c r="Z7718" s="43" t="s">
        <v>8442</v>
      </c>
      <c r="AA7718" s="37" t="str">
        <f>VLOOKUP(J7718, sku!B:C, 2, FALSE)</f>
        <v>Par De Trava Do Quebra Vento Preto (23Cm)</v>
      </c>
      <c r="AB7718" s="37" t="str">
        <f>VLOOKUP(J7718, sku!B:BM, 64, FALSE)</f>
        <v>Revenda</v>
      </c>
      <c r="AC7718" s="37" t="str">
        <f>LEFT(pedidos[[#This Row],[SKU]],3)</f>
        <v>Q-9</v>
      </c>
      <c r="AD7718" s="37" t="str" cm="1">
        <f t="array" aca="1" ref="AD7718" ca="1">IFERROR(
  INDEX(
    montadora[Montadora],
    MATCH(TRUE,LEFT(J8096,NÚCARACT(montadora[SKU Parcial]))=montadora[SKU Parcial],0)
  ),
  ""
)</f>
        <v/>
      </c>
    </row>
    <row r="7719" spans="1:30" x14ac:dyDescent="0.25">
      <c r="A7719" s="42" t="s">
        <v>24132</v>
      </c>
      <c r="B7719" s="42"/>
      <c r="C7719" s="42"/>
      <c r="D7719" s="42"/>
      <c r="E7719" s="42">
        <v>20598018789</v>
      </c>
      <c r="F7719" s="42" t="s">
        <v>8394</v>
      </c>
      <c r="G7719" s="42" t="s">
        <v>11228</v>
      </c>
      <c r="H7719" s="7"/>
      <c r="I7719" s="42"/>
      <c r="J7719" s="42" t="s">
        <v>8835</v>
      </c>
      <c r="K7719" s="8" t="s">
        <v>25532</v>
      </c>
      <c r="L7719" s="7" t="s">
        <v>8443</v>
      </c>
      <c r="M7719" s="44">
        <v>75.8</v>
      </c>
      <c r="N7719" s="7">
        <v>1</v>
      </c>
      <c r="O7719" s="44">
        <v>101.55</v>
      </c>
      <c r="P7719" s="44">
        <v>39.54</v>
      </c>
      <c r="Q7719" s="44">
        <v>3.01</v>
      </c>
      <c r="R7719" s="44">
        <v>19.16</v>
      </c>
      <c r="S7719" s="44">
        <v>25.75</v>
      </c>
      <c r="T7719" s="44">
        <v>0</v>
      </c>
      <c r="U7719" s="44">
        <v>14.09</v>
      </c>
      <c r="V7719" s="50">
        <f ca="1">pedidos[[#This Row],[MC em %]]/10000</f>
        <v>0.18590000000000001</v>
      </c>
      <c r="W7719" s="42"/>
      <c r="X7719" s="43"/>
      <c r="Y7719" s="43"/>
      <c r="Z7719" s="43" t="s">
        <v>8442</v>
      </c>
      <c r="AA7719" s="37" t="str">
        <f>VLOOKUP(J7719, sku!B:C, 2, FALSE)</f>
        <v>Cadeirinha Cinza Aro 26 - Peixinho Bike</v>
      </c>
      <c r="AB7719" s="37" t="str">
        <f>VLOOKUP(J7719, sku!B:BM, 64, FALSE)</f>
        <v>Revenda</v>
      </c>
      <c r="AC7719" s="37" t="str">
        <f>LEFT(pedidos[[#This Row],[SKU]],3)</f>
        <v>CAD</v>
      </c>
      <c r="AD7719" s="37" t="str" cm="1">
        <f t="array" aca="1" ref="AD7719" ca="1">IFERROR(
  INDEX(
    montadora[Montadora],
    MATCH(TRUE,LEFT(J8097,NÚCARACT(montadora[SKU Parcial]))=montadora[SKU Parcial],0)
  ),
  ""
)</f>
        <v/>
      </c>
    </row>
    <row r="7720" spans="1:30" x14ac:dyDescent="0.25">
      <c r="A7720" s="42" t="s">
        <v>24133</v>
      </c>
      <c r="B7720" s="42"/>
      <c r="C7720" s="42"/>
      <c r="D7720" s="42"/>
      <c r="E7720" s="42">
        <v>20598018789</v>
      </c>
      <c r="F7720" s="42" t="s">
        <v>8394</v>
      </c>
      <c r="G7720" s="42" t="s">
        <v>11228</v>
      </c>
      <c r="H7720" s="7"/>
      <c r="I7720" s="42"/>
      <c r="J7720" s="42" t="s">
        <v>8835</v>
      </c>
      <c r="K7720" s="8" t="s">
        <v>25532</v>
      </c>
      <c r="L7720" s="7" t="s">
        <v>8443</v>
      </c>
      <c r="M7720" s="44">
        <v>75.8</v>
      </c>
      <c r="N7720" s="7">
        <v>1</v>
      </c>
      <c r="O7720" s="44">
        <v>80.87</v>
      </c>
      <c r="P7720" s="44">
        <v>39.54</v>
      </c>
      <c r="Q7720" s="44">
        <v>3.01</v>
      </c>
      <c r="R7720" s="44">
        <v>19.16</v>
      </c>
      <c r="S7720" s="44">
        <v>5.07</v>
      </c>
      <c r="T7720" s="44">
        <v>0</v>
      </c>
      <c r="U7720" s="44">
        <v>14.09</v>
      </c>
      <c r="V7720" s="50">
        <f ca="1">pedidos[[#This Row],[MC em %]]/10000</f>
        <v>0.18590000000000001</v>
      </c>
      <c r="W7720" s="42"/>
      <c r="X7720" s="43"/>
      <c r="Y7720" s="43"/>
      <c r="Z7720" s="43" t="s">
        <v>8442</v>
      </c>
      <c r="AA7720" s="37" t="str">
        <f>VLOOKUP(J7720, sku!B:C, 2, FALSE)</f>
        <v>Cadeirinha Cinza Aro 26 - Peixinho Bike</v>
      </c>
      <c r="AB7720" s="37" t="str">
        <f>VLOOKUP(J7720, sku!B:BM, 64, FALSE)</f>
        <v>Revenda</v>
      </c>
      <c r="AC7720" s="37" t="str">
        <f>LEFT(pedidos[[#This Row],[SKU]],3)</f>
        <v>CAD</v>
      </c>
      <c r="AD7720" s="37" t="str" cm="1">
        <f t="array" aca="1" ref="AD7720" ca="1">IFERROR(
  INDEX(
    montadora[Montadora],
    MATCH(TRUE,LEFT(J8098,NÚCARACT(montadora[SKU Parcial]))=montadora[SKU Parcial],0)
  ),
  ""
)</f>
        <v/>
      </c>
    </row>
    <row r="7721" spans="1:30" x14ac:dyDescent="0.25">
      <c r="A7721" s="42" t="s">
        <v>24134</v>
      </c>
      <c r="B7721" s="42"/>
      <c r="C7721" s="42"/>
      <c r="D7721" s="42"/>
      <c r="E7721" s="42">
        <v>23998214127</v>
      </c>
      <c r="F7721" s="42" t="s">
        <v>10132</v>
      </c>
      <c r="G7721" s="42" t="s">
        <v>11228</v>
      </c>
      <c r="H7721" s="7"/>
      <c r="I7721" s="42"/>
      <c r="J7721" s="42" t="s">
        <v>2747</v>
      </c>
      <c r="K7721" s="8" t="s">
        <v>25532</v>
      </c>
      <c r="L7721" s="7" t="s">
        <v>8443</v>
      </c>
      <c r="M7721" s="44">
        <v>87.8</v>
      </c>
      <c r="N7721" s="7">
        <v>1</v>
      </c>
      <c r="O7721" s="44">
        <v>87.8</v>
      </c>
      <c r="P7721" s="44">
        <v>41.36</v>
      </c>
      <c r="Q7721" s="44">
        <v>3.49</v>
      </c>
      <c r="R7721" s="44">
        <v>21.56</v>
      </c>
      <c r="S7721" s="44">
        <v>0</v>
      </c>
      <c r="T7721" s="44">
        <v>0</v>
      </c>
      <c r="U7721" s="44">
        <v>21.39</v>
      </c>
      <c r="V7721" s="50">
        <f ca="1">pedidos[[#This Row],[MC em %]]/10000</f>
        <v>0.2437</v>
      </c>
      <c r="W7721" s="42"/>
      <c r="X7721" s="43"/>
      <c r="Y7721" s="43"/>
      <c r="Z7721" s="43" t="s">
        <v>8442</v>
      </c>
      <c r="AA7721" s="37" t="str">
        <f>VLOOKUP(J7721, sku!B:C, 2, FALSE)</f>
        <v>Cabo de Chupeta Coaxial de Transferência de Carga de Bateria 12/24V 500 Amper, PVC, CCA 5 Metros</v>
      </c>
      <c r="AB7721" s="37" t="str">
        <f>VLOOKUP(J7721, sku!B:BM, 64, FALSE)</f>
        <v>Importação</v>
      </c>
      <c r="AC7721" s="37" t="str">
        <f>LEFT(pedidos[[#This Row],[SKU]],3)</f>
        <v>1EC</v>
      </c>
      <c r="AD7721" s="37" t="str" cm="1">
        <f t="array" aca="1" ref="AD7721" ca="1">IFERROR(
  INDEX(
    montadora[Montadora],
    MATCH(TRUE,LEFT(J8099,NÚCARACT(montadora[SKU Parcial]))=montadora[SKU Parcial],0)
  ),
  ""
)</f>
        <v/>
      </c>
    </row>
    <row r="7722" spans="1:30" x14ac:dyDescent="0.25">
      <c r="A7722" s="42" t="s">
        <v>24135</v>
      </c>
      <c r="B7722" s="42"/>
      <c r="C7722" s="42"/>
      <c r="D7722" s="42"/>
      <c r="E7722" s="42">
        <v>20598018789</v>
      </c>
      <c r="F7722" s="42" t="s">
        <v>8394</v>
      </c>
      <c r="G7722" s="42" t="s">
        <v>11228</v>
      </c>
      <c r="H7722" s="7"/>
      <c r="I7722" s="42"/>
      <c r="J7722" s="42" t="s">
        <v>8835</v>
      </c>
      <c r="K7722" s="8" t="s">
        <v>25577</v>
      </c>
      <c r="L7722" s="7" t="s">
        <v>8443</v>
      </c>
      <c r="M7722" s="44">
        <v>75.8</v>
      </c>
      <c r="N7722" s="7">
        <v>1</v>
      </c>
      <c r="O7722" s="44">
        <v>85.74</v>
      </c>
      <c r="P7722" s="44">
        <v>39.54</v>
      </c>
      <c r="Q7722" s="44">
        <v>3.01</v>
      </c>
      <c r="R7722" s="44">
        <v>19.16</v>
      </c>
      <c r="S7722" s="44">
        <v>9.94</v>
      </c>
      <c r="T7722" s="44">
        <v>0</v>
      </c>
      <c r="U7722" s="44">
        <v>14.09</v>
      </c>
      <c r="V7722" s="50">
        <f ca="1">pedidos[[#This Row],[MC em %]]/10000</f>
        <v>0.18590000000000001</v>
      </c>
      <c r="W7722" s="42"/>
      <c r="X7722" s="43"/>
      <c r="Y7722" s="43"/>
      <c r="Z7722" s="43" t="s">
        <v>8442</v>
      </c>
      <c r="AA7722" s="37" t="str">
        <f>VLOOKUP(J7722, sku!B:C, 2, FALSE)</f>
        <v>Cadeirinha Cinza Aro 26 - Peixinho Bike</v>
      </c>
      <c r="AB7722" s="37" t="str">
        <f>VLOOKUP(J7722, sku!B:BM, 64, FALSE)</f>
        <v>Revenda</v>
      </c>
      <c r="AC7722" s="37" t="str">
        <f>LEFT(pedidos[[#This Row],[SKU]],3)</f>
        <v>CAD</v>
      </c>
      <c r="AD7722" s="37" t="str" cm="1">
        <f t="array" aca="1" ref="AD7722" ca="1">IFERROR(
  INDEX(
    montadora[Montadora],
    MATCH(TRUE,LEFT(J8100,NÚCARACT(montadora[SKU Parcial]))=montadora[SKU Parcial],0)
  ),
  ""
)</f>
        <v/>
      </c>
    </row>
    <row r="7723" spans="1:30" x14ac:dyDescent="0.25">
      <c r="A7723" s="42" t="s">
        <v>24136</v>
      </c>
      <c r="B7723" s="42"/>
      <c r="C7723" s="42"/>
      <c r="D7723" s="42"/>
      <c r="E7723" s="42">
        <v>23998214127</v>
      </c>
      <c r="F7723" s="42" t="s">
        <v>10132</v>
      </c>
      <c r="G7723" s="42" t="s">
        <v>11228</v>
      </c>
      <c r="H7723" s="7"/>
      <c r="I7723" s="42"/>
      <c r="J7723" s="42" t="s">
        <v>2747</v>
      </c>
      <c r="K7723" s="8" t="s">
        <v>25577</v>
      </c>
      <c r="L7723" s="7" t="s">
        <v>8443</v>
      </c>
      <c r="M7723" s="44">
        <v>87.8</v>
      </c>
      <c r="N7723" s="7">
        <v>1</v>
      </c>
      <c r="O7723" s="44">
        <v>87.8</v>
      </c>
      <c r="P7723" s="44">
        <v>41.36</v>
      </c>
      <c r="Q7723" s="44">
        <v>3.49</v>
      </c>
      <c r="R7723" s="44">
        <v>21.56</v>
      </c>
      <c r="S7723" s="44">
        <v>0</v>
      </c>
      <c r="T7723" s="44">
        <v>0</v>
      </c>
      <c r="U7723" s="44">
        <v>21.39</v>
      </c>
      <c r="V7723" s="50">
        <f ca="1">pedidos[[#This Row],[MC em %]]/10000</f>
        <v>0.2437</v>
      </c>
      <c r="W7723" s="42"/>
      <c r="X7723" s="43"/>
      <c r="Y7723" s="43"/>
      <c r="Z7723" s="43" t="s">
        <v>8442</v>
      </c>
      <c r="AA7723" s="37" t="str">
        <f>VLOOKUP(J7723, sku!B:C, 2, FALSE)</f>
        <v>Cabo de Chupeta Coaxial de Transferência de Carga de Bateria 12/24V 500 Amper, PVC, CCA 5 Metros</v>
      </c>
      <c r="AB7723" s="37" t="str">
        <f>VLOOKUP(J7723, sku!B:BM, 64, FALSE)</f>
        <v>Importação</v>
      </c>
      <c r="AC7723" s="37" t="str">
        <f>LEFT(pedidos[[#This Row],[SKU]],3)</f>
        <v>1EC</v>
      </c>
      <c r="AD7723" s="37" t="str" cm="1">
        <f t="array" aca="1" ref="AD7723" ca="1">IFERROR(
  INDEX(
    montadora[Montadora],
    MATCH(TRUE,LEFT(J8101,NÚCARACT(montadora[SKU Parcial]))=montadora[SKU Parcial],0)
  ),
  ""
)</f>
        <v/>
      </c>
    </row>
    <row r="7724" spans="1:30" x14ac:dyDescent="0.25">
      <c r="A7724" s="42" t="s">
        <v>24137</v>
      </c>
      <c r="B7724" s="42"/>
      <c r="C7724" s="42"/>
      <c r="D7724" s="42"/>
      <c r="E7724" s="42">
        <v>23998214127</v>
      </c>
      <c r="F7724" s="42" t="s">
        <v>10132</v>
      </c>
      <c r="G7724" s="42" t="s">
        <v>11228</v>
      </c>
      <c r="H7724" s="7"/>
      <c r="I7724" s="42"/>
      <c r="J7724" s="42" t="s">
        <v>2747</v>
      </c>
      <c r="K7724" s="8" t="s">
        <v>25577</v>
      </c>
      <c r="L7724" s="7" t="s">
        <v>8443</v>
      </c>
      <c r="M7724" s="44">
        <v>87.8</v>
      </c>
      <c r="N7724" s="7">
        <v>2</v>
      </c>
      <c r="O7724" s="44">
        <v>175.6</v>
      </c>
      <c r="P7724" s="44">
        <v>82.72</v>
      </c>
      <c r="Q7724" s="44">
        <v>6.97</v>
      </c>
      <c r="R7724" s="44">
        <v>43.12</v>
      </c>
      <c r="S7724" s="44">
        <v>0</v>
      </c>
      <c r="T7724" s="44">
        <v>0</v>
      </c>
      <c r="U7724" s="44">
        <v>42.79</v>
      </c>
      <c r="V7724" s="50">
        <f ca="1">pedidos[[#This Row],[MC em %]]/10000</f>
        <v>0.2437</v>
      </c>
      <c r="W7724" s="42"/>
      <c r="X7724" s="43"/>
      <c r="Y7724" s="43"/>
      <c r="Z7724" s="43" t="s">
        <v>8442</v>
      </c>
      <c r="AA7724" s="37" t="str">
        <f>VLOOKUP(J7724, sku!B:C, 2, FALSE)</f>
        <v>Cabo de Chupeta Coaxial de Transferência de Carga de Bateria 12/24V 500 Amper, PVC, CCA 5 Metros</v>
      </c>
      <c r="AB7724" s="37" t="str">
        <f>VLOOKUP(J7724, sku!B:BM, 64, FALSE)</f>
        <v>Importação</v>
      </c>
      <c r="AC7724" s="37" t="str">
        <f>LEFT(pedidos[[#This Row],[SKU]],3)</f>
        <v>1EC</v>
      </c>
      <c r="AD7724" s="37" t="str" cm="1">
        <f t="array" aca="1" ref="AD7724" ca="1">IFERROR(
  INDEX(
    montadora[Montadora],
    MATCH(TRUE,LEFT(J8102,NÚCARACT(montadora[SKU Parcial]))=montadora[SKU Parcial],0)
  ),
  ""
)</f>
        <v/>
      </c>
    </row>
    <row r="7725" spans="1:30" x14ac:dyDescent="0.25">
      <c r="A7725" s="42" t="s">
        <v>24138</v>
      </c>
      <c r="B7725" s="42"/>
      <c r="C7725" s="42"/>
      <c r="D7725" s="42"/>
      <c r="E7725" s="42">
        <v>20598018789</v>
      </c>
      <c r="F7725" s="42" t="s">
        <v>8394</v>
      </c>
      <c r="G7725" s="42" t="s">
        <v>11228</v>
      </c>
      <c r="H7725" s="7"/>
      <c r="I7725" s="42"/>
      <c r="J7725" s="42" t="s">
        <v>2167</v>
      </c>
      <c r="K7725" s="8" t="s">
        <v>25577</v>
      </c>
      <c r="L7725" s="7" t="s">
        <v>8443</v>
      </c>
      <c r="M7725" s="44">
        <v>75.8</v>
      </c>
      <c r="N7725" s="7">
        <v>1</v>
      </c>
      <c r="O7725" s="44">
        <v>83.31</v>
      </c>
      <c r="P7725" s="44">
        <v>39.54</v>
      </c>
      <c r="Q7725" s="44">
        <v>3.01</v>
      </c>
      <c r="R7725" s="44">
        <v>19.16</v>
      </c>
      <c r="S7725" s="44">
        <v>7.51</v>
      </c>
      <c r="T7725" s="44">
        <v>0</v>
      </c>
      <c r="U7725" s="44">
        <v>14.09</v>
      </c>
      <c r="V7725" s="50">
        <f ca="1">pedidos[[#This Row],[MC em %]]/10000</f>
        <v>0.18590000000000001</v>
      </c>
      <c r="W7725" s="42"/>
      <c r="X7725" s="43"/>
      <c r="Y7725" s="43"/>
      <c r="Z7725" s="43" t="s">
        <v>8442</v>
      </c>
      <c r="AA7725" s="37" t="str">
        <f>VLOOKUP(J7725, sku!B:C, 2, FALSE)</f>
        <v>Cadeirinha Rosa Aro 26 - Peixinho Bike</v>
      </c>
      <c r="AB7725" s="37" t="str">
        <f>VLOOKUP(J7725, sku!B:BM, 64, FALSE)</f>
        <v>Revenda</v>
      </c>
      <c r="AC7725" s="37" t="str">
        <f>LEFT(pedidos[[#This Row],[SKU]],3)</f>
        <v>CAD</v>
      </c>
      <c r="AD7725" s="37" t="str" cm="1">
        <f t="array" aca="1" ref="AD7725" ca="1">IFERROR(
  INDEX(
    montadora[Montadora],
    MATCH(TRUE,LEFT(J8103,NÚCARACT(montadora[SKU Parcial]))=montadora[SKU Parcial],0)
  ),
  ""
)</f>
        <v/>
      </c>
    </row>
    <row r="7726" spans="1:30" x14ac:dyDescent="0.25">
      <c r="A7726" s="42" t="s">
        <v>24139</v>
      </c>
      <c r="B7726" s="42"/>
      <c r="C7726" s="42"/>
      <c r="D7726" s="42"/>
      <c r="E7726" s="42">
        <v>23998118595</v>
      </c>
      <c r="F7726" s="42" t="s">
        <v>10106</v>
      </c>
      <c r="G7726" s="42" t="s">
        <v>11228</v>
      </c>
      <c r="H7726" s="7"/>
      <c r="I7726" s="42"/>
      <c r="J7726" s="42" t="s">
        <v>290</v>
      </c>
      <c r="K7726" s="8" t="s">
        <v>25577</v>
      </c>
      <c r="L7726" s="7" t="s">
        <v>8443</v>
      </c>
      <c r="M7726" s="44">
        <v>38.799999999999997</v>
      </c>
      <c r="N7726" s="7">
        <v>1</v>
      </c>
      <c r="O7726" s="44">
        <v>38.799999999999997</v>
      </c>
      <c r="P7726" s="44">
        <v>15.8</v>
      </c>
      <c r="Q7726" s="44">
        <v>1.54</v>
      </c>
      <c r="R7726" s="44">
        <v>11.76</v>
      </c>
      <c r="S7726" s="44">
        <v>0</v>
      </c>
      <c r="T7726" s="44">
        <v>0</v>
      </c>
      <c r="U7726" s="44">
        <v>9.6999999999999993</v>
      </c>
      <c r="V7726" s="50">
        <f ca="1">pedidos[[#This Row],[MC em %]]/10000</f>
        <v>0.25</v>
      </c>
      <c r="W7726" s="42"/>
      <c r="X7726" s="43"/>
      <c r="Y7726" s="43"/>
      <c r="Z7726" s="43" t="s">
        <v>8442</v>
      </c>
      <c r="AA7726" s="37" t="str">
        <f>VLOOKUP(J7726, sku!B:C, 2, FALSE)</f>
        <v>Par De Trava Do Quebra Vento Preto (23Cm)</v>
      </c>
      <c r="AB7726" s="37" t="str">
        <f>VLOOKUP(J7726, sku!B:BM, 64, FALSE)</f>
        <v>Revenda</v>
      </c>
      <c r="AC7726" s="37" t="str">
        <f>LEFT(pedidos[[#This Row],[SKU]],3)</f>
        <v>Q-9</v>
      </c>
      <c r="AD7726" s="37" t="str" cm="1">
        <f t="array" aca="1" ref="AD7726" ca="1">IFERROR(
  INDEX(
    montadora[Montadora],
    MATCH(TRUE,LEFT(J8104,NÚCARACT(montadora[SKU Parcial]))=montadora[SKU Parcial],0)
  ),
  ""
)</f>
        <v/>
      </c>
    </row>
    <row r="7727" spans="1:30" x14ac:dyDescent="0.25">
      <c r="A7727" s="42" t="s">
        <v>24140</v>
      </c>
      <c r="B7727" s="42"/>
      <c r="C7727" s="42"/>
      <c r="D7727" s="42"/>
      <c r="E7727" s="42">
        <v>20999592075</v>
      </c>
      <c r="F7727" s="42" t="s">
        <v>8387</v>
      </c>
      <c r="G7727" s="42" t="s">
        <v>11228</v>
      </c>
      <c r="H7727" s="7"/>
      <c r="I7727" s="42"/>
      <c r="J7727" s="42" t="s">
        <v>290</v>
      </c>
      <c r="K7727" s="8" t="s">
        <v>25577</v>
      </c>
      <c r="L7727" s="7" t="s">
        <v>8443</v>
      </c>
      <c r="M7727" s="44">
        <v>38.799999999999997</v>
      </c>
      <c r="N7727" s="7">
        <v>1</v>
      </c>
      <c r="O7727" s="44">
        <v>38.799999999999997</v>
      </c>
      <c r="P7727" s="44">
        <v>15.8</v>
      </c>
      <c r="Q7727" s="44">
        <v>1.54</v>
      </c>
      <c r="R7727" s="44">
        <v>11.76</v>
      </c>
      <c r="S7727" s="44">
        <v>0</v>
      </c>
      <c r="T7727" s="44">
        <v>0</v>
      </c>
      <c r="U7727" s="44">
        <v>9.6999999999999993</v>
      </c>
      <c r="V7727" s="50">
        <f ca="1">pedidos[[#This Row],[MC em %]]/10000</f>
        <v>0.25</v>
      </c>
      <c r="W7727" s="42"/>
      <c r="X7727" s="43"/>
      <c r="Y7727" s="43"/>
      <c r="Z7727" s="43" t="s">
        <v>8442</v>
      </c>
      <c r="AA7727" s="37" t="str">
        <f>VLOOKUP(J7727, sku!B:C, 2, FALSE)</f>
        <v>Par De Trava Do Quebra Vento Preto (23Cm)</v>
      </c>
      <c r="AB7727" s="37" t="str">
        <f>VLOOKUP(J7727, sku!B:BM, 64, FALSE)</f>
        <v>Revenda</v>
      </c>
      <c r="AC7727" s="37" t="str">
        <f>LEFT(pedidos[[#This Row],[SKU]],3)</f>
        <v>Q-9</v>
      </c>
      <c r="AD7727" s="37" t="str" cm="1">
        <f t="array" aca="1" ref="AD7727" ca="1">IFERROR(
  INDEX(
    montadora[Montadora],
    MATCH(TRUE,LEFT(J8105,NÚCARACT(montadora[SKU Parcial]))=montadora[SKU Parcial],0)
  ),
  ""
)</f>
        <v/>
      </c>
    </row>
    <row r="7728" spans="1:30" x14ac:dyDescent="0.25">
      <c r="A7728" s="42" t="s">
        <v>24141</v>
      </c>
      <c r="B7728" s="42"/>
      <c r="C7728" s="42"/>
      <c r="D7728" s="42"/>
      <c r="E7728" s="42">
        <v>23798223586</v>
      </c>
      <c r="F7728" s="42" t="s">
        <v>8388</v>
      </c>
      <c r="G7728" s="42" t="s">
        <v>11228</v>
      </c>
      <c r="H7728" s="7"/>
      <c r="I7728" s="42"/>
      <c r="J7728" s="42" t="s">
        <v>1794</v>
      </c>
      <c r="K7728" s="8" t="s">
        <v>25577</v>
      </c>
      <c r="L7728" s="7" t="s">
        <v>8443</v>
      </c>
      <c r="M7728" s="44">
        <v>79.900000000000006</v>
      </c>
      <c r="N7728" s="7">
        <v>1</v>
      </c>
      <c r="O7728" s="44">
        <v>87.9</v>
      </c>
      <c r="P7728" s="44">
        <v>29.2</v>
      </c>
      <c r="Q7728" s="44">
        <v>3.17</v>
      </c>
      <c r="R7728" s="44">
        <v>19.98</v>
      </c>
      <c r="S7728" s="44">
        <v>8</v>
      </c>
      <c r="T7728" s="44">
        <v>0</v>
      </c>
      <c r="U7728" s="44">
        <v>27.55</v>
      </c>
      <c r="V7728" s="50">
        <f ca="1">pedidos[[#This Row],[MC em %]]/10000</f>
        <v>0.3448</v>
      </c>
      <c r="W7728" s="42"/>
      <c r="X7728" s="43"/>
      <c r="Y7728" s="43"/>
      <c r="Z7728" s="43" t="s">
        <v>8442</v>
      </c>
      <c r="AA7728" s="37" t="str">
        <f>VLOOKUP(J7728, sku!B:C, 2, FALSE)</f>
        <v>Cabo de Chupeta Coaxial de Transferência de Carga de Bateria 12/24V 500 Amper, PVC, CCA 3 Metros</v>
      </c>
      <c r="AB7728" s="37" t="str">
        <f>VLOOKUP(J7728, sku!B:BM, 64, FALSE)</f>
        <v>Importação</v>
      </c>
      <c r="AC7728" s="37" t="str">
        <f>LEFT(pedidos[[#This Row],[SKU]],3)</f>
        <v>1EC</v>
      </c>
      <c r="AD7728" s="37" t="str" cm="1">
        <f t="array" aca="1" ref="AD7728" ca="1">IFERROR(
  INDEX(
    montadora[Montadora],
    MATCH(TRUE,LEFT(J8106,NÚCARACT(montadora[SKU Parcial]))=montadora[SKU Parcial],0)
  ),
  ""
)</f>
        <v/>
      </c>
    </row>
    <row r="7729" spans="1:30" x14ac:dyDescent="0.25">
      <c r="A7729" s="42" t="s">
        <v>24142</v>
      </c>
      <c r="B7729" s="42"/>
      <c r="C7729" s="42"/>
      <c r="D7729" s="42"/>
      <c r="E7729" s="42">
        <v>21599592011</v>
      </c>
      <c r="F7729" s="42" t="s">
        <v>8376</v>
      </c>
      <c r="G7729" s="42" t="s">
        <v>11228</v>
      </c>
      <c r="H7729" s="7"/>
      <c r="I7729" s="42"/>
      <c r="J7729" s="42" t="s">
        <v>304</v>
      </c>
      <c r="K7729" s="8" t="s">
        <v>25577</v>
      </c>
      <c r="L7729" s="7" t="s">
        <v>8443</v>
      </c>
      <c r="M7729" s="44">
        <v>57.8</v>
      </c>
      <c r="N7729" s="7">
        <v>1</v>
      </c>
      <c r="O7729" s="44">
        <v>57.8</v>
      </c>
      <c r="P7729" s="44">
        <v>21.45</v>
      </c>
      <c r="Q7729" s="44">
        <v>2.29</v>
      </c>
      <c r="R7729" s="44">
        <v>15.56</v>
      </c>
      <c r="S7729" s="44">
        <v>0</v>
      </c>
      <c r="T7729" s="44">
        <v>0</v>
      </c>
      <c r="U7729" s="44">
        <v>18.5</v>
      </c>
      <c r="V7729" s="50">
        <f ca="1">pedidos[[#This Row],[MC em %]]/10000</f>
        <v>0.32</v>
      </c>
      <c r="W7729" s="42"/>
      <c r="X7729" s="43"/>
      <c r="Y7729" s="43"/>
      <c r="Z7729" s="43" t="s">
        <v>8442</v>
      </c>
      <c r="AA7729" s="37" t="str">
        <f>VLOOKUP(J7729, sku!B:C, 2, FALSE)</f>
        <v>Corrente de Moto Antifurto 150cm - Preto</v>
      </c>
      <c r="AB7729" s="37" t="str">
        <f>VLOOKUP(J7729, sku!B:BM, 64, FALSE)</f>
        <v>Importação</v>
      </c>
      <c r="AC7729" s="37" t="str">
        <f>LEFT(pedidos[[#This Row],[SKU]],3)</f>
        <v>XR0</v>
      </c>
      <c r="AD7729" s="37" t="str" cm="1">
        <f t="array" aca="1" ref="AD7729" ca="1">IFERROR(
  INDEX(
    montadora[Montadora],
    MATCH(TRUE,LEFT(J8107,NÚCARACT(montadora[SKU Parcial]))=montadora[SKU Parcial],0)
  ),
  ""
)</f>
        <v/>
      </c>
    </row>
    <row r="7730" spans="1:30" x14ac:dyDescent="0.25">
      <c r="A7730" s="42" t="s">
        <v>24143</v>
      </c>
      <c r="B7730" s="42"/>
      <c r="C7730" s="42"/>
      <c r="D7730" s="42"/>
      <c r="E7730" s="42">
        <v>22994014023</v>
      </c>
      <c r="F7730" s="42" t="s">
        <v>10127</v>
      </c>
      <c r="G7730" s="42" t="s">
        <v>11228</v>
      </c>
      <c r="H7730" s="7"/>
      <c r="I7730" s="42"/>
      <c r="J7730" s="42" t="s">
        <v>886</v>
      </c>
      <c r="K7730" s="8" t="s">
        <v>25577</v>
      </c>
      <c r="L7730" s="7" t="s">
        <v>8443</v>
      </c>
      <c r="M7730" s="44">
        <v>47.8</v>
      </c>
      <c r="N7730" s="7">
        <v>1</v>
      </c>
      <c r="O7730" s="44">
        <v>47.8</v>
      </c>
      <c r="P7730" s="44">
        <v>24.45</v>
      </c>
      <c r="Q7730" s="44">
        <v>1.9</v>
      </c>
      <c r="R7730" s="44">
        <v>13.56</v>
      </c>
      <c r="S7730" s="44">
        <v>0</v>
      </c>
      <c r="T7730" s="44">
        <v>0</v>
      </c>
      <c r="U7730" s="44">
        <v>7.89</v>
      </c>
      <c r="V7730" s="50">
        <f ca="1">pedidos[[#This Row],[MC em %]]/10000</f>
        <v>0.1651</v>
      </c>
      <c r="W7730" s="42"/>
      <c r="X7730" s="43"/>
      <c r="Y7730" s="43"/>
      <c r="Z7730" s="43" t="s">
        <v>8442</v>
      </c>
      <c r="AA7730" s="37" t="str">
        <f>VLOOKUP(J7730, sku!B:C, 2, FALSE)</f>
        <v>Trava Manete Moto E Bicicleta de Alumínio</v>
      </c>
      <c r="AB7730" s="37" t="str">
        <f>VLOOKUP(J7730, sku!B:BM, 64, FALSE)</f>
        <v>Importação</v>
      </c>
      <c r="AC7730" s="37" t="str">
        <f>LEFT(pedidos[[#This Row],[SKU]],3)</f>
        <v>ET0</v>
      </c>
      <c r="AD7730" s="37" t="str" cm="1">
        <f t="array" aca="1" ref="AD7730" ca="1">IFERROR(
  INDEX(
    montadora[Montadora],
    MATCH(TRUE,LEFT(J8108,NÚCARACT(montadora[SKU Parcial]))=montadora[SKU Parcial],0)
  ),
  ""
)</f>
        <v/>
      </c>
    </row>
    <row r="7731" spans="1:30" x14ac:dyDescent="0.25">
      <c r="A7731" s="42" t="s">
        <v>24144</v>
      </c>
      <c r="B7731" s="42"/>
      <c r="C7731" s="42"/>
      <c r="D7731" s="42"/>
      <c r="E7731" s="42">
        <v>20598018789</v>
      </c>
      <c r="F7731" s="42" t="s">
        <v>8394</v>
      </c>
      <c r="G7731" s="42" t="s">
        <v>11228</v>
      </c>
      <c r="H7731" s="7"/>
      <c r="I7731" s="42"/>
      <c r="J7731" s="42" t="s">
        <v>8835</v>
      </c>
      <c r="K7731" s="8" t="s">
        <v>25594</v>
      </c>
      <c r="L7731" s="7" t="s">
        <v>8443</v>
      </c>
      <c r="M7731" s="44">
        <v>75.8</v>
      </c>
      <c r="N7731" s="7">
        <v>2</v>
      </c>
      <c r="O7731" s="44">
        <v>182.21</v>
      </c>
      <c r="P7731" s="44">
        <v>79.08</v>
      </c>
      <c r="Q7731" s="44">
        <v>6.02</v>
      </c>
      <c r="R7731" s="44">
        <v>38.32</v>
      </c>
      <c r="S7731" s="44">
        <v>30.61</v>
      </c>
      <c r="T7731" s="44">
        <v>0</v>
      </c>
      <c r="U7731" s="44">
        <v>28.18</v>
      </c>
      <c r="V7731" s="50">
        <f ca="1">pedidos[[#This Row],[MC em %]]/10000</f>
        <v>0.18590000000000001</v>
      </c>
      <c r="W7731" s="42"/>
      <c r="X7731" s="43"/>
      <c r="Y7731" s="43"/>
      <c r="Z7731" s="43" t="s">
        <v>8442</v>
      </c>
      <c r="AA7731" s="37" t="str">
        <f>VLOOKUP(J7731, sku!B:C, 2, FALSE)</f>
        <v>Cadeirinha Cinza Aro 26 - Peixinho Bike</v>
      </c>
      <c r="AB7731" s="37" t="str">
        <f>VLOOKUP(J7731, sku!B:BM, 64, FALSE)</f>
        <v>Revenda</v>
      </c>
      <c r="AC7731" s="37" t="str">
        <f>LEFT(pedidos[[#This Row],[SKU]],3)</f>
        <v>CAD</v>
      </c>
      <c r="AD7731" s="37" t="str" cm="1">
        <f t="array" aca="1" ref="AD7731" ca="1">IFERROR(
  INDEX(
    montadora[Montadora],
    MATCH(TRUE,LEFT(J8109,NÚCARACT(montadora[SKU Parcial]))=montadora[SKU Parcial],0)
  ),
  ""
)</f>
        <v/>
      </c>
    </row>
    <row r="7732" spans="1:30" x14ac:dyDescent="0.25">
      <c r="A7732" s="42" t="s">
        <v>24145</v>
      </c>
      <c r="B7732" s="42"/>
      <c r="C7732" s="42"/>
      <c r="D7732" s="42"/>
      <c r="E7732" s="42">
        <v>22093763527</v>
      </c>
      <c r="F7732" s="42" t="s">
        <v>10104</v>
      </c>
      <c r="G7732" s="42" t="s">
        <v>11228</v>
      </c>
      <c r="H7732" s="7"/>
      <c r="I7732" s="42"/>
      <c r="J7732" s="42" t="s">
        <v>2941</v>
      </c>
      <c r="K7732" s="8" t="s">
        <v>25594</v>
      </c>
      <c r="L7732" s="7" t="s">
        <v>8443</v>
      </c>
      <c r="M7732" s="44">
        <v>32.799999999999997</v>
      </c>
      <c r="N7732" s="7">
        <v>1</v>
      </c>
      <c r="O7732" s="44">
        <v>32.799999999999997</v>
      </c>
      <c r="P7732" s="44">
        <v>12.9</v>
      </c>
      <c r="Q7732" s="44">
        <v>1.3</v>
      </c>
      <c r="R7732" s="44">
        <v>10.56</v>
      </c>
      <c r="S7732" s="44">
        <v>0</v>
      </c>
      <c r="T7732" s="44">
        <v>0</v>
      </c>
      <c r="U7732" s="44">
        <v>8.0399999999999991</v>
      </c>
      <c r="V7732" s="50">
        <f ca="1">pedidos[[#This Row],[MC em %]]/10000</f>
        <v>0.24510000000000001</v>
      </c>
      <c r="W7732" s="42"/>
      <c r="X7732" s="43"/>
      <c r="Y7732" s="43"/>
      <c r="Z7732" s="43" t="s">
        <v>8442</v>
      </c>
      <c r="AA7732" s="37" t="str">
        <f>VLOOKUP(J7732, sku!B:C, 2, FALSE)</f>
        <v>Chave Allen de Aço de Cabeça, Esférica (9 Peças) Hex Key</v>
      </c>
      <c r="AB7732" s="37" t="str">
        <f>VLOOKUP(J7732, sku!B:BM, 64, FALSE)</f>
        <v>Importação</v>
      </c>
      <c r="AC7732" s="37" t="str">
        <f>LEFT(pedidos[[#This Row],[SKU]],3)</f>
        <v>1K9</v>
      </c>
      <c r="AD7732" s="37" t="str" cm="1">
        <f t="array" aca="1" ref="AD7732" ca="1">IFERROR(
  INDEX(
    montadora[Montadora],
    MATCH(TRUE,LEFT(J8110,NÚCARACT(montadora[SKU Parcial]))=montadora[SKU Parcial],0)
  ),
  ""
)</f>
        <v/>
      </c>
    </row>
    <row r="7733" spans="1:30" x14ac:dyDescent="0.25">
      <c r="A7733" s="42" t="s">
        <v>24146</v>
      </c>
      <c r="B7733" s="42"/>
      <c r="C7733" s="42"/>
      <c r="D7733" s="42"/>
      <c r="E7733" s="42">
        <v>23998118595</v>
      </c>
      <c r="F7733" s="42" t="s">
        <v>10106</v>
      </c>
      <c r="G7733" s="42" t="s">
        <v>11228</v>
      </c>
      <c r="H7733" s="7"/>
      <c r="I7733" s="42"/>
      <c r="J7733" s="42" t="s">
        <v>290</v>
      </c>
      <c r="K7733" s="8" t="s">
        <v>25594</v>
      </c>
      <c r="L7733" s="7" t="s">
        <v>8443</v>
      </c>
      <c r="M7733" s="44">
        <v>38.799999999999997</v>
      </c>
      <c r="N7733" s="7">
        <v>1</v>
      </c>
      <c r="O7733" s="44">
        <v>38.799999999999997</v>
      </c>
      <c r="P7733" s="44">
        <v>15.8</v>
      </c>
      <c r="Q7733" s="44">
        <v>1.54</v>
      </c>
      <c r="R7733" s="44">
        <v>11.76</v>
      </c>
      <c r="S7733" s="44">
        <v>0</v>
      </c>
      <c r="T7733" s="44">
        <v>0</v>
      </c>
      <c r="U7733" s="44">
        <v>9.6999999999999993</v>
      </c>
      <c r="V7733" s="50">
        <f ca="1">pedidos[[#This Row],[MC em %]]/10000</f>
        <v>0.25</v>
      </c>
      <c r="W7733" s="42"/>
      <c r="X7733" s="43"/>
      <c r="Y7733" s="43"/>
      <c r="Z7733" s="43" t="s">
        <v>8442</v>
      </c>
      <c r="AA7733" s="37" t="str">
        <f>VLOOKUP(J7733, sku!B:C, 2, FALSE)</f>
        <v>Par De Trava Do Quebra Vento Preto (23Cm)</v>
      </c>
      <c r="AB7733" s="37" t="str">
        <f>VLOOKUP(J7733, sku!B:BM, 64, FALSE)</f>
        <v>Revenda</v>
      </c>
      <c r="AC7733" s="37" t="str">
        <f>LEFT(pedidos[[#This Row],[SKU]],3)</f>
        <v>Q-9</v>
      </c>
      <c r="AD7733" s="37" t="str" cm="1">
        <f t="array" aca="1" ref="AD7733" ca="1">IFERROR(
  INDEX(
    montadora[Montadora],
    MATCH(TRUE,LEFT(J8111,NÚCARACT(montadora[SKU Parcial]))=montadora[SKU Parcial],0)
  ),
  ""
)</f>
        <v/>
      </c>
    </row>
    <row r="7734" spans="1:30" x14ac:dyDescent="0.25">
      <c r="A7734" s="42" t="s">
        <v>24147</v>
      </c>
      <c r="B7734" s="42"/>
      <c r="C7734" s="42"/>
      <c r="D7734" s="42"/>
      <c r="E7734" s="42">
        <v>22298177656</v>
      </c>
      <c r="F7734" s="42" t="s">
        <v>8393</v>
      </c>
      <c r="G7734" s="42" t="s">
        <v>11228</v>
      </c>
      <c r="H7734" s="7"/>
      <c r="I7734" s="42"/>
      <c r="J7734" s="42" t="s">
        <v>8835</v>
      </c>
      <c r="K7734" s="8" t="s">
        <v>25594</v>
      </c>
      <c r="L7734" s="7" t="s">
        <v>8443</v>
      </c>
      <c r="M7734" s="44">
        <v>76.8</v>
      </c>
      <c r="N7734" s="7">
        <v>1</v>
      </c>
      <c r="O7734" s="44">
        <v>76.8</v>
      </c>
      <c r="P7734" s="44">
        <v>39.54</v>
      </c>
      <c r="Q7734" s="44">
        <v>3.05</v>
      </c>
      <c r="R7734" s="44">
        <v>19.36</v>
      </c>
      <c r="S7734" s="44">
        <v>0</v>
      </c>
      <c r="T7734" s="44">
        <v>0</v>
      </c>
      <c r="U7734" s="44">
        <v>14.85</v>
      </c>
      <c r="V7734" s="50">
        <f ca="1">pedidos[[#This Row],[MC em %]]/10000</f>
        <v>0.19339999999999999</v>
      </c>
      <c r="W7734" s="42"/>
      <c r="X7734" s="43"/>
      <c r="Y7734" s="43"/>
      <c r="Z7734" s="43" t="s">
        <v>8442</v>
      </c>
      <c r="AA7734" s="37" t="str">
        <f>VLOOKUP(J7734, sku!B:C, 2, FALSE)</f>
        <v>Cadeirinha Cinza Aro 26 - Peixinho Bike</v>
      </c>
      <c r="AB7734" s="37" t="str">
        <f>VLOOKUP(J7734, sku!B:BM, 64, FALSE)</f>
        <v>Revenda</v>
      </c>
      <c r="AC7734" s="37" t="str">
        <f>LEFT(pedidos[[#This Row],[SKU]],3)</f>
        <v>CAD</v>
      </c>
      <c r="AD7734" s="37" t="str" cm="1">
        <f t="array" aca="1" ref="AD7734" ca="1">IFERROR(
  INDEX(
    montadora[Montadora],
    MATCH(TRUE,LEFT(J8112,NÚCARACT(montadora[SKU Parcial]))=montadora[SKU Parcial],0)
  ),
  ""
)</f>
        <v/>
      </c>
    </row>
    <row r="7735" spans="1:30" x14ac:dyDescent="0.25">
      <c r="A7735" s="42" t="s">
        <v>24148</v>
      </c>
      <c r="B7735" s="42"/>
      <c r="C7735" s="42"/>
      <c r="D7735" s="42"/>
      <c r="E7735" s="42">
        <v>22298177656</v>
      </c>
      <c r="F7735" s="42" t="s">
        <v>8393</v>
      </c>
      <c r="G7735" s="42" t="s">
        <v>11228</v>
      </c>
      <c r="H7735" s="7"/>
      <c r="I7735" s="42"/>
      <c r="J7735" s="42" t="s">
        <v>2167</v>
      </c>
      <c r="K7735" s="8" t="s">
        <v>25594</v>
      </c>
      <c r="L7735" s="7" t="s">
        <v>8443</v>
      </c>
      <c r="M7735" s="44">
        <v>76.8</v>
      </c>
      <c r="N7735" s="7">
        <v>1</v>
      </c>
      <c r="O7735" s="44">
        <v>84.31</v>
      </c>
      <c r="P7735" s="44">
        <v>39.54</v>
      </c>
      <c r="Q7735" s="44">
        <v>3.05</v>
      </c>
      <c r="R7735" s="44">
        <v>19.36</v>
      </c>
      <c r="S7735" s="44">
        <v>7.51</v>
      </c>
      <c r="T7735" s="44">
        <v>0</v>
      </c>
      <c r="U7735" s="44">
        <v>14.85</v>
      </c>
      <c r="V7735" s="50">
        <f ca="1">pedidos[[#This Row],[MC em %]]/10000</f>
        <v>0.19339999999999999</v>
      </c>
      <c r="W7735" s="42"/>
      <c r="X7735" s="43"/>
      <c r="Y7735" s="43"/>
      <c r="Z7735" s="43" t="s">
        <v>8442</v>
      </c>
      <c r="AA7735" s="37" t="str">
        <f>VLOOKUP(J7735, sku!B:C, 2, FALSE)</f>
        <v>Cadeirinha Rosa Aro 26 - Peixinho Bike</v>
      </c>
      <c r="AB7735" s="37" t="str">
        <f>VLOOKUP(J7735, sku!B:BM, 64, FALSE)</f>
        <v>Revenda</v>
      </c>
      <c r="AC7735" s="37" t="str">
        <f>LEFT(pedidos[[#This Row],[SKU]],3)</f>
        <v>CAD</v>
      </c>
      <c r="AD7735" s="37" t="str" cm="1">
        <f t="array" aca="1" ref="AD7735" ca="1">IFERROR(
  INDEX(
    montadora[Montadora],
    MATCH(TRUE,LEFT(J8113,NÚCARACT(montadora[SKU Parcial]))=montadora[SKU Parcial],0)
  ),
  ""
)</f>
        <v/>
      </c>
    </row>
    <row r="7736" spans="1:30" x14ac:dyDescent="0.25">
      <c r="A7736" s="42" t="s">
        <v>24149</v>
      </c>
      <c r="B7736" s="42"/>
      <c r="C7736" s="42"/>
      <c r="D7736" s="42"/>
      <c r="E7736" s="42">
        <v>20598018789</v>
      </c>
      <c r="F7736" s="42" t="s">
        <v>8394</v>
      </c>
      <c r="G7736" s="42" t="s">
        <v>11228</v>
      </c>
      <c r="H7736" s="7"/>
      <c r="I7736" s="42"/>
      <c r="J7736" s="42" t="s">
        <v>2167</v>
      </c>
      <c r="K7736" s="8" t="s">
        <v>25594</v>
      </c>
      <c r="L7736" s="7" t="s">
        <v>8443</v>
      </c>
      <c r="M7736" s="44">
        <v>75.8</v>
      </c>
      <c r="N7736" s="7">
        <v>1</v>
      </c>
      <c r="O7736" s="44">
        <v>101.55</v>
      </c>
      <c r="P7736" s="44">
        <v>39.54</v>
      </c>
      <c r="Q7736" s="44">
        <v>3.01</v>
      </c>
      <c r="R7736" s="44">
        <v>19.16</v>
      </c>
      <c r="S7736" s="44">
        <v>25.75</v>
      </c>
      <c r="T7736" s="44">
        <v>0</v>
      </c>
      <c r="U7736" s="44">
        <v>14.09</v>
      </c>
      <c r="V7736" s="50">
        <f ca="1">pedidos[[#This Row],[MC em %]]/10000</f>
        <v>0.18590000000000001</v>
      </c>
      <c r="W7736" s="42"/>
      <c r="X7736" s="43"/>
      <c r="Y7736" s="43"/>
      <c r="Z7736" s="43" t="s">
        <v>8442</v>
      </c>
      <c r="AA7736" s="37" t="str">
        <f>VLOOKUP(J7736, sku!B:C, 2, FALSE)</f>
        <v>Cadeirinha Rosa Aro 26 - Peixinho Bike</v>
      </c>
      <c r="AB7736" s="37" t="str">
        <f>VLOOKUP(J7736, sku!B:BM, 64, FALSE)</f>
        <v>Revenda</v>
      </c>
      <c r="AC7736" s="37" t="str">
        <f>LEFT(pedidos[[#This Row],[SKU]],3)</f>
        <v>CAD</v>
      </c>
      <c r="AD7736" s="37" t="str" cm="1">
        <f t="array" aca="1" ref="AD7736" ca="1">IFERROR(
  INDEX(
    montadora[Montadora],
    MATCH(TRUE,LEFT(J8114,NÚCARACT(montadora[SKU Parcial]))=montadora[SKU Parcial],0)
  ),
  ""
)</f>
        <v/>
      </c>
    </row>
    <row r="7737" spans="1:30" x14ac:dyDescent="0.25">
      <c r="A7737" s="42" t="s">
        <v>24150</v>
      </c>
      <c r="B7737" s="42"/>
      <c r="C7737" s="42"/>
      <c r="D7737" s="42"/>
      <c r="E7737" s="42">
        <v>20598018789</v>
      </c>
      <c r="F7737" s="42" t="s">
        <v>8394</v>
      </c>
      <c r="G7737" s="42" t="s">
        <v>11228</v>
      </c>
      <c r="H7737" s="7"/>
      <c r="I7737" s="42"/>
      <c r="J7737" s="42" t="s">
        <v>8835</v>
      </c>
      <c r="K7737" s="8" t="s">
        <v>25594</v>
      </c>
      <c r="L7737" s="7" t="s">
        <v>8443</v>
      </c>
      <c r="M7737" s="44">
        <v>75.8</v>
      </c>
      <c r="N7737" s="7">
        <v>1</v>
      </c>
      <c r="O7737" s="44">
        <v>90.6</v>
      </c>
      <c r="P7737" s="44">
        <v>39.54</v>
      </c>
      <c r="Q7737" s="44">
        <v>3.01</v>
      </c>
      <c r="R7737" s="44">
        <v>19.16</v>
      </c>
      <c r="S7737" s="44">
        <v>14.8</v>
      </c>
      <c r="T7737" s="44">
        <v>0</v>
      </c>
      <c r="U7737" s="44">
        <v>14.09</v>
      </c>
      <c r="V7737" s="50">
        <f ca="1">pedidos[[#This Row],[MC em %]]/10000</f>
        <v>0.18590000000000001</v>
      </c>
      <c r="W7737" s="42"/>
      <c r="X7737" s="43"/>
      <c r="Y7737" s="43"/>
      <c r="Z7737" s="43" t="s">
        <v>8442</v>
      </c>
      <c r="AA7737" s="37" t="str">
        <f>VLOOKUP(J7737, sku!B:C, 2, FALSE)</f>
        <v>Cadeirinha Cinza Aro 26 - Peixinho Bike</v>
      </c>
      <c r="AB7737" s="37" t="str">
        <f>VLOOKUP(J7737, sku!B:BM, 64, FALSE)</f>
        <v>Revenda</v>
      </c>
      <c r="AC7737" s="37" t="str">
        <f>LEFT(pedidos[[#This Row],[SKU]],3)</f>
        <v>CAD</v>
      </c>
      <c r="AD7737" s="37" t="str" cm="1">
        <f t="array" aca="1" ref="AD7737" ca="1">IFERROR(
  INDEX(
    montadora[Montadora],
    MATCH(TRUE,LEFT(J8115,NÚCARACT(montadora[SKU Parcial]))=montadora[SKU Parcial],0)
  ),
  ""
)</f>
        <v/>
      </c>
    </row>
    <row r="7738" spans="1:30" x14ac:dyDescent="0.25">
      <c r="A7738" s="42" t="s">
        <v>24151</v>
      </c>
      <c r="B7738" s="42"/>
      <c r="C7738" s="42"/>
      <c r="D7738" s="42"/>
      <c r="E7738" s="42">
        <v>23098159344</v>
      </c>
      <c r="F7738" s="42" t="s">
        <v>8352</v>
      </c>
      <c r="G7738" s="42" t="s">
        <v>11228</v>
      </c>
      <c r="H7738" s="7"/>
      <c r="I7738" s="42"/>
      <c r="J7738" s="42" t="s">
        <v>1885</v>
      </c>
      <c r="K7738" s="8" t="s">
        <v>25559</v>
      </c>
      <c r="L7738" s="7" t="s">
        <v>8443</v>
      </c>
      <c r="M7738" s="44">
        <v>18.899999999999999</v>
      </c>
      <c r="N7738" s="7">
        <v>1</v>
      </c>
      <c r="O7738" s="44">
        <v>18.899999999999999</v>
      </c>
      <c r="P7738" s="44">
        <v>8.1</v>
      </c>
      <c r="Q7738" s="44">
        <v>0.75</v>
      </c>
      <c r="R7738" s="44">
        <v>7.78</v>
      </c>
      <c r="S7738" s="44">
        <v>0</v>
      </c>
      <c r="T7738" s="44">
        <v>0</v>
      </c>
      <c r="U7738" s="44">
        <v>2.27</v>
      </c>
      <c r="V7738" s="50">
        <f ca="1">pedidos[[#This Row],[MC em %]]/10000</f>
        <v>0.1201</v>
      </c>
      <c r="W7738" s="42"/>
      <c r="X7738" s="43"/>
      <c r="Y7738" s="43"/>
      <c r="Z7738" s="43" t="s">
        <v>8442</v>
      </c>
      <c r="AA7738" s="37" t="str">
        <f>VLOOKUP(J7738, sku!B:C, 2, FALSE)</f>
        <v>Maçarico 915</v>
      </c>
      <c r="AB7738" s="37" t="str">
        <f>VLOOKUP(J7738, sku!B:BM, 64, FALSE)</f>
        <v>Importação</v>
      </c>
      <c r="AC7738" s="37" t="str">
        <f>LEFT(pedidos[[#This Row],[SKU]],3)</f>
        <v>1MA</v>
      </c>
      <c r="AD7738" s="37" t="str" cm="1">
        <f t="array" aca="1" ref="AD7738" ca="1">IFERROR(
  INDEX(
    montadora[Montadora],
    MATCH(TRUE,LEFT(J8116,NÚCARACT(montadora[SKU Parcial]))=montadora[SKU Parcial],0)
  ),
  ""
)</f>
        <v/>
      </c>
    </row>
    <row r="7739" spans="1:30" x14ac:dyDescent="0.25">
      <c r="A7739" s="42" t="s">
        <v>24152</v>
      </c>
      <c r="B7739" s="42"/>
      <c r="C7739" s="42"/>
      <c r="D7739" s="42"/>
      <c r="E7739" s="42">
        <v>22798369651</v>
      </c>
      <c r="F7739" s="42" t="s">
        <v>8391</v>
      </c>
      <c r="G7739" s="42" t="s">
        <v>11228</v>
      </c>
      <c r="H7739" s="7"/>
      <c r="I7739" s="42"/>
      <c r="J7739" s="42" t="s">
        <v>3206</v>
      </c>
      <c r="K7739" s="8" t="s">
        <v>25559</v>
      </c>
      <c r="L7739" s="7" t="s">
        <v>8443</v>
      </c>
      <c r="M7739" s="44">
        <v>59.8</v>
      </c>
      <c r="N7739" s="7">
        <v>1</v>
      </c>
      <c r="O7739" s="44">
        <v>59.8</v>
      </c>
      <c r="P7739" s="44">
        <v>33.340000000000003</v>
      </c>
      <c r="Q7739" s="44">
        <v>2.37</v>
      </c>
      <c r="R7739" s="44">
        <v>15.96</v>
      </c>
      <c r="S7739" s="44">
        <v>0</v>
      </c>
      <c r="T7739" s="44">
        <v>0</v>
      </c>
      <c r="U7739" s="44">
        <v>8.1300000000000008</v>
      </c>
      <c r="V7739" s="50">
        <f ca="1">pedidos[[#This Row],[MC em %]]/10000</f>
        <v>0.13589999999999999</v>
      </c>
      <c r="W7739" s="42"/>
      <c r="X7739" s="43"/>
      <c r="Y7739" s="43"/>
      <c r="Z7739" s="43" t="s">
        <v>8442</v>
      </c>
      <c r="AA7739" s="37" t="str">
        <f>VLOOKUP(J7739, sku!B:C, 2, FALSE)</f>
        <v>Banco Bicicleta Selim Preto e Vermelho + Couro PU</v>
      </c>
      <c r="AB7739" s="37" t="str">
        <f>VLOOKUP(J7739, sku!B:BM, 64, FALSE)</f>
        <v>Importação</v>
      </c>
      <c r="AC7739" s="37" t="str">
        <f>LEFT(pedidos[[#This Row],[SKU]],3)</f>
        <v>EB0</v>
      </c>
      <c r="AD7739" s="37" t="str" cm="1">
        <f t="array" aca="1" ref="AD7739" ca="1">IFERROR(
  INDEX(
    montadora[Montadora],
    MATCH(TRUE,LEFT(J8117,NÚCARACT(montadora[SKU Parcial]))=montadora[SKU Parcial],0)
  ),
  ""
)</f>
        <v/>
      </c>
    </row>
    <row r="7740" spans="1:30" x14ac:dyDescent="0.25">
      <c r="A7740" s="42" t="s">
        <v>24153</v>
      </c>
      <c r="B7740" s="42"/>
      <c r="C7740" s="42"/>
      <c r="D7740" s="42"/>
      <c r="E7740" s="42">
        <v>22798369651</v>
      </c>
      <c r="F7740" s="42" t="s">
        <v>8391</v>
      </c>
      <c r="G7740" s="42" t="s">
        <v>11228</v>
      </c>
      <c r="H7740" s="7"/>
      <c r="I7740" s="42"/>
      <c r="J7740" s="42" t="s">
        <v>3206</v>
      </c>
      <c r="K7740" s="8" t="s">
        <v>25559</v>
      </c>
      <c r="L7740" s="7" t="s">
        <v>8443</v>
      </c>
      <c r="M7740" s="44">
        <v>59.8</v>
      </c>
      <c r="N7740" s="7">
        <v>1</v>
      </c>
      <c r="O7740" s="44">
        <v>59.8</v>
      </c>
      <c r="P7740" s="44">
        <v>33.340000000000003</v>
      </c>
      <c r="Q7740" s="44">
        <v>2.37</v>
      </c>
      <c r="R7740" s="44">
        <v>15.96</v>
      </c>
      <c r="S7740" s="44">
        <v>0</v>
      </c>
      <c r="T7740" s="44">
        <v>0</v>
      </c>
      <c r="U7740" s="44">
        <v>8.1300000000000008</v>
      </c>
      <c r="V7740" s="50">
        <f ca="1">pedidos[[#This Row],[MC em %]]/10000</f>
        <v>0.13589999999999999</v>
      </c>
      <c r="W7740" s="42"/>
      <c r="X7740" s="43"/>
      <c r="Y7740" s="43"/>
      <c r="Z7740" s="43" t="s">
        <v>8442</v>
      </c>
      <c r="AA7740" s="37" t="str">
        <f>VLOOKUP(J7740, sku!B:C, 2, FALSE)</f>
        <v>Banco Bicicleta Selim Preto e Vermelho + Couro PU</v>
      </c>
      <c r="AB7740" s="37" t="str">
        <f>VLOOKUP(J7740, sku!B:BM, 64, FALSE)</f>
        <v>Importação</v>
      </c>
      <c r="AC7740" s="37" t="str">
        <f>LEFT(pedidos[[#This Row],[SKU]],3)</f>
        <v>EB0</v>
      </c>
      <c r="AD7740" s="37" t="str" cm="1">
        <f t="array" aca="1" ref="AD7740" ca="1">IFERROR(
  INDEX(
    montadora[Montadora],
    MATCH(TRUE,LEFT(J8118,NÚCARACT(montadora[SKU Parcial]))=montadora[SKU Parcial],0)
  ),
  ""
)</f>
        <v/>
      </c>
    </row>
    <row r="7741" spans="1:30" x14ac:dyDescent="0.25">
      <c r="A7741" s="42" t="s">
        <v>24154</v>
      </c>
      <c r="B7741" s="42"/>
      <c r="C7741" s="42"/>
      <c r="D7741" s="42"/>
      <c r="E7741" s="42">
        <v>22298177656</v>
      </c>
      <c r="F7741" s="42" t="s">
        <v>8393</v>
      </c>
      <c r="G7741" s="42" t="s">
        <v>11228</v>
      </c>
      <c r="H7741" s="7"/>
      <c r="I7741" s="42"/>
      <c r="J7741" s="42" t="s">
        <v>8835</v>
      </c>
      <c r="K7741" s="8" t="s">
        <v>25559</v>
      </c>
      <c r="L7741" s="7" t="s">
        <v>8443</v>
      </c>
      <c r="M7741" s="44">
        <v>76.8</v>
      </c>
      <c r="N7741" s="7">
        <v>1</v>
      </c>
      <c r="O7741" s="44">
        <v>92.83</v>
      </c>
      <c r="P7741" s="44">
        <v>39.54</v>
      </c>
      <c r="Q7741" s="44">
        <v>3.05</v>
      </c>
      <c r="R7741" s="44">
        <v>19.36</v>
      </c>
      <c r="S7741" s="44">
        <v>16.03</v>
      </c>
      <c r="T7741" s="44">
        <v>0</v>
      </c>
      <c r="U7741" s="44">
        <v>14.85</v>
      </c>
      <c r="V7741" s="50">
        <f ca="1">pedidos[[#This Row],[MC em %]]/10000</f>
        <v>0.19339999999999999</v>
      </c>
      <c r="W7741" s="42"/>
      <c r="X7741" s="43"/>
      <c r="Y7741" s="43"/>
      <c r="Z7741" s="43" t="s">
        <v>8442</v>
      </c>
      <c r="AA7741" s="37" t="str">
        <f>VLOOKUP(J7741, sku!B:C, 2, FALSE)</f>
        <v>Cadeirinha Cinza Aro 26 - Peixinho Bike</v>
      </c>
      <c r="AB7741" s="37" t="str">
        <f>VLOOKUP(J7741, sku!B:BM, 64, FALSE)</f>
        <v>Revenda</v>
      </c>
      <c r="AC7741" s="37" t="str">
        <f>LEFT(pedidos[[#This Row],[SKU]],3)</f>
        <v>CAD</v>
      </c>
      <c r="AD7741" s="37" t="str" cm="1">
        <f t="array" aca="1" ref="AD7741" ca="1">IFERROR(
  INDEX(
    montadora[Montadora],
    MATCH(TRUE,LEFT(J8119,NÚCARACT(montadora[SKU Parcial]))=montadora[SKU Parcial],0)
  ),
  ""
)</f>
        <v/>
      </c>
    </row>
    <row r="7742" spans="1:30" x14ac:dyDescent="0.25">
      <c r="A7742" s="42" t="s">
        <v>24155</v>
      </c>
      <c r="B7742" s="42"/>
      <c r="C7742" s="42"/>
      <c r="D7742" s="42"/>
      <c r="E7742" s="42">
        <v>23998214127</v>
      </c>
      <c r="F7742" s="42" t="s">
        <v>10132</v>
      </c>
      <c r="G7742" s="42" t="s">
        <v>11228</v>
      </c>
      <c r="H7742" s="7"/>
      <c r="I7742" s="42"/>
      <c r="J7742" s="42" t="s">
        <v>2747</v>
      </c>
      <c r="K7742" s="8" t="s">
        <v>25559</v>
      </c>
      <c r="L7742" s="7" t="s">
        <v>8443</v>
      </c>
      <c r="M7742" s="44">
        <v>87.8</v>
      </c>
      <c r="N7742" s="7">
        <v>1</v>
      </c>
      <c r="O7742" s="44">
        <v>87.8</v>
      </c>
      <c r="P7742" s="44">
        <v>41.36</v>
      </c>
      <c r="Q7742" s="44">
        <v>3.49</v>
      </c>
      <c r="R7742" s="44">
        <v>21.56</v>
      </c>
      <c r="S7742" s="44">
        <v>0</v>
      </c>
      <c r="T7742" s="44">
        <v>0</v>
      </c>
      <c r="U7742" s="44">
        <v>21.39</v>
      </c>
      <c r="V7742" s="50">
        <f ca="1">pedidos[[#This Row],[MC em %]]/10000</f>
        <v>0.2437</v>
      </c>
      <c r="W7742" s="42"/>
      <c r="X7742" s="43"/>
      <c r="Y7742" s="43"/>
      <c r="Z7742" s="43" t="s">
        <v>8442</v>
      </c>
      <c r="AA7742" s="37" t="str">
        <f>VLOOKUP(J7742, sku!B:C, 2, FALSE)</f>
        <v>Cabo de Chupeta Coaxial de Transferência de Carga de Bateria 12/24V 500 Amper, PVC, CCA 5 Metros</v>
      </c>
      <c r="AB7742" s="37" t="str">
        <f>VLOOKUP(J7742, sku!B:BM, 64, FALSE)</f>
        <v>Importação</v>
      </c>
      <c r="AC7742" s="37" t="str">
        <f>LEFT(pedidos[[#This Row],[SKU]],3)</f>
        <v>1EC</v>
      </c>
      <c r="AD7742" s="37" t="str" cm="1">
        <f t="array" aca="1" ref="AD7742" ca="1">IFERROR(
  INDEX(
    montadora[Montadora],
    MATCH(TRUE,LEFT(J8120,NÚCARACT(montadora[SKU Parcial]))=montadora[SKU Parcial],0)
  ),
  ""
)</f>
        <v/>
      </c>
    </row>
    <row r="7743" spans="1:30" x14ac:dyDescent="0.25">
      <c r="A7743" s="42" t="s">
        <v>24156</v>
      </c>
      <c r="B7743" s="42"/>
      <c r="C7743" s="42"/>
      <c r="D7743" s="42"/>
      <c r="E7743" s="42">
        <v>23998118595</v>
      </c>
      <c r="F7743" s="42" t="s">
        <v>10106</v>
      </c>
      <c r="G7743" s="42" t="s">
        <v>11228</v>
      </c>
      <c r="H7743" s="7"/>
      <c r="I7743" s="42"/>
      <c r="J7743" s="42" t="s">
        <v>290</v>
      </c>
      <c r="K7743" s="8" t="s">
        <v>25559</v>
      </c>
      <c r="L7743" s="7" t="s">
        <v>8443</v>
      </c>
      <c r="M7743" s="44">
        <v>38.799999999999997</v>
      </c>
      <c r="N7743" s="7">
        <v>1</v>
      </c>
      <c r="O7743" s="44">
        <v>38.799999999999997</v>
      </c>
      <c r="P7743" s="44">
        <v>15.8</v>
      </c>
      <c r="Q7743" s="44">
        <v>1.54</v>
      </c>
      <c r="R7743" s="44">
        <v>11.76</v>
      </c>
      <c r="S7743" s="44">
        <v>0</v>
      </c>
      <c r="T7743" s="44">
        <v>0</v>
      </c>
      <c r="U7743" s="44">
        <v>9.6999999999999993</v>
      </c>
      <c r="V7743" s="50">
        <f ca="1">pedidos[[#This Row],[MC em %]]/10000</f>
        <v>0.25</v>
      </c>
      <c r="W7743" s="42"/>
      <c r="X7743" s="43"/>
      <c r="Y7743" s="43"/>
      <c r="Z7743" s="43" t="s">
        <v>8442</v>
      </c>
      <c r="AA7743" s="37" t="str">
        <f>VLOOKUP(J7743, sku!B:C, 2, FALSE)</f>
        <v>Par De Trava Do Quebra Vento Preto (23Cm)</v>
      </c>
      <c r="AB7743" s="37" t="str">
        <f>VLOOKUP(J7743, sku!B:BM, 64, FALSE)</f>
        <v>Revenda</v>
      </c>
      <c r="AC7743" s="37" t="str">
        <f>LEFT(pedidos[[#This Row],[SKU]],3)</f>
        <v>Q-9</v>
      </c>
      <c r="AD7743" s="37" t="str" cm="1">
        <f t="array" aca="1" ref="AD7743" ca="1">IFERROR(
  INDEX(
    montadora[Montadora],
    MATCH(TRUE,LEFT(J8121,NÚCARACT(montadora[SKU Parcial]))=montadora[SKU Parcial],0)
  ),
  ""
)</f>
        <v/>
      </c>
    </row>
    <row r="7744" spans="1:30" x14ac:dyDescent="0.25">
      <c r="A7744" s="42" t="s">
        <v>24157</v>
      </c>
      <c r="B7744" s="42"/>
      <c r="C7744" s="42"/>
      <c r="D7744" s="42"/>
      <c r="E7744" s="42">
        <v>23998214127</v>
      </c>
      <c r="F7744" s="42" t="s">
        <v>10132</v>
      </c>
      <c r="G7744" s="42" t="s">
        <v>11228</v>
      </c>
      <c r="H7744" s="7"/>
      <c r="I7744" s="42"/>
      <c r="J7744" s="42" t="s">
        <v>2747</v>
      </c>
      <c r="K7744" s="8" t="s">
        <v>25559</v>
      </c>
      <c r="L7744" s="7" t="s">
        <v>8443</v>
      </c>
      <c r="M7744" s="44">
        <v>87.8</v>
      </c>
      <c r="N7744" s="7">
        <v>1</v>
      </c>
      <c r="O7744" s="44">
        <v>91.67</v>
      </c>
      <c r="P7744" s="44">
        <v>41.36</v>
      </c>
      <c r="Q7744" s="44">
        <v>3.49</v>
      </c>
      <c r="R7744" s="44">
        <v>21.56</v>
      </c>
      <c r="S7744" s="44">
        <v>3.87</v>
      </c>
      <c r="T7744" s="44">
        <v>0</v>
      </c>
      <c r="U7744" s="44">
        <v>21.39</v>
      </c>
      <c r="V7744" s="50">
        <f ca="1">pedidos[[#This Row],[MC em %]]/10000</f>
        <v>0.2437</v>
      </c>
      <c r="W7744" s="42"/>
      <c r="X7744" s="43"/>
      <c r="Y7744" s="43"/>
      <c r="Z7744" s="43" t="s">
        <v>8442</v>
      </c>
      <c r="AA7744" s="37" t="str">
        <f>VLOOKUP(J7744, sku!B:C, 2, FALSE)</f>
        <v>Cabo de Chupeta Coaxial de Transferência de Carga de Bateria 12/24V 500 Amper, PVC, CCA 5 Metros</v>
      </c>
      <c r="AB7744" s="37" t="str">
        <f>VLOOKUP(J7744, sku!B:BM, 64, FALSE)</f>
        <v>Importação</v>
      </c>
      <c r="AC7744" s="37" t="str">
        <f>LEFT(pedidos[[#This Row],[SKU]],3)</f>
        <v>1EC</v>
      </c>
      <c r="AD7744" s="37" t="str" cm="1">
        <f t="array" aca="1" ref="AD7744" ca="1">IFERROR(
  INDEX(
    montadora[Montadora],
    MATCH(TRUE,LEFT(J8122,NÚCARACT(montadora[SKU Parcial]))=montadora[SKU Parcial],0)
  ),
  ""
)</f>
        <v/>
      </c>
    </row>
    <row r="7745" spans="1:30" x14ac:dyDescent="0.25">
      <c r="A7745" s="42" t="s">
        <v>24158</v>
      </c>
      <c r="B7745" s="42"/>
      <c r="C7745" s="42"/>
      <c r="D7745" s="42"/>
      <c r="E7745" s="42">
        <v>20598018789</v>
      </c>
      <c r="F7745" s="42" t="s">
        <v>8394</v>
      </c>
      <c r="G7745" s="42" t="s">
        <v>11228</v>
      </c>
      <c r="H7745" s="7"/>
      <c r="I7745" s="42"/>
      <c r="J7745" s="42" t="s">
        <v>8835</v>
      </c>
      <c r="K7745" s="8" t="s">
        <v>25559</v>
      </c>
      <c r="L7745" s="7" t="s">
        <v>8443</v>
      </c>
      <c r="M7745" s="44">
        <v>75.8</v>
      </c>
      <c r="N7745" s="7">
        <v>1</v>
      </c>
      <c r="O7745" s="44">
        <v>97.89</v>
      </c>
      <c r="P7745" s="44">
        <v>39.54</v>
      </c>
      <c r="Q7745" s="44">
        <v>3.01</v>
      </c>
      <c r="R7745" s="44">
        <v>19.16</v>
      </c>
      <c r="S7745" s="44">
        <v>22.09</v>
      </c>
      <c r="T7745" s="44">
        <v>0</v>
      </c>
      <c r="U7745" s="44">
        <v>14.09</v>
      </c>
      <c r="V7745" s="50">
        <f ca="1">pedidos[[#This Row],[MC em %]]/10000</f>
        <v>0.18590000000000001</v>
      </c>
      <c r="W7745" s="42"/>
      <c r="X7745" s="43"/>
      <c r="Y7745" s="43"/>
      <c r="Z7745" s="43" t="s">
        <v>8442</v>
      </c>
      <c r="AA7745" s="37" t="str">
        <f>VLOOKUP(J7745, sku!B:C, 2, FALSE)</f>
        <v>Cadeirinha Cinza Aro 26 - Peixinho Bike</v>
      </c>
      <c r="AB7745" s="37" t="str">
        <f>VLOOKUP(J7745, sku!B:BM, 64, FALSE)</f>
        <v>Revenda</v>
      </c>
      <c r="AC7745" s="37" t="str">
        <f>LEFT(pedidos[[#This Row],[SKU]],3)</f>
        <v>CAD</v>
      </c>
      <c r="AD7745" s="37" t="str" cm="1">
        <f t="array" aca="1" ref="AD7745" ca="1">IFERROR(
  INDEX(
    montadora[Montadora],
    MATCH(TRUE,LEFT(J8123,NÚCARACT(montadora[SKU Parcial]))=montadora[SKU Parcial],0)
  ),
  ""
)</f>
        <v/>
      </c>
    </row>
    <row r="7746" spans="1:30" x14ac:dyDescent="0.25">
      <c r="A7746" s="42" t="s">
        <v>24159</v>
      </c>
      <c r="B7746" s="42"/>
      <c r="C7746" s="42"/>
      <c r="D7746" s="42"/>
      <c r="E7746" s="42">
        <v>22298177656</v>
      </c>
      <c r="F7746" s="42" t="s">
        <v>8393</v>
      </c>
      <c r="G7746" s="42" t="s">
        <v>11228</v>
      </c>
      <c r="H7746" s="7"/>
      <c r="I7746" s="42"/>
      <c r="J7746" s="42" t="s">
        <v>938</v>
      </c>
      <c r="K7746" s="8" t="s">
        <v>25559</v>
      </c>
      <c r="L7746" s="7" t="s">
        <v>8443</v>
      </c>
      <c r="M7746" s="44">
        <v>76.8</v>
      </c>
      <c r="N7746" s="7">
        <v>1</v>
      </c>
      <c r="O7746" s="44">
        <v>80.67</v>
      </c>
      <c r="P7746" s="44">
        <v>39.54</v>
      </c>
      <c r="Q7746" s="44">
        <v>3.05</v>
      </c>
      <c r="R7746" s="44">
        <v>19.36</v>
      </c>
      <c r="S7746" s="44">
        <v>3.87</v>
      </c>
      <c r="T7746" s="44">
        <v>0</v>
      </c>
      <c r="U7746" s="44">
        <v>14.85</v>
      </c>
      <c r="V7746" s="50">
        <f ca="1">pedidos[[#This Row],[MC em %]]/10000</f>
        <v>0.19339999999999999</v>
      </c>
      <c r="W7746" s="42"/>
      <c r="X7746" s="43"/>
      <c r="Y7746" s="43"/>
      <c r="Z7746" s="43" t="s">
        <v>8442</v>
      </c>
      <c r="AA7746" s="37" t="str">
        <f>VLOOKUP(J7746, sku!B:C, 2, FALSE)</f>
        <v>Cadeirinha Preta Aro 26 - Peixinho Bike</v>
      </c>
      <c r="AB7746" s="37" t="str">
        <f>VLOOKUP(J7746, sku!B:BM, 64, FALSE)</f>
        <v>Revenda</v>
      </c>
      <c r="AC7746" s="37" t="str">
        <f>LEFT(pedidos[[#This Row],[SKU]],3)</f>
        <v>CAD</v>
      </c>
      <c r="AD7746" s="37" t="str" cm="1">
        <f t="array" aca="1" ref="AD7746" ca="1">IFERROR(
  INDEX(
    montadora[Montadora],
    MATCH(TRUE,LEFT(J8124,NÚCARACT(montadora[SKU Parcial]))=montadora[SKU Parcial],0)
  ),
  ""
)</f>
        <v/>
      </c>
    </row>
    <row r="7747" spans="1:30" x14ac:dyDescent="0.25">
      <c r="A7747" s="42" t="s">
        <v>24160</v>
      </c>
      <c r="B7747" s="42"/>
      <c r="C7747" s="42"/>
      <c r="D7747" s="42"/>
      <c r="E7747" s="42">
        <v>22298177656</v>
      </c>
      <c r="F7747" s="42" t="s">
        <v>8393</v>
      </c>
      <c r="G7747" s="42" t="s">
        <v>11228</v>
      </c>
      <c r="H7747" s="7"/>
      <c r="I7747" s="42"/>
      <c r="J7747" s="42" t="s">
        <v>2167</v>
      </c>
      <c r="K7747" s="8" t="s">
        <v>25559</v>
      </c>
      <c r="L7747" s="7" t="s">
        <v>8443</v>
      </c>
      <c r="M7747" s="44">
        <v>76.8</v>
      </c>
      <c r="N7747" s="7">
        <v>1</v>
      </c>
      <c r="O7747" s="44">
        <v>86.74</v>
      </c>
      <c r="P7747" s="44">
        <v>39.54</v>
      </c>
      <c r="Q7747" s="44">
        <v>3.05</v>
      </c>
      <c r="R7747" s="44">
        <v>19.36</v>
      </c>
      <c r="S7747" s="44">
        <v>9.94</v>
      </c>
      <c r="T7747" s="44">
        <v>0</v>
      </c>
      <c r="U7747" s="44">
        <v>14.85</v>
      </c>
      <c r="V7747" s="50">
        <f ca="1">pedidos[[#This Row],[MC em %]]/10000</f>
        <v>0.19339999999999999</v>
      </c>
      <c r="W7747" s="42"/>
      <c r="X7747" s="43"/>
      <c r="Y7747" s="43"/>
      <c r="Z7747" s="43" t="s">
        <v>8442</v>
      </c>
      <c r="AA7747" s="37" t="str">
        <f>VLOOKUP(J7747, sku!B:C, 2, FALSE)</f>
        <v>Cadeirinha Rosa Aro 26 - Peixinho Bike</v>
      </c>
      <c r="AB7747" s="37" t="str">
        <f>VLOOKUP(J7747, sku!B:BM, 64, FALSE)</f>
        <v>Revenda</v>
      </c>
      <c r="AC7747" s="37" t="str">
        <f>LEFT(pedidos[[#This Row],[SKU]],3)</f>
        <v>CAD</v>
      </c>
      <c r="AD7747" s="37" t="str" cm="1">
        <f t="array" aca="1" ref="AD7747" ca="1">IFERROR(
  INDEX(
    montadora[Montadora],
    MATCH(TRUE,LEFT(J8125,NÚCARACT(montadora[SKU Parcial]))=montadora[SKU Parcial],0)
  ),
  ""
)</f>
        <v/>
      </c>
    </row>
    <row r="7748" spans="1:30" x14ac:dyDescent="0.25">
      <c r="A7748" s="42" t="s">
        <v>24161</v>
      </c>
      <c r="B7748" s="42"/>
      <c r="C7748" s="42"/>
      <c r="D7748" s="42"/>
      <c r="E7748" s="42">
        <v>23998118595</v>
      </c>
      <c r="F7748" s="42" t="s">
        <v>10106</v>
      </c>
      <c r="G7748" s="42" t="s">
        <v>11228</v>
      </c>
      <c r="H7748" s="7"/>
      <c r="I7748" s="42"/>
      <c r="J7748" s="42" t="s">
        <v>290</v>
      </c>
      <c r="K7748" s="8" t="s">
        <v>25559</v>
      </c>
      <c r="L7748" s="7" t="s">
        <v>8443</v>
      </c>
      <c r="M7748" s="44">
        <v>38.799999999999997</v>
      </c>
      <c r="N7748" s="7">
        <v>1</v>
      </c>
      <c r="O7748" s="44">
        <v>38.799999999999997</v>
      </c>
      <c r="P7748" s="44">
        <v>15.8</v>
      </c>
      <c r="Q7748" s="44">
        <v>1.54</v>
      </c>
      <c r="R7748" s="44">
        <v>11.76</v>
      </c>
      <c r="S7748" s="44">
        <v>0</v>
      </c>
      <c r="T7748" s="44">
        <v>0</v>
      </c>
      <c r="U7748" s="44">
        <v>9.6999999999999993</v>
      </c>
      <c r="V7748" s="50">
        <f ca="1">pedidos[[#This Row],[MC em %]]/10000</f>
        <v>0.25</v>
      </c>
      <c r="W7748" s="42"/>
      <c r="X7748" s="43"/>
      <c r="Y7748" s="43"/>
      <c r="Z7748" s="43" t="s">
        <v>8442</v>
      </c>
      <c r="AA7748" s="37" t="str">
        <f>VLOOKUP(J7748, sku!B:C, 2, FALSE)</f>
        <v>Par De Trava Do Quebra Vento Preto (23Cm)</v>
      </c>
      <c r="AB7748" s="37" t="str">
        <f>VLOOKUP(J7748, sku!B:BM, 64, FALSE)</f>
        <v>Revenda</v>
      </c>
      <c r="AC7748" s="37" t="str">
        <f>LEFT(pedidos[[#This Row],[SKU]],3)</f>
        <v>Q-9</v>
      </c>
      <c r="AD7748" s="37" t="str" cm="1">
        <f t="array" aca="1" ref="AD7748" ca="1">IFERROR(
  INDEX(
    montadora[Montadora],
    MATCH(TRUE,LEFT(J8126,NÚCARACT(montadora[SKU Parcial]))=montadora[SKU Parcial],0)
  ),
  ""
)</f>
        <v/>
      </c>
    </row>
    <row r="7749" spans="1:30" x14ac:dyDescent="0.25">
      <c r="A7749" s="42" t="s">
        <v>24162</v>
      </c>
      <c r="B7749" s="42"/>
      <c r="C7749" s="42"/>
      <c r="D7749" s="42"/>
      <c r="E7749" s="42">
        <v>22298177656</v>
      </c>
      <c r="F7749" s="42" t="s">
        <v>8393</v>
      </c>
      <c r="G7749" s="42" t="s">
        <v>11228</v>
      </c>
      <c r="H7749" s="7"/>
      <c r="I7749" s="42"/>
      <c r="J7749" s="42" t="s">
        <v>938</v>
      </c>
      <c r="K7749" s="8" t="s">
        <v>25559</v>
      </c>
      <c r="L7749" s="7" t="s">
        <v>8443</v>
      </c>
      <c r="M7749" s="44">
        <v>76.8</v>
      </c>
      <c r="N7749" s="7">
        <v>1</v>
      </c>
      <c r="O7749" s="44">
        <v>114.7</v>
      </c>
      <c r="P7749" s="44">
        <v>39.54</v>
      </c>
      <c r="Q7749" s="44">
        <v>3.05</v>
      </c>
      <c r="R7749" s="44">
        <v>19.36</v>
      </c>
      <c r="S7749" s="44">
        <v>37.9</v>
      </c>
      <c r="T7749" s="44">
        <v>0</v>
      </c>
      <c r="U7749" s="44">
        <v>14.85</v>
      </c>
      <c r="V7749" s="50">
        <f ca="1">pedidos[[#This Row],[MC em %]]/10000</f>
        <v>0.19339999999999999</v>
      </c>
      <c r="W7749" s="42"/>
      <c r="X7749" s="43"/>
      <c r="Y7749" s="43"/>
      <c r="Z7749" s="43" t="s">
        <v>8442</v>
      </c>
      <c r="AA7749" s="37" t="str">
        <f>VLOOKUP(J7749, sku!B:C, 2, FALSE)</f>
        <v>Cadeirinha Preta Aro 26 - Peixinho Bike</v>
      </c>
      <c r="AB7749" s="37" t="str">
        <f>VLOOKUP(J7749, sku!B:BM, 64, FALSE)</f>
        <v>Revenda</v>
      </c>
      <c r="AC7749" s="37" t="str">
        <f>LEFT(pedidos[[#This Row],[SKU]],3)</f>
        <v>CAD</v>
      </c>
      <c r="AD7749" s="37" t="str" cm="1">
        <f t="array" aca="1" ref="AD7749" ca="1">IFERROR(
  INDEX(
    montadora[Montadora],
    MATCH(TRUE,LEFT(J8127,NÚCARACT(montadora[SKU Parcial]))=montadora[SKU Parcial],0)
  ),
  ""
)</f>
        <v/>
      </c>
    </row>
    <row r="7750" spans="1:30" x14ac:dyDescent="0.25">
      <c r="A7750" s="42" t="s">
        <v>24163</v>
      </c>
      <c r="B7750" s="42"/>
      <c r="C7750" s="42"/>
      <c r="D7750" s="42"/>
      <c r="E7750" s="42">
        <v>20999592075</v>
      </c>
      <c r="F7750" s="42" t="s">
        <v>8387</v>
      </c>
      <c r="G7750" s="42" t="s">
        <v>11228</v>
      </c>
      <c r="H7750" s="7"/>
      <c r="I7750" s="42"/>
      <c r="J7750" s="42" t="s">
        <v>290</v>
      </c>
      <c r="K7750" s="8" t="s">
        <v>25559</v>
      </c>
      <c r="L7750" s="7" t="s">
        <v>8443</v>
      </c>
      <c r="M7750" s="44">
        <v>38.799999999999997</v>
      </c>
      <c r="N7750" s="7">
        <v>1</v>
      </c>
      <c r="O7750" s="44">
        <v>38.799999999999997</v>
      </c>
      <c r="P7750" s="44">
        <v>15.8</v>
      </c>
      <c r="Q7750" s="44">
        <v>1.54</v>
      </c>
      <c r="R7750" s="44">
        <v>11.76</v>
      </c>
      <c r="S7750" s="44">
        <v>0</v>
      </c>
      <c r="T7750" s="44">
        <v>0</v>
      </c>
      <c r="U7750" s="44">
        <v>9.6999999999999993</v>
      </c>
      <c r="V7750" s="50">
        <f ca="1">pedidos[[#This Row],[MC em %]]/10000</f>
        <v>0.25</v>
      </c>
      <c r="W7750" s="42"/>
      <c r="X7750" s="43"/>
      <c r="Y7750" s="43"/>
      <c r="Z7750" s="43" t="s">
        <v>8442</v>
      </c>
      <c r="AA7750" s="37" t="str">
        <f>VLOOKUP(J7750, sku!B:C, 2, FALSE)</f>
        <v>Par De Trava Do Quebra Vento Preto (23Cm)</v>
      </c>
      <c r="AB7750" s="37" t="str">
        <f>VLOOKUP(J7750, sku!B:BM, 64, FALSE)</f>
        <v>Revenda</v>
      </c>
      <c r="AC7750" s="37" t="str">
        <f>LEFT(pedidos[[#This Row],[SKU]],3)</f>
        <v>Q-9</v>
      </c>
      <c r="AD7750" s="37" t="str" cm="1">
        <f t="array" aca="1" ref="AD7750" ca="1">IFERROR(
  INDEX(
    montadora[Montadora],
    MATCH(TRUE,LEFT(J8128,NÚCARACT(montadora[SKU Parcial]))=montadora[SKU Parcial],0)
  ),
  ""
)</f>
        <v/>
      </c>
    </row>
    <row r="7751" spans="1:30" x14ac:dyDescent="0.25">
      <c r="A7751" s="42" t="s">
        <v>24164</v>
      </c>
      <c r="B7751" s="42"/>
      <c r="C7751" s="42"/>
      <c r="D7751" s="42"/>
      <c r="E7751" s="42">
        <v>23098159388</v>
      </c>
      <c r="F7751" s="42" t="s">
        <v>8416</v>
      </c>
      <c r="G7751" s="42" t="s">
        <v>11228</v>
      </c>
      <c r="H7751" s="7"/>
      <c r="I7751" s="42"/>
      <c r="J7751" s="42" t="s">
        <v>267</v>
      </c>
      <c r="K7751" s="8" t="s">
        <v>25558</v>
      </c>
      <c r="L7751" s="7" t="s">
        <v>8443</v>
      </c>
      <c r="M7751" s="44">
        <v>398.8</v>
      </c>
      <c r="N7751" s="7">
        <v>1</v>
      </c>
      <c r="O7751" s="44">
        <v>398.8</v>
      </c>
      <c r="P7751" s="44">
        <v>145</v>
      </c>
      <c r="Q7751" s="44">
        <v>15.83</v>
      </c>
      <c r="R7751" s="44">
        <v>83.76</v>
      </c>
      <c r="S7751" s="44">
        <v>0</v>
      </c>
      <c r="T7751" s="44">
        <v>0</v>
      </c>
      <c r="U7751" s="44">
        <v>154.21</v>
      </c>
      <c r="V7751" s="50">
        <f ca="1">pedidos[[#This Row],[MC em %]]/10000</f>
        <v>0.38669999999999999</v>
      </c>
      <c r="W7751" s="42"/>
      <c r="X7751" s="43"/>
      <c r="Y7751" s="43"/>
      <c r="Z7751" s="43" t="s">
        <v>8442</v>
      </c>
      <c r="AA7751" s="37" t="str">
        <f>VLOOKUP(J7751, sku!B:C, 2, FALSE)</f>
        <v>Travessa Fiat - Way - - - Uno Way - 2011 A 2021 - Preto</v>
      </c>
      <c r="AB7751" s="37" t="str">
        <f>VLOOKUP(J7751, sku!B:BM, 64, FALSE)</f>
        <v>Fabricação</v>
      </c>
      <c r="AC7751" s="37" t="str">
        <f>LEFT(pedidos[[#This Row],[SKU]],3)</f>
        <v>XFI</v>
      </c>
      <c r="AD7751" s="37" t="str" cm="1">
        <f t="array" aca="1" ref="AD7751" ca="1">IFERROR(
  INDEX(
    montadora[Montadora],
    MATCH(TRUE,LEFT(J8129,NÚCARACT(montadora[SKU Parcial]))=montadora[SKU Parcial],0)
  ),
  ""
)</f>
        <v/>
      </c>
    </row>
    <row r="7752" spans="1:30" x14ac:dyDescent="0.25">
      <c r="A7752" s="42" t="s">
        <v>24165</v>
      </c>
      <c r="B7752" s="42"/>
      <c r="C7752" s="42"/>
      <c r="D7752" s="42"/>
      <c r="E7752" s="42">
        <v>22093763527</v>
      </c>
      <c r="F7752" s="42" t="s">
        <v>10104</v>
      </c>
      <c r="G7752" s="42" t="s">
        <v>11228</v>
      </c>
      <c r="H7752" s="7"/>
      <c r="I7752" s="42"/>
      <c r="J7752" s="42" t="s">
        <v>2941</v>
      </c>
      <c r="K7752" s="8" t="s">
        <v>25558</v>
      </c>
      <c r="L7752" s="7" t="s">
        <v>8443</v>
      </c>
      <c r="M7752" s="44">
        <v>32.799999999999997</v>
      </c>
      <c r="N7752" s="7">
        <v>1</v>
      </c>
      <c r="O7752" s="44">
        <v>32.799999999999997</v>
      </c>
      <c r="P7752" s="44">
        <v>12.9</v>
      </c>
      <c r="Q7752" s="44">
        <v>1.3</v>
      </c>
      <c r="R7752" s="44">
        <v>10.56</v>
      </c>
      <c r="S7752" s="44">
        <v>0</v>
      </c>
      <c r="T7752" s="44">
        <v>0</v>
      </c>
      <c r="U7752" s="44">
        <v>8.0399999999999991</v>
      </c>
      <c r="V7752" s="50">
        <f ca="1">pedidos[[#This Row],[MC em %]]/10000</f>
        <v>0.24510000000000001</v>
      </c>
      <c r="W7752" s="42"/>
      <c r="X7752" s="43"/>
      <c r="Y7752" s="43"/>
      <c r="Z7752" s="43" t="s">
        <v>8442</v>
      </c>
      <c r="AA7752" s="37" t="str">
        <f>VLOOKUP(J7752, sku!B:C, 2, FALSE)</f>
        <v>Chave Allen de Aço de Cabeça, Esférica (9 Peças) Hex Key</v>
      </c>
      <c r="AB7752" s="37" t="str">
        <f>VLOOKUP(J7752, sku!B:BM, 64, FALSE)</f>
        <v>Importação</v>
      </c>
      <c r="AC7752" s="37" t="str">
        <f>LEFT(pedidos[[#This Row],[SKU]],3)</f>
        <v>1K9</v>
      </c>
      <c r="AD7752" s="37" t="str" cm="1">
        <f t="array" aca="1" ref="AD7752" ca="1">IFERROR(
  INDEX(
    montadora[Montadora],
    MATCH(TRUE,LEFT(J8130,NÚCARACT(montadora[SKU Parcial]))=montadora[SKU Parcial],0)
  ),
  ""
)</f>
        <v/>
      </c>
    </row>
    <row r="7753" spans="1:30" x14ac:dyDescent="0.25">
      <c r="A7753" s="42" t="s">
        <v>24166</v>
      </c>
      <c r="B7753" s="42"/>
      <c r="C7753" s="42"/>
      <c r="D7753" s="42"/>
      <c r="E7753" s="42">
        <v>21599592011</v>
      </c>
      <c r="F7753" s="42" t="s">
        <v>8376</v>
      </c>
      <c r="G7753" s="42" t="s">
        <v>11228</v>
      </c>
      <c r="H7753" s="7"/>
      <c r="I7753" s="42"/>
      <c r="J7753" s="42" t="s">
        <v>304</v>
      </c>
      <c r="K7753" s="8" t="s">
        <v>25558</v>
      </c>
      <c r="L7753" s="7" t="s">
        <v>8443</v>
      </c>
      <c r="M7753" s="44">
        <v>57.8</v>
      </c>
      <c r="N7753" s="7">
        <v>1</v>
      </c>
      <c r="O7753" s="44">
        <v>66.19</v>
      </c>
      <c r="P7753" s="44">
        <v>21.45</v>
      </c>
      <c r="Q7753" s="44">
        <v>2.29</v>
      </c>
      <c r="R7753" s="44">
        <v>15.56</v>
      </c>
      <c r="S7753" s="44">
        <v>8.39</v>
      </c>
      <c r="T7753" s="44">
        <v>0</v>
      </c>
      <c r="U7753" s="44">
        <v>18.5</v>
      </c>
      <c r="V7753" s="50">
        <f ca="1">pedidos[[#This Row],[MC em %]]/10000</f>
        <v>0.32</v>
      </c>
      <c r="W7753" s="42"/>
      <c r="X7753" s="43"/>
      <c r="Y7753" s="43"/>
      <c r="Z7753" s="43" t="s">
        <v>8442</v>
      </c>
      <c r="AA7753" s="37" t="str">
        <f>VLOOKUP(J7753, sku!B:C, 2, FALSE)</f>
        <v>Corrente de Moto Antifurto 150cm - Preto</v>
      </c>
      <c r="AB7753" s="37" t="str">
        <f>VLOOKUP(J7753, sku!B:BM, 64, FALSE)</f>
        <v>Importação</v>
      </c>
      <c r="AC7753" s="37" t="str">
        <f>LEFT(pedidos[[#This Row],[SKU]],3)</f>
        <v>XR0</v>
      </c>
      <c r="AD7753" s="37" t="str" cm="1">
        <f t="array" aca="1" ref="AD7753" ca="1">IFERROR(
  INDEX(
    montadora[Montadora],
    MATCH(TRUE,LEFT(J8131,NÚCARACT(montadora[SKU Parcial]))=montadora[SKU Parcial],0)
  ),
  ""
)</f>
        <v/>
      </c>
    </row>
    <row r="7754" spans="1:30" x14ac:dyDescent="0.25">
      <c r="A7754" s="42" t="s">
        <v>24167</v>
      </c>
      <c r="B7754" s="42"/>
      <c r="C7754" s="42"/>
      <c r="D7754" s="42"/>
      <c r="E7754" s="42">
        <v>20598018789</v>
      </c>
      <c r="F7754" s="42" t="s">
        <v>8394</v>
      </c>
      <c r="G7754" s="42" t="s">
        <v>11228</v>
      </c>
      <c r="H7754" s="7"/>
      <c r="I7754" s="42"/>
      <c r="J7754" s="42" t="s">
        <v>2167</v>
      </c>
      <c r="K7754" s="8" t="s">
        <v>25558</v>
      </c>
      <c r="L7754" s="7" t="s">
        <v>8443</v>
      </c>
      <c r="M7754" s="44">
        <v>75.8</v>
      </c>
      <c r="N7754" s="7">
        <v>1</v>
      </c>
      <c r="O7754" s="44">
        <v>85.74</v>
      </c>
      <c r="P7754" s="44">
        <v>39.54</v>
      </c>
      <c r="Q7754" s="44">
        <v>3.01</v>
      </c>
      <c r="R7754" s="44">
        <v>19.16</v>
      </c>
      <c r="S7754" s="44">
        <v>9.94</v>
      </c>
      <c r="T7754" s="44">
        <v>0</v>
      </c>
      <c r="U7754" s="44">
        <v>14.09</v>
      </c>
      <c r="V7754" s="50">
        <f ca="1">pedidos[[#This Row],[MC em %]]/10000</f>
        <v>0.18590000000000001</v>
      </c>
      <c r="W7754" s="42"/>
      <c r="X7754" s="43"/>
      <c r="Y7754" s="43"/>
      <c r="Z7754" s="43" t="s">
        <v>8442</v>
      </c>
      <c r="AA7754" s="37" t="str">
        <f>VLOOKUP(J7754, sku!B:C, 2, FALSE)</f>
        <v>Cadeirinha Rosa Aro 26 - Peixinho Bike</v>
      </c>
      <c r="AB7754" s="37" t="str">
        <f>VLOOKUP(J7754, sku!B:BM, 64, FALSE)</f>
        <v>Revenda</v>
      </c>
      <c r="AC7754" s="37" t="str">
        <f>LEFT(pedidos[[#This Row],[SKU]],3)</f>
        <v>CAD</v>
      </c>
      <c r="AD7754" s="37" t="str" cm="1">
        <f t="array" aca="1" ref="AD7754" ca="1">IFERROR(
  INDEX(
    montadora[Montadora],
    MATCH(TRUE,LEFT(J8132,NÚCARACT(montadora[SKU Parcial]))=montadora[SKU Parcial],0)
  ),
  ""
)</f>
        <v/>
      </c>
    </row>
    <row r="7755" spans="1:30" x14ac:dyDescent="0.25">
      <c r="A7755" s="42" t="s">
        <v>24168</v>
      </c>
      <c r="B7755" s="42"/>
      <c r="C7755" s="42"/>
      <c r="D7755" s="42"/>
      <c r="E7755" s="42">
        <v>22298177656</v>
      </c>
      <c r="F7755" s="42" t="s">
        <v>8393</v>
      </c>
      <c r="G7755" s="42" t="s">
        <v>11228</v>
      </c>
      <c r="H7755" s="7"/>
      <c r="I7755" s="42"/>
      <c r="J7755" s="42" t="s">
        <v>938</v>
      </c>
      <c r="K7755" s="8" t="s">
        <v>25558</v>
      </c>
      <c r="L7755" s="7" t="s">
        <v>8443</v>
      </c>
      <c r="M7755" s="44">
        <v>76.8</v>
      </c>
      <c r="N7755" s="7">
        <v>1</v>
      </c>
      <c r="O7755" s="44">
        <v>81.87</v>
      </c>
      <c r="P7755" s="44">
        <v>39.54</v>
      </c>
      <c r="Q7755" s="44">
        <v>3.05</v>
      </c>
      <c r="R7755" s="44">
        <v>19.36</v>
      </c>
      <c r="S7755" s="44">
        <v>5.07</v>
      </c>
      <c r="T7755" s="44">
        <v>0</v>
      </c>
      <c r="U7755" s="44">
        <v>14.85</v>
      </c>
      <c r="V7755" s="50">
        <f ca="1">pedidos[[#This Row],[MC em %]]/10000</f>
        <v>0.19339999999999999</v>
      </c>
      <c r="W7755" s="42"/>
      <c r="X7755" s="43"/>
      <c r="Y7755" s="43"/>
      <c r="Z7755" s="43" t="s">
        <v>8442</v>
      </c>
      <c r="AA7755" s="37" t="str">
        <f>VLOOKUP(J7755, sku!B:C, 2, FALSE)</f>
        <v>Cadeirinha Preta Aro 26 - Peixinho Bike</v>
      </c>
      <c r="AB7755" s="37" t="str">
        <f>VLOOKUP(J7755, sku!B:BM, 64, FALSE)</f>
        <v>Revenda</v>
      </c>
      <c r="AC7755" s="37" t="str">
        <f>LEFT(pedidos[[#This Row],[SKU]],3)</f>
        <v>CAD</v>
      </c>
      <c r="AD7755" s="37" t="str" cm="1">
        <f t="array" aca="1" ref="AD7755" ca="1">IFERROR(
  INDEX(
    montadora[Montadora],
    MATCH(TRUE,LEFT(J8133,NÚCARACT(montadora[SKU Parcial]))=montadora[SKU Parcial],0)
  ),
  ""
)</f>
        <v/>
      </c>
    </row>
    <row r="7756" spans="1:30" x14ac:dyDescent="0.25">
      <c r="A7756" s="42" t="s">
        <v>24169</v>
      </c>
      <c r="B7756" s="42"/>
      <c r="C7756" s="42"/>
      <c r="D7756" s="42"/>
      <c r="E7756" s="42">
        <v>20898008418</v>
      </c>
      <c r="F7756" s="42" t="s">
        <v>8818</v>
      </c>
      <c r="G7756" s="42" t="s">
        <v>11228</v>
      </c>
      <c r="H7756" s="7"/>
      <c r="I7756" s="42"/>
      <c r="J7756" s="42" t="s">
        <v>7795</v>
      </c>
      <c r="K7756" s="8" t="s">
        <v>25558</v>
      </c>
      <c r="L7756" s="7" t="s">
        <v>8443</v>
      </c>
      <c r="M7756" s="44">
        <v>93.8</v>
      </c>
      <c r="N7756" s="7">
        <v>1</v>
      </c>
      <c r="O7756" s="44">
        <v>93.8</v>
      </c>
      <c r="P7756" s="44">
        <v>47.57</v>
      </c>
      <c r="Q7756" s="44">
        <v>3.72</v>
      </c>
      <c r="R7756" s="44">
        <v>22.76</v>
      </c>
      <c r="S7756" s="44">
        <v>0</v>
      </c>
      <c r="T7756" s="44">
        <v>0</v>
      </c>
      <c r="U7756" s="44">
        <v>19.75</v>
      </c>
      <c r="V7756" s="50">
        <f ca="1">pedidos[[#This Row],[MC em %]]/10000</f>
        <v>0.21049999999999999</v>
      </c>
      <c r="W7756" s="42"/>
      <c r="X7756" s="43"/>
      <c r="Y7756" s="43"/>
      <c r="Z7756" s="43" t="s">
        <v>8442</v>
      </c>
      <c r="AA7756" s="37" t="str">
        <f>VLOOKUP(J7756, sku!B:C, 2, FALSE)</f>
        <v>Fogareiro 1 Boca Com Maleta</v>
      </c>
      <c r="AB7756" s="37" t="str">
        <f>VLOOKUP(J7756, sku!B:BM, 64, FALSE)</f>
        <v>Importação</v>
      </c>
      <c r="AC7756" s="37" t="str">
        <f>LEFT(pedidos[[#This Row],[SKU]],3)</f>
        <v>1FO</v>
      </c>
      <c r="AD7756" s="37" t="str" cm="1">
        <f t="array" aca="1" ref="AD7756" ca="1">IFERROR(
  INDEX(
    montadora[Montadora],
    MATCH(TRUE,LEFT(J8134,NÚCARACT(montadora[SKU Parcial]))=montadora[SKU Parcial],0)
  ),
  ""
)</f>
        <v/>
      </c>
    </row>
    <row r="7757" spans="1:30" x14ac:dyDescent="0.25">
      <c r="A7757" s="42" t="s">
        <v>24170</v>
      </c>
      <c r="B7757" s="42"/>
      <c r="C7757" s="42"/>
      <c r="D7757" s="42"/>
      <c r="E7757" s="42">
        <v>20598018789</v>
      </c>
      <c r="F7757" s="42" t="s">
        <v>8394</v>
      </c>
      <c r="G7757" s="42" t="s">
        <v>11228</v>
      </c>
      <c r="H7757" s="7"/>
      <c r="I7757" s="42"/>
      <c r="J7757" s="42" t="s">
        <v>8835</v>
      </c>
      <c r="K7757" s="8" t="s">
        <v>25558</v>
      </c>
      <c r="L7757" s="7" t="s">
        <v>8443</v>
      </c>
      <c r="M7757" s="44">
        <v>75.8</v>
      </c>
      <c r="N7757" s="7">
        <v>1</v>
      </c>
      <c r="O7757" s="44">
        <v>83.31</v>
      </c>
      <c r="P7757" s="44">
        <v>39.54</v>
      </c>
      <c r="Q7757" s="44">
        <v>3.01</v>
      </c>
      <c r="R7757" s="44">
        <v>19.16</v>
      </c>
      <c r="S7757" s="44">
        <v>7.51</v>
      </c>
      <c r="T7757" s="44">
        <v>0</v>
      </c>
      <c r="U7757" s="44">
        <v>14.09</v>
      </c>
      <c r="V7757" s="50">
        <f ca="1">pedidos[[#This Row],[MC em %]]/10000</f>
        <v>0.18590000000000001</v>
      </c>
      <c r="W7757" s="42"/>
      <c r="X7757" s="43"/>
      <c r="Y7757" s="43"/>
      <c r="Z7757" s="43" t="s">
        <v>8442</v>
      </c>
      <c r="AA7757" s="37" t="str">
        <f>VLOOKUP(J7757, sku!B:C, 2, FALSE)</f>
        <v>Cadeirinha Cinza Aro 26 - Peixinho Bike</v>
      </c>
      <c r="AB7757" s="37" t="str">
        <f>VLOOKUP(J7757, sku!B:BM, 64, FALSE)</f>
        <v>Revenda</v>
      </c>
      <c r="AC7757" s="37" t="str">
        <f>LEFT(pedidos[[#This Row],[SKU]],3)</f>
        <v>CAD</v>
      </c>
      <c r="AD7757" s="37" t="str" cm="1">
        <f t="array" aca="1" ref="AD7757" ca="1">IFERROR(
  INDEX(
    montadora[Montadora],
    MATCH(TRUE,LEFT(J8135,NÚCARACT(montadora[SKU Parcial]))=montadora[SKU Parcial],0)
  ),
  ""
)</f>
        <v/>
      </c>
    </row>
    <row r="7758" spans="1:30" x14ac:dyDescent="0.25">
      <c r="A7758" s="42" t="s">
        <v>24171</v>
      </c>
      <c r="B7758" s="42"/>
      <c r="C7758" s="42"/>
      <c r="D7758" s="42"/>
      <c r="E7758" s="42">
        <v>22298177656</v>
      </c>
      <c r="F7758" s="42" t="s">
        <v>8393</v>
      </c>
      <c r="G7758" s="42" t="s">
        <v>11228</v>
      </c>
      <c r="H7758" s="7"/>
      <c r="I7758" s="42"/>
      <c r="J7758" s="42" t="s">
        <v>938</v>
      </c>
      <c r="K7758" s="8" t="s">
        <v>25558</v>
      </c>
      <c r="L7758" s="7" t="s">
        <v>8443</v>
      </c>
      <c r="M7758" s="44">
        <v>76.8</v>
      </c>
      <c r="N7758" s="7">
        <v>1</v>
      </c>
      <c r="O7758" s="44">
        <v>108.63</v>
      </c>
      <c r="P7758" s="44">
        <v>39.54</v>
      </c>
      <c r="Q7758" s="44">
        <v>3.05</v>
      </c>
      <c r="R7758" s="44">
        <v>19.36</v>
      </c>
      <c r="S7758" s="44">
        <v>31.83</v>
      </c>
      <c r="T7758" s="44">
        <v>0</v>
      </c>
      <c r="U7758" s="44">
        <v>14.85</v>
      </c>
      <c r="V7758" s="50">
        <f ca="1">pedidos[[#This Row],[MC em %]]/10000</f>
        <v>0.19339999999999999</v>
      </c>
      <c r="W7758" s="42"/>
      <c r="X7758" s="43"/>
      <c r="Y7758" s="43"/>
      <c r="Z7758" s="43" t="s">
        <v>8442</v>
      </c>
      <c r="AA7758" s="37" t="str">
        <f>VLOOKUP(J7758, sku!B:C, 2, FALSE)</f>
        <v>Cadeirinha Preta Aro 26 - Peixinho Bike</v>
      </c>
      <c r="AB7758" s="37" t="str">
        <f>VLOOKUP(J7758, sku!B:BM, 64, FALSE)</f>
        <v>Revenda</v>
      </c>
      <c r="AC7758" s="37" t="str">
        <f>LEFT(pedidos[[#This Row],[SKU]],3)</f>
        <v>CAD</v>
      </c>
      <c r="AD7758" s="37" t="str" cm="1">
        <f t="array" aca="1" ref="AD7758" ca="1">IFERROR(
  INDEX(
    montadora[Montadora],
    MATCH(TRUE,LEFT(J8136,NÚCARACT(montadora[SKU Parcial]))=montadora[SKU Parcial],0)
  ),
  ""
)</f>
        <v/>
      </c>
    </row>
    <row r="7759" spans="1:30" x14ac:dyDescent="0.25">
      <c r="A7759" s="42" t="s">
        <v>24172</v>
      </c>
      <c r="B7759" s="42"/>
      <c r="C7759" s="42"/>
      <c r="D7759" s="42"/>
      <c r="E7759" s="42">
        <v>20298008470</v>
      </c>
      <c r="F7759" s="42" t="s">
        <v>10107</v>
      </c>
      <c r="G7759" s="42" t="s">
        <v>11228</v>
      </c>
      <c r="H7759" s="7"/>
      <c r="I7759" s="42"/>
      <c r="J7759" s="42" t="s">
        <v>290</v>
      </c>
      <c r="K7759" s="8" t="s">
        <v>25558</v>
      </c>
      <c r="L7759" s="7" t="s">
        <v>8443</v>
      </c>
      <c r="M7759" s="44">
        <v>38.799999999999997</v>
      </c>
      <c r="N7759" s="7">
        <v>1</v>
      </c>
      <c r="O7759" s="44">
        <v>38.799999999999997</v>
      </c>
      <c r="P7759" s="44">
        <v>15.8</v>
      </c>
      <c r="Q7759" s="44">
        <v>1.54</v>
      </c>
      <c r="R7759" s="44">
        <v>11.76</v>
      </c>
      <c r="S7759" s="44">
        <v>0</v>
      </c>
      <c r="T7759" s="44">
        <v>0</v>
      </c>
      <c r="U7759" s="44">
        <v>9.6999999999999993</v>
      </c>
      <c r="V7759" s="50">
        <f ca="1">pedidos[[#This Row],[MC em %]]/10000</f>
        <v>0.25</v>
      </c>
      <c r="W7759" s="42"/>
      <c r="X7759" s="43"/>
      <c r="Y7759" s="43"/>
      <c r="Z7759" s="43" t="s">
        <v>8442</v>
      </c>
      <c r="AA7759" s="37" t="str">
        <f>VLOOKUP(J7759, sku!B:C, 2, FALSE)</f>
        <v>Par De Trava Do Quebra Vento Preto (23Cm)</v>
      </c>
      <c r="AB7759" s="37" t="str">
        <f>VLOOKUP(J7759, sku!B:BM, 64, FALSE)</f>
        <v>Revenda</v>
      </c>
      <c r="AC7759" s="37" t="str">
        <f>LEFT(pedidos[[#This Row],[SKU]],3)</f>
        <v>Q-9</v>
      </c>
      <c r="AD7759" s="37" t="str" cm="1">
        <f t="array" aca="1" ref="AD7759" ca="1">IFERROR(
  INDEX(
    montadora[Montadora],
    MATCH(TRUE,LEFT(J8137,NÚCARACT(montadora[SKU Parcial]))=montadora[SKU Parcial],0)
  ),
  ""
)</f>
        <v/>
      </c>
    </row>
    <row r="7760" spans="1:30" x14ac:dyDescent="0.25">
      <c r="A7760" s="42" t="s">
        <v>24173</v>
      </c>
      <c r="B7760" s="42"/>
      <c r="C7760" s="42"/>
      <c r="D7760" s="42"/>
      <c r="E7760" s="42">
        <v>20598018789</v>
      </c>
      <c r="F7760" s="42" t="s">
        <v>8394</v>
      </c>
      <c r="G7760" s="42" t="s">
        <v>11228</v>
      </c>
      <c r="H7760" s="7"/>
      <c r="I7760" s="42"/>
      <c r="J7760" s="42" t="s">
        <v>2167</v>
      </c>
      <c r="K7760" s="8" t="s">
        <v>25558</v>
      </c>
      <c r="L7760" s="7" t="s">
        <v>8443</v>
      </c>
      <c r="M7760" s="44">
        <v>75.8</v>
      </c>
      <c r="N7760" s="7">
        <v>1</v>
      </c>
      <c r="O7760" s="44">
        <v>77.239999999999995</v>
      </c>
      <c r="P7760" s="44">
        <v>39.54</v>
      </c>
      <c r="Q7760" s="44">
        <v>3.01</v>
      </c>
      <c r="R7760" s="44">
        <v>19.16</v>
      </c>
      <c r="S7760" s="44">
        <v>1.44</v>
      </c>
      <c r="T7760" s="44">
        <v>0</v>
      </c>
      <c r="U7760" s="44">
        <v>14.09</v>
      </c>
      <c r="V7760" s="50">
        <f ca="1">pedidos[[#This Row],[MC em %]]/10000</f>
        <v>0.18590000000000001</v>
      </c>
      <c r="W7760" s="42"/>
      <c r="X7760" s="43"/>
      <c r="Y7760" s="43"/>
      <c r="Z7760" s="43" t="s">
        <v>8442</v>
      </c>
      <c r="AA7760" s="37" t="str">
        <f>VLOOKUP(J7760, sku!B:C, 2, FALSE)</f>
        <v>Cadeirinha Rosa Aro 26 - Peixinho Bike</v>
      </c>
      <c r="AB7760" s="37" t="str">
        <f>VLOOKUP(J7760, sku!B:BM, 64, FALSE)</f>
        <v>Revenda</v>
      </c>
      <c r="AC7760" s="37" t="str">
        <f>LEFT(pedidos[[#This Row],[SKU]],3)</f>
        <v>CAD</v>
      </c>
      <c r="AD7760" s="37" t="str" cm="1">
        <f t="array" aca="1" ref="AD7760" ca="1">IFERROR(
  INDEX(
    montadora[Montadora],
    MATCH(TRUE,LEFT(J8138,NÚCARACT(montadora[SKU Parcial]))=montadora[SKU Parcial],0)
  ),
  ""
)</f>
        <v/>
      </c>
    </row>
    <row r="7761" spans="1:30" x14ac:dyDescent="0.25">
      <c r="A7761" s="42" t="s">
        <v>24174</v>
      </c>
      <c r="B7761" s="42"/>
      <c r="C7761" s="42"/>
      <c r="D7761" s="42"/>
      <c r="E7761" s="42">
        <v>20598018789</v>
      </c>
      <c r="F7761" s="42" t="s">
        <v>8394</v>
      </c>
      <c r="G7761" s="42" t="s">
        <v>11228</v>
      </c>
      <c r="H7761" s="7"/>
      <c r="I7761" s="42"/>
      <c r="J7761" s="42" t="s">
        <v>8835</v>
      </c>
      <c r="K7761" s="8" t="s">
        <v>25558</v>
      </c>
      <c r="L7761" s="7" t="s">
        <v>8443</v>
      </c>
      <c r="M7761" s="44">
        <v>75.8</v>
      </c>
      <c r="N7761" s="7">
        <v>1</v>
      </c>
      <c r="O7761" s="44">
        <v>84.53</v>
      </c>
      <c r="P7761" s="44">
        <v>39.54</v>
      </c>
      <c r="Q7761" s="44">
        <v>3.01</v>
      </c>
      <c r="R7761" s="44">
        <v>19.16</v>
      </c>
      <c r="S7761" s="44">
        <v>8.73</v>
      </c>
      <c r="T7761" s="44">
        <v>0</v>
      </c>
      <c r="U7761" s="44">
        <v>14.09</v>
      </c>
      <c r="V7761" s="50">
        <f ca="1">pedidos[[#This Row],[MC em %]]/10000</f>
        <v>0.18590000000000001</v>
      </c>
      <c r="W7761" s="42"/>
      <c r="X7761" s="43"/>
      <c r="Y7761" s="43"/>
      <c r="Z7761" s="43" t="s">
        <v>8442</v>
      </c>
      <c r="AA7761" s="37" t="str">
        <f>VLOOKUP(J7761, sku!B:C, 2, FALSE)</f>
        <v>Cadeirinha Cinza Aro 26 - Peixinho Bike</v>
      </c>
      <c r="AB7761" s="37" t="str">
        <f>VLOOKUP(J7761, sku!B:BM, 64, FALSE)</f>
        <v>Revenda</v>
      </c>
      <c r="AC7761" s="37" t="str">
        <f>LEFT(pedidos[[#This Row],[SKU]],3)</f>
        <v>CAD</v>
      </c>
      <c r="AD7761" s="37" t="str" cm="1">
        <f t="array" aca="1" ref="AD7761" ca="1">IFERROR(
  INDEX(
    montadora[Montadora],
    MATCH(TRUE,LEFT(J8139,NÚCARACT(montadora[SKU Parcial]))=montadora[SKU Parcial],0)
  ),
  ""
)</f>
        <v/>
      </c>
    </row>
    <row r="7762" spans="1:30" x14ac:dyDescent="0.25">
      <c r="A7762" s="42" t="s">
        <v>24175</v>
      </c>
      <c r="B7762" s="42"/>
      <c r="C7762" s="42"/>
      <c r="D7762" s="42"/>
      <c r="E7762" s="42">
        <v>20598018789</v>
      </c>
      <c r="F7762" s="42" t="s">
        <v>8394</v>
      </c>
      <c r="G7762" s="42" t="s">
        <v>11228</v>
      </c>
      <c r="H7762" s="7"/>
      <c r="I7762" s="42"/>
      <c r="J7762" s="42" t="s">
        <v>8835</v>
      </c>
      <c r="K7762" s="8" t="s">
        <v>25558</v>
      </c>
      <c r="L7762" s="7" t="s">
        <v>8443</v>
      </c>
      <c r="M7762" s="44">
        <v>75.8</v>
      </c>
      <c r="N7762" s="7">
        <v>1</v>
      </c>
      <c r="O7762" s="44">
        <v>83.31</v>
      </c>
      <c r="P7762" s="44">
        <v>39.54</v>
      </c>
      <c r="Q7762" s="44">
        <v>3.01</v>
      </c>
      <c r="R7762" s="44">
        <v>19.16</v>
      </c>
      <c r="S7762" s="44">
        <v>7.51</v>
      </c>
      <c r="T7762" s="44">
        <v>0</v>
      </c>
      <c r="U7762" s="44">
        <v>14.09</v>
      </c>
      <c r="V7762" s="50">
        <f ca="1">pedidos[[#This Row],[MC em %]]/10000</f>
        <v>0.18590000000000001</v>
      </c>
      <c r="W7762" s="42"/>
      <c r="X7762" s="43"/>
      <c r="Y7762" s="43"/>
      <c r="Z7762" s="43" t="s">
        <v>8442</v>
      </c>
      <c r="AA7762" s="37" t="str">
        <f>VLOOKUP(J7762, sku!B:C, 2, FALSE)</f>
        <v>Cadeirinha Cinza Aro 26 - Peixinho Bike</v>
      </c>
      <c r="AB7762" s="37" t="str">
        <f>VLOOKUP(J7762, sku!B:BM, 64, FALSE)</f>
        <v>Revenda</v>
      </c>
      <c r="AC7762" s="37" t="str">
        <f>LEFT(pedidos[[#This Row],[SKU]],3)</f>
        <v>CAD</v>
      </c>
      <c r="AD7762" s="37" t="str" cm="1">
        <f t="array" aca="1" ref="AD7762" ca="1">IFERROR(
  INDEX(
    montadora[Montadora],
    MATCH(TRUE,LEFT(J8140,NÚCARACT(montadora[SKU Parcial]))=montadora[SKU Parcial],0)
  ),
  ""
)</f>
        <v/>
      </c>
    </row>
    <row r="7763" spans="1:30" x14ac:dyDescent="0.25">
      <c r="A7763" s="42" t="s">
        <v>24176</v>
      </c>
      <c r="B7763" s="42"/>
      <c r="C7763" s="42"/>
      <c r="D7763" s="42"/>
      <c r="E7763" s="42">
        <v>23998118595</v>
      </c>
      <c r="F7763" s="42" t="s">
        <v>10106</v>
      </c>
      <c r="G7763" s="42" t="s">
        <v>11228</v>
      </c>
      <c r="H7763" s="7"/>
      <c r="I7763" s="42"/>
      <c r="J7763" s="42" t="s">
        <v>290</v>
      </c>
      <c r="K7763" s="8" t="s">
        <v>25558</v>
      </c>
      <c r="L7763" s="7" t="s">
        <v>8443</v>
      </c>
      <c r="M7763" s="44">
        <v>38.799999999999997</v>
      </c>
      <c r="N7763" s="7">
        <v>1</v>
      </c>
      <c r="O7763" s="44">
        <v>38.799999999999997</v>
      </c>
      <c r="P7763" s="44">
        <v>15.8</v>
      </c>
      <c r="Q7763" s="44">
        <v>1.54</v>
      </c>
      <c r="R7763" s="44">
        <v>11.76</v>
      </c>
      <c r="S7763" s="44">
        <v>0</v>
      </c>
      <c r="T7763" s="44">
        <v>0</v>
      </c>
      <c r="U7763" s="44">
        <v>9.6999999999999993</v>
      </c>
      <c r="V7763" s="50">
        <f ca="1">pedidos[[#This Row],[MC em %]]/10000</f>
        <v>0.25</v>
      </c>
      <c r="W7763" s="42"/>
      <c r="X7763" s="43"/>
      <c r="Y7763" s="43"/>
      <c r="Z7763" s="43" t="s">
        <v>8442</v>
      </c>
      <c r="AA7763" s="37" t="str">
        <f>VLOOKUP(J7763, sku!B:C, 2, FALSE)</f>
        <v>Par De Trava Do Quebra Vento Preto (23Cm)</v>
      </c>
      <c r="AB7763" s="37" t="str">
        <f>VLOOKUP(J7763, sku!B:BM, 64, FALSE)</f>
        <v>Revenda</v>
      </c>
      <c r="AC7763" s="37" t="str">
        <f>LEFT(pedidos[[#This Row],[SKU]],3)</f>
        <v>Q-9</v>
      </c>
      <c r="AD7763" s="37" t="str" cm="1">
        <f t="array" aca="1" ref="AD7763" ca="1">IFERROR(
  INDEX(
    montadora[Montadora],
    MATCH(TRUE,LEFT(J8141,NÚCARACT(montadora[SKU Parcial]))=montadora[SKU Parcial],0)
  ),
  ""
)</f>
        <v/>
      </c>
    </row>
    <row r="7764" spans="1:30" x14ac:dyDescent="0.25">
      <c r="A7764" s="42" t="s">
        <v>24177</v>
      </c>
      <c r="B7764" s="42"/>
      <c r="C7764" s="42"/>
      <c r="D7764" s="42"/>
      <c r="E7764" s="42">
        <v>22298177656</v>
      </c>
      <c r="F7764" s="42" t="s">
        <v>8393</v>
      </c>
      <c r="G7764" s="42" t="s">
        <v>11228</v>
      </c>
      <c r="H7764" s="7"/>
      <c r="I7764" s="42"/>
      <c r="J7764" s="42" t="s">
        <v>938</v>
      </c>
      <c r="K7764" s="8" t="s">
        <v>25558</v>
      </c>
      <c r="L7764" s="7" t="s">
        <v>8443</v>
      </c>
      <c r="M7764" s="44">
        <v>76.8</v>
      </c>
      <c r="N7764" s="7">
        <v>1</v>
      </c>
      <c r="O7764" s="44">
        <v>84.31</v>
      </c>
      <c r="P7764" s="44">
        <v>39.54</v>
      </c>
      <c r="Q7764" s="44">
        <v>3.05</v>
      </c>
      <c r="R7764" s="44">
        <v>19.36</v>
      </c>
      <c r="S7764" s="44">
        <v>7.51</v>
      </c>
      <c r="T7764" s="44">
        <v>0</v>
      </c>
      <c r="U7764" s="44">
        <v>14.85</v>
      </c>
      <c r="V7764" s="50">
        <f ca="1">pedidos[[#This Row],[MC em %]]/10000</f>
        <v>0.19339999999999999</v>
      </c>
      <c r="W7764" s="42"/>
      <c r="X7764" s="43"/>
      <c r="Y7764" s="43"/>
      <c r="Z7764" s="43" t="s">
        <v>8442</v>
      </c>
      <c r="AA7764" s="37" t="str">
        <f>VLOOKUP(J7764, sku!B:C, 2, FALSE)</f>
        <v>Cadeirinha Preta Aro 26 - Peixinho Bike</v>
      </c>
      <c r="AB7764" s="37" t="str">
        <f>VLOOKUP(J7764, sku!B:BM, 64, FALSE)</f>
        <v>Revenda</v>
      </c>
      <c r="AC7764" s="37" t="str">
        <f>LEFT(pedidos[[#This Row],[SKU]],3)</f>
        <v>CAD</v>
      </c>
      <c r="AD7764" s="37" t="str" cm="1">
        <f t="array" aca="1" ref="AD7764" ca="1">IFERROR(
  INDEX(
    montadora[Montadora],
    MATCH(TRUE,LEFT(J8142,NÚCARACT(montadora[SKU Parcial]))=montadora[SKU Parcial],0)
  ),
  ""
)</f>
        <v/>
      </c>
    </row>
    <row r="7765" spans="1:30" x14ac:dyDescent="0.25">
      <c r="A7765" s="42" t="s">
        <v>24178</v>
      </c>
      <c r="B7765" s="42"/>
      <c r="C7765" s="42"/>
      <c r="D7765" s="42"/>
      <c r="E7765" s="42">
        <v>20598018789</v>
      </c>
      <c r="F7765" s="42" t="s">
        <v>8394</v>
      </c>
      <c r="G7765" s="42" t="s">
        <v>11228</v>
      </c>
      <c r="H7765" s="7"/>
      <c r="I7765" s="42"/>
      <c r="J7765" s="42" t="s">
        <v>8835</v>
      </c>
      <c r="K7765" s="8" t="s">
        <v>25558</v>
      </c>
      <c r="L7765" s="7" t="s">
        <v>8443</v>
      </c>
      <c r="M7765" s="44">
        <v>75.8</v>
      </c>
      <c r="N7765" s="7">
        <v>1</v>
      </c>
      <c r="O7765" s="44">
        <v>77.239999999999995</v>
      </c>
      <c r="P7765" s="44">
        <v>39.54</v>
      </c>
      <c r="Q7765" s="44">
        <v>3.01</v>
      </c>
      <c r="R7765" s="44">
        <v>19.16</v>
      </c>
      <c r="S7765" s="44">
        <v>1.44</v>
      </c>
      <c r="T7765" s="44">
        <v>0</v>
      </c>
      <c r="U7765" s="44">
        <v>14.09</v>
      </c>
      <c r="V7765" s="50">
        <f ca="1">pedidos[[#This Row],[MC em %]]/10000</f>
        <v>0.18590000000000001</v>
      </c>
      <c r="W7765" s="42"/>
      <c r="X7765" s="43"/>
      <c r="Y7765" s="43"/>
      <c r="Z7765" s="43" t="s">
        <v>8442</v>
      </c>
      <c r="AA7765" s="37" t="str">
        <f>VLOOKUP(J7765, sku!B:C, 2, FALSE)</f>
        <v>Cadeirinha Cinza Aro 26 - Peixinho Bike</v>
      </c>
      <c r="AB7765" s="37" t="str">
        <f>VLOOKUP(J7765, sku!B:BM, 64, FALSE)</f>
        <v>Revenda</v>
      </c>
      <c r="AC7765" s="37" t="str">
        <f>LEFT(pedidos[[#This Row],[SKU]],3)</f>
        <v>CAD</v>
      </c>
      <c r="AD7765" s="37" t="str" cm="1">
        <f t="array" aca="1" ref="AD7765" ca="1">IFERROR(
  INDEX(
    montadora[Montadora],
    MATCH(TRUE,LEFT(J8143,NÚCARACT(montadora[SKU Parcial]))=montadora[SKU Parcial],0)
  ),
  ""
)</f>
        <v/>
      </c>
    </row>
    <row r="7766" spans="1:30" x14ac:dyDescent="0.25">
      <c r="A7766" s="42" t="s">
        <v>24179</v>
      </c>
      <c r="B7766" s="42"/>
      <c r="C7766" s="42"/>
      <c r="D7766" s="42"/>
      <c r="E7766" s="42">
        <v>20598018789</v>
      </c>
      <c r="F7766" s="42" t="s">
        <v>8394</v>
      </c>
      <c r="G7766" s="42" t="s">
        <v>11228</v>
      </c>
      <c r="H7766" s="7"/>
      <c r="I7766" s="42"/>
      <c r="J7766" s="42" t="s">
        <v>8835</v>
      </c>
      <c r="K7766" s="8" t="s">
        <v>25558</v>
      </c>
      <c r="L7766" s="7" t="s">
        <v>8443</v>
      </c>
      <c r="M7766" s="44">
        <v>75.8</v>
      </c>
      <c r="N7766" s="7">
        <v>1</v>
      </c>
      <c r="O7766" s="44">
        <v>88.17</v>
      </c>
      <c r="P7766" s="44">
        <v>39.54</v>
      </c>
      <c r="Q7766" s="44">
        <v>3.01</v>
      </c>
      <c r="R7766" s="44">
        <v>19.16</v>
      </c>
      <c r="S7766" s="44">
        <v>12.37</v>
      </c>
      <c r="T7766" s="44">
        <v>0</v>
      </c>
      <c r="U7766" s="44">
        <v>14.09</v>
      </c>
      <c r="V7766" s="50">
        <f ca="1">pedidos[[#This Row],[MC em %]]/10000</f>
        <v>0.18590000000000001</v>
      </c>
      <c r="W7766" s="42"/>
      <c r="X7766" s="43"/>
      <c r="Y7766" s="43"/>
      <c r="Z7766" s="43" t="s">
        <v>8442</v>
      </c>
      <c r="AA7766" s="37" t="str">
        <f>VLOOKUP(J7766, sku!B:C, 2, FALSE)</f>
        <v>Cadeirinha Cinza Aro 26 - Peixinho Bike</v>
      </c>
      <c r="AB7766" s="37" t="str">
        <f>VLOOKUP(J7766, sku!B:BM, 64, FALSE)</f>
        <v>Revenda</v>
      </c>
      <c r="AC7766" s="37" t="str">
        <f>LEFT(pedidos[[#This Row],[SKU]],3)</f>
        <v>CAD</v>
      </c>
      <c r="AD7766" s="37" t="str" cm="1">
        <f t="array" aca="1" ref="AD7766" ca="1">IFERROR(
  INDEX(
    montadora[Montadora],
    MATCH(TRUE,LEFT(J8144,NÚCARACT(montadora[SKU Parcial]))=montadora[SKU Parcial],0)
  ),
  ""
)</f>
        <v/>
      </c>
    </row>
    <row r="7767" spans="1:30" x14ac:dyDescent="0.25">
      <c r="A7767" s="42" t="s">
        <v>24180</v>
      </c>
      <c r="B7767" s="42"/>
      <c r="C7767" s="42"/>
      <c r="D7767" s="42"/>
      <c r="E7767" s="42">
        <v>23998214127</v>
      </c>
      <c r="F7767" s="42" t="s">
        <v>10132</v>
      </c>
      <c r="G7767" s="42" t="s">
        <v>11228</v>
      </c>
      <c r="H7767" s="7"/>
      <c r="I7767" s="42"/>
      <c r="J7767" s="42" t="s">
        <v>2747</v>
      </c>
      <c r="K7767" s="8" t="s">
        <v>25558</v>
      </c>
      <c r="L7767" s="7" t="s">
        <v>8443</v>
      </c>
      <c r="M7767" s="44">
        <v>87.8</v>
      </c>
      <c r="N7767" s="7">
        <v>1</v>
      </c>
      <c r="O7767" s="44">
        <v>87.8</v>
      </c>
      <c r="P7767" s="44">
        <v>41.36</v>
      </c>
      <c r="Q7767" s="44">
        <v>3.49</v>
      </c>
      <c r="R7767" s="44">
        <v>21.56</v>
      </c>
      <c r="S7767" s="44">
        <v>0</v>
      </c>
      <c r="T7767" s="44">
        <v>0</v>
      </c>
      <c r="U7767" s="44">
        <v>21.39</v>
      </c>
      <c r="V7767" s="50">
        <f ca="1">pedidos[[#This Row],[MC em %]]/10000</f>
        <v>0.2437</v>
      </c>
      <c r="W7767" s="42"/>
      <c r="X7767" s="43"/>
      <c r="Y7767" s="43"/>
      <c r="Z7767" s="43" t="s">
        <v>8442</v>
      </c>
      <c r="AA7767" s="37" t="str">
        <f>VLOOKUP(J7767, sku!B:C, 2, FALSE)</f>
        <v>Cabo de Chupeta Coaxial de Transferência de Carga de Bateria 12/24V 500 Amper, PVC, CCA 5 Metros</v>
      </c>
      <c r="AB7767" s="37" t="str">
        <f>VLOOKUP(J7767, sku!B:BM, 64, FALSE)</f>
        <v>Importação</v>
      </c>
      <c r="AC7767" s="37" t="str">
        <f>LEFT(pedidos[[#This Row],[SKU]],3)</f>
        <v>1EC</v>
      </c>
      <c r="AD7767" s="37" t="str" cm="1">
        <f t="array" aca="1" ref="AD7767" ca="1">IFERROR(
  INDEX(
    montadora[Montadora],
    MATCH(TRUE,LEFT(J8145,NÚCARACT(montadora[SKU Parcial]))=montadora[SKU Parcial],0)
  ),
  ""
)</f>
        <v/>
      </c>
    </row>
    <row r="7768" spans="1:30" x14ac:dyDescent="0.25">
      <c r="A7768" s="42" t="s">
        <v>24181</v>
      </c>
      <c r="B7768" s="42"/>
      <c r="C7768" s="42"/>
      <c r="D7768" s="42"/>
      <c r="E7768" s="42">
        <v>23998118595</v>
      </c>
      <c r="F7768" s="42" t="s">
        <v>10106</v>
      </c>
      <c r="G7768" s="42" t="s">
        <v>11228</v>
      </c>
      <c r="H7768" s="7"/>
      <c r="I7768" s="42"/>
      <c r="J7768" s="42" t="s">
        <v>290</v>
      </c>
      <c r="K7768" s="8" t="s">
        <v>25556</v>
      </c>
      <c r="L7768" s="7" t="s">
        <v>8443</v>
      </c>
      <c r="M7768" s="44">
        <v>38.799999999999997</v>
      </c>
      <c r="N7768" s="7">
        <v>1</v>
      </c>
      <c r="O7768" s="44">
        <v>38.799999999999997</v>
      </c>
      <c r="P7768" s="44">
        <v>15.8</v>
      </c>
      <c r="Q7768" s="44">
        <v>1.54</v>
      </c>
      <c r="R7768" s="44">
        <v>11.76</v>
      </c>
      <c r="S7768" s="44">
        <v>0</v>
      </c>
      <c r="T7768" s="44">
        <v>0</v>
      </c>
      <c r="U7768" s="44">
        <v>9.6999999999999993</v>
      </c>
      <c r="V7768" s="50">
        <f ca="1">pedidos[[#This Row],[MC em %]]/10000</f>
        <v>0.25</v>
      </c>
      <c r="W7768" s="42"/>
      <c r="X7768" s="43"/>
      <c r="Y7768" s="43"/>
      <c r="Z7768" s="43" t="s">
        <v>8442</v>
      </c>
      <c r="AA7768" s="37" t="str">
        <f>VLOOKUP(J7768, sku!B:C, 2, FALSE)</f>
        <v>Par De Trava Do Quebra Vento Preto (23Cm)</v>
      </c>
      <c r="AB7768" s="37" t="str">
        <f>VLOOKUP(J7768, sku!B:BM, 64, FALSE)</f>
        <v>Revenda</v>
      </c>
      <c r="AC7768" s="37" t="str">
        <f>LEFT(pedidos[[#This Row],[SKU]],3)</f>
        <v>Q-9</v>
      </c>
      <c r="AD7768" s="37" t="str" cm="1">
        <f t="array" aca="1" ref="AD7768" ca="1">IFERROR(
  INDEX(
    montadora[Montadora],
    MATCH(TRUE,LEFT(J8146,NÚCARACT(montadora[SKU Parcial]))=montadora[SKU Parcial],0)
  ),
  ""
)</f>
        <v/>
      </c>
    </row>
    <row r="7769" spans="1:30" x14ac:dyDescent="0.25">
      <c r="A7769" s="42" t="s">
        <v>24182</v>
      </c>
      <c r="B7769" s="42"/>
      <c r="C7769" s="42"/>
      <c r="D7769" s="42"/>
      <c r="E7769" s="42">
        <v>20999592075</v>
      </c>
      <c r="F7769" s="42" t="s">
        <v>8387</v>
      </c>
      <c r="G7769" s="42" t="s">
        <v>11228</v>
      </c>
      <c r="H7769" s="7"/>
      <c r="I7769" s="42"/>
      <c r="J7769" s="42" t="s">
        <v>290</v>
      </c>
      <c r="K7769" s="8" t="s">
        <v>25556</v>
      </c>
      <c r="L7769" s="7" t="s">
        <v>8443</v>
      </c>
      <c r="M7769" s="44">
        <v>38.799999999999997</v>
      </c>
      <c r="N7769" s="7">
        <v>1</v>
      </c>
      <c r="O7769" s="44">
        <v>50.84</v>
      </c>
      <c r="P7769" s="44">
        <v>15.8</v>
      </c>
      <c r="Q7769" s="44">
        <v>1.54</v>
      </c>
      <c r="R7769" s="44">
        <v>11.76</v>
      </c>
      <c r="S7769" s="44">
        <v>12.04</v>
      </c>
      <c r="T7769" s="44">
        <v>0</v>
      </c>
      <c r="U7769" s="44">
        <v>9.6999999999999993</v>
      </c>
      <c r="V7769" s="50">
        <f ca="1">pedidos[[#This Row],[MC em %]]/10000</f>
        <v>0.25</v>
      </c>
      <c r="W7769" s="42"/>
      <c r="X7769" s="43"/>
      <c r="Y7769" s="43"/>
      <c r="Z7769" s="43" t="s">
        <v>8442</v>
      </c>
      <c r="AA7769" s="37" t="str">
        <f>VLOOKUP(J7769, sku!B:C, 2, FALSE)</f>
        <v>Par De Trava Do Quebra Vento Preto (23Cm)</v>
      </c>
      <c r="AB7769" s="37" t="str">
        <f>VLOOKUP(J7769, sku!B:BM, 64, FALSE)</f>
        <v>Revenda</v>
      </c>
      <c r="AC7769" s="37" t="str">
        <f>LEFT(pedidos[[#This Row],[SKU]],3)</f>
        <v>Q-9</v>
      </c>
      <c r="AD7769" s="37" t="str" cm="1">
        <f t="array" aca="1" ref="AD7769" ca="1">IFERROR(
  INDEX(
    montadora[Montadora],
    MATCH(TRUE,LEFT(J8147,NÚCARACT(montadora[SKU Parcial]))=montadora[SKU Parcial],0)
  ),
  ""
)</f>
        <v/>
      </c>
    </row>
    <row r="7770" spans="1:30" x14ac:dyDescent="0.25">
      <c r="A7770" s="42" t="s">
        <v>24183</v>
      </c>
      <c r="B7770" s="42"/>
      <c r="C7770" s="42"/>
      <c r="D7770" s="42"/>
      <c r="E7770" s="42">
        <v>23098159388</v>
      </c>
      <c r="F7770" s="42" t="s">
        <v>8416</v>
      </c>
      <c r="G7770" s="42" t="s">
        <v>11228</v>
      </c>
      <c r="H7770" s="7"/>
      <c r="I7770" s="42"/>
      <c r="J7770" s="42" t="s">
        <v>267</v>
      </c>
      <c r="K7770" s="8" t="s">
        <v>25556</v>
      </c>
      <c r="L7770" s="7" t="s">
        <v>8443</v>
      </c>
      <c r="M7770" s="44">
        <v>398.8</v>
      </c>
      <c r="N7770" s="7">
        <v>1</v>
      </c>
      <c r="O7770" s="44">
        <v>398.8</v>
      </c>
      <c r="P7770" s="44">
        <v>145</v>
      </c>
      <c r="Q7770" s="44">
        <v>15.83</v>
      </c>
      <c r="R7770" s="44">
        <v>83.76</v>
      </c>
      <c r="S7770" s="44">
        <v>0</v>
      </c>
      <c r="T7770" s="44">
        <v>0</v>
      </c>
      <c r="U7770" s="44">
        <v>154.21</v>
      </c>
      <c r="V7770" s="50">
        <f ca="1">pedidos[[#This Row],[MC em %]]/10000</f>
        <v>0.38669999999999999</v>
      </c>
      <c r="W7770" s="42"/>
      <c r="X7770" s="43"/>
      <c r="Y7770" s="43"/>
      <c r="Z7770" s="43" t="s">
        <v>8442</v>
      </c>
      <c r="AA7770" s="37" t="str">
        <f>VLOOKUP(J7770, sku!B:C, 2, FALSE)</f>
        <v>Travessa Fiat - Way - - - Uno Way - 2011 A 2021 - Preto</v>
      </c>
      <c r="AB7770" s="37" t="str">
        <f>VLOOKUP(J7770, sku!B:BM, 64, FALSE)</f>
        <v>Fabricação</v>
      </c>
      <c r="AC7770" s="37" t="str">
        <f>LEFT(pedidos[[#This Row],[SKU]],3)</f>
        <v>XFI</v>
      </c>
      <c r="AD7770" s="37" t="str" cm="1">
        <f t="array" aca="1" ref="AD7770" ca="1">IFERROR(
  INDEX(
    montadora[Montadora],
    MATCH(TRUE,LEFT(J8148,NÚCARACT(montadora[SKU Parcial]))=montadora[SKU Parcial],0)
  ),
  ""
)</f>
        <v/>
      </c>
    </row>
    <row r="7771" spans="1:30" x14ac:dyDescent="0.25">
      <c r="A7771" s="42" t="s">
        <v>24184</v>
      </c>
      <c r="B7771" s="42"/>
      <c r="C7771" s="42"/>
      <c r="D7771" s="42"/>
      <c r="E7771" s="42">
        <v>21599592011</v>
      </c>
      <c r="F7771" s="42" t="s">
        <v>8376</v>
      </c>
      <c r="G7771" s="42" t="s">
        <v>11228</v>
      </c>
      <c r="H7771" s="7"/>
      <c r="I7771" s="42"/>
      <c r="J7771" s="42" t="s">
        <v>304</v>
      </c>
      <c r="K7771" s="8" t="s">
        <v>25556</v>
      </c>
      <c r="L7771" s="7" t="s">
        <v>8443</v>
      </c>
      <c r="M7771" s="44">
        <v>57.8</v>
      </c>
      <c r="N7771" s="7">
        <v>1</v>
      </c>
      <c r="O7771" s="44">
        <v>57.8</v>
      </c>
      <c r="P7771" s="44">
        <v>21.45</v>
      </c>
      <c r="Q7771" s="44">
        <v>2.29</v>
      </c>
      <c r="R7771" s="44">
        <v>15.56</v>
      </c>
      <c r="S7771" s="44">
        <v>0</v>
      </c>
      <c r="T7771" s="44">
        <v>0</v>
      </c>
      <c r="U7771" s="44">
        <v>18.5</v>
      </c>
      <c r="V7771" s="50">
        <f ca="1">pedidos[[#This Row],[MC em %]]/10000</f>
        <v>0.32</v>
      </c>
      <c r="W7771" s="42"/>
      <c r="X7771" s="43"/>
      <c r="Y7771" s="43"/>
      <c r="Z7771" s="43" t="s">
        <v>8442</v>
      </c>
      <c r="AA7771" s="37" t="str">
        <f>VLOOKUP(J7771, sku!B:C, 2, FALSE)</f>
        <v>Corrente de Moto Antifurto 150cm - Preto</v>
      </c>
      <c r="AB7771" s="37" t="str">
        <f>VLOOKUP(J7771, sku!B:BM, 64, FALSE)</f>
        <v>Importação</v>
      </c>
      <c r="AC7771" s="37" t="str">
        <f>LEFT(pedidos[[#This Row],[SKU]],3)</f>
        <v>XR0</v>
      </c>
      <c r="AD7771" s="37" t="str" cm="1">
        <f t="array" aca="1" ref="AD7771" ca="1">IFERROR(
  INDEX(
    montadora[Montadora],
    MATCH(TRUE,LEFT(J8149,NÚCARACT(montadora[SKU Parcial]))=montadora[SKU Parcial],0)
  ),
  ""
)</f>
        <v/>
      </c>
    </row>
    <row r="7772" spans="1:30" x14ac:dyDescent="0.25">
      <c r="A7772" s="42" t="s">
        <v>24185</v>
      </c>
      <c r="B7772" s="42"/>
      <c r="C7772" s="42"/>
      <c r="D7772" s="42"/>
      <c r="E7772" s="42">
        <v>22298177656</v>
      </c>
      <c r="F7772" s="42" t="s">
        <v>8393</v>
      </c>
      <c r="G7772" s="42" t="s">
        <v>11228</v>
      </c>
      <c r="H7772" s="7"/>
      <c r="I7772" s="42"/>
      <c r="J7772" s="42" t="s">
        <v>938</v>
      </c>
      <c r="K7772" s="8" t="s">
        <v>25556</v>
      </c>
      <c r="L7772" s="7" t="s">
        <v>8443</v>
      </c>
      <c r="M7772" s="44">
        <v>76.8</v>
      </c>
      <c r="N7772" s="7">
        <v>1</v>
      </c>
      <c r="O7772" s="44">
        <v>103.76</v>
      </c>
      <c r="P7772" s="44">
        <v>39.54</v>
      </c>
      <c r="Q7772" s="44">
        <v>3.05</v>
      </c>
      <c r="R7772" s="44">
        <v>19.36</v>
      </c>
      <c r="S7772" s="44">
        <v>26.96</v>
      </c>
      <c r="T7772" s="44">
        <v>0</v>
      </c>
      <c r="U7772" s="44">
        <v>14.85</v>
      </c>
      <c r="V7772" s="50">
        <f ca="1">pedidos[[#This Row],[MC em %]]/10000</f>
        <v>0.19339999999999999</v>
      </c>
      <c r="W7772" s="42"/>
      <c r="X7772" s="43"/>
      <c r="Y7772" s="43"/>
      <c r="Z7772" s="43" t="s">
        <v>8442</v>
      </c>
      <c r="AA7772" s="37" t="str">
        <f>VLOOKUP(J7772, sku!B:C, 2, FALSE)</f>
        <v>Cadeirinha Preta Aro 26 - Peixinho Bike</v>
      </c>
      <c r="AB7772" s="37" t="str">
        <f>VLOOKUP(J7772, sku!B:BM, 64, FALSE)</f>
        <v>Revenda</v>
      </c>
      <c r="AC7772" s="37" t="str">
        <f>LEFT(pedidos[[#This Row],[SKU]],3)</f>
        <v>CAD</v>
      </c>
      <c r="AD7772" s="37" t="str" cm="1">
        <f t="array" aca="1" ref="AD7772" ca="1">IFERROR(
  INDEX(
    montadora[Montadora],
    MATCH(TRUE,LEFT(J8150,NÚCARACT(montadora[SKU Parcial]))=montadora[SKU Parcial],0)
  ),
  ""
)</f>
        <v/>
      </c>
    </row>
    <row r="7773" spans="1:30" x14ac:dyDescent="0.25">
      <c r="A7773" s="42" t="s">
        <v>24186</v>
      </c>
      <c r="B7773" s="42"/>
      <c r="C7773" s="42"/>
      <c r="D7773" s="42"/>
      <c r="E7773" s="42">
        <v>23998214127</v>
      </c>
      <c r="F7773" s="42" t="s">
        <v>10132</v>
      </c>
      <c r="G7773" s="42" t="s">
        <v>11228</v>
      </c>
      <c r="H7773" s="7"/>
      <c r="I7773" s="42"/>
      <c r="J7773" s="42" t="s">
        <v>2747</v>
      </c>
      <c r="K7773" s="8" t="s">
        <v>25556</v>
      </c>
      <c r="L7773" s="7" t="s">
        <v>8443</v>
      </c>
      <c r="M7773" s="44">
        <v>87.8</v>
      </c>
      <c r="N7773" s="7">
        <v>1</v>
      </c>
      <c r="O7773" s="44">
        <v>87.8</v>
      </c>
      <c r="P7773" s="44">
        <v>41.36</v>
      </c>
      <c r="Q7773" s="44">
        <v>3.49</v>
      </c>
      <c r="R7773" s="44">
        <v>21.56</v>
      </c>
      <c r="S7773" s="44">
        <v>0</v>
      </c>
      <c r="T7773" s="44">
        <v>0</v>
      </c>
      <c r="U7773" s="44">
        <v>21.39</v>
      </c>
      <c r="V7773" s="50">
        <f ca="1">pedidos[[#This Row],[MC em %]]/10000</f>
        <v>0.2437</v>
      </c>
      <c r="W7773" s="42"/>
      <c r="X7773" s="43"/>
      <c r="Y7773" s="43"/>
      <c r="Z7773" s="43" t="s">
        <v>8442</v>
      </c>
      <c r="AA7773" s="37" t="str">
        <f>VLOOKUP(J7773, sku!B:C, 2, FALSE)</f>
        <v>Cabo de Chupeta Coaxial de Transferência de Carga de Bateria 12/24V 500 Amper, PVC, CCA 5 Metros</v>
      </c>
      <c r="AB7773" s="37" t="str">
        <f>VLOOKUP(J7773, sku!B:BM, 64, FALSE)</f>
        <v>Importação</v>
      </c>
      <c r="AC7773" s="37" t="str">
        <f>LEFT(pedidos[[#This Row],[SKU]],3)</f>
        <v>1EC</v>
      </c>
      <c r="AD7773" s="37" t="str" cm="1">
        <f t="array" aca="1" ref="AD7773" ca="1">IFERROR(
  INDEX(
    montadora[Montadora],
    MATCH(TRUE,LEFT(J8151,NÚCARACT(montadora[SKU Parcial]))=montadora[SKU Parcial],0)
  ),
  ""
)</f>
        <v/>
      </c>
    </row>
    <row r="7774" spans="1:30" x14ac:dyDescent="0.25">
      <c r="A7774" s="42" t="s">
        <v>24187</v>
      </c>
      <c r="B7774" s="42"/>
      <c r="C7774" s="42"/>
      <c r="D7774" s="42"/>
      <c r="E7774" s="42">
        <v>20598018789</v>
      </c>
      <c r="F7774" s="42" t="s">
        <v>8394</v>
      </c>
      <c r="G7774" s="42" t="s">
        <v>11228</v>
      </c>
      <c r="H7774" s="7"/>
      <c r="I7774" s="42"/>
      <c r="J7774" s="42" t="s">
        <v>8835</v>
      </c>
      <c r="K7774" s="8" t="s">
        <v>25556</v>
      </c>
      <c r="L7774" s="7" t="s">
        <v>8443</v>
      </c>
      <c r="M7774" s="44">
        <v>75.8</v>
      </c>
      <c r="N7774" s="7">
        <v>1</v>
      </c>
      <c r="O7774" s="44">
        <v>91.83</v>
      </c>
      <c r="P7774" s="44">
        <v>39.54</v>
      </c>
      <c r="Q7774" s="44">
        <v>3.01</v>
      </c>
      <c r="R7774" s="44">
        <v>19.16</v>
      </c>
      <c r="S7774" s="44">
        <v>16.03</v>
      </c>
      <c r="T7774" s="44">
        <v>0</v>
      </c>
      <c r="U7774" s="44">
        <v>14.09</v>
      </c>
      <c r="V7774" s="50">
        <f ca="1">pedidos[[#This Row],[MC em %]]/10000</f>
        <v>0.18590000000000001</v>
      </c>
      <c r="W7774" s="42"/>
      <c r="X7774" s="43"/>
      <c r="Y7774" s="43"/>
      <c r="Z7774" s="43" t="s">
        <v>8442</v>
      </c>
      <c r="AA7774" s="37" t="str">
        <f>VLOOKUP(J7774, sku!B:C, 2, FALSE)</f>
        <v>Cadeirinha Cinza Aro 26 - Peixinho Bike</v>
      </c>
      <c r="AB7774" s="37" t="str">
        <f>VLOOKUP(J7774, sku!B:BM, 64, FALSE)</f>
        <v>Revenda</v>
      </c>
      <c r="AC7774" s="37" t="str">
        <f>LEFT(pedidos[[#This Row],[SKU]],3)</f>
        <v>CAD</v>
      </c>
      <c r="AD7774" s="37" t="str" cm="1">
        <f t="array" aca="1" ref="AD7774" ca="1">IFERROR(
  INDEX(
    montadora[Montadora],
    MATCH(TRUE,LEFT(J8152,NÚCARACT(montadora[SKU Parcial]))=montadora[SKU Parcial],0)
  ),
  ""
)</f>
        <v/>
      </c>
    </row>
    <row r="7775" spans="1:30" x14ac:dyDescent="0.25">
      <c r="A7775" s="42" t="s">
        <v>24188</v>
      </c>
      <c r="B7775" s="42"/>
      <c r="C7775" s="42"/>
      <c r="D7775" s="42"/>
      <c r="E7775" s="42">
        <v>20598018789</v>
      </c>
      <c r="F7775" s="42" t="s">
        <v>8394</v>
      </c>
      <c r="G7775" s="42" t="s">
        <v>11228</v>
      </c>
      <c r="H7775" s="7"/>
      <c r="I7775" s="42"/>
      <c r="J7775" s="42" t="s">
        <v>938</v>
      </c>
      <c r="K7775" s="8" t="s">
        <v>25556</v>
      </c>
      <c r="L7775" s="7" t="s">
        <v>8443</v>
      </c>
      <c r="M7775" s="44">
        <v>75.8</v>
      </c>
      <c r="N7775" s="7">
        <v>1</v>
      </c>
      <c r="O7775" s="44">
        <v>101.55</v>
      </c>
      <c r="P7775" s="44">
        <v>39.54</v>
      </c>
      <c r="Q7775" s="44">
        <v>3.01</v>
      </c>
      <c r="R7775" s="44">
        <v>19.16</v>
      </c>
      <c r="S7775" s="44">
        <v>25.75</v>
      </c>
      <c r="T7775" s="44">
        <v>0</v>
      </c>
      <c r="U7775" s="44">
        <v>14.09</v>
      </c>
      <c r="V7775" s="50">
        <f ca="1">pedidos[[#This Row],[MC em %]]/10000</f>
        <v>0.18590000000000001</v>
      </c>
      <c r="W7775" s="42"/>
      <c r="X7775" s="43"/>
      <c r="Y7775" s="43"/>
      <c r="Z7775" s="43" t="s">
        <v>8442</v>
      </c>
      <c r="AA7775" s="37" t="str">
        <f>VLOOKUP(J7775, sku!B:C, 2, FALSE)</f>
        <v>Cadeirinha Preta Aro 26 - Peixinho Bike</v>
      </c>
      <c r="AB7775" s="37" t="str">
        <f>VLOOKUP(J7775, sku!B:BM, 64, FALSE)</f>
        <v>Revenda</v>
      </c>
      <c r="AC7775" s="37" t="str">
        <f>LEFT(pedidos[[#This Row],[SKU]],3)</f>
        <v>CAD</v>
      </c>
      <c r="AD7775" s="37" t="str" cm="1">
        <f t="array" aca="1" ref="AD7775" ca="1">IFERROR(
  INDEX(
    montadora[Montadora],
    MATCH(TRUE,LEFT(J8153,NÚCARACT(montadora[SKU Parcial]))=montadora[SKU Parcial],0)
  ),
  ""
)</f>
        <v/>
      </c>
    </row>
    <row r="7776" spans="1:30" x14ac:dyDescent="0.25">
      <c r="A7776" s="42" t="s">
        <v>24189</v>
      </c>
      <c r="B7776" s="42"/>
      <c r="C7776" s="42"/>
      <c r="D7776" s="42"/>
      <c r="E7776" s="42">
        <v>20098018865</v>
      </c>
      <c r="F7776" s="42" t="s">
        <v>8403</v>
      </c>
      <c r="G7776" s="42" t="s">
        <v>11228</v>
      </c>
      <c r="H7776" s="7"/>
      <c r="I7776" s="42"/>
      <c r="J7776" s="42" t="s">
        <v>241</v>
      </c>
      <c r="K7776" s="8" t="s">
        <v>25556</v>
      </c>
      <c r="L7776" s="7" t="s">
        <v>8443</v>
      </c>
      <c r="M7776" s="44">
        <v>328.8</v>
      </c>
      <c r="N7776" s="7">
        <v>1</v>
      </c>
      <c r="O7776" s="44">
        <v>328.8</v>
      </c>
      <c r="P7776" s="44">
        <v>120</v>
      </c>
      <c r="Q7776" s="44">
        <v>13.05</v>
      </c>
      <c r="R7776" s="44">
        <v>69.760000000000005</v>
      </c>
      <c r="S7776" s="44">
        <v>0</v>
      </c>
      <c r="T7776" s="44">
        <v>0</v>
      </c>
      <c r="U7776" s="44">
        <v>125.99</v>
      </c>
      <c r="V7776" s="50">
        <f ca="1">pedidos[[#This Row],[MC em %]]/10000</f>
        <v>0.38319999999999999</v>
      </c>
      <c r="W7776" s="42"/>
      <c r="X7776" s="43"/>
      <c r="Y7776" s="43"/>
      <c r="Z7776" s="43" t="s">
        <v>8442</v>
      </c>
      <c r="AA7776" s="37" t="str">
        <f>VLOOKUP(J7776, sku!B:C, 2, FALSE)</f>
        <v>Travessa Ford - Style - - - Ecosport - - - Prata</v>
      </c>
      <c r="AB7776" s="37" t="str">
        <f>VLOOKUP(J7776, sku!B:BM, 64, FALSE)</f>
        <v>Fabricação</v>
      </c>
      <c r="AC7776" s="37" t="str">
        <f>LEFT(pedidos[[#This Row],[SKU]],3)</f>
        <v>XFO</v>
      </c>
      <c r="AD7776" s="37" t="str" cm="1">
        <f t="array" aca="1" ref="AD7776" ca="1">IFERROR(
  INDEX(
    montadora[Montadora],
    MATCH(TRUE,LEFT(J8154,NÚCARACT(montadora[SKU Parcial]))=montadora[SKU Parcial],0)
  ),
  ""
)</f>
        <v/>
      </c>
    </row>
    <row r="7777" spans="1:30" x14ac:dyDescent="0.25">
      <c r="A7777" s="42" t="s">
        <v>24190</v>
      </c>
      <c r="B7777" s="42"/>
      <c r="C7777" s="42"/>
      <c r="D7777" s="42"/>
      <c r="E7777" s="42">
        <v>20598018789</v>
      </c>
      <c r="F7777" s="42" t="s">
        <v>8394</v>
      </c>
      <c r="G7777" s="42" t="s">
        <v>11228</v>
      </c>
      <c r="H7777" s="7"/>
      <c r="I7777" s="42"/>
      <c r="J7777" s="42" t="s">
        <v>938</v>
      </c>
      <c r="K7777" s="8" t="s">
        <v>25556</v>
      </c>
      <c r="L7777" s="7" t="s">
        <v>8443</v>
      </c>
      <c r="M7777" s="44">
        <v>75.8</v>
      </c>
      <c r="N7777" s="7">
        <v>1</v>
      </c>
      <c r="O7777" s="44">
        <v>79.67</v>
      </c>
      <c r="P7777" s="44">
        <v>39.54</v>
      </c>
      <c r="Q7777" s="44">
        <v>3.01</v>
      </c>
      <c r="R7777" s="44">
        <v>19.16</v>
      </c>
      <c r="S7777" s="44">
        <v>3.87</v>
      </c>
      <c r="T7777" s="44">
        <v>0</v>
      </c>
      <c r="U7777" s="44">
        <v>10.96</v>
      </c>
      <c r="V7777" s="50">
        <f ca="1">pedidos[[#This Row],[MC em %]]/10000</f>
        <v>0.14460000000000001</v>
      </c>
      <c r="W7777" s="42"/>
      <c r="X7777" s="43"/>
      <c r="Y7777" s="43"/>
      <c r="Z7777" s="43" t="s">
        <v>8442</v>
      </c>
      <c r="AA7777" s="37" t="str">
        <f>VLOOKUP(J7777, sku!B:C, 2, FALSE)</f>
        <v>Cadeirinha Preta Aro 26 - Peixinho Bike</v>
      </c>
      <c r="AB7777" s="37" t="str">
        <f>VLOOKUP(J7777, sku!B:BM, 64, FALSE)</f>
        <v>Revenda</v>
      </c>
      <c r="AC7777" s="37" t="str">
        <f>LEFT(pedidos[[#This Row],[SKU]],3)</f>
        <v>CAD</v>
      </c>
      <c r="AD7777" s="37" t="str" cm="1">
        <f t="array" aca="1" ref="AD7777" ca="1">IFERROR(
  INDEX(
    montadora[Montadora],
    MATCH(TRUE,LEFT(J8155,NÚCARACT(montadora[SKU Parcial]))=montadora[SKU Parcial],0)
  ),
  ""
)</f>
        <v/>
      </c>
    </row>
    <row r="7778" spans="1:30" x14ac:dyDescent="0.25">
      <c r="A7778" s="42" t="s">
        <v>24191</v>
      </c>
      <c r="B7778" s="42"/>
      <c r="C7778" s="42"/>
      <c r="D7778" s="42"/>
      <c r="E7778" s="42">
        <v>20598018789</v>
      </c>
      <c r="F7778" s="42" t="s">
        <v>8394</v>
      </c>
      <c r="G7778" s="42" t="s">
        <v>11228</v>
      </c>
      <c r="H7778" s="7"/>
      <c r="I7778" s="42"/>
      <c r="J7778" s="42" t="s">
        <v>2167</v>
      </c>
      <c r="K7778" s="8" t="s">
        <v>25556</v>
      </c>
      <c r="L7778" s="7" t="s">
        <v>8443</v>
      </c>
      <c r="M7778" s="44">
        <v>75.8</v>
      </c>
      <c r="N7778" s="7">
        <v>1</v>
      </c>
      <c r="O7778" s="44">
        <v>80.87</v>
      </c>
      <c r="P7778" s="44">
        <v>39.54</v>
      </c>
      <c r="Q7778" s="44">
        <v>3.01</v>
      </c>
      <c r="R7778" s="44">
        <v>19.16</v>
      </c>
      <c r="S7778" s="44">
        <v>5.07</v>
      </c>
      <c r="T7778" s="44">
        <v>0</v>
      </c>
      <c r="U7778" s="44">
        <v>14.09</v>
      </c>
      <c r="V7778" s="50">
        <f ca="1">pedidos[[#This Row],[MC em %]]/10000</f>
        <v>0.18590000000000001</v>
      </c>
      <c r="W7778" s="42"/>
      <c r="X7778" s="43"/>
      <c r="Y7778" s="43"/>
      <c r="Z7778" s="43" t="s">
        <v>8442</v>
      </c>
      <c r="AA7778" s="37" t="str">
        <f>VLOOKUP(J7778, sku!B:C, 2, FALSE)</f>
        <v>Cadeirinha Rosa Aro 26 - Peixinho Bike</v>
      </c>
      <c r="AB7778" s="37" t="str">
        <f>VLOOKUP(J7778, sku!B:BM, 64, FALSE)</f>
        <v>Revenda</v>
      </c>
      <c r="AC7778" s="37" t="str">
        <f>LEFT(pedidos[[#This Row],[SKU]],3)</f>
        <v>CAD</v>
      </c>
      <c r="AD7778" s="37" t="str" cm="1">
        <f t="array" aca="1" ref="AD7778" ca="1">IFERROR(
  INDEX(
    montadora[Montadora],
    MATCH(TRUE,LEFT(J8156,NÚCARACT(montadora[SKU Parcial]))=montadora[SKU Parcial],0)
  ),
  ""
)</f>
        <v/>
      </c>
    </row>
    <row r="7779" spans="1:30" x14ac:dyDescent="0.25">
      <c r="A7779" s="42" t="s">
        <v>24192</v>
      </c>
      <c r="B7779" s="42"/>
      <c r="C7779" s="42"/>
      <c r="D7779" s="42"/>
      <c r="E7779" s="42">
        <v>19799666617</v>
      </c>
      <c r="F7779" s="42" t="s">
        <v>10704</v>
      </c>
      <c r="G7779" s="42" t="s">
        <v>11228</v>
      </c>
      <c r="H7779" s="7"/>
      <c r="I7779" s="42"/>
      <c r="J7779" s="42" t="s">
        <v>10722</v>
      </c>
      <c r="K7779" s="8" t="s">
        <v>25556</v>
      </c>
      <c r="L7779" s="7" t="s">
        <v>8443</v>
      </c>
      <c r="M7779" s="44">
        <v>9.8000000000000007</v>
      </c>
      <c r="N7779" s="7">
        <v>1</v>
      </c>
      <c r="O7779" s="44">
        <v>9.8000000000000007</v>
      </c>
      <c r="P7779" s="44">
        <v>1.84</v>
      </c>
      <c r="Q7779" s="44">
        <v>0.39</v>
      </c>
      <c r="R7779" s="44">
        <v>5.96</v>
      </c>
      <c r="S7779" s="44">
        <v>0</v>
      </c>
      <c r="T7779" s="44">
        <v>0</v>
      </c>
      <c r="U7779" s="44">
        <v>1.61</v>
      </c>
      <c r="V7779" s="50">
        <f ca="1">pedidos[[#This Row],[MC em %]]/10000</f>
        <v>0.16439999999999999</v>
      </c>
      <c r="W7779" s="42"/>
      <c r="X7779" s="43"/>
      <c r="Y7779" s="43"/>
      <c r="Z7779" s="43" t="s">
        <v>8442</v>
      </c>
      <c r="AA7779" s="37" t="str">
        <f>VLOOKUP(J7779, sku!B:C, 2, FALSE)</f>
        <v>Kit Chave Allen de Aço 1 M3 + 1 M4 + 1 M5 + 1 M6</v>
      </c>
      <c r="AB7779" s="37" t="str">
        <f>VLOOKUP(J7779, sku!B:BM, 64, FALSE)</f>
        <v>Importação</v>
      </c>
      <c r="AC7779" s="37" t="str">
        <f>LEFT(pedidos[[#This Row],[SKU]],3)</f>
        <v>1EC</v>
      </c>
      <c r="AD7779" s="37" t="str" cm="1">
        <f t="array" aca="1" ref="AD7779" ca="1">IFERROR(
  INDEX(
    montadora[Montadora],
    MATCH(TRUE,LEFT(J8157,NÚCARACT(montadora[SKU Parcial]))=montadora[SKU Parcial],0)
  ),
  ""
)</f>
        <v/>
      </c>
    </row>
    <row r="7780" spans="1:30" x14ac:dyDescent="0.25">
      <c r="A7780" s="42" t="s">
        <v>24193</v>
      </c>
      <c r="B7780" s="42"/>
      <c r="C7780" s="42"/>
      <c r="D7780" s="42"/>
      <c r="E7780" s="42">
        <v>20598018789</v>
      </c>
      <c r="F7780" s="42" t="s">
        <v>8394</v>
      </c>
      <c r="G7780" s="42" t="s">
        <v>11228</v>
      </c>
      <c r="H7780" s="7"/>
      <c r="I7780" s="42"/>
      <c r="J7780" s="42" t="s">
        <v>8835</v>
      </c>
      <c r="K7780" s="8" t="s">
        <v>25556</v>
      </c>
      <c r="L7780" s="7" t="s">
        <v>8443</v>
      </c>
      <c r="M7780" s="44">
        <v>75.8</v>
      </c>
      <c r="N7780" s="7">
        <v>1</v>
      </c>
      <c r="O7780" s="44">
        <v>77.239999999999995</v>
      </c>
      <c r="P7780" s="44">
        <v>39.54</v>
      </c>
      <c r="Q7780" s="44">
        <v>3.01</v>
      </c>
      <c r="R7780" s="44">
        <v>19.16</v>
      </c>
      <c r="S7780" s="44">
        <v>1.44</v>
      </c>
      <c r="T7780" s="44">
        <v>0</v>
      </c>
      <c r="U7780" s="44">
        <v>14.09</v>
      </c>
      <c r="V7780" s="50">
        <f ca="1">pedidos[[#This Row],[MC em %]]/10000</f>
        <v>0.18590000000000001</v>
      </c>
      <c r="W7780" s="42"/>
      <c r="X7780" s="43"/>
      <c r="Y7780" s="43"/>
      <c r="Z7780" s="43" t="s">
        <v>8442</v>
      </c>
      <c r="AA7780" s="37" t="str">
        <f>VLOOKUP(J7780, sku!B:C, 2, FALSE)</f>
        <v>Cadeirinha Cinza Aro 26 - Peixinho Bike</v>
      </c>
      <c r="AB7780" s="37" t="str">
        <f>VLOOKUP(J7780, sku!B:BM, 64, FALSE)</f>
        <v>Revenda</v>
      </c>
      <c r="AC7780" s="37" t="str">
        <f>LEFT(pedidos[[#This Row],[SKU]],3)</f>
        <v>CAD</v>
      </c>
      <c r="AD7780" s="37" t="str" cm="1">
        <f t="array" aca="1" ref="AD7780" ca="1">IFERROR(
  INDEX(
    montadora[Montadora],
    MATCH(TRUE,LEFT(J8158,NÚCARACT(montadora[SKU Parcial]))=montadora[SKU Parcial],0)
  ),
  ""
)</f>
        <v/>
      </c>
    </row>
    <row r="7781" spans="1:30" x14ac:dyDescent="0.25">
      <c r="A7781" s="42" t="s">
        <v>24194</v>
      </c>
      <c r="B7781" s="42"/>
      <c r="C7781" s="42"/>
      <c r="D7781" s="42"/>
      <c r="E7781" s="42">
        <v>23798223586</v>
      </c>
      <c r="F7781" s="42" t="s">
        <v>8388</v>
      </c>
      <c r="G7781" s="42" t="s">
        <v>11228</v>
      </c>
      <c r="H7781" s="7"/>
      <c r="I7781" s="42"/>
      <c r="J7781" s="42" t="s">
        <v>1794</v>
      </c>
      <c r="K7781" s="8" t="s">
        <v>25556</v>
      </c>
      <c r="L7781" s="7" t="s">
        <v>8443</v>
      </c>
      <c r="M7781" s="44">
        <v>79.900000000000006</v>
      </c>
      <c r="N7781" s="7">
        <v>1</v>
      </c>
      <c r="O7781" s="44">
        <v>81.34</v>
      </c>
      <c r="P7781" s="44">
        <v>29.2</v>
      </c>
      <c r="Q7781" s="44">
        <v>3.17</v>
      </c>
      <c r="R7781" s="44">
        <v>19.98</v>
      </c>
      <c r="S7781" s="44">
        <v>1.44</v>
      </c>
      <c r="T7781" s="44">
        <v>0</v>
      </c>
      <c r="U7781" s="44">
        <v>27.55</v>
      </c>
      <c r="V7781" s="50">
        <f ca="1">pedidos[[#This Row],[MC em %]]/10000</f>
        <v>0.3448</v>
      </c>
      <c r="W7781" s="42"/>
      <c r="X7781" s="43"/>
      <c r="Y7781" s="43"/>
      <c r="Z7781" s="43" t="s">
        <v>8442</v>
      </c>
      <c r="AA7781" s="37" t="str">
        <f>VLOOKUP(J7781, sku!B:C, 2, FALSE)</f>
        <v>Cabo de Chupeta Coaxial de Transferência de Carga de Bateria 12/24V 500 Amper, PVC, CCA 3 Metros</v>
      </c>
      <c r="AB7781" s="37" t="str">
        <f>VLOOKUP(J7781, sku!B:BM, 64, FALSE)</f>
        <v>Importação</v>
      </c>
      <c r="AC7781" s="37" t="str">
        <f>LEFT(pedidos[[#This Row],[SKU]],3)</f>
        <v>1EC</v>
      </c>
      <c r="AD7781" s="37" t="str" cm="1">
        <f t="array" aca="1" ref="AD7781" ca="1">IFERROR(
  INDEX(
    montadora[Montadora],
    MATCH(TRUE,LEFT(J8159,NÚCARACT(montadora[SKU Parcial]))=montadora[SKU Parcial],0)
  ),
  ""
)</f>
        <v/>
      </c>
    </row>
    <row r="7782" spans="1:30" x14ac:dyDescent="0.25">
      <c r="A7782" s="42" t="s">
        <v>24195</v>
      </c>
      <c r="B7782" s="42"/>
      <c r="C7782" s="42"/>
      <c r="D7782" s="42"/>
      <c r="E7782" s="42">
        <v>23998214127</v>
      </c>
      <c r="F7782" s="42" t="s">
        <v>10132</v>
      </c>
      <c r="G7782" s="42" t="s">
        <v>11228</v>
      </c>
      <c r="H7782" s="7"/>
      <c r="I7782" s="42"/>
      <c r="J7782" s="42" t="s">
        <v>2747</v>
      </c>
      <c r="K7782" s="8" t="s">
        <v>25556</v>
      </c>
      <c r="L7782" s="7" t="s">
        <v>8443</v>
      </c>
      <c r="M7782" s="44">
        <v>87.8</v>
      </c>
      <c r="N7782" s="7">
        <v>1</v>
      </c>
      <c r="O7782" s="44">
        <v>87.8</v>
      </c>
      <c r="P7782" s="44">
        <v>41.36</v>
      </c>
      <c r="Q7782" s="44">
        <v>3.49</v>
      </c>
      <c r="R7782" s="44">
        <v>21.56</v>
      </c>
      <c r="S7782" s="44">
        <v>0</v>
      </c>
      <c r="T7782" s="44">
        <v>0</v>
      </c>
      <c r="U7782" s="44">
        <v>21.39</v>
      </c>
      <c r="V7782" s="50">
        <f ca="1">pedidos[[#This Row],[MC em %]]/10000</f>
        <v>0.2437</v>
      </c>
      <c r="W7782" s="42"/>
      <c r="X7782" s="43"/>
      <c r="Y7782" s="43"/>
      <c r="Z7782" s="43" t="s">
        <v>8442</v>
      </c>
      <c r="AA7782" s="37" t="str">
        <f>VLOOKUP(J7782, sku!B:C, 2, FALSE)</f>
        <v>Cabo de Chupeta Coaxial de Transferência de Carga de Bateria 12/24V 500 Amper, PVC, CCA 5 Metros</v>
      </c>
      <c r="AB7782" s="37" t="str">
        <f>VLOOKUP(J7782, sku!B:BM, 64, FALSE)</f>
        <v>Importação</v>
      </c>
      <c r="AC7782" s="37" t="str">
        <f>LEFT(pedidos[[#This Row],[SKU]],3)</f>
        <v>1EC</v>
      </c>
      <c r="AD7782" s="37" t="str" cm="1">
        <f t="array" aca="1" ref="AD7782" ca="1">IFERROR(
  INDEX(
    montadora[Montadora],
    MATCH(TRUE,LEFT(J8160,NÚCARACT(montadora[SKU Parcial]))=montadora[SKU Parcial],0)
  ),
  ""
)</f>
        <v/>
      </c>
    </row>
    <row r="7783" spans="1:30" x14ac:dyDescent="0.25">
      <c r="A7783" s="42" t="s">
        <v>24196</v>
      </c>
      <c r="B7783" s="42"/>
      <c r="C7783" s="42"/>
      <c r="D7783" s="42"/>
      <c r="E7783" s="42">
        <v>23998214127</v>
      </c>
      <c r="F7783" s="42" t="s">
        <v>10132</v>
      </c>
      <c r="G7783" s="42" t="s">
        <v>11228</v>
      </c>
      <c r="H7783" s="7"/>
      <c r="I7783" s="42"/>
      <c r="J7783" s="42" t="s">
        <v>2747</v>
      </c>
      <c r="K7783" s="8" t="s">
        <v>25556</v>
      </c>
      <c r="L7783" s="7" t="s">
        <v>8443</v>
      </c>
      <c r="M7783" s="44">
        <v>87.8</v>
      </c>
      <c r="N7783" s="7">
        <v>1</v>
      </c>
      <c r="O7783" s="44">
        <v>92.87</v>
      </c>
      <c r="P7783" s="44">
        <v>41.36</v>
      </c>
      <c r="Q7783" s="44">
        <v>3.49</v>
      </c>
      <c r="R7783" s="44">
        <v>21.56</v>
      </c>
      <c r="S7783" s="44">
        <v>5.07</v>
      </c>
      <c r="T7783" s="44">
        <v>0</v>
      </c>
      <c r="U7783" s="44">
        <v>21.39</v>
      </c>
      <c r="V7783" s="50">
        <f ca="1">pedidos[[#This Row],[MC em %]]/10000</f>
        <v>0.2437</v>
      </c>
      <c r="W7783" s="42"/>
      <c r="X7783" s="43"/>
      <c r="Y7783" s="43"/>
      <c r="Z7783" s="43" t="s">
        <v>8442</v>
      </c>
      <c r="AA7783" s="37" t="str">
        <f>VLOOKUP(J7783, sku!B:C, 2, FALSE)</f>
        <v>Cabo de Chupeta Coaxial de Transferência de Carga de Bateria 12/24V 500 Amper, PVC, CCA 5 Metros</v>
      </c>
      <c r="AB7783" s="37" t="str">
        <f>VLOOKUP(J7783, sku!B:BM, 64, FALSE)</f>
        <v>Importação</v>
      </c>
      <c r="AC7783" s="37" t="str">
        <f>LEFT(pedidos[[#This Row],[SKU]],3)</f>
        <v>1EC</v>
      </c>
      <c r="AD7783" s="37" t="str" cm="1">
        <f t="array" aca="1" ref="AD7783" ca="1">IFERROR(
  INDEX(
    montadora[Montadora],
    MATCH(TRUE,LEFT(J8161,NÚCARACT(montadora[SKU Parcial]))=montadora[SKU Parcial],0)
  ),
  ""
)</f>
        <v/>
      </c>
    </row>
    <row r="7784" spans="1:30" x14ac:dyDescent="0.25">
      <c r="A7784" s="42" t="s">
        <v>24197</v>
      </c>
      <c r="B7784" s="42"/>
      <c r="C7784" s="42"/>
      <c r="D7784" s="42"/>
      <c r="E7784" s="42">
        <v>22298177656</v>
      </c>
      <c r="F7784" s="42" t="s">
        <v>8393</v>
      </c>
      <c r="G7784" s="42" t="s">
        <v>11228</v>
      </c>
      <c r="H7784" s="7"/>
      <c r="I7784" s="42"/>
      <c r="J7784" s="42" t="s">
        <v>938</v>
      </c>
      <c r="K7784" s="8" t="s">
        <v>25556</v>
      </c>
      <c r="L7784" s="7" t="s">
        <v>8443</v>
      </c>
      <c r="M7784" s="44">
        <v>76.8</v>
      </c>
      <c r="N7784" s="7">
        <v>1</v>
      </c>
      <c r="O7784" s="44">
        <v>80.67</v>
      </c>
      <c r="P7784" s="44">
        <v>39.54</v>
      </c>
      <c r="Q7784" s="44">
        <v>3.05</v>
      </c>
      <c r="R7784" s="44">
        <v>19.36</v>
      </c>
      <c r="S7784" s="44">
        <v>3.87</v>
      </c>
      <c r="T7784" s="44">
        <v>0</v>
      </c>
      <c r="U7784" s="44">
        <v>14.85</v>
      </c>
      <c r="V7784" s="50">
        <f ca="1">pedidos[[#This Row],[MC em %]]/10000</f>
        <v>0.19339999999999999</v>
      </c>
      <c r="W7784" s="42"/>
      <c r="X7784" s="43"/>
      <c r="Y7784" s="43"/>
      <c r="Z7784" s="43" t="s">
        <v>8442</v>
      </c>
      <c r="AA7784" s="37" t="str">
        <f>VLOOKUP(J7784, sku!B:C, 2, FALSE)</f>
        <v>Cadeirinha Preta Aro 26 - Peixinho Bike</v>
      </c>
      <c r="AB7784" s="37" t="str">
        <f>VLOOKUP(J7784, sku!B:BM, 64, FALSE)</f>
        <v>Revenda</v>
      </c>
      <c r="AC7784" s="37" t="str">
        <f>LEFT(pedidos[[#This Row],[SKU]],3)</f>
        <v>CAD</v>
      </c>
      <c r="AD7784" s="37" t="str" cm="1">
        <f t="array" aca="1" ref="AD7784" ca="1">IFERROR(
  INDEX(
    montadora[Montadora],
    MATCH(TRUE,LEFT(J8162,NÚCARACT(montadora[SKU Parcial]))=montadora[SKU Parcial],0)
  ),
  ""
)</f>
        <v/>
      </c>
    </row>
    <row r="7785" spans="1:30" x14ac:dyDescent="0.25">
      <c r="A7785" s="42" t="s">
        <v>24198</v>
      </c>
      <c r="B7785" s="42"/>
      <c r="C7785" s="42"/>
      <c r="D7785" s="42"/>
      <c r="E7785" s="42">
        <v>23798223586</v>
      </c>
      <c r="F7785" s="42" t="s">
        <v>8388</v>
      </c>
      <c r="G7785" s="42" t="s">
        <v>11228</v>
      </c>
      <c r="H7785" s="7"/>
      <c r="I7785" s="42"/>
      <c r="J7785" s="42" t="s">
        <v>1794</v>
      </c>
      <c r="K7785" s="8" t="s">
        <v>25556</v>
      </c>
      <c r="L7785" s="7" t="s">
        <v>8443</v>
      </c>
      <c r="M7785" s="44">
        <v>79.900000000000006</v>
      </c>
      <c r="N7785" s="7">
        <v>1</v>
      </c>
      <c r="O7785" s="44">
        <v>79.900000000000006</v>
      </c>
      <c r="P7785" s="44">
        <v>29.2</v>
      </c>
      <c r="Q7785" s="44">
        <v>3.17</v>
      </c>
      <c r="R7785" s="44">
        <v>19.98</v>
      </c>
      <c r="S7785" s="44">
        <v>0</v>
      </c>
      <c r="T7785" s="44">
        <v>0</v>
      </c>
      <c r="U7785" s="44">
        <v>27.55</v>
      </c>
      <c r="V7785" s="50">
        <f ca="1">pedidos[[#This Row],[MC em %]]/10000</f>
        <v>0.3448</v>
      </c>
      <c r="W7785" s="42"/>
      <c r="X7785" s="43"/>
      <c r="Y7785" s="43"/>
      <c r="Z7785" s="43" t="s">
        <v>8442</v>
      </c>
      <c r="AA7785" s="37" t="str">
        <f>VLOOKUP(J7785, sku!B:C, 2, FALSE)</f>
        <v>Cabo de Chupeta Coaxial de Transferência de Carga de Bateria 12/24V 500 Amper, PVC, CCA 3 Metros</v>
      </c>
      <c r="AB7785" s="37" t="str">
        <f>VLOOKUP(J7785, sku!B:BM, 64, FALSE)</f>
        <v>Importação</v>
      </c>
      <c r="AC7785" s="37" t="str">
        <f>LEFT(pedidos[[#This Row],[SKU]],3)</f>
        <v>1EC</v>
      </c>
      <c r="AD7785" s="37" t="str" cm="1">
        <f t="array" aca="1" ref="AD7785" ca="1">IFERROR(
  INDEX(
    montadora[Montadora],
    MATCH(TRUE,LEFT(J8163,NÚCARACT(montadora[SKU Parcial]))=montadora[SKU Parcial],0)
  ),
  ""
)</f>
        <v/>
      </c>
    </row>
    <row r="7786" spans="1:30" x14ac:dyDescent="0.25">
      <c r="A7786" s="42" t="s">
        <v>24199</v>
      </c>
      <c r="B7786" s="42"/>
      <c r="C7786" s="42"/>
      <c r="D7786" s="42"/>
      <c r="E7786" s="42">
        <v>18599689222</v>
      </c>
      <c r="F7786" s="42" t="s">
        <v>10699</v>
      </c>
      <c r="G7786" s="42" t="s">
        <v>11228</v>
      </c>
      <c r="H7786" s="7"/>
      <c r="I7786" s="42"/>
      <c r="J7786" s="42" t="s">
        <v>8433</v>
      </c>
      <c r="K7786" s="8" t="s">
        <v>25556</v>
      </c>
      <c r="L7786" s="7" t="s">
        <v>8443</v>
      </c>
      <c r="M7786" s="44">
        <v>46.8</v>
      </c>
      <c r="N7786" s="7">
        <v>1</v>
      </c>
      <c r="O7786" s="44">
        <v>54.8</v>
      </c>
      <c r="P7786" s="44">
        <v>24.45</v>
      </c>
      <c r="Q7786" s="44">
        <v>1.86</v>
      </c>
      <c r="R7786" s="44">
        <v>13.36</v>
      </c>
      <c r="S7786" s="44">
        <v>8</v>
      </c>
      <c r="T7786" s="44">
        <v>0</v>
      </c>
      <c r="U7786" s="44">
        <v>7.13</v>
      </c>
      <c r="V7786" s="50">
        <f ca="1">pedidos[[#This Row],[MC em %]]/10000</f>
        <v>0.15240000000000001</v>
      </c>
      <c r="W7786" s="42"/>
      <c r="X7786" s="43"/>
      <c r="Y7786" s="43"/>
      <c r="Z7786" s="43" t="s">
        <v>8442</v>
      </c>
      <c r="AA7786" s="37" t="str">
        <f>VLOOKUP(J7786, sku!B:C, 2, FALSE)</f>
        <v>Trava Manete Moto E Bicicleta de Plástico - Vermelho</v>
      </c>
      <c r="AB7786" s="37" t="str">
        <f>VLOOKUP(J7786, sku!B:BM, 64, FALSE)</f>
        <v>Importação</v>
      </c>
      <c r="AC7786" s="37" t="str">
        <f>LEFT(pedidos[[#This Row],[SKU]],3)</f>
        <v>ET0</v>
      </c>
      <c r="AD7786" s="37" t="str" cm="1">
        <f t="array" aca="1" ref="AD7786" ca="1">IFERROR(
  INDEX(
    montadora[Montadora],
    MATCH(TRUE,LEFT(J8164,NÚCARACT(montadora[SKU Parcial]))=montadora[SKU Parcial],0)
  ),
  ""
)</f>
        <v/>
      </c>
    </row>
    <row r="7787" spans="1:30" x14ac:dyDescent="0.25">
      <c r="A7787" s="42" t="s">
        <v>24200</v>
      </c>
      <c r="B7787" s="42"/>
      <c r="C7787" s="42"/>
      <c r="D7787" s="42"/>
      <c r="E7787" s="42">
        <v>22493667327</v>
      </c>
      <c r="F7787" s="42" t="s">
        <v>10713</v>
      </c>
      <c r="G7787" s="42" t="s">
        <v>11228</v>
      </c>
      <c r="H7787" s="7"/>
      <c r="I7787" s="42"/>
      <c r="J7787" s="42" t="s">
        <v>4333</v>
      </c>
      <c r="K7787" s="8" t="s">
        <v>25556</v>
      </c>
      <c r="L7787" s="7" t="s">
        <v>8443</v>
      </c>
      <c r="M7787" s="44">
        <v>228.8</v>
      </c>
      <c r="N7787" s="7">
        <v>1</v>
      </c>
      <c r="O7787" s="44">
        <v>228.8</v>
      </c>
      <c r="P7787" s="44">
        <v>105</v>
      </c>
      <c r="Q7787" s="44">
        <v>9.08</v>
      </c>
      <c r="R7787" s="44">
        <v>49.76</v>
      </c>
      <c r="S7787" s="44">
        <v>0</v>
      </c>
      <c r="T7787" s="44">
        <v>0</v>
      </c>
      <c r="U7787" s="44">
        <v>64.959999999999994</v>
      </c>
      <c r="V7787" s="50">
        <f ca="1">pedidos[[#This Row],[MC em %]]/10000</f>
        <v>0.28389999999999999</v>
      </c>
      <c r="W7787" s="42"/>
      <c r="X7787" s="43"/>
      <c r="Y7787" s="43"/>
      <c r="Z7787" s="43" t="s">
        <v>8442</v>
      </c>
      <c r="AA7787" s="37" t="str">
        <f>VLOOKUP(J7787, sku!B:C, 2, FALSE)</f>
        <v>Travessa Renault - Slim - - - Sandero Stepway G2 - 2015+ - Prata</v>
      </c>
      <c r="AB7787" s="37" t="str">
        <f>VLOOKUP(J7787, sku!B:BM, 64, FALSE)</f>
        <v>Fabricação</v>
      </c>
      <c r="AC7787" s="37" t="str">
        <f>LEFT(pedidos[[#This Row],[SKU]],3)</f>
        <v>XRE</v>
      </c>
      <c r="AD7787" s="37" t="str" cm="1">
        <f t="array" aca="1" ref="AD7787" ca="1">IFERROR(
  INDEX(
    montadora[Montadora],
    MATCH(TRUE,LEFT(J8165,NÚCARACT(montadora[SKU Parcial]))=montadora[SKU Parcial],0)
  ),
  ""
)</f>
        <v/>
      </c>
    </row>
    <row r="7788" spans="1:30" x14ac:dyDescent="0.25">
      <c r="A7788" s="42" t="s">
        <v>24201</v>
      </c>
      <c r="B7788" s="42"/>
      <c r="C7788" s="42"/>
      <c r="D7788" s="42"/>
      <c r="E7788" s="42">
        <v>20598018789</v>
      </c>
      <c r="F7788" s="42" t="s">
        <v>8394</v>
      </c>
      <c r="G7788" s="42" t="s">
        <v>11228</v>
      </c>
      <c r="H7788" s="7"/>
      <c r="I7788" s="42"/>
      <c r="J7788" s="42" t="s">
        <v>938</v>
      </c>
      <c r="K7788" s="8" t="s">
        <v>25545</v>
      </c>
      <c r="L7788" s="7" t="s">
        <v>8443</v>
      </c>
      <c r="M7788" s="44">
        <v>75.8</v>
      </c>
      <c r="N7788" s="7">
        <v>1</v>
      </c>
      <c r="O7788" s="44">
        <v>85.74</v>
      </c>
      <c r="P7788" s="44">
        <v>39.54</v>
      </c>
      <c r="Q7788" s="44">
        <v>3.01</v>
      </c>
      <c r="R7788" s="44">
        <v>19.16</v>
      </c>
      <c r="S7788" s="44">
        <v>9.94</v>
      </c>
      <c r="T7788" s="44">
        <v>0</v>
      </c>
      <c r="U7788" s="44">
        <v>14.09</v>
      </c>
      <c r="V7788" s="50">
        <f ca="1">pedidos[[#This Row],[MC em %]]/10000</f>
        <v>0.18590000000000001</v>
      </c>
      <c r="W7788" s="42"/>
      <c r="X7788" s="43"/>
      <c r="Y7788" s="43"/>
      <c r="Z7788" s="43" t="s">
        <v>8442</v>
      </c>
      <c r="AA7788" s="37" t="str">
        <f>VLOOKUP(J7788, sku!B:C, 2, FALSE)</f>
        <v>Cadeirinha Preta Aro 26 - Peixinho Bike</v>
      </c>
      <c r="AB7788" s="37" t="str">
        <f>VLOOKUP(J7788, sku!B:BM, 64, FALSE)</f>
        <v>Revenda</v>
      </c>
      <c r="AC7788" s="37" t="str">
        <f>LEFT(pedidos[[#This Row],[SKU]],3)</f>
        <v>CAD</v>
      </c>
      <c r="AD7788" s="37" t="str" cm="1">
        <f t="array" aca="1" ref="AD7788" ca="1">IFERROR(
  INDEX(
    montadora[Montadora],
    MATCH(TRUE,LEFT(J8166,NÚCARACT(montadora[SKU Parcial]))=montadora[SKU Parcial],0)
  ),
  ""
)</f>
        <v/>
      </c>
    </row>
    <row r="7789" spans="1:30" x14ac:dyDescent="0.25">
      <c r="A7789" s="42" t="s">
        <v>24202</v>
      </c>
      <c r="B7789" s="42"/>
      <c r="C7789" s="42"/>
      <c r="D7789" s="42"/>
      <c r="E7789" s="42">
        <v>20598018789</v>
      </c>
      <c r="F7789" s="42" t="s">
        <v>8394</v>
      </c>
      <c r="G7789" s="42" t="s">
        <v>11228</v>
      </c>
      <c r="H7789" s="7"/>
      <c r="I7789" s="42"/>
      <c r="J7789" s="42" t="s">
        <v>938</v>
      </c>
      <c r="K7789" s="8" t="s">
        <v>25545</v>
      </c>
      <c r="L7789" s="7" t="s">
        <v>8443</v>
      </c>
      <c r="M7789" s="44">
        <v>75.8</v>
      </c>
      <c r="N7789" s="7">
        <v>1</v>
      </c>
      <c r="O7789" s="44">
        <v>91.83</v>
      </c>
      <c r="P7789" s="44">
        <v>39.54</v>
      </c>
      <c r="Q7789" s="44">
        <v>3.01</v>
      </c>
      <c r="R7789" s="44">
        <v>19.16</v>
      </c>
      <c r="S7789" s="44">
        <v>16.03</v>
      </c>
      <c r="T7789" s="44">
        <v>0</v>
      </c>
      <c r="U7789" s="44">
        <v>14.09</v>
      </c>
      <c r="V7789" s="50">
        <f ca="1">pedidos[[#This Row],[MC em %]]/10000</f>
        <v>0.18590000000000001</v>
      </c>
      <c r="W7789" s="42"/>
      <c r="X7789" s="43"/>
      <c r="Y7789" s="43"/>
      <c r="Z7789" s="43" t="s">
        <v>8442</v>
      </c>
      <c r="AA7789" s="37" t="str">
        <f>VLOOKUP(J7789, sku!B:C, 2, FALSE)</f>
        <v>Cadeirinha Preta Aro 26 - Peixinho Bike</v>
      </c>
      <c r="AB7789" s="37" t="str">
        <f>VLOOKUP(J7789, sku!B:BM, 64, FALSE)</f>
        <v>Revenda</v>
      </c>
      <c r="AC7789" s="37" t="str">
        <f>LEFT(pedidos[[#This Row],[SKU]],3)</f>
        <v>CAD</v>
      </c>
      <c r="AD7789" s="37" t="str" cm="1">
        <f t="array" aca="1" ref="AD7789" ca="1">IFERROR(
  INDEX(
    montadora[Montadora],
    MATCH(TRUE,LEFT(J8167,NÚCARACT(montadora[SKU Parcial]))=montadora[SKU Parcial],0)
  ),
  ""
)</f>
        <v/>
      </c>
    </row>
    <row r="7790" spans="1:30" x14ac:dyDescent="0.25">
      <c r="A7790" s="42" t="s">
        <v>24203</v>
      </c>
      <c r="B7790" s="42"/>
      <c r="C7790" s="42"/>
      <c r="D7790" s="42"/>
      <c r="E7790" s="42">
        <v>20598018789</v>
      </c>
      <c r="F7790" s="42" t="s">
        <v>8394</v>
      </c>
      <c r="G7790" s="42" t="s">
        <v>11228</v>
      </c>
      <c r="H7790" s="7"/>
      <c r="I7790" s="42"/>
      <c r="J7790" s="42" t="s">
        <v>938</v>
      </c>
      <c r="K7790" s="8" t="s">
        <v>25545</v>
      </c>
      <c r="L7790" s="7" t="s">
        <v>8443</v>
      </c>
      <c r="M7790" s="44">
        <v>75.8</v>
      </c>
      <c r="N7790" s="7">
        <v>1</v>
      </c>
      <c r="O7790" s="44">
        <v>79.67</v>
      </c>
      <c r="P7790" s="44">
        <v>39.54</v>
      </c>
      <c r="Q7790" s="44">
        <v>3.01</v>
      </c>
      <c r="R7790" s="44">
        <v>19.16</v>
      </c>
      <c r="S7790" s="44">
        <v>3.87</v>
      </c>
      <c r="T7790" s="44">
        <v>0</v>
      </c>
      <c r="U7790" s="44">
        <v>14.09</v>
      </c>
      <c r="V7790" s="50">
        <f ca="1">pedidos[[#This Row],[MC em %]]/10000</f>
        <v>0.18590000000000001</v>
      </c>
      <c r="W7790" s="42"/>
      <c r="X7790" s="43"/>
      <c r="Y7790" s="43"/>
      <c r="Z7790" s="43" t="s">
        <v>8442</v>
      </c>
      <c r="AA7790" s="37" t="str">
        <f>VLOOKUP(J7790, sku!B:C, 2, FALSE)</f>
        <v>Cadeirinha Preta Aro 26 - Peixinho Bike</v>
      </c>
      <c r="AB7790" s="37" t="str">
        <f>VLOOKUP(J7790, sku!B:BM, 64, FALSE)</f>
        <v>Revenda</v>
      </c>
      <c r="AC7790" s="37" t="str">
        <f>LEFT(pedidos[[#This Row],[SKU]],3)</f>
        <v>CAD</v>
      </c>
      <c r="AD7790" s="37" t="str" cm="1">
        <f t="array" aca="1" ref="AD7790" ca="1">IFERROR(
  INDEX(
    montadora[Montadora],
    MATCH(TRUE,LEFT(J8168,NÚCARACT(montadora[SKU Parcial]))=montadora[SKU Parcial],0)
  ),
  ""
)</f>
        <v/>
      </c>
    </row>
    <row r="7791" spans="1:30" x14ac:dyDescent="0.25">
      <c r="A7791" s="42" t="s">
        <v>24204</v>
      </c>
      <c r="B7791" s="42"/>
      <c r="C7791" s="42"/>
      <c r="D7791" s="42"/>
      <c r="E7791" s="42">
        <v>20999592075</v>
      </c>
      <c r="F7791" s="42" t="s">
        <v>8387</v>
      </c>
      <c r="G7791" s="42" t="s">
        <v>11228</v>
      </c>
      <c r="H7791" s="7"/>
      <c r="I7791" s="42"/>
      <c r="J7791" s="42" t="s">
        <v>290</v>
      </c>
      <c r="K7791" s="8" t="s">
        <v>25545</v>
      </c>
      <c r="L7791" s="7" t="s">
        <v>8443</v>
      </c>
      <c r="M7791" s="44">
        <v>38.799999999999997</v>
      </c>
      <c r="N7791" s="7">
        <v>1</v>
      </c>
      <c r="O7791" s="44">
        <v>38.799999999999997</v>
      </c>
      <c r="P7791" s="44">
        <v>15.8</v>
      </c>
      <c r="Q7791" s="44">
        <v>1.54</v>
      </c>
      <c r="R7791" s="44">
        <v>11.76</v>
      </c>
      <c r="S7791" s="44">
        <v>0</v>
      </c>
      <c r="T7791" s="44">
        <v>0</v>
      </c>
      <c r="U7791" s="44">
        <v>9.6999999999999993</v>
      </c>
      <c r="V7791" s="50">
        <f ca="1">pedidos[[#This Row],[MC em %]]/10000</f>
        <v>0.25</v>
      </c>
      <c r="W7791" s="42"/>
      <c r="X7791" s="43"/>
      <c r="Y7791" s="43"/>
      <c r="Z7791" s="43" t="s">
        <v>8442</v>
      </c>
      <c r="AA7791" s="37" t="str">
        <f>VLOOKUP(J7791, sku!B:C, 2, FALSE)</f>
        <v>Par De Trava Do Quebra Vento Preto (23Cm)</v>
      </c>
      <c r="AB7791" s="37" t="str">
        <f>VLOOKUP(J7791, sku!B:BM, 64, FALSE)</f>
        <v>Revenda</v>
      </c>
      <c r="AC7791" s="37" t="str">
        <f>LEFT(pedidos[[#This Row],[SKU]],3)</f>
        <v>Q-9</v>
      </c>
      <c r="AD7791" s="37" t="str" cm="1">
        <f t="array" aca="1" ref="AD7791" ca="1">IFERROR(
  INDEX(
    montadora[Montadora],
    MATCH(TRUE,LEFT(J8169,NÚCARACT(montadora[SKU Parcial]))=montadora[SKU Parcial],0)
  ),
  ""
)</f>
        <v/>
      </c>
    </row>
    <row r="7792" spans="1:30" x14ac:dyDescent="0.25">
      <c r="A7792" s="42" t="s">
        <v>24205</v>
      </c>
      <c r="B7792" s="42"/>
      <c r="C7792" s="42"/>
      <c r="D7792" s="42"/>
      <c r="E7792" s="42">
        <v>23998118595</v>
      </c>
      <c r="F7792" s="42" t="s">
        <v>10106</v>
      </c>
      <c r="G7792" s="42" t="s">
        <v>11228</v>
      </c>
      <c r="H7792" s="7"/>
      <c r="I7792" s="42"/>
      <c r="J7792" s="42" t="s">
        <v>290</v>
      </c>
      <c r="K7792" s="8" t="s">
        <v>25545</v>
      </c>
      <c r="L7792" s="7" t="s">
        <v>8443</v>
      </c>
      <c r="M7792" s="44">
        <v>38.799999999999997</v>
      </c>
      <c r="N7792" s="7">
        <v>1</v>
      </c>
      <c r="O7792" s="44">
        <v>38.799999999999997</v>
      </c>
      <c r="P7792" s="44">
        <v>15.8</v>
      </c>
      <c r="Q7792" s="44">
        <v>1.54</v>
      </c>
      <c r="R7792" s="44">
        <v>11.76</v>
      </c>
      <c r="S7792" s="44">
        <v>0</v>
      </c>
      <c r="T7792" s="44">
        <v>0</v>
      </c>
      <c r="U7792" s="44">
        <v>9.6999999999999993</v>
      </c>
      <c r="V7792" s="50">
        <f ca="1">pedidos[[#This Row],[MC em %]]/10000</f>
        <v>0.25</v>
      </c>
      <c r="W7792" s="42"/>
      <c r="X7792" s="43"/>
      <c r="Y7792" s="43"/>
      <c r="Z7792" s="43" t="s">
        <v>8442</v>
      </c>
      <c r="AA7792" s="37" t="str">
        <f>VLOOKUP(J7792, sku!B:C, 2, FALSE)</f>
        <v>Par De Trava Do Quebra Vento Preto (23Cm)</v>
      </c>
      <c r="AB7792" s="37" t="str">
        <f>VLOOKUP(J7792, sku!B:BM, 64, FALSE)</f>
        <v>Revenda</v>
      </c>
      <c r="AC7792" s="37" t="str">
        <f>LEFT(pedidos[[#This Row],[SKU]],3)</f>
        <v>Q-9</v>
      </c>
      <c r="AD7792" s="37" t="str" cm="1">
        <f t="array" aca="1" ref="AD7792" ca="1">IFERROR(
  INDEX(
    montadora[Montadora],
    MATCH(TRUE,LEFT(J8170,NÚCARACT(montadora[SKU Parcial]))=montadora[SKU Parcial],0)
  ),
  ""
)</f>
        <v/>
      </c>
    </row>
    <row r="7793" spans="1:30" x14ac:dyDescent="0.25">
      <c r="A7793" s="42" t="s">
        <v>24206</v>
      </c>
      <c r="B7793" s="42"/>
      <c r="C7793" s="42"/>
      <c r="D7793" s="42"/>
      <c r="E7793" s="42">
        <v>20598018789</v>
      </c>
      <c r="F7793" s="42" t="s">
        <v>8394</v>
      </c>
      <c r="G7793" s="42" t="s">
        <v>11228</v>
      </c>
      <c r="H7793" s="7"/>
      <c r="I7793" s="42"/>
      <c r="J7793" s="42" t="s">
        <v>2167</v>
      </c>
      <c r="K7793" s="8" t="s">
        <v>25545</v>
      </c>
      <c r="L7793" s="7" t="s">
        <v>8443</v>
      </c>
      <c r="M7793" s="44">
        <v>75.8</v>
      </c>
      <c r="N7793" s="7">
        <v>1</v>
      </c>
      <c r="O7793" s="44">
        <v>82.1</v>
      </c>
      <c r="P7793" s="44">
        <v>39.54</v>
      </c>
      <c r="Q7793" s="44">
        <v>3.01</v>
      </c>
      <c r="R7793" s="44">
        <v>19.16</v>
      </c>
      <c r="S7793" s="44">
        <v>6.3</v>
      </c>
      <c r="T7793" s="44">
        <v>0</v>
      </c>
      <c r="U7793" s="44">
        <v>14.09</v>
      </c>
      <c r="V7793" s="50">
        <f ca="1">pedidos[[#This Row],[MC em %]]/10000</f>
        <v>0.18590000000000001</v>
      </c>
      <c r="W7793" s="42"/>
      <c r="X7793" s="43"/>
      <c r="Y7793" s="43"/>
      <c r="Z7793" s="43" t="s">
        <v>8442</v>
      </c>
      <c r="AA7793" s="37" t="str">
        <f>VLOOKUP(J7793, sku!B:C, 2, FALSE)</f>
        <v>Cadeirinha Rosa Aro 26 - Peixinho Bike</v>
      </c>
      <c r="AB7793" s="37" t="str">
        <f>VLOOKUP(J7793, sku!B:BM, 64, FALSE)</f>
        <v>Revenda</v>
      </c>
      <c r="AC7793" s="37" t="str">
        <f>LEFT(pedidos[[#This Row],[SKU]],3)</f>
        <v>CAD</v>
      </c>
      <c r="AD7793" s="37" t="str" cm="1">
        <f t="array" aca="1" ref="AD7793" ca="1">IFERROR(
  INDEX(
    montadora[Montadora],
    MATCH(TRUE,LEFT(J8171,NÚCARACT(montadora[SKU Parcial]))=montadora[SKU Parcial],0)
  ),
  ""
)</f>
        <v/>
      </c>
    </row>
    <row r="7794" spans="1:30" x14ac:dyDescent="0.25">
      <c r="A7794" s="42" t="s">
        <v>24207</v>
      </c>
      <c r="B7794" s="42"/>
      <c r="C7794" s="42"/>
      <c r="D7794" s="42"/>
      <c r="E7794" s="42">
        <v>23998118595</v>
      </c>
      <c r="F7794" s="42" t="s">
        <v>10106</v>
      </c>
      <c r="G7794" s="42" t="s">
        <v>11228</v>
      </c>
      <c r="H7794" s="7"/>
      <c r="I7794" s="42"/>
      <c r="J7794" s="42" t="s">
        <v>290</v>
      </c>
      <c r="K7794" s="8" t="s">
        <v>25545</v>
      </c>
      <c r="L7794" s="7" t="s">
        <v>8443</v>
      </c>
      <c r="M7794" s="44">
        <v>38.799999999999997</v>
      </c>
      <c r="N7794" s="7">
        <v>1</v>
      </c>
      <c r="O7794" s="44">
        <v>38.799999999999997</v>
      </c>
      <c r="P7794" s="44">
        <v>15.8</v>
      </c>
      <c r="Q7794" s="44">
        <v>1.54</v>
      </c>
      <c r="R7794" s="44">
        <v>11.76</v>
      </c>
      <c r="S7794" s="44">
        <v>0</v>
      </c>
      <c r="T7794" s="44">
        <v>0</v>
      </c>
      <c r="U7794" s="44">
        <v>9.6999999999999993</v>
      </c>
      <c r="V7794" s="50">
        <f ca="1">pedidos[[#This Row],[MC em %]]/10000</f>
        <v>0.25</v>
      </c>
      <c r="W7794" s="42"/>
      <c r="X7794" s="43"/>
      <c r="Y7794" s="43"/>
      <c r="Z7794" s="43" t="s">
        <v>8442</v>
      </c>
      <c r="AA7794" s="37" t="str">
        <f>VLOOKUP(J7794, sku!B:C, 2, FALSE)</f>
        <v>Par De Trava Do Quebra Vento Preto (23Cm)</v>
      </c>
      <c r="AB7794" s="37" t="str">
        <f>VLOOKUP(J7794, sku!B:BM, 64, FALSE)</f>
        <v>Revenda</v>
      </c>
      <c r="AC7794" s="37" t="str">
        <f>LEFT(pedidos[[#This Row],[SKU]],3)</f>
        <v>Q-9</v>
      </c>
      <c r="AD7794" s="37" t="str" cm="1">
        <f t="array" aca="1" ref="AD7794" ca="1">IFERROR(
  INDEX(
    montadora[Montadora],
    MATCH(TRUE,LEFT(J8172,NÚCARACT(montadora[SKU Parcial]))=montadora[SKU Parcial],0)
  ),
  ""
)</f>
        <v/>
      </c>
    </row>
    <row r="7795" spans="1:30" x14ac:dyDescent="0.25">
      <c r="A7795" s="42" t="s">
        <v>24208</v>
      </c>
      <c r="B7795" s="42"/>
      <c r="C7795" s="42"/>
      <c r="D7795" s="42"/>
      <c r="E7795" s="42">
        <v>23298159306</v>
      </c>
      <c r="F7795" s="42" t="s">
        <v>10134</v>
      </c>
      <c r="G7795" s="42" t="s">
        <v>11228</v>
      </c>
      <c r="H7795" s="7"/>
      <c r="I7795" s="42"/>
      <c r="J7795" s="42" t="s">
        <v>1150</v>
      </c>
      <c r="K7795" s="8" t="s">
        <v>25545</v>
      </c>
      <c r="L7795" s="7" t="s">
        <v>8443</v>
      </c>
      <c r="M7795" s="44">
        <v>328.8</v>
      </c>
      <c r="N7795" s="7">
        <v>1</v>
      </c>
      <c r="O7795" s="44">
        <v>367.25</v>
      </c>
      <c r="P7795" s="44">
        <v>120</v>
      </c>
      <c r="Q7795" s="44">
        <v>13.05</v>
      </c>
      <c r="R7795" s="44">
        <v>69.760000000000005</v>
      </c>
      <c r="S7795" s="44">
        <v>38.450000000000003</v>
      </c>
      <c r="T7795" s="44">
        <v>0</v>
      </c>
      <c r="U7795" s="44">
        <v>125.99</v>
      </c>
      <c r="V7795" s="50">
        <f ca="1">pedidos[[#This Row],[MC em %]]/10000</f>
        <v>0.38319999999999999</v>
      </c>
      <c r="W7795" s="42"/>
      <c r="X7795" s="43"/>
      <c r="Y7795" s="43"/>
      <c r="Z7795" s="43" t="s">
        <v>8442</v>
      </c>
      <c r="AA7795" s="37" t="str">
        <f>VLOOKUP(J7795, sku!B:C, 2, FALSE)</f>
        <v>Travessa Fiat - Style - - - Argo Trekking - - - Preto</v>
      </c>
      <c r="AB7795" s="37" t="str">
        <f>VLOOKUP(J7795, sku!B:BM, 64, FALSE)</f>
        <v>Fabricação</v>
      </c>
      <c r="AC7795" s="37" t="str">
        <f>LEFT(pedidos[[#This Row],[SKU]],3)</f>
        <v>XFI</v>
      </c>
      <c r="AD7795" s="37" t="str" cm="1">
        <f t="array" aca="1" ref="AD7795" ca="1">IFERROR(
  INDEX(
    montadora[Montadora],
    MATCH(TRUE,LEFT(J8173,NÚCARACT(montadora[SKU Parcial]))=montadora[SKU Parcial],0)
  ),
  ""
)</f>
        <v/>
      </c>
    </row>
    <row r="7796" spans="1:30" x14ac:dyDescent="0.25">
      <c r="A7796" s="42" t="s">
        <v>24209</v>
      </c>
      <c r="B7796" s="42"/>
      <c r="C7796" s="42"/>
      <c r="D7796" s="42"/>
      <c r="E7796" s="42">
        <v>20598018789</v>
      </c>
      <c r="F7796" s="42" t="s">
        <v>8394</v>
      </c>
      <c r="G7796" s="42" t="s">
        <v>11228</v>
      </c>
      <c r="H7796" s="7"/>
      <c r="I7796" s="42"/>
      <c r="J7796" s="42" t="s">
        <v>938</v>
      </c>
      <c r="K7796" s="8" t="s">
        <v>25545</v>
      </c>
      <c r="L7796" s="7" t="s">
        <v>8443</v>
      </c>
      <c r="M7796" s="44">
        <v>75.8</v>
      </c>
      <c r="N7796" s="7">
        <v>1</v>
      </c>
      <c r="O7796" s="44">
        <v>79.67</v>
      </c>
      <c r="P7796" s="44">
        <v>39.54</v>
      </c>
      <c r="Q7796" s="44">
        <v>3.01</v>
      </c>
      <c r="R7796" s="44">
        <v>19.16</v>
      </c>
      <c r="S7796" s="44">
        <v>3.87</v>
      </c>
      <c r="T7796" s="44">
        <v>0</v>
      </c>
      <c r="U7796" s="44">
        <v>14.09</v>
      </c>
      <c r="V7796" s="50">
        <f ca="1">pedidos[[#This Row],[MC em %]]/10000</f>
        <v>0.18590000000000001</v>
      </c>
      <c r="W7796" s="42"/>
      <c r="X7796" s="43"/>
      <c r="Y7796" s="43"/>
      <c r="Z7796" s="43" t="s">
        <v>8442</v>
      </c>
      <c r="AA7796" s="37" t="str">
        <f>VLOOKUP(J7796, sku!B:C, 2, FALSE)</f>
        <v>Cadeirinha Preta Aro 26 - Peixinho Bike</v>
      </c>
      <c r="AB7796" s="37" t="str">
        <f>VLOOKUP(J7796, sku!B:BM, 64, FALSE)</f>
        <v>Revenda</v>
      </c>
      <c r="AC7796" s="37" t="str">
        <f>LEFT(pedidos[[#This Row],[SKU]],3)</f>
        <v>CAD</v>
      </c>
      <c r="AD7796" s="37" t="str" cm="1">
        <f t="array" aca="1" ref="AD7796" ca="1">IFERROR(
  INDEX(
    montadora[Montadora],
    MATCH(TRUE,LEFT(J8174,NÚCARACT(montadora[SKU Parcial]))=montadora[SKU Parcial],0)
  ),
  ""
)</f>
        <v/>
      </c>
    </row>
    <row r="7797" spans="1:30" x14ac:dyDescent="0.25">
      <c r="A7797" s="42" t="s">
        <v>24210</v>
      </c>
      <c r="B7797" s="42"/>
      <c r="C7797" s="42"/>
      <c r="D7797" s="42"/>
      <c r="E7797" s="42">
        <v>23998118595</v>
      </c>
      <c r="F7797" s="42" t="s">
        <v>10106</v>
      </c>
      <c r="G7797" s="42" t="s">
        <v>11228</v>
      </c>
      <c r="H7797" s="7"/>
      <c r="I7797" s="42"/>
      <c r="J7797" s="42" t="s">
        <v>290</v>
      </c>
      <c r="K7797" s="8" t="s">
        <v>25545</v>
      </c>
      <c r="L7797" s="7" t="s">
        <v>8443</v>
      </c>
      <c r="M7797" s="44">
        <v>38.799999999999997</v>
      </c>
      <c r="N7797" s="7">
        <v>1</v>
      </c>
      <c r="O7797" s="44">
        <v>38.799999999999997</v>
      </c>
      <c r="P7797" s="44">
        <v>15.8</v>
      </c>
      <c r="Q7797" s="44">
        <v>1.54</v>
      </c>
      <c r="R7797" s="44">
        <v>11.76</v>
      </c>
      <c r="S7797" s="44">
        <v>0</v>
      </c>
      <c r="T7797" s="44">
        <v>0</v>
      </c>
      <c r="U7797" s="44">
        <v>9.6999999999999993</v>
      </c>
      <c r="V7797" s="50">
        <f ca="1">pedidos[[#This Row],[MC em %]]/10000</f>
        <v>0.25</v>
      </c>
      <c r="W7797" s="42"/>
      <c r="X7797" s="43"/>
      <c r="Y7797" s="43"/>
      <c r="Z7797" s="43" t="s">
        <v>8442</v>
      </c>
      <c r="AA7797" s="37" t="str">
        <f>VLOOKUP(J7797, sku!B:C, 2, FALSE)</f>
        <v>Par De Trava Do Quebra Vento Preto (23Cm)</v>
      </c>
      <c r="AB7797" s="37" t="str">
        <f>VLOOKUP(J7797, sku!B:BM, 64, FALSE)</f>
        <v>Revenda</v>
      </c>
      <c r="AC7797" s="37" t="str">
        <f>LEFT(pedidos[[#This Row],[SKU]],3)</f>
        <v>Q-9</v>
      </c>
      <c r="AD7797" s="37" t="str" cm="1">
        <f t="array" aca="1" ref="AD7797" ca="1">IFERROR(
  INDEX(
    montadora[Montadora],
    MATCH(TRUE,LEFT(J8175,NÚCARACT(montadora[SKU Parcial]))=montadora[SKU Parcial],0)
  ),
  ""
)</f>
        <v/>
      </c>
    </row>
    <row r="7798" spans="1:30" x14ac:dyDescent="0.25">
      <c r="A7798" s="42" t="s">
        <v>24211</v>
      </c>
      <c r="B7798" s="42"/>
      <c r="C7798" s="42"/>
      <c r="D7798" s="42"/>
      <c r="E7798" s="42">
        <v>23998214127</v>
      </c>
      <c r="F7798" s="42" t="s">
        <v>10132</v>
      </c>
      <c r="G7798" s="42" t="s">
        <v>11228</v>
      </c>
      <c r="H7798" s="7"/>
      <c r="I7798" s="42"/>
      <c r="J7798" s="42" t="s">
        <v>2747</v>
      </c>
      <c r="K7798" s="8" t="s">
        <v>25545</v>
      </c>
      <c r="L7798" s="7" t="s">
        <v>8443</v>
      </c>
      <c r="M7798" s="44">
        <v>87.8</v>
      </c>
      <c r="N7798" s="7">
        <v>1</v>
      </c>
      <c r="O7798" s="44">
        <v>87.8</v>
      </c>
      <c r="P7798" s="44">
        <v>41.36</v>
      </c>
      <c r="Q7798" s="44">
        <v>3.49</v>
      </c>
      <c r="R7798" s="44">
        <v>21.56</v>
      </c>
      <c r="S7798" s="44">
        <v>0</v>
      </c>
      <c r="T7798" s="44">
        <v>0</v>
      </c>
      <c r="U7798" s="44">
        <v>21.39</v>
      </c>
      <c r="V7798" s="50">
        <f ca="1">pedidos[[#This Row],[MC em %]]/10000</f>
        <v>0.2437</v>
      </c>
      <c r="W7798" s="42"/>
      <c r="X7798" s="43"/>
      <c r="Y7798" s="43"/>
      <c r="Z7798" s="43" t="s">
        <v>8442</v>
      </c>
      <c r="AA7798" s="37" t="str">
        <f>VLOOKUP(J7798, sku!B:C, 2, FALSE)</f>
        <v>Cabo de Chupeta Coaxial de Transferência de Carga de Bateria 12/24V 500 Amper, PVC, CCA 5 Metros</v>
      </c>
      <c r="AB7798" s="37" t="str">
        <f>VLOOKUP(J7798, sku!B:BM, 64, FALSE)</f>
        <v>Importação</v>
      </c>
      <c r="AC7798" s="37" t="str">
        <f>LEFT(pedidos[[#This Row],[SKU]],3)</f>
        <v>1EC</v>
      </c>
      <c r="AD7798" s="37" t="str" cm="1">
        <f t="array" aca="1" ref="AD7798" ca="1">IFERROR(
  INDEX(
    montadora[Montadora],
    MATCH(TRUE,LEFT(J8176,NÚCARACT(montadora[SKU Parcial]))=montadora[SKU Parcial],0)
  ),
  ""
)</f>
        <v/>
      </c>
    </row>
    <row r="7799" spans="1:30" x14ac:dyDescent="0.25">
      <c r="A7799" s="42" t="s">
        <v>24212</v>
      </c>
      <c r="B7799" s="42"/>
      <c r="C7799" s="42"/>
      <c r="D7799" s="42"/>
      <c r="E7799" s="42">
        <v>22298177656</v>
      </c>
      <c r="F7799" s="42" t="s">
        <v>8393</v>
      </c>
      <c r="G7799" s="42" t="s">
        <v>11228</v>
      </c>
      <c r="H7799" s="7"/>
      <c r="I7799" s="42"/>
      <c r="J7799" s="42" t="s">
        <v>2167</v>
      </c>
      <c r="K7799" s="8" t="s">
        <v>25545</v>
      </c>
      <c r="L7799" s="7" t="s">
        <v>8443</v>
      </c>
      <c r="M7799" s="44">
        <v>76.8</v>
      </c>
      <c r="N7799" s="7">
        <v>1</v>
      </c>
      <c r="O7799" s="44">
        <v>91.6</v>
      </c>
      <c r="P7799" s="44">
        <v>39.54</v>
      </c>
      <c r="Q7799" s="44">
        <v>3.05</v>
      </c>
      <c r="R7799" s="44">
        <v>19.36</v>
      </c>
      <c r="S7799" s="44">
        <v>14.8</v>
      </c>
      <c r="T7799" s="44">
        <v>0</v>
      </c>
      <c r="U7799" s="44">
        <v>14.85</v>
      </c>
      <c r="V7799" s="50">
        <f ca="1">pedidos[[#This Row],[MC em %]]/10000</f>
        <v>0.19339999999999999</v>
      </c>
      <c r="W7799" s="42"/>
      <c r="X7799" s="43"/>
      <c r="Y7799" s="43"/>
      <c r="Z7799" s="43" t="s">
        <v>8442</v>
      </c>
      <c r="AA7799" s="37" t="str">
        <f>VLOOKUP(J7799, sku!B:C, 2, FALSE)</f>
        <v>Cadeirinha Rosa Aro 26 - Peixinho Bike</v>
      </c>
      <c r="AB7799" s="37" t="str">
        <f>VLOOKUP(J7799, sku!B:BM, 64, FALSE)</f>
        <v>Revenda</v>
      </c>
      <c r="AC7799" s="37" t="str">
        <f>LEFT(pedidos[[#This Row],[SKU]],3)</f>
        <v>CAD</v>
      </c>
      <c r="AD7799" s="37" t="str" cm="1">
        <f t="array" aca="1" ref="AD7799" ca="1">IFERROR(
  INDEX(
    montadora[Montadora],
    MATCH(TRUE,LEFT(J8177,NÚCARACT(montadora[SKU Parcial]))=montadora[SKU Parcial],0)
  ),
  ""
)</f>
        <v/>
      </c>
    </row>
    <row r="7800" spans="1:30" x14ac:dyDescent="0.25">
      <c r="A7800" s="42" t="s">
        <v>24213</v>
      </c>
      <c r="B7800" s="42"/>
      <c r="C7800" s="42"/>
      <c r="D7800" s="42"/>
      <c r="E7800" s="42">
        <v>20598018789</v>
      </c>
      <c r="F7800" s="42" t="s">
        <v>8394</v>
      </c>
      <c r="G7800" s="42" t="s">
        <v>11228</v>
      </c>
      <c r="H7800" s="7"/>
      <c r="I7800" s="42"/>
      <c r="J7800" s="42" t="s">
        <v>938</v>
      </c>
      <c r="K7800" s="8" t="s">
        <v>25545</v>
      </c>
      <c r="L7800" s="7" t="s">
        <v>8443</v>
      </c>
      <c r="M7800" s="44">
        <v>75.8</v>
      </c>
      <c r="N7800" s="7">
        <v>1</v>
      </c>
      <c r="O7800" s="44">
        <v>95.46</v>
      </c>
      <c r="P7800" s="44">
        <v>39.54</v>
      </c>
      <c r="Q7800" s="44">
        <v>3.01</v>
      </c>
      <c r="R7800" s="44">
        <v>19.16</v>
      </c>
      <c r="S7800" s="44">
        <v>19.66</v>
      </c>
      <c r="T7800" s="44">
        <v>0</v>
      </c>
      <c r="U7800" s="44">
        <v>14.09</v>
      </c>
      <c r="V7800" s="50">
        <f ca="1">pedidos[[#This Row],[MC em %]]/10000</f>
        <v>0.18590000000000001</v>
      </c>
      <c r="W7800" s="42"/>
      <c r="X7800" s="43"/>
      <c r="Y7800" s="43"/>
      <c r="Z7800" s="43" t="s">
        <v>8442</v>
      </c>
      <c r="AA7800" s="37" t="str">
        <f>VLOOKUP(J7800, sku!B:C, 2, FALSE)</f>
        <v>Cadeirinha Preta Aro 26 - Peixinho Bike</v>
      </c>
      <c r="AB7800" s="37" t="str">
        <f>VLOOKUP(J7800, sku!B:BM, 64, FALSE)</f>
        <v>Revenda</v>
      </c>
      <c r="AC7800" s="37" t="str">
        <f>LEFT(pedidos[[#This Row],[SKU]],3)</f>
        <v>CAD</v>
      </c>
      <c r="AD7800" s="37" t="str" cm="1">
        <f t="array" aca="1" ref="AD7800" ca="1">IFERROR(
  INDEX(
    montadora[Montadora],
    MATCH(TRUE,LEFT(J8178,NÚCARACT(montadora[SKU Parcial]))=montadora[SKU Parcial],0)
  ),
  ""
)</f>
        <v/>
      </c>
    </row>
    <row r="7801" spans="1:30" x14ac:dyDescent="0.25">
      <c r="A7801" s="42" t="s">
        <v>24214</v>
      </c>
      <c r="B7801" s="42"/>
      <c r="C7801" s="42"/>
      <c r="D7801" s="42"/>
      <c r="E7801" s="42">
        <v>20898008418</v>
      </c>
      <c r="F7801" s="42" t="s">
        <v>8818</v>
      </c>
      <c r="G7801" s="42" t="s">
        <v>11228</v>
      </c>
      <c r="H7801" s="7"/>
      <c r="I7801" s="42"/>
      <c r="J7801" s="42" t="s">
        <v>7795</v>
      </c>
      <c r="K7801" s="8" t="s">
        <v>25545</v>
      </c>
      <c r="L7801" s="7" t="s">
        <v>8443</v>
      </c>
      <c r="M7801" s="44">
        <v>93.8</v>
      </c>
      <c r="N7801" s="7">
        <v>1</v>
      </c>
      <c r="O7801" s="44">
        <v>93.8</v>
      </c>
      <c r="P7801" s="44">
        <v>47.57</v>
      </c>
      <c r="Q7801" s="44">
        <v>3.72</v>
      </c>
      <c r="R7801" s="44">
        <v>22.76</v>
      </c>
      <c r="S7801" s="44">
        <v>0</v>
      </c>
      <c r="T7801" s="44">
        <v>0</v>
      </c>
      <c r="U7801" s="44">
        <v>19.75</v>
      </c>
      <c r="V7801" s="50">
        <f ca="1">pedidos[[#This Row],[MC em %]]/10000</f>
        <v>0.21049999999999999</v>
      </c>
      <c r="W7801" s="42"/>
      <c r="X7801" s="43"/>
      <c r="Y7801" s="43"/>
      <c r="Z7801" s="43" t="s">
        <v>8442</v>
      </c>
      <c r="AA7801" s="37" t="str">
        <f>VLOOKUP(J7801, sku!B:C, 2, FALSE)</f>
        <v>Fogareiro 1 Boca Com Maleta</v>
      </c>
      <c r="AB7801" s="37" t="str">
        <f>VLOOKUP(J7801, sku!B:BM, 64, FALSE)</f>
        <v>Importação</v>
      </c>
      <c r="AC7801" s="37" t="str">
        <f>LEFT(pedidos[[#This Row],[SKU]],3)</f>
        <v>1FO</v>
      </c>
      <c r="AD7801" s="37" t="str" cm="1">
        <f t="array" aca="1" ref="AD7801" ca="1">IFERROR(
  INDEX(
    montadora[Montadora],
    MATCH(TRUE,LEFT(J8179,NÚCARACT(montadora[SKU Parcial]))=montadora[SKU Parcial],0)
  ),
  ""
)</f>
        <v/>
      </c>
    </row>
    <row r="7802" spans="1:30" x14ac:dyDescent="0.25">
      <c r="A7802" s="42" t="s">
        <v>24215</v>
      </c>
      <c r="B7802" s="42"/>
      <c r="C7802" s="42"/>
      <c r="D7802" s="42"/>
      <c r="E7802" s="42">
        <v>23798223586</v>
      </c>
      <c r="F7802" s="42" t="s">
        <v>8388</v>
      </c>
      <c r="G7802" s="42" t="s">
        <v>11228</v>
      </c>
      <c r="H7802" s="7"/>
      <c r="I7802" s="42"/>
      <c r="J7802" s="42" t="s">
        <v>1794</v>
      </c>
      <c r="K7802" s="8" t="s">
        <v>25545</v>
      </c>
      <c r="L7802" s="7" t="s">
        <v>8443</v>
      </c>
      <c r="M7802" s="44">
        <v>79.900000000000006</v>
      </c>
      <c r="N7802" s="7">
        <v>1</v>
      </c>
      <c r="O7802" s="44">
        <v>79.900000000000006</v>
      </c>
      <c r="P7802" s="44">
        <v>29.2</v>
      </c>
      <c r="Q7802" s="44">
        <v>3.17</v>
      </c>
      <c r="R7802" s="44">
        <v>19.98</v>
      </c>
      <c r="S7802" s="44">
        <v>0</v>
      </c>
      <c r="T7802" s="44">
        <v>0</v>
      </c>
      <c r="U7802" s="44">
        <v>27.55</v>
      </c>
      <c r="V7802" s="50">
        <f ca="1">pedidos[[#This Row],[MC em %]]/10000</f>
        <v>0.3448</v>
      </c>
      <c r="W7802" s="42"/>
      <c r="X7802" s="43"/>
      <c r="Y7802" s="43"/>
      <c r="Z7802" s="43" t="s">
        <v>8442</v>
      </c>
      <c r="AA7802" s="37" t="str">
        <f>VLOOKUP(J7802, sku!B:C, 2, FALSE)</f>
        <v>Cabo de Chupeta Coaxial de Transferência de Carga de Bateria 12/24V 500 Amper, PVC, CCA 3 Metros</v>
      </c>
      <c r="AB7802" s="37" t="str">
        <f>VLOOKUP(J7802, sku!B:BM, 64, FALSE)</f>
        <v>Importação</v>
      </c>
      <c r="AC7802" s="37" t="str">
        <f>LEFT(pedidos[[#This Row],[SKU]],3)</f>
        <v>1EC</v>
      </c>
      <c r="AD7802" s="37" t="str" cm="1">
        <f t="array" aca="1" ref="AD7802" ca="1">IFERROR(
  INDEX(
    montadora[Montadora],
    MATCH(TRUE,LEFT(J8180,NÚCARACT(montadora[SKU Parcial]))=montadora[SKU Parcial],0)
  ),
  ""
)</f>
        <v/>
      </c>
    </row>
    <row r="7803" spans="1:30" x14ac:dyDescent="0.25">
      <c r="A7803" s="42" t="s">
        <v>24216</v>
      </c>
      <c r="B7803" s="42"/>
      <c r="C7803" s="42"/>
      <c r="D7803" s="42"/>
      <c r="E7803" s="42">
        <v>18999619347</v>
      </c>
      <c r="F7803" s="42" t="s">
        <v>10700</v>
      </c>
      <c r="G7803" s="42" t="s">
        <v>11228</v>
      </c>
      <c r="H7803" s="7"/>
      <c r="I7803" s="42"/>
      <c r="J7803" s="42" t="s">
        <v>1809</v>
      </c>
      <c r="K7803" s="8" t="s">
        <v>25545</v>
      </c>
      <c r="L7803" s="7" t="s">
        <v>8443</v>
      </c>
      <c r="M7803" s="44">
        <v>94.8</v>
      </c>
      <c r="N7803" s="7">
        <v>1</v>
      </c>
      <c r="O7803" s="44">
        <v>105.63</v>
      </c>
      <c r="P7803" s="44">
        <v>37.159999999999997</v>
      </c>
      <c r="Q7803" s="44">
        <v>3.76</v>
      </c>
      <c r="R7803" s="44">
        <v>22.96</v>
      </c>
      <c r="S7803" s="44">
        <v>10.83</v>
      </c>
      <c r="T7803" s="44">
        <v>0</v>
      </c>
      <c r="U7803" s="44">
        <v>30.92</v>
      </c>
      <c r="V7803" s="50">
        <f ca="1">pedidos[[#This Row],[MC em %]]/10000</f>
        <v>0.3261</v>
      </c>
      <c r="W7803" s="42"/>
      <c r="X7803" s="43"/>
      <c r="Y7803" s="43"/>
      <c r="Z7803" s="43" t="s">
        <v>8442</v>
      </c>
      <c r="AA7803" s="37" t="str">
        <f>VLOOKUP(J7803, sku!B:C, 2, FALSE)</f>
        <v>Cabo de Chupeta Coaxial de Transferência de Carga de Bateria 12/24V 800 Amper, PVC, CCA 3 Metros</v>
      </c>
      <c r="AB7803" s="37" t="str">
        <f>VLOOKUP(J7803, sku!B:BM, 64, FALSE)</f>
        <v>Importação</v>
      </c>
      <c r="AC7803" s="37" t="str">
        <f>LEFT(pedidos[[#This Row],[SKU]],3)</f>
        <v>1EC</v>
      </c>
      <c r="AD7803" s="37" t="str" cm="1">
        <f t="array" aca="1" ref="AD7803" ca="1">IFERROR(
  INDEX(
    montadora[Montadora],
    MATCH(TRUE,LEFT(J8181,NÚCARACT(montadora[SKU Parcial]))=montadora[SKU Parcial],0)
  ),
  ""
)</f>
        <v/>
      </c>
    </row>
    <row r="7804" spans="1:30" x14ac:dyDescent="0.25">
      <c r="A7804" s="42" t="s">
        <v>24217</v>
      </c>
      <c r="B7804" s="42"/>
      <c r="C7804" s="42"/>
      <c r="D7804" s="42"/>
      <c r="E7804" s="42">
        <v>23998118595</v>
      </c>
      <c r="F7804" s="42" t="s">
        <v>10106</v>
      </c>
      <c r="G7804" s="42" t="s">
        <v>11228</v>
      </c>
      <c r="H7804" s="7"/>
      <c r="I7804" s="42"/>
      <c r="J7804" s="42" t="s">
        <v>290</v>
      </c>
      <c r="K7804" s="8" t="s">
        <v>25600</v>
      </c>
      <c r="L7804" s="7" t="s">
        <v>8443</v>
      </c>
      <c r="M7804" s="44">
        <v>38.799999999999997</v>
      </c>
      <c r="N7804" s="7">
        <v>1</v>
      </c>
      <c r="O7804" s="44">
        <v>38.799999999999997</v>
      </c>
      <c r="P7804" s="44">
        <v>15.8</v>
      </c>
      <c r="Q7804" s="44">
        <v>1.54</v>
      </c>
      <c r="R7804" s="44">
        <v>11.76</v>
      </c>
      <c r="S7804" s="44">
        <v>0</v>
      </c>
      <c r="T7804" s="44">
        <v>0</v>
      </c>
      <c r="U7804" s="44">
        <v>9.6999999999999993</v>
      </c>
      <c r="V7804" s="50">
        <f ca="1">pedidos[[#This Row],[MC em %]]/10000</f>
        <v>0.25</v>
      </c>
      <c r="W7804" s="42"/>
      <c r="X7804" s="43"/>
      <c r="Y7804" s="43"/>
      <c r="Z7804" s="43" t="s">
        <v>8442</v>
      </c>
      <c r="AA7804" s="37" t="str">
        <f>VLOOKUP(J7804, sku!B:C, 2, FALSE)</f>
        <v>Par De Trava Do Quebra Vento Preto (23Cm)</v>
      </c>
      <c r="AB7804" s="37" t="str">
        <f>VLOOKUP(J7804, sku!B:BM, 64, FALSE)</f>
        <v>Revenda</v>
      </c>
      <c r="AC7804" s="37" t="str">
        <f>LEFT(pedidos[[#This Row],[SKU]],3)</f>
        <v>Q-9</v>
      </c>
      <c r="AD7804" s="37" t="str" cm="1">
        <f t="array" aca="1" ref="AD7804" ca="1">IFERROR(
  INDEX(
    montadora[Montadora],
    MATCH(TRUE,LEFT(J8182,NÚCARACT(montadora[SKU Parcial]))=montadora[SKU Parcial],0)
  ),
  ""
)</f>
        <v/>
      </c>
    </row>
    <row r="7805" spans="1:30" x14ac:dyDescent="0.25">
      <c r="A7805" s="42" t="s">
        <v>24218</v>
      </c>
      <c r="B7805" s="42"/>
      <c r="C7805" s="42"/>
      <c r="D7805" s="42"/>
      <c r="E7805" s="42">
        <v>20598018789</v>
      </c>
      <c r="F7805" s="42" t="s">
        <v>8394</v>
      </c>
      <c r="G7805" s="42" t="s">
        <v>11228</v>
      </c>
      <c r="H7805" s="7"/>
      <c r="I7805" s="42"/>
      <c r="J7805" s="42" t="s">
        <v>2167</v>
      </c>
      <c r="K7805" s="8" t="s">
        <v>25600</v>
      </c>
      <c r="L7805" s="7" t="s">
        <v>8443</v>
      </c>
      <c r="M7805" s="44">
        <v>75.8</v>
      </c>
      <c r="N7805" s="7">
        <v>1</v>
      </c>
      <c r="O7805" s="44">
        <v>83.31</v>
      </c>
      <c r="P7805" s="44">
        <v>39.54</v>
      </c>
      <c r="Q7805" s="44">
        <v>3.01</v>
      </c>
      <c r="R7805" s="44">
        <v>19.16</v>
      </c>
      <c r="S7805" s="44">
        <v>7.51</v>
      </c>
      <c r="T7805" s="44">
        <v>0</v>
      </c>
      <c r="U7805" s="44">
        <v>14.09</v>
      </c>
      <c r="V7805" s="50">
        <f ca="1">pedidos[[#This Row],[MC em %]]/10000</f>
        <v>0.18590000000000001</v>
      </c>
      <c r="W7805" s="42"/>
      <c r="X7805" s="43"/>
      <c r="Y7805" s="43"/>
      <c r="Z7805" s="43" t="s">
        <v>8442</v>
      </c>
      <c r="AA7805" s="37" t="str">
        <f>VLOOKUP(J7805, sku!B:C, 2, FALSE)</f>
        <v>Cadeirinha Rosa Aro 26 - Peixinho Bike</v>
      </c>
      <c r="AB7805" s="37" t="str">
        <f>VLOOKUP(J7805, sku!B:BM, 64, FALSE)</f>
        <v>Revenda</v>
      </c>
      <c r="AC7805" s="37" t="str">
        <f>LEFT(pedidos[[#This Row],[SKU]],3)</f>
        <v>CAD</v>
      </c>
      <c r="AD7805" s="37" t="str" cm="1">
        <f t="array" aca="1" ref="AD7805" ca="1">IFERROR(
  INDEX(
    montadora[Montadora],
    MATCH(TRUE,LEFT(J8183,NÚCARACT(montadora[SKU Parcial]))=montadora[SKU Parcial],0)
  ),
  ""
)</f>
        <v/>
      </c>
    </row>
    <row r="7806" spans="1:30" x14ac:dyDescent="0.25">
      <c r="A7806" s="42" t="s">
        <v>24219</v>
      </c>
      <c r="B7806" s="42"/>
      <c r="C7806" s="42"/>
      <c r="D7806" s="42"/>
      <c r="E7806" s="42">
        <v>20999592075</v>
      </c>
      <c r="F7806" s="42" t="s">
        <v>8387</v>
      </c>
      <c r="G7806" s="42" t="s">
        <v>11228</v>
      </c>
      <c r="H7806" s="7"/>
      <c r="I7806" s="42"/>
      <c r="J7806" s="42" t="s">
        <v>290</v>
      </c>
      <c r="K7806" s="8" t="s">
        <v>25600</v>
      </c>
      <c r="L7806" s="7" t="s">
        <v>8443</v>
      </c>
      <c r="M7806" s="44">
        <v>38.799999999999997</v>
      </c>
      <c r="N7806" s="7">
        <v>1</v>
      </c>
      <c r="O7806" s="44">
        <v>38.799999999999997</v>
      </c>
      <c r="P7806" s="44">
        <v>15.8</v>
      </c>
      <c r="Q7806" s="44">
        <v>1.54</v>
      </c>
      <c r="R7806" s="44">
        <v>11.76</v>
      </c>
      <c r="S7806" s="44">
        <v>0</v>
      </c>
      <c r="T7806" s="44">
        <v>0</v>
      </c>
      <c r="U7806" s="44">
        <v>9.6999999999999993</v>
      </c>
      <c r="V7806" s="50">
        <f ca="1">pedidos[[#This Row],[MC em %]]/10000</f>
        <v>0.25</v>
      </c>
      <c r="W7806" s="42"/>
      <c r="X7806" s="43"/>
      <c r="Y7806" s="43"/>
      <c r="Z7806" s="43" t="s">
        <v>8442</v>
      </c>
      <c r="AA7806" s="37" t="str">
        <f>VLOOKUP(J7806, sku!B:C, 2, FALSE)</f>
        <v>Par De Trava Do Quebra Vento Preto (23Cm)</v>
      </c>
      <c r="AB7806" s="37" t="str">
        <f>VLOOKUP(J7806, sku!B:BM, 64, FALSE)</f>
        <v>Revenda</v>
      </c>
      <c r="AC7806" s="37" t="str">
        <f>LEFT(pedidos[[#This Row],[SKU]],3)</f>
        <v>Q-9</v>
      </c>
      <c r="AD7806" s="37" t="str" cm="1">
        <f t="array" aca="1" ref="AD7806" ca="1">IFERROR(
  INDEX(
    montadora[Montadora],
    MATCH(TRUE,LEFT(J8184,NÚCARACT(montadora[SKU Parcial]))=montadora[SKU Parcial],0)
  ),
  ""
)</f>
        <v/>
      </c>
    </row>
    <row r="7807" spans="1:30" x14ac:dyDescent="0.25">
      <c r="A7807" s="42" t="s">
        <v>24220</v>
      </c>
      <c r="B7807" s="42"/>
      <c r="C7807" s="42"/>
      <c r="D7807" s="42"/>
      <c r="E7807" s="42">
        <v>20598018789</v>
      </c>
      <c r="F7807" s="42" t="s">
        <v>8394</v>
      </c>
      <c r="G7807" s="42" t="s">
        <v>11228</v>
      </c>
      <c r="H7807" s="7"/>
      <c r="I7807" s="42"/>
      <c r="J7807" s="42" t="s">
        <v>938</v>
      </c>
      <c r="K7807" s="8" t="s">
        <v>25600</v>
      </c>
      <c r="L7807" s="7" t="s">
        <v>8443</v>
      </c>
      <c r="M7807" s="44">
        <v>75.8</v>
      </c>
      <c r="N7807" s="7">
        <v>1</v>
      </c>
      <c r="O7807" s="44">
        <v>85.74</v>
      </c>
      <c r="P7807" s="44">
        <v>39.54</v>
      </c>
      <c r="Q7807" s="44">
        <v>3.01</v>
      </c>
      <c r="R7807" s="44">
        <v>19.16</v>
      </c>
      <c r="S7807" s="44">
        <v>9.94</v>
      </c>
      <c r="T7807" s="44">
        <v>0</v>
      </c>
      <c r="U7807" s="44">
        <v>14.09</v>
      </c>
      <c r="V7807" s="50">
        <f ca="1">pedidos[[#This Row],[MC em %]]/10000</f>
        <v>0.18590000000000001</v>
      </c>
      <c r="W7807" s="42"/>
      <c r="X7807" s="43"/>
      <c r="Y7807" s="43"/>
      <c r="Z7807" s="43" t="s">
        <v>8442</v>
      </c>
      <c r="AA7807" s="37" t="str">
        <f>VLOOKUP(J7807, sku!B:C, 2, FALSE)</f>
        <v>Cadeirinha Preta Aro 26 - Peixinho Bike</v>
      </c>
      <c r="AB7807" s="37" t="str">
        <f>VLOOKUP(J7807, sku!B:BM, 64, FALSE)</f>
        <v>Revenda</v>
      </c>
      <c r="AC7807" s="37" t="str">
        <f>LEFT(pedidos[[#This Row],[SKU]],3)</f>
        <v>CAD</v>
      </c>
      <c r="AD7807" s="37" t="str" cm="1">
        <f t="array" aca="1" ref="AD7807" ca="1">IFERROR(
  INDEX(
    montadora[Montadora],
    MATCH(TRUE,LEFT(J8185,NÚCARACT(montadora[SKU Parcial]))=montadora[SKU Parcial],0)
  ),
  ""
)</f>
        <v/>
      </c>
    </row>
    <row r="7808" spans="1:30" x14ac:dyDescent="0.25">
      <c r="A7808" s="42" t="s">
        <v>24221</v>
      </c>
      <c r="B7808" s="42"/>
      <c r="C7808" s="42"/>
      <c r="D7808" s="42"/>
      <c r="E7808" s="42">
        <v>20598018789</v>
      </c>
      <c r="F7808" s="42" t="s">
        <v>8394</v>
      </c>
      <c r="G7808" s="42" t="s">
        <v>11228</v>
      </c>
      <c r="H7808" s="7"/>
      <c r="I7808" s="42"/>
      <c r="J7808" s="42" t="s">
        <v>938</v>
      </c>
      <c r="K7808" s="8" t="s">
        <v>25600</v>
      </c>
      <c r="L7808" s="7" t="s">
        <v>8443</v>
      </c>
      <c r="M7808" s="44">
        <v>75.8</v>
      </c>
      <c r="N7808" s="7">
        <v>1</v>
      </c>
      <c r="O7808" s="44">
        <v>85.74</v>
      </c>
      <c r="P7808" s="44">
        <v>39.54</v>
      </c>
      <c r="Q7808" s="44">
        <v>3.01</v>
      </c>
      <c r="R7808" s="44">
        <v>19.16</v>
      </c>
      <c r="S7808" s="44">
        <v>9.94</v>
      </c>
      <c r="T7808" s="44">
        <v>0</v>
      </c>
      <c r="U7808" s="44">
        <v>14.09</v>
      </c>
      <c r="V7808" s="50">
        <f ca="1">pedidos[[#This Row],[MC em %]]/10000</f>
        <v>0.18590000000000001</v>
      </c>
      <c r="W7808" s="42"/>
      <c r="X7808" s="43"/>
      <c r="Y7808" s="43"/>
      <c r="Z7808" s="43" t="s">
        <v>8442</v>
      </c>
      <c r="AA7808" s="37" t="str">
        <f>VLOOKUP(J7808, sku!B:C, 2, FALSE)</f>
        <v>Cadeirinha Preta Aro 26 - Peixinho Bike</v>
      </c>
      <c r="AB7808" s="37" t="str">
        <f>VLOOKUP(J7808, sku!B:BM, 64, FALSE)</f>
        <v>Revenda</v>
      </c>
      <c r="AC7808" s="37" t="str">
        <f>LEFT(pedidos[[#This Row],[SKU]],3)</f>
        <v>CAD</v>
      </c>
      <c r="AD7808" s="37" t="str" cm="1">
        <f t="array" aca="1" ref="AD7808" ca="1">IFERROR(
  INDEX(
    montadora[Montadora],
    MATCH(TRUE,LEFT(J8186,NÚCARACT(montadora[SKU Parcial]))=montadora[SKU Parcial],0)
  ),
  ""
)</f>
        <v/>
      </c>
    </row>
    <row r="7809" spans="1:30" x14ac:dyDescent="0.25">
      <c r="A7809" s="42" t="s">
        <v>24222</v>
      </c>
      <c r="B7809" s="42"/>
      <c r="C7809" s="42"/>
      <c r="D7809" s="42"/>
      <c r="E7809" s="42">
        <v>23998214127</v>
      </c>
      <c r="F7809" s="42" t="s">
        <v>10132</v>
      </c>
      <c r="G7809" s="42" t="s">
        <v>11228</v>
      </c>
      <c r="H7809" s="7"/>
      <c r="I7809" s="42"/>
      <c r="J7809" s="42" t="s">
        <v>2747</v>
      </c>
      <c r="K7809" s="8" t="s">
        <v>25600</v>
      </c>
      <c r="L7809" s="7" t="s">
        <v>8443</v>
      </c>
      <c r="M7809" s="44">
        <v>87.8</v>
      </c>
      <c r="N7809" s="7">
        <v>1</v>
      </c>
      <c r="O7809" s="44">
        <v>87.8</v>
      </c>
      <c r="P7809" s="44">
        <v>41.36</v>
      </c>
      <c r="Q7809" s="44">
        <v>3.49</v>
      </c>
      <c r="R7809" s="44">
        <v>21.56</v>
      </c>
      <c r="S7809" s="44">
        <v>0</v>
      </c>
      <c r="T7809" s="44">
        <v>0</v>
      </c>
      <c r="U7809" s="44">
        <v>21.39</v>
      </c>
      <c r="V7809" s="50">
        <f ca="1">pedidos[[#This Row],[MC em %]]/10000</f>
        <v>0.2437</v>
      </c>
      <c r="W7809" s="42"/>
      <c r="X7809" s="43"/>
      <c r="Y7809" s="43"/>
      <c r="Z7809" s="43" t="s">
        <v>8442</v>
      </c>
      <c r="AA7809" s="37" t="str">
        <f>VLOOKUP(J7809, sku!B:C, 2, FALSE)</f>
        <v>Cabo de Chupeta Coaxial de Transferência de Carga de Bateria 12/24V 500 Amper, PVC, CCA 5 Metros</v>
      </c>
      <c r="AB7809" s="37" t="str">
        <f>VLOOKUP(J7809, sku!B:BM, 64, FALSE)</f>
        <v>Importação</v>
      </c>
      <c r="AC7809" s="37" t="str">
        <f>LEFT(pedidos[[#This Row],[SKU]],3)</f>
        <v>1EC</v>
      </c>
      <c r="AD7809" s="37" t="str" cm="1">
        <f t="array" aca="1" ref="AD7809" ca="1">IFERROR(
  INDEX(
    montadora[Montadora],
    MATCH(TRUE,LEFT(J8187,NÚCARACT(montadora[SKU Parcial]))=montadora[SKU Parcial],0)
  ),
  ""
)</f>
        <v/>
      </c>
    </row>
    <row r="7810" spans="1:30" x14ac:dyDescent="0.25">
      <c r="A7810" s="42" t="s">
        <v>24223</v>
      </c>
      <c r="B7810" s="42"/>
      <c r="C7810" s="42"/>
      <c r="D7810" s="42"/>
      <c r="E7810" s="42">
        <v>22093763527</v>
      </c>
      <c r="F7810" s="42" t="s">
        <v>10104</v>
      </c>
      <c r="G7810" s="42" t="s">
        <v>11228</v>
      </c>
      <c r="H7810" s="7"/>
      <c r="I7810" s="42"/>
      <c r="J7810" s="42" t="s">
        <v>2941</v>
      </c>
      <c r="K7810" s="8" t="s">
        <v>25600</v>
      </c>
      <c r="L7810" s="7" t="s">
        <v>8443</v>
      </c>
      <c r="M7810" s="44">
        <v>32.799999999999997</v>
      </c>
      <c r="N7810" s="7">
        <v>1</v>
      </c>
      <c r="O7810" s="44">
        <v>32.799999999999997</v>
      </c>
      <c r="P7810" s="44">
        <v>12.9</v>
      </c>
      <c r="Q7810" s="44">
        <v>1.3</v>
      </c>
      <c r="R7810" s="44">
        <v>10.56</v>
      </c>
      <c r="S7810" s="44">
        <v>0</v>
      </c>
      <c r="T7810" s="44">
        <v>0</v>
      </c>
      <c r="U7810" s="44">
        <v>8.0399999999999991</v>
      </c>
      <c r="V7810" s="50">
        <f ca="1">pedidos[[#This Row],[MC em %]]/10000</f>
        <v>0.24510000000000001</v>
      </c>
      <c r="W7810" s="42"/>
      <c r="X7810" s="43"/>
      <c r="Y7810" s="43"/>
      <c r="Z7810" s="43" t="s">
        <v>8442</v>
      </c>
      <c r="AA7810" s="37" t="str">
        <f>VLOOKUP(J7810, sku!B:C, 2, FALSE)</f>
        <v>Chave Allen de Aço de Cabeça, Esférica (9 Peças) Hex Key</v>
      </c>
      <c r="AB7810" s="37" t="str">
        <f>VLOOKUP(J7810, sku!B:BM, 64, FALSE)</f>
        <v>Importação</v>
      </c>
      <c r="AC7810" s="37" t="str">
        <f>LEFT(pedidos[[#This Row],[SKU]],3)</f>
        <v>1K9</v>
      </c>
      <c r="AD7810" s="37" t="str" cm="1">
        <f t="array" aca="1" ref="AD7810" ca="1">IFERROR(
  INDEX(
    montadora[Montadora],
    MATCH(TRUE,LEFT(J8188,NÚCARACT(montadora[SKU Parcial]))=montadora[SKU Parcial],0)
  ),
  ""
)</f>
        <v/>
      </c>
    </row>
    <row r="7811" spans="1:30" x14ac:dyDescent="0.25">
      <c r="A7811" s="42" t="s">
        <v>24224</v>
      </c>
      <c r="B7811" s="42"/>
      <c r="C7811" s="42"/>
      <c r="D7811" s="42"/>
      <c r="E7811" s="42">
        <v>23898143858</v>
      </c>
      <c r="F7811" s="42" t="s">
        <v>24230</v>
      </c>
      <c r="G7811" s="42" t="s">
        <v>11228</v>
      </c>
      <c r="H7811" s="7"/>
      <c r="I7811" s="42"/>
      <c r="J7811" s="42" t="s">
        <v>4204</v>
      </c>
      <c r="K7811" s="8" t="s">
        <v>25600</v>
      </c>
      <c r="L7811" s="7" t="s">
        <v>8443</v>
      </c>
      <c r="M7811" s="44">
        <v>328.8</v>
      </c>
      <c r="N7811" s="7">
        <v>1</v>
      </c>
      <c r="O7811" s="44">
        <v>328.8</v>
      </c>
      <c r="P7811" s="44">
        <v>120</v>
      </c>
      <c r="Q7811" s="44">
        <v>13.05</v>
      </c>
      <c r="R7811" s="44">
        <v>69.760000000000005</v>
      </c>
      <c r="S7811" s="44">
        <v>0</v>
      </c>
      <c r="T7811" s="44">
        <v>0</v>
      </c>
      <c r="U7811" s="44">
        <v>125.99</v>
      </c>
      <c r="V7811" s="50">
        <f ca="1">pedidos[[#This Row],[MC em %]]/10000</f>
        <v>0.38319999999999999</v>
      </c>
      <c r="W7811" s="42"/>
      <c r="X7811" s="43"/>
      <c r="Y7811" s="43"/>
      <c r="Z7811" s="43" t="s">
        <v>8442</v>
      </c>
      <c r="AA7811" s="37" t="str">
        <f>VLOOKUP(J7811, sku!B:C, 2, FALSE)</f>
        <v>Travessa Renault - Smart - - - Sandero Stepway G2 - 2015+ - Prata</v>
      </c>
      <c r="AB7811" s="37" t="str">
        <f>VLOOKUP(J7811, sku!B:BM, 64, FALSE)</f>
        <v>Fabricação</v>
      </c>
      <c r="AC7811" s="37" t="str">
        <f>LEFT(pedidos[[#This Row],[SKU]],3)</f>
        <v>XRE</v>
      </c>
      <c r="AD7811" s="37" t="str" cm="1">
        <f t="array" aca="1" ref="AD7811" ca="1">IFERROR(
  INDEX(
    montadora[Montadora],
    MATCH(TRUE,LEFT(J8189,NÚCARACT(montadora[SKU Parcial]))=montadora[SKU Parcial],0)
  ),
  ""
)</f>
        <v/>
      </c>
    </row>
    <row r="7812" spans="1:30" x14ac:dyDescent="0.25">
      <c r="A7812" s="42" t="s">
        <v>24225</v>
      </c>
      <c r="B7812" s="42"/>
      <c r="C7812" s="42"/>
      <c r="D7812" s="42"/>
      <c r="E7812" s="42">
        <v>20598018789</v>
      </c>
      <c r="F7812" s="42" t="s">
        <v>8394</v>
      </c>
      <c r="G7812" s="42" t="s">
        <v>11228</v>
      </c>
      <c r="H7812" s="7"/>
      <c r="I7812" s="42"/>
      <c r="J7812" s="42" t="s">
        <v>2167</v>
      </c>
      <c r="K7812" s="8" t="s">
        <v>25600</v>
      </c>
      <c r="L7812" s="7" t="s">
        <v>8443</v>
      </c>
      <c r="M7812" s="44">
        <v>75.8</v>
      </c>
      <c r="N7812" s="7">
        <v>1</v>
      </c>
      <c r="O7812" s="44">
        <v>83.31</v>
      </c>
      <c r="P7812" s="44">
        <v>39.54</v>
      </c>
      <c r="Q7812" s="44">
        <v>3.01</v>
      </c>
      <c r="R7812" s="44">
        <v>19.16</v>
      </c>
      <c r="S7812" s="44">
        <v>7.51</v>
      </c>
      <c r="T7812" s="44">
        <v>0</v>
      </c>
      <c r="U7812" s="44">
        <v>14.09</v>
      </c>
      <c r="V7812" s="50">
        <f ca="1">pedidos[[#This Row],[MC em %]]/10000</f>
        <v>0.18590000000000001</v>
      </c>
      <c r="W7812" s="42"/>
      <c r="X7812" s="43"/>
      <c r="Y7812" s="43"/>
      <c r="Z7812" s="43" t="s">
        <v>8442</v>
      </c>
      <c r="AA7812" s="37" t="str">
        <f>VLOOKUP(J7812, sku!B:C, 2, FALSE)</f>
        <v>Cadeirinha Rosa Aro 26 - Peixinho Bike</v>
      </c>
      <c r="AB7812" s="37" t="str">
        <f>VLOOKUP(J7812, sku!B:BM, 64, FALSE)</f>
        <v>Revenda</v>
      </c>
      <c r="AC7812" s="37" t="str">
        <f>LEFT(pedidos[[#This Row],[SKU]],3)</f>
        <v>CAD</v>
      </c>
      <c r="AD7812" s="37" t="str" cm="1">
        <f t="array" aca="1" ref="AD7812" ca="1">IFERROR(
  INDEX(
    montadora[Montadora],
    MATCH(TRUE,LEFT(J8190,NÚCARACT(montadora[SKU Parcial]))=montadora[SKU Parcial],0)
  ),
  ""
)</f>
        <v/>
      </c>
    </row>
    <row r="7813" spans="1:30" x14ac:dyDescent="0.25">
      <c r="A7813" s="42" t="s">
        <v>24226</v>
      </c>
      <c r="B7813" s="42"/>
      <c r="C7813" s="42"/>
      <c r="D7813" s="42"/>
      <c r="E7813" s="42">
        <v>20898008418</v>
      </c>
      <c r="F7813" s="42" t="s">
        <v>8818</v>
      </c>
      <c r="G7813" s="42" t="s">
        <v>11228</v>
      </c>
      <c r="H7813" s="7"/>
      <c r="I7813" s="42"/>
      <c r="J7813" s="42" t="s">
        <v>7795</v>
      </c>
      <c r="K7813" s="8" t="s">
        <v>25600</v>
      </c>
      <c r="L7813" s="7" t="s">
        <v>8443</v>
      </c>
      <c r="M7813" s="44">
        <v>93.8</v>
      </c>
      <c r="N7813" s="7">
        <v>1</v>
      </c>
      <c r="O7813" s="44">
        <v>99.21</v>
      </c>
      <c r="P7813" s="44">
        <v>47.57</v>
      </c>
      <c r="Q7813" s="44">
        <v>3.72</v>
      </c>
      <c r="R7813" s="44">
        <v>22.76</v>
      </c>
      <c r="S7813" s="44">
        <v>5.41</v>
      </c>
      <c r="T7813" s="44">
        <v>0</v>
      </c>
      <c r="U7813" s="44">
        <v>19.75</v>
      </c>
      <c r="V7813" s="50">
        <f ca="1">pedidos[[#This Row],[MC em %]]/10000</f>
        <v>0.21049999999999999</v>
      </c>
      <c r="W7813" s="42"/>
      <c r="X7813" s="43"/>
      <c r="Y7813" s="43"/>
      <c r="Z7813" s="43" t="s">
        <v>8442</v>
      </c>
      <c r="AA7813" s="37" t="str">
        <f>VLOOKUP(J7813, sku!B:C, 2, FALSE)</f>
        <v>Fogareiro 1 Boca Com Maleta</v>
      </c>
      <c r="AB7813" s="37" t="str">
        <f>VLOOKUP(J7813, sku!B:BM, 64, FALSE)</f>
        <v>Importação</v>
      </c>
      <c r="AC7813" s="37" t="str">
        <f>LEFT(pedidos[[#This Row],[SKU]],3)</f>
        <v>1FO</v>
      </c>
      <c r="AD7813" s="37" t="str" cm="1">
        <f t="array" aca="1" ref="AD7813" ca="1">IFERROR(
  INDEX(
    montadora[Montadora],
    MATCH(TRUE,LEFT(J8191,NÚCARACT(montadora[SKU Parcial]))=montadora[SKU Parcial],0)
  ),
  ""
)</f>
        <v/>
      </c>
    </row>
    <row r="7814" spans="1:30" x14ac:dyDescent="0.25">
      <c r="A7814" s="42" t="s">
        <v>24227</v>
      </c>
      <c r="B7814" s="42"/>
      <c r="C7814" s="42"/>
      <c r="D7814" s="42"/>
      <c r="E7814" s="42">
        <v>20598018789</v>
      </c>
      <c r="F7814" s="42" t="s">
        <v>8394</v>
      </c>
      <c r="G7814" s="42" t="s">
        <v>11228</v>
      </c>
      <c r="H7814" s="7"/>
      <c r="I7814" s="42"/>
      <c r="J7814" s="42" t="s">
        <v>8835</v>
      </c>
      <c r="K7814" s="8" t="s">
        <v>25600</v>
      </c>
      <c r="L7814" s="7" t="s">
        <v>8443</v>
      </c>
      <c r="M7814" s="44">
        <v>75.8</v>
      </c>
      <c r="N7814" s="7">
        <v>1</v>
      </c>
      <c r="O7814" s="44">
        <v>75.8</v>
      </c>
      <c r="P7814" s="44">
        <v>39.54</v>
      </c>
      <c r="Q7814" s="44">
        <v>3.01</v>
      </c>
      <c r="R7814" s="44">
        <v>0</v>
      </c>
      <c r="S7814" s="44">
        <v>0</v>
      </c>
      <c r="T7814" s="44">
        <v>0</v>
      </c>
      <c r="U7814" s="44">
        <v>33.25</v>
      </c>
      <c r="V7814" s="50">
        <f ca="1">pedidos[[#This Row],[MC em %]]/10000</f>
        <v>0.43869999999999998</v>
      </c>
      <c r="W7814" s="42"/>
      <c r="X7814" s="43"/>
      <c r="Y7814" s="43"/>
      <c r="Z7814" s="43" t="s">
        <v>8442</v>
      </c>
      <c r="AA7814" s="37" t="str">
        <f>VLOOKUP(J7814, sku!B:C, 2, FALSE)</f>
        <v>Cadeirinha Cinza Aro 26 - Peixinho Bike</v>
      </c>
      <c r="AB7814" s="37" t="str">
        <f>VLOOKUP(J7814, sku!B:BM, 64, FALSE)</f>
        <v>Revenda</v>
      </c>
      <c r="AC7814" s="37" t="str">
        <f>LEFT(pedidos[[#This Row],[SKU]],3)</f>
        <v>CAD</v>
      </c>
      <c r="AD7814" s="37" t="str" cm="1">
        <f t="array" aca="1" ref="AD7814" ca="1">IFERROR(
  INDEX(
    montadora[Montadora],
    MATCH(TRUE,LEFT(J8192,NÚCARACT(montadora[SKU Parcial]))=montadora[SKU Parcial],0)
  ),
  ""
)</f>
        <v/>
      </c>
    </row>
    <row r="7815" spans="1:30" x14ac:dyDescent="0.25">
      <c r="A7815" s="42" t="s">
        <v>24228</v>
      </c>
      <c r="B7815" s="42"/>
      <c r="C7815" s="42"/>
      <c r="D7815" s="42"/>
      <c r="E7815" s="42">
        <v>20598018789</v>
      </c>
      <c r="F7815" s="42" t="s">
        <v>8394</v>
      </c>
      <c r="G7815" s="42" t="s">
        <v>11228</v>
      </c>
      <c r="H7815" s="7"/>
      <c r="I7815" s="42"/>
      <c r="J7815" s="42" t="s">
        <v>938</v>
      </c>
      <c r="K7815" s="8" t="s">
        <v>25600</v>
      </c>
      <c r="L7815" s="7" t="s">
        <v>8443</v>
      </c>
      <c r="M7815" s="44">
        <v>75.8</v>
      </c>
      <c r="N7815" s="7">
        <v>1</v>
      </c>
      <c r="O7815" s="44">
        <v>84.53</v>
      </c>
      <c r="P7815" s="44">
        <v>39.54</v>
      </c>
      <c r="Q7815" s="44">
        <v>3.01</v>
      </c>
      <c r="R7815" s="44">
        <v>19.16</v>
      </c>
      <c r="S7815" s="44">
        <v>8.73</v>
      </c>
      <c r="T7815" s="44">
        <v>0</v>
      </c>
      <c r="U7815" s="44">
        <v>14.09</v>
      </c>
      <c r="V7815" s="50">
        <f ca="1">pedidos[[#This Row],[MC em %]]/10000</f>
        <v>0.18590000000000001</v>
      </c>
      <c r="W7815" s="42"/>
      <c r="X7815" s="43"/>
      <c r="Y7815" s="43"/>
      <c r="Z7815" s="43" t="s">
        <v>8442</v>
      </c>
      <c r="AA7815" s="37" t="str">
        <f>VLOOKUP(J7815, sku!B:C, 2, FALSE)</f>
        <v>Cadeirinha Preta Aro 26 - Peixinho Bike</v>
      </c>
      <c r="AB7815" s="37" t="str">
        <f>VLOOKUP(J7815, sku!B:BM, 64, FALSE)</f>
        <v>Revenda</v>
      </c>
      <c r="AC7815" s="37" t="str">
        <f>LEFT(pedidos[[#This Row],[SKU]],3)</f>
        <v>CAD</v>
      </c>
      <c r="AD7815" s="37" t="str" cm="1">
        <f t="array" aca="1" ref="AD7815" ca="1">IFERROR(
  INDEX(
    montadora[Montadora],
    MATCH(TRUE,LEFT(J8193,NÚCARACT(montadora[SKU Parcial]))=montadora[SKU Parcial],0)
  ),
  ""
)</f>
        <v/>
      </c>
    </row>
    <row r="7816" spans="1:30" x14ac:dyDescent="0.25">
      <c r="A7816" s="42" t="s">
        <v>24229</v>
      </c>
      <c r="B7816" s="42"/>
      <c r="C7816" s="42"/>
      <c r="D7816" s="42"/>
      <c r="E7816" s="42">
        <v>21599592011</v>
      </c>
      <c r="F7816" s="42" t="s">
        <v>8376</v>
      </c>
      <c r="G7816" s="42" t="s">
        <v>11228</v>
      </c>
      <c r="H7816" s="7"/>
      <c r="I7816" s="42"/>
      <c r="J7816" s="42" t="s">
        <v>304</v>
      </c>
      <c r="K7816" s="8" t="s">
        <v>25600</v>
      </c>
      <c r="L7816" s="7" t="s">
        <v>8443</v>
      </c>
      <c r="M7816" s="44">
        <v>57.8</v>
      </c>
      <c r="N7816" s="7">
        <v>1</v>
      </c>
      <c r="O7816" s="44">
        <v>57.8</v>
      </c>
      <c r="P7816" s="44">
        <v>21.45</v>
      </c>
      <c r="Q7816" s="44">
        <v>2.29</v>
      </c>
      <c r="R7816" s="44">
        <v>15.56</v>
      </c>
      <c r="S7816" s="44">
        <v>0</v>
      </c>
      <c r="T7816" s="44">
        <v>0</v>
      </c>
      <c r="U7816" s="44">
        <v>18.5</v>
      </c>
      <c r="V7816" s="50">
        <f ca="1">pedidos[[#This Row],[MC em %]]/10000</f>
        <v>0.32</v>
      </c>
      <c r="W7816" s="42"/>
      <c r="X7816" s="43"/>
      <c r="Y7816" s="43"/>
      <c r="Z7816" s="43" t="s">
        <v>8442</v>
      </c>
      <c r="AA7816" s="37" t="str">
        <f>VLOOKUP(J7816, sku!B:C, 2, FALSE)</f>
        <v>Corrente de Moto Antifurto 150cm - Preto</v>
      </c>
      <c r="AB7816" s="37" t="str">
        <f>VLOOKUP(J7816, sku!B:BM, 64, FALSE)</f>
        <v>Importação</v>
      </c>
      <c r="AC7816" s="37" t="str">
        <f>LEFT(pedidos[[#This Row],[SKU]],3)</f>
        <v>XR0</v>
      </c>
      <c r="AD7816" s="37" t="str" cm="1">
        <f t="array" aca="1" ref="AD7816" ca="1">IFERROR(
  INDEX(
    montadora[Montadora],
    MATCH(TRUE,LEFT(J8194,NÚCARACT(montadora[SKU Parcial]))=montadora[SKU Parcial],0)
  ),
  ""
)</f>
        <v/>
      </c>
    </row>
    <row r="7817" spans="1:30" x14ac:dyDescent="0.25">
      <c r="A7817" s="42" t="s">
        <v>23217</v>
      </c>
      <c r="B7817" s="42"/>
      <c r="C7817" s="42"/>
      <c r="D7817" s="42"/>
      <c r="E7817" s="42">
        <v>23998214127</v>
      </c>
      <c r="F7817" s="42" t="s">
        <v>10132</v>
      </c>
      <c r="G7817" s="42" t="s">
        <v>11228</v>
      </c>
      <c r="H7817" s="7"/>
      <c r="I7817" s="42"/>
      <c r="J7817" s="42" t="s">
        <v>2747</v>
      </c>
      <c r="K7817" s="8" t="s">
        <v>25600</v>
      </c>
      <c r="L7817" s="7" t="s">
        <v>8443</v>
      </c>
      <c r="M7817" s="44">
        <v>87.8</v>
      </c>
      <c r="N7817" s="7">
        <v>1</v>
      </c>
      <c r="O7817" s="44">
        <v>94.42</v>
      </c>
      <c r="P7817" s="44">
        <v>41.36</v>
      </c>
      <c r="Q7817" s="44">
        <v>3.49</v>
      </c>
      <c r="R7817" s="44">
        <v>21.56</v>
      </c>
      <c r="S7817" s="44">
        <v>6.62</v>
      </c>
      <c r="T7817" s="44">
        <v>0</v>
      </c>
      <c r="U7817" s="44">
        <v>21.39</v>
      </c>
      <c r="V7817" s="50">
        <f ca="1">pedidos[[#This Row],[MC em %]]/10000</f>
        <v>0.2437</v>
      </c>
      <c r="W7817" s="42"/>
      <c r="X7817" s="43"/>
      <c r="Y7817" s="43"/>
      <c r="Z7817" s="43" t="s">
        <v>8442</v>
      </c>
      <c r="AA7817" s="37" t="str">
        <f>VLOOKUP(J7817, sku!B:C, 2, FALSE)</f>
        <v>Cabo de Chupeta Coaxial de Transferência de Carga de Bateria 12/24V 500 Amper, PVC, CCA 5 Metros</v>
      </c>
      <c r="AB7817" s="37" t="str">
        <f>VLOOKUP(J7817, sku!B:BM, 64, FALSE)</f>
        <v>Importação</v>
      </c>
      <c r="AC7817" s="37" t="str">
        <f>LEFT(pedidos[[#This Row],[SKU]],3)</f>
        <v>1EC</v>
      </c>
      <c r="AD7817" s="37" t="str" cm="1">
        <f t="array" aca="1" ref="AD7817" ca="1">IFERROR(
  INDEX(
    montadora[Montadora],
    MATCH(TRUE,LEFT(J8195,NÚCARACT(montadora[SKU Parcial]))=montadora[SKU Parcial],0)
  ),
  ""
)</f>
        <v/>
      </c>
    </row>
    <row r="7818" spans="1:30" x14ac:dyDescent="0.25">
      <c r="A7818" s="42" t="s">
        <v>23218</v>
      </c>
      <c r="B7818" s="42"/>
      <c r="C7818" s="42"/>
      <c r="D7818" s="42"/>
      <c r="E7818" s="42">
        <v>23998214127</v>
      </c>
      <c r="F7818" s="42" t="s">
        <v>10132</v>
      </c>
      <c r="G7818" s="42" t="s">
        <v>11228</v>
      </c>
      <c r="H7818" s="7"/>
      <c r="I7818" s="42"/>
      <c r="J7818" s="42" t="s">
        <v>2747</v>
      </c>
      <c r="K7818" s="8" t="s">
        <v>25600</v>
      </c>
      <c r="L7818" s="7" t="s">
        <v>8443</v>
      </c>
      <c r="M7818" s="44">
        <v>87.8</v>
      </c>
      <c r="N7818" s="7">
        <v>1</v>
      </c>
      <c r="O7818" s="44">
        <v>87.8</v>
      </c>
      <c r="P7818" s="44">
        <v>41.36</v>
      </c>
      <c r="Q7818" s="44">
        <v>3.49</v>
      </c>
      <c r="R7818" s="44">
        <v>21.56</v>
      </c>
      <c r="S7818" s="44">
        <v>0</v>
      </c>
      <c r="T7818" s="44">
        <v>0</v>
      </c>
      <c r="U7818" s="44">
        <v>21.39</v>
      </c>
      <c r="V7818" s="50">
        <f ca="1">pedidos[[#This Row],[MC em %]]/10000</f>
        <v>0.2437</v>
      </c>
      <c r="W7818" s="42"/>
      <c r="X7818" s="43"/>
      <c r="Y7818" s="43"/>
      <c r="Z7818" s="43" t="s">
        <v>8442</v>
      </c>
      <c r="AA7818" s="37" t="str">
        <f>VLOOKUP(J7818, sku!B:C, 2, FALSE)</f>
        <v>Cabo de Chupeta Coaxial de Transferência de Carga de Bateria 12/24V 500 Amper, PVC, CCA 5 Metros</v>
      </c>
      <c r="AB7818" s="37" t="str">
        <f>VLOOKUP(J7818, sku!B:BM, 64, FALSE)</f>
        <v>Importação</v>
      </c>
      <c r="AC7818" s="37" t="str">
        <f>LEFT(pedidos[[#This Row],[SKU]],3)</f>
        <v>1EC</v>
      </c>
      <c r="AD7818" s="37" t="str" cm="1">
        <f t="array" aca="1" ref="AD7818" ca="1">IFERROR(
  INDEX(
    montadora[Montadora],
    MATCH(TRUE,LEFT(J8196,NÚCARACT(montadora[SKU Parcial]))=montadora[SKU Parcial],0)
  ),
  ""
)</f>
        <v/>
      </c>
    </row>
    <row r="7819" spans="1:30" x14ac:dyDescent="0.25">
      <c r="A7819" s="42" t="s">
        <v>23219</v>
      </c>
      <c r="B7819" s="42"/>
      <c r="C7819" s="42"/>
      <c r="D7819" s="42"/>
      <c r="E7819" s="42">
        <v>23998214127</v>
      </c>
      <c r="F7819" s="42" t="s">
        <v>10132</v>
      </c>
      <c r="G7819" s="42" t="s">
        <v>11228</v>
      </c>
      <c r="H7819" s="7"/>
      <c r="I7819" s="42"/>
      <c r="J7819" s="42" t="s">
        <v>2747</v>
      </c>
      <c r="K7819" s="8" t="s">
        <v>25600</v>
      </c>
      <c r="L7819" s="7" t="s">
        <v>8443</v>
      </c>
      <c r="M7819" s="44">
        <v>87.8</v>
      </c>
      <c r="N7819" s="7">
        <v>1</v>
      </c>
      <c r="O7819" s="44">
        <v>87.8</v>
      </c>
      <c r="P7819" s="44">
        <v>41.36</v>
      </c>
      <c r="Q7819" s="44">
        <v>3.49</v>
      </c>
      <c r="R7819" s="44">
        <v>21.56</v>
      </c>
      <c r="S7819" s="44">
        <v>0</v>
      </c>
      <c r="T7819" s="44">
        <v>0</v>
      </c>
      <c r="U7819" s="44">
        <v>21.39</v>
      </c>
      <c r="V7819" s="50">
        <f ca="1">pedidos[[#This Row],[MC em %]]/10000</f>
        <v>0.2437</v>
      </c>
      <c r="W7819" s="42"/>
      <c r="X7819" s="43"/>
      <c r="Y7819" s="43"/>
      <c r="Z7819" s="43" t="s">
        <v>8442</v>
      </c>
      <c r="AA7819" s="37" t="str">
        <f>VLOOKUP(J7819, sku!B:C, 2, FALSE)</f>
        <v>Cabo de Chupeta Coaxial de Transferência de Carga de Bateria 12/24V 500 Amper, PVC, CCA 5 Metros</v>
      </c>
      <c r="AB7819" s="37" t="str">
        <f>VLOOKUP(J7819, sku!B:BM, 64, FALSE)</f>
        <v>Importação</v>
      </c>
      <c r="AC7819" s="37" t="str">
        <f>LEFT(pedidos[[#This Row],[SKU]],3)</f>
        <v>1EC</v>
      </c>
      <c r="AD7819" s="37" t="str" cm="1">
        <f t="array" aca="1" ref="AD7819" ca="1">IFERROR(
  INDEX(
    montadora[Montadora],
    MATCH(TRUE,LEFT(J8197,NÚCARACT(montadora[SKU Parcial]))=montadora[SKU Parcial],0)
  ),
  ""
)</f>
        <v/>
      </c>
    </row>
    <row r="7820" spans="1:30" x14ac:dyDescent="0.25">
      <c r="A7820" s="42" t="s">
        <v>23220</v>
      </c>
      <c r="B7820" s="42"/>
      <c r="C7820" s="42"/>
      <c r="D7820" s="42"/>
      <c r="E7820" s="42">
        <v>23998118595</v>
      </c>
      <c r="F7820" s="42" t="s">
        <v>10106</v>
      </c>
      <c r="G7820" s="42" t="s">
        <v>11228</v>
      </c>
      <c r="H7820" s="7"/>
      <c r="I7820" s="42"/>
      <c r="J7820" s="42" t="s">
        <v>290</v>
      </c>
      <c r="K7820" s="8" t="s">
        <v>25675</v>
      </c>
      <c r="L7820" s="7" t="s">
        <v>8443</v>
      </c>
      <c r="M7820" s="44">
        <v>38.799999999999997</v>
      </c>
      <c r="N7820" s="7">
        <v>1</v>
      </c>
      <c r="O7820" s="44">
        <v>38.799999999999997</v>
      </c>
      <c r="P7820" s="44">
        <v>15.8</v>
      </c>
      <c r="Q7820" s="44">
        <v>1.54</v>
      </c>
      <c r="R7820" s="44">
        <v>11.76</v>
      </c>
      <c r="S7820" s="44">
        <v>0</v>
      </c>
      <c r="T7820" s="44">
        <v>0</v>
      </c>
      <c r="U7820" s="44">
        <v>9.6999999999999993</v>
      </c>
      <c r="V7820" s="50">
        <f ca="1">pedidos[[#This Row],[MC em %]]/10000</f>
        <v>0.25</v>
      </c>
      <c r="W7820" s="42"/>
      <c r="X7820" s="43"/>
      <c r="Y7820" s="43"/>
      <c r="Z7820" s="43" t="s">
        <v>8442</v>
      </c>
      <c r="AA7820" s="37" t="str">
        <f>VLOOKUP(J7820, sku!B:C, 2, FALSE)</f>
        <v>Par De Trava Do Quebra Vento Preto (23Cm)</v>
      </c>
      <c r="AB7820" s="37" t="str">
        <f>VLOOKUP(J7820, sku!B:BM, 64, FALSE)</f>
        <v>Revenda</v>
      </c>
      <c r="AC7820" s="37" t="str">
        <f>LEFT(pedidos[[#This Row],[SKU]],3)</f>
        <v>Q-9</v>
      </c>
      <c r="AD7820" s="37" t="str" cm="1">
        <f t="array" aca="1" ref="AD7820" ca="1">IFERROR(
  INDEX(
    montadora[Montadora],
    MATCH(TRUE,LEFT(J8198,NÚCARACT(montadora[SKU Parcial]))=montadora[SKU Parcial],0)
  ),
  ""
)</f>
        <v/>
      </c>
    </row>
    <row r="7821" spans="1:30" x14ac:dyDescent="0.25">
      <c r="A7821" s="42" t="s">
        <v>23221</v>
      </c>
      <c r="B7821" s="42"/>
      <c r="C7821" s="42"/>
      <c r="D7821" s="42"/>
      <c r="E7821" s="42">
        <v>22298177656</v>
      </c>
      <c r="F7821" s="42" t="s">
        <v>8393</v>
      </c>
      <c r="G7821" s="42" t="s">
        <v>11228</v>
      </c>
      <c r="H7821" s="7"/>
      <c r="I7821" s="42"/>
      <c r="J7821" s="42" t="s">
        <v>938</v>
      </c>
      <c r="K7821" s="8" t="s">
        <v>25675</v>
      </c>
      <c r="L7821" s="7" t="s">
        <v>8443</v>
      </c>
      <c r="M7821" s="44">
        <v>76.8</v>
      </c>
      <c r="N7821" s="7">
        <v>1</v>
      </c>
      <c r="O7821" s="44">
        <v>98.89</v>
      </c>
      <c r="P7821" s="44">
        <v>39.54</v>
      </c>
      <c r="Q7821" s="44">
        <v>3.05</v>
      </c>
      <c r="R7821" s="44">
        <v>19.36</v>
      </c>
      <c r="S7821" s="44">
        <v>22.09</v>
      </c>
      <c r="T7821" s="44">
        <v>0</v>
      </c>
      <c r="U7821" s="44">
        <v>14.85</v>
      </c>
      <c r="V7821" s="50">
        <f ca="1">pedidos[[#This Row],[MC em %]]/10000</f>
        <v>0.19339999999999999</v>
      </c>
      <c r="W7821" s="42"/>
      <c r="X7821" s="43"/>
      <c r="Y7821" s="43"/>
      <c r="Z7821" s="43" t="s">
        <v>8442</v>
      </c>
      <c r="AA7821" s="37" t="str">
        <f>VLOOKUP(J7821, sku!B:C, 2, FALSE)</f>
        <v>Cadeirinha Preta Aro 26 - Peixinho Bike</v>
      </c>
      <c r="AB7821" s="37" t="str">
        <f>VLOOKUP(J7821, sku!B:BM, 64, FALSE)</f>
        <v>Revenda</v>
      </c>
      <c r="AC7821" s="37" t="str">
        <f>LEFT(pedidos[[#This Row],[SKU]],3)</f>
        <v>CAD</v>
      </c>
      <c r="AD7821" s="37" t="str" cm="1">
        <f t="array" aca="1" ref="AD7821" ca="1">IFERROR(
  INDEX(
    montadora[Montadora],
    MATCH(TRUE,LEFT(J8199,NÚCARACT(montadora[SKU Parcial]))=montadora[SKU Parcial],0)
  ),
  ""
)</f>
        <v/>
      </c>
    </row>
    <row r="7822" spans="1:30" x14ac:dyDescent="0.25">
      <c r="A7822" s="42" t="s">
        <v>23222</v>
      </c>
      <c r="B7822" s="42"/>
      <c r="C7822" s="42"/>
      <c r="D7822" s="42"/>
      <c r="E7822" s="42">
        <v>22994014023</v>
      </c>
      <c r="F7822" s="42" t="s">
        <v>10127</v>
      </c>
      <c r="G7822" s="42" t="s">
        <v>11228</v>
      </c>
      <c r="H7822" s="7"/>
      <c r="I7822" s="42"/>
      <c r="J7822" s="42" t="s">
        <v>8433</v>
      </c>
      <c r="K7822" s="8" t="s">
        <v>25675</v>
      </c>
      <c r="L7822" s="7" t="s">
        <v>8443</v>
      </c>
      <c r="M7822" s="44">
        <v>47.8</v>
      </c>
      <c r="N7822" s="7">
        <v>1</v>
      </c>
      <c r="O7822" s="44">
        <v>47.8</v>
      </c>
      <c r="P7822" s="44">
        <v>24.45</v>
      </c>
      <c r="Q7822" s="44">
        <v>1.9</v>
      </c>
      <c r="R7822" s="44">
        <v>13.56</v>
      </c>
      <c r="S7822" s="44">
        <v>0</v>
      </c>
      <c r="T7822" s="44">
        <v>0</v>
      </c>
      <c r="U7822" s="44">
        <v>7.89</v>
      </c>
      <c r="V7822" s="50">
        <f ca="1">pedidos[[#This Row],[MC em %]]/10000</f>
        <v>0.1651</v>
      </c>
      <c r="W7822" s="42"/>
      <c r="X7822" s="43"/>
      <c r="Y7822" s="43"/>
      <c r="Z7822" s="43" t="s">
        <v>8442</v>
      </c>
      <c r="AA7822" s="37" t="str">
        <f>VLOOKUP(J7822, sku!B:C, 2, FALSE)</f>
        <v>Trava Manete Moto E Bicicleta de Plástico - Vermelho</v>
      </c>
      <c r="AB7822" s="37" t="str">
        <f>VLOOKUP(J7822, sku!B:BM, 64, FALSE)</f>
        <v>Importação</v>
      </c>
      <c r="AC7822" s="37" t="str">
        <f>LEFT(pedidos[[#This Row],[SKU]],3)</f>
        <v>ET0</v>
      </c>
      <c r="AD7822" s="37" t="str" cm="1">
        <f t="array" aca="1" ref="AD7822" ca="1">IFERROR(
  INDEX(
    montadora[Montadora],
    MATCH(TRUE,LEFT(J8200,NÚCARACT(montadora[SKU Parcial]))=montadora[SKU Parcial],0)
  ),
  ""
)</f>
        <v/>
      </c>
    </row>
    <row r="7823" spans="1:30" x14ac:dyDescent="0.25">
      <c r="A7823" s="42" t="s">
        <v>23223</v>
      </c>
      <c r="B7823" s="42"/>
      <c r="C7823" s="42"/>
      <c r="D7823" s="42"/>
      <c r="E7823" s="42">
        <v>22798369651</v>
      </c>
      <c r="F7823" s="42" t="s">
        <v>8391</v>
      </c>
      <c r="G7823" s="42" t="s">
        <v>11228</v>
      </c>
      <c r="H7823" s="7"/>
      <c r="I7823" s="42"/>
      <c r="J7823" s="42" t="s">
        <v>3206</v>
      </c>
      <c r="K7823" s="8" t="s">
        <v>25675</v>
      </c>
      <c r="L7823" s="7" t="s">
        <v>8443</v>
      </c>
      <c r="M7823" s="44">
        <v>59.8</v>
      </c>
      <c r="N7823" s="7">
        <v>1</v>
      </c>
      <c r="O7823" s="44">
        <v>59.8</v>
      </c>
      <c r="P7823" s="44">
        <v>33.340000000000003</v>
      </c>
      <c r="Q7823" s="44">
        <v>2.37</v>
      </c>
      <c r="R7823" s="44">
        <v>15.96</v>
      </c>
      <c r="S7823" s="44">
        <v>0</v>
      </c>
      <c r="T7823" s="44">
        <v>0</v>
      </c>
      <c r="U7823" s="44">
        <v>8.1300000000000008</v>
      </c>
      <c r="V7823" s="50">
        <f ca="1">pedidos[[#This Row],[MC em %]]/10000</f>
        <v>0.13589999999999999</v>
      </c>
      <c r="W7823" s="42"/>
      <c r="X7823" s="43"/>
      <c r="Y7823" s="43"/>
      <c r="Z7823" s="43" t="s">
        <v>8442</v>
      </c>
      <c r="AA7823" s="37" t="str">
        <f>VLOOKUP(J7823, sku!B:C, 2, FALSE)</f>
        <v>Banco Bicicleta Selim Preto e Vermelho + Couro PU</v>
      </c>
      <c r="AB7823" s="37" t="str">
        <f>VLOOKUP(J7823, sku!B:BM, 64, FALSE)</f>
        <v>Importação</v>
      </c>
      <c r="AC7823" s="37" t="str">
        <f>LEFT(pedidos[[#This Row],[SKU]],3)</f>
        <v>EB0</v>
      </c>
      <c r="AD7823" s="37" t="str" cm="1">
        <f t="array" aca="1" ref="AD7823" ca="1">IFERROR(
  INDEX(
    montadora[Montadora],
    MATCH(TRUE,LEFT(J8201,NÚCARACT(montadora[SKU Parcial]))=montadora[SKU Parcial],0)
  ),
  ""
)</f>
        <v/>
      </c>
    </row>
    <row r="7824" spans="1:30" x14ac:dyDescent="0.25">
      <c r="A7824" s="42" t="s">
        <v>23224</v>
      </c>
      <c r="B7824" s="42"/>
      <c r="C7824" s="42"/>
      <c r="D7824" s="42"/>
      <c r="E7824" s="42">
        <v>22298177656</v>
      </c>
      <c r="F7824" s="42" t="s">
        <v>8393</v>
      </c>
      <c r="G7824" s="42" t="s">
        <v>11228</v>
      </c>
      <c r="H7824" s="7"/>
      <c r="I7824" s="42"/>
      <c r="J7824" s="42" t="s">
        <v>938</v>
      </c>
      <c r="K7824" s="8" t="s">
        <v>25675</v>
      </c>
      <c r="L7824" s="7" t="s">
        <v>8443</v>
      </c>
      <c r="M7824" s="44">
        <v>76.8</v>
      </c>
      <c r="N7824" s="7">
        <v>1</v>
      </c>
      <c r="O7824" s="44">
        <v>90.39</v>
      </c>
      <c r="P7824" s="44">
        <v>39.54</v>
      </c>
      <c r="Q7824" s="44">
        <v>3.05</v>
      </c>
      <c r="R7824" s="44">
        <v>19.36</v>
      </c>
      <c r="S7824" s="44">
        <v>13.59</v>
      </c>
      <c r="T7824" s="44">
        <v>0</v>
      </c>
      <c r="U7824" s="44">
        <v>14.85</v>
      </c>
      <c r="V7824" s="50">
        <f ca="1">pedidos[[#This Row],[MC em %]]/10000</f>
        <v>0.19339999999999999</v>
      </c>
      <c r="W7824" s="42"/>
      <c r="X7824" s="43"/>
      <c r="Y7824" s="43"/>
      <c r="Z7824" s="43" t="s">
        <v>8442</v>
      </c>
      <c r="AA7824" s="37" t="str">
        <f>VLOOKUP(J7824, sku!B:C, 2, FALSE)</f>
        <v>Cadeirinha Preta Aro 26 - Peixinho Bike</v>
      </c>
      <c r="AB7824" s="37" t="str">
        <f>VLOOKUP(J7824, sku!B:BM, 64, FALSE)</f>
        <v>Revenda</v>
      </c>
      <c r="AC7824" s="37" t="str">
        <f>LEFT(pedidos[[#This Row],[SKU]],3)</f>
        <v>CAD</v>
      </c>
      <c r="AD7824" s="37" t="str" cm="1">
        <f t="array" aca="1" ref="AD7824" ca="1">IFERROR(
  INDEX(
    montadora[Montadora],
    MATCH(TRUE,LEFT(J8202,NÚCARACT(montadora[SKU Parcial]))=montadora[SKU Parcial],0)
  ),
  ""
)</f>
        <v/>
      </c>
    </row>
    <row r="7825" spans="1:30" x14ac:dyDescent="0.25">
      <c r="A7825" s="42" t="s">
        <v>23225</v>
      </c>
      <c r="B7825" s="42"/>
      <c r="C7825" s="42"/>
      <c r="D7825" s="42"/>
      <c r="E7825" s="42">
        <v>22298177656</v>
      </c>
      <c r="F7825" s="42" t="s">
        <v>8393</v>
      </c>
      <c r="G7825" s="42" t="s">
        <v>11228</v>
      </c>
      <c r="H7825" s="7"/>
      <c r="I7825" s="42"/>
      <c r="J7825" s="42" t="s">
        <v>938</v>
      </c>
      <c r="K7825" s="8" t="s">
        <v>25675</v>
      </c>
      <c r="L7825" s="7" t="s">
        <v>8443</v>
      </c>
      <c r="M7825" s="44">
        <v>76.8</v>
      </c>
      <c r="N7825" s="7">
        <v>1</v>
      </c>
      <c r="O7825" s="44">
        <v>92.83</v>
      </c>
      <c r="P7825" s="44">
        <v>39.54</v>
      </c>
      <c r="Q7825" s="44">
        <v>3.05</v>
      </c>
      <c r="R7825" s="44">
        <v>19.36</v>
      </c>
      <c r="S7825" s="44">
        <v>16.03</v>
      </c>
      <c r="T7825" s="44">
        <v>0</v>
      </c>
      <c r="U7825" s="44">
        <v>14.85</v>
      </c>
      <c r="V7825" s="50">
        <f ca="1">pedidos[[#This Row],[MC em %]]/10000</f>
        <v>0.19339999999999999</v>
      </c>
      <c r="W7825" s="42"/>
      <c r="X7825" s="43"/>
      <c r="Y7825" s="43"/>
      <c r="Z7825" s="43" t="s">
        <v>8442</v>
      </c>
      <c r="AA7825" s="37" t="str">
        <f>VLOOKUP(J7825, sku!B:C, 2, FALSE)</f>
        <v>Cadeirinha Preta Aro 26 - Peixinho Bike</v>
      </c>
      <c r="AB7825" s="37" t="str">
        <f>VLOOKUP(J7825, sku!B:BM, 64, FALSE)</f>
        <v>Revenda</v>
      </c>
      <c r="AC7825" s="37" t="str">
        <f>LEFT(pedidos[[#This Row],[SKU]],3)</f>
        <v>CAD</v>
      </c>
      <c r="AD7825" s="37" t="str" cm="1">
        <f t="array" aca="1" ref="AD7825" ca="1">IFERROR(
  INDEX(
    montadora[Montadora],
    MATCH(TRUE,LEFT(J8203,NÚCARACT(montadora[SKU Parcial]))=montadora[SKU Parcial],0)
  ),
  ""
)</f>
        <v/>
      </c>
    </row>
    <row r="7826" spans="1:30" x14ac:dyDescent="0.25">
      <c r="A7826" s="42" t="s">
        <v>23226</v>
      </c>
      <c r="B7826" s="42"/>
      <c r="C7826" s="42"/>
      <c r="D7826" s="42"/>
      <c r="E7826" s="42">
        <v>23998214127</v>
      </c>
      <c r="F7826" s="42" t="s">
        <v>10132</v>
      </c>
      <c r="G7826" s="42" t="s">
        <v>11228</v>
      </c>
      <c r="H7826" s="7"/>
      <c r="I7826" s="42"/>
      <c r="J7826" s="42" t="s">
        <v>2747</v>
      </c>
      <c r="K7826" s="8" t="s">
        <v>25675</v>
      </c>
      <c r="L7826" s="7" t="s">
        <v>8443</v>
      </c>
      <c r="M7826" s="44">
        <v>87.8</v>
      </c>
      <c r="N7826" s="7">
        <v>1</v>
      </c>
      <c r="O7826" s="44">
        <v>87.8</v>
      </c>
      <c r="P7826" s="44">
        <v>41.36</v>
      </c>
      <c r="Q7826" s="44">
        <v>3.49</v>
      </c>
      <c r="R7826" s="44">
        <v>21.56</v>
      </c>
      <c r="S7826" s="44">
        <v>0</v>
      </c>
      <c r="T7826" s="44">
        <v>0</v>
      </c>
      <c r="U7826" s="44">
        <v>21.39</v>
      </c>
      <c r="V7826" s="50">
        <f ca="1">pedidos[[#This Row],[MC em %]]/10000</f>
        <v>0.2437</v>
      </c>
      <c r="W7826" s="42"/>
      <c r="X7826" s="43"/>
      <c r="Y7826" s="43"/>
      <c r="Z7826" s="43" t="s">
        <v>8442</v>
      </c>
      <c r="AA7826" s="37" t="str">
        <f>VLOOKUP(J7826, sku!B:C, 2, FALSE)</f>
        <v>Cabo de Chupeta Coaxial de Transferência de Carga de Bateria 12/24V 500 Amper, PVC, CCA 5 Metros</v>
      </c>
      <c r="AB7826" s="37" t="str">
        <f>VLOOKUP(J7826, sku!B:BM, 64, FALSE)</f>
        <v>Importação</v>
      </c>
      <c r="AC7826" s="37" t="str">
        <f>LEFT(pedidos[[#This Row],[SKU]],3)</f>
        <v>1EC</v>
      </c>
      <c r="AD7826" s="37" t="str" cm="1">
        <f t="array" aca="1" ref="AD7826" ca="1">IFERROR(
  INDEX(
    montadora[Montadora],
    MATCH(TRUE,LEFT(J8204,NÚCARACT(montadora[SKU Parcial]))=montadora[SKU Parcial],0)
  ),
  ""
)</f>
        <v/>
      </c>
    </row>
    <row r="7827" spans="1:30" x14ac:dyDescent="0.25">
      <c r="A7827" s="42" t="s">
        <v>23227</v>
      </c>
      <c r="B7827" s="42"/>
      <c r="C7827" s="42"/>
      <c r="D7827" s="42"/>
      <c r="E7827" s="42">
        <v>18599689222</v>
      </c>
      <c r="F7827" s="42" t="s">
        <v>10699</v>
      </c>
      <c r="G7827" s="42" t="s">
        <v>11228</v>
      </c>
      <c r="H7827" s="7"/>
      <c r="I7827" s="42"/>
      <c r="J7827" s="42" t="s">
        <v>8433</v>
      </c>
      <c r="K7827" s="8" t="s">
        <v>25675</v>
      </c>
      <c r="L7827" s="7" t="s">
        <v>8443</v>
      </c>
      <c r="M7827" s="44">
        <v>46.8</v>
      </c>
      <c r="N7827" s="7">
        <v>1</v>
      </c>
      <c r="O7827" s="44">
        <v>46.8</v>
      </c>
      <c r="P7827" s="44">
        <v>24.45</v>
      </c>
      <c r="Q7827" s="44">
        <v>1.86</v>
      </c>
      <c r="R7827" s="44">
        <v>13.36</v>
      </c>
      <c r="S7827" s="44">
        <v>0</v>
      </c>
      <c r="T7827" s="44">
        <v>0</v>
      </c>
      <c r="U7827" s="44">
        <v>7.13</v>
      </c>
      <c r="V7827" s="50">
        <f ca="1">pedidos[[#This Row],[MC em %]]/10000</f>
        <v>0.15240000000000001</v>
      </c>
      <c r="W7827" s="42"/>
      <c r="X7827" s="43"/>
      <c r="Y7827" s="43"/>
      <c r="Z7827" s="43" t="s">
        <v>8442</v>
      </c>
      <c r="AA7827" s="37" t="str">
        <f>VLOOKUP(J7827, sku!B:C, 2, FALSE)</f>
        <v>Trava Manete Moto E Bicicleta de Plástico - Vermelho</v>
      </c>
      <c r="AB7827" s="37" t="str">
        <f>VLOOKUP(J7827, sku!B:BM, 64, FALSE)</f>
        <v>Importação</v>
      </c>
      <c r="AC7827" s="37" t="str">
        <f>LEFT(pedidos[[#This Row],[SKU]],3)</f>
        <v>ET0</v>
      </c>
      <c r="AD7827" s="37" t="str" cm="1">
        <f t="array" aca="1" ref="AD7827" ca="1">IFERROR(
  INDEX(
    montadora[Montadora],
    MATCH(TRUE,LEFT(J8205,NÚCARACT(montadora[SKU Parcial]))=montadora[SKU Parcial],0)
  ),
  ""
)</f>
        <v/>
      </c>
    </row>
    <row r="7828" spans="1:30" x14ac:dyDescent="0.25">
      <c r="A7828" s="42" t="s">
        <v>23228</v>
      </c>
      <c r="B7828" s="42"/>
      <c r="C7828" s="42"/>
      <c r="D7828" s="42"/>
      <c r="E7828" s="42">
        <v>20598018789</v>
      </c>
      <c r="F7828" s="42" t="s">
        <v>8394</v>
      </c>
      <c r="G7828" s="42" t="s">
        <v>11228</v>
      </c>
      <c r="H7828" s="7"/>
      <c r="I7828" s="42"/>
      <c r="J7828" s="42" t="s">
        <v>938</v>
      </c>
      <c r="K7828" s="8" t="s">
        <v>25675</v>
      </c>
      <c r="L7828" s="7" t="s">
        <v>8443</v>
      </c>
      <c r="M7828" s="44">
        <v>75.8</v>
      </c>
      <c r="N7828" s="7">
        <v>1</v>
      </c>
      <c r="O7828" s="44">
        <v>80.87</v>
      </c>
      <c r="P7828" s="44">
        <v>39.54</v>
      </c>
      <c r="Q7828" s="44">
        <v>3.01</v>
      </c>
      <c r="R7828" s="44">
        <v>19.16</v>
      </c>
      <c r="S7828" s="44">
        <v>5.07</v>
      </c>
      <c r="T7828" s="44">
        <v>0</v>
      </c>
      <c r="U7828" s="44">
        <v>14.09</v>
      </c>
      <c r="V7828" s="50">
        <f ca="1">pedidos[[#This Row],[MC em %]]/10000</f>
        <v>0.18590000000000001</v>
      </c>
      <c r="W7828" s="42"/>
      <c r="X7828" s="43"/>
      <c r="Y7828" s="43"/>
      <c r="Z7828" s="43" t="s">
        <v>8442</v>
      </c>
      <c r="AA7828" s="37" t="str">
        <f>VLOOKUP(J7828, sku!B:C, 2, FALSE)</f>
        <v>Cadeirinha Preta Aro 26 - Peixinho Bike</v>
      </c>
      <c r="AB7828" s="37" t="str">
        <f>VLOOKUP(J7828, sku!B:BM, 64, FALSE)</f>
        <v>Revenda</v>
      </c>
      <c r="AC7828" s="37" t="str">
        <f>LEFT(pedidos[[#This Row],[SKU]],3)</f>
        <v>CAD</v>
      </c>
      <c r="AD7828" s="37" t="str" cm="1">
        <f t="array" aca="1" ref="AD7828" ca="1">IFERROR(
  INDEX(
    montadora[Montadora],
    MATCH(TRUE,LEFT(J8206,NÚCARACT(montadora[SKU Parcial]))=montadora[SKU Parcial],0)
  ),
  ""
)</f>
        <v/>
      </c>
    </row>
    <row r="7829" spans="1:30" x14ac:dyDescent="0.25">
      <c r="A7829" s="42" t="s">
        <v>23229</v>
      </c>
      <c r="B7829" s="42"/>
      <c r="C7829" s="42"/>
      <c r="D7829" s="42"/>
      <c r="E7829" s="42">
        <v>22798369651</v>
      </c>
      <c r="F7829" s="42" t="s">
        <v>8391</v>
      </c>
      <c r="G7829" s="42" t="s">
        <v>11228</v>
      </c>
      <c r="H7829" s="7"/>
      <c r="I7829" s="42"/>
      <c r="J7829" s="42" t="s">
        <v>3206</v>
      </c>
      <c r="K7829" s="8" t="s">
        <v>25675</v>
      </c>
      <c r="L7829" s="7" t="s">
        <v>8443</v>
      </c>
      <c r="M7829" s="44">
        <v>59.8</v>
      </c>
      <c r="N7829" s="7">
        <v>1</v>
      </c>
      <c r="O7829" s="44">
        <v>59.8</v>
      </c>
      <c r="P7829" s="44">
        <v>33.340000000000003</v>
      </c>
      <c r="Q7829" s="44">
        <v>2.37</v>
      </c>
      <c r="R7829" s="44">
        <v>15.96</v>
      </c>
      <c r="S7829" s="44">
        <v>0</v>
      </c>
      <c r="T7829" s="44">
        <v>0</v>
      </c>
      <c r="U7829" s="44">
        <v>8.1300000000000008</v>
      </c>
      <c r="V7829" s="50">
        <f ca="1">pedidos[[#This Row],[MC em %]]/10000</f>
        <v>0.13589999999999999</v>
      </c>
      <c r="W7829" s="42"/>
      <c r="X7829" s="43"/>
      <c r="Y7829" s="43"/>
      <c r="Z7829" s="43" t="s">
        <v>8442</v>
      </c>
      <c r="AA7829" s="37" t="str">
        <f>VLOOKUP(J7829, sku!B:C, 2, FALSE)</f>
        <v>Banco Bicicleta Selim Preto e Vermelho + Couro PU</v>
      </c>
      <c r="AB7829" s="37" t="str">
        <f>VLOOKUP(J7829, sku!B:BM, 64, FALSE)</f>
        <v>Importação</v>
      </c>
      <c r="AC7829" s="37" t="str">
        <f>LEFT(pedidos[[#This Row],[SKU]],3)</f>
        <v>EB0</v>
      </c>
      <c r="AD7829" s="37" t="str" cm="1">
        <f t="array" aca="1" ref="AD7829" ca="1">IFERROR(
  INDEX(
    montadora[Montadora],
    MATCH(TRUE,LEFT(J8207,NÚCARACT(montadora[SKU Parcial]))=montadora[SKU Parcial],0)
  ),
  ""
)</f>
        <v/>
      </c>
    </row>
    <row r="7830" spans="1:30" x14ac:dyDescent="0.25">
      <c r="A7830" s="42" t="s">
        <v>23230</v>
      </c>
      <c r="B7830" s="42"/>
      <c r="C7830" s="42"/>
      <c r="D7830" s="42"/>
      <c r="E7830" s="42">
        <v>23998118595</v>
      </c>
      <c r="F7830" s="42" t="s">
        <v>10106</v>
      </c>
      <c r="G7830" s="42" t="s">
        <v>11228</v>
      </c>
      <c r="H7830" s="7"/>
      <c r="I7830" s="42"/>
      <c r="J7830" s="42" t="s">
        <v>290</v>
      </c>
      <c r="K7830" s="8" t="s">
        <v>25675</v>
      </c>
      <c r="L7830" s="7" t="s">
        <v>8443</v>
      </c>
      <c r="M7830" s="44">
        <v>38.799999999999997</v>
      </c>
      <c r="N7830" s="7">
        <v>1</v>
      </c>
      <c r="O7830" s="44">
        <v>38.799999999999997</v>
      </c>
      <c r="P7830" s="44">
        <v>15.8</v>
      </c>
      <c r="Q7830" s="44">
        <v>1.54</v>
      </c>
      <c r="R7830" s="44">
        <v>11.76</v>
      </c>
      <c r="S7830" s="44">
        <v>0</v>
      </c>
      <c r="T7830" s="44">
        <v>0</v>
      </c>
      <c r="U7830" s="44">
        <v>9.6999999999999993</v>
      </c>
      <c r="V7830" s="50">
        <f ca="1">pedidos[[#This Row],[MC em %]]/10000</f>
        <v>0.25</v>
      </c>
      <c r="W7830" s="42"/>
      <c r="X7830" s="43"/>
      <c r="Y7830" s="43"/>
      <c r="Z7830" s="43" t="s">
        <v>8442</v>
      </c>
      <c r="AA7830" s="37" t="str">
        <f>VLOOKUP(J7830, sku!B:C, 2, FALSE)</f>
        <v>Par De Trava Do Quebra Vento Preto (23Cm)</v>
      </c>
      <c r="AB7830" s="37" t="str">
        <f>VLOOKUP(J7830, sku!B:BM, 64, FALSE)</f>
        <v>Revenda</v>
      </c>
      <c r="AC7830" s="37" t="str">
        <f>LEFT(pedidos[[#This Row],[SKU]],3)</f>
        <v>Q-9</v>
      </c>
      <c r="AD7830" s="37" t="str" cm="1">
        <f t="array" aca="1" ref="AD7830" ca="1">IFERROR(
  INDEX(
    montadora[Montadora],
    MATCH(TRUE,LEFT(J8208,NÚCARACT(montadora[SKU Parcial]))=montadora[SKU Parcial],0)
  ),
  ""
)</f>
        <v/>
      </c>
    </row>
    <row r="7831" spans="1:30" x14ac:dyDescent="0.25">
      <c r="A7831" s="42" t="s">
        <v>23231</v>
      </c>
      <c r="B7831" s="42"/>
      <c r="C7831" s="42"/>
      <c r="D7831" s="42"/>
      <c r="E7831" s="42">
        <v>20298008470</v>
      </c>
      <c r="F7831" s="42" t="s">
        <v>10107</v>
      </c>
      <c r="G7831" s="42" t="s">
        <v>11228</v>
      </c>
      <c r="H7831" s="7"/>
      <c r="I7831" s="42"/>
      <c r="J7831" s="42" t="s">
        <v>290</v>
      </c>
      <c r="K7831" s="8" t="s">
        <v>25576</v>
      </c>
      <c r="L7831" s="7" t="s">
        <v>8443</v>
      </c>
      <c r="M7831" s="44">
        <v>38.799999999999997</v>
      </c>
      <c r="N7831" s="7">
        <v>1</v>
      </c>
      <c r="O7831" s="44">
        <v>38.799999999999997</v>
      </c>
      <c r="P7831" s="44">
        <v>15.8</v>
      </c>
      <c r="Q7831" s="44">
        <v>1.54</v>
      </c>
      <c r="R7831" s="44">
        <v>11.76</v>
      </c>
      <c r="S7831" s="44">
        <v>0</v>
      </c>
      <c r="T7831" s="44">
        <v>0</v>
      </c>
      <c r="U7831" s="44">
        <v>9.6999999999999993</v>
      </c>
      <c r="V7831" s="50">
        <f ca="1">pedidos[[#This Row],[MC em %]]/10000</f>
        <v>0.25</v>
      </c>
      <c r="W7831" s="42"/>
      <c r="X7831" s="43"/>
      <c r="Y7831" s="43"/>
      <c r="Z7831" s="43" t="s">
        <v>8442</v>
      </c>
      <c r="AA7831" s="37" t="str">
        <f>VLOOKUP(J7831, sku!B:C, 2, FALSE)</f>
        <v>Par De Trava Do Quebra Vento Preto (23Cm)</v>
      </c>
      <c r="AB7831" s="37" t="str">
        <f>VLOOKUP(J7831, sku!B:BM, 64, FALSE)</f>
        <v>Revenda</v>
      </c>
      <c r="AC7831" s="37" t="str">
        <f>LEFT(pedidos[[#This Row],[SKU]],3)</f>
        <v>Q-9</v>
      </c>
      <c r="AD7831" s="37" t="str" cm="1">
        <f t="array" aca="1" ref="AD7831" ca="1">IFERROR(
  INDEX(
    montadora[Montadora],
    MATCH(TRUE,LEFT(J8209,NÚCARACT(montadora[SKU Parcial]))=montadora[SKU Parcial],0)
  ),
  ""
)</f>
        <v/>
      </c>
    </row>
    <row r="7832" spans="1:30" x14ac:dyDescent="0.25">
      <c r="A7832" s="42" t="s">
        <v>23232</v>
      </c>
      <c r="B7832" s="42"/>
      <c r="C7832" s="42"/>
      <c r="D7832" s="42"/>
      <c r="E7832" s="42">
        <v>20598018789</v>
      </c>
      <c r="F7832" s="42" t="s">
        <v>8394</v>
      </c>
      <c r="G7832" s="42" t="s">
        <v>11228</v>
      </c>
      <c r="H7832" s="7"/>
      <c r="I7832" s="42"/>
      <c r="J7832" s="42" t="s">
        <v>938</v>
      </c>
      <c r="K7832" s="8" t="s">
        <v>25576</v>
      </c>
      <c r="L7832" s="7" t="s">
        <v>8443</v>
      </c>
      <c r="M7832" s="44">
        <v>75.8</v>
      </c>
      <c r="N7832" s="7">
        <v>1</v>
      </c>
      <c r="O7832" s="44">
        <v>101.55</v>
      </c>
      <c r="P7832" s="44">
        <v>39.54</v>
      </c>
      <c r="Q7832" s="44">
        <v>3.01</v>
      </c>
      <c r="R7832" s="44">
        <v>19.16</v>
      </c>
      <c r="S7832" s="44">
        <v>25.75</v>
      </c>
      <c r="T7832" s="44">
        <v>0</v>
      </c>
      <c r="U7832" s="44">
        <v>14.09</v>
      </c>
      <c r="V7832" s="50">
        <f ca="1">pedidos[[#This Row],[MC em %]]/10000</f>
        <v>0.18590000000000001</v>
      </c>
      <c r="W7832" s="42"/>
      <c r="X7832" s="43"/>
      <c r="Y7832" s="43"/>
      <c r="Z7832" s="43" t="s">
        <v>8442</v>
      </c>
      <c r="AA7832" s="37" t="str">
        <f>VLOOKUP(J7832, sku!B:C, 2, FALSE)</f>
        <v>Cadeirinha Preta Aro 26 - Peixinho Bike</v>
      </c>
      <c r="AB7832" s="37" t="str">
        <f>VLOOKUP(J7832, sku!B:BM, 64, FALSE)</f>
        <v>Revenda</v>
      </c>
      <c r="AC7832" s="37" t="str">
        <f>LEFT(pedidos[[#This Row],[SKU]],3)</f>
        <v>CAD</v>
      </c>
      <c r="AD7832" s="37" t="str" cm="1">
        <f t="array" aca="1" ref="AD7832" ca="1">IFERROR(
  INDEX(
    montadora[Montadora],
    MATCH(TRUE,LEFT(J8210,NÚCARACT(montadora[SKU Parcial]))=montadora[SKU Parcial],0)
  ),
  ""
)</f>
        <v/>
      </c>
    </row>
    <row r="7833" spans="1:30" x14ac:dyDescent="0.25">
      <c r="A7833" s="42" t="s">
        <v>23233</v>
      </c>
      <c r="B7833" s="42"/>
      <c r="C7833" s="42"/>
      <c r="D7833" s="42"/>
      <c r="E7833" s="42">
        <v>23998214127</v>
      </c>
      <c r="F7833" s="42" t="s">
        <v>10132</v>
      </c>
      <c r="G7833" s="42" t="s">
        <v>11228</v>
      </c>
      <c r="H7833" s="7"/>
      <c r="I7833" s="42"/>
      <c r="J7833" s="42" t="s">
        <v>2747</v>
      </c>
      <c r="K7833" s="8" t="s">
        <v>25576</v>
      </c>
      <c r="L7833" s="7" t="s">
        <v>8443</v>
      </c>
      <c r="M7833" s="44">
        <v>87.8</v>
      </c>
      <c r="N7833" s="7">
        <v>1</v>
      </c>
      <c r="O7833" s="44">
        <v>87.8</v>
      </c>
      <c r="P7833" s="44">
        <v>41.36</v>
      </c>
      <c r="Q7833" s="44">
        <v>3.49</v>
      </c>
      <c r="R7833" s="44">
        <v>21.56</v>
      </c>
      <c r="S7833" s="44">
        <v>0</v>
      </c>
      <c r="T7833" s="44">
        <v>0</v>
      </c>
      <c r="U7833" s="44">
        <v>21.39</v>
      </c>
      <c r="V7833" s="50">
        <f ca="1">pedidos[[#This Row],[MC em %]]/10000</f>
        <v>0.2437</v>
      </c>
      <c r="W7833" s="42"/>
      <c r="X7833" s="43"/>
      <c r="Y7833" s="43"/>
      <c r="Z7833" s="43" t="s">
        <v>8442</v>
      </c>
      <c r="AA7833" s="37" t="str">
        <f>VLOOKUP(J7833, sku!B:C, 2, FALSE)</f>
        <v>Cabo de Chupeta Coaxial de Transferência de Carga de Bateria 12/24V 500 Amper, PVC, CCA 5 Metros</v>
      </c>
      <c r="AB7833" s="37" t="str">
        <f>VLOOKUP(J7833, sku!B:BM, 64, FALSE)</f>
        <v>Importação</v>
      </c>
      <c r="AC7833" s="37" t="str">
        <f>LEFT(pedidos[[#This Row],[SKU]],3)</f>
        <v>1EC</v>
      </c>
      <c r="AD7833" s="37" t="str" cm="1">
        <f t="array" aca="1" ref="AD7833" ca="1">IFERROR(
  INDEX(
    montadora[Montadora],
    MATCH(TRUE,LEFT(J8211,NÚCARACT(montadora[SKU Parcial]))=montadora[SKU Parcial],0)
  ),
  ""
)</f>
        <v/>
      </c>
    </row>
    <row r="7834" spans="1:30" x14ac:dyDescent="0.25">
      <c r="A7834" s="42" t="s">
        <v>23234</v>
      </c>
      <c r="B7834" s="42"/>
      <c r="C7834" s="42"/>
      <c r="D7834" s="42"/>
      <c r="E7834" s="42">
        <v>20598018789</v>
      </c>
      <c r="F7834" s="42" t="s">
        <v>8394</v>
      </c>
      <c r="G7834" s="42" t="s">
        <v>11228</v>
      </c>
      <c r="H7834" s="7"/>
      <c r="I7834" s="42"/>
      <c r="J7834" s="42" t="s">
        <v>938</v>
      </c>
      <c r="K7834" s="8" t="s">
        <v>25576</v>
      </c>
      <c r="L7834" s="7" t="s">
        <v>8443</v>
      </c>
      <c r="M7834" s="44">
        <v>75.8</v>
      </c>
      <c r="N7834" s="7">
        <v>1</v>
      </c>
      <c r="O7834" s="44">
        <v>80.87</v>
      </c>
      <c r="P7834" s="44">
        <v>39.54</v>
      </c>
      <c r="Q7834" s="44">
        <v>3.01</v>
      </c>
      <c r="R7834" s="44">
        <v>19.16</v>
      </c>
      <c r="S7834" s="44">
        <v>5.07</v>
      </c>
      <c r="T7834" s="44">
        <v>0</v>
      </c>
      <c r="U7834" s="44">
        <v>14.09</v>
      </c>
      <c r="V7834" s="50">
        <f ca="1">pedidos[[#This Row],[MC em %]]/10000</f>
        <v>0.18590000000000001</v>
      </c>
      <c r="W7834" s="42"/>
      <c r="X7834" s="43"/>
      <c r="Y7834" s="43"/>
      <c r="Z7834" s="43" t="s">
        <v>8442</v>
      </c>
      <c r="AA7834" s="37" t="str">
        <f>VLOOKUP(J7834, sku!B:C, 2, FALSE)</f>
        <v>Cadeirinha Preta Aro 26 - Peixinho Bike</v>
      </c>
      <c r="AB7834" s="37" t="str">
        <f>VLOOKUP(J7834, sku!B:BM, 64, FALSE)</f>
        <v>Revenda</v>
      </c>
      <c r="AC7834" s="37" t="str">
        <f>LEFT(pedidos[[#This Row],[SKU]],3)</f>
        <v>CAD</v>
      </c>
      <c r="AD7834" s="37" t="str" cm="1">
        <f t="array" aca="1" ref="AD7834" ca="1">IFERROR(
  INDEX(
    montadora[Montadora],
    MATCH(TRUE,LEFT(J8212,NÚCARACT(montadora[SKU Parcial]))=montadora[SKU Parcial],0)
  ),
  ""
)</f>
        <v/>
      </c>
    </row>
    <row r="7835" spans="1:30" x14ac:dyDescent="0.25">
      <c r="A7835" s="42" t="s">
        <v>23235</v>
      </c>
      <c r="B7835" s="42"/>
      <c r="C7835" s="42"/>
      <c r="D7835" s="42"/>
      <c r="E7835" s="42">
        <v>19198012236</v>
      </c>
      <c r="F7835" s="42" t="s">
        <v>8351</v>
      </c>
      <c r="G7835" s="42" t="s">
        <v>11228</v>
      </c>
      <c r="H7835" s="7"/>
      <c r="I7835" s="42"/>
      <c r="J7835" s="42" t="s">
        <v>703</v>
      </c>
      <c r="K7835" s="8" t="s">
        <v>25576</v>
      </c>
      <c r="L7835" s="7" t="s">
        <v>8443</v>
      </c>
      <c r="M7835" s="44">
        <v>24.6</v>
      </c>
      <c r="N7835" s="7">
        <v>1</v>
      </c>
      <c r="O7835" s="44">
        <v>24.6</v>
      </c>
      <c r="P7835" s="44">
        <v>7.52</v>
      </c>
      <c r="Q7835" s="44">
        <v>0.98</v>
      </c>
      <c r="R7835" s="44">
        <v>8.92</v>
      </c>
      <c r="S7835" s="44">
        <v>0</v>
      </c>
      <c r="T7835" s="44">
        <v>0</v>
      </c>
      <c r="U7835" s="44">
        <v>7.18</v>
      </c>
      <c r="V7835" s="50">
        <f ca="1">pedidos[[#This Row],[MC em %]]/10000</f>
        <v>0.29199999999999998</v>
      </c>
      <c r="W7835" s="42"/>
      <c r="X7835" s="43"/>
      <c r="Y7835" s="43"/>
      <c r="Z7835" s="43" t="s">
        <v>8442</v>
      </c>
      <c r="AA7835" s="37" t="str">
        <f>VLOOKUP(J7835, sku!B:C, 2, FALSE)</f>
        <v>Trava Disco De Freio Moto - Preto</v>
      </c>
      <c r="AB7835" s="37" t="str">
        <f>VLOOKUP(J7835, sku!B:BM, 64, FALSE)</f>
        <v>Importação</v>
      </c>
      <c r="AC7835" s="37" t="str">
        <f>LEFT(pedidos[[#This Row],[SKU]],3)</f>
        <v>ET0</v>
      </c>
      <c r="AD7835" s="37" t="str" cm="1">
        <f t="array" aca="1" ref="AD7835" ca="1">IFERROR(
  INDEX(
    montadora[Montadora],
    MATCH(TRUE,LEFT(J8213,NÚCARACT(montadora[SKU Parcial]))=montadora[SKU Parcial],0)
  ),
  ""
)</f>
        <v/>
      </c>
    </row>
    <row r="7836" spans="1:30" x14ac:dyDescent="0.25">
      <c r="A7836" s="42" t="s">
        <v>23236</v>
      </c>
      <c r="B7836" s="42"/>
      <c r="C7836" s="42"/>
      <c r="D7836" s="42"/>
      <c r="E7836" s="42">
        <v>20598018789</v>
      </c>
      <c r="F7836" s="42" t="s">
        <v>8394</v>
      </c>
      <c r="G7836" s="42" t="s">
        <v>11228</v>
      </c>
      <c r="H7836" s="7"/>
      <c r="I7836" s="42"/>
      <c r="J7836" s="42" t="s">
        <v>2167</v>
      </c>
      <c r="K7836" s="8" t="s">
        <v>25576</v>
      </c>
      <c r="L7836" s="7" t="s">
        <v>8443</v>
      </c>
      <c r="M7836" s="44">
        <v>75.8</v>
      </c>
      <c r="N7836" s="7">
        <v>1</v>
      </c>
      <c r="O7836" s="44">
        <v>85.74</v>
      </c>
      <c r="P7836" s="44">
        <v>39.54</v>
      </c>
      <c r="Q7836" s="44">
        <v>3.01</v>
      </c>
      <c r="R7836" s="44">
        <v>19.16</v>
      </c>
      <c r="S7836" s="44">
        <v>9.94</v>
      </c>
      <c r="T7836" s="44">
        <v>0</v>
      </c>
      <c r="U7836" s="44">
        <v>14.09</v>
      </c>
      <c r="V7836" s="50">
        <f ca="1">pedidos[[#This Row],[MC em %]]/10000</f>
        <v>0.18590000000000001</v>
      </c>
      <c r="W7836" s="42"/>
      <c r="X7836" s="43"/>
      <c r="Y7836" s="43"/>
      <c r="Z7836" s="43" t="s">
        <v>8442</v>
      </c>
      <c r="AA7836" s="37" t="str">
        <f>VLOOKUP(J7836, sku!B:C, 2, FALSE)</f>
        <v>Cadeirinha Rosa Aro 26 - Peixinho Bike</v>
      </c>
      <c r="AB7836" s="37" t="str">
        <f>VLOOKUP(J7836, sku!B:BM, 64, FALSE)</f>
        <v>Revenda</v>
      </c>
      <c r="AC7836" s="37" t="str">
        <f>LEFT(pedidos[[#This Row],[SKU]],3)</f>
        <v>CAD</v>
      </c>
      <c r="AD7836" s="37" t="str" cm="1">
        <f t="array" aca="1" ref="AD7836" ca="1">IFERROR(
  INDEX(
    montadora[Montadora],
    MATCH(TRUE,LEFT(J8214,NÚCARACT(montadora[SKU Parcial]))=montadora[SKU Parcial],0)
  ),
  ""
)</f>
        <v/>
      </c>
    </row>
    <row r="7837" spans="1:30" x14ac:dyDescent="0.25">
      <c r="A7837" s="42" t="s">
        <v>23237</v>
      </c>
      <c r="B7837" s="42"/>
      <c r="C7837" s="42"/>
      <c r="D7837" s="42"/>
      <c r="E7837" s="42">
        <v>20598018789</v>
      </c>
      <c r="F7837" s="42" t="s">
        <v>8394</v>
      </c>
      <c r="G7837" s="42" t="s">
        <v>11228</v>
      </c>
      <c r="H7837" s="7"/>
      <c r="I7837" s="42"/>
      <c r="J7837" s="42" t="s">
        <v>938</v>
      </c>
      <c r="K7837" s="8" t="s">
        <v>25576</v>
      </c>
      <c r="L7837" s="7" t="s">
        <v>8443</v>
      </c>
      <c r="M7837" s="44">
        <v>75.8</v>
      </c>
      <c r="N7837" s="7">
        <v>1</v>
      </c>
      <c r="O7837" s="44">
        <v>79.67</v>
      </c>
      <c r="P7837" s="44">
        <v>39.54</v>
      </c>
      <c r="Q7837" s="44">
        <v>3.01</v>
      </c>
      <c r="R7837" s="44">
        <v>19.16</v>
      </c>
      <c r="S7837" s="44">
        <v>3.87</v>
      </c>
      <c r="T7837" s="44">
        <v>0</v>
      </c>
      <c r="U7837" s="44">
        <v>14.09</v>
      </c>
      <c r="V7837" s="50">
        <f ca="1">pedidos[[#This Row],[MC em %]]/10000</f>
        <v>0.18590000000000001</v>
      </c>
      <c r="W7837" s="42"/>
      <c r="X7837" s="43"/>
      <c r="Y7837" s="43"/>
      <c r="Z7837" s="43" t="s">
        <v>8442</v>
      </c>
      <c r="AA7837" s="37" t="str">
        <f>VLOOKUP(J7837, sku!B:C, 2, FALSE)</f>
        <v>Cadeirinha Preta Aro 26 - Peixinho Bike</v>
      </c>
      <c r="AB7837" s="37" t="str">
        <f>VLOOKUP(J7837, sku!B:BM, 64, FALSE)</f>
        <v>Revenda</v>
      </c>
      <c r="AC7837" s="37" t="str">
        <f>LEFT(pedidos[[#This Row],[SKU]],3)</f>
        <v>CAD</v>
      </c>
      <c r="AD7837" s="37" t="str" cm="1">
        <f t="array" aca="1" ref="AD7837" ca="1">IFERROR(
  INDEX(
    montadora[Montadora],
    MATCH(TRUE,LEFT(J8215,NÚCARACT(montadora[SKU Parcial]))=montadora[SKU Parcial],0)
  ),
  ""
)</f>
        <v/>
      </c>
    </row>
    <row r="7838" spans="1:30" x14ac:dyDescent="0.25">
      <c r="A7838" s="42" t="s">
        <v>23238</v>
      </c>
      <c r="B7838" s="42"/>
      <c r="C7838" s="42"/>
      <c r="D7838" s="42"/>
      <c r="E7838" s="42">
        <v>20598018789</v>
      </c>
      <c r="F7838" s="42" t="s">
        <v>8394</v>
      </c>
      <c r="G7838" s="42" t="s">
        <v>11228</v>
      </c>
      <c r="H7838" s="7"/>
      <c r="I7838" s="42"/>
      <c r="J7838" s="42" t="s">
        <v>8835</v>
      </c>
      <c r="K7838" s="8" t="s">
        <v>25576</v>
      </c>
      <c r="L7838" s="7" t="s">
        <v>8443</v>
      </c>
      <c r="M7838" s="44">
        <v>75.8</v>
      </c>
      <c r="N7838" s="7">
        <v>1</v>
      </c>
      <c r="O7838" s="44">
        <v>90.6</v>
      </c>
      <c r="P7838" s="44">
        <v>39.54</v>
      </c>
      <c r="Q7838" s="44">
        <v>3.01</v>
      </c>
      <c r="R7838" s="44">
        <v>19.16</v>
      </c>
      <c r="S7838" s="44">
        <v>14.8</v>
      </c>
      <c r="T7838" s="44">
        <v>0</v>
      </c>
      <c r="U7838" s="44">
        <v>14.09</v>
      </c>
      <c r="V7838" s="50">
        <f ca="1">pedidos[[#This Row],[MC em %]]/10000</f>
        <v>0.18590000000000001</v>
      </c>
      <c r="W7838" s="42"/>
      <c r="X7838" s="43"/>
      <c r="Y7838" s="43"/>
      <c r="Z7838" s="43" t="s">
        <v>8442</v>
      </c>
      <c r="AA7838" s="37" t="str">
        <f>VLOOKUP(J7838, sku!B:C, 2, FALSE)</f>
        <v>Cadeirinha Cinza Aro 26 - Peixinho Bike</v>
      </c>
      <c r="AB7838" s="37" t="str">
        <f>VLOOKUP(J7838, sku!B:BM, 64, FALSE)</f>
        <v>Revenda</v>
      </c>
      <c r="AC7838" s="37" t="str">
        <f>LEFT(pedidos[[#This Row],[SKU]],3)</f>
        <v>CAD</v>
      </c>
      <c r="AD7838" s="37" t="str" cm="1">
        <f t="array" aca="1" ref="AD7838" ca="1">IFERROR(
  INDEX(
    montadora[Montadora],
    MATCH(TRUE,LEFT(J8216,NÚCARACT(montadora[SKU Parcial]))=montadora[SKU Parcial],0)
  ),
  ""
)</f>
        <v/>
      </c>
    </row>
    <row r="7839" spans="1:30" x14ac:dyDescent="0.25">
      <c r="A7839" s="42" t="s">
        <v>23239</v>
      </c>
      <c r="B7839" s="42"/>
      <c r="C7839" s="42"/>
      <c r="D7839" s="42"/>
      <c r="E7839" s="42">
        <v>20898008418</v>
      </c>
      <c r="F7839" s="42" t="s">
        <v>8818</v>
      </c>
      <c r="G7839" s="42" t="s">
        <v>11228</v>
      </c>
      <c r="H7839" s="7"/>
      <c r="I7839" s="42"/>
      <c r="J7839" s="42" t="s">
        <v>7795</v>
      </c>
      <c r="K7839" s="8" t="s">
        <v>25576</v>
      </c>
      <c r="L7839" s="7" t="s">
        <v>8443</v>
      </c>
      <c r="M7839" s="44">
        <v>93.8</v>
      </c>
      <c r="N7839" s="7">
        <v>1</v>
      </c>
      <c r="O7839" s="44">
        <v>93.8</v>
      </c>
      <c r="P7839" s="44">
        <v>47.57</v>
      </c>
      <c r="Q7839" s="44">
        <v>3.72</v>
      </c>
      <c r="R7839" s="44">
        <v>22.76</v>
      </c>
      <c r="S7839" s="44">
        <v>0</v>
      </c>
      <c r="T7839" s="44">
        <v>0</v>
      </c>
      <c r="U7839" s="44">
        <v>19.75</v>
      </c>
      <c r="V7839" s="50">
        <f ca="1">pedidos[[#This Row],[MC em %]]/10000</f>
        <v>0.21049999999999999</v>
      </c>
      <c r="W7839" s="42"/>
      <c r="X7839" s="43"/>
      <c r="Y7839" s="43"/>
      <c r="Z7839" s="43" t="s">
        <v>8442</v>
      </c>
      <c r="AA7839" s="37" t="str">
        <f>VLOOKUP(J7839, sku!B:C, 2, FALSE)</f>
        <v>Fogareiro 1 Boca Com Maleta</v>
      </c>
      <c r="AB7839" s="37" t="str">
        <f>VLOOKUP(J7839, sku!B:BM, 64, FALSE)</f>
        <v>Importação</v>
      </c>
      <c r="AC7839" s="37" t="str">
        <f>LEFT(pedidos[[#This Row],[SKU]],3)</f>
        <v>1FO</v>
      </c>
      <c r="AD7839" s="37" t="str" cm="1">
        <f t="array" aca="1" ref="AD7839" ca="1">IFERROR(
  INDEX(
    montadora[Montadora],
    MATCH(TRUE,LEFT(J8217,NÚCARACT(montadora[SKU Parcial]))=montadora[SKU Parcial],0)
  ),
  ""
)</f>
        <v/>
      </c>
    </row>
    <row r="7840" spans="1:30" x14ac:dyDescent="0.25">
      <c r="A7840" s="42" t="s">
        <v>23240</v>
      </c>
      <c r="B7840" s="42"/>
      <c r="C7840" s="42"/>
      <c r="D7840" s="42"/>
      <c r="E7840" s="42">
        <v>23998118595</v>
      </c>
      <c r="F7840" s="42" t="s">
        <v>10106</v>
      </c>
      <c r="G7840" s="42" t="s">
        <v>11228</v>
      </c>
      <c r="H7840" s="7"/>
      <c r="I7840" s="42"/>
      <c r="J7840" s="42" t="s">
        <v>290</v>
      </c>
      <c r="K7840" s="8" t="s">
        <v>25576</v>
      </c>
      <c r="L7840" s="7" t="s">
        <v>8443</v>
      </c>
      <c r="M7840" s="44">
        <v>38.799999999999997</v>
      </c>
      <c r="N7840" s="7">
        <v>1</v>
      </c>
      <c r="O7840" s="44">
        <v>38.799999999999997</v>
      </c>
      <c r="P7840" s="44">
        <v>15.8</v>
      </c>
      <c r="Q7840" s="44">
        <v>1.54</v>
      </c>
      <c r="R7840" s="44">
        <v>11.76</v>
      </c>
      <c r="S7840" s="44">
        <v>0</v>
      </c>
      <c r="T7840" s="44">
        <v>0</v>
      </c>
      <c r="U7840" s="44">
        <v>9.6999999999999993</v>
      </c>
      <c r="V7840" s="50">
        <f ca="1">pedidos[[#This Row],[MC em %]]/10000</f>
        <v>0.25</v>
      </c>
      <c r="W7840" s="42"/>
      <c r="X7840" s="43"/>
      <c r="Y7840" s="43"/>
      <c r="Z7840" s="43" t="s">
        <v>8442</v>
      </c>
      <c r="AA7840" s="37" t="str">
        <f>VLOOKUP(J7840, sku!B:C, 2, FALSE)</f>
        <v>Par De Trava Do Quebra Vento Preto (23Cm)</v>
      </c>
      <c r="AB7840" s="37" t="str">
        <f>VLOOKUP(J7840, sku!B:BM, 64, FALSE)</f>
        <v>Revenda</v>
      </c>
      <c r="AC7840" s="37" t="str">
        <f>LEFT(pedidos[[#This Row],[SKU]],3)</f>
        <v>Q-9</v>
      </c>
      <c r="AD7840" s="37" t="str" cm="1">
        <f t="array" aca="1" ref="AD7840" ca="1">IFERROR(
  INDEX(
    montadora[Montadora],
    MATCH(TRUE,LEFT(J8218,NÚCARACT(montadora[SKU Parcial]))=montadora[SKU Parcial],0)
  ),
  ""
)</f>
        <v/>
      </c>
    </row>
    <row r="7841" spans="1:30" x14ac:dyDescent="0.25">
      <c r="A7841" s="42" t="s">
        <v>23241</v>
      </c>
      <c r="B7841" s="42"/>
      <c r="C7841" s="42"/>
      <c r="D7841" s="42"/>
      <c r="E7841" s="42">
        <v>23998118595</v>
      </c>
      <c r="F7841" s="42" t="s">
        <v>10106</v>
      </c>
      <c r="G7841" s="42" t="s">
        <v>11228</v>
      </c>
      <c r="H7841" s="7"/>
      <c r="I7841" s="42"/>
      <c r="J7841" s="42" t="s">
        <v>1675</v>
      </c>
      <c r="K7841" s="8" t="s">
        <v>25576</v>
      </c>
      <c r="L7841" s="7" t="s">
        <v>8443</v>
      </c>
      <c r="M7841" s="44">
        <v>58.8</v>
      </c>
      <c r="N7841" s="7">
        <v>1</v>
      </c>
      <c r="O7841" s="44">
        <v>58.8</v>
      </c>
      <c r="P7841" s="44">
        <v>27.45</v>
      </c>
      <c r="Q7841" s="44">
        <v>2.33</v>
      </c>
      <c r="R7841" s="44">
        <v>15.76</v>
      </c>
      <c r="S7841" s="44">
        <v>0</v>
      </c>
      <c r="T7841" s="44">
        <v>0</v>
      </c>
      <c r="U7841" s="44">
        <v>13.26</v>
      </c>
      <c r="V7841" s="50">
        <f ca="1">pedidos[[#This Row],[MC em %]]/10000</f>
        <v>0.22539999999999999</v>
      </c>
      <c r="W7841" s="42"/>
      <c r="X7841" s="43"/>
      <c r="Y7841" s="43"/>
      <c r="Z7841" s="43" t="s">
        <v>8442</v>
      </c>
      <c r="AA7841" s="37" t="str">
        <f>VLOOKUP(J7841, sku!B:C, 2, FALSE)</f>
        <v>Par De Trava Do Quebra Vento Cromado (23Cm)</v>
      </c>
      <c r="AB7841" s="37" t="str">
        <f>VLOOKUP(J7841, sku!B:BM, 64, FALSE)</f>
        <v>Revenda</v>
      </c>
      <c r="AC7841" s="37" t="str">
        <f>LEFT(pedidos[[#This Row],[SKU]],3)</f>
        <v>Q-9</v>
      </c>
      <c r="AD7841" s="37" t="str" cm="1">
        <f t="array" aca="1" ref="AD7841" ca="1">IFERROR(
  INDEX(
    montadora[Montadora],
    MATCH(TRUE,LEFT(J8219,NÚCARACT(montadora[SKU Parcial]))=montadora[SKU Parcial],0)
  ),
  ""
)</f>
        <v/>
      </c>
    </row>
    <row r="7842" spans="1:30" x14ac:dyDescent="0.25">
      <c r="A7842" s="42" t="s">
        <v>23242</v>
      </c>
      <c r="B7842" s="42"/>
      <c r="C7842" s="42"/>
      <c r="D7842" s="42"/>
      <c r="E7842" s="42">
        <v>22798369651</v>
      </c>
      <c r="F7842" s="42" t="s">
        <v>8391</v>
      </c>
      <c r="G7842" s="42" t="s">
        <v>11228</v>
      </c>
      <c r="H7842" s="7"/>
      <c r="I7842" s="42"/>
      <c r="J7842" s="42" t="s">
        <v>3206</v>
      </c>
      <c r="K7842" s="8" t="s">
        <v>25576</v>
      </c>
      <c r="L7842" s="7" t="s">
        <v>8443</v>
      </c>
      <c r="M7842" s="44">
        <v>59.8</v>
      </c>
      <c r="N7842" s="7">
        <v>1</v>
      </c>
      <c r="O7842" s="44">
        <v>73.39</v>
      </c>
      <c r="P7842" s="44">
        <v>33.340000000000003</v>
      </c>
      <c r="Q7842" s="44">
        <v>2.37</v>
      </c>
      <c r="R7842" s="44">
        <v>15.96</v>
      </c>
      <c r="S7842" s="44">
        <v>13.59</v>
      </c>
      <c r="T7842" s="44">
        <v>0</v>
      </c>
      <c r="U7842" s="44">
        <v>8.1300000000000008</v>
      </c>
      <c r="V7842" s="50">
        <f ca="1">pedidos[[#This Row],[MC em %]]/10000</f>
        <v>0.13589999999999999</v>
      </c>
      <c r="W7842" s="42"/>
      <c r="X7842" s="43"/>
      <c r="Y7842" s="43"/>
      <c r="Z7842" s="43" t="s">
        <v>8442</v>
      </c>
      <c r="AA7842" s="37" t="str">
        <f>VLOOKUP(J7842, sku!B:C, 2, FALSE)</f>
        <v>Banco Bicicleta Selim Preto e Vermelho + Couro PU</v>
      </c>
      <c r="AB7842" s="37" t="str">
        <f>VLOOKUP(J7842, sku!B:BM, 64, FALSE)</f>
        <v>Importação</v>
      </c>
      <c r="AC7842" s="37" t="str">
        <f>LEFT(pedidos[[#This Row],[SKU]],3)</f>
        <v>EB0</v>
      </c>
      <c r="AD7842" s="37" t="str" cm="1">
        <f t="array" aca="1" ref="AD7842" ca="1">IFERROR(
  INDEX(
    montadora[Montadora],
    MATCH(TRUE,LEFT(J8220,NÚCARACT(montadora[SKU Parcial]))=montadora[SKU Parcial],0)
  ),
  ""
)</f>
        <v/>
      </c>
    </row>
    <row r="7843" spans="1:30" x14ac:dyDescent="0.25">
      <c r="A7843" s="42" t="s">
        <v>23243</v>
      </c>
      <c r="B7843" s="42"/>
      <c r="C7843" s="42"/>
      <c r="D7843" s="42"/>
      <c r="E7843" s="42">
        <v>20598018789</v>
      </c>
      <c r="F7843" s="42" t="s">
        <v>8394</v>
      </c>
      <c r="G7843" s="42" t="s">
        <v>11228</v>
      </c>
      <c r="H7843" s="7"/>
      <c r="I7843" s="42"/>
      <c r="J7843" s="42" t="s">
        <v>938</v>
      </c>
      <c r="K7843" s="8" t="s">
        <v>25599</v>
      </c>
      <c r="L7843" s="7" t="s">
        <v>8443</v>
      </c>
      <c r="M7843" s="44">
        <v>75.8</v>
      </c>
      <c r="N7843" s="7">
        <v>1</v>
      </c>
      <c r="O7843" s="44">
        <v>82.1</v>
      </c>
      <c r="P7843" s="44">
        <v>39.54</v>
      </c>
      <c r="Q7843" s="44">
        <v>3.01</v>
      </c>
      <c r="R7843" s="44">
        <v>19.16</v>
      </c>
      <c r="S7843" s="44">
        <v>6.3</v>
      </c>
      <c r="T7843" s="44">
        <v>0</v>
      </c>
      <c r="U7843" s="44">
        <v>14.09</v>
      </c>
      <c r="V7843" s="50">
        <f ca="1">pedidos[[#This Row],[MC em %]]/10000</f>
        <v>0.18590000000000001</v>
      </c>
      <c r="W7843" s="42"/>
      <c r="X7843" s="43"/>
      <c r="Y7843" s="43"/>
      <c r="Z7843" s="43" t="s">
        <v>8442</v>
      </c>
      <c r="AA7843" s="37" t="str">
        <f>VLOOKUP(J7843, sku!B:C, 2, FALSE)</f>
        <v>Cadeirinha Preta Aro 26 - Peixinho Bike</v>
      </c>
      <c r="AB7843" s="37" t="str">
        <f>VLOOKUP(J7843, sku!B:BM, 64, FALSE)</f>
        <v>Revenda</v>
      </c>
      <c r="AC7843" s="37" t="str">
        <f>LEFT(pedidos[[#This Row],[SKU]],3)</f>
        <v>CAD</v>
      </c>
      <c r="AD7843" s="37" t="str" cm="1">
        <f t="array" aca="1" ref="AD7843" ca="1">IFERROR(
  INDEX(
    montadora[Montadora],
    MATCH(TRUE,LEFT(J8221,NÚCARACT(montadora[SKU Parcial]))=montadora[SKU Parcial],0)
  ),
  ""
)</f>
        <v/>
      </c>
    </row>
    <row r="7844" spans="1:30" x14ac:dyDescent="0.25">
      <c r="A7844" s="42" t="s">
        <v>23244</v>
      </c>
      <c r="B7844" s="42"/>
      <c r="C7844" s="42"/>
      <c r="D7844" s="42"/>
      <c r="E7844" s="42">
        <v>21599592011</v>
      </c>
      <c r="F7844" s="42" t="s">
        <v>8376</v>
      </c>
      <c r="G7844" s="42" t="s">
        <v>11228</v>
      </c>
      <c r="H7844" s="7"/>
      <c r="I7844" s="42"/>
      <c r="J7844" s="42" t="s">
        <v>304</v>
      </c>
      <c r="K7844" s="8" t="s">
        <v>25599</v>
      </c>
      <c r="L7844" s="7" t="s">
        <v>8443</v>
      </c>
      <c r="M7844" s="44">
        <v>57.8</v>
      </c>
      <c r="N7844" s="7">
        <v>1</v>
      </c>
      <c r="O7844" s="44">
        <v>57.8</v>
      </c>
      <c r="P7844" s="44">
        <v>21.45</v>
      </c>
      <c r="Q7844" s="44">
        <v>2.29</v>
      </c>
      <c r="R7844" s="44">
        <v>15.56</v>
      </c>
      <c r="S7844" s="44">
        <v>0</v>
      </c>
      <c r="T7844" s="44">
        <v>0</v>
      </c>
      <c r="U7844" s="44">
        <v>18.5</v>
      </c>
      <c r="V7844" s="50">
        <f ca="1">pedidos[[#This Row],[MC em %]]/10000</f>
        <v>0.32</v>
      </c>
      <c r="W7844" s="42"/>
      <c r="X7844" s="43"/>
      <c r="Y7844" s="43"/>
      <c r="Z7844" s="43" t="s">
        <v>8442</v>
      </c>
      <c r="AA7844" s="37" t="str">
        <f>VLOOKUP(J7844, sku!B:C, 2, FALSE)</f>
        <v>Corrente de Moto Antifurto 150cm - Preto</v>
      </c>
      <c r="AB7844" s="37" t="str">
        <f>VLOOKUP(J7844, sku!B:BM, 64, FALSE)</f>
        <v>Importação</v>
      </c>
      <c r="AC7844" s="37" t="str">
        <f>LEFT(pedidos[[#This Row],[SKU]],3)</f>
        <v>XR0</v>
      </c>
      <c r="AD7844" s="37" t="str" cm="1">
        <f t="array" aca="1" ref="AD7844" ca="1">IFERROR(
  INDEX(
    montadora[Montadora],
    MATCH(TRUE,LEFT(J8222,NÚCARACT(montadora[SKU Parcial]))=montadora[SKU Parcial],0)
  ),
  ""
)</f>
        <v/>
      </c>
    </row>
    <row r="7845" spans="1:30" x14ac:dyDescent="0.25">
      <c r="A7845" s="42" t="s">
        <v>23245</v>
      </c>
      <c r="B7845" s="42"/>
      <c r="C7845" s="42"/>
      <c r="D7845" s="42"/>
      <c r="E7845" s="42">
        <v>22798369651</v>
      </c>
      <c r="F7845" s="42" t="s">
        <v>8391</v>
      </c>
      <c r="G7845" s="42" t="s">
        <v>11228</v>
      </c>
      <c r="H7845" s="7"/>
      <c r="I7845" s="42"/>
      <c r="J7845" s="42" t="s">
        <v>3206</v>
      </c>
      <c r="K7845" s="8" t="s">
        <v>25599</v>
      </c>
      <c r="L7845" s="7" t="s">
        <v>8443</v>
      </c>
      <c r="M7845" s="44">
        <v>59.8</v>
      </c>
      <c r="N7845" s="7">
        <v>1</v>
      </c>
      <c r="O7845" s="44">
        <v>61.24</v>
      </c>
      <c r="P7845" s="44">
        <v>33.340000000000003</v>
      </c>
      <c r="Q7845" s="44">
        <v>2.37</v>
      </c>
      <c r="R7845" s="44">
        <v>15.96</v>
      </c>
      <c r="S7845" s="44">
        <v>1.44</v>
      </c>
      <c r="T7845" s="44">
        <v>0</v>
      </c>
      <c r="U7845" s="44">
        <v>8.1300000000000008</v>
      </c>
      <c r="V7845" s="50">
        <f ca="1">pedidos[[#This Row],[MC em %]]/10000</f>
        <v>0.13589999999999999</v>
      </c>
      <c r="W7845" s="42"/>
      <c r="X7845" s="43"/>
      <c r="Y7845" s="43"/>
      <c r="Z7845" s="43" t="s">
        <v>8442</v>
      </c>
      <c r="AA7845" s="37" t="str">
        <f>VLOOKUP(J7845, sku!B:C, 2, FALSE)</f>
        <v>Banco Bicicleta Selim Preto e Vermelho + Couro PU</v>
      </c>
      <c r="AB7845" s="37" t="str">
        <f>VLOOKUP(J7845, sku!B:BM, 64, FALSE)</f>
        <v>Importação</v>
      </c>
      <c r="AC7845" s="37" t="str">
        <f>LEFT(pedidos[[#This Row],[SKU]],3)</f>
        <v>EB0</v>
      </c>
      <c r="AD7845" s="37" t="str" cm="1">
        <f t="array" aca="1" ref="AD7845" ca="1">IFERROR(
  INDEX(
    montadora[Montadora],
    MATCH(TRUE,LEFT(J8223,NÚCARACT(montadora[SKU Parcial]))=montadora[SKU Parcial],0)
  ),
  ""
)</f>
        <v/>
      </c>
    </row>
    <row r="7846" spans="1:30" x14ac:dyDescent="0.25">
      <c r="A7846" s="42" t="s">
        <v>23246</v>
      </c>
      <c r="B7846" s="42"/>
      <c r="C7846" s="42"/>
      <c r="D7846" s="42"/>
      <c r="E7846" s="42">
        <v>20098018865</v>
      </c>
      <c r="F7846" s="42" t="s">
        <v>8403</v>
      </c>
      <c r="G7846" s="42" t="s">
        <v>11228</v>
      </c>
      <c r="H7846" s="7"/>
      <c r="I7846" s="42"/>
      <c r="J7846" s="42" t="s">
        <v>205</v>
      </c>
      <c r="K7846" s="8" t="s">
        <v>25599</v>
      </c>
      <c r="L7846" s="7" t="s">
        <v>8443</v>
      </c>
      <c r="M7846" s="44">
        <v>328.8</v>
      </c>
      <c r="N7846" s="7">
        <v>1</v>
      </c>
      <c r="O7846" s="44">
        <v>328.8</v>
      </c>
      <c r="P7846" s="44">
        <v>120</v>
      </c>
      <c r="Q7846" s="44">
        <v>13.05</v>
      </c>
      <c r="R7846" s="44">
        <v>69.760000000000005</v>
      </c>
      <c r="S7846" s="44">
        <v>0</v>
      </c>
      <c r="T7846" s="44">
        <v>0</v>
      </c>
      <c r="U7846" s="44">
        <v>125.99</v>
      </c>
      <c r="V7846" s="50">
        <f ca="1">pedidos[[#This Row],[MC em %]]/10000</f>
        <v>0.38319999999999999</v>
      </c>
      <c r="W7846" s="42"/>
      <c r="X7846" s="43"/>
      <c r="Y7846" s="43"/>
      <c r="Z7846" s="43" t="s">
        <v>8442</v>
      </c>
      <c r="AA7846" s="37" t="str">
        <f>VLOOKUP(J7846, sku!B:C, 2, FALSE)</f>
        <v>Travessa Ford - Style - - - Ecosport - - - Preto</v>
      </c>
      <c r="AB7846" s="37" t="str">
        <f>VLOOKUP(J7846, sku!B:BM, 64, FALSE)</f>
        <v>Fabricação</v>
      </c>
      <c r="AC7846" s="37" t="str">
        <f>LEFT(pedidos[[#This Row],[SKU]],3)</f>
        <v>XFO</v>
      </c>
      <c r="AD7846" s="37" t="str" cm="1">
        <f t="array" aca="1" ref="AD7846" ca="1">IFERROR(
  INDEX(
    montadora[Montadora],
    MATCH(TRUE,LEFT(J8224,NÚCARACT(montadora[SKU Parcial]))=montadora[SKU Parcial],0)
  ),
  ""
)</f>
        <v/>
      </c>
    </row>
    <row r="7847" spans="1:30" x14ac:dyDescent="0.25">
      <c r="A7847" s="42" t="s">
        <v>23247</v>
      </c>
      <c r="B7847" s="42"/>
      <c r="C7847" s="42"/>
      <c r="D7847" s="42"/>
      <c r="E7847" s="42">
        <v>23798148233</v>
      </c>
      <c r="F7847" s="42" t="s">
        <v>10131</v>
      </c>
      <c r="G7847" s="42" t="s">
        <v>11228</v>
      </c>
      <c r="H7847" s="7"/>
      <c r="I7847" s="42"/>
      <c r="J7847" s="42" t="s">
        <v>224</v>
      </c>
      <c r="K7847" s="8" t="s">
        <v>25599</v>
      </c>
      <c r="L7847" s="7" t="s">
        <v>8443</v>
      </c>
      <c r="M7847" s="44">
        <v>328.8</v>
      </c>
      <c r="N7847" s="7">
        <v>1</v>
      </c>
      <c r="O7847" s="44">
        <v>344.49</v>
      </c>
      <c r="P7847" s="44">
        <v>120</v>
      </c>
      <c r="Q7847" s="44">
        <v>13.05</v>
      </c>
      <c r="R7847" s="44">
        <v>69.760000000000005</v>
      </c>
      <c r="S7847" s="44">
        <v>15.69</v>
      </c>
      <c r="T7847" s="44">
        <v>0</v>
      </c>
      <c r="U7847" s="44">
        <v>125.99</v>
      </c>
      <c r="V7847" s="50">
        <f ca="1">pedidos[[#This Row],[MC em %]]/10000</f>
        <v>0.38319999999999999</v>
      </c>
      <c r="W7847" s="42"/>
      <c r="X7847" s="43"/>
      <c r="Y7847" s="43"/>
      <c r="Z7847" s="43" t="s">
        <v>8442</v>
      </c>
      <c r="AA7847" s="37" t="str">
        <f>VLOOKUP(J7847, sku!B:C, 2, FALSE)</f>
        <v>Travessa Chevrolet - Style - - - Trailblazer - - - Prata</v>
      </c>
      <c r="AB7847" s="37" t="str">
        <f>VLOOKUP(J7847, sku!B:BM, 64, FALSE)</f>
        <v>Fabricação</v>
      </c>
      <c r="AC7847" s="37" t="str">
        <f>LEFT(pedidos[[#This Row],[SKU]],3)</f>
        <v>XGM</v>
      </c>
      <c r="AD7847" s="37" t="str" cm="1">
        <f t="array" aca="1" ref="AD7847" ca="1">IFERROR(
  INDEX(
    montadora[Montadora],
    MATCH(TRUE,LEFT(J8225,NÚCARACT(montadora[SKU Parcial]))=montadora[SKU Parcial],0)
  ),
  ""
)</f>
        <v/>
      </c>
    </row>
    <row r="7848" spans="1:30" x14ac:dyDescent="0.25">
      <c r="A7848" s="42" t="s">
        <v>23248</v>
      </c>
      <c r="B7848" s="42"/>
      <c r="C7848" s="42"/>
      <c r="D7848" s="42"/>
      <c r="E7848" s="42">
        <v>20298008470</v>
      </c>
      <c r="F7848" s="42" t="s">
        <v>10107</v>
      </c>
      <c r="G7848" s="42" t="s">
        <v>11228</v>
      </c>
      <c r="H7848" s="7"/>
      <c r="I7848" s="42"/>
      <c r="J7848" s="42" t="s">
        <v>290</v>
      </c>
      <c r="K7848" s="8" t="s">
        <v>25599</v>
      </c>
      <c r="L7848" s="7" t="s">
        <v>8443</v>
      </c>
      <c r="M7848" s="44">
        <v>38.799999999999997</v>
      </c>
      <c r="N7848" s="7">
        <v>1</v>
      </c>
      <c r="O7848" s="44">
        <v>38.799999999999997</v>
      </c>
      <c r="P7848" s="44">
        <v>15.8</v>
      </c>
      <c r="Q7848" s="44">
        <v>1.54</v>
      </c>
      <c r="R7848" s="44">
        <v>11.76</v>
      </c>
      <c r="S7848" s="44">
        <v>0</v>
      </c>
      <c r="T7848" s="44">
        <v>0</v>
      </c>
      <c r="U7848" s="44">
        <v>9.6999999999999993</v>
      </c>
      <c r="V7848" s="50">
        <f ca="1">pedidos[[#This Row],[MC em %]]/10000</f>
        <v>0.25</v>
      </c>
      <c r="W7848" s="42"/>
      <c r="X7848" s="43"/>
      <c r="Y7848" s="43"/>
      <c r="Z7848" s="43" t="s">
        <v>8442</v>
      </c>
      <c r="AA7848" s="37" t="str">
        <f>VLOOKUP(J7848, sku!B:C, 2, FALSE)</f>
        <v>Par De Trava Do Quebra Vento Preto (23Cm)</v>
      </c>
      <c r="AB7848" s="37" t="str">
        <f>VLOOKUP(J7848, sku!B:BM, 64, FALSE)</f>
        <v>Revenda</v>
      </c>
      <c r="AC7848" s="37" t="str">
        <f>LEFT(pedidos[[#This Row],[SKU]],3)</f>
        <v>Q-9</v>
      </c>
      <c r="AD7848" s="37" t="str" cm="1">
        <f t="array" aca="1" ref="AD7848" ca="1">IFERROR(
  INDEX(
    montadora[Montadora],
    MATCH(TRUE,LEFT(J8226,NÚCARACT(montadora[SKU Parcial]))=montadora[SKU Parcial],0)
  ),
  ""
)</f>
        <v/>
      </c>
    </row>
    <row r="7849" spans="1:30" x14ac:dyDescent="0.25">
      <c r="A7849" s="42" t="s">
        <v>23249</v>
      </c>
      <c r="B7849" s="42"/>
      <c r="C7849" s="42"/>
      <c r="D7849" s="42"/>
      <c r="E7849" s="42">
        <v>22298177656</v>
      </c>
      <c r="F7849" s="42" t="s">
        <v>8393</v>
      </c>
      <c r="G7849" s="42" t="s">
        <v>11228</v>
      </c>
      <c r="H7849" s="7"/>
      <c r="I7849" s="42"/>
      <c r="J7849" s="42" t="s">
        <v>938</v>
      </c>
      <c r="K7849" s="8" t="s">
        <v>25599</v>
      </c>
      <c r="L7849" s="7" t="s">
        <v>8443</v>
      </c>
      <c r="M7849" s="44">
        <v>76.8</v>
      </c>
      <c r="N7849" s="7">
        <v>1</v>
      </c>
      <c r="O7849" s="44">
        <v>76.8</v>
      </c>
      <c r="P7849" s="44">
        <v>39.54</v>
      </c>
      <c r="Q7849" s="44">
        <v>3.05</v>
      </c>
      <c r="R7849" s="44">
        <v>19.36</v>
      </c>
      <c r="S7849" s="44">
        <v>0</v>
      </c>
      <c r="T7849" s="44">
        <v>0</v>
      </c>
      <c r="U7849" s="44">
        <v>14.85</v>
      </c>
      <c r="V7849" s="50">
        <f ca="1">pedidos[[#This Row],[MC em %]]/10000</f>
        <v>0.19339999999999999</v>
      </c>
      <c r="W7849" s="42"/>
      <c r="X7849" s="43"/>
      <c r="Y7849" s="43"/>
      <c r="Z7849" s="43" t="s">
        <v>8442</v>
      </c>
      <c r="AA7849" s="37" t="str">
        <f>VLOOKUP(J7849, sku!B:C, 2, FALSE)</f>
        <v>Cadeirinha Preta Aro 26 - Peixinho Bike</v>
      </c>
      <c r="AB7849" s="37" t="str">
        <f>VLOOKUP(J7849, sku!B:BM, 64, FALSE)</f>
        <v>Revenda</v>
      </c>
      <c r="AC7849" s="37" t="str">
        <f>LEFT(pedidos[[#This Row],[SKU]],3)</f>
        <v>CAD</v>
      </c>
      <c r="AD7849" s="37" t="str" cm="1">
        <f t="array" aca="1" ref="AD7849" ca="1">IFERROR(
  INDEX(
    montadora[Montadora],
    MATCH(TRUE,LEFT(J8227,NÚCARACT(montadora[SKU Parcial]))=montadora[SKU Parcial],0)
  ),
  ""
)</f>
        <v/>
      </c>
    </row>
    <row r="7850" spans="1:30" x14ac:dyDescent="0.25">
      <c r="A7850" s="42" t="s">
        <v>23250</v>
      </c>
      <c r="B7850" s="42"/>
      <c r="C7850" s="42"/>
      <c r="D7850" s="42"/>
      <c r="E7850" s="42">
        <v>20598018789</v>
      </c>
      <c r="F7850" s="42" t="s">
        <v>8394</v>
      </c>
      <c r="G7850" s="42" t="s">
        <v>11228</v>
      </c>
      <c r="H7850" s="7"/>
      <c r="I7850" s="42"/>
      <c r="J7850" s="42" t="s">
        <v>938</v>
      </c>
      <c r="K7850" s="8" t="s">
        <v>25599</v>
      </c>
      <c r="L7850" s="7" t="s">
        <v>8443</v>
      </c>
      <c r="M7850" s="44">
        <v>75.8</v>
      </c>
      <c r="N7850" s="7">
        <v>1</v>
      </c>
      <c r="O7850" s="44">
        <v>79.67</v>
      </c>
      <c r="P7850" s="44">
        <v>39.54</v>
      </c>
      <c r="Q7850" s="44">
        <v>3.01</v>
      </c>
      <c r="R7850" s="44">
        <v>19.16</v>
      </c>
      <c r="S7850" s="44">
        <v>3.87</v>
      </c>
      <c r="T7850" s="44">
        <v>0</v>
      </c>
      <c r="U7850" s="44">
        <v>14.09</v>
      </c>
      <c r="V7850" s="50">
        <f ca="1">pedidos[[#This Row],[MC em %]]/10000</f>
        <v>0.18590000000000001</v>
      </c>
      <c r="W7850" s="42"/>
      <c r="X7850" s="43"/>
      <c r="Y7850" s="43"/>
      <c r="Z7850" s="43" t="s">
        <v>8442</v>
      </c>
      <c r="AA7850" s="37" t="str">
        <f>VLOOKUP(J7850, sku!B:C, 2, FALSE)</f>
        <v>Cadeirinha Preta Aro 26 - Peixinho Bike</v>
      </c>
      <c r="AB7850" s="37" t="str">
        <f>VLOOKUP(J7850, sku!B:BM, 64, FALSE)</f>
        <v>Revenda</v>
      </c>
      <c r="AC7850" s="37" t="str">
        <f>LEFT(pedidos[[#This Row],[SKU]],3)</f>
        <v>CAD</v>
      </c>
      <c r="AD7850" s="37" t="str" cm="1">
        <f t="array" aca="1" ref="AD7850" ca="1">IFERROR(
  INDEX(
    montadora[Montadora],
    MATCH(TRUE,LEFT(J8228,NÚCARACT(montadora[SKU Parcial]))=montadora[SKU Parcial],0)
  ),
  ""
)</f>
        <v/>
      </c>
    </row>
    <row r="7851" spans="1:30" x14ac:dyDescent="0.25">
      <c r="A7851" s="42" t="s">
        <v>23251</v>
      </c>
      <c r="B7851" s="42"/>
      <c r="C7851" s="42"/>
      <c r="D7851" s="42"/>
      <c r="E7851" s="42">
        <v>20598018789</v>
      </c>
      <c r="F7851" s="42" t="s">
        <v>8394</v>
      </c>
      <c r="G7851" s="42" t="s">
        <v>11228</v>
      </c>
      <c r="H7851" s="7"/>
      <c r="I7851" s="42"/>
      <c r="J7851" s="42" t="s">
        <v>938</v>
      </c>
      <c r="K7851" s="8" t="s">
        <v>25599</v>
      </c>
      <c r="L7851" s="7" t="s">
        <v>8443</v>
      </c>
      <c r="M7851" s="44">
        <v>75.8</v>
      </c>
      <c r="N7851" s="7">
        <v>1</v>
      </c>
      <c r="O7851" s="44">
        <v>77.239999999999995</v>
      </c>
      <c r="P7851" s="44">
        <v>39.54</v>
      </c>
      <c r="Q7851" s="44">
        <v>3.01</v>
      </c>
      <c r="R7851" s="44">
        <v>19.16</v>
      </c>
      <c r="S7851" s="44">
        <v>1.44</v>
      </c>
      <c r="T7851" s="44">
        <v>0</v>
      </c>
      <c r="U7851" s="44">
        <v>14.09</v>
      </c>
      <c r="V7851" s="50">
        <f ca="1">pedidos[[#This Row],[MC em %]]/10000</f>
        <v>0.18590000000000001</v>
      </c>
      <c r="W7851" s="42"/>
      <c r="X7851" s="43"/>
      <c r="Y7851" s="43"/>
      <c r="Z7851" s="43" t="s">
        <v>8442</v>
      </c>
      <c r="AA7851" s="37" t="str">
        <f>VLOOKUP(J7851, sku!B:C, 2, FALSE)</f>
        <v>Cadeirinha Preta Aro 26 - Peixinho Bike</v>
      </c>
      <c r="AB7851" s="37" t="str">
        <f>VLOOKUP(J7851, sku!B:BM, 64, FALSE)</f>
        <v>Revenda</v>
      </c>
      <c r="AC7851" s="37" t="str">
        <f>LEFT(pedidos[[#This Row],[SKU]],3)</f>
        <v>CAD</v>
      </c>
      <c r="AD7851" s="37" t="str" cm="1">
        <f t="array" aca="1" ref="AD7851" ca="1">IFERROR(
  INDEX(
    montadora[Montadora],
    MATCH(TRUE,LEFT(J8229,NÚCARACT(montadora[SKU Parcial]))=montadora[SKU Parcial],0)
  ),
  ""
)</f>
        <v/>
      </c>
    </row>
    <row r="7852" spans="1:30" x14ac:dyDescent="0.25">
      <c r="A7852" s="42" t="s">
        <v>23252</v>
      </c>
      <c r="B7852" s="42"/>
      <c r="C7852" s="42"/>
      <c r="D7852" s="42"/>
      <c r="E7852" s="42">
        <v>20598018789</v>
      </c>
      <c r="F7852" s="42" t="s">
        <v>8394</v>
      </c>
      <c r="G7852" s="42" t="s">
        <v>11228</v>
      </c>
      <c r="H7852" s="7"/>
      <c r="I7852" s="42"/>
      <c r="J7852" s="42" t="s">
        <v>938</v>
      </c>
      <c r="K7852" s="8" t="s">
        <v>25599</v>
      </c>
      <c r="L7852" s="7" t="s">
        <v>8443</v>
      </c>
      <c r="M7852" s="44">
        <v>75.8</v>
      </c>
      <c r="N7852" s="7">
        <v>1</v>
      </c>
      <c r="O7852" s="44">
        <v>77.239999999999995</v>
      </c>
      <c r="P7852" s="44">
        <v>39.54</v>
      </c>
      <c r="Q7852" s="44">
        <v>3.01</v>
      </c>
      <c r="R7852" s="44">
        <v>19.16</v>
      </c>
      <c r="S7852" s="44">
        <v>1.44</v>
      </c>
      <c r="T7852" s="44">
        <v>0</v>
      </c>
      <c r="U7852" s="44">
        <v>14.09</v>
      </c>
      <c r="V7852" s="50">
        <f ca="1">pedidos[[#This Row],[MC em %]]/10000</f>
        <v>0.18590000000000001</v>
      </c>
      <c r="W7852" s="42"/>
      <c r="X7852" s="43"/>
      <c r="Y7852" s="43"/>
      <c r="Z7852" s="43" t="s">
        <v>8442</v>
      </c>
      <c r="AA7852" s="37" t="str">
        <f>VLOOKUP(J7852, sku!B:C, 2, FALSE)</f>
        <v>Cadeirinha Preta Aro 26 - Peixinho Bike</v>
      </c>
      <c r="AB7852" s="37" t="str">
        <f>VLOOKUP(J7852, sku!B:BM, 64, FALSE)</f>
        <v>Revenda</v>
      </c>
      <c r="AC7852" s="37" t="str">
        <f>LEFT(pedidos[[#This Row],[SKU]],3)</f>
        <v>CAD</v>
      </c>
      <c r="AD7852" s="37" t="str" cm="1">
        <f t="array" aca="1" ref="AD7852" ca="1">IFERROR(
  INDEX(
    montadora[Montadora],
    MATCH(TRUE,LEFT(J8230,NÚCARACT(montadora[SKU Parcial]))=montadora[SKU Parcial],0)
  ),
  ""
)</f>
        <v/>
      </c>
    </row>
    <row r="7853" spans="1:30" x14ac:dyDescent="0.25">
      <c r="A7853" s="42" t="s">
        <v>23253</v>
      </c>
      <c r="B7853" s="42"/>
      <c r="C7853" s="42"/>
      <c r="D7853" s="42"/>
      <c r="E7853" s="42">
        <v>20898008418</v>
      </c>
      <c r="F7853" s="42" t="s">
        <v>8818</v>
      </c>
      <c r="G7853" s="42" t="s">
        <v>11228</v>
      </c>
      <c r="H7853" s="7"/>
      <c r="I7853" s="42"/>
      <c r="J7853" s="42" t="s">
        <v>7795</v>
      </c>
      <c r="K7853" s="8" t="s">
        <v>25599</v>
      </c>
      <c r="L7853" s="7" t="s">
        <v>8443</v>
      </c>
      <c r="M7853" s="44">
        <v>93.8</v>
      </c>
      <c r="N7853" s="7">
        <v>1</v>
      </c>
      <c r="O7853" s="44">
        <v>101.8</v>
      </c>
      <c r="P7853" s="44">
        <v>47.57</v>
      </c>
      <c r="Q7853" s="44">
        <v>3.72</v>
      </c>
      <c r="R7853" s="44">
        <v>22.76</v>
      </c>
      <c r="S7853" s="44">
        <v>8</v>
      </c>
      <c r="T7853" s="44">
        <v>0</v>
      </c>
      <c r="U7853" s="44">
        <v>19.75</v>
      </c>
      <c r="V7853" s="50">
        <f ca="1">pedidos[[#This Row],[MC em %]]/10000</f>
        <v>0.21049999999999999</v>
      </c>
      <c r="W7853" s="42"/>
      <c r="X7853" s="43"/>
      <c r="Y7853" s="43"/>
      <c r="Z7853" s="43" t="s">
        <v>8442</v>
      </c>
      <c r="AA7853" s="37" t="str">
        <f>VLOOKUP(J7853, sku!B:C, 2, FALSE)</f>
        <v>Fogareiro 1 Boca Com Maleta</v>
      </c>
      <c r="AB7853" s="37" t="str">
        <f>VLOOKUP(J7853, sku!B:BM, 64, FALSE)</f>
        <v>Importação</v>
      </c>
      <c r="AC7853" s="37" t="str">
        <f>LEFT(pedidos[[#This Row],[SKU]],3)</f>
        <v>1FO</v>
      </c>
      <c r="AD7853" s="37" t="str" cm="1">
        <f t="array" aca="1" ref="AD7853" ca="1">IFERROR(
  INDEX(
    montadora[Montadora],
    MATCH(TRUE,LEFT(J8231,NÚCARACT(montadora[SKU Parcial]))=montadora[SKU Parcial],0)
  ),
  ""
)</f>
        <v/>
      </c>
    </row>
    <row r="7854" spans="1:30" x14ac:dyDescent="0.25">
      <c r="A7854" s="42" t="s">
        <v>23254</v>
      </c>
      <c r="B7854" s="42"/>
      <c r="C7854" s="42"/>
      <c r="D7854" s="42"/>
      <c r="E7854" s="42">
        <v>22798369651</v>
      </c>
      <c r="F7854" s="42" t="s">
        <v>8391</v>
      </c>
      <c r="G7854" s="42" t="s">
        <v>11228</v>
      </c>
      <c r="H7854" s="7"/>
      <c r="I7854" s="42"/>
      <c r="J7854" s="42" t="s">
        <v>3206</v>
      </c>
      <c r="K7854" s="8" t="s">
        <v>25599</v>
      </c>
      <c r="L7854" s="7" t="s">
        <v>8443</v>
      </c>
      <c r="M7854" s="44">
        <v>59.8</v>
      </c>
      <c r="N7854" s="7">
        <v>1</v>
      </c>
      <c r="O7854" s="44">
        <v>67.8</v>
      </c>
      <c r="P7854" s="44">
        <v>33.340000000000003</v>
      </c>
      <c r="Q7854" s="44">
        <v>2.37</v>
      </c>
      <c r="R7854" s="44">
        <v>15.96</v>
      </c>
      <c r="S7854" s="44">
        <v>8</v>
      </c>
      <c r="T7854" s="44">
        <v>0</v>
      </c>
      <c r="U7854" s="44">
        <v>8.1300000000000008</v>
      </c>
      <c r="V7854" s="50">
        <f ca="1">pedidos[[#This Row],[MC em %]]/10000</f>
        <v>0.13589999999999999</v>
      </c>
      <c r="W7854" s="42"/>
      <c r="X7854" s="43"/>
      <c r="Y7854" s="43"/>
      <c r="Z7854" s="43" t="s">
        <v>8442</v>
      </c>
      <c r="AA7854" s="37" t="str">
        <f>VLOOKUP(J7854, sku!B:C, 2, FALSE)</f>
        <v>Banco Bicicleta Selim Preto e Vermelho + Couro PU</v>
      </c>
      <c r="AB7854" s="37" t="str">
        <f>VLOOKUP(J7854, sku!B:BM, 64, FALSE)</f>
        <v>Importação</v>
      </c>
      <c r="AC7854" s="37" t="str">
        <f>LEFT(pedidos[[#This Row],[SKU]],3)</f>
        <v>EB0</v>
      </c>
      <c r="AD7854" s="37" t="str" cm="1">
        <f t="array" aca="1" ref="AD7854" ca="1">IFERROR(
  INDEX(
    montadora[Montadora],
    MATCH(TRUE,LEFT(J8232,NÚCARACT(montadora[SKU Parcial]))=montadora[SKU Parcial],0)
  ),
  ""
)</f>
        <v/>
      </c>
    </row>
    <row r="7855" spans="1:30" x14ac:dyDescent="0.25">
      <c r="A7855" s="42" t="s">
        <v>23255</v>
      </c>
      <c r="B7855" s="42"/>
      <c r="C7855" s="42"/>
      <c r="D7855" s="42"/>
      <c r="E7855" s="42">
        <v>20598018789</v>
      </c>
      <c r="F7855" s="42" t="s">
        <v>8394</v>
      </c>
      <c r="G7855" s="42" t="s">
        <v>11228</v>
      </c>
      <c r="H7855" s="7"/>
      <c r="I7855" s="42"/>
      <c r="J7855" s="42" t="s">
        <v>938</v>
      </c>
      <c r="K7855" s="8" t="s">
        <v>25599</v>
      </c>
      <c r="L7855" s="7" t="s">
        <v>8443</v>
      </c>
      <c r="M7855" s="44">
        <v>75.8</v>
      </c>
      <c r="N7855" s="7">
        <v>1</v>
      </c>
      <c r="O7855" s="44">
        <v>83.31</v>
      </c>
      <c r="P7855" s="44">
        <v>39.54</v>
      </c>
      <c r="Q7855" s="44">
        <v>3.01</v>
      </c>
      <c r="R7855" s="44">
        <v>19.16</v>
      </c>
      <c r="S7855" s="44">
        <v>7.51</v>
      </c>
      <c r="T7855" s="44">
        <v>0</v>
      </c>
      <c r="U7855" s="44">
        <v>14.09</v>
      </c>
      <c r="V7855" s="50">
        <f ca="1">pedidos[[#This Row],[MC em %]]/10000</f>
        <v>0.18590000000000001</v>
      </c>
      <c r="W7855" s="42"/>
      <c r="X7855" s="43"/>
      <c r="Y7855" s="43"/>
      <c r="Z7855" s="43" t="s">
        <v>8442</v>
      </c>
      <c r="AA7855" s="37" t="str">
        <f>VLOOKUP(J7855, sku!B:C, 2, FALSE)</f>
        <v>Cadeirinha Preta Aro 26 - Peixinho Bike</v>
      </c>
      <c r="AB7855" s="37" t="str">
        <f>VLOOKUP(J7855, sku!B:BM, 64, FALSE)</f>
        <v>Revenda</v>
      </c>
      <c r="AC7855" s="37" t="str">
        <f>LEFT(pedidos[[#This Row],[SKU]],3)</f>
        <v>CAD</v>
      </c>
      <c r="AD7855" s="37" t="str" cm="1">
        <f t="array" aca="1" ref="AD7855" ca="1">IFERROR(
  INDEX(
    montadora[Montadora],
    MATCH(TRUE,LEFT(J8233,NÚCARACT(montadora[SKU Parcial]))=montadora[SKU Parcial],0)
  ),
  ""
)</f>
        <v/>
      </c>
    </row>
    <row r="7856" spans="1:30" x14ac:dyDescent="0.25">
      <c r="A7856" s="42" t="s">
        <v>23256</v>
      </c>
      <c r="B7856" s="42"/>
      <c r="C7856" s="42"/>
      <c r="D7856" s="42"/>
      <c r="E7856" s="42">
        <v>18599689222</v>
      </c>
      <c r="F7856" s="42" t="s">
        <v>10699</v>
      </c>
      <c r="G7856" s="42" t="s">
        <v>11228</v>
      </c>
      <c r="H7856" s="7"/>
      <c r="I7856" s="42"/>
      <c r="J7856" s="42" t="s">
        <v>8433</v>
      </c>
      <c r="K7856" s="8" t="s">
        <v>25599</v>
      </c>
      <c r="L7856" s="7" t="s">
        <v>8443</v>
      </c>
      <c r="M7856" s="44">
        <v>46.8</v>
      </c>
      <c r="N7856" s="7">
        <v>1</v>
      </c>
      <c r="O7856" s="44">
        <v>46.8</v>
      </c>
      <c r="P7856" s="44">
        <v>24.45</v>
      </c>
      <c r="Q7856" s="44">
        <v>1.86</v>
      </c>
      <c r="R7856" s="44">
        <v>13.36</v>
      </c>
      <c r="S7856" s="44">
        <v>0</v>
      </c>
      <c r="T7856" s="44">
        <v>0</v>
      </c>
      <c r="U7856" s="44">
        <v>7.13</v>
      </c>
      <c r="V7856" s="50">
        <f ca="1">pedidos[[#This Row],[MC em %]]/10000</f>
        <v>0.15240000000000001</v>
      </c>
      <c r="W7856" s="42"/>
      <c r="X7856" s="43"/>
      <c r="Y7856" s="43"/>
      <c r="Z7856" s="43" t="s">
        <v>8442</v>
      </c>
      <c r="AA7856" s="37" t="str">
        <f>VLOOKUP(J7856, sku!B:C, 2, FALSE)</f>
        <v>Trava Manete Moto E Bicicleta de Plástico - Vermelho</v>
      </c>
      <c r="AB7856" s="37" t="str">
        <f>VLOOKUP(J7856, sku!B:BM, 64, FALSE)</f>
        <v>Importação</v>
      </c>
      <c r="AC7856" s="37" t="str">
        <f>LEFT(pedidos[[#This Row],[SKU]],3)</f>
        <v>ET0</v>
      </c>
      <c r="AD7856" s="37" t="str" cm="1">
        <f t="array" aca="1" ref="AD7856" ca="1">IFERROR(
  INDEX(
    montadora[Montadora],
    MATCH(TRUE,LEFT(J8234,NÚCARACT(montadora[SKU Parcial]))=montadora[SKU Parcial],0)
  ),
  ""
)</f>
        <v/>
      </c>
    </row>
    <row r="7857" spans="1:30" x14ac:dyDescent="0.25">
      <c r="A7857" s="42" t="s">
        <v>23257</v>
      </c>
      <c r="B7857" s="42"/>
      <c r="C7857" s="42"/>
      <c r="D7857" s="42"/>
      <c r="E7857" s="42">
        <v>22293676967</v>
      </c>
      <c r="F7857" s="42" t="s">
        <v>23374</v>
      </c>
      <c r="G7857" s="42" t="s">
        <v>11228</v>
      </c>
      <c r="H7857" s="7"/>
      <c r="I7857" s="42"/>
      <c r="J7857" s="42" t="s">
        <v>9219</v>
      </c>
      <c r="K7857" s="8" t="s">
        <v>25599</v>
      </c>
      <c r="L7857" s="7" t="s">
        <v>8443</v>
      </c>
      <c r="M7857" s="44">
        <v>57.8</v>
      </c>
      <c r="N7857" s="7">
        <v>1</v>
      </c>
      <c r="O7857" s="44">
        <v>57.8</v>
      </c>
      <c r="P7857" s="44">
        <v>66.88</v>
      </c>
      <c r="Q7857" s="44">
        <v>2.29</v>
      </c>
      <c r="R7857" s="44">
        <v>15.56</v>
      </c>
      <c r="S7857" s="44">
        <v>0</v>
      </c>
      <c r="T7857" s="44">
        <v>0</v>
      </c>
      <c r="U7857" s="44">
        <v>-26.93</v>
      </c>
      <c r="V7857" s="50">
        <f ca="1">pedidos[[#This Row],[MC em %]]/10000</f>
        <v>-0.46600000000000003</v>
      </c>
      <c r="W7857" s="42"/>
      <c r="X7857" s="43"/>
      <c r="Y7857" s="43"/>
      <c r="Z7857" s="43" t="s">
        <v>8442</v>
      </c>
      <c r="AA7857" s="37" t="str">
        <f>VLOOKUP(J7857, sku!B:C, 2, FALSE)</f>
        <v>2 Trava Moto Corrente Antifurto 120 Cm Cor:Preto</v>
      </c>
      <c r="AB7857" s="37" t="str">
        <f>VLOOKUP(J7857, sku!B:BM, 64, FALSE)</f>
        <v>Importação</v>
      </c>
      <c r="AC7857" s="37" t="str">
        <f>LEFT(pedidos[[#This Row],[SKU]],3)</f>
        <v>2XR</v>
      </c>
      <c r="AD7857" s="37" t="str" cm="1">
        <f t="array" aca="1" ref="AD7857" ca="1">IFERROR(
  INDEX(
    montadora[Montadora],
    MATCH(TRUE,LEFT(J8235,NÚCARACT(montadora[SKU Parcial]))=montadora[SKU Parcial],0)
  ),
  ""
)</f>
        <v/>
      </c>
    </row>
    <row r="7858" spans="1:30" x14ac:dyDescent="0.25">
      <c r="A7858" s="42" t="s">
        <v>23258</v>
      </c>
      <c r="B7858" s="42"/>
      <c r="C7858" s="42"/>
      <c r="D7858" s="42"/>
      <c r="E7858" s="42">
        <v>23798148344</v>
      </c>
      <c r="F7858" s="42" t="s">
        <v>10118</v>
      </c>
      <c r="G7858" s="42" t="s">
        <v>11228</v>
      </c>
      <c r="H7858" s="7"/>
      <c r="I7858" s="42"/>
      <c r="J7858" s="42" t="s">
        <v>320</v>
      </c>
      <c r="K7858" s="8" t="s">
        <v>25599</v>
      </c>
      <c r="L7858" s="7" t="s">
        <v>8443</v>
      </c>
      <c r="M7858" s="44">
        <v>328.8</v>
      </c>
      <c r="N7858" s="7">
        <v>1</v>
      </c>
      <c r="O7858" s="44">
        <v>328.8</v>
      </c>
      <c r="P7858" s="44">
        <v>120</v>
      </c>
      <c r="Q7858" s="44">
        <v>13.05</v>
      </c>
      <c r="R7858" s="44">
        <v>69.760000000000005</v>
      </c>
      <c r="S7858" s="44">
        <v>0</v>
      </c>
      <c r="T7858" s="44">
        <v>0</v>
      </c>
      <c r="U7858" s="44">
        <v>125.99</v>
      </c>
      <c r="V7858" s="50">
        <f ca="1">pedidos[[#This Row],[MC em %]]/10000</f>
        <v>0.38319999999999999</v>
      </c>
      <c r="W7858" s="42"/>
      <c r="X7858" s="43"/>
      <c r="Y7858" s="43"/>
      <c r="Z7858" s="43" t="s">
        <v>8442</v>
      </c>
      <c r="AA7858" s="37" t="str">
        <f>VLOOKUP(J7858, sku!B:C, 2, FALSE)</f>
        <v>Travessa Volkswagen - Smart - - - T-Cross - - - Prata</v>
      </c>
      <c r="AB7858" s="37" t="str">
        <f>VLOOKUP(J7858, sku!B:BM, 64, FALSE)</f>
        <v>Fabricação</v>
      </c>
      <c r="AC7858" s="37" t="str">
        <f>LEFT(pedidos[[#This Row],[SKU]],3)</f>
        <v>XVW</v>
      </c>
      <c r="AD7858" s="37" t="str" cm="1">
        <f t="array" aca="1" ref="AD7858" ca="1">IFERROR(
  INDEX(
    montadora[Montadora],
    MATCH(TRUE,LEFT(J8236,NÚCARACT(montadora[SKU Parcial]))=montadora[SKU Parcial],0)
  ),
  ""
)</f>
        <v/>
      </c>
    </row>
    <row r="7859" spans="1:30" x14ac:dyDescent="0.25">
      <c r="A7859" s="42" t="s">
        <v>23259</v>
      </c>
      <c r="B7859" s="42"/>
      <c r="C7859" s="42"/>
      <c r="D7859" s="42"/>
      <c r="E7859" s="42">
        <v>20598018789</v>
      </c>
      <c r="F7859" s="42" t="s">
        <v>8394</v>
      </c>
      <c r="G7859" s="42" t="s">
        <v>11228</v>
      </c>
      <c r="H7859" s="7"/>
      <c r="I7859" s="42"/>
      <c r="J7859" s="42" t="s">
        <v>938</v>
      </c>
      <c r="K7859" s="8" t="s">
        <v>25599</v>
      </c>
      <c r="L7859" s="7" t="s">
        <v>8443</v>
      </c>
      <c r="M7859" s="44">
        <v>75.8</v>
      </c>
      <c r="N7859" s="7">
        <v>1</v>
      </c>
      <c r="O7859" s="44">
        <v>84.53</v>
      </c>
      <c r="P7859" s="44">
        <v>39.54</v>
      </c>
      <c r="Q7859" s="44">
        <v>3.01</v>
      </c>
      <c r="R7859" s="44">
        <v>19.16</v>
      </c>
      <c r="S7859" s="44">
        <v>8.73</v>
      </c>
      <c r="T7859" s="44">
        <v>0</v>
      </c>
      <c r="U7859" s="44">
        <v>14.09</v>
      </c>
      <c r="V7859" s="50">
        <f ca="1">pedidos[[#This Row],[MC em %]]/10000</f>
        <v>0.18590000000000001</v>
      </c>
      <c r="W7859" s="42"/>
      <c r="X7859" s="43"/>
      <c r="Y7859" s="43"/>
      <c r="Z7859" s="43" t="s">
        <v>8442</v>
      </c>
      <c r="AA7859" s="37" t="str">
        <f>VLOOKUP(J7859, sku!B:C, 2, FALSE)</f>
        <v>Cadeirinha Preta Aro 26 - Peixinho Bike</v>
      </c>
      <c r="AB7859" s="37" t="str">
        <f>VLOOKUP(J7859, sku!B:BM, 64, FALSE)</f>
        <v>Revenda</v>
      </c>
      <c r="AC7859" s="37" t="str">
        <f>LEFT(pedidos[[#This Row],[SKU]],3)</f>
        <v>CAD</v>
      </c>
      <c r="AD7859" s="37" t="str" cm="1">
        <f t="array" aca="1" ref="AD7859" ca="1">IFERROR(
  INDEX(
    montadora[Montadora],
    MATCH(TRUE,LEFT(J8237,NÚCARACT(montadora[SKU Parcial]))=montadora[SKU Parcial],0)
  ),
  ""
)</f>
        <v/>
      </c>
    </row>
    <row r="7860" spans="1:30" x14ac:dyDescent="0.25">
      <c r="A7860" s="42" t="s">
        <v>23260</v>
      </c>
      <c r="B7860" s="42"/>
      <c r="C7860" s="42"/>
      <c r="D7860" s="42"/>
      <c r="E7860" s="42">
        <v>20598018789</v>
      </c>
      <c r="F7860" s="42" t="s">
        <v>8394</v>
      </c>
      <c r="G7860" s="42" t="s">
        <v>11228</v>
      </c>
      <c r="H7860" s="7"/>
      <c r="I7860" s="42"/>
      <c r="J7860" s="42" t="s">
        <v>2167</v>
      </c>
      <c r="K7860" s="8" t="s">
        <v>25599</v>
      </c>
      <c r="L7860" s="7" t="s">
        <v>8443</v>
      </c>
      <c r="M7860" s="44">
        <v>75.8</v>
      </c>
      <c r="N7860" s="7">
        <v>1</v>
      </c>
      <c r="O7860" s="44">
        <v>75.8</v>
      </c>
      <c r="P7860" s="44">
        <v>39.54</v>
      </c>
      <c r="Q7860" s="44">
        <v>3.01</v>
      </c>
      <c r="R7860" s="44">
        <v>19.16</v>
      </c>
      <c r="S7860" s="44">
        <v>0</v>
      </c>
      <c r="T7860" s="44">
        <v>0</v>
      </c>
      <c r="U7860" s="44">
        <v>14.09</v>
      </c>
      <c r="V7860" s="50">
        <f ca="1">pedidos[[#This Row],[MC em %]]/10000</f>
        <v>0.18590000000000001</v>
      </c>
      <c r="W7860" s="42"/>
      <c r="X7860" s="43"/>
      <c r="Y7860" s="43"/>
      <c r="Z7860" s="43" t="s">
        <v>8442</v>
      </c>
      <c r="AA7860" s="37" t="str">
        <f>VLOOKUP(J7860, sku!B:C, 2, FALSE)</f>
        <v>Cadeirinha Rosa Aro 26 - Peixinho Bike</v>
      </c>
      <c r="AB7860" s="37" t="str">
        <f>VLOOKUP(J7860, sku!B:BM, 64, FALSE)</f>
        <v>Revenda</v>
      </c>
      <c r="AC7860" s="37" t="str">
        <f>LEFT(pedidos[[#This Row],[SKU]],3)</f>
        <v>CAD</v>
      </c>
      <c r="AD7860" s="37" t="str" cm="1">
        <f t="array" aca="1" ref="AD7860" ca="1">IFERROR(
  INDEX(
    montadora[Montadora],
    MATCH(TRUE,LEFT(J8238,NÚCARACT(montadora[SKU Parcial]))=montadora[SKU Parcial],0)
  ),
  ""
)</f>
        <v/>
      </c>
    </row>
    <row r="7861" spans="1:30" x14ac:dyDescent="0.25">
      <c r="A7861" s="42" t="s">
        <v>23261</v>
      </c>
      <c r="B7861" s="42"/>
      <c r="C7861" s="42"/>
      <c r="D7861" s="42"/>
      <c r="E7861" s="42">
        <v>22298177656</v>
      </c>
      <c r="F7861" s="42" t="s">
        <v>8393</v>
      </c>
      <c r="G7861" s="42" t="s">
        <v>11228</v>
      </c>
      <c r="H7861" s="7"/>
      <c r="I7861" s="42"/>
      <c r="J7861" s="42" t="s">
        <v>938</v>
      </c>
      <c r="K7861" s="8" t="s">
        <v>25601</v>
      </c>
      <c r="L7861" s="7" t="s">
        <v>8443</v>
      </c>
      <c r="M7861" s="44">
        <v>76.8</v>
      </c>
      <c r="N7861" s="7">
        <v>1</v>
      </c>
      <c r="O7861" s="44">
        <v>76.8</v>
      </c>
      <c r="P7861" s="44">
        <v>39.54</v>
      </c>
      <c r="Q7861" s="44">
        <v>3.05</v>
      </c>
      <c r="R7861" s="44">
        <v>19.36</v>
      </c>
      <c r="S7861" s="44">
        <v>0</v>
      </c>
      <c r="T7861" s="44">
        <v>0</v>
      </c>
      <c r="U7861" s="44">
        <v>14.85</v>
      </c>
      <c r="V7861" s="50">
        <f ca="1">pedidos[[#This Row],[MC em %]]/10000</f>
        <v>0.19339999999999999</v>
      </c>
      <c r="W7861" s="42"/>
      <c r="X7861" s="43"/>
      <c r="Y7861" s="43"/>
      <c r="Z7861" s="43" t="s">
        <v>8442</v>
      </c>
      <c r="AA7861" s="37" t="str">
        <f>VLOOKUP(J7861, sku!B:C, 2, FALSE)</f>
        <v>Cadeirinha Preta Aro 26 - Peixinho Bike</v>
      </c>
      <c r="AB7861" s="37" t="str">
        <f>VLOOKUP(J7861, sku!B:BM, 64, FALSE)</f>
        <v>Revenda</v>
      </c>
      <c r="AC7861" s="37" t="str">
        <f>LEFT(pedidos[[#This Row],[SKU]],3)</f>
        <v>CAD</v>
      </c>
      <c r="AD7861" s="37" t="str" cm="1">
        <f t="array" aca="1" ref="AD7861" ca="1">IFERROR(
  INDEX(
    montadora[Montadora],
    MATCH(TRUE,LEFT(J8239,NÚCARACT(montadora[SKU Parcial]))=montadora[SKU Parcial],0)
  ),
  ""
)</f>
        <v/>
      </c>
    </row>
    <row r="7862" spans="1:30" x14ac:dyDescent="0.25">
      <c r="A7862" s="42" t="s">
        <v>23262</v>
      </c>
      <c r="B7862" s="42"/>
      <c r="C7862" s="42"/>
      <c r="D7862" s="42"/>
      <c r="E7862" s="42">
        <v>23998118595</v>
      </c>
      <c r="F7862" s="42" t="s">
        <v>10106</v>
      </c>
      <c r="G7862" s="42" t="s">
        <v>11228</v>
      </c>
      <c r="H7862" s="7"/>
      <c r="I7862" s="42"/>
      <c r="J7862" s="42" t="s">
        <v>290</v>
      </c>
      <c r="K7862" s="8" t="s">
        <v>25601</v>
      </c>
      <c r="L7862" s="7" t="s">
        <v>8443</v>
      </c>
      <c r="M7862" s="44">
        <v>38.799999999999997</v>
      </c>
      <c r="N7862" s="7">
        <v>1</v>
      </c>
      <c r="O7862" s="44">
        <v>38.799999999999997</v>
      </c>
      <c r="P7862" s="44">
        <v>15.8</v>
      </c>
      <c r="Q7862" s="44">
        <v>1.54</v>
      </c>
      <c r="R7862" s="44">
        <v>11.76</v>
      </c>
      <c r="S7862" s="44">
        <v>0</v>
      </c>
      <c r="T7862" s="44">
        <v>0</v>
      </c>
      <c r="U7862" s="44">
        <v>9.6999999999999993</v>
      </c>
      <c r="V7862" s="50">
        <f ca="1">pedidos[[#This Row],[MC em %]]/10000</f>
        <v>0.25</v>
      </c>
      <c r="W7862" s="42"/>
      <c r="X7862" s="43"/>
      <c r="Y7862" s="43"/>
      <c r="Z7862" s="43" t="s">
        <v>8442</v>
      </c>
      <c r="AA7862" s="37" t="str">
        <f>VLOOKUP(J7862, sku!B:C, 2, FALSE)</f>
        <v>Par De Trava Do Quebra Vento Preto (23Cm)</v>
      </c>
      <c r="AB7862" s="37" t="str">
        <f>VLOOKUP(J7862, sku!B:BM, 64, FALSE)</f>
        <v>Revenda</v>
      </c>
      <c r="AC7862" s="37" t="str">
        <f>LEFT(pedidos[[#This Row],[SKU]],3)</f>
        <v>Q-9</v>
      </c>
      <c r="AD7862" s="37" t="str" cm="1">
        <f t="array" aca="1" ref="AD7862" ca="1">IFERROR(
  INDEX(
    montadora[Montadora],
    MATCH(TRUE,LEFT(J8240,NÚCARACT(montadora[SKU Parcial]))=montadora[SKU Parcial],0)
  ),
  ""
)</f>
        <v/>
      </c>
    </row>
    <row r="7863" spans="1:30" x14ac:dyDescent="0.25">
      <c r="A7863" s="42" t="s">
        <v>23263</v>
      </c>
      <c r="B7863" s="42"/>
      <c r="C7863" s="42"/>
      <c r="D7863" s="42"/>
      <c r="E7863" s="42">
        <v>20598018789</v>
      </c>
      <c r="F7863" s="42" t="s">
        <v>8394</v>
      </c>
      <c r="G7863" s="42" t="s">
        <v>11228</v>
      </c>
      <c r="H7863" s="7"/>
      <c r="I7863" s="42"/>
      <c r="J7863" s="42" t="s">
        <v>938</v>
      </c>
      <c r="K7863" s="8" t="s">
        <v>25601</v>
      </c>
      <c r="L7863" s="7" t="s">
        <v>8443</v>
      </c>
      <c r="M7863" s="44">
        <v>75.8</v>
      </c>
      <c r="N7863" s="7">
        <v>1</v>
      </c>
      <c r="O7863" s="44">
        <v>83.31</v>
      </c>
      <c r="P7863" s="44">
        <v>39.54</v>
      </c>
      <c r="Q7863" s="44">
        <v>3.01</v>
      </c>
      <c r="R7863" s="44">
        <v>19.16</v>
      </c>
      <c r="S7863" s="44">
        <v>7.51</v>
      </c>
      <c r="T7863" s="44">
        <v>0</v>
      </c>
      <c r="U7863" s="44">
        <v>14.09</v>
      </c>
      <c r="V7863" s="50">
        <f ca="1">pedidos[[#This Row],[MC em %]]/10000</f>
        <v>0.18590000000000001</v>
      </c>
      <c r="W7863" s="42"/>
      <c r="X7863" s="43"/>
      <c r="Y7863" s="43"/>
      <c r="Z7863" s="43" t="s">
        <v>8442</v>
      </c>
      <c r="AA7863" s="37" t="str">
        <f>VLOOKUP(J7863, sku!B:C, 2, FALSE)</f>
        <v>Cadeirinha Preta Aro 26 - Peixinho Bike</v>
      </c>
      <c r="AB7863" s="37" t="str">
        <f>VLOOKUP(J7863, sku!B:BM, 64, FALSE)</f>
        <v>Revenda</v>
      </c>
      <c r="AC7863" s="37" t="str">
        <f>LEFT(pedidos[[#This Row],[SKU]],3)</f>
        <v>CAD</v>
      </c>
      <c r="AD7863" s="37" t="str" cm="1">
        <f t="array" aca="1" ref="AD7863" ca="1">IFERROR(
  INDEX(
    montadora[Montadora],
    MATCH(TRUE,LEFT(J8241,NÚCARACT(montadora[SKU Parcial]))=montadora[SKU Parcial],0)
  ),
  ""
)</f>
        <v/>
      </c>
    </row>
    <row r="7864" spans="1:30" x14ac:dyDescent="0.25">
      <c r="A7864" s="42" t="s">
        <v>23264</v>
      </c>
      <c r="B7864" s="42"/>
      <c r="C7864" s="42"/>
      <c r="D7864" s="42"/>
      <c r="E7864" s="42">
        <v>22093763527</v>
      </c>
      <c r="F7864" s="42" t="s">
        <v>10104</v>
      </c>
      <c r="G7864" s="42" t="s">
        <v>11228</v>
      </c>
      <c r="H7864" s="7"/>
      <c r="I7864" s="42"/>
      <c r="J7864" s="42" t="s">
        <v>2941</v>
      </c>
      <c r="K7864" s="8" t="s">
        <v>25601</v>
      </c>
      <c r="L7864" s="7" t="s">
        <v>8443</v>
      </c>
      <c r="M7864" s="44">
        <v>32.799999999999997</v>
      </c>
      <c r="N7864" s="7">
        <v>1</v>
      </c>
      <c r="O7864" s="44">
        <v>32.799999999999997</v>
      </c>
      <c r="P7864" s="44">
        <v>12.9</v>
      </c>
      <c r="Q7864" s="44">
        <v>1.3</v>
      </c>
      <c r="R7864" s="44">
        <v>10.56</v>
      </c>
      <c r="S7864" s="44">
        <v>0</v>
      </c>
      <c r="T7864" s="44">
        <v>0</v>
      </c>
      <c r="U7864" s="44">
        <v>8.0399999999999991</v>
      </c>
      <c r="V7864" s="50">
        <f ca="1">pedidos[[#This Row],[MC em %]]/10000</f>
        <v>0.24510000000000001</v>
      </c>
      <c r="W7864" s="42"/>
      <c r="X7864" s="43"/>
      <c r="Y7864" s="43"/>
      <c r="Z7864" s="43" t="s">
        <v>8442</v>
      </c>
      <c r="AA7864" s="37" t="str">
        <f>VLOOKUP(J7864, sku!B:C, 2, FALSE)</f>
        <v>Chave Allen de Aço de Cabeça, Esférica (9 Peças) Hex Key</v>
      </c>
      <c r="AB7864" s="37" t="str">
        <f>VLOOKUP(J7864, sku!B:BM, 64, FALSE)</f>
        <v>Importação</v>
      </c>
      <c r="AC7864" s="37" t="str">
        <f>LEFT(pedidos[[#This Row],[SKU]],3)</f>
        <v>1K9</v>
      </c>
      <c r="AD7864" s="37" t="str" cm="1">
        <f t="array" aca="1" ref="AD7864" ca="1">IFERROR(
  INDEX(
    montadora[Montadora],
    MATCH(TRUE,LEFT(J8242,NÚCARACT(montadora[SKU Parcial]))=montadora[SKU Parcial],0)
  ),
  ""
)</f>
        <v/>
      </c>
    </row>
    <row r="7865" spans="1:30" x14ac:dyDescent="0.25">
      <c r="A7865" s="42" t="s">
        <v>23265</v>
      </c>
      <c r="B7865" s="42"/>
      <c r="C7865" s="42"/>
      <c r="D7865" s="42"/>
      <c r="E7865" s="42">
        <v>20298008470</v>
      </c>
      <c r="F7865" s="42" t="s">
        <v>10107</v>
      </c>
      <c r="G7865" s="42" t="s">
        <v>11228</v>
      </c>
      <c r="H7865" s="7"/>
      <c r="I7865" s="42"/>
      <c r="J7865" s="42" t="s">
        <v>290</v>
      </c>
      <c r="K7865" s="8" t="s">
        <v>25601</v>
      </c>
      <c r="L7865" s="7" t="s">
        <v>8443</v>
      </c>
      <c r="M7865" s="44">
        <v>38.799999999999997</v>
      </c>
      <c r="N7865" s="7">
        <v>1</v>
      </c>
      <c r="O7865" s="44">
        <v>38.799999999999997</v>
      </c>
      <c r="P7865" s="44">
        <v>15.8</v>
      </c>
      <c r="Q7865" s="44">
        <v>1.54</v>
      </c>
      <c r="R7865" s="44">
        <v>11.76</v>
      </c>
      <c r="S7865" s="44">
        <v>0</v>
      </c>
      <c r="T7865" s="44">
        <v>0</v>
      </c>
      <c r="U7865" s="44">
        <v>9.6999999999999993</v>
      </c>
      <c r="V7865" s="50">
        <f ca="1">pedidos[[#This Row],[MC em %]]/10000</f>
        <v>0.25</v>
      </c>
      <c r="W7865" s="42"/>
      <c r="X7865" s="43"/>
      <c r="Y7865" s="43"/>
      <c r="Z7865" s="43" t="s">
        <v>8442</v>
      </c>
      <c r="AA7865" s="37" t="str">
        <f>VLOOKUP(J7865, sku!B:C, 2, FALSE)</f>
        <v>Par De Trava Do Quebra Vento Preto (23Cm)</v>
      </c>
      <c r="AB7865" s="37" t="str">
        <f>VLOOKUP(J7865, sku!B:BM, 64, FALSE)</f>
        <v>Revenda</v>
      </c>
      <c r="AC7865" s="37" t="str">
        <f>LEFT(pedidos[[#This Row],[SKU]],3)</f>
        <v>Q-9</v>
      </c>
      <c r="AD7865" s="37" t="str" cm="1">
        <f t="array" aca="1" ref="AD7865" ca="1">IFERROR(
  INDEX(
    montadora[Montadora],
    MATCH(TRUE,LEFT(J8243,NÚCARACT(montadora[SKU Parcial]))=montadora[SKU Parcial],0)
  ),
  ""
)</f>
        <v/>
      </c>
    </row>
    <row r="7866" spans="1:30" x14ac:dyDescent="0.25">
      <c r="A7866" s="42" t="s">
        <v>23266</v>
      </c>
      <c r="B7866" s="42"/>
      <c r="C7866" s="42"/>
      <c r="D7866" s="42"/>
      <c r="E7866" s="42">
        <v>22994014023</v>
      </c>
      <c r="F7866" s="42" t="s">
        <v>10127</v>
      </c>
      <c r="G7866" s="42" t="s">
        <v>11228</v>
      </c>
      <c r="H7866" s="7"/>
      <c r="I7866" s="42"/>
      <c r="J7866" s="42" t="s">
        <v>886</v>
      </c>
      <c r="K7866" s="8" t="s">
        <v>25601</v>
      </c>
      <c r="L7866" s="7" t="s">
        <v>8443</v>
      </c>
      <c r="M7866" s="44">
        <v>47.8</v>
      </c>
      <c r="N7866" s="7">
        <v>1</v>
      </c>
      <c r="O7866" s="44">
        <v>47.8</v>
      </c>
      <c r="P7866" s="44">
        <v>24.45</v>
      </c>
      <c r="Q7866" s="44">
        <v>1.9</v>
      </c>
      <c r="R7866" s="44">
        <v>13.56</v>
      </c>
      <c r="S7866" s="44">
        <v>0</v>
      </c>
      <c r="T7866" s="44">
        <v>0</v>
      </c>
      <c r="U7866" s="44">
        <v>7.89</v>
      </c>
      <c r="V7866" s="50">
        <f ca="1">pedidos[[#This Row],[MC em %]]/10000</f>
        <v>0.1651</v>
      </c>
      <c r="W7866" s="42"/>
      <c r="X7866" s="43"/>
      <c r="Y7866" s="43"/>
      <c r="Z7866" s="43" t="s">
        <v>8442</v>
      </c>
      <c r="AA7866" s="37" t="str">
        <f>VLOOKUP(J7866, sku!B:C, 2, FALSE)</f>
        <v>Trava Manete Moto E Bicicleta de Alumínio</v>
      </c>
      <c r="AB7866" s="37" t="str">
        <f>VLOOKUP(J7866, sku!B:BM, 64, FALSE)</f>
        <v>Importação</v>
      </c>
      <c r="AC7866" s="37" t="str">
        <f>LEFT(pedidos[[#This Row],[SKU]],3)</f>
        <v>ET0</v>
      </c>
      <c r="AD7866" s="37" t="str" cm="1">
        <f t="array" aca="1" ref="AD7866" ca="1">IFERROR(
  INDEX(
    montadora[Montadora],
    MATCH(TRUE,LEFT(J8244,NÚCARACT(montadora[SKU Parcial]))=montadora[SKU Parcial],0)
  ),
  ""
)</f>
        <v/>
      </c>
    </row>
    <row r="7867" spans="1:30" x14ac:dyDescent="0.25">
      <c r="A7867" s="42" t="s">
        <v>23267</v>
      </c>
      <c r="B7867" s="42"/>
      <c r="C7867" s="42"/>
      <c r="D7867" s="42"/>
      <c r="E7867" s="42">
        <v>22298177656</v>
      </c>
      <c r="F7867" s="42" t="s">
        <v>8393</v>
      </c>
      <c r="G7867" s="42" t="s">
        <v>11228</v>
      </c>
      <c r="H7867" s="7"/>
      <c r="I7867" s="42"/>
      <c r="J7867" s="42" t="s">
        <v>938</v>
      </c>
      <c r="K7867" s="8" t="s">
        <v>25601</v>
      </c>
      <c r="L7867" s="7" t="s">
        <v>8443</v>
      </c>
      <c r="M7867" s="44">
        <v>76.8</v>
      </c>
      <c r="N7867" s="7">
        <v>1</v>
      </c>
      <c r="O7867" s="44">
        <v>78.239999999999995</v>
      </c>
      <c r="P7867" s="44">
        <v>39.54</v>
      </c>
      <c r="Q7867" s="44">
        <v>3.05</v>
      </c>
      <c r="R7867" s="44">
        <v>19.36</v>
      </c>
      <c r="S7867" s="44">
        <v>1.44</v>
      </c>
      <c r="T7867" s="44">
        <v>0</v>
      </c>
      <c r="U7867" s="44">
        <v>14.85</v>
      </c>
      <c r="V7867" s="50">
        <f ca="1">pedidos[[#This Row],[MC em %]]/10000</f>
        <v>0.19339999999999999</v>
      </c>
      <c r="W7867" s="42"/>
      <c r="X7867" s="43"/>
      <c r="Y7867" s="43"/>
      <c r="Z7867" s="43" t="s">
        <v>8442</v>
      </c>
      <c r="AA7867" s="37" t="str">
        <f>VLOOKUP(J7867, sku!B:C, 2, FALSE)</f>
        <v>Cadeirinha Preta Aro 26 - Peixinho Bike</v>
      </c>
      <c r="AB7867" s="37" t="str">
        <f>VLOOKUP(J7867, sku!B:BM, 64, FALSE)</f>
        <v>Revenda</v>
      </c>
      <c r="AC7867" s="37" t="str">
        <f>LEFT(pedidos[[#This Row],[SKU]],3)</f>
        <v>CAD</v>
      </c>
      <c r="AD7867" s="37" t="str" cm="1">
        <f t="array" aca="1" ref="AD7867" ca="1">IFERROR(
  INDEX(
    montadora[Montadora],
    MATCH(TRUE,LEFT(J8245,NÚCARACT(montadora[SKU Parcial]))=montadora[SKU Parcial],0)
  ),
  ""
)</f>
        <v/>
      </c>
    </row>
    <row r="7868" spans="1:30" x14ac:dyDescent="0.25">
      <c r="A7868" s="42" t="s">
        <v>23268</v>
      </c>
      <c r="B7868" s="42"/>
      <c r="C7868" s="42"/>
      <c r="D7868" s="42"/>
      <c r="E7868" s="42">
        <v>23998118595</v>
      </c>
      <c r="F7868" s="42" t="s">
        <v>10106</v>
      </c>
      <c r="G7868" s="42" t="s">
        <v>11228</v>
      </c>
      <c r="H7868" s="7"/>
      <c r="I7868" s="42"/>
      <c r="J7868" s="42" t="s">
        <v>290</v>
      </c>
      <c r="K7868" s="8" t="s">
        <v>25601</v>
      </c>
      <c r="L7868" s="7" t="s">
        <v>8443</v>
      </c>
      <c r="M7868" s="44">
        <v>38.799999999999997</v>
      </c>
      <c r="N7868" s="7">
        <v>1</v>
      </c>
      <c r="O7868" s="44">
        <v>38.799999999999997</v>
      </c>
      <c r="P7868" s="44">
        <v>15.8</v>
      </c>
      <c r="Q7868" s="44">
        <v>1.54</v>
      </c>
      <c r="R7868" s="44">
        <v>11.76</v>
      </c>
      <c r="S7868" s="44">
        <v>0</v>
      </c>
      <c r="T7868" s="44">
        <v>0</v>
      </c>
      <c r="U7868" s="44">
        <v>9.6999999999999993</v>
      </c>
      <c r="V7868" s="50">
        <f ca="1">pedidos[[#This Row],[MC em %]]/10000</f>
        <v>0.25</v>
      </c>
      <c r="W7868" s="42"/>
      <c r="X7868" s="43"/>
      <c r="Y7868" s="43"/>
      <c r="Z7868" s="43" t="s">
        <v>8442</v>
      </c>
      <c r="AA7868" s="37" t="str">
        <f>VLOOKUP(J7868, sku!B:C, 2, FALSE)</f>
        <v>Par De Trava Do Quebra Vento Preto (23Cm)</v>
      </c>
      <c r="AB7868" s="37" t="str">
        <f>VLOOKUP(J7868, sku!B:BM, 64, FALSE)</f>
        <v>Revenda</v>
      </c>
      <c r="AC7868" s="37" t="str">
        <f>LEFT(pedidos[[#This Row],[SKU]],3)</f>
        <v>Q-9</v>
      </c>
      <c r="AD7868" s="37" t="str" cm="1">
        <f t="array" aca="1" ref="AD7868" ca="1">IFERROR(
  INDEX(
    montadora[Montadora],
    MATCH(TRUE,LEFT(J8246,NÚCARACT(montadora[SKU Parcial]))=montadora[SKU Parcial],0)
  ),
  ""
)</f>
        <v/>
      </c>
    </row>
    <row r="7869" spans="1:30" x14ac:dyDescent="0.25">
      <c r="A7869" s="42" t="s">
        <v>23269</v>
      </c>
      <c r="B7869" s="42"/>
      <c r="C7869" s="42"/>
      <c r="D7869" s="42"/>
      <c r="E7869" s="42">
        <v>20598018789</v>
      </c>
      <c r="F7869" s="42" t="s">
        <v>8394</v>
      </c>
      <c r="G7869" s="42" t="s">
        <v>11228</v>
      </c>
      <c r="H7869" s="7"/>
      <c r="I7869" s="42"/>
      <c r="J7869" s="42" t="s">
        <v>2167</v>
      </c>
      <c r="K7869" s="8" t="s">
        <v>25601</v>
      </c>
      <c r="L7869" s="7" t="s">
        <v>8443</v>
      </c>
      <c r="M7869" s="44">
        <v>75.8</v>
      </c>
      <c r="N7869" s="7">
        <v>1</v>
      </c>
      <c r="O7869" s="44">
        <v>75.8</v>
      </c>
      <c r="P7869" s="44">
        <v>39.54</v>
      </c>
      <c r="Q7869" s="44">
        <v>3.01</v>
      </c>
      <c r="R7869" s="44">
        <v>19.16</v>
      </c>
      <c r="S7869" s="44">
        <v>0</v>
      </c>
      <c r="T7869" s="44">
        <v>0</v>
      </c>
      <c r="U7869" s="44">
        <v>14.09</v>
      </c>
      <c r="V7869" s="50">
        <f ca="1">pedidos[[#This Row],[MC em %]]/10000</f>
        <v>0.18590000000000001</v>
      </c>
      <c r="W7869" s="42"/>
      <c r="X7869" s="43"/>
      <c r="Y7869" s="43"/>
      <c r="Z7869" s="43" t="s">
        <v>8442</v>
      </c>
      <c r="AA7869" s="37" t="str">
        <f>VLOOKUP(J7869, sku!B:C, 2, FALSE)</f>
        <v>Cadeirinha Rosa Aro 26 - Peixinho Bike</v>
      </c>
      <c r="AB7869" s="37" t="str">
        <f>VLOOKUP(J7869, sku!B:BM, 64, FALSE)</f>
        <v>Revenda</v>
      </c>
      <c r="AC7869" s="37" t="str">
        <f>LEFT(pedidos[[#This Row],[SKU]],3)</f>
        <v>CAD</v>
      </c>
      <c r="AD7869" s="37" t="str" cm="1">
        <f t="array" aca="1" ref="AD7869" ca="1">IFERROR(
  INDEX(
    montadora[Montadora],
    MATCH(TRUE,LEFT(J8247,NÚCARACT(montadora[SKU Parcial]))=montadora[SKU Parcial],0)
  ),
  ""
)</f>
        <v/>
      </c>
    </row>
    <row r="7870" spans="1:30" x14ac:dyDescent="0.25">
      <c r="A7870" s="42" t="s">
        <v>23270</v>
      </c>
      <c r="B7870" s="42"/>
      <c r="C7870" s="42"/>
      <c r="D7870" s="42"/>
      <c r="E7870" s="42">
        <v>20598018789</v>
      </c>
      <c r="F7870" s="42" t="s">
        <v>8394</v>
      </c>
      <c r="G7870" s="42" t="s">
        <v>11228</v>
      </c>
      <c r="H7870" s="7"/>
      <c r="I7870" s="42"/>
      <c r="J7870" s="42" t="s">
        <v>938</v>
      </c>
      <c r="K7870" s="8" t="s">
        <v>25601</v>
      </c>
      <c r="L7870" s="7" t="s">
        <v>8443</v>
      </c>
      <c r="M7870" s="44">
        <v>75.8</v>
      </c>
      <c r="N7870" s="7">
        <v>1</v>
      </c>
      <c r="O7870" s="44">
        <v>77.239999999999995</v>
      </c>
      <c r="P7870" s="44">
        <v>39.54</v>
      </c>
      <c r="Q7870" s="44">
        <v>3.01</v>
      </c>
      <c r="R7870" s="44">
        <v>19.16</v>
      </c>
      <c r="S7870" s="44">
        <v>1.44</v>
      </c>
      <c r="T7870" s="44">
        <v>0</v>
      </c>
      <c r="U7870" s="44">
        <v>14.09</v>
      </c>
      <c r="V7870" s="50">
        <f ca="1">pedidos[[#This Row],[MC em %]]/10000</f>
        <v>0.18590000000000001</v>
      </c>
      <c r="W7870" s="42"/>
      <c r="X7870" s="43"/>
      <c r="Y7870" s="43"/>
      <c r="Z7870" s="43" t="s">
        <v>8442</v>
      </c>
      <c r="AA7870" s="37" t="str">
        <f>VLOOKUP(J7870, sku!B:C, 2, FALSE)</f>
        <v>Cadeirinha Preta Aro 26 - Peixinho Bike</v>
      </c>
      <c r="AB7870" s="37" t="str">
        <f>VLOOKUP(J7870, sku!B:BM, 64, FALSE)</f>
        <v>Revenda</v>
      </c>
      <c r="AC7870" s="37" t="str">
        <f>LEFT(pedidos[[#This Row],[SKU]],3)</f>
        <v>CAD</v>
      </c>
      <c r="AD7870" s="37" t="str" cm="1">
        <f t="array" aca="1" ref="AD7870" ca="1">IFERROR(
  INDEX(
    montadora[Montadora],
    MATCH(TRUE,LEFT(J8248,NÚCARACT(montadora[SKU Parcial]))=montadora[SKU Parcial],0)
  ),
  ""
)</f>
        <v/>
      </c>
    </row>
    <row r="7871" spans="1:30" x14ac:dyDescent="0.25">
      <c r="A7871" s="42" t="s">
        <v>23271</v>
      </c>
      <c r="B7871" s="42"/>
      <c r="C7871" s="42"/>
      <c r="D7871" s="42"/>
      <c r="E7871" s="42">
        <v>20598018789</v>
      </c>
      <c r="F7871" s="42" t="s">
        <v>8394</v>
      </c>
      <c r="G7871" s="42" t="s">
        <v>11228</v>
      </c>
      <c r="H7871" s="7"/>
      <c r="I7871" s="42"/>
      <c r="J7871" s="42" t="s">
        <v>938</v>
      </c>
      <c r="K7871" s="8" t="s">
        <v>25601</v>
      </c>
      <c r="L7871" s="7" t="s">
        <v>8443</v>
      </c>
      <c r="M7871" s="44">
        <v>75.8</v>
      </c>
      <c r="N7871" s="7">
        <v>1</v>
      </c>
      <c r="O7871" s="44">
        <v>75.8</v>
      </c>
      <c r="P7871" s="44">
        <v>39.54</v>
      </c>
      <c r="Q7871" s="44">
        <v>3.01</v>
      </c>
      <c r="R7871" s="44">
        <v>19.16</v>
      </c>
      <c r="S7871" s="44">
        <v>0</v>
      </c>
      <c r="T7871" s="44">
        <v>0</v>
      </c>
      <c r="U7871" s="44">
        <v>14.09</v>
      </c>
      <c r="V7871" s="50">
        <f ca="1">pedidos[[#This Row],[MC em %]]/10000</f>
        <v>0.18590000000000001</v>
      </c>
      <c r="W7871" s="42"/>
      <c r="X7871" s="43"/>
      <c r="Y7871" s="43"/>
      <c r="Z7871" s="43" t="s">
        <v>8442</v>
      </c>
      <c r="AA7871" s="37" t="str">
        <f>VLOOKUP(J7871, sku!B:C, 2, FALSE)</f>
        <v>Cadeirinha Preta Aro 26 - Peixinho Bike</v>
      </c>
      <c r="AB7871" s="37" t="str">
        <f>VLOOKUP(J7871, sku!B:BM, 64, FALSE)</f>
        <v>Revenda</v>
      </c>
      <c r="AC7871" s="37" t="str">
        <f>LEFT(pedidos[[#This Row],[SKU]],3)</f>
        <v>CAD</v>
      </c>
      <c r="AD7871" s="37" t="str" cm="1">
        <f t="array" aca="1" ref="AD7871" ca="1">IFERROR(
  INDEX(
    montadora[Montadora],
    MATCH(TRUE,LEFT(J8249,NÚCARACT(montadora[SKU Parcial]))=montadora[SKU Parcial],0)
  ),
  ""
)</f>
        <v/>
      </c>
    </row>
    <row r="7872" spans="1:30" x14ac:dyDescent="0.25">
      <c r="A7872" s="42" t="s">
        <v>23272</v>
      </c>
      <c r="B7872" s="42"/>
      <c r="C7872" s="42"/>
      <c r="D7872" s="42"/>
      <c r="E7872" s="42">
        <v>20598018789</v>
      </c>
      <c r="F7872" s="42" t="s">
        <v>8394</v>
      </c>
      <c r="G7872" s="42" t="s">
        <v>11228</v>
      </c>
      <c r="H7872" s="7"/>
      <c r="I7872" s="42"/>
      <c r="J7872" s="42" t="s">
        <v>2167</v>
      </c>
      <c r="K7872" s="8" t="s">
        <v>25601</v>
      </c>
      <c r="L7872" s="7" t="s">
        <v>8443</v>
      </c>
      <c r="M7872" s="44">
        <v>75.8</v>
      </c>
      <c r="N7872" s="7">
        <v>1</v>
      </c>
      <c r="O7872" s="44">
        <v>85.74</v>
      </c>
      <c r="P7872" s="44">
        <v>39.54</v>
      </c>
      <c r="Q7872" s="44">
        <v>3.01</v>
      </c>
      <c r="R7872" s="44">
        <v>19.16</v>
      </c>
      <c r="S7872" s="44">
        <v>9.94</v>
      </c>
      <c r="T7872" s="44">
        <v>0</v>
      </c>
      <c r="U7872" s="44">
        <v>14.09</v>
      </c>
      <c r="V7872" s="50">
        <f ca="1">pedidos[[#This Row],[MC em %]]/10000</f>
        <v>0.18590000000000001</v>
      </c>
      <c r="W7872" s="42"/>
      <c r="X7872" s="43"/>
      <c r="Y7872" s="43"/>
      <c r="Z7872" s="43" t="s">
        <v>8442</v>
      </c>
      <c r="AA7872" s="37" t="str">
        <f>VLOOKUP(J7872, sku!B:C, 2, FALSE)</f>
        <v>Cadeirinha Rosa Aro 26 - Peixinho Bike</v>
      </c>
      <c r="AB7872" s="37" t="str">
        <f>VLOOKUP(J7872, sku!B:BM, 64, FALSE)</f>
        <v>Revenda</v>
      </c>
      <c r="AC7872" s="37" t="str">
        <f>LEFT(pedidos[[#This Row],[SKU]],3)</f>
        <v>CAD</v>
      </c>
      <c r="AD7872" s="37" t="str" cm="1">
        <f t="array" aca="1" ref="AD7872" ca="1">IFERROR(
  INDEX(
    montadora[Montadora],
    MATCH(TRUE,LEFT(J8250,NÚCARACT(montadora[SKU Parcial]))=montadora[SKU Parcial],0)
  ),
  ""
)</f>
        <v/>
      </c>
    </row>
    <row r="7873" spans="1:30" x14ac:dyDescent="0.25">
      <c r="A7873" s="42" t="s">
        <v>23273</v>
      </c>
      <c r="B7873" s="42"/>
      <c r="C7873" s="42"/>
      <c r="D7873" s="42"/>
      <c r="E7873" s="42">
        <v>20598018789</v>
      </c>
      <c r="F7873" s="42" t="s">
        <v>8394</v>
      </c>
      <c r="G7873" s="42" t="s">
        <v>11228</v>
      </c>
      <c r="H7873" s="7"/>
      <c r="I7873" s="42"/>
      <c r="J7873" s="42" t="s">
        <v>938</v>
      </c>
      <c r="K7873" s="8" t="s">
        <v>25601</v>
      </c>
      <c r="L7873" s="7" t="s">
        <v>8443</v>
      </c>
      <c r="M7873" s="44">
        <v>75.8</v>
      </c>
      <c r="N7873" s="7">
        <v>1</v>
      </c>
      <c r="O7873" s="44">
        <v>77.239999999999995</v>
      </c>
      <c r="P7873" s="44">
        <v>39.54</v>
      </c>
      <c r="Q7873" s="44">
        <v>3.01</v>
      </c>
      <c r="R7873" s="44">
        <v>19.16</v>
      </c>
      <c r="S7873" s="44">
        <v>1.44</v>
      </c>
      <c r="T7873" s="44">
        <v>0</v>
      </c>
      <c r="U7873" s="44">
        <v>14.09</v>
      </c>
      <c r="V7873" s="50">
        <f ca="1">pedidos[[#This Row],[MC em %]]/10000</f>
        <v>0.18590000000000001</v>
      </c>
      <c r="W7873" s="42"/>
      <c r="X7873" s="43"/>
      <c r="Y7873" s="43"/>
      <c r="Z7873" s="43" t="s">
        <v>8442</v>
      </c>
      <c r="AA7873" s="37" t="str">
        <f>VLOOKUP(J7873, sku!B:C, 2, FALSE)</f>
        <v>Cadeirinha Preta Aro 26 - Peixinho Bike</v>
      </c>
      <c r="AB7873" s="37" t="str">
        <f>VLOOKUP(J7873, sku!B:BM, 64, FALSE)</f>
        <v>Revenda</v>
      </c>
      <c r="AC7873" s="37" t="str">
        <f>LEFT(pedidos[[#This Row],[SKU]],3)</f>
        <v>CAD</v>
      </c>
      <c r="AD7873" s="37" t="str" cm="1">
        <f t="array" aca="1" ref="AD7873" ca="1">IFERROR(
  INDEX(
    montadora[Montadora],
    MATCH(TRUE,LEFT(J8251,NÚCARACT(montadora[SKU Parcial]))=montadora[SKU Parcial],0)
  ),
  ""
)</f>
        <v/>
      </c>
    </row>
    <row r="7874" spans="1:30" x14ac:dyDescent="0.25">
      <c r="A7874" s="42" t="s">
        <v>23274</v>
      </c>
      <c r="B7874" s="42"/>
      <c r="C7874" s="42"/>
      <c r="D7874" s="42"/>
      <c r="E7874" s="42">
        <v>23798223586</v>
      </c>
      <c r="F7874" s="42" t="s">
        <v>8388</v>
      </c>
      <c r="G7874" s="42" t="s">
        <v>11228</v>
      </c>
      <c r="H7874" s="7"/>
      <c r="I7874" s="42"/>
      <c r="J7874" s="42" t="s">
        <v>1794</v>
      </c>
      <c r="K7874" s="8" t="s">
        <v>25601</v>
      </c>
      <c r="L7874" s="7" t="s">
        <v>8443</v>
      </c>
      <c r="M7874" s="44">
        <v>79.900000000000006</v>
      </c>
      <c r="N7874" s="7">
        <v>1</v>
      </c>
      <c r="O7874" s="44">
        <v>79.900000000000006</v>
      </c>
      <c r="P7874" s="44">
        <v>29.2</v>
      </c>
      <c r="Q7874" s="44">
        <v>3.17</v>
      </c>
      <c r="R7874" s="44">
        <v>19.98</v>
      </c>
      <c r="S7874" s="44">
        <v>0</v>
      </c>
      <c r="T7874" s="44">
        <v>0</v>
      </c>
      <c r="U7874" s="44">
        <v>27.55</v>
      </c>
      <c r="V7874" s="50">
        <f ca="1">pedidos[[#This Row],[MC em %]]/10000</f>
        <v>0.3448</v>
      </c>
      <c r="W7874" s="42"/>
      <c r="X7874" s="43"/>
      <c r="Y7874" s="43"/>
      <c r="Z7874" s="43" t="s">
        <v>8442</v>
      </c>
      <c r="AA7874" s="37" t="str">
        <f>VLOOKUP(J7874, sku!B:C, 2, FALSE)</f>
        <v>Cabo de Chupeta Coaxial de Transferência de Carga de Bateria 12/24V 500 Amper, PVC, CCA 3 Metros</v>
      </c>
      <c r="AB7874" s="37" t="str">
        <f>VLOOKUP(J7874, sku!B:BM, 64, FALSE)</f>
        <v>Importação</v>
      </c>
      <c r="AC7874" s="37" t="str">
        <f>LEFT(pedidos[[#This Row],[SKU]],3)</f>
        <v>1EC</v>
      </c>
      <c r="AD7874" s="37" t="str" cm="1">
        <f t="array" aca="1" ref="AD7874" ca="1">IFERROR(
  INDEX(
    montadora[Montadora],
    MATCH(TRUE,LEFT(J8252,NÚCARACT(montadora[SKU Parcial]))=montadora[SKU Parcial],0)
  ),
  ""
)</f>
        <v/>
      </c>
    </row>
    <row r="7875" spans="1:30" x14ac:dyDescent="0.25">
      <c r="A7875" s="42" t="s">
        <v>23275</v>
      </c>
      <c r="B7875" s="42"/>
      <c r="C7875" s="42"/>
      <c r="D7875" s="42"/>
      <c r="E7875" s="42">
        <v>21498018637</v>
      </c>
      <c r="F7875" s="42" t="s">
        <v>10108</v>
      </c>
      <c r="G7875" s="42" t="s">
        <v>11228</v>
      </c>
      <c r="H7875" s="7"/>
      <c r="I7875" s="42"/>
      <c r="J7875" s="42" t="s">
        <v>210</v>
      </c>
      <c r="K7875" s="8" t="s">
        <v>25601</v>
      </c>
      <c r="L7875" s="7" t="s">
        <v>8443</v>
      </c>
      <c r="M7875" s="44">
        <v>328.8</v>
      </c>
      <c r="N7875" s="7">
        <v>1</v>
      </c>
      <c r="O7875" s="44">
        <v>342.05</v>
      </c>
      <c r="P7875" s="44">
        <v>120</v>
      </c>
      <c r="Q7875" s="44">
        <v>13.05</v>
      </c>
      <c r="R7875" s="44">
        <v>69.760000000000005</v>
      </c>
      <c r="S7875" s="44">
        <v>13.25</v>
      </c>
      <c r="T7875" s="44">
        <v>0</v>
      </c>
      <c r="U7875" s="44">
        <v>125.99</v>
      </c>
      <c r="V7875" s="50">
        <f ca="1">pedidos[[#This Row],[MC em %]]/10000</f>
        <v>0.38319999999999999</v>
      </c>
      <c r="W7875" s="42"/>
      <c r="X7875" s="43"/>
      <c r="Y7875" s="43"/>
      <c r="Z7875" s="43" t="s">
        <v>8442</v>
      </c>
      <c r="AA7875" s="37" t="str">
        <f>VLOOKUP(J7875, sku!B:C, 2, FALSE)</f>
        <v>Travessa Fiat - Smart - - - Toro - - - Preto</v>
      </c>
      <c r="AB7875" s="37" t="str">
        <f>VLOOKUP(J7875, sku!B:BM, 64, FALSE)</f>
        <v>Fabricação</v>
      </c>
      <c r="AC7875" s="37" t="str">
        <f>LEFT(pedidos[[#This Row],[SKU]],3)</f>
        <v>XFI</v>
      </c>
      <c r="AD7875" s="37" t="str" cm="1">
        <f t="array" aca="1" ref="AD7875" ca="1">IFERROR(
  INDEX(
    montadora[Montadora],
    MATCH(TRUE,LEFT(J8253,NÚCARACT(montadora[SKU Parcial]))=montadora[SKU Parcial],0)
  ),
  ""
)</f>
        <v/>
      </c>
    </row>
    <row r="7876" spans="1:30" x14ac:dyDescent="0.25">
      <c r="A7876" s="42" t="s">
        <v>23276</v>
      </c>
      <c r="B7876" s="42"/>
      <c r="C7876" s="42"/>
      <c r="D7876" s="42"/>
      <c r="E7876" s="42">
        <v>23993647130</v>
      </c>
      <c r="F7876" s="42" t="s">
        <v>23375</v>
      </c>
      <c r="G7876" s="42" t="s">
        <v>11228</v>
      </c>
      <c r="H7876" s="7"/>
      <c r="I7876" s="42"/>
      <c r="J7876" s="42" t="s">
        <v>8435</v>
      </c>
      <c r="K7876" s="8" t="s">
        <v>25601</v>
      </c>
      <c r="L7876" s="7" t="s">
        <v>8443</v>
      </c>
      <c r="M7876" s="44">
        <v>51.8</v>
      </c>
      <c r="N7876" s="7">
        <v>1</v>
      </c>
      <c r="O7876" s="44">
        <v>51.8</v>
      </c>
      <c r="P7876" s="44">
        <v>30</v>
      </c>
      <c r="Q7876" s="44">
        <v>2.06</v>
      </c>
      <c r="R7876" s="44">
        <v>14.36</v>
      </c>
      <c r="S7876" s="44">
        <v>0</v>
      </c>
      <c r="T7876" s="44">
        <v>0</v>
      </c>
      <c r="U7876" s="44">
        <v>5.38</v>
      </c>
      <c r="V7876" s="50">
        <f ca="1">pedidos[[#This Row],[MC em %]]/10000</f>
        <v>0.10390000000000001</v>
      </c>
      <c r="W7876" s="42"/>
      <c r="X7876" s="43"/>
      <c r="Y7876" s="43"/>
      <c r="Z7876" s="43" t="s">
        <v>8442</v>
      </c>
      <c r="AA7876" s="37" t="str">
        <f>VLOOKUP(J7876, sku!B:C, 2, FALSE)</f>
        <v>Banco Bicicleta Selim Preto e Azul</v>
      </c>
      <c r="AB7876" s="37" t="str">
        <f>VLOOKUP(J7876, sku!B:BM, 64, FALSE)</f>
        <v>Importação</v>
      </c>
      <c r="AC7876" s="37" t="str">
        <f>LEFT(pedidos[[#This Row],[SKU]],3)</f>
        <v>EB0</v>
      </c>
      <c r="AD7876" s="37" t="str" cm="1">
        <f t="array" aca="1" ref="AD7876" ca="1">IFERROR(
  INDEX(
    montadora[Montadora],
    MATCH(TRUE,LEFT(J8254,NÚCARACT(montadora[SKU Parcial]))=montadora[SKU Parcial],0)
  ),
  ""
)</f>
        <v/>
      </c>
    </row>
    <row r="7877" spans="1:30" x14ac:dyDescent="0.25">
      <c r="A7877" s="42" t="s">
        <v>23277</v>
      </c>
      <c r="B7877" s="42"/>
      <c r="C7877" s="42"/>
      <c r="D7877" s="42"/>
      <c r="E7877" s="42">
        <v>23998214127</v>
      </c>
      <c r="F7877" s="42" t="s">
        <v>10132</v>
      </c>
      <c r="G7877" s="42" t="s">
        <v>11228</v>
      </c>
      <c r="H7877" s="7"/>
      <c r="I7877" s="42"/>
      <c r="J7877" s="42" t="s">
        <v>2747</v>
      </c>
      <c r="K7877" s="8" t="s">
        <v>25601</v>
      </c>
      <c r="L7877" s="7" t="s">
        <v>8443</v>
      </c>
      <c r="M7877" s="44">
        <v>87.8</v>
      </c>
      <c r="N7877" s="7">
        <v>1</v>
      </c>
      <c r="O7877" s="44">
        <v>87.8</v>
      </c>
      <c r="P7877" s="44">
        <v>41.36</v>
      </c>
      <c r="Q7877" s="44">
        <v>3.49</v>
      </c>
      <c r="R7877" s="44">
        <v>21.56</v>
      </c>
      <c r="S7877" s="44">
        <v>0</v>
      </c>
      <c r="T7877" s="44">
        <v>0</v>
      </c>
      <c r="U7877" s="44">
        <v>21.39</v>
      </c>
      <c r="V7877" s="50">
        <f ca="1">pedidos[[#This Row],[MC em %]]/10000</f>
        <v>0.2437</v>
      </c>
      <c r="W7877" s="42"/>
      <c r="X7877" s="43"/>
      <c r="Y7877" s="43"/>
      <c r="Z7877" s="43" t="s">
        <v>8442</v>
      </c>
      <c r="AA7877" s="37" t="str">
        <f>VLOOKUP(J7877, sku!B:C, 2, FALSE)</f>
        <v>Cabo de Chupeta Coaxial de Transferência de Carga de Bateria 12/24V 500 Amper, PVC, CCA 5 Metros</v>
      </c>
      <c r="AB7877" s="37" t="str">
        <f>VLOOKUP(J7877, sku!B:BM, 64, FALSE)</f>
        <v>Importação</v>
      </c>
      <c r="AC7877" s="37" t="str">
        <f>LEFT(pedidos[[#This Row],[SKU]],3)</f>
        <v>1EC</v>
      </c>
      <c r="AD7877" s="37" t="str" cm="1">
        <f t="array" aca="1" ref="AD7877" ca="1">IFERROR(
  INDEX(
    montadora[Montadora],
    MATCH(TRUE,LEFT(J8255,NÚCARACT(montadora[SKU Parcial]))=montadora[SKU Parcial],0)
  ),
  ""
)</f>
        <v/>
      </c>
    </row>
    <row r="7878" spans="1:30" x14ac:dyDescent="0.25">
      <c r="A7878" s="42" t="s">
        <v>23278</v>
      </c>
      <c r="B7878" s="42"/>
      <c r="C7878" s="42"/>
      <c r="D7878" s="42"/>
      <c r="E7878" s="42">
        <v>20598018789</v>
      </c>
      <c r="F7878" s="42" t="s">
        <v>8394</v>
      </c>
      <c r="G7878" s="42" t="s">
        <v>11228</v>
      </c>
      <c r="H7878" s="7"/>
      <c r="I7878" s="42"/>
      <c r="J7878" s="42" t="s">
        <v>938</v>
      </c>
      <c r="K7878" s="8" t="s">
        <v>25601</v>
      </c>
      <c r="L7878" s="7" t="s">
        <v>8443</v>
      </c>
      <c r="M7878" s="44">
        <v>75.8</v>
      </c>
      <c r="N7878" s="7">
        <v>1</v>
      </c>
      <c r="O7878" s="44">
        <v>95.46</v>
      </c>
      <c r="P7878" s="44">
        <v>39.54</v>
      </c>
      <c r="Q7878" s="44">
        <v>3.01</v>
      </c>
      <c r="R7878" s="44">
        <v>19.16</v>
      </c>
      <c r="S7878" s="44">
        <v>19.66</v>
      </c>
      <c r="T7878" s="44">
        <v>0</v>
      </c>
      <c r="U7878" s="44">
        <v>14.09</v>
      </c>
      <c r="V7878" s="50">
        <f ca="1">pedidos[[#This Row],[MC em %]]/10000</f>
        <v>0.18590000000000001</v>
      </c>
      <c r="W7878" s="42"/>
      <c r="X7878" s="43"/>
      <c r="Y7878" s="43"/>
      <c r="Z7878" s="43" t="s">
        <v>8442</v>
      </c>
      <c r="AA7878" s="37" t="str">
        <f>VLOOKUP(J7878, sku!B:C, 2, FALSE)</f>
        <v>Cadeirinha Preta Aro 26 - Peixinho Bike</v>
      </c>
      <c r="AB7878" s="37" t="str">
        <f>VLOOKUP(J7878, sku!B:BM, 64, FALSE)</f>
        <v>Revenda</v>
      </c>
      <c r="AC7878" s="37" t="str">
        <f>LEFT(pedidos[[#This Row],[SKU]],3)</f>
        <v>CAD</v>
      </c>
      <c r="AD7878" s="37" t="str" cm="1">
        <f t="array" aca="1" ref="AD7878" ca="1">IFERROR(
  INDEX(
    montadora[Montadora],
    MATCH(TRUE,LEFT(J8256,NÚCARACT(montadora[SKU Parcial]))=montadora[SKU Parcial],0)
  ),
  ""
)</f>
        <v/>
      </c>
    </row>
    <row r="7879" spans="1:30" x14ac:dyDescent="0.25">
      <c r="A7879" s="42" t="s">
        <v>23279</v>
      </c>
      <c r="B7879" s="42"/>
      <c r="C7879" s="42"/>
      <c r="D7879" s="42"/>
      <c r="E7879" s="42">
        <v>20598018789</v>
      </c>
      <c r="F7879" s="42" t="s">
        <v>8394</v>
      </c>
      <c r="G7879" s="42" t="s">
        <v>11228</v>
      </c>
      <c r="H7879" s="7"/>
      <c r="I7879" s="42"/>
      <c r="J7879" s="42" t="s">
        <v>938</v>
      </c>
      <c r="K7879" s="8" t="s">
        <v>25575</v>
      </c>
      <c r="L7879" s="7" t="s">
        <v>8443</v>
      </c>
      <c r="M7879" s="44">
        <v>75.8</v>
      </c>
      <c r="N7879" s="7">
        <v>1</v>
      </c>
      <c r="O7879" s="44">
        <v>83.31</v>
      </c>
      <c r="P7879" s="44">
        <v>39.54</v>
      </c>
      <c r="Q7879" s="44">
        <v>3.01</v>
      </c>
      <c r="R7879" s="44">
        <v>19.16</v>
      </c>
      <c r="S7879" s="44">
        <v>7.51</v>
      </c>
      <c r="T7879" s="44">
        <v>0</v>
      </c>
      <c r="U7879" s="44">
        <v>14.09</v>
      </c>
      <c r="V7879" s="50">
        <f ca="1">pedidos[[#This Row],[MC em %]]/10000</f>
        <v>0.18590000000000001</v>
      </c>
      <c r="W7879" s="42"/>
      <c r="X7879" s="43"/>
      <c r="Y7879" s="43"/>
      <c r="Z7879" s="43" t="s">
        <v>8442</v>
      </c>
      <c r="AA7879" s="37" t="str">
        <f>VLOOKUP(J7879, sku!B:C, 2, FALSE)</f>
        <v>Cadeirinha Preta Aro 26 - Peixinho Bike</v>
      </c>
      <c r="AB7879" s="37" t="str">
        <f>VLOOKUP(J7879, sku!B:BM, 64, FALSE)</f>
        <v>Revenda</v>
      </c>
      <c r="AC7879" s="37" t="str">
        <f>LEFT(pedidos[[#This Row],[SKU]],3)</f>
        <v>CAD</v>
      </c>
      <c r="AD7879" s="37" t="str" cm="1">
        <f t="array" aca="1" ref="AD7879" ca="1">IFERROR(
  INDEX(
    montadora[Montadora],
    MATCH(TRUE,LEFT(J8257,NÚCARACT(montadora[SKU Parcial]))=montadora[SKU Parcial],0)
  ),
  ""
)</f>
        <v/>
      </c>
    </row>
    <row r="7880" spans="1:30" x14ac:dyDescent="0.25">
      <c r="A7880" s="42" t="s">
        <v>23280</v>
      </c>
      <c r="B7880" s="42"/>
      <c r="C7880" s="42"/>
      <c r="D7880" s="42"/>
      <c r="E7880" s="42">
        <v>20898008418</v>
      </c>
      <c r="F7880" s="42" t="s">
        <v>8818</v>
      </c>
      <c r="G7880" s="42" t="s">
        <v>11228</v>
      </c>
      <c r="H7880" s="7"/>
      <c r="I7880" s="42"/>
      <c r="J7880" s="42" t="s">
        <v>7795</v>
      </c>
      <c r="K7880" s="8" t="s">
        <v>25575</v>
      </c>
      <c r="L7880" s="7" t="s">
        <v>8443</v>
      </c>
      <c r="M7880" s="44">
        <v>93.8</v>
      </c>
      <c r="N7880" s="7">
        <v>1</v>
      </c>
      <c r="O7880" s="44">
        <v>93.8</v>
      </c>
      <c r="P7880" s="44">
        <v>47.57</v>
      </c>
      <c r="Q7880" s="44">
        <v>3.72</v>
      </c>
      <c r="R7880" s="44">
        <v>22.76</v>
      </c>
      <c r="S7880" s="44">
        <v>0</v>
      </c>
      <c r="T7880" s="44">
        <v>0</v>
      </c>
      <c r="U7880" s="44">
        <v>19.75</v>
      </c>
      <c r="V7880" s="50">
        <f ca="1">pedidos[[#This Row],[MC em %]]/10000</f>
        <v>0.21049999999999999</v>
      </c>
      <c r="W7880" s="42"/>
      <c r="X7880" s="43"/>
      <c r="Y7880" s="43"/>
      <c r="Z7880" s="43" t="s">
        <v>8442</v>
      </c>
      <c r="AA7880" s="37" t="str">
        <f>VLOOKUP(J7880, sku!B:C, 2, FALSE)</f>
        <v>Fogareiro 1 Boca Com Maleta</v>
      </c>
      <c r="AB7880" s="37" t="str">
        <f>VLOOKUP(J7880, sku!B:BM, 64, FALSE)</f>
        <v>Importação</v>
      </c>
      <c r="AC7880" s="37" t="str">
        <f>LEFT(pedidos[[#This Row],[SKU]],3)</f>
        <v>1FO</v>
      </c>
      <c r="AD7880" s="37" t="str" cm="1">
        <f t="array" aca="1" ref="AD7880" ca="1">IFERROR(
  INDEX(
    montadora[Montadora],
    MATCH(TRUE,LEFT(J8258,NÚCARACT(montadora[SKU Parcial]))=montadora[SKU Parcial],0)
  ),
  ""
)</f>
        <v/>
      </c>
    </row>
    <row r="7881" spans="1:30" x14ac:dyDescent="0.25">
      <c r="A7881" s="42" t="s">
        <v>23281</v>
      </c>
      <c r="B7881" s="42"/>
      <c r="C7881" s="42"/>
      <c r="D7881" s="42"/>
      <c r="E7881" s="42">
        <v>20298008470</v>
      </c>
      <c r="F7881" s="42" t="s">
        <v>10107</v>
      </c>
      <c r="G7881" s="42" t="s">
        <v>11228</v>
      </c>
      <c r="H7881" s="7"/>
      <c r="I7881" s="42"/>
      <c r="J7881" s="42" t="s">
        <v>290</v>
      </c>
      <c r="K7881" s="8" t="s">
        <v>25575</v>
      </c>
      <c r="L7881" s="7" t="s">
        <v>8443</v>
      </c>
      <c r="M7881" s="44">
        <v>38.799999999999997</v>
      </c>
      <c r="N7881" s="7">
        <v>1</v>
      </c>
      <c r="O7881" s="44">
        <v>38.799999999999997</v>
      </c>
      <c r="P7881" s="44">
        <v>15.8</v>
      </c>
      <c r="Q7881" s="44">
        <v>1.54</v>
      </c>
      <c r="R7881" s="44">
        <v>11.76</v>
      </c>
      <c r="S7881" s="44">
        <v>0</v>
      </c>
      <c r="T7881" s="44">
        <v>0</v>
      </c>
      <c r="U7881" s="44">
        <v>9.6999999999999993</v>
      </c>
      <c r="V7881" s="50">
        <f ca="1">pedidos[[#This Row],[MC em %]]/10000</f>
        <v>0.25</v>
      </c>
      <c r="W7881" s="42"/>
      <c r="X7881" s="43"/>
      <c r="Y7881" s="43"/>
      <c r="Z7881" s="43" t="s">
        <v>8442</v>
      </c>
      <c r="AA7881" s="37" t="str">
        <f>VLOOKUP(J7881, sku!B:C, 2, FALSE)</f>
        <v>Par De Trava Do Quebra Vento Preto (23Cm)</v>
      </c>
      <c r="AB7881" s="37" t="str">
        <f>VLOOKUP(J7881, sku!B:BM, 64, FALSE)</f>
        <v>Revenda</v>
      </c>
      <c r="AC7881" s="37" t="str">
        <f>LEFT(pedidos[[#This Row],[SKU]],3)</f>
        <v>Q-9</v>
      </c>
      <c r="AD7881" s="37" t="str" cm="1">
        <f t="array" aca="1" ref="AD7881" ca="1">IFERROR(
  INDEX(
    montadora[Montadora],
    MATCH(TRUE,LEFT(J8259,NÚCARACT(montadora[SKU Parcial]))=montadora[SKU Parcial],0)
  ),
  ""
)</f>
        <v/>
      </c>
    </row>
    <row r="7882" spans="1:30" x14ac:dyDescent="0.25">
      <c r="A7882" s="42" t="s">
        <v>23282</v>
      </c>
      <c r="B7882" s="42"/>
      <c r="C7882" s="42"/>
      <c r="D7882" s="42"/>
      <c r="E7882" s="42">
        <v>23998214127</v>
      </c>
      <c r="F7882" s="42" t="s">
        <v>10132</v>
      </c>
      <c r="G7882" s="42" t="s">
        <v>11228</v>
      </c>
      <c r="H7882" s="7"/>
      <c r="I7882" s="42"/>
      <c r="J7882" s="42" t="s">
        <v>2747</v>
      </c>
      <c r="K7882" s="8" t="s">
        <v>25575</v>
      </c>
      <c r="L7882" s="7" t="s">
        <v>8443</v>
      </c>
      <c r="M7882" s="44">
        <v>87.8</v>
      </c>
      <c r="N7882" s="7">
        <v>1</v>
      </c>
      <c r="O7882" s="44">
        <v>87.8</v>
      </c>
      <c r="P7882" s="44">
        <v>41.36</v>
      </c>
      <c r="Q7882" s="44">
        <v>3.49</v>
      </c>
      <c r="R7882" s="44">
        <v>21.56</v>
      </c>
      <c r="S7882" s="44">
        <v>0</v>
      </c>
      <c r="T7882" s="44">
        <v>0</v>
      </c>
      <c r="U7882" s="44">
        <v>21.39</v>
      </c>
      <c r="V7882" s="50">
        <f ca="1">pedidos[[#This Row],[MC em %]]/10000</f>
        <v>0.2437</v>
      </c>
      <c r="W7882" s="42"/>
      <c r="X7882" s="43"/>
      <c r="Y7882" s="43"/>
      <c r="Z7882" s="43" t="s">
        <v>8442</v>
      </c>
      <c r="AA7882" s="37" t="str">
        <f>VLOOKUP(J7882, sku!B:C, 2, FALSE)</f>
        <v>Cabo de Chupeta Coaxial de Transferência de Carga de Bateria 12/24V 500 Amper, PVC, CCA 5 Metros</v>
      </c>
      <c r="AB7882" s="37" t="str">
        <f>VLOOKUP(J7882, sku!B:BM, 64, FALSE)</f>
        <v>Importação</v>
      </c>
      <c r="AC7882" s="37" t="str">
        <f>LEFT(pedidos[[#This Row],[SKU]],3)</f>
        <v>1EC</v>
      </c>
      <c r="AD7882" s="37" t="str" cm="1">
        <f t="array" aca="1" ref="AD7882" ca="1">IFERROR(
  INDEX(
    montadora[Montadora],
    MATCH(TRUE,LEFT(J8260,NÚCARACT(montadora[SKU Parcial]))=montadora[SKU Parcial],0)
  ),
  ""
)</f>
        <v/>
      </c>
    </row>
    <row r="7883" spans="1:30" x14ac:dyDescent="0.25">
      <c r="A7883" s="42" t="s">
        <v>23283</v>
      </c>
      <c r="B7883" s="42"/>
      <c r="C7883" s="42"/>
      <c r="D7883" s="42"/>
      <c r="E7883" s="42">
        <v>20598018789</v>
      </c>
      <c r="F7883" s="42" t="s">
        <v>8394</v>
      </c>
      <c r="G7883" s="42" t="s">
        <v>11228</v>
      </c>
      <c r="H7883" s="7"/>
      <c r="I7883" s="42"/>
      <c r="J7883" s="42" t="s">
        <v>938</v>
      </c>
      <c r="K7883" s="8" t="s">
        <v>25575</v>
      </c>
      <c r="L7883" s="7" t="s">
        <v>8443</v>
      </c>
      <c r="M7883" s="44">
        <v>75.8</v>
      </c>
      <c r="N7883" s="7">
        <v>1</v>
      </c>
      <c r="O7883" s="44">
        <v>90.6</v>
      </c>
      <c r="P7883" s="44">
        <v>39.54</v>
      </c>
      <c r="Q7883" s="44">
        <v>3.01</v>
      </c>
      <c r="R7883" s="44">
        <v>19.16</v>
      </c>
      <c r="S7883" s="44">
        <v>14.8</v>
      </c>
      <c r="T7883" s="44">
        <v>0</v>
      </c>
      <c r="U7883" s="44">
        <v>14.09</v>
      </c>
      <c r="V7883" s="50">
        <f ca="1">pedidos[[#This Row],[MC em %]]/10000</f>
        <v>0.18590000000000001</v>
      </c>
      <c r="W7883" s="42"/>
      <c r="X7883" s="43"/>
      <c r="Y7883" s="43"/>
      <c r="Z7883" s="43" t="s">
        <v>8442</v>
      </c>
      <c r="AA7883" s="37" t="str">
        <f>VLOOKUP(J7883, sku!B:C, 2, FALSE)</f>
        <v>Cadeirinha Preta Aro 26 - Peixinho Bike</v>
      </c>
      <c r="AB7883" s="37" t="str">
        <f>VLOOKUP(J7883, sku!B:BM, 64, FALSE)</f>
        <v>Revenda</v>
      </c>
      <c r="AC7883" s="37" t="str">
        <f>LEFT(pedidos[[#This Row],[SKU]],3)</f>
        <v>CAD</v>
      </c>
      <c r="AD7883" s="37" t="str" cm="1">
        <f t="array" aca="1" ref="AD7883" ca="1">IFERROR(
  INDEX(
    montadora[Montadora],
    MATCH(TRUE,LEFT(J8261,NÚCARACT(montadora[SKU Parcial]))=montadora[SKU Parcial],0)
  ),
  ""
)</f>
        <v/>
      </c>
    </row>
    <row r="7884" spans="1:30" x14ac:dyDescent="0.25">
      <c r="A7884" s="42" t="s">
        <v>23284</v>
      </c>
      <c r="B7884" s="42"/>
      <c r="C7884" s="42"/>
      <c r="D7884" s="42"/>
      <c r="E7884" s="42">
        <v>23798223586</v>
      </c>
      <c r="F7884" s="42" t="s">
        <v>8388</v>
      </c>
      <c r="G7884" s="42" t="s">
        <v>11228</v>
      </c>
      <c r="H7884" s="7"/>
      <c r="I7884" s="42"/>
      <c r="J7884" s="42" t="s">
        <v>1794</v>
      </c>
      <c r="K7884" s="8" t="s">
        <v>25575</v>
      </c>
      <c r="L7884" s="7" t="s">
        <v>8443</v>
      </c>
      <c r="M7884" s="44">
        <v>79.900000000000006</v>
      </c>
      <c r="N7884" s="7">
        <v>1</v>
      </c>
      <c r="O7884" s="44">
        <v>79.900000000000006</v>
      </c>
      <c r="P7884" s="44">
        <v>29.2</v>
      </c>
      <c r="Q7884" s="44">
        <v>3.17</v>
      </c>
      <c r="R7884" s="44">
        <v>19.98</v>
      </c>
      <c r="S7884" s="44">
        <v>0</v>
      </c>
      <c r="T7884" s="44">
        <v>0</v>
      </c>
      <c r="U7884" s="44">
        <v>27.55</v>
      </c>
      <c r="V7884" s="50">
        <f ca="1">pedidos[[#This Row],[MC em %]]/10000</f>
        <v>0.3448</v>
      </c>
      <c r="W7884" s="42"/>
      <c r="X7884" s="43"/>
      <c r="Y7884" s="43"/>
      <c r="Z7884" s="43" t="s">
        <v>8442</v>
      </c>
      <c r="AA7884" s="37" t="str">
        <f>VLOOKUP(J7884, sku!B:C, 2, FALSE)</f>
        <v>Cabo de Chupeta Coaxial de Transferência de Carga de Bateria 12/24V 500 Amper, PVC, CCA 3 Metros</v>
      </c>
      <c r="AB7884" s="37" t="str">
        <f>VLOOKUP(J7884, sku!B:BM, 64, FALSE)</f>
        <v>Importação</v>
      </c>
      <c r="AC7884" s="37" t="str">
        <f>LEFT(pedidos[[#This Row],[SKU]],3)</f>
        <v>1EC</v>
      </c>
      <c r="AD7884" s="37" t="str" cm="1">
        <f t="array" aca="1" ref="AD7884" ca="1">IFERROR(
  INDEX(
    montadora[Montadora],
    MATCH(TRUE,LEFT(J8262,NÚCARACT(montadora[SKU Parcial]))=montadora[SKU Parcial],0)
  ),
  ""
)</f>
        <v/>
      </c>
    </row>
    <row r="7885" spans="1:30" x14ac:dyDescent="0.25">
      <c r="A7885" s="42" t="s">
        <v>23285</v>
      </c>
      <c r="B7885" s="42"/>
      <c r="C7885" s="42"/>
      <c r="D7885" s="42"/>
      <c r="E7885" s="42">
        <v>20598018789</v>
      </c>
      <c r="F7885" s="42" t="s">
        <v>8394</v>
      </c>
      <c r="G7885" s="42" t="s">
        <v>11228</v>
      </c>
      <c r="H7885" s="7"/>
      <c r="I7885" s="42"/>
      <c r="J7885" s="42" t="s">
        <v>938</v>
      </c>
      <c r="K7885" s="8" t="s">
        <v>25575</v>
      </c>
      <c r="L7885" s="7" t="s">
        <v>8443</v>
      </c>
      <c r="M7885" s="44">
        <v>75.8</v>
      </c>
      <c r="N7885" s="7">
        <v>1</v>
      </c>
      <c r="O7885" s="44">
        <v>79.67</v>
      </c>
      <c r="P7885" s="44">
        <v>39.54</v>
      </c>
      <c r="Q7885" s="44">
        <v>3.01</v>
      </c>
      <c r="R7885" s="44">
        <v>19.16</v>
      </c>
      <c r="S7885" s="44">
        <v>3.87</v>
      </c>
      <c r="T7885" s="44">
        <v>0</v>
      </c>
      <c r="U7885" s="44">
        <v>14.09</v>
      </c>
      <c r="V7885" s="50">
        <f ca="1">pedidos[[#This Row],[MC em %]]/10000</f>
        <v>0.18590000000000001</v>
      </c>
      <c r="W7885" s="42"/>
      <c r="X7885" s="43"/>
      <c r="Y7885" s="43"/>
      <c r="Z7885" s="43" t="s">
        <v>8442</v>
      </c>
      <c r="AA7885" s="37" t="str">
        <f>VLOOKUP(J7885, sku!B:C, 2, FALSE)</f>
        <v>Cadeirinha Preta Aro 26 - Peixinho Bike</v>
      </c>
      <c r="AB7885" s="37" t="str">
        <f>VLOOKUP(J7885, sku!B:BM, 64, FALSE)</f>
        <v>Revenda</v>
      </c>
      <c r="AC7885" s="37" t="str">
        <f>LEFT(pedidos[[#This Row],[SKU]],3)</f>
        <v>CAD</v>
      </c>
      <c r="AD7885" s="37" t="str" cm="1">
        <f t="array" aca="1" ref="AD7885" ca="1">IFERROR(
  INDEX(
    montadora[Montadora],
    MATCH(TRUE,LEFT(J8263,NÚCARACT(montadora[SKU Parcial]))=montadora[SKU Parcial],0)
  ),
  ""
)</f>
        <v/>
      </c>
    </row>
    <row r="7886" spans="1:30" x14ac:dyDescent="0.25">
      <c r="A7886" s="42" t="s">
        <v>23286</v>
      </c>
      <c r="B7886" s="42"/>
      <c r="C7886" s="42"/>
      <c r="D7886" s="42"/>
      <c r="E7886" s="42">
        <v>22798369651</v>
      </c>
      <c r="F7886" s="42" t="s">
        <v>8391</v>
      </c>
      <c r="G7886" s="42" t="s">
        <v>11228</v>
      </c>
      <c r="H7886" s="7"/>
      <c r="I7886" s="42"/>
      <c r="J7886" s="42" t="s">
        <v>3206</v>
      </c>
      <c r="K7886" s="8" t="s">
        <v>25575</v>
      </c>
      <c r="L7886" s="7" t="s">
        <v>8443</v>
      </c>
      <c r="M7886" s="44">
        <v>59.8</v>
      </c>
      <c r="N7886" s="7">
        <v>1</v>
      </c>
      <c r="O7886" s="44">
        <v>61.24</v>
      </c>
      <c r="P7886" s="44">
        <v>33.340000000000003</v>
      </c>
      <c r="Q7886" s="44">
        <v>2.37</v>
      </c>
      <c r="R7886" s="44">
        <v>15.96</v>
      </c>
      <c r="S7886" s="44">
        <v>1.44</v>
      </c>
      <c r="T7886" s="44">
        <v>0</v>
      </c>
      <c r="U7886" s="44">
        <v>8.1300000000000008</v>
      </c>
      <c r="V7886" s="50">
        <f ca="1">pedidos[[#This Row],[MC em %]]/10000</f>
        <v>0.13589999999999999</v>
      </c>
      <c r="W7886" s="42"/>
      <c r="X7886" s="43"/>
      <c r="Y7886" s="43"/>
      <c r="Z7886" s="43" t="s">
        <v>8442</v>
      </c>
      <c r="AA7886" s="37" t="str">
        <f>VLOOKUP(J7886, sku!B:C, 2, FALSE)</f>
        <v>Banco Bicicleta Selim Preto e Vermelho + Couro PU</v>
      </c>
      <c r="AB7886" s="37" t="str">
        <f>VLOOKUP(J7886, sku!B:BM, 64, FALSE)</f>
        <v>Importação</v>
      </c>
      <c r="AC7886" s="37" t="str">
        <f>LEFT(pedidos[[#This Row],[SKU]],3)</f>
        <v>EB0</v>
      </c>
      <c r="AD7886" s="37" t="str" cm="1">
        <f t="array" aca="1" ref="AD7886" ca="1">IFERROR(
  INDEX(
    montadora[Montadora],
    MATCH(TRUE,LEFT(J8264,NÚCARACT(montadora[SKU Parcial]))=montadora[SKU Parcial],0)
  ),
  ""
)</f>
        <v/>
      </c>
    </row>
    <row r="7887" spans="1:30" x14ac:dyDescent="0.25">
      <c r="A7887" s="42" t="s">
        <v>23287</v>
      </c>
      <c r="B7887" s="42"/>
      <c r="C7887" s="42"/>
      <c r="D7887" s="42"/>
      <c r="E7887" s="42">
        <v>20598018789</v>
      </c>
      <c r="F7887" s="42" t="s">
        <v>8394</v>
      </c>
      <c r="G7887" s="42" t="s">
        <v>11228</v>
      </c>
      <c r="H7887" s="7"/>
      <c r="I7887" s="42"/>
      <c r="J7887" s="42" t="s">
        <v>938</v>
      </c>
      <c r="K7887" s="8" t="s">
        <v>25575</v>
      </c>
      <c r="L7887" s="7" t="s">
        <v>8443</v>
      </c>
      <c r="M7887" s="44">
        <v>75.8</v>
      </c>
      <c r="N7887" s="7">
        <v>1</v>
      </c>
      <c r="O7887" s="44">
        <v>97.89</v>
      </c>
      <c r="P7887" s="44">
        <v>39.54</v>
      </c>
      <c r="Q7887" s="44">
        <v>3.01</v>
      </c>
      <c r="R7887" s="44">
        <v>19.16</v>
      </c>
      <c r="S7887" s="44">
        <v>22.09</v>
      </c>
      <c r="T7887" s="44">
        <v>0</v>
      </c>
      <c r="U7887" s="44">
        <v>14.09</v>
      </c>
      <c r="V7887" s="50">
        <f ca="1">pedidos[[#This Row],[MC em %]]/10000</f>
        <v>0.18590000000000001</v>
      </c>
      <c r="W7887" s="42"/>
      <c r="X7887" s="43"/>
      <c r="Y7887" s="43"/>
      <c r="Z7887" s="43" t="s">
        <v>8442</v>
      </c>
      <c r="AA7887" s="37" t="str">
        <f>VLOOKUP(J7887, sku!B:C, 2, FALSE)</f>
        <v>Cadeirinha Preta Aro 26 - Peixinho Bike</v>
      </c>
      <c r="AB7887" s="37" t="str">
        <f>VLOOKUP(J7887, sku!B:BM, 64, FALSE)</f>
        <v>Revenda</v>
      </c>
      <c r="AC7887" s="37" t="str">
        <f>LEFT(pedidos[[#This Row],[SKU]],3)</f>
        <v>CAD</v>
      </c>
      <c r="AD7887" s="37" t="str" cm="1">
        <f t="array" aca="1" ref="AD7887" ca="1">IFERROR(
  INDEX(
    montadora[Montadora],
    MATCH(TRUE,LEFT(J8265,NÚCARACT(montadora[SKU Parcial]))=montadora[SKU Parcial],0)
  ),
  ""
)</f>
        <v/>
      </c>
    </row>
    <row r="7888" spans="1:30" x14ac:dyDescent="0.25">
      <c r="A7888" s="42" t="s">
        <v>23288</v>
      </c>
      <c r="B7888" s="42"/>
      <c r="C7888" s="42"/>
      <c r="D7888" s="42"/>
      <c r="E7888" s="42">
        <v>22298177656</v>
      </c>
      <c r="F7888" s="42" t="s">
        <v>8393</v>
      </c>
      <c r="G7888" s="42" t="s">
        <v>11228</v>
      </c>
      <c r="H7888" s="7"/>
      <c r="I7888" s="42"/>
      <c r="J7888" s="42" t="s">
        <v>8835</v>
      </c>
      <c r="K7888" s="8" t="s">
        <v>25575</v>
      </c>
      <c r="L7888" s="7" t="s">
        <v>8443</v>
      </c>
      <c r="M7888" s="44">
        <v>76.8</v>
      </c>
      <c r="N7888" s="7">
        <v>1</v>
      </c>
      <c r="O7888" s="44">
        <v>86.74</v>
      </c>
      <c r="P7888" s="44">
        <v>39.54</v>
      </c>
      <c r="Q7888" s="44">
        <v>3.05</v>
      </c>
      <c r="R7888" s="44">
        <v>19.36</v>
      </c>
      <c r="S7888" s="44">
        <v>9.94</v>
      </c>
      <c r="T7888" s="44">
        <v>0</v>
      </c>
      <c r="U7888" s="44">
        <v>14.85</v>
      </c>
      <c r="V7888" s="50">
        <f ca="1">pedidos[[#This Row],[MC em %]]/10000</f>
        <v>0.19339999999999999</v>
      </c>
      <c r="W7888" s="42"/>
      <c r="X7888" s="43"/>
      <c r="Y7888" s="43"/>
      <c r="Z7888" s="43" t="s">
        <v>8442</v>
      </c>
      <c r="AA7888" s="37" t="str">
        <f>VLOOKUP(J7888, sku!B:C, 2, FALSE)</f>
        <v>Cadeirinha Cinza Aro 26 - Peixinho Bike</v>
      </c>
      <c r="AB7888" s="37" t="str">
        <f>VLOOKUP(J7888, sku!B:BM, 64, FALSE)</f>
        <v>Revenda</v>
      </c>
      <c r="AC7888" s="37" t="str">
        <f>LEFT(pedidos[[#This Row],[SKU]],3)</f>
        <v>CAD</v>
      </c>
      <c r="AD7888" s="37" t="str" cm="1">
        <f t="array" aca="1" ref="AD7888" ca="1">IFERROR(
  INDEX(
    montadora[Montadora],
    MATCH(TRUE,LEFT(J8266,NÚCARACT(montadora[SKU Parcial]))=montadora[SKU Parcial],0)
  ),
  ""
)</f>
        <v/>
      </c>
    </row>
    <row r="7889" spans="1:30" x14ac:dyDescent="0.25">
      <c r="A7889" s="42" t="s">
        <v>23289</v>
      </c>
      <c r="B7889" s="42"/>
      <c r="C7889" s="42"/>
      <c r="D7889" s="42"/>
      <c r="E7889" s="42">
        <v>22093763527</v>
      </c>
      <c r="F7889" s="42" t="s">
        <v>10104</v>
      </c>
      <c r="G7889" s="42" t="s">
        <v>11228</v>
      </c>
      <c r="H7889" s="7"/>
      <c r="I7889" s="42"/>
      <c r="J7889" s="42" t="s">
        <v>2941</v>
      </c>
      <c r="K7889" s="8" t="s">
        <v>25575</v>
      </c>
      <c r="L7889" s="7" t="s">
        <v>8443</v>
      </c>
      <c r="M7889" s="44">
        <v>32.799999999999997</v>
      </c>
      <c r="N7889" s="7">
        <v>1</v>
      </c>
      <c r="O7889" s="44">
        <v>32.799999999999997</v>
      </c>
      <c r="P7889" s="44">
        <v>12.9</v>
      </c>
      <c r="Q7889" s="44">
        <v>1.3</v>
      </c>
      <c r="R7889" s="44">
        <v>10.56</v>
      </c>
      <c r="S7889" s="44">
        <v>0</v>
      </c>
      <c r="T7889" s="44">
        <v>0</v>
      </c>
      <c r="U7889" s="44">
        <v>8.0399999999999991</v>
      </c>
      <c r="V7889" s="50">
        <f ca="1">pedidos[[#This Row],[MC em %]]/10000</f>
        <v>0.24510000000000001</v>
      </c>
      <c r="W7889" s="42"/>
      <c r="X7889" s="43"/>
      <c r="Y7889" s="43"/>
      <c r="Z7889" s="43" t="s">
        <v>8442</v>
      </c>
      <c r="AA7889" s="37" t="str">
        <f>VLOOKUP(J7889, sku!B:C, 2, FALSE)</f>
        <v>Chave Allen de Aço de Cabeça, Esférica (9 Peças) Hex Key</v>
      </c>
      <c r="AB7889" s="37" t="str">
        <f>VLOOKUP(J7889, sku!B:BM, 64, FALSE)</f>
        <v>Importação</v>
      </c>
      <c r="AC7889" s="37" t="str">
        <f>LEFT(pedidos[[#This Row],[SKU]],3)</f>
        <v>1K9</v>
      </c>
      <c r="AD7889" s="37" t="str" cm="1">
        <f t="array" aca="1" ref="AD7889" ca="1">IFERROR(
  INDEX(
    montadora[Montadora],
    MATCH(TRUE,LEFT(J8267,NÚCARACT(montadora[SKU Parcial]))=montadora[SKU Parcial],0)
  ),
  ""
)</f>
        <v/>
      </c>
    </row>
    <row r="7890" spans="1:30" x14ac:dyDescent="0.25">
      <c r="A7890" s="42" t="s">
        <v>23290</v>
      </c>
      <c r="B7890" s="42"/>
      <c r="C7890" s="42"/>
      <c r="D7890" s="42"/>
      <c r="E7890" s="42">
        <v>20598018789</v>
      </c>
      <c r="F7890" s="42" t="s">
        <v>8394</v>
      </c>
      <c r="G7890" s="42" t="s">
        <v>11228</v>
      </c>
      <c r="H7890" s="7"/>
      <c r="I7890" s="42"/>
      <c r="J7890" s="42" t="s">
        <v>2167</v>
      </c>
      <c r="K7890" s="8" t="s">
        <v>25575</v>
      </c>
      <c r="L7890" s="7" t="s">
        <v>8443</v>
      </c>
      <c r="M7890" s="44">
        <v>75.8</v>
      </c>
      <c r="N7890" s="7">
        <v>1</v>
      </c>
      <c r="O7890" s="44">
        <v>103.97</v>
      </c>
      <c r="P7890" s="44">
        <v>39.54</v>
      </c>
      <c r="Q7890" s="44">
        <v>3.01</v>
      </c>
      <c r="R7890" s="44">
        <v>19.16</v>
      </c>
      <c r="S7890" s="44">
        <v>28.17</v>
      </c>
      <c r="T7890" s="44">
        <v>0</v>
      </c>
      <c r="U7890" s="44">
        <v>14.09</v>
      </c>
      <c r="V7890" s="50">
        <f ca="1">pedidos[[#This Row],[MC em %]]/10000</f>
        <v>0.18590000000000001</v>
      </c>
      <c r="W7890" s="42"/>
      <c r="X7890" s="43"/>
      <c r="Y7890" s="43"/>
      <c r="Z7890" s="43" t="s">
        <v>8442</v>
      </c>
      <c r="AA7890" s="37" t="str">
        <f>VLOOKUP(J7890, sku!B:C, 2, FALSE)</f>
        <v>Cadeirinha Rosa Aro 26 - Peixinho Bike</v>
      </c>
      <c r="AB7890" s="37" t="str">
        <f>VLOOKUP(J7890, sku!B:BM, 64, FALSE)</f>
        <v>Revenda</v>
      </c>
      <c r="AC7890" s="37" t="str">
        <f>LEFT(pedidos[[#This Row],[SKU]],3)</f>
        <v>CAD</v>
      </c>
      <c r="AD7890" s="37" t="str" cm="1">
        <f t="array" aca="1" ref="AD7890" ca="1">IFERROR(
  INDEX(
    montadora[Montadora],
    MATCH(TRUE,LEFT(J8268,NÚCARACT(montadora[SKU Parcial]))=montadora[SKU Parcial],0)
  ),
  ""
)</f>
        <v/>
      </c>
    </row>
    <row r="7891" spans="1:30" x14ac:dyDescent="0.25">
      <c r="A7891" s="42" t="s">
        <v>23291</v>
      </c>
      <c r="B7891" s="42"/>
      <c r="C7891" s="42"/>
      <c r="D7891" s="42"/>
      <c r="E7891" s="42">
        <v>20598018789</v>
      </c>
      <c r="F7891" s="42" t="s">
        <v>8394</v>
      </c>
      <c r="G7891" s="42" t="s">
        <v>11228</v>
      </c>
      <c r="H7891" s="7"/>
      <c r="I7891" s="42"/>
      <c r="J7891" s="42" t="s">
        <v>2167</v>
      </c>
      <c r="K7891" s="8" t="s">
        <v>25575</v>
      </c>
      <c r="L7891" s="7" t="s">
        <v>8443</v>
      </c>
      <c r="M7891" s="44">
        <v>75.8</v>
      </c>
      <c r="N7891" s="7">
        <v>1</v>
      </c>
      <c r="O7891" s="44">
        <v>75.8</v>
      </c>
      <c r="P7891" s="44">
        <v>39.54</v>
      </c>
      <c r="Q7891" s="44">
        <v>3.01</v>
      </c>
      <c r="R7891" s="44">
        <v>19.16</v>
      </c>
      <c r="S7891" s="44">
        <v>0</v>
      </c>
      <c r="T7891" s="44">
        <v>0</v>
      </c>
      <c r="U7891" s="44">
        <v>14.09</v>
      </c>
      <c r="V7891" s="50">
        <f ca="1">pedidos[[#This Row],[MC em %]]/10000</f>
        <v>0.18590000000000001</v>
      </c>
      <c r="W7891" s="42"/>
      <c r="X7891" s="43"/>
      <c r="Y7891" s="43"/>
      <c r="Z7891" s="43" t="s">
        <v>8442</v>
      </c>
      <c r="AA7891" s="37" t="str">
        <f>VLOOKUP(J7891, sku!B:C, 2, FALSE)</f>
        <v>Cadeirinha Rosa Aro 26 - Peixinho Bike</v>
      </c>
      <c r="AB7891" s="37" t="str">
        <f>VLOOKUP(J7891, sku!B:BM, 64, FALSE)</f>
        <v>Revenda</v>
      </c>
      <c r="AC7891" s="37" t="str">
        <f>LEFT(pedidos[[#This Row],[SKU]],3)</f>
        <v>CAD</v>
      </c>
      <c r="AD7891" s="37" t="str" cm="1">
        <f t="array" aca="1" ref="AD7891" ca="1">IFERROR(
  INDEX(
    montadora[Montadora],
    MATCH(TRUE,LEFT(J8269,NÚCARACT(montadora[SKU Parcial]))=montadora[SKU Parcial],0)
  ),
  ""
)</f>
        <v/>
      </c>
    </row>
    <row r="7892" spans="1:30" x14ac:dyDescent="0.25">
      <c r="A7892" s="42" t="s">
        <v>23292</v>
      </c>
      <c r="B7892" s="42"/>
      <c r="C7892" s="42"/>
      <c r="D7892" s="42"/>
      <c r="E7892" s="42">
        <v>20098018865</v>
      </c>
      <c r="F7892" s="42" t="s">
        <v>8403</v>
      </c>
      <c r="G7892" s="42" t="s">
        <v>11228</v>
      </c>
      <c r="H7892" s="7"/>
      <c r="I7892" s="42"/>
      <c r="J7892" s="42" t="s">
        <v>205</v>
      </c>
      <c r="K7892" s="8" t="s">
        <v>25575</v>
      </c>
      <c r="L7892" s="7" t="s">
        <v>8443</v>
      </c>
      <c r="M7892" s="44">
        <v>328.8</v>
      </c>
      <c r="N7892" s="7">
        <v>1</v>
      </c>
      <c r="O7892" s="44">
        <v>328.8</v>
      </c>
      <c r="P7892" s="44">
        <v>120</v>
      </c>
      <c r="Q7892" s="44">
        <v>13.05</v>
      </c>
      <c r="R7892" s="44">
        <v>69.760000000000005</v>
      </c>
      <c r="S7892" s="44">
        <v>0</v>
      </c>
      <c r="T7892" s="44">
        <v>0</v>
      </c>
      <c r="U7892" s="44">
        <v>125.99</v>
      </c>
      <c r="V7892" s="50">
        <f ca="1">pedidos[[#This Row],[MC em %]]/10000</f>
        <v>0.38319999999999999</v>
      </c>
      <c r="W7892" s="42"/>
      <c r="X7892" s="43"/>
      <c r="Y7892" s="43"/>
      <c r="Z7892" s="43" t="s">
        <v>8442</v>
      </c>
      <c r="AA7892" s="37" t="str">
        <f>VLOOKUP(J7892, sku!B:C, 2, FALSE)</f>
        <v>Travessa Ford - Style - - - Ecosport - - - Preto</v>
      </c>
      <c r="AB7892" s="37" t="str">
        <f>VLOOKUP(J7892, sku!B:BM, 64, FALSE)</f>
        <v>Fabricação</v>
      </c>
      <c r="AC7892" s="37" t="str">
        <f>LEFT(pedidos[[#This Row],[SKU]],3)</f>
        <v>XFO</v>
      </c>
      <c r="AD7892" s="37" t="str" cm="1">
        <f t="array" aca="1" ref="AD7892" ca="1">IFERROR(
  INDEX(
    montadora[Montadora],
    MATCH(TRUE,LEFT(J8270,NÚCARACT(montadora[SKU Parcial]))=montadora[SKU Parcial],0)
  ),
  ""
)</f>
        <v/>
      </c>
    </row>
    <row r="7893" spans="1:30" x14ac:dyDescent="0.25">
      <c r="A7893" s="42" t="s">
        <v>23293</v>
      </c>
      <c r="B7893" s="42"/>
      <c r="C7893" s="42"/>
      <c r="D7893" s="42"/>
      <c r="E7893" s="42">
        <v>20598018789</v>
      </c>
      <c r="F7893" s="42" t="s">
        <v>8394</v>
      </c>
      <c r="G7893" s="42" t="s">
        <v>11228</v>
      </c>
      <c r="H7893" s="7"/>
      <c r="I7893" s="42"/>
      <c r="J7893" s="42" t="s">
        <v>938</v>
      </c>
      <c r="K7893" s="8" t="s">
        <v>25575</v>
      </c>
      <c r="L7893" s="7" t="s">
        <v>8443</v>
      </c>
      <c r="M7893" s="44">
        <v>75.8</v>
      </c>
      <c r="N7893" s="7">
        <v>1</v>
      </c>
      <c r="O7893" s="44">
        <v>75.8</v>
      </c>
      <c r="P7893" s="44">
        <v>39.54</v>
      </c>
      <c r="Q7893" s="44">
        <v>3.01</v>
      </c>
      <c r="R7893" s="44">
        <v>19.16</v>
      </c>
      <c r="S7893" s="44">
        <v>0</v>
      </c>
      <c r="T7893" s="44">
        <v>0</v>
      </c>
      <c r="U7893" s="44">
        <v>14.09</v>
      </c>
      <c r="V7893" s="50">
        <f ca="1">pedidos[[#This Row],[MC em %]]/10000</f>
        <v>0.18590000000000001</v>
      </c>
      <c r="W7893" s="42"/>
      <c r="X7893" s="43"/>
      <c r="Y7893" s="43"/>
      <c r="Z7893" s="43" t="s">
        <v>8442</v>
      </c>
      <c r="AA7893" s="37" t="str">
        <f>VLOOKUP(J7893, sku!B:C, 2, FALSE)</f>
        <v>Cadeirinha Preta Aro 26 - Peixinho Bike</v>
      </c>
      <c r="AB7893" s="37" t="str">
        <f>VLOOKUP(J7893, sku!B:BM, 64, FALSE)</f>
        <v>Revenda</v>
      </c>
      <c r="AC7893" s="37" t="str">
        <f>LEFT(pedidos[[#This Row],[SKU]],3)</f>
        <v>CAD</v>
      </c>
      <c r="AD7893" s="37" t="str" cm="1">
        <f t="array" aca="1" ref="AD7893" ca="1">IFERROR(
  INDEX(
    montadora[Montadora],
    MATCH(TRUE,LEFT(J8271,NÚCARACT(montadora[SKU Parcial]))=montadora[SKU Parcial],0)
  ),
  ""
)</f>
        <v/>
      </c>
    </row>
    <row r="7894" spans="1:30" x14ac:dyDescent="0.25">
      <c r="A7894" s="42" t="s">
        <v>23294</v>
      </c>
      <c r="B7894" s="42"/>
      <c r="C7894" s="42"/>
      <c r="D7894" s="42"/>
      <c r="E7894" s="42">
        <v>23998118595</v>
      </c>
      <c r="F7894" s="42" t="s">
        <v>10106</v>
      </c>
      <c r="G7894" s="42" t="s">
        <v>11228</v>
      </c>
      <c r="H7894" s="7"/>
      <c r="I7894" s="42"/>
      <c r="J7894" s="42" t="s">
        <v>290</v>
      </c>
      <c r="K7894" s="8" t="s">
        <v>25575</v>
      </c>
      <c r="L7894" s="7" t="s">
        <v>8443</v>
      </c>
      <c r="M7894" s="44">
        <v>38.799999999999997</v>
      </c>
      <c r="N7894" s="7">
        <v>1</v>
      </c>
      <c r="O7894" s="44">
        <v>46.8</v>
      </c>
      <c r="P7894" s="44">
        <v>15.8</v>
      </c>
      <c r="Q7894" s="44">
        <v>1.54</v>
      </c>
      <c r="R7894" s="44">
        <v>11.76</v>
      </c>
      <c r="S7894" s="44">
        <v>8</v>
      </c>
      <c r="T7894" s="44">
        <v>0</v>
      </c>
      <c r="U7894" s="44">
        <v>9.6999999999999993</v>
      </c>
      <c r="V7894" s="50">
        <f ca="1">pedidos[[#This Row],[MC em %]]/10000</f>
        <v>0.25</v>
      </c>
      <c r="W7894" s="42"/>
      <c r="X7894" s="43"/>
      <c r="Y7894" s="43"/>
      <c r="Z7894" s="43" t="s">
        <v>8442</v>
      </c>
      <c r="AA7894" s="37" t="str">
        <f>VLOOKUP(J7894, sku!B:C, 2, FALSE)</f>
        <v>Par De Trava Do Quebra Vento Preto (23Cm)</v>
      </c>
      <c r="AB7894" s="37" t="str">
        <f>VLOOKUP(J7894, sku!B:BM, 64, FALSE)</f>
        <v>Revenda</v>
      </c>
      <c r="AC7894" s="37" t="str">
        <f>LEFT(pedidos[[#This Row],[SKU]],3)</f>
        <v>Q-9</v>
      </c>
      <c r="AD7894" s="37" t="str" cm="1">
        <f t="array" aca="1" ref="AD7894" ca="1">IFERROR(
  INDEX(
    montadora[Montadora],
    MATCH(TRUE,LEFT(J8272,NÚCARACT(montadora[SKU Parcial]))=montadora[SKU Parcial],0)
  ),
  ""
)</f>
        <v/>
      </c>
    </row>
    <row r="7895" spans="1:30" x14ac:dyDescent="0.25">
      <c r="A7895" s="42" t="s">
        <v>23295</v>
      </c>
      <c r="B7895" s="42"/>
      <c r="C7895" s="42"/>
      <c r="D7895" s="42"/>
      <c r="E7895" s="42">
        <v>23998214127</v>
      </c>
      <c r="F7895" s="42" t="s">
        <v>10132</v>
      </c>
      <c r="G7895" s="42" t="s">
        <v>11228</v>
      </c>
      <c r="H7895" s="7"/>
      <c r="I7895" s="42"/>
      <c r="J7895" s="42" t="s">
        <v>2747</v>
      </c>
      <c r="K7895" s="8" t="s">
        <v>25574</v>
      </c>
      <c r="L7895" s="7" t="s">
        <v>8443</v>
      </c>
      <c r="M7895" s="44">
        <v>87.8</v>
      </c>
      <c r="N7895" s="7">
        <v>1</v>
      </c>
      <c r="O7895" s="44">
        <v>87.8</v>
      </c>
      <c r="P7895" s="44">
        <v>41.36</v>
      </c>
      <c r="Q7895" s="44">
        <v>3.49</v>
      </c>
      <c r="R7895" s="44">
        <v>21.56</v>
      </c>
      <c r="S7895" s="44">
        <v>0</v>
      </c>
      <c r="T7895" s="44">
        <v>0</v>
      </c>
      <c r="U7895" s="44">
        <v>21.39</v>
      </c>
      <c r="V7895" s="50">
        <f ca="1">pedidos[[#This Row],[MC em %]]/10000</f>
        <v>0.2437</v>
      </c>
      <c r="W7895" s="42"/>
      <c r="X7895" s="43"/>
      <c r="Y7895" s="43"/>
      <c r="Z7895" s="43" t="s">
        <v>8442</v>
      </c>
      <c r="AA7895" s="37" t="str">
        <f>VLOOKUP(J7895, sku!B:C, 2, FALSE)</f>
        <v>Cabo de Chupeta Coaxial de Transferência de Carga de Bateria 12/24V 500 Amper, PVC, CCA 5 Metros</v>
      </c>
      <c r="AB7895" s="37" t="str">
        <f>VLOOKUP(J7895, sku!B:BM, 64, FALSE)</f>
        <v>Importação</v>
      </c>
      <c r="AC7895" s="37" t="str">
        <f>LEFT(pedidos[[#This Row],[SKU]],3)</f>
        <v>1EC</v>
      </c>
      <c r="AD7895" s="37" t="str" cm="1">
        <f t="array" aca="1" ref="AD7895" ca="1">IFERROR(
  INDEX(
    montadora[Montadora],
    MATCH(TRUE,LEFT(J8273,NÚCARACT(montadora[SKU Parcial]))=montadora[SKU Parcial],0)
  ),
  ""
)</f>
        <v/>
      </c>
    </row>
    <row r="7896" spans="1:30" x14ac:dyDescent="0.25">
      <c r="A7896" s="42" t="s">
        <v>23296</v>
      </c>
      <c r="B7896" s="42"/>
      <c r="C7896" s="42"/>
      <c r="D7896" s="42"/>
      <c r="E7896" s="42">
        <v>22298177656</v>
      </c>
      <c r="F7896" s="42" t="s">
        <v>8393</v>
      </c>
      <c r="G7896" s="42" t="s">
        <v>11228</v>
      </c>
      <c r="H7896" s="7"/>
      <c r="I7896" s="42"/>
      <c r="J7896" s="42" t="s">
        <v>2167</v>
      </c>
      <c r="K7896" s="8" t="s">
        <v>25574</v>
      </c>
      <c r="L7896" s="7" t="s">
        <v>8443</v>
      </c>
      <c r="M7896" s="44">
        <v>76.8</v>
      </c>
      <c r="N7896" s="7">
        <v>1</v>
      </c>
      <c r="O7896" s="44">
        <v>123.49</v>
      </c>
      <c r="P7896" s="44">
        <v>39.54</v>
      </c>
      <c r="Q7896" s="44">
        <v>3.05</v>
      </c>
      <c r="R7896" s="44">
        <v>19.36</v>
      </c>
      <c r="S7896" s="44">
        <v>46.69</v>
      </c>
      <c r="T7896" s="44">
        <v>0</v>
      </c>
      <c r="U7896" s="44">
        <v>14.85</v>
      </c>
      <c r="V7896" s="50">
        <f ca="1">pedidos[[#This Row],[MC em %]]/10000</f>
        <v>0.19339999999999999</v>
      </c>
      <c r="W7896" s="42"/>
      <c r="X7896" s="43"/>
      <c r="Y7896" s="43"/>
      <c r="Z7896" s="43" t="s">
        <v>8442</v>
      </c>
      <c r="AA7896" s="37" t="str">
        <f>VLOOKUP(J7896, sku!B:C, 2, FALSE)</f>
        <v>Cadeirinha Rosa Aro 26 - Peixinho Bike</v>
      </c>
      <c r="AB7896" s="37" t="str">
        <f>VLOOKUP(J7896, sku!B:BM, 64, FALSE)</f>
        <v>Revenda</v>
      </c>
      <c r="AC7896" s="37" t="str">
        <f>LEFT(pedidos[[#This Row],[SKU]],3)</f>
        <v>CAD</v>
      </c>
      <c r="AD7896" s="37" t="str" cm="1">
        <f t="array" aca="1" ref="AD7896" ca="1">IFERROR(
  INDEX(
    montadora[Montadora],
    MATCH(TRUE,LEFT(J8274,NÚCARACT(montadora[SKU Parcial]))=montadora[SKU Parcial],0)
  ),
  ""
)</f>
        <v/>
      </c>
    </row>
    <row r="7897" spans="1:30" x14ac:dyDescent="0.25">
      <c r="A7897" s="42" t="s">
        <v>23297</v>
      </c>
      <c r="B7897" s="42"/>
      <c r="C7897" s="42"/>
      <c r="D7897" s="42"/>
      <c r="E7897" s="42">
        <v>19799666617</v>
      </c>
      <c r="F7897" s="42" t="s">
        <v>10704</v>
      </c>
      <c r="G7897" s="42" t="s">
        <v>11228</v>
      </c>
      <c r="H7897" s="7"/>
      <c r="I7897" s="42"/>
      <c r="J7897" s="42" t="s">
        <v>10722</v>
      </c>
      <c r="K7897" s="8" t="s">
        <v>25574</v>
      </c>
      <c r="L7897" s="7" t="s">
        <v>8443</v>
      </c>
      <c r="M7897" s="44">
        <v>9.8000000000000007</v>
      </c>
      <c r="N7897" s="7">
        <v>1</v>
      </c>
      <c r="O7897" s="44">
        <v>9.8000000000000007</v>
      </c>
      <c r="P7897" s="44">
        <v>1.84</v>
      </c>
      <c r="Q7897" s="44">
        <v>0.39</v>
      </c>
      <c r="R7897" s="44">
        <v>5.96</v>
      </c>
      <c r="S7897" s="44">
        <v>0</v>
      </c>
      <c r="T7897" s="44">
        <v>0</v>
      </c>
      <c r="U7897" s="44">
        <v>1.61</v>
      </c>
      <c r="V7897" s="50">
        <f ca="1">pedidos[[#This Row],[MC em %]]/10000</f>
        <v>0.16439999999999999</v>
      </c>
      <c r="W7897" s="42"/>
      <c r="X7897" s="43"/>
      <c r="Y7897" s="43"/>
      <c r="Z7897" s="43" t="s">
        <v>8442</v>
      </c>
      <c r="AA7897" s="37" t="str">
        <f>VLOOKUP(J7897, sku!B:C, 2, FALSE)</f>
        <v>Kit Chave Allen de Aço 1 M3 + 1 M4 + 1 M5 + 1 M6</v>
      </c>
      <c r="AB7897" s="37" t="str">
        <f>VLOOKUP(J7897, sku!B:BM, 64, FALSE)</f>
        <v>Importação</v>
      </c>
      <c r="AC7897" s="37" t="str">
        <f>LEFT(pedidos[[#This Row],[SKU]],3)</f>
        <v>1EC</v>
      </c>
      <c r="AD7897" s="37" t="str" cm="1">
        <f t="array" aca="1" ref="AD7897" ca="1">IFERROR(
  INDEX(
    montadora[Montadora],
    MATCH(TRUE,LEFT(J8275,NÚCARACT(montadora[SKU Parcial]))=montadora[SKU Parcial],0)
  ),
  ""
)</f>
        <v/>
      </c>
    </row>
    <row r="7898" spans="1:30" x14ac:dyDescent="0.25">
      <c r="A7898" s="42" t="s">
        <v>23298</v>
      </c>
      <c r="B7898" s="42"/>
      <c r="C7898" s="42"/>
      <c r="D7898" s="42"/>
      <c r="E7898" s="42">
        <v>23998214127</v>
      </c>
      <c r="F7898" s="42" t="s">
        <v>10132</v>
      </c>
      <c r="G7898" s="42" t="s">
        <v>11228</v>
      </c>
      <c r="H7898" s="7"/>
      <c r="I7898" s="42"/>
      <c r="J7898" s="42" t="s">
        <v>2747</v>
      </c>
      <c r="K7898" s="8" t="s">
        <v>25574</v>
      </c>
      <c r="L7898" s="7" t="s">
        <v>8443</v>
      </c>
      <c r="M7898" s="44">
        <v>87.8</v>
      </c>
      <c r="N7898" s="7">
        <v>1</v>
      </c>
      <c r="O7898" s="44">
        <v>87.8</v>
      </c>
      <c r="P7898" s="44">
        <v>41.36</v>
      </c>
      <c r="Q7898" s="44">
        <v>3.49</v>
      </c>
      <c r="R7898" s="44">
        <v>21.56</v>
      </c>
      <c r="S7898" s="44">
        <v>0</v>
      </c>
      <c r="T7898" s="44">
        <v>0</v>
      </c>
      <c r="U7898" s="44">
        <v>21.39</v>
      </c>
      <c r="V7898" s="50">
        <f ca="1">pedidos[[#This Row],[MC em %]]/10000</f>
        <v>0.2437</v>
      </c>
      <c r="W7898" s="42"/>
      <c r="X7898" s="43"/>
      <c r="Y7898" s="43"/>
      <c r="Z7898" s="43" t="s">
        <v>8442</v>
      </c>
      <c r="AA7898" s="37" t="str">
        <f>VLOOKUP(J7898, sku!B:C, 2, FALSE)</f>
        <v>Cabo de Chupeta Coaxial de Transferência de Carga de Bateria 12/24V 500 Amper, PVC, CCA 5 Metros</v>
      </c>
      <c r="AB7898" s="37" t="str">
        <f>VLOOKUP(J7898, sku!B:BM, 64, FALSE)</f>
        <v>Importação</v>
      </c>
      <c r="AC7898" s="37" t="str">
        <f>LEFT(pedidos[[#This Row],[SKU]],3)</f>
        <v>1EC</v>
      </c>
      <c r="AD7898" s="37" t="str" cm="1">
        <f t="array" aca="1" ref="AD7898" ca="1">IFERROR(
  INDEX(
    montadora[Montadora],
    MATCH(TRUE,LEFT(J8276,NÚCARACT(montadora[SKU Parcial]))=montadora[SKU Parcial],0)
  ),
  ""
)</f>
        <v/>
      </c>
    </row>
    <row r="7899" spans="1:30" x14ac:dyDescent="0.25">
      <c r="A7899" s="42" t="s">
        <v>23299</v>
      </c>
      <c r="B7899" s="42"/>
      <c r="C7899" s="42"/>
      <c r="D7899" s="42"/>
      <c r="E7899" s="42">
        <v>20598018789</v>
      </c>
      <c r="F7899" s="42" t="s">
        <v>8394</v>
      </c>
      <c r="G7899" s="42" t="s">
        <v>11228</v>
      </c>
      <c r="H7899" s="7"/>
      <c r="I7899" s="42"/>
      <c r="J7899" s="42" t="s">
        <v>2167</v>
      </c>
      <c r="K7899" s="8" t="s">
        <v>25574</v>
      </c>
      <c r="L7899" s="7" t="s">
        <v>8443</v>
      </c>
      <c r="M7899" s="44">
        <v>75.8</v>
      </c>
      <c r="N7899" s="7">
        <v>1</v>
      </c>
      <c r="O7899" s="44">
        <v>79.67</v>
      </c>
      <c r="P7899" s="44">
        <v>39.54</v>
      </c>
      <c r="Q7899" s="44">
        <v>3.01</v>
      </c>
      <c r="R7899" s="44">
        <v>19.16</v>
      </c>
      <c r="S7899" s="44">
        <v>3.87</v>
      </c>
      <c r="T7899" s="44">
        <v>0</v>
      </c>
      <c r="U7899" s="44">
        <v>14.09</v>
      </c>
      <c r="V7899" s="50">
        <f ca="1">pedidos[[#This Row],[MC em %]]/10000</f>
        <v>0.18590000000000001</v>
      </c>
      <c r="W7899" s="42"/>
      <c r="X7899" s="43"/>
      <c r="Y7899" s="43"/>
      <c r="Z7899" s="43" t="s">
        <v>8442</v>
      </c>
      <c r="AA7899" s="37" t="str">
        <f>VLOOKUP(J7899, sku!B:C, 2, FALSE)</f>
        <v>Cadeirinha Rosa Aro 26 - Peixinho Bike</v>
      </c>
      <c r="AB7899" s="37" t="str">
        <f>VLOOKUP(J7899, sku!B:BM, 64, FALSE)</f>
        <v>Revenda</v>
      </c>
      <c r="AC7899" s="37" t="str">
        <f>LEFT(pedidos[[#This Row],[SKU]],3)</f>
        <v>CAD</v>
      </c>
      <c r="AD7899" s="37" t="str" cm="1">
        <f t="array" aca="1" ref="AD7899" ca="1">IFERROR(
  INDEX(
    montadora[Montadora],
    MATCH(TRUE,LEFT(J8277,NÚCARACT(montadora[SKU Parcial]))=montadora[SKU Parcial],0)
  ),
  ""
)</f>
        <v/>
      </c>
    </row>
    <row r="7900" spans="1:30" x14ac:dyDescent="0.25">
      <c r="A7900" s="42" t="s">
        <v>23300</v>
      </c>
      <c r="B7900" s="42"/>
      <c r="C7900" s="42"/>
      <c r="D7900" s="42"/>
      <c r="E7900" s="42">
        <v>20598018789</v>
      </c>
      <c r="F7900" s="42" t="s">
        <v>8394</v>
      </c>
      <c r="G7900" s="42" t="s">
        <v>11228</v>
      </c>
      <c r="H7900" s="7"/>
      <c r="I7900" s="42"/>
      <c r="J7900" s="42" t="s">
        <v>2167</v>
      </c>
      <c r="K7900" s="8" t="s">
        <v>25574</v>
      </c>
      <c r="L7900" s="7" t="s">
        <v>8443</v>
      </c>
      <c r="M7900" s="44">
        <v>75.8</v>
      </c>
      <c r="N7900" s="7">
        <v>1</v>
      </c>
      <c r="O7900" s="44">
        <v>89.39</v>
      </c>
      <c r="P7900" s="44">
        <v>39.54</v>
      </c>
      <c r="Q7900" s="44">
        <v>3.01</v>
      </c>
      <c r="R7900" s="44">
        <v>19.16</v>
      </c>
      <c r="S7900" s="44">
        <v>13.59</v>
      </c>
      <c r="T7900" s="44">
        <v>0</v>
      </c>
      <c r="U7900" s="44">
        <v>14.09</v>
      </c>
      <c r="V7900" s="50">
        <f ca="1">pedidos[[#This Row],[MC em %]]/10000</f>
        <v>0.18590000000000001</v>
      </c>
      <c r="W7900" s="42"/>
      <c r="X7900" s="43"/>
      <c r="Y7900" s="43"/>
      <c r="Z7900" s="43" t="s">
        <v>8442</v>
      </c>
      <c r="AA7900" s="37" t="str">
        <f>VLOOKUP(J7900, sku!B:C, 2, FALSE)</f>
        <v>Cadeirinha Rosa Aro 26 - Peixinho Bike</v>
      </c>
      <c r="AB7900" s="37" t="str">
        <f>VLOOKUP(J7900, sku!B:BM, 64, FALSE)</f>
        <v>Revenda</v>
      </c>
      <c r="AC7900" s="37" t="str">
        <f>LEFT(pedidos[[#This Row],[SKU]],3)</f>
        <v>CAD</v>
      </c>
      <c r="AD7900" s="37" t="str" cm="1">
        <f t="array" aca="1" ref="AD7900" ca="1">IFERROR(
  INDEX(
    montadora[Montadora],
    MATCH(TRUE,LEFT(J8278,NÚCARACT(montadora[SKU Parcial]))=montadora[SKU Parcial],0)
  ),
  ""
)</f>
        <v/>
      </c>
    </row>
    <row r="7901" spans="1:30" x14ac:dyDescent="0.25">
      <c r="A7901" s="42" t="s">
        <v>23301</v>
      </c>
      <c r="B7901" s="42"/>
      <c r="C7901" s="42"/>
      <c r="D7901" s="42"/>
      <c r="E7901" s="42">
        <v>20598018789</v>
      </c>
      <c r="F7901" s="42" t="s">
        <v>8394</v>
      </c>
      <c r="G7901" s="42" t="s">
        <v>11228</v>
      </c>
      <c r="H7901" s="7"/>
      <c r="I7901" s="42"/>
      <c r="J7901" s="42" t="s">
        <v>938</v>
      </c>
      <c r="K7901" s="8" t="s">
        <v>25574</v>
      </c>
      <c r="L7901" s="7" t="s">
        <v>8443</v>
      </c>
      <c r="M7901" s="44">
        <v>75.8</v>
      </c>
      <c r="N7901" s="7">
        <v>1</v>
      </c>
      <c r="O7901" s="44">
        <v>77.239999999999995</v>
      </c>
      <c r="P7901" s="44">
        <v>39.54</v>
      </c>
      <c r="Q7901" s="44">
        <v>3.01</v>
      </c>
      <c r="R7901" s="44">
        <v>19.16</v>
      </c>
      <c r="S7901" s="44">
        <v>1.44</v>
      </c>
      <c r="T7901" s="44">
        <v>0</v>
      </c>
      <c r="U7901" s="44">
        <v>14.09</v>
      </c>
      <c r="V7901" s="50">
        <f ca="1">pedidos[[#This Row],[MC em %]]/10000</f>
        <v>0.18590000000000001</v>
      </c>
      <c r="W7901" s="42"/>
      <c r="X7901" s="43"/>
      <c r="Y7901" s="43"/>
      <c r="Z7901" s="43" t="s">
        <v>8442</v>
      </c>
      <c r="AA7901" s="37" t="str">
        <f>VLOOKUP(J7901, sku!B:C, 2, FALSE)</f>
        <v>Cadeirinha Preta Aro 26 - Peixinho Bike</v>
      </c>
      <c r="AB7901" s="37" t="str">
        <f>VLOOKUP(J7901, sku!B:BM, 64, FALSE)</f>
        <v>Revenda</v>
      </c>
      <c r="AC7901" s="37" t="str">
        <f>LEFT(pedidos[[#This Row],[SKU]],3)</f>
        <v>CAD</v>
      </c>
      <c r="AD7901" s="37" t="str" cm="1">
        <f t="array" aca="1" ref="AD7901" ca="1">IFERROR(
  INDEX(
    montadora[Montadora],
    MATCH(TRUE,LEFT(J8279,NÚCARACT(montadora[SKU Parcial]))=montadora[SKU Parcial],0)
  ),
  ""
)</f>
        <v/>
      </c>
    </row>
    <row r="7902" spans="1:30" x14ac:dyDescent="0.25">
      <c r="A7902" s="42" t="s">
        <v>23302</v>
      </c>
      <c r="B7902" s="42"/>
      <c r="C7902" s="42"/>
      <c r="D7902" s="42"/>
      <c r="E7902" s="42">
        <v>20999592075</v>
      </c>
      <c r="F7902" s="42" t="s">
        <v>8387</v>
      </c>
      <c r="G7902" s="42" t="s">
        <v>11228</v>
      </c>
      <c r="H7902" s="7"/>
      <c r="I7902" s="42"/>
      <c r="J7902" s="42" t="s">
        <v>290</v>
      </c>
      <c r="K7902" s="8" t="s">
        <v>25574</v>
      </c>
      <c r="L7902" s="7" t="s">
        <v>8443</v>
      </c>
      <c r="M7902" s="44">
        <v>38.799999999999997</v>
      </c>
      <c r="N7902" s="7">
        <v>1</v>
      </c>
      <c r="O7902" s="44">
        <v>38.799999999999997</v>
      </c>
      <c r="P7902" s="44">
        <v>15.8</v>
      </c>
      <c r="Q7902" s="44">
        <v>1.54</v>
      </c>
      <c r="R7902" s="44">
        <v>11.76</v>
      </c>
      <c r="S7902" s="44">
        <v>0</v>
      </c>
      <c r="T7902" s="44">
        <v>0</v>
      </c>
      <c r="U7902" s="44">
        <v>9.6999999999999993</v>
      </c>
      <c r="V7902" s="50">
        <f ca="1">pedidos[[#This Row],[MC em %]]/10000</f>
        <v>0.25</v>
      </c>
      <c r="W7902" s="42"/>
      <c r="X7902" s="43"/>
      <c r="Y7902" s="43"/>
      <c r="Z7902" s="43" t="s">
        <v>8442</v>
      </c>
      <c r="AA7902" s="37" t="str">
        <f>VLOOKUP(J7902, sku!B:C, 2, FALSE)</f>
        <v>Par De Trava Do Quebra Vento Preto (23Cm)</v>
      </c>
      <c r="AB7902" s="37" t="str">
        <f>VLOOKUP(J7902, sku!B:BM, 64, FALSE)</f>
        <v>Revenda</v>
      </c>
      <c r="AC7902" s="37" t="str">
        <f>LEFT(pedidos[[#This Row],[SKU]],3)</f>
        <v>Q-9</v>
      </c>
      <c r="AD7902" s="37" t="str" cm="1">
        <f t="array" aca="1" ref="AD7902" ca="1">IFERROR(
  INDEX(
    montadora[Montadora],
    MATCH(TRUE,LEFT(J8280,NÚCARACT(montadora[SKU Parcial]))=montadora[SKU Parcial],0)
  ),
  ""
)</f>
        <v/>
      </c>
    </row>
    <row r="7903" spans="1:30" x14ac:dyDescent="0.25">
      <c r="A7903" s="42" t="s">
        <v>23303</v>
      </c>
      <c r="B7903" s="42"/>
      <c r="C7903" s="42"/>
      <c r="D7903" s="42"/>
      <c r="E7903" s="42">
        <v>20598018789</v>
      </c>
      <c r="F7903" s="42" t="s">
        <v>8394</v>
      </c>
      <c r="G7903" s="42" t="s">
        <v>11228</v>
      </c>
      <c r="H7903" s="7"/>
      <c r="I7903" s="42"/>
      <c r="J7903" s="42" t="s">
        <v>2167</v>
      </c>
      <c r="K7903" s="8" t="s">
        <v>25574</v>
      </c>
      <c r="L7903" s="7" t="s">
        <v>8443</v>
      </c>
      <c r="M7903" s="44">
        <v>75.8</v>
      </c>
      <c r="N7903" s="7">
        <v>1</v>
      </c>
      <c r="O7903" s="44">
        <v>85.74</v>
      </c>
      <c r="P7903" s="44">
        <v>39.54</v>
      </c>
      <c r="Q7903" s="44">
        <v>3.01</v>
      </c>
      <c r="R7903" s="44">
        <v>19.16</v>
      </c>
      <c r="S7903" s="44">
        <v>9.94</v>
      </c>
      <c r="T7903" s="44">
        <v>0</v>
      </c>
      <c r="U7903" s="44">
        <v>14.09</v>
      </c>
      <c r="V7903" s="50">
        <f ca="1">pedidos[[#This Row],[MC em %]]/10000</f>
        <v>0.18590000000000001</v>
      </c>
      <c r="W7903" s="42"/>
      <c r="X7903" s="43"/>
      <c r="Y7903" s="43"/>
      <c r="Z7903" s="43" t="s">
        <v>8442</v>
      </c>
      <c r="AA7903" s="37" t="str">
        <f>VLOOKUP(J7903, sku!B:C, 2, FALSE)</f>
        <v>Cadeirinha Rosa Aro 26 - Peixinho Bike</v>
      </c>
      <c r="AB7903" s="37" t="str">
        <f>VLOOKUP(J7903, sku!B:BM, 64, FALSE)</f>
        <v>Revenda</v>
      </c>
      <c r="AC7903" s="37" t="str">
        <f>LEFT(pedidos[[#This Row],[SKU]],3)</f>
        <v>CAD</v>
      </c>
      <c r="AD7903" s="37" t="str" cm="1">
        <f t="array" aca="1" ref="AD7903" ca="1">IFERROR(
  INDEX(
    montadora[Montadora],
    MATCH(TRUE,LEFT(J8281,NÚCARACT(montadora[SKU Parcial]))=montadora[SKU Parcial],0)
  ),
  ""
)</f>
        <v/>
      </c>
    </row>
    <row r="7904" spans="1:30" x14ac:dyDescent="0.25">
      <c r="A7904" s="42" t="s">
        <v>23304</v>
      </c>
      <c r="B7904" s="42"/>
      <c r="C7904" s="42"/>
      <c r="D7904" s="42"/>
      <c r="E7904" s="42">
        <v>20598018789</v>
      </c>
      <c r="F7904" s="42" t="s">
        <v>8394</v>
      </c>
      <c r="G7904" s="42" t="s">
        <v>11228</v>
      </c>
      <c r="H7904" s="7"/>
      <c r="I7904" s="42"/>
      <c r="J7904" s="42" t="s">
        <v>938</v>
      </c>
      <c r="K7904" s="8" t="s">
        <v>25574</v>
      </c>
      <c r="L7904" s="7" t="s">
        <v>8443</v>
      </c>
      <c r="M7904" s="44">
        <v>75.8</v>
      </c>
      <c r="N7904" s="7">
        <v>1</v>
      </c>
      <c r="O7904" s="44">
        <v>75.8</v>
      </c>
      <c r="P7904" s="44">
        <v>39.54</v>
      </c>
      <c r="Q7904" s="44">
        <v>3.01</v>
      </c>
      <c r="R7904" s="44">
        <v>19.16</v>
      </c>
      <c r="S7904" s="44">
        <v>0</v>
      </c>
      <c r="T7904" s="44">
        <v>0</v>
      </c>
      <c r="U7904" s="44">
        <v>14.09</v>
      </c>
      <c r="V7904" s="50">
        <f ca="1">pedidos[[#This Row],[MC em %]]/10000</f>
        <v>0.18590000000000001</v>
      </c>
      <c r="W7904" s="42"/>
      <c r="X7904" s="43"/>
      <c r="Y7904" s="43"/>
      <c r="Z7904" s="43" t="s">
        <v>8442</v>
      </c>
      <c r="AA7904" s="37" t="str">
        <f>VLOOKUP(J7904, sku!B:C, 2, FALSE)</f>
        <v>Cadeirinha Preta Aro 26 - Peixinho Bike</v>
      </c>
      <c r="AB7904" s="37" t="str">
        <f>VLOOKUP(J7904, sku!B:BM, 64, FALSE)</f>
        <v>Revenda</v>
      </c>
      <c r="AC7904" s="37" t="str">
        <f>LEFT(pedidos[[#This Row],[SKU]],3)</f>
        <v>CAD</v>
      </c>
      <c r="AD7904" s="37" t="str" cm="1">
        <f t="array" aca="1" ref="AD7904" ca="1">IFERROR(
  INDEX(
    montadora[Montadora],
    MATCH(TRUE,LEFT(J8282,NÚCARACT(montadora[SKU Parcial]))=montadora[SKU Parcial],0)
  ),
  ""
)</f>
        <v/>
      </c>
    </row>
    <row r="7905" spans="1:30" x14ac:dyDescent="0.25">
      <c r="A7905" s="42" t="s">
        <v>23305</v>
      </c>
      <c r="B7905" s="42"/>
      <c r="C7905" s="42"/>
      <c r="D7905" s="42"/>
      <c r="E7905" s="42">
        <v>22298177656</v>
      </c>
      <c r="F7905" s="42" t="s">
        <v>8393</v>
      </c>
      <c r="G7905" s="42" t="s">
        <v>11228</v>
      </c>
      <c r="H7905" s="7"/>
      <c r="I7905" s="42"/>
      <c r="J7905" s="42" t="s">
        <v>938</v>
      </c>
      <c r="K7905" s="8" t="s">
        <v>25574</v>
      </c>
      <c r="L7905" s="7" t="s">
        <v>8443</v>
      </c>
      <c r="M7905" s="44">
        <v>76.8</v>
      </c>
      <c r="N7905" s="7">
        <v>1</v>
      </c>
      <c r="O7905" s="44">
        <v>76.8</v>
      </c>
      <c r="P7905" s="44">
        <v>39.54</v>
      </c>
      <c r="Q7905" s="44">
        <v>3.05</v>
      </c>
      <c r="R7905" s="44">
        <v>0</v>
      </c>
      <c r="S7905" s="44">
        <v>0</v>
      </c>
      <c r="T7905" s="44">
        <v>0</v>
      </c>
      <c r="U7905" s="44">
        <v>34.21</v>
      </c>
      <c r="V7905" s="50">
        <f ca="1">pedidos[[#This Row],[MC em %]]/10000</f>
        <v>0.44550000000000001</v>
      </c>
      <c r="W7905" s="42"/>
      <c r="X7905" s="43"/>
      <c r="Y7905" s="43"/>
      <c r="Z7905" s="43" t="s">
        <v>8442</v>
      </c>
      <c r="AA7905" s="37" t="str">
        <f>VLOOKUP(J7905, sku!B:C, 2, FALSE)</f>
        <v>Cadeirinha Preta Aro 26 - Peixinho Bike</v>
      </c>
      <c r="AB7905" s="37" t="str">
        <f>VLOOKUP(J7905, sku!B:BM, 64, FALSE)</f>
        <v>Revenda</v>
      </c>
      <c r="AC7905" s="37" t="str">
        <f>LEFT(pedidos[[#This Row],[SKU]],3)</f>
        <v>CAD</v>
      </c>
      <c r="AD7905" s="37" t="str" cm="1">
        <f t="array" aca="1" ref="AD7905" ca="1">IFERROR(
  INDEX(
    montadora[Montadora],
    MATCH(TRUE,LEFT(J8283,NÚCARACT(montadora[SKU Parcial]))=montadora[SKU Parcial],0)
  ),
  ""
)</f>
        <v/>
      </c>
    </row>
    <row r="7906" spans="1:30" x14ac:dyDescent="0.25">
      <c r="A7906" s="42" t="s">
        <v>23306</v>
      </c>
      <c r="B7906" s="42"/>
      <c r="C7906" s="42"/>
      <c r="D7906" s="42"/>
      <c r="E7906" s="42">
        <v>23798223586</v>
      </c>
      <c r="F7906" s="42" t="s">
        <v>8388</v>
      </c>
      <c r="G7906" s="42" t="s">
        <v>11228</v>
      </c>
      <c r="H7906" s="7"/>
      <c r="I7906" s="42"/>
      <c r="J7906" s="42" t="s">
        <v>1794</v>
      </c>
      <c r="K7906" s="8" t="s">
        <v>25574</v>
      </c>
      <c r="L7906" s="7" t="s">
        <v>8443</v>
      </c>
      <c r="M7906" s="44">
        <v>79.900000000000006</v>
      </c>
      <c r="N7906" s="7">
        <v>1</v>
      </c>
      <c r="O7906" s="44">
        <v>79.900000000000006</v>
      </c>
      <c r="P7906" s="44">
        <v>29.2</v>
      </c>
      <c r="Q7906" s="44">
        <v>3.17</v>
      </c>
      <c r="R7906" s="44">
        <v>19.98</v>
      </c>
      <c r="S7906" s="44">
        <v>0</v>
      </c>
      <c r="T7906" s="44">
        <v>0</v>
      </c>
      <c r="U7906" s="44">
        <v>27.55</v>
      </c>
      <c r="V7906" s="50">
        <f ca="1">pedidos[[#This Row],[MC em %]]/10000</f>
        <v>0.3448</v>
      </c>
      <c r="W7906" s="42"/>
      <c r="X7906" s="43"/>
      <c r="Y7906" s="43"/>
      <c r="Z7906" s="43" t="s">
        <v>8442</v>
      </c>
      <c r="AA7906" s="37" t="str">
        <f>VLOOKUP(J7906, sku!B:C, 2, FALSE)</f>
        <v>Cabo de Chupeta Coaxial de Transferência de Carga de Bateria 12/24V 500 Amper, PVC, CCA 3 Metros</v>
      </c>
      <c r="AB7906" s="37" t="str">
        <f>VLOOKUP(J7906, sku!B:BM, 64, FALSE)</f>
        <v>Importação</v>
      </c>
      <c r="AC7906" s="37" t="str">
        <f>LEFT(pedidos[[#This Row],[SKU]],3)</f>
        <v>1EC</v>
      </c>
      <c r="AD7906" s="37" t="str" cm="1">
        <f t="array" aca="1" ref="AD7906" ca="1">IFERROR(
  INDEX(
    montadora[Montadora],
    MATCH(TRUE,LEFT(J8284,NÚCARACT(montadora[SKU Parcial]))=montadora[SKU Parcial],0)
  ),
  ""
)</f>
        <v/>
      </c>
    </row>
    <row r="7907" spans="1:30" x14ac:dyDescent="0.25">
      <c r="A7907" s="42" t="s">
        <v>23307</v>
      </c>
      <c r="B7907" s="42"/>
      <c r="C7907" s="42"/>
      <c r="D7907" s="42"/>
      <c r="E7907" s="42">
        <v>20898008418</v>
      </c>
      <c r="F7907" s="42" t="s">
        <v>8818</v>
      </c>
      <c r="G7907" s="42" t="s">
        <v>11228</v>
      </c>
      <c r="H7907" s="7"/>
      <c r="I7907" s="42"/>
      <c r="J7907" s="42" t="s">
        <v>7795</v>
      </c>
      <c r="K7907" s="8" t="s">
        <v>25574</v>
      </c>
      <c r="L7907" s="7" t="s">
        <v>8443</v>
      </c>
      <c r="M7907" s="44">
        <v>93.8</v>
      </c>
      <c r="N7907" s="7">
        <v>1</v>
      </c>
      <c r="O7907" s="44">
        <v>102.53</v>
      </c>
      <c r="P7907" s="44">
        <v>47.57</v>
      </c>
      <c r="Q7907" s="44">
        <v>3.72</v>
      </c>
      <c r="R7907" s="44">
        <v>22.76</v>
      </c>
      <c r="S7907" s="44">
        <v>8.73</v>
      </c>
      <c r="T7907" s="44">
        <v>0</v>
      </c>
      <c r="U7907" s="44">
        <v>19.75</v>
      </c>
      <c r="V7907" s="50">
        <f ca="1">pedidos[[#This Row],[MC em %]]/10000</f>
        <v>0.21049999999999999</v>
      </c>
      <c r="W7907" s="42"/>
      <c r="X7907" s="43"/>
      <c r="Y7907" s="43"/>
      <c r="Z7907" s="43" t="s">
        <v>8442</v>
      </c>
      <c r="AA7907" s="37" t="str">
        <f>VLOOKUP(J7907, sku!B:C, 2, FALSE)</f>
        <v>Fogareiro 1 Boca Com Maleta</v>
      </c>
      <c r="AB7907" s="37" t="str">
        <f>VLOOKUP(J7907, sku!B:BM, 64, FALSE)</f>
        <v>Importação</v>
      </c>
      <c r="AC7907" s="37" t="str">
        <f>LEFT(pedidos[[#This Row],[SKU]],3)</f>
        <v>1FO</v>
      </c>
      <c r="AD7907" s="37" t="str" cm="1">
        <f t="array" aca="1" ref="AD7907" ca="1">IFERROR(
  INDEX(
    montadora[Montadora],
    MATCH(TRUE,LEFT(J8285,NÚCARACT(montadora[SKU Parcial]))=montadora[SKU Parcial],0)
  ),
  ""
)</f>
        <v/>
      </c>
    </row>
    <row r="7908" spans="1:30" x14ac:dyDescent="0.25">
      <c r="A7908" s="42" t="s">
        <v>23308</v>
      </c>
      <c r="B7908" s="42"/>
      <c r="C7908" s="42"/>
      <c r="D7908" s="42"/>
      <c r="E7908" s="42">
        <v>18999619347</v>
      </c>
      <c r="F7908" s="42" t="s">
        <v>10700</v>
      </c>
      <c r="G7908" s="42" t="s">
        <v>11228</v>
      </c>
      <c r="H7908" s="7"/>
      <c r="I7908" s="42"/>
      <c r="J7908" s="42" t="s">
        <v>1809</v>
      </c>
      <c r="K7908" s="8" t="s">
        <v>25574</v>
      </c>
      <c r="L7908" s="7" t="s">
        <v>8443</v>
      </c>
      <c r="M7908" s="44">
        <v>94.8</v>
      </c>
      <c r="N7908" s="7">
        <v>1</v>
      </c>
      <c r="O7908" s="44">
        <v>94.8</v>
      </c>
      <c r="P7908" s="44">
        <v>37.159999999999997</v>
      </c>
      <c r="Q7908" s="44">
        <v>3.76</v>
      </c>
      <c r="R7908" s="44">
        <v>22.96</v>
      </c>
      <c r="S7908" s="44">
        <v>0</v>
      </c>
      <c r="T7908" s="44">
        <v>0</v>
      </c>
      <c r="U7908" s="44">
        <v>30.92</v>
      </c>
      <c r="V7908" s="50">
        <f ca="1">pedidos[[#This Row],[MC em %]]/10000</f>
        <v>0.3261</v>
      </c>
      <c r="W7908" s="42"/>
      <c r="X7908" s="43"/>
      <c r="Y7908" s="43"/>
      <c r="Z7908" s="43" t="s">
        <v>8442</v>
      </c>
      <c r="AA7908" s="37" t="str">
        <f>VLOOKUP(J7908, sku!B:C, 2, FALSE)</f>
        <v>Cabo de Chupeta Coaxial de Transferência de Carga de Bateria 12/24V 800 Amper, PVC, CCA 3 Metros</v>
      </c>
      <c r="AB7908" s="37" t="str">
        <f>VLOOKUP(J7908, sku!B:BM, 64, FALSE)</f>
        <v>Importação</v>
      </c>
      <c r="AC7908" s="37" t="str">
        <f>LEFT(pedidos[[#This Row],[SKU]],3)</f>
        <v>1EC</v>
      </c>
      <c r="AD7908" s="37" t="str" cm="1">
        <f t="array" aca="1" ref="AD7908" ca="1">IFERROR(
  INDEX(
    montadora[Montadora],
    MATCH(TRUE,LEFT(J8286,NÚCARACT(montadora[SKU Parcial]))=montadora[SKU Parcial],0)
  ),
  ""
)</f>
        <v/>
      </c>
    </row>
    <row r="7909" spans="1:30" x14ac:dyDescent="0.25">
      <c r="A7909" s="42" t="s">
        <v>23309</v>
      </c>
      <c r="B7909" s="42"/>
      <c r="C7909" s="42"/>
      <c r="D7909" s="42"/>
      <c r="E7909" s="42">
        <v>20598018789</v>
      </c>
      <c r="F7909" s="42" t="s">
        <v>8394</v>
      </c>
      <c r="G7909" s="42" t="s">
        <v>11228</v>
      </c>
      <c r="H7909" s="7"/>
      <c r="I7909" s="42"/>
      <c r="J7909" s="42" t="s">
        <v>2167</v>
      </c>
      <c r="K7909" s="8" t="s">
        <v>25574</v>
      </c>
      <c r="L7909" s="7" t="s">
        <v>8443</v>
      </c>
      <c r="M7909" s="44">
        <v>75.8</v>
      </c>
      <c r="N7909" s="7">
        <v>1</v>
      </c>
      <c r="O7909" s="44">
        <v>79.67</v>
      </c>
      <c r="P7909" s="44">
        <v>39.54</v>
      </c>
      <c r="Q7909" s="44">
        <v>3.01</v>
      </c>
      <c r="R7909" s="44">
        <v>19.16</v>
      </c>
      <c r="S7909" s="44">
        <v>3.87</v>
      </c>
      <c r="T7909" s="44">
        <v>0</v>
      </c>
      <c r="U7909" s="44">
        <v>14.09</v>
      </c>
      <c r="V7909" s="50">
        <f ca="1">pedidos[[#This Row],[MC em %]]/10000</f>
        <v>0.18590000000000001</v>
      </c>
      <c r="W7909" s="42"/>
      <c r="X7909" s="43"/>
      <c r="Y7909" s="43"/>
      <c r="Z7909" s="43" t="s">
        <v>8442</v>
      </c>
      <c r="AA7909" s="37" t="str">
        <f>VLOOKUP(J7909, sku!B:C, 2, FALSE)</f>
        <v>Cadeirinha Rosa Aro 26 - Peixinho Bike</v>
      </c>
      <c r="AB7909" s="37" t="str">
        <f>VLOOKUP(J7909, sku!B:BM, 64, FALSE)</f>
        <v>Revenda</v>
      </c>
      <c r="AC7909" s="37" t="str">
        <f>LEFT(pedidos[[#This Row],[SKU]],3)</f>
        <v>CAD</v>
      </c>
      <c r="AD7909" s="37" t="str" cm="1">
        <f t="array" aca="1" ref="AD7909" ca="1">IFERROR(
  INDEX(
    montadora[Montadora],
    MATCH(TRUE,LEFT(J8287,NÚCARACT(montadora[SKU Parcial]))=montadora[SKU Parcial],0)
  ),
  ""
)</f>
        <v/>
      </c>
    </row>
    <row r="7910" spans="1:30" x14ac:dyDescent="0.25">
      <c r="A7910" s="42" t="s">
        <v>23310</v>
      </c>
      <c r="B7910" s="42"/>
      <c r="C7910" s="42"/>
      <c r="D7910" s="42"/>
      <c r="E7910" s="42">
        <v>20598018789</v>
      </c>
      <c r="F7910" s="42" t="s">
        <v>8394</v>
      </c>
      <c r="G7910" s="42" t="s">
        <v>11228</v>
      </c>
      <c r="H7910" s="7"/>
      <c r="I7910" s="42"/>
      <c r="J7910" s="42" t="s">
        <v>8835</v>
      </c>
      <c r="K7910" s="8" t="s">
        <v>25574</v>
      </c>
      <c r="L7910" s="7" t="s">
        <v>8443</v>
      </c>
      <c r="M7910" s="44">
        <v>75.8</v>
      </c>
      <c r="N7910" s="7">
        <v>1</v>
      </c>
      <c r="O7910" s="44">
        <v>83.31</v>
      </c>
      <c r="P7910" s="44">
        <v>39.54</v>
      </c>
      <c r="Q7910" s="44">
        <v>3.01</v>
      </c>
      <c r="R7910" s="44">
        <v>19.16</v>
      </c>
      <c r="S7910" s="44">
        <v>7.51</v>
      </c>
      <c r="T7910" s="44">
        <v>0</v>
      </c>
      <c r="U7910" s="44">
        <v>14.09</v>
      </c>
      <c r="V7910" s="50">
        <f ca="1">pedidos[[#This Row],[MC em %]]/10000</f>
        <v>0.18590000000000001</v>
      </c>
      <c r="W7910" s="42"/>
      <c r="X7910" s="43"/>
      <c r="Y7910" s="43"/>
      <c r="Z7910" s="43" t="s">
        <v>8442</v>
      </c>
      <c r="AA7910" s="37" t="str">
        <f>VLOOKUP(J7910, sku!B:C, 2, FALSE)</f>
        <v>Cadeirinha Cinza Aro 26 - Peixinho Bike</v>
      </c>
      <c r="AB7910" s="37" t="str">
        <f>VLOOKUP(J7910, sku!B:BM, 64, FALSE)</f>
        <v>Revenda</v>
      </c>
      <c r="AC7910" s="37" t="str">
        <f>LEFT(pedidos[[#This Row],[SKU]],3)</f>
        <v>CAD</v>
      </c>
      <c r="AD7910" s="37" t="str" cm="1">
        <f t="array" aca="1" ref="AD7910" ca="1">IFERROR(
  INDEX(
    montadora[Montadora],
    MATCH(TRUE,LEFT(J8288,NÚCARACT(montadora[SKU Parcial]))=montadora[SKU Parcial],0)
  ),
  ""
)</f>
        <v/>
      </c>
    </row>
    <row r="7911" spans="1:30" x14ac:dyDescent="0.25">
      <c r="A7911" s="42" t="s">
        <v>23311</v>
      </c>
      <c r="B7911" s="42"/>
      <c r="C7911" s="42"/>
      <c r="D7911" s="42"/>
      <c r="E7911" s="42">
        <v>20598018789</v>
      </c>
      <c r="F7911" s="42" t="s">
        <v>8394</v>
      </c>
      <c r="G7911" s="42" t="s">
        <v>11228</v>
      </c>
      <c r="H7911" s="7"/>
      <c r="I7911" s="42"/>
      <c r="J7911" s="42" t="s">
        <v>938</v>
      </c>
      <c r="K7911" s="8" t="s">
        <v>25574</v>
      </c>
      <c r="L7911" s="7" t="s">
        <v>8443</v>
      </c>
      <c r="M7911" s="44">
        <v>75.8</v>
      </c>
      <c r="N7911" s="7">
        <v>1</v>
      </c>
      <c r="O7911" s="44">
        <v>79.67</v>
      </c>
      <c r="P7911" s="44">
        <v>39.54</v>
      </c>
      <c r="Q7911" s="44">
        <v>3.01</v>
      </c>
      <c r="R7911" s="44">
        <v>19.16</v>
      </c>
      <c r="S7911" s="44">
        <v>3.87</v>
      </c>
      <c r="T7911" s="44">
        <v>0</v>
      </c>
      <c r="U7911" s="44">
        <v>14.09</v>
      </c>
      <c r="V7911" s="50">
        <f ca="1">pedidos[[#This Row],[MC em %]]/10000</f>
        <v>0.18590000000000001</v>
      </c>
      <c r="W7911" s="42"/>
      <c r="X7911" s="43"/>
      <c r="Y7911" s="43"/>
      <c r="Z7911" s="43" t="s">
        <v>8442</v>
      </c>
      <c r="AA7911" s="37" t="str">
        <f>VLOOKUP(J7911, sku!B:C, 2, FALSE)</f>
        <v>Cadeirinha Preta Aro 26 - Peixinho Bike</v>
      </c>
      <c r="AB7911" s="37" t="str">
        <f>VLOOKUP(J7911, sku!B:BM, 64, FALSE)</f>
        <v>Revenda</v>
      </c>
      <c r="AC7911" s="37" t="str">
        <f>LEFT(pedidos[[#This Row],[SKU]],3)</f>
        <v>CAD</v>
      </c>
      <c r="AD7911" s="37" t="str" cm="1">
        <f t="array" aca="1" ref="AD7911" ca="1">IFERROR(
  INDEX(
    montadora[Montadora],
    MATCH(TRUE,LEFT(J8289,NÚCARACT(montadora[SKU Parcial]))=montadora[SKU Parcial],0)
  ),
  ""
)</f>
        <v/>
      </c>
    </row>
    <row r="7912" spans="1:30" x14ac:dyDescent="0.25">
      <c r="A7912" s="42" t="s">
        <v>23312</v>
      </c>
      <c r="B7912" s="42"/>
      <c r="C7912" s="42"/>
      <c r="D7912" s="42"/>
      <c r="E7912" s="42">
        <v>23998214127</v>
      </c>
      <c r="F7912" s="42" t="s">
        <v>10132</v>
      </c>
      <c r="G7912" s="42" t="s">
        <v>11228</v>
      </c>
      <c r="H7912" s="7"/>
      <c r="I7912" s="42"/>
      <c r="J7912" s="42" t="s">
        <v>2747</v>
      </c>
      <c r="K7912" s="8" t="s">
        <v>25574</v>
      </c>
      <c r="L7912" s="7" t="s">
        <v>8443</v>
      </c>
      <c r="M7912" s="44">
        <v>87.8</v>
      </c>
      <c r="N7912" s="7">
        <v>1</v>
      </c>
      <c r="O7912" s="44">
        <v>87.8</v>
      </c>
      <c r="P7912" s="44">
        <v>41.36</v>
      </c>
      <c r="Q7912" s="44">
        <v>3.49</v>
      </c>
      <c r="R7912" s="44">
        <v>21.56</v>
      </c>
      <c r="S7912" s="44">
        <v>0</v>
      </c>
      <c r="T7912" s="44">
        <v>0</v>
      </c>
      <c r="U7912" s="44">
        <v>21.39</v>
      </c>
      <c r="V7912" s="50">
        <f ca="1">pedidos[[#This Row],[MC em %]]/10000</f>
        <v>0.2437</v>
      </c>
      <c r="W7912" s="42"/>
      <c r="X7912" s="43"/>
      <c r="Y7912" s="43"/>
      <c r="Z7912" s="43" t="s">
        <v>8442</v>
      </c>
      <c r="AA7912" s="37" t="str">
        <f>VLOOKUP(J7912, sku!B:C, 2, FALSE)</f>
        <v>Cabo de Chupeta Coaxial de Transferência de Carga de Bateria 12/24V 500 Amper, PVC, CCA 5 Metros</v>
      </c>
      <c r="AB7912" s="37" t="str">
        <f>VLOOKUP(J7912, sku!B:BM, 64, FALSE)</f>
        <v>Importação</v>
      </c>
      <c r="AC7912" s="37" t="str">
        <f>LEFT(pedidos[[#This Row],[SKU]],3)</f>
        <v>1EC</v>
      </c>
      <c r="AD7912" s="37" t="str" cm="1">
        <f t="array" aca="1" ref="AD7912" ca="1">IFERROR(
  INDEX(
    montadora[Montadora],
    MATCH(TRUE,LEFT(J8290,NÚCARACT(montadora[SKU Parcial]))=montadora[SKU Parcial],0)
  ),
  ""
)</f>
        <v/>
      </c>
    </row>
    <row r="7913" spans="1:30" x14ac:dyDescent="0.25">
      <c r="A7913" s="42" t="s">
        <v>23313</v>
      </c>
      <c r="B7913" s="42"/>
      <c r="C7913" s="42"/>
      <c r="D7913" s="42"/>
      <c r="E7913" s="42">
        <v>22298177656</v>
      </c>
      <c r="F7913" s="42" t="s">
        <v>8393</v>
      </c>
      <c r="G7913" s="42" t="s">
        <v>11228</v>
      </c>
      <c r="H7913" s="7"/>
      <c r="I7913" s="42"/>
      <c r="J7913" s="42" t="s">
        <v>938</v>
      </c>
      <c r="K7913" s="8" t="s">
        <v>25574</v>
      </c>
      <c r="L7913" s="7" t="s">
        <v>8443</v>
      </c>
      <c r="M7913" s="44">
        <v>76.8</v>
      </c>
      <c r="N7913" s="7">
        <v>1</v>
      </c>
      <c r="O7913" s="44">
        <v>86.74</v>
      </c>
      <c r="P7913" s="44">
        <v>39.54</v>
      </c>
      <c r="Q7913" s="44">
        <v>3.05</v>
      </c>
      <c r="R7913" s="44">
        <v>19.36</v>
      </c>
      <c r="S7913" s="44">
        <v>9.94</v>
      </c>
      <c r="T7913" s="44">
        <v>0</v>
      </c>
      <c r="U7913" s="44">
        <v>14.85</v>
      </c>
      <c r="V7913" s="50">
        <f ca="1">pedidos[[#This Row],[MC em %]]/10000</f>
        <v>0.19339999999999999</v>
      </c>
      <c r="W7913" s="42"/>
      <c r="X7913" s="43"/>
      <c r="Y7913" s="43"/>
      <c r="Z7913" s="43" t="s">
        <v>8442</v>
      </c>
      <c r="AA7913" s="37" t="str">
        <f>VLOOKUP(J7913, sku!B:C, 2, FALSE)</f>
        <v>Cadeirinha Preta Aro 26 - Peixinho Bike</v>
      </c>
      <c r="AB7913" s="37" t="str">
        <f>VLOOKUP(J7913, sku!B:BM, 64, FALSE)</f>
        <v>Revenda</v>
      </c>
      <c r="AC7913" s="37" t="str">
        <f>LEFT(pedidos[[#This Row],[SKU]],3)</f>
        <v>CAD</v>
      </c>
      <c r="AD7913" s="37" t="str" cm="1">
        <f t="array" aca="1" ref="AD7913" ca="1">IFERROR(
  INDEX(
    montadora[Montadora],
    MATCH(TRUE,LEFT(J8291,NÚCARACT(montadora[SKU Parcial]))=montadora[SKU Parcial],0)
  ),
  ""
)</f>
        <v/>
      </c>
    </row>
    <row r="7914" spans="1:30" x14ac:dyDescent="0.25">
      <c r="A7914" s="42" t="s">
        <v>23314</v>
      </c>
      <c r="B7914" s="42"/>
      <c r="C7914" s="42"/>
      <c r="D7914" s="42"/>
      <c r="E7914" s="42">
        <v>23594014210</v>
      </c>
      <c r="F7914" s="42" t="s">
        <v>11205</v>
      </c>
      <c r="G7914" s="42" t="s">
        <v>11228</v>
      </c>
      <c r="H7914" s="7"/>
      <c r="I7914" s="42"/>
      <c r="J7914" s="42" t="s">
        <v>5679</v>
      </c>
      <c r="K7914" s="8" t="s">
        <v>25574</v>
      </c>
      <c r="L7914" s="7" t="s">
        <v>8443</v>
      </c>
      <c r="M7914" s="44">
        <v>19.899999999999999</v>
      </c>
      <c r="N7914" s="7">
        <v>1</v>
      </c>
      <c r="O7914" s="44">
        <v>23.9</v>
      </c>
      <c r="P7914" s="44">
        <v>10.56</v>
      </c>
      <c r="Q7914" s="44">
        <v>0.79</v>
      </c>
      <c r="R7914" s="44">
        <v>7.98</v>
      </c>
      <c r="S7914" s="44">
        <v>4</v>
      </c>
      <c r="T7914" s="44">
        <v>0</v>
      </c>
      <c r="U7914" s="44">
        <v>0.56999999999999995</v>
      </c>
      <c r="V7914" s="50">
        <f ca="1">pedidos[[#This Row],[MC em %]]/10000</f>
        <v>2.86E-2</v>
      </c>
      <c r="W7914" s="42"/>
      <c r="X7914" s="43"/>
      <c r="Y7914" s="43"/>
      <c r="Z7914" s="43" t="s">
        <v>8442</v>
      </c>
      <c r="AA7914" s="37" t="str">
        <f>VLOOKUP(J7914, sku!B:C, 2, FALSE)</f>
        <v>12 Chaves Allen M6 32*86mm</v>
      </c>
      <c r="AB7914" s="37" t="str">
        <f>VLOOKUP(J7914, sku!B:BM, 64, FALSE)</f>
        <v>Importação</v>
      </c>
      <c r="AC7914" s="37" t="str">
        <f>LEFT(pedidos[[#This Row],[SKU]],3)</f>
        <v>12E</v>
      </c>
      <c r="AD7914" s="37" t="str" cm="1">
        <f t="array" aca="1" ref="AD7914" ca="1">IFERROR(
  INDEX(
    montadora[Montadora],
    MATCH(TRUE,LEFT(J8292,NÚCARACT(montadora[SKU Parcial]))=montadora[SKU Parcial],0)
  ),
  ""
)</f>
        <v/>
      </c>
    </row>
    <row r="7915" spans="1:30" x14ac:dyDescent="0.25">
      <c r="A7915" s="42" t="s">
        <v>23315</v>
      </c>
      <c r="B7915" s="42"/>
      <c r="C7915" s="42"/>
      <c r="D7915" s="42"/>
      <c r="E7915" s="42">
        <v>20598018789</v>
      </c>
      <c r="F7915" s="42" t="s">
        <v>8394</v>
      </c>
      <c r="G7915" s="42" t="s">
        <v>11228</v>
      </c>
      <c r="H7915" s="7"/>
      <c r="I7915" s="42"/>
      <c r="J7915" s="42" t="s">
        <v>938</v>
      </c>
      <c r="K7915" s="8" t="s">
        <v>25574</v>
      </c>
      <c r="L7915" s="7" t="s">
        <v>8443</v>
      </c>
      <c r="M7915" s="44">
        <v>75.8</v>
      </c>
      <c r="N7915" s="7">
        <v>1</v>
      </c>
      <c r="O7915" s="44">
        <v>79.67</v>
      </c>
      <c r="P7915" s="44">
        <v>39.54</v>
      </c>
      <c r="Q7915" s="44">
        <v>3.01</v>
      </c>
      <c r="R7915" s="44">
        <v>19.16</v>
      </c>
      <c r="S7915" s="44">
        <v>3.87</v>
      </c>
      <c r="T7915" s="44">
        <v>0</v>
      </c>
      <c r="U7915" s="44">
        <v>14.09</v>
      </c>
      <c r="V7915" s="50">
        <f ca="1">pedidos[[#This Row],[MC em %]]/10000</f>
        <v>0.18590000000000001</v>
      </c>
      <c r="W7915" s="42"/>
      <c r="X7915" s="43"/>
      <c r="Y7915" s="43"/>
      <c r="Z7915" s="43" t="s">
        <v>8442</v>
      </c>
      <c r="AA7915" s="37" t="str">
        <f>VLOOKUP(J7915, sku!B:C, 2, FALSE)</f>
        <v>Cadeirinha Preta Aro 26 - Peixinho Bike</v>
      </c>
      <c r="AB7915" s="37" t="str">
        <f>VLOOKUP(J7915, sku!B:BM, 64, FALSE)</f>
        <v>Revenda</v>
      </c>
      <c r="AC7915" s="37" t="str">
        <f>LEFT(pedidos[[#This Row],[SKU]],3)</f>
        <v>CAD</v>
      </c>
      <c r="AD7915" s="37" t="str" cm="1">
        <f t="array" aca="1" ref="AD7915" ca="1">IFERROR(
  INDEX(
    montadora[Montadora],
    MATCH(TRUE,LEFT(J8293,NÚCARACT(montadora[SKU Parcial]))=montadora[SKU Parcial],0)
  ),
  ""
)</f>
        <v/>
      </c>
    </row>
    <row r="7916" spans="1:30" x14ac:dyDescent="0.25">
      <c r="A7916" s="42" t="s">
        <v>23316</v>
      </c>
      <c r="B7916" s="42"/>
      <c r="C7916" s="42"/>
      <c r="D7916" s="42"/>
      <c r="E7916" s="42">
        <v>22298177656</v>
      </c>
      <c r="F7916" s="42" t="s">
        <v>8393</v>
      </c>
      <c r="G7916" s="42" t="s">
        <v>11228</v>
      </c>
      <c r="H7916" s="7"/>
      <c r="I7916" s="42"/>
      <c r="J7916" s="42" t="s">
        <v>938</v>
      </c>
      <c r="K7916" s="8" t="s">
        <v>25574</v>
      </c>
      <c r="L7916" s="7" t="s">
        <v>8443</v>
      </c>
      <c r="M7916" s="44">
        <v>76.8</v>
      </c>
      <c r="N7916" s="7">
        <v>1</v>
      </c>
      <c r="O7916" s="44">
        <v>80.67</v>
      </c>
      <c r="P7916" s="44">
        <v>39.54</v>
      </c>
      <c r="Q7916" s="44">
        <v>3.05</v>
      </c>
      <c r="R7916" s="44">
        <v>19.36</v>
      </c>
      <c r="S7916" s="44">
        <v>3.87</v>
      </c>
      <c r="T7916" s="44">
        <v>0</v>
      </c>
      <c r="U7916" s="44">
        <v>14.85</v>
      </c>
      <c r="V7916" s="50">
        <f ca="1">pedidos[[#This Row],[MC em %]]/10000</f>
        <v>0.19339999999999999</v>
      </c>
      <c r="W7916" s="42"/>
      <c r="X7916" s="43"/>
      <c r="Y7916" s="43"/>
      <c r="Z7916" s="43" t="s">
        <v>8442</v>
      </c>
      <c r="AA7916" s="37" t="str">
        <f>VLOOKUP(J7916, sku!B:C, 2, FALSE)</f>
        <v>Cadeirinha Preta Aro 26 - Peixinho Bike</v>
      </c>
      <c r="AB7916" s="37" t="str">
        <f>VLOOKUP(J7916, sku!B:BM, 64, FALSE)</f>
        <v>Revenda</v>
      </c>
      <c r="AC7916" s="37" t="str">
        <f>LEFT(pedidos[[#This Row],[SKU]],3)</f>
        <v>CAD</v>
      </c>
      <c r="AD7916" s="37" t="str" cm="1">
        <f t="array" aca="1" ref="AD7916" ca="1">IFERROR(
  INDEX(
    montadora[Montadora],
    MATCH(TRUE,LEFT(J8294,NÚCARACT(montadora[SKU Parcial]))=montadora[SKU Parcial],0)
  ),
  ""
)</f>
        <v/>
      </c>
    </row>
    <row r="7917" spans="1:30" x14ac:dyDescent="0.25">
      <c r="A7917" s="42" t="s">
        <v>23317</v>
      </c>
      <c r="B7917" s="42"/>
      <c r="C7917" s="42"/>
      <c r="D7917" s="42"/>
      <c r="E7917" s="42">
        <v>22293687333</v>
      </c>
      <c r="F7917" s="42" t="s">
        <v>9207</v>
      </c>
      <c r="G7917" s="42" t="s">
        <v>11228</v>
      </c>
      <c r="H7917" s="7"/>
      <c r="I7917" s="42"/>
      <c r="J7917" s="42" t="s">
        <v>9221</v>
      </c>
      <c r="K7917" s="8" t="s">
        <v>25573</v>
      </c>
      <c r="L7917" s="7" t="s">
        <v>8443</v>
      </c>
      <c r="M7917" s="44">
        <v>295.8</v>
      </c>
      <c r="N7917" s="7">
        <v>1</v>
      </c>
      <c r="O7917" s="44">
        <v>295.8</v>
      </c>
      <c r="P7917" s="44">
        <v>153.11000000000001</v>
      </c>
      <c r="Q7917" s="44">
        <v>11.74</v>
      </c>
      <c r="R7917" s="44">
        <v>63.16</v>
      </c>
      <c r="S7917" s="44">
        <v>0</v>
      </c>
      <c r="T7917" s="44">
        <v>0</v>
      </c>
      <c r="U7917" s="44">
        <v>67.790000000000006</v>
      </c>
      <c r="V7917" s="50">
        <f ca="1">pedidos[[#This Row],[MC em %]]/10000</f>
        <v>0.22919999999999999</v>
      </c>
      <c r="W7917" s="42"/>
      <c r="X7917" s="43"/>
      <c r="Y7917" s="43"/>
      <c r="Z7917" s="43" t="s">
        <v>8442</v>
      </c>
      <c r="AA7917" s="37" t="str">
        <f>VLOOKUP(J7917, sku!B:C, 2, FALSE)</f>
        <v>1 Fogareiro 1 Boca + 1 Aquecedor</v>
      </c>
      <c r="AB7917" s="37" t="str">
        <f>VLOOKUP(J7917, sku!B:BM, 64, FALSE)</f>
        <v>Importação</v>
      </c>
      <c r="AC7917" s="37" t="str">
        <f>LEFT(pedidos[[#This Row],[SKU]],3)</f>
        <v>1FO</v>
      </c>
      <c r="AD7917" s="37" t="str" cm="1">
        <f t="array" aca="1" ref="AD7917" ca="1">IFERROR(
  INDEX(
    montadora[Montadora],
    MATCH(TRUE,LEFT(J8295,NÚCARACT(montadora[SKU Parcial]))=montadora[SKU Parcial],0)
  ),
  ""
)</f>
        <v/>
      </c>
    </row>
    <row r="7918" spans="1:30" x14ac:dyDescent="0.25">
      <c r="A7918" s="42" t="s">
        <v>23318</v>
      </c>
      <c r="B7918" s="42"/>
      <c r="C7918" s="42"/>
      <c r="D7918" s="42"/>
      <c r="E7918" s="42">
        <v>22198188713</v>
      </c>
      <c r="F7918" s="42" t="s">
        <v>23376</v>
      </c>
      <c r="G7918" s="42" t="s">
        <v>11228</v>
      </c>
      <c r="H7918" s="7"/>
      <c r="I7918" s="42"/>
      <c r="J7918" s="42" t="s">
        <v>7838</v>
      </c>
      <c r="K7918" s="8" t="s">
        <v>25573</v>
      </c>
      <c r="L7918" s="7" t="s">
        <v>8443</v>
      </c>
      <c r="M7918" s="44">
        <v>478.8</v>
      </c>
      <c r="N7918" s="7">
        <v>1</v>
      </c>
      <c r="O7918" s="44">
        <v>482.11</v>
      </c>
      <c r="P7918" s="44">
        <v>247.14</v>
      </c>
      <c r="Q7918" s="44">
        <v>19.010000000000002</v>
      </c>
      <c r="R7918" s="44">
        <v>99.76</v>
      </c>
      <c r="S7918" s="44">
        <v>3.31</v>
      </c>
      <c r="T7918" s="44">
        <v>0</v>
      </c>
      <c r="U7918" s="44">
        <v>112.89</v>
      </c>
      <c r="V7918" s="50">
        <f ca="1">pedidos[[#This Row],[MC em %]]/10000</f>
        <v>0.23580000000000001</v>
      </c>
      <c r="W7918" s="42"/>
      <c r="X7918" s="43"/>
      <c r="Y7918" s="43"/>
      <c r="Z7918" s="43" t="s">
        <v>8442</v>
      </c>
      <c r="AA7918" s="37" t="str">
        <f>VLOOKUP(J7918, sku!B:C, 2, FALSE)</f>
        <v>1 Fogareiro 2 Bocas + 1 Aquecedor</v>
      </c>
      <c r="AB7918" s="37" t="str">
        <f>VLOOKUP(J7918, sku!B:BM, 64, FALSE)</f>
        <v>Importação</v>
      </c>
      <c r="AC7918" s="37" t="str">
        <f>LEFT(pedidos[[#This Row],[SKU]],3)</f>
        <v>1FO</v>
      </c>
      <c r="AD7918" s="37" t="str" cm="1">
        <f t="array" aca="1" ref="AD7918" ca="1">IFERROR(
  INDEX(
    montadora[Montadora],
    MATCH(TRUE,LEFT(J8296,NÚCARACT(montadora[SKU Parcial]))=montadora[SKU Parcial],0)
  ),
  ""
)</f>
        <v/>
      </c>
    </row>
    <row r="7919" spans="1:30" x14ac:dyDescent="0.25">
      <c r="A7919" s="42" t="s">
        <v>23319</v>
      </c>
      <c r="B7919" s="42"/>
      <c r="C7919" s="42"/>
      <c r="D7919" s="42"/>
      <c r="E7919" s="42">
        <v>22298177656</v>
      </c>
      <c r="F7919" s="42" t="s">
        <v>8393</v>
      </c>
      <c r="G7919" s="42" t="s">
        <v>11228</v>
      </c>
      <c r="H7919" s="7"/>
      <c r="I7919" s="42"/>
      <c r="J7919" s="42" t="s">
        <v>2167</v>
      </c>
      <c r="K7919" s="8" t="s">
        <v>25573</v>
      </c>
      <c r="L7919" s="7" t="s">
        <v>8443</v>
      </c>
      <c r="M7919" s="44">
        <v>76.8</v>
      </c>
      <c r="N7919" s="7">
        <v>1</v>
      </c>
      <c r="O7919" s="44">
        <v>92.83</v>
      </c>
      <c r="P7919" s="44">
        <v>39.54</v>
      </c>
      <c r="Q7919" s="44">
        <v>3.05</v>
      </c>
      <c r="R7919" s="44">
        <v>19.36</v>
      </c>
      <c r="S7919" s="44">
        <v>16.03</v>
      </c>
      <c r="T7919" s="44">
        <v>0</v>
      </c>
      <c r="U7919" s="44">
        <v>14.85</v>
      </c>
      <c r="V7919" s="50">
        <f ca="1">pedidos[[#This Row],[MC em %]]/10000</f>
        <v>0.19339999999999999</v>
      </c>
      <c r="W7919" s="42"/>
      <c r="X7919" s="43"/>
      <c r="Y7919" s="43"/>
      <c r="Z7919" s="43" t="s">
        <v>8442</v>
      </c>
      <c r="AA7919" s="37" t="str">
        <f>VLOOKUP(J7919, sku!B:C, 2, FALSE)</f>
        <v>Cadeirinha Rosa Aro 26 - Peixinho Bike</v>
      </c>
      <c r="AB7919" s="37" t="str">
        <f>VLOOKUP(J7919, sku!B:BM, 64, FALSE)</f>
        <v>Revenda</v>
      </c>
      <c r="AC7919" s="37" t="str">
        <f>LEFT(pedidos[[#This Row],[SKU]],3)</f>
        <v>CAD</v>
      </c>
      <c r="AD7919" s="37" t="str" cm="1">
        <f t="array" aca="1" ref="AD7919" ca="1">IFERROR(
  INDEX(
    montadora[Montadora],
    MATCH(TRUE,LEFT(J8297,NÚCARACT(montadora[SKU Parcial]))=montadora[SKU Parcial],0)
  ),
  ""
)</f>
        <v/>
      </c>
    </row>
    <row r="7920" spans="1:30" x14ac:dyDescent="0.25">
      <c r="A7920" s="42" t="s">
        <v>23320</v>
      </c>
      <c r="B7920" s="42"/>
      <c r="C7920" s="42"/>
      <c r="D7920" s="42"/>
      <c r="E7920" s="42">
        <v>20298008470</v>
      </c>
      <c r="F7920" s="42" t="s">
        <v>10107</v>
      </c>
      <c r="G7920" s="42" t="s">
        <v>11228</v>
      </c>
      <c r="H7920" s="7"/>
      <c r="I7920" s="42"/>
      <c r="J7920" s="42" t="s">
        <v>290</v>
      </c>
      <c r="K7920" s="8" t="s">
        <v>25573</v>
      </c>
      <c r="L7920" s="7" t="s">
        <v>8443</v>
      </c>
      <c r="M7920" s="44">
        <v>38.799999999999997</v>
      </c>
      <c r="N7920" s="7">
        <v>1</v>
      </c>
      <c r="O7920" s="44">
        <v>38.799999999999997</v>
      </c>
      <c r="P7920" s="44">
        <v>15.8</v>
      </c>
      <c r="Q7920" s="44">
        <v>1.54</v>
      </c>
      <c r="R7920" s="44">
        <v>11.76</v>
      </c>
      <c r="S7920" s="44">
        <v>0</v>
      </c>
      <c r="T7920" s="44">
        <v>0</v>
      </c>
      <c r="U7920" s="44">
        <v>9.6999999999999993</v>
      </c>
      <c r="V7920" s="50">
        <f ca="1">pedidos[[#This Row],[MC em %]]/10000</f>
        <v>0.25</v>
      </c>
      <c r="W7920" s="42"/>
      <c r="X7920" s="43"/>
      <c r="Y7920" s="43"/>
      <c r="Z7920" s="43" t="s">
        <v>8442</v>
      </c>
      <c r="AA7920" s="37" t="str">
        <f>VLOOKUP(J7920, sku!B:C, 2, FALSE)</f>
        <v>Par De Trava Do Quebra Vento Preto (23Cm)</v>
      </c>
      <c r="AB7920" s="37" t="str">
        <f>VLOOKUP(J7920, sku!B:BM, 64, FALSE)</f>
        <v>Revenda</v>
      </c>
      <c r="AC7920" s="37" t="str">
        <f>LEFT(pedidos[[#This Row],[SKU]],3)</f>
        <v>Q-9</v>
      </c>
      <c r="AD7920" s="37" t="str" cm="1">
        <f t="array" aca="1" ref="AD7920" ca="1">IFERROR(
  INDEX(
    montadora[Montadora],
    MATCH(TRUE,LEFT(J8298,NÚCARACT(montadora[SKU Parcial]))=montadora[SKU Parcial],0)
  ),
  ""
)</f>
        <v/>
      </c>
    </row>
    <row r="7921" spans="1:30" x14ac:dyDescent="0.25">
      <c r="A7921" s="42" t="s">
        <v>23321</v>
      </c>
      <c r="B7921" s="42"/>
      <c r="C7921" s="42"/>
      <c r="D7921" s="42"/>
      <c r="E7921" s="42">
        <v>23998214127</v>
      </c>
      <c r="F7921" s="42" t="s">
        <v>10132</v>
      </c>
      <c r="G7921" s="42" t="s">
        <v>11228</v>
      </c>
      <c r="H7921" s="7"/>
      <c r="I7921" s="42"/>
      <c r="J7921" s="42" t="s">
        <v>2747</v>
      </c>
      <c r="K7921" s="8" t="s">
        <v>25573</v>
      </c>
      <c r="L7921" s="7" t="s">
        <v>8443</v>
      </c>
      <c r="M7921" s="44">
        <v>87.8</v>
      </c>
      <c r="N7921" s="7">
        <v>1</v>
      </c>
      <c r="O7921" s="44">
        <v>87.8</v>
      </c>
      <c r="P7921" s="44">
        <v>41.36</v>
      </c>
      <c r="Q7921" s="44">
        <v>3.49</v>
      </c>
      <c r="R7921" s="44">
        <v>21.56</v>
      </c>
      <c r="S7921" s="44">
        <v>0</v>
      </c>
      <c r="T7921" s="44">
        <v>0</v>
      </c>
      <c r="U7921" s="44">
        <v>21.39</v>
      </c>
      <c r="V7921" s="50">
        <f ca="1">pedidos[[#This Row],[MC em %]]/10000</f>
        <v>0.2437</v>
      </c>
      <c r="W7921" s="42"/>
      <c r="X7921" s="43"/>
      <c r="Y7921" s="43"/>
      <c r="Z7921" s="43" t="s">
        <v>8442</v>
      </c>
      <c r="AA7921" s="37" t="str">
        <f>VLOOKUP(J7921, sku!B:C, 2, FALSE)</f>
        <v>Cabo de Chupeta Coaxial de Transferência de Carga de Bateria 12/24V 500 Amper, PVC, CCA 5 Metros</v>
      </c>
      <c r="AB7921" s="37" t="str">
        <f>VLOOKUP(J7921, sku!B:BM, 64, FALSE)</f>
        <v>Importação</v>
      </c>
      <c r="AC7921" s="37" t="str">
        <f>LEFT(pedidos[[#This Row],[SKU]],3)</f>
        <v>1EC</v>
      </c>
      <c r="AD7921" s="37" t="str" cm="1">
        <f t="array" aca="1" ref="AD7921" ca="1">IFERROR(
  INDEX(
    montadora[Montadora],
    MATCH(TRUE,LEFT(J8299,NÚCARACT(montadora[SKU Parcial]))=montadora[SKU Parcial],0)
  ),
  ""
)</f>
        <v/>
      </c>
    </row>
    <row r="7922" spans="1:30" x14ac:dyDescent="0.25">
      <c r="A7922" s="42" t="s">
        <v>23322</v>
      </c>
      <c r="B7922" s="42"/>
      <c r="C7922" s="42"/>
      <c r="D7922" s="42"/>
      <c r="E7922" s="42">
        <v>20898008418</v>
      </c>
      <c r="F7922" s="42" t="s">
        <v>8818</v>
      </c>
      <c r="G7922" s="42" t="s">
        <v>11228</v>
      </c>
      <c r="H7922" s="7"/>
      <c r="I7922" s="42"/>
      <c r="J7922" s="42" t="s">
        <v>7795</v>
      </c>
      <c r="K7922" s="8" t="s">
        <v>25573</v>
      </c>
      <c r="L7922" s="7" t="s">
        <v>8443</v>
      </c>
      <c r="M7922" s="44">
        <v>93.8</v>
      </c>
      <c r="N7922" s="7">
        <v>1</v>
      </c>
      <c r="O7922" s="44">
        <v>96.45</v>
      </c>
      <c r="P7922" s="44">
        <v>47.57</v>
      </c>
      <c r="Q7922" s="44">
        <v>3.72</v>
      </c>
      <c r="R7922" s="44">
        <v>22.76</v>
      </c>
      <c r="S7922" s="44">
        <v>2.65</v>
      </c>
      <c r="T7922" s="44">
        <v>0</v>
      </c>
      <c r="U7922" s="44">
        <v>19.75</v>
      </c>
      <c r="V7922" s="50">
        <f ca="1">pedidos[[#This Row],[MC em %]]/10000</f>
        <v>0.21049999999999999</v>
      </c>
      <c r="W7922" s="42"/>
      <c r="X7922" s="43"/>
      <c r="Y7922" s="43"/>
      <c r="Z7922" s="43" t="s">
        <v>8442</v>
      </c>
      <c r="AA7922" s="37" t="str">
        <f>VLOOKUP(J7922, sku!B:C, 2, FALSE)</f>
        <v>Fogareiro 1 Boca Com Maleta</v>
      </c>
      <c r="AB7922" s="37" t="str">
        <f>VLOOKUP(J7922, sku!B:BM, 64, FALSE)</f>
        <v>Importação</v>
      </c>
      <c r="AC7922" s="37" t="str">
        <f>LEFT(pedidos[[#This Row],[SKU]],3)</f>
        <v>1FO</v>
      </c>
      <c r="AD7922" s="37" t="str" cm="1">
        <f t="array" aca="1" ref="AD7922" ca="1">IFERROR(
  INDEX(
    montadora[Montadora],
    MATCH(TRUE,LEFT(J8300,NÚCARACT(montadora[SKU Parcial]))=montadora[SKU Parcial],0)
  ),
  ""
)</f>
        <v/>
      </c>
    </row>
    <row r="7923" spans="1:30" x14ac:dyDescent="0.25">
      <c r="A7923" s="42" t="s">
        <v>23323</v>
      </c>
      <c r="B7923" s="42"/>
      <c r="C7923" s="42"/>
      <c r="D7923" s="42"/>
      <c r="E7923" s="42">
        <v>22298177656</v>
      </c>
      <c r="F7923" s="42" t="s">
        <v>8393</v>
      </c>
      <c r="G7923" s="42" t="s">
        <v>11228</v>
      </c>
      <c r="H7923" s="7"/>
      <c r="I7923" s="42"/>
      <c r="J7923" s="42" t="s">
        <v>2167</v>
      </c>
      <c r="K7923" s="8" t="s">
        <v>25573</v>
      </c>
      <c r="L7923" s="7" t="s">
        <v>8443</v>
      </c>
      <c r="M7923" s="44">
        <v>76.8</v>
      </c>
      <c r="N7923" s="7">
        <v>1</v>
      </c>
      <c r="O7923" s="44">
        <v>86.74</v>
      </c>
      <c r="P7923" s="44">
        <v>39.54</v>
      </c>
      <c r="Q7923" s="44">
        <v>3.05</v>
      </c>
      <c r="R7923" s="44">
        <v>19.36</v>
      </c>
      <c r="S7923" s="44">
        <v>9.94</v>
      </c>
      <c r="T7923" s="44">
        <v>0</v>
      </c>
      <c r="U7923" s="44">
        <v>14.85</v>
      </c>
      <c r="V7923" s="50">
        <f ca="1">pedidos[[#This Row],[MC em %]]/10000</f>
        <v>0.19339999999999999</v>
      </c>
      <c r="W7923" s="42"/>
      <c r="X7923" s="43"/>
      <c r="Y7923" s="43"/>
      <c r="Z7923" s="43" t="s">
        <v>8442</v>
      </c>
      <c r="AA7923" s="37" t="str">
        <f>VLOOKUP(J7923, sku!B:C, 2, FALSE)</f>
        <v>Cadeirinha Rosa Aro 26 - Peixinho Bike</v>
      </c>
      <c r="AB7923" s="37" t="str">
        <f>VLOOKUP(J7923, sku!B:BM, 64, FALSE)</f>
        <v>Revenda</v>
      </c>
      <c r="AC7923" s="37" t="str">
        <f>LEFT(pedidos[[#This Row],[SKU]],3)</f>
        <v>CAD</v>
      </c>
      <c r="AD7923" s="37" t="str" cm="1">
        <f t="array" aca="1" ref="AD7923" ca="1">IFERROR(
  INDEX(
    montadora[Montadora],
    MATCH(TRUE,LEFT(J8301,NÚCARACT(montadora[SKU Parcial]))=montadora[SKU Parcial],0)
  ),
  ""
)</f>
        <v/>
      </c>
    </row>
    <row r="7924" spans="1:30" x14ac:dyDescent="0.25">
      <c r="A7924" s="42" t="s">
        <v>23324</v>
      </c>
      <c r="B7924" s="42"/>
      <c r="C7924" s="42"/>
      <c r="D7924" s="42"/>
      <c r="E7924" s="42">
        <v>20598018789</v>
      </c>
      <c r="F7924" s="42" t="s">
        <v>8394</v>
      </c>
      <c r="G7924" s="42" t="s">
        <v>11228</v>
      </c>
      <c r="H7924" s="7"/>
      <c r="I7924" s="42"/>
      <c r="J7924" s="42" t="s">
        <v>938</v>
      </c>
      <c r="K7924" s="8" t="s">
        <v>25573</v>
      </c>
      <c r="L7924" s="7" t="s">
        <v>8443</v>
      </c>
      <c r="M7924" s="44">
        <v>75.8</v>
      </c>
      <c r="N7924" s="7">
        <v>1</v>
      </c>
      <c r="O7924" s="44">
        <v>101.55</v>
      </c>
      <c r="P7924" s="44">
        <v>39.54</v>
      </c>
      <c r="Q7924" s="44">
        <v>3.01</v>
      </c>
      <c r="R7924" s="44">
        <v>19.16</v>
      </c>
      <c r="S7924" s="44">
        <v>25.75</v>
      </c>
      <c r="T7924" s="44">
        <v>0</v>
      </c>
      <c r="U7924" s="44">
        <v>14.09</v>
      </c>
      <c r="V7924" s="50">
        <f ca="1">pedidos[[#This Row],[MC em %]]/10000</f>
        <v>0.18590000000000001</v>
      </c>
      <c r="W7924" s="42"/>
      <c r="X7924" s="43"/>
      <c r="Y7924" s="43"/>
      <c r="Z7924" s="43" t="s">
        <v>8442</v>
      </c>
      <c r="AA7924" s="37" t="str">
        <f>VLOOKUP(J7924, sku!B:C, 2, FALSE)</f>
        <v>Cadeirinha Preta Aro 26 - Peixinho Bike</v>
      </c>
      <c r="AB7924" s="37" t="str">
        <f>VLOOKUP(J7924, sku!B:BM, 64, FALSE)</f>
        <v>Revenda</v>
      </c>
      <c r="AC7924" s="37" t="str">
        <f>LEFT(pedidos[[#This Row],[SKU]],3)</f>
        <v>CAD</v>
      </c>
      <c r="AD7924" s="37" t="str" cm="1">
        <f t="array" aca="1" ref="AD7924" ca="1">IFERROR(
  INDEX(
    montadora[Montadora],
    MATCH(TRUE,LEFT(J8302,NÚCARACT(montadora[SKU Parcial]))=montadora[SKU Parcial],0)
  ),
  ""
)</f>
        <v/>
      </c>
    </row>
    <row r="7925" spans="1:30" x14ac:dyDescent="0.25">
      <c r="A7925" s="42" t="s">
        <v>23325</v>
      </c>
      <c r="B7925" s="42"/>
      <c r="C7925" s="42"/>
      <c r="D7925" s="42"/>
      <c r="E7925" s="42">
        <v>23093642131</v>
      </c>
      <c r="F7925" s="42" t="s">
        <v>23377</v>
      </c>
      <c r="G7925" s="42" t="s">
        <v>11228</v>
      </c>
      <c r="H7925" s="7"/>
      <c r="I7925" s="42"/>
      <c r="J7925" s="42" t="s">
        <v>17030</v>
      </c>
      <c r="K7925" s="8" t="s">
        <v>25573</v>
      </c>
      <c r="L7925" s="7" t="s">
        <v>8443</v>
      </c>
      <c r="M7925" s="44">
        <v>228.8</v>
      </c>
      <c r="N7925" s="7">
        <v>1</v>
      </c>
      <c r="O7925" s="44">
        <v>244.49</v>
      </c>
      <c r="P7925" s="44">
        <v>105</v>
      </c>
      <c r="Q7925" s="44">
        <v>9.08</v>
      </c>
      <c r="R7925" s="44">
        <v>49.76</v>
      </c>
      <c r="S7925" s="44">
        <v>15.69</v>
      </c>
      <c r="T7925" s="44">
        <v>0</v>
      </c>
      <c r="U7925" s="44">
        <v>64.959999999999994</v>
      </c>
      <c r="V7925" s="50">
        <f ca="1">pedidos[[#This Row],[MC em %]]/10000</f>
        <v>0.28389999999999999</v>
      </c>
      <c r="W7925" s="42"/>
      <c r="X7925" s="43"/>
      <c r="Y7925" s="43"/>
      <c r="Z7925" s="43" t="s">
        <v>8442</v>
      </c>
      <c r="AA7925" s="37" t="str">
        <f>VLOOKUP(J7925, sku!B:C, 2, FALSE)</f>
        <v>Travessa Ford - Slim - - - Bronco - 2020 A 2024 - Preto</v>
      </c>
      <c r="AB7925" s="37" t="str">
        <f>VLOOKUP(J7925, sku!B:BM, 64, FALSE)</f>
        <v>Fabricação</v>
      </c>
      <c r="AC7925" s="37" t="str">
        <f>LEFT(pedidos[[#This Row],[SKU]],3)</f>
        <v>XFD</v>
      </c>
      <c r="AD7925" s="37" t="str" cm="1">
        <f t="array" aca="1" ref="AD7925" ca="1">IFERROR(
  INDEX(
    montadora[Montadora],
    MATCH(TRUE,LEFT(J8303,NÚCARACT(montadora[SKU Parcial]))=montadora[SKU Parcial],0)
  ),
  ""
)</f>
        <v/>
      </c>
    </row>
    <row r="7926" spans="1:30" x14ac:dyDescent="0.25">
      <c r="A7926" s="42" t="s">
        <v>23326</v>
      </c>
      <c r="B7926" s="42"/>
      <c r="C7926" s="42"/>
      <c r="D7926" s="42"/>
      <c r="E7926" s="42">
        <v>20999592075</v>
      </c>
      <c r="F7926" s="42" t="s">
        <v>8387</v>
      </c>
      <c r="G7926" s="42" t="s">
        <v>11228</v>
      </c>
      <c r="H7926" s="7"/>
      <c r="I7926" s="42"/>
      <c r="J7926" s="42" t="s">
        <v>290</v>
      </c>
      <c r="K7926" s="8" t="s">
        <v>25573</v>
      </c>
      <c r="L7926" s="7" t="s">
        <v>8443</v>
      </c>
      <c r="M7926" s="44">
        <v>38.799999999999997</v>
      </c>
      <c r="N7926" s="7">
        <v>1</v>
      </c>
      <c r="O7926" s="44">
        <v>38.799999999999997</v>
      </c>
      <c r="P7926" s="44">
        <v>15.8</v>
      </c>
      <c r="Q7926" s="44">
        <v>1.54</v>
      </c>
      <c r="R7926" s="44">
        <v>11.76</v>
      </c>
      <c r="S7926" s="44">
        <v>0</v>
      </c>
      <c r="T7926" s="44">
        <v>0</v>
      </c>
      <c r="U7926" s="44">
        <v>9.6999999999999993</v>
      </c>
      <c r="V7926" s="50">
        <f ca="1">pedidos[[#This Row],[MC em %]]/10000</f>
        <v>0.25</v>
      </c>
      <c r="W7926" s="42"/>
      <c r="X7926" s="43"/>
      <c r="Y7926" s="43"/>
      <c r="Z7926" s="43" t="s">
        <v>8442</v>
      </c>
      <c r="AA7926" s="37" t="str">
        <f>VLOOKUP(J7926, sku!B:C, 2, FALSE)</f>
        <v>Par De Trava Do Quebra Vento Preto (23Cm)</v>
      </c>
      <c r="AB7926" s="37" t="str">
        <f>VLOOKUP(J7926, sku!B:BM, 64, FALSE)</f>
        <v>Revenda</v>
      </c>
      <c r="AC7926" s="37" t="str">
        <f>LEFT(pedidos[[#This Row],[SKU]],3)</f>
        <v>Q-9</v>
      </c>
      <c r="AD7926" s="37" t="str" cm="1">
        <f t="array" aca="1" ref="AD7926" ca="1">IFERROR(
  INDEX(
    montadora[Montadora],
    MATCH(TRUE,LEFT(J8304,NÚCARACT(montadora[SKU Parcial]))=montadora[SKU Parcial],0)
  ),
  ""
)</f>
        <v/>
      </c>
    </row>
    <row r="7927" spans="1:30" x14ac:dyDescent="0.25">
      <c r="A7927" s="42" t="s">
        <v>23327</v>
      </c>
      <c r="B7927" s="42"/>
      <c r="C7927" s="42"/>
      <c r="D7927" s="42"/>
      <c r="E7927" s="42">
        <v>20598018789</v>
      </c>
      <c r="F7927" s="42" t="s">
        <v>8394</v>
      </c>
      <c r="G7927" s="42" t="s">
        <v>11228</v>
      </c>
      <c r="H7927" s="7"/>
      <c r="I7927" s="42"/>
      <c r="J7927" s="42" t="s">
        <v>938</v>
      </c>
      <c r="K7927" s="8" t="s">
        <v>25573</v>
      </c>
      <c r="L7927" s="7" t="s">
        <v>8443</v>
      </c>
      <c r="M7927" s="44">
        <v>75.8</v>
      </c>
      <c r="N7927" s="7">
        <v>1</v>
      </c>
      <c r="O7927" s="44">
        <v>81.55</v>
      </c>
      <c r="P7927" s="44">
        <v>39.54</v>
      </c>
      <c r="Q7927" s="44">
        <v>3.01</v>
      </c>
      <c r="R7927" s="44">
        <v>19.16</v>
      </c>
      <c r="S7927" s="44">
        <v>5.75</v>
      </c>
      <c r="T7927" s="44">
        <v>0</v>
      </c>
      <c r="U7927" s="44">
        <v>14.09</v>
      </c>
      <c r="V7927" s="50">
        <f ca="1">pedidos[[#This Row],[MC em %]]/10000</f>
        <v>0.18590000000000001</v>
      </c>
      <c r="W7927" s="42"/>
      <c r="X7927" s="43"/>
      <c r="Y7927" s="43"/>
      <c r="Z7927" s="43" t="s">
        <v>8442</v>
      </c>
      <c r="AA7927" s="37" t="str">
        <f>VLOOKUP(J7927, sku!B:C, 2, FALSE)</f>
        <v>Cadeirinha Preta Aro 26 - Peixinho Bike</v>
      </c>
      <c r="AB7927" s="37" t="str">
        <f>VLOOKUP(J7927, sku!B:BM, 64, FALSE)</f>
        <v>Revenda</v>
      </c>
      <c r="AC7927" s="37" t="str">
        <f>LEFT(pedidos[[#This Row],[SKU]],3)</f>
        <v>CAD</v>
      </c>
      <c r="AD7927" s="37" t="str" cm="1">
        <f t="array" aca="1" ref="AD7927" ca="1">IFERROR(
  INDEX(
    montadora[Montadora],
    MATCH(TRUE,LEFT(J8305,NÚCARACT(montadora[SKU Parcial]))=montadora[SKU Parcial],0)
  ),
  ""
)</f>
        <v/>
      </c>
    </row>
    <row r="7928" spans="1:30" x14ac:dyDescent="0.25">
      <c r="A7928" s="42" t="s">
        <v>23328</v>
      </c>
      <c r="B7928" s="42"/>
      <c r="C7928" s="42"/>
      <c r="D7928" s="42"/>
      <c r="E7928" s="42">
        <v>20598018789</v>
      </c>
      <c r="F7928" s="42" t="s">
        <v>8394</v>
      </c>
      <c r="G7928" s="42" t="s">
        <v>11228</v>
      </c>
      <c r="H7928" s="7"/>
      <c r="I7928" s="42"/>
      <c r="J7928" s="42" t="s">
        <v>938</v>
      </c>
      <c r="K7928" s="8" t="s">
        <v>25573</v>
      </c>
      <c r="L7928" s="7" t="s">
        <v>8443</v>
      </c>
      <c r="M7928" s="44">
        <v>75.8</v>
      </c>
      <c r="N7928" s="7">
        <v>1</v>
      </c>
      <c r="O7928" s="44">
        <v>85.74</v>
      </c>
      <c r="P7928" s="44">
        <v>39.54</v>
      </c>
      <c r="Q7928" s="44">
        <v>3.01</v>
      </c>
      <c r="R7928" s="44">
        <v>19.16</v>
      </c>
      <c r="S7928" s="44">
        <v>9.94</v>
      </c>
      <c r="T7928" s="44">
        <v>0</v>
      </c>
      <c r="U7928" s="44">
        <v>14.09</v>
      </c>
      <c r="V7928" s="50">
        <f ca="1">pedidos[[#This Row],[MC em %]]/10000</f>
        <v>0.18590000000000001</v>
      </c>
      <c r="W7928" s="42"/>
      <c r="X7928" s="43"/>
      <c r="Y7928" s="43"/>
      <c r="Z7928" s="43" t="s">
        <v>8442</v>
      </c>
      <c r="AA7928" s="37" t="str">
        <f>VLOOKUP(J7928, sku!B:C, 2, FALSE)</f>
        <v>Cadeirinha Preta Aro 26 - Peixinho Bike</v>
      </c>
      <c r="AB7928" s="37" t="str">
        <f>VLOOKUP(J7928, sku!B:BM, 64, FALSE)</f>
        <v>Revenda</v>
      </c>
      <c r="AC7928" s="37" t="str">
        <f>LEFT(pedidos[[#This Row],[SKU]],3)</f>
        <v>CAD</v>
      </c>
      <c r="AD7928" s="37" t="str" cm="1">
        <f t="array" aca="1" ref="AD7928" ca="1">IFERROR(
  INDEX(
    montadora[Montadora],
    MATCH(TRUE,LEFT(J8306,NÚCARACT(montadora[SKU Parcial]))=montadora[SKU Parcial],0)
  ),
  ""
)</f>
        <v/>
      </c>
    </row>
    <row r="7929" spans="1:30" x14ac:dyDescent="0.25">
      <c r="A7929" s="42" t="s">
        <v>23329</v>
      </c>
      <c r="B7929" s="42"/>
      <c r="C7929" s="42"/>
      <c r="D7929" s="42"/>
      <c r="E7929" s="42">
        <v>21599592011</v>
      </c>
      <c r="F7929" s="42" t="s">
        <v>8376</v>
      </c>
      <c r="G7929" s="42" t="s">
        <v>11228</v>
      </c>
      <c r="H7929" s="7"/>
      <c r="I7929" s="42"/>
      <c r="J7929" s="42" t="s">
        <v>304</v>
      </c>
      <c r="K7929" s="8" t="s">
        <v>25573</v>
      </c>
      <c r="L7929" s="7" t="s">
        <v>8443</v>
      </c>
      <c r="M7929" s="44">
        <v>57.8</v>
      </c>
      <c r="N7929" s="7">
        <v>1</v>
      </c>
      <c r="O7929" s="44">
        <v>57.8</v>
      </c>
      <c r="P7929" s="44">
        <v>21.45</v>
      </c>
      <c r="Q7929" s="44">
        <v>2.29</v>
      </c>
      <c r="R7929" s="44">
        <v>15.56</v>
      </c>
      <c r="S7929" s="44">
        <v>0</v>
      </c>
      <c r="T7929" s="44">
        <v>0</v>
      </c>
      <c r="U7929" s="44">
        <v>18.5</v>
      </c>
      <c r="V7929" s="50">
        <f ca="1">pedidos[[#This Row],[MC em %]]/10000</f>
        <v>0.32</v>
      </c>
      <c r="W7929" s="42"/>
      <c r="X7929" s="43"/>
      <c r="Y7929" s="43"/>
      <c r="Z7929" s="43" t="s">
        <v>8442</v>
      </c>
      <c r="AA7929" s="37" t="str">
        <f>VLOOKUP(J7929, sku!B:C, 2, FALSE)</f>
        <v>Corrente de Moto Antifurto 150cm - Preto</v>
      </c>
      <c r="AB7929" s="37" t="str">
        <f>VLOOKUP(J7929, sku!B:BM, 64, FALSE)</f>
        <v>Importação</v>
      </c>
      <c r="AC7929" s="37" t="str">
        <f>LEFT(pedidos[[#This Row],[SKU]],3)</f>
        <v>XR0</v>
      </c>
      <c r="AD7929" s="37" t="str" cm="1">
        <f t="array" aca="1" ref="AD7929" ca="1">IFERROR(
  INDEX(
    montadora[Montadora],
    MATCH(TRUE,LEFT(J8307,NÚCARACT(montadora[SKU Parcial]))=montadora[SKU Parcial],0)
  ),
  ""
)</f>
        <v/>
      </c>
    </row>
    <row r="7930" spans="1:30" x14ac:dyDescent="0.25">
      <c r="A7930" s="42" t="s">
        <v>23330</v>
      </c>
      <c r="B7930" s="42"/>
      <c r="C7930" s="42"/>
      <c r="D7930" s="42"/>
      <c r="E7930" s="42">
        <v>20598018789</v>
      </c>
      <c r="F7930" s="42" t="s">
        <v>8394</v>
      </c>
      <c r="G7930" s="42" t="s">
        <v>11228</v>
      </c>
      <c r="H7930" s="7"/>
      <c r="I7930" s="42"/>
      <c r="J7930" s="42" t="s">
        <v>938</v>
      </c>
      <c r="K7930" s="8" t="s">
        <v>25573</v>
      </c>
      <c r="L7930" s="7" t="s">
        <v>8443</v>
      </c>
      <c r="M7930" s="44">
        <v>75.8</v>
      </c>
      <c r="N7930" s="7">
        <v>1</v>
      </c>
      <c r="O7930" s="44">
        <v>83.31</v>
      </c>
      <c r="P7930" s="44">
        <v>39.54</v>
      </c>
      <c r="Q7930" s="44">
        <v>3.01</v>
      </c>
      <c r="R7930" s="44">
        <v>19.16</v>
      </c>
      <c r="S7930" s="44">
        <v>7.51</v>
      </c>
      <c r="T7930" s="44">
        <v>0</v>
      </c>
      <c r="U7930" s="44">
        <v>14.09</v>
      </c>
      <c r="V7930" s="50">
        <f ca="1">pedidos[[#This Row],[MC em %]]/10000</f>
        <v>0.18590000000000001</v>
      </c>
      <c r="W7930" s="42"/>
      <c r="X7930" s="43"/>
      <c r="Y7930" s="43"/>
      <c r="Z7930" s="43" t="s">
        <v>8442</v>
      </c>
      <c r="AA7930" s="37" t="str">
        <f>VLOOKUP(J7930, sku!B:C, 2, FALSE)</f>
        <v>Cadeirinha Preta Aro 26 - Peixinho Bike</v>
      </c>
      <c r="AB7930" s="37" t="str">
        <f>VLOOKUP(J7930, sku!B:BM, 64, FALSE)</f>
        <v>Revenda</v>
      </c>
      <c r="AC7930" s="37" t="str">
        <f>LEFT(pedidos[[#This Row],[SKU]],3)</f>
        <v>CAD</v>
      </c>
      <c r="AD7930" s="37" t="str" cm="1">
        <f t="array" aca="1" ref="AD7930" ca="1">IFERROR(
  INDEX(
    montadora[Montadora],
    MATCH(TRUE,LEFT(J8308,NÚCARACT(montadora[SKU Parcial]))=montadora[SKU Parcial],0)
  ),
  ""
)</f>
        <v/>
      </c>
    </row>
    <row r="7931" spans="1:30" x14ac:dyDescent="0.25">
      <c r="A7931" s="42" t="s">
        <v>23331</v>
      </c>
      <c r="B7931" s="42"/>
      <c r="C7931" s="42"/>
      <c r="D7931" s="42"/>
      <c r="E7931" s="42">
        <v>20598018789</v>
      </c>
      <c r="F7931" s="42" t="s">
        <v>8394</v>
      </c>
      <c r="G7931" s="42" t="s">
        <v>11228</v>
      </c>
      <c r="H7931" s="7"/>
      <c r="I7931" s="42"/>
      <c r="J7931" s="42" t="s">
        <v>938</v>
      </c>
      <c r="K7931" s="8" t="s">
        <v>25573</v>
      </c>
      <c r="L7931" s="7" t="s">
        <v>8443</v>
      </c>
      <c r="M7931" s="44">
        <v>75.8</v>
      </c>
      <c r="N7931" s="7">
        <v>1</v>
      </c>
      <c r="O7931" s="44">
        <v>85.74</v>
      </c>
      <c r="P7931" s="44">
        <v>39.54</v>
      </c>
      <c r="Q7931" s="44">
        <v>3.01</v>
      </c>
      <c r="R7931" s="44">
        <v>19.16</v>
      </c>
      <c r="S7931" s="44">
        <v>9.94</v>
      </c>
      <c r="T7931" s="44">
        <v>0</v>
      </c>
      <c r="U7931" s="44">
        <v>14.09</v>
      </c>
      <c r="V7931" s="50">
        <f ca="1">pedidos[[#This Row],[MC em %]]/10000</f>
        <v>0.18590000000000001</v>
      </c>
      <c r="W7931" s="42"/>
      <c r="X7931" s="43"/>
      <c r="Y7931" s="43"/>
      <c r="Z7931" s="43" t="s">
        <v>8442</v>
      </c>
      <c r="AA7931" s="37" t="str">
        <f>VLOOKUP(J7931, sku!B:C, 2, FALSE)</f>
        <v>Cadeirinha Preta Aro 26 - Peixinho Bike</v>
      </c>
      <c r="AB7931" s="37" t="str">
        <f>VLOOKUP(J7931, sku!B:BM, 64, FALSE)</f>
        <v>Revenda</v>
      </c>
      <c r="AC7931" s="37" t="str">
        <f>LEFT(pedidos[[#This Row],[SKU]],3)</f>
        <v>CAD</v>
      </c>
      <c r="AD7931" s="37" t="str" cm="1">
        <f t="array" aca="1" ref="AD7931" ca="1">IFERROR(
  INDEX(
    montadora[Montadora],
    MATCH(TRUE,LEFT(J8309,NÚCARACT(montadora[SKU Parcial]))=montadora[SKU Parcial],0)
  ),
  ""
)</f>
        <v/>
      </c>
    </row>
    <row r="7932" spans="1:30" x14ac:dyDescent="0.25">
      <c r="A7932" s="42" t="s">
        <v>23332</v>
      </c>
      <c r="B7932" s="42"/>
      <c r="C7932" s="42"/>
      <c r="D7932" s="42"/>
      <c r="E7932" s="42">
        <v>22093763527</v>
      </c>
      <c r="F7932" s="42" t="s">
        <v>10104</v>
      </c>
      <c r="G7932" s="42" t="s">
        <v>11228</v>
      </c>
      <c r="H7932" s="7"/>
      <c r="I7932" s="42"/>
      <c r="J7932" s="42" t="s">
        <v>2941</v>
      </c>
      <c r="K7932" s="8" t="s">
        <v>25573</v>
      </c>
      <c r="L7932" s="7" t="s">
        <v>8443</v>
      </c>
      <c r="M7932" s="44">
        <v>32.799999999999997</v>
      </c>
      <c r="N7932" s="7">
        <v>1</v>
      </c>
      <c r="O7932" s="44">
        <v>32.799999999999997</v>
      </c>
      <c r="P7932" s="44">
        <v>12.9</v>
      </c>
      <c r="Q7932" s="44">
        <v>1.3</v>
      </c>
      <c r="R7932" s="44">
        <v>10.56</v>
      </c>
      <c r="S7932" s="44">
        <v>0</v>
      </c>
      <c r="T7932" s="44">
        <v>0</v>
      </c>
      <c r="U7932" s="44">
        <v>8.0399999999999991</v>
      </c>
      <c r="V7932" s="50">
        <f ca="1">pedidos[[#This Row],[MC em %]]/10000</f>
        <v>0.24510000000000001</v>
      </c>
      <c r="W7932" s="42"/>
      <c r="X7932" s="43"/>
      <c r="Y7932" s="43"/>
      <c r="Z7932" s="43" t="s">
        <v>8442</v>
      </c>
      <c r="AA7932" s="37" t="str">
        <f>VLOOKUP(J7932, sku!B:C, 2, FALSE)</f>
        <v>Chave Allen de Aço de Cabeça, Esférica (9 Peças) Hex Key</v>
      </c>
      <c r="AB7932" s="37" t="str">
        <f>VLOOKUP(J7932, sku!B:BM, 64, FALSE)</f>
        <v>Importação</v>
      </c>
      <c r="AC7932" s="37" t="str">
        <f>LEFT(pedidos[[#This Row],[SKU]],3)</f>
        <v>1K9</v>
      </c>
      <c r="AD7932" s="37" t="str" cm="1">
        <f t="array" aca="1" ref="AD7932" ca="1">IFERROR(
  INDEX(
    montadora[Montadora],
    MATCH(TRUE,LEFT(J8310,NÚCARACT(montadora[SKU Parcial]))=montadora[SKU Parcial],0)
  ),
  ""
)</f>
        <v/>
      </c>
    </row>
    <row r="7933" spans="1:30" x14ac:dyDescent="0.25">
      <c r="A7933" s="42" t="s">
        <v>23333</v>
      </c>
      <c r="B7933" s="42"/>
      <c r="C7933" s="42"/>
      <c r="D7933" s="42"/>
      <c r="E7933" s="42">
        <v>20598018789</v>
      </c>
      <c r="F7933" s="42" t="s">
        <v>8394</v>
      </c>
      <c r="G7933" s="42" t="s">
        <v>11228</v>
      </c>
      <c r="H7933" s="7"/>
      <c r="I7933" s="42"/>
      <c r="J7933" s="42" t="s">
        <v>2167</v>
      </c>
      <c r="K7933" s="8" t="s">
        <v>25573</v>
      </c>
      <c r="L7933" s="7" t="s">
        <v>8443</v>
      </c>
      <c r="M7933" s="44">
        <v>75.8</v>
      </c>
      <c r="N7933" s="7">
        <v>1</v>
      </c>
      <c r="O7933" s="44">
        <v>75.8</v>
      </c>
      <c r="P7933" s="44">
        <v>39.54</v>
      </c>
      <c r="Q7933" s="44">
        <v>3.01</v>
      </c>
      <c r="R7933" s="44">
        <v>0</v>
      </c>
      <c r="S7933" s="44">
        <v>0</v>
      </c>
      <c r="T7933" s="44">
        <v>0</v>
      </c>
      <c r="U7933" s="44">
        <v>33.25</v>
      </c>
      <c r="V7933" s="50">
        <f ca="1">pedidos[[#This Row],[MC em %]]/10000</f>
        <v>0.43869999999999998</v>
      </c>
      <c r="W7933" s="42"/>
      <c r="X7933" s="43"/>
      <c r="Y7933" s="43"/>
      <c r="Z7933" s="43" t="s">
        <v>8442</v>
      </c>
      <c r="AA7933" s="37" t="str">
        <f>VLOOKUP(J7933, sku!B:C, 2, FALSE)</f>
        <v>Cadeirinha Rosa Aro 26 - Peixinho Bike</v>
      </c>
      <c r="AB7933" s="37" t="str">
        <f>VLOOKUP(J7933, sku!B:BM, 64, FALSE)</f>
        <v>Revenda</v>
      </c>
      <c r="AC7933" s="37" t="str">
        <f>LEFT(pedidos[[#This Row],[SKU]],3)</f>
        <v>CAD</v>
      </c>
      <c r="AD7933" s="37" t="str" cm="1">
        <f t="array" aca="1" ref="AD7933" ca="1">IFERROR(
  INDEX(
    montadora[Montadora],
    MATCH(TRUE,LEFT(J8311,NÚCARACT(montadora[SKU Parcial]))=montadora[SKU Parcial],0)
  ),
  ""
)</f>
        <v/>
      </c>
    </row>
    <row r="7934" spans="1:30" x14ac:dyDescent="0.25">
      <c r="A7934" s="42" t="s">
        <v>23334</v>
      </c>
      <c r="B7934" s="42"/>
      <c r="C7934" s="42"/>
      <c r="D7934" s="42"/>
      <c r="E7934" s="42">
        <v>20598018789</v>
      </c>
      <c r="F7934" s="42" t="s">
        <v>8394</v>
      </c>
      <c r="G7934" s="42" t="s">
        <v>11228</v>
      </c>
      <c r="H7934" s="7"/>
      <c r="I7934" s="42"/>
      <c r="J7934" s="42" t="s">
        <v>938</v>
      </c>
      <c r="K7934" s="8" t="s">
        <v>25557</v>
      </c>
      <c r="L7934" s="7" t="s">
        <v>8443</v>
      </c>
      <c r="M7934" s="44">
        <v>75.8</v>
      </c>
      <c r="N7934" s="7">
        <v>1</v>
      </c>
      <c r="O7934" s="44">
        <v>83.31</v>
      </c>
      <c r="P7934" s="44">
        <v>39.54</v>
      </c>
      <c r="Q7934" s="44">
        <v>3.01</v>
      </c>
      <c r="R7934" s="44">
        <v>19.16</v>
      </c>
      <c r="S7934" s="44">
        <v>7.51</v>
      </c>
      <c r="T7934" s="44">
        <v>0</v>
      </c>
      <c r="U7934" s="44">
        <v>14.09</v>
      </c>
      <c r="V7934" s="50">
        <f ca="1">pedidos[[#This Row],[MC em %]]/10000</f>
        <v>0.18590000000000001</v>
      </c>
      <c r="W7934" s="42"/>
      <c r="X7934" s="43"/>
      <c r="Y7934" s="43"/>
      <c r="Z7934" s="43" t="s">
        <v>8442</v>
      </c>
      <c r="AA7934" s="37" t="str">
        <f>VLOOKUP(J7934, sku!B:C, 2, FALSE)</f>
        <v>Cadeirinha Preta Aro 26 - Peixinho Bike</v>
      </c>
      <c r="AB7934" s="37" t="str">
        <f>VLOOKUP(J7934, sku!B:BM, 64, FALSE)</f>
        <v>Revenda</v>
      </c>
      <c r="AC7934" s="37" t="str">
        <f>LEFT(pedidos[[#This Row],[SKU]],3)</f>
        <v>CAD</v>
      </c>
      <c r="AD7934" s="37" t="str" cm="1">
        <f t="array" aca="1" ref="AD7934" ca="1">IFERROR(
  INDEX(
    montadora[Montadora],
    MATCH(TRUE,LEFT(J8312,NÚCARACT(montadora[SKU Parcial]))=montadora[SKU Parcial],0)
  ),
  ""
)</f>
        <v/>
      </c>
    </row>
    <row r="7935" spans="1:30" x14ac:dyDescent="0.25">
      <c r="A7935" s="42" t="s">
        <v>23335</v>
      </c>
      <c r="B7935" s="42"/>
      <c r="C7935" s="42"/>
      <c r="D7935" s="42"/>
      <c r="E7935" s="42">
        <v>20598018789</v>
      </c>
      <c r="F7935" s="42" t="s">
        <v>8394</v>
      </c>
      <c r="G7935" s="42" t="s">
        <v>11228</v>
      </c>
      <c r="H7935" s="7"/>
      <c r="I7935" s="42"/>
      <c r="J7935" s="42" t="s">
        <v>2167</v>
      </c>
      <c r="K7935" s="8" t="s">
        <v>25557</v>
      </c>
      <c r="L7935" s="7" t="s">
        <v>8443</v>
      </c>
      <c r="M7935" s="44">
        <v>75.8</v>
      </c>
      <c r="N7935" s="7">
        <v>1</v>
      </c>
      <c r="O7935" s="44">
        <v>75.8</v>
      </c>
      <c r="P7935" s="44">
        <v>39.54</v>
      </c>
      <c r="Q7935" s="44">
        <v>3.01</v>
      </c>
      <c r="R7935" s="44">
        <v>19.16</v>
      </c>
      <c r="S7935" s="44">
        <v>0</v>
      </c>
      <c r="T7935" s="44">
        <v>0</v>
      </c>
      <c r="U7935" s="44">
        <v>14.09</v>
      </c>
      <c r="V7935" s="50">
        <f ca="1">pedidos[[#This Row],[MC em %]]/10000</f>
        <v>0.18590000000000001</v>
      </c>
      <c r="W7935" s="42"/>
      <c r="X7935" s="43"/>
      <c r="Y7935" s="43"/>
      <c r="Z7935" s="43" t="s">
        <v>8442</v>
      </c>
      <c r="AA7935" s="37" t="str">
        <f>VLOOKUP(J7935, sku!B:C, 2, FALSE)</f>
        <v>Cadeirinha Rosa Aro 26 - Peixinho Bike</v>
      </c>
      <c r="AB7935" s="37" t="str">
        <f>VLOOKUP(J7935, sku!B:BM, 64, FALSE)</f>
        <v>Revenda</v>
      </c>
      <c r="AC7935" s="37" t="str">
        <f>LEFT(pedidos[[#This Row],[SKU]],3)</f>
        <v>CAD</v>
      </c>
      <c r="AD7935" s="37" t="str" cm="1">
        <f t="array" aca="1" ref="AD7935" ca="1">IFERROR(
  INDEX(
    montadora[Montadora],
    MATCH(TRUE,LEFT(J8313,NÚCARACT(montadora[SKU Parcial]))=montadora[SKU Parcial],0)
  ),
  ""
)</f>
        <v/>
      </c>
    </row>
    <row r="7936" spans="1:30" x14ac:dyDescent="0.25">
      <c r="A7936" s="42" t="s">
        <v>23336</v>
      </c>
      <c r="B7936" s="42"/>
      <c r="C7936" s="42"/>
      <c r="D7936" s="42"/>
      <c r="E7936" s="42">
        <v>20598018789</v>
      </c>
      <c r="F7936" s="42" t="s">
        <v>8394</v>
      </c>
      <c r="G7936" s="42" t="s">
        <v>11228</v>
      </c>
      <c r="H7936" s="7"/>
      <c r="I7936" s="42"/>
      <c r="J7936" s="42" t="s">
        <v>938</v>
      </c>
      <c r="K7936" s="8" t="s">
        <v>25557</v>
      </c>
      <c r="L7936" s="7" t="s">
        <v>8443</v>
      </c>
      <c r="M7936" s="44">
        <v>75.8</v>
      </c>
      <c r="N7936" s="7">
        <v>1</v>
      </c>
      <c r="O7936" s="44">
        <v>82.1</v>
      </c>
      <c r="P7936" s="44">
        <v>39.54</v>
      </c>
      <c r="Q7936" s="44">
        <v>3.01</v>
      </c>
      <c r="R7936" s="44">
        <v>19.16</v>
      </c>
      <c r="S7936" s="44">
        <v>6.3</v>
      </c>
      <c r="T7936" s="44">
        <v>0</v>
      </c>
      <c r="U7936" s="44">
        <v>14.09</v>
      </c>
      <c r="V7936" s="50">
        <f ca="1">pedidos[[#This Row],[MC em %]]/10000</f>
        <v>0.18590000000000001</v>
      </c>
      <c r="W7936" s="42"/>
      <c r="X7936" s="43"/>
      <c r="Y7936" s="43"/>
      <c r="Z7936" s="43" t="s">
        <v>8442</v>
      </c>
      <c r="AA7936" s="37" t="str">
        <f>VLOOKUP(J7936, sku!B:C, 2, FALSE)</f>
        <v>Cadeirinha Preta Aro 26 - Peixinho Bike</v>
      </c>
      <c r="AB7936" s="37" t="str">
        <f>VLOOKUP(J7936, sku!B:BM, 64, FALSE)</f>
        <v>Revenda</v>
      </c>
      <c r="AC7936" s="37" t="str">
        <f>LEFT(pedidos[[#This Row],[SKU]],3)</f>
        <v>CAD</v>
      </c>
      <c r="AD7936" s="37" t="str" cm="1">
        <f t="array" aca="1" ref="AD7936" ca="1">IFERROR(
  INDEX(
    montadora[Montadora],
    MATCH(TRUE,LEFT(J8314,NÚCARACT(montadora[SKU Parcial]))=montadora[SKU Parcial],0)
  ),
  ""
)</f>
        <v/>
      </c>
    </row>
    <row r="7937" spans="1:30" x14ac:dyDescent="0.25">
      <c r="A7937" s="42" t="s">
        <v>23337</v>
      </c>
      <c r="B7937" s="42"/>
      <c r="C7937" s="42"/>
      <c r="D7937" s="42"/>
      <c r="E7937" s="42">
        <v>20598018789</v>
      </c>
      <c r="F7937" s="42" t="s">
        <v>8394</v>
      </c>
      <c r="G7937" s="42" t="s">
        <v>11228</v>
      </c>
      <c r="H7937" s="7"/>
      <c r="I7937" s="42"/>
      <c r="J7937" s="42" t="s">
        <v>938</v>
      </c>
      <c r="K7937" s="8" t="s">
        <v>25557</v>
      </c>
      <c r="L7937" s="7" t="s">
        <v>8443</v>
      </c>
      <c r="M7937" s="44">
        <v>75.8</v>
      </c>
      <c r="N7937" s="7">
        <v>1</v>
      </c>
      <c r="O7937" s="44">
        <v>88.17</v>
      </c>
      <c r="P7937" s="44">
        <v>39.54</v>
      </c>
      <c r="Q7937" s="44">
        <v>3.01</v>
      </c>
      <c r="R7937" s="44">
        <v>19.16</v>
      </c>
      <c r="S7937" s="44">
        <v>12.37</v>
      </c>
      <c r="T7937" s="44">
        <v>0</v>
      </c>
      <c r="U7937" s="44">
        <v>14.09</v>
      </c>
      <c r="V7937" s="50">
        <f ca="1">pedidos[[#This Row],[MC em %]]/10000</f>
        <v>0.18590000000000001</v>
      </c>
      <c r="W7937" s="42"/>
      <c r="X7937" s="43"/>
      <c r="Y7937" s="43"/>
      <c r="Z7937" s="43" t="s">
        <v>8442</v>
      </c>
      <c r="AA7937" s="37" t="str">
        <f>VLOOKUP(J7937, sku!B:C, 2, FALSE)</f>
        <v>Cadeirinha Preta Aro 26 - Peixinho Bike</v>
      </c>
      <c r="AB7937" s="37" t="str">
        <f>VLOOKUP(J7937, sku!B:BM, 64, FALSE)</f>
        <v>Revenda</v>
      </c>
      <c r="AC7937" s="37" t="str">
        <f>LEFT(pedidos[[#This Row],[SKU]],3)</f>
        <v>CAD</v>
      </c>
      <c r="AD7937" s="37" t="str" cm="1">
        <f t="array" aca="1" ref="AD7937" ca="1">IFERROR(
  INDEX(
    montadora[Montadora],
    MATCH(TRUE,LEFT(J8315,NÚCARACT(montadora[SKU Parcial]))=montadora[SKU Parcial],0)
  ),
  ""
)</f>
        <v/>
      </c>
    </row>
    <row r="7938" spans="1:30" x14ac:dyDescent="0.25">
      <c r="A7938" s="42" t="s">
        <v>23338</v>
      </c>
      <c r="B7938" s="42"/>
      <c r="C7938" s="42"/>
      <c r="D7938" s="42"/>
      <c r="E7938" s="42">
        <v>20598018789</v>
      </c>
      <c r="F7938" s="42" t="s">
        <v>8394</v>
      </c>
      <c r="G7938" s="42" t="s">
        <v>11228</v>
      </c>
      <c r="H7938" s="7"/>
      <c r="I7938" s="42"/>
      <c r="J7938" s="42" t="s">
        <v>938</v>
      </c>
      <c r="K7938" s="8" t="s">
        <v>25557</v>
      </c>
      <c r="L7938" s="7" t="s">
        <v>8443</v>
      </c>
      <c r="M7938" s="44">
        <v>75.8</v>
      </c>
      <c r="N7938" s="7">
        <v>1</v>
      </c>
      <c r="O7938" s="44">
        <v>79.67</v>
      </c>
      <c r="P7938" s="44">
        <v>39.54</v>
      </c>
      <c r="Q7938" s="44">
        <v>3.01</v>
      </c>
      <c r="R7938" s="44">
        <v>19.16</v>
      </c>
      <c r="S7938" s="44">
        <v>3.87</v>
      </c>
      <c r="T7938" s="44">
        <v>0</v>
      </c>
      <c r="U7938" s="44">
        <v>14.09</v>
      </c>
      <c r="V7938" s="50">
        <f ca="1">pedidos[[#This Row],[MC em %]]/10000</f>
        <v>0.18590000000000001</v>
      </c>
      <c r="W7938" s="42"/>
      <c r="X7938" s="43"/>
      <c r="Y7938" s="43"/>
      <c r="Z7938" s="43" t="s">
        <v>8442</v>
      </c>
      <c r="AA7938" s="37" t="str">
        <f>VLOOKUP(J7938, sku!B:C, 2, FALSE)</f>
        <v>Cadeirinha Preta Aro 26 - Peixinho Bike</v>
      </c>
      <c r="AB7938" s="37" t="str">
        <f>VLOOKUP(J7938, sku!B:BM, 64, FALSE)</f>
        <v>Revenda</v>
      </c>
      <c r="AC7938" s="37" t="str">
        <f>LEFT(pedidos[[#This Row],[SKU]],3)</f>
        <v>CAD</v>
      </c>
      <c r="AD7938" s="37" t="str" cm="1">
        <f t="array" aca="1" ref="AD7938" ca="1">IFERROR(
  INDEX(
    montadora[Montadora],
    MATCH(TRUE,LEFT(J8316,NÚCARACT(montadora[SKU Parcial]))=montadora[SKU Parcial],0)
  ),
  ""
)</f>
        <v/>
      </c>
    </row>
    <row r="7939" spans="1:30" x14ac:dyDescent="0.25">
      <c r="A7939" s="42" t="s">
        <v>23339</v>
      </c>
      <c r="B7939" s="42"/>
      <c r="C7939" s="42"/>
      <c r="D7939" s="42"/>
      <c r="E7939" s="42">
        <v>23998118595</v>
      </c>
      <c r="F7939" s="42" t="s">
        <v>10106</v>
      </c>
      <c r="G7939" s="42" t="s">
        <v>11228</v>
      </c>
      <c r="H7939" s="7"/>
      <c r="I7939" s="42"/>
      <c r="J7939" s="42" t="s">
        <v>290</v>
      </c>
      <c r="K7939" s="8" t="s">
        <v>25557</v>
      </c>
      <c r="L7939" s="7" t="s">
        <v>8443</v>
      </c>
      <c r="M7939" s="44">
        <v>38.799999999999997</v>
      </c>
      <c r="N7939" s="7">
        <v>1</v>
      </c>
      <c r="O7939" s="44">
        <v>53.28</v>
      </c>
      <c r="P7939" s="44">
        <v>15.8</v>
      </c>
      <c r="Q7939" s="44">
        <v>1.54</v>
      </c>
      <c r="R7939" s="44">
        <v>11.76</v>
      </c>
      <c r="S7939" s="44">
        <v>14.48</v>
      </c>
      <c r="T7939" s="44">
        <v>0</v>
      </c>
      <c r="U7939" s="44">
        <v>9.6999999999999993</v>
      </c>
      <c r="V7939" s="50">
        <f ca="1">pedidos[[#This Row],[MC em %]]/10000</f>
        <v>0.25</v>
      </c>
      <c r="W7939" s="42"/>
      <c r="X7939" s="43"/>
      <c r="Y7939" s="43"/>
      <c r="Z7939" s="43" t="s">
        <v>8442</v>
      </c>
      <c r="AA7939" s="37" t="str">
        <f>VLOOKUP(J7939, sku!B:C, 2, FALSE)</f>
        <v>Par De Trava Do Quebra Vento Preto (23Cm)</v>
      </c>
      <c r="AB7939" s="37" t="str">
        <f>VLOOKUP(J7939, sku!B:BM, 64, FALSE)</f>
        <v>Revenda</v>
      </c>
      <c r="AC7939" s="37" t="str">
        <f>LEFT(pedidos[[#This Row],[SKU]],3)</f>
        <v>Q-9</v>
      </c>
      <c r="AD7939" s="37" t="str" cm="1">
        <f t="array" aca="1" ref="AD7939" ca="1">IFERROR(
  INDEX(
    montadora[Montadora],
    MATCH(TRUE,LEFT(J8317,NÚCARACT(montadora[SKU Parcial]))=montadora[SKU Parcial],0)
  ),
  ""
)</f>
        <v/>
      </c>
    </row>
    <row r="7940" spans="1:30" x14ac:dyDescent="0.25">
      <c r="A7940" s="42" t="s">
        <v>23340</v>
      </c>
      <c r="B7940" s="42"/>
      <c r="C7940" s="42"/>
      <c r="D7940" s="42"/>
      <c r="E7940" s="42">
        <v>22298177656</v>
      </c>
      <c r="F7940" s="42" t="s">
        <v>8393</v>
      </c>
      <c r="G7940" s="42" t="s">
        <v>11228</v>
      </c>
      <c r="H7940" s="7"/>
      <c r="I7940" s="42"/>
      <c r="J7940" s="42" t="s">
        <v>938</v>
      </c>
      <c r="K7940" s="8" t="s">
        <v>25557</v>
      </c>
      <c r="L7940" s="7" t="s">
        <v>8443</v>
      </c>
      <c r="M7940" s="44">
        <v>76.8</v>
      </c>
      <c r="N7940" s="7">
        <v>1</v>
      </c>
      <c r="O7940" s="44">
        <v>80.67</v>
      </c>
      <c r="P7940" s="44">
        <v>39.54</v>
      </c>
      <c r="Q7940" s="44">
        <v>3.05</v>
      </c>
      <c r="R7940" s="44">
        <v>19.36</v>
      </c>
      <c r="S7940" s="44">
        <v>3.87</v>
      </c>
      <c r="T7940" s="44">
        <v>0</v>
      </c>
      <c r="U7940" s="44">
        <v>14.85</v>
      </c>
      <c r="V7940" s="50">
        <f ca="1">pedidos[[#This Row],[MC em %]]/10000</f>
        <v>0.19339999999999999</v>
      </c>
      <c r="W7940" s="42"/>
      <c r="X7940" s="43"/>
      <c r="Y7940" s="43"/>
      <c r="Z7940" s="43" t="s">
        <v>8442</v>
      </c>
      <c r="AA7940" s="37" t="str">
        <f>VLOOKUP(J7940, sku!B:C, 2, FALSE)</f>
        <v>Cadeirinha Preta Aro 26 - Peixinho Bike</v>
      </c>
      <c r="AB7940" s="37" t="str">
        <f>VLOOKUP(J7940, sku!B:BM, 64, FALSE)</f>
        <v>Revenda</v>
      </c>
      <c r="AC7940" s="37" t="str">
        <f>LEFT(pedidos[[#This Row],[SKU]],3)</f>
        <v>CAD</v>
      </c>
      <c r="AD7940" s="37" t="str" cm="1">
        <f t="array" aca="1" ref="AD7940" ca="1">IFERROR(
  INDEX(
    montadora[Montadora],
    MATCH(TRUE,LEFT(J8318,NÚCARACT(montadora[SKU Parcial]))=montadora[SKU Parcial],0)
  ),
  ""
)</f>
        <v/>
      </c>
    </row>
    <row r="7941" spans="1:30" x14ac:dyDescent="0.25">
      <c r="A7941" s="42" t="s">
        <v>23341</v>
      </c>
      <c r="B7941" s="42"/>
      <c r="C7941" s="42"/>
      <c r="D7941" s="42"/>
      <c r="E7941" s="42">
        <v>22398135048</v>
      </c>
      <c r="F7941" s="42" t="s">
        <v>8354</v>
      </c>
      <c r="G7941" s="42" t="s">
        <v>11228</v>
      </c>
      <c r="H7941" s="7"/>
      <c r="I7941" s="42"/>
      <c r="J7941" s="42" t="s">
        <v>100</v>
      </c>
      <c r="K7941" s="8" t="s">
        <v>25557</v>
      </c>
      <c r="L7941" s="7" t="s">
        <v>8443</v>
      </c>
      <c r="M7941" s="44">
        <v>47.6</v>
      </c>
      <c r="N7941" s="7">
        <v>1</v>
      </c>
      <c r="O7941" s="44">
        <v>47.6</v>
      </c>
      <c r="P7941" s="44">
        <v>8.84</v>
      </c>
      <c r="Q7941" s="44">
        <v>1.89</v>
      </c>
      <c r="R7941" s="44">
        <v>13.52</v>
      </c>
      <c r="S7941" s="44">
        <v>0</v>
      </c>
      <c r="T7941" s="44">
        <v>0</v>
      </c>
      <c r="U7941" s="44">
        <v>23.35</v>
      </c>
      <c r="V7941" s="50">
        <f ca="1">pedidos[[#This Row],[MC em %]]/10000</f>
        <v>0.49059999999999998</v>
      </c>
      <c r="W7941" s="42"/>
      <c r="X7941" s="43"/>
      <c r="Y7941" s="43"/>
      <c r="Z7941" s="43" t="s">
        <v>8442</v>
      </c>
      <c r="AA7941" s="37" t="str">
        <f>VLOOKUP(J7941, sku!B:C, 2, FALSE)</f>
        <v>Trava Disco De Freio Bicicleta - Prata</v>
      </c>
      <c r="AB7941" s="37" t="str">
        <f>VLOOKUP(J7941, sku!B:BM, 64, FALSE)</f>
        <v>Importação</v>
      </c>
      <c r="AC7941" s="37" t="str">
        <f>LEFT(pedidos[[#This Row],[SKU]],3)</f>
        <v>ET0</v>
      </c>
      <c r="AD7941" s="37" t="str" cm="1">
        <f t="array" aca="1" ref="AD7941" ca="1">IFERROR(
  INDEX(
    montadora[Montadora],
    MATCH(TRUE,LEFT(J8319,NÚCARACT(montadora[SKU Parcial]))=montadora[SKU Parcial],0)
  ),
  ""
)</f>
        <v/>
      </c>
    </row>
    <row r="7942" spans="1:30" x14ac:dyDescent="0.25">
      <c r="A7942" s="42" t="s">
        <v>23342</v>
      </c>
      <c r="B7942" s="42"/>
      <c r="C7942" s="42"/>
      <c r="D7942" s="42"/>
      <c r="E7942" s="42">
        <v>22298177656</v>
      </c>
      <c r="F7942" s="42" t="s">
        <v>8393</v>
      </c>
      <c r="G7942" s="42" t="s">
        <v>11228</v>
      </c>
      <c r="H7942" s="7"/>
      <c r="I7942" s="42"/>
      <c r="J7942" s="42" t="s">
        <v>8835</v>
      </c>
      <c r="K7942" s="8" t="s">
        <v>25557</v>
      </c>
      <c r="L7942" s="7" t="s">
        <v>8443</v>
      </c>
      <c r="M7942" s="44">
        <v>76.8</v>
      </c>
      <c r="N7942" s="7">
        <v>1</v>
      </c>
      <c r="O7942" s="44">
        <v>102.55</v>
      </c>
      <c r="P7942" s="44">
        <v>39.54</v>
      </c>
      <c r="Q7942" s="44">
        <v>3.05</v>
      </c>
      <c r="R7942" s="44">
        <v>19.36</v>
      </c>
      <c r="S7942" s="44">
        <v>25.75</v>
      </c>
      <c r="T7942" s="44">
        <v>0</v>
      </c>
      <c r="U7942" s="44">
        <v>14.85</v>
      </c>
      <c r="V7942" s="50">
        <f ca="1">pedidos[[#This Row],[MC em %]]/10000</f>
        <v>0.19339999999999999</v>
      </c>
      <c r="W7942" s="42"/>
      <c r="X7942" s="43"/>
      <c r="Y7942" s="43"/>
      <c r="Z7942" s="43" t="s">
        <v>8442</v>
      </c>
      <c r="AA7942" s="37" t="str">
        <f>VLOOKUP(J7942, sku!B:C, 2, FALSE)</f>
        <v>Cadeirinha Cinza Aro 26 - Peixinho Bike</v>
      </c>
      <c r="AB7942" s="37" t="str">
        <f>VLOOKUP(J7942, sku!B:BM, 64, FALSE)</f>
        <v>Revenda</v>
      </c>
      <c r="AC7942" s="37" t="str">
        <f>LEFT(pedidos[[#This Row],[SKU]],3)</f>
        <v>CAD</v>
      </c>
      <c r="AD7942" s="37" t="str" cm="1">
        <f t="array" aca="1" ref="AD7942" ca="1">IFERROR(
  INDEX(
    montadora[Montadora],
    MATCH(TRUE,LEFT(J8320,NÚCARACT(montadora[SKU Parcial]))=montadora[SKU Parcial],0)
  ),
  ""
)</f>
        <v/>
      </c>
    </row>
    <row r="7943" spans="1:30" x14ac:dyDescent="0.25">
      <c r="A7943" s="42" t="s">
        <v>23343</v>
      </c>
      <c r="B7943" s="42"/>
      <c r="C7943" s="42"/>
      <c r="D7943" s="42"/>
      <c r="E7943" s="42">
        <v>23998214127</v>
      </c>
      <c r="F7943" s="42" t="s">
        <v>10132</v>
      </c>
      <c r="G7943" s="42" t="s">
        <v>11228</v>
      </c>
      <c r="H7943" s="7"/>
      <c r="I7943" s="42"/>
      <c r="J7943" s="42" t="s">
        <v>2747</v>
      </c>
      <c r="K7943" s="8" t="s">
        <v>25557</v>
      </c>
      <c r="L7943" s="7" t="s">
        <v>8443</v>
      </c>
      <c r="M7943" s="44">
        <v>87.8</v>
      </c>
      <c r="N7943" s="7">
        <v>1</v>
      </c>
      <c r="O7943" s="44">
        <v>87.8</v>
      </c>
      <c r="P7943" s="44">
        <v>41.36</v>
      </c>
      <c r="Q7943" s="44">
        <v>3.49</v>
      </c>
      <c r="R7943" s="44">
        <v>21.56</v>
      </c>
      <c r="S7943" s="44">
        <v>0</v>
      </c>
      <c r="T7943" s="44">
        <v>0</v>
      </c>
      <c r="U7943" s="44">
        <v>21.39</v>
      </c>
      <c r="V7943" s="50">
        <f ca="1">pedidos[[#This Row],[MC em %]]/10000</f>
        <v>0.2437</v>
      </c>
      <c r="W7943" s="42"/>
      <c r="X7943" s="43"/>
      <c r="Y7943" s="43"/>
      <c r="Z7943" s="43" t="s">
        <v>8442</v>
      </c>
      <c r="AA7943" s="37" t="str">
        <f>VLOOKUP(J7943, sku!B:C, 2, FALSE)</f>
        <v>Cabo de Chupeta Coaxial de Transferência de Carga de Bateria 12/24V 500 Amper, PVC, CCA 5 Metros</v>
      </c>
      <c r="AB7943" s="37" t="str">
        <f>VLOOKUP(J7943, sku!B:BM, 64, FALSE)</f>
        <v>Importação</v>
      </c>
      <c r="AC7943" s="37" t="str">
        <f>LEFT(pedidos[[#This Row],[SKU]],3)</f>
        <v>1EC</v>
      </c>
      <c r="AD7943" s="37" t="str" cm="1">
        <f t="array" aca="1" ref="AD7943" ca="1">IFERROR(
  INDEX(
    montadora[Montadora],
    MATCH(TRUE,LEFT(J8321,NÚCARACT(montadora[SKU Parcial]))=montadora[SKU Parcial],0)
  ),
  ""
)</f>
        <v/>
      </c>
    </row>
    <row r="7944" spans="1:30" x14ac:dyDescent="0.25">
      <c r="A7944" s="42" t="s">
        <v>23344</v>
      </c>
      <c r="B7944" s="42"/>
      <c r="C7944" s="42"/>
      <c r="D7944" s="42"/>
      <c r="E7944" s="42">
        <v>20999592075</v>
      </c>
      <c r="F7944" s="42" t="s">
        <v>8387</v>
      </c>
      <c r="G7944" s="42" t="s">
        <v>11228</v>
      </c>
      <c r="H7944" s="7"/>
      <c r="I7944" s="42"/>
      <c r="J7944" s="42" t="s">
        <v>1675</v>
      </c>
      <c r="K7944" s="8" t="s">
        <v>25557</v>
      </c>
      <c r="L7944" s="7" t="s">
        <v>8443</v>
      </c>
      <c r="M7944" s="44">
        <v>62.8</v>
      </c>
      <c r="N7944" s="7">
        <v>1</v>
      </c>
      <c r="O7944" s="44">
        <v>76.05</v>
      </c>
      <c r="P7944" s="44">
        <v>27.45</v>
      </c>
      <c r="Q7944" s="44">
        <v>2.4900000000000002</v>
      </c>
      <c r="R7944" s="44">
        <v>16.559999999999999</v>
      </c>
      <c r="S7944" s="44">
        <v>13.25</v>
      </c>
      <c r="T7944" s="44">
        <v>0</v>
      </c>
      <c r="U7944" s="44">
        <v>16.3</v>
      </c>
      <c r="V7944" s="50">
        <f ca="1">pedidos[[#This Row],[MC em %]]/10000</f>
        <v>0.25950000000000001</v>
      </c>
      <c r="W7944" s="42"/>
      <c r="X7944" s="43"/>
      <c r="Y7944" s="43"/>
      <c r="Z7944" s="43" t="s">
        <v>8442</v>
      </c>
      <c r="AA7944" s="37" t="str">
        <f>VLOOKUP(J7944, sku!B:C, 2, FALSE)</f>
        <v>Par De Trava Do Quebra Vento Cromado (23Cm)</v>
      </c>
      <c r="AB7944" s="37" t="str">
        <f>VLOOKUP(J7944, sku!B:BM, 64, FALSE)</f>
        <v>Revenda</v>
      </c>
      <c r="AC7944" s="37" t="str">
        <f>LEFT(pedidos[[#This Row],[SKU]],3)</f>
        <v>Q-9</v>
      </c>
      <c r="AD7944" s="37" t="str" cm="1">
        <f t="array" aca="1" ref="AD7944" ca="1">IFERROR(
  INDEX(
    montadora[Montadora],
    MATCH(TRUE,LEFT(J8322,NÚCARACT(montadora[SKU Parcial]))=montadora[SKU Parcial],0)
  ),
  ""
)</f>
        <v/>
      </c>
    </row>
    <row r="7945" spans="1:30" x14ac:dyDescent="0.25">
      <c r="A7945" s="42" t="s">
        <v>23345</v>
      </c>
      <c r="B7945" s="42"/>
      <c r="C7945" s="42"/>
      <c r="D7945" s="42"/>
      <c r="E7945" s="42">
        <v>20598018789</v>
      </c>
      <c r="F7945" s="42" t="s">
        <v>8394</v>
      </c>
      <c r="G7945" s="42" t="s">
        <v>11228</v>
      </c>
      <c r="H7945" s="7"/>
      <c r="I7945" s="42"/>
      <c r="J7945" s="42" t="s">
        <v>938</v>
      </c>
      <c r="K7945" s="8" t="s">
        <v>25557</v>
      </c>
      <c r="L7945" s="7" t="s">
        <v>8443</v>
      </c>
      <c r="M7945" s="44">
        <v>75.8</v>
      </c>
      <c r="N7945" s="7">
        <v>1</v>
      </c>
      <c r="O7945" s="44">
        <v>89.39</v>
      </c>
      <c r="P7945" s="44">
        <v>39.54</v>
      </c>
      <c r="Q7945" s="44">
        <v>3.01</v>
      </c>
      <c r="R7945" s="44">
        <v>19.16</v>
      </c>
      <c r="S7945" s="44">
        <v>13.59</v>
      </c>
      <c r="T7945" s="44">
        <v>0</v>
      </c>
      <c r="U7945" s="44">
        <v>14.09</v>
      </c>
      <c r="V7945" s="50">
        <f ca="1">pedidos[[#This Row],[MC em %]]/10000</f>
        <v>0.18590000000000001</v>
      </c>
      <c r="W7945" s="42"/>
      <c r="X7945" s="43"/>
      <c r="Y7945" s="43"/>
      <c r="Z7945" s="43" t="s">
        <v>8442</v>
      </c>
      <c r="AA7945" s="37" t="str">
        <f>VLOOKUP(J7945, sku!B:C, 2, FALSE)</f>
        <v>Cadeirinha Preta Aro 26 - Peixinho Bike</v>
      </c>
      <c r="AB7945" s="37" t="str">
        <f>VLOOKUP(J7945, sku!B:BM, 64, FALSE)</f>
        <v>Revenda</v>
      </c>
      <c r="AC7945" s="37" t="str">
        <f>LEFT(pedidos[[#This Row],[SKU]],3)</f>
        <v>CAD</v>
      </c>
      <c r="AD7945" s="37" t="str" cm="1">
        <f t="array" aca="1" ref="AD7945" ca="1">IFERROR(
  INDEX(
    montadora[Montadora],
    MATCH(TRUE,LEFT(J8323,NÚCARACT(montadora[SKU Parcial]))=montadora[SKU Parcial],0)
  ),
  ""
)</f>
        <v/>
      </c>
    </row>
    <row r="7946" spans="1:30" x14ac:dyDescent="0.25">
      <c r="A7946" s="42" t="s">
        <v>23346</v>
      </c>
      <c r="B7946" s="42"/>
      <c r="C7946" s="42"/>
      <c r="D7946" s="42"/>
      <c r="E7946" s="42">
        <v>22893982832</v>
      </c>
      <c r="F7946" s="42" t="s">
        <v>10712</v>
      </c>
      <c r="G7946" s="42" t="s">
        <v>11228</v>
      </c>
      <c r="H7946" s="7"/>
      <c r="I7946" s="42"/>
      <c r="J7946" s="42" t="s">
        <v>10727</v>
      </c>
      <c r="K7946" s="8" t="s">
        <v>25619</v>
      </c>
      <c r="L7946" s="7" t="s">
        <v>8443</v>
      </c>
      <c r="M7946" s="44">
        <v>13.8</v>
      </c>
      <c r="N7946" s="7">
        <v>1</v>
      </c>
      <c r="O7946" s="44">
        <v>13.8</v>
      </c>
      <c r="P7946" s="44">
        <v>1.62</v>
      </c>
      <c r="Q7946" s="44">
        <v>0.55000000000000004</v>
      </c>
      <c r="R7946" s="44">
        <v>6.76</v>
      </c>
      <c r="S7946" s="44">
        <v>0</v>
      </c>
      <c r="T7946" s="44">
        <v>0</v>
      </c>
      <c r="U7946" s="44">
        <v>4.87</v>
      </c>
      <c r="V7946" s="50">
        <f ca="1">pedidos[[#This Row],[MC em %]]/10000</f>
        <v>0.35299999999999998</v>
      </c>
      <c r="W7946" s="42"/>
      <c r="X7946" s="43"/>
      <c r="Y7946" s="43"/>
      <c r="Z7946" s="43" t="s">
        <v>8442</v>
      </c>
      <c r="AA7946" s="37" t="str">
        <f>VLOOKUP(J7946, sku!B:C, 2, FALSE)</f>
        <v>6 Chaves Allen M4 23*65mm</v>
      </c>
      <c r="AB7946" s="37" t="str">
        <f>VLOOKUP(J7946, sku!B:BM, 64, FALSE)</f>
        <v>Importação</v>
      </c>
      <c r="AC7946" s="37" t="str">
        <f>LEFT(pedidos[[#This Row],[SKU]],3)</f>
        <v>6EC</v>
      </c>
      <c r="AD7946" s="37" t="str" cm="1">
        <f t="array" aca="1" ref="AD7946" ca="1">IFERROR(
  INDEX(
    montadora[Montadora],
    MATCH(TRUE,LEFT(J8324,NÚCARACT(montadora[SKU Parcial]))=montadora[SKU Parcial],0)
  ),
  ""
)</f>
        <v/>
      </c>
    </row>
    <row r="7947" spans="1:30" x14ac:dyDescent="0.25">
      <c r="A7947" s="42" t="s">
        <v>23347</v>
      </c>
      <c r="B7947" s="42"/>
      <c r="C7947" s="42"/>
      <c r="D7947" s="42"/>
      <c r="E7947" s="42">
        <v>23493657023</v>
      </c>
      <c r="F7947" s="42" t="s">
        <v>10109</v>
      </c>
      <c r="G7947" s="42" t="s">
        <v>11228</v>
      </c>
      <c r="H7947" s="7"/>
      <c r="I7947" s="42"/>
      <c r="J7947" s="42" t="s">
        <v>10148</v>
      </c>
      <c r="K7947" s="8" t="s">
        <v>25619</v>
      </c>
      <c r="L7947" s="7" t="s">
        <v>8443</v>
      </c>
      <c r="M7947" s="44">
        <v>97.8</v>
      </c>
      <c r="N7947" s="7">
        <v>1</v>
      </c>
      <c r="O7947" s="44">
        <v>97.8</v>
      </c>
      <c r="P7947" s="44">
        <v>60.45</v>
      </c>
      <c r="Q7947" s="44">
        <v>3.88</v>
      </c>
      <c r="R7947" s="44">
        <v>23.56</v>
      </c>
      <c r="S7947" s="44">
        <v>0</v>
      </c>
      <c r="T7947" s="44">
        <v>0</v>
      </c>
      <c r="U7947" s="44">
        <v>9.91</v>
      </c>
      <c r="V7947" s="50">
        <f ca="1">pedidos[[#This Row],[MC em %]]/10000</f>
        <v>0.1013</v>
      </c>
      <c r="W7947" s="42"/>
      <c r="X7947" s="43"/>
      <c r="Y7947" s="43"/>
      <c r="Z7947" s="43" t="s">
        <v>8442</v>
      </c>
      <c r="AA7947" s="37" t="str">
        <f>VLOOKUP(J7947, sku!B:C, 2, FALSE)</f>
        <v>Revox 1,5l</v>
      </c>
      <c r="AB7947" s="37" t="str">
        <f>VLOOKUP(J7947, sku!B:BM, 64, FALSE)</f>
        <v>Revenda</v>
      </c>
      <c r="AC7947" s="37" t="str">
        <f>LEFT(pedidos[[#This Row],[SKU]],3)</f>
        <v>VX2</v>
      </c>
      <c r="AD7947" s="37" t="str" cm="1">
        <f t="array" aca="1" ref="AD7947" ca="1">IFERROR(
  INDEX(
    montadora[Montadora],
    MATCH(TRUE,LEFT(J8325,NÚCARACT(montadora[SKU Parcial]))=montadora[SKU Parcial],0)
  ),
  ""
)</f>
        <v/>
      </c>
    </row>
    <row r="7948" spans="1:30" x14ac:dyDescent="0.25">
      <c r="A7948" s="42" t="s">
        <v>23348</v>
      </c>
      <c r="B7948" s="42"/>
      <c r="C7948" s="42"/>
      <c r="D7948" s="42"/>
      <c r="E7948" s="42">
        <v>20598018789</v>
      </c>
      <c r="F7948" s="42" t="s">
        <v>8394</v>
      </c>
      <c r="G7948" s="42" t="s">
        <v>11228</v>
      </c>
      <c r="H7948" s="7"/>
      <c r="I7948" s="42"/>
      <c r="J7948" s="42" t="s">
        <v>938</v>
      </c>
      <c r="K7948" s="8" t="s">
        <v>25619</v>
      </c>
      <c r="L7948" s="7" t="s">
        <v>8443</v>
      </c>
      <c r="M7948" s="44">
        <v>75.8</v>
      </c>
      <c r="N7948" s="7">
        <v>1</v>
      </c>
      <c r="O7948" s="44">
        <v>83.31</v>
      </c>
      <c r="P7948" s="44">
        <v>39.54</v>
      </c>
      <c r="Q7948" s="44">
        <v>3.01</v>
      </c>
      <c r="R7948" s="44">
        <v>19.16</v>
      </c>
      <c r="S7948" s="44">
        <v>7.51</v>
      </c>
      <c r="T7948" s="44">
        <v>0</v>
      </c>
      <c r="U7948" s="44">
        <v>14.09</v>
      </c>
      <c r="V7948" s="50">
        <f ca="1">pedidos[[#This Row],[MC em %]]/10000</f>
        <v>0.18590000000000001</v>
      </c>
      <c r="W7948" s="42"/>
      <c r="X7948" s="43"/>
      <c r="Y7948" s="43"/>
      <c r="Z7948" s="43" t="s">
        <v>8442</v>
      </c>
      <c r="AA7948" s="37" t="str">
        <f>VLOOKUP(J7948, sku!B:C, 2, FALSE)</f>
        <v>Cadeirinha Preta Aro 26 - Peixinho Bike</v>
      </c>
      <c r="AB7948" s="37" t="str">
        <f>VLOOKUP(J7948, sku!B:BM, 64, FALSE)</f>
        <v>Revenda</v>
      </c>
      <c r="AC7948" s="37" t="str">
        <f>LEFT(pedidos[[#This Row],[SKU]],3)</f>
        <v>CAD</v>
      </c>
      <c r="AD7948" s="37" t="str" cm="1">
        <f t="array" aca="1" ref="AD7948" ca="1">IFERROR(
  INDEX(
    montadora[Montadora],
    MATCH(TRUE,LEFT(J8326,NÚCARACT(montadora[SKU Parcial]))=montadora[SKU Parcial],0)
  ),
  ""
)</f>
        <v/>
      </c>
    </row>
    <row r="7949" spans="1:30" x14ac:dyDescent="0.25">
      <c r="A7949" s="42" t="s">
        <v>23349</v>
      </c>
      <c r="B7949" s="42"/>
      <c r="C7949" s="42"/>
      <c r="D7949" s="42"/>
      <c r="E7949" s="42">
        <v>20598018789</v>
      </c>
      <c r="F7949" s="42" t="s">
        <v>8394</v>
      </c>
      <c r="G7949" s="42" t="s">
        <v>11228</v>
      </c>
      <c r="H7949" s="7"/>
      <c r="I7949" s="42"/>
      <c r="J7949" s="42" t="s">
        <v>938</v>
      </c>
      <c r="K7949" s="8" t="s">
        <v>25619</v>
      </c>
      <c r="L7949" s="7" t="s">
        <v>8443</v>
      </c>
      <c r="M7949" s="44">
        <v>75.8</v>
      </c>
      <c r="N7949" s="7">
        <v>1</v>
      </c>
      <c r="O7949" s="44">
        <v>85.74</v>
      </c>
      <c r="P7949" s="44">
        <v>39.54</v>
      </c>
      <c r="Q7949" s="44">
        <v>3.01</v>
      </c>
      <c r="R7949" s="44">
        <v>19.16</v>
      </c>
      <c r="S7949" s="44">
        <v>9.94</v>
      </c>
      <c r="T7949" s="44">
        <v>0</v>
      </c>
      <c r="U7949" s="44">
        <v>14.09</v>
      </c>
      <c r="V7949" s="50">
        <f ca="1">pedidos[[#This Row],[MC em %]]/10000</f>
        <v>0.18590000000000001</v>
      </c>
      <c r="W7949" s="42"/>
      <c r="X7949" s="43"/>
      <c r="Y7949" s="43"/>
      <c r="Z7949" s="43" t="s">
        <v>8442</v>
      </c>
      <c r="AA7949" s="37" t="str">
        <f>VLOOKUP(J7949, sku!B:C, 2, FALSE)</f>
        <v>Cadeirinha Preta Aro 26 - Peixinho Bike</v>
      </c>
      <c r="AB7949" s="37" t="str">
        <f>VLOOKUP(J7949, sku!B:BM, 64, FALSE)</f>
        <v>Revenda</v>
      </c>
      <c r="AC7949" s="37" t="str">
        <f>LEFT(pedidos[[#This Row],[SKU]],3)</f>
        <v>CAD</v>
      </c>
      <c r="AD7949" s="37" t="str" cm="1">
        <f t="array" aca="1" ref="AD7949" ca="1">IFERROR(
  INDEX(
    montadora[Montadora],
    MATCH(TRUE,LEFT(J8327,NÚCARACT(montadora[SKU Parcial]))=montadora[SKU Parcial],0)
  ),
  ""
)</f>
        <v/>
      </c>
    </row>
    <row r="7950" spans="1:30" x14ac:dyDescent="0.25">
      <c r="A7950" s="42" t="s">
        <v>23350</v>
      </c>
      <c r="B7950" s="42"/>
      <c r="C7950" s="42"/>
      <c r="D7950" s="42"/>
      <c r="E7950" s="42">
        <v>22994014023</v>
      </c>
      <c r="F7950" s="42" t="s">
        <v>10127</v>
      </c>
      <c r="G7950" s="42" t="s">
        <v>11228</v>
      </c>
      <c r="H7950" s="7"/>
      <c r="I7950" s="42"/>
      <c r="J7950" s="42" t="s">
        <v>8433</v>
      </c>
      <c r="K7950" s="8" t="s">
        <v>25619</v>
      </c>
      <c r="L7950" s="7" t="s">
        <v>8443</v>
      </c>
      <c r="M7950" s="44">
        <v>47.8</v>
      </c>
      <c r="N7950" s="7">
        <v>1</v>
      </c>
      <c r="O7950" s="44">
        <v>47.8</v>
      </c>
      <c r="P7950" s="44">
        <v>24.45</v>
      </c>
      <c r="Q7950" s="44">
        <v>1.9</v>
      </c>
      <c r="R7950" s="44">
        <v>0</v>
      </c>
      <c r="S7950" s="44">
        <v>0</v>
      </c>
      <c r="T7950" s="44">
        <v>0</v>
      </c>
      <c r="U7950" s="44">
        <v>21.45</v>
      </c>
      <c r="V7950" s="50">
        <f ca="1">pedidos[[#This Row],[MC em %]]/10000</f>
        <v>0.44879999999999998</v>
      </c>
      <c r="W7950" s="42"/>
      <c r="X7950" s="43"/>
      <c r="Y7950" s="43"/>
      <c r="Z7950" s="43" t="s">
        <v>8442</v>
      </c>
      <c r="AA7950" s="37" t="str">
        <f>VLOOKUP(J7950, sku!B:C, 2, FALSE)</f>
        <v>Trava Manete Moto E Bicicleta de Plástico - Vermelho</v>
      </c>
      <c r="AB7950" s="37" t="str">
        <f>VLOOKUP(J7950, sku!B:BM, 64, FALSE)</f>
        <v>Importação</v>
      </c>
      <c r="AC7950" s="37" t="str">
        <f>LEFT(pedidos[[#This Row],[SKU]],3)</f>
        <v>ET0</v>
      </c>
      <c r="AD7950" s="37" t="str" cm="1">
        <f t="array" aca="1" ref="AD7950" ca="1">IFERROR(
  INDEX(
    montadora[Montadora],
    MATCH(TRUE,LEFT(J8328,NÚCARACT(montadora[SKU Parcial]))=montadora[SKU Parcial],0)
  ),
  ""
)</f>
        <v/>
      </c>
    </row>
    <row r="7951" spans="1:30" x14ac:dyDescent="0.25">
      <c r="A7951" s="42" t="s">
        <v>23351</v>
      </c>
      <c r="B7951" s="42"/>
      <c r="C7951" s="42"/>
      <c r="D7951" s="42"/>
      <c r="E7951" s="42">
        <v>20598018789</v>
      </c>
      <c r="F7951" s="42" t="s">
        <v>8394</v>
      </c>
      <c r="G7951" s="42" t="s">
        <v>11228</v>
      </c>
      <c r="H7951" s="7"/>
      <c r="I7951" s="42"/>
      <c r="J7951" s="42" t="s">
        <v>938</v>
      </c>
      <c r="K7951" s="8" t="s">
        <v>25619</v>
      </c>
      <c r="L7951" s="7" t="s">
        <v>8443</v>
      </c>
      <c r="M7951" s="44">
        <v>75.8</v>
      </c>
      <c r="N7951" s="7">
        <v>1</v>
      </c>
      <c r="O7951" s="44">
        <v>75.8</v>
      </c>
      <c r="P7951" s="44">
        <v>39.54</v>
      </c>
      <c r="Q7951" s="44">
        <v>3.01</v>
      </c>
      <c r="R7951" s="44">
        <v>19.16</v>
      </c>
      <c r="S7951" s="44">
        <v>0</v>
      </c>
      <c r="T7951" s="44">
        <v>0</v>
      </c>
      <c r="U7951" s="44">
        <v>10.75</v>
      </c>
      <c r="V7951" s="50">
        <f ca="1">pedidos[[#This Row],[MC em %]]/10000</f>
        <v>0.14180000000000001</v>
      </c>
      <c r="W7951" s="42"/>
      <c r="X7951" s="43"/>
      <c r="Y7951" s="43"/>
      <c r="Z7951" s="43" t="s">
        <v>8442</v>
      </c>
      <c r="AA7951" s="37" t="str">
        <f>VLOOKUP(J7951, sku!B:C, 2, FALSE)</f>
        <v>Cadeirinha Preta Aro 26 - Peixinho Bike</v>
      </c>
      <c r="AB7951" s="37" t="str">
        <f>VLOOKUP(J7951, sku!B:BM, 64, FALSE)</f>
        <v>Revenda</v>
      </c>
      <c r="AC7951" s="37" t="str">
        <f>LEFT(pedidos[[#This Row],[SKU]],3)</f>
        <v>CAD</v>
      </c>
      <c r="AD7951" s="37" t="str" cm="1">
        <f t="array" aca="1" ref="AD7951" ca="1">IFERROR(
  INDEX(
    montadora[Montadora],
    MATCH(TRUE,LEFT(J8329,NÚCARACT(montadora[SKU Parcial]))=montadora[SKU Parcial],0)
  ),
  ""
)</f>
        <v/>
      </c>
    </row>
    <row r="7952" spans="1:30" x14ac:dyDescent="0.25">
      <c r="A7952" s="42" t="s">
        <v>23352</v>
      </c>
      <c r="B7952" s="42"/>
      <c r="C7952" s="42"/>
      <c r="D7952" s="42"/>
      <c r="E7952" s="42">
        <v>23094013622</v>
      </c>
      <c r="F7952" s="42" t="s">
        <v>23378</v>
      </c>
      <c r="G7952" s="42" t="s">
        <v>11228</v>
      </c>
      <c r="H7952" s="7"/>
      <c r="I7952" s="42"/>
      <c r="J7952" s="42" t="s">
        <v>11967</v>
      </c>
      <c r="K7952" s="8" t="s">
        <v>25619</v>
      </c>
      <c r="L7952" s="7" t="s">
        <v>8443</v>
      </c>
      <c r="M7952" s="44">
        <v>17.8</v>
      </c>
      <c r="N7952" s="7">
        <v>2</v>
      </c>
      <c r="O7952" s="44">
        <v>35.6</v>
      </c>
      <c r="P7952" s="44">
        <v>10.08</v>
      </c>
      <c r="Q7952" s="44">
        <v>1.41</v>
      </c>
      <c r="R7952" s="44">
        <v>15.12</v>
      </c>
      <c r="S7952" s="44">
        <v>0</v>
      </c>
      <c r="T7952" s="44">
        <v>0</v>
      </c>
      <c r="U7952" s="44">
        <v>8.99</v>
      </c>
      <c r="V7952" s="50">
        <f ca="1">pedidos[[#This Row],[MC em %]]/10000</f>
        <v>0.25240000000000001</v>
      </c>
      <c r="W7952" s="42"/>
      <c r="X7952" s="43"/>
      <c r="Y7952" s="43"/>
      <c r="Z7952" s="43" t="s">
        <v>8442</v>
      </c>
      <c r="AA7952" s="37" t="str">
        <f>VLOOKUP(J7952, sku!B:C, 2, FALSE)</f>
        <v>12 Chaves Allen M5 29*79mm</v>
      </c>
      <c r="AB7952" s="37" t="str">
        <f>VLOOKUP(J7952, sku!B:BM, 64, FALSE)</f>
        <v>Importação</v>
      </c>
      <c r="AC7952" s="37" t="str">
        <f>LEFT(pedidos[[#This Row],[SKU]],3)</f>
        <v>12E</v>
      </c>
      <c r="AD7952" s="37" t="str" cm="1">
        <f t="array" aca="1" ref="AD7952" ca="1">IFERROR(
  INDEX(
    montadora[Montadora],
    MATCH(TRUE,LEFT(J8330,NÚCARACT(montadora[SKU Parcial]))=montadora[SKU Parcial],0)
  ),
  ""
)</f>
        <v/>
      </c>
    </row>
    <row r="7953" spans="1:30" x14ac:dyDescent="0.25">
      <c r="A7953" s="42" t="s">
        <v>23353</v>
      </c>
      <c r="B7953" s="42"/>
      <c r="C7953" s="42"/>
      <c r="D7953" s="42"/>
      <c r="E7953" s="42">
        <v>22798369651</v>
      </c>
      <c r="F7953" s="42" t="s">
        <v>8391</v>
      </c>
      <c r="G7953" s="42" t="s">
        <v>11228</v>
      </c>
      <c r="H7953" s="7"/>
      <c r="I7953" s="42"/>
      <c r="J7953" s="42" t="s">
        <v>3206</v>
      </c>
      <c r="K7953" s="8" t="s">
        <v>25619</v>
      </c>
      <c r="L7953" s="7" t="s">
        <v>8443</v>
      </c>
      <c r="M7953" s="44">
        <v>59.8</v>
      </c>
      <c r="N7953" s="7">
        <v>1</v>
      </c>
      <c r="O7953" s="44">
        <v>59.8</v>
      </c>
      <c r="P7953" s="44">
        <v>33.340000000000003</v>
      </c>
      <c r="Q7953" s="44">
        <v>2.37</v>
      </c>
      <c r="R7953" s="44">
        <v>15.96</v>
      </c>
      <c r="S7953" s="44">
        <v>0</v>
      </c>
      <c r="T7953" s="44">
        <v>0</v>
      </c>
      <c r="U7953" s="44">
        <v>8.1300000000000008</v>
      </c>
      <c r="V7953" s="50">
        <f ca="1">pedidos[[#This Row],[MC em %]]/10000</f>
        <v>0.13589999999999999</v>
      </c>
      <c r="W7953" s="42"/>
      <c r="X7953" s="43"/>
      <c r="Y7953" s="43"/>
      <c r="Z7953" s="43" t="s">
        <v>8442</v>
      </c>
      <c r="AA7953" s="37" t="str">
        <f>VLOOKUP(J7953, sku!B:C, 2, FALSE)</f>
        <v>Banco Bicicleta Selim Preto e Vermelho + Couro PU</v>
      </c>
      <c r="AB7953" s="37" t="str">
        <f>VLOOKUP(J7953, sku!B:BM, 64, FALSE)</f>
        <v>Importação</v>
      </c>
      <c r="AC7953" s="37" t="str">
        <f>LEFT(pedidos[[#This Row],[SKU]],3)</f>
        <v>EB0</v>
      </c>
      <c r="AD7953" s="37" t="str" cm="1">
        <f t="array" aca="1" ref="AD7953" ca="1">IFERROR(
  INDEX(
    montadora[Montadora],
    MATCH(TRUE,LEFT(J8331,NÚCARACT(montadora[SKU Parcial]))=montadora[SKU Parcial],0)
  ),
  ""
)</f>
        <v/>
      </c>
    </row>
    <row r="7954" spans="1:30" x14ac:dyDescent="0.25">
      <c r="A7954" s="42" t="s">
        <v>23354</v>
      </c>
      <c r="B7954" s="42"/>
      <c r="C7954" s="42"/>
      <c r="D7954" s="42"/>
      <c r="E7954" s="42">
        <v>22298177656</v>
      </c>
      <c r="F7954" s="42" t="s">
        <v>8393</v>
      </c>
      <c r="G7954" s="42" t="s">
        <v>11228</v>
      </c>
      <c r="H7954" s="7"/>
      <c r="I7954" s="42"/>
      <c r="J7954" s="42" t="s">
        <v>938</v>
      </c>
      <c r="K7954" s="8" t="s">
        <v>25619</v>
      </c>
      <c r="L7954" s="7" t="s">
        <v>8443</v>
      </c>
      <c r="M7954" s="44">
        <v>76.8</v>
      </c>
      <c r="N7954" s="7">
        <v>1</v>
      </c>
      <c r="O7954" s="44">
        <v>81.87</v>
      </c>
      <c r="P7954" s="44">
        <v>39.54</v>
      </c>
      <c r="Q7954" s="44">
        <v>3.05</v>
      </c>
      <c r="R7954" s="44">
        <v>19.36</v>
      </c>
      <c r="S7954" s="44">
        <v>5.07</v>
      </c>
      <c r="T7954" s="44">
        <v>0</v>
      </c>
      <c r="U7954" s="44">
        <v>14.85</v>
      </c>
      <c r="V7954" s="50">
        <f ca="1">pedidos[[#This Row],[MC em %]]/10000</f>
        <v>0.19339999999999999</v>
      </c>
      <c r="W7954" s="42"/>
      <c r="X7954" s="43"/>
      <c r="Y7954" s="43"/>
      <c r="Z7954" s="43" t="s">
        <v>8442</v>
      </c>
      <c r="AA7954" s="37" t="str">
        <f>VLOOKUP(J7954, sku!B:C, 2, FALSE)</f>
        <v>Cadeirinha Preta Aro 26 - Peixinho Bike</v>
      </c>
      <c r="AB7954" s="37" t="str">
        <f>VLOOKUP(J7954, sku!B:BM, 64, FALSE)</f>
        <v>Revenda</v>
      </c>
      <c r="AC7954" s="37" t="str">
        <f>LEFT(pedidos[[#This Row],[SKU]],3)</f>
        <v>CAD</v>
      </c>
      <c r="AD7954" s="37" t="str" cm="1">
        <f t="array" aca="1" ref="AD7954" ca="1">IFERROR(
  INDEX(
    montadora[Montadora],
    MATCH(TRUE,LEFT(J8332,NÚCARACT(montadora[SKU Parcial]))=montadora[SKU Parcial],0)
  ),
  ""
)</f>
        <v/>
      </c>
    </row>
    <row r="7955" spans="1:30" x14ac:dyDescent="0.25">
      <c r="A7955" s="42" t="s">
        <v>23355</v>
      </c>
      <c r="B7955" s="42"/>
      <c r="C7955" s="42"/>
      <c r="D7955" s="42"/>
      <c r="E7955" s="42">
        <v>20598018789</v>
      </c>
      <c r="F7955" s="42" t="s">
        <v>8394</v>
      </c>
      <c r="G7955" s="42" t="s">
        <v>11228</v>
      </c>
      <c r="H7955" s="7"/>
      <c r="I7955" s="42"/>
      <c r="J7955" s="42" t="s">
        <v>938</v>
      </c>
      <c r="K7955" s="8" t="s">
        <v>25619</v>
      </c>
      <c r="L7955" s="7" t="s">
        <v>8443</v>
      </c>
      <c r="M7955" s="44">
        <v>75.8</v>
      </c>
      <c r="N7955" s="7">
        <v>1</v>
      </c>
      <c r="O7955" s="44">
        <v>75.8</v>
      </c>
      <c r="P7955" s="44">
        <v>39.54</v>
      </c>
      <c r="Q7955" s="44">
        <v>3.01</v>
      </c>
      <c r="R7955" s="44">
        <v>19.16</v>
      </c>
      <c r="S7955" s="44">
        <v>0</v>
      </c>
      <c r="T7955" s="44">
        <v>0</v>
      </c>
      <c r="U7955" s="44">
        <v>14.09</v>
      </c>
      <c r="V7955" s="50">
        <f ca="1">pedidos[[#This Row],[MC em %]]/10000</f>
        <v>0.18590000000000001</v>
      </c>
      <c r="W7955" s="42"/>
      <c r="X7955" s="43"/>
      <c r="Y7955" s="43"/>
      <c r="Z7955" s="43" t="s">
        <v>8442</v>
      </c>
      <c r="AA7955" s="37" t="str">
        <f>VLOOKUP(J7955, sku!B:C, 2, FALSE)</f>
        <v>Cadeirinha Preta Aro 26 - Peixinho Bike</v>
      </c>
      <c r="AB7955" s="37" t="str">
        <f>VLOOKUP(J7955, sku!B:BM, 64, FALSE)</f>
        <v>Revenda</v>
      </c>
      <c r="AC7955" s="37" t="str">
        <f>LEFT(pedidos[[#This Row],[SKU]],3)</f>
        <v>CAD</v>
      </c>
      <c r="AD7955" s="37" t="str" cm="1">
        <f t="array" aca="1" ref="AD7955" ca="1">IFERROR(
  INDEX(
    montadora[Montadora],
    MATCH(TRUE,LEFT(J8333,NÚCARACT(montadora[SKU Parcial]))=montadora[SKU Parcial],0)
  ),
  ""
)</f>
        <v/>
      </c>
    </row>
    <row r="7956" spans="1:30" x14ac:dyDescent="0.25">
      <c r="A7956" s="42" t="s">
        <v>23356</v>
      </c>
      <c r="B7956" s="42"/>
      <c r="C7956" s="42"/>
      <c r="D7956" s="42"/>
      <c r="E7956" s="42">
        <v>18999619347</v>
      </c>
      <c r="F7956" s="42" t="s">
        <v>10700</v>
      </c>
      <c r="G7956" s="42" t="s">
        <v>11228</v>
      </c>
      <c r="H7956" s="7"/>
      <c r="I7956" s="42"/>
      <c r="J7956" s="42" t="s">
        <v>1809</v>
      </c>
      <c r="K7956" s="8" t="s">
        <v>25619</v>
      </c>
      <c r="L7956" s="7" t="s">
        <v>8443</v>
      </c>
      <c r="M7956" s="44">
        <v>94.8</v>
      </c>
      <c r="N7956" s="7">
        <v>1</v>
      </c>
      <c r="O7956" s="44">
        <v>94.8</v>
      </c>
      <c r="P7956" s="44">
        <v>37.159999999999997</v>
      </c>
      <c r="Q7956" s="44">
        <v>3.76</v>
      </c>
      <c r="R7956" s="44">
        <v>22.96</v>
      </c>
      <c r="S7956" s="44">
        <v>0</v>
      </c>
      <c r="T7956" s="44">
        <v>0</v>
      </c>
      <c r="U7956" s="44">
        <v>30.92</v>
      </c>
      <c r="V7956" s="50">
        <f ca="1">pedidos[[#This Row],[MC em %]]/10000</f>
        <v>0.3261</v>
      </c>
      <c r="W7956" s="42"/>
      <c r="X7956" s="43"/>
      <c r="Y7956" s="43"/>
      <c r="Z7956" s="43" t="s">
        <v>8442</v>
      </c>
      <c r="AA7956" s="37" t="str">
        <f>VLOOKUP(J7956, sku!B:C, 2, FALSE)</f>
        <v>Cabo de Chupeta Coaxial de Transferência de Carga de Bateria 12/24V 800 Amper, PVC, CCA 3 Metros</v>
      </c>
      <c r="AB7956" s="37" t="str">
        <f>VLOOKUP(J7956, sku!B:BM, 64, FALSE)</f>
        <v>Importação</v>
      </c>
      <c r="AC7956" s="37" t="str">
        <f>LEFT(pedidos[[#This Row],[SKU]],3)</f>
        <v>1EC</v>
      </c>
      <c r="AD7956" s="37" t="str" cm="1">
        <f t="array" aca="1" ref="AD7956" ca="1">IFERROR(
  INDEX(
    montadora[Montadora],
    MATCH(TRUE,LEFT(J8334,NÚCARACT(montadora[SKU Parcial]))=montadora[SKU Parcial],0)
  ),
  ""
)</f>
        <v/>
      </c>
    </row>
    <row r="7957" spans="1:30" x14ac:dyDescent="0.25">
      <c r="A7957" s="42" t="s">
        <v>23357</v>
      </c>
      <c r="B7957" s="42"/>
      <c r="C7957" s="42"/>
      <c r="D7957" s="42"/>
      <c r="E7957" s="42">
        <v>22298177656</v>
      </c>
      <c r="F7957" s="42" t="s">
        <v>8393</v>
      </c>
      <c r="G7957" s="42" t="s">
        <v>11228</v>
      </c>
      <c r="H7957" s="7"/>
      <c r="I7957" s="42"/>
      <c r="J7957" s="42" t="s">
        <v>938</v>
      </c>
      <c r="K7957" s="8" t="s">
        <v>25619</v>
      </c>
      <c r="L7957" s="7" t="s">
        <v>8443</v>
      </c>
      <c r="M7957" s="44">
        <v>76.8</v>
      </c>
      <c r="N7957" s="7">
        <v>1</v>
      </c>
      <c r="O7957" s="44">
        <v>100.67</v>
      </c>
      <c r="P7957" s="44">
        <v>39.54</v>
      </c>
      <c r="Q7957" s="44">
        <v>3.05</v>
      </c>
      <c r="R7957" s="44">
        <v>19.36</v>
      </c>
      <c r="S7957" s="44">
        <v>23.87</v>
      </c>
      <c r="T7957" s="44">
        <v>0</v>
      </c>
      <c r="U7957" s="44">
        <v>14.85</v>
      </c>
      <c r="V7957" s="50">
        <f ca="1">pedidos[[#This Row],[MC em %]]/10000</f>
        <v>0.19339999999999999</v>
      </c>
      <c r="W7957" s="42"/>
      <c r="X7957" s="43"/>
      <c r="Y7957" s="43"/>
      <c r="Z7957" s="43" t="s">
        <v>8442</v>
      </c>
      <c r="AA7957" s="37" t="str">
        <f>VLOOKUP(J7957, sku!B:C, 2, FALSE)</f>
        <v>Cadeirinha Preta Aro 26 - Peixinho Bike</v>
      </c>
      <c r="AB7957" s="37" t="str">
        <f>VLOOKUP(J7957, sku!B:BM, 64, FALSE)</f>
        <v>Revenda</v>
      </c>
      <c r="AC7957" s="37" t="str">
        <f>LEFT(pedidos[[#This Row],[SKU]],3)</f>
        <v>CAD</v>
      </c>
      <c r="AD7957" s="37" t="str" cm="1">
        <f t="array" aca="1" ref="AD7957" ca="1">IFERROR(
  INDEX(
    montadora[Montadora],
    MATCH(TRUE,LEFT(J8335,NÚCARACT(montadora[SKU Parcial]))=montadora[SKU Parcial],0)
  ),
  ""
)</f>
        <v/>
      </c>
    </row>
    <row r="7958" spans="1:30" x14ac:dyDescent="0.25">
      <c r="A7958" s="42" t="s">
        <v>23358</v>
      </c>
      <c r="B7958" s="42"/>
      <c r="C7958" s="42"/>
      <c r="D7958" s="42"/>
      <c r="E7958" s="42">
        <v>23398706034</v>
      </c>
      <c r="F7958" s="42" t="s">
        <v>23379</v>
      </c>
      <c r="G7958" s="42" t="s">
        <v>11228</v>
      </c>
      <c r="H7958" s="7"/>
      <c r="I7958" s="42"/>
      <c r="J7958" s="42" t="s">
        <v>124</v>
      </c>
      <c r="K7958" s="8" t="s">
        <v>25619</v>
      </c>
      <c r="L7958" s="7" t="s">
        <v>8443</v>
      </c>
      <c r="M7958" s="44">
        <v>327.8</v>
      </c>
      <c r="N7958" s="7">
        <v>1</v>
      </c>
      <c r="O7958" s="44">
        <v>327.8</v>
      </c>
      <c r="P7958" s="44">
        <v>120</v>
      </c>
      <c r="Q7958" s="44">
        <v>13.01</v>
      </c>
      <c r="R7958" s="44">
        <v>69.56</v>
      </c>
      <c r="S7958" s="44">
        <v>0</v>
      </c>
      <c r="T7958" s="44">
        <v>0</v>
      </c>
      <c r="U7958" s="44">
        <v>125.23</v>
      </c>
      <c r="V7958" s="50">
        <f ca="1">pedidos[[#This Row],[MC em %]]/10000</f>
        <v>0.38200000000000001</v>
      </c>
      <c r="W7958" s="42"/>
      <c r="X7958" s="43"/>
      <c r="Y7958" s="43"/>
      <c r="Z7958" s="43" t="s">
        <v>8442</v>
      </c>
      <c r="AA7958" s="37" t="str">
        <f>VLOOKUP(J7958, sku!B:C, 2, FALSE)</f>
        <v>Travessa Mitsubishi - Tubular - - - Pajero Sport - - - Preto</v>
      </c>
      <c r="AB7958" s="37" t="str">
        <f>VLOOKUP(J7958, sku!B:BM, 64, FALSE)</f>
        <v>Fabricação</v>
      </c>
      <c r="AC7958" s="37" t="str">
        <f>LEFT(pedidos[[#This Row],[SKU]],3)</f>
        <v>XMT</v>
      </c>
      <c r="AD7958" s="37" t="str" cm="1">
        <f t="array" aca="1" ref="AD7958" ca="1">IFERROR(
  INDEX(
    montadora[Montadora],
    MATCH(TRUE,LEFT(J8336,NÚCARACT(montadora[SKU Parcial]))=montadora[SKU Parcial],0)
  ),
  ""
)</f>
        <v/>
      </c>
    </row>
    <row r="7959" spans="1:30" x14ac:dyDescent="0.25">
      <c r="A7959" s="42" t="s">
        <v>23359</v>
      </c>
      <c r="B7959" s="42"/>
      <c r="C7959" s="42"/>
      <c r="D7959" s="42"/>
      <c r="E7959" s="42">
        <v>23998214127</v>
      </c>
      <c r="F7959" s="42" t="s">
        <v>10132</v>
      </c>
      <c r="G7959" s="42" t="s">
        <v>11228</v>
      </c>
      <c r="H7959" s="7"/>
      <c r="I7959" s="42"/>
      <c r="J7959" s="42" t="s">
        <v>2747</v>
      </c>
      <c r="K7959" s="8" t="s">
        <v>25619</v>
      </c>
      <c r="L7959" s="7" t="s">
        <v>8443</v>
      </c>
      <c r="M7959" s="44">
        <v>87.8</v>
      </c>
      <c r="N7959" s="7">
        <v>1</v>
      </c>
      <c r="O7959" s="44">
        <v>87.8</v>
      </c>
      <c r="P7959" s="44">
        <v>41.36</v>
      </c>
      <c r="Q7959" s="44">
        <v>3.49</v>
      </c>
      <c r="R7959" s="44">
        <v>21.56</v>
      </c>
      <c r="S7959" s="44">
        <v>0</v>
      </c>
      <c r="T7959" s="44">
        <v>0</v>
      </c>
      <c r="U7959" s="44">
        <v>21.39</v>
      </c>
      <c r="V7959" s="50">
        <f ca="1">pedidos[[#This Row],[MC em %]]/10000</f>
        <v>0.2437</v>
      </c>
      <c r="W7959" s="42"/>
      <c r="X7959" s="43"/>
      <c r="Y7959" s="43"/>
      <c r="Z7959" s="43" t="s">
        <v>8442</v>
      </c>
      <c r="AA7959" s="37" t="str">
        <f>VLOOKUP(J7959, sku!B:C, 2, FALSE)</f>
        <v>Cabo de Chupeta Coaxial de Transferência de Carga de Bateria 12/24V 500 Amper, PVC, CCA 5 Metros</v>
      </c>
      <c r="AB7959" s="37" t="str">
        <f>VLOOKUP(J7959, sku!B:BM, 64, FALSE)</f>
        <v>Importação</v>
      </c>
      <c r="AC7959" s="37" t="str">
        <f>LEFT(pedidos[[#This Row],[SKU]],3)</f>
        <v>1EC</v>
      </c>
      <c r="AD7959" s="37" t="str" cm="1">
        <f t="array" aca="1" ref="AD7959" ca="1">IFERROR(
  INDEX(
    montadora[Montadora],
    MATCH(TRUE,LEFT(J8337,NÚCARACT(montadora[SKU Parcial]))=montadora[SKU Parcial],0)
  ),
  ""
)</f>
        <v/>
      </c>
    </row>
    <row r="7960" spans="1:30" x14ac:dyDescent="0.25">
      <c r="A7960" s="42" t="s">
        <v>23360</v>
      </c>
      <c r="B7960" s="42"/>
      <c r="C7960" s="42"/>
      <c r="D7960" s="42"/>
      <c r="E7960" s="42">
        <v>23998214127</v>
      </c>
      <c r="F7960" s="42" t="s">
        <v>10132</v>
      </c>
      <c r="G7960" s="42" t="s">
        <v>11228</v>
      </c>
      <c r="H7960" s="7"/>
      <c r="I7960" s="42"/>
      <c r="J7960" s="42" t="s">
        <v>2747</v>
      </c>
      <c r="K7960" s="8" t="s">
        <v>25619</v>
      </c>
      <c r="L7960" s="7" t="s">
        <v>8443</v>
      </c>
      <c r="M7960" s="44">
        <v>87.8</v>
      </c>
      <c r="N7960" s="7">
        <v>1</v>
      </c>
      <c r="O7960" s="44">
        <v>87.8</v>
      </c>
      <c r="P7960" s="44">
        <v>41.36</v>
      </c>
      <c r="Q7960" s="44">
        <v>3.49</v>
      </c>
      <c r="R7960" s="44">
        <v>21.56</v>
      </c>
      <c r="S7960" s="44">
        <v>0</v>
      </c>
      <c r="T7960" s="44">
        <v>0</v>
      </c>
      <c r="U7960" s="44">
        <v>21.39</v>
      </c>
      <c r="V7960" s="50">
        <f ca="1">pedidos[[#This Row],[MC em %]]/10000</f>
        <v>0.2437</v>
      </c>
      <c r="W7960" s="42"/>
      <c r="X7960" s="43"/>
      <c r="Y7960" s="43"/>
      <c r="Z7960" s="43" t="s">
        <v>8442</v>
      </c>
      <c r="AA7960" s="37" t="str">
        <f>VLOOKUP(J7960, sku!B:C, 2, FALSE)</f>
        <v>Cabo de Chupeta Coaxial de Transferência de Carga de Bateria 12/24V 500 Amper, PVC, CCA 5 Metros</v>
      </c>
      <c r="AB7960" s="37" t="str">
        <f>VLOOKUP(J7960, sku!B:BM, 64, FALSE)</f>
        <v>Importação</v>
      </c>
      <c r="AC7960" s="37" t="str">
        <f>LEFT(pedidos[[#This Row],[SKU]],3)</f>
        <v>1EC</v>
      </c>
      <c r="AD7960" s="37" t="str" cm="1">
        <f t="array" aca="1" ref="AD7960" ca="1">IFERROR(
  INDEX(
    montadora[Montadora],
    MATCH(TRUE,LEFT(J8338,NÚCARACT(montadora[SKU Parcial]))=montadora[SKU Parcial],0)
  ),
  ""
)</f>
        <v/>
      </c>
    </row>
    <row r="7961" spans="1:30" x14ac:dyDescent="0.25">
      <c r="A7961" s="42" t="s">
        <v>23361</v>
      </c>
      <c r="B7961" s="42"/>
      <c r="C7961" s="42"/>
      <c r="D7961" s="42"/>
      <c r="E7961" s="42">
        <v>20598018789</v>
      </c>
      <c r="F7961" s="42" t="s">
        <v>8394</v>
      </c>
      <c r="G7961" s="42" t="s">
        <v>11228</v>
      </c>
      <c r="H7961" s="7"/>
      <c r="I7961" s="42"/>
      <c r="J7961" s="42" t="s">
        <v>8835</v>
      </c>
      <c r="K7961" s="8" t="s">
        <v>25619</v>
      </c>
      <c r="L7961" s="7" t="s">
        <v>8443</v>
      </c>
      <c r="M7961" s="44">
        <v>75.8</v>
      </c>
      <c r="N7961" s="7">
        <v>1</v>
      </c>
      <c r="O7961" s="44">
        <v>91.83</v>
      </c>
      <c r="P7961" s="44">
        <v>39.54</v>
      </c>
      <c r="Q7961" s="44">
        <v>3.01</v>
      </c>
      <c r="R7961" s="44">
        <v>19.16</v>
      </c>
      <c r="S7961" s="44">
        <v>16.03</v>
      </c>
      <c r="T7961" s="44">
        <v>0</v>
      </c>
      <c r="U7961" s="44">
        <v>14.09</v>
      </c>
      <c r="V7961" s="50">
        <f ca="1">pedidos[[#This Row],[MC em %]]/10000</f>
        <v>0.18590000000000001</v>
      </c>
      <c r="W7961" s="42"/>
      <c r="X7961" s="43"/>
      <c r="Y7961" s="43"/>
      <c r="Z7961" s="43" t="s">
        <v>8442</v>
      </c>
      <c r="AA7961" s="37" t="str">
        <f>VLOOKUP(J7961, sku!B:C, 2, FALSE)</f>
        <v>Cadeirinha Cinza Aro 26 - Peixinho Bike</v>
      </c>
      <c r="AB7961" s="37" t="str">
        <f>VLOOKUP(J7961, sku!B:BM, 64, FALSE)</f>
        <v>Revenda</v>
      </c>
      <c r="AC7961" s="37" t="str">
        <f>LEFT(pedidos[[#This Row],[SKU]],3)</f>
        <v>CAD</v>
      </c>
      <c r="AD7961" s="37" t="str" cm="1">
        <f t="array" aca="1" ref="AD7961" ca="1">IFERROR(
  INDEX(
    montadora[Montadora],
    MATCH(TRUE,LEFT(J8339,NÚCARACT(montadora[SKU Parcial]))=montadora[SKU Parcial],0)
  ),
  ""
)</f>
        <v/>
      </c>
    </row>
    <row r="7962" spans="1:30" x14ac:dyDescent="0.25">
      <c r="A7962" s="42" t="s">
        <v>23362</v>
      </c>
      <c r="B7962" s="42"/>
      <c r="C7962" s="42"/>
      <c r="D7962" s="42"/>
      <c r="E7962" s="42">
        <v>22798369651</v>
      </c>
      <c r="F7962" s="42" t="s">
        <v>8391</v>
      </c>
      <c r="G7962" s="42" t="s">
        <v>11228</v>
      </c>
      <c r="H7962" s="7"/>
      <c r="I7962" s="42"/>
      <c r="J7962" s="42" t="s">
        <v>3206</v>
      </c>
      <c r="K7962" s="8" t="s">
        <v>25544</v>
      </c>
      <c r="L7962" s="7" t="s">
        <v>8443</v>
      </c>
      <c r="M7962" s="44">
        <v>59.8</v>
      </c>
      <c r="N7962" s="7">
        <v>1</v>
      </c>
      <c r="O7962" s="44">
        <v>59.8</v>
      </c>
      <c r="P7962" s="44">
        <v>33.340000000000003</v>
      </c>
      <c r="Q7962" s="44">
        <v>2.37</v>
      </c>
      <c r="R7962" s="44">
        <v>15.96</v>
      </c>
      <c r="S7962" s="44">
        <v>0</v>
      </c>
      <c r="T7962" s="44">
        <v>0</v>
      </c>
      <c r="U7962" s="44">
        <v>8.1300000000000008</v>
      </c>
      <c r="V7962" s="50">
        <f ca="1">pedidos[[#This Row],[MC em %]]/10000</f>
        <v>0.13589999999999999</v>
      </c>
      <c r="W7962" s="42"/>
      <c r="X7962" s="43"/>
      <c r="Y7962" s="43"/>
      <c r="Z7962" s="43" t="s">
        <v>8442</v>
      </c>
      <c r="AA7962" s="37" t="str">
        <f>VLOOKUP(J7962, sku!B:C, 2, FALSE)</f>
        <v>Banco Bicicleta Selim Preto e Vermelho + Couro PU</v>
      </c>
      <c r="AB7962" s="37" t="str">
        <f>VLOOKUP(J7962, sku!B:BM, 64, FALSE)</f>
        <v>Importação</v>
      </c>
      <c r="AC7962" s="37" t="str">
        <f>LEFT(pedidos[[#This Row],[SKU]],3)</f>
        <v>EB0</v>
      </c>
      <c r="AD7962" s="37" t="str" cm="1">
        <f t="array" aca="1" ref="AD7962" ca="1">IFERROR(
  INDEX(
    montadora[Montadora],
    MATCH(TRUE,LEFT(J8340,NÚCARACT(montadora[SKU Parcial]))=montadora[SKU Parcial],0)
  ),
  ""
)</f>
        <v/>
      </c>
    </row>
    <row r="7963" spans="1:30" x14ac:dyDescent="0.25">
      <c r="A7963" s="42" t="s">
        <v>23363</v>
      </c>
      <c r="B7963" s="42"/>
      <c r="C7963" s="42"/>
      <c r="D7963" s="42"/>
      <c r="E7963" s="42">
        <v>22398135042</v>
      </c>
      <c r="F7963" s="42" t="s">
        <v>8371</v>
      </c>
      <c r="G7963" s="42" t="s">
        <v>11228</v>
      </c>
      <c r="H7963" s="7"/>
      <c r="I7963" s="42"/>
      <c r="J7963" s="42" t="s">
        <v>2393</v>
      </c>
      <c r="K7963" s="8" t="s">
        <v>25544</v>
      </c>
      <c r="L7963" s="7" t="s">
        <v>8443</v>
      </c>
      <c r="M7963" s="44">
        <v>35.700000000000003</v>
      </c>
      <c r="N7963" s="7">
        <v>1</v>
      </c>
      <c r="O7963" s="44">
        <v>35.700000000000003</v>
      </c>
      <c r="P7963" s="44">
        <v>18.57</v>
      </c>
      <c r="Q7963" s="44">
        <v>1.42</v>
      </c>
      <c r="R7963" s="44">
        <v>11.14</v>
      </c>
      <c r="S7963" s="44">
        <v>0</v>
      </c>
      <c r="T7963" s="44">
        <v>0</v>
      </c>
      <c r="U7963" s="44">
        <v>4.57</v>
      </c>
      <c r="V7963" s="50">
        <f ca="1">pedidos[[#This Row],[MC em %]]/10000</f>
        <v>0.12809999999999999</v>
      </c>
      <c r="W7963" s="42"/>
      <c r="X7963" s="43"/>
      <c r="Y7963" s="43"/>
      <c r="Z7963" s="43" t="s">
        <v>8442</v>
      </c>
      <c r="AA7963" s="37" t="str">
        <f>VLOOKUP(J7963, sku!B:C, 2, FALSE)</f>
        <v>Trava Manete Moto E Bicicleta de Plástico</v>
      </c>
      <c r="AB7963" s="37" t="str">
        <f>VLOOKUP(J7963, sku!B:BM, 64, FALSE)</f>
        <v>Importação</v>
      </c>
      <c r="AC7963" s="37" t="str">
        <f>LEFT(pedidos[[#This Row],[SKU]],3)</f>
        <v>ET0</v>
      </c>
      <c r="AD7963" s="37" t="str" cm="1">
        <f t="array" aca="1" ref="AD7963" ca="1">IFERROR(
  INDEX(
    montadora[Montadora],
    MATCH(TRUE,LEFT(J8341,NÚCARACT(montadora[SKU Parcial]))=montadora[SKU Parcial],0)
  ),
  ""
)</f>
        <v/>
      </c>
    </row>
    <row r="7964" spans="1:30" x14ac:dyDescent="0.25">
      <c r="A7964" s="42" t="s">
        <v>23364</v>
      </c>
      <c r="B7964" s="42"/>
      <c r="C7964" s="42"/>
      <c r="D7964" s="42"/>
      <c r="E7964" s="42">
        <v>20598018789</v>
      </c>
      <c r="F7964" s="42" t="s">
        <v>8394</v>
      </c>
      <c r="G7964" s="42" t="s">
        <v>11228</v>
      </c>
      <c r="H7964" s="7"/>
      <c r="I7964" s="42"/>
      <c r="J7964" s="42" t="s">
        <v>938</v>
      </c>
      <c r="K7964" s="8" t="s">
        <v>25544</v>
      </c>
      <c r="L7964" s="7" t="s">
        <v>8443</v>
      </c>
      <c r="M7964" s="44">
        <v>75.8</v>
      </c>
      <c r="N7964" s="7">
        <v>1</v>
      </c>
      <c r="O7964" s="44">
        <v>102.76</v>
      </c>
      <c r="P7964" s="44">
        <v>39.54</v>
      </c>
      <c r="Q7964" s="44">
        <v>3.01</v>
      </c>
      <c r="R7964" s="44">
        <v>19.16</v>
      </c>
      <c r="S7964" s="44">
        <v>26.96</v>
      </c>
      <c r="T7964" s="44">
        <v>0</v>
      </c>
      <c r="U7964" s="44">
        <v>14.09</v>
      </c>
      <c r="V7964" s="50">
        <f ca="1">pedidos[[#This Row],[MC em %]]/10000</f>
        <v>0.18590000000000001</v>
      </c>
      <c r="W7964" s="42"/>
      <c r="X7964" s="43"/>
      <c r="Y7964" s="43"/>
      <c r="Z7964" s="43" t="s">
        <v>8442</v>
      </c>
      <c r="AA7964" s="37" t="str">
        <f>VLOOKUP(J7964, sku!B:C, 2, FALSE)</f>
        <v>Cadeirinha Preta Aro 26 - Peixinho Bike</v>
      </c>
      <c r="AB7964" s="37" t="str">
        <f>VLOOKUP(J7964, sku!B:BM, 64, FALSE)</f>
        <v>Revenda</v>
      </c>
      <c r="AC7964" s="37" t="str">
        <f>LEFT(pedidos[[#This Row],[SKU]],3)</f>
        <v>CAD</v>
      </c>
      <c r="AD7964" s="37" t="str" cm="1">
        <f t="array" aca="1" ref="AD7964" ca="1">IFERROR(
  INDEX(
    montadora[Montadora],
    MATCH(TRUE,LEFT(J8342,NÚCARACT(montadora[SKU Parcial]))=montadora[SKU Parcial],0)
  ),
  ""
)</f>
        <v/>
      </c>
    </row>
    <row r="7965" spans="1:30" x14ac:dyDescent="0.25">
      <c r="A7965" s="42" t="s">
        <v>23365</v>
      </c>
      <c r="B7965" s="42"/>
      <c r="C7965" s="42"/>
      <c r="D7965" s="42"/>
      <c r="E7965" s="42">
        <v>20898008418</v>
      </c>
      <c r="F7965" s="42" t="s">
        <v>8818</v>
      </c>
      <c r="G7965" s="42" t="s">
        <v>11228</v>
      </c>
      <c r="H7965" s="7"/>
      <c r="I7965" s="42"/>
      <c r="J7965" s="42" t="s">
        <v>7795</v>
      </c>
      <c r="K7965" s="8" t="s">
        <v>25544</v>
      </c>
      <c r="L7965" s="7" t="s">
        <v>8443</v>
      </c>
      <c r="M7965" s="44">
        <v>93.8</v>
      </c>
      <c r="N7965" s="7">
        <v>1</v>
      </c>
      <c r="O7965" s="44">
        <v>93.8</v>
      </c>
      <c r="P7965" s="44">
        <v>47.57</v>
      </c>
      <c r="Q7965" s="44">
        <v>3.72</v>
      </c>
      <c r="R7965" s="44">
        <v>22.76</v>
      </c>
      <c r="S7965" s="44">
        <v>0</v>
      </c>
      <c r="T7965" s="44">
        <v>0</v>
      </c>
      <c r="U7965" s="44">
        <v>19.75</v>
      </c>
      <c r="V7965" s="50">
        <f ca="1">pedidos[[#This Row],[MC em %]]/10000</f>
        <v>0.21049999999999999</v>
      </c>
      <c r="W7965" s="42"/>
      <c r="X7965" s="43"/>
      <c r="Y7965" s="43"/>
      <c r="Z7965" s="43" t="s">
        <v>8442</v>
      </c>
      <c r="AA7965" s="37" t="str">
        <f>VLOOKUP(J7965, sku!B:C, 2, FALSE)</f>
        <v>Fogareiro 1 Boca Com Maleta</v>
      </c>
      <c r="AB7965" s="37" t="str">
        <f>VLOOKUP(J7965, sku!B:BM, 64, FALSE)</f>
        <v>Importação</v>
      </c>
      <c r="AC7965" s="37" t="str">
        <f>LEFT(pedidos[[#This Row],[SKU]],3)</f>
        <v>1FO</v>
      </c>
      <c r="AD7965" s="37" t="str" cm="1">
        <f t="array" aca="1" ref="AD7965" ca="1">IFERROR(
  INDEX(
    montadora[Montadora],
    MATCH(TRUE,LEFT(J8343,NÚCARACT(montadora[SKU Parcial]))=montadora[SKU Parcial],0)
  ),
  ""
)</f>
        <v/>
      </c>
    </row>
    <row r="7966" spans="1:30" x14ac:dyDescent="0.25">
      <c r="A7966" s="42" t="s">
        <v>23366</v>
      </c>
      <c r="B7966" s="42"/>
      <c r="C7966" s="42"/>
      <c r="D7966" s="42"/>
      <c r="E7966" s="42">
        <v>23993637483</v>
      </c>
      <c r="F7966" s="42" t="s">
        <v>10111</v>
      </c>
      <c r="G7966" s="42" t="s">
        <v>11228</v>
      </c>
      <c r="H7966" s="7"/>
      <c r="I7966" s="42"/>
      <c r="J7966" s="42" t="s">
        <v>10150</v>
      </c>
      <c r="K7966" s="8" t="s">
        <v>25544</v>
      </c>
      <c r="L7966" s="7" t="s">
        <v>8443</v>
      </c>
      <c r="M7966" s="44">
        <v>35.700000000000003</v>
      </c>
      <c r="N7966" s="7">
        <v>1</v>
      </c>
      <c r="O7966" s="44">
        <v>35.700000000000003</v>
      </c>
      <c r="P7966" s="44">
        <v>18.100000000000001</v>
      </c>
      <c r="Q7966" s="44">
        <v>1.42</v>
      </c>
      <c r="R7966" s="44">
        <v>11.14</v>
      </c>
      <c r="S7966" s="44">
        <v>0</v>
      </c>
      <c r="T7966" s="44">
        <v>0</v>
      </c>
      <c r="U7966" s="44">
        <v>5.04</v>
      </c>
      <c r="V7966" s="50">
        <f ca="1">pedidos[[#This Row],[MC em %]]/10000</f>
        <v>0.14119999999999999</v>
      </c>
      <c r="W7966" s="42"/>
      <c r="X7966" s="43"/>
      <c r="Y7966" s="43"/>
      <c r="Z7966" s="43" t="s">
        <v>8442</v>
      </c>
      <c r="AA7966" s="37" t="str">
        <f>VLOOKUP(J7966, sku!B:C, 2, FALSE)</f>
        <v>Rejuvex Black 400g</v>
      </c>
      <c r="AB7966" s="37" t="str">
        <f>VLOOKUP(J7966, sku!B:BM, 64, FALSE)</f>
        <v>Revenda</v>
      </c>
      <c r="AC7966" s="37" t="str">
        <f>LEFT(pedidos[[#This Row],[SKU]],3)</f>
        <v>VT2</v>
      </c>
      <c r="AD7966" s="37" t="str" cm="1">
        <f t="array" aca="1" ref="AD7966" ca="1">IFERROR(
  INDEX(
    montadora[Montadora],
    MATCH(TRUE,LEFT(J8344,NÚCARACT(montadora[SKU Parcial]))=montadora[SKU Parcial],0)
  ),
  ""
)</f>
        <v/>
      </c>
    </row>
    <row r="7967" spans="1:30" x14ac:dyDescent="0.25">
      <c r="A7967" s="42" t="s">
        <v>23367</v>
      </c>
      <c r="B7967" s="42"/>
      <c r="C7967" s="42"/>
      <c r="D7967" s="42"/>
      <c r="E7967" s="42">
        <v>22093763527</v>
      </c>
      <c r="F7967" s="42" t="s">
        <v>10104</v>
      </c>
      <c r="G7967" s="42" t="s">
        <v>11228</v>
      </c>
      <c r="H7967" s="7"/>
      <c r="I7967" s="42"/>
      <c r="J7967" s="42" t="s">
        <v>2941</v>
      </c>
      <c r="K7967" s="8" t="s">
        <v>25544</v>
      </c>
      <c r="L7967" s="7" t="s">
        <v>8443</v>
      </c>
      <c r="M7967" s="44">
        <v>32.799999999999997</v>
      </c>
      <c r="N7967" s="7">
        <v>1</v>
      </c>
      <c r="O7967" s="44">
        <v>34.24</v>
      </c>
      <c r="P7967" s="44">
        <v>12.9</v>
      </c>
      <c r="Q7967" s="44">
        <v>1.3</v>
      </c>
      <c r="R7967" s="44">
        <v>10.56</v>
      </c>
      <c r="S7967" s="44">
        <v>1.44</v>
      </c>
      <c r="T7967" s="44">
        <v>0</v>
      </c>
      <c r="U7967" s="44">
        <v>8.0399999999999991</v>
      </c>
      <c r="V7967" s="50">
        <f ca="1">pedidos[[#This Row],[MC em %]]/10000</f>
        <v>0.24510000000000001</v>
      </c>
      <c r="W7967" s="42"/>
      <c r="X7967" s="43"/>
      <c r="Y7967" s="43"/>
      <c r="Z7967" s="43" t="s">
        <v>8442</v>
      </c>
      <c r="AA7967" s="37" t="str">
        <f>VLOOKUP(J7967, sku!B:C, 2, FALSE)</f>
        <v>Chave Allen de Aço de Cabeça, Esférica (9 Peças) Hex Key</v>
      </c>
      <c r="AB7967" s="37" t="str">
        <f>VLOOKUP(J7967, sku!B:BM, 64, FALSE)</f>
        <v>Importação</v>
      </c>
      <c r="AC7967" s="37" t="str">
        <f>LEFT(pedidos[[#This Row],[SKU]],3)</f>
        <v>1K9</v>
      </c>
      <c r="AD7967" s="37" t="str" cm="1">
        <f t="array" aca="1" ref="AD7967" ca="1">IFERROR(
  INDEX(
    montadora[Montadora],
    MATCH(TRUE,LEFT(J8345,NÚCARACT(montadora[SKU Parcial]))=montadora[SKU Parcial],0)
  ),
  ""
)</f>
        <v/>
      </c>
    </row>
    <row r="7968" spans="1:30" x14ac:dyDescent="0.25">
      <c r="A7968" s="42" t="s">
        <v>23368</v>
      </c>
      <c r="B7968" s="42"/>
      <c r="C7968" s="42"/>
      <c r="D7968" s="42"/>
      <c r="E7968" s="42">
        <v>23998214127</v>
      </c>
      <c r="F7968" s="42" t="s">
        <v>10132</v>
      </c>
      <c r="G7968" s="42" t="s">
        <v>11228</v>
      </c>
      <c r="H7968" s="7"/>
      <c r="I7968" s="42"/>
      <c r="J7968" s="42" t="s">
        <v>2747</v>
      </c>
      <c r="K7968" s="8" t="s">
        <v>25544</v>
      </c>
      <c r="L7968" s="7" t="s">
        <v>8443</v>
      </c>
      <c r="M7968" s="44">
        <v>87.8</v>
      </c>
      <c r="N7968" s="7">
        <v>1</v>
      </c>
      <c r="O7968" s="44">
        <v>112.87</v>
      </c>
      <c r="P7968" s="44">
        <v>41.36</v>
      </c>
      <c r="Q7968" s="44">
        <v>3.49</v>
      </c>
      <c r="R7968" s="44">
        <v>21.56</v>
      </c>
      <c r="S7968" s="44">
        <v>25.07</v>
      </c>
      <c r="T7968" s="44">
        <v>0</v>
      </c>
      <c r="U7968" s="44">
        <v>21.39</v>
      </c>
      <c r="V7968" s="50">
        <f ca="1">pedidos[[#This Row],[MC em %]]/10000</f>
        <v>0.2437</v>
      </c>
      <c r="W7968" s="42"/>
      <c r="X7968" s="43"/>
      <c r="Y7968" s="43"/>
      <c r="Z7968" s="43" t="s">
        <v>8442</v>
      </c>
      <c r="AA7968" s="37" t="str">
        <f>VLOOKUP(J7968, sku!B:C, 2, FALSE)</f>
        <v>Cabo de Chupeta Coaxial de Transferência de Carga de Bateria 12/24V 500 Amper, PVC, CCA 5 Metros</v>
      </c>
      <c r="AB7968" s="37" t="str">
        <f>VLOOKUP(J7968, sku!B:BM, 64, FALSE)</f>
        <v>Importação</v>
      </c>
      <c r="AC7968" s="37" t="str">
        <f>LEFT(pedidos[[#This Row],[SKU]],3)</f>
        <v>1EC</v>
      </c>
      <c r="AD7968" s="37" t="str" cm="1">
        <f t="array" aca="1" ref="AD7968" ca="1">IFERROR(
  INDEX(
    montadora[Montadora],
    MATCH(TRUE,LEFT(J8346,NÚCARACT(montadora[SKU Parcial]))=montadora[SKU Parcial],0)
  ),
  ""
)</f>
        <v/>
      </c>
    </row>
    <row r="7969" spans="1:30" x14ac:dyDescent="0.25">
      <c r="A7969" s="42" t="s">
        <v>23369</v>
      </c>
      <c r="B7969" s="42"/>
      <c r="C7969" s="42"/>
      <c r="D7969" s="42"/>
      <c r="E7969" s="42">
        <v>22298177656</v>
      </c>
      <c r="F7969" s="42" t="s">
        <v>8393</v>
      </c>
      <c r="G7969" s="42" t="s">
        <v>11228</v>
      </c>
      <c r="H7969" s="7"/>
      <c r="I7969" s="42"/>
      <c r="J7969" s="42" t="s">
        <v>8835</v>
      </c>
      <c r="K7969" s="8" t="s">
        <v>25544</v>
      </c>
      <c r="L7969" s="7" t="s">
        <v>8443</v>
      </c>
      <c r="M7969" s="44">
        <v>76.8</v>
      </c>
      <c r="N7969" s="7">
        <v>1</v>
      </c>
      <c r="O7969" s="44">
        <v>90.39</v>
      </c>
      <c r="P7969" s="44">
        <v>39.54</v>
      </c>
      <c r="Q7969" s="44">
        <v>3.05</v>
      </c>
      <c r="R7969" s="44">
        <v>19.36</v>
      </c>
      <c r="S7969" s="44">
        <v>13.59</v>
      </c>
      <c r="T7969" s="44">
        <v>0</v>
      </c>
      <c r="U7969" s="44">
        <v>14.85</v>
      </c>
      <c r="V7969" s="50">
        <f ca="1">pedidos[[#This Row],[MC em %]]/10000</f>
        <v>0.19339999999999999</v>
      </c>
      <c r="W7969" s="42"/>
      <c r="X7969" s="43"/>
      <c r="Y7969" s="43"/>
      <c r="Z7969" s="43" t="s">
        <v>8442</v>
      </c>
      <c r="AA7969" s="37" t="str">
        <f>VLOOKUP(J7969, sku!B:C, 2, FALSE)</f>
        <v>Cadeirinha Cinza Aro 26 - Peixinho Bike</v>
      </c>
      <c r="AB7969" s="37" t="str">
        <f>VLOOKUP(J7969, sku!B:BM, 64, FALSE)</f>
        <v>Revenda</v>
      </c>
      <c r="AC7969" s="37" t="str">
        <f>LEFT(pedidos[[#This Row],[SKU]],3)</f>
        <v>CAD</v>
      </c>
      <c r="AD7969" s="37" t="str" cm="1">
        <f t="array" aca="1" ref="AD7969" ca="1">IFERROR(
  INDEX(
    montadora[Montadora],
    MATCH(TRUE,LEFT(J8347,NÚCARACT(montadora[SKU Parcial]))=montadora[SKU Parcial],0)
  ),
  ""
)</f>
        <v/>
      </c>
    </row>
    <row r="7970" spans="1:30" x14ac:dyDescent="0.25">
      <c r="A7970" s="42" t="s">
        <v>23370</v>
      </c>
      <c r="B7970" s="42"/>
      <c r="C7970" s="42"/>
      <c r="D7970" s="42"/>
      <c r="E7970" s="42">
        <v>20098018865</v>
      </c>
      <c r="F7970" s="42" t="s">
        <v>8403</v>
      </c>
      <c r="G7970" s="42" t="s">
        <v>11228</v>
      </c>
      <c r="H7970" s="7"/>
      <c r="I7970" s="42"/>
      <c r="J7970" s="42" t="s">
        <v>241</v>
      </c>
      <c r="K7970" s="8" t="s">
        <v>25544</v>
      </c>
      <c r="L7970" s="7" t="s">
        <v>8443</v>
      </c>
      <c r="M7970" s="44">
        <v>328.8</v>
      </c>
      <c r="N7970" s="7">
        <v>1</v>
      </c>
      <c r="O7970" s="44">
        <v>328.8</v>
      </c>
      <c r="P7970" s="44">
        <v>120</v>
      </c>
      <c r="Q7970" s="44">
        <v>13.05</v>
      </c>
      <c r="R7970" s="44">
        <v>0</v>
      </c>
      <c r="S7970" s="44">
        <v>0</v>
      </c>
      <c r="T7970" s="44">
        <v>0</v>
      </c>
      <c r="U7970" s="44">
        <v>195.75</v>
      </c>
      <c r="V7970" s="50">
        <f ca="1">pedidos[[#This Row],[MC em %]]/10000</f>
        <v>0.59530000000000005</v>
      </c>
      <c r="W7970" s="42"/>
      <c r="X7970" s="43"/>
      <c r="Y7970" s="43"/>
      <c r="Z7970" s="43" t="s">
        <v>8442</v>
      </c>
      <c r="AA7970" s="37" t="str">
        <f>VLOOKUP(J7970, sku!B:C, 2, FALSE)</f>
        <v>Travessa Ford - Style - - - Ecosport - - - Prata</v>
      </c>
      <c r="AB7970" s="37" t="str">
        <f>VLOOKUP(J7970, sku!B:BM, 64, FALSE)</f>
        <v>Fabricação</v>
      </c>
      <c r="AC7970" s="37" t="str">
        <f>LEFT(pedidos[[#This Row],[SKU]],3)</f>
        <v>XFO</v>
      </c>
      <c r="AD7970" s="37" t="str" cm="1">
        <f t="array" aca="1" ref="AD7970" ca="1">IFERROR(
  INDEX(
    montadora[Montadora],
    MATCH(TRUE,LEFT(J8348,NÚCARACT(montadora[SKU Parcial]))=montadora[SKU Parcial],0)
  ),
  ""
)</f>
        <v/>
      </c>
    </row>
    <row r="7971" spans="1:30" x14ac:dyDescent="0.25">
      <c r="A7971" s="42" t="s">
        <v>23371</v>
      </c>
      <c r="B7971" s="42"/>
      <c r="C7971" s="42"/>
      <c r="D7971" s="42"/>
      <c r="E7971" s="42">
        <v>23998214127</v>
      </c>
      <c r="F7971" s="42" t="s">
        <v>10132</v>
      </c>
      <c r="G7971" s="42" t="s">
        <v>11228</v>
      </c>
      <c r="H7971" s="7"/>
      <c r="I7971" s="42"/>
      <c r="J7971" s="42" t="s">
        <v>2747</v>
      </c>
      <c r="K7971" s="8" t="s">
        <v>25544</v>
      </c>
      <c r="L7971" s="7" t="s">
        <v>8443</v>
      </c>
      <c r="M7971" s="44">
        <v>87.8</v>
      </c>
      <c r="N7971" s="7">
        <v>1</v>
      </c>
      <c r="O7971" s="44">
        <v>87.8</v>
      </c>
      <c r="P7971" s="44">
        <v>41.36</v>
      </c>
      <c r="Q7971" s="44">
        <v>3.49</v>
      </c>
      <c r="R7971" s="44">
        <v>21.56</v>
      </c>
      <c r="S7971" s="44">
        <v>0</v>
      </c>
      <c r="T7971" s="44">
        <v>0</v>
      </c>
      <c r="U7971" s="44">
        <v>21.39</v>
      </c>
      <c r="V7971" s="50">
        <f ca="1">pedidos[[#This Row],[MC em %]]/10000</f>
        <v>0.2437</v>
      </c>
      <c r="W7971" s="42"/>
      <c r="X7971" s="43"/>
      <c r="Y7971" s="43"/>
      <c r="Z7971" s="43" t="s">
        <v>8442</v>
      </c>
      <c r="AA7971" s="37" t="str">
        <f>VLOOKUP(J7971, sku!B:C, 2, FALSE)</f>
        <v>Cabo de Chupeta Coaxial de Transferência de Carga de Bateria 12/24V 500 Amper, PVC, CCA 5 Metros</v>
      </c>
      <c r="AB7971" s="37" t="str">
        <f>VLOOKUP(J7971, sku!B:BM, 64, FALSE)</f>
        <v>Importação</v>
      </c>
      <c r="AC7971" s="37" t="str">
        <f>LEFT(pedidos[[#This Row],[SKU]],3)</f>
        <v>1EC</v>
      </c>
      <c r="AD7971" s="37" t="str" cm="1">
        <f t="array" aca="1" ref="AD7971" ca="1">IFERROR(
  INDEX(
    montadora[Montadora],
    MATCH(TRUE,LEFT(J8349,NÚCARACT(montadora[SKU Parcial]))=montadora[SKU Parcial],0)
  ),
  ""
)</f>
        <v/>
      </c>
    </row>
    <row r="7972" spans="1:30" x14ac:dyDescent="0.25">
      <c r="A7972" s="42" t="s">
        <v>23372</v>
      </c>
      <c r="B7972" s="42"/>
      <c r="C7972" s="42"/>
      <c r="D7972" s="42"/>
      <c r="E7972" s="42">
        <v>23798223586</v>
      </c>
      <c r="F7972" s="42" t="s">
        <v>8388</v>
      </c>
      <c r="G7972" s="42" t="s">
        <v>11228</v>
      </c>
      <c r="H7972" s="7"/>
      <c r="I7972" s="42"/>
      <c r="J7972" s="42" t="s">
        <v>1794</v>
      </c>
      <c r="K7972" s="8" t="s">
        <v>25544</v>
      </c>
      <c r="L7972" s="7" t="s">
        <v>8443</v>
      </c>
      <c r="M7972" s="44">
        <v>79.900000000000006</v>
      </c>
      <c r="N7972" s="7">
        <v>1</v>
      </c>
      <c r="O7972" s="44">
        <v>79.900000000000006</v>
      </c>
      <c r="P7972" s="44">
        <v>29.2</v>
      </c>
      <c r="Q7972" s="44">
        <v>3.17</v>
      </c>
      <c r="R7972" s="44">
        <v>19.98</v>
      </c>
      <c r="S7972" s="44">
        <v>0</v>
      </c>
      <c r="T7972" s="44">
        <v>0</v>
      </c>
      <c r="U7972" s="44">
        <v>27.55</v>
      </c>
      <c r="V7972" s="50">
        <f ca="1">pedidos[[#This Row],[MC em %]]/10000</f>
        <v>0.3448</v>
      </c>
      <c r="W7972" s="42"/>
      <c r="X7972" s="43"/>
      <c r="Y7972" s="43"/>
      <c r="Z7972" s="43" t="s">
        <v>8442</v>
      </c>
      <c r="AA7972" s="37" t="str">
        <f>VLOOKUP(J7972, sku!B:C, 2, FALSE)</f>
        <v>Cabo de Chupeta Coaxial de Transferência de Carga de Bateria 12/24V 500 Amper, PVC, CCA 3 Metros</v>
      </c>
      <c r="AB7972" s="37" t="str">
        <f>VLOOKUP(J7972, sku!B:BM, 64, FALSE)</f>
        <v>Importação</v>
      </c>
      <c r="AC7972" s="37" t="str">
        <f>LEFT(pedidos[[#This Row],[SKU]],3)</f>
        <v>1EC</v>
      </c>
      <c r="AD7972" s="37" t="str" cm="1">
        <f t="array" aca="1" ref="AD7972" ca="1">IFERROR(
  INDEX(
    montadora[Montadora],
    MATCH(TRUE,LEFT(J8350,NÚCARACT(montadora[SKU Parcial]))=montadora[SKU Parcial],0)
  ),
  ""
)</f>
        <v/>
      </c>
    </row>
    <row r="7973" spans="1:30" x14ac:dyDescent="0.25">
      <c r="A7973" s="42" t="s">
        <v>23373</v>
      </c>
      <c r="B7973" s="42"/>
      <c r="C7973" s="42"/>
      <c r="D7973" s="42"/>
      <c r="E7973" s="42">
        <v>23998118595</v>
      </c>
      <c r="F7973" s="42" t="s">
        <v>10106</v>
      </c>
      <c r="G7973" s="42" t="s">
        <v>11228</v>
      </c>
      <c r="H7973" s="7"/>
      <c r="I7973" s="42"/>
      <c r="J7973" s="42" t="s">
        <v>290</v>
      </c>
      <c r="K7973" s="8" t="s">
        <v>25544</v>
      </c>
      <c r="L7973" s="7" t="s">
        <v>8443</v>
      </c>
      <c r="M7973" s="44">
        <v>38.799999999999997</v>
      </c>
      <c r="N7973" s="7">
        <v>1</v>
      </c>
      <c r="O7973" s="44">
        <v>50.84</v>
      </c>
      <c r="P7973" s="44">
        <v>15.8</v>
      </c>
      <c r="Q7973" s="44">
        <v>1.54</v>
      </c>
      <c r="R7973" s="44">
        <v>11.76</v>
      </c>
      <c r="S7973" s="44">
        <v>12.04</v>
      </c>
      <c r="T7973" s="44">
        <v>0</v>
      </c>
      <c r="U7973" s="44">
        <v>9.6999999999999993</v>
      </c>
      <c r="V7973" s="50">
        <f ca="1">pedidos[[#This Row],[MC em %]]/10000</f>
        <v>0.25</v>
      </c>
      <c r="W7973" s="42"/>
      <c r="X7973" s="43"/>
      <c r="Y7973" s="43"/>
      <c r="Z7973" s="43" t="s">
        <v>8442</v>
      </c>
      <c r="AA7973" s="37" t="str">
        <f>VLOOKUP(J7973, sku!B:C, 2, FALSE)</f>
        <v>Par De Trava Do Quebra Vento Preto (23Cm)</v>
      </c>
      <c r="AB7973" s="37" t="str">
        <f>VLOOKUP(J7973, sku!B:BM, 64, FALSE)</f>
        <v>Revenda</v>
      </c>
      <c r="AC7973" s="37" t="str">
        <f>LEFT(pedidos[[#This Row],[SKU]],3)</f>
        <v>Q-9</v>
      </c>
      <c r="AD7973" s="37" t="str" cm="1">
        <f t="array" aca="1" ref="AD7973" ca="1">IFERROR(
  INDEX(
    montadora[Montadora],
    MATCH(TRUE,LEFT(J8351,NÚCARACT(montadora[SKU Parcial]))=montadora[SKU Parcial],0)
  ),
  ""
)</f>
        <v/>
      </c>
    </row>
  </sheetData>
  <printOptions gridLines="1"/>
  <pageMargins left="0.7" right="0.7" top="0.75" bottom="0.75" header="0.3" footer="0.3"/>
  <pageSetup paperSize="9"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DBCF4-38CF-4274-B43B-A4362984124D}">
  <dimension ref="A1:BM1433"/>
  <sheetViews>
    <sheetView topLeftCell="BD1" workbookViewId="0">
      <selection activeCell="BM1" sqref="BM1"/>
    </sheetView>
  </sheetViews>
  <sheetFormatPr defaultRowHeight="15" x14ac:dyDescent="0.25"/>
  <cols>
    <col min="1" max="1" width="10" style="34" customWidth="1"/>
    <col min="2" max="2" width="63.140625" style="34" bestFit="1" customWidth="1"/>
    <col min="3" max="3" width="113" style="34" bestFit="1" customWidth="1"/>
    <col min="4" max="4" width="10.7109375" style="34" customWidth="1"/>
    <col min="5" max="5" width="20.85546875" style="34" customWidth="1"/>
    <col min="6" max="6" width="79.42578125" style="34" bestFit="1" customWidth="1"/>
    <col min="7" max="7" width="9" style="34" customWidth="1"/>
    <col min="8" max="8" width="14.42578125" style="34" customWidth="1"/>
    <col min="9" max="9" width="15" style="34" customWidth="1"/>
    <col min="10" max="10" width="11" style="34" customWidth="1"/>
    <col min="11" max="11" width="10.7109375" style="34" customWidth="1"/>
    <col min="12" max="12" width="16.7109375" style="34" customWidth="1"/>
    <col min="13" max="13" width="23.7109375" style="34" customWidth="1"/>
    <col min="14" max="14" width="50.42578125" style="34" customWidth="1"/>
    <col min="15" max="15" width="13.5703125" style="34" customWidth="1"/>
    <col min="16" max="16" width="18.42578125" style="34" customWidth="1"/>
    <col min="17" max="17" width="18.140625" style="34" customWidth="1"/>
    <col min="18" max="18" width="18.5703125" style="34" customWidth="1"/>
    <col min="19" max="19" width="17.140625" style="34" customWidth="1"/>
    <col min="20" max="20" width="14.140625" style="34" customWidth="1"/>
    <col min="21" max="21" width="21.5703125" style="34" customWidth="1"/>
    <col min="22" max="22" width="255.7109375" style="34" customWidth="1"/>
    <col min="23" max="23" width="9.140625" style="34" customWidth="1"/>
    <col min="24" max="24" width="30.42578125" style="34" customWidth="1"/>
    <col min="25" max="25" width="21.85546875" style="34" customWidth="1"/>
    <col min="26" max="26" width="21" style="34" customWidth="1"/>
    <col min="27" max="27" width="19.7109375" style="34" customWidth="1"/>
    <col min="28" max="28" width="27.140625" style="34" customWidth="1"/>
    <col min="29" max="29" width="22.85546875" style="34" customWidth="1"/>
    <col min="30" max="30" width="17.5703125" style="34" customWidth="1"/>
    <col min="31" max="31" width="99.28515625" style="34" customWidth="1"/>
    <col min="32" max="32" width="98.7109375" style="34" customWidth="1"/>
    <col min="33" max="34" width="98.42578125" style="34" customWidth="1"/>
    <col min="35" max="35" width="98.5703125" style="34" customWidth="1"/>
    <col min="36" max="36" width="99.140625" style="34" customWidth="1"/>
    <col min="37" max="37" width="117.28515625" style="34" customWidth="1"/>
    <col min="38" max="38" width="15.7109375" style="34" customWidth="1"/>
    <col min="39" max="39" width="132.28515625" style="34" customWidth="1"/>
    <col min="40" max="40" width="19.140625" style="34" customWidth="1"/>
    <col min="41" max="41" width="10.85546875" style="34" customWidth="1"/>
    <col min="42" max="42" width="17.85546875" style="34" customWidth="1"/>
    <col min="43" max="43" width="20.42578125" style="34" customWidth="1"/>
    <col min="44" max="49" width="23.42578125" style="34" customWidth="1"/>
    <col min="50" max="50" width="15.140625" style="34" customWidth="1"/>
    <col min="51" max="51" width="100.7109375" style="34" customWidth="1"/>
    <col min="52" max="52" width="16.5703125" style="34" customWidth="1"/>
    <col min="53" max="53" width="20.85546875" style="34" customWidth="1"/>
    <col min="54" max="54" width="7.140625" style="34" customWidth="1"/>
    <col min="55" max="55" width="22.28515625" style="34" customWidth="1"/>
    <col min="56" max="56" width="17" style="34" customWidth="1"/>
    <col min="57" max="57" width="19.28515625" style="34" customWidth="1"/>
    <col min="58" max="60" width="23.42578125" style="34" customWidth="1"/>
    <col min="61" max="61" width="24.5703125" style="34" customWidth="1"/>
    <col min="62" max="62" width="9.85546875" style="34" customWidth="1"/>
    <col min="63" max="63" width="29.5703125" style="34" customWidth="1"/>
    <col min="64" max="64" width="9.28515625" style="34" customWidth="1"/>
    <col min="65" max="65" width="17.5703125" style="34" bestFit="1" customWidth="1"/>
    <col min="66" max="16384" width="9.140625" style="34"/>
  </cols>
  <sheetData>
    <row r="1" spans="1:65" x14ac:dyDescent="0.25">
      <c r="A1" s="30" t="s">
        <v>11235</v>
      </c>
      <c r="B1" s="30" t="s">
        <v>11236</v>
      </c>
      <c r="C1" s="30" t="s">
        <v>11237</v>
      </c>
      <c r="D1" s="30" t="s">
        <v>11238</v>
      </c>
      <c r="E1" s="30" t="s">
        <v>11239</v>
      </c>
      <c r="F1" s="30" t="s">
        <v>11240</v>
      </c>
      <c r="G1" s="30" t="s">
        <v>11241</v>
      </c>
      <c r="H1" s="30" t="s">
        <v>11242</v>
      </c>
      <c r="I1" s="30" t="s">
        <v>11243</v>
      </c>
      <c r="J1" s="30" t="s">
        <v>11244</v>
      </c>
      <c r="K1" s="30" t="s">
        <v>11245</v>
      </c>
      <c r="L1" s="30" t="s">
        <v>11246</v>
      </c>
      <c r="M1" s="30" t="s">
        <v>11247</v>
      </c>
      <c r="N1" s="30" t="s">
        <v>11248</v>
      </c>
      <c r="O1" s="30" t="s">
        <v>11249</v>
      </c>
      <c r="P1" s="30" t="s">
        <v>11250</v>
      </c>
      <c r="Q1" s="30" t="s">
        <v>11251</v>
      </c>
      <c r="R1" s="30" t="s">
        <v>11252</v>
      </c>
      <c r="S1" s="30" t="s">
        <v>11253</v>
      </c>
      <c r="T1" s="30" t="s">
        <v>11254</v>
      </c>
      <c r="U1" s="30" t="s">
        <v>11255</v>
      </c>
      <c r="V1" s="30" t="s">
        <v>11256</v>
      </c>
      <c r="W1" s="30" t="s">
        <v>11257</v>
      </c>
      <c r="X1" s="30" t="s">
        <v>11258</v>
      </c>
      <c r="Y1" s="30" t="s">
        <v>11259</v>
      </c>
      <c r="Z1" s="30" t="s">
        <v>11260</v>
      </c>
      <c r="AA1" s="30" t="s">
        <v>11261</v>
      </c>
      <c r="AB1" s="30" t="s">
        <v>11262</v>
      </c>
      <c r="AC1" s="30" t="s">
        <v>11263</v>
      </c>
      <c r="AD1" s="30" t="s">
        <v>11264</v>
      </c>
      <c r="AE1" s="30" t="s">
        <v>11265</v>
      </c>
      <c r="AF1" s="30" t="s">
        <v>11266</v>
      </c>
      <c r="AG1" s="30" t="s">
        <v>11267</v>
      </c>
      <c r="AH1" s="30" t="s">
        <v>11268</v>
      </c>
      <c r="AI1" s="30" t="s">
        <v>11269</v>
      </c>
      <c r="AJ1" s="30" t="s">
        <v>11270</v>
      </c>
      <c r="AK1" s="30" t="s">
        <v>11271</v>
      </c>
      <c r="AL1" s="30" t="s">
        <v>11272</v>
      </c>
      <c r="AM1" s="30" t="s">
        <v>11273</v>
      </c>
      <c r="AN1" s="30" t="s">
        <v>11274</v>
      </c>
      <c r="AO1" s="30" t="s">
        <v>11275</v>
      </c>
      <c r="AP1" s="30" t="s">
        <v>11276</v>
      </c>
      <c r="AQ1" s="30" t="s">
        <v>11277</v>
      </c>
      <c r="AR1" s="30" t="s">
        <v>11278</v>
      </c>
      <c r="AS1" s="30" t="s">
        <v>11279</v>
      </c>
      <c r="AT1" s="30" t="s">
        <v>11280</v>
      </c>
      <c r="AU1" s="30" t="s">
        <v>11281</v>
      </c>
      <c r="AV1" s="30" t="s">
        <v>11282</v>
      </c>
      <c r="AW1" s="30" t="s">
        <v>11283</v>
      </c>
      <c r="AX1" s="30" t="s">
        <v>11284</v>
      </c>
      <c r="AY1" s="30" t="s">
        <v>11285</v>
      </c>
      <c r="AZ1" s="30" t="s">
        <v>11286</v>
      </c>
      <c r="BA1" s="30" t="s">
        <v>11287</v>
      </c>
      <c r="BB1" s="30" t="s">
        <v>11288</v>
      </c>
      <c r="BC1" s="30" t="s">
        <v>11289</v>
      </c>
      <c r="BD1" s="30" t="s">
        <v>11290</v>
      </c>
      <c r="BE1" s="30" t="s">
        <v>11291</v>
      </c>
      <c r="BF1" s="30" t="s">
        <v>11292</v>
      </c>
      <c r="BG1" s="30" t="s">
        <v>11293</v>
      </c>
      <c r="BH1" s="30" t="s">
        <v>11294</v>
      </c>
      <c r="BI1" s="30" t="s">
        <v>11295</v>
      </c>
      <c r="BJ1" s="30" t="s">
        <v>11296</v>
      </c>
      <c r="BK1" s="30" t="s">
        <v>11297</v>
      </c>
      <c r="BL1" s="30" t="s">
        <v>11298</v>
      </c>
      <c r="BM1" s="30" t="s">
        <v>22257</v>
      </c>
    </row>
    <row r="2" spans="1:65" x14ac:dyDescent="0.25">
      <c r="A2" s="33" t="s">
        <v>11299</v>
      </c>
      <c r="B2" s="33" t="s">
        <v>11300</v>
      </c>
      <c r="C2" s="33" t="s">
        <v>11301</v>
      </c>
      <c r="D2" s="33" t="s">
        <v>11302</v>
      </c>
      <c r="E2" s="33"/>
      <c r="F2" s="33" t="s">
        <v>11303</v>
      </c>
      <c r="G2" s="33">
        <v>548.79999999999995</v>
      </c>
      <c r="H2" s="33">
        <v>0</v>
      </c>
      <c r="I2" s="33"/>
      <c r="J2" s="33" t="s">
        <v>11304</v>
      </c>
      <c r="K2" s="33" t="s">
        <v>11305</v>
      </c>
      <c r="L2" s="33">
        <v>272.62</v>
      </c>
      <c r="M2" s="33"/>
      <c r="N2" s="33"/>
      <c r="O2" s="33"/>
      <c r="P2" s="33" t="s">
        <v>11306</v>
      </c>
      <c r="Q2" s="33" t="s">
        <v>11306</v>
      </c>
      <c r="R2" s="33">
        <v>0</v>
      </c>
      <c r="S2" s="33">
        <v>0</v>
      </c>
      <c r="T2" s="33"/>
      <c r="U2" s="33"/>
      <c r="V2" s="33" t="s">
        <v>11307</v>
      </c>
      <c r="W2" s="33"/>
      <c r="X2" s="33"/>
      <c r="Y2" s="33" t="s">
        <v>11308</v>
      </c>
      <c r="Z2" s="33">
        <v>0</v>
      </c>
      <c r="AA2" s="33">
        <v>0</v>
      </c>
      <c r="AB2" s="33">
        <v>0</v>
      </c>
      <c r="AC2" s="33">
        <v>0</v>
      </c>
      <c r="AD2" s="33" t="s">
        <v>11309</v>
      </c>
      <c r="AE2" s="33" t="s">
        <v>11310</v>
      </c>
      <c r="AF2" s="33" t="s">
        <v>11311</v>
      </c>
      <c r="AG2" s="33" t="s">
        <v>11312</v>
      </c>
      <c r="AH2" s="33" t="s">
        <v>11313</v>
      </c>
      <c r="AI2" s="33" t="s">
        <v>11314</v>
      </c>
      <c r="AJ2" s="33" t="s">
        <v>11315</v>
      </c>
      <c r="AK2" s="33" t="s">
        <v>11316</v>
      </c>
      <c r="AL2" s="33"/>
      <c r="AM2" s="33"/>
      <c r="AN2" s="33" t="s">
        <v>11228</v>
      </c>
      <c r="AO2" s="33" t="s">
        <v>11317</v>
      </c>
      <c r="AP2" s="33" t="s">
        <v>11318</v>
      </c>
      <c r="AQ2" s="33">
        <v>0</v>
      </c>
      <c r="AR2" s="33"/>
      <c r="AS2" s="33"/>
      <c r="AT2" s="33"/>
      <c r="AU2" s="33"/>
      <c r="AV2" s="33"/>
      <c r="AW2" s="33"/>
      <c r="AX2" s="33"/>
      <c r="AY2" s="33"/>
      <c r="AZ2" s="33"/>
      <c r="BA2" s="33"/>
      <c r="BB2" s="33"/>
      <c r="BC2" s="33" t="s">
        <v>11306</v>
      </c>
      <c r="BD2" s="33" t="s">
        <v>11318</v>
      </c>
      <c r="BE2" s="33" t="s">
        <v>11319</v>
      </c>
      <c r="BF2" s="33"/>
      <c r="BG2" s="33"/>
      <c r="BH2" s="33"/>
      <c r="BI2" s="33"/>
      <c r="BJ2" s="33">
        <v>0</v>
      </c>
      <c r="BK2" s="33" t="s">
        <v>31</v>
      </c>
      <c r="BL2" s="33"/>
      <c r="BM2" s="33" t="s">
        <v>22258</v>
      </c>
    </row>
    <row r="3" spans="1:65" x14ac:dyDescent="0.25">
      <c r="A3" s="33" t="s">
        <v>11320</v>
      </c>
      <c r="B3" s="33" t="s">
        <v>11321</v>
      </c>
      <c r="C3" s="33" t="s">
        <v>11322</v>
      </c>
      <c r="D3" s="33" t="s">
        <v>11302</v>
      </c>
      <c r="E3" s="33"/>
      <c r="F3" s="33" t="s">
        <v>11303</v>
      </c>
      <c r="G3" s="33">
        <v>620.20000000000005</v>
      </c>
      <c r="H3" s="33">
        <v>0</v>
      </c>
      <c r="I3" s="33"/>
      <c r="J3" s="33" t="s">
        <v>11304</v>
      </c>
      <c r="K3" s="33" t="s">
        <v>11323</v>
      </c>
      <c r="L3" s="33">
        <v>255.83</v>
      </c>
      <c r="M3" s="33"/>
      <c r="N3" s="33"/>
      <c r="O3" s="33"/>
      <c r="P3" s="33" t="s">
        <v>11306</v>
      </c>
      <c r="Q3" s="33" t="s">
        <v>11306</v>
      </c>
      <c r="R3" s="33">
        <v>0</v>
      </c>
      <c r="S3" s="33">
        <v>0</v>
      </c>
      <c r="T3" s="33"/>
      <c r="U3" s="33"/>
      <c r="V3" s="33" t="s">
        <v>11307</v>
      </c>
      <c r="W3" s="33"/>
      <c r="X3" s="33"/>
      <c r="Y3" s="33" t="s">
        <v>11308</v>
      </c>
      <c r="Z3" s="33">
        <v>0</v>
      </c>
      <c r="AA3" s="33">
        <v>0</v>
      </c>
      <c r="AB3" s="33">
        <v>0</v>
      </c>
      <c r="AC3" s="33">
        <v>0</v>
      </c>
      <c r="AD3" s="33" t="s">
        <v>11309</v>
      </c>
      <c r="AE3" s="33" t="s">
        <v>11324</v>
      </c>
      <c r="AF3" s="33" t="s">
        <v>11325</v>
      </c>
      <c r="AG3" s="33" t="s">
        <v>11326</v>
      </c>
      <c r="AH3" s="33" t="s">
        <v>11327</v>
      </c>
      <c r="AI3" s="33" t="s">
        <v>11328</v>
      </c>
      <c r="AJ3" s="33" t="s">
        <v>11329</v>
      </c>
      <c r="AK3" s="33" t="s">
        <v>11330</v>
      </c>
      <c r="AL3" s="33"/>
      <c r="AM3" s="33"/>
      <c r="AN3" s="33" t="s">
        <v>11228</v>
      </c>
      <c r="AO3" s="33" t="s">
        <v>11317</v>
      </c>
      <c r="AP3" s="33" t="s">
        <v>11318</v>
      </c>
      <c r="AQ3" s="33">
        <v>0</v>
      </c>
      <c r="AR3" s="33"/>
      <c r="AS3" s="33"/>
      <c r="AT3" s="33"/>
      <c r="AU3" s="33"/>
      <c r="AV3" s="33"/>
      <c r="AW3" s="33"/>
      <c r="AX3" s="33"/>
      <c r="AY3" s="33"/>
      <c r="AZ3" s="33"/>
      <c r="BA3" s="33"/>
      <c r="BB3" s="33"/>
      <c r="BC3" s="33" t="s">
        <v>11306</v>
      </c>
      <c r="BD3" s="33" t="s">
        <v>11318</v>
      </c>
      <c r="BE3" s="33" t="s">
        <v>11331</v>
      </c>
      <c r="BF3" s="33"/>
      <c r="BG3" s="33"/>
      <c r="BH3" s="33"/>
      <c r="BI3" s="33"/>
      <c r="BJ3" s="33">
        <v>0</v>
      </c>
      <c r="BK3" s="33" t="s">
        <v>31</v>
      </c>
      <c r="BL3" s="33"/>
      <c r="BM3" s="33" t="s">
        <v>22258</v>
      </c>
    </row>
    <row r="4" spans="1:65" x14ac:dyDescent="0.25">
      <c r="A4" s="33" t="s">
        <v>11332</v>
      </c>
      <c r="B4" s="33" t="s">
        <v>1695</v>
      </c>
      <c r="C4" s="33" t="s">
        <v>11333</v>
      </c>
      <c r="D4" s="33" t="s">
        <v>11302</v>
      </c>
      <c r="E4" s="33"/>
      <c r="F4" s="33" t="s">
        <v>11303</v>
      </c>
      <c r="G4" s="33">
        <v>298.8</v>
      </c>
      <c r="H4" s="33">
        <v>0</v>
      </c>
      <c r="I4" s="33"/>
      <c r="J4" s="33" t="s">
        <v>11304</v>
      </c>
      <c r="K4" s="33" t="s">
        <v>11305</v>
      </c>
      <c r="L4" s="33">
        <v>122.33</v>
      </c>
      <c r="M4" s="33"/>
      <c r="N4" s="33"/>
      <c r="O4" s="33"/>
      <c r="P4" s="33" t="s">
        <v>11306</v>
      </c>
      <c r="Q4" s="33" t="s">
        <v>11306</v>
      </c>
      <c r="R4" s="33">
        <v>0</v>
      </c>
      <c r="S4" s="33">
        <v>0</v>
      </c>
      <c r="T4" s="33"/>
      <c r="U4" s="33"/>
      <c r="V4" s="33" t="s">
        <v>11334</v>
      </c>
      <c r="W4" s="33"/>
      <c r="X4" s="33"/>
      <c r="Y4" s="33" t="s">
        <v>11308</v>
      </c>
      <c r="Z4" s="33">
        <v>0</v>
      </c>
      <c r="AA4" s="33">
        <v>0</v>
      </c>
      <c r="AB4" s="33">
        <v>0</v>
      </c>
      <c r="AC4" s="33">
        <v>0</v>
      </c>
      <c r="AD4" s="33" t="s">
        <v>11309</v>
      </c>
      <c r="AE4" s="33" t="s">
        <v>11335</v>
      </c>
      <c r="AF4" s="33" t="s">
        <v>11336</v>
      </c>
      <c r="AG4" s="33" t="s">
        <v>11337</v>
      </c>
      <c r="AH4" s="33" t="s">
        <v>11338</v>
      </c>
      <c r="AI4" s="33" t="s">
        <v>11339</v>
      </c>
      <c r="AJ4" s="33" t="s">
        <v>11340</v>
      </c>
      <c r="AK4" s="33" t="s">
        <v>11330</v>
      </c>
      <c r="AL4" s="33"/>
      <c r="AM4" s="33"/>
      <c r="AN4" s="33" t="s">
        <v>11228</v>
      </c>
      <c r="AO4" s="33" t="s">
        <v>11317</v>
      </c>
      <c r="AP4" s="33" t="s">
        <v>11318</v>
      </c>
      <c r="AQ4" s="33">
        <v>0</v>
      </c>
      <c r="AR4" s="33"/>
      <c r="AS4" s="33"/>
      <c r="AT4" s="33"/>
      <c r="AU4" s="33"/>
      <c r="AV4" s="33"/>
      <c r="AW4" s="33"/>
      <c r="AX4" s="33"/>
      <c r="AY4" s="33"/>
      <c r="AZ4" s="33"/>
      <c r="BA4" s="33"/>
      <c r="BB4" s="33"/>
      <c r="BC4" s="33" t="s">
        <v>11306</v>
      </c>
      <c r="BD4" s="33" t="s">
        <v>11318</v>
      </c>
      <c r="BE4" s="33" t="s">
        <v>11341</v>
      </c>
      <c r="BF4" s="33"/>
      <c r="BG4" s="33"/>
      <c r="BH4" s="33"/>
      <c r="BI4" s="33"/>
      <c r="BJ4" s="33">
        <v>0</v>
      </c>
      <c r="BK4" s="33" t="s">
        <v>31</v>
      </c>
      <c r="BL4" s="33"/>
      <c r="BM4" s="33" t="s">
        <v>22258</v>
      </c>
    </row>
    <row r="5" spans="1:65" x14ac:dyDescent="0.25">
      <c r="A5" s="33" t="s">
        <v>11342</v>
      </c>
      <c r="B5" s="33" t="s">
        <v>11343</v>
      </c>
      <c r="C5" s="33" t="s">
        <v>11344</v>
      </c>
      <c r="D5" s="33" t="s">
        <v>11302</v>
      </c>
      <c r="E5" s="33"/>
      <c r="F5" s="33" t="s">
        <v>11303</v>
      </c>
      <c r="G5" s="33">
        <v>289.8</v>
      </c>
      <c r="H5" s="33">
        <v>0</v>
      </c>
      <c r="I5" s="33"/>
      <c r="J5" s="33" t="s">
        <v>11304</v>
      </c>
      <c r="K5" s="33" t="s">
        <v>11305</v>
      </c>
      <c r="L5" s="33">
        <v>131.02000000000001</v>
      </c>
      <c r="M5" s="33"/>
      <c r="N5" s="33"/>
      <c r="O5" s="33"/>
      <c r="P5" s="33" t="s">
        <v>11306</v>
      </c>
      <c r="Q5" s="33" t="s">
        <v>11306</v>
      </c>
      <c r="R5" s="33">
        <v>0</v>
      </c>
      <c r="S5" s="33">
        <v>0</v>
      </c>
      <c r="T5" s="33"/>
      <c r="U5" s="33"/>
      <c r="V5" s="33" t="s">
        <v>11345</v>
      </c>
      <c r="W5" s="33"/>
      <c r="X5" s="33"/>
      <c r="Y5" s="33" t="s">
        <v>11308</v>
      </c>
      <c r="Z5" s="33">
        <v>0</v>
      </c>
      <c r="AA5" s="33">
        <v>0</v>
      </c>
      <c r="AB5" s="33">
        <v>0</v>
      </c>
      <c r="AC5" s="33">
        <v>0</v>
      </c>
      <c r="AD5" s="33" t="s">
        <v>11309</v>
      </c>
      <c r="AE5" s="33" t="s">
        <v>11346</v>
      </c>
      <c r="AF5" s="33" t="s">
        <v>11347</v>
      </c>
      <c r="AG5" s="33" t="s">
        <v>11348</v>
      </c>
      <c r="AH5" s="33" t="s">
        <v>11349</v>
      </c>
      <c r="AI5" s="33" t="s">
        <v>11350</v>
      </c>
      <c r="AJ5" s="33" t="s">
        <v>11351</v>
      </c>
      <c r="AK5" s="33" t="s">
        <v>11330</v>
      </c>
      <c r="AL5" s="33"/>
      <c r="AM5" s="33"/>
      <c r="AN5" s="33" t="s">
        <v>11228</v>
      </c>
      <c r="AO5" s="33" t="s">
        <v>11317</v>
      </c>
      <c r="AP5" s="33" t="s">
        <v>11318</v>
      </c>
      <c r="AQ5" s="33">
        <v>0</v>
      </c>
      <c r="AR5" s="33"/>
      <c r="AS5" s="33"/>
      <c r="AT5" s="33"/>
      <c r="AU5" s="33"/>
      <c r="AV5" s="33"/>
      <c r="AW5" s="33"/>
      <c r="AX5" s="33"/>
      <c r="AY5" s="33"/>
      <c r="AZ5" s="33"/>
      <c r="BA5" s="33"/>
      <c r="BB5" s="33"/>
      <c r="BC5" s="33" t="s">
        <v>11306</v>
      </c>
      <c r="BD5" s="33" t="s">
        <v>11318</v>
      </c>
      <c r="BE5" s="33" t="s">
        <v>11331</v>
      </c>
      <c r="BF5" s="33"/>
      <c r="BG5" s="33"/>
      <c r="BH5" s="33"/>
      <c r="BI5" s="33"/>
      <c r="BJ5" s="33">
        <v>0</v>
      </c>
      <c r="BK5" s="33" t="s">
        <v>31</v>
      </c>
      <c r="BL5" s="33"/>
      <c r="BM5" s="33" t="s">
        <v>22258</v>
      </c>
    </row>
    <row r="6" spans="1:65" x14ac:dyDescent="0.25">
      <c r="A6" s="33" t="s">
        <v>11352</v>
      </c>
      <c r="B6" s="33" t="s">
        <v>11353</v>
      </c>
      <c r="C6" s="33" t="s">
        <v>11354</v>
      </c>
      <c r="D6" s="33" t="s">
        <v>11302</v>
      </c>
      <c r="E6" s="33"/>
      <c r="F6" s="33" t="s">
        <v>11303</v>
      </c>
      <c r="G6" s="33">
        <v>269.8</v>
      </c>
      <c r="H6" s="33">
        <v>0</v>
      </c>
      <c r="I6" s="33"/>
      <c r="J6" s="33" t="s">
        <v>11304</v>
      </c>
      <c r="K6" s="33" t="s">
        <v>11355</v>
      </c>
      <c r="L6" s="33">
        <v>114.23</v>
      </c>
      <c r="M6" s="33"/>
      <c r="N6" s="33"/>
      <c r="O6" s="33"/>
      <c r="P6" s="33" t="s">
        <v>11306</v>
      </c>
      <c r="Q6" s="33" t="s">
        <v>11306</v>
      </c>
      <c r="R6" s="33">
        <v>0</v>
      </c>
      <c r="S6" s="33">
        <v>0</v>
      </c>
      <c r="T6" s="33"/>
      <c r="U6" s="33"/>
      <c r="V6" s="33" t="s">
        <v>11356</v>
      </c>
      <c r="W6" s="33"/>
      <c r="X6" s="33"/>
      <c r="Y6" s="33" t="s">
        <v>11308</v>
      </c>
      <c r="Z6" s="33">
        <v>0</v>
      </c>
      <c r="AA6" s="33">
        <v>0</v>
      </c>
      <c r="AB6" s="33">
        <v>0</v>
      </c>
      <c r="AC6" s="33">
        <v>0</v>
      </c>
      <c r="AD6" s="33" t="s">
        <v>11309</v>
      </c>
      <c r="AE6" s="33"/>
      <c r="AF6" s="33"/>
      <c r="AG6" s="33"/>
      <c r="AH6" s="33"/>
      <c r="AI6" s="33"/>
      <c r="AJ6" s="33"/>
      <c r="AK6" s="33" t="s">
        <v>11330</v>
      </c>
      <c r="AL6" s="33"/>
      <c r="AM6" s="33"/>
      <c r="AN6" s="33" t="s">
        <v>11228</v>
      </c>
      <c r="AO6" s="33" t="s">
        <v>11317</v>
      </c>
      <c r="AP6" s="33" t="s">
        <v>11318</v>
      </c>
      <c r="AQ6" s="33">
        <v>0</v>
      </c>
      <c r="AR6" s="33"/>
      <c r="AS6" s="33"/>
      <c r="AT6" s="33"/>
      <c r="AU6" s="33"/>
      <c r="AV6" s="33"/>
      <c r="AW6" s="33"/>
      <c r="AX6" s="33"/>
      <c r="AY6" s="33"/>
      <c r="AZ6" s="33"/>
      <c r="BA6" s="33"/>
      <c r="BB6" s="33"/>
      <c r="BC6" s="33" t="s">
        <v>11306</v>
      </c>
      <c r="BD6" s="33" t="s">
        <v>11318</v>
      </c>
      <c r="BE6" s="33" t="s">
        <v>11341</v>
      </c>
      <c r="BF6" s="33"/>
      <c r="BG6" s="33"/>
      <c r="BH6" s="33"/>
      <c r="BI6" s="33"/>
      <c r="BJ6" s="33">
        <v>0</v>
      </c>
      <c r="BK6" s="33" t="s">
        <v>31</v>
      </c>
      <c r="BL6" s="33"/>
      <c r="BM6" s="33" t="s">
        <v>22258</v>
      </c>
    </row>
    <row r="7" spans="1:65" x14ac:dyDescent="0.25">
      <c r="A7" s="33" t="s">
        <v>11357</v>
      </c>
      <c r="B7" s="33" t="s">
        <v>11358</v>
      </c>
      <c r="C7" s="33" t="s">
        <v>11359</v>
      </c>
      <c r="D7" s="33" t="s">
        <v>11302</v>
      </c>
      <c r="E7" s="33"/>
      <c r="F7" s="33" t="s">
        <v>11303</v>
      </c>
      <c r="G7" s="33">
        <v>389.8</v>
      </c>
      <c r="H7" s="33">
        <v>0</v>
      </c>
      <c r="I7" s="33"/>
      <c r="J7" s="33" t="s">
        <v>11304</v>
      </c>
      <c r="K7" s="33" t="s">
        <v>11355</v>
      </c>
      <c r="L7" s="33">
        <v>114.23</v>
      </c>
      <c r="M7" s="33"/>
      <c r="N7" s="33"/>
      <c r="O7" s="33"/>
      <c r="P7" s="33" t="s">
        <v>11306</v>
      </c>
      <c r="Q7" s="33" t="s">
        <v>11306</v>
      </c>
      <c r="R7" s="33">
        <v>0</v>
      </c>
      <c r="S7" s="33">
        <v>0</v>
      </c>
      <c r="T7" s="33"/>
      <c r="U7" s="33"/>
      <c r="V7" s="33" t="s">
        <v>11360</v>
      </c>
      <c r="W7" s="33"/>
      <c r="X7" s="33"/>
      <c r="Y7" s="33" t="s">
        <v>11308</v>
      </c>
      <c r="Z7" s="33">
        <v>0</v>
      </c>
      <c r="AA7" s="33">
        <v>0</v>
      </c>
      <c r="AB7" s="33">
        <v>0</v>
      </c>
      <c r="AC7" s="33">
        <v>0</v>
      </c>
      <c r="AD7" s="33" t="s">
        <v>11309</v>
      </c>
      <c r="AE7" s="33"/>
      <c r="AF7" s="33"/>
      <c r="AG7" s="33"/>
      <c r="AH7" s="33"/>
      <c r="AI7" s="33"/>
      <c r="AJ7" s="33"/>
      <c r="AK7" s="33" t="s">
        <v>11330</v>
      </c>
      <c r="AL7" s="33"/>
      <c r="AM7" s="33"/>
      <c r="AN7" s="33" t="s">
        <v>11228</v>
      </c>
      <c r="AO7" s="33" t="s">
        <v>11317</v>
      </c>
      <c r="AP7" s="33" t="s">
        <v>11318</v>
      </c>
      <c r="AQ7" s="33">
        <v>0</v>
      </c>
      <c r="AR7" s="33"/>
      <c r="AS7" s="33"/>
      <c r="AT7" s="33"/>
      <c r="AU7" s="33"/>
      <c r="AV7" s="33"/>
      <c r="AW7" s="33"/>
      <c r="AX7" s="33"/>
      <c r="AY7" s="33"/>
      <c r="AZ7" s="33"/>
      <c r="BA7" s="33"/>
      <c r="BB7" s="33"/>
      <c r="BC7" s="33" t="s">
        <v>11306</v>
      </c>
      <c r="BD7" s="33" t="s">
        <v>11318</v>
      </c>
      <c r="BE7" s="33" t="s">
        <v>11361</v>
      </c>
      <c r="BF7" s="33"/>
      <c r="BG7" s="33"/>
      <c r="BH7" s="33"/>
      <c r="BI7" s="33"/>
      <c r="BJ7" s="33">
        <v>0</v>
      </c>
      <c r="BK7" s="33" t="s">
        <v>31</v>
      </c>
      <c r="BL7" s="33"/>
      <c r="BM7" s="33" t="s">
        <v>22258</v>
      </c>
    </row>
    <row r="8" spans="1:65" x14ac:dyDescent="0.25">
      <c r="A8" s="33" t="s">
        <v>11362</v>
      </c>
      <c r="B8" s="33" t="s">
        <v>328</v>
      </c>
      <c r="C8" s="33" t="s">
        <v>11363</v>
      </c>
      <c r="D8" s="33" t="s">
        <v>11302</v>
      </c>
      <c r="E8" s="33"/>
      <c r="F8" s="33" t="s">
        <v>11303</v>
      </c>
      <c r="G8" s="33">
        <v>279.8</v>
      </c>
      <c r="H8" s="33">
        <v>0</v>
      </c>
      <c r="I8" s="33"/>
      <c r="J8" s="33" t="s">
        <v>11304</v>
      </c>
      <c r="K8" s="33" t="s">
        <v>11355</v>
      </c>
      <c r="L8" s="33">
        <v>122.92</v>
      </c>
      <c r="M8" s="33"/>
      <c r="N8" s="33"/>
      <c r="O8" s="33"/>
      <c r="P8" s="33" t="s">
        <v>11306</v>
      </c>
      <c r="Q8" s="33" t="s">
        <v>11306</v>
      </c>
      <c r="R8" s="33">
        <v>0</v>
      </c>
      <c r="S8" s="33">
        <v>0</v>
      </c>
      <c r="T8" s="33"/>
      <c r="U8" s="33"/>
      <c r="V8" s="33" t="s">
        <v>11364</v>
      </c>
      <c r="W8" s="33"/>
      <c r="X8" s="33"/>
      <c r="Y8" s="33" t="s">
        <v>11308</v>
      </c>
      <c r="Z8" s="33">
        <v>0</v>
      </c>
      <c r="AA8" s="33">
        <v>0</v>
      </c>
      <c r="AB8" s="33">
        <v>0</v>
      </c>
      <c r="AC8" s="33">
        <v>0</v>
      </c>
      <c r="AD8" s="33" t="s">
        <v>11309</v>
      </c>
      <c r="AE8" s="33"/>
      <c r="AF8" s="33"/>
      <c r="AG8" s="33"/>
      <c r="AH8" s="33"/>
      <c r="AI8" s="33"/>
      <c r="AJ8" s="33"/>
      <c r="AK8" s="33" t="s">
        <v>11330</v>
      </c>
      <c r="AL8" s="33"/>
      <c r="AM8" s="33"/>
      <c r="AN8" s="33" t="s">
        <v>11228</v>
      </c>
      <c r="AO8" s="33" t="s">
        <v>11317</v>
      </c>
      <c r="AP8" s="33" t="s">
        <v>11318</v>
      </c>
      <c r="AQ8" s="33">
        <v>0</v>
      </c>
      <c r="AR8" s="33"/>
      <c r="AS8" s="33"/>
      <c r="AT8" s="33"/>
      <c r="AU8" s="33"/>
      <c r="AV8" s="33"/>
      <c r="AW8" s="33"/>
      <c r="AX8" s="33"/>
      <c r="AY8" s="33"/>
      <c r="AZ8" s="33"/>
      <c r="BA8" s="33"/>
      <c r="BB8" s="33"/>
      <c r="BC8" s="33" t="s">
        <v>11306</v>
      </c>
      <c r="BD8" s="33" t="s">
        <v>11318</v>
      </c>
      <c r="BE8" s="33" t="s">
        <v>11365</v>
      </c>
      <c r="BF8" s="33"/>
      <c r="BG8" s="33"/>
      <c r="BH8" s="33"/>
      <c r="BI8" s="33"/>
      <c r="BJ8" s="33">
        <v>0</v>
      </c>
      <c r="BK8" s="33" t="s">
        <v>31</v>
      </c>
      <c r="BL8" s="33"/>
      <c r="BM8" s="33" t="s">
        <v>22258</v>
      </c>
    </row>
    <row r="9" spans="1:65" x14ac:dyDescent="0.25">
      <c r="A9" s="33" t="s">
        <v>11366</v>
      </c>
      <c r="B9" s="33" t="s">
        <v>1768</v>
      </c>
      <c r="C9" s="33" t="s">
        <v>11367</v>
      </c>
      <c r="D9" s="33" t="s">
        <v>11302</v>
      </c>
      <c r="E9" s="33"/>
      <c r="F9" s="33" t="s">
        <v>11303</v>
      </c>
      <c r="G9" s="33">
        <v>289.8</v>
      </c>
      <c r="H9" s="33">
        <v>0</v>
      </c>
      <c r="I9" s="33"/>
      <c r="J9" s="33" t="s">
        <v>11304</v>
      </c>
      <c r="K9" s="33" t="s">
        <v>11355</v>
      </c>
      <c r="L9" s="33">
        <v>131.61000000000001</v>
      </c>
      <c r="M9" s="33"/>
      <c r="N9" s="33"/>
      <c r="O9" s="33"/>
      <c r="P9" s="33" t="s">
        <v>11306</v>
      </c>
      <c r="Q9" s="33" t="s">
        <v>11306</v>
      </c>
      <c r="R9" s="33">
        <v>0</v>
      </c>
      <c r="S9" s="33">
        <v>0</v>
      </c>
      <c r="T9" s="33"/>
      <c r="U9" s="33"/>
      <c r="V9" s="33" t="s">
        <v>11368</v>
      </c>
      <c r="W9" s="33"/>
      <c r="X9" s="33"/>
      <c r="Y9" s="33" t="s">
        <v>11308</v>
      </c>
      <c r="Z9" s="33">
        <v>0</v>
      </c>
      <c r="AA9" s="33">
        <v>0</v>
      </c>
      <c r="AB9" s="33">
        <v>0</v>
      </c>
      <c r="AC9" s="33">
        <v>0</v>
      </c>
      <c r="AD9" s="33" t="s">
        <v>11309</v>
      </c>
      <c r="AE9" s="33"/>
      <c r="AF9" s="33"/>
      <c r="AG9" s="33"/>
      <c r="AH9" s="33"/>
      <c r="AI9" s="33"/>
      <c r="AJ9" s="33"/>
      <c r="AK9" s="33" t="s">
        <v>11330</v>
      </c>
      <c r="AL9" s="33"/>
      <c r="AM9" s="33"/>
      <c r="AN9" s="33" t="s">
        <v>11228</v>
      </c>
      <c r="AO9" s="33" t="s">
        <v>11317</v>
      </c>
      <c r="AP9" s="33" t="s">
        <v>11318</v>
      </c>
      <c r="AQ9" s="33">
        <v>0</v>
      </c>
      <c r="AR9" s="33"/>
      <c r="AS9" s="33"/>
      <c r="AT9" s="33"/>
      <c r="AU9" s="33"/>
      <c r="AV9" s="33"/>
      <c r="AW9" s="33"/>
      <c r="AX9" s="33"/>
      <c r="AY9" s="33"/>
      <c r="AZ9" s="33"/>
      <c r="BA9" s="33"/>
      <c r="BB9" s="33"/>
      <c r="BC9" s="33" t="s">
        <v>11306</v>
      </c>
      <c r="BD9" s="33" t="s">
        <v>11318</v>
      </c>
      <c r="BE9" s="33" t="s">
        <v>11331</v>
      </c>
      <c r="BF9" s="33"/>
      <c r="BG9" s="33"/>
      <c r="BH9" s="33"/>
      <c r="BI9" s="33"/>
      <c r="BJ9" s="33">
        <v>0</v>
      </c>
      <c r="BK9" s="33" t="s">
        <v>31</v>
      </c>
      <c r="BL9" s="33"/>
      <c r="BM9" s="33" t="s">
        <v>22258</v>
      </c>
    </row>
    <row r="10" spans="1:65" x14ac:dyDescent="0.25">
      <c r="A10" s="33" t="s">
        <v>11369</v>
      </c>
      <c r="B10" s="33" t="s">
        <v>11370</v>
      </c>
      <c r="C10" s="33" t="s">
        <v>11371</v>
      </c>
      <c r="D10" s="33" t="s">
        <v>11302</v>
      </c>
      <c r="E10" s="33"/>
      <c r="F10" s="33" t="s">
        <v>11303</v>
      </c>
      <c r="G10" s="33">
        <v>328.8</v>
      </c>
      <c r="H10" s="33">
        <v>0</v>
      </c>
      <c r="I10" s="33"/>
      <c r="J10" s="33" t="s">
        <v>11304</v>
      </c>
      <c r="K10" s="33" t="s">
        <v>11305</v>
      </c>
      <c r="L10" s="33">
        <v>148.4</v>
      </c>
      <c r="M10" s="33"/>
      <c r="N10" s="33"/>
      <c r="O10" s="33"/>
      <c r="P10" s="33" t="s">
        <v>11306</v>
      </c>
      <c r="Q10" s="33" t="s">
        <v>11306</v>
      </c>
      <c r="R10" s="33">
        <v>0</v>
      </c>
      <c r="S10" s="33">
        <v>0</v>
      </c>
      <c r="T10" s="33"/>
      <c r="U10" s="33"/>
      <c r="V10" s="33" t="s">
        <v>11372</v>
      </c>
      <c r="W10" s="33"/>
      <c r="X10" s="33"/>
      <c r="Y10" s="33" t="s">
        <v>11308</v>
      </c>
      <c r="Z10" s="33">
        <v>0</v>
      </c>
      <c r="AA10" s="33">
        <v>0</v>
      </c>
      <c r="AB10" s="33">
        <v>0</v>
      </c>
      <c r="AC10" s="33">
        <v>0</v>
      </c>
      <c r="AD10" s="33" t="s">
        <v>11309</v>
      </c>
      <c r="AE10" s="33"/>
      <c r="AF10" s="33"/>
      <c r="AG10" s="33"/>
      <c r="AH10" s="33"/>
      <c r="AI10" s="33"/>
      <c r="AJ10" s="33"/>
      <c r="AK10" s="33" t="s">
        <v>11330</v>
      </c>
      <c r="AL10" s="33"/>
      <c r="AM10" s="33"/>
      <c r="AN10" s="33" t="s">
        <v>11228</v>
      </c>
      <c r="AO10" s="33" t="s">
        <v>11317</v>
      </c>
      <c r="AP10" s="33" t="s">
        <v>11318</v>
      </c>
      <c r="AQ10" s="33">
        <v>0</v>
      </c>
      <c r="AR10" s="33"/>
      <c r="AS10" s="33"/>
      <c r="AT10" s="33"/>
      <c r="AU10" s="33"/>
      <c r="AV10" s="33"/>
      <c r="AW10" s="33"/>
      <c r="AX10" s="33"/>
      <c r="AY10" s="33"/>
      <c r="AZ10" s="33"/>
      <c r="BA10" s="33"/>
      <c r="BB10" s="33"/>
      <c r="BC10" s="33" t="s">
        <v>11306</v>
      </c>
      <c r="BD10" s="33" t="s">
        <v>11318</v>
      </c>
      <c r="BE10" s="33" t="s">
        <v>11373</v>
      </c>
      <c r="BF10" s="33"/>
      <c r="BG10" s="33"/>
      <c r="BH10" s="33"/>
      <c r="BI10" s="33"/>
      <c r="BJ10" s="33">
        <v>0</v>
      </c>
      <c r="BK10" s="33" t="s">
        <v>31</v>
      </c>
      <c r="BL10" s="33"/>
      <c r="BM10" s="33" t="s">
        <v>22258</v>
      </c>
    </row>
    <row r="11" spans="1:65" x14ac:dyDescent="0.25">
      <c r="A11" s="33" t="s">
        <v>11374</v>
      </c>
      <c r="B11" s="33" t="s">
        <v>484</v>
      </c>
      <c r="C11" s="33" t="s">
        <v>11375</v>
      </c>
      <c r="D11" s="33" t="s">
        <v>11376</v>
      </c>
      <c r="E11" s="33" t="s">
        <v>11377</v>
      </c>
      <c r="F11" s="33" t="s">
        <v>11303</v>
      </c>
      <c r="G11" s="33">
        <v>0</v>
      </c>
      <c r="H11" s="33">
        <v>0</v>
      </c>
      <c r="I11" s="33"/>
      <c r="J11" s="33" t="s">
        <v>11304</v>
      </c>
      <c r="K11" s="33" t="s">
        <v>11355</v>
      </c>
      <c r="L11" s="33">
        <v>140.30000000000001</v>
      </c>
      <c r="M11" s="33"/>
      <c r="N11" s="33"/>
      <c r="O11" s="33"/>
      <c r="P11" s="33" t="s">
        <v>11306</v>
      </c>
      <c r="Q11" s="33" t="s">
        <v>11306</v>
      </c>
      <c r="R11" s="33">
        <v>0</v>
      </c>
      <c r="S11" s="33">
        <v>0</v>
      </c>
      <c r="T11" s="33"/>
      <c r="U11" s="33"/>
      <c r="V11" s="33" t="s">
        <v>11378</v>
      </c>
      <c r="W11" s="33"/>
      <c r="X11" s="33"/>
      <c r="Y11" s="33" t="s">
        <v>11308</v>
      </c>
      <c r="Z11" s="33">
        <v>0</v>
      </c>
      <c r="AA11" s="33">
        <v>0</v>
      </c>
      <c r="AB11" s="33">
        <v>0</v>
      </c>
      <c r="AC11" s="33">
        <v>0</v>
      </c>
      <c r="AD11" s="33" t="s">
        <v>11309</v>
      </c>
      <c r="AE11" s="33" t="s">
        <v>11379</v>
      </c>
      <c r="AF11" s="33" t="s">
        <v>11380</v>
      </c>
      <c r="AG11" s="33" t="s">
        <v>11381</v>
      </c>
      <c r="AH11" s="33" t="s">
        <v>11382</v>
      </c>
      <c r="AI11" s="33" t="s">
        <v>11383</v>
      </c>
      <c r="AJ11" s="33" t="s">
        <v>11384</v>
      </c>
      <c r="AK11" s="33" t="s">
        <v>11385</v>
      </c>
      <c r="AL11" s="33"/>
      <c r="AM11" s="33"/>
      <c r="AN11" s="33"/>
      <c r="AO11" s="33" t="s">
        <v>11386</v>
      </c>
      <c r="AP11" s="33" t="s">
        <v>11318</v>
      </c>
      <c r="AQ11" s="33">
        <v>0</v>
      </c>
      <c r="AR11" s="33"/>
      <c r="AS11" s="33"/>
      <c r="AT11" s="33"/>
      <c r="AU11" s="33"/>
      <c r="AV11" s="33"/>
      <c r="AW11" s="33"/>
      <c r="AX11" s="33"/>
      <c r="AY11" s="33"/>
      <c r="AZ11" s="33"/>
      <c r="BA11" s="33"/>
      <c r="BB11" s="33"/>
      <c r="BC11" s="33" t="s">
        <v>11306</v>
      </c>
      <c r="BD11" s="33" t="s">
        <v>11318</v>
      </c>
      <c r="BE11" s="33"/>
      <c r="BF11" s="33"/>
      <c r="BG11" s="33"/>
      <c r="BH11" s="33"/>
      <c r="BI11" s="33"/>
      <c r="BJ11" s="33">
        <v>0</v>
      </c>
      <c r="BK11" s="33" t="s">
        <v>31</v>
      </c>
      <c r="BL11" s="33"/>
      <c r="BM11" s="33" t="s">
        <v>22258</v>
      </c>
    </row>
    <row r="12" spans="1:65" x14ac:dyDescent="0.25">
      <c r="A12" s="33" t="s">
        <v>11387</v>
      </c>
      <c r="B12" s="33" t="s">
        <v>1851</v>
      </c>
      <c r="C12" s="33" t="s">
        <v>11388</v>
      </c>
      <c r="D12" s="33" t="s">
        <v>11302</v>
      </c>
      <c r="E12" s="33"/>
      <c r="F12" s="33" t="s">
        <v>11303</v>
      </c>
      <c r="G12" s="33">
        <v>328.8</v>
      </c>
      <c r="H12" s="33">
        <v>0</v>
      </c>
      <c r="I12" s="33"/>
      <c r="J12" s="33" t="s">
        <v>11304</v>
      </c>
      <c r="K12" s="33" t="s">
        <v>11355</v>
      </c>
      <c r="L12" s="33">
        <v>148.99</v>
      </c>
      <c r="M12" s="33"/>
      <c r="N12" s="33"/>
      <c r="O12" s="33"/>
      <c r="P12" s="33" t="s">
        <v>11306</v>
      </c>
      <c r="Q12" s="33" t="s">
        <v>11306</v>
      </c>
      <c r="R12" s="33">
        <v>0</v>
      </c>
      <c r="S12" s="33">
        <v>0</v>
      </c>
      <c r="T12" s="33"/>
      <c r="U12" s="33"/>
      <c r="V12" s="33" t="s">
        <v>11389</v>
      </c>
      <c r="W12" s="33"/>
      <c r="X12" s="33"/>
      <c r="Y12" s="33" t="s">
        <v>11308</v>
      </c>
      <c r="Z12" s="33">
        <v>0</v>
      </c>
      <c r="AA12" s="33">
        <v>0</v>
      </c>
      <c r="AB12" s="33">
        <v>0</v>
      </c>
      <c r="AC12" s="33">
        <v>0</v>
      </c>
      <c r="AD12" s="33" t="s">
        <v>11309</v>
      </c>
      <c r="AE12" s="33" t="s">
        <v>11390</v>
      </c>
      <c r="AF12" s="33" t="s">
        <v>11391</v>
      </c>
      <c r="AG12" s="33" t="s">
        <v>11392</v>
      </c>
      <c r="AH12" s="33" t="s">
        <v>11393</v>
      </c>
      <c r="AI12" s="33" t="s">
        <v>11394</v>
      </c>
      <c r="AJ12" s="33" t="s">
        <v>11395</v>
      </c>
      <c r="AK12" s="33" t="s">
        <v>11330</v>
      </c>
      <c r="AL12" s="33"/>
      <c r="AM12" s="33"/>
      <c r="AN12" s="33"/>
      <c r="AO12" s="33" t="s">
        <v>11317</v>
      </c>
      <c r="AP12" s="33" t="s">
        <v>11318</v>
      </c>
      <c r="AQ12" s="33">
        <v>0</v>
      </c>
      <c r="AR12" s="33"/>
      <c r="AS12" s="33"/>
      <c r="AT12" s="33"/>
      <c r="AU12" s="33"/>
      <c r="AV12" s="33"/>
      <c r="AW12" s="33"/>
      <c r="AX12" s="33"/>
      <c r="AY12" s="33"/>
      <c r="AZ12" s="33"/>
      <c r="BA12" s="33"/>
      <c r="BB12" s="33"/>
      <c r="BC12" s="33" t="s">
        <v>11306</v>
      </c>
      <c r="BD12" s="33" t="s">
        <v>11318</v>
      </c>
      <c r="BE12" s="33" t="s">
        <v>11373</v>
      </c>
      <c r="BF12" s="33"/>
      <c r="BG12" s="33"/>
      <c r="BH12" s="33"/>
      <c r="BI12" s="33"/>
      <c r="BJ12" s="33">
        <v>0</v>
      </c>
      <c r="BK12" s="33" t="s">
        <v>31</v>
      </c>
      <c r="BL12" s="33"/>
      <c r="BM12" s="33" t="s">
        <v>22258</v>
      </c>
    </row>
    <row r="13" spans="1:65" x14ac:dyDescent="0.25">
      <c r="A13" s="33" t="s">
        <v>11396</v>
      </c>
      <c r="B13" s="33" t="s">
        <v>32</v>
      </c>
      <c r="C13" s="33" t="s">
        <v>11397</v>
      </c>
      <c r="D13" s="33" t="s">
        <v>11302</v>
      </c>
      <c r="E13" s="33"/>
      <c r="F13" s="33" t="s">
        <v>11303</v>
      </c>
      <c r="G13" s="33">
        <v>402.86</v>
      </c>
      <c r="H13" s="33">
        <v>0</v>
      </c>
      <c r="I13" s="33"/>
      <c r="J13" s="33" t="s">
        <v>11304</v>
      </c>
      <c r="K13" s="33" t="s">
        <v>11355</v>
      </c>
      <c r="L13" s="33">
        <v>0</v>
      </c>
      <c r="M13" s="33"/>
      <c r="N13" s="33"/>
      <c r="O13" s="33"/>
      <c r="P13" s="33" t="s">
        <v>11306</v>
      </c>
      <c r="Q13" s="33" t="s">
        <v>11306</v>
      </c>
      <c r="R13" s="33">
        <v>0</v>
      </c>
      <c r="S13" s="33">
        <v>0</v>
      </c>
      <c r="T13" s="33"/>
      <c r="U13" s="33"/>
      <c r="V13" s="33" t="s">
        <v>11398</v>
      </c>
      <c r="W13" s="33"/>
      <c r="X13" s="33"/>
      <c r="Y13" s="33" t="s">
        <v>11308</v>
      </c>
      <c r="Z13" s="33">
        <v>0</v>
      </c>
      <c r="AA13" s="33">
        <v>0</v>
      </c>
      <c r="AB13" s="33">
        <v>0</v>
      </c>
      <c r="AC13" s="33">
        <v>0</v>
      </c>
      <c r="AD13" s="33" t="s">
        <v>11309</v>
      </c>
      <c r="AE13" s="33" t="s">
        <v>11399</v>
      </c>
      <c r="AF13" s="33" t="s">
        <v>11400</v>
      </c>
      <c r="AG13" s="33" t="s">
        <v>11401</v>
      </c>
      <c r="AH13" s="33" t="s">
        <v>11402</v>
      </c>
      <c r="AI13" s="33" t="s">
        <v>11403</v>
      </c>
      <c r="AJ13" s="33" t="s">
        <v>11404</v>
      </c>
      <c r="AK13" s="33" t="s">
        <v>11330</v>
      </c>
      <c r="AL13" s="33"/>
      <c r="AM13" s="33"/>
      <c r="AN13" s="33"/>
      <c r="AO13" s="33" t="s">
        <v>11317</v>
      </c>
      <c r="AP13" s="33" t="s">
        <v>11318</v>
      </c>
      <c r="AQ13" s="33">
        <v>0</v>
      </c>
      <c r="AR13" s="33"/>
      <c r="AS13" s="33"/>
      <c r="AT13" s="33"/>
      <c r="AU13" s="33"/>
      <c r="AV13" s="33"/>
      <c r="AW13" s="33"/>
      <c r="AX13" s="33"/>
      <c r="AY13" s="33"/>
      <c r="AZ13" s="33"/>
      <c r="BA13" s="33"/>
      <c r="BB13" s="33"/>
      <c r="BC13" s="33" t="s">
        <v>11306</v>
      </c>
      <c r="BD13" s="33" t="s">
        <v>11318</v>
      </c>
      <c r="BE13" s="33"/>
      <c r="BF13" s="33"/>
      <c r="BG13" s="33"/>
      <c r="BH13" s="33"/>
      <c r="BI13" s="33"/>
      <c r="BJ13" s="33">
        <v>0</v>
      </c>
      <c r="BK13" s="33" t="s">
        <v>31</v>
      </c>
      <c r="BL13" s="33"/>
      <c r="BM13" s="33" t="s">
        <v>22258</v>
      </c>
    </row>
    <row r="14" spans="1:65" x14ac:dyDescent="0.25">
      <c r="A14" s="33" t="s">
        <v>11405</v>
      </c>
      <c r="B14" s="33" t="s">
        <v>11406</v>
      </c>
      <c r="C14" s="33" t="s">
        <v>11407</v>
      </c>
      <c r="D14" s="33" t="s">
        <v>11302</v>
      </c>
      <c r="E14" s="33"/>
      <c r="F14" s="33" t="s">
        <v>11303</v>
      </c>
      <c r="G14" s="33">
        <v>349.9</v>
      </c>
      <c r="H14" s="33">
        <v>0</v>
      </c>
      <c r="I14" s="33"/>
      <c r="J14" s="33" t="s">
        <v>11304</v>
      </c>
      <c r="K14" s="33" t="s">
        <v>11305</v>
      </c>
      <c r="L14" s="33">
        <v>178.59</v>
      </c>
      <c r="M14" s="33"/>
      <c r="N14" s="33"/>
      <c r="O14" s="33"/>
      <c r="P14" s="33" t="s">
        <v>11306</v>
      </c>
      <c r="Q14" s="33" t="s">
        <v>11306</v>
      </c>
      <c r="R14" s="33">
        <v>0</v>
      </c>
      <c r="S14" s="33">
        <v>0</v>
      </c>
      <c r="T14" s="33"/>
      <c r="U14" s="33"/>
      <c r="V14" s="33" t="s">
        <v>11408</v>
      </c>
      <c r="W14" s="33"/>
      <c r="X14" s="33"/>
      <c r="Y14" s="33" t="s">
        <v>11308</v>
      </c>
      <c r="Z14" s="33">
        <v>0</v>
      </c>
      <c r="AA14" s="33">
        <v>0</v>
      </c>
      <c r="AB14" s="33">
        <v>0</v>
      </c>
      <c r="AC14" s="33">
        <v>0</v>
      </c>
      <c r="AD14" s="33" t="s">
        <v>11309</v>
      </c>
      <c r="AE14" s="33" t="s">
        <v>11409</v>
      </c>
      <c r="AF14" s="33" t="s">
        <v>11410</v>
      </c>
      <c r="AG14" s="33" t="s">
        <v>11411</v>
      </c>
      <c r="AH14" s="33" t="s">
        <v>11412</v>
      </c>
      <c r="AI14" s="33" t="s">
        <v>11413</v>
      </c>
      <c r="AJ14" s="33" t="s">
        <v>11414</v>
      </c>
      <c r="AK14" s="33" t="s">
        <v>11330</v>
      </c>
      <c r="AL14" s="33"/>
      <c r="AM14" s="33"/>
      <c r="AN14" s="33" t="s">
        <v>11228</v>
      </c>
      <c r="AO14" s="33" t="s">
        <v>11317</v>
      </c>
      <c r="AP14" s="33" t="s">
        <v>11318</v>
      </c>
      <c r="AQ14" s="33">
        <v>0</v>
      </c>
      <c r="AR14" s="33"/>
      <c r="AS14" s="33"/>
      <c r="AT14" s="33"/>
      <c r="AU14" s="33"/>
      <c r="AV14" s="33"/>
      <c r="AW14" s="33"/>
      <c r="AX14" s="33"/>
      <c r="AY14" s="33"/>
      <c r="AZ14" s="33"/>
      <c r="BA14" s="33"/>
      <c r="BB14" s="33"/>
      <c r="BC14" s="33" t="s">
        <v>11306</v>
      </c>
      <c r="BD14" s="33" t="s">
        <v>11318</v>
      </c>
      <c r="BE14" s="33" t="s">
        <v>11319</v>
      </c>
      <c r="BF14" s="33"/>
      <c r="BG14" s="33"/>
      <c r="BH14" s="33"/>
      <c r="BI14" s="33"/>
      <c r="BJ14" s="33">
        <v>0</v>
      </c>
      <c r="BK14" s="33" t="s">
        <v>31</v>
      </c>
      <c r="BL14" s="33"/>
      <c r="BM14" s="33" t="s">
        <v>22258</v>
      </c>
    </row>
    <row r="15" spans="1:65" x14ac:dyDescent="0.25">
      <c r="A15" s="33" t="s">
        <v>11415</v>
      </c>
      <c r="B15" s="33" t="s">
        <v>4599</v>
      </c>
      <c r="C15" s="33" t="s">
        <v>11416</v>
      </c>
      <c r="D15" s="33" t="s">
        <v>11376</v>
      </c>
      <c r="E15" s="33" t="s">
        <v>11377</v>
      </c>
      <c r="F15" s="33" t="s">
        <v>11303</v>
      </c>
      <c r="G15" s="33">
        <v>301.60000000000002</v>
      </c>
      <c r="H15" s="33">
        <v>0</v>
      </c>
      <c r="I15" s="33"/>
      <c r="J15" s="33" t="s">
        <v>11304</v>
      </c>
      <c r="K15" s="33" t="s">
        <v>11305</v>
      </c>
      <c r="L15" s="33">
        <v>122.33</v>
      </c>
      <c r="M15" s="33"/>
      <c r="N15" s="33"/>
      <c r="O15" s="33"/>
      <c r="P15" s="33" t="s">
        <v>11306</v>
      </c>
      <c r="Q15" s="33" t="s">
        <v>11306</v>
      </c>
      <c r="R15" s="33">
        <v>0</v>
      </c>
      <c r="S15" s="33">
        <v>0</v>
      </c>
      <c r="T15" s="33"/>
      <c r="U15" s="33"/>
      <c r="V15" s="33" t="s">
        <v>11417</v>
      </c>
      <c r="W15" s="33"/>
      <c r="X15" s="33"/>
      <c r="Y15" s="33" t="s">
        <v>11308</v>
      </c>
      <c r="Z15" s="33">
        <v>0</v>
      </c>
      <c r="AA15" s="33">
        <v>0</v>
      </c>
      <c r="AB15" s="33">
        <v>0</v>
      </c>
      <c r="AC15" s="33">
        <v>0</v>
      </c>
      <c r="AD15" s="33" t="s">
        <v>11309</v>
      </c>
      <c r="AE15" s="33" t="s">
        <v>11418</v>
      </c>
      <c r="AF15" s="33" t="s">
        <v>11419</v>
      </c>
      <c r="AG15" s="33" t="s">
        <v>11420</v>
      </c>
      <c r="AH15" s="33" t="s">
        <v>11421</v>
      </c>
      <c r="AI15" s="33" t="s">
        <v>11422</v>
      </c>
      <c r="AJ15" s="33" t="s">
        <v>11423</v>
      </c>
      <c r="AK15" s="33" t="s">
        <v>11330</v>
      </c>
      <c r="AL15" s="33"/>
      <c r="AM15" s="33"/>
      <c r="AN15" s="33"/>
      <c r="AO15" s="33" t="s">
        <v>11317</v>
      </c>
      <c r="AP15" s="33" t="s">
        <v>11318</v>
      </c>
      <c r="AQ15" s="33">
        <v>0</v>
      </c>
      <c r="AR15" s="33"/>
      <c r="AS15" s="33"/>
      <c r="AT15" s="33"/>
      <c r="AU15" s="33"/>
      <c r="AV15" s="33"/>
      <c r="AW15" s="33"/>
      <c r="AX15" s="33"/>
      <c r="AY15" s="33"/>
      <c r="AZ15" s="33"/>
      <c r="BA15" s="33"/>
      <c r="BB15" s="33"/>
      <c r="BC15" s="33" t="s">
        <v>11306</v>
      </c>
      <c r="BD15" s="33" t="s">
        <v>11318</v>
      </c>
      <c r="BE15" s="33"/>
      <c r="BF15" s="33"/>
      <c r="BG15" s="33"/>
      <c r="BH15" s="33"/>
      <c r="BI15" s="33"/>
      <c r="BJ15" s="33">
        <v>0</v>
      </c>
      <c r="BK15" s="33" t="s">
        <v>31</v>
      </c>
      <c r="BL15" s="33"/>
      <c r="BM15" s="33" t="s">
        <v>22258</v>
      </c>
    </row>
    <row r="16" spans="1:65" x14ac:dyDescent="0.25">
      <c r="A16" s="33" t="s">
        <v>11424</v>
      </c>
      <c r="B16" s="33" t="s">
        <v>1991</v>
      </c>
      <c r="C16" s="33" t="s">
        <v>11425</v>
      </c>
      <c r="D16" s="33" t="s">
        <v>11376</v>
      </c>
      <c r="E16" s="33" t="s">
        <v>11377</v>
      </c>
      <c r="F16" s="33" t="s">
        <v>11303</v>
      </c>
      <c r="G16" s="33">
        <v>289.8</v>
      </c>
      <c r="H16" s="33">
        <v>0</v>
      </c>
      <c r="I16" s="33"/>
      <c r="J16" s="33" t="s">
        <v>11304</v>
      </c>
      <c r="K16" s="33" t="s">
        <v>11305</v>
      </c>
      <c r="L16" s="33">
        <v>139.71</v>
      </c>
      <c r="M16" s="33"/>
      <c r="N16" s="33"/>
      <c r="O16" s="33"/>
      <c r="P16" s="33" t="s">
        <v>11306</v>
      </c>
      <c r="Q16" s="33" t="s">
        <v>11306</v>
      </c>
      <c r="R16" s="33">
        <v>0</v>
      </c>
      <c r="S16" s="33">
        <v>0</v>
      </c>
      <c r="T16" s="33"/>
      <c r="U16" s="33"/>
      <c r="V16" s="33" t="s">
        <v>11426</v>
      </c>
      <c r="W16" s="33"/>
      <c r="X16" s="33"/>
      <c r="Y16" s="33" t="s">
        <v>11308</v>
      </c>
      <c r="Z16" s="33">
        <v>0</v>
      </c>
      <c r="AA16" s="33">
        <v>0</v>
      </c>
      <c r="AB16" s="33">
        <v>0</v>
      </c>
      <c r="AC16" s="33">
        <v>0</v>
      </c>
      <c r="AD16" s="33" t="s">
        <v>11309</v>
      </c>
      <c r="AE16" s="33" t="s">
        <v>11427</v>
      </c>
      <c r="AF16" s="33" t="s">
        <v>11428</v>
      </c>
      <c r="AG16" s="33" t="s">
        <v>11429</v>
      </c>
      <c r="AH16" s="33" t="s">
        <v>11430</v>
      </c>
      <c r="AI16" s="33" t="s">
        <v>11431</v>
      </c>
      <c r="AJ16" s="33" t="s">
        <v>11432</v>
      </c>
      <c r="AK16" s="33" t="s">
        <v>11385</v>
      </c>
      <c r="AL16" s="33"/>
      <c r="AM16" s="33"/>
      <c r="AN16" s="33"/>
      <c r="AO16" s="33" t="s">
        <v>11386</v>
      </c>
      <c r="AP16" s="33" t="s">
        <v>11318</v>
      </c>
      <c r="AQ16" s="33">
        <v>0</v>
      </c>
      <c r="AR16" s="33"/>
      <c r="AS16" s="33"/>
      <c r="AT16" s="33"/>
      <c r="AU16" s="33"/>
      <c r="AV16" s="33"/>
      <c r="AW16" s="33"/>
      <c r="AX16" s="33"/>
      <c r="AY16" s="33"/>
      <c r="AZ16" s="33"/>
      <c r="BA16" s="33"/>
      <c r="BB16" s="33"/>
      <c r="BC16" s="33" t="s">
        <v>11306</v>
      </c>
      <c r="BD16" s="33" t="s">
        <v>11318</v>
      </c>
      <c r="BE16" s="33" t="s">
        <v>11319</v>
      </c>
      <c r="BF16" s="33"/>
      <c r="BG16" s="33"/>
      <c r="BH16" s="33"/>
      <c r="BI16" s="33"/>
      <c r="BJ16" s="33">
        <v>0</v>
      </c>
      <c r="BK16" s="33" t="s">
        <v>31</v>
      </c>
      <c r="BL16" s="33"/>
      <c r="BM16" s="33" t="s">
        <v>22258</v>
      </c>
    </row>
    <row r="17" spans="1:65" x14ac:dyDescent="0.25">
      <c r="A17" s="33" t="s">
        <v>11433</v>
      </c>
      <c r="B17" s="33" t="s">
        <v>414</v>
      </c>
      <c r="C17" s="33" t="s">
        <v>11434</v>
      </c>
      <c r="D17" s="33" t="s">
        <v>11376</v>
      </c>
      <c r="E17" s="33" t="s">
        <v>11435</v>
      </c>
      <c r="F17" s="33" t="s">
        <v>11303</v>
      </c>
      <c r="G17" s="33">
        <v>338.8</v>
      </c>
      <c r="H17" s="33">
        <v>0</v>
      </c>
      <c r="I17" s="33"/>
      <c r="J17" s="33" t="s">
        <v>11304</v>
      </c>
      <c r="K17" s="33" t="s">
        <v>11305</v>
      </c>
      <c r="L17" s="33">
        <v>157.09</v>
      </c>
      <c r="M17" s="33"/>
      <c r="N17" s="33"/>
      <c r="O17" s="33"/>
      <c r="P17" s="33" t="s">
        <v>11306</v>
      </c>
      <c r="Q17" s="33" t="s">
        <v>11306</v>
      </c>
      <c r="R17" s="33">
        <v>0</v>
      </c>
      <c r="S17" s="33">
        <v>0</v>
      </c>
      <c r="T17" s="33"/>
      <c r="U17" s="33"/>
      <c r="V17" s="33" t="s">
        <v>11436</v>
      </c>
      <c r="W17" s="33"/>
      <c r="X17" s="33"/>
      <c r="Y17" s="33" t="s">
        <v>11308</v>
      </c>
      <c r="Z17" s="33">
        <v>0</v>
      </c>
      <c r="AA17" s="33">
        <v>0</v>
      </c>
      <c r="AB17" s="33">
        <v>0</v>
      </c>
      <c r="AC17" s="33">
        <v>0</v>
      </c>
      <c r="AD17" s="33" t="s">
        <v>11309</v>
      </c>
      <c r="AE17" s="33" t="s">
        <v>11437</v>
      </c>
      <c r="AF17" s="33" t="s">
        <v>11438</v>
      </c>
      <c r="AG17" s="33" t="s">
        <v>11439</v>
      </c>
      <c r="AH17" s="33" t="s">
        <v>11440</v>
      </c>
      <c r="AI17" s="33" t="s">
        <v>11441</v>
      </c>
      <c r="AJ17" s="33" t="s">
        <v>11442</v>
      </c>
      <c r="AK17" s="33" t="s">
        <v>11330</v>
      </c>
      <c r="AL17" s="33"/>
      <c r="AM17" s="33"/>
      <c r="AN17" s="33"/>
      <c r="AO17" s="33" t="s">
        <v>11317</v>
      </c>
      <c r="AP17" s="33" t="s">
        <v>11318</v>
      </c>
      <c r="AQ17" s="33">
        <v>0</v>
      </c>
      <c r="AR17" s="33"/>
      <c r="AS17" s="33"/>
      <c r="AT17" s="33"/>
      <c r="AU17" s="33"/>
      <c r="AV17" s="33"/>
      <c r="AW17" s="33"/>
      <c r="AX17" s="33"/>
      <c r="AY17" s="33"/>
      <c r="AZ17" s="33"/>
      <c r="BA17" s="33"/>
      <c r="BB17" s="33"/>
      <c r="BC17" s="33" t="s">
        <v>11306</v>
      </c>
      <c r="BD17" s="33" t="s">
        <v>11318</v>
      </c>
      <c r="BE17" s="33" t="s">
        <v>11443</v>
      </c>
      <c r="BF17" s="33"/>
      <c r="BG17" s="33"/>
      <c r="BH17" s="33"/>
      <c r="BI17" s="33"/>
      <c r="BJ17" s="33">
        <v>0</v>
      </c>
      <c r="BK17" s="33" t="s">
        <v>31</v>
      </c>
      <c r="BL17" s="33"/>
      <c r="BM17" s="33" t="s">
        <v>22258</v>
      </c>
    </row>
    <row r="18" spans="1:65" x14ac:dyDescent="0.25">
      <c r="A18" s="33" t="s">
        <v>11444</v>
      </c>
      <c r="B18" s="33" t="s">
        <v>4324</v>
      </c>
      <c r="C18" s="33" t="s">
        <v>11445</v>
      </c>
      <c r="D18" s="33" t="s">
        <v>11302</v>
      </c>
      <c r="E18" s="33"/>
      <c r="F18" s="35" t="s">
        <v>11303</v>
      </c>
      <c r="G18" s="33">
        <v>299.8</v>
      </c>
      <c r="H18" s="33">
        <v>0</v>
      </c>
      <c r="I18" s="33"/>
      <c r="J18" s="33" t="s">
        <v>11304</v>
      </c>
      <c r="K18" s="33" t="s">
        <v>11355</v>
      </c>
      <c r="L18" s="33">
        <v>140.30000000000001</v>
      </c>
      <c r="M18" s="33"/>
      <c r="N18" s="33"/>
      <c r="O18" s="33"/>
      <c r="P18" s="33" t="s">
        <v>11306</v>
      </c>
      <c r="Q18" s="33" t="s">
        <v>11306</v>
      </c>
      <c r="R18" s="33">
        <v>0</v>
      </c>
      <c r="S18" s="33">
        <v>0</v>
      </c>
      <c r="T18" s="33"/>
      <c r="U18" s="33"/>
      <c r="V18" s="33" t="s">
        <v>11378</v>
      </c>
      <c r="W18" s="33"/>
      <c r="X18" s="33"/>
      <c r="Y18" s="33" t="s">
        <v>11308</v>
      </c>
      <c r="Z18" s="33">
        <v>0</v>
      </c>
      <c r="AA18" s="33">
        <v>0</v>
      </c>
      <c r="AB18" s="33">
        <v>0</v>
      </c>
      <c r="AC18" s="33">
        <v>0</v>
      </c>
      <c r="AD18" s="33" t="s">
        <v>11309</v>
      </c>
      <c r="AE18" s="33"/>
      <c r="AF18" s="33"/>
      <c r="AG18" s="33"/>
      <c r="AH18" s="33"/>
      <c r="AI18" s="33"/>
      <c r="AJ18" s="33"/>
      <c r="AK18" s="33" t="s">
        <v>11385</v>
      </c>
      <c r="AL18" s="33"/>
      <c r="AM18" s="33"/>
      <c r="AN18" s="33"/>
      <c r="AO18" s="33" t="s">
        <v>11386</v>
      </c>
      <c r="AP18" s="33" t="s">
        <v>11318</v>
      </c>
      <c r="AQ18" s="33">
        <v>0</v>
      </c>
      <c r="AR18" s="33"/>
      <c r="AS18" s="33"/>
      <c r="AT18" s="33"/>
      <c r="AU18" s="33"/>
      <c r="AV18" s="33"/>
      <c r="AW18" s="33"/>
      <c r="AX18" s="33"/>
      <c r="AY18" s="33"/>
      <c r="AZ18" s="33"/>
      <c r="BA18" s="33"/>
      <c r="BB18" s="33"/>
      <c r="BC18" s="33" t="s">
        <v>11306</v>
      </c>
      <c r="BD18" s="33" t="s">
        <v>11318</v>
      </c>
      <c r="BE18" s="33"/>
      <c r="BF18" s="33"/>
      <c r="BG18" s="33"/>
      <c r="BH18" s="33"/>
      <c r="BI18" s="33"/>
      <c r="BJ18" s="33">
        <v>0</v>
      </c>
      <c r="BK18" s="33" t="s">
        <v>31</v>
      </c>
      <c r="BL18" s="33"/>
      <c r="BM18" s="33" t="s">
        <v>22258</v>
      </c>
    </row>
    <row r="19" spans="1:65" x14ac:dyDescent="0.25">
      <c r="A19" s="33" t="s">
        <v>11446</v>
      </c>
      <c r="B19" s="33" t="s">
        <v>11447</v>
      </c>
      <c r="C19" s="33" t="s">
        <v>11448</v>
      </c>
      <c r="D19" s="33" t="s">
        <v>11302</v>
      </c>
      <c r="E19" s="33"/>
      <c r="F19" s="33" t="s">
        <v>11303</v>
      </c>
      <c r="G19" s="33">
        <v>76.87</v>
      </c>
      <c r="H19" s="33">
        <v>0</v>
      </c>
      <c r="I19" s="33"/>
      <c r="J19" s="33" t="s">
        <v>11304</v>
      </c>
      <c r="K19" s="33" t="s">
        <v>11449</v>
      </c>
      <c r="L19" s="33">
        <v>43.28</v>
      </c>
      <c r="M19" s="33"/>
      <c r="N19" s="33"/>
      <c r="O19" s="33"/>
      <c r="P19" s="33" t="s">
        <v>11306</v>
      </c>
      <c r="Q19" s="33" t="s">
        <v>11306</v>
      </c>
      <c r="R19" s="33">
        <v>0.1</v>
      </c>
      <c r="S19" s="33">
        <v>0.1</v>
      </c>
      <c r="T19" s="33"/>
      <c r="U19" s="33"/>
      <c r="V19" s="33" t="s">
        <v>11450</v>
      </c>
      <c r="W19" s="33"/>
      <c r="X19" s="33"/>
      <c r="Y19" s="33" t="s">
        <v>11308</v>
      </c>
      <c r="Z19" s="33">
        <v>20</v>
      </c>
      <c r="AA19" s="33">
        <v>9</v>
      </c>
      <c r="AB19" s="33">
        <v>24</v>
      </c>
      <c r="AC19" s="33">
        <v>0</v>
      </c>
      <c r="AD19" s="33" t="s">
        <v>11309</v>
      </c>
      <c r="AE19" s="33" t="s">
        <v>11451</v>
      </c>
      <c r="AF19" s="33" t="s">
        <v>11452</v>
      </c>
      <c r="AG19" s="33" t="s">
        <v>11453</v>
      </c>
      <c r="AH19" s="33" t="s">
        <v>11454</v>
      </c>
      <c r="AI19" s="33" t="s">
        <v>11455</v>
      </c>
      <c r="AJ19" s="33" t="s">
        <v>11456</v>
      </c>
      <c r="AK19" s="33" t="s">
        <v>11457</v>
      </c>
      <c r="AL19" s="33"/>
      <c r="AM19" s="33"/>
      <c r="AN19" s="33"/>
      <c r="AO19" s="33" t="s">
        <v>11317</v>
      </c>
      <c r="AP19" s="33" t="s">
        <v>11318</v>
      </c>
      <c r="AQ19" s="33">
        <v>0</v>
      </c>
      <c r="AR19" s="33"/>
      <c r="AS19" s="33"/>
      <c r="AT19" s="33"/>
      <c r="AU19" s="33"/>
      <c r="AV19" s="33"/>
      <c r="AW19" s="33"/>
      <c r="AX19" s="33"/>
      <c r="AY19" s="33"/>
      <c r="AZ19" s="33"/>
      <c r="BA19" s="33"/>
      <c r="BB19" s="33"/>
      <c r="BC19" s="33" t="s">
        <v>11306</v>
      </c>
      <c r="BD19" s="33" t="s">
        <v>11318</v>
      </c>
      <c r="BE19" s="33" t="s">
        <v>11341</v>
      </c>
      <c r="BF19" s="33"/>
      <c r="BG19" s="33"/>
      <c r="BH19" s="33"/>
      <c r="BI19" s="33"/>
      <c r="BJ19" s="33">
        <v>0</v>
      </c>
      <c r="BK19" s="33" t="s">
        <v>31</v>
      </c>
      <c r="BL19" s="33"/>
      <c r="BM19" s="33" t="s">
        <v>22258</v>
      </c>
    </row>
    <row r="20" spans="1:65" x14ac:dyDescent="0.25">
      <c r="A20" s="33" t="s">
        <v>11458</v>
      </c>
      <c r="B20" s="33" t="s">
        <v>2971</v>
      </c>
      <c r="C20" s="33" t="s">
        <v>11459</v>
      </c>
      <c r="D20" s="33" t="s">
        <v>11302</v>
      </c>
      <c r="E20" s="33"/>
      <c r="F20" s="33" t="s">
        <v>11303</v>
      </c>
      <c r="G20" s="33">
        <v>76.87</v>
      </c>
      <c r="H20" s="33">
        <v>0</v>
      </c>
      <c r="I20" s="33"/>
      <c r="J20" s="33" t="s">
        <v>11304</v>
      </c>
      <c r="K20" s="33" t="s">
        <v>11449</v>
      </c>
      <c r="L20" s="33">
        <v>43.28</v>
      </c>
      <c r="M20" s="33"/>
      <c r="N20" s="33"/>
      <c r="O20" s="33"/>
      <c r="P20" s="33" t="s">
        <v>11306</v>
      </c>
      <c r="Q20" s="33" t="s">
        <v>11306</v>
      </c>
      <c r="R20" s="33">
        <v>0</v>
      </c>
      <c r="S20" s="33">
        <v>0</v>
      </c>
      <c r="T20" s="33"/>
      <c r="U20" s="33"/>
      <c r="V20" s="33" t="s">
        <v>11460</v>
      </c>
      <c r="W20" s="33"/>
      <c r="X20" s="33"/>
      <c r="Y20" s="33" t="s">
        <v>11308</v>
      </c>
      <c r="Z20" s="33">
        <v>0</v>
      </c>
      <c r="AA20" s="33">
        <v>0</v>
      </c>
      <c r="AB20" s="33">
        <v>0</v>
      </c>
      <c r="AC20" s="33">
        <v>0</v>
      </c>
      <c r="AD20" s="33" t="s">
        <v>11309</v>
      </c>
      <c r="AE20" s="33"/>
      <c r="AF20" s="33"/>
      <c r="AG20" s="33"/>
      <c r="AH20" s="33"/>
      <c r="AI20" s="33"/>
      <c r="AJ20" s="33"/>
      <c r="AK20" s="33" t="s">
        <v>11457</v>
      </c>
      <c r="AL20" s="33"/>
      <c r="AM20" s="33"/>
      <c r="AN20" s="33" t="s">
        <v>11228</v>
      </c>
      <c r="AO20" s="33" t="s">
        <v>11317</v>
      </c>
      <c r="AP20" s="33" t="s">
        <v>11318</v>
      </c>
      <c r="AQ20" s="33">
        <v>0</v>
      </c>
      <c r="AR20" s="33"/>
      <c r="AS20" s="33"/>
      <c r="AT20" s="33"/>
      <c r="AU20" s="33"/>
      <c r="AV20" s="33"/>
      <c r="AW20" s="33"/>
      <c r="AX20" s="33"/>
      <c r="AY20" s="33"/>
      <c r="AZ20" s="33"/>
      <c r="BA20" s="33"/>
      <c r="BB20" s="33"/>
      <c r="BC20" s="33" t="s">
        <v>11306</v>
      </c>
      <c r="BD20" s="33" t="s">
        <v>11318</v>
      </c>
      <c r="BE20" s="33" t="s">
        <v>11341</v>
      </c>
      <c r="BF20" s="33"/>
      <c r="BG20" s="33"/>
      <c r="BH20" s="33"/>
      <c r="BI20" s="33"/>
      <c r="BJ20" s="33">
        <v>0</v>
      </c>
      <c r="BK20" s="33" t="s">
        <v>31</v>
      </c>
      <c r="BL20" s="33"/>
      <c r="BM20" s="33" t="s">
        <v>22258</v>
      </c>
    </row>
    <row r="21" spans="1:65" x14ac:dyDescent="0.25">
      <c r="A21" s="33" t="s">
        <v>11461</v>
      </c>
      <c r="B21" s="33" t="s">
        <v>3434</v>
      </c>
      <c r="C21" s="33" t="s">
        <v>11462</v>
      </c>
      <c r="D21" s="33" t="s">
        <v>11302</v>
      </c>
      <c r="E21" s="33"/>
      <c r="F21" s="33" t="s">
        <v>11303</v>
      </c>
      <c r="G21" s="33">
        <v>76.87</v>
      </c>
      <c r="H21" s="33">
        <v>0</v>
      </c>
      <c r="I21" s="33"/>
      <c r="J21" s="33" t="s">
        <v>11304</v>
      </c>
      <c r="K21" s="33" t="s">
        <v>11463</v>
      </c>
      <c r="L21" s="33">
        <v>43.28</v>
      </c>
      <c r="M21" s="33"/>
      <c r="N21" s="33"/>
      <c r="O21" s="33"/>
      <c r="P21" s="33" t="s">
        <v>11306</v>
      </c>
      <c r="Q21" s="33" t="s">
        <v>11306</v>
      </c>
      <c r="R21" s="33">
        <v>0.1</v>
      </c>
      <c r="S21" s="33">
        <v>0.1</v>
      </c>
      <c r="T21" s="33"/>
      <c r="U21" s="33"/>
      <c r="V21" s="33" t="s">
        <v>11450</v>
      </c>
      <c r="W21" s="33"/>
      <c r="X21" s="33"/>
      <c r="Y21" s="33" t="s">
        <v>11308</v>
      </c>
      <c r="Z21" s="33">
        <v>20</v>
      </c>
      <c r="AA21" s="33">
        <v>9</v>
      </c>
      <c r="AB21" s="33">
        <v>24</v>
      </c>
      <c r="AC21" s="33">
        <v>0</v>
      </c>
      <c r="AD21" s="33" t="s">
        <v>11309</v>
      </c>
      <c r="AE21" s="33" t="s">
        <v>11464</v>
      </c>
      <c r="AF21" s="33" t="s">
        <v>11465</v>
      </c>
      <c r="AG21" s="33" t="s">
        <v>11466</v>
      </c>
      <c r="AH21" s="33" t="s">
        <v>11467</v>
      </c>
      <c r="AI21" s="33" t="s">
        <v>11468</v>
      </c>
      <c r="AJ21" s="33" t="s">
        <v>11469</v>
      </c>
      <c r="AK21" s="33" t="s">
        <v>11457</v>
      </c>
      <c r="AL21" s="33"/>
      <c r="AM21" s="33"/>
      <c r="AN21" s="33"/>
      <c r="AO21" s="33" t="s">
        <v>11317</v>
      </c>
      <c r="AP21" s="33" t="s">
        <v>11318</v>
      </c>
      <c r="AQ21" s="33">
        <v>0</v>
      </c>
      <c r="AR21" s="33"/>
      <c r="AS21" s="33"/>
      <c r="AT21" s="33"/>
      <c r="AU21" s="33"/>
      <c r="AV21" s="33"/>
      <c r="AW21" s="33"/>
      <c r="AX21" s="33"/>
      <c r="AY21" s="33"/>
      <c r="AZ21" s="33"/>
      <c r="BA21" s="33"/>
      <c r="BB21" s="33"/>
      <c r="BC21" s="33" t="s">
        <v>11306</v>
      </c>
      <c r="BD21" s="33" t="s">
        <v>11318</v>
      </c>
      <c r="BE21" s="33" t="s">
        <v>11341</v>
      </c>
      <c r="BF21" s="33"/>
      <c r="BG21" s="33"/>
      <c r="BH21" s="33"/>
      <c r="BI21" s="33"/>
      <c r="BJ21" s="33">
        <v>0</v>
      </c>
      <c r="BK21" s="33" t="s">
        <v>31</v>
      </c>
      <c r="BL21" s="33"/>
      <c r="BM21" s="33" t="s">
        <v>22258</v>
      </c>
    </row>
    <row r="22" spans="1:65" x14ac:dyDescent="0.25">
      <c r="A22" s="33" t="s">
        <v>11470</v>
      </c>
      <c r="B22" s="33" t="s">
        <v>11471</v>
      </c>
      <c r="C22" s="33" t="s">
        <v>11472</v>
      </c>
      <c r="D22" s="33" t="s">
        <v>11302</v>
      </c>
      <c r="E22" s="33"/>
      <c r="F22" s="33" t="s">
        <v>11303</v>
      </c>
      <c r="G22" s="33">
        <v>76.87</v>
      </c>
      <c r="H22" s="33">
        <v>0</v>
      </c>
      <c r="I22" s="33"/>
      <c r="J22" s="33" t="s">
        <v>11304</v>
      </c>
      <c r="K22" s="33" t="s">
        <v>11473</v>
      </c>
      <c r="L22" s="33">
        <v>43.28</v>
      </c>
      <c r="M22" s="33"/>
      <c r="N22" s="33"/>
      <c r="O22" s="33"/>
      <c r="P22" s="33" t="s">
        <v>11306</v>
      </c>
      <c r="Q22" s="33" t="s">
        <v>11306</v>
      </c>
      <c r="R22" s="33">
        <v>0</v>
      </c>
      <c r="S22" s="33">
        <v>0</v>
      </c>
      <c r="T22" s="33"/>
      <c r="U22" s="33"/>
      <c r="V22" s="33" t="s">
        <v>11450</v>
      </c>
      <c r="W22" s="33"/>
      <c r="X22" s="33"/>
      <c r="Y22" s="33" t="s">
        <v>11308</v>
      </c>
      <c r="Z22" s="33">
        <v>0</v>
      </c>
      <c r="AA22" s="33">
        <v>0</v>
      </c>
      <c r="AB22" s="33">
        <v>0</v>
      </c>
      <c r="AC22" s="33">
        <v>0</v>
      </c>
      <c r="AD22" s="33" t="s">
        <v>11309</v>
      </c>
      <c r="AE22" s="33" t="s">
        <v>11474</v>
      </c>
      <c r="AF22" s="33" t="s">
        <v>11475</v>
      </c>
      <c r="AG22" s="33" t="s">
        <v>11476</v>
      </c>
      <c r="AH22" s="33" t="s">
        <v>11477</v>
      </c>
      <c r="AI22" s="33" t="s">
        <v>11478</v>
      </c>
      <c r="AJ22" s="33" t="s">
        <v>11479</v>
      </c>
      <c r="AK22" s="33" t="s">
        <v>11457</v>
      </c>
      <c r="AL22" s="33"/>
      <c r="AM22" s="33"/>
      <c r="AN22" s="33" t="s">
        <v>11228</v>
      </c>
      <c r="AO22" s="33" t="s">
        <v>11317</v>
      </c>
      <c r="AP22" s="33" t="s">
        <v>11318</v>
      </c>
      <c r="AQ22" s="33">
        <v>0</v>
      </c>
      <c r="AR22" s="33"/>
      <c r="AS22" s="33"/>
      <c r="AT22" s="33"/>
      <c r="AU22" s="33"/>
      <c r="AV22" s="33"/>
      <c r="AW22" s="33"/>
      <c r="AX22" s="33"/>
      <c r="AY22" s="33"/>
      <c r="AZ22" s="33"/>
      <c r="BA22" s="33"/>
      <c r="BB22" s="33"/>
      <c r="BC22" s="33" t="s">
        <v>11306</v>
      </c>
      <c r="BD22" s="33" t="s">
        <v>11318</v>
      </c>
      <c r="BE22" s="33" t="s">
        <v>11341</v>
      </c>
      <c r="BF22" s="33"/>
      <c r="BG22" s="33"/>
      <c r="BH22" s="33"/>
      <c r="BI22" s="33"/>
      <c r="BJ22" s="33">
        <v>0</v>
      </c>
      <c r="BK22" s="33" t="s">
        <v>31</v>
      </c>
      <c r="BL22" s="33"/>
      <c r="BM22" s="33" t="s">
        <v>22258</v>
      </c>
    </row>
    <row r="23" spans="1:65" x14ac:dyDescent="0.25">
      <c r="A23" s="33" t="s">
        <v>11480</v>
      </c>
      <c r="B23" s="33" t="s">
        <v>11481</v>
      </c>
      <c r="C23" s="33" t="s">
        <v>11482</v>
      </c>
      <c r="D23" s="33" t="s">
        <v>11302</v>
      </c>
      <c r="E23" s="33"/>
      <c r="F23" s="33" t="s">
        <v>11303</v>
      </c>
      <c r="G23" s="33">
        <v>76.87</v>
      </c>
      <c r="H23" s="33">
        <v>0</v>
      </c>
      <c r="I23" s="33"/>
      <c r="J23" s="33" t="s">
        <v>11304</v>
      </c>
      <c r="K23" s="33" t="s">
        <v>11483</v>
      </c>
      <c r="L23" s="33">
        <v>51.45</v>
      </c>
      <c r="M23" s="33"/>
      <c r="N23" s="33"/>
      <c r="O23" s="33"/>
      <c r="P23" s="33" t="s">
        <v>11306</v>
      </c>
      <c r="Q23" s="33" t="s">
        <v>11306</v>
      </c>
      <c r="R23" s="33">
        <v>0.1</v>
      </c>
      <c r="S23" s="33">
        <v>0.1</v>
      </c>
      <c r="T23" s="33"/>
      <c r="U23" s="33"/>
      <c r="V23" s="33" t="s">
        <v>11450</v>
      </c>
      <c r="W23" s="33"/>
      <c r="X23" s="33"/>
      <c r="Y23" s="33" t="s">
        <v>11308</v>
      </c>
      <c r="Z23" s="33">
        <v>20</v>
      </c>
      <c r="AA23" s="33">
        <v>9</v>
      </c>
      <c r="AB23" s="33">
        <v>24</v>
      </c>
      <c r="AC23" s="33">
        <v>0</v>
      </c>
      <c r="AD23" s="33" t="s">
        <v>11309</v>
      </c>
      <c r="AE23" s="33" t="s">
        <v>11484</v>
      </c>
      <c r="AF23" s="33" t="s">
        <v>11485</v>
      </c>
      <c r="AG23" s="33" t="s">
        <v>11486</v>
      </c>
      <c r="AH23" s="33" t="s">
        <v>11487</v>
      </c>
      <c r="AI23" s="33" t="s">
        <v>11488</v>
      </c>
      <c r="AJ23" s="33" t="s">
        <v>11489</v>
      </c>
      <c r="AK23" s="33" t="s">
        <v>11457</v>
      </c>
      <c r="AL23" s="33"/>
      <c r="AM23" s="33"/>
      <c r="AN23" s="33" t="s">
        <v>11228</v>
      </c>
      <c r="AO23" s="33" t="s">
        <v>11317</v>
      </c>
      <c r="AP23" s="33" t="s">
        <v>11318</v>
      </c>
      <c r="AQ23" s="33">
        <v>0</v>
      </c>
      <c r="AR23" s="33"/>
      <c r="AS23" s="33"/>
      <c r="AT23" s="33"/>
      <c r="AU23" s="33"/>
      <c r="AV23" s="33"/>
      <c r="AW23" s="33"/>
      <c r="AX23" s="33"/>
      <c r="AY23" s="33"/>
      <c r="AZ23" s="33"/>
      <c r="BA23" s="33"/>
      <c r="BB23" s="33"/>
      <c r="BC23" s="33" t="s">
        <v>11306</v>
      </c>
      <c r="BD23" s="33" t="s">
        <v>11318</v>
      </c>
      <c r="BE23" s="33" t="s">
        <v>11341</v>
      </c>
      <c r="BF23" s="33"/>
      <c r="BG23" s="33"/>
      <c r="BH23" s="33"/>
      <c r="BI23" s="33"/>
      <c r="BJ23" s="33">
        <v>0</v>
      </c>
      <c r="BK23" s="33" t="s">
        <v>31</v>
      </c>
      <c r="BL23" s="33"/>
      <c r="BM23" s="33" t="s">
        <v>22258</v>
      </c>
    </row>
    <row r="24" spans="1:65" x14ac:dyDescent="0.25">
      <c r="A24" s="33" t="s">
        <v>11490</v>
      </c>
      <c r="B24" s="33" t="s">
        <v>11491</v>
      </c>
      <c r="C24" s="33" t="s">
        <v>11492</v>
      </c>
      <c r="D24" s="33" t="s">
        <v>11302</v>
      </c>
      <c r="E24" s="33"/>
      <c r="F24" s="33" t="s">
        <v>11303</v>
      </c>
      <c r="G24" s="33">
        <v>69.8</v>
      </c>
      <c r="H24" s="33">
        <v>0</v>
      </c>
      <c r="I24" s="33"/>
      <c r="J24" s="33" t="s">
        <v>11304</v>
      </c>
      <c r="K24" s="33" t="s">
        <v>11449</v>
      </c>
      <c r="L24" s="33">
        <v>46.62</v>
      </c>
      <c r="M24" s="33"/>
      <c r="N24" s="33"/>
      <c r="O24" s="33"/>
      <c r="P24" s="33" t="s">
        <v>11306</v>
      </c>
      <c r="Q24" s="33" t="s">
        <v>11306</v>
      </c>
      <c r="R24" s="33">
        <v>0.1</v>
      </c>
      <c r="S24" s="33">
        <v>0.1</v>
      </c>
      <c r="T24" s="33"/>
      <c r="U24" s="33"/>
      <c r="V24" s="33" t="s">
        <v>11493</v>
      </c>
      <c r="W24" s="33"/>
      <c r="X24" s="33"/>
      <c r="Y24" s="33" t="s">
        <v>11308</v>
      </c>
      <c r="Z24" s="33">
        <v>17</v>
      </c>
      <c r="AA24" s="33">
        <v>6</v>
      </c>
      <c r="AB24" s="33">
        <v>29</v>
      </c>
      <c r="AC24" s="33">
        <v>0</v>
      </c>
      <c r="AD24" s="33" t="s">
        <v>11309</v>
      </c>
      <c r="AE24" s="33" t="s">
        <v>11494</v>
      </c>
      <c r="AF24" s="33" t="s">
        <v>11495</v>
      </c>
      <c r="AG24" s="33" t="s">
        <v>11496</v>
      </c>
      <c r="AH24" s="33" t="s">
        <v>11497</v>
      </c>
      <c r="AI24" s="33" t="s">
        <v>11498</v>
      </c>
      <c r="AJ24" s="33" t="s">
        <v>11499</v>
      </c>
      <c r="AK24" s="33" t="s">
        <v>11457</v>
      </c>
      <c r="AL24" s="33"/>
      <c r="AM24" s="33"/>
      <c r="AN24" s="33" t="s">
        <v>11500</v>
      </c>
      <c r="AO24" s="33" t="s">
        <v>11317</v>
      </c>
      <c r="AP24" s="33" t="s">
        <v>11318</v>
      </c>
      <c r="AQ24" s="33">
        <v>0</v>
      </c>
      <c r="AR24" s="33"/>
      <c r="AS24" s="33"/>
      <c r="AT24" s="33"/>
      <c r="AU24" s="33"/>
      <c r="AV24" s="33"/>
      <c r="AW24" s="33"/>
      <c r="AX24" s="33"/>
      <c r="AY24" s="33"/>
      <c r="AZ24" s="33"/>
      <c r="BA24" s="33"/>
      <c r="BB24" s="33"/>
      <c r="BC24" s="33" t="s">
        <v>11306</v>
      </c>
      <c r="BD24" s="33" t="s">
        <v>11318</v>
      </c>
      <c r="BE24" s="33" t="s">
        <v>11341</v>
      </c>
      <c r="BF24" s="33"/>
      <c r="BG24" s="33"/>
      <c r="BH24" s="33"/>
      <c r="BI24" s="33"/>
      <c r="BJ24" s="33">
        <v>0</v>
      </c>
      <c r="BK24" s="33" t="s">
        <v>31</v>
      </c>
      <c r="BL24" s="33"/>
      <c r="BM24" s="33" t="s">
        <v>22258</v>
      </c>
    </row>
    <row r="25" spans="1:65" x14ac:dyDescent="0.25">
      <c r="A25" s="33" t="s">
        <v>11501</v>
      </c>
      <c r="B25" s="33" t="s">
        <v>11502</v>
      </c>
      <c r="C25" s="33" t="s">
        <v>11503</v>
      </c>
      <c r="D25" s="33" t="s">
        <v>11302</v>
      </c>
      <c r="E25" s="33"/>
      <c r="F25" s="33" t="s">
        <v>11303</v>
      </c>
      <c r="G25" s="33">
        <v>69.8</v>
      </c>
      <c r="H25" s="33">
        <v>0</v>
      </c>
      <c r="I25" s="33"/>
      <c r="J25" s="33" t="s">
        <v>11304</v>
      </c>
      <c r="K25" s="33" t="s">
        <v>11306</v>
      </c>
      <c r="L25" s="33">
        <v>46.62</v>
      </c>
      <c r="M25" s="33"/>
      <c r="N25" s="33"/>
      <c r="O25" s="33"/>
      <c r="P25" s="33" t="s">
        <v>11306</v>
      </c>
      <c r="Q25" s="33" t="s">
        <v>11306</v>
      </c>
      <c r="R25" s="33">
        <v>0.1</v>
      </c>
      <c r="S25" s="33">
        <v>0.1</v>
      </c>
      <c r="T25" s="33"/>
      <c r="U25" s="33"/>
      <c r="V25" s="33" t="s">
        <v>11504</v>
      </c>
      <c r="W25" s="33"/>
      <c r="X25" s="33"/>
      <c r="Y25" s="33" t="s">
        <v>11308</v>
      </c>
      <c r="Z25" s="33">
        <v>17</v>
      </c>
      <c r="AA25" s="33">
        <v>6</v>
      </c>
      <c r="AB25" s="33">
        <v>29</v>
      </c>
      <c r="AC25" s="33">
        <v>0</v>
      </c>
      <c r="AD25" s="33" t="s">
        <v>11309</v>
      </c>
      <c r="AE25" s="33" t="s">
        <v>11505</v>
      </c>
      <c r="AF25" s="33" t="s">
        <v>11506</v>
      </c>
      <c r="AG25" s="33" t="s">
        <v>11507</v>
      </c>
      <c r="AH25" s="33" t="s">
        <v>11508</v>
      </c>
      <c r="AI25" s="33" t="s">
        <v>11509</v>
      </c>
      <c r="AJ25" s="33" t="s">
        <v>11510</v>
      </c>
      <c r="AK25" s="33" t="s">
        <v>11457</v>
      </c>
      <c r="AL25" s="33"/>
      <c r="AM25" s="33"/>
      <c r="AN25" s="33" t="s">
        <v>11228</v>
      </c>
      <c r="AO25" s="33" t="s">
        <v>11317</v>
      </c>
      <c r="AP25" s="33" t="s">
        <v>11318</v>
      </c>
      <c r="AQ25" s="33">
        <v>0</v>
      </c>
      <c r="AR25" s="33"/>
      <c r="AS25" s="33"/>
      <c r="AT25" s="33"/>
      <c r="AU25" s="33"/>
      <c r="AV25" s="33"/>
      <c r="AW25" s="33"/>
      <c r="AX25" s="33"/>
      <c r="AY25" s="33"/>
      <c r="AZ25" s="33"/>
      <c r="BA25" s="33"/>
      <c r="BB25" s="33"/>
      <c r="BC25" s="33" t="s">
        <v>11306</v>
      </c>
      <c r="BD25" s="33" t="s">
        <v>11318</v>
      </c>
      <c r="BE25" s="33" t="s">
        <v>11341</v>
      </c>
      <c r="BF25" s="33"/>
      <c r="BG25" s="33"/>
      <c r="BH25" s="33"/>
      <c r="BI25" s="33"/>
      <c r="BJ25" s="33">
        <v>0</v>
      </c>
      <c r="BK25" s="33" t="s">
        <v>31</v>
      </c>
      <c r="BL25" s="33"/>
      <c r="BM25" s="33" t="s">
        <v>22258</v>
      </c>
    </row>
    <row r="26" spans="1:65" x14ac:dyDescent="0.25">
      <c r="A26" s="33" t="s">
        <v>11511</v>
      </c>
      <c r="B26" s="33" t="s">
        <v>11512</v>
      </c>
      <c r="C26" s="33" t="s">
        <v>11513</v>
      </c>
      <c r="D26" s="33" t="s">
        <v>11302</v>
      </c>
      <c r="E26" s="33"/>
      <c r="F26" s="33" t="s">
        <v>11303</v>
      </c>
      <c r="G26" s="33">
        <v>69.8</v>
      </c>
      <c r="H26" s="33">
        <v>0</v>
      </c>
      <c r="I26" s="33"/>
      <c r="J26" s="33" t="s">
        <v>11304</v>
      </c>
      <c r="K26" s="33" t="s">
        <v>11463</v>
      </c>
      <c r="L26" s="33">
        <v>46.62</v>
      </c>
      <c r="M26" s="33"/>
      <c r="N26" s="33"/>
      <c r="O26" s="33"/>
      <c r="P26" s="33" t="s">
        <v>11306</v>
      </c>
      <c r="Q26" s="33" t="s">
        <v>11306</v>
      </c>
      <c r="R26" s="33">
        <v>0.1</v>
      </c>
      <c r="S26" s="33">
        <v>0.1</v>
      </c>
      <c r="T26" s="33"/>
      <c r="U26" s="33"/>
      <c r="V26" s="33" t="s">
        <v>11493</v>
      </c>
      <c r="W26" s="33"/>
      <c r="X26" s="33"/>
      <c r="Y26" s="33" t="s">
        <v>11308</v>
      </c>
      <c r="Z26" s="33">
        <v>17</v>
      </c>
      <c r="AA26" s="33">
        <v>6</v>
      </c>
      <c r="AB26" s="33">
        <v>29</v>
      </c>
      <c r="AC26" s="33">
        <v>0</v>
      </c>
      <c r="AD26" s="33" t="s">
        <v>11309</v>
      </c>
      <c r="AE26" s="33" t="s">
        <v>11514</v>
      </c>
      <c r="AF26" s="33" t="s">
        <v>11515</v>
      </c>
      <c r="AG26" s="33" t="s">
        <v>11516</v>
      </c>
      <c r="AH26" s="33" t="s">
        <v>11517</v>
      </c>
      <c r="AI26" s="33" t="s">
        <v>11518</v>
      </c>
      <c r="AJ26" s="33" t="s">
        <v>11519</v>
      </c>
      <c r="AK26" s="33" t="s">
        <v>11457</v>
      </c>
      <c r="AL26" s="33"/>
      <c r="AM26" s="33"/>
      <c r="AN26" s="33" t="s">
        <v>11500</v>
      </c>
      <c r="AO26" s="33" t="s">
        <v>11317</v>
      </c>
      <c r="AP26" s="33" t="s">
        <v>11318</v>
      </c>
      <c r="AQ26" s="33">
        <v>0</v>
      </c>
      <c r="AR26" s="33"/>
      <c r="AS26" s="33"/>
      <c r="AT26" s="33"/>
      <c r="AU26" s="33"/>
      <c r="AV26" s="33"/>
      <c r="AW26" s="33"/>
      <c r="AX26" s="33"/>
      <c r="AY26" s="33"/>
      <c r="AZ26" s="33"/>
      <c r="BA26" s="33"/>
      <c r="BB26" s="33"/>
      <c r="BC26" s="33" t="s">
        <v>11306</v>
      </c>
      <c r="BD26" s="33" t="s">
        <v>11318</v>
      </c>
      <c r="BE26" s="33" t="s">
        <v>11341</v>
      </c>
      <c r="BF26" s="33"/>
      <c r="BG26" s="33"/>
      <c r="BH26" s="33"/>
      <c r="BI26" s="33"/>
      <c r="BJ26" s="33">
        <v>0</v>
      </c>
      <c r="BK26" s="33" t="s">
        <v>31</v>
      </c>
      <c r="BL26" s="33"/>
      <c r="BM26" s="33" t="s">
        <v>22258</v>
      </c>
    </row>
    <row r="27" spans="1:65" x14ac:dyDescent="0.25">
      <c r="A27" s="33" t="s">
        <v>11520</v>
      </c>
      <c r="B27" s="33" t="s">
        <v>11521</v>
      </c>
      <c r="C27" s="33" t="s">
        <v>11522</v>
      </c>
      <c r="D27" s="33" t="s">
        <v>11302</v>
      </c>
      <c r="E27" s="33"/>
      <c r="F27" s="33" t="s">
        <v>11303</v>
      </c>
      <c r="G27" s="33">
        <v>69.8</v>
      </c>
      <c r="H27" s="33">
        <v>0</v>
      </c>
      <c r="I27" s="33"/>
      <c r="J27" s="33" t="s">
        <v>11304</v>
      </c>
      <c r="K27" s="33" t="s">
        <v>11473</v>
      </c>
      <c r="L27" s="33">
        <v>46.62</v>
      </c>
      <c r="M27" s="33"/>
      <c r="N27" s="33"/>
      <c r="O27" s="33"/>
      <c r="P27" s="33" t="s">
        <v>11306</v>
      </c>
      <c r="Q27" s="33" t="s">
        <v>11306</v>
      </c>
      <c r="R27" s="33">
        <v>0.1</v>
      </c>
      <c r="S27" s="33">
        <v>0.1</v>
      </c>
      <c r="T27" s="33"/>
      <c r="U27" s="33"/>
      <c r="V27" s="33" t="s">
        <v>11493</v>
      </c>
      <c r="W27" s="33"/>
      <c r="X27" s="33"/>
      <c r="Y27" s="33" t="s">
        <v>11308</v>
      </c>
      <c r="Z27" s="33">
        <v>17</v>
      </c>
      <c r="AA27" s="33">
        <v>6</v>
      </c>
      <c r="AB27" s="33">
        <v>29</v>
      </c>
      <c r="AC27" s="33">
        <v>0</v>
      </c>
      <c r="AD27" s="33" t="s">
        <v>11309</v>
      </c>
      <c r="AE27" s="33" t="s">
        <v>11523</v>
      </c>
      <c r="AF27" s="33" t="s">
        <v>11524</v>
      </c>
      <c r="AG27" s="33" t="s">
        <v>11525</v>
      </c>
      <c r="AH27" s="33" t="s">
        <v>11526</v>
      </c>
      <c r="AI27" s="33" t="s">
        <v>11527</v>
      </c>
      <c r="AJ27" s="33" t="s">
        <v>11528</v>
      </c>
      <c r="AK27" s="33" t="s">
        <v>11457</v>
      </c>
      <c r="AL27" s="33"/>
      <c r="AM27" s="33"/>
      <c r="AN27" s="33" t="s">
        <v>11500</v>
      </c>
      <c r="AO27" s="33" t="s">
        <v>11317</v>
      </c>
      <c r="AP27" s="33" t="s">
        <v>11318</v>
      </c>
      <c r="AQ27" s="33">
        <v>0</v>
      </c>
      <c r="AR27" s="33"/>
      <c r="AS27" s="33"/>
      <c r="AT27" s="33"/>
      <c r="AU27" s="33"/>
      <c r="AV27" s="33"/>
      <c r="AW27" s="33"/>
      <c r="AX27" s="33"/>
      <c r="AY27" s="33"/>
      <c r="AZ27" s="33"/>
      <c r="BA27" s="33"/>
      <c r="BB27" s="33"/>
      <c r="BC27" s="33" t="s">
        <v>11306</v>
      </c>
      <c r="BD27" s="33" t="s">
        <v>11318</v>
      </c>
      <c r="BE27" s="33" t="s">
        <v>11341</v>
      </c>
      <c r="BF27" s="33"/>
      <c r="BG27" s="33"/>
      <c r="BH27" s="33"/>
      <c r="BI27" s="33"/>
      <c r="BJ27" s="33">
        <v>0</v>
      </c>
      <c r="BK27" s="33" t="s">
        <v>31</v>
      </c>
      <c r="BL27" s="33"/>
      <c r="BM27" s="33" t="s">
        <v>22258</v>
      </c>
    </row>
    <row r="28" spans="1:65" x14ac:dyDescent="0.25">
      <c r="A28" s="33" t="s">
        <v>11529</v>
      </c>
      <c r="B28" s="33" t="s">
        <v>3232</v>
      </c>
      <c r="C28" s="33" t="s">
        <v>11530</v>
      </c>
      <c r="D28" s="33" t="s">
        <v>11376</v>
      </c>
      <c r="E28" s="33" t="s">
        <v>11531</v>
      </c>
      <c r="F28" s="33" t="s">
        <v>11303</v>
      </c>
      <c r="G28" s="33">
        <v>0</v>
      </c>
      <c r="H28" s="33">
        <v>0</v>
      </c>
      <c r="I28" s="33"/>
      <c r="J28" s="33" t="s">
        <v>11304</v>
      </c>
      <c r="K28" s="33" t="s">
        <v>11449</v>
      </c>
      <c r="L28" s="33">
        <v>46.62</v>
      </c>
      <c r="M28" s="33"/>
      <c r="N28" s="33"/>
      <c r="O28" s="33"/>
      <c r="P28" s="33" t="s">
        <v>11306</v>
      </c>
      <c r="Q28" s="33" t="s">
        <v>11306</v>
      </c>
      <c r="R28" s="33">
        <v>0.46</v>
      </c>
      <c r="S28" s="33">
        <v>0.46</v>
      </c>
      <c r="T28" s="33"/>
      <c r="U28" s="33"/>
      <c r="V28" s="33" t="s">
        <v>11532</v>
      </c>
      <c r="W28" s="33"/>
      <c r="X28" s="33"/>
      <c r="Y28" s="33" t="s">
        <v>11308</v>
      </c>
      <c r="Z28" s="33">
        <v>17</v>
      </c>
      <c r="AA28" s="33">
        <v>6</v>
      </c>
      <c r="AB28" s="33">
        <v>29</v>
      </c>
      <c r="AC28" s="33">
        <v>0</v>
      </c>
      <c r="AD28" s="33" t="s">
        <v>11309</v>
      </c>
      <c r="AE28" s="33" t="s">
        <v>11533</v>
      </c>
      <c r="AF28" s="33" t="s">
        <v>11534</v>
      </c>
      <c r="AG28" s="33" t="s">
        <v>11535</v>
      </c>
      <c r="AH28" s="33" t="s">
        <v>11536</v>
      </c>
      <c r="AI28" s="33" t="s">
        <v>11537</v>
      </c>
      <c r="AJ28" s="33" t="s">
        <v>11538</v>
      </c>
      <c r="AK28" s="33" t="s">
        <v>11457</v>
      </c>
      <c r="AL28" s="33"/>
      <c r="AM28" s="33"/>
      <c r="AN28" s="33"/>
      <c r="AO28" s="33"/>
      <c r="AP28" s="33" t="s">
        <v>11318</v>
      </c>
      <c r="AQ28" s="33">
        <v>0</v>
      </c>
      <c r="AR28" s="33"/>
      <c r="AS28" s="33"/>
      <c r="AT28" s="33"/>
      <c r="AU28" s="33"/>
      <c r="AV28" s="33"/>
      <c r="AW28" s="33"/>
      <c r="AX28" s="33"/>
      <c r="AY28" s="33"/>
      <c r="AZ28" s="33"/>
      <c r="BA28" s="33"/>
      <c r="BB28" s="33"/>
      <c r="BC28" s="33" t="s">
        <v>11306</v>
      </c>
      <c r="BD28" s="33" t="s">
        <v>11318</v>
      </c>
      <c r="BE28" s="33"/>
      <c r="BF28" s="33"/>
      <c r="BG28" s="33"/>
      <c r="BH28" s="33"/>
      <c r="BI28" s="33"/>
      <c r="BJ28" s="33">
        <v>0</v>
      </c>
      <c r="BK28" s="33" t="s">
        <v>31</v>
      </c>
      <c r="BL28" s="33"/>
      <c r="BM28" s="33" t="s">
        <v>22258</v>
      </c>
    </row>
    <row r="29" spans="1:65" x14ac:dyDescent="0.25">
      <c r="A29" s="33" t="s">
        <v>11539</v>
      </c>
      <c r="B29" s="33" t="s">
        <v>11540</v>
      </c>
      <c r="C29" s="33" t="s">
        <v>11541</v>
      </c>
      <c r="D29" s="33" t="s">
        <v>11302</v>
      </c>
      <c r="E29" s="33"/>
      <c r="F29" s="33" t="s">
        <v>11303</v>
      </c>
      <c r="G29" s="33">
        <v>89.8</v>
      </c>
      <c r="H29" s="33">
        <v>0</v>
      </c>
      <c r="I29" s="33"/>
      <c r="J29" s="33" t="s">
        <v>11304</v>
      </c>
      <c r="K29" s="33" t="s">
        <v>11483</v>
      </c>
      <c r="L29" s="33">
        <v>54.79</v>
      </c>
      <c r="M29" s="33"/>
      <c r="N29" s="33"/>
      <c r="O29" s="33"/>
      <c r="P29" s="33" t="s">
        <v>11306</v>
      </c>
      <c r="Q29" s="33" t="s">
        <v>11306</v>
      </c>
      <c r="R29" s="33">
        <v>0.1</v>
      </c>
      <c r="S29" s="33">
        <v>0.1</v>
      </c>
      <c r="T29" s="33"/>
      <c r="U29" s="33"/>
      <c r="V29" s="33" t="s">
        <v>11493</v>
      </c>
      <c r="W29" s="33"/>
      <c r="X29" s="33"/>
      <c r="Y29" s="33" t="s">
        <v>11308</v>
      </c>
      <c r="Z29" s="33">
        <v>17</v>
      </c>
      <c r="AA29" s="33">
        <v>6</v>
      </c>
      <c r="AB29" s="33">
        <v>29</v>
      </c>
      <c r="AC29" s="33">
        <v>0</v>
      </c>
      <c r="AD29" s="33" t="s">
        <v>11309</v>
      </c>
      <c r="AE29" s="33" t="s">
        <v>11542</v>
      </c>
      <c r="AF29" s="33" t="s">
        <v>11543</v>
      </c>
      <c r="AG29" s="33" t="s">
        <v>11544</v>
      </c>
      <c r="AH29" s="33" t="s">
        <v>11545</v>
      </c>
      <c r="AI29" s="33" t="s">
        <v>11546</v>
      </c>
      <c r="AJ29" s="33" t="s">
        <v>11547</v>
      </c>
      <c r="AK29" s="33" t="s">
        <v>11457</v>
      </c>
      <c r="AL29" s="33"/>
      <c r="AM29" s="33"/>
      <c r="AN29" s="33" t="s">
        <v>11500</v>
      </c>
      <c r="AO29" s="33" t="s">
        <v>11317</v>
      </c>
      <c r="AP29" s="33" t="s">
        <v>11318</v>
      </c>
      <c r="AQ29" s="33">
        <v>0</v>
      </c>
      <c r="AR29" s="33"/>
      <c r="AS29" s="33"/>
      <c r="AT29" s="33"/>
      <c r="AU29" s="33"/>
      <c r="AV29" s="33"/>
      <c r="AW29" s="33"/>
      <c r="AX29" s="33"/>
      <c r="AY29" s="33"/>
      <c r="AZ29" s="33"/>
      <c r="BA29" s="33"/>
      <c r="BB29" s="33"/>
      <c r="BC29" s="33" t="s">
        <v>11306</v>
      </c>
      <c r="BD29" s="33" t="s">
        <v>11318</v>
      </c>
      <c r="BE29" s="33" t="s">
        <v>11341</v>
      </c>
      <c r="BF29" s="33"/>
      <c r="BG29" s="33"/>
      <c r="BH29" s="33"/>
      <c r="BI29" s="33"/>
      <c r="BJ29" s="33">
        <v>0</v>
      </c>
      <c r="BK29" s="33" t="s">
        <v>31</v>
      </c>
      <c r="BL29" s="33"/>
      <c r="BM29" s="33" t="s">
        <v>22258</v>
      </c>
    </row>
    <row r="30" spans="1:65" x14ac:dyDescent="0.25">
      <c r="A30" s="33" t="s">
        <v>11548</v>
      </c>
      <c r="B30" s="33" t="s">
        <v>3946</v>
      </c>
      <c r="C30" s="33" t="s">
        <v>11549</v>
      </c>
      <c r="D30" s="33" t="s">
        <v>11302</v>
      </c>
      <c r="E30" s="33"/>
      <c r="F30" s="33" t="s">
        <v>11550</v>
      </c>
      <c r="G30" s="33">
        <v>0</v>
      </c>
      <c r="H30" s="33">
        <v>0</v>
      </c>
      <c r="I30" s="33"/>
      <c r="J30" s="33" t="s">
        <v>11304</v>
      </c>
      <c r="K30" s="33" t="s">
        <v>11306</v>
      </c>
      <c r="L30" s="33">
        <v>50.93</v>
      </c>
      <c r="M30" s="33"/>
      <c r="N30" s="33"/>
      <c r="O30" s="33"/>
      <c r="P30" s="33" t="s">
        <v>11306</v>
      </c>
      <c r="Q30" s="33" t="s">
        <v>11306</v>
      </c>
      <c r="R30" s="33">
        <v>0</v>
      </c>
      <c r="S30" s="33">
        <v>0</v>
      </c>
      <c r="T30" s="33"/>
      <c r="U30" s="33"/>
      <c r="V30" s="33"/>
      <c r="W30" s="33"/>
      <c r="X30" s="33"/>
      <c r="Y30" s="33" t="s">
        <v>11308</v>
      </c>
      <c r="Z30" s="33">
        <v>0</v>
      </c>
      <c r="AA30" s="33">
        <v>0</v>
      </c>
      <c r="AB30" s="33">
        <v>0</v>
      </c>
      <c r="AC30" s="33">
        <v>0</v>
      </c>
      <c r="AD30" s="33" t="s">
        <v>11309</v>
      </c>
      <c r="AE30" s="33"/>
      <c r="AF30" s="33"/>
      <c r="AG30" s="33"/>
      <c r="AH30" s="33"/>
      <c r="AI30" s="33"/>
      <c r="AJ30" s="33"/>
      <c r="AK30" s="33" t="s">
        <v>11551</v>
      </c>
      <c r="AL30" s="33"/>
      <c r="AM30" s="33"/>
      <c r="AN30" s="33" t="s">
        <v>11552</v>
      </c>
      <c r="AO30" s="33"/>
      <c r="AP30" s="33" t="s">
        <v>11318</v>
      </c>
      <c r="AQ30" s="33">
        <v>0</v>
      </c>
      <c r="AR30" s="33"/>
      <c r="AS30" s="33"/>
      <c r="AT30" s="33"/>
      <c r="AU30" s="33"/>
      <c r="AV30" s="33"/>
      <c r="AW30" s="33"/>
      <c r="AX30" s="33"/>
      <c r="AY30" s="33"/>
      <c r="AZ30" s="33"/>
      <c r="BA30" s="33"/>
      <c r="BB30" s="33"/>
      <c r="BC30" s="33" t="s">
        <v>11306</v>
      </c>
      <c r="BD30" s="33" t="s">
        <v>11318</v>
      </c>
      <c r="BE30" s="33"/>
      <c r="BF30" s="33"/>
      <c r="BG30" s="33"/>
      <c r="BH30" s="33"/>
      <c r="BI30" s="33"/>
      <c r="BJ30" s="33">
        <v>0</v>
      </c>
      <c r="BK30" s="33" t="s">
        <v>31</v>
      </c>
      <c r="BL30" s="33"/>
      <c r="BM30" s="33" t="s">
        <v>22260</v>
      </c>
    </row>
    <row r="31" spans="1:65" x14ac:dyDescent="0.25">
      <c r="A31" s="33" t="s">
        <v>11553</v>
      </c>
      <c r="B31" s="33" t="s">
        <v>11554</v>
      </c>
      <c r="C31" s="33" t="s">
        <v>11555</v>
      </c>
      <c r="D31" s="33" t="s">
        <v>11302</v>
      </c>
      <c r="E31" s="33"/>
      <c r="F31" s="33" t="s">
        <v>11550</v>
      </c>
      <c r="G31" s="33">
        <v>0</v>
      </c>
      <c r="H31" s="33">
        <v>0</v>
      </c>
      <c r="I31" s="33"/>
      <c r="J31" s="33" t="s">
        <v>11304</v>
      </c>
      <c r="K31" s="33" t="s">
        <v>11306</v>
      </c>
      <c r="L31" s="33">
        <v>29.94</v>
      </c>
      <c r="M31" s="33"/>
      <c r="N31" s="33"/>
      <c r="O31" s="33"/>
      <c r="P31" s="33" t="s">
        <v>11306</v>
      </c>
      <c r="Q31" s="33" t="s">
        <v>11306</v>
      </c>
      <c r="R31" s="33">
        <v>0</v>
      </c>
      <c r="S31" s="33">
        <v>0</v>
      </c>
      <c r="T31" s="33"/>
      <c r="U31" s="33"/>
      <c r="V31" s="33"/>
      <c r="W31" s="33"/>
      <c r="X31" s="33"/>
      <c r="Y31" s="33" t="s">
        <v>11308</v>
      </c>
      <c r="Z31" s="33">
        <v>0</v>
      </c>
      <c r="AA31" s="33">
        <v>0</v>
      </c>
      <c r="AB31" s="33">
        <v>0</v>
      </c>
      <c r="AC31" s="33">
        <v>0</v>
      </c>
      <c r="AD31" s="33" t="s">
        <v>11309</v>
      </c>
      <c r="AE31" s="33"/>
      <c r="AF31" s="33"/>
      <c r="AG31" s="33"/>
      <c r="AH31" s="33"/>
      <c r="AI31" s="33"/>
      <c r="AJ31" s="33"/>
      <c r="AK31" s="33" t="s">
        <v>11551</v>
      </c>
      <c r="AL31" s="33"/>
      <c r="AM31" s="33"/>
      <c r="AN31" s="33" t="s">
        <v>11556</v>
      </c>
      <c r="AO31" s="33" t="s">
        <v>11317</v>
      </c>
      <c r="AP31" s="33" t="s">
        <v>11318</v>
      </c>
      <c r="AQ31" s="33">
        <v>0</v>
      </c>
      <c r="AR31" s="33"/>
      <c r="AS31" s="33"/>
      <c r="AT31" s="33"/>
      <c r="AU31" s="33"/>
      <c r="AV31" s="33"/>
      <c r="AW31" s="33"/>
      <c r="AX31" s="33"/>
      <c r="AY31" s="33"/>
      <c r="AZ31" s="33"/>
      <c r="BA31" s="33"/>
      <c r="BB31" s="33"/>
      <c r="BC31" s="33" t="s">
        <v>11306</v>
      </c>
      <c r="BD31" s="33" t="s">
        <v>11318</v>
      </c>
      <c r="BE31" s="33"/>
      <c r="BF31" s="33"/>
      <c r="BG31" s="33"/>
      <c r="BH31" s="33"/>
      <c r="BI31" s="33"/>
      <c r="BJ31" s="33">
        <v>0</v>
      </c>
      <c r="BK31" s="33" t="s">
        <v>31</v>
      </c>
      <c r="BL31" s="33"/>
      <c r="BM31" s="33" t="s">
        <v>22260</v>
      </c>
    </row>
    <row r="32" spans="1:65" x14ac:dyDescent="0.25">
      <c r="A32" s="33" t="s">
        <v>11557</v>
      </c>
      <c r="B32" s="33" t="s">
        <v>1979</v>
      </c>
      <c r="C32" s="33" t="s">
        <v>11558</v>
      </c>
      <c r="D32" s="33" t="s">
        <v>11376</v>
      </c>
      <c r="E32" s="33" t="s">
        <v>11559</v>
      </c>
      <c r="F32" s="33" t="s">
        <v>11550</v>
      </c>
      <c r="G32" s="33">
        <v>69.8</v>
      </c>
      <c r="H32" s="33">
        <v>0</v>
      </c>
      <c r="I32" s="33"/>
      <c r="J32" s="33" t="s">
        <v>11304</v>
      </c>
      <c r="K32" s="33" t="s">
        <v>11560</v>
      </c>
      <c r="L32" s="33">
        <v>30.77</v>
      </c>
      <c r="M32" s="33"/>
      <c r="N32" s="33" t="s">
        <v>11561</v>
      </c>
      <c r="O32" s="33"/>
      <c r="P32" s="33" t="s">
        <v>11306</v>
      </c>
      <c r="Q32" s="33" t="s">
        <v>11306</v>
      </c>
      <c r="R32" s="33">
        <v>1.2</v>
      </c>
      <c r="S32" s="33">
        <v>1.2</v>
      </c>
      <c r="T32" s="33" t="s">
        <v>11562</v>
      </c>
      <c r="U32" s="33"/>
      <c r="V32" s="33" t="s">
        <v>11563</v>
      </c>
      <c r="W32" s="33"/>
      <c r="X32" s="33"/>
      <c r="Y32" s="33" t="s">
        <v>11308</v>
      </c>
      <c r="Z32" s="33">
        <v>10</v>
      </c>
      <c r="AA32" s="33">
        <v>25</v>
      </c>
      <c r="AB32" s="33">
        <v>5</v>
      </c>
      <c r="AC32" s="33">
        <v>0</v>
      </c>
      <c r="AD32" s="33" t="s">
        <v>11309</v>
      </c>
      <c r="AE32" s="33" t="s">
        <v>11564</v>
      </c>
      <c r="AF32" s="33" t="s">
        <v>11565</v>
      </c>
      <c r="AG32" s="33" t="s">
        <v>11566</v>
      </c>
      <c r="AH32" s="33" t="s">
        <v>11567</v>
      </c>
      <c r="AI32" s="33" t="s">
        <v>11568</v>
      </c>
      <c r="AJ32" s="33" t="s">
        <v>11569</v>
      </c>
      <c r="AK32" s="33" t="s">
        <v>11570</v>
      </c>
      <c r="AL32" s="33"/>
      <c r="AM32" s="33"/>
      <c r="AN32" s="33" t="s">
        <v>11556</v>
      </c>
      <c r="AO32" s="33" t="s">
        <v>11386</v>
      </c>
      <c r="AP32" s="33" t="s">
        <v>11318</v>
      </c>
      <c r="AQ32" s="33">
        <v>0</v>
      </c>
      <c r="AR32" s="33"/>
      <c r="AS32" s="33"/>
      <c r="AT32" s="33"/>
      <c r="AU32" s="33"/>
      <c r="AV32" s="33"/>
      <c r="AW32" s="33"/>
      <c r="AX32" s="33"/>
      <c r="AY32" s="33"/>
      <c r="AZ32" s="33"/>
      <c r="BA32" s="33"/>
      <c r="BB32" s="33"/>
      <c r="BC32" s="33" t="s">
        <v>11306</v>
      </c>
      <c r="BD32" s="33" t="s">
        <v>11318</v>
      </c>
      <c r="BE32" s="33"/>
      <c r="BF32" s="33"/>
      <c r="BG32" s="33"/>
      <c r="BH32" s="33"/>
      <c r="BI32" s="33"/>
      <c r="BJ32" s="33">
        <v>0</v>
      </c>
      <c r="BK32" s="33" t="s">
        <v>31</v>
      </c>
      <c r="BL32" s="33"/>
      <c r="BM32" s="33" t="s">
        <v>22260</v>
      </c>
    </row>
    <row r="33" spans="1:65" x14ac:dyDescent="0.25">
      <c r="A33" s="33" t="s">
        <v>11571</v>
      </c>
      <c r="B33" s="33" t="s">
        <v>8437</v>
      </c>
      <c r="C33" s="33" t="s">
        <v>11572</v>
      </c>
      <c r="D33" s="33" t="s">
        <v>11302</v>
      </c>
      <c r="E33" s="33"/>
      <c r="F33" s="33" t="s">
        <v>11550</v>
      </c>
      <c r="G33" s="33">
        <v>57.8</v>
      </c>
      <c r="H33" s="33">
        <v>0</v>
      </c>
      <c r="I33" s="33"/>
      <c r="J33" s="33" t="s">
        <v>11304</v>
      </c>
      <c r="K33" s="33" t="s">
        <v>11573</v>
      </c>
      <c r="L33" s="33">
        <v>39.58</v>
      </c>
      <c r="M33" s="33"/>
      <c r="N33" s="33"/>
      <c r="O33" s="33"/>
      <c r="P33" s="33" t="s">
        <v>11306</v>
      </c>
      <c r="Q33" s="33" t="s">
        <v>11306</v>
      </c>
      <c r="R33" s="33">
        <v>0.24</v>
      </c>
      <c r="S33" s="33">
        <v>0.24</v>
      </c>
      <c r="T33" s="33" t="s">
        <v>11574</v>
      </c>
      <c r="U33" s="33" t="s">
        <v>11574</v>
      </c>
      <c r="V33" s="33" t="s">
        <v>11575</v>
      </c>
      <c r="W33" s="33"/>
      <c r="X33" s="33"/>
      <c r="Y33" s="33" t="s">
        <v>11308</v>
      </c>
      <c r="Z33" s="33">
        <v>6</v>
      </c>
      <c r="AA33" s="33">
        <v>20</v>
      </c>
      <c r="AB33" s="33">
        <v>6</v>
      </c>
      <c r="AC33" s="33">
        <v>0</v>
      </c>
      <c r="AD33" s="33" t="s">
        <v>11309</v>
      </c>
      <c r="AE33" s="33" t="s">
        <v>11576</v>
      </c>
      <c r="AF33" s="33" t="s">
        <v>11577</v>
      </c>
      <c r="AG33" s="33" t="s">
        <v>11578</v>
      </c>
      <c r="AH33" s="33" t="s">
        <v>11579</v>
      </c>
      <c r="AI33" s="33" t="s">
        <v>11580</v>
      </c>
      <c r="AJ33" s="33" t="s">
        <v>11581</v>
      </c>
      <c r="AK33" s="33" t="s">
        <v>11582</v>
      </c>
      <c r="AL33" s="33"/>
      <c r="AM33" s="33"/>
      <c r="AN33" s="33" t="s">
        <v>11556</v>
      </c>
      <c r="AO33" s="33" t="s">
        <v>11317</v>
      </c>
      <c r="AP33" s="33" t="s">
        <v>11318</v>
      </c>
      <c r="AQ33" s="33">
        <v>0</v>
      </c>
      <c r="AR33" s="33"/>
      <c r="AS33" s="33"/>
      <c r="AT33" s="33"/>
      <c r="AU33" s="33"/>
      <c r="AV33" s="33"/>
      <c r="AW33" s="33"/>
      <c r="AX33" s="33"/>
      <c r="AY33" s="33"/>
      <c r="AZ33" s="33"/>
      <c r="BA33" s="33"/>
      <c r="BB33" s="33"/>
      <c r="BC33" s="33" t="s">
        <v>11306</v>
      </c>
      <c r="BD33" s="33" t="s">
        <v>11318</v>
      </c>
      <c r="BE33" s="33" t="s">
        <v>11341</v>
      </c>
      <c r="BF33" s="33"/>
      <c r="BG33" s="33"/>
      <c r="BH33" s="33"/>
      <c r="BI33" s="33"/>
      <c r="BJ33" s="33">
        <v>0</v>
      </c>
      <c r="BK33" s="33" t="s">
        <v>31</v>
      </c>
      <c r="BL33" s="33"/>
      <c r="BM33" s="33" t="s">
        <v>22260</v>
      </c>
    </row>
    <row r="34" spans="1:65" x14ac:dyDescent="0.25">
      <c r="A34" s="33" t="s">
        <v>11583</v>
      </c>
      <c r="B34" s="33" t="s">
        <v>11584</v>
      </c>
      <c r="C34" s="33" t="s">
        <v>11585</v>
      </c>
      <c r="D34" s="33" t="s">
        <v>11302</v>
      </c>
      <c r="E34" s="33"/>
      <c r="F34" s="33" t="s">
        <v>11550</v>
      </c>
      <c r="G34" s="33">
        <v>68.900000000000006</v>
      </c>
      <c r="H34" s="33">
        <v>0</v>
      </c>
      <c r="I34" s="33"/>
      <c r="J34" s="33" t="s">
        <v>11304</v>
      </c>
      <c r="K34" s="33" t="s">
        <v>11586</v>
      </c>
      <c r="L34" s="33">
        <v>39.58</v>
      </c>
      <c r="M34" s="33"/>
      <c r="N34" s="33"/>
      <c r="O34" s="33"/>
      <c r="P34" s="33" t="s">
        <v>11306</v>
      </c>
      <c r="Q34" s="33" t="s">
        <v>11306</v>
      </c>
      <c r="R34" s="33">
        <v>0.24</v>
      </c>
      <c r="S34" s="33">
        <v>0.24</v>
      </c>
      <c r="T34" s="33" t="s">
        <v>11574</v>
      </c>
      <c r="U34" s="33" t="s">
        <v>11574</v>
      </c>
      <c r="V34" s="33" t="s">
        <v>11587</v>
      </c>
      <c r="W34" s="33"/>
      <c r="X34" s="33"/>
      <c r="Y34" s="33" t="s">
        <v>11308</v>
      </c>
      <c r="Z34" s="33">
        <v>6</v>
      </c>
      <c r="AA34" s="33">
        <v>20</v>
      </c>
      <c r="AB34" s="33">
        <v>6</v>
      </c>
      <c r="AC34" s="33">
        <v>0</v>
      </c>
      <c r="AD34" s="33" t="s">
        <v>11309</v>
      </c>
      <c r="AE34" s="33" t="s">
        <v>11588</v>
      </c>
      <c r="AF34" s="33" t="s">
        <v>11589</v>
      </c>
      <c r="AG34" s="33" t="s">
        <v>11590</v>
      </c>
      <c r="AH34" s="33" t="s">
        <v>11591</v>
      </c>
      <c r="AI34" s="33" t="s">
        <v>11592</v>
      </c>
      <c r="AJ34" s="33" t="s">
        <v>11593</v>
      </c>
      <c r="AK34" s="33" t="s">
        <v>11594</v>
      </c>
      <c r="AL34" s="33"/>
      <c r="AM34" s="33"/>
      <c r="AN34" s="33" t="s">
        <v>11556</v>
      </c>
      <c r="AO34" s="33" t="s">
        <v>11317</v>
      </c>
      <c r="AP34" s="33" t="s">
        <v>11318</v>
      </c>
      <c r="AQ34" s="33">
        <v>0</v>
      </c>
      <c r="AR34" s="33"/>
      <c r="AS34" s="33"/>
      <c r="AT34" s="33"/>
      <c r="AU34" s="33"/>
      <c r="AV34" s="33"/>
      <c r="AW34" s="33"/>
      <c r="AX34" s="33"/>
      <c r="AY34" s="33"/>
      <c r="AZ34" s="33"/>
      <c r="BA34" s="33"/>
      <c r="BB34" s="33"/>
      <c r="BC34" s="33" t="s">
        <v>11306</v>
      </c>
      <c r="BD34" s="33" t="s">
        <v>11318</v>
      </c>
      <c r="BE34" s="33" t="s">
        <v>11341</v>
      </c>
      <c r="BF34" s="33"/>
      <c r="BG34" s="33"/>
      <c r="BH34" s="33"/>
      <c r="BI34" s="33"/>
      <c r="BJ34" s="33">
        <v>0</v>
      </c>
      <c r="BK34" s="33" t="s">
        <v>31</v>
      </c>
      <c r="BL34" s="33"/>
      <c r="BM34" s="33" t="s">
        <v>22260</v>
      </c>
    </row>
    <row r="35" spans="1:65" x14ac:dyDescent="0.25">
      <c r="A35" s="33" t="s">
        <v>11595</v>
      </c>
      <c r="B35" s="33" t="s">
        <v>10725</v>
      </c>
      <c r="C35" s="33" t="s">
        <v>11596</v>
      </c>
      <c r="D35" s="33" t="s">
        <v>11302</v>
      </c>
      <c r="E35" s="33"/>
      <c r="F35" s="33" t="s">
        <v>11550</v>
      </c>
      <c r="G35" s="33">
        <v>69.8</v>
      </c>
      <c r="H35" s="33">
        <v>0</v>
      </c>
      <c r="I35" s="33"/>
      <c r="J35" s="33" t="s">
        <v>11304</v>
      </c>
      <c r="K35" s="33" t="s">
        <v>11573</v>
      </c>
      <c r="L35" s="33">
        <v>55.18</v>
      </c>
      <c r="M35" s="33"/>
      <c r="N35" s="33"/>
      <c r="O35" s="33"/>
      <c r="P35" s="33" t="s">
        <v>11306</v>
      </c>
      <c r="Q35" s="33" t="s">
        <v>11306</v>
      </c>
      <c r="R35" s="33">
        <v>0.24</v>
      </c>
      <c r="S35" s="33">
        <v>0.24</v>
      </c>
      <c r="T35" s="33" t="s">
        <v>11574</v>
      </c>
      <c r="U35" s="33" t="s">
        <v>11574</v>
      </c>
      <c r="V35" s="33" t="s">
        <v>11597</v>
      </c>
      <c r="W35" s="33"/>
      <c r="X35" s="33"/>
      <c r="Y35" s="33" t="s">
        <v>11308</v>
      </c>
      <c r="Z35" s="33">
        <v>6</v>
      </c>
      <c r="AA35" s="33">
        <v>20</v>
      </c>
      <c r="AB35" s="33">
        <v>6</v>
      </c>
      <c r="AC35" s="33">
        <v>0</v>
      </c>
      <c r="AD35" s="33" t="s">
        <v>11309</v>
      </c>
      <c r="AE35" s="33" t="s">
        <v>11598</v>
      </c>
      <c r="AF35" s="33" t="s">
        <v>11599</v>
      </c>
      <c r="AG35" s="33" t="s">
        <v>11600</v>
      </c>
      <c r="AH35" s="33" t="s">
        <v>11601</v>
      </c>
      <c r="AI35" s="33" t="s">
        <v>11602</v>
      </c>
      <c r="AJ35" s="33" t="s">
        <v>11603</v>
      </c>
      <c r="AK35" s="33" t="s">
        <v>11582</v>
      </c>
      <c r="AL35" s="33"/>
      <c r="AM35" s="33"/>
      <c r="AN35" s="33" t="s">
        <v>11556</v>
      </c>
      <c r="AO35" s="33"/>
      <c r="AP35" s="33" t="s">
        <v>11318</v>
      </c>
      <c r="AQ35" s="33">
        <v>0</v>
      </c>
      <c r="AR35" s="33"/>
      <c r="AS35" s="33"/>
      <c r="AT35" s="33"/>
      <c r="AU35" s="33"/>
      <c r="AV35" s="33"/>
      <c r="AW35" s="33"/>
      <c r="AX35" s="33"/>
      <c r="AY35" s="33"/>
      <c r="AZ35" s="33"/>
      <c r="BA35" s="33"/>
      <c r="BB35" s="33"/>
      <c r="BC35" s="33" t="s">
        <v>11306</v>
      </c>
      <c r="BD35" s="33" t="s">
        <v>11318</v>
      </c>
      <c r="BE35" s="33"/>
      <c r="BF35" s="33"/>
      <c r="BG35" s="33"/>
      <c r="BH35" s="33"/>
      <c r="BI35" s="33"/>
      <c r="BJ35" s="33">
        <v>0</v>
      </c>
      <c r="BK35" s="33" t="s">
        <v>31</v>
      </c>
      <c r="BL35" s="33"/>
      <c r="BM35" s="33" t="s">
        <v>22260</v>
      </c>
    </row>
    <row r="36" spans="1:65" x14ac:dyDescent="0.25">
      <c r="A36" s="33" t="s">
        <v>11604</v>
      </c>
      <c r="B36" s="33" t="s">
        <v>9221</v>
      </c>
      <c r="C36" s="33" t="s">
        <v>11605</v>
      </c>
      <c r="D36" s="33" t="s">
        <v>11376</v>
      </c>
      <c r="E36" s="33" t="s">
        <v>11606</v>
      </c>
      <c r="F36" s="33" t="s">
        <v>11303</v>
      </c>
      <c r="G36" s="33">
        <v>0</v>
      </c>
      <c r="H36" s="33">
        <v>0</v>
      </c>
      <c r="I36" s="33"/>
      <c r="J36" s="33" t="s">
        <v>11304</v>
      </c>
      <c r="K36" s="33" t="s">
        <v>11607</v>
      </c>
      <c r="L36" s="33">
        <v>153.11000000000001</v>
      </c>
      <c r="M36" s="33"/>
      <c r="N36" s="33"/>
      <c r="O36" s="33"/>
      <c r="P36" s="33" t="s">
        <v>11306</v>
      </c>
      <c r="Q36" s="33" t="s">
        <v>11306</v>
      </c>
      <c r="R36" s="33">
        <v>4</v>
      </c>
      <c r="S36" s="33">
        <v>4</v>
      </c>
      <c r="T36" s="33"/>
      <c r="U36" s="33"/>
      <c r="V36" s="33" t="s">
        <v>11608</v>
      </c>
      <c r="W36" s="33" t="s">
        <v>11609</v>
      </c>
      <c r="X36" s="33"/>
      <c r="Y36" s="33" t="s">
        <v>11308</v>
      </c>
      <c r="Z36" s="33">
        <v>26</v>
      </c>
      <c r="AA36" s="33">
        <v>30</v>
      </c>
      <c r="AB36" s="33">
        <v>30</v>
      </c>
      <c r="AC36" s="33">
        <v>0</v>
      </c>
      <c r="AD36" s="33" t="s">
        <v>11309</v>
      </c>
      <c r="AE36" s="33" t="s">
        <v>11610</v>
      </c>
      <c r="AF36" s="33" t="s">
        <v>11611</v>
      </c>
      <c r="AG36" s="33" t="s">
        <v>11612</v>
      </c>
      <c r="AH36" s="33" t="s">
        <v>11613</v>
      </c>
      <c r="AI36" s="33" t="s">
        <v>11614</v>
      </c>
      <c r="AJ36" s="33" t="s">
        <v>11615</v>
      </c>
      <c r="AK36" s="33" t="s">
        <v>11316</v>
      </c>
      <c r="AL36" s="33"/>
      <c r="AM36" s="33"/>
      <c r="AN36" s="33"/>
      <c r="AO36" s="33" t="s">
        <v>11386</v>
      </c>
      <c r="AP36" s="33" t="s">
        <v>11318</v>
      </c>
      <c r="AQ36" s="33">
        <v>0</v>
      </c>
      <c r="AR36" s="33"/>
      <c r="AS36" s="33"/>
      <c r="AT36" s="33"/>
      <c r="AU36" s="33"/>
      <c r="AV36" s="33"/>
      <c r="AW36" s="33"/>
      <c r="AX36" s="33"/>
      <c r="AY36" s="33"/>
      <c r="AZ36" s="33"/>
      <c r="BA36" s="33"/>
      <c r="BB36" s="33"/>
      <c r="BC36" s="33" t="s">
        <v>11306</v>
      </c>
      <c r="BD36" s="33" t="s">
        <v>11318</v>
      </c>
      <c r="BE36" s="33"/>
      <c r="BF36" s="33"/>
      <c r="BG36" s="33"/>
      <c r="BH36" s="33"/>
      <c r="BI36" s="33"/>
      <c r="BJ36" s="33">
        <v>0</v>
      </c>
      <c r="BK36" s="33" t="s">
        <v>31</v>
      </c>
      <c r="BL36" s="33"/>
      <c r="BM36" s="33" t="s">
        <v>22258</v>
      </c>
    </row>
    <row r="37" spans="1:65" x14ac:dyDescent="0.25">
      <c r="A37" s="33" t="s">
        <v>11616</v>
      </c>
      <c r="B37" s="33" t="s">
        <v>11617</v>
      </c>
      <c r="C37" s="33" t="s">
        <v>11618</v>
      </c>
      <c r="D37" s="33" t="s">
        <v>11376</v>
      </c>
      <c r="E37" s="33"/>
      <c r="F37" s="33" t="s">
        <v>11303</v>
      </c>
      <c r="G37" s="33">
        <v>269.8</v>
      </c>
      <c r="H37" s="33">
        <v>0</v>
      </c>
      <c r="I37" s="33"/>
      <c r="J37" s="33" t="s">
        <v>11304</v>
      </c>
      <c r="K37" s="33" t="s">
        <v>11305</v>
      </c>
      <c r="L37" s="33">
        <v>64.36</v>
      </c>
      <c r="M37" s="33"/>
      <c r="N37" s="33"/>
      <c r="O37" s="33"/>
      <c r="P37" s="33" t="s">
        <v>11306</v>
      </c>
      <c r="Q37" s="33" t="s">
        <v>11306</v>
      </c>
      <c r="R37" s="33">
        <v>0</v>
      </c>
      <c r="S37" s="33">
        <v>0</v>
      </c>
      <c r="T37" s="33"/>
      <c r="U37" s="33"/>
      <c r="V37" s="33" t="s">
        <v>11619</v>
      </c>
      <c r="W37" s="33"/>
      <c r="X37" s="33"/>
      <c r="Y37" s="33" t="s">
        <v>11308</v>
      </c>
      <c r="Z37" s="33">
        <v>0</v>
      </c>
      <c r="AA37" s="33">
        <v>0</v>
      </c>
      <c r="AB37" s="33">
        <v>0</v>
      </c>
      <c r="AC37" s="33">
        <v>0</v>
      </c>
      <c r="AD37" s="33" t="s">
        <v>11309</v>
      </c>
      <c r="AE37" s="33" t="s">
        <v>11620</v>
      </c>
      <c r="AF37" s="33" t="s">
        <v>11621</v>
      </c>
      <c r="AG37" s="33" t="s">
        <v>11622</v>
      </c>
      <c r="AH37" s="33" t="s">
        <v>11623</v>
      </c>
      <c r="AI37" s="33" t="s">
        <v>11624</v>
      </c>
      <c r="AJ37" s="33" t="s">
        <v>11625</v>
      </c>
      <c r="AK37" s="33" t="s">
        <v>11626</v>
      </c>
      <c r="AL37" s="33"/>
      <c r="AM37" s="33"/>
      <c r="AN37" s="33"/>
      <c r="AO37" s="33" t="s">
        <v>11627</v>
      </c>
      <c r="AP37" s="33" t="s">
        <v>11318</v>
      </c>
      <c r="AQ37" s="33">
        <v>0</v>
      </c>
      <c r="AR37" s="33"/>
      <c r="AS37" s="33"/>
      <c r="AT37" s="33"/>
      <c r="AU37" s="33"/>
      <c r="AV37" s="33"/>
      <c r="AW37" s="33"/>
      <c r="AX37" s="33"/>
      <c r="AY37" s="33"/>
      <c r="AZ37" s="33"/>
      <c r="BA37" s="33"/>
      <c r="BB37" s="33"/>
      <c r="BC37" s="33" t="s">
        <v>11306</v>
      </c>
      <c r="BD37" s="33" t="s">
        <v>11318</v>
      </c>
      <c r="BE37" s="33"/>
      <c r="BF37" s="33"/>
      <c r="BG37" s="33"/>
      <c r="BH37" s="33"/>
      <c r="BI37" s="33"/>
      <c r="BJ37" s="33">
        <v>0</v>
      </c>
      <c r="BK37" s="33" t="s">
        <v>31</v>
      </c>
      <c r="BL37" s="33"/>
      <c r="BM37" s="33" t="s">
        <v>22258</v>
      </c>
    </row>
    <row r="38" spans="1:65" x14ac:dyDescent="0.25">
      <c r="A38" s="33" t="s">
        <v>11628</v>
      </c>
      <c r="B38" s="33" t="s">
        <v>473</v>
      </c>
      <c r="C38" s="33" t="s">
        <v>11629</v>
      </c>
      <c r="D38" s="33" t="s">
        <v>11376</v>
      </c>
      <c r="E38" s="33"/>
      <c r="F38" s="33" t="s">
        <v>11303</v>
      </c>
      <c r="G38" s="33">
        <v>0.01</v>
      </c>
      <c r="H38" s="33">
        <v>0</v>
      </c>
      <c r="I38" s="33"/>
      <c r="J38" s="33" t="s">
        <v>11304</v>
      </c>
      <c r="K38" s="33" t="s">
        <v>11305</v>
      </c>
      <c r="L38" s="33">
        <v>73.05</v>
      </c>
      <c r="M38" s="33"/>
      <c r="N38" s="33"/>
      <c r="O38" s="33"/>
      <c r="P38" s="33" t="s">
        <v>11306</v>
      </c>
      <c r="Q38" s="33" t="s">
        <v>11306</v>
      </c>
      <c r="R38" s="33">
        <v>0</v>
      </c>
      <c r="S38" s="33">
        <v>0</v>
      </c>
      <c r="T38" s="33"/>
      <c r="U38" s="33"/>
      <c r="V38" s="33" t="s">
        <v>11630</v>
      </c>
      <c r="W38" s="33"/>
      <c r="X38" s="33"/>
      <c r="Y38" s="33" t="s">
        <v>11308</v>
      </c>
      <c r="Z38" s="33">
        <v>0</v>
      </c>
      <c r="AA38" s="33">
        <v>0</v>
      </c>
      <c r="AB38" s="33">
        <v>0</v>
      </c>
      <c r="AC38" s="33">
        <v>0</v>
      </c>
      <c r="AD38" s="33" t="s">
        <v>11309</v>
      </c>
      <c r="AE38" s="33" t="s">
        <v>11631</v>
      </c>
      <c r="AF38" s="33" t="s">
        <v>11632</v>
      </c>
      <c r="AG38" s="33" t="s">
        <v>11633</v>
      </c>
      <c r="AH38" s="33" t="s">
        <v>11634</v>
      </c>
      <c r="AI38" s="33" t="s">
        <v>11635</v>
      </c>
      <c r="AJ38" s="33" t="s">
        <v>11636</v>
      </c>
      <c r="AK38" s="33" t="s">
        <v>11626</v>
      </c>
      <c r="AL38" s="33"/>
      <c r="AM38" s="33"/>
      <c r="AN38" s="33"/>
      <c r="AO38" s="33" t="s">
        <v>11627</v>
      </c>
      <c r="AP38" s="33" t="s">
        <v>11318</v>
      </c>
      <c r="AQ38" s="33">
        <v>0</v>
      </c>
      <c r="AR38" s="33"/>
      <c r="AS38" s="33"/>
      <c r="AT38" s="33"/>
      <c r="AU38" s="33"/>
      <c r="AV38" s="33"/>
      <c r="AW38" s="33"/>
      <c r="AX38" s="33"/>
      <c r="AY38" s="33"/>
      <c r="AZ38" s="33"/>
      <c r="BA38" s="33"/>
      <c r="BB38" s="33"/>
      <c r="BC38" s="33" t="s">
        <v>11306</v>
      </c>
      <c r="BD38" s="33" t="s">
        <v>11318</v>
      </c>
      <c r="BE38" s="33"/>
      <c r="BF38" s="33"/>
      <c r="BG38" s="33"/>
      <c r="BH38" s="33"/>
      <c r="BI38" s="33"/>
      <c r="BJ38" s="33">
        <v>0</v>
      </c>
      <c r="BK38" s="33" t="s">
        <v>31</v>
      </c>
      <c r="BL38" s="33"/>
      <c r="BM38" s="33" t="s">
        <v>22258</v>
      </c>
    </row>
    <row r="39" spans="1:65" x14ac:dyDescent="0.25">
      <c r="A39" s="33" t="s">
        <v>11637</v>
      </c>
      <c r="B39" s="33" t="s">
        <v>444</v>
      </c>
      <c r="C39" s="33" t="s">
        <v>11638</v>
      </c>
      <c r="D39" s="33" t="s">
        <v>11376</v>
      </c>
      <c r="E39" s="33" t="s">
        <v>11606</v>
      </c>
      <c r="F39" s="33" t="s">
        <v>11303</v>
      </c>
      <c r="G39" s="33">
        <v>0.01</v>
      </c>
      <c r="H39" s="33">
        <v>0</v>
      </c>
      <c r="I39" s="33"/>
      <c r="J39" s="33" t="s">
        <v>11304</v>
      </c>
      <c r="K39" s="33" t="s">
        <v>11305</v>
      </c>
      <c r="L39" s="33">
        <v>81.739999999999995</v>
      </c>
      <c r="M39" s="33"/>
      <c r="N39" s="33"/>
      <c r="O39" s="33"/>
      <c r="P39" s="33" t="s">
        <v>11306</v>
      </c>
      <c r="Q39" s="33" t="s">
        <v>11306</v>
      </c>
      <c r="R39" s="33">
        <v>0</v>
      </c>
      <c r="S39" s="33">
        <v>0</v>
      </c>
      <c r="T39" s="33"/>
      <c r="U39" s="33"/>
      <c r="V39" s="33" t="s">
        <v>11639</v>
      </c>
      <c r="W39" s="33"/>
      <c r="X39" s="33"/>
      <c r="Y39" s="33" t="s">
        <v>11308</v>
      </c>
      <c r="Z39" s="33">
        <v>0</v>
      </c>
      <c r="AA39" s="33">
        <v>0</v>
      </c>
      <c r="AB39" s="33">
        <v>0</v>
      </c>
      <c r="AC39" s="33">
        <v>0</v>
      </c>
      <c r="AD39" s="33" t="s">
        <v>11309</v>
      </c>
      <c r="AE39" s="33" t="s">
        <v>11640</v>
      </c>
      <c r="AF39" s="33" t="s">
        <v>11641</v>
      </c>
      <c r="AG39" s="33" t="s">
        <v>11642</v>
      </c>
      <c r="AH39" s="33" t="s">
        <v>11643</v>
      </c>
      <c r="AI39" s="33" t="s">
        <v>11644</v>
      </c>
      <c r="AJ39" s="33" t="s">
        <v>11645</v>
      </c>
      <c r="AK39" s="33" t="s">
        <v>11626</v>
      </c>
      <c r="AL39" s="33"/>
      <c r="AM39" s="33"/>
      <c r="AN39" s="33"/>
      <c r="AO39" s="33" t="s">
        <v>11627</v>
      </c>
      <c r="AP39" s="33" t="s">
        <v>11318</v>
      </c>
      <c r="AQ39" s="33">
        <v>0</v>
      </c>
      <c r="AR39" s="33"/>
      <c r="AS39" s="33"/>
      <c r="AT39" s="33"/>
      <c r="AU39" s="33"/>
      <c r="AV39" s="33"/>
      <c r="AW39" s="33"/>
      <c r="AX39" s="33"/>
      <c r="AY39" s="33"/>
      <c r="AZ39" s="33"/>
      <c r="BA39" s="33"/>
      <c r="BB39" s="33"/>
      <c r="BC39" s="33" t="s">
        <v>11306</v>
      </c>
      <c r="BD39" s="33" t="s">
        <v>11318</v>
      </c>
      <c r="BE39" s="33"/>
      <c r="BF39" s="33"/>
      <c r="BG39" s="33"/>
      <c r="BH39" s="33"/>
      <c r="BI39" s="33"/>
      <c r="BJ39" s="33">
        <v>0</v>
      </c>
      <c r="BK39" s="33" t="s">
        <v>31</v>
      </c>
      <c r="BL39" s="33"/>
      <c r="BM39" s="33" t="s">
        <v>22258</v>
      </c>
    </row>
    <row r="40" spans="1:65" x14ac:dyDescent="0.25">
      <c r="A40" s="33" t="s">
        <v>11646</v>
      </c>
      <c r="B40" s="33" t="s">
        <v>4726</v>
      </c>
      <c r="C40" s="33" t="s">
        <v>11647</v>
      </c>
      <c r="D40" s="33" t="s">
        <v>11302</v>
      </c>
      <c r="E40" s="33"/>
      <c r="F40" s="33" t="s">
        <v>11303</v>
      </c>
      <c r="G40" s="33">
        <v>228.8</v>
      </c>
      <c r="H40" s="33">
        <v>0</v>
      </c>
      <c r="I40" s="33"/>
      <c r="J40" s="33" t="s">
        <v>11304</v>
      </c>
      <c r="K40" s="33" t="s">
        <v>11305</v>
      </c>
      <c r="L40" s="33">
        <v>99.12</v>
      </c>
      <c r="M40" s="33"/>
      <c r="N40" s="33"/>
      <c r="O40" s="33"/>
      <c r="P40" s="33" t="s">
        <v>11306</v>
      </c>
      <c r="Q40" s="33" t="s">
        <v>11306</v>
      </c>
      <c r="R40" s="33">
        <v>0</v>
      </c>
      <c r="S40" s="33">
        <v>0</v>
      </c>
      <c r="T40" s="33"/>
      <c r="U40" s="33"/>
      <c r="V40" s="33"/>
      <c r="W40" s="33"/>
      <c r="X40" s="33"/>
      <c r="Y40" s="33" t="s">
        <v>11308</v>
      </c>
      <c r="Z40" s="33">
        <v>0</v>
      </c>
      <c r="AA40" s="33">
        <v>0</v>
      </c>
      <c r="AB40" s="33">
        <v>0</v>
      </c>
      <c r="AC40" s="33">
        <v>0</v>
      </c>
      <c r="AD40" s="33" t="s">
        <v>11309</v>
      </c>
      <c r="AE40" s="33" t="s">
        <v>11648</v>
      </c>
      <c r="AF40" s="33" t="s">
        <v>11649</v>
      </c>
      <c r="AG40" s="33" t="s">
        <v>11650</v>
      </c>
      <c r="AH40" s="33" t="s">
        <v>11651</v>
      </c>
      <c r="AI40" s="33" t="s">
        <v>11652</v>
      </c>
      <c r="AJ40" s="33" t="s">
        <v>11653</v>
      </c>
      <c r="AK40" s="33" t="s">
        <v>11626</v>
      </c>
      <c r="AL40" s="33"/>
      <c r="AM40" s="33"/>
      <c r="AN40" s="33" t="s">
        <v>11227</v>
      </c>
      <c r="AO40" s="33" t="s">
        <v>11317</v>
      </c>
      <c r="AP40" s="33" t="s">
        <v>11318</v>
      </c>
      <c r="AQ40" s="33">
        <v>0</v>
      </c>
      <c r="AR40" s="33"/>
      <c r="AS40" s="33"/>
      <c r="AT40" s="33"/>
      <c r="AU40" s="33"/>
      <c r="AV40" s="33"/>
      <c r="AW40" s="33"/>
      <c r="AX40" s="33"/>
      <c r="AY40" s="33"/>
      <c r="AZ40" s="33"/>
      <c r="BA40" s="33"/>
      <c r="BB40" s="33"/>
      <c r="BC40" s="33" t="s">
        <v>11306</v>
      </c>
      <c r="BD40" s="33" t="s">
        <v>11318</v>
      </c>
      <c r="BE40" s="33"/>
      <c r="BF40" s="33"/>
      <c r="BG40" s="33"/>
      <c r="BH40" s="33"/>
      <c r="BI40" s="33"/>
      <c r="BJ40" s="33">
        <v>0</v>
      </c>
      <c r="BK40" s="33" t="s">
        <v>31</v>
      </c>
      <c r="BL40" s="33"/>
      <c r="BM40" s="33" t="s">
        <v>22258</v>
      </c>
    </row>
    <row r="41" spans="1:65" x14ac:dyDescent="0.25">
      <c r="A41" s="33" t="s">
        <v>11654</v>
      </c>
      <c r="B41" s="33" t="s">
        <v>197</v>
      </c>
      <c r="C41" s="33" t="s">
        <v>11655</v>
      </c>
      <c r="D41" s="33" t="s">
        <v>11376</v>
      </c>
      <c r="E41" s="33"/>
      <c r="F41" s="33" t="s">
        <v>11303</v>
      </c>
      <c r="G41" s="33">
        <v>187.06</v>
      </c>
      <c r="H41" s="33">
        <v>0</v>
      </c>
      <c r="I41" s="33"/>
      <c r="J41" s="33" t="s">
        <v>11304</v>
      </c>
      <c r="K41" s="33" t="s">
        <v>11607</v>
      </c>
      <c r="L41" s="33">
        <v>56.26</v>
      </c>
      <c r="M41" s="33"/>
      <c r="N41" s="33"/>
      <c r="O41" s="33"/>
      <c r="P41" s="33" t="s">
        <v>11306</v>
      </c>
      <c r="Q41" s="33" t="s">
        <v>11306</v>
      </c>
      <c r="R41" s="33">
        <v>0</v>
      </c>
      <c r="S41" s="33">
        <v>0</v>
      </c>
      <c r="T41" s="33"/>
      <c r="U41" s="33"/>
      <c r="V41" s="33" t="s">
        <v>11656</v>
      </c>
      <c r="W41" s="33"/>
      <c r="X41" s="33"/>
      <c r="Y41" s="33" t="s">
        <v>11308</v>
      </c>
      <c r="Z41" s="33">
        <v>0</v>
      </c>
      <c r="AA41" s="33">
        <v>0</v>
      </c>
      <c r="AB41" s="33">
        <v>0</v>
      </c>
      <c r="AC41" s="33">
        <v>0</v>
      </c>
      <c r="AD41" s="33" t="s">
        <v>11309</v>
      </c>
      <c r="AE41" s="33" t="s">
        <v>11657</v>
      </c>
      <c r="AF41" s="33" t="s">
        <v>11658</v>
      </c>
      <c r="AG41" s="33" t="s">
        <v>11659</v>
      </c>
      <c r="AH41" s="33" t="s">
        <v>11660</v>
      </c>
      <c r="AI41" s="33" t="s">
        <v>11661</v>
      </c>
      <c r="AJ41" s="33" t="s">
        <v>11662</v>
      </c>
      <c r="AK41" s="33" t="s">
        <v>11626</v>
      </c>
      <c r="AL41" s="33"/>
      <c r="AM41" s="33"/>
      <c r="AN41" s="33"/>
      <c r="AO41" s="33" t="s">
        <v>11627</v>
      </c>
      <c r="AP41" s="33" t="s">
        <v>11318</v>
      </c>
      <c r="AQ41" s="33">
        <v>0</v>
      </c>
      <c r="AR41" s="33"/>
      <c r="AS41" s="33"/>
      <c r="AT41" s="33"/>
      <c r="AU41" s="33"/>
      <c r="AV41" s="33"/>
      <c r="AW41" s="33"/>
      <c r="AX41" s="33"/>
      <c r="AY41" s="33"/>
      <c r="AZ41" s="33"/>
      <c r="BA41" s="33"/>
      <c r="BB41" s="33"/>
      <c r="BC41" s="33" t="s">
        <v>11306</v>
      </c>
      <c r="BD41" s="33" t="s">
        <v>11318</v>
      </c>
      <c r="BE41" s="33"/>
      <c r="BF41" s="33"/>
      <c r="BG41" s="33"/>
      <c r="BH41" s="33"/>
      <c r="BI41" s="33"/>
      <c r="BJ41" s="33">
        <v>0</v>
      </c>
      <c r="BK41" s="33" t="s">
        <v>31</v>
      </c>
      <c r="BL41" s="33"/>
      <c r="BM41" s="33" t="s">
        <v>22258</v>
      </c>
    </row>
    <row r="42" spans="1:65" x14ac:dyDescent="0.25">
      <c r="A42" s="33" t="s">
        <v>11663</v>
      </c>
      <c r="B42" s="33" t="s">
        <v>7733</v>
      </c>
      <c r="C42" s="33" t="s">
        <v>11664</v>
      </c>
      <c r="D42" s="33" t="s">
        <v>11376</v>
      </c>
      <c r="E42" s="33" t="s">
        <v>11606</v>
      </c>
      <c r="F42" s="33" t="s">
        <v>11303</v>
      </c>
      <c r="G42" s="33">
        <v>196.8</v>
      </c>
      <c r="H42" s="33">
        <v>0</v>
      </c>
      <c r="I42" s="33"/>
      <c r="J42" s="33" t="s">
        <v>11304</v>
      </c>
      <c r="K42" s="33" t="s">
        <v>11607</v>
      </c>
      <c r="L42" s="33">
        <v>134.47</v>
      </c>
      <c r="M42" s="33"/>
      <c r="N42" s="33"/>
      <c r="O42" s="33"/>
      <c r="P42" s="33" t="s">
        <v>11306</v>
      </c>
      <c r="Q42" s="33" t="s">
        <v>11306</v>
      </c>
      <c r="R42" s="33">
        <v>0</v>
      </c>
      <c r="S42" s="33">
        <v>0</v>
      </c>
      <c r="T42" s="33"/>
      <c r="U42" s="33"/>
      <c r="V42" s="33" t="s">
        <v>11665</v>
      </c>
      <c r="W42" s="33"/>
      <c r="X42" s="33"/>
      <c r="Y42" s="33" t="s">
        <v>11308</v>
      </c>
      <c r="Z42" s="33">
        <v>0</v>
      </c>
      <c r="AA42" s="33">
        <v>0</v>
      </c>
      <c r="AB42" s="33">
        <v>0</v>
      </c>
      <c r="AC42" s="33">
        <v>0</v>
      </c>
      <c r="AD42" s="33" t="s">
        <v>11309</v>
      </c>
      <c r="AE42" s="33" t="s">
        <v>11666</v>
      </c>
      <c r="AF42" s="33" t="s">
        <v>11667</v>
      </c>
      <c r="AG42" s="33" t="s">
        <v>11668</v>
      </c>
      <c r="AH42" s="33" t="s">
        <v>11669</v>
      </c>
      <c r="AI42" s="33" t="s">
        <v>11670</v>
      </c>
      <c r="AJ42" s="33" t="s">
        <v>11671</v>
      </c>
      <c r="AK42" s="33" t="s">
        <v>11626</v>
      </c>
      <c r="AL42" s="33"/>
      <c r="AM42" s="33"/>
      <c r="AN42" s="33"/>
      <c r="AO42" s="33" t="s">
        <v>11386</v>
      </c>
      <c r="AP42" s="33" t="s">
        <v>11318</v>
      </c>
      <c r="AQ42" s="33">
        <v>0</v>
      </c>
      <c r="AR42" s="33"/>
      <c r="AS42" s="33"/>
      <c r="AT42" s="33"/>
      <c r="AU42" s="33"/>
      <c r="AV42" s="33"/>
      <c r="AW42" s="33"/>
      <c r="AX42" s="33"/>
      <c r="AY42" s="33"/>
      <c r="AZ42" s="33"/>
      <c r="BA42" s="33"/>
      <c r="BB42" s="33"/>
      <c r="BC42" s="33" t="s">
        <v>11306</v>
      </c>
      <c r="BD42" s="33" t="s">
        <v>11318</v>
      </c>
      <c r="BE42" s="33"/>
      <c r="BF42" s="33"/>
      <c r="BG42" s="33"/>
      <c r="BH42" s="33"/>
      <c r="BI42" s="33"/>
      <c r="BJ42" s="33">
        <v>0</v>
      </c>
      <c r="BK42" s="33" t="s">
        <v>31</v>
      </c>
      <c r="BL42" s="33"/>
      <c r="BM42" s="33" t="s">
        <v>22258</v>
      </c>
    </row>
    <row r="43" spans="1:65" x14ac:dyDescent="0.25">
      <c r="A43" s="33" t="s">
        <v>11672</v>
      </c>
      <c r="B43" s="33" t="s">
        <v>6001</v>
      </c>
      <c r="C43" s="33" t="s">
        <v>11673</v>
      </c>
      <c r="D43" s="33" t="s">
        <v>11376</v>
      </c>
      <c r="E43" s="33" t="s">
        <v>11606</v>
      </c>
      <c r="F43" s="33" t="s">
        <v>11303</v>
      </c>
      <c r="G43" s="33">
        <v>177.46</v>
      </c>
      <c r="H43" s="33">
        <v>0</v>
      </c>
      <c r="I43" s="33"/>
      <c r="J43" s="33" t="s">
        <v>11304</v>
      </c>
      <c r="K43" s="33" t="s">
        <v>11607</v>
      </c>
      <c r="L43" s="33">
        <v>64.95</v>
      </c>
      <c r="M43" s="33"/>
      <c r="N43" s="33"/>
      <c r="O43" s="33"/>
      <c r="P43" s="33" t="s">
        <v>11306</v>
      </c>
      <c r="Q43" s="33" t="s">
        <v>11306</v>
      </c>
      <c r="R43" s="33">
        <v>0</v>
      </c>
      <c r="S43" s="33">
        <v>0</v>
      </c>
      <c r="T43" s="33"/>
      <c r="U43" s="33"/>
      <c r="V43" s="33" t="s">
        <v>11674</v>
      </c>
      <c r="W43" s="33"/>
      <c r="X43" s="33"/>
      <c r="Y43" s="33" t="s">
        <v>11308</v>
      </c>
      <c r="Z43" s="33">
        <v>0</v>
      </c>
      <c r="AA43" s="33">
        <v>0</v>
      </c>
      <c r="AB43" s="33">
        <v>0</v>
      </c>
      <c r="AC43" s="33">
        <v>0</v>
      </c>
      <c r="AD43" s="33" t="s">
        <v>11309</v>
      </c>
      <c r="AE43" s="33" t="s">
        <v>11675</v>
      </c>
      <c r="AF43" s="33" t="s">
        <v>11676</v>
      </c>
      <c r="AG43" s="33" t="s">
        <v>11677</v>
      </c>
      <c r="AH43" s="33" t="s">
        <v>11678</v>
      </c>
      <c r="AI43" s="33" t="s">
        <v>11679</v>
      </c>
      <c r="AJ43" s="33" t="s">
        <v>11680</v>
      </c>
      <c r="AK43" s="33" t="s">
        <v>11626</v>
      </c>
      <c r="AL43" s="33"/>
      <c r="AM43" s="33"/>
      <c r="AN43" s="33"/>
      <c r="AO43" s="33" t="s">
        <v>11627</v>
      </c>
      <c r="AP43" s="33" t="s">
        <v>11318</v>
      </c>
      <c r="AQ43" s="33">
        <v>0</v>
      </c>
      <c r="AR43" s="33"/>
      <c r="AS43" s="33"/>
      <c r="AT43" s="33"/>
      <c r="AU43" s="33"/>
      <c r="AV43" s="33"/>
      <c r="AW43" s="33"/>
      <c r="AX43" s="33"/>
      <c r="AY43" s="33"/>
      <c r="AZ43" s="33"/>
      <c r="BA43" s="33"/>
      <c r="BB43" s="33"/>
      <c r="BC43" s="33" t="s">
        <v>11306</v>
      </c>
      <c r="BD43" s="33" t="s">
        <v>11318</v>
      </c>
      <c r="BE43" s="33"/>
      <c r="BF43" s="33"/>
      <c r="BG43" s="33"/>
      <c r="BH43" s="33"/>
      <c r="BI43" s="33"/>
      <c r="BJ43" s="33">
        <v>0</v>
      </c>
      <c r="BK43" s="33" t="s">
        <v>31</v>
      </c>
      <c r="BL43" s="33"/>
      <c r="BM43" s="33" t="s">
        <v>22258</v>
      </c>
    </row>
    <row r="44" spans="1:65" x14ac:dyDescent="0.25">
      <c r="A44" s="33" t="s">
        <v>11681</v>
      </c>
      <c r="B44" s="33" t="s">
        <v>4449</v>
      </c>
      <c r="C44" s="33" t="s">
        <v>11682</v>
      </c>
      <c r="D44" s="33" t="s">
        <v>11376</v>
      </c>
      <c r="E44" s="33"/>
      <c r="F44" s="33" t="s">
        <v>11303</v>
      </c>
      <c r="G44" s="33">
        <v>184.47</v>
      </c>
      <c r="H44" s="33">
        <v>0</v>
      </c>
      <c r="I44" s="33"/>
      <c r="J44" s="33" t="s">
        <v>11304</v>
      </c>
      <c r="K44" s="33" t="s">
        <v>11607</v>
      </c>
      <c r="L44" s="33">
        <v>73.64</v>
      </c>
      <c r="M44" s="33"/>
      <c r="N44" s="33"/>
      <c r="O44" s="33"/>
      <c r="P44" s="33" t="s">
        <v>11306</v>
      </c>
      <c r="Q44" s="33" t="s">
        <v>11306</v>
      </c>
      <c r="R44" s="33">
        <v>0</v>
      </c>
      <c r="S44" s="33">
        <v>0</v>
      </c>
      <c r="T44" s="33"/>
      <c r="U44" s="33"/>
      <c r="V44" s="33" t="s">
        <v>11683</v>
      </c>
      <c r="W44" s="33"/>
      <c r="X44" s="33"/>
      <c r="Y44" s="33" t="s">
        <v>11308</v>
      </c>
      <c r="Z44" s="33">
        <v>0</v>
      </c>
      <c r="AA44" s="33">
        <v>0</v>
      </c>
      <c r="AB44" s="33">
        <v>0</v>
      </c>
      <c r="AC44" s="33">
        <v>0</v>
      </c>
      <c r="AD44" s="33" t="s">
        <v>11309</v>
      </c>
      <c r="AE44" s="33" t="s">
        <v>11684</v>
      </c>
      <c r="AF44" s="33" t="s">
        <v>11685</v>
      </c>
      <c r="AG44" s="33" t="s">
        <v>11686</v>
      </c>
      <c r="AH44" s="33" t="s">
        <v>11687</v>
      </c>
      <c r="AI44" s="33" t="s">
        <v>11688</v>
      </c>
      <c r="AJ44" s="33" t="s">
        <v>11689</v>
      </c>
      <c r="AK44" s="33" t="s">
        <v>11626</v>
      </c>
      <c r="AL44" s="33"/>
      <c r="AM44" s="33"/>
      <c r="AN44" s="33"/>
      <c r="AO44" s="33" t="s">
        <v>11627</v>
      </c>
      <c r="AP44" s="33" t="s">
        <v>11318</v>
      </c>
      <c r="AQ44" s="33">
        <v>0</v>
      </c>
      <c r="AR44" s="33"/>
      <c r="AS44" s="33"/>
      <c r="AT44" s="33"/>
      <c r="AU44" s="33"/>
      <c r="AV44" s="33"/>
      <c r="AW44" s="33"/>
      <c r="AX44" s="33"/>
      <c r="AY44" s="33"/>
      <c r="AZ44" s="33"/>
      <c r="BA44" s="33"/>
      <c r="BB44" s="33"/>
      <c r="BC44" s="33" t="s">
        <v>11306</v>
      </c>
      <c r="BD44" s="33" t="s">
        <v>11318</v>
      </c>
      <c r="BE44" s="33"/>
      <c r="BF44" s="33"/>
      <c r="BG44" s="33"/>
      <c r="BH44" s="33"/>
      <c r="BI44" s="33"/>
      <c r="BJ44" s="33">
        <v>0</v>
      </c>
      <c r="BK44" s="33" t="s">
        <v>31</v>
      </c>
      <c r="BL44" s="33"/>
      <c r="BM44" s="33" t="s">
        <v>22258</v>
      </c>
    </row>
    <row r="45" spans="1:65" x14ac:dyDescent="0.25">
      <c r="A45" s="33" t="s">
        <v>11690</v>
      </c>
      <c r="B45" s="33" t="s">
        <v>479</v>
      </c>
      <c r="C45" s="33" t="s">
        <v>11691</v>
      </c>
      <c r="D45" s="33" t="s">
        <v>11692</v>
      </c>
      <c r="E45" s="33" t="s">
        <v>11606</v>
      </c>
      <c r="F45" s="33" t="s">
        <v>11303</v>
      </c>
      <c r="G45" s="33">
        <v>196.8</v>
      </c>
      <c r="H45" s="33">
        <v>0</v>
      </c>
      <c r="I45" s="33"/>
      <c r="J45" s="33" t="s">
        <v>11304</v>
      </c>
      <c r="K45" s="33" t="s">
        <v>11607</v>
      </c>
      <c r="L45" s="33">
        <v>82.33</v>
      </c>
      <c r="M45" s="33"/>
      <c r="N45" s="33"/>
      <c r="O45" s="33"/>
      <c r="P45" s="33" t="s">
        <v>11306</v>
      </c>
      <c r="Q45" s="33" t="s">
        <v>11306</v>
      </c>
      <c r="R45" s="33">
        <v>0</v>
      </c>
      <c r="S45" s="33">
        <v>0</v>
      </c>
      <c r="T45" s="33"/>
      <c r="U45" s="33"/>
      <c r="V45" s="33" t="s">
        <v>11693</v>
      </c>
      <c r="W45" s="33"/>
      <c r="X45" s="33"/>
      <c r="Y45" s="33" t="s">
        <v>11308</v>
      </c>
      <c r="Z45" s="33">
        <v>0</v>
      </c>
      <c r="AA45" s="33">
        <v>0</v>
      </c>
      <c r="AB45" s="33">
        <v>0</v>
      </c>
      <c r="AC45" s="33">
        <v>0</v>
      </c>
      <c r="AD45" s="33" t="s">
        <v>11309</v>
      </c>
      <c r="AE45" s="33" t="s">
        <v>11694</v>
      </c>
      <c r="AF45" s="33" t="s">
        <v>11695</v>
      </c>
      <c r="AG45" s="33" t="s">
        <v>11696</v>
      </c>
      <c r="AH45" s="33" t="s">
        <v>11697</v>
      </c>
      <c r="AI45" s="33" t="s">
        <v>11698</v>
      </c>
      <c r="AJ45" s="33" t="s">
        <v>11699</v>
      </c>
      <c r="AK45" s="33" t="s">
        <v>11626</v>
      </c>
      <c r="AL45" s="33"/>
      <c r="AM45" s="33"/>
      <c r="AN45" s="33"/>
      <c r="AO45" s="33" t="s">
        <v>11627</v>
      </c>
      <c r="AP45" s="33" t="s">
        <v>11318</v>
      </c>
      <c r="AQ45" s="33">
        <v>0</v>
      </c>
      <c r="AR45" s="33"/>
      <c r="AS45" s="33"/>
      <c r="AT45" s="33"/>
      <c r="AU45" s="33"/>
      <c r="AV45" s="33"/>
      <c r="AW45" s="33"/>
      <c r="AX45" s="33"/>
      <c r="AY45" s="33"/>
      <c r="AZ45" s="33"/>
      <c r="BA45" s="33"/>
      <c r="BB45" s="33"/>
      <c r="BC45" s="33" t="s">
        <v>11306</v>
      </c>
      <c r="BD45" s="33" t="s">
        <v>11318</v>
      </c>
      <c r="BE45" s="33"/>
      <c r="BF45" s="33"/>
      <c r="BG45" s="33"/>
      <c r="BH45" s="33"/>
      <c r="BI45" s="33"/>
      <c r="BJ45" s="33">
        <v>0</v>
      </c>
      <c r="BK45" s="33" t="s">
        <v>31</v>
      </c>
      <c r="BL45" s="33"/>
      <c r="BM45" s="33" t="s">
        <v>22258</v>
      </c>
    </row>
    <row r="46" spans="1:65" x14ac:dyDescent="0.25">
      <c r="A46" s="33" t="s">
        <v>11700</v>
      </c>
      <c r="B46" s="33" t="s">
        <v>11701</v>
      </c>
      <c r="C46" s="33" t="s">
        <v>11702</v>
      </c>
      <c r="D46" s="33" t="s">
        <v>11376</v>
      </c>
      <c r="E46" s="33"/>
      <c r="F46" s="33" t="s">
        <v>11303</v>
      </c>
      <c r="G46" s="33">
        <v>0.01</v>
      </c>
      <c r="H46" s="33">
        <v>0</v>
      </c>
      <c r="I46" s="33"/>
      <c r="J46" s="33" t="s">
        <v>11304</v>
      </c>
      <c r="K46" s="33" t="s">
        <v>11607</v>
      </c>
      <c r="L46" s="33">
        <v>91.02</v>
      </c>
      <c r="M46" s="33"/>
      <c r="N46" s="33"/>
      <c r="O46" s="33"/>
      <c r="P46" s="33" t="s">
        <v>11306</v>
      </c>
      <c r="Q46" s="33" t="s">
        <v>11306</v>
      </c>
      <c r="R46" s="33">
        <v>0</v>
      </c>
      <c r="S46" s="33">
        <v>0</v>
      </c>
      <c r="T46" s="33"/>
      <c r="U46" s="33"/>
      <c r="V46" s="33" t="s">
        <v>11703</v>
      </c>
      <c r="W46" s="33"/>
      <c r="X46" s="33"/>
      <c r="Y46" s="33" t="s">
        <v>11308</v>
      </c>
      <c r="Z46" s="33">
        <v>0</v>
      </c>
      <c r="AA46" s="33">
        <v>0</v>
      </c>
      <c r="AB46" s="33">
        <v>0</v>
      </c>
      <c r="AC46" s="33">
        <v>0</v>
      </c>
      <c r="AD46" s="33" t="s">
        <v>11309</v>
      </c>
      <c r="AE46" s="33" t="s">
        <v>11704</v>
      </c>
      <c r="AF46" s="33" t="s">
        <v>11705</v>
      </c>
      <c r="AG46" s="33" t="s">
        <v>11706</v>
      </c>
      <c r="AH46" s="33" t="s">
        <v>11707</v>
      </c>
      <c r="AI46" s="33" t="s">
        <v>11708</v>
      </c>
      <c r="AJ46" s="33" t="s">
        <v>11709</v>
      </c>
      <c r="AK46" s="33" t="s">
        <v>11626</v>
      </c>
      <c r="AL46" s="33"/>
      <c r="AM46" s="33"/>
      <c r="AN46" s="33"/>
      <c r="AO46" s="33" t="s">
        <v>11317</v>
      </c>
      <c r="AP46" s="33" t="s">
        <v>11318</v>
      </c>
      <c r="AQ46" s="33">
        <v>0</v>
      </c>
      <c r="AR46" s="33"/>
      <c r="AS46" s="33"/>
      <c r="AT46" s="33"/>
      <c r="AU46" s="33"/>
      <c r="AV46" s="33"/>
      <c r="AW46" s="33"/>
      <c r="AX46" s="33"/>
      <c r="AY46" s="33"/>
      <c r="AZ46" s="33"/>
      <c r="BA46" s="33"/>
      <c r="BB46" s="33"/>
      <c r="BC46" s="33" t="s">
        <v>11306</v>
      </c>
      <c r="BD46" s="33" t="s">
        <v>11318</v>
      </c>
      <c r="BE46" s="33"/>
      <c r="BF46" s="33"/>
      <c r="BG46" s="33"/>
      <c r="BH46" s="33"/>
      <c r="BI46" s="33"/>
      <c r="BJ46" s="33">
        <v>0</v>
      </c>
      <c r="BK46" s="33" t="s">
        <v>31</v>
      </c>
      <c r="BL46" s="33"/>
      <c r="BM46" s="33" t="s">
        <v>22258</v>
      </c>
    </row>
    <row r="47" spans="1:65" x14ac:dyDescent="0.25">
      <c r="A47" s="33" t="s">
        <v>11710</v>
      </c>
      <c r="B47" s="33" t="s">
        <v>11711</v>
      </c>
      <c r="C47" s="33" t="s">
        <v>11712</v>
      </c>
      <c r="D47" s="33" t="s">
        <v>11376</v>
      </c>
      <c r="E47" s="33"/>
      <c r="F47" s="33" t="s">
        <v>11303</v>
      </c>
      <c r="G47" s="33">
        <v>298.8</v>
      </c>
      <c r="H47" s="33">
        <v>0</v>
      </c>
      <c r="I47" s="33"/>
      <c r="J47" s="33" t="s">
        <v>11304</v>
      </c>
      <c r="K47" s="33" t="s">
        <v>11607</v>
      </c>
      <c r="L47" s="33">
        <v>153.11000000000001</v>
      </c>
      <c r="M47" s="33"/>
      <c r="N47" s="33"/>
      <c r="O47" s="33"/>
      <c r="P47" s="33" t="s">
        <v>11306</v>
      </c>
      <c r="Q47" s="33" t="s">
        <v>11306</v>
      </c>
      <c r="R47" s="33">
        <v>0</v>
      </c>
      <c r="S47" s="33">
        <v>0</v>
      </c>
      <c r="T47" s="33"/>
      <c r="U47" s="33"/>
      <c r="V47" s="33"/>
      <c r="W47" s="33"/>
      <c r="X47" s="33"/>
      <c r="Y47" s="33" t="s">
        <v>11308</v>
      </c>
      <c r="Z47" s="33">
        <v>0</v>
      </c>
      <c r="AA47" s="33">
        <v>0</v>
      </c>
      <c r="AB47" s="33">
        <v>0</v>
      </c>
      <c r="AC47" s="33">
        <v>0</v>
      </c>
      <c r="AD47" s="33" t="s">
        <v>11309</v>
      </c>
      <c r="AE47" s="33"/>
      <c r="AF47" s="33"/>
      <c r="AG47" s="33"/>
      <c r="AH47" s="33"/>
      <c r="AI47" s="33"/>
      <c r="AJ47" s="33"/>
      <c r="AK47" s="33" t="s">
        <v>11316</v>
      </c>
      <c r="AL47" s="33"/>
      <c r="AM47" s="33"/>
      <c r="AN47" s="33"/>
      <c r="AO47" s="33" t="s">
        <v>11386</v>
      </c>
      <c r="AP47" s="33" t="s">
        <v>11318</v>
      </c>
      <c r="AQ47" s="33">
        <v>0</v>
      </c>
      <c r="AR47" s="33"/>
      <c r="AS47" s="33"/>
      <c r="AT47" s="33"/>
      <c r="AU47" s="33"/>
      <c r="AV47" s="33"/>
      <c r="AW47" s="33"/>
      <c r="AX47" s="33"/>
      <c r="AY47" s="33"/>
      <c r="AZ47" s="33"/>
      <c r="BA47" s="33"/>
      <c r="BB47" s="33"/>
      <c r="BC47" s="33" t="s">
        <v>11306</v>
      </c>
      <c r="BD47" s="33" t="s">
        <v>11318</v>
      </c>
      <c r="BE47" s="33"/>
      <c r="BF47" s="33"/>
      <c r="BG47" s="33"/>
      <c r="BH47" s="33"/>
      <c r="BI47" s="33"/>
      <c r="BJ47" s="33">
        <v>0</v>
      </c>
      <c r="BK47" s="33" t="s">
        <v>31</v>
      </c>
      <c r="BL47" s="33"/>
      <c r="BM47" s="33" t="s">
        <v>22258</v>
      </c>
    </row>
    <row r="48" spans="1:65" x14ac:dyDescent="0.25">
      <c r="A48" s="33" t="s">
        <v>11713</v>
      </c>
      <c r="B48" s="33" t="s">
        <v>7838</v>
      </c>
      <c r="C48" s="33" t="s">
        <v>11714</v>
      </c>
      <c r="D48" s="33" t="s">
        <v>11376</v>
      </c>
      <c r="E48" s="33" t="s">
        <v>11377</v>
      </c>
      <c r="F48" s="33" t="s">
        <v>11303</v>
      </c>
      <c r="G48" s="33">
        <v>298.8</v>
      </c>
      <c r="H48" s="33">
        <v>0</v>
      </c>
      <c r="I48" s="33"/>
      <c r="J48" s="33" t="s">
        <v>11304</v>
      </c>
      <c r="K48" s="33" t="s">
        <v>11323</v>
      </c>
      <c r="L48" s="33">
        <v>247.14</v>
      </c>
      <c r="M48" s="33"/>
      <c r="N48" s="33"/>
      <c r="O48" s="33"/>
      <c r="P48" s="33" t="s">
        <v>11306</v>
      </c>
      <c r="Q48" s="33" t="s">
        <v>11306</v>
      </c>
      <c r="R48" s="33">
        <v>5</v>
      </c>
      <c r="S48" s="33">
        <v>5</v>
      </c>
      <c r="T48" s="33"/>
      <c r="U48" s="33"/>
      <c r="V48" s="33" t="s">
        <v>11715</v>
      </c>
      <c r="W48" s="33"/>
      <c r="X48" s="33"/>
      <c r="Y48" s="33" t="s">
        <v>11308</v>
      </c>
      <c r="Z48" s="33">
        <v>26</v>
      </c>
      <c r="AA48" s="33">
        <v>36</v>
      </c>
      <c r="AB48" s="33">
        <v>65</v>
      </c>
      <c r="AC48" s="33">
        <v>0</v>
      </c>
      <c r="AD48" s="33" t="s">
        <v>11309</v>
      </c>
      <c r="AE48" s="33" t="s">
        <v>11716</v>
      </c>
      <c r="AF48" s="33" t="s">
        <v>11717</v>
      </c>
      <c r="AG48" s="33" t="s">
        <v>11718</v>
      </c>
      <c r="AH48" s="33" t="s">
        <v>11719</v>
      </c>
      <c r="AI48" s="33" t="s">
        <v>11720</v>
      </c>
      <c r="AJ48" s="33" t="s">
        <v>11721</v>
      </c>
      <c r="AK48" s="33" t="s">
        <v>11316</v>
      </c>
      <c r="AL48" s="33"/>
      <c r="AM48" s="33"/>
      <c r="AN48" s="33"/>
      <c r="AO48" s="33" t="s">
        <v>11386</v>
      </c>
      <c r="AP48" s="33" t="s">
        <v>11318</v>
      </c>
      <c r="AQ48" s="33">
        <v>0</v>
      </c>
      <c r="AR48" s="33"/>
      <c r="AS48" s="33"/>
      <c r="AT48" s="33"/>
      <c r="AU48" s="33"/>
      <c r="AV48" s="33"/>
      <c r="AW48" s="33"/>
      <c r="AX48" s="33"/>
      <c r="AY48" s="33"/>
      <c r="AZ48" s="33"/>
      <c r="BA48" s="33"/>
      <c r="BB48" s="33"/>
      <c r="BC48" s="33" t="s">
        <v>11306</v>
      </c>
      <c r="BD48" s="33" t="s">
        <v>11318</v>
      </c>
      <c r="BE48" s="33"/>
      <c r="BF48" s="33"/>
      <c r="BG48" s="33"/>
      <c r="BH48" s="33"/>
      <c r="BI48" s="33"/>
      <c r="BJ48" s="33">
        <v>0</v>
      </c>
      <c r="BK48" s="33" t="s">
        <v>31</v>
      </c>
      <c r="BL48" s="33"/>
      <c r="BM48" s="33" t="s">
        <v>22258</v>
      </c>
    </row>
    <row r="49" spans="1:65" x14ac:dyDescent="0.25">
      <c r="A49" s="33" t="s">
        <v>11722</v>
      </c>
      <c r="B49" s="33" t="s">
        <v>11723</v>
      </c>
      <c r="C49" s="33" t="s">
        <v>11724</v>
      </c>
      <c r="D49" s="33" t="s">
        <v>11376</v>
      </c>
      <c r="E49" s="33"/>
      <c r="F49" s="33" t="s">
        <v>11303</v>
      </c>
      <c r="G49" s="33">
        <v>249.9</v>
      </c>
      <c r="H49" s="33">
        <v>0</v>
      </c>
      <c r="I49" s="33"/>
      <c r="J49" s="33" t="s">
        <v>11304</v>
      </c>
      <c r="K49" s="33" t="s">
        <v>11305</v>
      </c>
      <c r="L49" s="33">
        <v>167.08</v>
      </c>
      <c r="M49" s="33"/>
      <c r="N49" s="33"/>
      <c r="O49" s="33"/>
      <c r="P49" s="33" t="s">
        <v>11306</v>
      </c>
      <c r="Q49" s="33" t="s">
        <v>11306</v>
      </c>
      <c r="R49" s="33">
        <v>0</v>
      </c>
      <c r="S49" s="33">
        <v>0</v>
      </c>
      <c r="T49" s="33"/>
      <c r="U49" s="33"/>
      <c r="V49" s="33" t="s">
        <v>11725</v>
      </c>
      <c r="W49" s="33"/>
      <c r="X49" s="33"/>
      <c r="Y49" s="33" t="s">
        <v>11308</v>
      </c>
      <c r="Z49" s="33">
        <v>0</v>
      </c>
      <c r="AA49" s="33">
        <v>0</v>
      </c>
      <c r="AB49" s="33">
        <v>0</v>
      </c>
      <c r="AC49" s="33">
        <v>0</v>
      </c>
      <c r="AD49" s="33" t="s">
        <v>11309</v>
      </c>
      <c r="AE49" s="33" t="s">
        <v>11726</v>
      </c>
      <c r="AF49" s="33" t="s">
        <v>11727</v>
      </c>
      <c r="AG49" s="33" t="s">
        <v>11728</v>
      </c>
      <c r="AH49" s="33" t="s">
        <v>11729</v>
      </c>
      <c r="AI49" s="33" t="s">
        <v>11730</v>
      </c>
      <c r="AJ49" s="33" t="s">
        <v>11731</v>
      </c>
      <c r="AK49" s="33" t="s">
        <v>11626</v>
      </c>
      <c r="AL49" s="33"/>
      <c r="AM49" s="33"/>
      <c r="AN49" s="33"/>
      <c r="AO49" s="33" t="s">
        <v>11317</v>
      </c>
      <c r="AP49" s="33" t="s">
        <v>11318</v>
      </c>
      <c r="AQ49" s="33">
        <v>0</v>
      </c>
      <c r="AR49" s="33"/>
      <c r="AS49" s="33"/>
      <c r="AT49" s="33"/>
      <c r="AU49" s="33"/>
      <c r="AV49" s="33"/>
      <c r="AW49" s="33"/>
      <c r="AX49" s="33"/>
      <c r="AY49" s="33"/>
      <c r="AZ49" s="33"/>
      <c r="BA49" s="33"/>
      <c r="BB49" s="33"/>
      <c r="BC49" s="33" t="s">
        <v>11306</v>
      </c>
      <c r="BD49" s="33" t="s">
        <v>11318</v>
      </c>
      <c r="BE49" s="33"/>
      <c r="BF49" s="33"/>
      <c r="BG49" s="33"/>
      <c r="BH49" s="33"/>
      <c r="BI49" s="33"/>
      <c r="BJ49" s="33">
        <v>0</v>
      </c>
      <c r="BK49" s="33" t="s">
        <v>31</v>
      </c>
      <c r="BL49" s="33"/>
      <c r="BM49" s="33" t="s">
        <v>22258</v>
      </c>
    </row>
    <row r="50" spans="1:65" x14ac:dyDescent="0.25">
      <c r="A50" s="33" t="s">
        <v>11732</v>
      </c>
      <c r="B50" s="33" t="s">
        <v>11733</v>
      </c>
      <c r="C50" s="33" t="s">
        <v>11734</v>
      </c>
      <c r="D50" s="33" t="s">
        <v>11376</v>
      </c>
      <c r="E50" s="33"/>
      <c r="F50" s="33" t="s">
        <v>11303</v>
      </c>
      <c r="G50" s="33">
        <v>249.9</v>
      </c>
      <c r="H50" s="33">
        <v>0</v>
      </c>
      <c r="I50" s="33"/>
      <c r="J50" s="33" t="s">
        <v>11304</v>
      </c>
      <c r="K50" s="33" t="s">
        <v>11305</v>
      </c>
      <c r="L50" s="33">
        <v>175.77</v>
      </c>
      <c r="M50" s="33"/>
      <c r="N50" s="33"/>
      <c r="O50" s="33"/>
      <c r="P50" s="33" t="s">
        <v>11306</v>
      </c>
      <c r="Q50" s="33" t="s">
        <v>11306</v>
      </c>
      <c r="R50" s="33">
        <v>0</v>
      </c>
      <c r="S50" s="33">
        <v>0</v>
      </c>
      <c r="T50" s="33"/>
      <c r="U50" s="33"/>
      <c r="V50" s="33" t="s">
        <v>11735</v>
      </c>
      <c r="W50" s="33"/>
      <c r="X50" s="33"/>
      <c r="Y50" s="33" t="s">
        <v>11308</v>
      </c>
      <c r="Z50" s="33">
        <v>0</v>
      </c>
      <c r="AA50" s="33">
        <v>0</v>
      </c>
      <c r="AB50" s="33">
        <v>0</v>
      </c>
      <c r="AC50" s="33">
        <v>0</v>
      </c>
      <c r="AD50" s="33" t="s">
        <v>11309</v>
      </c>
      <c r="AE50" s="33" t="s">
        <v>11736</v>
      </c>
      <c r="AF50" s="33" t="s">
        <v>11737</v>
      </c>
      <c r="AG50" s="33" t="s">
        <v>11738</v>
      </c>
      <c r="AH50" s="33" t="s">
        <v>11739</v>
      </c>
      <c r="AI50" s="33" t="s">
        <v>11740</v>
      </c>
      <c r="AJ50" s="33" t="s">
        <v>11741</v>
      </c>
      <c r="AK50" s="33" t="s">
        <v>11626</v>
      </c>
      <c r="AL50" s="33"/>
      <c r="AM50" s="33"/>
      <c r="AN50" s="33"/>
      <c r="AO50" s="33" t="s">
        <v>11627</v>
      </c>
      <c r="AP50" s="33" t="s">
        <v>11318</v>
      </c>
      <c r="AQ50" s="33">
        <v>0</v>
      </c>
      <c r="AR50" s="33"/>
      <c r="AS50" s="33"/>
      <c r="AT50" s="33"/>
      <c r="AU50" s="33"/>
      <c r="AV50" s="33"/>
      <c r="AW50" s="33"/>
      <c r="AX50" s="33"/>
      <c r="AY50" s="33"/>
      <c r="AZ50" s="33"/>
      <c r="BA50" s="33"/>
      <c r="BB50" s="33"/>
      <c r="BC50" s="33" t="s">
        <v>11306</v>
      </c>
      <c r="BD50" s="33" t="s">
        <v>11318</v>
      </c>
      <c r="BE50" s="33"/>
      <c r="BF50" s="33"/>
      <c r="BG50" s="33"/>
      <c r="BH50" s="33"/>
      <c r="BI50" s="33"/>
      <c r="BJ50" s="33">
        <v>0</v>
      </c>
      <c r="BK50" s="33" t="s">
        <v>31</v>
      </c>
      <c r="BL50" s="33"/>
      <c r="BM50" s="33" t="s">
        <v>22258</v>
      </c>
    </row>
    <row r="51" spans="1:65" x14ac:dyDescent="0.25">
      <c r="A51" s="33" t="s">
        <v>11742</v>
      </c>
      <c r="B51" s="33" t="s">
        <v>1194</v>
      </c>
      <c r="C51" s="33" t="s">
        <v>11743</v>
      </c>
      <c r="D51" s="33" t="s">
        <v>11376</v>
      </c>
      <c r="E51" s="33"/>
      <c r="F51" s="33" t="s">
        <v>11303</v>
      </c>
      <c r="G51" s="33">
        <v>249.9</v>
      </c>
      <c r="H51" s="33">
        <v>0</v>
      </c>
      <c r="I51" s="33"/>
      <c r="J51" s="33" t="s">
        <v>11304</v>
      </c>
      <c r="K51" s="33" t="s">
        <v>11305</v>
      </c>
      <c r="L51" s="33">
        <v>184.46</v>
      </c>
      <c r="M51" s="33"/>
      <c r="N51" s="33"/>
      <c r="O51" s="33"/>
      <c r="P51" s="33" t="s">
        <v>11306</v>
      </c>
      <c r="Q51" s="33" t="s">
        <v>11306</v>
      </c>
      <c r="R51" s="33">
        <v>0</v>
      </c>
      <c r="S51" s="33">
        <v>0</v>
      </c>
      <c r="T51" s="33"/>
      <c r="U51" s="33"/>
      <c r="V51" s="33" t="s">
        <v>11744</v>
      </c>
      <c r="W51" s="33"/>
      <c r="X51" s="33"/>
      <c r="Y51" s="33" t="s">
        <v>11308</v>
      </c>
      <c r="Z51" s="33">
        <v>0</v>
      </c>
      <c r="AA51" s="33">
        <v>0</v>
      </c>
      <c r="AB51" s="33">
        <v>0</v>
      </c>
      <c r="AC51" s="33">
        <v>0</v>
      </c>
      <c r="AD51" s="33" t="s">
        <v>11309</v>
      </c>
      <c r="AE51" s="33" t="s">
        <v>11745</v>
      </c>
      <c r="AF51" s="33" t="s">
        <v>11746</v>
      </c>
      <c r="AG51" s="33" t="s">
        <v>11747</v>
      </c>
      <c r="AH51" s="33" t="s">
        <v>11748</v>
      </c>
      <c r="AI51" s="33" t="s">
        <v>11749</v>
      </c>
      <c r="AJ51" s="33" t="s">
        <v>11750</v>
      </c>
      <c r="AK51" s="33" t="s">
        <v>11626</v>
      </c>
      <c r="AL51" s="33"/>
      <c r="AM51" s="33"/>
      <c r="AN51" s="33"/>
      <c r="AO51" s="33" t="s">
        <v>11317</v>
      </c>
      <c r="AP51" s="33" t="s">
        <v>11318</v>
      </c>
      <c r="AQ51" s="33">
        <v>0</v>
      </c>
      <c r="AR51" s="33"/>
      <c r="AS51" s="33"/>
      <c r="AT51" s="33"/>
      <c r="AU51" s="33"/>
      <c r="AV51" s="33"/>
      <c r="AW51" s="33"/>
      <c r="AX51" s="33"/>
      <c r="AY51" s="33"/>
      <c r="AZ51" s="33"/>
      <c r="BA51" s="33"/>
      <c r="BB51" s="33"/>
      <c r="BC51" s="33" t="s">
        <v>11306</v>
      </c>
      <c r="BD51" s="33" t="s">
        <v>11318</v>
      </c>
      <c r="BE51" s="33"/>
      <c r="BF51" s="33"/>
      <c r="BG51" s="33"/>
      <c r="BH51" s="33"/>
      <c r="BI51" s="33"/>
      <c r="BJ51" s="33">
        <v>0</v>
      </c>
      <c r="BK51" s="33" t="s">
        <v>31</v>
      </c>
      <c r="BL51" s="33"/>
      <c r="BM51" s="33" t="s">
        <v>22258</v>
      </c>
    </row>
    <row r="52" spans="1:65" x14ac:dyDescent="0.25">
      <c r="A52" s="33" t="s">
        <v>11751</v>
      </c>
      <c r="B52" s="33" t="s">
        <v>11233</v>
      </c>
      <c r="C52" s="33" t="s">
        <v>11752</v>
      </c>
      <c r="D52" s="33" t="s">
        <v>11376</v>
      </c>
      <c r="E52" s="33"/>
      <c r="F52" s="33" t="s">
        <v>11303</v>
      </c>
      <c r="G52" s="33">
        <v>253.9</v>
      </c>
      <c r="H52" s="33">
        <v>0</v>
      </c>
      <c r="I52" s="33"/>
      <c r="J52" s="33" t="s">
        <v>11304</v>
      </c>
      <c r="K52" s="33" t="s">
        <v>11323</v>
      </c>
      <c r="L52" s="33">
        <v>150.29</v>
      </c>
      <c r="M52" s="33"/>
      <c r="N52" s="33"/>
      <c r="O52" s="33"/>
      <c r="P52" s="33" t="s">
        <v>11306</v>
      </c>
      <c r="Q52" s="33" t="s">
        <v>11306</v>
      </c>
      <c r="R52" s="33">
        <v>1</v>
      </c>
      <c r="S52" s="33">
        <v>1</v>
      </c>
      <c r="T52" s="33"/>
      <c r="U52" s="33"/>
      <c r="V52" s="33" t="s">
        <v>11753</v>
      </c>
      <c r="W52" s="33"/>
      <c r="X52" s="33"/>
      <c r="Y52" s="33" t="s">
        <v>11308</v>
      </c>
      <c r="Z52" s="33">
        <v>65</v>
      </c>
      <c r="AA52" s="33">
        <v>6</v>
      </c>
      <c r="AB52" s="33">
        <v>30</v>
      </c>
      <c r="AC52" s="33">
        <v>0</v>
      </c>
      <c r="AD52" s="33" t="s">
        <v>11309</v>
      </c>
      <c r="AE52" s="33" t="s">
        <v>11754</v>
      </c>
      <c r="AF52" s="33" t="s">
        <v>11755</v>
      </c>
      <c r="AG52" s="33" t="s">
        <v>11756</v>
      </c>
      <c r="AH52" s="33" t="s">
        <v>11757</v>
      </c>
      <c r="AI52" s="33" t="s">
        <v>11758</v>
      </c>
      <c r="AJ52" s="33" t="s">
        <v>11759</v>
      </c>
      <c r="AK52" s="33" t="s">
        <v>11626</v>
      </c>
      <c r="AL52" s="33"/>
      <c r="AM52" s="33"/>
      <c r="AN52" s="33"/>
      <c r="AO52" s="33" t="s">
        <v>11627</v>
      </c>
      <c r="AP52" s="33" t="s">
        <v>11318</v>
      </c>
      <c r="AQ52" s="33">
        <v>0</v>
      </c>
      <c r="AR52" s="33"/>
      <c r="AS52" s="33"/>
      <c r="AT52" s="33"/>
      <c r="AU52" s="33"/>
      <c r="AV52" s="33"/>
      <c r="AW52" s="33"/>
      <c r="AX52" s="33"/>
      <c r="AY52" s="33"/>
      <c r="AZ52" s="33"/>
      <c r="BA52" s="33"/>
      <c r="BB52" s="33"/>
      <c r="BC52" s="33" t="s">
        <v>11306</v>
      </c>
      <c r="BD52" s="33" t="s">
        <v>11318</v>
      </c>
      <c r="BE52" s="33"/>
      <c r="BF52" s="33"/>
      <c r="BG52" s="33"/>
      <c r="BH52" s="33"/>
      <c r="BI52" s="33"/>
      <c r="BJ52" s="33">
        <v>0</v>
      </c>
      <c r="BK52" s="33" t="s">
        <v>31</v>
      </c>
      <c r="BL52" s="33"/>
      <c r="BM52" s="33" t="s">
        <v>22258</v>
      </c>
    </row>
    <row r="53" spans="1:65" x14ac:dyDescent="0.25">
      <c r="A53" s="33" t="s">
        <v>11760</v>
      </c>
      <c r="B53" s="33" t="s">
        <v>1895</v>
      </c>
      <c r="C53" s="33" t="s">
        <v>11761</v>
      </c>
      <c r="D53" s="33" t="s">
        <v>11376</v>
      </c>
      <c r="E53" s="33"/>
      <c r="F53" s="33" t="s">
        <v>11303</v>
      </c>
      <c r="G53" s="33">
        <v>264.89999999999998</v>
      </c>
      <c r="H53" s="33">
        <v>0</v>
      </c>
      <c r="I53" s="33"/>
      <c r="J53" s="33" t="s">
        <v>11304</v>
      </c>
      <c r="K53" s="33" t="s">
        <v>11323</v>
      </c>
      <c r="L53" s="33">
        <v>158.97999999999999</v>
      </c>
      <c r="M53" s="33"/>
      <c r="N53" s="33"/>
      <c r="O53" s="33"/>
      <c r="P53" s="33" t="s">
        <v>11306</v>
      </c>
      <c r="Q53" s="33" t="s">
        <v>11306</v>
      </c>
      <c r="R53" s="33">
        <v>0</v>
      </c>
      <c r="S53" s="33">
        <v>0</v>
      </c>
      <c r="T53" s="33"/>
      <c r="U53" s="33"/>
      <c r="V53" s="33" t="s">
        <v>11762</v>
      </c>
      <c r="W53" s="33"/>
      <c r="X53" s="33"/>
      <c r="Y53" s="33" t="s">
        <v>11308</v>
      </c>
      <c r="Z53" s="33">
        <v>0</v>
      </c>
      <c r="AA53" s="33">
        <v>0</v>
      </c>
      <c r="AB53" s="33">
        <v>0</v>
      </c>
      <c r="AC53" s="33">
        <v>0</v>
      </c>
      <c r="AD53" s="33" t="s">
        <v>11309</v>
      </c>
      <c r="AE53" s="33" t="s">
        <v>11763</v>
      </c>
      <c r="AF53" s="33" t="s">
        <v>11764</v>
      </c>
      <c r="AG53" s="33" t="s">
        <v>11765</v>
      </c>
      <c r="AH53" s="33" t="s">
        <v>11766</v>
      </c>
      <c r="AI53" s="33" t="s">
        <v>11767</v>
      </c>
      <c r="AJ53" s="33" t="s">
        <v>11768</v>
      </c>
      <c r="AK53" s="33" t="s">
        <v>11626</v>
      </c>
      <c r="AL53" s="33"/>
      <c r="AM53" s="33"/>
      <c r="AN53" s="33"/>
      <c r="AO53" s="33" t="s">
        <v>11627</v>
      </c>
      <c r="AP53" s="33" t="s">
        <v>11318</v>
      </c>
      <c r="AQ53" s="33">
        <v>0</v>
      </c>
      <c r="AR53" s="33"/>
      <c r="AS53" s="33"/>
      <c r="AT53" s="33"/>
      <c r="AU53" s="33"/>
      <c r="AV53" s="33"/>
      <c r="AW53" s="33"/>
      <c r="AX53" s="33"/>
      <c r="AY53" s="33"/>
      <c r="AZ53" s="33"/>
      <c r="BA53" s="33"/>
      <c r="BB53" s="33"/>
      <c r="BC53" s="33" t="s">
        <v>11306</v>
      </c>
      <c r="BD53" s="33" t="s">
        <v>11318</v>
      </c>
      <c r="BE53" s="33"/>
      <c r="BF53" s="33"/>
      <c r="BG53" s="33"/>
      <c r="BH53" s="33"/>
      <c r="BI53" s="33"/>
      <c r="BJ53" s="33">
        <v>0</v>
      </c>
      <c r="BK53" s="33" t="s">
        <v>31</v>
      </c>
      <c r="BL53" s="33"/>
      <c r="BM53" s="33" t="s">
        <v>22258</v>
      </c>
    </row>
    <row r="54" spans="1:65" x14ac:dyDescent="0.25">
      <c r="A54" s="33" t="s">
        <v>11769</v>
      </c>
      <c r="B54" s="33" t="s">
        <v>1718</v>
      </c>
      <c r="C54" s="33" t="s">
        <v>11770</v>
      </c>
      <c r="D54" s="33" t="s">
        <v>11376</v>
      </c>
      <c r="E54" s="33" t="s">
        <v>11606</v>
      </c>
      <c r="F54" s="33" t="s">
        <v>11303</v>
      </c>
      <c r="G54" s="33">
        <v>279.89999999999998</v>
      </c>
      <c r="H54" s="33">
        <v>0</v>
      </c>
      <c r="I54" s="33"/>
      <c r="J54" s="33" t="s">
        <v>11304</v>
      </c>
      <c r="K54" s="33" t="s">
        <v>11323</v>
      </c>
      <c r="L54" s="33">
        <v>167.67</v>
      </c>
      <c r="M54" s="33"/>
      <c r="N54" s="33"/>
      <c r="O54" s="33"/>
      <c r="P54" s="33" t="s">
        <v>11306</v>
      </c>
      <c r="Q54" s="33" t="s">
        <v>11306</v>
      </c>
      <c r="R54" s="33">
        <v>0</v>
      </c>
      <c r="S54" s="33">
        <v>0</v>
      </c>
      <c r="T54" s="33"/>
      <c r="U54" s="33"/>
      <c r="V54" s="33" t="s">
        <v>11771</v>
      </c>
      <c r="W54" s="33"/>
      <c r="X54" s="33"/>
      <c r="Y54" s="33" t="s">
        <v>11308</v>
      </c>
      <c r="Z54" s="33">
        <v>0</v>
      </c>
      <c r="AA54" s="33">
        <v>0</v>
      </c>
      <c r="AB54" s="33">
        <v>0</v>
      </c>
      <c r="AC54" s="33">
        <v>0</v>
      </c>
      <c r="AD54" s="33" t="s">
        <v>11309</v>
      </c>
      <c r="AE54" s="33" t="s">
        <v>11772</v>
      </c>
      <c r="AF54" s="33" t="s">
        <v>11773</v>
      </c>
      <c r="AG54" s="33" t="s">
        <v>11774</v>
      </c>
      <c r="AH54" s="33" t="s">
        <v>11775</v>
      </c>
      <c r="AI54" s="33" t="s">
        <v>11776</v>
      </c>
      <c r="AJ54" s="33" t="s">
        <v>11777</v>
      </c>
      <c r="AK54" s="33" t="s">
        <v>11626</v>
      </c>
      <c r="AL54" s="33"/>
      <c r="AM54" s="33"/>
      <c r="AN54" s="33"/>
      <c r="AO54" s="33" t="s">
        <v>11778</v>
      </c>
      <c r="AP54" s="33" t="s">
        <v>11318</v>
      </c>
      <c r="AQ54" s="33">
        <v>0</v>
      </c>
      <c r="AR54" s="33"/>
      <c r="AS54" s="33"/>
      <c r="AT54" s="33"/>
      <c r="AU54" s="33"/>
      <c r="AV54" s="33"/>
      <c r="AW54" s="33"/>
      <c r="AX54" s="33"/>
      <c r="AY54" s="33"/>
      <c r="AZ54" s="33"/>
      <c r="BA54" s="33"/>
      <c r="BB54" s="33"/>
      <c r="BC54" s="33" t="s">
        <v>11306</v>
      </c>
      <c r="BD54" s="33" t="s">
        <v>11318</v>
      </c>
      <c r="BE54" s="33"/>
      <c r="BF54" s="33"/>
      <c r="BG54" s="33"/>
      <c r="BH54" s="33"/>
      <c r="BI54" s="33"/>
      <c r="BJ54" s="33">
        <v>0</v>
      </c>
      <c r="BK54" s="33" t="s">
        <v>31</v>
      </c>
      <c r="BL54" s="33"/>
      <c r="BM54" s="33" t="s">
        <v>22258</v>
      </c>
    </row>
    <row r="55" spans="1:65" x14ac:dyDescent="0.25">
      <c r="A55" s="33" t="s">
        <v>11779</v>
      </c>
      <c r="B55" s="33" t="s">
        <v>467</v>
      </c>
      <c r="C55" s="33" t="s">
        <v>11780</v>
      </c>
      <c r="D55" s="33" t="s">
        <v>11376</v>
      </c>
      <c r="E55" s="33"/>
      <c r="F55" s="33" t="s">
        <v>11303</v>
      </c>
      <c r="G55" s="33">
        <v>381.43</v>
      </c>
      <c r="H55" s="33">
        <v>0</v>
      </c>
      <c r="I55" s="33"/>
      <c r="J55" s="33" t="s">
        <v>11304</v>
      </c>
      <c r="K55" s="33" t="s">
        <v>11323</v>
      </c>
      <c r="L55" s="33">
        <v>176.36</v>
      </c>
      <c r="M55" s="33"/>
      <c r="N55" s="33"/>
      <c r="O55" s="33"/>
      <c r="P55" s="33" t="s">
        <v>11306</v>
      </c>
      <c r="Q55" s="33" t="s">
        <v>11306</v>
      </c>
      <c r="R55" s="33">
        <v>0</v>
      </c>
      <c r="S55" s="33">
        <v>0</v>
      </c>
      <c r="T55" s="33"/>
      <c r="U55" s="33"/>
      <c r="V55" s="33" t="s">
        <v>11781</v>
      </c>
      <c r="W55" s="33"/>
      <c r="X55" s="33"/>
      <c r="Y55" s="33" t="s">
        <v>11308</v>
      </c>
      <c r="Z55" s="33">
        <v>0</v>
      </c>
      <c r="AA55" s="33">
        <v>0</v>
      </c>
      <c r="AB55" s="33">
        <v>0</v>
      </c>
      <c r="AC55" s="33">
        <v>0</v>
      </c>
      <c r="AD55" s="33" t="s">
        <v>11309</v>
      </c>
      <c r="AE55" s="33" t="s">
        <v>11782</v>
      </c>
      <c r="AF55" s="33" t="s">
        <v>11783</v>
      </c>
      <c r="AG55" s="33" t="s">
        <v>11784</v>
      </c>
      <c r="AH55" s="33" t="s">
        <v>11785</v>
      </c>
      <c r="AI55" s="33" t="s">
        <v>11786</v>
      </c>
      <c r="AJ55" s="33" t="s">
        <v>11787</v>
      </c>
      <c r="AK55" s="33" t="s">
        <v>11626</v>
      </c>
      <c r="AL55" s="33"/>
      <c r="AM55" s="33"/>
      <c r="AN55" s="33"/>
      <c r="AO55" s="33" t="s">
        <v>11778</v>
      </c>
      <c r="AP55" s="33" t="s">
        <v>11318</v>
      </c>
      <c r="AQ55" s="33">
        <v>0</v>
      </c>
      <c r="AR55" s="33"/>
      <c r="AS55" s="33"/>
      <c r="AT55" s="33"/>
      <c r="AU55" s="33"/>
      <c r="AV55" s="33"/>
      <c r="AW55" s="33"/>
      <c r="AX55" s="33"/>
      <c r="AY55" s="33"/>
      <c r="AZ55" s="33"/>
      <c r="BA55" s="33"/>
      <c r="BB55" s="33"/>
      <c r="BC55" s="33" t="s">
        <v>11306</v>
      </c>
      <c r="BD55" s="33" t="s">
        <v>11318</v>
      </c>
      <c r="BE55" s="33"/>
      <c r="BF55" s="33"/>
      <c r="BG55" s="33"/>
      <c r="BH55" s="33"/>
      <c r="BI55" s="33"/>
      <c r="BJ55" s="33">
        <v>0</v>
      </c>
      <c r="BK55" s="33" t="s">
        <v>31</v>
      </c>
      <c r="BL55" s="33"/>
      <c r="BM55" s="33" t="s">
        <v>22258</v>
      </c>
    </row>
    <row r="56" spans="1:65" x14ac:dyDescent="0.25">
      <c r="A56" s="33" t="s">
        <v>11788</v>
      </c>
      <c r="B56" s="33" t="s">
        <v>8436</v>
      </c>
      <c r="C56" s="33" t="s">
        <v>11789</v>
      </c>
      <c r="D56" s="33" t="s">
        <v>11302</v>
      </c>
      <c r="E56" s="33"/>
      <c r="F56" s="33" t="s">
        <v>11550</v>
      </c>
      <c r="G56" s="33">
        <v>139.9</v>
      </c>
      <c r="H56" s="33">
        <v>0</v>
      </c>
      <c r="I56" s="33"/>
      <c r="J56" s="33" t="s">
        <v>11304</v>
      </c>
      <c r="K56" s="33" t="s">
        <v>11306</v>
      </c>
      <c r="L56" s="33">
        <v>0</v>
      </c>
      <c r="M56" s="33"/>
      <c r="N56" s="33"/>
      <c r="O56" s="33"/>
      <c r="P56" s="33" t="s">
        <v>11306</v>
      </c>
      <c r="Q56" s="33" t="s">
        <v>11306</v>
      </c>
      <c r="R56" s="33">
        <v>1</v>
      </c>
      <c r="S56" s="33">
        <v>1</v>
      </c>
      <c r="T56" s="33" t="s">
        <v>11790</v>
      </c>
      <c r="U56" s="33"/>
      <c r="V56" s="33" t="s">
        <v>11791</v>
      </c>
      <c r="W56" s="33"/>
      <c r="X56" s="33"/>
      <c r="Y56" s="33" t="s">
        <v>11308</v>
      </c>
      <c r="Z56" s="33">
        <v>20</v>
      </c>
      <c r="AA56" s="33">
        <v>20</v>
      </c>
      <c r="AB56" s="33">
        <v>20</v>
      </c>
      <c r="AC56" s="33">
        <v>0</v>
      </c>
      <c r="AD56" s="33" t="s">
        <v>11309</v>
      </c>
      <c r="AE56" s="33" t="s">
        <v>11792</v>
      </c>
      <c r="AF56" s="33" t="s">
        <v>11793</v>
      </c>
      <c r="AG56" s="33" t="s">
        <v>11794</v>
      </c>
      <c r="AH56" s="33" t="s">
        <v>11795</v>
      </c>
      <c r="AI56" s="33" t="s">
        <v>11796</v>
      </c>
      <c r="AJ56" s="33" t="s">
        <v>11797</v>
      </c>
      <c r="AK56" s="33" t="s">
        <v>11570</v>
      </c>
      <c r="AL56" s="33"/>
      <c r="AM56" s="33"/>
      <c r="AN56" s="33"/>
      <c r="AO56" s="33" t="s">
        <v>11386</v>
      </c>
      <c r="AP56" s="33" t="s">
        <v>11318</v>
      </c>
      <c r="AQ56" s="33">
        <v>0</v>
      </c>
      <c r="AR56" s="33"/>
      <c r="AS56" s="33"/>
      <c r="AT56" s="33"/>
      <c r="AU56" s="33"/>
      <c r="AV56" s="33"/>
      <c r="AW56" s="33"/>
      <c r="AX56" s="33"/>
      <c r="AY56" s="33"/>
      <c r="AZ56" s="33"/>
      <c r="BA56" s="33"/>
      <c r="BB56" s="33"/>
      <c r="BC56" s="33" t="s">
        <v>11306</v>
      </c>
      <c r="BD56" s="33" t="s">
        <v>11318</v>
      </c>
      <c r="BE56" s="33" t="s">
        <v>11365</v>
      </c>
      <c r="BF56" s="33"/>
      <c r="BG56" s="33"/>
      <c r="BH56" s="33"/>
      <c r="BI56" s="33"/>
      <c r="BJ56" s="33">
        <v>0</v>
      </c>
      <c r="BK56" s="33" t="s">
        <v>31</v>
      </c>
      <c r="BL56" s="33"/>
      <c r="BM56" s="33" t="s">
        <v>22260</v>
      </c>
    </row>
    <row r="57" spans="1:65" x14ac:dyDescent="0.25">
      <c r="A57" s="33" t="s">
        <v>11798</v>
      </c>
      <c r="B57" s="33" t="s">
        <v>2008</v>
      </c>
      <c r="C57" s="33" t="s">
        <v>11799</v>
      </c>
      <c r="D57" s="33" t="s">
        <v>11302</v>
      </c>
      <c r="E57" s="33" t="s">
        <v>11800</v>
      </c>
      <c r="F57" s="33" t="s">
        <v>11550</v>
      </c>
      <c r="G57" s="33">
        <v>848.8</v>
      </c>
      <c r="H57" s="33">
        <v>0</v>
      </c>
      <c r="I57" s="33"/>
      <c r="J57" s="33" t="s">
        <v>11304</v>
      </c>
      <c r="K57" s="33" t="s">
        <v>11801</v>
      </c>
      <c r="L57" s="33">
        <v>358</v>
      </c>
      <c r="M57" s="33"/>
      <c r="N57" s="33"/>
      <c r="O57" s="33"/>
      <c r="P57" s="33" t="s">
        <v>11306</v>
      </c>
      <c r="Q57" s="33" t="s">
        <v>11306</v>
      </c>
      <c r="R57" s="33">
        <v>0</v>
      </c>
      <c r="S57" s="33">
        <v>0</v>
      </c>
      <c r="T57" s="33"/>
      <c r="U57" s="33"/>
      <c r="V57" s="33" t="s">
        <v>11802</v>
      </c>
      <c r="W57" s="33"/>
      <c r="X57" s="33"/>
      <c r="Y57" s="33" t="s">
        <v>11308</v>
      </c>
      <c r="Z57" s="33">
        <v>0</v>
      </c>
      <c r="AA57" s="33">
        <v>0</v>
      </c>
      <c r="AB57" s="33">
        <v>0</v>
      </c>
      <c r="AC57" s="33">
        <v>0</v>
      </c>
      <c r="AD57" s="33" t="s">
        <v>11803</v>
      </c>
      <c r="AE57" s="33" t="s">
        <v>11804</v>
      </c>
      <c r="AF57" s="33" t="s">
        <v>11805</v>
      </c>
      <c r="AG57" s="33" t="s">
        <v>11806</v>
      </c>
      <c r="AH57" s="33" t="s">
        <v>11807</v>
      </c>
      <c r="AI57" s="33" t="s">
        <v>11808</v>
      </c>
      <c r="AJ57" s="33"/>
      <c r="AK57" s="33" t="s">
        <v>11809</v>
      </c>
      <c r="AL57" s="33"/>
      <c r="AM57" s="33"/>
      <c r="AN57" s="33"/>
      <c r="AO57" s="33" t="s">
        <v>11317</v>
      </c>
      <c r="AP57" s="33" t="s">
        <v>11318</v>
      </c>
      <c r="AQ57" s="33">
        <v>0</v>
      </c>
      <c r="AR57" s="33"/>
      <c r="AS57" s="33"/>
      <c r="AT57" s="33"/>
      <c r="AU57" s="33"/>
      <c r="AV57" s="33"/>
      <c r="AW57" s="33"/>
      <c r="AX57" s="33"/>
      <c r="AY57" s="33"/>
      <c r="AZ57" s="33"/>
      <c r="BA57" s="33"/>
      <c r="BB57" s="33"/>
      <c r="BC57" s="33" t="s">
        <v>11306</v>
      </c>
      <c r="BD57" s="33" t="s">
        <v>11318</v>
      </c>
      <c r="BE57" s="33"/>
      <c r="BF57" s="33"/>
      <c r="BG57" s="33"/>
      <c r="BH57" s="33"/>
      <c r="BI57" s="33"/>
      <c r="BJ57" s="33">
        <v>0</v>
      </c>
      <c r="BK57" s="33" t="s">
        <v>31</v>
      </c>
      <c r="BL57" s="33"/>
      <c r="BM57" s="33" t="s">
        <v>22260</v>
      </c>
    </row>
    <row r="58" spans="1:65" x14ac:dyDescent="0.25">
      <c r="A58" s="33" t="s">
        <v>11810</v>
      </c>
      <c r="B58" s="33" t="s">
        <v>11811</v>
      </c>
      <c r="C58" s="33" t="s">
        <v>11812</v>
      </c>
      <c r="D58" s="33" t="s">
        <v>11302</v>
      </c>
      <c r="E58" s="33"/>
      <c r="F58" s="33" t="s">
        <v>11550</v>
      </c>
      <c r="G58" s="33">
        <v>0</v>
      </c>
      <c r="H58" s="33">
        <v>0</v>
      </c>
      <c r="I58" s="33"/>
      <c r="J58" s="33" t="s">
        <v>11304</v>
      </c>
      <c r="K58" s="33" t="s">
        <v>11813</v>
      </c>
      <c r="L58" s="33">
        <v>0</v>
      </c>
      <c r="M58" s="33"/>
      <c r="N58" s="33"/>
      <c r="O58" s="33"/>
      <c r="P58" s="33" t="s">
        <v>11306</v>
      </c>
      <c r="Q58" s="33" t="s">
        <v>11306</v>
      </c>
      <c r="R58" s="33">
        <v>0</v>
      </c>
      <c r="S58" s="33">
        <v>0</v>
      </c>
      <c r="T58" s="33"/>
      <c r="U58" s="33"/>
      <c r="V58" s="33"/>
      <c r="W58" s="33"/>
      <c r="X58" s="33"/>
      <c r="Y58" s="33" t="s">
        <v>11308</v>
      </c>
      <c r="Z58" s="33">
        <v>0</v>
      </c>
      <c r="AA58" s="33">
        <v>0</v>
      </c>
      <c r="AB58" s="33">
        <v>0</v>
      </c>
      <c r="AC58" s="33">
        <v>0</v>
      </c>
      <c r="AD58" s="33" t="s">
        <v>11309</v>
      </c>
      <c r="AE58" s="33"/>
      <c r="AF58" s="33"/>
      <c r="AG58" s="33"/>
      <c r="AH58" s="33"/>
      <c r="AI58" s="33"/>
      <c r="AJ58" s="33"/>
      <c r="AK58" s="33" t="s">
        <v>11809</v>
      </c>
      <c r="AL58" s="33"/>
      <c r="AM58" s="33"/>
      <c r="AN58" s="33" t="s">
        <v>11227</v>
      </c>
      <c r="AO58" s="33" t="s">
        <v>11317</v>
      </c>
      <c r="AP58" s="33" t="s">
        <v>11318</v>
      </c>
      <c r="AQ58" s="33">
        <v>0</v>
      </c>
      <c r="AR58" s="33"/>
      <c r="AS58" s="33"/>
      <c r="AT58" s="33"/>
      <c r="AU58" s="33"/>
      <c r="AV58" s="33"/>
      <c r="AW58" s="33"/>
      <c r="AX58" s="33"/>
      <c r="AY58" s="33"/>
      <c r="AZ58" s="33"/>
      <c r="BA58" s="33"/>
      <c r="BB58" s="33"/>
      <c r="BC58" s="33" t="s">
        <v>11306</v>
      </c>
      <c r="BD58" s="33" t="s">
        <v>11318</v>
      </c>
      <c r="BE58" s="33" t="s">
        <v>11341</v>
      </c>
      <c r="BF58" s="33"/>
      <c r="BG58" s="33"/>
      <c r="BH58" s="33"/>
      <c r="BI58" s="33"/>
      <c r="BJ58" s="33">
        <v>0</v>
      </c>
      <c r="BK58" s="33" t="s">
        <v>31</v>
      </c>
      <c r="BL58" s="33"/>
      <c r="BM58" s="33" t="s">
        <v>22260</v>
      </c>
    </row>
    <row r="59" spans="1:65" x14ac:dyDescent="0.25">
      <c r="A59" s="33" t="s">
        <v>11814</v>
      </c>
      <c r="B59" s="33" t="s">
        <v>10719</v>
      </c>
      <c r="C59" s="33" t="s">
        <v>11815</v>
      </c>
      <c r="D59" s="33" t="s">
        <v>11302</v>
      </c>
      <c r="E59" s="33"/>
      <c r="F59" s="33" t="s">
        <v>11550</v>
      </c>
      <c r="G59" s="33">
        <v>71.8</v>
      </c>
      <c r="H59" s="33">
        <v>0</v>
      </c>
      <c r="I59" s="33"/>
      <c r="J59" s="33" t="s">
        <v>11304</v>
      </c>
      <c r="K59" s="33" t="s">
        <v>11560</v>
      </c>
      <c r="L59" s="33">
        <v>39.409999999999997</v>
      </c>
      <c r="M59" s="33"/>
      <c r="N59" s="33"/>
      <c r="O59" s="33"/>
      <c r="P59" s="33" t="s">
        <v>11306</v>
      </c>
      <c r="Q59" s="33" t="s">
        <v>11306</v>
      </c>
      <c r="R59" s="33">
        <v>0.8</v>
      </c>
      <c r="S59" s="33">
        <v>0.8</v>
      </c>
      <c r="T59" s="33" t="s">
        <v>11816</v>
      </c>
      <c r="U59" s="33"/>
      <c r="V59" s="33" t="s">
        <v>11817</v>
      </c>
      <c r="W59" s="33"/>
      <c r="X59" s="33"/>
      <c r="Y59" s="33" t="s">
        <v>11308</v>
      </c>
      <c r="Z59" s="33">
        <v>10</v>
      </c>
      <c r="AA59" s="33">
        <v>10</v>
      </c>
      <c r="AB59" s="33">
        <v>10</v>
      </c>
      <c r="AC59" s="33">
        <v>0</v>
      </c>
      <c r="AD59" s="33" t="s">
        <v>11309</v>
      </c>
      <c r="AE59" s="33" t="s">
        <v>11818</v>
      </c>
      <c r="AF59" s="33" t="s">
        <v>11819</v>
      </c>
      <c r="AG59" s="33" t="s">
        <v>11820</v>
      </c>
      <c r="AH59" s="33" t="s">
        <v>11821</v>
      </c>
      <c r="AI59" s="33" t="s">
        <v>11822</v>
      </c>
      <c r="AJ59" s="33" t="s">
        <v>11823</v>
      </c>
      <c r="AK59" s="33" t="s">
        <v>11570</v>
      </c>
      <c r="AL59" s="33"/>
      <c r="AM59" s="33"/>
      <c r="AN59" s="33" t="s">
        <v>11556</v>
      </c>
      <c r="AO59" s="33" t="s">
        <v>11317</v>
      </c>
      <c r="AP59" s="33" t="s">
        <v>11318</v>
      </c>
      <c r="AQ59" s="33">
        <v>0</v>
      </c>
      <c r="AR59" s="33"/>
      <c r="AS59" s="33"/>
      <c r="AT59" s="33"/>
      <c r="AU59" s="33"/>
      <c r="AV59" s="33"/>
      <c r="AW59" s="33"/>
      <c r="AX59" s="33"/>
      <c r="AY59" s="33"/>
      <c r="AZ59" s="33"/>
      <c r="BA59" s="33"/>
      <c r="BB59" s="33"/>
      <c r="BC59" s="33" t="s">
        <v>11306</v>
      </c>
      <c r="BD59" s="33" t="s">
        <v>11318</v>
      </c>
      <c r="BE59" s="33" t="s">
        <v>11365</v>
      </c>
      <c r="BF59" s="33"/>
      <c r="BG59" s="33"/>
      <c r="BH59" s="33"/>
      <c r="BI59" s="33"/>
      <c r="BJ59" s="33">
        <v>0</v>
      </c>
      <c r="BK59" s="33" t="s">
        <v>31</v>
      </c>
      <c r="BL59" s="33"/>
      <c r="BM59" s="33" t="s">
        <v>22260</v>
      </c>
    </row>
    <row r="60" spans="1:65" x14ac:dyDescent="0.25">
      <c r="A60" s="33" t="s">
        <v>11824</v>
      </c>
      <c r="B60" s="33" t="s">
        <v>272</v>
      </c>
      <c r="C60" s="33" t="s">
        <v>11825</v>
      </c>
      <c r="D60" s="33" t="s">
        <v>11376</v>
      </c>
      <c r="E60" s="33"/>
      <c r="F60" s="35" t="s">
        <v>11303</v>
      </c>
      <c r="G60" s="33">
        <v>59.9</v>
      </c>
      <c r="H60" s="33">
        <v>0</v>
      </c>
      <c r="I60" s="33"/>
      <c r="J60" s="33" t="s">
        <v>11304</v>
      </c>
      <c r="K60" s="33" t="s">
        <v>11305</v>
      </c>
      <c r="L60" s="33">
        <v>16.79</v>
      </c>
      <c r="M60" s="33"/>
      <c r="N60" s="33"/>
      <c r="O60" s="33"/>
      <c r="P60" s="33" t="s">
        <v>11306</v>
      </c>
      <c r="Q60" s="33" t="s">
        <v>11306</v>
      </c>
      <c r="R60" s="33">
        <v>0</v>
      </c>
      <c r="S60" s="33">
        <v>0</v>
      </c>
      <c r="T60" s="33"/>
      <c r="U60" s="33"/>
      <c r="V60" s="33" t="s">
        <v>11826</v>
      </c>
      <c r="W60" s="33"/>
      <c r="X60" s="33"/>
      <c r="Y60" s="33" t="s">
        <v>11308</v>
      </c>
      <c r="Z60" s="33">
        <v>0</v>
      </c>
      <c r="AA60" s="33">
        <v>0</v>
      </c>
      <c r="AB60" s="33">
        <v>0</v>
      </c>
      <c r="AC60" s="33">
        <v>0</v>
      </c>
      <c r="AD60" s="33" t="s">
        <v>11309</v>
      </c>
      <c r="AE60" s="33" t="s">
        <v>11827</v>
      </c>
      <c r="AF60" s="33" t="s">
        <v>11828</v>
      </c>
      <c r="AG60" s="33" t="s">
        <v>11829</v>
      </c>
      <c r="AH60" s="33" t="s">
        <v>11830</v>
      </c>
      <c r="AI60" s="33" t="s">
        <v>11831</v>
      </c>
      <c r="AJ60" s="33" t="s">
        <v>11832</v>
      </c>
      <c r="AK60" s="33" t="s">
        <v>11833</v>
      </c>
      <c r="AL60" s="33"/>
      <c r="AM60" s="33"/>
      <c r="AN60" s="33"/>
      <c r="AO60" s="33" t="s">
        <v>11778</v>
      </c>
      <c r="AP60" s="33" t="s">
        <v>11318</v>
      </c>
      <c r="AQ60" s="33">
        <v>0</v>
      </c>
      <c r="AR60" s="33"/>
      <c r="AS60" s="33"/>
      <c r="AT60" s="33"/>
      <c r="AU60" s="33"/>
      <c r="AV60" s="33"/>
      <c r="AW60" s="33"/>
      <c r="AX60" s="33"/>
      <c r="AY60" s="33"/>
      <c r="AZ60" s="33"/>
      <c r="BA60" s="33"/>
      <c r="BB60" s="33"/>
      <c r="BC60" s="33" t="s">
        <v>11306</v>
      </c>
      <c r="BD60" s="33" t="s">
        <v>11318</v>
      </c>
      <c r="BE60" s="33"/>
      <c r="BF60" s="33"/>
      <c r="BG60" s="33"/>
      <c r="BH60" s="33"/>
      <c r="BI60" s="33"/>
      <c r="BJ60" s="33">
        <v>0</v>
      </c>
      <c r="BK60" s="33" t="s">
        <v>31</v>
      </c>
      <c r="BL60" s="33"/>
      <c r="BM60" s="33" t="s">
        <v>22260</v>
      </c>
    </row>
    <row r="61" spans="1:65" x14ac:dyDescent="0.25">
      <c r="A61" s="33" t="s">
        <v>11834</v>
      </c>
      <c r="B61" s="33" t="s">
        <v>11835</v>
      </c>
      <c r="C61" s="33" t="s">
        <v>11836</v>
      </c>
      <c r="D61" s="33" t="s">
        <v>11376</v>
      </c>
      <c r="E61" s="33"/>
      <c r="F61" s="33" t="s">
        <v>11303</v>
      </c>
      <c r="G61" s="33">
        <v>119.9</v>
      </c>
      <c r="H61" s="33">
        <v>0</v>
      </c>
      <c r="I61" s="33"/>
      <c r="J61" s="33" t="s">
        <v>11304</v>
      </c>
      <c r="K61" s="33" t="s">
        <v>11305</v>
      </c>
      <c r="L61" s="33">
        <v>43.1</v>
      </c>
      <c r="M61" s="33"/>
      <c r="N61" s="33"/>
      <c r="O61" s="33"/>
      <c r="P61" s="33" t="s">
        <v>11306</v>
      </c>
      <c r="Q61" s="33" t="s">
        <v>11306</v>
      </c>
      <c r="R61" s="33">
        <v>0.34</v>
      </c>
      <c r="S61" s="33">
        <v>0.34</v>
      </c>
      <c r="T61" s="33" t="s">
        <v>11837</v>
      </c>
      <c r="U61" s="33" t="s">
        <v>11837</v>
      </c>
      <c r="V61" s="33" t="s">
        <v>11838</v>
      </c>
      <c r="W61" s="33"/>
      <c r="X61" s="33"/>
      <c r="Y61" s="33" t="s">
        <v>11308</v>
      </c>
      <c r="Z61" s="33">
        <v>0</v>
      </c>
      <c r="AA61" s="33">
        <v>0</v>
      </c>
      <c r="AB61" s="33">
        <v>0</v>
      </c>
      <c r="AC61" s="33">
        <v>0</v>
      </c>
      <c r="AD61" s="33" t="s">
        <v>11309</v>
      </c>
      <c r="AE61" s="33" t="s">
        <v>11839</v>
      </c>
      <c r="AF61" s="33" t="s">
        <v>11840</v>
      </c>
      <c r="AG61" s="33" t="s">
        <v>11841</v>
      </c>
      <c r="AH61" s="33" t="s">
        <v>11842</v>
      </c>
      <c r="AI61" s="33" t="s">
        <v>11843</v>
      </c>
      <c r="AJ61" s="33" t="s">
        <v>11844</v>
      </c>
      <c r="AK61" s="33" t="s">
        <v>11626</v>
      </c>
      <c r="AL61" s="33"/>
      <c r="AM61" s="33"/>
      <c r="AN61" s="33"/>
      <c r="AO61" s="33" t="s">
        <v>11317</v>
      </c>
      <c r="AP61" s="33" t="s">
        <v>11318</v>
      </c>
      <c r="AQ61" s="33">
        <v>0</v>
      </c>
      <c r="AR61" s="33"/>
      <c r="AS61" s="33"/>
      <c r="AT61" s="33"/>
      <c r="AU61" s="33"/>
      <c r="AV61" s="33"/>
      <c r="AW61" s="33"/>
      <c r="AX61" s="33"/>
      <c r="AY61" s="33"/>
      <c r="AZ61" s="33"/>
      <c r="BA61" s="33"/>
      <c r="BB61" s="33"/>
      <c r="BC61" s="33" t="s">
        <v>11306</v>
      </c>
      <c r="BD61" s="33" t="s">
        <v>11318</v>
      </c>
      <c r="BE61" s="33"/>
      <c r="BF61" s="33"/>
      <c r="BG61" s="33"/>
      <c r="BH61" s="33"/>
      <c r="BI61" s="33"/>
      <c r="BJ61" s="33">
        <v>0</v>
      </c>
      <c r="BK61" s="33" t="s">
        <v>31</v>
      </c>
      <c r="BL61" s="33"/>
      <c r="BM61" s="33" t="s">
        <v>22258</v>
      </c>
    </row>
    <row r="62" spans="1:65" x14ac:dyDescent="0.25">
      <c r="A62" s="33" t="s">
        <v>11845</v>
      </c>
      <c r="B62" s="33" t="s">
        <v>9214</v>
      </c>
      <c r="C62" s="33" t="s">
        <v>11846</v>
      </c>
      <c r="D62" s="33" t="s">
        <v>11376</v>
      </c>
      <c r="E62" s="33" t="s">
        <v>11606</v>
      </c>
      <c r="F62" s="33" t="s">
        <v>11303</v>
      </c>
      <c r="G62" s="33">
        <v>0.01</v>
      </c>
      <c r="H62" s="33">
        <v>0</v>
      </c>
      <c r="I62" s="33"/>
      <c r="J62" s="33" t="s">
        <v>11304</v>
      </c>
      <c r="K62" s="33" t="s">
        <v>11305</v>
      </c>
      <c r="L62" s="33">
        <v>33.950000000000003</v>
      </c>
      <c r="M62" s="33"/>
      <c r="N62" s="33"/>
      <c r="O62" s="33"/>
      <c r="P62" s="33" t="s">
        <v>11306</v>
      </c>
      <c r="Q62" s="33" t="s">
        <v>11306</v>
      </c>
      <c r="R62" s="33">
        <v>0.3</v>
      </c>
      <c r="S62" s="33">
        <v>0.3</v>
      </c>
      <c r="T62" s="33" t="s">
        <v>11837</v>
      </c>
      <c r="U62" s="33" t="s">
        <v>11837</v>
      </c>
      <c r="V62" s="33" t="s">
        <v>11847</v>
      </c>
      <c r="W62" s="33" t="s">
        <v>11848</v>
      </c>
      <c r="X62" s="33"/>
      <c r="Y62" s="33" t="s">
        <v>11308</v>
      </c>
      <c r="Z62" s="33">
        <v>10</v>
      </c>
      <c r="AA62" s="33">
        <v>15</v>
      </c>
      <c r="AB62" s="33">
        <v>10</v>
      </c>
      <c r="AC62" s="33">
        <v>0</v>
      </c>
      <c r="AD62" s="33" t="s">
        <v>11309</v>
      </c>
      <c r="AE62" s="33" t="s">
        <v>11849</v>
      </c>
      <c r="AF62" s="33" t="s">
        <v>11850</v>
      </c>
      <c r="AG62" s="33" t="s">
        <v>11851</v>
      </c>
      <c r="AH62" s="33" t="s">
        <v>11852</v>
      </c>
      <c r="AI62" s="33" t="s">
        <v>11853</v>
      </c>
      <c r="AJ62" s="33" t="s">
        <v>11854</v>
      </c>
      <c r="AK62" s="33" t="s">
        <v>11626</v>
      </c>
      <c r="AL62" s="33"/>
      <c r="AM62" s="33"/>
      <c r="AN62" s="33"/>
      <c r="AO62" s="33" t="s">
        <v>11317</v>
      </c>
      <c r="AP62" s="33" t="s">
        <v>11318</v>
      </c>
      <c r="AQ62" s="33">
        <v>0</v>
      </c>
      <c r="AR62" s="33"/>
      <c r="AS62" s="33"/>
      <c r="AT62" s="33"/>
      <c r="AU62" s="33"/>
      <c r="AV62" s="33"/>
      <c r="AW62" s="33"/>
      <c r="AX62" s="33"/>
      <c r="AY62" s="33"/>
      <c r="AZ62" s="33"/>
      <c r="BA62" s="33"/>
      <c r="BB62" s="33"/>
      <c r="BC62" s="33" t="s">
        <v>11306</v>
      </c>
      <c r="BD62" s="33" t="s">
        <v>11318</v>
      </c>
      <c r="BE62" s="33"/>
      <c r="BF62" s="33"/>
      <c r="BG62" s="33"/>
      <c r="BH62" s="33"/>
      <c r="BI62" s="33"/>
      <c r="BJ62" s="33">
        <v>0</v>
      </c>
      <c r="BK62" s="33" t="s">
        <v>31</v>
      </c>
      <c r="BL62" s="33"/>
      <c r="BM62" s="33" t="s">
        <v>22258</v>
      </c>
    </row>
    <row r="63" spans="1:65" x14ac:dyDescent="0.25">
      <c r="A63" s="33" t="s">
        <v>11855</v>
      </c>
      <c r="B63" s="33" t="s">
        <v>11856</v>
      </c>
      <c r="C63" s="33" t="s">
        <v>11857</v>
      </c>
      <c r="D63" s="33" t="s">
        <v>11302</v>
      </c>
      <c r="E63" s="33" t="s">
        <v>11858</v>
      </c>
      <c r="F63" s="33" t="s">
        <v>11550</v>
      </c>
      <c r="G63" s="33">
        <v>12</v>
      </c>
      <c r="H63" s="33">
        <v>0</v>
      </c>
      <c r="I63" s="33"/>
      <c r="J63" s="33" t="s">
        <v>11304</v>
      </c>
      <c r="K63" s="33" t="s">
        <v>11859</v>
      </c>
      <c r="L63" s="33">
        <v>8.69</v>
      </c>
      <c r="M63" s="33"/>
      <c r="N63" s="33"/>
      <c r="O63" s="33"/>
      <c r="P63" s="33" t="s">
        <v>11306</v>
      </c>
      <c r="Q63" s="33" t="s">
        <v>11306</v>
      </c>
      <c r="R63" s="33">
        <v>0</v>
      </c>
      <c r="S63" s="33">
        <v>0</v>
      </c>
      <c r="T63" s="33"/>
      <c r="U63" s="33"/>
      <c r="V63" s="33"/>
      <c r="W63" s="33"/>
      <c r="X63" s="33"/>
      <c r="Y63" s="33" t="s">
        <v>11308</v>
      </c>
      <c r="Z63" s="33">
        <v>0</v>
      </c>
      <c r="AA63" s="33">
        <v>0</v>
      </c>
      <c r="AB63" s="33">
        <v>0</v>
      </c>
      <c r="AC63" s="33">
        <v>0</v>
      </c>
      <c r="AD63" s="33" t="s">
        <v>11803</v>
      </c>
      <c r="AE63" s="33" t="s">
        <v>11860</v>
      </c>
      <c r="AF63" s="33"/>
      <c r="AG63" s="33"/>
      <c r="AH63" s="33"/>
      <c r="AI63" s="33"/>
      <c r="AJ63" s="33"/>
      <c r="AK63" s="33" t="s">
        <v>11861</v>
      </c>
      <c r="AL63" s="33"/>
      <c r="AM63" s="33"/>
      <c r="AN63" s="33" t="s">
        <v>11862</v>
      </c>
      <c r="AO63" s="33"/>
      <c r="AP63" s="33" t="s">
        <v>11318</v>
      </c>
      <c r="AQ63" s="33">
        <v>0</v>
      </c>
      <c r="AR63" s="33"/>
      <c r="AS63" s="33"/>
      <c r="AT63" s="33"/>
      <c r="AU63" s="33"/>
      <c r="AV63" s="33"/>
      <c r="AW63" s="33"/>
      <c r="AX63" s="33"/>
      <c r="AY63" s="33"/>
      <c r="AZ63" s="33"/>
      <c r="BA63" s="33"/>
      <c r="BB63" s="33"/>
      <c r="BC63" s="33" t="s">
        <v>11306</v>
      </c>
      <c r="BD63" s="33" t="s">
        <v>11318</v>
      </c>
      <c r="BE63" s="33"/>
      <c r="BF63" s="33"/>
      <c r="BG63" s="33"/>
      <c r="BH63" s="33"/>
      <c r="BI63" s="33"/>
      <c r="BJ63" s="33">
        <v>0</v>
      </c>
      <c r="BK63" s="33" t="s">
        <v>31</v>
      </c>
      <c r="BL63" s="33"/>
      <c r="BM63" s="33" t="s">
        <v>22260</v>
      </c>
    </row>
    <row r="64" spans="1:65" x14ac:dyDescent="0.25">
      <c r="A64" s="33" t="s">
        <v>11943</v>
      </c>
      <c r="B64" s="33" t="s">
        <v>8832</v>
      </c>
      <c r="C64" s="33" t="s">
        <v>11944</v>
      </c>
      <c r="D64" s="33" t="s">
        <v>11302</v>
      </c>
      <c r="E64" s="33" t="s">
        <v>11945</v>
      </c>
      <c r="F64" s="33" t="s">
        <v>11303</v>
      </c>
      <c r="G64" s="33">
        <v>21.16</v>
      </c>
      <c r="H64" s="33">
        <v>0</v>
      </c>
      <c r="I64" s="33"/>
      <c r="J64" s="33" t="s">
        <v>11304</v>
      </c>
      <c r="K64" s="33" t="s">
        <v>11946</v>
      </c>
      <c r="L64" s="33">
        <v>3.24</v>
      </c>
      <c r="M64" s="33"/>
      <c r="N64" s="33"/>
      <c r="O64" s="33"/>
      <c r="P64" s="33" t="s">
        <v>11306</v>
      </c>
      <c r="Q64" s="33" t="s">
        <v>11306</v>
      </c>
      <c r="R64" s="33">
        <v>0.1</v>
      </c>
      <c r="S64" s="33">
        <v>0.1</v>
      </c>
      <c r="T64" s="33"/>
      <c r="U64" s="33"/>
      <c r="V64" s="33" t="s">
        <v>11947</v>
      </c>
      <c r="W64" s="33"/>
      <c r="X64" s="33"/>
      <c r="Y64" s="33" t="s">
        <v>11308</v>
      </c>
      <c r="Z64" s="33">
        <v>4</v>
      </c>
      <c r="AA64" s="33">
        <v>2</v>
      </c>
      <c r="AB64" s="33">
        <v>10</v>
      </c>
      <c r="AC64" s="33">
        <v>0</v>
      </c>
      <c r="AD64" s="33" t="s">
        <v>11309</v>
      </c>
      <c r="AE64" s="33" t="s">
        <v>11948</v>
      </c>
      <c r="AF64" s="33" t="s">
        <v>11949</v>
      </c>
      <c r="AG64" s="33" t="s">
        <v>11950</v>
      </c>
      <c r="AH64" s="33" t="s">
        <v>11951</v>
      </c>
      <c r="AI64" s="33" t="s">
        <v>11952</v>
      </c>
      <c r="AJ64" s="33" t="s">
        <v>11953</v>
      </c>
      <c r="AK64" s="33" t="s">
        <v>11954</v>
      </c>
      <c r="AL64" s="33"/>
      <c r="AM64" s="33"/>
      <c r="AN64" s="33"/>
      <c r="AO64" s="33" t="s">
        <v>11317</v>
      </c>
      <c r="AP64" s="33" t="s">
        <v>11318</v>
      </c>
      <c r="AQ64" s="33">
        <v>0</v>
      </c>
      <c r="AR64" s="33"/>
      <c r="AS64" s="33"/>
      <c r="AT64" s="33"/>
      <c r="AU64" s="33"/>
      <c r="AV64" s="33"/>
      <c r="AW64" s="33"/>
      <c r="AX64" s="33"/>
      <c r="AY64" s="33"/>
      <c r="AZ64" s="33"/>
      <c r="BA64" s="33"/>
      <c r="BB64" s="33"/>
      <c r="BC64" s="33" t="s">
        <v>11306</v>
      </c>
      <c r="BD64" s="33" t="s">
        <v>11318</v>
      </c>
      <c r="BE64" s="33" t="s">
        <v>11955</v>
      </c>
      <c r="BF64" s="33"/>
      <c r="BG64" s="33"/>
      <c r="BH64" s="33"/>
      <c r="BI64" s="33"/>
      <c r="BJ64" s="33">
        <v>0</v>
      </c>
      <c r="BK64" s="33" t="s">
        <v>31</v>
      </c>
      <c r="BL64" s="33"/>
      <c r="BM64" s="33" t="s">
        <v>22258</v>
      </c>
    </row>
    <row r="65" spans="1:65" x14ac:dyDescent="0.25">
      <c r="A65" s="33" t="s">
        <v>11869</v>
      </c>
      <c r="B65" s="33" t="s">
        <v>11218</v>
      </c>
      <c r="C65" s="33" t="s">
        <v>11870</v>
      </c>
      <c r="D65" s="33" t="s">
        <v>11302</v>
      </c>
      <c r="E65" s="33"/>
      <c r="F65" s="33" t="s">
        <v>11550</v>
      </c>
      <c r="G65" s="33">
        <v>104.9</v>
      </c>
      <c r="H65" s="33">
        <v>0</v>
      </c>
      <c r="I65" s="33"/>
      <c r="J65" s="33" t="s">
        <v>11304</v>
      </c>
      <c r="K65" s="33" t="s">
        <v>11560</v>
      </c>
      <c r="L65" s="33">
        <v>60.11</v>
      </c>
      <c r="M65" s="33"/>
      <c r="N65" s="33"/>
      <c r="O65" s="33"/>
      <c r="P65" s="33" t="s">
        <v>11306</v>
      </c>
      <c r="Q65" s="33" t="s">
        <v>11306</v>
      </c>
      <c r="R65" s="33">
        <v>1</v>
      </c>
      <c r="S65" s="33">
        <v>1</v>
      </c>
      <c r="T65" s="33" t="s">
        <v>11871</v>
      </c>
      <c r="U65" s="33"/>
      <c r="V65" s="33" t="s">
        <v>11872</v>
      </c>
      <c r="W65" s="33"/>
      <c r="X65" s="33"/>
      <c r="Y65" s="33" t="s">
        <v>11308</v>
      </c>
      <c r="Z65" s="33">
        <v>20</v>
      </c>
      <c r="AA65" s="33">
        <v>20</v>
      </c>
      <c r="AB65" s="33">
        <v>20</v>
      </c>
      <c r="AC65" s="33">
        <v>0</v>
      </c>
      <c r="AD65" s="33" t="s">
        <v>11309</v>
      </c>
      <c r="AE65" s="33" t="s">
        <v>11873</v>
      </c>
      <c r="AF65" s="33" t="s">
        <v>11874</v>
      </c>
      <c r="AG65" s="33" t="s">
        <v>11875</v>
      </c>
      <c r="AH65" s="33" t="s">
        <v>11876</v>
      </c>
      <c r="AI65" s="33" t="s">
        <v>11877</v>
      </c>
      <c r="AJ65" s="33" t="s">
        <v>11878</v>
      </c>
      <c r="AK65" s="33" t="s">
        <v>11570</v>
      </c>
      <c r="AL65" s="33"/>
      <c r="AM65" s="33"/>
      <c r="AN65" s="33" t="s">
        <v>11556</v>
      </c>
      <c r="AO65" s="33" t="s">
        <v>11386</v>
      </c>
      <c r="AP65" s="33" t="s">
        <v>11318</v>
      </c>
      <c r="AQ65" s="33">
        <v>0</v>
      </c>
      <c r="AR65" s="33"/>
      <c r="AS65" s="33"/>
      <c r="AT65" s="33"/>
      <c r="AU65" s="33"/>
      <c r="AV65" s="33"/>
      <c r="AW65" s="33"/>
      <c r="AX65" s="33"/>
      <c r="AY65" s="33"/>
      <c r="AZ65" s="33"/>
      <c r="BA65" s="33"/>
      <c r="BB65" s="33"/>
      <c r="BC65" s="33" t="s">
        <v>11306</v>
      </c>
      <c r="BD65" s="33" t="s">
        <v>11318</v>
      </c>
      <c r="BE65" s="33" t="s">
        <v>11365</v>
      </c>
      <c r="BF65" s="33"/>
      <c r="BG65" s="33"/>
      <c r="BH65" s="33"/>
      <c r="BI65" s="33"/>
      <c r="BJ65" s="33">
        <v>0</v>
      </c>
      <c r="BK65" s="33" t="s">
        <v>31</v>
      </c>
      <c r="BL65" s="33"/>
      <c r="BM65" s="33" t="s">
        <v>22260</v>
      </c>
    </row>
    <row r="66" spans="1:65" x14ac:dyDescent="0.25">
      <c r="A66" s="33" t="s">
        <v>11879</v>
      </c>
      <c r="B66" s="33" t="s">
        <v>10720</v>
      </c>
      <c r="C66" s="33" t="s">
        <v>11880</v>
      </c>
      <c r="D66" s="33" t="s">
        <v>11302</v>
      </c>
      <c r="E66" s="33"/>
      <c r="F66" s="33" t="s">
        <v>11550</v>
      </c>
      <c r="G66" s="33">
        <v>78.8</v>
      </c>
      <c r="H66" s="33">
        <v>0</v>
      </c>
      <c r="I66" s="33"/>
      <c r="J66" s="33" t="s">
        <v>11304</v>
      </c>
      <c r="K66" s="33" t="s">
        <v>11560</v>
      </c>
      <c r="L66" s="33">
        <v>44.26</v>
      </c>
      <c r="M66" s="33"/>
      <c r="N66" s="33"/>
      <c r="O66" s="33"/>
      <c r="P66" s="33" t="s">
        <v>11306</v>
      </c>
      <c r="Q66" s="33" t="s">
        <v>11306</v>
      </c>
      <c r="R66" s="33">
        <v>1</v>
      </c>
      <c r="S66" s="33">
        <v>1</v>
      </c>
      <c r="T66" s="33" t="s">
        <v>11881</v>
      </c>
      <c r="U66" s="33"/>
      <c r="V66" s="33" t="s">
        <v>11882</v>
      </c>
      <c r="W66" s="33"/>
      <c r="X66" s="33"/>
      <c r="Y66" s="33" t="s">
        <v>11308</v>
      </c>
      <c r="Z66" s="33">
        <v>20</v>
      </c>
      <c r="AA66" s="33">
        <v>20</v>
      </c>
      <c r="AB66" s="33">
        <v>20</v>
      </c>
      <c r="AC66" s="33">
        <v>0</v>
      </c>
      <c r="AD66" s="33" t="s">
        <v>11309</v>
      </c>
      <c r="AE66" s="33" t="s">
        <v>11883</v>
      </c>
      <c r="AF66" s="33" t="s">
        <v>11884</v>
      </c>
      <c r="AG66" s="33" t="s">
        <v>11885</v>
      </c>
      <c r="AH66" s="33" t="s">
        <v>11886</v>
      </c>
      <c r="AI66" s="33" t="s">
        <v>11887</v>
      </c>
      <c r="AJ66" s="33" t="s">
        <v>11888</v>
      </c>
      <c r="AK66" s="33" t="s">
        <v>11570</v>
      </c>
      <c r="AL66" s="33"/>
      <c r="AM66" s="33"/>
      <c r="AN66" s="33" t="s">
        <v>11556</v>
      </c>
      <c r="AO66" s="33" t="s">
        <v>11386</v>
      </c>
      <c r="AP66" s="33" t="s">
        <v>11318</v>
      </c>
      <c r="AQ66" s="33">
        <v>0</v>
      </c>
      <c r="AR66" s="33"/>
      <c r="AS66" s="33"/>
      <c r="AT66" s="33"/>
      <c r="AU66" s="33"/>
      <c r="AV66" s="33"/>
      <c r="AW66" s="33"/>
      <c r="AX66" s="33"/>
      <c r="AY66" s="33"/>
      <c r="AZ66" s="33"/>
      <c r="BA66" s="33"/>
      <c r="BB66" s="33"/>
      <c r="BC66" s="33" t="s">
        <v>11306</v>
      </c>
      <c r="BD66" s="33" t="s">
        <v>11318</v>
      </c>
      <c r="BE66" s="33" t="s">
        <v>11331</v>
      </c>
      <c r="BF66" s="33"/>
      <c r="BG66" s="33"/>
      <c r="BH66" s="33"/>
      <c r="BI66" s="33"/>
      <c r="BJ66" s="33">
        <v>0</v>
      </c>
      <c r="BK66" s="33" t="s">
        <v>31</v>
      </c>
      <c r="BL66" s="33"/>
      <c r="BM66" s="33" t="s">
        <v>22260</v>
      </c>
    </row>
    <row r="67" spans="1:65" x14ac:dyDescent="0.25">
      <c r="A67" s="33" t="s">
        <v>11889</v>
      </c>
      <c r="B67" s="33" t="s">
        <v>11890</v>
      </c>
      <c r="C67" s="33" t="s">
        <v>11891</v>
      </c>
      <c r="D67" s="33" t="s">
        <v>11302</v>
      </c>
      <c r="E67" s="33"/>
      <c r="F67" s="33" t="s">
        <v>11550</v>
      </c>
      <c r="G67" s="33">
        <v>201.9</v>
      </c>
      <c r="H67" s="33">
        <v>0</v>
      </c>
      <c r="I67" s="33"/>
      <c r="J67" s="33" t="s">
        <v>11304</v>
      </c>
      <c r="K67" s="33" t="s">
        <v>11892</v>
      </c>
      <c r="L67" s="33">
        <v>86.31</v>
      </c>
      <c r="M67" s="33"/>
      <c r="N67" s="33"/>
      <c r="O67" s="33"/>
      <c r="P67" s="33" t="s">
        <v>11306</v>
      </c>
      <c r="Q67" s="33" t="s">
        <v>11306</v>
      </c>
      <c r="R67" s="33">
        <v>0</v>
      </c>
      <c r="S67" s="33">
        <v>0</v>
      </c>
      <c r="T67" s="33"/>
      <c r="U67" s="33"/>
      <c r="V67" s="33" t="s">
        <v>11893</v>
      </c>
      <c r="W67" s="33"/>
      <c r="X67" s="33"/>
      <c r="Y67" s="33" t="s">
        <v>11308</v>
      </c>
      <c r="Z67" s="33">
        <v>0</v>
      </c>
      <c r="AA67" s="33">
        <v>0</v>
      </c>
      <c r="AB67" s="33">
        <v>0</v>
      </c>
      <c r="AC67" s="33">
        <v>0</v>
      </c>
      <c r="AD67" s="33" t="s">
        <v>11309</v>
      </c>
      <c r="AE67" s="33" t="s">
        <v>11894</v>
      </c>
      <c r="AF67" s="33" t="s">
        <v>11895</v>
      </c>
      <c r="AG67" s="33" t="s">
        <v>11896</v>
      </c>
      <c r="AH67" s="33" t="s">
        <v>11897</v>
      </c>
      <c r="AI67" s="33" t="s">
        <v>11898</v>
      </c>
      <c r="AJ67" s="33" t="s">
        <v>11899</v>
      </c>
      <c r="AK67" s="33" t="s">
        <v>11900</v>
      </c>
      <c r="AL67" s="33"/>
      <c r="AM67" s="33"/>
      <c r="AN67" s="33"/>
      <c r="AO67" s="33" t="s">
        <v>11317</v>
      </c>
      <c r="AP67" s="33" t="s">
        <v>11318</v>
      </c>
      <c r="AQ67" s="33">
        <v>0</v>
      </c>
      <c r="AR67" s="33"/>
      <c r="AS67" s="33"/>
      <c r="AT67" s="33"/>
      <c r="AU67" s="33"/>
      <c r="AV67" s="33"/>
      <c r="AW67" s="33"/>
      <c r="AX67" s="33"/>
      <c r="AY67" s="33"/>
      <c r="AZ67" s="33"/>
      <c r="BA67" s="33"/>
      <c r="BB67" s="33"/>
      <c r="BC67" s="33" t="s">
        <v>11306</v>
      </c>
      <c r="BD67" s="33" t="s">
        <v>11318</v>
      </c>
      <c r="BE67" s="33" t="s">
        <v>11341</v>
      </c>
      <c r="BF67" s="33"/>
      <c r="BG67" s="33"/>
      <c r="BH67" s="33"/>
      <c r="BI67" s="33"/>
      <c r="BJ67" s="33">
        <v>0</v>
      </c>
      <c r="BK67" s="33" t="s">
        <v>31</v>
      </c>
      <c r="BL67" s="33"/>
      <c r="BM67" s="33" t="s">
        <v>22260</v>
      </c>
    </row>
    <row r="68" spans="1:65" x14ac:dyDescent="0.25">
      <c r="A68" s="33" t="s">
        <v>11901</v>
      </c>
      <c r="B68" s="33" t="s">
        <v>11902</v>
      </c>
      <c r="C68" s="33" t="s">
        <v>11903</v>
      </c>
      <c r="D68" s="33" t="s">
        <v>11302</v>
      </c>
      <c r="E68" s="33"/>
      <c r="F68" s="33" t="s">
        <v>11550</v>
      </c>
      <c r="G68" s="33">
        <v>189.8</v>
      </c>
      <c r="H68" s="33">
        <v>0</v>
      </c>
      <c r="I68" s="33"/>
      <c r="J68" s="33" t="s">
        <v>11304</v>
      </c>
      <c r="K68" s="33" t="s">
        <v>11904</v>
      </c>
      <c r="L68" s="33">
        <v>71.31</v>
      </c>
      <c r="M68" s="33"/>
      <c r="N68" s="33"/>
      <c r="O68" s="33"/>
      <c r="P68" s="33" t="s">
        <v>11306</v>
      </c>
      <c r="Q68" s="33" t="s">
        <v>11306</v>
      </c>
      <c r="R68" s="33">
        <v>0</v>
      </c>
      <c r="S68" s="33">
        <v>0</v>
      </c>
      <c r="T68" s="33"/>
      <c r="U68" s="33"/>
      <c r="V68" s="33" t="s">
        <v>11905</v>
      </c>
      <c r="W68" s="33"/>
      <c r="X68" s="33"/>
      <c r="Y68" s="33" t="s">
        <v>11308</v>
      </c>
      <c r="Z68" s="33">
        <v>0</v>
      </c>
      <c r="AA68" s="33">
        <v>0</v>
      </c>
      <c r="AB68" s="33">
        <v>0</v>
      </c>
      <c r="AC68" s="33">
        <v>0</v>
      </c>
      <c r="AD68" s="33" t="s">
        <v>11309</v>
      </c>
      <c r="AE68" s="33" t="s">
        <v>11906</v>
      </c>
      <c r="AF68" s="33" t="s">
        <v>11907</v>
      </c>
      <c r="AG68" s="33" t="s">
        <v>11908</v>
      </c>
      <c r="AH68" s="33" t="s">
        <v>11909</v>
      </c>
      <c r="AI68" s="33" t="s">
        <v>11910</v>
      </c>
      <c r="AJ68" s="33" t="s">
        <v>11911</v>
      </c>
      <c r="AK68" s="33" t="s">
        <v>11900</v>
      </c>
      <c r="AL68" s="33"/>
      <c r="AM68" s="33"/>
      <c r="AN68" s="33"/>
      <c r="AO68" s="33" t="s">
        <v>11317</v>
      </c>
      <c r="AP68" s="33" t="s">
        <v>11318</v>
      </c>
      <c r="AQ68" s="33">
        <v>0</v>
      </c>
      <c r="AR68" s="33"/>
      <c r="AS68" s="33"/>
      <c r="AT68" s="33"/>
      <c r="AU68" s="33"/>
      <c r="AV68" s="33"/>
      <c r="AW68" s="33"/>
      <c r="AX68" s="33"/>
      <c r="AY68" s="33"/>
      <c r="AZ68" s="33"/>
      <c r="BA68" s="33"/>
      <c r="BB68" s="33"/>
      <c r="BC68" s="33" t="s">
        <v>11306</v>
      </c>
      <c r="BD68" s="33" t="s">
        <v>11318</v>
      </c>
      <c r="BE68" s="33" t="s">
        <v>11341</v>
      </c>
      <c r="BF68" s="33"/>
      <c r="BG68" s="33"/>
      <c r="BH68" s="33"/>
      <c r="BI68" s="33"/>
      <c r="BJ68" s="33">
        <v>0</v>
      </c>
      <c r="BK68" s="33" t="s">
        <v>31</v>
      </c>
      <c r="BL68" s="33"/>
      <c r="BM68" s="33" t="s">
        <v>22260</v>
      </c>
    </row>
    <row r="69" spans="1:65" x14ac:dyDescent="0.25">
      <c r="A69" s="33" t="s">
        <v>11912</v>
      </c>
      <c r="B69" s="33" t="s">
        <v>11913</v>
      </c>
      <c r="C69" s="33" t="s">
        <v>11914</v>
      </c>
      <c r="D69" s="33" t="s">
        <v>11302</v>
      </c>
      <c r="E69" s="33"/>
      <c r="F69" s="33" t="s">
        <v>11550</v>
      </c>
      <c r="G69" s="33">
        <v>87.8</v>
      </c>
      <c r="H69" s="33">
        <v>0</v>
      </c>
      <c r="I69" s="33"/>
      <c r="J69" s="33" t="s">
        <v>11304</v>
      </c>
      <c r="K69" s="33" t="s">
        <v>11306</v>
      </c>
      <c r="L69" s="33">
        <v>31.63</v>
      </c>
      <c r="M69" s="33"/>
      <c r="N69" s="33"/>
      <c r="O69" s="33"/>
      <c r="P69" s="33" t="s">
        <v>11306</v>
      </c>
      <c r="Q69" s="33" t="s">
        <v>11306</v>
      </c>
      <c r="R69" s="33">
        <v>1</v>
      </c>
      <c r="S69" s="33">
        <v>1</v>
      </c>
      <c r="T69" s="33"/>
      <c r="U69" s="33"/>
      <c r="V69" s="33" t="s">
        <v>11915</v>
      </c>
      <c r="W69" s="33"/>
      <c r="X69" s="33"/>
      <c r="Y69" s="33" t="s">
        <v>11308</v>
      </c>
      <c r="Z69" s="33">
        <v>20</v>
      </c>
      <c r="AA69" s="33">
        <v>20</v>
      </c>
      <c r="AB69" s="33">
        <v>20</v>
      </c>
      <c r="AC69" s="33">
        <v>0</v>
      </c>
      <c r="AD69" s="33" t="s">
        <v>11309</v>
      </c>
      <c r="AE69" s="33" t="s">
        <v>11916</v>
      </c>
      <c r="AF69" s="33" t="s">
        <v>11917</v>
      </c>
      <c r="AG69" s="33" t="s">
        <v>11918</v>
      </c>
      <c r="AH69" s="33" t="s">
        <v>11919</v>
      </c>
      <c r="AI69" s="33" t="s">
        <v>11920</v>
      </c>
      <c r="AJ69" s="33" t="s">
        <v>11921</v>
      </c>
      <c r="AK69" s="33" t="s">
        <v>11922</v>
      </c>
      <c r="AL69" s="33"/>
      <c r="AM69" s="33"/>
      <c r="AN69" s="33" t="s">
        <v>11556</v>
      </c>
      <c r="AO69" s="33" t="s">
        <v>11317</v>
      </c>
      <c r="AP69" s="33" t="s">
        <v>11318</v>
      </c>
      <c r="AQ69" s="33">
        <v>59.8</v>
      </c>
      <c r="AR69" s="33"/>
      <c r="AS69" s="33"/>
      <c r="AT69" s="33"/>
      <c r="AU69" s="33"/>
      <c r="AV69" s="33"/>
      <c r="AW69" s="33"/>
      <c r="AX69" s="33"/>
      <c r="AY69" s="33"/>
      <c r="AZ69" s="33"/>
      <c r="BA69" s="33"/>
      <c r="BB69" s="33"/>
      <c r="BC69" s="33" t="s">
        <v>11306</v>
      </c>
      <c r="BD69" s="33" t="s">
        <v>11318</v>
      </c>
      <c r="BE69" s="33" t="s">
        <v>11341</v>
      </c>
      <c r="BF69" s="33"/>
      <c r="BG69" s="33"/>
      <c r="BH69" s="33"/>
      <c r="BI69" s="33"/>
      <c r="BJ69" s="33">
        <v>0</v>
      </c>
      <c r="BK69" s="33" t="s">
        <v>31</v>
      </c>
      <c r="BL69" s="33"/>
      <c r="BM69" s="33" t="s">
        <v>22260</v>
      </c>
    </row>
    <row r="70" spans="1:65" x14ac:dyDescent="0.25">
      <c r="A70" s="33" t="s">
        <v>11923</v>
      </c>
      <c r="B70" s="33" t="s">
        <v>10721</v>
      </c>
      <c r="C70" s="33" t="s">
        <v>11924</v>
      </c>
      <c r="D70" s="33" t="s">
        <v>11376</v>
      </c>
      <c r="E70" s="33" t="s">
        <v>11925</v>
      </c>
      <c r="F70" s="33" t="s">
        <v>11550</v>
      </c>
      <c r="G70" s="33">
        <v>98.03</v>
      </c>
      <c r="H70" s="33">
        <v>0</v>
      </c>
      <c r="I70" s="33"/>
      <c r="J70" s="33" t="s">
        <v>11304</v>
      </c>
      <c r="K70" s="33" t="s">
        <v>11306</v>
      </c>
      <c r="L70" s="33">
        <v>98.03</v>
      </c>
      <c r="M70" s="33"/>
      <c r="N70" s="33" t="s">
        <v>11561</v>
      </c>
      <c r="O70" s="33"/>
      <c r="P70" s="33" t="s">
        <v>11306</v>
      </c>
      <c r="Q70" s="33" t="s">
        <v>11306</v>
      </c>
      <c r="R70" s="33">
        <v>2.5</v>
      </c>
      <c r="S70" s="33">
        <v>2.5</v>
      </c>
      <c r="T70" s="33" t="s">
        <v>11926</v>
      </c>
      <c r="U70" s="33" t="s">
        <v>11926</v>
      </c>
      <c r="V70" s="33" t="s">
        <v>11927</v>
      </c>
      <c r="W70" s="33"/>
      <c r="X70" s="33"/>
      <c r="Y70" s="33" t="s">
        <v>11308</v>
      </c>
      <c r="Z70" s="33">
        <v>25</v>
      </c>
      <c r="AA70" s="33">
        <v>25</v>
      </c>
      <c r="AB70" s="33">
        <v>10</v>
      </c>
      <c r="AC70" s="33">
        <v>0</v>
      </c>
      <c r="AD70" s="33" t="s">
        <v>11309</v>
      </c>
      <c r="AE70" s="33" t="s">
        <v>11928</v>
      </c>
      <c r="AF70" s="33" t="s">
        <v>11929</v>
      </c>
      <c r="AG70" s="33" t="s">
        <v>11930</v>
      </c>
      <c r="AH70" s="33" t="s">
        <v>11931</v>
      </c>
      <c r="AI70" s="33" t="s">
        <v>11932</v>
      </c>
      <c r="AJ70" s="33" t="s">
        <v>11933</v>
      </c>
      <c r="AK70" s="33" t="s">
        <v>11570</v>
      </c>
      <c r="AL70" s="33"/>
      <c r="AM70" s="33"/>
      <c r="AN70" s="33" t="s">
        <v>11556</v>
      </c>
      <c r="AO70" s="33" t="s">
        <v>11386</v>
      </c>
      <c r="AP70" s="33" t="s">
        <v>11318</v>
      </c>
      <c r="AQ70" s="33">
        <v>0</v>
      </c>
      <c r="AR70" s="33"/>
      <c r="AS70" s="33"/>
      <c r="AT70" s="33"/>
      <c r="AU70" s="33"/>
      <c r="AV70" s="33"/>
      <c r="AW70" s="33"/>
      <c r="AX70" s="33"/>
      <c r="AY70" s="33"/>
      <c r="AZ70" s="33"/>
      <c r="BA70" s="33"/>
      <c r="BB70" s="33"/>
      <c r="BC70" s="33" t="s">
        <v>11306</v>
      </c>
      <c r="BD70" s="33" t="s">
        <v>11318</v>
      </c>
      <c r="BE70" s="33"/>
      <c r="BF70" s="33"/>
      <c r="BG70" s="33"/>
      <c r="BH70" s="33"/>
      <c r="BI70" s="33"/>
      <c r="BJ70" s="33">
        <v>0</v>
      </c>
      <c r="BK70" s="33" t="s">
        <v>31</v>
      </c>
      <c r="BL70" s="33"/>
      <c r="BM70" s="33" t="s">
        <v>22260</v>
      </c>
    </row>
    <row r="71" spans="1:65" x14ac:dyDescent="0.25">
      <c r="A71" s="33" t="s">
        <v>11956</v>
      </c>
      <c r="B71" s="33" t="s">
        <v>918</v>
      </c>
      <c r="C71" s="33" t="s">
        <v>11957</v>
      </c>
      <c r="D71" s="33" t="s">
        <v>11302</v>
      </c>
      <c r="E71" s="33" t="s">
        <v>11945</v>
      </c>
      <c r="F71" s="33" t="s">
        <v>11303</v>
      </c>
      <c r="G71" s="33">
        <v>21.16</v>
      </c>
      <c r="H71" s="33">
        <v>0</v>
      </c>
      <c r="I71" s="33"/>
      <c r="J71" s="33" t="s">
        <v>11304</v>
      </c>
      <c r="K71" s="33" t="s">
        <v>11958</v>
      </c>
      <c r="L71" s="33">
        <v>3.24</v>
      </c>
      <c r="M71" s="33"/>
      <c r="N71" s="33"/>
      <c r="O71" s="33"/>
      <c r="P71" s="33" t="s">
        <v>11306</v>
      </c>
      <c r="Q71" s="33" t="s">
        <v>11306</v>
      </c>
      <c r="R71" s="33">
        <v>0.1</v>
      </c>
      <c r="S71" s="33">
        <v>0.1</v>
      </c>
      <c r="T71" s="33"/>
      <c r="U71" s="33"/>
      <c r="V71" s="33" t="s">
        <v>11959</v>
      </c>
      <c r="W71" s="33"/>
      <c r="X71" s="33"/>
      <c r="Y71" s="33" t="s">
        <v>11308</v>
      </c>
      <c r="Z71" s="33">
        <v>4</v>
      </c>
      <c r="AA71" s="33">
        <v>2</v>
      </c>
      <c r="AB71" s="33">
        <v>10</v>
      </c>
      <c r="AC71" s="33">
        <v>0</v>
      </c>
      <c r="AD71" s="33" t="s">
        <v>11309</v>
      </c>
      <c r="AE71" s="33" t="s">
        <v>11960</v>
      </c>
      <c r="AF71" s="33" t="s">
        <v>11961</v>
      </c>
      <c r="AG71" s="33" t="s">
        <v>11962</v>
      </c>
      <c r="AH71" s="33" t="s">
        <v>11963</v>
      </c>
      <c r="AI71" s="33" t="s">
        <v>11964</v>
      </c>
      <c r="AJ71" s="33" t="s">
        <v>11965</v>
      </c>
      <c r="AK71" s="33" t="s">
        <v>11954</v>
      </c>
      <c r="AL71" s="33"/>
      <c r="AM71" s="33"/>
      <c r="AN71" s="33"/>
      <c r="AO71" s="33" t="s">
        <v>11386</v>
      </c>
      <c r="AP71" s="33" t="s">
        <v>11318</v>
      </c>
      <c r="AQ71" s="33">
        <v>0</v>
      </c>
      <c r="AR71" s="33"/>
      <c r="AS71" s="33"/>
      <c r="AT71" s="33"/>
      <c r="AU71" s="33"/>
      <c r="AV71" s="33"/>
      <c r="AW71" s="33"/>
      <c r="AX71" s="33"/>
      <c r="AY71" s="33"/>
      <c r="AZ71" s="33"/>
      <c r="BA71" s="33"/>
      <c r="BB71" s="33"/>
      <c r="BC71" s="33" t="s">
        <v>11306</v>
      </c>
      <c r="BD71" s="33" t="s">
        <v>11318</v>
      </c>
      <c r="BE71" s="33" t="s">
        <v>11955</v>
      </c>
      <c r="BF71" s="33"/>
      <c r="BG71" s="33"/>
      <c r="BH71" s="33"/>
      <c r="BI71" s="33"/>
      <c r="BJ71" s="33">
        <v>0</v>
      </c>
      <c r="BK71" s="33" t="s">
        <v>31</v>
      </c>
      <c r="BL71" s="33"/>
      <c r="BM71" s="33" t="s">
        <v>22258</v>
      </c>
    </row>
    <row r="72" spans="1:65" x14ac:dyDescent="0.25">
      <c r="A72" s="33" t="s">
        <v>11938</v>
      </c>
      <c r="B72" s="33" t="s">
        <v>11939</v>
      </c>
      <c r="C72" s="33" t="s">
        <v>11940</v>
      </c>
      <c r="D72" s="33" t="s">
        <v>11376</v>
      </c>
      <c r="E72" s="33" t="s">
        <v>11941</v>
      </c>
      <c r="F72" s="33" t="s">
        <v>11303</v>
      </c>
      <c r="G72" s="33">
        <v>0.01</v>
      </c>
      <c r="H72" s="33">
        <v>0</v>
      </c>
      <c r="I72" s="33"/>
      <c r="J72" s="33" t="s">
        <v>11304</v>
      </c>
      <c r="K72" s="33" t="s">
        <v>11942</v>
      </c>
      <c r="L72" s="33">
        <v>905.63</v>
      </c>
      <c r="M72" s="33"/>
      <c r="N72" s="33"/>
      <c r="O72" s="33"/>
      <c r="P72" s="33" t="s">
        <v>11306</v>
      </c>
      <c r="Q72" s="33" t="s">
        <v>11306</v>
      </c>
      <c r="R72" s="33">
        <v>0</v>
      </c>
      <c r="S72" s="33">
        <v>0</v>
      </c>
      <c r="T72" s="33"/>
      <c r="U72" s="33"/>
      <c r="V72" s="33"/>
      <c r="W72" s="33"/>
      <c r="X72" s="33"/>
      <c r="Y72" s="33" t="s">
        <v>11308</v>
      </c>
      <c r="Z72" s="33">
        <v>0</v>
      </c>
      <c r="AA72" s="33">
        <v>0</v>
      </c>
      <c r="AB72" s="33">
        <v>0</v>
      </c>
      <c r="AC72" s="33">
        <v>0</v>
      </c>
      <c r="AD72" s="33" t="s">
        <v>11309</v>
      </c>
      <c r="AE72" s="33"/>
      <c r="AF72" s="33"/>
      <c r="AG72" s="33"/>
      <c r="AH72" s="33"/>
      <c r="AI72" s="33"/>
      <c r="AJ72" s="33"/>
      <c r="AK72" s="33" t="s">
        <v>11626</v>
      </c>
      <c r="AL72" s="33"/>
      <c r="AM72" s="33"/>
      <c r="AN72" s="33"/>
      <c r="AO72" s="33" t="s">
        <v>11306</v>
      </c>
      <c r="AP72" s="33" t="s">
        <v>11318</v>
      </c>
      <c r="AQ72" s="33">
        <v>0</v>
      </c>
      <c r="AR72" s="33"/>
      <c r="AS72" s="33"/>
      <c r="AT72" s="33"/>
      <c r="AU72" s="33"/>
      <c r="AV72" s="33"/>
      <c r="AW72" s="33"/>
      <c r="AX72" s="33"/>
      <c r="AY72" s="33"/>
      <c r="AZ72" s="33"/>
      <c r="BA72" s="33"/>
      <c r="BB72" s="33"/>
      <c r="BC72" s="33" t="s">
        <v>11306</v>
      </c>
      <c r="BD72" s="33" t="s">
        <v>11318</v>
      </c>
      <c r="BE72" s="33"/>
      <c r="BF72" s="33"/>
      <c r="BG72" s="33"/>
      <c r="BH72" s="33"/>
      <c r="BI72" s="33"/>
      <c r="BJ72" s="33">
        <v>0</v>
      </c>
      <c r="BK72" s="33" t="s">
        <v>31</v>
      </c>
      <c r="BL72" s="33"/>
      <c r="BM72" s="33" t="s">
        <v>22258</v>
      </c>
    </row>
    <row r="73" spans="1:65" x14ac:dyDescent="0.25">
      <c r="A73" s="33" t="s">
        <v>11966</v>
      </c>
      <c r="B73" s="33" t="s">
        <v>11967</v>
      </c>
      <c r="C73" s="33" t="s">
        <v>11968</v>
      </c>
      <c r="D73" s="33" t="s">
        <v>11302</v>
      </c>
      <c r="E73" s="33" t="s">
        <v>11945</v>
      </c>
      <c r="F73" s="33" t="s">
        <v>11303</v>
      </c>
      <c r="G73" s="33">
        <v>21.16</v>
      </c>
      <c r="H73" s="33">
        <v>0</v>
      </c>
      <c r="I73" s="33"/>
      <c r="J73" s="33" t="s">
        <v>11304</v>
      </c>
      <c r="K73" s="33" t="s">
        <v>11969</v>
      </c>
      <c r="L73" s="33">
        <v>5.04</v>
      </c>
      <c r="M73" s="33"/>
      <c r="N73" s="33"/>
      <c r="O73" s="33"/>
      <c r="P73" s="33" t="s">
        <v>11306</v>
      </c>
      <c r="Q73" s="33" t="s">
        <v>11306</v>
      </c>
      <c r="R73" s="33">
        <v>0.1</v>
      </c>
      <c r="S73" s="33">
        <v>0.1</v>
      </c>
      <c r="T73" s="33"/>
      <c r="U73" s="33"/>
      <c r="V73" s="33" t="s">
        <v>11970</v>
      </c>
      <c r="W73" s="33"/>
      <c r="X73" s="33"/>
      <c r="Y73" s="33" t="s">
        <v>11308</v>
      </c>
      <c r="Z73" s="33">
        <v>4</v>
      </c>
      <c r="AA73" s="33">
        <v>2</v>
      </c>
      <c r="AB73" s="33">
        <v>10</v>
      </c>
      <c r="AC73" s="33">
        <v>0</v>
      </c>
      <c r="AD73" s="33" t="s">
        <v>11309</v>
      </c>
      <c r="AE73" s="33" t="s">
        <v>11971</v>
      </c>
      <c r="AF73" s="33" t="s">
        <v>11972</v>
      </c>
      <c r="AG73" s="33" t="s">
        <v>11973</v>
      </c>
      <c r="AH73" s="33" t="s">
        <v>11974</v>
      </c>
      <c r="AI73" s="33" t="s">
        <v>11975</v>
      </c>
      <c r="AJ73" s="33" t="s">
        <v>11976</v>
      </c>
      <c r="AK73" s="33" t="s">
        <v>11954</v>
      </c>
      <c r="AL73" s="33"/>
      <c r="AM73" s="33"/>
      <c r="AN73" s="33"/>
      <c r="AO73" s="33" t="s">
        <v>11386</v>
      </c>
      <c r="AP73" s="33" t="s">
        <v>11318</v>
      </c>
      <c r="AQ73" s="33">
        <v>0</v>
      </c>
      <c r="AR73" s="33"/>
      <c r="AS73" s="33"/>
      <c r="AT73" s="33"/>
      <c r="AU73" s="33"/>
      <c r="AV73" s="33"/>
      <c r="AW73" s="33"/>
      <c r="AX73" s="33"/>
      <c r="AY73" s="33"/>
      <c r="AZ73" s="33"/>
      <c r="BA73" s="33"/>
      <c r="BB73" s="33"/>
      <c r="BC73" s="33" t="s">
        <v>11306</v>
      </c>
      <c r="BD73" s="33" t="s">
        <v>11318</v>
      </c>
      <c r="BE73" s="33" t="s">
        <v>11955</v>
      </c>
      <c r="BF73" s="33"/>
      <c r="BG73" s="33"/>
      <c r="BH73" s="33"/>
      <c r="BI73" s="33"/>
      <c r="BJ73" s="33">
        <v>0</v>
      </c>
      <c r="BK73" s="33" t="s">
        <v>31</v>
      </c>
      <c r="BL73" s="33"/>
      <c r="BM73" s="33" t="s">
        <v>22258</v>
      </c>
    </row>
    <row r="74" spans="1:65" x14ac:dyDescent="0.25">
      <c r="A74" s="33" t="s">
        <v>11977</v>
      </c>
      <c r="B74" s="33" t="s">
        <v>5679</v>
      </c>
      <c r="C74" s="33" t="s">
        <v>11978</v>
      </c>
      <c r="D74" s="33" t="s">
        <v>11302</v>
      </c>
      <c r="E74" s="33" t="s">
        <v>11945</v>
      </c>
      <c r="F74" s="33" t="s">
        <v>11303</v>
      </c>
      <c r="G74" s="33">
        <v>19.600000000000001</v>
      </c>
      <c r="H74" s="33">
        <v>0</v>
      </c>
      <c r="I74" s="33"/>
      <c r="J74" s="33" t="s">
        <v>11304</v>
      </c>
      <c r="K74" s="33" t="s">
        <v>11979</v>
      </c>
      <c r="L74" s="33">
        <v>10.56</v>
      </c>
      <c r="M74" s="33"/>
      <c r="N74" s="33"/>
      <c r="O74" s="33"/>
      <c r="P74" s="33" t="s">
        <v>11306</v>
      </c>
      <c r="Q74" s="33" t="s">
        <v>11306</v>
      </c>
      <c r="R74" s="33">
        <v>0</v>
      </c>
      <c r="S74" s="33">
        <v>0</v>
      </c>
      <c r="T74" s="33"/>
      <c r="U74" s="33"/>
      <c r="V74" s="33" t="s">
        <v>11980</v>
      </c>
      <c r="W74" s="33"/>
      <c r="X74" s="33"/>
      <c r="Y74" s="33" t="s">
        <v>11308</v>
      </c>
      <c r="Z74" s="33">
        <v>0</v>
      </c>
      <c r="AA74" s="33">
        <v>0</v>
      </c>
      <c r="AB74" s="33">
        <v>0</v>
      </c>
      <c r="AC74" s="33">
        <v>0</v>
      </c>
      <c r="AD74" s="33" t="s">
        <v>11309</v>
      </c>
      <c r="AE74" s="33" t="s">
        <v>11981</v>
      </c>
      <c r="AF74" s="33" t="s">
        <v>11982</v>
      </c>
      <c r="AG74" s="33" t="s">
        <v>11983</v>
      </c>
      <c r="AH74" s="33" t="s">
        <v>11984</v>
      </c>
      <c r="AI74" s="33" t="s">
        <v>11985</v>
      </c>
      <c r="AJ74" s="33" t="s">
        <v>11986</v>
      </c>
      <c r="AK74" s="33" t="s">
        <v>11954</v>
      </c>
      <c r="AL74" s="33"/>
      <c r="AM74" s="33"/>
      <c r="AN74" s="33"/>
      <c r="AO74" s="33" t="s">
        <v>11317</v>
      </c>
      <c r="AP74" s="33" t="s">
        <v>11318</v>
      </c>
      <c r="AQ74" s="33">
        <v>0</v>
      </c>
      <c r="AR74" s="33"/>
      <c r="AS74" s="33"/>
      <c r="AT74" s="33"/>
      <c r="AU74" s="33"/>
      <c r="AV74" s="33"/>
      <c r="AW74" s="33"/>
      <c r="AX74" s="33"/>
      <c r="AY74" s="33"/>
      <c r="AZ74" s="33"/>
      <c r="BA74" s="33"/>
      <c r="BB74" s="33"/>
      <c r="BC74" s="33" t="s">
        <v>11306</v>
      </c>
      <c r="BD74" s="33" t="s">
        <v>11318</v>
      </c>
      <c r="BE74" s="33" t="s">
        <v>11955</v>
      </c>
      <c r="BF74" s="33"/>
      <c r="BG74" s="33"/>
      <c r="BH74" s="33"/>
      <c r="BI74" s="33"/>
      <c r="BJ74" s="33">
        <v>0</v>
      </c>
      <c r="BK74" s="33" t="s">
        <v>31</v>
      </c>
      <c r="BL74" s="33"/>
      <c r="BM74" s="33" t="s">
        <v>22258</v>
      </c>
    </row>
    <row r="75" spans="1:65" x14ac:dyDescent="0.25">
      <c r="A75" s="33" t="s">
        <v>12069</v>
      </c>
      <c r="B75" s="33" t="s">
        <v>7974</v>
      </c>
      <c r="C75" s="33" t="s">
        <v>12070</v>
      </c>
      <c r="D75" s="33" t="s">
        <v>11376</v>
      </c>
      <c r="E75" s="33" t="s">
        <v>12071</v>
      </c>
      <c r="F75" s="33" t="s">
        <v>11303</v>
      </c>
      <c r="G75" s="33">
        <v>54.8</v>
      </c>
      <c r="H75" s="33">
        <v>0</v>
      </c>
      <c r="I75" s="33"/>
      <c r="J75" s="33" t="s">
        <v>11304</v>
      </c>
      <c r="K75" s="33" t="s">
        <v>12027</v>
      </c>
      <c r="L75" s="33">
        <v>51.72</v>
      </c>
      <c r="M75" s="33"/>
      <c r="N75" s="33"/>
      <c r="O75" s="33"/>
      <c r="P75" s="33" t="s">
        <v>11306</v>
      </c>
      <c r="Q75" s="33" t="s">
        <v>11306</v>
      </c>
      <c r="R75" s="33">
        <v>0.3</v>
      </c>
      <c r="S75" s="33">
        <v>0.3</v>
      </c>
      <c r="T75" s="33" t="s">
        <v>12072</v>
      </c>
      <c r="U75" s="33" t="s">
        <v>12072</v>
      </c>
      <c r="V75" s="33" t="s">
        <v>12073</v>
      </c>
      <c r="W75" s="33"/>
      <c r="X75" s="33"/>
      <c r="Y75" s="33" t="s">
        <v>11308</v>
      </c>
      <c r="Z75" s="33">
        <v>20</v>
      </c>
      <c r="AA75" s="33">
        <v>5</v>
      </c>
      <c r="AB75" s="33">
        <v>27</v>
      </c>
      <c r="AC75" s="33">
        <v>0</v>
      </c>
      <c r="AD75" s="33" t="s">
        <v>11309</v>
      </c>
      <c r="AE75" s="33" t="s">
        <v>12074</v>
      </c>
      <c r="AF75" s="33"/>
      <c r="AG75" s="33"/>
      <c r="AH75" s="33"/>
      <c r="AI75" s="33"/>
      <c r="AJ75" s="33"/>
      <c r="AK75" s="33" t="s">
        <v>12020</v>
      </c>
      <c r="AL75" s="33"/>
      <c r="AM75" s="33"/>
      <c r="AN75" s="33"/>
      <c r="AO75" s="33" t="s">
        <v>11778</v>
      </c>
      <c r="AP75" s="33" t="s">
        <v>11318</v>
      </c>
      <c r="AQ75" s="33">
        <v>0</v>
      </c>
      <c r="AR75" s="33"/>
      <c r="AS75" s="33"/>
      <c r="AT75" s="33"/>
      <c r="AU75" s="33"/>
      <c r="AV75" s="33"/>
      <c r="AW75" s="33"/>
      <c r="AX75" s="33"/>
      <c r="AY75" s="33"/>
      <c r="AZ75" s="33"/>
      <c r="BA75" s="33"/>
      <c r="BB75" s="33"/>
      <c r="BC75" s="33" t="s">
        <v>11306</v>
      </c>
      <c r="BD75" s="33" t="s">
        <v>11318</v>
      </c>
      <c r="BE75" s="33"/>
      <c r="BF75" s="33"/>
      <c r="BG75" s="33"/>
      <c r="BH75" s="33"/>
      <c r="BI75" s="33"/>
      <c r="BJ75" s="33">
        <v>0</v>
      </c>
      <c r="BK75" s="33" t="s">
        <v>31</v>
      </c>
      <c r="BL75" s="33"/>
      <c r="BM75" s="33" t="s">
        <v>22258</v>
      </c>
    </row>
    <row r="76" spans="1:65" x14ac:dyDescent="0.25">
      <c r="A76" s="33" t="s">
        <v>12075</v>
      </c>
      <c r="B76" s="33" t="s">
        <v>11214</v>
      </c>
      <c r="C76" s="33" t="s">
        <v>12076</v>
      </c>
      <c r="D76" s="33" t="s">
        <v>11376</v>
      </c>
      <c r="E76" s="33" t="s">
        <v>12071</v>
      </c>
      <c r="F76" s="33" t="s">
        <v>11303</v>
      </c>
      <c r="G76" s="33">
        <v>54.8</v>
      </c>
      <c r="H76" s="33">
        <v>0</v>
      </c>
      <c r="I76" s="33"/>
      <c r="J76" s="33" t="s">
        <v>11304</v>
      </c>
      <c r="K76" s="33" t="s">
        <v>11573</v>
      </c>
      <c r="L76" s="33">
        <v>51.72</v>
      </c>
      <c r="M76" s="33"/>
      <c r="N76" s="33"/>
      <c r="O76" s="33"/>
      <c r="P76" s="33" t="s">
        <v>11306</v>
      </c>
      <c r="Q76" s="33" t="s">
        <v>11306</v>
      </c>
      <c r="R76" s="33">
        <v>0.3</v>
      </c>
      <c r="S76" s="33">
        <v>0.3</v>
      </c>
      <c r="T76" s="33" t="s">
        <v>12072</v>
      </c>
      <c r="U76" s="33" t="s">
        <v>12072</v>
      </c>
      <c r="V76" s="33" t="s">
        <v>12073</v>
      </c>
      <c r="W76" s="33"/>
      <c r="X76" s="33"/>
      <c r="Y76" s="33" t="s">
        <v>11308</v>
      </c>
      <c r="Z76" s="33">
        <v>20</v>
      </c>
      <c r="AA76" s="33">
        <v>5</v>
      </c>
      <c r="AB76" s="33">
        <v>27</v>
      </c>
      <c r="AC76" s="33">
        <v>0</v>
      </c>
      <c r="AD76" s="33" t="s">
        <v>11309</v>
      </c>
      <c r="AE76" s="33" t="s">
        <v>12077</v>
      </c>
      <c r="AF76" s="33"/>
      <c r="AG76" s="33"/>
      <c r="AH76" s="33"/>
      <c r="AI76" s="33"/>
      <c r="AJ76" s="33"/>
      <c r="AK76" s="33" t="s">
        <v>12020</v>
      </c>
      <c r="AL76" s="33"/>
      <c r="AM76" s="33"/>
      <c r="AN76" s="33"/>
      <c r="AO76" s="33" t="s">
        <v>11306</v>
      </c>
      <c r="AP76" s="33" t="s">
        <v>11318</v>
      </c>
      <c r="AQ76" s="33">
        <v>0</v>
      </c>
      <c r="AR76" s="33"/>
      <c r="AS76" s="33"/>
      <c r="AT76" s="33"/>
      <c r="AU76" s="33"/>
      <c r="AV76" s="33"/>
      <c r="AW76" s="33"/>
      <c r="AX76" s="33"/>
      <c r="AY76" s="33"/>
      <c r="AZ76" s="33"/>
      <c r="BA76" s="33"/>
      <c r="BB76" s="33"/>
      <c r="BC76" s="33" t="s">
        <v>11306</v>
      </c>
      <c r="BD76" s="33" t="s">
        <v>11318</v>
      </c>
      <c r="BE76" s="33"/>
      <c r="BF76" s="33"/>
      <c r="BG76" s="33"/>
      <c r="BH76" s="33"/>
      <c r="BI76" s="33"/>
      <c r="BJ76" s="33">
        <v>0</v>
      </c>
      <c r="BK76" s="33" t="s">
        <v>31</v>
      </c>
      <c r="BL76" s="33"/>
      <c r="BM76" s="33" t="s">
        <v>22258</v>
      </c>
    </row>
    <row r="77" spans="1:65" x14ac:dyDescent="0.25">
      <c r="A77" s="33" t="s">
        <v>11987</v>
      </c>
      <c r="B77" s="33" t="s">
        <v>11988</v>
      </c>
      <c r="C77" s="33" t="s">
        <v>11989</v>
      </c>
      <c r="D77" s="33" t="s">
        <v>11376</v>
      </c>
      <c r="E77" s="33"/>
      <c r="F77" s="33" t="s">
        <v>11550</v>
      </c>
      <c r="G77" s="33">
        <v>77.989999999999995</v>
      </c>
      <c r="H77" s="33">
        <v>0</v>
      </c>
      <c r="I77" s="33"/>
      <c r="J77" s="33" t="s">
        <v>11304</v>
      </c>
      <c r="K77" s="33" t="s">
        <v>11373</v>
      </c>
      <c r="L77" s="33">
        <v>77.989999999999995</v>
      </c>
      <c r="M77" s="33"/>
      <c r="N77" s="33" t="s">
        <v>11561</v>
      </c>
      <c r="O77" s="33"/>
      <c r="P77" s="33" t="s">
        <v>11306</v>
      </c>
      <c r="Q77" s="33" t="s">
        <v>11306</v>
      </c>
      <c r="R77" s="33">
        <v>1.36</v>
      </c>
      <c r="S77" s="33">
        <v>1.36</v>
      </c>
      <c r="T77" s="33"/>
      <c r="U77" s="33"/>
      <c r="V77" s="33" t="s">
        <v>11990</v>
      </c>
      <c r="W77" s="33"/>
      <c r="X77" s="33"/>
      <c r="Y77" s="33" t="s">
        <v>11308</v>
      </c>
      <c r="Z77" s="33">
        <v>10</v>
      </c>
      <c r="AA77" s="33">
        <v>25</v>
      </c>
      <c r="AB77" s="33">
        <v>7</v>
      </c>
      <c r="AC77" s="33">
        <v>0</v>
      </c>
      <c r="AD77" s="33" t="s">
        <v>11309</v>
      </c>
      <c r="AE77" s="33" t="s">
        <v>11991</v>
      </c>
      <c r="AF77" s="33" t="s">
        <v>11992</v>
      </c>
      <c r="AG77" s="33" t="s">
        <v>11993</v>
      </c>
      <c r="AH77" s="33" t="s">
        <v>11994</v>
      </c>
      <c r="AI77" s="33" t="s">
        <v>11995</v>
      </c>
      <c r="AJ77" s="33" t="s">
        <v>11996</v>
      </c>
      <c r="AK77" s="33" t="s">
        <v>11570</v>
      </c>
      <c r="AL77" s="33"/>
      <c r="AM77" s="33"/>
      <c r="AN77" s="33" t="s">
        <v>11556</v>
      </c>
      <c r="AO77" s="33" t="s">
        <v>11386</v>
      </c>
      <c r="AP77" s="33" t="s">
        <v>11318</v>
      </c>
      <c r="AQ77" s="33">
        <v>0</v>
      </c>
      <c r="AR77" s="33"/>
      <c r="AS77" s="33"/>
      <c r="AT77" s="33"/>
      <c r="AU77" s="33"/>
      <c r="AV77" s="33"/>
      <c r="AW77" s="33"/>
      <c r="AX77" s="33"/>
      <c r="AY77" s="33"/>
      <c r="AZ77" s="33"/>
      <c r="BA77" s="33"/>
      <c r="BB77" s="33"/>
      <c r="BC77" s="33" t="s">
        <v>11306</v>
      </c>
      <c r="BD77" s="33" t="s">
        <v>11318</v>
      </c>
      <c r="BE77" s="33"/>
      <c r="BF77" s="33"/>
      <c r="BG77" s="33"/>
      <c r="BH77" s="33"/>
      <c r="BI77" s="33"/>
      <c r="BJ77" s="33">
        <v>0</v>
      </c>
      <c r="BK77" s="33" t="s">
        <v>31</v>
      </c>
      <c r="BL77" s="33"/>
      <c r="BM77" s="33" t="s">
        <v>22260</v>
      </c>
    </row>
    <row r="78" spans="1:65" x14ac:dyDescent="0.25">
      <c r="A78" s="33" t="s">
        <v>11997</v>
      </c>
      <c r="B78" s="33" t="s">
        <v>11998</v>
      </c>
      <c r="C78" s="33" t="s">
        <v>11999</v>
      </c>
      <c r="D78" s="33" t="s">
        <v>11376</v>
      </c>
      <c r="E78" s="33"/>
      <c r="F78" s="33" t="s">
        <v>11550</v>
      </c>
      <c r="G78" s="33">
        <v>83.13</v>
      </c>
      <c r="H78" s="33">
        <v>0</v>
      </c>
      <c r="I78" s="33"/>
      <c r="J78" s="33" t="s">
        <v>11304</v>
      </c>
      <c r="K78" s="33" t="s">
        <v>11306</v>
      </c>
      <c r="L78" s="33">
        <v>83.13</v>
      </c>
      <c r="M78" s="33"/>
      <c r="N78" s="33" t="s">
        <v>11561</v>
      </c>
      <c r="O78" s="33"/>
      <c r="P78" s="33" t="s">
        <v>11306</v>
      </c>
      <c r="Q78" s="33" t="s">
        <v>11306</v>
      </c>
      <c r="R78" s="33">
        <v>2.48</v>
      </c>
      <c r="S78" s="33">
        <v>2.48</v>
      </c>
      <c r="T78" s="33"/>
      <c r="U78" s="33"/>
      <c r="V78" s="33" t="s">
        <v>12000</v>
      </c>
      <c r="W78" s="33"/>
      <c r="X78" s="33"/>
      <c r="Y78" s="33" t="s">
        <v>11308</v>
      </c>
      <c r="Z78" s="33">
        <v>30</v>
      </c>
      <c r="AA78" s="33">
        <v>25</v>
      </c>
      <c r="AB78" s="33">
        <v>8</v>
      </c>
      <c r="AC78" s="33">
        <v>0</v>
      </c>
      <c r="AD78" s="33" t="s">
        <v>11309</v>
      </c>
      <c r="AE78" s="33" t="s">
        <v>12001</v>
      </c>
      <c r="AF78" s="33" t="s">
        <v>12002</v>
      </c>
      <c r="AG78" s="33" t="s">
        <v>12003</v>
      </c>
      <c r="AH78" s="33" t="s">
        <v>12004</v>
      </c>
      <c r="AI78" s="33" t="s">
        <v>12005</v>
      </c>
      <c r="AJ78" s="33" t="s">
        <v>12006</v>
      </c>
      <c r="AK78" s="33" t="s">
        <v>11570</v>
      </c>
      <c r="AL78" s="33"/>
      <c r="AM78" s="33"/>
      <c r="AN78" s="33" t="s">
        <v>11556</v>
      </c>
      <c r="AO78" s="33" t="s">
        <v>11386</v>
      </c>
      <c r="AP78" s="33" t="s">
        <v>11318</v>
      </c>
      <c r="AQ78" s="33">
        <v>0</v>
      </c>
      <c r="AR78" s="33"/>
      <c r="AS78" s="33"/>
      <c r="AT78" s="33"/>
      <c r="AU78" s="33"/>
      <c r="AV78" s="33"/>
      <c r="AW78" s="33"/>
      <c r="AX78" s="33"/>
      <c r="AY78" s="33"/>
      <c r="AZ78" s="33"/>
      <c r="BA78" s="33"/>
      <c r="BB78" s="33"/>
      <c r="BC78" s="33" t="s">
        <v>11306</v>
      </c>
      <c r="BD78" s="33" t="s">
        <v>11318</v>
      </c>
      <c r="BE78" s="33"/>
      <c r="BF78" s="33"/>
      <c r="BG78" s="33"/>
      <c r="BH78" s="33"/>
      <c r="BI78" s="33"/>
      <c r="BJ78" s="33">
        <v>0</v>
      </c>
      <c r="BK78" s="33" t="s">
        <v>31</v>
      </c>
      <c r="BL78" s="33"/>
      <c r="BM78" s="33" t="s">
        <v>22260</v>
      </c>
    </row>
    <row r="79" spans="1:65" x14ac:dyDescent="0.25">
      <c r="A79" s="33" t="s">
        <v>12007</v>
      </c>
      <c r="B79" s="33" t="s">
        <v>12008</v>
      </c>
      <c r="C79" s="33" t="s">
        <v>12009</v>
      </c>
      <c r="D79" s="33" t="s">
        <v>11376</v>
      </c>
      <c r="E79" s="33"/>
      <c r="F79" s="33" t="s">
        <v>11550</v>
      </c>
      <c r="G79" s="33">
        <v>77.099999999999994</v>
      </c>
      <c r="H79" s="33">
        <v>0</v>
      </c>
      <c r="I79" s="33"/>
      <c r="J79" s="33" t="s">
        <v>11304</v>
      </c>
      <c r="K79" s="33" t="s">
        <v>11373</v>
      </c>
      <c r="L79" s="33">
        <v>77.099999999999994</v>
      </c>
      <c r="M79" s="33"/>
      <c r="N79" s="33" t="s">
        <v>11561</v>
      </c>
      <c r="O79" s="33"/>
      <c r="P79" s="33" t="s">
        <v>11306</v>
      </c>
      <c r="Q79" s="33" t="s">
        <v>11306</v>
      </c>
      <c r="R79" s="33">
        <v>1.36</v>
      </c>
      <c r="S79" s="33">
        <v>1.36</v>
      </c>
      <c r="T79" s="33"/>
      <c r="U79" s="33"/>
      <c r="V79" s="33" t="s">
        <v>12010</v>
      </c>
      <c r="W79" s="33"/>
      <c r="X79" s="33"/>
      <c r="Y79" s="33" t="s">
        <v>11308</v>
      </c>
      <c r="Z79" s="33">
        <v>10</v>
      </c>
      <c r="AA79" s="33">
        <v>25</v>
      </c>
      <c r="AB79" s="33">
        <v>7</v>
      </c>
      <c r="AC79" s="33">
        <v>0</v>
      </c>
      <c r="AD79" s="33" t="s">
        <v>11309</v>
      </c>
      <c r="AE79" s="33" t="s">
        <v>12011</v>
      </c>
      <c r="AF79" s="33" t="s">
        <v>12012</v>
      </c>
      <c r="AG79" s="33" t="s">
        <v>12013</v>
      </c>
      <c r="AH79" s="33" t="s">
        <v>12014</v>
      </c>
      <c r="AI79" s="33" t="s">
        <v>12015</v>
      </c>
      <c r="AJ79" s="33" t="s">
        <v>12016</v>
      </c>
      <c r="AK79" s="33" t="s">
        <v>11570</v>
      </c>
      <c r="AL79" s="33"/>
      <c r="AM79" s="33"/>
      <c r="AN79" s="33" t="s">
        <v>11556</v>
      </c>
      <c r="AO79" s="33" t="s">
        <v>11386</v>
      </c>
      <c r="AP79" s="33" t="s">
        <v>11318</v>
      </c>
      <c r="AQ79" s="33">
        <v>0</v>
      </c>
      <c r="AR79" s="33"/>
      <c r="AS79" s="33"/>
      <c r="AT79" s="33"/>
      <c r="AU79" s="33"/>
      <c r="AV79" s="33"/>
      <c r="AW79" s="33"/>
      <c r="AX79" s="33"/>
      <c r="AY79" s="33"/>
      <c r="AZ79" s="33"/>
      <c r="BA79" s="33"/>
      <c r="BB79" s="33"/>
      <c r="BC79" s="33" t="s">
        <v>11306</v>
      </c>
      <c r="BD79" s="33" t="s">
        <v>11318</v>
      </c>
      <c r="BE79" s="33"/>
      <c r="BF79" s="33"/>
      <c r="BG79" s="33"/>
      <c r="BH79" s="33"/>
      <c r="BI79" s="33"/>
      <c r="BJ79" s="33">
        <v>0</v>
      </c>
      <c r="BK79" s="33" t="s">
        <v>31</v>
      </c>
      <c r="BL79" s="33"/>
      <c r="BM79" s="33" t="s">
        <v>22260</v>
      </c>
    </row>
    <row r="80" spans="1:65" x14ac:dyDescent="0.25">
      <c r="A80" s="33" t="s">
        <v>12017</v>
      </c>
      <c r="B80" s="33" t="s">
        <v>12018</v>
      </c>
      <c r="C80" s="33" t="s">
        <v>12019</v>
      </c>
      <c r="D80" s="33" t="s">
        <v>11376</v>
      </c>
      <c r="E80" s="33"/>
      <c r="F80" s="35" t="s">
        <v>11303</v>
      </c>
      <c r="G80" s="33">
        <v>0.01</v>
      </c>
      <c r="H80" s="33">
        <v>0</v>
      </c>
      <c r="I80" s="33"/>
      <c r="J80" s="33" t="s">
        <v>11304</v>
      </c>
      <c r="K80" s="33" t="s">
        <v>11573</v>
      </c>
      <c r="L80" s="33">
        <v>26.56</v>
      </c>
      <c r="M80" s="33"/>
      <c r="N80" s="33"/>
      <c r="O80" s="33"/>
      <c r="P80" s="33" t="s">
        <v>11306</v>
      </c>
      <c r="Q80" s="33" t="s">
        <v>11306</v>
      </c>
      <c r="R80" s="33">
        <v>0.36499999999999999</v>
      </c>
      <c r="S80" s="33">
        <v>0.36499999999999999</v>
      </c>
      <c r="T80" s="33"/>
      <c r="U80" s="33"/>
      <c r="V80" s="33"/>
      <c r="W80" s="33"/>
      <c r="X80" s="33"/>
      <c r="Y80" s="33" t="s">
        <v>11308</v>
      </c>
      <c r="Z80" s="33">
        <v>20</v>
      </c>
      <c r="AA80" s="33">
        <v>120</v>
      </c>
      <c r="AB80" s="33">
        <v>0</v>
      </c>
      <c r="AC80" s="33">
        <v>0</v>
      </c>
      <c r="AD80" s="33" t="s">
        <v>11309</v>
      </c>
      <c r="AE80" s="33"/>
      <c r="AF80" s="33"/>
      <c r="AG80" s="33"/>
      <c r="AH80" s="33"/>
      <c r="AI80" s="33"/>
      <c r="AJ80" s="33"/>
      <c r="AK80" s="33" t="s">
        <v>12020</v>
      </c>
      <c r="AL80" s="33"/>
      <c r="AM80" s="33"/>
      <c r="AN80" s="33" t="s">
        <v>11227</v>
      </c>
      <c r="AO80" s="33"/>
      <c r="AP80" s="33" t="s">
        <v>11318</v>
      </c>
      <c r="AQ80" s="33">
        <v>0</v>
      </c>
      <c r="AR80" s="33"/>
      <c r="AS80" s="33"/>
      <c r="AT80" s="33"/>
      <c r="AU80" s="33"/>
      <c r="AV80" s="33"/>
      <c r="AW80" s="33"/>
      <c r="AX80" s="33"/>
      <c r="AY80" s="33"/>
      <c r="AZ80" s="33"/>
      <c r="BA80" s="33"/>
      <c r="BB80" s="33"/>
      <c r="BC80" s="33" t="s">
        <v>11306</v>
      </c>
      <c r="BD80" s="33" t="s">
        <v>11318</v>
      </c>
      <c r="BE80" s="33"/>
      <c r="BF80" s="33"/>
      <c r="BG80" s="33"/>
      <c r="BH80" s="33"/>
      <c r="BI80" s="33"/>
      <c r="BJ80" s="33">
        <v>0</v>
      </c>
      <c r="BK80" s="33" t="s">
        <v>31</v>
      </c>
      <c r="BL80" s="33"/>
      <c r="BM80" s="33" t="s">
        <v>22260</v>
      </c>
    </row>
    <row r="81" spans="1:65" x14ac:dyDescent="0.25">
      <c r="A81" s="33" t="s">
        <v>12021</v>
      </c>
      <c r="B81" s="33" t="s">
        <v>12022</v>
      </c>
      <c r="C81" s="33" t="s">
        <v>12023</v>
      </c>
      <c r="D81" s="33" t="s">
        <v>11376</v>
      </c>
      <c r="E81" s="33"/>
      <c r="F81" s="35" t="s">
        <v>11303</v>
      </c>
      <c r="G81" s="33">
        <v>0.01</v>
      </c>
      <c r="H81" s="33">
        <v>0</v>
      </c>
      <c r="I81" s="33"/>
      <c r="J81" s="33" t="s">
        <v>11304</v>
      </c>
      <c r="K81" s="33" t="s">
        <v>11573</v>
      </c>
      <c r="L81" s="33">
        <v>26.56</v>
      </c>
      <c r="M81" s="33"/>
      <c r="N81" s="33"/>
      <c r="O81" s="33"/>
      <c r="P81" s="33" t="s">
        <v>11306</v>
      </c>
      <c r="Q81" s="33" t="s">
        <v>11306</v>
      </c>
      <c r="R81" s="33">
        <v>0.36499999999999999</v>
      </c>
      <c r="S81" s="33">
        <v>0.36499999999999999</v>
      </c>
      <c r="T81" s="33"/>
      <c r="U81" s="33"/>
      <c r="V81" s="33"/>
      <c r="W81" s="33"/>
      <c r="X81" s="33"/>
      <c r="Y81" s="33" t="s">
        <v>11308</v>
      </c>
      <c r="Z81" s="33">
        <v>20</v>
      </c>
      <c r="AA81" s="33">
        <v>120</v>
      </c>
      <c r="AB81" s="33">
        <v>0</v>
      </c>
      <c r="AC81" s="33">
        <v>0</v>
      </c>
      <c r="AD81" s="33" t="s">
        <v>11309</v>
      </c>
      <c r="AE81" s="33"/>
      <c r="AF81" s="33"/>
      <c r="AG81" s="33"/>
      <c r="AH81" s="33"/>
      <c r="AI81" s="33"/>
      <c r="AJ81" s="33"/>
      <c r="AK81" s="33" t="s">
        <v>12020</v>
      </c>
      <c r="AL81" s="33"/>
      <c r="AM81" s="33"/>
      <c r="AN81" s="33" t="s">
        <v>11227</v>
      </c>
      <c r="AO81" s="33"/>
      <c r="AP81" s="33" t="s">
        <v>11318</v>
      </c>
      <c r="AQ81" s="33">
        <v>0</v>
      </c>
      <c r="AR81" s="33"/>
      <c r="AS81" s="33"/>
      <c r="AT81" s="33"/>
      <c r="AU81" s="33"/>
      <c r="AV81" s="33"/>
      <c r="AW81" s="33"/>
      <c r="AX81" s="33"/>
      <c r="AY81" s="33"/>
      <c r="AZ81" s="33"/>
      <c r="BA81" s="33"/>
      <c r="BB81" s="33"/>
      <c r="BC81" s="33" t="s">
        <v>11306</v>
      </c>
      <c r="BD81" s="33" t="s">
        <v>11318</v>
      </c>
      <c r="BE81" s="33"/>
      <c r="BF81" s="33"/>
      <c r="BG81" s="33"/>
      <c r="BH81" s="33"/>
      <c r="BI81" s="33"/>
      <c r="BJ81" s="33">
        <v>0</v>
      </c>
      <c r="BK81" s="33" t="s">
        <v>31</v>
      </c>
      <c r="BL81" s="33"/>
      <c r="BM81" s="33" t="s">
        <v>22260</v>
      </c>
    </row>
    <row r="82" spans="1:65" x14ac:dyDescent="0.25">
      <c r="A82" s="33" t="s">
        <v>12024</v>
      </c>
      <c r="B82" s="33" t="s">
        <v>12025</v>
      </c>
      <c r="C82" s="33" t="s">
        <v>12026</v>
      </c>
      <c r="D82" s="33" t="s">
        <v>11376</v>
      </c>
      <c r="E82" s="33"/>
      <c r="F82" s="35" t="s">
        <v>11303</v>
      </c>
      <c r="G82" s="33">
        <v>0.01</v>
      </c>
      <c r="H82" s="33">
        <v>0</v>
      </c>
      <c r="I82" s="33"/>
      <c r="J82" s="33" t="s">
        <v>11304</v>
      </c>
      <c r="K82" s="33" t="s">
        <v>12027</v>
      </c>
      <c r="L82" s="33">
        <v>26.56</v>
      </c>
      <c r="M82" s="33"/>
      <c r="N82" s="33"/>
      <c r="O82" s="33"/>
      <c r="P82" s="33" t="s">
        <v>11306</v>
      </c>
      <c r="Q82" s="33" t="s">
        <v>11306</v>
      </c>
      <c r="R82" s="33">
        <v>0.36499999999999999</v>
      </c>
      <c r="S82" s="33">
        <v>0.36499999999999999</v>
      </c>
      <c r="T82" s="33"/>
      <c r="U82" s="33"/>
      <c r="V82" s="33"/>
      <c r="W82" s="33"/>
      <c r="X82" s="33"/>
      <c r="Y82" s="33" t="s">
        <v>11308</v>
      </c>
      <c r="Z82" s="33">
        <v>20</v>
      </c>
      <c r="AA82" s="33">
        <v>120</v>
      </c>
      <c r="AB82" s="33">
        <v>0</v>
      </c>
      <c r="AC82" s="33">
        <v>0</v>
      </c>
      <c r="AD82" s="33" t="s">
        <v>11309</v>
      </c>
      <c r="AE82" s="33"/>
      <c r="AF82" s="33"/>
      <c r="AG82" s="33"/>
      <c r="AH82" s="33"/>
      <c r="AI82" s="33"/>
      <c r="AJ82" s="33"/>
      <c r="AK82" s="33" t="s">
        <v>12020</v>
      </c>
      <c r="AL82" s="33"/>
      <c r="AM82" s="33"/>
      <c r="AN82" s="33" t="s">
        <v>11227</v>
      </c>
      <c r="AO82" s="33"/>
      <c r="AP82" s="33" t="s">
        <v>11318</v>
      </c>
      <c r="AQ82" s="33">
        <v>0</v>
      </c>
      <c r="AR82" s="33"/>
      <c r="AS82" s="33"/>
      <c r="AT82" s="33"/>
      <c r="AU82" s="33"/>
      <c r="AV82" s="33"/>
      <c r="AW82" s="33"/>
      <c r="AX82" s="33"/>
      <c r="AY82" s="33"/>
      <c r="AZ82" s="33"/>
      <c r="BA82" s="33"/>
      <c r="BB82" s="33"/>
      <c r="BC82" s="33" t="s">
        <v>11306</v>
      </c>
      <c r="BD82" s="33" t="s">
        <v>11318</v>
      </c>
      <c r="BE82" s="33"/>
      <c r="BF82" s="33"/>
      <c r="BG82" s="33"/>
      <c r="BH82" s="33"/>
      <c r="BI82" s="33"/>
      <c r="BJ82" s="33">
        <v>0</v>
      </c>
      <c r="BK82" s="33" t="s">
        <v>31</v>
      </c>
      <c r="BL82" s="33"/>
      <c r="BM82" s="33" t="s">
        <v>22260</v>
      </c>
    </row>
    <row r="83" spans="1:65" x14ac:dyDescent="0.25">
      <c r="A83" s="33" t="s">
        <v>12028</v>
      </c>
      <c r="B83" s="33" t="s">
        <v>12029</v>
      </c>
      <c r="C83" s="33" t="s">
        <v>12030</v>
      </c>
      <c r="D83" s="33" t="s">
        <v>11376</v>
      </c>
      <c r="E83" s="33"/>
      <c r="F83" s="35" t="s">
        <v>11303</v>
      </c>
      <c r="G83" s="33">
        <v>0.01</v>
      </c>
      <c r="H83" s="33">
        <v>0</v>
      </c>
      <c r="I83" s="33"/>
      <c r="J83" s="33" t="s">
        <v>11304</v>
      </c>
      <c r="K83" s="33" t="s">
        <v>12031</v>
      </c>
      <c r="L83" s="33">
        <v>26.56</v>
      </c>
      <c r="M83" s="33"/>
      <c r="N83" s="33"/>
      <c r="O83" s="33"/>
      <c r="P83" s="33" t="s">
        <v>11306</v>
      </c>
      <c r="Q83" s="33" t="s">
        <v>11306</v>
      </c>
      <c r="R83" s="33">
        <v>0.36499999999999999</v>
      </c>
      <c r="S83" s="33">
        <v>0.36499999999999999</v>
      </c>
      <c r="T83" s="33"/>
      <c r="U83" s="33"/>
      <c r="V83" s="33"/>
      <c r="W83" s="33"/>
      <c r="X83" s="33"/>
      <c r="Y83" s="33" t="s">
        <v>11308</v>
      </c>
      <c r="Z83" s="33">
        <v>20</v>
      </c>
      <c r="AA83" s="33">
        <v>120</v>
      </c>
      <c r="AB83" s="33">
        <v>0</v>
      </c>
      <c r="AC83" s="33">
        <v>0</v>
      </c>
      <c r="AD83" s="33" t="s">
        <v>11309</v>
      </c>
      <c r="AE83" s="33"/>
      <c r="AF83" s="33"/>
      <c r="AG83" s="33"/>
      <c r="AH83" s="33"/>
      <c r="AI83" s="33"/>
      <c r="AJ83" s="33"/>
      <c r="AK83" s="33" t="s">
        <v>12020</v>
      </c>
      <c r="AL83" s="33"/>
      <c r="AM83" s="33"/>
      <c r="AN83" s="33" t="s">
        <v>11227</v>
      </c>
      <c r="AO83" s="33"/>
      <c r="AP83" s="33" t="s">
        <v>11318</v>
      </c>
      <c r="AQ83" s="33">
        <v>0</v>
      </c>
      <c r="AR83" s="33"/>
      <c r="AS83" s="33"/>
      <c r="AT83" s="33"/>
      <c r="AU83" s="33"/>
      <c r="AV83" s="33"/>
      <c r="AW83" s="33"/>
      <c r="AX83" s="33"/>
      <c r="AY83" s="33"/>
      <c r="AZ83" s="33"/>
      <c r="BA83" s="33"/>
      <c r="BB83" s="33"/>
      <c r="BC83" s="33" t="s">
        <v>11306</v>
      </c>
      <c r="BD83" s="33" t="s">
        <v>11318</v>
      </c>
      <c r="BE83" s="33"/>
      <c r="BF83" s="33"/>
      <c r="BG83" s="33"/>
      <c r="BH83" s="33"/>
      <c r="BI83" s="33"/>
      <c r="BJ83" s="33">
        <v>0</v>
      </c>
      <c r="BK83" s="33" t="s">
        <v>31</v>
      </c>
      <c r="BL83" s="33"/>
      <c r="BM83" s="33" t="s">
        <v>22260</v>
      </c>
    </row>
    <row r="84" spans="1:65" x14ac:dyDescent="0.25">
      <c r="A84" s="33" t="s">
        <v>12032</v>
      </c>
      <c r="B84" s="33" t="s">
        <v>1669</v>
      </c>
      <c r="C84" s="33" t="s">
        <v>12033</v>
      </c>
      <c r="D84" s="33" t="s">
        <v>11376</v>
      </c>
      <c r="E84" s="33"/>
      <c r="F84" s="33" t="s">
        <v>11303</v>
      </c>
      <c r="G84" s="33">
        <v>348.8</v>
      </c>
      <c r="H84" s="33">
        <v>0</v>
      </c>
      <c r="I84" s="33"/>
      <c r="J84" s="33" t="s">
        <v>11304</v>
      </c>
      <c r="K84" s="33" t="s">
        <v>12034</v>
      </c>
      <c r="L84" s="33">
        <v>129.9</v>
      </c>
      <c r="M84" s="33"/>
      <c r="N84" s="33"/>
      <c r="O84" s="33"/>
      <c r="P84" s="33" t="s">
        <v>11306</v>
      </c>
      <c r="Q84" s="33" t="s">
        <v>11306</v>
      </c>
      <c r="R84" s="33">
        <v>0</v>
      </c>
      <c r="S84" s="33">
        <v>0</v>
      </c>
      <c r="T84" s="33"/>
      <c r="U84" s="33"/>
      <c r="V84" s="33" t="s">
        <v>12035</v>
      </c>
      <c r="W84" s="33"/>
      <c r="X84" s="33"/>
      <c r="Y84" s="33" t="s">
        <v>11308</v>
      </c>
      <c r="Z84" s="33">
        <v>0</v>
      </c>
      <c r="AA84" s="33">
        <v>0</v>
      </c>
      <c r="AB84" s="33">
        <v>0</v>
      </c>
      <c r="AC84" s="33">
        <v>0</v>
      </c>
      <c r="AD84" s="33" t="s">
        <v>11309</v>
      </c>
      <c r="AE84" s="33" t="s">
        <v>12036</v>
      </c>
      <c r="AF84" s="33" t="s">
        <v>12037</v>
      </c>
      <c r="AG84" s="33" t="s">
        <v>12038</v>
      </c>
      <c r="AH84" s="33" t="s">
        <v>12039</v>
      </c>
      <c r="AI84" s="33" t="s">
        <v>12040</v>
      </c>
      <c r="AJ84" s="33"/>
      <c r="AK84" s="33" t="s">
        <v>11626</v>
      </c>
      <c r="AL84" s="33"/>
      <c r="AM84" s="33"/>
      <c r="AN84" s="33"/>
      <c r="AO84" s="33" t="s">
        <v>11627</v>
      </c>
      <c r="AP84" s="33" t="s">
        <v>11318</v>
      </c>
      <c r="AQ84" s="33">
        <v>0</v>
      </c>
      <c r="AR84" s="33"/>
      <c r="AS84" s="33"/>
      <c r="AT84" s="33"/>
      <c r="AU84" s="33"/>
      <c r="AV84" s="33"/>
      <c r="AW84" s="33"/>
      <c r="AX84" s="33"/>
      <c r="AY84" s="33"/>
      <c r="AZ84" s="33"/>
      <c r="BA84" s="33"/>
      <c r="BB84" s="33"/>
      <c r="BC84" s="33" t="s">
        <v>11306</v>
      </c>
      <c r="BD84" s="33" t="s">
        <v>11318</v>
      </c>
      <c r="BE84" s="33"/>
      <c r="BF84" s="33"/>
      <c r="BG84" s="33"/>
      <c r="BH84" s="33"/>
      <c r="BI84" s="33"/>
      <c r="BJ84" s="33">
        <v>0</v>
      </c>
      <c r="BK84" s="33" t="s">
        <v>31</v>
      </c>
      <c r="BL84" s="33"/>
      <c r="BM84" s="33" t="s">
        <v>22258</v>
      </c>
    </row>
    <row r="85" spans="1:65" x14ac:dyDescent="0.25">
      <c r="A85" s="33" t="s">
        <v>12041</v>
      </c>
      <c r="B85" s="33" t="s">
        <v>12042</v>
      </c>
      <c r="C85" s="33" t="s">
        <v>12043</v>
      </c>
      <c r="D85" s="33" t="s">
        <v>11376</v>
      </c>
      <c r="E85" s="33"/>
      <c r="F85" s="33" t="s">
        <v>11303</v>
      </c>
      <c r="G85" s="33">
        <v>0.01</v>
      </c>
      <c r="H85" s="33">
        <v>0</v>
      </c>
      <c r="I85" s="33"/>
      <c r="J85" s="33" t="s">
        <v>11304</v>
      </c>
      <c r="K85" s="33" t="s">
        <v>12034</v>
      </c>
      <c r="L85" s="33">
        <v>112.52</v>
      </c>
      <c r="M85" s="33"/>
      <c r="N85" s="33"/>
      <c r="O85" s="33"/>
      <c r="P85" s="33" t="s">
        <v>11306</v>
      </c>
      <c r="Q85" s="33" t="s">
        <v>11306</v>
      </c>
      <c r="R85" s="33">
        <v>0</v>
      </c>
      <c r="S85" s="33">
        <v>0</v>
      </c>
      <c r="T85" s="33"/>
      <c r="U85" s="33"/>
      <c r="V85" s="33" t="s">
        <v>12044</v>
      </c>
      <c r="W85" s="33"/>
      <c r="X85" s="33"/>
      <c r="Y85" s="33" t="s">
        <v>11308</v>
      </c>
      <c r="Z85" s="33">
        <v>0</v>
      </c>
      <c r="AA85" s="33">
        <v>0</v>
      </c>
      <c r="AB85" s="33">
        <v>0</v>
      </c>
      <c r="AC85" s="33">
        <v>0</v>
      </c>
      <c r="AD85" s="33" t="s">
        <v>11309</v>
      </c>
      <c r="AE85" s="33" t="s">
        <v>12045</v>
      </c>
      <c r="AF85" s="33" t="s">
        <v>12046</v>
      </c>
      <c r="AG85" s="33" t="s">
        <v>12047</v>
      </c>
      <c r="AH85" s="33" t="s">
        <v>12048</v>
      </c>
      <c r="AI85" s="33" t="s">
        <v>12049</v>
      </c>
      <c r="AJ85" s="33" t="s">
        <v>12050</v>
      </c>
      <c r="AK85" s="33" t="s">
        <v>11626</v>
      </c>
      <c r="AL85" s="33"/>
      <c r="AM85" s="33"/>
      <c r="AN85" s="33"/>
      <c r="AO85" s="33" t="s">
        <v>11627</v>
      </c>
      <c r="AP85" s="33" t="s">
        <v>11318</v>
      </c>
      <c r="AQ85" s="33">
        <v>0</v>
      </c>
      <c r="AR85" s="33"/>
      <c r="AS85" s="33"/>
      <c r="AT85" s="33"/>
      <c r="AU85" s="33"/>
      <c r="AV85" s="33"/>
      <c r="AW85" s="33"/>
      <c r="AX85" s="33"/>
      <c r="AY85" s="33"/>
      <c r="AZ85" s="33"/>
      <c r="BA85" s="33"/>
      <c r="BB85" s="33"/>
      <c r="BC85" s="33" t="s">
        <v>11306</v>
      </c>
      <c r="BD85" s="33" t="s">
        <v>11318</v>
      </c>
      <c r="BE85" s="33"/>
      <c r="BF85" s="33"/>
      <c r="BG85" s="33"/>
      <c r="BH85" s="33"/>
      <c r="BI85" s="33"/>
      <c r="BJ85" s="33">
        <v>0</v>
      </c>
      <c r="BK85" s="33" t="s">
        <v>31</v>
      </c>
      <c r="BL85" s="33"/>
      <c r="BM85" s="33" t="s">
        <v>22258</v>
      </c>
    </row>
    <row r="86" spans="1:65" x14ac:dyDescent="0.25">
      <c r="A86" s="33" t="s">
        <v>12051</v>
      </c>
      <c r="B86" s="33" t="s">
        <v>2696</v>
      </c>
      <c r="C86" s="33" t="s">
        <v>12052</v>
      </c>
      <c r="D86" s="33" t="s">
        <v>11376</v>
      </c>
      <c r="E86" s="33" t="s">
        <v>11941</v>
      </c>
      <c r="F86" s="33" t="s">
        <v>11303</v>
      </c>
      <c r="G86" s="33">
        <v>0.01</v>
      </c>
      <c r="H86" s="33">
        <v>0</v>
      </c>
      <c r="I86" s="33"/>
      <c r="J86" s="33" t="s">
        <v>11304</v>
      </c>
      <c r="K86" s="33" t="s">
        <v>12034</v>
      </c>
      <c r="L86" s="33">
        <v>164.66</v>
      </c>
      <c r="M86" s="33"/>
      <c r="N86" s="33"/>
      <c r="O86" s="33"/>
      <c r="P86" s="33" t="s">
        <v>11306</v>
      </c>
      <c r="Q86" s="33" t="s">
        <v>11306</v>
      </c>
      <c r="R86" s="33">
        <v>0</v>
      </c>
      <c r="S86" s="33">
        <v>0</v>
      </c>
      <c r="T86" s="33"/>
      <c r="U86" s="33"/>
      <c r="V86" s="33" t="s">
        <v>12053</v>
      </c>
      <c r="W86" s="33"/>
      <c r="X86" s="33"/>
      <c r="Y86" s="33" t="s">
        <v>11308</v>
      </c>
      <c r="Z86" s="33">
        <v>0</v>
      </c>
      <c r="AA86" s="33">
        <v>0</v>
      </c>
      <c r="AB86" s="33">
        <v>0</v>
      </c>
      <c r="AC86" s="33">
        <v>0</v>
      </c>
      <c r="AD86" s="33" t="s">
        <v>11309</v>
      </c>
      <c r="AE86" s="33" t="s">
        <v>12054</v>
      </c>
      <c r="AF86" s="33" t="s">
        <v>12055</v>
      </c>
      <c r="AG86" s="33" t="s">
        <v>12056</v>
      </c>
      <c r="AH86" s="33" t="s">
        <v>12057</v>
      </c>
      <c r="AI86" s="33" t="s">
        <v>12058</v>
      </c>
      <c r="AJ86" s="33" t="s">
        <v>12059</v>
      </c>
      <c r="AK86" s="33" t="s">
        <v>11626</v>
      </c>
      <c r="AL86" s="33"/>
      <c r="AM86" s="33"/>
      <c r="AN86" s="33"/>
      <c r="AO86" s="33" t="s">
        <v>11627</v>
      </c>
      <c r="AP86" s="33" t="s">
        <v>11318</v>
      </c>
      <c r="AQ86" s="33">
        <v>0</v>
      </c>
      <c r="AR86" s="33"/>
      <c r="AS86" s="33"/>
      <c r="AT86" s="33"/>
      <c r="AU86" s="33"/>
      <c r="AV86" s="33"/>
      <c r="AW86" s="33"/>
      <c r="AX86" s="33"/>
      <c r="AY86" s="33"/>
      <c r="AZ86" s="33"/>
      <c r="BA86" s="33"/>
      <c r="BB86" s="33"/>
      <c r="BC86" s="33" t="s">
        <v>11306</v>
      </c>
      <c r="BD86" s="33" t="s">
        <v>11318</v>
      </c>
      <c r="BE86" s="33"/>
      <c r="BF86" s="33"/>
      <c r="BG86" s="33"/>
      <c r="BH86" s="33"/>
      <c r="BI86" s="33"/>
      <c r="BJ86" s="33">
        <v>0</v>
      </c>
      <c r="BK86" s="33" t="s">
        <v>31</v>
      </c>
      <c r="BL86" s="33"/>
      <c r="BM86" s="33" t="s">
        <v>22258</v>
      </c>
    </row>
    <row r="87" spans="1:65" x14ac:dyDescent="0.25">
      <c r="A87" s="33" t="s">
        <v>12060</v>
      </c>
      <c r="B87" s="33" t="s">
        <v>12061</v>
      </c>
      <c r="C87" s="33" t="s">
        <v>1668</v>
      </c>
      <c r="D87" s="33" t="s">
        <v>11376</v>
      </c>
      <c r="E87" s="33" t="s">
        <v>11941</v>
      </c>
      <c r="F87" s="33" t="s">
        <v>11303</v>
      </c>
      <c r="G87" s="33">
        <v>279.79000000000002</v>
      </c>
      <c r="H87" s="33">
        <v>0</v>
      </c>
      <c r="I87" s="33"/>
      <c r="J87" s="33" t="s">
        <v>11304</v>
      </c>
      <c r="K87" s="33" t="s">
        <v>12034</v>
      </c>
      <c r="L87" s="33">
        <v>129.9</v>
      </c>
      <c r="M87" s="33"/>
      <c r="N87" s="33"/>
      <c r="O87" s="33"/>
      <c r="P87" s="33" t="s">
        <v>11306</v>
      </c>
      <c r="Q87" s="33" t="s">
        <v>11306</v>
      </c>
      <c r="R87" s="33">
        <v>0</v>
      </c>
      <c r="S87" s="33">
        <v>0</v>
      </c>
      <c r="T87" s="33"/>
      <c r="U87" s="33"/>
      <c r="V87" s="33" t="s">
        <v>12062</v>
      </c>
      <c r="W87" s="33"/>
      <c r="X87" s="33"/>
      <c r="Y87" s="33" t="s">
        <v>11308</v>
      </c>
      <c r="Z87" s="33">
        <v>0</v>
      </c>
      <c r="AA87" s="33">
        <v>0</v>
      </c>
      <c r="AB87" s="33">
        <v>0</v>
      </c>
      <c r="AC87" s="33">
        <v>0</v>
      </c>
      <c r="AD87" s="33" t="s">
        <v>11309</v>
      </c>
      <c r="AE87" s="33" t="s">
        <v>12063</v>
      </c>
      <c r="AF87" s="33" t="s">
        <v>12064</v>
      </c>
      <c r="AG87" s="33" t="s">
        <v>12065</v>
      </c>
      <c r="AH87" s="33" t="s">
        <v>12066</v>
      </c>
      <c r="AI87" s="33" t="s">
        <v>12067</v>
      </c>
      <c r="AJ87" s="33" t="s">
        <v>12068</v>
      </c>
      <c r="AK87" s="33" t="s">
        <v>11626</v>
      </c>
      <c r="AL87" s="33"/>
      <c r="AM87" s="33"/>
      <c r="AN87" s="33"/>
      <c r="AO87" s="33" t="s">
        <v>11627</v>
      </c>
      <c r="AP87" s="33" t="s">
        <v>11318</v>
      </c>
      <c r="AQ87" s="33">
        <v>0</v>
      </c>
      <c r="AR87" s="33"/>
      <c r="AS87" s="33"/>
      <c r="AT87" s="33"/>
      <c r="AU87" s="33"/>
      <c r="AV87" s="33"/>
      <c r="AW87" s="33"/>
      <c r="AX87" s="33"/>
      <c r="AY87" s="33"/>
      <c r="AZ87" s="33"/>
      <c r="BA87" s="33"/>
      <c r="BB87" s="33"/>
      <c r="BC87" s="33" t="s">
        <v>11306</v>
      </c>
      <c r="BD87" s="33" t="s">
        <v>11318</v>
      </c>
      <c r="BE87" s="33"/>
      <c r="BF87" s="33"/>
      <c r="BG87" s="33"/>
      <c r="BH87" s="33"/>
      <c r="BI87" s="33"/>
      <c r="BJ87" s="33">
        <v>0</v>
      </c>
      <c r="BK87" s="33" t="s">
        <v>31</v>
      </c>
      <c r="BL87" s="33"/>
      <c r="BM87" s="33" t="s">
        <v>22258</v>
      </c>
    </row>
    <row r="88" spans="1:65" x14ac:dyDescent="0.25">
      <c r="A88" s="33" t="s">
        <v>12078</v>
      </c>
      <c r="B88" s="33" t="s">
        <v>12079</v>
      </c>
      <c r="C88" s="33" t="s">
        <v>12080</v>
      </c>
      <c r="D88" s="33" t="s">
        <v>11376</v>
      </c>
      <c r="E88" s="33" t="s">
        <v>12071</v>
      </c>
      <c r="F88" s="33" t="s">
        <v>11303</v>
      </c>
      <c r="G88" s="33">
        <v>54.8</v>
      </c>
      <c r="H88" s="33">
        <v>0</v>
      </c>
      <c r="I88" s="33"/>
      <c r="J88" s="33" t="s">
        <v>11304</v>
      </c>
      <c r="K88" s="33" t="s">
        <v>11463</v>
      </c>
      <c r="L88" s="33">
        <v>51.72</v>
      </c>
      <c r="M88" s="33"/>
      <c r="N88" s="33"/>
      <c r="O88" s="33"/>
      <c r="P88" s="33" t="s">
        <v>11306</v>
      </c>
      <c r="Q88" s="33" t="s">
        <v>11306</v>
      </c>
      <c r="R88" s="33">
        <v>0.3</v>
      </c>
      <c r="S88" s="33">
        <v>0.3</v>
      </c>
      <c r="T88" s="33" t="s">
        <v>12072</v>
      </c>
      <c r="U88" s="33" t="s">
        <v>12072</v>
      </c>
      <c r="V88" s="33" t="s">
        <v>12073</v>
      </c>
      <c r="W88" s="33" t="s">
        <v>12081</v>
      </c>
      <c r="X88" s="33"/>
      <c r="Y88" s="33" t="s">
        <v>11308</v>
      </c>
      <c r="Z88" s="33">
        <v>20</v>
      </c>
      <c r="AA88" s="33">
        <v>5</v>
      </c>
      <c r="AB88" s="33">
        <v>27</v>
      </c>
      <c r="AC88" s="33">
        <v>0</v>
      </c>
      <c r="AD88" s="33" t="s">
        <v>11309</v>
      </c>
      <c r="AE88" s="33" t="s">
        <v>12082</v>
      </c>
      <c r="AF88" s="33"/>
      <c r="AG88" s="33"/>
      <c r="AH88" s="33"/>
      <c r="AI88" s="33"/>
      <c r="AJ88" s="33"/>
      <c r="AK88" s="33" t="s">
        <v>12020</v>
      </c>
      <c r="AL88" s="33"/>
      <c r="AM88" s="33"/>
      <c r="AN88" s="33"/>
      <c r="AO88" s="33" t="s">
        <v>11778</v>
      </c>
      <c r="AP88" s="33" t="s">
        <v>11318</v>
      </c>
      <c r="AQ88" s="33">
        <v>0</v>
      </c>
      <c r="AR88" s="33"/>
      <c r="AS88" s="33"/>
      <c r="AT88" s="33"/>
      <c r="AU88" s="33"/>
      <c r="AV88" s="33"/>
      <c r="AW88" s="33"/>
      <c r="AX88" s="33"/>
      <c r="AY88" s="33"/>
      <c r="AZ88" s="33"/>
      <c r="BA88" s="33"/>
      <c r="BB88" s="33"/>
      <c r="BC88" s="33" t="s">
        <v>11306</v>
      </c>
      <c r="BD88" s="33" t="s">
        <v>11318</v>
      </c>
      <c r="BE88" s="33"/>
      <c r="BF88" s="33"/>
      <c r="BG88" s="33"/>
      <c r="BH88" s="33"/>
      <c r="BI88" s="33"/>
      <c r="BJ88" s="33">
        <v>0</v>
      </c>
      <c r="BK88" s="33" t="s">
        <v>31</v>
      </c>
      <c r="BL88" s="33"/>
      <c r="BM88" s="33" t="s">
        <v>22258</v>
      </c>
    </row>
    <row r="89" spans="1:65" x14ac:dyDescent="0.25">
      <c r="A89" s="33" t="s">
        <v>12083</v>
      </c>
      <c r="B89" s="33" t="s">
        <v>5810</v>
      </c>
      <c r="C89" s="33" t="s">
        <v>12084</v>
      </c>
      <c r="D89" s="33" t="s">
        <v>11376</v>
      </c>
      <c r="E89" s="33" t="s">
        <v>12071</v>
      </c>
      <c r="F89" s="33" t="s">
        <v>11303</v>
      </c>
      <c r="G89" s="33">
        <v>54.8</v>
      </c>
      <c r="H89" s="33">
        <v>0</v>
      </c>
      <c r="I89" s="33"/>
      <c r="J89" s="33" t="s">
        <v>11304</v>
      </c>
      <c r="K89" s="33" t="s">
        <v>12085</v>
      </c>
      <c r="L89" s="33">
        <v>66.88</v>
      </c>
      <c r="M89" s="33"/>
      <c r="N89" s="33"/>
      <c r="O89" s="33"/>
      <c r="P89" s="33" t="s">
        <v>11306</v>
      </c>
      <c r="Q89" s="33" t="s">
        <v>11306</v>
      </c>
      <c r="R89" s="33">
        <v>0</v>
      </c>
      <c r="S89" s="33">
        <v>0</v>
      </c>
      <c r="T89" s="33"/>
      <c r="U89" s="33"/>
      <c r="V89" s="33"/>
      <c r="W89" s="33" t="s">
        <v>12081</v>
      </c>
      <c r="X89" s="33"/>
      <c r="Y89" s="33" t="s">
        <v>11308</v>
      </c>
      <c r="Z89" s="33">
        <v>0</v>
      </c>
      <c r="AA89" s="33">
        <v>0</v>
      </c>
      <c r="AB89" s="33">
        <v>0</v>
      </c>
      <c r="AC89" s="33">
        <v>0</v>
      </c>
      <c r="AD89" s="33" t="s">
        <v>11309</v>
      </c>
      <c r="AE89" s="33"/>
      <c r="AF89" s="33"/>
      <c r="AG89" s="33"/>
      <c r="AH89" s="33"/>
      <c r="AI89" s="33"/>
      <c r="AJ89" s="33"/>
      <c r="AK89" s="33" t="s">
        <v>12020</v>
      </c>
      <c r="AL89" s="33"/>
      <c r="AM89" s="33"/>
      <c r="AN89" s="33"/>
      <c r="AO89" s="33" t="s">
        <v>11306</v>
      </c>
      <c r="AP89" s="33" t="s">
        <v>11318</v>
      </c>
      <c r="AQ89" s="33">
        <v>0</v>
      </c>
      <c r="AR89" s="33"/>
      <c r="AS89" s="33"/>
      <c r="AT89" s="33"/>
      <c r="AU89" s="33"/>
      <c r="AV89" s="33"/>
      <c r="AW89" s="33"/>
      <c r="AX89" s="33"/>
      <c r="AY89" s="33"/>
      <c r="AZ89" s="33"/>
      <c r="BA89" s="33"/>
      <c r="BB89" s="33"/>
      <c r="BC89" s="33" t="s">
        <v>11306</v>
      </c>
      <c r="BD89" s="33" t="s">
        <v>11318</v>
      </c>
      <c r="BE89" s="33"/>
      <c r="BF89" s="33"/>
      <c r="BG89" s="33"/>
      <c r="BH89" s="33"/>
      <c r="BI89" s="33"/>
      <c r="BJ89" s="33">
        <v>0</v>
      </c>
      <c r="BK89" s="33" t="s">
        <v>31</v>
      </c>
      <c r="BL89" s="33"/>
      <c r="BM89" s="33" t="s">
        <v>22258</v>
      </c>
    </row>
    <row r="90" spans="1:65" x14ac:dyDescent="0.25">
      <c r="A90" s="33" t="s">
        <v>12086</v>
      </c>
      <c r="B90" s="33" t="s">
        <v>9219</v>
      </c>
      <c r="C90" s="33" t="s">
        <v>12087</v>
      </c>
      <c r="D90" s="33" t="s">
        <v>11302</v>
      </c>
      <c r="E90" s="33" t="s">
        <v>12071</v>
      </c>
      <c r="F90" s="33" t="s">
        <v>11303</v>
      </c>
      <c r="G90" s="33">
        <v>54.8</v>
      </c>
      <c r="H90" s="33">
        <v>0</v>
      </c>
      <c r="I90" s="33"/>
      <c r="J90" s="33" t="s">
        <v>11304</v>
      </c>
      <c r="K90" s="33" t="s">
        <v>12088</v>
      </c>
      <c r="L90" s="33">
        <v>66.88</v>
      </c>
      <c r="M90" s="33"/>
      <c r="N90" s="33"/>
      <c r="O90" s="33"/>
      <c r="P90" s="33" t="s">
        <v>11306</v>
      </c>
      <c r="Q90" s="33" t="s">
        <v>11306</v>
      </c>
      <c r="R90" s="33">
        <v>0</v>
      </c>
      <c r="S90" s="33">
        <v>0</v>
      </c>
      <c r="T90" s="33"/>
      <c r="U90" s="33"/>
      <c r="V90" s="33"/>
      <c r="W90" s="33" t="s">
        <v>12081</v>
      </c>
      <c r="X90" s="33"/>
      <c r="Y90" s="33" t="s">
        <v>11308</v>
      </c>
      <c r="Z90" s="33">
        <v>0</v>
      </c>
      <c r="AA90" s="33">
        <v>0</v>
      </c>
      <c r="AB90" s="33">
        <v>0</v>
      </c>
      <c r="AC90" s="33">
        <v>0</v>
      </c>
      <c r="AD90" s="33" t="s">
        <v>11309</v>
      </c>
      <c r="AE90" s="33"/>
      <c r="AF90" s="33"/>
      <c r="AG90" s="33"/>
      <c r="AH90" s="33"/>
      <c r="AI90" s="33"/>
      <c r="AJ90" s="33"/>
      <c r="AK90" s="33" t="s">
        <v>12020</v>
      </c>
      <c r="AL90" s="33"/>
      <c r="AM90" s="33"/>
      <c r="AN90" s="33"/>
      <c r="AO90" s="33" t="s">
        <v>11306</v>
      </c>
      <c r="AP90" s="33" t="s">
        <v>11318</v>
      </c>
      <c r="AQ90" s="33">
        <v>0</v>
      </c>
      <c r="AR90" s="33"/>
      <c r="AS90" s="33"/>
      <c r="AT90" s="33"/>
      <c r="AU90" s="33"/>
      <c r="AV90" s="33"/>
      <c r="AW90" s="33"/>
      <c r="AX90" s="33"/>
      <c r="AY90" s="33"/>
      <c r="AZ90" s="33"/>
      <c r="BA90" s="33"/>
      <c r="BB90" s="33"/>
      <c r="BC90" s="33" t="s">
        <v>11306</v>
      </c>
      <c r="BD90" s="33" t="s">
        <v>11318</v>
      </c>
      <c r="BE90" s="33"/>
      <c r="BF90" s="33"/>
      <c r="BG90" s="33"/>
      <c r="BH90" s="33"/>
      <c r="BI90" s="33"/>
      <c r="BJ90" s="33">
        <v>0</v>
      </c>
      <c r="BK90" s="33" t="s">
        <v>31</v>
      </c>
      <c r="BL90" s="33"/>
      <c r="BM90" s="33" t="s">
        <v>22258</v>
      </c>
    </row>
    <row r="91" spans="1:65" x14ac:dyDescent="0.25">
      <c r="A91" s="33" t="s">
        <v>12089</v>
      </c>
      <c r="B91" s="33" t="s">
        <v>3103</v>
      </c>
      <c r="C91" s="33" t="s">
        <v>12090</v>
      </c>
      <c r="D91" s="33" t="s">
        <v>11376</v>
      </c>
      <c r="E91" s="33" t="s">
        <v>12071</v>
      </c>
      <c r="F91" s="33" t="s">
        <v>11303</v>
      </c>
      <c r="G91" s="33">
        <v>54.8</v>
      </c>
      <c r="H91" s="33">
        <v>0</v>
      </c>
      <c r="I91" s="33"/>
      <c r="J91" s="33" t="s">
        <v>11304</v>
      </c>
      <c r="K91" s="33" t="s">
        <v>12091</v>
      </c>
      <c r="L91" s="33">
        <v>66.88</v>
      </c>
      <c r="M91" s="33"/>
      <c r="N91" s="33"/>
      <c r="O91" s="33"/>
      <c r="P91" s="33" t="s">
        <v>11306</v>
      </c>
      <c r="Q91" s="33" t="s">
        <v>11306</v>
      </c>
      <c r="R91" s="33">
        <v>0</v>
      </c>
      <c r="S91" s="33">
        <v>0</v>
      </c>
      <c r="T91" s="33"/>
      <c r="U91" s="33"/>
      <c r="V91" s="33"/>
      <c r="W91" s="33" t="s">
        <v>12081</v>
      </c>
      <c r="X91" s="33"/>
      <c r="Y91" s="33" t="s">
        <v>11308</v>
      </c>
      <c r="Z91" s="33">
        <v>0</v>
      </c>
      <c r="AA91" s="33">
        <v>0</v>
      </c>
      <c r="AB91" s="33">
        <v>0</v>
      </c>
      <c r="AC91" s="33">
        <v>0</v>
      </c>
      <c r="AD91" s="33" t="s">
        <v>11309</v>
      </c>
      <c r="AE91" s="33"/>
      <c r="AF91" s="33"/>
      <c r="AG91" s="33"/>
      <c r="AH91" s="33"/>
      <c r="AI91" s="33"/>
      <c r="AJ91" s="33"/>
      <c r="AK91" s="33" t="s">
        <v>12020</v>
      </c>
      <c r="AL91" s="33"/>
      <c r="AM91" s="33"/>
      <c r="AN91" s="33"/>
      <c r="AO91" s="33" t="s">
        <v>11306</v>
      </c>
      <c r="AP91" s="33" t="s">
        <v>11318</v>
      </c>
      <c r="AQ91" s="33">
        <v>0</v>
      </c>
      <c r="AR91" s="33"/>
      <c r="AS91" s="33"/>
      <c r="AT91" s="33"/>
      <c r="AU91" s="33"/>
      <c r="AV91" s="33"/>
      <c r="AW91" s="33"/>
      <c r="AX91" s="33"/>
      <c r="AY91" s="33"/>
      <c r="AZ91" s="33"/>
      <c r="BA91" s="33"/>
      <c r="BB91" s="33"/>
      <c r="BC91" s="33" t="s">
        <v>11306</v>
      </c>
      <c r="BD91" s="33" t="s">
        <v>11318</v>
      </c>
      <c r="BE91" s="33"/>
      <c r="BF91" s="33"/>
      <c r="BG91" s="33"/>
      <c r="BH91" s="33"/>
      <c r="BI91" s="33"/>
      <c r="BJ91" s="33">
        <v>0</v>
      </c>
      <c r="BK91" s="33" t="s">
        <v>31</v>
      </c>
      <c r="BL91" s="33"/>
      <c r="BM91" s="33" t="s">
        <v>22258</v>
      </c>
    </row>
    <row r="92" spans="1:65" x14ac:dyDescent="0.25">
      <c r="A92" s="33" t="s">
        <v>12096</v>
      </c>
      <c r="B92" s="33" t="s">
        <v>12097</v>
      </c>
      <c r="C92" s="33" t="s">
        <v>12098</v>
      </c>
      <c r="D92" s="33" t="s">
        <v>11376</v>
      </c>
      <c r="E92" s="33"/>
      <c r="F92" s="33" t="s">
        <v>11303</v>
      </c>
      <c r="G92" s="33">
        <v>0.01</v>
      </c>
      <c r="H92" s="33">
        <v>0</v>
      </c>
      <c r="I92" s="33"/>
      <c r="J92" s="33" t="s">
        <v>11304</v>
      </c>
      <c r="K92" s="33" t="s">
        <v>12099</v>
      </c>
      <c r="L92" s="33">
        <v>281.3</v>
      </c>
      <c r="M92" s="33"/>
      <c r="N92" s="33"/>
      <c r="O92" s="33"/>
      <c r="P92" s="33" t="s">
        <v>11306</v>
      </c>
      <c r="Q92" s="33" t="s">
        <v>11306</v>
      </c>
      <c r="R92" s="33">
        <v>0</v>
      </c>
      <c r="S92" s="33">
        <v>0</v>
      </c>
      <c r="T92" s="33"/>
      <c r="U92" s="33"/>
      <c r="V92" s="33" t="s">
        <v>12100</v>
      </c>
      <c r="W92" s="33"/>
      <c r="X92" s="33"/>
      <c r="Y92" s="33" t="s">
        <v>11308</v>
      </c>
      <c r="Z92" s="33">
        <v>0</v>
      </c>
      <c r="AA92" s="33">
        <v>0</v>
      </c>
      <c r="AB92" s="33">
        <v>0</v>
      </c>
      <c r="AC92" s="33">
        <v>0</v>
      </c>
      <c r="AD92" s="33" t="s">
        <v>11309</v>
      </c>
      <c r="AE92" s="33" t="s">
        <v>12101</v>
      </c>
      <c r="AF92" s="33" t="s">
        <v>12102</v>
      </c>
      <c r="AG92" s="33" t="s">
        <v>12103</v>
      </c>
      <c r="AH92" s="33" t="s">
        <v>12104</v>
      </c>
      <c r="AI92" s="33" t="s">
        <v>12105</v>
      </c>
      <c r="AJ92" s="33" t="s">
        <v>12106</v>
      </c>
      <c r="AK92" s="33" t="s">
        <v>11626</v>
      </c>
      <c r="AL92" s="33"/>
      <c r="AM92" s="33"/>
      <c r="AN92" s="33"/>
      <c r="AO92" s="33" t="s">
        <v>11627</v>
      </c>
      <c r="AP92" s="33" t="s">
        <v>11318</v>
      </c>
      <c r="AQ92" s="33">
        <v>0</v>
      </c>
      <c r="AR92" s="33"/>
      <c r="AS92" s="33"/>
      <c r="AT92" s="33"/>
      <c r="AU92" s="33"/>
      <c r="AV92" s="33"/>
      <c r="AW92" s="33"/>
      <c r="AX92" s="33"/>
      <c r="AY92" s="33"/>
      <c r="AZ92" s="33"/>
      <c r="BA92" s="33"/>
      <c r="BB92" s="33"/>
      <c r="BC92" s="33" t="s">
        <v>11306</v>
      </c>
      <c r="BD92" s="33" t="s">
        <v>11318</v>
      </c>
      <c r="BE92" s="33"/>
      <c r="BF92" s="33"/>
      <c r="BG92" s="33"/>
      <c r="BH92" s="33"/>
      <c r="BI92" s="33"/>
      <c r="BJ92" s="33">
        <v>0</v>
      </c>
      <c r="BK92" s="33" t="s">
        <v>31</v>
      </c>
      <c r="BL92" s="33"/>
      <c r="BM92" s="33" t="s">
        <v>22258</v>
      </c>
    </row>
    <row r="93" spans="1:65" x14ac:dyDescent="0.25">
      <c r="A93" s="33" t="s">
        <v>12107</v>
      </c>
      <c r="B93" s="33" t="s">
        <v>2554</v>
      </c>
      <c r="C93" s="33" t="s">
        <v>12108</v>
      </c>
      <c r="D93" s="33" t="s">
        <v>11302</v>
      </c>
      <c r="E93" s="33" t="s">
        <v>11945</v>
      </c>
      <c r="F93" s="33" t="s">
        <v>11303</v>
      </c>
      <c r="G93" s="33">
        <v>21.16</v>
      </c>
      <c r="H93" s="33">
        <v>0</v>
      </c>
      <c r="I93" s="33"/>
      <c r="J93" s="33" t="s">
        <v>11304</v>
      </c>
      <c r="K93" s="33" t="s">
        <v>12109</v>
      </c>
      <c r="L93" s="33">
        <v>1.62</v>
      </c>
      <c r="M93" s="33"/>
      <c r="N93" s="33"/>
      <c r="O93" s="33"/>
      <c r="P93" s="33" t="s">
        <v>11306</v>
      </c>
      <c r="Q93" s="33" t="s">
        <v>11306</v>
      </c>
      <c r="R93" s="33">
        <v>0.1</v>
      </c>
      <c r="S93" s="33">
        <v>0.1</v>
      </c>
      <c r="T93" s="33"/>
      <c r="U93" s="33"/>
      <c r="V93" s="33" t="s">
        <v>12110</v>
      </c>
      <c r="W93" s="33"/>
      <c r="X93" s="33"/>
      <c r="Y93" s="33" t="s">
        <v>11308</v>
      </c>
      <c r="Z93" s="33">
        <v>4</v>
      </c>
      <c r="AA93" s="33">
        <v>2</v>
      </c>
      <c r="AB93" s="33">
        <v>10</v>
      </c>
      <c r="AC93" s="33">
        <v>0</v>
      </c>
      <c r="AD93" s="33" t="s">
        <v>11309</v>
      </c>
      <c r="AE93" s="33" t="s">
        <v>12111</v>
      </c>
      <c r="AF93" s="33" t="s">
        <v>12112</v>
      </c>
      <c r="AG93" s="33" t="s">
        <v>12113</v>
      </c>
      <c r="AH93" s="33" t="s">
        <v>12114</v>
      </c>
      <c r="AI93" s="33" t="s">
        <v>12115</v>
      </c>
      <c r="AJ93" s="33" t="s">
        <v>12116</v>
      </c>
      <c r="AK93" s="33" t="s">
        <v>11954</v>
      </c>
      <c r="AL93" s="33"/>
      <c r="AM93" s="33"/>
      <c r="AN93" s="33"/>
      <c r="AO93" s="33" t="s">
        <v>11386</v>
      </c>
      <c r="AP93" s="33" t="s">
        <v>11318</v>
      </c>
      <c r="AQ93" s="33">
        <v>0</v>
      </c>
      <c r="AR93" s="33"/>
      <c r="AS93" s="33"/>
      <c r="AT93" s="33"/>
      <c r="AU93" s="33"/>
      <c r="AV93" s="33"/>
      <c r="AW93" s="33"/>
      <c r="AX93" s="33"/>
      <c r="AY93" s="33"/>
      <c r="AZ93" s="33"/>
      <c r="BA93" s="33"/>
      <c r="BB93" s="33"/>
      <c r="BC93" s="33" t="s">
        <v>11306</v>
      </c>
      <c r="BD93" s="33" t="s">
        <v>11318</v>
      </c>
      <c r="BE93" s="33" t="s">
        <v>11373</v>
      </c>
      <c r="BF93" s="33"/>
      <c r="BG93" s="33"/>
      <c r="BH93" s="33"/>
      <c r="BI93" s="33"/>
      <c r="BJ93" s="33">
        <v>0</v>
      </c>
      <c r="BK93" s="33" t="s">
        <v>31</v>
      </c>
      <c r="BL93" s="33"/>
      <c r="BM93" s="33" t="s">
        <v>22258</v>
      </c>
    </row>
    <row r="94" spans="1:65" x14ac:dyDescent="0.25">
      <c r="A94" s="33" t="s">
        <v>12117</v>
      </c>
      <c r="B94" s="33" t="s">
        <v>10727</v>
      </c>
      <c r="C94" s="33" t="s">
        <v>12118</v>
      </c>
      <c r="D94" s="33" t="s">
        <v>11302</v>
      </c>
      <c r="E94" s="33" t="s">
        <v>11945</v>
      </c>
      <c r="F94" s="33" t="s">
        <v>11303</v>
      </c>
      <c r="G94" s="33">
        <v>39.799999999999997</v>
      </c>
      <c r="H94" s="33">
        <v>0</v>
      </c>
      <c r="I94" s="33"/>
      <c r="J94" s="33" t="s">
        <v>11304</v>
      </c>
      <c r="K94" s="33" t="s">
        <v>12119</v>
      </c>
      <c r="L94" s="33">
        <v>1.62</v>
      </c>
      <c r="M94" s="33"/>
      <c r="N94" s="33"/>
      <c r="O94" s="33"/>
      <c r="P94" s="33" t="s">
        <v>11306</v>
      </c>
      <c r="Q94" s="33" t="s">
        <v>11306</v>
      </c>
      <c r="R94" s="33">
        <v>0.1</v>
      </c>
      <c r="S94" s="33">
        <v>0.1</v>
      </c>
      <c r="T94" s="33"/>
      <c r="U94" s="33"/>
      <c r="V94" s="33" t="s">
        <v>12120</v>
      </c>
      <c r="W94" s="33"/>
      <c r="X94" s="33"/>
      <c r="Y94" s="33" t="s">
        <v>11308</v>
      </c>
      <c r="Z94" s="33">
        <v>4</v>
      </c>
      <c r="AA94" s="33">
        <v>2</v>
      </c>
      <c r="AB94" s="33">
        <v>10</v>
      </c>
      <c r="AC94" s="33">
        <v>0</v>
      </c>
      <c r="AD94" s="33" t="s">
        <v>11309</v>
      </c>
      <c r="AE94" s="33" t="s">
        <v>12121</v>
      </c>
      <c r="AF94" s="33" t="s">
        <v>12122</v>
      </c>
      <c r="AG94" s="33" t="s">
        <v>12123</v>
      </c>
      <c r="AH94" s="33" t="s">
        <v>12124</v>
      </c>
      <c r="AI94" s="33" t="s">
        <v>12125</v>
      </c>
      <c r="AJ94" s="33" t="s">
        <v>12126</v>
      </c>
      <c r="AK94" s="33" t="s">
        <v>11954</v>
      </c>
      <c r="AL94" s="33"/>
      <c r="AM94" s="33"/>
      <c r="AN94" s="33" t="s">
        <v>11228</v>
      </c>
      <c r="AO94" s="33" t="s">
        <v>11386</v>
      </c>
      <c r="AP94" s="33" t="s">
        <v>11318</v>
      </c>
      <c r="AQ94" s="33">
        <v>15.8</v>
      </c>
      <c r="AR94" s="33"/>
      <c r="AS94" s="33"/>
      <c r="AT94" s="33"/>
      <c r="AU94" s="33"/>
      <c r="AV94" s="33"/>
      <c r="AW94" s="33"/>
      <c r="AX94" s="33"/>
      <c r="AY94" s="33"/>
      <c r="AZ94" s="33"/>
      <c r="BA94" s="33"/>
      <c r="BB94" s="33"/>
      <c r="BC94" s="33" t="s">
        <v>11306</v>
      </c>
      <c r="BD94" s="33" t="s">
        <v>11318</v>
      </c>
      <c r="BE94" s="33" t="s">
        <v>11373</v>
      </c>
      <c r="BF94" s="33"/>
      <c r="BG94" s="33"/>
      <c r="BH94" s="33"/>
      <c r="BI94" s="33"/>
      <c r="BJ94" s="33">
        <v>0</v>
      </c>
      <c r="BK94" s="33" t="s">
        <v>31</v>
      </c>
      <c r="BL94" s="33"/>
      <c r="BM94" s="33" t="s">
        <v>22258</v>
      </c>
    </row>
    <row r="95" spans="1:65" x14ac:dyDescent="0.25">
      <c r="A95" s="33" t="s">
        <v>12127</v>
      </c>
      <c r="B95" s="33" t="s">
        <v>8833</v>
      </c>
      <c r="C95" s="33" t="s">
        <v>12128</v>
      </c>
      <c r="D95" s="33" t="s">
        <v>11302</v>
      </c>
      <c r="E95" s="33" t="s">
        <v>11945</v>
      </c>
      <c r="F95" s="33" t="s">
        <v>11303</v>
      </c>
      <c r="G95" s="33">
        <v>21.16</v>
      </c>
      <c r="H95" s="33">
        <v>0</v>
      </c>
      <c r="I95" s="33"/>
      <c r="J95" s="33" t="s">
        <v>11304</v>
      </c>
      <c r="K95" s="33" t="s">
        <v>11969</v>
      </c>
      <c r="L95" s="33">
        <v>2.52</v>
      </c>
      <c r="M95" s="33"/>
      <c r="N95" s="33"/>
      <c r="O95" s="33"/>
      <c r="P95" s="33" t="s">
        <v>11306</v>
      </c>
      <c r="Q95" s="33" t="s">
        <v>11306</v>
      </c>
      <c r="R95" s="33">
        <v>0.1</v>
      </c>
      <c r="S95" s="33">
        <v>0.1</v>
      </c>
      <c r="T95" s="33"/>
      <c r="U95" s="33"/>
      <c r="V95" s="33" t="s">
        <v>12129</v>
      </c>
      <c r="W95" s="33"/>
      <c r="X95" s="33"/>
      <c r="Y95" s="33" t="s">
        <v>11308</v>
      </c>
      <c r="Z95" s="33">
        <v>4</v>
      </c>
      <c r="AA95" s="33">
        <v>2</v>
      </c>
      <c r="AB95" s="33">
        <v>10</v>
      </c>
      <c r="AC95" s="33">
        <v>0</v>
      </c>
      <c r="AD95" s="33" t="s">
        <v>11309</v>
      </c>
      <c r="AE95" s="33" t="s">
        <v>12130</v>
      </c>
      <c r="AF95" s="33" t="s">
        <v>12131</v>
      </c>
      <c r="AG95" s="33" t="s">
        <v>12132</v>
      </c>
      <c r="AH95" s="33" t="s">
        <v>12133</v>
      </c>
      <c r="AI95" s="33" t="s">
        <v>12134</v>
      </c>
      <c r="AJ95" s="33" t="s">
        <v>12135</v>
      </c>
      <c r="AK95" s="33" t="s">
        <v>11954</v>
      </c>
      <c r="AL95" s="33"/>
      <c r="AM95" s="33"/>
      <c r="AN95" s="33"/>
      <c r="AO95" s="33" t="s">
        <v>11386</v>
      </c>
      <c r="AP95" s="33" t="s">
        <v>11318</v>
      </c>
      <c r="AQ95" s="33">
        <v>0</v>
      </c>
      <c r="AR95" s="33"/>
      <c r="AS95" s="33"/>
      <c r="AT95" s="33"/>
      <c r="AU95" s="33"/>
      <c r="AV95" s="33"/>
      <c r="AW95" s="33"/>
      <c r="AX95" s="33"/>
      <c r="AY95" s="33"/>
      <c r="AZ95" s="33"/>
      <c r="BA95" s="33"/>
      <c r="BB95" s="33"/>
      <c r="BC95" s="33" t="s">
        <v>11306</v>
      </c>
      <c r="BD95" s="33" t="s">
        <v>11318</v>
      </c>
      <c r="BE95" s="33" t="s">
        <v>11373</v>
      </c>
      <c r="BF95" s="33"/>
      <c r="BG95" s="33"/>
      <c r="BH95" s="33"/>
      <c r="BI95" s="33"/>
      <c r="BJ95" s="33">
        <v>0</v>
      </c>
      <c r="BK95" s="33" t="s">
        <v>31</v>
      </c>
      <c r="BL95" s="33"/>
      <c r="BM95" s="33" t="s">
        <v>22258</v>
      </c>
    </row>
    <row r="96" spans="1:65" x14ac:dyDescent="0.25">
      <c r="A96" s="33" t="s">
        <v>12136</v>
      </c>
      <c r="B96" s="33" t="s">
        <v>2540</v>
      </c>
      <c r="C96" s="33" t="s">
        <v>12137</v>
      </c>
      <c r="D96" s="33" t="s">
        <v>11302</v>
      </c>
      <c r="E96" s="33" t="s">
        <v>11945</v>
      </c>
      <c r="F96" s="33" t="s">
        <v>11303</v>
      </c>
      <c r="G96" s="33">
        <v>21.16</v>
      </c>
      <c r="H96" s="33">
        <v>0</v>
      </c>
      <c r="I96" s="33"/>
      <c r="J96" s="33" t="s">
        <v>11304</v>
      </c>
      <c r="K96" s="33" t="s">
        <v>12138</v>
      </c>
      <c r="L96" s="33">
        <v>5.28</v>
      </c>
      <c r="M96" s="33"/>
      <c r="N96" s="33"/>
      <c r="O96" s="33"/>
      <c r="P96" s="33" t="s">
        <v>11306</v>
      </c>
      <c r="Q96" s="33" t="s">
        <v>11306</v>
      </c>
      <c r="R96" s="33">
        <v>0.1</v>
      </c>
      <c r="S96" s="33">
        <v>0.1</v>
      </c>
      <c r="T96" s="33"/>
      <c r="U96" s="33"/>
      <c r="V96" s="33" t="s">
        <v>12139</v>
      </c>
      <c r="W96" s="33"/>
      <c r="X96" s="33"/>
      <c r="Y96" s="33" t="s">
        <v>11308</v>
      </c>
      <c r="Z96" s="33">
        <v>4</v>
      </c>
      <c r="AA96" s="33">
        <v>2</v>
      </c>
      <c r="AB96" s="33">
        <v>10</v>
      </c>
      <c r="AC96" s="33">
        <v>0</v>
      </c>
      <c r="AD96" s="33" t="s">
        <v>11309</v>
      </c>
      <c r="AE96" s="33" t="s">
        <v>12140</v>
      </c>
      <c r="AF96" s="33" t="s">
        <v>12141</v>
      </c>
      <c r="AG96" s="33" t="s">
        <v>12142</v>
      </c>
      <c r="AH96" s="33" t="s">
        <v>12143</v>
      </c>
      <c r="AI96" s="33" t="s">
        <v>12144</v>
      </c>
      <c r="AJ96" s="33" t="s">
        <v>12145</v>
      </c>
      <c r="AK96" s="33" t="s">
        <v>11954</v>
      </c>
      <c r="AL96" s="33"/>
      <c r="AM96" s="33"/>
      <c r="AN96" s="33"/>
      <c r="AO96" s="33" t="s">
        <v>11386</v>
      </c>
      <c r="AP96" s="33" t="s">
        <v>11318</v>
      </c>
      <c r="AQ96" s="33">
        <v>0</v>
      </c>
      <c r="AR96" s="33"/>
      <c r="AS96" s="33"/>
      <c r="AT96" s="33"/>
      <c r="AU96" s="33"/>
      <c r="AV96" s="33"/>
      <c r="AW96" s="33"/>
      <c r="AX96" s="33"/>
      <c r="AY96" s="33"/>
      <c r="AZ96" s="33"/>
      <c r="BA96" s="33"/>
      <c r="BB96" s="33"/>
      <c r="BC96" s="33" t="s">
        <v>11306</v>
      </c>
      <c r="BD96" s="33" t="s">
        <v>11318</v>
      </c>
      <c r="BE96" s="33" t="s">
        <v>11373</v>
      </c>
      <c r="BF96" s="33"/>
      <c r="BG96" s="33"/>
      <c r="BH96" s="33"/>
      <c r="BI96" s="33"/>
      <c r="BJ96" s="33">
        <v>0</v>
      </c>
      <c r="BK96" s="33" t="s">
        <v>31</v>
      </c>
      <c r="BL96" s="33"/>
      <c r="BM96" s="33" t="s">
        <v>22258</v>
      </c>
    </row>
    <row r="97" spans="1:65" x14ac:dyDescent="0.25">
      <c r="A97" s="33" t="s">
        <v>12273</v>
      </c>
      <c r="B97" s="33" t="s">
        <v>12274</v>
      </c>
      <c r="C97" s="33" t="s">
        <v>12275</v>
      </c>
      <c r="D97" s="33" t="s">
        <v>11302</v>
      </c>
      <c r="E97" s="33" t="s">
        <v>12276</v>
      </c>
      <c r="F97" s="35" t="s">
        <v>11550</v>
      </c>
      <c r="G97" s="33">
        <v>5.23</v>
      </c>
      <c r="H97" s="33">
        <v>0</v>
      </c>
      <c r="I97" s="33"/>
      <c r="J97" s="33" t="s">
        <v>11304</v>
      </c>
      <c r="K97" s="33" t="s">
        <v>12277</v>
      </c>
      <c r="L97" s="33">
        <v>5.23</v>
      </c>
      <c r="M97" s="33"/>
      <c r="N97" s="33" t="s">
        <v>11561</v>
      </c>
      <c r="O97" s="33"/>
      <c r="P97" s="33" t="s">
        <v>11306</v>
      </c>
      <c r="Q97" s="33" t="s">
        <v>11306</v>
      </c>
      <c r="R97" s="33">
        <v>0</v>
      </c>
      <c r="S97" s="33">
        <v>0</v>
      </c>
      <c r="T97" s="33" t="s">
        <v>12278</v>
      </c>
      <c r="U97" s="33"/>
      <c r="V97" s="33"/>
      <c r="W97" s="33"/>
      <c r="X97" s="33"/>
      <c r="Y97" s="33" t="s">
        <v>11308</v>
      </c>
      <c r="Z97" s="33">
        <v>0</v>
      </c>
      <c r="AA97" s="33">
        <v>0</v>
      </c>
      <c r="AB97" s="33">
        <v>0</v>
      </c>
      <c r="AC97" s="33">
        <v>0</v>
      </c>
      <c r="AD97" s="33" t="s">
        <v>11803</v>
      </c>
      <c r="AE97" s="33"/>
      <c r="AF97" s="33"/>
      <c r="AG97" s="33"/>
      <c r="AH97" s="33"/>
      <c r="AI97" s="33"/>
      <c r="AJ97" s="33"/>
      <c r="AK97" s="33" t="s">
        <v>11570</v>
      </c>
      <c r="AL97" s="33"/>
      <c r="AM97" s="33"/>
      <c r="AN97" s="33"/>
      <c r="AO97" s="33" t="s">
        <v>11386</v>
      </c>
      <c r="AP97" s="33" t="s">
        <v>11318</v>
      </c>
      <c r="AQ97" s="33">
        <v>0</v>
      </c>
      <c r="AR97" s="33"/>
      <c r="AS97" s="33"/>
      <c r="AT97" s="33"/>
      <c r="AU97" s="33"/>
      <c r="AV97" s="33"/>
      <c r="AW97" s="33"/>
      <c r="AX97" s="33"/>
      <c r="AY97" s="33"/>
      <c r="AZ97" s="33"/>
      <c r="BA97" s="33"/>
      <c r="BB97" s="33"/>
      <c r="BC97" s="33" t="s">
        <v>11306</v>
      </c>
      <c r="BD97" s="33" t="s">
        <v>11318</v>
      </c>
      <c r="BE97" s="33" t="s">
        <v>12153</v>
      </c>
      <c r="BF97" s="33"/>
      <c r="BG97" s="33"/>
      <c r="BH97" s="33"/>
      <c r="BI97" s="33"/>
      <c r="BJ97" s="33">
        <v>0</v>
      </c>
      <c r="BK97" s="33" t="s">
        <v>31</v>
      </c>
      <c r="BL97" s="33"/>
      <c r="BM97" s="33" t="s">
        <v>22260</v>
      </c>
    </row>
    <row r="98" spans="1:65" x14ac:dyDescent="0.25">
      <c r="A98" s="33" t="s">
        <v>12287</v>
      </c>
      <c r="B98" s="33" t="s">
        <v>372</v>
      </c>
      <c r="C98" s="33" t="s">
        <v>12288</v>
      </c>
      <c r="D98" s="33" t="s">
        <v>11302</v>
      </c>
      <c r="E98" s="33" t="s">
        <v>11377</v>
      </c>
      <c r="F98" s="33" t="s">
        <v>11303</v>
      </c>
      <c r="G98" s="33">
        <v>219</v>
      </c>
      <c r="H98" s="33">
        <v>0</v>
      </c>
      <c r="I98" s="33"/>
      <c r="J98" s="33" t="s">
        <v>11304</v>
      </c>
      <c r="K98" s="33" t="s">
        <v>11355</v>
      </c>
      <c r="L98" s="33">
        <v>105.54</v>
      </c>
      <c r="M98" s="33"/>
      <c r="N98" s="33"/>
      <c r="O98" s="33"/>
      <c r="P98" s="33" t="s">
        <v>11306</v>
      </c>
      <c r="Q98" s="33" t="s">
        <v>11306</v>
      </c>
      <c r="R98" s="33">
        <v>2.62</v>
      </c>
      <c r="S98" s="33">
        <v>2.62</v>
      </c>
      <c r="T98" s="33"/>
      <c r="U98" s="33"/>
      <c r="V98" s="33" t="s">
        <v>12289</v>
      </c>
      <c r="W98" s="33"/>
      <c r="X98" s="33"/>
      <c r="Y98" s="33" t="s">
        <v>11308</v>
      </c>
      <c r="Z98" s="33">
        <v>25</v>
      </c>
      <c r="AA98" s="33">
        <v>20</v>
      </c>
      <c r="AB98" s="33">
        <v>24</v>
      </c>
      <c r="AC98" s="33">
        <v>0</v>
      </c>
      <c r="AD98" s="33" t="s">
        <v>11803</v>
      </c>
      <c r="AE98" s="33" t="s">
        <v>12290</v>
      </c>
      <c r="AF98" s="33" t="s">
        <v>12291</v>
      </c>
      <c r="AG98" s="33" t="s">
        <v>12292</v>
      </c>
      <c r="AH98" s="33" t="s">
        <v>12293</v>
      </c>
      <c r="AI98" s="33" t="s">
        <v>12294</v>
      </c>
      <c r="AJ98" s="33" t="s">
        <v>12295</v>
      </c>
      <c r="AK98" s="33" t="s">
        <v>11385</v>
      </c>
      <c r="AL98" s="33"/>
      <c r="AM98" s="33"/>
      <c r="AN98" s="33"/>
      <c r="AO98" s="33" t="s">
        <v>11386</v>
      </c>
      <c r="AP98" s="33" t="s">
        <v>11318</v>
      </c>
      <c r="AQ98" s="33">
        <v>0</v>
      </c>
      <c r="AR98" s="33"/>
      <c r="AS98" s="33"/>
      <c r="AT98" s="33"/>
      <c r="AU98" s="33"/>
      <c r="AV98" s="33"/>
      <c r="AW98" s="33"/>
      <c r="AX98" s="33"/>
      <c r="AY98" s="33"/>
      <c r="AZ98" s="33"/>
      <c r="BA98" s="33"/>
      <c r="BB98" s="33"/>
      <c r="BC98" s="33" t="s">
        <v>11306</v>
      </c>
      <c r="BD98" s="33" t="s">
        <v>11318</v>
      </c>
      <c r="BE98" s="33"/>
      <c r="BF98" s="33"/>
      <c r="BG98" s="33"/>
      <c r="BH98" s="33"/>
      <c r="BI98" s="33"/>
      <c r="BJ98" s="33">
        <v>0</v>
      </c>
      <c r="BK98" s="33" t="s">
        <v>31</v>
      </c>
      <c r="BL98" s="33"/>
      <c r="BM98" s="33" t="s">
        <v>22258</v>
      </c>
    </row>
    <row r="99" spans="1:65" x14ac:dyDescent="0.25">
      <c r="A99" s="33" t="s">
        <v>12323</v>
      </c>
      <c r="B99" s="33" t="s">
        <v>8435</v>
      </c>
      <c r="C99" s="33" t="s">
        <v>12324</v>
      </c>
      <c r="D99" s="33" t="s">
        <v>11302</v>
      </c>
      <c r="E99" s="33" t="s">
        <v>11531</v>
      </c>
      <c r="F99" s="33" t="s">
        <v>11303</v>
      </c>
      <c r="G99" s="33">
        <v>62.8</v>
      </c>
      <c r="H99" s="33">
        <v>0</v>
      </c>
      <c r="I99" s="33"/>
      <c r="J99" s="33" t="s">
        <v>11304</v>
      </c>
      <c r="K99" s="33" t="s">
        <v>12325</v>
      </c>
      <c r="L99" s="33">
        <v>30</v>
      </c>
      <c r="M99" s="33"/>
      <c r="N99" s="33"/>
      <c r="O99" s="33"/>
      <c r="P99" s="33" t="s">
        <v>11306</v>
      </c>
      <c r="Q99" s="33" t="s">
        <v>11306</v>
      </c>
      <c r="R99" s="33">
        <v>0.66</v>
      </c>
      <c r="S99" s="33">
        <v>0.66</v>
      </c>
      <c r="T99" s="33"/>
      <c r="U99" s="33"/>
      <c r="V99" s="33" t="s">
        <v>12326</v>
      </c>
      <c r="W99" s="33"/>
      <c r="X99" s="33"/>
      <c r="Y99" s="33" t="s">
        <v>11308</v>
      </c>
      <c r="Z99" s="33">
        <v>20</v>
      </c>
      <c r="AA99" s="33">
        <v>9</v>
      </c>
      <c r="AB99" s="33">
        <v>25</v>
      </c>
      <c r="AC99" s="33">
        <v>0</v>
      </c>
      <c r="AD99" s="33" t="s">
        <v>11803</v>
      </c>
      <c r="AE99" s="33" t="s">
        <v>12327</v>
      </c>
      <c r="AF99" s="33" t="s">
        <v>12328</v>
      </c>
      <c r="AG99" s="33" t="s">
        <v>12329</v>
      </c>
      <c r="AH99" s="33" t="s">
        <v>12330</v>
      </c>
      <c r="AI99" s="33" t="s">
        <v>12331</v>
      </c>
      <c r="AJ99" s="33" t="s">
        <v>12332</v>
      </c>
      <c r="AK99" s="33" t="s">
        <v>11457</v>
      </c>
      <c r="AL99" s="33"/>
      <c r="AM99" s="33"/>
      <c r="AN99" s="33"/>
      <c r="AO99" s="33" t="s">
        <v>11778</v>
      </c>
      <c r="AP99" s="33" t="s">
        <v>11318</v>
      </c>
      <c r="AQ99" s="33">
        <v>0</v>
      </c>
      <c r="AR99" s="33"/>
      <c r="AS99" s="33"/>
      <c r="AT99" s="33"/>
      <c r="AU99" s="33"/>
      <c r="AV99" s="33"/>
      <c r="AW99" s="33"/>
      <c r="AX99" s="33"/>
      <c r="AY99" s="33"/>
      <c r="AZ99" s="33"/>
      <c r="BA99" s="33"/>
      <c r="BB99" s="33"/>
      <c r="BC99" s="33" t="s">
        <v>11306</v>
      </c>
      <c r="BD99" s="33" t="s">
        <v>11318</v>
      </c>
      <c r="BE99" s="33"/>
      <c r="BF99" s="33"/>
      <c r="BG99" s="33"/>
      <c r="BH99" s="33"/>
      <c r="BI99" s="33"/>
      <c r="BJ99" s="33">
        <v>0</v>
      </c>
      <c r="BK99" s="33" t="s">
        <v>31</v>
      </c>
      <c r="BL99" s="33"/>
      <c r="BM99" s="33" t="s">
        <v>22258</v>
      </c>
    </row>
    <row r="100" spans="1:65" x14ac:dyDescent="0.25">
      <c r="A100" s="33" t="s">
        <v>12333</v>
      </c>
      <c r="B100" s="33" t="s">
        <v>3206</v>
      </c>
      <c r="C100" s="33" t="s">
        <v>12334</v>
      </c>
      <c r="D100" s="33" t="s">
        <v>11302</v>
      </c>
      <c r="E100" s="33" t="s">
        <v>11531</v>
      </c>
      <c r="F100" s="33" t="s">
        <v>11303</v>
      </c>
      <c r="G100" s="33">
        <v>0.01</v>
      </c>
      <c r="H100" s="33">
        <v>0</v>
      </c>
      <c r="I100" s="33"/>
      <c r="J100" s="33" t="s">
        <v>11304</v>
      </c>
      <c r="K100" s="33" t="s">
        <v>12335</v>
      </c>
      <c r="L100" s="33">
        <v>33.340000000000003</v>
      </c>
      <c r="M100" s="33"/>
      <c r="N100" s="33"/>
      <c r="O100" s="33"/>
      <c r="P100" s="33" t="s">
        <v>11306</v>
      </c>
      <c r="Q100" s="33" t="s">
        <v>11306</v>
      </c>
      <c r="R100" s="33">
        <v>0.46</v>
      </c>
      <c r="S100" s="33">
        <v>0.46</v>
      </c>
      <c r="T100" s="33"/>
      <c r="U100" s="33"/>
      <c r="V100" s="33" t="s">
        <v>12336</v>
      </c>
      <c r="W100" s="33"/>
      <c r="X100" s="33"/>
      <c r="Y100" s="33" t="s">
        <v>11308</v>
      </c>
      <c r="Z100" s="33">
        <v>17</v>
      </c>
      <c r="AA100" s="33">
        <v>6</v>
      </c>
      <c r="AB100" s="33">
        <v>29</v>
      </c>
      <c r="AC100" s="33">
        <v>0</v>
      </c>
      <c r="AD100" s="33" t="s">
        <v>11803</v>
      </c>
      <c r="AE100" s="33" t="s">
        <v>12337</v>
      </c>
      <c r="AF100" s="33" t="s">
        <v>12338</v>
      </c>
      <c r="AG100" s="33" t="s">
        <v>12339</v>
      </c>
      <c r="AH100" s="33" t="s">
        <v>12340</v>
      </c>
      <c r="AI100" s="33" t="s">
        <v>12341</v>
      </c>
      <c r="AJ100" s="33" t="s">
        <v>12342</v>
      </c>
      <c r="AK100" s="33" t="s">
        <v>11457</v>
      </c>
      <c r="AL100" s="33"/>
      <c r="AM100" s="33"/>
      <c r="AN100" s="33"/>
      <c r="AO100" s="33"/>
      <c r="AP100" s="33" t="s">
        <v>11318</v>
      </c>
      <c r="AQ100" s="33">
        <v>0</v>
      </c>
      <c r="AR100" s="33"/>
      <c r="AS100" s="33"/>
      <c r="AT100" s="33"/>
      <c r="AU100" s="33"/>
      <c r="AV100" s="33"/>
      <c r="AW100" s="33"/>
      <c r="AX100" s="33"/>
      <c r="AY100" s="33"/>
      <c r="AZ100" s="33"/>
      <c r="BA100" s="33"/>
      <c r="BB100" s="33"/>
      <c r="BC100" s="33" t="s">
        <v>11306</v>
      </c>
      <c r="BD100" s="33" t="s">
        <v>11318</v>
      </c>
      <c r="BE100" s="33"/>
      <c r="BF100" s="33"/>
      <c r="BG100" s="33"/>
      <c r="BH100" s="33"/>
      <c r="BI100" s="33"/>
      <c r="BJ100" s="33">
        <v>0</v>
      </c>
      <c r="BK100" s="33" t="s">
        <v>31</v>
      </c>
      <c r="BL100" s="33"/>
      <c r="BM100" s="33" t="s">
        <v>22258</v>
      </c>
    </row>
    <row r="101" spans="1:65" x14ac:dyDescent="0.25">
      <c r="A101" s="33" t="s">
        <v>12554</v>
      </c>
      <c r="B101" s="33" t="s">
        <v>12555</v>
      </c>
      <c r="C101" s="33" t="s">
        <v>12556</v>
      </c>
      <c r="D101" s="33" t="s">
        <v>11302</v>
      </c>
      <c r="E101" s="33" t="s">
        <v>12557</v>
      </c>
      <c r="F101" s="33" t="s">
        <v>11303</v>
      </c>
      <c r="G101" s="33">
        <v>34.799999999999997</v>
      </c>
      <c r="H101" s="33">
        <v>0</v>
      </c>
      <c r="I101" s="33"/>
      <c r="J101" s="33" t="s">
        <v>11304</v>
      </c>
      <c r="K101" s="33" t="s">
        <v>12558</v>
      </c>
      <c r="L101" s="33">
        <v>17.8</v>
      </c>
      <c r="M101" s="33"/>
      <c r="N101" s="33"/>
      <c r="O101" s="33"/>
      <c r="P101" s="33" t="s">
        <v>11306</v>
      </c>
      <c r="Q101" s="33" t="s">
        <v>11306</v>
      </c>
      <c r="R101" s="33">
        <v>0.98</v>
      </c>
      <c r="S101" s="33">
        <v>0.98</v>
      </c>
      <c r="T101" s="33" t="s">
        <v>12559</v>
      </c>
      <c r="U101" s="33"/>
      <c r="V101" s="33" t="s">
        <v>12560</v>
      </c>
      <c r="W101" s="33"/>
      <c r="X101" s="33"/>
      <c r="Y101" s="33" t="s">
        <v>11308</v>
      </c>
      <c r="Z101" s="33">
        <v>9</v>
      </c>
      <c r="AA101" s="33">
        <v>2</v>
      </c>
      <c r="AB101" s="33">
        <v>10</v>
      </c>
      <c r="AC101" s="33">
        <v>0</v>
      </c>
      <c r="AD101" s="33" t="s">
        <v>11803</v>
      </c>
      <c r="AE101" s="33" t="s">
        <v>12561</v>
      </c>
      <c r="AF101" s="33" t="s">
        <v>12562</v>
      </c>
      <c r="AG101" s="33" t="s">
        <v>12563</v>
      </c>
      <c r="AH101" s="33" t="s">
        <v>12564</v>
      </c>
      <c r="AI101" s="33" t="s">
        <v>12565</v>
      </c>
      <c r="AJ101" s="33" t="s">
        <v>12566</v>
      </c>
      <c r="AK101" s="33" t="s">
        <v>12567</v>
      </c>
      <c r="AL101" s="33"/>
      <c r="AM101" s="33"/>
      <c r="AN101" s="33"/>
      <c r="AO101" s="33" t="s">
        <v>11317</v>
      </c>
      <c r="AP101" s="33" t="s">
        <v>11318</v>
      </c>
      <c r="AQ101" s="33">
        <v>0</v>
      </c>
      <c r="AR101" s="33"/>
      <c r="AS101" s="33"/>
      <c r="AT101" s="33"/>
      <c r="AU101" s="33"/>
      <c r="AV101" s="33"/>
      <c r="AW101" s="33"/>
      <c r="AX101" s="33"/>
      <c r="AY101" s="33"/>
      <c r="AZ101" s="33"/>
      <c r="BA101" s="33"/>
      <c r="BB101" s="33"/>
      <c r="BC101" s="33" t="s">
        <v>11306</v>
      </c>
      <c r="BD101" s="33" t="s">
        <v>11318</v>
      </c>
      <c r="BE101" s="33"/>
      <c r="BF101" s="33"/>
      <c r="BG101" s="33"/>
      <c r="BH101" s="33"/>
      <c r="BI101" s="33"/>
      <c r="BJ101" s="33">
        <v>0</v>
      </c>
      <c r="BK101" s="33" t="s">
        <v>31</v>
      </c>
      <c r="BL101" s="33"/>
      <c r="BM101" s="33" t="s">
        <v>22258</v>
      </c>
    </row>
    <row r="102" spans="1:65" x14ac:dyDescent="0.25">
      <c r="A102" s="33" t="s">
        <v>12159</v>
      </c>
      <c r="B102" s="33" t="s">
        <v>12160</v>
      </c>
      <c r="C102" s="33" t="s">
        <v>12161</v>
      </c>
      <c r="D102" s="33" t="s">
        <v>11302</v>
      </c>
      <c r="E102" s="33"/>
      <c r="F102" s="33" t="s">
        <v>11550</v>
      </c>
      <c r="G102" s="33">
        <v>0</v>
      </c>
      <c r="H102" s="33">
        <v>0</v>
      </c>
      <c r="I102" s="33"/>
      <c r="J102" s="33" t="s">
        <v>11304</v>
      </c>
      <c r="K102" s="33" t="s">
        <v>11306</v>
      </c>
      <c r="L102" s="33">
        <v>0</v>
      </c>
      <c r="M102" s="33"/>
      <c r="N102" s="33" t="s">
        <v>11561</v>
      </c>
      <c r="O102" s="33"/>
      <c r="P102" s="33" t="s">
        <v>11306</v>
      </c>
      <c r="Q102" s="33" t="s">
        <v>11306</v>
      </c>
      <c r="R102" s="33">
        <v>0</v>
      </c>
      <c r="S102" s="33">
        <v>0</v>
      </c>
      <c r="T102" s="33"/>
      <c r="U102" s="33"/>
      <c r="V102" s="33"/>
      <c r="W102" s="33"/>
      <c r="X102" s="33"/>
      <c r="Y102" s="33" t="s">
        <v>11308</v>
      </c>
      <c r="Z102" s="33">
        <v>0</v>
      </c>
      <c r="AA102" s="33">
        <v>0</v>
      </c>
      <c r="AB102" s="33">
        <v>0</v>
      </c>
      <c r="AC102" s="33">
        <v>0</v>
      </c>
      <c r="AD102" s="33" t="s">
        <v>11803</v>
      </c>
      <c r="AE102" s="33"/>
      <c r="AF102" s="33"/>
      <c r="AG102" s="33"/>
      <c r="AH102" s="33"/>
      <c r="AI102" s="33"/>
      <c r="AJ102" s="33"/>
      <c r="AK102" s="33" t="s">
        <v>11570</v>
      </c>
      <c r="AL102" s="33"/>
      <c r="AM102" s="33"/>
      <c r="AN102" s="33" t="s">
        <v>11556</v>
      </c>
      <c r="AO102" s="33" t="s">
        <v>11386</v>
      </c>
      <c r="AP102" s="33" t="s">
        <v>11318</v>
      </c>
      <c r="AQ102" s="33">
        <v>0</v>
      </c>
      <c r="AR102" s="33"/>
      <c r="AS102" s="33"/>
      <c r="AT102" s="33"/>
      <c r="AU102" s="33"/>
      <c r="AV102" s="33"/>
      <c r="AW102" s="33"/>
      <c r="AX102" s="33"/>
      <c r="AY102" s="33"/>
      <c r="AZ102" s="33"/>
      <c r="BA102" s="33"/>
      <c r="BB102" s="33"/>
      <c r="BC102" s="33" t="s">
        <v>11306</v>
      </c>
      <c r="BD102" s="33" t="s">
        <v>11318</v>
      </c>
      <c r="BE102" s="33"/>
      <c r="BF102" s="33"/>
      <c r="BG102" s="33"/>
      <c r="BH102" s="33"/>
      <c r="BI102" s="33"/>
      <c r="BJ102" s="33">
        <v>0</v>
      </c>
      <c r="BK102" s="33" t="s">
        <v>31</v>
      </c>
      <c r="BL102" s="33"/>
      <c r="BM102" s="33" t="s">
        <v>22260</v>
      </c>
    </row>
    <row r="103" spans="1:65" x14ac:dyDescent="0.25">
      <c r="A103" s="33" t="s">
        <v>12587</v>
      </c>
      <c r="B103" s="33" t="s">
        <v>2747</v>
      </c>
      <c r="C103" s="33" t="s">
        <v>12588</v>
      </c>
      <c r="D103" s="33" t="s">
        <v>11302</v>
      </c>
      <c r="E103" s="33" t="s">
        <v>12577</v>
      </c>
      <c r="F103" s="33" t="s">
        <v>11303</v>
      </c>
      <c r="G103" s="33">
        <v>109.8</v>
      </c>
      <c r="H103" s="33">
        <v>0</v>
      </c>
      <c r="I103" s="33"/>
      <c r="J103" s="33" t="s">
        <v>11304</v>
      </c>
      <c r="K103" s="33" t="s">
        <v>12589</v>
      </c>
      <c r="L103" s="33">
        <v>41.36</v>
      </c>
      <c r="M103" s="33"/>
      <c r="N103" s="33"/>
      <c r="O103" s="33"/>
      <c r="P103" s="33" t="s">
        <v>11306</v>
      </c>
      <c r="Q103" s="33" t="s">
        <v>11306</v>
      </c>
      <c r="R103" s="33">
        <v>1.6</v>
      </c>
      <c r="S103" s="33">
        <v>1.6</v>
      </c>
      <c r="T103" s="33"/>
      <c r="U103" s="33"/>
      <c r="V103" s="33" t="s">
        <v>12590</v>
      </c>
      <c r="W103" s="33"/>
      <c r="X103" s="33"/>
      <c r="Y103" s="33" t="s">
        <v>11308</v>
      </c>
      <c r="Z103" s="33">
        <v>27</v>
      </c>
      <c r="AA103" s="33">
        <v>7</v>
      </c>
      <c r="AB103" s="33">
        <v>27</v>
      </c>
      <c r="AC103" s="33">
        <v>0</v>
      </c>
      <c r="AD103" s="33" t="s">
        <v>11803</v>
      </c>
      <c r="AE103" s="33" t="s">
        <v>12591</v>
      </c>
      <c r="AF103" s="33" t="s">
        <v>12592</v>
      </c>
      <c r="AG103" s="33" t="s">
        <v>12593</v>
      </c>
      <c r="AH103" s="33" t="s">
        <v>12594</v>
      </c>
      <c r="AI103" s="33" t="s">
        <v>12595</v>
      </c>
      <c r="AJ103" s="33" t="s">
        <v>12596</v>
      </c>
      <c r="AK103" s="33" t="s">
        <v>12597</v>
      </c>
      <c r="AL103" s="33"/>
      <c r="AM103" s="33"/>
      <c r="AN103" s="33"/>
      <c r="AO103" s="33" t="s">
        <v>11317</v>
      </c>
      <c r="AP103" s="33" t="s">
        <v>11318</v>
      </c>
      <c r="AQ103" s="33">
        <v>0</v>
      </c>
      <c r="AR103" s="33"/>
      <c r="AS103" s="33"/>
      <c r="AT103" s="33"/>
      <c r="AU103" s="33"/>
      <c r="AV103" s="33"/>
      <c r="AW103" s="33"/>
      <c r="AX103" s="33"/>
      <c r="AY103" s="33"/>
      <c r="AZ103" s="33"/>
      <c r="BA103" s="33"/>
      <c r="BB103" s="33"/>
      <c r="BC103" s="33" t="s">
        <v>11306</v>
      </c>
      <c r="BD103" s="33" t="s">
        <v>11318</v>
      </c>
      <c r="BE103" s="33"/>
      <c r="BF103" s="33"/>
      <c r="BG103" s="33"/>
      <c r="BH103" s="33"/>
      <c r="BI103" s="33"/>
      <c r="BJ103" s="33">
        <v>0</v>
      </c>
      <c r="BK103" s="33" t="s">
        <v>31</v>
      </c>
      <c r="BL103" s="33"/>
      <c r="BM103" s="33" t="s">
        <v>22258</v>
      </c>
    </row>
    <row r="104" spans="1:65" x14ac:dyDescent="0.25">
      <c r="A104" s="33" t="s">
        <v>12598</v>
      </c>
      <c r="B104" s="33" t="s">
        <v>1809</v>
      </c>
      <c r="C104" s="33" t="s">
        <v>12599</v>
      </c>
      <c r="D104" s="33" t="s">
        <v>11302</v>
      </c>
      <c r="E104" s="33" t="s">
        <v>12577</v>
      </c>
      <c r="F104" s="33" t="s">
        <v>11303</v>
      </c>
      <c r="G104" s="33">
        <v>108.8</v>
      </c>
      <c r="H104" s="33">
        <v>0</v>
      </c>
      <c r="I104" s="33"/>
      <c r="J104" s="33" t="s">
        <v>11304</v>
      </c>
      <c r="K104" s="33" t="s">
        <v>12600</v>
      </c>
      <c r="L104" s="33">
        <v>37.159999999999997</v>
      </c>
      <c r="M104" s="33"/>
      <c r="N104" s="33"/>
      <c r="O104" s="33"/>
      <c r="P104" s="33" t="s">
        <v>11306</v>
      </c>
      <c r="Q104" s="33" t="s">
        <v>11306</v>
      </c>
      <c r="R104" s="33">
        <v>1.6</v>
      </c>
      <c r="S104" s="33">
        <v>1.6</v>
      </c>
      <c r="T104" s="33"/>
      <c r="U104" s="33"/>
      <c r="V104" s="33" t="s">
        <v>12601</v>
      </c>
      <c r="W104" s="33"/>
      <c r="X104" s="33"/>
      <c r="Y104" s="33" t="s">
        <v>11308</v>
      </c>
      <c r="Z104" s="33">
        <v>27</v>
      </c>
      <c r="AA104" s="33">
        <v>7</v>
      </c>
      <c r="AB104" s="33">
        <v>27</v>
      </c>
      <c r="AC104" s="33">
        <v>0</v>
      </c>
      <c r="AD104" s="33" t="s">
        <v>11803</v>
      </c>
      <c r="AE104" s="33" t="s">
        <v>12602</v>
      </c>
      <c r="AF104" s="33" t="s">
        <v>12603</v>
      </c>
      <c r="AG104" s="33" t="s">
        <v>12604</v>
      </c>
      <c r="AH104" s="33" t="s">
        <v>12605</v>
      </c>
      <c r="AI104" s="33" t="s">
        <v>12606</v>
      </c>
      <c r="AJ104" s="33" t="s">
        <v>12607</v>
      </c>
      <c r="AK104" s="33" t="s">
        <v>12597</v>
      </c>
      <c r="AL104" s="33"/>
      <c r="AM104" s="33"/>
      <c r="AN104" s="33"/>
      <c r="AO104" s="33" t="s">
        <v>11317</v>
      </c>
      <c r="AP104" s="33" t="s">
        <v>11318</v>
      </c>
      <c r="AQ104" s="33">
        <v>0</v>
      </c>
      <c r="AR104" s="33"/>
      <c r="AS104" s="33"/>
      <c r="AT104" s="33"/>
      <c r="AU104" s="33"/>
      <c r="AV104" s="33"/>
      <c r="AW104" s="33"/>
      <c r="AX104" s="33"/>
      <c r="AY104" s="33"/>
      <c r="AZ104" s="33"/>
      <c r="BA104" s="33"/>
      <c r="BB104" s="33"/>
      <c r="BC104" s="33" t="s">
        <v>11306</v>
      </c>
      <c r="BD104" s="33" t="s">
        <v>11318</v>
      </c>
      <c r="BE104" s="33"/>
      <c r="BF104" s="33"/>
      <c r="BG104" s="33"/>
      <c r="BH104" s="33"/>
      <c r="BI104" s="33"/>
      <c r="BJ104" s="33">
        <v>0</v>
      </c>
      <c r="BK104" s="33" t="s">
        <v>31</v>
      </c>
      <c r="BL104" s="33"/>
      <c r="BM104" s="33" t="s">
        <v>22258</v>
      </c>
    </row>
    <row r="105" spans="1:65" x14ac:dyDescent="0.25">
      <c r="A105" s="33" t="s">
        <v>12854</v>
      </c>
      <c r="B105" s="33" t="s">
        <v>2941</v>
      </c>
      <c r="C105" s="33" t="s">
        <v>12855</v>
      </c>
      <c r="D105" s="33" t="s">
        <v>12856</v>
      </c>
      <c r="E105" s="33" t="s">
        <v>11945</v>
      </c>
      <c r="F105" s="33" t="s">
        <v>11303</v>
      </c>
      <c r="G105" s="33">
        <v>28.9</v>
      </c>
      <c r="H105" s="33">
        <v>0</v>
      </c>
      <c r="I105" s="33"/>
      <c r="J105" s="33" t="s">
        <v>11304</v>
      </c>
      <c r="K105" s="33" t="s">
        <v>12857</v>
      </c>
      <c r="L105" s="33">
        <v>12.9</v>
      </c>
      <c r="M105" s="33"/>
      <c r="N105" s="33"/>
      <c r="O105" s="33"/>
      <c r="P105" s="33" t="s">
        <v>11306</v>
      </c>
      <c r="Q105" s="33" t="s">
        <v>11306</v>
      </c>
      <c r="R105" s="33">
        <v>0.1</v>
      </c>
      <c r="S105" s="33">
        <v>0.1</v>
      </c>
      <c r="T105" s="33"/>
      <c r="U105" s="33"/>
      <c r="V105" s="33" t="s">
        <v>12858</v>
      </c>
      <c r="W105" s="33"/>
      <c r="X105" s="33"/>
      <c r="Y105" s="33" t="s">
        <v>11308</v>
      </c>
      <c r="Z105" s="33">
        <v>2</v>
      </c>
      <c r="AA105" s="33">
        <v>26</v>
      </c>
      <c r="AB105" s="33">
        <v>10</v>
      </c>
      <c r="AC105" s="33">
        <v>0</v>
      </c>
      <c r="AD105" s="33" t="s">
        <v>11803</v>
      </c>
      <c r="AE105" s="33" t="s">
        <v>12859</v>
      </c>
      <c r="AF105" s="33" t="s">
        <v>12860</v>
      </c>
      <c r="AG105" s="33" t="s">
        <v>12861</v>
      </c>
      <c r="AH105" s="33" t="s">
        <v>12862</v>
      </c>
      <c r="AI105" s="33" t="s">
        <v>12863</v>
      </c>
      <c r="AJ105" s="33" t="s">
        <v>12864</v>
      </c>
      <c r="AK105" s="33" t="s">
        <v>11954</v>
      </c>
      <c r="AL105" s="33"/>
      <c r="AM105" s="33"/>
      <c r="AN105" s="33"/>
      <c r="AO105" s="33" t="s">
        <v>11317</v>
      </c>
      <c r="AP105" s="33" t="s">
        <v>11318</v>
      </c>
      <c r="AQ105" s="33">
        <v>0</v>
      </c>
      <c r="AR105" s="33"/>
      <c r="AS105" s="33"/>
      <c r="AT105" s="33"/>
      <c r="AU105" s="33"/>
      <c r="AV105" s="33"/>
      <c r="AW105" s="33"/>
      <c r="AX105" s="33"/>
      <c r="AY105" s="33"/>
      <c r="AZ105" s="33"/>
      <c r="BA105" s="33"/>
      <c r="BB105" s="33"/>
      <c r="BC105" s="33" t="s">
        <v>11306</v>
      </c>
      <c r="BD105" s="33" t="s">
        <v>11318</v>
      </c>
      <c r="BE105" s="33"/>
      <c r="BF105" s="33"/>
      <c r="BG105" s="33"/>
      <c r="BH105" s="33"/>
      <c r="BI105" s="33"/>
      <c r="BJ105" s="33">
        <v>0</v>
      </c>
      <c r="BK105" s="33" t="s">
        <v>31</v>
      </c>
      <c r="BL105" s="33"/>
      <c r="BM105" s="33" t="s">
        <v>22258</v>
      </c>
    </row>
    <row r="106" spans="1:65" x14ac:dyDescent="0.25">
      <c r="A106" s="33" t="s">
        <v>12865</v>
      </c>
      <c r="B106" s="33" t="s">
        <v>2566</v>
      </c>
      <c r="C106" s="33" t="s">
        <v>12866</v>
      </c>
      <c r="D106" s="33" t="s">
        <v>12856</v>
      </c>
      <c r="E106" s="33" t="s">
        <v>11945</v>
      </c>
      <c r="F106" s="33" t="s">
        <v>11303</v>
      </c>
      <c r="G106" s="33">
        <v>19.899999999999999</v>
      </c>
      <c r="H106" s="33">
        <v>0</v>
      </c>
      <c r="I106" s="33"/>
      <c r="J106" s="33" t="s">
        <v>11304</v>
      </c>
      <c r="K106" s="33" t="s">
        <v>12867</v>
      </c>
      <c r="L106" s="33">
        <v>5.4</v>
      </c>
      <c r="M106" s="33"/>
      <c r="N106" s="33"/>
      <c r="O106" s="33"/>
      <c r="P106" s="33" t="s">
        <v>11306</v>
      </c>
      <c r="Q106" s="33" t="s">
        <v>11306</v>
      </c>
      <c r="R106" s="33">
        <v>0.2</v>
      </c>
      <c r="S106" s="33">
        <v>0.2</v>
      </c>
      <c r="T106" s="33"/>
      <c r="U106" s="33"/>
      <c r="V106" s="33" t="s">
        <v>12868</v>
      </c>
      <c r="W106" s="33"/>
      <c r="X106" s="33"/>
      <c r="Y106" s="33" t="s">
        <v>11308</v>
      </c>
      <c r="Z106" s="33">
        <v>10</v>
      </c>
      <c r="AA106" s="33">
        <v>2</v>
      </c>
      <c r="AB106" s="33">
        <v>20</v>
      </c>
      <c r="AC106" s="33">
        <v>0</v>
      </c>
      <c r="AD106" s="33" t="s">
        <v>11803</v>
      </c>
      <c r="AE106" s="33" t="s">
        <v>12869</v>
      </c>
      <c r="AF106" s="33" t="s">
        <v>12870</v>
      </c>
      <c r="AG106" s="33" t="s">
        <v>12871</v>
      </c>
      <c r="AH106" s="33" t="s">
        <v>12872</v>
      </c>
      <c r="AI106" s="33" t="s">
        <v>12873</v>
      </c>
      <c r="AJ106" s="33" t="s">
        <v>12874</v>
      </c>
      <c r="AK106" s="33" t="s">
        <v>12875</v>
      </c>
      <c r="AL106" s="33"/>
      <c r="AM106" s="33"/>
      <c r="AN106" s="33"/>
      <c r="AO106" s="33"/>
      <c r="AP106" s="33" t="s">
        <v>11318</v>
      </c>
      <c r="AQ106" s="33">
        <v>0</v>
      </c>
      <c r="AR106" s="33"/>
      <c r="AS106" s="33"/>
      <c r="AT106" s="33"/>
      <c r="AU106" s="33"/>
      <c r="AV106" s="33"/>
      <c r="AW106" s="33"/>
      <c r="AX106" s="33"/>
      <c r="AY106" s="33"/>
      <c r="AZ106" s="33"/>
      <c r="BA106" s="33"/>
      <c r="BB106" s="33"/>
      <c r="BC106" s="33" t="s">
        <v>11306</v>
      </c>
      <c r="BD106" s="33" t="s">
        <v>11318</v>
      </c>
      <c r="BE106" s="33"/>
      <c r="BF106" s="33"/>
      <c r="BG106" s="33"/>
      <c r="BH106" s="33"/>
      <c r="BI106" s="33"/>
      <c r="BJ106" s="33">
        <v>0</v>
      </c>
      <c r="BK106" s="33" t="s">
        <v>31</v>
      </c>
      <c r="BL106" s="33"/>
      <c r="BM106" s="33" t="s">
        <v>22258</v>
      </c>
    </row>
    <row r="107" spans="1:65" x14ac:dyDescent="0.25">
      <c r="A107" s="33" t="s">
        <v>12876</v>
      </c>
      <c r="B107" s="33" t="s">
        <v>12877</v>
      </c>
      <c r="C107" s="33" t="s">
        <v>12878</v>
      </c>
      <c r="D107" s="33" t="s">
        <v>11302</v>
      </c>
      <c r="E107" s="33" t="s">
        <v>11945</v>
      </c>
      <c r="F107" s="33" t="s">
        <v>11303</v>
      </c>
      <c r="G107" s="33">
        <v>6.99</v>
      </c>
      <c r="H107" s="33">
        <v>0</v>
      </c>
      <c r="I107" s="33"/>
      <c r="J107" s="33" t="s">
        <v>11304</v>
      </c>
      <c r="K107" s="33" t="s">
        <v>12879</v>
      </c>
      <c r="L107" s="33">
        <v>0.27</v>
      </c>
      <c r="M107" s="33"/>
      <c r="N107" s="33"/>
      <c r="O107" s="33"/>
      <c r="P107" s="33" t="s">
        <v>11306</v>
      </c>
      <c r="Q107" s="33" t="s">
        <v>11306</v>
      </c>
      <c r="R107" s="33">
        <v>0.1</v>
      </c>
      <c r="S107" s="33">
        <v>0.1</v>
      </c>
      <c r="T107" s="33"/>
      <c r="U107" s="33"/>
      <c r="V107" s="33" t="s">
        <v>12880</v>
      </c>
      <c r="W107" s="33"/>
      <c r="X107" s="33"/>
      <c r="Y107" s="33" t="s">
        <v>11308</v>
      </c>
      <c r="Z107" s="33">
        <v>4</v>
      </c>
      <c r="AA107" s="33">
        <v>2</v>
      </c>
      <c r="AB107" s="33">
        <v>10</v>
      </c>
      <c r="AC107" s="33">
        <v>0</v>
      </c>
      <c r="AD107" s="33" t="s">
        <v>11803</v>
      </c>
      <c r="AE107" s="33" t="s">
        <v>12881</v>
      </c>
      <c r="AF107" s="33" t="s">
        <v>12882</v>
      </c>
      <c r="AG107" s="33" t="s">
        <v>12883</v>
      </c>
      <c r="AH107" s="33" t="s">
        <v>12884</v>
      </c>
      <c r="AI107" s="33" t="s">
        <v>12885</v>
      </c>
      <c r="AJ107" s="33" t="s">
        <v>12886</v>
      </c>
      <c r="AK107" s="33" t="s">
        <v>11954</v>
      </c>
      <c r="AL107" s="33"/>
      <c r="AM107" s="33"/>
      <c r="AN107" s="33"/>
      <c r="AO107" s="33"/>
      <c r="AP107" s="33" t="s">
        <v>11318</v>
      </c>
      <c r="AQ107" s="33">
        <v>0</v>
      </c>
      <c r="AR107" s="33"/>
      <c r="AS107" s="33"/>
      <c r="AT107" s="33"/>
      <c r="AU107" s="33"/>
      <c r="AV107" s="33"/>
      <c r="AW107" s="33"/>
      <c r="AX107" s="33"/>
      <c r="AY107" s="33"/>
      <c r="AZ107" s="33"/>
      <c r="BA107" s="33"/>
      <c r="BB107" s="33"/>
      <c r="BC107" s="33" t="s">
        <v>11306</v>
      </c>
      <c r="BD107" s="33" t="s">
        <v>11318</v>
      </c>
      <c r="BE107" s="33"/>
      <c r="BF107" s="33"/>
      <c r="BG107" s="33"/>
      <c r="BH107" s="33"/>
      <c r="BI107" s="33"/>
      <c r="BJ107" s="33">
        <v>0</v>
      </c>
      <c r="BK107" s="33" t="s">
        <v>31</v>
      </c>
      <c r="BL107" s="33"/>
      <c r="BM107" s="33" t="s">
        <v>22258</v>
      </c>
    </row>
    <row r="108" spans="1:65" x14ac:dyDescent="0.25">
      <c r="A108" s="33" t="s">
        <v>12887</v>
      </c>
      <c r="B108" s="33" t="s">
        <v>12888</v>
      </c>
      <c r="C108" s="33" t="s">
        <v>12889</v>
      </c>
      <c r="D108" s="33" t="s">
        <v>11302</v>
      </c>
      <c r="E108" s="33" t="s">
        <v>11945</v>
      </c>
      <c r="F108" s="33" t="s">
        <v>11303</v>
      </c>
      <c r="G108" s="33">
        <v>6.99</v>
      </c>
      <c r="H108" s="33">
        <v>0</v>
      </c>
      <c r="I108" s="33"/>
      <c r="J108" s="33" t="s">
        <v>11304</v>
      </c>
      <c r="K108" s="33" t="s">
        <v>12890</v>
      </c>
      <c r="L108" s="33">
        <v>0.27</v>
      </c>
      <c r="M108" s="33"/>
      <c r="N108" s="33"/>
      <c r="O108" s="33"/>
      <c r="P108" s="33" t="s">
        <v>11306</v>
      </c>
      <c r="Q108" s="33" t="s">
        <v>11306</v>
      </c>
      <c r="R108" s="33">
        <v>0.1</v>
      </c>
      <c r="S108" s="33">
        <v>0.1</v>
      </c>
      <c r="T108" s="33"/>
      <c r="U108" s="33"/>
      <c r="V108" s="33" t="s">
        <v>11947</v>
      </c>
      <c r="W108" s="33"/>
      <c r="X108" s="33"/>
      <c r="Y108" s="33" t="s">
        <v>11308</v>
      </c>
      <c r="Z108" s="33">
        <v>4</v>
      </c>
      <c r="AA108" s="33">
        <v>2</v>
      </c>
      <c r="AB108" s="33">
        <v>10</v>
      </c>
      <c r="AC108" s="33">
        <v>0</v>
      </c>
      <c r="AD108" s="33" t="s">
        <v>11803</v>
      </c>
      <c r="AE108" s="33" t="s">
        <v>12891</v>
      </c>
      <c r="AF108" s="33" t="s">
        <v>12892</v>
      </c>
      <c r="AG108" s="33" t="s">
        <v>12893</v>
      </c>
      <c r="AH108" s="33" t="s">
        <v>12894</v>
      </c>
      <c r="AI108" s="33" t="s">
        <v>12895</v>
      </c>
      <c r="AJ108" s="33" t="s">
        <v>12896</v>
      </c>
      <c r="AK108" s="33" t="s">
        <v>11954</v>
      </c>
      <c r="AL108" s="33"/>
      <c r="AM108" s="33"/>
      <c r="AN108" s="33"/>
      <c r="AO108" s="33"/>
      <c r="AP108" s="33" t="s">
        <v>11318</v>
      </c>
      <c r="AQ108" s="33">
        <v>0</v>
      </c>
      <c r="AR108" s="33"/>
      <c r="AS108" s="33"/>
      <c r="AT108" s="33"/>
      <c r="AU108" s="33"/>
      <c r="AV108" s="33"/>
      <c r="AW108" s="33"/>
      <c r="AX108" s="33"/>
      <c r="AY108" s="33"/>
      <c r="AZ108" s="33"/>
      <c r="BA108" s="33"/>
      <c r="BB108" s="33"/>
      <c r="BC108" s="33" t="s">
        <v>11306</v>
      </c>
      <c r="BD108" s="33" t="s">
        <v>11318</v>
      </c>
      <c r="BE108" s="33"/>
      <c r="BF108" s="33"/>
      <c r="BG108" s="33"/>
      <c r="BH108" s="33"/>
      <c r="BI108" s="33"/>
      <c r="BJ108" s="33">
        <v>0</v>
      </c>
      <c r="BK108" s="33" t="s">
        <v>31</v>
      </c>
      <c r="BL108" s="33"/>
      <c r="BM108" s="33" t="s">
        <v>22258</v>
      </c>
    </row>
    <row r="109" spans="1:65" x14ac:dyDescent="0.25">
      <c r="A109" s="33" t="s">
        <v>12897</v>
      </c>
      <c r="B109" s="33" t="s">
        <v>12898</v>
      </c>
      <c r="C109" s="33" t="s">
        <v>12899</v>
      </c>
      <c r="D109" s="33" t="s">
        <v>11302</v>
      </c>
      <c r="E109" s="33" t="s">
        <v>11945</v>
      </c>
      <c r="F109" s="33" t="s">
        <v>11303</v>
      </c>
      <c r="G109" s="33">
        <v>7.99</v>
      </c>
      <c r="H109" s="33">
        <v>0</v>
      </c>
      <c r="I109" s="33"/>
      <c r="J109" s="33" t="s">
        <v>11304</v>
      </c>
      <c r="K109" s="33" t="s">
        <v>12900</v>
      </c>
      <c r="L109" s="33">
        <v>0.42</v>
      </c>
      <c r="M109" s="33"/>
      <c r="N109" s="33"/>
      <c r="O109" s="33"/>
      <c r="P109" s="33" t="s">
        <v>11306</v>
      </c>
      <c r="Q109" s="33" t="s">
        <v>11306</v>
      </c>
      <c r="R109" s="33">
        <v>0.1</v>
      </c>
      <c r="S109" s="33">
        <v>0.1</v>
      </c>
      <c r="T109" s="33"/>
      <c r="U109" s="33"/>
      <c r="V109" s="33" t="s">
        <v>12129</v>
      </c>
      <c r="W109" s="33"/>
      <c r="X109" s="33"/>
      <c r="Y109" s="33" t="s">
        <v>11308</v>
      </c>
      <c r="Z109" s="33">
        <v>4</v>
      </c>
      <c r="AA109" s="33">
        <v>2</v>
      </c>
      <c r="AB109" s="33">
        <v>10</v>
      </c>
      <c r="AC109" s="33">
        <v>0</v>
      </c>
      <c r="AD109" s="33" t="s">
        <v>11803</v>
      </c>
      <c r="AE109" s="33" t="s">
        <v>12901</v>
      </c>
      <c r="AF109" s="33" t="s">
        <v>12902</v>
      </c>
      <c r="AG109" s="33" t="s">
        <v>12903</v>
      </c>
      <c r="AH109" s="33" t="s">
        <v>12904</v>
      </c>
      <c r="AI109" s="33" t="s">
        <v>12905</v>
      </c>
      <c r="AJ109" s="33" t="s">
        <v>12906</v>
      </c>
      <c r="AK109" s="33" t="s">
        <v>11954</v>
      </c>
      <c r="AL109" s="33"/>
      <c r="AM109" s="33"/>
      <c r="AN109" s="33"/>
      <c r="AO109" s="33"/>
      <c r="AP109" s="33" t="s">
        <v>11318</v>
      </c>
      <c r="AQ109" s="33">
        <v>0</v>
      </c>
      <c r="AR109" s="33"/>
      <c r="AS109" s="33"/>
      <c r="AT109" s="33"/>
      <c r="AU109" s="33"/>
      <c r="AV109" s="33"/>
      <c r="AW109" s="33"/>
      <c r="AX109" s="33"/>
      <c r="AY109" s="33"/>
      <c r="AZ109" s="33"/>
      <c r="BA109" s="33"/>
      <c r="BB109" s="33"/>
      <c r="BC109" s="33" t="s">
        <v>11306</v>
      </c>
      <c r="BD109" s="33" t="s">
        <v>11318</v>
      </c>
      <c r="BE109" s="33"/>
      <c r="BF109" s="33"/>
      <c r="BG109" s="33"/>
      <c r="BH109" s="33"/>
      <c r="BI109" s="33"/>
      <c r="BJ109" s="33">
        <v>0</v>
      </c>
      <c r="BK109" s="33" t="s">
        <v>31</v>
      </c>
      <c r="BL109" s="33"/>
      <c r="BM109" s="33" t="s">
        <v>22258</v>
      </c>
    </row>
    <row r="110" spans="1:65" x14ac:dyDescent="0.25">
      <c r="A110" s="33" t="s">
        <v>12907</v>
      </c>
      <c r="B110" s="33" t="s">
        <v>3454</v>
      </c>
      <c r="C110" s="33" t="s">
        <v>12908</v>
      </c>
      <c r="D110" s="33" t="s">
        <v>11302</v>
      </c>
      <c r="E110" s="33" t="s">
        <v>11945</v>
      </c>
      <c r="F110" s="33" t="s">
        <v>11303</v>
      </c>
      <c r="G110" s="33">
        <v>8.99</v>
      </c>
      <c r="H110" s="33">
        <v>0</v>
      </c>
      <c r="I110" s="33"/>
      <c r="J110" s="33" t="s">
        <v>11304</v>
      </c>
      <c r="K110" s="33" t="s">
        <v>12909</v>
      </c>
      <c r="L110" s="33">
        <v>0.88</v>
      </c>
      <c r="M110" s="33"/>
      <c r="N110" s="33"/>
      <c r="O110" s="33"/>
      <c r="P110" s="33" t="s">
        <v>11306</v>
      </c>
      <c r="Q110" s="33" t="s">
        <v>11306</v>
      </c>
      <c r="R110" s="33">
        <v>0.1</v>
      </c>
      <c r="S110" s="33">
        <v>0.1</v>
      </c>
      <c r="T110" s="33"/>
      <c r="U110" s="33"/>
      <c r="V110" s="33" t="s">
        <v>12910</v>
      </c>
      <c r="W110" s="33"/>
      <c r="X110" s="33"/>
      <c r="Y110" s="33" t="s">
        <v>11308</v>
      </c>
      <c r="Z110" s="33">
        <v>4</v>
      </c>
      <c r="AA110" s="33">
        <v>2</v>
      </c>
      <c r="AB110" s="33">
        <v>10</v>
      </c>
      <c r="AC110" s="33">
        <v>0</v>
      </c>
      <c r="AD110" s="33" t="s">
        <v>11803</v>
      </c>
      <c r="AE110" s="33" t="s">
        <v>12911</v>
      </c>
      <c r="AF110" s="33" t="s">
        <v>12912</v>
      </c>
      <c r="AG110" s="33" t="s">
        <v>12913</v>
      </c>
      <c r="AH110" s="33" t="s">
        <v>12914</v>
      </c>
      <c r="AI110" s="33" t="s">
        <v>12915</v>
      </c>
      <c r="AJ110" s="33" t="s">
        <v>12916</v>
      </c>
      <c r="AK110" s="33" t="s">
        <v>11954</v>
      </c>
      <c r="AL110" s="33"/>
      <c r="AM110" s="33"/>
      <c r="AN110" s="33"/>
      <c r="AO110" s="33"/>
      <c r="AP110" s="33" t="s">
        <v>11318</v>
      </c>
      <c r="AQ110" s="33">
        <v>0</v>
      </c>
      <c r="AR110" s="33"/>
      <c r="AS110" s="33"/>
      <c r="AT110" s="33"/>
      <c r="AU110" s="33"/>
      <c r="AV110" s="33"/>
      <c r="AW110" s="33"/>
      <c r="AX110" s="33"/>
      <c r="AY110" s="33"/>
      <c r="AZ110" s="33"/>
      <c r="BA110" s="33"/>
      <c r="BB110" s="33"/>
      <c r="BC110" s="33" t="s">
        <v>11306</v>
      </c>
      <c r="BD110" s="33" t="s">
        <v>11318</v>
      </c>
      <c r="BE110" s="33"/>
      <c r="BF110" s="33"/>
      <c r="BG110" s="33"/>
      <c r="BH110" s="33"/>
      <c r="BI110" s="33"/>
      <c r="BJ110" s="33">
        <v>0</v>
      </c>
      <c r="BK110" s="33" t="s">
        <v>31</v>
      </c>
      <c r="BL110" s="33"/>
      <c r="BM110" s="33" t="s">
        <v>22258</v>
      </c>
    </row>
    <row r="111" spans="1:65" x14ac:dyDescent="0.25">
      <c r="A111" s="33" t="s">
        <v>12924</v>
      </c>
      <c r="B111" s="33" t="s">
        <v>3224</v>
      </c>
      <c r="C111" s="33" t="s">
        <v>12925</v>
      </c>
      <c r="D111" s="33" t="s">
        <v>11302</v>
      </c>
      <c r="E111" s="33" t="s">
        <v>12071</v>
      </c>
      <c r="F111" s="33" t="s">
        <v>11303</v>
      </c>
      <c r="G111" s="33">
        <v>54.8</v>
      </c>
      <c r="H111" s="33">
        <v>0</v>
      </c>
      <c r="I111" s="33"/>
      <c r="J111" s="33" t="s">
        <v>11304</v>
      </c>
      <c r="K111" s="33" t="s">
        <v>11463</v>
      </c>
      <c r="L111" s="33">
        <v>25.86</v>
      </c>
      <c r="M111" s="33"/>
      <c r="N111" s="33"/>
      <c r="O111" s="33"/>
      <c r="P111" s="33" t="s">
        <v>11306</v>
      </c>
      <c r="Q111" s="33" t="s">
        <v>11306</v>
      </c>
      <c r="R111" s="33">
        <v>0</v>
      </c>
      <c r="S111" s="33">
        <v>0</v>
      </c>
      <c r="T111" s="33"/>
      <c r="U111" s="33"/>
      <c r="V111" s="33"/>
      <c r="W111" s="33"/>
      <c r="X111" s="33"/>
      <c r="Y111" s="33" t="s">
        <v>11308</v>
      </c>
      <c r="Z111" s="33">
        <v>0</v>
      </c>
      <c r="AA111" s="33">
        <v>0</v>
      </c>
      <c r="AB111" s="33">
        <v>0</v>
      </c>
      <c r="AC111" s="33">
        <v>0</v>
      </c>
      <c r="AD111" s="33" t="s">
        <v>11803</v>
      </c>
      <c r="AE111" s="33" t="s">
        <v>12926</v>
      </c>
      <c r="AF111" s="33" t="s">
        <v>12927</v>
      </c>
      <c r="AG111" s="33" t="s">
        <v>12928</v>
      </c>
      <c r="AH111" s="33" t="s">
        <v>12929</v>
      </c>
      <c r="AI111" s="33" t="s">
        <v>12930</v>
      </c>
      <c r="AJ111" s="33" t="s">
        <v>12931</v>
      </c>
      <c r="AK111" s="33" t="s">
        <v>12020</v>
      </c>
      <c r="AL111" s="33"/>
      <c r="AM111" s="33"/>
      <c r="AN111" s="33"/>
      <c r="AO111" s="33" t="s">
        <v>12628</v>
      </c>
      <c r="AP111" s="33" t="s">
        <v>11318</v>
      </c>
      <c r="AQ111" s="33">
        <v>0</v>
      </c>
      <c r="AR111" s="33"/>
      <c r="AS111" s="33"/>
      <c r="AT111" s="33"/>
      <c r="AU111" s="33"/>
      <c r="AV111" s="33"/>
      <c r="AW111" s="33"/>
      <c r="AX111" s="33"/>
      <c r="AY111" s="33"/>
      <c r="AZ111" s="33"/>
      <c r="BA111" s="33"/>
      <c r="BB111" s="33"/>
      <c r="BC111" s="33" t="s">
        <v>11306</v>
      </c>
      <c r="BD111" s="33" t="s">
        <v>11318</v>
      </c>
      <c r="BE111" s="33"/>
      <c r="BF111" s="33"/>
      <c r="BG111" s="33"/>
      <c r="BH111" s="33"/>
      <c r="BI111" s="33"/>
      <c r="BJ111" s="33">
        <v>0</v>
      </c>
      <c r="BK111" s="33" t="s">
        <v>31</v>
      </c>
      <c r="BL111" s="33"/>
      <c r="BM111" s="33" t="s">
        <v>22258</v>
      </c>
    </row>
    <row r="112" spans="1:65" x14ac:dyDescent="0.25">
      <c r="A112" s="33" t="s">
        <v>12224</v>
      </c>
      <c r="B112" s="33" t="s">
        <v>12225</v>
      </c>
      <c r="C112" s="33" t="s">
        <v>12226</v>
      </c>
      <c r="D112" s="33" t="s">
        <v>11302</v>
      </c>
      <c r="E112" s="33"/>
      <c r="F112" s="33" t="s">
        <v>11550</v>
      </c>
      <c r="G112" s="33">
        <v>65.48</v>
      </c>
      <c r="H112" s="33">
        <v>0</v>
      </c>
      <c r="I112" s="33"/>
      <c r="J112" s="33" t="s">
        <v>11304</v>
      </c>
      <c r="K112" s="33" t="s">
        <v>12197</v>
      </c>
      <c r="L112" s="33">
        <v>0</v>
      </c>
      <c r="M112" s="33"/>
      <c r="N112" s="33"/>
      <c r="O112" s="33"/>
      <c r="P112" s="33" t="s">
        <v>11306</v>
      </c>
      <c r="Q112" s="33" t="s">
        <v>11306</v>
      </c>
      <c r="R112" s="33">
        <v>0</v>
      </c>
      <c r="S112" s="33">
        <v>0</v>
      </c>
      <c r="T112" s="33" t="s">
        <v>12227</v>
      </c>
      <c r="U112" s="33"/>
      <c r="V112" s="33" t="s">
        <v>12228</v>
      </c>
      <c r="W112" s="33"/>
      <c r="X112" s="33"/>
      <c r="Y112" s="33" t="s">
        <v>11308</v>
      </c>
      <c r="Z112" s="33">
        <v>0</v>
      </c>
      <c r="AA112" s="33">
        <v>0</v>
      </c>
      <c r="AB112" s="33">
        <v>0</v>
      </c>
      <c r="AC112" s="33">
        <v>0</v>
      </c>
      <c r="AD112" s="33" t="s">
        <v>11803</v>
      </c>
      <c r="AE112" s="33" t="s">
        <v>12229</v>
      </c>
      <c r="AF112" s="33"/>
      <c r="AG112" s="33"/>
      <c r="AH112" s="33"/>
      <c r="AI112" s="33"/>
      <c r="AJ112" s="33"/>
      <c r="AK112" s="33" t="s">
        <v>12230</v>
      </c>
      <c r="AL112" s="33"/>
      <c r="AM112" s="33"/>
      <c r="AN112" s="33"/>
      <c r="AO112" s="33" t="s">
        <v>12231</v>
      </c>
      <c r="AP112" s="33" t="s">
        <v>11318</v>
      </c>
      <c r="AQ112" s="33">
        <v>0</v>
      </c>
      <c r="AR112" s="33"/>
      <c r="AS112" s="33"/>
      <c r="AT112" s="33"/>
      <c r="AU112" s="33"/>
      <c r="AV112" s="33"/>
      <c r="AW112" s="33"/>
      <c r="AX112" s="33"/>
      <c r="AY112" s="33"/>
      <c r="AZ112" s="33"/>
      <c r="BA112" s="33"/>
      <c r="BB112" s="33"/>
      <c r="BC112" s="33" t="s">
        <v>11306</v>
      </c>
      <c r="BD112" s="33" t="s">
        <v>11318</v>
      </c>
      <c r="BE112" s="33"/>
      <c r="BF112" s="33"/>
      <c r="BG112" s="33"/>
      <c r="BH112" s="33"/>
      <c r="BI112" s="33"/>
      <c r="BJ112" s="33">
        <v>0</v>
      </c>
      <c r="BK112" s="33" t="s">
        <v>31</v>
      </c>
      <c r="BL112" s="33"/>
      <c r="BM112" s="33" t="s">
        <v>22260</v>
      </c>
    </row>
    <row r="113" spans="1:65" x14ac:dyDescent="0.25">
      <c r="A113" s="33" t="s">
        <v>12232</v>
      </c>
      <c r="B113" s="33" t="s">
        <v>12233</v>
      </c>
      <c r="C113" s="33" t="s">
        <v>12234</v>
      </c>
      <c r="D113" s="33" t="s">
        <v>11302</v>
      </c>
      <c r="E113" s="33" t="s">
        <v>12235</v>
      </c>
      <c r="F113" s="33" t="s">
        <v>11550</v>
      </c>
      <c r="G113" s="33">
        <v>27.8</v>
      </c>
      <c r="H113" s="33">
        <v>0</v>
      </c>
      <c r="I113" s="33"/>
      <c r="J113" s="33" t="s">
        <v>11304</v>
      </c>
      <c r="K113" s="33" t="s">
        <v>11306</v>
      </c>
      <c r="L113" s="33">
        <v>13.22</v>
      </c>
      <c r="M113" s="33"/>
      <c r="N113" s="33" t="s">
        <v>11561</v>
      </c>
      <c r="O113" s="33"/>
      <c r="P113" s="33" t="s">
        <v>11306</v>
      </c>
      <c r="Q113" s="33" t="s">
        <v>11306</v>
      </c>
      <c r="R113" s="33">
        <v>1.6</v>
      </c>
      <c r="S113" s="33">
        <v>1.6</v>
      </c>
      <c r="T113" s="33" t="s">
        <v>12236</v>
      </c>
      <c r="U113" s="33" t="s">
        <v>12236</v>
      </c>
      <c r="V113" s="33" t="s">
        <v>12237</v>
      </c>
      <c r="W113" s="33"/>
      <c r="X113" s="33"/>
      <c r="Y113" s="33" t="s">
        <v>11308</v>
      </c>
      <c r="Z113" s="33">
        <v>9</v>
      </c>
      <c r="AA113" s="33">
        <v>29</v>
      </c>
      <c r="AB113" s="33">
        <v>9</v>
      </c>
      <c r="AC113" s="33">
        <v>0</v>
      </c>
      <c r="AD113" s="33" t="s">
        <v>11803</v>
      </c>
      <c r="AE113" s="33" t="s">
        <v>12238</v>
      </c>
      <c r="AF113" s="33" t="s">
        <v>12239</v>
      </c>
      <c r="AG113" s="33" t="s">
        <v>12240</v>
      </c>
      <c r="AH113" s="33" t="s">
        <v>12241</v>
      </c>
      <c r="AI113" s="33" t="s">
        <v>12242</v>
      </c>
      <c r="AJ113" s="33" t="s">
        <v>12243</v>
      </c>
      <c r="AK113" s="33" t="s">
        <v>11570</v>
      </c>
      <c r="AL113" s="33"/>
      <c r="AM113" s="33"/>
      <c r="AN113" s="33"/>
      <c r="AO113" s="33" t="s">
        <v>11386</v>
      </c>
      <c r="AP113" s="33" t="s">
        <v>11318</v>
      </c>
      <c r="AQ113" s="33">
        <v>0</v>
      </c>
      <c r="AR113" s="33"/>
      <c r="AS113" s="33"/>
      <c r="AT113" s="33"/>
      <c r="AU113" s="33"/>
      <c r="AV113" s="33"/>
      <c r="AW113" s="33"/>
      <c r="AX113" s="33"/>
      <c r="AY113" s="33"/>
      <c r="AZ113" s="33"/>
      <c r="BA113" s="33"/>
      <c r="BB113" s="33"/>
      <c r="BC113" s="33" t="s">
        <v>11306</v>
      </c>
      <c r="BD113" s="33" t="s">
        <v>11318</v>
      </c>
      <c r="BE113" s="33"/>
      <c r="BF113" s="33"/>
      <c r="BG113" s="33"/>
      <c r="BH113" s="33"/>
      <c r="BI113" s="33"/>
      <c r="BJ113" s="33">
        <v>0</v>
      </c>
      <c r="BK113" s="33" t="s">
        <v>31</v>
      </c>
      <c r="BL113" s="33"/>
      <c r="BM113" s="33" t="s">
        <v>22260</v>
      </c>
    </row>
    <row r="114" spans="1:65" x14ac:dyDescent="0.25">
      <c r="A114" s="33" t="s">
        <v>12244</v>
      </c>
      <c r="B114" s="33" t="s">
        <v>12245</v>
      </c>
      <c r="C114" s="33" t="s">
        <v>12246</v>
      </c>
      <c r="D114" s="33" t="s">
        <v>11302</v>
      </c>
      <c r="E114" s="33" t="s">
        <v>12235</v>
      </c>
      <c r="F114" s="33" t="s">
        <v>11550</v>
      </c>
      <c r="G114" s="33">
        <v>28.4</v>
      </c>
      <c r="H114" s="33">
        <v>0</v>
      </c>
      <c r="I114" s="33"/>
      <c r="J114" s="33" t="s">
        <v>11304</v>
      </c>
      <c r="K114" s="33" t="s">
        <v>11306</v>
      </c>
      <c r="L114" s="33">
        <v>28.4</v>
      </c>
      <c r="M114" s="33"/>
      <c r="N114" s="33" t="s">
        <v>11561</v>
      </c>
      <c r="O114" s="33"/>
      <c r="P114" s="33" t="s">
        <v>11306</v>
      </c>
      <c r="Q114" s="33" t="s">
        <v>11306</v>
      </c>
      <c r="R114" s="33">
        <v>1.6</v>
      </c>
      <c r="S114" s="33">
        <v>1.6</v>
      </c>
      <c r="T114" s="33" t="s">
        <v>12236</v>
      </c>
      <c r="U114" s="33" t="s">
        <v>12236</v>
      </c>
      <c r="V114" s="33" t="s">
        <v>12237</v>
      </c>
      <c r="W114" s="33"/>
      <c r="X114" s="33"/>
      <c r="Y114" s="33" t="s">
        <v>11308</v>
      </c>
      <c r="Z114" s="33">
        <v>9</v>
      </c>
      <c r="AA114" s="33">
        <v>29</v>
      </c>
      <c r="AB114" s="33">
        <v>9</v>
      </c>
      <c r="AC114" s="33">
        <v>0</v>
      </c>
      <c r="AD114" s="33" t="s">
        <v>11803</v>
      </c>
      <c r="AE114" s="33" t="s">
        <v>12247</v>
      </c>
      <c r="AF114" s="33"/>
      <c r="AG114" s="33"/>
      <c r="AH114" s="33"/>
      <c r="AI114" s="33"/>
      <c r="AJ114" s="33"/>
      <c r="AK114" s="33" t="s">
        <v>11570</v>
      </c>
      <c r="AL114" s="33"/>
      <c r="AM114" s="33"/>
      <c r="AN114" s="33" t="s">
        <v>11556</v>
      </c>
      <c r="AO114" s="33" t="s">
        <v>11386</v>
      </c>
      <c r="AP114" s="33" t="s">
        <v>11318</v>
      </c>
      <c r="AQ114" s="33">
        <v>0</v>
      </c>
      <c r="AR114" s="33"/>
      <c r="AS114" s="33"/>
      <c r="AT114" s="33"/>
      <c r="AU114" s="33"/>
      <c r="AV114" s="33"/>
      <c r="AW114" s="33"/>
      <c r="AX114" s="33"/>
      <c r="AY114" s="33"/>
      <c r="AZ114" s="33"/>
      <c r="BA114" s="33"/>
      <c r="BB114" s="33"/>
      <c r="BC114" s="33" t="s">
        <v>11306</v>
      </c>
      <c r="BD114" s="33" t="s">
        <v>11318</v>
      </c>
      <c r="BE114" s="33"/>
      <c r="BF114" s="33"/>
      <c r="BG114" s="33"/>
      <c r="BH114" s="33"/>
      <c r="BI114" s="33"/>
      <c r="BJ114" s="33">
        <v>0</v>
      </c>
      <c r="BK114" s="33" t="s">
        <v>31</v>
      </c>
      <c r="BL114" s="33"/>
      <c r="BM114" s="33" t="s">
        <v>22260</v>
      </c>
    </row>
    <row r="115" spans="1:65" x14ac:dyDescent="0.25">
      <c r="A115" s="33" t="s">
        <v>12932</v>
      </c>
      <c r="B115" s="33" t="s">
        <v>5742</v>
      </c>
      <c r="C115" s="33" t="s">
        <v>12933</v>
      </c>
      <c r="D115" s="33" t="s">
        <v>11302</v>
      </c>
      <c r="E115" s="33" t="s">
        <v>12071</v>
      </c>
      <c r="F115" s="33" t="s">
        <v>11303</v>
      </c>
      <c r="G115" s="33">
        <v>54.8</v>
      </c>
      <c r="H115" s="33">
        <v>0</v>
      </c>
      <c r="I115" s="33"/>
      <c r="J115" s="33" t="s">
        <v>11304</v>
      </c>
      <c r="K115" s="33" t="s">
        <v>12934</v>
      </c>
      <c r="L115" s="33">
        <v>25.86</v>
      </c>
      <c r="M115" s="33"/>
      <c r="N115" s="33"/>
      <c r="O115" s="33"/>
      <c r="P115" s="33" t="s">
        <v>11306</v>
      </c>
      <c r="Q115" s="33" t="s">
        <v>11306</v>
      </c>
      <c r="R115" s="33">
        <v>0</v>
      </c>
      <c r="S115" s="33">
        <v>0</v>
      </c>
      <c r="T115" s="33"/>
      <c r="U115" s="33"/>
      <c r="V115" s="33"/>
      <c r="W115" s="33"/>
      <c r="X115" s="33"/>
      <c r="Y115" s="33" t="s">
        <v>11308</v>
      </c>
      <c r="Z115" s="33">
        <v>0</v>
      </c>
      <c r="AA115" s="33">
        <v>0</v>
      </c>
      <c r="AB115" s="33">
        <v>0</v>
      </c>
      <c r="AC115" s="33">
        <v>0</v>
      </c>
      <c r="AD115" s="33" t="s">
        <v>11803</v>
      </c>
      <c r="AE115" s="33" t="s">
        <v>12935</v>
      </c>
      <c r="AF115" s="33" t="s">
        <v>12936</v>
      </c>
      <c r="AG115" s="33" t="s">
        <v>12937</v>
      </c>
      <c r="AH115" s="33" t="s">
        <v>12938</v>
      </c>
      <c r="AI115" s="33" t="s">
        <v>12939</v>
      </c>
      <c r="AJ115" s="33"/>
      <c r="AK115" s="33" t="s">
        <v>12020</v>
      </c>
      <c r="AL115" s="33"/>
      <c r="AM115" s="33"/>
      <c r="AN115" s="33"/>
      <c r="AO115" s="33" t="s">
        <v>12628</v>
      </c>
      <c r="AP115" s="33" t="s">
        <v>11318</v>
      </c>
      <c r="AQ115" s="33">
        <v>0</v>
      </c>
      <c r="AR115" s="33"/>
      <c r="AS115" s="33"/>
      <c r="AT115" s="33"/>
      <c r="AU115" s="33"/>
      <c r="AV115" s="33"/>
      <c r="AW115" s="33"/>
      <c r="AX115" s="33"/>
      <c r="AY115" s="33"/>
      <c r="AZ115" s="33"/>
      <c r="BA115" s="33"/>
      <c r="BB115" s="33"/>
      <c r="BC115" s="33" t="s">
        <v>11306</v>
      </c>
      <c r="BD115" s="33" t="s">
        <v>11318</v>
      </c>
      <c r="BE115" s="33"/>
      <c r="BF115" s="33"/>
      <c r="BG115" s="33"/>
      <c r="BH115" s="33"/>
      <c r="BI115" s="33"/>
      <c r="BJ115" s="33">
        <v>0</v>
      </c>
      <c r="BK115" s="33" t="s">
        <v>31</v>
      </c>
      <c r="BL115" s="33"/>
      <c r="BM115" s="33" t="s">
        <v>22258</v>
      </c>
    </row>
    <row r="116" spans="1:65" x14ac:dyDescent="0.25">
      <c r="A116" s="33" t="s">
        <v>12940</v>
      </c>
      <c r="B116" s="33" t="s">
        <v>5745</v>
      </c>
      <c r="C116" s="33" t="s">
        <v>12941</v>
      </c>
      <c r="D116" s="33" t="s">
        <v>11302</v>
      </c>
      <c r="E116" s="33"/>
      <c r="F116" s="33" t="s">
        <v>11303</v>
      </c>
      <c r="G116" s="33">
        <v>54.8</v>
      </c>
      <c r="H116" s="33">
        <v>0</v>
      </c>
      <c r="I116" s="33"/>
      <c r="J116" s="33" t="s">
        <v>11304</v>
      </c>
      <c r="K116" s="33" t="s">
        <v>12942</v>
      </c>
      <c r="L116" s="33">
        <v>25.86</v>
      </c>
      <c r="M116" s="33"/>
      <c r="N116" s="33"/>
      <c r="O116" s="33"/>
      <c r="P116" s="33" t="s">
        <v>11306</v>
      </c>
      <c r="Q116" s="33" t="s">
        <v>11306</v>
      </c>
      <c r="R116" s="33">
        <v>0</v>
      </c>
      <c r="S116" s="33">
        <v>0</v>
      </c>
      <c r="T116" s="33"/>
      <c r="U116" s="33"/>
      <c r="V116" s="33" t="s">
        <v>12943</v>
      </c>
      <c r="W116" s="33"/>
      <c r="X116" s="33"/>
      <c r="Y116" s="33" t="s">
        <v>11308</v>
      </c>
      <c r="Z116" s="33">
        <v>0</v>
      </c>
      <c r="AA116" s="33">
        <v>0</v>
      </c>
      <c r="AB116" s="33">
        <v>0</v>
      </c>
      <c r="AC116" s="33">
        <v>0</v>
      </c>
      <c r="AD116" s="33" t="s">
        <v>11803</v>
      </c>
      <c r="AE116" s="33" t="s">
        <v>12944</v>
      </c>
      <c r="AF116" s="33" t="s">
        <v>12945</v>
      </c>
      <c r="AG116" s="33" t="s">
        <v>12946</v>
      </c>
      <c r="AH116" s="33" t="s">
        <v>12947</v>
      </c>
      <c r="AI116" s="33" t="s">
        <v>12948</v>
      </c>
      <c r="AJ116" s="33"/>
      <c r="AK116" s="33" t="s">
        <v>12020</v>
      </c>
      <c r="AL116" s="33"/>
      <c r="AM116" s="33"/>
      <c r="AN116" s="33"/>
      <c r="AO116" s="33" t="s">
        <v>12628</v>
      </c>
      <c r="AP116" s="33" t="s">
        <v>11318</v>
      </c>
      <c r="AQ116" s="33">
        <v>0</v>
      </c>
      <c r="AR116" s="33"/>
      <c r="AS116" s="33"/>
      <c r="AT116" s="33"/>
      <c r="AU116" s="33"/>
      <c r="AV116" s="33"/>
      <c r="AW116" s="33"/>
      <c r="AX116" s="33"/>
      <c r="AY116" s="33"/>
      <c r="AZ116" s="33"/>
      <c r="BA116" s="33"/>
      <c r="BB116" s="33"/>
      <c r="BC116" s="33" t="s">
        <v>11306</v>
      </c>
      <c r="BD116" s="33" t="s">
        <v>11318</v>
      </c>
      <c r="BE116" s="33"/>
      <c r="BF116" s="33"/>
      <c r="BG116" s="33"/>
      <c r="BH116" s="33"/>
      <c r="BI116" s="33"/>
      <c r="BJ116" s="33">
        <v>0</v>
      </c>
      <c r="BK116" s="33" t="s">
        <v>31</v>
      </c>
      <c r="BL116" s="33"/>
      <c r="BM116" s="33" t="s">
        <v>22258</v>
      </c>
    </row>
    <row r="117" spans="1:65" x14ac:dyDescent="0.25">
      <c r="A117" s="33" t="s">
        <v>12256</v>
      </c>
      <c r="B117" s="33" t="s">
        <v>12257</v>
      </c>
      <c r="C117" s="33" t="s">
        <v>12258</v>
      </c>
      <c r="D117" s="33" t="s">
        <v>11302</v>
      </c>
      <c r="E117" s="33" t="s">
        <v>12259</v>
      </c>
      <c r="F117" s="33" t="s">
        <v>11550</v>
      </c>
      <c r="G117" s="33">
        <v>5.74</v>
      </c>
      <c r="H117" s="33">
        <v>0</v>
      </c>
      <c r="I117" s="33"/>
      <c r="J117" s="33" t="s">
        <v>11304</v>
      </c>
      <c r="K117" s="33" t="s">
        <v>11306</v>
      </c>
      <c r="L117" s="33">
        <v>2.75</v>
      </c>
      <c r="M117" s="33"/>
      <c r="N117" s="33" t="s">
        <v>11561</v>
      </c>
      <c r="O117" s="33"/>
      <c r="P117" s="33" t="s">
        <v>11306</v>
      </c>
      <c r="Q117" s="33" t="s">
        <v>11306</v>
      </c>
      <c r="R117" s="33">
        <v>0.1</v>
      </c>
      <c r="S117" s="33">
        <v>0.1</v>
      </c>
      <c r="T117" s="33" t="s">
        <v>12260</v>
      </c>
      <c r="U117" s="33" t="s">
        <v>12260</v>
      </c>
      <c r="V117" s="33" t="s">
        <v>12261</v>
      </c>
      <c r="W117" s="33"/>
      <c r="X117" s="33"/>
      <c r="Y117" s="33" t="s">
        <v>11308</v>
      </c>
      <c r="Z117" s="33">
        <v>10</v>
      </c>
      <c r="AA117" s="33">
        <v>5</v>
      </c>
      <c r="AB117" s="33">
        <v>10</v>
      </c>
      <c r="AC117" s="33">
        <v>0</v>
      </c>
      <c r="AD117" s="33" t="s">
        <v>11803</v>
      </c>
      <c r="AE117" s="33"/>
      <c r="AF117" s="33"/>
      <c r="AG117" s="33"/>
      <c r="AH117" s="33"/>
      <c r="AI117" s="33"/>
      <c r="AJ117" s="33"/>
      <c r="AK117" s="33" t="s">
        <v>11570</v>
      </c>
      <c r="AL117" s="33"/>
      <c r="AM117" s="33"/>
      <c r="AN117" s="33" t="s">
        <v>11556</v>
      </c>
      <c r="AO117" s="33" t="s">
        <v>11386</v>
      </c>
      <c r="AP117" s="33" t="s">
        <v>11318</v>
      </c>
      <c r="AQ117" s="33">
        <v>0</v>
      </c>
      <c r="AR117" s="33"/>
      <c r="AS117" s="33"/>
      <c r="AT117" s="33"/>
      <c r="AU117" s="33"/>
      <c r="AV117" s="33"/>
      <c r="AW117" s="33"/>
      <c r="AX117" s="33"/>
      <c r="AY117" s="33"/>
      <c r="AZ117" s="33"/>
      <c r="BA117" s="33"/>
      <c r="BB117" s="33"/>
      <c r="BC117" s="33" t="s">
        <v>11306</v>
      </c>
      <c r="BD117" s="33" t="s">
        <v>11318</v>
      </c>
      <c r="BE117" s="33"/>
      <c r="BF117" s="33"/>
      <c r="BG117" s="33"/>
      <c r="BH117" s="33"/>
      <c r="BI117" s="33"/>
      <c r="BJ117" s="33">
        <v>0</v>
      </c>
      <c r="BK117" s="33" t="s">
        <v>31</v>
      </c>
      <c r="BL117" s="33"/>
      <c r="BM117" s="33" t="s">
        <v>22260</v>
      </c>
    </row>
    <row r="118" spans="1:65" x14ac:dyDescent="0.25">
      <c r="A118" s="33" t="s">
        <v>12262</v>
      </c>
      <c r="B118" s="33" t="s">
        <v>3311</v>
      </c>
      <c r="C118" s="33" t="s">
        <v>12263</v>
      </c>
      <c r="D118" s="33" t="s">
        <v>11302</v>
      </c>
      <c r="E118" s="33" t="s">
        <v>12259</v>
      </c>
      <c r="F118" s="33" t="s">
        <v>11550</v>
      </c>
      <c r="G118" s="33">
        <v>11.54</v>
      </c>
      <c r="H118" s="33">
        <v>0</v>
      </c>
      <c r="I118" s="33"/>
      <c r="J118" s="33" t="s">
        <v>11304</v>
      </c>
      <c r="K118" s="33" t="s">
        <v>12264</v>
      </c>
      <c r="L118" s="33">
        <v>11.54</v>
      </c>
      <c r="M118" s="33"/>
      <c r="N118" s="33" t="s">
        <v>11561</v>
      </c>
      <c r="O118" s="33"/>
      <c r="P118" s="33" t="s">
        <v>11306</v>
      </c>
      <c r="Q118" s="33" t="s">
        <v>11306</v>
      </c>
      <c r="R118" s="33">
        <v>0.38</v>
      </c>
      <c r="S118" s="33">
        <v>0.38</v>
      </c>
      <c r="T118" s="33" t="s">
        <v>12265</v>
      </c>
      <c r="U118" s="33" t="s">
        <v>12265</v>
      </c>
      <c r="V118" s="33" t="s">
        <v>12266</v>
      </c>
      <c r="W118" s="33"/>
      <c r="X118" s="33"/>
      <c r="Y118" s="33" t="s">
        <v>11308</v>
      </c>
      <c r="Z118" s="33">
        <v>9</v>
      </c>
      <c r="AA118" s="33">
        <v>9</v>
      </c>
      <c r="AB118" s="33">
        <v>5</v>
      </c>
      <c r="AC118" s="33">
        <v>0</v>
      </c>
      <c r="AD118" s="33" t="s">
        <v>11803</v>
      </c>
      <c r="AE118" s="33" t="s">
        <v>12267</v>
      </c>
      <c r="AF118" s="33" t="s">
        <v>12268</v>
      </c>
      <c r="AG118" s="33" t="s">
        <v>12269</v>
      </c>
      <c r="AH118" s="33" t="s">
        <v>12270</v>
      </c>
      <c r="AI118" s="33" t="s">
        <v>12271</v>
      </c>
      <c r="AJ118" s="33" t="s">
        <v>12272</v>
      </c>
      <c r="AK118" s="33" t="s">
        <v>11570</v>
      </c>
      <c r="AL118" s="33"/>
      <c r="AM118" s="33"/>
      <c r="AN118" s="33" t="s">
        <v>11556</v>
      </c>
      <c r="AO118" s="33" t="s">
        <v>11386</v>
      </c>
      <c r="AP118" s="33" t="s">
        <v>11318</v>
      </c>
      <c r="AQ118" s="33">
        <v>0</v>
      </c>
      <c r="AR118" s="33"/>
      <c r="AS118" s="33"/>
      <c r="AT118" s="33"/>
      <c r="AU118" s="33"/>
      <c r="AV118" s="33"/>
      <c r="AW118" s="33"/>
      <c r="AX118" s="33"/>
      <c r="AY118" s="33"/>
      <c r="AZ118" s="33"/>
      <c r="BA118" s="33"/>
      <c r="BB118" s="33"/>
      <c r="BC118" s="33" t="s">
        <v>11306</v>
      </c>
      <c r="BD118" s="33" t="s">
        <v>11318</v>
      </c>
      <c r="BE118" s="33"/>
      <c r="BF118" s="33"/>
      <c r="BG118" s="33"/>
      <c r="BH118" s="33"/>
      <c r="BI118" s="33"/>
      <c r="BJ118" s="33">
        <v>0</v>
      </c>
      <c r="BK118" s="33" t="s">
        <v>31</v>
      </c>
      <c r="BL118" s="33"/>
      <c r="BM118" s="33" t="s">
        <v>22260</v>
      </c>
    </row>
    <row r="119" spans="1:65" x14ac:dyDescent="0.25">
      <c r="A119" s="33" t="s">
        <v>12949</v>
      </c>
      <c r="B119" s="33" t="s">
        <v>2906</v>
      </c>
      <c r="C119" s="33" t="s">
        <v>12950</v>
      </c>
      <c r="D119" s="33" t="s">
        <v>11302</v>
      </c>
      <c r="E119" s="33" t="s">
        <v>12071</v>
      </c>
      <c r="F119" s="33" t="s">
        <v>11303</v>
      </c>
      <c r="G119" s="33">
        <v>54.8</v>
      </c>
      <c r="H119" s="33">
        <v>0</v>
      </c>
      <c r="I119" s="33"/>
      <c r="J119" s="33" t="s">
        <v>11304</v>
      </c>
      <c r="K119" s="33" t="s">
        <v>12951</v>
      </c>
      <c r="L119" s="33">
        <v>33.44</v>
      </c>
      <c r="M119" s="33"/>
      <c r="N119" s="33"/>
      <c r="O119" s="33"/>
      <c r="P119" s="33" t="s">
        <v>11306</v>
      </c>
      <c r="Q119" s="33" t="s">
        <v>11306</v>
      </c>
      <c r="R119" s="33">
        <v>0</v>
      </c>
      <c r="S119" s="33">
        <v>0</v>
      </c>
      <c r="T119" s="33"/>
      <c r="U119" s="33"/>
      <c r="V119" s="33"/>
      <c r="W119" s="33"/>
      <c r="X119" s="33"/>
      <c r="Y119" s="33" t="s">
        <v>11308</v>
      </c>
      <c r="Z119" s="33">
        <v>0</v>
      </c>
      <c r="AA119" s="33">
        <v>0</v>
      </c>
      <c r="AB119" s="33">
        <v>0</v>
      </c>
      <c r="AC119" s="33">
        <v>0</v>
      </c>
      <c r="AD119" s="33" t="s">
        <v>11803</v>
      </c>
      <c r="AE119" s="33" t="s">
        <v>12952</v>
      </c>
      <c r="AF119" s="33"/>
      <c r="AG119" s="33"/>
      <c r="AH119" s="33"/>
      <c r="AI119" s="33"/>
      <c r="AJ119" s="33"/>
      <c r="AK119" s="33" t="s">
        <v>12020</v>
      </c>
      <c r="AL119" s="33"/>
      <c r="AM119" s="33"/>
      <c r="AN119" s="33"/>
      <c r="AO119" s="33"/>
      <c r="AP119" s="33" t="s">
        <v>11318</v>
      </c>
      <c r="AQ119" s="33">
        <v>0</v>
      </c>
      <c r="AR119" s="33"/>
      <c r="AS119" s="33"/>
      <c r="AT119" s="33"/>
      <c r="AU119" s="33"/>
      <c r="AV119" s="33"/>
      <c r="AW119" s="33"/>
      <c r="AX119" s="33"/>
      <c r="AY119" s="33"/>
      <c r="AZ119" s="33"/>
      <c r="BA119" s="33"/>
      <c r="BB119" s="33"/>
      <c r="BC119" s="33" t="s">
        <v>11306</v>
      </c>
      <c r="BD119" s="33" t="s">
        <v>11318</v>
      </c>
      <c r="BE119" s="33"/>
      <c r="BF119" s="33"/>
      <c r="BG119" s="33"/>
      <c r="BH119" s="33"/>
      <c r="BI119" s="33"/>
      <c r="BJ119" s="33">
        <v>0</v>
      </c>
      <c r="BK119" s="33" t="s">
        <v>31</v>
      </c>
      <c r="BL119" s="33"/>
      <c r="BM119" s="33" t="s">
        <v>22258</v>
      </c>
    </row>
    <row r="120" spans="1:65" x14ac:dyDescent="0.25">
      <c r="A120" s="33" t="s">
        <v>12279</v>
      </c>
      <c r="B120" s="33" t="s">
        <v>9208</v>
      </c>
      <c r="C120" s="33" t="s">
        <v>12280</v>
      </c>
      <c r="D120" s="33" t="s">
        <v>11302</v>
      </c>
      <c r="E120" s="33" t="s">
        <v>12259</v>
      </c>
      <c r="F120" s="33" t="s">
        <v>11550</v>
      </c>
      <c r="G120" s="33">
        <v>5.74</v>
      </c>
      <c r="H120" s="33">
        <v>0</v>
      </c>
      <c r="I120" s="33"/>
      <c r="J120" s="33" t="s">
        <v>11304</v>
      </c>
      <c r="K120" s="33" t="s">
        <v>11560</v>
      </c>
      <c r="L120" s="33">
        <v>5.74</v>
      </c>
      <c r="M120" s="33"/>
      <c r="N120" s="33" t="s">
        <v>11561</v>
      </c>
      <c r="O120" s="33"/>
      <c r="P120" s="33" t="s">
        <v>11306</v>
      </c>
      <c r="Q120" s="33" t="s">
        <v>11306</v>
      </c>
      <c r="R120" s="33">
        <v>0.1</v>
      </c>
      <c r="S120" s="33">
        <v>0.1</v>
      </c>
      <c r="T120" s="33" t="s">
        <v>12260</v>
      </c>
      <c r="U120" s="33" t="s">
        <v>12260</v>
      </c>
      <c r="V120" s="33" t="s">
        <v>12261</v>
      </c>
      <c r="W120" s="33"/>
      <c r="X120" s="33"/>
      <c r="Y120" s="33" t="s">
        <v>11308</v>
      </c>
      <c r="Z120" s="33">
        <v>10</v>
      </c>
      <c r="AA120" s="33">
        <v>5</v>
      </c>
      <c r="AB120" s="33">
        <v>10</v>
      </c>
      <c r="AC120" s="33">
        <v>0</v>
      </c>
      <c r="AD120" s="33" t="s">
        <v>11803</v>
      </c>
      <c r="AE120" s="33" t="s">
        <v>12281</v>
      </c>
      <c r="AF120" s="33" t="s">
        <v>12282</v>
      </c>
      <c r="AG120" s="33" t="s">
        <v>12283</v>
      </c>
      <c r="AH120" s="33" t="s">
        <v>12284</v>
      </c>
      <c r="AI120" s="33" t="s">
        <v>12285</v>
      </c>
      <c r="AJ120" s="33" t="s">
        <v>12286</v>
      </c>
      <c r="AK120" s="33" t="s">
        <v>11570</v>
      </c>
      <c r="AL120" s="33"/>
      <c r="AM120" s="33"/>
      <c r="AN120" s="33" t="s">
        <v>11556</v>
      </c>
      <c r="AO120" s="33" t="s">
        <v>11386</v>
      </c>
      <c r="AP120" s="33" t="s">
        <v>11318</v>
      </c>
      <c r="AQ120" s="33">
        <v>0</v>
      </c>
      <c r="AR120" s="33"/>
      <c r="AS120" s="33"/>
      <c r="AT120" s="33"/>
      <c r="AU120" s="33"/>
      <c r="AV120" s="33"/>
      <c r="AW120" s="33"/>
      <c r="AX120" s="33"/>
      <c r="AY120" s="33"/>
      <c r="AZ120" s="33"/>
      <c r="BA120" s="33"/>
      <c r="BB120" s="33"/>
      <c r="BC120" s="33" t="s">
        <v>11306</v>
      </c>
      <c r="BD120" s="33" t="s">
        <v>11318</v>
      </c>
      <c r="BE120" s="33"/>
      <c r="BF120" s="33"/>
      <c r="BG120" s="33"/>
      <c r="BH120" s="33"/>
      <c r="BI120" s="33"/>
      <c r="BJ120" s="33">
        <v>0</v>
      </c>
      <c r="BK120" s="33" t="s">
        <v>31</v>
      </c>
      <c r="BL120" s="33"/>
      <c r="BM120" s="33" t="s">
        <v>22260</v>
      </c>
    </row>
    <row r="121" spans="1:65" x14ac:dyDescent="0.25">
      <c r="A121" s="33" t="s">
        <v>12953</v>
      </c>
      <c r="B121" s="33" t="s">
        <v>2998</v>
      </c>
      <c r="C121" s="33" t="s">
        <v>12954</v>
      </c>
      <c r="D121" s="33" t="s">
        <v>11302</v>
      </c>
      <c r="E121" s="33" t="s">
        <v>12071</v>
      </c>
      <c r="F121" s="33" t="s">
        <v>11303</v>
      </c>
      <c r="G121" s="33">
        <v>58.8</v>
      </c>
      <c r="H121" s="33">
        <v>0</v>
      </c>
      <c r="I121" s="33"/>
      <c r="J121" s="33" t="s">
        <v>11304</v>
      </c>
      <c r="K121" s="33" t="s">
        <v>12955</v>
      </c>
      <c r="L121" s="33">
        <v>33.44</v>
      </c>
      <c r="M121" s="33"/>
      <c r="N121" s="33"/>
      <c r="O121" s="33"/>
      <c r="P121" s="33" t="s">
        <v>11306</v>
      </c>
      <c r="Q121" s="33" t="s">
        <v>11306</v>
      </c>
      <c r="R121" s="33">
        <v>0</v>
      </c>
      <c r="S121" s="33">
        <v>0</v>
      </c>
      <c r="T121" s="33"/>
      <c r="U121" s="33"/>
      <c r="V121" s="33" t="s">
        <v>12956</v>
      </c>
      <c r="W121" s="33"/>
      <c r="X121" s="33"/>
      <c r="Y121" s="33" t="s">
        <v>11308</v>
      </c>
      <c r="Z121" s="33">
        <v>0</v>
      </c>
      <c r="AA121" s="33">
        <v>0</v>
      </c>
      <c r="AB121" s="33">
        <v>0</v>
      </c>
      <c r="AC121" s="33">
        <v>0</v>
      </c>
      <c r="AD121" s="33" t="s">
        <v>11803</v>
      </c>
      <c r="AE121" s="33" t="s">
        <v>12957</v>
      </c>
      <c r="AF121" s="33" t="s">
        <v>12958</v>
      </c>
      <c r="AG121" s="33" t="s">
        <v>12959</v>
      </c>
      <c r="AH121" s="33" t="s">
        <v>12960</v>
      </c>
      <c r="AI121" s="33" t="s">
        <v>12961</v>
      </c>
      <c r="AJ121" s="33"/>
      <c r="AK121" s="33" t="s">
        <v>12020</v>
      </c>
      <c r="AL121" s="33"/>
      <c r="AM121" s="33"/>
      <c r="AN121" s="33"/>
      <c r="AO121" s="33" t="s">
        <v>12628</v>
      </c>
      <c r="AP121" s="33" t="s">
        <v>11318</v>
      </c>
      <c r="AQ121" s="33">
        <v>0</v>
      </c>
      <c r="AR121" s="33"/>
      <c r="AS121" s="33"/>
      <c r="AT121" s="33"/>
      <c r="AU121" s="33"/>
      <c r="AV121" s="33"/>
      <c r="AW121" s="33"/>
      <c r="AX121" s="33"/>
      <c r="AY121" s="33"/>
      <c r="AZ121" s="33"/>
      <c r="BA121" s="33"/>
      <c r="BB121" s="33"/>
      <c r="BC121" s="33" t="s">
        <v>11306</v>
      </c>
      <c r="BD121" s="33" t="s">
        <v>11318</v>
      </c>
      <c r="BE121" s="33"/>
      <c r="BF121" s="33"/>
      <c r="BG121" s="33"/>
      <c r="BH121" s="33"/>
      <c r="BI121" s="33"/>
      <c r="BJ121" s="33">
        <v>0</v>
      </c>
      <c r="BK121" s="33" t="s">
        <v>31</v>
      </c>
      <c r="BL121" s="33"/>
      <c r="BM121" s="33" t="s">
        <v>22258</v>
      </c>
    </row>
    <row r="122" spans="1:65" x14ac:dyDescent="0.25">
      <c r="A122" s="33" t="s">
        <v>12962</v>
      </c>
      <c r="B122" s="33" t="s">
        <v>12963</v>
      </c>
      <c r="C122" s="33" t="s">
        <v>12964</v>
      </c>
      <c r="D122" s="33" t="s">
        <v>11302</v>
      </c>
      <c r="E122" s="33"/>
      <c r="F122" s="33" t="s">
        <v>11303</v>
      </c>
      <c r="G122" s="33">
        <v>54.8</v>
      </c>
      <c r="H122" s="33">
        <v>0</v>
      </c>
      <c r="I122" s="33"/>
      <c r="J122" s="33" t="s">
        <v>11304</v>
      </c>
      <c r="K122" s="33" t="s">
        <v>12951</v>
      </c>
      <c r="L122" s="33">
        <v>33.44</v>
      </c>
      <c r="M122" s="33"/>
      <c r="N122" s="33"/>
      <c r="O122" s="33"/>
      <c r="P122" s="33" t="s">
        <v>11306</v>
      </c>
      <c r="Q122" s="33" t="s">
        <v>11306</v>
      </c>
      <c r="R122" s="33">
        <v>0</v>
      </c>
      <c r="S122" s="33">
        <v>0</v>
      </c>
      <c r="T122" s="33"/>
      <c r="U122" s="33"/>
      <c r="V122" s="33" t="s">
        <v>12965</v>
      </c>
      <c r="W122" s="33"/>
      <c r="X122" s="33"/>
      <c r="Y122" s="33" t="s">
        <v>11308</v>
      </c>
      <c r="Z122" s="33">
        <v>0</v>
      </c>
      <c r="AA122" s="33">
        <v>0</v>
      </c>
      <c r="AB122" s="33">
        <v>0</v>
      </c>
      <c r="AC122" s="33">
        <v>0</v>
      </c>
      <c r="AD122" s="33" t="s">
        <v>11803</v>
      </c>
      <c r="AE122" s="33" t="s">
        <v>12966</v>
      </c>
      <c r="AF122" s="33" t="s">
        <v>12967</v>
      </c>
      <c r="AG122" s="33" t="s">
        <v>12968</v>
      </c>
      <c r="AH122" s="33" t="s">
        <v>12969</v>
      </c>
      <c r="AI122" s="33" t="s">
        <v>12970</v>
      </c>
      <c r="AJ122" s="33"/>
      <c r="AK122" s="33" t="s">
        <v>12020</v>
      </c>
      <c r="AL122" s="33"/>
      <c r="AM122" s="33"/>
      <c r="AN122" s="33"/>
      <c r="AO122" s="33" t="s">
        <v>12628</v>
      </c>
      <c r="AP122" s="33" t="s">
        <v>11318</v>
      </c>
      <c r="AQ122" s="33">
        <v>0</v>
      </c>
      <c r="AR122" s="33"/>
      <c r="AS122" s="33"/>
      <c r="AT122" s="33"/>
      <c r="AU122" s="33"/>
      <c r="AV122" s="33"/>
      <c r="AW122" s="33"/>
      <c r="AX122" s="33"/>
      <c r="AY122" s="33"/>
      <c r="AZ122" s="33"/>
      <c r="BA122" s="33"/>
      <c r="BB122" s="33"/>
      <c r="BC122" s="33" t="s">
        <v>11306</v>
      </c>
      <c r="BD122" s="33" t="s">
        <v>11318</v>
      </c>
      <c r="BE122" s="33"/>
      <c r="BF122" s="33"/>
      <c r="BG122" s="33"/>
      <c r="BH122" s="33"/>
      <c r="BI122" s="33"/>
      <c r="BJ122" s="33">
        <v>0</v>
      </c>
      <c r="BK122" s="33" t="s">
        <v>31</v>
      </c>
      <c r="BL122" s="33"/>
      <c r="BM122" s="33" t="s">
        <v>22258</v>
      </c>
    </row>
    <row r="123" spans="1:65" x14ac:dyDescent="0.25">
      <c r="A123" s="33" t="s">
        <v>12971</v>
      </c>
      <c r="B123" s="33" t="s">
        <v>304</v>
      </c>
      <c r="C123" s="33" t="s">
        <v>12972</v>
      </c>
      <c r="D123" s="33" t="s">
        <v>11302</v>
      </c>
      <c r="E123" s="33" t="s">
        <v>12071</v>
      </c>
      <c r="F123" s="33" t="s">
        <v>11303</v>
      </c>
      <c r="G123" s="33">
        <v>66.2</v>
      </c>
      <c r="H123" s="33">
        <v>0</v>
      </c>
      <c r="I123" s="33"/>
      <c r="J123" s="33" t="s">
        <v>11304</v>
      </c>
      <c r="K123" s="33" t="s">
        <v>11483</v>
      </c>
      <c r="L123" s="33">
        <v>21.45</v>
      </c>
      <c r="M123" s="33" t="s">
        <v>12973</v>
      </c>
      <c r="N123" s="33"/>
      <c r="O123" s="33"/>
      <c r="P123" s="33" t="s">
        <v>11306</v>
      </c>
      <c r="Q123" s="33" t="s">
        <v>11306</v>
      </c>
      <c r="R123" s="33">
        <v>0</v>
      </c>
      <c r="S123" s="33">
        <v>0</v>
      </c>
      <c r="T123" s="33"/>
      <c r="U123" s="33"/>
      <c r="V123" s="33" t="s">
        <v>12974</v>
      </c>
      <c r="W123" s="33"/>
      <c r="X123" s="33"/>
      <c r="Y123" s="33" t="s">
        <v>11308</v>
      </c>
      <c r="Z123" s="33">
        <v>0</v>
      </c>
      <c r="AA123" s="33">
        <v>0</v>
      </c>
      <c r="AB123" s="33">
        <v>0</v>
      </c>
      <c r="AC123" s="33">
        <v>0</v>
      </c>
      <c r="AD123" s="33" t="s">
        <v>11803</v>
      </c>
      <c r="AE123" s="33" t="s">
        <v>12975</v>
      </c>
      <c r="AF123" s="33" t="s">
        <v>12976</v>
      </c>
      <c r="AG123" s="33" t="s">
        <v>12977</v>
      </c>
      <c r="AH123" s="33" t="s">
        <v>12978</v>
      </c>
      <c r="AI123" s="33" t="s">
        <v>12979</v>
      </c>
      <c r="AJ123" s="33" t="s">
        <v>12980</v>
      </c>
      <c r="AK123" s="33" t="s">
        <v>12020</v>
      </c>
      <c r="AL123" s="33"/>
      <c r="AM123" s="33"/>
      <c r="AN123" s="33"/>
      <c r="AO123" s="33" t="s">
        <v>12628</v>
      </c>
      <c r="AP123" s="33" t="s">
        <v>11318</v>
      </c>
      <c r="AQ123" s="33">
        <v>0</v>
      </c>
      <c r="AR123" s="33"/>
      <c r="AS123" s="33"/>
      <c r="AT123" s="33"/>
      <c r="AU123" s="33"/>
      <c r="AV123" s="33"/>
      <c r="AW123" s="33"/>
      <c r="AX123" s="33"/>
      <c r="AY123" s="33"/>
      <c r="AZ123" s="33"/>
      <c r="BA123" s="33"/>
      <c r="BB123" s="33"/>
      <c r="BC123" s="33" t="s">
        <v>11306</v>
      </c>
      <c r="BD123" s="33" t="s">
        <v>11318</v>
      </c>
      <c r="BE123" s="33"/>
      <c r="BF123" s="33"/>
      <c r="BG123" s="33"/>
      <c r="BH123" s="33"/>
      <c r="BI123" s="33"/>
      <c r="BJ123" s="33">
        <v>0</v>
      </c>
      <c r="BK123" s="33" t="s">
        <v>31</v>
      </c>
      <c r="BL123" s="33"/>
      <c r="BM123" s="33" t="s">
        <v>22258</v>
      </c>
    </row>
    <row r="124" spans="1:65" x14ac:dyDescent="0.25">
      <c r="A124" s="33" t="s">
        <v>12303</v>
      </c>
      <c r="B124" s="33" t="s">
        <v>8429</v>
      </c>
      <c r="C124" s="33" t="s">
        <v>12304</v>
      </c>
      <c r="D124" s="33" t="s">
        <v>11302</v>
      </c>
      <c r="E124" s="33" t="s">
        <v>12235</v>
      </c>
      <c r="F124" s="33" t="s">
        <v>11550</v>
      </c>
      <c r="G124" s="33">
        <v>21.22</v>
      </c>
      <c r="H124" s="33">
        <v>0</v>
      </c>
      <c r="I124" s="33"/>
      <c r="J124" s="33" t="s">
        <v>11304</v>
      </c>
      <c r="K124" s="33" t="s">
        <v>11341</v>
      </c>
      <c r="L124" s="33">
        <v>21.22</v>
      </c>
      <c r="M124" s="33"/>
      <c r="N124" s="33" t="s">
        <v>11561</v>
      </c>
      <c r="O124" s="33"/>
      <c r="P124" s="33" t="s">
        <v>11306</v>
      </c>
      <c r="Q124" s="33" t="s">
        <v>11306</v>
      </c>
      <c r="R124" s="33">
        <v>1.6</v>
      </c>
      <c r="S124" s="33">
        <v>1.6</v>
      </c>
      <c r="T124" s="33" t="s">
        <v>12305</v>
      </c>
      <c r="U124" s="33" t="s">
        <v>12305</v>
      </c>
      <c r="V124" s="33" t="s">
        <v>12306</v>
      </c>
      <c r="W124" s="33"/>
      <c r="X124" s="33"/>
      <c r="Y124" s="33" t="s">
        <v>11308</v>
      </c>
      <c r="Z124" s="33">
        <v>10</v>
      </c>
      <c r="AA124" s="33">
        <v>30</v>
      </c>
      <c r="AB124" s="33">
        <v>10</v>
      </c>
      <c r="AC124" s="33">
        <v>0</v>
      </c>
      <c r="AD124" s="33" t="s">
        <v>11803</v>
      </c>
      <c r="AE124" s="33" t="s">
        <v>12307</v>
      </c>
      <c r="AF124" s="33" t="s">
        <v>12308</v>
      </c>
      <c r="AG124" s="33" t="s">
        <v>12309</v>
      </c>
      <c r="AH124" s="33" t="s">
        <v>12310</v>
      </c>
      <c r="AI124" s="33" t="s">
        <v>12311</v>
      </c>
      <c r="AJ124" s="33" t="s">
        <v>12312</v>
      </c>
      <c r="AK124" s="33" t="s">
        <v>11570</v>
      </c>
      <c r="AL124" s="33"/>
      <c r="AM124" s="33"/>
      <c r="AN124" s="33" t="s">
        <v>11556</v>
      </c>
      <c r="AO124" s="33" t="s">
        <v>11386</v>
      </c>
      <c r="AP124" s="33" t="s">
        <v>11318</v>
      </c>
      <c r="AQ124" s="33">
        <v>0</v>
      </c>
      <c r="AR124" s="33"/>
      <c r="AS124" s="33"/>
      <c r="AT124" s="33"/>
      <c r="AU124" s="33"/>
      <c r="AV124" s="33"/>
      <c r="AW124" s="33"/>
      <c r="AX124" s="33"/>
      <c r="AY124" s="33"/>
      <c r="AZ124" s="33"/>
      <c r="BA124" s="33"/>
      <c r="BB124" s="33"/>
      <c r="BC124" s="33" t="s">
        <v>11306</v>
      </c>
      <c r="BD124" s="33" t="s">
        <v>11318</v>
      </c>
      <c r="BE124" s="33"/>
      <c r="BF124" s="33"/>
      <c r="BG124" s="33"/>
      <c r="BH124" s="33"/>
      <c r="BI124" s="33"/>
      <c r="BJ124" s="33">
        <v>0</v>
      </c>
      <c r="BK124" s="33" t="s">
        <v>31</v>
      </c>
      <c r="BL124" s="33"/>
      <c r="BM124" s="33" t="s">
        <v>22260</v>
      </c>
    </row>
    <row r="125" spans="1:65" x14ac:dyDescent="0.25">
      <c r="A125" s="33" t="s">
        <v>12313</v>
      </c>
      <c r="B125" s="33" t="s">
        <v>10164</v>
      </c>
      <c r="C125" s="33" t="s">
        <v>12314</v>
      </c>
      <c r="D125" s="33" t="s">
        <v>11302</v>
      </c>
      <c r="E125" s="33" t="s">
        <v>12235</v>
      </c>
      <c r="F125" s="33" t="s">
        <v>11550</v>
      </c>
      <c r="G125" s="33">
        <v>34.04</v>
      </c>
      <c r="H125" s="33">
        <v>0</v>
      </c>
      <c r="I125" s="33"/>
      <c r="J125" s="33" t="s">
        <v>11304</v>
      </c>
      <c r="K125" s="33" t="s">
        <v>11306</v>
      </c>
      <c r="L125" s="33">
        <v>34.04</v>
      </c>
      <c r="M125" s="33"/>
      <c r="N125" s="33" t="s">
        <v>11561</v>
      </c>
      <c r="O125" s="33"/>
      <c r="P125" s="33" t="s">
        <v>11306</v>
      </c>
      <c r="Q125" s="33" t="s">
        <v>11306</v>
      </c>
      <c r="R125" s="33">
        <v>3.5</v>
      </c>
      <c r="S125" s="33">
        <v>3.5</v>
      </c>
      <c r="T125" s="33" t="s">
        <v>12315</v>
      </c>
      <c r="U125" s="33" t="s">
        <v>12315</v>
      </c>
      <c r="V125" s="33" t="s">
        <v>12316</v>
      </c>
      <c r="W125" s="33"/>
      <c r="X125" s="33"/>
      <c r="Y125" s="33" t="s">
        <v>11308</v>
      </c>
      <c r="Z125" s="33">
        <v>17</v>
      </c>
      <c r="AA125" s="33">
        <v>35</v>
      </c>
      <c r="AB125" s="33">
        <v>17</v>
      </c>
      <c r="AC125" s="33">
        <v>0</v>
      </c>
      <c r="AD125" s="33" t="s">
        <v>11803</v>
      </c>
      <c r="AE125" s="33" t="s">
        <v>12317</v>
      </c>
      <c r="AF125" s="33" t="s">
        <v>12318</v>
      </c>
      <c r="AG125" s="33" t="s">
        <v>12319</v>
      </c>
      <c r="AH125" s="33" t="s">
        <v>12320</v>
      </c>
      <c r="AI125" s="33" t="s">
        <v>12321</v>
      </c>
      <c r="AJ125" s="33" t="s">
        <v>12322</v>
      </c>
      <c r="AK125" s="33" t="s">
        <v>11570</v>
      </c>
      <c r="AL125" s="33"/>
      <c r="AM125" s="33"/>
      <c r="AN125" s="33" t="s">
        <v>11556</v>
      </c>
      <c r="AO125" s="33" t="s">
        <v>11386</v>
      </c>
      <c r="AP125" s="33" t="s">
        <v>11318</v>
      </c>
      <c r="AQ125" s="33">
        <v>0</v>
      </c>
      <c r="AR125" s="33"/>
      <c r="AS125" s="33"/>
      <c r="AT125" s="33"/>
      <c r="AU125" s="33"/>
      <c r="AV125" s="33"/>
      <c r="AW125" s="33"/>
      <c r="AX125" s="33"/>
      <c r="AY125" s="33"/>
      <c r="AZ125" s="33"/>
      <c r="BA125" s="33"/>
      <c r="BB125" s="33"/>
      <c r="BC125" s="33" t="s">
        <v>11306</v>
      </c>
      <c r="BD125" s="33" t="s">
        <v>11318</v>
      </c>
      <c r="BE125" s="33"/>
      <c r="BF125" s="33"/>
      <c r="BG125" s="33"/>
      <c r="BH125" s="33"/>
      <c r="BI125" s="33"/>
      <c r="BJ125" s="33">
        <v>0</v>
      </c>
      <c r="BK125" s="33" t="s">
        <v>31</v>
      </c>
      <c r="BL125" s="33"/>
      <c r="BM125" s="33" t="s">
        <v>22260</v>
      </c>
    </row>
    <row r="126" spans="1:65" x14ac:dyDescent="0.25">
      <c r="A126" s="33" t="s">
        <v>12981</v>
      </c>
      <c r="B126" s="33" t="s">
        <v>12982</v>
      </c>
      <c r="C126" s="33" t="s">
        <v>12983</v>
      </c>
      <c r="D126" s="33" t="s">
        <v>11302</v>
      </c>
      <c r="E126" s="33"/>
      <c r="F126" s="33" t="s">
        <v>11303</v>
      </c>
      <c r="G126" s="33">
        <v>54.8</v>
      </c>
      <c r="H126" s="33">
        <v>0</v>
      </c>
      <c r="I126" s="33"/>
      <c r="J126" s="33" t="s">
        <v>11304</v>
      </c>
      <c r="K126" s="33" t="s">
        <v>12984</v>
      </c>
      <c r="L126" s="33">
        <v>33.44</v>
      </c>
      <c r="M126" s="33"/>
      <c r="N126" s="33"/>
      <c r="O126" s="33"/>
      <c r="P126" s="33" t="s">
        <v>11306</v>
      </c>
      <c r="Q126" s="33" t="s">
        <v>11306</v>
      </c>
      <c r="R126" s="33">
        <v>0</v>
      </c>
      <c r="S126" s="33">
        <v>0</v>
      </c>
      <c r="T126" s="33"/>
      <c r="U126" s="33"/>
      <c r="V126" s="33" t="s">
        <v>12965</v>
      </c>
      <c r="W126" s="33"/>
      <c r="X126" s="33"/>
      <c r="Y126" s="33" t="s">
        <v>11308</v>
      </c>
      <c r="Z126" s="33">
        <v>0</v>
      </c>
      <c r="AA126" s="33">
        <v>0</v>
      </c>
      <c r="AB126" s="33">
        <v>0</v>
      </c>
      <c r="AC126" s="33">
        <v>0</v>
      </c>
      <c r="AD126" s="33" t="s">
        <v>11803</v>
      </c>
      <c r="AE126" s="33" t="s">
        <v>12985</v>
      </c>
      <c r="AF126" s="33" t="s">
        <v>12986</v>
      </c>
      <c r="AG126" s="33" t="s">
        <v>12987</v>
      </c>
      <c r="AH126" s="33" t="s">
        <v>12988</v>
      </c>
      <c r="AI126" s="33" t="s">
        <v>12989</v>
      </c>
      <c r="AJ126" s="33"/>
      <c r="AK126" s="33" t="s">
        <v>12020</v>
      </c>
      <c r="AL126" s="33"/>
      <c r="AM126" s="33"/>
      <c r="AN126" s="33"/>
      <c r="AO126" s="33" t="s">
        <v>12628</v>
      </c>
      <c r="AP126" s="33" t="s">
        <v>11318</v>
      </c>
      <c r="AQ126" s="33">
        <v>0</v>
      </c>
      <c r="AR126" s="33"/>
      <c r="AS126" s="33"/>
      <c r="AT126" s="33"/>
      <c r="AU126" s="33"/>
      <c r="AV126" s="33"/>
      <c r="AW126" s="33"/>
      <c r="AX126" s="33"/>
      <c r="AY126" s="33"/>
      <c r="AZ126" s="33"/>
      <c r="BA126" s="33"/>
      <c r="BB126" s="33"/>
      <c r="BC126" s="33" t="s">
        <v>11306</v>
      </c>
      <c r="BD126" s="33" t="s">
        <v>11318</v>
      </c>
      <c r="BE126" s="33"/>
      <c r="BF126" s="33"/>
      <c r="BG126" s="33"/>
      <c r="BH126" s="33"/>
      <c r="BI126" s="33"/>
      <c r="BJ126" s="33">
        <v>0</v>
      </c>
      <c r="BK126" s="33" t="s">
        <v>31</v>
      </c>
      <c r="BL126" s="33"/>
      <c r="BM126" s="33" t="s">
        <v>22258</v>
      </c>
    </row>
    <row r="127" spans="1:65" x14ac:dyDescent="0.25">
      <c r="A127" s="33" t="s">
        <v>12995</v>
      </c>
      <c r="B127" s="33" t="s">
        <v>12996</v>
      </c>
      <c r="C127" s="33" t="s">
        <v>12997</v>
      </c>
      <c r="D127" s="33" t="s">
        <v>12998</v>
      </c>
      <c r="E127" s="33" t="s">
        <v>11866</v>
      </c>
      <c r="F127" s="35" t="s">
        <v>11550</v>
      </c>
      <c r="G127" s="33">
        <v>243.35</v>
      </c>
      <c r="H127" s="33">
        <v>0</v>
      </c>
      <c r="I127" s="33"/>
      <c r="J127" s="33" t="s">
        <v>11304</v>
      </c>
      <c r="K127" s="33" t="s">
        <v>12999</v>
      </c>
      <c r="L127" s="33">
        <v>243.35</v>
      </c>
      <c r="M127" s="33"/>
      <c r="N127" s="33"/>
      <c r="O127" s="33"/>
      <c r="P127" s="33" t="s">
        <v>11306</v>
      </c>
      <c r="Q127" s="33" t="s">
        <v>11306</v>
      </c>
      <c r="R127" s="33">
        <v>0</v>
      </c>
      <c r="S127" s="33">
        <v>0</v>
      </c>
      <c r="T127" s="33" t="s">
        <v>13000</v>
      </c>
      <c r="U127" s="33"/>
      <c r="V127" s="33"/>
      <c r="W127" s="33"/>
      <c r="X127" s="33"/>
      <c r="Y127" s="33" t="s">
        <v>11308</v>
      </c>
      <c r="Z127" s="33">
        <v>0</v>
      </c>
      <c r="AA127" s="33">
        <v>0</v>
      </c>
      <c r="AB127" s="33">
        <v>0</v>
      </c>
      <c r="AC127" s="33">
        <v>0</v>
      </c>
      <c r="AD127" s="33" t="s">
        <v>11309</v>
      </c>
      <c r="AE127" s="33"/>
      <c r="AF127" s="33"/>
      <c r="AG127" s="33"/>
      <c r="AH127" s="33"/>
      <c r="AI127" s="33"/>
      <c r="AJ127" s="33"/>
      <c r="AK127" s="33" t="s">
        <v>11861</v>
      </c>
      <c r="AL127" s="33"/>
      <c r="AM127" s="33"/>
      <c r="AN127" s="33"/>
      <c r="AO127" s="33"/>
      <c r="AP127" s="33" t="s">
        <v>11318</v>
      </c>
      <c r="AQ127" s="33">
        <v>0</v>
      </c>
      <c r="AR127" s="33"/>
      <c r="AS127" s="33"/>
      <c r="AT127" s="33"/>
      <c r="AU127" s="33"/>
      <c r="AV127" s="33"/>
      <c r="AW127" s="33"/>
      <c r="AX127" s="33"/>
      <c r="AY127" s="33"/>
      <c r="AZ127" s="33"/>
      <c r="BA127" s="33"/>
      <c r="BB127" s="33"/>
      <c r="BC127" s="33" t="s">
        <v>11306</v>
      </c>
      <c r="BD127" s="33" t="s">
        <v>11318</v>
      </c>
      <c r="BE127" s="33"/>
      <c r="BF127" s="33"/>
      <c r="BG127" s="33"/>
      <c r="BH127" s="33"/>
      <c r="BI127" s="33"/>
      <c r="BJ127" s="33">
        <v>0</v>
      </c>
      <c r="BK127" s="33" t="s">
        <v>31</v>
      </c>
      <c r="BL127" s="33"/>
      <c r="BM127" s="33" t="s">
        <v>22260</v>
      </c>
    </row>
    <row r="128" spans="1:65" x14ac:dyDescent="0.25">
      <c r="A128" s="33" t="s">
        <v>12343</v>
      </c>
      <c r="B128" s="33" t="s">
        <v>12344</v>
      </c>
      <c r="C128" s="33" t="s">
        <v>12345</v>
      </c>
      <c r="D128" s="33" t="s">
        <v>11302</v>
      </c>
      <c r="E128" s="33"/>
      <c r="F128" s="33" t="s">
        <v>11550</v>
      </c>
      <c r="G128" s="33">
        <v>0.01</v>
      </c>
      <c r="H128" s="33">
        <v>0</v>
      </c>
      <c r="I128" s="33"/>
      <c r="J128" s="33" t="s">
        <v>11304</v>
      </c>
      <c r="K128" s="33" t="s">
        <v>12346</v>
      </c>
      <c r="L128" s="33">
        <v>0</v>
      </c>
      <c r="M128" s="33"/>
      <c r="N128" s="33"/>
      <c r="O128" s="33"/>
      <c r="P128" s="33" t="s">
        <v>11306</v>
      </c>
      <c r="Q128" s="33" t="s">
        <v>11306</v>
      </c>
      <c r="R128" s="33">
        <v>0</v>
      </c>
      <c r="S128" s="33">
        <v>0</v>
      </c>
      <c r="T128" s="33"/>
      <c r="U128" s="33"/>
      <c r="V128" s="33"/>
      <c r="W128" s="33"/>
      <c r="X128" s="33"/>
      <c r="Y128" s="33" t="s">
        <v>11308</v>
      </c>
      <c r="Z128" s="33">
        <v>0</v>
      </c>
      <c r="AA128" s="33">
        <v>0</v>
      </c>
      <c r="AB128" s="33">
        <v>0</v>
      </c>
      <c r="AC128" s="33">
        <v>0</v>
      </c>
      <c r="AD128" s="33" t="s">
        <v>11803</v>
      </c>
      <c r="AE128" s="33"/>
      <c r="AF128" s="33"/>
      <c r="AG128" s="33"/>
      <c r="AH128" s="33"/>
      <c r="AI128" s="33"/>
      <c r="AJ128" s="33"/>
      <c r="AK128" s="33"/>
      <c r="AL128" s="33"/>
      <c r="AM128" s="33"/>
      <c r="AN128" s="33"/>
      <c r="AO128" s="33"/>
      <c r="AP128" s="33" t="s">
        <v>11318</v>
      </c>
      <c r="AQ128" s="33">
        <v>0</v>
      </c>
      <c r="AR128" s="33"/>
      <c r="AS128" s="33"/>
      <c r="AT128" s="33"/>
      <c r="AU128" s="33"/>
      <c r="AV128" s="33"/>
      <c r="AW128" s="33"/>
      <c r="AX128" s="33"/>
      <c r="AY128" s="33"/>
      <c r="AZ128" s="33"/>
      <c r="BA128" s="33"/>
      <c r="BB128" s="33"/>
      <c r="BC128" s="33" t="s">
        <v>11306</v>
      </c>
      <c r="BD128" s="33" t="s">
        <v>11318</v>
      </c>
      <c r="BE128" s="33"/>
      <c r="BF128" s="33"/>
      <c r="BG128" s="33"/>
      <c r="BH128" s="33"/>
      <c r="BI128" s="33"/>
      <c r="BJ128" s="33">
        <v>0</v>
      </c>
      <c r="BK128" s="33" t="s">
        <v>31</v>
      </c>
      <c r="BL128" s="33"/>
      <c r="BM128" s="33" t="s">
        <v>22260</v>
      </c>
    </row>
    <row r="129" spans="1:65" x14ac:dyDescent="0.25">
      <c r="A129" s="33" t="s">
        <v>12347</v>
      </c>
      <c r="B129" s="33" t="s">
        <v>12348</v>
      </c>
      <c r="C129" s="33" t="s">
        <v>12349</v>
      </c>
      <c r="D129" s="33" t="s">
        <v>11302</v>
      </c>
      <c r="E129" s="33" t="s">
        <v>11559</v>
      </c>
      <c r="F129" s="33" t="s">
        <v>11550</v>
      </c>
      <c r="G129" s="33">
        <v>16.760000000000002</v>
      </c>
      <c r="H129" s="33">
        <v>0</v>
      </c>
      <c r="I129" s="33"/>
      <c r="J129" s="33" t="s">
        <v>11304</v>
      </c>
      <c r="K129" s="33" t="s">
        <v>11306</v>
      </c>
      <c r="L129" s="33">
        <v>16.760000000000002</v>
      </c>
      <c r="M129" s="33"/>
      <c r="N129" s="33" t="s">
        <v>11561</v>
      </c>
      <c r="O129" s="33"/>
      <c r="P129" s="33" t="s">
        <v>11306</v>
      </c>
      <c r="Q129" s="33" t="s">
        <v>11306</v>
      </c>
      <c r="R129" s="33">
        <v>0.6</v>
      </c>
      <c r="S129" s="33">
        <v>0.6</v>
      </c>
      <c r="T129" s="33" t="s">
        <v>12350</v>
      </c>
      <c r="U129" s="33" t="s">
        <v>12350</v>
      </c>
      <c r="V129" s="33" t="s">
        <v>12351</v>
      </c>
      <c r="W129" s="33"/>
      <c r="X129" s="33"/>
      <c r="Y129" s="33" t="s">
        <v>11308</v>
      </c>
      <c r="Z129" s="33">
        <v>9</v>
      </c>
      <c r="AA129" s="33">
        <v>6</v>
      </c>
      <c r="AB129" s="33">
        <v>20</v>
      </c>
      <c r="AC129" s="33">
        <v>0</v>
      </c>
      <c r="AD129" s="33" t="s">
        <v>11803</v>
      </c>
      <c r="AE129" s="33" t="s">
        <v>12352</v>
      </c>
      <c r="AF129" s="33" t="s">
        <v>12353</v>
      </c>
      <c r="AG129" s="33" t="s">
        <v>12354</v>
      </c>
      <c r="AH129" s="33" t="s">
        <v>12355</v>
      </c>
      <c r="AI129" s="33" t="s">
        <v>12356</v>
      </c>
      <c r="AJ129" s="33" t="s">
        <v>12357</v>
      </c>
      <c r="AK129" s="33" t="s">
        <v>11570</v>
      </c>
      <c r="AL129" s="33"/>
      <c r="AM129" s="33"/>
      <c r="AN129" s="33" t="s">
        <v>12358</v>
      </c>
      <c r="AO129" s="33" t="s">
        <v>11386</v>
      </c>
      <c r="AP129" s="33" t="s">
        <v>11318</v>
      </c>
      <c r="AQ129" s="33">
        <v>0</v>
      </c>
      <c r="AR129" s="33"/>
      <c r="AS129" s="33"/>
      <c r="AT129" s="33"/>
      <c r="AU129" s="33"/>
      <c r="AV129" s="33"/>
      <c r="AW129" s="33"/>
      <c r="AX129" s="33"/>
      <c r="AY129" s="33"/>
      <c r="AZ129" s="33"/>
      <c r="BA129" s="33"/>
      <c r="BB129" s="33"/>
      <c r="BC129" s="33" t="s">
        <v>11306</v>
      </c>
      <c r="BD129" s="33" t="s">
        <v>11318</v>
      </c>
      <c r="BE129" s="33"/>
      <c r="BF129" s="33"/>
      <c r="BG129" s="33"/>
      <c r="BH129" s="33"/>
      <c r="BI129" s="33"/>
      <c r="BJ129" s="33">
        <v>0</v>
      </c>
      <c r="BK129" s="33" t="s">
        <v>31</v>
      </c>
      <c r="BL129" s="33"/>
      <c r="BM129" s="33" t="s">
        <v>22260</v>
      </c>
    </row>
    <row r="130" spans="1:65" x14ac:dyDescent="0.25">
      <c r="A130" s="33" t="s">
        <v>12359</v>
      </c>
      <c r="B130" s="33" t="s">
        <v>2612</v>
      </c>
      <c r="C130" s="33" t="s">
        <v>12360</v>
      </c>
      <c r="D130" s="33" t="s">
        <v>11302</v>
      </c>
      <c r="E130" s="33" t="s">
        <v>11559</v>
      </c>
      <c r="F130" s="33" t="s">
        <v>11550</v>
      </c>
      <c r="G130" s="33">
        <v>8.66</v>
      </c>
      <c r="H130" s="33">
        <v>0</v>
      </c>
      <c r="I130" s="33"/>
      <c r="J130" s="33" t="s">
        <v>11304</v>
      </c>
      <c r="K130" s="33" t="s">
        <v>11306</v>
      </c>
      <c r="L130" s="33">
        <v>8.66</v>
      </c>
      <c r="M130" s="33"/>
      <c r="N130" s="33" t="s">
        <v>11561</v>
      </c>
      <c r="O130" s="33"/>
      <c r="P130" s="33" t="s">
        <v>11306</v>
      </c>
      <c r="Q130" s="33" t="s">
        <v>11306</v>
      </c>
      <c r="R130" s="33">
        <v>0.6</v>
      </c>
      <c r="S130" s="33">
        <v>0.6</v>
      </c>
      <c r="T130" s="33" t="s">
        <v>12361</v>
      </c>
      <c r="U130" s="33" t="s">
        <v>12361</v>
      </c>
      <c r="V130" s="33" t="s">
        <v>12362</v>
      </c>
      <c r="W130" s="33"/>
      <c r="X130" s="33"/>
      <c r="Y130" s="33" t="s">
        <v>11308</v>
      </c>
      <c r="Z130" s="33">
        <v>9</v>
      </c>
      <c r="AA130" s="33">
        <v>6</v>
      </c>
      <c r="AB130" s="33">
        <v>20</v>
      </c>
      <c r="AC130" s="33">
        <v>0</v>
      </c>
      <c r="AD130" s="33" t="s">
        <v>11803</v>
      </c>
      <c r="AE130" s="33" t="s">
        <v>12363</v>
      </c>
      <c r="AF130" s="33" t="s">
        <v>12364</v>
      </c>
      <c r="AG130" s="33" t="s">
        <v>12365</v>
      </c>
      <c r="AH130" s="33" t="s">
        <v>12366</v>
      </c>
      <c r="AI130" s="33" t="s">
        <v>12367</v>
      </c>
      <c r="AJ130" s="33" t="s">
        <v>12368</v>
      </c>
      <c r="AK130" s="33" t="s">
        <v>11570</v>
      </c>
      <c r="AL130" s="33"/>
      <c r="AM130" s="33"/>
      <c r="AN130" s="33" t="s">
        <v>12358</v>
      </c>
      <c r="AO130" s="33" t="s">
        <v>11386</v>
      </c>
      <c r="AP130" s="33" t="s">
        <v>11318</v>
      </c>
      <c r="AQ130" s="33">
        <v>0</v>
      </c>
      <c r="AR130" s="33"/>
      <c r="AS130" s="33"/>
      <c r="AT130" s="33"/>
      <c r="AU130" s="33"/>
      <c r="AV130" s="33"/>
      <c r="AW130" s="33"/>
      <c r="AX130" s="33"/>
      <c r="AY130" s="33"/>
      <c r="AZ130" s="33"/>
      <c r="BA130" s="33"/>
      <c r="BB130" s="33"/>
      <c r="BC130" s="33" t="s">
        <v>11306</v>
      </c>
      <c r="BD130" s="33" t="s">
        <v>11318</v>
      </c>
      <c r="BE130" s="33"/>
      <c r="BF130" s="33"/>
      <c r="BG130" s="33"/>
      <c r="BH130" s="33"/>
      <c r="BI130" s="33"/>
      <c r="BJ130" s="33">
        <v>0</v>
      </c>
      <c r="BK130" s="33" t="s">
        <v>31</v>
      </c>
      <c r="BL130" s="33"/>
      <c r="BM130" s="33" t="s">
        <v>22260</v>
      </c>
    </row>
    <row r="131" spans="1:65" x14ac:dyDescent="0.25">
      <c r="A131" s="33" t="s">
        <v>12369</v>
      </c>
      <c r="B131" s="33"/>
      <c r="C131" s="33" t="s">
        <v>12370</v>
      </c>
      <c r="D131" s="33" t="s">
        <v>11302</v>
      </c>
      <c r="E131" s="33"/>
      <c r="F131" s="33" t="s">
        <v>11550</v>
      </c>
      <c r="G131" s="33">
        <v>0.01</v>
      </c>
      <c r="H131" s="33">
        <v>0</v>
      </c>
      <c r="I131" s="33"/>
      <c r="J131" s="33" t="s">
        <v>11304</v>
      </c>
      <c r="K131" s="33" t="s">
        <v>11306</v>
      </c>
      <c r="L131" s="33">
        <v>0</v>
      </c>
      <c r="M131" s="33"/>
      <c r="N131" s="33"/>
      <c r="O131" s="33"/>
      <c r="P131" s="33" t="s">
        <v>11306</v>
      </c>
      <c r="Q131" s="33" t="s">
        <v>11306</v>
      </c>
      <c r="R131" s="33">
        <v>0</v>
      </c>
      <c r="S131" s="33">
        <v>0</v>
      </c>
      <c r="T131" s="33"/>
      <c r="U131" s="33"/>
      <c r="V131" s="33"/>
      <c r="W131" s="33"/>
      <c r="X131" s="33"/>
      <c r="Y131" s="33" t="s">
        <v>11308</v>
      </c>
      <c r="Z131" s="33">
        <v>0</v>
      </c>
      <c r="AA131" s="33">
        <v>0</v>
      </c>
      <c r="AB131" s="33">
        <v>0</v>
      </c>
      <c r="AC131" s="33">
        <v>0</v>
      </c>
      <c r="AD131" s="33" t="s">
        <v>11803</v>
      </c>
      <c r="AE131" s="33"/>
      <c r="AF131" s="33"/>
      <c r="AG131" s="33"/>
      <c r="AH131" s="33"/>
      <c r="AI131" s="33"/>
      <c r="AJ131" s="33"/>
      <c r="AK131" s="33"/>
      <c r="AL131" s="33"/>
      <c r="AM131" s="33"/>
      <c r="AN131" s="33"/>
      <c r="AO131" s="33"/>
      <c r="AP131" s="33" t="s">
        <v>11318</v>
      </c>
      <c r="AQ131" s="33">
        <v>0</v>
      </c>
      <c r="AR131" s="33"/>
      <c r="AS131" s="33"/>
      <c r="AT131" s="33"/>
      <c r="AU131" s="33"/>
      <c r="AV131" s="33"/>
      <c r="AW131" s="33"/>
      <c r="AX131" s="33"/>
      <c r="AY131" s="33"/>
      <c r="AZ131" s="33"/>
      <c r="BA131" s="33"/>
      <c r="BB131" s="33"/>
      <c r="BC131" s="33" t="s">
        <v>11306</v>
      </c>
      <c r="BD131" s="33" t="s">
        <v>11318</v>
      </c>
      <c r="BE131" s="33"/>
      <c r="BF131" s="33"/>
      <c r="BG131" s="33"/>
      <c r="BH131" s="33"/>
      <c r="BI131" s="33"/>
      <c r="BJ131" s="33">
        <v>0</v>
      </c>
      <c r="BK131" s="33" t="s">
        <v>31</v>
      </c>
      <c r="BL131" s="33"/>
      <c r="BM131" s="33" t="s">
        <v>22260</v>
      </c>
    </row>
    <row r="132" spans="1:65" x14ac:dyDescent="0.25">
      <c r="A132" s="33" t="s">
        <v>12371</v>
      </c>
      <c r="B132" s="33" t="s">
        <v>12372</v>
      </c>
      <c r="C132" s="33" t="s">
        <v>12373</v>
      </c>
      <c r="D132" s="33" t="s">
        <v>11302</v>
      </c>
      <c r="E132" s="33"/>
      <c r="F132" s="33" t="s">
        <v>11550</v>
      </c>
      <c r="G132" s="33">
        <v>149.9</v>
      </c>
      <c r="H132" s="33">
        <v>0</v>
      </c>
      <c r="I132" s="33"/>
      <c r="J132" s="33" t="s">
        <v>11304</v>
      </c>
      <c r="K132" s="33" t="s">
        <v>12374</v>
      </c>
      <c r="L132" s="33">
        <v>92.58</v>
      </c>
      <c r="M132" s="33"/>
      <c r="N132" s="33"/>
      <c r="O132" s="33"/>
      <c r="P132" s="33" t="s">
        <v>11306</v>
      </c>
      <c r="Q132" s="33" t="s">
        <v>11306</v>
      </c>
      <c r="R132" s="33">
        <v>1.25</v>
      </c>
      <c r="S132" s="33">
        <v>1.25</v>
      </c>
      <c r="T132" s="33" t="s">
        <v>12375</v>
      </c>
      <c r="U132" s="33"/>
      <c r="V132" s="33" t="s">
        <v>12376</v>
      </c>
      <c r="W132" s="33"/>
      <c r="X132" s="33"/>
      <c r="Y132" s="33" t="s">
        <v>11308</v>
      </c>
      <c r="Z132" s="33">
        <v>10</v>
      </c>
      <c r="AA132" s="33">
        <v>11</v>
      </c>
      <c r="AB132" s="33">
        <v>53</v>
      </c>
      <c r="AC132" s="33">
        <v>0</v>
      </c>
      <c r="AD132" s="33" t="s">
        <v>11803</v>
      </c>
      <c r="AE132" s="33" t="s">
        <v>12377</v>
      </c>
      <c r="AF132" s="33" t="s">
        <v>12378</v>
      </c>
      <c r="AG132" s="33" t="s">
        <v>12379</v>
      </c>
      <c r="AH132" s="33" t="s">
        <v>12380</v>
      </c>
      <c r="AI132" s="33" t="s">
        <v>12381</v>
      </c>
      <c r="AJ132" s="33" t="s">
        <v>12382</v>
      </c>
      <c r="AK132" s="33" t="s">
        <v>12383</v>
      </c>
      <c r="AL132" s="33"/>
      <c r="AM132" s="33"/>
      <c r="AN132" s="33"/>
      <c r="AO132" s="33" t="s">
        <v>12231</v>
      </c>
      <c r="AP132" s="33" t="s">
        <v>11318</v>
      </c>
      <c r="AQ132" s="33">
        <v>0</v>
      </c>
      <c r="AR132" s="33"/>
      <c r="AS132" s="33"/>
      <c r="AT132" s="33"/>
      <c r="AU132" s="33"/>
      <c r="AV132" s="33"/>
      <c r="AW132" s="33"/>
      <c r="AX132" s="33"/>
      <c r="AY132" s="33"/>
      <c r="AZ132" s="33"/>
      <c r="BA132" s="33"/>
      <c r="BB132" s="33"/>
      <c r="BC132" s="33" t="s">
        <v>11306</v>
      </c>
      <c r="BD132" s="33" t="s">
        <v>11318</v>
      </c>
      <c r="BE132" s="33"/>
      <c r="BF132" s="33"/>
      <c r="BG132" s="33"/>
      <c r="BH132" s="33"/>
      <c r="BI132" s="33"/>
      <c r="BJ132" s="33">
        <v>0</v>
      </c>
      <c r="BK132" s="33" t="s">
        <v>31</v>
      </c>
      <c r="BL132" s="33"/>
      <c r="BM132" s="33" t="s">
        <v>22260</v>
      </c>
    </row>
    <row r="133" spans="1:65" x14ac:dyDescent="0.25">
      <c r="A133" s="33" t="s">
        <v>12384</v>
      </c>
      <c r="B133" s="33" t="s">
        <v>12385</v>
      </c>
      <c r="C133" s="33" t="s">
        <v>12386</v>
      </c>
      <c r="D133" s="33" t="s">
        <v>11302</v>
      </c>
      <c r="E133" s="33"/>
      <c r="F133" s="33" t="s">
        <v>11550</v>
      </c>
      <c r="G133" s="33">
        <v>149.9</v>
      </c>
      <c r="H133" s="33">
        <v>0</v>
      </c>
      <c r="I133" s="33"/>
      <c r="J133" s="33" t="s">
        <v>11304</v>
      </c>
      <c r="K133" s="33" t="s">
        <v>12031</v>
      </c>
      <c r="L133" s="33">
        <v>129.11000000000001</v>
      </c>
      <c r="M133" s="33"/>
      <c r="N133" s="33"/>
      <c r="O133" s="33"/>
      <c r="P133" s="33" t="s">
        <v>11306</v>
      </c>
      <c r="Q133" s="33" t="s">
        <v>11306</v>
      </c>
      <c r="R133" s="33">
        <v>1</v>
      </c>
      <c r="S133" s="33">
        <v>1</v>
      </c>
      <c r="T133" s="33" t="s">
        <v>12387</v>
      </c>
      <c r="U133" s="33"/>
      <c r="V133" s="33" t="s">
        <v>12388</v>
      </c>
      <c r="W133" s="33"/>
      <c r="X133" s="33"/>
      <c r="Y133" s="33" t="s">
        <v>11308</v>
      </c>
      <c r="Z133" s="33">
        <v>13</v>
      </c>
      <c r="AA133" s="33">
        <v>58</v>
      </c>
      <c r="AB133" s="33">
        <v>12</v>
      </c>
      <c r="AC133" s="33">
        <v>0</v>
      </c>
      <c r="AD133" s="33" t="s">
        <v>11803</v>
      </c>
      <c r="AE133" s="33" t="s">
        <v>12389</v>
      </c>
      <c r="AF133" s="33" t="s">
        <v>12390</v>
      </c>
      <c r="AG133" s="33" t="s">
        <v>12391</v>
      </c>
      <c r="AH133" s="33" t="s">
        <v>12392</v>
      </c>
      <c r="AI133" s="33" t="s">
        <v>12393</v>
      </c>
      <c r="AJ133" s="33" t="s">
        <v>12394</v>
      </c>
      <c r="AK133" s="33" t="s">
        <v>12383</v>
      </c>
      <c r="AL133" s="33"/>
      <c r="AM133" s="33"/>
      <c r="AN133" s="33" t="s">
        <v>11862</v>
      </c>
      <c r="AO133" s="33" t="s">
        <v>12231</v>
      </c>
      <c r="AP133" s="33" t="s">
        <v>11318</v>
      </c>
      <c r="AQ133" s="33">
        <v>0</v>
      </c>
      <c r="AR133" s="33"/>
      <c r="AS133" s="33"/>
      <c r="AT133" s="33"/>
      <c r="AU133" s="33"/>
      <c r="AV133" s="33"/>
      <c r="AW133" s="33"/>
      <c r="AX133" s="33"/>
      <c r="AY133" s="33"/>
      <c r="AZ133" s="33"/>
      <c r="BA133" s="33"/>
      <c r="BB133" s="33"/>
      <c r="BC133" s="33" t="s">
        <v>11306</v>
      </c>
      <c r="BD133" s="33" t="s">
        <v>11318</v>
      </c>
      <c r="BE133" s="33"/>
      <c r="BF133" s="33"/>
      <c r="BG133" s="33"/>
      <c r="BH133" s="33"/>
      <c r="BI133" s="33"/>
      <c r="BJ133" s="33">
        <v>0</v>
      </c>
      <c r="BK133" s="33" t="s">
        <v>31</v>
      </c>
      <c r="BL133" s="33"/>
      <c r="BM133" s="33" t="s">
        <v>22260</v>
      </c>
    </row>
    <row r="134" spans="1:65" x14ac:dyDescent="0.25">
      <c r="A134" s="33" t="s">
        <v>13081</v>
      </c>
      <c r="B134" s="33" t="s">
        <v>13082</v>
      </c>
      <c r="C134" s="33" t="s">
        <v>13083</v>
      </c>
      <c r="D134" s="33" t="s">
        <v>11302</v>
      </c>
      <c r="E134" s="33" t="s">
        <v>12259</v>
      </c>
      <c r="F134" s="35" t="s">
        <v>11550</v>
      </c>
      <c r="G134" s="33">
        <v>12.7</v>
      </c>
      <c r="H134" s="33">
        <v>0</v>
      </c>
      <c r="I134" s="33"/>
      <c r="J134" s="33" t="s">
        <v>11304</v>
      </c>
      <c r="K134" s="33" t="s">
        <v>11306</v>
      </c>
      <c r="L134" s="33">
        <v>12.7</v>
      </c>
      <c r="M134" s="33"/>
      <c r="N134" s="33" t="s">
        <v>11561</v>
      </c>
      <c r="O134" s="33"/>
      <c r="P134" s="33" t="s">
        <v>11306</v>
      </c>
      <c r="Q134" s="33" t="s">
        <v>11306</v>
      </c>
      <c r="R134" s="33">
        <v>0</v>
      </c>
      <c r="S134" s="33">
        <v>0</v>
      </c>
      <c r="T134" s="33" t="s">
        <v>13084</v>
      </c>
      <c r="U134" s="33"/>
      <c r="V134" s="33"/>
      <c r="W134" s="33"/>
      <c r="X134" s="33"/>
      <c r="Y134" s="33" t="s">
        <v>11308</v>
      </c>
      <c r="Z134" s="33">
        <v>0</v>
      </c>
      <c r="AA134" s="33">
        <v>0</v>
      </c>
      <c r="AB134" s="33">
        <v>0</v>
      </c>
      <c r="AC134" s="33">
        <v>0</v>
      </c>
      <c r="AD134" s="33" t="s">
        <v>11803</v>
      </c>
      <c r="AE134" s="33" t="s">
        <v>13085</v>
      </c>
      <c r="AF134" s="33"/>
      <c r="AG134" s="33"/>
      <c r="AH134" s="33"/>
      <c r="AI134" s="33"/>
      <c r="AJ134" s="33"/>
      <c r="AK134" s="33" t="s">
        <v>11570</v>
      </c>
      <c r="AL134" s="33"/>
      <c r="AM134" s="33"/>
      <c r="AN134" s="33" t="s">
        <v>11556</v>
      </c>
      <c r="AO134" s="33" t="s">
        <v>11386</v>
      </c>
      <c r="AP134" s="33" t="s">
        <v>11318</v>
      </c>
      <c r="AQ134" s="33">
        <v>0</v>
      </c>
      <c r="AR134" s="33"/>
      <c r="AS134" s="33"/>
      <c r="AT134" s="33"/>
      <c r="AU134" s="33"/>
      <c r="AV134" s="33"/>
      <c r="AW134" s="33"/>
      <c r="AX134" s="33"/>
      <c r="AY134" s="33"/>
      <c r="AZ134" s="33"/>
      <c r="BA134" s="33"/>
      <c r="BB134" s="33"/>
      <c r="BC134" s="33" t="s">
        <v>11306</v>
      </c>
      <c r="BD134" s="33" t="s">
        <v>11318</v>
      </c>
      <c r="BE134" s="33" t="s">
        <v>12153</v>
      </c>
      <c r="BF134" s="33"/>
      <c r="BG134" s="33"/>
      <c r="BH134" s="33"/>
      <c r="BI134" s="33"/>
      <c r="BJ134" s="33">
        <v>0</v>
      </c>
      <c r="BK134" s="33" t="s">
        <v>31</v>
      </c>
      <c r="BL134" s="33"/>
      <c r="BM134" s="33" t="s">
        <v>22260</v>
      </c>
    </row>
    <row r="135" spans="1:65" x14ac:dyDescent="0.25">
      <c r="A135" s="33" t="s">
        <v>13168</v>
      </c>
      <c r="B135" s="33" t="s">
        <v>13169</v>
      </c>
      <c r="C135" s="33" t="s">
        <v>13170</v>
      </c>
      <c r="D135" s="33" t="s">
        <v>11302</v>
      </c>
      <c r="E135" s="33"/>
      <c r="F135" s="33" t="s">
        <v>11303</v>
      </c>
      <c r="G135" s="33">
        <v>268.8</v>
      </c>
      <c r="H135" s="33">
        <v>0</v>
      </c>
      <c r="I135" s="33"/>
      <c r="J135" s="33" t="s">
        <v>11304</v>
      </c>
      <c r="K135" s="33" t="s">
        <v>11305</v>
      </c>
      <c r="L135" s="33">
        <v>90.43</v>
      </c>
      <c r="M135" s="33"/>
      <c r="N135" s="33"/>
      <c r="O135" s="33"/>
      <c r="P135" s="33" t="s">
        <v>11306</v>
      </c>
      <c r="Q135" s="33" t="s">
        <v>11306</v>
      </c>
      <c r="R135" s="33">
        <v>0</v>
      </c>
      <c r="S135" s="33">
        <v>0</v>
      </c>
      <c r="T135" s="33"/>
      <c r="U135" s="33"/>
      <c r="V135" s="33" t="s">
        <v>13171</v>
      </c>
      <c r="W135" s="33"/>
      <c r="X135" s="33"/>
      <c r="Y135" s="33" t="s">
        <v>11308</v>
      </c>
      <c r="Z135" s="33">
        <v>0</v>
      </c>
      <c r="AA135" s="33">
        <v>0</v>
      </c>
      <c r="AB135" s="33">
        <v>0</v>
      </c>
      <c r="AC135" s="33">
        <v>0</v>
      </c>
      <c r="AD135" s="33" t="s">
        <v>11309</v>
      </c>
      <c r="AE135" s="33" t="s">
        <v>13172</v>
      </c>
      <c r="AF135" s="33" t="s">
        <v>13173</v>
      </c>
      <c r="AG135" s="33" t="s">
        <v>13174</v>
      </c>
      <c r="AH135" s="33" t="s">
        <v>13175</v>
      </c>
      <c r="AI135" s="33" t="s">
        <v>13176</v>
      </c>
      <c r="AJ135" s="33" t="s">
        <v>13177</v>
      </c>
      <c r="AK135" s="33" t="s">
        <v>11626</v>
      </c>
      <c r="AL135" s="33"/>
      <c r="AM135" s="33"/>
      <c r="AN135" s="33"/>
      <c r="AO135" s="33" t="s">
        <v>11317</v>
      </c>
      <c r="AP135" s="33" t="s">
        <v>11318</v>
      </c>
      <c r="AQ135" s="33">
        <v>0</v>
      </c>
      <c r="AR135" s="33"/>
      <c r="AS135" s="33"/>
      <c r="AT135" s="33"/>
      <c r="AU135" s="33"/>
      <c r="AV135" s="33"/>
      <c r="AW135" s="33"/>
      <c r="AX135" s="33"/>
      <c r="AY135" s="33"/>
      <c r="AZ135" s="33"/>
      <c r="BA135" s="33"/>
      <c r="BB135" s="33"/>
      <c r="BC135" s="33" t="s">
        <v>11306</v>
      </c>
      <c r="BD135" s="33" t="s">
        <v>11318</v>
      </c>
      <c r="BE135" s="33" t="s">
        <v>11373</v>
      </c>
      <c r="BF135" s="33"/>
      <c r="BG135" s="33"/>
      <c r="BH135" s="33"/>
      <c r="BI135" s="33"/>
      <c r="BJ135" s="33">
        <v>0</v>
      </c>
      <c r="BK135" s="33" t="s">
        <v>31</v>
      </c>
      <c r="BL135" s="33"/>
      <c r="BM135" s="33" t="s">
        <v>22258</v>
      </c>
    </row>
    <row r="136" spans="1:65" x14ac:dyDescent="0.25">
      <c r="A136" s="33" t="s">
        <v>13188</v>
      </c>
      <c r="B136" s="33" t="s">
        <v>2031</v>
      </c>
      <c r="C136" s="33" t="s">
        <v>13189</v>
      </c>
      <c r="D136" s="33" t="s">
        <v>11302</v>
      </c>
      <c r="E136" s="33" t="s">
        <v>11606</v>
      </c>
      <c r="F136" s="33" t="s">
        <v>11303</v>
      </c>
      <c r="G136" s="33">
        <v>308.8</v>
      </c>
      <c r="H136" s="33">
        <v>0</v>
      </c>
      <c r="I136" s="33"/>
      <c r="J136" s="33" t="s">
        <v>11304</v>
      </c>
      <c r="K136" s="33" t="s">
        <v>11323</v>
      </c>
      <c r="L136" s="33">
        <v>141.6</v>
      </c>
      <c r="M136" s="33"/>
      <c r="N136" s="33" t="s">
        <v>13190</v>
      </c>
      <c r="O136" s="33"/>
      <c r="P136" s="33" t="s">
        <v>11306</v>
      </c>
      <c r="Q136" s="33" t="s">
        <v>11306</v>
      </c>
      <c r="R136" s="33">
        <v>0</v>
      </c>
      <c r="S136" s="33">
        <v>0</v>
      </c>
      <c r="T136" s="33"/>
      <c r="U136" s="33"/>
      <c r="V136" s="33" t="s">
        <v>13191</v>
      </c>
      <c r="W136" s="33"/>
      <c r="X136" s="33"/>
      <c r="Y136" s="33" t="s">
        <v>11308</v>
      </c>
      <c r="Z136" s="33">
        <v>0</v>
      </c>
      <c r="AA136" s="33">
        <v>0</v>
      </c>
      <c r="AB136" s="33">
        <v>0</v>
      </c>
      <c r="AC136" s="33">
        <v>0</v>
      </c>
      <c r="AD136" s="33" t="s">
        <v>11803</v>
      </c>
      <c r="AE136" s="33" t="s">
        <v>13192</v>
      </c>
      <c r="AF136" s="33" t="s">
        <v>13193</v>
      </c>
      <c r="AG136" s="33" t="s">
        <v>13194</v>
      </c>
      <c r="AH136" s="33" t="s">
        <v>13195</v>
      </c>
      <c r="AI136" s="33" t="s">
        <v>13196</v>
      </c>
      <c r="AJ136" s="33" t="s">
        <v>13197</v>
      </c>
      <c r="AK136" s="33" t="s">
        <v>11626</v>
      </c>
      <c r="AL136" s="33"/>
      <c r="AM136" s="33"/>
      <c r="AN136" s="33"/>
      <c r="AO136" s="33" t="s">
        <v>11627</v>
      </c>
      <c r="AP136" s="33" t="s">
        <v>11318</v>
      </c>
      <c r="AQ136" s="33">
        <v>0</v>
      </c>
      <c r="AR136" s="33"/>
      <c r="AS136" s="33"/>
      <c r="AT136" s="33"/>
      <c r="AU136" s="33"/>
      <c r="AV136" s="33"/>
      <c r="AW136" s="33"/>
      <c r="AX136" s="33"/>
      <c r="AY136" s="33"/>
      <c r="AZ136" s="33"/>
      <c r="BA136" s="33"/>
      <c r="BB136" s="33"/>
      <c r="BC136" s="33" t="s">
        <v>11306</v>
      </c>
      <c r="BD136" s="33" t="s">
        <v>11318</v>
      </c>
      <c r="BE136" s="33"/>
      <c r="BF136" s="33"/>
      <c r="BG136" s="33"/>
      <c r="BH136" s="33"/>
      <c r="BI136" s="33"/>
      <c r="BJ136" s="33">
        <v>0</v>
      </c>
      <c r="BK136" s="33" t="s">
        <v>31</v>
      </c>
      <c r="BL136" s="33"/>
      <c r="BM136" s="33" t="s">
        <v>22258</v>
      </c>
    </row>
    <row r="137" spans="1:65" x14ac:dyDescent="0.25">
      <c r="A137" s="33" t="s">
        <v>12407</v>
      </c>
      <c r="B137" s="33" t="s">
        <v>12408</v>
      </c>
      <c r="C137" s="33" t="s">
        <v>12409</v>
      </c>
      <c r="D137" s="33" t="s">
        <v>11302</v>
      </c>
      <c r="E137" s="33" t="s">
        <v>11925</v>
      </c>
      <c r="F137" s="33" t="s">
        <v>11550</v>
      </c>
      <c r="G137" s="33">
        <v>59.88</v>
      </c>
      <c r="H137" s="33">
        <v>0</v>
      </c>
      <c r="I137" s="33"/>
      <c r="J137" s="33" t="s">
        <v>11304</v>
      </c>
      <c r="K137" s="33" t="s">
        <v>11443</v>
      </c>
      <c r="L137" s="33">
        <v>59.88</v>
      </c>
      <c r="M137" s="33"/>
      <c r="N137" s="33" t="s">
        <v>11561</v>
      </c>
      <c r="O137" s="33"/>
      <c r="P137" s="33" t="s">
        <v>11306</v>
      </c>
      <c r="Q137" s="33" t="s">
        <v>11306</v>
      </c>
      <c r="R137" s="33">
        <v>0.6</v>
      </c>
      <c r="S137" s="33">
        <v>0.6</v>
      </c>
      <c r="T137" s="33" t="s">
        <v>12410</v>
      </c>
      <c r="U137" s="33" t="s">
        <v>12410</v>
      </c>
      <c r="V137" s="33" t="s">
        <v>12411</v>
      </c>
      <c r="W137" s="33"/>
      <c r="X137" s="33"/>
      <c r="Y137" s="33" t="s">
        <v>11308</v>
      </c>
      <c r="Z137" s="33">
        <v>14</v>
      </c>
      <c r="AA137" s="33">
        <v>25</v>
      </c>
      <c r="AB137" s="33">
        <v>11</v>
      </c>
      <c r="AC137" s="33">
        <v>0</v>
      </c>
      <c r="AD137" s="33" t="s">
        <v>11803</v>
      </c>
      <c r="AE137" s="33" t="s">
        <v>12412</v>
      </c>
      <c r="AF137" s="33" t="s">
        <v>12413</v>
      </c>
      <c r="AG137" s="33" t="s">
        <v>12414</v>
      </c>
      <c r="AH137" s="33" t="s">
        <v>12415</v>
      </c>
      <c r="AI137" s="33" t="s">
        <v>12416</v>
      </c>
      <c r="AJ137" s="33" t="s">
        <v>12417</v>
      </c>
      <c r="AK137" s="33" t="s">
        <v>11570</v>
      </c>
      <c r="AL137" s="33"/>
      <c r="AM137" s="33"/>
      <c r="AN137" s="33" t="s">
        <v>11556</v>
      </c>
      <c r="AO137" s="33" t="s">
        <v>11386</v>
      </c>
      <c r="AP137" s="33" t="s">
        <v>11318</v>
      </c>
      <c r="AQ137" s="33">
        <v>0</v>
      </c>
      <c r="AR137" s="33"/>
      <c r="AS137" s="33"/>
      <c r="AT137" s="33"/>
      <c r="AU137" s="33"/>
      <c r="AV137" s="33"/>
      <c r="AW137" s="33"/>
      <c r="AX137" s="33"/>
      <c r="AY137" s="33"/>
      <c r="AZ137" s="33"/>
      <c r="BA137" s="33"/>
      <c r="BB137" s="33"/>
      <c r="BC137" s="33" t="s">
        <v>11306</v>
      </c>
      <c r="BD137" s="33" t="s">
        <v>11318</v>
      </c>
      <c r="BE137" s="33"/>
      <c r="BF137" s="33"/>
      <c r="BG137" s="33"/>
      <c r="BH137" s="33"/>
      <c r="BI137" s="33"/>
      <c r="BJ137" s="33">
        <v>0</v>
      </c>
      <c r="BK137" s="33" t="s">
        <v>31</v>
      </c>
      <c r="BL137" s="33"/>
      <c r="BM137" s="33" t="s">
        <v>22260</v>
      </c>
    </row>
    <row r="138" spans="1:65" x14ac:dyDescent="0.25">
      <c r="A138" s="33" t="s">
        <v>12418</v>
      </c>
      <c r="B138" s="33" t="s">
        <v>9218</v>
      </c>
      <c r="C138" s="33" t="s">
        <v>12419</v>
      </c>
      <c r="D138" s="33" t="s">
        <v>11302</v>
      </c>
      <c r="E138" s="33" t="s">
        <v>11925</v>
      </c>
      <c r="F138" s="33" t="s">
        <v>11550</v>
      </c>
      <c r="G138" s="33">
        <v>49.45</v>
      </c>
      <c r="H138" s="33">
        <v>0</v>
      </c>
      <c r="I138" s="33"/>
      <c r="J138" s="33" t="s">
        <v>11304</v>
      </c>
      <c r="K138" s="33" t="s">
        <v>12264</v>
      </c>
      <c r="L138" s="33">
        <v>49.45</v>
      </c>
      <c r="M138" s="33"/>
      <c r="N138" s="33" t="s">
        <v>11561</v>
      </c>
      <c r="O138" s="33"/>
      <c r="P138" s="33" t="s">
        <v>11306</v>
      </c>
      <c r="Q138" s="33" t="s">
        <v>11306</v>
      </c>
      <c r="R138" s="33">
        <v>0.11</v>
      </c>
      <c r="S138" s="33">
        <v>0.11</v>
      </c>
      <c r="T138" s="33" t="s">
        <v>12420</v>
      </c>
      <c r="U138" s="33" t="s">
        <v>12420</v>
      </c>
      <c r="V138" s="33" t="s">
        <v>12421</v>
      </c>
      <c r="W138" s="33"/>
      <c r="X138" s="33"/>
      <c r="Y138" s="33" t="s">
        <v>11308</v>
      </c>
      <c r="Z138" s="33">
        <v>11</v>
      </c>
      <c r="AA138" s="33">
        <v>6</v>
      </c>
      <c r="AB138" s="33">
        <v>11</v>
      </c>
      <c r="AC138" s="33">
        <v>0</v>
      </c>
      <c r="AD138" s="33" t="s">
        <v>11803</v>
      </c>
      <c r="AE138" s="33" t="s">
        <v>12422</v>
      </c>
      <c r="AF138" s="33" t="s">
        <v>12423</v>
      </c>
      <c r="AG138" s="33" t="s">
        <v>12424</v>
      </c>
      <c r="AH138" s="33" t="s">
        <v>12425</v>
      </c>
      <c r="AI138" s="33" t="s">
        <v>12426</v>
      </c>
      <c r="AJ138" s="33" t="s">
        <v>12427</v>
      </c>
      <c r="AK138" s="33" t="s">
        <v>11570</v>
      </c>
      <c r="AL138" s="33"/>
      <c r="AM138" s="33"/>
      <c r="AN138" s="33" t="s">
        <v>11556</v>
      </c>
      <c r="AO138" s="33" t="s">
        <v>11386</v>
      </c>
      <c r="AP138" s="33" t="s">
        <v>11318</v>
      </c>
      <c r="AQ138" s="33">
        <v>0</v>
      </c>
      <c r="AR138" s="33"/>
      <c r="AS138" s="33"/>
      <c r="AT138" s="33"/>
      <c r="AU138" s="33"/>
      <c r="AV138" s="33"/>
      <c r="AW138" s="33"/>
      <c r="AX138" s="33"/>
      <c r="AY138" s="33"/>
      <c r="AZ138" s="33"/>
      <c r="BA138" s="33"/>
      <c r="BB138" s="33"/>
      <c r="BC138" s="33" t="s">
        <v>11306</v>
      </c>
      <c r="BD138" s="33" t="s">
        <v>11318</v>
      </c>
      <c r="BE138" s="33"/>
      <c r="BF138" s="33"/>
      <c r="BG138" s="33"/>
      <c r="BH138" s="33"/>
      <c r="BI138" s="33"/>
      <c r="BJ138" s="33">
        <v>0</v>
      </c>
      <c r="BK138" s="33" t="s">
        <v>31</v>
      </c>
      <c r="BL138" s="33"/>
      <c r="BM138" s="33" t="s">
        <v>22260</v>
      </c>
    </row>
    <row r="139" spans="1:65" x14ac:dyDescent="0.25">
      <c r="A139" s="33" t="s">
        <v>12428</v>
      </c>
      <c r="B139" s="33" t="s">
        <v>3236</v>
      </c>
      <c r="C139" s="33" t="s">
        <v>12429</v>
      </c>
      <c r="D139" s="33" t="s">
        <v>11302</v>
      </c>
      <c r="E139" s="33" t="s">
        <v>11925</v>
      </c>
      <c r="F139" s="33" t="s">
        <v>11550</v>
      </c>
      <c r="G139" s="33">
        <v>63.9</v>
      </c>
      <c r="H139" s="33">
        <v>0</v>
      </c>
      <c r="I139" s="33"/>
      <c r="J139" s="33" t="s">
        <v>11304</v>
      </c>
      <c r="K139" s="33" t="s">
        <v>11341</v>
      </c>
      <c r="L139" s="33">
        <v>33.85</v>
      </c>
      <c r="M139" s="33"/>
      <c r="N139" s="33" t="s">
        <v>11561</v>
      </c>
      <c r="O139" s="33"/>
      <c r="P139" s="33" t="s">
        <v>11306</v>
      </c>
      <c r="Q139" s="33" t="s">
        <v>11306</v>
      </c>
      <c r="R139" s="33">
        <v>0.6</v>
      </c>
      <c r="S139" s="33">
        <v>0.6</v>
      </c>
      <c r="T139" s="33" t="s">
        <v>12430</v>
      </c>
      <c r="U139" s="33" t="s">
        <v>12430</v>
      </c>
      <c r="V139" s="33" t="s">
        <v>12431</v>
      </c>
      <c r="W139" s="33"/>
      <c r="X139" s="33"/>
      <c r="Y139" s="33" t="s">
        <v>11308</v>
      </c>
      <c r="Z139" s="33">
        <v>6</v>
      </c>
      <c r="AA139" s="33">
        <v>24</v>
      </c>
      <c r="AB139" s="33">
        <v>6</v>
      </c>
      <c r="AC139" s="33">
        <v>0</v>
      </c>
      <c r="AD139" s="33" t="s">
        <v>11803</v>
      </c>
      <c r="AE139" s="33" t="s">
        <v>12432</v>
      </c>
      <c r="AF139" s="33" t="s">
        <v>12433</v>
      </c>
      <c r="AG139" s="33" t="s">
        <v>12434</v>
      </c>
      <c r="AH139" s="33" t="s">
        <v>12435</v>
      </c>
      <c r="AI139" s="33" t="s">
        <v>12436</v>
      </c>
      <c r="AJ139" s="33" t="s">
        <v>12437</v>
      </c>
      <c r="AK139" s="33" t="s">
        <v>11570</v>
      </c>
      <c r="AL139" s="33"/>
      <c r="AM139" s="33"/>
      <c r="AN139" s="33"/>
      <c r="AO139" s="33" t="s">
        <v>11386</v>
      </c>
      <c r="AP139" s="33" t="s">
        <v>11318</v>
      </c>
      <c r="AQ139" s="33">
        <v>0</v>
      </c>
      <c r="AR139" s="33"/>
      <c r="AS139" s="33"/>
      <c r="AT139" s="33"/>
      <c r="AU139" s="33"/>
      <c r="AV139" s="33"/>
      <c r="AW139" s="33"/>
      <c r="AX139" s="33"/>
      <c r="AY139" s="33"/>
      <c r="AZ139" s="33"/>
      <c r="BA139" s="33"/>
      <c r="BB139" s="33"/>
      <c r="BC139" s="33" t="s">
        <v>11306</v>
      </c>
      <c r="BD139" s="33" t="s">
        <v>11318</v>
      </c>
      <c r="BE139" s="33"/>
      <c r="BF139" s="33"/>
      <c r="BG139" s="33"/>
      <c r="BH139" s="33"/>
      <c r="BI139" s="33"/>
      <c r="BJ139" s="33">
        <v>0</v>
      </c>
      <c r="BK139" s="33" t="s">
        <v>31</v>
      </c>
      <c r="BL139" s="33"/>
      <c r="BM139" s="33" t="s">
        <v>22260</v>
      </c>
    </row>
    <row r="140" spans="1:65" x14ac:dyDescent="0.25">
      <c r="A140" s="33" t="s">
        <v>12438</v>
      </c>
      <c r="B140" s="33" t="s">
        <v>2865</v>
      </c>
      <c r="C140" s="33" t="s">
        <v>12439</v>
      </c>
      <c r="D140" s="33" t="s">
        <v>11302</v>
      </c>
      <c r="E140" s="33" t="s">
        <v>11559</v>
      </c>
      <c r="F140" s="33" t="s">
        <v>11550</v>
      </c>
      <c r="G140" s="33">
        <v>59.9</v>
      </c>
      <c r="H140" s="33">
        <v>0</v>
      </c>
      <c r="I140" s="33"/>
      <c r="J140" s="33" t="s">
        <v>11304</v>
      </c>
      <c r="K140" s="33" t="s">
        <v>12440</v>
      </c>
      <c r="L140" s="33">
        <v>31.94</v>
      </c>
      <c r="M140" s="33"/>
      <c r="N140" s="33" t="s">
        <v>11561</v>
      </c>
      <c r="O140" s="33"/>
      <c r="P140" s="33" t="s">
        <v>11306</v>
      </c>
      <c r="Q140" s="33" t="s">
        <v>11306</v>
      </c>
      <c r="R140" s="33">
        <v>0.16</v>
      </c>
      <c r="S140" s="33">
        <v>0.16</v>
      </c>
      <c r="T140" s="33" t="s">
        <v>12441</v>
      </c>
      <c r="U140" s="33" t="s">
        <v>12441</v>
      </c>
      <c r="V140" s="33" t="s">
        <v>12442</v>
      </c>
      <c r="W140" s="33"/>
      <c r="X140" s="33"/>
      <c r="Y140" s="33" t="s">
        <v>11308</v>
      </c>
      <c r="Z140" s="33">
        <v>9</v>
      </c>
      <c r="AA140" s="33">
        <v>4</v>
      </c>
      <c r="AB140" s="33">
        <v>9</v>
      </c>
      <c r="AC140" s="33">
        <v>0</v>
      </c>
      <c r="AD140" s="33" t="s">
        <v>11803</v>
      </c>
      <c r="AE140" s="33" t="s">
        <v>12443</v>
      </c>
      <c r="AF140" s="33" t="s">
        <v>12444</v>
      </c>
      <c r="AG140" s="33" t="s">
        <v>12445</v>
      </c>
      <c r="AH140" s="33" t="s">
        <v>12446</v>
      </c>
      <c r="AI140" s="33" t="s">
        <v>12447</v>
      </c>
      <c r="AJ140" s="33" t="s">
        <v>12448</v>
      </c>
      <c r="AK140" s="33" t="s">
        <v>11570</v>
      </c>
      <c r="AL140" s="33"/>
      <c r="AM140" s="33"/>
      <c r="AN140" s="33"/>
      <c r="AO140" s="33" t="s">
        <v>11386</v>
      </c>
      <c r="AP140" s="33" t="s">
        <v>11318</v>
      </c>
      <c r="AQ140" s="33">
        <v>0</v>
      </c>
      <c r="AR140" s="33"/>
      <c r="AS140" s="33"/>
      <c r="AT140" s="33"/>
      <c r="AU140" s="33"/>
      <c r="AV140" s="33"/>
      <c r="AW140" s="33"/>
      <c r="AX140" s="33"/>
      <c r="AY140" s="33"/>
      <c r="AZ140" s="33"/>
      <c r="BA140" s="33"/>
      <c r="BB140" s="33"/>
      <c r="BC140" s="33" t="s">
        <v>11306</v>
      </c>
      <c r="BD140" s="33" t="s">
        <v>11318</v>
      </c>
      <c r="BE140" s="33"/>
      <c r="BF140" s="33"/>
      <c r="BG140" s="33"/>
      <c r="BH140" s="33"/>
      <c r="BI140" s="33"/>
      <c r="BJ140" s="33">
        <v>0</v>
      </c>
      <c r="BK140" s="33" t="s">
        <v>31</v>
      </c>
      <c r="BL140" s="33"/>
      <c r="BM140" s="33" t="s">
        <v>22260</v>
      </c>
    </row>
    <row r="141" spans="1:65" x14ac:dyDescent="0.25">
      <c r="A141" s="33" t="s">
        <v>12449</v>
      </c>
      <c r="B141" s="33" t="s">
        <v>2902</v>
      </c>
      <c r="C141" s="33" t="s">
        <v>12450</v>
      </c>
      <c r="D141" s="33" t="s">
        <v>11302</v>
      </c>
      <c r="E141" s="33" t="s">
        <v>11925</v>
      </c>
      <c r="F141" s="33" t="s">
        <v>11550</v>
      </c>
      <c r="G141" s="33">
        <v>48.98</v>
      </c>
      <c r="H141" s="33">
        <v>0</v>
      </c>
      <c r="I141" s="33"/>
      <c r="J141" s="33" t="s">
        <v>11304</v>
      </c>
      <c r="K141" s="33" t="s">
        <v>12451</v>
      </c>
      <c r="L141" s="33">
        <v>48.98</v>
      </c>
      <c r="M141" s="33"/>
      <c r="N141" s="33" t="s">
        <v>11561</v>
      </c>
      <c r="O141" s="33"/>
      <c r="P141" s="33" t="s">
        <v>11306</v>
      </c>
      <c r="Q141" s="33" t="s">
        <v>11306</v>
      </c>
      <c r="R141" s="33">
        <v>0.16700000000000001</v>
      </c>
      <c r="S141" s="33">
        <v>0.16700000000000001</v>
      </c>
      <c r="T141" s="33" t="s">
        <v>12452</v>
      </c>
      <c r="U141" s="33" t="s">
        <v>12452</v>
      </c>
      <c r="V141" s="33" t="s">
        <v>12453</v>
      </c>
      <c r="W141" s="33"/>
      <c r="X141" s="33"/>
      <c r="Y141" s="33" t="s">
        <v>11308</v>
      </c>
      <c r="Z141" s="33">
        <v>11</v>
      </c>
      <c r="AA141" s="33">
        <v>6</v>
      </c>
      <c r="AB141" s="33">
        <v>11</v>
      </c>
      <c r="AC141" s="33">
        <v>0</v>
      </c>
      <c r="AD141" s="33" t="s">
        <v>11803</v>
      </c>
      <c r="AE141" s="33" t="s">
        <v>12454</v>
      </c>
      <c r="AF141" s="33" t="s">
        <v>12455</v>
      </c>
      <c r="AG141" s="33" t="s">
        <v>12456</v>
      </c>
      <c r="AH141" s="33" t="s">
        <v>12457</v>
      </c>
      <c r="AI141" s="33" t="s">
        <v>12458</v>
      </c>
      <c r="AJ141" s="33" t="s">
        <v>12459</v>
      </c>
      <c r="AK141" s="33" t="s">
        <v>11570</v>
      </c>
      <c r="AL141" s="33"/>
      <c r="AM141" s="33"/>
      <c r="AN141" s="33"/>
      <c r="AO141" s="33" t="s">
        <v>11386</v>
      </c>
      <c r="AP141" s="33" t="s">
        <v>11318</v>
      </c>
      <c r="AQ141" s="33">
        <v>0</v>
      </c>
      <c r="AR141" s="33"/>
      <c r="AS141" s="33"/>
      <c r="AT141" s="33"/>
      <c r="AU141" s="33"/>
      <c r="AV141" s="33"/>
      <c r="AW141" s="33"/>
      <c r="AX141" s="33"/>
      <c r="AY141" s="33"/>
      <c r="AZ141" s="33"/>
      <c r="BA141" s="33"/>
      <c r="BB141" s="33"/>
      <c r="BC141" s="33" t="s">
        <v>11306</v>
      </c>
      <c r="BD141" s="33" t="s">
        <v>11318</v>
      </c>
      <c r="BE141" s="33"/>
      <c r="BF141" s="33"/>
      <c r="BG141" s="33"/>
      <c r="BH141" s="33"/>
      <c r="BI141" s="33"/>
      <c r="BJ141" s="33">
        <v>0</v>
      </c>
      <c r="BK141" s="33" t="s">
        <v>31</v>
      </c>
      <c r="BL141" s="33"/>
      <c r="BM141" s="33" t="s">
        <v>22260</v>
      </c>
    </row>
    <row r="142" spans="1:65" x14ac:dyDescent="0.25">
      <c r="A142" s="33" t="s">
        <v>12460</v>
      </c>
      <c r="B142" s="33" t="s">
        <v>6742</v>
      </c>
      <c r="C142" s="33" t="s">
        <v>12461</v>
      </c>
      <c r="D142" s="33" t="s">
        <v>11302</v>
      </c>
      <c r="E142" s="33" t="s">
        <v>11925</v>
      </c>
      <c r="F142" s="33" t="s">
        <v>11550</v>
      </c>
      <c r="G142" s="33">
        <v>27.19</v>
      </c>
      <c r="H142" s="33">
        <v>0</v>
      </c>
      <c r="I142" s="33"/>
      <c r="J142" s="33" t="s">
        <v>11304</v>
      </c>
      <c r="K142" s="33" t="s">
        <v>11306</v>
      </c>
      <c r="L142" s="33">
        <v>27.19</v>
      </c>
      <c r="M142" s="33"/>
      <c r="N142" s="33" t="s">
        <v>11561</v>
      </c>
      <c r="O142" s="33"/>
      <c r="P142" s="33" t="s">
        <v>11306</v>
      </c>
      <c r="Q142" s="33" t="s">
        <v>11306</v>
      </c>
      <c r="R142" s="33">
        <v>0.6</v>
      </c>
      <c r="S142" s="33">
        <v>0.6</v>
      </c>
      <c r="T142" s="33" t="s">
        <v>12462</v>
      </c>
      <c r="U142" s="33" t="s">
        <v>12462</v>
      </c>
      <c r="V142" s="33" t="s">
        <v>12463</v>
      </c>
      <c r="W142" s="33"/>
      <c r="X142" s="33"/>
      <c r="Y142" s="33" t="s">
        <v>11308</v>
      </c>
      <c r="Z142" s="33">
        <v>6</v>
      </c>
      <c r="AA142" s="33">
        <v>27</v>
      </c>
      <c r="AB142" s="33">
        <v>6</v>
      </c>
      <c r="AC142" s="33">
        <v>0</v>
      </c>
      <c r="AD142" s="33" t="s">
        <v>11803</v>
      </c>
      <c r="AE142" s="33" t="s">
        <v>12464</v>
      </c>
      <c r="AF142" s="33" t="s">
        <v>12465</v>
      </c>
      <c r="AG142" s="33" t="s">
        <v>12466</v>
      </c>
      <c r="AH142" s="33" t="s">
        <v>12467</v>
      </c>
      <c r="AI142" s="33" t="s">
        <v>12468</v>
      </c>
      <c r="AJ142" s="33" t="s">
        <v>12469</v>
      </c>
      <c r="AK142" s="33" t="s">
        <v>11570</v>
      </c>
      <c r="AL142" s="33"/>
      <c r="AM142" s="33"/>
      <c r="AN142" s="33" t="s">
        <v>11556</v>
      </c>
      <c r="AO142" s="33" t="s">
        <v>11386</v>
      </c>
      <c r="AP142" s="33" t="s">
        <v>11318</v>
      </c>
      <c r="AQ142" s="33">
        <v>0</v>
      </c>
      <c r="AR142" s="33"/>
      <c r="AS142" s="33"/>
      <c r="AT142" s="33"/>
      <c r="AU142" s="33"/>
      <c r="AV142" s="33"/>
      <c r="AW142" s="33"/>
      <c r="AX142" s="33"/>
      <c r="AY142" s="33"/>
      <c r="AZ142" s="33"/>
      <c r="BA142" s="33"/>
      <c r="BB142" s="33"/>
      <c r="BC142" s="33" t="s">
        <v>11306</v>
      </c>
      <c r="BD142" s="33" t="s">
        <v>11318</v>
      </c>
      <c r="BE142" s="33"/>
      <c r="BF142" s="33"/>
      <c r="BG142" s="33"/>
      <c r="BH142" s="33"/>
      <c r="BI142" s="33"/>
      <c r="BJ142" s="33">
        <v>0</v>
      </c>
      <c r="BK142" s="33" t="s">
        <v>31</v>
      </c>
      <c r="BL142" s="33"/>
      <c r="BM142" s="33" t="s">
        <v>22260</v>
      </c>
    </row>
    <row r="143" spans="1:65" x14ac:dyDescent="0.25">
      <c r="A143" s="33" t="s">
        <v>12470</v>
      </c>
      <c r="B143" s="33" t="s">
        <v>6308</v>
      </c>
      <c r="C143" s="33" t="s">
        <v>12471</v>
      </c>
      <c r="D143" s="33" t="s">
        <v>11302</v>
      </c>
      <c r="E143" s="33" t="s">
        <v>11925</v>
      </c>
      <c r="F143" s="33" t="s">
        <v>11550</v>
      </c>
      <c r="G143" s="33">
        <v>48.9</v>
      </c>
      <c r="H143" s="33">
        <v>0</v>
      </c>
      <c r="I143" s="33"/>
      <c r="J143" s="33" t="s">
        <v>11304</v>
      </c>
      <c r="K143" s="33" t="s">
        <v>11331</v>
      </c>
      <c r="L143" s="33">
        <v>27.19</v>
      </c>
      <c r="M143" s="33"/>
      <c r="N143" s="33" t="s">
        <v>11561</v>
      </c>
      <c r="O143" s="33"/>
      <c r="P143" s="33" t="s">
        <v>11306</v>
      </c>
      <c r="Q143" s="33" t="s">
        <v>11306</v>
      </c>
      <c r="R143" s="33">
        <v>0.6</v>
      </c>
      <c r="S143" s="33">
        <v>0.6</v>
      </c>
      <c r="T143" s="33" t="s">
        <v>12472</v>
      </c>
      <c r="U143" s="33" t="s">
        <v>12472</v>
      </c>
      <c r="V143" s="33" t="s">
        <v>12473</v>
      </c>
      <c r="W143" s="33"/>
      <c r="X143" s="33"/>
      <c r="Y143" s="33" t="s">
        <v>11308</v>
      </c>
      <c r="Z143" s="33">
        <v>6</v>
      </c>
      <c r="AA143" s="33">
        <v>27</v>
      </c>
      <c r="AB143" s="33">
        <v>6</v>
      </c>
      <c r="AC143" s="33">
        <v>0</v>
      </c>
      <c r="AD143" s="33" t="s">
        <v>11803</v>
      </c>
      <c r="AE143" s="33" t="s">
        <v>12474</v>
      </c>
      <c r="AF143" s="33" t="s">
        <v>12475</v>
      </c>
      <c r="AG143" s="33" t="s">
        <v>12476</v>
      </c>
      <c r="AH143" s="33" t="s">
        <v>12477</v>
      </c>
      <c r="AI143" s="33" t="s">
        <v>12478</v>
      </c>
      <c r="AJ143" s="33" t="s">
        <v>12479</v>
      </c>
      <c r="AK143" s="33" t="s">
        <v>11570</v>
      </c>
      <c r="AL143" s="33"/>
      <c r="AM143" s="33"/>
      <c r="AN143" s="33"/>
      <c r="AO143" s="33" t="s">
        <v>11386</v>
      </c>
      <c r="AP143" s="33" t="s">
        <v>11318</v>
      </c>
      <c r="AQ143" s="33">
        <v>0</v>
      </c>
      <c r="AR143" s="33"/>
      <c r="AS143" s="33"/>
      <c r="AT143" s="33"/>
      <c r="AU143" s="33"/>
      <c r="AV143" s="33"/>
      <c r="AW143" s="33"/>
      <c r="AX143" s="33"/>
      <c r="AY143" s="33"/>
      <c r="AZ143" s="33"/>
      <c r="BA143" s="33"/>
      <c r="BB143" s="33"/>
      <c r="BC143" s="33" t="s">
        <v>11306</v>
      </c>
      <c r="BD143" s="33" t="s">
        <v>11318</v>
      </c>
      <c r="BE143" s="33"/>
      <c r="BF143" s="33"/>
      <c r="BG143" s="33"/>
      <c r="BH143" s="33"/>
      <c r="BI143" s="33"/>
      <c r="BJ143" s="33">
        <v>0</v>
      </c>
      <c r="BK143" s="33" t="s">
        <v>31</v>
      </c>
      <c r="BL143" s="33"/>
      <c r="BM143" s="33" t="s">
        <v>22260</v>
      </c>
    </row>
    <row r="144" spans="1:65" x14ac:dyDescent="0.25">
      <c r="A144" s="33" t="s">
        <v>12480</v>
      </c>
      <c r="B144" s="33" t="s">
        <v>12481</v>
      </c>
      <c r="C144" s="33" t="s">
        <v>12482</v>
      </c>
      <c r="D144" s="33" t="s">
        <v>11302</v>
      </c>
      <c r="E144" s="33"/>
      <c r="F144" s="33" t="s">
        <v>11550</v>
      </c>
      <c r="G144" s="33">
        <v>40</v>
      </c>
      <c r="H144" s="33">
        <v>0</v>
      </c>
      <c r="I144" s="33"/>
      <c r="J144" s="33" t="s">
        <v>11304</v>
      </c>
      <c r="K144" s="33" t="s">
        <v>11306</v>
      </c>
      <c r="L144" s="33">
        <v>0</v>
      </c>
      <c r="M144" s="33"/>
      <c r="N144" s="33"/>
      <c r="O144" s="33"/>
      <c r="P144" s="33" t="s">
        <v>11306</v>
      </c>
      <c r="Q144" s="33" t="s">
        <v>11306</v>
      </c>
      <c r="R144" s="33">
        <v>40</v>
      </c>
      <c r="S144" s="33">
        <v>40</v>
      </c>
      <c r="T144" s="33"/>
      <c r="U144" s="33"/>
      <c r="V144" s="33"/>
      <c r="W144" s="33"/>
      <c r="X144" s="33"/>
      <c r="Y144" s="33" t="s">
        <v>11308</v>
      </c>
      <c r="Z144" s="33">
        <v>0</v>
      </c>
      <c r="AA144" s="33">
        <v>0</v>
      </c>
      <c r="AB144" s="33">
        <v>0</v>
      </c>
      <c r="AC144" s="33">
        <v>0</v>
      </c>
      <c r="AD144" s="33" t="s">
        <v>11803</v>
      </c>
      <c r="AE144" s="33"/>
      <c r="AF144" s="33"/>
      <c r="AG144" s="33"/>
      <c r="AH144" s="33"/>
      <c r="AI144" s="33"/>
      <c r="AJ144" s="33"/>
      <c r="AK144" s="33"/>
      <c r="AL144" s="33"/>
      <c r="AM144" s="33"/>
      <c r="AN144" s="33"/>
      <c r="AO144" s="33"/>
      <c r="AP144" s="33" t="s">
        <v>11318</v>
      </c>
      <c r="AQ144" s="33">
        <v>0</v>
      </c>
      <c r="AR144" s="33"/>
      <c r="AS144" s="33"/>
      <c r="AT144" s="33"/>
      <c r="AU144" s="33"/>
      <c r="AV144" s="33"/>
      <c r="AW144" s="33"/>
      <c r="AX144" s="33"/>
      <c r="AY144" s="33"/>
      <c r="AZ144" s="33"/>
      <c r="BA144" s="33"/>
      <c r="BB144" s="33"/>
      <c r="BC144" s="33" t="s">
        <v>11306</v>
      </c>
      <c r="BD144" s="33" t="s">
        <v>11318</v>
      </c>
      <c r="BE144" s="33"/>
      <c r="BF144" s="33"/>
      <c r="BG144" s="33"/>
      <c r="BH144" s="33"/>
      <c r="BI144" s="33"/>
      <c r="BJ144" s="33">
        <v>0</v>
      </c>
      <c r="BK144" s="33" t="s">
        <v>31</v>
      </c>
      <c r="BL144" s="33"/>
      <c r="BM144" s="33" t="s">
        <v>22260</v>
      </c>
    </row>
    <row r="145" spans="1:65" x14ac:dyDescent="0.25">
      <c r="A145" s="33" t="s">
        <v>12483</v>
      </c>
      <c r="B145" s="33" t="s">
        <v>10724</v>
      </c>
      <c r="C145" s="33" t="s">
        <v>12484</v>
      </c>
      <c r="D145" s="33" t="s">
        <v>11302</v>
      </c>
      <c r="E145" s="33" t="s">
        <v>12485</v>
      </c>
      <c r="F145" s="33" t="s">
        <v>11550</v>
      </c>
      <c r="G145" s="33">
        <v>31.6</v>
      </c>
      <c r="H145" s="33">
        <v>0</v>
      </c>
      <c r="I145" s="33"/>
      <c r="J145" s="33" t="s">
        <v>11304</v>
      </c>
      <c r="K145" s="33" t="s">
        <v>12486</v>
      </c>
      <c r="L145" s="33">
        <v>31.6</v>
      </c>
      <c r="M145" s="33"/>
      <c r="N145" s="33" t="s">
        <v>11561</v>
      </c>
      <c r="O145" s="33"/>
      <c r="P145" s="33" t="s">
        <v>11306</v>
      </c>
      <c r="Q145" s="33" t="s">
        <v>11306</v>
      </c>
      <c r="R145" s="33">
        <v>0.1</v>
      </c>
      <c r="S145" s="33">
        <v>0.1</v>
      </c>
      <c r="T145" s="33" t="s">
        <v>12487</v>
      </c>
      <c r="U145" s="33" t="s">
        <v>12487</v>
      </c>
      <c r="V145" s="33" t="s">
        <v>12488</v>
      </c>
      <c r="W145" s="33"/>
      <c r="X145" s="33"/>
      <c r="Y145" s="33" t="s">
        <v>11308</v>
      </c>
      <c r="Z145" s="33">
        <v>5</v>
      </c>
      <c r="AA145" s="33">
        <v>4</v>
      </c>
      <c r="AB145" s="33">
        <v>5</v>
      </c>
      <c r="AC145" s="33">
        <v>0</v>
      </c>
      <c r="AD145" s="33" t="s">
        <v>11803</v>
      </c>
      <c r="AE145" s="33" t="s">
        <v>12489</v>
      </c>
      <c r="AF145" s="33" t="s">
        <v>12490</v>
      </c>
      <c r="AG145" s="33" t="s">
        <v>12491</v>
      </c>
      <c r="AH145" s="33" t="s">
        <v>12492</v>
      </c>
      <c r="AI145" s="33" t="s">
        <v>12493</v>
      </c>
      <c r="AJ145" s="33"/>
      <c r="AK145" s="33" t="s">
        <v>11570</v>
      </c>
      <c r="AL145" s="33"/>
      <c r="AM145" s="33"/>
      <c r="AN145" s="33" t="s">
        <v>11556</v>
      </c>
      <c r="AO145" s="33" t="s">
        <v>11386</v>
      </c>
      <c r="AP145" s="33" t="s">
        <v>11318</v>
      </c>
      <c r="AQ145" s="33">
        <v>0</v>
      </c>
      <c r="AR145" s="33"/>
      <c r="AS145" s="33"/>
      <c r="AT145" s="33"/>
      <c r="AU145" s="33"/>
      <c r="AV145" s="33"/>
      <c r="AW145" s="33"/>
      <c r="AX145" s="33"/>
      <c r="AY145" s="33"/>
      <c r="AZ145" s="33"/>
      <c r="BA145" s="33"/>
      <c r="BB145" s="33"/>
      <c r="BC145" s="33" t="s">
        <v>11306</v>
      </c>
      <c r="BD145" s="33" t="s">
        <v>11318</v>
      </c>
      <c r="BE145" s="33"/>
      <c r="BF145" s="33"/>
      <c r="BG145" s="33"/>
      <c r="BH145" s="33"/>
      <c r="BI145" s="33"/>
      <c r="BJ145" s="33">
        <v>0</v>
      </c>
      <c r="BK145" s="33" t="s">
        <v>31</v>
      </c>
      <c r="BL145" s="33"/>
      <c r="BM145" s="33" t="s">
        <v>22260</v>
      </c>
    </row>
    <row r="146" spans="1:65" x14ac:dyDescent="0.25">
      <c r="A146" s="33" t="s">
        <v>12494</v>
      </c>
      <c r="B146" s="33" t="s">
        <v>10159</v>
      </c>
      <c r="C146" s="33" t="s">
        <v>12495</v>
      </c>
      <c r="D146" s="33" t="s">
        <v>11302</v>
      </c>
      <c r="E146" s="33" t="s">
        <v>12485</v>
      </c>
      <c r="F146" s="33" t="s">
        <v>11550</v>
      </c>
      <c r="G146" s="33">
        <v>31.84</v>
      </c>
      <c r="H146" s="33">
        <v>0</v>
      </c>
      <c r="I146" s="33"/>
      <c r="J146" s="33" t="s">
        <v>11304</v>
      </c>
      <c r="K146" s="33" t="s">
        <v>12183</v>
      </c>
      <c r="L146" s="33">
        <v>31.84</v>
      </c>
      <c r="M146" s="33" t="s">
        <v>12496</v>
      </c>
      <c r="N146" s="33" t="s">
        <v>11561</v>
      </c>
      <c r="O146" s="33"/>
      <c r="P146" s="33" t="s">
        <v>11306</v>
      </c>
      <c r="Q146" s="33" t="s">
        <v>11306</v>
      </c>
      <c r="R146" s="33">
        <v>0.1</v>
      </c>
      <c r="S146" s="33">
        <v>0.1</v>
      </c>
      <c r="T146" s="33" t="s">
        <v>12487</v>
      </c>
      <c r="U146" s="33" t="s">
        <v>12487</v>
      </c>
      <c r="V146" s="33" t="s">
        <v>12497</v>
      </c>
      <c r="W146" s="33"/>
      <c r="X146" s="33"/>
      <c r="Y146" s="33" t="s">
        <v>11308</v>
      </c>
      <c r="Z146" s="33">
        <v>5</v>
      </c>
      <c r="AA146" s="33">
        <v>4</v>
      </c>
      <c r="AB146" s="33">
        <v>5</v>
      </c>
      <c r="AC146" s="33">
        <v>0</v>
      </c>
      <c r="AD146" s="33" t="s">
        <v>11803</v>
      </c>
      <c r="AE146" s="33" t="s">
        <v>12498</v>
      </c>
      <c r="AF146" s="33" t="s">
        <v>12499</v>
      </c>
      <c r="AG146" s="33" t="s">
        <v>12500</v>
      </c>
      <c r="AH146" s="33" t="s">
        <v>12501</v>
      </c>
      <c r="AI146" s="33" t="s">
        <v>12502</v>
      </c>
      <c r="AJ146" s="33"/>
      <c r="AK146" s="33" t="s">
        <v>11570</v>
      </c>
      <c r="AL146" s="33"/>
      <c r="AM146" s="33"/>
      <c r="AN146" s="33" t="s">
        <v>11556</v>
      </c>
      <c r="AO146" s="33" t="s">
        <v>11386</v>
      </c>
      <c r="AP146" s="33" t="s">
        <v>11318</v>
      </c>
      <c r="AQ146" s="33">
        <v>0</v>
      </c>
      <c r="AR146" s="33"/>
      <c r="AS146" s="33"/>
      <c r="AT146" s="33"/>
      <c r="AU146" s="33"/>
      <c r="AV146" s="33"/>
      <c r="AW146" s="33"/>
      <c r="AX146" s="33"/>
      <c r="AY146" s="33"/>
      <c r="AZ146" s="33"/>
      <c r="BA146" s="33"/>
      <c r="BB146" s="33"/>
      <c r="BC146" s="33" t="s">
        <v>11306</v>
      </c>
      <c r="BD146" s="33" t="s">
        <v>11318</v>
      </c>
      <c r="BE146" s="33"/>
      <c r="BF146" s="33"/>
      <c r="BG146" s="33"/>
      <c r="BH146" s="33"/>
      <c r="BI146" s="33"/>
      <c r="BJ146" s="33">
        <v>0</v>
      </c>
      <c r="BK146" s="33" t="s">
        <v>31</v>
      </c>
      <c r="BL146" s="33"/>
      <c r="BM146" s="33" t="s">
        <v>22260</v>
      </c>
    </row>
    <row r="147" spans="1:65" x14ac:dyDescent="0.25">
      <c r="A147" s="33" t="s">
        <v>13198</v>
      </c>
      <c r="B147" s="33" t="s">
        <v>13199</v>
      </c>
      <c r="C147" s="33" t="s">
        <v>13200</v>
      </c>
      <c r="D147" s="33" t="s">
        <v>11302</v>
      </c>
      <c r="E147" s="33"/>
      <c r="F147" s="33" t="s">
        <v>11303</v>
      </c>
      <c r="G147" s="33">
        <v>448.8</v>
      </c>
      <c r="H147" s="33">
        <v>0</v>
      </c>
      <c r="I147" s="33"/>
      <c r="J147" s="33" t="s">
        <v>11304</v>
      </c>
      <c r="K147" s="33" t="s">
        <v>11305</v>
      </c>
      <c r="L147" s="33">
        <v>193.15</v>
      </c>
      <c r="M147" s="33"/>
      <c r="N147" s="33"/>
      <c r="O147" s="33"/>
      <c r="P147" s="33" t="s">
        <v>11306</v>
      </c>
      <c r="Q147" s="33" t="s">
        <v>11306</v>
      </c>
      <c r="R147" s="33">
        <v>0</v>
      </c>
      <c r="S147" s="33">
        <v>0</v>
      </c>
      <c r="T147" s="33"/>
      <c r="U147" s="33"/>
      <c r="V147" s="33" t="s">
        <v>11744</v>
      </c>
      <c r="W147" s="33"/>
      <c r="X147" s="33"/>
      <c r="Y147" s="33" t="s">
        <v>11308</v>
      </c>
      <c r="Z147" s="33">
        <v>0</v>
      </c>
      <c r="AA147" s="33">
        <v>0</v>
      </c>
      <c r="AB147" s="33">
        <v>0</v>
      </c>
      <c r="AC147" s="33">
        <v>0</v>
      </c>
      <c r="AD147" s="33" t="s">
        <v>11309</v>
      </c>
      <c r="AE147" s="33" t="s">
        <v>13201</v>
      </c>
      <c r="AF147" s="33" t="s">
        <v>13202</v>
      </c>
      <c r="AG147" s="33" t="s">
        <v>13203</v>
      </c>
      <c r="AH147" s="33" t="s">
        <v>13204</v>
      </c>
      <c r="AI147" s="33" t="s">
        <v>13205</v>
      </c>
      <c r="AJ147" s="33" t="s">
        <v>13206</v>
      </c>
      <c r="AK147" s="33" t="s">
        <v>11626</v>
      </c>
      <c r="AL147" s="33"/>
      <c r="AM147" s="33"/>
      <c r="AN147" s="33" t="s">
        <v>11228</v>
      </c>
      <c r="AO147" s="33" t="s">
        <v>11317</v>
      </c>
      <c r="AP147" s="33" t="s">
        <v>11318</v>
      </c>
      <c r="AQ147" s="33">
        <v>0</v>
      </c>
      <c r="AR147" s="33"/>
      <c r="AS147" s="33"/>
      <c r="AT147" s="33"/>
      <c r="AU147" s="33"/>
      <c r="AV147" s="33"/>
      <c r="AW147" s="33"/>
      <c r="AX147" s="33"/>
      <c r="AY147" s="33"/>
      <c r="AZ147" s="33"/>
      <c r="BA147" s="33"/>
      <c r="BB147" s="33"/>
      <c r="BC147" s="33" t="s">
        <v>11306</v>
      </c>
      <c r="BD147" s="33" t="s">
        <v>11318</v>
      </c>
      <c r="BE147" s="33" t="s">
        <v>11443</v>
      </c>
      <c r="BF147" s="33"/>
      <c r="BG147" s="33"/>
      <c r="BH147" s="33"/>
      <c r="BI147" s="33"/>
      <c r="BJ147" s="33">
        <v>0</v>
      </c>
      <c r="BK147" s="33" t="s">
        <v>31</v>
      </c>
      <c r="BL147" s="33"/>
      <c r="BM147" s="33" t="s">
        <v>22258</v>
      </c>
    </row>
    <row r="148" spans="1:65" x14ac:dyDescent="0.25">
      <c r="A148" s="33" t="s">
        <v>13207</v>
      </c>
      <c r="B148" s="33" t="s">
        <v>13208</v>
      </c>
      <c r="C148" s="33" t="s">
        <v>13209</v>
      </c>
      <c r="D148" s="33" t="s">
        <v>11302</v>
      </c>
      <c r="E148" s="33"/>
      <c r="F148" s="33" t="s">
        <v>11303</v>
      </c>
      <c r="G148" s="33">
        <v>288.8</v>
      </c>
      <c r="H148" s="33">
        <v>0</v>
      </c>
      <c r="I148" s="33"/>
      <c r="J148" s="33" t="s">
        <v>11304</v>
      </c>
      <c r="K148" s="33" t="s">
        <v>11607</v>
      </c>
      <c r="L148" s="33">
        <v>117.09</v>
      </c>
      <c r="M148" s="33"/>
      <c r="N148" s="33"/>
      <c r="O148" s="33"/>
      <c r="P148" s="33" t="s">
        <v>11306</v>
      </c>
      <c r="Q148" s="33" t="s">
        <v>11306</v>
      </c>
      <c r="R148" s="33">
        <v>0</v>
      </c>
      <c r="S148" s="33">
        <v>0</v>
      </c>
      <c r="T148" s="33"/>
      <c r="U148" s="33"/>
      <c r="V148" s="33" t="s">
        <v>13210</v>
      </c>
      <c r="W148" s="33"/>
      <c r="X148" s="33"/>
      <c r="Y148" s="33" t="s">
        <v>11308</v>
      </c>
      <c r="Z148" s="33">
        <v>0</v>
      </c>
      <c r="AA148" s="33">
        <v>0</v>
      </c>
      <c r="AB148" s="33">
        <v>0</v>
      </c>
      <c r="AC148" s="33">
        <v>0</v>
      </c>
      <c r="AD148" s="33" t="s">
        <v>11309</v>
      </c>
      <c r="AE148" s="33" t="s">
        <v>13211</v>
      </c>
      <c r="AF148" s="33" t="s">
        <v>13212</v>
      </c>
      <c r="AG148" s="33" t="s">
        <v>13213</v>
      </c>
      <c r="AH148" s="33" t="s">
        <v>13214</v>
      </c>
      <c r="AI148" s="33" t="s">
        <v>13215</v>
      </c>
      <c r="AJ148" s="33" t="s">
        <v>13216</v>
      </c>
      <c r="AK148" s="33" t="s">
        <v>11626</v>
      </c>
      <c r="AL148" s="33"/>
      <c r="AM148" s="33"/>
      <c r="AN148" s="33"/>
      <c r="AO148" s="33" t="s">
        <v>11317</v>
      </c>
      <c r="AP148" s="33" t="s">
        <v>11318</v>
      </c>
      <c r="AQ148" s="33">
        <v>0</v>
      </c>
      <c r="AR148" s="33"/>
      <c r="AS148" s="33"/>
      <c r="AT148" s="33"/>
      <c r="AU148" s="33"/>
      <c r="AV148" s="33"/>
      <c r="AW148" s="33"/>
      <c r="AX148" s="33"/>
      <c r="AY148" s="33"/>
      <c r="AZ148" s="33"/>
      <c r="BA148" s="33"/>
      <c r="BB148" s="33"/>
      <c r="BC148" s="33" t="s">
        <v>11306</v>
      </c>
      <c r="BD148" s="33" t="s">
        <v>11318</v>
      </c>
      <c r="BE148" s="33" t="s">
        <v>11586</v>
      </c>
      <c r="BF148" s="33"/>
      <c r="BG148" s="33"/>
      <c r="BH148" s="33"/>
      <c r="BI148" s="33"/>
      <c r="BJ148" s="33">
        <v>0</v>
      </c>
      <c r="BK148" s="33" t="s">
        <v>31</v>
      </c>
      <c r="BL148" s="33"/>
      <c r="BM148" s="33" t="s">
        <v>22258</v>
      </c>
    </row>
    <row r="149" spans="1:65" x14ac:dyDescent="0.25">
      <c r="A149" s="33" t="s">
        <v>12520</v>
      </c>
      <c r="B149" s="33" t="s">
        <v>12521</v>
      </c>
      <c r="C149" s="33" t="s">
        <v>12522</v>
      </c>
      <c r="D149" s="33" t="s">
        <v>11302</v>
      </c>
      <c r="E149" s="33"/>
      <c r="F149" s="33" t="s">
        <v>11550</v>
      </c>
      <c r="G149" s="33">
        <v>0.01</v>
      </c>
      <c r="H149" s="33">
        <v>0</v>
      </c>
      <c r="I149" s="33"/>
      <c r="J149" s="33" t="s">
        <v>11304</v>
      </c>
      <c r="K149" s="33" t="s">
        <v>12523</v>
      </c>
      <c r="L149" s="33">
        <v>0</v>
      </c>
      <c r="M149" s="33"/>
      <c r="N149" s="33"/>
      <c r="O149" s="33"/>
      <c r="P149" s="33" t="s">
        <v>11306</v>
      </c>
      <c r="Q149" s="33" t="s">
        <v>11306</v>
      </c>
      <c r="R149" s="33">
        <v>0</v>
      </c>
      <c r="S149" s="33">
        <v>0</v>
      </c>
      <c r="T149" s="33"/>
      <c r="U149" s="33"/>
      <c r="V149" s="33"/>
      <c r="W149" s="33"/>
      <c r="X149" s="33"/>
      <c r="Y149" s="33" t="s">
        <v>11308</v>
      </c>
      <c r="Z149" s="33">
        <v>0</v>
      </c>
      <c r="AA149" s="33">
        <v>0</v>
      </c>
      <c r="AB149" s="33">
        <v>0</v>
      </c>
      <c r="AC149" s="33">
        <v>0</v>
      </c>
      <c r="AD149" s="33" t="s">
        <v>11803</v>
      </c>
      <c r="AE149" s="33"/>
      <c r="AF149" s="33"/>
      <c r="AG149" s="33"/>
      <c r="AH149" s="33"/>
      <c r="AI149" s="33"/>
      <c r="AJ149" s="33"/>
      <c r="AK149" s="33"/>
      <c r="AL149" s="33"/>
      <c r="AM149" s="33"/>
      <c r="AN149" s="33"/>
      <c r="AO149" s="33"/>
      <c r="AP149" s="33" t="s">
        <v>11318</v>
      </c>
      <c r="AQ149" s="33">
        <v>0</v>
      </c>
      <c r="AR149" s="33"/>
      <c r="AS149" s="33"/>
      <c r="AT149" s="33"/>
      <c r="AU149" s="33"/>
      <c r="AV149" s="33"/>
      <c r="AW149" s="33"/>
      <c r="AX149" s="33"/>
      <c r="AY149" s="33"/>
      <c r="AZ149" s="33"/>
      <c r="BA149" s="33"/>
      <c r="BB149" s="33"/>
      <c r="BC149" s="33" t="s">
        <v>11306</v>
      </c>
      <c r="BD149" s="33" t="s">
        <v>11318</v>
      </c>
      <c r="BE149" s="33"/>
      <c r="BF149" s="33"/>
      <c r="BG149" s="33"/>
      <c r="BH149" s="33"/>
      <c r="BI149" s="33"/>
      <c r="BJ149" s="33">
        <v>0</v>
      </c>
      <c r="BK149" s="33" t="s">
        <v>31</v>
      </c>
      <c r="BL149" s="33"/>
      <c r="BM149" s="33" t="s">
        <v>22260</v>
      </c>
    </row>
    <row r="150" spans="1:65" x14ac:dyDescent="0.25">
      <c r="A150" s="33" t="s">
        <v>13217</v>
      </c>
      <c r="B150" s="33" t="s">
        <v>2328</v>
      </c>
      <c r="C150" s="33" t="s">
        <v>13209</v>
      </c>
      <c r="D150" s="33" t="s">
        <v>11302</v>
      </c>
      <c r="E150" s="33"/>
      <c r="F150" s="33" t="s">
        <v>11303</v>
      </c>
      <c r="G150" s="33">
        <v>478.8</v>
      </c>
      <c r="H150" s="33">
        <v>0</v>
      </c>
      <c r="I150" s="33"/>
      <c r="J150" s="33" t="s">
        <v>11304</v>
      </c>
      <c r="K150" s="33" t="s">
        <v>11323</v>
      </c>
      <c r="L150" s="33">
        <v>211.12</v>
      </c>
      <c r="M150" s="33"/>
      <c r="N150" s="33"/>
      <c r="O150" s="33"/>
      <c r="P150" s="33" t="s">
        <v>11306</v>
      </c>
      <c r="Q150" s="33" t="s">
        <v>11306</v>
      </c>
      <c r="R150" s="33">
        <v>0</v>
      </c>
      <c r="S150" s="33">
        <v>0</v>
      </c>
      <c r="T150" s="33"/>
      <c r="U150" s="33"/>
      <c r="V150" s="33" t="s">
        <v>13218</v>
      </c>
      <c r="W150" s="33"/>
      <c r="X150" s="33"/>
      <c r="Y150" s="33" t="s">
        <v>11308</v>
      </c>
      <c r="Z150" s="33">
        <v>0</v>
      </c>
      <c r="AA150" s="33">
        <v>0</v>
      </c>
      <c r="AB150" s="33">
        <v>0</v>
      </c>
      <c r="AC150" s="33">
        <v>0</v>
      </c>
      <c r="AD150" s="33" t="s">
        <v>11309</v>
      </c>
      <c r="AE150" s="33" t="s">
        <v>13219</v>
      </c>
      <c r="AF150" s="33" t="s">
        <v>13220</v>
      </c>
      <c r="AG150" s="33" t="s">
        <v>13221</v>
      </c>
      <c r="AH150" s="33" t="s">
        <v>13222</v>
      </c>
      <c r="AI150" s="33" t="s">
        <v>13223</v>
      </c>
      <c r="AJ150" s="33" t="s">
        <v>13224</v>
      </c>
      <c r="AK150" s="33" t="s">
        <v>11626</v>
      </c>
      <c r="AL150" s="33"/>
      <c r="AM150" s="33"/>
      <c r="AN150" s="33"/>
      <c r="AO150" s="33" t="s">
        <v>11317</v>
      </c>
      <c r="AP150" s="33" t="s">
        <v>11318</v>
      </c>
      <c r="AQ150" s="33">
        <v>0</v>
      </c>
      <c r="AR150" s="33"/>
      <c r="AS150" s="33"/>
      <c r="AT150" s="33"/>
      <c r="AU150" s="33"/>
      <c r="AV150" s="33"/>
      <c r="AW150" s="33"/>
      <c r="AX150" s="33"/>
      <c r="AY150" s="33"/>
      <c r="AZ150" s="33"/>
      <c r="BA150" s="33"/>
      <c r="BB150" s="33"/>
      <c r="BC150" s="33" t="s">
        <v>11306</v>
      </c>
      <c r="BD150" s="33" t="s">
        <v>11318</v>
      </c>
      <c r="BE150" s="33" t="s">
        <v>11586</v>
      </c>
      <c r="BF150" s="33"/>
      <c r="BG150" s="33"/>
      <c r="BH150" s="33"/>
      <c r="BI150" s="33"/>
      <c r="BJ150" s="33">
        <v>0</v>
      </c>
      <c r="BK150" s="33" t="s">
        <v>31</v>
      </c>
      <c r="BL150" s="33"/>
      <c r="BM150" s="33" t="s">
        <v>22258</v>
      </c>
    </row>
    <row r="151" spans="1:65" x14ac:dyDescent="0.25">
      <c r="A151" s="33" t="s">
        <v>13506</v>
      </c>
      <c r="B151" s="33" t="s">
        <v>10722</v>
      </c>
      <c r="C151" s="33" t="s">
        <v>13507</v>
      </c>
      <c r="D151" s="33" t="s">
        <v>11376</v>
      </c>
      <c r="E151" s="33" t="s">
        <v>11945</v>
      </c>
      <c r="F151" s="33" t="s">
        <v>11303</v>
      </c>
      <c r="G151" s="33">
        <v>59.8</v>
      </c>
      <c r="H151" s="33">
        <v>0</v>
      </c>
      <c r="I151" s="33"/>
      <c r="J151" s="33" t="s">
        <v>11304</v>
      </c>
      <c r="K151" s="33" t="s">
        <v>12909</v>
      </c>
      <c r="L151" s="33">
        <v>1.84</v>
      </c>
      <c r="M151" s="33"/>
      <c r="N151" s="33"/>
      <c r="O151" s="33"/>
      <c r="P151" s="33" t="s">
        <v>11306</v>
      </c>
      <c r="Q151" s="33" t="s">
        <v>11306</v>
      </c>
      <c r="R151" s="33">
        <v>0.1</v>
      </c>
      <c r="S151" s="33">
        <v>0.1</v>
      </c>
      <c r="T151" s="33"/>
      <c r="U151" s="33"/>
      <c r="V151" s="33" t="s">
        <v>13508</v>
      </c>
      <c r="W151" s="33"/>
      <c r="X151" s="33"/>
      <c r="Y151" s="33" t="s">
        <v>11308</v>
      </c>
      <c r="Z151" s="33">
        <v>4</v>
      </c>
      <c r="AA151" s="33">
        <v>2</v>
      </c>
      <c r="AB151" s="33">
        <v>10</v>
      </c>
      <c r="AC151" s="33">
        <v>0</v>
      </c>
      <c r="AD151" s="33" t="s">
        <v>11309</v>
      </c>
      <c r="AE151" s="33" t="s">
        <v>13509</v>
      </c>
      <c r="AF151" s="33" t="s">
        <v>13510</v>
      </c>
      <c r="AG151" s="33" t="s">
        <v>13511</v>
      </c>
      <c r="AH151" s="33" t="s">
        <v>13512</v>
      </c>
      <c r="AI151" s="33" t="s">
        <v>13513</v>
      </c>
      <c r="AJ151" s="33" t="s">
        <v>13514</v>
      </c>
      <c r="AK151" s="33" t="s">
        <v>11954</v>
      </c>
      <c r="AL151" s="33"/>
      <c r="AM151" s="33"/>
      <c r="AN151" s="33"/>
      <c r="AO151" s="33"/>
      <c r="AP151" s="33" t="s">
        <v>11318</v>
      </c>
      <c r="AQ151" s="33">
        <v>0</v>
      </c>
      <c r="AR151" s="33"/>
      <c r="AS151" s="33"/>
      <c r="AT151" s="33"/>
      <c r="AU151" s="33"/>
      <c r="AV151" s="33"/>
      <c r="AW151" s="33"/>
      <c r="AX151" s="33"/>
      <c r="AY151" s="33"/>
      <c r="AZ151" s="33"/>
      <c r="BA151" s="33"/>
      <c r="BB151" s="33"/>
      <c r="BC151" s="33" t="s">
        <v>11306</v>
      </c>
      <c r="BD151" s="33" t="s">
        <v>11318</v>
      </c>
      <c r="BE151" s="33"/>
      <c r="BF151" s="33"/>
      <c r="BG151" s="33"/>
      <c r="BH151" s="33"/>
      <c r="BI151" s="33"/>
      <c r="BJ151" s="33">
        <v>0</v>
      </c>
      <c r="BK151" s="33" t="s">
        <v>31</v>
      </c>
      <c r="BL151" s="33"/>
      <c r="BM151" s="33" t="s">
        <v>22258</v>
      </c>
    </row>
    <row r="152" spans="1:65" x14ac:dyDescent="0.25">
      <c r="A152" s="33" t="s">
        <v>13515</v>
      </c>
      <c r="B152" s="33" t="s">
        <v>11216</v>
      </c>
      <c r="C152" s="33" t="s">
        <v>13516</v>
      </c>
      <c r="D152" s="33" t="s">
        <v>11376</v>
      </c>
      <c r="E152" s="33" t="s">
        <v>11945</v>
      </c>
      <c r="F152" s="33" t="s">
        <v>11303</v>
      </c>
      <c r="G152" s="33">
        <v>21.16</v>
      </c>
      <c r="H152" s="33">
        <v>0</v>
      </c>
      <c r="I152" s="33"/>
      <c r="J152" s="33" t="s">
        <v>11304</v>
      </c>
      <c r="K152" s="33" t="s">
        <v>13517</v>
      </c>
      <c r="L152" s="33">
        <v>3.68</v>
      </c>
      <c r="M152" s="33"/>
      <c r="N152" s="33"/>
      <c r="O152" s="33"/>
      <c r="P152" s="33" t="s">
        <v>11306</v>
      </c>
      <c r="Q152" s="33" t="s">
        <v>11306</v>
      </c>
      <c r="R152" s="33">
        <v>0</v>
      </c>
      <c r="S152" s="33">
        <v>0</v>
      </c>
      <c r="T152" s="33"/>
      <c r="U152" s="33"/>
      <c r="V152" s="33" t="s">
        <v>13518</v>
      </c>
      <c r="W152" s="33"/>
      <c r="X152" s="33"/>
      <c r="Y152" s="33" t="s">
        <v>11308</v>
      </c>
      <c r="Z152" s="33">
        <v>0</v>
      </c>
      <c r="AA152" s="33">
        <v>0</v>
      </c>
      <c r="AB152" s="33">
        <v>0</v>
      </c>
      <c r="AC152" s="33">
        <v>0</v>
      </c>
      <c r="AD152" s="33" t="s">
        <v>11309</v>
      </c>
      <c r="AE152" s="33" t="s">
        <v>13519</v>
      </c>
      <c r="AF152" s="33" t="s">
        <v>13520</v>
      </c>
      <c r="AG152" s="33" t="s">
        <v>13521</v>
      </c>
      <c r="AH152" s="33" t="s">
        <v>13522</v>
      </c>
      <c r="AI152" s="33" t="s">
        <v>13523</v>
      </c>
      <c r="AJ152" s="33" t="s">
        <v>13524</v>
      </c>
      <c r="AK152" s="33" t="s">
        <v>11954</v>
      </c>
      <c r="AL152" s="33"/>
      <c r="AM152" s="33"/>
      <c r="AN152" s="33"/>
      <c r="AO152" s="33"/>
      <c r="AP152" s="33" t="s">
        <v>11318</v>
      </c>
      <c r="AQ152" s="33">
        <v>0</v>
      </c>
      <c r="AR152" s="33"/>
      <c r="AS152" s="33"/>
      <c r="AT152" s="33"/>
      <c r="AU152" s="33"/>
      <c r="AV152" s="33"/>
      <c r="AW152" s="33"/>
      <c r="AX152" s="33"/>
      <c r="AY152" s="33"/>
      <c r="AZ152" s="33"/>
      <c r="BA152" s="33"/>
      <c r="BB152" s="33"/>
      <c r="BC152" s="33" t="s">
        <v>11306</v>
      </c>
      <c r="BD152" s="33" t="s">
        <v>11318</v>
      </c>
      <c r="BE152" s="33"/>
      <c r="BF152" s="33"/>
      <c r="BG152" s="33"/>
      <c r="BH152" s="33"/>
      <c r="BI152" s="33"/>
      <c r="BJ152" s="33">
        <v>0</v>
      </c>
      <c r="BK152" s="33" t="s">
        <v>31</v>
      </c>
      <c r="BL152" s="33"/>
      <c r="BM152" s="33" t="s">
        <v>22258</v>
      </c>
    </row>
    <row r="153" spans="1:65" x14ac:dyDescent="0.25">
      <c r="A153" s="33" t="s">
        <v>13640</v>
      </c>
      <c r="B153" s="33" t="s">
        <v>13641</v>
      </c>
      <c r="C153" s="33" t="s">
        <v>13642</v>
      </c>
      <c r="D153" s="33" t="s">
        <v>12856</v>
      </c>
      <c r="E153" s="33"/>
      <c r="F153" s="33" t="s">
        <v>11303</v>
      </c>
      <c r="G153" s="33">
        <v>177.8</v>
      </c>
      <c r="H153" s="33">
        <v>0</v>
      </c>
      <c r="I153" s="33"/>
      <c r="J153" s="33" t="s">
        <v>11304</v>
      </c>
      <c r="K153" s="33" t="s">
        <v>13643</v>
      </c>
      <c r="L153" s="33">
        <v>97.6</v>
      </c>
      <c r="M153" s="33"/>
      <c r="N153" s="33"/>
      <c r="O153" s="33"/>
      <c r="P153" s="33" t="s">
        <v>11306</v>
      </c>
      <c r="Q153" s="33" t="s">
        <v>11306</v>
      </c>
      <c r="R153" s="33">
        <v>0.23</v>
      </c>
      <c r="S153" s="33">
        <v>0.23</v>
      </c>
      <c r="T153" s="33" t="s">
        <v>13644</v>
      </c>
      <c r="U153" s="33"/>
      <c r="V153" s="33" t="s">
        <v>13645</v>
      </c>
      <c r="W153" s="33"/>
      <c r="X153" s="33"/>
      <c r="Y153" s="33" t="s">
        <v>11308</v>
      </c>
      <c r="Z153" s="33">
        <v>12</v>
      </c>
      <c r="AA153" s="33">
        <v>4</v>
      </c>
      <c r="AB153" s="33">
        <v>15</v>
      </c>
      <c r="AC153" s="33">
        <v>0</v>
      </c>
      <c r="AD153" s="33" t="s">
        <v>11803</v>
      </c>
      <c r="AE153" s="33" t="s">
        <v>13646</v>
      </c>
      <c r="AF153" s="33" t="s">
        <v>13647</v>
      </c>
      <c r="AG153" s="33" t="s">
        <v>13648</v>
      </c>
      <c r="AH153" s="33" t="s">
        <v>13649</v>
      </c>
      <c r="AI153" s="33" t="s">
        <v>13650</v>
      </c>
      <c r="AJ153" s="33" t="s">
        <v>13651</v>
      </c>
      <c r="AK153" s="33" t="s">
        <v>13652</v>
      </c>
      <c r="AL153" s="33"/>
      <c r="AM153" s="33"/>
      <c r="AN153" s="33"/>
      <c r="AO153" s="33" t="s">
        <v>11317</v>
      </c>
      <c r="AP153" s="33" t="s">
        <v>11318</v>
      </c>
      <c r="AQ153" s="33">
        <v>0</v>
      </c>
      <c r="AR153" s="33"/>
      <c r="AS153" s="33"/>
      <c r="AT153" s="33"/>
      <c r="AU153" s="33"/>
      <c r="AV153" s="33"/>
      <c r="AW153" s="33"/>
      <c r="AX153" s="33"/>
      <c r="AY153" s="33"/>
      <c r="AZ153" s="33"/>
      <c r="BA153" s="33"/>
      <c r="BB153" s="33"/>
      <c r="BC153" s="33" t="s">
        <v>11306</v>
      </c>
      <c r="BD153" s="33" t="s">
        <v>11318</v>
      </c>
      <c r="BE153" s="33"/>
      <c r="BF153" s="33"/>
      <c r="BG153" s="33"/>
      <c r="BH153" s="33"/>
      <c r="BI153" s="33"/>
      <c r="BJ153" s="33">
        <v>0</v>
      </c>
      <c r="BK153" s="33" t="s">
        <v>31</v>
      </c>
      <c r="BL153" s="33"/>
      <c r="BM153" s="33" t="s">
        <v>22258</v>
      </c>
    </row>
    <row r="154" spans="1:65" x14ac:dyDescent="0.25">
      <c r="A154" s="33" t="s">
        <v>12542</v>
      </c>
      <c r="B154" s="33" t="s">
        <v>12543</v>
      </c>
      <c r="C154" s="33" t="s">
        <v>12544</v>
      </c>
      <c r="D154" s="33" t="s">
        <v>11376</v>
      </c>
      <c r="E154" s="33"/>
      <c r="F154" s="33" t="s">
        <v>11550</v>
      </c>
      <c r="G154" s="33">
        <v>0.01</v>
      </c>
      <c r="H154" s="33">
        <v>0</v>
      </c>
      <c r="I154" s="33"/>
      <c r="J154" s="33" t="s">
        <v>11304</v>
      </c>
      <c r="K154" s="33" t="s">
        <v>12545</v>
      </c>
      <c r="L154" s="33">
        <v>0</v>
      </c>
      <c r="M154" s="33"/>
      <c r="N154" s="33"/>
      <c r="O154" s="33"/>
      <c r="P154" s="33" t="s">
        <v>11306</v>
      </c>
      <c r="Q154" s="33" t="s">
        <v>11306</v>
      </c>
      <c r="R154" s="33">
        <v>0</v>
      </c>
      <c r="S154" s="33">
        <v>0</v>
      </c>
      <c r="T154" s="33"/>
      <c r="U154" s="33"/>
      <c r="V154" s="33"/>
      <c r="W154" s="33"/>
      <c r="X154" s="33"/>
      <c r="Y154" s="33" t="s">
        <v>11308</v>
      </c>
      <c r="Z154" s="33">
        <v>0</v>
      </c>
      <c r="AA154" s="33">
        <v>0</v>
      </c>
      <c r="AB154" s="33">
        <v>0</v>
      </c>
      <c r="AC154" s="33">
        <v>0</v>
      </c>
      <c r="AD154" s="33" t="s">
        <v>11803</v>
      </c>
      <c r="AE154" s="33"/>
      <c r="AF154" s="33"/>
      <c r="AG154" s="33"/>
      <c r="AH154" s="33"/>
      <c r="AI154" s="33"/>
      <c r="AJ154" s="33"/>
      <c r="AK154" s="33"/>
      <c r="AL154" s="33"/>
      <c r="AM154" s="33"/>
      <c r="AN154" s="33"/>
      <c r="AO154" s="33"/>
      <c r="AP154" s="33" t="s">
        <v>11318</v>
      </c>
      <c r="AQ154" s="33">
        <v>0</v>
      </c>
      <c r="AR154" s="33"/>
      <c r="AS154" s="33"/>
      <c r="AT154" s="33"/>
      <c r="AU154" s="33"/>
      <c r="AV154" s="33"/>
      <c r="AW154" s="33"/>
      <c r="AX154" s="33"/>
      <c r="AY154" s="33"/>
      <c r="AZ154" s="33"/>
      <c r="BA154" s="33"/>
      <c r="BB154" s="33"/>
      <c r="BC154" s="33" t="s">
        <v>11306</v>
      </c>
      <c r="BD154" s="33" t="s">
        <v>11318</v>
      </c>
      <c r="BE154" s="33"/>
      <c r="BF154" s="33"/>
      <c r="BG154" s="33"/>
      <c r="BH154" s="33"/>
      <c r="BI154" s="33"/>
      <c r="BJ154" s="33">
        <v>0</v>
      </c>
      <c r="BK154" s="33" t="s">
        <v>31</v>
      </c>
      <c r="BL154" s="33"/>
      <c r="BM154" s="33" t="s">
        <v>22260</v>
      </c>
    </row>
    <row r="155" spans="1:65" x14ac:dyDescent="0.25">
      <c r="A155" s="33" t="s">
        <v>12546</v>
      </c>
      <c r="B155" s="33" t="s">
        <v>12547</v>
      </c>
      <c r="C155" s="33" t="s">
        <v>12548</v>
      </c>
      <c r="D155" s="33" t="s">
        <v>11376</v>
      </c>
      <c r="E155" s="33"/>
      <c r="F155" s="33" t="s">
        <v>11550</v>
      </c>
      <c r="G155" s="33">
        <v>0.01</v>
      </c>
      <c r="H155" s="33">
        <v>0</v>
      </c>
      <c r="I155" s="33"/>
      <c r="J155" s="33" t="s">
        <v>11304</v>
      </c>
      <c r="K155" s="33" t="s">
        <v>12549</v>
      </c>
      <c r="L155" s="33">
        <v>0</v>
      </c>
      <c r="M155" s="33"/>
      <c r="N155" s="33"/>
      <c r="O155" s="33"/>
      <c r="P155" s="33" t="s">
        <v>11306</v>
      </c>
      <c r="Q155" s="33" t="s">
        <v>11306</v>
      </c>
      <c r="R155" s="33">
        <v>0</v>
      </c>
      <c r="S155" s="33">
        <v>0</v>
      </c>
      <c r="T155" s="33"/>
      <c r="U155" s="33"/>
      <c r="V155" s="33"/>
      <c r="W155" s="33"/>
      <c r="X155" s="33"/>
      <c r="Y155" s="33" t="s">
        <v>11308</v>
      </c>
      <c r="Z155" s="33">
        <v>0</v>
      </c>
      <c r="AA155" s="33">
        <v>0</v>
      </c>
      <c r="AB155" s="33">
        <v>0</v>
      </c>
      <c r="AC155" s="33">
        <v>0</v>
      </c>
      <c r="AD155" s="33" t="s">
        <v>11803</v>
      </c>
      <c r="AE155" s="33"/>
      <c r="AF155" s="33"/>
      <c r="AG155" s="33"/>
      <c r="AH155" s="33"/>
      <c r="AI155" s="33"/>
      <c r="AJ155" s="33"/>
      <c r="AK155" s="33"/>
      <c r="AL155" s="33"/>
      <c r="AM155" s="33"/>
      <c r="AN155" s="33"/>
      <c r="AO155" s="33"/>
      <c r="AP155" s="33" t="s">
        <v>11318</v>
      </c>
      <c r="AQ155" s="33">
        <v>0</v>
      </c>
      <c r="AR155" s="33"/>
      <c r="AS155" s="33"/>
      <c r="AT155" s="33"/>
      <c r="AU155" s="33"/>
      <c r="AV155" s="33"/>
      <c r="AW155" s="33"/>
      <c r="AX155" s="33"/>
      <c r="AY155" s="33"/>
      <c r="AZ155" s="33"/>
      <c r="BA155" s="33"/>
      <c r="BB155" s="33"/>
      <c r="BC155" s="33" t="s">
        <v>11306</v>
      </c>
      <c r="BD155" s="33" t="s">
        <v>11318</v>
      </c>
      <c r="BE155" s="33"/>
      <c r="BF155" s="33"/>
      <c r="BG155" s="33"/>
      <c r="BH155" s="33"/>
      <c r="BI155" s="33"/>
      <c r="BJ155" s="33">
        <v>0</v>
      </c>
      <c r="BK155" s="33" t="s">
        <v>31</v>
      </c>
      <c r="BL155" s="33"/>
      <c r="BM155" s="33" t="s">
        <v>22260</v>
      </c>
    </row>
    <row r="156" spans="1:65" x14ac:dyDescent="0.25">
      <c r="A156" s="33" t="s">
        <v>12550</v>
      </c>
      <c r="B156" s="33" t="s">
        <v>12551</v>
      </c>
      <c r="C156" s="33" t="s">
        <v>12552</v>
      </c>
      <c r="D156" s="33" t="s">
        <v>11302</v>
      </c>
      <c r="E156" s="33"/>
      <c r="F156" s="33" t="s">
        <v>11550</v>
      </c>
      <c r="G156" s="33">
        <v>0.01</v>
      </c>
      <c r="H156" s="33">
        <v>0</v>
      </c>
      <c r="I156" s="33"/>
      <c r="J156" s="33" t="s">
        <v>11304</v>
      </c>
      <c r="K156" s="33" t="s">
        <v>12553</v>
      </c>
      <c r="L156" s="33">
        <v>0</v>
      </c>
      <c r="M156" s="33"/>
      <c r="N156" s="33"/>
      <c r="O156" s="33"/>
      <c r="P156" s="33" t="s">
        <v>11306</v>
      </c>
      <c r="Q156" s="33" t="s">
        <v>11306</v>
      </c>
      <c r="R156" s="33">
        <v>0</v>
      </c>
      <c r="S156" s="33">
        <v>0</v>
      </c>
      <c r="T156" s="33"/>
      <c r="U156" s="33"/>
      <c r="V156" s="33"/>
      <c r="W156" s="33"/>
      <c r="X156" s="33"/>
      <c r="Y156" s="33" t="s">
        <v>11308</v>
      </c>
      <c r="Z156" s="33">
        <v>0</v>
      </c>
      <c r="AA156" s="33">
        <v>0</v>
      </c>
      <c r="AB156" s="33">
        <v>0</v>
      </c>
      <c r="AC156" s="33">
        <v>0</v>
      </c>
      <c r="AD156" s="33" t="s">
        <v>11803</v>
      </c>
      <c r="AE156" s="33"/>
      <c r="AF156" s="33"/>
      <c r="AG156" s="33"/>
      <c r="AH156" s="33"/>
      <c r="AI156" s="33"/>
      <c r="AJ156" s="33"/>
      <c r="AK156" s="33"/>
      <c r="AL156" s="33"/>
      <c r="AM156" s="33"/>
      <c r="AN156" s="33"/>
      <c r="AO156" s="33"/>
      <c r="AP156" s="33" t="s">
        <v>11318</v>
      </c>
      <c r="AQ156" s="33">
        <v>0</v>
      </c>
      <c r="AR156" s="33"/>
      <c r="AS156" s="33"/>
      <c r="AT156" s="33"/>
      <c r="AU156" s="33"/>
      <c r="AV156" s="33"/>
      <c r="AW156" s="33"/>
      <c r="AX156" s="33"/>
      <c r="AY156" s="33"/>
      <c r="AZ156" s="33"/>
      <c r="BA156" s="33"/>
      <c r="BB156" s="33"/>
      <c r="BC156" s="33" t="s">
        <v>11306</v>
      </c>
      <c r="BD156" s="33" t="s">
        <v>11318</v>
      </c>
      <c r="BE156" s="33"/>
      <c r="BF156" s="33"/>
      <c r="BG156" s="33"/>
      <c r="BH156" s="33"/>
      <c r="BI156" s="33"/>
      <c r="BJ156" s="33">
        <v>0</v>
      </c>
      <c r="BK156" s="33" t="s">
        <v>31</v>
      </c>
      <c r="BL156" s="33"/>
      <c r="BM156" s="33" t="s">
        <v>22260</v>
      </c>
    </row>
    <row r="157" spans="1:65" x14ac:dyDescent="0.25">
      <c r="A157" s="33" t="s">
        <v>14584</v>
      </c>
      <c r="B157" s="33" t="s">
        <v>1156</v>
      </c>
      <c r="C157" s="33" t="s">
        <v>14585</v>
      </c>
      <c r="D157" s="33" t="s">
        <v>11302</v>
      </c>
      <c r="E157" s="33" t="s">
        <v>12071</v>
      </c>
      <c r="F157" s="33" t="s">
        <v>11303</v>
      </c>
      <c r="G157" s="33">
        <v>0</v>
      </c>
      <c r="H157" s="33">
        <v>0</v>
      </c>
      <c r="I157" s="33"/>
      <c r="J157" s="33" t="s">
        <v>11304</v>
      </c>
      <c r="K157" s="33" t="s">
        <v>14586</v>
      </c>
      <c r="L157" s="33">
        <v>26.08</v>
      </c>
      <c r="M157" s="33"/>
      <c r="N157" s="33"/>
      <c r="O157" s="33"/>
      <c r="P157" s="33" t="s">
        <v>11306</v>
      </c>
      <c r="Q157" s="33" t="s">
        <v>11306</v>
      </c>
      <c r="R157" s="33">
        <v>0.35</v>
      </c>
      <c r="S157" s="33">
        <v>0.37</v>
      </c>
      <c r="T157" s="33"/>
      <c r="U157" s="33"/>
      <c r="V157" s="33" t="s">
        <v>14587</v>
      </c>
      <c r="W157" s="33"/>
      <c r="X157" s="33"/>
      <c r="Y157" s="33" t="s">
        <v>11308</v>
      </c>
      <c r="Z157" s="33">
        <v>14</v>
      </c>
      <c r="AA157" s="33">
        <v>25</v>
      </c>
      <c r="AB157" s="33">
        <v>11</v>
      </c>
      <c r="AC157" s="33">
        <v>0</v>
      </c>
      <c r="AD157" s="33" t="s">
        <v>11803</v>
      </c>
      <c r="AE157" s="33" t="s">
        <v>14588</v>
      </c>
      <c r="AF157" s="33" t="s">
        <v>14589</v>
      </c>
      <c r="AG157" s="33" t="s">
        <v>14590</v>
      </c>
      <c r="AH157" s="33" t="s">
        <v>14591</v>
      </c>
      <c r="AI157" s="33" t="s">
        <v>14592</v>
      </c>
      <c r="AJ157" s="33"/>
      <c r="AK157" s="33" t="s">
        <v>14593</v>
      </c>
      <c r="AL157" s="33"/>
      <c r="AM157" s="33"/>
      <c r="AN157" s="33"/>
      <c r="AO157" s="33" t="s">
        <v>11778</v>
      </c>
      <c r="AP157" s="33" t="s">
        <v>11318</v>
      </c>
      <c r="AQ157" s="33">
        <v>0</v>
      </c>
      <c r="AR157" s="33"/>
      <c r="AS157" s="33"/>
      <c r="AT157" s="33"/>
      <c r="AU157" s="33"/>
      <c r="AV157" s="33"/>
      <c r="AW157" s="33"/>
      <c r="AX157" s="33"/>
      <c r="AY157" s="33"/>
      <c r="AZ157" s="33"/>
      <c r="BA157" s="33"/>
      <c r="BB157" s="33"/>
      <c r="BC157" s="33" t="s">
        <v>11306</v>
      </c>
      <c r="BD157" s="33" t="s">
        <v>11318</v>
      </c>
      <c r="BE157" s="33"/>
      <c r="BF157" s="33"/>
      <c r="BG157" s="33"/>
      <c r="BH157" s="33"/>
      <c r="BI157" s="33"/>
      <c r="BJ157" s="33">
        <v>0</v>
      </c>
      <c r="BK157" s="33" t="s">
        <v>31</v>
      </c>
      <c r="BL157" s="33"/>
      <c r="BM157" s="33" t="s">
        <v>22258</v>
      </c>
    </row>
    <row r="158" spans="1:65" x14ac:dyDescent="0.25">
      <c r="A158" s="33" t="s">
        <v>14594</v>
      </c>
      <c r="B158" s="33" t="s">
        <v>100</v>
      </c>
      <c r="C158" s="33" t="s">
        <v>14595</v>
      </c>
      <c r="D158" s="33" t="s">
        <v>11302</v>
      </c>
      <c r="E158" s="33" t="s">
        <v>12071</v>
      </c>
      <c r="F158" s="33" t="s">
        <v>11303</v>
      </c>
      <c r="G158" s="33">
        <v>51.8</v>
      </c>
      <c r="H158" s="33">
        <v>0</v>
      </c>
      <c r="I158" s="33"/>
      <c r="J158" s="33" t="s">
        <v>11304</v>
      </c>
      <c r="K158" s="33" t="s">
        <v>14596</v>
      </c>
      <c r="L158" s="33">
        <v>8.84</v>
      </c>
      <c r="M158" s="33"/>
      <c r="N158" s="33"/>
      <c r="O158" s="33"/>
      <c r="P158" s="33" t="s">
        <v>11306</v>
      </c>
      <c r="Q158" s="33" t="s">
        <v>11306</v>
      </c>
      <c r="R158" s="33">
        <v>0.22</v>
      </c>
      <c r="S158" s="33">
        <v>0.25</v>
      </c>
      <c r="T158" s="33"/>
      <c r="U158" s="33"/>
      <c r="V158" s="33" t="s">
        <v>14597</v>
      </c>
      <c r="W158" s="33"/>
      <c r="X158" s="33"/>
      <c r="Y158" s="33" t="s">
        <v>11308</v>
      </c>
      <c r="Z158" s="33">
        <v>11</v>
      </c>
      <c r="AA158" s="33">
        <v>6</v>
      </c>
      <c r="AB158" s="33">
        <v>16</v>
      </c>
      <c r="AC158" s="33">
        <v>0</v>
      </c>
      <c r="AD158" s="33" t="s">
        <v>11803</v>
      </c>
      <c r="AE158" s="33" t="s">
        <v>14598</v>
      </c>
      <c r="AF158" s="33" t="s">
        <v>14599</v>
      </c>
      <c r="AG158" s="33" t="s">
        <v>14600</v>
      </c>
      <c r="AH158" s="33" t="s">
        <v>14601</v>
      </c>
      <c r="AI158" s="33" t="s">
        <v>14602</v>
      </c>
      <c r="AJ158" s="33" t="s">
        <v>14603</v>
      </c>
      <c r="AK158" s="33" t="s">
        <v>14604</v>
      </c>
      <c r="AL158" s="33"/>
      <c r="AM158" s="33"/>
      <c r="AN158" s="33"/>
      <c r="AO158" s="33" t="s">
        <v>11778</v>
      </c>
      <c r="AP158" s="33" t="s">
        <v>11318</v>
      </c>
      <c r="AQ158" s="33">
        <v>0</v>
      </c>
      <c r="AR158" s="33"/>
      <c r="AS158" s="33"/>
      <c r="AT158" s="33"/>
      <c r="AU158" s="33"/>
      <c r="AV158" s="33"/>
      <c r="AW158" s="33"/>
      <c r="AX158" s="33"/>
      <c r="AY158" s="33"/>
      <c r="AZ158" s="33"/>
      <c r="BA158" s="33"/>
      <c r="BB158" s="33"/>
      <c r="BC158" s="33" t="s">
        <v>11306</v>
      </c>
      <c r="BD158" s="33" t="s">
        <v>11318</v>
      </c>
      <c r="BE158" s="33"/>
      <c r="BF158" s="33"/>
      <c r="BG158" s="33"/>
      <c r="BH158" s="33"/>
      <c r="BI158" s="33"/>
      <c r="BJ158" s="33">
        <v>0</v>
      </c>
      <c r="BK158" s="33" t="s">
        <v>31</v>
      </c>
      <c r="BL158" s="33"/>
      <c r="BM158" s="33" t="s">
        <v>22258</v>
      </c>
    </row>
    <row r="159" spans="1:65" x14ac:dyDescent="0.25">
      <c r="A159" s="33" t="s">
        <v>12575</v>
      </c>
      <c r="B159" s="33" t="s">
        <v>1794</v>
      </c>
      <c r="C159" s="33" t="s">
        <v>12576</v>
      </c>
      <c r="D159" s="33" t="s">
        <v>11692</v>
      </c>
      <c r="E159" s="33" t="s">
        <v>12577</v>
      </c>
      <c r="F159" s="35" t="s">
        <v>11303</v>
      </c>
      <c r="G159" s="33">
        <v>99.8</v>
      </c>
      <c r="H159" s="33">
        <v>0</v>
      </c>
      <c r="I159" s="33"/>
      <c r="J159" s="33" t="s">
        <v>11304</v>
      </c>
      <c r="K159" s="33" t="s">
        <v>12578</v>
      </c>
      <c r="L159" s="33">
        <v>29.2</v>
      </c>
      <c r="M159" s="33"/>
      <c r="N159" s="33"/>
      <c r="O159" s="33"/>
      <c r="P159" s="33" t="s">
        <v>11306</v>
      </c>
      <c r="Q159" s="33" t="s">
        <v>11306</v>
      </c>
      <c r="R159" s="33">
        <v>0</v>
      </c>
      <c r="S159" s="33">
        <v>0</v>
      </c>
      <c r="T159" s="33"/>
      <c r="U159" s="33"/>
      <c r="V159" s="33" t="s">
        <v>12579</v>
      </c>
      <c r="W159" s="33"/>
      <c r="X159" s="33"/>
      <c r="Y159" s="33" t="s">
        <v>11308</v>
      </c>
      <c r="Z159" s="33">
        <v>0</v>
      </c>
      <c r="AA159" s="33">
        <v>0</v>
      </c>
      <c r="AB159" s="33">
        <v>0</v>
      </c>
      <c r="AC159" s="33">
        <v>0</v>
      </c>
      <c r="AD159" s="33" t="s">
        <v>11803</v>
      </c>
      <c r="AE159" s="33" t="s">
        <v>12580</v>
      </c>
      <c r="AF159" s="33" t="s">
        <v>12581</v>
      </c>
      <c r="AG159" s="33" t="s">
        <v>12582</v>
      </c>
      <c r="AH159" s="33" t="s">
        <v>12583</v>
      </c>
      <c r="AI159" s="33" t="s">
        <v>12584</v>
      </c>
      <c r="AJ159" s="33" t="s">
        <v>12585</v>
      </c>
      <c r="AK159" s="33" t="s">
        <v>12586</v>
      </c>
      <c r="AL159" s="33"/>
      <c r="AM159" s="33"/>
      <c r="AN159" s="33"/>
      <c r="AO159" s="33" t="s">
        <v>11317</v>
      </c>
      <c r="AP159" s="33" t="s">
        <v>11318</v>
      </c>
      <c r="AQ159" s="33">
        <v>0</v>
      </c>
      <c r="AR159" s="33"/>
      <c r="AS159" s="33"/>
      <c r="AT159" s="33"/>
      <c r="AU159" s="33"/>
      <c r="AV159" s="33"/>
      <c r="AW159" s="33"/>
      <c r="AX159" s="33"/>
      <c r="AY159" s="33"/>
      <c r="AZ159" s="33"/>
      <c r="BA159" s="33"/>
      <c r="BB159" s="33"/>
      <c r="BC159" s="33" t="s">
        <v>11306</v>
      </c>
      <c r="BD159" s="33" t="s">
        <v>11318</v>
      </c>
      <c r="BE159" s="33"/>
      <c r="BF159" s="33"/>
      <c r="BG159" s="33"/>
      <c r="BH159" s="33"/>
      <c r="BI159" s="33"/>
      <c r="BJ159" s="33">
        <v>0</v>
      </c>
      <c r="BK159" s="33" t="s">
        <v>31</v>
      </c>
      <c r="BL159" s="33"/>
      <c r="BM159" s="33" t="s">
        <v>22258</v>
      </c>
    </row>
    <row r="160" spans="1:65" x14ac:dyDescent="0.25">
      <c r="A160" s="33" t="s">
        <v>14605</v>
      </c>
      <c r="B160" s="33" t="s">
        <v>703</v>
      </c>
      <c r="C160" s="33" t="s">
        <v>14606</v>
      </c>
      <c r="D160" s="33" t="s">
        <v>11302</v>
      </c>
      <c r="E160" s="33" t="s">
        <v>12071</v>
      </c>
      <c r="F160" s="33" t="s">
        <v>11303</v>
      </c>
      <c r="G160" s="33">
        <v>28.8</v>
      </c>
      <c r="H160" s="33">
        <v>0</v>
      </c>
      <c r="I160" s="33"/>
      <c r="J160" s="33" t="s">
        <v>11304</v>
      </c>
      <c r="K160" s="33" t="s">
        <v>14607</v>
      </c>
      <c r="L160" s="33">
        <v>7.52</v>
      </c>
      <c r="M160" s="33"/>
      <c r="N160" s="33"/>
      <c r="O160" s="33"/>
      <c r="P160" s="33" t="s">
        <v>11306</v>
      </c>
      <c r="Q160" s="33" t="s">
        <v>11306</v>
      </c>
      <c r="R160" s="33">
        <v>0.9</v>
      </c>
      <c r="S160" s="33">
        <v>0.9</v>
      </c>
      <c r="T160" s="33"/>
      <c r="U160" s="33"/>
      <c r="V160" s="33" t="s">
        <v>14608</v>
      </c>
      <c r="W160" s="33"/>
      <c r="X160" s="33"/>
      <c r="Y160" s="33" t="s">
        <v>11308</v>
      </c>
      <c r="Z160" s="33">
        <v>10</v>
      </c>
      <c r="AA160" s="33">
        <v>3</v>
      </c>
      <c r="AB160" s="33">
        <v>15</v>
      </c>
      <c r="AC160" s="33">
        <v>0</v>
      </c>
      <c r="AD160" s="33" t="s">
        <v>11803</v>
      </c>
      <c r="AE160" s="33" t="s">
        <v>14609</v>
      </c>
      <c r="AF160" s="33" t="s">
        <v>14610</v>
      </c>
      <c r="AG160" s="33" t="s">
        <v>14611</v>
      </c>
      <c r="AH160" s="33" t="s">
        <v>14612</v>
      </c>
      <c r="AI160" s="33" t="s">
        <v>14613</v>
      </c>
      <c r="AJ160" s="33" t="s">
        <v>14614</v>
      </c>
      <c r="AK160" s="33" t="s">
        <v>14615</v>
      </c>
      <c r="AL160" s="33"/>
      <c r="AM160" s="33"/>
      <c r="AN160" s="33"/>
      <c r="AO160" s="33" t="s">
        <v>11778</v>
      </c>
      <c r="AP160" s="33" t="s">
        <v>11318</v>
      </c>
      <c r="AQ160" s="33">
        <v>0</v>
      </c>
      <c r="AR160" s="33"/>
      <c r="AS160" s="33"/>
      <c r="AT160" s="33"/>
      <c r="AU160" s="33"/>
      <c r="AV160" s="33"/>
      <c r="AW160" s="33"/>
      <c r="AX160" s="33"/>
      <c r="AY160" s="33"/>
      <c r="AZ160" s="33"/>
      <c r="BA160" s="33"/>
      <c r="BB160" s="33"/>
      <c r="BC160" s="33" t="s">
        <v>11306</v>
      </c>
      <c r="BD160" s="33" t="s">
        <v>11318</v>
      </c>
      <c r="BE160" s="33"/>
      <c r="BF160" s="33"/>
      <c r="BG160" s="33"/>
      <c r="BH160" s="33"/>
      <c r="BI160" s="33"/>
      <c r="BJ160" s="33">
        <v>0</v>
      </c>
      <c r="BK160" s="33" t="s">
        <v>31</v>
      </c>
      <c r="BL160" s="33"/>
      <c r="BM160" s="33" t="s">
        <v>22258</v>
      </c>
    </row>
    <row r="161" spans="1:65" x14ac:dyDescent="0.25">
      <c r="A161" s="33" t="s">
        <v>14616</v>
      </c>
      <c r="B161" s="33" t="s">
        <v>886</v>
      </c>
      <c r="C161" s="33" t="s">
        <v>14617</v>
      </c>
      <c r="D161" s="33" t="s">
        <v>11302</v>
      </c>
      <c r="E161" s="33" t="s">
        <v>12071</v>
      </c>
      <c r="F161" s="33" t="s">
        <v>11303</v>
      </c>
      <c r="G161" s="33">
        <v>65.8</v>
      </c>
      <c r="H161" s="33">
        <v>0</v>
      </c>
      <c r="I161" s="33"/>
      <c r="J161" s="33" t="s">
        <v>11304</v>
      </c>
      <c r="K161" s="33" t="s">
        <v>14618</v>
      </c>
      <c r="L161" s="33">
        <v>24.45</v>
      </c>
      <c r="M161" s="33"/>
      <c r="N161" s="33"/>
      <c r="O161" s="33"/>
      <c r="P161" s="33" t="s">
        <v>11306</v>
      </c>
      <c r="Q161" s="33" t="s">
        <v>11306</v>
      </c>
      <c r="R161" s="33">
        <v>0</v>
      </c>
      <c r="S161" s="33">
        <v>0</v>
      </c>
      <c r="T161" s="33"/>
      <c r="U161" s="33"/>
      <c r="V161" s="33" t="s">
        <v>14619</v>
      </c>
      <c r="W161" s="33"/>
      <c r="X161" s="33"/>
      <c r="Y161" s="33" t="s">
        <v>11308</v>
      </c>
      <c r="Z161" s="33">
        <v>10</v>
      </c>
      <c r="AA161" s="33">
        <v>3</v>
      </c>
      <c r="AB161" s="33">
        <v>20</v>
      </c>
      <c r="AC161" s="33">
        <v>0</v>
      </c>
      <c r="AD161" s="33" t="s">
        <v>11803</v>
      </c>
      <c r="AE161" s="33"/>
      <c r="AF161" s="33"/>
      <c r="AG161" s="33"/>
      <c r="AH161" s="33"/>
      <c r="AI161" s="33"/>
      <c r="AJ161" s="33"/>
      <c r="AK161" s="33" t="s">
        <v>14620</v>
      </c>
      <c r="AL161" s="33"/>
      <c r="AM161" s="33"/>
      <c r="AN161" s="33" t="s">
        <v>11228</v>
      </c>
      <c r="AO161" s="33" t="s">
        <v>11317</v>
      </c>
      <c r="AP161" s="33" t="s">
        <v>11318</v>
      </c>
      <c r="AQ161" s="33">
        <v>0</v>
      </c>
      <c r="AR161" s="33"/>
      <c r="AS161" s="33"/>
      <c r="AT161" s="33"/>
      <c r="AU161" s="33"/>
      <c r="AV161" s="33"/>
      <c r="AW161" s="33"/>
      <c r="AX161" s="33"/>
      <c r="AY161" s="33"/>
      <c r="AZ161" s="33"/>
      <c r="BA161" s="33"/>
      <c r="BB161" s="33"/>
      <c r="BC161" s="33" t="s">
        <v>11306</v>
      </c>
      <c r="BD161" s="33" t="s">
        <v>11318</v>
      </c>
      <c r="BE161" s="33" t="s">
        <v>12153</v>
      </c>
      <c r="BF161" s="33"/>
      <c r="BG161" s="33"/>
      <c r="BH161" s="33"/>
      <c r="BI161" s="33"/>
      <c r="BJ161" s="33">
        <v>0</v>
      </c>
      <c r="BK161" s="33" t="s">
        <v>31</v>
      </c>
      <c r="BL161" s="33"/>
      <c r="BM161" s="33" t="s">
        <v>22258</v>
      </c>
    </row>
    <row r="162" spans="1:65" x14ac:dyDescent="0.25">
      <c r="A162" s="33" t="s">
        <v>14621</v>
      </c>
      <c r="B162" s="33" t="s">
        <v>2393</v>
      </c>
      <c r="C162" s="33" t="s">
        <v>14622</v>
      </c>
      <c r="D162" s="33" t="s">
        <v>11302</v>
      </c>
      <c r="E162" s="33" t="s">
        <v>12071</v>
      </c>
      <c r="F162" s="33" t="s">
        <v>11303</v>
      </c>
      <c r="G162" s="33">
        <v>0</v>
      </c>
      <c r="H162" s="33">
        <v>0</v>
      </c>
      <c r="I162" s="33"/>
      <c r="J162" s="33" t="s">
        <v>11304</v>
      </c>
      <c r="K162" s="33" t="s">
        <v>14623</v>
      </c>
      <c r="L162" s="33">
        <v>18.57</v>
      </c>
      <c r="M162" s="33"/>
      <c r="N162" s="33"/>
      <c r="O162" s="33"/>
      <c r="P162" s="33" t="s">
        <v>11306</v>
      </c>
      <c r="Q162" s="33" t="s">
        <v>11306</v>
      </c>
      <c r="R162" s="33">
        <v>0.28999999999999998</v>
      </c>
      <c r="S162" s="33">
        <v>0.28999999999999998</v>
      </c>
      <c r="T162" s="33"/>
      <c r="U162" s="33"/>
      <c r="V162" s="33" t="s">
        <v>14624</v>
      </c>
      <c r="W162" s="33"/>
      <c r="X162" s="33"/>
      <c r="Y162" s="33" t="s">
        <v>11308</v>
      </c>
      <c r="Z162" s="33">
        <v>6</v>
      </c>
      <c r="AA162" s="33">
        <v>6</v>
      </c>
      <c r="AB162" s="33">
        <v>20</v>
      </c>
      <c r="AC162" s="33">
        <v>0</v>
      </c>
      <c r="AD162" s="33" t="s">
        <v>11803</v>
      </c>
      <c r="AE162" s="33" t="s">
        <v>14625</v>
      </c>
      <c r="AF162" s="33" t="s">
        <v>14626</v>
      </c>
      <c r="AG162" s="33" t="s">
        <v>14627</v>
      </c>
      <c r="AH162" s="33" t="s">
        <v>14628</v>
      </c>
      <c r="AI162" s="33" t="s">
        <v>14629</v>
      </c>
      <c r="AJ162" s="33" t="s">
        <v>14630</v>
      </c>
      <c r="AK162" s="33" t="s">
        <v>14615</v>
      </c>
      <c r="AL162" s="33"/>
      <c r="AM162" s="33"/>
      <c r="AN162" s="33"/>
      <c r="AO162" s="33" t="s">
        <v>11778</v>
      </c>
      <c r="AP162" s="33" t="s">
        <v>11318</v>
      </c>
      <c r="AQ162" s="33">
        <v>0</v>
      </c>
      <c r="AR162" s="33"/>
      <c r="AS162" s="33"/>
      <c r="AT162" s="33"/>
      <c r="AU162" s="33"/>
      <c r="AV162" s="33"/>
      <c r="AW162" s="33"/>
      <c r="AX162" s="33"/>
      <c r="AY162" s="33"/>
      <c r="AZ162" s="33"/>
      <c r="BA162" s="33"/>
      <c r="BB162" s="33"/>
      <c r="BC162" s="33" t="s">
        <v>11306</v>
      </c>
      <c r="BD162" s="33" t="s">
        <v>11318</v>
      </c>
      <c r="BE162" s="33"/>
      <c r="BF162" s="33"/>
      <c r="BG162" s="33"/>
      <c r="BH162" s="33"/>
      <c r="BI162" s="33"/>
      <c r="BJ162" s="33">
        <v>0</v>
      </c>
      <c r="BK162" s="33" t="s">
        <v>31</v>
      </c>
      <c r="BL162" s="33"/>
      <c r="BM162" s="33" t="s">
        <v>22258</v>
      </c>
    </row>
    <row r="163" spans="1:65" x14ac:dyDescent="0.25">
      <c r="A163" s="33" t="s">
        <v>12612</v>
      </c>
      <c r="B163" s="33" t="s">
        <v>12613</v>
      </c>
      <c r="C163" s="33" t="s">
        <v>12614</v>
      </c>
      <c r="D163" s="33" t="s">
        <v>11302</v>
      </c>
      <c r="E163" s="33"/>
      <c r="F163" s="33" t="s">
        <v>11550</v>
      </c>
      <c r="G163" s="33">
        <v>27</v>
      </c>
      <c r="H163" s="33">
        <v>0</v>
      </c>
      <c r="I163" s="33"/>
      <c r="J163" s="33" t="s">
        <v>11304</v>
      </c>
      <c r="K163" s="33" t="s">
        <v>12615</v>
      </c>
      <c r="L163" s="33">
        <v>0</v>
      </c>
      <c r="M163" s="33"/>
      <c r="N163" s="33"/>
      <c r="O163" s="33"/>
      <c r="P163" s="33" t="s">
        <v>11306</v>
      </c>
      <c r="Q163" s="33" t="s">
        <v>11306</v>
      </c>
      <c r="R163" s="33">
        <v>0</v>
      </c>
      <c r="S163" s="33">
        <v>0</v>
      </c>
      <c r="T163" s="33"/>
      <c r="U163" s="33"/>
      <c r="V163" s="33"/>
      <c r="W163" s="33"/>
      <c r="X163" s="33"/>
      <c r="Y163" s="33" t="s">
        <v>11308</v>
      </c>
      <c r="Z163" s="33">
        <v>0</v>
      </c>
      <c r="AA163" s="33">
        <v>0</v>
      </c>
      <c r="AB163" s="33">
        <v>0</v>
      </c>
      <c r="AC163" s="33">
        <v>0</v>
      </c>
      <c r="AD163" s="33" t="s">
        <v>11803</v>
      </c>
      <c r="AE163" s="33"/>
      <c r="AF163" s="33"/>
      <c r="AG163" s="33"/>
      <c r="AH163" s="33"/>
      <c r="AI163" s="33"/>
      <c r="AJ163" s="33"/>
      <c r="AK163" s="33"/>
      <c r="AL163" s="33"/>
      <c r="AM163" s="33"/>
      <c r="AN163" s="33"/>
      <c r="AO163" s="33"/>
      <c r="AP163" s="33" t="s">
        <v>11318</v>
      </c>
      <c r="AQ163" s="33">
        <v>0</v>
      </c>
      <c r="AR163" s="33"/>
      <c r="AS163" s="33"/>
      <c r="AT163" s="33"/>
      <c r="AU163" s="33"/>
      <c r="AV163" s="33"/>
      <c r="AW163" s="33"/>
      <c r="AX163" s="33"/>
      <c r="AY163" s="33"/>
      <c r="AZ163" s="33"/>
      <c r="BA163" s="33"/>
      <c r="BB163" s="33"/>
      <c r="BC163" s="33" t="s">
        <v>11306</v>
      </c>
      <c r="BD163" s="33" t="s">
        <v>11318</v>
      </c>
      <c r="BE163" s="33"/>
      <c r="BF163" s="33"/>
      <c r="BG163" s="33"/>
      <c r="BH163" s="33"/>
      <c r="BI163" s="33"/>
      <c r="BJ163" s="33">
        <v>0</v>
      </c>
      <c r="BK163" s="33" t="s">
        <v>31</v>
      </c>
      <c r="BL163" s="33"/>
      <c r="BM163" s="33" t="s">
        <v>22260</v>
      </c>
    </row>
    <row r="164" spans="1:65" x14ac:dyDescent="0.25">
      <c r="A164" s="33" t="s">
        <v>12616</v>
      </c>
      <c r="B164" s="33" t="s">
        <v>12617</v>
      </c>
      <c r="C164" s="33" t="s">
        <v>12614</v>
      </c>
      <c r="D164" s="33" t="s">
        <v>11302</v>
      </c>
      <c r="E164" s="33"/>
      <c r="F164" s="33" t="s">
        <v>11550</v>
      </c>
      <c r="G164" s="33">
        <v>27</v>
      </c>
      <c r="H164" s="33">
        <v>0</v>
      </c>
      <c r="I164" s="33"/>
      <c r="J164" s="33" t="s">
        <v>11304</v>
      </c>
      <c r="K164" s="33" t="s">
        <v>12197</v>
      </c>
      <c r="L164" s="33">
        <v>0</v>
      </c>
      <c r="M164" s="33"/>
      <c r="N164" s="33"/>
      <c r="O164" s="33"/>
      <c r="P164" s="33" t="s">
        <v>11306</v>
      </c>
      <c r="Q164" s="33" t="s">
        <v>11306</v>
      </c>
      <c r="R164" s="33">
        <v>0</v>
      </c>
      <c r="S164" s="33">
        <v>0</v>
      </c>
      <c r="T164" s="33"/>
      <c r="U164" s="33"/>
      <c r="V164" s="33"/>
      <c r="W164" s="33"/>
      <c r="X164" s="33"/>
      <c r="Y164" s="33" t="s">
        <v>11308</v>
      </c>
      <c r="Z164" s="33">
        <v>0</v>
      </c>
      <c r="AA164" s="33">
        <v>0</v>
      </c>
      <c r="AB164" s="33">
        <v>0</v>
      </c>
      <c r="AC164" s="33">
        <v>0</v>
      </c>
      <c r="AD164" s="33" t="s">
        <v>11803</v>
      </c>
      <c r="AE164" s="33"/>
      <c r="AF164" s="33"/>
      <c r="AG164" s="33"/>
      <c r="AH164" s="33"/>
      <c r="AI164" s="33"/>
      <c r="AJ164" s="33"/>
      <c r="AK164" s="33"/>
      <c r="AL164" s="33"/>
      <c r="AM164" s="33"/>
      <c r="AN164" s="33"/>
      <c r="AO164" s="33"/>
      <c r="AP164" s="33" t="s">
        <v>11318</v>
      </c>
      <c r="AQ164" s="33">
        <v>0</v>
      </c>
      <c r="AR164" s="33"/>
      <c r="AS164" s="33"/>
      <c r="AT164" s="33"/>
      <c r="AU164" s="33"/>
      <c r="AV164" s="33"/>
      <c r="AW164" s="33"/>
      <c r="AX164" s="33"/>
      <c r="AY164" s="33"/>
      <c r="AZ164" s="33"/>
      <c r="BA164" s="33"/>
      <c r="BB164" s="33"/>
      <c r="BC164" s="33" t="s">
        <v>11306</v>
      </c>
      <c r="BD164" s="33" t="s">
        <v>11318</v>
      </c>
      <c r="BE164" s="33"/>
      <c r="BF164" s="33"/>
      <c r="BG164" s="33"/>
      <c r="BH164" s="33"/>
      <c r="BI164" s="33"/>
      <c r="BJ164" s="33">
        <v>0</v>
      </c>
      <c r="BK164" s="33" t="s">
        <v>31</v>
      </c>
      <c r="BL164" s="33"/>
      <c r="BM164" s="33" t="s">
        <v>22260</v>
      </c>
    </row>
    <row r="165" spans="1:65" x14ac:dyDescent="0.25">
      <c r="A165" s="33" t="s">
        <v>12618</v>
      </c>
      <c r="B165" s="33" t="s">
        <v>3280</v>
      </c>
      <c r="C165" s="33" t="s">
        <v>12619</v>
      </c>
      <c r="D165" s="33" t="s">
        <v>11302</v>
      </c>
      <c r="E165" s="33" t="s">
        <v>12620</v>
      </c>
      <c r="F165" s="35" t="s">
        <v>11303</v>
      </c>
      <c r="G165" s="33">
        <v>0.01</v>
      </c>
      <c r="H165" s="33">
        <v>0</v>
      </c>
      <c r="I165" s="33"/>
      <c r="J165" s="33" t="s">
        <v>11304</v>
      </c>
      <c r="K165" s="33" t="s">
        <v>12027</v>
      </c>
      <c r="L165" s="33">
        <v>0</v>
      </c>
      <c r="M165" s="33"/>
      <c r="N165" s="33"/>
      <c r="O165" s="33"/>
      <c r="P165" s="33" t="s">
        <v>11306</v>
      </c>
      <c r="Q165" s="33" t="s">
        <v>11306</v>
      </c>
      <c r="R165" s="33">
        <v>0.36499999999999999</v>
      </c>
      <c r="S165" s="33">
        <v>0.36499999999999999</v>
      </c>
      <c r="T165" s="33"/>
      <c r="U165" s="33"/>
      <c r="V165" s="33" t="s">
        <v>12621</v>
      </c>
      <c r="W165" s="33"/>
      <c r="X165" s="33"/>
      <c r="Y165" s="33" t="s">
        <v>11308</v>
      </c>
      <c r="Z165" s="33">
        <v>20</v>
      </c>
      <c r="AA165" s="33">
        <v>120</v>
      </c>
      <c r="AB165" s="33">
        <v>16</v>
      </c>
      <c r="AC165" s="33">
        <v>0</v>
      </c>
      <c r="AD165" s="33" t="s">
        <v>11803</v>
      </c>
      <c r="AE165" s="33" t="s">
        <v>12622</v>
      </c>
      <c r="AF165" s="33" t="s">
        <v>12623</v>
      </c>
      <c r="AG165" s="33" t="s">
        <v>12624</v>
      </c>
      <c r="AH165" s="33" t="s">
        <v>12625</v>
      </c>
      <c r="AI165" s="33" t="s">
        <v>12626</v>
      </c>
      <c r="AJ165" s="33" t="s">
        <v>12627</v>
      </c>
      <c r="AK165" s="33" t="s">
        <v>12020</v>
      </c>
      <c r="AL165" s="33"/>
      <c r="AM165" s="33"/>
      <c r="AN165" s="33"/>
      <c r="AO165" s="33" t="s">
        <v>12628</v>
      </c>
      <c r="AP165" s="33" t="s">
        <v>11318</v>
      </c>
      <c r="AQ165" s="33">
        <v>0</v>
      </c>
      <c r="AR165" s="33"/>
      <c r="AS165" s="33"/>
      <c r="AT165" s="33"/>
      <c r="AU165" s="33"/>
      <c r="AV165" s="33"/>
      <c r="AW165" s="33"/>
      <c r="AX165" s="33"/>
      <c r="AY165" s="33"/>
      <c r="AZ165" s="33"/>
      <c r="BA165" s="33"/>
      <c r="BB165" s="33"/>
      <c r="BC165" s="33" t="s">
        <v>11306</v>
      </c>
      <c r="BD165" s="33" t="s">
        <v>11318</v>
      </c>
      <c r="BE165" s="33"/>
      <c r="BF165" s="33"/>
      <c r="BG165" s="33"/>
      <c r="BH165" s="33"/>
      <c r="BI165" s="33"/>
      <c r="BJ165" s="33">
        <v>0</v>
      </c>
      <c r="BK165" s="33" t="s">
        <v>31</v>
      </c>
      <c r="BL165" s="33"/>
      <c r="BM165" s="33" t="s">
        <v>22258</v>
      </c>
    </row>
    <row r="166" spans="1:65" x14ac:dyDescent="0.25">
      <c r="A166" s="33" t="s">
        <v>12629</v>
      </c>
      <c r="B166" s="33" t="s">
        <v>8423</v>
      </c>
      <c r="C166" s="33" t="s">
        <v>12630</v>
      </c>
      <c r="D166" s="33" t="s">
        <v>11302</v>
      </c>
      <c r="E166" s="33" t="s">
        <v>12631</v>
      </c>
      <c r="F166" s="35" t="s">
        <v>11303</v>
      </c>
      <c r="G166" s="33">
        <v>0.01</v>
      </c>
      <c r="H166" s="33">
        <v>0</v>
      </c>
      <c r="I166" s="33"/>
      <c r="J166" s="33" t="s">
        <v>11304</v>
      </c>
      <c r="K166" s="33" t="s">
        <v>11449</v>
      </c>
      <c r="L166" s="33">
        <v>13.28</v>
      </c>
      <c r="M166" s="33"/>
      <c r="N166" s="33"/>
      <c r="O166" s="33"/>
      <c r="P166" s="33" t="s">
        <v>11306</v>
      </c>
      <c r="Q166" s="33" t="s">
        <v>11306</v>
      </c>
      <c r="R166" s="33">
        <v>0.36499999999999999</v>
      </c>
      <c r="S166" s="33">
        <v>0.36499999999999999</v>
      </c>
      <c r="T166" s="33" t="s">
        <v>12072</v>
      </c>
      <c r="U166" s="33" t="s">
        <v>12072</v>
      </c>
      <c r="V166" s="33" t="s">
        <v>12621</v>
      </c>
      <c r="W166" s="33"/>
      <c r="X166" s="33"/>
      <c r="Y166" s="33" t="s">
        <v>11308</v>
      </c>
      <c r="Z166" s="33">
        <v>20</v>
      </c>
      <c r="AA166" s="33">
        <v>120</v>
      </c>
      <c r="AB166" s="33">
        <v>16</v>
      </c>
      <c r="AC166" s="33">
        <v>0</v>
      </c>
      <c r="AD166" s="33" t="s">
        <v>11803</v>
      </c>
      <c r="AE166" s="33" t="s">
        <v>12632</v>
      </c>
      <c r="AF166" s="33" t="s">
        <v>12633</v>
      </c>
      <c r="AG166" s="33" t="s">
        <v>12634</v>
      </c>
      <c r="AH166" s="33" t="s">
        <v>12635</v>
      </c>
      <c r="AI166" s="33" t="s">
        <v>12636</v>
      </c>
      <c r="AJ166" s="33" t="s">
        <v>12637</v>
      </c>
      <c r="AK166" s="33" t="s">
        <v>12020</v>
      </c>
      <c r="AL166" s="33"/>
      <c r="AM166" s="33"/>
      <c r="AN166" s="33"/>
      <c r="AO166" s="33" t="s">
        <v>12628</v>
      </c>
      <c r="AP166" s="33" t="s">
        <v>11318</v>
      </c>
      <c r="AQ166" s="33">
        <v>0</v>
      </c>
      <c r="AR166" s="33"/>
      <c r="AS166" s="33"/>
      <c r="AT166" s="33"/>
      <c r="AU166" s="33"/>
      <c r="AV166" s="33"/>
      <c r="AW166" s="33"/>
      <c r="AX166" s="33"/>
      <c r="AY166" s="33"/>
      <c r="AZ166" s="33"/>
      <c r="BA166" s="33"/>
      <c r="BB166" s="33"/>
      <c r="BC166" s="33" t="s">
        <v>11306</v>
      </c>
      <c r="BD166" s="33" t="s">
        <v>11318</v>
      </c>
      <c r="BE166" s="33"/>
      <c r="BF166" s="33"/>
      <c r="BG166" s="33"/>
      <c r="BH166" s="33"/>
      <c r="BI166" s="33"/>
      <c r="BJ166" s="33">
        <v>0</v>
      </c>
      <c r="BK166" s="33" t="s">
        <v>31</v>
      </c>
      <c r="BL166" s="33"/>
      <c r="BM166" s="33" t="s">
        <v>22258</v>
      </c>
    </row>
    <row r="167" spans="1:65" x14ac:dyDescent="0.25">
      <c r="A167" s="33" t="s">
        <v>12638</v>
      </c>
      <c r="B167" s="33" t="s">
        <v>12639</v>
      </c>
      <c r="C167" s="33" t="s">
        <v>12640</v>
      </c>
      <c r="D167" s="33" t="s">
        <v>11302</v>
      </c>
      <c r="E167" s="33"/>
      <c r="F167" s="35" t="s">
        <v>11303</v>
      </c>
      <c r="G167" s="33">
        <v>0.01</v>
      </c>
      <c r="H167" s="33">
        <v>0</v>
      </c>
      <c r="I167" s="33"/>
      <c r="J167" s="33" t="s">
        <v>11304</v>
      </c>
      <c r="K167" s="33" t="s">
        <v>11306</v>
      </c>
      <c r="L167" s="33">
        <v>13.28</v>
      </c>
      <c r="M167" s="33"/>
      <c r="N167" s="33"/>
      <c r="O167" s="33"/>
      <c r="P167" s="33" t="s">
        <v>11306</v>
      </c>
      <c r="Q167" s="33" t="s">
        <v>11306</v>
      </c>
      <c r="R167" s="33">
        <v>0.36499999999999999</v>
      </c>
      <c r="S167" s="33">
        <v>0.36499999999999999</v>
      </c>
      <c r="T167" s="33"/>
      <c r="U167" s="33"/>
      <c r="V167" s="33" t="s">
        <v>12621</v>
      </c>
      <c r="W167" s="33"/>
      <c r="X167" s="33"/>
      <c r="Y167" s="33" t="s">
        <v>11308</v>
      </c>
      <c r="Z167" s="33">
        <v>20</v>
      </c>
      <c r="AA167" s="33">
        <v>120</v>
      </c>
      <c r="AB167" s="33">
        <v>16</v>
      </c>
      <c r="AC167" s="33">
        <v>0</v>
      </c>
      <c r="AD167" s="33" t="s">
        <v>11803</v>
      </c>
      <c r="AE167" s="33" t="s">
        <v>12641</v>
      </c>
      <c r="AF167" s="33"/>
      <c r="AG167" s="33"/>
      <c r="AH167" s="33"/>
      <c r="AI167" s="33"/>
      <c r="AJ167" s="33"/>
      <c r="AK167" s="33" t="s">
        <v>12020</v>
      </c>
      <c r="AL167" s="33"/>
      <c r="AM167" s="33"/>
      <c r="AN167" s="33" t="s">
        <v>11227</v>
      </c>
      <c r="AO167" s="33" t="s">
        <v>12628</v>
      </c>
      <c r="AP167" s="33" t="s">
        <v>11318</v>
      </c>
      <c r="AQ167" s="33">
        <v>0</v>
      </c>
      <c r="AR167" s="33"/>
      <c r="AS167" s="33"/>
      <c r="AT167" s="33"/>
      <c r="AU167" s="33"/>
      <c r="AV167" s="33"/>
      <c r="AW167" s="33"/>
      <c r="AX167" s="33"/>
      <c r="AY167" s="33"/>
      <c r="AZ167" s="33"/>
      <c r="BA167" s="33"/>
      <c r="BB167" s="33"/>
      <c r="BC167" s="33" t="s">
        <v>11306</v>
      </c>
      <c r="BD167" s="33" t="s">
        <v>11318</v>
      </c>
      <c r="BE167" s="33"/>
      <c r="BF167" s="33"/>
      <c r="BG167" s="33"/>
      <c r="BH167" s="33"/>
      <c r="BI167" s="33"/>
      <c r="BJ167" s="33">
        <v>0</v>
      </c>
      <c r="BK167" s="33" t="s">
        <v>31</v>
      </c>
      <c r="BL167" s="33"/>
      <c r="BM167" s="33" t="s">
        <v>22258</v>
      </c>
    </row>
    <row r="168" spans="1:65" x14ac:dyDescent="0.25">
      <c r="A168" s="33" t="s">
        <v>12642</v>
      </c>
      <c r="B168" s="33" t="s">
        <v>10728</v>
      </c>
      <c r="C168" s="33" t="s">
        <v>12643</v>
      </c>
      <c r="D168" s="33" t="s">
        <v>11302</v>
      </c>
      <c r="E168" s="33" t="s">
        <v>12631</v>
      </c>
      <c r="F168" s="35" t="s">
        <v>11303</v>
      </c>
      <c r="G168" s="33">
        <v>0.01</v>
      </c>
      <c r="H168" s="33">
        <v>0</v>
      </c>
      <c r="I168" s="33"/>
      <c r="J168" s="33" t="s">
        <v>11304</v>
      </c>
      <c r="K168" s="33" t="s">
        <v>11449</v>
      </c>
      <c r="L168" s="33">
        <v>13.28</v>
      </c>
      <c r="M168" s="33"/>
      <c r="N168" s="33"/>
      <c r="O168" s="33"/>
      <c r="P168" s="33" t="s">
        <v>11306</v>
      </c>
      <c r="Q168" s="33" t="s">
        <v>11306</v>
      </c>
      <c r="R168" s="33">
        <v>0.36499999999999999</v>
      </c>
      <c r="S168" s="33">
        <v>0.36499999999999999</v>
      </c>
      <c r="T168" s="33" t="s">
        <v>12072</v>
      </c>
      <c r="U168" s="33" t="s">
        <v>12072</v>
      </c>
      <c r="V168" s="33" t="s">
        <v>12621</v>
      </c>
      <c r="W168" s="33"/>
      <c r="X168" s="33"/>
      <c r="Y168" s="33" t="s">
        <v>11308</v>
      </c>
      <c r="Z168" s="33">
        <v>20</v>
      </c>
      <c r="AA168" s="33">
        <v>120</v>
      </c>
      <c r="AB168" s="33">
        <v>16</v>
      </c>
      <c r="AC168" s="33">
        <v>0</v>
      </c>
      <c r="AD168" s="33" t="s">
        <v>11803</v>
      </c>
      <c r="AE168" s="33" t="s">
        <v>12644</v>
      </c>
      <c r="AF168" s="33" t="s">
        <v>12645</v>
      </c>
      <c r="AG168" s="33" t="s">
        <v>12646</v>
      </c>
      <c r="AH168" s="33" t="s">
        <v>12647</v>
      </c>
      <c r="AI168" s="33" t="s">
        <v>12648</v>
      </c>
      <c r="AJ168" s="33" t="s">
        <v>12649</v>
      </c>
      <c r="AK168" s="33" t="s">
        <v>12020</v>
      </c>
      <c r="AL168" s="33"/>
      <c r="AM168" s="33"/>
      <c r="AN168" s="33"/>
      <c r="AO168" s="33" t="s">
        <v>12628</v>
      </c>
      <c r="AP168" s="33" t="s">
        <v>11318</v>
      </c>
      <c r="AQ168" s="33">
        <v>0</v>
      </c>
      <c r="AR168" s="33"/>
      <c r="AS168" s="33"/>
      <c r="AT168" s="33"/>
      <c r="AU168" s="33"/>
      <c r="AV168" s="33"/>
      <c r="AW168" s="33"/>
      <c r="AX168" s="33"/>
      <c r="AY168" s="33"/>
      <c r="AZ168" s="33"/>
      <c r="BA168" s="33"/>
      <c r="BB168" s="33"/>
      <c r="BC168" s="33" t="s">
        <v>11306</v>
      </c>
      <c r="BD168" s="33" t="s">
        <v>11318</v>
      </c>
      <c r="BE168" s="33"/>
      <c r="BF168" s="33"/>
      <c r="BG168" s="33"/>
      <c r="BH168" s="33"/>
      <c r="BI168" s="33"/>
      <c r="BJ168" s="33">
        <v>0</v>
      </c>
      <c r="BK168" s="33" t="s">
        <v>31</v>
      </c>
      <c r="BL168" s="33"/>
      <c r="BM168" s="33" t="s">
        <v>22258</v>
      </c>
    </row>
    <row r="169" spans="1:65" x14ac:dyDescent="0.25">
      <c r="A169" s="33" t="s">
        <v>12650</v>
      </c>
      <c r="B169" s="33" t="s">
        <v>8422</v>
      </c>
      <c r="C169" s="33" t="s">
        <v>12651</v>
      </c>
      <c r="D169" s="33" t="s">
        <v>11302</v>
      </c>
      <c r="E169" s="33" t="s">
        <v>12631</v>
      </c>
      <c r="F169" s="35" t="s">
        <v>11303</v>
      </c>
      <c r="G169" s="33">
        <v>0.01</v>
      </c>
      <c r="H169" s="33">
        <v>0</v>
      </c>
      <c r="I169" s="33"/>
      <c r="J169" s="33" t="s">
        <v>11304</v>
      </c>
      <c r="K169" s="33" t="s">
        <v>11463</v>
      </c>
      <c r="L169" s="33">
        <v>13.28</v>
      </c>
      <c r="M169" s="33"/>
      <c r="N169" s="33"/>
      <c r="O169" s="33"/>
      <c r="P169" s="33" t="s">
        <v>11306</v>
      </c>
      <c r="Q169" s="33" t="s">
        <v>11306</v>
      </c>
      <c r="R169" s="33">
        <v>0.36499999999999999</v>
      </c>
      <c r="S169" s="33">
        <v>0.36499999999999999</v>
      </c>
      <c r="T169" s="33"/>
      <c r="U169" s="33"/>
      <c r="V169" s="33" t="s">
        <v>12621</v>
      </c>
      <c r="W169" s="33"/>
      <c r="X169" s="33"/>
      <c r="Y169" s="33" t="s">
        <v>11308</v>
      </c>
      <c r="Z169" s="33">
        <v>20</v>
      </c>
      <c r="AA169" s="33">
        <v>120</v>
      </c>
      <c r="AB169" s="33">
        <v>16</v>
      </c>
      <c r="AC169" s="33">
        <v>0</v>
      </c>
      <c r="AD169" s="33" t="s">
        <v>11803</v>
      </c>
      <c r="AE169" s="33" t="s">
        <v>12652</v>
      </c>
      <c r="AF169" s="33" t="s">
        <v>12653</v>
      </c>
      <c r="AG169" s="33" t="s">
        <v>12654</v>
      </c>
      <c r="AH169" s="33" t="s">
        <v>12655</v>
      </c>
      <c r="AI169" s="33" t="s">
        <v>12656</v>
      </c>
      <c r="AJ169" s="33" t="s">
        <v>12657</v>
      </c>
      <c r="AK169" s="33" t="s">
        <v>12020</v>
      </c>
      <c r="AL169" s="33"/>
      <c r="AM169" s="33"/>
      <c r="AN169" s="33"/>
      <c r="AO169" s="33" t="s">
        <v>12628</v>
      </c>
      <c r="AP169" s="33" t="s">
        <v>11318</v>
      </c>
      <c r="AQ169" s="33">
        <v>0</v>
      </c>
      <c r="AR169" s="33"/>
      <c r="AS169" s="33"/>
      <c r="AT169" s="33"/>
      <c r="AU169" s="33"/>
      <c r="AV169" s="33"/>
      <c r="AW169" s="33"/>
      <c r="AX169" s="33"/>
      <c r="AY169" s="33"/>
      <c r="AZ169" s="33"/>
      <c r="BA169" s="33"/>
      <c r="BB169" s="33"/>
      <c r="BC169" s="33" t="s">
        <v>11306</v>
      </c>
      <c r="BD169" s="33" t="s">
        <v>11318</v>
      </c>
      <c r="BE169" s="33"/>
      <c r="BF169" s="33"/>
      <c r="BG169" s="33"/>
      <c r="BH169" s="33"/>
      <c r="BI169" s="33"/>
      <c r="BJ169" s="33">
        <v>0</v>
      </c>
      <c r="BK169" s="33" t="s">
        <v>31</v>
      </c>
      <c r="BL169" s="33"/>
      <c r="BM169" s="33" t="s">
        <v>22258</v>
      </c>
    </row>
    <row r="170" spans="1:65" x14ac:dyDescent="0.25">
      <c r="A170" s="33" t="s">
        <v>12658</v>
      </c>
      <c r="B170" s="33" t="s">
        <v>8834</v>
      </c>
      <c r="C170" s="33" t="s">
        <v>12659</v>
      </c>
      <c r="D170" s="33" t="s">
        <v>11302</v>
      </c>
      <c r="E170" s="33" t="s">
        <v>12631</v>
      </c>
      <c r="F170" s="35" t="s">
        <v>11303</v>
      </c>
      <c r="G170" s="33">
        <v>0.01</v>
      </c>
      <c r="H170" s="33">
        <v>0</v>
      </c>
      <c r="I170" s="33"/>
      <c r="J170" s="33" t="s">
        <v>11304</v>
      </c>
      <c r="K170" s="33" t="s">
        <v>11473</v>
      </c>
      <c r="L170" s="33">
        <v>13.28</v>
      </c>
      <c r="M170" s="33"/>
      <c r="N170" s="33"/>
      <c r="O170" s="33"/>
      <c r="P170" s="33" t="s">
        <v>11306</v>
      </c>
      <c r="Q170" s="33" t="s">
        <v>11306</v>
      </c>
      <c r="R170" s="33">
        <v>0.36499999999999999</v>
      </c>
      <c r="S170" s="33">
        <v>0.36499999999999999</v>
      </c>
      <c r="T170" s="33" t="s">
        <v>12072</v>
      </c>
      <c r="U170" s="33" t="s">
        <v>12072</v>
      </c>
      <c r="V170" s="33" t="s">
        <v>12621</v>
      </c>
      <c r="W170" s="33"/>
      <c r="X170" s="33"/>
      <c r="Y170" s="33" t="s">
        <v>11308</v>
      </c>
      <c r="Z170" s="33">
        <v>20</v>
      </c>
      <c r="AA170" s="33">
        <v>120</v>
      </c>
      <c r="AB170" s="33">
        <v>16</v>
      </c>
      <c r="AC170" s="33">
        <v>0</v>
      </c>
      <c r="AD170" s="33" t="s">
        <v>11803</v>
      </c>
      <c r="AE170" s="33" t="s">
        <v>12660</v>
      </c>
      <c r="AF170" s="33" t="s">
        <v>12661</v>
      </c>
      <c r="AG170" s="33" t="s">
        <v>12662</v>
      </c>
      <c r="AH170" s="33" t="s">
        <v>12663</v>
      </c>
      <c r="AI170" s="33" t="s">
        <v>12664</v>
      </c>
      <c r="AJ170" s="33" t="s">
        <v>12665</v>
      </c>
      <c r="AK170" s="33" t="s">
        <v>12020</v>
      </c>
      <c r="AL170" s="33"/>
      <c r="AM170" s="33"/>
      <c r="AN170" s="33"/>
      <c r="AO170" s="33" t="s">
        <v>12628</v>
      </c>
      <c r="AP170" s="33" t="s">
        <v>11318</v>
      </c>
      <c r="AQ170" s="33">
        <v>0</v>
      </c>
      <c r="AR170" s="33"/>
      <c r="AS170" s="33"/>
      <c r="AT170" s="33"/>
      <c r="AU170" s="33"/>
      <c r="AV170" s="33"/>
      <c r="AW170" s="33"/>
      <c r="AX170" s="33"/>
      <c r="AY170" s="33"/>
      <c r="AZ170" s="33"/>
      <c r="BA170" s="33"/>
      <c r="BB170" s="33"/>
      <c r="BC170" s="33" t="s">
        <v>11306</v>
      </c>
      <c r="BD170" s="33" t="s">
        <v>11318</v>
      </c>
      <c r="BE170" s="33"/>
      <c r="BF170" s="33"/>
      <c r="BG170" s="33"/>
      <c r="BH170" s="33"/>
      <c r="BI170" s="33"/>
      <c r="BJ170" s="33">
        <v>0</v>
      </c>
      <c r="BK170" s="33" t="s">
        <v>31</v>
      </c>
      <c r="BL170" s="33"/>
      <c r="BM170" s="33" t="s">
        <v>22258</v>
      </c>
    </row>
    <row r="171" spans="1:65" x14ac:dyDescent="0.25">
      <c r="A171" s="33" t="s">
        <v>12666</v>
      </c>
      <c r="B171" s="33" t="s">
        <v>12667</v>
      </c>
      <c r="C171" s="33" t="s">
        <v>12668</v>
      </c>
      <c r="D171" s="33" t="s">
        <v>11376</v>
      </c>
      <c r="E171" s="33" t="s">
        <v>12669</v>
      </c>
      <c r="F171" s="33" t="s">
        <v>11550</v>
      </c>
      <c r="G171" s="33">
        <v>36.01</v>
      </c>
      <c r="H171" s="33">
        <v>0</v>
      </c>
      <c r="I171" s="33"/>
      <c r="J171" s="33" t="s">
        <v>11304</v>
      </c>
      <c r="K171" s="33" t="s">
        <v>11449</v>
      </c>
      <c r="L171" s="33">
        <v>52.82</v>
      </c>
      <c r="M171" s="33"/>
      <c r="N171" s="33"/>
      <c r="O171" s="33"/>
      <c r="P171" s="33" t="s">
        <v>11306</v>
      </c>
      <c r="Q171" s="33" t="s">
        <v>11306</v>
      </c>
      <c r="R171" s="33">
        <v>0.36499999999999999</v>
      </c>
      <c r="S171" s="33">
        <v>0.36499999999999999</v>
      </c>
      <c r="T171" s="33" t="s">
        <v>12670</v>
      </c>
      <c r="U171" s="33" t="s">
        <v>12670</v>
      </c>
      <c r="V171" s="33"/>
      <c r="W171" s="33"/>
      <c r="X171" s="33"/>
      <c r="Y171" s="33" t="s">
        <v>11308</v>
      </c>
      <c r="Z171" s="33">
        <v>34</v>
      </c>
      <c r="AA171" s="33">
        <v>38</v>
      </c>
      <c r="AB171" s="33">
        <v>26</v>
      </c>
      <c r="AC171" s="33">
        <v>0</v>
      </c>
      <c r="AD171" s="33" t="s">
        <v>11309</v>
      </c>
      <c r="AE171" s="33"/>
      <c r="AF171" s="33"/>
      <c r="AG171" s="33"/>
      <c r="AH171" s="33"/>
      <c r="AI171" s="33"/>
      <c r="AJ171" s="33"/>
      <c r="AK171" s="33" t="s">
        <v>12671</v>
      </c>
      <c r="AL171" s="33"/>
      <c r="AM171" s="33"/>
      <c r="AN171" s="33" t="s">
        <v>12672</v>
      </c>
      <c r="AO171" s="33" t="s">
        <v>11317</v>
      </c>
      <c r="AP171" s="33" t="s">
        <v>11318</v>
      </c>
      <c r="AQ171" s="33">
        <v>0</v>
      </c>
      <c r="AR171" s="33"/>
      <c r="AS171" s="33"/>
      <c r="AT171" s="33"/>
      <c r="AU171" s="33"/>
      <c r="AV171" s="33"/>
      <c r="AW171" s="33"/>
      <c r="AX171" s="33"/>
      <c r="AY171" s="33"/>
      <c r="AZ171" s="33"/>
      <c r="BA171" s="33"/>
      <c r="BB171" s="33"/>
      <c r="BC171" s="33" t="s">
        <v>11306</v>
      </c>
      <c r="BD171" s="33" t="s">
        <v>11318</v>
      </c>
      <c r="BE171" s="33"/>
      <c r="BF171" s="33"/>
      <c r="BG171" s="33"/>
      <c r="BH171" s="33"/>
      <c r="BI171" s="33"/>
      <c r="BJ171" s="33">
        <v>0</v>
      </c>
      <c r="BK171" s="33" t="s">
        <v>31</v>
      </c>
      <c r="BL171" s="33"/>
      <c r="BM171" s="33" t="s">
        <v>22260</v>
      </c>
    </row>
    <row r="172" spans="1:65" x14ac:dyDescent="0.25">
      <c r="A172" s="33" t="s">
        <v>12673</v>
      </c>
      <c r="B172" s="33" t="s">
        <v>12674</v>
      </c>
      <c r="C172" s="33" t="s">
        <v>12675</v>
      </c>
      <c r="D172" s="33" t="s">
        <v>11376</v>
      </c>
      <c r="E172" s="33" t="s">
        <v>12669</v>
      </c>
      <c r="F172" s="33" t="s">
        <v>11550</v>
      </c>
      <c r="G172" s="33">
        <v>36.01</v>
      </c>
      <c r="H172" s="33">
        <v>0</v>
      </c>
      <c r="I172" s="33"/>
      <c r="J172" s="33" t="s">
        <v>11304</v>
      </c>
      <c r="K172" s="33" t="s">
        <v>11449</v>
      </c>
      <c r="L172" s="33">
        <v>52.82</v>
      </c>
      <c r="M172" s="33"/>
      <c r="N172" s="33"/>
      <c r="O172" s="33"/>
      <c r="P172" s="33" t="s">
        <v>11306</v>
      </c>
      <c r="Q172" s="33" t="s">
        <v>11306</v>
      </c>
      <c r="R172" s="33">
        <v>0.36499999999999999</v>
      </c>
      <c r="S172" s="33">
        <v>0.36499999999999999</v>
      </c>
      <c r="T172" s="33" t="s">
        <v>12670</v>
      </c>
      <c r="U172" s="33" t="s">
        <v>12670</v>
      </c>
      <c r="V172" s="33"/>
      <c r="W172" s="33"/>
      <c r="X172" s="33"/>
      <c r="Y172" s="33" t="s">
        <v>11308</v>
      </c>
      <c r="Z172" s="33">
        <v>34</v>
      </c>
      <c r="AA172" s="33">
        <v>38</v>
      </c>
      <c r="AB172" s="33">
        <v>26</v>
      </c>
      <c r="AC172" s="33">
        <v>0</v>
      </c>
      <c r="AD172" s="33" t="s">
        <v>11309</v>
      </c>
      <c r="AE172" s="33"/>
      <c r="AF172" s="33"/>
      <c r="AG172" s="33"/>
      <c r="AH172" s="33"/>
      <c r="AI172" s="33"/>
      <c r="AJ172" s="33"/>
      <c r="AK172" s="33" t="s">
        <v>12671</v>
      </c>
      <c r="AL172" s="33"/>
      <c r="AM172" s="33"/>
      <c r="AN172" s="33" t="s">
        <v>12672</v>
      </c>
      <c r="AO172" s="33" t="s">
        <v>11317</v>
      </c>
      <c r="AP172" s="33" t="s">
        <v>11318</v>
      </c>
      <c r="AQ172" s="33">
        <v>0</v>
      </c>
      <c r="AR172" s="33"/>
      <c r="AS172" s="33"/>
      <c r="AT172" s="33"/>
      <c r="AU172" s="33"/>
      <c r="AV172" s="33"/>
      <c r="AW172" s="33"/>
      <c r="AX172" s="33"/>
      <c r="AY172" s="33"/>
      <c r="AZ172" s="33"/>
      <c r="BA172" s="33"/>
      <c r="BB172" s="33"/>
      <c r="BC172" s="33" t="s">
        <v>11306</v>
      </c>
      <c r="BD172" s="33" t="s">
        <v>11318</v>
      </c>
      <c r="BE172" s="33"/>
      <c r="BF172" s="33"/>
      <c r="BG172" s="33"/>
      <c r="BH172" s="33"/>
      <c r="BI172" s="33"/>
      <c r="BJ172" s="33">
        <v>0</v>
      </c>
      <c r="BK172" s="33" t="s">
        <v>31</v>
      </c>
      <c r="BL172" s="33"/>
      <c r="BM172" s="33" t="s">
        <v>22260</v>
      </c>
    </row>
    <row r="173" spans="1:65" x14ac:dyDescent="0.25">
      <c r="A173" s="33" t="s">
        <v>12676</v>
      </c>
      <c r="B173" s="33" t="s">
        <v>11232</v>
      </c>
      <c r="C173" s="33" t="s">
        <v>12677</v>
      </c>
      <c r="D173" s="33" t="s">
        <v>11376</v>
      </c>
      <c r="E173" s="33" t="s">
        <v>12669</v>
      </c>
      <c r="F173" s="33" t="s">
        <v>11550</v>
      </c>
      <c r="G173" s="33">
        <v>0.01</v>
      </c>
      <c r="H173" s="33">
        <v>0</v>
      </c>
      <c r="I173" s="33"/>
      <c r="J173" s="33" t="s">
        <v>11304</v>
      </c>
      <c r="K173" s="33" t="s">
        <v>11449</v>
      </c>
      <c r="L173" s="33">
        <v>52.82</v>
      </c>
      <c r="M173" s="33"/>
      <c r="N173" s="33"/>
      <c r="O173" s="33"/>
      <c r="P173" s="33" t="s">
        <v>11306</v>
      </c>
      <c r="Q173" s="33" t="s">
        <v>11306</v>
      </c>
      <c r="R173" s="33">
        <v>0.36499999999999999</v>
      </c>
      <c r="S173" s="33">
        <v>0.36499999999999999</v>
      </c>
      <c r="T173" s="33" t="s">
        <v>12670</v>
      </c>
      <c r="U173" s="33" t="s">
        <v>12670</v>
      </c>
      <c r="V173" s="33"/>
      <c r="W173" s="33"/>
      <c r="X173" s="33"/>
      <c r="Y173" s="33" t="s">
        <v>11308</v>
      </c>
      <c r="Z173" s="33">
        <v>34</v>
      </c>
      <c r="AA173" s="33">
        <v>38</v>
      </c>
      <c r="AB173" s="33">
        <v>26</v>
      </c>
      <c r="AC173" s="33">
        <v>0</v>
      </c>
      <c r="AD173" s="33" t="s">
        <v>11309</v>
      </c>
      <c r="AE173" s="33"/>
      <c r="AF173" s="33"/>
      <c r="AG173" s="33"/>
      <c r="AH173" s="33"/>
      <c r="AI173" s="33"/>
      <c r="AJ173" s="33"/>
      <c r="AK173" s="33" t="s">
        <v>12671</v>
      </c>
      <c r="AL173" s="33"/>
      <c r="AM173" s="33"/>
      <c r="AN173" s="33" t="s">
        <v>12672</v>
      </c>
      <c r="AO173" s="33" t="s">
        <v>11317</v>
      </c>
      <c r="AP173" s="33" t="s">
        <v>11318</v>
      </c>
      <c r="AQ173" s="33">
        <v>0</v>
      </c>
      <c r="AR173" s="33"/>
      <c r="AS173" s="33"/>
      <c r="AT173" s="33"/>
      <c r="AU173" s="33"/>
      <c r="AV173" s="33"/>
      <c r="AW173" s="33"/>
      <c r="AX173" s="33"/>
      <c r="AY173" s="33"/>
      <c r="AZ173" s="33"/>
      <c r="BA173" s="33"/>
      <c r="BB173" s="33"/>
      <c r="BC173" s="33" t="s">
        <v>11306</v>
      </c>
      <c r="BD173" s="33" t="s">
        <v>11318</v>
      </c>
      <c r="BE173" s="33"/>
      <c r="BF173" s="33"/>
      <c r="BG173" s="33"/>
      <c r="BH173" s="33"/>
      <c r="BI173" s="33"/>
      <c r="BJ173" s="33">
        <v>0</v>
      </c>
      <c r="BK173" s="33" t="s">
        <v>31</v>
      </c>
      <c r="BL173" s="33"/>
      <c r="BM173" s="33" t="s">
        <v>22260</v>
      </c>
    </row>
    <row r="174" spans="1:65" x14ac:dyDescent="0.25">
      <c r="A174" s="33" t="s">
        <v>12678</v>
      </c>
      <c r="B174" s="33" t="s">
        <v>12679</v>
      </c>
      <c r="C174" s="33" t="s">
        <v>12680</v>
      </c>
      <c r="D174" s="33" t="s">
        <v>11376</v>
      </c>
      <c r="E174" s="33" t="s">
        <v>12631</v>
      </c>
      <c r="F174" s="33" t="s">
        <v>11550</v>
      </c>
      <c r="G174" s="33">
        <v>36.01</v>
      </c>
      <c r="H174" s="33">
        <v>0</v>
      </c>
      <c r="I174" s="33"/>
      <c r="J174" s="33" t="s">
        <v>11304</v>
      </c>
      <c r="K174" s="33" t="s">
        <v>11449</v>
      </c>
      <c r="L174" s="33">
        <v>52.82</v>
      </c>
      <c r="M174" s="33"/>
      <c r="N174" s="33"/>
      <c r="O174" s="33"/>
      <c r="P174" s="33" t="s">
        <v>11306</v>
      </c>
      <c r="Q174" s="33" t="s">
        <v>11306</v>
      </c>
      <c r="R174" s="33">
        <v>0.36499999999999999</v>
      </c>
      <c r="S174" s="33">
        <v>0.36499999999999999</v>
      </c>
      <c r="T174" s="33" t="s">
        <v>12670</v>
      </c>
      <c r="U174" s="33" t="s">
        <v>12670</v>
      </c>
      <c r="V174" s="33"/>
      <c r="W174" s="33"/>
      <c r="X174" s="33"/>
      <c r="Y174" s="33" t="s">
        <v>11308</v>
      </c>
      <c r="Z174" s="33">
        <v>34</v>
      </c>
      <c r="AA174" s="33">
        <v>38</v>
      </c>
      <c r="AB174" s="33">
        <v>26</v>
      </c>
      <c r="AC174" s="33">
        <v>0</v>
      </c>
      <c r="AD174" s="33" t="s">
        <v>11309</v>
      </c>
      <c r="AE174" s="33"/>
      <c r="AF174" s="33"/>
      <c r="AG174" s="33"/>
      <c r="AH174" s="33"/>
      <c r="AI174" s="33"/>
      <c r="AJ174" s="33"/>
      <c r="AK174" s="33" t="s">
        <v>12671</v>
      </c>
      <c r="AL174" s="33"/>
      <c r="AM174" s="33"/>
      <c r="AN174" s="33" t="s">
        <v>12672</v>
      </c>
      <c r="AO174" s="33" t="s">
        <v>11317</v>
      </c>
      <c r="AP174" s="33" t="s">
        <v>11318</v>
      </c>
      <c r="AQ174" s="33">
        <v>0</v>
      </c>
      <c r="AR174" s="33"/>
      <c r="AS174" s="33"/>
      <c r="AT174" s="33"/>
      <c r="AU174" s="33"/>
      <c r="AV174" s="33"/>
      <c r="AW174" s="33"/>
      <c r="AX174" s="33"/>
      <c r="AY174" s="33"/>
      <c r="AZ174" s="33"/>
      <c r="BA174" s="33"/>
      <c r="BB174" s="33"/>
      <c r="BC174" s="33" t="s">
        <v>11306</v>
      </c>
      <c r="BD174" s="33" t="s">
        <v>11318</v>
      </c>
      <c r="BE174" s="33"/>
      <c r="BF174" s="33"/>
      <c r="BG174" s="33"/>
      <c r="BH174" s="33"/>
      <c r="BI174" s="33"/>
      <c r="BJ174" s="33">
        <v>0</v>
      </c>
      <c r="BK174" s="33" t="s">
        <v>31</v>
      </c>
      <c r="BL174" s="33"/>
      <c r="BM174" s="33" t="s">
        <v>22260</v>
      </c>
    </row>
    <row r="175" spans="1:65" x14ac:dyDescent="0.25">
      <c r="A175" s="33" t="s">
        <v>12681</v>
      </c>
      <c r="B175" s="33" t="s">
        <v>3018</v>
      </c>
      <c r="C175" s="33" t="s">
        <v>12682</v>
      </c>
      <c r="D175" s="33" t="s">
        <v>11376</v>
      </c>
      <c r="E175" s="33" t="s">
        <v>12631</v>
      </c>
      <c r="F175" s="33" t="s">
        <v>11550</v>
      </c>
      <c r="G175" s="33">
        <v>36.01</v>
      </c>
      <c r="H175" s="33">
        <v>0</v>
      </c>
      <c r="I175" s="33"/>
      <c r="J175" s="33" t="s">
        <v>11304</v>
      </c>
      <c r="K175" s="33" t="s">
        <v>11449</v>
      </c>
      <c r="L175" s="33">
        <v>52.82</v>
      </c>
      <c r="M175" s="33"/>
      <c r="N175" s="33"/>
      <c r="O175" s="33"/>
      <c r="P175" s="33" t="s">
        <v>11306</v>
      </c>
      <c r="Q175" s="33" t="s">
        <v>11306</v>
      </c>
      <c r="R175" s="33">
        <v>0.36499999999999999</v>
      </c>
      <c r="S175" s="33">
        <v>0.36499999999999999</v>
      </c>
      <c r="T175" s="33" t="s">
        <v>12670</v>
      </c>
      <c r="U175" s="33" t="s">
        <v>12670</v>
      </c>
      <c r="V175" s="33"/>
      <c r="W175" s="33"/>
      <c r="X175" s="33"/>
      <c r="Y175" s="33" t="s">
        <v>11308</v>
      </c>
      <c r="Z175" s="33">
        <v>34</v>
      </c>
      <c r="AA175" s="33">
        <v>38</v>
      </c>
      <c r="AB175" s="33">
        <v>26</v>
      </c>
      <c r="AC175" s="33">
        <v>0</v>
      </c>
      <c r="AD175" s="33" t="s">
        <v>11309</v>
      </c>
      <c r="AE175" s="33"/>
      <c r="AF175" s="33"/>
      <c r="AG175" s="33"/>
      <c r="AH175" s="33"/>
      <c r="AI175" s="33"/>
      <c r="AJ175" s="33"/>
      <c r="AK175" s="33" t="s">
        <v>12671</v>
      </c>
      <c r="AL175" s="33"/>
      <c r="AM175" s="33"/>
      <c r="AN175" s="33" t="s">
        <v>12672</v>
      </c>
      <c r="AO175" s="33" t="s">
        <v>11317</v>
      </c>
      <c r="AP175" s="33" t="s">
        <v>11318</v>
      </c>
      <c r="AQ175" s="33">
        <v>0</v>
      </c>
      <c r="AR175" s="33"/>
      <c r="AS175" s="33"/>
      <c r="AT175" s="33"/>
      <c r="AU175" s="33"/>
      <c r="AV175" s="33"/>
      <c r="AW175" s="33"/>
      <c r="AX175" s="33"/>
      <c r="AY175" s="33"/>
      <c r="AZ175" s="33"/>
      <c r="BA175" s="33"/>
      <c r="BB175" s="33"/>
      <c r="BC175" s="33" t="s">
        <v>11306</v>
      </c>
      <c r="BD175" s="33" t="s">
        <v>11318</v>
      </c>
      <c r="BE175" s="33"/>
      <c r="BF175" s="33"/>
      <c r="BG175" s="33"/>
      <c r="BH175" s="33"/>
      <c r="BI175" s="33"/>
      <c r="BJ175" s="33">
        <v>0</v>
      </c>
      <c r="BK175" s="33" t="s">
        <v>31</v>
      </c>
      <c r="BL175" s="33"/>
      <c r="BM175" s="33" t="s">
        <v>22260</v>
      </c>
    </row>
    <row r="176" spans="1:65" x14ac:dyDescent="0.25">
      <c r="A176" s="33" t="s">
        <v>12683</v>
      </c>
      <c r="B176" s="33" t="s">
        <v>12684</v>
      </c>
      <c r="C176" s="33" t="s">
        <v>12682</v>
      </c>
      <c r="D176" s="33" t="s">
        <v>11376</v>
      </c>
      <c r="E176" s="33" t="s">
        <v>12631</v>
      </c>
      <c r="F176" s="33" t="s">
        <v>11550</v>
      </c>
      <c r="G176" s="33">
        <v>38.65</v>
      </c>
      <c r="H176" s="33">
        <v>0</v>
      </c>
      <c r="I176" s="33"/>
      <c r="J176" s="33" t="s">
        <v>11304</v>
      </c>
      <c r="K176" s="33" t="s">
        <v>11449</v>
      </c>
      <c r="L176" s="33">
        <v>52.82</v>
      </c>
      <c r="M176" s="33"/>
      <c r="N176" s="33"/>
      <c r="O176" s="33"/>
      <c r="P176" s="33" t="s">
        <v>11306</v>
      </c>
      <c r="Q176" s="33" t="s">
        <v>11306</v>
      </c>
      <c r="R176" s="33">
        <v>0.36499999999999999</v>
      </c>
      <c r="S176" s="33">
        <v>0.36499999999999999</v>
      </c>
      <c r="T176" s="33" t="s">
        <v>12670</v>
      </c>
      <c r="U176" s="33" t="s">
        <v>12670</v>
      </c>
      <c r="V176" s="33"/>
      <c r="W176" s="33"/>
      <c r="X176" s="33"/>
      <c r="Y176" s="33" t="s">
        <v>11308</v>
      </c>
      <c r="Z176" s="33">
        <v>34</v>
      </c>
      <c r="AA176" s="33">
        <v>38</v>
      </c>
      <c r="AB176" s="33">
        <v>26</v>
      </c>
      <c r="AC176" s="33">
        <v>0</v>
      </c>
      <c r="AD176" s="33" t="s">
        <v>11309</v>
      </c>
      <c r="AE176" s="33"/>
      <c r="AF176" s="33"/>
      <c r="AG176" s="33"/>
      <c r="AH176" s="33"/>
      <c r="AI176" s="33"/>
      <c r="AJ176" s="33"/>
      <c r="AK176" s="33" t="s">
        <v>12671</v>
      </c>
      <c r="AL176" s="33"/>
      <c r="AM176" s="33"/>
      <c r="AN176" s="33" t="s">
        <v>12672</v>
      </c>
      <c r="AO176" s="33" t="s">
        <v>11317</v>
      </c>
      <c r="AP176" s="33" t="s">
        <v>11318</v>
      </c>
      <c r="AQ176" s="33">
        <v>0</v>
      </c>
      <c r="AR176" s="33"/>
      <c r="AS176" s="33"/>
      <c r="AT176" s="33"/>
      <c r="AU176" s="33"/>
      <c r="AV176" s="33"/>
      <c r="AW176" s="33"/>
      <c r="AX176" s="33"/>
      <c r="AY176" s="33"/>
      <c r="AZ176" s="33"/>
      <c r="BA176" s="33"/>
      <c r="BB176" s="33"/>
      <c r="BC176" s="33" t="s">
        <v>11306</v>
      </c>
      <c r="BD176" s="33" t="s">
        <v>11318</v>
      </c>
      <c r="BE176" s="33"/>
      <c r="BF176" s="33"/>
      <c r="BG176" s="33"/>
      <c r="BH176" s="33"/>
      <c r="BI176" s="33"/>
      <c r="BJ176" s="33">
        <v>0</v>
      </c>
      <c r="BK176" s="33" t="s">
        <v>31</v>
      </c>
      <c r="BL176" s="33"/>
      <c r="BM176" s="33" t="s">
        <v>22260</v>
      </c>
    </row>
    <row r="177" spans="1:65" x14ac:dyDescent="0.25">
      <c r="A177" s="33" t="s">
        <v>12685</v>
      </c>
      <c r="B177" s="33" t="s">
        <v>12686</v>
      </c>
      <c r="C177" s="33" t="s">
        <v>12687</v>
      </c>
      <c r="D177" s="33" t="s">
        <v>11376</v>
      </c>
      <c r="E177" s="33" t="s">
        <v>12669</v>
      </c>
      <c r="F177" s="33" t="s">
        <v>11550</v>
      </c>
      <c r="G177" s="33">
        <v>36.01</v>
      </c>
      <c r="H177" s="33">
        <v>0</v>
      </c>
      <c r="I177" s="33"/>
      <c r="J177" s="33" t="s">
        <v>11304</v>
      </c>
      <c r="K177" s="33" t="s">
        <v>11463</v>
      </c>
      <c r="L177" s="33">
        <v>52.82</v>
      </c>
      <c r="M177" s="33"/>
      <c r="N177" s="33"/>
      <c r="O177" s="33"/>
      <c r="P177" s="33" t="s">
        <v>11306</v>
      </c>
      <c r="Q177" s="33" t="s">
        <v>11306</v>
      </c>
      <c r="R177" s="33">
        <v>0.36499999999999999</v>
      </c>
      <c r="S177" s="33">
        <v>0.36499999999999999</v>
      </c>
      <c r="T177" s="33" t="s">
        <v>12670</v>
      </c>
      <c r="U177" s="33" t="s">
        <v>12670</v>
      </c>
      <c r="V177" s="33"/>
      <c r="W177" s="33"/>
      <c r="X177" s="33"/>
      <c r="Y177" s="33" t="s">
        <v>11308</v>
      </c>
      <c r="Z177" s="33">
        <v>34</v>
      </c>
      <c r="AA177" s="33">
        <v>38</v>
      </c>
      <c r="AB177" s="33">
        <v>26</v>
      </c>
      <c r="AC177" s="33">
        <v>0</v>
      </c>
      <c r="AD177" s="33" t="s">
        <v>11309</v>
      </c>
      <c r="AE177" s="33"/>
      <c r="AF177" s="33"/>
      <c r="AG177" s="33"/>
      <c r="AH177" s="33"/>
      <c r="AI177" s="33"/>
      <c r="AJ177" s="33"/>
      <c r="AK177" s="33" t="s">
        <v>12671</v>
      </c>
      <c r="AL177" s="33"/>
      <c r="AM177" s="33"/>
      <c r="AN177" s="33" t="s">
        <v>12672</v>
      </c>
      <c r="AO177" s="33" t="s">
        <v>11317</v>
      </c>
      <c r="AP177" s="33" t="s">
        <v>11318</v>
      </c>
      <c r="AQ177" s="33">
        <v>0</v>
      </c>
      <c r="AR177" s="33"/>
      <c r="AS177" s="33"/>
      <c r="AT177" s="33"/>
      <c r="AU177" s="33"/>
      <c r="AV177" s="33"/>
      <c r="AW177" s="33"/>
      <c r="AX177" s="33"/>
      <c r="AY177" s="33"/>
      <c r="AZ177" s="33"/>
      <c r="BA177" s="33"/>
      <c r="BB177" s="33"/>
      <c r="BC177" s="33" t="s">
        <v>11306</v>
      </c>
      <c r="BD177" s="33" t="s">
        <v>11318</v>
      </c>
      <c r="BE177" s="33"/>
      <c r="BF177" s="33"/>
      <c r="BG177" s="33"/>
      <c r="BH177" s="33"/>
      <c r="BI177" s="33"/>
      <c r="BJ177" s="33">
        <v>0</v>
      </c>
      <c r="BK177" s="33" t="s">
        <v>31</v>
      </c>
      <c r="BL177" s="33"/>
      <c r="BM177" s="33" t="s">
        <v>22260</v>
      </c>
    </row>
    <row r="178" spans="1:65" x14ac:dyDescent="0.25">
      <c r="A178" s="33" t="s">
        <v>12688</v>
      </c>
      <c r="B178" s="33" t="s">
        <v>12689</v>
      </c>
      <c r="C178" s="33" t="s">
        <v>12690</v>
      </c>
      <c r="D178" s="33" t="s">
        <v>11376</v>
      </c>
      <c r="E178" s="33" t="s">
        <v>12669</v>
      </c>
      <c r="F178" s="33" t="s">
        <v>11550</v>
      </c>
      <c r="G178" s="33">
        <v>36.01</v>
      </c>
      <c r="H178" s="33">
        <v>0</v>
      </c>
      <c r="I178" s="33"/>
      <c r="J178" s="33" t="s">
        <v>11304</v>
      </c>
      <c r="K178" s="33" t="s">
        <v>11463</v>
      </c>
      <c r="L178" s="33">
        <v>52.82</v>
      </c>
      <c r="M178" s="33"/>
      <c r="N178" s="33"/>
      <c r="O178" s="33"/>
      <c r="P178" s="33" t="s">
        <v>11306</v>
      </c>
      <c r="Q178" s="33" t="s">
        <v>11306</v>
      </c>
      <c r="R178" s="33">
        <v>0.36499999999999999</v>
      </c>
      <c r="S178" s="33">
        <v>0.36499999999999999</v>
      </c>
      <c r="T178" s="33" t="s">
        <v>12670</v>
      </c>
      <c r="U178" s="33" t="s">
        <v>12670</v>
      </c>
      <c r="V178" s="33"/>
      <c r="W178" s="33"/>
      <c r="X178" s="33"/>
      <c r="Y178" s="33" t="s">
        <v>11308</v>
      </c>
      <c r="Z178" s="33">
        <v>34</v>
      </c>
      <c r="AA178" s="33">
        <v>38</v>
      </c>
      <c r="AB178" s="33">
        <v>26</v>
      </c>
      <c r="AC178" s="33">
        <v>0</v>
      </c>
      <c r="AD178" s="33" t="s">
        <v>11309</v>
      </c>
      <c r="AE178" s="33"/>
      <c r="AF178" s="33"/>
      <c r="AG178" s="33"/>
      <c r="AH178" s="33"/>
      <c r="AI178" s="33"/>
      <c r="AJ178" s="33"/>
      <c r="AK178" s="33" t="s">
        <v>12671</v>
      </c>
      <c r="AL178" s="33"/>
      <c r="AM178" s="33"/>
      <c r="AN178" s="33" t="s">
        <v>12672</v>
      </c>
      <c r="AO178" s="33" t="s">
        <v>11317</v>
      </c>
      <c r="AP178" s="33" t="s">
        <v>11318</v>
      </c>
      <c r="AQ178" s="33">
        <v>0</v>
      </c>
      <c r="AR178" s="33"/>
      <c r="AS178" s="33"/>
      <c r="AT178" s="33"/>
      <c r="AU178" s="33"/>
      <c r="AV178" s="33"/>
      <c r="AW178" s="33"/>
      <c r="AX178" s="33"/>
      <c r="AY178" s="33"/>
      <c r="AZ178" s="33"/>
      <c r="BA178" s="33"/>
      <c r="BB178" s="33"/>
      <c r="BC178" s="33" t="s">
        <v>11306</v>
      </c>
      <c r="BD178" s="33" t="s">
        <v>11318</v>
      </c>
      <c r="BE178" s="33"/>
      <c r="BF178" s="33"/>
      <c r="BG178" s="33"/>
      <c r="BH178" s="33"/>
      <c r="BI178" s="33"/>
      <c r="BJ178" s="33">
        <v>0</v>
      </c>
      <c r="BK178" s="33" t="s">
        <v>31</v>
      </c>
      <c r="BL178" s="33"/>
      <c r="BM178" s="33" t="s">
        <v>22260</v>
      </c>
    </row>
    <row r="179" spans="1:65" x14ac:dyDescent="0.25">
      <c r="A179" s="33" t="s">
        <v>12691</v>
      </c>
      <c r="B179" s="33" t="s">
        <v>12692</v>
      </c>
      <c r="C179" s="33" t="s">
        <v>12693</v>
      </c>
      <c r="D179" s="33" t="s">
        <v>11376</v>
      </c>
      <c r="E179" s="33" t="s">
        <v>12669</v>
      </c>
      <c r="F179" s="33" t="s">
        <v>11550</v>
      </c>
      <c r="G179" s="33">
        <v>0.01</v>
      </c>
      <c r="H179" s="33">
        <v>0</v>
      </c>
      <c r="I179" s="33"/>
      <c r="J179" s="33" t="s">
        <v>11304</v>
      </c>
      <c r="K179" s="33" t="s">
        <v>11463</v>
      </c>
      <c r="L179" s="33">
        <v>52.82</v>
      </c>
      <c r="M179" s="33"/>
      <c r="N179" s="33"/>
      <c r="O179" s="33"/>
      <c r="P179" s="33" t="s">
        <v>11306</v>
      </c>
      <c r="Q179" s="33" t="s">
        <v>11306</v>
      </c>
      <c r="R179" s="33">
        <v>0.36499999999999999</v>
      </c>
      <c r="S179" s="33">
        <v>0.36499999999999999</v>
      </c>
      <c r="T179" s="33" t="s">
        <v>12670</v>
      </c>
      <c r="U179" s="33" t="s">
        <v>12670</v>
      </c>
      <c r="V179" s="33"/>
      <c r="W179" s="33"/>
      <c r="X179" s="33"/>
      <c r="Y179" s="33" t="s">
        <v>11308</v>
      </c>
      <c r="Z179" s="33">
        <v>34</v>
      </c>
      <c r="AA179" s="33">
        <v>38</v>
      </c>
      <c r="AB179" s="33">
        <v>26</v>
      </c>
      <c r="AC179" s="33">
        <v>0</v>
      </c>
      <c r="AD179" s="33" t="s">
        <v>11309</v>
      </c>
      <c r="AE179" s="33"/>
      <c r="AF179" s="33"/>
      <c r="AG179" s="33"/>
      <c r="AH179" s="33"/>
      <c r="AI179" s="33"/>
      <c r="AJ179" s="33"/>
      <c r="AK179" s="33" t="s">
        <v>12671</v>
      </c>
      <c r="AL179" s="33"/>
      <c r="AM179" s="33"/>
      <c r="AN179" s="33" t="s">
        <v>12672</v>
      </c>
      <c r="AO179" s="33" t="s">
        <v>11317</v>
      </c>
      <c r="AP179" s="33" t="s">
        <v>11318</v>
      </c>
      <c r="AQ179" s="33">
        <v>0</v>
      </c>
      <c r="AR179" s="33"/>
      <c r="AS179" s="33"/>
      <c r="AT179" s="33"/>
      <c r="AU179" s="33"/>
      <c r="AV179" s="33"/>
      <c r="AW179" s="33"/>
      <c r="AX179" s="33"/>
      <c r="AY179" s="33"/>
      <c r="AZ179" s="33"/>
      <c r="BA179" s="33"/>
      <c r="BB179" s="33"/>
      <c r="BC179" s="33" t="s">
        <v>11306</v>
      </c>
      <c r="BD179" s="33" t="s">
        <v>11318</v>
      </c>
      <c r="BE179" s="33"/>
      <c r="BF179" s="33"/>
      <c r="BG179" s="33"/>
      <c r="BH179" s="33"/>
      <c r="BI179" s="33"/>
      <c r="BJ179" s="33">
        <v>0</v>
      </c>
      <c r="BK179" s="33" t="s">
        <v>31</v>
      </c>
      <c r="BL179" s="33"/>
      <c r="BM179" s="33" t="s">
        <v>22260</v>
      </c>
    </row>
    <row r="180" spans="1:65" x14ac:dyDescent="0.25">
      <c r="A180" s="33" t="s">
        <v>12694</v>
      </c>
      <c r="B180" s="33" t="s">
        <v>12695</v>
      </c>
      <c r="C180" s="33" t="s">
        <v>12696</v>
      </c>
      <c r="D180" s="33" t="s">
        <v>11376</v>
      </c>
      <c r="E180" s="33" t="s">
        <v>12669</v>
      </c>
      <c r="F180" s="33" t="s">
        <v>11550</v>
      </c>
      <c r="G180" s="33">
        <v>36.01</v>
      </c>
      <c r="H180" s="33">
        <v>0</v>
      </c>
      <c r="I180" s="33"/>
      <c r="J180" s="33" t="s">
        <v>11304</v>
      </c>
      <c r="K180" s="33" t="s">
        <v>11473</v>
      </c>
      <c r="L180" s="33">
        <v>52.82</v>
      </c>
      <c r="M180" s="33"/>
      <c r="N180" s="33"/>
      <c r="O180" s="33"/>
      <c r="P180" s="33" t="s">
        <v>11306</v>
      </c>
      <c r="Q180" s="33" t="s">
        <v>11306</v>
      </c>
      <c r="R180" s="33">
        <v>0.36499999999999999</v>
      </c>
      <c r="S180" s="33">
        <v>0.36499999999999999</v>
      </c>
      <c r="T180" s="33" t="s">
        <v>12670</v>
      </c>
      <c r="U180" s="33" t="s">
        <v>12670</v>
      </c>
      <c r="V180" s="33"/>
      <c r="W180" s="33"/>
      <c r="X180" s="33"/>
      <c r="Y180" s="33" t="s">
        <v>11308</v>
      </c>
      <c r="Z180" s="33">
        <v>34</v>
      </c>
      <c r="AA180" s="33">
        <v>38</v>
      </c>
      <c r="AB180" s="33">
        <v>26</v>
      </c>
      <c r="AC180" s="33">
        <v>0</v>
      </c>
      <c r="AD180" s="33" t="s">
        <v>11309</v>
      </c>
      <c r="AE180" s="33"/>
      <c r="AF180" s="33"/>
      <c r="AG180" s="33"/>
      <c r="AH180" s="33"/>
      <c r="AI180" s="33"/>
      <c r="AJ180" s="33"/>
      <c r="AK180" s="33" t="s">
        <v>12671</v>
      </c>
      <c r="AL180" s="33"/>
      <c r="AM180" s="33"/>
      <c r="AN180" s="33" t="s">
        <v>12672</v>
      </c>
      <c r="AO180" s="33" t="s">
        <v>11317</v>
      </c>
      <c r="AP180" s="33" t="s">
        <v>11318</v>
      </c>
      <c r="AQ180" s="33">
        <v>0</v>
      </c>
      <c r="AR180" s="33"/>
      <c r="AS180" s="33"/>
      <c r="AT180" s="33"/>
      <c r="AU180" s="33"/>
      <c r="AV180" s="33"/>
      <c r="AW180" s="33"/>
      <c r="AX180" s="33"/>
      <c r="AY180" s="33"/>
      <c r="AZ180" s="33"/>
      <c r="BA180" s="33"/>
      <c r="BB180" s="33"/>
      <c r="BC180" s="33" t="s">
        <v>11306</v>
      </c>
      <c r="BD180" s="33" t="s">
        <v>11318</v>
      </c>
      <c r="BE180" s="33"/>
      <c r="BF180" s="33"/>
      <c r="BG180" s="33"/>
      <c r="BH180" s="33"/>
      <c r="BI180" s="33"/>
      <c r="BJ180" s="33">
        <v>0</v>
      </c>
      <c r="BK180" s="33" t="s">
        <v>31</v>
      </c>
      <c r="BL180" s="33"/>
      <c r="BM180" s="33" t="s">
        <v>22260</v>
      </c>
    </row>
    <row r="181" spans="1:65" x14ac:dyDescent="0.25">
      <c r="A181" s="33" t="s">
        <v>12697</v>
      </c>
      <c r="B181" s="33" t="s">
        <v>12698</v>
      </c>
      <c r="C181" s="33" t="s">
        <v>12699</v>
      </c>
      <c r="D181" s="33" t="s">
        <v>11376</v>
      </c>
      <c r="E181" s="33" t="s">
        <v>12669</v>
      </c>
      <c r="F181" s="33" t="s">
        <v>11550</v>
      </c>
      <c r="G181" s="33">
        <v>36.01</v>
      </c>
      <c r="H181" s="33">
        <v>0</v>
      </c>
      <c r="I181" s="33"/>
      <c r="J181" s="33" t="s">
        <v>11304</v>
      </c>
      <c r="K181" s="33" t="s">
        <v>11473</v>
      </c>
      <c r="L181" s="33">
        <v>52.82</v>
      </c>
      <c r="M181" s="33"/>
      <c r="N181" s="33"/>
      <c r="O181" s="33"/>
      <c r="P181" s="33" t="s">
        <v>11306</v>
      </c>
      <c r="Q181" s="33" t="s">
        <v>11306</v>
      </c>
      <c r="R181" s="33">
        <v>0.36499999999999999</v>
      </c>
      <c r="S181" s="33">
        <v>0.36499999999999999</v>
      </c>
      <c r="T181" s="33" t="s">
        <v>12670</v>
      </c>
      <c r="U181" s="33" t="s">
        <v>12670</v>
      </c>
      <c r="V181" s="33"/>
      <c r="W181" s="33"/>
      <c r="X181" s="33"/>
      <c r="Y181" s="33" t="s">
        <v>11308</v>
      </c>
      <c r="Z181" s="33">
        <v>34</v>
      </c>
      <c r="AA181" s="33">
        <v>38</v>
      </c>
      <c r="AB181" s="33">
        <v>26</v>
      </c>
      <c r="AC181" s="33">
        <v>0</v>
      </c>
      <c r="AD181" s="33" t="s">
        <v>11309</v>
      </c>
      <c r="AE181" s="33"/>
      <c r="AF181" s="33"/>
      <c r="AG181" s="33"/>
      <c r="AH181" s="33"/>
      <c r="AI181" s="33"/>
      <c r="AJ181" s="33"/>
      <c r="AK181" s="33" t="s">
        <v>12671</v>
      </c>
      <c r="AL181" s="33"/>
      <c r="AM181" s="33"/>
      <c r="AN181" s="33" t="s">
        <v>12672</v>
      </c>
      <c r="AO181" s="33" t="s">
        <v>11317</v>
      </c>
      <c r="AP181" s="33" t="s">
        <v>11318</v>
      </c>
      <c r="AQ181" s="33">
        <v>0</v>
      </c>
      <c r="AR181" s="33"/>
      <c r="AS181" s="33"/>
      <c r="AT181" s="33"/>
      <c r="AU181" s="33"/>
      <c r="AV181" s="33"/>
      <c r="AW181" s="33"/>
      <c r="AX181" s="33"/>
      <c r="AY181" s="33"/>
      <c r="AZ181" s="33"/>
      <c r="BA181" s="33"/>
      <c r="BB181" s="33"/>
      <c r="BC181" s="33" t="s">
        <v>11306</v>
      </c>
      <c r="BD181" s="33" t="s">
        <v>11318</v>
      </c>
      <c r="BE181" s="33"/>
      <c r="BF181" s="33"/>
      <c r="BG181" s="33"/>
      <c r="BH181" s="33"/>
      <c r="BI181" s="33"/>
      <c r="BJ181" s="33">
        <v>0</v>
      </c>
      <c r="BK181" s="33" t="s">
        <v>31</v>
      </c>
      <c r="BL181" s="33"/>
      <c r="BM181" s="33" t="s">
        <v>22260</v>
      </c>
    </row>
    <row r="182" spans="1:65" x14ac:dyDescent="0.25">
      <c r="A182" s="33" t="s">
        <v>12700</v>
      </c>
      <c r="B182" s="33" t="s">
        <v>12701</v>
      </c>
      <c r="C182" s="33" t="s">
        <v>12702</v>
      </c>
      <c r="D182" s="33" t="s">
        <v>11376</v>
      </c>
      <c r="E182" s="33" t="s">
        <v>12669</v>
      </c>
      <c r="F182" s="33" t="s">
        <v>11550</v>
      </c>
      <c r="G182" s="33">
        <v>0.01</v>
      </c>
      <c r="H182" s="33">
        <v>0</v>
      </c>
      <c r="I182" s="33"/>
      <c r="J182" s="33" t="s">
        <v>11304</v>
      </c>
      <c r="K182" s="33" t="s">
        <v>11473</v>
      </c>
      <c r="L182" s="33">
        <v>52.82</v>
      </c>
      <c r="M182" s="33"/>
      <c r="N182" s="33"/>
      <c r="O182" s="33"/>
      <c r="P182" s="33" t="s">
        <v>11306</v>
      </c>
      <c r="Q182" s="33" t="s">
        <v>11306</v>
      </c>
      <c r="R182" s="33">
        <v>0.36499999999999999</v>
      </c>
      <c r="S182" s="33">
        <v>0.36499999999999999</v>
      </c>
      <c r="T182" s="33" t="s">
        <v>12670</v>
      </c>
      <c r="U182" s="33" t="s">
        <v>12670</v>
      </c>
      <c r="V182" s="33"/>
      <c r="W182" s="33"/>
      <c r="X182" s="33"/>
      <c r="Y182" s="33" t="s">
        <v>11308</v>
      </c>
      <c r="Z182" s="33">
        <v>34</v>
      </c>
      <c r="AA182" s="33">
        <v>38</v>
      </c>
      <c r="AB182" s="33">
        <v>26</v>
      </c>
      <c r="AC182" s="33">
        <v>0</v>
      </c>
      <c r="AD182" s="33" t="s">
        <v>11309</v>
      </c>
      <c r="AE182" s="33"/>
      <c r="AF182" s="33"/>
      <c r="AG182" s="33"/>
      <c r="AH182" s="33"/>
      <c r="AI182" s="33"/>
      <c r="AJ182" s="33"/>
      <c r="AK182" s="33" t="s">
        <v>12671</v>
      </c>
      <c r="AL182" s="33"/>
      <c r="AM182" s="33"/>
      <c r="AN182" s="33" t="s">
        <v>12672</v>
      </c>
      <c r="AO182" s="33" t="s">
        <v>11317</v>
      </c>
      <c r="AP182" s="33" t="s">
        <v>11318</v>
      </c>
      <c r="AQ182" s="33">
        <v>0</v>
      </c>
      <c r="AR182" s="33"/>
      <c r="AS182" s="33"/>
      <c r="AT182" s="33"/>
      <c r="AU182" s="33"/>
      <c r="AV182" s="33"/>
      <c r="AW182" s="33"/>
      <c r="AX182" s="33"/>
      <c r="AY182" s="33"/>
      <c r="AZ182" s="33"/>
      <c r="BA182" s="33"/>
      <c r="BB182" s="33"/>
      <c r="BC182" s="33" t="s">
        <v>11306</v>
      </c>
      <c r="BD182" s="33" t="s">
        <v>11318</v>
      </c>
      <c r="BE182" s="33"/>
      <c r="BF182" s="33"/>
      <c r="BG182" s="33"/>
      <c r="BH182" s="33"/>
      <c r="BI182" s="33"/>
      <c r="BJ182" s="33">
        <v>0</v>
      </c>
      <c r="BK182" s="33" t="s">
        <v>31</v>
      </c>
      <c r="BL182" s="33"/>
      <c r="BM182" s="33" t="s">
        <v>22260</v>
      </c>
    </row>
    <row r="183" spans="1:65" x14ac:dyDescent="0.25">
      <c r="A183" s="33" t="s">
        <v>12703</v>
      </c>
      <c r="B183" s="33" t="s">
        <v>12704</v>
      </c>
      <c r="C183" s="33" t="s">
        <v>12705</v>
      </c>
      <c r="D183" s="33" t="s">
        <v>11302</v>
      </c>
      <c r="E183" s="33"/>
      <c r="F183" s="33" t="s">
        <v>11550</v>
      </c>
      <c r="G183" s="33">
        <v>0.01</v>
      </c>
      <c r="H183" s="33">
        <v>0</v>
      </c>
      <c r="I183" s="33"/>
      <c r="J183" s="33" t="s">
        <v>11304</v>
      </c>
      <c r="K183" s="33" t="s">
        <v>11306</v>
      </c>
      <c r="L183" s="33">
        <v>0</v>
      </c>
      <c r="M183" s="33"/>
      <c r="N183" s="33"/>
      <c r="O183" s="33"/>
      <c r="P183" s="33" t="s">
        <v>11306</v>
      </c>
      <c r="Q183" s="33" t="s">
        <v>11306</v>
      </c>
      <c r="R183" s="33">
        <v>1.468</v>
      </c>
      <c r="S183" s="33">
        <v>1.468</v>
      </c>
      <c r="T183" s="33"/>
      <c r="U183" s="33"/>
      <c r="V183" s="33" t="s">
        <v>12706</v>
      </c>
      <c r="W183" s="33"/>
      <c r="X183" s="33"/>
      <c r="Y183" s="33" t="s">
        <v>11308</v>
      </c>
      <c r="Z183" s="33">
        <v>11</v>
      </c>
      <c r="AA183" s="33">
        <v>34</v>
      </c>
      <c r="AB183" s="33">
        <v>11</v>
      </c>
      <c r="AC183" s="33">
        <v>0</v>
      </c>
      <c r="AD183" s="33" t="s">
        <v>11803</v>
      </c>
      <c r="AE183" s="33" t="s">
        <v>12707</v>
      </c>
      <c r="AF183" s="33" t="s">
        <v>12708</v>
      </c>
      <c r="AG183" s="33" t="s">
        <v>12709</v>
      </c>
      <c r="AH183" s="33" t="s">
        <v>12710</v>
      </c>
      <c r="AI183" s="33" t="s">
        <v>12711</v>
      </c>
      <c r="AJ183" s="33" t="s">
        <v>12712</v>
      </c>
      <c r="AK183" s="33" t="s">
        <v>12713</v>
      </c>
      <c r="AL183" s="33"/>
      <c r="AM183" s="33"/>
      <c r="AN183" s="33" t="s">
        <v>11862</v>
      </c>
      <c r="AO183" s="33" t="s">
        <v>12231</v>
      </c>
      <c r="AP183" s="33" t="s">
        <v>11318</v>
      </c>
      <c r="AQ183" s="33">
        <v>0</v>
      </c>
      <c r="AR183" s="33"/>
      <c r="AS183" s="33"/>
      <c r="AT183" s="33"/>
      <c r="AU183" s="33"/>
      <c r="AV183" s="33"/>
      <c r="AW183" s="33"/>
      <c r="AX183" s="33"/>
      <c r="AY183" s="33"/>
      <c r="AZ183" s="33"/>
      <c r="BA183" s="33"/>
      <c r="BB183" s="33"/>
      <c r="BC183" s="33" t="s">
        <v>11306</v>
      </c>
      <c r="BD183" s="33" t="s">
        <v>11318</v>
      </c>
      <c r="BE183" s="33"/>
      <c r="BF183" s="33"/>
      <c r="BG183" s="33"/>
      <c r="BH183" s="33"/>
      <c r="BI183" s="33"/>
      <c r="BJ183" s="33">
        <v>0</v>
      </c>
      <c r="BK183" s="33" t="s">
        <v>31</v>
      </c>
      <c r="BL183" s="33"/>
      <c r="BM183" s="33" t="s">
        <v>22260</v>
      </c>
    </row>
    <row r="184" spans="1:65" x14ac:dyDescent="0.25">
      <c r="A184" s="33" t="s">
        <v>12714</v>
      </c>
      <c r="B184" s="33" t="s">
        <v>12715</v>
      </c>
      <c r="C184" s="33" t="s">
        <v>12716</v>
      </c>
      <c r="D184" s="33" t="s">
        <v>11302</v>
      </c>
      <c r="E184" s="33"/>
      <c r="F184" s="33" t="s">
        <v>11550</v>
      </c>
      <c r="G184" s="33">
        <v>0.01</v>
      </c>
      <c r="H184" s="33">
        <v>0</v>
      </c>
      <c r="I184" s="33"/>
      <c r="J184" s="33" t="s">
        <v>11304</v>
      </c>
      <c r="K184" s="33" t="s">
        <v>11306</v>
      </c>
      <c r="L184" s="33">
        <v>0</v>
      </c>
      <c r="M184" s="33"/>
      <c r="N184" s="33"/>
      <c r="O184" s="33"/>
      <c r="P184" s="33" t="s">
        <v>11306</v>
      </c>
      <c r="Q184" s="33" t="s">
        <v>11306</v>
      </c>
      <c r="R184" s="33">
        <v>1.468</v>
      </c>
      <c r="S184" s="33">
        <v>1.468</v>
      </c>
      <c r="T184" s="33" t="s">
        <v>12717</v>
      </c>
      <c r="U184" s="33" t="s">
        <v>12717</v>
      </c>
      <c r="V184" s="33" t="s">
        <v>12706</v>
      </c>
      <c r="W184" s="33"/>
      <c r="X184" s="33"/>
      <c r="Y184" s="33" t="s">
        <v>11308</v>
      </c>
      <c r="Z184" s="33">
        <v>11</v>
      </c>
      <c r="AA184" s="33">
        <v>34</v>
      </c>
      <c r="AB184" s="33">
        <v>11</v>
      </c>
      <c r="AC184" s="33">
        <v>0</v>
      </c>
      <c r="AD184" s="33" t="s">
        <v>11803</v>
      </c>
      <c r="AE184" s="33" t="s">
        <v>12718</v>
      </c>
      <c r="AF184" s="33"/>
      <c r="AG184" s="33"/>
      <c r="AH184" s="33"/>
      <c r="AI184" s="33"/>
      <c r="AJ184" s="33"/>
      <c r="AK184" s="33" t="s">
        <v>12713</v>
      </c>
      <c r="AL184" s="33"/>
      <c r="AM184" s="33"/>
      <c r="AN184" s="33" t="s">
        <v>11862</v>
      </c>
      <c r="AO184" s="33" t="s">
        <v>12231</v>
      </c>
      <c r="AP184" s="33" t="s">
        <v>11318</v>
      </c>
      <c r="AQ184" s="33">
        <v>0</v>
      </c>
      <c r="AR184" s="33"/>
      <c r="AS184" s="33"/>
      <c r="AT184" s="33"/>
      <c r="AU184" s="33"/>
      <c r="AV184" s="33"/>
      <c r="AW184" s="33"/>
      <c r="AX184" s="33"/>
      <c r="AY184" s="33"/>
      <c r="AZ184" s="33"/>
      <c r="BA184" s="33"/>
      <c r="BB184" s="33"/>
      <c r="BC184" s="33" t="s">
        <v>11306</v>
      </c>
      <c r="BD184" s="33" t="s">
        <v>11318</v>
      </c>
      <c r="BE184" s="33"/>
      <c r="BF184" s="33"/>
      <c r="BG184" s="33"/>
      <c r="BH184" s="33"/>
      <c r="BI184" s="33"/>
      <c r="BJ184" s="33">
        <v>0</v>
      </c>
      <c r="BK184" s="33" t="s">
        <v>31</v>
      </c>
      <c r="BL184" s="33"/>
      <c r="BM184" s="33" t="s">
        <v>22260</v>
      </c>
    </row>
    <row r="185" spans="1:65" x14ac:dyDescent="0.25">
      <c r="A185" s="33" t="s">
        <v>12719</v>
      </c>
      <c r="B185" s="33" t="s">
        <v>12720</v>
      </c>
      <c r="C185" s="33" t="s">
        <v>12721</v>
      </c>
      <c r="D185" s="33" t="s">
        <v>11302</v>
      </c>
      <c r="E185" s="33"/>
      <c r="F185" s="33" t="s">
        <v>11550</v>
      </c>
      <c r="G185" s="33">
        <v>0.01</v>
      </c>
      <c r="H185" s="33">
        <v>0</v>
      </c>
      <c r="I185" s="33"/>
      <c r="J185" s="33" t="s">
        <v>11304</v>
      </c>
      <c r="K185" s="33" t="s">
        <v>11306</v>
      </c>
      <c r="L185" s="33">
        <v>0</v>
      </c>
      <c r="M185" s="33"/>
      <c r="N185" s="33"/>
      <c r="O185" s="33"/>
      <c r="P185" s="33" t="s">
        <v>11306</v>
      </c>
      <c r="Q185" s="33" t="s">
        <v>11306</v>
      </c>
      <c r="R185" s="33">
        <v>1.468</v>
      </c>
      <c r="S185" s="33">
        <v>1.468</v>
      </c>
      <c r="T185" s="33" t="s">
        <v>12722</v>
      </c>
      <c r="U185" s="33" t="s">
        <v>12722</v>
      </c>
      <c r="V185" s="33" t="s">
        <v>12723</v>
      </c>
      <c r="W185" s="33"/>
      <c r="X185" s="33"/>
      <c r="Y185" s="33" t="s">
        <v>11308</v>
      </c>
      <c r="Z185" s="33">
        <v>11</v>
      </c>
      <c r="AA185" s="33">
        <v>34</v>
      </c>
      <c r="AB185" s="33">
        <v>11</v>
      </c>
      <c r="AC185" s="33">
        <v>0</v>
      </c>
      <c r="AD185" s="33" t="s">
        <v>11803</v>
      </c>
      <c r="AE185" s="33" t="s">
        <v>12724</v>
      </c>
      <c r="AF185" s="33"/>
      <c r="AG185" s="33"/>
      <c r="AH185" s="33"/>
      <c r="AI185" s="33"/>
      <c r="AJ185" s="33"/>
      <c r="AK185" s="33" t="s">
        <v>12713</v>
      </c>
      <c r="AL185" s="33"/>
      <c r="AM185" s="33"/>
      <c r="AN185" s="33" t="s">
        <v>11862</v>
      </c>
      <c r="AO185" s="33" t="s">
        <v>12231</v>
      </c>
      <c r="AP185" s="33" t="s">
        <v>11318</v>
      </c>
      <c r="AQ185" s="33">
        <v>0</v>
      </c>
      <c r="AR185" s="33"/>
      <c r="AS185" s="33"/>
      <c r="AT185" s="33"/>
      <c r="AU185" s="33"/>
      <c r="AV185" s="33"/>
      <c r="AW185" s="33"/>
      <c r="AX185" s="33"/>
      <c r="AY185" s="33"/>
      <c r="AZ185" s="33"/>
      <c r="BA185" s="33"/>
      <c r="BB185" s="33"/>
      <c r="BC185" s="33" t="s">
        <v>11306</v>
      </c>
      <c r="BD185" s="33" t="s">
        <v>11318</v>
      </c>
      <c r="BE185" s="33"/>
      <c r="BF185" s="33"/>
      <c r="BG185" s="33"/>
      <c r="BH185" s="33"/>
      <c r="BI185" s="33"/>
      <c r="BJ185" s="33">
        <v>0</v>
      </c>
      <c r="BK185" s="33" t="s">
        <v>31</v>
      </c>
      <c r="BL185" s="33"/>
      <c r="BM185" s="33" t="s">
        <v>22260</v>
      </c>
    </row>
    <row r="186" spans="1:65" x14ac:dyDescent="0.25">
      <c r="A186" s="33" t="s">
        <v>12725</v>
      </c>
      <c r="B186" s="33" t="s">
        <v>8835</v>
      </c>
      <c r="C186" s="33" t="s">
        <v>12726</v>
      </c>
      <c r="D186" s="33" t="s">
        <v>11302</v>
      </c>
      <c r="E186" s="33" t="s">
        <v>12727</v>
      </c>
      <c r="F186" s="33" t="s">
        <v>11550</v>
      </c>
      <c r="G186" s="33">
        <v>36</v>
      </c>
      <c r="H186" s="33">
        <v>0</v>
      </c>
      <c r="I186" s="33"/>
      <c r="J186" s="33" t="s">
        <v>11304</v>
      </c>
      <c r="K186" s="33" t="s">
        <v>12728</v>
      </c>
      <c r="L186" s="33">
        <v>39.54</v>
      </c>
      <c r="M186" s="33"/>
      <c r="N186" s="33"/>
      <c r="O186" s="33"/>
      <c r="P186" s="33" t="s">
        <v>11306</v>
      </c>
      <c r="Q186" s="33" t="s">
        <v>11306</v>
      </c>
      <c r="R186" s="33">
        <v>0</v>
      </c>
      <c r="S186" s="33">
        <v>0</v>
      </c>
      <c r="T186" s="33"/>
      <c r="U186" s="33"/>
      <c r="V186" s="33"/>
      <c r="W186" s="33"/>
      <c r="X186" s="33"/>
      <c r="Y186" s="33" t="s">
        <v>11308</v>
      </c>
      <c r="Z186" s="33">
        <v>0</v>
      </c>
      <c r="AA186" s="33">
        <v>0</v>
      </c>
      <c r="AB186" s="33">
        <v>0</v>
      </c>
      <c r="AC186" s="33">
        <v>0</v>
      </c>
      <c r="AD186" s="33" t="s">
        <v>11803</v>
      </c>
      <c r="AE186" s="33" t="s">
        <v>12729</v>
      </c>
      <c r="AF186" s="33"/>
      <c r="AG186" s="33"/>
      <c r="AH186" s="33"/>
      <c r="AI186" s="33"/>
      <c r="AJ186" s="33"/>
      <c r="AK186" s="33" t="s">
        <v>12671</v>
      </c>
      <c r="AL186" s="33"/>
      <c r="AM186" s="33"/>
      <c r="AN186" s="33" t="s">
        <v>12672</v>
      </c>
      <c r="AO186" s="33" t="s">
        <v>11317</v>
      </c>
      <c r="AP186" s="33" t="s">
        <v>11318</v>
      </c>
      <c r="AQ186" s="33">
        <v>0</v>
      </c>
      <c r="AR186" s="33"/>
      <c r="AS186" s="33"/>
      <c r="AT186" s="33"/>
      <c r="AU186" s="33"/>
      <c r="AV186" s="33"/>
      <c r="AW186" s="33"/>
      <c r="AX186" s="33"/>
      <c r="AY186" s="33"/>
      <c r="AZ186" s="33"/>
      <c r="BA186" s="33"/>
      <c r="BB186" s="33"/>
      <c r="BC186" s="33" t="s">
        <v>11306</v>
      </c>
      <c r="BD186" s="33" t="s">
        <v>11318</v>
      </c>
      <c r="BE186" s="33"/>
      <c r="BF186" s="33"/>
      <c r="BG186" s="33"/>
      <c r="BH186" s="33"/>
      <c r="BI186" s="33"/>
      <c r="BJ186" s="33">
        <v>1.01</v>
      </c>
      <c r="BK186" s="33" t="s">
        <v>31</v>
      </c>
      <c r="BL186" s="33"/>
      <c r="BM186" s="33" t="s">
        <v>22260</v>
      </c>
    </row>
    <row r="187" spans="1:65" x14ac:dyDescent="0.25">
      <c r="A187" s="33" t="s">
        <v>12730</v>
      </c>
      <c r="B187" s="33" t="s">
        <v>12731</v>
      </c>
      <c r="C187" s="33" t="s">
        <v>12732</v>
      </c>
      <c r="D187" s="33" t="s">
        <v>11302</v>
      </c>
      <c r="E187" s="33" t="s">
        <v>12727</v>
      </c>
      <c r="F187" s="33" t="s">
        <v>11550</v>
      </c>
      <c r="G187" s="33">
        <v>0.01</v>
      </c>
      <c r="H187" s="33">
        <v>0</v>
      </c>
      <c r="I187" s="33"/>
      <c r="J187" s="33" t="s">
        <v>11304</v>
      </c>
      <c r="K187" s="33" t="s">
        <v>12277</v>
      </c>
      <c r="L187" s="33">
        <v>38.54</v>
      </c>
      <c r="M187" s="33" t="s">
        <v>12733</v>
      </c>
      <c r="N187" s="33" t="s">
        <v>12734</v>
      </c>
      <c r="O187" s="33"/>
      <c r="P187" s="33" t="s">
        <v>11306</v>
      </c>
      <c r="Q187" s="33" t="s">
        <v>11306</v>
      </c>
      <c r="R187" s="33">
        <v>0</v>
      </c>
      <c r="S187" s="33">
        <v>0</v>
      </c>
      <c r="T187" s="33"/>
      <c r="U187" s="33"/>
      <c r="V187" s="33"/>
      <c r="W187" s="33"/>
      <c r="X187" s="33"/>
      <c r="Y187" s="33" t="s">
        <v>11308</v>
      </c>
      <c r="Z187" s="33">
        <v>0</v>
      </c>
      <c r="AA187" s="33">
        <v>0</v>
      </c>
      <c r="AB187" s="33">
        <v>0</v>
      </c>
      <c r="AC187" s="33">
        <v>0</v>
      </c>
      <c r="AD187" s="33" t="s">
        <v>11803</v>
      </c>
      <c r="AE187" s="33" t="s">
        <v>12735</v>
      </c>
      <c r="AF187" s="33"/>
      <c r="AG187" s="33"/>
      <c r="AH187" s="33"/>
      <c r="AI187" s="33"/>
      <c r="AJ187" s="33"/>
      <c r="AK187" s="33" t="s">
        <v>12671</v>
      </c>
      <c r="AL187" s="33"/>
      <c r="AM187" s="33"/>
      <c r="AN187" s="33" t="s">
        <v>12672</v>
      </c>
      <c r="AO187" s="33" t="s">
        <v>11317</v>
      </c>
      <c r="AP187" s="33" t="s">
        <v>11318</v>
      </c>
      <c r="AQ187" s="33">
        <v>0</v>
      </c>
      <c r="AR187" s="33"/>
      <c r="AS187" s="33"/>
      <c r="AT187" s="33"/>
      <c r="AU187" s="33"/>
      <c r="AV187" s="33"/>
      <c r="AW187" s="33"/>
      <c r="AX187" s="33"/>
      <c r="AY187" s="33"/>
      <c r="AZ187" s="33"/>
      <c r="BA187" s="33"/>
      <c r="BB187" s="33"/>
      <c r="BC187" s="33" t="s">
        <v>11306</v>
      </c>
      <c r="BD187" s="33" t="s">
        <v>11318</v>
      </c>
      <c r="BE187" s="33"/>
      <c r="BF187" s="33"/>
      <c r="BG187" s="33"/>
      <c r="BH187" s="33"/>
      <c r="BI187" s="33"/>
      <c r="BJ187" s="33">
        <v>0</v>
      </c>
      <c r="BK187" s="33" t="s">
        <v>31</v>
      </c>
      <c r="BL187" s="33"/>
      <c r="BM187" s="33" t="s">
        <v>22260</v>
      </c>
    </row>
    <row r="188" spans="1:65" x14ac:dyDescent="0.25">
      <c r="A188" s="33" t="s">
        <v>12736</v>
      </c>
      <c r="B188" s="33" t="s">
        <v>938</v>
      </c>
      <c r="C188" s="33" t="s">
        <v>12737</v>
      </c>
      <c r="D188" s="33" t="s">
        <v>11302</v>
      </c>
      <c r="E188" s="33" t="s">
        <v>12727</v>
      </c>
      <c r="F188" s="33" t="s">
        <v>11550</v>
      </c>
      <c r="G188" s="33">
        <v>76.8</v>
      </c>
      <c r="H188" s="33">
        <v>0</v>
      </c>
      <c r="I188" s="33"/>
      <c r="J188" s="33" t="s">
        <v>11304</v>
      </c>
      <c r="K188" s="33" t="s">
        <v>12738</v>
      </c>
      <c r="L188" s="33">
        <v>39.54</v>
      </c>
      <c r="M188" s="33"/>
      <c r="N188" s="33"/>
      <c r="O188" s="33"/>
      <c r="P188" s="33" t="s">
        <v>11306</v>
      </c>
      <c r="Q188" s="33" t="s">
        <v>11306</v>
      </c>
      <c r="R188" s="33">
        <v>0</v>
      </c>
      <c r="S188" s="33">
        <v>0</v>
      </c>
      <c r="T188" s="33" t="s">
        <v>12670</v>
      </c>
      <c r="U188" s="33"/>
      <c r="V188" s="33" t="s">
        <v>12739</v>
      </c>
      <c r="W188" s="33"/>
      <c r="X188" s="33"/>
      <c r="Y188" s="33" t="s">
        <v>11308</v>
      </c>
      <c r="Z188" s="33">
        <v>0</v>
      </c>
      <c r="AA188" s="33">
        <v>0</v>
      </c>
      <c r="AB188" s="33">
        <v>0</v>
      </c>
      <c r="AC188" s="33">
        <v>0</v>
      </c>
      <c r="AD188" s="33" t="s">
        <v>11803</v>
      </c>
      <c r="AE188" s="33" t="s">
        <v>12740</v>
      </c>
      <c r="AF188" s="33" t="s">
        <v>12741</v>
      </c>
      <c r="AG188" s="33" t="s">
        <v>12742</v>
      </c>
      <c r="AH188" s="33" t="s">
        <v>12743</v>
      </c>
      <c r="AI188" s="33" t="s">
        <v>12744</v>
      </c>
      <c r="AJ188" s="33" t="s">
        <v>12745</v>
      </c>
      <c r="AK188" s="33" t="s">
        <v>12671</v>
      </c>
      <c r="AL188" s="33"/>
      <c r="AM188" s="33"/>
      <c r="AN188" s="33"/>
      <c r="AO188" s="33" t="s">
        <v>11317</v>
      </c>
      <c r="AP188" s="33" t="s">
        <v>11318</v>
      </c>
      <c r="AQ188" s="33">
        <v>0</v>
      </c>
      <c r="AR188" s="33"/>
      <c r="AS188" s="33"/>
      <c r="AT188" s="33"/>
      <c r="AU188" s="33"/>
      <c r="AV188" s="33"/>
      <c r="AW188" s="33"/>
      <c r="AX188" s="33"/>
      <c r="AY188" s="33"/>
      <c r="AZ188" s="33"/>
      <c r="BA188" s="33"/>
      <c r="BB188" s="33"/>
      <c r="BC188" s="33" t="s">
        <v>11306</v>
      </c>
      <c r="BD188" s="33" t="s">
        <v>11318</v>
      </c>
      <c r="BE188" s="33"/>
      <c r="BF188" s="33"/>
      <c r="BG188" s="33"/>
      <c r="BH188" s="33"/>
      <c r="BI188" s="33"/>
      <c r="BJ188" s="33">
        <v>1.01</v>
      </c>
      <c r="BK188" s="33" t="s">
        <v>31</v>
      </c>
      <c r="BL188" s="33"/>
      <c r="BM188" s="33" t="s">
        <v>22260</v>
      </c>
    </row>
    <row r="189" spans="1:65" x14ac:dyDescent="0.25">
      <c r="A189" s="33" t="s">
        <v>12746</v>
      </c>
      <c r="B189" s="33" t="s">
        <v>9216</v>
      </c>
      <c r="C189" s="33" t="s">
        <v>12747</v>
      </c>
      <c r="D189" s="33" t="s">
        <v>11302</v>
      </c>
      <c r="E189" s="33" t="s">
        <v>12727</v>
      </c>
      <c r="F189" s="33" t="s">
        <v>11550</v>
      </c>
      <c r="G189" s="33">
        <v>0.01</v>
      </c>
      <c r="H189" s="33">
        <v>0</v>
      </c>
      <c r="I189" s="33"/>
      <c r="J189" s="33" t="s">
        <v>11304</v>
      </c>
      <c r="K189" s="33" t="s">
        <v>11813</v>
      </c>
      <c r="L189" s="33">
        <v>38.54</v>
      </c>
      <c r="M189" s="33"/>
      <c r="N189" s="33"/>
      <c r="O189" s="33"/>
      <c r="P189" s="33" t="s">
        <v>11306</v>
      </c>
      <c r="Q189" s="33" t="s">
        <v>11306</v>
      </c>
      <c r="R189" s="33">
        <v>0</v>
      </c>
      <c r="S189" s="33">
        <v>0</v>
      </c>
      <c r="T189" s="33"/>
      <c r="U189" s="33"/>
      <c r="V189" s="33"/>
      <c r="W189" s="33"/>
      <c r="X189" s="33"/>
      <c r="Y189" s="33" t="s">
        <v>11308</v>
      </c>
      <c r="Z189" s="33">
        <v>0</v>
      </c>
      <c r="AA189" s="33">
        <v>0</v>
      </c>
      <c r="AB189" s="33">
        <v>0</v>
      </c>
      <c r="AC189" s="33">
        <v>0</v>
      </c>
      <c r="AD189" s="33" t="s">
        <v>11803</v>
      </c>
      <c r="AE189" s="33" t="s">
        <v>12748</v>
      </c>
      <c r="AF189" s="33"/>
      <c r="AG189" s="33"/>
      <c r="AH189" s="33"/>
      <c r="AI189" s="33"/>
      <c r="AJ189" s="33"/>
      <c r="AK189" s="33" t="s">
        <v>12671</v>
      </c>
      <c r="AL189" s="33"/>
      <c r="AM189" s="33"/>
      <c r="AN189" s="33" t="s">
        <v>12672</v>
      </c>
      <c r="AO189" s="33" t="s">
        <v>11317</v>
      </c>
      <c r="AP189" s="33" t="s">
        <v>11318</v>
      </c>
      <c r="AQ189" s="33">
        <v>0</v>
      </c>
      <c r="AR189" s="33"/>
      <c r="AS189" s="33"/>
      <c r="AT189" s="33"/>
      <c r="AU189" s="33"/>
      <c r="AV189" s="33"/>
      <c r="AW189" s="33"/>
      <c r="AX189" s="33"/>
      <c r="AY189" s="33"/>
      <c r="AZ189" s="33"/>
      <c r="BA189" s="33"/>
      <c r="BB189" s="33"/>
      <c r="BC189" s="33" t="s">
        <v>11306</v>
      </c>
      <c r="BD189" s="33" t="s">
        <v>11318</v>
      </c>
      <c r="BE189" s="33"/>
      <c r="BF189" s="33"/>
      <c r="BG189" s="33"/>
      <c r="BH189" s="33"/>
      <c r="BI189" s="33"/>
      <c r="BJ189" s="33">
        <v>0</v>
      </c>
      <c r="BK189" s="33" t="s">
        <v>31</v>
      </c>
      <c r="BL189" s="33"/>
      <c r="BM189" s="33" t="s">
        <v>22260</v>
      </c>
    </row>
    <row r="190" spans="1:65" x14ac:dyDescent="0.25">
      <c r="A190" s="33" t="s">
        <v>12749</v>
      </c>
      <c r="B190" s="33" t="s">
        <v>2167</v>
      </c>
      <c r="C190" s="33" t="s">
        <v>12750</v>
      </c>
      <c r="D190" s="33" t="s">
        <v>11302</v>
      </c>
      <c r="E190" s="33" t="s">
        <v>12727</v>
      </c>
      <c r="F190" s="33" t="s">
        <v>11550</v>
      </c>
      <c r="G190" s="33">
        <v>76.8</v>
      </c>
      <c r="H190" s="33">
        <v>0</v>
      </c>
      <c r="I190" s="33"/>
      <c r="J190" s="33" t="s">
        <v>11304</v>
      </c>
      <c r="K190" s="33" t="s">
        <v>12751</v>
      </c>
      <c r="L190" s="33">
        <v>39.54</v>
      </c>
      <c r="M190" s="33"/>
      <c r="N190" s="33"/>
      <c r="O190" s="33"/>
      <c r="P190" s="33" t="s">
        <v>11306</v>
      </c>
      <c r="Q190" s="33" t="s">
        <v>11306</v>
      </c>
      <c r="R190" s="33">
        <v>0</v>
      </c>
      <c r="S190" s="33">
        <v>0</v>
      </c>
      <c r="T190" s="33" t="s">
        <v>12670</v>
      </c>
      <c r="U190" s="33"/>
      <c r="V190" s="33" t="s">
        <v>12752</v>
      </c>
      <c r="W190" s="33"/>
      <c r="X190" s="33"/>
      <c r="Y190" s="33" t="s">
        <v>11308</v>
      </c>
      <c r="Z190" s="33">
        <v>0</v>
      </c>
      <c r="AA190" s="33">
        <v>0</v>
      </c>
      <c r="AB190" s="33">
        <v>0</v>
      </c>
      <c r="AC190" s="33">
        <v>0</v>
      </c>
      <c r="AD190" s="33" t="s">
        <v>11803</v>
      </c>
      <c r="AE190" s="33" t="s">
        <v>12753</v>
      </c>
      <c r="AF190" s="33" t="s">
        <v>12754</v>
      </c>
      <c r="AG190" s="33" t="s">
        <v>12755</v>
      </c>
      <c r="AH190" s="33" t="s">
        <v>12756</v>
      </c>
      <c r="AI190" s="33" t="s">
        <v>12757</v>
      </c>
      <c r="AJ190" s="33" t="s">
        <v>12758</v>
      </c>
      <c r="AK190" s="33" t="s">
        <v>12671</v>
      </c>
      <c r="AL190" s="33"/>
      <c r="AM190" s="33"/>
      <c r="AN190" s="33"/>
      <c r="AO190" s="33" t="s">
        <v>11317</v>
      </c>
      <c r="AP190" s="33" t="s">
        <v>11318</v>
      </c>
      <c r="AQ190" s="33">
        <v>0</v>
      </c>
      <c r="AR190" s="33"/>
      <c r="AS190" s="33"/>
      <c r="AT190" s="33"/>
      <c r="AU190" s="33"/>
      <c r="AV190" s="33"/>
      <c r="AW190" s="33"/>
      <c r="AX190" s="33"/>
      <c r="AY190" s="33"/>
      <c r="AZ190" s="33"/>
      <c r="BA190" s="33"/>
      <c r="BB190" s="33"/>
      <c r="BC190" s="33" t="s">
        <v>11306</v>
      </c>
      <c r="BD190" s="33" t="s">
        <v>11318</v>
      </c>
      <c r="BE190" s="33"/>
      <c r="BF190" s="33"/>
      <c r="BG190" s="33"/>
      <c r="BH190" s="33"/>
      <c r="BI190" s="33"/>
      <c r="BJ190" s="33">
        <v>1.02</v>
      </c>
      <c r="BK190" s="33" t="s">
        <v>31</v>
      </c>
      <c r="BL190" s="33"/>
      <c r="BM190" s="33" t="s">
        <v>22260</v>
      </c>
    </row>
    <row r="191" spans="1:65" x14ac:dyDescent="0.25">
      <c r="A191" s="33" t="s">
        <v>12759</v>
      </c>
      <c r="B191" s="33" t="s">
        <v>9217</v>
      </c>
      <c r="C191" s="33" t="s">
        <v>12760</v>
      </c>
      <c r="D191" s="33" t="s">
        <v>11302</v>
      </c>
      <c r="E191" s="33" t="s">
        <v>12727</v>
      </c>
      <c r="F191" s="33" t="s">
        <v>11550</v>
      </c>
      <c r="G191" s="33">
        <v>0.01</v>
      </c>
      <c r="H191" s="33">
        <v>0</v>
      </c>
      <c r="I191" s="33"/>
      <c r="J191" s="33" t="s">
        <v>11304</v>
      </c>
      <c r="K191" s="33" t="s">
        <v>12027</v>
      </c>
      <c r="L191" s="33">
        <v>38.54</v>
      </c>
      <c r="M191" s="33"/>
      <c r="N191" s="33"/>
      <c r="O191" s="33"/>
      <c r="P191" s="33" t="s">
        <v>11306</v>
      </c>
      <c r="Q191" s="33" t="s">
        <v>11306</v>
      </c>
      <c r="R191" s="33">
        <v>0</v>
      </c>
      <c r="S191" s="33">
        <v>0</v>
      </c>
      <c r="T191" s="33"/>
      <c r="U191" s="33"/>
      <c r="V191" s="33"/>
      <c r="W191" s="33"/>
      <c r="X191" s="33"/>
      <c r="Y191" s="33" t="s">
        <v>11308</v>
      </c>
      <c r="Z191" s="33">
        <v>0</v>
      </c>
      <c r="AA191" s="33">
        <v>0</v>
      </c>
      <c r="AB191" s="33">
        <v>0</v>
      </c>
      <c r="AC191" s="33">
        <v>0</v>
      </c>
      <c r="AD191" s="33" t="s">
        <v>11803</v>
      </c>
      <c r="AE191" s="33" t="s">
        <v>12761</v>
      </c>
      <c r="AF191" s="33"/>
      <c r="AG191" s="33"/>
      <c r="AH191" s="33"/>
      <c r="AI191" s="33"/>
      <c r="AJ191" s="33"/>
      <c r="AK191" s="33" t="s">
        <v>12671</v>
      </c>
      <c r="AL191" s="33"/>
      <c r="AM191" s="33"/>
      <c r="AN191" s="33" t="s">
        <v>12672</v>
      </c>
      <c r="AO191" s="33" t="s">
        <v>11317</v>
      </c>
      <c r="AP191" s="33" t="s">
        <v>11318</v>
      </c>
      <c r="AQ191" s="33">
        <v>0</v>
      </c>
      <c r="AR191" s="33"/>
      <c r="AS191" s="33"/>
      <c r="AT191" s="33"/>
      <c r="AU191" s="33"/>
      <c r="AV191" s="33"/>
      <c r="AW191" s="33"/>
      <c r="AX191" s="33"/>
      <c r="AY191" s="33"/>
      <c r="AZ191" s="33"/>
      <c r="BA191" s="33"/>
      <c r="BB191" s="33"/>
      <c r="BC191" s="33" t="s">
        <v>11306</v>
      </c>
      <c r="BD191" s="33" t="s">
        <v>11318</v>
      </c>
      <c r="BE191" s="33"/>
      <c r="BF191" s="33"/>
      <c r="BG191" s="33"/>
      <c r="BH191" s="33"/>
      <c r="BI191" s="33"/>
      <c r="BJ191" s="33">
        <v>0</v>
      </c>
      <c r="BK191" s="33" t="s">
        <v>31</v>
      </c>
      <c r="BL191" s="33"/>
      <c r="BM191" s="33" t="s">
        <v>22260</v>
      </c>
    </row>
    <row r="192" spans="1:65" x14ac:dyDescent="0.25">
      <c r="A192" s="33" t="s">
        <v>12762</v>
      </c>
      <c r="B192" s="33" t="s">
        <v>12763</v>
      </c>
      <c r="C192" s="33" t="s">
        <v>12764</v>
      </c>
      <c r="D192" s="33" t="s">
        <v>11302</v>
      </c>
      <c r="E192" s="33"/>
      <c r="F192" s="33" t="s">
        <v>11550</v>
      </c>
      <c r="G192" s="33">
        <v>0.01</v>
      </c>
      <c r="H192" s="33">
        <v>0</v>
      </c>
      <c r="I192" s="33"/>
      <c r="J192" s="33" t="s">
        <v>11304</v>
      </c>
      <c r="K192" s="33" t="s">
        <v>12765</v>
      </c>
      <c r="L192" s="33">
        <v>0</v>
      </c>
      <c r="M192" s="33"/>
      <c r="N192" s="33"/>
      <c r="O192" s="33"/>
      <c r="P192" s="33" t="s">
        <v>11306</v>
      </c>
      <c r="Q192" s="33" t="s">
        <v>11306</v>
      </c>
      <c r="R192" s="33">
        <v>0</v>
      </c>
      <c r="S192" s="33">
        <v>0</v>
      </c>
      <c r="T192" s="33"/>
      <c r="U192" s="33"/>
      <c r="V192" s="33"/>
      <c r="W192" s="33"/>
      <c r="X192" s="33"/>
      <c r="Y192" s="33" t="s">
        <v>11308</v>
      </c>
      <c r="Z192" s="33">
        <v>0</v>
      </c>
      <c r="AA192" s="33">
        <v>0</v>
      </c>
      <c r="AB192" s="33">
        <v>0</v>
      </c>
      <c r="AC192" s="33">
        <v>0</v>
      </c>
      <c r="AD192" s="33" t="s">
        <v>11803</v>
      </c>
      <c r="AE192" s="33"/>
      <c r="AF192" s="33"/>
      <c r="AG192" s="33"/>
      <c r="AH192" s="33"/>
      <c r="AI192" s="33"/>
      <c r="AJ192" s="33"/>
      <c r="AK192" s="33" t="s">
        <v>11809</v>
      </c>
      <c r="AL192" s="33"/>
      <c r="AM192" s="33"/>
      <c r="AN192" s="33" t="s">
        <v>11227</v>
      </c>
      <c r="AO192" s="33" t="s">
        <v>11317</v>
      </c>
      <c r="AP192" s="33" t="s">
        <v>11318</v>
      </c>
      <c r="AQ192" s="33">
        <v>0</v>
      </c>
      <c r="AR192" s="33"/>
      <c r="AS192" s="33"/>
      <c r="AT192" s="33"/>
      <c r="AU192" s="33"/>
      <c r="AV192" s="33"/>
      <c r="AW192" s="33"/>
      <c r="AX192" s="33"/>
      <c r="AY192" s="33"/>
      <c r="AZ192" s="33"/>
      <c r="BA192" s="33"/>
      <c r="BB192" s="33"/>
      <c r="BC192" s="33" t="s">
        <v>11306</v>
      </c>
      <c r="BD192" s="33" t="s">
        <v>11318</v>
      </c>
      <c r="BE192" s="33"/>
      <c r="BF192" s="33"/>
      <c r="BG192" s="33"/>
      <c r="BH192" s="33"/>
      <c r="BI192" s="33"/>
      <c r="BJ192" s="33">
        <v>0</v>
      </c>
      <c r="BK192" s="33" t="s">
        <v>31</v>
      </c>
      <c r="BL192" s="33"/>
      <c r="BM192" s="33" t="s">
        <v>22260</v>
      </c>
    </row>
    <row r="193" spans="1:65" x14ac:dyDescent="0.25">
      <c r="A193" s="33" t="s">
        <v>12766</v>
      </c>
      <c r="B193" s="33" t="s">
        <v>12767</v>
      </c>
      <c r="C193" s="33" t="s">
        <v>12768</v>
      </c>
      <c r="D193" s="33" t="s">
        <v>11302</v>
      </c>
      <c r="E193" s="33"/>
      <c r="F193" s="33" t="s">
        <v>11550</v>
      </c>
      <c r="G193" s="33">
        <v>0.01</v>
      </c>
      <c r="H193" s="33">
        <v>0</v>
      </c>
      <c r="I193" s="33"/>
      <c r="J193" s="33" t="s">
        <v>11304</v>
      </c>
      <c r="K193" s="33" t="s">
        <v>12769</v>
      </c>
      <c r="L193" s="33">
        <v>0</v>
      </c>
      <c r="M193" s="33"/>
      <c r="N193" s="33"/>
      <c r="O193" s="33"/>
      <c r="P193" s="33" t="s">
        <v>11306</v>
      </c>
      <c r="Q193" s="33" t="s">
        <v>11306</v>
      </c>
      <c r="R193" s="33">
        <v>0</v>
      </c>
      <c r="S193" s="33">
        <v>0</v>
      </c>
      <c r="T193" s="33"/>
      <c r="U193" s="33"/>
      <c r="V193" s="33"/>
      <c r="W193" s="33"/>
      <c r="X193" s="33"/>
      <c r="Y193" s="33" t="s">
        <v>11308</v>
      </c>
      <c r="Z193" s="33">
        <v>0</v>
      </c>
      <c r="AA193" s="33">
        <v>0</v>
      </c>
      <c r="AB193" s="33">
        <v>0</v>
      </c>
      <c r="AC193" s="33">
        <v>0</v>
      </c>
      <c r="AD193" s="33" t="s">
        <v>11803</v>
      </c>
      <c r="AE193" s="33"/>
      <c r="AF193" s="33"/>
      <c r="AG193" s="33"/>
      <c r="AH193" s="33"/>
      <c r="AI193" s="33"/>
      <c r="AJ193" s="33"/>
      <c r="AK193" s="33" t="s">
        <v>11809</v>
      </c>
      <c r="AL193" s="33"/>
      <c r="AM193" s="33"/>
      <c r="AN193" s="33" t="s">
        <v>11227</v>
      </c>
      <c r="AO193" s="33" t="s">
        <v>11317</v>
      </c>
      <c r="AP193" s="33" t="s">
        <v>11318</v>
      </c>
      <c r="AQ193" s="33">
        <v>0</v>
      </c>
      <c r="AR193" s="33"/>
      <c r="AS193" s="33"/>
      <c r="AT193" s="33"/>
      <c r="AU193" s="33"/>
      <c r="AV193" s="33"/>
      <c r="AW193" s="33"/>
      <c r="AX193" s="33"/>
      <c r="AY193" s="33"/>
      <c r="AZ193" s="33"/>
      <c r="BA193" s="33"/>
      <c r="BB193" s="33"/>
      <c r="BC193" s="33" t="s">
        <v>11306</v>
      </c>
      <c r="BD193" s="33" t="s">
        <v>11318</v>
      </c>
      <c r="BE193" s="33"/>
      <c r="BF193" s="33"/>
      <c r="BG193" s="33"/>
      <c r="BH193" s="33"/>
      <c r="BI193" s="33"/>
      <c r="BJ193" s="33">
        <v>0</v>
      </c>
      <c r="BK193" s="33" t="s">
        <v>31</v>
      </c>
      <c r="BL193" s="33"/>
      <c r="BM193" s="33" t="s">
        <v>22260</v>
      </c>
    </row>
    <row r="194" spans="1:65" x14ac:dyDescent="0.25">
      <c r="A194" s="33" t="s">
        <v>12770</v>
      </c>
      <c r="B194" s="33" t="s">
        <v>12771</v>
      </c>
      <c r="C194" s="33" t="s">
        <v>12772</v>
      </c>
      <c r="D194" s="33" t="s">
        <v>11302</v>
      </c>
      <c r="E194" s="33"/>
      <c r="F194" s="33" t="s">
        <v>11550</v>
      </c>
      <c r="G194" s="33">
        <v>0.01</v>
      </c>
      <c r="H194" s="33">
        <v>0</v>
      </c>
      <c r="I194" s="33"/>
      <c r="J194" s="33" t="s">
        <v>11304</v>
      </c>
      <c r="K194" s="33" t="s">
        <v>12773</v>
      </c>
      <c r="L194" s="33">
        <v>0</v>
      </c>
      <c r="M194" s="33"/>
      <c r="N194" s="33"/>
      <c r="O194" s="33"/>
      <c r="P194" s="33" t="s">
        <v>11306</v>
      </c>
      <c r="Q194" s="33" t="s">
        <v>11306</v>
      </c>
      <c r="R194" s="33">
        <v>0</v>
      </c>
      <c r="S194" s="33">
        <v>0</v>
      </c>
      <c r="T194" s="33"/>
      <c r="U194" s="33"/>
      <c r="V194" s="33"/>
      <c r="W194" s="33"/>
      <c r="X194" s="33"/>
      <c r="Y194" s="33" t="s">
        <v>11308</v>
      </c>
      <c r="Z194" s="33">
        <v>0</v>
      </c>
      <c r="AA194" s="33">
        <v>0</v>
      </c>
      <c r="AB194" s="33">
        <v>0</v>
      </c>
      <c r="AC194" s="33">
        <v>0</v>
      </c>
      <c r="AD194" s="33" t="s">
        <v>11803</v>
      </c>
      <c r="AE194" s="33"/>
      <c r="AF194" s="33"/>
      <c r="AG194" s="33"/>
      <c r="AH194" s="33"/>
      <c r="AI194" s="33"/>
      <c r="AJ194" s="33"/>
      <c r="AK194" s="33" t="s">
        <v>12774</v>
      </c>
      <c r="AL194" s="33"/>
      <c r="AM194" s="33"/>
      <c r="AN194" s="33" t="s">
        <v>11227</v>
      </c>
      <c r="AO194" s="33" t="s">
        <v>11627</v>
      </c>
      <c r="AP194" s="33" t="s">
        <v>11318</v>
      </c>
      <c r="AQ194" s="33">
        <v>0</v>
      </c>
      <c r="AR194" s="33"/>
      <c r="AS194" s="33"/>
      <c r="AT194" s="33"/>
      <c r="AU194" s="33"/>
      <c r="AV194" s="33"/>
      <c r="AW194" s="33"/>
      <c r="AX194" s="33"/>
      <c r="AY194" s="33"/>
      <c r="AZ194" s="33"/>
      <c r="BA194" s="33"/>
      <c r="BB194" s="33"/>
      <c r="BC194" s="33" t="s">
        <v>11306</v>
      </c>
      <c r="BD194" s="33" t="s">
        <v>11318</v>
      </c>
      <c r="BE194" s="33"/>
      <c r="BF194" s="33"/>
      <c r="BG194" s="33"/>
      <c r="BH194" s="33"/>
      <c r="BI194" s="33"/>
      <c r="BJ194" s="33">
        <v>0</v>
      </c>
      <c r="BK194" s="33" t="s">
        <v>31</v>
      </c>
      <c r="BL194" s="33"/>
      <c r="BM194" s="33" t="s">
        <v>22259</v>
      </c>
    </row>
    <row r="195" spans="1:65" x14ac:dyDescent="0.25">
      <c r="A195" s="33" t="s">
        <v>12775</v>
      </c>
      <c r="B195" s="33" t="s">
        <v>12776</v>
      </c>
      <c r="C195" s="33" t="s">
        <v>12777</v>
      </c>
      <c r="D195" s="33" t="s">
        <v>11302</v>
      </c>
      <c r="E195" s="33"/>
      <c r="F195" s="33" t="s">
        <v>11550</v>
      </c>
      <c r="G195" s="33">
        <v>0.01</v>
      </c>
      <c r="H195" s="33">
        <v>0</v>
      </c>
      <c r="I195" s="33"/>
      <c r="J195" s="33" t="s">
        <v>11304</v>
      </c>
      <c r="K195" s="33" t="s">
        <v>12778</v>
      </c>
      <c r="L195" s="33">
        <v>0</v>
      </c>
      <c r="M195" s="33"/>
      <c r="N195" s="33"/>
      <c r="O195" s="33"/>
      <c r="P195" s="33" t="s">
        <v>11306</v>
      </c>
      <c r="Q195" s="33" t="s">
        <v>11306</v>
      </c>
      <c r="R195" s="33">
        <v>0</v>
      </c>
      <c r="S195" s="33">
        <v>0</v>
      </c>
      <c r="T195" s="33"/>
      <c r="U195" s="33"/>
      <c r="V195" s="33"/>
      <c r="W195" s="33"/>
      <c r="X195" s="33"/>
      <c r="Y195" s="33" t="s">
        <v>11308</v>
      </c>
      <c r="Z195" s="33">
        <v>0</v>
      </c>
      <c r="AA195" s="33">
        <v>0</v>
      </c>
      <c r="AB195" s="33">
        <v>0</v>
      </c>
      <c r="AC195" s="33">
        <v>0</v>
      </c>
      <c r="AD195" s="33" t="s">
        <v>11803</v>
      </c>
      <c r="AE195" s="33"/>
      <c r="AF195" s="33"/>
      <c r="AG195" s="33"/>
      <c r="AH195" s="33"/>
      <c r="AI195" s="33"/>
      <c r="AJ195" s="33"/>
      <c r="AK195" s="33" t="s">
        <v>12774</v>
      </c>
      <c r="AL195" s="33"/>
      <c r="AM195" s="33"/>
      <c r="AN195" s="33" t="s">
        <v>11227</v>
      </c>
      <c r="AO195" s="33" t="s">
        <v>11627</v>
      </c>
      <c r="AP195" s="33" t="s">
        <v>11318</v>
      </c>
      <c r="AQ195" s="33">
        <v>0</v>
      </c>
      <c r="AR195" s="33"/>
      <c r="AS195" s="33"/>
      <c r="AT195" s="33"/>
      <c r="AU195" s="33"/>
      <c r="AV195" s="33"/>
      <c r="AW195" s="33"/>
      <c r="AX195" s="33"/>
      <c r="AY195" s="33"/>
      <c r="AZ195" s="33"/>
      <c r="BA195" s="33"/>
      <c r="BB195" s="33"/>
      <c r="BC195" s="33" t="s">
        <v>11306</v>
      </c>
      <c r="BD195" s="33" t="s">
        <v>11318</v>
      </c>
      <c r="BE195" s="33"/>
      <c r="BF195" s="33"/>
      <c r="BG195" s="33"/>
      <c r="BH195" s="33"/>
      <c r="BI195" s="33"/>
      <c r="BJ195" s="33">
        <v>0</v>
      </c>
      <c r="BK195" s="33" t="s">
        <v>31</v>
      </c>
      <c r="BL195" s="33"/>
      <c r="BM195" s="33" t="s">
        <v>22259</v>
      </c>
    </row>
    <row r="196" spans="1:65" x14ac:dyDescent="0.25">
      <c r="A196" s="33" t="s">
        <v>14631</v>
      </c>
      <c r="B196" s="33" t="s">
        <v>8433</v>
      </c>
      <c r="C196" s="33" t="s">
        <v>14632</v>
      </c>
      <c r="D196" s="33" t="s">
        <v>11302</v>
      </c>
      <c r="E196" s="33" t="s">
        <v>12631</v>
      </c>
      <c r="F196" s="33" t="s">
        <v>11303</v>
      </c>
      <c r="G196" s="33">
        <v>54.8</v>
      </c>
      <c r="H196" s="33">
        <v>0</v>
      </c>
      <c r="I196" s="33"/>
      <c r="J196" s="33" t="s">
        <v>11304</v>
      </c>
      <c r="K196" s="33" t="s">
        <v>14633</v>
      </c>
      <c r="L196" s="33">
        <v>24.45</v>
      </c>
      <c r="M196" s="33"/>
      <c r="N196" s="33"/>
      <c r="O196" s="33"/>
      <c r="P196" s="33" t="s">
        <v>11306</v>
      </c>
      <c r="Q196" s="33" t="s">
        <v>11306</v>
      </c>
      <c r="R196" s="33">
        <v>0.30599999999999999</v>
      </c>
      <c r="S196" s="33">
        <v>0.30599999999999999</v>
      </c>
      <c r="T196" s="33"/>
      <c r="U196" s="33"/>
      <c r="V196" s="33" t="s">
        <v>14634</v>
      </c>
      <c r="W196" s="33"/>
      <c r="X196" s="33"/>
      <c r="Y196" s="33" t="s">
        <v>11308</v>
      </c>
      <c r="Z196" s="33">
        <v>10</v>
      </c>
      <c r="AA196" s="33">
        <v>3</v>
      </c>
      <c r="AB196" s="33">
        <v>20</v>
      </c>
      <c r="AC196" s="33">
        <v>0</v>
      </c>
      <c r="AD196" s="33" t="s">
        <v>11803</v>
      </c>
      <c r="AE196" s="33" t="s">
        <v>14635</v>
      </c>
      <c r="AF196" s="33" t="s">
        <v>14636</v>
      </c>
      <c r="AG196" s="33" t="s">
        <v>14637</v>
      </c>
      <c r="AH196" s="33" t="s">
        <v>14638</v>
      </c>
      <c r="AI196" s="33" t="s">
        <v>14639</v>
      </c>
      <c r="AJ196" s="33" t="s">
        <v>14640</v>
      </c>
      <c r="AK196" s="33" t="s">
        <v>14620</v>
      </c>
      <c r="AL196" s="33"/>
      <c r="AM196" s="33"/>
      <c r="AN196" s="33"/>
      <c r="AO196" s="33" t="s">
        <v>11317</v>
      </c>
      <c r="AP196" s="33" t="s">
        <v>11318</v>
      </c>
      <c r="AQ196" s="33">
        <v>0</v>
      </c>
      <c r="AR196" s="33"/>
      <c r="AS196" s="33"/>
      <c r="AT196" s="33"/>
      <c r="AU196" s="33"/>
      <c r="AV196" s="33"/>
      <c r="AW196" s="33"/>
      <c r="AX196" s="33"/>
      <c r="AY196" s="33"/>
      <c r="AZ196" s="33"/>
      <c r="BA196" s="33"/>
      <c r="BB196" s="33"/>
      <c r="BC196" s="33" t="s">
        <v>11306</v>
      </c>
      <c r="BD196" s="33" t="s">
        <v>11318</v>
      </c>
      <c r="BE196" s="33"/>
      <c r="BF196" s="33"/>
      <c r="BG196" s="33"/>
      <c r="BH196" s="33"/>
      <c r="BI196" s="33"/>
      <c r="BJ196" s="33">
        <v>0</v>
      </c>
      <c r="BK196" s="33" t="s">
        <v>31</v>
      </c>
      <c r="BL196" s="33"/>
      <c r="BM196" s="33" t="s">
        <v>22258</v>
      </c>
    </row>
    <row r="197" spans="1:65" x14ac:dyDescent="0.25">
      <c r="A197" s="33" t="s">
        <v>16756</v>
      </c>
      <c r="B197" s="33" t="s">
        <v>953</v>
      </c>
      <c r="C197" s="33" t="s">
        <v>16757</v>
      </c>
      <c r="D197" s="33" t="s">
        <v>11302</v>
      </c>
      <c r="E197" s="33" t="s">
        <v>11800</v>
      </c>
      <c r="F197" s="35" t="s">
        <v>11550</v>
      </c>
      <c r="G197" s="33">
        <v>337.9</v>
      </c>
      <c r="H197" s="33">
        <v>0</v>
      </c>
      <c r="I197" s="33"/>
      <c r="J197" s="33" t="s">
        <v>11304</v>
      </c>
      <c r="K197" s="33" t="s">
        <v>12374</v>
      </c>
      <c r="L197" s="33">
        <v>60</v>
      </c>
      <c r="M197" s="33"/>
      <c r="N197" s="33"/>
      <c r="O197" s="33"/>
      <c r="P197" s="33" t="s">
        <v>11306</v>
      </c>
      <c r="Q197" s="33" t="s">
        <v>11306</v>
      </c>
      <c r="R197" s="33">
        <v>2.5</v>
      </c>
      <c r="S197" s="33">
        <v>2.5</v>
      </c>
      <c r="T197" s="33"/>
      <c r="U197" s="33"/>
      <c r="V197" s="33" t="s">
        <v>16758</v>
      </c>
      <c r="W197" s="33"/>
      <c r="X197" s="33"/>
      <c r="Y197" s="33" t="s">
        <v>11308</v>
      </c>
      <c r="Z197" s="33">
        <v>14</v>
      </c>
      <c r="AA197" s="33">
        <v>10</v>
      </c>
      <c r="AB197" s="33">
        <v>70</v>
      </c>
      <c r="AC197" s="33">
        <v>0</v>
      </c>
      <c r="AD197" s="33" t="s">
        <v>11803</v>
      </c>
      <c r="AE197" s="33" t="s">
        <v>16759</v>
      </c>
      <c r="AF197" s="33" t="s">
        <v>16760</v>
      </c>
      <c r="AG197" s="33" t="s">
        <v>16761</v>
      </c>
      <c r="AH197" s="33" t="s">
        <v>16762</v>
      </c>
      <c r="AI197" s="33" t="s">
        <v>16763</v>
      </c>
      <c r="AJ197" s="33" t="s">
        <v>16764</v>
      </c>
      <c r="AK197" s="33" t="s">
        <v>12774</v>
      </c>
      <c r="AL197" s="33" t="s">
        <v>16266</v>
      </c>
      <c r="AM197" s="33" t="s">
        <v>16765</v>
      </c>
      <c r="AN197" s="33"/>
      <c r="AO197" s="33" t="s">
        <v>11627</v>
      </c>
      <c r="AP197" s="33" t="s">
        <v>11318</v>
      </c>
      <c r="AQ197" s="33">
        <v>0</v>
      </c>
      <c r="AR197" s="33"/>
      <c r="AS197" s="33"/>
      <c r="AT197" s="33"/>
      <c r="AU197" s="33"/>
      <c r="AV197" s="33"/>
      <c r="AW197" s="33"/>
      <c r="AX197" s="33"/>
      <c r="AY197" s="33"/>
      <c r="AZ197" s="33"/>
      <c r="BA197" s="33"/>
      <c r="BB197" s="33"/>
      <c r="BC197" s="33" t="s">
        <v>11306</v>
      </c>
      <c r="BD197" s="33" t="s">
        <v>11318</v>
      </c>
      <c r="BE197" s="33"/>
      <c r="BF197" s="33"/>
      <c r="BG197" s="33"/>
      <c r="BH197" s="33"/>
      <c r="BI197" s="33"/>
      <c r="BJ197" s="33">
        <v>0</v>
      </c>
      <c r="BK197" s="33" t="s">
        <v>31</v>
      </c>
      <c r="BL197" s="33"/>
      <c r="BM197" s="33" t="s">
        <v>22259</v>
      </c>
    </row>
    <row r="198" spans="1:65" x14ac:dyDescent="0.25">
      <c r="A198" s="33" t="s">
        <v>12792</v>
      </c>
      <c r="B198" s="33" t="s">
        <v>12793</v>
      </c>
      <c r="C198" s="33" t="s">
        <v>12794</v>
      </c>
      <c r="D198" s="33" t="s">
        <v>11302</v>
      </c>
      <c r="E198" s="33"/>
      <c r="F198" s="33" t="s">
        <v>11550</v>
      </c>
      <c r="G198" s="33">
        <v>19.899999999999999</v>
      </c>
      <c r="H198" s="33">
        <v>0</v>
      </c>
      <c r="I198" s="33"/>
      <c r="J198" s="33" t="s">
        <v>11304</v>
      </c>
      <c r="K198" s="33" t="s">
        <v>12197</v>
      </c>
      <c r="L198" s="33">
        <v>0</v>
      </c>
      <c r="M198" s="33"/>
      <c r="N198" s="33"/>
      <c r="O198" s="33"/>
      <c r="P198" s="33" t="s">
        <v>11306</v>
      </c>
      <c r="Q198" s="33" t="s">
        <v>11306</v>
      </c>
      <c r="R198" s="33">
        <v>0</v>
      </c>
      <c r="S198" s="33">
        <v>0</v>
      </c>
      <c r="T198" s="33"/>
      <c r="U198" s="33"/>
      <c r="V198" s="33"/>
      <c r="W198" s="33"/>
      <c r="X198" s="33"/>
      <c r="Y198" s="33" t="s">
        <v>11308</v>
      </c>
      <c r="Z198" s="33">
        <v>0</v>
      </c>
      <c r="AA198" s="33">
        <v>0</v>
      </c>
      <c r="AB198" s="33">
        <v>0</v>
      </c>
      <c r="AC198" s="33">
        <v>0</v>
      </c>
      <c r="AD198" s="33" t="s">
        <v>11803</v>
      </c>
      <c r="AE198" s="33"/>
      <c r="AF198" s="33"/>
      <c r="AG198" s="33"/>
      <c r="AH198" s="33"/>
      <c r="AI198" s="33"/>
      <c r="AJ198" s="33"/>
      <c r="AK198" s="33"/>
      <c r="AL198" s="33"/>
      <c r="AM198" s="33"/>
      <c r="AN198" s="33"/>
      <c r="AO198" s="33"/>
      <c r="AP198" s="33" t="s">
        <v>11318</v>
      </c>
      <c r="AQ198" s="33">
        <v>0</v>
      </c>
      <c r="AR198" s="33"/>
      <c r="AS198" s="33"/>
      <c r="AT198" s="33"/>
      <c r="AU198" s="33"/>
      <c r="AV198" s="33"/>
      <c r="AW198" s="33"/>
      <c r="AX198" s="33"/>
      <c r="AY198" s="33"/>
      <c r="AZ198" s="33"/>
      <c r="BA198" s="33"/>
      <c r="BB198" s="33"/>
      <c r="BC198" s="33" t="s">
        <v>11306</v>
      </c>
      <c r="BD198" s="33" t="s">
        <v>11318</v>
      </c>
      <c r="BE198" s="33"/>
      <c r="BF198" s="33"/>
      <c r="BG198" s="33"/>
      <c r="BH198" s="33"/>
      <c r="BI198" s="33"/>
      <c r="BJ198" s="33">
        <v>0</v>
      </c>
      <c r="BK198" s="33" t="s">
        <v>31</v>
      </c>
      <c r="BL198" s="33"/>
      <c r="BM198" s="33" t="s">
        <v>22260</v>
      </c>
    </row>
    <row r="199" spans="1:65" x14ac:dyDescent="0.25">
      <c r="A199" s="33" t="s">
        <v>12795</v>
      </c>
      <c r="B199" s="33" t="s">
        <v>12796</v>
      </c>
      <c r="C199" s="33" t="s">
        <v>12797</v>
      </c>
      <c r="D199" s="33" t="s">
        <v>11302</v>
      </c>
      <c r="E199" s="33" t="s">
        <v>11925</v>
      </c>
      <c r="F199" s="33" t="s">
        <v>11550</v>
      </c>
      <c r="G199" s="33">
        <v>35.07</v>
      </c>
      <c r="H199" s="33">
        <v>0</v>
      </c>
      <c r="I199" s="33"/>
      <c r="J199" s="33" t="s">
        <v>11304</v>
      </c>
      <c r="K199" s="33" t="s">
        <v>11306</v>
      </c>
      <c r="L199" s="33">
        <v>35.07</v>
      </c>
      <c r="M199" s="33"/>
      <c r="N199" s="33" t="s">
        <v>11561</v>
      </c>
      <c r="O199" s="33"/>
      <c r="P199" s="33" t="s">
        <v>11306</v>
      </c>
      <c r="Q199" s="33" t="s">
        <v>11306</v>
      </c>
      <c r="R199" s="33">
        <v>0.24</v>
      </c>
      <c r="S199" s="33">
        <v>0.24</v>
      </c>
      <c r="T199" s="33" t="s">
        <v>12798</v>
      </c>
      <c r="U199" s="33"/>
      <c r="V199" s="33" t="s">
        <v>12799</v>
      </c>
      <c r="W199" s="33"/>
      <c r="X199" s="33"/>
      <c r="Y199" s="33" t="s">
        <v>11308</v>
      </c>
      <c r="Z199" s="33">
        <v>10</v>
      </c>
      <c r="AA199" s="33">
        <v>6</v>
      </c>
      <c r="AB199" s="33">
        <v>10</v>
      </c>
      <c r="AC199" s="33">
        <v>0</v>
      </c>
      <c r="AD199" s="33" t="s">
        <v>11803</v>
      </c>
      <c r="AE199" s="33" t="s">
        <v>12800</v>
      </c>
      <c r="AF199" s="33" t="s">
        <v>12801</v>
      </c>
      <c r="AG199" s="33" t="s">
        <v>12802</v>
      </c>
      <c r="AH199" s="33" t="s">
        <v>12803</v>
      </c>
      <c r="AI199" s="33" t="s">
        <v>12804</v>
      </c>
      <c r="AJ199" s="33" t="s">
        <v>12805</v>
      </c>
      <c r="AK199" s="33" t="s">
        <v>11570</v>
      </c>
      <c r="AL199" s="33"/>
      <c r="AM199" s="33"/>
      <c r="AN199" s="33"/>
      <c r="AO199" s="33" t="s">
        <v>11386</v>
      </c>
      <c r="AP199" s="33" t="s">
        <v>11318</v>
      </c>
      <c r="AQ199" s="33">
        <v>0</v>
      </c>
      <c r="AR199" s="33"/>
      <c r="AS199" s="33"/>
      <c r="AT199" s="33"/>
      <c r="AU199" s="33"/>
      <c r="AV199" s="33"/>
      <c r="AW199" s="33"/>
      <c r="AX199" s="33"/>
      <c r="AY199" s="33"/>
      <c r="AZ199" s="33"/>
      <c r="BA199" s="33"/>
      <c r="BB199" s="33"/>
      <c r="BC199" s="33" t="s">
        <v>11306</v>
      </c>
      <c r="BD199" s="33" t="s">
        <v>11318</v>
      </c>
      <c r="BE199" s="33" t="s">
        <v>12153</v>
      </c>
      <c r="BF199" s="33"/>
      <c r="BG199" s="33"/>
      <c r="BH199" s="33"/>
      <c r="BI199" s="33"/>
      <c r="BJ199" s="33">
        <v>0</v>
      </c>
      <c r="BK199" s="33" t="s">
        <v>31</v>
      </c>
      <c r="BL199" s="33"/>
      <c r="BM199" s="33" t="s">
        <v>22260</v>
      </c>
    </row>
    <row r="200" spans="1:65" x14ac:dyDescent="0.25">
      <c r="A200" s="33" t="s">
        <v>12806</v>
      </c>
      <c r="B200" s="33" t="s">
        <v>12807</v>
      </c>
      <c r="C200" s="33" t="s">
        <v>12808</v>
      </c>
      <c r="D200" s="33" t="s">
        <v>11302</v>
      </c>
      <c r="E200" s="33" t="s">
        <v>11925</v>
      </c>
      <c r="F200" s="33" t="s">
        <v>11550</v>
      </c>
      <c r="G200" s="33">
        <v>41.89</v>
      </c>
      <c r="H200" s="33">
        <v>0</v>
      </c>
      <c r="I200" s="33"/>
      <c r="J200" s="33" t="s">
        <v>11304</v>
      </c>
      <c r="K200" s="33" t="s">
        <v>11306</v>
      </c>
      <c r="L200" s="33">
        <v>41.89</v>
      </c>
      <c r="M200" s="33"/>
      <c r="N200" s="33" t="s">
        <v>11561</v>
      </c>
      <c r="O200" s="33"/>
      <c r="P200" s="33" t="s">
        <v>11306</v>
      </c>
      <c r="Q200" s="33" t="s">
        <v>11306</v>
      </c>
      <c r="R200" s="33">
        <v>1.6</v>
      </c>
      <c r="S200" s="33">
        <v>1.6</v>
      </c>
      <c r="T200" s="33" t="s">
        <v>12809</v>
      </c>
      <c r="U200" s="33" t="s">
        <v>12809</v>
      </c>
      <c r="V200" s="33" t="s">
        <v>12810</v>
      </c>
      <c r="W200" s="33"/>
      <c r="X200" s="33"/>
      <c r="Y200" s="33" t="s">
        <v>11308</v>
      </c>
      <c r="Z200" s="33">
        <v>10</v>
      </c>
      <c r="AA200" s="33">
        <v>30</v>
      </c>
      <c r="AB200" s="33">
        <v>10</v>
      </c>
      <c r="AC200" s="33">
        <v>0</v>
      </c>
      <c r="AD200" s="33" t="s">
        <v>11803</v>
      </c>
      <c r="AE200" s="33" t="s">
        <v>12811</v>
      </c>
      <c r="AF200" s="33" t="s">
        <v>12812</v>
      </c>
      <c r="AG200" s="33" t="s">
        <v>12813</v>
      </c>
      <c r="AH200" s="33" t="s">
        <v>12814</v>
      </c>
      <c r="AI200" s="33" t="s">
        <v>12815</v>
      </c>
      <c r="AJ200" s="33" t="s">
        <v>12816</v>
      </c>
      <c r="AK200" s="33" t="s">
        <v>11570</v>
      </c>
      <c r="AL200" s="33"/>
      <c r="AM200" s="33"/>
      <c r="AN200" s="33" t="s">
        <v>11556</v>
      </c>
      <c r="AO200" s="33" t="s">
        <v>11386</v>
      </c>
      <c r="AP200" s="33" t="s">
        <v>11318</v>
      </c>
      <c r="AQ200" s="33">
        <v>0</v>
      </c>
      <c r="AR200" s="33"/>
      <c r="AS200" s="33"/>
      <c r="AT200" s="33"/>
      <c r="AU200" s="33"/>
      <c r="AV200" s="33"/>
      <c r="AW200" s="33"/>
      <c r="AX200" s="33"/>
      <c r="AY200" s="33"/>
      <c r="AZ200" s="33"/>
      <c r="BA200" s="33"/>
      <c r="BB200" s="33"/>
      <c r="BC200" s="33" t="s">
        <v>11306</v>
      </c>
      <c r="BD200" s="33" t="s">
        <v>11318</v>
      </c>
      <c r="BE200" s="33"/>
      <c r="BF200" s="33"/>
      <c r="BG200" s="33"/>
      <c r="BH200" s="33"/>
      <c r="BI200" s="33"/>
      <c r="BJ200" s="33">
        <v>0</v>
      </c>
      <c r="BK200" s="33" t="s">
        <v>31</v>
      </c>
      <c r="BL200" s="33"/>
      <c r="BM200" s="33" t="s">
        <v>22260</v>
      </c>
    </row>
    <row r="201" spans="1:65" x14ac:dyDescent="0.25">
      <c r="A201" s="33" t="s">
        <v>22042</v>
      </c>
      <c r="B201" s="33" t="s">
        <v>22043</v>
      </c>
      <c r="C201" s="33" t="s">
        <v>22044</v>
      </c>
      <c r="D201" s="33" t="s">
        <v>11302</v>
      </c>
      <c r="E201" s="33" t="s">
        <v>11800</v>
      </c>
      <c r="F201" s="33" t="s">
        <v>11303</v>
      </c>
      <c r="G201" s="33">
        <v>0</v>
      </c>
      <c r="H201" s="33">
        <v>0</v>
      </c>
      <c r="I201" s="33"/>
      <c r="J201" s="33" t="s">
        <v>11304</v>
      </c>
      <c r="K201" s="33" t="s">
        <v>14445</v>
      </c>
      <c r="L201" s="33">
        <v>663</v>
      </c>
      <c r="M201" s="33" t="s">
        <v>22045</v>
      </c>
      <c r="N201" s="33" t="s">
        <v>13190</v>
      </c>
      <c r="O201" s="33"/>
      <c r="P201" s="33" t="s">
        <v>11306</v>
      </c>
      <c r="Q201" s="33" t="s">
        <v>11306</v>
      </c>
      <c r="R201" s="33">
        <v>0</v>
      </c>
      <c r="S201" s="33">
        <v>0</v>
      </c>
      <c r="T201" s="33"/>
      <c r="U201" s="33"/>
      <c r="V201" s="33"/>
      <c r="W201" s="33"/>
      <c r="X201" s="33"/>
      <c r="Y201" s="33" t="s">
        <v>11308</v>
      </c>
      <c r="Z201" s="33">
        <v>0</v>
      </c>
      <c r="AA201" s="33">
        <v>0</v>
      </c>
      <c r="AB201" s="33">
        <v>0</v>
      </c>
      <c r="AC201" s="33">
        <v>0</v>
      </c>
      <c r="AD201" s="33" t="s">
        <v>11803</v>
      </c>
      <c r="AE201" s="33" t="s">
        <v>22046</v>
      </c>
      <c r="AF201" s="33"/>
      <c r="AG201" s="33"/>
      <c r="AH201" s="33"/>
      <c r="AI201" s="33"/>
      <c r="AJ201" s="33"/>
      <c r="AK201" s="33" t="s">
        <v>11809</v>
      </c>
      <c r="AL201" s="33"/>
      <c r="AM201" s="33"/>
      <c r="AN201" s="33" t="s">
        <v>11227</v>
      </c>
      <c r="AO201" s="33" t="s">
        <v>11317</v>
      </c>
      <c r="AP201" s="33" t="s">
        <v>11318</v>
      </c>
      <c r="AQ201" s="33">
        <v>0</v>
      </c>
      <c r="AR201" s="33"/>
      <c r="AS201" s="33"/>
      <c r="AT201" s="33"/>
      <c r="AU201" s="33"/>
      <c r="AV201" s="33"/>
      <c r="AW201" s="33"/>
      <c r="AX201" s="33"/>
      <c r="AY201" s="33"/>
      <c r="AZ201" s="33"/>
      <c r="BA201" s="33"/>
      <c r="BB201" s="33"/>
      <c r="BC201" s="33" t="s">
        <v>11306</v>
      </c>
      <c r="BD201" s="33" t="s">
        <v>11318</v>
      </c>
      <c r="BE201" s="33" t="s">
        <v>12153</v>
      </c>
      <c r="BF201" s="33"/>
      <c r="BG201" s="33"/>
      <c r="BH201" s="33"/>
      <c r="BI201" s="33"/>
      <c r="BJ201" s="33">
        <v>2</v>
      </c>
      <c r="BK201" s="33" t="s">
        <v>31</v>
      </c>
      <c r="BL201" s="33"/>
      <c r="BM201" s="33" t="s">
        <v>22258</v>
      </c>
    </row>
    <row r="202" spans="1:65" x14ac:dyDescent="0.25">
      <c r="A202" s="33" t="s">
        <v>12820</v>
      </c>
      <c r="B202" s="33" t="s">
        <v>12821</v>
      </c>
      <c r="C202" s="33" t="s">
        <v>12822</v>
      </c>
      <c r="D202" s="33" t="s">
        <v>11302</v>
      </c>
      <c r="E202" s="33"/>
      <c r="F202" s="33" t="s">
        <v>11550</v>
      </c>
      <c r="G202" s="33">
        <v>39.9</v>
      </c>
      <c r="H202" s="33">
        <v>0</v>
      </c>
      <c r="I202" s="33"/>
      <c r="J202" s="33" t="s">
        <v>11304</v>
      </c>
      <c r="K202" s="33" t="s">
        <v>12027</v>
      </c>
      <c r="L202" s="33">
        <v>0</v>
      </c>
      <c r="M202" s="33"/>
      <c r="N202" s="33"/>
      <c r="O202" s="33"/>
      <c r="P202" s="33" t="s">
        <v>11306</v>
      </c>
      <c r="Q202" s="33" t="s">
        <v>11306</v>
      </c>
      <c r="R202" s="33">
        <v>0</v>
      </c>
      <c r="S202" s="33">
        <v>0</v>
      </c>
      <c r="T202" s="33"/>
      <c r="U202" s="33"/>
      <c r="V202" s="33"/>
      <c r="W202" s="33"/>
      <c r="X202" s="33"/>
      <c r="Y202" s="33" t="s">
        <v>11308</v>
      </c>
      <c r="Z202" s="33">
        <v>0</v>
      </c>
      <c r="AA202" s="33">
        <v>0</v>
      </c>
      <c r="AB202" s="33">
        <v>0</v>
      </c>
      <c r="AC202" s="33">
        <v>0</v>
      </c>
      <c r="AD202" s="33" t="s">
        <v>11803</v>
      </c>
      <c r="AE202" s="33" t="s">
        <v>12823</v>
      </c>
      <c r="AF202" s="33" t="s">
        <v>12824</v>
      </c>
      <c r="AG202" s="33" t="s">
        <v>12825</v>
      </c>
      <c r="AH202" s="33" t="s">
        <v>12826</v>
      </c>
      <c r="AI202" s="33" t="s">
        <v>12827</v>
      </c>
      <c r="AJ202" s="33" t="s">
        <v>12828</v>
      </c>
      <c r="AK202" s="33"/>
      <c r="AL202" s="33"/>
      <c r="AM202" s="33"/>
      <c r="AN202" s="33"/>
      <c r="AO202" s="33" t="s">
        <v>11627</v>
      </c>
      <c r="AP202" s="33" t="s">
        <v>11318</v>
      </c>
      <c r="AQ202" s="33">
        <v>0</v>
      </c>
      <c r="AR202" s="33"/>
      <c r="AS202" s="33"/>
      <c r="AT202" s="33"/>
      <c r="AU202" s="33"/>
      <c r="AV202" s="33"/>
      <c r="AW202" s="33"/>
      <c r="AX202" s="33"/>
      <c r="AY202" s="33"/>
      <c r="AZ202" s="33"/>
      <c r="BA202" s="33"/>
      <c r="BB202" s="33"/>
      <c r="BC202" s="33" t="s">
        <v>11306</v>
      </c>
      <c r="BD202" s="33" t="s">
        <v>11318</v>
      </c>
      <c r="BE202" s="33"/>
      <c r="BF202" s="33"/>
      <c r="BG202" s="33"/>
      <c r="BH202" s="33"/>
      <c r="BI202" s="33"/>
      <c r="BJ202" s="33">
        <v>0</v>
      </c>
      <c r="BK202" s="33" t="s">
        <v>31</v>
      </c>
      <c r="BL202" s="33"/>
      <c r="BM202" s="33" t="s">
        <v>22260</v>
      </c>
    </row>
    <row r="203" spans="1:65" x14ac:dyDescent="0.25">
      <c r="A203" s="33" t="s">
        <v>22047</v>
      </c>
      <c r="B203" s="33" t="s">
        <v>22048</v>
      </c>
      <c r="C203" s="33" t="s">
        <v>22049</v>
      </c>
      <c r="D203" s="33" t="s">
        <v>11302</v>
      </c>
      <c r="E203" s="33" t="s">
        <v>11800</v>
      </c>
      <c r="F203" s="33" t="s">
        <v>11303</v>
      </c>
      <c r="G203" s="33">
        <v>0</v>
      </c>
      <c r="H203" s="33">
        <v>0</v>
      </c>
      <c r="I203" s="33"/>
      <c r="J203" s="33" t="s">
        <v>11304</v>
      </c>
      <c r="K203" s="33" t="s">
        <v>13954</v>
      </c>
      <c r="L203" s="33">
        <v>767</v>
      </c>
      <c r="M203" s="33" t="s">
        <v>22050</v>
      </c>
      <c r="N203" s="33" t="s">
        <v>13190</v>
      </c>
      <c r="O203" s="33"/>
      <c r="P203" s="33" t="s">
        <v>11306</v>
      </c>
      <c r="Q203" s="33" t="s">
        <v>11306</v>
      </c>
      <c r="R203" s="33">
        <v>0</v>
      </c>
      <c r="S203" s="33">
        <v>0</v>
      </c>
      <c r="T203" s="33"/>
      <c r="U203" s="33"/>
      <c r="V203" s="33"/>
      <c r="W203" s="33"/>
      <c r="X203" s="33"/>
      <c r="Y203" s="33" t="s">
        <v>11308</v>
      </c>
      <c r="Z203" s="33">
        <v>0</v>
      </c>
      <c r="AA203" s="33">
        <v>0</v>
      </c>
      <c r="AB203" s="33">
        <v>0</v>
      </c>
      <c r="AC203" s="33">
        <v>0</v>
      </c>
      <c r="AD203" s="33" t="s">
        <v>11803</v>
      </c>
      <c r="AE203" s="33" t="s">
        <v>22051</v>
      </c>
      <c r="AF203" s="33"/>
      <c r="AG203" s="33"/>
      <c r="AH203" s="33"/>
      <c r="AI203" s="33"/>
      <c r="AJ203" s="33"/>
      <c r="AK203" s="33" t="s">
        <v>11809</v>
      </c>
      <c r="AL203" s="33"/>
      <c r="AM203" s="33"/>
      <c r="AN203" s="33" t="s">
        <v>11227</v>
      </c>
      <c r="AO203" s="33" t="s">
        <v>11317</v>
      </c>
      <c r="AP203" s="33" t="s">
        <v>11318</v>
      </c>
      <c r="AQ203" s="33">
        <v>0</v>
      </c>
      <c r="AR203" s="33"/>
      <c r="AS203" s="33"/>
      <c r="AT203" s="33"/>
      <c r="AU203" s="33"/>
      <c r="AV203" s="33"/>
      <c r="AW203" s="33"/>
      <c r="AX203" s="33"/>
      <c r="AY203" s="33"/>
      <c r="AZ203" s="33"/>
      <c r="BA203" s="33"/>
      <c r="BB203" s="33"/>
      <c r="BC203" s="33" t="s">
        <v>11306</v>
      </c>
      <c r="BD203" s="33" t="s">
        <v>11318</v>
      </c>
      <c r="BE203" s="33" t="s">
        <v>12153</v>
      </c>
      <c r="BF203" s="33"/>
      <c r="BG203" s="33"/>
      <c r="BH203" s="33"/>
      <c r="BI203" s="33"/>
      <c r="BJ203" s="33">
        <v>2</v>
      </c>
      <c r="BK203" s="33" t="s">
        <v>31</v>
      </c>
      <c r="BL203" s="33"/>
      <c r="BM203" s="33" t="s">
        <v>22258</v>
      </c>
    </row>
    <row r="204" spans="1:65" x14ac:dyDescent="0.25">
      <c r="A204" s="33" t="s">
        <v>12834</v>
      </c>
      <c r="B204" s="33" t="s">
        <v>12835</v>
      </c>
      <c r="C204" s="33" t="s">
        <v>12836</v>
      </c>
      <c r="D204" s="33" t="s">
        <v>11302</v>
      </c>
      <c r="E204" s="33"/>
      <c r="F204" s="33" t="s">
        <v>11550</v>
      </c>
      <c r="G204" s="33">
        <v>0.01</v>
      </c>
      <c r="H204" s="33">
        <v>0</v>
      </c>
      <c r="I204" s="33"/>
      <c r="J204" s="33" t="s">
        <v>11304</v>
      </c>
      <c r="K204" s="33" t="s">
        <v>12837</v>
      </c>
      <c r="L204" s="33">
        <v>0</v>
      </c>
      <c r="M204" s="33"/>
      <c r="N204" s="33"/>
      <c r="O204" s="33"/>
      <c r="P204" s="33" t="s">
        <v>11306</v>
      </c>
      <c r="Q204" s="33" t="s">
        <v>11306</v>
      </c>
      <c r="R204" s="33">
        <v>0</v>
      </c>
      <c r="S204" s="33">
        <v>0</v>
      </c>
      <c r="T204" s="33"/>
      <c r="U204" s="33"/>
      <c r="V204" s="33"/>
      <c r="W204" s="33"/>
      <c r="X204" s="33"/>
      <c r="Y204" s="33" t="s">
        <v>11308</v>
      </c>
      <c r="Z204" s="33">
        <v>0</v>
      </c>
      <c r="AA204" s="33">
        <v>0</v>
      </c>
      <c r="AB204" s="33">
        <v>0</v>
      </c>
      <c r="AC204" s="33">
        <v>0</v>
      </c>
      <c r="AD204" s="33" t="s">
        <v>11803</v>
      </c>
      <c r="AE204" s="33"/>
      <c r="AF204" s="33"/>
      <c r="AG204" s="33"/>
      <c r="AH204" s="33"/>
      <c r="AI204" s="33"/>
      <c r="AJ204" s="33"/>
      <c r="AK204" s="33" t="s">
        <v>11809</v>
      </c>
      <c r="AL204" s="33"/>
      <c r="AM204" s="33"/>
      <c r="AN204" s="33" t="s">
        <v>11227</v>
      </c>
      <c r="AO204" s="33" t="s">
        <v>11317</v>
      </c>
      <c r="AP204" s="33" t="s">
        <v>11318</v>
      </c>
      <c r="AQ204" s="33">
        <v>0</v>
      </c>
      <c r="AR204" s="33"/>
      <c r="AS204" s="33"/>
      <c r="AT204" s="33"/>
      <c r="AU204" s="33"/>
      <c r="AV204" s="33"/>
      <c r="AW204" s="33"/>
      <c r="AX204" s="33"/>
      <c r="AY204" s="33"/>
      <c r="AZ204" s="33"/>
      <c r="BA204" s="33"/>
      <c r="BB204" s="33"/>
      <c r="BC204" s="33" t="s">
        <v>11306</v>
      </c>
      <c r="BD204" s="33" t="s">
        <v>11318</v>
      </c>
      <c r="BE204" s="33"/>
      <c r="BF204" s="33"/>
      <c r="BG204" s="33"/>
      <c r="BH204" s="33"/>
      <c r="BI204" s="33"/>
      <c r="BJ204" s="33">
        <v>0</v>
      </c>
      <c r="BK204" s="33" t="s">
        <v>31</v>
      </c>
      <c r="BL204" s="33"/>
      <c r="BM204" s="33" t="s">
        <v>22260</v>
      </c>
    </row>
    <row r="205" spans="1:65" x14ac:dyDescent="0.25">
      <c r="A205" s="33" t="s">
        <v>12838</v>
      </c>
      <c r="B205" s="33" t="s">
        <v>12839</v>
      </c>
      <c r="C205" s="33" t="s">
        <v>12840</v>
      </c>
      <c r="D205" s="33" t="s">
        <v>11302</v>
      </c>
      <c r="E205" s="33"/>
      <c r="F205" s="33" t="s">
        <v>11550</v>
      </c>
      <c r="G205" s="33">
        <v>0.01</v>
      </c>
      <c r="H205" s="33">
        <v>0</v>
      </c>
      <c r="I205" s="33"/>
      <c r="J205" s="33" t="s">
        <v>11304</v>
      </c>
      <c r="K205" s="33" t="s">
        <v>12841</v>
      </c>
      <c r="L205" s="33">
        <v>0</v>
      </c>
      <c r="M205" s="33"/>
      <c r="N205" s="33"/>
      <c r="O205" s="33"/>
      <c r="P205" s="33" t="s">
        <v>11306</v>
      </c>
      <c r="Q205" s="33" t="s">
        <v>11306</v>
      </c>
      <c r="R205" s="33">
        <v>0</v>
      </c>
      <c r="S205" s="33">
        <v>0</v>
      </c>
      <c r="T205" s="33"/>
      <c r="U205" s="33"/>
      <c r="V205" s="33"/>
      <c r="W205" s="33"/>
      <c r="X205" s="33"/>
      <c r="Y205" s="33" t="s">
        <v>11308</v>
      </c>
      <c r="Z205" s="33">
        <v>0</v>
      </c>
      <c r="AA205" s="33">
        <v>0</v>
      </c>
      <c r="AB205" s="33">
        <v>0</v>
      </c>
      <c r="AC205" s="33">
        <v>0</v>
      </c>
      <c r="AD205" s="33" t="s">
        <v>11803</v>
      </c>
      <c r="AE205" s="33"/>
      <c r="AF205" s="33"/>
      <c r="AG205" s="33"/>
      <c r="AH205" s="33"/>
      <c r="AI205" s="33"/>
      <c r="AJ205" s="33"/>
      <c r="AK205" s="33"/>
      <c r="AL205" s="33"/>
      <c r="AM205" s="33"/>
      <c r="AN205" s="33"/>
      <c r="AO205" s="33"/>
      <c r="AP205" s="33" t="s">
        <v>11318</v>
      </c>
      <c r="AQ205" s="33">
        <v>0</v>
      </c>
      <c r="AR205" s="33"/>
      <c r="AS205" s="33"/>
      <c r="AT205" s="33"/>
      <c r="AU205" s="33"/>
      <c r="AV205" s="33"/>
      <c r="AW205" s="33"/>
      <c r="AX205" s="33"/>
      <c r="AY205" s="33"/>
      <c r="AZ205" s="33"/>
      <c r="BA205" s="33"/>
      <c r="BB205" s="33"/>
      <c r="BC205" s="33" t="s">
        <v>11306</v>
      </c>
      <c r="BD205" s="33" t="s">
        <v>11318</v>
      </c>
      <c r="BE205" s="33"/>
      <c r="BF205" s="33"/>
      <c r="BG205" s="33"/>
      <c r="BH205" s="33"/>
      <c r="BI205" s="33"/>
      <c r="BJ205" s="33">
        <v>0</v>
      </c>
      <c r="BK205" s="33" t="s">
        <v>31</v>
      </c>
      <c r="BL205" s="33"/>
      <c r="BM205" s="33" t="s">
        <v>22260</v>
      </c>
    </row>
    <row r="206" spans="1:65" x14ac:dyDescent="0.25">
      <c r="A206" s="33" t="s">
        <v>12842</v>
      </c>
      <c r="B206" s="33" t="s">
        <v>12843</v>
      </c>
      <c r="C206" s="33" t="s">
        <v>12844</v>
      </c>
      <c r="D206" s="33" t="s">
        <v>11302</v>
      </c>
      <c r="E206" s="33"/>
      <c r="F206" s="33" t="s">
        <v>11550</v>
      </c>
      <c r="G206" s="33">
        <v>0.01</v>
      </c>
      <c r="H206" s="33">
        <v>0</v>
      </c>
      <c r="I206" s="33"/>
      <c r="J206" s="33" t="s">
        <v>11304</v>
      </c>
      <c r="K206" s="33" t="s">
        <v>12845</v>
      </c>
      <c r="L206" s="33">
        <v>0</v>
      </c>
      <c r="M206" s="33"/>
      <c r="N206" s="33"/>
      <c r="O206" s="33"/>
      <c r="P206" s="33" t="s">
        <v>11306</v>
      </c>
      <c r="Q206" s="33" t="s">
        <v>11306</v>
      </c>
      <c r="R206" s="33">
        <v>0</v>
      </c>
      <c r="S206" s="33">
        <v>0</v>
      </c>
      <c r="T206" s="33"/>
      <c r="U206" s="33"/>
      <c r="V206" s="33"/>
      <c r="W206" s="33"/>
      <c r="X206" s="33"/>
      <c r="Y206" s="33" t="s">
        <v>11308</v>
      </c>
      <c r="Z206" s="33">
        <v>0</v>
      </c>
      <c r="AA206" s="33">
        <v>0</v>
      </c>
      <c r="AB206" s="33">
        <v>0</v>
      </c>
      <c r="AC206" s="33">
        <v>0</v>
      </c>
      <c r="AD206" s="33" t="s">
        <v>11803</v>
      </c>
      <c r="AE206" s="33"/>
      <c r="AF206" s="33"/>
      <c r="AG206" s="33"/>
      <c r="AH206" s="33"/>
      <c r="AI206" s="33"/>
      <c r="AJ206" s="33"/>
      <c r="AK206" s="33"/>
      <c r="AL206" s="33"/>
      <c r="AM206" s="33"/>
      <c r="AN206" s="33"/>
      <c r="AO206" s="33"/>
      <c r="AP206" s="33" t="s">
        <v>11318</v>
      </c>
      <c r="AQ206" s="33">
        <v>0</v>
      </c>
      <c r="AR206" s="33"/>
      <c r="AS206" s="33"/>
      <c r="AT206" s="33"/>
      <c r="AU206" s="33"/>
      <c r="AV206" s="33"/>
      <c r="AW206" s="33"/>
      <c r="AX206" s="33"/>
      <c r="AY206" s="33"/>
      <c r="AZ206" s="33"/>
      <c r="BA206" s="33"/>
      <c r="BB206" s="33"/>
      <c r="BC206" s="33" t="s">
        <v>11306</v>
      </c>
      <c r="BD206" s="33" t="s">
        <v>11318</v>
      </c>
      <c r="BE206" s="33"/>
      <c r="BF206" s="33"/>
      <c r="BG206" s="33"/>
      <c r="BH206" s="33"/>
      <c r="BI206" s="33"/>
      <c r="BJ206" s="33">
        <v>0</v>
      </c>
      <c r="BK206" s="33" t="s">
        <v>31</v>
      </c>
      <c r="BL206" s="33"/>
      <c r="BM206" s="33" t="s">
        <v>22260</v>
      </c>
    </row>
    <row r="207" spans="1:65" x14ac:dyDescent="0.25">
      <c r="A207" s="33" t="s">
        <v>12846</v>
      </c>
      <c r="B207" s="33" t="s">
        <v>12847</v>
      </c>
      <c r="C207" s="33" t="s">
        <v>12848</v>
      </c>
      <c r="D207" s="33" t="s">
        <v>11302</v>
      </c>
      <c r="E207" s="33"/>
      <c r="F207" s="33" t="s">
        <v>11550</v>
      </c>
      <c r="G207" s="33">
        <v>0.01</v>
      </c>
      <c r="H207" s="33">
        <v>0</v>
      </c>
      <c r="I207" s="33"/>
      <c r="J207" s="33" t="s">
        <v>11304</v>
      </c>
      <c r="K207" s="33" t="s">
        <v>12849</v>
      </c>
      <c r="L207" s="33">
        <v>0</v>
      </c>
      <c r="M207" s="33"/>
      <c r="N207" s="33"/>
      <c r="O207" s="33"/>
      <c r="P207" s="33" t="s">
        <v>11306</v>
      </c>
      <c r="Q207" s="33" t="s">
        <v>11306</v>
      </c>
      <c r="R207" s="33">
        <v>0</v>
      </c>
      <c r="S207" s="33">
        <v>0</v>
      </c>
      <c r="T207" s="33"/>
      <c r="U207" s="33"/>
      <c r="V207" s="33"/>
      <c r="W207" s="33"/>
      <c r="X207" s="33"/>
      <c r="Y207" s="33" t="s">
        <v>11308</v>
      </c>
      <c r="Z207" s="33">
        <v>0</v>
      </c>
      <c r="AA207" s="33">
        <v>0</v>
      </c>
      <c r="AB207" s="33">
        <v>0</v>
      </c>
      <c r="AC207" s="33">
        <v>0</v>
      </c>
      <c r="AD207" s="33" t="s">
        <v>11803</v>
      </c>
      <c r="AE207" s="33"/>
      <c r="AF207" s="33"/>
      <c r="AG207" s="33"/>
      <c r="AH207" s="33"/>
      <c r="AI207" s="33"/>
      <c r="AJ207" s="33"/>
      <c r="AK207" s="33"/>
      <c r="AL207" s="33"/>
      <c r="AM207" s="33"/>
      <c r="AN207" s="33"/>
      <c r="AO207" s="33"/>
      <c r="AP207" s="33" t="s">
        <v>11318</v>
      </c>
      <c r="AQ207" s="33">
        <v>0</v>
      </c>
      <c r="AR207" s="33"/>
      <c r="AS207" s="33"/>
      <c r="AT207" s="33"/>
      <c r="AU207" s="33"/>
      <c r="AV207" s="33"/>
      <c r="AW207" s="33"/>
      <c r="AX207" s="33"/>
      <c r="AY207" s="33"/>
      <c r="AZ207" s="33"/>
      <c r="BA207" s="33"/>
      <c r="BB207" s="33"/>
      <c r="BC207" s="33" t="s">
        <v>11306</v>
      </c>
      <c r="BD207" s="33" t="s">
        <v>11318</v>
      </c>
      <c r="BE207" s="33"/>
      <c r="BF207" s="33"/>
      <c r="BG207" s="33"/>
      <c r="BH207" s="33"/>
      <c r="BI207" s="33"/>
      <c r="BJ207" s="33">
        <v>0</v>
      </c>
      <c r="BK207" s="33" t="s">
        <v>31</v>
      </c>
      <c r="BL207" s="33"/>
      <c r="BM207" s="33" t="s">
        <v>22260</v>
      </c>
    </row>
    <row r="208" spans="1:65" x14ac:dyDescent="0.25">
      <c r="A208" s="33" t="s">
        <v>12850</v>
      </c>
      <c r="B208" s="33" t="s">
        <v>12851</v>
      </c>
      <c r="C208" s="33" t="s">
        <v>12852</v>
      </c>
      <c r="D208" s="33" t="s">
        <v>11302</v>
      </c>
      <c r="E208" s="33"/>
      <c r="F208" s="33" t="s">
        <v>11550</v>
      </c>
      <c r="G208" s="33">
        <v>0.01</v>
      </c>
      <c r="H208" s="33">
        <v>0</v>
      </c>
      <c r="I208" s="33"/>
      <c r="J208" s="33" t="s">
        <v>11304</v>
      </c>
      <c r="K208" s="33" t="s">
        <v>12853</v>
      </c>
      <c r="L208" s="33">
        <v>0</v>
      </c>
      <c r="M208" s="33"/>
      <c r="N208" s="33"/>
      <c r="O208" s="33"/>
      <c r="P208" s="33" t="s">
        <v>11306</v>
      </c>
      <c r="Q208" s="33" t="s">
        <v>11306</v>
      </c>
      <c r="R208" s="33">
        <v>0</v>
      </c>
      <c r="S208" s="33">
        <v>0</v>
      </c>
      <c r="T208" s="33"/>
      <c r="U208" s="33"/>
      <c r="V208" s="33"/>
      <c r="W208" s="33"/>
      <c r="X208" s="33"/>
      <c r="Y208" s="33" t="s">
        <v>11308</v>
      </c>
      <c r="Z208" s="33">
        <v>0</v>
      </c>
      <c r="AA208" s="33">
        <v>0</v>
      </c>
      <c r="AB208" s="33">
        <v>0</v>
      </c>
      <c r="AC208" s="33">
        <v>0</v>
      </c>
      <c r="AD208" s="33" t="s">
        <v>11803</v>
      </c>
      <c r="AE208" s="33"/>
      <c r="AF208" s="33"/>
      <c r="AG208" s="33"/>
      <c r="AH208" s="33"/>
      <c r="AI208" s="33"/>
      <c r="AJ208" s="33"/>
      <c r="AK208" s="33"/>
      <c r="AL208" s="33"/>
      <c r="AM208" s="33"/>
      <c r="AN208" s="33"/>
      <c r="AO208" s="33"/>
      <c r="AP208" s="33" t="s">
        <v>11318</v>
      </c>
      <c r="AQ208" s="33">
        <v>0</v>
      </c>
      <c r="AR208" s="33"/>
      <c r="AS208" s="33"/>
      <c r="AT208" s="33"/>
      <c r="AU208" s="33"/>
      <c r="AV208" s="33"/>
      <c r="AW208" s="33"/>
      <c r="AX208" s="33"/>
      <c r="AY208" s="33"/>
      <c r="AZ208" s="33"/>
      <c r="BA208" s="33"/>
      <c r="BB208" s="33"/>
      <c r="BC208" s="33" t="s">
        <v>11306</v>
      </c>
      <c r="BD208" s="33" t="s">
        <v>11318</v>
      </c>
      <c r="BE208" s="33"/>
      <c r="BF208" s="33"/>
      <c r="BG208" s="33"/>
      <c r="BH208" s="33"/>
      <c r="BI208" s="33"/>
      <c r="BJ208" s="33">
        <v>0</v>
      </c>
      <c r="BK208" s="33" t="s">
        <v>31</v>
      </c>
      <c r="BL208" s="33"/>
      <c r="BM208" s="33" t="s">
        <v>22260</v>
      </c>
    </row>
    <row r="209" spans="1:65" x14ac:dyDescent="0.25">
      <c r="A209" s="33" t="s">
        <v>22052</v>
      </c>
      <c r="B209" s="33" t="s">
        <v>22053</v>
      </c>
      <c r="C209" s="33" t="s">
        <v>22054</v>
      </c>
      <c r="D209" s="33" t="s">
        <v>11302</v>
      </c>
      <c r="E209" s="33" t="s">
        <v>11800</v>
      </c>
      <c r="F209" s="33" t="s">
        <v>11303</v>
      </c>
      <c r="G209" s="33">
        <v>498.8</v>
      </c>
      <c r="H209" s="33">
        <v>0</v>
      </c>
      <c r="I209" s="33"/>
      <c r="J209" s="33" t="s">
        <v>11304</v>
      </c>
      <c r="K209" s="33" t="s">
        <v>12277</v>
      </c>
      <c r="L209" s="33">
        <v>261</v>
      </c>
      <c r="M209" s="33" t="s">
        <v>22055</v>
      </c>
      <c r="N209" s="33" t="s">
        <v>13190</v>
      </c>
      <c r="O209" s="33"/>
      <c r="P209" s="33" t="s">
        <v>11306</v>
      </c>
      <c r="Q209" s="33" t="s">
        <v>11365</v>
      </c>
      <c r="R209" s="33">
        <v>2.5</v>
      </c>
      <c r="S209" s="33">
        <v>2.5</v>
      </c>
      <c r="T209" s="33"/>
      <c r="U209" s="33"/>
      <c r="V209" s="33" t="s">
        <v>22056</v>
      </c>
      <c r="W209" s="33"/>
      <c r="X209" s="33"/>
      <c r="Y209" s="33" t="s">
        <v>11308</v>
      </c>
      <c r="Z209" s="33">
        <v>17</v>
      </c>
      <c r="AA209" s="33">
        <v>10</v>
      </c>
      <c r="AB209" s="33">
        <v>120</v>
      </c>
      <c r="AC209" s="33">
        <v>0</v>
      </c>
      <c r="AD209" s="33" t="s">
        <v>11803</v>
      </c>
      <c r="AE209" s="33" t="s">
        <v>22057</v>
      </c>
      <c r="AF209" s="33" t="s">
        <v>22058</v>
      </c>
      <c r="AG209" s="33" t="s">
        <v>22059</v>
      </c>
      <c r="AH209" s="33" t="s">
        <v>22060</v>
      </c>
      <c r="AI209" s="33" t="s">
        <v>22061</v>
      </c>
      <c r="AJ209" s="33" t="s">
        <v>22062</v>
      </c>
      <c r="AK209" s="33" t="s">
        <v>12774</v>
      </c>
      <c r="AL209" s="33"/>
      <c r="AM209" s="33"/>
      <c r="AN209" s="33" t="s">
        <v>11500</v>
      </c>
      <c r="AO209" s="33" t="s">
        <v>11317</v>
      </c>
      <c r="AP209" s="33" t="s">
        <v>11318</v>
      </c>
      <c r="AQ209" s="33">
        <v>0</v>
      </c>
      <c r="AR209" s="33"/>
      <c r="AS209" s="33"/>
      <c r="AT209" s="33"/>
      <c r="AU209" s="33"/>
      <c r="AV209" s="33"/>
      <c r="AW209" s="33"/>
      <c r="AX209" s="33"/>
      <c r="AY209" s="33"/>
      <c r="AZ209" s="33"/>
      <c r="BA209" s="33"/>
      <c r="BB209" s="33"/>
      <c r="BC209" s="33" t="s">
        <v>11306</v>
      </c>
      <c r="BD209" s="33" t="s">
        <v>11318</v>
      </c>
      <c r="BE209" s="33" t="s">
        <v>12153</v>
      </c>
      <c r="BF209" s="33"/>
      <c r="BG209" s="33"/>
      <c r="BH209" s="33"/>
      <c r="BI209" s="33"/>
      <c r="BJ209" s="33">
        <v>2</v>
      </c>
      <c r="BK209" s="33" t="s">
        <v>31</v>
      </c>
      <c r="BL209" s="33"/>
      <c r="BM209" s="33" t="s">
        <v>22258</v>
      </c>
    </row>
    <row r="210" spans="1:65" x14ac:dyDescent="0.25">
      <c r="A210" s="33" t="s">
        <v>22063</v>
      </c>
      <c r="B210" s="33" t="s">
        <v>22064</v>
      </c>
      <c r="C210" s="33" t="s">
        <v>22065</v>
      </c>
      <c r="D210" s="33" t="s">
        <v>11302</v>
      </c>
      <c r="E210" s="33" t="s">
        <v>11800</v>
      </c>
      <c r="F210" s="33" t="s">
        <v>11303</v>
      </c>
      <c r="G210" s="33">
        <v>295.4984</v>
      </c>
      <c r="H210" s="33">
        <v>0</v>
      </c>
      <c r="I210" s="33"/>
      <c r="J210" s="33" t="s">
        <v>11304</v>
      </c>
      <c r="K210" s="33" t="s">
        <v>14137</v>
      </c>
      <c r="L210" s="33">
        <v>478</v>
      </c>
      <c r="M210" s="33" t="s">
        <v>22066</v>
      </c>
      <c r="N210" s="33" t="s">
        <v>13190</v>
      </c>
      <c r="O210" s="33"/>
      <c r="P210" s="33" t="s">
        <v>11306</v>
      </c>
      <c r="Q210" s="33" t="s">
        <v>11365</v>
      </c>
      <c r="R210" s="33">
        <v>0</v>
      </c>
      <c r="S210" s="33">
        <v>0</v>
      </c>
      <c r="T210" s="33"/>
      <c r="U210" s="33"/>
      <c r="V210" s="33"/>
      <c r="W210" s="33"/>
      <c r="X210" s="33"/>
      <c r="Y210" s="33" t="s">
        <v>11308</v>
      </c>
      <c r="Z210" s="33">
        <v>0</v>
      </c>
      <c r="AA210" s="33">
        <v>0</v>
      </c>
      <c r="AB210" s="33">
        <v>0</v>
      </c>
      <c r="AC210" s="33">
        <v>0</v>
      </c>
      <c r="AD210" s="33" t="s">
        <v>11803</v>
      </c>
      <c r="AE210" s="33"/>
      <c r="AF210" s="33"/>
      <c r="AG210" s="33"/>
      <c r="AH210" s="33"/>
      <c r="AI210" s="33"/>
      <c r="AJ210" s="33"/>
      <c r="AK210" s="33" t="s">
        <v>11809</v>
      </c>
      <c r="AL210" s="33"/>
      <c r="AM210" s="33"/>
      <c r="AN210" s="33" t="s">
        <v>11227</v>
      </c>
      <c r="AO210" s="33" t="s">
        <v>11317</v>
      </c>
      <c r="AP210" s="33" t="s">
        <v>11318</v>
      </c>
      <c r="AQ210" s="33">
        <v>0</v>
      </c>
      <c r="AR210" s="33"/>
      <c r="AS210" s="33"/>
      <c r="AT210" s="33"/>
      <c r="AU210" s="33"/>
      <c r="AV210" s="33"/>
      <c r="AW210" s="33"/>
      <c r="AX210" s="33"/>
      <c r="AY210" s="33"/>
      <c r="AZ210" s="33"/>
      <c r="BA210" s="33"/>
      <c r="BB210" s="33"/>
      <c r="BC210" s="33" t="s">
        <v>11306</v>
      </c>
      <c r="BD210" s="33" t="s">
        <v>11318</v>
      </c>
      <c r="BE210" s="33" t="s">
        <v>12153</v>
      </c>
      <c r="BF210" s="33"/>
      <c r="BG210" s="33"/>
      <c r="BH210" s="33"/>
      <c r="BI210" s="33"/>
      <c r="BJ210" s="33">
        <v>2</v>
      </c>
      <c r="BK210" s="33" t="s">
        <v>31</v>
      </c>
      <c r="BL210" s="33"/>
      <c r="BM210" s="33" t="s">
        <v>22258</v>
      </c>
    </row>
    <row r="211" spans="1:65" x14ac:dyDescent="0.25">
      <c r="A211" s="33" t="s">
        <v>22067</v>
      </c>
      <c r="B211" s="33" t="s">
        <v>22068</v>
      </c>
      <c r="C211" s="33" t="s">
        <v>22069</v>
      </c>
      <c r="D211" s="33" t="s">
        <v>11302</v>
      </c>
      <c r="E211" s="33" t="s">
        <v>11800</v>
      </c>
      <c r="F211" s="33" t="s">
        <v>11303</v>
      </c>
      <c r="G211" s="33">
        <v>253</v>
      </c>
      <c r="H211" s="33">
        <v>0</v>
      </c>
      <c r="I211" s="33"/>
      <c r="J211" s="33" t="s">
        <v>11304</v>
      </c>
      <c r="K211" s="33" t="s">
        <v>14567</v>
      </c>
      <c r="L211" s="33">
        <v>478</v>
      </c>
      <c r="M211" s="33" t="s">
        <v>22066</v>
      </c>
      <c r="N211" s="33" t="s">
        <v>13190</v>
      </c>
      <c r="O211" s="33"/>
      <c r="P211" s="33" t="s">
        <v>11306</v>
      </c>
      <c r="Q211" s="33" t="s">
        <v>11365</v>
      </c>
      <c r="R211" s="33">
        <v>0</v>
      </c>
      <c r="S211" s="33">
        <v>0</v>
      </c>
      <c r="T211" s="33"/>
      <c r="U211" s="33"/>
      <c r="V211" s="33"/>
      <c r="W211" s="33"/>
      <c r="X211" s="33"/>
      <c r="Y211" s="33" t="s">
        <v>11308</v>
      </c>
      <c r="Z211" s="33">
        <v>0</v>
      </c>
      <c r="AA211" s="33">
        <v>0</v>
      </c>
      <c r="AB211" s="33">
        <v>0</v>
      </c>
      <c r="AC211" s="33">
        <v>0</v>
      </c>
      <c r="AD211" s="33" t="s">
        <v>11803</v>
      </c>
      <c r="AE211" s="33"/>
      <c r="AF211" s="33"/>
      <c r="AG211" s="33"/>
      <c r="AH211" s="33"/>
      <c r="AI211" s="33"/>
      <c r="AJ211" s="33"/>
      <c r="AK211" s="33" t="s">
        <v>11809</v>
      </c>
      <c r="AL211" s="33"/>
      <c r="AM211" s="33"/>
      <c r="AN211" s="33" t="s">
        <v>11227</v>
      </c>
      <c r="AO211" s="33" t="s">
        <v>11317</v>
      </c>
      <c r="AP211" s="33" t="s">
        <v>11318</v>
      </c>
      <c r="AQ211" s="33">
        <v>0</v>
      </c>
      <c r="AR211" s="33"/>
      <c r="AS211" s="33"/>
      <c r="AT211" s="33"/>
      <c r="AU211" s="33"/>
      <c r="AV211" s="33"/>
      <c r="AW211" s="33"/>
      <c r="AX211" s="33"/>
      <c r="AY211" s="33"/>
      <c r="AZ211" s="33"/>
      <c r="BA211" s="33"/>
      <c r="BB211" s="33"/>
      <c r="BC211" s="33" t="s">
        <v>11306</v>
      </c>
      <c r="BD211" s="33" t="s">
        <v>11318</v>
      </c>
      <c r="BE211" s="33" t="s">
        <v>12153</v>
      </c>
      <c r="BF211" s="33"/>
      <c r="BG211" s="33"/>
      <c r="BH211" s="33"/>
      <c r="BI211" s="33"/>
      <c r="BJ211" s="33">
        <v>2</v>
      </c>
      <c r="BK211" s="33" t="s">
        <v>31</v>
      </c>
      <c r="BL211" s="33"/>
      <c r="BM211" s="33" t="s">
        <v>22258</v>
      </c>
    </row>
    <row r="212" spans="1:65" x14ac:dyDescent="0.25">
      <c r="A212" s="33" t="s">
        <v>22070</v>
      </c>
      <c r="B212" s="33" t="s">
        <v>22071</v>
      </c>
      <c r="C212" s="33" t="s">
        <v>22072</v>
      </c>
      <c r="D212" s="33" t="s">
        <v>11302</v>
      </c>
      <c r="E212" s="33" t="s">
        <v>11800</v>
      </c>
      <c r="F212" s="33" t="s">
        <v>11303</v>
      </c>
      <c r="G212" s="33">
        <v>0</v>
      </c>
      <c r="H212" s="33">
        <v>0</v>
      </c>
      <c r="I212" s="33"/>
      <c r="J212" s="33" t="s">
        <v>11304</v>
      </c>
      <c r="K212" s="33" t="s">
        <v>11306</v>
      </c>
      <c r="L212" s="33">
        <v>405</v>
      </c>
      <c r="M212" s="33" t="s">
        <v>22066</v>
      </c>
      <c r="N212" s="33" t="s">
        <v>13190</v>
      </c>
      <c r="O212" s="33"/>
      <c r="P212" s="33" t="s">
        <v>11306</v>
      </c>
      <c r="Q212" s="33" t="s">
        <v>11365</v>
      </c>
      <c r="R212" s="33">
        <v>0</v>
      </c>
      <c r="S212" s="33">
        <v>0</v>
      </c>
      <c r="T212" s="33"/>
      <c r="U212" s="33"/>
      <c r="V212" s="33"/>
      <c r="W212" s="33"/>
      <c r="X212" s="33"/>
      <c r="Y212" s="33" t="s">
        <v>11308</v>
      </c>
      <c r="Z212" s="33">
        <v>0</v>
      </c>
      <c r="AA212" s="33">
        <v>0</v>
      </c>
      <c r="AB212" s="33">
        <v>0</v>
      </c>
      <c r="AC212" s="33">
        <v>0</v>
      </c>
      <c r="AD212" s="33" t="s">
        <v>11803</v>
      </c>
      <c r="AE212" s="33"/>
      <c r="AF212" s="33"/>
      <c r="AG212" s="33"/>
      <c r="AH212" s="33"/>
      <c r="AI212" s="33"/>
      <c r="AJ212" s="33"/>
      <c r="AK212" s="33" t="s">
        <v>11809</v>
      </c>
      <c r="AL212" s="33"/>
      <c r="AM212" s="33"/>
      <c r="AN212" s="33" t="s">
        <v>11227</v>
      </c>
      <c r="AO212" s="33" t="s">
        <v>11317</v>
      </c>
      <c r="AP212" s="33" t="s">
        <v>11318</v>
      </c>
      <c r="AQ212" s="33">
        <v>0</v>
      </c>
      <c r="AR212" s="33"/>
      <c r="AS212" s="33"/>
      <c r="AT212" s="33"/>
      <c r="AU212" s="33"/>
      <c r="AV212" s="33"/>
      <c r="AW212" s="33"/>
      <c r="AX212" s="33"/>
      <c r="AY212" s="33"/>
      <c r="AZ212" s="33"/>
      <c r="BA212" s="33"/>
      <c r="BB212" s="33"/>
      <c r="BC212" s="33" t="s">
        <v>11306</v>
      </c>
      <c r="BD212" s="33" t="s">
        <v>11318</v>
      </c>
      <c r="BE212" s="33" t="s">
        <v>12153</v>
      </c>
      <c r="BF212" s="33"/>
      <c r="BG212" s="33"/>
      <c r="BH212" s="33"/>
      <c r="BI212" s="33"/>
      <c r="BJ212" s="33">
        <v>0</v>
      </c>
      <c r="BK212" s="33" t="s">
        <v>31</v>
      </c>
      <c r="BL212" s="33"/>
      <c r="BM212" s="33" t="s">
        <v>22258</v>
      </c>
    </row>
    <row r="213" spans="1:65" x14ac:dyDescent="0.25">
      <c r="A213" s="33" t="s">
        <v>22073</v>
      </c>
      <c r="B213" s="33" t="s">
        <v>22074</v>
      </c>
      <c r="C213" s="33" t="s">
        <v>22075</v>
      </c>
      <c r="D213" s="33" t="s">
        <v>11302</v>
      </c>
      <c r="E213" s="33" t="s">
        <v>11800</v>
      </c>
      <c r="F213" s="33" t="s">
        <v>11303</v>
      </c>
      <c r="G213" s="33">
        <v>0</v>
      </c>
      <c r="H213" s="33">
        <v>0</v>
      </c>
      <c r="I213" s="33"/>
      <c r="J213" s="33" t="s">
        <v>11304</v>
      </c>
      <c r="K213" s="33" t="s">
        <v>11306</v>
      </c>
      <c r="L213" s="33">
        <v>443</v>
      </c>
      <c r="M213" s="33" t="s">
        <v>22076</v>
      </c>
      <c r="N213" s="33" t="s">
        <v>13190</v>
      </c>
      <c r="O213" s="33"/>
      <c r="P213" s="33" t="s">
        <v>11306</v>
      </c>
      <c r="Q213" s="33" t="s">
        <v>11365</v>
      </c>
      <c r="R213" s="33">
        <v>0</v>
      </c>
      <c r="S213" s="33">
        <v>0</v>
      </c>
      <c r="T213" s="33"/>
      <c r="U213" s="33"/>
      <c r="V213" s="33"/>
      <c r="W213" s="33"/>
      <c r="X213" s="33"/>
      <c r="Y213" s="33" t="s">
        <v>11308</v>
      </c>
      <c r="Z213" s="33">
        <v>0</v>
      </c>
      <c r="AA213" s="33">
        <v>0</v>
      </c>
      <c r="AB213" s="33">
        <v>0</v>
      </c>
      <c r="AC213" s="33">
        <v>0</v>
      </c>
      <c r="AD213" s="33" t="s">
        <v>11803</v>
      </c>
      <c r="AE213" s="33" t="s">
        <v>22077</v>
      </c>
      <c r="AF213" s="33"/>
      <c r="AG213" s="33"/>
      <c r="AH213" s="33"/>
      <c r="AI213" s="33"/>
      <c r="AJ213" s="33"/>
      <c r="AK213" s="33" t="s">
        <v>11809</v>
      </c>
      <c r="AL213" s="33"/>
      <c r="AM213" s="33"/>
      <c r="AN213" s="33" t="s">
        <v>11227</v>
      </c>
      <c r="AO213" s="33" t="s">
        <v>11317</v>
      </c>
      <c r="AP213" s="33" t="s">
        <v>11318</v>
      </c>
      <c r="AQ213" s="33">
        <v>0</v>
      </c>
      <c r="AR213" s="33"/>
      <c r="AS213" s="33"/>
      <c r="AT213" s="33"/>
      <c r="AU213" s="33"/>
      <c r="AV213" s="33"/>
      <c r="AW213" s="33"/>
      <c r="AX213" s="33"/>
      <c r="AY213" s="33"/>
      <c r="AZ213" s="33"/>
      <c r="BA213" s="33"/>
      <c r="BB213" s="33"/>
      <c r="BC213" s="33" t="s">
        <v>11306</v>
      </c>
      <c r="BD213" s="33" t="s">
        <v>11318</v>
      </c>
      <c r="BE213" s="33" t="s">
        <v>12153</v>
      </c>
      <c r="BF213" s="33"/>
      <c r="BG213" s="33"/>
      <c r="BH213" s="33"/>
      <c r="BI213" s="33"/>
      <c r="BJ213" s="33">
        <v>0</v>
      </c>
      <c r="BK213" s="33" t="s">
        <v>31</v>
      </c>
      <c r="BL213" s="33"/>
      <c r="BM213" s="33" t="s">
        <v>22258</v>
      </c>
    </row>
    <row r="214" spans="1:65" x14ac:dyDescent="0.25">
      <c r="A214" s="33" t="s">
        <v>22078</v>
      </c>
      <c r="B214" s="33" t="s">
        <v>22079</v>
      </c>
      <c r="C214" s="33" t="s">
        <v>22080</v>
      </c>
      <c r="D214" s="33" t="s">
        <v>11302</v>
      </c>
      <c r="E214" s="33" t="s">
        <v>11800</v>
      </c>
      <c r="F214" s="33" t="s">
        <v>11303</v>
      </c>
      <c r="G214" s="33">
        <v>261.69799999999998</v>
      </c>
      <c r="H214" s="33">
        <v>0</v>
      </c>
      <c r="I214" s="33"/>
      <c r="J214" s="33" t="s">
        <v>11304</v>
      </c>
      <c r="K214" s="33" t="s">
        <v>14375</v>
      </c>
      <c r="L214" s="33">
        <v>443</v>
      </c>
      <c r="M214" s="33" t="s">
        <v>22076</v>
      </c>
      <c r="N214" s="33" t="s">
        <v>13190</v>
      </c>
      <c r="O214" s="33"/>
      <c r="P214" s="33" t="s">
        <v>11306</v>
      </c>
      <c r="Q214" s="33" t="s">
        <v>11365</v>
      </c>
      <c r="R214" s="33">
        <v>0</v>
      </c>
      <c r="S214" s="33">
        <v>0</v>
      </c>
      <c r="T214" s="33"/>
      <c r="U214" s="33"/>
      <c r="V214" s="33"/>
      <c r="W214" s="33"/>
      <c r="X214" s="33"/>
      <c r="Y214" s="33" t="s">
        <v>11308</v>
      </c>
      <c r="Z214" s="33">
        <v>0</v>
      </c>
      <c r="AA214" s="33">
        <v>0</v>
      </c>
      <c r="AB214" s="33">
        <v>0</v>
      </c>
      <c r="AC214" s="33">
        <v>0</v>
      </c>
      <c r="AD214" s="33" t="s">
        <v>11803</v>
      </c>
      <c r="AE214" s="33" t="s">
        <v>22081</v>
      </c>
      <c r="AF214" s="33"/>
      <c r="AG214" s="33"/>
      <c r="AH214" s="33"/>
      <c r="AI214" s="33"/>
      <c r="AJ214" s="33"/>
      <c r="AK214" s="33" t="s">
        <v>11809</v>
      </c>
      <c r="AL214" s="33"/>
      <c r="AM214" s="33"/>
      <c r="AN214" s="33" t="s">
        <v>11227</v>
      </c>
      <c r="AO214" s="33" t="s">
        <v>11317</v>
      </c>
      <c r="AP214" s="33" t="s">
        <v>11318</v>
      </c>
      <c r="AQ214" s="33">
        <v>0</v>
      </c>
      <c r="AR214" s="33"/>
      <c r="AS214" s="33"/>
      <c r="AT214" s="33"/>
      <c r="AU214" s="33"/>
      <c r="AV214" s="33"/>
      <c r="AW214" s="33"/>
      <c r="AX214" s="33"/>
      <c r="AY214" s="33"/>
      <c r="AZ214" s="33"/>
      <c r="BA214" s="33"/>
      <c r="BB214" s="33"/>
      <c r="BC214" s="33" t="s">
        <v>11306</v>
      </c>
      <c r="BD214" s="33" t="s">
        <v>11318</v>
      </c>
      <c r="BE214" s="33" t="s">
        <v>12153</v>
      </c>
      <c r="BF214" s="33"/>
      <c r="BG214" s="33"/>
      <c r="BH214" s="33"/>
      <c r="BI214" s="33"/>
      <c r="BJ214" s="33">
        <v>2</v>
      </c>
      <c r="BK214" s="33" t="s">
        <v>31</v>
      </c>
      <c r="BL214" s="33"/>
      <c r="BM214" s="33" t="s">
        <v>22258</v>
      </c>
    </row>
    <row r="215" spans="1:65" x14ac:dyDescent="0.25">
      <c r="A215" s="33" t="s">
        <v>12917</v>
      </c>
      <c r="B215" s="33" t="s">
        <v>5792</v>
      </c>
      <c r="C215" s="33" t="s">
        <v>5791</v>
      </c>
      <c r="D215" s="33" t="s">
        <v>11302</v>
      </c>
      <c r="E215" s="33" t="s">
        <v>12071</v>
      </c>
      <c r="F215" s="35" t="s">
        <v>11303</v>
      </c>
      <c r="G215" s="33">
        <v>31.73</v>
      </c>
      <c r="H215" s="33">
        <v>0</v>
      </c>
      <c r="I215" s="33"/>
      <c r="J215" s="33" t="s">
        <v>11304</v>
      </c>
      <c r="K215" s="33" t="s">
        <v>11463</v>
      </c>
      <c r="L215" s="33">
        <v>25.86</v>
      </c>
      <c r="M215" s="33"/>
      <c r="N215" s="33"/>
      <c r="O215" s="33"/>
      <c r="P215" s="33" t="s">
        <v>11306</v>
      </c>
      <c r="Q215" s="33" t="s">
        <v>11306</v>
      </c>
      <c r="R215" s="33">
        <v>0</v>
      </c>
      <c r="S215" s="33">
        <v>0</v>
      </c>
      <c r="T215" s="33"/>
      <c r="U215" s="33"/>
      <c r="V215" s="33" t="s">
        <v>12918</v>
      </c>
      <c r="W215" s="33"/>
      <c r="X215" s="33"/>
      <c r="Y215" s="33" t="s">
        <v>11308</v>
      </c>
      <c r="Z215" s="33">
        <v>0</v>
      </c>
      <c r="AA215" s="33">
        <v>0</v>
      </c>
      <c r="AB215" s="33">
        <v>0</v>
      </c>
      <c r="AC215" s="33">
        <v>0</v>
      </c>
      <c r="AD215" s="33" t="s">
        <v>11803</v>
      </c>
      <c r="AE215" s="33" t="s">
        <v>12919</v>
      </c>
      <c r="AF215" s="33" t="s">
        <v>12920</v>
      </c>
      <c r="AG215" s="33" t="s">
        <v>12921</v>
      </c>
      <c r="AH215" s="33" t="s">
        <v>12922</v>
      </c>
      <c r="AI215" s="33" t="s">
        <v>12923</v>
      </c>
      <c r="AJ215" s="33"/>
      <c r="AK215" s="33" t="s">
        <v>12020</v>
      </c>
      <c r="AL215" s="33"/>
      <c r="AM215" s="33"/>
      <c r="AN215" s="33"/>
      <c r="AO215" s="33" t="s">
        <v>12628</v>
      </c>
      <c r="AP215" s="33" t="s">
        <v>11318</v>
      </c>
      <c r="AQ215" s="33">
        <v>0</v>
      </c>
      <c r="AR215" s="33"/>
      <c r="AS215" s="33"/>
      <c r="AT215" s="33"/>
      <c r="AU215" s="33"/>
      <c r="AV215" s="33"/>
      <c r="AW215" s="33"/>
      <c r="AX215" s="33"/>
      <c r="AY215" s="33"/>
      <c r="AZ215" s="33"/>
      <c r="BA215" s="33"/>
      <c r="BB215" s="33"/>
      <c r="BC215" s="33" t="s">
        <v>11306</v>
      </c>
      <c r="BD215" s="33" t="s">
        <v>11318</v>
      </c>
      <c r="BE215" s="33"/>
      <c r="BF215" s="33"/>
      <c r="BG215" s="33"/>
      <c r="BH215" s="33"/>
      <c r="BI215" s="33"/>
      <c r="BJ215" s="33">
        <v>0</v>
      </c>
      <c r="BK215" s="33" t="s">
        <v>31</v>
      </c>
      <c r="BL215" s="33"/>
      <c r="BM215" s="35" t="s">
        <v>22258</v>
      </c>
    </row>
    <row r="216" spans="1:65" x14ac:dyDescent="0.25">
      <c r="A216" s="33" t="s">
        <v>22082</v>
      </c>
      <c r="B216" s="33" t="s">
        <v>22083</v>
      </c>
      <c r="C216" s="33" t="s">
        <v>22084</v>
      </c>
      <c r="D216" s="33" t="s">
        <v>11302</v>
      </c>
      <c r="E216" s="33" t="s">
        <v>11800</v>
      </c>
      <c r="F216" s="33" t="s">
        <v>11303</v>
      </c>
      <c r="G216" s="33">
        <v>1359.8</v>
      </c>
      <c r="H216" s="33">
        <v>0</v>
      </c>
      <c r="I216" s="33"/>
      <c r="J216" s="33" t="s">
        <v>11304</v>
      </c>
      <c r="K216" s="33" t="s">
        <v>14567</v>
      </c>
      <c r="L216" s="33">
        <v>625</v>
      </c>
      <c r="M216" s="33" t="s">
        <v>22085</v>
      </c>
      <c r="N216" s="33" t="s">
        <v>13190</v>
      </c>
      <c r="O216" s="33"/>
      <c r="P216" s="33" t="s">
        <v>11306</v>
      </c>
      <c r="Q216" s="33" t="s">
        <v>11365</v>
      </c>
      <c r="R216" s="33">
        <v>0</v>
      </c>
      <c r="S216" s="33">
        <v>0</v>
      </c>
      <c r="T216" s="33"/>
      <c r="U216" s="33"/>
      <c r="V216" s="33" t="s">
        <v>22086</v>
      </c>
      <c r="W216" s="33"/>
      <c r="X216" s="33"/>
      <c r="Y216" s="33" t="s">
        <v>11308</v>
      </c>
      <c r="Z216" s="33">
        <v>0</v>
      </c>
      <c r="AA216" s="33">
        <v>0</v>
      </c>
      <c r="AB216" s="33">
        <v>0</v>
      </c>
      <c r="AC216" s="33">
        <v>0</v>
      </c>
      <c r="AD216" s="33" t="s">
        <v>11803</v>
      </c>
      <c r="AE216" s="33" t="s">
        <v>22087</v>
      </c>
      <c r="AF216" s="33" t="s">
        <v>22088</v>
      </c>
      <c r="AG216" s="33" t="s">
        <v>22089</v>
      </c>
      <c r="AH216" s="33" t="s">
        <v>22090</v>
      </c>
      <c r="AI216" s="33" t="s">
        <v>22091</v>
      </c>
      <c r="AJ216" s="33" t="s">
        <v>22092</v>
      </c>
      <c r="AK216" s="33" t="s">
        <v>11809</v>
      </c>
      <c r="AL216" s="33"/>
      <c r="AM216" s="33"/>
      <c r="AN216" s="33"/>
      <c r="AO216" s="33" t="s">
        <v>11317</v>
      </c>
      <c r="AP216" s="33" t="s">
        <v>11318</v>
      </c>
      <c r="AQ216" s="33">
        <v>0</v>
      </c>
      <c r="AR216" s="33"/>
      <c r="AS216" s="33"/>
      <c r="AT216" s="33"/>
      <c r="AU216" s="33"/>
      <c r="AV216" s="33"/>
      <c r="AW216" s="33"/>
      <c r="AX216" s="33"/>
      <c r="AY216" s="33"/>
      <c r="AZ216" s="33"/>
      <c r="BA216" s="33"/>
      <c r="BB216" s="33"/>
      <c r="BC216" s="33" t="s">
        <v>11306</v>
      </c>
      <c r="BD216" s="33" t="s">
        <v>11318</v>
      </c>
      <c r="BE216" s="33" t="s">
        <v>12153</v>
      </c>
      <c r="BF216" s="33"/>
      <c r="BG216" s="33"/>
      <c r="BH216" s="33"/>
      <c r="BI216" s="33"/>
      <c r="BJ216" s="33">
        <v>2</v>
      </c>
      <c r="BK216" s="33" t="s">
        <v>31</v>
      </c>
      <c r="BL216" s="33"/>
      <c r="BM216" s="33" t="s">
        <v>22258</v>
      </c>
    </row>
    <row r="217" spans="1:65" x14ac:dyDescent="0.25">
      <c r="A217" s="33" t="s">
        <v>22093</v>
      </c>
      <c r="B217" s="33" t="s">
        <v>22094</v>
      </c>
      <c r="C217" s="33" t="s">
        <v>22095</v>
      </c>
      <c r="D217" s="33" t="s">
        <v>11302</v>
      </c>
      <c r="E217" s="33" t="s">
        <v>11800</v>
      </c>
      <c r="F217" s="33" t="s">
        <v>11303</v>
      </c>
      <c r="G217" s="33">
        <v>1359.8</v>
      </c>
      <c r="H217" s="33">
        <v>0</v>
      </c>
      <c r="I217" s="33"/>
      <c r="J217" s="33" t="s">
        <v>11304</v>
      </c>
      <c r="K217" s="33" t="s">
        <v>14567</v>
      </c>
      <c r="L217" s="33">
        <v>527</v>
      </c>
      <c r="M217" s="33" t="s">
        <v>22096</v>
      </c>
      <c r="N217" s="33" t="s">
        <v>13190</v>
      </c>
      <c r="O217" s="33"/>
      <c r="P217" s="33" t="s">
        <v>11306</v>
      </c>
      <c r="Q217" s="33" t="s">
        <v>11365</v>
      </c>
      <c r="R217" s="33">
        <v>0</v>
      </c>
      <c r="S217" s="33">
        <v>0</v>
      </c>
      <c r="T217" s="33"/>
      <c r="U217" s="33"/>
      <c r="V217" s="33" t="s">
        <v>22086</v>
      </c>
      <c r="W217" s="33"/>
      <c r="X217" s="33"/>
      <c r="Y217" s="33" t="s">
        <v>11308</v>
      </c>
      <c r="Z217" s="33">
        <v>0</v>
      </c>
      <c r="AA217" s="33">
        <v>0</v>
      </c>
      <c r="AB217" s="33">
        <v>0</v>
      </c>
      <c r="AC217" s="33">
        <v>0</v>
      </c>
      <c r="AD217" s="33" t="s">
        <v>11803</v>
      </c>
      <c r="AE217" s="33" t="s">
        <v>22097</v>
      </c>
      <c r="AF217" s="33" t="s">
        <v>22098</v>
      </c>
      <c r="AG217" s="33" t="s">
        <v>22099</v>
      </c>
      <c r="AH217" s="33" t="s">
        <v>22100</v>
      </c>
      <c r="AI217" s="33" t="s">
        <v>22101</v>
      </c>
      <c r="AJ217" s="33" t="s">
        <v>22102</v>
      </c>
      <c r="AK217" s="33" t="s">
        <v>11809</v>
      </c>
      <c r="AL217" s="33"/>
      <c r="AM217" s="33"/>
      <c r="AN217" s="33"/>
      <c r="AO217" s="33" t="s">
        <v>11317</v>
      </c>
      <c r="AP217" s="33" t="s">
        <v>11318</v>
      </c>
      <c r="AQ217" s="33">
        <v>0</v>
      </c>
      <c r="AR217" s="33"/>
      <c r="AS217" s="33"/>
      <c r="AT217" s="33"/>
      <c r="AU217" s="33"/>
      <c r="AV217" s="33"/>
      <c r="AW217" s="33"/>
      <c r="AX217" s="33"/>
      <c r="AY217" s="33"/>
      <c r="AZ217" s="33"/>
      <c r="BA217" s="33"/>
      <c r="BB217" s="33"/>
      <c r="BC217" s="33" t="s">
        <v>11306</v>
      </c>
      <c r="BD217" s="33" t="s">
        <v>11318</v>
      </c>
      <c r="BE217" s="33" t="s">
        <v>12153</v>
      </c>
      <c r="BF217" s="33"/>
      <c r="BG217" s="33"/>
      <c r="BH217" s="33"/>
      <c r="BI217" s="33"/>
      <c r="BJ217" s="33">
        <v>2</v>
      </c>
      <c r="BK217" s="33" t="s">
        <v>31</v>
      </c>
      <c r="BL217" s="33"/>
      <c r="BM217" s="33" t="s">
        <v>22258</v>
      </c>
    </row>
    <row r="218" spans="1:65" x14ac:dyDescent="0.25">
      <c r="A218" s="33" t="s">
        <v>22103</v>
      </c>
      <c r="B218" s="33" t="s">
        <v>366</v>
      </c>
      <c r="C218" s="33" t="s">
        <v>22104</v>
      </c>
      <c r="D218" s="33" t="s">
        <v>11302</v>
      </c>
      <c r="E218" s="33" t="s">
        <v>11800</v>
      </c>
      <c r="F218" s="33" t="s">
        <v>11303</v>
      </c>
      <c r="G218" s="33">
        <v>305</v>
      </c>
      <c r="H218" s="33">
        <v>0</v>
      </c>
      <c r="I218" s="33"/>
      <c r="J218" s="33" t="s">
        <v>11304</v>
      </c>
      <c r="K218" s="33" t="s">
        <v>22105</v>
      </c>
      <c r="L218" s="33">
        <v>355</v>
      </c>
      <c r="M218" s="33"/>
      <c r="N218" s="33"/>
      <c r="O218" s="33"/>
      <c r="P218" s="33" t="s">
        <v>11306</v>
      </c>
      <c r="Q218" s="33" t="s">
        <v>11306</v>
      </c>
      <c r="R218" s="33">
        <v>0</v>
      </c>
      <c r="S218" s="33">
        <v>0</v>
      </c>
      <c r="T218" s="33"/>
      <c r="U218" s="33"/>
      <c r="V218" s="33" t="s">
        <v>22106</v>
      </c>
      <c r="W218" s="33"/>
      <c r="X218" s="33"/>
      <c r="Y218" s="33" t="s">
        <v>11308</v>
      </c>
      <c r="Z218" s="33">
        <v>127</v>
      </c>
      <c r="AA218" s="33">
        <v>0</v>
      </c>
      <c r="AB218" s="33">
        <v>96</v>
      </c>
      <c r="AC218" s="33">
        <v>0</v>
      </c>
      <c r="AD218" s="33" t="s">
        <v>11803</v>
      </c>
      <c r="AE218" s="33" t="s">
        <v>22107</v>
      </c>
      <c r="AF218" s="33" t="s">
        <v>22108</v>
      </c>
      <c r="AG218" s="33" t="s">
        <v>22109</v>
      </c>
      <c r="AH218" s="33" t="s">
        <v>22110</v>
      </c>
      <c r="AI218" s="33" t="s">
        <v>22111</v>
      </c>
      <c r="AJ218" s="33" t="s">
        <v>22112</v>
      </c>
      <c r="AK218" s="33" t="s">
        <v>11809</v>
      </c>
      <c r="AL218" s="33"/>
      <c r="AM218" s="33"/>
      <c r="AN218" s="33"/>
      <c r="AO218" s="33" t="s">
        <v>11317</v>
      </c>
      <c r="AP218" s="33" t="s">
        <v>11318</v>
      </c>
      <c r="AQ218" s="33">
        <v>0</v>
      </c>
      <c r="AR218" s="33"/>
      <c r="AS218" s="33"/>
      <c r="AT218" s="33"/>
      <c r="AU218" s="33"/>
      <c r="AV218" s="33"/>
      <c r="AW218" s="33"/>
      <c r="AX218" s="33"/>
      <c r="AY218" s="33"/>
      <c r="AZ218" s="33"/>
      <c r="BA218" s="33"/>
      <c r="BB218" s="33"/>
      <c r="BC218" s="33" t="s">
        <v>11306</v>
      </c>
      <c r="BD218" s="33" t="s">
        <v>11318</v>
      </c>
      <c r="BE218" s="33"/>
      <c r="BF218" s="33"/>
      <c r="BG218" s="33"/>
      <c r="BH218" s="33"/>
      <c r="BI218" s="33"/>
      <c r="BJ218" s="33">
        <v>0</v>
      </c>
      <c r="BK218" s="33" t="s">
        <v>31</v>
      </c>
      <c r="BL218" s="33"/>
      <c r="BM218" s="33" t="s">
        <v>22258</v>
      </c>
    </row>
    <row r="219" spans="1:65" x14ac:dyDescent="0.25">
      <c r="A219" s="33" t="s">
        <v>22113</v>
      </c>
      <c r="B219" s="33" t="s">
        <v>360</v>
      </c>
      <c r="C219" s="33" t="s">
        <v>22114</v>
      </c>
      <c r="D219" s="33" t="s">
        <v>11302</v>
      </c>
      <c r="E219" s="33" t="s">
        <v>11800</v>
      </c>
      <c r="F219" s="33" t="s">
        <v>11303</v>
      </c>
      <c r="G219" s="33">
        <v>1389.8</v>
      </c>
      <c r="H219" s="33">
        <v>0</v>
      </c>
      <c r="I219" s="33"/>
      <c r="J219" s="33" t="s">
        <v>11304</v>
      </c>
      <c r="K219" s="33" t="s">
        <v>12486</v>
      </c>
      <c r="L219" s="33">
        <v>398</v>
      </c>
      <c r="M219" s="33" t="s">
        <v>22115</v>
      </c>
      <c r="N219" s="33"/>
      <c r="O219" s="33"/>
      <c r="P219" s="33" t="s">
        <v>11306</v>
      </c>
      <c r="Q219" s="33" t="s">
        <v>11365</v>
      </c>
      <c r="R219" s="33">
        <v>0</v>
      </c>
      <c r="S219" s="33">
        <v>0</v>
      </c>
      <c r="T219" s="33"/>
      <c r="U219" s="33"/>
      <c r="V219" s="33" t="s">
        <v>22116</v>
      </c>
      <c r="W219" s="33"/>
      <c r="X219" s="33"/>
      <c r="Y219" s="33" t="s">
        <v>11308</v>
      </c>
      <c r="Z219" s="33">
        <v>160</v>
      </c>
      <c r="AA219" s="33">
        <v>0</v>
      </c>
      <c r="AB219" s="33">
        <v>110</v>
      </c>
      <c r="AC219" s="33">
        <v>0</v>
      </c>
      <c r="AD219" s="33" t="s">
        <v>11803</v>
      </c>
      <c r="AE219" s="33" t="s">
        <v>22117</v>
      </c>
      <c r="AF219" s="33" t="s">
        <v>22118</v>
      </c>
      <c r="AG219" s="33" t="s">
        <v>22119</v>
      </c>
      <c r="AH219" s="33" t="s">
        <v>22120</v>
      </c>
      <c r="AI219" s="33" t="s">
        <v>22121</v>
      </c>
      <c r="AJ219" s="33" t="s">
        <v>22122</v>
      </c>
      <c r="AK219" s="33" t="s">
        <v>11809</v>
      </c>
      <c r="AL219" s="33"/>
      <c r="AM219" s="33"/>
      <c r="AN219" s="33"/>
      <c r="AO219" s="33" t="s">
        <v>11317</v>
      </c>
      <c r="AP219" s="33" t="s">
        <v>11318</v>
      </c>
      <c r="AQ219" s="33">
        <v>0</v>
      </c>
      <c r="AR219" s="33"/>
      <c r="AS219" s="33"/>
      <c r="AT219" s="33"/>
      <c r="AU219" s="33"/>
      <c r="AV219" s="33"/>
      <c r="AW219" s="33"/>
      <c r="AX219" s="33"/>
      <c r="AY219" s="33"/>
      <c r="AZ219" s="33"/>
      <c r="BA219" s="33"/>
      <c r="BB219" s="33"/>
      <c r="BC219" s="33" t="s">
        <v>11306</v>
      </c>
      <c r="BD219" s="33" t="s">
        <v>11318</v>
      </c>
      <c r="BE219" s="33" t="s">
        <v>12153</v>
      </c>
      <c r="BF219" s="33"/>
      <c r="BG219" s="33"/>
      <c r="BH219" s="33"/>
      <c r="BI219" s="33"/>
      <c r="BJ219" s="33">
        <v>0</v>
      </c>
      <c r="BK219" s="33" t="s">
        <v>31</v>
      </c>
      <c r="BL219" s="33"/>
      <c r="BM219" s="33" t="s">
        <v>22258</v>
      </c>
    </row>
    <row r="220" spans="1:65" x14ac:dyDescent="0.25">
      <c r="A220" s="33" t="s">
        <v>22123</v>
      </c>
      <c r="B220" s="33" t="s">
        <v>94</v>
      </c>
      <c r="C220" s="33" t="s">
        <v>22124</v>
      </c>
      <c r="D220" s="33" t="s">
        <v>11302</v>
      </c>
      <c r="E220" s="33" t="s">
        <v>11800</v>
      </c>
      <c r="F220" s="33" t="s">
        <v>11303</v>
      </c>
      <c r="G220" s="33">
        <v>1089.8</v>
      </c>
      <c r="H220" s="33">
        <v>0</v>
      </c>
      <c r="I220" s="33"/>
      <c r="J220" s="33" t="s">
        <v>11304</v>
      </c>
      <c r="K220" s="33" t="s">
        <v>12175</v>
      </c>
      <c r="L220" s="33">
        <v>319</v>
      </c>
      <c r="M220" s="33"/>
      <c r="N220" s="33"/>
      <c r="O220" s="33"/>
      <c r="P220" s="33" t="s">
        <v>11306</v>
      </c>
      <c r="Q220" s="33" t="s">
        <v>11306</v>
      </c>
      <c r="R220" s="33">
        <v>0</v>
      </c>
      <c r="S220" s="33">
        <v>0</v>
      </c>
      <c r="T220" s="33"/>
      <c r="U220" s="33"/>
      <c r="V220" s="33" t="s">
        <v>22116</v>
      </c>
      <c r="W220" s="33"/>
      <c r="X220" s="33"/>
      <c r="Y220" s="33" t="s">
        <v>11308</v>
      </c>
      <c r="Z220" s="33">
        <v>160</v>
      </c>
      <c r="AA220" s="33">
        <v>0</v>
      </c>
      <c r="AB220" s="33">
        <v>110</v>
      </c>
      <c r="AC220" s="33">
        <v>0</v>
      </c>
      <c r="AD220" s="33" t="s">
        <v>11803</v>
      </c>
      <c r="AE220" s="33" t="s">
        <v>22125</v>
      </c>
      <c r="AF220" s="33" t="s">
        <v>22126</v>
      </c>
      <c r="AG220" s="33" t="s">
        <v>22127</v>
      </c>
      <c r="AH220" s="33" t="s">
        <v>22128</v>
      </c>
      <c r="AI220" s="33" t="s">
        <v>22129</v>
      </c>
      <c r="AJ220" s="33" t="s">
        <v>22130</v>
      </c>
      <c r="AK220" s="33" t="s">
        <v>11809</v>
      </c>
      <c r="AL220" s="33"/>
      <c r="AM220" s="33"/>
      <c r="AN220" s="33"/>
      <c r="AO220" s="33" t="s">
        <v>11317</v>
      </c>
      <c r="AP220" s="33" t="s">
        <v>11318</v>
      </c>
      <c r="AQ220" s="33">
        <v>0</v>
      </c>
      <c r="AR220" s="33"/>
      <c r="AS220" s="33"/>
      <c r="AT220" s="33"/>
      <c r="AU220" s="33"/>
      <c r="AV220" s="33"/>
      <c r="AW220" s="33"/>
      <c r="AX220" s="33"/>
      <c r="AY220" s="33"/>
      <c r="AZ220" s="33"/>
      <c r="BA220" s="33"/>
      <c r="BB220" s="33"/>
      <c r="BC220" s="33" t="s">
        <v>11306</v>
      </c>
      <c r="BD220" s="33" t="s">
        <v>11318</v>
      </c>
      <c r="BE220" s="33"/>
      <c r="BF220" s="33"/>
      <c r="BG220" s="33"/>
      <c r="BH220" s="33"/>
      <c r="BI220" s="33"/>
      <c r="BJ220" s="33">
        <v>0</v>
      </c>
      <c r="BK220" s="33" t="s">
        <v>31</v>
      </c>
      <c r="BL220" s="33"/>
      <c r="BM220" s="33" t="s">
        <v>22258</v>
      </c>
    </row>
    <row r="221" spans="1:65" x14ac:dyDescent="0.25">
      <c r="A221" s="33" t="s">
        <v>22131</v>
      </c>
      <c r="B221" s="33" t="s">
        <v>1919</v>
      </c>
      <c r="C221" s="33" t="s">
        <v>22132</v>
      </c>
      <c r="D221" s="33" t="s">
        <v>11302</v>
      </c>
      <c r="E221" s="33" t="s">
        <v>11800</v>
      </c>
      <c r="F221" s="33" t="s">
        <v>11303</v>
      </c>
      <c r="G221" s="33">
        <v>1108.8</v>
      </c>
      <c r="H221" s="33">
        <v>0</v>
      </c>
      <c r="I221" s="33"/>
      <c r="J221" s="33" t="s">
        <v>11304</v>
      </c>
      <c r="K221" s="33" t="s">
        <v>12175</v>
      </c>
      <c r="L221" s="33">
        <v>493</v>
      </c>
      <c r="M221" s="33"/>
      <c r="N221" s="33"/>
      <c r="O221" s="33"/>
      <c r="P221" s="33" t="s">
        <v>11306</v>
      </c>
      <c r="Q221" s="33" t="s">
        <v>11306</v>
      </c>
      <c r="R221" s="33">
        <v>0</v>
      </c>
      <c r="S221" s="33">
        <v>0</v>
      </c>
      <c r="T221" s="33"/>
      <c r="U221" s="33"/>
      <c r="V221" s="33" t="s">
        <v>22116</v>
      </c>
      <c r="W221" s="33"/>
      <c r="X221" s="33"/>
      <c r="Y221" s="33" t="s">
        <v>11308</v>
      </c>
      <c r="Z221" s="33">
        <v>160</v>
      </c>
      <c r="AA221" s="33">
        <v>0</v>
      </c>
      <c r="AB221" s="33">
        <v>110</v>
      </c>
      <c r="AC221" s="33">
        <v>0</v>
      </c>
      <c r="AD221" s="33" t="s">
        <v>11803</v>
      </c>
      <c r="AE221" s="33" t="s">
        <v>22133</v>
      </c>
      <c r="AF221" s="33" t="s">
        <v>22134</v>
      </c>
      <c r="AG221" s="33" t="s">
        <v>22135</v>
      </c>
      <c r="AH221" s="33" t="s">
        <v>22136</v>
      </c>
      <c r="AI221" s="33" t="s">
        <v>22137</v>
      </c>
      <c r="AJ221" s="33" t="s">
        <v>22138</v>
      </c>
      <c r="AK221" s="33" t="s">
        <v>11809</v>
      </c>
      <c r="AL221" s="33"/>
      <c r="AM221" s="33"/>
      <c r="AN221" s="33"/>
      <c r="AO221" s="33" t="s">
        <v>11317</v>
      </c>
      <c r="AP221" s="33" t="s">
        <v>11318</v>
      </c>
      <c r="AQ221" s="33">
        <v>0</v>
      </c>
      <c r="AR221" s="33"/>
      <c r="AS221" s="33"/>
      <c r="AT221" s="33"/>
      <c r="AU221" s="33"/>
      <c r="AV221" s="33"/>
      <c r="AW221" s="33"/>
      <c r="AX221" s="33"/>
      <c r="AY221" s="33"/>
      <c r="AZ221" s="33"/>
      <c r="BA221" s="33"/>
      <c r="BB221" s="33"/>
      <c r="BC221" s="33" t="s">
        <v>11306</v>
      </c>
      <c r="BD221" s="33" t="s">
        <v>11318</v>
      </c>
      <c r="BE221" s="33"/>
      <c r="BF221" s="33"/>
      <c r="BG221" s="33"/>
      <c r="BH221" s="33"/>
      <c r="BI221" s="33"/>
      <c r="BJ221" s="33">
        <v>0</v>
      </c>
      <c r="BK221" s="33" t="s">
        <v>31</v>
      </c>
      <c r="BL221" s="33"/>
      <c r="BM221" s="33" t="s">
        <v>22258</v>
      </c>
    </row>
    <row r="222" spans="1:65" x14ac:dyDescent="0.25">
      <c r="A222" s="33" t="s">
        <v>22139</v>
      </c>
      <c r="B222" s="33" t="s">
        <v>22140</v>
      </c>
      <c r="C222" s="33" t="s">
        <v>22141</v>
      </c>
      <c r="D222" s="33" t="s">
        <v>11302</v>
      </c>
      <c r="E222" s="33" t="s">
        <v>11800</v>
      </c>
      <c r="F222" s="33" t="s">
        <v>11303</v>
      </c>
      <c r="G222" s="33">
        <v>1189.8</v>
      </c>
      <c r="H222" s="33">
        <v>0</v>
      </c>
      <c r="I222" s="33"/>
      <c r="J222" s="33" t="s">
        <v>11304</v>
      </c>
      <c r="K222" s="33" t="s">
        <v>12277</v>
      </c>
      <c r="L222" s="33">
        <v>507</v>
      </c>
      <c r="M222" s="33"/>
      <c r="N222" s="33"/>
      <c r="O222" s="33"/>
      <c r="P222" s="33" t="s">
        <v>11306</v>
      </c>
      <c r="Q222" s="33" t="s">
        <v>11306</v>
      </c>
      <c r="R222" s="33">
        <v>0</v>
      </c>
      <c r="S222" s="33">
        <v>0</v>
      </c>
      <c r="T222" s="33"/>
      <c r="U222" s="33"/>
      <c r="V222" s="33" t="s">
        <v>22106</v>
      </c>
      <c r="W222" s="33"/>
      <c r="X222" s="33"/>
      <c r="Y222" s="33" t="s">
        <v>11308</v>
      </c>
      <c r="Z222" s="33">
        <v>127</v>
      </c>
      <c r="AA222" s="33">
        <v>0</v>
      </c>
      <c r="AB222" s="33">
        <v>96</v>
      </c>
      <c r="AC222" s="33">
        <v>0</v>
      </c>
      <c r="AD222" s="33" t="s">
        <v>11803</v>
      </c>
      <c r="AE222" s="33" t="s">
        <v>22142</v>
      </c>
      <c r="AF222" s="33" t="s">
        <v>22143</v>
      </c>
      <c r="AG222" s="33" t="s">
        <v>22144</v>
      </c>
      <c r="AH222" s="33" t="s">
        <v>22145</v>
      </c>
      <c r="AI222" s="33" t="s">
        <v>22146</v>
      </c>
      <c r="AJ222" s="33" t="s">
        <v>22147</v>
      </c>
      <c r="AK222" s="33" t="s">
        <v>11809</v>
      </c>
      <c r="AL222" s="33"/>
      <c r="AM222" s="33"/>
      <c r="AN222" s="33"/>
      <c r="AO222" s="33" t="s">
        <v>11317</v>
      </c>
      <c r="AP222" s="33" t="s">
        <v>11318</v>
      </c>
      <c r="AQ222" s="33">
        <v>0</v>
      </c>
      <c r="AR222" s="33"/>
      <c r="AS222" s="33"/>
      <c r="AT222" s="33"/>
      <c r="AU222" s="33"/>
      <c r="AV222" s="33"/>
      <c r="AW222" s="33"/>
      <c r="AX222" s="33"/>
      <c r="AY222" s="33"/>
      <c r="AZ222" s="33"/>
      <c r="BA222" s="33"/>
      <c r="BB222" s="33"/>
      <c r="BC222" s="33" t="s">
        <v>11306</v>
      </c>
      <c r="BD222" s="33" t="s">
        <v>11318</v>
      </c>
      <c r="BE222" s="33"/>
      <c r="BF222" s="33"/>
      <c r="BG222" s="33"/>
      <c r="BH222" s="33"/>
      <c r="BI222" s="33"/>
      <c r="BJ222" s="33">
        <v>0</v>
      </c>
      <c r="BK222" s="33" t="s">
        <v>31</v>
      </c>
      <c r="BL222" s="33"/>
      <c r="BM222" s="33" t="s">
        <v>22258</v>
      </c>
    </row>
    <row r="223" spans="1:65" x14ac:dyDescent="0.25">
      <c r="A223" s="33" t="s">
        <v>22148</v>
      </c>
      <c r="B223" s="33" t="s">
        <v>2501</v>
      </c>
      <c r="C223" s="33" t="s">
        <v>22149</v>
      </c>
      <c r="D223" s="33" t="s">
        <v>11302</v>
      </c>
      <c r="E223" s="33" t="s">
        <v>11800</v>
      </c>
      <c r="F223" s="33" t="s">
        <v>11303</v>
      </c>
      <c r="G223" s="33">
        <v>1208.8</v>
      </c>
      <c r="H223" s="33">
        <v>0</v>
      </c>
      <c r="I223" s="33"/>
      <c r="J223" s="33" t="s">
        <v>11304</v>
      </c>
      <c r="K223" s="33" t="s">
        <v>12175</v>
      </c>
      <c r="L223" s="33">
        <v>575</v>
      </c>
      <c r="M223" s="33"/>
      <c r="N223" s="33"/>
      <c r="O223" s="33"/>
      <c r="P223" s="33" t="s">
        <v>11306</v>
      </c>
      <c r="Q223" s="33" t="s">
        <v>11306</v>
      </c>
      <c r="R223" s="33">
        <v>0</v>
      </c>
      <c r="S223" s="33">
        <v>0</v>
      </c>
      <c r="T223" s="33"/>
      <c r="U223" s="33"/>
      <c r="V223" s="33" t="s">
        <v>22116</v>
      </c>
      <c r="W223" s="33"/>
      <c r="X223" s="33"/>
      <c r="Y223" s="33" t="s">
        <v>11308</v>
      </c>
      <c r="Z223" s="33">
        <v>160</v>
      </c>
      <c r="AA223" s="33">
        <v>0</v>
      </c>
      <c r="AB223" s="33">
        <v>110</v>
      </c>
      <c r="AC223" s="33">
        <v>0</v>
      </c>
      <c r="AD223" s="33" t="s">
        <v>11803</v>
      </c>
      <c r="AE223" s="33" t="s">
        <v>22150</v>
      </c>
      <c r="AF223" s="33" t="s">
        <v>22151</v>
      </c>
      <c r="AG223" s="33" t="s">
        <v>22152</v>
      </c>
      <c r="AH223" s="33" t="s">
        <v>22153</v>
      </c>
      <c r="AI223" s="33" t="s">
        <v>22154</v>
      </c>
      <c r="AJ223" s="33" t="s">
        <v>22155</v>
      </c>
      <c r="AK223" s="33" t="s">
        <v>11809</v>
      </c>
      <c r="AL223" s="33"/>
      <c r="AM223" s="33"/>
      <c r="AN223" s="33"/>
      <c r="AO223" s="33" t="s">
        <v>11317</v>
      </c>
      <c r="AP223" s="33" t="s">
        <v>11318</v>
      </c>
      <c r="AQ223" s="33">
        <v>0</v>
      </c>
      <c r="AR223" s="33"/>
      <c r="AS223" s="33"/>
      <c r="AT223" s="33"/>
      <c r="AU223" s="33"/>
      <c r="AV223" s="33"/>
      <c r="AW223" s="33"/>
      <c r="AX223" s="33"/>
      <c r="AY223" s="33"/>
      <c r="AZ223" s="33"/>
      <c r="BA223" s="33"/>
      <c r="BB223" s="33"/>
      <c r="BC223" s="33" t="s">
        <v>11306</v>
      </c>
      <c r="BD223" s="33" t="s">
        <v>11318</v>
      </c>
      <c r="BE223" s="33"/>
      <c r="BF223" s="33"/>
      <c r="BG223" s="33"/>
      <c r="BH223" s="33"/>
      <c r="BI223" s="33"/>
      <c r="BJ223" s="33">
        <v>0</v>
      </c>
      <c r="BK223" s="33" t="s">
        <v>31</v>
      </c>
      <c r="BL223" s="33"/>
      <c r="BM223" s="33" t="s">
        <v>22258</v>
      </c>
    </row>
    <row r="224" spans="1:65" x14ac:dyDescent="0.25">
      <c r="A224" s="33" t="s">
        <v>12990</v>
      </c>
      <c r="B224" s="33" t="s">
        <v>12991</v>
      </c>
      <c r="C224" s="33" t="s">
        <v>12992</v>
      </c>
      <c r="D224" s="33" t="s">
        <v>12993</v>
      </c>
      <c r="E224" s="33" t="s">
        <v>12259</v>
      </c>
      <c r="F224" s="33" t="s">
        <v>11550</v>
      </c>
      <c r="G224" s="33">
        <v>5.74</v>
      </c>
      <c r="H224" s="33">
        <v>0</v>
      </c>
      <c r="I224" s="33"/>
      <c r="J224" s="33" t="s">
        <v>11304</v>
      </c>
      <c r="K224" s="33" t="s">
        <v>11306</v>
      </c>
      <c r="L224" s="33">
        <v>275.25</v>
      </c>
      <c r="M224" s="33"/>
      <c r="N224" s="33" t="s">
        <v>11561</v>
      </c>
      <c r="O224" s="33"/>
      <c r="P224" s="33" t="s">
        <v>11306</v>
      </c>
      <c r="Q224" s="33" t="s">
        <v>11306</v>
      </c>
      <c r="R224" s="33">
        <v>0.1</v>
      </c>
      <c r="S224" s="33">
        <v>0.1</v>
      </c>
      <c r="T224" s="33" t="s">
        <v>12260</v>
      </c>
      <c r="U224" s="33" t="s">
        <v>12260</v>
      </c>
      <c r="V224" s="33" t="s">
        <v>12261</v>
      </c>
      <c r="W224" s="33"/>
      <c r="X224" s="33"/>
      <c r="Y224" s="33" t="s">
        <v>11308</v>
      </c>
      <c r="Z224" s="33">
        <v>10</v>
      </c>
      <c r="AA224" s="33">
        <v>5</v>
      </c>
      <c r="AB224" s="33">
        <v>10</v>
      </c>
      <c r="AC224" s="33">
        <v>0</v>
      </c>
      <c r="AD224" s="33" t="s">
        <v>11309</v>
      </c>
      <c r="AE224" s="33"/>
      <c r="AF224" s="33"/>
      <c r="AG224" s="33"/>
      <c r="AH224" s="33"/>
      <c r="AI224" s="33"/>
      <c r="AJ224" s="33"/>
      <c r="AK224" s="33" t="s">
        <v>11570</v>
      </c>
      <c r="AL224" s="33"/>
      <c r="AM224" s="33"/>
      <c r="AN224" s="33" t="s">
        <v>11556</v>
      </c>
      <c r="AO224" s="33" t="s">
        <v>11386</v>
      </c>
      <c r="AP224" s="33" t="s">
        <v>11318</v>
      </c>
      <c r="AQ224" s="33">
        <v>0</v>
      </c>
      <c r="AR224" s="33"/>
      <c r="AS224" s="33"/>
      <c r="AT224" s="33"/>
      <c r="AU224" s="33"/>
      <c r="AV224" s="33"/>
      <c r="AW224" s="33"/>
      <c r="AX224" s="33"/>
      <c r="AY224" s="33"/>
      <c r="AZ224" s="33"/>
      <c r="BA224" s="33"/>
      <c r="BB224" s="33"/>
      <c r="BC224" s="33" t="s">
        <v>11306</v>
      </c>
      <c r="BD224" s="33" t="s">
        <v>11318</v>
      </c>
      <c r="BE224" s="33" t="s">
        <v>12994</v>
      </c>
      <c r="BF224" s="33"/>
      <c r="BG224" s="33"/>
      <c r="BH224" s="33"/>
      <c r="BI224" s="33"/>
      <c r="BJ224" s="33">
        <v>0</v>
      </c>
      <c r="BK224" s="33" t="s">
        <v>31</v>
      </c>
      <c r="BL224" s="33"/>
      <c r="BM224" s="33" t="s">
        <v>22260</v>
      </c>
    </row>
    <row r="225" spans="1:65" x14ac:dyDescent="0.25">
      <c r="A225" s="33" t="s">
        <v>22156</v>
      </c>
      <c r="B225" s="33" t="s">
        <v>22157</v>
      </c>
      <c r="C225" s="33" t="s">
        <v>22158</v>
      </c>
      <c r="D225" s="33" t="s">
        <v>11302</v>
      </c>
      <c r="E225" s="33" t="s">
        <v>11800</v>
      </c>
      <c r="F225" s="33" t="s">
        <v>11303</v>
      </c>
      <c r="G225" s="33">
        <v>1058.8</v>
      </c>
      <c r="H225" s="33">
        <v>0</v>
      </c>
      <c r="I225" s="33"/>
      <c r="J225" s="33" t="s">
        <v>11304</v>
      </c>
      <c r="K225" s="33" t="s">
        <v>14567</v>
      </c>
      <c r="L225" s="33">
        <v>422</v>
      </c>
      <c r="M225" s="33"/>
      <c r="N225" s="33"/>
      <c r="O225" s="33"/>
      <c r="P225" s="33" t="s">
        <v>11306</v>
      </c>
      <c r="Q225" s="33" t="s">
        <v>11306</v>
      </c>
      <c r="R225" s="33">
        <v>0</v>
      </c>
      <c r="S225" s="33">
        <v>0</v>
      </c>
      <c r="T225" s="33"/>
      <c r="U225" s="33"/>
      <c r="V225" s="33" t="s">
        <v>22106</v>
      </c>
      <c r="W225" s="33"/>
      <c r="X225" s="33"/>
      <c r="Y225" s="33" t="s">
        <v>11308</v>
      </c>
      <c r="Z225" s="33">
        <v>127</v>
      </c>
      <c r="AA225" s="33">
        <v>0</v>
      </c>
      <c r="AB225" s="33">
        <v>96</v>
      </c>
      <c r="AC225" s="33">
        <v>0</v>
      </c>
      <c r="AD225" s="33" t="s">
        <v>11803</v>
      </c>
      <c r="AE225" s="33" t="s">
        <v>22159</v>
      </c>
      <c r="AF225" s="33" t="s">
        <v>22160</v>
      </c>
      <c r="AG225" s="33" t="s">
        <v>22161</v>
      </c>
      <c r="AH225" s="33" t="s">
        <v>22162</v>
      </c>
      <c r="AI225" s="33" t="s">
        <v>22163</v>
      </c>
      <c r="AJ225" s="33" t="s">
        <v>22164</v>
      </c>
      <c r="AK225" s="33" t="s">
        <v>11809</v>
      </c>
      <c r="AL225" s="33"/>
      <c r="AM225" s="33"/>
      <c r="AN225" s="33"/>
      <c r="AO225" s="33" t="s">
        <v>11317</v>
      </c>
      <c r="AP225" s="33" t="s">
        <v>11318</v>
      </c>
      <c r="AQ225" s="33">
        <v>0</v>
      </c>
      <c r="AR225" s="33"/>
      <c r="AS225" s="33"/>
      <c r="AT225" s="33"/>
      <c r="AU225" s="33"/>
      <c r="AV225" s="33"/>
      <c r="AW225" s="33"/>
      <c r="AX225" s="33"/>
      <c r="AY225" s="33"/>
      <c r="AZ225" s="33"/>
      <c r="BA225" s="33"/>
      <c r="BB225" s="33"/>
      <c r="BC225" s="33" t="s">
        <v>11306</v>
      </c>
      <c r="BD225" s="33" t="s">
        <v>11318</v>
      </c>
      <c r="BE225" s="33"/>
      <c r="BF225" s="33"/>
      <c r="BG225" s="33"/>
      <c r="BH225" s="33"/>
      <c r="BI225" s="33"/>
      <c r="BJ225" s="33">
        <v>0</v>
      </c>
      <c r="BK225" s="33" t="s">
        <v>31</v>
      </c>
      <c r="BL225" s="33"/>
      <c r="BM225" s="33" t="s">
        <v>22258</v>
      </c>
    </row>
    <row r="226" spans="1:65" x14ac:dyDescent="0.25">
      <c r="A226" s="33" t="s">
        <v>13001</v>
      </c>
      <c r="B226" s="33" t="s">
        <v>10161</v>
      </c>
      <c r="C226" s="33" t="s">
        <v>13002</v>
      </c>
      <c r="D226" s="33" t="s">
        <v>11302</v>
      </c>
      <c r="E226" s="33" t="s">
        <v>11559</v>
      </c>
      <c r="F226" s="33" t="s">
        <v>11550</v>
      </c>
      <c r="G226" s="33">
        <v>26.35</v>
      </c>
      <c r="H226" s="33">
        <v>0</v>
      </c>
      <c r="I226" s="33"/>
      <c r="J226" s="33" t="s">
        <v>11304</v>
      </c>
      <c r="K226" s="33" t="s">
        <v>11341</v>
      </c>
      <c r="L226" s="33">
        <v>26.35</v>
      </c>
      <c r="M226" s="33"/>
      <c r="N226" s="33" t="s">
        <v>11561</v>
      </c>
      <c r="O226" s="33"/>
      <c r="P226" s="33" t="s">
        <v>11306</v>
      </c>
      <c r="Q226" s="33" t="s">
        <v>11306</v>
      </c>
      <c r="R226" s="33">
        <v>1.6</v>
      </c>
      <c r="S226" s="33">
        <v>1.6</v>
      </c>
      <c r="T226" s="33"/>
      <c r="U226" s="33"/>
      <c r="V226" s="33" t="s">
        <v>13003</v>
      </c>
      <c r="W226" s="33"/>
      <c r="X226" s="33"/>
      <c r="Y226" s="33" t="s">
        <v>11308</v>
      </c>
      <c r="Z226" s="33">
        <v>10</v>
      </c>
      <c r="AA226" s="33">
        <v>30</v>
      </c>
      <c r="AB226" s="33">
        <v>10</v>
      </c>
      <c r="AC226" s="33">
        <v>0</v>
      </c>
      <c r="AD226" s="33" t="s">
        <v>11803</v>
      </c>
      <c r="AE226" s="33" t="s">
        <v>13004</v>
      </c>
      <c r="AF226" s="33" t="s">
        <v>13005</v>
      </c>
      <c r="AG226" s="33" t="s">
        <v>13006</v>
      </c>
      <c r="AH226" s="33" t="s">
        <v>13007</v>
      </c>
      <c r="AI226" s="33" t="s">
        <v>13008</v>
      </c>
      <c r="AJ226" s="33" t="s">
        <v>13009</v>
      </c>
      <c r="AK226" s="33" t="s">
        <v>11570</v>
      </c>
      <c r="AL226" s="33"/>
      <c r="AM226" s="33"/>
      <c r="AN226" s="33" t="s">
        <v>12358</v>
      </c>
      <c r="AO226" s="33" t="s">
        <v>11386</v>
      </c>
      <c r="AP226" s="33" t="s">
        <v>11318</v>
      </c>
      <c r="AQ226" s="33">
        <v>0</v>
      </c>
      <c r="AR226" s="33"/>
      <c r="AS226" s="33"/>
      <c r="AT226" s="33"/>
      <c r="AU226" s="33"/>
      <c r="AV226" s="33"/>
      <c r="AW226" s="33"/>
      <c r="AX226" s="33"/>
      <c r="AY226" s="33"/>
      <c r="AZ226" s="33"/>
      <c r="BA226" s="33"/>
      <c r="BB226" s="33"/>
      <c r="BC226" s="33" t="s">
        <v>11306</v>
      </c>
      <c r="BD226" s="33" t="s">
        <v>11318</v>
      </c>
      <c r="BE226" s="33"/>
      <c r="BF226" s="33"/>
      <c r="BG226" s="33"/>
      <c r="BH226" s="33"/>
      <c r="BI226" s="33"/>
      <c r="BJ226" s="33">
        <v>0</v>
      </c>
      <c r="BK226" s="33" t="s">
        <v>31</v>
      </c>
      <c r="BL226" s="33"/>
      <c r="BM226" s="33" t="s">
        <v>22260</v>
      </c>
    </row>
    <row r="227" spans="1:65" x14ac:dyDescent="0.25">
      <c r="A227" s="33" t="s">
        <v>13010</v>
      </c>
      <c r="B227" s="33" t="s">
        <v>8425</v>
      </c>
      <c r="C227" s="33" t="s">
        <v>13011</v>
      </c>
      <c r="D227" s="33" t="s">
        <v>11302</v>
      </c>
      <c r="E227" s="33" t="s">
        <v>11559</v>
      </c>
      <c r="F227" s="33" t="s">
        <v>11550</v>
      </c>
      <c r="G227" s="33">
        <v>31.9</v>
      </c>
      <c r="H227" s="33">
        <v>0</v>
      </c>
      <c r="I227" s="33"/>
      <c r="J227" s="33" t="s">
        <v>11304</v>
      </c>
      <c r="K227" s="33" t="s">
        <v>11560</v>
      </c>
      <c r="L227" s="33">
        <v>14.46</v>
      </c>
      <c r="M227" s="33"/>
      <c r="N227" s="33" t="s">
        <v>11561</v>
      </c>
      <c r="O227" s="33"/>
      <c r="P227" s="33" t="s">
        <v>11306</v>
      </c>
      <c r="Q227" s="33" t="s">
        <v>11306</v>
      </c>
      <c r="R227" s="33">
        <v>0.6</v>
      </c>
      <c r="S227" s="33">
        <v>0.6</v>
      </c>
      <c r="T227" s="33" t="s">
        <v>13012</v>
      </c>
      <c r="U227" s="33" t="s">
        <v>13012</v>
      </c>
      <c r="V227" s="33" t="s">
        <v>13013</v>
      </c>
      <c r="W227" s="33"/>
      <c r="X227" s="33"/>
      <c r="Y227" s="33" t="s">
        <v>11308</v>
      </c>
      <c r="Z227" s="33">
        <v>14</v>
      </c>
      <c r="AA227" s="33">
        <v>25</v>
      </c>
      <c r="AB227" s="33">
        <v>11</v>
      </c>
      <c r="AC227" s="33">
        <v>0</v>
      </c>
      <c r="AD227" s="33" t="s">
        <v>11803</v>
      </c>
      <c r="AE227" s="33" t="s">
        <v>13014</v>
      </c>
      <c r="AF227" s="33" t="s">
        <v>13015</v>
      </c>
      <c r="AG227" s="33" t="s">
        <v>13016</v>
      </c>
      <c r="AH227" s="33" t="s">
        <v>13017</v>
      </c>
      <c r="AI227" s="33" t="s">
        <v>13018</v>
      </c>
      <c r="AJ227" s="33" t="s">
        <v>13019</v>
      </c>
      <c r="AK227" s="33" t="s">
        <v>11570</v>
      </c>
      <c r="AL227" s="33"/>
      <c r="AM227" s="33"/>
      <c r="AN227" s="33"/>
      <c r="AO227" s="33" t="s">
        <v>11386</v>
      </c>
      <c r="AP227" s="33" t="s">
        <v>11318</v>
      </c>
      <c r="AQ227" s="33">
        <v>0</v>
      </c>
      <c r="AR227" s="33"/>
      <c r="AS227" s="33"/>
      <c r="AT227" s="33"/>
      <c r="AU227" s="33"/>
      <c r="AV227" s="33"/>
      <c r="AW227" s="33"/>
      <c r="AX227" s="33"/>
      <c r="AY227" s="33"/>
      <c r="AZ227" s="33"/>
      <c r="BA227" s="33"/>
      <c r="BB227" s="33"/>
      <c r="BC227" s="33" t="s">
        <v>11306</v>
      </c>
      <c r="BD227" s="33" t="s">
        <v>11318</v>
      </c>
      <c r="BE227" s="33"/>
      <c r="BF227" s="33"/>
      <c r="BG227" s="33"/>
      <c r="BH227" s="33"/>
      <c r="BI227" s="33"/>
      <c r="BJ227" s="33">
        <v>0</v>
      </c>
      <c r="BK227" s="33" t="s">
        <v>31</v>
      </c>
      <c r="BL227" s="33"/>
      <c r="BM227" s="33" t="s">
        <v>22260</v>
      </c>
    </row>
    <row r="228" spans="1:65" x14ac:dyDescent="0.25">
      <c r="A228" s="33" t="s">
        <v>13020</v>
      </c>
      <c r="B228" s="33" t="s">
        <v>9213</v>
      </c>
      <c r="C228" s="33" t="s">
        <v>13021</v>
      </c>
      <c r="D228" s="33" t="s">
        <v>11302</v>
      </c>
      <c r="E228" s="33" t="s">
        <v>13022</v>
      </c>
      <c r="F228" s="33" t="s">
        <v>11550</v>
      </c>
      <c r="G228" s="33">
        <v>23.59</v>
      </c>
      <c r="H228" s="33">
        <v>0</v>
      </c>
      <c r="I228" s="33"/>
      <c r="J228" s="33" t="s">
        <v>11304</v>
      </c>
      <c r="K228" s="33" t="s">
        <v>11306</v>
      </c>
      <c r="L228" s="33">
        <v>23.59</v>
      </c>
      <c r="M228" s="33"/>
      <c r="N228" s="33" t="s">
        <v>11561</v>
      </c>
      <c r="O228" s="33"/>
      <c r="P228" s="33" t="s">
        <v>11306</v>
      </c>
      <c r="Q228" s="33" t="s">
        <v>11306</v>
      </c>
      <c r="R228" s="33">
        <v>1.8</v>
      </c>
      <c r="S228" s="33">
        <v>1.8</v>
      </c>
      <c r="T228" s="33" t="s">
        <v>13023</v>
      </c>
      <c r="U228" s="33" t="s">
        <v>13023</v>
      </c>
      <c r="V228" s="33" t="s">
        <v>13024</v>
      </c>
      <c r="W228" s="33"/>
      <c r="X228" s="33"/>
      <c r="Y228" s="33" t="s">
        <v>11308</v>
      </c>
      <c r="Z228" s="33">
        <v>7</v>
      </c>
      <c r="AA228" s="33">
        <v>7</v>
      </c>
      <c r="AB228" s="33">
        <v>30</v>
      </c>
      <c r="AC228" s="33">
        <v>0</v>
      </c>
      <c r="AD228" s="33" t="s">
        <v>11803</v>
      </c>
      <c r="AE228" s="33" t="s">
        <v>13025</v>
      </c>
      <c r="AF228" s="33" t="s">
        <v>13026</v>
      </c>
      <c r="AG228" s="33" t="s">
        <v>13027</v>
      </c>
      <c r="AH228" s="33" t="s">
        <v>13028</v>
      </c>
      <c r="AI228" s="33" t="s">
        <v>13029</v>
      </c>
      <c r="AJ228" s="33" t="s">
        <v>13030</v>
      </c>
      <c r="AK228" s="33" t="s">
        <v>11570</v>
      </c>
      <c r="AL228" s="33"/>
      <c r="AM228" s="33"/>
      <c r="AN228" s="33" t="s">
        <v>11556</v>
      </c>
      <c r="AO228" s="33" t="s">
        <v>11386</v>
      </c>
      <c r="AP228" s="33" t="s">
        <v>11318</v>
      </c>
      <c r="AQ228" s="33">
        <v>0</v>
      </c>
      <c r="AR228" s="33"/>
      <c r="AS228" s="33"/>
      <c r="AT228" s="33"/>
      <c r="AU228" s="33"/>
      <c r="AV228" s="33"/>
      <c r="AW228" s="33"/>
      <c r="AX228" s="33"/>
      <c r="AY228" s="33"/>
      <c r="AZ228" s="33"/>
      <c r="BA228" s="33"/>
      <c r="BB228" s="33"/>
      <c r="BC228" s="33" t="s">
        <v>11306</v>
      </c>
      <c r="BD228" s="33" t="s">
        <v>11318</v>
      </c>
      <c r="BE228" s="33"/>
      <c r="BF228" s="33"/>
      <c r="BG228" s="33"/>
      <c r="BH228" s="33"/>
      <c r="BI228" s="33"/>
      <c r="BJ228" s="33">
        <v>0</v>
      </c>
      <c r="BK228" s="33" t="s">
        <v>31</v>
      </c>
      <c r="BL228" s="33"/>
      <c r="BM228" s="33" t="s">
        <v>22260</v>
      </c>
    </row>
    <row r="229" spans="1:65" x14ac:dyDescent="0.25">
      <c r="A229" s="33" t="s">
        <v>13031</v>
      </c>
      <c r="B229" s="33" t="s">
        <v>8426</v>
      </c>
      <c r="C229" s="33" t="s">
        <v>13032</v>
      </c>
      <c r="D229" s="33" t="s">
        <v>11302</v>
      </c>
      <c r="E229" s="33" t="s">
        <v>13022</v>
      </c>
      <c r="F229" s="33" t="s">
        <v>11550</v>
      </c>
      <c r="G229" s="33">
        <v>16.309999999999999</v>
      </c>
      <c r="H229" s="33">
        <v>0</v>
      </c>
      <c r="I229" s="33"/>
      <c r="J229" s="33" t="s">
        <v>11304</v>
      </c>
      <c r="K229" s="33" t="s">
        <v>11892</v>
      </c>
      <c r="L229" s="33">
        <v>16.309999999999999</v>
      </c>
      <c r="M229" s="33"/>
      <c r="N229" s="33" t="s">
        <v>11561</v>
      </c>
      <c r="O229" s="33"/>
      <c r="P229" s="33" t="s">
        <v>11306</v>
      </c>
      <c r="Q229" s="33" t="s">
        <v>11306</v>
      </c>
      <c r="R229" s="33">
        <v>0.6</v>
      </c>
      <c r="S229" s="33">
        <v>0.6</v>
      </c>
      <c r="T229" s="33" t="s">
        <v>13033</v>
      </c>
      <c r="U229" s="33" t="s">
        <v>13033</v>
      </c>
      <c r="V229" s="33" t="s">
        <v>13034</v>
      </c>
      <c r="W229" s="33"/>
      <c r="X229" s="33"/>
      <c r="Y229" s="33" t="s">
        <v>11308</v>
      </c>
      <c r="Z229" s="33">
        <v>6</v>
      </c>
      <c r="AA229" s="33">
        <v>20</v>
      </c>
      <c r="AB229" s="33">
        <v>6</v>
      </c>
      <c r="AC229" s="33">
        <v>0</v>
      </c>
      <c r="AD229" s="33" t="s">
        <v>11803</v>
      </c>
      <c r="AE229" s="33" t="s">
        <v>13035</v>
      </c>
      <c r="AF229" s="33" t="s">
        <v>13036</v>
      </c>
      <c r="AG229" s="33" t="s">
        <v>13037</v>
      </c>
      <c r="AH229" s="33" t="s">
        <v>13038</v>
      </c>
      <c r="AI229" s="33" t="s">
        <v>13039</v>
      </c>
      <c r="AJ229" s="33" t="s">
        <v>13040</v>
      </c>
      <c r="AK229" s="33" t="s">
        <v>11570</v>
      </c>
      <c r="AL229" s="33"/>
      <c r="AM229" s="33"/>
      <c r="AN229" s="33" t="s">
        <v>11556</v>
      </c>
      <c r="AO229" s="33" t="s">
        <v>11386</v>
      </c>
      <c r="AP229" s="33" t="s">
        <v>11318</v>
      </c>
      <c r="AQ229" s="33">
        <v>0</v>
      </c>
      <c r="AR229" s="33"/>
      <c r="AS229" s="33"/>
      <c r="AT229" s="33"/>
      <c r="AU229" s="33"/>
      <c r="AV229" s="33"/>
      <c r="AW229" s="33"/>
      <c r="AX229" s="33"/>
      <c r="AY229" s="33"/>
      <c r="AZ229" s="33"/>
      <c r="BA229" s="33"/>
      <c r="BB229" s="33"/>
      <c r="BC229" s="33" t="s">
        <v>11306</v>
      </c>
      <c r="BD229" s="33" t="s">
        <v>11318</v>
      </c>
      <c r="BE229" s="33"/>
      <c r="BF229" s="33"/>
      <c r="BG229" s="33"/>
      <c r="BH229" s="33"/>
      <c r="BI229" s="33"/>
      <c r="BJ229" s="33">
        <v>0</v>
      </c>
      <c r="BK229" s="33" t="s">
        <v>31</v>
      </c>
      <c r="BL229" s="33"/>
      <c r="BM229" s="33" t="s">
        <v>22260</v>
      </c>
    </row>
    <row r="230" spans="1:65" x14ac:dyDescent="0.25">
      <c r="A230" s="33" t="s">
        <v>22165</v>
      </c>
      <c r="B230" s="33" t="s">
        <v>22166</v>
      </c>
      <c r="C230" s="33" t="s">
        <v>22167</v>
      </c>
      <c r="D230" s="33" t="s">
        <v>11302</v>
      </c>
      <c r="E230" s="33" t="s">
        <v>11800</v>
      </c>
      <c r="F230" s="33" t="s">
        <v>11303</v>
      </c>
      <c r="G230" s="33">
        <v>460</v>
      </c>
      <c r="H230" s="33">
        <v>0</v>
      </c>
      <c r="I230" s="33"/>
      <c r="J230" s="33" t="s">
        <v>11304</v>
      </c>
      <c r="K230" s="33" t="s">
        <v>13954</v>
      </c>
      <c r="L230" s="33">
        <v>510</v>
      </c>
      <c r="M230" s="33"/>
      <c r="N230" s="33"/>
      <c r="O230" s="33"/>
      <c r="P230" s="33" t="s">
        <v>11306</v>
      </c>
      <c r="Q230" s="33" t="s">
        <v>11306</v>
      </c>
      <c r="R230" s="33">
        <v>0</v>
      </c>
      <c r="S230" s="33">
        <v>0</v>
      </c>
      <c r="T230" s="33"/>
      <c r="U230" s="33"/>
      <c r="V230" s="33" t="s">
        <v>22116</v>
      </c>
      <c r="W230" s="33"/>
      <c r="X230" s="33"/>
      <c r="Y230" s="33" t="s">
        <v>11308</v>
      </c>
      <c r="Z230" s="33">
        <v>160</v>
      </c>
      <c r="AA230" s="33">
        <v>0</v>
      </c>
      <c r="AB230" s="33">
        <v>110</v>
      </c>
      <c r="AC230" s="33">
        <v>0</v>
      </c>
      <c r="AD230" s="33" t="s">
        <v>11803</v>
      </c>
      <c r="AE230" s="33" t="s">
        <v>22168</v>
      </c>
      <c r="AF230" s="33" t="s">
        <v>22169</v>
      </c>
      <c r="AG230" s="33" t="s">
        <v>22170</v>
      </c>
      <c r="AH230" s="33" t="s">
        <v>22171</v>
      </c>
      <c r="AI230" s="33" t="s">
        <v>22172</v>
      </c>
      <c r="AJ230" s="33" t="s">
        <v>22173</v>
      </c>
      <c r="AK230" s="33" t="s">
        <v>11809</v>
      </c>
      <c r="AL230" s="33"/>
      <c r="AM230" s="33"/>
      <c r="AN230" s="33"/>
      <c r="AO230" s="33" t="s">
        <v>11317</v>
      </c>
      <c r="AP230" s="33" t="s">
        <v>11318</v>
      </c>
      <c r="AQ230" s="33">
        <v>0</v>
      </c>
      <c r="AR230" s="33"/>
      <c r="AS230" s="33"/>
      <c r="AT230" s="33"/>
      <c r="AU230" s="33"/>
      <c r="AV230" s="33"/>
      <c r="AW230" s="33"/>
      <c r="AX230" s="33"/>
      <c r="AY230" s="33"/>
      <c r="AZ230" s="33"/>
      <c r="BA230" s="33"/>
      <c r="BB230" s="33"/>
      <c r="BC230" s="33" t="s">
        <v>11306</v>
      </c>
      <c r="BD230" s="33" t="s">
        <v>11318</v>
      </c>
      <c r="BE230" s="33"/>
      <c r="BF230" s="33"/>
      <c r="BG230" s="33"/>
      <c r="BH230" s="33"/>
      <c r="BI230" s="33"/>
      <c r="BJ230" s="33">
        <v>0</v>
      </c>
      <c r="BK230" s="33" t="s">
        <v>31</v>
      </c>
      <c r="BL230" s="33"/>
      <c r="BM230" s="33" t="s">
        <v>22258</v>
      </c>
    </row>
    <row r="231" spans="1:65" x14ac:dyDescent="0.25">
      <c r="A231" s="33" t="s">
        <v>22174</v>
      </c>
      <c r="B231" s="33" t="s">
        <v>1759</v>
      </c>
      <c r="C231" s="33" t="s">
        <v>22175</v>
      </c>
      <c r="D231" s="33" t="s">
        <v>11302</v>
      </c>
      <c r="E231" s="33" t="s">
        <v>11800</v>
      </c>
      <c r="F231" s="33" t="s">
        <v>11303</v>
      </c>
      <c r="G231" s="33">
        <v>327</v>
      </c>
      <c r="H231" s="33">
        <v>0</v>
      </c>
      <c r="I231" s="33"/>
      <c r="J231" s="33" t="s">
        <v>11304</v>
      </c>
      <c r="K231" s="33" t="s">
        <v>22176</v>
      </c>
      <c r="L231" s="33">
        <v>377</v>
      </c>
      <c r="M231" s="33"/>
      <c r="N231" s="33"/>
      <c r="O231" s="33"/>
      <c r="P231" s="33" t="s">
        <v>11306</v>
      </c>
      <c r="Q231" s="33" t="s">
        <v>11306</v>
      </c>
      <c r="R231" s="33">
        <v>0</v>
      </c>
      <c r="S231" s="33">
        <v>0</v>
      </c>
      <c r="T231" s="33"/>
      <c r="U231" s="33"/>
      <c r="V231" s="33" t="s">
        <v>22177</v>
      </c>
      <c r="W231" s="33"/>
      <c r="X231" s="33"/>
      <c r="Y231" s="33" t="s">
        <v>11308</v>
      </c>
      <c r="Z231" s="33">
        <v>96</v>
      </c>
      <c r="AA231" s="33">
        <v>0</v>
      </c>
      <c r="AB231" s="33">
        <v>90</v>
      </c>
      <c r="AC231" s="33">
        <v>0</v>
      </c>
      <c r="AD231" s="33" t="s">
        <v>11803</v>
      </c>
      <c r="AE231" s="33" t="s">
        <v>22178</v>
      </c>
      <c r="AF231" s="33" t="s">
        <v>22179</v>
      </c>
      <c r="AG231" s="33" t="s">
        <v>22180</v>
      </c>
      <c r="AH231" s="33" t="s">
        <v>22181</v>
      </c>
      <c r="AI231" s="33" t="s">
        <v>22182</v>
      </c>
      <c r="AJ231" s="33" t="s">
        <v>22183</v>
      </c>
      <c r="AK231" s="33" t="s">
        <v>11809</v>
      </c>
      <c r="AL231" s="33"/>
      <c r="AM231" s="33"/>
      <c r="AN231" s="33"/>
      <c r="AO231" s="33" t="s">
        <v>11317</v>
      </c>
      <c r="AP231" s="33" t="s">
        <v>11318</v>
      </c>
      <c r="AQ231" s="33">
        <v>0</v>
      </c>
      <c r="AR231" s="33"/>
      <c r="AS231" s="33"/>
      <c r="AT231" s="33"/>
      <c r="AU231" s="33"/>
      <c r="AV231" s="33"/>
      <c r="AW231" s="33"/>
      <c r="AX231" s="33"/>
      <c r="AY231" s="33"/>
      <c r="AZ231" s="33"/>
      <c r="BA231" s="33"/>
      <c r="BB231" s="33"/>
      <c r="BC231" s="33" t="s">
        <v>11306</v>
      </c>
      <c r="BD231" s="33" t="s">
        <v>11318</v>
      </c>
      <c r="BE231" s="33"/>
      <c r="BF231" s="33"/>
      <c r="BG231" s="33"/>
      <c r="BH231" s="33"/>
      <c r="BI231" s="33"/>
      <c r="BJ231" s="33">
        <v>0</v>
      </c>
      <c r="BK231" s="33" t="s">
        <v>31</v>
      </c>
      <c r="BL231" s="33"/>
      <c r="BM231" s="33" t="s">
        <v>22258</v>
      </c>
    </row>
    <row r="232" spans="1:65" x14ac:dyDescent="0.25">
      <c r="A232" s="33" t="s">
        <v>22184</v>
      </c>
      <c r="B232" s="33" t="s">
        <v>3584</v>
      </c>
      <c r="C232" s="33" t="s">
        <v>22185</v>
      </c>
      <c r="D232" s="33" t="s">
        <v>11302</v>
      </c>
      <c r="E232" s="33" t="s">
        <v>11800</v>
      </c>
      <c r="F232" s="33" t="s">
        <v>11303</v>
      </c>
      <c r="G232" s="33">
        <v>372</v>
      </c>
      <c r="H232" s="33">
        <v>0</v>
      </c>
      <c r="I232" s="33"/>
      <c r="J232" s="33" t="s">
        <v>11304</v>
      </c>
      <c r="K232" s="33" t="s">
        <v>11586</v>
      </c>
      <c r="L232" s="33">
        <v>422</v>
      </c>
      <c r="M232" s="33"/>
      <c r="N232" s="33"/>
      <c r="O232" s="33"/>
      <c r="P232" s="33" t="s">
        <v>11306</v>
      </c>
      <c r="Q232" s="33" t="s">
        <v>11306</v>
      </c>
      <c r="R232" s="33">
        <v>0</v>
      </c>
      <c r="S232" s="33">
        <v>0</v>
      </c>
      <c r="T232" s="33"/>
      <c r="U232" s="33"/>
      <c r="V232" s="33" t="s">
        <v>22106</v>
      </c>
      <c r="W232" s="33"/>
      <c r="X232" s="33"/>
      <c r="Y232" s="33" t="s">
        <v>11308</v>
      </c>
      <c r="Z232" s="33">
        <v>127</v>
      </c>
      <c r="AA232" s="33">
        <v>0</v>
      </c>
      <c r="AB232" s="33">
        <v>96</v>
      </c>
      <c r="AC232" s="33">
        <v>0</v>
      </c>
      <c r="AD232" s="33" t="s">
        <v>11803</v>
      </c>
      <c r="AE232" s="33" t="s">
        <v>22186</v>
      </c>
      <c r="AF232" s="33" t="s">
        <v>22187</v>
      </c>
      <c r="AG232" s="33" t="s">
        <v>22188</v>
      </c>
      <c r="AH232" s="33" t="s">
        <v>22189</v>
      </c>
      <c r="AI232" s="33" t="s">
        <v>22190</v>
      </c>
      <c r="AJ232" s="33" t="s">
        <v>22191</v>
      </c>
      <c r="AK232" s="33" t="s">
        <v>11809</v>
      </c>
      <c r="AL232" s="33"/>
      <c r="AM232" s="33"/>
      <c r="AN232" s="33"/>
      <c r="AO232" s="33" t="s">
        <v>11317</v>
      </c>
      <c r="AP232" s="33" t="s">
        <v>11318</v>
      </c>
      <c r="AQ232" s="33">
        <v>0</v>
      </c>
      <c r="AR232" s="33"/>
      <c r="AS232" s="33"/>
      <c r="AT232" s="33"/>
      <c r="AU232" s="33"/>
      <c r="AV232" s="33"/>
      <c r="AW232" s="33"/>
      <c r="AX232" s="33"/>
      <c r="AY232" s="33"/>
      <c r="AZ232" s="33"/>
      <c r="BA232" s="33"/>
      <c r="BB232" s="33"/>
      <c r="BC232" s="33" t="s">
        <v>11306</v>
      </c>
      <c r="BD232" s="33" t="s">
        <v>11318</v>
      </c>
      <c r="BE232" s="33"/>
      <c r="BF232" s="33"/>
      <c r="BG232" s="33"/>
      <c r="BH232" s="33"/>
      <c r="BI232" s="33"/>
      <c r="BJ232" s="33">
        <v>0</v>
      </c>
      <c r="BK232" s="33" t="s">
        <v>31</v>
      </c>
      <c r="BL232" s="33"/>
      <c r="BM232" s="33" t="s">
        <v>22258</v>
      </c>
    </row>
    <row r="233" spans="1:65" x14ac:dyDescent="0.25">
      <c r="A233" s="33" t="s">
        <v>13055</v>
      </c>
      <c r="B233" s="33" t="s">
        <v>2655</v>
      </c>
      <c r="C233" s="33" t="s">
        <v>13056</v>
      </c>
      <c r="D233" s="33" t="s">
        <v>11302</v>
      </c>
      <c r="E233" s="33" t="s">
        <v>11559</v>
      </c>
      <c r="F233" s="33" t="s">
        <v>11550</v>
      </c>
      <c r="G233" s="33">
        <v>46.8</v>
      </c>
      <c r="H233" s="33">
        <v>0</v>
      </c>
      <c r="I233" s="33"/>
      <c r="J233" s="33" t="s">
        <v>11304</v>
      </c>
      <c r="K233" s="33" t="s">
        <v>11331</v>
      </c>
      <c r="L233" s="33">
        <v>22.59</v>
      </c>
      <c r="M233" s="33"/>
      <c r="N233" s="33" t="s">
        <v>11561</v>
      </c>
      <c r="O233" s="33"/>
      <c r="P233" s="33" t="s">
        <v>11306</v>
      </c>
      <c r="Q233" s="33" t="s">
        <v>11306</v>
      </c>
      <c r="R233" s="33">
        <v>0.21</v>
      </c>
      <c r="S233" s="33">
        <v>0.21</v>
      </c>
      <c r="T233" s="33" t="s">
        <v>13057</v>
      </c>
      <c r="U233" s="33" t="s">
        <v>13057</v>
      </c>
      <c r="V233" s="33" t="s">
        <v>13058</v>
      </c>
      <c r="W233" s="33"/>
      <c r="X233" s="33"/>
      <c r="Y233" s="33" t="s">
        <v>11308</v>
      </c>
      <c r="Z233" s="33">
        <v>6</v>
      </c>
      <c r="AA233" s="33">
        <v>30</v>
      </c>
      <c r="AB233" s="33">
        <v>6</v>
      </c>
      <c r="AC233" s="33">
        <v>0</v>
      </c>
      <c r="AD233" s="33" t="s">
        <v>11803</v>
      </c>
      <c r="AE233" s="33" t="s">
        <v>13059</v>
      </c>
      <c r="AF233" s="33"/>
      <c r="AG233" s="33"/>
      <c r="AH233" s="33"/>
      <c r="AI233" s="33"/>
      <c r="AJ233" s="33"/>
      <c r="AK233" s="33" t="s">
        <v>11570</v>
      </c>
      <c r="AL233" s="33"/>
      <c r="AM233" s="33"/>
      <c r="AN233" s="33"/>
      <c r="AO233" s="33" t="s">
        <v>11386</v>
      </c>
      <c r="AP233" s="33" t="s">
        <v>11318</v>
      </c>
      <c r="AQ233" s="33">
        <v>0</v>
      </c>
      <c r="AR233" s="33"/>
      <c r="AS233" s="33"/>
      <c r="AT233" s="33"/>
      <c r="AU233" s="33"/>
      <c r="AV233" s="33"/>
      <c r="AW233" s="33"/>
      <c r="AX233" s="33"/>
      <c r="AY233" s="33"/>
      <c r="AZ233" s="33"/>
      <c r="BA233" s="33"/>
      <c r="BB233" s="33"/>
      <c r="BC233" s="33" t="s">
        <v>11306</v>
      </c>
      <c r="BD233" s="33" t="s">
        <v>11318</v>
      </c>
      <c r="BE233" s="33"/>
      <c r="BF233" s="33"/>
      <c r="BG233" s="33"/>
      <c r="BH233" s="33"/>
      <c r="BI233" s="33"/>
      <c r="BJ233" s="33">
        <v>0</v>
      </c>
      <c r="BK233" s="33" t="s">
        <v>31</v>
      </c>
      <c r="BL233" s="33"/>
      <c r="BM233" s="33" t="s">
        <v>22260</v>
      </c>
    </row>
    <row r="234" spans="1:65" x14ac:dyDescent="0.25">
      <c r="A234" s="33" t="s">
        <v>13060</v>
      </c>
      <c r="B234" s="33" t="s">
        <v>10166</v>
      </c>
      <c r="C234" s="33" t="s">
        <v>13061</v>
      </c>
      <c r="D234" s="33" t="s">
        <v>11302</v>
      </c>
      <c r="E234" s="33" t="s">
        <v>12235</v>
      </c>
      <c r="F234" s="33" t="s">
        <v>11550</v>
      </c>
      <c r="G234" s="33">
        <v>10.94</v>
      </c>
      <c r="H234" s="33">
        <v>0</v>
      </c>
      <c r="I234" s="33"/>
      <c r="J234" s="33" t="s">
        <v>11304</v>
      </c>
      <c r="K234" s="33" t="s">
        <v>13062</v>
      </c>
      <c r="L234" s="33">
        <v>10.94</v>
      </c>
      <c r="M234" s="33"/>
      <c r="N234" s="33" t="s">
        <v>11561</v>
      </c>
      <c r="O234" s="33"/>
      <c r="P234" s="33" t="s">
        <v>11306</v>
      </c>
      <c r="Q234" s="33" t="s">
        <v>11306</v>
      </c>
      <c r="R234" s="33">
        <v>1.6</v>
      </c>
      <c r="S234" s="33">
        <v>1.6</v>
      </c>
      <c r="T234" s="33" t="s">
        <v>13063</v>
      </c>
      <c r="U234" s="33" t="s">
        <v>13063</v>
      </c>
      <c r="V234" s="33" t="s">
        <v>13064</v>
      </c>
      <c r="W234" s="33"/>
      <c r="X234" s="33"/>
      <c r="Y234" s="33" t="s">
        <v>11308</v>
      </c>
      <c r="Z234" s="33">
        <v>10</v>
      </c>
      <c r="AA234" s="33">
        <v>30</v>
      </c>
      <c r="AB234" s="33">
        <v>10</v>
      </c>
      <c r="AC234" s="33">
        <v>0</v>
      </c>
      <c r="AD234" s="33" t="s">
        <v>11803</v>
      </c>
      <c r="AE234" s="33" t="s">
        <v>13065</v>
      </c>
      <c r="AF234" s="33" t="s">
        <v>13066</v>
      </c>
      <c r="AG234" s="33" t="s">
        <v>13067</v>
      </c>
      <c r="AH234" s="33" t="s">
        <v>13068</v>
      </c>
      <c r="AI234" s="33" t="s">
        <v>13069</v>
      </c>
      <c r="AJ234" s="33" t="s">
        <v>13070</v>
      </c>
      <c r="AK234" s="33" t="s">
        <v>11570</v>
      </c>
      <c r="AL234" s="33"/>
      <c r="AM234" s="33"/>
      <c r="AN234" s="33" t="s">
        <v>12358</v>
      </c>
      <c r="AO234" s="33" t="s">
        <v>11386</v>
      </c>
      <c r="AP234" s="33" t="s">
        <v>11318</v>
      </c>
      <c r="AQ234" s="33">
        <v>0</v>
      </c>
      <c r="AR234" s="33"/>
      <c r="AS234" s="33"/>
      <c r="AT234" s="33"/>
      <c r="AU234" s="33"/>
      <c r="AV234" s="33"/>
      <c r="AW234" s="33"/>
      <c r="AX234" s="33"/>
      <c r="AY234" s="33"/>
      <c r="AZ234" s="33"/>
      <c r="BA234" s="33"/>
      <c r="BB234" s="33"/>
      <c r="BC234" s="33" t="s">
        <v>11306</v>
      </c>
      <c r="BD234" s="33" t="s">
        <v>11318</v>
      </c>
      <c r="BE234" s="33"/>
      <c r="BF234" s="33"/>
      <c r="BG234" s="33"/>
      <c r="BH234" s="33"/>
      <c r="BI234" s="33"/>
      <c r="BJ234" s="33">
        <v>0</v>
      </c>
      <c r="BK234" s="33" t="s">
        <v>31</v>
      </c>
      <c r="BL234" s="33"/>
      <c r="BM234" s="33" t="s">
        <v>22260</v>
      </c>
    </row>
    <row r="235" spans="1:65" x14ac:dyDescent="0.25">
      <c r="A235" s="33" t="s">
        <v>13071</v>
      </c>
      <c r="B235" s="33" t="s">
        <v>10723</v>
      </c>
      <c r="C235" s="33" t="s">
        <v>13072</v>
      </c>
      <c r="D235" s="33" t="s">
        <v>11302</v>
      </c>
      <c r="E235" s="33" t="s">
        <v>12259</v>
      </c>
      <c r="F235" s="33" t="s">
        <v>11550</v>
      </c>
      <c r="G235" s="33">
        <v>22.97</v>
      </c>
      <c r="H235" s="33">
        <v>0</v>
      </c>
      <c r="I235" s="33"/>
      <c r="J235" s="33" t="s">
        <v>11304</v>
      </c>
      <c r="K235" s="33" t="s">
        <v>11373</v>
      </c>
      <c r="L235" s="33">
        <v>22.97</v>
      </c>
      <c r="M235" s="33"/>
      <c r="N235" s="33" t="s">
        <v>11561</v>
      </c>
      <c r="O235" s="33"/>
      <c r="P235" s="33" t="s">
        <v>11306</v>
      </c>
      <c r="Q235" s="33" t="s">
        <v>11306</v>
      </c>
      <c r="R235" s="33">
        <v>0.1</v>
      </c>
      <c r="S235" s="33">
        <v>0.1</v>
      </c>
      <c r="T235" s="33" t="s">
        <v>13073</v>
      </c>
      <c r="U235" s="33" t="s">
        <v>13073</v>
      </c>
      <c r="V235" s="33" t="s">
        <v>13074</v>
      </c>
      <c r="W235" s="33"/>
      <c r="X235" s="33"/>
      <c r="Y235" s="33" t="s">
        <v>11308</v>
      </c>
      <c r="Z235" s="33">
        <v>7</v>
      </c>
      <c r="AA235" s="33">
        <v>5</v>
      </c>
      <c r="AB235" s="33">
        <v>8</v>
      </c>
      <c r="AC235" s="33">
        <v>0</v>
      </c>
      <c r="AD235" s="33" t="s">
        <v>11803</v>
      </c>
      <c r="AE235" s="33" t="s">
        <v>13075</v>
      </c>
      <c r="AF235" s="33" t="s">
        <v>13076</v>
      </c>
      <c r="AG235" s="33" t="s">
        <v>13077</v>
      </c>
      <c r="AH235" s="33" t="s">
        <v>13078</v>
      </c>
      <c r="AI235" s="33" t="s">
        <v>13079</v>
      </c>
      <c r="AJ235" s="33" t="s">
        <v>13080</v>
      </c>
      <c r="AK235" s="33" t="s">
        <v>11570</v>
      </c>
      <c r="AL235" s="33"/>
      <c r="AM235" s="33"/>
      <c r="AN235" s="33" t="s">
        <v>11556</v>
      </c>
      <c r="AO235" s="33" t="s">
        <v>11386</v>
      </c>
      <c r="AP235" s="33" t="s">
        <v>11318</v>
      </c>
      <c r="AQ235" s="33">
        <v>0</v>
      </c>
      <c r="AR235" s="33"/>
      <c r="AS235" s="33"/>
      <c r="AT235" s="33"/>
      <c r="AU235" s="33"/>
      <c r="AV235" s="33"/>
      <c r="AW235" s="33"/>
      <c r="AX235" s="33"/>
      <c r="AY235" s="33"/>
      <c r="AZ235" s="33"/>
      <c r="BA235" s="33"/>
      <c r="BB235" s="33"/>
      <c r="BC235" s="33" t="s">
        <v>11306</v>
      </c>
      <c r="BD235" s="33" t="s">
        <v>11318</v>
      </c>
      <c r="BE235" s="33"/>
      <c r="BF235" s="33"/>
      <c r="BG235" s="33"/>
      <c r="BH235" s="33"/>
      <c r="BI235" s="33"/>
      <c r="BJ235" s="33">
        <v>0</v>
      </c>
      <c r="BK235" s="33" t="s">
        <v>31</v>
      </c>
      <c r="BL235" s="33"/>
      <c r="BM235" s="33" t="s">
        <v>22260</v>
      </c>
    </row>
    <row r="236" spans="1:65" x14ac:dyDescent="0.25">
      <c r="A236" s="33" t="s">
        <v>22192</v>
      </c>
      <c r="B236" s="33" t="s">
        <v>1649</v>
      </c>
      <c r="C236" s="33" t="s">
        <v>22193</v>
      </c>
      <c r="D236" s="33" t="s">
        <v>11302</v>
      </c>
      <c r="E236" s="33" t="s">
        <v>11800</v>
      </c>
      <c r="F236" s="33" t="s">
        <v>11303</v>
      </c>
      <c r="G236" s="33">
        <v>928.8</v>
      </c>
      <c r="H236" s="33">
        <v>0</v>
      </c>
      <c r="I236" s="33"/>
      <c r="J236" s="33" t="s">
        <v>11304</v>
      </c>
      <c r="K236" s="33" t="s">
        <v>12175</v>
      </c>
      <c r="L236" s="33">
        <v>350</v>
      </c>
      <c r="M236" s="33"/>
      <c r="N236" s="33"/>
      <c r="O236" s="33"/>
      <c r="P236" s="33" t="s">
        <v>11306</v>
      </c>
      <c r="Q236" s="33" t="s">
        <v>11306</v>
      </c>
      <c r="R236" s="33">
        <v>0</v>
      </c>
      <c r="S236" s="33">
        <v>0</v>
      </c>
      <c r="T236" s="33"/>
      <c r="U236" s="33"/>
      <c r="V236" s="33" t="s">
        <v>22177</v>
      </c>
      <c r="W236" s="33"/>
      <c r="X236" s="33"/>
      <c r="Y236" s="33" t="s">
        <v>11308</v>
      </c>
      <c r="Z236" s="33">
        <v>96</v>
      </c>
      <c r="AA236" s="33">
        <v>0</v>
      </c>
      <c r="AB236" s="33">
        <v>90</v>
      </c>
      <c r="AC236" s="33">
        <v>0</v>
      </c>
      <c r="AD236" s="33" t="s">
        <v>11803</v>
      </c>
      <c r="AE236" s="33" t="s">
        <v>22194</v>
      </c>
      <c r="AF236" s="33" t="s">
        <v>22195</v>
      </c>
      <c r="AG236" s="33" t="s">
        <v>22196</v>
      </c>
      <c r="AH236" s="33" t="s">
        <v>22197</v>
      </c>
      <c r="AI236" s="33" t="s">
        <v>22198</v>
      </c>
      <c r="AJ236" s="33" t="s">
        <v>22199</v>
      </c>
      <c r="AK236" s="33" t="s">
        <v>11809</v>
      </c>
      <c r="AL236" s="33"/>
      <c r="AM236" s="33"/>
      <c r="AN236" s="33"/>
      <c r="AO236" s="33" t="s">
        <v>11317</v>
      </c>
      <c r="AP236" s="33" t="s">
        <v>11318</v>
      </c>
      <c r="AQ236" s="33">
        <v>0</v>
      </c>
      <c r="AR236" s="33"/>
      <c r="AS236" s="33"/>
      <c r="AT236" s="33"/>
      <c r="AU236" s="33"/>
      <c r="AV236" s="33"/>
      <c r="AW236" s="33"/>
      <c r="AX236" s="33"/>
      <c r="AY236" s="33"/>
      <c r="AZ236" s="33"/>
      <c r="BA236" s="33"/>
      <c r="BB236" s="33"/>
      <c r="BC236" s="33" t="s">
        <v>11306</v>
      </c>
      <c r="BD236" s="33" t="s">
        <v>11318</v>
      </c>
      <c r="BE236" s="33"/>
      <c r="BF236" s="33"/>
      <c r="BG236" s="33"/>
      <c r="BH236" s="33"/>
      <c r="BI236" s="33"/>
      <c r="BJ236" s="33">
        <v>0</v>
      </c>
      <c r="BK236" s="33" t="s">
        <v>31</v>
      </c>
      <c r="BL236" s="33"/>
      <c r="BM236" s="33" t="s">
        <v>22258</v>
      </c>
    </row>
    <row r="237" spans="1:65" x14ac:dyDescent="0.25">
      <c r="A237" s="33" t="s">
        <v>13086</v>
      </c>
      <c r="B237" s="33" t="s">
        <v>13087</v>
      </c>
      <c r="C237" s="33" t="s">
        <v>13088</v>
      </c>
      <c r="D237" s="33" t="s">
        <v>11302</v>
      </c>
      <c r="E237" s="33"/>
      <c r="F237" s="33" t="s">
        <v>11550</v>
      </c>
      <c r="G237" s="33">
        <v>21.12</v>
      </c>
      <c r="H237" s="33">
        <v>0</v>
      </c>
      <c r="I237" s="33"/>
      <c r="J237" s="33" t="s">
        <v>11304</v>
      </c>
      <c r="K237" s="33" t="s">
        <v>11361</v>
      </c>
      <c r="L237" s="33">
        <v>21.12</v>
      </c>
      <c r="M237" s="33"/>
      <c r="N237" s="33" t="s">
        <v>11561</v>
      </c>
      <c r="O237" s="33"/>
      <c r="P237" s="33" t="s">
        <v>11306</v>
      </c>
      <c r="Q237" s="33" t="s">
        <v>11306</v>
      </c>
      <c r="R237" s="33">
        <v>0.1</v>
      </c>
      <c r="S237" s="33">
        <v>0.1</v>
      </c>
      <c r="T237" s="33" t="s">
        <v>13089</v>
      </c>
      <c r="U237" s="33" t="s">
        <v>13089</v>
      </c>
      <c r="V237" s="33" t="s">
        <v>13090</v>
      </c>
      <c r="W237" s="33"/>
      <c r="X237" s="33"/>
      <c r="Y237" s="33" t="s">
        <v>11308</v>
      </c>
      <c r="Z237" s="33">
        <v>16</v>
      </c>
      <c r="AA237" s="33">
        <v>5</v>
      </c>
      <c r="AB237" s="33">
        <v>8</v>
      </c>
      <c r="AC237" s="33">
        <v>0</v>
      </c>
      <c r="AD237" s="33" t="s">
        <v>11803</v>
      </c>
      <c r="AE237" s="33" t="s">
        <v>13091</v>
      </c>
      <c r="AF237" s="33" t="s">
        <v>13092</v>
      </c>
      <c r="AG237" s="33" t="s">
        <v>13093</v>
      </c>
      <c r="AH237" s="33" t="s">
        <v>13094</v>
      </c>
      <c r="AI237" s="33" t="s">
        <v>13095</v>
      </c>
      <c r="AJ237" s="33" t="s">
        <v>13096</v>
      </c>
      <c r="AK237" s="33" t="s">
        <v>11570</v>
      </c>
      <c r="AL237" s="33"/>
      <c r="AM237" s="33"/>
      <c r="AN237" s="33"/>
      <c r="AO237" s="33"/>
      <c r="AP237" s="33" t="s">
        <v>11318</v>
      </c>
      <c r="AQ237" s="33">
        <v>0</v>
      </c>
      <c r="AR237" s="33"/>
      <c r="AS237" s="33"/>
      <c r="AT237" s="33"/>
      <c r="AU237" s="33"/>
      <c r="AV237" s="33"/>
      <c r="AW237" s="33"/>
      <c r="AX237" s="33"/>
      <c r="AY237" s="33"/>
      <c r="AZ237" s="33"/>
      <c r="BA237" s="33"/>
      <c r="BB237" s="33"/>
      <c r="BC237" s="33" t="s">
        <v>11306</v>
      </c>
      <c r="BD237" s="33" t="s">
        <v>11318</v>
      </c>
      <c r="BE237" s="33"/>
      <c r="BF237" s="33"/>
      <c r="BG237" s="33"/>
      <c r="BH237" s="33"/>
      <c r="BI237" s="33"/>
      <c r="BJ237" s="33">
        <v>0</v>
      </c>
      <c r="BK237" s="33" t="s">
        <v>31</v>
      </c>
      <c r="BL237" s="33"/>
      <c r="BM237" s="33" t="s">
        <v>22260</v>
      </c>
    </row>
    <row r="238" spans="1:65" x14ac:dyDescent="0.25">
      <c r="A238" s="33" t="s">
        <v>13097</v>
      </c>
      <c r="B238" s="33" t="s">
        <v>13098</v>
      </c>
      <c r="C238" s="33" t="s">
        <v>13099</v>
      </c>
      <c r="D238" s="33" t="s">
        <v>11302</v>
      </c>
      <c r="E238" s="33" t="s">
        <v>12259</v>
      </c>
      <c r="F238" s="33" t="s">
        <v>11550</v>
      </c>
      <c r="G238" s="33">
        <v>20.82</v>
      </c>
      <c r="H238" s="33">
        <v>0</v>
      </c>
      <c r="I238" s="33"/>
      <c r="J238" s="33" t="s">
        <v>11304</v>
      </c>
      <c r="K238" s="33" t="s">
        <v>11306</v>
      </c>
      <c r="L238" s="33">
        <v>20.82</v>
      </c>
      <c r="M238" s="33"/>
      <c r="N238" s="33" t="s">
        <v>11561</v>
      </c>
      <c r="O238" s="33"/>
      <c r="P238" s="33" t="s">
        <v>11306</v>
      </c>
      <c r="Q238" s="33" t="s">
        <v>11306</v>
      </c>
      <c r="R238" s="33">
        <v>0.1</v>
      </c>
      <c r="S238" s="33">
        <v>0.1</v>
      </c>
      <c r="T238" s="33" t="s">
        <v>13100</v>
      </c>
      <c r="U238" s="33" t="s">
        <v>13100</v>
      </c>
      <c r="V238" s="33" t="s">
        <v>13101</v>
      </c>
      <c r="W238" s="33"/>
      <c r="X238" s="33"/>
      <c r="Y238" s="33" t="s">
        <v>11308</v>
      </c>
      <c r="Z238" s="33">
        <v>16</v>
      </c>
      <c r="AA238" s="33">
        <v>5</v>
      </c>
      <c r="AB238" s="33">
        <v>8</v>
      </c>
      <c r="AC238" s="33">
        <v>0</v>
      </c>
      <c r="AD238" s="33" t="s">
        <v>11803</v>
      </c>
      <c r="AE238" s="33" t="s">
        <v>13102</v>
      </c>
      <c r="AF238" s="33" t="s">
        <v>13103</v>
      </c>
      <c r="AG238" s="33" t="s">
        <v>13104</v>
      </c>
      <c r="AH238" s="33" t="s">
        <v>13105</v>
      </c>
      <c r="AI238" s="33" t="s">
        <v>13106</v>
      </c>
      <c r="AJ238" s="33" t="s">
        <v>13107</v>
      </c>
      <c r="AK238" s="33" t="s">
        <v>11570</v>
      </c>
      <c r="AL238" s="33"/>
      <c r="AM238" s="33"/>
      <c r="AN238" s="33"/>
      <c r="AO238" s="33"/>
      <c r="AP238" s="33" t="s">
        <v>11318</v>
      </c>
      <c r="AQ238" s="33">
        <v>0</v>
      </c>
      <c r="AR238" s="33"/>
      <c r="AS238" s="33"/>
      <c r="AT238" s="33"/>
      <c r="AU238" s="33"/>
      <c r="AV238" s="33"/>
      <c r="AW238" s="33"/>
      <c r="AX238" s="33"/>
      <c r="AY238" s="33"/>
      <c r="AZ238" s="33"/>
      <c r="BA238" s="33"/>
      <c r="BB238" s="33"/>
      <c r="BC238" s="33" t="s">
        <v>11306</v>
      </c>
      <c r="BD238" s="33" t="s">
        <v>11318</v>
      </c>
      <c r="BE238" s="33"/>
      <c r="BF238" s="33"/>
      <c r="BG238" s="33"/>
      <c r="BH238" s="33"/>
      <c r="BI238" s="33"/>
      <c r="BJ238" s="33">
        <v>0</v>
      </c>
      <c r="BK238" s="33" t="s">
        <v>31</v>
      </c>
      <c r="BL238" s="33"/>
      <c r="BM238" s="33" t="s">
        <v>22260</v>
      </c>
    </row>
    <row r="239" spans="1:65" x14ac:dyDescent="0.25">
      <c r="A239" s="33" t="s">
        <v>22200</v>
      </c>
      <c r="B239" s="33" t="s">
        <v>688</v>
      </c>
      <c r="C239" s="33" t="s">
        <v>22201</v>
      </c>
      <c r="D239" s="33" t="s">
        <v>11302</v>
      </c>
      <c r="E239" s="33" t="s">
        <v>11800</v>
      </c>
      <c r="F239" s="33" t="s">
        <v>11303</v>
      </c>
      <c r="G239" s="33">
        <v>464</v>
      </c>
      <c r="H239" s="33">
        <v>0</v>
      </c>
      <c r="I239" s="33"/>
      <c r="J239" s="33" t="s">
        <v>11304</v>
      </c>
      <c r="K239" s="33" t="s">
        <v>12769</v>
      </c>
      <c r="L239" s="33">
        <v>514</v>
      </c>
      <c r="M239" s="33"/>
      <c r="N239" s="33"/>
      <c r="O239" s="33"/>
      <c r="P239" s="33" t="s">
        <v>11306</v>
      </c>
      <c r="Q239" s="33" t="s">
        <v>11306</v>
      </c>
      <c r="R239" s="33">
        <v>0</v>
      </c>
      <c r="S239" s="33">
        <v>0</v>
      </c>
      <c r="T239" s="33"/>
      <c r="U239" s="33"/>
      <c r="V239" s="33" t="s">
        <v>22106</v>
      </c>
      <c r="W239" s="33"/>
      <c r="X239" s="33"/>
      <c r="Y239" s="33" t="s">
        <v>11308</v>
      </c>
      <c r="Z239" s="33">
        <v>127</v>
      </c>
      <c r="AA239" s="33">
        <v>0</v>
      </c>
      <c r="AB239" s="33">
        <v>96</v>
      </c>
      <c r="AC239" s="33">
        <v>0</v>
      </c>
      <c r="AD239" s="33" t="s">
        <v>11803</v>
      </c>
      <c r="AE239" s="33" t="s">
        <v>22202</v>
      </c>
      <c r="AF239" s="33" t="s">
        <v>22203</v>
      </c>
      <c r="AG239" s="33" t="s">
        <v>22204</v>
      </c>
      <c r="AH239" s="33" t="s">
        <v>22205</v>
      </c>
      <c r="AI239" s="33" t="s">
        <v>22206</v>
      </c>
      <c r="AJ239" s="33" t="s">
        <v>22207</v>
      </c>
      <c r="AK239" s="33" t="s">
        <v>11809</v>
      </c>
      <c r="AL239" s="33"/>
      <c r="AM239" s="33"/>
      <c r="AN239" s="33"/>
      <c r="AO239" s="33" t="s">
        <v>11317</v>
      </c>
      <c r="AP239" s="33" t="s">
        <v>11318</v>
      </c>
      <c r="AQ239" s="33">
        <v>0</v>
      </c>
      <c r="AR239" s="33"/>
      <c r="AS239" s="33"/>
      <c r="AT239" s="33"/>
      <c r="AU239" s="33"/>
      <c r="AV239" s="33"/>
      <c r="AW239" s="33"/>
      <c r="AX239" s="33"/>
      <c r="AY239" s="33"/>
      <c r="AZ239" s="33"/>
      <c r="BA239" s="33"/>
      <c r="BB239" s="33"/>
      <c r="BC239" s="33" t="s">
        <v>11306</v>
      </c>
      <c r="BD239" s="33" t="s">
        <v>11318</v>
      </c>
      <c r="BE239" s="33"/>
      <c r="BF239" s="33"/>
      <c r="BG239" s="33"/>
      <c r="BH239" s="33"/>
      <c r="BI239" s="33"/>
      <c r="BJ239" s="33">
        <v>0</v>
      </c>
      <c r="BK239" s="33" t="s">
        <v>31</v>
      </c>
      <c r="BL239" s="33"/>
      <c r="BM239" s="33" t="s">
        <v>22258</v>
      </c>
    </row>
    <row r="240" spans="1:65" x14ac:dyDescent="0.25">
      <c r="A240" s="33" t="s">
        <v>13112</v>
      </c>
      <c r="B240" s="33" t="s">
        <v>7849</v>
      </c>
      <c r="C240" s="33" t="s">
        <v>13113</v>
      </c>
      <c r="D240" s="33" t="s">
        <v>11302</v>
      </c>
      <c r="E240" s="33" t="s">
        <v>12235</v>
      </c>
      <c r="F240" s="33" t="s">
        <v>11550</v>
      </c>
      <c r="G240" s="33">
        <v>41.99</v>
      </c>
      <c r="H240" s="33">
        <v>0</v>
      </c>
      <c r="I240" s="33"/>
      <c r="J240" s="33" t="s">
        <v>11304</v>
      </c>
      <c r="K240" s="33" t="s">
        <v>11365</v>
      </c>
      <c r="L240" s="33">
        <v>17.77</v>
      </c>
      <c r="M240" s="33"/>
      <c r="N240" s="33" t="s">
        <v>11561</v>
      </c>
      <c r="O240" s="33"/>
      <c r="P240" s="33" t="s">
        <v>11306</v>
      </c>
      <c r="Q240" s="33" t="s">
        <v>11306</v>
      </c>
      <c r="R240" s="33">
        <v>1.6</v>
      </c>
      <c r="S240" s="33">
        <v>1.6</v>
      </c>
      <c r="T240" s="33" t="s">
        <v>13114</v>
      </c>
      <c r="U240" s="33" t="s">
        <v>13114</v>
      </c>
      <c r="V240" s="33" t="s">
        <v>13115</v>
      </c>
      <c r="W240" s="33"/>
      <c r="X240" s="33"/>
      <c r="Y240" s="33" t="s">
        <v>11308</v>
      </c>
      <c r="Z240" s="33">
        <v>10</v>
      </c>
      <c r="AA240" s="33">
        <v>30</v>
      </c>
      <c r="AB240" s="33">
        <v>10</v>
      </c>
      <c r="AC240" s="33">
        <v>0</v>
      </c>
      <c r="AD240" s="33" t="s">
        <v>11803</v>
      </c>
      <c r="AE240" s="33" t="s">
        <v>13116</v>
      </c>
      <c r="AF240" s="33" t="s">
        <v>13117</v>
      </c>
      <c r="AG240" s="33" t="s">
        <v>13118</v>
      </c>
      <c r="AH240" s="33" t="s">
        <v>13119</v>
      </c>
      <c r="AI240" s="33" t="s">
        <v>13120</v>
      </c>
      <c r="AJ240" s="33" t="s">
        <v>13121</v>
      </c>
      <c r="AK240" s="33" t="s">
        <v>11570</v>
      </c>
      <c r="AL240" s="33"/>
      <c r="AM240" s="33"/>
      <c r="AN240" s="33"/>
      <c r="AO240" s="33" t="s">
        <v>11386</v>
      </c>
      <c r="AP240" s="33" t="s">
        <v>11318</v>
      </c>
      <c r="AQ240" s="33">
        <v>0</v>
      </c>
      <c r="AR240" s="33"/>
      <c r="AS240" s="33"/>
      <c r="AT240" s="33"/>
      <c r="AU240" s="33"/>
      <c r="AV240" s="33"/>
      <c r="AW240" s="33"/>
      <c r="AX240" s="33"/>
      <c r="AY240" s="33"/>
      <c r="AZ240" s="33"/>
      <c r="BA240" s="33"/>
      <c r="BB240" s="33"/>
      <c r="BC240" s="33" t="s">
        <v>11306</v>
      </c>
      <c r="BD240" s="33" t="s">
        <v>11318</v>
      </c>
      <c r="BE240" s="33"/>
      <c r="BF240" s="33"/>
      <c r="BG240" s="33"/>
      <c r="BH240" s="33"/>
      <c r="BI240" s="33"/>
      <c r="BJ240" s="33">
        <v>0</v>
      </c>
      <c r="BK240" s="33" t="s">
        <v>31</v>
      </c>
      <c r="BL240" s="33"/>
      <c r="BM240" s="33" t="s">
        <v>22260</v>
      </c>
    </row>
    <row r="241" spans="1:65" x14ac:dyDescent="0.25">
      <c r="A241" s="33" t="s">
        <v>22208</v>
      </c>
      <c r="B241" s="33" t="s">
        <v>22209</v>
      </c>
      <c r="C241" s="33" t="s">
        <v>22210</v>
      </c>
      <c r="D241" s="33" t="s">
        <v>11302</v>
      </c>
      <c r="E241" s="33" t="s">
        <v>11800</v>
      </c>
      <c r="F241" s="33" t="s">
        <v>11303</v>
      </c>
      <c r="G241" s="33">
        <v>1298.8</v>
      </c>
      <c r="H241" s="33">
        <v>0</v>
      </c>
      <c r="I241" s="33"/>
      <c r="J241" s="33" t="s">
        <v>11304</v>
      </c>
      <c r="K241" s="33" t="s">
        <v>12277</v>
      </c>
      <c r="L241" s="33">
        <v>617</v>
      </c>
      <c r="M241" s="33"/>
      <c r="N241" s="33"/>
      <c r="O241" s="33"/>
      <c r="P241" s="33" t="s">
        <v>11306</v>
      </c>
      <c r="Q241" s="33" t="s">
        <v>11306</v>
      </c>
      <c r="R241" s="33">
        <v>0</v>
      </c>
      <c r="S241" s="33">
        <v>0</v>
      </c>
      <c r="T241" s="33"/>
      <c r="U241" s="33"/>
      <c r="V241" s="33" t="s">
        <v>22116</v>
      </c>
      <c r="W241" s="33"/>
      <c r="X241" s="33"/>
      <c r="Y241" s="33" t="s">
        <v>11308</v>
      </c>
      <c r="Z241" s="33">
        <v>160</v>
      </c>
      <c r="AA241" s="33">
        <v>0</v>
      </c>
      <c r="AB241" s="33">
        <v>110</v>
      </c>
      <c r="AC241" s="33">
        <v>0</v>
      </c>
      <c r="AD241" s="33" t="s">
        <v>11803</v>
      </c>
      <c r="AE241" s="33" t="s">
        <v>22211</v>
      </c>
      <c r="AF241" s="33" t="s">
        <v>22212</v>
      </c>
      <c r="AG241" s="33" t="s">
        <v>22213</v>
      </c>
      <c r="AH241" s="33" t="s">
        <v>22214</v>
      </c>
      <c r="AI241" s="33" t="s">
        <v>22215</v>
      </c>
      <c r="AJ241" s="33" t="s">
        <v>22216</v>
      </c>
      <c r="AK241" s="33" t="s">
        <v>11809</v>
      </c>
      <c r="AL241" s="33"/>
      <c r="AM241" s="33"/>
      <c r="AN241" s="33"/>
      <c r="AO241" s="33" t="s">
        <v>11317</v>
      </c>
      <c r="AP241" s="33" t="s">
        <v>11318</v>
      </c>
      <c r="AQ241" s="33">
        <v>0</v>
      </c>
      <c r="AR241" s="33"/>
      <c r="AS241" s="33"/>
      <c r="AT241" s="33"/>
      <c r="AU241" s="33"/>
      <c r="AV241" s="33"/>
      <c r="AW241" s="33"/>
      <c r="AX241" s="33"/>
      <c r="AY241" s="33"/>
      <c r="AZ241" s="33"/>
      <c r="BA241" s="33"/>
      <c r="BB241" s="33"/>
      <c r="BC241" s="33" t="s">
        <v>11306</v>
      </c>
      <c r="BD241" s="33" t="s">
        <v>11318</v>
      </c>
      <c r="BE241" s="33"/>
      <c r="BF241" s="33"/>
      <c r="BG241" s="33"/>
      <c r="BH241" s="33"/>
      <c r="BI241" s="33"/>
      <c r="BJ241" s="33">
        <v>0</v>
      </c>
      <c r="BK241" s="33" t="s">
        <v>31</v>
      </c>
      <c r="BL241" s="33"/>
      <c r="BM241" s="33" t="s">
        <v>22258</v>
      </c>
    </row>
    <row r="242" spans="1:65" x14ac:dyDescent="0.25">
      <c r="A242" s="33" t="s">
        <v>13130</v>
      </c>
      <c r="B242" s="33" t="s">
        <v>9212</v>
      </c>
      <c r="C242" s="33" t="s">
        <v>13131</v>
      </c>
      <c r="D242" s="33" t="s">
        <v>11302</v>
      </c>
      <c r="E242" s="33" t="s">
        <v>11559</v>
      </c>
      <c r="F242" s="33" t="s">
        <v>11550</v>
      </c>
      <c r="G242" s="33">
        <v>21.46</v>
      </c>
      <c r="H242" s="33">
        <v>0</v>
      </c>
      <c r="I242" s="33"/>
      <c r="J242" s="33" t="s">
        <v>11304</v>
      </c>
      <c r="K242" s="33" t="s">
        <v>11306</v>
      </c>
      <c r="L242" s="33">
        <v>21.46</v>
      </c>
      <c r="M242" s="33"/>
      <c r="N242" s="33" t="s">
        <v>11561</v>
      </c>
      <c r="O242" s="33"/>
      <c r="P242" s="33" t="s">
        <v>11306</v>
      </c>
      <c r="Q242" s="33" t="s">
        <v>11306</v>
      </c>
      <c r="R242" s="33">
        <v>0.6</v>
      </c>
      <c r="S242" s="33">
        <v>0.6</v>
      </c>
      <c r="T242" s="33" t="s">
        <v>13132</v>
      </c>
      <c r="U242" s="33" t="s">
        <v>13132</v>
      </c>
      <c r="V242" s="33" t="s">
        <v>13133</v>
      </c>
      <c r="W242" s="33"/>
      <c r="X242" s="33"/>
      <c r="Y242" s="33" t="s">
        <v>11308</v>
      </c>
      <c r="Z242" s="33">
        <v>6</v>
      </c>
      <c r="AA242" s="33">
        <v>20</v>
      </c>
      <c r="AB242" s="33">
        <v>6</v>
      </c>
      <c r="AC242" s="33">
        <v>0</v>
      </c>
      <c r="AD242" s="33" t="s">
        <v>11803</v>
      </c>
      <c r="AE242" s="33" t="s">
        <v>13134</v>
      </c>
      <c r="AF242" s="33" t="s">
        <v>13135</v>
      </c>
      <c r="AG242" s="33" t="s">
        <v>13136</v>
      </c>
      <c r="AH242" s="33" t="s">
        <v>13137</v>
      </c>
      <c r="AI242" s="33" t="s">
        <v>13138</v>
      </c>
      <c r="AJ242" s="33" t="s">
        <v>13139</v>
      </c>
      <c r="AK242" s="33" t="s">
        <v>11570</v>
      </c>
      <c r="AL242" s="33"/>
      <c r="AM242" s="33"/>
      <c r="AN242" s="33" t="s">
        <v>11556</v>
      </c>
      <c r="AO242" s="33" t="s">
        <v>11386</v>
      </c>
      <c r="AP242" s="33" t="s">
        <v>11318</v>
      </c>
      <c r="AQ242" s="33">
        <v>0</v>
      </c>
      <c r="AR242" s="33"/>
      <c r="AS242" s="33"/>
      <c r="AT242" s="33"/>
      <c r="AU242" s="33"/>
      <c r="AV242" s="33"/>
      <c r="AW242" s="33"/>
      <c r="AX242" s="33"/>
      <c r="AY242" s="33"/>
      <c r="AZ242" s="33"/>
      <c r="BA242" s="33"/>
      <c r="BB242" s="33"/>
      <c r="BC242" s="33" t="s">
        <v>11306</v>
      </c>
      <c r="BD242" s="33" t="s">
        <v>11318</v>
      </c>
      <c r="BE242" s="33"/>
      <c r="BF242" s="33"/>
      <c r="BG242" s="33"/>
      <c r="BH242" s="33"/>
      <c r="BI242" s="33"/>
      <c r="BJ242" s="33">
        <v>0</v>
      </c>
      <c r="BK242" s="33" t="s">
        <v>31</v>
      </c>
      <c r="BL242" s="33"/>
      <c r="BM242" s="33" t="s">
        <v>22260</v>
      </c>
    </row>
    <row r="243" spans="1:65" x14ac:dyDescent="0.25">
      <c r="A243" s="33" t="s">
        <v>13140</v>
      </c>
      <c r="B243" s="33" t="s">
        <v>10156</v>
      </c>
      <c r="C243" s="33" t="s">
        <v>13141</v>
      </c>
      <c r="D243" s="33" t="s">
        <v>11692</v>
      </c>
      <c r="E243" s="33" t="s">
        <v>11925</v>
      </c>
      <c r="F243" s="33" t="s">
        <v>11550</v>
      </c>
      <c r="G243" s="33">
        <v>23.98</v>
      </c>
      <c r="H243" s="33">
        <v>0</v>
      </c>
      <c r="I243" s="33"/>
      <c r="J243" s="33" t="s">
        <v>11304</v>
      </c>
      <c r="K243" s="33" t="s">
        <v>11586</v>
      </c>
      <c r="L243" s="33">
        <v>23.98</v>
      </c>
      <c r="M243" s="33"/>
      <c r="N243" s="33" t="s">
        <v>11561</v>
      </c>
      <c r="O243" s="33"/>
      <c r="P243" s="33" t="s">
        <v>11306</v>
      </c>
      <c r="Q243" s="33" t="s">
        <v>11306</v>
      </c>
      <c r="R243" s="33">
        <v>0.24</v>
      </c>
      <c r="S243" s="33">
        <v>0.24</v>
      </c>
      <c r="T243" s="33" t="s">
        <v>11574</v>
      </c>
      <c r="U243" s="33" t="s">
        <v>11574</v>
      </c>
      <c r="V243" s="33" t="s">
        <v>13142</v>
      </c>
      <c r="W243" s="33"/>
      <c r="X243" s="33"/>
      <c r="Y243" s="33" t="s">
        <v>11308</v>
      </c>
      <c r="Z243" s="33">
        <v>6</v>
      </c>
      <c r="AA243" s="33">
        <v>20</v>
      </c>
      <c r="AB243" s="33">
        <v>6</v>
      </c>
      <c r="AC243" s="33">
        <v>0</v>
      </c>
      <c r="AD243" s="33" t="s">
        <v>11803</v>
      </c>
      <c r="AE243" s="33" t="s">
        <v>13143</v>
      </c>
      <c r="AF243" s="33" t="s">
        <v>13144</v>
      </c>
      <c r="AG243" s="33" t="s">
        <v>13145</v>
      </c>
      <c r="AH243" s="33" t="s">
        <v>13146</v>
      </c>
      <c r="AI243" s="33" t="s">
        <v>13147</v>
      </c>
      <c r="AJ243" s="33" t="s">
        <v>13148</v>
      </c>
      <c r="AK243" s="33" t="s">
        <v>11570</v>
      </c>
      <c r="AL243" s="33"/>
      <c r="AM243" s="33"/>
      <c r="AN243" s="33" t="s">
        <v>11556</v>
      </c>
      <c r="AO243" s="33" t="s">
        <v>11386</v>
      </c>
      <c r="AP243" s="33" t="s">
        <v>11318</v>
      </c>
      <c r="AQ243" s="33">
        <v>0</v>
      </c>
      <c r="AR243" s="33"/>
      <c r="AS243" s="33"/>
      <c r="AT243" s="33"/>
      <c r="AU243" s="33"/>
      <c r="AV243" s="33"/>
      <c r="AW243" s="33"/>
      <c r="AX243" s="33"/>
      <c r="AY243" s="33"/>
      <c r="AZ243" s="33"/>
      <c r="BA243" s="33"/>
      <c r="BB243" s="33"/>
      <c r="BC243" s="33" t="s">
        <v>11306</v>
      </c>
      <c r="BD243" s="33" t="s">
        <v>11318</v>
      </c>
      <c r="BE243" s="33"/>
      <c r="BF243" s="33"/>
      <c r="BG243" s="33"/>
      <c r="BH243" s="33"/>
      <c r="BI243" s="33"/>
      <c r="BJ243" s="33">
        <v>0</v>
      </c>
      <c r="BK243" s="33" t="s">
        <v>31</v>
      </c>
      <c r="BL243" s="33"/>
      <c r="BM243" s="33" t="s">
        <v>22260</v>
      </c>
    </row>
    <row r="244" spans="1:65" x14ac:dyDescent="0.25">
      <c r="A244" s="33" t="s">
        <v>13149</v>
      </c>
      <c r="B244" s="33" t="s">
        <v>13150</v>
      </c>
      <c r="C244" s="33" t="s">
        <v>13151</v>
      </c>
      <c r="D244" s="33" t="s">
        <v>11376</v>
      </c>
      <c r="E244" s="33" t="s">
        <v>11941</v>
      </c>
      <c r="F244" s="33" t="s">
        <v>11303</v>
      </c>
      <c r="G244" s="33">
        <v>184.8</v>
      </c>
      <c r="H244" s="33">
        <v>0</v>
      </c>
      <c r="I244" s="33"/>
      <c r="J244" s="33" t="s">
        <v>11304</v>
      </c>
      <c r="K244" s="33" t="s">
        <v>11305</v>
      </c>
      <c r="L244" s="33">
        <v>73.05</v>
      </c>
      <c r="M244" s="33"/>
      <c r="N244" s="33"/>
      <c r="O244" s="33"/>
      <c r="P244" s="33" t="s">
        <v>13152</v>
      </c>
      <c r="Q244" s="33" t="s">
        <v>12153</v>
      </c>
      <c r="R244" s="33">
        <v>0</v>
      </c>
      <c r="S244" s="33">
        <v>0</v>
      </c>
      <c r="T244" s="33"/>
      <c r="U244" s="33"/>
      <c r="V244" s="33" t="s">
        <v>13153</v>
      </c>
      <c r="W244" s="33"/>
      <c r="X244" s="33"/>
      <c r="Y244" s="33" t="s">
        <v>11308</v>
      </c>
      <c r="Z244" s="33">
        <v>0</v>
      </c>
      <c r="AA244" s="33">
        <v>0</v>
      </c>
      <c r="AB244" s="33">
        <v>0</v>
      </c>
      <c r="AC244" s="33">
        <v>0</v>
      </c>
      <c r="AD244" s="33" t="s">
        <v>11309</v>
      </c>
      <c r="AE244" s="33" t="s">
        <v>13154</v>
      </c>
      <c r="AF244" s="33" t="s">
        <v>13155</v>
      </c>
      <c r="AG244" s="33" t="s">
        <v>13156</v>
      </c>
      <c r="AH244" s="33" t="s">
        <v>13157</v>
      </c>
      <c r="AI244" s="33" t="s">
        <v>13158</v>
      </c>
      <c r="AJ244" s="33" t="s">
        <v>13159</v>
      </c>
      <c r="AK244" s="33" t="s">
        <v>11626</v>
      </c>
      <c r="AL244" s="33"/>
      <c r="AM244" s="33"/>
      <c r="AN244" s="33"/>
      <c r="AO244" s="33" t="s">
        <v>11627</v>
      </c>
      <c r="AP244" s="33" t="s">
        <v>11318</v>
      </c>
      <c r="AQ244" s="33">
        <v>0</v>
      </c>
      <c r="AR244" s="33"/>
      <c r="AS244" s="33"/>
      <c r="AT244" s="33"/>
      <c r="AU244" s="33"/>
      <c r="AV244" s="33"/>
      <c r="AW244" s="33"/>
      <c r="AX244" s="33"/>
      <c r="AY244" s="33"/>
      <c r="AZ244" s="33"/>
      <c r="BA244" s="33"/>
      <c r="BB244" s="33"/>
      <c r="BC244" s="33" t="s">
        <v>11306</v>
      </c>
      <c r="BD244" s="33" t="s">
        <v>11318</v>
      </c>
      <c r="BE244" s="33"/>
      <c r="BF244" s="33"/>
      <c r="BG244" s="33"/>
      <c r="BH244" s="33"/>
      <c r="BI244" s="33"/>
      <c r="BJ244" s="33">
        <v>0</v>
      </c>
      <c r="BK244" s="33" t="s">
        <v>31</v>
      </c>
      <c r="BL244" s="33"/>
      <c r="BM244" s="33" t="s">
        <v>22258</v>
      </c>
    </row>
    <row r="245" spans="1:65" x14ac:dyDescent="0.25">
      <c r="A245" s="33" t="s">
        <v>13160</v>
      </c>
      <c r="B245" s="33" t="s">
        <v>1517</v>
      </c>
      <c r="C245" s="33" t="s">
        <v>1516</v>
      </c>
      <c r="D245" s="33" t="s">
        <v>11376</v>
      </c>
      <c r="E245" s="33" t="s">
        <v>11606</v>
      </c>
      <c r="F245" s="33" t="s">
        <v>11303</v>
      </c>
      <c r="G245" s="33">
        <v>289.08999999999997</v>
      </c>
      <c r="H245" s="33">
        <v>0</v>
      </c>
      <c r="I245" s="33"/>
      <c r="J245" s="33" t="s">
        <v>11304</v>
      </c>
      <c r="K245" s="33" t="s">
        <v>11305</v>
      </c>
      <c r="L245" s="33">
        <v>158.38999999999999</v>
      </c>
      <c r="M245" s="33"/>
      <c r="N245" s="33"/>
      <c r="O245" s="33"/>
      <c r="P245" s="33" t="s">
        <v>11306</v>
      </c>
      <c r="Q245" s="33" t="s">
        <v>11306</v>
      </c>
      <c r="R245" s="33">
        <v>0</v>
      </c>
      <c r="S245" s="33">
        <v>0</v>
      </c>
      <c r="T245" s="33"/>
      <c r="U245" s="33"/>
      <c r="V245" s="33" t="s">
        <v>13161</v>
      </c>
      <c r="W245" s="33"/>
      <c r="X245" s="33"/>
      <c r="Y245" s="33" t="s">
        <v>11308</v>
      </c>
      <c r="Z245" s="33">
        <v>0</v>
      </c>
      <c r="AA245" s="33">
        <v>0</v>
      </c>
      <c r="AB245" s="33">
        <v>0</v>
      </c>
      <c r="AC245" s="33">
        <v>0</v>
      </c>
      <c r="AD245" s="33" t="s">
        <v>11309</v>
      </c>
      <c r="AE245" s="33" t="s">
        <v>13162</v>
      </c>
      <c r="AF245" s="33" t="s">
        <v>13163</v>
      </c>
      <c r="AG245" s="33" t="s">
        <v>13164</v>
      </c>
      <c r="AH245" s="33" t="s">
        <v>13165</v>
      </c>
      <c r="AI245" s="33" t="s">
        <v>13166</v>
      </c>
      <c r="AJ245" s="33" t="s">
        <v>13167</v>
      </c>
      <c r="AK245" s="33" t="s">
        <v>11626</v>
      </c>
      <c r="AL245" s="33"/>
      <c r="AM245" s="33"/>
      <c r="AN245" s="33"/>
      <c r="AO245" s="33" t="s">
        <v>11627</v>
      </c>
      <c r="AP245" s="33" t="s">
        <v>11318</v>
      </c>
      <c r="AQ245" s="33">
        <v>0</v>
      </c>
      <c r="AR245" s="33"/>
      <c r="AS245" s="33"/>
      <c r="AT245" s="33"/>
      <c r="AU245" s="33"/>
      <c r="AV245" s="33"/>
      <c r="AW245" s="33"/>
      <c r="AX245" s="33"/>
      <c r="AY245" s="33"/>
      <c r="AZ245" s="33"/>
      <c r="BA245" s="33"/>
      <c r="BB245" s="33"/>
      <c r="BC245" s="33" t="s">
        <v>11306</v>
      </c>
      <c r="BD245" s="33" t="s">
        <v>11318</v>
      </c>
      <c r="BE245" s="33"/>
      <c r="BF245" s="33"/>
      <c r="BG245" s="33"/>
      <c r="BH245" s="33"/>
      <c r="BI245" s="33"/>
      <c r="BJ245" s="33">
        <v>0</v>
      </c>
      <c r="BK245" s="33" t="s">
        <v>31</v>
      </c>
      <c r="BL245" s="33"/>
      <c r="BM245" s="33" t="s">
        <v>22258</v>
      </c>
    </row>
    <row r="246" spans="1:65" x14ac:dyDescent="0.25">
      <c r="A246" s="33" t="s">
        <v>22217</v>
      </c>
      <c r="B246" s="33" t="s">
        <v>999</v>
      </c>
      <c r="C246" s="33" t="s">
        <v>22218</v>
      </c>
      <c r="D246" s="33" t="s">
        <v>11302</v>
      </c>
      <c r="E246" s="33" t="s">
        <v>11800</v>
      </c>
      <c r="F246" s="33" t="s">
        <v>11303</v>
      </c>
      <c r="G246" s="33">
        <v>1458.8</v>
      </c>
      <c r="H246" s="33">
        <v>0</v>
      </c>
      <c r="I246" s="33"/>
      <c r="J246" s="33" t="s">
        <v>11304</v>
      </c>
      <c r="K246" s="33" t="s">
        <v>11586</v>
      </c>
      <c r="L246" s="33">
        <v>553</v>
      </c>
      <c r="M246" s="33"/>
      <c r="N246" s="33"/>
      <c r="O246" s="33"/>
      <c r="P246" s="33" t="s">
        <v>11306</v>
      </c>
      <c r="Q246" s="33" t="s">
        <v>11306</v>
      </c>
      <c r="R246" s="33">
        <v>0</v>
      </c>
      <c r="S246" s="33">
        <v>0</v>
      </c>
      <c r="T246" s="33"/>
      <c r="U246" s="33"/>
      <c r="V246" s="33" t="s">
        <v>22106</v>
      </c>
      <c r="W246" s="33"/>
      <c r="X246" s="33"/>
      <c r="Y246" s="33" t="s">
        <v>11308</v>
      </c>
      <c r="Z246" s="33">
        <v>127</v>
      </c>
      <c r="AA246" s="33">
        <v>0</v>
      </c>
      <c r="AB246" s="33">
        <v>96</v>
      </c>
      <c r="AC246" s="33">
        <v>0</v>
      </c>
      <c r="AD246" s="33" t="s">
        <v>11803</v>
      </c>
      <c r="AE246" s="33" t="s">
        <v>22219</v>
      </c>
      <c r="AF246" s="33" t="s">
        <v>22220</v>
      </c>
      <c r="AG246" s="33" t="s">
        <v>22221</v>
      </c>
      <c r="AH246" s="33" t="s">
        <v>22222</v>
      </c>
      <c r="AI246" s="33" t="s">
        <v>22223</v>
      </c>
      <c r="AJ246" s="33" t="s">
        <v>22224</v>
      </c>
      <c r="AK246" s="33" t="s">
        <v>11809</v>
      </c>
      <c r="AL246" s="33"/>
      <c r="AM246" s="33"/>
      <c r="AN246" s="33"/>
      <c r="AO246" s="33" t="s">
        <v>11317</v>
      </c>
      <c r="AP246" s="33" t="s">
        <v>11318</v>
      </c>
      <c r="AQ246" s="33">
        <v>0</v>
      </c>
      <c r="AR246" s="33"/>
      <c r="AS246" s="33"/>
      <c r="AT246" s="33"/>
      <c r="AU246" s="33"/>
      <c r="AV246" s="33"/>
      <c r="AW246" s="33"/>
      <c r="AX246" s="33"/>
      <c r="AY246" s="33"/>
      <c r="AZ246" s="33"/>
      <c r="BA246" s="33"/>
      <c r="BB246" s="33"/>
      <c r="BC246" s="33" t="s">
        <v>11306</v>
      </c>
      <c r="BD246" s="33" t="s">
        <v>11318</v>
      </c>
      <c r="BE246" s="33"/>
      <c r="BF246" s="33"/>
      <c r="BG246" s="33"/>
      <c r="BH246" s="33"/>
      <c r="BI246" s="33"/>
      <c r="BJ246" s="33">
        <v>0</v>
      </c>
      <c r="BK246" s="33" t="s">
        <v>31</v>
      </c>
      <c r="BL246" s="33"/>
      <c r="BM246" s="33" t="s">
        <v>22258</v>
      </c>
    </row>
    <row r="247" spans="1:65" x14ac:dyDescent="0.25">
      <c r="A247" s="33" t="s">
        <v>13178</v>
      </c>
      <c r="B247" s="33" t="s">
        <v>7795</v>
      </c>
      <c r="C247" s="33" t="s">
        <v>13179</v>
      </c>
      <c r="D247" s="33" t="s">
        <v>11302</v>
      </c>
      <c r="E247" s="33" t="s">
        <v>11606</v>
      </c>
      <c r="F247" s="33" t="s">
        <v>11303</v>
      </c>
      <c r="G247" s="33">
        <v>75.36</v>
      </c>
      <c r="H247" s="33">
        <v>0</v>
      </c>
      <c r="I247" s="33"/>
      <c r="J247" s="33" t="s">
        <v>11304</v>
      </c>
      <c r="K247" s="33" t="s">
        <v>11607</v>
      </c>
      <c r="L247" s="33">
        <v>47.57</v>
      </c>
      <c r="M247" s="33"/>
      <c r="N247" s="33"/>
      <c r="O247" s="33"/>
      <c r="P247" s="33" t="s">
        <v>11306</v>
      </c>
      <c r="Q247" s="33" t="s">
        <v>11306</v>
      </c>
      <c r="R247" s="33">
        <v>1</v>
      </c>
      <c r="S247" s="33">
        <v>1</v>
      </c>
      <c r="T247" s="33" t="s">
        <v>13180</v>
      </c>
      <c r="U247" s="33"/>
      <c r="V247" s="33" t="s">
        <v>13181</v>
      </c>
      <c r="W247" s="33"/>
      <c r="X247" s="33"/>
      <c r="Y247" s="33" t="s">
        <v>11308</v>
      </c>
      <c r="Z247" s="33">
        <v>34</v>
      </c>
      <c r="AA247" s="33">
        <v>6</v>
      </c>
      <c r="AB247" s="33">
        <v>27</v>
      </c>
      <c r="AC247" s="33">
        <v>0</v>
      </c>
      <c r="AD247" s="33" t="s">
        <v>11803</v>
      </c>
      <c r="AE247" s="33" t="s">
        <v>13182</v>
      </c>
      <c r="AF247" s="33" t="s">
        <v>13183</v>
      </c>
      <c r="AG247" s="33" t="s">
        <v>13184</v>
      </c>
      <c r="AH247" s="33" t="s">
        <v>13185</v>
      </c>
      <c r="AI247" s="33" t="s">
        <v>13186</v>
      </c>
      <c r="AJ247" s="33" t="s">
        <v>13187</v>
      </c>
      <c r="AK247" s="33" t="s">
        <v>11626</v>
      </c>
      <c r="AL247" s="33"/>
      <c r="AM247" s="33"/>
      <c r="AN247" s="33" t="s">
        <v>11227</v>
      </c>
      <c r="AO247" s="33" t="s">
        <v>11627</v>
      </c>
      <c r="AP247" s="33" t="s">
        <v>11318</v>
      </c>
      <c r="AQ247" s="33">
        <v>0</v>
      </c>
      <c r="AR247" s="33"/>
      <c r="AS247" s="33"/>
      <c r="AT247" s="33"/>
      <c r="AU247" s="33"/>
      <c r="AV247" s="33"/>
      <c r="AW247" s="33"/>
      <c r="AX247" s="33"/>
      <c r="AY247" s="33"/>
      <c r="AZ247" s="33"/>
      <c r="BA247" s="33"/>
      <c r="BB247" s="33"/>
      <c r="BC247" s="33" t="s">
        <v>11306</v>
      </c>
      <c r="BD247" s="33" t="s">
        <v>11318</v>
      </c>
      <c r="BE247" s="33"/>
      <c r="BF247" s="33"/>
      <c r="BG247" s="33"/>
      <c r="BH247" s="33"/>
      <c r="BI247" s="33"/>
      <c r="BJ247" s="33">
        <v>0</v>
      </c>
      <c r="BK247" s="33" t="s">
        <v>31</v>
      </c>
      <c r="BL247" s="33"/>
      <c r="BM247" s="33" t="s">
        <v>22258</v>
      </c>
    </row>
    <row r="248" spans="1:65" x14ac:dyDescent="0.25">
      <c r="A248" s="33" t="s">
        <v>22225</v>
      </c>
      <c r="B248" s="33" t="s">
        <v>22226</v>
      </c>
      <c r="C248" s="33" t="s">
        <v>22227</v>
      </c>
      <c r="D248" s="33" t="s">
        <v>11302</v>
      </c>
      <c r="E248" s="33" t="s">
        <v>11800</v>
      </c>
      <c r="F248" s="33" t="s">
        <v>11303</v>
      </c>
      <c r="G248" s="33">
        <v>0</v>
      </c>
      <c r="H248" s="33">
        <v>0</v>
      </c>
      <c r="I248" s="33"/>
      <c r="J248" s="33" t="s">
        <v>11304</v>
      </c>
      <c r="K248" s="33" t="s">
        <v>11306</v>
      </c>
      <c r="L248" s="33">
        <v>0</v>
      </c>
      <c r="M248" s="33"/>
      <c r="N248" s="33"/>
      <c r="O248" s="33"/>
      <c r="P248" s="33" t="s">
        <v>11306</v>
      </c>
      <c r="Q248" s="33" t="s">
        <v>11306</v>
      </c>
      <c r="R248" s="33">
        <v>0</v>
      </c>
      <c r="S248" s="33">
        <v>0</v>
      </c>
      <c r="T248" s="33"/>
      <c r="U248" s="33"/>
      <c r="V248" s="33" t="s">
        <v>22228</v>
      </c>
      <c r="W248" s="33"/>
      <c r="X248" s="33"/>
      <c r="Y248" s="33" t="s">
        <v>11308</v>
      </c>
      <c r="Z248" s="33">
        <v>127</v>
      </c>
      <c r="AA248" s="33">
        <v>0</v>
      </c>
      <c r="AB248" s="33">
        <v>96</v>
      </c>
      <c r="AC248" s="33">
        <v>0</v>
      </c>
      <c r="AD248" s="33" t="s">
        <v>11803</v>
      </c>
      <c r="AE248" s="33" t="s">
        <v>22229</v>
      </c>
      <c r="AF248" s="33" t="s">
        <v>22230</v>
      </c>
      <c r="AG248" s="33" t="s">
        <v>22231</v>
      </c>
      <c r="AH248" s="33" t="s">
        <v>22232</v>
      </c>
      <c r="AI248" s="33" t="s">
        <v>22233</v>
      </c>
      <c r="AJ248" s="33" t="s">
        <v>22234</v>
      </c>
      <c r="AK248" s="33" t="s">
        <v>11809</v>
      </c>
      <c r="AL248" s="33"/>
      <c r="AM248" s="33"/>
      <c r="AN248" s="33"/>
      <c r="AO248" s="33" t="s">
        <v>11317</v>
      </c>
      <c r="AP248" s="33" t="s">
        <v>11318</v>
      </c>
      <c r="AQ248" s="33">
        <v>0</v>
      </c>
      <c r="AR248" s="33"/>
      <c r="AS248" s="33"/>
      <c r="AT248" s="33"/>
      <c r="AU248" s="33"/>
      <c r="AV248" s="33"/>
      <c r="AW248" s="33"/>
      <c r="AX248" s="33"/>
      <c r="AY248" s="33"/>
      <c r="AZ248" s="33"/>
      <c r="BA248" s="33"/>
      <c r="BB248" s="33"/>
      <c r="BC248" s="33" t="s">
        <v>11306</v>
      </c>
      <c r="BD248" s="33" t="s">
        <v>11318</v>
      </c>
      <c r="BE248" s="33"/>
      <c r="BF248" s="33"/>
      <c r="BG248" s="33"/>
      <c r="BH248" s="33"/>
      <c r="BI248" s="33"/>
      <c r="BJ248" s="33">
        <v>0</v>
      </c>
      <c r="BK248" s="33" t="s">
        <v>31</v>
      </c>
      <c r="BL248" s="33"/>
      <c r="BM248" s="33" t="s">
        <v>22258</v>
      </c>
    </row>
    <row r="249" spans="1:65" x14ac:dyDescent="0.25">
      <c r="A249" s="33" t="s">
        <v>22235</v>
      </c>
      <c r="B249" s="33" t="s">
        <v>22236</v>
      </c>
      <c r="C249" s="33" t="s">
        <v>22237</v>
      </c>
      <c r="D249" s="33" t="s">
        <v>11302</v>
      </c>
      <c r="E249" s="33" t="s">
        <v>11800</v>
      </c>
      <c r="F249" s="33" t="s">
        <v>11303</v>
      </c>
      <c r="G249" s="33">
        <v>0</v>
      </c>
      <c r="H249" s="33">
        <v>0</v>
      </c>
      <c r="I249" s="33"/>
      <c r="J249" s="33" t="s">
        <v>11304</v>
      </c>
      <c r="K249" s="33" t="s">
        <v>11306</v>
      </c>
      <c r="L249" s="33">
        <v>296</v>
      </c>
      <c r="M249" s="33"/>
      <c r="N249" s="33"/>
      <c r="O249" s="33"/>
      <c r="P249" s="33" t="s">
        <v>11306</v>
      </c>
      <c r="Q249" s="33" t="s">
        <v>11365</v>
      </c>
      <c r="R249" s="33">
        <v>0</v>
      </c>
      <c r="S249" s="33">
        <v>0</v>
      </c>
      <c r="T249" s="33"/>
      <c r="U249" s="33"/>
      <c r="V249" s="33"/>
      <c r="W249" s="33"/>
      <c r="X249" s="33"/>
      <c r="Y249" s="33" t="s">
        <v>11308</v>
      </c>
      <c r="Z249" s="33">
        <v>0</v>
      </c>
      <c r="AA249" s="33">
        <v>0</v>
      </c>
      <c r="AB249" s="33">
        <v>0</v>
      </c>
      <c r="AC249" s="33">
        <v>0</v>
      </c>
      <c r="AD249" s="33" t="s">
        <v>11803</v>
      </c>
      <c r="AE249" s="33" t="s">
        <v>22238</v>
      </c>
      <c r="AF249" s="33"/>
      <c r="AG249" s="33"/>
      <c r="AH249" s="33"/>
      <c r="AI249" s="33"/>
      <c r="AJ249" s="33"/>
      <c r="AK249" s="33" t="s">
        <v>11809</v>
      </c>
      <c r="AL249" s="33"/>
      <c r="AM249" s="33"/>
      <c r="AN249" s="33" t="s">
        <v>11227</v>
      </c>
      <c r="AO249" s="33" t="s">
        <v>11317</v>
      </c>
      <c r="AP249" s="33" t="s">
        <v>11318</v>
      </c>
      <c r="AQ249" s="33">
        <v>0</v>
      </c>
      <c r="AR249" s="33"/>
      <c r="AS249" s="33"/>
      <c r="AT249" s="33"/>
      <c r="AU249" s="33"/>
      <c r="AV249" s="33"/>
      <c r="AW249" s="33"/>
      <c r="AX249" s="33"/>
      <c r="AY249" s="33"/>
      <c r="AZ249" s="33"/>
      <c r="BA249" s="33"/>
      <c r="BB249" s="33"/>
      <c r="BC249" s="33" t="s">
        <v>11306</v>
      </c>
      <c r="BD249" s="33" t="s">
        <v>11318</v>
      </c>
      <c r="BE249" s="33" t="s">
        <v>12153</v>
      </c>
      <c r="BF249" s="33"/>
      <c r="BG249" s="33"/>
      <c r="BH249" s="33"/>
      <c r="BI249" s="33"/>
      <c r="BJ249" s="33">
        <v>0</v>
      </c>
      <c r="BK249" s="33" t="s">
        <v>31</v>
      </c>
      <c r="BL249" s="33"/>
      <c r="BM249" s="33" t="s">
        <v>22258</v>
      </c>
    </row>
    <row r="250" spans="1:65" x14ac:dyDescent="0.25">
      <c r="A250" s="33" t="s">
        <v>22239</v>
      </c>
      <c r="B250" s="33" t="s">
        <v>22240</v>
      </c>
      <c r="C250" s="33" t="s">
        <v>22241</v>
      </c>
      <c r="D250" s="33" t="s">
        <v>11302</v>
      </c>
      <c r="E250" s="33" t="s">
        <v>11800</v>
      </c>
      <c r="F250" s="33" t="s">
        <v>11303</v>
      </c>
      <c r="G250" s="33">
        <v>172.02</v>
      </c>
      <c r="H250" s="33">
        <v>0</v>
      </c>
      <c r="I250" s="33"/>
      <c r="J250" s="33" t="s">
        <v>11304</v>
      </c>
      <c r="K250" s="33" t="s">
        <v>13954</v>
      </c>
      <c r="L250" s="33">
        <v>296</v>
      </c>
      <c r="M250" s="33"/>
      <c r="N250" s="33"/>
      <c r="O250" s="33"/>
      <c r="P250" s="33" t="s">
        <v>11306</v>
      </c>
      <c r="Q250" s="33" t="s">
        <v>11365</v>
      </c>
      <c r="R250" s="33">
        <v>0</v>
      </c>
      <c r="S250" s="33">
        <v>0</v>
      </c>
      <c r="T250" s="33"/>
      <c r="U250" s="33"/>
      <c r="V250" s="33"/>
      <c r="W250" s="33"/>
      <c r="X250" s="33"/>
      <c r="Y250" s="33" t="s">
        <v>11308</v>
      </c>
      <c r="Z250" s="33">
        <v>0</v>
      </c>
      <c r="AA250" s="33">
        <v>0</v>
      </c>
      <c r="AB250" s="33">
        <v>0</v>
      </c>
      <c r="AC250" s="33">
        <v>0</v>
      </c>
      <c r="AD250" s="33" t="s">
        <v>11803</v>
      </c>
      <c r="AE250" s="33" t="s">
        <v>22242</v>
      </c>
      <c r="AF250" s="33"/>
      <c r="AG250" s="33"/>
      <c r="AH250" s="33"/>
      <c r="AI250" s="33"/>
      <c r="AJ250" s="33"/>
      <c r="AK250" s="33" t="s">
        <v>11809</v>
      </c>
      <c r="AL250" s="33"/>
      <c r="AM250" s="33"/>
      <c r="AN250" s="33" t="s">
        <v>11227</v>
      </c>
      <c r="AO250" s="33" t="s">
        <v>11317</v>
      </c>
      <c r="AP250" s="33" t="s">
        <v>11318</v>
      </c>
      <c r="AQ250" s="33">
        <v>0</v>
      </c>
      <c r="AR250" s="33"/>
      <c r="AS250" s="33"/>
      <c r="AT250" s="33"/>
      <c r="AU250" s="33"/>
      <c r="AV250" s="33"/>
      <c r="AW250" s="33"/>
      <c r="AX250" s="33"/>
      <c r="AY250" s="33"/>
      <c r="AZ250" s="33"/>
      <c r="BA250" s="33"/>
      <c r="BB250" s="33"/>
      <c r="BC250" s="33" t="s">
        <v>11306</v>
      </c>
      <c r="BD250" s="33" t="s">
        <v>11318</v>
      </c>
      <c r="BE250" s="33" t="s">
        <v>12153</v>
      </c>
      <c r="BF250" s="33"/>
      <c r="BG250" s="33"/>
      <c r="BH250" s="33"/>
      <c r="BI250" s="33"/>
      <c r="BJ250" s="33">
        <v>2</v>
      </c>
      <c r="BK250" s="33" t="s">
        <v>31</v>
      </c>
      <c r="BL250" s="33"/>
      <c r="BM250" s="33" t="s">
        <v>22258</v>
      </c>
    </row>
    <row r="251" spans="1:65" x14ac:dyDescent="0.25">
      <c r="A251" s="33" t="s">
        <v>22243</v>
      </c>
      <c r="B251" s="33" t="s">
        <v>22244</v>
      </c>
      <c r="C251" s="33" t="s">
        <v>22245</v>
      </c>
      <c r="D251" s="33" t="s">
        <v>11302</v>
      </c>
      <c r="E251" s="33" t="s">
        <v>11800</v>
      </c>
      <c r="F251" s="33" t="s">
        <v>11303</v>
      </c>
      <c r="G251" s="33">
        <v>190.17439999999999</v>
      </c>
      <c r="H251" s="33">
        <v>0</v>
      </c>
      <c r="I251" s="33"/>
      <c r="J251" s="33" t="s">
        <v>11304</v>
      </c>
      <c r="K251" s="33" t="s">
        <v>14567</v>
      </c>
      <c r="L251" s="33">
        <v>309</v>
      </c>
      <c r="M251" s="33" t="s">
        <v>22246</v>
      </c>
      <c r="N251" s="33" t="s">
        <v>13190</v>
      </c>
      <c r="O251" s="33"/>
      <c r="P251" s="33" t="s">
        <v>11306</v>
      </c>
      <c r="Q251" s="33" t="s">
        <v>11365</v>
      </c>
      <c r="R251" s="33">
        <v>0</v>
      </c>
      <c r="S251" s="33">
        <v>0</v>
      </c>
      <c r="T251" s="33"/>
      <c r="U251" s="33"/>
      <c r="V251" s="33"/>
      <c r="W251" s="33"/>
      <c r="X251" s="33"/>
      <c r="Y251" s="33" t="s">
        <v>11308</v>
      </c>
      <c r="Z251" s="33">
        <v>0</v>
      </c>
      <c r="AA251" s="33">
        <v>0</v>
      </c>
      <c r="AB251" s="33">
        <v>0</v>
      </c>
      <c r="AC251" s="33">
        <v>0</v>
      </c>
      <c r="AD251" s="33" t="s">
        <v>11803</v>
      </c>
      <c r="AE251" s="33"/>
      <c r="AF251" s="33"/>
      <c r="AG251" s="33"/>
      <c r="AH251" s="33"/>
      <c r="AI251" s="33"/>
      <c r="AJ251" s="33"/>
      <c r="AK251" s="33" t="s">
        <v>11809</v>
      </c>
      <c r="AL251" s="33"/>
      <c r="AM251" s="33"/>
      <c r="AN251" s="33" t="s">
        <v>11227</v>
      </c>
      <c r="AO251" s="33" t="s">
        <v>11317</v>
      </c>
      <c r="AP251" s="33" t="s">
        <v>11318</v>
      </c>
      <c r="AQ251" s="33">
        <v>0</v>
      </c>
      <c r="AR251" s="33"/>
      <c r="AS251" s="33"/>
      <c r="AT251" s="33"/>
      <c r="AU251" s="33"/>
      <c r="AV251" s="33"/>
      <c r="AW251" s="33"/>
      <c r="AX251" s="33"/>
      <c r="AY251" s="33"/>
      <c r="AZ251" s="33"/>
      <c r="BA251" s="33"/>
      <c r="BB251" s="33"/>
      <c r="BC251" s="33" t="s">
        <v>11306</v>
      </c>
      <c r="BD251" s="33" t="s">
        <v>11318</v>
      </c>
      <c r="BE251" s="33" t="s">
        <v>12153</v>
      </c>
      <c r="BF251" s="33"/>
      <c r="BG251" s="33"/>
      <c r="BH251" s="33"/>
      <c r="BI251" s="33"/>
      <c r="BJ251" s="33">
        <v>2</v>
      </c>
      <c r="BK251" s="33" t="s">
        <v>31</v>
      </c>
      <c r="BL251" s="33"/>
      <c r="BM251" s="33" t="s">
        <v>22258</v>
      </c>
    </row>
    <row r="252" spans="1:65" x14ac:dyDescent="0.25">
      <c r="A252" s="33" t="s">
        <v>13225</v>
      </c>
      <c r="B252" s="33" t="s">
        <v>983</v>
      </c>
      <c r="C252" s="33" t="s">
        <v>13226</v>
      </c>
      <c r="D252" s="33" t="s">
        <v>11302</v>
      </c>
      <c r="E252" s="33"/>
      <c r="F252" s="33" t="s">
        <v>11303</v>
      </c>
      <c r="G252" s="33">
        <v>448.8</v>
      </c>
      <c r="H252" s="33">
        <v>0</v>
      </c>
      <c r="I252" s="33"/>
      <c r="J252" s="33" t="s">
        <v>11304</v>
      </c>
      <c r="K252" s="33" t="s">
        <v>11323</v>
      </c>
      <c r="L252" s="33">
        <v>228.5</v>
      </c>
      <c r="M252" s="33"/>
      <c r="N252" s="33"/>
      <c r="O252" s="33"/>
      <c r="P252" s="33" t="s">
        <v>11306</v>
      </c>
      <c r="Q252" s="33" t="s">
        <v>11306</v>
      </c>
      <c r="R252" s="33">
        <v>0</v>
      </c>
      <c r="S252" s="33">
        <v>0</v>
      </c>
      <c r="T252" s="33"/>
      <c r="U252" s="33"/>
      <c r="V252" s="33" t="s">
        <v>13227</v>
      </c>
      <c r="W252" s="33"/>
      <c r="X252" s="33"/>
      <c r="Y252" s="33" t="s">
        <v>11308</v>
      </c>
      <c r="Z252" s="33">
        <v>0</v>
      </c>
      <c r="AA252" s="33">
        <v>0</v>
      </c>
      <c r="AB252" s="33">
        <v>0</v>
      </c>
      <c r="AC252" s="33">
        <v>0</v>
      </c>
      <c r="AD252" s="33" t="s">
        <v>11309</v>
      </c>
      <c r="AE252" s="33" t="s">
        <v>13228</v>
      </c>
      <c r="AF252" s="33" t="s">
        <v>13229</v>
      </c>
      <c r="AG252" s="33" t="s">
        <v>13230</v>
      </c>
      <c r="AH252" s="33" t="s">
        <v>13231</v>
      </c>
      <c r="AI252" s="33" t="s">
        <v>13232</v>
      </c>
      <c r="AJ252" s="33" t="s">
        <v>13233</v>
      </c>
      <c r="AK252" s="33" t="s">
        <v>11626</v>
      </c>
      <c r="AL252" s="33"/>
      <c r="AM252" s="33"/>
      <c r="AN252" s="33"/>
      <c r="AO252" s="33" t="s">
        <v>11317</v>
      </c>
      <c r="AP252" s="33" t="s">
        <v>11318</v>
      </c>
      <c r="AQ252" s="33">
        <v>0</v>
      </c>
      <c r="AR252" s="33"/>
      <c r="AS252" s="33"/>
      <c r="AT252" s="33"/>
      <c r="AU252" s="33"/>
      <c r="AV252" s="33"/>
      <c r="AW252" s="33"/>
      <c r="AX252" s="33"/>
      <c r="AY252" s="33"/>
      <c r="AZ252" s="33"/>
      <c r="BA252" s="33"/>
      <c r="BB252" s="33"/>
      <c r="BC252" s="33" t="s">
        <v>11306</v>
      </c>
      <c r="BD252" s="33" t="s">
        <v>11318</v>
      </c>
      <c r="BE252" s="33"/>
      <c r="BF252" s="33"/>
      <c r="BG252" s="33"/>
      <c r="BH252" s="33"/>
      <c r="BI252" s="33"/>
      <c r="BJ252" s="33">
        <v>0</v>
      </c>
      <c r="BK252" s="33" t="s">
        <v>31</v>
      </c>
      <c r="BL252" s="33"/>
      <c r="BM252" s="33" t="s">
        <v>22258</v>
      </c>
    </row>
    <row r="253" spans="1:65" x14ac:dyDescent="0.25">
      <c r="A253" s="33" t="s">
        <v>22247</v>
      </c>
      <c r="B253" s="33" t="s">
        <v>22248</v>
      </c>
      <c r="C253" s="33" t="s">
        <v>22249</v>
      </c>
      <c r="D253" s="33" t="s">
        <v>11302</v>
      </c>
      <c r="E253" s="33" t="s">
        <v>11800</v>
      </c>
      <c r="F253" s="33" t="s">
        <v>11303</v>
      </c>
      <c r="G253" s="33">
        <v>0</v>
      </c>
      <c r="H253" s="33">
        <v>0</v>
      </c>
      <c r="I253" s="33"/>
      <c r="J253" s="33" t="s">
        <v>11304</v>
      </c>
      <c r="K253" s="33" t="s">
        <v>11306</v>
      </c>
      <c r="L253" s="33">
        <v>309</v>
      </c>
      <c r="M253" s="33" t="s">
        <v>22246</v>
      </c>
      <c r="N253" s="33" t="s">
        <v>13190</v>
      </c>
      <c r="O253" s="33"/>
      <c r="P253" s="33" t="s">
        <v>11306</v>
      </c>
      <c r="Q253" s="33" t="s">
        <v>11365</v>
      </c>
      <c r="R253" s="33">
        <v>0</v>
      </c>
      <c r="S253" s="33">
        <v>0</v>
      </c>
      <c r="T253" s="33"/>
      <c r="U253" s="33"/>
      <c r="V253" s="33"/>
      <c r="W253" s="33"/>
      <c r="X253" s="33"/>
      <c r="Y253" s="33" t="s">
        <v>11308</v>
      </c>
      <c r="Z253" s="33">
        <v>0</v>
      </c>
      <c r="AA253" s="33">
        <v>0</v>
      </c>
      <c r="AB253" s="33">
        <v>0</v>
      </c>
      <c r="AC253" s="33">
        <v>0</v>
      </c>
      <c r="AD253" s="33" t="s">
        <v>11803</v>
      </c>
      <c r="AE253" s="33"/>
      <c r="AF253" s="33"/>
      <c r="AG253" s="33"/>
      <c r="AH253" s="33"/>
      <c r="AI253" s="33"/>
      <c r="AJ253" s="33"/>
      <c r="AK253" s="33" t="s">
        <v>11809</v>
      </c>
      <c r="AL253" s="33"/>
      <c r="AM253" s="33"/>
      <c r="AN253" s="33" t="s">
        <v>11227</v>
      </c>
      <c r="AO253" s="33" t="s">
        <v>11317</v>
      </c>
      <c r="AP253" s="33" t="s">
        <v>11318</v>
      </c>
      <c r="AQ253" s="33">
        <v>0</v>
      </c>
      <c r="AR253" s="33"/>
      <c r="AS253" s="33"/>
      <c r="AT253" s="33"/>
      <c r="AU253" s="33"/>
      <c r="AV253" s="33"/>
      <c r="AW253" s="33"/>
      <c r="AX253" s="33"/>
      <c r="AY253" s="33"/>
      <c r="AZ253" s="33"/>
      <c r="BA253" s="33"/>
      <c r="BB253" s="33"/>
      <c r="BC253" s="33" t="s">
        <v>11306</v>
      </c>
      <c r="BD253" s="33" t="s">
        <v>11318</v>
      </c>
      <c r="BE253" s="33" t="s">
        <v>12153</v>
      </c>
      <c r="BF253" s="33"/>
      <c r="BG253" s="33"/>
      <c r="BH253" s="33"/>
      <c r="BI253" s="33"/>
      <c r="BJ253" s="33">
        <v>0</v>
      </c>
      <c r="BK253" s="33" t="s">
        <v>31</v>
      </c>
      <c r="BL253" s="33"/>
      <c r="BM253" s="33" t="s">
        <v>22258</v>
      </c>
    </row>
    <row r="254" spans="1:65" x14ac:dyDescent="0.25">
      <c r="A254" s="33" t="s">
        <v>11863</v>
      </c>
      <c r="B254" s="33" t="s">
        <v>11864</v>
      </c>
      <c r="C254" s="33" t="s">
        <v>11865</v>
      </c>
      <c r="D254" s="33" t="s">
        <v>11302</v>
      </c>
      <c r="E254" s="33" t="s">
        <v>11866</v>
      </c>
      <c r="F254" s="33" t="s">
        <v>11550</v>
      </c>
      <c r="G254" s="33">
        <v>11</v>
      </c>
      <c r="H254" s="33">
        <v>0</v>
      </c>
      <c r="I254" s="33"/>
      <c r="J254" s="33" t="s">
        <v>11304</v>
      </c>
      <c r="K254" s="33" t="s">
        <v>11306</v>
      </c>
      <c r="L254" s="33">
        <v>7.28</v>
      </c>
      <c r="M254" s="33"/>
      <c r="N254" s="33"/>
      <c r="O254" s="33"/>
      <c r="P254" s="33" t="s">
        <v>11306</v>
      </c>
      <c r="Q254" s="33" t="s">
        <v>11306</v>
      </c>
      <c r="R254" s="33">
        <v>0</v>
      </c>
      <c r="S254" s="33">
        <v>0</v>
      </c>
      <c r="T254" s="33"/>
      <c r="U254" s="33"/>
      <c r="V254" s="33"/>
      <c r="W254" s="33"/>
      <c r="X254" s="33"/>
      <c r="Y254" s="33" t="s">
        <v>11308</v>
      </c>
      <c r="Z254" s="33">
        <v>0</v>
      </c>
      <c r="AA254" s="33">
        <v>0</v>
      </c>
      <c r="AB254" s="33">
        <v>0</v>
      </c>
      <c r="AC254" s="33">
        <v>0</v>
      </c>
      <c r="AD254" s="33" t="s">
        <v>11803</v>
      </c>
      <c r="AE254" s="33" t="s">
        <v>11868</v>
      </c>
      <c r="AF254" s="33"/>
      <c r="AG254" s="33"/>
      <c r="AH254" s="33"/>
      <c r="AI254" s="33"/>
      <c r="AJ254" s="33"/>
      <c r="AK254" s="33" t="s">
        <v>11861</v>
      </c>
      <c r="AL254" s="33"/>
      <c r="AM254" s="33"/>
      <c r="AN254" s="33"/>
      <c r="AO254" s="33"/>
      <c r="AP254" s="33" t="s">
        <v>11318</v>
      </c>
      <c r="AQ254" s="33">
        <v>0</v>
      </c>
      <c r="AR254" s="33"/>
      <c r="AS254" s="33"/>
      <c r="AT254" s="33"/>
      <c r="AU254" s="33"/>
      <c r="AV254" s="33"/>
      <c r="AW254" s="33"/>
      <c r="AX254" s="33"/>
      <c r="AY254" s="33"/>
      <c r="AZ254" s="33"/>
      <c r="BA254" s="33"/>
      <c r="BB254" s="33"/>
      <c r="BC254" s="33" t="s">
        <v>11306</v>
      </c>
      <c r="BD254" s="33" t="s">
        <v>11318</v>
      </c>
      <c r="BE254" s="33"/>
      <c r="BF254" s="33"/>
      <c r="BG254" s="33"/>
      <c r="BH254" s="33"/>
      <c r="BI254" s="33"/>
      <c r="BJ254" s="33">
        <v>0</v>
      </c>
      <c r="BK254" s="33" t="s">
        <v>31</v>
      </c>
      <c r="BL254" s="33"/>
      <c r="BM254" s="33" t="s">
        <v>22260</v>
      </c>
    </row>
    <row r="255" spans="1:65" x14ac:dyDescent="0.25">
      <c r="A255" s="33" t="s">
        <v>11934</v>
      </c>
      <c r="B255" s="33" t="s">
        <v>11935</v>
      </c>
      <c r="C255" s="33" t="s">
        <v>11936</v>
      </c>
      <c r="D255" s="33" t="s">
        <v>11302</v>
      </c>
      <c r="E255" s="33"/>
      <c r="F255" s="35" t="s">
        <v>11550</v>
      </c>
      <c r="G255" s="33">
        <v>12</v>
      </c>
      <c r="H255" s="33">
        <v>0</v>
      </c>
      <c r="I255" s="33"/>
      <c r="J255" s="33" t="s">
        <v>11304</v>
      </c>
      <c r="K255" s="33" t="s">
        <v>11937</v>
      </c>
      <c r="L255" s="33">
        <v>83.8</v>
      </c>
      <c r="M255" s="33"/>
      <c r="N255" s="33"/>
      <c r="O255" s="33"/>
      <c r="P255" s="33" t="s">
        <v>11306</v>
      </c>
      <c r="Q255" s="33" t="s">
        <v>11306</v>
      </c>
      <c r="R255" s="33">
        <v>0</v>
      </c>
      <c r="S255" s="33">
        <v>0</v>
      </c>
      <c r="T255" s="33"/>
      <c r="U255" s="33"/>
      <c r="V255" s="33"/>
      <c r="W255" s="33"/>
      <c r="X255" s="33"/>
      <c r="Y255" s="33" t="s">
        <v>11308</v>
      </c>
      <c r="Z255" s="33">
        <v>0</v>
      </c>
      <c r="AA255" s="33">
        <v>0</v>
      </c>
      <c r="AB255" s="33">
        <v>0</v>
      </c>
      <c r="AC255" s="33">
        <v>0</v>
      </c>
      <c r="AD255" s="33" t="s">
        <v>11309</v>
      </c>
      <c r="AE255" s="33"/>
      <c r="AF255" s="33"/>
      <c r="AG255" s="33"/>
      <c r="AH255" s="33"/>
      <c r="AI255" s="33"/>
      <c r="AJ255" s="33"/>
      <c r="AK255" s="33" t="s">
        <v>11861</v>
      </c>
      <c r="AL255" s="33"/>
      <c r="AM255" s="33"/>
      <c r="AN255" s="33"/>
      <c r="AO255" s="33"/>
      <c r="AP255" s="33" t="s">
        <v>11318</v>
      </c>
      <c r="AQ255" s="33">
        <v>0</v>
      </c>
      <c r="AR255" s="33"/>
      <c r="AS255" s="33"/>
      <c r="AT255" s="33"/>
      <c r="AU255" s="33"/>
      <c r="AV255" s="33"/>
      <c r="AW255" s="33"/>
      <c r="AX255" s="33"/>
      <c r="AY255" s="33"/>
      <c r="AZ255" s="33"/>
      <c r="BA255" s="33"/>
      <c r="BB255" s="33"/>
      <c r="BC255" s="33" t="s">
        <v>11306</v>
      </c>
      <c r="BD255" s="33" t="s">
        <v>11318</v>
      </c>
      <c r="BE255" s="33"/>
      <c r="BF255" s="33"/>
      <c r="BG255" s="33"/>
      <c r="BH255" s="33"/>
      <c r="BI255" s="33"/>
      <c r="BJ255" s="33">
        <v>0</v>
      </c>
      <c r="BK255" s="33" t="s">
        <v>31</v>
      </c>
      <c r="BL255" s="33"/>
      <c r="BM255" s="33" t="s">
        <v>22260</v>
      </c>
    </row>
    <row r="256" spans="1:65" x14ac:dyDescent="0.25">
      <c r="A256" s="33" t="s">
        <v>12092</v>
      </c>
      <c r="B256" s="33" t="s">
        <v>12093</v>
      </c>
      <c r="C256" s="33" t="s">
        <v>12094</v>
      </c>
      <c r="D256" s="33" t="s">
        <v>11376</v>
      </c>
      <c r="E256" s="33"/>
      <c r="F256" s="35" t="s">
        <v>11550</v>
      </c>
      <c r="G256" s="33">
        <v>33</v>
      </c>
      <c r="H256" s="33">
        <v>0</v>
      </c>
      <c r="I256" s="33"/>
      <c r="J256" s="33" t="s">
        <v>11304</v>
      </c>
      <c r="K256" s="33" t="s">
        <v>12095</v>
      </c>
      <c r="L256" s="33">
        <v>26.07</v>
      </c>
      <c r="M256" s="33"/>
      <c r="N256" s="33"/>
      <c r="O256" s="33"/>
      <c r="P256" s="33" t="s">
        <v>11306</v>
      </c>
      <c r="Q256" s="33" t="s">
        <v>11306</v>
      </c>
      <c r="R256" s="33">
        <v>0</v>
      </c>
      <c r="S256" s="33">
        <v>0</v>
      </c>
      <c r="T256" s="33"/>
      <c r="U256" s="33"/>
      <c r="V256" s="33"/>
      <c r="W256" s="33"/>
      <c r="X256" s="33"/>
      <c r="Y256" s="33" t="s">
        <v>11308</v>
      </c>
      <c r="Z256" s="33">
        <v>0</v>
      </c>
      <c r="AA256" s="33">
        <v>0</v>
      </c>
      <c r="AB256" s="33">
        <v>0</v>
      </c>
      <c r="AC256" s="33">
        <v>0</v>
      </c>
      <c r="AD256" s="33" t="s">
        <v>11309</v>
      </c>
      <c r="AE256" s="33"/>
      <c r="AF256" s="33"/>
      <c r="AG256" s="33"/>
      <c r="AH256" s="33"/>
      <c r="AI256" s="33"/>
      <c r="AJ256" s="33"/>
      <c r="AK256" s="33" t="s">
        <v>11861</v>
      </c>
      <c r="AL256" s="33"/>
      <c r="AM256" s="33"/>
      <c r="AN256" s="33" t="s">
        <v>11862</v>
      </c>
      <c r="AO256" s="33"/>
      <c r="AP256" s="33" t="s">
        <v>11318</v>
      </c>
      <c r="AQ256" s="33">
        <v>0</v>
      </c>
      <c r="AR256" s="33"/>
      <c r="AS256" s="33"/>
      <c r="AT256" s="33"/>
      <c r="AU256" s="33"/>
      <c r="AV256" s="33"/>
      <c r="AW256" s="33"/>
      <c r="AX256" s="33"/>
      <c r="AY256" s="33"/>
      <c r="AZ256" s="33"/>
      <c r="BA256" s="33"/>
      <c r="BB256" s="33"/>
      <c r="BC256" s="33" t="s">
        <v>11306</v>
      </c>
      <c r="BD256" s="33" t="s">
        <v>11318</v>
      </c>
      <c r="BE256" s="33"/>
      <c r="BF256" s="33"/>
      <c r="BG256" s="33"/>
      <c r="BH256" s="33"/>
      <c r="BI256" s="33"/>
      <c r="BJ256" s="33">
        <v>0</v>
      </c>
      <c r="BK256" s="33" t="s">
        <v>31</v>
      </c>
      <c r="BL256" s="33"/>
      <c r="BM256" s="33" t="s">
        <v>22260</v>
      </c>
    </row>
    <row r="257" spans="1:65" x14ac:dyDescent="0.25">
      <c r="A257" s="33" t="s">
        <v>12146</v>
      </c>
      <c r="B257" s="33" t="s">
        <v>12147</v>
      </c>
      <c r="C257" s="33" t="s">
        <v>12148</v>
      </c>
      <c r="D257" s="33" t="s">
        <v>11302</v>
      </c>
      <c r="E257" s="33"/>
      <c r="F257" s="33" t="s">
        <v>11867</v>
      </c>
      <c r="G257" s="33">
        <v>58.9</v>
      </c>
      <c r="H257" s="33">
        <v>0</v>
      </c>
      <c r="I257" s="33"/>
      <c r="J257" s="33" t="s">
        <v>11304</v>
      </c>
      <c r="K257" s="33" t="s">
        <v>11306</v>
      </c>
      <c r="L257" s="33">
        <v>0</v>
      </c>
      <c r="M257" s="33"/>
      <c r="N257" s="33"/>
      <c r="O257" s="33"/>
      <c r="P257" s="33" t="s">
        <v>11306</v>
      </c>
      <c r="Q257" s="33" t="s">
        <v>11306</v>
      </c>
      <c r="R257" s="33">
        <v>0.3</v>
      </c>
      <c r="S257" s="33">
        <v>0.3</v>
      </c>
      <c r="T257" s="33"/>
      <c r="U257" s="33"/>
      <c r="V257" s="33" t="s">
        <v>12149</v>
      </c>
      <c r="W257" s="33"/>
      <c r="X257" s="33"/>
      <c r="Y257" s="33" t="s">
        <v>11308</v>
      </c>
      <c r="Z257" s="33">
        <v>20</v>
      </c>
      <c r="AA257" s="33">
        <v>3</v>
      </c>
      <c r="AB257" s="33">
        <v>20</v>
      </c>
      <c r="AC257" s="33">
        <v>0</v>
      </c>
      <c r="AD257" s="33" t="s">
        <v>11803</v>
      </c>
      <c r="AE257" s="33"/>
      <c r="AF257" s="33"/>
      <c r="AG257" s="33"/>
      <c r="AH257" s="33"/>
      <c r="AI257" s="33"/>
      <c r="AJ257" s="33"/>
      <c r="AK257" s="33"/>
      <c r="AL257" s="33"/>
      <c r="AM257" s="33"/>
      <c r="AN257" s="33" t="s">
        <v>11227</v>
      </c>
      <c r="AO257" s="33"/>
      <c r="AP257" s="33" t="s">
        <v>11318</v>
      </c>
      <c r="AQ257" s="33">
        <v>0</v>
      </c>
      <c r="AR257" s="33"/>
      <c r="AS257" s="33"/>
      <c r="AT257" s="33"/>
      <c r="AU257" s="33"/>
      <c r="AV257" s="33"/>
      <c r="AW257" s="33"/>
      <c r="AX257" s="33"/>
      <c r="AY257" s="33"/>
      <c r="AZ257" s="33"/>
      <c r="BA257" s="33"/>
      <c r="BB257" s="33"/>
      <c r="BC257" s="33" t="s">
        <v>11306</v>
      </c>
      <c r="BD257" s="33" t="s">
        <v>11318</v>
      </c>
      <c r="BE257" s="33"/>
      <c r="BF257" s="33"/>
      <c r="BG257" s="33"/>
      <c r="BH257" s="33"/>
      <c r="BI257" s="33"/>
      <c r="BJ257" s="33">
        <v>0</v>
      </c>
      <c r="BK257" s="33" t="s">
        <v>31</v>
      </c>
      <c r="BL257" s="33"/>
      <c r="BM257" s="33" t="s">
        <v>22258</v>
      </c>
    </row>
    <row r="258" spans="1:65" x14ac:dyDescent="0.25">
      <c r="A258" s="33" t="s">
        <v>12150</v>
      </c>
      <c r="B258" s="33" t="s">
        <v>12151</v>
      </c>
      <c r="C258" s="33" t="s">
        <v>12152</v>
      </c>
      <c r="D258" s="33" t="s">
        <v>11302</v>
      </c>
      <c r="E258" s="33"/>
      <c r="F258" s="33" t="s">
        <v>11867</v>
      </c>
      <c r="G258" s="33">
        <v>53.42</v>
      </c>
      <c r="H258" s="33">
        <v>0</v>
      </c>
      <c r="I258" s="33"/>
      <c r="J258" s="33" t="s">
        <v>11304</v>
      </c>
      <c r="K258" s="33" t="s">
        <v>12153</v>
      </c>
      <c r="L258" s="33">
        <v>0</v>
      </c>
      <c r="M258" s="33"/>
      <c r="N258" s="33"/>
      <c r="O258" s="33"/>
      <c r="P258" s="33" t="s">
        <v>11306</v>
      </c>
      <c r="Q258" s="33" t="s">
        <v>11306</v>
      </c>
      <c r="R258" s="33">
        <v>0.3</v>
      </c>
      <c r="S258" s="33">
        <v>0.5</v>
      </c>
      <c r="T258" s="33"/>
      <c r="U258" s="33"/>
      <c r="V258" s="33" t="s">
        <v>12154</v>
      </c>
      <c r="W258" s="33"/>
      <c r="X258" s="33"/>
      <c r="Y258" s="33" t="s">
        <v>11308</v>
      </c>
      <c r="Z258" s="33">
        <v>20</v>
      </c>
      <c r="AA258" s="33">
        <v>20</v>
      </c>
      <c r="AB258" s="33">
        <v>20</v>
      </c>
      <c r="AC258" s="33">
        <v>0</v>
      </c>
      <c r="AD258" s="33" t="s">
        <v>11803</v>
      </c>
      <c r="AE258" s="33" t="s">
        <v>12155</v>
      </c>
      <c r="AF258" s="33" t="s">
        <v>12156</v>
      </c>
      <c r="AG258" s="33"/>
      <c r="AH258" s="33"/>
      <c r="AI258" s="33"/>
      <c r="AJ258" s="33"/>
      <c r="AK258" s="33" t="s">
        <v>12157</v>
      </c>
      <c r="AL258" s="33"/>
      <c r="AM258" s="33"/>
      <c r="AN258" s="33" t="s">
        <v>12158</v>
      </c>
      <c r="AO258" s="33" t="s">
        <v>11627</v>
      </c>
      <c r="AP258" s="33" t="s">
        <v>11318</v>
      </c>
      <c r="AQ258" s="33">
        <v>0</v>
      </c>
      <c r="AR258" s="33"/>
      <c r="AS258" s="33"/>
      <c r="AT258" s="33"/>
      <c r="AU258" s="33"/>
      <c r="AV258" s="33"/>
      <c r="AW258" s="33"/>
      <c r="AX258" s="33"/>
      <c r="AY258" s="33"/>
      <c r="AZ258" s="33"/>
      <c r="BA258" s="33"/>
      <c r="BB258" s="33"/>
      <c r="BC258" s="33" t="s">
        <v>11306</v>
      </c>
      <c r="BD258" s="33" t="s">
        <v>11318</v>
      </c>
      <c r="BE258" s="33"/>
      <c r="BF258" s="33"/>
      <c r="BG258" s="33"/>
      <c r="BH258" s="33"/>
      <c r="BI258" s="33"/>
      <c r="BJ258" s="33">
        <v>0</v>
      </c>
      <c r="BK258" s="33" t="s">
        <v>31</v>
      </c>
      <c r="BL258" s="33"/>
      <c r="BM258" s="33" t="s">
        <v>22258</v>
      </c>
    </row>
    <row r="259" spans="1:65" x14ac:dyDescent="0.25">
      <c r="A259" s="33" t="s">
        <v>13265</v>
      </c>
      <c r="B259" s="33" t="s">
        <v>13266</v>
      </c>
      <c r="C259" s="33" t="s">
        <v>13267</v>
      </c>
      <c r="D259" s="33" t="s">
        <v>11302</v>
      </c>
      <c r="E259" s="33" t="s">
        <v>11925</v>
      </c>
      <c r="F259" s="33" t="s">
        <v>11550</v>
      </c>
      <c r="G259" s="33">
        <v>29.37</v>
      </c>
      <c r="H259" s="33">
        <v>0</v>
      </c>
      <c r="I259" s="33"/>
      <c r="J259" s="33" t="s">
        <v>11304</v>
      </c>
      <c r="K259" s="33" t="s">
        <v>11341</v>
      </c>
      <c r="L259" s="33">
        <v>29.37</v>
      </c>
      <c r="M259" s="33"/>
      <c r="N259" s="33" t="s">
        <v>11561</v>
      </c>
      <c r="O259" s="33"/>
      <c r="P259" s="33" t="s">
        <v>11306</v>
      </c>
      <c r="Q259" s="33" t="s">
        <v>11306</v>
      </c>
      <c r="R259" s="33">
        <v>0.6</v>
      </c>
      <c r="S259" s="33">
        <v>0.6</v>
      </c>
      <c r="T259" s="33" t="s">
        <v>13268</v>
      </c>
      <c r="U259" s="33" t="s">
        <v>13268</v>
      </c>
      <c r="V259" s="33" t="s">
        <v>13269</v>
      </c>
      <c r="W259" s="33"/>
      <c r="X259" s="33"/>
      <c r="Y259" s="33" t="s">
        <v>11308</v>
      </c>
      <c r="Z259" s="33">
        <v>6</v>
      </c>
      <c r="AA259" s="33">
        <v>20</v>
      </c>
      <c r="AB259" s="33">
        <v>6</v>
      </c>
      <c r="AC259" s="33">
        <v>0</v>
      </c>
      <c r="AD259" s="33" t="s">
        <v>11803</v>
      </c>
      <c r="AE259" s="33" t="s">
        <v>13270</v>
      </c>
      <c r="AF259" s="33" t="s">
        <v>13271</v>
      </c>
      <c r="AG259" s="33" t="s">
        <v>13272</v>
      </c>
      <c r="AH259" s="33" t="s">
        <v>13273</v>
      </c>
      <c r="AI259" s="33" t="s">
        <v>13274</v>
      </c>
      <c r="AJ259" s="33" t="s">
        <v>13275</v>
      </c>
      <c r="AK259" s="33" t="s">
        <v>11570</v>
      </c>
      <c r="AL259" s="33"/>
      <c r="AM259" s="33"/>
      <c r="AN259" s="33" t="s">
        <v>11556</v>
      </c>
      <c r="AO259" s="33" t="s">
        <v>11386</v>
      </c>
      <c r="AP259" s="33" t="s">
        <v>11318</v>
      </c>
      <c r="AQ259" s="33">
        <v>0</v>
      </c>
      <c r="AR259" s="33"/>
      <c r="AS259" s="33"/>
      <c r="AT259" s="33"/>
      <c r="AU259" s="33"/>
      <c r="AV259" s="33"/>
      <c r="AW259" s="33"/>
      <c r="AX259" s="33"/>
      <c r="AY259" s="33"/>
      <c r="AZ259" s="33"/>
      <c r="BA259" s="33"/>
      <c r="BB259" s="33"/>
      <c r="BC259" s="33" t="s">
        <v>11306</v>
      </c>
      <c r="BD259" s="33" t="s">
        <v>11318</v>
      </c>
      <c r="BE259" s="33"/>
      <c r="BF259" s="33"/>
      <c r="BG259" s="33"/>
      <c r="BH259" s="33"/>
      <c r="BI259" s="33"/>
      <c r="BJ259" s="33">
        <v>0</v>
      </c>
      <c r="BK259" s="33" t="s">
        <v>31</v>
      </c>
      <c r="BL259" s="33"/>
      <c r="BM259" s="33" t="s">
        <v>22260</v>
      </c>
    </row>
    <row r="260" spans="1:65" x14ac:dyDescent="0.25">
      <c r="A260" s="33" t="s">
        <v>13276</v>
      </c>
      <c r="B260" s="33" t="s">
        <v>8432</v>
      </c>
      <c r="C260" s="33" t="s">
        <v>13277</v>
      </c>
      <c r="D260" s="33" t="s">
        <v>11302</v>
      </c>
      <c r="E260" s="33" t="s">
        <v>11925</v>
      </c>
      <c r="F260" s="33" t="s">
        <v>11550</v>
      </c>
      <c r="G260" s="33">
        <v>21.89</v>
      </c>
      <c r="H260" s="33">
        <v>0</v>
      </c>
      <c r="I260" s="33"/>
      <c r="J260" s="33" t="s">
        <v>11304</v>
      </c>
      <c r="K260" s="33" t="s">
        <v>11341</v>
      </c>
      <c r="L260" s="33">
        <v>21.89</v>
      </c>
      <c r="M260" s="33"/>
      <c r="N260" s="33" t="s">
        <v>11561</v>
      </c>
      <c r="O260" s="33"/>
      <c r="P260" s="33" t="s">
        <v>11306</v>
      </c>
      <c r="Q260" s="33" t="s">
        <v>11306</v>
      </c>
      <c r="R260" s="33">
        <v>0.6</v>
      </c>
      <c r="S260" s="33">
        <v>0.6</v>
      </c>
      <c r="T260" s="33" t="s">
        <v>13278</v>
      </c>
      <c r="U260" s="33" t="s">
        <v>13278</v>
      </c>
      <c r="V260" s="33" t="s">
        <v>13279</v>
      </c>
      <c r="W260" s="33"/>
      <c r="X260" s="33"/>
      <c r="Y260" s="33" t="s">
        <v>11308</v>
      </c>
      <c r="Z260" s="33">
        <v>6</v>
      </c>
      <c r="AA260" s="33">
        <v>20</v>
      </c>
      <c r="AB260" s="33">
        <v>6</v>
      </c>
      <c r="AC260" s="33">
        <v>0</v>
      </c>
      <c r="AD260" s="33" t="s">
        <v>11803</v>
      </c>
      <c r="AE260" s="33" t="s">
        <v>13280</v>
      </c>
      <c r="AF260" s="33" t="s">
        <v>13281</v>
      </c>
      <c r="AG260" s="33" t="s">
        <v>13282</v>
      </c>
      <c r="AH260" s="33" t="s">
        <v>13283</v>
      </c>
      <c r="AI260" s="33" t="s">
        <v>13284</v>
      </c>
      <c r="AJ260" s="33" t="s">
        <v>13285</v>
      </c>
      <c r="AK260" s="33" t="s">
        <v>11570</v>
      </c>
      <c r="AL260" s="33"/>
      <c r="AM260" s="33"/>
      <c r="AN260" s="33" t="s">
        <v>13286</v>
      </c>
      <c r="AO260" s="33"/>
      <c r="AP260" s="33" t="s">
        <v>11318</v>
      </c>
      <c r="AQ260" s="33">
        <v>0</v>
      </c>
      <c r="AR260" s="33"/>
      <c r="AS260" s="33"/>
      <c r="AT260" s="33"/>
      <c r="AU260" s="33"/>
      <c r="AV260" s="33"/>
      <c r="AW260" s="33"/>
      <c r="AX260" s="33"/>
      <c r="AY260" s="33"/>
      <c r="AZ260" s="33"/>
      <c r="BA260" s="33"/>
      <c r="BB260" s="33"/>
      <c r="BC260" s="33" t="s">
        <v>11306</v>
      </c>
      <c r="BD260" s="33" t="s">
        <v>11318</v>
      </c>
      <c r="BE260" s="33"/>
      <c r="BF260" s="33"/>
      <c r="BG260" s="33"/>
      <c r="BH260" s="33"/>
      <c r="BI260" s="33"/>
      <c r="BJ260" s="33">
        <v>0</v>
      </c>
      <c r="BK260" s="33" t="s">
        <v>31</v>
      </c>
      <c r="BL260" s="33"/>
      <c r="BM260" s="33" t="s">
        <v>22260</v>
      </c>
    </row>
    <row r="261" spans="1:65" x14ac:dyDescent="0.25">
      <c r="A261" s="33" t="s">
        <v>13287</v>
      </c>
      <c r="B261" s="33" t="s">
        <v>3012</v>
      </c>
      <c r="C261" s="33" t="s">
        <v>13288</v>
      </c>
      <c r="D261" s="33" t="s">
        <v>11302</v>
      </c>
      <c r="E261" s="33" t="s">
        <v>12235</v>
      </c>
      <c r="F261" s="33" t="s">
        <v>11550</v>
      </c>
      <c r="G261" s="33">
        <v>33.799999999999997</v>
      </c>
      <c r="H261" s="33">
        <v>0</v>
      </c>
      <c r="I261" s="33"/>
      <c r="J261" s="33" t="s">
        <v>11304</v>
      </c>
      <c r="K261" s="33" t="s">
        <v>12175</v>
      </c>
      <c r="L261" s="33">
        <v>15.76</v>
      </c>
      <c r="M261" s="33"/>
      <c r="N261" s="33" t="s">
        <v>11561</v>
      </c>
      <c r="O261" s="33"/>
      <c r="P261" s="33" t="s">
        <v>11306</v>
      </c>
      <c r="Q261" s="33" t="s">
        <v>11306</v>
      </c>
      <c r="R261" s="33">
        <v>0.6</v>
      </c>
      <c r="S261" s="33">
        <v>0.6</v>
      </c>
      <c r="T261" s="33" t="s">
        <v>13289</v>
      </c>
      <c r="U261" s="33" t="s">
        <v>13289</v>
      </c>
      <c r="V261" s="33" t="s">
        <v>13290</v>
      </c>
      <c r="W261" s="33"/>
      <c r="X261" s="33"/>
      <c r="Y261" s="33" t="s">
        <v>11308</v>
      </c>
      <c r="Z261" s="33">
        <v>6</v>
      </c>
      <c r="AA261" s="33">
        <v>20</v>
      </c>
      <c r="AB261" s="33">
        <v>6</v>
      </c>
      <c r="AC261" s="33">
        <v>0</v>
      </c>
      <c r="AD261" s="33" t="s">
        <v>11803</v>
      </c>
      <c r="AE261" s="33" t="s">
        <v>13291</v>
      </c>
      <c r="AF261" s="33" t="s">
        <v>13292</v>
      </c>
      <c r="AG261" s="33" t="s">
        <v>13293</v>
      </c>
      <c r="AH261" s="33" t="s">
        <v>13294</v>
      </c>
      <c r="AI261" s="33" t="s">
        <v>13295</v>
      </c>
      <c r="AJ261" s="33" t="s">
        <v>13296</v>
      </c>
      <c r="AK261" s="33" t="s">
        <v>11570</v>
      </c>
      <c r="AL261" s="33"/>
      <c r="AM261" s="33"/>
      <c r="AN261" s="33"/>
      <c r="AO261" s="33" t="s">
        <v>11386</v>
      </c>
      <c r="AP261" s="33" t="s">
        <v>11318</v>
      </c>
      <c r="AQ261" s="33">
        <v>0</v>
      </c>
      <c r="AR261" s="33"/>
      <c r="AS261" s="33"/>
      <c r="AT261" s="33"/>
      <c r="AU261" s="33"/>
      <c r="AV261" s="33"/>
      <c r="AW261" s="33"/>
      <c r="AX261" s="33"/>
      <c r="AY261" s="33"/>
      <c r="AZ261" s="33"/>
      <c r="BA261" s="33"/>
      <c r="BB261" s="33"/>
      <c r="BC261" s="33" t="s">
        <v>11306</v>
      </c>
      <c r="BD261" s="33" t="s">
        <v>11318</v>
      </c>
      <c r="BE261" s="33"/>
      <c r="BF261" s="33"/>
      <c r="BG261" s="33"/>
      <c r="BH261" s="33"/>
      <c r="BI261" s="33"/>
      <c r="BJ261" s="33">
        <v>0</v>
      </c>
      <c r="BK261" s="33" t="s">
        <v>31</v>
      </c>
      <c r="BL261" s="33"/>
      <c r="BM261" s="33" t="s">
        <v>22260</v>
      </c>
    </row>
    <row r="262" spans="1:65" x14ac:dyDescent="0.25">
      <c r="A262" s="33" t="s">
        <v>13297</v>
      </c>
      <c r="B262" s="33" t="s">
        <v>794</v>
      </c>
      <c r="C262" s="33" t="s">
        <v>13298</v>
      </c>
      <c r="D262" s="33" t="s">
        <v>11302</v>
      </c>
      <c r="E262" s="33" t="s">
        <v>11800</v>
      </c>
      <c r="F262" s="33" t="s">
        <v>11550</v>
      </c>
      <c r="G262" s="33">
        <v>998.8</v>
      </c>
      <c r="H262" s="33">
        <v>0</v>
      </c>
      <c r="I262" s="33"/>
      <c r="J262" s="33" t="s">
        <v>11304</v>
      </c>
      <c r="K262" s="33" t="s">
        <v>13299</v>
      </c>
      <c r="L262" s="33">
        <v>407</v>
      </c>
      <c r="M262" s="33"/>
      <c r="N262" s="33"/>
      <c r="O262" s="33"/>
      <c r="P262" s="33" t="s">
        <v>11306</v>
      </c>
      <c r="Q262" s="33" t="s">
        <v>11306</v>
      </c>
      <c r="R262" s="33">
        <v>0</v>
      </c>
      <c r="S262" s="33">
        <v>0</v>
      </c>
      <c r="T262" s="33"/>
      <c r="U262" s="33"/>
      <c r="V262" s="33" t="s">
        <v>13300</v>
      </c>
      <c r="W262" s="33"/>
      <c r="X262" s="33"/>
      <c r="Y262" s="33" t="s">
        <v>11308</v>
      </c>
      <c r="Z262" s="33">
        <v>0</v>
      </c>
      <c r="AA262" s="33">
        <v>0</v>
      </c>
      <c r="AB262" s="33">
        <v>0</v>
      </c>
      <c r="AC262" s="33">
        <v>0</v>
      </c>
      <c r="AD262" s="33" t="s">
        <v>11803</v>
      </c>
      <c r="AE262" s="33" t="s">
        <v>13301</v>
      </c>
      <c r="AF262" s="33" t="s">
        <v>13302</v>
      </c>
      <c r="AG262" s="33" t="s">
        <v>13303</v>
      </c>
      <c r="AH262" s="33" t="s">
        <v>13304</v>
      </c>
      <c r="AI262" s="33" t="s">
        <v>13305</v>
      </c>
      <c r="AJ262" s="33" t="s">
        <v>13306</v>
      </c>
      <c r="AK262" s="33" t="s">
        <v>11809</v>
      </c>
      <c r="AL262" s="33"/>
      <c r="AM262" s="33"/>
      <c r="AN262" s="33"/>
      <c r="AO262" s="33" t="s">
        <v>11317</v>
      </c>
      <c r="AP262" s="33" t="s">
        <v>11318</v>
      </c>
      <c r="AQ262" s="33">
        <v>0</v>
      </c>
      <c r="AR262" s="33"/>
      <c r="AS262" s="33"/>
      <c r="AT262" s="33"/>
      <c r="AU262" s="33"/>
      <c r="AV262" s="33"/>
      <c r="AW262" s="33"/>
      <c r="AX262" s="33"/>
      <c r="AY262" s="33"/>
      <c r="AZ262" s="33"/>
      <c r="BA262" s="33"/>
      <c r="BB262" s="33"/>
      <c r="BC262" s="33" t="s">
        <v>11306</v>
      </c>
      <c r="BD262" s="33" t="s">
        <v>11318</v>
      </c>
      <c r="BE262" s="33"/>
      <c r="BF262" s="33"/>
      <c r="BG262" s="33"/>
      <c r="BH262" s="33"/>
      <c r="BI262" s="33"/>
      <c r="BJ262" s="33">
        <v>0</v>
      </c>
      <c r="BK262" s="33" t="s">
        <v>31</v>
      </c>
      <c r="BL262" s="33"/>
      <c r="BM262" s="33" t="s">
        <v>22260</v>
      </c>
    </row>
    <row r="263" spans="1:65" x14ac:dyDescent="0.25">
      <c r="A263" s="33" t="s">
        <v>13307</v>
      </c>
      <c r="B263" s="33" t="s">
        <v>2912</v>
      </c>
      <c r="C263" s="33" t="s">
        <v>13308</v>
      </c>
      <c r="D263" s="33" t="s">
        <v>11302</v>
      </c>
      <c r="E263" s="33" t="s">
        <v>11800</v>
      </c>
      <c r="F263" s="33" t="s">
        <v>11550</v>
      </c>
      <c r="G263" s="33">
        <v>598.79999999999995</v>
      </c>
      <c r="H263" s="33">
        <v>0</v>
      </c>
      <c r="I263" s="33"/>
      <c r="J263" s="33" t="s">
        <v>11304</v>
      </c>
      <c r="K263" s="33" t="s">
        <v>13309</v>
      </c>
      <c r="L263" s="33">
        <v>306</v>
      </c>
      <c r="M263" s="33"/>
      <c r="N263" s="33"/>
      <c r="O263" s="33"/>
      <c r="P263" s="33" t="s">
        <v>11306</v>
      </c>
      <c r="Q263" s="33" t="s">
        <v>11306</v>
      </c>
      <c r="R263" s="33">
        <v>0</v>
      </c>
      <c r="S263" s="33">
        <v>8.5</v>
      </c>
      <c r="T263" s="33"/>
      <c r="U263" s="33"/>
      <c r="V263" s="33" t="s">
        <v>13310</v>
      </c>
      <c r="W263" s="33"/>
      <c r="X263" s="33"/>
      <c r="Y263" s="33" t="s">
        <v>11308</v>
      </c>
      <c r="Z263" s="33">
        <v>13.5</v>
      </c>
      <c r="AA263" s="33">
        <v>110</v>
      </c>
      <c r="AB263" s="33">
        <v>90</v>
      </c>
      <c r="AC263" s="33">
        <v>0</v>
      </c>
      <c r="AD263" s="33" t="s">
        <v>11803</v>
      </c>
      <c r="AE263" s="33" t="s">
        <v>13311</v>
      </c>
      <c r="AF263" s="33" t="s">
        <v>13312</v>
      </c>
      <c r="AG263" s="33" t="s">
        <v>13313</v>
      </c>
      <c r="AH263" s="33" t="s">
        <v>13314</v>
      </c>
      <c r="AI263" s="33"/>
      <c r="AJ263" s="33"/>
      <c r="AK263" s="33" t="s">
        <v>11809</v>
      </c>
      <c r="AL263" s="33"/>
      <c r="AM263" s="33"/>
      <c r="AN263" s="33"/>
      <c r="AO263" s="33" t="s">
        <v>11317</v>
      </c>
      <c r="AP263" s="33" t="s">
        <v>11318</v>
      </c>
      <c r="AQ263" s="33">
        <v>0</v>
      </c>
      <c r="AR263" s="33"/>
      <c r="AS263" s="33"/>
      <c r="AT263" s="33"/>
      <c r="AU263" s="33"/>
      <c r="AV263" s="33"/>
      <c r="AW263" s="33"/>
      <c r="AX263" s="33"/>
      <c r="AY263" s="33"/>
      <c r="AZ263" s="33"/>
      <c r="BA263" s="33"/>
      <c r="BB263" s="33"/>
      <c r="BC263" s="33" t="s">
        <v>11306</v>
      </c>
      <c r="BD263" s="33" t="s">
        <v>11318</v>
      </c>
      <c r="BE263" s="33"/>
      <c r="BF263" s="33"/>
      <c r="BG263" s="33"/>
      <c r="BH263" s="33"/>
      <c r="BI263" s="33"/>
      <c r="BJ263" s="33">
        <v>0</v>
      </c>
      <c r="BK263" s="33" t="s">
        <v>31</v>
      </c>
      <c r="BL263" s="33"/>
      <c r="BM263" s="33" t="s">
        <v>22260</v>
      </c>
    </row>
    <row r="264" spans="1:65" x14ac:dyDescent="0.25">
      <c r="A264" s="33" t="s">
        <v>13315</v>
      </c>
      <c r="B264" s="33" t="s">
        <v>3004</v>
      </c>
      <c r="C264" s="33" t="s">
        <v>13316</v>
      </c>
      <c r="D264" s="33" t="s">
        <v>11302</v>
      </c>
      <c r="E264" s="33" t="s">
        <v>11800</v>
      </c>
      <c r="F264" s="33" t="s">
        <v>11550</v>
      </c>
      <c r="G264" s="33">
        <v>519.79999999999995</v>
      </c>
      <c r="H264" s="33">
        <v>0</v>
      </c>
      <c r="I264" s="33"/>
      <c r="J264" s="33" t="s">
        <v>11304</v>
      </c>
      <c r="K264" s="33" t="s">
        <v>13317</v>
      </c>
      <c r="L264" s="33">
        <v>283</v>
      </c>
      <c r="M264" s="33"/>
      <c r="N264" s="33"/>
      <c r="O264" s="33"/>
      <c r="P264" s="33" t="s">
        <v>11306</v>
      </c>
      <c r="Q264" s="33" t="s">
        <v>11306</v>
      </c>
      <c r="R264" s="33">
        <v>8.5</v>
      </c>
      <c r="S264" s="33">
        <v>8.5</v>
      </c>
      <c r="T264" s="33"/>
      <c r="U264" s="33"/>
      <c r="V264" s="33" t="s">
        <v>13318</v>
      </c>
      <c r="W264" s="33"/>
      <c r="X264" s="33"/>
      <c r="Y264" s="33" t="s">
        <v>11308</v>
      </c>
      <c r="Z264" s="33">
        <v>13.5</v>
      </c>
      <c r="AA264" s="33">
        <v>110</v>
      </c>
      <c r="AB264" s="33">
        <v>90</v>
      </c>
      <c r="AC264" s="33">
        <v>0</v>
      </c>
      <c r="AD264" s="33" t="s">
        <v>11803</v>
      </c>
      <c r="AE264" s="33" t="s">
        <v>13319</v>
      </c>
      <c r="AF264" s="33" t="s">
        <v>13320</v>
      </c>
      <c r="AG264" s="33" t="s">
        <v>13321</v>
      </c>
      <c r="AH264" s="33"/>
      <c r="AI264" s="33"/>
      <c r="AJ264" s="33"/>
      <c r="AK264" s="33" t="s">
        <v>11809</v>
      </c>
      <c r="AL264" s="33"/>
      <c r="AM264" s="33"/>
      <c r="AN264" s="33"/>
      <c r="AO264" s="33" t="s">
        <v>11317</v>
      </c>
      <c r="AP264" s="33" t="s">
        <v>11318</v>
      </c>
      <c r="AQ264" s="33">
        <v>0</v>
      </c>
      <c r="AR264" s="33"/>
      <c r="AS264" s="33"/>
      <c r="AT264" s="33"/>
      <c r="AU264" s="33"/>
      <c r="AV264" s="33"/>
      <c r="AW264" s="33"/>
      <c r="AX264" s="33"/>
      <c r="AY264" s="33"/>
      <c r="AZ264" s="33"/>
      <c r="BA264" s="33"/>
      <c r="BB264" s="33"/>
      <c r="BC264" s="33" t="s">
        <v>11306</v>
      </c>
      <c r="BD264" s="33" t="s">
        <v>11318</v>
      </c>
      <c r="BE264" s="33"/>
      <c r="BF264" s="33"/>
      <c r="BG264" s="33"/>
      <c r="BH264" s="33"/>
      <c r="BI264" s="33"/>
      <c r="BJ264" s="33">
        <v>0</v>
      </c>
      <c r="BK264" s="33" t="s">
        <v>31</v>
      </c>
      <c r="BL264" s="33"/>
      <c r="BM264" s="33" t="s">
        <v>22260</v>
      </c>
    </row>
    <row r="265" spans="1:65" x14ac:dyDescent="0.25">
      <c r="A265" s="33" t="s">
        <v>13322</v>
      </c>
      <c r="B265" s="33" t="s">
        <v>2948</v>
      </c>
      <c r="C265" s="33" t="s">
        <v>13323</v>
      </c>
      <c r="D265" s="33" t="s">
        <v>11302</v>
      </c>
      <c r="E265" s="33" t="s">
        <v>11800</v>
      </c>
      <c r="F265" s="33" t="s">
        <v>11550</v>
      </c>
      <c r="G265" s="33">
        <v>738.8</v>
      </c>
      <c r="H265" s="33">
        <v>0</v>
      </c>
      <c r="I265" s="33"/>
      <c r="J265" s="33" t="s">
        <v>11304</v>
      </c>
      <c r="K265" s="33" t="s">
        <v>11813</v>
      </c>
      <c r="L265" s="33">
        <v>348</v>
      </c>
      <c r="M265" s="33"/>
      <c r="N265" s="33"/>
      <c r="O265" s="33"/>
      <c r="P265" s="33" t="s">
        <v>11306</v>
      </c>
      <c r="Q265" s="33" t="s">
        <v>11306</v>
      </c>
      <c r="R265" s="33">
        <v>8.5</v>
      </c>
      <c r="S265" s="33">
        <v>8.5</v>
      </c>
      <c r="T265" s="33"/>
      <c r="U265" s="33"/>
      <c r="V265" s="33" t="s">
        <v>13324</v>
      </c>
      <c r="W265" s="33"/>
      <c r="X265" s="33"/>
      <c r="Y265" s="33" t="s">
        <v>11308</v>
      </c>
      <c r="Z265" s="33">
        <v>81</v>
      </c>
      <c r="AA265" s="33">
        <v>17</v>
      </c>
      <c r="AB265" s="33">
        <v>95</v>
      </c>
      <c r="AC265" s="33">
        <v>0</v>
      </c>
      <c r="AD265" s="33" t="s">
        <v>11803</v>
      </c>
      <c r="AE265" s="33" t="s">
        <v>13325</v>
      </c>
      <c r="AF265" s="33" t="s">
        <v>13326</v>
      </c>
      <c r="AG265" s="33" t="s">
        <v>13327</v>
      </c>
      <c r="AH265" s="33" t="s">
        <v>13328</v>
      </c>
      <c r="AI265" s="33" t="s">
        <v>13329</v>
      </c>
      <c r="AJ265" s="33" t="s">
        <v>13330</v>
      </c>
      <c r="AK265" s="33" t="s">
        <v>11809</v>
      </c>
      <c r="AL265" s="33"/>
      <c r="AM265" s="33"/>
      <c r="AN265" s="33"/>
      <c r="AO265" s="33" t="s">
        <v>11317</v>
      </c>
      <c r="AP265" s="33" t="s">
        <v>11318</v>
      </c>
      <c r="AQ265" s="33">
        <v>0</v>
      </c>
      <c r="AR265" s="33"/>
      <c r="AS265" s="33"/>
      <c r="AT265" s="33"/>
      <c r="AU265" s="33"/>
      <c r="AV265" s="33"/>
      <c r="AW265" s="33"/>
      <c r="AX265" s="33"/>
      <c r="AY265" s="33"/>
      <c r="AZ265" s="33"/>
      <c r="BA265" s="33"/>
      <c r="BB265" s="33"/>
      <c r="BC265" s="33" t="s">
        <v>11306</v>
      </c>
      <c r="BD265" s="33" t="s">
        <v>11318</v>
      </c>
      <c r="BE265" s="33" t="s">
        <v>12153</v>
      </c>
      <c r="BF265" s="33"/>
      <c r="BG265" s="33"/>
      <c r="BH265" s="33"/>
      <c r="BI265" s="33"/>
      <c r="BJ265" s="33">
        <v>0</v>
      </c>
      <c r="BK265" s="33" t="s">
        <v>31</v>
      </c>
      <c r="BL265" s="33"/>
      <c r="BM265" s="33" t="s">
        <v>22260</v>
      </c>
    </row>
    <row r="266" spans="1:65" x14ac:dyDescent="0.25">
      <c r="A266" s="33" t="s">
        <v>13331</v>
      </c>
      <c r="B266" s="33" t="s">
        <v>2843</v>
      </c>
      <c r="C266" s="33" t="s">
        <v>13332</v>
      </c>
      <c r="D266" s="33" t="s">
        <v>11302</v>
      </c>
      <c r="E266" s="33" t="s">
        <v>13333</v>
      </c>
      <c r="F266" s="33" t="s">
        <v>11550</v>
      </c>
      <c r="G266" s="33">
        <v>20.11</v>
      </c>
      <c r="H266" s="33">
        <v>0</v>
      </c>
      <c r="I266" s="33"/>
      <c r="J266" s="33" t="s">
        <v>11304</v>
      </c>
      <c r="K266" s="33" t="s">
        <v>13334</v>
      </c>
      <c r="L266" s="33">
        <v>20.11</v>
      </c>
      <c r="M266" s="33"/>
      <c r="N266" s="33" t="s">
        <v>11561</v>
      </c>
      <c r="O266" s="33"/>
      <c r="P266" s="33" t="s">
        <v>11306</v>
      </c>
      <c r="Q266" s="33" t="s">
        <v>11306</v>
      </c>
      <c r="R266" s="33">
        <v>0.6</v>
      </c>
      <c r="S266" s="33">
        <v>0.6</v>
      </c>
      <c r="T266" s="33" t="s">
        <v>13335</v>
      </c>
      <c r="U266" s="33" t="s">
        <v>13335</v>
      </c>
      <c r="V266" s="33" t="s">
        <v>13336</v>
      </c>
      <c r="W266" s="33"/>
      <c r="X266" s="33"/>
      <c r="Y266" s="33" t="s">
        <v>11308</v>
      </c>
      <c r="Z266" s="33">
        <v>6</v>
      </c>
      <c r="AA266" s="33">
        <v>20</v>
      </c>
      <c r="AB266" s="33">
        <v>6</v>
      </c>
      <c r="AC266" s="33">
        <v>0</v>
      </c>
      <c r="AD266" s="33" t="s">
        <v>11803</v>
      </c>
      <c r="AE266" s="33" t="s">
        <v>13337</v>
      </c>
      <c r="AF266" s="33" t="s">
        <v>13338</v>
      </c>
      <c r="AG266" s="33" t="s">
        <v>13339</v>
      </c>
      <c r="AH266" s="33" t="s">
        <v>13340</v>
      </c>
      <c r="AI266" s="33" t="s">
        <v>13341</v>
      </c>
      <c r="AJ266" s="33" t="s">
        <v>13342</v>
      </c>
      <c r="AK266" s="33" t="s">
        <v>11570</v>
      </c>
      <c r="AL266" s="33"/>
      <c r="AM266" s="33"/>
      <c r="AN266" s="33" t="s">
        <v>11556</v>
      </c>
      <c r="AO266" s="33" t="s">
        <v>11386</v>
      </c>
      <c r="AP266" s="33" t="s">
        <v>11318</v>
      </c>
      <c r="AQ266" s="33">
        <v>0</v>
      </c>
      <c r="AR266" s="33"/>
      <c r="AS266" s="33"/>
      <c r="AT266" s="33"/>
      <c r="AU266" s="33"/>
      <c r="AV266" s="33"/>
      <c r="AW266" s="33"/>
      <c r="AX266" s="33"/>
      <c r="AY266" s="33"/>
      <c r="AZ266" s="33"/>
      <c r="BA266" s="33"/>
      <c r="BB266" s="33"/>
      <c r="BC266" s="33" t="s">
        <v>11306</v>
      </c>
      <c r="BD266" s="33" t="s">
        <v>11318</v>
      </c>
      <c r="BE266" s="33"/>
      <c r="BF266" s="33"/>
      <c r="BG266" s="33"/>
      <c r="BH266" s="33"/>
      <c r="BI266" s="33"/>
      <c r="BJ266" s="33">
        <v>0</v>
      </c>
      <c r="BK266" s="33" t="s">
        <v>31</v>
      </c>
      <c r="BL266" s="33"/>
      <c r="BM266" s="33" t="s">
        <v>22260</v>
      </c>
    </row>
    <row r="267" spans="1:65" x14ac:dyDescent="0.25">
      <c r="A267" s="33" t="s">
        <v>13343</v>
      </c>
      <c r="B267" s="33" t="s">
        <v>3181</v>
      </c>
      <c r="C267" s="33" t="s">
        <v>13344</v>
      </c>
      <c r="D267" s="33" t="s">
        <v>11302</v>
      </c>
      <c r="E267" s="33" t="s">
        <v>13022</v>
      </c>
      <c r="F267" s="33" t="s">
        <v>11550</v>
      </c>
      <c r="G267" s="33">
        <v>29.8</v>
      </c>
      <c r="H267" s="33">
        <v>0</v>
      </c>
      <c r="I267" s="33"/>
      <c r="J267" s="33" t="s">
        <v>11304</v>
      </c>
      <c r="K267" s="33" t="s">
        <v>11892</v>
      </c>
      <c r="L267" s="33">
        <v>13.56</v>
      </c>
      <c r="M267" s="33"/>
      <c r="N267" s="33" t="s">
        <v>11561</v>
      </c>
      <c r="O267" s="33"/>
      <c r="P267" s="33" t="s">
        <v>11306</v>
      </c>
      <c r="Q267" s="33" t="s">
        <v>11306</v>
      </c>
      <c r="R267" s="33">
        <v>0.6</v>
      </c>
      <c r="S267" s="33">
        <v>0.6</v>
      </c>
      <c r="T267" s="33" t="s">
        <v>13345</v>
      </c>
      <c r="U267" s="33" t="s">
        <v>13345</v>
      </c>
      <c r="V267" s="33" t="s">
        <v>13346</v>
      </c>
      <c r="W267" s="33"/>
      <c r="X267" s="33"/>
      <c r="Y267" s="33" t="s">
        <v>11308</v>
      </c>
      <c r="Z267" s="33">
        <v>6</v>
      </c>
      <c r="AA267" s="33">
        <v>24</v>
      </c>
      <c r="AB267" s="33">
        <v>6</v>
      </c>
      <c r="AC267" s="33">
        <v>0</v>
      </c>
      <c r="AD267" s="33" t="s">
        <v>11803</v>
      </c>
      <c r="AE267" s="33" t="s">
        <v>13347</v>
      </c>
      <c r="AF267" s="33" t="s">
        <v>13348</v>
      </c>
      <c r="AG267" s="33" t="s">
        <v>13349</v>
      </c>
      <c r="AH267" s="33" t="s">
        <v>13350</v>
      </c>
      <c r="AI267" s="33" t="s">
        <v>13351</v>
      </c>
      <c r="AJ267" s="33" t="s">
        <v>13352</v>
      </c>
      <c r="AK267" s="33" t="s">
        <v>11570</v>
      </c>
      <c r="AL267" s="33"/>
      <c r="AM267" s="33"/>
      <c r="AN267" s="33"/>
      <c r="AO267" s="33" t="s">
        <v>11386</v>
      </c>
      <c r="AP267" s="33" t="s">
        <v>11318</v>
      </c>
      <c r="AQ267" s="33">
        <v>0</v>
      </c>
      <c r="AR267" s="33"/>
      <c r="AS267" s="33"/>
      <c r="AT267" s="33"/>
      <c r="AU267" s="33"/>
      <c r="AV267" s="33"/>
      <c r="AW267" s="33"/>
      <c r="AX267" s="33"/>
      <c r="AY267" s="33"/>
      <c r="AZ267" s="33"/>
      <c r="BA267" s="33"/>
      <c r="BB267" s="33"/>
      <c r="BC267" s="33" t="s">
        <v>11306</v>
      </c>
      <c r="BD267" s="33" t="s">
        <v>11318</v>
      </c>
      <c r="BE267" s="33"/>
      <c r="BF267" s="33"/>
      <c r="BG267" s="33"/>
      <c r="BH267" s="33"/>
      <c r="BI267" s="33"/>
      <c r="BJ267" s="33">
        <v>0</v>
      </c>
      <c r="BK267" s="33" t="s">
        <v>31</v>
      </c>
      <c r="BL267" s="33"/>
      <c r="BM267" s="33" t="s">
        <v>22260</v>
      </c>
    </row>
    <row r="268" spans="1:65" x14ac:dyDescent="0.25">
      <c r="A268" s="33" t="s">
        <v>13353</v>
      </c>
      <c r="B268" s="33" t="s">
        <v>8430</v>
      </c>
      <c r="C268" s="33" t="s">
        <v>13354</v>
      </c>
      <c r="D268" s="33" t="s">
        <v>11302</v>
      </c>
      <c r="E268" s="33" t="s">
        <v>11925</v>
      </c>
      <c r="F268" s="33" t="s">
        <v>11550</v>
      </c>
      <c r="G268" s="33">
        <v>37.799999999999997</v>
      </c>
      <c r="H268" s="33">
        <v>0</v>
      </c>
      <c r="I268" s="33"/>
      <c r="J268" s="33" t="s">
        <v>11304</v>
      </c>
      <c r="K268" s="33" t="s">
        <v>12153</v>
      </c>
      <c r="L268" s="33">
        <v>19.559999999999999</v>
      </c>
      <c r="M268" s="33"/>
      <c r="N268" s="33" t="s">
        <v>11561</v>
      </c>
      <c r="O268" s="33"/>
      <c r="P268" s="33" t="s">
        <v>11306</v>
      </c>
      <c r="Q268" s="33" t="s">
        <v>11306</v>
      </c>
      <c r="R268" s="33">
        <v>0.5</v>
      </c>
      <c r="S268" s="33">
        <v>0.5</v>
      </c>
      <c r="T268" s="33" t="s">
        <v>13355</v>
      </c>
      <c r="U268" s="33"/>
      <c r="V268" s="33" t="s">
        <v>13356</v>
      </c>
      <c r="W268" s="33"/>
      <c r="X268" s="33"/>
      <c r="Y268" s="33" t="s">
        <v>11308</v>
      </c>
      <c r="Z268" s="33">
        <v>10</v>
      </c>
      <c r="AA268" s="33">
        <v>28</v>
      </c>
      <c r="AB268" s="33">
        <v>7</v>
      </c>
      <c r="AC268" s="33">
        <v>0</v>
      </c>
      <c r="AD268" s="33" t="s">
        <v>11803</v>
      </c>
      <c r="AE268" s="33" t="s">
        <v>13357</v>
      </c>
      <c r="AF268" s="33" t="s">
        <v>13358</v>
      </c>
      <c r="AG268" s="33" t="s">
        <v>13359</v>
      </c>
      <c r="AH268" s="33" t="s">
        <v>13360</v>
      </c>
      <c r="AI268" s="33" t="s">
        <v>13361</v>
      </c>
      <c r="AJ268" s="33" t="s">
        <v>13362</v>
      </c>
      <c r="AK268" s="33" t="s">
        <v>11570</v>
      </c>
      <c r="AL268" s="33"/>
      <c r="AM268" s="33"/>
      <c r="AN268" s="33" t="s">
        <v>11556</v>
      </c>
      <c r="AO268" s="33" t="s">
        <v>11386</v>
      </c>
      <c r="AP268" s="33" t="s">
        <v>11318</v>
      </c>
      <c r="AQ268" s="33">
        <v>0</v>
      </c>
      <c r="AR268" s="33"/>
      <c r="AS268" s="33"/>
      <c r="AT268" s="33"/>
      <c r="AU268" s="33"/>
      <c r="AV268" s="33"/>
      <c r="AW268" s="33"/>
      <c r="AX268" s="33"/>
      <c r="AY268" s="33"/>
      <c r="AZ268" s="33"/>
      <c r="BA268" s="33"/>
      <c r="BB268" s="33"/>
      <c r="BC268" s="33" t="s">
        <v>11306</v>
      </c>
      <c r="BD268" s="33" t="s">
        <v>11318</v>
      </c>
      <c r="BE268" s="33" t="s">
        <v>12153</v>
      </c>
      <c r="BF268" s="33"/>
      <c r="BG268" s="33"/>
      <c r="BH268" s="33"/>
      <c r="BI268" s="33"/>
      <c r="BJ268" s="33">
        <v>0</v>
      </c>
      <c r="BK268" s="33" t="s">
        <v>31</v>
      </c>
      <c r="BL268" s="33"/>
      <c r="BM268" s="33" t="s">
        <v>22260</v>
      </c>
    </row>
    <row r="269" spans="1:65" x14ac:dyDescent="0.25">
      <c r="A269" s="33" t="s">
        <v>13363</v>
      </c>
      <c r="B269" s="33" t="s">
        <v>8836</v>
      </c>
      <c r="C269" s="33" t="s">
        <v>13364</v>
      </c>
      <c r="D269" s="33" t="s">
        <v>11302</v>
      </c>
      <c r="E269" s="33" t="s">
        <v>11925</v>
      </c>
      <c r="F269" s="33" t="s">
        <v>11550</v>
      </c>
      <c r="G269" s="33">
        <v>51.59</v>
      </c>
      <c r="H269" s="33">
        <v>0</v>
      </c>
      <c r="I269" s="33"/>
      <c r="J269" s="33" t="s">
        <v>11304</v>
      </c>
      <c r="K269" s="33" t="s">
        <v>11319</v>
      </c>
      <c r="L269" s="33">
        <v>51.59</v>
      </c>
      <c r="M269" s="33"/>
      <c r="N269" s="33" t="s">
        <v>11561</v>
      </c>
      <c r="O269" s="33"/>
      <c r="P269" s="33" t="s">
        <v>11306</v>
      </c>
      <c r="Q269" s="33" t="s">
        <v>11306</v>
      </c>
      <c r="R269" s="33">
        <v>0.5</v>
      </c>
      <c r="S269" s="33">
        <v>0.5</v>
      </c>
      <c r="T269" s="33" t="s">
        <v>13365</v>
      </c>
      <c r="U269" s="33"/>
      <c r="V269" s="33" t="s">
        <v>13366</v>
      </c>
      <c r="W269" s="33"/>
      <c r="X269" s="33"/>
      <c r="Y269" s="33" t="s">
        <v>11308</v>
      </c>
      <c r="Z269" s="33">
        <v>10</v>
      </c>
      <c r="AA269" s="33">
        <v>28</v>
      </c>
      <c r="AB269" s="33">
        <v>7</v>
      </c>
      <c r="AC269" s="33">
        <v>0</v>
      </c>
      <c r="AD269" s="33" t="s">
        <v>11803</v>
      </c>
      <c r="AE269" s="33" t="s">
        <v>13367</v>
      </c>
      <c r="AF269" s="33" t="s">
        <v>13368</v>
      </c>
      <c r="AG269" s="33" t="s">
        <v>13369</v>
      </c>
      <c r="AH269" s="33" t="s">
        <v>13370</v>
      </c>
      <c r="AI269" s="33" t="s">
        <v>13371</v>
      </c>
      <c r="AJ269" s="33" t="s">
        <v>13372</v>
      </c>
      <c r="AK269" s="33" t="s">
        <v>11570</v>
      </c>
      <c r="AL269" s="33"/>
      <c r="AM269" s="33"/>
      <c r="AN269" s="33"/>
      <c r="AO269" s="33" t="s">
        <v>11386</v>
      </c>
      <c r="AP269" s="33" t="s">
        <v>11318</v>
      </c>
      <c r="AQ269" s="33">
        <v>0</v>
      </c>
      <c r="AR269" s="33"/>
      <c r="AS269" s="33"/>
      <c r="AT269" s="33"/>
      <c r="AU269" s="33"/>
      <c r="AV269" s="33"/>
      <c r="AW269" s="33"/>
      <c r="AX269" s="33"/>
      <c r="AY269" s="33"/>
      <c r="AZ269" s="33"/>
      <c r="BA269" s="33"/>
      <c r="BB269" s="33"/>
      <c r="BC269" s="33" t="s">
        <v>11306</v>
      </c>
      <c r="BD269" s="33" t="s">
        <v>11318</v>
      </c>
      <c r="BE269" s="33" t="s">
        <v>12153</v>
      </c>
      <c r="BF269" s="33"/>
      <c r="BG269" s="33"/>
      <c r="BH269" s="33"/>
      <c r="BI269" s="33"/>
      <c r="BJ269" s="33">
        <v>0</v>
      </c>
      <c r="BK269" s="33" t="s">
        <v>31</v>
      </c>
      <c r="BL269" s="33"/>
      <c r="BM269" s="33" t="s">
        <v>22260</v>
      </c>
    </row>
    <row r="270" spans="1:65" x14ac:dyDescent="0.25">
      <c r="A270" s="33" t="s">
        <v>13373</v>
      </c>
      <c r="B270" s="33" t="s">
        <v>5524</v>
      </c>
      <c r="C270" s="33" t="s">
        <v>13374</v>
      </c>
      <c r="D270" s="33" t="s">
        <v>11302</v>
      </c>
      <c r="E270" s="33" t="s">
        <v>13022</v>
      </c>
      <c r="F270" s="33" t="s">
        <v>11550</v>
      </c>
      <c r="G270" s="33">
        <v>35.799999999999997</v>
      </c>
      <c r="H270" s="33">
        <v>0</v>
      </c>
      <c r="I270" s="33"/>
      <c r="J270" s="33" t="s">
        <v>11304</v>
      </c>
      <c r="K270" s="33" t="s">
        <v>13375</v>
      </c>
      <c r="L270" s="33">
        <v>16.89</v>
      </c>
      <c r="M270" s="33"/>
      <c r="N270" s="33" t="s">
        <v>11561</v>
      </c>
      <c r="O270" s="33"/>
      <c r="P270" s="33" t="s">
        <v>11306</v>
      </c>
      <c r="Q270" s="33" t="s">
        <v>11306</v>
      </c>
      <c r="R270" s="33">
        <v>1.6</v>
      </c>
      <c r="S270" s="33">
        <v>1.6</v>
      </c>
      <c r="T270" s="33" t="s">
        <v>13376</v>
      </c>
      <c r="U270" s="33" t="s">
        <v>13376</v>
      </c>
      <c r="V270" s="33" t="s">
        <v>13377</v>
      </c>
      <c r="W270" s="33"/>
      <c r="X270" s="33"/>
      <c r="Y270" s="33" t="s">
        <v>11308</v>
      </c>
      <c r="Z270" s="33">
        <v>10</v>
      </c>
      <c r="AA270" s="33">
        <v>30</v>
      </c>
      <c r="AB270" s="33">
        <v>10</v>
      </c>
      <c r="AC270" s="33">
        <v>0</v>
      </c>
      <c r="AD270" s="33" t="s">
        <v>11803</v>
      </c>
      <c r="AE270" s="33" t="s">
        <v>13378</v>
      </c>
      <c r="AF270" s="33" t="s">
        <v>13379</v>
      </c>
      <c r="AG270" s="33" t="s">
        <v>13380</v>
      </c>
      <c r="AH270" s="33" t="s">
        <v>13381</v>
      </c>
      <c r="AI270" s="33" t="s">
        <v>13382</v>
      </c>
      <c r="AJ270" s="33" t="s">
        <v>13383</v>
      </c>
      <c r="AK270" s="33" t="s">
        <v>11570</v>
      </c>
      <c r="AL270" s="33"/>
      <c r="AM270" s="33"/>
      <c r="AN270" s="33"/>
      <c r="AO270" s="33" t="s">
        <v>11386</v>
      </c>
      <c r="AP270" s="33" t="s">
        <v>11318</v>
      </c>
      <c r="AQ270" s="33">
        <v>0</v>
      </c>
      <c r="AR270" s="33"/>
      <c r="AS270" s="33"/>
      <c r="AT270" s="33"/>
      <c r="AU270" s="33"/>
      <c r="AV270" s="33"/>
      <c r="AW270" s="33"/>
      <c r="AX270" s="33"/>
      <c r="AY270" s="33"/>
      <c r="AZ270" s="33"/>
      <c r="BA270" s="33"/>
      <c r="BB270" s="33"/>
      <c r="BC270" s="33" t="s">
        <v>11306</v>
      </c>
      <c r="BD270" s="33" t="s">
        <v>11318</v>
      </c>
      <c r="BE270" s="33"/>
      <c r="BF270" s="33"/>
      <c r="BG270" s="33"/>
      <c r="BH270" s="33"/>
      <c r="BI270" s="33"/>
      <c r="BJ270" s="33">
        <v>0</v>
      </c>
      <c r="BK270" s="33" t="s">
        <v>31</v>
      </c>
      <c r="BL270" s="33"/>
      <c r="BM270" s="33" t="s">
        <v>22260</v>
      </c>
    </row>
    <row r="271" spans="1:65" x14ac:dyDescent="0.25">
      <c r="A271" s="33" t="s">
        <v>13384</v>
      </c>
      <c r="B271" s="33" t="s">
        <v>13385</v>
      </c>
      <c r="C271" s="33" t="s">
        <v>13386</v>
      </c>
      <c r="D271" s="33" t="s">
        <v>11302</v>
      </c>
      <c r="E271" s="33"/>
      <c r="F271" s="33" t="s">
        <v>11550</v>
      </c>
      <c r="G271" s="33">
        <v>0.01</v>
      </c>
      <c r="H271" s="33">
        <v>0</v>
      </c>
      <c r="I271" s="33"/>
      <c r="J271" s="33" t="s">
        <v>11304</v>
      </c>
      <c r="K271" s="33" t="s">
        <v>13387</v>
      </c>
      <c r="L271" s="33">
        <v>0</v>
      </c>
      <c r="M271" s="33"/>
      <c r="N271" s="33"/>
      <c r="O271" s="33"/>
      <c r="P271" s="33" t="s">
        <v>11306</v>
      </c>
      <c r="Q271" s="33" t="s">
        <v>11306</v>
      </c>
      <c r="R271" s="33">
        <v>0</v>
      </c>
      <c r="S271" s="33">
        <v>0</v>
      </c>
      <c r="T271" s="33"/>
      <c r="U271" s="33"/>
      <c r="V271" s="33"/>
      <c r="W271" s="33"/>
      <c r="X271" s="33"/>
      <c r="Y271" s="33" t="s">
        <v>11308</v>
      </c>
      <c r="Z271" s="33">
        <v>0</v>
      </c>
      <c r="AA271" s="33">
        <v>0</v>
      </c>
      <c r="AB271" s="33">
        <v>0</v>
      </c>
      <c r="AC271" s="33">
        <v>0</v>
      </c>
      <c r="AD271" s="33" t="s">
        <v>11803</v>
      </c>
      <c r="AE271" s="33"/>
      <c r="AF271" s="33"/>
      <c r="AG271" s="33"/>
      <c r="AH271" s="33"/>
      <c r="AI271" s="33"/>
      <c r="AJ271" s="33"/>
      <c r="AK271" s="33"/>
      <c r="AL271" s="33"/>
      <c r="AM271" s="33"/>
      <c r="AN271" s="33"/>
      <c r="AO271" s="33"/>
      <c r="AP271" s="33" t="s">
        <v>11318</v>
      </c>
      <c r="AQ271" s="33">
        <v>0</v>
      </c>
      <c r="AR271" s="33"/>
      <c r="AS271" s="33"/>
      <c r="AT271" s="33"/>
      <c r="AU271" s="33"/>
      <c r="AV271" s="33"/>
      <c r="AW271" s="33"/>
      <c r="AX271" s="33"/>
      <c r="AY271" s="33"/>
      <c r="AZ271" s="33"/>
      <c r="BA271" s="33"/>
      <c r="BB271" s="33"/>
      <c r="BC271" s="33" t="s">
        <v>11306</v>
      </c>
      <c r="BD271" s="33" t="s">
        <v>11318</v>
      </c>
      <c r="BE271" s="33"/>
      <c r="BF271" s="33"/>
      <c r="BG271" s="33"/>
      <c r="BH271" s="33"/>
      <c r="BI271" s="33"/>
      <c r="BJ271" s="33">
        <v>0</v>
      </c>
      <c r="BK271" s="33" t="s">
        <v>31</v>
      </c>
      <c r="BL271" s="33"/>
      <c r="BM271" s="33" t="s">
        <v>22260</v>
      </c>
    </row>
    <row r="272" spans="1:65" x14ac:dyDescent="0.25">
      <c r="A272" s="33" t="s">
        <v>13388</v>
      </c>
      <c r="B272" s="33" t="s">
        <v>3078</v>
      </c>
      <c r="C272" s="33" t="s">
        <v>13389</v>
      </c>
      <c r="D272" s="33" t="s">
        <v>11302</v>
      </c>
      <c r="E272" s="33" t="s">
        <v>11559</v>
      </c>
      <c r="F272" s="33" t="s">
        <v>11550</v>
      </c>
      <c r="G272" s="33">
        <v>41.8</v>
      </c>
      <c r="H272" s="33">
        <v>0</v>
      </c>
      <c r="I272" s="33"/>
      <c r="J272" s="33" t="s">
        <v>11304</v>
      </c>
      <c r="K272" s="33" t="s">
        <v>11892</v>
      </c>
      <c r="L272" s="33">
        <v>19.559999999999999</v>
      </c>
      <c r="M272" s="33"/>
      <c r="N272" s="33" t="s">
        <v>11561</v>
      </c>
      <c r="O272" s="33"/>
      <c r="P272" s="33" t="s">
        <v>11306</v>
      </c>
      <c r="Q272" s="33" t="s">
        <v>11306</v>
      </c>
      <c r="R272" s="33">
        <v>0.5</v>
      </c>
      <c r="S272" s="33">
        <v>0.5</v>
      </c>
      <c r="T272" s="33" t="s">
        <v>13390</v>
      </c>
      <c r="U272" s="33"/>
      <c r="V272" s="33" t="s">
        <v>13391</v>
      </c>
      <c r="W272" s="33"/>
      <c r="X272" s="33"/>
      <c r="Y272" s="33" t="s">
        <v>11308</v>
      </c>
      <c r="Z272" s="33">
        <v>10</v>
      </c>
      <c r="AA272" s="33">
        <v>28</v>
      </c>
      <c r="AB272" s="33">
        <v>7</v>
      </c>
      <c r="AC272" s="33">
        <v>0</v>
      </c>
      <c r="AD272" s="33" t="s">
        <v>11803</v>
      </c>
      <c r="AE272" s="33" t="s">
        <v>13392</v>
      </c>
      <c r="AF272" s="33" t="s">
        <v>13393</v>
      </c>
      <c r="AG272" s="33" t="s">
        <v>13394</v>
      </c>
      <c r="AH272" s="33" t="s">
        <v>13395</v>
      </c>
      <c r="AI272" s="33" t="s">
        <v>13396</v>
      </c>
      <c r="AJ272" s="33" t="s">
        <v>13397</v>
      </c>
      <c r="AK272" s="33" t="s">
        <v>11570</v>
      </c>
      <c r="AL272" s="33"/>
      <c r="AM272" s="33"/>
      <c r="AN272" s="33" t="s">
        <v>11556</v>
      </c>
      <c r="AO272" s="33" t="s">
        <v>11386</v>
      </c>
      <c r="AP272" s="33" t="s">
        <v>11318</v>
      </c>
      <c r="AQ272" s="33">
        <v>0</v>
      </c>
      <c r="AR272" s="33"/>
      <c r="AS272" s="33"/>
      <c r="AT272" s="33"/>
      <c r="AU272" s="33"/>
      <c r="AV272" s="33"/>
      <c r="AW272" s="33"/>
      <c r="AX272" s="33"/>
      <c r="AY272" s="33"/>
      <c r="AZ272" s="33"/>
      <c r="BA272" s="33"/>
      <c r="BB272" s="33"/>
      <c r="BC272" s="33" t="s">
        <v>11306</v>
      </c>
      <c r="BD272" s="33" t="s">
        <v>11318</v>
      </c>
      <c r="BE272" s="33" t="s">
        <v>12153</v>
      </c>
      <c r="BF272" s="33"/>
      <c r="BG272" s="33"/>
      <c r="BH272" s="33"/>
      <c r="BI272" s="33"/>
      <c r="BJ272" s="33">
        <v>0</v>
      </c>
      <c r="BK272" s="33" t="s">
        <v>31</v>
      </c>
      <c r="BL272" s="33"/>
      <c r="BM272" s="33" t="s">
        <v>22260</v>
      </c>
    </row>
    <row r="273" spans="1:65" x14ac:dyDescent="0.25">
      <c r="A273" s="33" t="s">
        <v>13398</v>
      </c>
      <c r="B273" s="33" t="s">
        <v>13399</v>
      </c>
      <c r="C273" s="33" t="s">
        <v>13400</v>
      </c>
      <c r="D273" s="33" t="s">
        <v>11302</v>
      </c>
      <c r="E273" s="33" t="s">
        <v>13022</v>
      </c>
      <c r="F273" s="33" t="s">
        <v>11550</v>
      </c>
      <c r="G273" s="33">
        <v>71.45</v>
      </c>
      <c r="H273" s="33">
        <v>0</v>
      </c>
      <c r="I273" s="33"/>
      <c r="J273" s="33" t="s">
        <v>11304</v>
      </c>
      <c r="K273" s="33" t="s">
        <v>11306</v>
      </c>
      <c r="L273" s="33">
        <v>71.45</v>
      </c>
      <c r="M273" s="33"/>
      <c r="N273" s="33" t="s">
        <v>11561</v>
      </c>
      <c r="O273" s="33"/>
      <c r="P273" s="33" t="s">
        <v>11306</v>
      </c>
      <c r="Q273" s="33" t="s">
        <v>11306</v>
      </c>
      <c r="R273" s="33">
        <v>3.1</v>
      </c>
      <c r="S273" s="33">
        <v>3.1</v>
      </c>
      <c r="T273" s="33" t="s">
        <v>13401</v>
      </c>
      <c r="U273" s="33" t="s">
        <v>13401</v>
      </c>
      <c r="V273" s="33" t="s">
        <v>13402</v>
      </c>
      <c r="W273" s="33"/>
      <c r="X273" s="33"/>
      <c r="Y273" s="33" t="s">
        <v>11308</v>
      </c>
      <c r="Z273" s="33">
        <v>12</v>
      </c>
      <c r="AA273" s="33">
        <v>31</v>
      </c>
      <c r="AB273" s="33">
        <v>12</v>
      </c>
      <c r="AC273" s="33">
        <v>0</v>
      </c>
      <c r="AD273" s="33" t="s">
        <v>11803</v>
      </c>
      <c r="AE273" s="33" t="s">
        <v>13403</v>
      </c>
      <c r="AF273" s="33" t="s">
        <v>13404</v>
      </c>
      <c r="AG273" s="33" t="s">
        <v>13405</v>
      </c>
      <c r="AH273" s="33" t="s">
        <v>13406</v>
      </c>
      <c r="AI273" s="33" t="s">
        <v>13407</v>
      </c>
      <c r="AJ273" s="33" t="s">
        <v>13408</v>
      </c>
      <c r="AK273" s="33" t="s">
        <v>11570</v>
      </c>
      <c r="AL273" s="33"/>
      <c r="AM273" s="33"/>
      <c r="AN273" s="33" t="s">
        <v>11556</v>
      </c>
      <c r="AO273" s="33" t="s">
        <v>11386</v>
      </c>
      <c r="AP273" s="33" t="s">
        <v>11318</v>
      </c>
      <c r="AQ273" s="33">
        <v>0</v>
      </c>
      <c r="AR273" s="33"/>
      <c r="AS273" s="33"/>
      <c r="AT273" s="33"/>
      <c r="AU273" s="33"/>
      <c r="AV273" s="33"/>
      <c r="AW273" s="33"/>
      <c r="AX273" s="33"/>
      <c r="AY273" s="33"/>
      <c r="AZ273" s="33"/>
      <c r="BA273" s="33"/>
      <c r="BB273" s="33"/>
      <c r="BC273" s="33" t="s">
        <v>11306</v>
      </c>
      <c r="BD273" s="33" t="s">
        <v>11318</v>
      </c>
      <c r="BE273" s="33"/>
      <c r="BF273" s="33"/>
      <c r="BG273" s="33"/>
      <c r="BH273" s="33"/>
      <c r="BI273" s="33"/>
      <c r="BJ273" s="33">
        <v>0</v>
      </c>
      <c r="BK273" s="33" t="s">
        <v>31</v>
      </c>
      <c r="BL273" s="33"/>
      <c r="BM273" s="33" t="s">
        <v>22260</v>
      </c>
    </row>
    <row r="274" spans="1:65" x14ac:dyDescent="0.25">
      <c r="A274" s="33" t="s">
        <v>13409</v>
      </c>
      <c r="B274" s="33" t="s">
        <v>13410</v>
      </c>
      <c r="C274" s="33" t="s">
        <v>13411</v>
      </c>
      <c r="D274" s="33" t="s">
        <v>11302</v>
      </c>
      <c r="E274" s="33" t="s">
        <v>13022</v>
      </c>
      <c r="F274" s="33" t="s">
        <v>11550</v>
      </c>
      <c r="G274" s="33">
        <v>89.27</v>
      </c>
      <c r="H274" s="33">
        <v>0</v>
      </c>
      <c r="I274" s="33"/>
      <c r="J274" s="33" t="s">
        <v>11304</v>
      </c>
      <c r="K274" s="33" t="s">
        <v>12451</v>
      </c>
      <c r="L274" s="33">
        <v>89.27</v>
      </c>
      <c r="M274" s="33"/>
      <c r="N274" s="33" t="s">
        <v>11561</v>
      </c>
      <c r="O274" s="33"/>
      <c r="P274" s="33" t="s">
        <v>11306</v>
      </c>
      <c r="Q274" s="33" t="s">
        <v>11306</v>
      </c>
      <c r="R274" s="33">
        <v>0.5</v>
      </c>
      <c r="S274" s="33">
        <v>0.5</v>
      </c>
      <c r="T274" s="33" t="s">
        <v>13412</v>
      </c>
      <c r="U274" s="33"/>
      <c r="V274" s="33" t="s">
        <v>13413</v>
      </c>
      <c r="W274" s="33"/>
      <c r="X274" s="33"/>
      <c r="Y274" s="33" t="s">
        <v>11308</v>
      </c>
      <c r="Z274" s="33">
        <v>0</v>
      </c>
      <c r="AA274" s="33">
        <v>0</v>
      </c>
      <c r="AB274" s="33">
        <v>0</v>
      </c>
      <c r="AC274" s="33">
        <v>0</v>
      </c>
      <c r="AD274" s="33" t="s">
        <v>11803</v>
      </c>
      <c r="AE274" s="33" t="s">
        <v>13414</v>
      </c>
      <c r="AF274" s="33" t="s">
        <v>13415</v>
      </c>
      <c r="AG274" s="33" t="s">
        <v>13416</v>
      </c>
      <c r="AH274" s="33" t="s">
        <v>13417</v>
      </c>
      <c r="AI274" s="33" t="s">
        <v>13418</v>
      </c>
      <c r="AJ274" s="33" t="s">
        <v>13419</v>
      </c>
      <c r="AK274" s="33" t="s">
        <v>11570</v>
      </c>
      <c r="AL274" s="33"/>
      <c r="AM274" s="33"/>
      <c r="AN274" s="33"/>
      <c r="AO274" s="33" t="s">
        <v>11386</v>
      </c>
      <c r="AP274" s="33" t="s">
        <v>11318</v>
      </c>
      <c r="AQ274" s="33">
        <v>0</v>
      </c>
      <c r="AR274" s="33"/>
      <c r="AS274" s="33"/>
      <c r="AT274" s="33"/>
      <c r="AU274" s="33"/>
      <c r="AV274" s="33"/>
      <c r="AW274" s="33"/>
      <c r="AX274" s="33"/>
      <c r="AY274" s="33"/>
      <c r="AZ274" s="33"/>
      <c r="BA274" s="33"/>
      <c r="BB274" s="33"/>
      <c r="BC274" s="33" t="s">
        <v>11306</v>
      </c>
      <c r="BD274" s="33" t="s">
        <v>11318</v>
      </c>
      <c r="BE274" s="33" t="s">
        <v>12153</v>
      </c>
      <c r="BF274" s="33"/>
      <c r="BG274" s="33"/>
      <c r="BH274" s="33"/>
      <c r="BI274" s="33"/>
      <c r="BJ274" s="33">
        <v>0</v>
      </c>
      <c r="BK274" s="33" t="s">
        <v>31</v>
      </c>
      <c r="BL274" s="33"/>
      <c r="BM274" s="33" t="s">
        <v>22260</v>
      </c>
    </row>
    <row r="275" spans="1:65" x14ac:dyDescent="0.25">
      <c r="A275" s="33" t="s">
        <v>13420</v>
      </c>
      <c r="B275" s="33" t="s">
        <v>13421</v>
      </c>
      <c r="C275" s="33" t="s">
        <v>13422</v>
      </c>
      <c r="D275" s="33" t="s">
        <v>12993</v>
      </c>
      <c r="E275" s="33" t="s">
        <v>12485</v>
      </c>
      <c r="F275" s="33" t="s">
        <v>11550</v>
      </c>
      <c r="G275" s="33">
        <v>0</v>
      </c>
      <c r="H275" s="33">
        <v>0</v>
      </c>
      <c r="I275" s="33"/>
      <c r="J275" s="33" t="s">
        <v>11304</v>
      </c>
      <c r="K275" s="33" t="s">
        <v>11306</v>
      </c>
      <c r="L275" s="33">
        <v>46.8</v>
      </c>
      <c r="M275" s="33" t="s">
        <v>13423</v>
      </c>
      <c r="N275" s="33" t="s">
        <v>11561</v>
      </c>
      <c r="O275" s="33"/>
      <c r="P275" s="33" t="s">
        <v>11306</v>
      </c>
      <c r="Q275" s="33" t="s">
        <v>11306</v>
      </c>
      <c r="R275" s="33">
        <v>0</v>
      </c>
      <c r="S275" s="33">
        <v>0</v>
      </c>
      <c r="T275" s="33"/>
      <c r="U275" s="33"/>
      <c r="V275" s="33"/>
      <c r="W275" s="33"/>
      <c r="X275" s="33"/>
      <c r="Y275" s="33" t="s">
        <v>11308</v>
      </c>
      <c r="Z275" s="33">
        <v>0</v>
      </c>
      <c r="AA275" s="33">
        <v>0</v>
      </c>
      <c r="AB275" s="33">
        <v>0</v>
      </c>
      <c r="AC275" s="33">
        <v>0</v>
      </c>
      <c r="AD275" s="33" t="s">
        <v>11803</v>
      </c>
      <c r="AE275" s="33" t="s">
        <v>13424</v>
      </c>
      <c r="AF275" s="33"/>
      <c r="AG275" s="33"/>
      <c r="AH275" s="33"/>
      <c r="AI275" s="33"/>
      <c r="AJ275" s="33"/>
      <c r="AK275" s="33" t="s">
        <v>11570</v>
      </c>
      <c r="AL275" s="33"/>
      <c r="AM275" s="33"/>
      <c r="AN275" s="33" t="s">
        <v>11556</v>
      </c>
      <c r="AO275" s="33"/>
      <c r="AP275" s="33" t="s">
        <v>11318</v>
      </c>
      <c r="AQ275" s="33">
        <v>0</v>
      </c>
      <c r="AR275" s="33"/>
      <c r="AS275" s="33"/>
      <c r="AT275" s="33"/>
      <c r="AU275" s="33"/>
      <c r="AV275" s="33"/>
      <c r="AW275" s="33"/>
      <c r="AX275" s="33"/>
      <c r="AY275" s="33"/>
      <c r="AZ275" s="33"/>
      <c r="BA275" s="33"/>
      <c r="BB275" s="33"/>
      <c r="BC275" s="33" t="s">
        <v>11306</v>
      </c>
      <c r="BD275" s="33" t="s">
        <v>11318</v>
      </c>
      <c r="BE275" s="33" t="s">
        <v>11365</v>
      </c>
      <c r="BF275" s="33"/>
      <c r="BG275" s="33"/>
      <c r="BH275" s="33"/>
      <c r="BI275" s="33"/>
      <c r="BJ275" s="33">
        <v>0</v>
      </c>
      <c r="BK275" s="33" t="s">
        <v>31</v>
      </c>
      <c r="BL275" s="33"/>
      <c r="BM275" s="33" t="s">
        <v>22260</v>
      </c>
    </row>
    <row r="276" spans="1:65" x14ac:dyDescent="0.25">
      <c r="A276" s="33" t="s">
        <v>13425</v>
      </c>
      <c r="B276" s="33" t="s">
        <v>13426</v>
      </c>
      <c r="C276" s="33" t="s">
        <v>13427</v>
      </c>
      <c r="D276" s="33" t="s">
        <v>12993</v>
      </c>
      <c r="E276" s="33" t="s">
        <v>12485</v>
      </c>
      <c r="F276" s="33" t="s">
        <v>11550</v>
      </c>
      <c r="G276" s="33">
        <v>0</v>
      </c>
      <c r="H276" s="33">
        <v>0</v>
      </c>
      <c r="I276" s="33"/>
      <c r="J276" s="33" t="s">
        <v>11304</v>
      </c>
      <c r="K276" s="33" t="s">
        <v>11306</v>
      </c>
      <c r="L276" s="33">
        <v>46.8</v>
      </c>
      <c r="M276" s="33" t="s">
        <v>13428</v>
      </c>
      <c r="N276" s="33" t="s">
        <v>11561</v>
      </c>
      <c r="O276" s="33"/>
      <c r="P276" s="33" t="s">
        <v>11306</v>
      </c>
      <c r="Q276" s="33" t="s">
        <v>11306</v>
      </c>
      <c r="R276" s="33">
        <v>0</v>
      </c>
      <c r="S276" s="33">
        <v>0</v>
      </c>
      <c r="T276" s="33"/>
      <c r="U276" s="33"/>
      <c r="V276" s="33"/>
      <c r="W276" s="33"/>
      <c r="X276" s="33"/>
      <c r="Y276" s="33" t="s">
        <v>11308</v>
      </c>
      <c r="Z276" s="33">
        <v>0</v>
      </c>
      <c r="AA276" s="33">
        <v>0</v>
      </c>
      <c r="AB276" s="33">
        <v>0</v>
      </c>
      <c r="AC276" s="33">
        <v>0</v>
      </c>
      <c r="AD276" s="33" t="s">
        <v>11803</v>
      </c>
      <c r="AE276" s="33" t="s">
        <v>13429</v>
      </c>
      <c r="AF276" s="33"/>
      <c r="AG276" s="33"/>
      <c r="AH276" s="33"/>
      <c r="AI276" s="33"/>
      <c r="AJ276" s="33"/>
      <c r="AK276" s="33" t="s">
        <v>11570</v>
      </c>
      <c r="AL276" s="33"/>
      <c r="AM276" s="33"/>
      <c r="AN276" s="33" t="s">
        <v>11556</v>
      </c>
      <c r="AO276" s="33"/>
      <c r="AP276" s="33" t="s">
        <v>11318</v>
      </c>
      <c r="AQ276" s="33">
        <v>0</v>
      </c>
      <c r="AR276" s="33"/>
      <c r="AS276" s="33"/>
      <c r="AT276" s="33"/>
      <c r="AU276" s="33"/>
      <c r="AV276" s="33"/>
      <c r="AW276" s="33"/>
      <c r="AX276" s="33"/>
      <c r="AY276" s="33"/>
      <c r="AZ276" s="33"/>
      <c r="BA276" s="33"/>
      <c r="BB276" s="33"/>
      <c r="BC276" s="33" t="s">
        <v>11306</v>
      </c>
      <c r="BD276" s="33" t="s">
        <v>11318</v>
      </c>
      <c r="BE276" s="33" t="s">
        <v>11365</v>
      </c>
      <c r="BF276" s="33"/>
      <c r="BG276" s="33"/>
      <c r="BH276" s="33"/>
      <c r="BI276" s="33"/>
      <c r="BJ276" s="33">
        <v>0</v>
      </c>
      <c r="BK276" s="33" t="s">
        <v>31</v>
      </c>
      <c r="BL276" s="33"/>
      <c r="BM276" s="33" t="s">
        <v>22260</v>
      </c>
    </row>
    <row r="277" spans="1:65" x14ac:dyDescent="0.25">
      <c r="A277" s="33" t="s">
        <v>13430</v>
      </c>
      <c r="B277" s="33" t="s">
        <v>13431</v>
      </c>
      <c r="C277" s="33" t="s">
        <v>13432</v>
      </c>
      <c r="D277" s="33" t="s">
        <v>12993</v>
      </c>
      <c r="E277" s="33" t="s">
        <v>12485</v>
      </c>
      <c r="F277" s="33" t="s">
        <v>11550</v>
      </c>
      <c r="G277" s="33">
        <v>50.5</v>
      </c>
      <c r="H277" s="33">
        <v>0</v>
      </c>
      <c r="I277" s="33"/>
      <c r="J277" s="33" t="s">
        <v>11304</v>
      </c>
      <c r="K277" s="33" t="s">
        <v>11306</v>
      </c>
      <c r="L277" s="33">
        <v>50.5</v>
      </c>
      <c r="M277" s="33"/>
      <c r="N277" s="33" t="s">
        <v>11561</v>
      </c>
      <c r="O277" s="33"/>
      <c r="P277" s="33" t="s">
        <v>11306</v>
      </c>
      <c r="Q277" s="33" t="s">
        <v>11306</v>
      </c>
      <c r="R277" s="33">
        <v>0</v>
      </c>
      <c r="S277" s="33">
        <v>0</v>
      </c>
      <c r="T277" s="33" t="s">
        <v>13433</v>
      </c>
      <c r="U277" s="33"/>
      <c r="V277" s="33"/>
      <c r="W277" s="33"/>
      <c r="X277" s="33"/>
      <c r="Y277" s="33" t="s">
        <v>11308</v>
      </c>
      <c r="Z277" s="33">
        <v>0</v>
      </c>
      <c r="AA277" s="33">
        <v>0</v>
      </c>
      <c r="AB277" s="33">
        <v>0</v>
      </c>
      <c r="AC277" s="33">
        <v>0</v>
      </c>
      <c r="AD277" s="33" t="s">
        <v>11309</v>
      </c>
      <c r="AE277" s="33" t="s">
        <v>13434</v>
      </c>
      <c r="AF277" s="33"/>
      <c r="AG277" s="33"/>
      <c r="AH277" s="33"/>
      <c r="AI277" s="33"/>
      <c r="AJ277" s="33"/>
      <c r="AK277" s="33" t="s">
        <v>11570</v>
      </c>
      <c r="AL277" s="33"/>
      <c r="AM277" s="33"/>
      <c r="AN277" s="33" t="s">
        <v>11556</v>
      </c>
      <c r="AO277" s="33" t="s">
        <v>11386</v>
      </c>
      <c r="AP277" s="33" t="s">
        <v>11318</v>
      </c>
      <c r="AQ277" s="33">
        <v>0</v>
      </c>
      <c r="AR277" s="33"/>
      <c r="AS277" s="33"/>
      <c r="AT277" s="33"/>
      <c r="AU277" s="33"/>
      <c r="AV277" s="33"/>
      <c r="AW277" s="33"/>
      <c r="AX277" s="33"/>
      <c r="AY277" s="33"/>
      <c r="AZ277" s="33"/>
      <c r="BA277" s="33"/>
      <c r="BB277" s="33"/>
      <c r="BC277" s="33" t="s">
        <v>11306</v>
      </c>
      <c r="BD277" s="33" t="s">
        <v>11318</v>
      </c>
      <c r="BE277" s="33" t="s">
        <v>13152</v>
      </c>
      <c r="BF277" s="33"/>
      <c r="BG277" s="33"/>
      <c r="BH277" s="33"/>
      <c r="BI277" s="33"/>
      <c r="BJ277" s="33">
        <v>0</v>
      </c>
      <c r="BK277" s="33" t="s">
        <v>31</v>
      </c>
      <c r="BL277" s="33"/>
      <c r="BM277" s="33" t="s">
        <v>22260</v>
      </c>
    </row>
    <row r="278" spans="1:65" x14ac:dyDescent="0.25">
      <c r="A278" s="33" t="s">
        <v>13435</v>
      </c>
      <c r="B278" s="33" t="s">
        <v>13436</v>
      </c>
      <c r="C278" s="33" t="s">
        <v>13437</v>
      </c>
      <c r="D278" s="33" t="s">
        <v>12993</v>
      </c>
      <c r="E278" s="33" t="s">
        <v>12485</v>
      </c>
      <c r="F278" s="33" t="s">
        <v>11550</v>
      </c>
      <c r="G278" s="33">
        <v>50.5</v>
      </c>
      <c r="H278" s="33">
        <v>0</v>
      </c>
      <c r="I278" s="33"/>
      <c r="J278" s="33" t="s">
        <v>11304</v>
      </c>
      <c r="K278" s="33" t="s">
        <v>11306</v>
      </c>
      <c r="L278" s="33">
        <v>50.5</v>
      </c>
      <c r="M278" s="33"/>
      <c r="N278" s="33" t="s">
        <v>11561</v>
      </c>
      <c r="O278" s="33"/>
      <c r="P278" s="33" t="s">
        <v>11306</v>
      </c>
      <c r="Q278" s="33" t="s">
        <v>11306</v>
      </c>
      <c r="R278" s="33">
        <v>0</v>
      </c>
      <c r="S278" s="33">
        <v>0</v>
      </c>
      <c r="T278" s="33" t="s">
        <v>13438</v>
      </c>
      <c r="U278" s="33"/>
      <c r="V278" s="33"/>
      <c r="W278" s="33"/>
      <c r="X278" s="33"/>
      <c r="Y278" s="33" t="s">
        <v>11308</v>
      </c>
      <c r="Z278" s="33">
        <v>0</v>
      </c>
      <c r="AA278" s="33">
        <v>0</v>
      </c>
      <c r="AB278" s="33">
        <v>0</v>
      </c>
      <c r="AC278" s="33">
        <v>0</v>
      </c>
      <c r="AD278" s="33" t="s">
        <v>11309</v>
      </c>
      <c r="AE278" s="33" t="s">
        <v>13439</v>
      </c>
      <c r="AF278" s="33"/>
      <c r="AG278" s="33"/>
      <c r="AH278" s="33"/>
      <c r="AI278" s="33"/>
      <c r="AJ278" s="33"/>
      <c r="AK278" s="33" t="s">
        <v>11570</v>
      </c>
      <c r="AL278" s="33"/>
      <c r="AM278" s="33"/>
      <c r="AN278" s="33" t="s">
        <v>11556</v>
      </c>
      <c r="AO278" s="33" t="s">
        <v>11386</v>
      </c>
      <c r="AP278" s="33" t="s">
        <v>11318</v>
      </c>
      <c r="AQ278" s="33">
        <v>0</v>
      </c>
      <c r="AR278" s="33"/>
      <c r="AS278" s="33"/>
      <c r="AT278" s="33"/>
      <c r="AU278" s="33"/>
      <c r="AV278" s="33"/>
      <c r="AW278" s="33"/>
      <c r="AX278" s="33"/>
      <c r="AY278" s="33"/>
      <c r="AZ278" s="33"/>
      <c r="BA278" s="33"/>
      <c r="BB278" s="33"/>
      <c r="BC278" s="33" t="s">
        <v>11306</v>
      </c>
      <c r="BD278" s="33" t="s">
        <v>11318</v>
      </c>
      <c r="BE278" s="33" t="s">
        <v>13152</v>
      </c>
      <c r="BF278" s="33"/>
      <c r="BG278" s="33"/>
      <c r="BH278" s="33"/>
      <c r="BI278" s="33"/>
      <c r="BJ278" s="33">
        <v>0</v>
      </c>
      <c r="BK278" s="33" t="s">
        <v>31</v>
      </c>
      <c r="BL278" s="33"/>
      <c r="BM278" s="33" t="s">
        <v>22260</v>
      </c>
    </row>
    <row r="279" spans="1:65" x14ac:dyDescent="0.25">
      <c r="A279" s="33" t="s">
        <v>13440</v>
      </c>
      <c r="B279" s="33" t="s">
        <v>13441</v>
      </c>
      <c r="C279" s="33" t="s">
        <v>13442</v>
      </c>
      <c r="D279" s="33" t="s">
        <v>12993</v>
      </c>
      <c r="E279" s="33" t="s">
        <v>12485</v>
      </c>
      <c r="F279" s="33" t="s">
        <v>11550</v>
      </c>
      <c r="G279" s="33">
        <v>50.5</v>
      </c>
      <c r="H279" s="33">
        <v>0</v>
      </c>
      <c r="I279" s="33"/>
      <c r="J279" s="33" t="s">
        <v>11304</v>
      </c>
      <c r="K279" s="33" t="s">
        <v>11306</v>
      </c>
      <c r="L279" s="33">
        <v>50.5</v>
      </c>
      <c r="M279" s="33"/>
      <c r="N279" s="33" t="s">
        <v>11561</v>
      </c>
      <c r="O279" s="33"/>
      <c r="P279" s="33" t="s">
        <v>11306</v>
      </c>
      <c r="Q279" s="33" t="s">
        <v>11306</v>
      </c>
      <c r="R279" s="33">
        <v>0</v>
      </c>
      <c r="S279" s="33">
        <v>0</v>
      </c>
      <c r="T279" s="33" t="s">
        <v>13443</v>
      </c>
      <c r="U279" s="33"/>
      <c r="V279" s="33"/>
      <c r="W279" s="33"/>
      <c r="X279" s="33"/>
      <c r="Y279" s="33" t="s">
        <v>11308</v>
      </c>
      <c r="Z279" s="33">
        <v>0</v>
      </c>
      <c r="AA279" s="33">
        <v>0</v>
      </c>
      <c r="AB279" s="33">
        <v>0</v>
      </c>
      <c r="AC279" s="33">
        <v>0</v>
      </c>
      <c r="AD279" s="33" t="s">
        <v>11309</v>
      </c>
      <c r="AE279" s="33" t="s">
        <v>13444</v>
      </c>
      <c r="AF279" s="33"/>
      <c r="AG279" s="33"/>
      <c r="AH279" s="33"/>
      <c r="AI279" s="33"/>
      <c r="AJ279" s="33"/>
      <c r="AK279" s="33" t="s">
        <v>11570</v>
      </c>
      <c r="AL279" s="33"/>
      <c r="AM279" s="33"/>
      <c r="AN279" s="33" t="s">
        <v>11556</v>
      </c>
      <c r="AO279" s="33" t="s">
        <v>11386</v>
      </c>
      <c r="AP279" s="33" t="s">
        <v>11318</v>
      </c>
      <c r="AQ279" s="33">
        <v>0</v>
      </c>
      <c r="AR279" s="33"/>
      <c r="AS279" s="33"/>
      <c r="AT279" s="33"/>
      <c r="AU279" s="33"/>
      <c r="AV279" s="33"/>
      <c r="AW279" s="33"/>
      <c r="AX279" s="33"/>
      <c r="AY279" s="33"/>
      <c r="AZ279" s="33"/>
      <c r="BA279" s="33"/>
      <c r="BB279" s="33"/>
      <c r="BC279" s="33" t="s">
        <v>11306</v>
      </c>
      <c r="BD279" s="33" t="s">
        <v>11318</v>
      </c>
      <c r="BE279" s="33" t="s">
        <v>13152</v>
      </c>
      <c r="BF279" s="33"/>
      <c r="BG279" s="33"/>
      <c r="BH279" s="33"/>
      <c r="BI279" s="33"/>
      <c r="BJ279" s="33">
        <v>0</v>
      </c>
      <c r="BK279" s="33" t="s">
        <v>31</v>
      </c>
      <c r="BL279" s="33"/>
      <c r="BM279" s="33" t="s">
        <v>22260</v>
      </c>
    </row>
    <row r="280" spans="1:65" x14ac:dyDescent="0.25">
      <c r="A280" s="33" t="s">
        <v>13445</v>
      </c>
      <c r="B280" s="33" t="s">
        <v>13446</v>
      </c>
      <c r="C280" s="33" t="s">
        <v>13447</v>
      </c>
      <c r="D280" s="33" t="s">
        <v>12993</v>
      </c>
      <c r="E280" s="33" t="s">
        <v>12485</v>
      </c>
      <c r="F280" s="33" t="s">
        <v>11550</v>
      </c>
      <c r="G280" s="33">
        <v>27.78</v>
      </c>
      <c r="H280" s="33">
        <v>0</v>
      </c>
      <c r="I280" s="33"/>
      <c r="J280" s="33" t="s">
        <v>11304</v>
      </c>
      <c r="K280" s="33" t="s">
        <v>11306</v>
      </c>
      <c r="L280" s="33">
        <v>27.78</v>
      </c>
      <c r="M280" s="33"/>
      <c r="N280" s="33" t="s">
        <v>11561</v>
      </c>
      <c r="O280" s="33"/>
      <c r="P280" s="33" t="s">
        <v>11306</v>
      </c>
      <c r="Q280" s="33" t="s">
        <v>11306</v>
      </c>
      <c r="R280" s="33">
        <v>0</v>
      </c>
      <c r="S280" s="33">
        <v>0</v>
      </c>
      <c r="T280" s="33" t="s">
        <v>13448</v>
      </c>
      <c r="U280" s="33"/>
      <c r="V280" s="33"/>
      <c r="W280" s="33"/>
      <c r="X280" s="33"/>
      <c r="Y280" s="33" t="s">
        <v>11308</v>
      </c>
      <c r="Z280" s="33">
        <v>0</v>
      </c>
      <c r="AA280" s="33">
        <v>0</v>
      </c>
      <c r="AB280" s="33">
        <v>0</v>
      </c>
      <c r="AC280" s="33">
        <v>0</v>
      </c>
      <c r="AD280" s="33" t="s">
        <v>11309</v>
      </c>
      <c r="AE280" s="33" t="s">
        <v>13449</v>
      </c>
      <c r="AF280" s="33"/>
      <c r="AG280" s="33"/>
      <c r="AH280" s="33"/>
      <c r="AI280" s="33"/>
      <c r="AJ280" s="33"/>
      <c r="AK280" s="33" t="s">
        <v>11570</v>
      </c>
      <c r="AL280" s="33"/>
      <c r="AM280" s="33"/>
      <c r="AN280" s="33" t="s">
        <v>11556</v>
      </c>
      <c r="AO280" s="33" t="s">
        <v>11386</v>
      </c>
      <c r="AP280" s="33" t="s">
        <v>11318</v>
      </c>
      <c r="AQ280" s="33">
        <v>0</v>
      </c>
      <c r="AR280" s="33"/>
      <c r="AS280" s="33"/>
      <c r="AT280" s="33"/>
      <c r="AU280" s="33"/>
      <c r="AV280" s="33"/>
      <c r="AW280" s="33"/>
      <c r="AX280" s="33"/>
      <c r="AY280" s="33"/>
      <c r="AZ280" s="33"/>
      <c r="BA280" s="33"/>
      <c r="BB280" s="33"/>
      <c r="BC280" s="33" t="s">
        <v>11306</v>
      </c>
      <c r="BD280" s="33" t="s">
        <v>11318</v>
      </c>
      <c r="BE280" s="33" t="s">
        <v>13152</v>
      </c>
      <c r="BF280" s="33"/>
      <c r="BG280" s="33"/>
      <c r="BH280" s="33"/>
      <c r="BI280" s="33"/>
      <c r="BJ280" s="33">
        <v>0</v>
      </c>
      <c r="BK280" s="33" t="s">
        <v>31</v>
      </c>
      <c r="BL280" s="33"/>
      <c r="BM280" s="33" t="s">
        <v>22260</v>
      </c>
    </row>
    <row r="281" spans="1:65" x14ac:dyDescent="0.25">
      <c r="A281" s="33" t="s">
        <v>13450</v>
      </c>
      <c r="B281" s="33" t="s">
        <v>13451</v>
      </c>
      <c r="C281" s="33" t="s">
        <v>13452</v>
      </c>
      <c r="D281" s="33" t="s">
        <v>11376</v>
      </c>
      <c r="E281" s="33"/>
      <c r="F281" s="35" t="s">
        <v>11303</v>
      </c>
      <c r="G281" s="33">
        <v>0.01</v>
      </c>
      <c r="H281" s="33">
        <v>0</v>
      </c>
      <c r="I281" s="33"/>
      <c r="J281" s="33" t="s">
        <v>11304</v>
      </c>
      <c r="K281" s="33" t="s">
        <v>11463</v>
      </c>
      <c r="L281" s="33">
        <v>0</v>
      </c>
      <c r="M281" s="33"/>
      <c r="N281" s="33"/>
      <c r="O281" s="33"/>
      <c r="P281" s="33" t="s">
        <v>11306</v>
      </c>
      <c r="Q281" s="33" t="s">
        <v>11306</v>
      </c>
      <c r="R281" s="33">
        <v>0.36499999999999999</v>
      </c>
      <c r="S281" s="33">
        <v>0.36499999999999999</v>
      </c>
      <c r="T281" s="33"/>
      <c r="U281" s="33"/>
      <c r="V281" s="33" t="s">
        <v>13453</v>
      </c>
      <c r="W281" s="33"/>
      <c r="X281" s="33"/>
      <c r="Y281" s="33" t="s">
        <v>11308</v>
      </c>
      <c r="Z281" s="33">
        <v>20</v>
      </c>
      <c r="AA281" s="33">
        <v>120</v>
      </c>
      <c r="AB281" s="33">
        <v>0</v>
      </c>
      <c r="AC281" s="33">
        <v>0</v>
      </c>
      <c r="AD281" s="33" t="s">
        <v>11309</v>
      </c>
      <c r="AE281" s="33" t="s">
        <v>13454</v>
      </c>
      <c r="AF281" s="33" t="s">
        <v>13455</v>
      </c>
      <c r="AG281" s="33" t="s">
        <v>13456</v>
      </c>
      <c r="AH281" s="33" t="s">
        <v>13457</v>
      </c>
      <c r="AI281" s="33" t="s">
        <v>13458</v>
      </c>
      <c r="AJ281" s="33" t="s">
        <v>13459</v>
      </c>
      <c r="AK281" s="33" t="s">
        <v>12020</v>
      </c>
      <c r="AL281" s="33"/>
      <c r="AM281" s="33"/>
      <c r="AN281" s="33"/>
      <c r="AO281" s="33" t="s">
        <v>12628</v>
      </c>
      <c r="AP281" s="33" t="s">
        <v>11318</v>
      </c>
      <c r="AQ281" s="33">
        <v>0</v>
      </c>
      <c r="AR281" s="33"/>
      <c r="AS281" s="33"/>
      <c r="AT281" s="33"/>
      <c r="AU281" s="33"/>
      <c r="AV281" s="33"/>
      <c r="AW281" s="33"/>
      <c r="AX281" s="33"/>
      <c r="AY281" s="33"/>
      <c r="AZ281" s="33"/>
      <c r="BA281" s="33"/>
      <c r="BB281" s="33"/>
      <c r="BC281" s="33" t="s">
        <v>11306</v>
      </c>
      <c r="BD281" s="33" t="s">
        <v>11318</v>
      </c>
      <c r="BE281" s="33"/>
      <c r="BF281" s="33"/>
      <c r="BG281" s="33"/>
      <c r="BH281" s="33"/>
      <c r="BI281" s="33"/>
      <c r="BJ281" s="33">
        <v>0</v>
      </c>
      <c r="BK281" s="33" t="s">
        <v>31</v>
      </c>
      <c r="BL281" s="33"/>
      <c r="BM281" s="35" t="s">
        <v>22258</v>
      </c>
    </row>
    <row r="282" spans="1:65" x14ac:dyDescent="0.25">
      <c r="A282" s="33" t="s">
        <v>13460</v>
      </c>
      <c r="B282" s="33" t="s">
        <v>13461</v>
      </c>
      <c r="C282" s="33" t="s">
        <v>13462</v>
      </c>
      <c r="D282" s="33" t="s">
        <v>11376</v>
      </c>
      <c r="E282" s="33"/>
      <c r="F282" s="35" t="s">
        <v>11303</v>
      </c>
      <c r="G282" s="33">
        <v>0.01</v>
      </c>
      <c r="H282" s="33">
        <v>0</v>
      </c>
      <c r="I282" s="33"/>
      <c r="J282" s="33" t="s">
        <v>11304</v>
      </c>
      <c r="K282" s="33" t="s">
        <v>11463</v>
      </c>
      <c r="L282" s="33">
        <v>0</v>
      </c>
      <c r="M282" s="33"/>
      <c r="N282" s="33"/>
      <c r="O282" s="33"/>
      <c r="P282" s="33" t="s">
        <v>11306</v>
      </c>
      <c r="Q282" s="33" t="s">
        <v>11306</v>
      </c>
      <c r="R282" s="33">
        <v>0.36499999999999999</v>
      </c>
      <c r="S282" s="33">
        <v>0.36499999999999999</v>
      </c>
      <c r="T282" s="33"/>
      <c r="U282" s="33"/>
      <c r="V282" s="33"/>
      <c r="W282" s="33"/>
      <c r="X282" s="33"/>
      <c r="Y282" s="33" t="s">
        <v>11308</v>
      </c>
      <c r="Z282" s="33">
        <v>20</v>
      </c>
      <c r="AA282" s="33">
        <v>120</v>
      </c>
      <c r="AB282" s="33">
        <v>0</v>
      </c>
      <c r="AC282" s="33">
        <v>0</v>
      </c>
      <c r="AD282" s="33" t="s">
        <v>11309</v>
      </c>
      <c r="AE282" s="33" t="s">
        <v>13463</v>
      </c>
      <c r="AF282" s="33" t="s">
        <v>13464</v>
      </c>
      <c r="AG282" s="33" t="s">
        <v>13465</v>
      </c>
      <c r="AH282" s="33" t="s">
        <v>13466</v>
      </c>
      <c r="AI282" s="33" t="s">
        <v>13467</v>
      </c>
      <c r="AJ282" s="33" t="s">
        <v>13468</v>
      </c>
      <c r="AK282" s="33" t="s">
        <v>12020</v>
      </c>
      <c r="AL282" s="33"/>
      <c r="AM282" s="33"/>
      <c r="AN282" s="33" t="s">
        <v>11227</v>
      </c>
      <c r="AO282" s="33" t="s">
        <v>12628</v>
      </c>
      <c r="AP282" s="33" t="s">
        <v>11318</v>
      </c>
      <c r="AQ282" s="33">
        <v>0</v>
      </c>
      <c r="AR282" s="33"/>
      <c r="AS282" s="33"/>
      <c r="AT282" s="33"/>
      <c r="AU282" s="33"/>
      <c r="AV282" s="33"/>
      <c r="AW282" s="33"/>
      <c r="AX282" s="33"/>
      <c r="AY282" s="33"/>
      <c r="AZ282" s="33"/>
      <c r="BA282" s="33"/>
      <c r="BB282" s="33"/>
      <c r="BC282" s="33" t="s">
        <v>11306</v>
      </c>
      <c r="BD282" s="33" t="s">
        <v>11318</v>
      </c>
      <c r="BE282" s="33"/>
      <c r="BF282" s="33"/>
      <c r="BG282" s="33"/>
      <c r="BH282" s="33"/>
      <c r="BI282" s="33"/>
      <c r="BJ282" s="33">
        <v>0</v>
      </c>
      <c r="BK282" s="33" t="s">
        <v>31</v>
      </c>
      <c r="BL282" s="33"/>
      <c r="BM282" s="35" t="s">
        <v>22258</v>
      </c>
    </row>
    <row r="283" spans="1:65" x14ac:dyDescent="0.25">
      <c r="A283" s="33" t="s">
        <v>13469</v>
      </c>
      <c r="B283" s="33" t="s">
        <v>13470</v>
      </c>
      <c r="C283" s="33" t="s">
        <v>13471</v>
      </c>
      <c r="D283" s="33" t="s">
        <v>11376</v>
      </c>
      <c r="E283" s="33"/>
      <c r="F283" s="35" t="s">
        <v>11303</v>
      </c>
      <c r="G283" s="33">
        <v>0.01</v>
      </c>
      <c r="H283" s="33">
        <v>0</v>
      </c>
      <c r="I283" s="33"/>
      <c r="J283" s="33" t="s">
        <v>11304</v>
      </c>
      <c r="K283" s="33" t="s">
        <v>11463</v>
      </c>
      <c r="L283" s="33">
        <v>0</v>
      </c>
      <c r="M283" s="33"/>
      <c r="N283" s="33"/>
      <c r="O283" s="33"/>
      <c r="P283" s="33" t="s">
        <v>11306</v>
      </c>
      <c r="Q283" s="33" t="s">
        <v>11306</v>
      </c>
      <c r="R283" s="33">
        <v>0.36499999999999999</v>
      </c>
      <c r="S283" s="33">
        <v>0.36499999999999999</v>
      </c>
      <c r="T283" s="33"/>
      <c r="U283" s="33"/>
      <c r="V283" s="33"/>
      <c r="W283" s="33"/>
      <c r="X283" s="33"/>
      <c r="Y283" s="33" t="s">
        <v>11308</v>
      </c>
      <c r="Z283" s="33">
        <v>20</v>
      </c>
      <c r="AA283" s="33">
        <v>120</v>
      </c>
      <c r="AB283" s="33">
        <v>0</v>
      </c>
      <c r="AC283" s="33">
        <v>0</v>
      </c>
      <c r="AD283" s="33" t="s">
        <v>11309</v>
      </c>
      <c r="AE283" s="33" t="s">
        <v>13472</v>
      </c>
      <c r="AF283" s="33" t="s">
        <v>13473</v>
      </c>
      <c r="AG283" s="33" t="s">
        <v>13474</v>
      </c>
      <c r="AH283" s="33" t="s">
        <v>13475</v>
      </c>
      <c r="AI283" s="33" t="s">
        <v>13476</v>
      </c>
      <c r="AJ283" s="33" t="s">
        <v>13477</v>
      </c>
      <c r="AK283" s="33" t="s">
        <v>12020</v>
      </c>
      <c r="AL283" s="33"/>
      <c r="AM283" s="33"/>
      <c r="AN283" s="33" t="s">
        <v>11227</v>
      </c>
      <c r="AO283" s="33" t="s">
        <v>12628</v>
      </c>
      <c r="AP283" s="33" t="s">
        <v>11318</v>
      </c>
      <c r="AQ283" s="33">
        <v>0</v>
      </c>
      <c r="AR283" s="33"/>
      <c r="AS283" s="33"/>
      <c r="AT283" s="33"/>
      <c r="AU283" s="33"/>
      <c r="AV283" s="33"/>
      <c r="AW283" s="33"/>
      <c r="AX283" s="33"/>
      <c r="AY283" s="33"/>
      <c r="AZ283" s="33"/>
      <c r="BA283" s="33"/>
      <c r="BB283" s="33"/>
      <c r="BC283" s="33" t="s">
        <v>11306</v>
      </c>
      <c r="BD283" s="33" t="s">
        <v>11318</v>
      </c>
      <c r="BE283" s="33"/>
      <c r="BF283" s="33"/>
      <c r="BG283" s="33"/>
      <c r="BH283" s="33"/>
      <c r="BI283" s="33"/>
      <c r="BJ283" s="33">
        <v>0</v>
      </c>
      <c r="BK283" s="33" t="s">
        <v>31</v>
      </c>
      <c r="BL283" s="33"/>
      <c r="BM283" s="35" t="s">
        <v>22258</v>
      </c>
    </row>
    <row r="284" spans="1:65" x14ac:dyDescent="0.25">
      <c r="A284" s="33" t="s">
        <v>13478</v>
      </c>
      <c r="B284" s="33" t="s">
        <v>13479</v>
      </c>
      <c r="C284" s="33" t="s">
        <v>13480</v>
      </c>
      <c r="D284" s="33" t="s">
        <v>11376</v>
      </c>
      <c r="E284" s="33"/>
      <c r="F284" s="35" t="s">
        <v>11303</v>
      </c>
      <c r="G284" s="33">
        <v>0.01</v>
      </c>
      <c r="H284" s="33">
        <v>0</v>
      </c>
      <c r="I284" s="33"/>
      <c r="J284" s="33" t="s">
        <v>11304</v>
      </c>
      <c r="K284" s="33" t="s">
        <v>13375</v>
      </c>
      <c r="L284" s="33">
        <v>0</v>
      </c>
      <c r="M284" s="33"/>
      <c r="N284" s="33"/>
      <c r="O284" s="33"/>
      <c r="P284" s="33" t="s">
        <v>11306</v>
      </c>
      <c r="Q284" s="33" t="s">
        <v>11306</v>
      </c>
      <c r="R284" s="33">
        <v>0.36499999999999999</v>
      </c>
      <c r="S284" s="33">
        <v>0.36499999999999999</v>
      </c>
      <c r="T284" s="33"/>
      <c r="U284" s="33"/>
      <c r="V284" s="33"/>
      <c r="W284" s="33"/>
      <c r="X284" s="33"/>
      <c r="Y284" s="33" t="s">
        <v>11308</v>
      </c>
      <c r="Z284" s="33">
        <v>20</v>
      </c>
      <c r="AA284" s="33">
        <v>120</v>
      </c>
      <c r="AB284" s="33">
        <v>0</v>
      </c>
      <c r="AC284" s="33">
        <v>0</v>
      </c>
      <c r="AD284" s="33" t="s">
        <v>11309</v>
      </c>
      <c r="AE284" s="33" t="s">
        <v>13481</v>
      </c>
      <c r="AF284" s="33" t="s">
        <v>13482</v>
      </c>
      <c r="AG284" s="33" t="s">
        <v>13483</v>
      </c>
      <c r="AH284" s="33" t="s">
        <v>13484</v>
      </c>
      <c r="AI284" s="33" t="s">
        <v>13485</v>
      </c>
      <c r="AJ284" s="33" t="s">
        <v>13486</v>
      </c>
      <c r="AK284" s="33" t="s">
        <v>12020</v>
      </c>
      <c r="AL284" s="33"/>
      <c r="AM284" s="33"/>
      <c r="AN284" s="33" t="s">
        <v>11227</v>
      </c>
      <c r="AO284" s="33" t="s">
        <v>12628</v>
      </c>
      <c r="AP284" s="33" t="s">
        <v>11318</v>
      </c>
      <c r="AQ284" s="33">
        <v>0</v>
      </c>
      <c r="AR284" s="33"/>
      <c r="AS284" s="33"/>
      <c r="AT284" s="33"/>
      <c r="AU284" s="33"/>
      <c r="AV284" s="33"/>
      <c r="AW284" s="33"/>
      <c r="AX284" s="33"/>
      <c r="AY284" s="33"/>
      <c r="AZ284" s="33"/>
      <c r="BA284" s="33"/>
      <c r="BB284" s="33"/>
      <c r="BC284" s="33" t="s">
        <v>11306</v>
      </c>
      <c r="BD284" s="33" t="s">
        <v>11318</v>
      </c>
      <c r="BE284" s="33"/>
      <c r="BF284" s="33"/>
      <c r="BG284" s="33"/>
      <c r="BH284" s="33"/>
      <c r="BI284" s="33"/>
      <c r="BJ284" s="33">
        <v>0</v>
      </c>
      <c r="BK284" s="33" t="s">
        <v>31</v>
      </c>
      <c r="BL284" s="33"/>
      <c r="BM284" s="35" t="s">
        <v>22258</v>
      </c>
    </row>
    <row r="285" spans="1:65" x14ac:dyDescent="0.25">
      <c r="A285" s="33" t="s">
        <v>13487</v>
      </c>
      <c r="B285" s="33" t="s">
        <v>13488</v>
      </c>
      <c r="C285" s="33" t="s">
        <v>13489</v>
      </c>
      <c r="D285" s="33" t="s">
        <v>11376</v>
      </c>
      <c r="E285" s="33"/>
      <c r="F285" s="35" t="s">
        <v>11303</v>
      </c>
      <c r="G285" s="33">
        <v>0.01</v>
      </c>
      <c r="H285" s="33">
        <v>0</v>
      </c>
      <c r="I285" s="33"/>
      <c r="J285" s="33" t="s">
        <v>11304</v>
      </c>
      <c r="K285" s="33" t="s">
        <v>12027</v>
      </c>
      <c r="L285" s="33">
        <v>0</v>
      </c>
      <c r="M285" s="33"/>
      <c r="N285" s="33"/>
      <c r="O285" s="33"/>
      <c r="P285" s="33" t="s">
        <v>11306</v>
      </c>
      <c r="Q285" s="33" t="s">
        <v>11306</v>
      </c>
      <c r="R285" s="33">
        <v>0.36499999999999999</v>
      </c>
      <c r="S285" s="33">
        <v>0.36499999999999999</v>
      </c>
      <c r="T285" s="33"/>
      <c r="U285" s="33"/>
      <c r="V285" s="33"/>
      <c r="W285" s="33"/>
      <c r="X285" s="33"/>
      <c r="Y285" s="33" t="s">
        <v>11308</v>
      </c>
      <c r="Z285" s="33">
        <v>20</v>
      </c>
      <c r="AA285" s="33">
        <v>120</v>
      </c>
      <c r="AB285" s="33">
        <v>0</v>
      </c>
      <c r="AC285" s="33">
        <v>0</v>
      </c>
      <c r="AD285" s="33" t="s">
        <v>11309</v>
      </c>
      <c r="AE285" s="33" t="s">
        <v>13490</v>
      </c>
      <c r="AF285" s="33" t="s">
        <v>13491</v>
      </c>
      <c r="AG285" s="33" t="s">
        <v>13492</v>
      </c>
      <c r="AH285" s="33" t="s">
        <v>13493</v>
      </c>
      <c r="AI285" s="33" t="s">
        <v>13494</v>
      </c>
      <c r="AJ285" s="33" t="s">
        <v>13495</v>
      </c>
      <c r="AK285" s="33" t="s">
        <v>12020</v>
      </c>
      <c r="AL285" s="33"/>
      <c r="AM285" s="33"/>
      <c r="AN285" s="33" t="s">
        <v>11227</v>
      </c>
      <c r="AO285" s="33" t="s">
        <v>12628</v>
      </c>
      <c r="AP285" s="33" t="s">
        <v>11318</v>
      </c>
      <c r="AQ285" s="33">
        <v>0</v>
      </c>
      <c r="AR285" s="33"/>
      <c r="AS285" s="33"/>
      <c r="AT285" s="33"/>
      <c r="AU285" s="33"/>
      <c r="AV285" s="33"/>
      <c r="AW285" s="33"/>
      <c r="AX285" s="33"/>
      <c r="AY285" s="33"/>
      <c r="AZ285" s="33"/>
      <c r="BA285" s="33"/>
      <c r="BB285" s="33"/>
      <c r="BC285" s="33" t="s">
        <v>11306</v>
      </c>
      <c r="BD285" s="33" t="s">
        <v>11318</v>
      </c>
      <c r="BE285" s="33"/>
      <c r="BF285" s="33"/>
      <c r="BG285" s="33"/>
      <c r="BH285" s="33"/>
      <c r="BI285" s="33"/>
      <c r="BJ285" s="33">
        <v>0</v>
      </c>
      <c r="BK285" s="33" t="s">
        <v>31</v>
      </c>
      <c r="BL285" s="33"/>
      <c r="BM285" s="35" t="s">
        <v>22258</v>
      </c>
    </row>
    <row r="286" spans="1:65" x14ac:dyDescent="0.25">
      <c r="A286" s="33" t="s">
        <v>13496</v>
      </c>
      <c r="B286" s="33" t="s">
        <v>13497</v>
      </c>
      <c r="C286" s="33" t="s">
        <v>13498</v>
      </c>
      <c r="D286" s="33" t="s">
        <v>11302</v>
      </c>
      <c r="E286" s="33"/>
      <c r="F286" s="33" t="s">
        <v>11303</v>
      </c>
      <c r="G286" s="33">
        <v>329.8</v>
      </c>
      <c r="H286" s="33">
        <v>0</v>
      </c>
      <c r="I286" s="33"/>
      <c r="J286" s="33" t="s">
        <v>11304</v>
      </c>
      <c r="K286" s="33" t="s">
        <v>11305</v>
      </c>
      <c r="L286" s="33">
        <v>165.63</v>
      </c>
      <c r="M286" s="33"/>
      <c r="N286" s="33"/>
      <c r="O286" s="33"/>
      <c r="P286" s="33" t="s">
        <v>11306</v>
      </c>
      <c r="Q286" s="33" t="s">
        <v>11306</v>
      </c>
      <c r="R286" s="33">
        <v>0</v>
      </c>
      <c r="S286" s="33">
        <v>0</v>
      </c>
      <c r="T286" s="33"/>
      <c r="U286" s="33"/>
      <c r="V286" s="33" t="s">
        <v>13499</v>
      </c>
      <c r="W286" s="33"/>
      <c r="X286" s="33"/>
      <c r="Y286" s="33" t="s">
        <v>11308</v>
      </c>
      <c r="Z286" s="33">
        <v>0</v>
      </c>
      <c r="AA286" s="33">
        <v>0</v>
      </c>
      <c r="AB286" s="33">
        <v>0</v>
      </c>
      <c r="AC286" s="33">
        <v>0</v>
      </c>
      <c r="AD286" s="33" t="s">
        <v>11309</v>
      </c>
      <c r="AE286" s="33" t="s">
        <v>13500</v>
      </c>
      <c r="AF286" s="33" t="s">
        <v>13501</v>
      </c>
      <c r="AG286" s="33" t="s">
        <v>13502</v>
      </c>
      <c r="AH286" s="33" t="s">
        <v>13503</v>
      </c>
      <c r="AI286" s="33" t="s">
        <v>13504</v>
      </c>
      <c r="AJ286" s="33" t="s">
        <v>13505</v>
      </c>
      <c r="AK286" s="33" t="s">
        <v>11626</v>
      </c>
      <c r="AL286" s="33"/>
      <c r="AM286" s="33"/>
      <c r="AN286" s="33"/>
      <c r="AO286" s="33" t="s">
        <v>11317</v>
      </c>
      <c r="AP286" s="33" t="s">
        <v>11318</v>
      </c>
      <c r="AQ286" s="33">
        <v>0</v>
      </c>
      <c r="AR286" s="33"/>
      <c r="AS286" s="33"/>
      <c r="AT286" s="33"/>
      <c r="AU286" s="33"/>
      <c r="AV286" s="33"/>
      <c r="AW286" s="33"/>
      <c r="AX286" s="33"/>
      <c r="AY286" s="33"/>
      <c r="AZ286" s="33"/>
      <c r="BA286" s="33"/>
      <c r="BB286" s="33"/>
      <c r="BC286" s="33" t="s">
        <v>11306</v>
      </c>
      <c r="BD286" s="33" t="s">
        <v>11318</v>
      </c>
      <c r="BE286" s="33" t="s">
        <v>11319</v>
      </c>
      <c r="BF286" s="33"/>
      <c r="BG286" s="33"/>
      <c r="BH286" s="33"/>
      <c r="BI286" s="33"/>
      <c r="BJ286" s="33">
        <v>0</v>
      </c>
      <c r="BK286" s="33" t="s">
        <v>31</v>
      </c>
      <c r="BL286" s="33"/>
      <c r="BM286" s="33" t="s">
        <v>22258</v>
      </c>
    </row>
    <row r="287" spans="1:65" x14ac:dyDescent="0.25">
      <c r="A287" s="33" t="s">
        <v>12162</v>
      </c>
      <c r="B287" s="33" t="s">
        <v>12163</v>
      </c>
      <c r="C287" s="33" t="s">
        <v>12164</v>
      </c>
      <c r="D287" s="33" t="s">
        <v>11302</v>
      </c>
      <c r="E287" s="33"/>
      <c r="F287" s="33" t="s">
        <v>11867</v>
      </c>
      <c r="G287" s="33">
        <v>42.33</v>
      </c>
      <c r="H287" s="33">
        <v>0</v>
      </c>
      <c r="I287" s="33"/>
      <c r="J287" s="33" t="s">
        <v>11304</v>
      </c>
      <c r="K287" s="33" t="s">
        <v>11331</v>
      </c>
      <c r="L287" s="33">
        <v>0</v>
      </c>
      <c r="M287" s="33"/>
      <c r="N287" s="33"/>
      <c r="O287" s="33"/>
      <c r="P287" s="33" t="s">
        <v>11306</v>
      </c>
      <c r="Q287" s="33" t="s">
        <v>11306</v>
      </c>
      <c r="R287" s="33">
        <v>0.3</v>
      </c>
      <c r="S287" s="33">
        <v>0.5</v>
      </c>
      <c r="T287" s="33"/>
      <c r="U287" s="33"/>
      <c r="V287" s="33" t="s">
        <v>12165</v>
      </c>
      <c r="W287" s="33"/>
      <c r="X287" s="33"/>
      <c r="Y287" s="33" t="s">
        <v>11308</v>
      </c>
      <c r="Z287" s="33">
        <v>20</v>
      </c>
      <c r="AA287" s="33">
        <v>20</v>
      </c>
      <c r="AB287" s="33">
        <v>20</v>
      </c>
      <c r="AC287" s="33">
        <v>0</v>
      </c>
      <c r="AD287" s="33" t="s">
        <v>11803</v>
      </c>
      <c r="AE287" s="33" t="s">
        <v>12166</v>
      </c>
      <c r="AF287" s="33" t="s">
        <v>12167</v>
      </c>
      <c r="AG287" s="33" t="s">
        <v>12168</v>
      </c>
      <c r="AH287" s="33" t="s">
        <v>12169</v>
      </c>
      <c r="AI287" s="33" t="s">
        <v>12170</v>
      </c>
      <c r="AJ287" s="33"/>
      <c r="AK287" s="33" t="s">
        <v>12171</v>
      </c>
      <c r="AL287" s="33"/>
      <c r="AM287" s="33"/>
      <c r="AN287" s="33" t="s">
        <v>12158</v>
      </c>
      <c r="AO287" s="33" t="s">
        <v>11627</v>
      </c>
      <c r="AP287" s="33" t="s">
        <v>11318</v>
      </c>
      <c r="AQ287" s="33">
        <v>0</v>
      </c>
      <c r="AR287" s="33"/>
      <c r="AS287" s="33"/>
      <c r="AT287" s="33"/>
      <c r="AU287" s="33"/>
      <c r="AV287" s="33"/>
      <c r="AW287" s="33"/>
      <c r="AX287" s="33"/>
      <c r="AY287" s="33"/>
      <c r="AZ287" s="33"/>
      <c r="BA287" s="33"/>
      <c r="BB287" s="33"/>
      <c r="BC287" s="33" t="s">
        <v>11306</v>
      </c>
      <c r="BD287" s="33" t="s">
        <v>11318</v>
      </c>
      <c r="BE287" s="33"/>
      <c r="BF287" s="33"/>
      <c r="BG287" s="33"/>
      <c r="BH287" s="33"/>
      <c r="BI287" s="33"/>
      <c r="BJ287" s="33">
        <v>0</v>
      </c>
      <c r="BK287" s="33" t="s">
        <v>31</v>
      </c>
      <c r="BL287" s="33"/>
      <c r="BM287" s="33" t="s">
        <v>22258</v>
      </c>
    </row>
    <row r="288" spans="1:65" x14ac:dyDescent="0.25">
      <c r="A288" s="33" t="s">
        <v>12172</v>
      </c>
      <c r="B288" s="33" t="s">
        <v>12173</v>
      </c>
      <c r="C288" s="33" t="s">
        <v>12174</v>
      </c>
      <c r="D288" s="33" t="s">
        <v>11302</v>
      </c>
      <c r="E288" s="33"/>
      <c r="F288" s="33" t="s">
        <v>11867</v>
      </c>
      <c r="G288" s="33">
        <v>34.270000000000003</v>
      </c>
      <c r="H288" s="33">
        <v>0</v>
      </c>
      <c r="I288" s="33"/>
      <c r="J288" s="33" t="s">
        <v>11304</v>
      </c>
      <c r="K288" s="33" t="s">
        <v>12175</v>
      </c>
      <c r="L288" s="33">
        <v>0</v>
      </c>
      <c r="M288" s="33"/>
      <c r="N288" s="33"/>
      <c r="O288" s="33"/>
      <c r="P288" s="33" t="s">
        <v>11306</v>
      </c>
      <c r="Q288" s="33" t="s">
        <v>11306</v>
      </c>
      <c r="R288" s="33">
        <v>0.3</v>
      </c>
      <c r="S288" s="33">
        <v>0.5</v>
      </c>
      <c r="T288" s="33"/>
      <c r="U288" s="33"/>
      <c r="V288" s="33" t="s">
        <v>12176</v>
      </c>
      <c r="W288" s="33"/>
      <c r="X288" s="33"/>
      <c r="Y288" s="33" t="s">
        <v>11308</v>
      </c>
      <c r="Z288" s="33">
        <v>20</v>
      </c>
      <c r="AA288" s="33">
        <v>20</v>
      </c>
      <c r="AB288" s="33">
        <v>20</v>
      </c>
      <c r="AC288" s="33">
        <v>0</v>
      </c>
      <c r="AD288" s="33" t="s">
        <v>11803</v>
      </c>
      <c r="AE288" s="33" t="s">
        <v>12177</v>
      </c>
      <c r="AF288" s="33" t="s">
        <v>12178</v>
      </c>
      <c r="AG288" s="33" t="s">
        <v>12179</v>
      </c>
      <c r="AH288" s="33" t="s">
        <v>12180</v>
      </c>
      <c r="AI288" s="33"/>
      <c r="AJ288" s="33"/>
      <c r="AK288" s="33" t="s">
        <v>12171</v>
      </c>
      <c r="AL288" s="33"/>
      <c r="AM288" s="33"/>
      <c r="AN288" s="33" t="s">
        <v>12158</v>
      </c>
      <c r="AO288" s="33" t="s">
        <v>11627</v>
      </c>
      <c r="AP288" s="33" t="s">
        <v>11318</v>
      </c>
      <c r="AQ288" s="33">
        <v>0</v>
      </c>
      <c r="AR288" s="33"/>
      <c r="AS288" s="33"/>
      <c r="AT288" s="33"/>
      <c r="AU288" s="33"/>
      <c r="AV288" s="33"/>
      <c r="AW288" s="33"/>
      <c r="AX288" s="33"/>
      <c r="AY288" s="33"/>
      <c r="AZ288" s="33"/>
      <c r="BA288" s="33"/>
      <c r="BB288" s="33"/>
      <c r="BC288" s="33" t="s">
        <v>11306</v>
      </c>
      <c r="BD288" s="33" t="s">
        <v>11318</v>
      </c>
      <c r="BE288" s="33"/>
      <c r="BF288" s="33"/>
      <c r="BG288" s="33"/>
      <c r="BH288" s="33"/>
      <c r="BI288" s="33"/>
      <c r="BJ288" s="33">
        <v>0</v>
      </c>
      <c r="BK288" s="33" t="s">
        <v>31</v>
      </c>
      <c r="BL288" s="33"/>
      <c r="BM288" s="33" t="s">
        <v>22258</v>
      </c>
    </row>
    <row r="289" spans="1:65" x14ac:dyDescent="0.25">
      <c r="A289" s="33" t="s">
        <v>13525</v>
      </c>
      <c r="B289" s="33" t="s">
        <v>13526</v>
      </c>
      <c r="C289" s="33" t="s">
        <v>13527</v>
      </c>
      <c r="D289" s="33" t="s">
        <v>11302</v>
      </c>
      <c r="E289" s="33"/>
      <c r="F289" s="33" t="s">
        <v>11303</v>
      </c>
      <c r="G289" s="33">
        <v>334.8</v>
      </c>
      <c r="H289" s="33">
        <v>0</v>
      </c>
      <c r="I289" s="33"/>
      <c r="J289" s="33" t="s">
        <v>11304</v>
      </c>
      <c r="K289" s="33" t="s">
        <v>11305</v>
      </c>
      <c r="L289" s="33">
        <v>183.01</v>
      </c>
      <c r="M289" s="33"/>
      <c r="N289" s="33"/>
      <c r="O289" s="33"/>
      <c r="P289" s="33" t="s">
        <v>11306</v>
      </c>
      <c r="Q289" s="33" t="s">
        <v>11306</v>
      </c>
      <c r="R289" s="33">
        <v>0</v>
      </c>
      <c r="S289" s="33">
        <v>0</v>
      </c>
      <c r="T289" s="33"/>
      <c r="U289" s="33"/>
      <c r="V289" s="33" t="s">
        <v>13528</v>
      </c>
      <c r="W289" s="33"/>
      <c r="X289" s="33"/>
      <c r="Y289" s="33" t="s">
        <v>11308</v>
      </c>
      <c r="Z289" s="33">
        <v>0</v>
      </c>
      <c r="AA289" s="33">
        <v>0</v>
      </c>
      <c r="AB289" s="33">
        <v>0</v>
      </c>
      <c r="AC289" s="33">
        <v>0</v>
      </c>
      <c r="AD289" s="33" t="s">
        <v>11309</v>
      </c>
      <c r="AE289" s="33" t="s">
        <v>13529</v>
      </c>
      <c r="AF289" s="33" t="s">
        <v>13530</v>
      </c>
      <c r="AG289" s="33" t="s">
        <v>13531</v>
      </c>
      <c r="AH289" s="33" t="s">
        <v>13532</v>
      </c>
      <c r="AI289" s="33" t="s">
        <v>13533</v>
      </c>
      <c r="AJ289" s="33" t="s">
        <v>13534</v>
      </c>
      <c r="AK289" s="33" t="s">
        <v>11626</v>
      </c>
      <c r="AL289" s="33"/>
      <c r="AM289" s="33"/>
      <c r="AN289" s="33"/>
      <c r="AO289" s="33" t="s">
        <v>11317</v>
      </c>
      <c r="AP289" s="33" t="s">
        <v>11318</v>
      </c>
      <c r="AQ289" s="33">
        <v>0</v>
      </c>
      <c r="AR289" s="33"/>
      <c r="AS289" s="33"/>
      <c r="AT289" s="33"/>
      <c r="AU289" s="33"/>
      <c r="AV289" s="33"/>
      <c r="AW289" s="33"/>
      <c r="AX289" s="33"/>
      <c r="AY289" s="33"/>
      <c r="AZ289" s="33"/>
      <c r="BA289" s="33"/>
      <c r="BB289" s="33"/>
      <c r="BC289" s="33" t="s">
        <v>11306</v>
      </c>
      <c r="BD289" s="33" t="s">
        <v>11318</v>
      </c>
      <c r="BE289" s="33" t="s">
        <v>11443</v>
      </c>
      <c r="BF289" s="33"/>
      <c r="BG289" s="33"/>
      <c r="BH289" s="33"/>
      <c r="BI289" s="33"/>
      <c r="BJ289" s="33">
        <v>0</v>
      </c>
      <c r="BK289" s="33" t="s">
        <v>31</v>
      </c>
      <c r="BL289" s="33"/>
      <c r="BM289" s="33" t="s">
        <v>22258</v>
      </c>
    </row>
    <row r="290" spans="1:65" x14ac:dyDescent="0.25">
      <c r="A290" s="33" t="s">
        <v>13535</v>
      </c>
      <c r="B290" s="33" t="s">
        <v>2534</v>
      </c>
      <c r="C290" s="33" t="s">
        <v>13536</v>
      </c>
      <c r="D290" s="33" t="s">
        <v>11376</v>
      </c>
      <c r="E290" s="33" t="s">
        <v>11858</v>
      </c>
      <c r="F290" s="35" t="s">
        <v>11303</v>
      </c>
      <c r="G290" s="33">
        <v>39.9</v>
      </c>
      <c r="H290" s="33">
        <v>0</v>
      </c>
      <c r="I290" s="33"/>
      <c r="J290" s="33" t="s">
        <v>11304</v>
      </c>
      <c r="K290" s="33" t="s">
        <v>11305</v>
      </c>
      <c r="L290" s="33">
        <v>16.79</v>
      </c>
      <c r="M290" s="33"/>
      <c r="N290" s="33"/>
      <c r="O290" s="33"/>
      <c r="P290" s="33" t="s">
        <v>11306</v>
      </c>
      <c r="Q290" s="33" t="s">
        <v>11306</v>
      </c>
      <c r="R290" s="33">
        <v>0</v>
      </c>
      <c r="S290" s="33">
        <v>0</v>
      </c>
      <c r="T290" s="33"/>
      <c r="U290" s="33"/>
      <c r="V290" s="33" t="s">
        <v>13537</v>
      </c>
      <c r="W290" s="33"/>
      <c r="X290" s="33"/>
      <c r="Y290" s="33" t="s">
        <v>11308</v>
      </c>
      <c r="Z290" s="33">
        <v>0</v>
      </c>
      <c r="AA290" s="33">
        <v>0</v>
      </c>
      <c r="AB290" s="33">
        <v>0</v>
      </c>
      <c r="AC290" s="33">
        <v>0</v>
      </c>
      <c r="AD290" s="33" t="s">
        <v>11309</v>
      </c>
      <c r="AE290" s="33" t="s">
        <v>13538</v>
      </c>
      <c r="AF290" s="33" t="s">
        <v>13539</v>
      </c>
      <c r="AG290" s="33" t="s">
        <v>13540</v>
      </c>
      <c r="AH290" s="33" t="s">
        <v>13541</v>
      </c>
      <c r="AI290" s="33" t="s">
        <v>13542</v>
      </c>
      <c r="AJ290" s="33" t="s">
        <v>13543</v>
      </c>
      <c r="AK290" s="33" t="s">
        <v>11833</v>
      </c>
      <c r="AL290" s="33"/>
      <c r="AM290" s="33"/>
      <c r="AN290" s="33"/>
      <c r="AO290" s="33" t="s">
        <v>11778</v>
      </c>
      <c r="AP290" s="33" t="s">
        <v>11318</v>
      </c>
      <c r="AQ290" s="33">
        <v>0</v>
      </c>
      <c r="AR290" s="33"/>
      <c r="AS290" s="33"/>
      <c r="AT290" s="33"/>
      <c r="AU290" s="33"/>
      <c r="AV290" s="33"/>
      <c r="AW290" s="33"/>
      <c r="AX290" s="33"/>
      <c r="AY290" s="33"/>
      <c r="AZ290" s="33"/>
      <c r="BA290" s="33"/>
      <c r="BB290" s="33"/>
      <c r="BC290" s="33" t="s">
        <v>11306</v>
      </c>
      <c r="BD290" s="33" t="s">
        <v>11318</v>
      </c>
      <c r="BE290" s="33"/>
      <c r="BF290" s="33"/>
      <c r="BG290" s="33"/>
      <c r="BH290" s="33"/>
      <c r="BI290" s="33"/>
      <c r="BJ290" s="33">
        <v>0</v>
      </c>
      <c r="BK290" s="33" t="s">
        <v>31</v>
      </c>
      <c r="BL290" s="33"/>
      <c r="BM290" s="33" t="s">
        <v>22258</v>
      </c>
    </row>
    <row r="291" spans="1:65" x14ac:dyDescent="0.25">
      <c r="A291" s="33" t="s">
        <v>13544</v>
      </c>
      <c r="B291" s="33" t="s">
        <v>2595</v>
      </c>
      <c r="C291" s="33" t="s">
        <v>13545</v>
      </c>
      <c r="D291" s="33" t="s">
        <v>11376</v>
      </c>
      <c r="E291" s="33" t="s">
        <v>11377</v>
      </c>
      <c r="F291" s="35" t="s">
        <v>11303</v>
      </c>
      <c r="G291" s="33">
        <v>59.9</v>
      </c>
      <c r="H291" s="33">
        <v>0</v>
      </c>
      <c r="I291" s="33"/>
      <c r="J291" s="33" t="s">
        <v>11304</v>
      </c>
      <c r="K291" s="33" t="s">
        <v>11305</v>
      </c>
      <c r="L291" s="33">
        <v>34.17</v>
      </c>
      <c r="M291" s="33"/>
      <c r="N291" s="33"/>
      <c r="O291" s="33"/>
      <c r="P291" s="33" t="s">
        <v>11306</v>
      </c>
      <c r="Q291" s="33" t="s">
        <v>11306</v>
      </c>
      <c r="R291" s="33">
        <v>0</v>
      </c>
      <c r="S291" s="33">
        <v>0</v>
      </c>
      <c r="T291" s="33"/>
      <c r="U291" s="33"/>
      <c r="V291" s="33" t="s">
        <v>13546</v>
      </c>
      <c r="W291" s="33"/>
      <c r="X291" s="33"/>
      <c r="Y291" s="33" t="s">
        <v>11308</v>
      </c>
      <c r="Z291" s="33">
        <v>0</v>
      </c>
      <c r="AA291" s="33">
        <v>0</v>
      </c>
      <c r="AB291" s="33">
        <v>0</v>
      </c>
      <c r="AC291" s="33">
        <v>0</v>
      </c>
      <c r="AD291" s="33" t="s">
        <v>11309</v>
      </c>
      <c r="AE291" s="33" t="s">
        <v>13547</v>
      </c>
      <c r="AF291" s="33" t="s">
        <v>13548</v>
      </c>
      <c r="AG291" s="33" t="s">
        <v>13549</v>
      </c>
      <c r="AH291" s="33" t="s">
        <v>13550</v>
      </c>
      <c r="AI291" s="33" t="s">
        <v>13551</v>
      </c>
      <c r="AJ291" s="33" t="s">
        <v>13552</v>
      </c>
      <c r="AK291" s="33" t="s">
        <v>11833</v>
      </c>
      <c r="AL291" s="33"/>
      <c r="AM291" s="33"/>
      <c r="AN291" s="33"/>
      <c r="AO291" s="33" t="s">
        <v>11778</v>
      </c>
      <c r="AP291" s="33" t="s">
        <v>11318</v>
      </c>
      <c r="AQ291" s="33">
        <v>0</v>
      </c>
      <c r="AR291" s="33"/>
      <c r="AS291" s="33"/>
      <c r="AT291" s="33"/>
      <c r="AU291" s="33"/>
      <c r="AV291" s="33"/>
      <c r="AW291" s="33"/>
      <c r="AX291" s="33"/>
      <c r="AY291" s="33"/>
      <c r="AZ291" s="33"/>
      <c r="BA291" s="33"/>
      <c r="BB291" s="33"/>
      <c r="BC291" s="33" t="s">
        <v>11306</v>
      </c>
      <c r="BD291" s="33" t="s">
        <v>11318</v>
      </c>
      <c r="BE291" s="33"/>
      <c r="BF291" s="33"/>
      <c r="BG291" s="33"/>
      <c r="BH291" s="33"/>
      <c r="BI291" s="33"/>
      <c r="BJ291" s="33">
        <v>0</v>
      </c>
      <c r="BK291" s="33" t="s">
        <v>31</v>
      </c>
      <c r="BL291" s="33"/>
      <c r="BM291" s="33" t="s">
        <v>22258</v>
      </c>
    </row>
    <row r="292" spans="1:65" x14ac:dyDescent="0.25">
      <c r="A292" s="33" t="s">
        <v>13553</v>
      </c>
      <c r="B292" s="33" t="s">
        <v>13554</v>
      </c>
      <c r="C292" s="33" t="s">
        <v>13555</v>
      </c>
      <c r="D292" s="33" t="s">
        <v>11376</v>
      </c>
      <c r="E292" s="33"/>
      <c r="F292" s="35" t="s">
        <v>11303</v>
      </c>
      <c r="G292" s="33">
        <v>89.9</v>
      </c>
      <c r="H292" s="33">
        <v>0</v>
      </c>
      <c r="I292" s="33"/>
      <c r="J292" s="33" t="s">
        <v>11304</v>
      </c>
      <c r="K292" s="33" t="s">
        <v>11305</v>
      </c>
      <c r="L292" s="33">
        <v>42.86</v>
      </c>
      <c r="M292" s="33"/>
      <c r="N292" s="33"/>
      <c r="O292" s="33"/>
      <c r="P292" s="33" t="s">
        <v>11306</v>
      </c>
      <c r="Q292" s="33" t="s">
        <v>11306</v>
      </c>
      <c r="R292" s="33">
        <v>0</v>
      </c>
      <c r="S292" s="33">
        <v>0</v>
      </c>
      <c r="T292" s="33"/>
      <c r="U292" s="33"/>
      <c r="V292" s="33" t="s">
        <v>13556</v>
      </c>
      <c r="W292" s="33"/>
      <c r="X292" s="33"/>
      <c r="Y292" s="33" t="s">
        <v>11308</v>
      </c>
      <c r="Z292" s="33">
        <v>0</v>
      </c>
      <c r="AA292" s="33">
        <v>0</v>
      </c>
      <c r="AB292" s="33">
        <v>0</v>
      </c>
      <c r="AC292" s="33">
        <v>0</v>
      </c>
      <c r="AD292" s="33" t="s">
        <v>11309</v>
      </c>
      <c r="AE292" s="33" t="s">
        <v>13557</v>
      </c>
      <c r="AF292" s="33" t="s">
        <v>13558</v>
      </c>
      <c r="AG292" s="33" t="s">
        <v>13559</v>
      </c>
      <c r="AH292" s="33" t="s">
        <v>13560</v>
      </c>
      <c r="AI292" s="33" t="s">
        <v>13561</v>
      </c>
      <c r="AJ292" s="33" t="s">
        <v>13562</v>
      </c>
      <c r="AK292" s="33" t="s">
        <v>11833</v>
      </c>
      <c r="AL292" s="33"/>
      <c r="AM292" s="33"/>
      <c r="AN292" s="33"/>
      <c r="AO292" s="33" t="s">
        <v>11778</v>
      </c>
      <c r="AP292" s="33" t="s">
        <v>11318</v>
      </c>
      <c r="AQ292" s="33">
        <v>0</v>
      </c>
      <c r="AR292" s="33"/>
      <c r="AS292" s="33"/>
      <c r="AT292" s="33"/>
      <c r="AU292" s="33"/>
      <c r="AV292" s="33"/>
      <c r="AW292" s="33"/>
      <c r="AX292" s="33"/>
      <c r="AY292" s="33"/>
      <c r="AZ292" s="33"/>
      <c r="BA292" s="33"/>
      <c r="BB292" s="33"/>
      <c r="BC292" s="33" t="s">
        <v>11306</v>
      </c>
      <c r="BD292" s="33" t="s">
        <v>11318</v>
      </c>
      <c r="BE292" s="33"/>
      <c r="BF292" s="33"/>
      <c r="BG292" s="33"/>
      <c r="BH292" s="33"/>
      <c r="BI292" s="33"/>
      <c r="BJ292" s="33">
        <v>0</v>
      </c>
      <c r="BK292" s="33" t="s">
        <v>31</v>
      </c>
      <c r="BL292" s="33"/>
      <c r="BM292" s="33" t="s">
        <v>22258</v>
      </c>
    </row>
    <row r="293" spans="1:65" x14ac:dyDescent="0.25">
      <c r="A293" s="33" t="s">
        <v>13563</v>
      </c>
      <c r="B293" s="33" t="s">
        <v>11234</v>
      </c>
      <c r="C293" s="33" t="s">
        <v>13564</v>
      </c>
      <c r="D293" s="33" t="s">
        <v>11376</v>
      </c>
      <c r="E293" s="33" t="s">
        <v>11858</v>
      </c>
      <c r="F293" s="35" t="s">
        <v>11303</v>
      </c>
      <c r="G293" s="33">
        <v>121.8</v>
      </c>
      <c r="H293" s="33">
        <v>0</v>
      </c>
      <c r="I293" s="33"/>
      <c r="J293" s="33" t="s">
        <v>11304</v>
      </c>
      <c r="K293" s="33" t="s">
        <v>11305</v>
      </c>
      <c r="L293" s="33">
        <v>51.55</v>
      </c>
      <c r="M293" s="33"/>
      <c r="N293" s="33"/>
      <c r="O293" s="33"/>
      <c r="P293" s="33" t="s">
        <v>11306</v>
      </c>
      <c r="Q293" s="33" t="s">
        <v>11306</v>
      </c>
      <c r="R293" s="33">
        <v>0</v>
      </c>
      <c r="S293" s="33">
        <v>0</v>
      </c>
      <c r="T293" s="33"/>
      <c r="U293" s="33"/>
      <c r="V293" s="33" t="s">
        <v>13565</v>
      </c>
      <c r="W293" s="33"/>
      <c r="X293" s="33"/>
      <c r="Y293" s="33" t="s">
        <v>11308</v>
      </c>
      <c r="Z293" s="33">
        <v>0</v>
      </c>
      <c r="AA293" s="33">
        <v>0</v>
      </c>
      <c r="AB293" s="33">
        <v>0</v>
      </c>
      <c r="AC293" s="33">
        <v>0</v>
      </c>
      <c r="AD293" s="33" t="s">
        <v>11309</v>
      </c>
      <c r="AE293" s="33" t="s">
        <v>13566</v>
      </c>
      <c r="AF293" s="33" t="s">
        <v>13567</v>
      </c>
      <c r="AG293" s="33" t="s">
        <v>13568</v>
      </c>
      <c r="AH293" s="33" t="s">
        <v>13569</v>
      </c>
      <c r="AI293" s="33" t="s">
        <v>13570</v>
      </c>
      <c r="AJ293" s="33" t="s">
        <v>13571</v>
      </c>
      <c r="AK293" s="33" t="s">
        <v>11833</v>
      </c>
      <c r="AL293" s="33"/>
      <c r="AM293" s="33"/>
      <c r="AN293" s="33"/>
      <c r="AO293" s="33" t="s">
        <v>11778</v>
      </c>
      <c r="AP293" s="33" t="s">
        <v>11318</v>
      </c>
      <c r="AQ293" s="33">
        <v>0</v>
      </c>
      <c r="AR293" s="33"/>
      <c r="AS293" s="33"/>
      <c r="AT293" s="33"/>
      <c r="AU293" s="33"/>
      <c r="AV293" s="33"/>
      <c r="AW293" s="33"/>
      <c r="AX293" s="33"/>
      <c r="AY293" s="33"/>
      <c r="AZ293" s="33"/>
      <c r="BA293" s="33"/>
      <c r="BB293" s="33"/>
      <c r="BC293" s="33" t="s">
        <v>11306</v>
      </c>
      <c r="BD293" s="33" t="s">
        <v>11318</v>
      </c>
      <c r="BE293" s="33"/>
      <c r="BF293" s="33"/>
      <c r="BG293" s="33"/>
      <c r="BH293" s="33"/>
      <c r="BI293" s="33"/>
      <c r="BJ293" s="33">
        <v>0</v>
      </c>
      <c r="BK293" s="33" t="s">
        <v>31</v>
      </c>
      <c r="BL293" s="33"/>
      <c r="BM293" s="33" t="s">
        <v>22258</v>
      </c>
    </row>
    <row r="294" spans="1:65" x14ac:dyDescent="0.25">
      <c r="A294" s="33" t="s">
        <v>13572</v>
      </c>
      <c r="B294" s="33" t="s">
        <v>10154</v>
      </c>
      <c r="C294" s="33" t="s">
        <v>13573</v>
      </c>
      <c r="D294" s="33" t="s">
        <v>13574</v>
      </c>
      <c r="E294" s="33" t="s">
        <v>13575</v>
      </c>
      <c r="F294" s="33" t="s">
        <v>11550</v>
      </c>
      <c r="G294" s="33">
        <v>0</v>
      </c>
      <c r="H294" s="33">
        <v>0</v>
      </c>
      <c r="I294" s="33"/>
      <c r="J294" s="33" t="s">
        <v>11304</v>
      </c>
      <c r="K294" s="33" t="s">
        <v>12197</v>
      </c>
      <c r="L294" s="33">
        <v>96.84</v>
      </c>
      <c r="M294" s="33"/>
      <c r="N294" s="33"/>
      <c r="O294" s="33"/>
      <c r="P294" s="33" t="s">
        <v>11306</v>
      </c>
      <c r="Q294" s="33" t="s">
        <v>11306</v>
      </c>
      <c r="R294" s="33">
        <v>0.2</v>
      </c>
      <c r="S294" s="33">
        <v>0.2</v>
      </c>
      <c r="T294" s="33" t="s">
        <v>13576</v>
      </c>
      <c r="U294" s="33" t="s">
        <v>13577</v>
      </c>
      <c r="V294" s="33" t="s">
        <v>13578</v>
      </c>
      <c r="W294" s="33"/>
      <c r="X294" s="33"/>
      <c r="Y294" s="33" t="s">
        <v>11308</v>
      </c>
      <c r="Z294" s="33">
        <v>12</v>
      </c>
      <c r="AA294" s="33">
        <v>12</v>
      </c>
      <c r="AB294" s="33">
        <v>7</v>
      </c>
      <c r="AC294" s="33">
        <v>0</v>
      </c>
      <c r="AD294" s="33" t="s">
        <v>11803</v>
      </c>
      <c r="AE294" s="33" t="s">
        <v>13579</v>
      </c>
      <c r="AF294" s="33" t="s">
        <v>13580</v>
      </c>
      <c r="AG294" s="33" t="s">
        <v>13581</v>
      </c>
      <c r="AH294" s="33" t="s">
        <v>13582</v>
      </c>
      <c r="AI294" s="33" t="s">
        <v>13583</v>
      </c>
      <c r="AJ294" s="33" t="s">
        <v>13584</v>
      </c>
      <c r="AK294" s="33" t="s">
        <v>11900</v>
      </c>
      <c r="AL294" s="33"/>
      <c r="AM294" s="33"/>
      <c r="AN294" s="33"/>
      <c r="AO294" s="33" t="s">
        <v>11317</v>
      </c>
      <c r="AP294" s="33" t="s">
        <v>11318</v>
      </c>
      <c r="AQ294" s="33">
        <v>0</v>
      </c>
      <c r="AR294" s="33"/>
      <c r="AS294" s="33"/>
      <c r="AT294" s="33"/>
      <c r="AU294" s="33"/>
      <c r="AV294" s="33"/>
      <c r="AW294" s="33"/>
      <c r="AX294" s="33"/>
      <c r="AY294" s="33"/>
      <c r="AZ294" s="33"/>
      <c r="BA294" s="33"/>
      <c r="BB294" s="33"/>
      <c r="BC294" s="33" t="s">
        <v>11306</v>
      </c>
      <c r="BD294" s="33" t="s">
        <v>11318</v>
      </c>
      <c r="BE294" s="33"/>
      <c r="BF294" s="33"/>
      <c r="BG294" s="33"/>
      <c r="BH294" s="33"/>
      <c r="BI294" s="33"/>
      <c r="BJ294" s="33">
        <v>0</v>
      </c>
      <c r="BK294" s="33" t="s">
        <v>31</v>
      </c>
      <c r="BL294" s="33"/>
      <c r="BM294" s="33" t="s">
        <v>22260</v>
      </c>
    </row>
    <row r="295" spans="1:65" x14ac:dyDescent="0.25">
      <c r="A295" s="33" t="s">
        <v>13585</v>
      </c>
      <c r="B295" s="33" t="s">
        <v>10730</v>
      </c>
      <c r="C295" s="33" t="s">
        <v>13586</v>
      </c>
      <c r="D295" s="33" t="s">
        <v>13574</v>
      </c>
      <c r="E295" s="33" t="s">
        <v>13575</v>
      </c>
      <c r="F295" s="33" t="s">
        <v>11550</v>
      </c>
      <c r="G295" s="33">
        <v>161.80000000000001</v>
      </c>
      <c r="H295" s="33">
        <v>0</v>
      </c>
      <c r="I295" s="33"/>
      <c r="J295" s="33" t="s">
        <v>11304</v>
      </c>
      <c r="K295" s="33" t="s">
        <v>12451</v>
      </c>
      <c r="L295" s="33">
        <v>126.74</v>
      </c>
      <c r="M295" s="33"/>
      <c r="N295" s="33"/>
      <c r="O295" s="33"/>
      <c r="P295" s="33" t="s">
        <v>11306</v>
      </c>
      <c r="Q295" s="33" t="s">
        <v>11306</v>
      </c>
      <c r="R295" s="33">
        <v>0.2</v>
      </c>
      <c r="S295" s="33">
        <v>0.2</v>
      </c>
      <c r="T295" s="33" t="s">
        <v>13576</v>
      </c>
      <c r="U295" s="33" t="s">
        <v>13587</v>
      </c>
      <c r="V295" s="33" t="s">
        <v>13588</v>
      </c>
      <c r="W295" s="33"/>
      <c r="X295" s="33"/>
      <c r="Y295" s="33" t="s">
        <v>11308</v>
      </c>
      <c r="Z295" s="33">
        <v>12</v>
      </c>
      <c r="AA295" s="33">
        <v>12</v>
      </c>
      <c r="AB295" s="33">
        <v>7</v>
      </c>
      <c r="AC295" s="33">
        <v>0</v>
      </c>
      <c r="AD295" s="33" t="s">
        <v>11803</v>
      </c>
      <c r="AE295" s="33" t="s">
        <v>13589</v>
      </c>
      <c r="AF295" s="33" t="s">
        <v>13590</v>
      </c>
      <c r="AG295" s="33" t="s">
        <v>13591</v>
      </c>
      <c r="AH295" s="33" t="s">
        <v>13592</v>
      </c>
      <c r="AI295" s="33" t="s">
        <v>13593</v>
      </c>
      <c r="AJ295" s="33" t="s">
        <v>13594</v>
      </c>
      <c r="AK295" s="33" t="s">
        <v>11900</v>
      </c>
      <c r="AL295" s="33"/>
      <c r="AM295" s="33"/>
      <c r="AN295" s="33"/>
      <c r="AO295" s="33" t="s">
        <v>11317</v>
      </c>
      <c r="AP295" s="33" t="s">
        <v>11318</v>
      </c>
      <c r="AQ295" s="33">
        <v>0</v>
      </c>
      <c r="AR295" s="33"/>
      <c r="AS295" s="33"/>
      <c r="AT295" s="33"/>
      <c r="AU295" s="33"/>
      <c r="AV295" s="33"/>
      <c r="AW295" s="33"/>
      <c r="AX295" s="33"/>
      <c r="AY295" s="33"/>
      <c r="AZ295" s="33"/>
      <c r="BA295" s="33"/>
      <c r="BB295" s="33"/>
      <c r="BC295" s="33" t="s">
        <v>11306</v>
      </c>
      <c r="BD295" s="33" t="s">
        <v>11318</v>
      </c>
      <c r="BE295" s="33"/>
      <c r="BF295" s="33"/>
      <c r="BG295" s="33"/>
      <c r="BH295" s="33"/>
      <c r="BI295" s="33"/>
      <c r="BJ295" s="33">
        <v>0</v>
      </c>
      <c r="BK295" s="33" t="s">
        <v>31</v>
      </c>
      <c r="BL295" s="33"/>
      <c r="BM295" s="33" t="s">
        <v>22260</v>
      </c>
    </row>
    <row r="296" spans="1:65" x14ac:dyDescent="0.25">
      <c r="A296" s="33" t="s">
        <v>13595</v>
      </c>
      <c r="B296" s="33" t="s">
        <v>5797</v>
      </c>
      <c r="C296" s="33" t="s">
        <v>13596</v>
      </c>
      <c r="D296" s="33" t="s">
        <v>13574</v>
      </c>
      <c r="E296" s="33" t="s">
        <v>13575</v>
      </c>
      <c r="F296" s="33" t="s">
        <v>11550</v>
      </c>
      <c r="G296" s="33">
        <v>167.87</v>
      </c>
      <c r="H296" s="33">
        <v>0</v>
      </c>
      <c r="I296" s="33"/>
      <c r="J296" s="33" t="s">
        <v>11304</v>
      </c>
      <c r="K296" s="33" t="s">
        <v>11341</v>
      </c>
      <c r="L296" s="33">
        <v>96.84</v>
      </c>
      <c r="M296" s="33"/>
      <c r="N296" s="33"/>
      <c r="O296" s="33"/>
      <c r="P296" s="33" t="s">
        <v>11306</v>
      </c>
      <c r="Q296" s="33" t="s">
        <v>11306</v>
      </c>
      <c r="R296" s="33">
        <v>0.2</v>
      </c>
      <c r="S296" s="33">
        <v>0.2</v>
      </c>
      <c r="T296" s="33" t="s">
        <v>13597</v>
      </c>
      <c r="U296" s="33" t="s">
        <v>13597</v>
      </c>
      <c r="V296" s="33" t="s">
        <v>13598</v>
      </c>
      <c r="W296" s="33"/>
      <c r="X296" s="33"/>
      <c r="Y296" s="33" t="s">
        <v>11308</v>
      </c>
      <c r="Z296" s="33">
        <v>12</v>
      </c>
      <c r="AA296" s="33">
        <v>12</v>
      </c>
      <c r="AB296" s="33">
        <v>7</v>
      </c>
      <c r="AC296" s="33">
        <v>0</v>
      </c>
      <c r="AD296" s="33" t="s">
        <v>11803</v>
      </c>
      <c r="AE296" s="33" t="s">
        <v>13599</v>
      </c>
      <c r="AF296" s="33" t="s">
        <v>13600</v>
      </c>
      <c r="AG296" s="33" t="s">
        <v>13601</v>
      </c>
      <c r="AH296" s="33" t="s">
        <v>13602</v>
      </c>
      <c r="AI296" s="33" t="s">
        <v>13603</v>
      </c>
      <c r="AJ296" s="33" t="s">
        <v>13604</v>
      </c>
      <c r="AK296" s="33" t="s">
        <v>11900</v>
      </c>
      <c r="AL296" s="33"/>
      <c r="AM296" s="33"/>
      <c r="AN296" s="33"/>
      <c r="AO296" s="33" t="s">
        <v>11317</v>
      </c>
      <c r="AP296" s="33" t="s">
        <v>11318</v>
      </c>
      <c r="AQ296" s="33">
        <v>0</v>
      </c>
      <c r="AR296" s="33"/>
      <c r="AS296" s="33"/>
      <c r="AT296" s="33"/>
      <c r="AU296" s="33"/>
      <c r="AV296" s="33"/>
      <c r="AW296" s="33"/>
      <c r="AX296" s="33"/>
      <c r="AY296" s="33"/>
      <c r="AZ296" s="33"/>
      <c r="BA296" s="33"/>
      <c r="BB296" s="33"/>
      <c r="BC296" s="33" t="s">
        <v>11306</v>
      </c>
      <c r="BD296" s="33" t="s">
        <v>11318</v>
      </c>
      <c r="BE296" s="33"/>
      <c r="BF296" s="33"/>
      <c r="BG296" s="33"/>
      <c r="BH296" s="33"/>
      <c r="BI296" s="33"/>
      <c r="BJ296" s="33">
        <v>0</v>
      </c>
      <c r="BK296" s="33" t="s">
        <v>31</v>
      </c>
      <c r="BL296" s="33"/>
      <c r="BM296" s="33" t="s">
        <v>22260</v>
      </c>
    </row>
    <row r="297" spans="1:65" x14ac:dyDescent="0.25">
      <c r="A297" s="33" t="s">
        <v>13605</v>
      </c>
      <c r="B297" s="33" t="s">
        <v>13606</v>
      </c>
      <c r="C297" s="33" t="s">
        <v>13607</v>
      </c>
      <c r="D297" s="33" t="s">
        <v>13574</v>
      </c>
      <c r="E297" s="33" t="s">
        <v>13575</v>
      </c>
      <c r="F297" s="33" t="s">
        <v>11550</v>
      </c>
      <c r="G297" s="33">
        <v>169.8</v>
      </c>
      <c r="H297" s="33">
        <v>0</v>
      </c>
      <c r="I297" s="33"/>
      <c r="J297" s="33" t="s">
        <v>11304</v>
      </c>
      <c r="K297" s="33" t="s">
        <v>12486</v>
      </c>
      <c r="L297" s="33">
        <v>96.84</v>
      </c>
      <c r="M297" s="33"/>
      <c r="N297" s="33"/>
      <c r="O297" s="33"/>
      <c r="P297" s="33" t="s">
        <v>11306</v>
      </c>
      <c r="Q297" s="33" t="s">
        <v>11306</v>
      </c>
      <c r="R297" s="33">
        <v>0.2</v>
      </c>
      <c r="S297" s="33">
        <v>0.2</v>
      </c>
      <c r="T297" s="33" t="s">
        <v>13576</v>
      </c>
      <c r="U297" s="33" t="s">
        <v>13576</v>
      </c>
      <c r="V297" s="33" t="s">
        <v>13608</v>
      </c>
      <c r="W297" s="33"/>
      <c r="X297" s="33"/>
      <c r="Y297" s="33" t="s">
        <v>11308</v>
      </c>
      <c r="Z297" s="33">
        <v>12</v>
      </c>
      <c r="AA297" s="33">
        <v>12</v>
      </c>
      <c r="AB297" s="33">
        <v>7</v>
      </c>
      <c r="AC297" s="33">
        <v>0</v>
      </c>
      <c r="AD297" s="33" t="s">
        <v>11803</v>
      </c>
      <c r="AE297" s="33" t="s">
        <v>13609</v>
      </c>
      <c r="AF297" s="33" t="s">
        <v>13610</v>
      </c>
      <c r="AG297" s="33" t="s">
        <v>13611</v>
      </c>
      <c r="AH297" s="33" t="s">
        <v>13612</v>
      </c>
      <c r="AI297" s="33" t="s">
        <v>13613</v>
      </c>
      <c r="AJ297" s="33" t="s">
        <v>13614</v>
      </c>
      <c r="AK297" s="33" t="s">
        <v>11900</v>
      </c>
      <c r="AL297" s="33"/>
      <c r="AM297" s="33"/>
      <c r="AN297" s="33"/>
      <c r="AO297" s="33" t="s">
        <v>11317</v>
      </c>
      <c r="AP297" s="33" t="s">
        <v>11318</v>
      </c>
      <c r="AQ297" s="33">
        <v>0</v>
      </c>
      <c r="AR297" s="33"/>
      <c r="AS297" s="33"/>
      <c r="AT297" s="33"/>
      <c r="AU297" s="33"/>
      <c r="AV297" s="33"/>
      <c r="AW297" s="33"/>
      <c r="AX297" s="33"/>
      <c r="AY297" s="33"/>
      <c r="AZ297" s="33"/>
      <c r="BA297" s="33"/>
      <c r="BB297" s="33"/>
      <c r="BC297" s="33" t="s">
        <v>11306</v>
      </c>
      <c r="BD297" s="33" t="s">
        <v>11318</v>
      </c>
      <c r="BE297" s="33"/>
      <c r="BF297" s="33"/>
      <c r="BG297" s="33"/>
      <c r="BH297" s="33"/>
      <c r="BI297" s="33"/>
      <c r="BJ297" s="33">
        <v>0</v>
      </c>
      <c r="BK297" s="33" t="s">
        <v>31</v>
      </c>
      <c r="BL297" s="33"/>
      <c r="BM297" s="33" t="s">
        <v>22260</v>
      </c>
    </row>
    <row r="298" spans="1:65" x14ac:dyDescent="0.25">
      <c r="A298" s="33" t="s">
        <v>13615</v>
      </c>
      <c r="B298" s="33" t="s">
        <v>13616</v>
      </c>
      <c r="C298" s="33" t="s">
        <v>13617</v>
      </c>
      <c r="D298" s="33" t="s">
        <v>11302</v>
      </c>
      <c r="E298" s="33"/>
      <c r="F298" s="33" t="s">
        <v>11550</v>
      </c>
      <c r="G298" s="33">
        <v>63.12</v>
      </c>
      <c r="H298" s="33">
        <v>0</v>
      </c>
      <c r="I298" s="33"/>
      <c r="J298" s="33" t="s">
        <v>11304</v>
      </c>
      <c r="K298" s="33" t="s">
        <v>12197</v>
      </c>
      <c r="L298" s="33">
        <v>30.26</v>
      </c>
      <c r="M298" s="33"/>
      <c r="N298" s="33"/>
      <c r="O298" s="33"/>
      <c r="P298" s="33" t="s">
        <v>11306</v>
      </c>
      <c r="Q298" s="33" t="s">
        <v>11306</v>
      </c>
      <c r="R298" s="33">
        <v>0</v>
      </c>
      <c r="S298" s="33">
        <v>0</v>
      </c>
      <c r="T298" s="33" t="s">
        <v>13618</v>
      </c>
      <c r="U298" s="33"/>
      <c r="V298" s="33" t="s">
        <v>13619</v>
      </c>
      <c r="W298" s="33"/>
      <c r="X298" s="33"/>
      <c r="Y298" s="33" t="s">
        <v>11308</v>
      </c>
      <c r="Z298" s="33">
        <v>0</v>
      </c>
      <c r="AA298" s="33">
        <v>0</v>
      </c>
      <c r="AB298" s="33">
        <v>0</v>
      </c>
      <c r="AC298" s="33">
        <v>0</v>
      </c>
      <c r="AD298" s="33" t="s">
        <v>11803</v>
      </c>
      <c r="AE298" s="33" t="s">
        <v>13620</v>
      </c>
      <c r="AF298" s="33" t="s">
        <v>13621</v>
      </c>
      <c r="AG298" s="33" t="s">
        <v>13622</v>
      </c>
      <c r="AH298" s="33" t="s">
        <v>13623</v>
      </c>
      <c r="AI298" s="33" t="s">
        <v>13624</v>
      </c>
      <c r="AJ298" s="33"/>
      <c r="AK298" s="33" t="s">
        <v>13625</v>
      </c>
      <c r="AL298" s="33"/>
      <c r="AM298" s="33"/>
      <c r="AN298" s="33"/>
      <c r="AO298" s="33"/>
      <c r="AP298" s="33" t="s">
        <v>11318</v>
      </c>
      <c r="AQ298" s="33">
        <v>0</v>
      </c>
      <c r="AR298" s="33"/>
      <c r="AS298" s="33"/>
      <c r="AT298" s="33"/>
      <c r="AU298" s="33"/>
      <c r="AV298" s="33"/>
      <c r="AW298" s="33"/>
      <c r="AX298" s="33"/>
      <c r="AY298" s="33"/>
      <c r="AZ298" s="33"/>
      <c r="BA298" s="33"/>
      <c r="BB298" s="33"/>
      <c r="BC298" s="33" t="s">
        <v>11306</v>
      </c>
      <c r="BD298" s="33" t="s">
        <v>11318</v>
      </c>
      <c r="BE298" s="33"/>
      <c r="BF298" s="33"/>
      <c r="BG298" s="33"/>
      <c r="BH298" s="33"/>
      <c r="BI298" s="33"/>
      <c r="BJ298" s="33">
        <v>0</v>
      </c>
      <c r="BK298" s="33" t="s">
        <v>31</v>
      </c>
      <c r="BL298" s="33"/>
      <c r="BM298" s="33" t="s">
        <v>22260</v>
      </c>
    </row>
    <row r="299" spans="1:65" x14ac:dyDescent="0.25">
      <c r="A299" s="33" t="s">
        <v>12181</v>
      </c>
      <c r="B299" s="33" t="s">
        <v>41</v>
      </c>
      <c r="C299" s="33" t="s">
        <v>40</v>
      </c>
      <c r="D299" s="33" t="s">
        <v>11302</v>
      </c>
      <c r="E299" s="33" t="s">
        <v>12182</v>
      </c>
      <c r="F299" s="33" t="s">
        <v>11867</v>
      </c>
      <c r="G299" s="33">
        <v>40.31</v>
      </c>
      <c r="H299" s="33">
        <v>0</v>
      </c>
      <c r="I299" s="33"/>
      <c r="J299" s="33" t="s">
        <v>11304</v>
      </c>
      <c r="K299" s="33" t="s">
        <v>12183</v>
      </c>
      <c r="L299" s="33">
        <v>0</v>
      </c>
      <c r="M299" s="33"/>
      <c r="N299" s="33"/>
      <c r="O299" s="33"/>
      <c r="P299" s="33" t="s">
        <v>11306</v>
      </c>
      <c r="Q299" s="33" t="s">
        <v>11306</v>
      </c>
      <c r="R299" s="33">
        <v>0.3</v>
      </c>
      <c r="S299" s="33">
        <v>0.5</v>
      </c>
      <c r="T299" s="33"/>
      <c r="U299" s="33"/>
      <c r="V299" s="33" t="s">
        <v>12176</v>
      </c>
      <c r="W299" s="33"/>
      <c r="X299" s="33"/>
      <c r="Y299" s="33" t="s">
        <v>11308</v>
      </c>
      <c r="Z299" s="33">
        <v>20</v>
      </c>
      <c r="AA299" s="33">
        <v>20</v>
      </c>
      <c r="AB299" s="33">
        <v>20</v>
      </c>
      <c r="AC299" s="33">
        <v>0</v>
      </c>
      <c r="AD299" s="33" t="s">
        <v>11803</v>
      </c>
      <c r="AE299" s="33" t="s">
        <v>12184</v>
      </c>
      <c r="AF299" s="33" t="s">
        <v>12185</v>
      </c>
      <c r="AG299" s="33" t="s">
        <v>12186</v>
      </c>
      <c r="AH299" s="33" t="s">
        <v>12187</v>
      </c>
      <c r="AI299" s="33"/>
      <c r="AJ299" s="33"/>
      <c r="AK299" s="33" t="s">
        <v>12171</v>
      </c>
      <c r="AL299" s="33"/>
      <c r="AM299" s="33"/>
      <c r="AN299" s="33" t="s">
        <v>12158</v>
      </c>
      <c r="AO299" s="33" t="s">
        <v>11627</v>
      </c>
      <c r="AP299" s="33" t="s">
        <v>11318</v>
      </c>
      <c r="AQ299" s="33">
        <v>0</v>
      </c>
      <c r="AR299" s="33"/>
      <c r="AS299" s="33"/>
      <c r="AT299" s="33"/>
      <c r="AU299" s="33"/>
      <c r="AV299" s="33"/>
      <c r="AW299" s="33"/>
      <c r="AX299" s="33"/>
      <c r="AY299" s="33"/>
      <c r="AZ299" s="33"/>
      <c r="BA299" s="33"/>
      <c r="BB299" s="33"/>
      <c r="BC299" s="33" t="s">
        <v>11306</v>
      </c>
      <c r="BD299" s="33" t="s">
        <v>11318</v>
      </c>
      <c r="BE299" s="33"/>
      <c r="BF299" s="33"/>
      <c r="BG299" s="33"/>
      <c r="BH299" s="33"/>
      <c r="BI299" s="33"/>
      <c r="BJ299" s="33">
        <v>0</v>
      </c>
      <c r="BK299" s="33" t="s">
        <v>31</v>
      </c>
      <c r="BL299" s="33"/>
      <c r="BM299" s="33" t="s">
        <v>22258</v>
      </c>
    </row>
    <row r="300" spans="1:65" x14ac:dyDescent="0.25">
      <c r="A300" s="33" t="s">
        <v>12188</v>
      </c>
      <c r="B300" s="33" t="s">
        <v>12189</v>
      </c>
      <c r="C300" s="33" t="s">
        <v>12190</v>
      </c>
      <c r="D300" s="33" t="s">
        <v>11302</v>
      </c>
      <c r="E300" s="33"/>
      <c r="F300" s="33" t="s">
        <v>11867</v>
      </c>
      <c r="G300" s="33">
        <v>60.47</v>
      </c>
      <c r="H300" s="33">
        <v>0</v>
      </c>
      <c r="I300" s="33"/>
      <c r="J300" s="33" t="s">
        <v>11304</v>
      </c>
      <c r="K300" s="33" t="s">
        <v>11341</v>
      </c>
      <c r="L300" s="33">
        <v>0</v>
      </c>
      <c r="M300" s="33"/>
      <c r="N300" s="33"/>
      <c r="O300" s="33"/>
      <c r="P300" s="33" t="s">
        <v>11306</v>
      </c>
      <c r="Q300" s="33" t="s">
        <v>11306</v>
      </c>
      <c r="R300" s="33">
        <v>0.3</v>
      </c>
      <c r="S300" s="33">
        <v>0.5</v>
      </c>
      <c r="T300" s="33"/>
      <c r="U300" s="33"/>
      <c r="V300" s="33" t="s">
        <v>12191</v>
      </c>
      <c r="W300" s="33"/>
      <c r="X300" s="33"/>
      <c r="Y300" s="33" t="s">
        <v>11308</v>
      </c>
      <c r="Z300" s="33">
        <v>20</v>
      </c>
      <c r="AA300" s="33">
        <v>20</v>
      </c>
      <c r="AB300" s="33">
        <v>20</v>
      </c>
      <c r="AC300" s="33">
        <v>0</v>
      </c>
      <c r="AD300" s="33" t="s">
        <v>11803</v>
      </c>
      <c r="AE300" s="33" t="s">
        <v>12192</v>
      </c>
      <c r="AF300" s="33" t="s">
        <v>12193</v>
      </c>
      <c r="AG300" s="33"/>
      <c r="AH300" s="33"/>
      <c r="AI300" s="33"/>
      <c r="AJ300" s="33"/>
      <c r="AK300" s="33" t="s">
        <v>12171</v>
      </c>
      <c r="AL300" s="33"/>
      <c r="AM300" s="33"/>
      <c r="AN300" s="33" t="s">
        <v>12158</v>
      </c>
      <c r="AO300" s="33" t="s">
        <v>11627</v>
      </c>
      <c r="AP300" s="33" t="s">
        <v>11318</v>
      </c>
      <c r="AQ300" s="33">
        <v>0</v>
      </c>
      <c r="AR300" s="33"/>
      <c r="AS300" s="33"/>
      <c r="AT300" s="33"/>
      <c r="AU300" s="33"/>
      <c r="AV300" s="33"/>
      <c r="AW300" s="33"/>
      <c r="AX300" s="33"/>
      <c r="AY300" s="33"/>
      <c r="AZ300" s="33"/>
      <c r="BA300" s="33"/>
      <c r="BB300" s="33"/>
      <c r="BC300" s="33" t="s">
        <v>11306</v>
      </c>
      <c r="BD300" s="33" t="s">
        <v>11318</v>
      </c>
      <c r="BE300" s="33"/>
      <c r="BF300" s="33"/>
      <c r="BG300" s="33"/>
      <c r="BH300" s="33"/>
      <c r="BI300" s="33"/>
      <c r="BJ300" s="33">
        <v>0</v>
      </c>
      <c r="BK300" s="33" t="s">
        <v>31</v>
      </c>
      <c r="BL300" s="33"/>
      <c r="BM300" s="33" t="s">
        <v>22258</v>
      </c>
    </row>
    <row r="301" spans="1:65" x14ac:dyDescent="0.25">
      <c r="A301" s="33" t="s">
        <v>13637</v>
      </c>
      <c r="B301" s="33" t="s">
        <v>13638</v>
      </c>
      <c r="C301" s="33" t="s">
        <v>13639</v>
      </c>
      <c r="D301" s="33" t="s">
        <v>11302</v>
      </c>
      <c r="E301" s="33"/>
      <c r="F301" s="33" t="s">
        <v>11550</v>
      </c>
      <c r="G301" s="33">
        <v>703.16</v>
      </c>
      <c r="H301" s="33">
        <v>0</v>
      </c>
      <c r="I301" s="33"/>
      <c r="J301" s="33" t="s">
        <v>11304</v>
      </c>
      <c r="K301" s="33" t="s">
        <v>11306</v>
      </c>
      <c r="L301" s="33">
        <v>703.16</v>
      </c>
      <c r="M301" s="33"/>
      <c r="N301" s="33"/>
      <c r="O301" s="33"/>
      <c r="P301" s="33" t="s">
        <v>11306</v>
      </c>
      <c r="Q301" s="33" t="s">
        <v>11306</v>
      </c>
      <c r="R301" s="33">
        <v>0</v>
      </c>
      <c r="S301" s="33">
        <v>0</v>
      </c>
      <c r="T301" s="33"/>
      <c r="U301" s="33"/>
      <c r="V301" s="33"/>
      <c r="W301" s="33"/>
      <c r="X301" s="33"/>
      <c r="Y301" s="33" t="s">
        <v>11308</v>
      </c>
      <c r="Z301" s="33">
        <v>0</v>
      </c>
      <c r="AA301" s="33">
        <v>0</v>
      </c>
      <c r="AB301" s="33">
        <v>0</v>
      </c>
      <c r="AC301" s="33">
        <v>0</v>
      </c>
      <c r="AD301" s="33" t="s">
        <v>11803</v>
      </c>
      <c r="AE301" s="33"/>
      <c r="AF301" s="33"/>
      <c r="AG301" s="33"/>
      <c r="AH301" s="33"/>
      <c r="AI301" s="33"/>
      <c r="AJ301" s="33"/>
      <c r="AK301" s="33" t="s">
        <v>11570</v>
      </c>
      <c r="AL301" s="33"/>
      <c r="AM301" s="33"/>
      <c r="AN301" s="33"/>
      <c r="AO301" s="33"/>
      <c r="AP301" s="33" t="s">
        <v>11318</v>
      </c>
      <c r="AQ301" s="33">
        <v>0</v>
      </c>
      <c r="AR301" s="33"/>
      <c r="AS301" s="33"/>
      <c r="AT301" s="33"/>
      <c r="AU301" s="33"/>
      <c r="AV301" s="33"/>
      <c r="AW301" s="33"/>
      <c r="AX301" s="33"/>
      <c r="AY301" s="33"/>
      <c r="AZ301" s="33"/>
      <c r="BA301" s="33"/>
      <c r="BB301" s="33"/>
      <c r="BC301" s="33" t="s">
        <v>11306</v>
      </c>
      <c r="BD301" s="33" t="s">
        <v>11318</v>
      </c>
      <c r="BE301" s="33"/>
      <c r="BF301" s="33"/>
      <c r="BG301" s="33"/>
      <c r="BH301" s="33"/>
      <c r="BI301" s="33"/>
      <c r="BJ301" s="33">
        <v>0</v>
      </c>
      <c r="BK301" s="33" t="s">
        <v>31</v>
      </c>
      <c r="BL301" s="33"/>
      <c r="BM301" s="33" t="s">
        <v>22260</v>
      </c>
    </row>
    <row r="302" spans="1:65" x14ac:dyDescent="0.25">
      <c r="A302" s="33" t="s">
        <v>12194</v>
      </c>
      <c r="B302" s="33" t="s">
        <v>12195</v>
      </c>
      <c r="C302" s="33" t="s">
        <v>12196</v>
      </c>
      <c r="D302" s="33" t="s">
        <v>11302</v>
      </c>
      <c r="E302" s="33"/>
      <c r="F302" s="33" t="s">
        <v>11867</v>
      </c>
      <c r="G302" s="33">
        <v>8.06</v>
      </c>
      <c r="H302" s="33">
        <v>0</v>
      </c>
      <c r="I302" s="33"/>
      <c r="J302" s="33" t="s">
        <v>11304</v>
      </c>
      <c r="K302" s="33" t="s">
        <v>12197</v>
      </c>
      <c r="L302" s="33">
        <v>0</v>
      </c>
      <c r="M302" s="33"/>
      <c r="N302" s="33"/>
      <c r="O302" s="33"/>
      <c r="P302" s="33" t="s">
        <v>11306</v>
      </c>
      <c r="Q302" s="33" t="s">
        <v>11306</v>
      </c>
      <c r="R302" s="33">
        <v>0.3</v>
      </c>
      <c r="S302" s="33">
        <v>0.5</v>
      </c>
      <c r="T302" s="33"/>
      <c r="U302" s="33"/>
      <c r="V302" s="33" t="s">
        <v>12198</v>
      </c>
      <c r="W302" s="33"/>
      <c r="X302" s="33"/>
      <c r="Y302" s="33" t="s">
        <v>11308</v>
      </c>
      <c r="Z302" s="33">
        <v>20</v>
      </c>
      <c r="AA302" s="33">
        <v>20</v>
      </c>
      <c r="AB302" s="33">
        <v>20</v>
      </c>
      <c r="AC302" s="33">
        <v>0</v>
      </c>
      <c r="AD302" s="33" t="s">
        <v>11803</v>
      </c>
      <c r="AE302" s="33"/>
      <c r="AF302" s="33"/>
      <c r="AG302" s="33"/>
      <c r="AH302" s="33"/>
      <c r="AI302" s="33"/>
      <c r="AJ302" s="33"/>
      <c r="AK302" s="33"/>
      <c r="AL302" s="33"/>
      <c r="AM302" s="33"/>
      <c r="AN302" s="33" t="s">
        <v>12158</v>
      </c>
      <c r="AO302" s="33"/>
      <c r="AP302" s="33" t="s">
        <v>11318</v>
      </c>
      <c r="AQ302" s="33">
        <v>0</v>
      </c>
      <c r="AR302" s="33"/>
      <c r="AS302" s="33"/>
      <c r="AT302" s="33"/>
      <c r="AU302" s="33"/>
      <c r="AV302" s="33"/>
      <c r="AW302" s="33"/>
      <c r="AX302" s="33"/>
      <c r="AY302" s="33"/>
      <c r="AZ302" s="33"/>
      <c r="BA302" s="33"/>
      <c r="BB302" s="33"/>
      <c r="BC302" s="33" t="s">
        <v>11306</v>
      </c>
      <c r="BD302" s="33" t="s">
        <v>11318</v>
      </c>
      <c r="BE302" s="33"/>
      <c r="BF302" s="33"/>
      <c r="BG302" s="33"/>
      <c r="BH302" s="33"/>
      <c r="BI302" s="33"/>
      <c r="BJ302" s="33">
        <v>0</v>
      </c>
      <c r="BK302" s="33" t="s">
        <v>31</v>
      </c>
      <c r="BL302" s="33"/>
      <c r="BM302" s="33" t="s">
        <v>22258</v>
      </c>
    </row>
    <row r="303" spans="1:65" x14ac:dyDescent="0.25">
      <c r="A303" s="33" t="s">
        <v>13653</v>
      </c>
      <c r="B303" s="33" t="s">
        <v>1885</v>
      </c>
      <c r="C303" s="33" t="s">
        <v>13654</v>
      </c>
      <c r="D303" s="33" t="s">
        <v>11302</v>
      </c>
      <c r="E303" s="33" t="s">
        <v>11858</v>
      </c>
      <c r="F303" s="33" t="s">
        <v>11303</v>
      </c>
      <c r="G303" s="33">
        <v>25.8</v>
      </c>
      <c r="H303" s="33">
        <v>0</v>
      </c>
      <c r="I303" s="33"/>
      <c r="J303" s="33" t="s">
        <v>11304</v>
      </c>
      <c r="K303" s="33" t="s">
        <v>11305</v>
      </c>
      <c r="L303" s="33">
        <v>8.1</v>
      </c>
      <c r="M303" s="33"/>
      <c r="N303" s="33"/>
      <c r="O303" s="33"/>
      <c r="P303" s="33" t="s">
        <v>11306</v>
      </c>
      <c r="Q303" s="33" t="s">
        <v>11306</v>
      </c>
      <c r="R303" s="33">
        <v>0</v>
      </c>
      <c r="S303" s="33">
        <v>0</v>
      </c>
      <c r="T303" s="33"/>
      <c r="U303" s="33"/>
      <c r="V303" s="33" t="s">
        <v>13655</v>
      </c>
      <c r="W303" s="33"/>
      <c r="X303" s="33"/>
      <c r="Y303" s="33" t="s">
        <v>11308</v>
      </c>
      <c r="Z303" s="33">
        <v>0</v>
      </c>
      <c r="AA303" s="33">
        <v>0</v>
      </c>
      <c r="AB303" s="33">
        <v>0</v>
      </c>
      <c r="AC303" s="33">
        <v>0</v>
      </c>
      <c r="AD303" s="33" t="s">
        <v>11803</v>
      </c>
      <c r="AE303" s="33" t="s">
        <v>13656</v>
      </c>
      <c r="AF303" s="33" t="s">
        <v>13657</v>
      </c>
      <c r="AG303" s="33" t="s">
        <v>13658</v>
      </c>
      <c r="AH303" s="33" t="s">
        <v>13659</v>
      </c>
      <c r="AI303" s="33" t="s">
        <v>13660</v>
      </c>
      <c r="AJ303" s="33"/>
      <c r="AK303" s="33" t="s">
        <v>11833</v>
      </c>
      <c r="AL303" s="33"/>
      <c r="AM303" s="33"/>
      <c r="AN303" s="33"/>
      <c r="AO303" s="33" t="s">
        <v>11778</v>
      </c>
      <c r="AP303" s="33" t="s">
        <v>11318</v>
      </c>
      <c r="AQ303" s="33">
        <v>0</v>
      </c>
      <c r="AR303" s="33"/>
      <c r="AS303" s="33"/>
      <c r="AT303" s="33"/>
      <c r="AU303" s="33"/>
      <c r="AV303" s="33"/>
      <c r="AW303" s="33"/>
      <c r="AX303" s="33"/>
      <c r="AY303" s="33"/>
      <c r="AZ303" s="33"/>
      <c r="BA303" s="33"/>
      <c r="BB303" s="33"/>
      <c r="BC303" s="33" t="s">
        <v>11306</v>
      </c>
      <c r="BD303" s="33" t="s">
        <v>11318</v>
      </c>
      <c r="BE303" s="33"/>
      <c r="BF303" s="33"/>
      <c r="BG303" s="33"/>
      <c r="BH303" s="33"/>
      <c r="BI303" s="33"/>
      <c r="BJ303" s="33">
        <v>0</v>
      </c>
      <c r="BK303" s="33" t="s">
        <v>31</v>
      </c>
      <c r="BL303" s="33"/>
      <c r="BM303" s="35" t="s">
        <v>22258</v>
      </c>
    </row>
    <row r="304" spans="1:65" x14ac:dyDescent="0.25">
      <c r="A304" s="33" t="s">
        <v>13661</v>
      </c>
      <c r="B304" s="33" t="s">
        <v>5664</v>
      </c>
      <c r="C304" s="33" t="s">
        <v>13662</v>
      </c>
      <c r="D304" s="33" t="s">
        <v>11302</v>
      </c>
      <c r="E304" s="33"/>
      <c r="F304" s="33" t="s">
        <v>11550</v>
      </c>
      <c r="G304" s="33">
        <v>29.7</v>
      </c>
      <c r="H304" s="33">
        <v>0</v>
      </c>
      <c r="I304" s="33"/>
      <c r="J304" s="33" t="s">
        <v>11304</v>
      </c>
      <c r="K304" s="33" t="s">
        <v>13663</v>
      </c>
      <c r="L304" s="33">
        <v>14.58</v>
      </c>
      <c r="M304" s="33"/>
      <c r="N304" s="33"/>
      <c r="O304" s="33"/>
      <c r="P304" s="33" t="s">
        <v>11306</v>
      </c>
      <c r="Q304" s="33" t="s">
        <v>11306</v>
      </c>
      <c r="R304" s="33">
        <v>0</v>
      </c>
      <c r="S304" s="33">
        <v>0</v>
      </c>
      <c r="T304" s="33"/>
      <c r="U304" s="33"/>
      <c r="V304" s="33" t="s">
        <v>13664</v>
      </c>
      <c r="W304" s="33"/>
      <c r="X304" s="33"/>
      <c r="Y304" s="33" t="s">
        <v>11308</v>
      </c>
      <c r="Z304" s="33">
        <v>0</v>
      </c>
      <c r="AA304" s="33">
        <v>0</v>
      </c>
      <c r="AB304" s="33">
        <v>0</v>
      </c>
      <c r="AC304" s="33">
        <v>0</v>
      </c>
      <c r="AD304" s="33" t="s">
        <v>11803</v>
      </c>
      <c r="AE304" s="33" t="s">
        <v>13665</v>
      </c>
      <c r="AF304" s="33" t="s">
        <v>13666</v>
      </c>
      <c r="AG304" s="33" t="s">
        <v>13667</v>
      </c>
      <c r="AH304" s="33" t="s">
        <v>13668</v>
      </c>
      <c r="AI304" s="33" t="s">
        <v>13669</v>
      </c>
      <c r="AJ304" s="33"/>
      <c r="AK304" s="33" t="s">
        <v>11833</v>
      </c>
      <c r="AL304" s="33"/>
      <c r="AM304" s="33"/>
      <c r="AN304" s="33"/>
      <c r="AO304" s="33" t="s">
        <v>11627</v>
      </c>
      <c r="AP304" s="33" t="s">
        <v>11318</v>
      </c>
      <c r="AQ304" s="33">
        <v>0</v>
      </c>
      <c r="AR304" s="33"/>
      <c r="AS304" s="33"/>
      <c r="AT304" s="33"/>
      <c r="AU304" s="33"/>
      <c r="AV304" s="33"/>
      <c r="AW304" s="33"/>
      <c r="AX304" s="33"/>
      <c r="AY304" s="33"/>
      <c r="AZ304" s="33"/>
      <c r="BA304" s="33"/>
      <c r="BB304" s="33"/>
      <c r="BC304" s="33" t="s">
        <v>11306</v>
      </c>
      <c r="BD304" s="33" t="s">
        <v>11318</v>
      </c>
      <c r="BE304" s="33"/>
      <c r="BF304" s="33"/>
      <c r="BG304" s="33"/>
      <c r="BH304" s="33"/>
      <c r="BI304" s="33"/>
      <c r="BJ304" s="33">
        <v>0</v>
      </c>
      <c r="BK304" s="33" t="s">
        <v>31</v>
      </c>
      <c r="BL304" s="33"/>
      <c r="BM304" s="33" t="s">
        <v>22260</v>
      </c>
    </row>
    <row r="305" spans="1:65" x14ac:dyDescent="0.25">
      <c r="A305" s="33" t="s">
        <v>13670</v>
      </c>
      <c r="B305" s="33" t="s">
        <v>13671</v>
      </c>
      <c r="C305" s="33" t="s">
        <v>13672</v>
      </c>
      <c r="D305" s="33" t="s">
        <v>11302</v>
      </c>
      <c r="E305" s="33"/>
      <c r="F305" s="33" t="s">
        <v>11550</v>
      </c>
      <c r="G305" s="33">
        <v>0.01</v>
      </c>
      <c r="H305" s="33">
        <v>0</v>
      </c>
      <c r="I305" s="33"/>
      <c r="J305" s="33" t="s">
        <v>11304</v>
      </c>
      <c r="K305" s="33" t="s">
        <v>13375</v>
      </c>
      <c r="L305" s="33">
        <v>0</v>
      </c>
      <c r="M305" s="33"/>
      <c r="N305" s="33"/>
      <c r="O305" s="33"/>
      <c r="P305" s="33" t="s">
        <v>11306</v>
      </c>
      <c r="Q305" s="33" t="s">
        <v>11306</v>
      </c>
      <c r="R305" s="33">
        <v>0.23</v>
      </c>
      <c r="S305" s="33">
        <v>0.23</v>
      </c>
      <c r="T305" s="33" t="s">
        <v>13673</v>
      </c>
      <c r="U305" s="33" t="s">
        <v>13673</v>
      </c>
      <c r="V305" s="33" t="s">
        <v>13674</v>
      </c>
      <c r="W305" s="33"/>
      <c r="X305" s="33"/>
      <c r="Y305" s="33" t="s">
        <v>11308</v>
      </c>
      <c r="Z305" s="33">
        <v>17</v>
      </c>
      <c r="AA305" s="33">
        <v>27</v>
      </c>
      <c r="AB305" s="33">
        <v>5</v>
      </c>
      <c r="AC305" s="33">
        <v>0</v>
      </c>
      <c r="AD305" s="33" t="s">
        <v>11803</v>
      </c>
      <c r="AE305" s="33" t="s">
        <v>13675</v>
      </c>
      <c r="AF305" s="33" t="s">
        <v>13676</v>
      </c>
      <c r="AG305" s="33" t="s">
        <v>13677</v>
      </c>
      <c r="AH305" s="33" t="s">
        <v>13678</v>
      </c>
      <c r="AI305" s="33" t="s">
        <v>13679</v>
      </c>
      <c r="AJ305" s="33" t="s">
        <v>13680</v>
      </c>
      <c r="AK305" s="33" t="s">
        <v>11833</v>
      </c>
      <c r="AL305" s="33"/>
      <c r="AM305" s="33"/>
      <c r="AN305" s="33" t="s">
        <v>11862</v>
      </c>
      <c r="AO305" s="33" t="s">
        <v>12231</v>
      </c>
      <c r="AP305" s="33" t="s">
        <v>11318</v>
      </c>
      <c r="AQ305" s="33">
        <v>0</v>
      </c>
      <c r="AR305" s="33"/>
      <c r="AS305" s="33"/>
      <c r="AT305" s="33"/>
      <c r="AU305" s="33"/>
      <c r="AV305" s="33"/>
      <c r="AW305" s="33"/>
      <c r="AX305" s="33"/>
      <c r="AY305" s="33"/>
      <c r="AZ305" s="33"/>
      <c r="BA305" s="33"/>
      <c r="BB305" s="33"/>
      <c r="BC305" s="33" t="s">
        <v>11306</v>
      </c>
      <c r="BD305" s="33" t="s">
        <v>11318</v>
      </c>
      <c r="BE305" s="33"/>
      <c r="BF305" s="33"/>
      <c r="BG305" s="33"/>
      <c r="BH305" s="33"/>
      <c r="BI305" s="33"/>
      <c r="BJ305" s="33">
        <v>0</v>
      </c>
      <c r="BK305" s="33" t="s">
        <v>31</v>
      </c>
      <c r="BL305" s="33"/>
      <c r="BM305" s="33" t="s">
        <v>22260</v>
      </c>
    </row>
    <row r="306" spans="1:65" x14ac:dyDescent="0.25">
      <c r="A306" s="33" t="s">
        <v>13681</v>
      </c>
      <c r="B306" s="33" t="s">
        <v>10726</v>
      </c>
      <c r="C306" s="33" t="s">
        <v>13682</v>
      </c>
      <c r="D306" s="33" t="s">
        <v>11302</v>
      </c>
      <c r="E306" s="33" t="s">
        <v>11925</v>
      </c>
      <c r="F306" s="33" t="s">
        <v>11550</v>
      </c>
      <c r="G306" s="33">
        <v>51.8</v>
      </c>
      <c r="H306" s="33">
        <v>0</v>
      </c>
      <c r="I306" s="33"/>
      <c r="J306" s="33" t="s">
        <v>11304</v>
      </c>
      <c r="K306" s="33" t="s">
        <v>12325</v>
      </c>
      <c r="L306" s="33">
        <v>30.45</v>
      </c>
      <c r="M306" s="33"/>
      <c r="N306" s="33" t="s">
        <v>11561</v>
      </c>
      <c r="O306" s="33"/>
      <c r="P306" s="33" t="s">
        <v>11306</v>
      </c>
      <c r="Q306" s="33" t="s">
        <v>11306</v>
      </c>
      <c r="R306" s="33">
        <v>0.6</v>
      </c>
      <c r="S306" s="33">
        <v>0.6</v>
      </c>
      <c r="T306" s="33" t="s">
        <v>13683</v>
      </c>
      <c r="U306" s="33" t="s">
        <v>13683</v>
      </c>
      <c r="V306" s="33" t="s">
        <v>13684</v>
      </c>
      <c r="W306" s="33"/>
      <c r="X306" s="33"/>
      <c r="Y306" s="33" t="s">
        <v>11308</v>
      </c>
      <c r="Z306" s="33">
        <v>6</v>
      </c>
      <c r="AA306" s="33">
        <v>27</v>
      </c>
      <c r="AB306" s="33">
        <v>6</v>
      </c>
      <c r="AC306" s="33">
        <v>0</v>
      </c>
      <c r="AD306" s="33" t="s">
        <v>11803</v>
      </c>
      <c r="AE306" s="33" t="s">
        <v>13685</v>
      </c>
      <c r="AF306" s="33" t="s">
        <v>13686</v>
      </c>
      <c r="AG306" s="33" t="s">
        <v>13687</v>
      </c>
      <c r="AH306" s="33" t="s">
        <v>13688</v>
      </c>
      <c r="AI306" s="33" t="s">
        <v>13689</v>
      </c>
      <c r="AJ306" s="33" t="s">
        <v>13690</v>
      </c>
      <c r="AK306" s="33" t="s">
        <v>11570</v>
      </c>
      <c r="AL306" s="33"/>
      <c r="AM306" s="33"/>
      <c r="AN306" s="33"/>
      <c r="AO306" s="33" t="s">
        <v>11386</v>
      </c>
      <c r="AP306" s="33" t="s">
        <v>11318</v>
      </c>
      <c r="AQ306" s="33">
        <v>0</v>
      </c>
      <c r="AR306" s="33"/>
      <c r="AS306" s="33"/>
      <c r="AT306" s="33"/>
      <c r="AU306" s="33"/>
      <c r="AV306" s="33"/>
      <c r="AW306" s="33"/>
      <c r="AX306" s="33"/>
      <c r="AY306" s="33"/>
      <c r="AZ306" s="33"/>
      <c r="BA306" s="33"/>
      <c r="BB306" s="33"/>
      <c r="BC306" s="33" t="s">
        <v>11306</v>
      </c>
      <c r="BD306" s="33" t="s">
        <v>11318</v>
      </c>
      <c r="BE306" s="33"/>
      <c r="BF306" s="33"/>
      <c r="BG306" s="33"/>
      <c r="BH306" s="33"/>
      <c r="BI306" s="33"/>
      <c r="BJ306" s="33">
        <v>0</v>
      </c>
      <c r="BK306" s="33" t="s">
        <v>31</v>
      </c>
      <c r="BL306" s="33"/>
      <c r="BM306" s="33" t="s">
        <v>22260</v>
      </c>
    </row>
    <row r="307" spans="1:65" x14ac:dyDescent="0.25">
      <c r="A307" s="33" t="s">
        <v>12199</v>
      </c>
      <c r="B307" s="33" t="s">
        <v>12200</v>
      </c>
      <c r="C307" s="33" t="s">
        <v>12201</v>
      </c>
      <c r="D307" s="33" t="s">
        <v>11302</v>
      </c>
      <c r="E307" s="33"/>
      <c r="F307" s="33" t="s">
        <v>11867</v>
      </c>
      <c r="G307" s="33">
        <v>17.329999999999998</v>
      </c>
      <c r="H307" s="33">
        <v>0</v>
      </c>
      <c r="I307" s="33"/>
      <c r="J307" s="33" t="s">
        <v>11304</v>
      </c>
      <c r="K307" s="33" t="s">
        <v>12197</v>
      </c>
      <c r="L307" s="33">
        <v>0</v>
      </c>
      <c r="M307" s="33"/>
      <c r="N307" s="33"/>
      <c r="O307" s="33"/>
      <c r="P307" s="33" t="s">
        <v>11306</v>
      </c>
      <c r="Q307" s="33" t="s">
        <v>11306</v>
      </c>
      <c r="R307" s="33">
        <v>0.3</v>
      </c>
      <c r="S307" s="33">
        <v>0.5</v>
      </c>
      <c r="T307" s="33"/>
      <c r="U307" s="33"/>
      <c r="V307" s="33" t="s">
        <v>12202</v>
      </c>
      <c r="W307" s="33"/>
      <c r="X307" s="33"/>
      <c r="Y307" s="33" t="s">
        <v>11308</v>
      </c>
      <c r="Z307" s="33">
        <v>20</v>
      </c>
      <c r="AA307" s="33">
        <v>20</v>
      </c>
      <c r="AB307" s="33">
        <v>20</v>
      </c>
      <c r="AC307" s="33">
        <v>0</v>
      </c>
      <c r="AD307" s="33" t="s">
        <v>11803</v>
      </c>
      <c r="AE307" s="33"/>
      <c r="AF307" s="33"/>
      <c r="AG307" s="33"/>
      <c r="AH307" s="33"/>
      <c r="AI307" s="33"/>
      <c r="AJ307" s="33"/>
      <c r="AK307" s="33"/>
      <c r="AL307" s="33"/>
      <c r="AM307" s="33"/>
      <c r="AN307" s="33" t="s">
        <v>12158</v>
      </c>
      <c r="AO307" s="33"/>
      <c r="AP307" s="33" t="s">
        <v>11318</v>
      </c>
      <c r="AQ307" s="33">
        <v>0</v>
      </c>
      <c r="AR307" s="33"/>
      <c r="AS307" s="33"/>
      <c r="AT307" s="33"/>
      <c r="AU307" s="33"/>
      <c r="AV307" s="33"/>
      <c r="AW307" s="33"/>
      <c r="AX307" s="33"/>
      <c r="AY307" s="33"/>
      <c r="AZ307" s="33"/>
      <c r="BA307" s="33"/>
      <c r="BB307" s="33"/>
      <c r="BC307" s="33" t="s">
        <v>11306</v>
      </c>
      <c r="BD307" s="33" t="s">
        <v>11318</v>
      </c>
      <c r="BE307" s="33"/>
      <c r="BF307" s="33"/>
      <c r="BG307" s="33"/>
      <c r="BH307" s="33"/>
      <c r="BI307" s="33"/>
      <c r="BJ307" s="33">
        <v>0</v>
      </c>
      <c r="BK307" s="33" t="s">
        <v>31</v>
      </c>
      <c r="BL307" s="33"/>
      <c r="BM307" s="33" t="s">
        <v>22258</v>
      </c>
    </row>
    <row r="308" spans="1:65" x14ac:dyDescent="0.25">
      <c r="A308" s="33" t="s">
        <v>13695</v>
      </c>
      <c r="B308" s="33" t="s">
        <v>9215</v>
      </c>
      <c r="C308" s="33" t="s">
        <v>13696</v>
      </c>
      <c r="D308" s="33" t="s">
        <v>11302</v>
      </c>
      <c r="E308" s="33" t="s">
        <v>11606</v>
      </c>
      <c r="F308" s="33" t="s">
        <v>11303</v>
      </c>
      <c r="G308" s="33">
        <v>48.8</v>
      </c>
      <c r="H308" s="33">
        <v>0</v>
      </c>
      <c r="I308" s="33"/>
      <c r="J308" s="33" t="s">
        <v>11304</v>
      </c>
      <c r="K308" s="33" t="s">
        <v>11341</v>
      </c>
      <c r="L308" s="33">
        <v>35</v>
      </c>
      <c r="M308" s="33"/>
      <c r="N308" s="33"/>
      <c r="O308" s="33"/>
      <c r="P308" s="33" t="s">
        <v>11306</v>
      </c>
      <c r="Q308" s="33" t="s">
        <v>11306</v>
      </c>
      <c r="R308" s="33">
        <v>0</v>
      </c>
      <c r="S308" s="33">
        <v>0</v>
      </c>
      <c r="T308" s="33"/>
      <c r="U308" s="33"/>
      <c r="V308" s="33" t="s">
        <v>13697</v>
      </c>
      <c r="W308" s="33"/>
      <c r="X308" s="33"/>
      <c r="Y308" s="33" t="s">
        <v>11308</v>
      </c>
      <c r="Z308" s="33">
        <v>0</v>
      </c>
      <c r="AA308" s="33">
        <v>0</v>
      </c>
      <c r="AB308" s="33">
        <v>0</v>
      </c>
      <c r="AC308" s="33">
        <v>0</v>
      </c>
      <c r="AD308" s="33" t="s">
        <v>11803</v>
      </c>
      <c r="AE308" s="33" t="s">
        <v>13698</v>
      </c>
      <c r="AF308" s="33" t="s">
        <v>13699</v>
      </c>
      <c r="AG308" s="33" t="s">
        <v>13700</v>
      </c>
      <c r="AH308" s="33" t="s">
        <v>13701</v>
      </c>
      <c r="AI308" s="33" t="s">
        <v>13702</v>
      </c>
      <c r="AJ308" s="33" t="s">
        <v>13703</v>
      </c>
      <c r="AK308" s="33" t="s">
        <v>11626</v>
      </c>
      <c r="AL308" s="33"/>
      <c r="AM308" s="33"/>
      <c r="AN308" s="33"/>
      <c r="AO308" s="33" t="s">
        <v>11386</v>
      </c>
      <c r="AP308" s="33" t="s">
        <v>11318</v>
      </c>
      <c r="AQ308" s="33">
        <v>0</v>
      </c>
      <c r="AR308" s="33"/>
      <c r="AS308" s="33"/>
      <c r="AT308" s="33"/>
      <c r="AU308" s="33"/>
      <c r="AV308" s="33"/>
      <c r="AW308" s="33"/>
      <c r="AX308" s="33"/>
      <c r="AY308" s="33"/>
      <c r="AZ308" s="33"/>
      <c r="BA308" s="33"/>
      <c r="BB308" s="33"/>
      <c r="BC308" s="33" t="s">
        <v>11306</v>
      </c>
      <c r="BD308" s="33" t="s">
        <v>11318</v>
      </c>
      <c r="BE308" s="33" t="s">
        <v>12153</v>
      </c>
      <c r="BF308" s="33"/>
      <c r="BG308" s="33"/>
      <c r="BH308" s="33"/>
      <c r="BI308" s="33"/>
      <c r="BJ308" s="33">
        <v>0</v>
      </c>
      <c r="BK308" s="33" t="s">
        <v>31</v>
      </c>
      <c r="BL308" s="33"/>
      <c r="BM308" s="33" t="s">
        <v>22258</v>
      </c>
    </row>
    <row r="309" spans="1:65" x14ac:dyDescent="0.25">
      <c r="A309" s="33" t="s">
        <v>13704</v>
      </c>
      <c r="B309" s="33" t="s">
        <v>3417</v>
      </c>
      <c r="C309" s="33" t="s">
        <v>13705</v>
      </c>
      <c r="D309" s="33" t="s">
        <v>11376</v>
      </c>
      <c r="E309" s="33" t="s">
        <v>11606</v>
      </c>
      <c r="F309" s="33" t="s">
        <v>11303</v>
      </c>
      <c r="G309" s="33">
        <v>43.8</v>
      </c>
      <c r="H309" s="33">
        <v>0</v>
      </c>
      <c r="I309" s="33"/>
      <c r="J309" s="33" t="s">
        <v>11304</v>
      </c>
      <c r="K309" s="33" t="s">
        <v>11365</v>
      </c>
      <c r="L309" s="33">
        <v>25.85</v>
      </c>
      <c r="M309" s="33" t="s">
        <v>13706</v>
      </c>
      <c r="N309" s="33" t="s">
        <v>13707</v>
      </c>
      <c r="O309" s="33"/>
      <c r="P309" s="33" t="s">
        <v>11306</v>
      </c>
      <c r="Q309" s="33" t="s">
        <v>11306</v>
      </c>
      <c r="R309" s="33">
        <v>0</v>
      </c>
      <c r="S309" s="33">
        <v>0</v>
      </c>
      <c r="T309" s="33" t="s">
        <v>11837</v>
      </c>
      <c r="U309" s="33"/>
      <c r="V309" s="33" t="s">
        <v>13708</v>
      </c>
      <c r="W309" s="33"/>
      <c r="X309" s="33"/>
      <c r="Y309" s="33" t="s">
        <v>11308</v>
      </c>
      <c r="Z309" s="33">
        <v>0</v>
      </c>
      <c r="AA309" s="33">
        <v>0</v>
      </c>
      <c r="AB309" s="33">
        <v>0</v>
      </c>
      <c r="AC309" s="33">
        <v>0</v>
      </c>
      <c r="AD309" s="33" t="s">
        <v>11803</v>
      </c>
      <c r="AE309" s="33" t="s">
        <v>13709</v>
      </c>
      <c r="AF309" s="33" t="s">
        <v>13710</v>
      </c>
      <c r="AG309" s="33" t="s">
        <v>13711</v>
      </c>
      <c r="AH309" s="33" t="s">
        <v>13712</v>
      </c>
      <c r="AI309" s="33" t="s">
        <v>13713</v>
      </c>
      <c r="AJ309" s="33" t="s">
        <v>13714</v>
      </c>
      <c r="AK309" s="33" t="s">
        <v>11626</v>
      </c>
      <c r="AL309" s="33"/>
      <c r="AM309" s="33"/>
      <c r="AN309" s="33"/>
      <c r="AO309" s="33" t="s">
        <v>11317</v>
      </c>
      <c r="AP309" s="33" t="s">
        <v>11318</v>
      </c>
      <c r="AQ309" s="33">
        <v>0</v>
      </c>
      <c r="AR309" s="33"/>
      <c r="AS309" s="33"/>
      <c r="AT309" s="33"/>
      <c r="AU309" s="33"/>
      <c r="AV309" s="33"/>
      <c r="AW309" s="33"/>
      <c r="AX309" s="33"/>
      <c r="AY309" s="33"/>
      <c r="AZ309" s="33"/>
      <c r="BA309" s="33"/>
      <c r="BB309" s="33"/>
      <c r="BC309" s="33" t="s">
        <v>11306</v>
      </c>
      <c r="BD309" s="33" t="s">
        <v>11318</v>
      </c>
      <c r="BE309" s="33"/>
      <c r="BF309" s="33"/>
      <c r="BG309" s="33"/>
      <c r="BH309" s="33"/>
      <c r="BI309" s="33"/>
      <c r="BJ309" s="33">
        <v>0</v>
      </c>
      <c r="BK309" s="33" t="s">
        <v>31</v>
      </c>
      <c r="BL309" s="33"/>
      <c r="BM309" s="33" t="s">
        <v>22258</v>
      </c>
    </row>
    <row r="310" spans="1:65" x14ac:dyDescent="0.25">
      <c r="A310" s="33" t="s">
        <v>13715</v>
      </c>
      <c r="B310" s="33" t="s">
        <v>13716</v>
      </c>
      <c r="C310" s="33" t="s">
        <v>13717</v>
      </c>
      <c r="D310" s="33" t="s">
        <v>11302</v>
      </c>
      <c r="E310" s="33" t="s">
        <v>12485</v>
      </c>
      <c r="F310" s="33" t="s">
        <v>11550</v>
      </c>
      <c r="G310" s="33">
        <v>1.01</v>
      </c>
      <c r="H310" s="33">
        <v>0</v>
      </c>
      <c r="I310" s="33"/>
      <c r="J310" s="33" t="s">
        <v>11304</v>
      </c>
      <c r="K310" s="33" t="s">
        <v>11306</v>
      </c>
      <c r="L310" s="33">
        <v>1.01</v>
      </c>
      <c r="M310" s="33"/>
      <c r="N310" s="33" t="s">
        <v>11561</v>
      </c>
      <c r="O310" s="33"/>
      <c r="P310" s="33" t="s">
        <v>11306</v>
      </c>
      <c r="Q310" s="33" t="s">
        <v>11306</v>
      </c>
      <c r="R310" s="33">
        <v>0</v>
      </c>
      <c r="S310" s="33">
        <v>0</v>
      </c>
      <c r="T310" s="33" t="s">
        <v>13433</v>
      </c>
      <c r="U310" s="33"/>
      <c r="V310" s="33"/>
      <c r="W310" s="33"/>
      <c r="X310" s="33"/>
      <c r="Y310" s="33" t="s">
        <v>11308</v>
      </c>
      <c r="Z310" s="33">
        <v>0</v>
      </c>
      <c r="AA310" s="33">
        <v>0</v>
      </c>
      <c r="AB310" s="33">
        <v>0</v>
      </c>
      <c r="AC310" s="33">
        <v>0</v>
      </c>
      <c r="AD310" s="33" t="s">
        <v>11803</v>
      </c>
      <c r="AE310" s="33" t="s">
        <v>13718</v>
      </c>
      <c r="AF310" s="33"/>
      <c r="AG310" s="33"/>
      <c r="AH310" s="33"/>
      <c r="AI310" s="33"/>
      <c r="AJ310" s="33"/>
      <c r="AK310" s="33" t="s">
        <v>11570</v>
      </c>
      <c r="AL310" s="33"/>
      <c r="AM310" s="33"/>
      <c r="AN310" s="33" t="s">
        <v>11556</v>
      </c>
      <c r="AO310" s="33" t="s">
        <v>11386</v>
      </c>
      <c r="AP310" s="33" t="s">
        <v>11318</v>
      </c>
      <c r="AQ310" s="33">
        <v>0</v>
      </c>
      <c r="AR310" s="33"/>
      <c r="AS310" s="33"/>
      <c r="AT310" s="33"/>
      <c r="AU310" s="33"/>
      <c r="AV310" s="33"/>
      <c r="AW310" s="33"/>
      <c r="AX310" s="33"/>
      <c r="AY310" s="33"/>
      <c r="AZ310" s="33"/>
      <c r="BA310" s="33"/>
      <c r="BB310" s="33"/>
      <c r="BC310" s="33" t="s">
        <v>11306</v>
      </c>
      <c r="BD310" s="33" t="s">
        <v>11318</v>
      </c>
      <c r="BE310" s="33" t="s">
        <v>12153</v>
      </c>
      <c r="BF310" s="33"/>
      <c r="BG310" s="33"/>
      <c r="BH310" s="33"/>
      <c r="BI310" s="33"/>
      <c r="BJ310" s="33">
        <v>0</v>
      </c>
      <c r="BK310" s="33" t="s">
        <v>31</v>
      </c>
      <c r="BL310" s="33"/>
      <c r="BM310" s="33" t="s">
        <v>22260</v>
      </c>
    </row>
    <row r="311" spans="1:65" x14ac:dyDescent="0.25">
      <c r="A311" s="33" t="s">
        <v>13719</v>
      </c>
      <c r="B311" s="33" t="s">
        <v>13720</v>
      </c>
      <c r="C311" s="33" t="s">
        <v>13721</v>
      </c>
      <c r="D311" s="33" t="s">
        <v>11302</v>
      </c>
      <c r="E311" s="33" t="s">
        <v>12485</v>
      </c>
      <c r="F311" s="33" t="s">
        <v>11550</v>
      </c>
      <c r="G311" s="33">
        <v>1.01</v>
      </c>
      <c r="H311" s="33">
        <v>0</v>
      </c>
      <c r="I311" s="33"/>
      <c r="J311" s="33" t="s">
        <v>11304</v>
      </c>
      <c r="K311" s="33" t="s">
        <v>11306</v>
      </c>
      <c r="L311" s="33">
        <v>1.01</v>
      </c>
      <c r="M311" s="33"/>
      <c r="N311" s="33" t="s">
        <v>11561</v>
      </c>
      <c r="O311" s="33"/>
      <c r="P311" s="33" t="s">
        <v>11306</v>
      </c>
      <c r="Q311" s="33" t="s">
        <v>11306</v>
      </c>
      <c r="R311" s="33">
        <v>0</v>
      </c>
      <c r="S311" s="33">
        <v>0</v>
      </c>
      <c r="T311" s="33"/>
      <c r="U311" s="33"/>
      <c r="V311" s="33"/>
      <c r="W311" s="33"/>
      <c r="X311" s="33"/>
      <c r="Y311" s="33" t="s">
        <v>11308</v>
      </c>
      <c r="Z311" s="33">
        <v>0</v>
      </c>
      <c r="AA311" s="33">
        <v>0</v>
      </c>
      <c r="AB311" s="33">
        <v>0</v>
      </c>
      <c r="AC311" s="33">
        <v>0</v>
      </c>
      <c r="AD311" s="33" t="s">
        <v>11803</v>
      </c>
      <c r="AE311" s="33" t="s">
        <v>13722</v>
      </c>
      <c r="AF311" s="33"/>
      <c r="AG311" s="33"/>
      <c r="AH311" s="33"/>
      <c r="AI311" s="33"/>
      <c r="AJ311" s="33"/>
      <c r="AK311" s="33" t="s">
        <v>11570</v>
      </c>
      <c r="AL311" s="33"/>
      <c r="AM311" s="33"/>
      <c r="AN311" s="33" t="s">
        <v>11556</v>
      </c>
      <c r="AO311" s="33" t="s">
        <v>11386</v>
      </c>
      <c r="AP311" s="33" t="s">
        <v>11318</v>
      </c>
      <c r="AQ311" s="33">
        <v>0</v>
      </c>
      <c r="AR311" s="33"/>
      <c r="AS311" s="33"/>
      <c r="AT311" s="33"/>
      <c r="AU311" s="33"/>
      <c r="AV311" s="33"/>
      <c r="AW311" s="33"/>
      <c r="AX311" s="33"/>
      <c r="AY311" s="33"/>
      <c r="AZ311" s="33"/>
      <c r="BA311" s="33"/>
      <c r="BB311" s="33"/>
      <c r="BC311" s="33" t="s">
        <v>11306</v>
      </c>
      <c r="BD311" s="33" t="s">
        <v>11318</v>
      </c>
      <c r="BE311" s="33" t="s">
        <v>12153</v>
      </c>
      <c r="BF311" s="33"/>
      <c r="BG311" s="33"/>
      <c r="BH311" s="33"/>
      <c r="BI311" s="33"/>
      <c r="BJ311" s="33">
        <v>0</v>
      </c>
      <c r="BK311" s="33" t="s">
        <v>31</v>
      </c>
      <c r="BL311" s="33"/>
      <c r="BM311" s="33" t="s">
        <v>22260</v>
      </c>
    </row>
    <row r="312" spans="1:65" x14ac:dyDescent="0.25">
      <c r="A312" s="33" t="s">
        <v>13723</v>
      </c>
      <c r="B312" s="33" t="s">
        <v>13724</v>
      </c>
      <c r="C312" s="33" t="s">
        <v>13725</v>
      </c>
      <c r="D312" s="33" t="s">
        <v>11302</v>
      </c>
      <c r="E312" s="33" t="s">
        <v>12485</v>
      </c>
      <c r="F312" s="33" t="s">
        <v>11550</v>
      </c>
      <c r="G312" s="33">
        <v>1.01</v>
      </c>
      <c r="H312" s="33">
        <v>0</v>
      </c>
      <c r="I312" s="33"/>
      <c r="J312" s="33" t="s">
        <v>11304</v>
      </c>
      <c r="K312" s="33" t="s">
        <v>11306</v>
      </c>
      <c r="L312" s="33">
        <v>1.01</v>
      </c>
      <c r="M312" s="33"/>
      <c r="N312" s="33" t="s">
        <v>11561</v>
      </c>
      <c r="O312" s="33"/>
      <c r="P312" s="33" t="s">
        <v>11306</v>
      </c>
      <c r="Q312" s="33" t="s">
        <v>11306</v>
      </c>
      <c r="R312" s="33">
        <v>0</v>
      </c>
      <c r="S312" s="33">
        <v>0</v>
      </c>
      <c r="T312" s="33" t="s">
        <v>13443</v>
      </c>
      <c r="U312" s="33"/>
      <c r="V312" s="33"/>
      <c r="W312" s="33"/>
      <c r="X312" s="33"/>
      <c r="Y312" s="33" t="s">
        <v>11308</v>
      </c>
      <c r="Z312" s="33">
        <v>0</v>
      </c>
      <c r="AA312" s="33">
        <v>0</v>
      </c>
      <c r="AB312" s="33">
        <v>0</v>
      </c>
      <c r="AC312" s="33">
        <v>0</v>
      </c>
      <c r="AD312" s="33" t="s">
        <v>11803</v>
      </c>
      <c r="AE312" s="33" t="s">
        <v>13726</v>
      </c>
      <c r="AF312" s="33"/>
      <c r="AG312" s="33"/>
      <c r="AH312" s="33"/>
      <c r="AI312" s="33"/>
      <c r="AJ312" s="33"/>
      <c r="AK312" s="33" t="s">
        <v>11570</v>
      </c>
      <c r="AL312" s="33"/>
      <c r="AM312" s="33"/>
      <c r="AN312" s="33" t="s">
        <v>11556</v>
      </c>
      <c r="AO312" s="33" t="s">
        <v>11386</v>
      </c>
      <c r="AP312" s="33" t="s">
        <v>11318</v>
      </c>
      <c r="AQ312" s="33">
        <v>0</v>
      </c>
      <c r="AR312" s="33"/>
      <c r="AS312" s="33"/>
      <c r="AT312" s="33"/>
      <c r="AU312" s="33"/>
      <c r="AV312" s="33"/>
      <c r="AW312" s="33"/>
      <c r="AX312" s="33"/>
      <c r="AY312" s="33"/>
      <c r="AZ312" s="33"/>
      <c r="BA312" s="33"/>
      <c r="BB312" s="33"/>
      <c r="BC312" s="33" t="s">
        <v>11306</v>
      </c>
      <c r="BD312" s="33" t="s">
        <v>11318</v>
      </c>
      <c r="BE312" s="33" t="s">
        <v>12153</v>
      </c>
      <c r="BF312" s="33"/>
      <c r="BG312" s="33"/>
      <c r="BH312" s="33"/>
      <c r="BI312" s="33"/>
      <c r="BJ312" s="33">
        <v>0</v>
      </c>
      <c r="BK312" s="33" t="s">
        <v>31</v>
      </c>
      <c r="BL312" s="33"/>
      <c r="BM312" s="33" t="s">
        <v>22260</v>
      </c>
    </row>
    <row r="313" spans="1:65" x14ac:dyDescent="0.25">
      <c r="A313" s="33" t="s">
        <v>13727</v>
      </c>
      <c r="B313" s="33" t="s">
        <v>13728</v>
      </c>
      <c r="C313" s="33" t="s">
        <v>13729</v>
      </c>
      <c r="D313" s="33" t="s">
        <v>11302</v>
      </c>
      <c r="E313" s="33" t="s">
        <v>12485</v>
      </c>
      <c r="F313" s="33" t="s">
        <v>11550</v>
      </c>
      <c r="G313" s="33">
        <v>0.55000000000000004</v>
      </c>
      <c r="H313" s="33">
        <v>0</v>
      </c>
      <c r="I313" s="33"/>
      <c r="J313" s="33" t="s">
        <v>11304</v>
      </c>
      <c r="K313" s="33" t="s">
        <v>11306</v>
      </c>
      <c r="L313" s="33">
        <v>0.55000000000000004</v>
      </c>
      <c r="M313" s="33"/>
      <c r="N313" s="33" t="s">
        <v>11561</v>
      </c>
      <c r="O313" s="33"/>
      <c r="P313" s="33" t="s">
        <v>11306</v>
      </c>
      <c r="Q313" s="33" t="s">
        <v>11306</v>
      </c>
      <c r="R313" s="33">
        <v>0</v>
      </c>
      <c r="S313" s="33">
        <v>0</v>
      </c>
      <c r="T313" s="33"/>
      <c r="U313" s="33"/>
      <c r="V313" s="33"/>
      <c r="W313" s="33"/>
      <c r="X313" s="33"/>
      <c r="Y313" s="33" t="s">
        <v>11308</v>
      </c>
      <c r="Z313" s="33">
        <v>0</v>
      </c>
      <c r="AA313" s="33">
        <v>0</v>
      </c>
      <c r="AB313" s="33">
        <v>0</v>
      </c>
      <c r="AC313" s="33">
        <v>0</v>
      </c>
      <c r="AD313" s="33" t="s">
        <v>11803</v>
      </c>
      <c r="AE313" s="33" t="s">
        <v>13730</v>
      </c>
      <c r="AF313" s="33"/>
      <c r="AG313" s="33"/>
      <c r="AH313" s="33"/>
      <c r="AI313" s="33"/>
      <c r="AJ313" s="33"/>
      <c r="AK313" s="33" t="s">
        <v>11570</v>
      </c>
      <c r="AL313" s="33"/>
      <c r="AM313" s="33"/>
      <c r="AN313" s="33" t="s">
        <v>11556</v>
      </c>
      <c r="AO313" s="33" t="s">
        <v>11386</v>
      </c>
      <c r="AP313" s="33" t="s">
        <v>11318</v>
      </c>
      <c r="AQ313" s="33">
        <v>0</v>
      </c>
      <c r="AR313" s="33"/>
      <c r="AS313" s="33"/>
      <c r="AT313" s="33"/>
      <c r="AU313" s="33"/>
      <c r="AV313" s="33"/>
      <c r="AW313" s="33"/>
      <c r="AX313" s="33"/>
      <c r="AY313" s="33"/>
      <c r="AZ313" s="33"/>
      <c r="BA313" s="33"/>
      <c r="BB313" s="33"/>
      <c r="BC313" s="33" t="s">
        <v>11306</v>
      </c>
      <c r="BD313" s="33" t="s">
        <v>11318</v>
      </c>
      <c r="BE313" s="33" t="s">
        <v>13731</v>
      </c>
      <c r="BF313" s="33"/>
      <c r="BG313" s="33"/>
      <c r="BH313" s="33"/>
      <c r="BI313" s="33"/>
      <c r="BJ313" s="33">
        <v>0</v>
      </c>
      <c r="BK313" s="33" t="s">
        <v>31</v>
      </c>
      <c r="BL313" s="33"/>
      <c r="BM313" s="33" t="s">
        <v>22260</v>
      </c>
    </row>
    <row r="314" spans="1:65" x14ac:dyDescent="0.25">
      <c r="A314" s="33" t="s">
        <v>13732</v>
      </c>
      <c r="B314" s="33" t="s">
        <v>13733</v>
      </c>
      <c r="C314" s="33" t="s">
        <v>13734</v>
      </c>
      <c r="D314" s="33" t="s">
        <v>11302</v>
      </c>
      <c r="E314" s="33"/>
      <c r="F314" s="33" t="s">
        <v>11550</v>
      </c>
      <c r="G314" s="33">
        <v>0.01</v>
      </c>
      <c r="H314" s="33">
        <v>0</v>
      </c>
      <c r="I314" s="33"/>
      <c r="J314" s="33" t="s">
        <v>11304</v>
      </c>
      <c r="K314" s="33" t="s">
        <v>11306</v>
      </c>
      <c r="L314" s="33">
        <v>84.35</v>
      </c>
      <c r="M314" s="33"/>
      <c r="N314" s="33"/>
      <c r="O314" s="33"/>
      <c r="P314" s="33" t="s">
        <v>11306</v>
      </c>
      <c r="Q314" s="33" t="s">
        <v>11306</v>
      </c>
      <c r="R314" s="33">
        <v>0.28000000000000003</v>
      </c>
      <c r="S314" s="33">
        <v>0.28000000000000003</v>
      </c>
      <c r="T314" s="33" t="s">
        <v>13735</v>
      </c>
      <c r="U314" s="33" t="s">
        <v>13735</v>
      </c>
      <c r="V314" s="33"/>
      <c r="W314" s="33"/>
      <c r="X314" s="33"/>
      <c r="Y314" s="33" t="s">
        <v>11308</v>
      </c>
      <c r="Z314" s="33">
        <v>0</v>
      </c>
      <c r="AA314" s="33">
        <v>0</v>
      </c>
      <c r="AB314" s="33">
        <v>0</v>
      </c>
      <c r="AC314" s="33">
        <v>0</v>
      </c>
      <c r="AD314" s="33" t="s">
        <v>11803</v>
      </c>
      <c r="AE314" s="33"/>
      <c r="AF314" s="33"/>
      <c r="AG314" s="33"/>
      <c r="AH314" s="33"/>
      <c r="AI314" s="33"/>
      <c r="AJ314" s="33"/>
      <c r="AK314" s="33" t="s">
        <v>13736</v>
      </c>
      <c r="AL314" s="33"/>
      <c r="AM314" s="33"/>
      <c r="AN314" s="33" t="s">
        <v>13737</v>
      </c>
      <c r="AO314" s="33"/>
      <c r="AP314" s="33" t="s">
        <v>11318</v>
      </c>
      <c r="AQ314" s="33">
        <v>0</v>
      </c>
      <c r="AR314" s="33"/>
      <c r="AS314" s="33"/>
      <c r="AT314" s="33"/>
      <c r="AU314" s="33"/>
      <c r="AV314" s="33"/>
      <c r="AW314" s="33"/>
      <c r="AX314" s="33"/>
      <c r="AY314" s="33"/>
      <c r="AZ314" s="33"/>
      <c r="BA314" s="33"/>
      <c r="BB314" s="33"/>
      <c r="BC314" s="33" t="s">
        <v>11306</v>
      </c>
      <c r="BD314" s="33" t="s">
        <v>11318</v>
      </c>
      <c r="BE314" s="33"/>
      <c r="BF314" s="33"/>
      <c r="BG314" s="33"/>
      <c r="BH314" s="33"/>
      <c r="BI314" s="33"/>
      <c r="BJ314" s="33">
        <v>0</v>
      </c>
      <c r="BK314" s="33" t="s">
        <v>31</v>
      </c>
      <c r="BL314" s="33"/>
      <c r="BM314" s="33" t="s">
        <v>22260</v>
      </c>
    </row>
    <row r="315" spans="1:65" x14ac:dyDescent="0.25">
      <c r="A315" s="33" t="s">
        <v>13738</v>
      </c>
      <c r="B315" s="33" t="s">
        <v>13739</v>
      </c>
      <c r="C315" s="33" t="s">
        <v>13740</v>
      </c>
      <c r="D315" s="33" t="s">
        <v>11302</v>
      </c>
      <c r="E315" s="33"/>
      <c r="F315" s="33" t="s">
        <v>11550</v>
      </c>
      <c r="G315" s="33">
        <v>0.01</v>
      </c>
      <c r="H315" s="33">
        <v>0</v>
      </c>
      <c r="I315" s="33"/>
      <c r="J315" s="33" t="s">
        <v>11304</v>
      </c>
      <c r="K315" s="33" t="s">
        <v>11306</v>
      </c>
      <c r="L315" s="33">
        <v>76.150000000000006</v>
      </c>
      <c r="M315" s="33"/>
      <c r="N315" s="33"/>
      <c r="O315" s="33"/>
      <c r="P315" s="33" t="s">
        <v>11306</v>
      </c>
      <c r="Q315" s="33" t="s">
        <v>11306</v>
      </c>
      <c r="R315" s="33">
        <v>0.28000000000000003</v>
      </c>
      <c r="S315" s="33">
        <v>0.28000000000000003</v>
      </c>
      <c r="T315" s="33" t="s">
        <v>13741</v>
      </c>
      <c r="U315" s="33" t="s">
        <v>13741</v>
      </c>
      <c r="V315" s="33"/>
      <c r="W315" s="33"/>
      <c r="X315" s="33"/>
      <c r="Y315" s="33" t="s">
        <v>11308</v>
      </c>
      <c r="Z315" s="33">
        <v>0</v>
      </c>
      <c r="AA315" s="33">
        <v>0</v>
      </c>
      <c r="AB315" s="33">
        <v>0</v>
      </c>
      <c r="AC315" s="33">
        <v>0</v>
      </c>
      <c r="AD315" s="33" t="s">
        <v>11803</v>
      </c>
      <c r="AE315" s="33"/>
      <c r="AF315" s="33"/>
      <c r="AG315" s="33"/>
      <c r="AH315" s="33"/>
      <c r="AI315" s="33"/>
      <c r="AJ315" s="33"/>
      <c r="AK315" s="33" t="s">
        <v>13736</v>
      </c>
      <c r="AL315" s="33"/>
      <c r="AM315" s="33"/>
      <c r="AN315" s="33" t="s">
        <v>13737</v>
      </c>
      <c r="AO315" s="33"/>
      <c r="AP315" s="33" t="s">
        <v>11318</v>
      </c>
      <c r="AQ315" s="33">
        <v>0</v>
      </c>
      <c r="AR315" s="33"/>
      <c r="AS315" s="33"/>
      <c r="AT315" s="33"/>
      <c r="AU315" s="33"/>
      <c r="AV315" s="33"/>
      <c r="AW315" s="33"/>
      <c r="AX315" s="33"/>
      <c r="AY315" s="33"/>
      <c r="AZ315" s="33"/>
      <c r="BA315" s="33"/>
      <c r="BB315" s="33"/>
      <c r="BC315" s="33" t="s">
        <v>11306</v>
      </c>
      <c r="BD315" s="33" t="s">
        <v>11318</v>
      </c>
      <c r="BE315" s="33"/>
      <c r="BF315" s="33"/>
      <c r="BG315" s="33"/>
      <c r="BH315" s="33"/>
      <c r="BI315" s="33"/>
      <c r="BJ315" s="33">
        <v>0</v>
      </c>
      <c r="BK315" s="33" t="s">
        <v>31</v>
      </c>
      <c r="BL315" s="33"/>
      <c r="BM315" s="33" t="s">
        <v>22260</v>
      </c>
    </row>
    <row r="316" spans="1:65" x14ac:dyDescent="0.25">
      <c r="A316" s="33" t="s">
        <v>13742</v>
      </c>
      <c r="B316" s="33" t="s">
        <v>13743</v>
      </c>
      <c r="C316" s="33" t="s">
        <v>13744</v>
      </c>
      <c r="D316" s="33" t="s">
        <v>11302</v>
      </c>
      <c r="E316" s="33"/>
      <c r="F316" s="33" t="s">
        <v>11550</v>
      </c>
      <c r="G316" s="33">
        <v>0.01</v>
      </c>
      <c r="H316" s="33">
        <v>0</v>
      </c>
      <c r="I316" s="33"/>
      <c r="J316" s="33" t="s">
        <v>11304</v>
      </c>
      <c r="K316" s="33" t="s">
        <v>12197</v>
      </c>
      <c r="L316" s="33">
        <v>84.35</v>
      </c>
      <c r="M316" s="33"/>
      <c r="N316" s="33"/>
      <c r="O316" s="33"/>
      <c r="P316" s="33" t="s">
        <v>11306</v>
      </c>
      <c r="Q316" s="33" t="s">
        <v>11306</v>
      </c>
      <c r="R316" s="33">
        <v>0.28000000000000003</v>
      </c>
      <c r="S316" s="33">
        <v>0.28000000000000003</v>
      </c>
      <c r="T316" s="33" t="s">
        <v>13745</v>
      </c>
      <c r="U316" s="33" t="s">
        <v>13745</v>
      </c>
      <c r="V316" s="33"/>
      <c r="W316" s="33"/>
      <c r="X316" s="33"/>
      <c r="Y316" s="33" t="s">
        <v>11308</v>
      </c>
      <c r="Z316" s="33">
        <v>0</v>
      </c>
      <c r="AA316" s="33">
        <v>0</v>
      </c>
      <c r="AB316" s="33">
        <v>0</v>
      </c>
      <c r="AC316" s="33">
        <v>0</v>
      </c>
      <c r="AD316" s="33" t="s">
        <v>11803</v>
      </c>
      <c r="AE316" s="33"/>
      <c r="AF316" s="33"/>
      <c r="AG316" s="33"/>
      <c r="AH316" s="33"/>
      <c r="AI316" s="33"/>
      <c r="AJ316" s="33"/>
      <c r="AK316" s="33" t="s">
        <v>13736</v>
      </c>
      <c r="AL316" s="33"/>
      <c r="AM316" s="33"/>
      <c r="AN316" s="33" t="s">
        <v>13737</v>
      </c>
      <c r="AO316" s="33"/>
      <c r="AP316" s="33" t="s">
        <v>11318</v>
      </c>
      <c r="AQ316" s="33">
        <v>0</v>
      </c>
      <c r="AR316" s="33"/>
      <c r="AS316" s="33"/>
      <c r="AT316" s="33"/>
      <c r="AU316" s="33"/>
      <c r="AV316" s="33"/>
      <c r="AW316" s="33"/>
      <c r="AX316" s="33"/>
      <c r="AY316" s="33"/>
      <c r="AZ316" s="33"/>
      <c r="BA316" s="33"/>
      <c r="BB316" s="33"/>
      <c r="BC316" s="33" t="s">
        <v>11306</v>
      </c>
      <c r="BD316" s="33" t="s">
        <v>11318</v>
      </c>
      <c r="BE316" s="33"/>
      <c r="BF316" s="33"/>
      <c r="BG316" s="33"/>
      <c r="BH316" s="33"/>
      <c r="BI316" s="33"/>
      <c r="BJ316" s="33">
        <v>0</v>
      </c>
      <c r="BK316" s="33" t="s">
        <v>31</v>
      </c>
      <c r="BL316" s="33"/>
      <c r="BM316" s="33" t="s">
        <v>22260</v>
      </c>
    </row>
    <row r="317" spans="1:65" x14ac:dyDescent="0.25">
      <c r="A317" s="33" t="s">
        <v>13746</v>
      </c>
      <c r="B317" s="33" t="s">
        <v>13747</v>
      </c>
      <c r="C317" s="33" t="s">
        <v>13748</v>
      </c>
      <c r="D317" s="33" t="s">
        <v>11302</v>
      </c>
      <c r="E317" s="33" t="s">
        <v>13749</v>
      </c>
      <c r="F317" s="33" t="s">
        <v>11550</v>
      </c>
      <c r="G317" s="33">
        <v>125.69</v>
      </c>
      <c r="H317" s="33">
        <v>0</v>
      </c>
      <c r="I317" s="33"/>
      <c r="J317" s="33" t="s">
        <v>11304</v>
      </c>
      <c r="K317" s="33" t="s">
        <v>12197</v>
      </c>
      <c r="L317" s="33">
        <v>0</v>
      </c>
      <c r="M317" s="33"/>
      <c r="N317" s="33"/>
      <c r="O317" s="33"/>
      <c r="P317" s="33" t="s">
        <v>11306</v>
      </c>
      <c r="Q317" s="33" t="s">
        <v>11306</v>
      </c>
      <c r="R317" s="33">
        <v>0</v>
      </c>
      <c r="S317" s="33">
        <v>0</v>
      </c>
      <c r="T317" s="33" t="s">
        <v>13745</v>
      </c>
      <c r="U317" s="33"/>
      <c r="V317" s="33" t="s">
        <v>13750</v>
      </c>
      <c r="W317" s="33"/>
      <c r="X317" s="33"/>
      <c r="Y317" s="33" t="s">
        <v>11308</v>
      </c>
      <c r="Z317" s="33">
        <v>0</v>
      </c>
      <c r="AA317" s="33">
        <v>0</v>
      </c>
      <c r="AB317" s="33">
        <v>0</v>
      </c>
      <c r="AC317" s="33">
        <v>0</v>
      </c>
      <c r="AD317" s="33" t="s">
        <v>11803</v>
      </c>
      <c r="AE317" s="33" t="s">
        <v>13751</v>
      </c>
      <c r="AF317" s="33" t="s">
        <v>13752</v>
      </c>
      <c r="AG317" s="33" t="s">
        <v>13753</v>
      </c>
      <c r="AH317" s="33"/>
      <c r="AI317" s="33"/>
      <c r="AJ317" s="33"/>
      <c r="AK317" s="33" t="s">
        <v>13736</v>
      </c>
      <c r="AL317" s="33"/>
      <c r="AM317" s="33"/>
      <c r="AN317" s="33"/>
      <c r="AO317" s="33" t="s">
        <v>12231</v>
      </c>
      <c r="AP317" s="33" t="s">
        <v>11318</v>
      </c>
      <c r="AQ317" s="33">
        <v>0</v>
      </c>
      <c r="AR317" s="33"/>
      <c r="AS317" s="33"/>
      <c r="AT317" s="33"/>
      <c r="AU317" s="33"/>
      <c r="AV317" s="33"/>
      <c r="AW317" s="33"/>
      <c r="AX317" s="33"/>
      <c r="AY317" s="33"/>
      <c r="AZ317" s="33"/>
      <c r="BA317" s="33"/>
      <c r="BB317" s="33"/>
      <c r="BC317" s="33" t="s">
        <v>11306</v>
      </c>
      <c r="BD317" s="33" t="s">
        <v>11318</v>
      </c>
      <c r="BE317" s="33"/>
      <c r="BF317" s="33"/>
      <c r="BG317" s="33"/>
      <c r="BH317" s="33"/>
      <c r="BI317" s="33"/>
      <c r="BJ317" s="33">
        <v>0</v>
      </c>
      <c r="BK317" s="33" t="s">
        <v>31</v>
      </c>
      <c r="BL317" s="33"/>
      <c r="BM317" s="33" t="s">
        <v>22260</v>
      </c>
    </row>
    <row r="318" spans="1:65" x14ac:dyDescent="0.25">
      <c r="A318" s="33" t="s">
        <v>13754</v>
      </c>
      <c r="B318" s="33" t="s">
        <v>13755</v>
      </c>
      <c r="C318" s="33" t="s">
        <v>13756</v>
      </c>
      <c r="D318" s="33" t="s">
        <v>11302</v>
      </c>
      <c r="E318" s="33" t="s">
        <v>11925</v>
      </c>
      <c r="F318" s="33" t="s">
        <v>11550</v>
      </c>
      <c r="G318" s="33">
        <v>53.89</v>
      </c>
      <c r="H318" s="33">
        <v>0</v>
      </c>
      <c r="I318" s="33"/>
      <c r="J318" s="33" t="s">
        <v>11304</v>
      </c>
      <c r="K318" s="33" t="s">
        <v>12153</v>
      </c>
      <c r="L318" s="33">
        <v>53.89</v>
      </c>
      <c r="M318" s="33"/>
      <c r="N318" s="33" t="s">
        <v>11561</v>
      </c>
      <c r="O318" s="33"/>
      <c r="P318" s="33" t="s">
        <v>11306</v>
      </c>
      <c r="Q318" s="33" t="s">
        <v>11306</v>
      </c>
      <c r="R318" s="33">
        <v>0.11</v>
      </c>
      <c r="S318" s="33">
        <v>0.11</v>
      </c>
      <c r="T318" s="33" t="s">
        <v>13757</v>
      </c>
      <c r="U318" s="33" t="s">
        <v>13757</v>
      </c>
      <c r="V318" s="33" t="s">
        <v>13758</v>
      </c>
      <c r="W318" s="33"/>
      <c r="X318" s="33"/>
      <c r="Y318" s="33" t="s">
        <v>11308</v>
      </c>
      <c r="Z318" s="33">
        <v>10</v>
      </c>
      <c r="AA318" s="33">
        <v>6</v>
      </c>
      <c r="AB318" s="33">
        <v>10</v>
      </c>
      <c r="AC318" s="33">
        <v>0</v>
      </c>
      <c r="AD318" s="33" t="s">
        <v>11803</v>
      </c>
      <c r="AE318" s="33" t="s">
        <v>13759</v>
      </c>
      <c r="AF318" s="33" t="s">
        <v>13760</v>
      </c>
      <c r="AG318" s="33" t="s">
        <v>13761</v>
      </c>
      <c r="AH318" s="33" t="s">
        <v>13762</v>
      </c>
      <c r="AI318" s="33" t="s">
        <v>13763</v>
      </c>
      <c r="AJ318" s="33" t="s">
        <v>13764</v>
      </c>
      <c r="AK318" s="33" t="s">
        <v>11570</v>
      </c>
      <c r="AL318" s="33"/>
      <c r="AM318" s="33"/>
      <c r="AN318" s="33" t="s">
        <v>11556</v>
      </c>
      <c r="AO318" s="33" t="s">
        <v>11386</v>
      </c>
      <c r="AP318" s="33" t="s">
        <v>11318</v>
      </c>
      <c r="AQ318" s="33">
        <v>0</v>
      </c>
      <c r="AR318" s="33"/>
      <c r="AS318" s="33"/>
      <c r="AT318" s="33"/>
      <c r="AU318" s="33"/>
      <c r="AV318" s="33"/>
      <c r="AW318" s="33"/>
      <c r="AX318" s="33"/>
      <c r="AY318" s="33"/>
      <c r="AZ318" s="33"/>
      <c r="BA318" s="33"/>
      <c r="BB318" s="33"/>
      <c r="BC318" s="33" t="s">
        <v>11306</v>
      </c>
      <c r="BD318" s="33" t="s">
        <v>11318</v>
      </c>
      <c r="BE318" s="33"/>
      <c r="BF318" s="33"/>
      <c r="BG318" s="33"/>
      <c r="BH318" s="33"/>
      <c r="BI318" s="33"/>
      <c r="BJ318" s="33">
        <v>0</v>
      </c>
      <c r="BK318" s="33" t="s">
        <v>31</v>
      </c>
      <c r="BL318" s="33"/>
      <c r="BM318" s="33" t="s">
        <v>22260</v>
      </c>
    </row>
    <row r="319" spans="1:65" x14ac:dyDescent="0.25">
      <c r="A319" s="33" t="s">
        <v>13765</v>
      </c>
      <c r="B319" s="33" t="s">
        <v>10155</v>
      </c>
      <c r="C319" s="33" t="s">
        <v>13766</v>
      </c>
      <c r="D319" s="33" t="s">
        <v>11302</v>
      </c>
      <c r="E319" s="33" t="s">
        <v>11925</v>
      </c>
      <c r="F319" s="33" t="s">
        <v>11550</v>
      </c>
      <c r="G319" s="33">
        <v>22.4</v>
      </c>
      <c r="H319" s="33">
        <v>0</v>
      </c>
      <c r="I319" s="33"/>
      <c r="J319" s="33" t="s">
        <v>11304</v>
      </c>
      <c r="K319" s="33" t="s">
        <v>11319</v>
      </c>
      <c r="L319" s="33">
        <v>22.4</v>
      </c>
      <c r="M319" s="33"/>
      <c r="N319" s="33" t="s">
        <v>11561</v>
      </c>
      <c r="O319" s="33"/>
      <c r="P319" s="33" t="s">
        <v>11306</v>
      </c>
      <c r="Q319" s="33" t="s">
        <v>11306</v>
      </c>
      <c r="R319" s="33">
        <v>0.6</v>
      </c>
      <c r="S319" s="33">
        <v>0.6</v>
      </c>
      <c r="T319" s="33" t="s">
        <v>13767</v>
      </c>
      <c r="U319" s="33" t="s">
        <v>13767</v>
      </c>
      <c r="V319" s="33" t="s">
        <v>13768</v>
      </c>
      <c r="W319" s="33"/>
      <c r="X319" s="33"/>
      <c r="Y319" s="33" t="s">
        <v>11308</v>
      </c>
      <c r="Z319" s="33">
        <v>6</v>
      </c>
      <c r="AA319" s="33">
        <v>21</v>
      </c>
      <c r="AB319" s="33">
        <v>6</v>
      </c>
      <c r="AC319" s="33">
        <v>0</v>
      </c>
      <c r="AD319" s="33" t="s">
        <v>11803</v>
      </c>
      <c r="AE319" s="33" t="s">
        <v>13769</v>
      </c>
      <c r="AF319" s="33" t="s">
        <v>13770</v>
      </c>
      <c r="AG319" s="33" t="s">
        <v>13771</v>
      </c>
      <c r="AH319" s="33" t="s">
        <v>13772</v>
      </c>
      <c r="AI319" s="33" t="s">
        <v>13773</v>
      </c>
      <c r="AJ319" s="33" t="s">
        <v>13774</v>
      </c>
      <c r="AK319" s="33" t="s">
        <v>11570</v>
      </c>
      <c r="AL319" s="33"/>
      <c r="AM319" s="33"/>
      <c r="AN319" s="33" t="s">
        <v>11556</v>
      </c>
      <c r="AO319" s="33" t="s">
        <v>11386</v>
      </c>
      <c r="AP319" s="33" t="s">
        <v>11318</v>
      </c>
      <c r="AQ319" s="33">
        <v>0</v>
      </c>
      <c r="AR319" s="33"/>
      <c r="AS319" s="33"/>
      <c r="AT319" s="33"/>
      <c r="AU319" s="33"/>
      <c r="AV319" s="33"/>
      <c r="AW319" s="33"/>
      <c r="AX319" s="33"/>
      <c r="AY319" s="33"/>
      <c r="AZ319" s="33"/>
      <c r="BA319" s="33"/>
      <c r="BB319" s="33"/>
      <c r="BC319" s="33" t="s">
        <v>11306</v>
      </c>
      <c r="BD319" s="33" t="s">
        <v>11318</v>
      </c>
      <c r="BE319" s="33"/>
      <c r="BF319" s="33"/>
      <c r="BG319" s="33"/>
      <c r="BH319" s="33"/>
      <c r="BI319" s="33"/>
      <c r="BJ319" s="33">
        <v>0</v>
      </c>
      <c r="BK319" s="33" t="s">
        <v>31</v>
      </c>
      <c r="BL319" s="33"/>
      <c r="BM319" s="33" t="s">
        <v>22260</v>
      </c>
    </row>
    <row r="320" spans="1:65" x14ac:dyDescent="0.25">
      <c r="A320" s="33" t="s">
        <v>13775</v>
      </c>
      <c r="B320" s="33" t="s">
        <v>10151</v>
      </c>
      <c r="C320" s="33" t="s">
        <v>13776</v>
      </c>
      <c r="D320" s="33" t="s">
        <v>11302</v>
      </c>
      <c r="E320" s="33" t="s">
        <v>11925</v>
      </c>
      <c r="F320" s="33" t="s">
        <v>11550</v>
      </c>
      <c r="G320" s="33">
        <v>69.25</v>
      </c>
      <c r="H320" s="33">
        <v>0</v>
      </c>
      <c r="I320" s="33"/>
      <c r="J320" s="33" t="s">
        <v>11304</v>
      </c>
      <c r="K320" s="33" t="s">
        <v>13777</v>
      </c>
      <c r="L320" s="33">
        <v>69.25</v>
      </c>
      <c r="M320" s="33"/>
      <c r="N320" s="33" t="s">
        <v>11561</v>
      </c>
      <c r="O320" s="33"/>
      <c r="P320" s="33" t="s">
        <v>11306</v>
      </c>
      <c r="Q320" s="33" t="s">
        <v>11306</v>
      </c>
      <c r="R320" s="33">
        <v>0.25</v>
      </c>
      <c r="S320" s="33">
        <v>0.25</v>
      </c>
      <c r="T320" s="33" t="s">
        <v>13778</v>
      </c>
      <c r="U320" s="33" t="s">
        <v>13778</v>
      </c>
      <c r="V320" s="33" t="s">
        <v>13779</v>
      </c>
      <c r="W320" s="33"/>
      <c r="X320" s="33"/>
      <c r="Y320" s="33" t="s">
        <v>11308</v>
      </c>
      <c r="Z320" s="33">
        <v>6</v>
      </c>
      <c r="AA320" s="33">
        <v>15</v>
      </c>
      <c r="AB320" s="33">
        <v>6</v>
      </c>
      <c r="AC320" s="33">
        <v>0</v>
      </c>
      <c r="AD320" s="33" t="s">
        <v>11803</v>
      </c>
      <c r="AE320" s="33" t="s">
        <v>13780</v>
      </c>
      <c r="AF320" s="33" t="s">
        <v>13781</v>
      </c>
      <c r="AG320" s="33" t="s">
        <v>13782</v>
      </c>
      <c r="AH320" s="33" t="s">
        <v>13783</v>
      </c>
      <c r="AI320" s="33" t="s">
        <v>13784</v>
      </c>
      <c r="AJ320" s="33" t="s">
        <v>13785</v>
      </c>
      <c r="AK320" s="33" t="s">
        <v>11570</v>
      </c>
      <c r="AL320" s="33"/>
      <c r="AM320" s="33"/>
      <c r="AN320" s="33" t="s">
        <v>11556</v>
      </c>
      <c r="AO320" s="33" t="s">
        <v>11386</v>
      </c>
      <c r="AP320" s="33" t="s">
        <v>11318</v>
      </c>
      <c r="AQ320" s="33">
        <v>0</v>
      </c>
      <c r="AR320" s="33"/>
      <c r="AS320" s="33"/>
      <c r="AT320" s="33"/>
      <c r="AU320" s="33"/>
      <c r="AV320" s="33"/>
      <c r="AW320" s="33"/>
      <c r="AX320" s="33"/>
      <c r="AY320" s="33"/>
      <c r="AZ320" s="33"/>
      <c r="BA320" s="33"/>
      <c r="BB320" s="33"/>
      <c r="BC320" s="33" t="s">
        <v>11306</v>
      </c>
      <c r="BD320" s="33" t="s">
        <v>11318</v>
      </c>
      <c r="BE320" s="33"/>
      <c r="BF320" s="33"/>
      <c r="BG320" s="33"/>
      <c r="BH320" s="33"/>
      <c r="BI320" s="33"/>
      <c r="BJ320" s="33">
        <v>0</v>
      </c>
      <c r="BK320" s="33" t="s">
        <v>31</v>
      </c>
      <c r="BL320" s="33"/>
      <c r="BM320" s="33" t="s">
        <v>22260</v>
      </c>
    </row>
    <row r="321" spans="1:65" x14ac:dyDescent="0.25">
      <c r="A321" s="33" t="s">
        <v>12203</v>
      </c>
      <c r="B321" s="33" t="s">
        <v>12204</v>
      </c>
      <c r="C321" s="33" t="s">
        <v>12205</v>
      </c>
      <c r="D321" s="33" t="s">
        <v>11302</v>
      </c>
      <c r="E321" s="33"/>
      <c r="F321" s="33" t="s">
        <v>11867</v>
      </c>
      <c r="G321" s="33">
        <v>37.5</v>
      </c>
      <c r="H321" s="33">
        <v>0</v>
      </c>
      <c r="I321" s="33"/>
      <c r="J321" s="33" t="s">
        <v>11304</v>
      </c>
      <c r="K321" s="33" t="s">
        <v>11319</v>
      </c>
      <c r="L321" s="33">
        <v>0</v>
      </c>
      <c r="M321" s="33"/>
      <c r="N321" s="33"/>
      <c r="O321" s="33"/>
      <c r="P321" s="33" t="s">
        <v>11306</v>
      </c>
      <c r="Q321" s="33" t="s">
        <v>11306</v>
      </c>
      <c r="R321" s="33">
        <v>0.3</v>
      </c>
      <c r="S321" s="33">
        <v>0.5</v>
      </c>
      <c r="T321" s="33"/>
      <c r="U321" s="33"/>
      <c r="V321" s="33" t="s">
        <v>12206</v>
      </c>
      <c r="W321" s="33"/>
      <c r="X321" s="33"/>
      <c r="Y321" s="33" t="s">
        <v>11308</v>
      </c>
      <c r="Z321" s="33">
        <v>20</v>
      </c>
      <c r="AA321" s="33">
        <v>20</v>
      </c>
      <c r="AB321" s="33">
        <v>20</v>
      </c>
      <c r="AC321" s="33">
        <v>0</v>
      </c>
      <c r="AD321" s="33" t="s">
        <v>11803</v>
      </c>
      <c r="AE321" s="33" t="s">
        <v>12207</v>
      </c>
      <c r="AF321" s="33" t="s">
        <v>12208</v>
      </c>
      <c r="AG321" s="33" t="s">
        <v>12209</v>
      </c>
      <c r="AH321" s="33"/>
      <c r="AI321" s="33"/>
      <c r="AJ321" s="33"/>
      <c r="AK321" s="33" t="s">
        <v>12171</v>
      </c>
      <c r="AL321" s="33"/>
      <c r="AM321" s="33"/>
      <c r="AN321" s="33" t="s">
        <v>12158</v>
      </c>
      <c r="AO321" s="33" t="s">
        <v>11627</v>
      </c>
      <c r="AP321" s="33" t="s">
        <v>11318</v>
      </c>
      <c r="AQ321" s="33">
        <v>0</v>
      </c>
      <c r="AR321" s="33"/>
      <c r="AS321" s="33"/>
      <c r="AT321" s="33"/>
      <c r="AU321" s="33"/>
      <c r="AV321" s="33"/>
      <c r="AW321" s="33"/>
      <c r="AX321" s="33"/>
      <c r="AY321" s="33"/>
      <c r="AZ321" s="33"/>
      <c r="BA321" s="33"/>
      <c r="BB321" s="33"/>
      <c r="BC321" s="33" t="s">
        <v>11306</v>
      </c>
      <c r="BD321" s="33" t="s">
        <v>11318</v>
      </c>
      <c r="BE321" s="33"/>
      <c r="BF321" s="33"/>
      <c r="BG321" s="33"/>
      <c r="BH321" s="33"/>
      <c r="BI321" s="33"/>
      <c r="BJ321" s="33">
        <v>0</v>
      </c>
      <c r="BK321" s="33" t="s">
        <v>31</v>
      </c>
      <c r="BL321" s="33"/>
      <c r="BM321" s="33" t="s">
        <v>22258</v>
      </c>
    </row>
    <row r="322" spans="1:65" x14ac:dyDescent="0.25">
      <c r="A322" s="33" t="s">
        <v>12210</v>
      </c>
      <c r="B322" s="33" t="s">
        <v>12211</v>
      </c>
      <c r="C322" s="33" t="s">
        <v>12212</v>
      </c>
      <c r="D322" s="33" t="s">
        <v>11302</v>
      </c>
      <c r="E322" s="33"/>
      <c r="F322" s="33" t="s">
        <v>11867</v>
      </c>
      <c r="G322" s="33">
        <v>38.299999999999997</v>
      </c>
      <c r="H322" s="33">
        <v>0</v>
      </c>
      <c r="I322" s="33"/>
      <c r="J322" s="33" t="s">
        <v>11304</v>
      </c>
      <c r="K322" s="33" t="s">
        <v>11365</v>
      </c>
      <c r="L322" s="33">
        <v>0</v>
      </c>
      <c r="M322" s="33"/>
      <c r="N322" s="33"/>
      <c r="O322" s="33"/>
      <c r="P322" s="33" t="s">
        <v>11306</v>
      </c>
      <c r="Q322" s="33" t="s">
        <v>11306</v>
      </c>
      <c r="R322" s="33">
        <v>0.3</v>
      </c>
      <c r="S322" s="33">
        <v>0.5</v>
      </c>
      <c r="T322" s="33"/>
      <c r="U322" s="33"/>
      <c r="V322" s="33" t="s">
        <v>12213</v>
      </c>
      <c r="W322" s="33"/>
      <c r="X322" s="33"/>
      <c r="Y322" s="33" t="s">
        <v>11308</v>
      </c>
      <c r="Z322" s="33">
        <v>20</v>
      </c>
      <c r="AA322" s="33">
        <v>20</v>
      </c>
      <c r="AB322" s="33">
        <v>20</v>
      </c>
      <c r="AC322" s="33">
        <v>0</v>
      </c>
      <c r="AD322" s="33" t="s">
        <v>11803</v>
      </c>
      <c r="AE322" s="33" t="s">
        <v>12214</v>
      </c>
      <c r="AF322" s="33" t="s">
        <v>12215</v>
      </c>
      <c r="AG322" s="33" t="s">
        <v>12216</v>
      </c>
      <c r="AH322" s="33"/>
      <c r="AI322" s="33"/>
      <c r="AJ322" s="33"/>
      <c r="AK322" s="33" t="s">
        <v>12171</v>
      </c>
      <c r="AL322" s="33"/>
      <c r="AM322" s="33"/>
      <c r="AN322" s="33" t="s">
        <v>12158</v>
      </c>
      <c r="AO322" s="33" t="s">
        <v>11627</v>
      </c>
      <c r="AP322" s="33" t="s">
        <v>11318</v>
      </c>
      <c r="AQ322" s="33">
        <v>0</v>
      </c>
      <c r="AR322" s="33"/>
      <c r="AS322" s="33"/>
      <c r="AT322" s="33"/>
      <c r="AU322" s="33"/>
      <c r="AV322" s="33"/>
      <c r="AW322" s="33"/>
      <c r="AX322" s="33"/>
      <c r="AY322" s="33"/>
      <c r="AZ322" s="33"/>
      <c r="BA322" s="33"/>
      <c r="BB322" s="33"/>
      <c r="BC322" s="33" t="s">
        <v>11306</v>
      </c>
      <c r="BD322" s="33" t="s">
        <v>11318</v>
      </c>
      <c r="BE322" s="33"/>
      <c r="BF322" s="33"/>
      <c r="BG322" s="33"/>
      <c r="BH322" s="33"/>
      <c r="BI322" s="33"/>
      <c r="BJ322" s="33">
        <v>0</v>
      </c>
      <c r="BK322" s="33" t="s">
        <v>31</v>
      </c>
      <c r="BL322" s="33"/>
      <c r="BM322" s="33" t="s">
        <v>22258</v>
      </c>
    </row>
    <row r="323" spans="1:65" x14ac:dyDescent="0.25">
      <c r="A323" s="33" t="s">
        <v>13801</v>
      </c>
      <c r="B323" s="33" t="s">
        <v>8831</v>
      </c>
      <c r="C323" s="33" t="s">
        <v>13802</v>
      </c>
      <c r="D323" s="33" t="s">
        <v>11302</v>
      </c>
      <c r="E323" s="33" t="s">
        <v>13803</v>
      </c>
      <c r="F323" s="33" t="s">
        <v>11550</v>
      </c>
      <c r="G323" s="33">
        <v>1.95</v>
      </c>
      <c r="H323" s="33">
        <v>0</v>
      </c>
      <c r="I323" s="33"/>
      <c r="J323" s="33" t="s">
        <v>11304</v>
      </c>
      <c r="K323" s="33" t="s">
        <v>11306</v>
      </c>
      <c r="L323" s="33">
        <v>1.95</v>
      </c>
      <c r="M323" s="33"/>
      <c r="N323" s="33" t="s">
        <v>11561</v>
      </c>
      <c r="O323" s="33"/>
      <c r="P323" s="33" t="s">
        <v>11306</v>
      </c>
      <c r="Q323" s="33" t="s">
        <v>11306</v>
      </c>
      <c r="R323" s="33">
        <v>0.02</v>
      </c>
      <c r="S323" s="33">
        <v>0.02</v>
      </c>
      <c r="T323" s="33" t="s">
        <v>13804</v>
      </c>
      <c r="U323" s="33" t="s">
        <v>13804</v>
      </c>
      <c r="V323" s="33" t="s">
        <v>13805</v>
      </c>
      <c r="W323" s="33"/>
      <c r="X323" s="33"/>
      <c r="Y323" s="33" t="s">
        <v>11308</v>
      </c>
      <c r="Z323" s="33">
        <v>20</v>
      </c>
      <c r="AA323" s="33">
        <v>2</v>
      </c>
      <c r="AB323" s="33">
        <v>20</v>
      </c>
      <c r="AC323" s="33">
        <v>0</v>
      </c>
      <c r="AD323" s="33" t="s">
        <v>11803</v>
      </c>
      <c r="AE323" s="33" t="s">
        <v>13806</v>
      </c>
      <c r="AF323" s="33" t="s">
        <v>13807</v>
      </c>
      <c r="AG323" s="33" t="s">
        <v>13808</v>
      </c>
      <c r="AH323" s="33" t="s">
        <v>13809</v>
      </c>
      <c r="AI323" s="33" t="s">
        <v>13810</v>
      </c>
      <c r="AJ323" s="33"/>
      <c r="AK323" s="33" t="s">
        <v>11570</v>
      </c>
      <c r="AL323" s="33"/>
      <c r="AM323" s="33"/>
      <c r="AN323" s="33" t="s">
        <v>13286</v>
      </c>
      <c r="AO323" s="33"/>
      <c r="AP323" s="33" t="s">
        <v>11318</v>
      </c>
      <c r="AQ323" s="33">
        <v>0</v>
      </c>
      <c r="AR323" s="33"/>
      <c r="AS323" s="33"/>
      <c r="AT323" s="33"/>
      <c r="AU323" s="33"/>
      <c r="AV323" s="33"/>
      <c r="AW323" s="33"/>
      <c r="AX323" s="33"/>
      <c r="AY323" s="33"/>
      <c r="AZ323" s="33"/>
      <c r="BA323" s="33"/>
      <c r="BB323" s="33"/>
      <c r="BC323" s="33" t="s">
        <v>11306</v>
      </c>
      <c r="BD323" s="33" t="s">
        <v>11318</v>
      </c>
      <c r="BE323" s="33"/>
      <c r="BF323" s="33"/>
      <c r="BG323" s="33"/>
      <c r="BH323" s="33"/>
      <c r="BI323" s="33"/>
      <c r="BJ323" s="33">
        <v>0</v>
      </c>
      <c r="BK323" s="33" t="s">
        <v>31</v>
      </c>
      <c r="BL323" s="33"/>
      <c r="BM323" s="33" t="s">
        <v>22260</v>
      </c>
    </row>
    <row r="324" spans="1:65" x14ac:dyDescent="0.25">
      <c r="A324" s="33" t="s">
        <v>13811</v>
      </c>
      <c r="B324" s="33" t="s">
        <v>1675</v>
      </c>
      <c r="C324" s="33" t="s">
        <v>13812</v>
      </c>
      <c r="D324" s="33" t="s">
        <v>13574</v>
      </c>
      <c r="E324" s="33" t="s">
        <v>13813</v>
      </c>
      <c r="F324" s="33" t="s">
        <v>11550</v>
      </c>
      <c r="G324" s="33">
        <v>58.8</v>
      </c>
      <c r="H324" s="33">
        <v>0</v>
      </c>
      <c r="I324" s="33"/>
      <c r="J324" s="33" t="s">
        <v>11304</v>
      </c>
      <c r="K324" s="33" t="s">
        <v>11306</v>
      </c>
      <c r="L324" s="33">
        <v>27.45</v>
      </c>
      <c r="M324" s="33"/>
      <c r="N324" s="33"/>
      <c r="O324" s="33"/>
      <c r="P324" s="33" t="s">
        <v>11306</v>
      </c>
      <c r="Q324" s="33" t="s">
        <v>11306</v>
      </c>
      <c r="R324" s="33">
        <v>0.11</v>
      </c>
      <c r="S324" s="33">
        <v>0.11</v>
      </c>
      <c r="T324" s="33" t="s">
        <v>13814</v>
      </c>
      <c r="U324" s="33"/>
      <c r="V324" s="33" t="s">
        <v>13815</v>
      </c>
      <c r="W324" s="33"/>
      <c r="X324" s="33"/>
      <c r="Y324" s="33" t="s">
        <v>11308</v>
      </c>
      <c r="Z324" s="33">
        <v>7</v>
      </c>
      <c r="AA324" s="33">
        <v>7</v>
      </c>
      <c r="AB324" s="33">
        <v>30</v>
      </c>
      <c r="AC324" s="33">
        <v>0</v>
      </c>
      <c r="AD324" s="33" t="s">
        <v>11803</v>
      </c>
      <c r="AE324" s="33" t="s">
        <v>13816</v>
      </c>
      <c r="AF324" s="33" t="s">
        <v>13817</v>
      </c>
      <c r="AG324" s="33" t="s">
        <v>13818</v>
      </c>
      <c r="AH324" s="33" t="s">
        <v>13819</v>
      </c>
      <c r="AI324" s="33" t="s">
        <v>13820</v>
      </c>
      <c r="AJ324" s="33" t="s">
        <v>13821</v>
      </c>
      <c r="AK324" s="33" t="s">
        <v>13822</v>
      </c>
      <c r="AL324" s="33"/>
      <c r="AM324" s="33"/>
      <c r="AN324" s="33"/>
      <c r="AO324" s="33" t="s">
        <v>11317</v>
      </c>
      <c r="AP324" s="33" t="s">
        <v>11318</v>
      </c>
      <c r="AQ324" s="33">
        <v>0</v>
      </c>
      <c r="AR324" s="33"/>
      <c r="AS324" s="33"/>
      <c r="AT324" s="33"/>
      <c r="AU324" s="33"/>
      <c r="AV324" s="33"/>
      <c r="AW324" s="33"/>
      <c r="AX324" s="33"/>
      <c r="AY324" s="33"/>
      <c r="AZ324" s="33"/>
      <c r="BA324" s="33"/>
      <c r="BB324" s="33"/>
      <c r="BC324" s="33" t="s">
        <v>11306</v>
      </c>
      <c r="BD324" s="33" t="s">
        <v>11318</v>
      </c>
      <c r="BE324" s="33"/>
      <c r="BF324" s="33"/>
      <c r="BG324" s="33"/>
      <c r="BH324" s="33"/>
      <c r="BI324" s="33"/>
      <c r="BJ324" s="33">
        <v>0</v>
      </c>
      <c r="BK324" s="33" t="s">
        <v>31</v>
      </c>
      <c r="BL324" s="33"/>
      <c r="BM324" s="33" t="s">
        <v>22260</v>
      </c>
    </row>
    <row r="325" spans="1:65" x14ac:dyDescent="0.25">
      <c r="A325" s="33" t="s">
        <v>13823</v>
      </c>
      <c r="B325" s="33" t="s">
        <v>290</v>
      </c>
      <c r="C325" s="33" t="s">
        <v>13824</v>
      </c>
      <c r="D325" s="33" t="s">
        <v>13574</v>
      </c>
      <c r="E325" s="33" t="s">
        <v>13813</v>
      </c>
      <c r="F325" s="33" t="s">
        <v>11550</v>
      </c>
      <c r="G325" s="33">
        <v>15.8</v>
      </c>
      <c r="H325" s="33">
        <v>0</v>
      </c>
      <c r="I325" s="33"/>
      <c r="J325" s="33" t="s">
        <v>11304</v>
      </c>
      <c r="K325" s="33" t="s">
        <v>11955</v>
      </c>
      <c r="L325" s="33">
        <v>15.8</v>
      </c>
      <c r="M325" s="33"/>
      <c r="N325" s="33"/>
      <c r="O325" s="33"/>
      <c r="P325" s="33" t="s">
        <v>11306</v>
      </c>
      <c r="Q325" s="33" t="s">
        <v>11306</v>
      </c>
      <c r="R325" s="33">
        <v>0.11</v>
      </c>
      <c r="S325" s="33">
        <v>0.11</v>
      </c>
      <c r="T325" s="33"/>
      <c r="U325" s="33"/>
      <c r="V325" s="33" t="s">
        <v>13825</v>
      </c>
      <c r="W325" s="33"/>
      <c r="X325" s="33"/>
      <c r="Y325" s="33" t="s">
        <v>11308</v>
      </c>
      <c r="Z325" s="33">
        <v>7</v>
      </c>
      <c r="AA325" s="33">
        <v>7</v>
      </c>
      <c r="AB325" s="33">
        <v>30</v>
      </c>
      <c r="AC325" s="33">
        <v>0</v>
      </c>
      <c r="AD325" s="33" t="s">
        <v>11803</v>
      </c>
      <c r="AE325" s="33" t="s">
        <v>13826</v>
      </c>
      <c r="AF325" s="33" t="s">
        <v>13827</v>
      </c>
      <c r="AG325" s="33" t="s">
        <v>13828</v>
      </c>
      <c r="AH325" s="33" t="s">
        <v>13829</v>
      </c>
      <c r="AI325" s="33"/>
      <c r="AJ325" s="33"/>
      <c r="AK325" s="33" t="s">
        <v>13822</v>
      </c>
      <c r="AL325" s="33"/>
      <c r="AM325" s="33"/>
      <c r="AN325" s="33"/>
      <c r="AO325" s="33" t="s">
        <v>11317</v>
      </c>
      <c r="AP325" s="33" t="s">
        <v>11318</v>
      </c>
      <c r="AQ325" s="33">
        <v>0</v>
      </c>
      <c r="AR325" s="33"/>
      <c r="AS325" s="33"/>
      <c r="AT325" s="33"/>
      <c r="AU325" s="33"/>
      <c r="AV325" s="33"/>
      <c r="AW325" s="33"/>
      <c r="AX325" s="33"/>
      <c r="AY325" s="33"/>
      <c r="AZ325" s="33"/>
      <c r="BA325" s="33"/>
      <c r="BB325" s="33"/>
      <c r="BC325" s="33" t="s">
        <v>11306</v>
      </c>
      <c r="BD325" s="33" t="s">
        <v>11318</v>
      </c>
      <c r="BE325" s="33"/>
      <c r="BF325" s="33"/>
      <c r="BG325" s="33"/>
      <c r="BH325" s="33"/>
      <c r="BI325" s="33"/>
      <c r="BJ325" s="33">
        <v>1</v>
      </c>
      <c r="BK325" s="33" t="s">
        <v>31</v>
      </c>
      <c r="BL325" s="33"/>
      <c r="BM325" s="33" t="s">
        <v>22260</v>
      </c>
    </row>
    <row r="326" spans="1:65" x14ac:dyDescent="0.25">
      <c r="A326" s="33" t="s">
        <v>12217</v>
      </c>
      <c r="B326" s="33" t="s">
        <v>12218</v>
      </c>
      <c r="C326" s="33" t="s">
        <v>12219</v>
      </c>
      <c r="D326" s="33" t="s">
        <v>11302</v>
      </c>
      <c r="E326" s="33"/>
      <c r="F326" s="33" t="s">
        <v>11867</v>
      </c>
      <c r="G326" s="33">
        <v>48.38</v>
      </c>
      <c r="H326" s="33">
        <v>0</v>
      </c>
      <c r="I326" s="33"/>
      <c r="J326" s="33" t="s">
        <v>11304</v>
      </c>
      <c r="K326" s="33" t="s">
        <v>12153</v>
      </c>
      <c r="L326" s="33">
        <v>0</v>
      </c>
      <c r="M326" s="33"/>
      <c r="N326" s="33"/>
      <c r="O326" s="33"/>
      <c r="P326" s="33" t="s">
        <v>11306</v>
      </c>
      <c r="Q326" s="33" t="s">
        <v>11306</v>
      </c>
      <c r="R326" s="33">
        <v>0.3</v>
      </c>
      <c r="S326" s="33">
        <v>0.5</v>
      </c>
      <c r="T326" s="33"/>
      <c r="U326" s="33"/>
      <c r="V326" s="33" t="s">
        <v>12220</v>
      </c>
      <c r="W326" s="33"/>
      <c r="X326" s="33"/>
      <c r="Y326" s="33" t="s">
        <v>11308</v>
      </c>
      <c r="Z326" s="33">
        <v>20</v>
      </c>
      <c r="AA326" s="33">
        <v>20</v>
      </c>
      <c r="AB326" s="33">
        <v>20</v>
      </c>
      <c r="AC326" s="33">
        <v>0</v>
      </c>
      <c r="AD326" s="33" t="s">
        <v>11803</v>
      </c>
      <c r="AE326" s="33" t="s">
        <v>12221</v>
      </c>
      <c r="AF326" s="33" t="s">
        <v>12222</v>
      </c>
      <c r="AG326" s="33" t="s">
        <v>12223</v>
      </c>
      <c r="AH326" s="33"/>
      <c r="AI326" s="33"/>
      <c r="AJ326" s="33"/>
      <c r="AK326" s="33" t="s">
        <v>12171</v>
      </c>
      <c r="AL326" s="33"/>
      <c r="AM326" s="33"/>
      <c r="AN326" s="33" t="s">
        <v>12158</v>
      </c>
      <c r="AO326" s="33" t="s">
        <v>11627</v>
      </c>
      <c r="AP326" s="33" t="s">
        <v>11318</v>
      </c>
      <c r="AQ326" s="33">
        <v>0</v>
      </c>
      <c r="AR326" s="33"/>
      <c r="AS326" s="33"/>
      <c r="AT326" s="33"/>
      <c r="AU326" s="33"/>
      <c r="AV326" s="33"/>
      <c r="AW326" s="33"/>
      <c r="AX326" s="33"/>
      <c r="AY326" s="33"/>
      <c r="AZ326" s="33"/>
      <c r="BA326" s="33"/>
      <c r="BB326" s="33"/>
      <c r="BC326" s="33" t="s">
        <v>11306</v>
      </c>
      <c r="BD326" s="33" t="s">
        <v>11318</v>
      </c>
      <c r="BE326" s="33"/>
      <c r="BF326" s="33"/>
      <c r="BG326" s="33"/>
      <c r="BH326" s="33"/>
      <c r="BI326" s="33"/>
      <c r="BJ326" s="33">
        <v>0</v>
      </c>
      <c r="BK326" s="33" t="s">
        <v>31</v>
      </c>
      <c r="BL326" s="33"/>
      <c r="BM326" s="33" t="s">
        <v>22258</v>
      </c>
    </row>
    <row r="327" spans="1:65" x14ac:dyDescent="0.25">
      <c r="A327" s="33" t="s">
        <v>12248</v>
      </c>
      <c r="B327" s="33" t="s">
        <v>12249</v>
      </c>
      <c r="C327" s="33" t="s">
        <v>12250</v>
      </c>
      <c r="D327" s="33" t="s">
        <v>11302</v>
      </c>
      <c r="E327" s="33"/>
      <c r="F327" s="33" t="s">
        <v>11867</v>
      </c>
      <c r="G327" s="33">
        <v>5.64</v>
      </c>
      <c r="H327" s="33">
        <v>0</v>
      </c>
      <c r="I327" s="33"/>
      <c r="J327" s="33" t="s">
        <v>11304</v>
      </c>
      <c r="K327" s="33" t="s">
        <v>11306</v>
      </c>
      <c r="L327" s="33">
        <v>0</v>
      </c>
      <c r="M327" s="33"/>
      <c r="N327" s="33"/>
      <c r="O327" s="33"/>
      <c r="P327" s="33" t="s">
        <v>11306</v>
      </c>
      <c r="Q327" s="33" t="s">
        <v>11306</v>
      </c>
      <c r="R327" s="33">
        <v>0.3</v>
      </c>
      <c r="S327" s="33">
        <v>0.5</v>
      </c>
      <c r="T327" s="33"/>
      <c r="U327" s="33"/>
      <c r="V327" s="33" t="s">
        <v>12251</v>
      </c>
      <c r="W327" s="33"/>
      <c r="X327" s="33"/>
      <c r="Y327" s="33" t="s">
        <v>11308</v>
      </c>
      <c r="Z327" s="33">
        <v>20</v>
      </c>
      <c r="AA327" s="33">
        <v>20</v>
      </c>
      <c r="AB327" s="33">
        <v>20</v>
      </c>
      <c r="AC327" s="33">
        <v>0</v>
      </c>
      <c r="AD327" s="33" t="s">
        <v>11803</v>
      </c>
      <c r="AE327" s="33"/>
      <c r="AF327" s="33"/>
      <c r="AG327" s="33"/>
      <c r="AH327" s="33"/>
      <c r="AI327" s="33"/>
      <c r="AJ327" s="33"/>
      <c r="AK327" s="33"/>
      <c r="AL327" s="33"/>
      <c r="AM327" s="33"/>
      <c r="AN327" s="33" t="s">
        <v>12158</v>
      </c>
      <c r="AO327" s="33"/>
      <c r="AP327" s="33" t="s">
        <v>11318</v>
      </c>
      <c r="AQ327" s="33">
        <v>0</v>
      </c>
      <c r="AR327" s="33"/>
      <c r="AS327" s="33"/>
      <c r="AT327" s="33"/>
      <c r="AU327" s="33"/>
      <c r="AV327" s="33"/>
      <c r="AW327" s="33"/>
      <c r="AX327" s="33"/>
      <c r="AY327" s="33"/>
      <c r="AZ327" s="33"/>
      <c r="BA327" s="33"/>
      <c r="BB327" s="33"/>
      <c r="BC327" s="33" t="s">
        <v>11306</v>
      </c>
      <c r="BD327" s="33" t="s">
        <v>11318</v>
      </c>
      <c r="BE327" s="33"/>
      <c r="BF327" s="33"/>
      <c r="BG327" s="33"/>
      <c r="BH327" s="33"/>
      <c r="BI327" s="33"/>
      <c r="BJ327" s="33">
        <v>0</v>
      </c>
      <c r="BK327" s="33" t="s">
        <v>31</v>
      </c>
      <c r="BL327" s="33"/>
      <c r="BM327" s="33" t="s">
        <v>22258</v>
      </c>
    </row>
    <row r="328" spans="1:65" x14ac:dyDescent="0.25">
      <c r="A328" s="33" t="s">
        <v>12252</v>
      </c>
      <c r="B328" s="33" t="s">
        <v>12253</v>
      </c>
      <c r="C328" s="33" t="s">
        <v>12254</v>
      </c>
      <c r="D328" s="33" t="s">
        <v>11302</v>
      </c>
      <c r="E328" s="33"/>
      <c r="F328" s="33" t="s">
        <v>11867</v>
      </c>
      <c r="G328" s="33">
        <v>14.11</v>
      </c>
      <c r="H328" s="33">
        <v>0</v>
      </c>
      <c r="I328" s="33"/>
      <c r="J328" s="33" t="s">
        <v>11304</v>
      </c>
      <c r="K328" s="33" t="s">
        <v>11443</v>
      </c>
      <c r="L328" s="33">
        <v>0</v>
      </c>
      <c r="M328" s="33"/>
      <c r="N328" s="33"/>
      <c r="O328" s="33"/>
      <c r="P328" s="33" t="s">
        <v>11306</v>
      </c>
      <c r="Q328" s="33" t="s">
        <v>11306</v>
      </c>
      <c r="R328" s="33">
        <v>0.3</v>
      </c>
      <c r="S328" s="33">
        <v>0.5</v>
      </c>
      <c r="T328" s="33"/>
      <c r="U328" s="33"/>
      <c r="V328" s="33" t="s">
        <v>12255</v>
      </c>
      <c r="W328" s="33"/>
      <c r="X328" s="33"/>
      <c r="Y328" s="33" t="s">
        <v>11308</v>
      </c>
      <c r="Z328" s="33">
        <v>20</v>
      </c>
      <c r="AA328" s="33">
        <v>20</v>
      </c>
      <c r="AB328" s="33">
        <v>20</v>
      </c>
      <c r="AC328" s="33">
        <v>0</v>
      </c>
      <c r="AD328" s="33" t="s">
        <v>11803</v>
      </c>
      <c r="AE328" s="33"/>
      <c r="AF328" s="33"/>
      <c r="AG328" s="33"/>
      <c r="AH328" s="33"/>
      <c r="AI328" s="33"/>
      <c r="AJ328" s="33"/>
      <c r="AK328" s="33"/>
      <c r="AL328" s="33"/>
      <c r="AM328" s="33"/>
      <c r="AN328" s="33" t="s">
        <v>12158</v>
      </c>
      <c r="AO328" s="33"/>
      <c r="AP328" s="33" t="s">
        <v>11318</v>
      </c>
      <c r="AQ328" s="33">
        <v>0</v>
      </c>
      <c r="AR328" s="33"/>
      <c r="AS328" s="33"/>
      <c r="AT328" s="33"/>
      <c r="AU328" s="33"/>
      <c r="AV328" s="33"/>
      <c r="AW328" s="33"/>
      <c r="AX328" s="33"/>
      <c r="AY328" s="33"/>
      <c r="AZ328" s="33"/>
      <c r="BA328" s="33"/>
      <c r="BB328" s="33"/>
      <c r="BC328" s="33" t="s">
        <v>11306</v>
      </c>
      <c r="BD328" s="33" t="s">
        <v>11318</v>
      </c>
      <c r="BE328" s="33"/>
      <c r="BF328" s="33"/>
      <c r="BG328" s="33"/>
      <c r="BH328" s="33"/>
      <c r="BI328" s="33"/>
      <c r="BJ328" s="33">
        <v>0</v>
      </c>
      <c r="BK328" s="33" t="s">
        <v>31</v>
      </c>
      <c r="BL328" s="33"/>
      <c r="BM328" s="33" t="s">
        <v>22258</v>
      </c>
    </row>
    <row r="329" spans="1:65" x14ac:dyDescent="0.25">
      <c r="A329" s="33" t="s">
        <v>12296</v>
      </c>
      <c r="B329" s="33" t="s">
        <v>12297</v>
      </c>
      <c r="C329" s="33" t="s">
        <v>12298</v>
      </c>
      <c r="D329" s="33" t="s">
        <v>11302</v>
      </c>
      <c r="E329" s="33"/>
      <c r="F329" s="33" t="s">
        <v>11867</v>
      </c>
      <c r="G329" s="33">
        <v>368.89</v>
      </c>
      <c r="H329" s="33">
        <v>0</v>
      </c>
      <c r="I329" s="33"/>
      <c r="J329" s="33" t="s">
        <v>11304</v>
      </c>
      <c r="K329" s="33" t="s">
        <v>11306</v>
      </c>
      <c r="L329" s="33">
        <v>0</v>
      </c>
      <c r="M329" s="33"/>
      <c r="N329" s="33"/>
      <c r="O329" s="33"/>
      <c r="P329" s="33" t="s">
        <v>11306</v>
      </c>
      <c r="Q329" s="33" t="s">
        <v>11306</v>
      </c>
      <c r="R329" s="33">
        <v>0.3</v>
      </c>
      <c r="S329" s="33">
        <v>0.5</v>
      </c>
      <c r="T329" s="33"/>
      <c r="U329" s="33"/>
      <c r="V329" s="33" t="s">
        <v>12299</v>
      </c>
      <c r="W329" s="33"/>
      <c r="X329" s="33"/>
      <c r="Y329" s="33" t="s">
        <v>11308</v>
      </c>
      <c r="Z329" s="33">
        <v>20</v>
      </c>
      <c r="AA329" s="33">
        <v>20</v>
      </c>
      <c r="AB329" s="33">
        <v>20</v>
      </c>
      <c r="AC329" s="33">
        <v>0</v>
      </c>
      <c r="AD329" s="33" t="s">
        <v>11803</v>
      </c>
      <c r="AE329" s="33"/>
      <c r="AF329" s="33"/>
      <c r="AG329" s="33"/>
      <c r="AH329" s="33"/>
      <c r="AI329" s="33"/>
      <c r="AJ329" s="33"/>
      <c r="AK329" s="33"/>
      <c r="AL329" s="33"/>
      <c r="AM329" s="33"/>
      <c r="AN329" s="33" t="s">
        <v>12158</v>
      </c>
      <c r="AO329" s="33"/>
      <c r="AP329" s="33" t="s">
        <v>11318</v>
      </c>
      <c r="AQ329" s="33">
        <v>0</v>
      </c>
      <c r="AR329" s="33"/>
      <c r="AS329" s="33"/>
      <c r="AT329" s="33"/>
      <c r="AU329" s="33"/>
      <c r="AV329" s="33"/>
      <c r="AW329" s="33"/>
      <c r="AX329" s="33"/>
      <c r="AY329" s="33"/>
      <c r="AZ329" s="33"/>
      <c r="BA329" s="33"/>
      <c r="BB329" s="33"/>
      <c r="BC329" s="33" t="s">
        <v>11306</v>
      </c>
      <c r="BD329" s="33" t="s">
        <v>11318</v>
      </c>
      <c r="BE329" s="33"/>
      <c r="BF329" s="33"/>
      <c r="BG329" s="33"/>
      <c r="BH329" s="33"/>
      <c r="BI329" s="33"/>
      <c r="BJ329" s="33">
        <v>0</v>
      </c>
      <c r="BK329" s="33" t="s">
        <v>31</v>
      </c>
      <c r="BL329" s="33"/>
      <c r="BM329" s="33" t="s">
        <v>22258</v>
      </c>
    </row>
    <row r="330" spans="1:65" x14ac:dyDescent="0.25">
      <c r="A330" s="33" t="s">
        <v>12300</v>
      </c>
      <c r="B330" s="33" t="s">
        <v>12301</v>
      </c>
      <c r="C330" s="33" t="s">
        <v>12302</v>
      </c>
      <c r="D330" s="33" t="s">
        <v>11302</v>
      </c>
      <c r="E330" s="33"/>
      <c r="F330" s="33" t="s">
        <v>11867</v>
      </c>
      <c r="G330" s="33">
        <v>298.32</v>
      </c>
      <c r="H330" s="33">
        <v>0</v>
      </c>
      <c r="I330" s="33"/>
      <c r="J330" s="33" t="s">
        <v>11304</v>
      </c>
      <c r="K330" s="33" t="s">
        <v>11306</v>
      </c>
      <c r="L330" s="33">
        <v>0</v>
      </c>
      <c r="M330" s="33"/>
      <c r="N330" s="33"/>
      <c r="O330" s="33"/>
      <c r="P330" s="33" t="s">
        <v>11306</v>
      </c>
      <c r="Q330" s="33" t="s">
        <v>11306</v>
      </c>
      <c r="R330" s="33">
        <v>0.3</v>
      </c>
      <c r="S330" s="33">
        <v>0.5</v>
      </c>
      <c r="T330" s="33"/>
      <c r="U330" s="33"/>
      <c r="V330" s="33" t="s">
        <v>12299</v>
      </c>
      <c r="W330" s="33"/>
      <c r="X330" s="33"/>
      <c r="Y330" s="33" t="s">
        <v>11308</v>
      </c>
      <c r="Z330" s="33">
        <v>20</v>
      </c>
      <c r="AA330" s="33">
        <v>20</v>
      </c>
      <c r="AB330" s="33">
        <v>20</v>
      </c>
      <c r="AC330" s="33">
        <v>0</v>
      </c>
      <c r="AD330" s="33" t="s">
        <v>11803</v>
      </c>
      <c r="AE330" s="33"/>
      <c r="AF330" s="33"/>
      <c r="AG330" s="33"/>
      <c r="AH330" s="33"/>
      <c r="AI330" s="33"/>
      <c r="AJ330" s="33"/>
      <c r="AK330" s="33"/>
      <c r="AL330" s="33"/>
      <c r="AM330" s="33"/>
      <c r="AN330" s="33" t="s">
        <v>12158</v>
      </c>
      <c r="AO330" s="33"/>
      <c r="AP330" s="33" t="s">
        <v>11318</v>
      </c>
      <c r="AQ330" s="33">
        <v>0</v>
      </c>
      <c r="AR330" s="33"/>
      <c r="AS330" s="33"/>
      <c r="AT330" s="33"/>
      <c r="AU330" s="33"/>
      <c r="AV330" s="33"/>
      <c r="AW330" s="33"/>
      <c r="AX330" s="33"/>
      <c r="AY330" s="33"/>
      <c r="AZ330" s="33"/>
      <c r="BA330" s="33"/>
      <c r="BB330" s="33"/>
      <c r="BC330" s="33" t="s">
        <v>11306</v>
      </c>
      <c r="BD330" s="33" t="s">
        <v>11318</v>
      </c>
      <c r="BE330" s="33"/>
      <c r="BF330" s="33"/>
      <c r="BG330" s="33"/>
      <c r="BH330" s="33"/>
      <c r="BI330" s="33"/>
      <c r="BJ330" s="33">
        <v>0</v>
      </c>
      <c r="BK330" s="33" t="s">
        <v>31</v>
      </c>
      <c r="BL330" s="33"/>
      <c r="BM330" s="33" t="s">
        <v>22258</v>
      </c>
    </row>
    <row r="331" spans="1:65" x14ac:dyDescent="0.25">
      <c r="A331" s="33" t="s">
        <v>12395</v>
      </c>
      <c r="B331" s="33" t="s">
        <v>12396</v>
      </c>
      <c r="C331" s="33" t="s">
        <v>12397</v>
      </c>
      <c r="D331" s="33" t="s">
        <v>11302</v>
      </c>
      <c r="E331" s="33"/>
      <c r="F331" s="33" t="s">
        <v>11867</v>
      </c>
      <c r="G331" s="33">
        <v>179.4</v>
      </c>
      <c r="H331" s="33">
        <v>0</v>
      </c>
      <c r="I331" s="33"/>
      <c r="J331" s="33" t="s">
        <v>11304</v>
      </c>
      <c r="K331" s="33" t="s">
        <v>11306</v>
      </c>
      <c r="L331" s="33">
        <v>0</v>
      </c>
      <c r="M331" s="33"/>
      <c r="N331" s="33"/>
      <c r="O331" s="33"/>
      <c r="P331" s="33" t="s">
        <v>11306</v>
      </c>
      <c r="Q331" s="33" t="s">
        <v>11306</v>
      </c>
      <c r="R331" s="33">
        <v>0.3</v>
      </c>
      <c r="S331" s="33">
        <v>0.5</v>
      </c>
      <c r="T331" s="33"/>
      <c r="U331" s="33"/>
      <c r="V331" s="33" t="s">
        <v>12398</v>
      </c>
      <c r="W331" s="33"/>
      <c r="X331" s="33"/>
      <c r="Y331" s="33" t="s">
        <v>11308</v>
      </c>
      <c r="Z331" s="33">
        <v>20</v>
      </c>
      <c r="AA331" s="33">
        <v>20</v>
      </c>
      <c r="AB331" s="33">
        <v>20</v>
      </c>
      <c r="AC331" s="33">
        <v>0</v>
      </c>
      <c r="AD331" s="33" t="s">
        <v>11803</v>
      </c>
      <c r="AE331" s="33"/>
      <c r="AF331" s="33"/>
      <c r="AG331" s="33"/>
      <c r="AH331" s="33"/>
      <c r="AI331" s="33"/>
      <c r="AJ331" s="33"/>
      <c r="AK331" s="33"/>
      <c r="AL331" s="33"/>
      <c r="AM331" s="33"/>
      <c r="AN331" s="33" t="s">
        <v>12158</v>
      </c>
      <c r="AO331" s="33"/>
      <c r="AP331" s="33" t="s">
        <v>11318</v>
      </c>
      <c r="AQ331" s="33">
        <v>0</v>
      </c>
      <c r="AR331" s="33"/>
      <c r="AS331" s="33"/>
      <c r="AT331" s="33"/>
      <c r="AU331" s="33"/>
      <c r="AV331" s="33"/>
      <c r="AW331" s="33"/>
      <c r="AX331" s="33"/>
      <c r="AY331" s="33"/>
      <c r="AZ331" s="33"/>
      <c r="BA331" s="33"/>
      <c r="BB331" s="33"/>
      <c r="BC331" s="33" t="s">
        <v>11306</v>
      </c>
      <c r="BD331" s="33" t="s">
        <v>11318</v>
      </c>
      <c r="BE331" s="33"/>
      <c r="BF331" s="33"/>
      <c r="BG331" s="33"/>
      <c r="BH331" s="33"/>
      <c r="BI331" s="33"/>
      <c r="BJ331" s="33">
        <v>0</v>
      </c>
      <c r="BK331" s="33" t="s">
        <v>31</v>
      </c>
      <c r="BL331" s="33"/>
      <c r="BM331" s="33" t="s">
        <v>22258</v>
      </c>
    </row>
    <row r="332" spans="1:65" x14ac:dyDescent="0.25">
      <c r="A332" s="33" t="s">
        <v>13860</v>
      </c>
      <c r="B332" s="33" t="s">
        <v>13861</v>
      </c>
      <c r="C332" s="33" t="s">
        <v>13862</v>
      </c>
      <c r="D332" s="33" t="s">
        <v>11302</v>
      </c>
      <c r="E332" s="33"/>
      <c r="F332" s="33" t="s">
        <v>11550</v>
      </c>
      <c r="G332" s="33">
        <v>0.01</v>
      </c>
      <c r="H332" s="33">
        <v>0</v>
      </c>
      <c r="I332" s="33"/>
      <c r="J332" s="33" t="s">
        <v>11304</v>
      </c>
      <c r="K332" s="33" t="s">
        <v>13863</v>
      </c>
      <c r="L332" s="33">
        <v>0</v>
      </c>
      <c r="M332" s="33"/>
      <c r="N332" s="33"/>
      <c r="O332" s="33"/>
      <c r="P332" s="33" t="s">
        <v>11306</v>
      </c>
      <c r="Q332" s="33" t="s">
        <v>11306</v>
      </c>
      <c r="R332" s="33">
        <v>0</v>
      </c>
      <c r="S332" s="33">
        <v>0</v>
      </c>
      <c r="T332" s="33"/>
      <c r="U332" s="33"/>
      <c r="V332" s="33"/>
      <c r="W332" s="33"/>
      <c r="X332" s="33"/>
      <c r="Y332" s="33" t="s">
        <v>11308</v>
      </c>
      <c r="Z332" s="33">
        <v>0</v>
      </c>
      <c r="AA332" s="33">
        <v>0</v>
      </c>
      <c r="AB332" s="33">
        <v>0</v>
      </c>
      <c r="AC332" s="33">
        <v>0</v>
      </c>
      <c r="AD332" s="33" t="s">
        <v>11803</v>
      </c>
      <c r="AE332" s="33"/>
      <c r="AF332" s="33"/>
      <c r="AG332" s="33"/>
      <c r="AH332" s="33"/>
      <c r="AI332" s="33"/>
      <c r="AJ332" s="33"/>
      <c r="AK332" s="33"/>
      <c r="AL332" s="33"/>
      <c r="AM332" s="33"/>
      <c r="AN332" s="33"/>
      <c r="AO332" s="33"/>
      <c r="AP332" s="33" t="s">
        <v>11318</v>
      </c>
      <c r="AQ332" s="33">
        <v>0</v>
      </c>
      <c r="AR332" s="33"/>
      <c r="AS332" s="33"/>
      <c r="AT332" s="33"/>
      <c r="AU332" s="33"/>
      <c r="AV332" s="33"/>
      <c r="AW332" s="33"/>
      <c r="AX332" s="33"/>
      <c r="AY332" s="33"/>
      <c r="AZ332" s="33"/>
      <c r="BA332" s="33"/>
      <c r="BB332" s="33"/>
      <c r="BC332" s="33" t="s">
        <v>11306</v>
      </c>
      <c r="BD332" s="33" t="s">
        <v>11318</v>
      </c>
      <c r="BE332" s="33"/>
      <c r="BF332" s="33"/>
      <c r="BG332" s="33"/>
      <c r="BH332" s="33"/>
      <c r="BI332" s="33"/>
      <c r="BJ332" s="33">
        <v>0</v>
      </c>
      <c r="BK332" s="33" t="s">
        <v>31</v>
      </c>
      <c r="BL332" s="33"/>
      <c r="BM332" s="33" t="s">
        <v>22260</v>
      </c>
    </row>
    <row r="333" spans="1:65" x14ac:dyDescent="0.25">
      <c r="A333" s="33" t="s">
        <v>13864</v>
      </c>
      <c r="B333" s="33" t="s">
        <v>13865</v>
      </c>
      <c r="C333" s="33" t="s">
        <v>13866</v>
      </c>
      <c r="D333" s="33" t="s">
        <v>11302</v>
      </c>
      <c r="E333" s="33"/>
      <c r="F333" s="33" t="s">
        <v>11550</v>
      </c>
      <c r="G333" s="33">
        <v>0.01</v>
      </c>
      <c r="H333" s="33">
        <v>0</v>
      </c>
      <c r="I333" s="33"/>
      <c r="J333" s="33" t="s">
        <v>11304</v>
      </c>
      <c r="K333" s="33" t="s">
        <v>13867</v>
      </c>
      <c r="L333" s="33">
        <v>0</v>
      </c>
      <c r="M333" s="33"/>
      <c r="N333" s="33"/>
      <c r="O333" s="33"/>
      <c r="P333" s="33" t="s">
        <v>11306</v>
      </c>
      <c r="Q333" s="33" t="s">
        <v>11306</v>
      </c>
      <c r="R333" s="33">
        <v>0</v>
      </c>
      <c r="S333" s="33">
        <v>0</v>
      </c>
      <c r="T333" s="33"/>
      <c r="U333" s="33"/>
      <c r="V333" s="33"/>
      <c r="W333" s="33"/>
      <c r="X333" s="33"/>
      <c r="Y333" s="33" t="s">
        <v>11308</v>
      </c>
      <c r="Z333" s="33">
        <v>0</v>
      </c>
      <c r="AA333" s="33">
        <v>0</v>
      </c>
      <c r="AB333" s="33">
        <v>0</v>
      </c>
      <c r="AC333" s="33">
        <v>0</v>
      </c>
      <c r="AD333" s="33" t="s">
        <v>11803</v>
      </c>
      <c r="AE333" s="33"/>
      <c r="AF333" s="33"/>
      <c r="AG333" s="33"/>
      <c r="AH333" s="33"/>
      <c r="AI333" s="33"/>
      <c r="AJ333" s="33"/>
      <c r="AK333" s="33"/>
      <c r="AL333" s="33"/>
      <c r="AM333" s="33"/>
      <c r="AN333" s="33"/>
      <c r="AO333" s="33"/>
      <c r="AP333" s="33" t="s">
        <v>11318</v>
      </c>
      <c r="AQ333" s="33">
        <v>0</v>
      </c>
      <c r="AR333" s="33"/>
      <c r="AS333" s="33"/>
      <c r="AT333" s="33"/>
      <c r="AU333" s="33"/>
      <c r="AV333" s="33"/>
      <c r="AW333" s="33"/>
      <c r="AX333" s="33"/>
      <c r="AY333" s="33"/>
      <c r="AZ333" s="33"/>
      <c r="BA333" s="33"/>
      <c r="BB333" s="33"/>
      <c r="BC333" s="33" t="s">
        <v>11306</v>
      </c>
      <c r="BD333" s="33" t="s">
        <v>11318</v>
      </c>
      <c r="BE333" s="33"/>
      <c r="BF333" s="33"/>
      <c r="BG333" s="33"/>
      <c r="BH333" s="33"/>
      <c r="BI333" s="33"/>
      <c r="BJ333" s="33">
        <v>0</v>
      </c>
      <c r="BK333" s="33" t="s">
        <v>31</v>
      </c>
      <c r="BL333" s="33"/>
      <c r="BM333" s="33" t="s">
        <v>22260</v>
      </c>
    </row>
    <row r="334" spans="1:65" x14ac:dyDescent="0.25">
      <c r="A334" s="33" t="s">
        <v>13868</v>
      </c>
      <c r="B334" s="33" t="s">
        <v>13869</v>
      </c>
      <c r="C334" s="33" t="s">
        <v>13870</v>
      </c>
      <c r="D334" s="33" t="s">
        <v>11302</v>
      </c>
      <c r="E334" s="33"/>
      <c r="F334" s="33" t="s">
        <v>11550</v>
      </c>
      <c r="G334" s="33">
        <v>0.01</v>
      </c>
      <c r="H334" s="33">
        <v>0</v>
      </c>
      <c r="I334" s="33"/>
      <c r="J334" s="33" t="s">
        <v>11304</v>
      </c>
      <c r="K334" s="33" t="s">
        <v>13871</v>
      </c>
      <c r="L334" s="33">
        <v>0</v>
      </c>
      <c r="M334" s="33"/>
      <c r="N334" s="33"/>
      <c r="O334" s="33"/>
      <c r="P334" s="33" t="s">
        <v>11306</v>
      </c>
      <c r="Q334" s="33" t="s">
        <v>11306</v>
      </c>
      <c r="R334" s="33">
        <v>0</v>
      </c>
      <c r="S334" s="33">
        <v>0</v>
      </c>
      <c r="T334" s="33"/>
      <c r="U334" s="33"/>
      <c r="V334" s="33"/>
      <c r="W334" s="33"/>
      <c r="X334" s="33"/>
      <c r="Y334" s="33" t="s">
        <v>11308</v>
      </c>
      <c r="Z334" s="33">
        <v>6</v>
      </c>
      <c r="AA334" s="33">
        <v>16</v>
      </c>
      <c r="AB334" s="33">
        <v>0</v>
      </c>
      <c r="AC334" s="33">
        <v>0</v>
      </c>
      <c r="AD334" s="33" t="s">
        <v>11803</v>
      </c>
      <c r="AE334" s="33"/>
      <c r="AF334" s="33"/>
      <c r="AG334" s="33"/>
      <c r="AH334" s="33"/>
      <c r="AI334" s="33"/>
      <c r="AJ334" s="33"/>
      <c r="AK334" s="33"/>
      <c r="AL334" s="33"/>
      <c r="AM334" s="33"/>
      <c r="AN334" s="33"/>
      <c r="AO334" s="33"/>
      <c r="AP334" s="33" t="s">
        <v>11318</v>
      </c>
      <c r="AQ334" s="33">
        <v>0</v>
      </c>
      <c r="AR334" s="33"/>
      <c r="AS334" s="33"/>
      <c r="AT334" s="33"/>
      <c r="AU334" s="33"/>
      <c r="AV334" s="33"/>
      <c r="AW334" s="33"/>
      <c r="AX334" s="33"/>
      <c r="AY334" s="33"/>
      <c r="AZ334" s="33"/>
      <c r="BA334" s="33"/>
      <c r="BB334" s="33"/>
      <c r="BC334" s="33" t="s">
        <v>11306</v>
      </c>
      <c r="BD334" s="33" t="s">
        <v>11318</v>
      </c>
      <c r="BE334" s="33"/>
      <c r="BF334" s="33"/>
      <c r="BG334" s="33"/>
      <c r="BH334" s="33"/>
      <c r="BI334" s="33"/>
      <c r="BJ334" s="33">
        <v>0</v>
      </c>
      <c r="BK334" s="33" t="s">
        <v>31</v>
      </c>
      <c r="BL334" s="33"/>
      <c r="BM334" s="33" t="s">
        <v>22260</v>
      </c>
    </row>
    <row r="335" spans="1:65" x14ac:dyDescent="0.25">
      <c r="A335" s="33" t="s">
        <v>13872</v>
      </c>
      <c r="B335" s="33" t="s">
        <v>13873</v>
      </c>
      <c r="C335" s="33" t="s">
        <v>13874</v>
      </c>
      <c r="D335" s="33" t="s">
        <v>11302</v>
      </c>
      <c r="E335" s="33"/>
      <c r="F335" s="33" t="s">
        <v>11550</v>
      </c>
      <c r="G335" s="33">
        <v>0.01</v>
      </c>
      <c r="H335" s="33">
        <v>0</v>
      </c>
      <c r="I335" s="33"/>
      <c r="J335" s="33" t="s">
        <v>11304</v>
      </c>
      <c r="K335" s="33" t="s">
        <v>13875</v>
      </c>
      <c r="L335" s="33">
        <v>0</v>
      </c>
      <c r="M335" s="33"/>
      <c r="N335" s="33"/>
      <c r="O335" s="33"/>
      <c r="P335" s="33" t="s">
        <v>11306</v>
      </c>
      <c r="Q335" s="33" t="s">
        <v>11306</v>
      </c>
      <c r="R335" s="33">
        <v>0</v>
      </c>
      <c r="S335" s="33">
        <v>0</v>
      </c>
      <c r="T335" s="33"/>
      <c r="U335" s="33"/>
      <c r="V335" s="33"/>
      <c r="W335" s="33"/>
      <c r="X335" s="33"/>
      <c r="Y335" s="33" t="s">
        <v>11308</v>
      </c>
      <c r="Z335" s="33">
        <v>6</v>
      </c>
      <c r="AA335" s="33">
        <v>35</v>
      </c>
      <c r="AB335" s="33">
        <v>0</v>
      </c>
      <c r="AC335" s="33">
        <v>0</v>
      </c>
      <c r="AD335" s="33" t="s">
        <v>11803</v>
      </c>
      <c r="AE335" s="33"/>
      <c r="AF335" s="33"/>
      <c r="AG335" s="33"/>
      <c r="AH335" s="33"/>
      <c r="AI335" s="33"/>
      <c r="AJ335" s="33"/>
      <c r="AK335" s="33"/>
      <c r="AL335" s="33"/>
      <c r="AM335" s="33"/>
      <c r="AN335" s="33"/>
      <c r="AO335" s="33"/>
      <c r="AP335" s="33" t="s">
        <v>11318</v>
      </c>
      <c r="AQ335" s="33">
        <v>0</v>
      </c>
      <c r="AR335" s="33"/>
      <c r="AS335" s="33"/>
      <c r="AT335" s="33"/>
      <c r="AU335" s="33"/>
      <c r="AV335" s="33"/>
      <c r="AW335" s="33"/>
      <c r="AX335" s="33"/>
      <c r="AY335" s="33"/>
      <c r="AZ335" s="33"/>
      <c r="BA335" s="33"/>
      <c r="BB335" s="33"/>
      <c r="BC335" s="33" t="s">
        <v>11306</v>
      </c>
      <c r="BD335" s="33" t="s">
        <v>11318</v>
      </c>
      <c r="BE335" s="33"/>
      <c r="BF335" s="33"/>
      <c r="BG335" s="33"/>
      <c r="BH335" s="33"/>
      <c r="BI335" s="33"/>
      <c r="BJ335" s="33">
        <v>0</v>
      </c>
      <c r="BK335" s="33" t="s">
        <v>31</v>
      </c>
      <c r="BL335" s="33"/>
      <c r="BM335" s="33" t="s">
        <v>22260</v>
      </c>
    </row>
    <row r="336" spans="1:65" x14ac:dyDescent="0.25">
      <c r="A336" s="33" t="s">
        <v>12399</v>
      </c>
      <c r="B336" s="33" t="s">
        <v>12400</v>
      </c>
      <c r="C336" s="33" t="s">
        <v>12401</v>
      </c>
      <c r="D336" s="33" t="s">
        <v>11302</v>
      </c>
      <c r="E336" s="33"/>
      <c r="F336" s="33" t="s">
        <v>11867</v>
      </c>
      <c r="G336" s="33">
        <v>95.55</v>
      </c>
      <c r="H336" s="33">
        <v>0</v>
      </c>
      <c r="I336" s="33"/>
      <c r="J336" s="33" t="s">
        <v>11304</v>
      </c>
      <c r="K336" s="33" t="s">
        <v>11306</v>
      </c>
      <c r="L336" s="33">
        <v>0</v>
      </c>
      <c r="M336" s="33"/>
      <c r="N336" s="33"/>
      <c r="O336" s="33"/>
      <c r="P336" s="33" t="s">
        <v>11306</v>
      </c>
      <c r="Q336" s="33" t="s">
        <v>11306</v>
      </c>
      <c r="R336" s="33">
        <v>0.3</v>
      </c>
      <c r="S336" s="33">
        <v>0.5</v>
      </c>
      <c r="T336" s="33"/>
      <c r="U336" s="33"/>
      <c r="V336" s="33" t="s">
        <v>12402</v>
      </c>
      <c r="W336" s="33"/>
      <c r="X336" s="33"/>
      <c r="Y336" s="33" t="s">
        <v>11308</v>
      </c>
      <c r="Z336" s="33">
        <v>20</v>
      </c>
      <c r="AA336" s="33">
        <v>20</v>
      </c>
      <c r="AB336" s="33">
        <v>20</v>
      </c>
      <c r="AC336" s="33">
        <v>0</v>
      </c>
      <c r="AD336" s="33" t="s">
        <v>11803</v>
      </c>
      <c r="AE336" s="33"/>
      <c r="AF336" s="33"/>
      <c r="AG336" s="33"/>
      <c r="AH336" s="33"/>
      <c r="AI336" s="33"/>
      <c r="AJ336" s="33"/>
      <c r="AK336" s="33"/>
      <c r="AL336" s="33"/>
      <c r="AM336" s="33"/>
      <c r="AN336" s="33" t="s">
        <v>12158</v>
      </c>
      <c r="AO336" s="33"/>
      <c r="AP336" s="33" t="s">
        <v>11318</v>
      </c>
      <c r="AQ336" s="33">
        <v>0</v>
      </c>
      <c r="AR336" s="33"/>
      <c r="AS336" s="33"/>
      <c r="AT336" s="33"/>
      <c r="AU336" s="33"/>
      <c r="AV336" s="33"/>
      <c r="AW336" s="33"/>
      <c r="AX336" s="33"/>
      <c r="AY336" s="33"/>
      <c r="AZ336" s="33"/>
      <c r="BA336" s="33"/>
      <c r="BB336" s="33"/>
      <c r="BC336" s="33" t="s">
        <v>11306</v>
      </c>
      <c r="BD336" s="33" t="s">
        <v>11318</v>
      </c>
      <c r="BE336" s="33"/>
      <c r="BF336" s="33"/>
      <c r="BG336" s="33"/>
      <c r="BH336" s="33"/>
      <c r="BI336" s="33"/>
      <c r="BJ336" s="33">
        <v>0</v>
      </c>
      <c r="BK336" s="33" t="s">
        <v>31</v>
      </c>
      <c r="BL336" s="33"/>
      <c r="BM336" s="33" t="s">
        <v>22258</v>
      </c>
    </row>
    <row r="337" spans="1:65" x14ac:dyDescent="0.25">
      <c r="A337" s="33" t="s">
        <v>12403</v>
      </c>
      <c r="B337" s="33" t="s">
        <v>12404</v>
      </c>
      <c r="C337" s="33" t="s">
        <v>12405</v>
      </c>
      <c r="D337" s="33" t="s">
        <v>11302</v>
      </c>
      <c r="E337" s="33"/>
      <c r="F337" s="33" t="s">
        <v>11867</v>
      </c>
      <c r="G337" s="33">
        <v>79.58</v>
      </c>
      <c r="H337" s="33">
        <v>0</v>
      </c>
      <c r="I337" s="33"/>
      <c r="J337" s="33" t="s">
        <v>11304</v>
      </c>
      <c r="K337" s="33" t="s">
        <v>12153</v>
      </c>
      <c r="L337" s="33">
        <v>0</v>
      </c>
      <c r="M337" s="33"/>
      <c r="N337" s="33"/>
      <c r="O337" s="33"/>
      <c r="P337" s="33" t="s">
        <v>11306</v>
      </c>
      <c r="Q337" s="33" t="s">
        <v>11306</v>
      </c>
      <c r="R337" s="33">
        <v>0.3</v>
      </c>
      <c r="S337" s="33">
        <v>0.5</v>
      </c>
      <c r="T337" s="33"/>
      <c r="U337" s="33"/>
      <c r="V337" s="33" t="s">
        <v>12406</v>
      </c>
      <c r="W337" s="33"/>
      <c r="X337" s="33"/>
      <c r="Y337" s="33" t="s">
        <v>11308</v>
      </c>
      <c r="Z337" s="33">
        <v>20</v>
      </c>
      <c r="AA337" s="33">
        <v>20</v>
      </c>
      <c r="AB337" s="33">
        <v>20</v>
      </c>
      <c r="AC337" s="33">
        <v>0</v>
      </c>
      <c r="AD337" s="33" t="s">
        <v>11803</v>
      </c>
      <c r="AE337" s="33"/>
      <c r="AF337" s="33"/>
      <c r="AG337" s="33"/>
      <c r="AH337" s="33"/>
      <c r="AI337" s="33"/>
      <c r="AJ337" s="33"/>
      <c r="AK337" s="33"/>
      <c r="AL337" s="33"/>
      <c r="AM337" s="33"/>
      <c r="AN337" s="33" t="s">
        <v>12158</v>
      </c>
      <c r="AO337" s="33"/>
      <c r="AP337" s="33" t="s">
        <v>11318</v>
      </c>
      <c r="AQ337" s="33">
        <v>0</v>
      </c>
      <c r="AR337" s="33"/>
      <c r="AS337" s="33"/>
      <c r="AT337" s="33"/>
      <c r="AU337" s="33"/>
      <c r="AV337" s="33"/>
      <c r="AW337" s="33"/>
      <c r="AX337" s="33"/>
      <c r="AY337" s="33"/>
      <c r="AZ337" s="33"/>
      <c r="BA337" s="33"/>
      <c r="BB337" s="33"/>
      <c r="BC337" s="33" t="s">
        <v>11306</v>
      </c>
      <c r="BD337" s="33" t="s">
        <v>11318</v>
      </c>
      <c r="BE337" s="33"/>
      <c r="BF337" s="33"/>
      <c r="BG337" s="33"/>
      <c r="BH337" s="33"/>
      <c r="BI337" s="33"/>
      <c r="BJ337" s="33">
        <v>0</v>
      </c>
      <c r="BK337" s="33" t="s">
        <v>31</v>
      </c>
      <c r="BL337" s="33"/>
      <c r="BM337" s="33" t="s">
        <v>22258</v>
      </c>
    </row>
    <row r="338" spans="1:65" x14ac:dyDescent="0.25">
      <c r="A338" s="33" t="s">
        <v>12503</v>
      </c>
      <c r="B338" s="33" t="s">
        <v>12504</v>
      </c>
      <c r="C338" s="33" t="s">
        <v>12505</v>
      </c>
      <c r="D338" s="33" t="s">
        <v>11302</v>
      </c>
      <c r="E338" s="33"/>
      <c r="F338" s="33" t="s">
        <v>11867</v>
      </c>
      <c r="G338" s="33">
        <v>102.81</v>
      </c>
      <c r="H338" s="33">
        <v>0</v>
      </c>
      <c r="I338" s="33"/>
      <c r="J338" s="33" t="s">
        <v>11304</v>
      </c>
      <c r="K338" s="33" t="s">
        <v>12027</v>
      </c>
      <c r="L338" s="33">
        <v>0</v>
      </c>
      <c r="M338" s="33"/>
      <c r="N338" s="33"/>
      <c r="O338" s="33"/>
      <c r="P338" s="33" t="s">
        <v>11306</v>
      </c>
      <c r="Q338" s="33" t="s">
        <v>11306</v>
      </c>
      <c r="R338" s="33">
        <v>0.3</v>
      </c>
      <c r="S338" s="33">
        <v>0.5</v>
      </c>
      <c r="T338" s="33"/>
      <c r="U338" s="33"/>
      <c r="V338" s="33" t="s">
        <v>12506</v>
      </c>
      <c r="W338" s="33"/>
      <c r="X338" s="33"/>
      <c r="Y338" s="33" t="s">
        <v>11308</v>
      </c>
      <c r="Z338" s="33">
        <v>20</v>
      </c>
      <c r="AA338" s="33">
        <v>20</v>
      </c>
      <c r="AB338" s="33">
        <v>20</v>
      </c>
      <c r="AC338" s="33">
        <v>0</v>
      </c>
      <c r="AD338" s="33" t="s">
        <v>11803</v>
      </c>
      <c r="AE338" s="33" t="s">
        <v>12507</v>
      </c>
      <c r="AF338" s="33" t="s">
        <v>12508</v>
      </c>
      <c r="AG338" s="33" t="s">
        <v>12509</v>
      </c>
      <c r="AH338" s="33" t="s">
        <v>12510</v>
      </c>
      <c r="AI338" s="33"/>
      <c r="AJ338" s="33"/>
      <c r="AK338" s="33" t="s">
        <v>12171</v>
      </c>
      <c r="AL338" s="33"/>
      <c r="AM338" s="33"/>
      <c r="AN338" s="33" t="s">
        <v>12158</v>
      </c>
      <c r="AO338" s="33" t="s">
        <v>11627</v>
      </c>
      <c r="AP338" s="33" t="s">
        <v>11318</v>
      </c>
      <c r="AQ338" s="33">
        <v>0</v>
      </c>
      <c r="AR338" s="33"/>
      <c r="AS338" s="33"/>
      <c r="AT338" s="33"/>
      <c r="AU338" s="33"/>
      <c r="AV338" s="33"/>
      <c r="AW338" s="33"/>
      <c r="AX338" s="33"/>
      <c r="AY338" s="33"/>
      <c r="AZ338" s="33"/>
      <c r="BA338" s="33"/>
      <c r="BB338" s="33"/>
      <c r="BC338" s="33" t="s">
        <v>11306</v>
      </c>
      <c r="BD338" s="33" t="s">
        <v>11318</v>
      </c>
      <c r="BE338" s="33"/>
      <c r="BF338" s="33"/>
      <c r="BG338" s="33"/>
      <c r="BH338" s="33"/>
      <c r="BI338" s="33"/>
      <c r="BJ338" s="33">
        <v>0</v>
      </c>
      <c r="BK338" s="33" t="s">
        <v>31</v>
      </c>
      <c r="BL338" s="33"/>
      <c r="BM338" s="33" t="s">
        <v>22258</v>
      </c>
    </row>
    <row r="339" spans="1:65" x14ac:dyDescent="0.25">
      <c r="A339" s="33" t="s">
        <v>12511</v>
      </c>
      <c r="B339" s="33" t="s">
        <v>12512</v>
      </c>
      <c r="C339" s="33" t="s">
        <v>12513</v>
      </c>
      <c r="D339" s="33" t="s">
        <v>11302</v>
      </c>
      <c r="E339" s="33"/>
      <c r="F339" s="33" t="s">
        <v>11867</v>
      </c>
      <c r="G339" s="33">
        <v>29.9</v>
      </c>
      <c r="H339" s="33">
        <v>0</v>
      </c>
      <c r="I339" s="33"/>
      <c r="J339" s="33" t="s">
        <v>11304</v>
      </c>
      <c r="K339" s="33" t="s">
        <v>11319</v>
      </c>
      <c r="L339" s="33">
        <v>0</v>
      </c>
      <c r="M339" s="33"/>
      <c r="N339" s="33"/>
      <c r="O339" s="33"/>
      <c r="P339" s="33" t="s">
        <v>11306</v>
      </c>
      <c r="Q339" s="33" t="s">
        <v>11306</v>
      </c>
      <c r="R339" s="33">
        <v>0</v>
      </c>
      <c r="S339" s="33">
        <v>0</v>
      </c>
      <c r="T339" s="33"/>
      <c r="U339" s="33"/>
      <c r="V339" s="33" t="s">
        <v>12514</v>
      </c>
      <c r="W339" s="33"/>
      <c r="X339" s="33"/>
      <c r="Y339" s="33" t="s">
        <v>11308</v>
      </c>
      <c r="Z339" s="33">
        <v>0</v>
      </c>
      <c r="AA339" s="33">
        <v>0</v>
      </c>
      <c r="AB339" s="33">
        <v>0</v>
      </c>
      <c r="AC339" s="33">
        <v>0</v>
      </c>
      <c r="AD339" s="33" t="s">
        <v>11803</v>
      </c>
      <c r="AE339" s="33" t="s">
        <v>12515</v>
      </c>
      <c r="AF339" s="33" t="s">
        <v>12516</v>
      </c>
      <c r="AG339" s="33" t="s">
        <v>12517</v>
      </c>
      <c r="AH339" s="33"/>
      <c r="AI339" s="33"/>
      <c r="AJ339" s="33"/>
      <c r="AK339" s="33" t="s">
        <v>12518</v>
      </c>
      <c r="AL339" s="33"/>
      <c r="AM339" s="33"/>
      <c r="AN339" s="33" t="s">
        <v>12519</v>
      </c>
      <c r="AO339" s="33" t="s">
        <v>11317</v>
      </c>
      <c r="AP339" s="33" t="s">
        <v>11318</v>
      </c>
      <c r="AQ339" s="33">
        <v>0</v>
      </c>
      <c r="AR339" s="33"/>
      <c r="AS339" s="33"/>
      <c r="AT339" s="33"/>
      <c r="AU339" s="33"/>
      <c r="AV339" s="33"/>
      <c r="AW339" s="33"/>
      <c r="AX339" s="33"/>
      <c r="AY339" s="33"/>
      <c r="AZ339" s="33"/>
      <c r="BA339" s="33"/>
      <c r="BB339" s="33"/>
      <c r="BC339" s="33" t="s">
        <v>11306</v>
      </c>
      <c r="BD339" s="33" t="s">
        <v>11318</v>
      </c>
      <c r="BE339" s="33"/>
      <c r="BF339" s="33"/>
      <c r="BG339" s="33"/>
      <c r="BH339" s="33"/>
      <c r="BI339" s="33"/>
      <c r="BJ339" s="33">
        <v>0</v>
      </c>
      <c r="BK339" s="33" t="s">
        <v>31</v>
      </c>
      <c r="BL339" s="33"/>
      <c r="BM339" s="33" t="s">
        <v>22258</v>
      </c>
    </row>
    <row r="340" spans="1:65" x14ac:dyDescent="0.25">
      <c r="A340" s="33" t="s">
        <v>12524</v>
      </c>
      <c r="B340" s="33" t="s">
        <v>12525</v>
      </c>
      <c r="C340" s="33" t="s">
        <v>12526</v>
      </c>
      <c r="D340" s="33" t="s">
        <v>11302</v>
      </c>
      <c r="E340" s="33"/>
      <c r="F340" s="33" t="s">
        <v>11867</v>
      </c>
      <c r="G340" s="33">
        <v>24.19</v>
      </c>
      <c r="H340" s="33">
        <v>0</v>
      </c>
      <c r="I340" s="33"/>
      <c r="J340" s="33" t="s">
        <v>11304</v>
      </c>
      <c r="K340" s="33" t="s">
        <v>12197</v>
      </c>
      <c r="L340" s="33">
        <v>0</v>
      </c>
      <c r="M340" s="33"/>
      <c r="N340" s="33"/>
      <c r="O340" s="33"/>
      <c r="P340" s="33" t="s">
        <v>11306</v>
      </c>
      <c r="Q340" s="33" t="s">
        <v>11306</v>
      </c>
      <c r="R340" s="33">
        <v>0.3</v>
      </c>
      <c r="S340" s="33">
        <v>0.5</v>
      </c>
      <c r="T340" s="33"/>
      <c r="U340" s="33"/>
      <c r="V340" s="33" t="s">
        <v>12527</v>
      </c>
      <c r="W340" s="33"/>
      <c r="X340" s="33"/>
      <c r="Y340" s="33" t="s">
        <v>11308</v>
      </c>
      <c r="Z340" s="33">
        <v>20</v>
      </c>
      <c r="AA340" s="33">
        <v>20</v>
      </c>
      <c r="AB340" s="33">
        <v>20</v>
      </c>
      <c r="AC340" s="33">
        <v>0</v>
      </c>
      <c r="AD340" s="33" t="s">
        <v>11803</v>
      </c>
      <c r="AE340" s="33"/>
      <c r="AF340" s="33"/>
      <c r="AG340" s="33"/>
      <c r="AH340" s="33"/>
      <c r="AI340" s="33"/>
      <c r="AJ340" s="33"/>
      <c r="AK340" s="33"/>
      <c r="AL340" s="33"/>
      <c r="AM340" s="33"/>
      <c r="AN340" s="33" t="s">
        <v>12158</v>
      </c>
      <c r="AO340" s="33"/>
      <c r="AP340" s="33" t="s">
        <v>11318</v>
      </c>
      <c r="AQ340" s="33">
        <v>0</v>
      </c>
      <c r="AR340" s="33"/>
      <c r="AS340" s="33"/>
      <c r="AT340" s="33"/>
      <c r="AU340" s="33"/>
      <c r="AV340" s="33"/>
      <c r="AW340" s="33"/>
      <c r="AX340" s="33"/>
      <c r="AY340" s="33"/>
      <c r="AZ340" s="33"/>
      <c r="BA340" s="33"/>
      <c r="BB340" s="33"/>
      <c r="BC340" s="33" t="s">
        <v>11306</v>
      </c>
      <c r="BD340" s="33" t="s">
        <v>11318</v>
      </c>
      <c r="BE340" s="33"/>
      <c r="BF340" s="33"/>
      <c r="BG340" s="33"/>
      <c r="BH340" s="33"/>
      <c r="BI340" s="33"/>
      <c r="BJ340" s="33">
        <v>0</v>
      </c>
      <c r="BK340" s="33" t="s">
        <v>31</v>
      </c>
      <c r="BL340" s="33"/>
      <c r="BM340" s="33" t="s">
        <v>22258</v>
      </c>
    </row>
    <row r="341" spans="1:65" x14ac:dyDescent="0.25">
      <c r="A341" s="33" t="s">
        <v>12528</v>
      </c>
      <c r="B341" s="33" t="s">
        <v>12529</v>
      </c>
      <c r="C341" s="33" t="s">
        <v>12530</v>
      </c>
      <c r="D341" s="33" t="s">
        <v>11302</v>
      </c>
      <c r="E341" s="33"/>
      <c r="F341" s="33" t="s">
        <v>11867</v>
      </c>
      <c r="G341" s="33">
        <v>2.83</v>
      </c>
      <c r="H341" s="33">
        <v>0</v>
      </c>
      <c r="I341" s="33"/>
      <c r="J341" s="33" t="s">
        <v>11304</v>
      </c>
      <c r="K341" s="33" t="s">
        <v>11306</v>
      </c>
      <c r="L341" s="33">
        <v>0</v>
      </c>
      <c r="M341" s="33"/>
      <c r="N341" s="33"/>
      <c r="O341" s="33"/>
      <c r="P341" s="33" t="s">
        <v>11306</v>
      </c>
      <c r="Q341" s="33" t="s">
        <v>11306</v>
      </c>
      <c r="R341" s="33">
        <v>0.3</v>
      </c>
      <c r="S341" s="33">
        <v>0.5</v>
      </c>
      <c r="T341" s="33"/>
      <c r="U341" s="33"/>
      <c r="V341" s="33" t="s">
        <v>12531</v>
      </c>
      <c r="W341" s="33"/>
      <c r="X341" s="33"/>
      <c r="Y341" s="33" t="s">
        <v>11308</v>
      </c>
      <c r="Z341" s="33">
        <v>20</v>
      </c>
      <c r="AA341" s="33">
        <v>20</v>
      </c>
      <c r="AB341" s="33">
        <v>20</v>
      </c>
      <c r="AC341" s="33">
        <v>0</v>
      </c>
      <c r="AD341" s="33" t="s">
        <v>11803</v>
      </c>
      <c r="AE341" s="33" t="s">
        <v>12532</v>
      </c>
      <c r="AF341" s="33" t="s">
        <v>12533</v>
      </c>
      <c r="AG341" s="33"/>
      <c r="AH341" s="33"/>
      <c r="AI341" s="33"/>
      <c r="AJ341" s="33"/>
      <c r="AK341" s="33" t="s">
        <v>12157</v>
      </c>
      <c r="AL341" s="33"/>
      <c r="AM341" s="33"/>
      <c r="AN341" s="33" t="s">
        <v>12158</v>
      </c>
      <c r="AO341" s="33" t="s">
        <v>11627</v>
      </c>
      <c r="AP341" s="33" t="s">
        <v>11318</v>
      </c>
      <c r="AQ341" s="33">
        <v>0</v>
      </c>
      <c r="AR341" s="33"/>
      <c r="AS341" s="33"/>
      <c r="AT341" s="33"/>
      <c r="AU341" s="33"/>
      <c r="AV341" s="33"/>
      <c r="AW341" s="33"/>
      <c r="AX341" s="33"/>
      <c r="AY341" s="33"/>
      <c r="AZ341" s="33"/>
      <c r="BA341" s="33"/>
      <c r="BB341" s="33"/>
      <c r="BC341" s="33" t="s">
        <v>11306</v>
      </c>
      <c r="BD341" s="33" t="s">
        <v>11318</v>
      </c>
      <c r="BE341" s="33"/>
      <c r="BF341" s="33"/>
      <c r="BG341" s="33"/>
      <c r="BH341" s="33"/>
      <c r="BI341" s="33"/>
      <c r="BJ341" s="33">
        <v>0</v>
      </c>
      <c r="BK341" s="33" t="s">
        <v>31</v>
      </c>
      <c r="BL341" s="33"/>
      <c r="BM341" s="33" t="s">
        <v>22258</v>
      </c>
    </row>
    <row r="342" spans="1:65" x14ac:dyDescent="0.25">
      <c r="A342" s="33" t="s">
        <v>12534</v>
      </c>
      <c r="B342" s="33" t="s">
        <v>12535</v>
      </c>
      <c r="C342" s="33" t="s">
        <v>12536</v>
      </c>
      <c r="D342" s="33" t="s">
        <v>11302</v>
      </c>
      <c r="E342" s="33"/>
      <c r="F342" s="33" t="s">
        <v>11867</v>
      </c>
      <c r="G342" s="33">
        <v>42.33</v>
      </c>
      <c r="H342" s="33">
        <v>0</v>
      </c>
      <c r="I342" s="33"/>
      <c r="J342" s="33" t="s">
        <v>11304</v>
      </c>
      <c r="K342" s="33" t="s">
        <v>12197</v>
      </c>
      <c r="L342" s="33">
        <v>0</v>
      </c>
      <c r="M342" s="33"/>
      <c r="N342" s="33"/>
      <c r="O342" s="33"/>
      <c r="P342" s="33" t="s">
        <v>11306</v>
      </c>
      <c r="Q342" s="33" t="s">
        <v>11306</v>
      </c>
      <c r="R342" s="33">
        <v>0.3</v>
      </c>
      <c r="S342" s="33">
        <v>0.5</v>
      </c>
      <c r="T342" s="33"/>
      <c r="U342" s="33"/>
      <c r="V342" s="33" t="s">
        <v>12537</v>
      </c>
      <c r="W342" s="33"/>
      <c r="X342" s="33"/>
      <c r="Y342" s="33" t="s">
        <v>11308</v>
      </c>
      <c r="Z342" s="33">
        <v>20</v>
      </c>
      <c r="AA342" s="33">
        <v>20</v>
      </c>
      <c r="AB342" s="33">
        <v>20</v>
      </c>
      <c r="AC342" s="33">
        <v>0</v>
      </c>
      <c r="AD342" s="33" t="s">
        <v>11803</v>
      </c>
      <c r="AE342" s="33"/>
      <c r="AF342" s="33"/>
      <c r="AG342" s="33"/>
      <c r="AH342" s="33"/>
      <c r="AI342" s="33"/>
      <c r="AJ342" s="33"/>
      <c r="AK342" s="33"/>
      <c r="AL342" s="33"/>
      <c r="AM342" s="33"/>
      <c r="AN342" s="33" t="s">
        <v>12158</v>
      </c>
      <c r="AO342" s="33"/>
      <c r="AP342" s="33" t="s">
        <v>11318</v>
      </c>
      <c r="AQ342" s="33">
        <v>0</v>
      </c>
      <c r="AR342" s="33"/>
      <c r="AS342" s="33"/>
      <c r="AT342" s="33"/>
      <c r="AU342" s="33"/>
      <c r="AV342" s="33"/>
      <c r="AW342" s="33"/>
      <c r="AX342" s="33"/>
      <c r="AY342" s="33"/>
      <c r="AZ342" s="33"/>
      <c r="BA342" s="33"/>
      <c r="BB342" s="33"/>
      <c r="BC342" s="33" t="s">
        <v>11306</v>
      </c>
      <c r="BD342" s="33" t="s">
        <v>11318</v>
      </c>
      <c r="BE342" s="33"/>
      <c r="BF342" s="33"/>
      <c r="BG342" s="33"/>
      <c r="BH342" s="33"/>
      <c r="BI342" s="33"/>
      <c r="BJ342" s="33">
        <v>0</v>
      </c>
      <c r="BK342" s="33" t="s">
        <v>31</v>
      </c>
      <c r="BL342" s="33"/>
      <c r="BM342" s="33" t="s">
        <v>22258</v>
      </c>
    </row>
    <row r="343" spans="1:65" x14ac:dyDescent="0.25">
      <c r="A343" s="33" t="s">
        <v>12538</v>
      </c>
      <c r="B343" s="33" t="s">
        <v>12539</v>
      </c>
      <c r="C343" s="33" t="s">
        <v>12540</v>
      </c>
      <c r="D343" s="33" t="s">
        <v>11302</v>
      </c>
      <c r="E343" s="33"/>
      <c r="F343" s="33" t="s">
        <v>11867</v>
      </c>
      <c r="G343" s="33">
        <v>42.33</v>
      </c>
      <c r="H343" s="33">
        <v>0</v>
      </c>
      <c r="I343" s="33"/>
      <c r="J343" s="33" t="s">
        <v>11304</v>
      </c>
      <c r="K343" s="33" t="s">
        <v>11341</v>
      </c>
      <c r="L343" s="33">
        <v>0</v>
      </c>
      <c r="M343" s="33"/>
      <c r="N343" s="33"/>
      <c r="O343" s="33"/>
      <c r="P343" s="33" t="s">
        <v>11306</v>
      </c>
      <c r="Q343" s="33" t="s">
        <v>11306</v>
      </c>
      <c r="R343" s="33">
        <v>0.3</v>
      </c>
      <c r="S343" s="33">
        <v>0.5</v>
      </c>
      <c r="T343" s="33"/>
      <c r="U343" s="33"/>
      <c r="V343" s="33" t="s">
        <v>12541</v>
      </c>
      <c r="W343" s="33"/>
      <c r="X343" s="33"/>
      <c r="Y343" s="33" t="s">
        <v>11308</v>
      </c>
      <c r="Z343" s="33">
        <v>20</v>
      </c>
      <c r="AA343" s="33">
        <v>20</v>
      </c>
      <c r="AB343" s="33">
        <v>20</v>
      </c>
      <c r="AC343" s="33">
        <v>0</v>
      </c>
      <c r="AD343" s="33" t="s">
        <v>11803</v>
      </c>
      <c r="AE343" s="33"/>
      <c r="AF343" s="33"/>
      <c r="AG343" s="33"/>
      <c r="AH343" s="33"/>
      <c r="AI343" s="33"/>
      <c r="AJ343" s="33"/>
      <c r="AK343" s="33"/>
      <c r="AL343" s="33"/>
      <c r="AM343" s="33"/>
      <c r="AN343" s="33" t="s">
        <v>12158</v>
      </c>
      <c r="AO343" s="33"/>
      <c r="AP343" s="33" t="s">
        <v>11318</v>
      </c>
      <c r="AQ343" s="33">
        <v>0</v>
      </c>
      <c r="AR343" s="33"/>
      <c r="AS343" s="33"/>
      <c r="AT343" s="33"/>
      <c r="AU343" s="33"/>
      <c r="AV343" s="33"/>
      <c r="AW343" s="33"/>
      <c r="AX343" s="33"/>
      <c r="AY343" s="33"/>
      <c r="AZ343" s="33"/>
      <c r="BA343" s="33"/>
      <c r="BB343" s="33"/>
      <c r="BC343" s="33" t="s">
        <v>11306</v>
      </c>
      <c r="BD343" s="33" t="s">
        <v>11318</v>
      </c>
      <c r="BE343" s="33"/>
      <c r="BF343" s="33"/>
      <c r="BG343" s="33"/>
      <c r="BH343" s="33"/>
      <c r="BI343" s="33"/>
      <c r="BJ343" s="33">
        <v>0</v>
      </c>
      <c r="BK343" s="33" t="s">
        <v>31</v>
      </c>
      <c r="BL343" s="33"/>
      <c r="BM343" s="33" t="s">
        <v>22258</v>
      </c>
    </row>
    <row r="344" spans="1:65" x14ac:dyDescent="0.25">
      <c r="A344" s="33" t="s">
        <v>12568</v>
      </c>
      <c r="B344" s="33" t="s">
        <v>12569</v>
      </c>
      <c r="C344" s="33" t="s">
        <v>12570</v>
      </c>
      <c r="D344" s="33" t="s">
        <v>11302</v>
      </c>
      <c r="E344" s="33"/>
      <c r="F344" s="33" t="s">
        <v>11867</v>
      </c>
      <c r="G344" s="33">
        <v>45.9</v>
      </c>
      <c r="H344" s="33">
        <v>0</v>
      </c>
      <c r="I344" s="33"/>
      <c r="J344" s="33" t="s">
        <v>11304</v>
      </c>
      <c r="K344" s="33" t="s">
        <v>11373</v>
      </c>
      <c r="L344" s="33">
        <v>0</v>
      </c>
      <c r="M344" s="33"/>
      <c r="N344" s="33"/>
      <c r="O344" s="33"/>
      <c r="P344" s="33" t="s">
        <v>11306</v>
      </c>
      <c r="Q344" s="33" t="s">
        <v>11306</v>
      </c>
      <c r="R344" s="33">
        <v>0.3</v>
      </c>
      <c r="S344" s="33">
        <v>0.3</v>
      </c>
      <c r="T344" s="33"/>
      <c r="U344" s="33"/>
      <c r="V344" s="33" t="s">
        <v>12149</v>
      </c>
      <c r="W344" s="33"/>
      <c r="X344" s="33"/>
      <c r="Y344" s="33" t="s">
        <v>11308</v>
      </c>
      <c r="Z344" s="33">
        <v>20</v>
      </c>
      <c r="AA344" s="33">
        <v>3</v>
      </c>
      <c r="AB344" s="33">
        <v>20</v>
      </c>
      <c r="AC344" s="33">
        <v>0</v>
      </c>
      <c r="AD344" s="33" t="s">
        <v>11803</v>
      </c>
      <c r="AE344" s="33" t="s">
        <v>12571</v>
      </c>
      <c r="AF344" s="33" t="s">
        <v>12572</v>
      </c>
      <c r="AG344" s="33" t="s">
        <v>12573</v>
      </c>
      <c r="AH344" s="33"/>
      <c r="AI344" s="33"/>
      <c r="AJ344" s="33"/>
      <c r="AK344" s="33" t="s">
        <v>12574</v>
      </c>
      <c r="AL344" s="33"/>
      <c r="AM344" s="33"/>
      <c r="AN344" s="33" t="s">
        <v>11227</v>
      </c>
      <c r="AO344" s="33" t="s">
        <v>11627</v>
      </c>
      <c r="AP344" s="33" t="s">
        <v>11318</v>
      </c>
      <c r="AQ344" s="33">
        <v>0</v>
      </c>
      <c r="AR344" s="33"/>
      <c r="AS344" s="33"/>
      <c r="AT344" s="33"/>
      <c r="AU344" s="33"/>
      <c r="AV344" s="33"/>
      <c r="AW344" s="33"/>
      <c r="AX344" s="33"/>
      <c r="AY344" s="33"/>
      <c r="AZ344" s="33"/>
      <c r="BA344" s="33"/>
      <c r="BB344" s="33"/>
      <c r="BC344" s="33" t="s">
        <v>11306</v>
      </c>
      <c r="BD344" s="33" t="s">
        <v>11318</v>
      </c>
      <c r="BE344" s="33"/>
      <c r="BF344" s="33"/>
      <c r="BG344" s="33"/>
      <c r="BH344" s="33"/>
      <c r="BI344" s="33"/>
      <c r="BJ344" s="33">
        <v>0</v>
      </c>
      <c r="BK344" s="33" t="s">
        <v>31</v>
      </c>
      <c r="BL344" s="33"/>
      <c r="BM344" s="33" t="s">
        <v>22258</v>
      </c>
    </row>
    <row r="345" spans="1:65" x14ac:dyDescent="0.25">
      <c r="A345" s="33" t="s">
        <v>12608</v>
      </c>
      <c r="B345" s="33" t="s">
        <v>12609</v>
      </c>
      <c r="C345" s="33" t="s">
        <v>12610</v>
      </c>
      <c r="D345" s="33" t="s">
        <v>11302</v>
      </c>
      <c r="E345" s="33"/>
      <c r="F345" s="33" t="s">
        <v>11867</v>
      </c>
      <c r="G345" s="33">
        <v>20.16</v>
      </c>
      <c r="H345" s="33">
        <v>0</v>
      </c>
      <c r="I345" s="33"/>
      <c r="J345" s="33" t="s">
        <v>11304</v>
      </c>
      <c r="K345" s="33" t="s">
        <v>11306</v>
      </c>
      <c r="L345" s="33">
        <v>0</v>
      </c>
      <c r="M345" s="33"/>
      <c r="N345" s="33"/>
      <c r="O345" s="33"/>
      <c r="P345" s="33" t="s">
        <v>11306</v>
      </c>
      <c r="Q345" s="33" t="s">
        <v>11306</v>
      </c>
      <c r="R345" s="33">
        <v>0.3</v>
      </c>
      <c r="S345" s="33">
        <v>0.5</v>
      </c>
      <c r="T345" s="33"/>
      <c r="U345" s="33"/>
      <c r="V345" s="33" t="s">
        <v>12611</v>
      </c>
      <c r="W345" s="33"/>
      <c r="X345" s="33"/>
      <c r="Y345" s="33" t="s">
        <v>11308</v>
      </c>
      <c r="Z345" s="33">
        <v>20</v>
      </c>
      <c r="AA345" s="33">
        <v>20</v>
      </c>
      <c r="AB345" s="33">
        <v>20</v>
      </c>
      <c r="AC345" s="33">
        <v>0</v>
      </c>
      <c r="AD345" s="33" t="s">
        <v>11803</v>
      </c>
      <c r="AE345" s="33"/>
      <c r="AF345" s="33"/>
      <c r="AG345" s="33"/>
      <c r="AH345" s="33"/>
      <c r="AI345" s="33"/>
      <c r="AJ345" s="33"/>
      <c r="AK345" s="33"/>
      <c r="AL345" s="33"/>
      <c r="AM345" s="33"/>
      <c r="AN345" s="33" t="s">
        <v>12158</v>
      </c>
      <c r="AO345" s="33"/>
      <c r="AP345" s="33" t="s">
        <v>11318</v>
      </c>
      <c r="AQ345" s="33">
        <v>0</v>
      </c>
      <c r="AR345" s="33"/>
      <c r="AS345" s="33"/>
      <c r="AT345" s="33"/>
      <c r="AU345" s="33"/>
      <c r="AV345" s="33"/>
      <c r="AW345" s="33"/>
      <c r="AX345" s="33"/>
      <c r="AY345" s="33"/>
      <c r="AZ345" s="33"/>
      <c r="BA345" s="33"/>
      <c r="BB345" s="33"/>
      <c r="BC345" s="33" t="s">
        <v>11306</v>
      </c>
      <c r="BD345" s="33" t="s">
        <v>11318</v>
      </c>
      <c r="BE345" s="33"/>
      <c r="BF345" s="33"/>
      <c r="BG345" s="33"/>
      <c r="BH345" s="33"/>
      <c r="BI345" s="33"/>
      <c r="BJ345" s="33">
        <v>0</v>
      </c>
      <c r="BK345" s="33" t="s">
        <v>31</v>
      </c>
      <c r="BL345" s="33"/>
      <c r="BM345" s="33" t="s">
        <v>22258</v>
      </c>
    </row>
    <row r="346" spans="1:65" x14ac:dyDescent="0.25">
      <c r="A346" s="33" t="s">
        <v>12779</v>
      </c>
      <c r="B346" s="33" t="s">
        <v>12780</v>
      </c>
      <c r="C346" s="33" t="s">
        <v>12781</v>
      </c>
      <c r="D346" s="33" t="s">
        <v>11302</v>
      </c>
      <c r="E346" s="33"/>
      <c r="F346" s="33" t="s">
        <v>11867</v>
      </c>
      <c r="G346" s="33">
        <v>20.16</v>
      </c>
      <c r="H346" s="33">
        <v>0</v>
      </c>
      <c r="I346" s="33"/>
      <c r="J346" s="33" t="s">
        <v>11304</v>
      </c>
      <c r="K346" s="33" t="s">
        <v>11365</v>
      </c>
      <c r="L346" s="33">
        <v>0</v>
      </c>
      <c r="M346" s="33"/>
      <c r="N346" s="33"/>
      <c r="O346" s="33"/>
      <c r="P346" s="33" t="s">
        <v>11306</v>
      </c>
      <c r="Q346" s="33" t="s">
        <v>11306</v>
      </c>
      <c r="R346" s="33">
        <v>0.3</v>
      </c>
      <c r="S346" s="33">
        <v>0.5</v>
      </c>
      <c r="T346" s="33"/>
      <c r="U346" s="33"/>
      <c r="V346" s="33" t="s">
        <v>12782</v>
      </c>
      <c r="W346" s="33"/>
      <c r="X346" s="33"/>
      <c r="Y346" s="33" t="s">
        <v>11308</v>
      </c>
      <c r="Z346" s="33">
        <v>20</v>
      </c>
      <c r="AA346" s="33">
        <v>20</v>
      </c>
      <c r="AB346" s="33">
        <v>20</v>
      </c>
      <c r="AC346" s="33">
        <v>0</v>
      </c>
      <c r="AD346" s="33" t="s">
        <v>11803</v>
      </c>
      <c r="AE346" s="33" t="s">
        <v>12783</v>
      </c>
      <c r="AF346" s="33" t="s">
        <v>12784</v>
      </c>
      <c r="AG346" s="33" t="s">
        <v>12785</v>
      </c>
      <c r="AH346" s="33" t="s">
        <v>12786</v>
      </c>
      <c r="AI346" s="33" t="s">
        <v>12787</v>
      </c>
      <c r="AJ346" s="33"/>
      <c r="AK346" s="33" t="s">
        <v>12171</v>
      </c>
      <c r="AL346" s="33"/>
      <c r="AM346" s="33"/>
      <c r="AN346" s="33" t="s">
        <v>12158</v>
      </c>
      <c r="AO346" s="33" t="s">
        <v>11627</v>
      </c>
      <c r="AP346" s="33" t="s">
        <v>11318</v>
      </c>
      <c r="AQ346" s="33">
        <v>0</v>
      </c>
      <c r="AR346" s="33"/>
      <c r="AS346" s="33"/>
      <c r="AT346" s="33"/>
      <c r="AU346" s="33"/>
      <c r="AV346" s="33"/>
      <c r="AW346" s="33"/>
      <c r="AX346" s="33"/>
      <c r="AY346" s="33"/>
      <c r="AZ346" s="33"/>
      <c r="BA346" s="33"/>
      <c r="BB346" s="33"/>
      <c r="BC346" s="33" t="s">
        <v>11306</v>
      </c>
      <c r="BD346" s="33" t="s">
        <v>11318</v>
      </c>
      <c r="BE346" s="33"/>
      <c r="BF346" s="33"/>
      <c r="BG346" s="33"/>
      <c r="BH346" s="33"/>
      <c r="BI346" s="33"/>
      <c r="BJ346" s="33">
        <v>0</v>
      </c>
      <c r="BK346" s="33" t="s">
        <v>31</v>
      </c>
      <c r="BL346" s="33"/>
      <c r="BM346" s="33" t="s">
        <v>22258</v>
      </c>
    </row>
    <row r="347" spans="1:65" x14ac:dyDescent="0.25">
      <c r="A347" s="33" t="s">
        <v>12788</v>
      </c>
      <c r="B347" s="33" t="s">
        <v>12789</v>
      </c>
      <c r="C347" s="33" t="s">
        <v>12790</v>
      </c>
      <c r="D347" s="33" t="s">
        <v>11302</v>
      </c>
      <c r="E347" s="33"/>
      <c r="F347" s="33" t="s">
        <v>11867</v>
      </c>
      <c r="G347" s="33">
        <v>30.24</v>
      </c>
      <c r="H347" s="33">
        <v>0</v>
      </c>
      <c r="I347" s="33"/>
      <c r="J347" s="33" t="s">
        <v>11304</v>
      </c>
      <c r="K347" s="33" t="s">
        <v>11319</v>
      </c>
      <c r="L347" s="33">
        <v>0</v>
      </c>
      <c r="M347" s="33"/>
      <c r="N347" s="33"/>
      <c r="O347" s="33"/>
      <c r="P347" s="33" t="s">
        <v>11306</v>
      </c>
      <c r="Q347" s="33" t="s">
        <v>11306</v>
      </c>
      <c r="R347" s="33">
        <v>0.3</v>
      </c>
      <c r="S347" s="33">
        <v>0.5</v>
      </c>
      <c r="T347" s="33"/>
      <c r="U347" s="33"/>
      <c r="V347" s="33" t="s">
        <v>12791</v>
      </c>
      <c r="W347" s="33"/>
      <c r="X347" s="33"/>
      <c r="Y347" s="33" t="s">
        <v>11308</v>
      </c>
      <c r="Z347" s="33">
        <v>20</v>
      </c>
      <c r="AA347" s="33">
        <v>20</v>
      </c>
      <c r="AB347" s="33">
        <v>20</v>
      </c>
      <c r="AC347" s="33">
        <v>0</v>
      </c>
      <c r="AD347" s="33" t="s">
        <v>11803</v>
      </c>
      <c r="AE347" s="33"/>
      <c r="AF347" s="33"/>
      <c r="AG347" s="33"/>
      <c r="AH347" s="33"/>
      <c r="AI347" s="33"/>
      <c r="AJ347" s="33"/>
      <c r="AK347" s="33"/>
      <c r="AL347" s="33"/>
      <c r="AM347" s="33"/>
      <c r="AN347" s="33" t="s">
        <v>12158</v>
      </c>
      <c r="AO347" s="33"/>
      <c r="AP347" s="33" t="s">
        <v>11318</v>
      </c>
      <c r="AQ347" s="33">
        <v>0</v>
      </c>
      <c r="AR347" s="33"/>
      <c r="AS347" s="33"/>
      <c r="AT347" s="33"/>
      <c r="AU347" s="33"/>
      <c r="AV347" s="33"/>
      <c r="AW347" s="33"/>
      <c r="AX347" s="33"/>
      <c r="AY347" s="33"/>
      <c r="AZ347" s="33"/>
      <c r="BA347" s="33"/>
      <c r="BB347" s="33"/>
      <c r="BC347" s="33" t="s">
        <v>11306</v>
      </c>
      <c r="BD347" s="33" t="s">
        <v>11318</v>
      </c>
      <c r="BE347" s="33"/>
      <c r="BF347" s="33"/>
      <c r="BG347" s="33"/>
      <c r="BH347" s="33"/>
      <c r="BI347" s="33"/>
      <c r="BJ347" s="33">
        <v>0</v>
      </c>
      <c r="BK347" s="33" t="s">
        <v>31</v>
      </c>
      <c r="BL347" s="33"/>
      <c r="BM347" s="33" t="s">
        <v>22258</v>
      </c>
    </row>
    <row r="348" spans="1:65" x14ac:dyDescent="0.25">
      <c r="A348" s="33" t="s">
        <v>12817</v>
      </c>
      <c r="B348" s="33" t="s">
        <v>12818</v>
      </c>
      <c r="C348" s="33" t="s">
        <v>12819</v>
      </c>
      <c r="D348" s="33" t="s">
        <v>11302</v>
      </c>
      <c r="E348" s="33"/>
      <c r="F348" s="33" t="s">
        <v>11867</v>
      </c>
      <c r="G348" s="33">
        <v>96.77</v>
      </c>
      <c r="H348" s="33">
        <v>0</v>
      </c>
      <c r="I348" s="33"/>
      <c r="J348" s="33" t="s">
        <v>11304</v>
      </c>
      <c r="K348" s="33" t="s">
        <v>11306</v>
      </c>
      <c r="L348" s="33">
        <v>0</v>
      </c>
      <c r="M348" s="33"/>
      <c r="N348" s="33"/>
      <c r="O348" s="33"/>
      <c r="P348" s="33" t="s">
        <v>11306</v>
      </c>
      <c r="Q348" s="33" t="s">
        <v>11306</v>
      </c>
      <c r="R348" s="33">
        <v>0.3</v>
      </c>
      <c r="S348" s="33">
        <v>0.5</v>
      </c>
      <c r="T348" s="33"/>
      <c r="U348" s="33"/>
      <c r="V348" s="33"/>
      <c r="W348" s="33"/>
      <c r="X348" s="33"/>
      <c r="Y348" s="33" t="s">
        <v>11308</v>
      </c>
      <c r="Z348" s="33">
        <v>20</v>
      </c>
      <c r="AA348" s="33">
        <v>20</v>
      </c>
      <c r="AB348" s="33">
        <v>20</v>
      </c>
      <c r="AC348" s="33">
        <v>0</v>
      </c>
      <c r="AD348" s="33" t="s">
        <v>11803</v>
      </c>
      <c r="AE348" s="33"/>
      <c r="AF348" s="33"/>
      <c r="AG348" s="33"/>
      <c r="AH348" s="33"/>
      <c r="AI348" s="33"/>
      <c r="AJ348" s="33"/>
      <c r="AK348" s="33"/>
      <c r="AL348" s="33"/>
      <c r="AM348" s="33"/>
      <c r="AN348" s="33" t="s">
        <v>12158</v>
      </c>
      <c r="AO348" s="33"/>
      <c r="AP348" s="33" t="s">
        <v>11318</v>
      </c>
      <c r="AQ348" s="33">
        <v>0</v>
      </c>
      <c r="AR348" s="33"/>
      <c r="AS348" s="33"/>
      <c r="AT348" s="33"/>
      <c r="AU348" s="33"/>
      <c r="AV348" s="33"/>
      <c r="AW348" s="33"/>
      <c r="AX348" s="33"/>
      <c r="AY348" s="33"/>
      <c r="AZ348" s="33"/>
      <c r="BA348" s="33"/>
      <c r="BB348" s="33"/>
      <c r="BC348" s="33" t="s">
        <v>11306</v>
      </c>
      <c r="BD348" s="33" t="s">
        <v>11318</v>
      </c>
      <c r="BE348" s="33"/>
      <c r="BF348" s="33"/>
      <c r="BG348" s="33"/>
      <c r="BH348" s="33"/>
      <c r="BI348" s="33"/>
      <c r="BJ348" s="33">
        <v>0</v>
      </c>
      <c r="BK348" s="33" t="s">
        <v>31</v>
      </c>
      <c r="BL348" s="33"/>
      <c r="BM348" s="33" t="s">
        <v>22258</v>
      </c>
    </row>
    <row r="349" spans="1:65" x14ac:dyDescent="0.25">
      <c r="A349" s="33" t="s">
        <v>13933</v>
      </c>
      <c r="B349" s="33" t="s">
        <v>10165</v>
      </c>
      <c r="C349" s="33" t="s">
        <v>13934</v>
      </c>
      <c r="D349" s="33" t="s">
        <v>11302</v>
      </c>
      <c r="E349" s="33" t="s">
        <v>12485</v>
      </c>
      <c r="F349" s="33" t="s">
        <v>11550</v>
      </c>
      <c r="G349" s="33">
        <v>5.75</v>
      </c>
      <c r="H349" s="33">
        <v>0</v>
      </c>
      <c r="I349" s="33"/>
      <c r="J349" s="33" t="s">
        <v>11304</v>
      </c>
      <c r="K349" s="33" t="s">
        <v>13935</v>
      </c>
      <c r="L349" s="33">
        <v>5.75</v>
      </c>
      <c r="M349" s="33"/>
      <c r="N349" s="33" t="s">
        <v>11561</v>
      </c>
      <c r="O349" s="33"/>
      <c r="P349" s="33" t="s">
        <v>11306</v>
      </c>
      <c r="Q349" s="33" t="s">
        <v>11306</v>
      </c>
      <c r="R349" s="33">
        <v>0.06</v>
      </c>
      <c r="S349" s="33">
        <v>0.06</v>
      </c>
      <c r="T349" s="33" t="s">
        <v>13936</v>
      </c>
      <c r="U349" s="33" t="s">
        <v>13936</v>
      </c>
      <c r="V349" s="33" t="s">
        <v>13937</v>
      </c>
      <c r="W349" s="33"/>
      <c r="X349" s="33"/>
      <c r="Y349" s="33" t="s">
        <v>11308</v>
      </c>
      <c r="Z349" s="33">
        <v>14</v>
      </c>
      <c r="AA349" s="33">
        <v>3</v>
      </c>
      <c r="AB349" s="33">
        <v>2</v>
      </c>
      <c r="AC349" s="33">
        <v>0</v>
      </c>
      <c r="AD349" s="33" t="s">
        <v>11803</v>
      </c>
      <c r="AE349" s="33" t="s">
        <v>13938</v>
      </c>
      <c r="AF349" s="33" t="s">
        <v>13939</v>
      </c>
      <c r="AG349" s="33" t="s">
        <v>13940</v>
      </c>
      <c r="AH349" s="33" t="s">
        <v>13941</v>
      </c>
      <c r="AI349" s="33" t="s">
        <v>13942</v>
      </c>
      <c r="AJ349" s="33"/>
      <c r="AK349" s="33" t="s">
        <v>11570</v>
      </c>
      <c r="AL349" s="33"/>
      <c r="AM349" s="33"/>
      <c r="AN349" s="33" t="s">
        <v>13286</v>
      </c>
      <c r="AO349" s="33"/>
      <c r="AP349" s="33" t="s">
        <v>11318</v>
      </c>
      <c r="AQ349" s="33">
        <v>0</v>
      </c>
      <c r="AR349" s="33"/>
      <c r="AS349" s="33"/>
      <c r="AT349" s="33"/>
      <c r="AU349" s="33"/>
      <c r="AV349" s="33"/>
      <c r="AW349" s="33"/>
      <c r="AX349" s="33"/>
      <c r="AY349" s="33"/>
      <c r="AZ349" s="33"/>
      <c r="BA349" s="33"/>
      <c r="BB349" s="33"/>
      <c r="BC349" s="33" t="s">
        <v>11306</v>
      </c>
      <c r="BD349" s="33" t="s">
        <v>11318</v>
      </c>
      <c r="BE349" s="33"/>
      <c r="BF349" s="33"/>
      <c r="BG349" s="33"/>
      <c r="BH349" s="33"/>
      <c r="BI349" s="33"/>
      <c r="BJ349" s="33">
        <v>0</v>
      </c>
      <c r="BK349" s="33" t="s">
        <v>31</v>
      </c>
      <c r="BL349" s="33"/>
      <c r="BM349" s="33" t="s">
        <v>22260</v>
      </c>
    </row>
    <row r="350" spans="1:65" x14ac:dyDescent="0.25">
      <c r="A350" s="33" t="s">
        <v>13943</v>
      </c>
      <c r="B350" s="33" t="s">
        <v>10163</v>
      </c>
      <c r="C350" s="33" t="s">
        <v>13944</v>
      </c>
      <c r="D350" s="33" t="s">
        <v>11302</v>
      </c>
      <c r="E350" s="33" t="s">
        <v>12485</v>
      </c>
      <c r="F350" s="33" t="s">
        <v>11550</v>
      </c>
      <c r="G350" s="33">
        <v>5.75</v>
      </c>
      <c r="H350" s="33">
        <v>0</v>
      </c>
      <c r="I350" s="33"/>
      <c r="J350" s="33" t="s">
        <v>11304</v>
      </c>
      <c r="K350" s="33" t="s">
        <v>12486</v>
      </c>
      <c r="L350" s="33">
        <v>5.75</v>
      </c>
      <c r="M350" s="33"/>
      <c r="N350" s="33" t="s">
        <v>11561</v>
      </c>
      <c r="O350" s="33"/>
      <c r="P350" s="33" t="s">
        <v>11306</v>
      </c>
      <c r="Q350" s="33" t="s">
        <v>11306</v>
      </c>
      <c r="R350" s="33">
        <v>0.06</v>
      </c>
      <c r="S350" s="33">
        <v>0.06</v>
      </c>
      <c r="T350" s="33" t="s">
        <v>13945</v>
      </c>
      <c r="U350" s="33" t="s">
        <v>13945</v>
      </c>
      <c r="V350" s="33" t="s">
        <v>13946</v>
      </c>
      <c r="W350" s="33"/>
      <c r="X350" s="33"/>
      <c r="Y350" s="33" t="s">
        <v>11308</v>
      </c>
      <c r="Z350" s="33">
        <v>14</v>
      </c>
      <c r="AA350" s="33">
        <v>3</v>
      </c>
      <c r="AB350" s="33">
        <v>2</v>
      </c>
      <c r="AC350" s="33">
        <v>0</v>
      </c>
      <c r="AD350" s="33" t="s">
        <v>11803</v>
      </c>
      <c r="AE350" s="33" t="s">
        <v>13947</v>
      </c>
      <c r="AF350" s="33" t="s">
        <v>13948</v>
      </c>
      <c r="AG350" s="33" t="s">
        <v>13949</v>
      </c>
      <c r="AH350" s="33" t="s">
        <v>13950</v>
      </c>
      <c r="AI350" s="33" t="s">
        <v>13951</v>
      </c>
      <c r="AJ350" s="33"/>
      <c r="AK350" s="33" t="s">
        <v>11570</v>
      </c>
      <c r="AL350" s="33"/>
      <c r="AM350" s="33"/>
      <c r="AN350" s="33" t="s">
        <v>13286</v>
      </c>
      <c r="AO350" s="33"/>
      <c r="AP350" s="33" t="s">
        <v>11318</v>
      </c>
      <c r="AQ350" s="33">
        <v>0</v>
      </c>
      <c r="AR350" s="33"/>
      <c r="AS350" s="33"/>
      <c r="AT350" s="33"/>
      <c r="AU350" s="33"/>
      <c r="AV350" s="33"/>
      <c r="AW350" s="33"/>
      <c r="AX350" s="33"/>
      <c r="AY350" s="33"/>
      <c r="AZ350" s="33"/>
      <c r="BA350" s="33"/>
      <c r="BB350" s="33"/>
      <c r="BC350" s="33" t="s">
        <v>11306</v>
      </c>
      <c r="BD350" s="33" t="s">
        <v>11318</v>
      </c>
      <c r="BE350" s="33"/>
      <c r="BF350" s="33"/>
      <c r="BG350" s="33"/>
      <c r="BH350" s="33"/>
      <c r="BI350" s="33"/>
      <c r="BJ350" s="33">
        <v>0</v>
      </c>
      <c r="BK350" s="33" t="s">
        <v>31</v>
      </c>
      <c r="BL350" s="33"/>
      <c r="BM350" s="33" t="s">
        <v>22260</v>
      </c>
    </row>
    <row r="351" spans="1:65" x14ac:dyDescent="0.25">
      <c r="A351" s="33" t="s">
        <v>13952</v>
      </c>
      <c r="B351" s="33" t="s">
        <v>10160</v>
      </c>
      <c r="C351" s="33" t="s">
        <v>13953</v>
      </c>
      <c r="D351" s="33" t="s">
        <v>11302</v>
      </c>
      <c r="E351" s="33" t="s">
        <v>12485</v>
      </c>
      <c r="F351" s="33" t="s">
        <v>11550</v>
      </c>
      <c r="G351" s="33">
        <v>55.04</v>
      </c>
      <c r="H351" s="33">
        <v>0</v>
      </c>
      <c r="I351" s="33"/>
      <c r="J351" s="33" t="s">
        <v>11304</v>
      </c>
      <c r="K351" s="33" t="s">
        <v>13954</v>
      </c>
      <c r="L351" s="33">
        <v>55.04</v>
      </c>
      <c r="M351" s="33"/>
      <c r="N351" s="33" t="s">
        <v>11561</v>
      </c>
      <c r="O351" s="33"/>
      <c r="P351" s="33" t="s">
        <v>11306</v>
      </c>
      <c r="Q351" s="33" t="s">
        <v>11306</v>
      </c>
      <c r="R351" s="33">
        <v>0.1</v>
      </c>
      <c r="S351" s="33">
        <v>0.1</v>
      </c>
      <c r="T351" s="33" t="s">
        <v>13955</v>
      </c>
      <c r="U351" s="33" t="s">
        <v>13955</v>
      </c>
      <c r="V351" s="33" t="s">
        <v>13956</v>
      </c>
      <c r="W351" s="33"/>
      <c r="X351" s="33"/>
      <c r="Y351" s="33" t="s">
        <v>11308</v>
      </c>
      <c r="Z351" s="33">
        <v>10</v>
      </c>
      <c r="AA351" s="33">
        <v>15</v>
      </c>
      <c r="AB351" s="33">
        <v>10</v>
      </c>
      <c r="AC351" s="33">
        <v>0</v>
      </c>
      <c r="AD351" s="33" t="s">
        <v>11803</v>
      </c>
      <c r="AE351" s="33" t="s">
        <v>13957</v>
      </c>
      <c r="AF351" s="33" t="s">
        <v>13958</v>
      </c>
      <c r="AG351" s="33" t="s">
        <v>13959</v>
      </c>
      <c r="AH351" s="33" t="s">
        <v>13960</v>
      </c>
      <c r="AI351" s="33" t="s">
        <v>13961</v>
      </c>
      <c r="AJ351" s="33" t="s">
        <v>13962</v>
      </c>
      <c r="AK351" s="33" t="s">
        <v>11570</v>
      </c>
      <c r="AL351" s="33"/>
      <c r="AM351" s="33"/>
      <c r="AN351" s="33" t="s">
        <v>11556</v>
      </c>
      <c r="AO351" s="33" t="s">
        <v>11386</v>
      </c>
      <c r="AP351" s="33" t="s">
        <v>11318</v>
      </c>
      <c r="AQ351" s="33">
        <v>0</v>
      </c>
      <c r="AR351" s="33"/>
      <c r="AS351" s="33"/>
      <c r="AT351" s="33"/>
      <c r="AU351" s="33"/>
      <c r="AV351" s="33"/>
      <c r="AW351" s="33"/>
      <c r="AX351" s="33"/>
      <c r="AY351" s="33"/>
      <c r="AZ351" s="33"/>
      <c r="BA351" s="33"/>
      <c r="BB351" s="33"/>
      <c r="BC351" s="33" t="s">
        <v>11306</v>
      </c>
      <c r="BD351" s="33" t="s">
        <v>11318</v>
      </c>
      <c r="BE351" s="33"/>
      <c r="BF351" s="33"/>
      <c r="BG351" s="33"/>
      <c r="BH351" s="33"/>
      <c r="BI351" s="33"/>
      <c r="BJ351" s="33">
        <v>0</v>
      </c>
      <c r="BK351" s="33" t="s">
        <v>31</v>
      </c>
      <c r="BL351" s="33"/>
      <c r="BM351" s="33" t="s">
        <v>22260</v>
      </c>
    </row>
    <row r="352" spans="1:65" x14ac:dyDescent="0.25">
      <c r="A352" s="33" t="s">
        <v>12829</v>
      </c>
      <c r="B352" s="33" t="s">
        <v>12830</v>
      </c>
      <c r="C352" s="33" t="s">
        <v>12831</v>
      </c>
      <c r="D352" s="33" t="s">
        <v>11302</v>
      </c>
      <c r="E352" s="33"/>
      <c r="F352" s="33" t="s">
        <v>11867</v>
      </c>
      <c r="G352" s="33">
        <v>189</v>
      </c>
      <c r="H352" s="33">
        <v>0</v>
      </c>
      <c r="I352" s="33"/>
      <c r="J352" s="33" t="s">
        <v>11304</v>
      </c>
      <c r="K352" s="33" t="s">
        <v>11306</v>
      </c>
      <c r="L352" s="33">
        <v>0</v>
      </c>
      <c r="M352" s="33"/>
      <c r="N352" s="33"/>
      <c r="O352" s="33"/>
      <c r="P352" s="33" t="s">
        <v>11306</v>
      </c>
      <c r="Q352" s="33" t="s">
        <v>11306</v>
      </c>
      <c r="R352" s="33">
        <v>0.3</v>
      </c>
      <c r="S352" s="33">
        <v>0.5</v>
      </c>
      <c r="T352" s="33"/>
      <c r="U352" s="33"/>
      <c r="V352" s="33" t="s">
        <v>12832</v>
      </c>
      <c r="W352" s="33"/>
      <c r="X352" s="33"/>
      <c r="Y352" s="33" t="s">
        <v>11308</v>
      </c>
      <c r="Z352" s="33">
        <v>20</v>
      </c>
      <c r="AA352" s="33">
        <v>20</v>
      </c>
      <c r="AB352" s="33">
        <v>20</v>
      </c>
      <c r="AC352" s="33">
        <v>0</v>
      </c>
      <c r="AD352" s="33" t="s">
        <v>11803</v>
      </c>
      <c r="AE352" s="33"/>
      <c r="AF352" s="33"/>
      <c r="AG352" s="33"/>
      <c r="AH352" s="33"/>
      <c r="AI352" s="33"/>
      <c r="AJ352" s="33"/>
      <c r="AK352" s="33"/>
      <c r="AL352" s="33"/>
      <c r="AM352" s="33"/>
      <c r="AN352" s="33" t="s">
        <v>12833</v>
      </c>
      <c r="AO352" s="33"/>
      <c r="AP352" s="33" t="s">
        <v>11318</v>
      </c>
      <c r="AQ352" s="33">
        <v>0</v>
      </c>
      <c r="AR352" s="33"/>
      <c r="AS352" s="33"/>
      <c r="AT352" s="33"/>
      <c r="AU352" s="33"/>
      <c r="AV352" s="33"/>
      <c r="AW352" s="33"/>
      <c r="AX352" s="33"/>
      <c r="AY352" s="33"/>
      <c r="AZ352" s="33"/>
      <c r="BA352" s="33"/>
      <c r="BB352" s="33"/>
      <c r="BC352" s="33" t="s">
        <v>11306</v>
      </c>
      <c r="BD352" s="33" t="s">
        <v>11318</v>
      </c>
      <c r="BE352" s="33"/>
      <c r="BF352" s="33"/>
      <c r="BG352" s="33"/>
      <c r="BH352" s="33"/>
      <c r="BI352" s="33"/>
      <c r="BJ352" s="33">
        <v>0</v>
      </c>
      <c r="BK352" s="33" t="s">
        <v>31</v>
      </c>
      <c r="BL352" s="33"/>
      <c r="BM352" s="33" t="s">
        <v>22258</v>
      </c>
    </row>
    <row r="353" spans="1:65" x14ac:dyDescent="0.25">
      <c r="A353" s="33" t="s">
        <v>13967</v>
      </c>
      <c r="B353" s="33" t="s">
        <v>13968</v>
      </c>
      <c r="C353" s="33" t="s">
        <v>13969</v>
      </c>
      <c r="D353" s="33" t="s">
        <v>11302</v>
      </c>
      <c r="E353" s="33"/>
      <c r="F353" s="33" t="s">
        <v>11550</v>
      </c>
      <c r="G353" s="33">
        <v>209.9</v>
      </c>
      <c r="H353" s="33">
        <v>0</v>
      </c>
      <c r="I353" s="33"/>
      <c r="J353" s="33" t="s">
        <v>11304</v>
      </c>
      <c r="K353" s="33" t="s">
        <v>12197</v>
      </c>
      <c r="L353" s="33">
        <v>0</v>
      </c>
      <c r="M353" s="33"/>
      <c r="N353" s="33"/>
      <c r="O353" s="33"/>
      <c r="P353" s="33" t="s">
        <v>11306</v>
      </c>
      <c r="Q353" s="33" t="s">
        <v>11306</v>
      </c>
      <c r="R353" s="33">
        <v>0.1</v>
      </c>
      <c r="S353" s="33">
        <v>0.105</v>
      </c>
      <c r="T353" s="33"/>
      <c r="U353" s="33"/>
      <c r="V353" s="33" t="s">
        <v>13970</v>
      </c>
      <c r="W353" s="33"/>
      <c r="X353" s="33"/>
      <c r="Y353" s="33" t="s">
        <v>11308</v>
      </c>
      <c r="Z353" s="33">
        <v>20</v>
      </c>
      <c r="AA353" s="33">
        <v>3</v>
      </c>
      <c r="AB353" s="33">
        <v>20</v>
      </c>
      <c r="AC353" s="33">
        <v>0</v>
      </c>
      <c r="AD353" s="33" t="s">
        <v>11803</v>
      </c>
      <c r="AE353" s="33"/>
      <c r="AF353" s="33"/>
      <c r="AG353" s="33"/>
      <c r="AH353" s="33"/>
      <c r="AI353" s="33"/>
      <c r="AJ353" s="33"/>
      <c r="AK353" s="33"/>
      <c r="AL353" s="33"/>
      <c r="AM353" s="33"/>
      <c r="AN353" s="33" t="s">
        <v>11227</v>
      </c>
      <c r="AO353" s="33"/>
      <c r="AP353" s="33" t="s">
        <v>11318</v>
      </c>
      <c r="AQ353" s="33">
        <v>0</v>
      </c>
      <c r="AR353" s="33"/>
      <c r="AS353" s="33"/>
      <c r="AT353" s="33"/>
      <c r="AU353" s="33"/>
      <c r="AV353" s="33"/>
      <c r="AW353" s="33"/>
      <c r="AX353" s="33"/>
      <c r="AY353" s="33"/>
      <c r="AZ353" s="33"/>
      <c r="BA353" s="33"/>
      <c r="BB353" s="33"/>
      <c r="BC353" s="33" t="s">
        <v>11306</v>
      </c>
      <c r="BD353" s="33" t="s">
        <v>11318</v>
      </c>
      <c r="BE353" s="33"/>
      <c r="BF353" s="33"/>
      <c r="BG353" s="33"/>
      <c r="BH353" s="33"/>
      <c r="BI353" s="33"/>
      <c r="BJ353" s="33">
        <v>0</v>
      </c>
      <c r="BK353" s="33" t="s">
        <v>31</v>
      </c>
      <c r="BL353" s="33"/>
      <c r="BM353" s="33" t="s">
        <v>22260</v>
      </c>
    </row>
    <row r="354" spans="1:65" x14ac:dyDescent="0.25">
      <c r="A354" s="33" t="s">
        <v>13041</v>
      </c>
      <c r="B354" s="33" t="s">
        <v>13042</v>
      </c>
      <c r="C354" s="33" t="s">
        <v>13043</v>
      </c>
      <c r="D354" s="33" t="s">
        <v>11302</v>
      </c>
      <c r="E354" s="33"/>
      <c r="F354" s="33" t="s">
        <v>11867</v>
      </c>
      <c r="G354" s="33">
        <v>50.39</v>
      </c>
      <c r="H354" s="33">
        <v>0</v>
      </c>
      <c r="I354" s="33"/>
      <c r="J354" s="33" t="s">
        <v>11304</v>
      </c>
      <c r="K354" s="33" t="s">
        <v>12197</v>
      </c>
      <c r="L354" s="33">
        <v>0</v>
      </c>
      <c r="M354" s="33"/>
      <c r="N354" s="33"/>
      <c r="O354" s="33"/>
      <c r="P354" s="33" t="s">
        <v>11306</v>
      </c>
      <c r="Q354" s="33" t="s">
        <v>11306</v>
      </c>
      <c r="R354" s="33">
        <v>0.3</v>
      </c>
      <c r="S354" s="33">
        <v>0.5</v>
      </c>
      <c r="T354" s="33"/>
      <c r="U354" s="33"/>
      <c r="V354" s="33" t="s">
        <v>13044</v>
      </c>
      <c r="W354" s="33"/>
      <c r="X354" s="33"/>
      <c r="Y354" s="33" t="s">
        <v>11308</v>
      </c>
      <c r="Z354" s="33">
        <v>20</v>
      </c>
      <c r="AA354" s="33">
        <v>20</v>
      </c>
      <c r="AB354" s="33">
        <v>20</v>
      </c>
      <c r="AC354" s="33">
        <v>0</v>
      </c>
      <c r="AD354" s="33" t="s">
        <v>11803</v>
      </c>
      <c r="AE354" s="33"/>
      <c r="AF354" s="33"/>
      <c r="AG354" s="33"/>
      <c r="AH354" s="33"/>
      <c r="AI354" s="33"/>
      <c r="AJ354" s="33"/>
      <c r="AK354" s="33"/>
      <c r="AL354" s="33"/>
      <c r="AM354" s="33"/>
      <c r="AN354" s="33" t="s">
        <v>12158</v>
      </c>
      <c r="AO354" s="33"/>
      <c r="AP354" s="33" t="s">
        <v>11318</v>
      </c>
      <c r="AQ354" s="33">
        <v>0</v>
      </c>
      <c r="AR354" s="33"/>
      <c r="AS354" s="33"/>
      <c r="AT354" s="33"/>
      <c r="AU354" s="33"/>
      <c r="AV354" s="33"/>
      <c r="AW354" s="33"/>
      <c r="AX354" s="33"/>
      <c r="AY354" s="33"/>
      <c r="AZ354" s="33"/>
      <c r="BA354" s="33"/>
      <c r="BB354" s="33"/>
      <c r="BC354" s="33" t="s">
        <v>11306</v>
      </c>
      <c r="BD354" s="33" t="s">
        <v>11318</v>
      </c>
      <c r="BE354" s="33"/>
      <c r="BF354" s="33"/>
      <c r="BG354" s="33"/>
      <c r="BH354" s="33"/>
      <c r="BI354" s="33"/>
      <c r="BJ354" s="33">
        <v>0</v>
      </c>
      <c r="BK354" s="33" t="s">
        <v>31</v>
      </c>
      <c r="BL354" s="33"/>
      <c r="BM354" s="33" t="s">
        <v>22258</v>
      </c>
    </row>
    <row r="355" spans="1:65" x14ac:dyDescent="0.25">
      <c r="A355" s="33" t="s">
        <v>13977</v>
      </c>
      <c r="B355" s="33" t="s">
        <v>13978</v>
      </c>
      <c r="C355" s="33" t="s">
        <v>13979</v>
      </c>
      <c r="D355" s="33" t="s">
        <v>11302</v>
      </c>
      <c r="E355" s="33" t="s">
        <v>12235</v>
      </c>
      <c r="F355" s="33" t="s">
        <v>11550</v>
      </c>
      <c r="G355" s="33">
        <v>13.03</v>
      </c>
      <c r="H355" s="33">
        <v>0</v>
      </c>
      <c r="I355" s="33"/>
      <c r="J355" s="33" t="s">
        <v>11304</v>
      </c>
      <c r="K355" s="33" t="s">
        <v>11306</v>
      </c>
      <c r="L355" s="33">
        <v>13.03</v>
      </c>
      <c r="M355" s="33"/>
      <c r="N355" s="33" t="s">
        <v>11561</v>
      </c>
      <c r="O355" s="33"/>
      <c r="P355" s="33" t="s">
        <v>11306</v>
      </c>
      <c r="Q355" s="33" t="s">
        <v>11306</v>
      </c>
      <c r="R355" s="33">
        <v>1.5</v>
      </c>
      <c r="S355" s="33">
        <v>1.5</v>
      </c>
      <c r="T355" s="33" t="s">
        <v>13980</v>
      </c>
      <c r="U355" s="33"/>
      <c r="V355" s="33"/>
      <c r="W355" s="33"/>
      <c r="X355" s="33"/>
      <c r="Y355" s="33" t="s">
        <v>11308</v>
      </c>
      <c r="Z355" s="33">
        <v>0</v>
      </c>
      <c r="AA355" s="33">
        <v>0</v>
      </c>
      <c r="AB355" s="33">
        <v>0</v>
      </c>
      <c r="AC355" s="33">
        <v>0</v>
      </c>
      <c r="AD355" s="33" t="s">
        <v>11803</v>
      </c>
      <c r="AE355" s="33" t="s">
        <v>13981</v>
      </c>
      <c r="AF355" s="33"/>
      <c r="AG355" s="33"/>
      <c r="AH355" s="33"/>
      <c r="AI355" s="33"/>
      <c r="AJ355" s="33"/>
      <c r="AK355" s="33" t="s">
        <v>11570</v>
      </c>
      <c r="AL355" s="33"/>
      <c r="AM355" s="33"/>
      <c r="AN355" s="33"/>
      <c r="AO355" s="33" t="s">
        <v>11386</v>
      </c>
      <c r="AP355" s="33" t="s">
        <v>11318</v>
      </c>
      <c r="AQ355" s="33">
        <v>0</v>
      </c>
      <c r="AR355" s="33"/>
      <c r="AS355" s="33"/>
      <c r="AT355" s="33"/>
      <c r="AU355" s="33"/>
      <c r="AV355" s="33"/>
      <c r="AW355" s="33"/>
      <c r="AX355" s="33"/>
      <c r="AY355" s="33"/>
      <c r="AZ355" s="33"/>
      <c r="BA355" s="33"/>
      <c r="BB355" s="33"/>
      <c r="BC355" s="33" t="s">
        <v>11306</v>
      </c>
      <c r="BD355" s="33" t="s">
        <v>11318</v>
      </c>
      <c r="BE355" s="33" t="s">
        <v>12153</v>
      </c>
      <c r="BF355" s="33"/>
      <c r="BG355" s="33"/>
      <c r="BH355" s="33"/>
      <c r="BI355" s="33"/>
      <c r="BJ355" s="33">
        <v>0</v>
      </c>
      <c r="BK355" s="33" t="s">
        <v>31</v>
      </c>
      <c r="BL355" s="33"/>
      <c r="BM355" s="33" t="s">
        <v>22260</v>
      </c>
    </row>
    <row r="356" spans="1:65" x14ac:dyDescent="0.25">
      <c r="A356" s="33" t="s">
        <v>13982</v>
      </c>
      <c r="B356" s="33" t="s">
        <v>13983</v>
      </c>
      <c r="C356" s="33" t="s">
        <v>13984</v>
      </c>
      <c r="D356" s="33" t="s">
        <v>11302</v>
      </c>
      <c r="E356" s="33" t="s">
        <v>12235</v>
      </c>
      <c r="F356" s="33" t="s">
        <v>11550</v>
      </c>
      <c r="G356" s="33">
        <v>7.57</v>
      </c>
      <c r="H356" s="33">
        <v>0</v>
      </c>
      <c r="I356" s="33"/>
      <c r="J356" s="33" t="s">
        <v>11304</v>
      </c>
      <c r="K356" s="33" t="s">
        <v>11306</v>
      </c>
      <c r="L356" s="33">
        <v>7.57</v>
      </c>
      <c r="M356" s="33"/>
      <c r="N356" s="33" t="s">
        <v>11561</v>
      </c>
      <c r="O356" s="33"/>
      <c r="P356" s="33" t="s">
        <v>11306</v>
      </c>
      <c r="Q356" s="33" t="s">
        <v>11306</v>
      </c>
      <c r="R356" s="33">
        <v>0.5</v>
      </c>
      <c r="S356" s="33">
        <v>0.5</v>
      </c>
      <c r="T356" s="33" t="s">
        <v>13985</v>
      </c>
      <c r="U356" s="33"/>
      <c r="V356" s="33"/>
      <c r="W356" s="33"/>
      <c r="X356" s="33"/>
      <c r="Y356" s="33" t="s">
        <v>11308</v>
      </c>
      <c r="Z356" s="33">
        <v>0</v>
      </c>
      <c r="AA356" s="33">
        <v>0</v>
      </c>
      <c r="AB356" s="33">
        <v>0</v>
      </c>
      <c r="AC356" s="33">
        <v>0</v>
      </c>
      <c r="AD356" s="33" t="s">
        <v>11803</v>
      </c>
      <c r="AE356" s="33" t="s">
        <v>13986</v>
      </c>
      <c r="AF356" s="33"/>
      <c r="AG356" s="33"/>
      <c r="AH356" s="33"/>
      <c r="AI356" s="33"/>
      <c r="AJ356" s="33"/>
      <c r="AK356" s="33" t="s">
        <v>11570</v>
      </c>
      <c r="AL356" s="33"/>
      <c r="AM356" s="33"/>
      <c r="AN356" s="33" t="s">
        <v>12358</v>
      </c>
      <c r="AO356" s="33" t="s">
        <v>11386</v>
      </c>
      <c r="AP356" s="33" t="s">
        <v>11318</v>
      </c>
      <c r="AQ356" s="33">
        <v>0</v>
      </c>
      <c r="AR356" s="33"/>
      <c r="AS356" s="33"/>
      <c r="AT356" s="33"/>
      <c r="AU356" s="33"/>
      <c r="AV356" s="33"/>
      <c r="AW356" s="33"/>
      <c r="AX356" s="33"/>
      <c r="AY356" s="33"/>
      <c r="AZ356" s="33"/>
      <c r="BA356" s="33"/>
      <c r="BB356" s="33"/>
      <c r="BC356" s="33" t="s">
        <v>11306</v>
      </c>
      <c r="BD356" s="33" t="s">
        <v>11318</v>
      </c>
      <c r="BE356" s="33" t="s">
        <v>12153</v>
      </c>
      <c r="BF356" s="33"/>
      <c r="BG356" s="33"/>
      <c r="BH356" s="33"/>
      <c r="BI356" s="33"/>
      <c r="BJ356" s="33">
        <v>0</v>
      </c>
      <c r="BK356" s="33" t="s">
        <v>31</v>
      </c>
      <c r="BL356" s="33"/>
      <c r="BM356" s="33" t="s">
        <v>22260</v>
      </c>
    </row>
    <row r="357" spans="1:65" x14ac:dyDescent="0.25">
      <c r="A357" s="33" t="s">
        <v>13987</v>
      </c>
      <c r="B357" s="33" t="s">
        <v>13988</v>
      </c>
      <c r="C357" s="33" t="s">
        <v>13989</v>
      </c>
      <c r="D357" s="33" t="s">
        <v>11302</v>
      </c>
      <c r="E357" s="33" t="s">
        <v>12235</v>
      </c>
      <c r="F357" s="33" t="s">
        <v>11550</v>
      </c>
      <c r="G357" s="33">
        <v>29.29</v>
      </c>
      <c r="H357" s="33">
        <v>0</v>
      </c>
      <c r="I357" s="33"/>
      <c r="J357" s="33" t="s">
        <v>11304</v>
      </c>
      <c r="K357" s="33" t="s">
        <v>11306</v>
      </c>
      <c r="L357" s="33">
        <v>29.29</v>
      </c>
      <c r="M357" s="33"/>
      <c r="N357" s="33" t="s">
        <v>11561</v>
      </c>
      <c r="O357" s="33"/>
      <c r="P357" s="33" t="s">
        <v>11306</v>
      </c>
      <c r="Q357" s="33" t="s">
        <v>11306</v>
      </c>
      <c r="R357" s="33">
        <v>5</v>
      </c>
      <c r="S357" s="33">
        <v>5</v>
      </c>
      <c r="T357" s="33" t="s">
        <v>13990</v>
      </c>
      <c r="U357" s="33"/>
      <c r="V357" s="33"/>
      <c r="W357" s="33"/>
      <c r="X357" s="33"/>
      <c r="Y357" s="33" t="s">
        <v>11308</v>
      </c>
      <c r="Z357" s="33">
        <v>0</v>
      </c>
      <c r="AA357" s="33">
        <v>0</v>
      </c>
      <c r="AB357" s="33">
        <v>0</v>
      </c>
      <c r="AC357" s="33">
        <v>0</v>
      </c>
      <c r="AD357" s="33" t="s">
        <v>11803</v>
      </c>
      <c r="AE357" s="33" t="s">
        <v>13991</v>
      </c>
      <c r="AF357" s="33"/>
      <c r="AG357" s="33"/>
      <c r="AH357" s="33"/>
      <c r="AI357" s="33"/>
      <c r="AJ357" s="33"/>
      <c r="AK357" s="33" t="s">
        <v>11570</v>
      </c>
      <c r="AL357" s="33"/>
      <c r="AM357" s="33"/>
      <c r="AN357" s="33" t="s">
        <v>12358</v>
      </c>
      <c r="AO357" s="33" t="s">
        <v>11386</v>
      </c>
      <c r="AP357" s="33" t="s">
        <v>11318</v>
      </c>
      <c r="AQ357" s="33">
        <v>0</v>
      </c>
      <c r="AR357" s="33"/>
      <c r="AS357" s="33"/>
      <c r="AT357" s="33"/>
      <c r="AU357" s="33"/>
      <c r="AV357" s="33"/>
      <c r="AW357" s="33"/>
      <c r="AX357" s="33"/>
      <c r="AY357" s="33"/>
      <c r="AZ357" s="33"/>
      <c r="BA357" s="33"/>
      <c r="BB357" s="33"/>
      <c r="BC357" s="33" t="s">
        <v>11306</v>
      </c>
      <c r="BD357" s="33" t="s">
        <v>11318</v>
      </c>
      <c r="BE357" s="33" t="s">
        <v>12153</v>
      </c>
      <c r="BF357" s="33"/>
      <c r="BG357" s="33"/>
      <c r="BH357" s="33"/>
      <c r="BI357" s="33"/>
      <c r="BJ357" s="33">
        <v>0</v>
      </c>
      <c r="BK357" s="33" t="s">
        <v>31</v>
      </c>
      <c r="BL357" s="33"/>
      <c r="BM357" s="33" t="s">
        <v>22260</v>
      </c>
    </row>
    <row r="358" spans="1:65" x14ac:dyDescent="0.25">
      <c r="A358" s="33" t="s">
        <v>13992</v>
      </c>
      <c r="B358" s="33" t="s">
        <v>13993</v>
      </c>
      <c r="C358" s="33" t="s">
        <v>13994</v>
      </c>
      <c r="D358" s="33" t="s">
        <v>11302</v>
      </c>
      <c r="E358" s="33"/>
      <c r="F358" s="33" t="s">
        <v>11550</v>
      </c>
      <c r="G358" s="33">
        <v>0.01</v>
      </c>
      <c r="H358" s="33">
        <v>0</v>
      </c>
      <c r="I358" s="33"/>
      <c r="J358" s="33" t="s">
        <v>11304</v>
      </c>
      <c r="K358" s="33" t="s">
        <v>13995</v>
      </c>
      <c r="L358" s="33">
        <v>0</v>
      </c>
      <c r="M358" s="33"/>
      <c r="N358" s="33"/>
      <c r="O358" s="33"/>
      <c r="P358" s="33" t="s">
        <v>11306</v>
      </c>
      <c r="Q358" s="33" t="s">
        <v>11306</v>
      </c>
      <c r="R358" s="33">
        <v>0</v>
      </c>
      <c r="S358" s="33">
        <v>0</v>
      </c>
      <c r="T358" s="33"/>
      <c r="U358" s="33"/>
      <c r="V358" s="33"/>
      <c r="W358" s="33"/>
      <c r="X358" s="33"/>
      <c r="Y358" s="33" t="s">
        <v>11308</v>
      </c>
      <c r="Z358" s="33">
        <v>0</v>
      </c>
      <c r="AA358" s="33">
        <v>0</v>
      </c>
      <c r="AB358" s="33">
        <v>0</v>
      </c>
      <c r="AC358" s="33">
        <v>0</v>
      </c>
      <c r="AD358" s="33" t="s">
        <v>11803</v>
      </c>
      <c r="AE358" s="33"/>
      <c r="AF358" s="33"/>
      <c r="AG358" s="33"/>
      <c r="AH358" s="33"/>
      <c r="AI358" s="33"/>
      <c r="AJ358" s="33"/>
      <c r="AK358" s="33"/>
      <c r="AL358" s="33"/>
      <c r="AM358" s="33"/>
      <c r="AN358" s="33"/>
      <c r="AO358" s="33"/>
      <c r="AP358" s="33" t="s">
        <v>11318</v>
      </c>
      <c r="AQ358" s="33">
        <v>0</v>
      </c>
      <c r="AR358" s="33"/>
      <c r="AS358" s="33"/>
      <c r="AT358" s="33"/>
      <c r="AU358" s="33"/>
      <c r="AV358" s="33"/>
      <c r="AW358" s="33"/>
      <c r="AX358" s="33"/>
      <c r="AY358" s="33"/>
      <c r="AZ358" s="33"/>
      <c r="BA358" s="33"/>
      <c r="BB358" s="33"/>
      <c r="BC358" s="33" t="s">
        <v>11306</v>
      </c>
      <c r="BD358" s="33" t="s">
        <v>11318</v>
      </c>
      <c r="BE358" s="33"/>
      <c r="BF358" s="33"/>
      <c r="BG358" s="33"/>
      <c r="BH358" s="33"/>
      <c r="BI358" s="33"/>
      <c r="BJ358" s="33">
        <v>0</v>
      </c>
      <c r="BK358" s="33" t="s">
        <v>31</v>
      </c>
      <c r="BL358" s="33"/>
      <c r="BM358" s="33" t="s">
        <v>22260</v>
      </c>
    </row>
    <row r="359" spans="1:65" x14ac:dyDescent="0.25">
      <c r="A359" s="33" t="s">
        <v>13996</v>
      </c>
      <c r="B359" s="33" t="s">
        <v>13997</v>
      </c>
      <c r="C359" s="33" t="s">
        <v>13998</v>
      </c>
      <c r="D359" s="33" t="s">
        <v>11302</v>
      </c>
      <c r="E359" s="33"/>
      <c r="F359" s="33" t="s">
        <v>11550</v>
      </c>
      <c r="G359" s="33">
        <v>0.01</v>
      </c>
      <c r="H359" s="33">
        <v>0</v>
      </c>
      <c r="I359" s="33"/>
      <c r="J359" s="33" t="s">
        <v>11304</v>
      </c>
      <c r="K359" s="33" t="s">
        <v>13999</v>
      </c>
      <c r="L359" s="33">
        <v>0</v>
      </c>
      <c r="M359" s="33"/>
      <c r="N359" s="33"/>
      <c r="O359" s="33"/>
      <c r="P359" s="33" t="s">
        <v>11306</v>
      </c>
      <c r="Q359" s="33" t="s">
        <v>11306</v>
      </c>
      <c r="R359" s="33">
        <v>0</v>
      </c>
      <c r="S359" s="33">
        <v>0</v>
      </c>
      <c r="T359" s="33"/>
      <c r="U359" s="33"/>
      <c r="V359" s="33"/>
      <c r="W359" s="33"/>
      <c r="X359" s="33"/>
      <c r="Y359" s="33" t="s">
        <v>11308</v>
      </c>
      <c r="Z359" s="33">
        <v>0</v>
      </c>
      <c r="AA359" s="33">
        <v>0</v>
      </c>
      <c r="AB359" s="33">
        <v>0</v>
      </c>
      <c r="AC359" s="33">
        <v>0</v>
      </c>
      <c r="AD359" s="33" t="s">
        <v>11803</v>
      </c>
      <c r="AE359" s="33"/>
      <c r="AF359" s="33"/>
      <c r="AG359" s="33"/>
      <c r="AH359" s="33"/>
      <c r="AI359" s="33"/>
      <c r="AJ359" s="33"/>
      <c r="AK359" s="33"/>
      <c r="AL359" s="33"/>
      <c r="AM359" s="33"/>
      <c r="AN359" s="33"/>
      <c r="AO359" s="33"/>
      <c r="AP359" s="33" t="s">
        <v>11318</v>
      </c>
      <c r="AQ359" s="33">
        <v>0</v>
      </c>
      <c r="AR359" s="33"/>
      <c r="AS359" s="33"/>
      <c r="AT359" s="33"/>
      <c r="AU359" s="33"/>
      <c r="AV359" s="33"/>
      <c r="AW359" s="33"/>
      <c r="AX359" s="33"/>
      <c r="AY359" s="33"/>
      <c r="AZ359" s="33"/>
      <c r="BA359" s="33"/>
      <c r="BB359" s="33"/>
      <c r="BC359" s="33" t="s">
        <v>11306</v>
      </c>
      <c r="BD359" s="33" t="s">
        <v>11318</v>
      </c>
      <c r="BE359" s="33"/>
      <c r="BF359" s="33"/>
      <c r="BG359" s="33"/>
      <c r="BH359" s="33"/>
      <c r="BI359" s="33"/>
      <c r="BJ359" s="33">
        <v>0</v>
      </c>
      <c r="BK359" s="33" t="s">
        <v>31</v>
      </c>
      <c r="BL359" s="33"/>
      <c r="BM359" s="33" t="s">
        <v>22260</v>
      </c>
    </row>
    <row r="360" spans="1:65" x14ac:dyDescent="0.25">
      <c r="A360" s="33" t="s">
        <v>14000</v>
      </c>
      <c r="B360" s="33"/>
      <c r="C360" s="33" t="s">
        <v>14001</v>
      </c>
      <c r="D360" s="33" t="s">
        <v>11302</v>
      </c>
      <c r="E360" s="33"/>
      <c r="F360" s="33" t="s">
        <v>11550</v>
      </c>
      <c r="G360" s="33">
        <v>0.01</v>
      </c>
      <c r="H360" s="33">
        <v>0</v>
      </c>
      <c r="I360" s="33"/>
      <c r="J360" s="33" t="s">
        <v>11304</v>
      </c>
      <c r="K360" s="33" t="s">
        <v>11306</v>
      </c>
      <c r="L360" s="33">
        <v>0</v>
      </c>
      <c r="M360" s="33"/>
      <c r="N360" s="33"/>
      <c r="O360" s="33"/>
      <c r="P360" s="33" t="s">
        <v>11306</v>
      </c>
      <c r="Q360" s="33" t="s">
        <v>11306</v>
      </c>
      <c r="R360" s="33">
        <v>0</v>
      </c>
      <c r="S360" s="33">
        <v>0</v>
      </c>
      <c r="T360" s="33"/>
      <c r="U360" s="33"/>
      <c r="V360" s="33"/>
      <c r="W360" s="33"/>
      <c r="X360" s="33"/>
      <c r="Y360" s="33" t="s">
        <v>11308</v>
      </c>
      <c r="Z360" s="33">
        <v>0</v>
      </c>
      <c r="AA360" s="33">
        <v>0</v>
      </c>
      <c r="AB360" s="33">
        <v>0</v>
      </c>
      <c r="AC360" s="33">
        <v>0</v>
      </c>
      <c r="AD360" s="33" t="s">
        <v>11803</v>
      </c>
      <c r="AE360" s="33"/>
      <c r="AF360" s="33"/>
      <c r="AG360" s="33"/>
      <c r="AH360" s="33"/>
      <c r="AI360" s="33"/>
      <c r="AJ360" s="33"/>
      <c r="AK360" s="33"/>
      <c r="AL360" s="33"/>
      <c r="AM360" s="33"/>
      <c r="AN360" s="33"/>
      <c r="AO360" s="33"/>
      <c r="AP360" s="33" t="s">
        <v>11318</v>
      </c>
      <c r="AQ360" s="33">
        <v>0</v>
      </c>
      <c r="AR360" s="33"/>
      <c r="AS360" s="33"/>
      <c r="AT360" s="33"/>
      <c r="AU360" s="33"/>
      <c r="AV360" s="33"/>
      <c r="AW360" s="33"/>
      <c r="AX360" s="33"/>
      <c r="AY360" s="33"/>
      <c r="AZ360" s="33"/>
      <c r="BA360" s="33"/>
      <c r="BB360" s="33"/>
      <c r="BC360" s="33" t="s">
        <v>11306</v>
      </c>
      <c r="BD360" s="33" t="s">
        <v>11318</v>
      </c>
      <c r="BE360" s="33"/>
      <c r="BF360" s="33"/>
      <c r="BG360" s="33"/>
      <c r="BH360" s="33"/>
      <c r="BI360" s="33"/>
      <c r="BJ360" s="33">
        <v>0</v>
      </c>
      <c r="BK360" s="33" t="s">
        <v>31</v>
      </c>
      <c r="BL360" s="33"/>
      <c r="BM360" s="33" t="s">
        <v>22260</v>
      </c>
    </row>
    <row r="361" spans="1:65" x14ac:dyDescent="0.25">
      <c r="A361" s="33" t="s">
        <v>14002</v>
      </c>
      <c r="B361" s="33"/>
      <c r="C361" s="33" t="s">
        <v>14003</v>
      </c>
      <c r="D361" s="33" t="s">
        <v>11302</v>
      </c>
      <c r="E361" s="33"/>
      <c r="F361" s="33" t="s">
        <v>11550</v>
      </c>
      <c r="G361" s="33">
        <v>0.01</v>
      </c>
      <c r="H361" s="33">
        <v>0</v>
      </c>
      <c r="I361" s="33"/>
      <c r="J361" s="33" t="s">
        <v>11304</v>
      </c>
      <c r="K361" s="33" t="s">
        <v>11306</v>
      </c>
      <c r="L361" s="33">
        <v>0</v>
      </c>
      <c r="M361" s="33"/>
      <c r="N361" s="33"/>
      <c r="O361" s="33"/>
      <c r="P361" s="33" t="s">
        <v>11306</v>
      </c>
      <c r="Q361" s="33" t="s">
        <v>11306</v>
      </c>
      <c r="R361" s="33">
        <v>0</v>
      </c>
      <c r="S361" s="33">
        <v>0</v>
      </c>
      <c r="T361" s="33"/>
      <c r="U361" s="33"/>
      <c r="V361" s="33"/>
      <c r="W361" s="33"/>
      <c r="X361" s="33"/>
      <c r="Y361" s="33" t="s">
        <v>11308</v>
      </c>
      <c r="Z361" s="33">
        <v>0</v>
      </c>
      <c r="AA361" s="33">
        <v>0</v>
      </c>
      <c r="AB361" s="33">
        <v>0</v>
      </c>
      <c r="AC361" s="33">
        <v>0</v>
      </c>
      <c r="AD361" s="33" t="s">
        <v>11803</v>
      </c>
      <c r="AE361" s="33"/>
      <c r="AF361" s="33"/>
      <c r="AG361" s="33"/>
      <c r="AH361" s="33"/>
      <c r="AI361" s="33"/>
      <c r="AJ361" s="33"/>
      <c r="AK361" s="33"/>
      <c r="AL361" s="33"/>
      <c r="AM361" s="33"/>
      <c r="AN361" s="33"/>
      <c r="AO361" s="33"/>
      <c r="AP361" s="33" t="s">
        <v>11318</v>
      </c>
      <c r="AQ361" s="33">
        <v>0</v>
      </c>
      <c r="AR361" s="33"/>
      <c r="AS361" s="33"/>
      <c r="AT361" s="33"/>
      <c r="AU361" s="33"/>
      <c r="AV361" s="33"/>
      <c r="AW361" s="33"/>
      <c r="AX361" s="33"/>
      <c r="AY361" s="33"/>
      <c r="AZ361" s="33"/>
      <c r="BA361" s="33"/>
      <c r="BB361" s="33"/>
      <c r="BC361" s="33" t="s">
        <v>11306</v>
      </c>
      <c r="BD361" s="33" t="s">
        <v>11318</v>
      </c>
      <c r="BE361" s="33"/>
      <c r="BF361" s="33"/>
      <c r="BG361" s="33"/>
      <c r="BH361" s="33"/>
      <c r="BI361" s="33"/>
      <c r="BJ361" s="33">
        <v>0</v>
      </c>
      <c r="BK361" s="33" t="s">
        <v>31</v>
      </c>
      <c r="BL361" s="33"/>
      <c r="BM361" s="33" t="s">
        <v>22260</v>
      </c>
    </row>
    <row r="362" spans="1:65" x14ac:dyDescent="0.25">
      <c r="A362" s="33" t="s">
        <v>14004</v>
      </c>
      <c r="B362" s="33" t="s">
        <v>14005</v>
      </c>
      <c r="C362" s="33" t="s">
        <v>14006</v>
      </c>
      <c r="D362" s="33" t="s">
        <v>11302</v>
      </c>
      <c r="E362" s="33"/>
      <c r="F362" s="33" t="s">
        <v>11550</v>
      </c>
      <c r="G362" s="33">
        <v>0.01</v>
      </c>
      <c r="H362" s="33">
        <v>0</v>
      </c>
      <c r="I362" s="33"/>
      <c r="J362" s="33" t="s">
        <v>11304</v>
      </c>
      <c r="K362" s="33" t="s">
        <v>14007</v>
      </c>
      <c r="L362" s="33">
        <v>0</v>
      </c>
      <c r="M362" s="33"/>
      <c r="N362" s="33"/>
      <c r="O362" s="33"/>
      <c r="P362" s="33" t="s">
        <v>11306</v>
      </c>
      <c r="Q362" s="33" t="s">
        <v>11306</v>
      </c>
      <c r="R362" s="33">
        <v>0</v>
      </c>
      <c r="S362" s="33">
        <v>0</v>
      </c>
      <c r="T362" s="33"/>
      <c r="U362" s="33"/>
      <c r="V362" s="33"/>
      <c r="W362" s="33"/>
      <c r="X362" s="33"/>
      <c r="Y362" s="33" t="s">
        <v>11308</v>
      </c>
      <c r="Z362" s="33">
        <v>0</v>
      </c>
      <c r="AA362" s="33">
        <v>0</v>
      </c>
      <c r="AB362" s="33">
        <v>0</v>
      </c>
      <c r="AC362" s="33">
        <v>0</v>
      </c>
      <c r="AD362" s="33" t="s">
        <v>11803</v>
      </c>
      <c r="AE362" s="33"/>
      <c r="AF362" s="33"/>
      <c r="AG362" s="33"/>
      <c r="AH362" s="33"/>
      <c r="AI362" s="33"/>
      <c r="AJ362" s="33"/>
      <c r="AK362" s="33"/>
      <c r="AL362" s="33"/>
      <c r="AM362" s="33"/>
      <c r="AN362" s="33"/>
      <c r="AO362" s="33"/>
      <c r="AP362" s="33" t="s">
        <v>11318</v>
      </c>
      <c r="AQ362" s="33">
        <v>0</v>
      </c>
      <c r="AR362" s="33"/>
      <c r="AS362" s="33"/>
      <c r="AT362" s="33"/>
      <c r="AU362" s="33"/>
      <c r="AV362" s="33"/>
      <c r="AW362" s="33"/>
      <c r="AX362" s="33"/>
      <c r="AY362" s="33"/>
      <c r="AZ362" s="33"/>
      <c r="BA362" s="33"/>
      <c r="BB362" s="33"/>
      <c r="BC362" s="33" t="s">
        <v>11306</v>
      </c>
      <c r="BD362" s="33" t="s">
        <v>11318</v>
      </c>
      <c r="BE362" s="33"/>
      <c r="BF362" s="33"/>
      <c r="BG362" s="33"/>
      <c r="BH362" s="33"/>
      <c r="BI362" s="33"/>
      <c r="BJ362" s="33">
        <v>0</v>
      </c>
      <c r="BK362" s="33" t="s">
        <v>31</v>
      </c>
      <c r="BL362" s="33"/>
      <c r="BM362" s="33" t="s">
        <v>22260</v>
      </c>
    </row>
    <row r="363" spans="1:65" x14ac:dyDescent="0.25">
      <c r="A363" s="33" t="s">
        <v>14008</v>
      </c>
      <c r="B363" s="33" t="s">
        <v>14009</v>
      </c>
      <c r="C363" s="33" t="s">
        <v>14010</v>
      </c>
      <c r="D363" s="33" t="s">
        <v>11302</v>
      </c>
      <c r="E363" s="33"/>
      <c r="F363" s="33" t="s">
        <v>11550</v>
      </c>
      <c r="G363" s="33">
        <v>0.01</v>
      </c>
      <c r="H363" s="33">
        <v>0</v>
      </c>
      <c r="I363" s="33"/>
      <c r="J363" s="33" t="s">
        <v>11304</v>
      </c>
      <c r="K363" s="33" t="s">
        <v>14011</v>
      </c>
      <c r="L363" s="33">
        <v>0</v>
      </c>
      <c r="M363" s="33"/>
      <c r="N363" s="33"/>
      <c r="O363" s="33"/>
      <c r="P363" s="33" t="s">
        <v>11306</v>
      </c>
      <c r="Q363" s="33" t="s">
        <v>11306</v>
      </c>
      <c r="R363" s="33">
        <v>0</v>
      </c>
      <c r="S363" s="33">
        <v>0</v>
      </c>
      <c r="T363" s="33"/>
      <c r="U363" s="33"/>
      <c r="V363" s="33"/>
      <c r="W363" s="33"/>
      <c r="X363" s="33"/>
      <c r="Y363" s="33" t="s">
        <v>11308</v>
      </c>
      <c r="Z363" s="33">
        <v>0</v>
      </c>
      <c r="AA363" s="33">
        <v>0</v>
      </c>
      <c r="AB363" s="33">
        <v>0</v>
      </c>
      <c r="AC363" s="33">
        <v>0</v>
      </c>
      <c r="AD363" s="33" t="s">
        <v>11803</v>
      </c>
      <c r="AE363" s="33"/>
      <c r="AF363" s="33"/>
      <c r="AG363" s="33"/>
      <c r="AH363" s="33"/>
      <c r="AI363" s="33"/>
      <c r="AJ363" s="33"/>
      <c r="AK363" s="33"/>
      <c r="AL363" s="33"/>
      <c r="AM363" s="33"/>
      <c r="AN363" s="33"/>
      <c r="AO363" s="33"/>
      <c r="AP363" s="33" t="s">
        <v>11318</v>
      </c>
      <c r="AQ363" s="33">
        <v>0</v>
      </c>
      <c r="AR363" s="33"/>
      <c r="AS363" s="33"/>
      <c r="AT363" s="33"/>
      <c r="AU363" s="33"/>
      <c r="AV363" s="33"/>
      <c r="AW363" s="33"/>
      <c r="AX363" s="33"/>
      <c r="AY363" s="33"/>
      <c r="AZ363" s="33"/>
      <c r="BA363" s="33"/>
      <c r="BB363" s="33"/>
      <c r="BC363" s="33" t="s">
        <v>11306</v>
      </c>
      <c r="BD363" s="33" t="s">
        <v>11318</v>
      </c>
      <c r="BE363" s="33"/>
      <c r="BF363" s="33"/>
      <c r="BG363" s="33"/>
      <c r="BH363" s="33"/>
      <c r="BI363" s="33"/>
      <c r="BJ363" s="33">
        <v>0</v>
      </c>
      <c r="BK363" s="33" t="s">
        <v>31</v>
      </c>
      <c r="BL363" s="33"/>
      <c r="BM363" s="33" t="s">
        <v>22260</v>
      </c>
    </row>
    <row r="364" spans="1:65" x14ac:dyDescent="0.25">
      <c r="A364" s="33" t="s">
        <v>14012</v>
      </c>
      <c r="B364" s="33" t="s">
        <v>14013</v>
      </c>
      <c r="C364" s="33" t="s">
        <v>14014</v>
      </c>
      <c r="D364" s="33" t="s">
        <v>11302</v>
      </c>
      <c r="E364" s="33"/>
      <c r="F364" s="33" t="s">
        <v>11550</v>
      </c>
      <c r="G364" s="33">
        <v>0.01</v>
      </c>
      <c r="H364" s="33">
        <v>0</v>
      </c>
      <c r="I364" s="33"/>
      <c r="J364" s="33" t="s">
        <v>11304</v>
      </c>
      <c r="K364" s="33" t="s">
        <v>14015</v>
      </c>
      <c r="L364" s="33">
        <v>0</v>
      </c>
      <c r="M364" s="33"/>
      <c r="N364" s="33"/>
      <c r="O364" s="33"/>
      <c r="P364" s="33" t="s">
        <v>11306</v>
      </c>
      <c r="Q364" s="33" t="s">
        <v>11306</v>
      </c>
      <c r="R364" s="33">
        <v>0</v>
      </c>
      <c r="S364" s="33">
        <v>0</v>
      </c>
      <c r="T364" s="33"/>
      <c r="U364" s="33"/>
      <c r="V364" s="33"/>
      <c r="W364" s="33"/>
      <c r="X364" s="33"/>
      <c r="Y364" s="33" t="s">
        <v>11308</v>
      </c>
      <c r="Z364" s="33">
        <v>0</v>
      </c>
      <c r="AA364" s="33">
        <v>0</v>
      </c>
      <c r="AB364" s="33">
        <v>0</v>
      </c>
      <c r="AC364" s="33">
        <v>0</v>
      </c>
      <c r="AD364" s="33" t="s">
        <v>11803</v>
      </c>
      <c r="AE364" s="33"/>
      <c r="AF364" s="33"/>
      <c r="AG364" s="33"/>
      <c r="AH364" s="33"/>
      <c r="AI364" s="33"/>
      <c r="AJ364" s="33"/>
      <c r="AK364" s="33"/>
      <c r="AL364" s="33"/>
      <c r="AM364" s="33"/>
      <c r="AN364" s="33"/>
      <c r="AO364" s="33"/>
      <c r="AP364" s="33" t="s">
        <v>11318</v>
      </c>
      <c r="AQ364" s="33">
        <v>0</v>
      </c>
      <c r="AR364" s="33"/>
      <c r="AS364" s="33"/>
      <c r="AT364" s="33"/>
      <c r="AU364" s="33"/>
      <c r="AV364" s="33"/>
      <c r="AW364" s="33"/>
      <c r="AX364" s="33"/>
      <c r="AY364" s="33"/>
      <c r="AZ364" s="33"/>
      <c r="BA364" s="33"/>
      <c r="BB364" s="33"/>
      <c r="BC364" s="33" t="s">
        <v>11306</v>
      </c>
      <c r="BD364" s="33" t="s">
        <v>11318</v>
      </c>
      <c r="BE364" s="33"/>
      <c r="BF364" s="33"/>
      <c r="BG364" s="33"/>
      <c r="BH364" s="33"/>
      <c r="BI364" s="33"/>
      <c r="BJ364" s="33">
        <v>0</v>
      </c>
      <c r="BK364" s="33" t="s">
        <v>31</v>
      </c>
      <c r="BL364" s="33"/>
      <c r="BM364" s="33" t="s">
        <v>22260</v>
      </c>
    </row>
    <row r="365" spans="1:65" x14ac:dyDescent="0.25">
      <c r="A365" s="33" t="s">
        <v>14016</v>
      </c>
      <c r="B365" s="33" t="s">
        <v>14017</v>
      </c>
      <c r="C365" s="33" t="s">
        <v>14018</v>
      </c>
      <c r="D365" s="33" t="s">
        <v>11302</v>
      </c>
      <c r="E365" s="33"/>
      <c r="F365" s="33" t="s">
        <v>11550</v>
      </c>
      <c r="G365" s="33">
        <v>0.01</v>
      </c>
      <c r="H365" s="33">
        <v>0</v>
      </c>
      <c r="I365" s="33"/>
      <c r="J365" s="33" t="s">
        <v>11304</v>
      </c>
      <c r="K365" s="33" t="s">
        <v>14019</v>
      </c>
      <c r="L365" s="33">
        <v>0</v>
      </c>
      <c r="M365" s="33"/>
      <c r="N365" s="33"/>
      <c r="O365" s="33"/>
      <c r="P365" s="33" t="s">
        <v>11306</v>
      </c>
      <c r="Q365" s="33" t="s">
        <v>11306</v>
      </c>
      <c r="R365" s="33">
        <v>0</v>
      </c>
      <c r="S365" s="33">
        <v>0</v>
      </c>
      <c r="T365" s="33"/>
      <c r="U365" s="33"/>
      <c r="V365" s="33"/>
      <c r="W365" s="33"/>
      <c r="X365" s="33"/>
      <c r="Y365" s="33" t="s">
        <v>11308</v>
      </c>
      <c r="Z365" s="33">
        <v>6</v>
      </c>
      <c r="AA365" s="33">
        <v>0</v>
      </c>
      <c r="AB365" s="33">
        <v>0</v>
      </c>
      <c r="AC365" s="33">
        <v>0</v>
      </c>
      <c r="AD365" s="33" t="s">
        <v>11803</v>
      </c>
      <c r="AE365" s="33"/>
      <c r="AF365" s="33"/>
      <c r="AG365" s="33"/>
      <c r="AH365" s="33"/>
      <c r="AI365" s="33"/>
      <c r="AJ365" s="33"/>
      <c r="AK365" s="33"/>
      <c r="AL365" s="33"/>
      <c r="AM365" s="33"/>
      <c r="AN365" s="33"/>
      <c r="AO365" s="33"/>
      <c r="AP365" s="33" t="s">
        <v>11318</v>
      </c>
      <c r="AQ365" s="33">
        <v>0</v>
      </c>
      <c r="AR365" s="33"/>
      <c r="AS365" s="33"/>
      <c r="AT365" s="33"/>
      <c r="AU365" s="33"/>
      <c r="AV365" s="33"/>
      <c r="AW365" s="33"/>
      <c r="AX365" s="33"/>
      <c r="AY365" s="33"/>
      <c r="AZ365" s="33"/>
      <c r="BA365" s="33"/>
      <c r="BB365" s="33"/>
      <c r="BC365" s="33" t="s">
        <v>11306</v>
      </c>
      <c r="BD365" s="33" t="s">
        <v>11318</v>
      </c>
      <c r="BE365" s="33"/>
      <c r="BF365" s="33"/>
      <c r="BG365" s="33"/>
      <c r="BH365" s="33"/>
      <c r="BI365" s="33"/>
      <c r="BJ365" s="33">
        <v>0</v>
      </c>
      <c r="BK365" s="33" t="s">
        <v>31</v>
      </c>
      <c r="BL365" s="33"/>
      <c r="BM365" s="33" t="s">
        <v>22260</v>
      </c>
    </row>
    <row r="366" spans="1:65" x14ac:dyDescent="0.25">
      <c r="A366" s="33" t="s">
        <v>14020</v>
      </c>
      <c r="B366" s="33" t="s">
        <v>14021</v>
      </c>
      <c r="C366" s="33" t="s">
        <v>14022</v>
      </c>
      <c r="D366" s="33" t="s">
        <v>11302</v>
      </c>
      <c r="E366" s="33"/>
      <c r="F366" s="33" t="s">
        <v>11550</v>
      </c>
      <c r="G366" s="33">
        <v>0.01</v>
      </c>
      <c r="H366" s="33">
        <v>0</v>
      </c>
      <c r="I366" s="33"/>
      <c r="J366" s="33" t="s">
        <v>11304</v>
      </c>
      <c r="K366" s="33" t="s">
        <v>14023</v>
      </c>
      <c r="L366" s="33">
        <v>0</v>
      </c>
      <c r="M366" s="33"/>
      <c r="N366" s="33"/>
      <c r="O366" s="33"/>
      <c r="P366" s="33" t="s">
        <v>11306</v>
      </c>
      <c r="Q366" s="33" t="s">
        <v>11306</v>
      </c>
      <c r="R366" s="33">
        <v>0</v>
      </c>
      <c r="S366" s="33">
        <v>0</v>
      </c>
      <c r="T366" s="33"/>
      <c r="U366" s="33"/>
      <c r="V366" s="33"/>
      <c r="W366" s="33"/>
      <c r="X366" s="33"/>
      <c r="Y366" s="33" t="s">
        <v>11308</v>
      </c>
      <c r="Z366" s="33">
        <v>6</v>
      </c>
      <c r="AA366" s="33">
        <v>0</v>
      </c>
      <c r="AB366" s="33">
        <v>0</v>
      </c>
      <c r="AC366" s="33">
        <v>0</v>
      </c>
      <c r="AD366" s="33" t="s">
        <v>11803</v>
      </c>
      <c r="AE366" s="33"/>
      <c r="AF366" s="33"/>
      <c r="AG366" s="33"/>
      <c r="AH366" s="33"/>
      <c r="AI366" s="33"/>
      <c r="AJ366" s="33"/>
      <c r="AK366" s="33"/>
      <c r="AL366" s="33"/>
      <c r="AM366" s="33"/>
      <c r="AN366" s="33"/>
      <c r="AO366" s="33"/>
      <c r="AP366" s="33" t="s">
        <v>11318</v>
      </c>
      <c r="AQ366" s="33">
        <v>0</v>
      </c>
      <c r="AR366" s="33"/>
      <c r="AS366" s="33"/>
      <c r="AT366" s="33"/>
      <c r="AU366" s="33"/>
      <c r="AV366" s="33"/>
      <c r="AW366" s="33"/>
      <c r="AX366" s="33"/>
      <c r="AY366" s="33"/>
      <c r="AZ366" s="33"/>
      <c r="BA366" s="33"/>
      <c r="BB366" s="33"/>
      <c r="BC366" s="33" t="s">
        <v>11306</v>
      </c>
      <c r="BD366" s="33" t="s">
        <v>11318</v>
      </c>
      <c r="BE366" s="33"/>
      <c r="BF366" s="33"/>
      <c r="BG366" s="33"/>
      <c r="BH366" s="33"/>
      <c r="BI366" s="33"/>
      <c r="BJ366" s="33">
        <v>0</v>
      </c>
      <c r="BK366" s="33" t="s">
        <v>31</v>
      </c>
      <c r="BL366" s="33"/>
      <c r="BM366" s="33" t="s">
        <v>22260</v>
      </c>
    </row>
    <row r="367" spans="1:65" x14ac:dyDescent="0.25">
      <c r="A367" s="33" t="s">
        <v>14024</v>
      </c>
      <c r="B367" s="33" t="s">
        <v>8428</v>
      </c>
      <c r="C367" s="33" t="s">
        <v>14025</v>
      </c>
      <c r="D367" s="33" t="s">
        <v>11302</v>
      </c>
      <c r="E367" s="33" t="s">
        <v>14026</v>
      </c>
      <c r="F367" s="33" t="s">
        <v>11550</v>
      </c>
      <c r="G367" s="33">
        <v>18.059999999999999</v>
      </c>
      <c r="H367" s="33">
        <v>0</v>
      </c>
      <c r="I367" s="33"/>
      <c r="J367" s="33" t="s">
        <v>11304</v>
      </c>
      <c r="K367" s="33" t="s">
        <v>11306</v>
      </c>
      <c r="L367" s="33">
        <v>18.059999999999999</v>
      </c>
      <c r="M367" s="33"/>
      <c r="N367" s="33" t="s">
        <v>11561</v>
      </c>
      <c r="O367" s="33"/>
      <c r="P367" s="33" t="s">
        <v>11306</v>
      </c>
      <c r="Q367" s="33" t="s">
        <v>11306</v>
      </c>
      <c r="R367" s="33">
        <v>0.5</v>
      </c>
      <c r="S367" s="33">
        <v>0.5</v>
      </c>
      <c r="T367" s="33" t="s">
        <v>14027</v>
      </c>
      <c r="U367" s="33"/>
      <c r="V367" s="33" t="s">
        <v>14028</v>
      </c>
      <c r="W367" s="33"/>
      <c r="X367" s="33"/>
      <c r="Y367" s="33" t="s">
        <v>11308</v>
      </c>
      <c r="Z367" s="33">
        <v>10</v>
      </c>
      <c r="AA367" s="33">
        <v>28</v>
      </c>
      <c r="AB367" s="33">
        <v>7</v>
      </c>
      <c r="AC367" s="33">
        <v>0</v>
      </c>
      <c r="AD367" s="33" t="s">
        <v>11803</v>
      </c>
      <c r="AE367" s="33" t="s">
        <v>14029</v>
      </c>
      <c r="AF367" s="33" t="s">
        <v>14030</v>
      </c>
      <c r="AG367" s="33" t="s">
        <v>14031</v>
      </c>
      <c r="AH367" s="33" t="s">
        <v>14032</v>
      </c>
      <c r="AI367" s="33" t="s">
        <v>14033</v>
      </c>
      <c r="AJ367" s="33" t="s">
        <v>14034</v>
      </c>
      <c r="AK367" s="33" t="s">
        <v>11570</v>
      </c>
      <c r="AL367" s="33"/>
      <c r="AM367" s="33"/>
      <c r="AN367" s="33"/>
      <c r="AO367" s="33" t="s">
        <v>11386</v>
      </c>
      <c r="AP367" s="33" t="s">
        <v>11318</v>
      </c>
      <c r="AQ367" s="33">
        <v>0</v>
      </c>
      <c r="AR367" s="33"/>
      <c r="AS367" s="33"/>
      <c r="AT367" s="33"/>
      <c r="AU367" s="33"/>
      <c r="AV367" s="33"/>
      <c r="AW367" s="33"/>
      <c r="AX367" s="33"/>
      <c r="AY367" s="33"/>
      <c r="AZ367" s="33"/>
      <c r="BA367" s="33"/>
      <c r="BB367" s="33"/>
      <c r="BC367" s="33" t="s">
        <v>11306</v>
      </c>
      <c r="BD367" s="33" t="s">
        <v>11318</v>
      </c>
      <c r="BE367" s="33" t="s">
        <v>12153</v>
      </c>
      <c r="BF367" s="33"/>
      <c r="BG367" s="33"/>
      <c r="BH367" s="33"/>
      <c r="BI367" s="33"/>
      <c r="BJ367" s="33">
        <v>0</v>
      </c>
      <c r="BK367" s="33" t="s">
        <v>31</v>
      </c>
      <c r="BL367" s="33"/>
      <c r="BM367" s="33" t="s">
        <v>22260</v>
      </c>
    </row>
    <row r="368" spans="1:65" x14ac:dyDescent="0.25">
      <c r="A368" s="33" t="s">
        <v>13045</v>
      </c>
      <c r="B368" s="33" t="s">
        <v>13046</v>
      </c>
      <c r="C368" s="33" t="s">
        <v>13047</v>
      </c>
      <c r="D368" s="33" t="s">
        <v>11302</v>
      </c>
      <c r="E368" s="33"/>
      <c r="F368" s="33" t="s">
        <v>11867</v>
      </c>
      <c r="G368" s="33">
        <v>36.28</v>
      </c>
      <c r="H368" s="33">
        <v>0</v>
      </c>
      <c r="I368" s="33"/>
      <c r="J368" s="33" t="s">
        <v>11304</v>
      </c>
      <c r="K368" s="33" t="s">
        <v>11306</v>
      </c>
      <c r="L368" s="33">
        <v>0</v>
      </c>
      <c r="M368" s="33"/>
      <c r="N368" s="33"/>
      <c r="O368" s="33"/>
      <c r="P368" s="33" t="s">
        <v>11306</v>
      </c>
      <c r="Q368" s="33" t="s">
        <v>11306</v>
      </c>
      <c r="R368" s="33">
        <v>0.3</v>
      </c>
      <c r="S368" s="33">
        <v>0.5</v>
      </c>
      <c r="T368" s="33"/>
      <c r="U368" s="33"/>
      <c r="V368" s="33" t="s">
        <v>13048</v>
      </c>
      <c r="W368" s="33"/>
      <c r="X368" s="33"/>
      <c r="Y368" s="33" t="s">
        <v>11308</v>
      </c>
      <c r="Z368" s="33">
        <v>20</v>
      </c>
      <c r="AA368" s="33">
        <v>20</v>
      </c>
      <c r="AB368" s="33">
        <v>20</v>
      </c>
      <c r="AC368" s="33">
        <v>0</v>
      </c>
      <c r="AD368" s="33" t="s">
        <v>11803</v>
      </c>
      <c r="AE368" s="33" t="s">
        <v>13049</v>
      </c>
      <c r="AF368" s="33" t="s">
        <v>13050</v>
      </c>
      <c r="AG368" s="33"/>
      <c r="AH368" s="33"/>
      <c r="AI368" s="33"/>
      <c r="AJ368" s="33"/>
      <c r="AK368" s="33" t="s">
        <v>12171</v>
      </c>
      <c r="AL368" s="33"/>
      <c r="AM368" s="33"/>
      <c r="AN368" s="33" t="s">
        <v>12158</v>
      </c>
      <c r="AO368" s="33" t="s">
        <v>11627</v>
      </c>
      <c r="AP368" s="33" t="s">
        <v>11318</v>
      </c>
      <c r="AQ368" s="33">
        <v>0</v>
      </c>
      <c r="AR368" s="33"/>
      <c r="AS368" s="33"/>
      <c r="AT368" s="33"/>
      <c r="AU368" s="33"/>
      <c r="AV368" s="33"/>
      <c r="AW368" s="33"/>
      <c r="AX368" s="33"/>
      <c r="AY368" s="33"/>
      <c r="AZ368" s="33"/>
      <c r="BA368" s="33"/>
      <c r="BB368" s="33"/>
      <c r="BC368" s="33" t="s">
        <v>11306</v>
      </c>
      <c r="BD368" s="33" t="s">
        <v>11318</v>
      </c>
      <c r="BE368" s="33"/>
      <c r="BF368" s="33"/>
      <c r="BG368" s="33"/>
      <c r="BH368" s="33"/>
      <c r="BI368" s="33"/>
      <c r="BJ368" s="33">
        <v>0</v>
      </c>
      <c r="BK368" s="33" t="s">
        <v>31</v>
      </c>
      <c r="BL368" s="33"/>
      <c r="BM368" s="33" t="s">
        <v>22258</v>
      </c>
    </row>
    <row r="369" spans="1:65" x14ac:dyDescent="0.25">
      <c r="A369" s="33" t="s">
        <v>13051</v>
      </c>
      <c r="B369" s="33" t="s">
        <v>13052</v>
      </c>
      <c r="C369" s="33" t="s">
        <v>13053</v>
      </c>
      <c r="D369" s="33" t="s">
        <v>11302</v>
      </c>
      <c r="E369" s="33"/>
      <c r="F369" s="33" t="s">
        <v>11867</v>
      </c>
      <c r="G369" s="33">
        <v>34.270000000000003</v>
      </c>
      <c r="H369" s="33">
        <v>0</v>
      </c>
      <c r="I369" s="33"/>
      <c r="J369" s="33" t="s">
        <v>11304</v>
      </c>
      <c r="K369" s="33" t="s">
        <v>11306</v>
      </c>
      <c r="L369" s="33">
        <v>0</v>
      </c>
      <c r="M369" s="33"/>
      <c r="N369" s="33"/>
      <c r="O369" s="33"/>
      <c r="P369" s="33" t="s">
        <v>11306</v>
      </c>
      <c r="Q369" s="33" t="s">
        <v>11306</v>
      </c>
      <c r="R369" s="33">
        <v>0.3</v>
      </c>
      <c r="S369" s="33">
        <v>0.5</v>
      </c>
      <c r="T369" s="33"/>
      <c r="U369" s="33"/>
      <c r="V369" s="33" t="s">
        <v>13054</v>
      </c>
      <c r="W369" s="33"/>
      <c r="X369" s="33"/>
      <c r="Y369" s="33" t="s">
        <v>11308</v>
      </c>
      <c r="Z369" s="33">
        <v>20</v>
      </c>
      <c r="AA369" s="33">
        <v>20</v>
      </c>
      <c r="AB369" s="33">
        <v>20</v>
      </c>
      <c r="AC369" s="33">
        <v>0</v>
      </c>
      <c r="AD369" s="33" t="s">
        <v>11803</v>
      </c>
      <c r="AE369" s="33"/>
      <c r="AF369" s="33"/>
      <c r="AG369" s="33"/>
      <c r="AH369" s="33"/>
      <c r="AI369" s="33"/>
      <c r="AJ369" s="33"/>
      <c r="AK369" s="33"/>
      <c r="AL369" s="33"/>
      <c r="AM369" s="33"/>
      <c r="AN369" s="33" t="s">
        <v>12158</v>
      </c>
      <c r="AO369" s="33"/>
      <c r="AP369" s="33" t="s">
        <v>11318</v>
      </c>
      <c r="AQ369" s="33">
        <v>0</v>
      </c>
      <c r="AR369" s="33"/>
      <c r="AS369" s="33"/>
      <c r="AT369" s="33"/>
      <c r="AU369" s="33"/>
      <c r="AV369" s="33"/>
      <c r="AW369" s="33"/>
      <c r="AX369" s="33"/>
      <c r="AY369" s="33"/>
      <c r="AZ369" s="33"/>
      <c r="BA369" s="33"/>
      <c r="BB369" s="33"/>
      <c r="BC369" s="33" t="s">
        <v>11306</v>
      </c>
      <c r="BD369" s="33" t="s">
        <v>11318</v>
      </c>
      <c r="BE369" s="33"/>
      <c r="BF369" s="33"/>
      <c r="BG369" s="33"/>
      <c r="BH369" s="33"/>
      <c r="BI369" s="33"/>
      <c r="BJ369" s="33">
        <v>0</v>
      </c>
      <c r="BK369" s="33" t="s">
        <v>31</v>
      </c>
      <c r="BL369" s="33"/>
      <c r="BM369" s="33" t="s">
        <v>22258</v>
      </c>
    </row>
    <row r="370" spans="1:65" x14ac:dyDescent="0.25">
      <c r="A370" s="33" t="s">
        <v>14042</v>
      </c>
      <c r="B370" s="33" t="s">
        <v>14043</v>
      </c>
      <c r="C370" s="33" t="s">
        <v>14044</v>
      </c>
      <c r="D370" s="33" t="s">
        <v>11302</v>
      </c>
      <c r="E370" s="33" t="s">
        <v>11800</v>
      </c>
      <c r="F370" s="33" t="s">
        <v>11550</v>
      </c>
      <c r="G370" s="33">
        <v>1027.8</v>
      </c>
      <c r="H370" s="33">
        <v>0</v>
      </c>
      <c r="I370" s="33"/>
      <c r="J370" s="33" t="s">
        <v>11304</v>
      </c>
      <c r="K370" s="33" t="s">
        <v>11306</v>
      </c>
      <c r="L370" s="33">
        <v>0</v>
      </c>
      <c r="M370" s="33"/>
      <c r="N370" s="33"/>
      <c r="O370" s="33"/>
      <c r="P370" s="33" t="s">
        <v>11306</v>
      </c>
      <c r="Q370" s="33" t="s">
        <v>11306</v>
      </c>
      <c r="R370" s="33">
        <v>0</v>
      </c>
      <c r="S370" s="33">
        <v>0</v>
      </c>
      <c r="T370" s="33"/>
      <c r="U370" s="33"/>
      <c r="V370" s="33" t="s">
        <v>14045</v>
      </c>
      <c r="W370" s="33"/>
      <c r="X370" s="33"/>
      <c r="Y370" s="33" t="s">
        <v>11308</v>
      </c>
      <c r="Z370" s="33">
        <v>0</v>
      </c>
      <c r="AA370" s="33">
        <v>0</v>
      </c>
      <c r="AB370" s="33">
        <v>0</v>
      </c>
      <c r="AC370" s="33">
        <v>0</v>
      </c>
      <c r="AD370" s="33" t="s">
        <v>14046</v>
      </c>
      <c r="AE370" s="33" t="s">
        <v>14047</v>
      </c>
      <c r="AF370" s="33" t="s">
        <v>14048</v>
      </c>
      <c r="AG370" s="33" t="s">
        <v>14049</v>
      </c>
      <c r="AH370" s="33" t="s">
        <v>14050</v>
      </c>
      <c r="AI370" s="33" t="s">
        <v>14051</v>
      </c>
      <c r="AJ370" s="33" t="s">
        <v>14052</v>
      </c>
      <c r="AK370" s="33" t="s">
        <v>12774</v>
      </c>
      <c r="AL370" s="33"/>
      <c r="AM370" s="33"/>
      <c r="AN370" s="33"/>
      <c r="AO370" s="33" t="s">
        <v>11317</v>
      </c>
      <c r="AP370" s="33" t="s">
        <v>11318</v>
      </c>
      <c r="AQ370" s="33">
        <v>0</v>
      </c>
      <c r="AR370" s="33"/>
      <c r="AS370" s="33"/>
      <c r="AT370" s="33"/>
      <c r="AU370" s="33"/>
      <c r="AV370" s="33"/>
      <c r="AW370" s="33"/>
      <c r="AX370" s="33"/>
      <c r="AY370" s="33"/>
      <c r="AZ370" s="33"/>
      <c r="BA370" s="33"/>
      <c r="BB370" s="33"/>
      <c r="BC370" s="33" t="s">
        <v>11306</v>
      </c>
      <c r="BD370" s="33" t="s">
        <v>11318</v>
      </c>
      <c r="BE370" s="33"/>
      <c r="BF370" s="33"/>
      <c r="BG370" s="33"/>
      <c r="BH370" s="33"/>
      <c r="BI370" s="33"/>
      <c r="BJ370" s="33">
        <v>0</v>
      </c>
      <c r="BK370" s="33" t="s">
        <v>31</v>
      </c>
      <c r="BL370" s="33"/>
      <c r="BM370" s="33" t="s">
        <v>22260</v>
      </c>
    </row>
    <row r="371" spans="1:65" x14ac:dyDescent="0.25">
      <c r="A371" s="33" t="s">
        <v>14053</v>
      </c>
      <c r="B371" s="33" t="s">
        <v>14054</v>
      </c>
      <c r="C371" s="33" t="s">
        <v>14055</v>
      </c>
      <c r="D371" s="33" t="s">
        <v>11376</v>
      </c>
      <c r="E371" s="33" t="s">
        <v>11800</v>
      </c>
      <c r="F371" s="33" t="s">
        <v>11550</v>
      </c>
      <c r="G371" s="33">
        <v>0.01</v>
      </c>
      <c r="H371" s="33">
        <v>0</v>
      </c>
      <c r="I371" s="33"/>
      <c r="J371" s="33" t="s">
        <v>11304</v>
      </c>
      <c r="K371" s="33" t="s">
        <v>13317</v>
      </c>
      <c r="L371" s="33">
        <v>0</v>
      </c>
      <c r="M371" s="33"/>
      <c r="N371" s="33"/>
      <c r="O371" s="33"/>
      <c r="P371" s="33" t="s">
        <v>11306</v>
      </c>
      <c r="Q371" s="33" t="s">
        <v>11306</v>
      </c>
      <c r="R371" s="33">
        <v>4</v>
      </c>
      <c r="S371" s="33">
        <v>8.5</v>
      </c>
      <c r="T371" s="33"/>
      <c r="U371" s="33"/>
      <c r="V371" s="33" t="s">
        <v>14056</v>
      </c>
      <c r="W371" s="33" t="s">
        <v>14057</v>
      </c>
      <c r="X371" s="33"/>
      <c r="Y371" s="33" t="s">
        <v>11308</v>
      </c>
      <c r="Z371" s="33">
        <v>80</v>
      </c>
      <c r="AA371" s="33">
        <v>14</v>
      </c>
      <c r="AB371" s="33">
        <v>106</v>
      </c>
      <c r="AC371" s="33">
        <v>0</v>
      </c>
      <c r="AD371" s="33" t="s">
        <v>11309</v>
      </c>
      <c r="AE371" s="33" t="s">
        <v>14058</v>
      </c>
      <c r="AF371" s="33" t="s">
        <v>14059</v>
      </c>
      <c r="AG371" s="33" t="s">
        <v>14060</v>
      </c>
      <c r="AH371" s="33" t="s">
        <v>14061</v>
      </c>
      <c r="AI371" s="33" t="s">
        <v>14062</v>
      </c>
      <c r="AJ371" s="33" t="s">
        <v>14063</v>
      </c>
      <c r="AK371" s="33" t="s">
        <v>12774</v>
      </c>
      <c r="AL371" s="33" t="s">
        <v>14043</v>
      </c>
      <c r="AM371" s="33" t="s">
        <v>14064</v>
      </c>
      <c r="AN371" s="33"/>
      <c r="AO371" s="33" t="s">
        <v>11317</v>
      </c>
      <c r="AP371" s="33" t="s">
        <v>11318</v>
      </c>
      <c r="AQ371" s="33">
        <v>0</v>
      </c>
      <c r="AR371" s="33"/>
      <c r="AS371" s="33"/>
      <c r="AT371" s="33"/>
      <c r="AU371" s="33"/>
      <c r="AV371" s="33"/>
      <c r="AW371" s="33"/>
      <c r="AX371" s="33"/>
      <c r="AY371" s="33"/>
      <c r="AZ371" s="33"/>
      <c r="BA371" s="33"/>
      <c r="BB371" s="33"/>
      <c r="BC371" s="33" t="s">
        <v>11306</v>
      </c>
      <c r="BD371" s="33" t="s">
        <v>11318</v>
      </c>
      <c r="BE371" s="33"/>
      <c r="BF371" s="33"/>
      <c r="BG371" s="33"/>
      <c r="BH371" s="33"/>
      <c r="BI371" s="33"/>
      <c r="BJ371" s="33">
        <v>0</v>
      </c>
      <c r="BK371" s="33" t="s">
        <v>31</v>
      </c>
      <c r="BL371" s="33"/>
      <c r="BM371" s="33" t="s">
        <v>22260</v>
      </c>
    </row>
    <row r="372" spans="1:65" x14ac:dyDescent="0.25">
      <c r="A372" s="33" t="s">
        <v>14065</v>
      </c>
      <c r="B372" s="33" t="s">
        <v>14066</v>
      </c>
      <c r="C372" s="33" t="s">
        <v>14067</v>
      </c>
      <c r="D372" s="33" t="s">
        <v>11376</v>
      </c>
      <c r="E372" s="33" t="s">
        <v>11800</v>
      </c>
      <c r="F372" s="33" t="s">
        <v>11550</v>
      </c>
      <c r="G372" s="33">
        <v>1027.8</v>
      </c>
      <c r="H372" s="33">
        <v>0</v>
      </c>
      <c r="I372" s="33"/>
      <c r="J372" s="33" t="s">
        <v>11304</v>
      </c>
      <c r="K372" s="33" t="s">
        <v>13317</v>
      </c>
      <c r="L372" s="33">
        <v>0</v>
      </c>
      <c r="M372" s="33"/>
      <c r="N372" s="33"/>
      <c r="O372" s="33"/>
      <c r="P372" s="33" t="s">
        <v>11306</v>
      </c>
      <c r="Q372" s="33" t="s">
        <v>11306</v>
      </c>
      <c r="R372" s="33">
        <v>0</v>
      </c>
      <c r="S372" s="33">
        <v>8.5</v>
      </c>
      <c r="T372" s="33"/>
      <c r="U372" s="33"/>
      <c r="V372" s="33"/>
      <c r="W372" s="33" t="s">
        <v>14057</v>
      </c>
      <c r="X372" s="33"/>
      <c r="Y372" s="33" t="s">
        <v>11308</v>
      </c>
      <c r="Z372" s="33">
        <v>0</v>
      </c>
      <c r="AA372" s="33">
        <v>0</v>
      </c>
      <c r="AB372" s="33">
        <v>0</v>
      </c>
      <c r="AC372" s="33">
        <v>0</v>
      </c>
      <c r="AD372" s="33" t="s">
        <v>11309</v>
      </c>
      <c r="AE372" s="33" t="s">
        <v>14068</v>
      </c>
      <c r="AF372" s="33" t="s">
        <v>14069</v>
      </c>
      <c r="AG372" s="33" t="s">
        <v>14070</v>
      </c>
      <c r="AH372" s="33" t="s">
        <v>14071</v>
      </c>
      <c r="AI372" s="33" t="s">
        <v>14072</v>
      </c>
      <c r="AJ372" s="33"/>
      <c r="AK372" s="33" t="s">
        <v>12774</v>
      </c>
      <c r="AL372" s="33" t="s">
        <v>14043</v>
      </c>
      <c r="AM372" s="33" t="s">
        <v>14073</v>
      </c>
      <c r="AN372" s="33"/>
      <c r="AO372" s="33" t="s">
        <v>11317</v>
      </c>
      <c r="AP372" s="33" t="s">
        <v>11318</v>
      </c>
      <c r="AQ372" s="33">
        <v>0</v>
      </c>
      <c r="AR372" s="33"/>
      <c r="AS372" s="33"/>
      <c r="AT372" s="33"/>
      <c r="AU372" s="33"/>
      <c r="AV372" s="33"/>
      <c r="AW372" s="33"/>
      <c r="AX372" s="33"/>
      <c r="AY372" s="33"/>
      <c r="AZ372" s="33"/>
      <c r="BA372" s="33"/>
      <c r="BB372" s="33"/>
      <c r="BC372" s="33" t="s">
        <v>11306</v>
      </c>
      <c r="BD372" s="33" t="s">
        <v>11318</v>
      </c>
      <c r="BE372" s="33"/>
      <c r="BF372" s="33"/>
      <c r="BG372" s="33"/>
      <c r="BH372" s="33"/>
      <c r="BI372" s="33"/>
      <c r="BJ372" s="33">
        <v>0</v>
      </c>
      <c r="BK372" s="33" t="s">
        <v>31</v>
      </c>
      <c r="BL372" s="33"/>
      <c r="BM372" s="33" t="s">
        <v>22260</v>
      </c>
    </row>
    <row r="373" spans="1:65" x14ac:dyDescent="0.25">
      <c r="A373" s="33" t="s">
        <v>14074</v>
      </c>
      <c r="B373" s="33" t="s">
        <v>14075</v>
      </c>
      <c r="C373" s="33" t="s">
        <v>14076</v>
      </c>
      <c r="D373" s="33" t="s">
        <v>11302</v>
      </c>
      <c r="E373" s="33"/>
      <c r="F373" s="33" t="s">
        <v>11550</v>
      </c>
      <c r="G373" s="33">
        <v>0.01</v>
      </c>
      <c r="H373" s="33">
        <v>0</v>
      </c>
      <c r="I373" s="33"/>
      <c r="J373" s="33" t="s">
        <v>11304</v>
      </c>
      <c r="K373" s="33" t="s">
        <v>11306</v>
      </c>
      <c r="L373" s="33">
        <v>0</v>
      </c>
      <c r="M373" s="33"/>
      <c r="N373" s="33"/>
      <c r="O373" s="33"/>
      <c r="P373" s="33" t="s">
        <v>11306</v>
      </c>
      <c r="Q373" s="33" t="s">
        <v>11306</v>
      </c>
      <c r="R373" s="33">
        <v>2.5</v>
      </c>
      <c r="S373" s="33">
        <v>2.5</v>
      </c>
      <c r="T373" s="33" t="s">
        <v>14077</v>
      </c>
      <c r="U373" s="33" t="s">
        <v>14077</v>
      </c>
      <c r="V373" s="33" t="s">
        <v>14078</v>
      </c>
      <c r="W373" s="33"/>
      <c r="X373" s="33"/>
      <c r="Y373" s="33" t="s">
        <v>11308</v>
      </c>
      <c r="Z373" s="33">
        <v>10</v>
      </c>
      <c r="AA373" s="33">
        <v>14</v>
      </c>
      <c r="AB373" s="33">
        <v>94</v>
      </c>
      <c r="AC373" s="33">
        <v>0</v>
      </c>
      <c r="AD373" s="33" t="s">
        <v>11803</v>
      </c>
      <c r="AE373" s="33" t="s">
        <v>14079</v>
      </c>
      <c r="AF373" s="33" t="s">
        <v>14080</v>
      </c>
      <c r="AG373" s="33" t="s">
        <v>14081</v>
      </c>
      <c r="AH373" s="33" t="s">
        <v>14082</v>
      </c>
      <c r="AI373" s="33" t="s">
        <v>14083</v>
      </c>
      <c r="AJ373" s="33" t="s">
        <v>14084</v>
      </c>
      <c r="AK373" s="33" t="s">
        <v>12774</v>
      </c>
      <c r="AL373" s="33"/>
      <c r="AM373" s="33"/>
      <c r="AN373" s="33"/>
      <c r="AO373" s="33" t="s">
        <v>11627</v>
      </c>
      <c r="AP373" s="33" t="s">
        <v>11318</v>
      </c>
      <c r="AQ373" s="33">
        <v>0</v>
      </c>
      <c r="AR373" s="33"/>
      <c r="AS373" s="33"/>
      <c r="AT373" s="33"/>
      <c r="AU373" s="33"/>
      <c r="AV373" s="33"/>
      <c r="AW373" s="33"/>
      <c r="AX373" s="33"/>
      <c r="AY373" s="33"/>
      <c r="AZ373" s="33"/>
      <c r="BA373" s="33"/>
      <c r="BB373" s="33"/>
      <c r="BC373" s="33" t="s">
        <v>11306</v>
      </c>
      <c r="BD373" s="33" t="s">
        <v>11318</v>
      </c>
      <c r="BE373" s="33"/>
      <c r="BF373" s="33"/>
      <c r="BG373" s="33"/>
      <c r="BH373" s="33"/>
      <c r="BI373" s="33"/>
      <c r="BJ373" s="33">
        <v>0</v>
      </c>
      <c r="BK373" s="33" t="s">
        <v>31</v>
      </c>
      <c r="BL373" s="33"/>
      <c r="BM373" s="33" t="s">
        <v>22260</v>
      </c>
    </row>
    <row r="374" spans="1:65" x14ac:dyDescent="0.25">
      <c r="A374" s="33" t="s">
        <v>14085</v>
      </c>
      <c r="B374" s="33" t="s">
        <v>14086</v>
      </c>
      <c r="C374" s="33" t="s">
        <v>14087</v>
      </c>
      <c r="D374" s="33" t="s">
        <v>11376</v>
      </c>
      <c r="E374" s="33" t="s">
        <v>11800</v>
      </c>
      <c r="F374" s="33" t="s">
        <v>11550</v>
      </c>
      <c r="G374" s="33">
        <v>0.01</v>
      </c>
      <c r="H374" s="33">
        <v>0</v>
      </c>
      <c r="I374" s="33"/>
      <c r="J374" s="33" t="s">
        <v>11304</v>
      </c>
      <c r="K374" s="33" t="s">
        <v>11306</v>
      </c>
      <c r="L374" s="33">
        <v>0</v>
      </c>
      <c r="M374" s="33"/>
      <c r="N374" s="33"/>
      <c r="O374" s="33"/>
      <c r="P374" s="33" t="s">
        <v>11306</v>
      </c>
      <c r="Q374" s="33" t="s">
        <v>11306</v>
      </c>
      <c r="R374" s="33">
        <v>4</v>
      </c>
      <c r="S374" s="33">
        <v>4</v>
      </c>
      <c r="T374" s="33"/>
      <c r="U374" s="33"/>
      <c r="V374" s="33" t="s">
        <v>14088</v>
      </c>
      <c r="W374" s="33" t="s">
        <v>14057</v>
      </c>
      <c r="X374" s="33"/>
      <c r="Y374" s="33" t="s">
        <v>11308</v>
      </c>
      <c r="Z374" s="33">
        <v>22</v>
      </c>
      <c r="AA374" s="33">
        <v>12</v>
      </c>
      <c r="AB374" s="33">
        <v>107</v>
      </c>
      <c r="AC374" s="33">
        <v>0</v>
      </c>
      <c r="AD374" s="33" t="s">
        <v>11803</v>
      </c>
      <c r="AE374" s="33" t="s">
        <v>14089</v>
      </c>
      <c r="AF374" s="33" t="s">
        <v>14090</v>
      </c>
      <c r="AG374" s="33" t="s">
        <v>14091</v>
      </c>
      <c r="AH374" s="33" t="s">
        <v>14092</v>
      </c>
      <c r="AI374" s="33" t="s">
        <v>14093</v>
      </c>
      <c r="AJ374" s="33" t="s">
        <v>14094</v>
      </c>
      <c r="AK374" s="33" t="s">
        <v>12774</v>
      </c>
      <c r="AL374" s="33"/>
      <c r="AM374" s="33"/>
      <c r="AN374" s="33"/>
      <c r="AO374" s="33" t="s">
        <v>11627</v>
      </c>
      <c r="AP374" s="33" t="s">
        <v>11318</v>
      </c>
      <c r="AQ374" s="33">
        <v>0</v>
      </c>
      <c r="AR374" s="33"/>
      <c r="AS374" s="33"/>
      <c r="AT374" s="33"/>
      <c r="AU374" s="33"/>
      <c r="AV374" s="33"/>
      <c r="AW374" s="33"/>
      <c r="AX374" s="33"/>
      <c r="AY374" s="33"/>
      <c r="AZ374" s="33"/>
      <c r="BA374" s="33"/>
      <c r="BB374" s="33"/>
      <c r="BC374" s="33" t="s">
        <v>11306</v>
      </c>
      <c r="BD374" s="33" t="s">
        <v>11318</v>
      </c>
      <c r="BE374" s="33"/>
      <c r="BF374" s="33"/>
      <c r="BG374" s="33"/>
      <c r="BH374" s="33"/>
      <c r="BI374" s="33"/>
      <c r="BJ374" s="33">
        <v>0</v>
      </c>
      <c r="BK374" s="33" t="s">
        <v>31</v>
      </c>
      <c r="BL374" s="33"/>
      <c r="BM374" s="33" t="s">
        <v>22260</v>
      </c>
    </row>
    <row r="375" spans="1:65" x14ac:dyDescent="0.25">
      <c r="A375" s="33" t="s">
        <v>14095</v>
      </c>
      <c r="B375" s="33" t="s">
        <v>14096</v>
      </c>
      <c r="C375" s="33" t="s">
        <v>14097</v>
      </c>
      <c r="D375" s="33" t="s">
        <v>11302</v>
      </c>
      <c r="E375" s="33"/>
      <c r="F375" s="33" t="s">
        <v>11550</v>
      </c>
      <c r="G375" s="33">
        <v>0.01</v>
      </c>
      <c r="H375" s="33">
        <v>0</v>
      </c>
      <c r="I375" s="33"/>
      <c r="J375" s="33" t="s">
        <v>11304</v>
      </c>
      <c r="K375" s="33" t="s">
        <v>11306</v>
      </c>
      <c r="L375" s="33">
        <v>0</v>
      </c>
      <c r="M375" s="33"/>
      <c r="N375" s="33"/>
      <c r="O375" s="33"/>
      <c r="P375" s="33" t="s">
        <v>11306</v>
      </c>
      <c r="Q375" s="33" t="s">
        <v>11306</v>
      </c>
      <c r="R375" s="33">
        <v>0</v>
      </c>
      <c r="S375" s="33">
        <v>0</v>
      </c>
      <c r="T375" s="33" t="s">
        <v>14098</v>
      </c>
      <c r="U375" s="33" t="s">
        <v>14098</v>
      </c>
      <c r="V375" s="33"/>
      <c r="W375" s="33"/>
      <c r="X375" s="33"/>
      <c r="Y375" s="33" t="s">
        <v>11308</v>
      </c>
      <c r="Z375" s="33">
        <v>0</v>
      </c>
      <c r="AA375" s="33">
        <v>0</v>
      </c>
      <c r="AB375" s="33">
        <v>0</v>
      </c>
      <c r="AC375" s="33">
        <v>0</v>
      </c>
      <c r="AD375" s="33" t="s">
        <v>11803</v>
      </c>
      <c r="AE375" s="33" t="s">
        <v>14099</v>
      </c>
      <c r="AF375" s="33"/>
      <c r="AG375" s="33"/>
      <c r="AH375" s="33"/>
      <c r="AI375" s="33"/>
      <c r="AJ375" s="33"/>
      <c r="AK375" s="33" t="s">
        <v>12774</v>
      </c>
      <c r="AL375" s="33"/>
      <c r="AM375" s="33"/>
      <c r="AN375" s="33" t="s">
        <v>14100</v>
      </c>
      <c r="AO375" s="33"/>
      <c r="AP375" s="33" t="s">
        <v>11318</v>
      </c>
      <c r="AQ375" s="33">
        <v>0</v>
      </c>
      <c r="AR375" s="33"/>
      <c r="AS375" s="33"/>
      <c r="AT375" s="33"/>
      <c r="AU375" s="33"/>
      <c r="AV375" s="33"/>
      <c r="AW375" s="33"/>
      <c r="AX375" s="33"/>
      <c r="AY375" s="33"/>
      <c r="AZ375" s="33"/>
      <c r="BA375" s="33"/>
      <c r="BB375" s="33"/>
      <c r="BC375" s="33" t="s">
        <v>11306</v>
      </c>
      <c r="BD375" s="33" t="s">
        <v>11318</v>
      </c>
      <c r="BE375" s="33"/>
      <c r="BF375" s="33"/>
      <c r="BG375" s="33"/>
      <c r="BH375" s="33"/>
      <c r="BI375" s="33"/>
      <c r="BJ375" s="33">
        <v>0</v>
      </c>
      <c r="BK375" s="33" t="s">
        <v>31</v>
      </c>
      <c r="BL375" s="33"/>
      <c r="BM375" s="33" t="s">
        <v>22260</v>
      </c>
    </row>
    <row r="376" spans="1:65" x14ac:dyDescent="0.25">
      <c r="A376" s="33" t="s">
        <v>14101</v>
      </c>
      <c r="B376" s="33" t="s">
        <v>14102</v>
      </c>
      <c r="C376" s="33" t="s">
        <v>14103</v>
      </c>
      <c r="D376" s="33" t="s">
        <v>11302</v>
      </c>
      <c r="E376" s="33"/>
      <c r="F376" s="33" t="s">
        <v>11550</v>
      </c>
      <c r="G376" s="33">
        <v>0</v>
      </c>
      <c r="H376" s="33">
        <v>0</v>
      </c>
      <c r="I376" s="33"/>
      <c r="J376" s="33" t="s">
        <v>11304</v>
      </c>
      <c r="K376" s="33" t="s">
        <v>12197</v>
      </c>
      <c r="L376" s="33">
        <v>0</v>
      </c>
      <c r="M376" s="33"/>
      <c r="N376" s="33"/>
      <c r="O376" s="33"/>
      <c r="P376" s="33" t="s">
        <v>11306</v>
      </c>
      <c r="Q376" s="33" t="s">
        <v>11306</v>
      </c>
      <c r="R376" s="33">
        <v>0</v>
      </c>
      <c r="S376" s="33">
        <v>0</v>
      </c>
      <c r="T376" s="33"/>
      <c r="U376" s="33"/>
      <c r="V376" s="33"/>
      <c r="W376" s="33"/>
      <c r="X376" s="33"/>
      <c r="Y376" s="33" t="s">
        <v>11308</v>
      </c>
      <c r="Z376" s="33">
        <v>0</v>
      </c>
      <c r="AA376" s="33">
        <v>0</v>
      </c>
      <c r="AB376" s="33">
        <v>0</v>
      </c>
      <c r="AC376" s="33">
        <v>0</v>
      </c>
      <c r="AD376" s="33" t="s">
        <v>11803</v>
      </c>
      <c r="AE376" s="33"/>
      <c r="AF376" s="33"/>
      <c r="AG376" s="33"/>
      <c r="AH376" s="33"/>
      <c r="AI376" s="33"/>
      <c r="AJ376" s="33"/>
      <c r="AK376" s="33"/>
      <c r="AL376" s="33"/>
      <c r="AM376" s="33"/>
      <c r="AN376" s="33"/>
      <c r="AO376" s="33"/>
      <c r="AP376" s="33" t="s">
        <v>11318</v>
      </c>
      <c r="AQ376" s="33">
        <v>0</v>
      </c>
      <c r="AR376" s="33"/>
      <c r="AS376" s="33"/>
      <c r="AT376" s="33"/>
      <c r="AU376" s="33"/>
      <c r="AV376" s="33"/>
      <c r="AW376" s="33"/>
      <c r="AX376" s="33"/>
      <c r="AY376" s="33"/>
      <c r="AZ376" s="33"/>
      <c r="BA376" s="33"/>
      <c r="BB376" s="33"/>
      <c r="BC376" s="33" t="s">
        <v>11306</v>
      </c>
      <c r="BD376" s="33" t="s">
        <v>11318</v>
      </c>
      <c r="BE376" s="33"/>
      <c r="BF376" s="33"/>
      <c r="BG376" s="33"/>
      <c r="BH376" s="33"/>
      <c r="BI376" s="33"/>
      <c r="BJ376" s="33">
        <v>0</v>
      </c>
      <c r="BK376" s="33" t="s">
        <v>31</v>
      </c>
      <c r="BL376" s="33"/>
      <c r="BM376" s="33" t="s">
        <v>22260</v>
      </c>
    </row>
    <row r="377" spans="1:65" x14ac:dyDescent="0.25">
      <c r="A377" s="33" t="s">
        <v>14104</v>
      </c>
      <c r="B377" s="33" t="s">
        <v>2886</v>
      </c>
      <c r="C377" s="33" t="s">
        <v>14105</v>
      </c>
      <c r="D377" s="33" t="s">
        <v>11302</v>
      </c>
      <c r="E377" s="33" t="s">
        <v>12235</v>
      </c>
      <c r="F377" s="33" t="s">
        <v>11550</v>
      </c>
      <c r="G377" s="33">
        <v>36.99</v>
      </c>
      <c r="H377" s="33">
        <v>0</v>
      </c>
      <c r="I377" s="33"/>
      <c r="J377" s="33" t="s">
        <v>11304</v>
      </c>
      <c r="K377" s="33" t="s">
        <v>12769</v>
      </c>
      <c r="L377" s="33">
        <v>16.36</v>
      </c>
      <c r="M377" s="33"/>
      <c r="N377" s="33" t="s">
        <v>11561</v>
      </c>
      <c r="O377" s="33"/>
      <c r="P377" s="33" t="s">
        <v>11306</v>
      </c>
      <c r="Q377" s="33" t="s">
        <v>11306</v>
      </c>
      <c r="R377" s="33">
        <v>0.5</v>
      </c>
      <c r="S377" s="33">
        <v>0.5</v>
      </c>
      <c r="T377" s="33" t="s">
        <v>14106</v>
      </c>
      <c r="U377" s="33" t="s">
        <v>14106</v>
      </c>
      <c r="V377" s="33" t="s">
        <v>14107</v>
      </c>
      <c r="W377" s="33"/>
      <c r="X377" s="33"/>
      <c r="Y377" s="33" t="s">
        <v>11308</v>
      </c>
      <c r="Z377" s="33">
        <v>9</v>
      </c>
      <c r="AA377" s="33">
        <v>10</v>
      </c>
      <c r="AB377" s="33">
        <v>9</v>
      </c>
      <c r="AC377" s="33">
        <v>0</v>
      </c>
      <c r="AD377" s="33" t="s">
        <v>11803</v>
      </c>
      <c r="AE377" s="33" t="s">
        <v>14108</v>
      </c>
      <c r="AF377" s="33" t="s">
        <v>14109</v>
      </c>
      <c r="AG377" s="33" t="s">
        <v>14110</v>
      </c>
      <c r="AH377" s="33" t="s">
        <v>14111</v>
      </c>
      <c r="AI377" s="33" t="s">
        <v>14112</v>
      </c>
      <c r="AJ377" s="33" t="s">
        <v>14113</v>
      </c>
      <c r="AK377" s="33" t="s">
        <v>11570</v>
      </c>
      <c r="AL377" s="33"/>
      <c r="AM377" s="33"/>
      <c r="AN377" s="33"/>
      <c r="AO377" s="33" t="s">
        <v>11386</v>
      </c>
      <c r="AP377" s="33" t="s">
        <v>11318</v>
      </c>
      <c r="AQ377" s="33">
        <v>0</v>
      </c>
      <c r="AR377" s="33"/>
      <c r="AS377" s="33"/>
      <c r="AT377" s="33"/>
      <c r="AU377" s="33"/>
      <c r="AV377" s="33"/>
      <c r="AW377" s="33"/>
      <c r="AX377" s="33"/>
      <c r="AY377" s="33"/>
      <c r="AZ377" s="33"/>
      <c r="BA377" s="33"/>
      <c r="BB377" s="33"/>
      <c r="BC377" s="33" t="s">
        <v>11306</v>
      </c>
      <c r="BD377" s="33" t="s">
        <v>11318</v>
      </c>
      <c r="BE377" s="33"/>
      <c r="BF377" s="33"/>
      <c r="BG377" s="33"/>
      <c r="BH377" s="33"/>
      <c r="BI377" s="33"/>
      <c r="BJ377" s="33">
        <v>0</v>
      </c>
      <c r="BK377" s="33" t="s">
        <v>31</v>
      </c>
      <c r="BL377" s="33"/>
      <c r="BM377" s="33" t="s">
        <v>22260</v>
      </c>
    </row>
    <row r="378" spans="1:65" x14ac:dyDescent="0.25">
      <c r="A378" s="33" t="s">
        <v>14114</v>
      </c>
      <c r="B378" s="33" t="s">
        <v>10150</v>
      </c>
      <c r="C378" s="33" t="s">
        <v>14115</v>
      </c>
      <c r="D378" s="33" t="s">
        <v>11302</v>
      </c>
      <c r="E378" s="33" t="s">
        <v>12235</v>
      </c>
      <c r="F378" s="33" t="s">
        <v>11550</v>
      </c>
      <c r="G378" s="33">
        <v>18.100000000000001</v>
      </c>
      <c r="H378" s="33">
        <v>0</v>
      </c>
      <c r="I378" s="33"/>
      <c r="J378" s="33" t="s">
        <v>11304</v>
      </c>
      <c r="K378" s="33" t="s">
        <v>14116</v>
      </c>
      <c r="L378" s="33">
        <v>18.100000000000001</v>
      </c>
      <c r="M378" s="33"/>
      <c r="N378" s="33" t="s">
        <v>11561</v>
      </c>
      <c r="O378" s="33"/>
      <c r="P378" s="33" t="s">
        <v>11306</v>
      </c>
      <c r="Q378" s="33" t="s">
        <v>11306</v>
      </c>
      <c r="R378" s="33">
        <v>0.5</v>
      </c>
      <c r="S378" s="33">
        <v>0.5</v>
      </c>
      <c r="T378" s="33" t="s">
        <v>14117</v>
      </c>
      <c r="U378" s="33" t="s">
        <v>14117</v>
      </c>
      <c r="V378" s="33" t="s">
        <v>14118</v>
      </c>
      <c r="W378" s="33"/>
      <c r="X378" s="33"/>
      <c r="Y378" s="33" t="s">
        <v>11308</v>
      </c>
      <c r="Z378" s="33">
        <v>9</v>
      </c>
      <c r="AA378" s="33">
        <v>10</v>
      </c>
      <c r="AB378" s="33">
        <v>9</v>
      </c>
      <c r="AC378" s="33">
        <v>0</v>
      </c>
      <c r="AD378" s="33" t="s">
        <v>11803</v>
      </c>
      <c r="AE378" s="33" t="s">
        <v>14119</v>
      </c>
      <c r="AF378" s="33" t="s">
        <v>14120</v>
      </c>
      <c r="AG378" s="33" t="s">
        <v>14121</v>
      </c>
      <c r="AH378" s="33" t="s">
        <v>14122</v>
      </c>
      <c r="AI378" s="33" t="s">
        <v>14123</v>
      </c>
      <c r="AJ378" s="33" t="s">
        <v>14124</v>
      </c>
      <c r="AK378" s="33" t="s">
        <v>11570</v>
      </c>
      <c r="AL378" s="33"/>
      <c r="AM378" s="33"/>
      <c r="AN378" s="33" t="s">
        <v>12358</v>
      </c>
      <c r="AO378" s="33" t="s">
        <v>11386</v>
      </c>
      <c r="AP378" s="33" t="s">
        <v>11318</v>
      </c>
      <c r="AQ378" s="33">
        <v>0</v>
      </c>
      <c r="AR378" s="33"/>
      <c r="AS378" s="33"/>
      <c r="AT378" s="33"/>
      <c r="AU378" s="33"/>
      <c r="AV378" s="33"/>
      <c r="AW378" s="33"/>
      <c r="AX378" s="33"/>
      <c r="AY378" s="33"/>
      <c r="AZ378" s="33"/>
      <c r="BA378" s="33"/>
      <c r="BB378" s="33"/>
      <c r="BC378" s="33" t="s">
        <v>11306</v>
      </c>
      <c r="BD378" s="33" t="s">
        <v>11318</v>
      </c>
      <c r="BE378" s="33"/>
      <c r="BF378" s="33"/>
      <c r="BG378" s="33"/>
      <c r="BH378" s="33"/>
      <c r="BI378" s="33"/>
      <c r="BJ378" s="33">
        <v>0</v>
      </c>
      <c r="BK378" s="33" t="s">
        <v>31</v>
      </c>
      <c r="BL378" s="33"/>
      <c r="BM378" s="33" t="s">
        <v>22260</v>
      </c>
    </row>
    <row r="379" spans="1:65" x14ac:dyDescent="0.25">
      <c r="A379" s="33" t="s">
        <v>14125</v>
      </c>
      <c r="B379" s="33" t="s">
        <v>10157</v>
      </c>
      <c r="C379" s="33" t="s">
        <v>14126</v>
      </c>
      <c r="D379" s="33" t="s">
        <v>11302</v>
      </c>
      <c r="E379" s="33" t="s">
        <v>14026</v>
      </c>
      <c r="F379" s="33" t="s">
        <v>11550</v>
      </c>
      <c r="G379" s="33">
        <v>28.8</v>
      </c>
      <c r="H379" s="33">
        <v>0</v>
      </c>
      <c r="I379" s="33"/>
      <c r="J379" s="33" t="s">
        <v>11304</v>
      </c>
      <c r="K379" s="33" t="s">
        <v>13062</v>
      </c>
      <c r="L379" s="33">
        <v>13.57</v>
      </c>
      <c r="M379" s="33"/>
      <c r="N379" s="33" t="s">
        <v>11561</v>
      </c>
      <c r="O379" s="33"/>
      <c r="P379" s="33" t="s">
        <v>11306</v>
      </c>
      <c r="Q379" s="33" t="s">
        <v>11306</v>
      </c>
      <c r="R379" s="33">
        <v>1.6</v>
      </c>
      <c r="S379" s="33">
        <v>1.6</v>
      </c>
      <c r="T379" s="33" t="s">
        <v>14127</v>
      </c>
      <c r="U379" s="33" t="s">
        <v>14127</v>
      </c>
      <c r="V379" s="33" t="s">
        <v>14128</v>
      </c>
      <c r="W379" s="33"/>
      <c r="X379" s="33"/>
      <c r="Y379" s="33" t="s">
        <v>11308</v>
      </c>
      <c r="Z379" s="33">
        <v>10</v>
      </c>
      <c r="AA379" s="33">
        <v>30</v>
      </c>
      <c r="AB379" s="33">
        <v>10</v>
      </c>
      <c r="AC379" s="33">
        <v>0</v>
      </c>
      <c r="AD379" s="33" t="s">
        <v>11803</v>
      </c>
      <c r="AE379" s="33" t="s">
        <v>14129</v>
      </c>
      <c r="AF379" s="33" t="s">
        <v>14130</v>
      </c>
      <c r="AG379" s="33" t="s">
        <v>14131</v>
      </c>
      <c r="AH379" s="33" t="s">
        <v>14132</v>
      </c>
      <c r="AI379" s="33" t="s">
        <v>14133</v>
      </c>
      <c r="AJ379" s="33" t="s">
        <v>14134</v>
      </c>
      <c r="AK379" s="33" t="s">
        <v>11570</v>
      </c>
      <c r="AL379" s="33"/>
      <c r="AM379" s="33"/>
      <c r="AN379" s="33"/>
      <c r="AO379" s="33" t="s">
        <v>11386</v>
      </c>
      <c r="AP379" s="33" t="s">
        <v>11318</v>
      </c>
      <c r="AQ379" s="33">
        <v>0</v>
      </c>
      <c r="AR379" s="33"/>
      <c r="AS379" s="33"/>
      <c r="AT379" s="33"/>
      <c r="AU379" s="33"/>
      <c r="AV379" s="33"/>
      <c r="AW379" s="33"/>
      <c r="AX379" s="33"/>
      <c r="AY379" s="33"/>
      <c r="AZ379" s="33"/>
      <c r="BA379" s="33"/>
      <c r="BB379" s="33"/>
      <c r="BC379" s="33" t="s">
        <v>11306</v>
      </c>
      <c r="BD379" s="33" t="s">
        <v>11318</v>
      </c>
      <c r="BE379" s="33"/>
      <c r="BF379" s="33"/>
      <c r="BG379" s="33"/>
      <c r="BH379" s="33"/>
      <c r="BI379" s="33"/>
      <c r="BJ379" s="33">
        <v>0</v>
      </c>
      <c r="BK379" s="33" t="s">
        <v>31</v>
      </c>
      <c r="BL379" s="33"/>
      <c r="BM379" s="33" t="s">
        <v>22260</v>
      </c>
    </row>
    <row r="380" spans="1:65" x14ac:dyDescent="0.25">
      <c r="A380" s="33" t="s">
        <v>14135</v>
      </c>
      <c r="B380" s="33" t="s">
        <v>2992</v>
      </c>
      <c r="C380" s="33" t="s">
        <v>14136</v>
      </c>
      <c r="D380" s="33" t="s">
        <v>11302</v>
      </c>
      <c r="E380" s="33" t="s">
        <v>11559</v>
      </c>
      <c r="F380" s="33" t="s">
        <v>11550</v>
      </c>
      <c r="G380" s="33">
        <v>51.8</v>
      </c>
      <c r="H380" s="33">
        <v>0</v>
      </c>
      <c r="I380" s="33"/>
      <c r="J380" s="33" t="s">
        <v>11304</v>
      </c>
      <c r="K380" s="33" t="s">
        <v>14137</v>
      </c>
      <c r="L380" s="33">
        <v>30.99</v>
      </c>
      <c r="M380" s="33"/>
      <c r="N380" s="33" t="s">
        <v>11561</v>
      </c>
      <c r="O380" s="33"/>
      <c r="P380" s="33" t="s">
        <v>11306</v>
      </c>
      <c r="Q380" s="33" t="s">
        <v>11306</v>
      </c>
      <c r="R380" s="33">
        <v>0.6</v>
      </c>
      <c r="S380" s="33">
        <v>0.6</v>
      </c>
      <c r="T380" s="33" t="s">
        <v>14138</v>
      </c>
      <c r="U380" s="33" t="s">
        <v>14138</v>
      </c>
      <c r="V380" s="33" t="s">
        <v>14139</v>
      </c>
      <c r="W380" s="33"/>
      <c r="X380" s="33"/>
      <c r="Y380" s="33" t="s">
        <v>11308</v>
      </c>
      <c r="Z380" s="33">
        <v>6</v>
      </c>
      <c r="AA380" s="33">
        <v>25</v>
      </c>
      <c r="AB380" s="33">
        <v>6</v>
      </c>
      <c r="AC380" s="33">
        <v>0</v>
      </c>
      <c r="AD380" s="33" t="s">
        <v>11803</v>
      </c>
      <c r="AE380" s="33" t="s">
        <v>14140</v>
      </c>
      <c r="AF380" s="33" t="s">
        <v>14141</v>
      </c>
      <c r="AG380" s="33" t="s">
        <v>14142</v>
      </c>
      <c r="AH380" s="33" t="s">
        <v>14143</v>
      </c>
      <c r="AI380" s="33" t="s">
        <v>14144</v>
      </c>
      <c r="AJ380" s="33" t="s">
        <v>14145</v>
      </c>
      <c r="AK380" s="33" t="s">
        <v>11570</v>
      </c>
      <c r="AL380" s="33"/>
      <c r="AM380" s="33"/>
      <c r="AN380" s="33"/>
      <c r="AO380" s="33" t="s">
        <v>11386</v>
      </c>
      <c r="AP380" s="33" t="s">
        <v>11318</v>
      </c>
      <c r="AQ380" s="33">
        <v>0</v>
      </c>
      <c r="AR380" s="33"/>
      <c r="AS380" s="33"/>
      <c r="AT380" s="33"/>
      <c r="AU380" s="33"/>
      <c r="AV380" s="33"/>
      <c r="AW380" s="33"/>
      <c r="AX380" s="33"/>
      <c r="AY380" s="33"/>
      <c r="AZ380" s="33"/>
      <c r="BA380" s="33"/>
      <c r="BB380" s="33"/>
      <c r="BC380" s="33" t="s">
        <v>11306</v>
      </c>
      <c r="BD380" s="33" t="s">
        <v>11318</v>
      </c>
      <c r="BE380" s="33"/>
      <c r="BF380" s="33"/>
      <c r="BG380" s="33"/>
      <c r="BH380" s="33"/>
      <c r="BI380" s="33"/>
      <c r="BJ380" s="33">
        <v>0</v>
      </c>
      <c r="BK380" s="33" t="s">
        <v>31</v>
      </c>
      <c r="BL380" s="33"/>
      <c r="BM380" s="33" t="s">
        <v>22260</v>
      </c>
    </row>
    <row r="381" spans="1:65" x14ac:dyDescent="0.25">
      <c r="A381" s="33" t="s">
        <v>14146</v>
      </c>
      <c r="B381" s="33" t="s">
        <v>10152</v>
      </c>
      <c r="C381" s="33" t="s">
        <v>14147</v>
      </c>
      <c r="D381" s="33" t="s">
        <v>11302</v>
      </c>
      <c r="E381" s="33" t="s">
        <v>11559</v>
      </c>
      <c r="F381" s="33" t="s">
        <v>11550</v>
      </c>
      <c r="G381" s="33">
        <v>47.8</v>
      </c>
      <c r="H381" s="33">
        <v>0</v>
      </c>
      <c r="I381" s="33"/>
      <c r="J381" s="33" t="s">
        <v>11304</v>
      </c>
      <c r="K381" s="33" t="s">
        <v>12769</v>
      </c>
      <c r="L381" s="33">
        <v>24.47</v>
      </c>
      <c r="M381" s="33"/>
      <c r="N381" s="33" t="s">
        <v>11561</v>
      </c>
      <c r="O381" s="33"/>
      <c r="P381" s="33" t="s">
        <v>11306</v>
      </c>
      <c r="Q381" s="33" t="s">
        <v>11306</v>
      </c>
      <c r="R381" s="33">
        <v>0.4</v>
      </c>
      <c r="S381" s="33">
        <v>0.4</v>
      </c>
      <c r="T381" s="33" t="s">
        <v>14148</v>
      </c>
      <c r="U381" s="33"/>
      <c r="V381" s="33" t="s">
        <v>14149</v>
      </c>
      <c r="W381" s="33"/>
      <c r="X381" s="33"/>
      <c r="Y381" s="33" t="s">
        <v>11308</v>
      </c>
      <c r="Z381" s="33">
        <v>10</v>
      </c>
      <c r="AA381" s="33">
        <v>28</v>
      </c>
      <c r="AB381" s="33">
        <v>7</v>
      </c>
      <c r="AC381" s="33">
        <v>0</v>
      </c>
      <c r="AD381" s="33" t="s">
        <v>11803</v>
      </c>
      <c r="AE381" s="33" t="s">
        <v>14150</v>
      </c>
      <c r="AF381" s="33" t="s">
        <v>14151</v>
      </c>
      <c r="AG381" s="33" t="s">
        <v>14152</v>
      </c>
      <c r="AH381" s="33" t="s">
        <v>14153</v>
      </c>
      <c r="AI381" s="33" t="s">
        <v>14154</v>
      </c>
      <c r="AJ381" s="33" t="s">
        <v>14155</v>
      </c>
      <c r="AK381" s="33" t="s">
        <v>11570</v>
      </c>
      <c r="AL381" s="33"/>
      <c r="AM381" s="33"/>
      <c r="AN381" s="33"/>
      <c r="AO381" s="33" t="s">
        <v>11386</v>
      </c>
      <c r="AP381" s="33" t="s">
        <v>11318</v>
      </c>
      <c r="AQ381" s="33">
        <v>0</v>
      </c>
      <c r="AR381" s="33"/>
      <c r="AS381" s="33"/>
      <c r="AT381" s="33"/>
      <c r="AU381" s="33"/>
      <c r="AV381" s="33"/>
      <c r="AW381" s="33"/>
      <c r="AX381" s="33"/>
      <c r="AY381" s="33"/>
      <c r="AZ381" s="33"/>
      <c r="BA381" s="33"/>
      <c r="BB381" s="33"/>
      <c r="BC381" s="33" t="s">
        <v>11306</v>
      </c>
      <c r="BD381" s="33" t="s">
        <v>11318</v>
      </c>
      <c r="BE381" s="33" t="s">
        <v>12153</v>
      </c>
      <c r="BF381" s="33"/>
      <c r="BG381" s="33"/>
      <c r="BH381" s="33"/>
      <c r="BI381" s="33"/>
      <c r="BJ381" s="33">
        <v>0</v>
      </c>
      <c r="BK381" s="33" t="s">
        <v>31</v>
      </c>
      <c r="BL381" s="33"/>
      <c r="BM381" s="33" t="s">
        <v>22260</v>
      </c>
    </row>
    <row r="382" spans="1:65" x14ac:dyDescent="0.25">
      <c r="A382" s="33" t="s">
        <v>14156</v>
      </c>
      <c r="B382" s="33" t="s">
        <v>14157</v>
      </c>
      <c r="C382" s="33" t="s">
        <v>14158</v>
      </c>
      <c r="D382" s="33" t="s">
        <v>11302</v>
      </c>
      <c r="E382" s="33"/>
      <c r="F382" s="33" t="s">
        <v>11550</v>
      </c>
      <c r="G382" s="33">
        <v>16.309999999999999</v>
      </c>
      <c r="H382" s="33">
        <v>0</v>
      </c>
      <c r="I382" s="33"/>
      <c r="J382" s="33" t="s">
        <v>11304</v>
      </c>
      <c r="K382" s="33" t="s">
        <v>12153</v>
      </c>
      <c r="L382" s="33">
        <v>16.309999999999999</v>
      </c>
      <c r="M382" s="33"/>
      <c r="N382" s="33"/>
      <c r="O382" s="33"/>
      <c r="P382" s="33" t="s">
        <v>11306</v>
      </c>
      <c r="Q382" s="33" t="s">
        <v>11306</v>
      </c>
      <c r="R382" s="33">
        <v>0</v>
      </c>
      <c r="S382" s="33">
        <v>0</v>
      </c>
      <c r="T382" s="33"/>
      <c r="U382" s="33"/>
      <c r="V382" s="33"/>
      <c r="W382" s="33"/>
      <c r="X382" s="33"/>
      <c r="Y382" s="33" t="s">
        <v>11308</v>
      </c>
      <c r="Z382" s="33">
        <v>0</v>
      </c>
      <c r="AA382" s="33">
        <v>0</v>
      </c>
      <c r="AB382" s="33">
        <v>0</v>
      </c>
      <c r="AC382" s="33">
        <v>0</v>
      </c>
      <c r="AD382" s="33" t="s">
        <v>11803</v>
      </c>
      <c r="AE382" s="33" t="s">
        <v>14159</v>
      </c>
      <c r="AF382" s="33"/>
      <c r="AG382" s="33"/>
      <c r="AH382" s="33"/>
      <c r="AI382" s="33"/>
      <c r="AJ382" s="33"/>
      <c r="AK382" s="33" t="s">
        <v>11570</v>
      </c>
      <c r="AL382" s="33"/>
      <c r="AM382" s="33"/>
      <c r="AN382" s="33"/>
      <c r="AO382" s="33"/>
      <c r="AP382" s="33" t="s">
        <v>11318</v>
      </c>
      <c r="AQ382" s="33">
        <v>0</v>
      </c>
      <c r="AR382" s="33"/>
      <c r="AS382" s="33"/>
      <c r="AT382" s="33"/>
      <c r="AU382" s="33"/>
      <c r="AV382" s="33"/>
      <c r="AW382" s="33"/>
      <c r="AX382" s="33"/>
      <c r="AY382" s="33"/>
      <c r="AZ382" s="33"/>
      <c r="BA382" s="33"/>
      <c r="BB382" s="33"/>
      <c r="BC382" s="33" t="s">
        <v>11306</v>
      </c>
      <c r="BD382" s="33" t="s">
        <v>11318</v>
      </c>
      <c r="BE382" s="33"/>
      <c r="BF382" s="33"/>
      <c r="BG382" s="33"/>
      <c r="BH382" s="33"/>
      <c r="BI382" s="33"/>
      <c r="BJ382" s="33">
        <v>0</v>
      </c>
      <c r="BK382" s="33" t="s">
        <v>31</v>
      </c>
      <c r="BL382" s="33"/>
      <c r="BM382" s="33" t="s">
        <v>22260</v>
      </c>
    </row>
    <row r="383" spans="1:65" x14ac:dyDescent="0.25">
      <c r="A383" s="33" t="s">
        <v>14160</v>
      </c>
      <c r="B383" s="33" t="s">
        <v>10148</v>
      </c>
      <c r="C383" s="33" t="s">
        <v>14161</v>
      </c>
      <c r="D383" s="33" t="s">
        <v>11302</v>
      </c>
      <c r="E383" s="33" t="s">
        <v>11559</v>
      </c>
      <c r="F383" s="33" t="s">
        <v>11550</v>
      </c>
      <c r="G383" s="33">
        <v>60.45</v>
      </c>
      <c r="H383" s="33">
        <v>0</v>
      </c>
      <c r="I383" s="33"/>
      <c r="J383" s="33" t="s">
        <v>11304</v>
      </c>
      <c r="K383" s="33" t="s">
        <v>13375</v>
      </c>
      <c r="L383" s="33">
        <v>60.45</v>
      </c>
      <c r="M383" s="33"/>
      <c r="N383" s="33" t="s">
        <v>11561</v>
      </c>
      <c r="O383" s="33"/>
      <c r="P383" s="33" t="s">
        <v>11306</v>
      </c>
      <c r="Q383" s="33" t="s">
        <v>11306</v>
      </c>
      <c r="R383" s="33">
        <v>1.6</v>
      </c>
      <c r="S383" s="33">
        <v>1.6</v>
      </c>
      <c r="T383" s="33" t="s">
        <v>14162</v>
      </c>
      <c r="U383" s="33" t="s">
        <v>14162</v>
      </c>
      <c r="V383" s="33" t="s">
        <v>14163</v>
      </c>
      <c r="W383" s="33"/>
      <c r="X383" s="33"/>
      <c r="Y383" s="33" t="s">
        <v>11308</v>
      </c>
      <c r="Z383" s="33">
        <v>10</v>
      </c>
      <c r="AA383" s="33">
        <v>30</v>
      </c>
      <c r="AB383" s="33">
        <v>10</v>
      </c>
      <c r="AC383" s="33">
        <v>0</v>
      </c>
      <c r="AD383" s="33" t="s">
        <v>11803</v>
      </c>
      <c r="AE383" s="33" t="s">
        <v>14164</v>
      </c>
      <c r="AF383" s="33" t="s">
        <v>14165</v>
      </c>
      <c r="AG383" s="33" t="s">
        <v>14166</v>
      </c>
      <c r="AH383" s="33" t="s">
        <v>14167</v>
      </c>
      <c r="AI383" s="33" t="s">
        <v>14168</v>
      </c>
      <c r="AJ383" s="33" t="s">
        <v>14169</v>
      </c>
      <c r="AK383" s="33" t="s">
        <v>11570</v>
      </c>
      <c r="AL383" s="33"/>
      <c r="AM383" s="33"/>
      <c r="AN383" s="33" t="s">
        <v>11556</v>
      </c>
      <c r="AO383" s="33" t="s">
        <v>11386</v>
      </c>
      <c r="AP383" s="33" t="s">
        <v>11318</v>
      </c>
      <c r="AQ383" s="33">
        <v>0</v>
      </c>
      <c r="AR383" s="33"/>
      <c r="AS383" s="33"/>
      <c r="AT383" s="33"/>
      <c r="AU383" s="33"/>
      <c r="AV383" s="33"/>
      <c r="AW383" s="33"/>
      <c r="AX383" s="33"/>
      <c r="AY383" s="33"/>
      <c r="AZ383" s="33"/>
      <c r="BA383" s="33"/>
      <c r="BB383" s="33"/>
      <c r="BC383" s="33" t="s">
        <v>11306</v>
      </c>
      <c r="BD383" s="33" t="s">
        <v>11318</v>
      </c>
      <c r="BE383" s="33"/>
      <c r="BF383" s="33"/>
      <c r="BG383" s="33"/>
      <c r="BH383" s="33"/>
      <c r="BI383" s="33"/>
      <c r="BJ383" s="33">
        <v>0</v>
      </c>
      <c r="BK383" s="33" t="s">
        <v>31</v>
      </c>
      <c r="BL383" s="33"/>
      <c r="BM383" s="33" t="s">
        <v>22260</v>
      </c>
    </row>
    <row r="384" spans="1:65" x14ac:dyDescent="0.25">
      <c r="A384" s="33" t="s">
        <v>13108</v>
      </c>
      <c r="B384" s="33" t="s">
        <v>13109</v>
      </c>
      <c r="C384" s="33" t="s">
        <v>13110</v>
      </c>
      <c r="D384" s="33" t="s">
        <v>11302</v>
      </c>
      <c r="E384" s="33"/>
      <c r="F384" s="33" t="s">
        <v>11867</v>
      </c>
      <c r="G384" s="33">
        <v>14.11</v>
      </c>
      <c r="H384" s="33">
        <v>0</v>
      </c>
      <c r="I384" s="33"/>
      <c r="J384" s="33" t="s">
        <v>11304</v>
      </c>
      <c r="K384" s="33" t="s">
        <v>11306</v>
      </c>
      <c r="L384" s="33">
        <v>0</v>
      </c>
      <c r="M384" s="33"/>
      <c r="N384" s="33"/>
      <c r="O384" s="33"/>
      <c r="P384" s="33" t="s">
        <v>11306</v>
      </c>
      <c r="Q384" s="33" t="s">
        <v>11306</v>
      </c>
      <c r="R384" s="33">
        <v>0.3</v>
      </c>
      <c r="S384" s="33">
        <v>0.5</v>
      </c>
      <c r="T384" s="33"/>
      <c r="U384" s="33"/>
      <c r="V384" s="33" t="s">
        <v>13111</v>
      </c>
      <c r="W384" s="33"/>
      <c r="X384" s="33"/>
      <c r="Y384" s="33" t="s">
        <v>11308</v>
      </c>
      <c r="Z384" s="33">
        <v>20</v>
      </c>
      <c r="AA384" s="33">
        <v>20</v>
      </c>
      <c r="AB384" s="33">
        <v>20</v>
      </c>
      <c r="AC384" s="33">
        <v>0</v>
      </c>
      <c r="AD384" s="33" t="s">
        <v>11803</v>
      </c>
      <c r="AE384" s="33"/>
      <c r="AF384" s="33"/>
      <c r="AG384" s="33"/>
      <c r="AH384" s="33"/>
      <c r="AI384" s="33"/>
      <c r="AJ384" s="33"/>
      <c r="AK384" s="33"/>
      <c r="AL384" s="33"/>
      <c r="AM384" s="33"/>
      <c r="AN384" s="33" t="s">
        <v>12158</v>
      </c>
      <c r="AO384" s="33"/>
      <c r="AP384" s="33" t="s">
        <v>11318</v>
      </c>
      <c r="AQ384" s="33">
        <v>0</v>
      </c>
      <c r="AR384" s="33"/>
      <c r="AS384" s="33"/>
      <c r="AT384" s="33"/>
      <c r="AU384" s="33"/>
      <c r="AV384" s="33"/>
      <c r="AW384" s="33"/>
      <c r="AX384" s="33"/>
      <c r="AY384" s="33"/>
      <c r="AZ384" s="33"/>
      <c r="BA384" s="33"/>
      <c r="BB384" s="33"/>
      <c r="BC384" s="33" t="s">
        <v>11306</v>
      </c>
      <c r="BD384" s="33" t="s">
        <v>11318</v>
      </c>
      <c r="BE384" s="33"/>
      <c r="BF384" s="33"/>
      <c r="BG384" s="33"/>
      <c r="BH384" s="33"/>
      <c r="BI384" s="33"/>
      <c r="BJ384" s="33">
        <v>0</v>
      </c>
      <c r="BK384" s="33" t="s">
        <v>31</v>
      </c>
      <c r="BL384" s="33"/>
      <c r="BM384" s="33" t="s">
        <v>22258</v>
      </c>
    </row>
    <row r="385" spans="1:65" x14ac:dyDescent="0.25">
      <c r="A385" s="33" t="s">
        <v>14174</v>
      </c>
      <c r="B385" s="33" t="s">
        <v>8420</v>
      </c>
      <c r="C385" s="33" t="s">
        <v>14175</v>
      </c>
      <c r="D385" s="33" t="s">
        <v>11302</v>
      </c>
      <c r="E385" s="33" t="s">
        <v>12235</v>
      </c>
      <c r="F385" s="33" t="s">
        <v>11550</v>
      </c>
      <c r="G385" s="33">
        <v>12.46</v>
      </c>
      <c r="H385" s="33">
        <v>0</v>
      </c>
      <c r="I385" s="33"/>
      <c r="J385" s="33" t="s">
        <v>11304</v>
      </c>
      <c r="K385" s="33" t="s">
        <v>11319</v>
      </c>
      <c r="L385" s="33">
        <v>12.46</v>
      </c>
      <c r="M385" s="33"/>
      <c r="N385" s="33" t="s">
        <v>11561</v>
      </c>
      <c r="O385" s="33"/>
      <c r="P385" s="33" t="s">
        <v>11306</v>
      </c>
      <c r="Q385" s="33" t="s">
        <v>11306</v>
      </c>
      <c r="R385" s="33">
        <v>1.6</v>
      </c>
      <c r="S385" s="33">
        <v>1.6</v>
      </c>
      <c r="T385" s="33" t="s">
        <v>14176</v>
      </c>
      <c r="U385" s="33" t="s">
        <v>14176</v>
      </c>
      <c r="V385" s="33" t="s">
        <v>14177</v>
      </c>
      <c r="W385" s="33"/>
      <c r="X385" s="33"/>
      <c r="Y385" s="33" t="s">
        <v>11308</v>
      </c>
      <c r="Z385" s="33">
        <v>10</v>
      </c>
      <c r="AA385" s="33">
        <v>30</v>
      </c>
      <c r="AB385" s="33">
        <v>10</v>
      </c>
      <c r="AC385" s="33">
        <v>0</v>
      </c>
      <c r="AD385" s="33" t="s">
        <v>11803</v>
      </c>
      <c r="AE385" s="33" t="s">
        <v>14178</v>
      </c>
      <c r="AF385" s="33" t="s">
        <v>14179</v>
      </c>
      <c r="AG385" s="33" t="s">
        <v>14180</v>
      </c>
      <c r="AH385" s="33" t="s">
        <v>14181</v>
      </c>
      <c r="AI385" s="33" t="s">
        <v>14182</v>
      </c>
      <c r="AJ385" s="33" t="s">
        <v>14183</v>
      </c>
      <c r="AK385" s="33" t="s">
        <v>11570</v>
      </c>
      <c r="AL385" s="33"/>
      <c r="AM385" s="33"/>
      <c r="AN385" s="33" t="s">
        <v>11556</v>
      </c>
      <c r="AO385" s="33" t="s">
        <v>11386</v>
      </c>
      <c r="AP385" s="33" t="s">
        <v>11318</v>
      </c>
      <c r="AQ385" s="33">
        <v>0</v>
      </c>
      <c r="AR385" s="33"/>
      <c r="AS385" s="33"/>
      <c r="AT385" s="33"/>
      <c r="AU385" s="33"/>
      <c r="AV385" s="33"/>
      <c r="AW385" s="33"/>
      <c r="AX385" s="33"/>
      <c r="AY385" s="33"/>
      <c r="AZ385" s="33"/>
      <c r="BA385" s="33"/>
      <c r="BB385" s="33"/>
      <c r="BC385" s="33" t="s">
        <v>11306</v>
      </c>
      <c r="BD385" s="33" t="s">
        <v>11318</v>
      </c>
      <c r="BE385" s="33"/>
      <c r="BF385" s="33"/>
      <c r="BG385" s="33"/>
      <c r="BH385" s="33"/>
      <c r="BI385" s="33"/>
      <c r="BJ385" s="33">
        <v>0</v>
      </c>
      <c r="BK385" s="33" t="s">
        <v>31</v>
      </c>
      <c r="BL385" s="33"/>
      <c r="BM385" s="33" t="s">
        <v>22260</v>
      </c>
    </row>
    <row r="386" spans="1:65" x14ac:dyDescent="0.25">
      <c r="A386" s="33" t="s">
        <v>14184</v>
      </c>
      <c r="B386" s="33" t="s">
        <v>3296</v>
      </c>
      <c r="C386" s="33" t="s">
        <v>14185</v>
      </c>
      <c r="D386" s="33" t="s">
        <v>11302</v>
      </c>
      <c r="E386" s="33" t="s">
        <v>12235</v>
      </c>
      <c r="F386" s="33" t="s">
        <v>11550</v>
      </c>
      <c r="G386" s="33">
        <v>30.9</v>
      </c>
      <c r="H386" s="33">
        <v>0</v>
      </c>
      <c r="I386" s="33"/>
      <c r="J386" s="33" t="s">
        <v>11304</v>
      </c>
      <c r="K386" s="33" t="s">
        <v>12031</v>
      </c>
      <c r="L386" s="33">
        <v>13.69</v>
      </c>
      <c r="M386" s="33"/>
      <c r="N386" s="33" t="s">
        <v>11561</v>
      </c>
      <c r="O386" s="33"/>
      <c r="P386" s="33" t="s">
        <v>11306</v>
      </c>
      <c r="Q386" s="33" t="s">
        <v>11306</v>
      </c>
      <c r="R386" s="33">
        <v>1.6</v>
      </c>
      <c r="S386" s="33">
        <v>1.6</v>
      </c>
      <c r="T386" s="33" t="s">
        <v>14186</v>
      </c>
      <c r="U386" s="33" t="s">
        <v>14186</v>
      </c>
      <c r="V386" s="33" t="s">
        <v>14187</v>
      </c>
      <c r="W386" s="33"/>
      <c r="X386" s="33"/>
      <c r="Y386" s="33" t="s">
        <v>11308</v>
      </c>
      <c r="Z386" s="33">
        <v>10</v>
      </c>
      <c r="AA386" s="33">
        <v>30</v>
      </c>
      <c r="AB386" s="33">
        <v>10</v>
      </c>
      <c r="AC386" s="33">
        <v>0</v>
      </c>
      <c r="AD386" s="33" t="s">
        <v>11803</v>
      </c>
      <c r="AE386" s="33" t="s">
        <v>14188</v>
      </c>
      <c r="AF386" s="33" t="s">
        <v>14189</v>
      </c>
      <c r="AG386" s="33" t="s">
        <v>14190</v>
      </c>
      <c r="AH386" s="33" t="s">
        <v>14191</v>
      </c>
      <c r="AI386" s="33" t="s">
        <v>14192</v>
      </c>
      <c r="AJ386" s="33" t="s">
        <v>14193</v>
      </c>
      <c r="AK386" s="33" t="s">
        <v>11570</v>
      </c>
      <c r="AL386" s="33"/>
      <c r="AM386" s="33"/>
      <c r="AN386" s="33"/>
      <c r="AO386" s="33" t="s">
        <v>11386</v>
      </c>
      <c r="AP386" s="33" t="s">
        <v>11318</v>
      </c>
      <c r="AQ386" s="33">
        <v>0</v>
      </c>
      <c r="AR386" s="33"/>
      <c r="AS386" s="33"/>
      <c r="AT386" s="33"/>
      <c r="AU386" s="33"/>
      <c r="AV386" s="33"/>
      <c r="AW386" s="33"/>
      <c r="AX386" s="33"/>
      <c r="AY386" s="33"/>
      <c r="AZ386" s="33"/>
      <c r="BA386" s="33"/>
      <c r="BB386" s="33"/>
      <c r="BC386" s="33" t="s">
        <v>11306</v>
      </c>
      <c r="BD386" s="33" t="s">
        <v>11318</v>
      </c>
      <c r="BE386" s="33"/>
      <c r="BF386" s="33"/>
      <c r="BG386" s="33"/>
      <c r="BH386" s="33"/>
      <c r="BI386" s="33"/>
      <c r="BJ386" s="33">
        <v>0</v>
      </c>
      <c r="BK386" s="33" t="s">
        <v>31</v>
      </c>
      <c r="BL386" s="33"/>
      <c r="BM386" s="33" t="s">
        <v>22260</v>
      </c>
    </row>
    <row r="387" spans="1:65" x14ac:dyDescent="0.25">
      <c r="A387" s="33" t="s">
        <v>14194</v>
      </c>
      <c r="B387" s="33" t="s">
        <v>8421</v>
      </c>
      <c r="C387" s="33" t="s">
        <v>14195</v>
      </c>
      <c r="D387" s="33" t="s">
        <v>11302</v>
      </c>
      <c r="E387" s="33" t="s">
        <v>12235</v>
      </c>
      <c r="F387" s="33" t="s">
        <v>11550</v>
      </c>
      <c r="G387" s="33">
        <v>31.9</v>
      </c>
      <c r="H387" s="33">
        <v>0</v>
      </c>
      <c r="I387" s="33"/>
      <c r="J387" s="33" t="s">
        <v>11304</v>
      </c>
      <c r="K387" s="33" t="s">
        <v>11331</v>
      </c>
      <c r="L387" s="33">
        <v>13.57</v>
      </c>
      <c r="M387" s="33"/>
      <c r="N387" s="33" t="s">
        <v>11561</v>
      </c>
      <c r="O387" s="33"/>
      <c r="P387" s="33" t="s">
        <v>11306</v>
      </c>
      <c r="Q387" s="33" t="s">
        <v>11306</v>
      </c>
      <c r="R387" s="33">
        <v>1.6</v>
      </c>
      <c r="S387" s="33">
        <v>1.6</v>
      </c>
      <c r="T387" s="33" t="s">
        <v>14196</v>
      </c>
      <c r="U387" s="33" t="s">
        <v>14196</v>
      </c>
      <c r="V387" s="33" t="s">
        <v>14197</v>
      </c>
      <c r="W387" s="33"/>
      <c r="X387" s="33"/>
      <c r="Y387" s="33" t="s">
        <v>11308</v>
      </c>
      <c r="Z387" s="33">
        <v>10</v>
      </c>
      <c r="AA387" s="33">
        <v>30</v>
      </c>
      <c r="AB387" s="33">
        <v>10</v>
      </c>
      <c r="AC387" s="33">
        <v>0</v>
      </c>
      <c r="AD387" s="33" t="s">
        <v>11803</v>
      </c>
      <c r="AE387" s="33" t="s">
        <v>14198</v>
      </c>
      <c r="AF387" s="33" t="s">
        <v>14199</v>
      </c>
      <c r="AG387" s="33" t="s">
        <v>14200</v>
      </c>
      <c r="AH387" s="33" t="s">
        <v>14201</v>
      </c>
      <c r="AI387" s="33" t="s">
        <v>14202</v>
      </c>
      <c r="AJ387" s="33" t="s">
        <v>14203</v>
      </c>
      <c r="AK387" s="33" t="s">
        <v>11570</v>
      </c>
      <c r="AL387" s="33"/>
      <c r="AM387" s="33"/>
      <c r="AN387" s="33"/>
      <c r="AO387" s="33" t="s">
        <v>11386</v>
      </c>
      <c r="AP387" s="33" t="s">
        <v>11318</v>
      </c>
      <c r="AQ387" s="33">
        <v>0</v>
      </c>
      <c r="AR387" s="33"/>
      <c r="AS387" s="33"/>
      <c r="AT387" s="33"/>
      <c r="AU387" s="33"/>
      <c r="AV387" s="33"/>
      <c r="AW387" s="33"/>
      <c r="AX387" s="33"/>
      <c r="AY387" s="33"/>
      <c r="AZ387" s="33"/>
      <c r="BA387" s="33"/>
      <c r="BB387" s="33"/>
      <c r="BC387" s="33" t="s">
        <v>11306</v>
      </c>
      <c r="BD387" s="33" t="s">
        <v>11318</v>
      </c>
      <c r="BE387" s="33"/>
      <c r="BF387" s="33"/>
      <c r="BG387" s="33"/>
      <c r="BH387" s="33"/>
      <c r="BI387" s="33"/>
      <c r="BJ387" s="33">
        <v>0</v>
      </c>
      <c r="BK387" s="33" t="s">
        <v>31</v>
      </c>
      <c r="BL387" s="33"/>
      <c r="BM387" s="33" t="s">
        <v>22260</v>
      </c>
    </row>
    <row r="388" spans="1:65" x14ac:dyDescent="0.25">
      <c r="A388" s="33" t="s">
        <v>14204</v>
      </c>
      <c r="B388" s="33" t="s">
        <v>3271</v>
      </c>
      <c r="C388" s="33" t="s">
        <v>14205</v>
      </c>
      <c r="D388" s="33" t="s">
        <v>11302</v>
      </c>
      <c r="E388" s="33" t="s">
        <v>12235</v>
      </c>
      <c r="F388" s="33" t="s">
        <v>11550</v>
      </c>
      <c r="G388" s="33">
        <v>30.9</v>
      </c>
      <c r="H388" s="33">
        <v>0</v>
      </c>
      <c r="I388" s="33"/>
      <c r="J388" s="33" t="s">
        <v>11304</v>
      </c>
      <c r="K388" s="33" t="s">
        <v>14206</v>
      </c>
      <c r="L388" s="33">
        <v>13.57</v>
      </c>
      <c r="M388" s="33"/>
      <c r="N388" s="33" t="s">
        <v>11561</v>
      </c>
      <c r="O388" s="33"/>
      <c r="P388" s="33" t="s">
        <v>11306</v>
      </c>
      <c r="Q388" s="33" t="s">
        <v>11306</v>
      </c>
      <c r="R388" s="33">
        <v>1.6</v>
      </c>
      <c r="S388" s="33">
        <v>1.6</v>
      </c>
      <c r="T388" s="33" t="s">
        <v>14207</v>
      </c>
      <c r="U388" s="33" t="s">
        <v>14207</v>
      </c>
      <c r="V388" s="33" t="s">
        <v>14208</v>
      </c>
      <c r="W388" s="33"/>
      <c r="X388" s="33"/>
      <c r="Y388" s="33" t="s">
        <v>11308</v>
      </c>
      <c r="Z388" s="33">
        <v>10</v>
      </c>
      <c r="AA388" s="33">
        <v>30</v>
      </c>
      <c r="AB388" s="33">
        <v>10</v>
      </c>
      <c r="AC388" s="33">
        <v>0</v>
      </c>
      <c r="AD388" s="33" t="s">
        <v>11803</v>
      </c>
      <c r="AE388" s="33" t="s">
        <v>14209</v>
      </c>
      <c r="AF388" s="33" t="s">
        <v>14210</v>
      </c>
      <c r="AG388" s="33" t="s">
        <v>14211</v>
      </c>
      <c r="AH388" s="33" t="s">
        <v>14212</v>
      </c>
      <c r="AI388" s="33" t="s">
        <v>14213</v>
      </c>
      <c r="AJ388" s="33" t="s">
        <v>14214</v>
      </c>
      <c r="AK388" s="33" t="s">
        <v>11570</v>
      </c>
      <c r="AL388" s="33"/>
      <c r="AM388" s="33"/>
      <c r="AN388" s="33"/>
      <c r="AO388" s="33" t="s">
        <v>11386</v>
      </c>
      <c r="AP388" s="33" t="s">
        <v>11318</v>
      </c>
      <c r="AQ388" s="33">
        <v>0</v>
      </c>
      <c r="AR388" s="33"/>
      <c r="AS388" s="33"/>
      <c r="AT388" s="33"/>
      <c r="AU388" s="33"/>
      <c r="AV388" s="33"/>
      <c r="AW388" s="33"/>
      <c r="AX388" s="33"/>
      <c r="AY388" s="33"/>
      <c r="AZ388" s="33"/>
      <c r="BA388" s="33"/>
      <c r="BB388" s="33"/>
      <c r="BC388" s="33" t="s">
        <v>11306</v>
      </c>
      <c r="BD388" s="33" t="s">
        <v>11318</v>
      </c>
      <c r="BE388" s="33"/>
      <c r="BF388" s="33"/>
      <c r="BG388" s="33"/>
      <c r="BH388" s="33"/>
      <c r="BI388" s="33"/>
      <c r="BJ388" s="33">
        <v>0</v>
      </c>
      <c r="BK388" s="33" t="s">
        <v>31</v>
      </c>
      <c r="BL388" s="33"/>
      <c r="BM388" s="33" t="s">
        <v>22260</v>
      </c>
    </row>
    <row r="389" spans="1:65" x14ac:dyDescent="0.25">
      <c r="A389" s="33" t="s">
        <v>14215</v>
      </c>
      <c r="B389" s="33" t="s">
        <v>5217</v>
      </c>
      <c r="C389" s="33" t="s">
        <v>14216</v>
      </c>
      <c r="D389" s="33" t="s">
        <v>11302</v>
      </c>
      <c r="E389" s="33" t="s">
        <v>11559</v>
      </c>
      <c r="F389" s="33" t="s">
        <v>11550</v>
      </c>
      <c r="G389" s="33">
        <v>155.9</v>
      </c>
      <c r="H389" s="33">
        <v>0</v>
      </c>
      <c r="I389" s="33"/>
      <c r="J389" s="33" t="s">
        <v>11304</v>
      </c>
      <c r="K389" s="33" t="s">
        <v>12197</v>
      </c>
      <c r="L389" s="33">
        <v>87.11</v>
      </c>
      <c r="M389" s="33"/>
      <c r="N389" s="33" t="s">
        <v>11561</v>
      </c>
      <c r="O389" s="33"/>
      <c r="P389" s="33" t="s">
        <v>11306</v>
      </c>
      <c r="Q389" s="33" t="s">
        <v>11306</v>
      </c>
      <c r="R389" s="33">
        <v>1.6</v>
      </c>
      <c r="S389" s="33">
        <v>1.6</v>
      </c>
      <c r="T389" s="33" t="s">
        <v>14217</v>
      </c>
      <c r="U389" s="33" t="s">
        <v>14217</v>
      </c>
      <c r="V389" s="33" t="s">
        <v>14218</v>
      </c>
      <c r="W389" s="33"/>
      <c r="X389" s="33"/>
      <c r="Y389" s="33" t="s">
        <v>11308</v>
      </c>
      <c r="Z389" s="33">
        <v>10</v>
      </c>
      <c r="AA389" s="33">
        <v>30</v>
      </c>
      <c r="AB389" s="33">
        <v>10</v>
      </c>
      <c r="AC389" s="33">
        <v>0</v>
      </c>
      <c r="AD389" s="33" t="s">
        <v>11803</v>
      </c>
      <c r="AE389" s="33" t="s">
        <v>14219</v>
      </c>
      <c r="AF389" s="33" t="s">
        <v>14220</v>
      </c>
      <c r="AG389" s="33" t="s">
        <v>14221</v>
      </c>
      <c r="AH389" s="33" t="s">
        <v>14222</v>
      </c>
      <c r="AI389" s="33" t="s">
        <v>14223</v>
      </c>
      <c r="AJ389" s="33" t="s">
        <v>14224</v>
      </c>
      <c r="AK389" s="33" t="s">
        <v>11570</v>
      </c>
      <c r="AL389" s="33"/>
      <c r="AM389" s="33"/>
      <c r="AN389" s="33"/>
      <c r="AO389" s="33" t="s">
        <v>11386</v>
      </c>
      <c r="AP389" s="33" t="s">
        <v>11318</v>
      </c>
      <c r="AQ389" s="33">
        <v>0</v>
      </c>
      <c r="AR389" s="33"/>
      <c r="AS389" s="33"/>
      <c r="AT389" s="33"/>
      <c r="AU389" s="33"/>
      <c r="AV389" s="33"/>
      <c r="AW389" s="33"/>
      <c r="AX389" s="33"/>
      <c r="AY389" s="33"/>
      <c r="AZ389" s="33"/>
      <c r="BA389" s="33"/>
      <c r="BB389" s="33"/>
      <c r="BC389" s="33" t="s">
        <v>11306</v>
      </c>
      <c r="BD389" s="33" t="s">
        <v>11318</v>
      </c>
      <c r="BE389" s="33"/>
      <c r="BF389" s="33"/>
      <c r="BG389" s="33"/>
      <c r="BH389" s="33"/>
      <c r="BI389" s="33"/>
      <c r="BJ389" s="33">
        <v>0</v>
      </c>
      <c r="BK389" s="33" t="s">
        <v>31</v>
      </c>
      <c r="BL389" s="33"/>
      <c r="BM389" s="33" t="s">
        <v>22260</v>
      </c>
    </row>
    <row r="390" spans="1:65" x14ac:dyDescent="0.25">
      <c r="A390" s="33" t="s">
        <v>14225</v>
      </c>
      <c r="B390" s="33" t="s">
        <v>3348</v>
      </c>
      <c r="C390" s="33" t="s">
        <v>14226</v>
      </c>
      <c r="D390" s="33" t="s">
        <v>11302</v>
      </c>
      <c r="E390" s="33" t="s">
        <v>11559</v>
      </c>
      <c r="F390" s="33" t="s">
        <v>11550</v>
      </c>
      <c r="G390" s="33">
        <v>58.9</v>
      </c>
      <c r="H390" s="33">
        <v>0</v>
      </c>
      <c r="I390" s="33"/>
      <c r="J390" s="33" t="s">
        <v>11304</v>
      </c>
      <c r="K390" s="33" t="s">
        <v>13777</v>
      </c>
      <c r="L390" s="33">
        <v>34.81</v>
      </c>
      <c r="M390" s="33"/>
      <c r="N390" s="33" t="s">
        <v>11561</v>
      </c>
      <c r="O390" s="33"/>
      <c r="P390" s="33" t="s">
        <v>11306</v>
      </c>
      <c r="Q390" s="33" t="s">
        <v>11306</v>
      </c>
      <c r="R390" s="33">
        <v>0.6</v>
      </c>
      <c r="S390" s="33">
        <v>0.6</v>
      </c>
      <c r="T390" s="33" t="s">
        <v>14227</v>
      </c>
      <c r="U390" s="33" t="s">
        <v>14227</v>
      </c>
      <c r="V390" s="33" t="s">
        <v>14228</v>
      </c>
      <c r="W390" s="33"/>
      <c r="X390" s="33"/>
      <c r="Y390" s="33" t="s">
        <v>11308</v>
      </c>
      <c r="Z390" s="33">
        <v>6</v>
      </c>
      <c r="AA390" s="33">
        <v>25</v>
      </c>
      <c r="AB390" s="33">
        <v>6</v>
      </c>
      <c r="AC390" s="33">
        <v>0</v>
      </c>
      <c r="AD390" s="33" t="s">
        <v>11803</v>
      </c>
      <c r="AE390" s="33" t="s">
        <v>14229</v>
      </c>
      <c r="AF390" s="33" t="s">
        <v>14230</v>
      </c>
      <c r="AG390" s="33" t="s">
        <v>14231</v>
      </c>
      <c r="AH390" s="33" t="s">
        <v>14232</v>
      </c>
      <c r="AI390" s="33" t="s">
        <v>14233</v>
      </c>
      <c r="AJ390" s="33" t="s">
        <v>14234</v>
      </c>
      <c r="AK390" s="33" t="s">
        <v>11570</v>
      </c>
      <c r="AL390" s="33"/>
      <c r="AM390" s="33"/>
      <c r="AN390" s="33"/>
      <c r="AO390" s="33" t="s">
        <v>11386</v>
      </c>
      <c r="AP390" s="33" t="s">
        <v>11318</v>
      </c>
      <c r="AQ390" s="33">
        <v>0</v>
      </c>
      <c r="AR390" s="33"/>
      <c r="AS390" s="33"/>
      <c r="AT390" s="33"/>
      <c r="AU390" s="33"/>
      <c r="AV390" s="33"/>
      <c r="AW390" s="33"/>
      <c r="AX390" s="33"/>
      <c r="AY390" s="33"/>
      <c r="AZ390" s="33"/>
      <c r="BA390" s="33"/>
      <c r="BB390" s="33"/>
      <c r="BC390" s="33" t="s">
        <v>11306</v>
      </c>
      <c r="BD390" s="33" t="s">
        <v>11318</v>
      </c>
      <c r="BE390" s="33"/>
      <c r="BF390" s="33"/>
      <c r="BG390" s="33"/>
      <c r="BH390" s="33"/>
      <c r="BI390" s="33"/>
      <c r="BJ390" s="33">
        <v>0</v>
      </c>
      <c r="BK390" s="33" t="s">
        <v>31</v>
      </c>
      <c r="BL390" s="33"/>
      <c r="BM390" s="33" t="s">
        <v>22260</v>
      </c>
    </row>
    <row r="391" spans="1:65" x14ac:dyDescent="0.25">
      <c r="A391" s="33" t="s">
        <v>14235</v>
      </c>
      <c r="B391" s="33" t="s">
        <v>8438</v>
      </c>
      <c r="C391" s="33" t="s">
        <v>14236</v>
      </c>
      <c r="D391" s="33" t="s">
        <v>11302</v>
      </c>
      <c r="E391" s="33" t="s">
        <v>11925</v>
      </c>
      <c r="F391" s="33" t="s">
        <v>11550</v>
      </c>
      <c r="G391" s="33">
        <v>53.34</v>
      </c>
      <c r="H391" s="33">
        <v>0</v>
      </c>
      <c r="I391" s="33"/>
      <c r="J391" s="33" t="s">
        <v>11304</v>
      </c>
      <c r="K391" s="33" t="s">
        <v>11306</v>
      </c>
      <c r="L391" s="33">
        <v>53.34</v>
      </c>
      <c r="M391" s="33"/>
      <c r="N391" s="33" t="s">
        <v>11561</v>
      </c>
      <c r="O391" s="33"/>
      <c r="P391" s="33" t="s">
        <v>11306</v>
      </c>
      <c r="Q391" s="33" t="s">
        <v>11306</v>
      </c>
      <c r="R391" s="33">
        <v>0.6</v>
      </c>
      <c r="S391" s="33">
        <v>0.6</v>
      </c>
      <c r="T391" s="33" t="s">
        <v>14237</v>
      </c>
      <c r="U391" s="33" t="s">
        <v>14237</v>
      </c>
      <c r="V391" s="33" t="s">
        <v>14238</v>
      </c>
      <c r="W391" s="33"/>
      <c r="X391" s="33"/>
      <c r="Y391" s="33" t="s">
        <v>11308</v>
      </c>
      <c r="Z391" s="33">
        <v>6</v>
      </c>
      <c r="AA391" s="33">
        <v>25</v>
      </c>
      <c r="AB391" s="33">
        <v>6</v>
      </c>
      <c r="AC391" s="33">
        <v>0</v>
      </c>
      <c r="AD391" s="33" t="s">
        <v>11803</v>
      </c>
      <c r="AE391" s="33" t="s">
        <v>14239</v>
      </c>
      <c r="AF391" s="33" t="s">
        <v>14240</v>
      </c>
      <c r="AG391" s="33" t="s">
        <v>14241</v>
      </c>
      <c r="AH391" s="33" t="s">
        <v>14242</v>
      </c>
      <c r="AI391" s="33" t="s">
        <v>14243</v>
      </c>
      <c r="AJ391" s="33" t="s">
        <v>14244</v>
      </c>
      <c r="AK391" s="33" t="s">
        <v>11570</v>
      </c>
      <c r="AL391" s="33"/>
      <c r="AM391" s="33"/>
      <c r="AN391" s="33" t="s">
        <v>11556</v>
      </c>
      <c r="AO391" s="33" t="s">
        <v>11386</v>
      </c>
      <c r="AP391" s="33" t="s">
        <v>11318</v>
      </c>
      <c r="AQ391" s="33">
        <v>0</v>
      </c>
      <c r="AR391" s="33"/>
      <c r="AS391" s="33"/>
      <c r="AT391" s="33"/>
      <c r="AU391" s="33"/>
      <c r="AV391" s="33"/>
      <c r="AW391" s="33"/>
      <c r="AX391" s="33"/>
      <c r="AY391" s="33"/>
      <c r="AZ391" s="33"/>
      <c r="BA391" s="33"/>
      <c r="BB391" s="33"/>
      <c r="BC391" s="33" t="s">
        <v>11306</v>
      </c>
      <c r="BD391" s="33" t="s">
        <v>11318</v>
      </c>
      <c r="BE391" s="33"/>
      <c r="BF391" s="33"/>
      <c r="BG391" s="33"/>
      <c r="BH391" s="33"/>
      <c r="BI391" s="33"/>
      <c r="BJ391" s="33">
        <v>0</v>
      </c>
      <c r="BK391" s="33" t="s">
        <v>31</v>
      </c>
      <c r="BL391" s="33"/>
      <c r="BM391" s="33" t="s">
        <v>22260</v>
      </c>
    </row>
    <row r="392" spans="1:65" x14ac:dyDescent="0.25">
      <c r="A392" s="33" t="s">
        <v>13122</v>
      </c>
      <c r="B392" s="33" t="s">
        <v>13123</v>
      </c>
      <c r="C392" s="33" t="s">
        <v>13124</v>
      </c>
      <c r="D392" s="33" t="s">
        <v>11302</v>
      </c>
      <c r="E392" s="33"/>
      <c r="F392" s="33" t="s">
        <v>11867</v>
      </c>
      <c r="G392" s="33">
        <v>4.03</v>
      </c>
      <c r="H392" s="33">
        <v>0</v>
      </c>
      <c r="I392" s="33"/>
      <c r="J392" s="33" t="s">
        <v>11304</v>
      </c>
      <c r="K392" s="33" t="s">
        <v>12153</v>
      </c>
      <c r="L392" s="33">
        <v>0</v>
      </c>
      <c r="M392" s="33"/>
      <c r="N392" s="33"/>
      <c r="O392" s="33"/>
      <c r="P392" s="33" t="s">
        <v>11306</v>
      </c>
      <c r="Q392" s="33" t="s">
        <v>11306</v>
      </c>
      <c r="R392" s="33">
        <v>0.3</v>
      </c>
      <c r="S392" s="33">
        <v>0.5</v>
      </c>
      <c r="T392" s="33"/>
      <c r="U392" s="33"/>
      <c r="V392" s="33" t="s">
        <v>13125</v>
      </c>
      <c r="W392" s="33"/>
      <c r="X392" s="33"/>
      <c r="Y392" s="33" t="s">
        <v>11308</v>
      </c>
      <c r="Z392" s="33">
        <v>20</v>
      </c>
      <c r="AA392" s="33">
        <v>20</v>
      </c>
      <c r="AB392" s="33">
        <v>20</v>
      </c>
      <c r="AC392" s="33">
        <v>0</v>
      </c>
      <c r="AD392" s="33" t="s">
        <v>11803</v>
      </c>
      <c r="AE392" s="33" t="s">
        <v>13126</v>
      </c>
      <c r="AF392" s="33" t="s">
        <v>13127</v>
      </c>
      <c r="AG392" s="33" t="s">
        <v>13128</v>
      </c>
      <c r="AH392" s="33" t="s">
        <v>13129</v>
      </c>
      <c r="AI392" s="33"/>
      <c r="AJ392" s="33"/>
      <c r="AK392" s="33" t="s">
        <v>12171</v>
      </c>
      <c r="AL392" s="33"/>
      <c r="AM392" s="33"/>
      <c r="AN392" s="33" t="s">
        <v>12158</v>
      </c>
      <c r="AO392" s="33" t="s">
        <v>11627</v>
      </c>
      <c r="AP392" s="33" t="s">
        <v>11318</v>
      </c>
      <c r="AQ392" s="33">
        <v>0</v>
      </c>
      <c r="AR392" s="33"/>
      <c r="AS392" s="33"/>
      <c r="AT392" s="33"/>
      <c r="AU392" s="33"/>
      <c r="AV392" s="33"/>
      <c r="AW392" s="33"/>
      <c r="AX392" s="33"/>
      <c r="AY392" s="33"/>
      <c r="AZ392" s="33"/>
      <c r="BA392" s="33"/>
      <c r="BB392" s="33"/>
      <c r="BC392" s="33" t="s">
        <v>11306</v>
      </c>
      <c r="BD392" s="33" t="s">
        <v>11318</v>
      </c>
      <c r="BE392" s="33"/>
      <c r="BF392" s="33"/>
      <c r="BG392" s="33"/>
      <c r="BH392" s="33"/>
      <c r="BI392" s="33"/>
      <c r="BJ392" s="33">
        <v>0</v>
      </c>
      <c r="BK392" s="33" t="s">
        <v>31</v>
      </c>
      <c r="BL392" s="33"/>
      <c r="BM392" s="33" t="s">
        <v>22258</v>
      </c>
    </row>
    <row r="393" spans="1:65" x14ac:dyDescent="0.25">
      <c r="A393" s="33" t="s">
        <v>13234</v>
      </c>
      <c r="B393" s="33" t="s">
        <v>13235</v>
      </c>
      <c r="C393" s="33" t="s">
        <v>13236</v>
      </c>
      <c r="D393" s="33" t="s">
        <v>11302</v>
      </c>
      <c r="E393" s="33"/>
      <c r="F393" s="33" t="s">
        <v>11867</v>
      </c>
      <c r="G393" s="33">
        <v>53.42</v>
      </c>
      <c r="H393" s="33">
        <v>0</v>
      </c>
      <c r="I393" s="33"/>
      <c r="J393" s="33" t="s">
        <v>11304</v>
      </c>
      <c r="K393" s="33" t="s">
        <v>11443</v>
      </c>
      <c r="L393" s="33">
        <v>0</v>
      </c>
      <c r="M393" s="33"/>
      <c r="N393" s="33"/>
      <c r="O393" s="33"/>
      <c r="P393" s="33" t="s">
        <v>11306</v>
      </c>
      <c r="Q393" s="33" t="s">
        <v>11306</v>
      </c>
      <c r="R393" s="33">
        <v>0.3</v>
      </c>
      <c r="S393" s="33">
        <v>0.5</v>
      </c>
      <c r="T393" s="33"/>
      <c r="U393" s="33"/>
      <c r="V393" s="33" t="s">
        <v>13237</v>
      </c>
      <c r="W393" s="33"/>
      <c r="X393" s="33"/>
      <c r="Y393" s="33" t="s">
        <v>11308</v>
      </c>
      <c r="Z393" s="33">
        <v>20</v>
      </c>
      <c r="AA393" s="33">
        <v>20</v>
      </c>
      <c r="AB393" s="33">
        <v>20</v>
      </c>
      <c r="AC393" s="33">
        <v>0</v>
      </c>
      <c r="AD393" s="33" t="s">
        <v>11803</v>
      </c>
      <c r="AE393" s="33" t="s">
        <v>13238</v>
      </c>
      <c r="AF393" s="33" t="s">
        <v>13239</v>
      </c>
      <c r="AG393" s="33" t="s">
        <v>13240</v>
      </c>
      <c r="AH393" s="33"/>
      <c r="AI393" s="33"/>
      <c r="AJ393" s="33"/>
      <c r="AK393" s="33" t="s">
        <v>12171</v>
      </c>
      <c r="AL393" s="33"/>
      <c r="AM393" s="33"/>
      <c r="AN393" s="33" t="s">
        <v>12158</v>
      </c>
      <c r="AO393" s="33" t="s">
        <v>11627</v>
      </c>
      <c r="AP393" s="33" t="s">
        <v>11318</v>
      </c>
      <c r="AQ393" s="33">
        <v>0</v>
      </c>
      <c r="AR393" s="33"/>
      <c r="AS393" s="33"/>
      <c r="AT393" s="33"/>
      <c r="AU393" s="33"/>
      <c r="AV393" s="33"/>
      <c r="AW393" s="33"/>
      <c r="AX393" s="33"/>
      <c r="AY393" s="33"/>
      <c r="AZ393" s="33"/>
      <c r="BA393" s="33"/>
      <c r="BB393" s="33"/>
      <c r="BC393" s="33" t="s">
        <v>11306</v>
      </c>
      <c r="BD393" s="33" t="s">
        <v>11318</v>
      </c>
      <c r="BE393" s="33"/>
      <c r="BF393" s="33"/>
      <c r="BG393" s="33"/>
      <c r="BH393" s="33"/>
      <c r="BI393" s="33"/>
      <c r="BJ393" s="33">
        <v>0</v>
      </c>
      <c r="BK393" s="33" t="s">
        <v>31</v>
      </c>
      <c r="BL393" s="33"/>
      <c r="BM393" s="33" t="s">
        <v>22258</v>
      </c>
    </row>
    <row r="394" spans="1:65" x14ac:dyDescent="0.25">
      <c r="A394" s="33" t="s">
        <v>14252</v>
      </c>
      <c r="B394" s="33" t="s">
        <v>9209</v>
      </c>
      <c r="C394" s="33" t="s">
        <v>14253</v>
      </c>
      <c r="D394" s="33" t="s">
        <v>11302</v>
      </c>
      <c r="E394" s="33" t="s">
        <v>13022</v>
      </c>
      <c r="F394" s="33" t="s">
        <v>11550</v>
      </c>
      <c r="G394" s="33">
        <v>13.21</v>
      </c>
      <c r="H394" s="33">
        <v>0</v>
      </c>
      <c r="I394" s="33"/>
      <c r="J394" s="33" t="s">
        <v>11304</v>
      </c>
      <c r="K394" s="33" t="s">
        <v>13062</v>
      </c>
      <c r="L394" s="33">
        <v>13.21</v>
      </c>
      <c r="M394" s="33"/>
      <c r="N394" s="33" t="s">
        <v>11561</v>
      </c>
      <c r="O394" s="33"/>
      <c r="P394" s="33" t="s">
        <v>11306</v>
      </c>
      <c r="Q394" s="33" t="s">
        <v>11306</v>
      </c>
      <c r="R394" s="33">
        <v>0.6</v>
      </c>
      <c r="S394" s="33">
        <v>0.6</v>
      </c>
      <c r="T394" s="33" t="s">
        <v>14254</v>
      </c>
      <c r="U394" s="33" t="s">
        <v>14254</v>
      </c>
      <c r="V394" s="33" t="s">
        <v>14255</v>
      </c>
      <c r="W394" s="33"/>
      <c r="X394" s="33"/>
      <c r="Y394" s="33" t="s">
        <v>11308</v>
      </c>
      <c r="Z394" s="33">
        <v>6</v>
      </c>
      <c r="AA394" s="33">
        <v>26</v>
      </c>
      <c r="AB394" s="33">
        <v>6</v>
      </c>
      <c r="AC394" s="33">
        <v>0</v>
      </c>
      <c r="AD394" s="33" t="s">
        <v>11803</v>
      </c>
      <c r="AE394" s="33" t="s">
        <v>14256</v>
      </c>
      <c r="AF394" s="33" t="s">
        <v>14257</v>
      </c>
      <c r="AG394" s="33" t="s">
        <v>14258</v>
      </c>
      <c r="AH394" s="33" t="s">
        <v>14259</v>
      </c>
      <c r="AI394" s="33" t="s">
        <v>14260</v>
      </c>
      <c r="AJ394" s="33" t="s">
        <v>14261</v>
      </c>
      <c r="AK394" s="33" t="s">
        <v>11570</v>
      </c>
      <c r="AL394" s="33"/>
      <c r="AM394" s="33"/>
      <c r="AN394" s="33" t="s">
        <v>11556</v>
      </c>
      <c r="AO394" s="33" t="s">
        <v>11386</v>
      </c>
      <c r="AP394" s="33" t="s">
        <v>11318</v>
      </c>
      <c r="AQ394" s="33">
        <v>0</v>
      </c>
      <c r="AR394" s="33"/>
      <c r="AS394" s="33"/>
      <c r="AT394" s="33"/>
      <c r="AU394" s="33"/>
      <c r="AV394" s="33"/>
      <c r="AW394" s="33"/>
      <c r="AX394" s="33"/>
      <c r="AY394" s="33"/>
      <c r="AZ394" s="33"/>
      <c r="BA394" s="33"/>
      <c r="BB394" s="33"/>
      <c r="BC394" s="33" t="s">
        <v>11306</v>
      </c>
      <c r="BD394" s="33" t="s">
        <v>11318</v>
      </c>
      <c r="BE394" s="33"/>
      <c r="BF394" s="33"/>
      <c r="BG394" s="33"/>
      <c r="BH394" s="33"/>
      <c r="BI394" s="33"/>
      <c r="BJ394" s="33">
        <v>0</v>
      </c>
      <c r="BK394" s="33" t="s">
        <v>31</v>
      </c>
      <c r="BL394" s="33"/>
      <c r="BM394" s="33" t="s">
        <v>22260</v>
      </c>
    </row>
    <row r="395" spans="1:65" x14ac:dyDescent="0.25">
      <c r="A395" s="33" t="s">
        <v>14262</v>
      </c>
      <c r="B395" s="33" t="s">
        <v>8434</v>
      </c>
      <c r="C395" s="33" t="s">
        <v>14263</v>
      </c>
      <c r="D395" s="33" t="s">
        <v>11302</v>
      </c>
      <c r="E395" s="33" t="s">
        <v>13022</v>
      </c>
      <c r="F395" s="33" t="s">
        <v>11550</v>
      </c>
      <c r="G395" s="33">
        <v>48.9</v>
      </c>
      <c r="H395" s="33">
        <v>0</v>
      </c>
      <c r="I395" s="33"/>
      <c r="J395" s="33" t="s">
        <v>11304</v>
      </c>
      <c r="K395" s="33" t="s">
        <v>14137</v>
      </c>
      <c r="L395" s="33">
        <v>26.84</v>
      </c>
      <c r="M395" s="33"/>
      <c r="N395" s="33" t="s">
        <v>11561</v>
      </c>
      <c r="O395" s="33"/>
      <c r="P395" s="33" t="s">
        <v>11306</v>
      </c>
      <c r="Q395" s="33" t="s">
        <v>11306</v>
      </c>
      <c r="R395" s="33">
        <v>0.6</v>
      </c>
      <c r="S395" s="33">
        <v>0.6</v>
      </c>
      <c r="T395" s="33" t="s">
        <v>14264</v>
      </c>
      <c r="U395" s="33" t="s">
        <v>14264</v>
      </c>
      <c r="V395" s="33" t="s">
        <v>14265</v>
      </c>
      <c r="W395" s="33"/>
      <c r="X395" s="33"/>
      <c r="Y395" s="33" t="s">
        <v>11308</v>
      </c>
      <c r="Z395" s="33">
        <v>10</v>
      </c>
      <c r="AA395" s="33">
        <v>30</v>
      </c>
      <c r="AB395" s="33">
        <v>10</v>
      </c>
      <c r="AC395" s="33">
        <v>0</v>
      </c>
      <c r="AD395" s="33" t="s">
        <v>11803</v>
      </c>
      <c r="AE395" s="33" t="s">
        <v>14266</v>
      </c>
      <c r="AF395" s="33" t="s">
        <v>14267</v>
      </c>
      <c r="AG395" s="33" t="s">
        <v>14268</v>
      </c>
      <c r="AH395" s="33" t="s">
        <v>14269</v>
      </c>
      <c r="AI395" s="33" t="s">
        <v>14270</v>
      </c>
      <c r="AJ395" s="33"/>
      <c r="AK395" s="33" t="s">
        <v>11570</v>
      </c>
      <c r="AL395" s="33"/>
      <c r="AM395" s="33"/>
      <c r="AN395" s="33"/>
      <c r="AO395" s="33" t="s">
        <v>11386</v>
      </c>
      <c r="AP395" s="33" t="s">
        <v>11318</v>
      </c>
      <c r="AQ395" s="33">
        <v>0</v>
      </c>
      <c r="AR395" s="33"/>
      <c r="AS395" s="33"/>
      <c r="AT395" s="33"/>
      <c r="AU395" s="33"/>
      <c r="AV395" s="33"/>
      <c r="AW395" s="33"/>
      <c r="AX395" s="33"/>
      <c r="AY395" s="33"/>
      <c r="AZ395" s="33"/>
      <c r="BA395" s="33"/>
      <c r="BB395" s="33"/>
      <c r="BC395" s="33" t="s">
        <v>11306</v>
      </c>
      <c r="BD395" s="33" t="s">
        <v>11318</v>
      </c>
      <c r="BE395" s="33"/>
      <c r="BF395" s="33"/>
      <c r="BG395" s="33"/>
      <c r="BH395" s="33"/>
      <c r="BI395" s="33"/>
      <c r="BJ395" s="33">
        <v>0</v>
      </c>
      <c r="BK395" s="33" t="s">
        <v>31</v>
      </c>
      <c r="BL395" s="33"/>
      <c r="BM395" s="33" t="s">
        <v>22260</v>
      </c>
    </row>
    <row r="396" spans="1:65" x14ac:dyDescent="0.25">
      <c r="A396" s="33" t="s">
        <v>14271</v>
      </c>
      <c r="B396" s="33" t="s">
        <v>14272</v>
      </c>
      <c r="C396" s="33" t="s">
        <v>14273</v>
      </c>
      <c r="D396" s="33" t="s">
        <v>11302</v>
      </c>
      <c r="E396" s="33" t="s">
        <v>13022</v>
      </c>
      <c r="F396" s="33" t="s">
        <v>11550</v>
      </c>
      <c r="G396" s="33">
        <v>32.67</v>
      </c>
      <c r="H396" s="33">
        <v>0</v>
      </c>
      <c r="I396" s="33"/>
      <c r="J396" s="33" t="s">
        <v>11304</v>
      </c>
      <c r="K396" s="33" t="s">
        <v>11306</v>
      </c>
      <c r="L396" s="33">
        <v>32.67</v>
      </c>
      <c r="M396" s="33"/>
      <c r="N396" s="33" t="s">
        <v>11561</v>
      </c>
      <c r="O396" s="33"/>
      <c r="P396" s="33" t="s">
        <v>11306</v>
      </c>
      <c r="Q396" s="33" t="s">
        <v>11306</v>
      </c>
      <c r="R396" s="33">
        <v>0.6</v>
      </c>
      <c r="S396" s="33">
        <v>0.6</v>
      </c>
      <c r="T396" s="33" t="s">
        <v>14264</v>
      </c>
      <c r="U396" s="33" t="s">
        <v>14264</v>
      </c>
      <c r="V396" s="33" t="s">
        <v>14265</v>
      </c>
      <c r="W396" s="33"/>
      <c r="X396" s="33"/>
      <c r="Y396" s="33" t="s">
        <v>11308</v>
      </c>
      <c r="Z396" s="33">
        <v>10</v>
      </c>
      <c r="AA396" s="33">
        <v>30</v>
      </c>
      <c r="AB396" s="33">
        <v>10</v>
      </c>
      <c r="AC396" s="33">
        <v>0</v>
      </c>
      <c r="AD396" s="33" t="s">
        <v>11803</v>
      </c>
      <c r="AE396" s="33" t="s">
        <v>14274</v>
      </c>
      <c r="AF396" s="33"/>
      <c r="AG396" s="33"/>
      <c r="AH396" s="33"/>
      <c r="AI396" s="33"/>
      <c r="AJ396" s="33"/>
      <c r="AK396" s="33" t="s">
        <v>11570</v>
      </c>
      <c r="AL396" s="33"/>
      <c r="AM396" s="33"/>
      <c r="AN396" s="33" t="s">
        <v>11556</v>
      </c>
      <c r="AO396" s="33" t="s">
        <v>11386</v>
      </c>
      <c r="AP396" s="33" t="s">
        <v>11318</v>
      </c>
      <c r="AQ396" s="33">
        <v>0</v>
      </c>
      <c r="AR396" s="33"/>
      <c r="AS396" s="33"/>
      <c r="AT396" s="33"/>
      <c r="AU396" s="33"/>
      <c r="AV396" s="33"/>
      <c r="AW396" s="33"/>
      <c r="AX396" s="33"/>
      <c r="AY396" s="33"/>
      <c r="AZ396" s="33"/>
      <c r="BA396" s="33"/>
      <c r="BB396" s="33"/>
      <c r="BC396" s="33" t="s">
        <v>11306</v>
      </c>
      <c r="BD396" s="33" t="s">
        <v>11318</v>
      </c>
      <c r="BE396" s="33"/>
      <c r="BF396" s="33"/>
      <c r="BG396" s="33"/>
      <c r="BH396" s="33"/>
      <c r="BI396" s="33"/>
      <c r="BJ396" s="33">
        <v>0</v>
      </c>
      <c r="BK396" s="33" t="s">
        <v>31</v>
      </c>
      <c r="BL396" s="33"/>
      <c r="BM396" s="33" t="s">
        <v>22260</v>
      </c>
    </row>
    <row r="397" spans="1:65" x14ac:dyDescent="0.25">
      <c r="A397" s="33" t="s">
        <v>14275</v>
      </c>
      <c r="B397" s="33" t="s">
        <v>14276</v>
      </c>
      <c r="C397" s="33" t="s">
        <v>14277</v>
      </c>
      <c r="D397" s="33" t="s">
        <v>11302</v>
      </c>
      <c r="E397" s="33" t="s">
        <v>13022</v>
      </c>
      <c r="F397" s="33" t="s">
        <v>11550</v>
      </c>
      <c r="G397" s="33">
        <v>43.57</v>
      </c>
      <c r="H397" s="33">
        <v>0</v>
      </c>
      <c r="I397" s="33"/>
      <c r="J397" s="33" t="s">
        <v>11304</v>
      </c>
      <c r="K397" s="33" t="s">
        <v>11306</v>
      </c>
      <c r="L397" s="33">
        <v>43.57</v>
      </c>
      <c r="M397" s="33"/>
      <c r="N397" s="33" t="s">
        <v>11561</v>
      </c>
      <c r="O397" s="33"/>
      <c r="P397" s="33" t="s">
        <v>11306</v>
      </c>
      <c r="Q397" s="33" t="s">
        <v>11306</v>
      </c>
      <c r="R397" s="33">
        <v>0.6</v>
      </c>
      <c r="S397" s="33">
        <v>0.6</v>
      </c>
      <c r="T397" s="33" t="s">
        <v>14264</v>
      </c>
      <c r="U397" s="33" t="s">
        <v>14264</v>
      </c>
      <c r="V397" s="33" t="s">
        <v>14265</v>
      </c>
      <c r="W397" s="33"/>
      <c r="X397" s="33"/>
      <c r="Y397" s="33" t="s">
        <v>11308</v>
      </c>
      <c r="Z397" s="33">
        <v>10</v>
      </c>
      <c r="AA397" s="33">
        <v>30</v>
      </c>
      <c r="AB397" s="33">
        <v>10</v>
      </c>
      <c r="AC397" s="33">
        <v>0</v>
      </c>
      <c r="AD397" s="33" t="s">
        <v>11803</v>
      </c>
      <c r="AE397" s="33" t="s">
        <v>14278</v>
      </c>
      <c r="AF397" s="33"/>
      <c r="AG397" s="33"/>
      <c r="AH397" s="33"/>
      <c r="AI397" s="33"/>
      <c r="AJ397" s="33"/>
      <c r="AK397" s="33" t="s">
        <v>11570</v>
      </c>
      <c r="AL397" s="33"/>
      <c r="AM397" s="33"/>
      <c r="AN397" s="33" t="s">
        <v>11556</v>
      </c>
      <c r="AO397" s="33" t="s">
        <v>11386</v>
      </c>
      <c r="AP397" s="33" t="s">
        <v>11318</v>
      </c>
      <c r="AQ397" s="33">
        <v>0</v>
      </c>
      <c r="AR397" s="33"/>
      <c r="AS397" s="33"/>
      <c r="AT397" s="33"/>
      <c r="AU397" s="33"/>
      <c r="AV397" s="33"/>
      <c r="AW397" s="33"/>
      <c r="AX397" s="33"/>
      <c r="AY397" s="33"/>
      <c r="AZ397" s="33"/>
      <c r="BA397" s="33"/>
      <c r="BB397" s="33"/>
      <c r="BC397" s="33" t="s">
        <v>11306</v>
      </c>
      <c r="BD397" s="33" t="s">
        <v>11318</v>
      </c>
      <c r="BE397" s="33"/>
      <c r="BF397" s="33"/>
      <c r="BG397" s="33"/>
      <c r="BH397" s="33"/>
      <c r="BI397" s="33"/>
      <c r="BJ397" s="33">
        <v>0</v>
      </c>
      <c r="BK397" s="33" t="s">
        <v>31</v>
      </c>
      <c r="BL397" s="33"/>
      <c r="BM397" s="33" t="s">
        <v>22260</v>
      </c>
    </row>
    <row r="398" spans="1:65" x14ac:dyDescent="0.25">
      <c r="A398" s="33" t="s">
        <v>14279</v>
      </c>
      <c r="B398" s="33" t="s">
        <v>10162</v>
      </c>
      <c r="C398" s="33" t="s">
        <v>14280</v>
      </c>
      <c r="D398" s="33" t="s">
        <v>11302</v>
      </c>
      <c r="E398" s="33" t="s">
        <v>11925</v>
      </c>
      <c r="F398" s="33" t="s">
        <v>11550</v>
      </c>
      <c r="G398" s="33">
        <v>26.35</v>
      </c>
      <c r="H398" s="33">
        <v>0</v>
      </c>
      <c r="I398" s="33"/>
      <c r="J398" s="33" t="s">
        <v>11304</v>
      </c>
      <c r="K398" s="33" t="s">
        <v>11373</v>
      </c>
      <c r="L398" s="33">
        <v>26.35</v>
      </c>
      <c r="M398" s="33"/>
      <c r="N398" s="33" t="s">
        <v>11561</v>
      </c>
      <c r="O398" s="33"/>
      <c r="P398" s="33" t="s">
        <v>11306</v>
      </c>
      <c r="Q398" s="33" t="s">
        <v>11306</v>
      </c>
      <c r="R398" s="33">
        <v>0.7</v>
      </c>
      <c r="S398" s="33">
        <v>0.7</v>
      </c>
      <c r="T398" s="33" t="s">
        <v>14281</v>
      </c>
      <c r="U398" s="33" t="s">
        <v>14281</v>
      </c>
      <c r="V398" s="33" t="s">
        <v>14282</v>
      </c>
      <c r="W398" s="33"/>
      <c r="X398" s="33"/>
      <c r="Y398" s="33" t="s">
        <v>11308</v>
      </c>
      <c r="Z398" s="33">
        <v>9</v>
      </c>
      <c r="AA398" s="33">
        <v>28</v>
      </c>
      <c r="AB398" s="33">
        <v>9</v>
      </c>
      <c r="AC398" s="33">
        <v>0</v>
      </c>
      <c r="AD398" s="33" t="s">
        <v>11803</v>
      </c>
      <c r="AE398" s="33" t="s">
        <v>14283</v>
      </c>
      <c r="AF398" s="33" t="s">
        <v>14284</v>
      </c>
      <c r="AG398" s="33" t="s">
        <v>14285</v>
      </c>
      <c r="AH398" s="33" t="s">
        <v>14286</v>
      </c>
      <c r="AI398" s="33" t="s">
        <v>14287</v>
      </c>
      <c r="AJ398" s="33" t="s">
        <v>14288</v>
      </c>
      <c r="AK398" s="33" t="s">
        <v>11570</v>
      </c>
      <c r="AL398" s="33"/>
      <c r="AM398" s="33"/>
      <c r="AN398" s="33" t="s">
        <v>11556</v>
      </c>
      <c r="AO398" s="33" t="s">
        <v>11386</v>
      </c>
      <c r="AP398" s="33" t="s">
        <v>11318</v>
      </c>
      <c r="AQ398" s="33">
        <v>0</v>
      </c>
      <c r="AR398" s="33"/>
      <c r="AS398" s="33"/>
      <c r="AT398" s="33"/>
      <c r="AU398" s="33"/>
      <c r="AV398" s="33"/>
      <c r="AW398" s="33"/>
      <c r="AX398" s="33"/>
      <c r="AY398" s="33"/>
      <c r="AZ398" s="33"/>
      <c r="BA398" s="33"/>
      <c r="BB398" s="33"/>
      <c r="BC398" s="33" t="s">
        <v>11306</v>
      </c>
      <c r="BD398" s="33" t="s">
        <v>11318</v>
      </c>
      <c r="BE398" s="33"/>
      <c r="BF398" s="33"/>
      <c r="BG398" s="33"/>
      <c r="BH398" s="33"/>
      <c r="BI398" s="33"/>
      <c r="BJ398" s="33">
        <v>0</v>
      </c>
      <c r="BK398" s="33" t="s">
        <v>31</v>
      </c>
      <c r="BL398" s="33"/>
      <c r="BM398" s="33" t="s">
        <v>22260</v>
      </c>
    </row>
    <row r="399" spans="1:65" x14ac:dyDescent="0.25">
      <c r="A399" s="33" t="s">
        <v>14289</v>
      </c>
      <c r="B399" s="33" t="s">
        <v>3521</v>
      </c>
      <c r="C399" s="33" t="s">
        <v>14290</v>
      </c>
      <c r="D399" s="33" t="s">
        <v>13574</v>
      </c>
      <c r="E399" s="33" t="s">
        <v>14291</v>
      </c>
      <c r="F399" s="33" t="s">
        <v>11550</v>
      </c>
      <c r="G399" s="33">
        <v>0.01</v>
      </c>
      <c r="H399" s="33">
        <v>0</v>
      </c>
      <c r="I399" s="33"/>
      <c r="J399" s="33" t="s">
        <v>11304</v>
      </c>
      <c r="K399" s="33" t="s">
        <v>12031</v>
      </c>
      <c r="L399" s="33">
        <v>55</v>
      </c>
      <c r="M399" s="33"/>
      <c r="N399" s="33"/>
      <c r="O399" s="33"/>
      <c r="P399" s="33" t="s">
        <v>11306</v>
      </c>
      <c r="Q399" s="33" t="s">
        <v>11306</v>
      </c>
      <c r="R399" s="33">
        <v>0.24</v>
      </c>
      <c r="S399" s="33">
        <v>0.24</v>
      </c>
      <c r="T399" s="33"/>
      <c r="U399" s="33"/>
      <c r="V399" s="33" t="s">
        <v>14292</v>
      </c>
      <c r="W399" s="33"/>
      <c r="X399" s="33"/>
      <c r="Y399" s="33" t="s">
        <v>11308</v>
      </c>
      <c r="Z399" s="33">
        <v>15</v>
      </c>
      <c r="AA399" s="33">
        <v>9</v>
      </c>
      <c r="AB399" s="33">
        <v>13</v>
      </c>
      <c r="AC399" s="33">
        <v>0</v>
      </c>
      <c r="AD399" s="33" t="s">
        <v>11803</v>
      </c>
      <c r="AE399" s="33" t="s">
        <v>14293</v>
      </c>
      <c r="AF399" s="33" t="s">
        <v>14294</v>
      </c>
      <c r="AG399" s="33" t="s">
        <v>14295</v>
      </c>
      <c r="AH399" s="33" t="s">
        <v>14296</v>
      </c>
      <c r="AI399" s="33" t="s">
        <v>14297</v>
      </c>
      <c r="AJ399" s="33" t="s">
        <v>14298</v>
      </c>
      <c r="AK399" s="33" t="s">
        <v>11900</v>
      </c>
      <c r="AL399" s="33"/>
      <c r="AM399" s="33"/>
      <c r="AN399" s="33"/>
      <c r="AO399" s="33" t="s">
        <v>11317</v>
      </c>
      <c r="AP399" s="33" t="s">
        <v>11318</v>
      </c>
      <c r="AQ399" s="33">
        <v>0</v>
      </c>
      <c r="AR399" s="33"/>
      <c r="AS399" s="33"/>
      <c r="AT399" s="33"/>
      <c r="AU399" s="33"/>
      <c r="AV399" s="33"/>
      <c r="AW399" s="33"/>
      <c r="AX399" s="33"/>
      <c r="AY399" s="33"/>
      <c r="AZ399" s="33"/>
      <c r="BA399" s="33"/>
      <c r="BB399" s="33"/>
      <c r="BC399" s="33" t="s">
        <v>11306</v>
      </c>
      <c r="BD399" s="33" t="s">
        <v>11318</v>
      </c>
      <c r="BE399" s="33"/>
      <c r="BF399" s="33"/>
      <c r="BG399" s="33"/>
      <c r="BH399" s="33"/>
      <c r="BI399" s="33"/>
      <c r="BJ399" s="33">
        <v>0</v>
      </c>
      <c r="BK399" s="33" t="s">
        <v>31</v>
      </c>
      <c r="BL399" s="33"/>
      <c r="BM399" s="33" t="s">
        <v>22260</v>
      </c>
    </row>
    <row r="400" spans="1:65" x14ac:dyDescent="0.25">
      <c r="A400" s="33" t="s">
        <v>14299</v>
      </c>
      <c r="B400" s="33" t="s">
        <v>14300</v>
      </c>
      <c r="C400" s="33" t="s">
        <v>14301</v>
      </c>
      <c r="D400" s="33" t="s">
        <v>13574</v>
      </c>
      <c r="E400" s="33"/>
      <c r="F400" s="33" t="s">
        <v>11550</v>
      </c>
      <c r="G400" s="33">
        <v>0.01</v>
      </c>
      <c r="H400" s="33">
        <v>0</v>
      </c>
      <c r="I400" s="33"/>
      <c r="J400" s="33" t="s">
        <v>11304</v>
      </c>
      <c r="K400" s="33" t="s">
        <v>11306</v>
      </c>
      <c r="L400" s="33">
        <v>30</v>
      </c>
      <c r="M400" s="33"/>
      <c r="N400" s="33"/>
      <c r="O400" s="33"/>
      <c r="P400" s="33" t="s">
        <v>11306</v>
      </c>
      <c r="Q400" s="33" t="s">
        <v>11306</v>
      </c>
      <c r="R400" s="33">
        <v>0</v>
      </c>
      <c r="S400" s="33">
        <v>0</v>
      </c>
      <c r="T400" s="33"/>
      <c r="U400" s="33"/>
      <c r="V400" s="33"/>
      <c r="W400" s="33"/>
      <c r="X400" s="33"/>
      <c r="Y400" s="33" t="s">
        <v>11308</v>
      </c>
      <c r="Z400" s="33">
        <v>0</v>
      </c>
      <c r="AA400" s="33">
        <v>0</v>
      </c>
      <c r="AB400" s="33">
        <v>0</v>
      </c>
      <c r="AC400" s="33">
        <v>0</v>
      </c>
      <c r="AD400" s="33" t="s">
        <v>11803</v>
      </c>
      <c r="AE400" s="33" t="s">
        <v>14302</v>
      </c>
      <c r="AF400" s="33"/>
      <c r="AG400" s="33"/>
      <c r="AH400" s="33"/>
      <c r="AI400" s="33"/>
      <c r="AJ400" s="33"/>
      <c r="AK400" s="33" t="s">
        <v>11900</v>
      </c>
      <c r="AL400" s="33"/>
      <c r="AM400" s="33"/>
      <c r="AN400" s="33" t="s">
        <v>14303</v>
      </c>
      <c r="AO400" s="33" t="s">
        <v>11317</v>
      </c>
      <c r="AP400" s="33" t="s">
        <v>11318</v>
      </c>
      <c r="AQ400" s="33">
        <v>0</v>
      </c>
      <c r="AR400" s="33"/>
      <c r="AS400" s="33"/>
      <c r="AT400" s="33"/>
      <c r="AU400" s="33"/>
      <c r="AV400" s="33"/>
      <c r="AW400" s="33"/>
      <c r="AX400" s="33"/>
      <c r="AY400" s="33"/>
      <c r="AZ400" s="33"/>
      <c r="BA400" s="33"/>
      <c r="BB400" s="33"/>
      <c r="BC400" s="33" t="s">
        <v>11306</v>
      </c>
      <c r="BD400" s="33" t="s">
        <v>11318</v>
      </c>
      <c r="BE400" s="33"/>
      <c r="BF400" s="33"/>
      <c r="BG400" s="33"/>
      <c r="BH400" s="33"/>
      <c r="BI400" s="33"/>
      <c r="BJ400" s="33">
        <v>0</v>
      </c>
      <c r="BK400" s="33" t="s">
        <v>31</v>
      </c>
      <c r="BL400" s="33"/>
      <c r="BM400" s="33" t="s">
        <v>22260</v>
      </c>
    </row>
    <row r="401" spans="1:65" x14ac:dyDescent="0.25">
      <c r="A401" s="33" t="s">
        <v>14304</v>
      </c>
      <c r="B401" s="33" t="s">
        <v>14305</v>
      </c>
      <c r="C401" s="33" t="s">
        <v>14306</v>
      </c>
      <c r="D401" s="33" t="s">
        <v>13574</v>
      </c>
      <c r="E401" s="33"/>
      <c r="F401" s="33" t="s">
        <v>11550</v>
      </c>
      <c r="G401" s="33">
        <v>0.01</v>
      </c>
      <c r="H401" s="33">
        <v>0</v>
      </c>
      <c r="I401" s="33"/>
      <c r="J401" s="33" t="s">
        <v>11304</v>
      </c>
      <c r="K401" s="33" t="s">
        <v>11306</v>
      </c>
      <c r="L401" s="33">
        <v>30</v>
      </c>
      <c r="M401" s="33"/>
      <c r="N401" s="33"/>
      <c r="O401" s="33"/>
      <c r="P401" s="33" t="s">
        <v>11306</v>
      </c>
      <c r="Q401" s="33" t="s">
        <v>11306</v>
      </c>
      <c r="R401" s="33">
        <v>0</v>
      </c>
      <c r="S401" s="33">
        <v>0</v>
      </c>
      <c r="T401" s="33"/>
      <c r="U401" s="33"/>
      <c r="V401" s="33"/>
      <c r="W401" s="33"/>
      <c r="X401" s="33"/>
      <c r="Y401" s="33" t="s">
        <v>11308</v>
      </c>
      <c r="Z401" s="33">
        <v>0</v>
      </c>
      <c r="AA401" s="33">
        <v>0</v>
      </c>
      <c r="AB401" s="33">
        <v>0</v>
      </c>
      <c r="AC401" s="33">
        <v>0</v>
      </c>
      <c r="AD401" s="33" t="s">
        <v>11803</v>
      </c>
      <c r="AE401" s="33" t="s">
        <v>14307</v>
      </c>
      <c r="AF401" s="33"/>
      <c r="AG401" s="33"/>
      <c r="AH401" s="33"/>
      <c r="AI401" s="33"/>
      <c r="AJ401" s="33"/>
      <c r="AK401" s="33" t="s">
        <v>11900</v>
      </c>
      <c r="AL401" s="33"/>
      <c r="AM401" s="33"/>
      <c r="AN401" s="33" t="s">
        <v>14303</v>
      </c>
      <c r="AO401" s="33" t="s">
        <v>11317</v>
      </c>
      <c r="AP401" s="33" t="s">
        <v>11318</v>
      </c>
      <c r="AQ401" s="33">
        <v>0</v>
      </c>
      <c r="AR401" s="33"/>
      <c r="AS401" s="33"/>
      <c r="AT401" s="33"/>
      <c r="AU401" s="33"/>
      <c r="AV401" s="33"/>
      <c r="AW401" s="33"/>
      <c r="AX401" s="33"/>
      <c r="AY401" s="33"/>
      <c r="AZ401" s="33"/>
      <c r="BA401" s="33"/>
      <c r="BB401" s="33"/>
      <c r="BC401" s="33" t="s">
        <v>11306</v>
      </c>
      <c r="BD401" s="33" t="s">
        <v>11318</v>
      </c>
      <c r="BE401" s="33"/>
      <c r="BF401" s="33"/>
      <c r="BG401" s="33"/>
      <c r="BH401" s="33"/>
      <c r="BI401" s="33"/>
      <c r="BJ401" s="33">
        <v>0</v>
      </c>
      <c r="BK401" s="33" t="s">
        <v>31</v>
      </c>
      <c r="BL401" s="33"/>
      <c r="BM401" s="33" t="s">
        <v>22260</v>
      </c>
    </row>
    <row r="402" spans="1:65" x14ac:dyDescent="0.25">
      <c r="A402" s="33" t="s">
        <v>14308</v>
      </c>
      <c r="B402" s="33" t="s">
        <v>14309</v>
      </c>
      <c r="C402" s="33" t="s">
        <v>14310</v>
      </c>
      <c r="D402" s="33" t="s">
        <v>13574</v>
      </c>
      <c r="E402" s="33"/>
      <c r="F402" s="33" t="s">
        <v>11550</v>
      </c>
      <c r="G402" s="33">
        <v>0.01</v>
      </c>
      <c r="H402" s="33">
        <v>0</v>
      </c>
      <c r="I402" s="33"/>
      <c r="J402" s="33" t="s">
        <v>11304</v>
      </c>
      <c r="K402" s="33" t="s">
        <v>11306</v>
      </c>
      <c r="L402" s="33">
        <v>30</v>
      </c>
      <c r="M402" s="33"/>
      <c r="N402" s="33"/>
      <c r="O402" s="33"/>
      <c r="P402" s="33" t="s">
        <v>11306</v>
      </c>
      <c r="Q402" s="33" t="s">
        <v>11306</v>
      </c>
      <c r="R402" s="33">
        <v>0</v>
      </c>
      <c r="S402" s="33">
        <v>0</v>
      </c>
      <c r="T402" s="33"/>
      <c r="U402" s="33"/>
      <c r="V402" s="33"/>
      <c r="W402" s="33"/>
      <c r="X402" s="33"/>
      <c r="Y402" s="33" t="s">
        <v>11308</v>
      </c>
      <c r="Z402" s="33">
        <v>0</v>
      </c>
      <c r="AA402" s="33">
        <v>0</v>
      </c>
      <c r="AB402" s="33">
        <v>0</v>
      </c>
      <c r="AC402" s="33">
        <v>0</v>
      </c>
      <c r="AD402" s="33" t="s">
        <v>11803</v>
      </c>
      <c r="AE402" s="33" t="s">
        <v>14311</v>
      </c>
      <c r="AF402" s="33"/>
      <c r="AG402" s="33"/>
      <c r="AH402" s="33"/>
      <c r="AI402" s="33"/>
      <c r="AJ402" s="33"/>
      <c r="AK402" s="33" t="s">
        <v>11900</v>
      </c>
      <c r="AL402" s="33"/>
      <c r="AM402" s="33"/>
      <c r="AN402" s="33" t="s">
        <v>14303</v>
      </c>
      <c r="AO402" s="33" t="s">
        <v>11317</v>
      </c>
      <c r="AP402" s="33" t="s">
        <v>11318</v>
      </c>
      <c r="AQ402" s="33">
        <v>0</v>
      </c>
      <c r="AR402" s="33"/>
      <c r="AS402" s="33"/>
      <c r="AT402" s="33"/>
      <c r="AU402" s="33"/>
      <c r="AV402" s="33"/>
      <c r="AW402" s="33"/>
      <c r="AX402" s="33"/>
      <c r="AY402" s="33"/>
      <c r="AZ402" s="33"/>
      <c r="BA402" s="33"/>
      <c r="BB402" s="33"/>
      <c r="BC402" s="33" t="s">
        <v>11306</v>
      </c>
      <c r="BD402" s="33" t="s">
        <v>11318</v>
      </c>
      <c r="BE402" s="33"/>
      <c r="BF402" s="33"/>
      <c r="BG402" s="33"/>
      <c r="BH402" s="33"/>
      <c r="BI402" s="33"/>
      <c r="BJ402" s="33">
        <v>0</v>
      </c>
      <c r="BK402" s="33" t="s">
        <v>31</v>
      </c>
      <c r="BL402" s="33"/>
      <c r="BM402" s="33" t="s">
        <v>22260</v>
      </c>
    </row>
    <row r="403" spans="1:65" x14ac:dyDescent="0.25">
      <c r="A403" s="33" t="s">
        <v>14312</v>
      </c>
      <c r="B403" s="33" t="s">
        <v>5207</v>
      </c>
      <c r="C403" s="33" t="s">
        <v>14313</v>
      </c>
      <c r="D403" s="33" t="s">
        <v>13574</v>
      </c>
      <c r="E403" s="33" t="s">
        <v>13575</v>
      </c>
      <c r="F403" s="33" t="s">
        <v>11550</v>
      </c>
      <c r="G403" s="33">
        <v>0.01</v>
      </c>
      <c r="H403" s="33">
        <v>0</v>
      </c>
      <c r="I403" s="33"/>
      <c r="J403" s="33" t="s">
        <v>11304</v>
      </c>
      <c r="K403" s="33" t="s">
        <v>12197</v>
      </c>
      <c r="L403" s="33">
        <v>43.11</v>
      </c>
      <c r="M403" s="33"/>
      <c r="N403" s="33"/>
      <c r="O403" s="33"/>
      <c r="P403" s="33" t="s">
        <v>11306</v>
      </c>
      <c r="Q403" s="33" t="s">
        <v>11306</v>
      </c>
      <c r="R403" s="33">
        <v>0</v>
      </c>
      <c r="S403" s="33">
        <v>0</v>
      </c>
      <c r="T403" s="33"/>
      <c r="U403" s="33"/>
      <c r="V403" s="33" t="s">
        <v>14314</v>
      </c>
      <c r="W403" s="33"/>
      <c r="X403" s="33"/>
      <c r="Y403" s="33" t="s">
        <v>11308</v>
      </c>
      <c r="Z403" s="33">
        <v>0</v>
      </c>
      <c r="AA403" s="33">
        <v>0</v>
      </c>
      <c r="AB403" s="33">
        <v>0</v>
      </c>
      <c r="AC403" s="33">
        <v>0</v>
      </c>
      <c r="AD403" s="33" t="s">
        <v>11803</v>
      </c>
      <c r="AE403" s="33" t="s">
        <v>14315</v>
      </c>
      <c r="AF403" s="33" t="s">
        <v>14316</v>
      </c>
      <c r="AG403" s="33" t="s">
        <v>14317</v>
      </c>
      <c r="AH403" s="33" t="s">
        <v>14318</v>
      </c>
      <c r="AI403" s="33" t="s">
        <v>14319</v>
      </c>
      <c r="AJ403" s="33"/>
      <c r="AK403" s="33" t="s">
        <v>11900</v>
      </c>
      <c r="AL403" s="33"/>
      <c r="AM403" s="33"/>
      <c r="AN403" s="33" t="s">
        <v>14303</v>
      </c>
      <c r="AO403" s="33" t="s">
        <v>11317</v>
      </c>
      <c r="AP403" s="33" t="s">
        <v>11318</v>
      </c>
      <c r="AQ403" s="33">
        <v>0</v>
      </c>
      <c r="AR403" s="33"/>
      <c r="AS403" s="33"/>
      <c r="AT403" s="33"/>
      <c r="AU403" s="33"/>
      <c r="AV403" s="33"/>
      <c r="AW403" s="33"/>
      <c r="AX403" s="33"/>
      <c r="AY403" s="33"/>
      <c r="AZ403" s="33"/>
      <c r="BA403" s="33"/>
      <c r="BB403" s="33"/>
      <c r="BC403" s="33" t="s">
        <v>11306</v>
      </c>
      <c r="BD403" s="33" t="s">
        <v>11318</v>
      </c>
      <c r="BE403" s="33"/>
      <c r="BF403" s="33"/>
      <c r="BG403" s="33"/>
      <c r="BH403" s="33"/>
      <c r="BI403" s="33"/>
      <c r="BJ403" s="33">
        <v>0</v>
      </c>
      <c r="BK403" s="33" t="s">
        <v>31</v>
      </c>
      <c r="BL403" s="33"/>
      <c r="BM403" s="33" t="s">
        <v>22260</v>
      </c>
    </row>
    <row r="404" spans="1:65" x14ac:dyDescent="0.25">
      <c r="A404" s="33" t="s">
        <v>14320</v>
      </c>
      <c r="B404" s="33" t="s">
        <v>7802</v>
      </c>
      <c r="C404" s="33" t="s">
        <v>14321</v>
      </c>
      <c r="D404" s="33" t="s">
        <v>13574</v>
      </c>
      <c r="E404" s="33" t="s">
        <v>13575</v>
      </c>
      <c r="F404" s="33" t="s">
        <v>11550</v>
      </c>
      <c r="G404" s="33">
        <v>0.01</v>
      </c>
      <c r="H404" s="33">
        <v>0</v>
      </c>
      <c r="I404" s="33"/>
      <c r="J404" s="33" t="s">
        <v>11304</v>
      </c>
      <c r="K404" s="33" t="s">
        <v>11306</v>
      </c>
      <c r="L404" s="33">
        <v>0</v>
      </c>
      <c r="M404" s="33"/>
      <c r="N404" s="33"/>
      <c r="O404" s="33"/>
      <c r="P404" s="33" t="s">
        <v>11306</v>
      </c>
      <c r="Q404" s="33" t="s">
        <v>11306</v>
      </c>
      <c r="R404" s="33">
        <v>0</v>
      </c>
      <c r="S404" s="33">
        <v>0</v>
      </c>
      <c r="T404" s="33"/>
      <c r="U404" s="33"/>
      <c r="V404" s="33" t="s">
        <v>14322</v>
      </c>
      <c r="W404" s="33"/>
      <c r="X404" s="33"/>
      <c r="Y404" s="33" t="s">
        <v>11308</v>
      </c>
      <c r="Z404" s="33">
        <v>0</v>
      </c>
      <c r="AA404" s="33">
        <v>0</v>
      </c>
      <c r="AB404" s="33">
        <v>0</v>
      </c>
      <c r="AC404" s="33">
        <v>0</v>
      </c>
      <c r="AD404" s="33" t="s">
        <v>11803</v>
      </c>
      <c r="AE404" s="33" t="s">
        <v>14323</v>
      </c>
      <c r="AF404" s="33" t="s">
        <v>14324</v>
      </c>
      <c r="AG404" s="33" t="s">
        <v>14325</v>
      </c>
      <c r="AH404" s="33" t="s">
        <v>14326</v>
      </c>
      <c r="AI404" s="33" t="s">
        <v>14327</v>
      </c>
      <c r="AJ404" s="33"/>
      <c r="AK404" s="33" t="s">
        <v>11900</v>
      </c>
      <c r="AL404" s="33"/>
      <c r="AM404" s="33"/>
      <c r="AN404" s="33"/>
      <c r="AO404" s="33" t="s">
        <v>11317</v>
      </c>
      <c r="AP404" s="33" t="s">
        <v>11318</v>
      </c>
      <c r="AQ404" s="33">
        <v>0</v>
      </c>
      <c r="AR404" s="33"/>
      <c r="AS404" s="33"/>
      <c r="AT404" s="33"/>
      <c r="AU404" s="33"/>
      <c r="AV404" s="33"/>
      <c r="AW404" s="33"/>
      <c r="AX404" s="33"/>
      <c r="AY404" s="33"/>
      <c r="AZ404" s="33"/>
      <c r="BA404" s="33"/>
      <c r="BB404" s="33"/>
      <c r="BC404" s="33" t="s">
        <v>11306</v>
      </c>
      <c r="BD404" s="33" t="s">
        <v>11318</v>
      </c>
      <c r="BE404" s="33"/>
      <c r="BF404" s="33"/>
      <c r="BG404" s="33"/>
      <c r="BH404" s="33"/>
      <c r="BI404" s="33"/>
      <c r="BJ404" s="33">
        <v>0</v>
      </c>
      <c r="BK404" s="33" t="s">
        <v>31</v>
      </c>
      <c r="BL404" s="33"/>
      <c r="BM404" s="33" t="s">
        <v>22260</v>
      </c>
    </row>
    <row r="405" spans="1:65" x14ac:dyDescent="0.25">
      <c r="A405" s="33" t="s">
        <v>14328</v>
      </c>
      <c r="B405" s="33" t="s">
        <v>6263</v>
      </c>
      <c r="C405" s="33" t="s">
        <v>14329</v>
      </c>
      <c r="D405" s="33" t="s">
        <v>13574</v>
      </c>
      <c r="E405" s="33" t="s">
        <v>13575</v>
      </c>
      <c r="F405" s="33" t="s">
        <v>11550</v>
      </c>
      <c r="G405" s="33">
        <v>0.01</v>
      </c>
      <c r="H405" s="33">
        <v>0</v>
      </c>
      <c r="I405" s="33"/>
      <c r="J405" s="33" t="s">
        <v>11304</v>
      </c>
      <c r="K405" s="33" t="s">
        <v>12027</v>
      </c>
      <c r="L405" s="33">
        <v>30</v>
      </c>
      <c r="M405" s="33"/>
      <c r="N405" s="33"/>
      <c r="O405" s="33"/>
      <c r="P405" s="33" t="s">
        <v>11306</v>
      </c>
      <c r="Q405" s="33" t="s">
        <v>11306</v>
      </c>
      <c r="R405" s="33">
        <v>0</v>
      </c>
      <c r="S405" s="33">
        <v>0</v>
      </c>
      <c r="T405" s="33"/>
      <c r="U405" s="33"/>
      <c r="V405" s="33" t="s">
        <v>14330</v>
      </c>
      <c r="W405" s="33"/>
      <c r="X405" s="33"/>
      <c r="Y405" s="33" t="s">
        <v>11308</v>
      </c>
      <c r="Z405" s="33">
        <v>0</v>
      </c>
      <c r="AA405" s="33">
        <v>0</v>
      </c>
      <c r="AB405" s="33">
        <v>0</v>
      </c>
      <c r="AC405" s="33">
        <v>0</v>
      </c>
      <c r="AD405" s="33" t="s">
        <v>11803</v>
      </c>
      <c r="AE405" s="33" t="s">
        <v>14331</v>
      </c>
      <c r="AF405" s="33" t="s">
        <v>14332</v>
      </c>
      <c r="AG405" s="33" t="s">
        <v>14333</v>
      </c>
      <c r="AH405" s="33" t="s">
        <v>14334</v>
      </c>
      <c r="AI405" s="33" t="s">
        <v>14335</v>
      </c>
      <c r="AJ405" s="33"/>
      <c r="AK405" s="33" t="s">
        <v>11900</v>
      </c>
      <c r="AL405" s="33"/>
      <c r="AM405" s="33"/>
      <c r="AN405" s="33"/>
      <c r="AO405" s="33" t="s">
        <v>11317</v>
      </c>
      <c r="AP405" s="33" t="s">
        <v>11318</v>
      </c>
      <c r="AQ405" s="33">
        <v>0</v>
      </c>
      <c r="AR405" s="33"/>
      <c r="AS405" s="33"/>
      <c r="AT405" s="33"/>
      <c r="AU405" s="33"/>
      <c r="AV405" s="33"/>
      <c r="AW405" s="33"/>
      <c r="AX405" s="33"/>
      <c r="AY405" s="33"/>
      <c r="AZ405" s="33"/>
      <c r="BA405" s="33"/>
      <c r="BB405" s="33"/>
      <c r="BC405" s="33" t="s">
        <v>11306</v>
      </c>
      <c r="BD405" s="33" t="s">
        <v>11318</v>
      </c>
      <c r="BE405" s="33"/>
      <c r="BF405" s="33"/>
      <c r="BG405" s="33"/>
      <c r="BH405" s="33"/>
      <c r="BI405" s="33"/>
      <c r="BJ405" s="33">
        <v>0</v>
      </c>
      <c r="BK405" s="33" t="s">
        <v>31</v>
      </c>
      <c r="BL405" s="33"/>
      <c r="BM405" s="33" t="s">
        <v>22260</v>
      </c>
    </row>
    <row r="406" spans="1:65" x14ac:dyDescent="0.25">
      <c r="A406" s="33" t="s">
        <v>14336</v>
      </c>
      <c r="B406" s="33" t="s">
        <v>2544</v>
      </c>
      <c r="C406" s="33" t="s">
        <v>14337</v>
      </c>
      <c r="D406" s="33" t="s">
        <v>13574</v>
      </c>
      <c r="E406" s="33"/>
      <c r="F406" s="33" t="s">
        <v>11550</v>
      </c>
      <c r="G406" s="33">
        <v>58.8</v>
      </c>
      <c r="H406" s="33">
        <v>0</v>
      </c>
      <c r="I406" s="33"/>
      <c r="J406" s="33" t="s">
        <v>11304</v>
      </c>
      <c r="K406" s="33" t="s">
        <v>11306</v>
      </c>
      <c r="L406" s="33">
        <v>30</v>
      </c>
      <c r="M406" s="33"/>
      <c r="N406" s="33"/>
      <c r="O406" s="33"/>
      <c r="P406" s="33" t="s">
        <v>11306</v>
      </c>
      <c r="Q406" s="33" t="s">
        <v>11306</v>
      </c>
      <c r="R406" s="33">
        <v>0</v>
      </c>
      <c r="S406" s="33">
        <v>0</v>
      </c>
      <c r="T406" s="33"/>
      <c r="U406" s="33"/>
      <c r="V406" s="33" t="s">
        <v>14338</v>
      </c>
      <c r="W406" s="33"/>
      <c r="X406" s="33"/>
      <c r="Y406" s="33" t="s">
        <v>11308</v>
      </c>
      <c r="Z406" s="33">
        <v>0</v>
      </c>
      <c r="AA406" s="33">
        <v>0</v>
      </c>
      <c r="AB406" s="33">
        <v>0</v>
      </c>
      <c r="AC406" s="33">
        <v>0</v>
      </c>
      <c r="AD406" s="33" t="s">
        <v>11803</v>
      </c>
      <c r="AE406" s="33" t="s">
        <v>14339</v>
      </c>
      <c r="AF406" s="33" t="s">
        <v>14340</v>
      </c>
      <c r="AG406" s="33" t="s">
        <v>14341</v>
      </c>
      <c r="AH406" s="33" t="s">
        <v>14342</v>
      </c>
      <c r="AI406" s="33" t="s">
        <v>14343</v>
      </c>
      <c r="AJ406" s="33"/>
      <c r="AK406" s="33" t="s">
        <v>11900</v>
      </c>
      <c r="AL406" s="33"/>
      <c r="AM406" s="33"/>
      <c r="AN406" s="33"/>
      <c r="AO406" s="33" t="s">
        <v>11317</v>
      </c>
      <c r="AP406" s="33" t="s">
        <v>11318</v>
      </c>
      <c r="AQ406" s="33">
        <v>0</v>
      </c>
      <c r="AR406" s="33"/>
      <c r="AS406" s="33"/>
      <c r="AT406" s="33"/>
      <c r="AU406" s="33"/>
      <c r="AV406" s="33"/>
      <c r="AW406" s="33"/>
      <c r="AX406" s="33"/>
      <c r="AY406" s="33"/>
      <c r="AZ406" s="33"/>
      <c r="BA406" s="33"/>
      <c r="BB406" s="33"/>
      <c r="BC406" s="33" t="s">
        <v>11306</v>
      </c>
      <c r="BD406" s="33" t="s">
        <v>11318</v>
      </c>
      <c r="BE406" s="33"/>
      <c r="BF406" s="33"/>
      <c r="BG406" s="33"/>
      <c r="BH406" s="33"/>
      <c r="BI406" s="33"/>
      <c r="BJ406" s="33">
        <v>0</v>
      </c>
      <c r="BK406" s="33" t="s">
        <v>31</v>
      </c>
      <c r="BL406" s="33"/>
      <c r="BM406" s="33" t="s">
        <v>22260</v>
      </c>
    </row>
    <row r="407" spans="1:65" x14ac:dyDescent="0.25">
      <c r="A407" s="33" t="s">
        <v>14344</v>
      </c>
      <c r="B407" s="33" t="s">
        <v>2792</v>
      </c>
      <c r="C407" s="33" t="s">
        <v>14345</v>
      </c>
      <c r="D407" s="33" t="s">
        <v>13574</v>
      </c>
      <c r="E407" s="33" t="s">
        <v>14291</v>
      </c>
      <c r="F407" s="33" t="s">
        <v>11550</v>
      </c>
      <c r="G407" s="33">
        <v>0.01</v>
      </c>
      <c r="H407" s="33">
        <v>0</v>
      </c>
      <c r="I407" s="33"/>
      <c r="J407" s="33" t="s">
        <v>11304</v>
      </c>
      <c r="K407" s="33" t="s">
        <v>12027</v>
      </c>
      <c r="L407" s="33">
        <v>30</v>
      </c>
      <c r="M407" s="33"/>
      <c r="N407" s="33"/>
      <c r="O407" s="33"/>
      <c r="P407" s="33" t="s">
        <v>11306</v>
      </c>
      <c r="Q407" s="33" t="s">
        <v>11306</v>
      </c>
      <c r="R407" s="33">
        <v>0</v>
      </c>
      <c r="S407" s="33">
        <v>0</v>
      </c>
      <c r="T407" s="33"/>
      <c r="U407" s="33"/>
      <c r="V407" s="33" t="s">
        <v>14346</v>
      </c>
      <c r="W407" s="33"/>
      <c r="X407" s="33"/>
      <c r="Y407" s="33" t="s">
        <v>11308</v>
      </c>
      <c r="Z407" s="33">
        <v>0</v>
      </c>
      <c r="AA407" s="33">
        <v>0</v>
      </c>
      <c r="AB407" s="33">
        <v>0</v>
      </c>
      <c r="AC407" s="33">
        <v>0</v>
      </c>
      <c r="AD407" s="33" t="s">
        <v>11803</v>
      </c>
      <c r="AE407" s="33" t="s">
        <v>14347</v>
      </c>
      <c r="AF407" s="33" t="s">
        <v>14348</v>
      </c>
      <c r="AG407" s="33" t="s">
        <v>14349</v>
      </c>
      <c r="AH407" s="33" t="s">
        <v>14350</v>
      </c>
      <c r="AI407" s="33"/>
      <c r="AJ407" s="33"/>
      <c r="AK407" s="33" t="s">
        <v>11900</v>
      </c>
      <c r="AL407" s="33"/>
      <c r="AM407" s="33"/>
      <c r="AN407" s="33"/>
      <c r="AO407" s="33" t="s">
        <v>11317</v>
      </c>
      <c r="AP407" s="33" t="s">
        <v>11318</v>
      </c>
      <c r="AQ407" s="33">
        <v>0</v>
      </c>
      <c r="AR407" s="33"/>
      <c r="AS407" s="33"/>
      <c r="AT407" s="33"/>
      <c r="AU407" s="33"/>
      <c r="AV407" s="33"/>
      <c r="AW407" s="33"/>
      <c r="AX407" s="33"/>
      <c r="AY407" s="33"/>
      <c r="AZ407" s="33"/>
      <c r="BA407" s="33"/>
      <c r="BB407" s="33"/>
      <c r="BC407" s="33" t="s">
        <v>11306</v>
      </c>
      <c r="BD407" s="33" t="s">
        <v>11318</v>
      </c>
      <c r="BE407" s="33"/>
      <c r="BF407" s="33"/>
      <c r="BG407" s="33"/>
      <c r="BH407" s="33"/>
      <c r="BI407" s="33"/>
      <c r="BJ407" s="33">
        <v>0</v>
      </c>
      <c r="BK407" s="33" t="s">
        <v>31</v>
      </c>
      <c r="BL407" s="33"/>
      <c r="BM407" s="33" t="s">
        <v>22260</v>
      </c>
    </row>
    <row r="408" spans="1:65" x14ac:dyDescent="0.25">
      <c r="A408" s="33" t="s">
        <v>14351</v>
      </c>
      <c r="B408" s="33" t="s">
        <v>1700</v>
      </c>
      <c r="C408" s="33" t="s">
        <v>14352</v>
      </c>
      <c r="D408" s="33" t="s">
        <v>13574</v>
      </c>
      <c r="E408" s="33" t="s">
        <v>13575</v>
      </c>
      <c r="F408" s="33" t="s">
        <v>11550</v>
      </c>
      <c r="G408" s="33">
        <v>55</v>
      </c>
      <c r="H408" s="33">
        <v>0</v>
      </c>
      <c r="I408" s="33"/>
      <c r="J408" s="33" t="s">
        <v>11304</v>
      </c>
      <c r="K408" s="33" t="s">
        <v>12451</v>
      </c>
      <c r="L408" s="33">
        <v>55</v>
      </c>
      <c r="M408" s="33"/>
      <c r="N408" s="33"/>
      <c r="O408" s="33"/>
      <c r="P408" s="33" t="s">
        <v>11306</v>
      </c>
      <c r="Q408" s="33" t="s">
        <v>11306</v>
      </c>
      <c r="R408" s="33">
        <v>0.3</v>
      </c>
      <c r="S408" s="33">
        <v>0.3</v>
      </c>
      <c r="T408" s="33" t="s">
        <v>14353</v>
      </c>
      <c r="U408" s="33" t="s">
        <v>14353</v>
      </c>
      <c r="V408" s="33" t="s">
        <v>14354</v>
      </c>
      <c r="W408" s="33"/>
      <c r="X408" s="33"/>
      <c r="Y408" s="33" t="s">
        <v>11308</v>
      </c>
      <c r="Z408" s="33">
        <v>12</v>
      </c>
      <c r="AA408" s="33">
        <v>5.5</v>
      </c>
      <c r="AB408" s="33">
        <v>18</v>
      </c>
      <c r="AC408" s="33">
        <v>0</v>
      </c>
      <c r="AD408" s="33" t="s">
        <v>11803</v>
      </c>
      <c r="AE408" s="33" t="s">
        <v>14355</v>
      </c>
      <c r="AF408" s="33" t="s">
        <v>14356</v>
      </c>
      <c r="AG408" s="33" t="s">
        <v>14357</v>
      </c>
      <c r="AH408" s="33" t="s">
        <v>14358</v>
      </c>
      <c r="AI408" s="33" t="s">
        <v>14359</v>
      </c>
      <c r="AJ408" s="33" t="s">
        <v>14360</v>
      </c>
      <c r="AK408" s="33" t="s">
        <v>11900</v>
      </c>
      <c r="AL408" s="33"/>
      <c r="AM408" s="33"/>
      <c r="AN408" s="33"/>
      <c r="AO408" s="33" t="s">
        <v>11317</v>
      </c>
      <c r="AP408" s="33" t="s">
        <v>11318</v>
      </c>
      <c r="AQ408" s="33">
        <v>0</v>
      </c>
      <c r="AR408" s="33"/>
      <c r="AS408" s="33"/>
      <c r="AT408" s="33"/>
      <c r="AU408" s="33"/>
      <c r="AV408" s="33"/>
      <c r="AW408" s="33"/>
      <c r="AX408" s="33"/>
      <c r="AY408" s="33"/>
      <c r="AZ408" s="33"/>
      <c r="BA408" s="33"/>
      <c r="BB408" s="33"/>
      <c r="BC408" s="33" t="s">
        <v>11306</v>
      </c>
      <c r="BD408" s="33" t="s">
        <v>11318</v>
      </c>
      <c r="BE408" s="33"/>
      <c r="BF408" s="33"/>
      <c r="BG408" s="33"/>
      <c r="BH408" s="33"/>
      <c r="BI408" s="33"/>
      <c r="BJ408" s="33">
        <v>1</v>
      </c>
      <c r="BK408" s="33" t="s">
        <v>31</v>
      </c>
      <c r="BL408" s="33"/>
      <c r="BM408" s="33" t="s">
        <v>22260</v>
      </c>
    </row>
    <row r="409" spans="1:65" x14ac:dyDescent="0.25">
      <c r="A409" s="33" t="s">
        <v>14361</v>
      </c>
      <c r="B409" s="33" t="s">
        <v>8837</v>
      </c>
      <c r="C409" s="33" t="s">
        <v>14362</v>
      </c>
      <c r="D409" s="33" t="s">
        <v>13574</v>
      </c>
      <c r="E409" s="33" t="s">
        <v>14291</v>
      </c>
      <c r="F409" s="33" t="s">
        <v>11550</v>
      </c>
      <c r="G409" s="33">
        <v>0.01</v>
      </c>
      <c r="H409" s="33">
        <v>0</v>
      </c>
      <c r="I409" s="33"/>
      <c r="J409" s="33" t="s">
        <v>11304</v>
      </c>
      <c r="K409" s="33" t="s">
        <v>11361</v>
      </c>
      <c r="L409" s="33">
        <v>55</v>
      </c>
      <c r="M409" s="33"/>
      <c r="N409" s="33"/>
      <c r="O409" s="33"/>
      <c r="P409" s="33" t="s">
        <v>11306</v>
      </c>
      <c r="Q409" s="33" t="s">
        <v>11306</v>
      </c>
      <c r="R409" s="33">
        <v>0.3</v>
      </c>
      <c r="S409" s="33">
        <v>0.3</v>
      </c>
      <c r="T409" s="33" t="s">
        <v>14363</v>
      </c>
      <c r="U409" s="33" t="s">
        <v>14363</v>
      </c>
      <c r="V409" s="33" t="s">
        <v>14354</v>
      </c>
      <c r="W409" s="33"/>
      <c r="X409" s="33"/>
      <c r="Y409" s="33" t="s">
        <v>11308</v>
      </c>
      <c r="Z409" s="33">
        <v>12</v>
      </c>
      <c r="AA409" s="33">
        <v>5.5</v>
      </c>
      <c r="AB409" s="33">
        <v>18</v>
      </c>
      <c r="AC409" s="33">
        <v>0</v>
      </c>
      <c r="AD409" s="33" t="s">
        <v>11803</v>
      </c>
      <c r="AE409" s="33" t="s">
        <v>14364</v>
      </c>
      <c r="AF409" s="33"/>
      <c r="AG409" s="33"/>
      <c r="AH409" s="33"/>
      <c r="AI409" s="33"/>
      <c r="AJ409" s="33"/>
      <c r="AK409" s="33" t="s">
        <v>11900</v>
      </c>
      <c r="AL409" s="33"/>
      <c r="AM409" s="33"/>
      <c r="AN409" s="33" t="s">
        <v>14303</v>
      </c>
      <c r="AO409" s="33" t="s">
        <v>11317</v>
      </c>
      <c r="AP409" s="33" t="s">
        <v>11318</v>
      </c>
      <c r="AQ409" s="33">
        <v>0</v>
      </c>
      <c r="AR409" s="33"/>
      <c r="AS409" s="33"/>
      <c r="AT409" s="33"/>
      <c r="AU409" s="33"/>
      <c r="AV409" s="33"/>
      <c r="AW409" s="33"/>
      <c r="AX409" s="33"/>
      <c r="AY409" s="33"/>
      <c r="AZ409" s="33"/>
      <c r="BA409" s="33"/>
      <c r="BB409" s="33"/>
      <c r="BC409" s="33" t="s">
        <v>11306</v>
      </c>
      <c r="BD409" s="33" t="s">
        <v>11318</v>
      </c>
      <c r="BE409" s="33"/>
      <c r="BF409" s="33"/>
      <c r="BG409" s="33"/>
      <c r="BH409" s="33"/>
      <c r="BI409" s="33"/>
      <c r="BJ409" s="33">
        <v>0</v>
      </c>
      <c r="BK409" s="33" t="s">
        <v>31</v>
      </c>
      <c r="BL409" s="33"/>
      <c r="BM409" s="33" t="s">
        <v>22260</v>
      </c>
    </row>
    <row r="410" spans="1:65" x14ac:dyDescent="0.25">
      <c r="A410" s="33" t="s">
        <v>14365</v>
      </c>
      <c r="B410" s="33" t="s">
        <v>7575</v>
      </c>
      <c r="C410" s="33" t="s">
        <v>14366</v>
      </c>
      <c r="D410" s="33" t="s">
        <v>13574</v>
      </c>
      <c r="E410" s="33" t="s">
        <v>14291</v>
      </c>
      <c r="F410" s="33" t="s">
        <v>11550</v>
      </c>
      <c r="G410" s="33">
        <v>0.01</v>
      </c>
      <c r="H410" s="33">
        <v>0</v>
      </c>
      <c r="I410" s="33"/>
      <c r="J410" s="33" t="s">
        <v>11304</v>
      </c>
      <c r="K410" s="33" t="s">
        <v>13375</v>
      </c>
      <c r="L410" s="33">
        <v>55</v>
      </c>
      <c r="M410" s="33"/>
      <c r="N410" s="33"/>
      <c r="O410" s="33"/>
      <c r="P410" s="33" t="s">
        <v>11306</v>
      </c>
      <c r="Q410" s="33" t="s">
        <v>11306</v>
      </c>
      <c r="R410" s="33">
        <v>0.3</v>
      </c>
      <c r="S410" s="33">
        <v>0.3</v>
      </c>
      <c r="T410" s="33" t="s">
        <v>14367</v>
      </c>
      <c r="U410" s="33" t="s">
        <v>14367</v>
      </c>
      <c r="V410" s="33" t="s">
        <v>14354</v>
      </c>
      <c r="W410" s="33"/>
      <c r="X410" s="33"/>
      <c r="Y410" s="33" t="s">
        <v>11308</v>
      </c>
      <c r="Z410" s="33">
        <v>12</v>
      </c>
      <c r="AA410" s="33">
        <v>5.5</v>
      </c>
      <c r="AB410" s="33">
        <v>18</v>
      </c>
      <c r="AC410" s="33">
        <v>0</v>
      </c>
      <c r="AD410" s="33" t="s">
        <v>11803</v>
      </c>
      <c r="AE410" s="33" t="s">
        <v>14368</v>
      </c>
      <c r="AF410" s="33"/>
      <c r="AG410" s="33"/>
      <c r="AH410" s="33"/>
      <c r="AI410" s="33"/>
      <c r="AJ410" s="33"/>
      <c r="AK410" s="33" t="s">
        <v>11900</v>
      </c>
      <c r="AL410" s="33"/>
      <c r="AM410" s="33"/>
      <c r="AN410" s="33" t="s">
        <v>14303</v>
      </c>
      <c r="AO410" s="33" t="s">
        <v>11317</v>
      </c>
      <c r="AP410" s="33" t="s">
        <v>11318</v>
      </c>
      <c r="AQ410" s="33">
        <v>0</v>
      </c>
      <c r="AR410" s="33"/>
      <c r="AS410" s="33"/>
      <c r="AT410" s="33"/>
      <c r="AU410" s="33"/>
      <c r="AV410" s="33"/>
      <c r="AW410" s="33"/>
      <c r="AX410" s="33"/>
      <c r="AY410" s="33"/>
      <c r="AZ410" s="33"/>
      <c r="BA410" s="33"/>
      <c r="BB410" s="33"/>
      <c r="BC410" s="33" t="s">
        <v>11306</v>
      </c>
      <c r="BD410" s="33" t="s">
        <v>11318</v>
      </c>
      <c r="BE410" s="33"/>
      <c r="BF410" s="33"/>
      <c r="BG410" s="33"/>
      <c r="BH410" s="33"/>
      <c r="BI410" s="33"/>
      <c r="BJ410" s="33">
        <v>0</v>
      </c>
      <c r="BK410" s="33" t="s">
        <v>31</v>
      </c>
      <c r="BL410" s="33"/>
      <c r="BM410" s="33" t="s">
        <v>22260</v>
      </c>
    </row>
    <row r="411" spans="1:65" x14ac:dyDescent="0.25">
      <c r="A411" s="33" t="s">
        <v>14369</v>
      </c>
      <c r="B411" s="33" t="s">
        <v>8439</v>
      </c>
      <c r="C411" s="33" t="s">
        <v>14370</v>
      </c>
      <c r="D411" s="33" t="s">
        <v>13574</v>
      </c>
      <c r="E411" s="33" t="s">
        <v>14291</v>
      </c>
      <c r="F411" s="33" t="s">
        <v>11550</v>
      </c>
      <c r="G411" s="33">
        <v>0.01</v>
      </c>
      <c r="H411" s="33">
        <v>0</v>
      </c>
      <c r="I411" s="33"/>
      <c r="J411" s="33" t="s">
        <v>11304</v>
      </c>
      <c r="K411" s="33" t="s">
        <v>11573</v>
      </c>
      <c r="L411" s="33">
        <v>55</v>
      </c>
      <c r="M411" s="33"/>
      <c r="N411" s="33"/>
      <c r="O411" s="33"/>
      <c r="P411" s="33" t="s">
        <v>11306</v>
      </c>
      <c r="Q411" s="33" t="s">
        <v>11306</v>
      </c>
      <c r="R411" s="33">
        <v>0.3</v>
      </c>
      <c r="S411" s="33">
        <v>0.3</v>
      </c>
      <c r="T411" s="33" t="s">
        <v>14371</v>
      </c>
      <c r="U411" s="33" t="s">
        <v>14371</v>
      </c>
      <c r="V411" s="33" t="s">
        <v>14354</v>
      </c>
      <c r="W411" s="33"/>
      <c r="X411" s="33"/>
      <c r="Y411" s="33" t="s">
        <v>11308</v>
      </c>
      <c r="Z411" s="33">
        <v>12</v>
      </c>
      <c r="AA411" s="33">
        <v>5.5</v>
      </c>
      <c r="AB411" s="33">
        <v>18</v>
      </c>
      <c r="AC411" s="33">
        <v>0</v>
      </c>
      <c r="AD411" s="33" t="s">
        <v>11803</v>
      </c>
      <c r="AE411" s="33" t="s">
        <v>14372</v>
      </c>
      <c r="AF411" s="33"/>
      <c r="AG411" s="33"/>
      <c r="AH411" s="33"/>
      <c r="AI411" s="33"/>
      <c r="AJ411" s="33"/>
      <c r="AK411" s="33" t="s">
        <v>11900</v>
      </c>
      <c r="AL411" s="33"/>
      <c r="AM411" s="33"/>
      <c r="AN411" s="33" t="s">
        <v>14303</v>
      </c>
      <c r="AO411" s="33" t="s">
        <v>11317</v>
      </c>
      <c r="AP411" s="33" t="s">
        <v>11318</v>
      </c>
      <c r="AQ411" s="33">
        <v>0</v>
      </c>
      <c r="AR411" s="33"/>
      <c r="AS411" s="33"/>
      <c r="AT411" s="33"/>
      <c r="AU411" s="33"/>
      <c r="AV411" s="33"/>
      <c r="AW411" s="33"/>
      <c r="AX411" s="33"/>
      <c r="AY411" s="33"/>
      <c r="AZ411" s="33"/>
      <c r="BA411" s="33"/>
      <c r="BB411" s="33"/>
      <c r="BC411" s="33" t="s">
        <v>11306</v>
      </c>
      <c r="BD411" s="33" t="s">
        <v>11318</v>
      </c>
      <c r="BE411" s="33"/>
      <c r="BF411" s="33"/>
      <c r="BG411" s="33"/>
      <c r="BH411" s="33"/>
      <c r="BI411" s="33"/>
      <c r="BJ411" s="33">
        <v>0</v>
      </c>
      <c r="BK411" s="33" t="s">
        <v>31</v>
      </c>
      <c r="BL411" s="33"/>
      <c r="BM411" s="33" t="s">
        <v>22260</v>
      </c>
    </row>
    <row r="412" spans="1:65" x14ac:dyDescent="0.25">
      <c r="A412" s="33" t="s">
        <v>14373</v>
      </c>
      <c r="B412" s="33" t="s">
        <v>10158</v>
      </c>
      <c r="C412" s="33" t="s">
        <v>14374</v>
      </c>
      <c r="D412" s="33" t="s">
        <v>13574</v>
      </c>
      <c r="E412" s="33" t="s">
        <v>14291</v>
      </c>
      <c r="F412" s="33" t="s">
        <v>11550</v>
      </c>
      <c r="G412" s="33">
        <v>0.01</v>
      </c>
      <c r="H412" s="33">
        <v>0</v>
      </c>
      <c r="I412" s="33"/>
      <c r="J412" s="33" t="s">
        <v>11304</v>
      </c>
      <c r="K412" s="33" t="s">
        <v>14375</v>
      </c>
      <c r="L412" s="33">
        <v>75</v>
      </c>
      <c r="M412" s="33"/>
      <c r="N412" s="33"/>
      <c r="O412" s="33"/>
      <c r="P412" s="33" t="s">
        <v>11306</v>
      </c>
      <c r="Q412" s="33" t="s">
        <v>11306</v>
      </c>
      <c r="R412" s="33">
        <v>0</v>
      </c>
      <c r="S412" s="33">
        <v>0</v>
      </c>
      <c r="T412" s="33" t="s">
        <v>14376</v>
      </c>
      <c r="U412" s="33" t="s">
        <v>14376</v>
      </c>
      <c r="V412" s="33"/>
      <c r="W412" s="33"/>
      <c r="X412" s="33"/>
      <c r="Y412" s="33" t="s">
        <v>11308</v>
      </c>
      <c r="Z412" s="33">
        <v>0</v>
      </c>
      <c r="AA412" s="33">
        <v>0</v>
      </c>
      <c r="AB412" s="33">
        <v>0</v>
      </c>
      <c r="AC412" s="33">
        <v>0</v>
      </c>
      <c r="AD412" s="33" t="s">
        <v>11803</v>
      </c>
      <c r="AE412" s="33" t="s">
        <v>14377</v>
      </c>
      <c r="AF412" s="33"/>
      <c r="AG412" s="33"/>
      <c r="AH412" s="33"/>
      <c r="AI412" s="33"/>
      <c r="AJ412" s="33"/>
      <c r="AK412" s="33" t="s">
        <v>11900</v>
      </c>
      <c r="AL412" s="33"/>
      <c r="AM412" s="33"/>
      <c r="AN412" s="33" t="s">
        <v>14303</v>
      </c>
      <c r="AO412" s="33" t="s">
        <v>11317</v>
      </c>
      <c r="AP412" s="33" t="s">
        <v>11318</v>
      </c>
      <c r="AQ412" s="33">
        <v>0</v>
      </c>
      <c r="AR412" s="33"/>
      <c r="AS412" s="33"/>
      <c r="AT412" s="33"/>
      <c r="AU412" s="33"/>
      <c r="AV412" s="33"/>
      <c r="AW412" s="33"/>
      <c r="AX412" s="33"/>
      <c r="AY412" s="33"/>
      <c r="AZ412" s="33"/>
      <c r="BA412" s="33"/>
      <c r="BB412" s="33"/>
      <c r="BC412" s="33" t="s">
        <v>11306</v>
      </c>
      <c r="BD412" s="33" t="s">
        <v>11318</v>
      </c>
      <c r="BE412" s="33"/>
      <c r="BF412" s="33"/>
      <c r="BG412" s="33"/>
      <c r="BH412" s="33"/>
      <c r="BI412" s="33"/>
      <c r="BJ412" s="33">
        <v>0</v>
      </c>
      <c r="BK412" s="33" t="s">
        <v>31</v>
      </c>
      <c r="BL412" s="33"/>
      <c r="BM412" s="33" t="s">
        <v>22260</v>
      </c>
    </row>
    <row r="413" spans="1:65" x14ac:dyDescent="0.25">
      <c r="A413" s="33" t="s">
        <v>14378</v>
      </c>
      <c r="B413" s="33" t="s">
        <v>994</v>
      </c>
      <c r="C413" s="33" t="s">
        <v>14379</v>
      </c>
      <c r="D413" s="33" t="s">
        <v>13574</v>
      </c>
      <c r="E413" s="33" t="s">
        <v>14380</v>
      </c>
      <c r="F413" s="33" t="s">
        <v>11550</v>
      </c>
      <c r="G413" s="33">
        <v>70</v>
      </c>
      <c r="H413" s="33">
        <v>0</v>
      </c>
      <c r="I413" s="33"/>
      <c r="J413" s="33" t="s">
        <v>11304</v>
      </c>
      <c r="K413" s="33" t="s">
        <v>14381</v>
      </c>
      <c r="L413" s="33">
        <v>70</v>
      </c>
      <c r="M413" s="33"/>
      <c r="N413" s="33"/>
      <c r="O413" s="33"/>
      <c r="P413" s="33" t="s">
        <v>11306</v>
      </c>
      <c r="Q413" s="33" t="s">
        <v>11306</v>
      </c>
      <c r="R413" s="33">
        <v>0.3</v>
      </c>
      <c r="S413" s="33">
        <v>0.3</v>
      </c>
      <c r="T413" s="33" t="s">
        <v>14382</v>
      </c>
      <c r="U413" s="33" t="s">
        <v>14382</v>
      </c>
      <c r="V413" s="33" t="s">
        <v>14354</v>
      </c>
      <c r="W413" s="33"/>
      <c r="X413" s="33"/>
      <c r="Y413" s="33" t="s">
        <v>11308</v>
      </c>
      <c r="Z413" s="33">
        <v>12</v>
      </c>
      <c r="AA413" s="33">
        <v>5.5</v>
      </c>
      <c r="AB413" s="33">
        <v>18</v>
      </c>
      <c r="AC413" s="33">
        <v>0</v>
      </c>
      <c r="AD413" s="33" t="s">
        <v>11803</v>
      </c>
      <c r="AE413" s="33" t="s">
        <v>14383</v>
      </c>
      <c r="AF413" s="33"/>
      <c r="AG413" s="33"/>
      <c r="AH413" s="33"/>
      <c r="AI413" s="33"/>
      <c r="AJ413" s="33"/>
      <c r="AK413" s="33" t="s">
        <v>11900</v>
      </c>
      <c r="AL413" s="33"/>
      <c r="AM413" s="33"/>
      <c r="AN413" s="33" t="s">
        <v>14303</v>
      </c>
      <c r="AO413" s="33" t="s">
        <v>11317</v>
      </c>
      <c r="AP413" s="33" t="s">
        <v>11318</v>
      </c>
      <c r="AQ413" s="33">
        <v>0</v>
      </c>
      <c r="AR413" s="33"/>
      <c r="AS413" s="33"/>
      <c r="AT413" s="33"/>
      <c r="AU413" s="33"/>
      <c r="AV413" s="33"/>
      <c r="AW413" s="33"/>
      <c r="AX413" s="33"/>
      <c r="AY413" s="33"/>
      <c r="AZ413" s="33"/>
      <c r="BA413" s="33"/>
      <c r="BB413" s="33"/>
      <c r="BC413" s="33" t="s">
        <v>11306</v>
      </c>
      <c r="BD413" s="33" t="s">
        <v>11318</v>
      </c>
      <c r="BE413" s="33"/>
      <c r="BF413" s="33"/>
      <c r="BG413" s="33"/>
      <c r="BH413" s="33"/>
      <c r="BI413" s="33"/>
      <c r="BJ413" s="33">
        <v>1</v>
      </c>
      <c r="BK413" s="33" t="s">
        <v>31</v>
      </c>
      <c r="BL413" s="33"/>
      <c r="BM413" s="33" t="s">
        <v>22260</v>
      </c>
    </row>
    <row r="414" spans="1:65" x14ac:dyDescent="0.25">
      <c r="A414" s="33" t="s">
        <v>14384</v>
      </c>
      <c r="B414" s="33" t="s">
        <v>3593</v>
      </c>
      <c r="C414" s="33" t="s">
        <v>14385</v>
      </c>
      <c r="D414" s="33" t="s">
        <v>13574</v>
      </c>
      <c r="E414" s="33" t="s">
        <v>14291</v>
      </c>
      <c r="F414" s="33" t="s">
        <v>11550</v>
      </c>
      <c r="G414" s="33">
        <v>55</v>
      </c>
      <c r="H414" s="33">
        <v>0</v>
      </c>
      <c r="I414" s="33"/>
      <c r="J414" s="33" t="s">
        <v>11304</v>
      </c>
      <c r="K414" s="33" t="s">
        <v>11904</v>
      </c>
      <c r="L414" s="33">
        <v>55</v>
      </c>
      <c r="M414" s="33"/>
      <c r="N414" s="33"/>
      <c r="O414" s="33"/>
      <c r="P414" s="33" t="s">
        <v>11306</v>
      </c>
      <c r="Q414" s="33" t="s">
        <v>11306</v>
      </c>
      <c r="R414" s="33">
        <v>0.3</v>
      </c>
      <c r="S414" s="33">
        <v>0.3</v>
      </c>
      <c r="T414" s="33" t="s">
        <v>14386</v>
      </c>
      <c r="U414" s="33" t="s">
        <v>14386</v>
      </c>
      <c r="V414" s="33" t="s">
        <v>14354</v>
      </c>
      <c r="W414" s="33"/>
      <c r="X414" s="33"/>
      <c r="Y414" s="33" t="s">
        <v>11308</v>
      </c>
      <c r="Z414" s="33">
        <v>12</v>
      </c>
      <c r="AA414" s="33">
        <v>5.5</v>
      </c>
      <c r="AB414" s="33">
        <v>18</v>
      </c>
      <c r="AC414" s="33">
        <v>0</v>
      </c>
      <c r="AD414" s="33" t="s">
        <v>11803</v>
      </c>
      <c r="AE414" s="33" t="s">
        <v>14387</v>
      </c>
      <c r="AF414" s="33"/>
      <c r="AG414" s="33"/>
      <c r="AH414" s="33"/>
      <c r="AI414" s="33"/>
      <c r="AJ414" s="33"/>
      <c r="AK414" s="33" t="s">
        <v>11900</v>
      </c>
      <c r="AL414" s="33"/>
      <c r="AM414" s="33"/>
      <c r="AN414" s="33" t="s">
        <v>14303</v>
      </c>
      <c r="AO414" s="33" t="s">
        <v>11317</v>
      </c>
      <c r="AP414" s="33" t="s">
        <v>11318</v>
      </c>
      <c r="AQ414" s="33">
        <v>0</v>
      </c>
      <c r="AR414" s="33"/>
      <c r="AS414" s="33"/>
      <c r="AT414" s="33"/>
      <c r="AU414" s="33"/>
      <c r="AV414" s="33"/>
      <c r="AW414" s="33"/>
      <c r="AX414" s="33"/>
      <c r="AY414" s="33"/>
      <c r="AZ414" s="33"/>
      <c r="BA414" s="33"/>
      <c r="BB414" s="33"/>
      <c r="BC414" s="33" t="s">
        <v>11306</v>
      </c>
      <c r="BD414" s="33" t="s">
        <v>11318</v>
      </c>
      <c r="BE414" s="33"/>
      <c r="BF414" s="33"/>
      <c r="BG414" s="33"/>
      <c r="BH414" s="33"/>
      <c r="BI414" s="33"/>
      <c r="BJ414" s="33">
        <v>1</v>
      </c>
      <c r="BK414" s="33" t="s">
        <v>31</v>
      </c>
      <c r="BL414" s="33"/>
      <c r="BM414" s="33" t="s">
        <v>22260</v>
      </c>
    </row>
    <row r="415" spans="1:65" x14ac:dyDescent="0.25">
      <c r="A415" s="33" t="s">
        <v>14388</v>
      </c>
      <c r="B415" s="33" t="s">
        <v>14389</v>
      </c>
      <c r="C415" s="33" t="s">
        <v>14390</v>
      </c>
      <c r="D415" s="33" t="s">
        <v>13574</v>
      </c>
      <c r="E415" s="33" t="s">
        <v>14391</v>
      </c>
      <c r="F415" s="33" t="s">
        <v>11550</v>
      </c>
      <c r="G415" s="33">
        <v>0.01</v>
      </c>
      <c r="H415" s="33">
        <v>0</v>
      </c>
      <c r="I415" s="33"/>
      <c r="J415" s="33" t="s">
        <v>11304</v>
      </c>
      <c r="K415" s="33" t="s">
        <v>12031</v>
      </c>
      <c r="L415" s="33">
        <v>55</v>
      </c>
      <c r="M415" s="33"/>
      <c r="N415" s="33"/>
      <c r="O415" s="33"/>
      <c r="P415" s="33" t="s">
        <v>11306</v>
      </c>
      <c r="Q415" s="33" t="s">
        <v>11306</v>
      </c>
      <c r="R415" s="33">
        <v>0.3</v>
      </c>
      <c r="S415" s="33">
        <v>0.3</v>
      </c>
      <c r="T415" s="33" t="s">
        <v>14363</v>
      </c>
      <c r="U415" s="33" t="s">
        <v>14363</v>
      </c>
      <c r="V415" s="33" t="s">
        <v>14354</v>
      </c>
      <c r="W415" s="33"/>
      <c r="X415" s="33"/>
      <c r="Y415" s="33" t="s">
        <v>11308</v>
      </c>
      <c r="Z415" s="33">
        <v>12</v>
      </c>
      <c r="AA415" s="33">
        <v>5.5</v>
      </c>
      <c r="AB415" s="33">
        <v>18</v>
      </c>
      <c r="AC415" s="33">
        <v>0</v>
      </c>
      <c r="AD415" s="33" t="s">
        <v>11803</v>
      </c>
      <c r="AE415" s="33" t="s">
        <v>14392</v>
      </c>
      <c r="AF415" s="33"/>
      <c r="AG415" s="33"/>
      <c r="AH415" s="33"/>
      <c r="AI415" s="33"/>
      <c r="AJ415" s="33"/>
      <c r="AK415" s="33" t="s">
        <v>11900</v>
      </c>
      <c r="AL415" s="33"/>
      <c r="AM415" s="33"/>
      <c r="AN415" s="33" t="s">
        <v>14303</v>
      </c>
      <c r="AO415" s="33" t="s">
        <v>11317</v>
      </c>
      <c r="AP415" s="33" t="s">
        <v>11318</v>
      </c>
      <c r="AQ415" s="33">
        <v>0</v>
      </c>
      <c r="AR415" s="33"/>
      <c r="AS415" s="33"/>
      <c r="AT415" s="33"/>
      <c r="AU415" s="33"/>
      <c r="AV415" s="33"/>
      <c r="AW415" s="33"/>
      <c r="AX415" s="33"/>
      <c r="AY415" s="33"/>
      <c r="AZ415" s="33"/>
      <c r="BA415" s="33"/>
      <c r="BB415" s="33"/>
      <c r="BC415" s="33" t="s">
        <v>11306</v>
      </c>
      <c r="BD415" s="33" t="s">
        <v>11318</v>
      </c>
      <c r="BE415" s="33"/>
      <c r="BF415" s="33"/>
      <c r="BG415" s="33"/>
      <c r="BH415" s="33"/>
      <c r="BI415" s="33"/>
      <c r="BJ415" s="33">
        <v>0</v>
      </c>
      <c r="BK415" s="33" t="s">
        <v>31</v>
      </c>
      <c r="BL415" s="33"/>
      <c r="BM415" s="33" t="s">
        <v>22260</v>
      </c>
    </row>
    <row r="416" spans="1:65" x14ac:dyDescent="0.25">
      <c r="A416" s="33" t="s">
        <v>14393</v>
      </c>
      <c r="B416" s="33" t="s">
        <v>10731</v>
      </c>
      <c r="C416" s="33" t="s">
        <v>14394</v>
      </c>
      <c r="D416" s="33" t="s">
        <v>13574</v>
      </c>
      <c r="E416" s="33" t="s">
        <v>14291</v>
      </c>
      <c r="F416" s="33" t="s">
        <v>11550</v>
      </c>
      <c r="G416" s="33">
        <v>55</v>
      </c>
      <c r="H416" s="33">
        <v>0</v>
      </c>
      <c r="I416" s="33"/>
      <c r="J416" s="33" t="s">
        <v>11304</v>
      </c>
      <c r="K416" s="33" t="s">
        <v>12031</v>
      </c>
      <c r="L416" s="33">
        <v>55</v>
      </c>
      <c r="M416" s="33"/>
      <c r="N416" s="33"/>
      <c r="O416" s="33"/>
      <c r="P416" s="33" t="s">
        <v>11306</v>
      </c>
      <c r="Q416" s="33" t="s">
        <v>11306</v>
      </c>
      <c r="R416" s="33">
        <v>0.3</v>
      </c>
      <c r="S416" s="33">
        <v>0.3</v>
      </c>
      <c r="T416" s="33" t="s">
        <v>14395</v>
      </c>
      <c r="U416" s="33" t="s">
        <v>14395</v>
      </c>
      <c r="V416" s="33" t="s">
        <v>14354</v>
      </c>
      <c r="W416" s="33"/>
      <c r="X416" s="33"/>
      <c r="Y416" s="33" t="s">
        <v>11308</v>
      </c>
      <c r="Z416" s="33">
        <v>12</v>
      </c>
      <c r="AA416" s="33">
        <v>5.5</v>
      </c>
      <c r="AB416" s="33">
        <v>18</v>
      </c>
      <c r="AC416" s="33">
        <v>0</v>
      </c>
      <c r="AD416" s="33" t="s">
        <v>11803</v>
      </c>
      <c r="AE416" s="33" t="s">
        <v>14396</v>
      </c>
      <c r="AF416" s="33"/>
      <c r="AG416" s="33"/>
      <c r="AH416" s="33"/>
      <c r="AI416" s="33"/>
      <c r="AJ416" s="33"/>
      <c r="AK416" s="33" t="s">
        <v>11900</v>
      </c>
      <c r="AL416" s="33"/>
      <c r="AM416" s="33"/>
      <c r="AN416" s="33" t="s">
        <v>14303</v>
      </c>
      <c r="AO416" s="33" t="s">
        <v>11317</v>
      </c>
      <c r="AP416" s="33" t="s">
        <v>11318</v>
      </c>
      <c r="AQ416" s="33">
        <v>0</v>
      </c>
      <c r="AR416" s="33"/>
      <c r="AS416" s="33"/>
      <c r="AT416" s="33"/>
      <c r="AU416" s="33"/>
      <c r="AV416" s="33"/>
      <c r="AW416" s="33"/>
      <c r="AX416" s="33"/>
      <c r="AY416" s="33"/>
      <c r="AZ416" s="33"/>
      <c r="BA416" s="33"/>
      <c r="BB416" s="33"/>
      <c r="BC416" s="33" t="s">
        <v>11306</v>
      </c>
      <c r="BD416" s="33" t="s">
        <v>11318</v>
      </c>
      <c r="BE416" s="33"/>
      <c r="BF416" s="33"/>
      <c r="BG416" s="33"/>
      <c r="BH416" s="33"/>
      <c r="BI416" s="33"/>
      <c r="BJ416" s="33">
        <v>1</v>
      </c>
      <c r="BK416" s="33" t="s">
        <v>31</v>
      </c>
      <c r="BL416" s="33"/>
      <c r="BM416" s="33" t="s">
        <v>22260</v>
      </c>
    </row>
    <row r="417" spans="1:65" x14ac:dyDescent="0.25">
      <c r="A417" s="33" t="s">
        <v>14397</v>
      </c>
      <c r="B417" s="33" t="s">
        <v>6790</v>
      </c>
      <c r="C417" s="33" t="s">
        <v>14398</v>
      </c>
      <c r="D417" s="33" t="s">
        <v>13574</v>
      </c>
      <c r="E417" s="33" t="s">
        <v>13575</v>
      </c>
      <c r="F417" s="33" t="s">
        <v>11550</v>
      </c>
      <c r="G417" s="33">
        <v>55</v>
      </c>
      <c r="H417" s="33">
        <v>0</v>
      </c>
      <c r="I417" s="33"/>
      <c r="J417" s="33" t="s">
        <v>11304</v>
      </c>
      <c r="K417" s="33" t="s">
        <v>11306</v>
      </c>
      <c r="L417" s="33">
        <v>55</v>
      </c>
      <c r="M417" s="33"/>
      <c r="N417" s="33"/>
      <c r="O417" s="33"/>
      <c r="P417" s="33" t="s">
        <v>11306</v>
      </c>
      <c r="Q417" s="33" t="s">
        <v>11306</v>
      </c>
      <c r="R417" s="33">
        <v>0.3</v>
      </c>
      <c r="S417" s="33">
        <v>0.3</v>
      </c>
      <c r="T417" s="33" t="s">
        <v>14399</v>
      </c>
      <c r="U417" s="33" t="s">
        <v>14399</v>
      </c>
      <c r="V417" s="33" t="s">
        <v>14354</v>
      </c>
      <c r="W417" s="33"/>
      <c r="X417" s="33"/>
      <c r="Y417" s="33" t="s">
        <v>11308</v>
      </c>
      <c r="Z417" s="33">
        <v>12</v>
      </c>
      <c r="AA417" s="33">
        <v>5.5</v>
      </c>
      <c r="AB417" s="33">
        <v>18</v>
      </c>
      <c r="AC417" s="33">
        <v>0</v>
      </c>
      <c r="AD417" s="33" t="s">
        <v>11803</v>
      </c>
      <c r="AE417" s="33" t="s">
        <v>14400</v>
      </c>
      <c r="AF417" s="33"/>
      <c r="AG417" s="33"/>
      <c r="AH417" s="33"/>
      <c r="AI417" s="33"/>
      <c r="AJ417" s="33"/>
      <c r="AK417" s="33" t="s">
        <v>11900</v>
      </c>
      <c r="AL417" s="33"/>
      <c r="AM417" s="33"/>
      <c r="AN417" s="33" t="s">
        <v>14303</v>
      </c>
      <c r="AO417" s="33" t="s">
        <v>11317</v>
      </c>
      <c r="AP417" s="33" t="s">
        <v>11318</v>
      </c>
      <c r="AQ417" s="33">
        <v>0</v>
      </c>
      <c r="AR417" s="33"/>
      <c r="AS417" s="33"/>
      <c r="AT417" s="33"/>
      <c r="AU417" s="33"/>
      <c r="AV417" s="33"/>
      <c r="AW417" s="33"/>
      <c r="AX417" s="33"/>
      <c r="AY417" s="33"/>
      <c r="AZ417" s="33"/>
      <c r="BA417" s="33"/>
      <c r="BB417" s="33"/>
      <c r="BC417" s="33" t="s">
        <v>11306</v>
      </c>
      <c r="BD417" s="33" t="s">
        <v>11318</v>
      </c>
      <c r="BE417" s="33"/>
      <c r="BF417" s="33"/>
      <c r="BG417" s="33"/>
      <c r="BH417" s="33"/>
      <c r="BI417" s="33"/>
      <c r="BJ417" s="33">
        <v>1</v>
      </c>
      <c r="BK417" s="33" t="s">
        <v>31</v>
      </c>
      <c r="BL417" s="33"/>
      <c r="BM417" s="33" t="s">
        <v>22260</v>
      </c>
    </row>
    <row r="418" spans="1:65" x14ac:dyDescent="0.25">
      <c r="A418" s="33" t="s">
        <v>14401</v>
      </c>
      <c r="B418" s="33" t="s">
        <v>14402</v>
      </c>
      <c r="C418" s="33" t="s">
        <v>14403</v>
      </c>
      <c r="D418" s="33" t="s">
        <v>11302</v>
      </c>
      <c r="E418" s="33"/>
      <c r="F418" s="33" t="s">
        <v>11550</v>
      </c>
      <c r="G418" s="33">
        <v>0</v>
      </c>
      <c r="H418" s="33">
        <v>0</v>
      </c>
      <c r="I418" s="33"/>
      <c r="J418" s="33" t="s">
        <v>11304</v>
      </c>
      <c r="K418" s="33" t="s">
        <v>11306</v>
      </c>
      <c r="L418" s="33">
        <v>0</v>
      </c>
      <c r="M418" s="33"/>
      <c r="N418" s="33" t="s">
        <v>11561</v>
      </c>
      <c r="O418" s="33"/>
      <c r="P418" s="33" t="s">
        <v>11306</v>
      </c>
      <c r="Q418" s="33" t="s">
        <v>11306</v>
      </c>
      <c r="R418" s="33">
        <v>0</v>
      </c>
      <c r="S418" s="33">
        <v>0</v>
      </c>
      <c r="T418" s="33"/>
      <c r="U418" s="33"/>
      <c r="V418" s="33"/>
      <c r="W418" s="33"/>
      <c r="X418" s="33"/>
      <c r="Y418" s="33" t="s">
        <v>11308</v>
      </c>
      <c r="Z418" s="33">
        <v>0</v>
      </c>
      <c r="AA418" s="33">
        <v>0</v>
      </c>
      <c r="AB418" s="33">
        <v>0</v>
      </c>
      <c r="AC418" s="33">
        <v>0</v>
      </c>
      <c r="AD418" s="33" t="s">
        <v>11803</v>
      </c>
      <c r="AE418" s="33"/>
      <c r="AF418" s="33"/>
      <c r="AG418" s="33"/>
      <c r="AH418" s="33"/>
      <c r="AI418" s="33"/>
      <c r="AJ418" s="33"/>
      <c r="AK418" s="33" t="s">
        <v>11570</v>
      </c>
      <c r="AL418" s="33"/>
      <c r="AM418" s="33"/>
      <c r="AN418" s="33" t="s">
        <v>11556</v>
      </c>
      <c r="AO418" s="33" t="s">
        <v>11386</v>
      </c>
      <c r="AP418" s="33" t="s">
        <v>11318</v>
      </c>
      <c r="AQ418" s="33">
        <v>0</v>
      </c>
      <c r="AR418" s="33"/>
      <c r="AS418" s="33"/>
      <c r="AT418" s="33"/>
      <c r="AU418" s="33"/>
      <c r="AV418" s="33"/>
      <c r="AW418" s="33"/>
      <c r="AX418" s="33"/>
      <c r="AY418" s="33"/>
      <c r="AZ418" s="33"/>
      <c r="BA418" s="33"/>
      <c r="BB418" s="33"/>
      <c r="BC418" s="33" t="s">
        <v>11306</v>
      </c>
      <c r="BD418" s="33" t="s">
        <v>11318</v>
      </c>
      <c r="BE418" s="33"/>
      <c r="BF418" s="33"/>
      <c r="BG418" s="33"/>
      <c r="BH418" s="33"/>
      <c r="BI418" s="33"/>
      <c r="BJ418" s="33">
        <v>0</v>
      </c>
      <c r="BK418" s="33" t="s">
        <v>31</v>
      </c>
      <c r="BL418" s="33"/>
      <c r="BM418" s="33" t="s">
        <v>22260</v>
      </c>
    </row>
    <row r="419" spans="1:65" x14ac:dyDescent="0.25">
      <c r="A419" s="33" t="s">
        <v>14404</v>
      </c>
      <c r="B419" s="33" t="s">
        <v>14405</v>
      </c>
      <c r="C419" s="33" t="s">
        <v>14406</v>
      </c>
      <c r="D419" s="33" t="s">
        <v>11302</v>
      </c>
      <c r="E419" s="33"/>
      <c r="F419" s="33" t="s">
        <v>11550</v>
      </c>
      <c r="G419" s="33">
        <v>0</v>
      </c>
      <c r="H419" s="33">
        <v>0</v>
      </c>
      <c r="I419" s="33"/>
      <c r="J419" s="33" t="s">
        <v>11304</v>
      </c>
      <c r="K419" s="33" t="s">
        <v>11306</v>
      </c>
      <c r="L419" s="33">
        <v>0</v>
      </c>
      <c r="M419" s="33"/>
      <c r="N419" s="33" t="s">
        <v>11561</v>
      </c>
      <c r="O419" s="33"/>
      <c r="P419" s="33" t="s">
        <v>11306</v>
      </c>
      <c r="Q419" s="33" t="s">
        <v>11306</v>
      </c>
      <c r="R419" s="33">
        <v>0</v>
      </c>
      <c r="S419" s="33">
        <v>0</v>
      </c>
      <c r="T419" s="33"/>
      <c r="U419" s="33"/>
      <c r="V419" s="33"/>
      <c r="W419" s="33"/>
      <c r="X419" s="33"/>
      <c r="Y419" s="33" t="s">
        <v>11308</v>
      </c>
      <c r="Z419" s="33">
        <v>0</v>
      </c>
      <c r="AA419" s="33">
        <v>0</v>
      </c>
      <c r="AB419" s="33">
        <v>0</v>
      </c>
      <c r="AC419" s="33">
        <v>0</v>
      </c>
      <c r="AD419" s="33" t="s">
        <v>11803</v>
      </c>
      <c r="AE419" s="33"/>
      <c r="AF419" s="33"/>
      <c r="AG419" s="33"/>
      <c r="AH419" s="33"/>
      <c r="AI419" s="33"/>
      <c r="AJ419" s="33"/>
      <c r="AK419" s="33" t="s">
        <v>11570</v>
      </c>
      <c r="AL419" s="33"/>
      <c r="AM419" s="33"/>
      <c r="AN419" s="33" t="s">
        <v>13286</v>
      </c>
      <c r="AO419" s="33"/>
      <c r="AP419" s="33" t="s">
        <v>11318</v>
      </c>
      <c r="AQ419" s="33">
        <v>0</v>
      </c>
      <c r="AR419" s="33"/>
      <c r="AS419" s="33"/>
      <c r="AT419" s="33"/>
      <c r="AU419" s="33"/>
      <c r="AV419" s="33"/>
      <c r="AW419" s="33"/>
      <c r="AX419" s="33"/>
      <c r="AY419" s="33"/>
      <c r="AZ419" s="33"/>
      <c r="BA419" s="33"/>
      <c r="BB419" s="33"/>
      <c r="BC419" s="33" t="s">
        <v>11306</v>
      </c>
      <c r="BD419" s="33" t="s">
        <v>11318</v>
      </c>
      <c r="BE419" s="33"/>
      <c r="BF419" s="33"/>
      <c r="BG419" s="33"/>
      <c r="BH419" s="33"/>
      <c r="BI419" s="33"/>
      <c r="BJ419" s="33">
        <v>0</v>
      </c>
      <c r="BK419" s="33" t="s">
        <v>31</v>
      </c>
      <c r="BL419" s="33"/>
      <c r="BM419" s="33" t="s">
        <v>22260</v>
      </c>
    </row>
    <row r="420" spans="1:65" x14ac:dyDescent="0.25">
      <c r="A420" s="33" t="s">
        <v>14407</v>
      </c>
      <c r="B420" s="33" t="s">
        <v>14408</v>
      </c>
      <c r="C420" s="33" t="s">
        <v>14409</v>
      </c>
      <c r="D420" s="33" t="s">
        <v>11302</v>
      </c>
      <c r="E420" s="33"/>
      <c r="F420" s="33" t="s">
        <v>11550</v>
      </c>
      <c r="G420" s="33">
        <v>0</v>
      </c>
      <c r="H420" s="33">
        <v>0</v>
      </c>
      <c r="I420" s="33"/>
      <c r="J420" s="33" t="s">
        <v>11304</v>
      </c>
      <c r="K420" s="33" t="s">
        <v>11306</v>
      </c>
      <c r="L420" s="33">
        <v>0</v>
      </c>
      <c r="M420" s="33"/>
      <c r="N420" s="33" t="s">
        <v>11561</v>
      </c>
      <c r="O420" s="33"/>
      <c r="P420" s="33" t="s">
        <v>11306</v>
      </c>
      <c r="Q420" s="33" t="s">
        <v>11306</v>
      </c>
      <c r="R420" s="33">
        <v>0</v>
      </c>
      <c r="S420" s="33">
        <v>0</v>
      </c>
      <c r="T420" s="33"/>
      <c r="U420" s="33"/>
      <c r="V420" s="33"/>
      <c r="W420" s="33"/>
      <c r="X420" s="33"/>
      <c r="Y420" s="33" t="s">
        <v>11308</v>
      </c>
      <c r="Z420" s="33">
        <v>0</v>
      </c>
      <c r="AA420" s="33">
        <v>0</v>
      </c>
      <c r="AB420" s="33">
        <v>0</v>
      </c>
      <c r="AC420" s="33">
        <v>0</v>
      </c>
      <c r="AD420" s="33" t="s">
        <v>11803</v>
      </c>
      <c r="AE420" s="33"/>
      <c r="AF420" s="33"/>
      <c r="AG420" s="33"/>
      <c r="AH420" s="33"/>
      <c r="AI420" s="33"/>
      <c r="AJ420" s="33"/>
      <c r="AK420" s="33" t="s">
        <v>11570</v>
      </c>
      <c r="AL420" s="33"/>
      <c r="AM420" s="33"/>
      <c r="AN420" s="33" t="s">
        <v>13286</v>
      </c>
      <c r="AO420" s="33"/>
      <c r="AP420" s="33" t="s">
        <v>11318</v>
      </c>
      <c r="AQ420" s="33">
        <v>0</v>
      </c>
      <c r="AR420" s="33"/>
      <c r="AS420" s="33"/>
      <c r="AT420" s="33"/>
      <c r="AU420" s="33"/>
      <c r="AV420" s="33"/>
      <c r="AW420" s="33"/>
      <c r="AX420" s="33"/>
      <c r="AY420" s="33"/>
      <c r="AZ420" s="33"/>
      <c r="BA420" s="33"/>
      <c r="BB420" s="33"/>
      <c r="BC420" s="33" t="s">
        <v>11306</v>
      </c>
      <c r="BD420" s="33" t="s">
        <v>11318</v>
      </c>
      <c r="BE420" s="33"/>
      <c r="BF420" s="33"/>
      <c r="BG420" s="33"/>
      <c r="BH420" s="33"/>
      <c r="BI420" s="33"/>
      <c r="BJ420" s="33">
        <v>0</v>
      </c>
      <c r="BK420" s="33" t="s">
        <v>31</v>
      </c>
      <c r="BL420" s="33"/>
      <c r="BM420" s="33" t="s">
        <v>22260</v>
      </c>
    </row>
    <row r="421" spans="1:65" x14ac:dyDescent="0.25">
      <c r="A421" s="33" t="s">
        <v>14410</v>
      </c>
      <c r="B421" s="33" t="s">
        <v>9210</v>
      </c>
      <c r="C421" s="33" t="s">
        <v>14411</v>
      </c>
      <c r="D421" s="33" t="s">
        <v>11302</v>
      </c>
      <c r="E421" s="33" t="s">
        <v>11925</v>
      </c>
      <c r="F421" s="33" t="s">
        <v>11550</v>
      </c>
      <c r="G421" s="33">
        <v>37.799999999999997</v>
      </c>
      <c r="H421" s="33">
        <v>0</v>
      </c>
      <c r="I421" s="33"/>
      <c r="J421" s="33" t="s">
        <v>11304</v>
      </c>
      <c r="K421" s="33" t="s">
        <v>14412</v>
      </c>
      <c r="L421" s="33">
        <v>14.96</v>
      </c>
      <c r="M421" s="33"/>
      <c r="N421" s="33" t="s">
        <v>11561</v>
      </c>
      <c r="O421" s="33"/>
      <c r="P421" s="33" t="s">
        <v>11306</v>
      </c>
      <c r="Q421" s="33" t="s">
        <v>11306</v>
      </c>
      <c r="R421" s="33">
        <v>0.6</v>
      </c>
      <c r="S421" s="33">
        <v>0.6</v>
      </c>
      <c r="T421" s="33" t="s">
        <v>14413</v>
      </c>
      <c r="U421" s="33" t="s">
        <v>14413</v>
      </c>
      <c r="V421" s="33" t="s">
        <v>14414</v>
      </c>
      <c r="W421" s="33"/>
      <c r="X421" s="33"/>
      <c r="Y421" s="33" t="s">
        <v>11308</v>
      </c>
      <c r="Z421" s="33">
        <v>6</v>
      </c>
      <c r="AA421" s="33">
        <v>25</v>
      </c>
      <c r="AB421" s="33">
        <v>6</v>
      </c>
      <c r="AC421" s="33">
        <v>0</v>
      </c>
      <c r="AD421" s="33" t="s">
        <v>11803</v>
      </c>
      <c r="AE421" s="33" t="s">
        <v>14415</v>
      </c>
      <c r="AF421" s="33" t="s">
        <v>14416</v>
      </c>
      <c r="AG421" s="33" t="s">
        <v>14417</v>
      </c>
      <c r="AH421" s="33" t="s">
        <v>14418</v>
      </c>
      <c r="AI421" s="33" t="s">
        <v>14419</v>
      </c>
      <c r="AJ421" s="33" t="s">
        <v>14420</v>
      </c>
      <c r="AK421" s="33" t="s">
        <v>11570</v>
      </c>
      <c r="AL421" s="33"/>
      <c r="AM421" s="33"/>
      <c r="AN421" s="33"/>
      <c r="AO421" s="33" t="s">
        <v>11386</v>
      </c>
      <c r="AP421" s="33" t="s">
        <v>11318</v>
      </c>
      <c r="AQ421" s="33">
        <v>0</v>
      </c>
      <c r="AR421" s="33"/>
      <c r="AS421" s="33"/>
      <c r="AT421" s="33"/>
      <c r="AU421" s="33"/>
      <c r="AV421" s="33"/>
      <c r="AW421" s="33"/>
      <c r="AX421" s="33"/>
      <c r="AY421" s="33"/>
      <c r="AZ421" s="33"/>
      <c r="BA421" s="33"/>
      <c r="BB421" s="33"/>
      <c r="BC421" s="33" t="s">
        <v>11306</v>
      </c>
      <c r="BD421" s="33" t="s">
        <v>11318</v>
      </c>
      <c r="BE421" s="33"/>
      <c r="BF421" s="33"/>
      <c r="BG421" s="33"/>
      <c r="BH421" s="33"/>
      <c r="BI421" s="33"/>
      <c r="BJ421" s="33">
        <v>0</v>
      </c>
      <c r="BK421" s="33" t="s">
        <v>31</v>
      </c>
      <c r="BL421" s="33"/>
      <c r="BM421" s="33" t="s">
        <v>22260</v>
      </c>
    </row>
    <row r="422" spans="1:65" x14ac:dyDescent="0.25">
      <c r="A422" s="33" t="s">
        <v>14421</v>
      </c>
      <c r="B422" s="33" t="s">
        <v>14422</v>
      </c>
      <c r="C422" s="33" t="s">
        <v>14423</v>
      </c>
      <c r="D422" s="33" t="s">
        <v>11302</v>
      </c>
      <c r="E422" s="33" t="s">
        <v>14424</v>
      </c>
      <c r="F422" s="33" t="s">
        <v>11550</v>
      </c>
      <c r="G422" s="33">
        <v>76.290000000000006</v>
      </c>
      <c r="H422" s="33">
        <v>0</v>
      </c>
      <c r="I422" s="33"/>
      <c r="J422" s="33" t="s">
        <v>11304</v>
      </c>
      <c r="K422" s="33" t="s">
        <v>11306</v>
      </c>
      <c r="L422" s="33">
        <v>76.290000000000006</v>
      </c>
      <c r="M422" s="33"/>
      <c r="N422" s="33" t="s">
        <v>11561</v>
      </c>
      <c r="O422" s="33"/>
      <c r="P422" s="33" t="s">
        <v>11306</v>
      </c>
      <c r="Q422" s="33" t="s">
        <v>11306</v>
      </c>
      <c r="R422" s="33">
        <v>0.6</v>
      </c>
      <c r="S422" s="33">
        <v>0.6</v>
      </c>
      <c r="T422" s="33" t="s">
        <v>14425</v>
      </c>
      <c r="U422" s="33" t="s">
        <v>14425</v>
      </c>
      <c r="V422" s="33" t="s">
        <v>14426</v>
      </c>
      <c r="W422" s="33"/>
      <c r="X422" s="33"/>
      <c r="Y422" s="33" t="s">
        <v>11308</v>
      </c>
      <c r="Z422" s="33">
        <v>6</v>
      </c>
      <c r="AA422" s="33">
        <v>20</v>
      </c>
      <c r="AB422" s="33">
        <v>6</v>
      </c>
      <c r="AC422" s="33">
        <v>0</v>
      </c>
      <c r="AD422" s="33" t="s">
        <v>11803</v>
      </c>
      <c r="AE422" s="33" t="s">
        <v>14427</v>
      </c>
      <c r="AF422" s="33"/>
      <c r="AG422" s="33"/>
      <c r="AH422" s="33"/>
      <c r="AI422" s="33"/>
      <c r="AJ422" s="33"/>
      <c r="AK422" s="33" t="s">
        <v>11570</v>
      </c>
      <c r="AL422" s="33"/>
      <c r="AM422" s="33"/>
      <c r="AN422" s="33" t="s">
        <v>11556</v>
      </c>
      <c r="AO422" s="33" t="s">
        <v>11386</v>
      </c>
      <c r="AP422" s="33" t="s">
        <v>11318</v>
      </c>
      <c r="AQ422" s="33">
        <v>0</v>
      </c>
      <c r="AR422" s="33"/>
      <c r="AS422" s="33"/>
      <c r="AT422" s="33"/>
      <c r="AU422" s="33"/>
      <c r="AV422" s="33"/>
      <c r="AW422" s="33"/>
      <c r="AX422" s="33"/>
      <c r="AY422" s="33"/>
      <c r="AZ422" s="33"/>
      <c r="BA422" s="33"/>
      <c r="BB422" s="33"/>
      <c r="BC422" s="33" t="s">
        <v>11306</v>
      </c>
      <c r="BD422" s="33" t="s">
        <v>11318</v>
      </c>
      <c r="BE422" s="33"/>
      <c r="BF422" s="33"/>
      <c r="BG422" s="33"/>
      <c r="BH422" s="33"/>
      <c r="BI422" s="33"/>
      <c r="BJ422" s="33">
        <v>0</v>
      </c>
      <c r="BK422" s="33" t="s">
        <v>31</v>
      </c>
      <c r="BL422" s="33"/>
      <c r="BM422" s="33" t="s">
        <v>22260</v>
      </c>
    </row>
    <row r="423" spans="1:65" x14ac:dyDescent="0.25">
      <c r="A423" s="33" t="s">
        <v>14428</v>
      </c>
      <c r="B423" s="33" t="s">
        <v>10147</v>
      </c>
      <c r="C423" s="33" t="s">
        <v>14429</v>
      </c>
      <c r="D423" s="33" t="s">
        <v>11302</v>
      </c>
      <c r="E423" s="33" t="s">
        <v>14424</v>
      </c>
      <c r="F423" s="33" t="s">
        <v>11550</v>
      </c>
      <c r="G423" s="33">
        <v>32.67</v>
      </c>
      <c r="H423" s="33">
        <v>0</v>
      </c>
      <c r="I423" s="33"/>
      <c r="J423" s="33" t="s">
        <v>11304</v>
      </c>
      <c r="K423" s="33" t="s">
        <v>11341</v>
      </c>
      <c r="L423" s="33">
        <v>32.67</v>
      </c>
      <c r="M423" s="33"/>
      <c r="N423" s="33" t="s">
        <v>11561</v>
      </c>
      <c r="O423" s="33"/>
      <c r="P423" s="33" t="s">
        <v>11306</v>
      </c>
      <c r="Q423" s="33" t="s">
        <v>11306</v>
      </c>
      <c r="R423" s="33">
        <v>0.6</v>
      </c>
      <c r="S423" s="33">
        <v>0.6</v>
      </c>
      <c r="T423" s="33" t="s">
        <v>14425</v>
      </c>
      <c r="U423" s="33" t="s">
        <v>14425</v>
      </c>
      <c r="V423" s="33" t="s">
        <v>14426</v>
      </c>
      <c r="W423" s="33"/>
      <c r="X423" s="33"/>
      <c r="Y423" s="33" t="s">
        <v>11308</v>
      </c>
      <c r="Z423" s="33">
        <v>6</v>
      </c>
      <c r="AA423" s="33">
        <v>20</v>
      </c>
      <c r="AB423" s="33">
        <v>6</v>
      </c>
      <c r="AC423" s="33">
        <v>0</v>
      </c>
      <c r="AD423" s="33" t="s">
        <v>11803</v>
      </c>
      <c r="AE423" s="33" t="s">
        <v>14430</v>
      </c>
      <c r="AF423" s="33" t="s">
        <v>14431</v>
      </c>
      <c r="AG423" s="33" t="s">
        <v>14432</v>
      </c>
      <c r="AH423" s="33" t="s">
        <v>14433</v>
      </c>
      <c r="AI423" s="33" t="s">
        <v>14434</v>
      </c>
      <c r="AJ423" s="33" t="s">
        <v>14435</v>
      </c>
      <c r="AK423" s="33" t="s">
        <v>11570</v>
      </c>
      <c r="AL423" s="33"/>
      <c r="AM423" s="33"/>
      <c r="AN423" s="33" t="s">
        <v>11556</v>
      </c>
      <c r="AO423" s="33" t="s">
        <v>11386</v>
      </c>
      <c r="AP423" s="33" t="s">
        <v>11318</v>
      </c>
      <c r="AQ423" s="33">
        <v>0</v>
      </c>
      <c r="AR423" s="33"/>
      <c r="AS423" s="33"/>
      <c r="AT423" s="33"/>
      <c r="AU423" s="33"/>
      <c r="AV423" s="33"/>
      <c r="AW423" s="33"/>
      <c r="AX423" s="33"/>
      <c r="AY423" s="33"/>
      <c r="AZ423" s="33"/>
      <c r="BA423" s="33"/>
      <c r="BB423" s="33"/>
      <c r="BC423" s="33" t="s">
        <v>11306</v>
      </c>
      <c r="BD423" s="33" t="s">
        <v>11318</v>
      </c>
      <c r="BE423" s="33"/>
      <c r="BF423" s="33"/>
      <c r="BG423" s="33"/>
      <c r="BH423" s="33"/>
      <c r="BI423" s="33"/>
      <c r="BJ423" s="33">
        <v>0</v>
      </c>
      <c r="BK423" s="33" t="s">
        <v>31</v>
      </c>
      <c r="BL423" s="33"/>
      <c r="BM423" s="33" t="s">
        <v>22260</v>
      </c>
    </row>
    <row r="424" spans="1:65" x14ac:dyDescent="0.25">
      <c r="A424" s="33" t="s">
        <v>14436</v>
      </c>
      <c r="B424" s="33" t="s">
        <v>14437</v>
      </c>
      <c r="C424" s="33" t="s">
        <v>14438</v>
      </c>
      <c r="D424" s="33" t="s">
        <v>13574</v>
      </c>
      <c r="E424" s="33" t="s">
        <v>13575</v>
      </c>
      <c r="F424" s="33" t="s">
        <v>11550</v>
      </c>
      <c r="G424" s="33">
        <v>0.01</v>
      </c>
      <c r="H424" s="33">
        <v>0</v>
      </c>
      <c r="I424" s="33"/>
      <c r="J424" s="33" t="s">
        <v>11304</v>
      </c>
      <c r="K424" s="33" t="s">
        <v>11306</v>
      </c>
      <c r="L424" s="33">
        <v>30</v>
      </c>
      <c r="M424" s="33"/>
      <c r="N424" s="33"/>
      <c r="O424" s="33"/>
      <c r="P424" s="33" t="s">
        <v>11306</v>
      </c>
      <c r="Q424" s="33" t="s">
        <v>11306</v>
      </c>
      <c r="R424" s="33">
        <v>0</v>
      </c>
      <c r="S424" s="33">
        <v>0</v>
      </c>
      <c r="T424" s="33" t="s">
        <v>14439</v>
      </c>
      <c r="U424" s="33" t="s">
        <v>14439</v>
      </c>
      <c r="V424" s="33" t="s">
        <v>14440</v>
      </c>
      <c r="W424" s="33"/>
      <c r="X424" s="33"/>
      <c r="Y424" s="33" t="s">
        <v>11308</v>
      </c>
      <c r="Z424" s="33">
        <v>8</v>
      </c>
      <c r="AA424" s="33">
        <v>7</v>
      </c>
      <c r="AB424" s="33">
        <v>11</v>
      </c>
      <c r="AC424" s="33">
        <v>0</v>
      </c>
      <c r="AD424" s="33" t="s">
        <v>11803</v>
      </c>
      <c r="AE424" s="33" t="s">
        <v>14441</v>
      </c>
      <c r="AF424" s="33"/>
      <c r="AG424" s="33"/>
      <c r="AH424" s="33"/>
      <c r="AI424" s="33"/>
      <c r="AJ424" s="33"/>
      <c r="AK424" s="33" t="s">
        <v>11900</v>
      </c>
      <c r="AL424" s="33"/>
      <c r="AM424" s="33"/>
      <c r="AN424" s="33" t="s">
        <v>14442</v>
      </c>
      <c r="AO424" s="33" t="s">
        <v>11317</v>
      </c>
      <c r="AP424" s="33" t="s">
        <v>11318</v>
      </c>
      <c r="AQ424" s="33">
        <v>0</v>
      </c>
      <c r="AR424" s="33"/>
      <c r="AS424" s="33"/>
      <c r="AT424" s="33"/>
      <c r="AU424" s="33"/>
      <c r="AV424" s="33"/>
      <c r="AW424" s="33"/>
      <c r="AX424" s="33"/>
      <c r="AY424" s="33"/>
      <c r="AZ424" s="33"/>
      <c r="BA424" s="33"/>
      <c r="BB424" s="33"/>
      <c r="BC424" s="33" t="s">
        <v>11306</v>
      </c>
      <c r="BD424" s="33" t="s">
        <v>11318</v>
      </c>
      <c r="BE424" s="33"/>
      <c r="BF424" s="33"/>
      <c r="BG424" s="33"/>
      <c r="BH424" s="33"/>
      <c r="BI424" s="33"/>
      <c r="BJ424" s="33">
        <v>0</v>
      </c>
      <c r="BK424" s="33" t="s">
        <v>31</v>
      </c>
      <c r="BL424" s="33"/>
      <c r="BM424" s="33" t="s">
        <v>22260</v>
      </c>
    </row>
    <row r="425" spans="1:65" x14ac:dyDescent="0.25">
      <c r="A425" s="33" t="s">
        <v>14443</v>
      </c>
      <c r="B425" s="33" t="s">
        <v>1950</v>
      </c>
      <c r="C425" s="33" t="s">
        <v>14444</v>
      </c>
      <c r="D425" s="33" t="s">
        <v>13574</v>
      </c>
      <c r="E425" s="33" t="s">
        <v>13575</v>
      </c>
      <c r="F425" s="33" t="s">
        <v>11550</v>
      </c>
      <c r="G425" s="33">
        <v>89.9</v>
      </c>
      <c r="H425" s="33">
        <v>0</v>
      </c>
      <c r="I425" s="33"/>
      <c r="J425" s="33" t="s">
        <v>11304</v>
      </c>
      <c r="K425" s="33" t="s">
        <v>14445</v>
      </c>
      <c r="L425" s="33">
        <v>30</v>
      </c>
      <c r="M425" s="33"/>
      <c r="N425" s="33"/>
      <c r="O425" s="33"/>
      <c r="P425" s="33" t="s">
        <v>11306</v>
      </c>
      <c r="Q425" s="33" t="s">
        <v>11306</v>
      </c>
      <c r="R425" s="33">
        <v>0.15</v>
      </c>
      <c r="S425" s="33">
        <v>0.15</v>
      </c>
      <c r="T425" s="33" t="s">
        <v>14446</v>
      </c>
      <c r="U425" s="33" t="s">
        <v>14446</v>
      </c>
      <c r="V425" s="33" t="s">
        <v>14447</v>
      </c>
      <c r="W425" s="33"/>
      <c r="X425" s="33"/>
      <c r="Y425" s="33" t="s">
        <v>11308</v>
      </c>
      <c r="Z425" s="33">
        <v>8</v>
      </c>
      <c r="AA425" s="33">
        <v>7</v>
      </c>
      <c r="AB425" s="33">
        <v>11</v>
      </c>
      <c r="AC425" s="33">
        <v>0</v>
      </c>
      <c r="AD425" s="33" t="s">
        <v>11803</v>
      </c>
      <c r="AE425" s="33" t="s">
        <v>14448</v>
      </c>
      <c r="AF425" s="33" t="s">
        <v>14449</v>
      </c>
      <c r="AG425" s="33" t="s">
        <v>14450</v>
      </c>
      <c r="AH425" s="33" t="s">
        <v>14451</v>
      </c>
      <c r="AI425" s="33" t="s">
        <v>14452</v>
      </c>
      <c r="AJ425" s="33"/>
      <c r="AK425" s="33" t="s">
        <v>11900</v>
      </c>
      <c r="AL425" s="33"/>
      <c r="AM425" s="33"/>
      <c r="AN425" s="33"/>
      <c r="AO425" s="33" t="s">
        <v>11317</v>
      </c>
      <c r="AP425" s="33" t="s">
        <v>11318</v>
      </c>
      <c r="AQ425" s="33">
        <v>0</v>
      </c>
      <c r="AR425" s="33"/>
      <c r="AS425" s="33"/>
      <c r="AT425" s="33"/>
      <c r="AU425" s="33"/>
      <c r="AV425" s="33"/>
      <c r="AW425" s="33"/>
      <c r="AX425" s="33"/>
      <c r="AY425" s="33"/>
      <c r="AZ425" s="33"/>
      <c r="BA425" s="33"/>
      <c r="BB425" s="33"/>
      <c r="BC425" s="33" t="s">
        <v>11306</v>
      </c>
      <c r="BD425" s="33" t="s">
        <v>11318</v>
      </c>
      <c r="BE425" s="33"/>
      <c r="BF425" s="33"/>
      <c r="BG425" s="33"/>
      <c r="BH425" s="33"/>
      <c r="BI425" s="33"/>
      <c r="BJ425" s="33">
        <v>0</v>
      </c>
      <c r="BK425" s="33" t="s">
        <v>31</v>
      </c>
      <c r="BL425" s="33"/>
      <c r="BM425" s="33" t="s">
        <v>22260</v>
      </c>
    </row>
    <row r="426" spans="1:65" x14ac:dyDescent="0.25">
      <c r="A426" s="33" t="s">
        <v>14453</v>
      </c>
      <c r="B426" s="33" t="s">
        <v>6232</v>
      </c>
      <c r="C426" s="33" t="s">
        <v>14454</v>
      </c>
      <c r="D426" s="33" t="s">
        <v>13574</v>
      </c>
      <c r="E426" s="33" t="s">
        <v>13575</v>
      </c>
      <c r="F426" s="33" t="s">
        <v>11550</v>
      </c>
      <c r="G426" s="33">
        <v>89.9</v>
      </c>
      <c r="H426" s="33">
        <v>0</v>
      </c>
      <c r="I426" s="33"/>
      <c r="J426" s="33" t="s">
        <v>11304</v>
      </c>
      <c r="K426" s="33" t="s">
        <v>13062</v>
      </c>
      <c r="L426" s="33">
        <v>30</v>
      </c>
      <c r="M426" s="33"/>
      <c r="N426" s="33"/>
      <c r="O426" s="33"/>
      <c r="P426" s="33" t="s">
        <v>11306</v>
      </c>
      <c r="Q426" s="33" t="s">
        <v>11306</v>
      </c>
      <c r="R426" s="33">
        <v>0.15</v>
      </c>
      <c r="S426" s="33">
        <v>0.15</v>
      </c>
      <c r="T426" s="33" t="s">
        <v>14455</v>
      </c>
      <c r="U426" s="33" t="s">
        <v>14455</v>
      </c>
      <c r="V426" s="33" t="s">
        <v>14456</v>
      </c>
      <c r="W426" s="33"/>
      <c r="X426" s="33"/>
      <c r="Y426" s="33" t="s">
        <v>11308</v>
      </c>
      <c r="Z426" s="33">
        <v>8</v>
      </c>
      <c r="AA426" s="33">
        <v>7</v>
      </c>
      <c r="AB426" s="33">
        <v>11</v>
      </c>
      <c r="AC426" s="33">
        <v>0</v>
      </c>
      <c r="AD426" s="33" t="s">
        <v>11803</v>
      </c>
      <c r="AE426" s="33" t="s">
        <v>14457</v>
      </c>
      <c r="AF426" s="33" t="s">
        <v>14458</v>
      </c>
      <c r="AG426" s="33" t="s">
        <v>14459</v>
      </c>
      <c r="AH426" s="33" t="s">
        <v>14460</v>
      </c>
      <c r="AI426" s="33" t="s">
        <v>14461</v>
      </c>
      <c r="AJ426" s="33" t="s">
        <v>14462</v>
      </c>
      <c r="AK426" s="33" t="s">
        <v>11900</v>
      </c>
      <c r="AL426" s="33"/>
      <c r="AM426" s="33"/>
      <c r="AN426" s="33"/>
      <c r="AO426" s="33" t="s">
        <v>11317</v>
      </c>
      <c r="AP426" s="33" t="s">
        <v>11318</v>
      </c>
      <c r="AQ426" s="33">
        <v>0</v>
      </c>
      <c r="AR426" s="33"/>
      <c r="AS426" s="33"/>
      <c r="AT426" s="33"/>
      <c r="AU426" s="33"/>
      <c r="AV426" s="33"/>
      <c r="AW426" s="33"/>
      <c r="AX426" s="33"/>
      <c r="AY426" s="33"/>
      <c r="AZ426" s="33"/>
      <c r="BA426" s="33"/>
      <c r="BB426" s="33"/>
      <c r="BC426" s="33" t="s">
        <v>11306</v>
      </c>
      <c r="BD426" s="33" t="s">
        <v>11318</v>
      </c>
      <c r="BE426" s="33"/>
      <c r="BF426" s="33"/>
      <c r="BG426" s="33"/>
      <c r="BH426" s="33"/>
      <c r="BI426" s="33"/>
      <c r="BJ426" s="33">
        <v>0</v>
      </c>
      <c r="BK426" s="33" t="s">
        <v>31</v>
      </c>
      <c r="BL426" s="33"/>
      <c r="BM426" s="33" t="s">
        <v>22260</v>
      </c>
    </row>
    <row r="427" spans="1:65" x14ac:dyDescent="0.25">
      <c r="A427" s="33" t="s">
        <v>14463</v>
      </c>
      <c r="B427" s="33" t="s">
        <v>2808</v>
      </c>
      <c r="C427" s="33" t="s">
        <v>14464</v>
      </c>
      <c r="D427" s="33" t="s">
        <v>13574</v>
      </c>
      <c r="E427" s="33" t="s">
        <v>14465</v>
      </c>
      <c r="F427" s="33" t="s">
        <v>11550</v>
      </c>
      <c r="G427" s="33">
        <v>0.01</v>
      </c>
      <c r="H427" s="33">
        <v>0</v>
      </c>
      <c r="I427" s="33"/>
      <c r="J427" s="33" t="s">
        <v>11304</v>
      </c>
      <c r="K427" s="33" t="s">
        <v>14466</v>
      </c>
      <c r="L427" s="33">
        <v>30</v>
      </c>
      <c r="M427" s="33"/>
      <c r="N427" s="33"/>
      <c r="O427" s="33"/>
      <c r="P427" s="33" t="s">
        <v>11306</v>
      </c>
      <c r="Q427" s="33" t="s">
        <v>11306</v>
      </c>
      <c r="R427" s="33">
        <v>0.15</v>
      </c>
      <c r="S427" s="33">
        <v>0.15</v>
      </c>
      <c r="T427" s="33" t="s">
        <v>14467</v>
      </c>
      <c r="U427" s="33" t="s">
        <v>14467</v>
      </c>
      <c r="V427" s="33" t="s">
        <v>14468</v>
      </c>
      <c r="W427" s="33"/>
      <c r="X427" s="33"/>
      <c r="Y427" s="33" t="s">
        <v>11308</v>
      </c>
      <c r="Z427" s="33">
        <v>8</v>
      </c>
      <c r="AA427" s="33">
        <v>7</v>
      </c>
      <c r="AB427" s="33">
        <v>11</v>
      </c>
      <c r="AC427" s="33">
        <v>0</v>
      </c>
      <c r="AD427" s="33" t="s">
        <v>11803</v>
      </c>
      <c r="AE427" s="33" t="s">
        <v>14469</v>
      </c>
      <c r="AF427" s="33" t="s">
        <v>14470</v>
      </c>
      <c r="AG427" s="33" t="s">
        <v>14471</v>
      </c>
      <c r="AH427" s="33" t="s">
        <v>14472</v>
      </c>
      <c r="AI427" s="33" t="s">
        <v>14473</v>
      </c>
      <c r="AJ427" s="33" t="s">
        <v>14474</v>
      </c>
      <c r="AK427" s="33" t="s">
        <v>11900</v>
      </c>
      <c r="AL427" s="33"/>
      <c r="AM427" s="33"/>
      <c r="AN427" s="33"/>
      <c r="AO427" s="33" t="s">
        <v>11317</v>
      </c>
      <c r="AP427" s="33" t="s">
        <v>11318</v>
      </c>
      <c r="AQ427" s="33">
        <v>0</v>
      </c>
      <c r="AR427" s="33"/>
      <c r="AS427" s="33"/>
      <c r="AT427" s="33"/>
      <c r="AU427" s="33"/>
      <c r="AV427" s="33"/>
      <c r="AW427" s="33"/>
      <c r="AX427" s="33"/>
      <c r="AY427" s="33"/>
      <c r="AZ427" s="33"/>
      <c r="BA427" s="33"/>
      <c r="BB427" s="33"/>
      <c r="BC427" s="33" t="s">
        <v>11306</v>
      </c>
      <c r="BD427" s="33" t="s">
        <v>11318</v>
      </c>
      <c r="BE427" s="33"/>
      <c r="BF427" s="33"/>
      <c r="BG427" s="33"/>
      <c r="BH427" s="33"/>
      <c r="BI427" s="33"/>
      <c r="BJ427" s="33">
        <v>0</v>
      </c>
      <c r="BK427" s="33" t="s">
        <v>31</v>
      </c>
      <c r="BL427" s="33"/>
      <c r="BM427" s="33" t="s">
        <v>22260</v>
      </c>
    </row>
    <row r="428" spans="1:65" x14ac:dyDescent="0.25">
      <c r="A428" s="33" t="s">
        <v>14475</v>
      </c>
      <c r="B428" s="33" t="s">
        <v>14476</v>
      </c>
      <c r="C428" s="33" t="s">
        <v>14477</v>
      </c>
      <c r="D428" s="33" t="s">
        <v>13574</v>
      </c>
      <c r="E428" s="33" t="s">
        <v>14465</v>
      </c>
      <c r="F428" s="33" t="s">
        <v>11550</v>
      </c>
      <c r="G428" s="33">
        <v>0.01</v>
      </c>
      <c r="H428" s="33">
        <v>0</v>
      </c>
      <c r="I428" s="33"/>
      <c r="J428" s="33" t="s">
        <v>11304</v>
      </c>
      <c r="K428" s="33" t="s">
        <v>14478</v>
      </c>
      <c r="L428" s="33">
        <v>43.11</v>
      </c>
      <c r="M428" s="33"/>
      <c r="N428" s="33"/>
      <c r="O428" s="33"/>
      <c r="P428" s="33" t="s">
        <v>11306</v>
      </c>
      <c r="Q428" s="33" t="s">
        <v>11306</v>
      </c>
      <c r="R428" s="33">
        <v>0.15</v>
      </c>
      <c r="S428" s="33">
        <v>0.15</v>
      </c>
      <c r="T428" s="33" t="s">
        <v>14479</v>
      </c>
      <c r="U428" s="33" t="s">
        <v>14479</v>
      </c>
      <c r="V428" s="33" t="s">
        <v>14480</v>
      </c>
      <c r="W428" s="33"/>
      <c r="X428" s="33"/>
      <c r="Y428" s="33" t="s">
        <v>11308</v>
      </c>
      <c r="Z428" s="33">
        <v>8</v>
      </c>
      <c r="AA428" s="33">
        <v>7</v>
      </c>
      <c r="AB428" s="33">
        <v>11</v>
      </c>
      <c r="AC428" s="33">
        <v>0</v>
      </c>
      <c r="AD428" s="33" t="s">
        <v>11803</v>
      </c>
      <c r="AE428" s="33" t="s">
        <v>14481</v>
      </c>
      <c r="AF428" s="33" t="s">
        <v>14482</v>
      </c>
      <c r="AG428" s="33" t="s">
        <v>14483</v>
      </c>
      <c r="AH428" s="33" t="s">
        <v>14484</v>
      </c>
      <c r="AI428" s="33" t="s">
        <v>14485</v>
      </c>
      <c r="AJ428" s="33" t="s">
        <v>14486</v>
      </c>
      <c r="AK428" s="33" t="s">
        <v>11900</v>
      </c>
      <c r="AL428" s="33"/>
      <c r="AM428" s="33"/>
      <c r="AN428" s="33" t="s">
        <v>14442</v>
      </c>
      <c r="AO428" s="33" t="s">
        <v>11317</v>
      </c>
      <c r="AP428" s="33" t="s">
        <v>11318</v>
      </c>
      <c r="AQ428" s="33">
        <v>0</v>
      </c>
      <c r="AR428" s="33"/>
      <c r="AS428" s="33"/>
      <c r="AT428" s="33"/>
      <c r="AU428" s="33"/>
      <c r="AV428" s="33"/>
      <c r="AW428" s="33"/>
      <c r="AX428" s="33"/>
      <c r="AY428" s="33"/>
      <c r="AZ428" s="33"/>
      <c r="BA428" s="33"/>
      <c r="BB428" s="33"/>
      <c r="BC428" s="33" t="s">
        <v>11306</v>
      </c>
      <c r="BD428" s="33" t="s">
        <v>11318</v>
      </c>
      <c r="BE428" s="33"/>
      <c r="BF428" s="33"/>
      <c r="BG428" s="33"/>
      <c r="BH428" s="33"/>
      <c r="BI428" s="33"/>
      <c r="BJ428" s="33">
        <v>0</v>
      </c>
      <c r="BK428" s="33" t="s">
        <v>31</v>
      </c>
      <c r="BL428" s="33"/>
      <c r="BM428" s="33" t="s">
        <v>22260</v>
      </c>
    </row>
    <row r="429" spans="1:65" x14ac:dyDescent="0.25">
      <c r="A429" s="33" t="s">
        <v>14487</v>
      </c>
      <c r="B429" s="33" t="s">
        <v>1912</v>
      </c>
      <c r="C429" s="33" t="s">
        <v>14488</v>
      </c>
      <c r="D429" s="33" t="s">
        <v>13574</v>
      </c>
      <c r="E429" s="33" t="s">
        <v>13575</v>
      </c>
      <c r="F429" s="33" t="s">
        <v>11550</v>
      </c>
      <c r="G429" s="33">
        <v>0.01</v>
      </c>
      <c r="H429" s="33">
        <v>0</v>
      </c>
      <c r="I429" s="33"/>
      <c r="J429" s="33" t="s">
        <v>11304</v>
      </c>
      <c r="K429" s="33" t="s">
        <v>12088</v>
      </c>
      <c r="L429" s="33">
        <v>30</v>
      </c>
      <c r="M429" s="33"/>
      <c r="N429" s="33"/>
      <c r="O429" s="33"/>
      <c r="P429" s="33" t="s">
        <v>11306</v>
      </c>
      <c r="Q429" s="33" t="s">
        <v>11306</v>
      </c>
      <c r="R429" s="33">
        <v>0</v>
      </c>
      <c r="S429" s="33">
        <v>0</v>
      </c>
      <c r="T429" s="33" t="s">
        <v>14489</v>
      </c>
      <c r="U429" s="33" t="s">
        <v>14489</v>
      </c>
      <c r="V429" s="33" t="s">
        <v>14490</v>
      </c>
      <c r="W429" s="33"/>
      <c r="X429" s="33"/>
      <c r="Y429" s="33" t="s">
        <v>11308</v>
      </c>
      <c r="Z429" s="33">
        <v>8</v>
      </c>
      <c r="AA429" s="33">
        <v>7</v>
      </c>
      <c r="AB429" s="33">
        <v>11</v>
      </c>
      <c r="AC429" s="33">
        <v>0</v>
      </c>
      <c r="AD429" s="33" t="s">
        <v>11803</v>
      </c>
      <c r="AE429" s="33" t="s">
        <v>14491</v>
      </c>
      <c r="AF429" s="33" t="s">
        <v>14492</v>
      </c>
      <c r="AG429" s="33" t="s">
        <v>14493</v>
      </c>
      <c r="AH429" s="33" t="s">
        <v>14494</v>
      </c>
      <c r="AI429" s="33" t="s">
        <v>14495</v>
      </c>
      <c r="AJ429" s="33"/>
      <c r="AK429" s="33" t="s">
        <v>11900</v>
      </c>
      <c r="AL429" s="33"/>
      <c r="AM429" s="33"/>
      <c r="AN429" s="33"/>
      <c r="AO429" s="33" t="s">
        <v>11317</v>
      </c>
      <c r="AP429" s="33" t="s">
        <v>11318</v>
      </c>
      <c r="AQ429" s="33">
        <v>0</v>
      </c>
      <c r="AR429" s="33"/>
      <c r="AS429" s="33"/>
      <c r="AT429" s="33"/>
      <c r="AU429" s="33"/>
      <c r="AV429" s="33"/>
      <c r="AW429" s="33"/>
      <c r="AX429" s="33"/>
      <c r="AY429" s="33"/>
      <c r="AZ429" s="33"/>
      <c r="BA429" s="33"/>
      <c r="BB429" s="33"/>
      <c r="BC429" s="33" t="s">
        <v>11306</v>
      </c>
      <c r="BD429" s="33" t="s">
        <v>11318</v>
      </c>
      <c r="BE429" s="33"/>
      <c r="BF429" s="33"/>
      <c r="BG429" s="33"/>
      <c r="BH429" s="33"/>
      <c r="BI429" s="33"/>
      <c r="BJ429" s="33">
        <v>0</v>
      </c>
      <c r="BK429" s="33" t="s">
        <v>31</v>
      </c>
      <c r="BL429" s="33"/>
      <c r="BM429" s="33" t="s">
        <v>22260</v>
      </c>
    </row>
    <row r="430" spans="1:65" x14ac:dyDescent="0.25">
      <c r="A430" s="33" t="s">
        <v>14496</v>
      </c>
      <c r="B430" s="33" t="s">
        <v>2798</v>
      </c>
      <c r="C430" s="33" t="s">
        <v>14497</v>
      </c>
      <c r="D430" s="33" t="s">
        <v>13574</v>
      </c>
      <c r="E430" s="33" t="s">
        <v>14465</v>
      </c>
      <c r="F430" s="33" t="s">
        <v>11550</v>
      </c>
      <c r="G430" s="33">
        <v>89.9</v>
      </c>
      <c r="H430" s="33">
        <v>0</v>
      </c>
      <c r="I430" s="33"/>
      <c r="J430" s="33" t="s">
        <v>11304</v>
      </c>
      <c r="K430" s="33" t="s">
        <v>14498</v>
      </c>
      <c r="L430" s="33">
        <v>30</v>
      </c>
      <c r="M430" s="33"/>
      <c r="N430" s="33"/>
      <c r="O430" s="33"/>
      <c r="P430" s="33" t="s">
        <v>11306</v>
      </c>
      <c r="Q430" s="33" t="s">
        <v>11306</v>
      </c>
      <c r="R430" s="33">
        <v>0.15</v>
      </c>
      <c r="S430" s="33">
        <v>0.15</v>
      </c>
      <c r="T430" s="33" t="s">
        <v>14499</v>
      </c>
      <c r="U430" s="33" t="s">
        <v>14499</v>
      </c>
      <c r="V430" s="33" t="s">
        <v>14500</v>
      </c>
      <c r="W430" s="33"/>
      <c r="X430" s="33"/>
      <c r="Y430" s="33" t="s">
        <v>11308</v>
      </c>
      <c r="Z430" s="33">
        <v>8</v>
      </c>
      <c r="AA430" s="33">
        <v>7</v>
      </c>
      <c r="AB430" s="33">
        <v>11</v>
      </c>
      <c r="AC430" s="33">
        <v>0</v>
      </c>
      <c r="AD430" s="33" t="s">
        <v>11803</v>
      </c>
      <c r="AE430" s="33" t="s">
        <v>14501</v>
      </c>
      <c r="AF430" s="33" t="s">
        <v>14502</v>
      </c>
      <c r="AG430" s="33" t="s">
        <v>14503</v>
      </c>
      <c r="AH430" s="33" t="s">
        <v>14504</v>
      </c>
      <c r="AI430" s="33"/>
      <c r="AJ430" s="33"/>
      <c r="AK430" s="33" t="s">
        <v>11900</v>
      </c>
      <c r="AL430" s="33"/>
      <c r="AM430" s="33"/>
      <c r="AN430" s="33"/>
      <c r="AO430" s="33" t="s">
        <v>11317</v>
      </c>
      <c r="AP430" s="33" t="s">
        <v>11318</v>
      </c>
      <c r="AQ430" s="33">
        <v>0</v>
      </c>
      <c r="AR430" s="33"/>
      <c r="AS430" s="33"/>
      <c r="AT430" s="33"/>
      <c r="AU430" s="33"/>
      <c r="AV430" s="33"/>
      <c r="AW430" s="33"/>
      <c r="AX430" s="33"/>
      <c r="AY430" s="33"/>
      <c r="AZ430" s="33"/>
      <c r="BA430" s="33"/>
      <c r="BB430" s="33"/>
      <c r="BC430" s="33" t="s">
        <v>11306</v>
      </c>
      <c r="BD430" s="33" t="s">
        <v>11318</v>
      </c>
      <c r="BE430" s="33"/>
      <c r="BF430" s="33"/>
      <c r="BG430" s="33"/>
      <c r="BH430" s="33"/>
      <c r="BI430" s="33"/>
      <c r="BJ430" s="33">
        <v>0</v>
      </c>
      <c r="BK430" s="33" t="s">
        <v>31</v>
      </c>
      <c r="BL430" s="33"/>
      <c r="BM430" s="33" t="s">
        <v>22260</v>
      </c>
    </row>
    <row r="431" spans="1:65" x14ac:dyDescent="0.25">
      <c r="A431" s="33" t="s">
        <v>14505</v>
      </c>
      <c r="B431" s="33" t="s">
        <v>14506</v>
      </c>
      <c r="C431" s="33" t="s">
        <v>14507</v>
      </c>
      <c r="D431" s="33" t="s">
        <v>12993</v>
      </c>
      <c r="E431" s="33" t="s">
        <v>12485</v>
      </c>
      <c r="F431" s="33" t="s">
        <v>11550</v>
      </c>
      <c r="G431" s="33">
        <v>0</v>
      </c>
      <c r="H431" s="33">
        <v>0</v>
      </c>
      <c r="I431" s="33"/>
      <c r="J431" s="33" t="s">
        <v>11304</v>
      </c>
      <c r="K431" s="33" t="s">
        <v>11573</v>
      </c>
      <c r="L431" s="33">
        <v>15.6</v>
      </c>
      <c r="M431" s="33"/>
      <c r="N431" s="33"/>
      <c r="O431" s="33"/>
      <c r="P431" s="33" t="s">
        <v>11306</v>
      </c>
      <c r="Q431" s="33" t="s">
        <v>11306</v>
      </c>
      <c r="R431" s="33">
        <v>0</v>
      </c>
      <c r="S431" s="33">
        <v>0</v>
      </c>
      <c r="T431" s="33"/>
      <c r="U431" s="33"/>
      <c r="V431" s="33"/>
      <c r="W431" s="33"/>
      <c r="X431" s="33"/>
      <c r="Y431" s="33" t="s">
        <v>11308</v>
      </c>
      <c r="Z431" s="33">
        <v>0</v>
      </c>
      <c r="AA431" s="33">
        <v>0</v>
      </c>
      <c r="AB431" s="33">
        <v>0</v>
      </c>
      <c r="AC431" s="33">
        <v>0</v>
      </c>
      <c r="AD431" s="33" t="s">
        <v>11803</v>
      </c>
      <c r="AE431" s="33" t="s">
        <v>14508</v>
      </c>
      <c r="AF431" s="33"/>
      <c r="AG431" s="33"/>
      <c r="AH431" s="33"/>
      <c r="AI431" s="33"/>
      <c r="AJ431" s="33"/>
      <c r="AK431" s="33" t="s">
        <v>11570</v>
      </c>
      <c r="AL431" s="33"/>
      <c r="AM431" s="33"/>
      <c r="AN431" s="33" t="s">
        <v>11556</v>
      </c>
      <c r="AO431" s="33"/>
      <c r="AP431" s="33" t="s">
        <v>11318</v>
      </c>
      <c r="AQ431" s="33">
        <v>0</v>
      </c>
      <c r="AR431" s="33"/>
      <c r="AS431" s="33"/>
      <c r="AT431" s="33"/>
      <c r="AU431" s="33"/>
      <c r="AV431" s="33"/>
      <c r="AW431" s="33"/>
      <c r="AX431" s="33"/>
      <c r="AY431" s="33"/>
      <c r="AZ431" s="33"/>
      <c r="BA431" s="33"/>
      <c r="BB431" s="33"/>
      <c r="BC431" s="33" t="s">
        <v>11306</v>
      </c>
      <c r="BD431" s="33" t="s">
        <v>11318</v>
      </c>
      <c r="BE431" s="33"/>
      <c r="BF431" s="33"/>
      <c r="BG431" s="33"/>
      <c r="BH431" s="33"/>
      <c r="BI431" s="33"/>
      <c r="BJ431" s="33">
        <v>0</v>
      </c>
      <c r="BK431" s="33" t="s">
        <v>31</v>
      </c>
      <c r="BL431" s="33"/>
      <c r="BM431" s="33" t="s">
        <v>22260</v>
      </c>
    </row>
    <row r="432" spans="1:65" x14ac:dyDescent="0.25">
      <c r="A432" s="33" t="s">
        <v>14509</v>
      </c>
      <c r="B432" s="33" t="s">
        <v>14510</v>
      </c>
      <c r="C432" s="33" t="s">
        <v>14511</v>
      </c>
      <c r="D432" s="33" t="s">
        <v>12993</v>
      </c>
      <c r="E432" s="33" t="s">
        <v>12485</v>
      </c>
      <c r="F432" s="33" t="s">
        <v>11550</v>
      </c>
      <c r="G432" s="33">
        <v>30.97</v>
      </c>
      <c r="H432" s="33">
        <v>0</v>
      </c>
      <c r="I432" s="33"/>
      <c r="J432" s="33" t="s">
        <v>11304</v>
      </c>
      <c r="K432" s="33" t="s">
        <v>14445</v>
      </c>
      <c r="L432" s="33">
        <v>15.6</v>
      </c>
      <c r="M432" s="33" t="s">
        <v>13428</v>
      </c>
      <c r="N432" s="33" t="s">
        <v>11561</v>
      </c>
      <c r="O432" s="33"/>
      <c r="P432" s="33" t="s">
        <v>11306</v>
      </c>
      <c r="Q432" s="33" t="s">
        <v>11306</v>
      </c>
      <c r="R432" s="33">
        <v>0</v>
      </c>
      <c r="S432" s="33">
        <v>0</v>
      </c>
      <c r="T432" s="33"/>
      <c r="U432" s="33"/>
      <c r="V432" s="33"/>
      <c r="W432" s="33"/>
      <c r="X432" s="33"/>
      <c r="Y432" s="33" t="s">
        <v>11308</v>
      </c>
      <c r="Z432" s="33">
        <v>0</v>
      </c>
      <c r="AA432" s="33">
        <v>0</v>
      </c>
      <c r="AB432" s="33">
        <v>0</v>
      </c>
      <c r="AC432" s="33">
        <v>0</v>
      </c>
      <c r="AD432" s="33" t="s">
        <v>11803</v>
      </c>
      <c r="AE432" s="33" t="s">
        <v>14512</v>
      </c>
      <c r="AF432" s="33"/>
      <c r="AG432" s="33"/>
      <c r="AH432" s="33"/>
      <c r="AI432" s="33"/>
      <c r="AJ432" s="33"/>
      <c r="AK432" s="33" t="s">
        <v>11570</v>
      </c>
      <c r="AL432" s="33"/>
      <c r="AM432" s="33"/>
      <c r="AN432" s="33"/>
      <c r="AO432" s="33"/>
      <c r="AP432" s="33" t="s">
        <v>11318</v>
      </c>
      <c r="AQ432" s="33">
        <v>0</v>
      </c>
      <c r="AR432" s="33"/>
      <c r="AS432" s="33"/>
      <c r="AT432" s="33"/>
      <c r="AU432" s="33"/>
      <c r="AV432" s="33"/>
      <c r="AW432" s="33"/>
      <c r="AX432" s="33"/>
      <c r="AY432" s="33"/>
      <c r="AZ432" s="33"/>
      <c r="BA432" s="33"/>
      <c r="BB432" s="33"/>
      <c r="BC432" s="33" t="s">
        <v>11306</v>
      </c>
      <c r="BD432" s="33" t="s">
        <v>11318</v>
      </c>
      <c r="BE432" s="33"/>
      <c r="BF432" s="33"/>
      <c r="BG432" s="33"/>
      <c r="BH432" s="33"/>
      <c r="BI432" s="33"/>
      <c r="BJ432" s="33">
        <v>0</v>
      </c>
      <c r="BK432" s="33" t="s">
        <v>31</v>
      </c>
      <c r="BL432" s="33"/>
      <c r="BM432" s="33" t="s">
        <v>22260</v>
      </c>
    </row>
    <row r="433" spans="1:65" x14ac:dyDescent="0.25">
      <c r="A433" s="33" t="s">
        <v>13241</v>
      </c>
      <c r="B433" s="33" t="s">
        <v>13242</v>
      </c>
      <c r="C433" s="33" t="s">
        <v>13243</v>
      </c>
      <c r="D433" s="33" t="s">
        <v>11302</v>
      </c>
      <c r="E433" s="33"/>
      <c r="F433" s="33" t="s">
        <v>11867</v>
      </c>
      <c r="G433" s="33">
        <v>34.270000000000003</v>
      </c>
      <c r="H433" s="33">
        <v>0</v>
      </c>
      <c r="I433" s="33"/>
      <c r="J433" s="33" t="s">
        <v>11304</v>
      </c>
      <c r="K433" s="33" t="s">
        <v>11306</v>
      </c>
      <c r="L433" s="33">
        <v>0</v>
      </c>
      <c r="M433" s="33"/>
      <c r="N433" s="33"/>
      <c r="O433" s="33"/>
      <c r="P433" s="33" t="s">
        <v>11306</v>
      </c>
      <c r="Q433" s="33" t="s">
        <v>11306</v>
      </c>
      <c r="R433" s="33">
        <v>0.3</v>
      </c>
      <c r="S433" s="33">
        <v>0.5</v>
      </c>
      <c r="T433" s="33"/>
      <c r="U433" s="33"/>
      <c r="V433" s="33" t="s">
        <v>13244</v>
      </c>
      <c r="W433" s="33"/>
      <c r="X433" s="33"/>
      <c r="Y433" s="33" t="s">
        <v>11308</v>
      </c>
      <c r="Z433" s="33">
        <v>20</v>
      </c>
      <c r="AA433" s="33">
        <v>20</v>
      </c>
      <c r="AB433" s="33">
        <v>20</v>
      </c>
      <c r="AC433" s="33">
        <v>0</v>
      </c>
      <c r="AD433" s="33" t="s">
        <v>11803</v>
      </c>
      <c r="AE433" s="33" t="s">
        <v>13245</v>
      </c>
      <c r="AF433" s="33" t="s">
        <v>13246</v>
      </c>
      <c r="AG433" s="33" t="s">
        <v>13247</v>
      </c>
      <c r="AH433" s="33" t="s">
        <v>13248</v>
      </c>
      <c r="AI433" s="33"/>
      <c r="AJ433" s="33"/>
      <c r="AK433" s="33" t="s">
        <v>12171</v>
      </c>
      <c r="AL433" s="33"/>
      <c r="AM433" s="33"/>
      <c r="AN433" s="33" t="s">
        <v>12158</v>
      </c>
      <c r="AO433" s="33" t="s">
        <v>11627</v>
      </c>
      <c r="AP433" s="33" t="s">
        <v>11318</v>
      </c>
      <c r="AQ433" s="33">
        <v>0</v>
      </c>
      <c r="AR433" s="33"/>
      <c r="AS433" s="33"/>
      <c r="AT433" s="33"/>
      <c r="AU433" s="33"/>
      <c r="AV433" s="33"/>
      <c r="AW433" s="33"/>
      <c r="AX433" s="33"/>
      <c r="AY433" s="33"/>
      <c r="AZ433" s="33"/>
      <c r="BA433" s="33"/>
      <c r="BB433" s="33"/>
      <c r="BC433" s="33" t="s">
        <v>11306</v>
      </c>
      <c r="BD433" s="33" t="s">
        <v>11318</v>
      </c>
      <c r="BE433" s="33"/>
      <c r="BF433" s="33"/>
      <c r="BG433" s="33"/>
      <c r="BH433" s="33"/>
      <c r="BI433" s="33"/>
      <c r="BJ433" s="33">
        <v>0</v>
      </c>
      <c r="BK433" s="33" t="s">
        <v>31</v>
      </c>
      <c r="BL433" s="33"/>
      <c r="BM433" s="33" t="s">
        <v>22258</v>
      </c>
    </row>
    <row r="434" spans="1:65" x14ac:dyDescent="0.25">
      <c r="A434" s="33" t="s">
        <v>13249</v>
      </c>
      <c r="B434" s="33" t="s">
        <v>13250</v>
      </c>
      <c r="C434" s="33" t="s">
        <v>13251</v>
      </c>
      <c r="D434" s="33" t="s">
        <v>11302</v>
      </c>
      <c r="E434" s="33"/>
      <c r="F434" s="33" t="s">
        <v>11867</v>
      </c>
      <c r="G434" s="33">
        <v>6.05</v>
      </c>
      <c r="H434" s="33">
        <v>0</v>
      </c>
      <c r="I434" s="33"/>
      <c r="J434" s="33" t="s">
        <v>11304</v>
      </c>
      <c r="K434" s="33" t="s">
        <v>12031</v>
      </c>
      <c r="L434" s="33">
        <v>0</v>
      </c>
      <c r="M434" s="33"/>
      <c r="N434" s="33"/>
      <c r="O434" s="33"/>
      <c r="P434" s="33" t="s">
        <v>11306</v>
      </c>
      <c r="Q434" s="33" t="s">
        <v>11306</v>
      </c>
      <c r="R434" s="33">
        <v>0.3</v>
      </c>
      <c r="S434" s="33">
        <v>0.5</v>
      </c>
      <c r="T434" s="33"/>
      <c r="U434" s="33"/>
      <c r="V434" s="33" t="s">
        <v>13252</v>
      </c>
      <c r="W434" s="33"/>
      <c r="X434" s="33"/>
      <c r="Y434" s="33" t="s">
        <v>11308</v>
      </c>
      <c r="Z434" s="33">
        <v>20</v>
      </c>
      <c r="AA434" s="33">
        <v>20</v>
      </c>
      <c r="AB434" s="33">
        <v>20</v>
      </c>
      <c r="AC434" s="33">
        <v>0</v>
      </c>
      <c r="AD434" s="33" t="s">
        <v>11803</v>
      </c>
      <c r="AE434" s="33"/>
      <c r="AF434" s="33"/>
      <c r="AG434" s="33"/>
      <c r="AH434" s="33"/>
      <c r="AI434" s="33"/>
      <c r="AJ434" s="33"/>
      <c r="AK434" s="33"/>
      <c r="AL434" s="33"/>
      <c r="AM434" s="33"/>
      <c r="AN434" s="33" t="s">
        <v>12158</v>
      </c>
      <c r="AO434" s="33"/>
      <c r="AP434" s="33" t="s">
        <v>11318</v>
      </c>
      <c r="AQ434" s="33">
        <v>0</v>
      </c>
      <c r="AR434" s="33"/>
      <c r="AS434" s="33"/>
      <c r="AT434" s="33"/>
      <c r="AU434" s="33"/>
      <c r="AV434" s="33"/>
      <c r="AW434" s="33"/>
      <c r="AX434" s="33"/>
      <c r="AY434" s="33"/>
      <c r="AZ434" s="33"/>
      <c r="BA434" s="33"/>
      <c r="BB434" s="33"/>
      <c r="BC434" s="33" t="s">
        <v>11306</v>
      </c>
      <c r="BD434" s="33" t="s">
        <v>11318</v>
      </c>
      <c r="BE434" s="33"/>
      <c r="BF434" s="33"/>
      <c r="BG434" s="33"/>
      <c r="BH434" s="33"/>
      <c r="BI434" s="33"/>
      <c r="BJ434" s="33">
        <v>0</v>
      </c>
      <c r="BK434" s="33" t="s">
        <v>31</v>
      </c>
      <c r="BL434" s="33"/>
      <c r="BM434" s="33" t="s">
        <v>22258</v>
      </c>
    </row>
    <row r="435" spans="1:65" x14ac:dyDescent="0.25">
      <c r="A435" s="33" t="s">
        <v>13253</v>
      </c>
      <c r="B435" s="33" t="s">
        <v>13254</v>
      </c>
      <c r="C435" s="33" t="s">
        <v>13255</v>
      </c>
      <c r="D435" s="33" t="s">
        <v>11302</v>
      </c>
      <c r="E435" s="33"/>
      <c r="F435" s="33" t="s">
        <v>11867</v>
      </c>
      <c r="G435" s="33">
        <v>18.149999999999999</v>
      </c>
      <c r="H435" s="33">
        <v>0</v>
      </c>
      <c r="I435" s="33"/>
      <c r="J435" s="33" t="s">
        <v>11304</v>
      </c>
      <c r="K435" s="33" t="s">
        <v>11306</v>
      </c>
      <c r="L435" s="33">
        <v>0</v>
      </c>
      <c r="M435" s="33"/>
      <c r="N435" s="33"/>
      <c r="O435" s="33"/>
      <c r="P435" s="33" t="s">
        <v>11306</v>
      </c>
      <c r="Q435" s="33" t="s">
        <v>11306</v>
      </c>
      <c r="R435" s="33">
        <v>0.3</v>
      </c>
      <c r="S435" s="33">
        <v>0.5</v>
      </c>
      <c r="T435" s="33"/>
      <c r="U435" s="33"/>
      <c r="V435" s="33" t="s">
        <v>13256</v>
      </c>
      <c r="W435" s="33"/>
      <c r="X435" s="33"/>
      <c r="Y435" s="33" t="s">
        <v>11308</v>
      </c>
      <c r="Z435" s="33">
        <v>20</v>
      </c>
      <c r="AA435" s="33">
        <v>20</v>
      </c>
      <c r="AB435" s="33">
        <v>20</v>
      </c>
      <c r="AC435" s="33">
        <v>0</v>
      </c>
      <c r="AD435" s="33" t="s">
        <v>11803</v>
      </c>
      <c r="AE435" s="33"/>
      <c r="AF435" s="33"/>
      <c r="AG435" s="33"/>
      <c r="AH435" s="33"/>
      <c r="AI435" s="33"/>
      <c r="AJ435" s="33"/>
      <c r="AK435" s="33"/>
      <c r="AL435" s="33"/>
      <c r="AM435" s="33"/>
      <c r="AN435" s="33" t="s">
        <v>12158</v>
      </c>
      <c r="AO435" s="33"/>
      <c r="AP435" s="33" t="s">
        <v>11318</v>
      </c>
      <c r="AQ435" s="33">
        <v>0</v>
      </c>
      <c r="AR435" s="33"/>
      <c r="AS435" s="33"/>
      <c r="AT435" s="33"/>
      <c r="AU435" s="33"/>
      <c r="AV435" s="33"/>
      <c r="AW435" s="33"/>
      <c r="AX435" s="33"/>
      <c r="AY435" s="33"/>
      <c r="AZ435" s="33"/>
      <c r="BA435" s="33"/>
      <c r="BB435" s="33"/>
      <c r="BC435" s="33" t="s">
        <v>11306</v>
      </c>
      <c r="BD435" s="33" t="s">
        <v>11318</v>
      </c>
      <c r="BE435" s="33"/>
      <c r="BF435" s="33"/>
      <c r="BG435" s="33"/>
      <c r="BH435" s="33"/>
      <c r="BI435" s="33"/>
      <c r="BJ435" s="33">
        <v>0</v>
      </c>
      <c r="BK435" s="33" t="s">
        <v>31</v>
      </c>
      <c r="BL435" s="33"/>
      <c r="BM435" s="33" t="s">
        <v>22258</v>
      </c>
    </row>
    <row r="436" spans="1:65" x14ac:dyDescent="0.25">
      <c r="A436" s="33" t="s">
        <v>13257</v>
      </c>
      <c r="B436" s="33" t="s">
        <v>13258</v>
      </c>
      <c r="C436" s="33" t="s">
        <v>13259</v>
      </c>
      <c r="D436" s="33" t="s">
        <v>11302</v>
      </c>
      <c r="E436" s="33"/>
      <c r="F436" s="33" t="s">
        <v>11867</v>
      </c>
      <c r="G436" s="33">
        <v>124.98</v>
      </c>
      <c r="H436" s="33">
        <v>0</v>
      </c>
      <c r="I436" s="33"/>
      <c r="J436" s="33" t="s">
        <v>11304</v>
      </c>
      <c r="K436" s="33" t="s">
        <v>12197</v>
      </c>
      <c r="L436" s="33">
        <v>0</v>
      </c>
      <c r="M436" s="33"/>
      <c r="N436" s="33"/>
      <c r="O436" s="33"/>
      <c r="P436" s="33" t="s">
        <v>11306</v>
      </c>
      <c r="Q436" s="33" t="s">
        <v>11306</v>
      </c>
      <c r="R436" s="33">
        <v>0.3</v>
      </c>
      <c r="S436" s="33">
        <v>0.5</v>
      </c>
      <c r="T436" s="33"/>
      <c r="U436" s="33"/>
      <c r="V436" s="33" t="s">
        <v>13260</v>
      </c>
      <c r="W436" s="33"/>
      <c r="X436" s="33"/>
      <c r="Y436" s="33" t="s">
        <v>11308</v>
      </c>
      <c r="Z436" s="33">
        <v>20</v>
      </c>
      <c r="AA436" s="33">
        <v>20</v>
      </c>
      <c r="AB436" s="33">
        <v>20</v>
      </c>
      <c r="AC436" s="33">
        <v>0</v>
      </c>
      <c r="AD436" s="33" t="s">
        <v>11803</v>
      </c>
      <c r="AE436" s="33"/>
      <c r="AF436" s="33"/>
      <c r="AG436" s="33"/>
      <c r="AH436" s="33"/>
      <c r="AI436" s="33"/>
      <c r="AJ436" s="33"/>
      <c r="AK436" s="33"/>
      <c r="AL436" s="33"/>
      <c r="AM436" s="33"/>
      <c r="AN436" s="33" t="s">
        <v>12158</v>
      </c>
      <c r="AO436" s="33"/>
      <c r="AP436" s="33" t="s">
        <v>11318</v>
      </c>
      <c r="AQ436" s="33">
        <v>0</v>
      </c>
      <c r="AR436" s="33"/>
      <c r="AS436" s="33"/>
      <c r="AT436" s="33"/>
      <c r="AU436" s="33"/>
      <c r="AV436" s="33"/>
      <c r="AW436" s="33"/>
      <c r="AX436" s="33"/>
      <c r="AY436" s="33"/>
      <c r="AZ436" s="33"/>
      <c r="BA436" s="33"/>
      <c r="BB436" s="33"/>
      <c r="BC436" s="33" t="s">
        <v>11306</v>
      </c>
      <c r="BD436" s="33" t="s">
        <v>11318</v>
      </c>
      <c r="BE436" s="33"/>
      <c r="BF436" s="33"/>
      <c r="BG436" s="33"/>
      <c r="BH436" s="33"/>
      <c r="BI436" s="33"/>
      <c r="BJ436" s="33">
        <v>0</v>
      </c>
      <c r="BK436" s="33" t="s">
        <v>31</v>
      </c>
      <c r="BL436" s="33"/>
      <c r="BM436" s="33" t="s">
        <v>22258</v>
      </c>
    </row>
    <row r="437" spans="1:65" x14ac:dyDescent="0.25">
      <c r="A437" s="33" t="s">
        <v>13261</v>
      </c>
      <c r="B437" s="33" t="s">
        <v>13262</v>
      </c>
      <c r="C437" s="33" t="s">
        <v>13263</v>
      </c>
      <c r="D437" s="33" t="s">
        <v>11302</v>
      </c>
      <c r="E437" s="33"/>
      <c r="F437" s="33" t="s">
        <v>11867</v>
      </c>
      <c r="G437" s="33">
        <v>48.38</v>
      </c>
      <c r="H437" s="33">
        <v>0</v>
      </c>
      <c r="I437" s="33"/>
      <c r="J437" s="33" t="s">
        <v>11304</v>
      </c>
      <c r="K437" s="33" t="s">
        <v>11361</v>
      </c>
      <c r="L437" s="33">
        <v>0</v>
      </c>
      <c r="M437" s="33"/>
      <c r="N437" s="33"/>
      <c r="O437" s="33"/>
      <c r="P437" s="33" t="s">
        <v>11306</v>
      </c>
      <c r="Q437" s="33" t="s">
        <v>11306</v>
      </c>
      <c r="R437" s="33">
        <v>0.3</v>
      </c>
      <c r="S437" s="33">
        <v>0.5</v>
      </c>
      <c r="T437" s="33"/>
      <c r="U437" s="33"/>
      <c r="V437" s="33" t="s">
        <v>13264</v>
      </c>
      <c r="W437" s="33"/>
      <c r="X437" s="33"/>
      <c r="Y437" s="33" t="s">
        <v>11308</v>
      </c>
      <c r="Z437" s="33">
        <v>20</v>
      </c>
      <c r="AA437" s="33">
        <v>20</v>
      </c>
      <c r="AB437" s="33">
        <v>20</v>
      </c>
      <c r="AC437" s="33">
        <v>0</v>
      </c>
      <c r="AD437" s="33" t="s">
        <v>11803</v>
      </c>
      <c r="AE437" s="33"/>
      <c r="AF437" s="33"/>
      <c r="AG437" s="33"/>
      <c r="AH437" s="33"/>
      <c r="AI437" s="33"/>
      <c r="AJ437" s="33"/>
      <c r="AK437" s="33"/>
      <c r="AL437" s="33"/>
      <c r="AM437" s="33"/>
      <c r="AN437" s="33" t="s">
        <v>12158</v>
      </c>
      <c r="AO437" s="33"/>
      <c r="AP437" s="33" t="s">
        <v>11318</v>
      </c>
      <c r="AQ437" s="33">
        <v>0</v>
      </c>
      <c r="AR437" s="33"/>
      <c r="AS437" s="33"/>
      <c r="AT437" s="33"/>
      <c r="AU437" s="33"/>
      <c r="AV437" s="33"/>
      <c r="AW437" s="33"/>
      <c r="AX437" s="33"/>
      <c r="AY437" s="33"/>
      <c r="AZ437" s="33"/>
      <c r="BA437" s="33"/>
      <c r="BB437" s="33"/>
      <c r="BC437" s="33" t="s">
        <v>11306</v>
      </c>
      <c r="BD437" s="33" t="s">
        <v>11318</v>
      </c>
      <c r="BE437" s="33"/>
      <c r="BF437" s="33"/>
      <c r="BG437" s="33"/>
      <c r="BH437" s="33"/>
      <c r="BI437" s="33"/>
      <c r="BJ437" s="33">
        <v>0</v>
      </c>
      <c r="BK437" s="33" t="s">
        <v>31</v>
      </c>
      <c r="BL437" s="33"/>
      <c r="BM437" s="33" t="s">
        <v>22258</v>
      </c>
    </row>
    <row r="438" spans="1:65" x14ac:dyDescent="0.25">
      <c r="A438" s="33" t="s">
        <v>13626</v>
      </c>
      <c r="B438" s="33" t="s">
        <v>13627</v>
      </c>
      <c r="C438" s="33" t="s">
        <v>13628</v>
      </c>
      <c r="D438" s="33" t="s">
        <v>11302</v>
      </c>
      <c r="E438" s="33"/>
      <c r="F438" s="33" t="s">
        <v>11867</v>
      </c>
      <c r="G438" s="33">
        <v>49.9</v>
      </c>
      <c r="H438" s="33">
        <v>0</v>
      </c>
      <c r="I438" s="33"/>
      <c r="J438" s="33" t="s">
        <v>11304</v>
      </c>
      <c r="K438" s="33" t="s">
        <v>13629</v>
      </c>
      <c r="L438" s="33">
        <v>0</v>
      </c>
      <c r="M438" s="33"/>
      <c r="N438" s="33"/>
      <c r="O438" s="33"/>
      <c r="P438" s="33" t="s">
        <v>11306</v>
      </c>
      <c r="Q438" s="33" t="s">
        <v>11306</v>
      </c>
      <c r="R438" s="33">
        <v>0.1</v>
      </c>
      <c r="S438" s="33">
        <v>0.105</v>
      </c>
      <c r="T438" s="33"/>
      <c r="U438" s="33"/>
      <c r="V438" s="33" t="s">
        <v>13630</v>
      </c>
      <c r="W438" s="33"/>
      <c r="X438" s="33"/>
      <c r="Y438" s="33" t="s">
        <v>11308</v>
      </c>
      <c r="Z438" s="33">
        <v>20</v>
      </c>
      <c r="AA438" s="33">
        <v>3</v>
      </c>
      <c r="AB438" s="33">
        <v>20</v>
      </c>
      <c r="AC438" s="33">
        <v>0</v>
      </c>
      <c r="AD438" s="33" t="s">
        <v>11803</v>
      </c>
      <c r="AE438" s="33" t="s">
        <v>13631</v>
      </c>
      <c r="AF438" s="33" t="s">
        <v>13632</v>
      </c>
      <c r="AG438" s="33"/>
      <c r="AH438" s="33"/>
      <c r="AI438" s="33"/>
      <c r="AJ438" s="33"/>
      <c r="AK438" s="33"/>
      <c r="AL438" s="33"/>
      <c r="AM438" s="33"/>
      <c r="AN438" s="33" t="s">
        <v>11227</v>
      </c>
      <c r="AO438" s="33" t="s">
        <v>11627</v>
      </c>
      <c r="AP438" s="33" t="s">
        <v>11318</v>
      </c>
      <c r="AQ438" s="33">
        <v>0</v>
      </c>
      <c r="AR438" s="33"/>
      <c r="AS438" s="33"/>
      <c r="AT438" s="33"/>
      <c r="AU438" s="33"/>
      <c r="AV438" s="33"/>
      <c r="AW438" s="33"/>
      <c r="AX438" s="33"/>
      <c r="AY438" s="33"/>
      <c r="AZ438" s="33"/>
      <c r="BA438" s="33"/>
      <c r="BB438" s="33"/>
      <c r="BC438" s="33" t="s">
        <v>11306</v>
      </c>
      <c r="BD438" s="33" t="s">
        <v>11318</v>
      </c>
      <c r="BE438" s="33"/>
      <c r="BF438" s="33"/>
      <c r="BG438" s="33"/>
      <c r="BH438" s="33"/>
      <c r="BI438" s="33"/>
      <c r="BJ438" s="33">
        <v>0</v>
      </c>
      <c r="BK438" s="33" t="s">
        <v>31</v>
      </c>
      <c r="BL438" s="33"/>
      <c r="BM438" s="33" t="s">
        <v>22258</v>
      </c>
    </row>
    <row r="439" spans="1:65" x14ac:dyDescent="0.25">
      <c r="A439" s="33" t="s">
        <v>13633</v>
      </c>
      <c r="B439" s="33" t="s">
        <v>13634</v>
      </c>
      <c r="C439" s="33" t="s">
        <v>13635</v>
      </c>
      <c r="D439" s="33" t="s">
        <v>11302</v>
      </c>
      <c r="E439" s="33"/>
      <c r="F439" s="33" t="s">
        <v>11867</v>
      </c>
      <c r="G439" s="33">
        <v>59.9</v>
      </c>
      <c r="H439" s="33">
        <v>0</v>
      </c>
      <c r="I439" s="33"/>
      <c r="J439" s="33" t="s">
        <v>11304</v>
      </c>
      <c r="K439" s="33" t="s">
        <v>12197</v>
      </c>
      <c r="L439" s="33">
        <v>0</v>
      </c>
      <c r="M439" s="33"/>
      <c r="N439" s="33"/>
      <c r="O439" s="33"/>
      <c r="P439" s="33" t="s">
        <v>11306</v>
      </c>
      <c r="Q439" s="33" t="s">
        <v>11306</v>
      </c>
      <c r="R439" s="33">
        <v>0.1</v>
      </c>
      <c r="S439" s="33">
        <v>0.105</v>
      </c>
      <c r="T439" s="33"/>
      <c r="U439" s="33"/>
      <c r="V439" s="33" t="s">
        <v>13636</v>
      </c>
      <c r="W439" s="33"/>
      <c r="X439" s="33"/>
      <c r="Y439" s="33" t="s">
        <v>11308</v>
      </c>
      <c r="Z439" s="33">
        <v>20</v>
      </c>
      <c r="AA439" s="33">
        <v>3</v>
      </c>
      <c r="AB439" s="33">
        <v>20</v>
      </c>
      <c r="AC439" s="33">
        <v>0</v>
      </c>
      <c r="AD439" s="33" t="s">
        <v>11803</v>
      </c>
      <c r="AE439" s="33"/>
      <c r="AF439" s="33"/>
      <c r="AG439" s="33"/>
      <c r="AH439" s="33"/>
      <c r="AI439" s="33"/>
      <c r="AJ439" s="33"/>
      <c r="AK439" s="33"/>
      <c r="AL439" s="33"/>
      <c r="AM439" s="33"/>
      <c r="AN439" s="33" t="s">
        <v>11227</v>
      </c>
      <c r="AO439" s="33"/>
      <c r="AP439" s="33" t="s">
        <v>11318</v>
      </c>
      <c r="AQ439" s="33">
        <v>0</v>
      </c>
      <c r="AR439" s="33"/>
      <c r="AS439" s="33"/>
      <c r="AT439" s="33"/>
      <c r="AU439" s="33"/>
      <c r="AV439" s="33"/>
      <c r="AW439" s="33"/>
      <c r="AX439" s="33"/>
      <c r="AY439" s="33"/>
      <c r="AZ439" s="33"/>
      <c r="BA439" s="33"/>
      <c r="BB439" s="33"/>
      <c r="BC439" s="33" t="s">
        <v>11306</v>
      </c>
      <c r="BD439" s="33" t="s">
        <v>11318</v>
      </c>
      <c r="BE439" s="33"/>
      <c r="BF439" s="33"/>
      <c r="BG439" s="33"/>
      <c r="BH439" s="33"/>
      <c r="BI439" s="33"/>
      <c r="BJ439" s="33">
        <v>0</v>
      </c>
      <c r="BK439" s="33" t="s">
        <v>31</v>
      </c>
      <c r="BL439" s="33"/>
      <c r="BM439" s="33" t="s">
        <v>22258</v>
      </c>
    </row>
    <row r="440" spans="1:65" x14ac:dyDescent="0.25">
      <c r="A440" s="33" t="s">
        <v>13691</v>
      </c>
      <c r="B440" s="33" t="s">
        <v>13692</v>
      </c>
      <c r="C440" s="33" t="s">
        <v>13693</v>
      </c>
      <c r="D440" s="33" t="s">
        <v>11302</v>
      </c>
      <c r="E440" s="33"/>
      <c r="F440" s="33" t="s">
        <v>11867</v>
      </c>
      <c r="G440" s="33">
        <v>79.900000000000006</v>
      </c>
      <c r="H440" s="33">
        <v>0</v>
      </c>
      <c r="I440" s="33"/>
      <c r="J440" s="33" t="s">
        <v>11304</v>
      </c>
      <c r="K440" s="33" t="s">
        <v>11306</v>
      </c>
      <c r="L440" s="33">
        <v>0</v>
      </c>
      <c r="M440" s="33"/>
      <c r="N440" s="33"/>
      <c r="O440" s="33"/>
      <c r="P440" s="33" t="s">
        <v>11306</v>
      </c>
      <c r="Q440" s="33" t="s">
        <v>11306</v>
      </c>
      <c r="R440" s="33">
        <v>0.3</v>
      </c>
      <c r="S440" s="33">
        <v>0.3</v>
      </c>
      <c r="T440" s="33"/>
      <c r="U440" s="33"/>
      <c r="V440" s="33" t="s">
        <v>13694</v>
      </c>
      <c r="W440" s="33"/>
      <c r="X440" s="33"/>
      <c r="Y440" s="33" t="s">
        <v>11308</v>
      </c>
      <c r="Z440" s="33">
        <v>20</v>
      </c>
      <c r="AA440" s="33">
        <v>3</v>
      </c>
      <c r="AB440" s="33">
        <v>20</v>
      </c>
      <c r="AC440" s="33">
        <v>0</v>
      </c>
      <c r="AD440" s="33" t="s">
        <v>11803</v>
      </c>
      <c r="AE440" s="33"/>
      <c r="AF440" s="33"/>
      <c r="AG440" s="33"/>
      <c r="AH440" s="33"/>
      <c r="AI440" s="33"/>
      <c r="AJ440" s="33"/>
      <c r="AK440" s="33"/>
      <c r="AL440" s="33"/>
      <c r="AM440" s="33"/>
      <c r="AN440" s="33" t="s">
        <v>11227</v>
      </c>
      <c r="AO440" s="33"/>
      <c r="AP440" s="33" t="s">
        <v>11318</v>
      </c>
      <c r="AQ440" s="33">
        <v>0</v>
      </c>
      <c r="AR440" s="33"/>
      <c r="AS440" s="33"/>
      <c r="AT440" s="33"/>
      <c r="AU440" s="33"/>
      <c r="AV440" s="33"/>
      <c r="AW440" s="33"/>
      <c r="AX440" s="33"/>
      <c r="AY440" s="33"/>
      <c r="AZ440" s="33"/>
      <c r="BA440" s="33"/>
      <c r="BB440" s="33"/>
      <c r="BC440" s="33" t="s">
        <v>11306</v>
      </c>
      <c r="BD440" s="33" t="s">
        <v>11318</v>
      </c>
      <c r="BE440" s="33"/>
      <c r="BF440" s="33"/>
      <c r="BG440" s="33"/>
      <c r="BH440" s="33"/>
      <c r="BI440" s="33"/>
      <c r="BJ440" s="33">
        <v>0</v>
      </c>
      <c r="BK440" s="33" t="s">
        <v>31</v>
      </c>
      <c r="BL440" s="33"/>
      <c r="BM440" s="33" t="s">
        <v>22258</v>
      </c>
    </row>
    <row r="441" spans="1:65" x14ac:dyDescent="0.25">
      <c r="A441" s="33" t="s">
        <v>13786</v>
      </c>
      <c r="B441" s="33" t="s">
        <v>13787</v>
      </c>
      <c r="C441" s="33" t="s">
        <v>13788</v>
      </c>
      <c r="D441" s="33" t="s">
        <v>11302</v>
      </c>
      <c r="E441" s="33"/>
      <c r="F441" s="33" t="s">
        <v>11867</v>
      </c>
      <c r="G441" s="33">
        <v>421.29</v>
      </c>
      <c r="H441" s="33">
        <v>0</v>
      </c>
      <c r="I441" s="33"/>
      <c r="J441" s="33" t="s">
        <v>11304</v>
      </c>
      <c r="K441" s="33" t="s">
        <v>11306</v>
      </c>
      <c r="L441" s="33">
        <v>0</v>
      </c>
      <c r="M441" s="33"/>
      <c r="N441" s="33"/>
      <c r="O441" s="33"/>
      <c r="P441" s="33" t="s">
        <v>11306</v>
      </c>
      <c r="Q441" s="33" t="s">
        <v>11306</v>
      </c>
      <c r="R441" s="33">
        <v>0.3</v>
      </c>
      <c r="S441" s="33">
        <v>0.5</v>
      </c>
      <c r="T441" s="33"/>
      <c r="U441" s="33"/>
      <c r="V441" s="33" t="s">
        <v>13789</v>
      </c>
      <c r="W441" s="33"/>
      <c r="X441" s="33"/>
      <c r="Y441" s="33" t="s">
        <v>11308</v>
      </c>
      <c r="Z441" s="33">
        <v>20</v>
      </c>
      <c r="AA441" s="33">
        <v>20</v>
      </c>
      <c r="AB441" s="33">
        <v>20</v>
      </c>
      <c r="AC441" s="33">
        <v>0</v>
      </c>
      <c r="AD441" s="33" t="s">
        <v>11803</v>
      </c>
      <c r="AE441" s="33" t="s">
        <v>13790</v>
      </c>
      <c r="AF441" s="33" t="s">
        <v>13791</v>
      </c>
      <c r="AG441" s="33" t="s">
        <v>13792</v>
      </c>
      <c r="AH441" s="33" t="s">
        <v>13793</v>
      </c>
      <c r="AI441" s="33"/>
      <c r="AJ441" s="33"/>
      <c r="AK441" s="33"/>
      <c r="AL441" s="33"/>
      <c r="AM441" s="33"/>
      <c r="AN441" s="33" t="s">
        <v>12158</v>
      </c>
      <c r="AO441" s="33" t="s">
        <v>11627</v>
      </c>
      <c r="AP441" s="33" t="s">
        <v>11318</v>
      </c>
      <c r="AQ441" s="33">
        <v>0</v>
      </c>
      <c r="AR441" s="33"/>
      <c r="AS441" s="33"/>
      <c r="AT441" s="33"/>
      <c r="AU441" s="33"/>
      <c r="AV441" s="33"/>
      <c r="AW441" s="33"/>
      <c r="AX441" s="33"/>
      <c r="AY441" s="33"/>
      <c r="AZ441" s="33"/>
      <c r="BA441" s="33"/>
      <c r="BB441" s="33"/>
      <c r="BC441" s="33" t="s">
        <v>11306</v>
      </c>
      <c r="BD441" s="33" t="s">
        <v>11318</v>
      </c>
      <c r="BE441" s="33"/>
      <c r="BF441" s="33"/>
      <c r="BG441" s="33"/>
      <c r="BH441" s="33"/>
      <c r="BI441" s="33"/>
      <c r="BJ441" s="33">
        <v>0</v>
      </c>
      <c r="BK441" s="33" t="s">
        <v>31</v>
      </c>
      <c r="BL441" s="33"/>
      <c r="BM441" s="33" t="s">
        <v>22258</v>
      </c>
    </row>
    <row r="442" spans="1:65" x14ac:dyDescent="0.25">
      <c r="A442" s="33" t="s">
        <v>13794</v>
      </c>
      <c r="B442" s="33" t="s">
        <v>13795</v>
      </c>
      <c r="C442" s="33" t="s">
        <v>13796</v>
      </c>
      <c r="D442" s="33" t="s">
        <v>11302</v>
      </c>
      <c r="E442" s="33"/>
      <c r="F442" s="33" t="s">
        <v>11867</v>
      </c>
      <c r="G442" s="33">
        <v>433.38</v>
      </c>
      <c r="H442" s="33">
        <v>0</v>
      </c>
      <c r="I442" s="33"/>
      <c r="J442" s="33" t="s">
        <v>11304</v>
      </c>
      <c r="K442" s="33" t="s">
        <v>11341</v>
      </c>
      <c r="L442" s="33">
        <v>0</v>
      </c>
      <c r="M442" s="33"/>
      <c r="N442" s="33"/>
      <c r="O442" s="33"/>
      <c r="P442" s="33" t="s">
        <v>11306</v>
      </c>
      <c r="Q442" s="33" t="s">
        <v>11306</v>
      </c>
      <c r="R442" s="33">
        <v>0.3</v>
      </c>
      <c r="S442" s="33">
        <v>0.5</v>
      </c>
      <c r="T442" s="33"/>
      <c r="U442" s="33"/>
      <c r="V442" s="33" t="s">
        <v>13797</v>
      </c>
      <c r="W442" s="33"/>
      <c r="X442" s="33"/>
      <c r="Y442" s="33" t="s">
        <v>11308</v>
      </c>
      <c r="Z442" s="33">
        <v>20</v>
      </c>
      <c r="AA442" s="33">
        <v>20</v>
      </c>
      <c r="AB442" s="33">
        <v>20</v>
      </c>
      <c r="AC442" s="33">
        <v>0</v>
      </c>
      <c r="AD442" s="33" t="s">
        <v>11803</v>
      </c>
      <c r="AE442" s="33" t="s">
        <v>13798</v>
      </c>
      <c r="AF442" s="33" t="s">
        <v>13799</v>
      </c>
      <c r="AG442" s="33" t="s">
        <v>13800</v>
      </c>
      <c r="AH442" s="33"/>
      <c r="AI442" s="33"/>
      <c r="AJ442" s="33"/>
      <c r="AK442" s="33" t="s">
        <v>12171</v>
      </c>
      <c r="AL442" s="33"/>
      <c r="AM442" s="33"/>
      <c r="AN442" s="33" t="s">
        <v>12158</v>
      </c>
      <c r="AO442" s="33" t="s">
        <v>11627</v>
      </c>
      <c r="AP442" s="33" t="s">
        <v>11318</v>
      </c>
      <c r="AQ442" s="33">
        <v>0</v>
      </c>
      <c r="AR442" s="33"/>
      <c r="AS442" s="33"/>
      <c r="AT442" s="33"/>
      <c r="AU442" s="33"/>
      <c r="AV442" s="33"/>
      <c r="AW442" s="33"/>
      <c r="AX442" s="33"/>
      <c r="AY442" s="33"/>
      <c r="AZ442" s="33"/>
      <c r="BA442" s="33"/>
      <c r="BB442" s="33"/>
      <c r="BC442" s="33" t="s">
        <v>11306</v>
      </c>
      <c r="BD442" s="33" t="s">
        <v>11318</v>
      </c>
      <c r="BE442" s="33"/>
      <c r="BF442" s="33"/>
      <c r="BG442" s="33"/>
      <c r="BH442" s="33"/>
      <c r="BI442" s="33"/>
      <c r="BJ442" s="33">
        <v>0</v>
      </c>
      <c r="BK442" s="33" t="s">
        <v>31</v>
      </c>
      <c r="BL442" s="33"/>
      <c r="BM442" s="33" t="s">
        <v>22258</v>
      </c>
    </row>
    <row r="443" spans="1:65" x14ac:dyDescent="0.25">
      <c r="A443" s="33" t="s">
        <v>13830</v>
      </c>
      <c r="B443" s="33" t="s">
        <v>13831</v>
      </c>
      <c r="C443" s="33" t="s">
        <v>13832</v>
      </c>
      <c r="D443" s="33" t="s">
        <v>11302</v>
      </c>
      <c r="E443" s="33"/>
      <c r="F443" s="33" t="s">
        <v>11867</v>
      </c>
      <c r="G443" s="33">
        <v>64.900000000000006</v>
      </c>
      <c r="H443" s="33">
        <v>0</v>
      </c>
      <c r="I443" s="33"/>
      <c r="J443" s="33" t="s">
        <v>11304</v>
      </c>
      <c r="K443" s="33" t="s">
        <v>11306</v>
      </c>
      <c r="L443" s="33">
        <v>0</v>
      </c>
      <c r="M443" s="33"/>
      <c r="N443" s="33"/>
      <c r="O443" s="33"/>
      <c r="P443" s="33" t="s">
        <v>11306</v>
      </c>
      <c r="Q443" s="33" t="s">
        <v>11306</v>
      </c>
      <c r="R443" s="33">
        <v>0.3</v>
      </c>
      <c r="S443" s="33">
        <v>0.5</v>
      </c>
      <c r="T443" s="33"/>
      <c r="U443" s="33"/>
      <c r="V443" s="33" t="s">
        <v>13833</v>
      </c>
      <c r="W443" s="33"/>
      <c r="X443" s="33"/>
      <c r="Y443" s="33" t="s">
        <v>11308</v>
      </c>
      <c r="Z443" s="33">
        <v>20</v>
      </c>
      <c r="AA443" s="33">
        <v>20</v>
      </c>
      <c r="AB443" s="33">
        <v>20</v>
      </c>
      <c r="AC443" s="33">
        <v>0</v>
      </c>
      <c r="AD443" s="33" t="s">
        <v>11803</v>
      </c>
      <c r="AE443" s="33"/>
      <c r="AF443" s="33"/>
      <c r="AG443" s="33"/>
      <c r="AH443" s="33"/>
      <c r="AI443" s="33"/>
      <c r="AJ443" s="33"/>
      <c r="AK443" s="33"/>
      <c r="AL443" s="33"/>
      <c r="AM443" s="33"/>
      <c r="AN443" s="33" t="s">
        <v>12158</v>
      </c>
      <c r="AO443" s="33"/>
      <c r="AP443" s="33" t="s">
        <v>11318</v>
      </c>
      <c r="AQ443" s="33">
        <v>0</v>
      </c>
      <c r="AR443" s="33"/>
      <c r="AS443" s="33"/>
      <c r="AT443" s="33"/>
      <c r="AU443" s="33"/>
      <c r="AV443" s="33"/>
      <c r="AW443" s="33"/>
      <c r="AX443" s="33"/>
      <c r="AY443" s="33"/>
      <c r="AZ443" s="33"/>
      <c r="BA443" s="33"/>
      <c r="BB443" s="33"/>
      <c r="BC443" s="33" t="s">
        <v>11306</v>
      </c>
      <c r="BD443" s="33" t="s">
        <v>11318</v>
      </c>
      <c r="BE443" s="33"/>
      <c r="BF443" s="33"/>
      <c r="BG443" s="33"/>
      <c r="BH443" s="33"/>
      <c r="BI443" s="33"/>
      <c r="BJ443" s="33">
        <v>0</v>
      </c>
      <c r="BK443" s="33" t="s">
        <v>31</v>
      </c>
      <c r="BL443" s="33"/>
      <c r="BM443" s="33" t="s">
        <v>22258</v>
      </c>
    </row>
    <row r="444" spans="1:65" x14ac:dyDescent="0.25">
      <c r="A444" s="33" t="s">
        <v>13834</v>
      </c>
      <c r="B444" s="33" t="s">
        <v>13835</v>
      </c>
      <c r="C444" s="33" t="s">
        <v>13836</v>
      </c>
      <c r="D444" s="33" t="s">
        <v>11302</v>
      </c>
      <c r="E444" s="33"/>
      <c r="F444" s="33" t="s">
        <v>11867</v>
      </c>
      <c r="G444" s="33">
        <v>28.22</v>
      </c>
      <c r="H444" s="33">
        <v>0</v>
      </c>
      <c r="I444" s="33"/>
      <c r="J444" s="33" t="s">
        <v>11304</v>
      </c>
      <c r="K444" s="33" t="s">
        <v>12277</v>
      </c>
      <c r="L444" s="33">
        <v>0</v>
      </c>
      <c r="M444" s="33"/>
      <c r="N444" s="33"/>
      <c r="O444" s="33"/>
      <c r="P444" s="33" t="s">
        <v>11306</v>
      </c>
      <c r="Q444" s="33" t="s">
        <v>11306</v>
      </c>
      <c r="R444" s="33">
        <v>0.3</v>
      </c>
      <c r="S444" s="33">
        <v>0.5</v>
      </c>
      <c r="T444" s="33"/>
      <c r="U444" s="33"/>
      <c r="V444" s="33" t="s">
        <v>13837</v>
      </c>
      <c r="W444" s="33"/>
      <c r="X444" s="33"/>
      <c r="Y444" s="33" t="s">
        <v>11308</v>
      </c>
      <c r="Z444" s="33">
        <v>20</v>
      </c>
      <c r="AA444" s="33">
        <v>20</v>
      </c>
      <c r="AB444" s="33">
        <v>20</v>
      </c>
      <c r="AC444" s="33">
        <v>0</v>
      </c>
      <c r="AD444" s="33" t="s">
        <v>11803</v>
      </c>
      <c r="AE444" s="33" t="s">
        <v>13838</v>
      </c>
      <c r="AF444" s="33" t="s">
        <v>13839</v>
      </c>
      <c r="AG444" s="33" t="s">
        <v>13840</v>
      </c>
      <c r="AH444" s="33" t="s">
        <v>13841</v>
      </c>
      <c r="AI444" s="33" t="s">
        <v>13842</v>
      </c>
      <c r="AJ444" s="33"/>
      <c r="AK444" s="33" t="s">
        <v>12171</v>
      </c>
      <c r="AL444" s="33"/>
      <c r="AM444" s="33"/>
      <c r="AN444" s="33"/>
      <c r="AO444" s="33" t="s">
        <v>11627</v>
      </c>
      <c r="AP444" s="33" t="s">
        <v>11318</v>
      </c>
      <c r="AQ444" s="33">
        <v>0</v>
      </c>
      <c r="AR444" s="33"/>
      <c r="AS444" s="33"/>
      <c r="AT444" s="33"/>
      <c r="AU444" s="33"/>
      <c r="AV444" s="33"/>
      <c r="AW444" s="33"/>
      <c r="AX444" s="33"/>
      <c r="AY444" s="33"/>
      <c r="AZ444" s="33"/>
      <c r="BA444" s="33"/>
      <c r="BB444" s="33"/>
      <c r="BC444" s="33" t="s">
        <v>11306</v>
      </c>
      <c r="BD444" s="33" t="s">
        <v>11318</v>
      </c>
      <c r="BE444" s="33"/>
      <c r="BF444" s="33"/>
      <c r="BG444" s="33"/>
      <c r="BH444" s="33"/>
      <c r="BI444" s="33"/>
      <c r="BJ444" s="33">
        <v>0</v>
      </c>
      <c r="BK444" s="33" t="s">
        <v>31</v>
      </c>
      <c r="BL444" s="33"/>
      <c r="BM444" s="33" t="s">
        <v>22258</v>
      </c>
    </row>
    <row r="445" spans="1:65" x14ac:dyDescent="0.25">
      <c r="A445" s="33" t="s">
        <v>14572</v>
      </c>
      <c r="B445" s="33" t="s">
        <v>3331</v>
      </c>
      <c r="C445" s="33" t="s">
        <v>14573</v>
      </c>
      <c r="D445" s="33" t="s">
        <v>11302</v>
      </c>
      <c r="E445" s="33" t="s">
        <v>11800</v>
      </c>
      <c r="F445" s="33" t="s">
        <v>11550</v>
      </c>
      <c r="G445" s="33">
        <v>258.8</v>
      </c>
      <c r="H445" s="33">
        <v>0</v>
      </c>
      <c r="I445" s="33"/>
      <c r="J445" s="33" t="s">
        <v>11304</v>
      </c>
      <c r="K445" s="33" t="s">
        <v>14574</v>
      </c>
      <c r="L445" s="33">
        <v>115</v>
      </c>
      <c r="M445" s="33"/>
      <c r="N445" s="33"/>
      <c r="O445" s="33"/>
      <c r="P445" s="33" t="s">
        <v>11306</v>
      </c>
      <c r="Q445" s="33" t="s">
        <v>11306</v>
      </c>
      <c r="R445" s="33">
        <v>2.5</v>
      </c>
      <c r="S445" s="33">
        <v>2.5</v>
      </c>
      <c r="T445" s="33" t="s">
        <v>14575</v>
      </c>
      <c r="U445" s="33"/>
      <c r="V445" s="33" t="s">
        <v>14576</v>
      </c>
      <c r="W445" s="33"/>
      <c r="X445" s="33"/>
      <c r="Y445" s="33" t="s">
        <v>11308</v>
      </c>
      <c r="Z445" s="33">
        <v>10</v>
      </c>
      <c r="AA445" s="33">
        <v>14</v>
      </c>
      <c r="AB445" s="33">
        <v>60</v>
      </c>
      <c r="AC445" s="33">
        <v>0</v>
      </c>
      <c r="AD445" s="33" t="s">
        <v>11803</v>
      </c>
      <c r="AE445" s="33" t="s">
        <v>14577</v>
      </c>
      <c r="AF445" s="33" t="s">
        <v>14578</v>
      </c>
      <c r="AG445" s="33" t="s">
        <v>14579</v>
      </c>
      <c r="AH445" s="33"/>
      <c r="AI445" s="33"/>
      <c r="AJ445" s="33"/>
      <c r="AK445" s="33" t="s">
        <v>12774</v>
      </c>
      <c r="AL445" s="33"/>
      <c r="AM445" s="33"/>
      <c r="AN445" s="33" t="s">
        <v>11500</v>
      </c>
      <c r="AO445" s="33" t="s">
        <v>11627</v>
      </c>
      <c r="AP445" s="33" t="s">
        <v>11318</v>
      </c>
      <c r="AQ445" s="33">
        <v>216.8</v>
      </c>
      <c r="AR445" s="33"/>
      <c r="AS445" s="33"/>
      <c r="AT445" s="33"/>
      <c r="AU445" s="33"/>
      <c r="AV445" s="33"/>
      <c r="AW445" s="33"/>
      <c r="AX445" s="33"/>
      <c r="AY445" s="33"/>
      <c r="AZ445" s="33"/>
      <c r="BA445" s="33"/>
      <c r="BB445" s="33"/>
      <c r="BC445" s="33" t="s">
        <v>11306</v>
      </c>
      <c r="BD445" s="33" t="s">
        <v>11318</v>
      </c>
      <c r="BE445" s="33"/>
      <c r="BF445" s="33"/>
      <c r="BG445" s="33"/>
      <c r="BH445" s="33"/>
      <c r="BI445" s="33"/>
      <c r="BJ445" s="33">
        <v>0</v>
      </c>
      <c r="BK445" s="33" t="s">
        <v>31</v>
      </c>
      <c r="BL445" s="33"/>
      <c r="BM445" s="33" t="s">
        <v>22260</v>
      </c>
    </row>
    <row r="446" spans="1:65" x14ac:dyDescent="0.25">
      <c r="A446" s="33" t="s">
        <v>13843</v>
      </c>
      <c r="B446" s="33" t="s">
        <v>13835</v>
      </c>
      <c r="C446" s="33" t="s">
        <v>13844</v>
      </c>
      <c r="D446" s="33" t="s">
        <v>11302</v>
      </c>
      <c r="E446" s="33"/>
      <c r="F446" s="33" t="s">
        <v>11867</v>
      </c>
      <c r="G446" s="33">
        <v>28.22</v>
      </c>
      <c r="H446" s="33">
        <v>0</v>
      </c>
      <c r="I446" s="33"/>
      <c r="J446" s="33" t="s">
        <v>11304</v>
      </c>
      <c r="K446" s="33" t="s">
        <v>13629</v>
      </c>
      <c r="L446" s="33">
        <v>0</v>
      </c>
      <c r="M446" s="33"/>
      <c r="N446" s="33"/>
      <c r="O446" s="33"/>
      <c r="P446" s="33" t="s">
        <v>11306</v>
      </c>
      <c r="Q446" s="33" t="s">
        <v>11306</v>
      </c>
      <c r="R446" s="33">
        <v>0.3</v>
      </c>
      <c r="S446" s="33">
        <v>0.5</v>
      </c>
      <c r="T446" s="33"/>
      <c r="U446" s="33"/>
      <c r="V446" s="33" t="s">
        <v>13837</v>
      </c>
      <c r="W446" s="33"/>
      <c r="X446" s="33"/>
      <c r="Y446" s="33" t="s">
        <v>11308</v>
      </c>
      <c r="Z446" s="33">
        <v>20</v>
      </c>
      <c r="AA446" s="33">
        <v>20</v>
      </c>
      <c r="AB446" s="33">
        <v>20</v>
      </c>
      <c r="AC446" s="33">
        <v>0</v>
      </c>
      <c r="AD446" s="33" t="s">
        <v>11803</v>
      </c>
      <c r="AE446" s="33"/>
      <c r="AF446" s="33"/>
      <c r="AG446" s="33"/>
      <c r="AH446" s="33"/>
      <c r="AI446" s="33"/>
      <c r="AJ446" s="33"/>
      <c r="AK446" s="33"/>
      <c r="AL446" s="33"/>
      <c r="AM446" s="33"/>
      <c r="AN446" s="33" t="s">
        <v>12158</v>
      </c>
      <c r="AO446" s="33"/>
      <c r="AP446" s="33" t="s">
        <v>11318</v>
      </c>
      <c r="AQ446" s="33">
        <v>0</v>
      </c>
      <c r="AR446" s="33"/>
      <c r="AS446" s="33"/>
      <c r="AT446" s="33"/>
      <c r="AU446" s="33"/>
      <c r="AV446" s="33"/>
      <c r="AW446" s="33"/>
      <c r="AX446" s="33"/>
      <c r="AY446" s="33"/>
      <c r="AZ446" s="33"/>
      <c r="BA446" s="33"/>
      <c r="BB446" s="33"/>
      <c r="BC446" s="33" t="s">
        <v>11306</v>
      </c>
      <c r="BD446" s="33" t="s">
        <v>11318</v>
      </c>
      <c r="BE446" s="33"/>
      <c r="BF446" s="33"/>
      <c r="BG446" s="33"/>
      <c r="BH446" s="33"/>
      <c r="BI446" s="33"/>
      <c r="BJ446" s="33">
        <v>0</v>
      </c>
      <c r="BK446" s="33" t="s">
        <v>31</v>
      </c>
      <c r="BL446" s="33"/>
      <c r="BM446" s="33" t="s">
        <v>22258</v>
      </c>
    </row>
    <row r="447" spans="1:65" x14ac:dyDescent="0.25">
      <c r="A447" s="33" t="s">
        <v>13845</v>
      </c>
      <c r="B447" s="33" t="s">
        <v>13846</v>
      </c>
      <c r="C447" s="33" t="s">
        <v>13847</v>
      </c>
      <c r="D447" s="33" t="s">
        <v>11302</v>
      </c>
      <c r="E447" s="33"/>
      <c r="F447" s="33" t="s">
        <v>11867</v>
      </c>
      <c r="G447" s="33">
        <v>64.900000000000006</v>
      </c>
      <c r="H447" s="33">
        <v>0</v>
      </c>
      <c r="I447" s="33"/>
      <c r="J447" s="33" t="s">
        <v>11304</v>
      </c>
      <c r="K447" s="33" t="s">
        <v>11306</v>
      </c>
      <c r="L447" s="33">
        <v>0</v>
      </c>
      <c r="M447" s="33"/>
      <c r="N447" s="33"/>
      <c r="O447" s="33"/>
      <c r="P447" s="33" t="s">
        <v>11306</v>
      </c>
      <c r="Q447" s="33" t="s">
        <v>11306</v>
      </c>
      <c r="R447" s="33">
        <v>0.3</v>
      </c>
      <c r="S447" s="33">
        <v>0.5</v>
      </c>
      <c r="T447" s="33"/>
      <c r="U447" s="33"/>
      <c r="V447" s="33" t="s">
        <v>13833</v>
      </c>
      <c r="W447" s="33"/>
      <c r="X447" s="33"/>
      <c r="Y447" s="33" t="s">
        <v>11308</v>
      </c>
      <c r="Z447" s="33">
        <v>20</v>
      </c>
      <c r="AA447" s="33">
        <v>20</v>
      </c>
      <c r="AB447" s="33">
        <v>20</v>
      </c>
      <c r="AC447" s="33">
        <v>0</v>
      </c>
      <c r="AD447" s="33" t="s">
        <v>11803</v>
      </c>
      <c r="AE447" s="33"/>
      <c r="AF447" s="33"/>
      <c r="AG447" s="33"/>
      <c r="AH447" s="33"/>
      <c r="AI447" s="33"/>
      <c r="AJ447" s="33"/>
      <c r="AK447" s="33"/>
      <c r="AL447" s="33"/>
      <c r="AM447" s="33"/>
      <c r="AN447" s="33" t="s">
        <v>12158</v>
      </c>
      <c r="AO447" s="33"/>
      <c r="AP447" s="33" t="s">
        <v>11318</v>
      </c>
      <c r="AQ447" s="33">
        <v>0</v>
      </c>
      <c r="AR447" s="33"/>
      <c r="AS447" s="33"/>
      <c r="AT447" s="33"/>
      <c r="AU447" s="33"/>
      <c r="AV447" s="33"/>
      <c r="AW447" s="33"/>
      <c r="AX447" s="33"/>
      <c r="AY447" s="33"/>
      <c r="AZ447" s="33"/>
      <c r="BA447" s="33"/>
      <c r="BB447" s="33"/>
      <c r="BC447" s="33" t="s">
        <v>11306</v>
      </c>
      <c r="BD447" s="33" t="s">
        <v>11318</v>
      </c>
      <c r="BE447" s="33"/>
      <c r="BF447" s="33"/>
      <c r="BG447" s="33"/>
      <c r="BH447" s="33"/>
      <c r="BI447" s="33"/>
      <c r="BJ447" s="33">
        <v>0</v>
      </c>
      <c r="BK447" s="33" t="s">
        <v>31</v>
      </c>
      <c r="BL447" s="33"/>
      <c r="BM447" s="33" t="s">
        <v>22258</v>
      </c>
    </row>
    <row r="448" spans="1:65" x14ac:dyDescent="0.25">
      <c r="A448" s="33" t="s">
        <v>13848</v>
      </c>
      <c r="B448" s="33" t="s">
        <v>13849</v>
      </c>
      <c r="C448" s="33" t="s">
        <v>13850</v>
      </c>
      <c r="D448" s="33" t="s">
        <v>11302</v>
      </c>
      <c r="E448" s="33"/>
      <c r="F448" s="33" t="s">
        <v>11867</v>
      </c>
      <c r="G448" s="33">
        <v>24.19</v>
      </c>
      <c r="H448" s="33">
        <v>0</v>
      </c>
      <c r="I448" s="33"/>
      <c r="J448" s="33" t="s">
        <v>11304</v>
      </c>
      <c r="K448" s="33" t="s">
        <v>11306</v>
      </c>
      <c r="L448" s="33">
        <v>0</v>
      </c>
      <c r="M448" s="33"/>
      <c r="N448" s="33"/>
      <c r="O448" s="33"/>
      <c r="P448" s="33" t="s">
        <v>11306</v>
      </c>
      <c r="Q448" s="33" t="s">
        <v>11306</v>
      </c>
      <c r="R448" s="33">
        <v>0.3</v>
      </c>
      <c r="S448" s="33">
        <v>0.5</v>
      </c>
      <c r="T448" s="33"/>
      <c r="U448" s="33"/>
      <c r="V448" s="33" t="s">
        <v>13851</v>
      </c>
      <c r="W448" s="33"/>
      <c r="X448" s="33"/>
      <c r="Y448" s="33" t="s">
        <v>11308</v>
      </c>
      <c r="Z448" s="33">
        <v>20</v>
      </c>
      <c r="AA448" s="33">
        <v>20</v>
      </c>
      <c r="AB448" s="33">
        <v>20</v>
      </c>
      <c r="AC448" s="33">
        <v>0</v>
      </c>
      <c r="AD448" s="33" t="s">
        <v>11803</v>
      </c>
      <c r="AE448" s="33"/>
      <c r="AF448" s="33"/>
      <c r="AG448" s="33"/>
      <c r="AH448" s="33"/>
      <c r="AI448" s="33"/>
      <c r="AJ448" s="33"/>
      <c r="AK448" s="33"/>
      <c r="AL448" s="33"/>
      <c r="AM448" s="33"/>
      <c r="AN448" s="33" t="s">
        <v>12158</v>
      </c>
      <c r="AO448" s="33"/>
      <c r="AP448" s="33" t="s">
        <v>11318</v>
      </c>
      <c r="AQ448" s="33">
        <v>0</v>
      </c>
      <c r="AR448" s="33"/>
      <c r="AS448" s="33"/>
      <c r="AT448" s="33"/>
      <c r="AU448" s="33"/>
      <c r="AV448" s="33"/>
      <c r="AW448" s="33"/>
      <c r="AX448" s="33"/>
      <c r="AY448" s="33"/>
      <c r="AZ448" s="33"/>
      <c r="BA448" s="33"/>
      <c r="BB448" s="33"/>
      <c r="BC448" s="33" t="s">
        <v>11306</v>
      </c>
      <c r="BD448" s="33" t="s">
        <v>11318</v>
      </c>
      <c r="BE448" s="33"/>
      <c r="BF448" s="33"/>
      <c r="BG448" s="33"/>
      <c r="BH448" s="33"/>
      <c r="BI448" s="33"/>
      <c r="BJ448" s="33">
        <v>0</v>
      </c>
      <c r="BK448" s="33" t="s">
        <v>31</v>
      </c>
      <c r="BL448" s="33"/>
      <c r="BM448" s="33" t="s">
        <v>22258</v>
      </c>
    </row>
    <row r="449" spans="1:65" x14ac:dyDescent="0.25">
      <c r="A449" s="33" t="s">
        <v>13852</v>
      </c>
      <c r="B449" s="33" t="s">
        <v>13853</v>
      </c>
      <c r="C449" s="33" t="s">
        <v>13854</v>
      </c>
      <c r="D449" s="33" t="s">
        <v>11302</v>
      </c>
      <c r="E449" s="33"/>
      <c r="F449" s="33" t="s">
        <v>11867</v>
      </c>
      <c r="G449" s="33">
        <v>24.19</v>
      </c>
      <c r="H449" s="33">
        <v>0</v>
      </c>
      <c r="I449" s="33"/>
      <c r="J449" s="33" t="s">
        <v>11304</v>
      </c>
      <c r="K449" s="33" t="s">
        <v>11306</v>
      </c>
      <c r="L449" s="33">
        <v>0</v>
      </c>
      <c r="M449" s="33"/>
      <c r="N449" s="33"/>
      <c r="O449" s="33"/>
      <c r="P449" s="33" t="s">
        <v>11306</v>
      </c>
      <c r="Q449" s="33" t="s">
        <v>11306</v>
      </c>
      <c r="R449" s="33">
        <v>0.3</v>
      </c>
      <c r="S449" s="33">
        <v>0.5</v>
      </c>
      <c r="T449" s="33"/>
      <c r="U449" s="33"/>
      <c r="V449" s="33" t="s">
        <v>13855</v>
      </c>
      <c r="W449" s="33"/>
      <c r="X449" s="33"/>
      <c r="Y449" s="33" t="s">
        <v>11308</v>
      </c>
      <c r="Z449" s="33">
        <v>20</v>
      </c>
      <c r="AA449" s="33">
        <v>20</v>
      </c>
      <c r="AB449" s="33">
        <v>20</v>
      </c>
      <c r="AC449" s="33">
        <v>0</v>
      </c>
      <c r="AD449" s="33" t="s">
        <v>11803</v>
      </c>
      <c r="AE449" s="33" t="s">
        <v>13856</v>
      </c>
      <c r="AF449" s="33" t="s">
        <v>13857</v>
      </c>
      <c r="AG449" s="33" t="s">
        <v>13858</v>
      </c>
      <c r="AH449" s="33" t="s">
        <v>13859</v>
      </c>
      <c r="AI449" s="33"/>
      <c r="AJ449" s="33"/>
      <c r="AK449" s="33" t="s">
        <v>12171</v>
      </c>
      <c r="AL449" s="33"/>
      <c r="AM449" s="33"/>
      <c r="AN449" s="33" t="s">
        <v>12158</v>
      </c>
      <c r="AO449" s="33" t="s">
        <v>11627</v>
      </c>
      <c r="AP449" s="33" t="s">
        <v>11318</v>
      </c>
      <c r="AQ449" s="33">
        <v>0</v>
      </c>
      <c r="AR449" s="33"/>
      <c r="AS449" s="33"/>
      <c r="AT449" s="33"/>
      <c r="AU449" s="33"/>
      <c r="AV449" s="33"/>
      <c r="AW449" s="33"/>
      <c r="AX449" s="33"/>
      <c r="AY449" s="33"/>
      <c r="AZ449" s="33"/>
      <c r="BA449" s="33"/>
      <c r="BB449" s="33"/>
      <c r="BC449" s="33" t="s">
        <v>11306</v>
      </c>
      <c r="BD449" s="33" t="s">
        <v>11318</v>
      </c>
      <c r="BE449" s="33"/>
      <c r="BF449" s="33"/>
      <c r="BG449" s="33"/>
      <c r="BH449" s="33"/>
      <c r="BI449" s="33"/>
      <c r="BJ449" s="33">
        <v>0</v>
      </c>
      <c r="BK449" s="33" t="s">
        <v>31</v>
      </c>
      <c r="BL449" s="33"/>
      <c r="BM449" s="33" t="s">
        <v>22258</v>
      </c>
    </row>
    <row r="450" spans="1:65" x14ac:dyDescent="0.25">
      <c r="A450" s="33" t="s">
        <v>13876</v>
      </c>
      <c r="B450" s="33" t="s">
        <v>13877</v>
      </c>
      <c r="C450" s="33" t="s">
        <v>13878</v>
      </c>
      <c r="D450" s="33" t="s">
        <v>11302</v>
      </c>
      <c r="E450" s="33"/>
      <c r="F450" s="33" t="s">
        <v>11867</v>
      </c>
      <c r="G450" s="33">
        <v>16.13</v>
      </c>
      <c r="H450" s="33">
        <v>0</v>
      </c>
      <c r="I450" s="33"/>
      <c r="J450" s="33" t="s">
        <v>11304</v>
      </c>
      <c r="K450" s="33" t="s">
        <v>11306</v>
      </c>
      <c r="L450" s="33">
        <v>0</v>
      </c>
      <c r="M450" s="33"/>
      <c r="N450" s="33"/>
      <c r="O450" s="33"/>
      <c r="P450" s="33" t="s">
        <v>11306</v>
      </c>
      <c r="Q450" s="33" t="s">
        <v>11306</v>
      </c>
      <c r="R450" s="33">
        <v>0.3</v>
      </c>
      <c r="S450" s="33">
        <v>0.5</v>
      </c>
      <c r="T450" s="33"/>
      <c r="U450" s="33"/>
      <c r="V450" s="33" t="s">
        <v>13879</v>
      </c>
      <c r="W450" s="33"/>
      <c r="X450" s="33"/>
      <c r="Y450" s="33" t="s">
        <v>11308</v>
      </c>
      <c r="Z450" s="33">
        <v>20</v>
      </c>
      <c r="AA450" s="33">
        <v>20</v>
      </c>
      <c r="AB450" s="33">
        <v>20</v>
      </c>
      <c r="AC450" s="33">
        <v>0</v>
      </c>
      <c r="AD450" s="33" t="s">
        <v>11803</v>
      </c>
      <c r="AE450" s="33"/>
      <c r="AF450" s="33"/>
      <c r="AG450" s="33"/>
      <c r="AH450" s="33"/>
      <c r="AI450" s="33"/>
      <c r="AJ450" s="33"/>
      <c r="AK450" s="33"/>
      <c r="AL450" s="33"/>
      <c r="AM450" s="33"/>
      <c r="AN450" s="33" t="s">
        <v>12158</v>
      </c>
      <c r="AO450" s="33"/>
      <c r="AP450" s="33" t="s">
        <v>11318</v>
      </c>
      <c r="AQ450" s="33">
        <v>0</v>
      </c>
      <c r="AR450" s="33"/>
      <c r="AS450" s="33"/>
      <c r="AT450" s="33"/>
      <c r="AU450" s="33"/>
      <c r="AV450" s="33"/>
      <c r="AW450" s="33"/>
      <c r="AX450" s="33"/>
      <c r="AY450" s="33"/>
      <c r="AZ450" s="33"/>
      <c r="BA450" s="33"/>
      <c r="BB450" s="33"/>
      <c r="BC450" s="33" t="s">
        <v>11306</v>
      </c>
      <c r="BD450" s="33" t="s">
        <v>11318</v>
      </c>
      <c r="BE450" s="33"/>
      <c r="BF450" s="33"/>
      <c r="BG450" s="33"/>
      <c r="BH450" s="33"/>
      <c r="BI450" s="33"/>
      <c r="BJ450" s="33">
        <v>0</v>
      </c>
      <c r="BK450" s="33" t="s">
        <v>31</v>
      </c>
      <c r="BL450" s="33"/>
      <c r="BM450" s="33" t="s">
        <v>22258</v>
      </c>
    </row>
    <row r="451" spans="1:65" x14ac:dyDescent="0.25">
      <c r="A451" s="33" t="s">
        <v>13880</v>
      </c>
      <c r="B451" s="33" t="s">
        <v>13881</v>
      </c>
      <c r="C451" s="33" t="s">
        <v>13882</v>
      </c>
      <c r="D451" s="33" t="s">
        <v>11302</v>
      </c>
      <c r="E451" s="33"/>
      <c r="F451" s="33" t="s">
        <v>11867</v>
      </c>
      <c r="G451" s="33">
        <v>37.5</v>
      </c>
      <c r="H451" s="33">
        <v>0</v>
      </c>
      <c r="I451" s="33"/>
      <c r="J451" s="33" t="s">
        <v>11304</v>
      </c>
      <c r="K451" s="33" t="s">
        <v>11306</v>
      </c>
      <c r="L451" s="33">
        <v>0</v>
      </c>
      <c r="M451" s="33"/>
      <c r="N451" s="33"/>
      <c r="O451" s="33"/>
      <c r="P451" s="33" t="s">
        <v>11306</v>
      </c>
      <c r="Q451" s="33" t="s">
        <v>11306</v>
      </c>
      <c r="R451" s="33">
        <v>0.3</v>
      </c>
      <c r="S451" s="33">
        <v>0.5</v>
      </c>
      <c r="T451" s="33"/>
      <c r="U451" s="33"/>
      <c r="V451" s="33" t="s">
        <v>13883</v>
      </c>
      <c r="W451" s="33"/>
      <c r="X451" s="33"/>
      <c r="Y451" s="33" t="s">
        <v>11308</v>
      </c>
      <c r="Z451" s="33">
        <v>20</v>
      </c>
      <c r="AA451" s="33">
        <v>20</v>
      </c>
      <c r="AB451" s="33">
        <v>20</v>
      </c>
      <c r="AC451" s="33">
        <v>0</v>
      </c>
      <c r="AD451" s="33" t="s">
        <v>11803</v>
      </c>
      <c r="AE451" s="33"/>
      <c r="AF451" s="33"/>
      <c r="AG451" s="33"/>
      <c r="AH451" s="33"/>
      <c r="AI451" s="33"/>
      <c r="AJ451" s="33"/>
      <c r="AK451" s="33"/>
      <c r="AL451" s="33"/>
      <c r="AM451" s="33"/>
      <c r="AN451" s="33" t="s">
        <v>12158</v>
      </c>
      <c r="AO451" s="33"/>
      <c r="AP451" s="33" t="s">
        <v>11318</v>
      </c>
      <c r="AQ451" s="33">
        <v>0</v>
      </c>
      <c r="AR451" s="33"/>
      <c r="AS451" s="33"/>
      <c r="AT451" s="33"/>
      <c r="AU451" s="33"/>
      <c r="AV451" s="33"/>
      <c r="AW451" s="33"/>
      <c r="AX451" s="33"/>
      <c r="AY451" s="33"/>
      <c r="AZ451" s="33"/>
      <c r="BA451" s="33"/>
      <c r="BB451" s="33"/>
      <c r="BC451" s="33" t="s">
        <v>11306</v>
      </c>
      <c r="BD451" s="33" t="s">
        <v>11318</v>
      </c>
      <c r="BE451" s="33"/>
      <c r="BF451" s="33"/>
      <c r="BG451" s="33"/>
      <c r="BH451" s="33"/>
      <c r="BI451" s="33"/>
      <c r="BJ451" s="33">
        <v>0</v>
      </c>
      <c r="BK451" s="33" t="s">
        <v>31</v>
      </c>
      <c r="BL451" s="33"/>
      <c r="BM451" s="33" t="s">
        <v>22258</v>
      </c>
    </row>
    <row r="452" spans="1:65" x14ac:dyDescent="0.25">
      <c r="A452" s="33" t="s">
        <v>13884</v>
      </c>
      <c r="B452" s="33" t="s">
        <v>13885</v>
      </c>
      <c r="C452" s="33" t="s">
        <v>13886</v>
      </c>
      <c r="D452" s="33" t="s">
        <v>11302</v>
      </c>
      <c r="E452" s="33"/>
      <c r="F452" s="33" t="s">
        <v>11867</v>
      </c>
      <c r="G452" s="33">
        <v>20.16</v>
      </c>
      <c r="H452" s="33">
        <v>0</v>
      </c>
      <c r="I452" s="33"/>
      <c r="J452" s="33" t="s">
        <v>11304</v>
      </c>
      <c r="K452" s="33" t="s">
        <v>11306</v>
      </c>
      <c r="L452" s="33">
        <v>0</v>
      </c>
      <c r="M452" s="33"/>
      <c r="N452" s="33"/>
      <c r="O452" s="33"/>
      <c r="P452" s="33" t="s">
        <v>11306</v>
      </c>
      <c r="Q452" s="33" t="s">
        <v>11306</v>
      </c>
      <c r="R452" s="33">
        <v>0.3</v>
      </c>
      <c r="S452" s="33">
        <v>0.5</v>
      </c>
      <c r="T452" s="33"/>
      <c r="U452" s="33"/>
      <c r="V452" s="33" t="s">
        <v>13887</v>
      </c>
      <c r="W452" s="33"/>
      <c r="X452" s="33"/>
      <c r="Y452" s="33" t="s">
        <v>11308</v>
      </c>
      <c r="Z452" s="33">
        <v>20</v>
      </c>
      <c r="AA452" s="33">
        <v>20</v>
      </c>
      <c r="AB452" s="33">
        <v>20</v>
      </c>
      <c r="AC452" s="33">
        <v>0</v>
      </c>
      <c r="AD452" s="33" t="s">
        <v>11803</v>
      </c>
      <c r="AE452" s="33"/>
      <c r="AF452" s="33"/>
      <c r="AG452" s="33"/>
      <c r="AH452" s="33"/>
      <c r="AI452" s="33"/>
      <c r="AJ452" s="33"/>
      <c r="AK452" s="33"/>
      <c r="AL452" s="33"/>
      <c r="AM452" s="33"/>
      <c r="AN452" s="33" t="s">
        <v>12158</v>
      </c>
      <c r="AO452" s="33"/>
      <c r="AP452" s="33" t="s">
        <v>11318</v>
      </c>
      <c r="AQ452" s="33">
        <v>0</v>
      </c>
      <c r="AR452" s="33"/>
      <c r="AS452" s="33"/>
      <c r="AT452" s="33"/>
      <c r="AU452" s="33"/>
      <c r="AV452" s="33"/>
      <c r="AW452" s="33"/>
      <c r="AX452" s="33"/>
      <c r="AY452" s="33"/>
      <c r="AZ452" s="33"/>
      <c r="BA452" s="33"/>
      <c r="BB452" s="33"/>
      <c r="BC452" s="33" t="s">
        <v>11306</v>
      </c>
      <c r="BD452" s="33" t="s">
        <v>11318</v>
      </c>
      <c r="BE452" s="33"/>
      <c r="BF452" s="33"/>
      <c r="BG452" s="33"/>
      <c r="BH452" s="33"/>
      <c r="BI452" s="33"/>
      <c r="BJ452" s="33">
        <v>0</v>
      </c>
      <c r="BK452" s="33" t="s">
        <v>31</v>
      </c>
      <c r="BL452" s="33"/>
      <c r="BM452" s="33" t="s">
        <v>22258</v>
      </c>
    </row>
    <row r="453" spans="1:65" x14ac:dyDescent="0.25">
      <c r="A453" s="33" t="s">
        <v>13888</v>
      </c>
      <c r="B453" s="33" t="s">
        <v>13889</v>
      </c>
      <c r="C453" s="33" t="s">
        <v>13890</v>
      </c>
      <c r="D453" s="33" t="s">
        <v>11302</v>
      </c>
      <c r="E453" s="33"/>
      <c r="F453" s="33" t="s">
        <v>11867</v>
      </c>
      <c r="G453" s="33">
        <v>24.19</v>
      </c>
      <c r="H453" s="33">
        <v>0</v>
      </c>
      <c r="I453" s="33"/>
      <c r="J453" s="33" t="s">
        <v>11304</v>
      </c>
      <c r="K453" s="33" t="s">
        <v>12197</v>
      </c>
      <c r="L453" s="33">
        <v>0</v>
      </c>
      <c r="M453" s="33"/>
      <c r="N453" s="33"/>
      <c r="O453" s="33"/>
      <c r="P453" s="33" t="s">
        <v>11306</v>
      </c>
      <c r="Q453" s="33" t="s">
        <v>11306</v>
      </c>
      <c r="R453" s="33">
        <v>0.3</v>
      </c>
      <c r="S453" s="33">
        <v>0.5</v>
      </c>
      <c r="T453" s="33"/>
      <c r="U453" s="33"/>
      <c r="V453" s="33" t="s">
        <v>13891</v>
      </c>
      <c r="W453" s="33"/>
      <c r="X453" s="33"/>
      <c r="Y453" s="33" t="s">
        <v>11308</v>
      </c>
      <c r="Z453" s="33">
        <v>20</v>
      </c>
      <c r="AA453" s="33">
        <v>20</v>
      </c>
      <c r="AB453" s="33">
        <v>20</v>
      </c>
      <c r="AC453" s="33">
        <v>0</v>
      </c>
      <c r="AD453" s="33" t="s">
        <v>11803</v>
      </c>
      <c r="AE453" s="33"/>
      <c r="AF453" s="33"/>
      <c r="AG453" s="33"/>
      <c r="AH453" s="33"/>
      <c r="AI453" s="33"/>
      <c r="AJ453" s="33"/>
      <c r="AK453" s="33"/>
      <c r="AL453" s="33"/>
      <c r="AM453" s="33"/>
      <c r="AN453" s="33" t="s">
        <v>12158</v>
      </c>
      <c r="AO453" s="33"/>
      <c r="AP453" s="33" t="s">
        <v>11318</v>
      </c>
      <c r="AQ453" s="33">
        <v>0</v>
      </c>
      <c r="AR453" s="33"/>
      <c r="AS453" s="33"/>
      <c r="AT453" s="33"/>
      <c r="AU453" s="33"/>
      <c r="AV453" s="33"/>
      <c r="AW453" s="33"/>
      <c r="AX453" s="33"/>
      <c r="AY453" s="33"/>
      <c r="AZ453" s="33"/>
      <c r="BA453" s="33"/>
      <c r="BB453" s="33"/>
      <c r="BC453" s="33" t="s">
        <v>11306</v>
      </c>
      <c r="BD453" s="33" t="s">
        <v>11318</v>
      </c>
      <c r="BE453" s="33"/>
      <c r="BF453" s="33"/>
      <c r="BG453" s="33"/>
      <c r="BH453" s="33"/>
      <c r="BI453" s="33"/>
      <c r="BJ453" s="33">
        <v>0</v>
      </c>
      <c r="BK453" s="33" t="s">
        <v>31</v>
      </c>
      <c r="BL453" s="33"/>
      <c r="BM453" s="33" t="s">
        <v>22258</v>
      </c>
    </row>
    <row r="454" spans="1:65" x14ac:dyDescent="0.25">
      <c r="A454" s="33" t="s">
        <v>14647</v>
      </c>
      <c r="B454" s="33" t="s">
        <v>14648</v>
      </c>
      <c r="C454" s="33" t="s">
        <v>14649</v>
      </c>
      <c r="D454" s="33"/>
      <c r="E454" s="33" t="s">
        <v>11800</v>
      </c>
      <c r="F454" s="33" t="s">
        <v>11550</v>
      </c>
      <c r="G454" s="33">
        <v>328.67</v>
      </c>
      <c r="H454" s="33">
        <v>0</v>
      </c>
      <c r="I454" s="33"/>
      <c r="J454" s="33" t="s">
        <v>11304</v>
      </c>
      <c r="K454" s="33" t="s">
        <v>11306</v>
      </c>
      <c r="L454" s="33">
        <v>0</v>
      </c>
      <c r="M454" s="33"/>
      <c r="N454" s="33"/>
      <c r="O454" s="33"/>
      <c r="P454" s="33" t="s">
        <v>11306</v>
      </c>
      <c r="Q454" s="33" t="s">
        <v>11306</v>
      </c>
      <c r="R454" s="33">
        <v>2.5</v>
      </c>
      <c r="S454" s="33">
        <v>2.5</v>
      </c>
      <c r="T454" s="33"/>
      <c r="U454" s="33"/>
      <c r="V454" s="33" t="s">
        <v>14650</v>
      </c>
      <c r="W454" s="33"/>
      <c r="X454" s="33"/>
      <c r="Y454" s="33" t="s">
        <v>11308</v>
      </c>
      <c r="Z454" s="33">
        <v>14</v>
      </c>
      <c r="AA454" s="33">
        <v>10</v>
      </c>
      <c r="AB454" s="33">
        <v>70</v>
      </c>
      <c r="AC454" s="33">
        <v>0</v>
      </c>
      <c r="AD454" s="33" t="s">
        <v>14046</v>
      </c>
      <c r="AE454" s="33" t="s">
        <v>14651</v>
      </c>
      <c r="AF454" s="33" t="s">
        <v>14652</v>
      </c>
      <c r="AG454" s="33" t="s">
        <v>14653</v>
      </c>
      <c r="AH454" s="33" t="s">
        <v>14654</v>
      </c>
      <c r="AI454" s="33" t="s">
        <v>14655</v>
      </c>
      <c r="AJ454" s="33" t="s">
        <v>14656</v>
      </c>
      <c r="AK454" s="33" t="s">
        <v>12774</v>
      </c>
      <c r="AL454" s="33"/>
      <c r="AM454" s="33"/>
      <c r="AN454" s="33" t="s">
        <v>14657</v>
      </c>
      <c r="AO454" s="33" t="s">
        <v>11627</v>
      </c>
      <c r="AP454" s="33" t="s">
        <v>11318</v>
      </c>
      <c r="AQ454" s="33">
        <v>0</v>
      </c>
      <c r="AR454" s="33"/>
      <c r="AS454" s="33"/>
      <c r="AT454" s="33"/>
      <c r="AU454" s="33"/>
      <c r="AV454" s="33"/>
      <c r="AW454" s="33"/>
      <c r="AX454" s="33"/>
      <c r="AY454" s="33"/>
      <c r="AZ454" s="33"/>
      <c r="BA454" s="33"/>
      <c r="BB454" s="33"/>
      <c r="BC454" s="33" t="s">
        <v>11306</v>
      </c>
      <c r="BD454" s="33" t="s">
        <v>11318</v>
      </c>
      <c r="BE454" s="33"/>
      <c r="BF454" s="33"/>
      <c r="BG454" s="33"/>
      <c r="BH454" s="33"/>
      <c r="BI454" s="33"/>
      <c r="BJ454" s="33">
        <v>0</v>
      </c>
      <c r="BK454" s="33" t="s">
        <v>31</v>
      </c>
      <c r="BL454" s="33"/>
      <c r="BM454" s="33" t="s">
        <v>22259</v>
      </c>
    </row>
    <row r="455" spans="1:65" x14ac:dyDescent="0.25">
      <c r="A455" s="33" t="s">
        <v>14658</v>
      </c>
      <c r="B455" s="33" t="s">
        <v>14659</v>
      </c>
      <c r="C455" s="33" t="s">
        <v>14660</v>
      </c>
      <c r="D455" s="33" t="s">
        <v>13574</v>
      </c>
      <c r="E455" s="33"/>
      <c r="F455" s="33" t="s">
        <v>11550</v>
      </c>
      <c r="G455" s="33">
        <v>258.8</v>
      </c>
      <c r="H455" s="33">
        <v>0</v>
      </c>
      <c r="I455" s="33"/>
      <c r="J455" s="33" t="s">
        <v>11304</v>
      </c>
      <c r="K455" s="33" t="s">
        <v>11306</v>
      </c>
      <c r="L455" s="33">
        <v>105</v>
      </c>
      <c r="M455" s="33"/>
      <c r="N455" s="33"/>
      <c r="O455" s="33"/>
      <c r="P455" s="33" t="s">
        <v>11306</v>
      </c>
      <c r="Q455" s="33" t="s">
        <v>11306</v>
      </c>
      <c r="R455" s="33">
        <v>0</v>
      </c>
      <c r="S455" s="33">
        <v>0</v>
      </c>
      <c r="T455" s="33"/>
      <c r="U455" s="33"/>
      <c r="V455" s="33"/>
      <c r="W455" s="33"/>
      <c r="X455" s="33"/>
      <c r="Y455" s="33" t="s">
        <v>11308</v>
      </c>
      <c r="Z455" s="33">
        <v>0</v>
      </c>
      <c r="AA455" s="33">
        <v>0</v>
      </c>
      <c r="AB455" s="33">
        <v>0</v>
      </c>
      <c r="AC455" s="33">
        <v>0</v>
      </c>
      <c r="AD455" s="33" t="s">
        <v>11803</v>
      </c>
      <c r="AE455" s="33" t="s">
        <v>14661</v>
      </c>
      <c r="AF455" s="33" t="s">
        <v>14662</v>
      </c>
      <c r="AG455" s="33" t="s">
        <v>14663</v>
      </c>
      <c r="AH455" s="33" t="s">
        <v>14664</v>
      </c>
      <c r="AI455" s="33" t="s">
        <v>14665</v>
      </c>
      <c r="AJ455" s="33" t="s">
        <v>14666</v>
      </c>
      <c r="AK455" s="33" t="s">
        <v>12774</v>
      </c>
      <c r="AL455" s="33" t="s">
        <v>14648</v>
      </c>
      <c r="AM455" s="33" t="s">
        <v>14667</v>
      </c>
      <c r="AN455" s="33"/>
      <c r="AO455" s="33" t="s">
        <v>11627</v>
      </c>
      <c r="AP455" s="33" t="s">
        <v>11318</v>
      </c>
      <c r="AQ455" s="33">
        <v>0</v>
      </c>
      <c r="AR455" s="33"/>
      <c r="AS455" s="33"/>
      <c r="AT455" s="33"/>
      <c r="AU455" s="33"/>
      <c r="AV455" s="33"/>
      <c r="AW455" s="33"/>
      <c r="AX455" s="33"/>
      <c r="AY455" s="33"/>
      <c r="AZ455" s="33"/>
      <c r="BA455" s="33"/>
      <c r="BB455" s="33"/>
      <c r="BC455" s="33" t="s">
        <v>11306</v>
      </c>
      <c r="BD455" s="33" t="s">
        <v>11318</v>
      </c>
      <c r="BE455" s="33"/>
      <c r="BF455" s="33"/>
      <c r="BG455" s="33"/>
      <c r="BH455" s="33"/>
      <c r="BI455" s="33"/>
      <c r="BJ455" s="33">
        <v>0</v>
      </c>
      <c r="BK455" s="33" t="s">
        <v>31</v>
      </c>
      <c r="BL455" s="33"/>
      <c r="BM455" s="33" t="s">
        <v>22259</v>
      </c>
    </row>
    <row r="456" spans="1:65" x14ac:dyDescent="0.25">
      <c r="A456" s="33" t="s">
        <v>14668</v>
      </c>
      <c r="B456" s="33" t="s">
        <v>14669</v>
      </c>
      <c r="C456" s="33" t="s">
        <v>14670</v>
      </c>
      <c r="D456" s="33" t="s">
        <v>13574</v>
      </c>
      <c r="E456" s="33"/>
      <c r="F456" s="33" t="s">
        <v>11550</v>
      </c>
      <c r="G456" s="33">
        <v>258.8</v>
      </c>
      <c r="H456" s="33">
        <v>0</v>
      </c>
      <c r="I456" s="33"/>
      <c r="J456" s="33" t="s">
        <v>11304</v>
      </c>
      <c r="K456" s="33" t="s">
        <v>11306</v>
      </c>
      <c r="L456" s="33">
        <v>105</v>
      </c>
      <c r="M456" s="33"/>
      <c r="N456" s="33"/>
      <c r="O456" s="33"/>
      <c r="P456" s="33" t="s">
        <v>11306</v>
      </c>
      <c r="Q456" s="33" t="s">
        <v>11306</v>
      </c>
      <c r="R456" s="33">
        <v>0</v>
      </c>
      <c r="S456" s="33">
        <v>0</v>
      </c>
      <c r="T456" s="33"/>
      <c r="U456" s="33"/>
      <c r="V456" s="33"/>
      <c r="W456" s="33"/>
      <c r="X456" s="33"/>
      <c r="Y456" s="33" t="s">
        <v>11308</v>
      </c>
      <c r="Z456" s="33">
        <v>0</v>
      </c>
      <c r="AA456" s="33">
        <v>0</v>
      </c>
      <c r="AB456" s="33">
        <v>0</v>
      </c>
      <c r="AC456" s="33">
        <v>0</v>
      </c>
      <c r="AD456" s="33" t="s">
        <v>11803</v>
      </c>
      <c r="AE456" s="33" t="s">
        <v>14671</v>
      </c>
      <c r="AF456" s="33" t="s">
        <v>14672</v>
      </c>
      <c r="AG456" s="33" t="s">
        <v>14673</v>
      </c>
      <c r="AH456" s="33" t="s">
        <v>14674</v>
      </c>
      <c r="AI456" s="33" t="s">
        <v>14675</v>
      </c>
      <c r="AJ456" s="33" t="s">
        <v>14676</v>
      </c>
      <c r="AK456" s="33" t="s">
        <v>12774</v>
      </c>
      <c r="AL456" s="33" t="s">
        <v>14648</v>
      </c>
      <c r="AM456" s="33" t="s">
        <v>14677</v>
      </c>
      <c r="AN456" s="33"/>
      <c r="AO456" s="33" t="s">
        <v>11627</v>
      </c>
      <c r="AP456" s="33" t="s">
        <v>11318</v>
      </c>
      <c r="AQ456" s="33">
        <v>0</v>
      </c>
      <c r="AR456" s="33"/>
      <c r="AS456" s="33"/>
      <c r="AT456" s="33"/>
      <c r="AU456" s="33"/>
      <c r="AV456" s="33"/>
      <c r="AW456" s="33"/>
      <c r="AX456" s="33"/>
      <c r="AY456" s="33"/>
      <c r="AZ456" s="33"/>
      <c r="BA456" s="33"/>
      <c r="BB456" s="33"/>
      <c r="BC456" s="33" t="s">
        <v>11306</v>
      </c>
      <c r="BD456" s="33" t="s">
        <v>11318</v>
      </c>
      <c r="BE456" s="33"/>
      <c r="BF456" s="33"/>
      <c r="BG456" s="33"/>
      <c r="BH456" s="33"/>
      <c r="BI456" s="33"/>
      <c r="BJ456" s="33">
        <v>0</v>
      </c>
      <c r="BK456" s="33" t="s">
        <v>31</v>
      </c>
      <c r="BL456" s="33"/>
      <c r="BM456" s="33" t="s">
        <v>22259</v>
      </c>
    </row>
    <row r="457" spans="1:65" x14ac:dyDescent="0.25">
      <c r="A457" s="33" t="s">
        <v>14678</v>
      </c>
      <c r="B457" s="33" t="s">
        <v>14679</v>
      </c>
      <c r="C457" s="33" t="s">
        <v>14680</v>
      </c>
      <c r="D457" s="33" t="s">
        <v>13574</v>
      </c>
      <c r="E457" s="33"/>
      <c r="F457" s="33" t="s">
        <v>11550</v>
      </c>
      <c r="G457" s="33">
        <v>258.8</v>
      </c>
      <c r="H457" s="33">
        <v>0</v>
      </c>
      <c r="I457" s="33"/>
      <c r="J457" s="33" t="s">
        <v>11304</v>
      </c>
      <c r="K457" s="33" t="s">
        <v>11306</v>
      </c>
      <c r="L457" s="33">
        <v>105</v>
      </c>
      <c r="M457" s="33"/>
      <c r="N457" s="33"/>
      <c r="O457" s="33"/>
      <c r="P457" s="33" t="s">
        <v>11306</v>
      </c>
      <c r="Q457" s="33" t="s">
        <v>11306</v>
      </c>
      <c r="R457" s="33">
        <v>0</v>
      </c>
      <c r="S457" s="33">
        <v>0</v>
      </c>
      <c r="T457" s="33"/>
      <c r="U457" s="33"/>
      <c r="V457" s="33"/>
      <c r="W457" s="33"/>
      <c r="X457" s="33"/>
      <c r="Y457" s="33" t="s">
        <v>11308</v>
      </c>
      <c r="Z457" s="33">
        <v>0</v>
      </c>
      <c r="AA457" s="33">
        <v>0</v>
      </c>
      <c r="AB457" s="33">
        <v>0</v>
      </c>
      <c r="AC457" s="33">
        <v>0</v>
      </c>
      <c r="AD457" s="33" t="s">
        <v>11803</v>
      </c>
      <c r="AE457" s="33" t="s">
        <v>14681</v>
      </c>
      <c r="AF457" s="33" t="s">
        <v>14682</v>
      </c>
      <c r="AG457" s="33" t="s">
        <v>14683</v>
      </c>
      <c r="AH457" s="33" t="s">
        <v>14684</v>
      </c>
      <c r="AI457" s="33" t="s">
        <v>14685</v>
      </c>
      <c r="AJ457" s="33" t="s">
        <v>14686</v>
      </c>
      <c r="AK457" s="33" t="s">
        <v>12774</v>
      </c>
      <c r="AL457" s="33" t="s">
        <v>14648</v>
      </c>
      <c r="AM457" s="33" t="s">
        <v>14687</v>
      </c>
      <c r="AN457" s="33"/>
      <c r="AO457" s="33" t="s">
        <v>11627</v>
      </c>
      <c r="AP457" s="33" t="s">
        <v>11318</v>
      </c>
      <c r="AQ457" s="33">
        <v>0</v>
      </c>
      <c r="AR457" s="33"/>
      <c r="AS457" s="33"/>
      <c r="AT457" s="33"/>
      <c r="AU457" s="33"/>
      <c r="AV457" s="33"/>
      <c r="AW457" s="33"/>
      <c r="AX457" s="33"/>
      <c r="AY457" s="33"/>
      <c r="AZ457" s="33"/>
      <c r="BA457" s="33"/>
      <c r="BB457" s="33"/>
      <c r="BC457" s="33" t="s">
        <v>11306</v>
      </c>
      <c r="BD457" s="33" t="s">
        <v>11318</v>
      </c>
      <c r="BE457" s="33"/>
      <c r="BF457" s="33"/>
      <c r="BG457" s="33"/>
      <c r="BH457" s="33"/>
      <c r="BI457" s="33"/>
      <c r="BJ457" s="33">
        <v>0</v>
      </c>
      <c r="BK457" s="33" t="s">
        <v>31</v>
      </c>
      <c r="BL457" s="33"/>
      <c r="BM457" s="33" t="s">
        <v>22259</v>
      </c>
    </row>
    <row r="458" spans="1:65" x14ac:dyDescent="0.25">
      <c r="A458" s="33" t="s">
        <v>14688</v>
      </c>
      <c r="B458" s="33" t="s">
        <v>14689</v>
      </c>
      <c r="C458" s="33" t="s">
        <v>14690</v>
      </c>
      <c r="D458" s="33" t="s">
        <v>13574</v>
      </c>
      <c r="E458" s="33"/>
      <c r="F458" s="33" t="s">
        <v>11550</v>
      </c>
      <c r="G458" s="33">
        <v>258.8</v>
      </c>
      <c r="H458" s="33">
        <v>0</v>
      </c>
      <c r="I458" s="33"/>
      <c r="J458" s="33" t="s">
        <v>11304</v>
      </c>
      <c r="K458" s="33" t="s">
        <v>11306</v>
      </c>
      <c r="L458" s="33">
        <v>105</v>
      </c>
      <c r="M458" s="33"/>
      <c r="N458" s="33"/>
      <c r="O458" s="33"/>
      <c r="P458" s="33" t="s">
        <v>11306</v>
      </c>
      <c r="Q458" s="33" t="s">
        <v>11306</v>
      </c>
      <c r="R458" s="33">
        <v>0</v>
      </c>
      <c r="S458" s="33">
        <v>0</v>
      </c>
      <c r="T458" s="33"/>
      <c r="U458" s="33"/>
      <c r="V458" s="33"/>
      <c r="W458" s="33"/>
      <c r="X458" s="33"/>
      <c r="Y458" s="33" t="s">
        <v>11308</v>
      </c>
      <c r="Z458" s="33">
        <v>0</v>
      </c>
      <c r="AA458" s="33">
        <v>0</v>
      </c>
      <c r="AB458" s="33">
        <v>0</v>
      </c>
      <c r="AC458" s="33">
        <v>0</v>
      </c>
      <c r="AD458" s="33" t="s">
        <v>11803</v>
      </c>
      <c r="AE458" s="33" t="s">
        <v>14691</v>
      </c>
      <c r="AF458" s="33" t="s">
        <v>14692</v>
      </c>
      <c r="AG458" s="33" t="s">
        <v>14693</v>
      </c>
      <c r="AH458" s="33" t="s">
        <v>14694</v>
      </c>
      <c r="AI458" s="33" t="s">
        <v>14695</v>
      </c>
      <c r="AJ458" s="33" t="s">
        <v>14696</v>
      </c>
      <c r="AK458" s="33" t="s">
        <v>12774</v>
      </c>
      <c r="AL458" s="33" t="s">
        <v>14648</v>
      </c>
      <c r="AM458" s="33" t="s">
        <v>14697</v>
      </c>
      <c r="AN458" s="33"/>
      <c r="AO458" s="33" t="s">
        <v>11627</v>
      </c>
      <c r="AP458" s="33" t="s">
        <v>11318</v>
      </c>
      <c r="AQ458" s="33">
        <v>0</v>
      </c>
      <c r="AR458" s="33"/>
      <c r="AS458" s="33"/>
      <c r="AT458" s="33"/>
      <c r="AU458" s="33"/>
      <c r="AV458" s="33"/>
      <c r="AW458" s="33"/>
      <c r="AX458" s="33"/>
      <c r="AY458" s="33"/>
      <c r="AZ458" s="33"/>
      <c r="BA458" s="33"/>
      <c r="BB458" s="33"/>
      <c r="BC458" s="33" t="s">
        <v>11306</v>
      </c>
      <c r="BD458" s="33" t="s">
        <v>11318</v>
      </c>
      <c r="BE458" s="33"/>
      <c r="BF458" s="33"/>
      <c r="BG458" s="33"/>
      <c r="BH458" s="33"/>
      <c r="BI458" s="33"/>
      <c r="BJ458" s="33">
        <v>0</v>
      </c>
      <c r="BK458" s="33" t="s">
        <v>31</v>
      </c>
      <c r="BL458" s="33"/>
      <c r="BM458" s="33" t="s">
        <v>22259</v>
      </c>
    </row>
    <row r="459" spans="1:65" x14ac:dyDescent="0.25">
      <c r="A459" s="33" t="s">
        <v>14698</v>
      </c>
      <c r="B459" s="33" t="s">
        <v>14699</v>
      </c>
      <c r="C459" s="33" t="s">
        <v>14700</v>
      </c>
      <c r="D459" s="33" t="s">
        <v>13574</v>
      </c>
      <c r="E459" s="33"/>
      <c r="F459" s="33" t="s">
        <v>11550</v>
      </c>
      <c r="G459" s="33">
        <v>258.8</v>
      </c>
      <c r="H459" s="33">
        <v>0</v>
      </c>
      <c r="I459" s="33"/>
      <c r="J459" s="33" t="s">
        <v>11304</v>
      </c>
      <c r="K459" s="33" t="s">
        <v>11306</v>
      </c>
      <c r="L459" s="33">
        <v>105</v>
      </c>
      <c r="M459" s="33"/>
      <c r="N459" s="33"/>
      <c r="O459" s="33"/>
      <c r="P459" s="33" t="s">
        <v>11306</v>
      </c>
      <c r="Q459" s="33" t="s">
        <v>11306</v>
      </c>
      <c r="R459" s="33">
        <v>0</v>
      </c>
      <c r="S459" s="33">
        <v>0</v>
      </c>
      <c r="T459" s="33"/>
      <c r="U459" s="33"/>
      <c r="V459" s="33"/>
      <c r="W459" s="33"/>
      <c r="X459" s="33"/>
      <c r="Y459" s="33" t="s">
        <v>11308</v>
      </c>
      <c r="Z459" s="33">
        <v>0</v>
      </c>
      <c r="AA459" s="33">
        <v>0</v>
      </c>
      <c r="AB459" s="33">
        <v>0</v>
      </c>
      <c r="AC459" s="33">
        <v>0</v>
      </c>
      <c r="AD459" s="33" t="s">
        <v>11803</v>
      </c>
      <c r="AE459" s="33" t="s">
        <v>14701</v>
      </c>
      <c r="AF459" s="33" t="s">
        <v>14702</v>
      </c>
      <c r="AG459" s="33" t="s">
        <v>14703</v>
      </c>
      <c r="AH459" s="33" t="s">
        <v>14704</v>
      </c>
      <c r="AI459" s="33" t="s">
        <v>14705</v>
      </c>
      <c r="AJ459" s="33" t="s">
        <v>14706</v>
      </c>
      <c r="AK459" s="33" t="s">
        <v>12774</v>
      </c>
      <c r="AL459" s="33" t="s">
        <v>14648</v>
      </c>
      <c r="AM459" s="33" t="s">
        <v>14707</v>
      </c>
      <c r="AN459" s="33"/>
      <c r="AO459" s="33" t="s">
        <v>11627</v>
      </c>
      <c r="AP459" s="33" t="s">
        <v>11318</v>
      </c>
      <c r="AQ459" s="33">
        <v>0</v>
      </c>
      <c r="AR459" s="33"/>
      <c r="AS459" s="33"/>
      <c r="AT459" s="33"/>
      <c r="AU459" s="33"/>
      <c r="AV459" s="33"/>
      <c r="AW459" s="33"/>
      <c r="AX459" s="33"/>
      <c r="AY459" s="33"/>
      <c r="AZ459" s="33"/>
      <c r="BA459" s="33"/>
      <c r="BB459" s="33"/>
      <c r="BC459" s="33" t="s">
        <v>11306</v>
      </c>
      <c r="BD459" s="33" t="s">
        <v>11318</v>
      </c>
      <c r="BE459" s="33"/>
      <c r="BF459" s="33"/>
      <c r="BG459" s="33"/>
      <c r="BH459" s="33"/>
      <c r="BI459" s="33"/>
      <c r="BJ459" s="33">
        <v>0</v>
      </c>
      <c r="BK459" s="33" t="s">
        <v>31</v>
      </c>
      <c r="BL459" s="33"/>
      <c r="BM459" s="33" t="s">
        <v>22259</v>
      </c>
    </row>
    <row r="460" spans="1:65" x14ac:dyDescent="0.25">
      <c r="A460" s="33" t="s">
        <v>14708</v>
      </c>
      <c r="B460" s="33" t="s">
        <v>14709</v>
      </c>
      <c r="C460" s="33" t="s">
        <v>14710</v>
      </c>
      <c r="D460" s="33" t="s">
        <v>13574</v>
      </c>
      <c r="E460" s="33"/>
      <c r="F460" s="33" t="s">
        <v>11550</v>
      </c>
      <c r="G460" s="33">
        <v>258.8</v>
      </c>
      <c r="H460" s="33">
        <v>0</v>
      </c>
      <c r="I460" s="33"/>
      <c r="J460" s="33" t="s">
        <v>11304</v>
      </c>
      <c r="K460" s="33" t="s">
        <v>11306</v>
      </c>
      <c r="L460" s="33">
        <v>105</v>
      </c>
      <c r="M460" s="33"/>
      <c r="N460" s="33"/>
      <c r="O460" s="33"/>
      <c r="P460" s="33" t="s">
        <v>11306</v>
      </c>
      <c r="Q460" s="33" t="s">
        <v>11306</v>
      </c>
      <c r="R460" s="33">
        <v>0</v>
      </c>
      <c r="S460" s="33">
        <v>0</v>
      </c>
      <c r="T460" s="33"/>
      <c r="U460" s="33"/>
      <c r="V460" s="33"/>
      <c r="W460" s="33"/>
      <c r="X460" s="33"/>
      <c r="Y460" s="33" t="s">
        <v>11308</v>
      </c>
      <c r="Z460" s="33">
        <v>0</v>
      </c>
      <c r="AA460" s="33">
        <v>0</v>
      </c>
      <c r="AB460" s="33">
        <v>0</v>
      </c>
      <c r="AC460" s="33">
        <v>0</v>
      </c>
      <c r="AD460" s="33" t="s">
        <v>11803</v>
      </c>
      <c r="AE460" s="33" t="s">
        <v>14711</v>
      </c>
      <c r="AF460" s="33" t="s">
        <v>14712</v>
      </c>
      <c r="AG460" s="33" t="s">
        <v>14713</v>
      </c>
      <c r="AH460" s="33" t="s">
        <v>14714</v>
      </c>
      <c r="AI460" s="33" t="s">
        <v>14715</v>
      </c>
      <c r="AJ460" s="33" t="s">
        <v>14716</v>
      </c>
      <c r="AK460" s="33" t="s">
        <v>12774</v>
      </c>
      <c r="AL460" s="33" t="s">
        <v>14648</v>
      </c>
      <c r="AM460" s="33" t="s">
        <v>14717</v>
      </c>
      <c r="AN460" s="33"/>
      <c r="AO460" s="33" t="s">
        <v>11627</v>
      </c>
      <c r="AP460" s="33" t="s">
        <v>11318</v>
      </c>
      <c r="AQ460" s="33">
        <v>0</v>
      </c>
      <c r="AR460" s="33"/>
      <c r="AS460" s="33"/>
      <c r="AT460" s="33"/>
      <c r="AU460" s="33"/>
      <c r="AV460" s="33"/>
      <c r="AW460" s="33"/>
      <c r="AX460" s="33"/>
      <c r="AY460" s="33"/>
      <c r="AZ460" s="33"/>
      <c r="BA460" s="33"/>
      <c r="BB460" s="33"/>
      <c r="BC460" s="33" t="s">
        <v>11306</v>
      </c>
      <c r="BD460" s="33" t="s">
        <v>11318</v>
      </c>
      <c r="BE460" s="33"/>
      <c r="BF460" s="33"/>
      <c r="BG460" s="33"/>
      <c r="BH460" s="33"/>
      <c r="BI460" s="33"/>
      <c r="BJ460" s="33">
        <v>0</v>
      </c>
      <c r="BK460" s="33" t="s">
        <v>31</v>
      </c>
      <c r="BL460" s="33"/>
      <c r="BM460" s="33" t="s">
        <v>22259</v>
      </c>
    </row>
    <row r="461" spans="1:65" x14ac:dyDescent="0.25">
      <c r="A461" s="33" t="s">
        <v>14718</v>
      </c>
      <c r="B461" s="33" t="s">
        <v>14719</v>
      </c>
      <c r="C461" s="33" t="s">
        <v>14720</v>
      </c>
      <c r="D461" s="33" t="s">
        <v>13574</v>
      </c>
      <c r="E461" s="33"/>
      <c r="F461" s="33" t="s">
        <v>11550</v>
      </c>
      <c r="G461" s="33">
        <v>258.8</v>
      </c>
      <c r="H461" s="33">
        <v>0</v>
      </c>
      <c r="I461" s="33"/>
      <c r="J461" s="33" t="s">
        <v>11304</v>
      </c>
      <c r="K461" s="33" t="s">
        <v>11306</v>
      </c>
      <c r="L461" s="33">
        <v>105</v>
      </c>
      <c r="M461" s="33"/>
      <c r="N461" s="33"/>
      <c r="O461" s="33"/>
      <c r="P461" s="33" t="s">
        <v>11306</v>
      </c>
      <c r="Q461" s="33" t="s">
        <v>11306</v>
      </c>
      <c r="R461" s="33">
        <v>0</v>
      </c>
      <c r="S461" s="33">
        <v>0</v>
      </c>
      <c r="T461" s="33"/>
      <c r="U461" s="33"/>
      <c r="V461" s="33"/>
      <c r="W461" s="33"/>
      <c r="X461" s="33"/>
      <c r="Y461" s="33" t="s">
        <v>11308</v>
      </c>
      <c r="Z461" s="33">
        <v>0</v>
      </c>
      <c r="AA461" s="33">
        <v>0</v>
      </c>
      <c r="AB461" s="33">
        <v>0</v>
      </c>
      <c r="AC461" s="33">
        <v>0</v>
      </c>
      <c r="AD461" s="33" t="s">
        <v>11803</v>
      </c>
      <c r="AE461" s="33" t="s">
        <v>14721</v>
      </c>
      <c r="AF461" s="33" t="s">
        <v>14722</v>
      </c>
      <c r="AG461" s="33" t="s">
        <v>14723</v>
      </c>
      <c r="AH461" s="33" t="s">
        <v>14724</v>
      </c>
      <c r="AI461" s="33" t="s">
        <v>14725</v>
      </c>
      <c r="AJ461" s="33" t="s">
        <v>14726</v>
      </c>
      <c r="AK461" s="33" t="s">
        <v>12774</v>
      </c>
      <c r="AL461" s="33" t="s">
        <v>14648</v>
      </c>
      <c r="AM461" s="33" t="s">
        <v>14727</v>
      </c>
      <c r="AN461" s="33"/>
      <c r="AO461" s="33" t="s">
        <v>11627</v>
      </c>
      <c r="AP461" s="33" t="s">
        <v>11318</v>
      </c>
      <c r="AQ461" s="33">
        <v>0</v>
      </c>
      <c r="AR461" s="33"/>
      <c r="AS461" s="33"/>
      <c r="AT461" s="33"/>
      <c r="AU461" s="33"/>
      <c r="AV461" s="33"/>
      <c r="AW461" s="33"/>
      <c r="AX461" s="33"/>
      <c r="AY461" s="33"/>
      <c r="AZ461" s="33"/>
      <c r="BA461" s="33"/>
      <c r="BB461" s="33"/>
      <c r="BC461" s="33" t="s">
        <v>11306</v>
      </c>
      <c r="BD461" s="33" t="s">
        <v>11318</v>
      </c>
      <c r="BE461" s="33"/>
      <c r="BF461" s="33"/>
      <c r="BG461" s="33"/>
      <c r="BH461" s="33"/>
      <c r="BI461" s="33"/>
      <c r="BJ461" s="33">
        <v>0</v>
      </c>
      <c r="BK461" s="33" t="s">
        <v>31</v>
      </c>
      <c r="BL461" s="33"/>
      <c r="BM461" s="33" t="s">
        <v>22259</v>
      </c>
    </row>
    <row r="462" spans="1:65" x14ac:dyDescent="0.25">
      <c r="A462" s="33" t="s">
        <v>14728</v>
      </c>
      <c r="B462" s="33" t="s">
        <v>14729</v>
      </c>
      <c r="C462" s="33" t="s">
        <v>14730</v>
      </c>
      <c r="D462" s="33" t="s">
        <v>13574</v>
      </c>
      <c r="E462" s="33"/>
      <c r="F462" s="33" t="s">
        <v>11550</v>
      </c>
      <c r="G462" s="33">
        <v>258.8</v>
      </c>
      <c r="H462" s="33">
        <v>0</v>
      </c>
      <c r="I462" s="33"/>
      <c r="J462" s="33" t="s">
        <v>11304</v>
      </c>
      <c r="K462" s="33" t="s">
        <v>11306</v>
      </c>
      <c r="L462" s="33">
        <v>105</v>
      </c>
      <c r="M462" s="33"/>
      <c r="N462" s="33"/>
      <c r="O462" s="33"/>
      <c r="P462" s="33" t="s">
        <v>11306</v>
      </c>
      <c r="Q462" s="33" t="s">
        <v>11306</v>
      </c>
      <c r="R462" s="33">
        <v>0</v>
      </c>
      <c r="S462" s="33">
        <v>0</v>
      </c>
      <c r="T462" s="33"/>
      <c r="U462" s="33"/>
      <c r="V462" s="33"/>
      <c r="W462" s="33"/>
      <c r="X462" s="33"/>
      <c r="Y462" s="33" t="s">
        <v>11308</v>
      </c>
      <c r="Z462" s="33">
        <v>0</v>
      </c>
      <c r="AA462" s="33">
        <v>0</v>
      </c>
      <c r="AB462" s="33">
        <v>0</v>
      </c>
      <c r="AC462" s="33">
        <v>0</v>
      </c>
      <c r="AD462" s="33" t="s">
        <v>11803</v>
      </c>
      <c r="AE462" s="33" t="s">
        <v>14731</v>
      </c>
      <c r="AF462" s="33" t="s">
        <v>14732</v>
      </c>
      <c r="AG462" s="33" t="s">
        <v>14733</v>
      </c>
      <c r="AH462" s="33" t="s">
        <v>14734</v>
      </c>
      <c r="AI462" s="33" t="s">
        <v>14735</v>
      </c>
      <c r="AJ462" s="33" t="s">
        <v>14736</v>
      </c>
      <c r="AK462" s="33" t="s">
        <v>12774</v>
      </c>
      <c r="AL462" s="33" t="s">
        <v>14648</v>
      </c>
      <c r="AM462" s="33" t="s">
        <v>14737</v>
      </c>
      <c r="AN462" s="33"/>
      <c r="AO462" s="33" t="s">
        <v>11627</v>
      </c>
      <c r="AP462" s="33" t="s">
        <v>11318</v>
      </c>
      <c r="AQ462" s="33">
        <v>0</v>
      </c>
      <c r="AR462" s="33"/>
      <c r="AS462" s="33"/>
      <c r="AT462" s="33"/>
      <c r="AU462" s="33"/>
      <c r="AV462" s="33"/>
      <c r="AW462" s="33"/>
      <c r="AX462" s="33"/>
      <c r="AY462" s="33"/>
      <c r="AZ462" s="33"/>
      <c r="BA462" s="33"/>
      <c r="BB462" s="33"/>
      <c r="BC462" s="33" t="s">
        <v>11306</v>
      </c>
      <c r="BD462" s="33" t="s">
        <v>11318</v>
      </c>
      <c r="BE462" s="33"/>
      <c r="BF462" s="33"/>
      <c r="BG462" s="33"/>
      <c r="BH462" s="33"/>
      <c r="BI462" s="33"/>
      <c r="BJ462" s="33">
        <v>0</v>
      </c>
      <c r="BK462" s="33" t="s">
        <v>31</v>
      </c>
      <c r="BL462" s="33"/>
      <c r="BM462" s="33" t="s">
        <v>22259</v>
      </c>
    </row>
    <row r="463" spans="1:65" x14ac:dyDescent="0.25">
      <c r="A463" s="33" t="s">
        <v>14738</v>
      </c>
      <c r="B463" s="33" t="s">
        <v>14739</v>
      </c>
      <c r="C463" s="33" t="s">
        <v>14740</v>
      </c>
      <c r="D463" s="33" t="s">
        <v>13574</v>
      </c>
      <c r="E463" s="33"/>
      <c r="F463" s="33" t="s">
        <v>11550</v>
      </c>
      <c r="G463" s="33">
        <v>258.8</v>
      </c>
      <c r="H463" s="33">
        <v>0</v>
      </c>
      <c r="I463" s="33"/>
      <c r="J463" s="33" t="s">
        <v>11304</v>
      </c>
      <c r="K463" s="33" t="s">
        <v>11306</v>
      </c>
      <c r="L463" s="33">
        <v>105</v>
      </c>
      <c r="M463" s="33"/>
      <c r="N463" s="33"/>
      <c r="O463" s="33"/>
      <c r="P463" s="33" t="s">
        <v>11306</v>
      </c>
      <c r="Q463" s="33" t="s">
        <v>11306</v>
      </c>
      <c r="R463" s="33">
        <v>0</v>
      </c>
      <c r="S463" s="33">
        <v>0</v>
      </c>
      <c r="T463" s="33"/>
      <c r="U463" s="33"/>
      <c r="V463" s="33"/>
      <c r="W463" s="33"/>
      <c r="X463" s="33"/>
      <c r="Y463" s="33" t="s">
        <v>11308</v>
      </c>
      <c r="Z463" s="33">
        <v>0</v>
      </c>
      <c r="AA463" s="33">
        <v>0</v>
      </c>
      <c r="AB463" s="33">
        <v>0</v>
      </c>
      <c r="AC463" s="33">
        <v>0</v>
      </c>
      <c r="AD463" s="33" t="s">
        <v>11803</v>
      </c>
      <c r="AE463" s="33" t="s">
        <v>14741</v>
      </c>
      <c r="AF463" s="33" t="s">
        <v>14742</v>
      </c>
      <c r="AG463" s="33" t="s">
        <v>14743</v>
      </c>
      <c r="AH463" s="33" t="s">
        <v>14744</v>
      </c>
      <c r="AI463" s="33" t="s">
        <v>14745</v>
      </c>
      <c r="AJ463" s="33" t="s">
        <v>14746</v>
      </c>
      <c r="AK463" s="33" t="s">
        <v>12774</v>
      </c>
      <c r="AL463" s="33" t="s">
        <v>14648</v>
      </c>
      <c r="AM463" s="33" t="s">
        <v>14747</v>
      </c>
      <c r="AN463" s="33"/>
      <c r="AO463" s="33" t="s">
        <v>11627</v>
      </c>
      <c r="AP463" s="33" t="s">
        <v>11318</v>
      </c>
      <c r="AQ463" s="33">
        <v>0</v>
      </c>
      <c r="AR463" s="33"/>
      <c r="AS463" s="33"/>
      <c r="AT463" s="33"/>
      <c r="AU463" s="33"/>
      <c r="AV463" s="33"/>
      <c r="AW463" s="33"/>
      <c r="AX463" s="33"/>
      <c r="AY463" s="33"/>
      <c r="AZ463" s="33"/>
      <c r="BA463" s="33"/>
      <c r="BB463" s="33"/>
      <c r="BC463" s="33" t="s">
        <v>11306</v>
      </c>
      <c r="BD463" s="33" t="s">
        <v>11318</v>
      </c>
      <c r="BE463" s="33"/>
      <c r="BF463" s="33"/>
      <c r="BG463" s="33"/>
      <c r="BH463" s="33"/>
      <c r="BI463" s="33"/>
      <c r="BJ463" s="33">
        <v>0</v>
      </c>
      <c r="BK463" s="33" t="s">
        <v>31</v>
      </c>
      <c r="BL463" s="33"/>
      <c r="BM463" s="33" t="s">
        <v>22259</v>
      </c>
    </row>
    <row r="464" spans="1:65" x14ac:dyDescent="0.25">
      <c r="A464" s="33" t="s">
        <v>14748</v>
      </c>
      <c r="B464" s="33" t="s">
        <v>14749</v>
      </c>
      <c r="C464" s="33" t="s">
        <v>14750</v>
      </c>
      <c r="D464" s="33" t="s">
        <v>13574</v>
      </c>
      <c r="E464" s="33"/>
      <c r="F464" s="33" t="s">
        <v>11550</v>
      </c>
      <c r="G464" s="33">
        <v>258.8</v>
      </c>
      <c r="H464" s="33">
        <v>0</v>
      </c>
      <c r="I464" s="33"/>
      <c r="J464" s="33" t="s">
        <v>11304</v>
      </c>
      <c r="K464" s="33" t="s">
        <v>11306</v>
      </c>
      <c r="L464" s="33">
        <v>105</v>
      </c>
      <c r="M464" s="33"/>
      <c r="N464" s="33"/>
      <c r="O464" s="33"/>
      <c r="P464" s="33" t="s">
        <v>11306</v>
      </c>
      <c r="Q464" s="33" t="s">
        <v>11306</v>
      </c>
      <c r="R464" s="33">
        <v>0</v>
      </c>
      <c r="S464" s="33">
        <v>0</v>
      </c>
      <c r="T464" s="33"/>
      <c r="U464" s="33"/>
      <c r="V464" s="33"/>
      <c r="W464" s="33"/>
      <c r="X464" s="33"/>
      <c r="Y464" s="33" t="s">
        <v>11308</v>
      </c>
      <c r="Z464" s="33">
        <v>0</v>
      </c>
      <c r="AA464" s="33">
        <v>0</v>
      </c>
      <c r="AB464" s="33">
        <v>0</v>
      </c>
      <c r="AC464" s="33">
        <v>0</v>
      </c>
      <c r="AD464" s="33" t="s">
        <v>11803</v>
      </c>
      <c r="AE464" s="33" t="s">
        <v>14751</v>
      </c>
      <c r="AF464" s="33" t="s">
        <v>14752</v>
      </c>
      <c r="AG464" s="33" t="s">
        <v>14753</v>
      </c>
      <c r="AH464" s="33" t="s">
        <v>14754</v>
      </c>
      <c r="AI464" s="33" t="s">
        <v>14755</v>
      </c>
      <c r="AJ464" s="33" t="s">
        <v>14756</v>
      </c>
      <c r="AK464" s="33" t="s">
        <v>12774</v>
      </c>
      <c r="AL464" s="33" t="s">
        <v>14648</v>
      </c>
      <c r="AM464" s="33" t="s">
        <v>14757</v>
      </c>
      <c r="AN464" s="33"/>
      <c r="AO464" s="33" t="s">
        <v>11627</v>
      </c>
      <c r="AP464" s="33" t="s">
        <v>11318</v>
      </c>
      <c r="AQ464" s="33">
        <v>0</v>
      </c>
      <c r="AR464" s="33"/>
      <c r="AS464" s="33"/>
      <c r="AT464" s="33"/>
      <c r="AU464" s="33"/>
      <c r="AV464" s="33"/>
      <c r="AW464" s="33"/>
      <c r="AX464" s="33"/>
      <c r="AY464" s="33"/>
      <c r="AZ464" s="33"/>
      <c r="BA464" s="33"/>
      <c r="BB464" s="33"/>
      <c r="BC464" s="33" t="s">
        <v>11306</v>
      </c>
      <c r="BD464" s="33" t="s">
        <v>11318</v>
      </c>
      <c r="BE464" s="33"/>
      <c r="BF464" s="33"/>
      <c r="BG464" s="33"/>
      <c r="BH464" s="33"/>
      <c r="BI464" s="33"/>
      <c r="BJ464" s="33">
        <v>0</v>
      </c>
      <c r="BK464" s="33" t="s">
        <v>31</v>
      </c>
      <c r="BL464" s="33"/>
      <c r="BM464" s="33" t="s">
        <v>22259</v>
      </c>
    </row>
    <row r="465" spans="1:65" x14ac:dyDescent="0.25">
      <c r="A465" s="33" t="s">
        <v>14758</v>
      </c>
      <c r="B465" s="33" t="s">
        <v>14759</v>
      </c>
      <c r="C465" s="33" t="s">
        <v>14760</v>
      </c>
      <c r="D465" s="33" t="s">
        <v>13574</v>
      </c>
      <c r="E465" s="33"/>
      <c r="F465" s="33" t="s">
        <v>11550</v>
      </c>
      <c r="G465" s="33">
        <v>258.8</v>
      </c>
      <c r="H465" s="33">
        <v>0</v>
      </c>
      <c r="I465" s="33"/>
      <c r="J465" s="33" t="s">
        <v>11304</v>
      </c>
      <c r="K465" s="33" t="s">
        <v>11306</v>
      </c>
      <c r="L465" s="33">
        <v>105</v>
      </c>
      <c r="M465" s="33"/>
      <c r="N465" s="33"/>
      <c r="O465" s="33"/>
      <c r="P465" s="33" t="s">
        <v>11306</v>
      </c>
      <c r="Q465" s="33" t="s">
        <v>11306</v>
      </c>
      <c r="R465" s="33">
        <v>0</v>
      </c>
      <c r="S465" s="33">
        <v>0</v>
      </c>
      <c r="T465" s="33"/>
      <c r="U465" s="33"/>
      <c r="V465" s="33"/>
      <c r="W465" s="33"/>
      <c r="X465" s="33"/>
      <c r="Y465" s="33" t="s">
        <v>11308</v>
      </c>
      <c r="Z465" s="33">
        <v>0</v>
      </c>
      <c r="AA465" s="33">
        <v>0</v>
      </c>
      <c r="AB465" s="33">
        <v>0</v>
      </c>
      <c r="AC465" s="33">
        <v>0</v>
      </c>
      <c r="AD465" s="33" t="s">
        <v>11803</v>
      </c>
      <c r="AE465" s="33" t="s">
        <v>14761</v>
      </c>
      <c r="AF465" s="33" t="s">
        <v>14762</v>
      </c>
      <c r="AG465" s="33" t="s">
        <v>14763</v>
      </c>
      <c r="AH465" s="33" t="s">
        <v>14764</v>
      </c>
      <c r="AI465" s="33" t="s">
        <v>14765</v>
      </c>
      <c r="AJ465" s="33" t="s">
        <v>14766</v>
      </c>
      <c r="AK465" s="33" t="s">
        <v>12774</v>
      </c>
      <c r="AL465" s="33" t="s">
        <v>14648</v>
      </c>
      <c r="AM465" s="33" t="s">
        <v>14767</v>
      </c>
      <c r="AN465" s="33"/>
      <c r="AO465" s="33" t="s">
        <v>11627</v>
      </c>
      <c r="AP465" s="33" t="s">
        <v>11318</v>
      </c>
      <c r="AQ465" s="33">
        <v>0</v>
      </c>
      <c r="AR465" s="33"/>
      <c r="AS465" s="33"/>
      <c r="AT465" s="33"/>
      <c r="AU465" s="33"/>
      <c r="AV465" s="33"/>
      <c r="AW465" s="33"/>
      <c r="AX465" s="33"/>
      <c r="AY465" s="33"/>
      <c r="AZ465" s="33"/>
      <c r="BA465" s="33"/>
      <c r="BB465" s="33"/>
      <c r="BC465" s="33" t="s">
        <v>11306</v>
      </c>
      <c r="BD465" s="33" t="s">
        <v>11318</v>
      </c>
      <c r="BE465" s="33"/>
      <c r="BF465" s="33"/>
      <c r="BG465" s="33"/>
      <c r="BH465" s="33"/>
      <c r="BI465" s="33"/>
      <c r="BJ465" s="33">
        <v>0</v>
      </c>
      <c r="BK465" s="33" t="s">
        <v>31</v>
      </c>
      <c r="BL465" s="33"/>
      <c r="BM465" s="33" t="s">
        <v>22259</v>
      </c>
    </row>
    <row r="466" spans="1:65" x14ac:dyDescent="0.25">
      <c r="A466" s="33" t="s">
        <v>14768</v>
      </c>
      <c r="B466" s="33" t="s">
        <v>14769</v>
      </c>
      <c r="C466" s="33" t="s">
        <v>14770</v>
      </c>
      <c r="D466" s="33" t="s">
        <v>13574</v>
      </c>
      <c r="E466" s="33"/>
      <c r="F466" s="33" t="s">
        <v>11550</v>
      </c>
      <c r="G466" s="33">
        <v>258.8</v>
      </c>
      <c r="H466" s="33">
        <v>0</v>
      </c>
      <c r="I466" s="33"/>
      <c r="J466" s="33" t="s">
        <v>11304</v>
      </c>
      <c r="K466" s="33" t="s">
        <v>12197</v>
      </c>
      <c r="L466" s="33">
        <v>105</v>
      </c>
      <c r="M466" s="33"/>
      <c r="N466" s="33"/>
      <c r="O466" s="33"/>
      <c r="P466" s="33" t="s">
        <v>11306</v>
      </c>
      <c r="Q466" s="33" t="s">
        <v>11306</v>
      </c>
      <c r="R466" s="33">
        <v>0</v>
      </c>
      <c r="S466" s="33">
        <v>0</v>
      </c>
      <c r="T466" s="33"/>
      <c r="U466" s="33"/>
      <c r="V466" s="33"/>
      <c r="W466" s="33"/>
      <c r="X466" s="33"/>
      <c r="Y466" s="33" t="s">
        <v>11308</v>
      </c>
      <c r="Z466" s="33">
        <v>0</v>
      </c>
      <c r="AA466" s="33">
        <v>0</v>
      </c>
      <c r="AB466" s="33">
        <v>0</v>
      </c>
      <c r="AC466" s="33">
        <v>0</v>
      </c>
      <c r="AD466" s="33" t="s">
        <v>11803</v>
      </c>
      <c r="AE466" s="33" t="s">
        <v>14771</v>
      </c>
      <c r="AF466" s="33" t="s">
        <v>14772</v>
      </c>
      <c r="AG466" s="33" t="s">
        <v>14773</v>
      </c>
      <c r="AH466" s="33" t="s">
        <v>14774</v>
      </c>
      <c r="AI466" s="33" t="s">
        <v>14775</v>
      </c>
      <c r="AJ466" s="33" t="s">
        <v>14776</v>
      </c>
      <c r="AK466" s="33" t="s">
        <v>12774</v>
      </c>
      <c r="AL466" s="33" t="s">
        <v>14648</v>
      </c>
      <c r="AM466" s="33" t="s">
        <v>14777</v>
      </c>
      <c r="AN466" s="33"/>
      <c r="AO466" s="33" t="s">
        <v>11627</v>
      </c>
      <c r="AP466" s="33" t="s">
        <v>11318</v>
      </c>
      <c r="AQ466" s="33">
        <v>0</v>
      </c>
      <c r="AR466" s="33"/>
      <c r="AS466" s="33"/>
      <c r="AT466" s="33"/>
      <c r="AU466" s="33"/>
      <c r="AV466" s="33"/>
      <c r="AW466" s="33"/>
      <c r="AX466" s="33"/>
      <c r="AY466" s="33"/>
      <c r="AZ466" s="33"/>
      <c r="BA466" s="33"/>
      <c r="BB466" s="33"/>
      <c r="BC466" s="33" t="s">
        <v>11306</v>
      </c>
      <c r="BD466" s="33" t="s">
        <v>11318</v>
      </c>
      <c r="BE466" s="33"/>
      <c r="BF466" s="33"/>
      <c r="BG466" s="33"/>
      <c r="BH466" s="33"/>
      <c r="BI466" s="33"/>
      <c r="BJ466" s="33">
        <v>0</v>
      </c>
      <c r="BK466" s="33" t="s">
        <v>31</v>
      </c>
      <c r="BL466" s="33"/>
      <c r="BM466" s="33" t="s">
        <v>22259</v>
      </c>
    </row>
    <row r="467" spans="1:65" x14ac:dyDescent="0.25">
      <c r="A467" s="33" t="s">
        <v>14778</v>
      </c>
      <c r="B467" s="33" t="s">
        <v>14779</v>
      </c>
      <c r="C467" s="33" t="s">
        <v>14780</v>
      </c>
      <c r="D467" s="33" t="s">
        <v>13574</v>
      </c>
      <c r="E467" s="33" t="s">
        <v>11800</v>
      </c>
      <c r="F467" s="33" t="s">
        <v>11550</v>
      </c>
      <c r="G467" s="33">
        <v>338.8</v>
      </c>
      <c r="H467" s="33">
        <v>0</v>
      </c>
      <c r="I467" s="33"/>
      <c r="J467" s="33" t="s">
        <v>11304</v>
      </c>
      <c r="K467" s="33" t="s">
        <v>14781</v>
      </c>
      <c r="L467" s="33">
        <v>120</v>
      </c>
      <c r="M467" s="33"/>
      <c r="N467" s="33"/>
      <c r="O467" s="33"/>
      <c r="P467" s="33" t="s">
        <v>11306</v>
      </c>
      <c r="Q467" s="33" t="s">
        <v>11306</v>
      </c>
      <c r="R467" s="33">
        <v>0</v>
      </c>
      <c r="S467" s="33">
        <v>0</v>
      </c>
      <c r="T467" s="33"/>
      <c r="U467" s="33"/>
      <c r="V467" s="33"/>
      <c r="W467" s="33"/>
      <c r="X467" s="33"/>
      <c r="Y467" s="33" t="s">
        <v>11308</v>
      </c>
      <c r="Z467" s="33">
        <v>0</v>
      </c>
      <c r="AA467" s="33">
        <v>0</v>
      </c>
      <c r="AB467" s="33">
        <v>0</v>
      </c>
      <c r="AC467" s="33">
        <v>0</v>
      </c>
      <c r="AD467" s="33" t="s">
        <v>11803</v>
      </c>
      <c r="AE467" s="33" t="s">
        <v>14782</v>
      </c>
      <c r="AF467" s="33" t="s">
        <v>14783</v>
      </c>
      <c r="AG467" s="33" t="s">
        <v>14784</v>
      </c>
      <c r="AH467" s="33" t="s">
        <v>14785</v>
      </c>
      <c r="AI467" s="33" t="s">
        <v>14786</v>
      </c>
      <c r="AJ467" s="33" t="s">
        <v>14787</v>
      </c>
      <c r="AK467" s="33" t="s">
        <v>12774</v>
      </c>
      <c r="AL467" s="33" t="s">
        <v>14648</v>
      </c>
      <c r="AM467" s="33" t="s">
        <v>14788</v>
      </c>
      <c r="AN467" s="33"/>
      <c r="AO467" s="33" t="s">
        <v>11627</v>
      </c>
      <c r="AP467" s="33" t="s">
        <v>11318</v>
      </c>
      <c r="AQ467" s="33">
        <v>0</v>
      </c>
      <c r="AR467" s="33"/>
      <c r="AS467" s="33"/>
      <c r="AT467" s="33"/>
      <c r="AU467" s="33"/>
      <c r="AV467" s="33"/>
      <c r="AW467" s="33"/>
      <c r="AX467" s="33"/>
      <c r="AY467" s="33"/>
      <c r="AZ467" s="33"/>
      <c r="BA467" s="33"/>
      <c r="BB467" s="33"/>
      <c r="BC467" s="33" t="s">
        <v>11306</v>
      </c>
      <c r="BD467" s="33" t="s">
        <v>11318</v>
      </c>
      <c r="BE467" s="33"/>
      <c r="BF467" s="33"/>
      <c r="BG467" s="33"/>
      <c r="BH467" s="33"/>
      <c r="BI467" s="33"/>
      <c r="BJ467" s="33">
        <v>0</v>
      </c>
      <c r="BK467" s="33" t="s">
        <v>31</v>
      </c>
      <c r="BL467" s="33"/>
      <c r="BM467" s="33" t="s">
        <v>22259</v>
      </c>
    </row>
    <row r="468" spans="1:65" x14ac:dyDescent="0.25">
      <c r="A468" s="33" t="s">
        <v>14789</v>
      </c>
      <c r="B468" s="33" t="s">
        <v>14790</v>
      </c>
      <c r="C468" s="33" t="s">
        <v>14791</v>
      </c>
      <c r="D468" s="33" t="s">
        <v>13574</v>
      </c>
      <c r="E468" s="33" t="s">
        <v>11800</v>
      </c>
      <c r="F468" s="33" t="s">
        <v>11550</v>
      </c>
      <c r="G468" s="33">
        <v>338.8</v>
      </c>
      <c r="H468" s="33">
        <v>0</v>
      </c>
      <c r="I468" s="33"/>
      <c r="J468" s="33" t="s">
        <v>11304</v>
      </c>
      <c r="K468" s="33" t="s">
        <v>14781</v>
      </c>
      <c r="L468" s="33">
        <v>120</v>
      </c>
      <c r="M468" s="33"/>
      <c r="N468" s="33"/>
      <c r="O468" s="33"/>
      <c r="P468" s="33" t="s">
        <v>11306</v>
      </c>
      <c r="Q468" s="33" t="s">
        <v>11306</v>
      </c>
      <c r="R468" s="33">
        <v>0</v>
      </c>
      <c r="S468" s="33">
        <v>0</v>
      </c>
      <c r="T468" s="33"/>
      <c r="U468" s="33"/>
      <c r="V468" s="33"/>
      <c r="W468" s="33"/>
      <c r="X468" s="33"/>
      <c r="Y468" s="33" t="s">
        <v>11308</v>
      </c>
      <c r="Z468" s="33">
        <v>0</v>
      </c>
      <c r="AA468" s="33">
        <v>0</v>
      </c>
      <c r="AB468" s="33">
        <v>0</v>
      </c>
      <c r="AC468" s="33">
        <v>0</v>
      </c>
      <c r="AD468" s="33" t="s">
        <v>11803</v>
      </c>
      <c r="AE468" s="33" t="s">
        <v>14792</v>
      </c>
      <c r="AF468" s="33" t="s">
        <v>14793</v>
      </c>
      <c r="AG468" s="33" t="s">
        <v>14794</v>
      </c>
      <c r="AH468" s="33" t="s">
        <v>14795</v>
      </c>
      <c r="AI468" s="33" t="s">
        <v>14796</v>
      </c>
      <c r="AJ468" s="33" t="s">
        <v>14797</v>
      </c>
      <c r="AK468" s="33" t="s">
        <v>12774</v>
      </c>
      <c r="AL468" s="33" t="s">
        <v>14648</v>
      </c>
      <c r="AM468" s="33" t="s">
        <v>14798</v>
      </c>
      <c r="AN468" s="33"/>
      <c r="AO468" s="33" t="s">
        <v>11627</v>
      </c>
      <c r="AP468" s="33" t="s">
        <v>11318</v>
      </c>
      <c r="AQ468" s="33">
        <v>0</v>
      </c>
      <c r="AR468" s="33"/>
      <c r="AS468" s="33"/>
      <c r="AT468" s="33"/>
      <c r="AU468" s="33"/>
      <c r="AV468" s="33"/>
      <c r="AW468" s="33"/>
      <c r="AX468" s="33"/>
      <c r="AY468" s="33"/>
      <c r="AZ468" s="33"/>
      <c r="BA468" s="33"/>
      <c r="BB468" s="33"/>
      <c r="BC468" s="33" t="s">
        <v>11306</v>
      </c>
      <c r="BD468" s="33" t="s">
        <v>11318</v>
      </c>
      <c r="BE468" s="33"/>
      <c r="BF468" s="33"/>
      <c r="BG468" s="33"/>
      <c r="BH468" s="33"/>
      <c r="BI468" s="33"/>
      <c r="BJ468" s="33">
        <v>0</v>
      </c>
      <c r="BK468" s="33" t="s">
        <v>31</v>
      </c>
      <c r="BL468" s="33"/>
      <c r="BM468" s="33" t="s">
        <v>22259</v>
      </c>
    </row>
    <row r="469" spans="1:65" x14ac:dyDescent="0.25">
      <c r="A469" s="33" t="s">
        <v>14799</v>
      </c>
      <c r="B469" s="33" t="s">
        <v>14800</v>
      </c>
      <c r="C469" s="33" t="s">
        <v>14801</v>
      </c>
      <c r="D469" s="33" t="s">
        <v>13574</v>
      </c>
      <c r="E469" s="33" t="s">
        <v>11800</v>
      </c>
      <c r="F469" s="33" t="s">
        <v>11550</v>
      </c>
      <c r="G469" s="33">
        <v>338.8</v>
      </c>
      <c r="H469" s="33">
        <v>0</v>
      </c>
      <c r="I469" s="33"/>
      <c r="J469" s="33" t="s">
        <v>11304</v>
      </c>
      <c r="K469" s="33" t="s">
        <v>14781</v>
      </c>
      <c r="L469" s="33">
        <v>120</v>
      </c>
      <c r="M469" s="33"/>
      <c r="N469" s="33"/>
      <c r="O469" s="33"/>
      <c r="P469" s="33" t="s">
        <v>11306</v>
      </c>
      <c r="Q469" s="33" t="s">
        <v>11306</v>
      </c>
      <c r="R469" s="33">
        <v>2.5</v>
      </c>
      <c r="S469" s="33">
        <v>2.5</v>
      </c>
      <c r="T469" s="33"/>
      <c r="U469" s="33"/>
      <c r="V469" s="33" t="s">
        <v>14802</v>
      </c>
      <c r="W469" s="33"/>
      <c r="X469" s="33"/>
      <c r="Y469" s="33" t="s">
        <v>11308</v>
      </c>
      <c r="Z469" s="33">
        <v>10</v>
      </c>
      <c r="AA469" s="33">
        <v>10</v>
      </c>
      <c r="AB469" s="33">
        <v>94</v>
      </c>
      <c r="AC469" s="33">
        <v>0</v>
      </c>
      <c r="AD469" s="33" t="s">
        <v>11803</v>
      </c>
      <c r="AE469" s="33" t="s">
        <v>14803</v>
      </c>
      <c r="AF469" s="33" t="s">
        <v>14804</v>
      </c>
      <c r="AG469" s="33" t="s">
        <v>14805</v>
      </c>
      <c r="AH469" s="33" t="s">
        <v>14806</v>
      </c>
      <c r="AI469" s="33" t="s">
        <v>14807</v>
      </c>
      <c r="AJ469" s="33" t="s">
        <v>14808</v>
      </c>
      <c r="AK469" s="33" t="s">
        <v>12774</v>
      </c>
      <c r="AL469" s="33" t="s">
        <v>14648</v>
      </c>
      <c r="AM469" s="33" t="s">
        <v>14809</v>
      </c>
      <c r="AN469" s="33"/>
      <c r="AO469" s="33" t="s">
        <v>11627</v>
      </c>
      <c r="AP469" s="33" t="s">
        <v>11318</v>
      </c>
      <c r="AQ469" s="33">
        <v>0</v>
      </c>
      <c r="AR469" s="33"/>
      <c r="AS469" s="33"/>
      <c r="AT469" s="33"/>
      <c r="AU469" s="33"/>
      <c r="AV469" s="33"/>
      <c r="AW469" s="33"/>
      <c r="AX469" s="33"/>
      <c r="AY469" s="33"/>
      <c r="AZ469" s="33"/>
      <c r="BA469" s="33"/>
      <c r="BB469" s="33"/>
      <c r="BC469" s="33" t="s">
        <v>11306</v>
      </c>
      <c r="BD469" s="33" t="s">
        <v>11318</v>
      </c>
      <c r="BE469" s="33"/>
      <c r="BF469" s="33"/>
      <c r="BG469" s="33"/>
      <c r="BH469" s="33"/>
      <c r="BI469" s="33"/>
      <c r="BJ469" s="33">
        <v>0</v>
      </c>
      <c r="BK469" s="33" t="s">
        <v>31</v>
      </c>
      <c r="BL469" s="33"/>
      <c r="BM469" s="33" t="s">
        <v>22259</v>
      </c>
    </row>
    <row r="470" spans="1:65" x14ac:dyDescent="0.25">
      <c r="A470" s="33" t="s">
        <v>14810</v>
      </c>
      <c r="B470" s="33" t="s">
        <v>14811</v>
      </c>
      <c r="C470" s="33" t="s">
        <v>14812</v>
      </c>
      <c r="D470" s="33" t="s">
        <v>13574</v>
      </c>
      <c r="E470" s="33" t="s">
        <v>11800</v>
      </c>
      <c r="F470" s="33" t="s">
        <v>11550</v>
      </c>
      <c r="G470" s="33">
        <v>338.8</v>
      </c>
      <c r="H470" s="33">
        <v>0</v>
      </c>
      <c r="I470" s="33"/>
      <c r="J470" s="33" t="s">
        <v>11304</v>
      </c>
      <c r="K470" s="33" t="s">
        <v>14781</v>
      </c>
      <c r="L470" s="33">
        <v>120</v>
      </c>
      <c r="M470" s="33"/>
      <c r="N470" s="33"/>
      <c r="O470" s="33"/>
      <c r="P470" s="33" t="s">
        <v>11306</v>
      </c>
      <c r="Q470" s="33" t="s">
        <v>11306</v>
      </c>
      <c r="R470" s="33">
        <v>0</v>
      </c>
      <c r="S470" s="33">
        <v>0</v>
      </c>
      <c r="T470" s="33"/>
      <c r="U470" s="33"/>
      <c r="V470" s="33"/>
      <c r="W470" s="33"/>
      <c r="X470" s="33"/>
      <c r="Y470" s="33" t="s">
        <v>11308</v>
      </c>
      <c r="Z470" s="33">
        <v>0</v>
      </c>
      <c r="AA470" s="33">
        <v>0</v>
      </c>
      <c r="AB470" s="33">
        <v>0</v>
      </c>
      <c r="AC470" s="33">
        <v>0</v>
      </c>
      <c r="AD470" s="33" t="s">
        <v>11803</v>
      </c>
      <c r="AE470" s="33" t="s">
        <v>14813</v>
      </c>
      <c r="AF470" s="33" t="s">
        <v>14814</v>
      </c>
      <c r="AG470" s="33" t="s">
        <v>14815</v>
      </c>
      <c r="AH470" s="33" t="s">
        <v>14816</v>
      </c>
      <c r="AI470" s="33" t="s">
        <v>14817</v>
      </c>
      <c r="AJ470" s="33" t="s">
        <v>14818</v>
      </c>
      <c r="AK470" s="33" t="s">
        <v>12774</v>
      </c>
      <c r="AL470" s="33" t="s">
        <v>14648</v>
      </c>
      <c r="AM470" s="33" t="s">
        <v>14819</v>
      </c>
      <c r="AN470" s="33"/>
      <c r="AO470" s="33" t="s">
        <v>11627</v>
      </c>
      <c r="AP470" s="33" t="s">
        <v>11318</v>
      </c>
      <c r="AQ470" s="33">
        <v>0</v>
      </c>
      <c r="AR470" s="33"/>
      <c r="AS470" s="33"/>
      <c r="AT470" s="33"/>
      <c r="AU470" s="33"/>
      <c r="AV470" s="33"/>
      <c r="AW470" s="33"/>
      <c r="AX470" s="33"/>
      <c r="AY470" s="33"/>
      <c r="AZ470" s="33"/>
      <c r="BA470" s="33"/>
      <c r="BB470" s="33"/>
      <c r="BC470" s="33" t="s">
        <v>11306</v>
      </c>
      <c r="BD470" s="33" t="s">
        <v>11318</v>
      </c>
      <c r="BE470" s="33"/>
      <c r="BF470" s="33"/>
      <c r="BG470" s="33"/>
      <c r="BH470" s="33"/>
      <c r="BI470" s="33"/>
      <c r="BJ470" s="33">
        <v>0</v>
      </c>
      <c r="BK470" s="33" t="s">
        <v>31</v>
      </c>
      <c r="BL470" s="33"/>
      <c r="BM470" s="33" t="s">
        <v>22259</v>
      </c>
    </row>
    <row r="471" spans="1:65" x14ac:dyDescent="0.25">
      <c r="A471" s="33" t="s">
        <v>14820</v>
      </c>
      <c r="B471" s="33" t="s">
        <v>14821</v>
      </c>
      <c r="C471" s="33" t="s">
        <v>14822</v>
      </c>
      <c r="D471" s="33" t="s">
        <v>13574</v>
      </c>
      <c r="E471" s="33" t="s">
        <v>11800</v>
      </c>
      <c r="F471" s="33" t="s">
        <v>11550</v>
      </c>
      <c r="G471" s="33">
        <v>338.8</v>
      </c>
      <c r="H471" s="33">
        <v>0</v>
      </c>
      <c r="I471" s="33"/>
      <c r="J471" s="33" t="s">
        <v>11304</v>
      </c>
      <c r="K471" s="33" t="s">
        <v>14781</v>
      </c>
      <c r="L471" s="33">
        <v>120</v>
      </c>
      <c r="M471" s="33"/>
      <c r="N471" s="33"/>
      <c r="O471" s="33"/>
      <c r="P471" s="33" t="s">
        <v>11306</v>
      </c>
      <c r="Q471" s="33" t="s">
        <v>11306</v>
      </c>
      <c r="R471" s="33">
        <v>0</v>
      </c>
      <c r="S471" s="33">
        <v>0</v>
      </c>
      <c r="T471" s="33"/>
      <c r="U471" s="33"/>
      <c r="V471" s="33"/>
      <c r="W471" s="33"/>
      <c r="X471" s="33"/>
      <c r="Y471" s="33" t="s">
        <v>11308</v>
      </c>
      <c r="Z471" s="33">
        <v>0</v>
      </c>
      <c r="AA471" s="33">
        <v>0</v>
      </c>
      <c r="AB471" s="33">
        <v>0</v>
      </c>
      <c r="AC471" s="33">
        <v>0</v>
      </c>
      <c r="AD471" s="33" t="s">
        <v>11803</v>
      </c>
      <c r="AE471" s="33" t="s">
        <v>14823</v>
      </c>
      <c r="AF471" s="33" t="s">
        <v>14824</v>
      </c>
      <c r="AG471" s="33" t="s">
        <v>14825</v>
      </c>
      <c r="AH471" s="33" t="s">
        <v>14826</v>
      </c>
      <c r="AI471" s="33" t="s">
        <v>14827</v>
      </c>
      <c r="AJ471" s="33" t="s">
        <v>14828</v>
      </c>
      <c r="AK471" s="33" t="s">
        <v>12774</v>
      </c>
      <c r="AL471" s="33" t="s">
        <v>14648</v>
      </c>
      <c r="AM471" s="33" t="s">
        <v>14829</v>
      </c>
      <c r="AN471" s="33"/>
      <c r="AO471" s="33" t="s">
        <v>11627</v>
      </c>
      <c r="AP471" s="33" t="s">
        <v>11318</v>
      </c>
      <c r="AQ471" s="33">
        <v>0</v>
      </c>
      <c r="AR471" s="33"/>
      <c r="AS471" s="33"/>
      <c r="AT471" s="33"/>
      <c r="AU471" s="33"/>
      <c r="AV471" s="33"/>
      <c r="AW471" s="33"/>
      <c r="AX471" s="33"/>
      <c r="AY471" s="33"/>
      <c r="AZ471" s="33"/>
      <c r="BA471" s="33"/>
      <c r="BB471" s="33"/>
      <c r="BC471" s="33" t="s">
        <v>11306</v>
      </c>
      <c r="BD471" s="33" t="s">
        <v>11318</v>
      </c>
      <c r="BE471" s="33"/>
      <c r="BF471" s="33"/>
      <c r="BG471" s="33"/>
      <c r="BH471" s="33"/>
      <c r="BI471" s="33"/>
      <c r="BJ471" s="33">
        <v>0</v>
      </c>
      <c r="BK471" s="33" t="s">
        <v>31</v>
      </c>
      <c r="BL471" s="33"/>
      <c r="BM471" s="33" t="s">
        <v>22259</v>
      </c>
    </row>
    <row r="472" spans="1:65" x14ac:dyDescent="0.25">
      <c r="A472" s="33" t="s">
        <v>14830</v>
      </c>
      <c r="B472" s="33" t="s">
        <v>14831</v>
      </c>
      <c r="C472" s="33" t="s">
        <v>14832</v>
      </c>
      <c r="D472" s="33" t="s">
        <v>13574</v>
      </c>
      <c r="E472" s="33" t="s">
        <v>11800</v>
      </c>
      <c r="F472" s="33" t="s">
        <v>11550</v>
      </c>
      <c r="G472" s="33">
        <v>338.8</v>
      </c>
      <c r="H472" s="33">
        <v>0</v>
      </c>
      <c r="I472" s="33"/>
      <c r="J472" s="33" t="s">
        <v>11304</v>
      </c>
      <c r="K472" s="33" t="s">
        <v>14781</v>
      </c>
      <c r="L472" s="33">
        <v>120</v>
      </c>
      <c r="M472" s="33"/>
      <c r="N472" s="33"/>
      <c r="O472" s="33"/>
      <c r="P472" s="33" t="s">
        <v>11306</v>
      </c>
      <c r="Q472" s="33" t="s">
        <v>11306</v>
      </c>
      <c r="R472" s="33">
        <v>0</v>
      </c>
      <c r="S472" s="33">
        <v>0</v>
      </c>
      <c r="T472" s="33"/>
      <c r="U472" s="33"/>
      <c r="V472" s="33"/>
      <c r="W472" s="33"/>
      <c r="X472" s="33"/>
      <c r="Y472" s="33" t="s">
        <v>11308</v>
      </c>
      <c r="Z472" s="33">
        <v>0</v>
      </c>
      <c r="AA472" s="33">
        <v>0</v>
      </c>
      <c r="AB472" s="33">
        <v>0</v>
      </c>
      <c r="AC472" s="33">
        <v>0</v>
      </c>
      <c r="AD472" s="33" t="s">
        <v>11803</v>
      </c>
      <c r="AE472" s="33" t="s">
        <v>14833</v>
      </c>
      <c r="AF472" s="33" t="s">
        <v>14834</v>
      </c>
      <c r="AG472" s="33" t="s">
        <v>14835</v>
      </c>
      <c r="AH472" s="33" t="s">
        <v>14836</v>
      </c>
      <c r="AI472" s="33" t="s">
        <v>14837</v>
      </c>
      <c r="AJ472" s="33" t="s">
        <v>14838</v>
      </c>
      <c r="AK472" s="33" t="s">
        <v>12774</v>
      </c>
      <c r="AL472" s="33" t="s">
        <v>14648</v>
      </c>
      <c r="AM472" s="33" t="s">
        <v>14839</v>
      </c>
      <c r="AN472" s="33"/>
      <c r="AO472" s="33" t="s">
        <v>11627</v>
      </c>
      <c r="AP472" s="33" t="s">
        <v>11318</v>
      </c>
      <c r="AQ472" s="33">
        <v>0</v>
      </c>
      <c r="AR472" s="33"/>
      <c r="AS472" s="33"/>
      <c r="AT472" s="33"/>
      <c r="AU472" s="33"/>
      <c r="AV472" s="33"/>
      <c r="AW472" s="33"/>
      <c r="AX472" s="33"/>
      <c r="AY472" s="33"/>
      <c r="AZ472" s="33"/>
      <c r="BA472" s="33"/>
      <c r="BB472" s="33"/>
      <c r="BC472" s="33" t="s">
        <v>11306</v>
      </c>
      <c r="BD472" s="33" t="s">
        <v>11318</v>
      </c>
      <c r="BE472" s="33"/>
      <c r="BF472" s="33"/>
      <c r="BG472" s="33"/>
      <c r="BH472" s="33"/>
      <c r="BI472" s="33"/>
      <c r="BJ472" s="33">
        <v>0</v>
      </c>
      <c r="BK472" s="33" t="s">
        <v>31</v>
      </c>
      <c r="BL472" s="33"/>
      <c r="BM472" s="33" t="s">
        <v>22259</v>
      </c>
    </row>
    <row r="473" spans="1:65" x14ac:dyDescent="0.25">
      <c r="A473" s="33" t="s">
        <v>14840</v>
      </c>
      <c r="B473" s="33" t="s">
        <v>14841</v>
      </c>
      <c r="C473" s="33" t="s">
        <v>14842</v>
      </c>
      <c r="D473" s="33" t="s">
        <v>13574</v>
      </c>
      <c r="E473" s="33" t="s">
        <v>11800</v>
      </c>
      <c r="F473" s="33" t="s">
        <v>11550</v>
      </c>
      <c r="G473" s="33">
        <v>338.8</v>
      </c>
      <c r="H473" s="33">
        <v>0</v>
      </c>
      <c r="I473" s="33"/>
      <c r="J473" s="33" t="s">
        <v>11304</v>
      </c>
      <c r="K473" s="33" t="s">
        <v>14781</v>
      </c>
      <c r="L473" s="33">
        <v>120</v>
      </c>
      <c r="M473" s="33"/>
      <c r="N473" s="33"/>
      <c r="O473" s="33"/>
      <c r="P473" s="33" t="s">
        <v>11306</v>
      </c>
      <c r="Q473" s="33" t="s">
        <v>11306</v>
      </c>
      <c r="R473" s="33">
        <v>0</v>
      </c>
      <c r="S473" s="33">
        <v>0</v>
      </c>
      <c r="T473" s="33"/>
      <c r="U473" s="33"/>
      <c r="V473" s="33"/>
      <c r="W473" s="33"/>
      <c r="X473" s="33"/>
      <c r="Y473" s="33" t="s">
        <v>11308</v>
      </c>
      <c r="Z473" s="33">
        <v>0</v>
      </c>
      <c r="AA473" s="33">
        <v>0</v>
      </c>
      <c r="AB473" s="33">
        <v>0</v>
      </c>
      <c r="AC473" s="33">
        <v>0</v>
      </c>
      <c r="AD473" s="33" t="s">
        <v>11803</v>
      </c>
      <c r="AE473" s="33" t="s">
        <v>14843</v>
      </c>
      <c r="AF473" s="33" t="s">
        <v>14844</v>
      </c>
      <c r="AG473" s="33" t="s">
        <v>14845</v>
      </c>
      <c r="AH473" s="33" t="s">
        <v>14846</v>
      </c>
      <c r="AI473" s="33" t="s">
        <v>14847</v>
      </c>
      <c r="AJ473" s="33" t="s">
        <v>14848</v>
      </c>
      <c r="AK473" s="33" t="s">
        <v>12774</v>
      </c>
      <c r="AL473" s="33" t="s">
        <v>14648</v>
      </c>
      <c r="AM473" s="33" t="s">
        <v>14849</v>
      </c>
      <c r="AN473" s="33"/>
      <c r="AO473" s="33" t="s">
        <v>11627</v>
      </c>
      <c r="AP473" s="33" t="s">
        <v>11318</v>
      </c>
      <c r="AQ473" s="33">
        <v>0</v>
      </c>
      <c r="AR473" s="33"/>
      <c r="AS473" s="33"/>
      <c r="AT473" s="33"/>
      <c r="AU473" s="33"/>
      <c r="AV473" s="33"/>
      <c r="AW473" s="33"/>
      <c r="AX473" s="33"/>
      <c r="AY473" s="33"/>
      <c r="AZ473" s="33"/>
      <c r="BA473" s="33"/>
      <c r="BB473" s="33"/>
      <c r="BC473" s="33" t="s">
        <v>11306</v>
      </c>
      <c r="BD473" s="33" t="s">
        <v>11318</v>
      </c>
      <c r="BE473" s="33"/>
      <c r="BF473" s="33"/>
      <c r="BG473" s="33"/>
      <c r="BH473" s="33"/>
      <c r="BI473" s="33"/>
      <c r="BJ473" s="33">
        <v>0</v>
      </c>
      <c r="BK473" s="33" t="s">
        <v>31</v>
      </c>
      <c r="BL473" s="33"/>
      <c r="BM473" s="33" t="s">
        <v>22259</v>
      </c>
    </row>
    <row r="474" spans="1:65" x14ac:dyDescent="0.25">
      <c r="A474" s="33" t="s">
        <v>14850</v>
      </c>
      <c r="B474" s="33" t="s">
        <v>14851</v>
      </c>
      <c r="C474" s="33" t="s">
        <v>14852</v>
      </c>
      <c r="D474" s="33" t="s">
        <v>13574</v>
      </c>
      <c r="E474" s="33" t="s">
        <v>11800</v>
      </c>
      <c r="F474" s="33" t="s">
        <v>11550</v>
      </c>
      <c r="G474" s="33">
        <v>338.8</v>
      </c>
      <c r="H474" s="33">
        <v>0</v>
      </c>
      <c r="I474" s="33"/>
      <c r="J474" s="33" t="s">
        <v>11304</v>
      </c>
      <c r="K474" s="33" t="s">
        <v>14781</v>
      </c>
      <c r="L474" s="33">
        <v>120</v>
      </c>
      <c r="M474" s="33"/>
      <c r="N474" s="33"/>
      <c r="O474" s="33"/>
      <c r="P474" s="33" t="s">
        <v>11306</v>
      </c>
      <c r="Q474" s="33" t="s">
        <v>11306</v>
      </c>
      <c r="R474" s="33">
        <v>0</v>
      </c>
      <c r="S474" s="33">
        <v>0</v>
      </c>
      <c r="T474" s="33"/>
      <c r="U474" s="33"/>
      <c r="V474" s="33" t="s">
        <v>14853</v>
      </c>
      <c r="W474" s="33"/>
      <c r="X474" s="33"/>
      <c r="Y474" s="33" t="s">
        <v>11308</v>
      </c>
      <c r="Z474" s="33">
        <v>0</v>
      </c>
      <c r="AA474" s="33">
        <v>0</v>
      </c>
      <c r="AB474" s="33">
        <v>0</v>
      </c>
      <c r="AC474" s="33">
        <v>0</v>
      </c>
      <c r="AD474" s="33" t="s">
        <v>11803</v>
      </c>
      <c r="AE474" s="33" t="s">
        <v>14854</v>
      </c>
      <c r="AF474" s="33" t="s">
        <v>14855</v>
      </c>
      <c r="AG474" s="33" t="s">
        <v>14856</v>
      </c>
      <c r="AH474" s="33" t="s">
        <v>14857</v>
      </c>
      <c r="AI474" s="33" t="s">
        <v>14858</v>
      </c>
      <c r="AJ474" s="33" t="s">
        <v>14859</v>
      </c>
      <c r="AK474" s="33" t="s">
        <v>12774</v>
      </c>
      <c r="AL474" s="33" t="s">
        <v>14648</v>
      </c>
      <c r="AM474" s="33" t="s">
        <v>14860</v>
      </c>
      <c r="AN474" s="33"/>
      <c r="AO474" s="33" t="s">
        <v>11627</v>
      </c>
      <c r="AP474" s="33" t="s">
        <v>11318</v>
      </c>
      <c r="AQ474" s="33">
        <v>0</v>
      </c>
      <c r="AR474" s="33"/>
      <c r="AS474" s="33"/>
      <c r="AT474" s="33"/>
      <c r="AU474" s="33"/>
      <c r="AV474" s="33"/>
      <c r="AW474" s="33"/>
      <c r="AX474" s="33"/>
      <c r="AY474" s="33"/>
      <c r="AZ474" s="33"/>
      <c r="BA474" s="33"/>
      <c r="BB474" s="33"/>
      <c r="BC474" s="33" t="s">
        <v>11306</v>
      </c>
      <c r="BD474" s="33" t="s">
        <v>11318</v>
      </c>
      <c r="BE474" s="33"/>
      <c r="BF474" s="33"/>
      <c r="BG474" s="33"/>
      <c r="BH474" s="33"/>
      <c r="BI474" s="33"/>
      <c r="BJ474" s="33">
        <v>0</v>
      </c>
      <c r="BK474" s="33" t="s">
        <v>31</v>
      </c>
      <c r="BL474" s="33"/>
      <c r="BM474" s="33" t="s">
        <v>22259</v>
      </c>
    </row>
    <row r="475" spans="1:65" x14ac:dyDescent="0.25">
      <c r="A475" s="33" t="s">
        <v>14861</v>
      </c>
      <c r="B475" s="33" t="s">
        <v>14862</v>
      </c>
      <c r="C475" s="33" t="s">
        <v>14863</v>
      </c>
      <c r="D475" s="33" t="s">
        <v>13574</v>
      </c>
      <c r="E475" s="33" t="s">
        <v>11800</v>
      </c>
      <c r="F475" s="33" t="s">
        <v>11550</v>
      </c>
      <c r="G475" s="33">
        <v>338.8</v>
      </c>
      <c r="H475" s="33">
        <v>0</v>
      </c>
      <c r="I475" s="33"/>
      <c r="J475" s="33" t="s">
        <v>11304</v>
      </c>
      <c r="K475" s="33" t="s">
        <v>14864</v>
      </c>
      <c r="L475" s="33">
        <v>120</v>
      </c>
      <c r="M475" s="33"/>
      <c r="N475" s="33"/>
      <c r="O475" s="33"/>
      <c r="P475" s="33" t="s">
        <v>11306</v>
      </c>
      <c r="Q475" s="33" t="s">
        <v>11306</v>
      </c>
      <c r="R475" s="33">
        <v>0</v>
      </c>
      <c r="S475" s="33">
        <v>0</v>
      </c>
      <c r="T475" s="33"/>
      <c r="U475" s="33"/>
      <c r="V475" s="33" t="s">
        <v>14865</v>
      </c>
      <c r="W475" s="33"/>
      <c r="X475" s="33"/>
      <c r="Y475" s="33" t="s">
        <v>11308</v>
      </c>
      <c r="Z475" s="33">
        <v>0</v>
      </c>
      <c r="AA475" s="33">
        <v>0</v>
      </c>
      <c r="AB475" s="33">
        <v>0</v>
      </c>
      <c r="AC475" s="33">
        <v>0</v>
      </c>
      <c r="AD475" s="33" t="s">
        <v>11803</v>
      </c>
      <c r="AE475" s="33" t="s">
        <v>14866</v>
      </c>
      <c r="AF475" s="33" t="s">
        <v>14867</v>
      </c>
      <c r="AG475" s="33" t="s">
        <v>14868</v>
      </c>
      <c r="AH475" s="33" t="s">
        <v>14869</v>
      </c>
      <c r="AI475" s="33" t="s">
        <v>14870</v>
      </c>
      <c r="AJ475" s="33" t="s">
        <v>14871</v>
      </c>
      <c r="AK475" s="33" t="s">
        <v>12774</v>
      </c>
      <c r="AL475" s="33" t="s">
        <v>14648</v>
      </c>
      <c r="AM475" s="33" t="s">
        <v>14872</v>
      </c>
      <c r="AN475" s="33"/>
      <c r="AO475" s="33" t="s">
        <v>11627</v>
      </c>
      <c r="AP475" s="33" t="s">
        <v>11318</v>
      </c>
      <c r="AQ475" s="33">
        <v>0</v>
      </c>
      <c r="AR475" s="33"/>
      <c r="AS475" s="33"/>
      <c r="AT475" s="33"/>
      <c r="AU475" s="33"/>
      <c r="AV475" s="33"/>
      <c r="AW475" s="33"/>
      <c r="AX475" s="33"/>
      <c r="AY475" s="33"/>
      <c r="AZ475" s="33"/>
      <c r="BA475" s="33"/>
      <c r="BB475" s="33"/>
      <c r="BC475" s="33" t="s">
        <v>11306</v>
      </c>
      <c r="BD475" s="33" t="s">
        <v>11318</v>
      </c>
      <c r="BE475" s="33"/>
      <c r="BF475" s="33"/>
      <c r="BG475" s="33"/>
      <c r="BH475" s="33"/>
      <c r="BI475" s="33"/>
      <c r="BJ475" s="33">
        <v>0</v>
      </c>
      <c r="BK475" s="33" t="s">
        <v>31</v>
      </c>
      <c r="BL475" s="33"/>
      <c r="BM475" s="33" t="s">
        <v>22259</v>
      </c>
    </row>
    <row r="476" spans="1:65" x14ac:dyDescent="0.25">
      <c r="A476" s="33" t="s">
        <v>14873</v>
      </c>
      <c r="B476" s="33" t="s">
        <v>14874</v>
      </c>
      <c r="C476" s="33" t="s">
        <v>14875</v>
      </c>
      <c r="D476" s="33" t="s">
        <v>13574</v>
      </c>
      <c r="E476" s="33" t="s">
        <v>11800</v>
      </c>
      <c r="F476" s="33" t="s">
        <v>11550</v>
      </c>
      <c r="G476" s="33">
        <v>328.67</v>
      </c>
      <c r="H476" s="33">
        <v>0</v>
      </c>
      <c r="I476" s="33"/>
      <c r="J476" s="33" t="s">
        <v>11304</v>
      </c>
      <c r="K476" s="33" t="s">
        <v>14876</v>
      </c>
      <c r="L476" s="33">
        <v>120</v>
      </c>
      <c r="M476" s="33"/>
      <c r="N476" s="33"/>
      <c r="O476" s="33"/>
      <c r="P476" s="33" t="s">
        <v>11306</v>
      </c>
      <c r="Q476" s="33" t="s">
        <v>11306</v>
      </c>
      <c r="R476" s="33">
        <v>2.5</v>
      </c>
      <c r="S476" s="33">
        <v>2.5</v>
      </c>
      <c r="T476" s="33" t="s">
        <v>12072</v>
      </c>
      <c r="U476" s="33" t="s">
        <v>12072</v>
      </c>
      <c r="V476" s="33" t="s">
        <v>14650</v>
      </c>
      <c r="W476" s="33"/>
      <c r="X476" s="33"/>
      <c r="Y476" s="33" t="s">
        <v>11308</v>
      </c>
      <c r="Z476" s="33">
        <v>14</v>
      </c>
      <c r="AA476" s="33">
        <v>10</v>
      </c>
      <c r="AB476" s="33">
        <v>70</v>
      </c>
      <c r="AC476" s="33">
        <v>0</v>
      </c>
      <c r="AD476" s="33" t="s">
        <v>11803</v>
      </c>
      <c r="AE476" s="33" t="s">
        <v>14877</v>
      </c>
      <c r="AF476" s="33"/>
      <c r="AG476" s="33"/>
      <c r="AH476" s="33"/>
      <c r="AI476" s="33"/>
      <c r="AJ476" s="33"/>
      <c r="AK476" s="33" t="s">
        <v>12774</v>
      </c>
      <c r="AL476" s="33" t="s">
        <v>14648</v>
      </c>
      <c r="AM476" s="33" t="s">
        <v>14878</v>
      </c>
      <c r="AN476" s="33" t="s">
        <v>14657</v>
      </c>
      <c r="AO476" s="33" t="s">
        <v>11627</v>
      </c>
      <c r="AP476" s="33" t="s">
        <v>11318</v>
      </c>
      <c r="AQ476" s="33">
        <v>0</v>
      </c>
      <c r="AR476" s="33"/>
      <c r="AS476" s="33"/>
      <c r="AT476" s="33"/>
      <c r="AU476" s="33"/>
      <c r="AV476" s="33"/>
      <c r="AW476" s="33"/>
      <c r="AX476" s="33"/>
      <c r="AY476" s="33"/>
      <c r="AZ476" s="33"/>
      <c r="BA476" s="33"/>
      <c r="BB476" s="33"/>
      <c r="BC476" s="33" t="s">
        <v>11306</v>
      </c>
      <c r="BD476" s="33" t="s">
        <v>11318</v>
      </c>
      <c r="BE476" s="33"/>
      <c r="BF476" s="33"/>
      <c r="BG476" s="33"/>
      <c r="BH476" s="33"/>
      <c r="BI476" s="33"/>
      <c r="BJ476" s="33">
        <v>0</v>
      </c>
      <c r="BK476" s="33" t="s">
        <v>31</v>
      </c>
      <c r="BL476" s="33"/>
      <c r="BM476" s="33" t="s">
        <v>22259</v>
      </c>
    </row>
    <row r="477" spans="1:65" x14ac:dyDescent="0.25">
      <c r="A477" s="33" t="s">
        <v>14879</v>
      </c>
      <c r="B477" s="33" t="s">
        <v>736</v>
      </c>
      <c r="C477" s="33" t="s">
        <v>14880</v>
      </c>
      <c r="D477" s="33" t="s">
        <v>13574</v>
      </c>
      <c r="E477" s="33" t="s">
        <v>11800</v>
      </c>
      <c r="F477" s="33" t="s">
        <v>11550</v>
      </c>
      <c r="G477" s="33">
        <v>328.67</v>
      </c>
      <c r="H477" s="33">
        <v>0</v>
      </c>
      <c r="I477" s="33"/>
      <c r="J477" s="33" t="s">
        <v>11304</v>
      </c>
      <c r="K477" s="33" t="s">
        <v>14881</v>
      </c>
      <c r="L477" s="33">
        <v>120</v>
      </c>
      <c r="M477" s="33"/>
      <c r="N477" s="33"/>
      <c r="O477" s="33"/>
      <c r="P477" s="33" t="s">
        <v>11306</v>
      </c>
      <c r="Q477" s="33" t="s">
        <v>11306</v>
      </c>
      <c r="R477" s="33">
        <v>2.5</v>
      </c>
      <c r="S477" s="33">
        <v>2.5</v>
      </c>
      <c r="T477" s="33" t="s">
        <v>12072</v>
      </c>
      <c r="U477" s="33" t="s">
        <v>12072</v>
      </c>
      <c r="V477" s="33" t="s">
        <v>14650</v>
      </c>
      <c r="W477" s="33"/>
      <c r="X477" s="33"/>
      <c r="Y477" s="33" t="s">
        <v>11308</v>
      </c>
      <c r="Z477" s="33">
        <v>14</v>
      </c>
      <c r="AA477" s="33">
        <v>10</v>
      </c>
      <c r="AB477" s="33">
        <v>70</v>
      </c>
      <c r="AC477" s="33">
        <v>0</v>
      </c>
      <c r="AD477" s="33" t="s">
        <v>11803</v>
      </c>
      <c r="AE477" s="33" t="s">
        <v>14882</v>
      </c>
      <c r="AF477" s="33"/>
      <c r="AG477" s="33"/>
      <c r="AH477" s="33"/>
      <c r="AI477" s="33"/>
      <c r="AJ477" s="33"/>
      <c r="AK477" s="33" t="s">
        <v>12774</v>
      </c>
      <c r="AL477" s="33" t="s">
        <v>14648</v>
      </c>
      <c r="AM477" s="33" t="s">
        <v>14883</v>
      </c>
      <c r="AN477" s="33" t="s">
        <v>14657</v>
      </c>
      <c r="AO477" s="33" t="s">
        <v>11627</v>
      </c>
      <c r="AP477" s="33" t="s">
        <v>11318</v>
      </c>
      <c r="AQ477" s="33">
        <v>0</v>
      </c>
      <c r="AR477" s="33"/>
      <c r="AS477" s="33"/>
      <c r="AT477" s="33"/>
      <c r="AU477" s="33"/>
      <c r="AV477" s="33"/>
      <c r="AW477" s="33"/>
      <c r="AX477" s="33"/>
      <c r="AY477" s="33"/>
      <c r="AZ477" s="33"/>
      <c r="BA477" s="33"/>
      <c r="BB477" s="33"/>
      <c r="BC477" s="33" t="s">
        <v>11306</v>
      </c>
      <c r="BD477" s="33" t="s">
        <v>11318</v>
      </c>
      <c r="BE477" s="33"/>
      <c r="BF477" s="33"/>
      <c r="BG477" s="33"/>
      <c r="BH477" s="33"/>
      <c r="BI477" s="33"/>
      <c r="BJ477" s="33">
        <v>0</v>
      </c>
      <c r="BK477" s="33" t="s">
        <v>31</v>
      </c>
      <c r="BL477" s="33"/>
      <c r="BM477" s="33" t="s">
        <v>22259</v>
      </c>
    </row>
    <row r="478" spans="1:65" x14ac:dyDescent="0.25">
      <c r="A478" s="33" t="s">
        <v>14884</v>
      </c>
      <c r="B478" s="33" t="s">
        <v>14885</v>
      </c>
      <c r="C478" s="33" t="s">
        <v>14886</v>
      </c>
      <c r="D478" s="33" t="s">
        <v>11302</v>
      </c>
      <c r="E478" s="33"/>
      <c r="F478" s="33" t="s">
        <v>11550</v>
      </c>
      <c r="G478" s="33">
        <v>198</v>
      </c>
      <c r="H478" s="33">
        <v>0</v>
      </c>
      <c r="I478" s="33"/>
      <c r="J478" s="33" t="s">
        <v>11304</v>
      </c>
      <c r="K478" s="33" t="s">
        <v>12197</v>
      </c>
      <c r="L478" s="33">
        <v>0</v>
      </c>
      <c r="M478" s="33"/>
      <c r="N478" s="33"/>
      <c r="O478" s="33"/>
      <c r="P478" s="33" t="s">
        <v>11306</v>
      </c>
      <c r="Q478" s="33" t="s">
        <v>11306</v>
      </c>
      <c r="R478" s="33">
        <v>0</v>
      </c>
      <c r="S478" s="33">
        <v>0</v>
      </c>
      <c r="T478" s="33"/>
      <c r="U478" s="33"/>
      <c r="V478" s="33"/>
      <c r="W478" s="33"/>
      <c r="X478" s="33"/>
      <c r="Y478" s="33" t="s">
        <v>11308</v>
      </c>
      <c r="Z478" s="33">
        <v>0</v>
      </c>
      <c r="AA478" s="33">
        <v>0</v>
      </c>
      <c r="AB478" s="33">
        <v>0</v>
      </c>
      <c r="AC478" s="33">
        <v>0</v>
      </c>
      <c r="AD478" s="33" t="s">
        <v>11803</v>
      </c>
      <c r="AE478" s="33"/>
      <c r="AF478" s="33"/>
      <c r="AG478" s="33"/>
      <c r="AH478" s="33"/>
      <c r="AI478" s="33"/>
      <c r="AJ478" s="33"/>
      <c r="AK478" s="33"/>
      <c r="AL478" s="33" t="s">
        <v>14648</v>
      </c>
      <c r="AM478" s="33" t="s">
        <v>14887</v>
      </c>
      <c r="AN478" s="33"/>
      <c r="AO478" s="33"/>
      <c r="AP478" s="33" t="s">
        <v>11318</v>
      </c>
      <c r="AQ478" s="33">
        <v>0</v>
      </c>
      <c r="AR478" s="33"/>
      <c r="AS478" s="33"/>
      <c r="AT478" s="33"/>
      <c r="AU478" s="33"/>
      <c r="AV478" s="33"/>
      <c r="AW478" s="33"/>
      <c r="AX478" s="33"/>
      <c r="AY478" s="33"/>
      <c r="AZ478" s="33"/>
      <c r="BA478" s="33"/>
      <c r="BB478" s="33"/>
      <c r="BC478" s="33" t="s">
        <v>11306</v>
      </c>
      <c r="BD478" s="33" t="s">
        <v>11318</v>
      </c>
      <c r="BE478" s="33"/>
      <c r="BF478" s="33"/>
      <c r="BG478" s="33"/>
      <c r="BH478" s="33"/>
      <c r="BI478" s="33"/>
      <c r="BJ478" s="33">
        <v>0</v>
      </c>
      <c r="BK478" s="33" t="s">
        <v>31</v>
      </c>
      <c r="BL478" s="33"/>
      <c r="BM478" s="33" t="s">
        <v>22259</v>
      </c>
    </row>
    <row r="479" spans="1:65" x14ac:dyDescent="0.25">
      <c r="A479" s="33" t="s">
        <v>14888</v>
      </c>
      <c r="B479" s="33" t="s">
        <v>3705</v>
      </c>
      <c r="C479" s="33" t="s">
        <v>14889</v>
      </c>
      <c r="D479" s="33" t="s">
        <v>13574</v>
      </c>
      <c r="E479" s="33" t="s">
        <v>11800</v>
      </c>
      <c r="F479" s="33" t="s">
        <v>11550</v>
      </c>
      <c r="G479" s="33">
        <v>328.67</v>
      </c>
      <c r="H479" s="33">
        <v>0</v>
      </c>
      <c r="I479" s="33"/>
      <c r="J479" s="33" t="s">
        <v>11304</v>
      </c>
      <c r="K479" s="33" t="s">
        <v>14881</v>
      </c>
      <c r="L479" s="33">
        <v>120</v>
      </c>
      <c r="M479" s="33"/>
      <c r="N479" s="33"/>
      <c r="O479" s="33"/>
      <c r="P479" s="33" t="s">
        <v>11306</v>
      </c>
      <c r="Q479" s="33" t="s">
        <v>11306</v>
      </c>
      <c r="R479" s="33">
        <v>2.5</v>
      </c>
      <c r="S479" s="33">
        <v>2.5</v>
      </c>
      <c r="T479" s="33" t="s">
        <v>12072</v>
      </c>
      <c r="U479" s="33" t="s">
        <v>12072</v>
      </c>
      <c r="V479" s="33" t="s">
        <v>14865</v>
      </c>
      <c r="W479" s="33"/>
      <c r="X479" s="33"/>
      <c r="Y479" s="33" t="s">
        <v>11308</v>
      </c>
      <c r="Z479" s="33">
        <v>14</v>
      </c>
      <c r="AA479" s="33">
        <v>10</v>
      </c>
      <c r="AB479" s="33">
        <v>70</v>
      </c>
      <c r="AC479" s="33">
        <v>0</v>
      </c>
      <c r="AD479" s="33" t="s">
        <v>11803</v>
      </c>
      <c r="AE479" s="33" t="s">
        <v>14890</v>
      </c>
      <c r="AF479" s="33"/>
      <c r="AG479" s="33"/>
      <c r="AH479" s="33"/>
      <c r="AI479" s="33"/>
      <c r="AJ479" s="33"/>
      <c r="AK479" s="33" t="s">
        <v>12774</v>
      </c>
      <c r="AL479" s="33" t="s">
        <v>14648</v>
      </c>
      <c r="AM479" s="33" t="s">
        <v>14891</v>
      </c>
      <c r="AN479" s="33" t="s">
        <v>14657</v>
      </c>
      <c r="AO479" s="33" t="s">
        <v>11627</v>
      </c>
      <c r="AP479" s="33" t="s">
        <v>11318</v>
      </c>
      <c r="AQ479" s="33">
        <v>0</v>
      </c>
      <c r="AR479" s="33"/>
      <c r="AS479" s="33"/>
      <c r="AT479" s="33"/>
      <c r="AU479" s="33"/>
      <c r="AV479" s="33"/>
      <c r="AW479" s="33"/>
      <c r="AX479" s="33"/>
      <c r="AY479" s="33"/>
      <c r="AZ479" s="33"/>
      <c r="BA479" s="33"/>
      <c r="BB479" s="33"/>
      <c r="BC479" s="33" t="s">
        <v>11306</v>
      </c>
      <c r="BD479" s="33" t="s">
        <v>11318</v>
      </c>
      <c r="BE479" s="33"/>
      <c r="BF479" s="33"/>
      <c r="BG479" s="33"/>
      <c r="BH479" s="33"/>
      <c r="BI479" s="33"/>
      <c r="BJ479" s="33">
        <v>0</v>
      </c>
      <c r="BK479" s="33" t="s">
        <v>31</v>
      </c>
      <c r="BL479" s="33"/>
      <c r="BM479" s="33" t="s">
        <v>22259</v>
      </c>
    </row>
    <row r="480" spans="1:65" x14ac:dyDescent="0.25">
      <c r="A480" s="33" t="s">
        <v>14892</v>
      </c>
      <c r="B480" s="33" t="s">
        <v>14893</v>
      </c>
      <c r="C480" s="33" t="s">
        <v>14894</v>
      </c>
      <c r="D480" s="33"/>
      <c r="E480" s="33" t="s">
        <v>11800</v>
      </c>
      <c r="F480" s="33" t="s">
        <v>11550</v>
      </c>
      <c r="G480" s="33">
        <v>347.66</v>
      </c>
      <c r="H480" s="33">
        <v>0</v>
      </c>
      <c r="I480" s="33"/>
      <c r="J480" s="33" t="s">
        <v>11304</v>
      </c>
      <c r="K480" s="33" t="s">
        <v>11306</v>
      </c>
      <c r="L480" s="33">
        <v>0</v>
      </c>
      <c r="M480" s="33"/>
      <c r="N480" s="33"/>
      <c r="O480" s="33"/>
      <c r="P480" s="33" t="s">
        <v>11306</v>
      </c>
      <c r="Q480" s="33" t="s">
        <v>11306</v>
      </c>
      <c r="R480" s="33">
        <v>0</v>
      </c>
      <c r="S480" s="33">
        <v>0</v>
      </c>
      <c r="T480" s="33"/>
      <c r="U480" s="33"/>
      <c r="V480" s="33" t="s">
        <v>14895</v>
      </c>
      <c r="W480" s="33"/>
      <c r="X480" s="33"/>
      <c r="Y480" s="33" t="s">
        <v>11308</v>
      </c>
      <c r="Z480" s="33">
        <v>0</v>
      </c>
      <c r="AA480" s="33">
        <v>0</v>
      </c>
      <c r="AB480" s="33">
        <v>0</v>
      </c>
      <c r="AC480" s="33">
        <v>0</v>
      </c>
      <c r="AD480" s="33" t="s">
        <v>14046</v>
      </c>
      <c r="AE480" s="33" t="s">
        <v>14896</v>
      </c>
      <c r="AF480" s="33" t="s">
        <v>14897</v>
      </c>
      <c r="AG480" s="33" t="s">
        <v>14898</v>
      </c>
      <c r="AH480" s="33" t="s">
        <v>14899</v>
      </c>
      <c r="AI480" s="33" t="s">
        <v>14900</v>
      </c>
      <c r="AJ480" s="33" t="s">
        <v>14901</v>
      </c>
      <c r="AK480" s="33" t="s">
        <v>12774</v>
      </c>
      <c r="AL480" s="33"/>
      <c r="AM480" s="33"/>
      <c r="AN480" s="33"/>
      <c r="AO480" s="33" t="s">
        <v>11627</v>
      </c>
      <c r="AP480" s="33" t="s">
        <v>11318</v>
      </c>
      <c r="AQ480" s="33">
        <v>0</v>
      </c>
      <c r="AR480" s="33"/>
      <c r="AS480" s="33"/>
      <c r="AT480" s="33"/>
      <c r="AU480" s="33"/>
      <c r="AV480" s="33"/>
      <c r="AW480" s="33"/>
      <c r="AX480" s="33"/>
      <c r="AY480" s="33"/>
      <c r="AZ480" s="33"/>
      <c r="BA480" s="33"/>
      <c r="BB480" s="33"/>
      <c r="BC480" s="33" t="s">
        <v>11306</v>
      </c>
      <c r="BD480" s="33" t="s">
        <v>11318</v>
      </c>
      <c r="BE480" s="33"/>
      <c r="BF480" s="33"/>
      <c r="BG480" s="33"/>
      <c r="BH480" s="33"/>
      <c r="BI480" s="33"/>
      <c r="BJ480" s="33">
        <v>0</v>
      </c>
      <c r="BK480" s="33" t="s">
        <v>31</v>
      </c>
      <c r="BL480" s="33"/>
      <c r="BM480" s="33" t="s">
        <v>22259</v>
      </c>
    </row>
    <row r="481" spans="1:65" x14ac:dyDescent="0.25">
      <c r="A481" s="33" t="s">
        <v>14902</v>
      </c>
      <c r="B481" s="33" t="s">
        <v>7090</v>
      </c>
      <c r="C481" s="33" t="s">
        <v>14903</v>
      </c>
      <c r="D481" s="33" t="s">
        <v>13574</v>
      </c>
      <c r="E481" s="33" t="s">
        <v>11800</v>
      </c>
      <c r="F481" s="33" t="s">
        <v>11550</v>
      </c>
      <c r="G481" s="33">
        <v>325.83</v>
      </c>
      <c r="H481" s="33">
        <v>0</v>
      </c>
      <c r="I481" s="33"/>
      <c r="J481" s="33" t="s">
        <v>11304</v>
      </c>
      <c r="K481" s="33" t="s">
        <v>12197</v>
      </c>
      <c r="L481" s="33">
        <v>105</v>
      </c>
      <c r="M481" s="33"/>
      <c r="N481" s="33"/>
      <c r="O481" s="33"/>
      <c r="P481" s="33" t="s">
        <v>11306</v>
      </c>
      <c r="Q481" s="33" t="s">
        <v>11306</v>
      </c>
      <c r="R481" s="33">
        <v>0</v>
      </c>
      <c r="S481" s="33">
        <v>0</v>
      </c>
      <c r="T481" s="33"/>
      <c r="U481" s="33"/>
      <c r="V481" s="33"/>
      <c r="W481" s="33"/>
      <c r="X481" s="33"/>
      <c r="Y481" s="33" t="s">
        <v>11308</v>
      </c>
      <c r="Z481" s="33">
        <v>0</v>
      </c>
      <c r="AA481" s="33">
        <v>0</v>
      </c>
      <c r="AB481" s="33">
        <v>0</v>
      </c>
      <c r="AC481" s="33">
        <v>0</v>
      </c>
      <c r="AD481" s="33" t="s">
        <v>11803</v>
      </c>
      <c r="AE481" s="33" t="s">
        <v>14904</v>
      </c>
      <c r="AF481" s="33" t="s">
        <v>14905</v>
      </c>
      <c r="AG481" s="33" t="s">
        <v>14906</v>
      </c>
      <c r="AH481" s="33" t="s">
        <v>14907</v>
      </c>
      <c r="AI481" s="33" t="s">
        <v>14908</v>
      </c>
      <c r="AJ481" s="33" t="s">
        <v>14909</v>
      </c>
      <c r="AK481" s="33" t="s">
        <v>12774</v>
      </c>
      <c r="AL481" s="33" t="s">
        <v>14893</v>
      </c>
      <c r="AM481" s="33" t="s">
        <v>14910</v>
      </c>
      <c r="AN481" s="33"/>
      <c r="AO481" s="33" t="s">
        <v>11627</v>
      </c>
      <c r="AP481" s="33" t="s">
        <v>11318</v>
      </c>
      <c r="AQ481" s="33">
        <v>0</v>
      </c>
      <c r="AR481" s="33"/>
      <c r="AS481" s="33"/>
      <c r="AT481" s="33"/>
      <c r="AU481" s="33"/>
      <c r="AV481" s="33"/>
      <c r="AW481" s="33"/>
      <c r="AX481" s="33"/>
      <c r="AY481" s="33"/>
      <c r="AZ481" s="33"/>
      <c r="BA481" s="33"/>
      <c r="BB481" s="33"/>
      <c r="BC481" s="33" t="s">
        <v>11306</v>
      </c>
      <c r="BD481" s="33" t="s">
        <v>11318</v>
      </c>
      <c r="BE481" s="33"/>
      <c r="BF481" s="33"/>
      <c r="BG481" s="33"/>
      <c r="BH481" s="33"/>
      <c r="BI481" s="33"/>
      <c r="BJ481" s="33">
        <v>0</v>
      </c>
      <c r="BK481" s="33" t="s">
        <v>31</v>
      </c>
      <c r="BL481" s="33"/>
      <c r="BM481" s="33" t="s">
        <v>22259</v>
      </c>
    </row>
    <row r="482" spans="1:65" x14ac:dyDescent="0.25">
      <c r="A482" s="33" t="s">
        <v>14911</v>
      </c>
      <c r="B482" s="33" t="s">
        <v>14912</v>
      </c>
      <c r="C482" s="33" t="s">
        <v>14913</v>
      </c>
      <c r="D482" s="33" t="s">
        <v>13574</v>
      </c>
      <c r="E482" s="33"/>
      <c r="F482" s="33" t="s">
        <v>11550</v>
      </c>
      <c r="G482" s="33">
        <v>150</v>
      </c>
      <c r="H482" s="33">
        <v>0</v>
      </c>
      <c r="I482" s="33"/>
      <c r="J482" s="33" t="s">
        <v>11304</v>
      </c>
      <c r="K482" s="33" t="s">
        <v>11306</v>
      </c>
      <c r="L482" s="33">
        <v>105</v>
      </c>
      <c r="M482" s="33"/>
      <c r="N482" s="33"/>
      <c r="O482" s="33"/>
      <c r="P482" s="33" t="s">
        <v>11306</v>
      </c>
      <c r="Q482" s="33" t="s">
        <v>11306</v>
      </c>
      <c r="R482" s="33">
        <v>0</v>
      </c>
      <c r="S482" s="33">
        <v>0</v>
      </c>
      <c r="T482" s="33"/>
      <c r="U482" s="33"/>
      <c r="V482" s="33"/>
      <c r="W482" s="33"/>
      <c r="X482" s="33"/>
      <c r="Y482" s="33" t="s">
        <v>11308</v>
      </c>
      <c r="Z482" s="33">
        <v>0</v>
      </c>
      <c r="AA482" s="33">
        <v>0</v>
      </c>
      <c r="AB482" s="33">
        <v>0</v>
      </c>
      <c r="AC482" s="33">
        <v>0</v>
      </c>
      <c r="AD482" s="33" t="s">
        <v>11803</v>
      </c>
      <c r="AE482" s="33"/>
      <c r="AF482" s="33"/>
      <c r="AG482" s="33"/>
      <c r="AH482" s="33"/>
      <c r="AI482" s="33"/>
      <c r="AJ482" s="33"/>
      <c r="AK482" s="33" t="s">
        <v>12774</v>
      </c>
      <c r="AL482" s="33" t="s">
        <v>14893</v>
      </c>
      <c r="AM482" s="33" t="s">
        <v>14914</v>
      </c>
      <c r="AN482" s="33" t="s">
        <v>11227</v>
      </c>
      <c r="AO482" s="33" t="s">
        <v>11627</v>
      </c>
      <c r="AP482" s="33" t="s">
        <v>11318</v>
      </c>
      <c r="AQ482" s="33">
        <v>0</v>
      </c>
      <c r="AR482" s="33"/>
      <c r="AS482" s="33"/>
      <c r="AT482" s="33"/>
      <c r="AU482" s="33"/>
      <c r="AV482" s="33"/>
      <c r="AW482" s="33"/>
      <c r="AX482" s="33"/>
      <c r="AY482" s="33"/>
      <c r="AZ482" s="33"/>
      <c r="BA482" s="33"/>
      <c r="BB482" s="33"/>
      <c r="BC482" s="33" t="s">
        <v>11306</v>
      </c>
      <c r="BD482" s="33" t="s">
        <v>11318</v>
      </c>
      <c r="BE482" s="33"/>
      <c r="BF482" s="33"/>
      <c r="BG482" s="33"/>
      <c r="BH482" s="33"/>
      <c r="BI482" s="33"/>
      <c r="BJ482" s="33">
        <v>0</v>
      </c>
      <c r="BK482" s="33" t="s">
        <v>31</v>
      </c>
      <c r="BL482" s="33"/>
      <c r="BM482" s="33" t="s">
        <v>22259</v>
      </c>
    </row>
    <row r="483" spans="1:65" x14ac:dyDescent="0.25">
      <c r="A483" s="33" t="s">
        <v>14915</v>
      </c>
      <c r="B483" s="33" t="s">
        <v>14916</v>
      </c>
      <c r="C483" s="33" t="s">
        <v>14917</v>
      </c>
      <c r="D483" s="33" t="s">
        <v>13574</v>
      </c>
      <c r="E483" s="33"/>
      <c r="F483" s="33" t="s">
        <v>11550</v>
      </c>
      <c r="G483" s="33">
        <v>150</v>
      </c>
      <c r="H483" s="33">
        <v>0</v>
      </c>
      <c r="I483" s="33"/>
      <c r="J483" s="33" t="s">
        <v>11304</v>
      </c>
      <c r="K483" s="33" t="s">
        <v>11306</v>
      </c>
      <c r="L483" s="33">
        <v>105</v>
      </c>
      <c r="M483" s="33"/>
      <c r="N483" s="33"/>
      <c r="O483" s="33"/>
      <c r="P483" s="33" t="s">
        <v>11306</v>
      </c>
      <c r="Q483" s="33" t="s">
        <v>11306</v>
      </c>
      <c r="R483" s="33">
        <v>0</v>
      </c>
      <c r="S483" s="33">
        <v>0</v>
      </c>
      <c r="T483" s="33"/>
      <c r="U483" s="33"/>
      <c r="V483" s="33"/>
      <c r="W483" s="33"/>
      <c r="X483" s="33"/>
      <c r="Y483" s="33" t="s">
        <v>11308</v>
      </c>
      <c r="Z483" s="33">
        <v>0</v>
      </c>
      <c r="AA483" s="33">
        <v>0</v>
      </c>
      <c r="AB483" s="33">
        <v>0</v>
      </c>
      <c r="AC483" s="33">
        <v>0</v>
      </c>
      <c r="AD483" s="33" t="s">
        <v>11803</v>
      </c>
      <c r="AE483" s="33"/>
      <c r="AF483" s="33"/>
      <c r="AG483" s="33"/>
      <c r="AH483" s="33"/>
      <c r="AI483" s="33"/>
      <c r="AJ483" s="33"/>
      <c r="AK483" s="33" t="s">
        <v>12774</v>
      </c>
      <c r="AL483" s="33" t="s">
        <v>14893</v>
      </c>
      <c r="AM483" s="33" t="s">
        <v>14918</v>
      </c>
      <c r="AN483" s="33" t="s">
        <v>11227</v>
      </c>
      <c r="AO483" s="33" t="s">
        <v>11627</v>
      </c>
      <c r="AP483" s="33" t="s">
        <v>11318</v>
      </c>
      <c r="AQ483" s="33">
        <v>0</v>
      </c>
      <c r="AR483" s="33"/>
      <c r="AS483" s="33"/>
      <c r="AT483" s="33"/>
      <c r="AU483" s="33"/>
      <c r="AV483" s="33"/>
      <c r="AW483" s="33"/>
      <c r="AX483" s="33"/>
      <c r="AY483" s="33"/>
      <c r="AZ483" s="33"/>
      <c r="BA483" s="33"/>
      <c r="BB483" s="33"/>
      <c r="BC483" s="33" t="s">
        <v>11306</v>
      </c>
      <c r="BD483" s="33" t="s">
        <v>11318</v>
      </c>
      <c r="BE483" s="33"/>
      <c r="BF483" s="33"/>
      <c r="BG483" s="33"/>
      <c r="BH483" s="33"/>
      <c r="BI483" s="33"/>
      <c r="BJ483" s="33">
        <v>0</v>
      </c>
      <c r="BK483" s="33" t="s">
        <v>31</v>
      </c>
      <c r="BL483" s="33"/>
      <c r="BM483" s="33" t="s">
        <v>22259</v>
      </c>
    </row>
    <row r="484" spans="1:65" x14ac:dyDescent="0.25">
      <c r="A484" s="33" t="s">
        <v>14919</v>
      </c>
      <c r="B484" s="33" t="s">
        <v>14920</v>
      </c>
      <c r="C484" s="33" t="s">
        <v>14921</v>
      </c>
      <c r="D484" s="33" t="s">
        <v>13574</v>
      </c>
      <c r="E484" s="33" t="s">
        <v>11800</v>
      </c>
      <c r="F484" s="33" t="s">
        <v>11550</v>
      </c>
      <c r="G484" s="33">
        <v>150</v>
      </c>
      <c r="H484" s="33">
        <v>0</v>
      </c>
      <c r="I484" s="33"/>
      <c r="J484" s="33" t="s">
        <v>11304</v>
      </c>
      <c r="K484" s="33" t="s">
        <v>14781</v>
      </c>
      <c r="L484" s="33">
        <v>105</v>
      </c>
      <c r="M484" s="33"/>
      <c r="N484" s="33"/>
      <c r="O484" s="33"/>
      <c r="P484" s="33" t="s">
        <v>11306</v>
      </c>
      <c r="Q484" s="33" t="s">
        <v>11306</v>
      </c>
      <c r="R484" s="33">
        <v>0</v>
      </c>
      <c r="S484" s="33">
        <v>0</v>
      </c>
      <c r="T484" s="33"/>
      <c r="U484" s="33"/>
      <c r="V484" s="33"/>
      <c r="W484" s="33" t="s">
        <v>14057</v>
      </c>
      <c r="X484" s="33"/>
      <c r="Y484" s="33" t="s">
        <v>11308</v>
      </c>
      <c r="Z484" s="33">
        <v>0</v>
      </c>
      <c r="AA484" s="33">
        <v>0</v>
      </c>
      <c r="AB484" s="33">
        <v>0</v>
      </c>
      <c r="AC484" s="33">
        <v>0</v>
      </c>
      <c r="AD484" s="33" t="s">
        <v>11803</v>
      </c>
      <c r="AE484" s="33"/>
      <c r="AF484" s="33"/>
      <c r="AG484" s="33"/>
      <c r="AH484" s="33"/>
      <c r="AI484" s="33"/>
      <c r="AJ484" s="33"/>
      <c r="AK484" s="33" t="s">
        <v>12774</v>
      </c>
      <c r="AL484" s="33" t="s">
        <v>14893</v>
      </c>
      <c r="AM484" s="33" t="s">
        <v>14922</v>
      </c>
      <c r="AN484" s="33"/>
      <c r="AO484" s="33" t="s">
        <v>11306</v>
      </c>
      <c r="AP484" s="33" t="s">
        <v>11318</v>
      </c>
      <c r="AQ484" s="33">
        <v>0</v>
      </c>
      <c r="AR484" s="33"/>
      <c r="AS484" s="33"/>
      <c r="AT484" s="33"/>
      <c r="AU484" s="33"/>
      <c r="AV484" s="33"/>
      <c r="AW484" s="33"/>
      <c r="AX484" s="33"/>
      <c r="AY484" s="33"/>
      <c r="AZ484" s="33"/>
      <c r="BA484" s="33"/>
      <c r="BB484" s="33"/>
      <c r="BC484" s="33" t="s">
        <v>11306</v>
      </c>
      <c r="BD484" s="33" t="s">
        <v>11318</v>
      </c>
      <c r="BE484" s="33"/>
      <c r="BF484" s="33"/>
      <c r="BG484" s="33"/>
      <c r="BH484" s="33"/>
      <c r="BI484" s="33"/>
      <c r="BJ484" s="33">
        <v>0</v>
      </c>
      <c r="BK484" s="33" t="s">
        <v>31</v>
      </c>
      <c r="BL484" s="33"/>
      <c r="BM484" s="33" t="s">
        <v>22259</v>
      </c>
    </row>
    <row r="485" spans="1:65" x14ac:dyDescent="0.25">
      <c r="A485" s="33" t="s">
        <v>14923</v>
      </c>
      <c r="B485" s="33" t="s">
        <v>5925</v>
      </c>
      <c r="C485" s="33" t="s">
        <v>14924</v>
      </c>
      <c r="D485" s="33" t="s">
        <v>13574</v>
      </c>
      <c r="E485" s="33" t="s">
        <v>11800</v>
      </c>
      <c r="F485" s="33" t="s">
        <v>11550</v>
      </c>
      <c r="G485" s="33">
        <v>325.83</v>
      </c>
      <c r="H485" s="33">
        <v>0</v>
      </c>
      <c r="I485" s="33"/>
      <c r="J485" s="33" t="s">
        <v>11304</v>
      </c>
      <c r="K485" s="33" t="s">
        <v>14876</v>
      </c>
      <c r="L485" s="33">
        <v>105</v>
      </c>
      <c r="M485" s="33"/>
      <c r="N485" s="33"/>
      <c r="O485" s="33"/>
      <c r="P485" s="33" t="s">
        <v>11306</v>
      </c>
      <c r="Q485" s="33" t="s">
        <v>11306</v>
      </c>
      <c r="R485" s="33">
        <v>0</v>
      </c>
      <c r="S485" s="33">
        <v>0</v>
      </c>
      <c r="T485" s="33"/>
      <c r="U485" s="33"/>
      <c r="V485" s="33"/>
      <c r="W485" s="33" t="s">
        <v>14057</v>
      </c>
      <c r="X485" s="33"/>
      <c r="Y485" s="33" t="s">
        <v>11308</v>
      </c>
      <c r="Z485" s="33">
        <v>0</v>
      </c>
      <c r="AA485" s="33">
        <v>0</v>
      </c>
      <c r="AB485" s="33">
        <v>0</v>
      </c>
      <c r="AC485" s="33">
        <v>0</v>
      </c>
      <c r="AD485" s="33" t="s">
        <v>11803</v>
      </c>
      <c r="AE485" s="33" t="s">
        <v>14925</v>
      </c>
      <c r="AF485" s="33" t="s">
        <v>14926</v>
      </c>
      <c r="AG485" s="33" t="s">
        <v>14927</v>
      </c>
      <c r="AH485" s="33" t="s">
        <v>14928</v>
      </c>
      <c r="AI485" s="33" t="s">
        <v>14929</v>
      </c>
      <c r="AJ485" s="33" t="s">
        <v>14930</v>
      </c>
      <c r="AK485" s="33" t="s">
        <v>12774</v>
      </c>
      <c r="AL485" s="33" t="s">
        <v>14893</v>
      </c>
      <c r="AM485" s="33" t="s">
        <v>14931</v>
      </c>
      <c r="AN485" s="33"/>
      <c r="AO485" s="33" t="s">
        <v>11627</v>
      </c>
      <c r="AP485" s="33" t="s">
        <v>11318</v>
      </c>
      <c r="AQ485" s="33">
        <v>0</v>
      </c>
      <c r="AR485" s="33"/>
      <c r="AS485" s="33"/>
      <c r="AT485" s="33"/>
      <c r="AU485" s="33"/>
      <c r="AV485" s="33"/>
      <c r="AW485" s="33"/>
      <c r="AX485" s="33"/>
      <c r="AY485" s="33"/>
      <c r="AZ485" s="33"/>
      <c r="BA485" s="33"/>
      <c r="BB485" s="33"/>
      <c r="BC485" s="33" t="s">
        <v>11306</v>
      </c>
      <c r="BD485" s="33" t="s">
        <v>11318</v>
      </c>
      <c r="BE485" s="33"/>
      <c r="BF485" s="33"/>
      <c r="BG485" s="33"/>
      <c r="BH485" s="33"/>
      <c r="BI485" s="33"/>
      <c r="BJ485" s="33">
        <v>0</v>
      </c>
      <c r="BK485" s="33" t="s">
        <v>31</v>
      </c>
      <c r="BL485" s="33"/>
      <c r="BM485" s="33" t="s">
        <v>22259</v>
      </c>
    </row>
    <row r="486" spans="1:65" x14ac:dyDescent="0.25">
      <c r="A486" s="33" t="s">
        <v>14932</v>
      </c>
      <c r="B486" s="33" t="s">
        <v>388</v>
      </c>
      <c r="C486" s="33" t="s">
        <v>14933</v>
      </c>
      <c r="D486" s="33" t="s">
        <v>13574</v>
      </c>
      <c r="E486" s="33" t="s">
        <v>11800</v>
      </c>
      <c r="F486" s="33" t="s">
        <v>11550</v>
      </c>
      <c r="G486" s="33">
        <v>325.83</v>
      </c>
      <c r="H486" s="33">
        <v>0</v>
      </c>
      <c r="I486" s="33"/>
      <c r="J486" s="33" t="s">
        <v>11304</v>
      </c>
      <c r="K486" s="33" t="s">
        <v>14876</v>
      </c>
      <c r="L486" s="33">
        <v>105</v>
      </c>
      <c r="M486" s="33"/>
      <c r="N486" s="33"/>
      <c r="O486" s="33"/>
      <c r="P486" s="33" t="s">
        <v>11306</v>
      </c>
      <c r="Q486" s="33" t="s">
        <v>11306</v>
      </c>
      <c r="R486" s="33">
        <v>0</v>
      </c>
      <c r="S486" s="33">
        <v>0</v>
      </c>
      <c r="T486" s="33"/>
      <c r="U486" s="33"/>
      <c r="V486" s="33"/>
      <c r="W486" s="33" t="s">
        <v>14057</v>
      </c>
      <c r="X486" s="33"/>
      <c r="Y486" s="33" t="s">
        <v>11308</v>
      </c>
      <c r="Z486" s="33">
        <v>0</v>
      </c>
      <c r="AA486" s="33">
        <v>0</v>
      </c>
      <c r="AB486" s="33">
        <v>0</v>
      </c>
      <c r="AC486" s="33">
        <v>0</v>
      </c>
      <c r="AD486" s="33" t="s">
        <v>11803</v>
      </c>
      <c r="AE486" s="33" t="s">
        <v>14934</v>
      </c>
      <c r="AF486" s="33" t="s">
        <v>14935</v>
      </c>
      <c r="AG486" s="33" t="s">
        <v>14936</v>
      </c>
      <c r="AH486" s="33" t="s">
        <v>14937</v>
      </c>
      <c r="AI486" s="33" t="s">
        <v>14938</v>
      </c>
      <c r="AJ486" s="33" t="s">
        <v>14939</v>
      </c>
      <c r="AK486" s="33" t="s">
        <v>12774</v>
      </c>
      <c r="AL486" s="33" t="s">
        <v>14893</v>
      </c>
      <c r="AM486" s="33" t="s">
        <v>14940</v>
      </c>
      <c r="AN486" s="33"/>
      <c r="AO486" s="33" t="s">
        <v>11627</v>
      </c>
      <c r="AP486" s="33" t="s">
        <v>11318</v>
      </c>
      <c r="AQ486" s="33">
        <v>0</v>
      </c>
      <c r="AR486" s="33"/>
      <c r="AS486" s="33"/>
      <c r="AT486" s="33"/>
      <c r="AU486" s="33"/>
      <c r="AV486" s="33"/>
      <c r="AW486" s="33"/>
      <c r="AX486" s="33"/>
      <c r="AY486" s="33"/>
      <c r="AZ486" s="33"/>
      <c r="BA486" s="33"/>
      <c r="BB486" s="33"/>
      <c r="BC486" s="33" t="s">
        <v>11306</v>
      </c>
      <c r="BD486" s="33" t="s">
        <v>11318</v>
      </c>
      <c r="BE486" s="33"/>
      <c r="BF486" s="33"/>
      <c r="BG486" s="33"/>
      <c r="BH486" s="33"/>
      <c r="BI486" s="33"/>
      <c r="BJ486" s="33">
        <v>0</v>
      </c>
      <c r="BK486" s="33" t="s">
        <v>31</v>
      </c>
      <c r="BL486" s="33"/>
      <c r="BM486" s="33" t="s">
        <v>22259</v>
      </c>
    </row>
    <row r="487" spans="1:65" x14ac:dyDescent="0.25">
      <c r="A487" s="33" t="s">
        <v>14941</v>
      </c>
      <c r="B487" s="33" t="s">
        <v>14942</v>
      </c>
      <c r="C487" s="33" t="s">
        <v>14943</v>
      </c>
      <c r="D487" s="33" t="s">
        <v>13574</v>
      </c>
      <c r="E487" s="33"/>
      <c r="F487" s="33" t="s">
        <v>11550</v>
      </c>
      <c r="G487" s="33">
        <v>325.83</v>
      </c>
      <c r="H487" s="33">
        <v>0</v>
      </c>
      <c r="I487" s="33"/>
      <c r="J487" s="33" t="s">
        <v>11304</v>
      </c>
      <c r="K487" s="33" t="s">
        <v>11306</v>
      </c>
      <c r="L487" s="33">
        <v>105</v>
      </c>
      <c r="M487" s="33"/>
      <c r="N487" s="33"/>
      <c r="O487" s="33"/>
      <c r="P487" s="33" t="s">
        <v>11306</v>
      </c>
      <c r="Q487" s="33" t="s">
        <v>11306</v>
      </c>
      <c r="R487" s="33">
        <v>0</v>
      </c>
      <c r="S487" s="33">
        <v>0</v>
      </c>
      <c r="T487" s="33"/>
      <c r="U487" s="33"/>
      <c r="V487" s="33"/>
      <c r="W487" s="33"/>
      <c r="X487" s="33"/>
      <c r="Y487" s="33" t="s">
        <v>11308</v>
      </c>
      <c r="Z487" s="33">
        <v>0</v>
      </c>
      <c r="AA487" s="33">
        <v>0</v>
      </c>
      <c r="AB487" s="33">
        <v>0</v>
      </c>
      <c r="AC487" s="33">
        <v>0</v>
      </c>
      <c r="AD487" s="33" t="s">
        <v>11803</v>
      </c>
      <c r="AE487" s="33" t="s">
        <v>14944</v>
      </c>
      <c r="AF487" s="33" t="s">
        <v>14945</v>
      </c>
      <c r="AG487" s="33" t="s">
        <v>14946</v>
      </c>
      <c r="AH487" s="33" t="s">
        <v>14947</v>
      </c>
      <c r="AI487" s="33" t="s">
        <v>14948</v>
      </c>
      <c r="AJ487" s="33" t="s">
        <v>14949</v>
      </c>
      <c r="AK487" s="33" t="s">
        <v>12774</v>
      </c>
      <c r="AL487" s="33" t="s">
        <v>14893</v>
      </c>
      <c r="AM487" s="33" t="s">
        <v>14950</v>
      </c>
      <c r="AN487" s="33"/>
      <c r="AO487" s="33" t="s">
        <v>11627</v>
      </c>
      <c r="AP487" s="33" t="s">
        <v>11318</v>
      </c>
      <c r="AQ487" s="33">
        <v>0</v>
      </c>
      <c r="AR487" s="33"/>
      <c r="AS487" s="33"/>
      <c r="AT487" s="33"/>
      <c r="AU487" s="33"/>
      <c r="AV487" s="33"/>
      <c r="AW487" s="33"/>
      <c r="AX487" s="33"/>
      <c r="AY487" s="33"/>
      <c r="AZ487" s="33"/>
      <c r="BA487" s="33"/>
      <c r="BB487" s="33"/>
      <c r="BC487" s="33" t="s">
        <v>11306</v>
      </c>
      <c r="BD487" s="33" t="s">
        <v>11318</v>
      </c>
      <c r="BE487" s="33"/>
      <c r="BF487" s="33"/>
      <c r="BG487" s="33"/>
      <c r="BH487" s="33"/>
      <c r="BI487" s="33"/>
      <c r="BJ487" s="33">
        <v>0</v>
      </c>
      <c r="BK487" s="33" t="s">
        <v>31</v>
      </c>
      <c r="BL487" s="33"/>
      <c r="BM487" s="33" t="s">
        <v>22259</v>
      </c>
    </row>
    <row r="488" spans="1:65" x14ac:dyDescent="0.25">
      <c r="A488" s="33" t="s">
        <v>14951</v>
      </c>
      <c r="B488" s="33" t="s">
        <v>1837</v>
      </c>
      <c r="C488" s="33" t="s">
        <v>14952</v>
      </c>
      <c r="D488" s="33" t="s">
        <v>13574</v>
      </c>
      <c r="E488" s="33"/>
      <c r="F488" s="33" t="s">
        <v>11550</v>
      </c>
      <c r="G488" s="33">
        <v>325.83</v>
      </c>
      <c r="H488" s="33">
        <v>0</v>
      </c>
      <c r="I488" s="33"/>
      <c r="J488" s="33" t="s">
        <v>11304</v>
      </c>
      <c r="K488" s="33" t="s">
        <v>11306</v>
      </c>
      <c r="L488" s="33">
        <v>105</v>
      </c>
      <c r="M488" s="33"/>
      <c r="N488" s="33"/>
      <c r="O488" s="33"/>
      <c r="P488" s="33" t="s">
        <v>11306</v>
      </c>
      <c r="Q488" s="33" t="s">
        <v>11306</v>
      </c>
      <c r="R488" s="33">
        <v>0</v>
      </c>
      <c r="S488" s="33">
        <v>0</v>
      </c>
      <c r="T488" s="33"/>
      <c r="U488" s="33"/>
      <c r="V488" s="33"/>
      <c r="W488" s="33"/>
      <c r="X488" s="33"/>
      <c r="Y488" s="33" t="s">
        <v>11308</v>
      </c>
      <c r="Z488" s="33">
        <v>0</v>
      </c>
      <c r="AA488" s="33">
        <v>0</v>
      </c>
      <c r="AB488" s="33">
        <v>0</v>
      </c>
      <c r="AC488" s="33">
        <v>0</v>
      </c>
      <c r="AD488" s="33" t="s">
        <v>11803</v>
      </c>
      <c r="AE488" s="33" t="s">
        <v>14953</v>
      </c>
      <c r="AF488" s="33" t="s">
        <v>14954</v>
      </c>
      <c r="AG488" s="33" t="s">
        <v>14955</v>
      </c>
      <c r="AH488" s="33" t="s">
        <v>14956</v>
      </c>
      <c r="AI488" s="33" t="s">
        <v>14957</v>
      </c>
      <c r="AJ488" s="33" t="s">
        <v>14958</v>
      </c>
      <c r="AK488" s="33" t="s">
        <v>12774</v>
      </c>
      <c r="AL488" s="33" t="s">
        <v>14893</v>
      </c>
      <c r="AM488" s="33" t="s">
        <v>14959</v>
      </c>
      <c r="AN488" s="33"/>
      <c r="AO488" s="33" t="s">
        <v>11627</v>
      </c>
      <c r="AP488" s="33" t="s">
        <v>11318</v>
      </c>
      <c r="AQ488" s="33">
        <v>0</v>
      </c>
      <c r="AR488" s="33"/>
      <c r="AS488" s="33"/>
      <c r="AT488" s="33"/>
      <c r="AU488" s="33"/>
      <c r="AV488" s="33"/>
      <c r="AW488" s="33"/>
      <c r="AX488" s="33"/>
      <c r="AY488" s="33"/>
      <c r="AZ488" s="33"/>
      <c r="BA488" s="33"/>
      <c r="BB488" s="33"/>
      <c r="BC488" s="33" t="s">
        <v>11306</v>
      </c>
      <c r="BD488" s="33" t="s">
        <v>11318</v>
      </c>
      <c r="BE488" s="33"/>
      <c r="BF488" s="33"/>
      <c r="BG488" s="33"/>
      <c r="BH488" s="33"/>
      <c r="BI488" s="33"/>
      <c r="BJ488" s="33">
        <v>0</v>
      </c>
      <c r="BK488" s="33" t="s">
        <v>31</v>
      </c>
      <c r="BL488" s="33"/>
      <c r="BM488" s="33" t="s">
        <v>22259</v>
      </c>
    </row>
    <row r="489" spans="1:65" x14ac:dyDescent="0.25">
      <c r="A489" s="33" t="s">
        <v>14960</v>
      </c>
      <c r="B489" s="33" t="s">
        <v>14961</v>
      </c>
      <c r="C489" s="33" t="s">
        <v>14962</v>
      </c>
      <c r="D489" s="33" t="s">
        <v>13574</v>
      </c>
      <c r="E489" s="33"/>
      <c r="F489" s="33" t="s">
        <v>11550</v>
      </c>
      <c r="G489" s="33">
        <v>325.83</v>
      </c>
      <c r="H489" s="33">
        <v>0</v>
      </c>
      <c r="I489" s="33"/>
      <c r="J489" s="33" t="s">
        <v>11304</v>
      </c>
      <c r="K489" s="33" t="s">
        <v>11306</v>
      </c>
      <c r="L489" s="33">
        <v>105</v>
      </c>
      <c r="M489" s="33"/>
      <c r="N489" s="33"/>
      <c r="O489" s="33"/>
      <c r="P489" s="33" t="s">
        <v>11306</v>
      </c>
      <c r="Q489" s="33" t="s">
        <v>11306</v>
      </c>
      <c r="R489" s="33">
        <v>0</v>
      </c>
      <c r="S489" s="33">
        <v>0</v>
      </c>
      <c r="T489" s="33"/>
      <c r="U489" s="33"/>
      <c r="V489" s="33"/>
      <c r="W489" s="33"/>
      <c r="X489" s="33"/>
      <c r="Y489" s="33" t="s">
        <v>11308</v>
      </c>
      <c r="Z489" s="33">
        <v>0</v>
      </c>
      <c r="AA489" s="33">
        <v>0</v>
      </c>
      <c r="AB489" s="33">
        <v>0</v>
      </c>
      <c r="AC489" s="33">
        <v>0</v>
      </c>
      <c r="AD489" s="33" t="s">
        <v>11803</v>
      </c>
      <c r="AE489" s="33" t="s">
        <v>14963</v>
      </c>
      <c r="AF489" s="33" t="s">
        <v>14964</v>
      </c>
      <c r="AG489" s="33" t="s">
        <v>14965</v>
      </c>
      <c r="AH489" s="33" t="s">
        <v>14966</v>
      </c>
      <c r="AI489" s="33" t="s">
        <v>14967</v>
      </c>
      <c r="AJ489" s="33" t="s">
        <v>14968</v>
      </c>
      <c r="AK489" s="33" t="s">
        <v>12774</v>
      </c>
      <c r="AL489" s="33" t="s">
        <v>14893</v>
      </c>
      <c r="AM489" s="33" t="s">
        <v>14969</v>
      </c>
      <c r="AN489" s="33"/>
      <c r="AO489" s="33" t="s">
        <v>11627</v>
      </c>
      <c r="AP489" s="33" t="s">
        <v>11318</v>
      </c>
      <c r="AQ489" s="33">
        <v>0</v>
      </c>
      <c r="AR489" s="33"/>
      <c r="AS489" s="33"/>
      <c r="AT489" s="33"/>
      <c r="AU489" s="33"/>
      <c r="AV489" s="33"/>
      <c r="AW489" s="33"/>
      <c r="AX489" s="33"/>
      <c r="AY489" s="33"/>
      <c r="AZ489" s="33"/>
      <c r="BA489" s="33"/>
      <c r="BB489" s="33"/>
      <c r="BC489" s="33" t="s">
        <v>11306</v>
      </c>
      <c r="BD489" s="33" t="s">
        <v>11318</v>
      </c>
      <c r="BE489" s="33"/>
      <c r="BF489" s="33"/>
      <c r="BG489" s="33"/>
      <c r="BH489" s="33"/>
      <c r="BI489" s="33"/>
      <c r="BJ489" s="33">
        <v>0</v>
      </c>
      <c r="BK489" s="33" t="s">
        <v>31</v>
      </c>
      <c r="BL489" s="33"/>
      <c r="BM489" s="33" t="s">
        <v>22259</v>
      </c>
    </row>
    <row r="490" spans="1:65" x14ac:dyDescent="0.25">
      <c r="A490" s="33" t="s">
        <v>14970</v>
      </c>
      <c r="B490" s="33" t="s">
        <v>14971</v>
      </c>
      <c r="C490" s="33" t="s">
        <v>14972</v>
      </c>
      <c r="D490" s="33" t="s">
        <v>13574</v>
      </c>
      <c r="E490" s="33" t="s">
        <v>11800</v>
      </c>
      <c r="F490" s="33" t="s">
        <v>11550</v>
      </c>
      <c r="G490" s="33">
        <v>325.83</v>
      </c>
      <c r="H490" s="33">
        <v>0</v>
      </c>
      <c r="I490" s="33"/>
      <c r="J490" s="33" t="s">
        <v>11304</v>
      </c>
      <c r="K490" s="33" t="s">
        <v>14781</v>
      </c>
      <c r="L490" s="33">
        <v>105</v>
      </c>
      <c r="M490" s="33"/>
      <c r="N490" s="33"/>
      <c r="O490" s="33"/>
      <c r="P490" s="33" t="s">
        <v>11306</v>
      </c>
      <c r="Q490" s="33" t="s">
        <v>11306</v>
      </c>
      <c r="R490" s="33">
        <v>0</v>
      </c>
      <c r="S490" s="33">
        <v>0</v>
      </c>
      <c r="T490" s="33"/>
      <c r="U490" s="33"/>
      <c r="V490" s="33"/>
      <c r="W490" s="33" t="s">
        <v>14057</v>
      </c>
      <c r="X490" s="33"/>
      <c r="Y490" s="33" t="s">
        <v>11308</v>
      </c>
      <c r="Z490" s="33">
        <v>0</v>
      </c>
      <c r="AA490" s="33">
        <v>0</v>
      </c>
      <c r="AB490" s="33">
        <v>0</v>
      </c>
      <c r="AC490" s="33">
        <v>0</v>
      </c>
      <c r="AD490" s="33" t="s">
        <v>11803</v>
      </c>
      <c r="AE490" s="33" t="s">
        <v>14973</v>
      </c>
      <c r="AF490" s="33" t="s">
        <v>14974</v>
      </c>
      <c r="AG490" s="33" t="s">
        <v>14975</v>
      </c>
      <c r="AH490" s="33" t="s">
        <v>14976</v>
      </c>
      <c r="AI490" s="33" t="s">
        <v>14977</v>
      </c>
      <c r="AJ490" s="33" t="s">
        <v>14978</v>
      </c>
      <c r="AK490" s="33" t="s">
        <v>12774</v>
      </c>
      <c r="AL490" s="33" t="s">
        <v>14893</v>
      </c>
      <c r="AM490" s="33" t="s">
        <v>14979</v>
      </c>
      <c r="AN490" s="33"/>
      <c r="AO490" s="33" t="s">
        <v>11627</v>
      </c>
      <c r="AP490" s="33" t="s">
        <v>11318</v>
      </c>
      <c r="AQ490" s="33">
        <v>0</v>
      </c>
      <c r="AR490" s="33"/>
      <c r="AS490" s="33"/>
      <c r="AT490" s="33"/>
      <c r="AU490" s="33"/>
      <c r="AV490" s="33"/>
      <c r="AW490" s="33"/>
      <c r="AX490" s="33"/>
      <c r="AY490" s="33"/>
      <c r="AZ490" s="33"/>
      <c r="BA490" s="33"/>
      <c r="BB490" s="33"/>
      <c r="BC490" s="33" t="s">
        <v>11306</v>
      </c>
      <c r="BD490" s="33" t="s">
        <v>11318</v>
      </c>
      <c r="BE490" s="33"/>
      <c r="BF490" s="33"/>
      <c r="BG490" s="33"/>
      <c r="BH490" s="33"/>
      <c r="BI490" s="33"/>
      <c r="BJ490" s="33">
        <v>0</v>
      </c>
      <c r="BK490" s="33" t="s">
        <v>31</v>
      </c>
      <c r="BL490" s="33"/>
      <c r="BM490" s="33" t="s">
        <v>22259</v>
      </c>
    </row>
    <row r="491" spans="1:65" x14ac:dyDescent="0.25">
      <c r="A491" s="33" t="s">
        <v>14980</v>
      </c>
      <c r="B491" s="33" t="s">
        <v>14981</v>
      </c>
      <c r="C491" s="33" t="s">
        <v>14982</v>
      </c>
      <c r="D491" s="33" t="s">
        <v>13574</v>
      </c>
      <c r="E491" s="33" t="s">
        <v>11800</v>
      </c>
      <c r="F491" s="33" t="s">
        <v>11550</v>
      </c>
      <c r="G491" s="33">
        <v>325.83</v>
      </c>
      <c r="H491" s="33">
        <v>0</v>
      </c>
      <c r="I491" s="33"/>
      <c r="J491" s="33" t="s">
        <v>11304</v>
      </c>
      <c r="K491" s="33" t="s">
        <v>14781</v>
      </c>
      <c r="L491" s="33">
        <v>105</v>
      </c>
      <c r="M491" s="33"/>
      <c r="N491" s="33"/>
      <c r="O491" s="33"/>
      <c r="P491" s="33" t="s">
        <v>11306</v>
      </c>
      <c r="Q491" s="33" t="s">
        <v>11306</v>
      </c>
      <c r="R491" s="33">
        <v>0</v>
      </c>
      <c r="S491" s="33">
        <v>0</v>
      </c>
      <c r="T491" s="33"/>
      <c r="U491" s="33"/>
      <c r="V491" s="33"/>
      <c r="W491" s="33" t="s">
        <v>14057</v>
      </c>
      <c r="X491" s="33"/>
      <c r="Y491" s="33" t="s">
        <v>11308</v>
      </c>
      <c r="Z491" s="33">
        <v>0</v>
      </c>
      <c r="AA491" s="33">
        <v>0</v>
      </c>
      <c r="AB491" s="33">
        <v>0</v>
      </c>
      <c r="AC491" s="33">
        <v>0</v>
      </c>
      <c r="AD491" s="33" t="s">
        <v>11803</v>
      </c>
      <c r="AE491" s="33" t="s">
        <v>14983</v>
      </c>
      <c r="AF491" s="33" t="s">
        <v>14984</v>
      </c>
      <c r="AG491" s="33" t="s">
        <v>14985</v>
      </c>
      <c r="AH491" s="33" t="s">
        <v>14986</v>
      </c>
      <c r="AI491" s="33" t="s">
        <v>14987</v>
      </c>
      <c r="AJ491" s="33" t="s">
        <v>14988</v>
      </c>
      <c r="AK491" s="33" t="s">
        <v>12774</v>
      </c>
      <c r="AL491" s="33" t="s">
        <v>14893</v>
      </c>
      <c r="AM491" s="33" t="s">
        <v>14989</v>
      </c>
      <c r="AN491" s="33"/>
      <c r="AO491" s="33" t="s">
        <v>11627</v>
      </c>
      <c r="AP491" s="33" t="s">
        <v>11318</v>
      </c>
      <c r="AQ491" s="33">
        <v>0</v>
      </c>
      <c r="AR491" s="33"/>
      <c r="AS491" s="33"/>
      <c r="AT491" s="33"/>
      <c r="AU491" s="33"/>
      <c r="AV491" s="33"/>
      <c r="AW491" s="33"/>
      <c r="AX491" s="33"/>
      <c r="AY491" s="33"/>
      <c r="AZ491" s="33"/>
      <c r="BA491" s="33"/>
      <c r="BB491" s="33"/>
      <c r="BC491" s="33" t="s">
        <v>11306</v>
      </c>
      <c r="BD491" s="33" t="s">
        <v>11318</v>
      </c>
      <c r="BE491" s="33"/>
      <c r="BF491" s="33"/>
      <c r="BG491" s="33"/>
      <c r="BH491" s="33"/>
      <c r="BI491" s="33"/>
      <c r="BJ491" s="33">
        <v>0</v>
      </c>
      <c r="BK491" s="33" t="s">
        <v>31</v>
      </c>
      <c r="BL491" s="33"/>
      <c r="BM491" s="33" t="s">
        <v>22259</v>
      </c>
    </row>
    <row r="492" spans="1:65" x14ac:dyDescent="0.25">
      <c r="A492" s="33" t="s">
        <v>14990</v>
      </c>
      <c r="B492" s="33" t="s">
        <v>14991</v>
      </c>
      <c r="C492" s="33" t="s">
        <v>14992</v>
      </c>
      <c r="D492" s="33" t="s">
        <v>13574</v>
      </c>
      <c r="E492" s="33" t="s">
        <v>11800</v>
      </c>
      <c r="F492" s="33" t="s">
        <v>11550</v>
      </c>
      <c r="G492" s="33">
        <v>325.83</v>
      </c>
      <c r="H492" s="33">
        <v>0</v>
      </c>
      <c r="I492" s="33"/>
      <c r="J492" s="33" t="s">
        <v>11304</v>
      </c>
      <c r="K492" s="33" t="s">
        <v>14781</v>
      </c>
      <c r="L492" s="33">
        <v>105</v>
      </c>
      <c r="M492" s="33"/>
      <c r="N492" s="33"/>
      <c r="O492" s="33"/>
      <c r="P492" s="33" t="s">
        <v>11306</v>
      </c>
      <c r="Q492" s="33" t="s">
        <v>11306</v>
      </c>
      <c r="R492" s="33">
        <v>0</v>
      </c>
      <c r="S492" s="33">
        <v>0</v>
      </c>
      <c r="T492" s="33"/>
      <c r="U492" s="33"/>
      <c r="V492" s="33"/>
      <c r="W492" s="33" t="s">
        <v>14057</v>
      </c>
      <c r="X492" s="33"/>
      <c r="Y492" s="33" t="s">
        <v>11308</v>
      </c>
      <c r="Z492" s="33">
        <v>0</v>
      </c>
      <c r="AA492" s="33">
        <v>0</v>
      </c>
      <c r="AB492" s="33">
        <v>0</v>
      </c>
      <c r="AC492" s="33">
        <v>0</v>
      </c>
      <c r="AD492" s="33" t="s">
        <v>11803</v>
      </c>
      <c r="AE492" s="33" t="s">
        <v>14993</v>
      </c>
      <c r="AF492" s="33" t="s">
        <v>14994</v>
      </c>
      <c r="AG492" s="33" t="s">
        <v>14995</v>
      </c>
      <c r="AH492" s="33" t="s">
        <v>14996</v>
      </c>
      <c r="AI492" s="33" t="s">
        <v>14997</v>
      </c>
      <c r="AJ492" s="33" t="s">
        <v>14998</v>
      </c>
      <c r="AK492" s="33" t="s">
        <v>12774</v>
      </c>
      <c r="AL492" s="33" t="s">
        <v>14893</v>
      </c>
      <c r="AM492" s="33" t="s">
        <v>14999</v>
      </c>
      <c r="AN492" s="33"/>
      <c r="AO492" s="33" t="s">
        <v>11627</v>
      </c>
      <c r="AP492" s="33" t="s">
        <v>11318</v>
      </c>
      <c r="AQ492" s="33">
        <v>0</v>
      </c>
      <c r="AR492" s="33"/>
      <c r="AS492" s="33"/>
      <c r="AT492" s="33"/>
      <c r="AU492" s="33"/>
      <c r="AV492" s="33"/>
      <c r="AW492" s="33"/>
      <c r="AX492" s="33"/>
      <c r="AY492" s="33"/>
      <c r="AZ492" s="33"/>
      <c r="BA492" s="33"/>
      <c r="BB492" s="33"/>
      <c r="BC492" s="33" t="s">
        <v>11306</v>
      </c>
      <c r="BD492" s="33" t="s">
        <v>11318</v>
      </c>
      <c r="BE492" s="33"/>
      <c r="BF492" s="33"/>
      <c r="BG492" s="33"/>
      <c r="BH492" s="33"/>
      <c r="BI492" s="33"/>
      <c r="BJ492" s="33">
        <v>0</v>
      </c>
      <c r="BK492" s="33" t="s">
        <v>31</v>
      </c>
      <c r="BL492" s="33"/>
      <c r="BM492" s="33" t="s">
        <v>22259</v>
      </c>
    </row>
    <row r="493" spans="1:65" x14ac:dyDescent="0.25">
      <c r="A493" s="33" t="s">
        <v>15000</v>
      </c>
      <c r="B493" s="33" t="s">
        <v>15001</v>
      </c>
      <c r="C493" s="33" t="s">
        <v>15002</v>
      </c>
      <c r="D493" s="33" t="s">
        <v>13574</v>
      </c>
      <c r="E493" s="33" t="s">
        <v>11800</v>
      </c>
      <c r="F493" s="33" t="s">
        <v>11550</v>
      </c>
      <c r="G493" s="33">
        <v>325.83</v>
      </c>
      <c r="H493" s="33">
        <v>0</v>
      </c>
      <c r="I493" s="33"/>
      <c r="J493" s="33" t="s">
        <v>11304</v>
      </c>
      <c r="K493" s="33" t="s">
        <v>11306</v>
      </c>
      <c r="L493" s="33">
        <v>105</v>
      </c>
      <c r="M493" s="33"/>
      <c r="N493" s="33"/>
      <c r="O493" s="33"/>
      <c r="P493" s="33" t="s">
        <v>11306</v>
      </c>
      <c r="Q493" s="33" t="s">
        <v>11306</v>
      </c>
      <c r="R493" s="33">
        <v>0</v>
      </c>
      <c r="S493" s="33">
        <v>0</v>
      </c>
      <c r="T493" s="33"/>
      <c r="U493" s="33"/>
      <c r="V493" s="33"/>
      <c r="W493" s="33"/>
      <c r="X493" s="33"/>
      <c r="Y493" s="33" t="s">
        <v>11308</v>
      </c>
      <c r="Z493" s="33">
        <v>0</v>
      </c>
      <c r="AA493" s="33">
        <v>0</v>
      </c>
      <c r="AB493" s="33">
        <v>0</v>
      </c>
      <c r="AC493" s="33">
        <v>0</v>
      </c>
      <c r="AD493" s="33" t="s">
        <v>11803</v>
      </c>
      <c r="AE493" s="33" t="s">
        <v>15003</v>
      </c>
      <c r="AF493" s="33" t="s">
        <v>15004</v>
      </c>
      <c r="AG493" s="33" t="s">
        <v>15005</v>
      </c>
      <c r="AH493" s="33" t="s">
        <v>15006</v>
      </c>
      <c r="AI493" s="33" t="s">
        <v>15007</v>
      </c>
      <c r="AJ493" s="33" t="s">
        <v>15008</v>
      </c>
      <c r="AK493" s="33" t="s">
        <v>12774</v>
      </c>
      <c r="AL493" s="33" t="s">
        <v>14893</v>
      </c>
      <c r="AM493" s="33" t="s">
        <v>15009</v>
      </c>
      <c r="AN493" s="33"/>
      <c r="AO493" s="33" t="s">
        <v>11627</v>
      </c>
      <c r="AP493" s="33" t="s">
        <v>11318</v>
      </c>
      <c r="AQ493" s="33">
        <v>0</v>
      </c>
      <c r="AR493" s="33"/>
      <c r="AS493" s="33"/>
      <c r="AT493" s="33"/>
      <c r="AU493" s="33"/>
      <c r="AV493" s="33"/>
      <c r="AW493" s="33"/>
      <c r="AX493" s="33"/>
      <c r="AY493" s="33"/>
      <c r="AZ493" s="33"/>
      <c r="BA493" s="33"/>
      <c r="BB493" s="33"/>
      <c r="BC493" s="33" t="s">
        <v>11306</v>
      </c>
      <c r="BD493" s="33" t="s">
        <v>11318</v>
      </c>
      <c r="BE493" s="33"/>
      <c r="BF493" s="33"/>
      <c r="BG493" s="33"/>
      <c r="BH493" s="33"/>
      <c r="BI493" s="33"/>
      <c r="BJ493" s="33">
        <v>0</v>
      </c>
      <c r="BK493" s="33" t="s">
        <v>31</v>
      </c>
      <c r="BL493" s="33"/>
      <c r="BM493" s="33" t="s">
        <v>22259</v>
      </c>
    </row>
    <row r="494" spans="1:65" x14ac:dyDescent="0.25">
      <c r="A494" s="33" t="s">
        <v>15010</v>
      </c>
      <c r="B494" s="33" t="s">
        <v>396</v>
      </c>
      <c r="C494" s="33" t="s">
        <v>15011</v>
      </c>
      <c r="D494" s="33" t="s">
        <v>13574</v>
      </c>
      <c r="E494" s="33" t="s">
        <v>11800</v>
      </c>
      <c r="F494" s="33" t="s">
        <v>11550</v>
      </c>
      <c r="G494" s="33">
        <v>325.83</v>
      </c>
      <c r="H494" s="33">
        <v>0</v>
      </c>
      <c r="I494" s="33"/>
      <c r="J494" s="33" t="s">
        <v>11304</v>
      </c>
      <c r="K494" s="33" t="s">
        <v>12031</v>
      </c>
      <c r="L494" s="33">
        <v>105</v>
      </c>
      <c r="M494" s="33"/>
      <c r="N494" s="33"/>
      <c r="O494" s="33"/>
      <c r="P494" s="33" t="s">
        <v>11306</v>
      </c>
      <c r="Q494" s="33" t="s">
        <v>11306</v>
      </c>
      <c r="R494" s="33">
        <v>0</v>
      </c>
      <c r="S494" s="33">
        <v>0</v>
      </c>
      <c r="T494" s="33"/>
      <c r="U494" s="33"/>
      <c r="V494" s="33"/>
      <c r="W494" s="33"/>
      <c r="X494" s="33"/>
      <c r="Y494" s="33" t="s">
        <v>11308</v>
      </c>
      <c r="Z494" s="33">
        <v>0</v>
      </c>
      <c r="AA494" s="33">
        <v>0</v>
      </c>
      <c r="AB494" s="33">
        <v>0</v>
      </c>
      <c r="AC494" s="33">
        <v>0</v>
      </c>
      <c r="AD494" s="33" t="s">
        <v>11803</v>
      </c>
      <c r="AE494" s="33" t="s">
        <v>15012</v>
      </c>
      <c r="AF494" s="33" t="s">
        <v>15013</v>
      </c>
      <c r="AG494" s="33" t="s">
        <v>15014</v>
      </c>
      <c r="AH494" s="33" t="s">
        <v>15015</v>
      </c>
      <c r="AI494" s="33" t="s">
        <v>15016</v>
      </c>
      <c r="AJ494" s="33" t="s">
        <v>15017</v>
      </c>
      <c r="AK494" s="33" t="s">
        <v>12774</v>
      </c>
      <c r="AL494" s="33" t="s">
        <v>14893</v>
      </c>
      <c r="AM494" s="33" t="s">
        <v>15018</v>
      </c>
      <c r="AN494" s="33"/>
      <c r="AO494" s="33" t="s">
        <v>11627</v>
      </c>
      <c r="AP494" s="33" t="s">
        <v>11318</v>
      </c>
      <c r="AQ494" s="33">
        <v>0</v>
      </c>
      <c r="AR494" s="33"/>
      <c r="AS494" s="33"/>
      <c r="AT494" s="33"/>
      <c r="AU494" s="33"/>
      <c r="AV494" s="33"/>
      <c r="AW494" s="33"/>
      <c r="AX494" s="33"/>
      <c r="AY494" s="33"/>
      <c r="AZ494" s="33"/>
      <c r="BA494" s="33"/>
      <c r="BB494" s="33"/>
      <c r="BC494" s="33" t="s">
        <v>11306</v>
      </c>
      <c r="BD494" s="33" t="s">
        <v>11318</v>
      </c>
      <c r="BE494" s="33"/>
      <c r="BF494" s="33"/>
      <c r="BG494" s="33"/>
      <c r="BH494" s="33"/>
      <c r="BI494" s="33"/>
      <c r="BJ494" s="33">
        <v>0</v>
      </c>
      <c r="BK494" s="33" t="s">
        <v>31</v>
      </c>
      <c r="BL494" s="33"/>
      <c r="BM494" s="33" t="s">
        <v>22259</v>
      </c>
    </row>
    <row r="495" spans="1:65" x14ac:dyDescent="0.25">
      <c r="A495" s="33" t="s">
        <v>15019</v>
      </c>
      <c r="B495" s="33" t="s">
        <v>68</v>
      </c>
      <c r="C495" s="33" t="s">
        <v>15020</v>
      </c>
      <c r="D495" s="33" t="s">
        <v>13574</v>
      </c>
      <c r="E495" s="33" t="s">
        <v>11800</v>
      </c>
      <c r="F495" s="33" t="s">
        <v>11550</v>
      </c>
      <c r="G495" s="33">
        <v>325.83</v>
      </c>
      <c r="H495" s="33">
        <v>0</v>
      </c>
      <c r="I495" s="33"/>
      <c r="J495" s="33" t="s">
        <v>11304</v>
      </c>
      <c r="K495" s="33" t="s">
        <v>12984</v>
      </c>
      <c r="L495" s="33">
        <v>105</v>
      </c>
      <c r="M495" s="33"/>
      <c r="N495" s="33"/>
      <c r="O495" s="33"/>
      <c r="P495" s="33" t="s">
        <v>11306</v>
      </c>
      <c r="Q495" s="33" t="s">
        <v>11306</v>
      </c>
      <c r="R495" s="33">
        <v>0</v>
      </c>
      <c r="S495" s="33">
        <v>0</v>
      </c>
      <c r="T495" s="33"/>
      <c r="U495" s="33"/>
      <c r="V495" s="33"/>
      <c r="W495" s="33"/>
      <c r="X495" s="33"/>
      <c r="Y495" s="33" t="s">
        <v>11308</v>
      </c>
      <c r="Z495" s="33">
        <v>0</v>
      </c>
      <c r="AA495" s="33">
        <v>0</v>
      </c>
      <c r="AB495" s="33">
        <v>0</v>
      </c>
      <c r="AC495" s="33">
        <v>0</v>
      </c>
      <c r="AD495" s="33" t="s">
        <v>11803</v>
      </c>
      <c r="AE495" s="33" t="s">
        <v>15021</v>
      </c>
      <c r="AF495" s="33" t="s">
        <v>15022</v>
      </c>
      <c r="AG495" s="33" t="s">
        <v>15023</v>
      </c>
      <c r="AH495" s="33" t="s">
        <v>15024</v>
      </c>
      <c r="AI495" s="33" t="s">
        <v>15025</v>
      </c>
      <c r="AJ495" s="33" t="s">
        <v>15026</v>
      </c>
      <c r="AK495" s="33" t="s">
        <v>12774</v>
      </c>
      <c r="AL495" s="33" t="s">
        <v>14893</v>
      </c>
      <c r="AM495" s="33" t="s">
        <v>15027</v>
      </c>
      <c r="AN495" s="33"/>
      <c r="AO495" s="33" t="s">
        <v>11627</v>
      </c>
      <c r="AP495" s="33" t="s">
        <v>11318</v>
      </c>
      <c r="AQ495" s="33">
        <v>0</v>
      </c>
      <c r="AR495" s="33"/>
      <c r="AS495" s="33"/>
      <c r="AT495" s="33"/>
      <c r="AU495" s="33"/>
      <c r="AV495" s="33"/>
      <c r="AW495" s="33"/>
      <c r="AX495" s="33"/>
      <c r="AY495" s="33"/>
      <c r="AZ495" s="33"/>
      <c r="BA495" s="33"/>
      <c r="BB495" s="33"/>
      <c r="BC495" s="33" t="s">
        <v>11306</v>
      </c>
      <c r="BD495" s="33" t="s">
        <v>11318</v>
      </c>
      <c r="BE495" s="33"/>
      <c r="BF495" s="33"/>
      <c r="BG495" s="33"/>
      <c r="BH495" s="33"/>
      <c r="BI495" s="33"/>
      <c r="BJ495" s="33">
        <v>0</v>
      </c>
      <c r="BK495" s="33" t="s">
        <v>31</v>
      </c>
      <c r="BL495" s="33"/>
      <c r="BM495" s="33" t="s">
        <v>22259</v>
      </c>
    </row>
    <row r="496" spans="1:65" x14ac:dyDescent="0.25">
      <c r="A496" s="33" t="s">
        <v>15028</v>
      </c>
      <c r="B496" s="33" t="s">
        <v>15029</v>
      </c>
      <c r="C496" s="33" t="s">
        <v>15030</v>
      </c>
      <c r="D496" s="33" t="s">
        <v>13574</v>
      </c>
      <c r="E496" s="33"/>
      <c r="F496" s="33" t="s">
        <v>11550</v>
      </c>
      <c r="G496" s="33">
        <v>325.83</v>
      </c>
      <c r="H496" s="33">
        <v>0</v>
      </c>
      <c r="I496" s="33"/>
      <c r="J496" s="33" t="s">
        <v>11304</v>
      </c>
      <c r="K496" s="33" t="s">
        <v>11306</v>
      </c>
      <c r="L496" s="33">
        <v>105</v>
      </c>
      <c r="M496" s="33"/>
      <c r="N496" s="33"/>
      <c r="O496" s="33"/>
      <c r="P496" s="33" t="s">
        <v>11306</v>
      </c>
      <c r="Q496" s="33" t="s">
        <v>11306</v>
      </c>
      <c r="R496" s="33">
        <v>0</v>
      </c>
      <c r="S496" s="33">
        <v>0</v>
      </c>
      <c r="T496" s="33"/>
      <c r="U496" s="33"/>
      <c r="V496" s="33"/>
      <c r="W496" s="33"/>
      <c r="X496" s="33"/>
      <c r="Y496" s="33" t="s">
        <v>11308</v>
      </c>
      <c r="Z496" s="33">
        <v>0</v>
      </c>
      <c r="AA496" s="33">
        <v>0</v>
      </c>
      <c r="AB496" s="33">
        <v>0</v>
      </c>
      <c r="AC496" s="33">
        <v>0</v>
      </c>
      <c r="AD496" s="33" t="s">
        <v>11803</v>
      </c>
      <c r="AE496" s="33" t="s">
        <v>15031</v>
      </c>
      <c r="AF496" s="33" t="s">
        <v>15032</v>
      </c>
      <c r="AG496" s="33" t="s">
        <v>15033</v>
      </c>
      <c r="AH496" s="33" t="s">
        <v>15034</v>
      </c>
      <c r="AI496" s="33" t="s">
        <v>15035</v>
      </c>
      <c r="AJ496" s="33" t="s">
        <v>15036</v>
      </c>
      <c r="AK496" s="33" t="s">
        <v>12774</v>
      </c>
      <c r="AL496" s="33" t="s">
        <v>14893</v>
      </c>
      <c r="AM496" s="33" t="s">
        <v>15037</v>
      </c>
      <c r="AN496" s="33"/>
      <c r="AO496" s="33" t="s">
        <v>11627</v>
      </c>
      <c r="AP496" s="33" t="s">
        <v>11318</v>
      </c>
      <c r="AQ496" s="33">
        <v>0</v>
      </c>
      <c r="AR496" s="33"/>
      <c r="AS496" s="33"/>
      <c r="AT496" s="33"/>
      <c r="AU496" s="33"/>
      <c r="AV496" s="33"/>
      <c r="AW496" s="33"/>
      <c r="AX496" s="33"/>
      <c r="AY496" s="33"/>
      <c r="AZ496" s="33"/>
      <c r="BA496" s="33"/>
      <c r="BB496" s="33"/>
      <c r="BC496" s="33" t="s">
        <v>11306</v>
      </c>
      <c r="BD496" s="33" t="s">
        <v>11318</v>
      </c>
      <c r="BE496" s="33"/>
      <c r="BF496" s="33"/>
      <c r="BG496" s="33"/>
      <c r="BH496" s="33"/>
      <c r="BI496" s="33"/>
      <c r="BJ496" s="33">
        <v>0</v>
      </c>
      <c r="BK496" s="33" t="s">
        <v>31</v>
      </c>
      <c r="BL496" s="33"/>
      <c r="BM496" s="33" t="s">
        <v>22259</v>
      </c>
    </row>
    <row r="497" spans="1:65" x14ac:dyDescent="0.25">
      <c r="A497" s="33" t="s">
        <v>15038</v>
      </c>
      <c r="B497" s="33" t="s">
        <v>7093</v>
      </c>
      <c r="C497" s="33" t="s">
        <v>15039</v>
      </c>
      <c r="D497" s="33" t="s">
        <v>13574</v>
      </c>
      <c r="E497" s="33" t="s">
        <v>11800</v>
      </c>
      <c r="F497" s="33" t="s">
        <v>11550</v>
      </c>
      <c r="G497" s="33">
        <v>325.83</v>
      </c>
      <c r="H497" s="33">
        <v>0</v>
      </c>
      <c r="I497" s="33"/>
      <c r="J497" s="33" t="s">
        <v>11304</v>
      </c>
      <c r="K497" s="33" t="s">
        <v>12197</v>
      </c>
      <c r="L497" s="33">
        <v>105</v>
      </c>
      <c r="M497" s="33"/>
      <c r="N497" s="33"/>
      <c r="O497" s="33"/>
      <c r="P497" s="33" t="s">
        <v>11306</v>
      </c>
      <c r="Q497" s="33" t="s">
        <v>11306</v>
      </c>
      <c r="R497" s="33">
        <v>0</v>
      </c>
      <c r="S497" s="33">
        <v>0</v>
      </c>
      <c r="T497" s="33"/>
      <c r="U497" s="33"/>
      <c r="V497" s="33"/>
      <c r="W497" s="33"/>
      <c r="X497" s="33"/>
      <c r="Y497" s="33" t="s">
        <v>11308</v>
      </c>
      <c r="Z497" s="33">
        <v>0</v>
      </c>
      <c r="AA497" s="33">
        <v>0</v>
      </c>
      <c r="AB497" s="33">
        <v>0</v>
      </c>
      <c r="AC497" s="33">
        <v>0</v>
      </c>
      <c r="AD497" s="33" t="s">
        <v>11803</v>
      </c>
      <c r="AE497" s="33" t="s">
        <v>15040</v>
      </c>
      <c r="AF497" s="33" t="s">
        <v>15041</v>
      </c>
      <c r="AG497" s="33" t="s">
        <v>15042</v>
      </c>
      <c r="AH497" s="33" t="s">
        <v>15043</v>
      </c>
      <c r="AI497" s="33" t="s">
        <v>15044</v>
      </c>
      <c r="AJ497" s="33" t="s">
        <v>15045</v>
      </c>
      <c r="AK497" s="33" t="s">
        <v>12774</v>
      </c>
      <c r="AL497" s="33" t="s">
        <v>14893</v>
      </c>
      <c r="AM497" s="33" t="s">
        <v>15046</v>
      </c>
      <c r="AN497" s="33"/>
      <c r="AO497" s="33" t="s">
        <v>11627</v>
      </c>
      <c r="AP497" s="33" t="s">
        <v>11318</v>
      </c>
      <c r="AQ497" s="33">
        <v>0</v>
      </c>
      <c r="AR497" s="33"/>
      <c r="AS497" s="33"/>
      <c r="AT497" s="33"/>
      <c r="AU497" s="33"/>
      <c r="AV497" s="33"/>
      <c r="AW497" s="33"/>
      <c r="AX497" s="33"/>
      <c r="AY497" s="33"/>
      <c r="AZ497" s="33"/>
      <c r="BA497" s="33"/>
      <c r="BB497" s="33"/>
      <c r="BC497" s="33" t="s">
        <v>11306</v>
      </c>
      <c r="BD497" s="33" t="s">
        <v>11318</v>
      </c>
      <c r="BE497" s="33"/>
      <c r="BF497" s="33"/>
      <c r="BG497" s="33"/>
      <c r="BH497" s="33"/>
      <c r="BI497" s="33"/>
      <c r="BJ497" s="33">
        <v>0</v>
      </c>
      <c r="BK497" s="33" t="s">
        <v>31</v>
      </c>
      <c r="BL497" s="33"/>
      <c r="BM497" s="33" t="s">
        <v>22259</v>
      </c>
    </row>
    <row r="498" spans="1:65" x14ac:dyDescent="0.25">
      <c r="A498" s="33" t="s">
        <v>15047</v>
      </c>
      <c r="B498" s="33" t="s">
        <v>15048</v>
      </c>
      <c r="C498" s="33" t="s">
        <v>15049</v>
      </c>
      <c r="D498" s="33" t="s">
        <v>13574</v>
      </c>
      <c r="E498" s="33"/>
      <c r="F498" s="33" t="s">
        <v>11550</v>
      </c>
      <c r="G498" s="33">
        <v>329.9</v>
      </c>
      <c r="H498" s="33">
        <v>0</v>
      </c>
      <c r="I498" s="33"/>
      <c r="J498" s="33" t="s">
        <v>11304</v>
      </c>
      <c r="K498" s="33" t="s">
        <v>11306</v>
      </c>
      <c r="L498" s="33">
        <v>105</v>
      </c>
      <c r="M498" s="33"/>
      <c r="N498" s="33"/>
      <c r="O498" s="33"/>
      <c r="P498" s="33" t="s">
        <v>11306</v>
      </c>
      <c r="Q498" s="33" t="s">
        <v>11306</v>
      </c>
      <c r="R498" s="33">
        <v>2.5</v>
      </c>
      <c r="S498" s="33">
        <v>2.5</v>
      </c>
      <c r="T498" s="33" t="s">
        <v>15050</v>
      </c>
      <c r="U498" s="33"/>
      <c r="V498" s="33" t="s">
        <v>15051</v>
      </c>
      <c r="W498" s="33"/>
      <c r="X498" s="33"/>
      <c r="Y498" s="33" t="s">
        <v>11308</v>
      </c>
      <c r="Z498" s="33">
        <v>14</v>
      </c>
      <c r="AA498" s="33">
        <v>10</v>
      </c>
      <c r="AB498" s="33">
        <v>94</v>
      </c>
      <c r="AC498" s="33">
        <v>0</v>
      </c>
      <c r="AD498" s="33" t="s">
        <v>11803</v>
      </c>
      <c r="AE498" s="33" t="s">
        <v>15052</v>
      </c>
      <c r="AF498" s="33" t="s">
        <v>15053</v>
      </c>
      <c r="AG498" s="33" t="s">
        <v>15054</v>
      </c>
      <c r="AH498" s="33" t="s">
        <v>15055</v>
      </c>
      <c r="AI498" s="33" t="s">
        <v>15056</v>
      </c>
      <c r="AJ498" s="33" t="s">
        <v>15057</v>
      </c>
      <c r="AK498" s="33" t="s">
        <v>12774</v>
      </c>
      <c r="AL498" s="33" t="s">
        <v>14893</v>
      </c>
      <c r="AM498" s="33" t="s">
        <v>15058</v>
      </c>
      <c r="AN498" s="33" t="s">
        <v>11500</v>
      </c>
      <c r="AO498" s="33" t="s">
        <v>11627</v>
      </c>
      <c r="AP498" s="33" t="s">
        <v>11318</v>
      </c>
      <c r="AQ498" s="33">
        <v>328.8</v>
      </c>
      <c r="AR498" s="33"/>
      <c r="AS498" s="33"/>
      <c r="AT498" s="33"/>
      <c r="AU498" s="33"/>
      <c r="AV498" s="33"/>
      <c r="AW498" s="33"/>
      <c r="AX498" s="33"/>
      <c r="AY498" s="33"/>
      <c r="AZ498" s="33"/>
      <c r="BA498" s="33"/>
      <c r="BB498" s="33"/>
      <c r="BC498" s="33" t="s">
        <v>11306</v>
      </c>
      <c r="BD498" s="33" t="s">
        <v>11318</v>
      </c>
      <c r="BE498" s="33"/>
      <c r="BF498" s="33"/>
      <c r="BG498" s="33"/>
      <c r="BH498" s="33"/>
      <c r="BI498" s="33"/>
      <c r="BJ498" s="33">
        <v>0</v>
      </c>
      <c r="BK498" s="33" t="s">
        <v>31</v>
      </c>
      <c r="BL498" s="33"/>
      <c r="BM498" s="33" t="s">
        <v>22259</v>
      </c>
    </row>
    <row r="499" spans="1:65" x14ac:dyDescent="0.25">
      <c r="A499" s="33" t="s">
        <v>15059</v>
      </c>
      <c r="B499" s="33" t="s">
        <v>15060</v>
      </c>
      <c r="C499" s="33" t="s">
        <v>15061</v>
      </c>
      <c r="D499" s="33" t="s">
        <v>13574</v>
      </c>
      <c r="E499" s="33"/>
      <c r="F499" s="33" t="s">
        <v>11550</v>
      </c>
      <c r="G499" s="33">
        <v>150</v>
      </c>
      <c r="H499" s="33">
        <v>0</v>
      </c>
      <c r="I499" s="33"/>
      <c r="J499" s="33" t="s">
        <v>11304</v>
      </c>
      <c r="K499" s="33" t="s">
        <v>11306</v>
      </c>
      <c r="L499" s="33">
        <v>105</v>
      </c>
      <c r="M499" s="33"/>
      <c r="N499" s="33"/>
      <c r="O499" s="33"/>
      <c r="P499" s="33" t="s">
        <v>11306</v>
      </c>
      <c r="Q499" s="33" t="s">
        <v>11306</v>
      </c>
      <c r="R499" s="33">
        <v>0</v>
      </c>
      <c r="S499" s="33">
        <v>0</v>
      </c>
      <c r="T499" s="33"/>
      <c r="U499" s="33"/>
      <c r="V499" s="33"/>
      <c r="W499" s="33"/>
      <c r="X499" s="33"/>
      <c r="Y499" s="33" t="s">
        <v>11308</v>
      </c>
      <c r="Z499" s="33">
        <v>0</v>
      </c>
      <c r="AA499" s="33">
        <v>0</v>
      </c>
      <c r="AB499" s="33">
        <v>0</v>
      </c>
      <c r="AC499" s="33">
        <v>0</v>
      </c>
      <c r="AD499" s="33" t="s">
        <v>11803</v>
      </c>
      <c r="AE499" s="33"/>
      <c r="AF499" s="33"/>
      <c r="AG499" s="33"/>
      <c r="AH499" s="33"/>
      <c r="AI499" s="33"/>
      <c r="AJ499" s="33"/>
      <c r="AK499" s="33" t="s">
        <v>12774</v>
      </c>
      <c r="AL499" s="33" t="s">
        <v>14893</v>
      </c>
      <c r="AM499" s="33" t="s">
        <v>15062</v>
      </c>
      <c r="AN499" s="33" t="s">
        <v>11227</v>
      </c>
      <c r="AO499" s="33" t="s">
        <v>11627</v>
      </c>
      <c r="AP499" s="33" t="s">
        <v>11318</v>
      </c>
      <c r="AQ499" s="33">
        <v>0</v>
      </c>
      <c r="AR499" s="33"/>
      <c r="AS499" s="33"/>
      <c r="AT499" s="33"/>
      <c r="AU499" s="33"/>
      <c r="AV499" s="33"/>
      <c r="AW499" s="33"/>
      <c r="AX499" s="33"/>
      <c r="AY499" s="33"/>
      <c r="AZ499" s="33"/>
      <c r="BA499" s="33"/>
      <c r="BB499" s="33"/>
      <c r="BC499" s="33" t="s">
        <v>11306</v>
      </c>
      <c r="BD499" s="33" t="s">
        <v>11318</v>
      </c>
      <c r="BE499" s="33"/>
      <c r="BF499" s="33"/>
      <c r="BG499" s="33"/>
      <c r="BH499" s="33"/>
      <c r="BI499" s="33"/>
      <c r="BJ499" s="33">
        <v>0</v>
      </c>
      <c r="BK499" s="33" t="s">
        <v>31</v>
      </c>
      <c r="BL499" s="33"/>
      <c r="BM499" s="33" t="s">
        <v>22259</v>
      </c>
    </row>
    <row r="500" spans="1:65" x14ac:dyDescent="0.25">
      <c r="A500" s="33" t="s">
        <v>15063</v>
      </c>
      <c r="B500" s="33" t="s">
        <v>15064</v>
      </c>
      <c r="C500" s="33" t="s">
        <v>15065</v>
      </c>
      <c r="D500" s="33" t="s">
        <v>13574</v>
      </c>
      <c r="E500" s="33"/>
      <c r="F500" s="33" t="s">
        <v>11550</v>
      </c>
      <c r="G500" s="33">
        <v>256.8</v>
      </c>
      <c r="H500" s="33">
        <v>0</v>
      </c>
      <c r="I500" s="33"/>
      <c r="J500" s="33" t="s">
        <v>11304</v>
      </c>
      <c r="K500" s="33" t="s">
        <v>11306</v>
      </c>
      <c r="L500" s="33">
        <v>105</v>
      </c>
      <c r="M500" s="33"/>
      <c r="N500" s="33"/>
      <c r="O500" s="33"/>
      <c r="P500" s="33" t="s">
        <v>11306</v>
      </c>
      <c r="Q500" s="33" t="s">
        <v>11306</v>
      </c>
      <c r="R500" s="33">
        <v>0</v>
      </c>
      <c r="S500" s="33">
        <v>0</v>
      </c>
      <c r="T500" s="33"/>
      <c r="U500" s="33"/>
      <c r="V500" s="33"/>
      <c r="W500" s="33"/>
      <c r="X500" s="33"/>
      <c r="Y500" s="33" t="s">
        <v>11308</v>
      </c>
      <c r="Z500" s="33">
        <v>0</v>
      </c>
      <c r="AA500" s="33">
        <v>0</v>
      </c>
      <c r="AB500" s="33">
        <v>0</v>
      </c>
      <c r="AC500" s="33">
        <v>0</v>
      </c>
      <c r="AD500" s="33" t="s">
        <v>11803</v>
      </c>
      <c r="AE500" s="33" t="s">
        <v>15066</v>
      </c>
      <c r="AF500" s="33" t="s">
        <v>15067</v>
      </c>
      <c r="AG500" s="33" t="s">
        <v>15068</v>
      </c>
      <c r="AH500" s="33" t="s">
        <v>15069</v>
      </c>
      <c r="AI500" s="33" t="s">
        <v>15070</v>
      </c>
      <c r="AJ500" s="33" t="s">
        <v>15071</v>
      </c>
      <c r="AK500" s="33" t="s">
        <v>12774</v>
      </c>
      <c r="AL500" s="33" t="s">
        <v>14893</v>
      </c>
      <c r="AM500" s="33" t="s">
        <v>15072</v>
      </c>
      <c r="AN500" s="33"/>
      <c r="AO500" s="33" t="s">
        <v>11627</v>
      </c>
      <c r="AP500" s="33" t="s">
        <v>11318</v>
      </c>
      <c r="AQ500" s="33">
        <v>0</v>
      </c>
      <c r="AR500" s="33"/>
      <c r="AS500" s="33"/>
      <c r="AT500" s="33"/>
      <c r="AU500" s="33"/>
      <c r="AV500" s="33"/>
      <c r="AW500" s="33"/>
      <c r="AX500" s="33"/>
      <c r="AY500" s="33"/>
      <c r="AZ500" s="33"/>
      <c r="BA500" s="33"/>
      <c r="BB500" s="33"/>
      <c r="BC500" s="33" t="s">
        <v>11306</v>
      </c>
      <c r="BD500" s="33" t="s">
        <v>11318</v>
      </c>
      <c r="BE500" s="33"/>
      <c r="BF500" s="33"/>
      <c r="BG500" s="33"/>
      <c r="BH500" s="33"/>
      <c r="BI500" s="33"/>
      <c r="BJ500" s="33">
        <v>0</v>
      </c>
      <c r="BK500" s="33" t="s">
        <v>31</v>
      </c>
      <c r="BL500" s="33"/>
      <c r="BM500" s="33" t="s">
        <v>22259</v>
      </c>
    </row>
    <row r="501" spans="1:65" x14ac:dyDescent="0.25">
      <c r="A501" s="33" t="s">
        <v>15073</v>
      </c>
      <c r="B501" s="33" t="s">
        <v>15074</v>
      </c>
      <c r="C501" s="33" t="s">
        <v>15075</v>
      </c>
      <c r="D501" s="33" t="s">
        <v>13574</v>
      </c>
      <c r="E501" s="33"/>
      <c r="F501" s="33" t="s">
        <v>11550</v>
      </c>
      <c r="G501" s="33">
        <v>325.83</v>
      </c>
      <c r="H501" s="33">
        <v>0</v>
      </c>
      <c r="I501" s="33"/>
      <c r="J501" s="33" t="s">
        <v>11304</v>
      </c>
      <c r="K501" s="33" t="s">
        <v>11306</v>
      </c>
      <c r="L501" s="33">
        <v>105</v>
      </c>
      <c r="M501" s="33"/>
      <c r="N501" s="33"/>
      <c r="O501" s="33"/>
      <c r="P501" s="33" t="s">
        <v>11306</v>
      </c>
      <c r="Q501" s="33" t="s">
        <v>11306</v>
      </c>
      <c r="R501" s="33">
        <v>0</v>
      </c>
      <c r="S501" s="33">
        <v>0</v>
      </c>
      <c r="T501" s="33"/>
      <c r="U501" s="33"/>
      <c r="V501" s="33"/>
      <c r="W501" s="33"/>
      <c r="X501" s="33"/>
      <c r="Y501" s="33" t="s">
        <v>11308</v>
      </c>
      <c r="Z501" s="33">
        <v>0</v>
      </c>
      <c r="AA501" s="33">
        <v>0</v>
      </c>
      <c r="AB501" s="33">
        <v>0</v>
      </c>
      <c r="AC501" s="33">
        <v>0</v>
      </c>
      <c r="AD501" s="33" t="s">
        <v>11803</v>
      </c>
      <c r="AE501" s="33" t="s">
        <v>15076</v>
      </c>
      <c r="AF501" s="33" t="s">
        <v>15077</v>
      </c>
      <c r="AG501" s="33" t="s">
        <v>15078</v>
      </c>
      <c r="AH501" s="33" t="s">
        <v>15079</v>
      </c>
      <c r="AI501" s="33" t="s">
        <v>15080</v>
      </c>
      <c r="AJ501" s="33" t="s">
        <v>15081</v>
      </c>
      <c r="AK501" s="33" t="s">
        <v>12774</v>
      </c>
      <c r="AL501" s="33" t="s">
        <v>14893</v>
      </c>
      <c r="AM501" s="33" t="s">
        <v>15082</v>
      </c>
      <c r="AN501" s="33"/>
      <c r="AO501" s="33" t="s">
        <v>11627</v>
      </c>
      <c r="AP501" s="33" t="s">
        <v>11318</v>
      </c>
      <c r="AQ501" s="33">
        <v>0</v>
      </c>
      <c r="AR501" s="33"/>
      <c r="AS501" s="33"/>
      <c r="AT501" s="33"/>
      <c r="AU501" s="33"/>
      <c r="AV501" s="33"/>
      <c r="AW501" s="33"/>
      <c r="AX501" s="33"/>
      <c r="AY501" s="33"/>
      <c r="AZ501" s="33"/>
      <c r="BA501" s="33"/>
      <c r="BB501" s="33"/>
      <c r="BC501" s="33" t="s">
        <v>11306</v>
      </c>
      <c r="BD501" s="33" t="s">
        <v>11318</v>
      </c>
      <c r="BE501" s="33"/>
      <c r="BF501" s="33"/>
      <c r="BG501" s="33"/>
      <c r="BH501" s="33"/>
      <c r="BI501" s="33"/>
      <c r="BJ501" s="33">
        <v>0</v>
      </c>
      <c r="BK501" s="33" t="s">
        <v>31</v>
      </c>
      <c r="BL501" s="33"/>
      <c r="BM501" s="33" t="s">
        <v>22259</v>
      </c>
    </row>
    <row r="502" spans="1:65" x14ac:dyDescent="0.25">
      <c r="A502" s="33" t="s">
        <v>15083</v>
      </c>
      <c r="B502" s="33" t="s">
        <v>15084</v>
      </c>
      <c r="C502" s="33" t="s">
        <v>15085</v>
      </c>
      <c r="D502" s="33" t="s">
        <v>13574</v>
      </c>
      <c r="E502" s="33"/>
      <c r="F502" s="33" t="s">
        <v>11550</v>
      </c>
      <c r="G502" s="33">
        <v>325.83</v>
      </c>
      <c r="H502" s="33">
        <v>0</v>
      </c>
      <c r="I502" s="33"/>
      <c r="J502" s="33" t="s">
        <v>11304</v>
      </c>
      <c r="K502" s="33" t="s">
        <v>11306</v>
      </c>
      <c r="L502" s="33">
        <v>105</v>
      </c>
      <c r="M502" s="33"/>
      <c r="N502" s="33"/>
      <c r="O502" s="33"/>
      <c r="P502" s="33" t="s">
        <v>11306</v>
      </c>
      <c r="Q502" s="33" t="s">
        <v>11306</v>
      </c>
      <c r="R502" s="33">
        <v>0</v>
      </c>
      <c r="S502" s="33">
        <v>0</v>
      </c>
      <c r="T502" s="33"/>
      <c r="U502" s="33"/>
      <c r="V502" s="33"/>
      <c r="W502" s="33"/>
      <c r="X502" s="33"/>
      <c r="Y502" s="33" t="s">
        <v>11308</v>
      </c>
      <c r="Z502" s="33">
        <v>0</v>
      </c>
      <c r="AA502" s="33">
        <v>0</v>
      </c>
      <c r="AB502" s="33">
        <v>0</v>
      </c>
      <c r="AC502" s="33">
        <v>0</v>
      </c>
      <c r="AD502" s="33" t="s">
        <v>11803</v>
      </c>
      <c r="AE502" s="33" t="s">
        <v>15086</v>
      </c>
      <c r="AF502" s="33" t="s">
        <v>15087</v>
      </c>
      <c r="AG502" s="33" t="s">
        <v>15088</v>
      </c>
      <c r="AH502" s="33" t="s">
        <v>15089</v>
      </c>
      <c r="AI502" s="33" t="s">
        <v>15090</v>
      </c>
      <c r="AJ502" s="33" t="s">
        <v>15091</v>
      </c>
      <c r="AK502" s="33" t="s">
        <v>12774</v>
      </c>
      <c r="AL502" s="33" t="s">
        <v>14893</v>
      </c>
      <c r="AM502" s="33" t="s">
        <v>15092</v>
      </c>
      <c r="AN502" s="33"/>
      <c r="AO502" s="33" t="s">
        <v>11627</v>
      </c>
      <c r="AP502" s="33" t="s">
        <v>11318</v>
      </c>
      <c r="AQ502" s="33">
        <v>0</v>
      </c>
      <c r="AR502" s="33"/>
      <c r="AS502" s="33"/>
      <c r="AT502" s="33"/>
      <c r="AU502" s="33"/>
      <c r="AV502" s="33"/>
      <c r="AW502" s="33"/>
      <c r="AX502" s="33"/>
      <c r="AY502" s="33"/>
      <c r="AZ502" s="33"/>
      <c r="BA502" s="33"/>
      <c r="BB502" s="33"/>
      <c r="BC502" s="33" t="s">
        <v>11306</v>
      </c>
      <c r="BD502" s="33" t="s">
        <v>11318</v>
      </c>
      <c r="BE502" s="33"/>
      <c r="BF502" s="33"/>
      <c r="BG502" s="33"/>
      <c r="BH502" s="33"/>
      <c r="BI502" s="33"/>
      <c r="BJ502" s="33">
        <v>0</v>
      </c>
      <c r="BK502" s="33" t="s">
        <v>31</v>
      </c>
      <c r="BL502" s="33"/>
      <c r="BM502" s="33" t="s">
        <v>22259</v>
      </c>
    </row>
    <row r="503" spans="1:65" x14ac:dyDescent="0.25">
      <c r="A503" s="33" t="s">
        <v>15093</v>
      </c>
      <c r="B503" s="33" t="s">
        <v>15094</v>
      </c>
      <c r="C503" s="33" t="s">
        <v>15095</v>
      </c>
      <c r="D503" s="33" t="s">
        <v>13574</v>
      </c>
      <c r="E503" s="33"/>
      <c r="F503" s="33" t="s">
        <v>11550</v>
      </c>
      <c r="G503" s="33">
        <v>325.83</v>
      </c>
      <c r="H503" s="33">
        <v>0</v>
      </c>
      <c r="I503" s="33"/>
      <c r="J503" s="33" t="s">
        <v>11304</v>
      </c>
      <c r="K503" s="33" t="s">
        <v>12197</v>
      </c>
      <c r="L503" s="33">
        <v>105</v>
      </c>
      <c r="M503" s="33"/>
      <c r="N503" s="33"/>
      <c r="O503" s="33"/>
      <c r="P503" s="33" t="s">
        <v>11306</v>
      </c>
      <c r="Q503" s="33" t="s">
        <v>11306</v>
      </c>
      <c r="R503" s="33">
        <v>0</v>
      </c>
      <c r="S503" s="33">
        <v>0</v>
      </c>
      <c r="T503" s="33"/>
      <c r="U503" s="33"/>
      <c r="V503" s="33"/>
      <c r="W503" s="33"/>
      <c r="X503" s="33"/>
      <c r="Y503" s="33" t="s">
        <v>11308</v>
      </c>
      <c r="Z503" s="33">
        <v>0</v>
      </c>
      <c r="AA503" s="33">
        <v>0</v>
      </c>
      <c r="AB503" s="33">
        <v>0</v>
      </c>
      <c r="AC503" s="33">
        <v>0</v>
      </c>
      <c r="AD503" s="33" t="s">
        <v>11803</v>
      </c>
      <c r="AE503" s="33" t="s">
        <v>15096</v>
      </c>
      <c r="AF503" s="33" t="s">
        <v>15097</v>
      </c>
      <c r="AG503" s="33" t="s">
        <v>15098</v>
      </c>
      <c r="AH503" s="33" t="s">
        <v>15099</v>
      </c>
      <c r="AI503" s="33" t="s">
        <v>15100</v>
      </c>
      <c r="AJ503" s="33" t="s">
        <v>15101</v>
      </c>
      <c r="AK503" s="33" t="s">
        <v>12774</v>
      </c>
      <c r="AL503" s="33" t="s">
        <v>14893</v>
      </c>
      <c r="AM503" s="33" t="s">
        <v>15102</v>
      </c>
      <c r="AN503" s="33"/>
      <c r="AO503" s="33" t="s">
        <v>11627</v>
      </c>
      <c r="AP503" s="33" t="s">
        <v>11318</v>
      </c>
      <c r="AQ503" s="33">
        <v>0</v>
      </c>
      <c r="AR503" s="33"/>
      <c r="AS503" s="33"/>
      <c r="AT503" s="33"/>
      <c r="AU503" s="33"/>
      <c r="AV503" s="33"/>
      <c r="AW503" s="33"/>
      <c r="AX503" s="33"/>
      <c r="AY503" s="33"/>
      <c r="AZ503" s="33"/>
      <c r="BA503" s="33"/>
      <c r="BB503" s="33"/>
      <c r="BC503" s="33" t="s">
        <v>11306</v>
      </c>
      <c r="BD503" s="33" t="s">
        <v>11318</v>
      </c>
      <c r="BE503" s="33"/>
      <c r="BF503" s="33"/>
      <c r="BG503" s="33"/>
      <c r="BH503" s="33"/>
      <c r="BI503" s="33"/>
      <c r="BJ503" s="33">
        <v>0</v>
      </c>
      <c r="BK503" s="33" t="s">
        <v>31</v>
      </c>
      <c r="BL503" s="33"/>
      <c r="BM503" s="33" t="s">
        <v>22259</v>
      </c>
    </row>
    <row r="504" spans="1:65" x14ac:dyDescent="0.25">
      <c r="A504" s="33" t="s">
        <v>15103</v>
      </c>
      <c r="B504" s="33" t="s">
        <v>4462</v>
      </c>
      <c r="C504" s="33" t="s">
        <v>15104</v>
      </c>
      <c r="D504" s="33" t="s">
        <v>13574</v>
      </c>
      <c r="E504" s="33" t="s">
        <v>11800</v>
      </c>
      <c r="F504" s="33" t="s">
        <v>11550</v>
      </c>
      <c r="G504" s="33">
        <v>325.83</v>
      </c>
      <c r="H504" s="33">
        <v>0</v>
      </c>
      <c r="I504" s="33"/>
      <c r="J504" s="33" t="s">
        <v>11304</v>
      </c>
      <c r="K504" s="33" t="s">
        <v>14781</v>
      </c>
      <c r="L504" s="33">
        <v>105</v>
      </c>
      <c r="M504" s="33"/>
      <c r="N504" s="33"/>
      <c r="O504" s="33"/>
      <c r="P504" s="33" t="s">
        <v>11306</v>
      </c>
      <c r="Q504" s="33" t="s">
        <v>11306</v>
      </c>
      <c r="R504" s="33">
        <v>0</v>
      </c>
      <c r="S504" s="33">
        <v>0</v>
      </c>
      <c r="T504" s="33"/>
      <c r="U504" s="33"/>
      <c r="V504" s="33"/>
      <c r="W504" s="33" t="s">
        <v>14057</v>
      </c>
      <c r="X504" s="33"/>
      <c r="Y504" s="33" t="s">
        <v>11308</v>
      </c>
      <c r="Z504" s="33">
        <v>0</v>
      </c>
      <c r="AA504" s="33">
        <v>0</v>
      </c>
      <c r="AB504" s="33">
        <v>0</v>
      </c>
      <c r="AC504" s="33">
        <v>0</v>
      </c>
      <c r="AD504" s="33" t="s">
        <v>11803</v>
      </c>
      <c r="AE504" s="33" t="s">
        <v>15105</v>
      </c>
      <c r="AF504" s="33" t="s">
        <v>15106</v>
      </c>
      <c r="AG504" s="33" t="s">
        <v>15107</v>
      </c>
      <c r="AH504" s="33" t="s">
        <v>15108</v>
      </c>
      <c r="AI504" s="33" t="s">
        <v>15109</v>
      </c>
      <c r="AJ504" s="33" t="s">
        <v>15110</v>
      </c>
      <c r="AK504" s="33" t="s">
        <v>12774</v>
      </c>
      <c r="AL504" s="33" t="s">
        <v>14893</v>
      </c>
      <c r="AM504" s="33" t="s">
        <v>15111</v>
      </c>
      <c r="AN504" s="33"/>
      <c r="AO504" s="33" t="s">
        <v>11627</v>
      </c>
      <c r="AP504" s="33" t="s">
        <v>11318</v>
      </c>
      <c r="AQ504" s="33">
        <v>0</v>
      </c>
      <c r="AR504" s="33"/>
      <c r="AS504" s="33"/>
      <c r="AT504" s="33"/>
      <c r="AU504" s="33"/>
      <c r="AV504" s="33"/>
      <c r="AW504" s="33"/>
      <c r="AX504" s="33"/>
      <c r="AY504" s="33"/>
      <c r="AZ504" s="33"/>
      <c r="BA504" s="33"/>
      <c r="BB504" s="33"/>
      <c r="BC504" s="33" t="s">
        <v>11306</v>
      </c>
      <c r="BD504" s="33" t="s">
        <v>11318</v>
      </c>
      <c r="BE504" s="33"/>
      <c r="BF504" s="33"/>
      <c r="BG504" s="33"/>
      <c r="BH504" s="33"/>
      <c r="BI504" s="33"/>
      <c r="BJ504" s="33">
        <v>0</v>
      </c>
      <c r="BK504" s="33" t="s">
        <v>31</v>
      </c>
      <c r="BL504" s="33"/>
      <c r="BM504" s="33" t="s">
        <v>22259</v>
      </c>
    </row>
    <row r="505" spans="1:65" x14ac:dyDescent="0.25">
      <c r="A505" s="33" t="s">
        <v>15112</v>
      </c>
      <c r="B505" s="33" t="s">
        <v>4562</v>
      </c>
      <c r="C505" s="33" t="s">
        <v>15113</v>
      </c>
      <c r="D505" s="33" t="s">
        <v>13574</v>
      </c>
      <c r="E505" s="33" t="s">
        <v>11800</v>
      </c>
      <c r="F505" s="33" t="s">
        <v>11550</v>
      </c>
      <c r="G505" s="33">
        <v>325.83</v>
      </c>
      <c r="H505" s="33">
        <v>0</v>
      </c>
      <c r="I505" s="33"/>
      <c r="J505" s="33" t="s">
        <v>11304</v>
      </c>
      <c r="K505" s="33" t="s">
        <v>14876</v>
      </c>
      <c r="L505" s="33">
        <v>105</v>
      </c>
      <c r="M505" s="33"/>
      <c r="N505" s="33"/>
      <c r="O505" s="33"/>
      <c r="P505" s="33" t="s">
        <v>11306</v>
      </c>
      <c r="Q505" s="33" t="s">
        <v>11306</v>
      </c>
      <c r="R505" s="33">
        <v>0</v>
      </c>
      <c r="S505" s="33">
        <v>0</v>
      </c>
      <c r="T505" s="33"/>
      <c r="U505" s="33"/>
      <c r="V505" s="33"/>
      <c r="W505" s="33" t="s">
        <v>14057</v>
      </c>
      <c r="X505" s="33"/>
      <c r="Y505" s="33" t="s">
        <v>11308</v>
      </c>
      <c r="Z505" s="33">
        <v>0</v>
      </c>
      <c r="AA505" s="33">
        <v>0</v>
      </c>
      <c r="AB505" s="33">
        <v>0</v>
      </c>
      <c r="AC505" s="33">
        <v>0</v>
      </c>
      <c r="AD505" s="33" t="s">
        <v>11803</v>
      </c>
      <c r="AE505" s="33" t="s">
        <v>15114</v>
      </c>
      <c r="AF505" s="33" t="s">
        <v>15115</v>
      </c>
      <c r="AG505" s="33" t="s">
        <v>15116</v>
      </c>
      <c r="AH505" s="33" t="s">
        <v>15117</v>
      </c>
      <c r="AI505" s="33" t="s">
        <v>15118</v>
      </c>
      <c r="AJ505" s="33" t="s">
        <v>15119</v>
      </c>
      <c r="AK505" s="33" t="s">
        <v>12774</v>
      </c>
      <c r="AL505" s="33" t="s">
        <v>14893</v>
      </c>
      <c r="AM505" s="33" t="s">
        <v>15120</v>
      </c>
      <c r="AN505" s="33"/>
      <c r="AO505" s="33" t="s">
        <v>11627</v>
      </c>
      <c r="AP505" s="33" t="s">
        <v>11318</v>
      </c>
      <c r="AQ505" s="33">
        <v>0</v>
      </c>
      <c r="AR505" s="33"/>
      <c r="AS505" s="33"/>
      <c r="AT505" s="33"/>
      <c r="AU505" s="33"/>
      <c r="AV505" s="33"/>
      <c r="AW505" s="33"/>
      <c r="AX505" s="33"/>
      <c r="AY505" s="33"/>
      <c r="AZ505" s="33"/>
      <c r="BA505" s="33"/>
      <c r="BB505" s="33"/>
      <c r="BC505" s="33" t="s">
        <v>11306</v>
      </c>
      <c r="BD505" s="33" t="s">
        <v>11318</v>
      </c>
      <c r="BE505" s="33"/>
      <c r="BF505" s="33"/>
      <c r="BG505" s="33"/>
      <c r="BH505" s="33"/>
      <c r="BI505" s="33"/>
      <c r="BJ505" s="33">
        <v>0</v>
      </c>
      <c r="BK505" s="33" t="s">
        <v>31</v>
      </c>
      <c r="BL505" s="33"/>
      <c r="BM505" s="33" t="s">
        <v>22259</v>
      </c>
    </row>
    <row r="506" spans="1:65" x14ac:dyDescent="0.25">
      <c r="A506" s="33" t="s">
        <v>15121</v>
      </c>
      <c r="B506" s="33" t="s">
        <v>392</v>
      </c>
      <c r="C506" s="33" t="s">
        <v>15122</v>
      </c>
      <c r="D506" s="33" t="s">
        <v>13574</v>
      </c>
      <c r="E506" s="33" t="s">
        <v>11800</v>
      </c>
      <c r="F506" s="33" t="s">
        <v>11550</v>
      </c>
      <c r="G506" s="33">
        <v>325.83</v>
      </c>
      <c r="H506" s="33">
        <v>0</v>
      </c>
      <c r="I506" s="33"/>
      <c r="J506" s="33" t="s">
        <v>11304</v>
      </c>
      <c r="K506" s="33" t="s">
        <v>15123</v>
      </c>
      <c r="L506" s="33">
        <v>105</v>
      </c>
      <c r="M506" s="33"/>
      <c r="N506" s="33"/>
      <c r="O506" s="33"/>
      <c r="P506" s="33" t="s">
        <v>11306</v>
      </c>
      <c r="Q506" s="33" t="s">
        <v>11306</v>
      </c>
      <c r="R506" s="33">
        <v>0</v>
      </c>
      <c r="S506" s="33">
        <v>0</v>
      </c>
      <c r="T506" s="33"/>
      <c r="U506" s="33"/>
      <c r="V506" s="33"/>
      <c r="W506" s="33" t="s">
        <v>14057</v>
      </c>
      <c r="X506" s="33"/>
      <c r="Y506" s="33" t="s">
        <v>11308</v>
      </c>
      <c r="Z506" s="33">
        <v>0</v>
      </c>
      <c r="AA506" s="33">
        <v>0</v>
      </c>
      <c r="AB506" s="33">
        <v>0</v>
      </c>
      <c r="AC506" s="33">
        <v>0</v>
      </c>
      <c r="AD506" s="33" t="s">
        <v>11803</v>
      </c>
      <c r="AE506" s="33" t="s">
        <v>15124</v>
      </c>
      <c r="AF506" s="33" t="s">
        <v>15125</v>
      </c>
      <c r="AG506" s="33" t="s">
        <v>15126</v>
      </c>
      <c r="AH506" s="33" t="s">
        <v>15127</v>
      </c>
      <c r="AI506" s="33" t="s">
        <v>15128</v>
      </c>
      <c r="AJ506" s="33" t="s">
        <v>15129</v>
      </c>
      <c r="AK506" s="33" t="s">
        <v>12774</v>
      </c>
      <c r="AL506" s="33" t="s">
        <v>14893</v>
      </c>
      <c r="AM506" s="33" t="s">
        <v>15130</v>
      </c>
      <c r="AN506" s="33"/>
      <c r="AO506" s="33" t="s">
        <v>11627</v>
      </c>
      <c r="AP506" s="33" t="s">
        <v>11318</v>
      </c>
      <c r="AQ506" s="33">
        <v>0</v>
      </c>
      <c r="AR506" s="33"/>
      <c r="AS506" s="33"/>
      <c r="AT506" s="33"/>
      <c r="AU506" s="33"/>
      <c r="AV506" s="33"/>
      <c r="AW506" s="33"/>
      <c r="AX506" s="33"/>
      <c r="AY506" s="33"/>
      <c r="AZ506" s="33"/>
      <c r="BA506" s="33"/>
      <c r="BB506" s="33"/>
      <c r="BC506" s="33" t="s">
        <v>11306</v>
      </c>
      <c r="BD506" s="33" t="s">
        <v>11318</v>
      </c>
      <c r="BE506" s="33"/>
      <c r="BF506" s="33"/>
      <c r="BG506" s="33"/>
      <c r="BH506" s="33"/>
      <c r="BI506" s="33"/>
      <c r="BJ506" s="33">
        <v>0</v>
      </c>
      <c r="BK506" s="33" t="s">
        <v>31</v>
      </c>
      <c r="BL506" s="33"/>
      <c r="BM506" s="33" t="s">
        <v>22259</v>
      </c>
    </row>
    <row r="507" spans="1:65" x14ac:dyDescent="0.25">
      <c r="A507" s="33" t="s">
        <v>15131</v>
      </c>
      <c r="B507" s="33" t="s">
        <v>1841</v>
      </c>
      <c r="C507" s="33" t="s">
        <v>15132</v>
      </c>
      <c r="D507" s="33" t="s">
        <v>13574</v>
      </c>
      <c r="E507" s="33" t="s">
        <v>15133</v>
      </c>
      <c r="F507" s="33" t="s">
        <v>11550</v>
      </c>
      <c r="G507" s="33">
        <v>325.83</v>
      </c>
      <c r="H507" s="33">
        <v>0</v>
      </c>
      <c r="I507" s="33"/>
      <c r="J507" s="33" t="s">
        <v>11304</v>
      </c>
      <c r="K507" s="33" t="s">
        <v>13375</v>
      </c>
      <c r="L507" s="33">
        <v>105</v>
      </c>
      <c r="M507" s="33"/>
      <c r="N507" s="33"/>
      <c r="O507" s="33"/>
      <c r="P507" s="33" t="s">
        <v>11306</v>
      </c>
      <c r="Q507" s="33" t="s">
        <v>11306</v>
      </c>
      <c r="R507" s="33">
        <v>0</v>
      </c>
      <c r="S507" s="33">
        <v>0</v>
      </c>
      <c r="T507" s="33"/>
      <c r="U507" s="33"/>
      <c r="V507" s="33"/>
      <c r="W507" s="33"/>
      <c r="X507" s="33"/>
      <c r="Y507" s="33" t="s">
        <v>11308</v>
      </c>
      <c r="Z507" s="33">
        <v>0</v>
      </c>
      <c r="AA507" s="33">
        <v>0</v>
      </c>
      <c r="AB507" s="33">
        <v>0</v>
      </c>
      <c r="AC507" s="33">
        <v>0</v>
      </c>
      <c r="AD507" s="33" t="s">
        <v>11803</v>
      </c>
      <c r="AE507" s="33" t="s">
        <v>15134</v>
      </c>
      <c r="AF507" s="33" t="s">
        <v>15135</v>
      </c>
      <c r="AG507" s="33" t="s">
        <v>15136</v>
      </c>
      <c r="AH507" s="33" t="s">
        <v>15137</v>
      </c>
      <c r="AI507" s="33" t="s">
        <v>15138</v>
      </c>
      <c r="AJ507" s="33" t="s">
        <v>15139</v>
      </c>
      <c r="AK507" s="33" t="s">
        <v>12774</v>
      </c>
      <c r="AL507" s="33" t="s">
        <v>14893</v>
      </c>
      <c r="AM507" s="33" t="s">
        <v>15140</v>
      </c>
      <c r="AN507" s="33"/>
      <c r="AO507" s="33" t="s">
        <v>11627</v>
      </c>
      <c r="AP507" s="33" t="s">
        <v>11318</v>
      </c>
      <c r="AQ507" s="33">
        <v>0</v>
      </c>
      <c r="AR507" s="33"/>
      <c r="AS507" s="33"/>
      <c r="AT507" s="33"/>
      <c r="AU507" s="33"/>
      <c r="AV507" s="33"/>
      <c r="AW507" s="33"/>
      <c r="AX507" s="33"/>
      <c r="AY507" s="33"/>
      <c r="AZ507" s="33"/>
      <c r="BA507" s="33"/>
      <c r="BB507" s="33"/>
      <c r="BC507" s="33" t="s">
        <v>11306</v>
      </c>
      <c r="BD507" s="33" t="s">
        <v>11318</v>
      </c>
      <c r="BE507" s="33"/>
      <c r="BF507" s="33"/>
      <c r="BG507" s="33"/>
      <c r="BH507" s="33"/>
      <c r="BI507" s="33"/>
      <c r="BJ507" s="33">
        <v>0</v>
      </c>
      <c r="BK507" s="33" t="s">
        <v>31</v>
      </c>
      <c r="BL507" s="33"/>
      <c r="BM507" s="33" t="s">
        <v>22259</v>
      </c>
    </row>
    <row r="508" spans="1:65" x14ac:dyDescent="0.25">
      <c r="A508" s="33" t="s">
        <v>15141</v>
      </c>
      <c r="B508" s="33" t="s">
        <v>1844</v>
      </c>
      <c r="C508" s="33" t="s">
        <v>15142</v>
      </c>
      <c r="D508" s="33" t="s">
        <v>13574</v>
      </c>
      <c r="E508" s="33" t="s">
        <v>11800</v>
      </c>
      <c r="F508" s="33" t="s">
        <v>11550</v>
      </c>
      <c r="G508" s="33">
        <v>325.83</v>
      </c>
      <c r="H508" s="33">
        <v>0</v>
      </c>
      <c r="I508" s="33"/>
      <c r="J508" s="33" t="s">
        <v>11304</v>
      </c>
      <c r="K508" s="33" t="s">
        <v>13375</v>
      </c>
      <c r="L508" s="33">
        <v>105</v>
      </c>
      <c r="M508" s="33"/>
      <c r="N508" s="33"/>
      <c r="O508" s="33"/>
      <c r="P508" s="33" t="s">
        <v>11306</v>
      </c>
      <c r="Q508" s="33" t="s">
        <v>11306</v>
      </c>
      <c r="R508" s="33">
        <v>0</v>
      </c>
      <c r="S508" s="33">
        <v>0</v>
      </c>
      <c r="T508" s="33"/>
      <c r="U508" s="33"/>
      <c r="V508" s="33"/>
      <c r="W508" s="33"/>
      <c r="X508" s="33"/>
      <c r="Y508" s="33" t="s">
        <v>11308</v>
      </c>
      <c r="Z508" s="33">
        <v>0</v>
      </c>
      <c r="AA508" s="33">
        <v>0</v>
      </c>
      <c r="AB508" s="33">
        <v>0</v>
      </c>
      <c r="AC508" s="33">
        <v>0</v>
      </c>
      <c r="AD508" s="33" t="s">
        <v>11803</v>
      </c>
      <c r="AE508" s="33" t="s">
        <v>15143</v>
      </c>
      <c r="AF508" s="33" t="s">
        <v>15144</v>
      </c>
      <c r="AG508" s="33" t="s">
        <v>15145</v>
      </c>
      <c r="AH508" s="33" t="s">
        <v>15146</v>
      </c>
      <c r="AI508" s="33" t="s">
        <v>15147</v>
      </c>
      <c r="AJ508" s="33" t="s">
        <v>15148</v>
      </c>
      <c r="AK508" s="33" t="s">
        <v>12774</v>
      </c>
      <c r="AL508" s="33" t="s">
        <v>14893</v>
      </c>
      <c r="AM508" s="33" t="s">
        <v>15149</v>
      </c>
      <c r="AN508" s="33"/>
      <c r="AO508" s="33" t="s">
        <v>11627</v>
      </c>
      <c r="AP508" s="33" t="s">
        <v>11318</v>
      </c>
      <c r="AQ508" s="33">
        <v>0</v>
      </c>
      <c r="AR508" s="33"/>
      <c r="AS508" s="33"/>
      <c r="AT508" s="33"/>
      <c r="AU508" s="33"/>
      <c r="AV508" s="33"/>
      <c r="AW508" s="33"/>
      <c r="AX508" s="33"/>
      <c r="AY508" s="33"/>
      <c r="AZ508" s="33"/>
      <c r="BA508" s="33"/>
      <c r="BB508" s="33"/>
      <c r="BC508" s="33" t="s">
        <v>11306</v>
      </c>
      <c r="BD508" s="33" t="s">
        <v>11318</v>
      </c>
      <c r="BE508" s="33"/>
      <c r="BF508" s="33"/>
      <c r="BG508" s="33"/>
      <c r="BH508" s="33"/>
      <c r="BI508" s="33"/>
      <c r="BJ508" s="33">
        <v>0</v>
      </c>
      <c r="BK508" s="33" t="s">
        <v>31</v>
      </c>
      <c r="BL508" s="33"/>
      <c r="BM508" s="33" t="s">
        <v>22259</v>
      </c>
    </row>
    <row r="509" spans="1:65" x14ac:dyDescent="0.25">
      <c r="A509" s="33" t="s">
        <v>15150</v>
      </c>
      <c r="B509" s="33" t="s">
        <v>354</v>
      </c>
      <c r="C509" s="33" t="s">
        <v>15151</v>
      </c>
      <c r="D509" s="33" t="s">
        <v>13574</v>
      </c>
      <c r="E509" s="33" t="s">
        <v>11800</v>
      </c>
      <c r="F509" s="33" t="s">
        <v>11550</v>
      </c>
      <c r="G509" s="33">
        <v>325.83</v>
      </c>
      <c r="H509" s="33">
        <v>0</v>
      </c>
      <c r="I509" s="33"/>
      <c r="J509" s="33" t="s">
        <v>11304</v>
      </c>
      <c r="K509" s="33" t="s">
        <v>11463</v>
      </c>
      <c r="L509" s="33">
        <v>105</v>
      </c>
      <c r="M509" s="33"/>
      <c r="N509" s="33"/>
      <c r="O509" s="33"/>
      <c r="P509" s="33" t="s">
        <v>11306</v>
      </c>
      <c r="Q509" s="33" t="s">
        <v>11306</v>
      </c>
      <c r="R509" s="33">
        <v>0</v>
      </c>
      <c r="S509" s="33">
        <v>0</v>
      </c>
      <c r="T509" s="33"/>
      <c r="U509" s="33"/>
      <c r="V509" s="33"/>
      <c r="W509" s="33"/>
      <c r="X509" s="33"/>
      <c r="Y509" s="33" t="s">
        <v>11308</v>
      </c>
      <c r="Z509" s="33">
        <v>0</v>
      </c>
      <c r="AA509" s="33">
        <v>0</v>
      </c>
      <c r="AB509" s="33">
        <v>0</v>
      </c>
      <c r="AC509" s="33">
        <v>0</v>
      </c>
      <c r="AD509" s="33" t="s">
        <v>11803</v>
      </c>
      <c r="AE509" s="33" t="s">
        <v>15152</v>
      </c>
      <c r="AF509" s="33" t="s">
        <v>15153</v>
      </c>
      <c r="AG509" s="33" t="s">
        <v>15154</v>
      </c>
      <c r="AH509" s="33" t="s">
        <v>15155</v>
      </c>
      <c r="AI509" s="33" t="s">
        <v>15156</v>
      </c>
      <c r="AJ509" s="33" t="s">
        <v>15157</v>
      </c>
      <c r="AK509" s="33" t="s">
        <v>12774</v>
      </c>
      <c r="AL509" s="33" t="s">
        <v>14893</v>
      </c>
      <c r="AM509" s="33" t="s">
        <v>15158</v>
      </c>
      <c r="AN509" s="33"/>
      <c r="AO509" s="33" t="s">
        <v>11627</v>
      </c>
      <c r="AP509" s="33" t="s">
        <v>11318</v>
      </c>
      <c r="AQ509" s="33">
        <v>0</v>
      </c>
      <c r="AR509" s="33"/>
      <c r="AS509" s="33"/>
      <c r="AT509" s="33"/>
      <c r="AU509" s="33"/>
      <c r="AV509" s="33"/>
      <c r="AW509" s="33"/>
      <c r="AX509" s="33"/>
      <c r="AY509" s="33"/>
      <c r="AZ509" s="33"/>
      <c r="BA509" s="33"/>
      <c r="BB509" s="33"/>
      <c r="BC509" s="33" t="s">
        <v>11306</v>
      </c>
      <c r="BD509" s="33" t="s">
        <v>11318</v>
      </c>
      <c r="BE509" s="33"/>
      <c r="BF509" s="33"/>
      <c r="BG509" s="33"/>
      <c r="BH509" s="33"/>
      <c r="BI509" s="33"/>
      <c r="BJ509" s="33">
        <v>0</v>
      </c>
      <c r="BK509" s="33" t="s">
        <v>31</v>
      </c>
      <c r="BL509" s="33"/>
      <c r="BM509" s="33" t="s">
        <v>22259</v>
      </c>
    </row>
    <row r="510" spans="1:65" x14ac:dyDescent="0.25">
      <c r="A510" s="33" t="s">
        <v>15159</v>
      </c>
      <c r="B510" s="33" t="s">
        <v>15160</v>
      </c>
      <c r="C510" s="33" t="s">
        <v>15161</v>
      </c>
      <c r="D510" s="33" t="s">
        <v>13574</v>
      </c>
      <c r="E510" s="33"/>
      <c r="F510" s="33" t="s">
        <v>11550</v>
      </c>
      <c r="G510" s="33">
        <v>325.83</v>
      </c>
      <c r="H510" s="33">
        <v>0</v>
      </c>
      <c r="I510" s="33"/>
      <c r="J510" s="33" t="s">
        <v>11304</v>
      </c>
      <c r="K510" s="33" t="s">
        <v>11306</v>
      </c>
      <c r="L510" s="33">
        <v>105</v>
      </c>
      <c r="M510" s="33"/>
      <c r="N510" s="33"/>
      <c r="O510" s="33"/>
      <c r="P510" s="33" t="s">
        <v>11306</v>
      </c>
      <c r="Q510" s="33" t="s">
        <v>11306</v>
      </c>
      <c r="R510" s="33">
        <v>0</v>
      </c>
      <c r="S510" s="33">
        <v>0</v>
      </c>
      <c r="T510" s="33"/>
      <c r="U510" s="33"/>
      <c r="V510" s="33"/>
      <c r="W510" s="33"/>
      <c r="X510" s="33"/>
      <c r="Y510" s="33" t="s">
        <v>11308</v>
      </c>
      <c r="Z510" s="33">
        <v>0</v>
      </c>
      <c r="AA510" s="33">
        <v>0</v>
      </c>
      <c r="AB510" s="33">
        <v>0</v>
      </c>
      <c r="AC510" s="33">
        <v>0</v>
      </c>
      <c r="AD510" s="33" t="s">
        <v>11803</v>
      </c>
      <c r="AE510" s="33" t="s">
        <v>15162</v>
      </c>
      <c r="AF510" s="33" t="s">
        <v>15163</v>
      </c>
      <c r="AG510" s="33" t="s">
        <v>15164</v>
      </c>
      <c r="AH510" s="33" t="s">
        <v>15165</v>
      </c>
      <c r="AI510" s="33" t="s">
        <v>15166</v>
      </c>
      <c r="AJ510" s="33" t="s">
        <v>15167</v>
      </c>
      <c r="AK510" s="33" t="s">
        <v>12774</v>
      </c>
      <c r="AL510" s="33" t="s">
        <v>14893</v>
      </c>
      <c r="AM510" s="33" t="s">
        <v>15168</v>
      </c>
      <c r="AN510" s="33"/>
      <c r="AO510" s="33" t="s">
        <v>11627</v>
      </c>
      <c r="AP510" s="33" t="s">
        <v>11318</v>
      </c>
      <c r="AQ510" s="33">
        <v>0</v>
      </c>
      <c r="AR510" s="33"/>
      <c r="AS510" s="33"/>
      <c r="AT510" s="33"/>
      <c r="AU510" s="33"/>
      <c r="AV510" s="33"/>
      <c r="AW510" s="33"/>
      <c r="AX510" s="33"/>
      <c r="AY510" s="33"/>
      <c r="AZ510" s="33"/>
      <c r="BA510" s="33"/>
      <c r="BB510" s="33"/>
      <c r="BC510" s="33" t="s">
        <v>11306</v>
      </c>
      <c r="BD510" s="33" t="s">
        <v>11318</v>
      </c>
      <c r="BE510" s="33"/>
      <c r="BF510" s="33"/>
      <c r="BG510" s="33"/>
      <c r="BH510" s="33"/>
      <c r="BI510" s="33"/>
      <c r="BJ510" s="33">
        <v>0</v>
      </c>
      <c r="BK510" s="33" t="s">
        <v>31</v>
      </c>
      <c r="BL510" s="33"/>
      <c r="BM510" s="33" t="s">
        <v>22259</v>
      </c>
    </row>
    <row r="511" spans="1:65" x14ac:dyDescent="0.25">
      <c r="A511" s="33" t="s">
        <v>15169</v>
      </c>
      <c r="B511" s="33" t="s">
        <v>15170</v>
      </c>
      <c r="C511" s="33" t="s">
        <v>15171</v>
      </c>
      <c r="D511" s="33" t="s">
        <v>13574</v>
      </c>
      <c r="E511" s="33"/>
      <c r="F511" s="33" t="s">
        <v>11550</v>
      </c>
      <c r="G511" s="33">
        <v>325.83</v>
      </c>
      <c r="H511" s="33">
        <v>0</v>
      </c>
      <c r="I511" s="33"/>
      <c r="J511" s="33" t="s">
        <v>11304</v>
      </c>
      <c r="K511" s="33" t="s">
        <v>11306</v>
      </c>
      <c r="L511" s="33">
        <v>105</v>
      </c>
      <c r="M511" s="33"/>
      <c r="N511" s="33"/>
      <c r="O511" s="33"/>
      <c r="P511" s="33" t="s">
        <v>11306</v>
      </c>
      <c r="Q511" s="33" t="s">
        <v>11306</v>
      </c>
      <c r="R511" s="33">
        <v>0</v>
      </c>
      <c r="S511" s="33">
        <v>0</v>
      </c>
      <c r="T511" s="33"/>
      <c r="U511" s="33"/>
      <c r="V511" s="33"/>
      <c r="W511" s="33"/>
      <c r="X511" s="33"/>
      <c r="Y511" s="33" t="s">
        <v>11308</v>
      </c>
      <c r="Z511" s="33">
        <v>0</v>
      </c>
      <c r="AA511" s="33">
        <v>0</v>
      </c>
      <c r="AB511" s="33">
        <v>0</v>
      </c>
      <c r="AC511" s="33">
        <v>0</v>
      </c>
      <c r="AD511" s="33" t="s">
        <v>11803</v>
      </c>
      <c r="AE511" s="33" t="s">
        <v>15172</v>
      </c>
      <c r="AF511" s="33" t="s">
        <v>15173</v>
      </c>
      <c r="AG511" s="33" t="s">
        <v>15174</v>
      </c>
      <c r="AH511" s="33" t="s">
        <v>15175</v>
      </c>
      <c r="AI511" s="33" t="s">
        <v>15176</v>
      </c>
      <c r="AJ511" s="33" t="s">
        <v>15177</v>
      </c>
      <c r="AK511" s="33" t="s">
        <v>12774</v>
      </c>
      <c r="AL511" s="33" t="s">
        <v>14893</v>
      </c>
      <c r="AM511" s="33" t="s">
        <v>15178</v>
      </c>
      <c r="AN511" s="33"/>
      <c r="AO511" s="33" t="s">
        <v>11627</v>
      </c>
      <c r="AP511" s="33" t="s">
        <v>11318</v>
      </c>
      <c r="AQ511" s="33">
        <v>0</v>
      </c>
      <c r="AR511" s="33"/>
      <c r="AS511" s="33"/>
      <c r="AT511" s="33"/>
      <c r="AU511" s="33"/>
      <c r="AV511" s="33"/>
      <c r="AW511" s="33"/>
      <c r="AX511" s="33"/>
      <c r="AY511" s="33"/>
      <c r="AZ511" s="33"/>
      <c r="BA511" s="33"/>
      <c r="BB511" s="33"/>
      <c r="BC511" s="33" t="s">
        <v>11306</v>
      </c>
      <c r="BD511" s="33" t="s">
        <v>11318</v>
      </c>
      <c r="BE511" s="33"/>
      <c r="BF511" s="33"/>
      <c r="BG511" s="33"/>
      <c r="BH511" s="33"/>
      <c r="BI511" s="33"/>
      <c r="BJ511" s="33">
        <v>0</v>
      </c>
      <c r="BK511" s="33" t="s">
        <v>31</v>
      </c>
      <c r="BL511" s="33"/>
      <c r="BM511" s="33" t="s">
        <v>22259</v>
      </c>
    </row>
    <row r="512" spans="1:65" x14ac:dyDescent="0.25">
      <c r="A512" s="33" t="s">
        <v>15179</v>
      </c>
      <c r="B512" s="33" t="s">
        <v>4214</v>
      </c>
      <c r="C512" s="33" t="s">
        <v>15180</v>
      </c>
      <c r="D512" s="33" t="s">
        <v>13574</v>
      </c>
      <c r="E512" s="33" t="s">
        <v>11800</v>
      </c>
      <c r="F512" s="33" t="s">
        <v>11550</v>
      </c>
      <c r="G512" s="33">
        <v>325.83</v>
      </c>
      <c r="H512" s="33">
        <v>0</v>
      </c>
      <c r="I512" s="33"/>
      <c r="J512" s="33" t="s">
        <v>11304</v>
      </c>
      <c r="K512" s="33" t="s">
        <v>12197</v>
      </c>
      <c r="L512" s="33">
        <v>105</v>
      </c>
      <c r="M512" s="33"/>
      <c r="N512" s="33"/>
      <c r="O512" s="33"/>
      <c r="P512" s="33" t="s">
        <v>11306</v>
      </c>
      <c r="Q512" s="33" t="s">
        <v>11306</v>
      </c>
      <c r="R512" s="33">
        <v>0</v>
      </c>
      <c r="S512" s="33">
        <v>0</v>
      </c>
      <c r="T512" s="33"/>
      <c r="U512" s="33"/>
      <c r="V512" s="33"/>
      <c r="W512" s="33"/>
      <c r="X512" s="33"/>
      <c r="Y512" s="33" t="s">
        <v>11308</v>
      </c>
      <c r="Z512" s="33">
        <v>0</v>
      </c>
      <c r="AA512" s="33">
        <v>0</v>
      </c>
      <c r="AB512" s="33">
        <v>0</v>
      </c>
      <c r="AC512" s="33">
        <v>0</v>
      </c>
      <c r="AD512" s="33" t="s">
        <v>11803</v>
      </c>
      <c r="AE512" s="33" t="s">
        <v>15181</v>
      </c>
      <c r="AF512" s="33" t="s">
        <v>15182</v>
      </c>
      <c r="AG512" s="33" t="s">
        <v>15183</v>
      </c>
      <c r="AH512" s="33" t="s">
        <v>15184</v>
      </c>
      <c r="AI512" s="33" t="s">
        <v>15185</v>
      </c>
      <c r="AJ512" s="33" t="s">
        <v>15186</v>
      </c>
      <c r="AK512" s="33" t="s">
        <v>12774</v>
      </c>
      <c r="AL512" s="33" t="s">
        <v>14893</v>
      </c>
      <c r="AM512" s="33" t="s">
        <v>15187</v>
      </c>
      <c r="AN512" s="33"/>
      <c r="AO512" s="33" t="s">
        <v>11627</v>
      </c>
      <c r="AP512" s="33" t="s">
        <v>11318</v>
      </c>
      <c r="AQ512" s="33">
        <v>0</v>
      </c>
      <c r="AR512" s="33"/>
      <c r="AS512" s="33"/>
      <c r="AT512" s="33"/>
      <c r="AU512" s="33"/>
      <c r="AV512" s="33"/>
      <c r="AW512" s="33"/>
      <c r="AX512" s="33"/>
      <c r="AY512" s="33"/>
      <c r="AZ512" s="33"/>
      <c r="BA512" s="33"/>
      <c r="BB512" s="33"/>
      <c r="BC512" s="33" t="s">
        <v>11306</v>
      </c>
      <c r="BD512" s="33" t="s">
        <v>11318</v>
      </c>
      <c r="BE512" s="33"/>
      <c r="BF512" s="33"/>
      <c r="BG512" s="33"/>
      <c r="BH512" s="33"/>
      <c r="BI512" s="33"/>
      <c r="BJ512" s="33">
        <v>0</v>
      </c>
      <c r="BK512" s="33" t="s">
        <v>31</v>
      </c>
      <c r="BL512" s="33"/>
      <c r="BM512" s="33" t="s">
        <v>22259</v>
      </c>
    </row>
    <row r="513" spans="1:65" x14ac:dyDescent="0.25">
      <c r="A513" s="33" t="s">
        <v>15188</v>
      </c>
      <c r="B513" s="33" t="s">
        <v>15189</v>
      </c>
      <c r="C513" s="33" t="s">
        <v>15190</v>
      </c>
      <c r="D513" s="33" t="s">
        <v>13574</v>
      </c>
      <c r="E513" s="33"/>
      <c r="F513" s="33" t="s">
        <v>11550</v>
      </c>
      <c r="G513" s="33">
        <v>325.83</v>
      </c>
      <c r="H513" s="33">
        <v>0</v>
      </c>
      <c r="I513" s="33"/>
      <c r="J513" s="33" t="s">
        <v>11304</v>
      </c>
      <c r="K513" s="33" t="s">
        <v>11306</v>
      </c>
      <c r="L513" s="33">
        <v>105</v>
      </c>
      <c r="M513" s="33"/>
      <c r="N513" s="33"/>
      <c r="O513" s="33"/>
      <c r="P513" s="33" t="s">
        <v>11306</v>
      </c>
      <c r="Q513" s="33" t="s">
        <v>11306</v>
      </c>
      <c r="R513" s="33">
        <v>0</v>
      </c>
      <c r="S513" s="33">
        <v>0</v>
      </c>
      <c r="T513" s="33"/>
      <c r="U513" s="33"/>
      <c r="V513" s="33"/>
      <c r="W513" s="33"/>
      <c r="X513" s="33"/>
      <c r="Y513" s="33" t="s">
        <v>11308</v>
      </c>
      <c r="Z513" s="33">
        <v>0</v>
      </c>
      <c r="AA513" s="33">
        <v>0</v>
      </c>
      <c r="AB513" s="33">
        <v>0</v>
      </c>
      <c r="AC513" s="33">
        <v>0</v>
      </c>
      <c r="AD513" s="33" t="s">
        <v>11803</v>
      </c>
      <c r="AE513" s="33" t="s">
        <v>15191</v>
      </c>
      <c r="AF513" s="33" t="s">
        <v>15192</v>
      </c>
      <c r="AG513" s="33" t="s">
        <v>15193</v>
      </c>
      <c r="AH513" s="33" t="s">
        <v>15194</v>
      </c>
      <c r="AI513" s="33" t="s">
        <v>15195</v>
      </c>
      <c r="AJ513" s="33" t="s">
        <v>15196</v>
      </c>
      <c r="AK513" s="33" t="s">
        <v>12774</v>
      </c>
      <c r="AL513" s="33" t="s">
        <v>14893</v>
      </c>
      <c r="AM513" s="33" t="s">
        <v>15197</v>
      </c>
      <c r="AN513" s="33"/>
      <c r="AO513" s="33" t="s">
        <v>11627</v>
      </c>
      <c r="AP513" s="33" t="s">
        <v>11318</v>
      </c>
      <c r="AQ513" s="33">
        <v>0</v>
      </c>
      <c r="AR513" s="33"/>
      <c r="AS513" s="33"/>
      <c r="AT513" s="33"/>
      <c r="AU513" s="33"/>
      <c r="AV513" s="33"/>
      <c r="AW513" s="33"/>
      <c r="AX513" s="33"/>
      <c r="AY513" s="33"/>
      <c r="AZ513" s="33"/>
      <c r="BA513" s="33"/>
      <c r="BB513" s="33"/>
      <c r="BC513" s="33" t="s">
        <v>11306</v>
      </c>
      <c r="BD513" s="33" t="s">
        <v>11318</v>
      </c>
      <c r="BE513" s="33"/>
      <c r="BF513" s="33"/>
      <c r="BG513" s="33"/>
      <c r="BH513" s="33"/>
      <c r="BI513" s="33"/>
      <c r="BJ513" s="33">
        <v>0</v>
      </c>
      <c r="BK513" s="33" t="s">
        <v>31</v>
      </c>
      <c r="BL513" s="33"/>
      <c r="BM513" s="33" t="s">
        <v>22259</v>
      </c>
    </row>
    <row r="514" spans="1:65" x14ac:dyDescent="0.25">
      <c r="A514" s="33" t="s">
        <v>15198</v>
      </c>
      <c r="B514" s="33" t="s">
        <v>385</v>
      </c>
      <c r="C514" s="33" t="s">
        <v>15199</v>
      </c>
      <c r="D514" s="33" t="s">
        <v>13574</v>
      </c>
      <c r="E514" s="33"/>
      <c r="F514" s="33" t="s">
        <v>11550</v>
      </c>
      <c r="G514" s="33">
        <v>325.83</v>
      </c>
      <c r="H514" s="33">
        <v>0</v>
      </c>
      <c r="I514" s="33"/>
      <c r="J514" s="33" t="s">
        <v>11304</v>
      </c>
      <c r="K514" s="33" t="s">
        <v>12197</v>
      </c>
      <c r="L514" s="33">
        <v>105</v>
      </c>
      <c r="M514" s="33"/>
      <c r="N514" s="33"/>
      <c r="O514" s="33"/>
      <c r="P514" s="33" t="s">
        <v>11306</v>
      </c>
      <c r="Q514" s="33" t="s">
        <v>11306</v>
      </c>
      <c r="R514" s="33">
        <v>0</v>
      </c>
      <c r="S514" s="33">
        <v>0</v>
      </c>
      <c r="T514" s="33"/>
      <c r="U514" s="33"/>
      <c r="V514" s="33"/>
      <c r="W514" s="33"/>
      <c r="X514" s="33"/>
      <c r="Y514" s="33" t="s">
        <v>11308</v>
      </c>
      <c r="Z514" s="33">
        <v>0</v>
      </c>
      <c r="AA514" s="33">
        <v>0</v>
      </c>
      <c r="AB514" s="33">
        <v>0</v>
      </c>
      <c r="AC514" s="33">
        <v>0</v>
      </c>
      <c r="AD514" s="33" t="s">
        <v>11803</v>
      </c>
      <c r="AE514" s="33" t="s">
        <v>15200</v>
      </c>
      <c r="AF514" s="33" t="s">
        <v>15201</v>
      </c>
      <c r="AG514" s="33" t="s">
        <v>15202</v>
      </c>
      <c r="AH514" s="33" t="s">
        <v>15203</v>
      </c>
      <c r="AI514" s="33" t="s">
        <v>15204</v>
      </c>
      <c r="AJ514" s="33" t="s">
        <v>15205</v>
      </c>
      <c r="AK514" s="33" t="s">
        <v>12774</v>
      </c>
      <c r="AL514" s="33" t="s">
        <v>14893</v>
      </c>
      <c r="AM514" s="33" t="s">
        <v>15206</v>
      </c>
      <c r="AN514" s="33"/>
      <c r="AO514" s="33" t="s">
        <v>11627</v>
      </c>
      <c r="AP514" s="33" t="s">
        <v>11318</v>
      </c>
      <c r="AQ514" s="33">
        <v>0</v>
      </c>
      <c r="AR514" s="33"/>
      <c r="AS514" s="33"/>
      <c r="AT514" s="33"/>
      <c r="AU514" s="33"/>
      <c r="AV514" s="33"/>
      <c r="AW514" s="33"/>
      <c r="AX514" s="33"/>
      <c r="AY514" s="33"/>
      <c r="AZ514" s="33"/>
      <c r="BA514" s="33"/>
      <c r="BB514" s="33"/>
      <c r="BC514" s="33" t="s">
        <v>11306</v>
      </c>
      <c r="BD514" s="33" t="s">
        <v>11318</v>
      </c>
      <c r="BE514" s="33"/>
      <c r="BF514" s="33"/>
      <c r="BG514" s="33"/>
      <c r="BH514" s="33"/>
      <c r="BI514" s="33"/>
      <c r="BJ514" s="33">
        <v>0</v>
      </c>
      <c r="BK514" s="33" t="s">
        <v>31</v>
      </c>
      <c r="BL514" s="33"/>
      <c r="BM514" s="33" t="s">
        <v>22259</v>
      </c>
    </row>
    <row r="515" spans="1:65" x14ac:dyDescent="0.25">
      <c r="A515" s="33" t="s">
        <v>15207</v>
      </c>
      <c r="B515" s="33" t="s">
        <v>15208</v>
      </c>
      <c r="C515" s="33" t="s">
        <v>15209</v>
      </c>
      <c r="D515" s="33" t="s">
        <v>13574</v>
      </c>
      <c r="E515" s="33"/>
      <c r="F515" s="33" t="s">
        <v>11550</v>
      </c>
      <c r="G515" s="33">
        <v>325.83</v>
      </c>
      <c r="H515" s="33">
        <v>0</v>
      </c>
      <c r="I515" s="33"/>
      <c r="J515" s="33" t="s">
        <v>11304</v>
      </c>
      <c r="K515" s="33" t="s">
        <v>11306</v>
      </c>
      <c r="L515" s="33">
        <v>105</v>
      </c>
      <c r="M515" s="33"/>
      <c r="N515" s="33"/>
      <c r="O515" s="33"/>
      <c r="P515" s="33" t="s">
        <v>11306</v>
      </c>
      <c r="Q515" s="33" t="s">
        <v>11306</v>
      </c>
      <c r="R515" s="33">
        <v>0</v>
      </c>
      <c r="S515" s="33">
        <v>0</v>
      </c>
      <c r="T515" s="33"/>
      <c r="U515" s="33"/>
      <c r="V515" s="33"/>
      <c r="W515" s="33"/>
      <c r="X515" s="33"/>
      <c r="Y515" s="33" t="s">
        <v>11308</v>
      </c>
      <c r="Z515" s="33">
        <v>0</v>
      </c>
      <c r="AA515" s="33">
        <v>0</v>
      </c>
      <c r="AB515" s="33">
        <v>0</v>
      </c>
      <c r="AC515" s="33">
        <v>0</v>
      </c>
      <c r="AD515" s="33" t="s">
        <v>11803</v>
      </c>
      <c r="AE515" s="33" t="s">
        <v>15210</v>
      </c>
      <c r="AF515" s="33" t="s">
        <v>15211</v>
      </c>
      <c r="AG515" s="33" t="s">
        <v>15212</v>
      </c>
      <c r="AH515" s="33" t="s">
        <v>15213</v>
      </c>
      <c r="AI515" s="33" t="s">
        <v>15214</v>
      </c>
      <c r="AJ515" s="33" t="s">
        <v>15215</v>
      </c>
      <c r="AK515" s="33" t="s">
        <v>12774</v>
      </c>
      <c r="AL515" s="33" t="s">
        <v>14893</v>
      </c>
      <c r="AM515" s="33" t="s">
        <v>15216</v>
      </c>
      <c r="AN515" s="33"/>
      <c r="AO515" s="33" t="s">
        <v>11627</v>
      </c>
      <c r="AP515" s="33" t="s">
        <v>11318</v>
      </c>
      <c r="AQ515" s="33">
        <v>0</v>
      </c>
      <c r="AR515" s="33"/>
      <c r="AS515" s="33"/>
      <c r="AT515" s="33"/>
      <c r="AU515" s="33"/>
      <c r="AV515" s="33"/>
      <c r="AW515" s="33"/>
      <c r="AX515" s="33"/>
      <c r="AY515" s="33"/>
      <c r="AZ515" s="33"/>
      <c r="BA515" s="33"/>
      <c r="BB515" s="33"/>
      <c r="BC515" s="33" t="s">
        <v>11306</v>
      </c>
      <c r="BD515" s="33" t="s">
        <v>11318</v>
      </c>
      <c r="BE515" s="33"/>
      <c r="BF515" s="33"/>
      <c r="BG515" s="33"/>
      <c r="BH515" s="33"/>
      <c r="BI515" s="33"/>
      <c r="BJ515" s="33">
        <v>0</v>
      </c>
      <c r="BK515" s="33" t="s">
        <v>31</v>
      </c>
      <c r="BL515" s="33"/>
      <c r="BM515" s="33" t="s">
        <v>22259</v>
      </c>
    </row>
    <row r="516" spans="1:65" x14ac:dyDescent="0.25">
      <c r="A516" s="33" t="s">
        <v>15217</v>
      </c>
      <c r="B516" s="33" t="s">
        <v>15218</v>
      </c>
      <c r="C516" s="33" t="s">
        <v>15219</v>
      </c>
      <c r="D516" s="33" t="s">
        <v>13574</v>
      </c>
      <c r="E516" s="33"/>
      <c r="F516" s="33" t="s">
        <v>11550</v>
      </c>
      <c r="G516" s="33">
        <v>325.83</v>
      </c>
      <c r="H516" s="33">
        <v>0</v>
      </c>
      <c r="I516" s="33"/>
      <c r="J516" s="33" t="s">
        <v>11304</v>
      </c>
      <c r="K516" s="33" t="s">
        <v>11306</v>
      </c>
      <c r="L516" s="33">
        <v>105</v>
      </c>
      <c r="M516" s="33"/>
      <c r="N516" s="33"/>
      <c r="O516" s="33"/>
      <c r="P516" s="33" t="s">
        <v>11306</v>
      </c>
      <c r="Q516" s="33" t="s">
        <v>11306</v>
      </c>
      <c r="R516" s="33">
        <v>0</v>
      </c>
      <c r="S516" s="33">
        <v>0</v>
      </c>
      <c r="T516" s="33"/>
      <c r="U516" s="33"/>
      <c r="V516" s="33"/>
      <c r="W516" s="33"/>
      <c r="X516" s="33"/>
      <c r="Y516" s="33" t="s">
        <v>11308</v>
      </c>
      <c r="Z516" s="33">
        <v>0</v>
      </c>
      <c r="AA516" s="33">
        <v>0</v>
      </c>
      <c r="AB516" s="33">
        <v>0</v>
      </c>
      <c r="AC516" s="33">
        <v>0</v>
      </c>
      <c r="AD516" s="33" t="s">
        <v>11803</v>
      </c>
      <c r="AE516" s="33" t="s">
        <v>15220</v>
      </c>
      <c r="AF516" s="33" t="s">
        <v>15221</v>
      </c>
      <c r="AG516" s="33" t="s">
        <v>15222</v>
      </c>
      <c r="AH516" s="33" t="s">
        <v>15223</v>
      </c>
      <c r="AI516" s="33" t="s">
        <v>15224</v>
      </c>
      <c r="AJ516" s="33" t="s">
        <v>15225</v>
      </c>
      <c r="AK516" s="33" t="s">
        <v>12774</v>
      </c>
      <c r="AL516" s="33" t="s">
        <v>14893</v>
      </c>
      <c r="AM516" s="33" t="s">
        <v>15226</v>
      </c>
      <c r="AN516" s="33"/>
      <c r="AO516" s="33" t="s">
        <v>11627</v>
      </c>
      <c r="AP516" s="33" t="s">
        <v>11318</v>
      </c>
      <c r="AQ516" s="33">
        <v>0</v>
      </c>
      <c r="AR516" s="33"/>
      <c r="AS516" s="33"/>
      <c r="AT516" s="33"/>
      <c r="AU516" s="33"/>
      <c r="AV516" s="33"/>
      <c r="AW516" s="33"/>
      <c r="AX516" s="33"/>
      <c r="AY516" s="33"/>
      <c r="AZ516" s="33"/>
      <c r="BA516" s="33"/>
      <c r="BB516" s="33"/>
      <c r="BC516" s="33" t="s">
        <v>11306</v>
      </c>
      <c r="BD516" s="33" t="s">
        <v>11318</v>
      </c>
      <c r="BE516" s="33"/>
      <c r="BF516" s="33"/>
      <c r="BG516" s="33"/>
      <c r="BH516" s="33"/>
      <c r="BI516" s="33"/>
      <c r="BJ516" s="33">
        <v>0</v>
      </c>
      <c r="BK516" s="33" t="s">
        <v>31</v>
      </c>
      <c r="BL516" s="33"/>
      <c r="BM516" s="33" t="s">
        <v>22259</v>
      </c>
    </row>
    <row r="517" spans="1:65" x14ac:dyDescent="0.25">
      <c r="A517" s="33" t="s">
        <v>15227</v>
      </c>
      <c r="B517" s="33" t="s">
        <v>1819</v>
      </c>
      <c r="C517" s="33" t="s">
        <v>15228</v>
      </c>
      <c r="D517" s="33" t="s">
        <v>13574</v>
      </c>
      <c r="E517" s="33"/>
      <c r="F517" s="33" t="s">
        <v>11550</v>
      </c>
      <c r="G517" s="33">
        <v>325.83</v>
      </c>
      <c r="H517" s="33">
        <v>0</v>
      </c>
      <c r="I517" s="33"/>
      <c r="J517" s="33" t="s">
        <v>11304</v>
      </c>
      <c r="K517" s="33" t="s">
        <v>11306</v>
      </c>
      <c r="L517" s="33">
        <v>105</v>
      </c>
      <c r="M517" s="33"/>
      <c r="N517" s="33"/>
      <c r="O517" s="33"/>
      <c r="P517" s="33" t="s">
        <v>11306</v>
      </c>
      <c r="Q517" s="33" t="s">
        <v>11306</v>
      </c>
      <c r="R517" s="33">
        <v>0</v>
      </c>
      <c r="S517" s="33">
        <v>0</v>
      </c>
      <c r="T517" s="33"/>
      <c r="U517" s="33"/>
      <c r="V517" s="33"/>
      <c r="W517" s="33"/>
      <c r="X517" s="33"/>
      <c r="Y517" s="33" t="s">
        <v>11308</v>
      </c>
      <c r="Z517" s="33">
        <v>0</v>
      </c>
      <c r="AA517" s="33">
        <v>0</v>
      </c>
      <c r="AB517" s="33">
        <v>0</v>
      </c>
      <c r="AC517" s="33">
        <v>0</v>
      </c>
      <c r="AD517" s="33" t="s">
        <v>11803</v>
      </c>
      <c r="AE517" s="33" t="s">
        <v>15229</v>
      </c>
      <c r="AF517" s="33" t="s">
        <v>15230</v>
      </c>
      <c r="AG517" s="33" t="s">
        <v>15231</v>
      </c>
      <c r="AH517" s="33" t="s">
        <v>15232</v>
      </c>
      <c r="AI517" s="33" t="s">
        <v>15233</v>
      </c>
      <c r="AJ517" s="33" t="s">
        <v>15234</v>
      </c>
      <c r="AK517" s="33" t="s">
        <v>12774</v>
      </c>
      <c r="AL517" s="33" t="s">
        <v>14893</v>
      </c>
      <c r="AM517" s="33" t="s">
        <v>15235</v>
      </c>
      <c r="AN517" s="33"/>
      <c r="AO517" s="33" t="s">
        <v>11627</v>
      </c>
      <c r="AP517" s="33" t="s">
        <v>11318</v>
      </c>
      <c r="AQ517" s="33">
        <v>0</v>
      </c>
      <c r="AR517" s="33"/>
      <c r="AS517" s="33"/>
      <c r="AT517" s="33"/>
      <c r="AU517" s="33"/>
      <c r="AV517" s="33"/>
      <c r="AW517" s="33"/>
      <c r="AX517" s="33"/>
      <c r="AY517" s="33"/>
      <c r="AZ517" s="33"/>
      <c r="BA517" s="33"/>
      <c r="BB517" s="33"/>
      <c r="BC517" s="33" t="s">
        <v>11306</v>
      </c>
      <c r="BD517" s="33" t="s">
        <v>11318</v>
      </c>
      <c r="BE517" s="33"/>
      <c r="BF517" s="33"/>
      <c r="BG517" s="33"/>
      <c r="BH517" s="33"/>
      <c r="BI517" s="33"/>
      <c r="BJ517" s="33">
        <v>0</v>
      </c>
      <c r="BK517" s="33" t="s">
        <v>31</v>
      </c>
      <c r="BL517" s="33"/>
      <c r="BM517" s="33" t="s">
        <v>22259</v>
      </c>
    </row>
    <row r="518" spans="1:65" x14ac:dyDescent="0.25">
      <c r="A518" s="33" t="s">
        <v>15236</v>
      </c>
      <c r="B518" s="33" t="s">
        <v>5058</v>
      </c>
      <c r="C518" s="33" t="s">
        <v>15237</v>
      </c>
      <c r="D518" s="33" t="s">
        <v>13574</v>
      </c>
      <c r="E518" s="33" t="s">
        <v>11800</v>
      </c>
      <c r="F518" s="33" t="s">
        <v>11550</v>
      </c>
      <c r="G518" s="33">
        <v>325.83</v>
      </c>
      <c r="H518" s="33">
        <v>0</v>
      </c>
      <c r="I518" s="33"/>
      <c r="J518" s="33" t="s">
        <v>11304</v>
      </c>
      <c r="K518" s="33" t="s">
        <v>12027</v>
      </c>
      <c r="L518" s="33">
        <v>105</v>
      </c>
      <c r="M518" s="33"/>
      <c r="N518" s="33"/>
      <c r="O518" s="33"/>
      <c r="P518" s="33" t="s">
        <v>11306</v>
      </c>
      <c r="Q518" s="33" t="s">
        <v>11306</v>
      </c>
      <c r="R518" s="33">
        <v>0</v>
      </c>
      <c r="S518" s="33">
        <v>0</v>
      </c>
      <c r="T518" s="33"/>
      <c r="U518" s="33"/>
      <c r="V518" s="33"/>
      <c r="W518" s="33"/>
      <c r="X518" s="33"/>
      <c r="Y518" s="33" t="s">
        <v>11308</v>
      </c>
      <c r="Z518" s="33">
        <v>0</v>
      </c>
      <c r="AA518" s="33">
        <v>0</v>
      </c>
      <c r="AB518" s="33">
        <v>0</v>
      </c>
      <c r="AC518" s="33">
        <v>0</v>
      </c>
      <c r="AD518" s="33" t="s">
        <v>11803</v>
      </c>
      <c r="AE518" s="33" t="s">
        <v>15238</v>
      </c>
      <c r="AF518" s="33" t="s">
        <v>15239</v>
      </c>
      <c r="AG518" s="33" t="s">
        <v>15240</v>
      </c>
      <c r="AH518" s="33" t="s">
        <v>15241</v>
      </c>
      <c r="AI518" s="33" t="s">
        <v>15242</v>
      </c>
      <c r="AJ518" s="33" t="s">
        <v>15243</v>
      </c>
      <c r="AK518" s="33" t="s">
        <v>12774</v>
      </c>
      <c r="AL518" s="33" t="s">
        <v>14893</v>
      </c>
      <c r="AM518" s="33" t="s">
        <v>15244</v>
      </c>
      <c r="AN518" s="33"/>
      <c r="AO518" s="33" t="s">
        <v>11627</v>
      </c>
      <c r="AP518" s="33" t="s">
        <v>11318</v>
      </c>
      <c r="AQ518" s="33">
        <v>0</v>
      </c>
      <c r="AR518" s="33"/>
      <c r="AS518" s="33"/>
      <c r="AT518" s="33"/>
      <c r="AU518" s="33"/>
      <c r="AV518" s="33"/>
      <c r="AW518" s="33"/>
      <c r="AX518" s="33"/>
      <c r="AY518" s="33"/>
      <c r="AZ518" s="33"/>
      <c r="BA518" s="33"/>
      <c r="BB518" s="33"/>
      <c r="BC518" s="33" t="s">
        <v>11306</v>
      </c>
      <c r="BD518" s="33" t="s">
        <v>11318</v>
      </c>
      <c r="BE518" s="33"/>
      <c r="BF518" s="33"/>
      <c r="BG518" s="33"/>
      <c r="BH518" s="33"/>
      <c r="BI518" s="33"/>
      <c r="BJ518" s="33">
        <v>0</v>
      </c>
      <c r="BK518" s="33" t="s">
        <v>31</v>
      </c>
      <c r="BL518" s="33"/>
      <c r="BM518" s="33" t="s">
        <v>22259</v>
      </c>
    </row>
    <row r="519" spans="1:65" x14ac:dyDescent="0.25">
      <c r="A519" s="33" t="s">
        <v>15245</v>
      </c>
      <c r="B519" s="33" t="s">
        <v>343</v>
      </c>
      <c r="C519" s="33" t="s">
        <v>15246</v>
      </c>
      <c r="D519" s="33" t="s">
        <v>13574</v>
      </c>
      <c r="E519" s="33" t="s">
        <v>11800</v>
      </c>
      <c r="F519" s="33" t="s">
        <v>11550</v>
      </c>
      <c r="G519" s="33">
        <v>325.83</v>
      </c>
      <c r="H519" s="33">
        <v>0</v>
      </c>
      <c r="I519" s="33"/>
      <c r="J519" s="33" t="s">
        <v>11304</v>
      </c>
      <c r="K519" s="33" t="s">
        <v>11813</v>
      </c>
      <c r="L519" s="33">
        <v>105</v>
      </c>
      <c r="M519" s="33"/>
      <c r="N519" s="33"/>
      <c r="O519" s="33"/>
      <c r="P519" s="33" t="s">
        <v>11306</v>
      </c>
      <c r="Q519" s="33" t="s">
        <v>11306</v>
      </c>
      <c r="R519" s="33">
        <v>0</v>
      </c>
      <c r="S519" s="33">
        <v>0</v>
      </c>
      <c r="T519" s="33"/>
      <c r="U519" s="33"/>
      <c r="V519" s="33"/>
      <c r="W519" s="33"/>
      <c r="X519" s="33"/>
      <c r="Y519" s="33" t="s">
        <v>11308</v>
      </c>
      <c r="Z519" s="33">
        <v>0</v>
      </c>
      <c r="AA519" s="33">
        <v>0</v>
      </c>
      <c r="AB519" s="33">
        <v>0</v>
      </c>
      <c r="AC519" s="33">
        <v>0</v>
      </c>
      <c r="AD519" s="33" t="s">
        <v>11803</v>
      </c>
      <c r="AE519" s="33" t="s">
        <v>15247</v>
      </c>
      <c r="AF519" s="33" t="s">
        <v>15248</v>
      </c>
      <c r="AG519" s="33" t="s">
        <v>15249</v>
      </c>
      <c r="AH519" s="33" t="s">
        <v>15250</v>
      </c>
      <c r="AI519" s="33" t="s">
        <v>15251</v>
      </c>
      <c r="AJ519" s="33" t="s">
        <v>15252</v>
      </c>
      <c r="AK519" s="33" t="s">
        <v>12774</v>
      </c>
      <c r="AL519" s="33" t="s">
        <v>14893</v>
      </c>
      <c r="AM519" s="33" t="s">
        <v>15253</v>
      </c>
      <c r="AN519" s="33"/>
      <c r="AO519" s="33" t="s">
        <v>11627</v>
      </c>
      <c r="AP519" s="33" t="s">
        <v>11318</v>
      </c>
      <c r="AQ519" s="33">
        <v>0</v>
      </c>
      <c r="AR519" s="33"/>
      <c r="AS519" s="33"/>
      <c r="AT519" s="33"/>
      <c r="AU519" s="33"/>
      <c r="AV519" s="33"/>
      <c r="AW519" s="33"/>
      <c r="AX519" s="33"/>
      <c r="AY519" s="33"/>
      <c r="AZ519" s="33"/>
      <c r="BA519" s="33"/>
      <c r="BB519" s="33"/>
      <c r="BC519" s="33" t="s">
        <v>11306</v>
      </c>
      <c r="BD519" s="33" t="s">
        <v>11318</v>
      </c>
      <c r="BE519" s="33"/>
      <c r="BF519" s="33"/>
      <c r="BG519" s="33"/>
      <c r="BH519" s="33"/>
      <c r="BI519" s="33"/>
      <c r="BJ519" s="33">
        <v>0</v>
      </c>
      <c r="BK519" s="33" t="s">
        <v>31</v>
      </c>
      <c r="BL519" s="33"/>
      <c r="BM519" s="33" t="s">
        <v>22259</v>
      </c>
    </row>
    <row r="520" spans="1:65" x14ac:dyDescent="0.25">
      <c r="A520" s="33" t="s">
        <v>15254</v>
      </c>
      <c r="B520" s="33" t="s">
        <v>7098</v>
      </c>
      <c r="C520" s="33" t="s">
        <v>15255</v>
      </c>
      <c r="D520" s="33" t="s">
        <v>13574</v>
      </c>
      <c r="E520" s="33" t="s">
        <v>11800</v>
      </c>
      <c r="F520" s="33" t="s">
        <v>11550</v>
      </c>
      <c r="G520" s="33">
        <v>325.83</v>
      </c>
      <c r="H520" s="33">
        <v>0</v>
      </c>
      <c r="I520" s="33"/>
      <c r="J520" s="33" t="s">
        <v>11304</v>
      </c>
      <c r="K520" s="33" t="s">
        <v>11813</v>
      </c>
      <c r="L520" s="33">
        <v>105</v>
      </c>
      <c r="M520" s="33"/>
      <c r="N520" s="33"/>
      <c r="O520" s="33"/>
      <c r="P520" s="33" t="s">
        <v>11306</v>
      </c>
      <c r="Q520" s="33" t="s">
        <v>11306</v>
      </c>
      <c r="R520" s="33">
        <v>0</v>
      </c>
      <c r="S520" s="33">
        <v>0</v>
      </c>
      <c r="T520" s="33"/>
      <c r="U520" s="33"/>
      <c r="V520" s="33"/>
      <c r="W520" s="33"/>
      <c r="X520" s="33"/>
      <c r="Y520" s="33" t="s">
        <v>11308</v>
      </c>
      <c r="Z520" s="33">
        <v>0</v>
      </c>
      <c r="AA520" s="33">
        <v>0</v>
      </c>
      <c r="AB520" s="33">
        <v>0</v>
      </c>
      <c r="AC520" s="33">
        <v>0</v>
      </c>
      <c r="AD520" s="33" t="s">
        <v>11803</v>
      </c>
      <c r="AE520" s="33" t="s">
        <v>15256</v>
      </c>
      <c r="AF520" s="33" t="s">
        <v>15257</v>
      </c>
      <c r="AG520" s="33" t="s">
        <v>15258</v>
      </c>
      <c r="AH520" s="33" t="s">
        <v>15259</v>
      </c>
      <c r="AI520" s="33" t="s">
        <v>15260</v>
      </c>
      <c r="AJ520" s="33" t="s">
        <v>15261</v>
      </c>
      <c r="AK520" s="33" t="s">
        <v>12774</v>
      </c>
      <c r="AL520" s="33" t="s">
        <v>14893</v>
      </c>
      <c r="AM520" s="33" t="s">
        <v>15262</v>
      </c>
      <c r="AN520" s="33"/>
      <c r="AO520" s="33" t="s">
        <v>11627</v>
      </c>
      <c r="AP520" s="33" t="s">
        <v>11318</v>
      </c>
      <c r="AQ520" s="33">
        <v>0</v>
      </c>
      <c r="AR520" s="33"/>
      <c r="AS520" s="33"/>
      <c r="AT520" s="33"/>
      <c r="AU520" s="33"/>
      <c r="AV520" s="33"/>
      <c r="AW520" s="33"/>
      <c r="AX520" s="33"/>
      <c r="AY520" s="33"/>
      <c r="AZ520" s="33"/>
      <c r="BA520" s="33"/>
      <c r="BB520" s="33"/>
      <c r="BC520" s="33" t="s">
        <v>11306</v>
      </c>
      <c r="BD520" s="33" t="s">
        <v>11318</v>
      </c>
      <c r="BE520" s="33"/>
      <c r="BF520" s="33"/>
      <c r="BG520" s="33"/>
      <c r="BH520" s="33"/>
      <c r="BI520" s="33"/>
      <c r="BJ520" s="33">
        <v>0</v>
      </c>
      <c r="BK520" s="33" t="s">
        <v>31</v>
      </c>
      <c r="BL520" s="33"/>
      <c r="BM520" s="33" t="s">
        <v>22259</v>
      </c>
    </row>
    <row r="521" spans="1:65" x14ac:dyDescent="0.25">
      <c r="A521" s="33" t="s">
        <v>15263</v>
      </c>
      <c r="B521" s="33" t="s">
        <v>72</v>
      </c>
      <c r="C521" s="33" t="s">
        <v>15264</v>
      </c>
      <c r="D521" s="33" t="s">
        <v>13574</v>
      </c>
      <c r="E521" s="33" t="s">
        <v>11800</v>
      </c>
      <c r="F521" s="33" t="s">
        <v>11550</v>
      </c>
      <c r="G521" s="33">
        <v>248.8</v>
      </c>
      <c r="H521" s="33">
        <v>0</v>
      </c>
      <c r="I521" s="33"/>
      <c r="J521" s="33" t="s">
        <v>11304</v>
      </c>
      <c r="K521" s="33" t="s">
        <v>15265</v>
      </c>
      <c r="L521" s="33">
        <v>105</v>
      </c>
      <c r="M521" s="33"/>
      <c r="N521" s="33"/>
      <c r="O521" s="33"/>
      <c r="P521" s="33" t="s">
        <v>11306</v>
      </c>
      <c r="Q521" s="33" t="s">
        <v>11306</v>
      </c>
      <c r="R521" s="33">
        <v>2.5</v>
      </c>
      <c r="S521" s="33">
        <v>2.5</v>
      </c>
      <c r="T521" s="33"/>
      <c r="U521" s="33"/>
      <c r="V521" s="33" t="s">
        <v>15266</v>
      </c>
      <c r="W521" s="33"/>
      <c r="X521" s="33"/>
      <c r="Y521" s="33" t="s">
        <v>11308</v>
      </c>
      <c r="Z521" s="33">
        <v>10</v>
      </c>
      <c r="AA521" s="33">
        <v>14</v>
      </c>
      <c r="AB521" s="33">
        <v>94</v>
      </c>
      <c r="AC521" s="33">
        <v>0</v>
      </c>
      <c r="AD521" s="33" t="s">
        <v>11803</v>
      </c>
      <c r="AE521" s="33" t="s">
        <v>15267</v>
      </c>
      <c r="AF521" s="33" t="s">
        <v>15268</v>
      </c>
      <c r="AG521" s="33" t="s">
        <v>15269</v>
      </c>
      <c r="AH521" s="33" t="s">
        <v>15270</v>
      </c>
      <c r="AI521" s="33" t="s">
        <v>15271</v>
      </c>
      <c r="AJ521" s="33" t="s">
        <v>15272</v>
      </c>
      <c r="AK521" s="33" t="s">
        <v>12774</v>
      </c>
      <c r="AL521" s="33" t="s">
        <v>14893</v>
      </c>
      <c r="AM521" s="33" t="s">
        <v>15273</v>
      </c>
      <c r="AN521" s="33" t="s">
        <v>11500</v>
      </c>
      <c r="AO521" s="33" t="s">
        <v>11627</v>
      </c>
      <c r="AP521" s="33" t="s">
        <v>11318</v>
      </c>
      <c r="AQ521" s="33">
        <v>0</v>
      </c>
      <c r="AR521" s="33"/>
      <c r="AS521" s="33"/>
      <c r="AT521" s="33"/>
      <c r="AU521" s="33"/>
      <c r="AV521" s="33"/>
      <c r="AW521" s="33"/>
      <c r="AX521" s="33"/>
      <c r="AY521" s="33"/>
      <c r="AZ521" s="33"/>
      <c r="BA521" s="33"/>
      <c r="BB521" s="33"/>
      <c r="BC521" s="33" t="s">
        <v>11306</v>
      </c>
      <c r="BD521" s="33" t="s">
        <v>11318</v>
      </c>
      <c r="BE521" s="33"/>
      <c r="BF521" s="33"/>
      <c r="BG521" s="33"/>
      <c r="BH521" s="33"/>
      <c r="BI521" s="33"/>
      <c r="BJ521" s="33">
        <v>0</v>
      </c>
      <c r="BK521" s="33" t="s">
        <v>31</v>
      </c>
      <c r="BL521" s="33"/>
      <c r="BM521" s="33" t="s">
        <v>22259</v>
      </c>
    </row>
    <row r="522" spans="1:65" x14ac:dyDescent="0.25">
      <c r="A522" s="33" t="s">
        <v>15274</v>
      </c>
      <c r="B522" s="33" t="s">
        <v>15275</v>
      </c>
      <c r="C522" s="33" t="s">
        <v>15276</v>
      </c>
      <c r="D522" s="33" t="s">
        <v>13574</v>
      </c>
      <c r="E522" s="33"/>
      <c r="F522" s="33" t="s">
        <v>11550</v>
      </c>
      <c r="G522" s="33">
        <v>325.83</v>
      </c>
      <c r="H522" s="33">
        <v>0</v>
      </c>
      <c r="I522" s="33"/>
      <c r="J522" s="33" t="s">
        <v>11304</v>
      </c>
      <c r="K522" s="33" t="s">
        <v>11306</v>
      </c>
      <c r="L522" s="33">
        <v>105</v>
      </c>
      <c r="M522" s="33"/>
      <c r="N522" s="33"/>
      <c r="O522" s="33"/>
      <c r="P522" s="33" t="s">
        <v>11306</v>
      </c>
      <c r="Q522" s="33" t="s">
        <v>11306</v>
      </c>
      <c r="R522" s="33">
        <v>0</v>
      </c>
      <c r="S522" s="33">
        <v>0</v>
      </c>
      <c r="T522" s="33"/>
      <c r="U522" s="33"/>
      <c r="V522" s="33"/>
      <c r="W522" s="33"/>
      <c r="X522" s="33"/>
      <c r="Y522" s="33" t="s">
        <v>11308</v>
      </c>
      <c r="Z522" s="33">
        <v>0</v>
      </c>
      <c r="AA522" s="33">
        <v>0</v>
      </c>
      <c r="AB522" s="33">
        <v>0</v>
      </c>
      <c r="AC522" s="33">
        <v>0</v>
      </c>
      <c r="AD522" s="33" t="s">
        <v>11803</v>
      </c>
      <c r="AE522" s="33" t="s">
        <v>15277</v>
      </c>
      <c r="AF522" s="33" t="s">
        <v>15278</v>
      </c>
      <c r="AG522" s="33" t="s">
        <v>15279</v>
      </c>
      <c r="AH522" s="33" t="s">
        <v>15280</v>
      </c>
      <c r="AI522" s="33" t="s">
        <v>15281</v>
      </c>
      <c r="AJ522" s="33" t="s">
        <v>15282</v>
      </c>
      <c r="AK522" s="33" t="s">
        <v>12774</v>
      </c>
      <c r="AL522" s="33" t="s">
        <v>14893</v>
      </c>
      <c r="AM522" s="33" t="s">
        <v>15283</v>
      </c>
      <c r="AN522" s="33"/>
      <c r="AO522" s="33" t="s">
        <v>11627</v>
      </c>
      <c r="AP522" s="33" t="s">
        <v>11318</v>
      </c>
      <c r="AQ522" s="33">
        <v>0</v>
      </c>
      <c r="AR522" s="33"/>
      <c r="AS522" s="33"/>
      <c r="AT522" s="33"/>
      <c r="AU522" s="33"/>
      <c r="AV522" s="33"/>
      <c r="AW522" s="33"/>
      <c r="AX522" s="33"/>
      <c r="AY522" s="33"/>
      <c r="AZ522" s="33"/>
      <c r="BA522" s="33"/>
      <c r="BB522" s="33"/>
      <c r="BC522" s="33" t="s">
        <v>11306</v>
      </c>
      <c r="BD522" s="33" t="s">
        <v>11318</v>
      </c>
      <c r="BE522" s="33"/>
      <c r="BF522" s="33"/>
      <c r="BG522" s="33"/>
      <c r="BH522" s="33"/>
      <c r="BI522" s="33"/>
      <c r="BJ522" s="33">
        <v>0</v>
      </c>
      <c r="BK522" s="33" t="s">
        <v>31</v>
      </c>
      <c r="BL522" s="33"/>
      <c r="BM522" s="33" t="s">
        <v>22259</v>
      </c>
    </row>
    <row r="523" spans="1:65" x14ac:dyDescent="0.25">
      <c r="A523" s="33" t="s">
        <v>15284</v>
      </c>
      <c r="B523" s="33" t="s">
        <v>15285</v>
      </c>
      <c r="C523" s="33" t="s">
        <v>15286</v>
      </c>
      <c r="D523" s="33" t="s">
        <v>13574</v>
      </c>
      <c r="E523" s="33" t="s">
        <v>11800</v>
      </c>
      <c r="F523" s="33" t="s">
        <v>11550</v>
      </c>
      <c r="G523" s="33">
        <v>325.83</v>
      </c>
      <c r="H523" s="33">
        <v>0</v>
      </c>
      <c r="I523" s="33"/>
      <c r="J523" s="33" t="s">
        <v>11304</v>
      </c>
      <c r="K523" s="33" t="s">
        <v>11306</v>
      </c>
      <c r="L523" s="33">
        <v>105</v>
      </c>
      <c r="M523" s="33"/>
      <c r="N523" s="33"/>
      <c r="O523" s="33"/>
      <c r="P523" s="33" t="s">
        <v>11306</v>
      </c>
      <c r="Q523" s="33" t="s">
        <v>11306</v>
      </c>
      <c r="R523" s="33">
        <v>0</v>
      </c>
      <c r="S523" s="33">
        <v>0</v>
      </c>
      <c r="T523" s="33"/>
      <c r="U523" s="33"/>
      <c r="V523" s="33"/>
      <c r="W523" s="33"/>
      <c r="X523" s="33"/>
      <c r="Y523" s="33" t="s">
        <v>11308</v>
      </c>
      <c r="Z523" s="33">
        <v>0</v>
      </c>
      <c r="AA523" s="33">
        <v>0</v>
      </c>
      <c r="AB523" s="33">
        <v>0</v>
      </c>
      <c r="AC523" s="33">
        <v>0</v>
      </c>
      <c r="AD523" s="33" t="s">
        <v>11803</v>
      </c>
      <c r="AE523" s="33" t="s">
        <v>15287</v>
      </c>
      <c r="AF523" s="33" t="s">
        <v>15288</v>
      </c>
      <c r="AG523" s="33" t="s">
        <v>15289</v>
      </c>
      <c r="AH523" s="33" t="s">
        <v>15290</v>
      </c>
      <c r="AI523" s="33" t="s">
        <v>15291</v>
      </c>
      <c r="AJ523" s="33" t="s">
        <v>15292</v>
      </c>
      <c r="AK523" s="33" t="s">
        <v>12774</v>
      </c>
      <c r="AL523" s="33" t="s">
        <v>14893</v>
      </c>
      <c r="AM523" s="33" t="s">
        <v>15293</v>
      </c>
      <c r="AN523" s="33"/>
      <c r="AO523" s="33" t="s">
        <v>11627</v>
      </c>
      <c r="AP523" s="33" t="s">
        <v>11318</v>
      </c>
      <c r="AQ523" s="33">
        <v>0</v>
      </c>
      <c r="AR523" s="33"/>
      <c r="AS523" s="33"/>
      <c r="AT523" s="33"/>
      <c r="AU523" s="33"/>
      <c r="AV523" s="33"/>
      <c r="AW523" s="33"/>
      <c r="AX523" s="33"/>
      <c r="AY523" s="33"/>
      <c r="AZ523" s="33"/>
      <c r="BA523" s="33"/>
      <c r="BB523" s="33"/>
      <c r="BC523" s="33" t="s">
        <v>11306</v>
      </c>
      <c r="BD523" s="33" t="s">
        <v>11318</v>
      </c>
      <c r="BE523" s="33"/>
      <c r="BF523" s="33"/>
      <c r="BG523" s="33"/>
      <c r="BH523" s="33"/>
      <c r="BI523" s="33"/>
      <c r="BJ523" s="33">
        <v>0</v>
      </c>
      <c r="BK523" s="33" t="s">
        <v>31</v>
      </c>
      <c r="BL523" s="33"/>
      <c r="BM523" s="33" t="s">
        <v>22259</v>
      </c>
    </row>
    <row r="524" spans="1:65" x14ac:dyDescent="0.25">
      <c r="A524" s="33" t="s">
        <v>15294</v>
      </c>
      <c r="B524" s="33" t="s">
        <v>11217</v>
      </c>
      <c r="C524" s="33" t="s">
        <v>15295</v>
      </c>
      <c r="D524" s="33" t="s">
        <v>13574</v>
      </c>
      <c r="E524" s="33"/>
      <c r="F524" s="33" t="s">
        <v>11550</v>
      </c>
      <c r="G524" s="33">
        <v>325.83</v>
      </c>
      <c r="H524" s="33">
        <v>0</v>
      </c>
      <c r="I524" s="33"/>
      <c r="J524" s="33" t="s">
        <v>11304</v>
      </c>
      <c r="K524" s="33" t="s">
        <v>11306</v>
      </c>
      <c r="L524" s="33">
        <v>105</v>
      </c>
      <c r="M524" s="33"/>
      <c r="N524" s="33"/>
      <c r="O524" s="33"/>
      <c r="P524" s="33" t="s">
        <v>11306</v>
      </c>
      <c r="Q524" s="33" t="s">
        <v>11306</v>
      </c>
      <c r="R524" s="33">
        <v>0</v>
      </c>
      <c r="S524" s="33">
        <v>0</v>
      </c>
      <c r="T524" s="33"/>
      <c r="U524" s="33"/>
      <c r="V524" s="33"/>
      <c r="W524" s="33"/>
      <c r="X524" s="33"/>
      <c r="Y524" s="33" t="s">
        <v>11308</v>
      </c>
      <c r="Z524" s="33">
        <v>0</v>
      </c>
      <c r="AA524" s="33">
        <v>0</v>
      </c>
      <c r="AB524" s="33">
        <v>0</v>
      </c>
      <c r="AC524" s="33">
        <v>0</v>
      </c>
      <c r="AD524" s="33" t="s">
        <v>11803</v>
      </c>
      <c r="AE524" s="33" t="s">
        <v>15296</v>
      </c>
      <c r="AF524" s="33" t="s">
        <v>15297</v>
      </c>
      <c r="AG524" s="33" t="s">
        <v>15298</v>
      </c>
      <c r="AH524" s="33" t="s">
        <v>15299</v>
      </c>
      <c r="AI524" s="33" t="s">
        <v>15300</v>
      </c>
      <c r="AJ524" s="33" t="s">
        <v>15301</v>
      </c>
      <c r="AK524" s="33" t="s">
        <v>12774</v>
      </c>
      <c r="AL524" s="33" t="s">
        <v>14893</v>
      </c>
      <c r="AM524" s="33" t="s">
        <v>15302</v>
      </c>
      <c r="AN524" s="33"/>
      <c r="AO524" s="33" t="s">
        <v>11627</v>
      </c>
      <c r="AP524" s="33" t="s">
        <v>11318</v>
      </c>
      <c r="AQ524" s="33">
        <v>0</v>
      </c>
      <c r="AR524" s="33"/>
      <c r="AS524" s="33"/>
      <c r="AT524" s="33"/>
      <c r="AU524" s="33"/>
      <c r="AV524" s="33"/>
      <c r="AW524" s="33"/>
      <c r="AX524" s="33"/>
      <c r="AY524" s="33"/>
      <c r="AZ524" s="33"/>
      <c r="BA524" s="33"/>
      <c r="BB524" s="33"/>
      <c r="BC524" s="33" t="s">
        <v>11306</v>
      </c>
      <c r="BD524" s="33" t="s">
        <v>11318</v>
      </c>
      <c r="BE524" s="33"/>
      <c r="BF524" s="33"/>
      <c r="BG524" s="33"/>
      <c r="BH524" s="33"/>
      <c r="BI524" s="33"/>
      <c r="BJ524" s="33">
        <v>0</v>
      </c>
      <c r="BK524" s="33" t="s">
        <v>31</v>
      </c>
      <c r="BL524" s="33"/>
      <c r="BM524" s="33" t="s">
        <v>22259</v>
      </c>
    </row>
    <row r="525" spans="1:65" x14ac:dyDescent="0.25">
      <c r="A525" s="33" t="s">
        <v>15303</v>
      </c>
      <c r="B525" s="33" t="s">
        <v>15304</v>
      </c>
      <c r="C525" s="33" t="s">
        <v>15305</v>
      </c>
      <c r="D525" s="33" t="s">
        <v>11376</v>
      </c>
      <c r="E525" s="33"/>
      <c r="F525" s="33" t="s">
        <v>11550</v>
      </c>
      <c r="G525" s="33">
        <v>0.01</v>
      </c>
      <c r="H525" s="33">
        <v>0</v>
      </c>
      <c r="I525" s="33"/>
      <c r="J525" s="33" t="s">
        <v>11304</v>
      </c>
      <c r="K525" s="33" t="s">
        <v>13317</v>
      </c>
      <c r="L525" s="33">
        <v>388</v>
      </c>
      <c r="M525" s="33"/>
      <c r="N525" s="33"/>
      <c r="O525" s="33"/>
      <c r="P525" s="33" t="s">
        <v>11306</v>
      </c>
      <c r="Q525" s="33" t="s">
        <v>11306</v>
      </c>
      <c r="R525" s="33">
        <v>0</v>
      </c>
      <c r="S525" s="33">
        <v>0</v>
      </c>
      <c r="T525" s="33"/>
      <c r="U525" s="33"/>
      <c r="V525" s="33"/>
      <c r="W525" s="33"/>
      <c r="X525" s="33"/>
      <c r="Y525" s="33" t="s">
        <v>11308</v>
      </c>
      <c r="Z525" s="33">
        <v>0</v>
      </c>
      <c r="AA525" s="33">
        <v>0</v>
      </c>
      <c r="AB525" s="33">
        <v>0</v>
      </c>
      <c r="AC525" s="33">
        <v>0</v>
      </c>
      <c r="AD525" s="33" t="s">
        <v>11309</v>
      </c>
      <c r="AE525" s="33"/>
      <c r="AF525" s="33"/>
      <c r="AG525" s="33"/>
      <c r="AH525" s="33"/>
      <c r="AI525" s="33"/>
      <c r="AJ525" s="33"/>
      <c r="AK525" s="33" t="s">
        <v>11809</v>
      </c>
      <c r="AL525" s="33" t="s">
        <v>14893</v>
      </c>
      <c r="AM525" s="33" t="s">
        <v>15306</v>
      </c>
      <c r="AN525" s="33" t="s">
        <v>11227</v>
      </c>
      <c r="AO525" s="33" t="s">
        <v>11317</v>
      </c>
      <c r="AP525" s="33" t="s">
        <v>11318</v>
      </c>
      <c r="AQ525" s="33">
        <v>0</v>
      </c>
      <c r="AR525" s="33"/>
      <c r="AS525" s="33"/>
      <c r="AT525" s="33"/>
      <c r="AU525" s="33"/>
      <c r="AV525" s="33"/>
      <c r="AW525" s="33"/>
      <c r="AX525" s="33"/>
      <c r="AY525" s="33"/>
      <c r="AZ525" s="33"/>
      <c r="BA525" s="33"/>
      <c r="BB525" s="33"/>
      <c r="BC525" s="33" t="s">
        <v>11306</v>
      </c>
      <c r="BD525" s="33" t="s">
        <v>11318</v>
      </c>
      <c r="BE525" s="33"/>
      <c r="BF525" s="33"/>
      <c r="BG525" s="33"/>
      <c r="BH525" s="33"/>
      <c r="BI525" s="33"/>
      <c r="BJ525" s="33">
        <v>0</v>
      </c>
      <c r="BK525" s="33" t="s">
        <v>31</v>
      </c>
      <c r="BL525" s="33"/>
      <c r="BM525" s="33" t="s">
        <v>22259</v>
      </c>
    </row>
    <row r="526" spans="1:65" x14ac:dyDescent="0.25">
      <c r="A526" s="33" t="s">
        <v>15307</v>
      </c>
      <c r="B526" s="33" t="s">
        <v>15308</v>
      </c>
      <c r="C526" s="33" t="s">
        <v>15309</v>
      </c>
      <c r="D526" s="33" t="s">
        <v>11376</v>
      </c>
      <c r="E526" s="33"/>
      <c r="F526" s="33" t="s">
        <v>11550</v>
      </c>
      <c r="G526" s="33">
        <v>0.01</v>
      </c>
      <c r="H526" s="33">
        <v>0</v>
      </c>
      <c r="I526" s="33"/>
      <c r="J526" s="33" t="s">
        <v>11304</v>
      </c>
      <c r="K526" s="33" t="s">
        <v>13317</v>
      </c>
      <c r="L526" s="33">
        <v>388</v>
      </c>
      <c r="M526" s="33"/>
      <c r="N526" s="33"/>
      <c r="O526" s="33"/>
      <c r="P526" s="33" t="s">
        <v>11306</v>
      </c>
      <c r="Q526" s="33" t="s">
        <v>11306</v>
      </c>
      <c r="R526" s="33">
        <v>0</v>
      </c>
      <c r="S526" s="33">
        <v>0</v>
      </c>
      <c r="T526" s="33"/>
      <c r="U526" s="33"/>
      <c r="V526" s="33"/>
      <c r="W526" s="33"/>
      <c r="X526" s="33"/>
      <c r="Y526" s="33" t="s">
        <v>11308</v>
      </c>
      <c r="Z526" s="33">
        <v>0</v>
      </c>
      <c r="AA526" s="33">
        <v>0</v>
      </c>
      <c r="AB526" s="33">
        <v>0</v>
      </c>
      <c r="AC526" s="33">
        <v>0</v>
      </c>
      <c r="AD526" s="33" t="s">
        <v>11309</v>
      </c>
      <c r="AE526" s="33"/>
      <c r="AF526" s="33"/>
      <c r="AG526" s="33"/>
      <c r="AH526" s="33"/>
      <c r="AI526" s="33"/>
      <c r="AJ526" s="33"/>
      <c r="AK526" s="33" t="s">
        <v>11809</v>
      </c>
      <c r="AL526" s="33" t="s">
        <v>14893</v>
      </c>
      <c r="AM526" s="33" t="s">
        <v>15310</v>
      </c>
      <c r="AN526" s="33" t="s">
        <v>11227</v>
      </c>
      <c r="AO526" s="33" t="s">
        <v>11317</v>
      </c>
      <c r="AP526" s="33" t="s">
        <v>11318</v>
      </c>
      <c r="AQ526" s="33">
        <v>0</v>
      </c>
      <c r="AR526" s="33"/>
      <c r="AS526" s="33"/>
      <c r="AT526" s="33"/>
      <c r="AU526" s="33"/>
      <c r="AV526" s="33"/>
      <c r="AW526" s="33"/>
      <c r="AX526" s="33"/>
      <c r="AY526" s="33"/>
      <c r="AZ526" s="33"/>
      <c r="BA526" s="33"/>
      <c r="BB526" s="33"/>
      <c r="BC526" s="33" t="s">
        <v>11306</v>
      </c>
      <c r="BD526" s="33" t="s">
        <v>11318</v>
      </c>
      <c r="BE526" s="33"/>
      <c r="BF526" s="33"/>
      <c r="BG526" s="33"/>
      <c r="BH526" s="33"/>
      <c r="BI526" s="33"/>
      <c r="BJ526" s="33">
        <v>0</v>
      </c>
      <c r="BK526" s="33" t="s">
        <v>31</v>
      </c>
      <c r="BL526" s="33"/>
      <c r="BM526" s="33" t="s">
        <v>22259</v>
      </c>
    </row>
    <row r="527" spans="1:65" x14ac:dyDescent="0.25">
      <c r="A527" s="33" t="s">
        <v>15311</v>
      </c>
      <c r="B527" s="33" t="s">
        <v>15312</v>
      </c>
      <c r="C527" s="33" t="s">
        <v>15313</v>
      </c>
      <c r="D527" s="33" t="s">
        <v>11376</v>
      </c>
      <c r="E527" s="33"/>
      <c r="F527" s="33" t="s">
        <v>11550</v>
      </c>
      <c r="G527" s="33">
        <v>0.01</v>
      </c>
      <c r="H527" s="33">
        <v>0</v>
      </c>
      <c r="I527" s="33"/>
      <c r="J527" s="33" t="s">
        <v>11304</v>
      </c>
      <c r="K527" s="33" t="s">
        <v>13317</v>
      </c>
      <c r="L527" s="33">
        <v>388</v>
      </c>
      <c r="M527" s="33"/>
      <c r="N527" s="33"/>
      <c r="O527" s="33"/>
      <c r="P527" s="33" t="s">
        <v>11306</v>
      </c>
      <c r="Q527" s="33" t="s">
        <v>11306</v>
      </c>
      <c r="R527" s="33">
        <v>0</v>
      </c>
      <c r="S527" s="33">
        <v>0</v>
      </c>
      <c r="T527" s="33"/>
      <c r="U527" s="33"/>
      <c r="V527" s="33"/>
      <c r="W527" s="33"/>
      <c r="X527" s="33"/>
      <c r="Y527" s="33" t="s">
        <v>11308</v>
      </c>
      <c r="Z527" s="33">
        <v>0</v>
      </c>
      <c r="AA527" s="33">
        <v>0</v>
      </c>
      <c r="AB527" s="33">
        <v>0</v>
      </c>
      <c r="AC527" s="33">
        <v>0</v>
      </c>
      <c r="AD527" s="33" t="s">
        <v>11309</v>
      </c>
      <c r="AE527" s="33"/>
      <c r="AF527" s="33"/>
      <c r="AG527" s="33"/>
      <c r="AH527" s="33"/>
      <c r="AI527" s="33"/>
      <c r="AJ527" s="33"/>
      <c r="AK527" s="33" t="s">
        <v>11809</v>
      </c>
      <c r="AL527" s="33" t="s">
        <v>14893</v>
      </c>
      <c r="AM527" s="33" t="s">
        <v>15314</v>
      </c>
      <c r="AN527" s="33" t="s">
        <v>11227</v>
      </c>
      <c r="AO527" s="33" t="s">
        <v>11317</v>
      </c>
      <c r="AP527" s="33" t="s">
        <v>11318</v>
      </c>
      <c r="AQ527" s="33">
        <v>0</v>
      </c>
      <c r="AR527" s="33"/>
      <c r="AS527" s="33"/>
      <c r="AT527" s="33"/>
      <c r="AU527" s="33"/>
      <c r="AV527" s="33"/>
      <c r="AW527" s="33"/>
      <c r="AX527" s="33"/>
      <c r="AY527" s="33"/>
      <c r="AZ527" s="33"/>
      <c r="BA527" s="33"/>
      <c r="BB527" s="33"/>
      <c r="BC527" s="33" t="s">
        <v>11306</v>
      </c>
      <c r="BD527" s="33" t="s">
        <v>11318</v>
      </c>
      <c r="BE527" s="33"/>
      <c r="BF527" s="33"/>
      <c r="BG527" s="33"/>
      <c r="BH527" s="33"/>
      <c r="BI527" s="33"/>
      <c r="BJ527" s="33">
        <v>0</v>
      </c>
      <c r="BK527" s="33" t="s">
        <v>31</v>
      </c>
      <c r="BL527" s="33"/>
      <c r="BM527" s="33" t="s">
        <v>22259</v>
      </c>
    </row>
    <row r="528" spans="1:65" x14ac:dyDescent="0.25">
      <c r="A528" s="33" t="s">
        <v>15315</v>
      </c>
      <c r="B528" s="33" t="s">
        <v>15316</v>
      </c>
      <c r="C528" s="33" t="s">
        <v>15317</v>
      </c>
      <c r="D528" s="33" t="s">
        <v>11692</v>
      </c>
      <c r="E528" s="33" t="s">
        <v>11800</v>
      </c>
      <c r="F528" s="33" t="s">
        <v>11550</v>
      </c>
      <c r="G528" s="33">
        <v>739.49</v>
      </c>
      <c r="H528" s="33">
        <v>0</v>
      </c>
      <c r="I528" s="33"/>
      <c r="J528" s="33" t="s">
        <v>11304</v>
      </c>
      <c r="K528" s="33" t="s">
        <v>13317</v>
      </c>
      <c r="L528" s="33">
        <v>0</v>
      </c>
      <c r="M528" s="33"/>
      <c r="N528" s="33"/>
      <c r="O528" s="33"/>
      <c r="P528" s="33" t="s">
        <v>11306</v>
      </c>
      <c r="Q528" s="33" t="s">
        <v>11306</v>
      </c>
      <c r="R528" s="33">
        <v>0</v>
      </c>
      <c r="S528" s="33">
        <v>0</v>
      </c>
      <c r="T528" s="33"/>
      <c r="U528" s="33"/>
      <c r="V528" s="33"/>
      <c r="W528" s="33"/>
      <c r="X528" s="33"/>
      <c r="Y528" s="33" t="s">
        <v>11308</v>
      </c>
      <c r="Z528" s="33">
        <v>0</v>
      </c>
      <c r="AA528" s="33">
        <v>0</v>
      </c>
      <c r="AB528" s="33">
        <v>0</v>
      </c>
      <c r="AC528" s="33">
        <v>0</v>
      </c>
      <c r="AD528" s="33" t="s">
        <v>11309</v>
      </c>
      <c r="AE528" s="33"/>
      <c r="AF528" s="33"/>
      <c r="AG528" s="33"/>
      <c r="AH528" s="33"/>
      <c r="AI528" s="33"/>
      <c r="AJ528" s="33"/>
      <c r="AK528" s="33" t="s">
        <v>11809</v>
      </c>
      <c r="AL528" s="33" t="s">
        <v>14893</v>
      </c>
      <c r="AM528" s="33" t="s">
        <v>15318</v>
      </c>
      <c r="AN528" s="33" t="s">
        <v>11227</v>
      </c>
      <c r="AO528" s="33" t="s">
        <v>11317</v>
      </c>
      <c r="AP528" s="33" t="s">
        <v>11318</v>
      </c>
      <c r="AQ528" s="33">
        <v>0</v>
      </c>
      <c r="AR528" s="33"/>
      <c r="AS528" s="33"/>
      <c r="AT528" s="33"/>
      <c r="AU528" s="33"/>
      <c r="AV528" s="33"/>
      <c r="AW528" s="33"/>
      <c r="AX528" s="33"/>
      <c r="AY528" s="33"/>
      <c r="AZ528" s="33"/>
      <c r="BA528" s="33"/>
      <c r="BB528" s="33"/>
      <c r="BC528" s="33" t="s">
        <v>11306</v>
      </c>
      <c r="BD528" s="33" t="s">
        <v>11318</v>
      </c>
      <c r="BE528" s="33"/>
      <c r="BF528" s="33"/>
      <c r="BG528" s="33"/>
      <c r="BH528" s="33"/>
      <c r="BI528" s="33"/>
      <c r="BJ528" s="33">
        <v>0</v>
      </c>
      <c r="BK528" s="33" t="s">
        <v>31</v>
      </c>
      <c r="BL528" s="33"/>
      <c r="BM528" s="33" t="s">
        <v>22259</v>
      </c>
    </row>
    <row r="529" spans="1:65" x14ac:dyDescent="0.25">
      <c r="A529" s="33" t="s">
        <v>15319</v>
      </c>
      <c r="B529" s="33" t="s">
        <v>15320</v>
      </c>
      <c r="C529" s="33" t="s">
        <v>15321</v>
      </c>
      <c r="D529" s="33" t="s">
        <v>13574</v>
      </c>
      <c r="E529" s="33" t="s">
        <v>11800</v>
      </c>
      <c r="F529" s="33" t="s">
        <v>11550</v>
      </c>
      <c r="G529" s="33">
        <v>328</v>
      </c>
      <c r="H529" s="33">
        <v>0</v>
      </c>
      <c r="I529" s="33"/>
      <c r="J529" s="33" t="s">
        <v>11304</v>
      </c>
      <c r="K529" s="33" t="s">
        <v>14781</v>
      </c>
      <c r="L529" s="33">
        <v>120</v>
      </c>
      <c r="M529" s="33"/>
      <c r="N529" s="33"/>
      <c r="O529" s="33"/>
      <c r="P529" s="33" t="s">
        <v>11306</v>
      </c>
      <c r="Q529" s="33" t="s">
        <v>11306</v>
      </c>
      <c r="R529" s="33">
        <v>0</v>
      </c>
      <c r="S529" s="33">
        <v>0</v>
      </c>
      <c r="T529" s="33"/>
      <c r="U529" s="33"/>
      <c r="V529" s="33"/>
      <c r="W529" s="33" t="s">
        <v>14057</v>
      </c>
      <c r="X529" s="33"/>
      <c r="Y529" s="33" t="s">
        <v>11308</v>
      </c>
      <c r="Z529" s="33">
        <v>0</v>
      </c>
      <c r="AA529" s="33">
        <v>0</v>
      </c>
      <c r="AB529" s="33">
        <v>0</v>
      </c>
      <c r="AC529" s="33">
        <v>0</v>
      </c>
      <c r="AD529" s="33" t="s">
        <v>11803</v>
      </c>
      <c r="AE529" s="33" t="s">
        <v>15322</v>
      </c>
      <c r="AF529" s="33" t="s">
        <v>15323</v>
      </c>
      <c r="AG529" s="33" t="s">
        <v>15324</v>
      </c>
      <c r="AH529" s="33" t="s">
        <v>15325</v>
      </c>
      <c r="AI529" s="33" t="s">
        <v>15326</v>
      </c>
      <c r="AJ529" s="33" t="s">
        <v>15327</v>
      </c>
      <c r="AK529" s="33" t="s">
        <v>12774</v>
      </c>
      <c r="AL529" s="33" t="s">
        <v>14893</v>
      </c>
      <c r="AM529" s="33" t="s">
        <v>15328</v>
      </c>
      <c r="AN529" s="33"/>
      <c r="AO529" s="33" t="s">
        <v>11627</v>
      </c>
      <c r="AP529" s="33" t="s">
        <v>11318</v>
      </c>
      <c r="AQ529" s="33">
        <v>0</v>
      </c>
      <c r="AR529" s="33"/>
      <c r="AS529" s="33"/>
      <c r="AT529" s="33"/>
      <c r="AU529" s="33"/>
      <c r="AV529" s="33"/>
      <c r="AW529" s="33"/>
      <c r="AX529" s="33"/>
      <c r="AY529" s="33"/>
      <c r="AZ529" s="33"/>
      <c r="BA529" s="33"/>
      <c r="BB529" s="33"/>
      <c r="BC529" s="33" t="s">
        <v>11306</v>
      </c>
      <c r="BD529" s="33" t="s">
        <v>11318</v>
      </c>
      <c r="BE529" s="33"/>
      <c r="BF529" s="33"/>
      <c r="BG529" s="33"/>
      <c r="BH529" s="33"/>
      <c r="BI529" s="33"/>
      <c r="BJ529" s="33">
        <v>0</v>
      </c>
      <c r="BK529" s="33" t="s">
        <v>31</v>
      </c>
      <c r="BL529" s="33"/>
      <c r="BM529" s="33" t="s">
        <v>22259</v>
      </c>
    </row>
    <row r="530" spans="1:65" x14ac:dyDescent="0.25">
      <c r="A530" s="33" t="s">
        <v>15329</v>
      </c>
      <c r="B530" s="33" t="s">
        <v>3751</v>
      </c>
      <c r="C530" s="33" t="s">
        <v>15330</v>
      </c>
      <c r="D530" s="33" t="s">
        <v>13574</v>
      </c>
      <c r="E530" s="33" t="s">
        <v>11800</v>
      </c>
      <c r="F530" s="33" t="s">
        <v>11550</v>
      </c>
      <c r="G530" s="33">
        <v>328</v>
      </c>
      <c r="H530" s="33">
        <v>0</v>
      </c>
      <c r="I530" s="33"/>
      <c r="J530" s="33" t="s">
        <v>11304</v>
      </c>
      <c r="K530" s="33" t="s">
        <v>14864</v>
      </c>
      <c r="L530" s="33">
        <v>120</v>
      </c>
      <c r="M530" s="33"/>
      <c r="N530" s="33"/>
      <c r="O530" s="33"/>
      <c r="P530" s="33" t="s">
        <v>11306</v>
      </c>
      <c r="Q530" s="33" t="s">
        <v>11306</v>
      </c>
      <c r="R530" s="33">
        <v>0</v>
      </c>
      <c r="S530" s="33">
        <v>0</v>
      </c>
      <c r="T530" s="33"/>
      <c r="U530" s="33"/>
      <c r="V530" s="33" t="s">
        <v>15331</v>
      </c>
      <c r="W530" s="33" t="s">
        <v>14057</v>
      </c>
      <c r="X530" s="33"/>
      <c r="Y530" s="33" t="s">
        <v>11308</v>
      </c>
      <c r="Z530" s="33">
        <v>0</v>
      </c>
      <c r="AA530" s="33">
        <v>0</v>
      </c>
      <c r="AB530" s="33">
        <v>0</v>
      </c>
      <c r="AC530" s="33">
        <v>0</v>
      </c>
      <c r="AD530" s="33" t="s">
        <v>11803</v>
      </c>
      <c r="AE530" s="33" t="s">
        <v>15332</v>
      </c>
      <c r="AF530" s="33" t="s">
        <v>15333</v>
      </c>
      <c r="AG530" s="33" t="s">
        <v>15334</v>
      </c>
      <c r="AH530" s="33" t="s">
        <v>15335</v>
      </c>
      <c r="AI530" s="33" t="s">
        <v>15336</v>
      </c>
      <c r="AJ530" s="33" t="s">
        <v>15337</v>
      </c>
      <c r="AK530" s="33" t="s">
        <v>12774</v>
      </c>
      <c r="AL530" s="33" t="s">
        <v>14893</v>
      </c>
      <c r="AM530" s="33" t="s">
        <v>15338</v>
      </c>
      <c r="AN530" s="33"/>
      <c r="AO530" s="33" t="s">
        <v>11627</v>
      </c>
      <c r="AP530" s="33" t="s">
        <v>11318</v>
      </c>
      <c r="AQ530" s="33">
        <v>0</v>
      </c>
      <c r="AR530" s="33"/>
      <c r="AS530" s="33"/>
      <c r="AT530" s="33"/>
      <c r="AU530" s="33"/>
      <c r="AV530" s="33"/>
      <c r="AW530" s="33"/>
      <c r="AX530" s="33"/>
      <c r="AY530" s="33"/>
      <c r="AZ530" s="33"/>
      <c r="BA530" s="33"/>
      <c r="BB530" s="33"/>
      <c r="BC530" s="33" t="s">
        <v>11306</v>
      </c>
      <c r="BD530" s="33" t="s">
        <v>11318</v>
      </c>
      <c r="BE530" s="33"/>
      <c r="BF530" s="33"/>
      <c r="BG530" s="33"/>
      <c r="BH530" s="33"/>
      <c r="BI530" s="33"/>
      <c r="BJ530" s="33">
        <v>0</v>
      </c>
      <c r="BK530" s="33" t="s">
        <v>31</v>
      </c>
      <c r="BL530" s="33"/>
      <c r="BM530" s="33" t="s">
        <v>22259</v>
      </c>
    </row>
    <row r="531" spans="1:65" x14ac:dyDescent="0.25">
      <c r="A531" s="33" t="s">
        <v>15339</v>
      </c>
      <c r="B531" s="33" t="s">
        <v>15340</v>
      </c>
      <c r="C531" s="33" t="s">
        <v>15341</v>
      </c>
      <c r="D531" s="33" t="s">
        <v>13574</v>
      </c>
      <c r="E531" s="33" t="s">
        <v>11800</v>
      </c>
      <c r="F531" s="33" t="s">
        <v>11550</v>
      </c>
      <c r="G531" s="33">
        <v>328</v>
      </c>
      <c r="H531" s="33">
        <v>0</v>
      </c>
      <c r="I531" s="33"/>
      <c r="J531" s="33" t="s">
        <v>11304</v>
      </c>
      <c r="K531" s="33" t="s">
        <v>14781</v>
      </c>
      <c r="L531" s="33">
        <v>120</v>
      </c>
      <c r="M531" s="33"/>
      <c r="N531" s="33"/>
      <c r="O531" s="33"/>
      <c r="P531" s="33" t="s">
        <v>11306</v>
      </c>
      <c r="Q531" s="33" t="s">
        <v>11306</v>
      </c>
      <c r="R531" s="33">
        <v>0</v>
      </c>
      <c r="S531" s="33">
        <v>0</v>
      </c>
      <c r="T531" s="33"/>
      <c r="U531" s="33"/>
      <c r="V531" s="33" t="s">
        <v>15331</v>
      </c>
      <c r="W531" s="33" t="s">
        <v>14057</v>
      </c>
      <c r="X531" s="33"/>
      <c r="Y531" s="33" t="s">
        <v>11308</v>
      </c>
      <c r="Z531" s="33">
        <v>0</v>
      </c>
      <c r="AA531" s="33">
        <v>0</v>
      </c>
      <c r="AB531" s="33">
        <v>0</v>
      </c>
      <c r="AC531" s="33">
        <v>0</v>
      </c>
      <c r="AD531" s="33" t="s">
        <v>11803</v>
      </c>
      <c r="AE531" s="33" t="s">
        <v>15342</v>
      </c>
      <c r="AF531" s="33" t="s">
        <v>15343</v>
      </c>
      <c r="AG531" s="33" t="s">
        <v>15344</v>
      </c>
      <c r="AH531" s="33" t="s">
        <v>15345</v>
      </c>
      <c r="AI531" s="33" t="s">
        <v>15346</v>
      </c>
      <c r="AJ531" s="33" t="s">
        <v>15347</v>
      </c>
      <c r="AK531" s="33" t="s">
        <v>12774</v>
      </c>
      <c r="AL531" s="33" t="s">
        <v>14893</v>
      </c>
      <c r="AM531" s="33" t="s">
        <v>15348</v>
      </c>
      <c r="AN531" s="33"/>
      <c r="AO531" s="33" t="s">
        <v>11627</v>
      </c>
      <c r="AP531" s="33" t="s">
        <v>11318</v>
      </c>
      <c r="AQ531" s="33">
        <v>0</v>
      </c>
      <c r="AR531" s="33"/>
      <c r="AS531" s="33"/>
      <c r="AT531" s="33"/>
      <c r="AU531" s="33"/>
      <c r="AV531" s="33"/>
      <c r="AW531" s="33"/>
      <c r="AX531" s="33"/>
      <c r="AY531" s="33"/>
      <c r="AZ531" s="33"/>
      <c r="BA531" s="33"/>
      <c r="BB531" s="33"/>
      <c r="BC531" s="33" t="s">
        <v>11306</v>
      </c>
      <c r="BD531" s="33" t="s">
        <v>11318</v>
      </c>
      <c r="BE531" s="33"/>
      <c r="BF531" s="33"/>
      <c r="BG531" s="33"/>
      <c r="BH531" s="33"/>
      <c r="BI531" s="33"/>
      <c r="BJ531" s="33">
        <v>0</v>
      </c>
      <c r="BK531" s="33" t="s">
        <v>31</v>
      </c>
      <c r="BL531" s="33"/>
      <c r="BM531" s="33" t="s">
        <v>22259</v>
      </c>
    </row>
    <row r="532" spans="1:65" x14ac:dyDescent="0.25">
      <c r="A532" s="33" t="s">
        <v>15349</v>
      </c>
      <c r="B532" s="33" t="s">
        <v>15350</v>
      </c>
      <c r="C532" s="33" t="s">
        <v>15351</v>
      </c>
      <c r="D532" s="33" t="s">
        <v>13574</v>
      </c>
      <c r="E532" s="33" t="s">
        <v>11800</v>
      </c>
      <c r="F532" s="33" t="s">
        <v>11550</v>
      </c>
      <c r="G532" s="33">
        <v>328</v>
      </c>
      <c r="H532" s="33">
        <v>0</v>
      </c>
      <c r="I532" s="33"/>
      <c r="J532" s="33" t="s">
        <v>11304</v>
      </c>
      <c r="K532" s="33" t="s">
        <v>14781</v>
      </c>
      <c r="L532" s="33">
        <v>120</v>
      </c>
      <c r="M532" s="33"/>
      <c r="N532" s="33"/>
      <c r="O532" s="33"/>
      <c r="P532" s="33" t="s">
        <v>11306</v>
      </c>
      <c r="Q532" s="33" t="s">
        <v>11306</v>
      </c>
      <c r="R532" s="33">
        <v>0</v>
      </c>
      <c r="S532" s="33">
        <v>0</v>
      </c>
      <c r="T532" s="33"/>
      <c r="U532" s="33"/>
      <c r="V532" s="33"/>
      <c r="W532" s="33" t="s">
        <v>14057</v>
      </c>
      <c r="X532" s="33"/>
      <c r="Y532" s="33" t="s">
        <v>11308</v>
      </c>
      <c r="Z532" s="33">
        <v>0</v>
      </c>
      <c r="AA532" s="33">
        <v>0</v>
      </c>
      <c r="AB532" s="33">
        <v>0</v>
      </c>
      <c r="AC532" s="33">
        <v>0</v>
      </c>
      <c r="AD532" s="33" t="s">
        <v>11803</v>
      </c>
      <c r="AE532" s="33" t="s">
        <v>15352</v>
      </c>
      <c r="AF532" s="33" t="s">
        <v>15353</v>
      </c>
      <c r="AG532" s="33" t="s">
        <v>15354</v>
      </c>
      <c r="AH532" s="33" t="s">
        <v>15355</v>
      </c>
      <c r="AI532" s="33" t="s">
        <v>15356</v>
      </c>
      <c r="AJ532" s="33" t="s">
        <v>15357</v>
      </c>
      <c r="AK532" s="33" t="s">
        <v>12774</v>
      </c>
      <c r="AL532" s="33" t="s">
        <v>14893</v>
      </c>
      <c r="AM532" s="33" t="s">
        <v>15358</v>
      </c>
      <c r="AN532" s="33"/>
      <c r="AO532" s="33" t="s">
        <v>11627</v>
      </c>
      <c r="AP532" s="33" t="s">
        <v>11318</v>
      </c>
      <c r="AQ532" s="33">
        <v>0</v>
      </c>
      <c r="AR532" s="33"/>
      <c r="AS532" s="33"/>
      <c r="AT532" s="33"/>
      <c r="AU532" s="33"/>
      <c r="AV532" s="33"/>
      <c r="AW532" s="33"/>
      <c r="AX532" s="33"/>
      <c r="AY532" s="33"/>
      <c r="AZ532" s="33"/>
      <c r="BA532" s="33"/>
      <c r="BB532" s="33"/>
      <c r="BC532" s="33" t="s">
        <v>11306</v>
      </c>
      <c r="BD532" s="33" t="s">
        <v>11318</v>
      </c>
      <c r="BE532" s="33"/>
      <c r="BF532" s="33"/>
      <c r="BG532" s="33"/>
      <c r="BH532" s="33"/>
      <c r="BI532" s="33"/>
      <c r="BJ532" s="33">
        <v>0</v>
      </c>
      <c r="BK532" s="33" t="s">
        <v>31</v>
      </c>
      <c r="BL532" s="33"/>
      <c r="BM532" s="33" t="s">
        <v>22259</v>
      </c>
    </row>
    <row r="533" spans="1:65" x14ac:dyDescent="0.25">
      <c r="A533" s="33" t="s">
        <v>15359</v>
      </c>
      <c r="B533" s="33" t="s">
        <v>15360</v>
      </c>
      <c r="C533" s="33" t="s">
        <v>15361</v>
      </c>
      <c r="D533" s="33" t="s">
        <v>13574</v>
      </c>
      <c r="E533" s="33" t="s">
        <v>11800</v>
      </c>
      <c r="F533" s="33" t="s">
        <v>11550</v>
      </c>
      <c r="G533" s="33">
        <v>328</v>
      </c>
      <c r="H533" s="33">
        <v>0</v>
      </c>
      <c r="I533" s="33"/>
      <c r="J533" s="33" t="s">
        <v>11304</v>
      </c>
      <c r="K533" s="33" t="s">
        <v>14781</v>
      </c>
      <c r="L533" s="33">
        <v>120</v>
      </c>
      <c r="M533" s="33"/>
      <c r="N533" s="33"/>
      <c r="O533" s="33"/>
      <c r="P533" s="33" t="s">
        <v>11306</v>
      </c>
      <c r="Q533" s="33" t="s">
        <v>11306</v>
      </c>
      <c r="R533" s="33">
        <v>0</v>
      </c>
      <c r="S533" s="33">
        <v>0</v>
      </c>
      <c r="T533" s="33"/>
      <c r="U533" s="33"/>
      <c r="V533" s="33"/>
      <c r="W533" s="33" t="s">
        <v>14057</v>
      </c>
      <c r="X533" s="33"/>
      <c r="Y533" s="33" t="s">
        <v>11308</v>
      </c>
      <c r="Z533" s="33">
        <v>0</v>
      </c>
      <c r="AA533" s="33">
        <v>0</v>
      </c>
      <c r="AB533" s="33">
        <v>0</v>
      </c>
      <c r="AC533" s="33">
        <v>0</v>
      </c>
      <c r="AD533" s="33" t="s">
        <v>11803</v>
      </c>
      <c r="AE533" s="33" t="s">
        <v>15362</v>
      </c>
      <c r="AF533" s="33" t="s">
        <v>15363</v>
      </c>
      <c r="AG533" s="33" t="s">
        <v>15364</v>
      </c>
      <c r="AH533" s="33" t="s">
        <v>15365</v>
      </c>
      <c r="AI533" s="33" t="s">
        <v>15366</v>
      </c>
      <c r="AJ533" s="33" t="s">
        <v>15367</v>
      </c>
      <c r="AK533" s="33" t="s">
        <v>12774</v>
      </c>
      <c r="AL533" s="33" t="s">
        <v>14893</v>
      </c>
      <c r="AM533" s="33" t="s">
        <v>15368</v>
      </c>
      <c r="AN533" s="33"/>
      <c r="AO533" s="33" t="s">
        <v>11627</v>
      </c>
      <c r="AP533" s="33" t="s">
        <v>11318</v>
      </c>
      <c r="AQ533" s="33">
        <v>0</v>
      </c>
      <c r="AR533" s="33"/>
      <c r="AS533" s="33"/>
      <c r="AT533" s="33"/>
      <c r="AU533" s="33"/>
      <c r="AV533" s="33"/>
      <c r="AW533" s="33"/>
      <c r="AX533" s="33"/>
      <c r="AY533" s="33"/>
      <c r="AZ533" s="33"/>
      <c r="BA533" s="33"/>
      <c r="BB533" s="33"/>
      <c r="BC533" s="33" t="s">
        <v>11306</v>
      </c>
      <c r="BD533" s="33" t="s">
        <v>11318</v>
      </c>
      <c r="BE533" s="33"/>
      <c r="BF533" s="33"/>
      <c r="BG533" s="33"/>
      <c r="BH533" s="33"/>
      <c r="BI533" s="33"/>
      <c r="BJ533" s="33">
        <v>0</v>
      </c>
      <c r="BK533" s="33" t="s">
        <v>31</v>
      </c>
      <c r="BL533" s="33"/>
      <c r="BM533" s="33" t="s">
        <v>22259</v>
      </c>
    </row>
    <row r="534" spans="1:65" x14ac:dyDescent="0.25">
      <c r="A534" s="33" t="s">
        <v>15369</v>
      </c>
      <c r="B534" s="33" t="s">
        <v>15370</v>
      </c>
      <c r="C534" s="33" t="s">
        <v>15371</v>
      </c>
      <c r="D534" s="33" t="s">
        <v>13574</v>
      </c>
      <c r="E534" s="33" t="s">
        <v>11800</v>
      </c>
      <c r="F534" s="33" t="s">
        <v>11550</v>
      </c>
      <c r="G534" s="33">
        <v>328</v>
      </c>
      <c r="H534" s="33">
        <v>0</v>
      </c>
      <c r="I534" s="33"/>
      <c r="J534" s="33" t="s">
        <v>11304</v>
      </c>
      <c r="K534" s="33" t="s">
        <v>14781</v>
      </c>
      <c r="L534" s="33">
        <v>120</v>
      </c>
      <c r="M534" s="33"/>
      <c r="N534" s="33"/>
      <c r="O534" s="33"/>
      <c r="P534" s="33" t="s">
        <v>11306</v>
      </c>
      <c r="Q534" s="33" t="s">
        <v>11306</v>
      </c>
      <c r="R534" s="33">
        <v>0</v>
      </c>
      <c r="S534" s="33">
        <v>0</v>
      </c>
      <c r="T534" s="33"/>
      <c r="U534" s="33"/>
      <c r="V534" s="33"/>
      <c r="W534" s="33" t="s">
        <v>14057</v>
      </c>
      <c r="X534" s="33"/>
      <c r="Y534" s="33" t="s">
        <v>11308</v>
      </c>
      <c r="Z534" s="33">
        <v>0</v>
      </c>
      <c r="AA534" s="33">
        <v>0</v>
      </c>
      <c r="AB534" s="33">
        <v>0</v>
      </c>
      <c r="AC534" s="33">
        <v>0</v>
      </c>
      <c r="AD534" s="33" t="s">
        <v>11803</v>
      </c>
      <c r="AE534" s="33" t="s">
        <v>15372</v>
      </c>
      <c r="AF534" s="33" t="s">
        <v>15373</v>
      </c>
      <c r="AG534" s="33" t="s">
        <v>15374</v>
      </c>
      <c r="AH534" s="33" t="s">
        <v>15375</v>
      </c>
      <c r="AI534" s="33" t="s">
        <v>15376</v>
      </c>
      <c r="AJ534" s="33" t="s">
        <v>15377</v>
      </c>
      <c r="AK534" s="33" t="s">
        <v>12774</v>
      </c>
      <c r="AL534" s="33" t="s">
        <v>14893</v>
      </c>
      <c r="AM534" s="33" t="s">
        <v>15378</v>
      </c>
      <c r="AN534" s="33"/>
      <c r="AO534" s="33" t="s">
        <v>11627</v>
      </c>
      <c r="AP534" s="33" t="s">
        <v>11318</v>
      </c>
      <c r="AQ534" s="33">
        <v>0</v>
      </c>
      <c r="AR534" s="33"/>
      <c r="AS534" s="33"/>
      <c r="AT534" s="33"/>
      <c r="AU534" s="33"/>
      <c r="AV534" s="33"/>
      <c r="AW534" s="33"/>
      <c r="AX534" s="33"/>
      <c r="AY534" s="33"/>
      <c r="AZ534" s="33"/>
      <c r="BA534" s="33"/>
      <c r="BB534" s="33"/>
      <c r="BC534" s="33" t="s">
        <v>11306</v>
      </c>
      <c r="BD534" s="33" t="s">
        <v>11318</v>
      </c>
      <c r="BE534" s="33"/>
      <c r="BF534" s="33"/>
      <c r="BG534" s="33"/>
      <c r="BH534" s="33"/>
      <c r="BI534" s="33"/>
      <c r="BJ534" s="33">
        <v>0</v>
      </c>
      <c r="BK534" s="33" t="s">
        <v>31</v>
      </c>
      <c r="BL534" s="33"/>
      <c r="BM534" s="33" t="s">
        <v>22259</v>
      </c>
    </row>
    <row r="535" spans="1:65" x14ac:dyDescent="0.25">
      <c r="A535" s="33" t="s">
        <v>15379</v>
      </c>
      <c r="B535" s="33" t="s">
        <v>3770</v>
      </c>
      <c r="C535" s="33" t="s">
        <v>15380</v>
      </c>
      <c r="D535" s="33" t="s">
        <v>13574</v>
      </c>
      <c r="E535" s="33" t="s">
        <v>11800</v>
      </c>
      <c r="F535" s="33" t="s">
        <v>11550</v>
      </c>
      <c r="G535" s="33">
        <v>328.8</v>
      </c>
      <c r="H535" s="33">
        <v>0</v>
      </c>
      <c r="I535" s="33"/>
      <c r="J535" s="33" t="s">
        <v>11304</v>
      </c>
      <c r="K535" s="33" t="s">
        <v>14864</v>
      </c>
      <c r="L535" s="33">
        <v>120</v>
      </c>
      <c r="M535" s="33"/>
      <c r="N535" s="33"/>
      <c r="O535" s="33"/>
      <c r="P535" s="33" t="s">
        <v>11306</v>
      </c>
      <c r="Q535" s="33" t="s">
        <v>11306</v>
      </c>
      <c r="R535" s="33">
        <v>0</v>
      </c>
      <c r="S535" s="33">
        <v>0</v>
      </c>
      <c r="T535" s="33"/>
      <c r="U535" s="33"/>
      <c r="V535" s="33" t="s">
        <v>15381</v>
      </c>
      <c r="W535" s="33" t="s">
        <v>14057</v>
      </c>
      <c r="X535" s="33"/>
      <c r="Y535" s="33" t="s">
        <v>11308</v>
      </c>
      <c r="Z535" s="33">
        <v>0</v>
      </c>
      <c r="AA535" s="33">
        <v>0</v>
      </c>
      <c r="AB535" s="33">
        <v>0</v>
      </c>
      <c r="AC535" s="33">
        <v>0</v>
      </c>
      <c r="AD535" s="33" t="s">
        <v>11803</v>
      </c>
      <c r="AE535" s="33" t="s">
        <v>15382</v>
      </c>
      <c r="AF535" s="33" t="s">
        <v>15383</v>
      </c>
      <c r="AG535" s="33" t="s">
        <v>15384</v>
      </c>
      <c r="AH535" s="33" t="s">
        <v>15385</v>
      </c>
      <c r="AI535" s="33" t="s">
        <v>15386</v>
      </c>
      <c r="AJ535" s="33" t="s">
        <v>15387</v>
      </c>
      <c r="AK535" s="33" t="s">
        <v>12774</v>
      </c>
      <c r="AL535" s="33" t="s">
        <v>14893</v>
      </c>
      <c r="AM535" s="33" t="s">
        <v>15388</v>
      </c>
      <c r="AN535" s="33"/>
      <c r="AO535" s="33" t="s">
        <v>11627</v>
      </c>
      <c r="AP535" s="33" t="s">
        <v>11318</v>
      </c>
      <c r="AQ535" s="33">
        <v>0</v>
      </c>
      <c r="AR535" s="33"/>
      <c r="AS535" s="33"/>
      <c r="AT535" s="33"/>
      <c r="AU535" s="33"/>
      <c r="AV535" s="33"/>
      <c r="AW535" s="33"/>
      <c r="AX535" s="33"/>
      <c r="AY535" s="33"/>
      <c r="AZ535" s="33"/>
      <c r="BA535" s="33"/>
      <c r="BB535" s="33"/>
      <c r="BC535" s="33" t="s">
        <v>11306</v>
      </c>
      <c r="BD535" s="33" t="s">
        <v>11318</v>
      </c>
      <c r="BE535" s="33"/>
      <c r="BF535" s="33"/>
      <c r="BG535" s="33"/>
      <c r="BH535" s="33"/>
      <c r="BI535" s="33"/>
      <c r="BJ535" s="33">
        <v>0</v>
      </c>
      <c r="BK535" s="33" t="s">
        <v>31</v>
      </c>
      <c r="BL535" s="33"/>
      <c r="BM535" s="33" t="s">
        <v>22259</v>
      </c>
    </row>
    <row r="536" spans="1:65" x14ac:dyDescent="0.25">
      <c r="A536" s="33" t="s">
        <v>15389</v>
      </c>
      <c r="B536" s="33" t="s">
        <v>15390</v>
      </c>
      <c r="C536" s="33" t="s">
        <v>15391</v>
      </c>
      <c r="D536" s="33" t="s">
        <v>13574</v>
      </c>
      <c r="E536" s="33" t="s">
        <v>11800</v>
      </c>
      <c r="F536" s="33" t="s">
        <v>11550</v>
      </c>
      <c r="G536" s="33">
        <v>338.8</v>
      </c>
      <c r="H536" s="33">
        <v>0</v>
      </c>
      <c r="I536" s="33"/>
      <c r="J536" s="33" t="s">
        <v>11304</v>
      </c>
      <c r="K536" s="33" t="s">
        <v>14864</v>
      </c>
      <c r="L536" s="33">
        <v>120</v>
      </c>
      <c r="M536" s="33"/>
      <c r="N536" s="33"/>
      <c r="O536" s="33"/>
      <c r="P536" s="33" t="s">
        <v>11306</v>
      </c>
      <c r="Q536" s="33" t="s">
        <v>11306</v>
      </c>
      <c r="R536" s="33">
        <v>0</v>
      </c>
      <c r="S536" s="33">
        <v>0</v>
      </c>
      <c r="T536" s="33"/>
      <c r="U536" s="33"/>
      <c r="V536" s="33" t="s">
        <v>15381</v>
      </c>
      <c r="W536" s="33" t="s">
        <v>14057</v>
      </c>
      <c r="X536" s="33"/>
      <c r="Y536" s="33" t="s">
        <v>11308</v>
      </c>
      <c r="Z536" s="33">
        <v>0</v>
      </c>
      <c r="AA536" s="33">
        <v>0</v>
      </c>
      <c r="AB536" s="33">
        <v>0</v>
      </c>
      <c r="AC536" s="33">
        <v>0</v>
      </c>
      <c r="AD536" s="33" t="s">
        <v>11803</v>
      </c>
      <c r="AE536" s="33" t="s">
        <v>15392</v>
      </c>
      <c r="AF536" s="33" t="s">
        <v>15393</v>
      </c>
      <c r="AG536" s="33" t="s">
        <v>15394</v>
      </c>
      <c r="AH536" s="33" t="s">
        <v>15395</v>
      </c>
      <c r="AI536" s="33" t="s">
        <v>15396</v>
      </c>
      <c r="AJ536" s="33" t="s">
        <v>15397</v>
      </c>
      <c r="AK536" s="33" t="s">
        <v>12774</v>
      </c>
      <c r="AL536" s="33" t="s">
        <v>14893</v>
      </c>
      <c r="AM536" s="33" t="s">
        <v>15398</v>
      </c>
      <c r="AN536" s="33"/>
      <c r="AO536" s="33" t="s">
        <v>11627</v>
      </c>
      <c r="AP536" s="33" t="s">
        <v>11318</v>
      </c>
      <c r="AQ536" s="33">
        <v>0</v>
      </c>
      <c r="AR536" s="33"/>
      <c r="AS536" s="33"/>
      <c r="AT536" s="33"/>
      <c r="AU536" s="33"/>
      <c r="AV536" s="33"/>
      <c r="AW536" s="33"/>
      <c r="AX536" s="33"/>
      <c r="AY536" s="33"/>
      <c r="AZ536" s="33"/>
      <c r="BA536" s="33"/>
      <c r="BB536" s="33"/>
      <c r="BC536" s="33" t="s">
        <v>11306</v>
      </c>
      <c r="BD536" s="33" t="s">
        <v>11318</v>
      </c>
      <c r="BE536" s="33"/>
      <c r="BF536" s="33"/>
      <c r="BG536" s="33"/>
      <c r="BH536" s="33"/>
      <c r="BI536" s="33"/>
      <c r="BJ536" s="33">
        <v>0</v>
      </c>
      <c r="BK536" s="33" t="s">
        <v>31</v>
      </c>
      <c r="BL536" s="33"/>
      <c r="BM536" s="33" t="s">
        <v>22259</v>
      </c>
    </row>
    <row r="537" spans="1:65" x14ac:dyDescent="0.25">
      <c r="A537" s="33" t="s">
        <v>15399</v>
      </c>
      <c r="B537" s="33" t="s">
        <v>742</v>
      </c>
      <c r="C537" s="33" t="s">
        <v>15400</v>
      </c>
      <c r="D537" s="33" t="s">
        <v>13574</v>
      </c>
      <c r="E537" s="33" t="s">
        <v>11800</v>
      </c>
      <c r="F537" s="33" t="s">
        <v>11550</v>
      </c>
      <c r="G537" s="33">
        <v>338.8</v>
      </c>
      <c r="H537" s="33">
        <v>0</v>
      </c>
      <c r="I537" s="33"/>
      <c r="J537" s="33" t="s">
        <v>11304</v>
      </c>
      <c r="K537" s="33" t="s">
        <v>14864</v>
      </c>
      <c r="L537" s="33">
        <v>120</v>
      </c>
      <c r="M537" s="33"/>
      <c r="N537" s="33"/>
      <c r="O537" s="33"/>
      <c r="P537" s="33" t="s">
        <v>11306</v>
      </c>
      <c r="Q537" s="33" t="s">
        <v>11306</v>
      </c>
      <c r="R537" s="33">
        <v>2.5</v>
      </c>
      <c r="S537" s="33">
        <v>2.5</v>
      </c>
      <c r="T537" s="33"/>
      <c r="U537" s="33"/>
      <c r="V537" s="33" t="s">
        <v>15401</v>
      </c>
      <c r="W537" s="33" t="s">
        <v>14057</v>
      </c>
      <c r="X537" s="33"/>
      <c r="Y537" s="33" t="s">
        <v>11308</v>
      </c>
      <c r="Z537" s="33">
        <v>10</v>
      </c>
      <c r="AA537" s="33">
        <v>14</v>
      </c>
      <c r="AB537" s="33">
        <v>94</v>
      </c>
      <c r="AC537" s="33">
        <v>0</v>
      </c>
      <c r="AD537" s="33" t="s">
        <v>11803</v>
      </c>
      <c r="AE537" s="33" t="s">
        <v>15402</v>
      </c>
      <c r="AF537" s="33" t="s">
        <v>15403</v>
      </c>
      <c r="AG537" s="33" t="s">
        <v>15404</v>
      </c>
      <c r="AH537" s="33" t="s">
        <v>15405</v>
      </c>
      <c r="AI537" s="33" t="s">
        <v>15406</v>
      </c>
      <c r="AJ537" s="33" t="s">
        <v>15407</v>
      </c>
      <c r="AK537" s="33" t="s">
        <v>12774</v>
      </c>
      <c r="AL537" s="33" t="s">
        <v>14893</v>
      </c>
      <c r="AM537" s="33" t="s">
        <v>15408</v>
      </c>
      <c r="AN537" s="33"/>
      <c r="AO537" s="33" t="s">
        <v>11627</v>
      </c>
      <c r="AP537" s="33" t="s">
        <v>11318</v>
      </c>
      <c r="AQ537" s="33">
        <v>0</v>
      </c>
      <c r="AR537" s="33"/>
      <c r="AS537" s="33"/>
      <c r="AT537" s="33"/>
      <c r="AU537" s="33"/>
      <c r="AV537" s="33"/>
      <c r="AW537" s="33"/>
      <c r="AX537" s="33"/>
      <c r="AY537" s="33"/>
      <c r="AZ537" s="33"/>
      <c r="BA537" s="33"/>
      <c r="BB537" s="33"/>
      <c r="BC537" s="33" t="s">
        <v>11306</v>
      </c>
      <c r="BD537" s="33" t="s">
        <v>11318</v>
      </c>
      <c r="BE537" s="33"/>
      <c r="BF537" s="33"/>
      <c r="BG537" s="33"/>
      <c r="BH537" s="33"/>
      <c r="BI537" s="33"/>
      <c r="BJ537" s="33">
        <v>0</v>
      </c>
      <c r="BK537" s="33" t="s">
        <v>31</v>
      </c>
      <c r="BL537" s="33"/>
      <c r="BM537" s="33" t="s">
        <v>22259</v>
      </c>
    </row>
    <row r="538" spans="1:65" x14ac:dyDescent="0.25">
      <c r="A538" s="33" t="s">
        <v>15409</v>
      </c>
      <c r="B538" s="33" t="s">
        <v>15410</v>
      </c>
      <c r="C538" s="33" t="s">
        <v>15411</v>
      </c>
      <c r="D538" s="33" t="s">
        <v>13574</v>
      </c>
      <c r="E538" s="33" t="s">
        <v>11800</v>
      </c>
      <c r="F538" s="33" t="s">
        <v>11550</v>
      </c>
      <c r="G538" s="33">
        <v>328</v>
      </c>
      <c r="H538" s="33">
        <v>0</v>
      </c>
      <c r="I538" s="33"/>
      <c r="J538" s="33" t="s">
        <v>11304</v>
      </c>
      <c r="K538" s="33" t="s">
        <v>14781</v>
      </c>
      <c r="L538" s="33">
        <v>120</v>
      </c>
      <c r="M538" s="33"/>
      <c r="N538" s="33"/>
      <c r="O538" s="33"/>
      <c r="P538" s="33" t="s">
        <v>11306</v>
      </c>
      <c r="Q538" s="33" t="s">
        <v>11306</v>
      </c>
      <c r="R538" s="33">
        <v>0</v>
      </c>
      <c r="S538" s="33">
        <v>0</v>
      </c>
      <c r="T538" s="33"/>
      <c r="U538" s="33"/>
      <c r="V538" s="33"/>
      <c r="W538" s="33" t="s">
        <v>14057</v>
      </c>
      <c r="X538" s="33"/>
      <c r="Y538" s="33" t="s">
        <v>11308</v>
      </c>
      <c r="Z538" s="33">
        <v>0</v>
      </c>
      <c r="AA538" s="33">
        <v>0</v>
      </c>
      <c r="AB538" s="33">
        <v>0</v>
      </c>
      <c r="AC538" s="33">
        <v>0</v>
      </c>
      <c r="AD538" s="33" t="s">
        <v>11803</v>
      </c>
      <c r="AE538" s="33" t="s">
        <v>15412</v>
      </c>
      <c r="AF538" s="33" t="s">
        <v>15413</v>
      </c>
      <c r="AG538" s="33" t="s">
        <v>15414</v>
      </c>
      <c r="AH538" s="33" t="s">
        <v>15415</v>
      </c>
      <c r="AI538" s="33" t="s">
        <v>15416</v>
      </c>
      <c r="AJ538" s="33" t="s">
        <v>15417</v>
      </c>
      <c r="AK538" s="33" t="s">
        <v>12774</v>
      </c>
      <c r="AL538" s="33" t="s">
        <v>14893</v>
      </c>
      <c r="AM538" s="33" t="s">
        <v>15418</v>
      </c>
      <c r="AN538" s="33"/>
      <c r="AO538" s="33" t="s">
        <v>11627</v>
      </c>
      <c r="AP538" s="33" t="s">
        <v>11318</v>
      </c>
      <c r="AQ538" s="33">
        <v>0</v>
      </c>
      <c r="AR538" s="33"/>
      <c r="AS538" s="33"/>
      <c r="AT538" s="33"/>
      <c r="AU538" s="33"/>
      <c r="AV538" s="33"/>
      <c r="AW538" s="33"/>
      <c r="AX538" s="33"/>
      <c r="AY538" s="33"/>
      <c r="AZ538" s="33"/>
      <c r="BA538" s="33"/>
      <c r="BB538" s="33"/>
      <c r="BC538" s="33" t="s">
        <v>11306</v>
      </c>
      <c r="BD538" s="33" t="s">
        <v>11318</v>
      </c>
      <c r="BE538" s="33"/>
      <c r="BF538" s="33"/>
      <c r="BG538" s="33"/>
      <c r="BH538" s="33"/>
      <c r="BI538" s="33"/>
      <c r="BJ538" s="33">
        <v>0</v>
      </c>
      <c r="BK538" s="33" t="s">
        <v>31</v>
      </c>
      <c r="BL538" s="33"/>
      <c r="BM538" s="33" t="s">
        <v>22259</v>
      </c>
    </row>
    <row r="539" spans="1:65" x14ac:dyDescent="0.25">
      <c r="A539" s="33" t="s">
        <v>15419</v>
      </c>
      <c r="B539" s="33" t="s">
        <v>15420</v>
      </c>
      <c r="C539" s="33" t="s">
        <v>15421</v>
      </c>
      <c r="D539" s="33" t="s">
        <v>13574</v>
      </c>
      <c r="E539" s="33" t="s">
        <v>11800</v>
      </c>
      <c r="F539" s="33" t="s">
        <v>11550</v>
      </c>
      <c r="G539" s="33">
        <v>328</v>
      </c>
      <c r="H539" s="33">
        <v>0</v>
      </c>
      <c r="I539" s="33"/>
      <c r="J539" s="33" t="s">
        <v>11304</v>
      </c>
      <c r="K539" s="33" t="s">
        <v>14781</v>
      </c>
      <c r="L539" s="33">
        <v>120</v>
      </c>
      <c r="M539" s="33"/>
      <c r="N539" s="33"/>
      <c r="O539" s="33"/>
      <c r="P539" s="33" t="s">
        <v>11306</v>
      </c>
      <c r="Q539" s="33" t="s">
        <v>11306</v>
      </c>
      <c r="R539" s="33">
        <v>0</v>
      </c>
      <c r="S539" s="33">
        <v>0</v>
      </c>
      <c r="T539" s="33"/>
      <c r="U539" s="33"/>
      <c r="V539" s="33"/>
      <c r="W539" s="33" t="s">
        <v>14057</v>
      </c>
      <c r="X539" s="33"/>
      <c r="Y539" s="33" t="s">
        <v>11308</v>
      </c>
      <c r="Z539" s="33">
        <v>0</v>
      </c>
      <c r="AA539" s="33">
        <v>0</v>
      </c>
      <c r="AB539" s="33">
        <v>0</v>
      </c>
      <c r="AC539" s="33">
        <v>0</v>
      </c>
      <c r="AD539" s="33" t="s">
        <v>11803</v>
      </c>
      <c r="AE539" s="33" t="s">
        <v>15422</v>
      </c>
      <c r="AF539" s="33" t="s">
        <v>15423</v>
      </c>
      <c r="AG539" s="33" t="s">
        <v>15424</v>
      </c>
      <c r="AH539" s="33" t="s">
        <v>15425</v>
      </c>
      <c r="AI539" s="33" t="s">
        <v>15426</v>
      </c>
      <c r="AJ539" s="33" t="s">
        <v>15427</v>
      </c>
      <c r="AK539" s="33" t="s">
        <v>12774</v>
      </c>
      <c r="AL539" s="33" t="s">
        <v>14893</v>
      </c>
      <c r="AM539" s="33" t="s">
        <v>15428</v>
      </c>
      <c r="AN539" s="33"/>
      <c r="AO539" s="33" t="s">
        <v>11627</v>
      </c>
      <c r="AP539" s="33" t="s">
        <v>11318</v>
      </c>
      <c r="AQ539" s="33">
        <v>0</v>
      </c>
      <c r="AR539" s="33"/>
      <c r="AS539" s="33"/>
      <c r="AT539" s="33"/>
      <c r="AU539" s="33"/>
      <c r="AV539" s="33"/>
      <c r="AW539" s="33"/>
      <c r="AX539" s="33"/>
      <c r="AY539" s="33"/>
      <c r="AZ539" s="33"/>
      <c r="BA539" s="33"/>
      <c r="BB539" s="33"/>
      <c r="BC539" s="33" t="s">
        <v>11306</v>
      </c>
      <c r="BD539" s="33" t="s">
        <v>11318</v>
      </c>
      <c r="BE539" s="33"/>
      <c r="BF539" s="33"/>
      <c r="BG539" s="33"/>
      <c r="BH539" s="33"/>
      <c r="BI539" s="33"/>
      <c r="BJ539" s="33">
        <v>0</v>
      </c>
      <c r="BK539" s="33" t="s">
        <v>31</v>
      </c>
      <c r="BL539" s="33"/>
      <c r="BM539" s="33" t="s">
        <v>22259</v>
      </c>
    </row>
    <row r="540" spans="1:65" x14ac:dyDescent="0.25">
      <c r="A540" s="33" t="s">
        <v>15429</v>
      </c>
      <c r="B540" s="33" t="s">
        <v>3791</v>
      </c>
      <c r="C540" s="33" t="s">
        <v>15430</v>
      </c>
      <c r="D540" s="33" t="s">
        <v>13574</v>
      </c>
      <c r="E540" s="33" t="s">
        <v>11800</v>
      </c>
      <c r="F540" s="33" t="s">
        <v>11550</v>
      </c>
      <c r="G540" s="33">
        <v>328</v>
      </c>
      <c r="H540" s="33">
        <v>0</v>
      </c>
      <c r="I540" s="33"/>
      <c r="J540" s="33" t="s">
        <v>11304</v>
      </c>
      <c r="K540" s="33" t="s">
        <v>14864</v>
      </c>
      <c r="L540" s="33">
        <v>120</v>
      </c>
      <c r="M540" s="33"/>
      <c r="N540" s="33"/>
      <c r="O540" s="33"/>
      <c r="P540" s="33" t="s">
        <v>11306</v>
      </c>
      <c r="Q540" s="33" t="s">
        <v>11306</v>
      </c>
      <c r="R540" s="33">
        <v>2.5</v>
      </c>
      <c r="S540" s="33">
        <v>2.5</v>
      </c>
      <c r="T540" s="33"/>
      <c r="U540" s="33"/>
      <c r="V540" s="33" t="s">
        <v>15431</v>
      </c>
      <c r="W540" s="33" t="s">
        <v>14057</v>
      </c>
      <c r="X540" s="33"/>
      <c r="Y540" s="33" t="s">
        <v>11308</v>
      </c>
      <c r="Z540" s="33">
        <v>14</v>
      </c>
      <c r="AA540" s="33">
        <v>10</v>
      </c>
      <c r="AB540" s="33">
        <v>70</v>
      </c>
      <c r="AC540" s="33">
        <v>0</v>
      </c>
      <c r="AD540" s="33" t="s">
        <v>11803</v>
      </c>
      <c r="AE540" s="33" t="s">
        <v>15432</v>
      </c>
      <c r="AF540" s="33" t="s">
        <v>15433</v>
      </c>
      <c r="AG540" s="33" t="s">
        <v>15434</v>
      </c>
      <c r="AH540" s="33" t="s">
        <v>15435</v>
      </c>
      <c r="AI540" s="33" t="s">
        <v>15436</v>
      </c>
      <c r="AJ540" s="33" t="s">
        <v>15437</v>
      </c>
      <c r="AK540" s="33" t="s">
        <v>12774</v>
      </c>
      <c r="AL540" s="33" t="s">
        <v>14893</v>
      </c>
      <c r="AM540" s="33" t="s">
        <v>15438</v>
      </c>
      <c r="AN540" s="33"/>
      <c r="AO540" s="33" t="s">
        <v>11627</v>
      </c>
      <c r="AP540" s="33" t="s">
        <v>11318</v>
      </c>
      <c r="AQ540" s="33">
        <v>0</v>
      </c>
      <c r="AR540" s="33"/>
      <c r="AS540" s="33"/>
      <c r="AT540" s="33"/>
      <c r="AU540" s="33"/>
      <c r="AV540" s="33"/>
      <c r="AW540" s="33"/>
      <c r="AX540" s="33"/>
      <c r="AY540" s="33"/>
      <c r="AZ540" s="33"/>
      <c r="BA540" s="33"/>
      <c r="BB540" s="33"/>
      <c r="BC540" s="33" t="s">
        <v>11306</v>
      </c>
      <c r="BD540" s="33" t="s">
        <v>11318</v>
      </c>
      <c r="BE540" s="33"/>
      <c r="BF540" s="33"/>
      <c r="BG540" s="33"/>
      <c r="BH540" s="33"/>
      <c r="BI540" s="33"/>
      <c r="BJ540" s="33">
        <v>0</v>
      </c>
      <c r="BK540" s="33" t="s">
        <v>31</v>
      </c>
      <c r="BL540" s="33"/>
      <c r="BM540" s="33" t="s">
        <v>22259</v>
      </c>
    </row>
    <row r="541" spans="1:65" x14ac:dyDescent="0.25">
      <c r="A541" s="33" t="s">
        <v>15439</v>
      </c>
      <c r="B541" s="33" t="s">
        <v>15440</v>
      </c>
      <c r="C541" s="33" t="s">
        <v>15441</v>
      </c>
      <c r="D541" s="33" t="s">
        <v>13574</v>
      </c>
      <c r="E541" s="33" t="s">
        <v>11800</v>
      </c>
      <c r="F541" s="33" t="s">
        <v>11550</v>
      </c>
      <c r="G541" s="33">
        <v>338.8</v>
      </c>
      <c r="H541" s="33">
        <v>0</v>
      </c>
      <c r="I541" s="33"/>
      <c r="J541" s="33" t="s">
        <v>11304</v>
      </c>
      <c r="K541" s="33" t="s">
        <v>14781</v>
      </c>
      <c r="L541" s="33">
        <v>120</v>
      </c>
      <c r="M541" s="33"/>
      <c r="N541" s="33"/>
      <c r="O541" s="33"/>
      <c r="P541" s="33" t="s">
        <v>11306</v>
      </c>
      <c r="Q541" s="33" t="s">
        <v>11306</v>
      </c>
      <c r="R541" s="33">
        <v>0</v>
      </c>
      <c r="S541" s="33">
        <v>0</v>
      </c>
      <c r="T541" s="33"/>
      <c r="U541" s="33"/>
      <c r="V541" s="33"/>
      <c r="W541" s="33" t="s">
        <v>14057</v>
      </c>
      <c r="X541" s="33"/>
      <c r="Y541" s="33" t="s">
        <v>11308</v>
      </c>
      <c r="Z541" s="33">
        <v>0</v>
      </c>
      <c r="AA541" s="33">
        <v>0</v>
      </c>
      <c r="AB541" s="33">
        <v>0</v>
      </c>
      <c r="AC541" s="33">
        <v>0</v>
      </c>
      <c r="AD541" s="33" t="s">
        <v>11803</v>
      </c>
      <c r="AE541" s="33" t="s">
        <v>15442</v>
      </c>
      <c r="AF541" s="33" t="s">
        <v>15443</v>
      </c>
      <c r="AG541" s="33" t="s">
        <v>15444</v>
      </c>
      <c r="AH541" s="33" t="s">
        <v>15445</v>
      </c>
      <c r="AI541" s="33" t="s">
        <v>15446</v>
      </c>
      <c r="AJ541" s="33" t="s">
        <v>15447</v>
      </c>
      <c r="AK541" s="33" t="s">
        <v>12774</v>
      </c>
      <c r="AL541" s="33" t="s">
        <v>14893</v>
      </c>
      <c r="AM541" s="33" t="s">
        <v>15448</v>
      </c>
      <c r="AN541" s="33"/>
      <c r="AO541" s="33" t="s">
        <v>11627</v>
      </c>
      <c r="AP541" s="33" t="s">
        <v>11318</v>
      </c>
      <c r="AQ541" s="33">
        <v>0</v>
      </c>
      <c r="AR541" s="33"/>
      <c r="AS541" s="33"/>
      <c r="AT541" s="33"/>
      <c r="AU541" s="33"/>
      <c r="AV541" s="33"/>
      <c r="AW541" s="33"/>
      <c r="AX541" s="33"/>
      <c r="AY541" s="33"/>
      <c r="AZ541" s="33"/>
      <c r="BA541" s="33"/>
      <c r="BB541" s="33"/>
      <c r="BC541" s="33" t="s">
        <v>11306</v>
      </c>
      <c r="BD541" s="33" t="s">
        <v>11318</v>
      </c>
      <c r="BE541" s="33"/>
      <c r="BF541" s="33"/>
      <c r="BG541" s="33"/>
      <c r="BH541" s="33"/>
      <c r="BI541" s="33"/>
      <c r="BJ541" s="33">
        <v>0</v>
      </c>
      <c r="BK541" s="33" t="s">
        <v>31</v>
      </c>
      <c r="BL541" s="33"/>
      <c r="BM541" s="33" t="s">
        <v>22259</v>
      </c>
    </row>
    <row r="542" spans="1:65" x14ac:dyDescent="0.25">
      <c r="A542" s="33" t="s">
        <v>15449</v>
      </c>
      <c r="B542" s="33" t="s">
        <v>15450</v>
      </c>
      <c r="C542" s="33" t="s">
        <v>15451</v>
      </c>
      <c r="D542" s="33" t="s">
        <v>13574</v>
      </c>
      <c r="E542" s="33" t="s">
        <v>11800</v>
      </c>
      <c r="F542" s="33" t="s">
        <v>11550</v>
      </c>
      <c r="G542" s="33">
        <v>338.8</v>
      </c>
      <c r="H542" s="33">
        <v>0</v>
      </c>
      <c r="I542" s="33"/>
      <c r="J542" s="33" t="s">
        <v>11304</v>
      </c>
      <c r="K542" s="33" t="s">
        <v>14781</v>
      </c>
      <c r="L542" s="33">
        <v>120</v>
      </c>
      <c r="M542" s="33"/>
      <c r="N542" s="33"/>
      <c r="O542" s="33"/>
      <c r="P542" s="33" t="s">
        <v>11306</v>
      </c>
      <c r="Q542" s="33" t="s">
        <v>11306</v>
      </c>
      <c r="R542" s="33">
        <v>0</v>
      </c>
      <c r="S542" s="33">
        <v>0</v>
      </c>
      <c r="T542" s="33"/>
      <c r="U542" s="33"/>
      <c r="V542" s="33"/>
      <c r="W542" s="33" t="s">
        <v>14057</v>
      </c>
      <c r="X542" s="33"/>
      <c r="Y542" s="33" t="s">
        <v>11308</v>
      </c>
      <c r="Z542" s="33">
        <v>0</v>
      </c>
      <c r="AA542" s="33">
        <v>0</v>
      </c>
      <c r="AB542" s="33">
        <v>0</v>
      </c>
      <c r="AC542" s="33">
        <v>0</v>
      </c>
      <c r="AD542" s="33" t="s">
        <v>11803</v>
      </c>
      <c r="AE542" s="33" t="s">
        <v>15452</v>
      </c>
      <c r="AF542" s="33" t="s">
        <v>15453</v>
      </c>
      <c r="AG542" s="33" t="s">
        <v>15454</v>
      </c>
      <c r="AH542" s="33" t="s">
        <v>15455</v>
      </c>
      <c r="AI542" s="33" t="s">
        <v>15456</v>
      </c>
      <c r="AJ542" s="33" t="s">
        <v>15457</v>
      </c>
      <c r="AK542" s="33" t="s">
        <v>12774</v>
      </c>
      <c r="AL542" s="33" t="s">
        <v>14893</v>
      </c>
      <c r="AM542" s="33" t="s">
        <v>15458</v>
      </c>
      <c r="AN542" s="33"/>
      <c r="AO542" s="33" t="s">
        <v>11627</v>
      </c>
      <c r="AP542" s="33" t="s">
        <v>11318</v>
      </c>
      <c r="AQ542" s="33">
        <v>0</v>
      </c>
      <c r="AR542" s="33"/>
      <c r="AS542" s="33"/>
      <c r="AT542" s="33"/>
      <c r="AU542" s="33"/>
      <c r="AV542" s="33"/>
      <c r="AW542" s="33"/>
      <c r="AX542" s="33"/>
      <c r="AY542" s="33"/>
      <c r="AZ542" s="33"/>
      <c r="BA542" s="33"/>
      <c r="BB542" s="33"/>
      <c r="BC542" s="33" t="s">
        <v>11306</v>
      </c>
      <c r="BD542" s="33" t="s">
        <v>11318</v>
      </c>
      <c r="BE542" s="33"/>
      <c r="BF542" s="33"/>
      <c r="BG542" s="33"/>
      <c r="BH542" s="33"/>
      <c r="BI542" s="33"/>
      <c r="BJ542" s="33">
        <v>0</v>
      </c>
      <c r="BK542" s="33" t="s">
        <v>31</v>
      </c>
      <c r="BL542" s="33"/>
      <c r="BM542" s="33" t="s">
        <v>22259</v>
      </c>
    </row>
    <row r="543" spans="1:65" x14ac:dyDescent="0.25">
      <c r="A543" s="33" t="s">
        <v>15459</v>
      </c>
      <c r="B543" s="33" t="s">
        <v>851</v>
      </c>
      <c r="C543" s="33" t="s">
        <v>15460</v>
      </c>
      <c r="D543" s="33" t="s">
        <v>13574</v>
      </c>
      <c r="E543" s="33" t="s">
        <v>11800</v>
      </c>
      <c r="F543" s="33" t="s">
        <v>11550</v>
      </c>
      <c r="G543" s="33">
        <v>338.8</v>
      </c>
      <c r="H543" s="33">
        <v>0</v>
      </c>
      <c r="I543" s="33"/>
      <c r="J543" s="33" t="s">
        <v>11304</v>
      </c>
      <c r="K543" s="33" t="s">
        <v>14864</v>
      </c>
      <c r="L543" s="33">
        <v>120</v>
      </c>
      <c r="M543" s="33"/>
      <c r="N543" s="33"/>
      <c r="O543" s="33"/>
      <c r="P543" s="33" t="s">
        <v>11306</v>
      </c>
      <c r="Q543" s="33" t="s">
        <v>11306</v>
      </c>
      <c r="R543" s="33">
        <v>0</v>
      </c>
      <c r="S543" s="33">
        <v>0</v>
      </c>
      <c r="T543" s="33"/>
      <c r="U543" s="33"/>
      <c r="V543" s="33"/>
      <c r="W543" s="33" t="s">
        <v>14057</v>
      </c>
      <c r="X543" s="33"/>
      <c r="Y543" s="33" t="s">
        <v>11308</v>
      </c>
      <c r="Z543" s="33">
        <v>0</v>
      </c>
      <c r="AA543" s="33">
        <v>0</v>
      </c>
      <c r="AB543" s="33">
        <v>0</v>
      </c>
      <c r="AC543" s="33">
        <v>0</v>
      </c>
      <c r="AD543" s="33" t="s">
        <v>11803</v>
      </c>
      <c r="AE543" s="33" t="s">
        <v>15461</v>
      </c>
      <c r="AF543" s="33" t="s">
        <v>15462</v>
      </c>
      <c r="AG543" s="33" t="s">
        <v>15463</v>
      </c>
      <c r="AH543" s="33" t="s">
        <v>15464</v>
      </c>
      <c r="AI543" s="33" t="s">
        <v>15465</v>
      </c>
      <c r="AJ543" s="33" t="s">
        <v>15466</v>
      </c>
      <c r="AK543" s="33" t="s">
        <v>12774</v>
      </c>
      <c r="AL543" s="33" t="s">
        <v>14893</v>
      </c>
      <c r="AM543" s="33" t="s">
        <v>15467</v>
      </c>
      <c r="AN543" s="33"/>
      <c r="AO543" s="33" t="s">
        <v>11627</v>
      </c>
      <c r="AP543" s="33" t="s">
        <v>11318</v>
      </c>
      <c r="AQ543" s="33">
        <v>0</v>
      </c>
      <c r="AR543" s="33"/>
      <c r="AS543" s="33"/>
      <c r="AT543" s="33"/>
      <c r="AU543" s="33"/>
      <c r="AV543" s="33"/>
      <c r="AW543" s="33"/>
      <c r="AX543" s="33"/>
      <c r="AY543" s="33"/>
      <c r="AZ543" s="33"/>
      <c r="BA543" s="33"/>
      <c r="BB543" s="33"/>
      <c r="BC543" s="33" t="s">
        <v>11306</v>
      </c>
      <c r="BD543" s="33" t="s">
        <v>11318</v>
      </c>
      <c r="BE543" s="33"/>
      <c r="BF543" s="33"/>
      <c r="BG543" s="33"/>
      <c r="BH543" s="33"/>
      <c r="BI543" s="33"/>
      <c r="BJ543" s="33">
        <v>0</v>
      </c>
      <c r="BK543" s="33" t="s">
        <v>31</v>
      </c>
      <c r="BL543" s="33"/>
      <c r="BM543" s="33" t="s">
        <v>22259</v>
      </c>
    </row>
    <row r="544" spans="1:65" x14ac:dyDescent="0.25">
      <c r="A544" s="33" t="s">
        <v>15468</v>
      </c>
      <c r="B544" s="33" t="s">
        <v>15469</v>
      </c>
      <c r="C544" s="33" t="s">
        <v>15470</v>
      </c>
      <c r="D544" s="33" t="s">
        <v>13574</v>
      </c>
      <c r="E544" s="33" t="s">
        <v>11800</v>
      </c>
      <c r="F544" s="33" t="s">
        <v>11550</v>
      </c>
      <c r="G544" s="33">
        <v>338.8</v>
      </c>
      <c r="H544" s="33">
        <v>0</v>
      </c>
      <c r="I544" s="33"/>
      <c r="J544" s="33" t="s">
        <v>11304</v>
      </c>
      <c r="K544" s="33" t="s">
        <v>14781</v>
      </c>
      <c r="L544" s="33">
        <v>120</v>
      </c>
      <c r="M544" s="33"/>
      <c r="N544" s="33"/>
      <c r="O544" s="33"/>
      <c r="P544" s="33" t="s">
        <v>11306</v>
      </c>
      <c r="Q544" s="33" t="s">
        <v>11306</v>
      </c>
      <c r="R544" s="33">
        <v>0</v>
      </c>
      <c r="S544" s="33">
        <v>0</v>
      </c>
      <c r="T544" s="33"/>
      <c r="U544" s="33"/>
      <c r="V544" s="33"/>
      <c r="W544" s="33" t="s">
        <v>14057</v>
      </c>
      <c r="X544" s="33"/>
      <c r="Y544" s="33" t="s">
        <v>11308</v>
      </c>
      <c r="Z544" s="33">
        <v>0</v>
      </c>
      <c r="AA544" s="33">
        <v>0</v>
      </c>
      <c r="AB544" s="33">
        <v>0</v>
      </c>
      <c r="AC544" s="33">
        <v>0</v>
      </c>
      <c r="AD544" s="33" t="s">
        <v>11803</v>
      </c>
      <c r="AE544" s="33" t="s">
        <v>15471</v>
      </c>
      <c r="AF544" s="33" t="s">
        <v>15472</v>
      </c>
      <c r="AG544" s="33" t="s">
        <v>15473</v>
      </c>
      <c r="AH544" s="33" t="s">
        <v>15474</v>
      </c>
      <c r="AI544" s="33" t="s">
        <v>15475</v>
      </c>
      <c r="AJ544" s="33" t="s">
        <v>15476</v>
      </c>
      <c r="AK544" s="33" t="s">
        <v>12774</v>
      </c>
      <c r="AL544" s="33" t="s">
        <v>14893</v>
      </c>
      <c r="AM544" s="33" t="s">
        <v>15477</v>
      </c>
      <c r="AN544" s="33"/>
      <c r="AO544" s="33" t="s">
        <v>11627</v>
      </c>
      <c r="AP544" s="33" t="s">
        <v>11318</v>
      </c>
      <c r="AQ544" s="33">
        <v>0</v>
      </c>
      <c r="AR544" s="33"/>
      <c r="AS544" s="33"/>
      <c r="AT544" s="33"/>
      <c r="AU544" s="33"/>
      <c r="AV544" s="33"/>
      <c r="AW544" s="33"/>
      <c r="AX544" s="33"/>
      <c r="AY544" s="33"/>
      <c r="AZ544" s="33"/>
      <c r="BA544" s="33"/>
      <c r="BB544" s="33"/>
      <c r="BC544" s="33" t="s">
        <v>11306</v>
      </c>
      <c r="BD544" s="33" t="s">
        <v>11318</v>
      </c>
      <c r="BE544" s="33"/>
      <c r="BF544" s="33"/>
      <c r="BG544" s="33"/>
      <c r="BH544" s="33"/>
      <c r="BI544" s="33"/>
      <c r="BJ544" s="33">
        <v>0</v>
      </c>
      <c r="BK544" s="33" t="s">
        <v>31</v>
      </c>
      <c r="BL544" s="33"/>
      <c r="BM544" s="33" t="s">
        <v>22259</v>
      </c>
    </row>
    <row r="545" spans="1:65" x14ac:dyDescent="0.25">
      <c r="A545" s="33" t="s">
        <v>15478</v>
      </c>
      <c r="B545" s="33" t="s">
        <v>15479</v>
      </c>
      <c r="C545" s="33" t="s">
        <v>15480</v>
      </c>
      <c r="D545" s="33" t="s">
        <v>13574</v>
      </c>
      <c r="E545" s="33" t="s">
        <v>11800</v>
      </c>
      <c r="F545" s="33" t="s">
        <v>11550</v>
      </c>
      <c r="G545" s="33">
        <v>328.8</v>
      </c>
      <c r="H545" s="33">
        <v>0</v>
      </c>
      <c r="I545" s="33"/>
      <c r="J545" s="33" t="s">
        <v>11304</v>
      </c>
      <c r="K545" s="33" t="s">
        <v>14781</v>
      </c>
      <c r="L545" s="33">
        <v>120</v>
      </c>
      <c r="M545" s="33"/>
      <c r="N545" s="33"/>
      <c r="O545" s="33"/>
      <c r="P545" s="33" t="s">
        <v>11306</v>
      </c>
      <c r="Q545" s="33" t="s">
        <v>11306</v>
      </c>
      <c r="R545" s="33">
        <v>0</v>
      </c>
      <c r="S545" s="33">
        <v>0</v>
      </c>
      <c r="T545" s="33"/>
      <c r="U545" s="33"/>
      <c r="V545" s="33"/>
      <c r="W545" s="33" t="s">
        <v>14057</v>
      </c>
      <c r="X545" s="33"/>
      <c r="Y545" s="33" t="s">
        <v>11308</v>
      </c>
      <c r="Z545" s="33">
        <v>0</v>
      </c>
      <c r="AA545" s="33">
        <v>0</v>
      </c>
      <c r="AB545" s="33">
        <v>0</v>
      </c>
      <c r="AC545" s="33">
        <v>0</v>
      </c>
      <c r="AD545" s="33" t="s">
        <v>11803</v>
      </c>
      <c r="AE545" s="33" t="s">
        <v>15481</v>
      </c>
      <c r="AF545" s="33" t="s">
        <v>15482</v>
      </c>
      <c r="AG545" s="33" t="s">
        <v>15483</v>
      </c>
      <c r="AH545" s="33" t="s">
        <v>15484</v>
      </c>
      <c r="AI545" s="33" t="s">
        <v>15485</v>
      </c>
      <c r="AJ545" s="33" t="s">
        <v>15486</v>
      </c>
      <c r="AK545" s="33" t="s">
        <v>12774</v>
      </c>
      <c r="AL545" s="33" t="s">
        <v>14893</v>
      </c>
      <c r="AM545" s="33" t="s">
        <v>15487</v>
      </c>
      <c r="AN545" s="33"/>
      <c r="AO545" s="33" t="s">
        <v>11627</v>
      </c>
      <c r="AP545" s="33" t="s">
        <v>11318</v>
      </c>
      <c r="AQ545" s="33">
        <v>0</v>
      </c>
      <c r="AR545" s="33"/>
      <c r="AS545" s="33"/>
      <c r="AT545" s="33"/>
      <c r="AU545" s="33"/>
      <c r="AV545" s="33"/>
      <c r="AW545" s="33"/>
      <c r="AX545" s="33"/>
      <c r="AY545" s="33"/>
      <c r="AZ545" s="33"/>
      <c r="BA545" s="33"/>
      <c r="BB545" s="33"/>
      <c r="BC545" s="33" t="s">
        <v>11306</v>
      </c>
      <c r="BD545" s="33" t="s">
        <v>11318</v>
      </c>
      <c r="BE545" s="33"/>
      <c r="BF545" s="33"/>
      <c r="BG545" s="33"/>
      <c r="BH545" s="33"/>
      <c r="BI545" s="33"/>
      <c r="BJ545" s="33">
        <v>0</v>
      </c>
      <c r="BK545" s="33" t="s">
        <v>31</v>
      </c>
      <c r="BL545" s="33"/>
      <c r="BM545" s="33" t="s">
        <v>22259</v>
      </c>
    </row>
    <row r="546" spans="1:65" x14ac:dyDescent="0.25">
      <c r="A546" s="33" t="s">
        <v>15488</v>
      </c>
      <c r="B546" s="33" t="s">
        <v>15489</v>
      </c>
      <c r="C546" s="33" t="s">
        <v>15490</v>
      </c>
      <c r="D546" s="33" t="s">
        <v>13574</v>
      </c>
      <c r="E546" s="33" t="s">
        <v>11800</v>
      </c>
      <c r="F546" s="33" t="s">
        <v>11550</v>
      </c>
      <c r="G546" s="33">
        <v>328.8</v>
      </c>
      <c r="H546" s="33">
        <v>0</v>
      </c>
      <c r="I546" s="33"/>
      <c r="J546" s="33" t="s">
        <v>11304</v>
      </c>
      <c r="K546" s="33" t="s">
        <v>14781</v>
      </c>
      <c r="L546" s="33">
        <v>120</v>
      </c>
      <c r="M546" s="33"/>
      <c r="N546" s="33"/>
      <c r="O546" s="33"/>
      <c r="P546" s="33" t="s">
        <v>11306</v>
      </c>
      <c r="Q546" s="33" t="s">
        <v>11306</v>
      </c>
      <c r="R546" s="33">
        <v>0</v>
      </c>
      <c r="S546" s="33">
        <v>0</v>
      </c>
      <c r="T546" s="33"/>
      <c r="U546" s="33"/>
      <c r="V546" s="33"/>
      <c r="W546" s="33" t="s">
        <v>14057</v>
      </c>
      <c r="X546" s="33"/>
      <c r="Y546" s="33" t="s">
        <v>11308</v>
      </c>
      <c r="Z546" s="33">
        <v>0</v>
      </c>
      <c r="AA546" s="33">
        <v>0</v>
      </c>
      <c r="AB546" s="33">
        <v>0</v>
      </c>
      <c r="AC546" s="33">
        <v>0</v>
      </c>
      <c r="AD546" s="33" t="s">
        <v>11803</v>
      </c>
      <c r="AE546" s="33" t="s">
        <v>15491</v>
      </c>
      <c r="AF546" s="33" t="s">
        <v>15492</v>
      </c>
      <c r="AG546" s="33" t="s">
        <v>15493</v>
      </c>
      <c r="AH546" s="33" t="s">
        <v>15494</v>
      </c>
      <c r="AI546" s="33" t="s">
        <v>15495</v>
      </c>
      <c r="AJ546" s="33" t="s">
        <v>15496</v>
      </c>
      <c r="AK546" s="33" t="s">
        <v>12774</v>
      </c>
      <c r="AL546" s="33" t="s">
        <v>14893</v>
      </c>
      <c r="AM546" s="33" t="s">
        <v>15497</v>
      </c>
      <c r="AN546" s="33"/>
      <c r="AO546" s="33" t="s">
        <v>11627</v>
      </c>
      <c r="AP546" s="33" t="s">
        <v>11318</v>
      </c>
      <c r="AQ546" s="33">
        <v>0</v>
      </c>
      <c r="AR546" s="33"/>
      <c r="AS546" s="33"/>
      <c r="AT546" s="33"/>
      <c r="AU546" s="33"/>
      <c r="AV546" s="33"/>
      <c r="AW546" s="33"/>
      <c r="AX546" s="33"/>
      <c r="AY546" s="33"/>
      <c r="AZ546" s="33"/>
      <c r="BA546" s="33"/>
      <c r="BB546" s="33"/>
      <c r="BC546" s="33" t="s">
        <v>11306</v>
      </c>
      <c r="BD546" s="33" t="s">
        <v>11318</v>
      </c>
      <c r="BE546" s="33"/>
      <c r="BF546" s="33"/>
      <c r="BG546" s="33"/>
      <c r="BH546" s="33"/>
      <c r="BI546" s="33"/>
      <c r="BJ546" s="33">
        <v>0</v>
      </c>
      <c r="BK546" s="33" t="s">
        <v>31</v>
      </c>
      <c r="BL546" s="33"/>
      <c r="BM546" s="33" t="s">
        <v>22259</v>
      </c>
    </row>
    <row r="547" spans="1:65" x14ac:dyDescent="0.25">
      <c r="A547" s="33" t="s">
        <v>15498</v>
      </c>
      <c r="B547" s="33" t="s">
        <v>15499</v>
      </c>
      <c r="C547" s="33" t="s">
        <v>15500</v>
      </c>
      <c r="D547" s="33" t="s">
        <v>13574</v>
      </c>
      <c r="E547" s="33" t="s">
        <v>11800</v>
      </c>
      <c r="F547" s="33" t="s">
        <v>11550</v>
      </c>
      <c r="G547" s="33">
        <v>338.8</v>
      </c>
      <c r="H547" s="33">
        <v>0</v>
      </c>
      <c r="I547" s="33"/>
      <c r="J547" s="33" t="s">
        <v>11304</v>
      </c>
      <c r="K547" s="33" t="s">
        <v>14781</v>
      </c>
      <c r="L547" s="33">
        <v>120</v>
      </c>
      <c r="M547" s="33"/>
      <c r="N547" s="33"/>
      <c r="O547" s="33"/>
      <c r="P547" s="33" t="s">
        <v>11306</v>
      </c>
      <c r="Q547" s="33" t="s">
        <v>11306</v>
      </c>
      <c r="R547" s="33">
        <v>0</v>
      </c>
      <c r="S547" s="33">
        <v>0</v>
      </c>
      <c r="T547" s="33"/>
      <c r="U547" s="33"/>
      <c r="V547" s="33"/>
      <c r="W547" s="33" t="s">
        <v>14057</v>
      </c>
      <c r="X547" s="33"/>
      <c r="Y547" s="33" t="s">
        <v>11308</v>
      </c>
      <c r="Z547" s="33">
        <v>0</v>
      </c>
      <c r="AA547" s="33">
        <v>0</v>
      </c>
      <c r="AB547" s="33">
        <v>0</v>
      </c>
      <c r="AC547" s="33">
        <v>0</v>
      </c>
      <c r="AD547" s="33" t="s">
        <v>11803</v>
      </c>
      <c r="AE547" s="33" t="s">
        <v>15501</v>
      </c>
      <c r="AF547" s="33" t="s">
        <v>15502</v>
      </c>
      <c r="AG547" s="33" t="s">
        <v>15503</v>
      </c>
      <c r="AH547" s="33" t="s">
        <v>15504</v>
      </c>
      <c r="AI547" s="33" t="s">
        <v>15505</v>
      </c>
      <c r="AJ547" s="33" t="s">
        <v>15506</v>
      </c>
      <c r="AK547" s="33" t="s">
        <v>12774</v>
      </c>
      <c r="AL547" s="33" t="s">
        <v>14893</v>
      </c>
      <c r="AM547" s="33" t="s">
        <v>15507</v>
      </c>
      <c r="AN547" s="33"/>
      <c r="AO547" s="33" t="s">
        <v>11627</v>
      </c>
      <c r="AP547" s="33" t="s">
        <v>11318</v>
      </c>
      <c r="AQ547" s="33">
        <v>0</v>
      </c>
      <c r="AR547" s="33"/>
      <c r="AS547" s="33"/>
      <c r="AT547" s="33"/>
      <c r="AU547" s="33"/>
      <c r="AV547" s="33"/>
      <c r="AW547" s="33"/>
      <c r="AX547" s="33"/>
      <c r="AY547" s="33"/>
      <c r="AZ547" s="33"/>
      <c r="BA547" s="33"/>
      <c r="BB547" s="33"/>
      <c r="BC547" s="33" t="s">
        <v>11306</v>
      </c>
      <c r="BD547" s="33" t="s">
        <v>11318</v>
      </c>
      <c r="BE547" s="33"/>
      <c r="BF547" s="33"/>
      <c r="BG547" s="33"/>
      <c r="BH547" s="33"/>
      <c r="BI547" s="33"/>
      <c r="BJ547" s="33">
        <v>0</v>
      </c>
      <c r="BK547" s="33" t="s">
        <v>31</v>
      </c>
      <c r="BL547" s="33"/>
      <c r="BM547" s="33" t="s">
        <v>22259</v>
      </c>
    </row>
    <row r="548" spans="1:65" x14ac:dyDescent="0.25">
      <c r="A548" s="33" t="s">
        <v>15508</v>
      </c>
      <c r="B548" s="33" t="s">
        <v>15509</v>
      </c>
      <c r="C548" s="33" t="s">
        <v>15510</v>
      </c>
      <c r="D548" s="33" t="s">
        <v>13574</v>
      </c>
      <c r="E548" s="33" t="s">
        <v>11800</v>
      </c>
      <c r="F548" s="33" t="s">
        <v>11550</v>
      </c>
      <c r="G548" s="33">
        <v>338.8</v>
      </c>
      <c r="H548" s="33">
        <v>0</v>
      </c>
      <c r="I548" s="33"/>
      <c r="J548" s="33" t="s">
        <v>11304</v>
      </c>
      <c r="K548" s="33" t="s">
        <v>14876</v>
      </c>
      <c r="L548" s="33">
        <v>120</v>
      </c>
      <c r="M548" s="33"/>
      <c r="N548" s="33"/>
      <c r="O548" s="33"/>
      <c r="P548" s="33" t="s">
        <v>11306</v>
      </c>
      <c r="Q548" s="33" t="s">
        <v>11306</v>
      </c>
      <c r="R548" s="33">
        <v>0</v>
      </c>
      <c r="S548" s="33">
        <v>0</v>
      </c>
      <c r="T548" s="33"/>
      <c r="U548" s="33"/>
      <c r="V548" s="33"/>
      <c r="W548" s="33" t="s">
        <v>14057</v>
      </c>
      <c r="X548" s="33"/>
      <c r="Y548" s="33" t="s">
        <v>11308</v>
      </c>
      <c r="Z548" s="33">
        <v>0</v>
      </c>
      <c r="AA548" s="33">
        <v>0</v>
      </c>
      <c r="AB548" s="33">
        <v>0</v>
      </c>
      <c r="AC548" s="33">
        <v>0</v>
      </c>
      <c r="AD548" s="33" t="s">
        <v>11803</v>
      </c>
      <c r="AE548" s="33" t="s">
        <v>15511</v>
      </c>
      <c r="AF548" s="33" t="s">
        <v>15512</v>
      </c>
      <c r="AG548" s="33" t="s">
        <v>15513</v>
      </c>
      <c r="AH548" s="33" t="s">
        <v>15514</v>
      </c>
      <c r="AI548" s="33" t="s">
        <v>15515</v>
      </c>
      <c r="AJ548" s="33" t="s">
        <v>15516</v>
      </c>
      <c r="AK548" s="33" t="s">
        <v>12774</v>
      </c>
      <c r="AL548" s="33" t="s">
        <v>14893</v>
      </c>
      <c r="AM548" s="33" t="s">
        <v>15517</v>
      </c>
      <c r="AN548" s="33"/>
      <c r="AO548" s="33" t="s">
        <v>11627</v>
      </c>
      <c r="AP548" s="33" t="s">
        <v>11318</v>
      </c>
      <c r="AQ548" s="33">
        <v>0</v>
      </c>
      <c r="AR548" s="33"/>
      <c r="AS548" s="33"/>
      <c r="AT548" s="33"/>
      <c r="AU548" s="33"/>
      <c r="AV548" s="33"/>
      <c r="AW548" s="33"/>
      <c r="AX548" s="33"/>
      <c r="AY548" s="33"/>
      <c r="AZ548" s="33"/>
      <c r="BA548" s="33"/>
      <c r="BB548" s="33"/>
      <c r="BC548" s="33" t="s">
        <v>11306</v>
      </c>
      <c r="BD548" s="33" t="s">
        <v>11318</v>
      </c>
      <c r="BE548" s="33"/>
      <c r="BF548" s="33"/>
      <c r="BG548" s="33"/>
      <c r="BH548" s="33"/>
      <c r="BI548" s="33"/>
      <c r="BJ548" s="33">
        <v>0</v>
      </c>
      <c r="BK548" s="33" t="s">
        <v>31</v>
      </c>
      <c r="BL548" s="33"/>
      <c r="BM548" s="33" t="s">
        <v>22259</v>
      </c>
    </row>
    <row r="549" spans="1:65" x14ac:dyDescent="0.25">
      <c r="A549" s="33" t="s">
        <v>15518</v>
      </c>
      <c r="B549" s="33" t="s">
        <v>727</v>
      </c>
      <c r="C549" s="33" t="s">
        <v>15519</v>
      </c>
      <c r="D549" s="33" t="s">
        <v>13574</v>
      </c>
      <c r="E549" s="33" t="s">
        <v>11800</v>
      </c>
      <c r="F549" s="33" t="s">
        <v>11550</v>
      </c>
      <c r="G549" s="33">
        <v>1068</v>
      </c>
      <c r="H549" s="33">
        <v>0</v>
      </c>
      <c r="I549" s="33"/>
      <c r="J549" s="33" t="s">
        <v>11304</v>
      </c>
      <c r="K549" s="33" t="s">
        <v>14876</v>
      </c>
      <c r="L549" s="33">
        <v>120</v>
      </c>
      <c r="M549" s="33"/>
      <c r="N549" s="33"/>
      <c r="O549" s="33"/>
      <c r="P549" s="33" t="s">
        <v>11306</v>
      </c>
      <c r="Q549" s="33" t="s">
        <v>11306</v>
      </c>
      <c r="R549" s="33">
        <v>0</v>
      </c>
      <c r="S549" s="33">
        <v>0</v>
      </c>
      <c r="T549" s="33"/>
      <c r="U549" s="33"/>
      <c r="V549" s="33"/>
      <c r="W549" s="33" t="s">
        <v>14057</v>
      </c>
      <c r="X549" s="33"/>
      <c r="Y549" s="33" t="s">
        <v>11308</v>
      </c>
      <c r="Z549" s="33">
        <v>0</v>
      </c>
      <c r="AA549" s="33">
        <v>0</v>
      </c>
      <c r="AB549" s="33">
        <v>0</v>
      </c>
      <c r="AC549" s="33">
        <v>0</v>
      </c>
      <c r="AD549" s="33" t="s">
        <v>11803</v>
      </c>
      <c r="AE549" s="33" t="s">
        <v>15520</v>
      </c>
      <c r="AF549" s="33" t="s">
        <v>15521</v>
      </c>
      <c r="AG549" s="33" t="s">
        <v>15522</v>
      </c>
      <c r="AH549" s="33" t="s">
        <v>15523</v>
      </c>
      <c r="AI549" s="33" t="s">
        <v>15524</v>
      </c>
      <c r="AJ549" s="33" t="s">
        <v>15525</v>
      </c>
      <c r="AK549" s="33" t="s">
        <v>12774</v>
      </c>
      <c r="AL549" s="33" t="s">
        <v>14893</v>
      </c>
      <c r="AM549" s="33" t="s">
        <v>15526</v>
      </c>
      <c r="AN549" s="33"/>
      <c r="AO549" s="33" t="s">
        <v>11627</v>
      </c>
      <c r="AP549" s="33" t="s">
        <v>11318</v>
      </c>
      <c r="AQ549" s="33">
        <v>0</v>
      </c>
      <c r="AR549" s="33"/>
      <c r="AS549" s="33"/>
      <c r="AT549" s="33"/>
      <c r="AU549" s="33"/>
      <c r="AV549" s="33"/>
      <c r="AW549" s="33"/>
      <c r="AX549" s="33"/>
      <c r="AY549" s="33"/>
      <c r="AZ549" s="33"/>
      <c r="BA549" s="33"/>
      <c r="BB549" s="33"/>
      <c r="BC549" s="33" t="s">
        <v>11306</v>
      </c>
      <c r="BD549" s="33" t="s">
        <v>11318</v>
      </c>
      <c r="BE549" s="33"/>
      <c r="BF549" s="33"/>
      <c r="BG549" s="33"/>
      <c r="BH549" s="33"/>
      <c r="BI549" s="33"/>
      <c r="BJ549" s="33">
        <v>0</v>
      </c>
      <c r="BK549" s="33" t="s">
        <v>31</v>
      </c>
      <c r="BL549" s="33"/>
      <c r="BM549" s="33" t="s">
        <v>22259</v>
      </c>
    </row>
    <row r="550" spans="1:65" x14ac:dyDescent="0.25">
      <c r="A550" s="33" t="s">
        <v>15527</v>
      </c>
      <c r="B550" s="33" t="s">
        <v>15528</v>
      </c>
      <c r="C550" s="33" t="s">
        <v>15529</v>
      </c>
      <c r="D550" s="33" t="s">
        <v>15530</v>
      </c>
      <c r="E550" s="33" t="s">
        <v>11800</v>
      </c>
      <c r="F550" s="33" t="s">
        <v>11550</v>
      </c>
      <c r="G550" s="33">
        <v>498.8</v>
      </c>
      <c r="H550" s="33">
        <v>0</v>
      </c>
      <c r="I550" s="33"/>
      <c r="J550" s="33" t="s">
        <v>11304</v>
      </c>
      <c r="K550" s="33" t="s">
        <v>13387</v>
      </c>
      <c r="L550" s="33">
        <v>180</v>
      </c>
      <c r="M550" s="33"/>
      <c r="N550" s="33"/>
      <c r="O550" s="33"/>
      <c r="P550" s="33" t="s">
        <v>11306</v>
      </c>
      <c r="Q550" s="33" t="s">
        <v>11306</v>
      </c>
      <c r="R550" s="33">
        <v>0</v>
      </c>
      <c r="S550" s="33">
        <v>0</v>
      </c>
      <c r="T550" s="33" t="s">
        <v>15531</v>
      </c>
      <c r="U550" s="33" t="s">
        <v>15531</v>
      </c>
      <c r="V550" s="33"/>
      <c r="W550" s="33" t="s">
        <v>14057</v>
      </c>
      <c r="X550" s="33"/>
      <c r="Y550" s="33" t="s">
        <v>11308</v>
      </c>
      <c r="Z550" s="33">
        <v>0</v>
      </c>
      <c r="AA550" s="33">
        <v>0</v>
      </c>
      <c r="AB550" s="33">
        <v>0</v>
      </c>
      <c r="AC550" s="33">
        <v>0</v>
      </c>
      <c r="AD550" s="33" t="s">
        <v>11803</v>
      </c>
      <c r="AE550" s="33" t="s">
        <v>15532</v>
      </c>
      <c r="AF550" s="33" t="s">
        <v>15533</v>
      </c>
      <c r="AG550" s="33" t="s">
        <v>15534</v>
      </c>
      <c r="AH550" s="33" t="s">
        <v>15535</v>
      </c>
      <c r="AI550" s="33" t="s">
        <v>15536</v>
      </c>
      <c r="AJ550" s="33" t="s">
        <v>15537</v>
      </c>
      <c r="AK550" s="33" t="s">
        <v>12774</v>
      </c>
      <c r="AL550" s="33" t="s">
        <v>14893</v>
      </c>
      <c r="AM550" s="33" t="s">
        <v>15538</v>
      </c>
      <c r="AN550" s="33"/>
      <c r="AO550" s="33" t="s">
        <v>11627</v>
      </c>
      <c r="AP550" s="33" t="s">
        <v>11318</v>
      </c>
      <c r="AQ550" s="33">
        <v>0</v>
      </c>
      <c r="AR550" s="33"/>
      <c r="AS550" s="33"/>
      <c r="AT550" s="33"/>
      <c r="AU550" s="33"/>
      <c r="AV550" s="33"/>
      <c r="AW550" s="33"/>
      <c r="AX550" s="33"/>
      <c r="AY550" s="33"/>
      <c r="AZ550" s="33"/>
      <c r="BA550" s="33"/>
      <c r="BB550" s="33"/>
      <c r="BC550" s="33" t="s">
        <v>11306</v>
      </c>
      <c r="BD550" s="33" t="s">
        <v>11318</v>
      </c>
      <c r="BE550" s="33"/>
      <c r="BF550" s="33"/>
      <c r="BG550" s="33"/>
      <c r="BH550" s="33"/>
      <c r="BI550" s="33"/>
      <c r="BJ550" s="33">
        <v>0</v>
      </c>
      <c r="BK550" s="33" t="s">
        <v>31</v>
      </c>
      <c r="BL550" s="33"/>
      <c r="BM550" s="33" t="s">
        <v>22259</v>
      </c>
    </row>
    <row r="551" spans="1:65" x14ac:dyDescent="0.25">
      <c r="A551" s="33" t="s">
        <v>15539</v>
      </c>
      <c r="B551" s="33" t="s">
        <v>15540</v>
      </c>
      <c r="C551" s="33" t="s">
        <v>15541</v>
      </c>
      <c r="D551" s="33" t="s">
        <v>15530</v>
      </c>
      <c r="E551" s="33" t="s">
        <v>11800</v>
      </c>
      <c r="F551" s="33" t="s">
        <v>11550</v>
      </c>
      <c r="G551" s="33">
        <v>498.8</v>
      </c>
      <c r="H551" s="33">
        <v>0</v>
      </c>
      <c r="I551" s="33"/>
      <c r="J551" s="33" t="s">
        <v>11304</v>
      </c>
      <c r="K551" s="33" t="s">
        <v>13387</v>
      </c>
      <c r="L551" s="33">
        <v>180</v>
      </c>
      <c r="M551" s="33"/>
      <c r="N551" s="33"/>
      <c r="O551" s="33"/>
      <c r="P551" s="33" t="s">
        <v>11306</v>
      </c>
      <c r="Q551" s="33" t="s">
        <v>11306</v>
      </c>
      <c r="R551" s="33">
        <v>0</v>
      </c>
      <c r="S551" s="33">
        <v>0</v>
      </c>
      <c r="T551" s="33" t="s">
        <v>15531</v>
      </c>
      <c r="U551" s="33" t="s">
        <v>15531</v>
      </c>
      <c r="V551" s="33"/>
      <c r="W551" s="33" t="s">
        <v>14057</v>
      </c>
      <c r="X551" s="33"/>
      <c r="Y551" s="33" t="s">
        <v>11308</v>
      </c>
      <c r="Z551" s="33">
        <v>0</v>
      </c>
      <c r="AA551" s="33">
        <v>0</v>
      </c>
      <c r="AB551" s="33">
        <v>0</v>
      </c>
      <c r="AC551" s="33">
        <v>0</v>
      </c>
      <c r="AD551" s="33" t="s">
        <v>11803</v>
      </c>
      <c r="AE551" s="33" t="s">
        <v>15542</v>
      </c>
      <c r="AF551" s="33" t="s">
        <v>15543</v>
      </c>
      <c r="AG551" s="33" t="s">
        <v>15544</v>
      </c>
      <c r="AH551" s="33" t="s">
        <v>15545</v>
      </c>
      <c r="AI551" s="33" t="s">
        <v>15546</v>
      </c>
      <c r="AJ551" s="33" t="s">
        <v>15547</v>
      </c>
      <c r="AK551" s="33" t="s">
        <v>12774</v>
      </c>
      <c r="AL551" s="33" t="s">
        <v>14893</v>
      </c>
      <c r="AM551" s="33" t="s">
        <v>15548</v>
      </c>
      <c r="AN551" s="33"/>
      <c r="AO551" s="33" t="s">
        <v>11627</v>
      </c>
      <c r="AP551" s="33" t="s">
        <v>11318</v>
      </c>
      <c r="AQ551" s="33">
        <v>0</v>
      </c>
      <c r="AR551" s="33"/>
      <c r="AS551" s="33"/>
      <c r="AT551" s="33"/>
      <c r="AU551" s="33"/>
      <c r="AV551" s="33"/>
      <c r="AW551" s="33"/>
      <c r="AX551" s="33"/>
      <c r="AY551" s="33"/>
      <c r="AZ551" s="33"/>
      <c r="BA551" s="33"/>
      <c r="BB551" s="33"/>
      <c r="BC551" s="33" t="s">
        <v>11306</v>
      </c>
      <c r="BD551" s="33" t="s">
        <v>11318</v>
      </c>
      <c r="BE551" s="33"/>
      <c r="BF551" s="33"/>
      <c r="BG551" s="33"/>
      <c r="BH551" s="33"/>
      <c r="BI551" s="33"/>
      <c r="BJ551" s="33">
        <v>0</v>
      </c>
      <c r="BK551" s="33" t="s">
        <v>31</v>
      </c>
      <c r="BL551" s="33"/>
      <c r="BM551" s="33" t="s">
        <v>22259</v>
      </c>
    </row>
    <row r="552" spans="1:65" x14ac:dyDescent="0.25">
      <c r="A552" s="33" t="s">
        <v>15549</v>
      </c>
      <c r="B552" s="33" t="s">
        <v>15550</v>
      </c>
      <c r="C552" s="33" t="s">
        <v>15551</v>
      </c>
      <c r="D552" s="33" t="s">
        <v>15530</v>
      </c>
      <c r="E552" s="33" t="s">
        <v>11800</v>
      </c>
      <c r="F552" s="33" t="s">
        <v>11550</v>
      </c>
      <c r="G552" s="33">
        <v>498.8</v>
      </c>
      <c r="H552" s="33">
        <v>0</v>
      </c>
      <c r="I552" s="33"/>
      <c r="J552" s="33" t="s">
        <v>11304</v>
      </c>
      <c r="K552" s="33" t="s">
        <v>13387</v>
      </c>
      <c r="L552" s="33">
        <v>180</v>
      </c>
      <c r="M552" s="33"/>
      <c r="N552" s="33"/>
      <c r="O552" s="33"/>
      <c r="P552" s="33" t="s">
        <v>11306</v>
      </c>
      <c r="Q552" s="33" t="s">
        <v>11306</v>
      </c>
      <c r="R552" s="33">
        <v>0</v>
      </c>
      <c r="S552" s="33">
        <v>0</v>
      </c>
      <c r="T552" s="33" t="s">
        <v>15531</v>
      </c>
      <c r="U552" s="33" t="s">
        <v>15531</v>
      </c>
      <c r="V552" s="33"/>
      <c r="W552" s="33" t="s">
        <v>14057</v>
      </c>
      <c r="X552" s="33"/>
      <c r="Y552" s="33" t="s">
        <v>11308</v>
      </c>
      <c r="Z552" s="33">
        <v>0</v>
      </c>
      <c r="AA552" s="33">
        <v>0</v>
      </c>
      <c r="AB552" s="33">
        <v>0</v>
      </c>
      <c r="AC552" s="33">
        <v>0</v>
      </c>
      <c r="AD552" s="33" t="s">
        <v>11803</v>
      </c>
      <c r="AE552" s="33" t="s">
        <v>15552</v>
      </c>
      <c r="AF552" s="33" t="s">
        <v>15553</v>
      </c>
      <c r="AG552" s="33" t="s">
        <v>15554</v>
      </c>
      <c r="AH552" s="33" t="s">
        <v>15555</v>
      </c>
      <c r="AI552" s="33" t="s">
        <v>15556</v>
      </c>
      <c r="AJ552" s="33" t="s">
        <v>15557</v>
      </c>
      <c r="AK552" s="33" t="s">
        <v>12774</v>
      </c>
      <c r="AL552" s="33" t="s">
        <v>14893</v>
      </c>
      <c r="AM552" s="33" t="s">
        <v>15558</v>
      </c>
      <c r="AN552" s="33"/>
      <c r="AO552" s="33" t="s">
        <v>11627</v>
      </c>
      <c r="AP552" s="33" t="s">
        <v>11318</v>
      </c>
      <c r="AQ552" s="33">
        <v>0</v>
      </c>
      <c r="AR552" s="33"/>
      <c r="AS552" s="33"/>
      <c r="AT552" s="33"/>
      <c r="AU552" s="33"/>
      <c r="AV552" s="33"/>
      <c r="AW552" s="33"/>
      <c r="AX552" s="33"/>
      <c r="AY552" s="33"/>
      <c r="AZ552" s="33"/>
      <c r="BA552" s="33"/>
      <c r="BB552" s="33"/>
      <c r="BC552" s="33" t="s">
        <v>11306</v>
      </c>
      <c r="BD552" s="33" t="s">
        <v>11318</v>
      </c>
      <c r="BE552" s="33"/>
      <c r="BF552" s="33"/>
      <c r="BG552" s="33"/>
      <c r="BH552" s="33"/>
      <c r="BI552" s="33"/>
      <c r="BJ552" s="33">
        <v>0</v>
      </c>
      <c r="BK552" s="33" t="s">
        <v>31</v>
      </c>
      <c r="BL552" s="33"/>
      <c r="BM552" s="33" t="s">
        <v>22259</v>
      </c>
    </row>
    <row r="553" spans="1:65" x14ac:dyDescent="0.25">
      <c r="A553" s="33" t="s">
        <v>15559</v>
      </c>
      <c r="B553" s="33" t="s">
        <v>15560</v>
      </c>
      <c r="C553" s="33" t="s">
        <v>15561</v>
      </c>
      <c r="D553" s="33" t="s">
        <v>13574</v>
      </c>
      <c r="E553" s="33" t="s">
        <v>11800</v>
      </c>
      <c r="F553" s="33" t="s">
        <v>11550</v>
      </c>
      <c r="G553" s="33">
        <v>328.8</v>
      </c>
      <c r="H553" s="33">
        <v>0</v>
      </c>
      <c r="I553" s="33"/>
      <c r="J553" s="33" t="s">
        <v>11304</v>
      </c>
      <c r="K553" s="33" t="s">
        <v>14781</v>
      </c>
      <c r="L553" s="33">
        <v>120</v>
      </c>
      <c r="M553" s="33"/>
      <c r="N553" s="33"/>
      <c r="O553" s="33"/>
      <c r="P553" s="33" t="s">
        <v>11306</v>
      </c>
      <c r="Q553" s="33" t="s">
        <v>11306</v>
      </c>
      <c r="R553" s="33">
        <v>2.5</v>
      </c>
      <c r="S553" s="33">
        <v>2.5</v>
      </c>
      <c r="T553" s="33" t="s">
        <v>15562</v>
      </c>
      <c r="U553" s="33" t="s">
        <v>12072</v>
      </c>
      <c r="V553" s="33" t="s">
        <v>15563</v>
      </c>
      <c r="W553" s="33" t="s">
        <v>14057</v>
      </c>
      <c r="X553" s="33"/>
      <c r="Y553" s="33" t="s">
        <v>11308</v>
      </c>
      <c r="Z553" s="33">
        <v>14</v>
      </c>
      <c r="AA553" s="33">
        <v>10</v>
      </c>
      <c r="AB553" s="33">
        <v>93</v>
      </c>
      <c r="AC553" s="33">
        <v>0</v>
      </c>
      <c r="AD553" s="33" t="s">
        <v>11803</v>
      </c>
      <c r="AE553" s="33" t="s">
        <v>15564</v>
      </c>
      <c r="AF553" s="33"/>
      <c r="AG553" s="33"/>
      <c r="AH553" s="33"/>
      <c r="AI553" s="33"/>
      <c r="AJ553" s="33"/>
      <c r="AK553" s="33" t="s">
        <v>12774</v>
      </c>
      <c r="AL553" s="33" t="s">
        <v>14893</v>
      </c>
      <c r="AM553" s="33" t="s">
        <v>15565</v>
      </c>
      <c r="AN553" s="33" t="s">
        <v>11500</v>
      </c>
      <c r="AO553" s="33" t="s">
        <v>11627</v>
      </c>
      <c r="AP553" s="33" t="s">
        <v>11318</v>
      </c>
      <c r="AQ553" s="33">
        <v>0</v>
      </c>
      <c r="AR553" s="33"/>
      <c r="AS553" s="33"/>
      <c r="AT553" s="33"/>
      <c r="AU553" s="33"/>
      <c r="AV553" s="33"/>
      <c r="AW553" s="33"/>
      <c r="AX553" s="33"/>
      <c r="AY553" s="33"/>
      <c r="AZ553" s="33"/>
      <c r="BA553" s="33"/>
      <c r="BB553" s="33"/>
      <c r="BC553" s="33" t="s">
        <v>11306</v>
      </c>
      <c r="BD553" s="33" t="s">
        <v>11318</v>
      </c>
      <c r="BE553" s="33"/>
      <c r="BF553" s="33"/>
      <c r="BG553" s="33"/>
      <c r="BH553" s="33"/>
      <c r="BI553" s="33"/>
      <c r="BJ553" s="33">
        <v>0</v>
      </c>
      <c r="BK553" s="33" t="s">
        <v>31</v>
      </c>
      <c r="BL553" s="33"/>
      <c r="BM553" s="33" t="s">
        <v>22259</v>
      </c>
    </row>
    <row r="554" spans="1:65" x14ac:dyDescent="0.25">
      <c r="A554" s="33" t="s">
        <v>15566</v>
      </c>
      <c r="B554" s="33" t="s">
        <v>3546</v>
      </c>
      <c r="C554" s="33" t="s">
        <v>15567</v>
      </c>
      <c r="D554" s="33" t="s">
        <v>13574</v>
      </c>
      <c r="E554" s="33" t="s">
        <v>11800</v>
      </c>
      <c r="F554" s="33" t="s">
        <v>11550</v>
      </c>
      <c r="G554" s="33">
        <v>328.8</v>
      </c>
      <c r="H554" s="33">
        <v>0</v>
      </c>
      <c r="I554" s="33"/>
      <c r="J554" s="33" t="s">
        <v>11304</v>
      </c>
      <c r="K554" s="33" t="s">
        <v>15568</v>
      </c>
      <c r="L554" s="33">
        <v>120</v>
      </c>
      <c r="M554" s="33"/>
      <c r="N554" s="33"/>
      <c r="O554" s="33"/>
      <c r="P554" s="33" t="s">
        <v>11306</v>
      </c>
      <c r="Q554" s="33" t="s">
        <v>11306</v>
      </c>
      <c r="R554" s="33">
        <v>2.5</v>
      </c>
      <c r="S554" s="33">
        <v>2.5</v>
      </c>
      <c r="T554" s="33" t="s">
        <v>15569</v>
      </c>
      <c r="U554" s="33" t="s">
        <v>15569</v>
      </c>
      <c r="V554" s="33" t="s">
        <v>15563</v>
      </c>
      <c r="W554" s="33" t="s">
        <v>14057</v>
      </c>
      <c r="X554" s="33"/>
      <c r="Y554" s="33" t="s">
        <v>11308</v>
      </c>
      <c r="Z554" s="33">
        <v>14</v>
      </c>
      <c r="AA554" s="33">
        <v>10</v>
      </c>
      <c r="AB554" s="33">
        <v>93</v>
      </c>
      <c r="AC554" s="33">
        <v>0</v>
      </c>
      <c r="AD554" s="33" t="s">
        <v>11803</v>
      </c>
      <c r="AE554" s="33" t="s">
        <v>15570</v>
      </c>
      <c r="AF554" s="33"/>
      <c r="AG554" s="33"/>
      <c r="AH554" s="33"/>
      <c r="AI554" s="33"/>
      <c r="AJ554" s="33"/>
      <c r="AK554" s="33" t="s">
        <v>12774</v>
      </c>
      <c r="AL554" s="33" t="s">
        <v>14893</v>
      </c>
      <c r="AM554" s="33" t="s">
        <v>15571</v>
      </c>
      <c r="AN554" s="33" t="s">
        <v>11500</v>
      </c>
      <c r="AO554" s="33" t="s">
        <v>11627</v>
      </c>
      <c r="AP554" s="33" t="s">
        <v>11318</v>
      </c>
      <c r="AQ554" s="33">
        <v>0</v>
      </c>
      <c r="AR554" s="33"/>
      <c r="AS554" s="33"/>
      <c r="AT554" s="33"/>
      <c r="AU554" s="33"/>
      <c r="AV554" s="33"/>
      <c r="AW554" s="33"/>
      <c r="AX554" s="33"/>
      <c r="AY554" s="33"/>
      <c r="AZ554" s="33"/>
      <c r="BA554" s="33"/>
      <c r="BB554" s="33"/>
      <c r="BC554" s="33" t="s">
        <v>11306</v>
      </c>
      <c r="BD554" s="33" t="s">
        <v>11318</v>
      </c>
      <c r="BE554" s="33"/>
      <c r="BF554" s="33"/>
      <c r="BG554" s="33"/>
      <c r="BH554" s="33"/>
      <c r="BI554" s="33"/>
      <c r="BJ554" s="33">
        <v>0</v>
      </c>
      <c r="BK554" s="33" t="s">
        <v>31</v>
      </c>
      <c r="BL554" s="33"/>
      <c r="BM554" s="33" t="s">
        <v>22259</v>
      </c>
    </row>
    <row r="555" spans="1:65" x14ac:dyDescent="0.25">
      <c r="A555" s="33" t="s">
        <v>15572</v>
      </c>
      <c r="B555" s="33" t="s">
        <v>15573</v>
      </c>
      <c r="C555" s="33" t="s">
        <v>15574</v>
      </c>
      <c r="D555" s="33" t="s">
        <v>11376</v>
      </c>
      <c r="E555" s="33"/>
      <c r="F555" s="33" t="s">
        <v>11550</v>
      </c>
      <c r="G555" s="33">
        <v>0.01</v>
      </c>
      <c r="H555" s="33">
        <v>0</v>
      </c>
      <c r="I555" s="33"/>
      <c r="J555" s="33" t="s">
        <v>11304</v>
      </c>
      <c r="K555" s="33" t="s">
        <v>15575</v>
      </c>
      <c r="L555" s="33">
        <v>403</v>
      </c>
      <c r="M555" s="33"/>
      <c r="N555" s="33"/>
      <c r="O555" s="33"/>
      <c r="P555" s="33" t="s">
        <v>11306</v>
      </c>
      <c r="Q555" s="33" t="s">
        <v>11306</v>
      </c>
      <c r="R555" s="33">
        <v>0</v>
      </c>
      <c r="S555" s="33">
        <v>8.5</v>
      </c>
      <c r="T555" s="33"/>
      <c r="U555" s="33"/>
      <c r="V555" s="33"/>
      <c r="W555" s="33"/>
      <c r="X555" s="33"/>
      <c r="Y555" s="33" t="s">
        <v>11308</v>
      </c>
      <c r="Z555" s="33">
        <v>0</v>
      </c>
      <c r="AA555" s="33">
        <v>0</v>
      </c>
      <c r="AB555" s="33">
        <v>0</v>
      </c>
      <c r="AC555" s="33">
        <v>0</v>
      </c>
      <c r="AD555" s="33" t="s">
        <v>11309</v>
      </c>
      <c r="AE555" s="33"/>
      <c r="AF555" s="33"/>
      <c r="AG555" s="33"/>
      <c r="AH555" s="33"/>
      <c r="AI555" s="33"/>
      <c r="AJ555" s="33"/>
      <c r="AK555" s="33" t="s">
        <v>11809</v>
      </c>
      <c r="AL555" s="33" t="s">
        <v>14893</v>
      </c>
      <c r="AM555" s="33" t="s">
        <v>15576</v>
      </c>
      <c r="AN555" s="33" t="s">
        <v>11227</v>
      </c>
      <c r="AO555" s="33" t="s">
        <v>11317</v>
      </c>
      <c r="AP555" s="33" t="s">
        <v>11318</v>
      </c>
      <c r="AQ555" s="33">
        <v>0</v>
      </c>
      <c r="AR555" s="33"/>
      <c r="AS555" s="33"/>
      <c r="AT555" s="33"/>
      <c r="AU555" s="33"/>
      <c r="AV555" s="33"/>
      <c r="AW555" s="33"/>
      <c r="AX555" s="33"/>
      <c r="AY555" s="33"/>
      <c r="AZ555" s="33"/>
      <c r="BA555" s="33"/>
      <c r="BB555" s="33"/>
      <c r="BC555" s="33" t="s">
        <v>11306</v>
      </c>
      <c r="BD555" s="33" t="s">
        <v>11318</v>
      </c>
      <c r="BE555" s="33"/>
      <c r="BF555" s="33"/>
      <c r="BG555" s="33"/>
      <c r="BH555" s="33"/>
      <c r="BI555" s="33"/>
      <c r="BJ555" s="33">
        <v>0</v>
      </c>
      <c r="BK555" s="33" t="s">
        <v>31</v>
      </c>
      <c r="BL555" s="33"/>
      <c r="BM555" s="33" t="s">
        <v>22259</v>
      </c>
    </row>
    <row r="556" spans="1:65" x14ac:dyDescent="0.25">
      <c r="A556" s="33" t="s">
        <v>15577</v>
      </c>
      <c r="B556" s="33" t="s">
        <v>720</v>
      </c>
      <c r="C556" s="33" t="s">
        <v>15578</v>
      </c>
      <c r="D556" s="33" t="s">
        <v>13574</v>
      </c>
      <c r="E556" s="33" t="s">
        <v>11800</v>
      </c>
      <c r="F556" s="33" t="s">
        <v>11550</v>
      </c>
      <c r="G556" s="33">
        <v>328.8</v>
      </c>
      <c r="H556" s="33">
        <v>0</v>
      </c>
      <c r="I556" s="33"/>
      <c r="J556" s="33" t="s">
        <v>11304</v>
      </c>
      <c r="K556" s="33" t="s">
        <v>15575</v>
      </c>
      <c r="L556" s="33">
        <v>120</v>
      </c>
      <c r="M556" s="33"/>
      <c r="N556" s="33"/>
      <c r="O556" s="33"/>
      <c r="P556" s="33" t="s">
        <v>11306</v>
      </c>
      <c r="Q556" s="33" t="s">
        <v>11306</v>
      </c>
      <c r="R556" s="33">
        <v>2.5</v>
      </c>
      <c r="S556" s="33">
        <v>2.5</v>
      </c>
      <c r="T556" s="33" t="s">
        <v>15531</v>
      </c>
      <c r="U556" s="33" t="s">
        <v>15531</v>
      </c>
      <c r="V556" s="33" t="s">
        <v>15563</v>
      </c>
      <c r="W556" s="33" t="s">
        <v>14057</v>
      </c>
      <c r="X556" s="33"/>
      <c r="Y556" s="33" t="s">
        <v>11308</v>
      </c>
      <c r="Z556" s="33">
        <v>14</v>
      </c>
      <c r="AA556" s="33">
        <v>10</v>
      </c>
      <c r="AB556" s="33">
        <v>93</v>
      </c>
      <c r="AC556" s="33">
        <v>0</v>
      </c>
      <c r="AD556" s="33" t="s">
        <v>11803</v>
      </c>
      <c r="AE556" s="33" t="s">
        <v>15579</v>
      </c>
      <c r="AF556" s="33"/>
      <c r="AG556" s="33"/>
      <c r="AH556" s="33"/>
      <c r="AI556" s="33"/>
      <c r="AJ556" s="33"/>
      <c r="AK556" s="33" t="s">
        <v>12774</v>
      </c>
      <c r="AL556" s="33" t="s">
        <v>14893</v>
      </c>
      <c r="AM556" s="33" t="s">
        <v>15580</v>
      </c>
      <c r="AN556" s="33" t="s">
        <v>11500</v>
      </c>
      <c r="AO556" s="33" t="s">
        <v>11627</v>
      </c>
      <c r="AP556" s="33" t="s">
        <v>11318</v>
      </c>
      <c r="AQ556" s="33">
        <v>0</v>
      </c>
      <c r="AR556" s="33"/>
      <c r="AS556" s="33"/>
      <c r="AT556" s="33"/>
      <c r="AU556" s="33"/>
      <c r="AV556" s="33"/>
      <c r="AW556" s="33"/>
      <c r="AX556" s="33"/>
      <c r="AY556" s="33"/>
      <c r="AZ556" s="33"/>
      <c r="BA556" s="33"/>
      <c r="BB556" s="33"/>
      <c r="BC556" s="33" t="s">
        <v>11306</v>
      </c>
      <c r="BD556" s="33" t="s">
        <v>11318</v>
      </c>
      <c r="BE556" s="33"/>
      <c r="BF556" s="33"/>
      <c r="BG556" s="33"/>
      <c r="BH556" s="33"/>
      <c r="BI556" s="33"/>
      <c r="BJ556" s="33">
        <v>0</v>
      </c>
      <c r="BK556" s="33" t="s">
        <v>31</v>
      </c>
      <c r="BL556" s="33"/>
      <c r="BM556" s="33" t="s">
        <v>22259</v>
      </c>
    </row>
    <row r="557" spans="1:65" x14ac:dyDescent="0.25">
      <c r="A557" s="33" t="s">
        <v>15581</v>
      </c>
      <c r="B557" s="33" t="s">
        <v>15582</v>
      </c>
      <c r="C557" s="33" t="s">
        <v>15583</v>
      </c>
      <c r="D557" s="33" t="s">
        <v>13574</v>
      </c>
      <c r="E557" s="33" t="s">
        <v>11800</v>
      </c>
      <c r="F557" s="33" t="s">
        <v>11550</v>
      </c>
      <c r="G557" s="33">
        <v>328</v>
      </c>
      <c r="H557" s="33">
        <v>0</v>
      </c>
      <c r="I557" s="33"/>
      <c r="J557" s="33" t="s">
        <v>11304</v>
      </c>
      <c r="K557" s="33" t="s">
        <v>14781</v>
      </c>
      <c r="L557" s="33">
        <v>120</v>
      </c>
      <c r="M557" s="33"/>
      <c r="N557" s="33"/>
      <c r="O557" s="33"/>
      <c r="P557" s="33" t="s">
        <v>11306</v>
      </c>
      <c r="Q557" s="33" t="s">
        <v>11306</v>
      </c>
      <c r="R557" s="33">
        <v>0</v>
      </c>
      <c r="S557" s="33">
        <v>0</v>
      </c>
      <c r="T557" s="33"/>
      <c r="U557" s="33"/>
      <c r="V557" s="33"/>
      <c r="W557" s="33" t="s">
        <v>14057</v>
      </c>
      <c r="X557" s="33"/>
      <c r="Y557" s="33" t="s">
        <v>11308</v>
      </c>
      <c r="Z557" s="33">
        <v>0</v>
      </c>
      <c r="AA557" s="33">
        <v>0</v>
      </c>
      <c r="AB557" s="33">
        <v>0</v>
      </c>
      <c r="AC557" s="33">
        <v>0</v>
      </c>
      <c r="AD557" s="33" t="s">
        <v>11803</v>
      </c>
      <c r="AE557" s="33" t="s">
        <v>15584</v>
      </c>
      <c r="AF557" s="33" t="s">
        <v>15585</v>
      </c>
      <c r="AG557" s="33" t="s">
        <v>15586</v>
      </c>
      <c r="AH557" s="33" t="s">
        <v>15587</v>
      </c>
      <c r="AI557" s="33" t="s">
        <v>15588</v>
      </c>
      <c r="AJ557" s="33" t="s">
        <v>15589</v>
      </c>
      <c r="AK557" s="33" t="s">
        <v>12774</v>
      </c>
      <c r="AL557" s="33" t="s">
        <v>14893</v>
      </c>
      <c r="AM557" s="33" t="s">
        <v>15590</v>
      </c>
      <c r="AN557" s="33"/>
      <c r="AO557" s="33" t="s">
        <v>11627</v>
      </c>
      <c r="AP557" s="33" t="s">
        <v>11318</v>
      </c>
      <c r="AQ557" s="33">
        <v>0</v>
      </c>
      <c r="AR557" s="33"/>
      <c r="AS557" s="33"/>
      <c r="AT557" s="33"/>
      <c r="AU557" s="33"/>
      <c r="AV557" s="33"/>
      <c r="AW557" s="33"/>
      <c r="AX557" s="33"/>
      <c r="AY557" s="33"/>
      <c r="AZ557" s="33"/>
      <c r="BA557" s="33"/>
      <c r="BB557" s="33"/>
      <c r="BC557" s="33" t="s">
        <v>11306</v>
      </c>
      <c r="BD557" s="33" t="s">
        <v>11318</v>
      </c>
      <c r="BE557" s="33"/>
      <c r="BF557" s="33"/>
      <c r="BG557" s="33"/>
      <c r="BH557" s="33"/>
      <c r="BI557" s="33"/>
      <c r="BJ557" s="33">
        <v>0</v>
      </c>
      <c r="BK557" s="33" t="s">
        <v>31</v>
      </c>
      <c r="BL557" s="33"/>
      <c r="BM557" s="33" t="s">
        <v>22259</v>
      </c>
    </row>
    <row r="558" spans="1:65" x14ac:dyDescent="0.25">
      <c r="A558" s="33" t="s">
        <v>15591</v>
      </c>
      <c r="B558" s="33" t="s">
        <v>15592</v>
      </c>
      <c r="C558" s="33" t="s">
        <v>15593</v>
      </c>
      <c r="D558" s="33" t="s">
        <v>13574</v>
      </c>
      <c r="E558" s="33" t="s">
        <v>11800</v>
      </c>
      <c r="F558" s="33" t="s">
        <v>11550</v>
      </c>
      <c r="G558" s="33">
        <v>328</v>
      </c>
      <c r="H558" s="33">
        <v>0</v>
      </c>
      <c r="I558" s="33"/>
      <c r="J558" s="33" t="s">
        <v>11304</v>
      </c>
      <c r="K558" s="33" t="s">
        <v>14781</v>
      </c>
      <c r="L558" s="33">
        <v>120</v>
      </c>
      <c r="M558" s="33"/>
      <c r="N558" s="33"/>
      <c r="O558" s="33"/>
      <c r="P558" s="33" t="s">
        <v>11306</v>
      </c>
      <c r="Q558" s="33" t="s">
        <v>11306</v>
      </c>
      <c r="R558" s="33">
        <v>0</v>
      </c>
      <c r="S558" s="33">
        <v>0</v>
      </c>
      <c r="T558" s="33"/>
      <c r="U558" s="33"/>
      <c r="V558" s="33"/>
      <c r="W558" s="33" t="s">
        <v>14057</v>
      </c>
      <c r="X558" s="33"/>
      <c r="Y558" s="33" t="s">
        <v>11308</v>
      </c>
      <c r="Z558" s="33">
        <v>0</v>
      </c>
      <c r="AA558" s="33">
        <v>0</v>
      </c>
      <c r="AB558" s="33">
        <v>0</v>
      </c>
      <c r="AC558" s="33">
        <v>0</v>
      </c>
      <c r="AD558" s="33" t="s">
        <v>11803</v>
      </c>
      <c r="AE558" s="33" t="s">
        <v>15594</v>
      </c>
      <c r="AF558" s="33" t="s">
        <v>15595</v>
      </c>
      <c r="AG558" s="33" t="s">
        <v>15596</v>
      </c>
      <c r="AH558" s="33" t="s">
        <v>15597</v>
      </c>
      <c r="AI558" s="33" t="s">
        <v>15598</v>
      </c>
      <c r="AJ558" s="33" t="s">
        <v>15599</v>
      </c>
      <c r="AK558" s="33" t="s">
        <v>12774</v>
      </c>
      <c r="AL558" s="33" t="s">
        <v>14893</v>
      </c>
      <c r="AM558" s="33" t="s">
        <v>15600</v>
      </c>
      <c r="AN558" s="33"/>
      <c r="AO558" s="33" t="s">
        <v>11627</v>
      </c>
      <c r="AP558" s="33" t="s">
        <v>11318</v>
      </c>
      <c r="AQ558" s="33">
        <v>0</v>
      </c>
      <c r="AR558" s="33"/>
      <c r="AS558" s="33"/>
      <c r="AT558" s="33"/>
      <c r="AU558" s="33"/>
      <c r="AV558" s="33"/>
      <c r="AW558" s="33"/>
      <c r="AX558" s="33"/>
      <c r="AY558" s="33"/>
      <c r="AZ558" s="33"/>
      <c r="BA558" s="33"/>
      <c r="BB558" s="33"/>
      <c r="BC558" s="33" t="s">
        <v>11306</v>
      </c>
      <c r="BD558" s="33" t="s">
        <v>11318</v>
      </c>
      <c r="BE558" s="33"/>
      <c r="BF558" s="33"/>
      <c r="BG558" s="33"/>
      <c r="BH558" s="33"/>
      <c r="BI558" s="33"/>
      <c r="BJ558" s="33">
        <v>0</v>
      </c>
      <c r="BK558" s="33" t="s">
        <v>31</v>
      </c>
      <c r="BL558" s="33"/>
      <c r="BM558" s="33" t="s">
        <v>22259</v>
      </c>
    </row>
    <row r="559" spans="1:65" x14ac:dyDescent="0.25">
      <c r="A559" s="33" t="s">
        <v>15601</v>
      </c>
      <c r="B559" s="33" t="s">
        <v>15602</v>
      </c>
      <c r="C559" s="33" t="s">
        <v>15603</v>
      </c>
      <c r="D559" s="33" t="s">
        <v>13574</v>
      </c>
      <c r="E559" s="33" t="s">
        <v>11800</v>
      </c>
      <c r="F559" s="33" t="s">
        <v>11550</v>
      </c>
      <c r="G559" s="33">
        <v>1068</v>
      </c>
      <c r="H559" s="33">
        <v>0</v>
      </c>
      <c r="I559" s="33"/>
      <c r="J559" s="33" t="s">
        <v>11304</v>
      </c>
      <c r="K559" s="33" t="s">
        <v>14876</v>
      </c>
      <c r="L559" s="33">
        <v>120</v>
      </c>
      <c r="M559" s="33"/>
      <c r="N559" s="33"/>
      <c r="O559" s="33"/>
      <c r="P559" s="33" t="s">
        <v>11306</v>
      </c>
      <c r="Q559" s="33" t="s">
        <v>11306</v>
      </c>
      <c r="R559" s="33">
        <v>0</v>
      </c>
      <c r="S559" s="33">
        <v>0</v>
      </c>
      <c r="T559" s="33"/>
      <c r="U559" s="33"/>
      <c r="V559" s="33"/>
      <c r="W559" s="33" t="s">
        <v>14057</v>
      </c>
      <c r="X559" s="33"/>
      <c r="Y559" s="33" t="s">
        <v>11308</v>
      </c>
      <c r="Z559" s="33">
        <v>0</v>
      </c>
      <c r="AA559" s="33">
        <v>0</v>
      </c>
      <c r="AB559" s="33">
        <v>0</v>
      </c>
      <c r="AC559" s="33">
        <v>0</v>
      </c>
      <c r="AD559" s="33" t="s">
        <v>11803</v>
      </c>
      <c r="AE559" s="33" t="s">
        <v>15604</v>
      </c>
      <c r="AF559" s="33" t="s">
        <v>15605</v>
      </c>
      <c r="AG559" s="33" t="s">
        <v>15606</v>
      </c>
      <c r="AH559" s="33" t="s">
        <v>15607</v>
      </c>
      <c r="AI559" s="33" t="s">
        <v>15608</v>
      </c>
      <c r="AJ559" s="33" t="s">
        <v>15609</v>
      </c>
      <c r="AK559" s="33" t="s">
        <v>12774</v>
      </c>
      <c r="AL559" s="33" t="s">
        <v>14893</v>
      </c>
      <c r="AM559" s="33" t="s">
        <v>15610</v>
      </c>
      <c r="AN559" s="33"/>
      <c r="AO559" s="33" t="s">
        <v>11627</v>
      </c>
      <c r="AP559" s="33" t="s">
        <v>11318</v>
      </c>
      <c r="AQ559" s="33">
        <v>0</v>
      </c>
      <c r="AR559" s="33"/>
      <c r="AS559" s="33"/>
      <c r="AT559" s="33"/>
      <c r="AU559" s="33"/>
      <c r="AV559" s="33"/>
      <c r="AW559" s="33"/>
      <c r="AX559" s="33"/>
      <c r="AY559" s="33"/>
      <c r="AZ559" s="33"/>
      <c r="BA559" s="33"/>
      <c r="BB559" s="33"/>
      <c r="BC559" s="33" t="s">
        <v>11306</v>
      </c>
      <c r="BD559" s="33" t="s">
        <v>11318</v>
      </c>
      <c r="BE559" s="33"/>
      <c r="BF559" s="33"/>
      <c r="BG559" s="33"/>
      <c r="BH559" s="33"/>
      <c r="BI559" s="33"/>
      <c r="BJ559" s="33">
        <v>0</v>
      </c>
      <c r="BK559" s="33" t="s">
        <v>31</v>
      </c>
      <c r="BL559" s="33"/>
      <c r="BM559" s="33" t="s">
        <v>22259</v>
      </c>
    </row>
    <row r="560" spans="1:65" x14ac:dyDescent="0.25">
      <c r="A560" s="33" t="s">
        <v>15611</v>
      </c>
      <c r="B560" s="33" t="s">
        <v>15612</v>
      </c>
      <c r="C560" s="33" t="s">
        <v>15613</v>
      </c>
      <c r="D560" s="33" t="s">
        <v>13574</v>
      </c>
      <c r="E560" s="33" t="s">
        <v>11800</v>
      </c>
      <c r="F560" s="33" t="s">
        <v>11550</v>
      </c>
      <c r="G560" s="33">
        <v>328</v>
      </c>
      <c r="H560" s="33">
        <v>0</v>
      </c>
      <c r="I560" s="33"/>
      <c r="J560" s="33" t="s">
        <v>11304</v>
      </c>
      <c r="K560" s="33" t="s">
        <v>14781</v>
      </c>
      <c r="L560" s="33">
        <v>120</v>
      </c>
      <c r="M560" s="33"/>
      <c r="N560" s="33"/>
      <c r="O560" s="33"/>
      <c r="P560" s="33" t="s">
        <v>11306</v>
      </c>
      <c r="Q560" s="33" t="s">
        <v>11306</v>
      </c>
      <c r="R560" s="33">
        <v>0</v>
      </c>
      <c r="S560" s="33">
        <v>0</v>
      </c>
      <c r="T560" s="33"/>
      <c r="U560" s="33"/>
      <c r="V560" s="33"/>
      <c r="W560" s="33" t="s">
        <v>14057</v>
      </c>
      <c r="X560" s="33"/>
      <c r="Y560" s="33" t="s">
        <v>11308</v>
      </c>
      <c r="Z560" s="33">
        <v>0</v>
      </c>
      <c r="AA560" s="33">
        <v>0</v>
      </c>
      <c r="AB560" s="33">
        <v>0</v>
      </c>
      <c r="AC560" s="33">
        <v>0</v>
      </c>
      <c r="AD560" s="33" t="s">
        <v>11803</v>
      </c>
      <c r="AE560" s="33" t="s">
        <v>15614</v>
      </c>
      <c r="AF560" s="33" t="s">
        <v>15615</v>
      </c>
      <c r="AG560" s="33" t="s">
        <v>15616</v>
      </c>
      <c r="AH560" s="33" t="s">
        <v>15617</v>
      </c>
      <c r="AI560" s="33" t="s">
        <v>15618</v>
      </c>
      <c r="AJ560" s="33" t="s">
        <v>15619</v>
      </c>
      <c r="AK560" s="33" t="s">
        <v>12774</v>
      </c>
      <c r="AL560" s="33" t="s">
        <v>14893</v>
      </c>
      <c r="AM560" s="33" t="s">
        <v>15620</v>
      </c>
      <c r="AN560" s="33"/>
      <c r="AO560" s="33" t="s">
        <v>11627</v>
      </c>
      <c r="AP560" s="33" t="s">
        <v>11318</v>
      </c>
      <c r="AQ560" s="33">
        <v>0</v>
      </c>
      <c r="AR560" s="33"/>
      <c r="AS560" s="33"/>
      <c r="AT560" s="33"/>
      <c r="AU560" s="33"/>
      <c r="AV560" s="33"/>
      <c r="AW560" s="33"/>
      <c r="AX560" s="33"/>
      <c r="AY560" s="33"/>
      <c r="AZ560" s="33"/>
      <c r="BA560" s="33"/>
      <c r="BB560" s="33"/>
      <c r="BC560" s="33" t="s">
        <v>11306</v>
      </c>
      <c r="BD560" s="33" t="s">
        <v>11318</v>
      </c>
      <c r="BE560" s="33"/>
      <c r="BF560" s="33"/>
      <c r="BG560" s="33"/>
      <c r="BH560" s="33"/>
      <c r="BI560" s="33"/>
      <c r="BJ560" s="33">
        <v>0</v>
      </c>
      <c r="BK560" s="33" t="s">
        <v>31</v>
      </c>
      <c r="BL560" s="33"/>
      <c r="BM560" s="33" t="s">
        <v>22259</v>
      </c>
    </row>
    <row r="561" spans="1:65" x14ac:dyDescent="0.25">
      <c r="A561" s="33" t="s">
        <v>15621</v>
      </c>
      <c r="B561" s="33" t="s">
        <v>15622</v>
      </c>
      <c r="C561" s="33" t="s">
        <v>15623</v>
      </c>
      <c r="D561" s="33" t="s">
        <v>13574</v>
      </c>
      <c r="E561" s="33" t="s">
        <v>11800</v>
      </c>
      <c r="F561" s="33" t="s">
        <v>11550</v>
      </c>
      <c r="G561" s="33">
        <v>328</v>
      </c>
      <c r="H561" s="33">
        <v>0</v>
      </c>
      <c r="I561" s="33"/>
      <c r="J561" s="33" t="s">
        <v>11304</v>
      </c>
      <c r="K561" s="33" t="s">
        <v>14781</v>
      </c>
      <c r="L561" s="33">
        <v>120</v>
      </c>
      <c r="M561" s="33"/>
      <c r="N561" s="33"/>
      <c r="O561" s="33"/>
      <c r="P561" s="33" t="s">
        <v>11306</v>
      </c>
      <c r="Q561" s="33" t="s">
        <v>11306</v>
      </c>
      <c r="R561" s="33">
        <v>0</v>
      </c>
      <c r="S561" s="33">
        <v>0</v>
      </c>
      <c r="T561" s="33"/>
      <c r="U561" s="33"/>
      <c r="V561" s="33"/>
      <c r="W561" s="33" t="s">
        <v>14057</v>
      </c>
      <c r="X561" s="33"/>
      <c r="Y561" s="33" t="s">
        <v>11308</v>
      </c>
      <c r="Z561" s="33">
        <v>0</v>
      </c>
      <c r="AA561" s="33">
        <v>0</v>
      </c>
      <c r="AB561" s="33">
        <v>0</v>
      </c>
      <c r="AC561" s="33">
        <v>0</v>
      </c>
      <c r="AD561" s="33" t="s">
        <v>11803</v>
      </c>
      <c r="AE561" s="33" t="s">
        <v>15624</v>
      </c>
      <c r="AF561" s="33" t="s">
        <v>15625</v>
      </c>
      <c r="AG561" s="33" t="s">
        <v>15626</v>
      </c>
      <c r="AH561" s="33" t="s">
        <v>15627</v>
      </c>
      <c r="AI561" s="33" t="s">
        <v>15628</v>
      </c>
      <c r="AJ561" s="33" t="s">
        <v>15629</v>
      </c>
      <c r="AK561" s="33" t="s">
        <v>12774</v>
      </c>
      <c r="AL561" s="33" t="s">
        <v>14893</v>
      </c>
      <c r="AM561" s="33" t="s">
        <v>15630</v>
      </c>
      <c r="AN561" s="33"/>
      <c r="AO561" s="33" t="s">
        <v>11627</v>
      </c>
      <c r="AP561" s="33" t="s">
        <v>11318</v>
      </c>
      <c r="AQ561" s="33">
        <v>0</v>
      </c>
      <c r="AR561" s="33"/>
      <c r="AS561" s="33"/>
      <c r="AT561" s="33"/>
      <c r="AU561" s="33"/>
      <c r="AV561" s="33"/>
      <c r="AW561" s="33"/>
      <c r="AX561" s="33"/>
      <c r="AY561" s="33"/>
      <c r="AZ561" s="33"/>
      <c r="BA561" s="33"/>
      <c r="BB561" s="33"/>
      <c r="BC561" s="33" t="s">
        <v>11306</v>
      </c>
      <c r="BD561" s="33" t="s">
        <v>11318</v>
      </c>
      <c r="BE561" s="33"/>
      <c r="BF561" s="33"/>
      <c r="BG561" s="33"/>
      <c r="BH561" s="33"/>
      <c r="BI561" s="33"/>
      <c r="BJ561" s="33">
        <v>0</v>
      </c>
      <c r="BK561" s="33" t="s">
        <v>31</v>
      </c>
      <c r="BL561" s="33"/>
      <c r="BM561" s="33" t="s">
        <v>22259</v>
      </c>
    </row>
    <row r="562" spans="1:65" x14ac:dyDescent="0.25">
      <c r="A562" s="33" t="s">
        <v>15631</v>
      </c>
      <c r="B562" s="33" t="s">
        <v>15632</v>
      </c>
      <c r="C562" s="33" t="s">
        <v>15633</v>
      </c>
      <c r="D562" s="33" t="s">
        <v>13574</v>
      </c>
      <c r="E562" s="33" t="s">
        <v>11800</v>
      </c>
      <c r="F562" s="33" t="s">
        <v>11550</v>
      </c>
      <c r="G562" s="33">
        <v>1068</v>
      </c>
      <c r="H562" s="33">
        <v>0</v>
      </c>
      <c r="I562" s="33"/>
      <c r="J562" s="33" t="s">
        <v>11304</v>
      </c>
      <c r="K562" s="33" t="s">
        <v>14781</v>
      </c>
      <c r="L562" s="33">
        <v>120</v>
      </c>
      <c r="M562" s="33"/>
      <c r="N562" s="33"/>
      <c r="O562" s="33"/>
      <c r="P562" s="33" t="s">
        <v>11306</v>
      </c>
      <c r="Q562" s="33" t="s">
        <v>11306</v>
      </c>
      <c r="R562" s="33">
        <v>0</v>
      </c>
      <c r="S562" s="33">
        <v>0</v>
      </c>
      <c r="T562" s="33"/>
      <c r="U562" s="33"/>
      <c r="V562" s="33"/>
      <c r="W562" s="33" t="s">
        <v>14057</v>
      </c>
      <c r="X562" s="33"/>
      <c r="Y562" s="33" t="s">
        <v>11308</v>
      </c>
      <c r="Z562" s="33">
        <v>0</v>
      </c>
      <c r="AA562" s="33">
        <v>0</v>
      </c>
      <c r="AB562" s="33">
        <v>0</v>
      </c>
      <c r="AC562" s="33">
        <v>0</v>
      </c>
      <c r="AD562" s="33" t="s">
        <v>11803</v>
      </c>
      <c r="AE562" s="33" t="s">
        <v>15634</v>
      </c>
      <c r="AF562" s="33" t="s">
        <v>15635</v>
      </c>
      <c r="AG562" s="33" t="s">
        <v>15636</v>
      </c>
      <c r="AH562" s="33" t="s">
        <v>15637</v>
      </c>
      <c r="AI562" s="33" t="s">
        <v>15638</v>
      </c>
      <c r="AJ562" s="33" t="s">
        <v>15639</v>
      </c>
      <c r="AK562" s="33" t="s">
        <v>12774</v>
      </c>
      <c r="AL562" s="33" t="s">
        <v>14893</v>
      </c>
      <c r="AM562" s="33" t="s">
        <v>15640</v>
      </c>
      <c r="AN562" s="33"/>
      <c r="AO562" s="33" t="s">
        <v>11627</v>
      </c>
      <c r="AP562" s="33" t="s">
        <v>11318</v>
      </c>
      <c r="AQ562" s="33">
        <v>0</v>
      </c>
      <c r="AR562" s="33"/>
      <c r="AS562" s="33"/>
      <c r="AT562" s="33"/>
      <c r="AU562" s="33"/>
      <c r="AV562" s="33"/>
      <c r="AW562" s="33"/>
      <c r="AX562" s="33"/>
      <c r="AY562" s="33"/>
      <c r="AZ562" s="33"/>
      <c r="BA562" s="33"/>
      <c r="BB562" s="33"/>
      <c r="BC562" s="33" t="s">
        <v>11306</v>
      </c>
      <c r="BD562" s="33" t="s">
        <v>11318</v>
      </c>
      <c r="BE562" s="33"/>
      <c r="BF562" s="33"/>
      <c r="BG562" s="33"/>
      <c r="BH562" s="33"/>
      <c r="BI562" s="33"/>
      <c r="BJ562" s="33">
        <v>0</v>
      </c>
      <c r="BK562" s="33" t="s">
        <v>31</v>
      </c>
      <c r="BL562" s="33"/>
      <c r="BM562" s="33" t="s">
        <v>22259</v>
      </c>
    </row>
    <row r="563" spans="1:65" x14ac:dyDescent="0.25">
      <c r="A563" s="33" t="s">
        <v>15641</v>
      </c>
      <c r="B563" s="33" t="s">
        <v>15642</v>
      </c>
      <c r="C563" s="33" t="s">
        <v>15643</v>
      </c>
      <c r="D563" s="33" t="s">
        <v>13574</v>
      </c>
      <c r="E563" s="33" t="s">
        <v>11800</v>
      </c>
      <c r="F563" s="33" t="s">
        <v>11550</v>
      </c>
      <c r="G563" s="33">
        <v>328</v>
      </c>
      <c r="H563" s="33">
        <v>0</v>
      </c>
      <c r="I563" s="33"/>
      <c r="J563" s="33" t="s">
        <v>11304</v>
      </c>
      <c r="K563" s="33" t="s">
        <v>14781</v>
      </c>
      <c r="L563" s="33">
        <v>120</v>
      </c>
      <c r="M563" s="33"/>
      <c r="N563" s="33"/>
      <c r="O563" s="33"/>
      <c r="P563" s="33" t="s">
        <v>11306</v>
      </c>
      <c r="Q563" s="33" t="s">
        <v>11306</v>
      </c>
      <c r="R563" s="33">
        <v>0</v>
      </c>
      <c r="S563" s="33">
        <v>0</v>
      </c>
      <c r="T563" s="33"/>
      <c r="U563" s="33"/>
      <c r="V563" s="33"/>
      <c r="W563" s="33" t="s">
        <v>14057</v>
      </c>
      <c r="X563" s="33"/>
      <c r="Y563" s="33" t="s">
        <v>11308</v>
      </c>
      <c r="Z563" s="33">
        <v>0</v>
      </c>
      <c r="AA563" s="33">
        <v>0</v>
      </c>
      <c r="AB563" s="33">
        <v>0</v>
      </c>
      <c r="AC563" s="33">
        <v>0</v>
      </c>
      <c r="AD563" s="33" t="s">
        <v>11803</v>
      </c>
      <c r="AE563" s="33" t="s">
        <v>15644</v>
      </c>
      <c r="AF563" s="33" t="s">
        <v>15645</v>
      </c>
      <c r="AG563" s="33" t="s">
        <v>15646</v>
      </c>
      <c r="AH563" s="33" t="s">
        <v>15647</v>
      </c>
      <c r="AI563" s="33" t="s">
        <v>15648</v>
      </c>
      <c r="AJ563" s="33" t="s">
        <v>15649</v>
      </c>
      <c r="AK563" s="33" t="s">
        <v>12774</v>
      </c>
      <c r="AL563" s="33" t="s">
        <v>14893</v>
      </c>
      <c r="AM563" s="33" t="s">
        <v>15650</v>
      </c>
      <c r="AN563" s="33"/>
      <c r="AO563" s="33" t="s">
        <v>11627</v>
      </c>
      <c r="AP563" s="33" t="s">
        <v>11318</v>
      </c>
      <c r="AQ563" s="33">
        <v>0</v>
      </c>
      <c r="AR563" s="33"/>
      <c r="AS563" s="33"/>
      <c r="AT563" s="33"/>
      <c r="AU563" s="33"/>
      <c r="AV563" s="33"/>
      <c r="AW563" s="33"/>
      <c r="AX563" s="33"/>
      <c r="AY563" s="33"/>
      <c r="AZ563" s="33"/>
      <c r="BA563" s="33"/>
      <c r="BB563" s="33"/>
      <c r="BC563" s="33" t="s">
        <v>11306</v>
      </c>
      <c r="BD563" s="33" t="s">
        <v>11318</v>
      </c>
      <c r="BE563" s="33"/>
      <c r="BF563" s="33"/>
      <c r="BG563" s="33"/>
      <c r="BH563" s="33"/>
      <c r="BI563" s="33"/>
      <c r="BJ563" s="33">
        <v>0</v>
      </c>
      <c r="BK563" s="33" t="s">
        <v>31</v>
      </c>
      <c r="BL563" s="33"/>
      <c r="BM563" s="33" t="s">
        <v>22259</v>
      </c>
    </row>
    <row r="564" spans="1:65" x14ac:dyDescent="0.25">
      <c r="A564" s="33" t="s">
        <v>15651</v>
      </c>
      <c r="B564" s="33" t="s">
        <v>15652</v>
      </c>
      <c r="C564" s="33" t="s">
        <v>15653</v>
      </c>
      <c r="D564" s="33" t="s">
        <v>13574</v>
      </c>
      <c r="E564" s="33" t="s">
        <v>11800</v>
      </c>
      <c r="F564" s="33" t="s">
        <v>11550</v>
      </c>
      <c r="G564" s="33">
        <v>328</v>
      </c>
      <c r="H564" s="33">
        <v>0</v>
      </c>
      <c r="I564" s="33"/>
      <c r="J564" s="33" t="s">
        <v>11304</v>
      </c>
      <c r="K564" s="33" t="s">
        <v>14781</v>
      </c>
      <c r="L564" s="33">
        <v>120</v>
      </c>
      <c r="M564" s="33"/>
      <c r="N564" s="33"/>
      <c r="O564" s="33"/>
      <c r="P564" s="33" t="s">
        <v>11306</v>
      </c>
      <c r="Q564" s="33" t="s">
        <v>11306</v>
      </c>
      <c r="R564" s="33">
        <v>0</v>
      </c>
      <c r="S564" s="33">
        <v>0</v>
      </c>
      <c r="T564" s="33"/>
      <c r="U564" s="33"/>
      <c r="V564" s="33"/>
      <c r="W564" s="33" t="s">
        <v>14057</v>
      </c>
      <c r="X564" s="33"/>
      <c r="Y564" s="33" t="s">
        <v>11308</v>
      </c>
      <c r="Z564" s="33">
        <v>0</v>
      </c>
      <c r="AA564" s="33">
        <v>0</v>
      </c>
      <c r="AB564" s="33">
        <v>0</v>
      </c>
      <c r="AC564" s="33">
        <v>0</v>
      </c>
      <c r="AD564" s="33" t="s">
        <v>11803</v>
      </c>
      <c r="AE564" s="33" t="s">
        <v>15654</v>
      </c>
      <c r="AF564" s="33" t="s">
        <v>15655</v>
      </c>
      <c r="AG564" s="33" t="s">
        <v>15656</v>
      </c>
      <c r="AH564" s="33" t="s">
        <v>15657</v>
      </c>
      <c r="AI564" s="33" t="s">
        <v>15658</v>
      </c>
      <c r="AJ564" s="33" t="s">
        <v>15659</v>
      </c>
      <c r="AK564" s="33" t="s">
        <v>12774</v>
      </c>
      <c r="AL564" s="33" t="s">
        <v>14893</v>
      </c>
      <c r="AM564" s="33" t="s">
        <v>15660</v>
      </c>
      <c r="AN564" s="33"/>
      <c r="AO564" s="33" t="s">
        <v>11627</v>
      </c>
      <c r="AP564" s="33" t="s">
        <v>11318</v>
      </c>
      <c r="AQ564" s="33">
        <v>0</v>
      </c>
      <c r="AR564" s="33"/>
      <c r="AS564" s="33"/>
      <c r="AT564" s="33"/>
      <c r="AU564" s="33"/>
      <c r="AV564" s="33"/>
      <c r="AW564" s="33"/>
      <c r="AX564" s="33"/>
      <c r="AY564" s="33"/>
      <c r="AZ564" s="33"/>
      <c r="BA564" s="33"/>
      <c r="BB564" s="33"/>
      <c r="BC564" s="33" t="s">
        <v>11306</v>
      </c>
      <c r="BD564" s="33" t="s">
        <v>11318</v>
      </c>
      <c r="BE564" s="33"/>
      <c r="BF564" s="33"/>
      <c r="BG564" s="33"/>
      <c r="BH564" s="33"/>
      <c r="BI564" s="33"/>
      <c r="BJ564" s="33">
        <v>0</v>
      </c>
      <c r="BK564" s="33" t="s">
        <v>31</v>
      </c>
      <c r="BL564" s="33"/>
      <c r="BM564" s="33" t="s">
        <v>22259</v>
      </c>
    </row>
    <row r="565" spans="1:65" x14ac:dyDescent="0.25">
      <c r="A565" s="33" t="s">
        <v>15661</v>
      </c>
      <c r="B565" s="33" t="s">
        <v>15662</v>
      </c>
      <c r="C565" s="33" t="s">
        <v>15663</v>
      </c>
      <c r="D565" s="33" t="s">
        <v>13574</v>
      </c>
      <c r="E565" s="33" t="s">
        <v>11800</v>
      </c>
      <c r="F565" s="33" t="s">
        <v>11550</v>
      </c>
      <c r="G565" s="33">
        <v>1068</v>
      </c>
      <c r="H565" s="33">
        <v>0</v>
      </c>
      <c r="I565" s="33"/>
      <c r="J565" s="33" t="s">
        <v>11304</v>
      </c>
      <c r="K565" s="33" t="s">
        <v>14781</v>
      </c>
      <c r="L565" s="33">
        <v>120</v>
      </c>
      <c r="M565" s="33"/>
      <c r="N565" s="33"/>
      <c r="O565" s="33"/>
      <c r="P565" s="33" t="s">
        <v>11306</v>
      </c>
      <c r="Q565" s="33" t="s">
        <v>11306</v>
      </c>
      <c r="R565" s="33">
        <v>0</v>
      </c>
      <c r="S565" s="33">
        <v>0</v>
      </c>
      <c r="T565" s="33"/>
      <c r="U565" s="33"/>
      <c r="V565" s="33"/>
      <c r="W565" s="33" t="s">
        <v>14057</v>
      </c>
      <c r="X565" s="33"/>
      <c r="Y565" s="33" t="s">
        <v>11308</v>
      </c>
      <c r="Z565" s="33">
        <v>0</v>
      </c>
      <c r="AA565" s="33">
        <v>0</v>
      </c>
      <c r="AB565" s="33">
        <v>0</v>
      </c>
      <c r="AC565" s="33">
        <v>0</v>
      </c>
      <c r="AD565" s="33" t="s">
        <v>11803</v>
      </c>
      <c r="AE565" s="33" t="s">
        <v>15664</v>
      </c>
      <c r="AF565" s="33" t="s">
        <v>15665</v>
      </c>
      <c r="AG565" s="33" t="s">
        <v>15666</v>
      </c>
      <c r="AH565" s="33" t="s">
        <v>15667</v>
      </c>
      <c r="AI565" s="33" t="s">
        <v>15668</v>
      </c>
      <c r="AJ565" s="33" t="s">
        <v>15669</v>
      </c>
      <c r="AK565" s="33" t="s">
        <v>12774</v>
      </c>
      <c r="AL565" s="33" t="s">
        <v>14893</v>
      </c>
      <c r="AM565" s="33" t="s">
        <v>15670</v>
      </c>
      <c r="AN565" s="33"/>
      <c r="AO565" s="33" t="s">
        <v>11627</v>
      </c>
      <c r="AP565" s="33" t="s">
        <v>11318</v>
      </c>
      <c r="AQ565" s="33">
        <v>0</v>
      </c>
      <c r="AR565" s="33"/>
      <c r="AS565" s="33"/>
      <c r="AT565" s="33"/>
      <c r="AU565" s="33"/>
      <c r="AV565" s="33"/>
      <c r="AW565" s="33"/>
      <c r="AX565" s="33"/>
      <c r="AY565" s="33"/>
      <c r="AZ565" s="33"/>
      <c r="BA565" s="33"/>
      <c r="BB565" s="33"/>
      <c r="BC565" s="33" t="s">
        <v>11306</v>
      </c>
      <c r="BD565" s="33" t="s">
        <v>11318</v>
      </c>
      <c r="BE565" s="33"/>
      <c r="BF565" s="33"/>
      <c r="BG565" s="33"/>
      <c r="BH565" s="33"/>
      <c r="BI565" s="33"/>
      <c r="BJ565" s="33">
        <v>0</v>
      </c>
      <c r="BK565" s="33" t="s">
        <v>31</v>
      </c>
      <c r="BL565" s="33"/>
      <c r="BM565" s="33" t="s">
        <v>22259</v>
      </c>
    </row>
    <row r="566" spans="1:65" x14ac:dyDescent="0.25">
      <c r="A566" s="33" t="s">
        <v>15671</v>
      </c>
      <c r="B566" s="33" t="s">
        <v>119</v>
      </c>
      <c r="C566" s="33" t="s">
        <v>15672</v>
      </c>
      <c r="D566" s="33" t="s">
        <v>13574</v>
      </c>
      <c r="E566" s="33" t="s">
        <v>11800</v>
      </c>
      <c r="F566" s="33" t="s">
        <v>11550</v>
      </c>
      <c r="G566" s="33">
        <v>338.8</v>
      </c>
      <c r="H566" s="33">
        <v>0</v>
      </c>
      <c r="I566" s="33"/>
      <c r="J566" s="33" t="s">
        <v>11304</v>
      </c>
      <c r="K566" s="33" t="s">
        <v>14864</v>
      </c>
      <c r="L566" s="33">
        <v>120</v>
      </c>
      <c r="M566" s="33"/>
      <c r="N566" s="33"/>
      <c r="O566" s="33"/>
      <c r="P566" s="33" t="s">
        <v>11306</v>
      </c>
      <c r="Q566" s="33" t="s">
        <v>11306</v>
      </c>
      <c r="R566" s="33">
        <v>0</v>
      </c>
      <c r="S566" s="33">
        <v>0</v>
      </c>
      <c r="T566" s="33"/>
      <c r="U566" s="33"/>
      <c r="V566" s="33"/>
      <c r="W566" s="33" t="s">
        <v>14057</v>
      </c>
      <c r="X566" s="33"/>
      <c r="Y566" s="33" t="s">
        <v>11308</v>
      </c>
      <c r="Z566" s="33">
        <v>0</v>
      </c>
      <c r="AA566" s="33">
        <v>0</v>
      </c>
      <c r="AB566" s="33">
        <v>0</v>
      </c>
      <c r="AC566" s="33">
        <v>0</v>
      </c>
      <c r="AD566" s="33" t="s">
        <v>11803</v>
      </c>
      <c r="AE566" s="33" t="s">
        <v>15673</v>
      </c>
      <c r="AF566" s="33" t="s">
        <v>15674</v>
      </c>
      <c r="AG566" s="33" t="s">
        <v>15675</v>
      </c>
      <c r="AH566" s="33" t="s">
        <v>15676</v>
      </c>
      <c r="AI566" s="33" t="s">
        <v>15677</v>
      </c>
      <c r="AJ566" s="33" t="s">
        <v>15678</v>
      </c>
      <c r="AK566" s="33" t="s">
        <v>12774</v>
      </c>
      <c r="AL566" s="33" t="s">
        <v>14893</v>
      </c>
      <c r="AM566" s="33" t="s">
        <v>15679</v>
      </c>
      <c r="AN566" s="33"/>
      <c r="AO566" s="33" t="s">
        <v>11627</v>
      </c>
      <c r="AP566" s="33" t="s">
        <v>11318</v>
      </c>
      <c r="AQ566" s="33">
        <v>0</v>
      </c>
      <c r="AR566" s="33"/>
      <c r="AS566" s="33"/>
      <c r="AT566" s="33"/>
      <c r="AU566" s="33"/>
      <c r="AV566" s="33"/>
      <c r="AW566" s="33"/>
      <c r="AX566" s="33"/>
      <c r="AY566" s="33"/>
      <c r="AZ566" s="33"/>
      <c r="BA566" s="33"/>
      <c r="BB566" s="33"/>
      <c r="BC566" s="33" t="s">
        <v>11306</v>
      </c>
      <c r="BD566" s="33" t="s">
        <v>11318</v>
      </c>
      <c r="BE566" s="33"/>
      <c r="BF566" s="33"/>
      <c r="BG566" s="33"/>
      <c r="BH566" s="33"/>
      <c r="BI566" s="33"/>
      <c r="BJ566" s="33">
        <v>0</v>
      </c>
      <c r="BK566" s="33" t="s">
        <v>31</v>
      </c>
      <c r="BL566" s="33"/>
      <c r="BM566" s="33" t="s">
        <v>22259</v>
      </c>
    </row>
    <row r="567" spans="1:65" x14ac:dyDescent="0.25">
      <c r="A567" s="33" t="s">
        <v>15680</v>
      </c>
      <c r="B567" s="33" t="s">
        <v>6394</v>
      </c>
      <c r="C567" s="33" t="s">
        <v>15681</v>
      </c>
      <c r="D567" s="33" t="s">
        <v>13574</v>
      </c>
      <c r="E567" s="33" t="s">
        <v>11800</v>
      </c>
      <c r="F567" s="33" t="s">
        <v>11550</v>
      </c>
      <c r="G567" s="33">
        <v>338.8</v>
      </c>
      <c r="H567" s="33">
        <v>0</v>
      </c>
      <c r="I567" s="33"/>
      <c r="J567" s="33" t="s">
        <v>11304</v>
      </c>
      <c r="K567" s="33" t="s">
        <v>14781</v>
      </c>
      <c r="L567" s="33">
        <v>120</v>
      </c>
      <c r="M567" s="33"/>
      <c r="N567" s="33"/>
      <c r="O567" s="33"/>
      <c r="P567" s="33" t="s">
        <v>11306</v>
      </c>
      <c r="Q567" s="33" t="s">
        <v>11306</v>
      </c>
      <c r="R567" s="33">
        <v>0</v>
      </c>
      <c r="S567" s="33">
        <v>0</v>
      </c>
      <c r="T567" s="33"/>
      <c r="U567" s="33"/>
      <c r="V567" s="33"/>
      <c r="W567" s="33" t="s">
        <v>14057</v>
      </c>
      <c r="X567" s="33"/>
      <c r="Y567" s="33" t="s">
        <v>11308</v>
      </c>
      <c r="Z567" s="33">
        <v>0</v>
      </c>
      <c r="AA567" s="33">
        <v>0</v>
      </c>
      <c r="AB567" s="33">
        <v>0</v>
      </c>
      <c r="AC567" s="33">
        <v>0</v>
      </c>
      <c r="AD567" s="33" t="s">
        <v>11803</v>
      </c>
      <c r="AE567" s="33" t="s">
        <v>15682</v>
      </c>
      <c r="AF567" s="33" t="s">
        <v>15683</v>
      </c>
      <c r="AG567" s="33" t="s">
        <v>15684</v>
      </c>
      <c r="AH567" s="33" t="s">
        <v>15685</v>
      </c>
      <c r="AI567" s="33" t="s">
        <v>15686</v>
      </c>
      <c r="AJ567" s="33" t="s">
        <v>15687</v>
      </c>
      <c r="AK567" s="33" t="s">
        <v>12774</v>
      </c>
      <c r="AL567" s="33" t="s">
        <v>14893</v>
      </c>
      <c r="AM567" s="33" t="s">
        <v>15688</v>
      </c>
      <c r="AN567" s="33"/>
      <c r="AO567" s="33" t="s">
        <v>11627</v>
      </c>
      <c r="AP567" s="33" t="s">
        <v>11318</v>
      </c>
      <c r="AQ567" s="33">
        <v>0</v>
      </c>
      <c r="AR567" s="33"/>
      <c r="AS567" s="33"/>
      <c r="AT567" s="33"/>
      <c r="AU567" s="33"/>
      <c r="AV567" s="33"/>
      <c r="AW567" s="33"/>
      <c r="AX567" s="33"/>
      <c r="AY567" s="33"/>
      <c r="AZ567" s="33"/>
      <c r="BA567" s="33"/>
      <c r="BB567" s="33"/>
      <c r="BC567" s="33" t="s">
        <v>11306</v>
      </c>
      <c r="BD567" s="33" t="s">
        <v>11318</v>
      </c>
      <c r="BE567" s="33"/>
      <c r="BF567" s="33"/>
      <c r="BG567" s="33"/>
      <c r="BH567" s="33"/>
      <c r="BI567" s="33"/>
      <c r="BJ567" s="33">
        <v>0</v>
      </c>
      <c r="BK567" s="33" t="s">
        <v>31</v>
      </c>
      <c r="BL567" s="33"/>
      <c r="BM567" s="33" t="s">
        <v>22259</v>
      </c>
    </row>
    <row r="568" spans="1:65" x14ac:dyDescent="0.25">
      <c r="A568" s="33" t="s">
        <v>15689</v>
      </c>
      <c r="B568" s="33" t="s">
        <v>729</v>
      </c>
      <c r="C568" s="33" t="s">
        <v>15690</v>
      </c>
      <c r="D568" s="33" t="s">
        <v>13574</v>
      </c>
      <c r="E568" s="33" t="s">
        <v>11800</v>
      </c>
      <c r="F568" s="33" t="s">
        <v>11550</v>
      </c>
      <c r="G568" s="33">
        <v>1068</v>
      </c>
      <c r="H568" s="33">
        <v>0</v>
      </c>
      <c r="I568" s="33"/>
      <c r="J568" s="33" t="s">
        <v>11304</v>
      </c>
      <c r="K568" s="33" t="s">
        <v>15691</v>
      </c>
      <c r="L568" s="33">
        <v>120</v>
      </c>
      <c r="M568" s="33"/>
      <c r="N568" s="33"/>
      <c r="O568" s="33"/>
      <c r="P568" s="33" t="s">
        <v>11306</v>
      </c>
      <c r="Q568" s="33" t="s">
        <v>11306</v>
      </c>
      <c r="R568" s="33">
        <v>2.5</v>
      </c>
      <c r="S568" s="33">
        <v>2.5</v>
      </c>
      <c r="T568" s="33"/>
      <c r="U568" s="33"/>
      <c r="V568" s="33" t="s">
        <v>15692</v>
      </c>
      <c r="W568" s="33" t="s">
        <v>14057</v>
      </c>
      <c r="X568" s="33"/>
      <c r="Y568" s="33" t="s">
        <v>11308</v>
      </c>
      <c r="Z568" s="33">
        <v>14</v>
      </c>
      <c r="AA568" s="33">
        <v>10</v>
      </c>
      <c r="AB568" s="33">
        <v>94</v>
      </c>
      <c r="AC568" s="33">
        <v>0</v>
      </c>
      <c r="AD568" s="33" t="s">
        <v>11803</v>
      </c>
      <c r="AE568" s="33" t="s">
        <v>15693</v>
      </c>
      <c r="AF568" s="33" t="s">
        <v>15694</v>
      </c>
      <c r="AG568" s="33" t="s">
        <v>15695</v>
      </c>
      <c r="AH568" s="33" t="s">
        <v>15696</v>
      </c>
      <c r="AI568" s="33" t="s">
        <v>15697</v>
      </c>
      <c r="AJ568" s="33" t="s">
        <v>15698</v>
      </c>
      <c r="AK568" s="33" t="s">
        <v>12774</v>
      </c>
      <c r="AL568" s="33" t="s">
        <v>14893</v>
      </c>
      <c r="AM568" s="33" t="s">
        <v>15699</v>
      </c>
      <c r="AN568" s="33"/>
      <c r="AO568" s="33" t="s">
        <v>11627</v>
      </c>
      <c r="AP568" s="33" t="s">
        <v>11318</v>
      </c>
      <c r="AQ568" s="33">
        <v>0</v>
      </c>
      <c r="AR568" s="33"/>
      <c r="AS568" s="33"/>
      <c r="AT568" s="33"/>
      <c r="AU568" s="33"/>
      <c r="AV568" s="33"/>
      <c r="AW568" s="33"/>
      <c r="AX568" s="33"/>
      <c r="AY568" s="33"/>
      <c r="AZ568" s="33"/>
      <c r="BA568" s="33"/>
      <c r="BB568" s="33"/>
      <c r="BC568" s="33" t="s">
        <v>11306</v>
      </c>
      <c r="BD568" s="33" t="s">
        <v>11318</v>
      </c>
      <c r="BE568" s="33"/>
      <c r="BF568" s="33"/>
      <c r="BG568" s="33"/>
      <c r="BH568" s="33"/>
      <c r="BI568" s="33"/>
      <c r="BJ568" s="33">
        <v>0</v>
      </c>
      <c r="BK568" s="33" t="s">
        <v>31</v>
      </c>
      <c r="BL568" s="33"/>
      <c r="BM568" s="33" t="s">
        <v>22259</v>
      </c>
    </row>
    <row r="569" spans="1:65" x14ac:dyDescent="0.25">
      <c r="A569" s="33" t="s">
        <v>15700</v>
      </c>
      <c r="B569" s="33" t="s">
        <v>15701</v>
      </c>
      <c r="C569" s="33" t="s">
        <v>15702</v>
      </c>
      <c r="D569" s="33" t="s">
        <v>13574</v>
      </c>
      <c r="E569" s="33" t="s">
        <v>11800</v>
      </c>
      <c r="F569" s="33" t="s">
        <v>11550</v>
      </c>
      <c r="G569" s="33">
        <v>355.9</v>
      </c>
      <c r="H569" s="33">
        <v>0</v>
      </c>
      <c r="I569" s="33"/>
      <c r="J569" s="33" t="s">
        <v>11304</v>
      </c>
      <c r="K569" s="33" t="s">
        <v>14781</v>
      </c>
      <c r="L569" s="33">
        <v>120</v>
      </c>
      <c r="M569" s="33"/>
      <c r="N569" s="33"/>
      <c r="O569" s="33"/>
      <c r="P569" s="33" t="s">
        <v>11306</v>
      </c>
      <c r="Q569" s="33" t="s">
        <v>11306</v>
      </c>
      <c r="R569" s="33">
        <v>0</v>
      </c>
      <c r="S569" s="33">
        <v>0</v>
      </c>
      <c r="T569" s="33"/>
      <c r="U569" s="33"/>
      <c r="V569" s="33"/>
      <c r="W569" s="33" t="s">
        <v>14057</v>
      </c>
      <c r="X569" s="33"/>
      <c r="Y569" s="33" t="s">
        <v>11308</v>
      </c>
      <c r="Z569" s="33">
        <v>0</v>
      </c>
      <c r="AA569" s="33">
        <v>0</v>
      </c>
      <c r="AB569" s="33">
        <v>0</v>
      </c>
      <c r="AC569" s="33">
        <v>0</v>
      </c>
      <c r="AD569" s="33" t="s">
        <v>11803</v>
      </c>
      <c r="AE569" s="33" t="s">
        <v>15703</v>
      </c>
      <c r="AF569" s="33" t="s">
        <v>15704</v>
      </c>
      <c r="AG569" s="33" t="s">
        <v>15705</v>
      </c>
      <c r="AH569" s="33" t="s">
        <v>15706</v>
      </c>
      <c r="AI569" s="33" t="s">
        <v>15707</v>
      </c>
      <c r="AJ569" s="33" t="s">
        <v>15708</v>
      </c>
      <c r="AK569" s="33" t="s">
        <v>12774</v>
      </c>
      <c r="AL569" s="33" t="s">
        <v>14893</v>
      </c>
      <c r="AM569" s="33" t="s">
        <v>15709</v>
      </c>
      <c r="AN569" s="33"/>
      <c r="AO569" s="33" t="s">
        <v>11627</v>
      </c>
      <c r="AP569" s="33" t="s">
        <v>11318</v>
      </c>
      <c r="AQ569" s="33">
        <v>0</v>
      </c>
      <c r="AR569" s="33"/>
      <c r="AS569" s="33"/>
      <c r="AT569" s="33"/>
      <c r="AU569" s="33"/>
      <c r="AV569" s="33"/>
      <c r="AW569" s="33"/>
      <c r="AX569" s="33"/>
      <c r="AY569" s="33"/>
      <c r="AZ569" s="33"/>
      <c r="BA569" s="33"/>
      <c r="BB569" s="33"/>
      <c r="BC569" s="33" t="s">
        <v>11306</v>
      </c>
      <c r="BD569" s="33" t="s">
        <v>11318</v>
      </c>
      <c r="BE569" s="33"/>
      <c r="BF569" s="33"/>
      <c r="BG569" s="33"/>
      <c r="BH569" s="33"/>
      <c r="BI569" s="33"/>
      <c r="BJ569" s="33">
        <v>0</v>
      </c>
      <c r="BK569" s="33" t="s">
        <v>31</v>
      </c>
      <c r="BL569" s="33"/>
      <c r="BM569" s="33" t="s">
        <v>22259</v>
      </c>
    </row>
    <row r="570" spans="1:65" x14ac:dyDescent="0.25">
      <c r="A570" s="33" t="s">
        <v>15710</v>
      </c>
      <c r="B570" s="33" t="s">
        <v>15711</v>
      </c>
      <c r="C570" s="33" t="s">
        <v>15712</v>
      </c>
      <c r="D570" s="33" t="s">
        <v>13574</v>
      </c>
      <c r="E570" s="33" t="s">
        <v>11800</v>
      </c>
      <c r="F570" s="33" t="s">
        <v>11550</v>
      </c>
      <c r="G570" s="33">
        <v>355.9</v>
      </c>
      <c r="H570" s="33">
        <v>0</v>
      </c>
      <c r="I570" s="33"/>
      <c r="J570" s="33" t="s">
        <v>11304</v>
      </c>
      <c r="K570" s="33" t="s">
        <v>14781</v>
      </c>
      <c r="L570" s="33">
        <v>120</v>
      </c>
      <c r="M570" s="33"/>
      <c r="N570" s="33"/>
      <c r="O570" s="33"/>
      <c r="P570" s="33" t="s">
        <v>11306</v>
      </c>
      <c r="Q570" s="33" t="s">
        <v>11306</v>
      </c>
      <c r="R570" s="33">
        <v>0</v>
      </c>
      <c r="S570" s="33">
        <v>0</v>
      </c>
      <c r="T570" s="33"/>
      <c r="U570" s="33"/>
      <c r="V570" s="33"/>
      <c r="W570" s="33" t="s">
        <v>14057</v>
      </c>
      <c r="X570" s="33"/>
      <c r="Y570" s="33" t="s">
        <v>11308</v>
      </c>
      <c r="Z570" s="33">
        <v>0</v>
      </c>
      <c r="AA570" s="33">
        <v>0</v>
      </c>
      <c r="AB570" s="33">
        <v>0</v>
      </c>
      <c r="AC570" s="33">
        <v>0</v>
      </c>
      <c r="AD570" s="33" t="s">
        <v>11803</v>
      </c>
      <c r="AE570" s="33" t="s">
        <v>15713</v>
      </c>
      <c r="AF570" s="33" t="s">
        <v>15714</v>
      </c>
      <c r="AG570" s="33" t="s">
        <v>15715</v>
      </c>
      <c r="AH570" s="33" t="s">
        <v>15716</v>
      </c>
      <c r="AI570" s="33" t="s">
        <v>15717</v>
      </c>
      <c r="AJ570" s="33" t="s">
        <v>15718</v>
      </c>
      <c r="AK570" s="33" t="s">
        <v>12774</v>
      </c>
      <c r="AL570" s="33" t="s">
        <v>14893</v>
      </c>
      <c r="AM570" s="33" t="s">
        <v>15719</v>
      </c>
      <c r="AN570" s="33"/>
      <c r="AO570" s="33" t="s">
        <v>11627</v>
      </c>
      <c r="AP570" s="33" t="s">
        <v>11318</v>
      </c>
      <c r="AQ570" s="33">
        <v>0</v>
      </c>
      <c r="AR570" s="33"/>
      <c r="AS570" s="33"/>
      <c r="AT570" s="33"/>
      <c r="AU570" s="33"/>
      <c r="AV570" s="33"/>
      <c r="AW570" s="33"/>
      <c r="AX570" s="33"/>
      <c r="AY570" s="33"/>
      <c r="AZ570" s="33"/>
      <c r="BA570" s="33"/>
      <c r="BB570" s="33"/>
      <c r="BC570" s="33" t="s">
        <v>11306</v>
      </c>
      <c r="BD570" s="33" t="s">
        <v>11318</v>
      </c>
      <c r="BE570" s="33"/>
      <c r="BF570" s="33"/>
      <c r="BG570" s="33"/>
      <c r="BH570" s="33"/>
      <c r="BI570" s="33"/>
      <c r="BJ570" s="33">
        <v>0</v>
      </c>
      <c r="BK570" s="33" t="s">
        <v>31</v>
      </c>
      <c r="BL570" s="33"/>
      <c r="BM570" s="33" t="s">
        <v>22259</v>
      </c>
    </row>
    <row r="571" spans="1:65" x14ac:dyDescent="0.25">
      <c r="A571" s="33" t="s">
        <v>15720</v>
      </c>
      <c r="B571" s="33" t="s">
        <v>6115</v>
      </c>
      <c r="C571" s="33" t="s">
        <v>15721</v>
      </c>
      <c r="D571" s="33" t="s">
        <v>13574</v>
      </c>
      <c r="E571" s="33" t="s">
        <v>11800</v>
      </c>
      <c r="F571" s="33" t="s">
        <v>11550</v>
      </c>
      <c r="G571" s="33">
        <v>1068</v>
      </c>
      <c r="H571" s="33">
        <v>0</v>
      </c>
      <c r="I571" s="33"/>
      <c r="J571" s="33" t="s">
        <v>11304</v>
      </c>
      <c r="K571" s="33" t="s">
        <v>14864</v>
      </c>
      <c r="L571" s="33">
        <v>120</v>
      </c>
      <c r="M571" s="33"/>
      <c r="N571" s="33"/>
      <c r="O571" s="33"/>
      <c r="P571" s="33" t="s">
        <v>11306</v>
      </c>
      <c r="Q571" s="33" t="s">
        <v>11306</v>
      </c>
      <c r="R571" s="33">
        <v>0</v>
      </c>
      <c r="S571" s="33">
        <v>0</v>
      </c>
      <c r="T571" s="33"/>
      <c r="U571" s="33"/>
      <c r="V571" s="33"/>
      <c r="W571" s="33" t="s">
        <v>14057</v>
      </c>
      <c r="X571" s="33"/>
      <c r="Y571" s="33" t="s">
        <v>11308</v>
      </c>
      <c r="Z571" s="33">
        <v>0</v>
      </c>
      <c r="AA571" s="33">
        <v>0</v>
      </c>
      <c r="AB571" s="33">
        <v>0</v>
      </c>
      <c r="AC571" s="33">
        <v>0</v>
      </c>
      <c r="AD571" s="33" t="s">
        <v>11803</v>
      </c>
      <c r="AE571" s="33" t="s">
        <v>15722</v>
      </c>
      <c r="AF571" s="33" t="s">
        <v>15723</v>
      </c>
      <c r="AG571" s="33" t="s">
        <v>15724</v>
      </c>
      <c r="AH571" s="33" t="s">
        <v>15725</v>
      </c>
      <c r="AI571" s="33" t="s">
        <v>15726</v>
      </c>
      <c r="AJ571" s="33" t="s">
        <v>15727</v>
      </c>
      <c r="AK571" s="33" t="s">
        <v>12774</v>
      </c>
      <c r="AL571" s="33" t="s">
        <v>14893</v>
      </c>
      <c r="AM571" s="33" t="s">
        <v>15728</v>
      </c>
      <c r="AN571" s="33"/>
      <c r="AO571" s="33" t="s">
        <v>11627</v>
      </c>
      <c r="AP571" s="33" t="s">
        <v>11318</v>
      </c>
      <c r="AQ571" s="33">
        <v>0</v>
      </c>
      <c r="AR571" s="33"/>
      <c r="AS571" s="33"/>
      <c r="AT571" s="33"/>
      <c r="AU571" s="33"/>
      <c r="AV571" s="33"/>
      <c r="AW571" s="33"/>
      <c r="AX571" s="33"/>
      <c r="AY571" s="33"/>
      <c r="AZ571" s="33"/>
      <c r="BA571" s="33"/>
      <c r="BB571" s="33"/>
      <c r="BC571" s="33" t="s">
        <v>11306</v>
      </c>
      <c r="BD571" s="33" t="s">
        <v>11318</v>
      </c>
      <c r="BE571" s="33"/>
      <c r="BF571" s="33"/>
      <c r="BG571" s="33"/>
      <c r="BH571" s="33"/>
      <c r="BI571" s="33"/>
      <c r="BJ571" s="33">
        <v>0</v>
      </c>
      <c r="BK571" s="33" t="s">
        <v>31</v>
      </c>
      <c r="BL571" s="33"/>
      <c r="BM571" s="33" t="s">
        <v>22259</v>
      </c>
    </row>
    <row r="572" spans="1:65" x14ac:dyDescent="0.25">
      <c r="A572" s="33" t="s">
        <v>15729</v>
      </c>
      <c r="B572" s="33" t="s">
        <v>15730</v>
      </c>
      <c r="C572" s="33" t="s">
        <v>15731</v>
      </c>
      <c r="D572" s="33" t="s">
        <v>11376</v>
      </c>
      <c r="E572" s="33" t="s">
        <v>11800</v>
      </c>
      <c r="F572" s="33" t="s">
        <v>11550</v>
      </c>
      <c r="G572" s="33">
        <v>1116.8</v>
      </c>
      <c r="H572" s="33">
        <v>0</v>
      </c>
      <c r="I572" s="33"/>
      <c r="J572" s="33" t="s">
        <v>11304</v>
      </c>
      <c r="K572" s="33" t="s">
        <v>11306</v>
      </c>
      <c r="L572" s="33">
        <v>478</v>
      </c>
      <c r="M572" s="33"/>
      <c r="N572" s="33"/>
      <c r="O572" s="33"/>
      <c r="P572" s="33" t="s">
        <v>11306</v>
      </c>
      <c r="Q572" s="33" t="s">
        <v>11306</v>
      </c>
      <c r="R572" s="33">
        <v>0</v>
      </c>
      <c r="S572" s="33">
        <v>0</v>
      </c>
      <c r="T572" s="33"/>
      <c r="U572" s="33"/>
      <c r="V572" s="33"/>
      <c r="W572" s="33" t="s">
        <v>14057</v>
      </c>
      <c r="X572" s="33"/>
      <c r="Y572" s="33" t="s">
        <v>11308</v>
      </c>
      <c r="Z572" s="33">
        <v>0</v>
      </c>
      <c r="AA572" s="33">
        <v>0</v>
      </c>
      <c r="AB572" s="33">
        <v>0</v>
      </c>
      <c r="AC572" s="33">
        <v>0</v>
      </c>
      <c r="AD572" s="33" t="s">
        <v>11309</v>
      </c>
      <c r="AE572" s="33" t="s">
        <v>15732</v>
      </c>
      <c r="AF572" s="33" t="s">
        <v>15733</v>
      </c>
      <c r="AG572" s="33" t="s">
        <v>15734</v>
      </c>
      <c r="AH572" s="33" t="s">
        <v>15735</v>
      </c>
      <c r="AI572" s="33" t="s">
        <v>15736</v>
      </c>
      <c r="AJ572" s="33" t="s">
        <v>15737</v>
      </c>
      <c r="AK572" s="33" t="s">
        <v>11809</v>
      </c>
      <c r="AL572" s="33" t="s">
        <v>14893</v>
      </c>
      <c r="AM572" s="33" t="s">
        <v>15738</v>
      </c>
      <c r="AN572" s="33"/>
      <c r="AO572" s="33" t="s">
        <v>11317</v>
      </c>
      <c r="AP572" s="33" t="s">
        <v>11318</v>
      </c>
      <c r="AQ572" s="33">
        <v>0</v>
      </c>
      <c r="AR572" s="33"/>
      <c r="AS572" s="33"/>
      <c r="AT572" s="33"/>
      <c r="AU572" s="33"/>
      <c r="AV572" s="33"/>
      <c r="AW572" s="33"/>
      <c r="AX572" s="33"/>
      <c r="AY572" s="33"/>
      <c r="AZ572" s="33"/>
      <c r="BA572" s="33"/>
      <c r="BB572" s="33"/>
      <c r="BC572" s="33" t="s">
        <v>11306</v>
      </c>
      <c r="BD572" s="33" t="s">
        <v>11318</v>
      </c>
      <c r="BE572" s="33" t="s">
        <v>11341</v>
      </c>
      <c r="BF572" s="33"/>
      <c r="BG572" s="33"/>
      <c r="BH572" s="33"/>
      <c r="BI572" s="33"/>
      <c r="BJ572" s="33">
        <v>0</v>
      </c>
      <c r="BK572" s="33" t="s">
        <v>31</v>
      </c>
      <c r="BL572" s="33"/>
      <c r="BM572" s="33" t="s">
        <v>22259</v>
      </c>
    </row>
    <row r="573" spans="1:65" x14ac:dyDescent="0.25">
      <c r="A573" s="33" t="s">
        <v>15739</v>
      </c>
      <c r="B573" s="33" t="s">
        <v>15740</v>
      </c>
      <c r="C573" s="33" t="s">
        <v>15741</v>
      </c>
      <c r="D573" s="33" t="s">
        <v>11376</v>
      </c>
      <c r="E573" s="33" t="s">
        <v>11800</v>
      </c>
      <c r="F573" s="33" t="s">
        <v>11550</v>
      </c>
      <c r="G573" s="33">
        <v>1116.8</v>
      </c>
      <c r="H573" s="33">
        <v>0</v>
      </c>
      <c r="I573" s="33"/>
      <c r="J573" s="33" t="s">
        <v>11304</v>
      </c>
      <c r="K573" s="33" t="s">
        <v>11306</v>
      </c>
      <c r="L573" s="33">
        <v>478</v>
      </c>
      <c r="M573" s="33"/>
      <c r="N573" s="33"/>
      <c r="O573" s="33"/>
      <c r="P573" s="33" t="s">
        <v>11306</v>
      </c>
      <c r="Q573" s="33" t="s">
        <v>11306</v>
      </c>
      <c r="R573" s="33">
        <v>0</v>
      </c>
      <c r="S573" s="33">
        <v>0</v>
      </c>
      <c r="T573" s="33"/>
      <c r="U573" s="33"/>
      <c r="V573" s="33"/>
      <c r="W573" s="33" t="s">
        <v>14057</v>
      </c>
      <c r="X573" s="33"/>
      <c r="Y573" s="33" t="s">
        <v>11308</v>
      </c>
      <c r="Z573" s="33">
        <v>0</v>
      </c>
      <c r="AA573" s="33">
        <v>0</v>
      </c>
      <c r="AB573" s="33">
        <v>0</v>
      </c>
      <c r="AC573" s="33">
        <v>0</v>
      </c>
      <c r="AD573" s="33" t="s">
        <v>11309</v>
      </c>
      <c r="AE573" s="33" t="s">
        <v>15742</v>
      </c>
      <c r="AF573" s="33" t="s">
        <v>15743</v>
      </c>
      <c r="AG573" s="33" t="s">
        <v>15744</v>
      </c>
      <c r="AH573" s="33" t="s">
        <v>15745</v>
      </c>
      <c r="AI573" s="33" t="s">
        <v>15746</v>
      </c>
      <c r="AJ573" s="33" t="s">
        <v>15747</v>
      </c>
      <c r="AK573" s="33" t="s">
        <v>11809</v>
      </c>
      <c r="AL573" s="33" t="s">
        <v>14893</v>
      </c>
      <c r="AM573" s="33" t="s">
        <v>15748</v>
      </c>
      <c r="AN573" s="33"/>
      <c r="AO573" s="33" t="s">
        <v>11317</v>
      </c>
      <c r="AP573" s="33" t="s">
        <v>11318</v>
      </c>
      <c r="AQ573" s="33">
        <v>0</v>
      </c>
      <c r="AR573" s="33"/>
      <c r="AS573" s="33"/>
      <c r="AT573" s="33"/>
      <c r="AU573" s="33"/>
      <c r="AV573" s="33"/>
      <c r="AW573" s="33"/>
      <c r="AX573" s="33"/>
      <c r="AY573" s="33"/>
      <c r="AZ573" s="33"/>
      <c r="BA573" s="33"/>
      <c r="BB573" s="33"/>
      <c r="BC573" s="33" t="s">
        <v>11306</v>
      </c>
      <c r="BD573" s="33" t="s">
        <v>11318</v>
      </c>
      <c r="BE573" s="33" t="s">
        <v>11341</v>
      </c>
      <c r="BF573" s="33"/>
      <c r="BG573" s="33"/>
      <c r="BH573" s="33"/>
      <c r="BI573" s="33"/>
      <c r="BJ573" s="33">
        <v>0</v>
      </c>
      <c r="BK573" s="33" t="s">
        <v>31</v>
      </c>
      <c r="BL573" s="33"/>
      <c r="BM573" s="33" t="s">
        <v>22259</v>
      </c>
    </row>
    <row r="574" spans="1:65" x14ac:dyDescent="0.25">
      <c r="A574" s="33" t="s">
        <v>15749</v>
      </c>
      <c r="B574" s="33" t="s">
        <v>15750</v>
      </c>
      <c r="C574" s="33" t="s">
        <v>15751</v>
      </c>
      <c r="D574" s="33" t="s">
        <v>11376</v>
      </c>
      <c r="E574" s="33" t="s">
        <v>11800</v>
      </c>
      <c r="F574" s="33" t="s">
        <v>11550</v>
      </c>
      <c r="G574" s="33">
        <v>0</v>
      </c>
      <c r="H574" s="33">
        <v>0</v>
      </c>
      <c r="I574" s="33"/>
      <c r="J574" s="33" t="s">
        <v>11304</v>
      </c>
      <c r="K574" s="33" t="s">
        <v>11306</v>
      </c>
      <c r="L574" s="33">
        <v>478</v>
      </c>
      <c r="M574" s="33"/>
      <c r="N574" s="33"/>
      <c r="O574" s="33"/>
      <c r="P574" s="33" t="s">
        <v>11306</v>
      </c>
      <c r="Q574" s="33" t="s">
        <v>11306</v>
      </c>
      <c r="R574" s="33">
        <v>0</v>
      </c>
      <c r="S574" s="33">
        <v>0</v>
      </c>
      <c r="T574" s="33"/>
      <c r="U574" s="33"/>
      <c r="V574" s="33"/>
      <c r="W574" s="33" t="s">
        <v>14057</v>
      </c>
      <c r="X574" s="33"/>
      <c r="Y574" s="33" t="s">
        <v>11308</v>
      </c>
      <c r="Z574" s="33">
        <v>0</v>
      </c>
      <c r="AA574" s="33">
        <v>0</v>
      </c>
      <c r="AB574" s="33">
        <v>0</v>
      </c>
      <c r="AC574" s="33">
        <v>0</v>
      </c>
      <c r="AD574" s="33" t="s">
        <v>11309</v>
      </c>
      <c r="AE574" s="33"/>
      <c r="AF574" s="33"/>
      <c r="AG574" s="33"/>
      <c r="AH574" s="33"/>
      <c r="AI574" s="33"/>
      <c r="AJ574" s="33"/>
      <c r="AK574" s="33" t="s">
        <v>11809</v>
      </c>
      <c r="AL574" s="33" t="s">
        <v>14893</v>
      </c>
      <c r="AM574" s="33" t="s">
        <v>15752</v>
      </c>
      <c r="AN574" s="33" t="s">
        <v>11227</v>
      </c>
      <c r="AO574" s="33" t="s">
        <v>11317</v>
      </c>
      <c r="AP574" s="33" t="s">
        <v>11318</v>
      </c>
      <c r="AQ574" s="33">
        <v>0</v>
      </c>
      <c r="AR574" s="33"/>
      <c r="AS574" s="33"/>
      <c r="AT574" s="33"/>
      <c r="AU574" s="33"/>
      <c r="AV574" s="33"/>
      <c r="AW574" s="33"/>
      <c r="AX574" s="33"/>
      <c r="AY574" s="33"/>
      <c r="AZ574" s="33"/>
      <c r="BA574" s="33"/>
      <c r="BB574" s="33"/>
      <c r="BC574" s="33" t="s">
        <v>11306</v>
      </c>
      <c r="BD574" s="33" t="s">
        <v>11318</v>
      </c>
      <c r="BE574" s="33" t="s">
        <v>11341</v>
      </c>
      <c r="BF574" s="33"/>
      <c r="BG574" s="33"/>
      <c r="BH574" s="33"/>
      <c r="BI574" s="33"/>
      <c r="BJ574" s="33">
        <v>0</v>
      </c>
      <c r="BK574" s="33" t="s">
        <v>31</v>
      </c>
      <c r="BL574" s="33"/>
      <c r="BM574" s="33" t="s">
        <v>22259</v>
      </c>
    </row>
    <row r="575" spans="1:65" x14ac:dyDescent="0.25">
      <c r="A575" s="33" t="s">
        <v>15753</v>
      </c>
      <c r="B575" s="33" t="s">
        <v>5263</v>
      </c>
      <c r="C575" s="33" t="s">
        <v>15754</v>
      </c>
      <c r="D575" s="33" t="s">
        <v>11376</v>
      </c>
      <c r="E575" s="33" t="s">
        <v>11800</v>
      </c>
      <c r="F575" s="33" t="s">
        <v>11550</v>
      </c>
      <c r="G575" s="33">
        <v>1116.8</v>
      </c>
      <c r="H575" s="33">
        <v>0</v>
      </c>
      <c r="I575" s="33"/>
      <c r="J575" s="33" t="s">
        <v>11304</v>
      </c>
      <c r="K575" s="33" t="s">
        <v>14876</v>
      </c>
      <c r="L575" s="33">
        <v>478</v>
      </c>
      <c r="M575" s="33"/>
      <c r="N575" s="33"/>
      <c r="O575" s="33"/>
      <c r="P575" s="33" t="s">
        <v>11306</v>
      </c>
      <c r="Q575" s="33" t="s">
        <v>11306</v>
      </c>
      <c r="R575" s="33">
        <v>0</v>
      </c>
      <c r="S575" s="33">
        <v>0</v>
      </c>
      <c r="T575" s="33"/>
      <c r="U575" s="33"/>
      <c r="V575" s="33"/>
      <c r="W575" s="33" t="s">
        <v>14057</v>
      </c>
      <c r="X575" s="33"/>
      <c r="Y575" s="33" t="s">
        <v>11308</v>
      </c>
      <c r="Z575" s="33">
        <v>0</v>
      </c>
      <c r="AA575" s="33">
        <v>0</v>
      </c>
      <c r="AB575" s="33">
        <v>0</v>
      </c>
      <c r="AC575" s="33">
        <v>0</v>
      </c>
      <c r="AD575" s="33" t="s">
        <v>11309</v>
      </c>
      <c r="AE575" s="33" t="s">
        <v>15755</v>
      </c>
      <c r="AF575" s="33" t="s">
        <v>15756</v>
      </c>
      <c r="AG575" s="33" t="s">
        <v>15757</v>
      </c>
      <c r="AH575" s="33" t="s">
        <v>15758</v>
      </c>
      <c r="AI575" s="33" t="s">
        <v>15759</v>
      </c>
      <c r="AJ575" s="33" t="s">
        <v>15760</v>
      </c>
      <c r="AK575" s="33" t="s">
        <v>11809</v>
      </c>
      <c r="AL575" s="33" t="s">
        <v>14893</v>
      </c>
      <c r="AM575" s="33" t="s">
        <v>15761</v>
      </c>
      <c r="AN575" s="33"/>
      <c r="AO575" s="33" t="s">
        <v>11317</v>
      </c>
      <c r="AP575" s="33" t="s">
        <v>11318</v>
      </c>
      <c r="AQ575" s="33">
        <v>0</v>
      </c>
      <c r="AR575" s="33"/>
      <c r="AS575" s="33"/>
      <c r="AT575" s="33"/>
      <c r="AU575" s="33"/>
      <c r="AV575" s="33"/>
      <c r="AW575" s="33"/>
      <c r="AX575" s="33"/>
      <c r="AY575" s="33"/>
      <c r="AZ575" s="33"/>
      <c r="BA575" s="33"/>
      <c r="BB575" s="33"/>
      <c r="BC575" s="33" t="s">
        <v>11306</v>
      </c>
      <c r="BD575" s="33" t="s">
        <v>11318</v>
      </c>
      <c r="BE575" s="33" t="s">
        <v>11341</v>
      </c>
      <c r="BF575" s="33"/>
      <c r="BG575" s="33"/>
      <c r="BH575" s="33"/>
      <c r="BI575" s="33"/>
      <c r="BJ575" s="33">
        <v>0</v>
      </c>
      <c r="BK575" s="33" t="s">
        <v>31</v>
      </c>
      <c r="BL575" s="33"/>
      <c r="BM575" s="33" t="s">
        <v>22259</v>
      </c>
    </row>
    <row r="576" spans="1:65" x14ac:dyDescent="0.25">
      <c r="A576" s="33" t="s">
        <v>15762</v>
      </c>
      <c r="B576" s="33" t="s">
        <v>7714</v>
      </c>
      <c r="C576" s="33" t="s">
        <v>15763</v>
      </c>
      <c r="D576" s="33" t="s">
        <v>11376</v>
      </c>
      <c r="E576" s="33" t="s">
        <v>11800</v>
      </c>
      <c r="F576" s="33" t="s">
        <v>11550</v>
      </c>
      <c r="G576" s="33">
        <v>1116.8</v>
      </c>
      <c r="H576" s="33">
        <v>0</v>
      </c>
      <c r="I576" s="33"/>
      <c r="J576" s="33" t="s">
        <v>11304</v>
      </c>
      <c r="K576" s="33" t="s">
        <v>11306</v>
      </c>
      <c r="L576" s="33">
        <v>478</v>
      </c>
      <c r="M576" s="33"/>
      <c r="N576" s="33"/>
      <c r="O576" s="33"/>
      <c r="P576" s="33" t="s">
        <v>11306</v>
      </c>
      <c r="Q576" s="33" t="s">
        <v>11306</v>
      </c>
      <c r="R576" s="33">
        <v>0</v>
      </c>
      <c r="S576" s="33">
        <v>0</v>
      </c>
      <c r="T576" s="33"/>
      <c r="U576" s="33"/>
      <c r="V576" s="33"/>
      <c r="W576" s="33" t="s">
        <v>14057</v>
      </c>
      <c r="X576" s="33"/>
      <c r="Y576" s="33" t="s">
        <v>11308</v>
      </c>
      <c r="Z576" s="33">
        <v>0</v>
      </c>
      <c r="AA576" s="33">
        <v>0</v>
      </c>
      <c r="AB576" s="33">
        <v>0</v>
      </c>
      <c r="AC576" s="33">
        <v>0</v>
      </c>
      <c r="AD576" s="33" t="s">
        <v>11309</v>
      </c>
      <c r="AE576" s="33" t="s">
        <v>15764</v>
      </c>
      <c r="AF576" s="33" t="s">
        <v>15765</v>
      </c>
      <c r="AG576" s="33" t="s">
        <v>15766</v>
      </c>
      <c r="AH576" s="33" t="s">
        <v>15767</v>
      </c>
      <c r="AI576" s="33" t="s">
        <v>15768</v>
      </c>
      <c r="AJ576" s="33" t="s">
        <v>15769</v>
      </c>
      <c r="AK576" s="33" t="s">
        <v>11809</v>
      </c>
      <c r="AL576" s="33" t="s">
        <v>14893</v>
      </c>
      <c r="AM576" s="33" t="s">
        <v>15770</v>
      </c>
      <c r="AN576" s="33"/>
      <c r="AO576" s="33" t="s">
        <v>11317</v>
      </c>
      <c r="AP576" s="33" t="s">
        <v>11318</v>
      </c>
      <c r="AQ576" s="33">
        <v>0</v>
      </c>
      <c r="AR576" s="33"/>
      <c r="AS576" s="33"/>
      <c r="AT576" s="33"/>
      <c r="AU576" s="33"/>
      <c r="AV576" s="33"/>
      <c r="AW576" s="33"/>
      <c r="AX576" s="33"/>
      <c r="AY576" s="33"/>
      <c r="AZ576" s="33"/>
      <c r="BA576" s="33"/>
      <c r="BB576" s="33"/>
      <c r="BC576" s="33" t="s">
        <v>11306</v>
      </c>
      <c r="BD576" s="33" t="s">
        <v>11318</v>
      </c>
      <c r="BE576" s="33" t="s">
        <v>11341</v>
      </c>
      <c r="BF576" s="33"/>
      <c r="BG576" s="33"/>
      <c r="BH576" s="33"/>
      <c r="BI576" s="33"/>
      <c r="BJ576" s="33">
        <v>0</v>
      </c>
      <c r="BK576" s="33" t="s">
        <v>31</v>
      </c>
      <c r="BL576" s="33"/>
      <c r="BM576" s="33" t="s">
        <v>22259</v>
      </c>
    </row>
    <row r="577" spans="1:65" x14ac:dyDescent="0.25">
      <c r="A577" s="33" t="s">
        <v>15771</v>
      </c>
      <c r="B577" s="33" t="s">
        <v>15772</v>
      </c>
      <c r="C577" s="33" t="s">
        <v>15773</v>
      </c>
      <c r="D577" s="33" t="s">
        <v>11302</v>
      </c>
      <c r="E577" s="33"/>
      <c r="F577" s="33" t="s">
        <v>11550</v>
      </c>
      <c r="G577" s="33">
        <v>1068.8</v>
      </c>
      <c r="H577" s="33">
        <v>0</v>
      </c>
      <c r="I577" s="33"/>
      <c r="J577" s="33" t="s">
        <v>11304</v>
      </c>
      <c r="K577" s="33" t="s">
        <v>15691</v>
      </c>
      <c r="L577" s="33">
        <v>426</v>
      </c>
      <c r="M577" s="33"/>
      <c r="N577" s="33"/>
      <c r="O577" s="33"/>
      <c r="P577" s="33" t="s">
        <v>11306</v>
      </c>
      <c r="Q577" s="33" t="s">
        <v>11306</v>
      </c>
      <c r="R577" s="33">
        <v>0</v>
      </c>
      <c r="S577" s="33">
        <v>0</v>
      </c>
      <c r="T577" s="33"/>
      <c r="U577" s="33"/>
      <c r="V577" s="33"/>
      <c r="W577" s="33"/>
      <c r="X577" s="33"/>
      <c r="Y577" s="33" t="s">
        <v>11308</v>
      </c>
      <c r="Z577" s="33">
        <v>0</v>
      </c>
      <c r="AA577" s="33">
        <v>0</v>
      </c>
      <c r="AB577" s="33">
        <v>0</v>
      </c>
      <c r="AC577" s="33">
        <v>0</v>
      </c>
      <c r="AD577" s="33" t="s">
        <v>11309</v>
      </c>
      <c r="AE577" s="33" t="s">
        <v>15774</v>
      </c>
      <c r="AF577" s="33"/>
      <c r="AG577" s="33"/>
      <c r="AH577" s="33"/>
      <c r="AI577" s="33"/>
      <c r="AJ577" s="33"/>
      <c r="AK577" s="33" t="s">
        <v>15775</v>
      </c>
      <c r="AL577" s="33" t="s">
        <v>14893</v>
      </c>
      <c r="AM577" s="33" t="s">
        <v>15776</v>
      </c>
      <c r="AN577" s="33" t="s">
        <v>11227</v>
      </c>
      <c r="AO577" s="33" t="s">
        <v>11317</v>
      </c>
      <c r="AP577" s="33" t="s">
        <v>11318</v>
      </c>
      <c r="AQ577" s="33">
        <v>0</v>
      </c>
      <c r="AR577" s="33"/>
      <c r="AS577" s="33"/>
      <c r="AT577" s="33"/>
      <c r="AU577" s="33"/>
      <c r="AV577" s="33"/>
      <c r="AW577" s="33"/>
      <c r="AX577" s="33"/>
      <c r="AY577" s="33"/>
      <c r="AZ577" s="33"/>
      <c r="BA577" s="33"/>
      <c r="BB577" s="33"/>
      <c r="BC577" s="33" t="s">
        <v>11306</v>
      </c>
      <c r="BD577" s="33" t="s">
        <v>11318</v>
      </c>
      <c r="BE577" s="33" t="s">
        <v>11341</v>
      </c>
      <c r="BF577" s="33"/>
      <c r="BG577" s="33"/>
      <c r="BH577" s="33"/>
      <c r="BI577" s="33"/>
      <c r="BJ577" s="33">
        <v>0</v>
      </c>
      <c r="BK577" s="33" t="s">
        <v>31</v>
      </c>
      <c r="BL577" s="33"/>
      <c r="BM577" s="33" t="s">
        <v>22259</v>
      </c>
    </row>
    <row r="578" spans="1:65" x14ac:dyDescent="0.25">
      <c r="A578" s="33" t="s">
        <v>15777</v>
      </c>
      <c r="B578" s="33" t="s">
        <v>15778</v>
      </c>
      <c r="C578" s="33" t="s">
        <v>15779</v>
      </c>
      <c r="D578" s="33" t="s">
        <v>11376</v>
      </c>
      <c r="E578" s="33"/>
      <c r="F578" s="33" t="s">
        <v>11550</v>
      </c>
      <c r="G578" s="33">
        <v>0.01</v>
      </c>
      <c r="H578" s="33">
        <v>0</v>
      </c>
      <c r="I578" s="33"/>
      <c r="J578" s="33" t="s">
        <v>11304</v>
      </c>
      <c r="K578" s="33" t="s">
        <v>14781</v>
      </c>
      <c r="L578" s="33">
        <v>403</v>
      </c>
      <c r="M578" s="33"/>
      <c r="N578" s="33"/>
      <c r="O578" s="33"/>
      <c r="P578" s="33" t="s">
        <v>11306</v>
      </c>
      <c r="Q578" s="33" t="s">
        <v>11306</v>
      </c>
      <c r="R578" s="33">
        <v>0</v>
      </c>
      <c r="S578" s="33">
        <v>8.5</v>
      </c>
      <c r="T578" s="33"/>
      <c r="U578" s="33"/>
      <c r="V578" s="33"/>
      <c r="W578" s="33"/>
      <c r="X578" s="33"/>
      <c r="Y578" s="33" t="s">
        <v>11308</v>
      </c>
      <c r="Z578" s="33">
        <v>0</v>
      </c>
      <c r="AA578" s="33">
        <v>0</v>
      </c>
      <c r="AB578" s="33">
        <v>0</v>
      </c>
      <c r="AC578" s="33">
        <v>0</v>
      </c>
      <c r="AD578" s="33" t="s">
        <v>11309</v>
      </c>
      <c r="AE578" s="33"/>
      <c r="AF578" s="33"/>
      <c r="AG578" s="33"/>
      <c r="AH578" s="33"/>
      <c r="AI578" s="33"/>
      <c r="AJ578" s="33"/>
      <c r="AK578" s="33" t="s">
        <v>11809</v>
      </c>
      <c r="AL578" s="33" t="s">
        <v>14893</v>
      </c>
      <c r="AM578" s="33" t="s">
        <v>15780</v>
      </c>
      <c r="AN578" s="33" t="s">
        <v>11227</v>
      </c>
      <c r="AO578" s="33" t="s">
        <v>11317</v>
      </c>
      <c r="AP578" s="33" t="s">
        <v>11318</v>
      </c>
      <c r="AQ578" s="33">
        <v>0</v>
      </c>
      <c r="AR578" s="33"/>
      <c r="AS578" s="33"/>
      <c r="AT578" s="33"/>
      <c r="AU578" s="33"/>
      <c r="AV578" s="33"/>
      <c r="AW578" s="33"/>
      <c r="AX578" s="33"/>
      <c r="AY578" s="33"/>
      <c r="AZ578" s="33"/>
      <c r="BA578" s="33"/>
      <c r="BB578" s="33"/>
      <c r="BC578" s="33" t="s">
        <v>11306</v>
      </c>
      <c r="BD578" s="33" t="s">
        <v>11318</v>
      </c>
      <c r="BE578" s="33"/>
      <c r="BF578" s="33"/>
      <c r="BG578" s="33"/>
      <c r="BH578" s="33"/>
      <c r="BI578" s="33"/>
      <c r="BJ578" s="33">
        <v>0</v>
      </c>
      <c r="BK578" s="33" t="s">
        <v>31</v>
      </c>
      <c r="BL578" s="33"/>
      <c r="BM578" s="33" t="s">
        <v>22259</v>
      </c>
    </row>
    <row r="579" spans="1:65" x14ac:dyDescent="0.25">
      <c r="A579" s="33" t="s">
        <v>15781</v>
      </c>
      <c r="B579" s="33" t="s">
        <v>15782</v>
      </c>
      <c r="C579" s="33" t="s">
        <v>15783</v>
      </c>
      <c r="D579" s="33" t="s">
        <v>11376</v>
      </c>
      <c r="E579" s="33"/>
      <c r="F579" s="33" t="s">
        <v>11550</v>
      </c>
      <c r="G579" s="33">
        <v>0.01</v>
      </c>
      <c r="H579" s="33">
        <v>0</v>
      </c>
      <c r="I579" s="33"/>
      <c r="J579" s="33" t="s">
        <v>11304</v>
      </c>
      <c r="K579" s="33" t="s">
        <v>14864</v>
      </c>
      <c r="L579" s="33">
        <v>403</v>
      </c>
      <c r="M579" s="33"/>
      <c r="N579" s="33"/>
      <c r="O579" s="33"/>
      <c r="P579" s="33" t="s">
        <v>11306</v>
      </c>
      <c r="Q579" s="33" t="s">
        <v>11306</v>
      </c>
      <c r="R579" s="33">
        <v>0</v>
      </c>
      <c r="S579" s="33">
        <v>8.5</v>
      </c>
      <c r="T579" s="33"/>
      <c r="U579" s="33"/>
      <c r="V579" s="33"/>
      <c r="W579" s="33"/>
      <c r="X579" s="33"/>
      <c r="Y579" s="33" t="s">
        <v>11308</v>
      </c>
      <c r="Z579" s="33">
        <v>0</v>
      </c>
      <c r="AA579" s="33">
        <v>0</v>
      </c>
      <c r="AB579" s="33">
        <v>0</v>
      </c>
      <c r="AC579" s="33">
        <v>0</v>
      </c>
      <c r="AD579" s="33" t="s">
        <v>11309</v>
      </c>
      <c r="AE579" s="33"/>
      <c r="AF579" s="33"/>
      <c r="AG579" s="33"/>
      <c r="AH579" s="33"/>
      <c r="AI579" s="33"/>
      <c r="AJ579" s="33"/>
      <c r="AK579" s="33" t="s">
        <v>11809</v>
      </c>
      <c r="AL579" s="33" t="s">
        <v>14893</v>
      </c>
      <c r="AM579" s="33" t="s">
        <v>15784</v>
      </c>
      <c r="AN579" s="33" t="s">
        <v>11227</v>
      </c>
      <c r="AO579" s="33" t="s">
        <v>11317</v>
      </c>
      <c r="AP579" s="33" t="s">
        <v>11318</v>
      </c>
      <c r="AQ579" s="33">
        <v>0</v>
      </c>
      <c r="AR579" s="33"/>
      <c r="AS579" s="33"/>
      <c r="AT579" s="33"/>
      <c r="AU579" s="33"/>
      <c r="AV579" s="33"/>
      <c r="AW579" s="33"/>
      <c r="AX579" s="33"/>
      <c r="AY579" s="33"/>
      <c r="AZ579" s="33"/>
      <c r="BA579" s="33"/>
      <c r="BB579" s="33"/>
      <c r="BC579" s="33" t="s">
        <v>11306</v>
      </c>
      <c r="BD579" s="33" t="s">
        <v>11318</v>
      </c>
      <c r="BE579" s="33"/>
      <c r="BF579" s="33"/>
      <c r="BG579" s="33"/>
      <c r="BH579" s="33"/>
      <c r="BI579" s="33"/>
      <c r="BJ579" s="33">
        <v>0</v>
      </c>
      <c r="BK579" s="33" t="s">
        <v>31</v>
      </c>
      <c r="BL579" s="33"/>
      <c r="BM579" s="33" t="s">
        <v>22259</v>
      </c>
    </row>
    <row r="580" spans="1:65" x14ac:dyDescent="0.25">
      <c r="A580" s="33" t="s">
        <v>15785</v>
      </c>
      <c r="B580" s="33" t="s">
        <v>15786</v>
      </c>
      <c r="C580" s="33" t="s">
        <v>15787</v>
      </c>
      <c r="D580" s="33" t="s">
        <v>11376</v>
      </c>
      <c r="E580" s="33"/>
      <c r="F580" s="33" t="s">
        <v>11550</v>
      </c>
      <c r="G580" s="33">
        <v>0.01</v>
      </c>
      <c r="H580" s="33">
        <v>0</v>
      </c>
      <c r="I580" s="33"/>
      <c r="J580" s="33" t="s">
        <v>11304</v>
      </c>
      <c r="K580" s="33" t="s">
        <v>14864</v>
      </c>
      <c r="L580" s="33">
        <v>403</v>
      </c>
      <c r="M580" s="33"/>
      <c r="N580" s="33"/>
      <c r="O580" s="33"/>
      <c r="P580" s="33" t="s">
        <v>11306</v>
      </c>
      <c r="Q580" s="33" t="s">
        <v>11306</v>
      </c>
      <c r="R580" s="33">
        <v>0</v>
      </c>
      <c r="S580" s="33">
        <v>8.5</v>
      </c>
      <c r="T580" s="33"/>
      <c r="U580" s="33"/>
      <c r="V580" s="33"/>
      <c r="W580" s="33"/>
      <c r="X580" s="33"/>
      <c r="Y580" s="33" t="s">
        <v>11308</v>
      </c>
      <c r="Z580" s="33">
        <v>0</v>
      </c>
      <c r="AA580" s="33">
        <v>0</v>
      </c>
      <c r="AB580" s="33">
        <v>0</v>
      </c>
      <c r="AC580" s="33">
        <v>0</v>
      </c>
      <c r="AD580" s="33" t="s">
        <v>11309</v>
      </c>
      <c r="AE580" s="33"/>
      <c r="AF580" s="33"/>
      <c r="AG580" s="33"/>
      <c r="AH580" s="33"/>
      <c r="AI580" s="33"/>
      <c r="AJ580" s="33"/>
      <c r="AK580" s="33" t="s">
        <v>11809</v>
      </c>
      <c r="AL580" s="33" t="s">
        <v>14893</v>
      </c>
      <c r="AM580" s="33" t="s">
        <v>15788</v>
      </c>
      <c r="AN580" s="33" t="s">
        <v>11227</v>
      </c>
      <c r="AO580" s="33" t="s">
        <v>11317</v>
      </c>
      <c r="AP580" s="33" t="s">
        <v>11318</v>
      </c>
      <c r="AQ580" s="33">
        <v>0</v>
      </c>
      <c r="AR580" s="33"/>
      <c r="AS580" s="33"/>
      <c r="AT580" s="33"/>
      <c r="AU580" s="33"/>
      <c r="AV580" s="33"/>
      <c r="AW580" s="33"/>
      <c r="AX580" s="33"/>
      <c r="AY580" s="33"/>
      <c r="AZ580" s="33"/>
      <c r="BA580" s="33"/>
      <c r="BB580" s="33"/>
      <c r="BC580" s="33" t="s">
        <v>11306</v>
      </c>
      <c r="BD580" s="33" t="s">
        <v>11318</v>
      </c>
      <c r="BE580" s="33"/>
      <c r="BF580" s="33"/>
      <c r="BG580" s="33"/>
      <c r="BH580" s="33"/>
      <c r="BI580" s="33"/>
      <c r="BJ580" s="33">
        <v>0</v>
      </c>
      <c r="BK580" s="33" t="s">
        <v>31</v>
      </c>
      <c r="BL580" s="33"/>
      <c r="BM580" s="33" t="s">
        <v>22259</v>
      </c>
    </row>
    <row r="581" spans="1:65" x14ac:dyDescent="0.25">
      <c r="A581" s="33" t="s">
        <v>15789</v>
      </c>
      <c r="B581" s="33" t="s">
        <v>15790</v>
      </c>
      <c r="C581" s="33" t="s">
        <v>15791</v>
      </c>
      <c r="D581" s="33" t="s">
        <v>11376</v>
      </c>
      <c r="E581" s="33"/>
      <c r="F581" s="33" t="s">
        <v>11550</v>
      </c>
      <c r="G581" s="33">
        <v>0.01</v>
      </c>
      <c r="H581" s="33">
        <v>0</v>
      </c>
      <c r="I581" s="33"/>
      <c r="J581" s="33" t="s">
        <v>11304</v>
      </c>
      <c r="K581" s="33" t="s">
        <v>14864</v>
      </c>
      <c r="L581" s="33">
        <v>403</v>
      </c>
      <c r="M581" s="33"/>
      <c r="N581" s="33"/>
      <c r="O581" s="33"/>
      <c r="P581" s="33" t="s">
        <v>11306</v>
      </c>
      <c r="Q581" s="33" t="s">
        <v>11306</v>
      </c>
      <c r="R581" s="33">
        <v>0</v>
      </c>
      <c r="S581" s="33">
        <v>8.5</v>
      </c>
      <c r="T581" s="33"/>
      <c r="U581" s="33"/>
      <c r="V581" s="33"/>
      <c r="W581" s="33"/>
      <c r="X581" s="33"/>
      <c r="Y581" s="33" t="s">
        <v>11308</v>
      </c>
      <c r="Z581" s="33">
        <v>0</v>
      </c>
      <c r="AA581" s="33">
        <v>0</v>
      </c>
      <c r="AB581" s="33">
        <v>0</v>
      </c>
      <c r="AC581" s="33">
        <v>0</v>
      </c>
      <c r="AD581" s="33" t="s">
        <v>11309</v>
      </c>
      <c r="AE581" s="33"/>
      <c r="AF581" s="33"/>
      <c r="AG581" s="33"/>
      <c r="AH581" s="33"/>
      <c r="AI581" s="33"/>
      <c r="AJ581" s="33"/>
      <c r="AK581" s="33" t="s">
        <v>11809</v>
      </c>
      <c r="AL581" s="33" t="s">
        <v>14893</v>
      </c>
      <c r="AM581" s="33" t="s">
        <v>15792</v>
      </c>
      <c r="AN581" s="33" t="s">
        <v>11227</v>
      </c>
      <c r="AO581" s="33" t="s">
        <v>11317</v>
      </c>
      <c r="AP581" s="33" t="s">
        <v>11318</v>
      </c>
      <c r="AQ581" s="33">
        <v>0</v>
      </c>
      <c r="AR581" s="33"/>
      <c r="AS581" s="33"/>
      <c r="AT581" s="33"/>
      <c r="AU581" s="33"/>
      <c r="AV581" s="33"/>
      <c r="AW581" s="33"/>
      <c r="AX581" s="33"/>
      <c r="AY581" s="33"/>
      <c r="AZ581" s="33"/>
      <c r="BA581" s="33"/>
      <c r="BB581" s="33"/>
      <c r="BC581" s="33" t="s">
        <v>11306</v>
      </c>
      <c r="BD581" s="33" t="s">
        <v>11318</v>
      </c>
      <c r="BE581" s="33"/>
      <c r="BF581" s="33"/>
      <c r="BG581" s="33"/>
      <c r="BH581" s="33"/>
      <c r="BI581" s="33"/>
      <c r="BJ581" s="33">
        <v>0</v>
      </c>
      <c r="BK581" s="33" t="s">
        <v>31</v>
      </c>
      <c r="BL581" s="33"/>
      <c r="BM581" s="33" t="s">
        <v>22259</v>
      </c>
    </row>
    <row r="582" spans="1:65" x14ac:dyDescent="0.25">
      <c r="A582" s="33" t="s">
        <v>15793</v>
      </c>
      <c r="B582" s="33" t="s">
        <v>15794</v>
      </c>
      <c r="C582" s="33" t="s">
        <v>15795</v>
      </c>
      <c r="D582" s="33" t="s">
        <v>11376</v>
      </c>
      <c r="E582" s="33"/>
      <c r="F582" s="33" t="s">
        <v>11550</v>
      </c>
      <c r="G582" s="33">
        <v>0.01</v>
      </c>
      <c r="H582" s="33">
        <v>0</v>
      </c>
      <c r="I582" s="33"/>
      <c r="J582" s="33" t="s">
        <v>11304</v>
      </c>
      <c r="K582" s="33" t="s">
        <v>14781</v>
      </c>
      <c r="L582" s="33">
        <v>403</v>
      </c>
      <c r="M582" s="33"/>
      <c r="N582" s="33"/>
      <c r="O582" s="33"/>
      <c r="P582" s="33" t="s">
        <v>11306</v>
      </c>
      <c r="Q582" s="33" t="s">
        <v>11306</v>
      </c>
      <c r="R582" s="33">
        <v>0</v>
      </c>
      <c r="S582" s="33">
        <v>8.5</v>
      </c>
      <c r="T582" s="33"/>
      <c r="U582" s="33"/>
      <c r="V582" s="33"/>
      <c r="W582" s="33"/>
      <c r="X582" s="33"/>
      <c r="Y582" s="33" t="s">
        <v>11308</v>
      </c>
      <c r="Z582" s="33">
        <v>0</v>
      </c>
      <c r="AA582" s="33">
        <v>0</v>
      </c>
      <c r="AB582" s="33">
        <v>0</v>
      </c>
      <c r="AC582" s="33">
        <v>0</v>
      </c>
      <c r="AD582" s="33" t="s">
        <v>11309</v>
      </c>
      <c r="AE582" s="33"/>
      <c r="AF582" s="33"/>
      <c r="AG582" s="33"/>
      <c r="AH582" s="33"/>
      <c r="AI582" s="33"/>
      <c r="AJ582" s="33"/>
      <c r="AK582" s="33" t="s">
        <v>11809</v>
      </c>
      <c r="AL582" s="33" t="s">
        <v>14893</v>
      </c>
      <c r="AM582" s="33" t="s">
        <v>15796</v>
      </c>
      <c r="AN582" s="33" t="s">
        <v>11227</v>
      </c>
      <c r="AO582" s="33" t="s">
        <v>11317</v>
      </c>
      <c r="AP582" s="33" t="s">
        <v>11318</v>
      </c>
      <c r="AQ582" s="33">
        <v>0</v>
      </c>
      <c r="AR582" s="33"/>
      <c r="AS582" s="33"/>
      <c r="AT582" s="33"/>
      <c r="AU582" s="33"/>
      <c r="AV582" s="33"/>
      <c r="AW582" s="33"/>
      <c r="AX582" s="33"/>
      <c r="AY582" s="33"/>
      <c r="AZ582" s="33"/>
      <c r="BA582" s="33"/>
      <c r="BB582" s="33"/>
      <c r="BC582" s="33" t="s">
        <v>11306</v>
      </c>
      <c r="BD582" s="33" t="s">
        <v>11318</v>
      </c>
      <c r="BE582" s="33"/>
      <c r="BF582" s="33"/>
      <c r="BG582" s="33"/>
      <c r="BH582" s="33"/>
      <c r="BI582" s="33"/>
      <c r="BJ582" s="33">
        <v>0</v>
      </c>
      <c r="BK582" s="33" t="s">
        <v>31</v>
      </c>
      <c r="BL582" s="33"/>
      <c r="BM582" s="33" t="s">
        <v>22259</v>
      </c>
    </row>
    <row r="583" spans="1:65" x14ac:dyDescent="0.25">
      <c r="A583" s="33" t="s">
        <v>15797</v>
      </c>
      <c r="B583" s="33" t="s">
        <v>15798</v>
      </c>
      <c r="C583" s="33" t="s">
        <v>15799</v>
      </c>
      <c r="D583" s="33" t="s">
        <v>11376</v>
      </c>
      <c r="E583" s="33"/>
      <c r="F583" s="33" t="s">
        <v>11550</v>
      </c>
      <c r="G583" s="33">
        <v>0.01</v>
      </c>
      <c r="H583" s="33">
        <v>0</v>
      </c>
      <c r="I583" s="33"/>
      <c r="J583" s="33" t="s">
        <v>11304</v>
      </c>
      <c r="K583" s="33" t="s">
        <v>14876</v>
      </c>
      <c r="L583" s="33">
        <v>403</v>
      </c>
      <c r="M583" s="33"/>
      <c r="N583" s="33"/>
      <c r="O583" s="33"/>
      <c r="P583" s="33" t="s">
        <v>11306</v>
      </c>
      <c r="Q583" s="33" t="s">
        <v>11306</v>
      </c>
      <c r="R583" s="33">
        <v>0</v>
      </c>
      <c r="S583" s="33">
        <v>8.5</v>
      </c>
      <c r="T583" s="33"/>
      <c r="U583" s="33"/>
      <c r="V583" s="33"/>
      <c r="W583" s="33"/>
      <c r="X583" s="33"/>
      <c r="Y583" s="33" t="s">
        <v>11308</v>
      </c>
      <c r="Z583" s="33">
        <v>0</v>
      </c>
      <c r="AA583" s="33">
        <v>0</v>
      </c>
      <c r="AB583" s="33">
        <v>0</v>
      </c>
      <c r="AC583" s="33">
        <v>0</v>
      </c>
      <c r="AD583" s="33" t="s">
        <v>11309</v>
      </c>
      <c r="AE583" s="33"/>
      <c r="AF583" s="33"/>
      <c r="AG583" s="33"/>
      <c r="AH583" s="33"/>
      <c r="AI583" s="33"/>
      <c r="AJ583" s="33"/>
      <c r="AK583" s="33" t="s">
        <v>11809</v>
      </c>
      <c r="AL583" s="33" t="s">
        <v>14893</v>
      </c>
      <c r="AM583" s="33" t="s">
        <v>15800</v>
      </c>
      <c r="AN583" s="33" t="s">
        <v>11227</v>
      </c>
      <c r="AO583" s="33" t="s">
        <v>11317</v>
      </c>
      <c r="AP583" s="33" t="s">
        <v>11318</v>
      </c>
      <c r="AQ583" s="33">
        <v>0</v>
      </c>
      <c r="AR583" s="33"/>
      <c r="AS583" s="33"/>
      <c r="AT583" s="33"/>
      <c r="AU583" s="33"/>
      <c r="AV583" s="33"/>
      <c r="AW583" s="33"/>
      <c r="AX583" s="33"/>
      <c r="AY583" s="33"/>
      <c r="AZ583" s="33"/>
      <c r="BA583" s="33"/>
      <c r="BB583" s="33"/>
      <c r="BC583" s="33" t="s">
        <v>11306</v>
      </c>
      <c r="BD583" s="33" t="s">
        <v>11318</v>
      </c>
      <c r="BE583" s="33"/>
      <c r="BF583" s="33"/>
      <c r="BG583" s="33"/>
      <c r="BH583" s="33"/>
      <c r="BI583" s="33"/>
      <c r="BJ583" s="33">
        <v>0</v>
      </c>
      <c r="BK583" s="33" t="s">
        <v>31</v>
      </c>
      <c r="BL583" s="33"/>
      <c r="BM583" s="33" t="s">
        <v>22259</v>
      </c>
    </row>
    <row r="584" spans="1:65" x14ac:dyDescent="0.25">
      <c r="A584" s="33" t="s">
        <v>15801</v>
      </c>
      <c r="B584" s="33" t="s">
        <v>15802</v>
      </c>
      <c r="C584" s="33" t="s">
        <v>15803</v>
      </c>
      <c r="D584" s="33" t="s">
        <v>11376</v>
      </c>
      <c r="E584" s="33"/>
      <c r="F584" s="33" t="s">
        <v>11550</v>
      </c>
      <c r="G584" s="33">
        <v>0.01</v>
      </c>
      <c r="H584" s="33">
        <v>0</v>
      </c>
      <c r="I584" s="33"/>
      <c r="J584" s="33" t="s">
        <v>11304</v>
      </c>
      <c r="K584" s="33" t="s">
        <v>15691</v>
      </c>
      <c r="L584" s="33">
        <v>403</v>
      </c>
      <c r="M584" s="33"/>
      <c r="N584" s="33"/>
      <c r="O584" s="33"/>
      <c r="P584" s="33" t="s">
        <v>11306</v>
      </c>
      <c r="Q584" s="33" t="s">
        <v>11306</v>
      </c>
      <c r="R584" s="33">
        <v>0</v>
      </c>
      <c r="S584" s="33">
        <v>8.5</v>
      </c>
      <c r="T584" s="33"/>
      <c r="U584" s="33"/>
      <c r="V584" s="33"/>
      <c r="W584" s="33"/>
      <c r="X584" s="33"/>
      <c r="Y584" s="33" t="s">
        <v>11308</v>
      </c>
      <c r="Z584" s="33">
        <v>0</v>
      </c>
      <c r="AA584" s="33">
        <v>0</v>
      </c>
      <c r="AB584" s="33">
        <v>0</v>
      </c>
      <c r="AC584" s="33">
        <v>0</v>
      </c>
      <c r="AD584" s="33" t="s">
        <v>11309</v>
      </c>
      <c r="AE584" s="33"/>
      <c r="AF584" s="33"/>
      <c r="AG584" s="33"/>
      <c r="AH584" s="33"/>
      <c r="AI584" s="33"/>
      <c r="AJ584" s="33"/>
      <c r="AK584" s="33" t="s">
        <v>11809</v>
      </c>
      <c r="AL584" s="33" t="s">
        <v>14893</v>
      </c>
      <c r="AM584" s="33" t="s">
        <v>15804</v>
      </c>
      <c r="AN584" s="33" t="s">
        <v>11227</v>
      </c>
      <c r="AO584" s="33" t="s">
        <v>11317</v>
      </c>
      <c r="AP584" s="33" t="s">
        <v>11318</v>
      </c>
      <c r="AQ584" s="33">
        <v>0</v>
      </c>
      <c r="AR584" s="33"/>
      <c r="AS584" s="33"/>
      <c r="AT584" s="33"/>
      <c r="AU584" s="33"/>
      <c r="AV584" s="33"/>
      <c r="AW584" s="33"/>
      <c r="AX584" s="33"/>
      <c r="AY584" s="33"/>
      <c r="AZ584" s="33"/>
      <c r="BA584" s="33"/>
      <c r="BB584" s="33"/>
      <c r="BC584" s="33" t="s">
        <v>11306</v>
      </c>
      <c r="BD584" s="33" t="s">
        <v>11318</v>
      </c>
      <c r="BE584" s="33"/>
      <c r="BF584" s="33"/>
      <c r="BG584" s="33"/>
      <c r="BH584" s="33"/>
      <c r="BI584" s="33"/>
      <c r="BJ584" s="33">
        <v>0</v>
      </c>
      <c r="BK584" s="33" t="s">
        <v>31</v>
      </c>
      <c r="BL584" s="33"/>
      <c r="BM584" s="33" t="s">
        <v>22259</v>
      </c>
    </row>
    <row r="585" spans="1:65" x14ac:dyDescent="0.25">
      <c r="A585" s="33" t="s">
        <v>15805</v>
      </c>
      <c r="B585" s="33" t="s">
        <v>15806</v>
      </c>
      <c r="C585" s="33" t="s">
        <v>15807</v>
      </c>
      <c r="D585" s="33" t="s">
        <v>11692</v>
      </c>
      <c r="E585" s="33" t="s">
        <v>11800</v>
      </c>
      <c r="F585" s="33" t="s">
        <v>11550</v>
      </c>
      <c r="G585" s="33">
        <v>597.25</v>
      </c>
      <c r="H585" s="33">
        <v>0</v>
      </c>
      <c r="I585" s="33"/>
      <c r="J585" s="33" t="s">
        <v>11304</v>
      </c>
      <c r="K585" s="33" t="s">
        <v>15575</v>
      </c>
      <c r="L585" s="33">
        <v>468</v>
      </c>
      <c r="M585" s="33"/>
      <c r="N585" s="33"/>
      <c r="O585" s="33"/>
      <c r="P585" s="33" t="s">
        <v>11306</v>
      </c>
      <c r="Q585" s="33" t="s">
        <v>11306</v>
      </c>
      <c r="R585" s="33">
        <v>0</v>
      </c>
      <c r="S585" s="33">
        <v>0</v>
      </c>
      <c r="T585" s="33"/>
      <c r="U585" s="33"/>
      <c r="V585" s="33"/>
      <c r="W585" s="33"/>
      <c r="X585" s="33"/>
      <c r="Y585" s="33" t="s">
        <v>11308</v>
      </c>
      <c r="Z585" s="33">
        <v>0</v>
      </c>
      <c r="AA585" s="33">
        <v>0</v>
      </c>
      <c r="AB585" s="33">
        <v>0</v>
      </c>
      <c r="AC585" s="33">
        <v>0</v>
      </c>
      <c r="AD585" s="33" t="s">
        <v>11309</v>
      </c>
      <c r="AE585" s="33"/>
      <c r="AF585" s="33"/>
      <c r="AG585" s="33"/>
      <c r="AH585" s="33"/>
      <c r="AI585" s="33"/>
      <c r="AJ585" s="33"/>
      <c r="AK585" s="33" t="s">
        <v>11809</v>
      </c>
      <c r="AL585" s="33" t="s">
        <v>14893</v>
      </c>
      <c r="AM585" s="33" t="s">
        <v>15808</v>
      </c>
      <c r="AN585" s="33" t="s">
        <v>11227</v>
      </c>
      <c r="AO585" s="33" t="s">
        <v>11317</v>
      </c>
      <c r="AP585" s="33" t="s">
        <v>11318</v>
      </c>
      <c r="AQ585" s="33">
        <v>0</v>
      </c>
      <c r="AR585" s="33"/>
      <c r="AS585" s="33"/>
      <c r="AT585" s="33"/>
      <c r="AU585" s="33"/>
      <c r="AV585" s="33"/>
      <c r="AW585" s="33"/>
      <c r="AX585" s="33"/>
      <c r="AY585" s="33"/>
      <c r="AZ585" s="33"/>
      <c r="BA585" s="33"/>
      <c r="BB585" s="33"/>
      <c r="BC585" s="33" t="s">
        <v>11306</v>
      </c>
      <c r="BD585" s="33" t="s">
        <v>11318</v>
      </c>
      <c r="BE585" s="33"/>
      <c r="BF585" s="33"/>
      <c r="BG585" s="33"/>
      <c r="BH585" s="33"/>
      <c r="BI585" s="33"/>
      <c r="BJ585" s="33">
        <v>0</v>
      </c>
      <c r="BK585" s="33" t="s">
        <v>31</v>
      </c>
      <c r="BL585" s="33"/>
      <c r="BM585" s="33" t="s">
        <v>22259</v>
      </c>
    </row>
    <row r="586" spans="1:65" x14ac:dyDescent="0.25">
      <c r="A586" s="33" t="s">
        <v>15809</v>
      </c>
      <c r="B586" s="33" t="s">
        <v>15810</v>
      </c>
      <c r="C586" s="33" t="s">
        <v>15811</v>
      </c>
      <c r="D586" s="33" t="s">
        <v>13574</v>
      </c>
      <c r="E586" s="33" t="s">
        <v>11800</v>
      </c>
      <c r="F586" s="33" t="s">
        <v>11550</v>
      </c>
      <c r="G586" s="33">
        <v>347.66</v>
      </c>
      <c r="H586" s="33">
        <v>0</v>
      </c>
      <c r="I586" s="33"/>
      <c r="J586" s="33" t="s">
        <v>11304</v>
      </c>
      <c r="K586" s="33" t="s">
        <v>14781</v>
      </c>
      <c r="L586" s="33">
        <v>105</v>
      </c>
      <c r="M586" s="33"/>
      <c r="N586" s="33"/>
      <c r="O586" s="33"/>
      <c r="P586" s="33" t="s">
        <v>11306</v>
      </c>
      <c r="Q586" s="33" t="s">
        <v>11306</v>
      </c>
      <c r="R586" s="33">
        <v>0</v>
      </c>
      <c r="S586" s="33">
        <v>0</v>
      </c>
      <c r="T586" s="33"/>
      <c r="U586" s="33"/>
      <c r="V586" s="33"/>
      <c r="W586" s="33"/>
      <c r="X586" s="33"/>
      <c r="Y586" s="33" t="s">
        <v>11308</v>
      </c>
      <c r="Z586" s="33">
        <v>0</v>
      </c>
      <c r="AA586" s="33">
        <v>0</v>
      </c>
      <c r="AB586" s="33">
        <v>0</v>
      </c>
      <c r="AC586" s="33">
        <v>0</v>
      </c>
      <c r="AD586" s="33" t="s">
        <v>11803</v>
      </c>
      <c r="AE586" s="33" t="s">
        <v>15812</v>
      </c>
      <c r="AF586" s="33" t="s">
        <v>15813</v>
      </c>
      <c r="AG586" s="33" t="s">
        <v>15814</v>
      </c>
      <c r="AH586" s="33" t="s">
        <v>15815</v>
      </c>
      <c r="AI586" s="33" t="s">
        <v>15816</v>
      </c>
      <c r="AJ586" s="33" t="s">
        <v>15817</v>
      </c>
      <c r="AK586" s="33" t="s">
        <v>12774</v>
      </c>
      <c r="AL586" s="33" t="s">
        <v>14893</v>
      </c>
      <c r="AM586" s="33" t="s">
        <v>15818</v>
      </c>
      <c r="AN586" s="33"/>
      <c r="AO586" s="33" t="s">
        <v>11627</v>
      </c>
      <c r="AP586" s="33" t="s">
        <v>11318</v>
      </c>
      <c r="AQ586" s="33">
        <v>0</v>
      </c>
      <c r="AR586" s="33"/>
      <c r="AS586" s="33"/>
      <c r="AT586" s="33"/>
      <c r="AU586" s="33"/>
      <c r="AV586" s="33"/>
      <c r="AW586" s="33"/>
      <c r="AX586" s="33"/>
      <c r="AY586" s="33"/>
      <c r="AZ586" s="33"/>
      <c r="BA586" s="33"/>
      <c r="BB586" s="33"/>
      <c r="BC586" s="33" t="s">
        <v>11319</v>
      </c>
      <c r="BD586" s="33" t="s">
        <v>11318</v>
      </c>
      <c r="BE586" s="33"/>
      <c r="BF586" s="33"/>
      <c r="BG586" s="33"/>
      <c r="BH586" s="33"/>
      <c r="BI586" s="33"/>
      <c r="BJ586" s="33">
        <v>0</v>
      </c>
      <c r="BK586" s="33" t="s">
        <v>31</v>
      </c>
      <c r="BL586" s="33"/>
      <c r="BM586" s="33" t="s">
        <v>22259</v>
      </c>
    </row>
    <row r="587" spans="1:65" x14ac:dyDescent="0.25">
      <c r="A587" s="33" t="s">
        <v>15819</v>
      </c>
      <c r="B587" s="33" t="s">
        <v>3690</v>
      </c>
      <c r="C587" s="33" t="s">
        <v>15820</v>
      </c>
      <c r="D587" s="33" t="s">
        <v>13574</v>
      </c>
      <c r="E587" s="33" t="s">
        <v>11800</v>
      </c>
      <c r="F587" s="33" t="s">
        <v>11550</v>
      </c>
      <c r="G587" s="33">
        <v>347.66</v>
      </c>
      <c r="H587" s="33">
        <v>0</v>
      </c>
      <c r="I587" s="33"/>
      <c r="J587" s="33" t="s">
        <v>11304</v>
      </c>
      <c r="K587" s="33" t="s">
        <v>14876</v>
      </c>
      <c r="L587" s="33">
        <v>120</v>
      </c>
      <c r="M587" s="33"/>
      <c r="N587" s="33"/>
      <c r="O587" s="33"/>
      <c r="P587" s="33" t="s">
        <v>11306</v>
      </c>
      <c r="Q587" s="33" t="s">
        <v>11306</v>
      </c>
      <c r="R587" s="33">
        <v>0</v>
      </c>
      <c r="S587" s="33">
        <v>0</v>
      </c>
      <c r="T587" s="33"/>
      <c r="U587" s="33"/>
      <c r="V587" s="33"/>
      <c r="W587" s="33"/>
      <c r="X587" s="33"/>
      <c r="Y587" s="33" t="s">
        <v>11308</v>
      </c>
      <c r="Z587" s="33">
        <v>0</v>
      </c>
      <c r="AA587" s="33">
        <v>0</v>
      </c>
      <c r="AB587" s="33">
        <v>0</v>
      </c>
      <c r="AC587" s="33">
        <v>0</v>
      </c>
      <c r="AD587" s="33" t="s">
        <v>11803</v>
      </c>
      <c r="AE587" s="33" t="s">
        <v>15821</v>
      </c>
      <c r="AF587" s="33" t="s">
        <v>15822</v>
      </c>
      <c r="AG587" s="33" t="s">
        <v>15823</v>
      </c>
      <c r="AH587" s="33" t="s">
        <v>15824</v>
      </c>
      <c r="AI587" s="33" t="s">
        <v>15825</v>
      </c>
      <c r="AJ587" s="33" t="s">
        <v>15826</v>
      </c>
      <c r="AK587" s="33" t="s">
        <v>12774</v>
      </c>
      <c r="AL587" s="33" t="s">
        <v>14893</v>
      </c>
      <c r="AM587" s="33" t="s">
        <v>15827</v>
      </c>
      <c r="AN587" s="33"/>
      <c r="AO587" s="33" t="s">
        <v>11627</v>
      </c>
      <c r="AP587" s="33" t="s">
        <v>11318</v>
      </c>
      <c r="AQ587" s="33">
        <v>0</v>
      </c>
      <c r="AR587" s="33"/>
      <c r="AS587" s="33"/>
      <c r="AT587" s="33"/>
      <c r="AU587" s="33"/>
      <c r="AV587" s="33"/>
      <c r="AW587" s="33"/>
      <c r="AX587" s="33"/>
      <c r="AY587" s="33"/>
      <c r="AZ587" s="33"/>
      <c r="BA587" s="33"/>
      <c r="BB587" s="33"/>
      <c r="BC587" s="33" t="s">
        <v>11319</v>
      </c>
      <c r="BD587" s="33" t="s">
        <v>11318</v>
      </c>
      <c r="BE587" s="33"/>
      <c r="BF587" s="33"/>
      <c r="BG587" s="33"/>
      <c r="BH587" s="33"/>
      <c r="BI587" s="33"/>
      <c r="BJ587" s="33">
        <v>0</v>
      </c>
      <c r="BK587" s="33" t="s">
        <v>31</v>
      </c>
      <c r="BL587" s="33"/>
      <c r="BM587" s="33" t="s">
        <v>22259</v>
      </c>
    </row>
    <row r="588" spans="1:65" x14ac:dyDescent="0.25">
      <c r="A588" s="33" t="s">
        <v>15828</v>
      </c>
      <c r="B588" s="33" t="s">
        <v>6119</v>
      </c>
      <c r="C588" s="33" t="s">
        <v>15829</v>
      </c>
      <c r="D588" s="33" t="s">
        <v>13574</v>
      </c>
      <c r="E588" s="33" t="s">
        <v>11800</v>
      </c>
      <c r="F588" s="33" t="s">
        <v>11550</v>
      </c>
      <c r="G588" s="33">
        <v>347.66</v>
      </c>
      <c r="H588" s="33">
        <v>0</v>
      </c>
      <c r="I588" s="33"/>
      <c r="J588" s="33" t="s">
        <v>11304</v>
      </c>
      <c r="K588" s="33" t="s">
        <v>14876</v>
      </c>
      <c r="L588" s="33">
        <v>120</v>
      </c>
      <c r="M588" s="33"/>
      <c r="N588" s="33"/>
      <c r="O588" s="33"/>
      <c r="P588" s="33" t="s">
        <v>11306</v>
      </c>
      <c r="Q588" s="33" t="s">
        <v>11306</v>
      </c>
      <c r="R588" s="33">
        <v>0</v>
      </c>
      <c r="S588" s="33">
        <v>0</v>
      </c>
      <c r="T588" s="33"/>
      <c r="U588" s="33"/>
      <c r="V588" s="33"/>
      <c r="W588" s="33"/>
      <c r="X588" s="33"/>
      <c r="Y588" s="33" t="s">
        <v>11308</v>
      </c>
      <c r="Z588" s="33">
        <v>0</v>
      </c>
      <c r="AA588" s="33">
        <v>0</v>
      </c>
      <c r="AB588" s="33">
        <v>0</v>
      </c>
      <c r="AC588" s="33">
        <v>0</v>
      </c>
      <c r="AD588" s="33" t="s">
        <v>11803</v>
      </c>
      <c r="AE588" s="33" t="s">
        <v>15830</v>
      </c>
      <c r="AF588" s="33" t="s">
        <v>15831</v>
      </c>
      <c r="AG588" s="33" t="s">
        <v>15832</v>
      </c>
      <c r="AH588" s="33" t="s">
        <v>15833</v>
      </c>
      <c r="AI588" s="33" t="s">
        <v>15834</v>
      </c>
      <c r="AJ588" s="33" t="s">
        <v>15835</v>
      </c>
      <c r="AK588" s="33" t="s">
        <v>12774</v>
      </c>
      <c r="AL588" s="33" t="s">
        <v>14893</v>
      </c>
      <c r="AM588" s="33" t="s">
        <v>15836</v>
      </c>
      <c r="AN588" s="33"/>
      <c r="AO588" s="33" t="s">
        <v>11627</v>
      </c>
      <c r="AP588" s="33" t="s">
        <v>11318</v>
      </c>
      <c r="AQ588" s="33">
        <v>0</v>
      </c>
      <c r="AR588" s="33"/>
      <c r="AS588" s="33"/>
      <c r="AT588" s="33"/>
      <c r="AU588" s="33"/>
      <c r="AV588" s="33"/>
      <c r="AW588" s="33"/>
      <c r="AX588" s="33"/>
      <c r="AY588" s="33"/>
      <c r="AZ588" s="33"/>
      <c r="BA588" s="33"/>
      <c r="BB588" s="33"/>
      <c r="BC588" s="33" t="s">
        <v>11319</v>
      </c>
      <c r="BD588" s="33" t="s">
        <v>11318</v>
      </c>
      <c r="BE588" s="33"/>
      <c r="BF588" s="33"/>
      <c r="BG588" s="33"/>
      <c r="BH588" s="33"/>
      <c r="BI588" s="33"/>
      <c r="BJ588" s="33">
        <v>0</v>
      </c>
      <c r="BK588" s="33" t="s">
        <v>31</v>
      </c>
      <c r="BL588" s="33"/>
      <c r="BM588" s="33" t="s">
        <v>22259</v>
      </c>
    </row>
    <row r="589" spans="1:65" x14ac:dyDescent="0.25">
      <c r="A589" s="33" t="s">
        <v>15837</v>
      </c>
      <c r="B589" s="33" t="s">
        <v>15838</v>
      </c>
      <c r="C589" s="33" t="s">
        <v>15839</v>
      </c>
      <c r="D589" s="33" t="s">
        <v>15530</v>
      </c>
      <c r="E589" s="33" t="s">
        <v>11800</v>
      </c>
      <c r="F589" s="33" t="s">
        <v>11550</v>
      </c>
      <c r="G589" s="33">
        <v>0.01</v>
      </c>
      <c r="H589" s="33">
        <v>0</v>
      </c>
      <c r="I589" s="33"/>
      <c r="J589" s="33" t="s">
        <v>11304</v>
      </c>
      <c r="K589" s="33" t="s">
        <v>11306</v>
      </c>
      <c r="L589" s="33">
        <v>180</v>
      </c>
      <c r="M589" s="33"/>
      <c r="N589" s="33"/>
      <c r="O589" s="33"/>
      <c r="P589" s="33" t="s">
        <v>11306</v>
      </c>
      <c r="Q589" s="33" t="s">
        <v>11306</v>
      </c>
      <c r="R589" s="33">
        <v>0</v>
      </c>
      <c r="S589" s="33">
        <v>0</v>
      </c>
      <c r="T589" s="33" t="s">
        <v>15840</v>
      </c>
      <c r="U589" s="33" t="s">
        <v>15840</v>
      </c>
      <c r="V589" s="33"/>
      <c r="W589" s="33"/>
      <c r="X589" s="33"/>
      <c r="Y589" s="33" t="s">
        <v>11308</v>
      </c>
      <c r="Z589" s="33">
        <v>0</v>
      </c>
      <c r="AA589" s="33">
        <v>0</v>
      </c>
      <c r="AB589" s="33">
        <v>0</v>
      </c>
      <c r="AC589" s="33">
        <v>0</v>
      </c>
      <c r="AD589" s="33" t="s">
        <v>11803</v>
      </c>
      <c r="AE589" s="33"/>
      <c r="AF589" s="33"/>
      <c r="AG589" s="33"/>
      <c r="AH589" s="33"/>
      <c r="AI589" s="33"/>
      <c r="AJ589" s="33"/>
      <c r="AK589" s="33" t="s">
        <v>12774</v>
      </c>
      <c r="AL589" s="33" t="s">
        <v>14893</v>
      </c>
      <c r="AM589" s="33" t="s">
        <v>15841</v>
      </c>
      <c r="AN589" s="33"/>
      <c r="AO589" s="33" t="s">
        <v>11627</v>
      </c>
      <c r="AP589" s="33" t="s">
        <v>11318</v>
      </c>
      <c r="AQ589" s="33">
        <v>0</v>
      </c>
      <c r="AR589" s="33"/>
      <c r="AS589" s="33"/>
      <c r="AT589" s="33"/>
      <c r="AU589" s="33"/>
      <c r="AV589" s="33"/>
      <c r="AW589" s="33"/>
      <c r="AX589" s="33"/>
      <c r="AY589" s="33"/>
      <c r="AZ589" s="33"/>
      <c r="BA589" s="33"/>
      <c r="BB589" s="33"/>
      <c r="BC589" s="33" t="s">
        <v>11319</v>
      </c>
      <c r="BD589" s="33" t="s">
        <v>11318</v>
      </c>
      <c r="BE589" s="33"/>
      <c r="BF589" s="33"/>
      <c r="BG589" s="33"/>
      <c r="BH589" s="33"/>
      <c r="BI589" s="33"/>
      <c r="BJ589" s="33">
        <v>0</v>
      </c>
      <c r="BK589" s="33" t="s">
        <v>31</v>
      </c>
      <c r="BL589" s="33"/>
      <c r="BM589" s="33" t="s">
        <v>22259</v>
      </c>
    </row>
    <row r="590" spans="1:65" x14ac:dyDescent="0.25">
      <c r="A590" s="33" t="s">
        <v>15842</v>
      </c>
      <c r="B590" s="33" t="s">
        <v>15843</v>
      </c>
      <c r="C590" s="33" t="s">
        <v>15844</v>
      </c>
      <c r="D590" s="33" t="s">
        <v>15530</v>
      </c>
      <c r="E590" s="33" t="s">
        <v>11800</v>
      </c>
      <c r="F590" s="33" t="s">
        <v>11550</v>
      </c>
      <c r="G590" s="33">
        <v>0.01</v>
      </c>
      <c r="H590" s="33">
        <v>0</v>
      </c>
      <c r="I590" s="33"/>
      <c r="J590" s="33" t="s">
        <v>11304</v>
      </c>
      <c r="K590" s="33" t="s">
        <v>12031</v>
      </c>
      <c r="L590" s="33">
        <v>180</v>
      </c>
      <c r="M590" s="33"/>
      <c r="N590" s="33"/>
      <c r="O590" s="33"/>
      <c r="P590" s="33" t="s">
        <v>11306</v>
      </c>
      <c r="Q590" s="33" t="s">
        <v>11306</v>
      </c>
      <c r="R590" s="33">
        <v>0</v>
      </c>
      <c r="S590" s="33">
        <v>0</v>
      </c>
      <c r="T590" s="33" t="s">
        <v>15845</v>
      </c>
      <c r="U590" s="33" t="s">
        <v>15845</v>
      </c>
      <c r="V590" s="33"/>
      <c r="W590" s="33"/>
      <c r="X590" s="33"/>
      <c r="Y590" s="33" t="s">
        <v>11308</v>
      </c>
      <c r="Z590" s="33">
        <v>0</v>
      </c>
      <c r="AA590" s="33">
        <v>0</v>
      </c>
      <c r="AB590" s="33">
        <v>0</v>
      </c>
      <c r="AC590" s="33">
        <v>0</v>
      </c>
      <c r="AD590" s="33" t="s">
        <v>11803</v>
      </c>
      <c r="AE590" s="33"/>
      <c r="AF590" s="33"/>
      <c r="AG590" s="33"/>
      <c r="AH590" s="33"/>
      <c r="AI590" s="33"/>
      <c r="AJ590" s="33"/>
      <c r="AK590" s="33" t="s">
        <v>12774</v>
      </c>
      <c r="AL590" s="33" t="s">
        <v>14893</v>
      </c>
      <c r="AM590" s="33" t="s">
        <v>15846</v>
      </c>
      <c r="AN590" s="33"/>
      <c r="AO590" s="33" t="s">
        <v>11627</v>
      </c>
      <c r="AP590" s="33" t="s">
        <v>11318</v>
      </c>
      <c r="AQ590" s="33">
        <v>0</v>
      </c>
      <c r="AR590" s="33"/>
      <c r="AS590" s="33"/>
      <c r="AT590" s="33"/>
      <c r="AU590" s="33"/>
      <c r="AV590" s="33"/>
      <c r="AW590" s="33"/>
      <c r="AX590" s="33"/>
      <c r="AY590" s="33"/>
      <c r="AZ590" s="33"/>
      <c r="BA590" s="33"/>
      <c r="BB590" s="33"/>
      <c r="BC590" s="33" t="s">
        <v>11319</v>
      </c>
      <c r="BD590" s="33" t="s">
        <v>11318</v>
      </c>
      <c r="BE590" s="33"/>
      <c r="BF590" s="33"/>
      <c r="BG590" s="33"/>
      <c r="BH590" s="33"/>
      <c r="BI590" s="33"/>
      <c r="BJ590" s="33">
        <v>0</v>
      </c>
      <c r="BK590" s="33" t="s">
        <v>31</v>
      </c>
      <c r="BL590" s="33"/>
      <c r="BM590" s="33" t="s">
        <v>22259</v>
      </c>
    </row>
    <row r="591" spans="1:65" x14ac:dyDescent="0.25">
      <c r="A591" s="33" t="s">
        <v>15847</v>
      </c>
      <c r="B591" s="33" t="s">
        <v>15848</v>
      </c>
      <c r="C591" s="33" t="s">
        <v>15849</v>
      </c>
      <c r="D591" s="33" t="s">
        <v>15530</v>
      </c>
      <c r="E591" s="33" t="s">
        <v>11800</v>
      </c>
      <c r="F591" s="33" t="s">
        <v>11550</v>
      </c>
      <c r="G591" s="33">
        <v>0.01</v>
      </c>
      <c r="H591" s="33">
        <v>0</v>
      </c>
      <c r="I591" s="33"/>
      <c r="J591" s="33" t="s">
        <v>11304</v>
      </c>
      <c r="K591" s="33" t="s">
        <v>13375</v>
      </c>
      <c r="L591" s="33">
        <v>180</v>
      </c>
      <c r="M591" s="33"/>
      <c r="N591" s="33"/>
      <c r="O591" s="33"/>
      <c r="P591" s="33" t="s">
        <v>11306</v>
      </c>
      <c r="Q591" s="33" t="s">
        <v>11306</v>
      </c>
      <c r="R591" s="33">
        <v>0</v>
      </c>
      <c r="S591" s="33">
        <v>0</v>
      </c>
      <c r="T591" s="33" t="s">
        <v>15850</v>
      </c>
      <c r="U591" s="33" t="s">
        <v>15850</v>
      </c>
      <c r="V591" s="33"/>
      <c r="W591" s="33"/>
      <c r="X591" s="33"/>
      <c r="Y591" s="33" t="s">
        <v>11308</v>
      </c>
      <c r="Z591" s="33">
        <v>0</v>
      </c>
      <c r="AA591" s="33">
        <v>0</v>
      </c>
      <c r="AB591" s="33">
        <v>0</v>
      </c>
      <c r="AC591" s="33">
        <v>0</v>
      </c>
      <c r="AD591" s="33" t="s">
        <v>11803</v>
      </c>
      <c r="AE591" s="33"/>
      <c r="AF591" s="33"/>
      <c r="AG591" s="33"/>
      <c r="AH591" s="33"/>
      <c r="AI591" s="33"/>
      <c r="AJ591" s="33"/>
      <c r="AK591" s="33" t="s">
        <v>12774</v>
      </c>
      <c r="AL591" s="33" t="s">
        <v>14893</v>
      </c>
      <c r="AM591" s="33" t="s">
        <v>15851</v>
      </c>
      <c r="AN591" s="33"/>
      <c r="AO591" s="33" t="s">
        <v>11627</v>
      </c>
      <c r="AP591" s="33" t="s">
        <v>11318</v>
      </c>
      <c r="AQ591" s="33">
        <v>0</v>
      </c>
      <c r="AR591" s="33"/>
      <c r="AS591" s="33"/>
      <c r="AT591" s="33"/>
      <c r="AU591" s="33"/>
      <c r="AV591" s="33"/>
      <c r="AW591" s="33"/>
      <c r="AX591" s="33"/>
      <c r="AY591" s="33"/>
      <c r="AZ591" s="33"/>
      <c r="BA591" s="33"/>
      <c r="BB591" s="33"/>
      <c r="BC591" s="33" t="s">
        <v>11319</v>
      </c>
      <c r="BD591" s="33" t="s">
        <v>11318</v>
      </c>
      <c r="BE591" s="33"/>
      <c r="BF591" s="33"/>
      <c r="BG591" s="33"/>
      <c r="BH591" s="33"/>
      <c r="BI591" s="33"/>
      <c r="BJ591" s="33">
        <v>0</v>
      </c>
      <c r="BK591" s="33" t="s">
        <v>31</v>
      </c>
      <c r="BL591" s="33"/>
      <c r="BM591" s="33" t="s">
        <v>22259</v>
      </c>
    </row>
    <row r="592" spans="1:65" x14ac:dyDescent="0.25">
      <c r="A592" s="33" t="s">
        <v>15852</v>
      </c>
      <c r="B592" s="33" t="s">
        <v>697</v>
      </c>
      <c r="C592" s="33" t="s">
        <v>15853</v>
      </c>
      <c r="D592" s="33" t="s">
        <v>13574</v>
      </c>
      <c r="E592" s="33" t="s">
        <v>11800</v>
      </c>
      <c r="F592" s="33" t="s">
        <v>11550</v>
      </c>
      <c r="G592" s="33">
        <v>347.66</v>
      </c>
      <c r="H592" s="33">
        <v>0</v>
      </c>
      <c r="I592" s="33"/>
      <c r="J592" s="33" t="s">
        <v>11304</v>
      </c>
      <c r="K592" s="33" t="s">
        <v>15854</v>
      </c>
      <c r="L592" s="33">
        <v>105</v>
      </c>
      <c r="M592" s="33"/>
      <c r="N592" s="33"/>
      <c r="O592" s="33"/>
      <c r="P592" s="33" t="s">
        <v>11306</v>
      </c>
      <c r="Q592" s="33" t="s">
        <v>11306</v>
      </c>
      <c r="R592" s="33">
        <v>2.5</v>
      </c>
      <c r="S592" s="33">
        <v>2.5</v>
      </c>
      <c r="T592" s="33" t="s">
        <v>15562</v>
      </c>
      <c r="U592" s="33" t="s">
        <v>15562</v>
      </c>
      <c r="V592" s="33" t="s">
        <v>15855</v>
      </c>
      <c r="W592" s="33"/>
      <c r="X592" s="33"/>
      <c r="Y592" s="33" t="s">
        <v>11308</v>
      </c>
      <c r="Z592" s="33">
        <v>10</v>
      </c>
      <c r="AA592" s="33">
        <v>14</v>
      </c>
      <c r="AB592" s="33">
        <v>94</v>
      </c>
      <c r="AC592" s="33">
        <v>0</v>
      </c>
      <c r="AD592" s="33" t="s">
        <v>11803</v>
      </c>
      <c r="AE592" s="33" t="s">
        <v>15856</v>
      </c>
      <c r="AF592" s="33" t="s">
        <v>15857</v>
      </c>
      <c r="AG592" s="33" t="s">
        <v>15858</v>
      </c>
      <c r="AH592" s="33" t="s">
        <v>15859</v>
      </c>
      <c r="AI592" s="33" t="s">
        <v>15860</v>
      </c>
      <c r="AJ592" s="33" t="s">
        <v>15861</v>
      </c>
      <c r="AK592" s="33" t="s">
        <v>12774</v>
      </c>
      <c r="AL592" s="33" t="s">
        <v>14893</v>
      </c>
      <c r="AM592" s="33" t="s">
        <v>15862</v>
      </c>
      <c r="AN592" s="33"/>
      <c r="AO592" s="33" t="s">
        <v>11627</v>
      </c>
      <c r="AP592" s="33" t="s">
        <v>11318</v>
      </c>
      <c r="AQ592" s="33">
        <v>0</v>
      </c>
      <c r="AR592" s="33"/>
      <c r="AS592" s="33"/>
      <c r="AT592" s="33"/>
      <c r="AU592" s="33"/>
      <c r="AV592" s="33"/>
      <c r="AW592" s="33"/>
      <c r="AX592" s="33"/>
      <c r="AY592" s="33"/>
      <c r="AZ592" s="33"/>
      <c r="BA592" s="33"/>
      <c r="BB592" s="33"/>
      <c r="BC592" s="33" t="s">
        <v>11319</v>
      </c>
      <c r="BD592" s="33" t="s">
        <v>11318</v>
      </c>
      <c r="BE592" s="33"/>
      <c r="BF592" s="33"/>
      <c r="BG592" s="33"/>
      <c r="BH592" s="33"/>
      <c r="BI592" s="33"/>
      <c r="BJ592" s="33">
        <v>0</v>
      </c>
      <c r="BK592" s="33" t="s">
        <v>31</v>
      </c>
      <c r="BL592" s="33"/>
      <c r="BM592" s="33" t="s">
        <v>22259</v>
      </c>
    </row>
    <row r="593" spans="1:65" x14ac:dyDescent="0.25">
      <c r="A593" s="33" t="s">
        <v>15863</v>
      </c>
      <c r="B593" s="33" t="s">
        <v>611</v>
      </c>
      <c r="C593" s="33" t="s">
        <v>15864</v>
      </c>
      <c r="D593" s="33" t="s">
        <v>13574</v>
      </c>
      <c r="E593" s="33" t="s">
        <v>11800</v>
      </c>
      <c r="F593" s="33" t="s">
        <v>11550</v>
      </c>
      <c r="G593" s="33">
        <v>347.66</v>
      </c>
      <c r="H593" s="33">
        <v>0</v>
      </c>
      <c r="I593" s="33"/>
      <c r="J593" s="33" t="s">
        <v>11304</v>
      </c>
      <c r="K593" s="33" t="s">
        <v>15865</v>
      </c>
      <c r="L593" s="33">
        <v>120</v>
      </c>
      <c r="M593" s="33"/>
      <c r="N593" s="33"/>
      <c r="O593" s="33"/>
      <c r="P593" s="33" t="s">
        <v>11306</v>
      </c>
      <c r="Q593" s="33" t="s">
        <v>11306</v>
      </c>
      <c r="R593" s="33">
        <v>0</v>
      </c>
      <c r="S593" s="33">
        <v>0</v>
      </c>
      <c r="T593" s="33" t="s">
        <v>15866</v>
      </c>
      <c r="U593" s="33" t="s">
        <v>15866</v>
      </c>
      <c r="V593" s="33"/>
      <c r="W593" s="33"/>
      <c r="X593" s="33"/>
      <c r="Y593" s="33" t="s">
        <v>11308</v>
      </c>
      <c r="Z593" s="33">
        <v>0</v>
      </c>
      <c r="AA593" s="33">
        <v>0</v>
      </c>
      <c r="AB593" s="33">
        <v>0</v>
      </c>
      <c r="AC593" s="33">
        <v>0</v>
      </c>
      <c r="AD593" s="33" t="s">
        <v>11803</v>
      </c>
      <c r="AE593" s="33" t="s">
        <v>15867</v>
      </c>
      <c r="AF593" s="33" t="s">
        <v>15868</v>
      </c>
      <c r="AG593" s="33" t="s">
        <v>15869</v>
      </c>
      <c r="AH593" s="33" t="s">
        <v>15870</v>
      </c>
      <c r="AI593" s="33" t="s">
        <v>15871</v>
      </c>
      <c r="AJ593" s="33" t="s">
        <v>15872</v>
      </c>
      <c r="AK593" s="33" t="s">
        <v>12774</v>
      </c>
      <c r="AL593" s="33" t="s">
        <v>14893</v>
      </c>
      <c r="AM593" s="33" t="s">
        <v>15873</v>
      </c>
      <c r="AN593" s="33"/>
      <c r="AO593" s="33" t="s">
        <v>11627</v>
      </c>
      <c r="AP593" s="33" t="s">
        <v>11318</v>
      </c>
      <c r="AQ593" s="33">
        <v>0</v>
      </c>
      <c r="AR593" s="33"/>
      <c r="AS593" s="33"/>
      <c r="AT593" s="33"/>
      <c r="AU593" s="33"/>
      <c r="AV593" s="33"/>
      <c r="AW593" s="33"/>
      <c r="AX593" s="33"/>
      <c r="AY593" s="33"/>
      <c r="AZ593" s="33"/>
      <c r="BA593" s="33"/>
      <c r="BB593" s="33"/>
      <c r="BC593" s="33" t="s">
        <v>11319</v>
      </c>
      <c r="BD593" s="33" t="s">
        <v>11318</v>
      </c>
      <c r="BE593" s="33"/>
      <c r="BF593" s="33"/>
      <c r="BG593" s="33"/>
      <c r="BH593" s="33"/>
      <c r="BI593" s="33"/>
      <c r="BJ593" s="33">
        <v>0</v>
      </c>
      <c r="BK593" s="33" t="s">
        <v>31</v>
      </c>
      <c r="BL593" s="33"/>
      <c r="BM593" s="33" t="s">
        <v>22259</v>
      </c>
    </row>
    <row r="594" spans="1:65" x14ac:dyDescent="0.25">
      <c r="A594" s="33" t="s">
        <v>15874</v>
      </c>
      <c r="B594" s="33" t="s">
        <v>109</v>
      </c>
      <c r="C594" s="33" t="s">
        <v>15875</v>
      </c>
      <c r="D594" s="33" t="s">
        <v>13574</v>
      </c>
      <c r="E594" s="33" t="s">
        <v>11800</v>
      </c>
      <c r="F594" s="33" t="s">
        <v>11550</v>
      </c>
      <c r="G594" s="33">
        <v>347.66</v>
      </c>
      <c r="H594" s="33">
        <v>0</v>
      </c>
      <c r="I594" s="33"/>
      <c r="J594" s="33" t="s">
        <v>11304</v>
      </c>
      <c r="K594" s="33" t="s">
        <v>15876</v>
      </c>
      <c r="L594" s="33">
        <v>120</v>
      </c>
      <c r="M594" s="33"/>
      <c r="N594" s="33"/>
      <c r="O594" s="33"/>
      <c r="P594" s="33" t="s">
        <v>11306</v>
      </c>
      <c r="Q594" s="33" t="s">
        <v>11306</v>
      </c>
      <c r="R594" s="33">
        <v>0</v>
      </c>
      <c r="S594" s="33">
        <v>0</v>
      </c>
      <c r="T594" s="33" t="s">
        <v>15877</v>
      </c>
      <c r="U594" s="33" t="s">
        <v>15877</v>
      </c>
      <c r="V594" s="33"/>
      <c r="W594" s="33"/>
      <c r="X594" s="33"/>
      <c r="Y594" s="33" t="s">
        <v>11308</v>
      </c>
      <c r="Z594" s="33">
        <v>0</v>
      </c>
      <c r="AA594" s="33">
        <v>0</v>
      </c>
      <c r="AB594" s="33">
        <v>0</v>
      </c>
      <c r="AC594" s="33">
        <v>0</v>
      </c>
      <c r="AD594" s="33" t="s">
        <v>11803</v>
      </c>
      <c r="AE594" s="33" t="s">
        <v>15878</v>
      </c>
      <c r="AF594" s="33" t="s">
        <v>15879</v>
      </c>
      <c r="AG594" s="33" t="s">
        <v>15880</v>
      </c>
      <c r="AH594" s="33" t="s">
        <v>15881</v>
      </c>
      <c r="AI594" s="33" t="s">
        <v>15882</v>
      </c>
      <c r="AJ594" s="33" t="s">
        <v>15883</v>
      </c>
      <c r="AK594" s="33" t="s">
        <v>12774</v>
      </c>
      <c r="AL594" s="33" t="s">
        <v>14893</v>
      </c>
      <c r="AM594" s="33" t="s">
        <v>15884</v>
      </c>
      <c r="AN594" s="33"/>
      <c r="AO594" s="33" t="s">
        <v>11627</v>
      </c>
      <c r="AP594" s="33" t="s">
        <v>11318</v>
      </c>
      <c r="AQ594" s="33">
        <v>0</v>
      </c>
      <c r="AR594" s="33"/>
      <c r="AS594" s="33"/>
      <c r="AT594" s="33"/>
      <c r="AU594" s="33"/>
      <c r="AV594" s="33"/>
      <c r="AW594" s="33"/>
      <c r="AX594" s="33"/>
      <c r="AY594" s="33"/>
      <c r="AZ594" s="33"/>
      <c r="BA594" s="33"/>
      <c r="BB594" s="33"/>
      <c r="BC594" s="33" t="s">
        <v>11319</v>
      </c>
      <c r="BD594" s="33" t="s">
        <v>11318</v>
      </c>
      <c r="BE594" s="33"/>
      <c r="BF594" s="33"/>
      <c r="BG594" s="33"/>
      <c r="BH594" s="33"/>
      <c r="BI594" s="33"/>
      <c r="BJ594" s="33">
        <v>0</v>
      </c>
      <c r="BK594" s="33" t="s">
        <v>31</v>
      </c>
      <c r="BL594" s="33"/>
      <c r="BM594" s="33" t="s">
        <v>22259</v>
      </c>
    </row>
    <row r="595" spans="1:65" x14ac:dyDescent="0.25">
      <c r="A595" s="33" t="s">
        <v>15885</v>
      </c>
      <c r="B595" s="33" t="s">
        <v>15886</v>
      </c>
      <c r="C595" s="33" t="s">
        <v>15887</v>
      </c>
      <c r="D595" s="33" t="s">
        <v>13574</v>
      </c>
      <c r="E595" s="33" t="s">
        <v>11800</v>
      </c>
      <c r="F595" s="33" t="s">
        <v>11550</v>
      </c>
      <c r="G595" s="33">
        <v>347.66</v>
      </c>
      <c r="H595" s="33">
        <v>0</v>
      </c>
      <c r="I595" s="33"/>
      <c r="J595" s="33" t="s">
        <v>11304</v>
      </c>
      <c r="K595" s="33" t="s">
        <v>12031</v>
      </c>
      <c r="L595" s="33">
        <v>120</v>
      </c>
      <c r="M595" s="33"/>
      <c r="N595" s="33"/>
      <c r="O595" s="33"/>
      <c r="P595" s="33" t="s">
        <v>11306</v>
      </c>
      <c r="Q595" s="33" t="s">
        <v>11306</v>
      </c>
      <c r="R595" s="33">
        <v>0</v>
      </c>
      <c r="S595" s="33">
        <v>0</v>
      </c>
      <c r="T595" s="33" t="s">
        <v>15888</v>
      </c>
      <c r="U595" s="33" t="s">
        <v>15888</v>
      </c>
      <c r="V595" s="33"/>
      <c r="W595" s="33"/>
      <c r="X595" s="33"/>
      <c r="Y595" s="33" t="s">
        <v>11308</v>
      </c>
      <c r="Z595" s="33">
        <v>0</v>
      </c>
      <c r="AA595" s="33">
        <v>0</v>
      </c>
      <c r="AB595" s="33">
        <v>0</v>
      </c>
      <c r="AC595" s="33">
        <v>0</v>
      </c>
      <c r="AD595" s="33" t="s">
        <v>11803</v>
      </c>
      <c r="AE595" s="33" t="s">
        <v>15889</v>
      </c>
      <c r="AF595" s="33" t="s">
        <v>15890</v>
      </c>
      <c r="AG595" s="33" t="s">
        <v>15891</v>
      </c>
      <c r="AH595" s="33" t="s">
        <v>15892</v>
      </c>
      <c r="AI595" s="33" t="s">
        <v>15893</v>
      </c>
      <c r="AJ595" s="33" t="s">
        <v>15894</v>
      </c>
      <c r="AK595" s="33" t="s">
        <v>12774</v>
      </c>
      <c r="AL595" s="33" t="s">
        <v>14893</v>
      </c>
      <c r="AM595" s="33" t="s">
        <v>15895</v>
      </c>
      <c r="AN595" s="33"/>
      <c r="AO595" s="33" t="s">
        <v>11627</v>
      </c>
      <c r="AP595" s="33" t="s">
        <v>11318</v>
      </c>
      <c r="AQ595" s="33">
        <v>0</v>
      </c>
      <c r="AR595" s="33"/>
      <c r="AS595" s="33"/>
      <c r="AT595" s="33"/>
      <c r="AU595" s="33"/>
      <c r="AV595" s="33"/>
      <c r="AW595" s="33"/>
      <c r="AX595" s="33"/>
      <c r="AY595" s="33"/>
      <c r="AZ595" s="33"/>
      <c r="BA595" s="33"/>
      <c r="BB595" s="33"/>
      <c r="BC595" s="33" t="s">
        <v>11319</v>
      </c>
      <c r="BD595" s="33" t="s">
        <v>11318</v>
      </c>
      <c r="BE595" s="33"/>
      <c r="BF595" s="33"/>
      <c r="BG595" s="33"/>
      <c r="BH595" s="33"/>
      <c r="BI595" s="33"/>
      <c r="BJ595" s="33">
        <v>0</v>
      </c>
      <c r="BK595" s="33" t="s">
        <v>31</v>
      </c>
      <c r="BL595" s="33"/>
      <c r="BM595" s="33" t="s">
        <v>22259</v>
      </c>
    </row>
    <row r="596" spans="1:65" x14ac:dyDescent="0.25">
      <c r="A596" s="33" t="s">
        <v>15896</v>
      </c>
      <c r="B596" s="33" t="s">
        <v>530</v>
      </c>
      <c r="C596" s="33" t="s">
        <v>15897</v>
      </c>
      <c r="D596" s="33" t="s">
        <v>13574</v>
      </c>
      <c r="E596" s="33" t="s">
        <v>11800</v>
      </c>
      <c r="F596" s="33" t="s">
        <v>11550</v>
      </c>
      <c r="G596" s="33">
        <v>347.66</v>
      </c>
      <c r="H596" s="33">
        <v>0</v>
      </c>
      <c r="I596" s="33"/>
      <c r="J596" s="33" t="s">
        <v>11304</v>
      </c>
      <c r="K596" s="33" t="s">
        <v>12197</v>
      </c>
      <c r="L596" s="33">
        <v>105</v>
      </c>
      <c r="M596" s="33"/>
      <c r="N596" s="33"/>
      <c r="O596" s="33"/>
      <c r="P596" s="33" t="s">
        <v>11306</v>
      </c>
      <c r="Q596" s="33" t="s">
        <v>11306</v>
      </c>
      <c r="R596" s="33">
        <v>2.5</v>
      </c>
      <c r="S596" s="33">
        <v>2.5</v>
      </c>
      <c r="T596" s="33" t="s">
        <v>15898</v>
      </c>
      <c r="U596" s="33" t="s">
        <v>15898</v>
      </c>
      <c r="V596" s="33" t="s">
        <v>15899</v>
      </c>
      <c r="W596" s="33"/>
      <c r="X596" s="33"/>
      <c r="Y596" s="33" t="s">
        <v>11308</v>
      </c>
      <c r="Z596" s="33">
        <v>10</v>
      </c>
      <c r="AA596" s="33">
        <v>14</v>
      </c>
      <c r="AB596" s="33">
        <v>94</v>
      </c>
      <c r="AC596" s="33">
        <v>0</v>
      </c>
      <c r="AD596" s="33" t="s">
        <v>11803</v>
      </c>
      <c r="AE596" s="33" t="s">
        <v>15900</v>
      </c>
      <c r="AF596" s="33" t="s">
        <v>15901</v>
      </c>
      <c r="AG596" s="33" t="s">
        <v>15902</v>
      </c>
      <c r="AH596" s="33" t="s">
        <v>15903</v>
      </c>
      <c r="AI596" s="33" t="s">
        <v>15904</v>
      </c>
      <c r="AJ596" s="33" t="s">
        <v>15905</v>
      </c>
      <c r="AK596" s="33" t="s">
        <v>12774</v>
      </c>
      <c r="AL596" s="33" t="s">
        <v>14893</v>
      </c>
      <c r="AM596" s="33" t="s">
        <v>15906</v>
      </c>
      <c r="AN596" s="33"/>
      <c r="AO596" s="33" t="s">
        <v>11627</v>
      </c>
      <c r="AP596" s="33" t="s">
        <v>11318</v>
      </c>
      <c r="AQ596" s="33">
        <v>0</v>
      </c>
      <c r="AR596" s="33"/>
      <c r="AS596" s="33"/>
      <c r="AT596" s="33"/>
      <c r="AU596" s="33"/>
      <c r="AV596" s="33"/>
      <c r="AW596" s="33"/>
      <c r="AX596" s="33"/>
      <c r="AY596" s="33"/>
      <c r="AZ596" s="33"/>
      <c r="BA596" s="33"/>
      <c r="BB596" s="33"/>
      <c r="BC596" s="33" t="s">
        <v>11319</v>
      </c>
      <c r="BD596" s="33" t="s">
        <v>11318</v>
      </c>
      <c r="BE596" s="33"/>
      <c r="BF596" s="33"/>
      <c r="BG596" s="33"/>
      <c r="BH596" s="33"/>
      <c r="BI596" s="33"/>
      <c r="BJ596" s="33">
        <v>0</v>
      </c>
      <c r="BK596" s="33" t="s">
        <v>31</v>
      </c>
      <c r="BL596" s="33"/>
      <c r="BM596" s="33" t="s">
        <v>22259</v>
      </c>
    </row>
    <row r="597" spans="1:65" x14ac:dyDescent="0.25">
      <c r="A597" s="33" t="s">
        <v>15907</v>
      </c>
      <c r="B597" s="33" t="s">
        <v>15908</v>
      </c>
      <c r="C597" s="33" t="s">
        <v>15909</v>
      </c>
      <c r="D597" s="33" t="s">
        <v>13574</v>
      </c>
      <c r="E597" s="33" t="s">
        <v>11800</v>
      </c>
      <c r="F597" s="33" t="s">
        <v>11550</v>
      </c>
      <c r="G597" s="33">
        <v>347.66</v>
      </c>
      <c r="H597" s="33">
        <v>0</v>
      </c>
      <c r="I597" s="33"/>
      <c r="J597" s="33" t="s">
        <v>11304</v>
      </c>
      <c r="K597" s="33" t="s">
        <v>11813</v>
      </c>
      <c r="L597" s="33">
        <v>120</v>
      </c>
      <c r="M597" s="33"/>
      <c r="N597" s="33"/>
      <c r="O597" s="33"/>
      <c r="P597" s="33" t="s">
        <v>11306</v>
      </c>
      <c r="Q597" s="33" t="s">
        <v>11306</v>
      </c>
      <c r="R597" s="33">
        <v>0</v>
      </c>
      <c r="S597" s="33">
        <v>0</v>
      </c>
      <c r="T597" s="33" t="s">
        <v>15910</v>
      </c>
      <c r="U597" s="33" t="s">
        <v>15910</v>
      </c>
      <c r="V597" s="33" t="s">
        <v>15911</v>
      </c>
      <c r="W597" s="33"/>
      <c r="X597" s="33"/>
      <c r="Y597" s="33" t="s">
        <v>11308</v>
      </c>
      <c r="Z597" s="33">
        <v>0</v>
      </c>
      <c r="AA597" s="33">
        <v>0</v>
      </c>
      <c r="AB597" s="33">
        <v>0</v>
      </c>
      <c r="AC597" s="33">
        <v>0</v>
      </c>
      <c r="AD597" s="33" t="s">
        <v>11803</v>
      </c>
      <c r="AE597" s="33" t="s">
        <v>15912</v>
      </c>
      <c r="AF597" s="33" t="s">
        <v>15913</v>
      </c>
      <c r="AG597" s="33" t="s">
        <v>15914</v>
      </c>
      <c r="AH597" s="33" t="s">
        <v>15915</v>
      </c>
      <c r="AI597" s="33" t="s">
        <v>15916</v>
      </c>
      <c r="AJ597" s="33" t="s">
        <v>15917</v>
      </c>
      <c r="AK597" s="33" t="s">
        <v>12774</v>
      </c>
      <c r="AL597" s="33" t="s">
        <v>14893</v>
      </c>
      <c r="AM597" s="33" t="s">
        <v>15918</v>
      </c>
      <c r="AN597" s="33"/>
      <c r="AO597" s="33" t="s">
        <v>11627</v>
      </c>
      <c r="AP597" s="33" t="s">
        <v>11318</v>
      </c>
      <c r="AQ597" s="33">
        <v>0</v>
      </c>
      <c r="AR597" s="33"/>
      <c r="AS597" s="33"/>
      <c r="AT597" s="33"/>
      <c r="AU597" s="33"/>
      <c r="AV597" s="33"/>
      <c r="AW597" s="33"/>
      <c r="AX597" s="33"/>
      <c r="AY597" s="33"/>
      <c r="AZ597" s="33"/>
      <c r="BA597" s="33"/>
      <c r="BB597" s="33"/>
      <c r="BC597" s="33" t="s">
        <v>11319</v>
      </c>
      <c r="BD597" s="33" t="s">
        <v>11318</v>
      </c>
      <c r="BE597" s="33"/>
      <c r="BF597" s="33"/>
      <c r="BG597" s="33"/>
      <c r="BH597" s="33"/>
      <c r="BI597" s="33"/>
      <c r="BJ597" s="33">
        <v>0</v>
      </c>
      <c r="BK597" s="33" t="s">
        <v>31</v>
      </c>
      <c r="BL597" s="33"/>
      <c r="BM597" s="33" t="s">
        <v>22259</v>
      </c>
    </row>
    <row r="598" spans="1:65" x14ac:dyDescent="0.25">
      <c r="A598" s="33" t="s">
        <v>15919</v>
      </c>
      <c r="B598" s="33" t="s">
        <v>716</v>
      </c>
      <c r="C598" s="33" t="s">
        <v>15920</v>
      </c>
      <c r="D598" s="33" t="s">
        <v>13574</v>
      </c>
      <c r="E598" s="33" t="s">
        <v>11800</v>
      </c>
      <c r="F598" s="33" t="s">
        <v>11550</v>
      </c>
      <c r="G598" s="33">
        <v>347.66</v>
      </c>
      <c r="H598" s="33">
        <v>0</v>
      </c>
      <c r="I598" s="33"/>
      <c r="J598" s="33" t="s">
        <v>11304</v>
      </c>
      <c r="K598" s="33" t="s">
        <v>15921</v>
      </c>
      <c r="L598" s="33">
        <v>120</v>
      </c>
      <c r="M598" s="33"/>
      <c r="N598" s="33"/>
      <c r="O598" s="33"/>
      <c r="P598" s="33" t="s">
        <v>11306</v>
      </c>
      <c r="Q598" s="33" t="s">
        <v>11306</v>
      </c>
      <c r="R598" s="33">
        <v>0</v>
      </c>
      <c r="S598" s="33">
        <v>0</v>
      </c>
      <c r="T598" s="33"/>
      <c r="U598" s="33"/>
      <c r="V598" s="33"/>
      <c r="W598" s="33"/>
      <c r="X598" s="33"/>
      <c r="Y598" s="33" t="s">
        <v>11308</v>
      </c>
      <c r="Z598" s="33">
        <v>0</v>
      </c>
      <c r="AA598" s="33">
        <v>0</v>
      </c>
      <c r="AB598" s="33">
        <v>0</v>
      </c>
      <c r="AC598" s="33">
        <v>0</v>
      </c>
      <c r="AD598" s="33" t="s">
        <v>11803</v>
      </c>
      <c r="AE598" s="33" t="s">
        <v>15922</v>
      </c>
      <c r="AF598" s="33" t="s">
        <v>15923</v>
      </c>
      <c r="AG598" s="33" t="s">
        <v>15924</v>
      </c>
      <c r="AH598" s="33" t="s">
        <v>15925</v>
      </c>
      <c r="AI598" s="33" t="s">
        <v>15926</v>
      </c>
      <c r="AJ598" s="33" t="s">
        <v>15927</v>
      </c>
      <c r="AK598" s="33" t="s">
        <v>12774</v>
      </c>
      <c r="AL598" s="33" t="s">
        <v>14893</v>
      </c>
      <c r="AM598" s="33" t="s">
        <v>15928</v>
      </c>
      <c r="AN598" s="33"/>
      <c r="AO598" s="33" t="s">
        <v>11627</v>
      </c>
      <c r="AP598" s="33" t="s">
        <v>11318</v>
      </c>
      <c r="AQ598" s="33">
        <v>0</v>
      </c>
      <c r="AR598" s="33"/>
      <c r="AS598" s="33"/>
      <c r="AT598" s="33"/>
      <c r="AU598" s="33"/>
      <c r="AV598" s="33"/>
      <c r="AW598" s="33"/>
      <c r="AX598" s="33"/>
      <c r="AY598" s="33"/>
      <c r="AZ598" s="33"/>
      <c r="BA598" s="33"/>
      <c r="BB598" s="33"/>
      <c r="BC598" s="33" t="s">
        <v>11319</v>
      </c>
      <c r="BD598" s="33" t="s">
        <v>11318</v>
      </c>
      <c r="BE598" s="33"/>
      <c r="BF598" s="33"/>
      <c r="BG598" s="33"/>
      <c r="BH598" s="33"/>
      <c r="BI598" s="33"/>
      <c r="BJ598" s="33">
        <v>0</v>
      </c>
      <c r="BK598" s="33" t="s">
        <v>31</v>
      </c>
      <c r="BL598" s="33"/>
      <c r="BM598" s="33" t="s">
        <v>22259</v>
      </c>
    </row>
    <row r="599" spans="1:65" x14ac:dyDescent="0.25">
      <c r="A599" s="33" t="s">
        <v>15929</v>
      </c>
      <c r="B599" s="33" t="s">
        <v>224</v>
      </c>
      <c r="C599" s="33" t="s">
        <v>15930</v>
      </c>
      <c r="D599" s="33" t="s">
        <v>13574</v>
      </c>
      <c r="E599" s="33" t="s">
        <v>11800</v>
      </c>
      <c r="F599" s="33" t="s">
        <v>11550</v>
      </c>
      <c r="G599" s="33">
        <v>347.66</v>
      </c>
      <c r="H599" s="33">
        <v>0</v>
      </c>
      <c r="I599" s="33"/>
      <c r="J599" s="33" t="s">
        <v>11304</v>
      </c>
      <c r="K599" s="33" t="s">
        <v>15931</v>
      </c>
      <c r="L599" s="33">
        <v>120</v>
      </c>
      <c r="M599" s="33"/>
      <c r="N599" s="33"/>
      <c r="O599" s="33"/>
      <c r="P599" s="33" t="s">
        <v>11306</v>
      </c>
      <c r="Q599" s="33" t="s">
        <v>11306</v>
      </c>
      <c r="R599" s="33">
        <v>2.5</v>
      </c>
      <c r="S599" s="33">
        <v>2.5</v>
      </c>
      <c r="T599" s="33"/>
      <c r="U599" s="33"/>
      <c r="V599" s="33" t="s">
        <v>15932</v>
      </c>
      <c r="W599" s="33"/>
      <c r="X599" s="33"/>
      <c r="Y599" s="33" t="s">
        <v>11308</v>
      </c>
      <c r="Z599" s="33">
        <v>10</v>
      </c>
      <c r="AA599" s="33">
        <v>10</v>
      </c>
      <c r="AB599" s="33">
        <v>94</v>
      </c>
      <c r="AC599" s="33">
        <v>0</v>
      </c>
      <c r="AD599" s="33" t="s">
        <v>11803</v>
      </c>
      <c r="AE599" s="33" t="s">
        <v>15933</v>
      </c>
      <c r="AF599" s="33" t="s">
        <v>15934</v>
      </c>
      <c r="AG599" s="33" t="s">
        <v>15935</v>
      </c>
      <c r="AH599" s="33" t="s">
        <v>15936</v>
      </c>
      <c r="AI599" s="33" t="s">
        <v>15937</v>
      </c>
      <c r="AJ599" s="33" t="s">
        <v>15938</v>
      </c>
      <c r="AK599" s="33" t="s">
        <v>12774</v>
      </c>
      <c r="AL599" s="33" t="s">
        <v>14893</v>
      </c>
      <c r="AM599" s="33" t="s">
        <v>15939</v>
      </c>
      <c r="AN599" s="33"/>
      <c r="AO599" s="33" t="s">
        <v>11627</v>
      </c>
      <c r="AP599" s="33" t="s">
        <v>11318</v>
      </c>
      <c r="AQ599" s="33">
        <v>0</v>
      </c>
      <c r="AR599" s="33"/>
      <c r="AS599" s="33"/>
      <c r="AT599" s="33"/>
      <c r="AU599" s="33"/>
      <c r="AV599" s="33"/>
      <c r="AW599" s="33"/>
      <c r="AX599" s="33"/>
      <c r="AY599" s="33"/>
      <c r="AZ599" s="33"/>
      <c r="BA599" s="33"/>
      <c r="BB599" s="33"/>
      <c r="BC599" s="33" t="s">
        <v>11319</v>
      </c>
      <c r="BD599" s="33" t="s">
        <v>11318</v>
      </c>
      <c r="BE599" s="33"/>
      <c r="BF599" s="33"/>
      <c r="BG599" s="33"/>
      <c r="BH599" s="33"/>
      <c r="BI599" s="33"/>
      <c r="BJ599" s="33">
        <v>0</v>
      </c>
      <c r="BK599" s="33" t="s">
        <v>31</v>
      </c>
      <c r="BL599" s="33"/>
      <c r="BM599" s="33" t="s">
        <v>22259</v>
      </c>
    </row>
    <row r="600" spans="1:65" x14ac:dyDescent="0.25">
      <c r="A600" s="33" t="s">
        <v>15940</v>
      </c>
      <c r="B600" s="33" t="s">
        <v>678</v>
      </c>
      <c r="C600" s="33" t="s">
        <v>15941</v>
      </c>
      <c r="D600" s="33" t="s">
        <v>13574</v>
      </c>
      <c r="E600" s="33" t="s">
        <v>11800</v>
      </c>
      <c r="F600" s="33" t="s">
        <v>11550</v>
      </c>
      <c r="G600" s="33">
        <v>338.8</v>
      </c>
      <c r="H600" s="33">
        <v>0</v>
      </c>
      <c r="I600" s="33"/>
      <c r="J600" s="33" t="s">
        <v>11304</v>
      </c>
      <c r="K600" s="33" t="s">
        <v>15942</v>
      </c>
      <c r="L600" s="33">
        <v>120</v>
      </c>
      <c r="M600" s="33"/>
      <c r="N600" s="33"/>
      <c r="O600" s="33"/>
      <c r="P600" s="33" t="s">
        <v>11306</v>
      </c>
      <c r="Q600" s="33" t="s">
        <v>11306</v>
      </c>
      <c r="R600" s="33">
        <v>0</v>
      </c>
      <c r="S600" s="33">
        <v>0</v>
      </c>
      <c r="T600" s="33"/>
      <c r="U600" s="33"/>
      <c r="V600" s="33"/>
      <c r="W600" s="33"/>
      <c r="X600" s="33"/>
      <c r="Y600" s="33" t="s">
        <v>11308</v>
      </c>
      <c r="Z600" s="33">
        <v>0</v>
      </c>
      <c r="AA600" s="33">
        <v>0</v>
      </c>
      <c r="AB600" s="33">
        <v>0</v>
      </c>
      <c r="AC600" s="33">
        <v>0</v>
      </c>
      <c r="AD600" s="33" t="s">
        <v>11803</v>
      </c>
      <c r="AE600" s="33"/>
      <c r="AF600" s="33"/>
      <c r="AG600" s="33"/>
      <c r="AH600" s="33"/>
      <c r="AI600" s="33"/>
      <c r="AJ600" s="33"/>
      <c r="AK600" s="33" t="s">
        <v>12774</v>
      </c>
      <c r="AL600" s="33" t="s">
        <v>14893</v>
      </c>
      <c r="AM600" s="33" t="s">
        <v>15943</v>
      </c>
      <c r="AN600" s="33"/>
      <c r="AO600" s="33" t="s">
        <v>11627</v>
      </c>
      <c r="AP600" s="33" t="s">
        <v>11318</v>
      </c>
      <c r="AQ600" s="33">
        <v>0</v>
      </c>
      <c r="AR600" s="33"/>
      <c r="AS600" s="33"/>
      <c r="AT600" s="33"/>
      <c r="AU600" s="33"/>
      <c r="AV600" s="33"/>
      <c r="AW600" s="33"/>
      <c r="AX600" s="33"/>
      <c r="AY600" s="33"/>
      <c r="AZ600" s="33"/>
      <c r="BA600" s="33"/>
      <c r="BB600" s="33"/>
      <c r="BC600" s="33" t="s">
        <v>11319</v>
      </c>
      <c r="BD600" s="33" t="s">
        <v>11318</v>
      </c>
      <c r="BE600" s="33"/>
      <c r="BF600" s="33"/>
      <c r="BG600" s="33"/>
      <c r="BH600" s="33"/>
      <c r="BI600" s="33"/>
      <c r="BJ600" s="33">
        <v>0</v>
      </c>
      <c r="BK600" s="33" t="s">
        <v>31</v>
      </c>
      <c r="BL600" s="33"/>
      <c r="BM600" s="33" t="s">
        <v>22259</v>
      </c>
    </row>
    <row r="601" spans="1:65" x14ac:dyDescent="0.25">
      <c r="A601" s="33" t="s">
        <v>15944</v>
      </c>
      <c r="B601" s="33" t="s">
        <v>15945</v>
      </c>
      <c r="C601" s="33" t="s">
        <v>15946</v>
      </c>
      <c r="D601" s="33" t="s">
        <v>11376</v>
      </c>
      <c r="E601" s="33" t="s">
        <v>11800</v>
      </c>
      <c r="F601" s="33" t="s">
        <v>11550</v>
      </c>
      <c r="G601" s="33">
        <v>805.01</v>
      </c>
      <c r="H601" s="33">
        <v>0</v>
      </c>
      <c r="I601" s="33"/>
      <c r="J601" s="33" t="s">
        <v>11304</v>
      </c>
      <c r="K601" s="33" t="s">
        <v>11813</v>
      </c>
      <c r="L601" s="33">
        <v>453</v>
      </c>
      <c r="M601" s="33"/>
      <c r="N601" s="33"/>
      <c r="O601" s="33"/>
      <c r="P601" s="33" t="s">
        <v>11306</v>
      </c>
      <c r="Q601" s="33" t="s">
        <v>11306</v>
      </c>
      <c r="R601" s="33">
        <v>0</v>
      </c>
      <c r="S601" s="33">
        <v>0</v>
      </c>
      <c r="T601" s="33"/>
      <c r="U601" s="33"/>
      <c r="V601" s="33"/>
      <c r="W601" s="33"/>
      <c r="X601" s="33"/>
      <c r="Y601" s="33" t="s">
        <v>11308</v>
      </c>
      <c r="Z601" s="33">
        <v>0</v>
      </c>
      <c r="AA601" s="33">
        <v>0</v>
      </c>
      <c r="AB601" s="33">
        <v>0</v>
      </c>
      <c r="AC601" s="33">
        <v>0</v>
      </c>
      <c r="AD601" s="33" t="s">
        <v>11309</v>
      </c>
      <c r="AE601" s="33"/>
      <c r="AF601" s="33"/>
      <c r="AG601" s="33"/>
      <c r="AH601" s="33"/>
      <c r="AI601" s="33"/>
      <c r="AJ601" s="33"/>
      <c r="AK601" s="33" t="s">
        <v>12774</v>
      </c>
      <c r="AL601" s="33" t="s">
        <v>14893</v>
      </c>
      <c r="AM601" s="33" t="s">
        <v>15947</v>
      </c>
      <c r="AN601" s="33"/>
      <c r="AO601" s="33" t="s">
        <v>11627</v>
      </c>
      <c r="AP601" s="33" t="s">
        <v>11318</v>
      </c>
      <c r="AQ601" s="33">
        <v>0</v>
      </c>
      <c r="AR601" s="33"/>
      <c r="AS601" s="33"/>
      <c r="AT601" s="33"/>
      <c r="AU601" s="33"/>
      <c r="AV601" s="33"/>
      <c r="AW601" s="33"/>
      <c r="AX601" s="33"/>
      <c r="AY601" s="33"/>
      <c r="AZ601" s="33"/>
      <c r="BA601" s="33"/>
      <c r="BB601" s="33"/>
      <c r="BC601" s="33" t="s">
        <v>11319</v>
      </c>
      <c r="BD601" s="33" t="s">
        <v>11318</v>
      </c>
      <c r="BE601" s="33"/>
      <c r="BF601" s="33"/>
      <c r="BG601" s="33"/>
      <c r="BH601" s="33"/>
      <c r="BI601" s="33"/>
      <c r="BJ601" s="33">
        <v>0</v>
      </c>
      <c r="BK601" s="33" t="s">
        <v>31</v>
      </c>
      <c r="BL601" s="33"/>
      <c r="BM601" s="33" t="s">
        <v>22259</v>
      </c>
    </row>
    <row r="602" spans="1:65" x14ac:dyDescent="0.25">
      <c r="A602" s="33" t="s">
        <v>15948</v>
      </c>
      <c r="B602" s="33" t="s">
        <v>15949</v>
      </c>
      <c r="C602" s="33" t="s">
        <v>15950</v>
      </c>
      <c r="D602" s="33"/>
      <c r="E602" s="33" t="s">
        <v>11800</v>
      </c>
      <c r="F602" s="33" t="s">
        <v>11550</v>
      </c>
      <c r="G602" s="33">
        <v>256.8</v>
      </c>
      <c r="H602" s="33">
        <v>0</v>
      </c>
      <c r="I602" s="33"/>
      <c r="J602" s="33" t="s">
        <v>11304</v>
      </c>
      <c r="K602" s="33" t="s">
        <v>11306</v>
      </c>
      <c r="L602" s="33">
        <v>0</v>
      </c>
      <c r="M602" s="33"/>
      <c r="N602" s="33"/>
      <c r="O602" s="33"/>
      <c r="P602" s="33" t="s">
        <v>11306</v>
      </c>
      <c r="Q602" s="33" t="s">
        <v>11306</v>
      </c>
      <c r="R602" s="33">
        <v>0</v>
      </c>
      <c r="S602" s="33">
        <v>0</v>
      </c>
      <c r="T602" s="33"/>
      <c r="U602" s="33"/>
      <c r="V602" s="33" t="s">
        <v>15951</v>
      </c>
      <c r="W602" s="33"/>
      <c r="X602" s="33"/>
      <c r="Y602" s="33" t="s">
        <v>11308</v>
      </c>
      <c r="Z602" s="33">
        <v>0</v>
      </c>
      <c r="AA602" s="33">
        <v>0</v>
      </c>
      <c r="AB602" s="33">
        <v>0</v>
      </c>
      <c r="AC602" s="33">
        <v>0</v>
      </c>
      <c r="AD602" s="33" t="s">
        <v>14046</v>
      </c>
      <c r="AE602" s="33" t="s">
        <v>15952</v>
      </c>
      <c r="AF602" s="33" t="s">
        <v>15953</v>
      </c>
      <c r="AG602" s="33" t="s">
        <v>15954</v>
      </c>
      <c r="AH602" s="33" t="s">
        <v>15955</v>
      </c>
      <c r="AI602" s="33" t="s">
        <v>15956</v>
      </c>
      <c r="AJ602" s="33" t="s">
        <v>15957</v>
      </c>
      <c r="AK602" s="33" t="s">
        <v>12774</v>
      </c>
      <c r="AL602" s="33"/>
      <c r="AM602" s="33"/>
      <c r="AN602" s="33"/>
      <c r="AO602" s="33" t="s">
        <v>11627</v>
      </c>
      <c r="AP602" s="33" t="s">
        <v>11318</v>
      </c>
      <c r="AQ602" s="33">
        <v>0</v>
      </c>
      <c r="AR602" s="33"/>
      <c r="AS602" s="33"/>
      <c r="AT602" s="33"/>
      <c r="AU602" s="33"/>
      <c r="AV602" s="33"/>
      <c r="AW602" s="33"/>
      <c r="AX602" s="33"/>
      <c r="AY602" s="33"/>
      <c r="AZ602" s="33"/>
      <c r="BA602" s="33"/>
      <c r="BB602" s="33"/>
      <c r="BC602" s="33" t="s">
        <v>11306</v>
      </c>
      <c r="BD602" s="33" t="s">
        <v>11318</v>
      </c>
      <c r="BE602" s="33"/>
      <c r="BF602" s="33"/>
      <c r="BG602" s="33"/>
      <c r="BH602" s="33"/>
      <c r="BI602" s="33"/>
      <c r="BJ602" s="33">
        <v>0</v>
      </c>
      <c r="BK602" s="33" t="s">
        <v>31</v>
      </c>
      <c r="BL602" s="33"/>
      <c r="BM602" s="33" t="s">
        <v>22259</v>
      </c>
    </row>
    <row r="603" spans="1:65" x14ac:dyDescent="0.25">
      <c r="A603" s="33" t="s">
        <v>15958</v>
      </c>
      <c r="B603" s="33" t="s">
        <v>15959</v>
      </c>
      <c r="C603" s="33" t="s">
        <v>15960</v>
      </c>
      <c r="D603" s="33" t="s">
        <v>13574</v>
      </c>
      <c r="E603" s="33" t="s">
        <v>11800</v>
      </c>
      <c r="F603" s="33" t="s">
        <v>11550</v>
      </c>
      <c r="G603" s="33">
        <v>256.8</v>
      </c>
      <c r="H603" s="33">
        <v>0</v>
      </c>
      <c r="I603" s="33"/>
      <c r="J603" s="33" t="s">
        <v>11304</v>
      </c>
      <c r="K603" s="33" t="s">
        <v>12197</v>
      </c>
      <c r="L603" s="33">
        <v>105</v>
      </c>
      <c r="M603" s="33"/>
      <c r="N603" s="33"/>
      <c r="O603" s="33"/>
      <c r="P603" s="33" t="s">
        <v>11306</v>
      </c>
      <c r="Q603" s="33" t="s">
        <v>11306</v>
      </c>
      <c r="R603" s="33">
        <v>0</v>
      </c>
      <c r="S603" s="33">
        <v>0</v>
      </c>
      <c r="T603" s="33"/>
      <c r="U603" s="33"/>
      <c r="V603" s="33"/>
      <c r="W603" s="33"/>
      <c r="X603" s="33"/>
      <c r="Y603" s="33" t="s">
        <v>11308</v>
      </c>
      <c r="Z603" s="33">
        <v>0</v>
      </c>
      <c r="AA603" s="33">
        <v>0</v>
      </c>
      <c r="AB603" s="33">
        <v>0</v>
      </c>
      <c r="AC603" s="33">
        <v>0</v>
      </c>
      <c r="AD603" s="33" t="s">
        <v>11803</v>
      </c>
      <c r="AE603" s="33" t="s">
        <v>15961</v>
      </c>
      <c r="AF603" s="33" t="s">
        <v>15962</v>
      </c>
      <c r="AG603" s="33" t="s">
        <v>15963</v>
      </c>
      <c r="AH603" s="33" t="s">
        <v>15964</v>
      </c>
      <c r="AI603" s="33" t="s">
        <v>15965</v>
      </c>
      <c r="AJ603" s="33" t="s">
        <v>15966</v>
      </c>
      <c r="AK603" s="33" t="s">
        <v>12774</v>
      </c>
      <c r="AL603" s="33" t="s">
        <v>15949</v>
      </c>
      <c r="AM603" s="33" t="s">
        <v>15967</v>
      </c>
      <c r="AN603" s="33"/>
      <c r="AO603" s="33" t="s">
        <v>11627</v>
      </c>
      <c r="AP603" s="33" t="s">
        <v>11318</v>
      </c>
      <c r="AQ603" s="33">
        <v>0</v>
      </c>
      <c r="AR603" s="33"/>
      <c r="AS603" s="33"/>
      <c r="AT603" s="33"/>
      <c r="AU603" s="33"/>
      <c r="AV603" s="33"/>
      <c r="AW603" s="33"/>
      <c r="AX603" s="33"/>
      <c r="AY603" s="33"/>
      <c r="AZ603" s="33"/>
      <c r="BA603" s="33"/>
      <c r="BB603" s="33"/>
      <c r="BC603" s="33" t="s">
        <v>11306</v>
      </c>
      <c r="BD603" s="33" t="s">
        <v>11318</v>
      </c>
      <c r="BE603" s="33"/>
      <c r="BF603" s="33"/>
      <c r="BG603" s="33"/>
      <c r="BH603" s="33"/>
      <c r="BI603" s="33"/>
      <c r="BJ603" s="33">
        <v>0</v>
      </c>
      <c r="BK603" s="33" t="s">
        <v>31</v>
      </c>
      <c r="BL603" s="33"/>
      <c r="BM603" s="33" t="s">
        <v>22259</v>
      </c>
    </row>
    <row r="604" spans="1:65" x14ac:dyDescent="0.25">
      <c r="A604" s="33" t="s">
        <v>15968</v>
      </c>
      <c r="B604" s="33" t="s">
        <v>2287</v>
      </c>
      <c r="C604" s="33" t="s">
        <v>15969</v>
      </c>
      <c r="D604" s="33" t="s">
        <v>13574</v>
      </c>
      <c r="E604" s="33"/>
      <c r="F604" s="33" t="s">
        <v>11550</v>
      </c>
      <c r="G604" s="33">
        <v>256.8</v>
      </c>
      <c r="H604" s="33">
        <v>0</v>
      </c>
      <c r="I604" s="33"/>
      <c r="J604" s="33" t="s">
        <v>11304</v>
      </c>
      <c r="K604" s="33" t="s">
        <v>11306</v>
      </c>
      <c r="L604" s="33">
        <v>105</v>
      </c>
      <c r="M604" s="33"/>
      <c r="N604" s="33"/>
      <c r="O604" s="33"/>
      <c r="P604" s="33" t="s">
        <v>11306</v>
      </c>
      <c r="Q604" s="33" t="s">
        <v>11306</v>
      </c>
      <c r="R604" s="33">
        <v>0</v>
      </c>
      <c r="S604" s="33">
        <v>0</v>
      </c>
      <c r="T604" s="33"/>
      <c r="U604" s="33"/>
      <c r="V604" s="33"/>
      <c r="W604" s="33"/>
      <c r="X604" s="33"/>
      <c r="Y604" s="33" t="s">
        <v>11308</v>
      </c>
      <c r="Z604" s="33">
        <v>0</v>
      </c>
      <c r="AA604" s="33">
        <v>0</v>
      </c>
      <c r="AB604" s="33">
        <v>0</v>
      </c>
      <c r="AC604" s="33">
        <v>0</v>
      </c>
      <c r="AD604" s="33" t="s">
        <v>11803</v>
      </c>
      <c r="AE604" s="33" t="s">
        <v>15970</v>
      </c>
      <c r="AF604" s="33" t="s">
        <v>15971</v>
      </c>
      <c r="AG604" s="33" t="s">
        <v>15972</v>
      </c>
      <c r="AH604" s="33" t="s">
        <v>15973</v>
      </c>
      <c r="AI604" s="33" t="s">
        <v>15974</v>
      </c>
      <c r="AJ604" s="33" t="s">
        <v>15975</v>
      </c>
      <c r="AK604" s="33" t="s">
        <v>12774</v>
      </c>
      <c r="AL604" s="33" t="s">
        <v>15949</v>
      </c>
      <c r="AM604" s="33" t="s">
        <v>15976</v>
      </c>
      <c r="AN604" s="33"/>
      <c r="AO604" s="33" t="s">
        <v>11627</v>
      </c>
      <c r="AP604" s="33" t="s">
        <v>11318</v>
      </c>
      <c r="AQ604" s="33">
        <v>0</v>
      </c>
      <c r="AR604" s="33"/>
      <c r="AS604" s="33"/>
      <c r="AT604" s="33"/>
      <c r="AU604" s="33"/>
      <c r="AV604" s="33"/>
      <c r="AW604" s="33"/>
      <c r="AX604" s="33"/>
      <c r="AY604" s="33"/>
      <c r="AZ604" s="33"/>
      <c r="BA604" s="33"/>
      <c r="BB604" s="33"/>
      <c r="BC604" s="33" t="s">
        <v>11306</v>
      </c>
      <c r="BD604" s="33" t="s">
        <v>11318</v>
      </c>
      <c r="BE604" s="33"/>
      <c r="BF604" s="33"/>
      <c r="BG604" s="33"/>
      <c r="BH604" s="33"/>
      <c r="BI604" s="33"/>
      <c r="BJ604" s="33">
        <v>0</v>
      </c>
      <c r="BK604" s="33" t="s">
        <v>31</v>
      </c>
      <c r="BL604" s="33"/>
      <c r="BM604" s="33" t="s">
        <v>22259</v>
      </c>
    </row>
    <row r="605" spans="1:65" x14ac:dyDescent="0.25">
      <c r="A605" s="33" t="s">
        <v>15977</v>
      </c>
      <c r="B605" s="33" t="s">
        <v>15978</v>
      </c>
      <c r="C605" s="33" t="s">
        <v>15979</v>
      </c>
      <c r="D605" s="33" t="s">
        <v>13574</v>
      </c>
      <c r="E605" s="33"/>
      <c r="F605" s="33" t="s">
        <v>11550</v>
      </c>
      <c r="G605" s="33">
        <v>256.8</v>
      </c>
      <c r="H605" s="33">
        <v>0</v>
      </c>
      <c r="I605" s="33"/>
      <c r="J605" s="33" t="s">
        <v>11304</v>
      </c>
      <c r="K605" s="33" t="s">
        <v>11306</v>
      </c>
      <c r="L605" s="33">
        <v>105</v>
      </c>
      <c r="M605" s="33"/>
      <c r="N605" s="33"/>
      <c r="O605" s="33"/>
      <c r="P605" s="33" t="s">
        <v>11306</v>
      </c>
      <c r="Q605" s="33" t="s">
        <v>11306</v>
      </c>
      <c r="R605" s="33">
        <v>0</v>
      </c>
      <c r="S605" s="33">
        <v>0</v>
      </c>
      <c r="T605" s="33"/>
      <c r="U605" s="33"/>
      <c r="V605" s="33"/>
      <c r="W605" s="33"/>
      <c r="X605" s="33"/>
      <c r="Y605" s="33" t="s">
        <v>11308</v>
      </c>
      <c r="Z605" s="33">
        <v>0</v>
      </c>
      <c r="AA605" s="33">
        <v>0</v>
      </c>
      <c r="AB605" s="33">
        <v>0</v>
      </c>
      <c r="AC605" s="33">
        <v>0</v>
      </c>
      <c r="AD605" s="33" t="s">
        <v>11803</v>
      </c>
      <c r="AE605" s="33" t="s">
        <v>15980</v>
      </c>
      <c r="AF605" s="33" t="s">
        <v>15981</v>
      </c>
      <c r="AG605" s="33" t="s">
        <v>15982</v>
      </c>
      <c r="AH605" s="33" t="s">
        <v>15983</v>
      </c>
      <c r="AI605" s="33" t="s">
        <v>15984</v>
      </c>
      <c r="AJ605" s="33" t="s">
        <v>15985</v>
      </c>
      <c r="AK605" s="33" t="s">
        <v>12774</v>
      </c>
      <c r="AL605" s="33" t="s">
        <v>15949</v>
      </c>
      <c r="AM605" s="33" t="s">
        <v>15986</v>
      </c>
      <c r="AN605" s="33"/>
      <c r="AO605" s="33" t="s">
        <v>11627</v>
      </c>
      <c r="AP605" s="33" t="s">
        <v>11318</v>
      </c>
      <c r="AQ605" s="33">
        <v>0</v>
      </c>
      <c r="AR605" s="33"/>
      <c r="AS605" s="33"/>
      <c r="AT605" s="33"/>
      <c r="AU605" s="33"/>
      <c r="AV605" s="33"/>
      <c r="AW605" s="33"/>
      <c r="AX605" s="33"/>
      <c r="AY605" s="33"/>
      <c r="AZ605" s="33"/>
      <c r="BA605" s="33"/>
      <c r="BB605" s="33"/>
      <c r="BC605" s="33" t="s">
        <v>11306</v>
      </c>
      <c r="BD605" s="33" t="s">
        <v>11318</v>
      </c>
      <c r="BE605" s="33"/>
      <c r="BF605" s="33"/>
      <c r="BG605" s="33"/>
      <c r="BH605" s="33"/>
      <c r="BI605" s="33"/>
      <c r="BJ605" s="33">
        <v>0</v>
      </c>
      <c r="BK605" s="33" t="s">
        <v>31</v>
      </c>
      <c r="BL605" s="33"/>
      <c r="BM605" s="33" t="s">
        <v>22259</v>
      </c>
    </row>
    <row r="606" spans="1:65" x14ac:dyDescent="0.25">
      <c r="A606" s="33" t="s">
        <v>15987</v>
      </c>
      <c r="B606" s="33" t="s">
        <v>15988</v>
      </c>
      <c r="C606" s="33" t="s">
        <v>15989</v>
      </c>
      <c r="D606" s="33" t="s">
        <v>13574</v>
      </c>
      <c r="E606" s="33"/>
      <c r="F606" s="33" t="s">
        <v>11550</v>
      </c>
      <c r="G606" s="33">
        <v>256.8</v>
      </c>
      <c r="H606" s="33">
        <v>0</v>
      </c>
      <c r="I606" s="33"/>
      <c r="J606" s="33" t="s">
        <v>11304</v>
      </c>
      <c r="K606" s="33" t="s">
        <v>11306</v>
      </c>
      <c r="L606" s="33">
        <v>105</v>
      </c>
      <c r="M606" s="33"/>
      <c r="N606" s="33"/>
      <c r="O606" s="33"/>
      <c r="P606" s="33" t="s">
        <v>11306</v>
      </c>
      <c r="Q606" s="33" t="s">
        <v>11306</v>
      </c>
      <c r="R606" s="33">
        <v>0</v>
      </c>
      <c r="S606" s="33">
        <v>0</v>
      </c>
      <c r="T606" s="33"/>
      <c r="U606" s="33"/>
      <c r="V606" s="33"/>
      <c r="W606" s="33"/>
      <c r="X606" s="33"/>
      <c r="Y606" s="33" t="s">
        <v>11308</v>
      </c>
      <c r="Z606" s="33">
        <v>0</v>
      </c>
      <c r="AA606" s="33">
        <v>0</v>
      </c>
      <c r="AB606" s="33">
        <v>0</v>
      </c>
      <c r="AC606" s="33">
        <v>0</v>
      </c>
      <c r="AD606" s="33" t="s">
        <v>11803</v>
      </c>
      <c r="AE606" s="33" t="s">
        <v>15990</v>
      </c>
      <c r="AF606" s="33" t="s">
        <v>15991</v>
      </c>
      <c r="AG606" s="33" t="s">
        <v>15992</v>
      </c>
      <c r="AH606" s="33" t="s">
        <v>15993</v>
      </c>
      <c r="AI606" s="33" t="s">
        <v>15994</v>
      </c>
      <c r="AJ606" s="33" t="s">
        <v>15995</v>
      </c>
      <c r="AK606" s="33" t="s">
        <v>12774</v>
      </c>
      <c r="AL606" s="33" t="s">
        <v>15949</v>
      </c>
      <c r="AM606" s="33" t="s">
        <v>15996</v>
      </c>
      <c r="AN606" s="33"/>
      <c r="AO606" s="33" t="s">
        <v>11627</v>
      </c>
      <c r="AP606" s="33" t="s">
        <v>11318</v>
      </c>
      <c r="AQ606" s="33">
        <v>0</v>
      </c>
      <c r="AR606" s="33"/>
      <c r="AS606" s="33"/>
      <c r="AT606" s="33"/>
      <c r="AU606" s="33"/>
      <c r="AV606" s="33"/>
      <c r="AW606" s="33"/>
      <c r="AX606" s="33"/>
      <c r="AY606" s="33"/>
      <c r="AZ606" s="33"/>
      <c r="BA606" s="33"/>
      <c r="BB606" s="33"/>
      <c r="BC606" s="33" t="s">
        <v>11306</v>
      </c>
      <c r="BD606" s="33" t="s">
        <v>11318</v>
      </c>
      <c r="BE606" s="33"/>
      <c r="BF606" s="33"/>
      <c r="BG606" s="33"/>
      <c r="BH606" s="33"/>
      <c r="BI606" s="33"/>
      <c r="BJ606" s="33">
        <v>0</v>
      </c>
      <c r="BK606" s="33" t="s">
        <v>31</v>
      </c>
      <c r="BL606" s="33"/>
      <c r="BM606" s="33" t="s">
        <v>22259</v>
      </c>
    </row>
    <row r="607" spans="1:65" x14ac:dyDescent="0.25">
      <c r="A607" s="33" t="s">
        <v>15997</v>
      </c>
      <c r="B607" s="33" t="s">
        <v>15998</v>
      </c>
      <c r="C607" s="33" t="s">
        <v>15999</v>
      </c>
      <c r="D607" s="33" t="s">
        <v>13574</v>
      </c>
      <c r="E607" s="33"/>
      <c r="F607" s="33" t="s">
        <v>11550</v>
      </c>
      <c r="G607" s="33">
        <v>256.8</v>
      </c>
      <c r="H607" s="33">
        <v>0</v>
      </c>
      <c r="I607" s="33"/>
      <c r="J607" s="33" t="s">
        <v>11304</v>
      </c>
      <c r="K607" s="33" t="s">
        <v>11306</v>
      </c>
      <c r="L607" s="33">
        <v>105</v>
      </c>
      <c r="M607" s="33"/>
      <c r="N607" s="33"/>
      <c r="O607" s="33"/>
      <c r="P607" s="33" t="s">
        <v>11306</v>
      </c>
      <c r="Q607" s="33" t="s">
        <v>11306</v>
      </c>
      <c r="R607" s="33">
        <v>0</v>
      </c>
      <c r="S607" s="33">
        <v>0</v>
      </c>
      <c r="T607" s="33"/>
      <c r="U607" s="33"/>
      <c r="V607" s="33"/>
      <c r="W607" s="33"/>
      <c r="X607" s="33"/>
      <c r="Y607" s="33" t="s">
        <v>11308</v>
      </c>
      <c r="Z607" s="33">
        <v>0</v>
      </c>
      <c r="AA607" s="33">
        <v>0</v>
      </c>
      <c r="AB607" s="33">
        <v>0</v>
      </c>
      <c r="AC607" s="33">
        <v>0</v>
      </c>
      <c r="AD607" s="33" t="s">
        <v>11803</v>
      </c>
      <c r="AE607" s="33" t="s">
        <v>16000</v>
      </c>
      <c r="AF607" s="33" t="s">
        <v>16001</v>
      </c>
      <c r="AG607" s="33" t="s">
        <v>16002</v>
      </c>
      <c r="AH607" s="33" t="s">
        <v>16003</v>
      </c>
      <c r="AI607" s="33" t="s">
        <v>16004</v>
      </c>
      <c r="AJ607" s="33" t="s">
        <v>16005</v>
      </c>
      <c r="AK607" s="33" t="s">
        <v>12774</v>
      </c>
      <c r="AL607" s="33" t="s">
        <v>15949</v>
      </c>
      <c r="AM607" s="33" t="s">
        <v>16006</v>
      </c>
      <c r="AN607" s="33"/>
      <c r="AO607" s="33" t="s">
        <v>11627</v>
      </c>
      <c r="AP607" s="33" t="s">
        <v>11318</v>
      </c>
      <c r="AQ607" s="33">
        <v>0</v>
      </c>
      <c r="AR607" s="33"/>
      <c r="AS607" s="33"/>
      <c r="AT607" s="33"/>
      <c r="AU607" s="33"/>
      <c r="AV607" s="33"/>
      <c r="AW607" s="33"/>
      <c r="AX607" s="33"/>
      <c r="AY607" s="33"/>
      <c r="AZ607" s="33"/>
      <c r="BA607" s="33"/>
      <c r="BB607" s="33"/>
      <c r="BC607" s="33" t="s">
        <v>11306</v>
      </c>
      <c r="BD607" s="33" t="s">
        <v>11318</v>
      </c>
      <c r="BE607" s="33"/>
      <c r="BF607" s="33"/>
      <c r="BG607" s="33"/>
      <c r="BH607" s="33"/>
      <c r="BI607" s="33"/>
      <c r="BJ607" s="33">
        <v>0</v>
      </c>
      <c r="BK607" s="33" t="s">
        <v>31</v>
      </c>
      <c r="BL607" s="33"/>
      <c r="BM607" s="33" t="s">
        <v>22259</v>
      </c>
    </row>
    <row r="608" spans="1:65" x14ac:dyDescent="0.25">
      <c r="A608" s="33" t="s">
        <v>16007</v>
      </c>
      <c r="B608" s="33" t="s">
        <v>16008</v>
      </c>
      <c r="C608" s="33" t="s">
        <v>16009</v>
      </c>
      <c r="D608" s="33" t="s">
        <v>13574</v>
      </c>
      <c r="E608" s="33"/>
      <c r="F608" s="33" t="s">
        <v>11550</v>
      </c>
      <c r="G608" s="33">
        <v>256.8</v>
      </c>
      <c r="H608" s="33">
        <v>0</v>
      </c>
      <c r="I608" s="33"/>
      <c r="J608" s="33" t="s">
        <v>11304</v>
      </c>
      <c r="K608" s="33" t="s">
        <v>11306</v>
      </c>
      <c r="L608" s="33">
        <v>105</v>
      </c>
      <c r="M608" s="33"/>
      <c r="N608" s="33"/>
      <c r="O608" s="33"/>
      <c r="P608" s="33" t="s">
        <v>11306</v>
      </c>
      <c r="Q608" s="33" t="s">
        <v>11306</v>
      </c>
      <c r="R608" s="33">
        <v>0</v>
      </c>
      <c r="S608" s="33">
        <v>0</v>
      </c>
      <c r="T608" s="33"/>
      <c r="U608" s="33"/>
      <c r="V608" s="33"/>
      <c r="W608" s="33"/>
      <c r="X608" s="33"/>
      <c r="Y608" s="33" t="s">
        <v>11308</v>
      </c>
      <c r="Z608" s="33">
        <v>0</v>
      </c>
      <c r="AA608" s="33">
        <v>0</v>
      </c>
      <c r="AB608" s="33">
        <v>0</v>
      </c>
      <c r="AC608" s="33">
        <v>0</v>
      </c>
      <c r="AD608" s="33" t="s">
        <v>11803</v>
      </c>
      <c r="AE608" s="33" t="s">
        <v>16010</v>
      </c>
      <c r="AF608" s="33" t="s">
        <v>16011</v>
      </c>
      <c r="AG608" s="33" t="s">
        <v>16012</v>
      </c>
      <c r="AH608" s="33" t="s">
        <v>16013</v>
      </c>
      <c r="AI608" s="33" t="s">
        <v>16014</v>
      </c>
      <c r="AJ608" s="33" t="s">
        <v>16015</v>
      </c>
      <c r="AK608" s="33" t="s">
        <v>12774</v>
      </c>
      <c r="AL608" s="33" t="s">
        <v>15949</v>
      </c>
      <c r="AM608" s="33" t="s">
        <v>16016</v>
      </c>
      <c r="AN608" s="33"/>
      <c r="AO608" s="33" t="s">
        <v>11627</v>
      </c>
      <c r="AP608" s="33" t="s">
        <v>11318</v>
      </c>
      <c r="AQ608" s="33">
        <v>0</v>
      </c>
      <c r="AR608" s="33"/>
      <c r="AS608" s="33"/>
      <c r="AT608" s="33"/>
      <c r="AU608" s="33"/>
      <c r="AV608" s="33"/>
      <c r="AW608" s="33"/>
      <c r="AX608" s="33"/>
      <c r="AY608" s="33"/>
      <c r="AZ608" s="33"/>
      <c r="BA608" s="33"/>
      <c r="BB608" s="33"/>
      <c r="BC608" s="33" t="s">
        <v>11306</v>
      </c>
      <c r="BD608" s="33" t="s">
        <v>11318</v>
      </c>
      <c r="BE608" s="33"/>
      <c r="BF608" s="33"/>
      <c r="BG608" s="33"/>
      <c r="BH608" s="33"/>
      <c r="BI608" s="33"/>
      <c r="BJ608" s="33">
        <v>0</v>
      </c>
      <c r="BK608" s="33" t="s">
        <v>31</v>
      </c>
      <c r="BL608" s="33"/>
      <c r="BM608" s="33" t="s">
        <v>22259</v>
      </c>
    </row>
    <row r="609" spans="1:65" x14ac:dyDescent="0.25">
      <c r="A609" s="33" t="s">
        <v>16017</v>
      </c>
      <c r="B609" s="33" t="s">
        <v>16018</v>
      </c>
      <c r="C609" s="33" t="s">
        <v>16019</v>
      </c>
      <c r="D609" s="33" t="s">
        <v>13574</v>
      </c>
      <c r="E609" s="33" t="s">
        <v>11800</v>
      </c>
      <c r="F609" s="33" t="s">
        <v>11550</v>
      </c>
      <c r="G609" s="33">
        <v>256.8</v>
      </c>
      <c r="H609" s="33">
        <v>0</v>
      </c>
      <c r="I609" s="33"/>
      <c r="J609" s="33" t="s">
        <v>11304</v>
      </c>
      <c r="K609" s="33" t="s">
        <v>14781</v>
      </c>
      <c r="L609" s="33">
        <v>105</v>
      </c>
      <c r="M609" s="33"/>
      <c r="N609" s="33"/>
      <c r="O609" s="33"/>
      <c r="P609" s="33" t="s">
        <v>11306</v>
      </c>
      <c r="Q609" s="33" t="s">
        <v>11306</v>
      </c>
      <c r="R609" s="33">
        <v>0</v>
      </c>
      <c r="S609" s="33">
        <v>0</v>
      </c>
      <c r="T609" s="33"/>
      <c r="U609" s="33"/>
      <c r="V609" s="33"/>
      <c r="W609" s="33" t="s">
        <v>14057</v>
      </c>
      <c r="X609" s="33"/>
      <c r="Y609" s="33" t="s">
        <v>11308</v>
      </c>
      <c r="Z609" s="33">
        <v>0</v>
      </c>
      <c r="AA609" s="33">
        <v>0</v>
      </c>
      <c r="AB609" s="33">
        <v>0</v>
      </c>
      <c r="AC609" s="33">
        <v>0</v>
      </c>
      <c r="AD609" s="33" t="s">
        <v>11803</v>
      </c>
      <c r="AE609" s="33" t="s">
        <v>16020</v>
      </c>
      <c r="AF609" s="33" t="s">
        <v>16021</v>
      </c>
      <c r="AG609" s="33" t="s">
        <v>16022</v>
      </c>
      <c r="AH609" s="33" t="s">
        <v>16023</v>
      </c>
      <c r="AI609" s="33" t="s">
        <v>16024</v>
      </c>
      <c r="AJ609" s="33" t="s">
        <v>16025</v>
      </c>
      <c r="AK609" s="33" t="s">
        <v>12774</v>
      </c>
      <c r="AL609" s="33" t="s">
        <v>15949</v>
      </c>
      <c r="AM609" s="33" t="s">
        <v>16026</v>
      </c>
      <c r="AN609" s="33"/>
      <c r="AO609" s="33" t="s">
        <v>11627</v>
      </c>
      <c r="AP609" s="33" t="s">
        <v>11318</v>
      </c>
      <c r="AQ609" s="33">
        <v>0</v>
      </c>
      <c r="AR609" s="33"/>
      <c r="AS609" s="33"/>
      <c r="AT609" s="33"/>
      <c r="AU609" s="33"/>
      <c r="AV609" s="33"/>
      <c r="AW609" s="33"/>
      <c r="AX609" s="33"/>
      <c r="AY609" s="33"/>
      <c r="AZ609" s="33"/>
      <c r="BA609" s="33"/>
      <c r="BB609" s="33"/>
      <c r="BC609" s="33" t="s">
        <v>11306</v>
      </c>
      <c r="BD609" s="33" t="s">
        <v>11318</v>
      </c>
      <c r="BE609" s="33"/>
      <c r="BF609" s="33"/>
      <c r="BG609" s="33"/>
      <c r="BH609" s="33"/>
      <c r="BI609" s="33"/>
      <c r="BJ609" s="33">
        <v>0</v>
      </c>
      <c r="BK609" s="33" t="s">
        <v>31</v>
      </c>
      <c r="BL609" s="33"/>
      <c r="BM609" s="33" t="s">
        <v>22259</v>
      </c>
    </row>
    <row r="610" spans="1:65" x14ac:dyDescent="0.25">
      <c r="A610" s="33" t="s">
        <v>16027</v>
      </c>
      <c r="B610" s="33" t="s">
        <v>16028</v>
      </c>
      <c r="C610" s="33" t="s">
        <v>16029</v>
      </c>
      <c r="D610" s="33" t="s">
        <v>13574</v>
      </c>
      <c r="E610" s="33" t="s">
        <v>11800</v>
      </c>
      <c r="F610" s="33" t="s">
        <v>11550</v>
      </c>
      <c r="G610" s="33">
        <v>256.8</v>
      </c>
      <c r="H610" s="33">
        <v>0</v>
      </c>
      <c r="I610" s="33"/>
      <c r="J610" s="33" t="s">
        <v>11304</v>
      </c>
      <c r="K610" s="33" t="s">
        <v>14781</v>
      </c>
      <c r="L610" s="33">
        <v>105</v>
      </c>
      <c r="M610" s="33"/>
      <c r="N610" s="33"/>
      <c r="O610" s="33"/>
      <c r="P610" s="33" t="s">
        <v>11306</v>
      </c>
      <c r="Q610" s="33" t="s">
        <v>11306</v>
      </c>
      <c r="R610" s="33">
        <v>0</v>
      </c>
      <c r="S610" s="33">
        <v>0</v>
      </c>
      <c r="T610" s="33"/>
      <c r="U610" s="33"/>
      <c r="V610" s="33"/>
      <c r="W610" s="33" t="s">
        <v>14057</v>
      </c>
      <c r="X610" s="33"/>
      <c r="Y610" s="33" t="s">
        <v>11308</v>
      </c>
      <c r="Z610" s="33">
        <v>0</v>
      </c>
      <c r="AA610" s="33">
        <v>0</v>
      </c>
      <c r="AB610" s="33">
        <v>0</v>
      </c>
      <c r="AC610" s="33">
        <v>0</v>
      </c>
      <c r="AD610" s="33" t="s">
        <v>11803</v>
      </c>
      <c r="AE610" s="33" t="s">
        <v>16030</v>
      </c>
      <c r="AF610" s="33" t="s">
        <v>16031</v>
      </c>
      <c r="AG610" s="33" t="s">
        <v>16032</v>
      </c>
      <c r="AH610" s="33" t="s">
        <v>16033</v>
      </c>
      <c r="AI610" s="33" t="s">
        <v>16034</v>
      </c>
      <c r="AJ610" s="33" t="s">
        <v>16035</v>
      </c>
      <c r="AK610" s="33" t="s">
        <v>12774</v>
      </c>
      <c r="AL610" s="33" t="s">
        <v>15949</v>
      </c>
      <c r="AM610" s="33" t="s">
        <v>16036</v>
      </c>
      <c r="AN610" s="33"/>
      <c r="AO610" s="33" t="s">
        <v>11627</v>
      </c>
      <c r="AP610" s="33" t="s">
        <v>11318</v>
      </c>
      <c r="AQ610" s="33">
        <v>0</v>
      </c>
      <c r="AR610" s="33"/>
      <c r="AS610" s="33"/>
      <c r="AT610" s="33"/>
      <c r="AU610" s="33"/>
      <c r="AV610" s="33"/>
      <c r="AW610" s="33"/>
      <c r="AX610" s="33"/>
      <c r="AY610" s="33"/>
      <c r="AZ610" s="33"/>
      <c r="BA610" s="33"/>
      <c r="BB610" s="33"/>
      <c r="BC610" s="33" t="s">
        <v>11306</v>
      </c>
      <c r="BD610" s="33" t="s">
        <v>11318</v>
      </c>
      <c r="BE610" s="33"/>
      <c r="BF610" s="33"/>
      <c r="BG610" s="33"/>
      <c r="BH610" s="33"/>
      <c r="BI610" s="33"/>
      <c r="BJ610" s="33">
        <v>0</v>
      </c>
      <c r="BK610" s="33" t="s">
        <v>31</v>
      </c>
      <c r="BL610" s="33"/>
      <c r="BM610" s="33" t="s">
        <v>22259</v>
      </c>
    </row>
    <row r="611" spans="1:65" x14ac:dyDescent="0.25">
      <c r="A611" s="33" t="s">
        <v>16037</v>
      </c>
      <c r="B611" s="33" t="s">
        <v>16038</v>
      </c>
      <c r="C611" s="33" t="s">
        <v>16039</v>
      </c>
      <c r="D611" s="33" t="s">
        <v>13574</v>
      </c>
      <c r="E611" s="33" t="s">
        <v>11800</v>
      </c>
      <c r="F611" s="33" t="s">
        <v>11550</v>
      </c>
      <c r="G611" s="33">
        <v>256.8</v>
      </c>
      <c r="H611" s="33">
        <v>0</v>
      </c>
      <c r="I611" s="33"/>
      <c r="J611" s="33" t="s">
        <v>11304</v>
      </c>
      <c r="K611" s="33" t="s">
        <v>14781</v>
      </c>
      <c r="L611" s="33">
        <v>105</v>
      </c>
      <c r="M611" s="33"/>
      <c r="N611" s="33"/>
      <c r="O611" s="33"/>
      <c r="P611" s="33" t="s">
        <v>11306</v>
      </c>
      <c r="Q611" s="33" t="s">
        <v>11306</v>
      </c>
      <c r="R611" s="33">
        <v>0</v>
      </c>
      <c r="S611" s="33">
        <v>0</v>
      </c>
      <c r="T611" s="33"/>
      <c r="U611" s="33"/>
      <c r="V611" s="33"/>
      <c r="W611" s="33" t="s">
        <v>14057</v>
      </c>
      <c r="X611" s="33"/>
      <c r="Y611" s="33" t="s">
        <v>11308</v>
      </c>
      <c r="Z611" s="33">
        <v>0</v>
      </c>
      <c r="AA611" s="33">
        <v>0</v>
      </c>
      <c r="AB611" s="33">
        <v>0</v>
      </c>
      <c r="AC611" s="33">
        <v>0</v>
      </c>
      <c r="AD611" s="33" t="s">
        <v>11803</v>
      </c>
      <c r="AE611" s="33" t="s">
        <v>16040</v>
      </c>
      <c r="AF611" s="33" t="s">
        <v>16041</v>
      </c>
      <c r="AG611" s="33" t="s">
        <v>16042</v>
      </c>
      <c r="AH611" s="33" t="s">
        <v>16043</v>
      </c>
      <c r="AI611" s="33" t="s">
        <v>16044</v>
      </c>
      <c r="AJ611" s="33" t="s">
        <v>16045</v>
      </c>
      <c r="AK611" s="33" t="s">
        <v>12774</v>
      </c>
      <c r="AL611" s="33" t="s">
        <v>15949</v>
      </c>
      <c r="AM611" s="33" t="s">
        <v>16046</v>
      </c>
      <c r="AN611" s="33"/>
      <c r="AO611" s="33" t="s">
        <v>11627</v>
      </c>
      <c r="AP611" s="33" t="s">
        <v>11318</v>
      </c>
      <c r="AQ611" s="33">
        <v>0</v>
      </c>
      <c r="AR611" s="33"/>
      <c r="AS611" s="33"/>
      <c r="AT611" s="33"/>
      <c r="AU611" s="33"/>
      <c r="AV611" s="33"/>
      <c r="AW611" s="33"/>
      <c r="AX611" s="33"/>
      <c r="AY611" s="33"/>
      <c r="AZ611" s="33"/>
      <c r="BA611" s="33"/>
      <c r="BB611" s="33"/>
      <c r="BC611" s="33" t="s">
        <v>11306</v>
      </c>
      <c r="BD611" s="33" t="s">
        <v>11318</v>
      </c>
      <c r="BE611" s="33"/>
      <c r="BF611" s="33"/>
      <c r="BG611" s="33"/>
      <c r="BH611" s="33"/>
      <c r="BI611" s="33"/>
      <c r="BJ611" s="33">
        <v>0</v>
      </c>
      <c r="BK611" s="33" t="s">
        <v>31</v>
      </c>
      <c r="BL611" s="33"/>
      <c r="BM611" s="33" t="s">
        <v>22259</v>
      </c>
    </row>
    <row r="612" spans="1:65" x14ac:dyDescent="0.25">
      <c r="A612" s="33" t="s">
        <v>16047</v>
      </c>
      <c r="B612" s="33" t="s">
        <v>2278</v>
      </c>
      <c r="C612" s="33" t="s">
        <v>16048</v>
      </c>
      <c r="D612" s="33" t="s">
        <v>13574</v>
      </c>
      <c r="E612" s="33" t="s">
        <v>11800</v>
      </c>
      <c r="F612" s="33" t="s">
        <v>11550</v>
      </c>
      <c r="G612" s="33">
        <v>256.8</v>
      </c>
      <c r="H612" s="33">
        <v>0</v>
      </c>
      <c r="I612" s="33"/>
      <c r="J612" s="33" t="s">
        <v>11304</v>
      </c>
      <c r="K612" s="33" t="s">
        <v>14781</v>
      </c>
      <c r="L612" s="33">
        <v>105</v>
      </c>
      <c r="M612" s="33"/>
      <c r="N612" s="33"/>
      <c r="O612" s="33"/>
      <c r="P612" s="33" t="s">
        <v>11306</v>
      </c>
      <c r="Q612" s="33" t="s">
        <v>11306</v>
      </c>
      <c r="R612" s="33">
        <v>0</v>
      </c>
      <c r="S612" s="33">
        <v>0</v>
      </c>
      <c r="T612" s="33"/>
      <c r="U612" s="33"/>
      <c r="V612" s="33"/>
      <c r="W612" s="33" t="s">
        <v>14057</v>
      </c>
      <c r="X612" s="33"/>
      <c r="Y612" s="33" t="s">
        <v>11308</v>
      </c>
      <c r="Z612" s="33">
        <v>0</v>
      </c>
      <c r="AA612" s="33">
        <v>0</v>
      </c>
      <c r="AB612" s="33">
        <v>0</v>
      </c>
      <c r="AC612" s="33">
        <v>0</v>
      </c>
      <c r="AD612" s="33" t="s">
        <v>11803</v>
      </c>
      <c r="AE612" s="33" t="s">
        <v>16049</v>
      </c>
      <c r="AF612" s="33" t="s">
        <v>16050</v>
      </c>
      <c r="AG612" s="33" t="s">
        <v>16051</v>
      </c>
      <c r="AH612" s="33" t="s">
        <v>16052</v>
      </c>
      <c r="AI612" s="33" t="s">
        <v>16053</v>
      </c>
      <c r="AJ612" s="33" t="s">
        <v>16054</v>
      </c>
      <c r="AK612" s="33" t="s">
        <v>12774</v>
      </c>
      <c r="AL612" s="33" t="s">
        <v>15949</v>
      </c>
      <c r="AM612" s="33" t="s">
        <v>16055</v>
      </c>
      <c r="AN612" s="33"/>
      <c r="AO612" s="33" t="s">
        <v>11627</v>
      </c>
      <c r="AP612" s="33" t="s">
        <v>11318</v>
      </c>
      <c r="AQ612" s="33">
        <v>0</v>
      </c>
      <c r="AR612" s="33"/>
      <c r="AS612" s="33"/>
      <c r="AT612" s="33"/>
      <c r="AU612" s="33"/>
      <c r="AV612" s="33"/>
      <c r="AW612" s="33"/>
      <c r="AX612" s="33"/>
      <c r="AY612" s="33"/>
      <c r="AZ612" s="33"/>
      <c r="BA612" s="33"/>
      <c r="BB612" s="33"/>
      <c r="BC612" s="33" t="s">
        <v>11306</v>
      </c>
      <c r="BD612" s="33" t="s">
        <v>11318</v>
      </c>
      <c r="BE612" s="33"/>
      <c r="BF612" s="33"/>
      <c r="BG612" s="33"/>
      <c r="BH612" s="33"/>
      <c r="BI612" s="33"/>
      <c r="BJ612" s="33">
        <v>0</v>
      </c>
      <c r="BK612" s="33" t="s">
        <v>31</v>
      </c>
      <c r="BL612" s="33"/>
      <c r="BM612" s="33" t="s">
        <v>22259</v>
      </c>
    </row>
    <row r="613" spans="1:65" x14ac:dyDescent="0.25">
      <c r="A613" s="33" t="s">
        <v>16056</v>
      </c>
      <c r="B613" s="33" t="s">
        <v>16057</v>
      </c>
      <c r="C613" s="33" t="s">
        <v>16058</v>
      </c>
      <c r="D613" s="33" t="s">
        <v>13574</v>
      </c>
      <c r="E613" s="33" t="s">
        <v>11800</v>
      </c>
      <c r="F613" s="33" t="s">
        <v>11550</v>
      </c>
      <c r="G613" s="33">
        <v>256.8</v>
      </c>
      <c r="H613" s="33">
        <v>0</v>
      </c>
      <c r="I613" s="33"/>
      <c r="J613" s="33" t="s">
        <v>11304</v>
      </c>
      <c r="K613" s="33" t="s">
        <v>14781</v>
      </c>
      <c r="L613" s="33">
        <v>105</v>
      </c>
      <c r="M613" s="33"/>
      <c r="N613" s="33"/>
      <c r="O613" s="33"/>
      <c r="P613" s="33" t="s">
        <v>11306</v>
      </c>
      <c r="Q613" s="33" t="s">
        <v>11306</v>
      </c>
      <c r="R613" s="33">
        <v>0</v>
      </c>
      <c r="S613" s="33">
        <v>0</v>
      </c>
      <c r="T613" s="33"/>
      <c r="U613" s="33"/>
      <c r="V613" s="33"/>
      <c r="W613" s="33" t="s">
        <v>14057</v>
      </c>
      <c r="X613" s="33"/>
      <c r="Y613" s="33" t="s">
        <v>11308</v>
      </c>
      <c r="Z613" s="33">
        <v>0</v>
      </c>
      <c r="AA613" s="33">
        <v>0</v>
      </c>
      <c r="AB613" s="33">
        <v>0</v>
      </c>
      <c r="AC613" s="33">
        <v>0</v>
      </c>
      <c r="AD613" s="33" t="s">
        <v>11803</v>
      </c>
      <c r="AE613" s="33" t="s">
        <v>16059</v>
      </c>
      <c r="AF613" s="33" t="s">
        <v>16060</v>
      </c>
      <c r="AG613" s="33" t="s">
        <v>16061</v>
      </c>
      <c r="AH613" s="33" t="s">
        <v>16062</v>
      </c>
      <c r="AI613" s="33" t="s">
        <v>16063</v>
      </c>
      <c r="AJ613" s="33" t="s">
        <v>16064</v>
      </c>
      <c r="AK613" s="33" t="s">
        <v>12774</v>
      </c>
      <c r="AL613" s="33" t="s">
        <v>15949</v>
      </c>
      <c r="AM613" s="33" t="s">
        <v>16065</v>
      </c>
      <c r="AN613" s="33"/>
      <c r="AO613" s="33" t="s">
        <v>11627</v>
      </c>
      <c r="AP613" s="33" t="s">
        <v>11318</v>
      </c>
      <c r="AQ613" s="33">
        <v>0</v>
      </c>
      <c r="AR613" s="33"/>
      <c r="AS613" s="33"/>
      <c r="AT613" s="33"/>
      <c r="AU613" s="33"/>
      <c r="AV613" s="33"/>
      <c r="AW613" s="33"/>
      <c r="AX613" s="33"/>
      <c r="AY613" s="33"/>
      <c r="AZ613" s="33"/>
      <c r="BA613" s="33"/>
      <c r="BB613" s="33"/>
      <c r="BC613" s="33" t="s">
        <v>11306</v>
      </c>
      <c r="BD613" s="33" t="s">
        <v>11318</v>
      </c>
      <c r="BE613" s="33"/>
      <c r="BF613" s="33"/>
      <c r="BG613" s="33"/>
      <c r="BH613" s="33"/>
      <c r="BI613" s="33"/>
      <c r="BJ613" s="33">
        <v>0</v>
      </c>
      <c r="BK613" s="33" t="s">
        <v>31</v>
      </c>
      <c r="BL613" s="33"/>
      <c r="BM613" s="33" t="s">
        <v>22259</v>
      </c>
    </row>
    <row r="614" spans="1:65" x14ac:dyDescent="0.25">
      <c r="A614" s="33" t="s">
        <v>16066</v>
      </c>
      <c r="B614" s="33" t="s">
        <v>4824</v>
      </c>
      <c r="C614" s="33" t="s">
        <v>16067</v>
      </c>
      <c r="D614" s="33" t="s">
        <v>13574</v>
      </c>
      <c r="E614" s="33" t="s">
        <v>11800</v>
      </c>
      <c r="F614" s="33" t="s">
        <v>11550</v>
      </c>
      <c r="G614" s="33">
        <v>256.8</v>
      </c>
      <c r="H614" s="33">
        <v>0</v>
      </c>
      <c r="I614" s="33"/>
      <c r="J614" s="33" t="s">
        <v>11304</v>
      </c>
      <c r="K614" s="33" t="s">
        <v>14876</v>
      </c>
      <c r="L614" s="33">
        <v>105</v>
      </c>
      <c r="M614" s="33"/>
      <c r="N614" s="33"/>
      <c r="O614" s="33"/>
      <c r="P614" s="33" t="s">
        <v>11306</v>
      </c>
      <c r="Q614" s="33" t="s">
        <v>11306</v>
      </c>
      <c r="R614" s="33">
        <v>0</v>
      </c>
      <c r="S614" s="33">
        <v>0</v>
      </c>
      <c r="T614" s="33"/>
      <c r="U614" s="33"/>
      <c r="V614" s="33"/>
      <c r="W614" s="33" t="s">
        <v>14057</v>
      </c>
      <c r="X614" s="33"/>
      <c r="Y614" s="33" t="s">
        <v>11308</v>
      </c>
      <c r="Z614" s="33">
        <v>0</v>
      </c>
      <c r="AA614" s="33">
        <v>0</v>
      </c>
      <c r="AB614" s="33">
        <v>0</v>
      </c>
      <c r="AC614" s="33">
        <v>0</v>
      </c>
      <c r="AD614" s="33" t="s">
        <v>11803</v>
      </c>
      <c r="AE614" s="33" t="s">
        <v>16068</v>
      </c>
      <c r="AF614" s="33" t="s">
        <v>16069</v>
      </c>
      <c r="AG614" s="33" t="s">
        <v>16070</v>
      </c>
      <c r="AH614" s="33" t="s">
        <v>16071</v>
      </c>
      <c r="AI614" s="33" t="s">
        <v>16072</v>
      </c>
      <c r="AJ614" s="33" t="s">
        <v>16073</v>
      </c>
      <c r="AK614" s="33" t="s">
        <v>12774</v>
      </c>
      <c r="AL614" s="33" t="s">
        <v>15949</v>
      </c>
      <c r="AM614" s="33" t="s">
        <v>16074</v>
      </c>
      <c r="AN614" s="33"/>
      <c r="AO614" s="33" t="s">
        <v>11627</v>
      </c>
      <c r="AP614" s="33" t="s">
        <v>11318</v>
      </c>
      <c r="AQ614" s="33">
        <v>0</v>
      </c>
      <c r="AR614" s="33"/>
      <c r="AS614" s="33"/>
      <c r="AT614" s="33"/>
      <c r="AU614" s="33"/>
      <c r="AV614" s="33"/>
      <c r="AW614" s="33"/>
      <c r="AX614" s="33"/>
      <c r="AY614" s="33"/>
      <c r="AZ614" s="33"/>
      <c r="BA614" s="33"/>
      <c r="BB614" s="33"/>
      <c r="BC614" s="33" t="s">
        <v>11306</v>
      </c>
      <c r="BD614" s="33" t="s">
        <v>11318</v>
      </c>
      <c r="BE614" s="33"/>
      <c r="BF614" s="33"/>
      <c r="BG614" s="33"/>
      <c r="BH614" s="33"/>
      <c r="BI614" s="33"/>
      <c r="BJ614" s="33">
        <v>0</v>
      </c>
      <c r="BK614" s="33" t="s">
        <v>31</v>
      </c>
      <c r="BL614" s="33"/>
      <c r="BM614" s="33" t="s">
        <v>22259</v>
      </c>
    </row>
    <row r="615" spans="1:65" x14ac:dyDescent="0.25">
      <c r="A615" s="33" t="s">
        <v>16075</v>
      </c>
      <c r="B615" s="33" t="s">
        <v>16076</v>
      </c>
      <c r="C615" s="33" t="s">
        <v>16077</v>
      </c>
      <c r="D615" s="33" t="s">
        <v>13574</v>
      </c>
      <c r="E615" s="33" t="s">
        <v>11800</v>
      </c>
      <c r="F615" s="33" t="s">
        <v>11550</v>
      </c>
      <c r="G615" s="33">
        <v>328.8</v>
      </c>
      <c r="H615" s="33">
        <v>0</v>
      </c>
      <c r="I615" s="33"/>
      <c r="J615" s="33" t="s">
        <v>11304</v>
      </c>
      <c r="K615" s="33" t="s">
        <v>14781</v>
      </c>
      <c r="L615" s="33">
        <v>120</v>
      </c>
      <c r="M615" s="33"/>
      <c r="N615" s="33"/>
      <c r="O615" s="33"/>
      <c r="P615" s="33" t="s">
        <v>11306</v>
      </c>
      <c r="Q615" s="33" t="s">
        <v>11306</v>
      </c>
      <c r="R615" s="33">
        <v>0</v>
      </c>
      <c r="S615" s="33">
        <v>0</v>
      </c>
      <c r="T615" s="33"/>
      <c r="U615" s="33"/>
      <c r="V615" s="33"/>
      <c r="W615" s="33" t="s">
        <v>14057</v>
      </c>
      <c r="X615" s="33"/>
      <c r="Y615" s="33" t="s">
        <v>11308</v>
      </c>
      <c r="Z615" s="33">
        <v>0</v>
      </c>
      <c r="AA615" s="33">
        <v>0</v>
      </c>
      <c r="AB615" s="33">
        <v>0</v>
      </c>
      <c r="AC615" s="33">
        <v>0</v>
      </c>
      <c r="AD615" s="33" t="s">
        <v>11803</v>
      </c>
      <c r="AE615" s="33" t="s">
        <v>16078</v>
      </c>
      <c r="AF615" s="33" t="s">
        <v>16079</v>
      </c>
      <c r="AG615" s="33" t="s">
        <v>16080</v>
      </c>
      <c r="AH615" s="33" t="s">
        <v>16081</v>
      </c>
      <c r="AI615" s="33" t="s">
        <v>16082</v>
      </c>
      <c r="AJ615" s="33" t="s">
        <v>16083</v>
      </c>
      <c r="AK615" s="33" t="s">
        <v>12774</v>
      </c>
      <c r="AL615" s="33" t="s">
        <v>15949</v>
      </c>
      <c r="AM615" s="33" t="s">
        <v>16084</v>
      </c>
      <c r="AN615" s="33"/>
      <c r="AO615" s="33" t="s">
        <v>11627</v>
      </c>
      <c r="AP615" s="33" t="s">
        <v>11318</v>
      </c>
      <c r="AQ615" s="33">
        <v>0</v>
      </c>
      <c r="AR615" s="33"/>
      <c r="AS615" s="33"/>
      <c r="AT615" s="33"/>
      <c r="AU615" s="33"/>
      <c r="AV615" s="33"/>
      <c r="AW615" s="33"/>
      <c r="AX615" s="33"/>
      <c r="AY615" s="33"/>
      <c r="AZ615" s="33"/>
      <c r="BA615" s="33"/>
      <c r="BB615" s="33"/>
      <c r="BC615" s="33" t="s">
        <v>11306</v>
      </c>
      <c r="BD615" s="33" t="s">
        <v>11318</v>
      </c>
      <c r="BE615" s="33"/>
      <c r="BF615" s="33"/>
      <c r="BG615" s="33"/>
      <c r="BH615" s="33"/>
      <c r="BI615" s="33"/>
      <c r="BJ615" s="33">
        <v>0</v>
      </c>
      <c r="BK615" s="33" t="s">
        <v>31</v>
      </c>
      <c r="BL615" s="33"/>
      <c r="BM615" s="33" t="s">
        <v>22259</v>
      </c>
    </row>
    <row r="616" spans="1:65" x14ac:dyDescent="0.25">
      <c r="A616" s="33" t="s">
        <v>16085</v>
      </c>
      <c r="B616" s="33" t="s">
        <v>16086</v>
      </c>
      <c r="C616" s="33" t="s">
        <v>16087</v>
      </c>
      <c r="D616" s="33" t="s">
        <v>13574</v>
      </c>
      <c r="E616" s="33" t="s">
        <v>11800</v>
      </c>
      <c r="F616" s="33" t="s">
        <v>11550</v>
      </c>
      <c r="G616" s="33">
        <v>328.8</v>
      </c>
      <c r="H616" s="33">
        <v>0</v>
      </c>
      <c r="I616" s="33"/>
      <c r="J616" s="33" t="s">
        <v>11304</v>
      </c>
      <c r="K616" s="33" t="s">
        <v>14781</v>
      </c>
      <c r="L616" s="33">
        <v>120</v>
      </c>
      <c r="M616" s="33"/>
      <c r="N616" s="33"/>
      <c r="O616" s="33"/>
      <c r="P616" s="33" t="s">
        <v>11306</v>
      </c>
      <c r="Q616" s="33" t="s">
        <v>11306</v>
      </c>
      <c r="R616" s="33">
        <v>0</v>
      </c>
      <c r="S616" s="33">
        <v>0</v>
      </c>
      <c r="T616" s="33"/>
      <c r="U616" s="33"/>
      <c r="V616" s="33"/>
      <c r="W616" s="33" t="s">
        <v>14057</v>
      </c>
      <c r="X616" s="33"/>
      <c r="Y616" s="33" t="s">
        <v>11308</v>
      </c>
      <c r="Z616" s="33">
        <v>0</v>
      </c>
      <c r="AA616" s="33">
        <v>0</v>
      </c>
      <c r="AB616" s="33">
        <v>0</v>
      </c>
      <c r="AC616" s="33">
        <v>0</v>
      </c>
      <c r="AD616" s="33" t="s">
        <v>11803</v>
      </c>
      <c r="AE616" s="33" t="s">
        <v>16088</v>
      </c>
      <c r="AF616" s="33" t="s">
        <v>16089</v>
      </c>
      <c r="AG616" s="33" t="s">
        <v>16090</v>
      </c>
      <c r="AH616" s="33" t="s">
        <v>16091</v>
      </c>
      <c r="AI616" s="33" t="s">
        <v>16092</v>
      </c>
      <c r="AJ616" s="33" t="s">
        <v>16093</v>
      </c>
      <c r="AK616" s="33" t="s">
        <v>12774</v>
      </c>
      <c r="AL616" s="33" t="s">
        <v>15949</v>
      </c>
      <c r="AM616" s="33" t="s">
        <v>16094</v>
      </c>
      <c r="AN616" s="33"/>
      <c r="AO616" s="33" t="s">
        <v>11627</v>
      </c>
      <c r="AP616" s="33" t="s">
        <v>11318</v>
      </c>
      <c r="AQ616" s="33">
        <v>0</v>
      </c>
      <c r="AR616" s="33"/>
      <c r="AS616" s="33"/>
      <c r="AT616" s="33"/>
      <c r="AU616" s="33"/>
      <c r="AV616" s="33"/>
      <c r="AW616" s="33"/>
      <c r="AX616" s="33"/>
      <c r="AY616" s="33"/>
      <c r="AZ616" s="33"/>
      <c r="BA616" s="33"/>
      <c r="BB616" s="33"/>
      <c r="BC616" s="33" t="s">
        <v>11306</v>
      </c>
      <c r="BD616" s="33" t="s">
        <v>11318</v>
      </c>
      <c r="BE616" s="33"/>
      <c r="BF616" s="33"/>
      <c r="BG616" s="33"/>
      <c r="BH616" s="33"/>
      <c r="BI616" s="33"/>
      <c r="BJ616" s="33">
        <v>0</v>
      </c>
      <c r="BK616" s="33" t="s">
        <v>31</v>
      </c>
      <c r="BL616" s="33"/>
      <c r="BM616" s="33" t="s">
        <v>22259</v>
      </c>
    </row>
    <row r="617" spans="1:65" x14ac:dyDescent="0.25">
      <c r="A617" s="33" t="s">
        <v>16095</v>
      </c>
      <c r="B617" s="33" t="s">
        <v>6602</v>
      </c>
      <c r="C617" s="33" t="s">
        <v>16096</v>
      </c>
      <c r="D617" s="33" t="s">
        <v>13574</v>
      </c>
      <c r="E617" s="33" t="s">
        <v>11800</v>
      </c>
      <c r="F617" s="33" t="s">
        <v>11550</v>
      </c>
      <c r="G617" s="33">
        <v>1120.9000000000001</v>
      </c>
      <c r="H617" s="33">
        <v>0</v>
      </c>
      <c r="I617" s="33"/>
      <c r="J617" s="33" t="s">
        <v>11304</v>
      </c>
      <c r="K617" s="33" t="s">
        <v>14876</v>
      </c>
      <c r="L617" s="33">
        <v>120</v>
      </c>
      <c r="M617" s="33"/>
      <c r="N617" s="33"/>
      <c r="O617" s="33"/>
      <c r="P617" s="33" t="s">
        <v>11306</v>
      </c>
      <c r="Q617" s="33" t="s">
        <v>11306</v>
      </c>
      <c r="R617" s="33">
        <v>0</v>
      </c>
      <c r="S617" s="33">
        <v>0</v>
      </c>
      <c r="T617" s="33"/>
      <c r="U617" s="33"/>
      <c r="V617" s="33"/>
      <c r="W617" s="33" t="s">
        <v>14057</v>
      </c>
      <c r="X617" s="33"/>
      <c r="Y617" s="33" t="s">
        <v>11308</v>
      </c>
      <c r="Z617" s="33">
        <v>0</v>
      </c>
      <c r="AA617" s="33">
        <v>0</v>
      </c>
      <c r="AB617" s="33">
        <v>0</v>
      </c>
      <c r="AC617" s="33">
        <v>0</v>
      </c>
      <c r="AD617" s="33" t="s">
        <v>11803</v>
      </c>
      <c r="AE617" s="33" t="s">
        <v>16097</v>
      </c>
      <c r="AF617" s="33" t="s">
        <v>16098</v>
      </c>
      <c r="AG617" s="33" t="s">
        <v>16099</v>
      </c>
      <c r="AH617" s="33" t="s">
        <v>16100</v>
      </c>
      <c r="AI617" s="33" t="s">
        <v>16101</v>
      </c>
      <c r="AJ617" s="33" t="s">
        <v>16102</v>
      </c>
      <c r="AK617" s="33" t="s">
        <v>12774</v>
      </c>
      <c r="AL617" s="33" t="s">
        <v>15949</v>
      </c>
      <c r="AM617" s="33" t="s">
        <v>16103</v>
      </c>
      <c r="AN617" s="33"/>
      <c r="AO617" s="33" t="s">
        <v>11627</v>
      </c>
      <c r="AP617" s="33" t="s">
        <v>11318</v>
      </c>
      <c r="AQ617" s="33">
        <v>0</v>
      </c>
      <c r="AR617" s="33"/>
      <c r="AS617" s="33"/>
      <c r="AT617" s="33"/>
      <c r="AU617" s="33"/>
      <c r="AV617" s="33"/>
      <c r="AW617" s="33"/>
      <c r="AX617" s="33"/>
      <c r="AY617" s="33"/>
      <c r="AZ617" s="33"/>
      <c r="BA617" s="33"/>
      <c r="BB617" s="33"/>
      <c r="BC617" s="33" t="s">
        <v>11306</v>
      </c>
      <c r="BD617" s="33" t="s">
        <v>11318</v>
      </c>
      <c r="BE617" s="33"/>
      <c r="BF617" s="33"/>
      <c r="BG617" s="33"/>
      <c r="BH617" s="33"/>
      <c r="BI617" s="33"/>
      <c r="BJ617" s="33">
        <v>0</v>
      </c>
      <c r="BK617" s="33" t="s">
        <v>31</v>
      </c>
      <c r="BL617" s="33"/>
      <c r="BM617" s="33" t="s">
        <v>22259</v>
      </c>
    </row>
    <row r="618" spans="1:65" x14ac:dyDescent="0.25">
      <c r="A618" s="33" t="s">
        <v>16104</v>
      </c>
      <c r="B618" s="33" t="s">
        <v>16105</v>
      </c>
      <c r="C618" s="33" t="s">
        <v>16106</v>
      </c>
      <c r="D618" s="33" t="s">
        <v>11302</v>
      </c>
      <c r="E618" s="33"/>
      <c r="F618" s="33" t="s">
        <v>11550</v>
      </c>
      <c r="G618" s="33">
        <v>328.7</v>
      </c>
      <c r="H618" s="33">
        <v>0</v>
      </c>
      <c r="I618" s="33"/>
      <c r="J618" s="33" t="s">
        <v>11304</v>
      </c>
      <c r="K618" s="33" t="s">
        <v>13663</v>
      </c>
      <c r="L618" s="33">
        <v>0</v>
      </c>
      <c r="M618" s="33"/>
      <c r="N618" s="33"/>
      <c r="O618" s="33"/>
      <c r="P618" s="33" t="s">
        <v>11306</v>
      </c>
      <c r="Q618" s="33" t="s">
        <v>11306</v>
      </c>
      <c r="R618" s="33">
        <v>2.5</v>
      </c>
      <c r="S618" s="33">
        <v>2.5</v>
      </c>
      <c r="T618" s="33"/>
      <c r="U618" s="33"/>
      <c r="V618" s="33" t="s">
        <v>15951</v>
      </c>
      <c r="W618" s="33"/>
      <c r="X618" s="33"/>
      <c r="Y618" s="33" t="s">
        <v>11308</v>
      </c>
      <c r="Z618" s="33">
        <v>10</v>
      </c>
      <c r="AA618" s="33">
        <v>94</v>
      </c>
      <c r="AB618" s="33">
        <v>14</v>
      </c>
      <c r="AC618" s="33">
        <v>0</v>
      </c>
      <c r="AD618" s="33" t="s">
        <v>11803</v>
      </c>
      <c r="AE618" s="33" t="s">
        <v>16107</v>
      </c>
      <c r="AF618" s="33" t="s">
        <v>16108</v>
      </c>
      <c r="AG618" s="33" t="s">
        <v>16109</v>
      </c>
      <c r="AH618" s="33" t="s">
        <v>16110</v>
      </c>
      <c r="AI618" s="33" t="s">
        <v>16111</v>
      </c>
      <c r="AJ618" s="33" t="s">
        <v>16112</v>
      </c>
      <c r="AK618" s="33" t="s">
        <v>12774</v>
      </c>
      <c r="AL618" s="33" t="s">
        <v>15949</v>
      </c>
      <c r="AM618" s="33" t="s">
        <v>16113</v>
      </c>
      <c r="AN618" s="33" t="s">
        <v>11500</v>
      </c>
      <c r="AO618" s="33" t="s">
        <v>11627</v>
      </c>
      <c r="AP618" s="33" t="s">
        <v>11318</v>
      </c>
      <c r="AQ618" s="33">
        <v>0</v>
      </c>
      <c r="AR618" s="33"/>
      <c r="AS618" s="33"/>
      <c r="AT618" s="33"/>
      <c r="AU618" s="33"/>
      <c r="AV618" s="33"/>
      <c r="AW618" s="33"/>
      <c r="AX618" s="33"/>
      <c r="AY618" s="33"/>
      <c r="AZ618" s="33"/>
      <c r="BA618" s="33"/>
      <c r="BB618" s="33"/>
      <c r="BC618" s="33" t="s">
        <v>11306</v>
      </c>
      <c r="BD618" s="33" t="s">
        <v>11318</v>
      </c>
      <c r="BE618" s="33"/>
      <c r="BF618" s="33"/>
      <c r="BG618" s="33"/>
      <c r="BH618" s="33"/>
      <c r="BI618" s="33"/>
      <c r="BJ618" s="33">
        <v>0</v>
      </c>
      <c r="BK618" s="33" t="s">
        <v>31</v>
      </c>
      <c r="BL618" s="33"/>
      <c r="BM618" s="33" t="s">
        <v>22259</v>
      </c>
    </row>
    <row r="619" spans="1:65" x14ac:dyDescent="0.25">
      <c r="A619" s="33" t="s">
        <v>16114</v>
      </c>
      <c r="B619" s="33" t="s">
        <v>16115</v>
      </c>
      <c r="C619" s="33" t="s">
        <v>16116</v>
      </c>
      <c r="D619" s="33" t="s">
        <v>13574</v>
      </c>
      <c r="E619" s="33"/>
      <c r="F619" s="33" t="s">
        <v>11550</v>
      </c>
      <c r="G619" s="33">
        <v>338.8</v>
      </c>
      <c r="H619" s="33">
        <v>0</v>
      </c>
      <c r="I619" s="33"/>
      <c r="J619" s="33" t="s">
        <v>11304</v>
      </c>
      <c r="K619" s="33" t="s">
        <v>11306</v>
      </c>
      <c r="L619" s="33">
        <v>120</v>
      </c>
      <c r="M619" s="33"/>
      <c r="N619" s="33"/>
      <c r="O619" s="33"/>
      <c r="P619" s="33" t="s">
        <v>11306</v>
      </c>
      <c r="Q619" s="33" t="s">
        <v>11306</v>
      </c>
      <c r="R619" s="33">
        <v>0</v>
      </c>
      <c r="S619" s="33">
        <v>0</v>
      </c>
      <c r="T619" s="33"/>
      <c r="U619" s="33"/>
      <c r="V619" s="33"/>
      <c r="W619" s="33"/>
      <c r="X619" s="33"/>
      <c r="Y619" s="33" t="s">
        <v>11308</v>
      </c>
      <c r="Z619" s="33">
        <v>0</v>
      </c>
      <c r="AA619" s="33">
        <v>0</v>
      </c>
      <c r="AB619" s="33">
        <v>0</v>
      </c>
      <c r="AC619" s="33">
        <v>0</v>
      </c>
      <c r="AD619" s="33" t="s">
        <v>11803</v>
      </c>
      <c r="AE619" s="33" t="s">
        <v>16117</v>
      </c>
      <c r="AF619" s="33" t="s">
        <v>16118</v>
      </c>
      <c r="AG619" s="33" t="s">
        <v>16119</v>
      </c>
      <c r="AH619" s="33" t="s">
        <v>16120</v>
      </c>
      <c r="AI619" s="33" t="s">
        <v>16121</v>
      </c>
      <c r="AJ619" s="33" t="s">
        <v>16122</v>
      </c>
      <c r="AK619" s="33" t="s">
        <v>12774</v>
      </c>
      <c r="AL619" s="33" t="s">
        <v>15949</v>
      </c>
      <c r="AM619" s="33" t="s">
        <v>16123</v>
      </c>
      <c r="AN619" s="33"/>
      <c r="AO619" s="33" t="s">
        <v>11627</v>
      </c>
      <c r="AP619" s="33" t="s">
        <v>11318</v>
      </c>
      <c r="AQ619" s="33">
        <v>0</v>
      </c>
      <c r="AR619" s="33"/>
      <c r="AS619" s="33"/>
      <c r="AT619" s="33"/>
      <c r="AU619" s="33"/>
      <c r="AV619" s="33"/>
      <c r="AW619" s="33"/>
      <c r="AX619" s="33"/>
      <c r="AY619" s="33"/>
      <c r="AZ619" s="33"/>
      <c r="BA619" s="33"/>
      <c r="BB619" s="33"/>
      <c r="BC619" s="33" t="s">
        <v>11306</v>
      </c>
      <c r="BD619" s="33" t="s">
        <v>11318</v>
      </c>
      <c r="BE619" s="33"/>
      <c r="BF619" s="33"/>
      <c r="BG619" s="33"/>
      <c r="BH619" s="33"/>
      <c r="BI619" s="33"/>
      <c r="BJ619" s="33">
        <v>0</v>
      </c>
      <c r="BK619" s="33" t="s">
        <v>31</v>
      </c>
      <c r="BL619" s="33"/>
      <c r="BM619" s="33" t="s">
        <v>22259</v>
      </c>
    </row>
    <row r="620" spans="1:65" x14ac:dyDescent="0.25">
      <c r="A620" s="33" t="s">
        <v>16124</v>
      </c>
      <c r="B620" s="33" t="s">
        <v>16125</v>
      </c>
      <c r="C620" s="33" t="s">
        <v>16126</v>
      </c>
      <c r="D620" s="33" t="s">
        <v>13574</v>
      </c>
      <c r="E620" s="33"/>
      <c r="F620" s="33" t="s">
        <v>11550</v>
      </c>
      <c r="G620" s="33">
        <v>338.8</v>
      </c>
      <c r="H620" s="33">
        <v>0</v>
      </c>
      <c r="I620" s="33"/>
      <c r="J620" s="33" t="s">
        <v>11304</v>
      </c>
      <c r="K620" s="33" t="s">
        <v>11306</v>
      </c>
      <c r="L620" s="33">
        <v>120</v>
      </c>
      <c r="M620" s="33"/>
      <c r="N620" s="33"/>
      <c r="O620" s="33"/>
      <c r="P620" s="33" t="s">
        <v>11306</v>
      </c>
      <c r="Q620" s="33" t="s">
        <v>11306</v>
      </c>
      <c r="R620" s="33">
        <v>0</v>
      </c>
      <c r="S620" s="33">
        <v>0</v>
      </c>
      <c r="T620" s="33"/>
      <c r="U620" s="33"/>
      <c r="V620" s="33"/>
      <c r="W620" s="33"/>
      <c r="X620" s="33"/>
      <c r="Y620" s="33" t="s">
        <v>11308</v>
      </c>
      <c r="Z620" s="33">
        <v>0</v>
      </c>
      <c r="AA620" s="33">
        <v>0</v>
      </c>
      <c r="AB620" s="33">
        <v>0</v>
      </c>
      <c r="AC620" s="33">
        <v>0</v>
      </c>
      <c r="AD620" s="33" t="s">
        <v>11803</v>
      </c>
      <c r="AE620" s="33" t="s">
        <v>16127</v>
      </c>
      <c r="AF620" s="33" t="s">
        <v>16128</v>
      </c>
      <c r="AG620" s="33" t="s">
        <v>16129</v>
      </c>
      <c r="AH620" s="33" t="s">
        <v>16130</v>
      </c>
      <c r="AI620" s="33" t="s">
        <v>16131</v>
      </c>
      <c r="AJ620" s="33" t="s">
        <v>16132</v>
      </c>
      <c r="AK620" s="33" t="s">
        <v>12774</v>
      </c>
      <c r="AL620" s="33" t="s">
        <v>15949</v>
      </c>
      <c r="AM620" s="33" t="s">
        <v>16133</v>
      </c>
      <c r="AN620" s="33"/>
      <c r="AO620" s="33" t="s">
        <v>11627</v>
      </c>
      <c r="AP620" s="33" t="s">
        <v>11318</v>
      </c>
      <c r="AQ620" s="33">
        <v>0</v>
      </c>
      <c r="AR620" s="33"/>
      <c r="AS620" s="33"/>
      <c r="AT620" s="33"/>
      <c r="AU620" s="33"/>
      <c r="AV620" s="33"/>
      <c r="AW620" s="33"/>
      <c r="AX620" s="33"/>
      <c r="AY620" s="33"/>
      <c r="AZ620" s="33"/>
      <c r="BA620" s="33"/>
      <c r="BB620" s="33"/>
      <c r="BC620" s="33" t="s">
        <v>11306</v>
      </c>
      <c r="BD620" s="33" t="s">
        <v>11318</v>
      </c>
      <c r="BE620" s="33"/>
      <c r="BF620" s="33"/>
      <c r="BG620" s="33"/>
      <c r="BH620" s="33"/>
      <c r="BI620" s="33"/>
      <c r="BJ620" s="33">
        <v>0</v>
      </c>
      <c r="BK620" s="33" t="s">
        <v>31</v>
      </c>
      <c r="BL620" s="33"/>
      <c r="BM620" s="33" t="s">
        <v>22259</v>
      </c>
    </row>
    <row r="621" spans="1:65" x14ac:dyDescent="0.25">
      <c r="A621" s="33" t="s">
        <v>16134</v>
      </c>
      <c r="B621" s="33" t="s">
        <v>16135</v>
      </c>
      <c r="C621" s="33" t="s">
        <v>16136</v>
      </c>
      <c r="D621" s="33" t="s">
        <v>13574</v>
      </c>
      <c r="E621" s="33"/>
      <c r="F621" s="33" t="s">
        <v>11550</v>
      </c>
      <c r="G621" s="33">
        <v>338.8</v>
      </c>
      <c r="H621" s="33">
        <v>0</v>
      </c>
      <c r="I621" s="33"/>
      <c r="J621" s="33" t="s">
        <v>11304</v>
      </c>
      <c r="K621" s="33" t="s">
        <v>12197</v>
      </c>
      <c r="L621" s="33">
        <v>120</v>
      </c>
      <c r="M621" s="33"/>
      <c r="N621" s="33"/>
      <c r="O621" s="33"/>
      <c r="P621" s="33" t="s">
        <v>11306</v>
      </c>
      <c r="Q621" s="33" t="s">
        <v>11306</v>
      </c>
      <c r="R621" s="33">
        <v>0</v>
      </c>
      <c r="S621" s="33">
        <v>0</v>
      </c>
      <c r="T621" s="33"/>
      <c r="U621" s="33"/>
      <c r="V621" s="33"/>
      <c r="W621" s="33"/>
      <c r="X621" s="33"/>
      <c r="Y621" s="33" t="s">
        <v>11308</v>
      </c>
      <c r="Z621" s="33">
        <v>0</v>
      </c>
      <c r="AA621" s="33">
        <v>0</v>
      </c>
      <c r="AB621" s="33">
        <v>0</v>
      </c>
      <c r="AC621" s="33">
        <v>0</v>
      </c>
      <c r="AD621" s="33" t="s">
        <v>11803</v>
      </c>
      <c r="AE621" s="33" t="s">
        <v>16137</v>
      </c>
      <c r="AF621" s="33" t="s">
        <v>16138</v>
      </c>
      <c r="AG621" s="33" t="s">
        <v>16139</v>
      </c>
      <c r="AH621" s="33" t="s">
        <v>16140</v>
      </c>
      <c r="AI621" s="33" t="s">
        <v>16141</v>
      </c>
      <c r="AJ621" s="33" t="s">
        <v>16142</v>
      </c>
      <c r="AK621" s="33" t="s">
        <v>12774</v>
      </c>
      <c r="AL621" s="33" t="s">
        <v>15949</v>
      </c>
      <c r="AM621" s="33" t="s">
        <v>16143</v>
      </c>
      <c r="AN621" s="33"/>
      <c r="AO621" s="33" t="s">
        <v>11627</v>
      </c>
      <c r="AP621" s="33" t="s">
        <v>11318</v>
      </c>
      <c r="AQ621" s="33">
        <v>0</v>
      </c>
      <c r="AR621" s="33"/>
      <c r="AS621" s="33"/>
      <c r="AT621" s="33"/>
      <c r="AU621" s="33"/>
      <c r="AV621" s="33"/>
      <c r="AW621" s="33"/>
      <c r="AX621" s="33"/>
      <c r="AY621" s="33"/>
      <c r="AZ621" s="33"/>
      <c r="BA621" s="33"/>
      <c r="BB621" s="33"/>
      <c r="BC621" s="33" t="s">
        <v>11306</v>
      </c>
      <c r="BD621" s="33" t="s">
        <v>11318</v>
      </c>
      <c r="BE621" s="33"/>
      <c r="BF621" s="33"/>
      <c r="BG621" s="33"/>
      <c r="BH621" s="33"/>
      <c r="BI621" s="33"/>
      <c r="BJ621" s="33">
        <v>0</v>
      </c>
      <c r="BK621" s="33" t="s">
        <v>31</v>
      </c>
      <c r="BL621" s="33"/>
      <c r="BM621" s="33" t="s">
        <v>22259</v>
      </c>
    </row>
    <row r="622" spans="1:65" x14ac:dyDescent="0.25">
      <c r="A622" s="33" t="s">
        <v>16144</v>
      </c>
      <c r="B622" s="33" t="s">
        <v>16145</v>
      </c>
      <c r="C622" s="33" t="s">
        <v>16146</v>
      </c>
      <c r="D622" s="33" t="s">
        <v>13574</v>
      </c>
      <c r="E622" s="33" t="s">
        <v>11800</v>
      </c>
      <c r="F622" s="33" t="s">
        <v>11550</v>
      </c>
      <c r="G622" s="33">
        <v>328.8</v>
      </c>
      <c r="H622" s="33">
        <v>0</v>
      </c>
      <c r="I622" s="33"/>
      <c r="J622" s="33" t="s">
        <v>11304</v>
      </c>
      <c r="K622" s="33" t="s">
        <v>14781</v>
      </c>
      <c r="L622" s="33">
        <v>120</v>
      </c>
      <c r="M622" s="33"/>
      <c r="N622" s="33"/>
      <c r="O622" s="33"/>
      <c r="P622" s="33" t="s">
        <v>11306</v>
      </c>
      <c r="Q622" s="33" t="s">
        <v>11306</v>
      </c>
      <c r="R622" s="33">
        <v>0</v>
      </c>
      <c r="S622" s="33">
        <v>0</v>
      </c>
      <c r="T622" s="33"/>
      <c r="U622" s="33"/>
      <c r="V622" s="33"/>
      <c r="W622" s="33" t="s">
        <v>14057</v>
      </c>
      <c r="X622" s="33"/>
      <c r="Y622" s="33" t="s">
        <v>11308</v>
      </c>
      <c r="Z622" s="33">
        <v>0</v>
      </c>
      <c r="AA622" s="33">
        <v>0</v>
      </c>
      <c r="AB622" s="33">
        <v>0</v>
      </c>
      <c r="AC622" s="33">
        <v>0</v>
      </c>
      <c r="AD622" s="33" t="s">
        <v>11803</v>
      </c>
      <c r="AE622" s="33" t="s">
        <v>16147</v>
      </c>
      <c r="AF622" s="33" t="s">
        <v>16148</v>
      </c>
      <c r="AG622" s="33" t="s">
        <v>16149</v>
      </c>
      <c r="AH622" s="33" t="s">
        <v>16150</v>
      </c>
      <c r="AI622" s="33" t="s">
        <v>16151</v>
      </c>
      <c r="AJ622" s="33" t="s">
        <v>16152</v>
      </c>
      <c r="AK622" s="33" t="s">
        <v>12774</v>
      </c>
      <c r="AL622" s="33" t="s">
        <v>15949</v>
      </c>
      <c r="AM622" s="33" t="s">
        <v>16153</v>
      </c>
      <c r="AN622" s="33"/>
      <c r="AO622" s="33" t="s">
        <v>11627</v>
      </c>
      <c r="AP622" s="33" t="s">
        <v>11318</v>
      </c>
      <c r="AQ622" s="33">
        <v>0</v>
      </c>
      <c r="AR622" s="33"/>
      <c r="AS622" s="33"/>
      <c r="AT622" s="33"/>
      <c r="AU622" s="33"/>
      <c r="AV622" s="33"/>
      <c r="AW622" s="33"/>
      <c r="AX622" s="33"/>
      <c r="AY622" s="33"/>
      <c r="AZ622" s="33"/>
      <c r="BA622" s="33"/>
      <c r="BB622" s="33"/>
      <c r="BC622" s="33" t="s">
        <v>11306</v>
      </c>
      <c r="BD622" s="33" t="s">
        <v>11318</v>
      </c>
      <c r="BE622" s="33"/>
      <c r="BF622" s="33"/>
      <c r="BG622" s="33"/>
      <c r="BH622" s="33"/>
      <c r="BI622" s="33"/>
      <c r="BJ622" s="33">
        <v>0</v>
      </c>
      <c r="BK622" s="33" t="s">
        <v>31</v>
      </c>
      <c r="BL622" s="33"/>
      <c r="BM622" s="33" t="s">
        <v>22259</v>
      </c>
    </row>
    <row r="623" spans="1:65" x14ac:dyDescent="0.25">
      <c r="A623" s="33" t="s">
        <v>16154</v>
      </c>
      <c r="B623" s="33" t="s">
        <v>16155</v>
      </c>
      <c r="C623" s="33" t="s">
        <v>16156</v>
      </c>
      <c r="D623" s="33" t="s">
        <v>13574</v>
      </c>
      <c r="E623" s="33" t="s">
        <v>11800</v>
      </c>
      <c r="F623" s="33" t="s">
        <v>11550</v>
      </c>
      <c r="G623" s="33">
        <v>328.8</v>
      </c>
      <c r="H623" s="33">
        <v>0</v>
      </c>
      <c r="I623" s="33"/>
      <c r="J623" s="33" t="s">
        <v>11304</v>
      </c>
      <c r="K623" s="33" t="s">
        <v>14781</v>
      </c>
      <c r="L623" s="33">
        <v>120</v>
      </c>
      <c r="M623" s="33"/>
      <c r="N623" s="33"/>
      <c r="O623" s="33"/>
      <c r="P623" s="33" t="s">
        <v>11306</v>
      </c>
      <c r="Q623" s="33" t="s">
        <v>11306</v>
      </c>
      <c r="R623" s="33">
        <v>0</v>
      </c>
      <c r="S623" s="33">
        <v>0</v>
      </c>
      <c r="T623" s="33"/>
      <c r="U623" s="33"/>
      <c r="V623" s="33"/>
      <c r="W623" s="33" t="s">
        <v>14057</v>
      </c>
      <c r="X623" s="33"/>
      <c r="Y623" s="33" t="s">
        <v>11308</v>
      </c>
      <c r="Z623" s="33">
        <v>0</v>
      </c>
      <c r="AA623" s="33">
        <v>0</v>
      </c>
      <c r="AB623" s="33">
        <v>0</v>
      </c>
      <c r="AC623" s="33">
        <v>0</v>
      </c>
      <c r="AD623" s="33" t="s">
        <v>11803</v>
      </c>
      <c r="AE623" s="33" t="s">
        <v>16157</v>
      </c>
      <c r="AF623" s="33" t="s">
        <v>16158</v>
      </c>
      <c r="AG623" s="33" t="s">
        <v>16159</v>
      </c>
      <c r="AH623" s="33" t="s">
        <v>16160</v>
      </c>
      <c r="AI623" s="33" t="s">
        <v>16161</v>
      </c>
      <c r="AJ623" s="33" t="s">
        <v>16162</v>
      </c>
      <c r="AK623" s="33" t="s">
        <v>12774</v>
      </c>
      <c r="AL623" s="33" t="s">
        <v>15949</v>
      </c>
      <c r="AM623" s="33" t="s">
        <v>16163</v>
      </c>
      <c r="AN623" s="33"/>
      <c r="AO623" s="33" t="s">
        <v>11627</v>
      </c>
      <c r="AP623" s="33" t="s">
        <v>11318</v>
      </c>
      <c r="AQ623" s="33">
        <v>0</v>
      </c>
      <c r="AR623" s="33"/>
      <c r="AS623" s="33"/>
      <c r="AT623" s="33"/>
      <c r="AU623" s="33"/>
      <c r="AV623" s="33"/>
      <c r="AW623" s="33"/>
      <c r="AX623" s="33"/>
      <c r="AY623" s="33"/>
      <c r="AZ623" s="33"/>
      <c r="BA623" s="33"/>
      <c r="BB623" s="33"/>
      <c r="BC623" s="33" t="s">
        <v>11306</v>
      </c>
      <c r="BD623" s="33" t="s">
        <v>11318</v>
      </c>
      <c r="BE623" s="33"/>
      <c r="BF623" s="33"/>
      <c r="BG623" s="33"/>
      <c r="BH623" s="33"/>
      <c r="BI623" s="33"/>
      <c r="BJ623" s="33">
        <v>0</v>
      </c>
      <c r="BK623" s="33" t="s">
        <v>31</v>
      </c>
      <c r="BL623" s="33"/>
      <c r="BM623" s="33" t="s">
        <v>22259</v>
      </c>
    </row>
    <row r="624" spans="1:65" x14ac:dyDescent="0.25">
      <c r="A624" s="33" t="s">
        <v>16164</v>
      </c>
      <c r="B624" s="33" t="s">
        <v>16165</v>
      </c>
      <c r="C624" s="33" t="s">
        <v>16166</v>
      </c>
      <c r="D624" s="33" t="s">
        <v>13574</v>
      </c>
      <c r="E624" s="33" t="s">
        <v>11800</v>
      </c>
      <c r="F624" s="33" t="s">
        <v>11550</v>
      </c>
      <c r="G624" s="33">
        <v>1120.9000000000001</v>
      </c>
      <c r="H624" s="33">
        <v>0</v>
      </c>
      <c r="I624" s="33"/>
      <c r="J624" s="33" t="s">
        <v>11304</v>
      </c>
      <c r="K624" s="33" t="s">
        <v>14781</v>
      </c>
      <c r="L624" s="33">
        <v>120</v>
      </c>
      <c r="M624" s="33"/>
      <c r="N624" s="33"/>
      <c r="O624" s="33"/>
      <c r="P624" s="33" t="s">
        <v>11306</v>
      </c>
      <c r="Q624" s="33" t="s">
        <v>11306</v>
      </c>
      <c r="R624" s="33">
        <v>0</v>
      </c>
      <c r="S624" s="33">
        <v>0</v>
      </c>
      <c r="T624" s="33"/>
      <c r="U624" s="33"/>
      <c r="V624" s="33"/>
      <c r="W624" s="33" t="s">
        <v>14057</v>
      </c>
      <c r="X624" s="33"/>
      <c r="Y624" s="33" t="s">
        <v>11308</v>
      </c>
      <c r="Z624" s="33">
        <v>0</v>
      </c>
      <c r="AA624" s="33">
        <v>0</v>
      </c>
      <c r="AB624" s="33">
        <v>0</v>
      </c>
      <c r="AC624" s="33">
        <v>0</v>
      </c>
      <c r="AD624" s="33" t="s">
        <v>11803</v>
      </c>
      <c r="AE624" s="33" t="s">
        <v>16167</v>
      </c>
      <c r="AF624" s="33" t="s">
        <v>16168</v>
      </c>
      <c r="AG624" s="33" t="s">
        <v>16169</v>
      </c>
      <c r="AH624" s="33" t="s">
        <v>16170</v>
      </c>
      <c r="AI624" s="33" t="s">
        <v>16171</v>
      </c>
      <c r="AJ624" s="33" t="s">
        <v>16172</v>
      </c>
      <c r="AK624" s="33" t="s">
        <v>12774</v>
      </c>
      <c r="AL624" s="33" t="s">
        <v>15949</v>
      </c>
      <c r="AM624" s="33" t="s">
        <v>16173</v>
      </c>
      <c r="AN624" s="33"/>
      <c r="AO624" s="33" t="s">
        <v>11627</v>
      </c>
      <c r="AP624" s="33" t="s">
        <v>11318</v>
      </c>
      <c r="AQ624" s="33">
        <v>0</v>
      </c>
      <c r="AR624" s="33"/>
      <c r="AS624" s="33"/>
      <c r="AT624" s="33"/>
      <c r="AU624" s="33"/>
      <c r="AV624" s="33"/>
      <c r="AW624" s="33"/>
      <c r="AX624" s="33"/>
      <c r="AY624" s="33"/>
      <c r="AZ624" s="33"/>
      <c r="BA624" s="33"/>
      <c r="BB624" s="33"/>
      <c r="BC624" s="33" t="s">
        <v>11306</v>
      </c>
      <c r="BD624" s="33" t="s">
        <v>11318</v>
      </c>
      <c r="BE624" s="33"/>
      <c r="BF624" s="33"/>
      <c r="BG624" s="33"/>
      <c r="BH624" s="33"/>
      <c r="BI624" s="33"/>
      <c r="BJ624" s="33">
        <v>0</v>
      </c>
      <c r="BK624" s="33" t="s">
        <v>31</v>
      </c>
      <c r="BL624" s="33"/>
      <c r="BM624" s="33" t="s">
        <v>22259</v>
      </c>
    </row>
    <row r="625" spans="1:65" x14ac:dyDescent="0.25">
      <c r="A625" s="33" t="s">
        <v>16174</v>
      </c>
      <c r="B625" s="33" t="s">
        <v>16175</v>
      </c>
      <c r="C625" s="33" t="s">
        <v>16176</v>
      </c>
      <c r="D625" s="33" t="s">
        <v>13574</v>
      </c>
      <c r="E625" s="33" t="s">
        <v>11800</v>
      </c>
      <c r="F625" s="33" t="s">
        <v>11550</v>
      </c>
      <c r="G625" s="33">
        <v>328.8</v>
      </c>
      <c r="H625" s="33">
        <v>0</v>
      </c>
      <c r="I625" s="33"/>
      <c r="J625" s="33" t="s">
        <v>11304</v>
      </c>
      <c r="K625" s="33" t="s">
        <v>14781</v>
      </c>
      <c r="L625" s="33">
        <v>120</v>
      </c>
      <c r="M625" s="33"/>
      <c r="N625" s="33"/>
      <c r="O625" s="33"/>
      <c r="P625" s="33" t="s">
        <v>11306</v>
      </c>
      <c r="Q625" s="33" t="s">
        <v>11306</v>
      </c>
      <c r="R625" s="33">
        <v>0</v>
      </c>
      <c r="S625" s="33">
        <v>0</v>
      </c>
      <c r="T625" s="33"/>
      <c r="U625" s="33"/>
      <c r="V625" s="33"/>
      <c r="W625" s="33" t="s">
        <v>14057</v>
      </c>
      <c r="X625" s="33"/>
      <c r="Y625" s="33" t="s">
        <v>11308</v>
      </c>
      <c r="Z625" s="33">
        <v>0</v>
      </c>
      <c r="AA625" s="33">
        <v>0</v>
      </c>
      <c r="AB625" s="33">
        <v>0</v>
      </c>
      <c r="AC625" s="33">
        <v>0</v>
      </c>
      <c r="AD625" s="33" t="s">
        <v>11803</v>
      </c>
      <c r="AE625" s="33" t="s">
        <v>16177</v>
      </c>
      <c r="AF625" s="33" t="s">
        <v>16178</v>
      </c>
      <c r="AG625" s="33" t="s">
        <v>16179</v>
      </c>
      <c r="AH625" s="33" t="s">
        <v>16180</v>
      </c>
      <c r="AI625" s="33" t="s">
        <v>16181</v>
      </c>
      <c r="AJ625" s="33" t="s">
        <v>16182</v>
      </c>
      <c r="AK625" s="33" t="s">
        <v>12774</v>
      </c>
      <c r="AL625" s="33" t="s">
        <v>15949</v>
      </c>
      <c r="AM625" s="33" t="s">
        <v>16183</v>
      </c>
      <c r="AN625" s="33"/>
      <c r="AO625" s="33" t="s">
        <v>11627</v>
      </c>
      <c r="AP625" s="33" t="s">
        <v>11318</v>
      </c>
      <c r="AQ625" s="33">
        <v>0</v>
      </c>
      <c r="AR625" s="33"/>
      <c r="AS625" s="33"/>
      <c r="AT625" s="33"/>
      <c r="AU625" s="33"/>
      <c r="AV625" s="33"/>
      <c r="AW625" s="33"/>
      <c r="AX625" s="33"/>
      <c r="AY625" s="33"/>
      <c r="AZ625" s="33"/>
      <c r="BA625" s="33"/>
      <c r="BB625" s="33"/>
      <c r="BC625" s="33" t="s">
        <v>11306</v>
      </c>
      <c r="BD625" s="33" t="s">
        <v>11318</v>
      </c>
      <c r="BE625" s="33"/>
      <c r="BF625" s="33"/>
      <c r="BG625" s="33"/>
      <c r="BH625" s="33"/>
      <c r="BI625" s="33"/>
      <c r="BJ625" s="33">
        <v>0</v>
      </c>
      <c r="BK625" s="33" t="s">
        <v>31</v>
      </c>
      <c r="BL625" s="33"/>
      <c r="BM625" s="33" t="s">
        <v>22259</v>
      </c>
    </row>
    <row r="626" spans="1:65" x14ac:dyDescent="0.25">
      <c r="A626" s="33" t="s">
        <v>16184</v>
      </c>
      <c r="B626" s="33" t="s">
        <v>16185</v>
      </c>
      <c r="C626" s="33" t="s">
        <v>16186</v>
      </c>
      <c r="D626" s="33" t="s">
        <v>13574</v>
      </c>
      <c r="E626" s="33" t="s">
        <v>11800</v>
      </c>
      <c r="F626" s="33" t="s">
        <v>11550</v>
      </c>
      <c r="G626" s="33">
        <v>328.8</v>
      </c>
      <c r="H626" s="33">
        <v>0</v>
      </c>
      <c r="I626" s="33"/>
      <c r="J626" s="33" t="s">
        <v>11304</v>
      </c>
      <c r="K626" s="33" t="s">
        <v>14781</v>
      </c>
      <c r="L626" s="33">
        <v>120</v>
      </c>
      <c r="M626" s="33"/>
      <c r="N626" s="33"/>
      <c r="O626" s="33"/>
      <c r="P626" s="33" t="s">
        <v>11306</v>
      </c>
      <c r="Q626" s="33" t="s">
        <v>11306</v>
      </c>
      <c r="R626" s="33">
        <v>0</v>
      </c>
      <c r="S626" s="33">
        <v>0</v>
      </c>
      <c r="T626" s="33"/>
      <c r="U626" s="33"/>
      <c r="V626" s="33"/>
      <c r="W626" s="33" t="s">
        <v>14057</v>
      </c>
      <c r="X626" s="33"/>
      <c r="Y626" s="33" t="s">
        <v>11308</v>
      </c>
      <c r="Z626" s="33">
        <v>0</v>
      </c>
      <c r="AA626" s="33">
        <v>0</v>
      </c>
      <c r="AB626" s="33">
        <v>0</v>
      </c>
      <c r="AC626" s="33">
        <v>0</v>
      </c>
      <c r="AD626" s="33" t="s">
        <v>11803</v>
      </c>
      <c r="AE626" s="33" t="s">
        <v>16187</v>
      </c>
      <c r="AF626" s="33" t="s">
        <v>16188</v>
      </c>
      <c r="AG626" s="33" t="s">
        <v>16189</v>
      </c>
      <c r="AH626" s="33" t="s">
        <v>16190</v>
      </c>
      <c r="AI626" s="33" t="s">
        <v>16191</v>
      </c>
      <c r="AJ626" s="33" t="s">
        <v>16192</v>
      </c>
      <c r="AK626" s="33" t="s">
        <v>12774</v>
      </c>
      <c r="AL626" s="33" t="s">
        <v>15949</v>
      </c>
      <c r="AM626" s="33" t="s">
        <v>16193</v>
      </c>
      <c r="AN626" s="33"/>
      <c r="AO626" s="33" t="s">
        <v>11627</v>
      </c>
      <c r="AP626" s="33" t="s">
        <v>11318</v>
      </c>
      <c r="AQ626" s="33">
        <v>0</v>
      </c>
      <c r="AR626" s="33"/>
      <c r="AS626" s="33"/>
      <c r="AT626" s="33"/>
      <c r="AU626" s="33"/>
      <c r="AV626" s="33"/>
      <c r="AW626" s="33"/>
      <c r="AX626" s="33"/>
      <c r="AY626" s="33"/>
      <c r="AZ626" s="33"/>
      <c r="BA626" s="33"/>
      <c r="BB626" s="33"/>
      <c r="BC626" s="33" t="s">
        <v>11306</v>
      </c>
      <c r="BD626" s="33" t="s">
        <v>11318</v>
      </c>
      <c r="BE626" s="33"/>
      <c r="BF626" s="33"/>
      <c r="BG626" s="33"/>
      <c r="BH626" s="33"/>
      <c r="BI626" s="33"/>
      <c r="BJ626" s="33">
        <v>0</v>
      </c>
      <c r="BK626" s="33" t="s">
        <v>31</v>
      </c>
      <c r="BL626" s="33"/>
      <c r="BM626" s="33" t="s">
        <v>22259</v>
      </c>
    </row>
    <row r="627" spans="1:65" x14ac:dyDescent="0.25">
      <c r="A627" s="33" t="s">
        <v>16194</v>
      </c>
      <c r="B627" s="33" t="s">
        <v>3869</v>
      </c>
      <c r="C627" s="33" t="s">
        <v>16195</v>
      </c>
      <c r="D627" s="33" t="s">
        <v>13574</v>
      </c>
      <c r="E627" s="33" t="s">
        <v>11800</v>
      </c>
      <c r="F627" s="33" t="s">
        <v>11550</v>
      </c>
      <c r="G627" s="33">
        <v>328.8</v>
      </c>
      <c r="H627" s="33">
        <v>0</v>
      </c>
      <c r="I627" s="33"/>
      <c r="J627" s="33" t="s">
        <v>11304</v>
      </c>
      <c r="K627" s="33" t="s">
        <v>14781</v>
      </c>
      <c r="L627" s="33">
        <v>120</v>
      </c>
      <c r="M627" s="33"/>
      <c r="N627" s="33"/>
      <c r="O627" s="33"/>
      <c r="P627" s="33" t="s">
        <v>11306</v>
      </c>
      <c r="Q627" s="33" t="s">
        <v>11306</v>
      </c>
      <c r="R627" s="33">
        <v>0</v>
      </c>
      <c r="S627" s="33">
        <v>0</v>
      </c>
      <c r="T627" s="33"/>
      <c r="U627" s="33"/>
      <c r="V627" s="33"/>
      <c r="W627" s="33" t="s">
        <v>14057</v>
      </c>
      <c r="X627" s="33"/>
      <c r="Y627" s="33" t="s">
        <v>11308</v>
      </c>
      <c r="Z627" s="33">
        <v>0</v>
      </c>
      <c r="AA627" s="33">
        <v>0</v>
      </c>
      <c r="AB627" s="33">
        <v>0</v>
      </c>
      <c r="AC627" s="33">
        <v>0</v>
      </c>
      <c r="AD627" s="33" t="s">
        <v>11803</v>
      </c>
      <c r="AE627" s="33" t="s">
        <v>16196</v>
      </c>
      <c r="AF627" s="33" t="s">
        <v>16197</v>
      </c>
      <c r="AG627" s="33" t="s">
        <v>16198</v>
      </c>
      <c r="AH627" s="33" t="s">
        <v>16199</v>
      </c>
      <c r="AI627" s="33" t="s">
        <v>16200</v>
      </c>
      <c r="AJ627" s="33" t="s">
        <v>16201</v>
      </c>
      <c r="AK627" s="33" t="s">
        <v>12774</v>
      </c>
      <c r="AL627" s="33" t="s">
        <v>15949</v>
      </c>
      <c r="AM627" s="33" t="s">
        <v>16202</v>
      </c>
      <c r="AN627" s="33"/>
      <c r="AO627" s="33" t="s">
        <v>11627</v>
      </c>
      <c r="AP627" s="33" t="s">
        <v>11318</v>
      </c>
      <c r="AQ627" s="33">
        <v>0</v>
      </c>
      <c r="AR627" s="33"/>
      <c r="AS627" s="33"/>
      <c r="AT627" s="33"/>
      <c r="AU627" s="33"/>
      <c r="AV627" s="33"/>
      <c r="AW627" s="33"/>
      <c r="AX627" s="33"/>
      <c r="AY627" s="33"/>
      <c r="AZ627" s="33"/>
      <c r="BA627" s="33"/>
      <c r="BB627" s="33"/>
      <c r="BC627" s="33" t="s">
        <v>11306</v>
      </c>
      <c r="BD627" s="33" t="s">
        <v>11318</v>
      </c>
      <c r="BE627" s="33"/>
      <c r="BF627" s="33"/>
      <c r="BG627" s="33"/>
      <c r="BH627" s="33"/>
      <c r="BI627" s="33"/>
      <c r="BJ627" s="33">
        <v>0</v>
      </c>
      <c r="BK627" s="33" t="s">
        <v>31</v>
      </c>
      <c r="BL627" s="33"/>
      <c r="BM627" s="33" t="s">
        <v>22259</v>
      </c>
    </row>
    <row r="628" spans="1:65" x14ac:dyDescent="0.25">
      <c r="A628" s="33" t="s">
        <v>16203</v>
      </c>
      <c r="B628" s="33" t="s">
        <v>16204</v>
      </c>
      <c r="C628" s="33" t="s">
        <v>16205</v>
      </c>
      <c r="D628" s="33" t="s">
        <v>11376</v>
      </c>
      <c r="E628" s="33" t="s">
        <v>11800</v>
      </c>
      <c r="F628" s="33" t="s">
        <v>11550</v>
      </c>
      <c r="G628" s="33">
        <v>916.8</v>
      </c>
      <c r="H628" s="33">
        <v>0</v>
      </c>
      <c r="I628" s="33"/>
      <c r="J628" s="33" t="s">
        <v>11304</v>
      </c>
      <c r="K628" s="33" t="s">
        <v>14876</v>
      </c>
      <c r="L628" s="33">
        <v>403</v>
      </c>
      <c r="M628" s="33"/>
      <c r="N628" s="33"/>
      <c r="O628" s="33"/>
      <c r="P628" s="33" t="s">
        <v>11306</v>
      </c>
      <c r="Q628" s="33" t="s">
        <v>11306</v>
      </c>
      <c r="R628" s="33">
        <v>0</v>
      </c>
      <c r="S628" s="33">
        <v>8.5</v>
      </c>
      <c r="T628" s="33"/>
      <c r="U628" s="33"/>
      <c r="V628" s="33"/>
      <c r="W628" s="33" t="s">
        <v>14057</v>
      </c>
      <c r="X628" s="33"/>
      <c r="Y628" s="33" t="s">
        <v>11308</v>
      </c>
      <c r="Z628" s="33">
        <v>0</v>
      </c>
      <c r="AA628" s="33">
        <v>0</v>
      </c>
      <c r="AB628" s="33">
        <v>0</v>
      </c>
      <c r="AC628" s="33">
        <v>0</v>
      </c>
      <c r="AD628" s="33" t="s">
        <v>11309</v>
      </c>
      <c r="AE628" s="33" t="s">
        <v>16206</v>
      </c>
      <c r="AF628" s="33" t="s">
        <v>16207</v>
      </c>
      <c r="AG628" s="33" t="s">
        <v>16208</v>
      </c>
      <c r="AH628" s="33" t="s">
        <v>16209</v>
      </c>
      <c r="AI628" s="33" t="s">
        <v>16210</v>
      </c>
      <c r="AJ628" s="33"/>
      <c r="AK628" s="33" t="s">
        <v>11809</v>
      </c>
      <c r="AL628" s="33" t="s">
        <v>15949</v>
      </c>
      <c r="AM628" s="33" t="s">
        <v>16211</v>
      </c>
      <c r="AN628" s="33"/>
      <c r="AO628" s="33" t="s">
        <v>11317</v>
      </c>
      <c r="AP628" s="33" t="s">
        <v>11318</v>
      </c>
      <c r="AQ628" s="33">
        <v>0</v>
      </c>
      <c r="AR628" s="33"/>
      <c r="AS628" s="33"/>
      <c r="AT628" s="33"/>
      <c r="AU628" s="33"/>
      <c r="AV628" s="33"/>
      <c r="AW628" s="33"/>
      <c r="AX628" s="33"/>
      <c r="AY628" s="33"/>
      <c r="AZ628" s="33"/>
      <c r="BA628" s="33"/>
      <c r="BB628" s="33"/>
      <c r="BC628" s="33" t="s">
        <v>11306</v>
      </c>
      <c r="BD628" s="33" t="s">
        <v>11318</v>
      </c>
      <c r="BE628" s="33"/>
      <c r="BF628" s="33"/>
      <c r="BG628" s="33"/>
      <c r="BH628" s="33"/>
      <c r="BI628" s="33"/>
      <c r="BJ628" s="33">
        <v>0</v>
      </c>
      <c r="BK628" s="33" t="s">
        <v>31</v>
      </c>
      <c r="BL628" s="33"/>
      <c r="BM628" s="33" t="s">
        <v>22259</v>
      </c>
    </row>
    <row r="629" spans="1:65" x14ac:dyDescent="0.25">
      <c r="A629" s="33" t="s">
        <v>16212</v>
      </c>
      <c r="B629" s="33" t="s">
        <v>16213</v>
      </c>
      <c r="C629" s="33" t="s">
        <v>16214</v>
      </c>
      <c r="D629" s="33" t="s">
        <v>11376</v>
      </c>
      <c r="E629" s="33" t="s">
        <v>11800</v>
      </c>
      <c r="F629" s="33" t="s">
        <v>11550</v>
      </c>
      <c r="G629" s="33">
        <v>916.8</v>
      </c>
      <c r="H629" s="33">
        <v>0</v>
      </c>
      <c r="I629" s="33"/>
      <c r="J629" s="33" t="s">
        <v>11304</v>
      </c>
      <c r="K629" s="33" t="s">
        <v>14781</v>
      </c>
      <c r="L629" s="33">
        <v>403</v>
      </c>
      <c r="M629" s="33"/>
      <c r="N629" s="33"/>
      <c r="O629" s="33"/>
      <c r="P629" s="33" t="s">
        <v>11306</v>
      </c>
      <c r="Q629" s="33" t="s">
        <v>11306</v>
      </c>
      <c r="R629" s="33">
        <v>0</v>
      </c>
      <c r="S629" s="33">
        <v>8.5</v>
      </c>
      <c r="T629" s="33"/>
      <c r="U629" s="33"/>
      <c r="V629" s="33"/>
      <c r="W629" s="33" t="s">
        <v>14057</v>
      </c>
      <c r="X629" s="33"/>
      <c r="Y629" s="33" t="s">
        <v>11308</v>
      </c>
      <c r="Z629" s="33">
        <v>0</v>
      </c>
      <c r="AA629" s="33">
        <v>0</v>
      </c>
      <c r="AB629" s="33">
        <v>0</v>
      </c>
      <c r="AC629" s="33">
        <v>0</v>
      </c>
      <c r="AD629" s="33" t="s">
        <v>11309</v>
      </c>
      <c r="AE629" s="33" t="s">
        <v>16215</v>
      </c>
      <c r="AF629" s="33" t="s">
        <v>16216</v>
      </c>
      <c r="AG629" s="33" t="s">
        <v>16217</v>
      </c>
      <c r="AH629" s="33" t="s">
        <v>16218</v>
      </c>
      <c r="AI629" s="33" t="s">
        <v>16219</v>
      </c>
      <c r="AJ629" s="33" t="s">
        <v>16220</v>
      </c>
      <c r="AK629" s="33" t="s">
        <v>11809</v>
      </c>
      <c r="AL629" s="33" t="s">
        <v>15949</v>
      </c>
      <c r="AM629" s="33" t="s">
        <v>16221</v>
      </c>
      <c r="AN629" s="33"/>
      <c r="AO629" s="33" t="s">
        <v>11317</v>
      </c>
      <c r="AP629" s="33" t="s">
        <v>11318</v>
      </c>
      <c r="AQ629" s="33">
        <v>0</v>
      </c>
      <c r="AR629" s="33"/>
      <c r="AS629" s="33"/>
      <c r="AT629" s="33"/>
      <c r="AU629" s="33"/>
      <c r="AV629" s="33"/>
      <c r="AW629" s="33"/>
      <c r="AX629" s="33"/>
      <c r="AY629" s="33"/>
      <c r="AZ629" s="33"/>
      <c r="BA629" s="33"/>
      <c r="BB629" s="33"/>
      <c r="BC629" s="33" t="s">
        <v>11306</v>
      </c>
      <c r="BD629" s="33" t="s">
        <v>11318</v>
      </c>
      <c r="BE629" s="33"/>
      <c r="BF629" s="33"/>
      <c r="BG629" s="33"/>
      <c r="BH629" s="33"/>
      <c r="BI629" s="33"/>
      <c r="BJ629" s="33">
        <v>0</v>
      </c>
      <c r="BK629" s="33" t="s">
        <v>31</v>
      </c>
      <c r="BL629" s="33"/>
      <c r="BM629" s="33" t="s">
        <v>22259</v>
      </c>
    </row>
    <row r="630" spans="1:65" x14ac:dyDescent="0.25">
      <c r="A630" s="33" t="s">
        <v>16222</v>
      </c>
      <c r="B630" s="33" t="s">
        <v>16223</v>
      </c>
      <c r="C630" s="33" t="s">
        <v>16224</v>
      </c>
      <c r="D630" s="33" t="s">
        <v>13574</v>
      </c>
      <c r="E630" s="33"/>
      <c r="F630" s="33" t="s">
        <v>11550</v>
      </c>
      <c r="G630" s="33">
        <v>0</v>
      </c>
      <c r="H630" s="33">
        <v>0</v>
      </c>
      <c r="I630" s="33"/>
      <c r="J630" s="33" t="s">
        <v>11304</v>
      </c>
      <c r="K630" s="33" t="s">
        <v>13375</v>
      </c>
      <c r="L630" s="33">
        <v>0</v>
      </c>
      <c r="M630" s="33"/>
      <c r="N630" s="33"/>
      <c r="O630" s="33"/>
      <c r="P630" s="33" t="s">
        <v>11306</v>
      </c>
      <c r="Q630" s="33" t="s">
        <v>11306</v>
      </c>
      <c r="R630" s="33">
        <v>0</v>
      </c>
      <c r="S630" s="33">
        <v>0</v>
      </c>
      <c r="T630" s="33"/>
      <c r="U630" s="33"/>
      <c r="V630" s="33"/>
      <c r="W630" s="33"/>
      <c r="X630" s="33"/>
      <c r="Y630" s="33" t="s">
        <v>11308</v>
      </c>
      <c r="Z630" s="33">
        <v>0</v>
      </c>
      <c r="AA630" s="33">
        <v>0</v>
      </c>
      <c r="AB630" s="33">
        <v>0</v>
      </c>
      <c r="AC630" s="33">
        <v>0</v>
      </c>
      <c r="AD630" s="33" t="s">
        <v>11803</v>
      </c>
      <c r="AE630" s="33"/>
      <c r="AF630" s="33"/>
      <c r="AG630" s="33"/>
      <c r="AH630" s="33"/>
      <c r="AI630" s="33"/>
      <c r="AJ630" s="33"/>
      <c r="AK630" s="33" t="s">
        <v>12774</v>
      </c>
      <c r="AL630" s="33"/>
      <c r="AM630" s="33"/>
      <c r="AN630" s="33" t="s">
        <v>11227</v>
      </c>
      <c r="AO630" s="33" t="s">
        <v>11317</v>
      </c>
      <c r="AP630" s="33" t="s">
        <v>11318</v>
      </c>
      <c r="AQ630" s="33">
        <v>0</v>
      </c>
      <c r="AR630" s="33"/>
      <c r="AS630" s="33"/>
      <c r="AT630" s="33"/>
      <c r="AU630" s="33"/>
      <c r="AV630" s="33"/>
      <c r="AW630" s="33"/>
      <c r="AX630" s="33"/>
      <c r="AY630" s="33"/>
      <c r="AZ630" s="33"/>
      <c r="BA630" s="33"/>
      <c r="BB630" s="33"/>
      <c r="BC630" s="33" t="s">
        <v>11306</v>
      </c>
      <c r="BD630" s="33" t="s">
        <v>11318</v>
      </c>
      <c r="BE630" s="33" t="s">
        <v>12153</v>
      </c>
      <c r="BF630" s="33"/>
      <c r="BG630" s="33"/>
      <c r="BH630" s="33"/>
      <c r="BI630" s="33"/>
      <c r="BJ630" s="33">
        <v>0</v>
      </c>
      <c r="BK630" s="33" t="s">
        <v>31</v>
      </c>
      <c r="BL630" s="33"/>
      <c r="BM630" s="33" t="s">
        <v>22259</v>
      </c>
    </row>
    <row r="631" spans="1:65" x14ac:dyDescent="0.25">
      <c r="A631" s="33" t="s">
        <v>16225</v>
      </c>
      <c r="B631" s="33" t="s">
        <v>16226</v>
      </c>
      <c r="C631" s="33" t="s">
        <v>16227</v>
      </c>
      <c r="D631" s="33"/>
      <c r="E631" s="33" t="s">
        <v>11800</v>
      </c>
      <c r="F631" s="33" t="s">
        <v>11550</v>
      </c>
      <c r="G631" s="33">
        <v>328.8</v>
      </c>
      <c r="H631" s="33">
        <v>0</v>
      </c>
      <c r="I631" s="33"/>
      <c r="J631" s="33" t="s">
        <v>11304</v>
      </c>
      <c r="K631" s="33" t="s">
        <v>11306</v>
      </c>
      <c r="L631" s="33">
        <v>0</v>
      </c>
      <c r="M631" s="33"/>
      <c r="N631" s="33"/>
      <c r="O631" s="33"/>
      <c r="P631" s="33" t="s">
        <v>11306</v>
      </c>
      <c r="Q631" s="33" t="s">
        <v>11306</v>
      </c>
      <c r="R631" s="33">
        <v>0</v>
      </c>
      <c r="S631" s="33">
        <v>0</v>
      </c>
      <c r="T631" s="33"/>
      <c r="U631" s="33"/>
      <c r="V631" s="33" t="s">
        <v>16228</v>
      </c>
      <c r="W631" s="33"/>
      <c r="X631" s="33"/>
      <c r="Y631" s="33" t="s">
        <v>11308</v>
      </c>
      <c r="Z631" s="33">
        <v>0</v>
      </c>
      <c r="AA631" s="33">
        <v>0</v>
      </c>
      <c r="AB631" s="33">
        <v>0</v>
      </c>
      <c r="AC631" s="33">
        <v>0</v>
      </c>
      <c r="AD631" s="33" t="s">
        <v>14046</v>
      </c>
      <c r="AE631" s="33" t="s">
        <v>16229</v>
      </c>
      <c r="AF631" s="33" t="s">
        <v>16230</v>
      </c>
      <c r="AG631" s="33" t="s">
        <v>16231</v>
      </c>
      <c r="AH631" s="33" t="s">
        <v>16232</v>
      </c>
      <c r="AI631" s="33" t="s">
        <v>16233</v>
      </c>
      <c r="AJ631" s="33" t="s">
        <v>16234</v>
      </c>
      <c r="AK631" s="33" t="s">
        <v>12774</v>
      </c>
      <c r="AL631" s="33"/>
      <c r="AM631" s="33"/>
      <c r="AN631" s="33"/>
      <c r="AO631" s="33" t="s">
        <v>11627</v>
      </c>
      <c r="AP631" s="33" t="s">
        <v>11318</v>
      </c>
      <c r="AQ631" s="33">
        <v>0</v>
      </c>
      <c r="AR631" s="33"/>
      <c r="AS631" s="33"/>
      <c r="AT631" s="33"/>
      <c r="AU631" s="33"/>
      <c r="AV631" s="33"/>
      <c r="AW631" s="33"/>
      <c r="AX631" s="33"/>
      <c r="AY631" s="33"/>
      <c r="AZ631" s="33"/>
      <c r="BA631" s="33"/>
      <c r="BB631" s="33"/>
      <c r="BC631" s="33" t="s">
        <v>11306</v>
      </c>
      <c r="BD631" s="33" t="s">
        <v>11318</v>
      </c>
      <c r="BE631" s="33"/>
      <c r="BF631" s="33"/>
      <c r="BG631" s="33"/>
      <c r="BH631" s="33"/>
      <c r="BI631" s="33"/>
      <c r="BJ631" s="33">
        <v>0</v>
      </c>
      <c r="BK631" s="33" t="s">
        <v>31</v>
      </c>
      <c r="BL631" s="33"/>
      <c r="BM631" s="33" t="s">
        <v>22259</v>
      </c>
    </row>
    <row r="632" spans="1:65" x14ac:dyDescent="0.25">
      <c r="A632" s="33" t="s">
        <v>16235</v>
      </c>
      <c r="B632" s="33" t="s">
        <v>16236</v>
      </c>
      <c r="C632" s="33" t="s">
        <v>16237</v>
      </c>
      <c r="D632" s="33" t="s">
        <v>13574</v>
      </c>
      <c r="E632" s="33" t="s">
        <v>11800</v>
      </c>
      <c r="F632" s="33" t="s">
        <v>11550</v>
      </c>
      <c r="G632" s="33">
        <v>328.8</v>
      </c>
      <c r="H632" s="33">
        <v>0</v>
      </c>
      <c r="I632" s="33"/>
      <c r="J632" s="33" t="s">
        <v>11304</v>
      </c>
      <c r="K632" s="33" t="s">
        <v>14781</v>
      </c>
      <c r="L632" s="33">
        <v>120</v>
      </c>
      <c r="M632" s="33"/>
      <c r="N632" s="33"/>
      <c r="O632" s="33"/>
      <c r="P632" s="33" t="s">
        <v>11306</v>
      </c>
      <c r="Q632" s="33" t="s">
        <v>11306</v>
      </c>
      <c r="R632" s="33">
        <v>0</v>
      </c>
      <c r="S632" s="33">
        <v>0</v>
      </c>
      <c r="T632" s="33"/>
      <c r="U632" s="33"/>
      <c r="V632" s="33"/>
      <c r="W632" s="33" t="s">
        <v>14057</v>
      </c>
      <c r="X632" s="33"/>
      <c r="Y632" s="33" t="s">
        <v>11308</v>
      </c>
      <c r="Z632" s="33">
        <v>0</v>
      </c>
      <c r="AA632" s="33">
        <v>0</v>
      </c>
      <c r="AB632" s="33">
        <v>0</v>
      </c>
      <c r="AC632" s="33">
        <v>0</v>
      </c>
      <c r="AD632" s="33" t="s">
        <v>11803</v>
      </c>
      <c r="AE632" s="33" t="s">
        <v>16238</v>
      </c>
      <c r="AF632" s="33" t="s">
        <v>16239</v>
      </c>
      <c r="AG632" s="33" t="s">
        <v>16240</v>
      </c>
      <c r="AH632" s="33" t="s">
        <v>16241</v>
      </c>
      <c r="AI632" s="33" t="s">
        <v>16242</v>
      </c>
      <c r="AJ632" s="33" t="s">
        <v>16243</v>
      </c>
      <c r="AK632" s="33" t="s">
        <v>12774</v>
      </c>
      <c r="AL632" s="33" t="s">
        <v>16226</v>
      </c>
      <c r="AM632" s="33" t="s">
        <v>16244</v>
      </c>
      <c r="AN632" s="33"/>
      <c r="AO632" s="33" t="s">
        <v>11627</v>
      </c>
      <c r="AP632" s="33" t="s">
        <v>11318</v>
      </c>
      <c r="AQ632" s="33">
        <v>0</v>
      </c>
      <c r="AR632" s="33"/>
      <c r="AS632" s="33"/>
      <c r="AT632" s="33"/>
      <c r="AU632" s="33"/>
      <c r="AV632" s="33"/>
      <c r="AW632" s="33"/>
      <c r="AX632" s="33"/>
      <c r="AY632" s="33"/>
      <c r="AZ632" s="33"/>
      <c r="BA632" s="33"/>
      <c r="BB632" s="33"/>
      <c r="BC632" s="33" t="s">
        <v>11306</v>
      </c>
      <c r="BD632" s="33" t="s">
        <v>11318</v>
      </c>
      <c r="BE632" s="33"/>
      <c r="BF632" s="33"/>
      <c r="BG632" s="33"/>
      <c r="BH632" s="33"/>
      <c r="BI632" s="33"/>
      <c r="BJ632" s="33">
        <v>0</v>
      </c>
      <c r="BK632" s="33" t="s">
        <v>31</v>
      </c>
      <c r="BL632" s="33"/>
      <c r="BM632" s="33" t="s">
        <v>22259</v>
      </c>
    </row>
    <row r="633" spans="1:65" x14ac:dyDescent="0.25">
      <c r="A633" s="33" t="s">
        <v>16245</v>
      </c>
      <c r="B633" s="33" t="s">
        <v>16246</v>
      </c>
      <c r="C633" s="33" t="s">
        <v>16247</v>
      </c>
      <c r="D633" s="33" t="s">
        <v>13574</v>
      </c>
      <c r="E633" s="33" t="s">
        <v>11800</v>
      </c>
      <c r="F633" s="33" t="s">
        <v>11550</v>
      </c>
      <c r="G633" s="33">
        <v>328.8</v>
      </c>
      <c r="H633" s="33">
        <v>0</v>
      </c>
      <c r="I633" s="33"/>
      <c r="J633" s="33" t="s">
        <v>11304</v>
      </c>
      <c r="K633" s="33" t="s">
        <v>14781</v>
      </c>
      <c r="L633" s="33">
        <v>120</v>
      </c>
      <c r="M633" s="33"/>
      <c r="N633" s="33"/>
      <c r="O633" s="33"/>
      <c r="P633" s="33" t="s">
        <v>11306</v>
      </c>
      <c r="Q633" s="33" t="s">
        <v>11306</v>
      </c>
      <c r="R633" s="33">
        <v>0</v>
      </c>
      <c r="S633" s="33">
        <v>0</v>
      </c>
      <c r="T633" s="33"/>
      <c r="U633" s="33"/>
      <c r="V633" s="33"/>
      <c r="W633" s="33" t="s">
        <v>14057</v>
      </c>
      <c r="X633" s="33"/>
      <c r="Y633" s="33" t="s">
        <v>11308</v>
      </c>
      <c r="Z633" s="33">
        <v>0</v>
      </c>
      <c r="AA633" s="33">
        <v>0</v>
      </c>
      <c r="AB633" s="33">
        <v>0</v>
      </c>
      <c r="AC633" s="33">
        <v>0</v>
      </c>
      <c r="AD633" s="33" t="s">
        <v>11803</v>
      </c>
      <c r="AE633" s="33" t="s">
        <v>16248</v>
      </c>
      <c r="AF633" s="33" t="s">
        <v>16249</v>
      </c>
      <c r="AG633" s="33" t="s">
        <v>16250</v>
      </c>
      <c r="AH633" s="33" t="s">
        <v>16251</v>
      </c>
      <c r="AI633" s="33" t="s">
        <v>16252</v>
      </c>
      <c r="AJ633" s="33" t="s">
        <v>16253</v>
      </c>
      <c r="AK633" s="33" t="s">
        <v>12774</v>
      </c>
      <c r="AL633" s="33" t="s">
        <v>16226</v>
      </c>
      <c r="AM633" s="33" t="s">
        <v>16254</v>
      </c>
      <c r="AN633" s="33"/>
      <c r="AO633" s="33" t="s">
        <v>11627</v>
      </c>
      <c r="AP633" s="33" t="s">
        <v>11318</v>
      </c>
      <c r="AQ633" s="33">
        <v>0</v>
      </c>
      <c r="AR633" s="33"/>
      <c r="AS633" s="33"/>
      <c r="AT633" s="33"/>
      <c r="AU633" s="33"/>
      <c r="AV633" s="33"/>
      <c r="AW633" s="33"/>
      <c r="AX633" s="33"/>
      <c r="AY633" s="33"/>
      <c r="AZ633" s="33"/>
      <c r="BA633" s="33"/>
      <c r="BB633" s="33"/>
      <c r="BC633" s="33" t="s">
        <v>11306</v>
      </c>
      <c r="BD633" s="33" t="s">
        <v>11318</v>
      </c>
      <c r="BE633" s="33"/>
      <c r="BF633" s="33"/>
      <c r="BG633" s="33"/>
      <c r="BH633" s="33"/>
      <c r="BI633" s="33"/>
      <c r="BJ633" s="33">
        <v>0</v>
      </c>
      <c r="BK633" s="33" t="s">
        <v>31</v>
      </c>
      <c r="BL633" s="33"/>
      <c r="BM633" s="33" t="s">
        <v>22259</v>
      </c>
    </row>
    <row r="634" spans="1:65" x14ac:dyDescent="0.25">
      <c r="A634" s="33" t="s">
        <v>16255</v>
      </c>
      <c r="B634" s="33" t="s">
        <v>16256</v>
      </c>
      <c r="C634" s="33" t="s">
        <v>16257</v>
      </c>
      <c r="D634" s="33" t="s">
        <v>13574</v>
      </c>
      <c r="E634" s="33" t="s">
        <v>11800</v>
      </c>
      <c r="F634" s="33" t="s">
        <v>11550</v>
      </c>
      <c r="G634" s="33">
        <v>328.8</v>
      </c>
      <c r="H634" s="33">
        <v>0</v>
      </c>
      <c r="I634" s="33"/>
      <c r="J634" s="33" t="s">
        <v>11304</v>
      </c>
      <c r="K634" s="33" t="s">
        <v>14781</v>
      </c>
      <c r="L634" s="33">
        <v>120</v>
      </c>
      <c r="M634" s="33"/>
      <c r="N634" s="33"/>
      <c r="O634" s="33"/>
      <c r="P634" s="33" t="s">
        <v>11306</v>
      </c>
      <c r="Q634" s="33" t="s">
        <v>11306</v>
      </c>
      <c r="R634" s="33">
        <v>0</v>
      </c>
      <c r="S634" s="33">
        <v>0</v>
      </c>
      <c r="T634" s="33"/>
      <c r="U634" s="33"/>
      <c r="V634" s="33"/>
      <c r="W634" s="33" t="s">
        <v>14057</v>
      </c>
      <c r="X634" s="33"/>
      <c r="Y634" s="33" t="s">
        <v>11308</v>
      </c>
      <c r="Z634" s="33">
        <v>0</v>
      </c>
      <c r="AA634" s="33">
        <v>0</v>
      </c>
      <c r="AB634" s="33">
        <v>0</v>
      </c>
      <c r="AC634" s="33">
        <v>0</v>
      </c>
      <c r="AD634" s="33" t="s">
        <v>11803</v>
      </c>
      <c r="AE634" s="33" t="s">
        <v>16258</v>
      </c>
      <c r="AF634" s="33" t="s">
        <v>16259</v>
      </c>
      <c r="AG634" s="33" t="s">
        <v>16260</v>
      </c>
      <c r="AH634" s="33" t="s">
        <v>16261</v>
      </c>
      <c r="AI634" s="33" t="s">
        <v>16262</v>
      </c>
      <c r="AJ634" s="33" t="s">
        <v>16263</v>
      </c>
      <c r="AK634" s="33" t="s">
        <v>12774</v>
      </c>
      <c r="AL634" s="33" t="s">
        <v>16226</v>
      </c>
      <c r="AM634" s="33" t="s">
        <v>16264</v>
      </c>
      <c r="AN634" s="33"/>
      <c r="AO634" s="33" t="s">
        <v>11627</v>
      </c>
      <c r="AP634" s="33" t="s">
        <v>11318</v>
      </c>
      <c r="AQ634" s="33">
        <v>0</v>
      </c>
      <c r="AR634" s="33"/>
      <c r="AS634" s="33"/>
      <c r="AT634" s="33"/>
      <c r="AU634" s="33"/>
      <c r="AV634" s="33"/>
      <c r="AW634" s="33"/>
      <c r="AX634" s="33"/>
      <c r="AY634" s="33"/>
      <c r="AZ634" s="33"/>
      <c r="BA634" s="33"/>
      <c r="BB634" s="33"/>
      <c r="BC634" s="33" t="s">
        <v>11306</v>
      </c>
      <c r="BD634" s="33" t="s">
        <v>11318</v>
      </c>
      <c r="BE634" s="33"/>
      <c r="BF634" s="33"/>
      <c r="BG634" s="33"/>
      <c r="BH634" s="33"/>
      <c r="BI634" s="33"/>
      <c r="BJ634" s="33">
        <v>0</v>
      </c>
      <c r="BK634" s="33" t="s">
        <v>31</v>
      </c>
      <c r="BL634" s="33"/>
      <c r="BM634" s="33" t="s">
        <v>22259</v>
      </c>
    </row>
    <row r="635" spans="1:65" x14ac:dyDescent="0.25">
      <c r="A635" s="33" t="s">
        <v>16265</v>
      </c>
      <c r="B635" s="33" t="s">
        <v>16266</v>
      </c>
      <c r="C635" s="33" t="s">
        <v>16267</v>
      </c>
      <c r="D635" s="33"/>
      <c r="E635" s="33" t="s">
        <v>11800</v>
      </c>
      <c r="F635" s="33" t="s">
        <v>11550</v>
      </c>
      <c r="G635" s="33">
        <v>361</v>
      </c>
      <c r="H635" s="33">
        <v>0</v>
      </c>
      <c r="I635" s="33"/>
      <c r="J635" s="33" t="s">
        <v>11304</v>
      </c>
      <c r="K635" s="33" t="s">
        <v>11306</v>
      </c>
      <c r="L635" s="33">
        <v>0</v>
      </c>
      <c r="M635" s="33"/>
      <c r="N635" s="33"/>
      <c r="O635" s="33"/>
      <c r="P635" s="33" t="s">
        <v>11306</v>
      </c>
      <c r="Q635" s="33" t="s">
        <v>11306</v>
      </c>
      <c r="R635" s="33">
        <v>0</v>
      </c>
      <c r="S635" s="33">
        <v>0</v>
      </c>
      <c r="T635" s="33"/>
      <c r="U635" s="33"/>
      <c r="V635" s="33" t="s">
        <v>16268</v>
      </c>
      <c r="W635" s="33"/>
      <c r="X635" s="33"/>
      <c r="Y635" s="33" t="s">
        <v>11308</v>
      </c>
      <c r="Z635" s="33">
        <v>0</v>
      </c>
      <c r="AA635" s="33">
        <v>0</v>
      </c>
      <c r="AB635" s="33">
        <v>0</v>
      </c>
      <c r="AC635" s="33">
        <v>0</v>
      </c>
      <c r="AD635" s="33" t="s">
        <v>14046</v>
      </c>
      <c r="AE635" s="33" t="s">
        <v>16269</v>
      </c>
      <c r="AF635" s="33" t="s">
        <v>16270</v>
      </c>
      <c r="AG635" s="33" t="s">
        <v>16271</v>
      </c>
      <c r="AH635" s="33" t="s">
        <v>16272</v>
      </c>
      <c r="AI635" s="33" t="s">
        <v>16273</v>
      </c>
      <c r="AJ635" s="33" t="s">
        <v>16274</v>
      </c>
      <c r="AK635" s="33" t="s">
        <v>12774</v>
      </c>
      <c r="AL635" s="33"/>
      <c r="AM635" s="33"/>
      <c r="AN635" s="33"/>
      <c r="AO635" s="33" t="s">
        <v>11627</v>
      </c>
      <c r="AP635" s="33" t="s">
        <v>11318</v>
      </c>
      <c r="AQ635" s="33">
        <v>0</v>
      </c>
      <c r="AR635" s="33"/>
      <c r="AS635" s="33"/>
      <c r="AT635" s="33"/>
      <c r="AU635" s="33"/>
      <c r="AV635" s="33"/>
      <c r="AW635" s="33"/>
      <c r="AX635" s="33"/>
      <c r="AY635" s="33"/>
      <c r="AZ635" s="33"/>
      <c r="BA635" s="33"/>
      <c r="BB635" s="33"/>
      <c r="BC635" s="33" t="s">
        <v>11306</v>
      </c>
      <c r="BD635" s="33" t="s">
        <v>11318</v>
      </c>
      <c r="BE635" s="33"/>
      <c r="BF635" s="33"/>
      <c r="BG635" s="33"/>
      <c r="BH635" s="33"/>
      <c r="BI635" s="33"/>
      <c r="BJ635" s="33">
        <v>0</v>
      </c>
      <c r="BK635" s="33" t="s">
        <v>31</v>
      </c>
      <c r="BL635" s="33"/>
      <c r="BM635" s="33" t="s">
        <v>22259</v>
      </c>
    </row>
    <row r="636" spans="1:65" x14ac:dyDescent="0.25">
      <c r="A636" s="33" t="s">
        <v>16275</v>
      </c>
      <c r="B636" s="33" t="s">
        <v>148</v>
      </c>
      <c r="C636" s="33" t="s">
        <v>16276</v>
      </c>
      <c r="D636" s="33" t="s">
        <v>13574</v>
      </c>
      <c r="E636" s="33" t="s">
        <v>11800</v>
      </c>
      <c r="F636" s="33" t="s">
        <v>11550</v>
      </c>
      <c r="G636" s="33">
        <v>338.8</v>
      </c>
      <c r="H636" s="33">
        <v>0</v>
      </c>
      <c r="I636" s="33"/>
      <c r="J636" s="33" t="s">
        <v>11304</v>
      </c>
      <c r="K636" s="33" t="s">
        <v>15691</v>
      </c>
      <c r="L636" s="33">
        <v>110</v>
      </c>
      <c r="M636" s="33"/>
      <c r="N636" s="33"/>
      <c r="O636" s="33"/>
      <c r="P636" s="33" t="s">
        <v>11306</v>
      </c>
      <c r="Q636" s="33" t="s">
        <v>11306</v>
      </c>
      <c r="R636" s="33">
        <v>0</v>
      </c>
      <c r="S636" s="33">
        <v>0</v>
      </c>
      <c r="T636" s="33"/>
      <c r="U636" s="33"/>
      <c r="V636" s="33"/>
      <c r="W636" s="33"/>
      <c r="X636" s="33"/>
      <c r="Y636" s="33" t="s">
        <v>11308</v>
      </c>
      <c r="Z636" s="33">
        <v>0</v>
      </c>
      <c r="AA636" s="33">
        <v>0</v>
      </c>
      <c r="AB636" s="33">
        <v>0</v>
      </c>
      <c r="AC636" s="33">
        <v>0</v>
      </c>
      <c r="AD636" s="33" t="s">
        <v>11803</v>
      </c>
      <c r="AE636" s="33" t="s">
        <v>16277</v>
      </c>
      <c r="AF636" s="33" t="s">
        <v>16278</v>
      </c>
      <c r="AG636" s="33" t="s">
        <v>16279</v>
      </c>
      <c r="AH636" s="33" t="s">
        <v>16280</v>
      </c>
      <c r="AI636" s="33" t="s">
        <v>16281</v>
      </c>
      <c r="AJ636" s="33" t="s">
        <v>16282</v>
      </c>
      <c r="AK636" s="33" t="s">
        <v>12774</v>
      </c>
      <c r="AL636" s="33" t="s">
        <v>16266</v>
      </c>
      <c r="AM636" s="33" t="s">
        <v>16283</v>
      </c>
      <c r="AN636" s="33"/>
      <c r="AO636" s="33" t="s">
        <v>11627</v>
      </c>
      <c r="AP636" s="33" t="s">
        <v>11318</v>
      </c>
      <c r="AQ636" s="33">
        <v>0</v>
      </c>
      <c r="AR636" s="33"/>
      <c r="AS636" s="33"/>
      <c r="AT636" s="33"/>
      <c r="AU636" s="33"/>
      <c r="AV636" s="33"/>
      <c r="AW636" s="33"/>
      <c r="AX636" s="33"/>
      <c r="AY636" s="33"/>
      <c r="AZ636" s="33"/>
      <c r="BA636" s="33"/>
      <c r="BB636" s="33"/>
      <c r="BC636" s="33" t="s">
        <v>11319</v>
      </c>
      <c r="BD636" s="33" t="s">
        <v>11318</v>
      </c>
      <c r="BE636" s="33"/>
      <c r="BF636" s="33"/>
      <c r="BG636" s="33"/>
      <c r="BH636" s="33"/>
      <c r="BI636" s="33"/>
      <c r="BJ636" s="33">
        <v>0</v>
      </c>
      <c r="BK636" s="33" t="s">
        <v>31</v>
      </c>
      <c r="BL636" s="33"/>
      <c r="BM636" s="33" t="s">
        <v>22259</v>
      </c>
    </row>
    <row r="637" spans="1:65" x14ac:dyDescent="0.25">
      <c r="A637" s="33" t="s">
        <v>16284</v>
      </c>
      <c r="B637" s="33" t="s">
        <v>16285</v>
      </c>
      <c r="C637" s="33" t="s">
        <v>16286</v>
      </c>
      <c r="D637" s="33" t="s">
        <v>13574</v>
      </c>
      <c r="E637" s="33" t="s">
        <v>11800</v>
      </c>
      <c r="F637" s="33" t="s">
        <v>11550</v>
      </c>
      <c r="G637" s="33">
        <v>338.8</v>
      </c>
      <c r="H637" s="33">
        <v>0</v>
      </c>
      <c r="I637" s="33"/>
      <c r="J637" s="33" t="s">
        <v>11304</v>
      </c>
      <c r="K637" s="33" t="s">
        <v>14864</v>
      </c>
      <c r="L637" s="33">
        <v>110</v>
      </c>
      <c r="M637" s="33"/>
      <c r="N637" s="33"/>
      <c r="O637" s="33"/>
      <c r="P637" s="33" t="s">
        <v>11306</v>
      </c>
      <c r="Q637" s="33" t="s">
        <v>11306</v>
      </c>
      <c r="R637" s="33">
        <v>0</v>
      </c>
      <c r="S637" s="33">
        <v>0</v>
      </c>
      <c r="T637" s="33"/>
      <c r="U637" s="33"/>
      <c r="V637" s="33"/>
      <c r="W637" s="33"/>
      <c r="X637" s="33"/>
      <c r="Y637" s="33" t="s">
        <v>11308</v>
      </c>
      <c r="Z637" s="33">
        <v>0</v>
      </c>
      <c r="AA637" s="33">
        <v>0</v>
      </c>
      <c r="AB637" s="33">
        <v>0</v>
      </c>
      <c r="AC637" s="33">
        <v>0</v>
      </c>
      <c r="AD637" s="33" t="s">
        <v>11803</v>
      </c>
      <c r="AE637" s="33" t="s">
        <v>16287</v>
      </c>
      <c r="AF637" s="33" t="s">
        <v>16288</v>
      </c>
      <c r="AG637" s="33" t="s">
        <v>16289</v>
      </c>
      <c r="AH637" s="33" t="s">
        <v>16290</v>
      </c>
      <c r="AI637" s="33" t="s">
        <v>16291</v>
      </c>
      <c r="AJ637" s="33" t="s">
        <v>16292</v>
      </c>
      <c r="AK637" s="33" t="s">
        <v>12774</v>
      </c>
      <c r="AL637" s="33" t="s">
        <v>16266</v>
      </c>
      <c r="AM637" s="33" t="s">
        <v>16293</v>
      </c>
      <c r="AN637" s="33"/>
      <c r="AO637" s="33" t="s">
        <v>11627</v>
      </c>
      <c r="AP637" s="33" t="s">
        <v>11318</v>
      </c>
      <c r="AQ637" s="33">
        <v>0</v>
      </c>
      <c r="AR637" s="33"/>
      <c r="AS637" s="33"/>
      <c r="AT637" s="33"/>
      <c r="AU637" s="33"/>
      <c r="AV637" s="33"/>
      <c r="AW637" s="33"/>
      <c r="AX637" s="33"/>
      <c r="AY637" s="33"/>
      <c r="AZ637" s="33"/>
      <c r="BA637" s="33"/>
      <c r="BB637" s="33"/>
      <c r="BC637" s="33" t="s">
        <v>11319</v>
      </c>
      <c r="BD637" s="33" t="s">
        <v>11318</v>
      </c>
      <c r="BE637" s="33"/>
      <c r="BF637" s="33"/>
      <c r="BG637" s="33"/>
      <c r="BH637" s="33"/>
      <c r="BI637" s="33"/>
      <c r="BJ637" s="33">
        <v>0</v>
      </c>
      <c r="BK637" s="33" t="s">
        <v>31</v>
      </c>
      <c r="BL637" s="33"/>
      <c r="BM637" s="33" t="s">
        <v>22259</v>
      </c>
    </row>
    <row r="638" spans="1:65" x14ac:dyDescent="0.25">
      <c r="A638" s="33" t="s">
        <v>16294</v>
      </c>
      <c r="B638" s="33" t="s">
        <v>156</v>
      </c>
      <c r="C638" s="33" t="s">
        <v>16295</v>
      </c>
      <c r="D638" s="33" t="s">
        <v>13574</v>
      </c>
      <c r="E638" s="33" t="s">
        <v>11800</v>
      </c>
      <c r="F638" s="33" t="s">
        <v>11550</v>
      </c>
      <c r="G638" s="33">
        <v>338.8</v>
      </c>
      <c r="H638" s="33">
        <v>0</v>
      </c>
      <c r="I638" s="33"/>
      <c r="J638" s="33" t="s">
        <v>11304</v>
      </c>
      <c r="K638" s="33" t="s">
        <v>15931</v>
      </c>
      <c r="L638" s="33">
        <v>110</v>
      </c>
      <c r="M638" s="33"/>
      <c r="N638" s="33"/>
      <c r="O638" s="33"/>
      <c r="P638" s="33" t="s">
        <v>11306</v>
      </c>
      <c r="Q638" s="33" t="s">
        <v>11306</v>
      </c>
      <c r="R638" s="33">
        <v>2.5</v>
      </c>
      <c r="S638" s="33">
        <v>2.5</v>
      </c>
      <c r="T638" s="33"/>
      <c r="U638" s="33"/>
      <c r="V638" s="33" t="s">
        <v>16296</v>
      </c>
      <c r="W638" s="33"/>
      <c r="X638" s="33"/>
      <c r="Y638" s="33" t="s">
        <v>11308</v>
      </c>
      <c r="Z638" s="33">
        <v>14</v>
      </c>
      <c r="AA638" s="33">
        <v>10</v>
      </c>
      <c r="AB638" s="33">
        <v>94</v>
      </c>
      <c r="AC638" s="33">
        <v>0</v>
      </c>
      <c r="AD638" s="33" t="s">
        <v>11803</v>
      </c>
      <c r="AE638" s="33" t="s">
        <v>16297</v>
      </c>
      <c r="AF638" s="33" t="s">
        <v>16298</v>
      </c>
      <c r="AG638" s="33" t="s">
        <v>16299</v>
      </c>
      <c r="AH638" s="33" t="s">
        <v>16300</v>
      </c>
      <c r="AI638" s="33" t="s">
        <v>16301</v>
      </c>
      <c r="AJ638" s="33" t="s">
        <v>16302</v>
      </c>
      <c r="AK638" s="33" t="s">
        <v>12774</v>
      </c>
      <c r="AL638" s="33" t="s">
        <v>16266</v>
      </c>
      <c r="AM638" s="33" t="s">
        <v>16303</v>
      </c>
      <c r="AN638" s="33"/>
      <c r="AO638" s="33" t="s">
        <v>11627</v>
      </c>
      <c r="AP638" s="33" t="s">
        <v>11318</v>
      </c>
      <c r="AQ638" s="33">
        <v>0</v>
      </c>
      <c r="AR638" s="33"/>
      <c r="AS638" s="33"/>
      <c r="AT638" s="33"/>
      <c r="AU638" s="33"/>
      <c r="AV638" s="33"/>
      <c r="AW638" s="33"/>
      <c r="AX638" s="33"/>
      <c r="AY638" s="33"/>
      <c r="AZ638" s="33"/>
      <c r="BA638" s="33"/>
      <c r="BB638" s="33"/>
      <c r="BC638" s="33" t="s">
        <v>11319</v>
      </c>
      <c r="BD638" s="33" t="s">
        <v>11318</v>
      </c>
      <c r="BE638" s="33"/>
      <c r="BF638" s="33"/>
      <c r="BG638" s="33"/>
      <c r="BH638" s="33"/>
      <c r="BI638" s="33"/>
      <c r="BJ638" s="33">
        <v>0</v>
      </c>
      <c r="BK638" s="33" t="s">
        <v>31</v>
      </c>
      <c r="BL638" s="33"/>
      <c r="BM638" s="33" t="s">
        <v>22259</v>
      </c>
    </row>
    <row r="639" spans="1:65" x14ac:dyDescent="0.25">
      <c r="A639" s="33" t="s">
        <v>16304</v>
      </c>
      <c r="B639" s="33" t="s">
        <v>434</v>
      </c>
      <c r="C639" s="33" t="s">
        <v>16305</v>
      </c>
      <c r="D639" s="33" t="s">
        <v>11692</v>
      </c>
      <c r="E639" s="33" t="s">
        <v>11800</v>
      </c>
      <c r="F639" s="33" t="s">
        <v>11550</v>
      </c>
      <c r="G639" s="33">
        <v>328.8</v>
      </c>
      <c r="H639" s="33">
        <v>0</v>
      </c>
      <c r="I639" s="33"/>
      <c r="J639" s="33" t="s">
        <v>11304</v>
      </c>
      <c r="K639" s="33" t="s">
        <v>16306</v>
      </c>
      <c r="L639" s="33">
        <v>110</v>
      </c>
      <c r="M639" s="33"/>
      <c r="N639" s="33"/>
      <c r="O639" s="33"/>
      <c r="P639" s="33" t="s">
        <v>11306</v>
      </c>
      <c r="Q639" s="33" t="s">
        <v>11306</v>
      </c>
      <c r="R639" s="33">
        <v>2.5</v>
      </c>
      <c r="S639" s="33">
        <v>2.5</v>
      </c>
      <c r="T639" s="33" t="s">
        <v>12072</v>
      </c>
      <c r="U639" s="33" t="s">
        <v>12072</v>
      </c>
      <c r="V639" s="33" t="s">
        <v>16307</v>
      </c>
      <c r="W639" s="33"/>
      <c r="X639" s="33"/>
      <c r="Y639" s="33" t="s">
        <v>11308</v>
      </c>
      <c r="Z639" s="33">
        <v>14</v>
      </c>
      <c r="AA639" s="33">
        <v>10</v>
      </c>
      <c r="AB639" s="33">
        <v>94</v>
      </c>
      <c r="AC639" s="33">
        <v>0</v>
      </c>
      <c r="AD639" s="33" t="s">
        <v>11803</v>
      </c>
      <c r="AE639" s="33" t="s">
        <v>16308</v>
      </c>
      <c r="AF639" s="33"/>
      <c r="AG639" s="33"/>
      <c r="AH639" s="33"/>
      <c r="AI639" s="33"/>
      <c r="AJ639" s="33"/>
      <c r="AK639" s="33" t="s">
        <v>12774</v>
      </c>
      <c r="AL639" s="33" t="s">
        <v>16266</v>
      </c>
      <c r="AM639" s="33" t="s">
        <v>16309</v>
      </c>
      <c r="AN639" s="33" t="s">
        <v>11500</v>
      </c>
      <c r="AO639" s="33" t="s">
        <v>11627</v>
      </c>
      <c r="AP639" s="33" t="s">
        <v>11318</v>
      </c>
      <c r="AQ639" s="33">
        <v>0</v>
      </c>
      <c r="AR639" s="33"/>
      <c r="AS639" s="33"/>
      <c r="AT639" s="33"/>
      <c r="AU639" s="33"/>
      <c r="AV639" s="33"/>
      <c r="AW639" s="33"/>
      <c r="AX639" s="33"/>
      <c r="AY639" s="33"/>
      <c r="AZ639" s="33"/>
      <c r="BA639" s="33"/>
      <c r="BB639" s="33"/>
      <c r="BC639" s="33" t="s">
        <v>11319</v>
      </c>
      <c r="BD639" s="33" t="s">
        <v>11318</v>
      </c>
      <c r="BE639" s="33"/>
      <c r="BF639" s="33"/>
      <c r="BG639" s="33"/>
      <c r="BH639" s="33"/>
      <c r="BI639" s="33"/>
      <c r="BJ639" s="33">
        <v>0</v>
      </c>
      <c r="BK639" s="33" t="s">
        <v>31</v>
      </c>
      <c r="BL639" s="33"/>
      <c r="BM639" s="33" t="s">
        <v>22259</v>
      </c>
    </row>
    <row r="640" spans="1:65" x14ac:dyDescent="0.25">
      <c r="A640" s="33" t="s">
        <v>16310</v>
      </c>
      <c r="B640" s="33" t="s">
        <v>164</v>
      </c>
      <c r="C640" s="33" t="s">
        <v>16311</v>
      </c>
      <c r="D640" s="33" t="s">
        <v>13574</v>
      </c>
      <c r="E640" s="33" t="s">
        <v>11800</v>
      </c>
      <c r="F640" s="33" t="s">
        <v>11550</v>
      </c>
      <c r="G640" s="33">
        <v>328.8</v>
      </c>
      <c r="H640" s="33">
        <v>0</v>
      </c>
      <c r="I640" s="33"/>
      <c r="J640" s="33" t="s">
        <v>11304</v>
      </c>
      <c r="K640" s="33" t="s">
        <v>16306</v>
      </c>
      <c r="L640" s="33">
        <v>110</v>
      </c>
      <c r="M640" s="33"/>
      <c r="N640" s="33"/>
      <c r="O640" s="33"/>
      <c r="P640" s="33" t="s">
        <v>11306</v>
      </c>
      <c r="Q640" s="33" t="s">
        <v>11306</v>
      </c>
      <c r="R640" s="33">
        <v>2.5</v>
      </c>
      <c r="S640" s="33">
        <v>2.5</v>
      </c>
      <c r="T640" s="33" t="s">
        <v>12072</v>
      </c>
      <c r="U640" s="33" t="s">
        <v>12072</v>
      </c>
      <c r="V640" s="33" t="s">
        <v>16312</v>
      </c>
      <c r="W640" s="33"/>
      <c r="X640" s="33"/>
      <c r="Y640" s="33" t="s">
        <v>11308</v>
      </c>
      <c r="Z640" s="33">
        <v>14</v>
      </c>
      <c r="AA640" s="33">
        <v>10</v>
      </c>
      <c r="AB640" s="33">
        <v>94</v>
      </c>
      <c r="AC640" s="33">
        <v>0</v>
      </c>
      <c r="AD640" s="33" t="s">
        <v>11803</v>
      </c>
      <c r="AE640" s="33" t="s">
        <v>16313</v>
      </c>
      <c r="AF640" s="33"/>
      <c r="AG640" s="33"/>
      <c r="AH640" s="33"/>
      <c r="AI640" s="33"/>
      <c r="AJ640" s="33"/>
      <c r="AK640" s="33" t="s">
        <v>12774</v>
      </c>
      <c r="AL640" s="33" t="s">
        <v>16266</v>
      </c>
      <c r="AM640" s="33" t="s">
        <v>16314</v>
      </c>
      <c r="AN640" s="33" t="s">
        <v>11500</v>
      </c>
      <c r="AO640" s="33" t="s">
        <v>11627</v>
      </c>
      <c r="AP640" s="33" t="s">
        <v>11318</v>
      </c>
      <c r="AQ640" s="33">
        <v>0</v>
      </c>
      <c r="AR640" s="33"/>
      <c r="AS640" s="33"/>
      <c r="AT640" s="33"/>
      <c r="AU640" s="33"/>
      <c r="AV640" s="33"/>
      <c r="AW640" s="33"/>
      <c r="AX640" s="33"/>
      <c r="AY640" s="33"/>
      <c r="AZ640" s="33"/>
      <c r="BA640" s="33"/>
      <c r="BB640" s="33"/>
      <c r="BC640" s="33" t="s">
        <v>11319</v>
      </c>
      <c r="BD640" s="33" t="s">
        <v>11318</v>
      </c>
      <c r="BE640" s="33"/>
      <c r="BF640" s="33"/>
      <c r="BG640" s="33"/>
      <c r="BH640" s="33"/>
      <c r="BI640" s="33"/>
      <c r="BJ640" s="33">
        <v>0</v>
      </c>
      <c r="BK640" s="33" t="s">
        <v>31</v>
      </c>
      <c r="BL640" s="33"/>
      <c r="BM640" s="33" t="s">
        <v>22259</v>
      </c>
    </row>
    <row r="641" spans="1:65" x14ac:dyDescent="0.25">
      <c r="A641" s="33" t="s">
        <v>16315</v>
      </c>
      <c r="B641" s="33" t="s">
        <v>83</v>
      </c>
      <c r="C641" s="33" t="s">
        <v>16316</v>
      </c>
      <c r="D641" s="33" t="s">
        <v>13574</v>
      </c>
      <c r="E641" s="33" t="s">
        <v>11800</v>
      </c>
      <c r="F641" s="33" t="s">
        <v>11550</v>
      </c>
      <c r="G641" s="33">
        <v>328.8</v>
      </c>
      <c r="H641" s="33">
        <v>0</v>
      </c>
      <c r="I641" s="33"/>
      <c r="J641" s="33" t="s">
        <v>11304</v>
      </c>
      <c r="K641" s="33" t="s">
        <v>16317</v>
      </c>
      <c r="L641" s="33">
        <v>110</v>
      </c>
      <c r="M641" s="33"/>
      <c r="N641" s="33"/>
      <c r="O641" s="33"/>
      <c r="P641" s="33" t="s">
        <v>11306</v>
      </c>
      <c r="Q641" s="33" t="s">
        <v>11306</v>
      </c>
      <c r="R641" s="33">
        <v>2.5</v>
      </c>
      <c r="S641" s="33">
        <v>2.5</v>
      </c>
      <c r="T641" s="33" t="s">
        <v>16318</v>
      </c>
      <c r="U641" s="33" t="s">
        <v>12072</v>
      </c>
      <c r="V641" s="33" t="s">
        <v>16319</v>
      </c>
      <c r="W641" s="33"/>
      <c r="X641" s="33"/>
      <c r="Y641" s="33" t="s">
        <v>11308</v>
      </c>
      <c r="Z641" s="33">
        <v>14</v>
      </c>
      <c r="AA641" s="33">
        <v>10</v>
      </c>
      <c r="AB641" s="33">
        <v>94</v>
      </c>
      <c r="AC641" s="33">
        <v>0</v>
      </c>
      <c r="AD641" s="33" t="s">
        <v>11803</v>
      </c>
      <c r="AE641" s="33" t="s">
        <v>16320</v>
      </c>
      <c r="AF641" s="33"/>
      <c r="AG641" s="33"/>
      <c r="AH641" s="33"/>
      <c r="AI641" s="33"/>
      <c r="AJ641" s="33"/>
      <c r="AK641" s="33" t="s">
        <v>12774</v>
      </c>
      <c r="AL641" s="33" t="s">
        <v>16266</v>
      </c>
      <c r="AM641" s="33" t="s">
        <v>16321</v>
      </c>
      <c r="AN641" s="33" t="s">
        <v>11500</v>
      </c>
      <c r="AO641" s="33" t="s">
        <v>11627</v>
      </c>
      <c r="AP641" s="33" t="s">
        <v>11318</v>
      </c>
      <c r="AQ641" s="33">
        <v>0</v>
      </c>
      <c r="AR641" s="33"/>
      <c r="AS641" s="33"/>
      <c r="AT641" s="33"/>
      <c r="AU641" s="33"/>
      <c r="AV641" s="33"/>
      <c r="AW641" s="33"/>
      <c r="AX641" s="33"/>
      <c r="AY641" s="33"/>
      <c r="AZ641" s="33"/>
      <c r="BA641" s="33"/>
      <c r="BB641" s="33"/>
      <c r="BC641" s="33" t="s">
        <v>11319</v>
      </c>
      <c r="BD641" s="33" t="s">
        <v>11318</v>
      </c>
      <c r="BE641" s="33"/>
      <c r="BF641" s="33"/>
      <c r="BG641" s="33"/>
      <c r="BH641" s="33"/>
      <c r="BI641" s="33"/>
      <c r="BJ641" s="33">
        <v>0</v>
      </c>
      <c r="BK641" s="33" t="s">
        <v>31</v>
      </c>
      <c r="BL641" s="33"/>
      <c r="BM641" s="33" t="s">
        <v>22259</v>
      </c>
    </row>
    <row r="642" spans="1:65" x14ac:dyDescent="0.25">
      <c r="A642" s="33" t="s">
        <v>16322</v>
      </c>
      <c r="B642" s="33" t="s">
        <v>5004</v>
      </c>
      <c r="C642" s="33" t="s">
        <v>16323</v>
      </c>
      <c r="D642" s="33" t="s">
        <v>13574</v>
      </c>
      <c r="E642" s="33" t="s">
        <v>11800</v>
      </c>
      <c r="F642" s="33" t="s">
        <v>11550</v>
      </c>
      <c r="G642" s="33">
        <v>258.8</v>
      </c>
      <c r="H642" s="33">
        <v>0</v>
      </c>
      <c r="I642" s="33"/>
      <c r="J642" s="33" t="s">
        <v>11304</v>
      </c>
      <c r="K642" s="33" t="s">
        <v>12197</v>
      </c>
      <c r="L642" s="33">
        <v>105</v>
      </c>
      <c r="M642" s="33"/>
      <c r="N642" s="33"/>
      <c r="O642" s="33"/>
      <c r="P642" s="33" t="s">
        <v>11306</v>
      </c>
      <c r="Q642" s="33" t="s">
        <v>11306</v>
      </c>
      <c r="R642" s="33">
        <v>0</v>
      </c>
      <c r="S642" s="33">
        <v>0</v>
      </c>
      <c r="T642" s="33"/>
      <c r="U642" s="33"/>
      <c r="V642" s="33"/>
      <c r="W642" s="33"/>
      <c r="X642" s="33"/>
      <c r="Y642" s="33" t="s">
        <v>11308</v>
      </c>
      <c r="Z642" s="33">
        <v>0</v>
      </c>
      <c r="AA642" s="33">
        <v>0</v>
      </c>
      <c r="AB642" s="33">
        <v>0</v>
      </c>
      <c r="AC642" s="33">
        <v>0</v>
      </c>
      <c r="AD642" s="33" t="s">
        <v>11803</v>
      </c>
      <c r="AE642" s="33" t="s">
        <v>16324</v>
      </c>
      <c r="AF642" s="33" t="s">
        <v>16325</v>
      </c>
      <c r="AG642" s="33" t="s">
        <v>16326</v>
      </c>
      <c r="AH642" s="33" t="s">
        <v>16327</v>
      </c>
      <c r="AI642" s="33" t="s">
        <v>16328</v>
      </c>
      <c r="AJ642" s="33" t="s">
        <v>16329</v>
      </c>
      <c r="AK642" s="33" t="s">
        <v>12774</v>
      </c>
      <c r="AL642" s="33" t="s">
        <v>16266</v>
      </c>
      <c r="AM642" s="33" t="s">
        <v>16330</v>
      </c>
      <c r="AN642" s="33"/>
      <c r="AO642" s="33" t="s">
        <v>11627</v>
      </c>
      <c r="AP642" s="33" t="s">
        <v>11318</v>
      </c>
      <c r="AQ642" s="33">
        <v>0</v>
      </c>
      <c r="AR642" s="33"/>
      <c r="AS642" s="33"/>
      <c r="AT642" s="33"/>
      <c r="AU642" s="33"/>
      <c r="AV642" s="33"/>
      <c r="AW642" s="33"/>
      <c r="AX642" s="33"/>
      <c r="AY642" s="33"/>
      <c r="AZ642" s="33"/>
      <c r="BA642" s="33"/>
      <c r="BB642" s="33"/>
      <c r="BC642" s="33" t="s">
        <v>11306</v>
      </c>
      <c r="BD642" s="33" t="s">
        <v>11318</v>
      </c>
      <c r="BE642" s="33"/>
      <c r="BF642" s="33"/>
      <c r="BG642" s="33"/>
      <c r="BH642" s="33"/>
      <c r="BI642" s="33"/>
      <c r="BJ642" s="33">
        <v>0</v>
      </c>
      <c r="BK642" s="33" t="s">
        <v>31</v>
      </c>
      <c r="BL642" s="33"/>
      <c r="BM642" s="33" t="s">
        <v>22259</v>
      </c>
    </row>
    <row r="643" spans="1:65" x14ac:dyDescent="0.25">
      <c r="A643" s="33" t="s">
        <v>16331</v>
      </c>
      <c r="B643" s="33" t="s">
        <v>16332</v>
      </c>
      <c r="C643" s="33" t="s">
        <v>16333</v>
      </c>
      <c r="D643" s="33" t="s">
        <v>13574</v>
      </c>
      <c r="E643" s="33" t="s">
        <v>11800</v>
      </c>
      <c r="F643" s="33" t="s">
        <v>11550</v>
      </c>
      <c r="G643" s="33">
        <v>258.8</v>
      </c>
      <c r="H643" s="33">
        <v>0</v>
      </c>
      <c r="I643" s="33"/>
      <c r="J643" s="33" t="s">
        <v>11304</v>
      </c>
      <c r="K643" s="33" t="s">
        <v>12197</v>
      </c>
      <c r="L643" s="33">
        <v>105</v>
      </c>
      <c r="M643" s="33"/>
      <c r="N643" s="33"/>
      <c r="O643" s="33"/>
      <c r="P643" s="33" t="s">
        <v>11306</v>
      </c>
      <c r="Q643" s="33" t="s">
        <v>11306</v>
      </c>
      <c r="R643" s="33">
        <v>0</v>
      </c>
      <c r="S643" s="33">
        <v>0</v>
      </c>
      <c r="T643" s="33"/>
      <c r="U643" s="33"/>
      <c r="V643" s="33"/>
      <c r="W643" s="33"/>
      <c r="X643" s="33"/>
      <c r="Y643" s="33" t="s">
        <v>11308</v>
      </c>
      <c r="Z643" s="33">
        <v>0</v>
      </c>
      <c r="AA643" s="33">
        <v>0</v>
      </c>
      <c r="AB643" s="33">
        <v>0</v>
      </c>
      <c r="AC643" s="33">
        <v>0</v>
      </c>
      <c r="AD643" s="33" t="s">
        <v>11803</v>
      </c>
      <c r="AE643" s="33" t="s">
        <v>16334</v>
      </c>
      <c r="AF643" s="33" t="s">
        <v>16335</v>
      </c>
      <c r="AG643" s="33" t="s">
        <v>16336</v>
      </c>
      <c r="AH643" s="33" t="s">
        <v>16337</v>
      </c>
      <c r="AI643" s="33" t="s">
        <v>16338</v>
      </c>
      <c r="AJ643" s="33" t="s">
        <v>16339</v>
      </c>
      <c r="AK643" s="33" t="s">
        <v>12774</v>
      </c>
      <c r="AL643" s="33" t="s">
        <v>16266</v>
      </c>
      <c r="AM643" s="33" t="s">
        <v>16340</v>
      </c>
      <c r="AN643" s="33"/>
      <c r="AO643" s="33" t="s">
        <v>11627</v>
      </c>
      <c r="AP643" s="33" t="s">
        <v>11318</v>
      </c>
      <c r="AQ643" s="33">
        <v>0</v>
      </c>
      <c r="AR643" s="33"/>
      <c r="AS643" s="33"/>
      <c r="AT643" s="33"/>
      <c r="AU643" s="33"/>
      <c r="AV643" s="33"/>
      <c r="AW643" s="33"/>
      <c r="AX643" s="33"/>
      <c r="AY643" s="33"/>
      <c r="AZ643" s="33"/>
      <c r="BA643" s="33"/>
      <c r="BB643" s="33"/>
      <c r="BC643" s="33" t="s">
        <v>11306</v>
      </c>
      <c r="BD643" s="33" t="s">
        <v>11318</v>
      </c>
      <c r="BE643" s="33"/>
      <c r="BF643" s="33"/>
      <c r="BG643" s="33"/>
      <c r="BH643" s="33"/>
      <c r="BI643" s="33"/>
      <c r="BJ643" s="33">
        <v>0</v>
      </c>
      <c r="BK643" s="33" t="s">
        <v>31</v>
      </c>
      <c r="BL643" s="33"/>
      <c r="BM643" s="33" t="s">
        <v>22259</v>
      </c>
    </row>
    <row r="644" spans="1:65" x14ac:dyDescent="0.25">
      <c r="A644" s="33" t="s">
        <v>16341</v>
      </c>
      <c r="B644" s="33" t="s">
        <v>556</v>
      </c>
      <c r="C644" s="33" t="s">
        <v>16342</v>
      </c>
      <c r="D644" s="33" t="s">
        <v>13574</v>
      </c>
      <c r="E644" s="33"/>
      <c r="F644" s="33" t="s">
        <v>11550</v>
      </c>
      <c r="G644" s="33">
        <v>258.8</v>
      </c>
      <c r="H644" s="33">
        <v>0</v>
      </c>
      <c r="I644" s="33"/>
      <c r="J644" s="33" t="s">
        <v>11304</v>
      </c>
      <c r="K644" s="33" t="s">
        <v>11463</v>
      </c>
      <c r="L644" s="33">
        <v>105</v>
      </c>
      <c r="M644" s="33"/>
      <c r="N644" s="33"/>
      <c r="O644" s="33"/>
      <c r="P644" s="33" t="s">
        <v>11306</v>
      </c>
      <c r="Q644" s="33" t="s">
        <v>11306</v>
      </c>
      <c r="R644" s="33">
        <v>0</v>
      </c>
      <c r="S644" s="33">
        <v>0</v>
      </c>
      <c r="T644" s="33"/>
      <c r="U644" s="33"/>
      <c r="V644" s="33"/>
      <c r="W644" s="33"/>
      <c r="X644" s="33"/>
      <c r="Y644" s="33" t="s">
        <v>11308</v>
      </c>
      <c r="Z644" s="33">
        <v>0</v>
      </c>
      <c r="AA644" s="33">
        <v>0</v>
      </c>
      <c r="AB644" s="33">
        <v>0</v>
      </c>
      <c r="AC644" s="33">
        <v>0</v>
      </c>
      <c r="AD644" s="33" t="s">
        <v>11803</v>
      </c>
      <c r="AE644" s="33" t="s">
        <v>16343</v>
      </c>
      <c r="AF644" s="33" t="s">
        <v>16344</v>
      </c>
      <c r="AG644" s="33" t="s">
        <v>16345</v>
      </c>
      <c r="AH644" s="33" t="s">
        <v>16346</v>
      </c>
      <c r="AI644" s="33" t="s">
        <v>16347</v>
      </c>
      <c r="AJ644" s="33" t="s">
        <v>16348</v>
      </c>
      <c r="AK644" s="33" t="s">
        <v>12774</v>
      </c>
      <c r="AL644" s="33" t="s">
        <v>16266</v>
      </c>
      <c r="AM644" s="33" t="s">
        <v>16349</v>
      </c>
      <c r="AN644" s="33"/>
      <c r="AO644" s="33" t="s">
        <v>11627</v>
      </c>
      <c r="AP644" s="33" t="s">
        <v>11318</v>
      </c>
      <c r="AQ644" s="33">
        <v>0</v>
      </c>
      <c r="AR644" s="33"/>
      <c r="AS644" s="33"/>
      <c r="AT644" s="33"/>
      <c r="AU644" s="33"/>
      <c r="AV644" s="33"/>
      <c r="AW644" s="33"/>
      <c r="AX644" s="33"/>
      <c r="AY644" s="33"/>
      <c r="AZ644" s="33"/>
      <c r="BA644" s="33"/>
      <c r="BB644" s="33"/>
      <c r="BC644" s="33" t="s">
        <v>11306</v>
      </c>
      <c r="BD644" s="33" t="s">
        <v>11318</v>
      </c>
      <c r="BE644" s="33"/>
      <c r="BF644" s="33"/>
      <c r="BG644" s="33"/>
      <c r="BH644" s="33"/>
      <c r="BI644" s="33"/>
      <c r="BJ644" s="33">
        <v>0</v>
      </c>
      <c r="BK644" s="33" t="s">
        <v>31</v>
      </c>
      <c r="BL644" s="33"/>
      <c r="BM644" s="33" t="s">
        <v>22259</v>
      </c>
    </row>
    <row r="645" spans="1:65" x14ac:dyDescent="0.25">
      <c r="A645" s="33" t="s">
        <v>16350</v>
      </c>
      <c r="B645" s="33" t="s">
        <v>16351</v>
      </c>
      <c r="C645" s="33" t="s">
        <v>16352</v>
      </c>
      <c r="D645" s="33" t="s">
        <v>13574</v>
      </c>
      <c r="E645" s="33"/>
      <c r="F645" s="33" t="s">
        <v>11550</v>
      </c>
      <c r="G645" s="33">
        <v>258.8</v>
      </c>
      <c r="H645" s="33">
        <v>0</v>
      </c>
      <c r="I645" s="33"/>
      <c r="J645" s="33" t="s">
        <v>11304</v>
      </c>
      <c r="K645" s="33" t="s">
        <v>11306</v>
      </c>
      <c r="L645" s="33">
        <v>105</v>
      </c>
      <c r="M645" s="33"/>
      <c r="N645" s="33"/>
      <c r="O645" s="33"/>
      <c r="P645" s="33" t="s">
        <v>11306</v>
      </c>
      <c r="Q645" s="33" t="s">
        <v>11306</v>
      </c>
      <c r="R645" s="33">
        <v>0</v>
      </c>
      <c r="S645" s="33">
        <v>0</v>
      </c>
      <c r="T645" s="33"/>
      <c r="U645" s="33"/>
      <c r="V645" s="33"/>
      <c r="W645" s="33"/>
      <c r="X645" s="33"/>
      <c r="Y645" s="33" t="s">
        <v>11308</v>
      </c>
      <c r="Z645" s="33">
        <v>0</v>
      </c>
      <c r="AA645" s="33">
        <v>0</v>
      </c>
      <c r="AB645" s="33">
        <v>0</v>
      </c>
      <c r="AC645" s="33">
        <v>0</v>
      </c>
      <c r="AD645" s="33" t="s">
        <v>11803</v>
      </c>
      <c r="AE645" s="33" t="s">
        <v>16353</v>
      </c>
      <c r="AF645" s="33" t="s">
        <v>16354</v>
      </c>
      <c r="AG645" s="33" t="s">
        <v>16355</v>
      </c>
      <c r="AH645" s="33" t="s">
        <v>16356</v>
      </c>
      <c r="AI645" s="33" t="s">
        <v>16357</v>
      </c>
      <c r="AJ645" s="33" t="s">
        <v>16358</v>
      </c>
      <c r="AK645" s="33" t="s">
        <v>12774</v>
      </c>
      <c r="AL645" s="33" t="s">
        <v>16266</v>
      </c>
      <c r="AM645" s="33" t="s">
        <v>16359</v>
      </c>
      <c r="AN645" s="33"/>
      <c r="AO645" s="33" t="s">
        <v>11627</v>
      </c>
      <c r="AP645" s="33" t="s">
        <v>11318</v>
      </c>
      <c r="AQ645" s="33">
        <v>0</v>
      </c>
      <c r="AR645" s="33"/>
      <c r="AS645" s="33"/>
      <c r="AT645" s="33"/>
      <c r="AU645" s="33"/>
      <c r="AV645" s="33"/>
      <c r="AW645" s="33"/>
      <c r="AX645" s="33"/>
      <c r="AY645" s="33"/>
      <c r="AZ645" s="33"/>
      <c r="BA645" s="33"/>
      <c r="BB645" s="33"/>
      <c r="BC645" s="33" t="s">
        <v>11306</v>
      </c>
      <c r="BD645" s="33" t="s">
        <v>11318</v>
      </c>
      <c r="BE645" s="33"/>
      <c r="BF645" s="33"/>
      <c r="BG645" s="33"/>
      <c r="BH645" s="33"/>
      <c r="BI645" s="33"/>
      <c r="BJ645" s="33">
        <v>0</v>
      </c>
      <c r="BK645" s="33" t="s">
        <v>31</v>
      </c>
      <c r="BL645" s="33"/>
      <c r="BM645" s="33" t="s">
        <v>22259</v>
      </c>
    </row>
    <row r="646" spans="1:65" x14ac:dyDescent="0.25">
      <c r="A646" s="33" t="s">
        <v>16360</v>
      </c>
      <c r="B646" s="33" t="s">
        <v>16361</v>
      </c>
      <c r="C646" s="33" t="s">
        <v>16362</v>
      </c>
      <c r="D646" s="33" t="s">
        <v>13574</v>
      </c>
      <c r="E646" s="33" t="s">
        <v>11800</v>
      </c>
      <c r="F646" s="33" t="s">
        <v>11550</v>
      </c>
      <c r="G646" s="33">
        <v>258.8</v>
      </c>
      <c r="H646" s="33">
        <v>0</v>
      </c>
      <c r="I646" s="33"/>
      <c r="J646" s="33" t="s">
        <v>11304</v>
      </c>
      <c r="K646" s="33" t="s">
        <v>12197</v>
      </c>
      <c r="L646" s="33">
        <v>105</v>
      </c>
      <c r="M646" s="33"/>
      <c r="N646" s="33"/>
      <c r="O646" s="33"/>
      <c r="P646" s="33" t="s">
        <v>11306</v>
      </c>
      <c r="Q646" s="33" t="s">
        <v>11306</v>
      </c>
      <c r="R646" s="33">
        <v>0</v>
      </c>
      <c r="S646" s="33">
        <v>0</v>
      </c>
      <c r="T646" s="33"/>
      <c r="U646" s="33"/>
      <c r="V646" s="33"/>
      <c r="W646" s="33"/>
      <c r="X646" s="33"/>
      <c r="Y646" s="33" t="s">
        <v>11308</v>
      </c>
      <c r="Z646" s="33">
        <v>0</v>
      </c>
      <c r="AA646" s="33">
        <v>0</v>
      </c>
      <c r="AB646" s="33">
        <v>0</v>
      </c>
      <c r="AC646" s="33">
        <v>0</v>
      </c>
      <c r="AD646" s="33" t="s">
        <v>11803</v>
      </c>
      <c r="AE646" s="33" t="s">
        <v>16363</v>
      </c>
      <c r="AF646" s="33" t="s">
        <v>16364</v>
      </c>
      <c r="AG646" s="33" t="s">
        <v>16365</v>
      </c>
      <c r="AH646" s="33" t="s">
        <v>16366</v>
      </c>
      <c r="AI646" s="33" t="s">
        <v>16367</v>
      </c>
      <c r="AJ646" s="33" t="s">
        <v>16368</v>
      </c>
      <c r="AK646" s="33" t="s">
        <v>12774</v>
      </c>
      <c r="AL646" s="33" t="s">
        <v>16266</v>
      </c>
      <c r="AM646" s="33" t="s">
        <v>16369</v>
      </c>
      <c r="AN646" s="33"/>
      <c r="AO646" s="33" t="s">
        <v>11627</v>
      </c>
      <c r="AP646" s="33" t="s">
        <v>11318</v>
      </c>
      <c r="AQ646" s="33">
        <v>0</v>
      </c>
      <c r="AR646" s="33"/>
      <c r="AS646" s="33"/>
      <c r="AT646" s="33"/>
      <c r="AU646" s="33"/>
      <c r="AV646" s="33"/>
      <c r="AW646" s="33"/>
      <c r="AX646" s="33"/>
      <c r="AY646" s="33"/>
      <c r="AZ646" s="33"/>
      <c r="BA646" s="33"/>
      <c r="BB646" s="33"/>
      <c r="BC646" s="33" t="s">
        <v>11306</v>
      </c>
      <c r="BD646" s="33" t="s">
        <v>11318</v>
      </c>
      <c r="BE646" s="33"/>
      <c r="BF646" s="33"/>
      <c r="BG646" s="33"/>
      <c r="BH646" s="33"/>
      <c r="BI646" s="33"/>
      <c r="BJ646" s="33">
        <v>0</v>
      </c>
      <c r="BK646" s="33" t="s">
        <v>31</v>
      </c>
      <c r="BL646" s="33"/>
      <c r="BM646" s="33" t="s">
        <v>22259</v>
      </c>
    </row>
    <row r="647" spans="1:65" x14ac:dyDescent="0.25">
      <c r="A647" s="33" t="s">
        <v>16370</v>
      </c>
      <c r="B647" s="33" t="s">
        <v>16371</v>
      </c>
      <c r="C647" s="33" t="s">
        <v>16372</v>
      </c>
      <c r="D647" s="33" t="s">
        <v>13574</v>
      </c>
      <c r="E647" s="33"/>
      <c r="F647" s="33" t="s">
        <v>11550</v>
      </c>
      <c r="G647" s="33">
        <v>258.8</v>
      </c>
      <c r="H647" s="33">
        <v>0</v>
      </c>
      <c r="I647" s="33"/>
      <c r="J647" s="33" t="s">
        <v>11304</v>
      </c>
      <c r="K647" s="33" t="s">
        <v>11306</v>
      </c>
      <c r="L647" s="33">
        <v>105</v>
      </c>
      <c r="M647" s="33"/>
      <c r="N647" s="33"/>
      <c r="O647" s="33"/>
      <c r="P647" s="33" t="s">
        <v>11306</v>
      </c>
      <c r="Q647" s="33" t="s">
        <v>11306</v>
      </c>
      <c r="R647" s="33">
        <v>0</v>
      </c>
      <c r="S647" s="33">
        <v>0</v>
      </c>
      <c r="T647" s="33"/>
      <c r="U647" s="33"/>
      <c r="V647" s="33"/>
      <c r="W647" s="33"/>
      <c r="X647" s="33"/>
      <c r="Y647" s="33" t="s">
        <v>11308</v>
      </c>
      <c r="Z647" s="33">
        <v>0</v>
      </c>
      <c r="AA647" s="33">
        <v>0</v>
      </c>
      <c r="AB647" s="33">
        <v>0</v>
      </c>
      <c r="AC647" s="33">
        <v>0</v>
      </c>
      <c r="AD647" s="33" t="s">
        <v>11803</v>
      </c>
      <c r="AE647" s="33" t="s">
        <v>16373</v>
      </c>
      <c r="AF647" s="33" t="s">
        <v>16374</v>
      </c>
      <c r="AG647" s="33" t="s">
        <v>16375</v>
      </c>
      <c r="AH647" s="33" t="s">
        <v>16376</v>
      </c>
      <c r="AI647" s="33" t="s">
        <v>16377</v>
      </c>
      <c r="AJ647" s="33" t="s">
        <v>16378</v>
      </c>
      <c r="AK647" s="33" t="s">
        <v>12774</v>
      </c>
      <c r="AL647" s="33" t="s">
        <v>16266</v>
      </c>
      <c r="AM647" s="33" t="s">
        <v>16379</v>
      </c>
      <c r="AN647" s="33"/>
      <c r="AO647" s="33" t="s">
        <v>11627</v>
      </c>
      <c r="AP647" s="33" t="s">
        <v>11318</v>
      </c>
      <c r="AQ647" s="33">
        <v>0</v>
      </c>
      <c r="AR647" s="33"/>
      <c r="AS647" s="33"/>
      <c r="AT647" s="33"/>
      <c r="AU647" s="33"/>
      <c r="AV647" s="33"/>
      <c r="AW647" s="33"/>
      <c r="AX647" s="33"/>
      <c r="AY647" s="33"/>
      <c r="AZ647" s="33"/>
      <c r="BA647" s="33"/>
      <c r="BB647" s="33"/>
      <c r="BC647" s="33" t="s">
        <v>11306</v>
      </c>
      <c r="BD647" s="33" t="s">
        <v>11318</v>
      </c>
      <c r="BE647" s="33"/>
      <c r="BF647" s="33"/>
      <c r="BG647" s="33"/>
      <c r="BH647" s="33"/>
      <c r="BI647" s="33"/>
      <c r="BJ647" s="33">
        <v>0</v>
      </c>
      <c r="BK647" s="33" t="s">
        <v>31</v>
      </c>
      <c r="BL647" s="33"/>
      <c r="BM647" s="33" t="s">
        <v>22259</v>
      </c>
    </row>
    <row r="648" spans="1:65" x14ac:dyDescent="0.25">
      <c r="A648" s="33" t="s">
        <v>16380</v>
      </c>
      <c r="B648" s="33" t="s">
        <v>5001</v>
      </c>
      <c r="C648" s="33" t="s">
        <v>16381</v>
      </c>
      <c r="D648" s="33" t="s">
        <v>13574</v>
      </c>
      <c r="E648" s="33" t="s">
        <v>11800</v>
      </c>
      <c r="F648" s="33" t="s">
        <v>11550</v>
      </c>
      <c r="G648" s="33">
        <v>258.8</v>
      </c>
      <c r="H648" s="33">
        <v>0</v>
      </c>
      <c r="I648" s="33"/>
      <c r="J648" s="33" t="s">
        <v>11304</v>
      </c>
      <c r="K648" s="33" t="s">
        <v>12027</v>
      </c>
      <c r="L648" s="33">
        <v>105</v>
      </c>
      <c r="M648" s="33"/>
      <c r="N648" s="33"/>
      <c r="O648" s="33"/>
      <c r="P648" s="33" t="s">
        <v>11306</v>
      </c>
      <c r="Q648" s="33" t="s">
        <v>11306</v>
      </c>
      <c r="R648" s="33">
        <v>0</v>
      </c>
      <c r="S648" s="33">
        <v>0</v>
      </c>
      <c r="T648" s="33"/>
      <c r="U648" s="33"/>
      <c r="V648" s="33"/>
      <c r="W648" s="33"/>
      <c r="X648" s="33"/>
      <c r="Y648" s="33" t="s">
        <v>11308</v>
      </c>
      <c r="Z648" s="33">
        <v>0</v>
      </c>
      <c r="AA648" s="33">
        <v>0</v>
      </c>
      <c r="AB648" s="33">
        <v>0</v>
      </c>
      <c r="AC648" s="33">
        <v>0</v>
      </c>
      <c r="AD648" s="33" t="s">
        <v>11803</v>
      </c>
      <c r="AE648" s="33" t="s">
        <v>16382</v>
      </c>
      <c r="AF648" s="33" t="s">
        <v>16383</v>
      </c>
      <c r="AG648" s="33" t="s">
        <v>16384</v>
      </c>
      <c r="AH648" s="33" t="s">
        <v>16385</v>
      </c>
      <c r="AI648" s="33" t="s">
        <v>16386</v>
      </c>
      <c r="AJ648" s="33" t="s">
        <v>16387</v>
      </c>
      <c r="AK648" s="33" t="s">
        <v>12774</v>
      </c>
      <c r="AL648" s="33" t="s">
        <v>16266</v>
      </c>
      <c r="AM648" s="33" t="s">
        <v>16388</v>
      </c>
      <c r="AN648" s="33"/>
      <c r="AO648" s="33" t="s">
        <v>11627</v>
      </c>
      <c r="AP648" s="33" t="s">
        <v>11318</v>
      </c>
      <c r="AQ648" s="33">
        <v>0</v>
      </c>
      <c r="AR648" s="33"/>
      <c r="AS648" s="33"/>
      <c r="AT648" s="33"/>
      <c r="AU648" s="33"/>
      <c r="AV648" s="33"/>
      <c r="AW648" s="33"/>
      <c r="AX648" s="33"/>
      <c r="AY648" s="33"/>
      <c r="AZ648" s="33"/>
      <c r="BA648" s="33"/>
      <c r="BB648" s="33"/>
      <c r="BC648" s="33" t="s">
        <v>11306</v>
      </c>
      <c r="BD648" s="33" t="s">
        <v>11318</v>
      </c>
      <c r="BE648" s="33"/>
      <c r="BF648" s="33"/>
      <c r="BG648" s="33"/>
      <c r="BH648" s="33"/>
      <c r="BI648" s="33"/>
      <c r="BJ648" s="33">
        <v>0</v>
      </c>
      <c r="BK648" s="33" t="s">
        <v>31</v>
      </c>
      <c r="BL648" s="33"/>
      <c r="BM648" s="33" t="s">
        <v>22259</v>
      </c>
    </row>
    <row r="649" spans="1:65" x14ac:dyDescent="0.25">
      <c r="A649" s="33" t="s">
        <v>16389</v>
      </c>
      <c r="B649" s="33" t="s">
        <v>16390</v>
      </c>
      <c r="C649" s="33" t="s">
        <v>16391</v>
      </c>
      <c r="D649" s="33" t="s">
        <v>13574</v>
      </c>
      <c r="E649" s="33"/>
      <c r="F649" s="33" t="s">
        <v>11550</v>
      </c>
      <c r="G649" s="33">
        <v>258.8</v>
      </c>
      <c r="H649" s="33">
        <v>0</v>
      </c>
      <c r="I649" s="33"/>
      <c r="J649" s="33" t="s">
        <v>11304</v>
      </c>
      <c r="K649" s="33" t="s">
        <v>11306</v>
      </c>
      <c r="L649" s="33">
        <v>105</v>
      </c>
      <c r="M649" s="33"/>
      <c r="N649" s="33"/>
      <c r="O649" s="33"/>
      <c r="P649" s="33" t="s">
        <v>11306</v>
      </c>
      <c r="Q649" s="33" t="s">
        <v>11306</v>
      </c>
      <c r="R649" s="33">
        <v>0</v>
      </c>
      <c r="S649" s="33">
        <v>0</v>
      </c>
      <c r="T649" s="33"/>
      <c r="U649" s="33"/>
      <c r="V649" s="33"/>
      <c r="W649" s="33"/>
      <c r="X649" s="33"/>
      <c r="Y649" s="33" t="s">
        <v>11308</v>
      </c>
      <c r="Z649" s="33">
        <v>0</v>
      </c>
      <c r="AA649" s="33">
        <v>0</v>
      </c>
      <c r="AB649" s="33">
        <v>0</v>
      </c>
      <c r="AC649" s="33">
        <v>0</v>
      </c>
      <c r="AD649" s="33" t="s">
        <v>11803</v>
      </c>
      <c r="AE649" s="33" t="s">
        <v>16392</v>
      </c>
      <c r="AF649" s="33" t="s">
        <v>16393</v>
      </c>
      <c r="AG649" s="33" t="s">
        <v>16394</v>
      </c>
      <c r="AH649" s="33" t="s">
        <v>16395</v>
      </c>
      <c r="AI649" s="33" t="s">
        <v>16396</v>
      </c>
      <c r="AJ649" s="33" t="s">
        <v>16397</v>
      </c>
      <c r="AK649" s="33" t="s">
        <v>12774</v>
      </c>
      <c r="AL649" s="33" t="s">
        <v>16266</v>
      </c>
      <c r="AM649" s="33" t="s">
        <v>16398</v>
      </c>
      <c r="AN649" s="33"/>
      <c r="AO649" s="33" t="s">
        <v>11627</v>
      </c>
      <c r="AP649" s="33" t="s">
        <v>11318</v>
      </c>
      <c r="AQ649" s="33">
        <v>0</v>
      </c>
      <c r="AR649" s="33"/>
      <c r="AS649" s="33"/>
      <c r="AT649" s="33"/>
      <c r="AU649" s="33"/>
      <c r="AV649" s="33"/>
      <c r="AW649" s="33"/>
      <c r="AX649" s="33"/>
      <c r="AY649" s="33"/>
      <c r="AZ649" s="33"/>
      <c r="BA649" s="33"/>
      <c r="BB649" s="33"/>
      <c r="BC649" s="33" t="s">
        <v>11306</v>
      </c>
      <c r="BD649" s="33" t="s">
        <v>11318</v>
      </c>
      <c r="BE649" s="33"/>
      <c r="BF649" s="33"/>
      <c r="BG649" s="33"/>
      <c r="BH649" s="33"/>
      <c r="BI649" s="33"/>
      <c r="BJ649" s="33">
        <v>0</v>
      </c>
      <c r="BK649" s="33" t="s">
        <v>31</v>
      </c>
      <c r="BL649" s="33"/>
      <c r="BM649" s="33" t="s">
        <v>22259</v>
      </c>
    </row>
    <row r="650" spans="1:65" x14ac:dyDescent="0.25">
      <c r="A650" s="33" t="s">
        <v>16399</v>
      </c>
      <c r="B650" s="33" t="s">
        <v>16400</v>
      </c>
      <c r="C650" s="33" t="s">
        <v>16401</v>
      </c>
      <c r="D650" s="33" t="s">
        <v>13574</v>
      </c>
      <c r="E650" s="33"/>
      <c r="F650" s="33" t="s">
        <v>11550</v>
      </c>
      <c r="G650" s="33">
        <v>258.8</v>
      </c>
      <c r="H650" s="33">
        <v>0</v>
      </c>
      <c r="I650" s="33"/>
      <c r="J650" s="33" t="s">
        <v>11304</v>
      </c>
      <c r="K650" s="33" t="s">
        <v>11306</v>
      </c>
      <c r="L650" s="33">
        <v>105</v>
      </c>
      <c r="M650" s="33"/>
      <c r="N650" s="33"/>
      <c r="O650" s="33"/>
      <c r="P650" s="33" t="s">
        <v>11306</v>
      </c>
      <c r="Q650" s="33" t="s">
        <v>11306</v>
      </c>
      <c r="R650" s="33">
        <v>0</v>
      </c>
      <c r="S650" s="33">
        <v>0</v>
      </c>
      <c r="T650" s="33"/>
      <c r="U650" s="33"/>
      <c r="V650" s="33"/>
      <c r="W650" s="33"/>
      <c r="X650" s="33"/>
      <c r="Y650" s="33" t="s">
        <v>11308</v>
      </c>
      <c r="Z650" s="33">
        <v>0</v>
      </c>
      <c r="AA650" s="33">
        <v>0</v>
      </c>
      <c r="AB650" s="33">
        <v>0</v>
      </c>
      <c r="AC650" s="33">
        <v>0</v>
      </c>
      <c r="AD650" s="33" t="s">
        <v>11803</v>
      </c>
      <c r="AE650" s="33" t="s">
        <v>16402</v>
      </c>
      <c r="AF650" s="33" t="s">
        <v>16403</v>
      </c>
      <c r="AG650" s="33" t="s">
        <v>16404</v>
      </c>
      <c r="AH650" s="33" t="s">
        <v>16405</v>
      </c>
      <c r="AI650" s="33" t="s">
        <v>16406</v>
      </c>
      <c r="AJ650" s="33" t="s">
        <v>16407</v>
      </c>
      <c r="AK650" s="33" t="s">
        <v>12774</v>
      </c>
      <c r="AL650" s="33" t="s">
        <v>16266</v>
      </c>
      <c r="AM650" s="33" t="s">
        <v>16408</v>
      </c>
      <c r="AN650" s="33"/>
      <c r="AO650" s="33" t="s">
        <v>11627</v>
      </c>
      <c r="AP650" s="33" t="s">
        <v>11318</v>
      </c>
      <c r="AQ650" s="33">
        <v>0</v>
      </c>
      <c r="AR650" s="33"/>
      <c r="AS650" s="33"/>
      <c r="AT650" s="33"/>
      <c r="AU650" s="33"/>
      <c r="AV650" s="33"/>
      <c r="AW650" s="33"/>
      <c r="AX650" s="33"/>
      <c r="AY650" s="33"/>
      <c r="AZ650" s="33"/>
      <c r="BA650" s="33"/>
      <c r="BB650" s="33"/>
      <c r="BC650" s="33" t="s">
        <v>11306</v>
      </c>
      <c r="BD650" s="33" t="s">
        <v>11318</v>
      </c>
      <c r="BE650" s="33"/>
      <c r="BF650" s="33"/>
      <c r="BG650" s="33"/>
      <c r="BH650" s="33"/>
      <c r="BI650" s="33"/>
      <c r="BJ650" s="33">
        <v>0</v>
      </c>
      <c r="BK650" s="33" t="s">
        <v>31</v>
      </c>
      <c r="BL650" s="33"/>
      <c r="BM650" s="33" t="s">
        <v>22259</v>
      </c>
    </row>
    <row r="651" spans="1:65" x14ac:dyDescent="0.25">
      <c r="A651" s="33" t="s">
        <v>16409</v>
      </c>
      <c r="B651" s="33" t="s">
        <v>7531</v>
      </c>
      <c r="C651" s="33" t="s">
        <v>16410</v>
      </c>
      <c r="D651" s="33" t="s">
        <v>13574</v>
      </c>
      <c r="E651" s="33" t="s">
        <v>11800</v>
      </c>
      <c r="F651" s="33" t="s">
        <v>11550</v>
      </c>
      <c r="G651" s="33">
        <v>258.8</v>
      </c>
      <c r="H651" s="33">
        <v>0</v>
      </c>
      <c r="I651" s="33"/>
      <c r="J651" s="33" t="s">
        <v>11304</v>
      </c>
      <c r="K651" s="33" t="s">
        <v>13375</v>
      </c>
      <c r="L651" s="33">
        <v>105</v>
      </c>
      <c r="M651" s="33"/>
      <c r="N651" s="33"/>
      <c r="O651" s="33"/>
      <c r="P651" s="33" t="s">
        <v>11306</v>
      </c>
      <c r="Q651" s="33" t="s">
        <v>11306</v>
      </c>
      <c r="R651" s="33">
        <v>0</v>
      </c>
      <c r="S651" s="33">
        <v>0</v>
      </c>
      <c r="T651" s="33"/>
      <c r="U651" s="33"/>
      <c r="V651" s="33"/>
      <c r="W651" s="33"/>
      <c r="X651" s="33"/>
      <c r="Y651" s="33" t="s">
        <v>11308</v>
      </c>
      <c r="Z651" s="33">
        <v>0</v>
      </c>
      <c r="AA651" s="33">
        <v>0</v>
      </c>
      <c r="AB651" s="33">
        <v>0</v>
      </c>
      <c r="AC651" s="33">
        <v>0</v>
      </c>
      <c r="AD651" s="33" t="s">
        <v>11803</v>
      </c>
      <c r="AE651" s="33" t="s">
        <v>16411</v>
      </c>
      <c r="AF651" s="33" t="s">
        <v>16412</v>
      </c>
      <c r="AG651" s="33" t="s">
        <v>16413</v>
      </c>
      <c r="AH651" s="33" t="s">
        <v>16414</v>
      </c>
      <c r="AI651" s="33" t="s">
        <v>16415</v>
      </c>
      <c r="AJ651" s="33" t="s">
        <v>16416</v>
      </c>
      <c r="AK651" s="33" t="s">
        <v>12774</v>
      </c>
      <c r="AL651" s="33" t="s">
        <v>16266</v>
      </c>
      <c r="AM651" s="33" t="s">
        <v>16417</v>
      </c>
      <c r="AN651" s="33"/>
      <c r="AO651" s="33" t="s">
        <v>11627</v>
      </c>
      <c r="AP651" s="33" t="s">
        <v>11318</v>
      </c>
      <c r="AQ651" s="33">
        <v>0</v>
      </c>
      <c r="AR651" s="33"/>
      <c r="AS651" s="33"/>
      <c r="AT651" s="33"/>
      <c r="AU651" s="33"/>
      <c r="AV651" s="33"/>
      <c r="AW651" s="33"/>
      <c r="AX651" s="33"/>
      <c r="AY651" s="33"/>
      <c r="AZ651" s="33"/>
      <c r="BA651" s="33"/>
      <c r="BB651" s="33"/>
      <c r="BC651" s="33" t="s">
        <v>11306</v>
      </c>
      <c r="BD651" s="33" t="s">
        <v>11318</v>
      </c>
      <c r="BE651" s="33"/>
      <c r="BF651" s="33"/>
      <c r="BG651" s="33"/>
      <c r="BH651" s="33"/>
      <c r="BI651" s="33"/>
      <c r="BJ651" s="33">
        <v>0</v>
      </c>
      <c r="BK651" s="33" t="s">
        <v>31</v>
      </c>
      <c r="BL651" s="33"/>
      <c r="BM651" s="33" t="s">
        <v>22259</v>
      </c>
    </row>
    <row r="652" spans="1:65" x14ac:dyDescent="0.25">
      <c r="A652" s="33" t="s">
        <v>16418</v>
      </c>
      <c r="B652" s="33" t="s">
        <v>16419</v>
      </c>
      <c r="C652" s="33" t="s">
        <v>16420</v>
      </c>
      <c r="D652" s="33" t="s">
        <v>13574</v>
      </c>
      <c r="E652" s="33"/>
      <c r="F652" s="33" t="s">
        <v>11550</v>
      </c>
      <c r="G652" s="33">
        <v>258.8</v>
      </c>
      <c r="H652" s="33">
        <v>0</v>
      </c>
      <c r="I652" s="33"/>
      <c r="J652" s="33" t="s">
        <v>11304</v>
      </c>
      <c r="K652" s="33" t="s">
        <v>11306</v>
      </c>
      <c r="L652" s="33">
        <v>105</v>
      </c>
      <c r="M652" s="33"/>
      <c r="N652" s="33"/>
      <c r="O652" s="33"/>
      <c r="P652" s="33" t="s">
        <v>11306</v>
      </c>
      <c r="Q652" s="33" t="s">
        <v>11306</v>
      </c>
      <c r="R652" s="33">
        <v>0</v>
      </c>
      <c r="S652" s="33">
        <v>0</v>
      </c>
      <c r="T652" s="33"/>
      <c r="U652" s="33"/>
      <c r="V652" s="33"/>
      <c r="W652" s="33"/>
      <c r="X652" s="33"/>
      <c r="Y652" s="33" t="s">
        <v>11308</v>
      </c>
      <c r="Z652" s="33">
        <v>0</v>
      </c>
      <c r="AA652" s="33">
        <v>0</v>
      </c>
      <c r="AB652" s="33">
        <v>0</v>
      </c>
      <c r="AC652" s="33">
        <v>0</v>
      </c>
      <c r="AD652" s="33" t="s">
        <v>11803</v>
      </c>
      <c r="AE652" s="33" t="s">
        <v>16421</v>
      </c>
      <c r="AF652" s="33" t="s">
        <v>16422</v>
      </c>
      <c r="AG652" s="33" t="s">
        <v>16423</v>
      </c>
      <c r="AH652" s="33" t="s">
        <v>16424</v>
      </c>
      <c r="AI652" s="33" t="s">
        <v>16425</v>
      </c>
      <c r="AJ652" s="33" t="s">
        <v>16426</v>
      </c>
      <c r="AK652" s="33" t="s">
        <v>12774</v>
      </c>
      <c r="AL652" s="33" t="s">
        <v>16266</v>
      </c>
      <c r="AM652" s="33" t="s">
        <v>16427</v>
      </c>
      <c r="AN652" s="33"/>
      <c r="AO652" s="33" t="s">
        <v>11627</v>
      </c>
      <c r="AP652" s="33" t="s">
        <v>11318</v>
      </c>
      <c r="AQ652" s="33">
        <v>0</v>
      </c>
      <c r="AR652" s="33"/>
      <c r="AS652" s="33"/>
      <c r="AT652" s="33"/>
      <c r="AU652" s="33"/>
      <c r="AV652" s="33"/>
      <c r="AW652" s="33"/>
      <c r="AX652" s="33"/>
      <c r="AY652" s="33"/>
      <c r="AZ652" s="33"/>
      <c r="BA652" s="33"/>
      <c r="BB652" s="33"/>
      <c r="BC652" s="33" t="s">
        <v>11306</v>
      </c>
      <c r="BD652" s="33" t="s">
        <v>11318</v>
      </c>
      <c r="BE652" s="33"/>
      <c r="BF652" s="33"/>
      <c r="BG652" s="33"/>
      <c r="BH652" s="33"/>
      <c r="BI652" s="33"/>
      <c r="BJ652" s="33">
        <v>0</v>
      </c>
      <c r="BK652" s="33" t="s">
        <v>31</v>
      </c>
      <c r="BL652" s="33"/>
      <c r="BM652" s="33" t="s">
        <v>22259</v>
      </c>
    </row>
    <row r="653" spans="1:65" x14ac:dyDescent="0.25">
      <c r="A653" s="33" t="s">
        <v>16428</v>
      </c>
      <c r="B653" s="33" t="s">
        <v>6899</v>
      </c>
      <c r="C653" s="33" t="s">
        <v>16429</v>
      </c>
      <c r="D653" s="33" t="s">
        <v>13574</v>
      </c>
      <c r="E653" s="33"/>
      <c r="F653" s="33" t="s">
        <v>11550</v>
      </c>
      <c r="G653" s="33">
        <v>258.8</v>
      </c>
      <c r="H653" s="33">
        <v>0</v>
      </c>
      <c r="I653" s="33"/>
      <c r="J653" s="33" t="s">
        <v>11304</v>
      </c>
      <c r="K653" s="33" t="s">
        <v>11463</v>
      </c>
      <c r="L653" s="33">
        <v>105</v>
      </c>
      <c r="M653" s="33"/>
      <c r="N653" s="33"/>
      <c r="O653" s="33"/>
      <c r="P653" s="33" t="s">
        <v>11306</v>
      </c>
      <c r="Q653" s="33" t="s">
        <v>11306</v>
      </c>
      <c r="R653" s="33">
        <v>0</v>
      </c>
      <c r="S653" s="33">
        <v>0</v>
      </c>
      <c r="T653" s="33"/>
      <c r="U653" s="33"/>
      <c r="V653" s="33"/>
      <c r="W653" s="33"/>
      <c r="X653" s="33"/>
      <c r="Y653" s="33" t="s">
        <v>11308</v>
      </c>
      <c r="Z653" s="33">
        <v>0</v>
      </c>
      <c r="AA653" s="33">
        <v>0</v>
      </c>
      <c r="AB653" s="33">
        <v>0</v>
      </c>
      <c r="AC653" s="33">
        <v>0</v>
      </c>
      <c r="AD653" s="33" t="s">
        <v>11803</v>
      </c>
      <c r="AE653" s="33" t="s">
        <v>16430</v>
      </c>
      <c r="AF653" s="33" t="s">
        <v>16431</v>
      </c>
      <c r="AG653" s="33" t="s">
        <v>16432</v>
      </c>
      <c r="AH653" s="33" t="s">
        <v>16433</v>
      </c>
      <c r="AI653" s="33" t="s">
        <v>16434</v>
      </c>
      <c r="AJ653" s="33" t="s">
        <v>16435</v>
      </c>
      <c r="AK653" s="33" t="s">
        <v>12774</v>
      </c>
      <c r="AL653" s="33" t="s">
        <v>16266</v>
      </c>
      <c r="AM653" s="33" t="s">
        <v>16436</v>
      </c>
      <c r="AN653" s="33"/>
      <c r="AO653" s="33" t="s">
        <v>11627</v>
      </c>
      <c r="AP653" s="33" t="s">
        <v>11318</v>
      </c>
      <c r="AQ653" s="33">
        <v>0</v>
      </c>
      <c r="AR653" s="33"/>
      <c r="AS653" s="33"/>
      <c r="AT653" s="33"/>
      <c r="AU653" s="33"/>
      <c r="AV653" s="33"/>
      <c r="AW653" s="33"/>
      <c r="AX653" s="33"/>
      <c r="AY653" s="33"/>
      <c r="AZ653" s="33"/>
      <c r="BA653" s="33"/>
      <c r="BB653" s="33"/>
      <c r="BC653" s="33" t="s">
        <v>11306</v>
      </c>
      <c r="BD653" s="33" t="s">
        <v>11318</v>
      </c>
      <c r="BE653" s="33"/>
      <c r="BF653" s="33"/>
      <c r="BG653" s="33"/>
      <c r="BH653" s="33"/>
      <c r="BI653" s="33"/>
      <c r="BJ653" s="33">
        <v>0</v>
      </c>
      <c r="BK653" s="33" t="s">
        <v>31</v>
      </c>
      <c r="BL653" s="33"/>
      <c r="BM653" s="33" t="s">
        <v>22259</v>
      </c>
    </row>
    <row r="654" spans="1:65" x14ac:dyDescent="0.25">
      <c r="A654" s="33" t="s">
        <v>16437</v>
      </c>
      <c r="B654" s="33" t="s">
        <v>16438</v>
      </c>
      <c r="C654" s="33" t="s">
        <v>16439</v>
      </c>
      <c r="D654" s="33" t="s">
        <v>13574</v>
      </c>
      <c r="E654" s="33"/>
      <c r="F654" s="33" t="s">
        <v>11550</v>
      </c>
      <c r="G654" s="33">
        <v>150</v>
      </c>
      <c r="H654" s="33">
        <v>0</v>
      </c>
      <c r="I654" s="33"/>
      <c r="J654" s="33" t="s">
        <v>11304</v>
      </c>
      <c r="K654" s="33" t="s">
        <v>11306</v>
      </c>
      <c r="L654" s="33">
        <v>105</v>
      </c>
      <c r="M654" s="33"/>
      <c r="N654" s="33"/>
      <c r="O654" s="33"/>
      <c r="P654" s="33" t="s">
        <v>11306</v>
      </c>
      <c r="Q654" s="33" t="s">
        <v>11306</v>
      </c>
      <c r="R654" s="33">
        <v>0</v>
      </c>
      <c r="S654" s="33">
        <v>0</v>
      </c>
      <c r="T654" s="33"/>
      <c r="U654" s="33"/>
      <c r="V654" s="33"/>
      <c r="W654" s="33"/>
      <c r="X654" s="33"/>
      <c r="Y654" s="33" t="s">
        <v>11308</v>
      </c>
      <c r="Z654" s="33">
        <v>0</v>
      </c>
      <c r="AA654" s="33">
        <v>0</v>
      </c>
      <c r="AB654" s="33">
        <v>0</v>
      </c>
      <c r="AC654" s="33">
        <v>0</v>
      </c>
      <c r="AD654" s="33" t="s">
        <v>11803</v>
      </c>
      <c r="AE654" s="33"/>
      <c r="AF654" s="33"/>
      <c r="AG654" s="33"/>
      <c r="AH654" s="33"/>
      <c r="AI654" s="33"/>
      <c r="AJ654" s="33"/>
      <c r="AK654" s="33" t="s">
        <v>12774</v>
      </c>
      <c r="AL654" s="33" t="s">
        <v>16266</v>
      </c>
      <c r="AM654" s="33" t="s">
        <v>16440</v>
      </c>
      <c r="AN654" s="33" t="s">
        <v>11227</v>
      </c>
      <c r="AO654" s="33" t="s">
        <v>11627</v>
      </c>
      <c r="AP654" s="33" t="s">
        <v>11318</v>
      </c>
      <c r="AQ654" s="33">
        <v>0</v>
      </c>
      <c r="AR654" s="33"/>
      <c r="AS654" s="33"/>
      <c r="AT654" s="33"/>
      <c r="AU654" s="33"/>
      <c r="AV654" s="33"/>
      <c r="AW654" s="33"/>
      <c r="AX654" s="33"/>
      <c r="AY654" s="33"/>
      <c r="AZ654" s="33"/>
      <c r="BA654" s="33"/>
      <c r="BB654" s="33"/>
      <c r="BC654" s="33" t="s">
        <v>11306</v>
      </c>
      <c r="BD654" s="33" t="s">
        <v>11318</v>
      </c>
      <c r="BE654" s="33"/>
      <c r="BF654" s="33"/>
      <c r="BG654" s="33"/>
      <c r="BH654" s="33"/>
      <c r="BI654" s="33"/>
      <c r="BJ654" s="33">
        <v>0</v>
      </c>
      <c r="BK654" s="33" t="s">
        <v>31</v>
      </c>
      <c r="BL654" s="33"/>
      <c r="BM654" s="33" t="s">
        <v>22259</v>
      </c>
    </row>
    <row r="655" spans="1:65" x14ac:dyDescent="0.25">
      <c r="A655" s="33" t="s">
        <v>16441</v>
      </c>
      <c r="B655" s="33" t="s">
        <v>16442</v>
      </c>
      <c r="C655" s="33" t="s">
        <v>16443</v>
      </c>
      <c r="D655" s="33" t="s">
        <v>13574</v>
      </c>
      <c r="E655" s="33"/>
      <c r="F655" s="33" t="s">
        <v>11550</v>
      </c>
      <c r="G655" s="33">
        <v>150</v>
      </c>
      <c r="H655" s="33">
        <v>0</v>
      </c>
      <c r="I655" s="33"/>
      <c r="J655" s="33" t="s">
        <v>11304</v>
      </c>
      <c r="K655" s="33" t="s">
        <v>11306</v>
      </c>
      <c r="L655" s="33">
        <v>105</v>
      </c>
      <c r="M655" s="33"/>
      <c r="N655" s="33"/>
      <c r="O655" s="33"/>
      <c r="P655" s="33" t="s">
        <v>11306</v>
      </c>
      <c r="Q655" s="33" t="s">
        <v>11306</v>
      </c>
      <c r="R655" s="33">
        <v>0</v>
      </c>
      <c r="S655" s="33">
        <v>0</v>
      </c>
      <c r="T655" s="33"/>
      <c r="U655" s="33"/>
      <c r="V655" s="33"/>
      <c r="W655" s="33"/>
      <c r="X655" s="33"/>
      <c r="Y655" s="33" t="s">
        <v>11308</v>
      </c>
      <c r="Z655" s="33">
        <v>0</v>
      </c>
      <c r="AA655" s="33">
        <v>0</v>
      </c>
      <c r="AB655" s="33">
        <v>0</v>
      </c>
      <c r="AC655" s="33">
        <v>0</v>
      </c>
      <c r="AD655" s="33" t="s">
        <v>11803</v>
      </c>
      <c r="AE655" s="33"/>
      <c r="AF655" s="33"/>
      <c r="AG655" s="33"/>
      <c r="AH655" s="33"/>
      <c r="AI655" s="33"/>
      <c r="AJ655" s="33"/>
      <c r="AK655" s="33" t="s">
        <v>12774</v>
      </c>
      <c r="AL655" s="33" t="s">
        <v>16266</v>
      </c>
      <c r="AM655" s="33" t="s">
        <v>16444</v>
      </c>
      <c r="AN655" s="33" t="s">
        <v>11227</v>
      </c>
      <c r="AO655" s="33" t="s">
        <v>11627</v>
      </c>
      <c r="AP655" s="33" t="s">
        <v>11318</v>
      </c>
      <c r="AQ655" s="33">
        <v>0</v>
      </c>
      <c r="AR655" s="33"/>
      <c r="AS655" s="33"/>
      <c r="AT655" s="33"/>
      <c r="AU655" s="33"/>
      <c r="AV655" s="33"/>
      <c r="AW655" s="33"/>
      <c r="AX655" s="33"/>
      <c r="AY655" s="33"/>
      <c r="AZ655" s="33"/>
      <c r="BA655" s="33"/>
      <c r="BB655" s="33"/>
      <c r="BC655" s="33" t="s">
        <v>11306</v>
      </c>
      <c r="BD655" s="33" t="s">
        <v>11318</v>
      </c>
      <c r="BE655" s="33"/>
      <c r="BF655" s="33"/>
      <c r="BG655" s="33"/>
      <c r="BH655" s="33"/>
      <c r="BI655" s="33"/>
      <c r="BJ655" s="33">
        <v>0</v>
      </c>
      <c r="BK655" s="33" t="s">
        <v>31</v>
      </c>
      <c r="BL655" s="33"/>
      <c r="BM655" s="33" t="s">
        <v>22259</v>
      </c>
    </row>
    <row r="656" spans="1:65" x14ac:dyDescent="0.25">
      <c r="A656" s="33" t="s">
        <v>16445</v>
      </c>
      <c r="B656" s="33" t="s">
        <v>16446</v>
      </c>
      <c r="C656" s="33" t="s">
        <v>16447</v>
      </c>
      <c r="D656" s="33" t="s">
        <v>13574</v>
      </c>
      <c r="E656" s="33"/>
      <c r="F656" s="33" t="s">
        <v>11550</v>
      </c>
      <c r="G656" s="33">
        <v>150</v>
      </c>
      <c r="H656" s="33">
        <v>0</v>
      </c>
      <c r="I656" s="33"/>
      <c r="J656" s="33" t="s">
        <v>11304</v>
      </c>
      <c r="K656" s="33" t="s">
        <v>12197</v>
      </c>
      <c r="L656" s="33">
        <v>105</v>
      </c>
      <c r="M656" s="33"/>
      <c r="N656" s="33"/>
      <c r="O656" s="33"/>
      <c r="P656" s="33" t="s">
        <v>11306</v>
      </c>
      <c r="Q656" s="33" t="s">
        <v>11306</v>
      </c>
      <c r="R656" s="33">
        <v>0</v>
      </c>
      <c r="S656" s="33">
        <v>0</v>
      </c>
      <c r="T656" s="33"/>
      <c r="U656" s="33"/>
      <c r="V656" s="33"/>
      <c r="W656" s="33"/>
      <c r="X656" s="33"/>
      <c r="Y656" s="33" t="s">
        <v>11308</v>
      </c>
      <c r="Z656" s="33">
        <v>0</v>
      </c>
      <c r="AA656" s="33">
        <v>0</v>
      </c>
      <c r="AB656" s="33">
        <v>0</v>
      </c>
      <c r="AC656" s="33">
        <v>0</v>
      </c>
      <c r="AD656" s="33" t="s">
        <v>11803</v>
      </c>
      <c r="AE656" s="33"/>
      <c r="AF656" s="33"/>
      <c r="AG656" s="33"/>
      <c r="AH656" s="33"/>
      <c r="AI656" s="33"/>
      <c r="AJ656" s="33"/>
      <c r="AK656" s="33" t="s">
        <v>12774</v>
      </c>
      <c r="AL656" s="33" t="s">
        <v>16266</v>
      </c>
      <c r="AM656" s="33" t="s">
        <v>16448</v>
      </c>
      <c r="AN656" s="33" t="s">
        <v>11227</v>
      </c>
      <c r="AO656" s="33" t="s">
        <v>11627</v>
      </c>
      <c r="AP656" s="33" t="s">
        <v>11318</v>
      </c>
      <c r="AQ656" s="33">
        <v>0</v>
      </c>
      <c r="AR656" s="33"/>
      <c r="AS656" s="33"/>
      <c r="AT656" s="33"/>
      <c r="AU656" s="33"/>
      <c r="AV656" s="33"/>
      <c r="AW656" s="33"/>
      <c r="AX656" s="33"/>
      <c r="AY656" s="33"/>
      <c r="AZ656" s="33"/>
      <c r="BA656" s="33"/>
      <c r="BB656" s="33"/>
      <c r="BC656" s="33" t="s">
        <v>11306</v>
      </c>
      <c r="BD656" s="33" t="s">
        <v>11318</v>
      </c>
      <c r="BE656" s="33"/>
      <c r="BF656" s="33"/>
      <c r="BG656" s="33"/>
      <c r="BH656" s="33"/>
      <c r="BI656" s="33"/>
      <c r="BJ656" s="33">
        <v>0</v>
      </c>
      <c r="BK656" s="33" t="s">
        <v>31</v>
      </c>
      <c r="BL656" s="33"/>
      <c r="BM656" s="33" t="s">
        <v>22259</v>
      </c>
    </row>
    <row r="657" spans="1:65" x14ac:dyDescent="0.25">
      <c r="A657" s="33" t="s">
        <v>16449</v>
      </c>
      <c r="B657" s="33" t="s">
        <v>16450</v>
      </c>
      <c r="C657" s="33" t="s">
        <v>16451</v>
      </c>
      <c r="D657" s="33" t="s">
        <v>15530</v>
      </c>
      <c r="E657" s="33"/>
      <c r="F657" s="33" t="s">
        <v>11550</v>
      </c>
      <c r="G657" s="33">
        <v>225</v>
      </c>
      <c r="H657" s="33">
        <v>0</v>
      </c>
      <c r="I657" s="33"/>
      <c r="J657" s="33" t="s">
        <v>11304</v>
      </c>
      <c r="K657" s="33" t="s">
        <v>11306</v>
      </c>
      <c r="L657" s="33">
        <v>157.5</v>
      </c>
      <c r="M657" s="33"/>
      <c r="N657" s="33"/>
      <c r="O657" s="33"/>
      <c r="P657" s="33" t="s">
        <v>11306</v>
      </c>
      <c r="Q657" s="33" t="s">
        <v>11306</v>
      </c>
      <c r="R657" s="33">
        <v>0</v>
      </c>
      <c r="S657" s="33">
        <v>0</v>
      </c>
      <c r="T657" s="33"/>
      <c r="U657" s="33"/>
      <c r="V657" s="33"/>
      <c r="W657" s="33"/>
      <c r="X657" s="33"/>
      <c r="Y657" s="33" t="s">
        <v>11308</v>
      </c>
      <c r="Z657" s="33">
        <v>0</v>
      </c>
      <c r="AA657" s="33">
        <v>0</v>
      </c>
      <c r="AB657" s="33">
        <v>0</v>
      </c>
      <c r="AC657" s="33">
        <v>0</v>
      </c>
      <c r="AD657" s="33" t="s">
        <v>11803</v>
      </c>
      <c r="AE657" s="33"/>
      <c r="AF657" s="33"/>
      <c r="AG657" s="33"/>
      <c r="AH657" s="33"/>
      <c r="AI657" s="33"/>
      <c r="AJ657" s="33"/>
      <c r="AK657" s="33" t="s">
        <v>12774</v>
      </c>
      <c r="AL657" s="33" t="s">
        <v>16266</v>
      </c>
      <c r="AM657" s="33" t="s">
        <v>16452</v>
      </c>
      <c r="AN657" s="33" t="s">
        <v>11227</v>
      </c>
      <c r="AO657" s="33" t="s">
        <v>11627</v>
      </c>
      <c r="AP657" s="33" t="s">
        <v>11318</v>
      </c>
      <c r="AQ657" s="33">
        <v>0</v>
      </c>
      <c r="AR657" s="33"/>
      <c r="AS657" s="33"/>
      <c r="AT657" s="33"/>
      <c r="AU657" s="33"/>
      <c r="AV657" s="33"/>
      <c r="AW657" s="33"/>
      <c r="AX657" s="33"/>
      <c r="AY657" s="33"/>
      <c r="AZ657" s="33"/>
      <c r="BA657" s="33"/>
      <c r="BB657" s="33"/>
      <c r="BC657" s="33" t="s">
        <v>11306</v>
      </c>
      <c r="BD657" s="33" t="s">
        <v>11318</v>
      </c>
      <c r="BE657" s="33"/>
      <c r="BF657" s="33"/>
      <c r="BG657" s="33"/>
      <c r="BH657" s="33"/>
      <c r="BI657" s="33"/>
      <c r="BJ657" s="33">
        <v>0</v>
      </c>
      <c r="BK657" s="33" t="s">
        <v>31</v>
      </c>
      <c r="BL657" s="33"/>
      <c r="BM657" s="33" t="s">
        <v>22259</v>
      </c>
    </row>
    <row r="658" spans="1:65" x14ac:dyDescent="0.25">
      <c r="A658" s="33" t="s">
        <v>16453</v>
      </c>
      <c r="B658" s="33" t="s">
        <v>8840</v>
      </c>
      <c r="C658" s="33" t="s">
        <v>16454</v>
      </c>
      <c r="D658" s="33" t="s">
        <v>15530</v>
      </c>
      <c r="E658" s="33" t="s">
        <v>11800</v>
      </c>
      <c r="F658" s="33" t="s">
        <v>11550</v>
      </c>
      <c r="G658" s="33">
        <v>0</v>
      </c>
      <c r="H658" s="33">
        <v>0</v>
      </c>
      <c r="I658" s="33"/>
      <c r="J658" s="33" t="s">
        <v>11304</v>
      </c>
      <c r="K658" s="33" t="s">
        <v>11306</v>
      </c>
      <c r="L658" s="33">
        <v>157.5</v>
      </c>
      <c r="M658" s="33"/>
      <c r="N658" s="33"/>
      <c r="O658" s="33"/>
      <c r="P658" s="33" t="s">
        <v>11306</v>
      </c>
      <c r="Q658" s="33" t="s">
        <v>11306</v>
      </c>
      <c r="R658" s="33">
        <v>0</v>
      </c>
      <c r="S658" s="33">
        <v>0</v>
      </c>
      <c r="T658" s="33"/>
      <c r="U658" s="33"/>
      <c r="V658" s="33"/>
      <c r="W658" s="33"/>
      <c r="X658" s="33"/>
      <c r="Y658" s="33" t="s">
        <v>11308</v>
      </c>
      <c r="Z658" s="33">
        <v>0</v>
      </c>
      <c r="AA658" s="33">
        <v>0</v>
      </c>
      <c r="AB658" s="33">
        <v>0</v>
      </c>
      <c r="AC658" s="33">
        <v>0</v>
      </c>
      <c r="AD658" s="33" t="s">
        <v>16455</v>
      </c>
      <c r="AE658" s="33"/>
      <c r="AF658" s="33"/>
      <c r="AG658" s="33"/>
      <c r="AH658" s="33"/>
      <c r="AI658" s="33"/>
      <c r="AJ658" s="33"/>
      <c r="AK658" s="33" t="s">
        <v>12774</v>
      </c>
      <c r="AL658" s="33" t="s">
        <v>16266</v>
      </c>
      <c r="AM658" s="33" t="s">
        <v>16456</v>
      </c>
      <c r="AN658" s="33" t="s">
        <v>11227</v>
      </c>
      <c r="AO658" s="33" t="s">
        <v>11627</v>
      </c>
      <c r="AP658" s="33" t="s">
        <v>11318</v>
      </c>
      <c r="AQ658" s="33">
        <v>0</v>
      </c>
      <c r="AR658" s="33"/>
      <c r="AS658" s="33"/>
      <c r="AT658" s="33"/>
      <c r="AU658" s="33"/>
      <c r="AV658" s="33"/>
      <c r="AW658" s="33"/>
      <c r="AX658" s="33"/>
      <c r="AY658" s="33"/>
      <c r="AZ658" s="33"/>
      <c r="BA658" s="33"/>
      <c r="BB658" s="33"/>
      <c r="BC658" s="33" t="s">
        <v>11306</v>
      </c>
      <c r="BD658" s="33" t="s">
        <v>11318</v>
      </c>
      <c r="BE658" s="33"/>
      <c r="BF658" s="33"/>
      <c r="BG658" s="33"/>
      <c r="BH658" s="33"/>
      <c r="BI658" s="33"/>
      <c r="BJ658" s="33">
        <v>0</v>
      </c>
      <c r="BK658" s="33" t="s">
        <v>31</v>
      </c>
      <c r="BL658" s="33"/>
      <c r="BM658" s="33" t="s">
        <v>22259</v>
      </c>
    </row>
    <row r="659" spans="1:65" x14ac:dyDescent="0.25">
      <c r="A659" s="33" t="s">
        <v>16457</v>
      </c>
      <c r="B659" s="33" t="s">
        <v>7523</v>
      </c>
      <c r="C659" s="33" t="s">
        <v>16458</v>
      </c>
      <c r="D659" s="33" t="s">
        <v>13574</v>
      </c>
      <c r="E659" s="33" t="s">
        <v>11800</v>
      </c>
      <c r="F659" s="33" t="s">
        <v>11550</v>
      </c>
      <c r="G659" s="33">
        <v>258.8</v>
      </c>
      <c r="H659" s="33">
        <v>0</v>
      </c>
      <c r="I659" s="33"/>
      <c r="J659" s="33" t="s">
        <v>11304</v>
      </c>
      <c r="K659" s="33" t="s">
        <v>16459</v>
      </c>
      <c r="L659" s="33">
        <v>105</v>
      </c>
      <c r="M659" s="33"/>
      <c r="N659" s="33"/>
      <c r="O659" s="33"/>
      <c r="P659" s="33" t="s">
        <v>11306</v>
      </c>
      <c r="Q659" s="33" t="s">
        <v>11306</v>
      </c>
      <c r="R659" s="33">
        <v>0</v>
      </c>
      <c r="S659" s="33">
        <v>0</v>
      </c>
      <c r="T659" s="33"/>
      <c r="U659" s="33"/>
      <c r="V659" s="33"/>
      <c r="W659" s="33"/>
      <c r="X659" s="33"/>
      <c r="Y659" s="33" t="s">
        <v>11308</v>
      </c>
      <c r="Z659" s="33">
        <v>0</v>
      </c>
      <c r="AA659" s="33">
        <v>0</v>
      </c>
      <c r="AB659" s="33">
        <v>0</v>
      </c>
      <c r="AC659" s="33">
        <v>0</v>
      </c>
      <c r="AD659" s="33" t="s">
        <v>11803</v>
      </c>
      <c r="AE659" s="33" t="s">
        <v>16460</v>
      </c>
      <c r="AF659" s="33" t="s">
        <v>16461</v>
      </c>
      <c r="AG659" s="33" t="s">
        <v>16462</v>
      </c>
      <c r="AH659" s="33" t="s">
        <v>16463</v>
      </c>
      <c r="AI659" s="33" t="s">
        <v>16464</v>
      </c>
      <c r="AJ659" s="33" t="s">
        <v>16465</v>
      </c>
      <c r="AK659" s="33" t="s">
        <v>12774</v>
      </c>
      <c r="AL659" s="33" t="s">
        <v>16266</v>
      </c>
      <c r="AM659" s="33" t="s">
        <v>16466</v>
      </c>
      <c r="AN659" s="33"/>
      <c r="AO659" s="33" t="s">
        <v>11627</v>
      </c>
      <c r="AP659" s="33" t="s">
        <v>11318</v>
      </c>
      <c r="AQ659" s="33">
        <v>0</v>
      </c>
      <c r="AR659" s="33"/>
      <c r="AS659" s="33"/>
      <c r="AT659" s="33"/>
      <c r="AU659" s="33"/>
      <c r="AV659" s="33"/>
      <c r="AW659" s="33"/>
      <c r="AX659" s="33"/>
      <c r="AY659" s="33"/>
      <c r="AZ659" s="33"/>
      <c r="BA659" s="33"/>
      <c r="BB659" s="33"/>
      <c r="BC659" s="33" t="s">
        <v>11306</v>
      </c>
      <c r="BD659" s="33" t="s">
        <v>11318</v>
      </c>
      <c r="BE659" s="33"/>
      <c r="BF659" s="33"/>
      <c r="BG659" s="33"/>
      <c r="BH659" s="33"/>
      <c r="BI659" s="33"/>
      <c r="BJ659" s="33">
        <v>0</v>
      </c>
      <c r="BK659" s="33" t="s">
        <v>31</v>
      </c>
      <c r="BL659" s="33"/>
      <c r="BM659" s="33" t="s">
        <v>22259</v>
      </c>
    </row>
    <row r="660" spans="1:65" x14ac:dyDescent="0.25">
      <c r="A660" s="33" t="s">
        <v>16467</v>
      </c>
      <c r="B660" s="33" t="s">
        <v>6945</v>
      </c>
      <c r="C660" s="33" t="s">
        <v>16468</v>
      </c>
      <c r="D660" s="33" t="s">
        <v>13574</v>
      </c>
      <c r="E660" s="33" t="s">
        <v>11800</v>
      </c>
      <c r="F660" s="33" t="s">
        <v>11550</v>
      </c>
      <c r="G660" s="33">
        <v>258.8</v>
      </c>
      <c r="H660" s="33">
        <v>0</v>
      </c>
      <c r="I660" s="33"/>
      <c r="J660" s="33" t="s">
        <v>11304</v>
      </c>
      <c r="K660" s="33" t="s">
        <v>12934</v>
      </c>
      <c r="L660" s="33">
        <v>105</v>
      </c>
      <c r="M660" s="33"/>
      <c r="N660" s="33"/>
      <c r="O660" s="33"/>
      <c r="P660" s="33" t="s">
        <v>11306</v>
      </c>
      <c r="Q660" s="33" t="s">
        <v>11306</v>
      </c>
      <c r="R660" s="33">
        <v>0</v>
      </c>
      <c r="S660" s="33">
        <v>0</v>
      </c>
      <c r="T660" s="33"/>
      <c r="U660" s="33"/>
      <c r="V660" s="33"/>
      <c r="W660" s="33"/>
      <c r="X660" s="33"/>
      <c r="Y660" s="33" t="s">
        <v>11308</v>
      </c>
      <c r="Z660" s="33">
        <v>0</v>
      </c>
      <c r="AA660" s="33">
        <v>0</v>
      </c>
      <c r="AB660" s="33">
        <v>0</v>
      </c>
      <c r="AC660" s="33">
        <v>0</v>
      </c>
      <c r="AD660" s="33" t="s">
        <v>11803</v>
      </c>
      <c r="AE660" s="33" t="s">
        <v>16469</v>
      </c>
      <c r="AF660" s="33" t="s">
        <v>16470</v>
      </c>
      <c r="AG660" s="33" t="s">
        <v>16471</v>
      </c>
      <c r="AH660" s="33" t="s">
        <v>16472</v>
      </c>
      <c r="AI660" s="33" t="s">
        <v>16473</v>
      </c>
      <c r="AJ660" s="33" t="s">
        <v>16474</v>
      </c>
      <c r="AK660" s="33" t="s">
        <v>12774</v>
      </c>
      <c r="AL660" s="33" t="s">
        <v>16266</v>
      </c>
      <c r="AM660" s="33" t="s">
        <v>16475</v>
      </c>
      <c r="AN660" s="33"/>
      <c r="AO660" s="33" t="s">
        <v>11627</v>
      </c>
      <c r="AP660" s="33" t="s">
        <v>11318</v>
      </c>
      <c r="AQ660" s="33">
        <v>0</v>
      </c>
      <c r="AR660" s="33"/>
      <c r="AS660" s="33"/>
      <c r="AT660" s="33"/>
      <c r="AU660" s="33"/>
      <c r="AV660" s="33"/>
      <c r="AW660" s="33"/>
      <c r="AX660" s="33"/>
      <c r="AY660" s="33"/>
      <c r="AZ660" s="33"/>
      <c r="BA660" s="33"/>
      <c r="BB660" s="33"/>
      <c r="BC660" s="33" t="s">
        <v>11306</v>
      </c>
      <c r="BD660" s="33" t="s">
        <v>11318</v>
      </c>
      <c r="BE660" s="33"/>
      <c r="BF660" s="33"/>
      <c r="BG660" s="33"/>
      <c r="BH660" s="33"/>
      <c r="BI660" s="33"/>
      <c r="BJ660" s="33">
        <v>0</v>
      </c>
      <c r="BK660" s="33" t="s">
        <v>31</v>
      </c>
      <c r="BL660" s="33"/>
      <c r="BM660" s="33" t="s">
        <v>22259</v>
      </c>
    </row>
    <row r="661" spans="1:65" x14ac:dyDescent="0.25">
      <c r="A661" s="33" t="s">
        <v>16476</v>
      </c>
      <c r="B661" s="33" t="s">
        <v>1745</v>
      </c>
      <c r="C661" s="33" t="s">
        <v>16477</v>
      </c>
      <c r="D661" s="33" t="s">
        <v>13574</v>
      </c>
      <c r="E661" s="33" t="s">
        <v>11800</v>
      </c>
      <c r="F661" s="33" t="s">
        <v>11550</v>
      </c>
      <c r="G661" s="33">
        <v>258.8</v>
      </c>
      <c r="H661" s="33">
        <v>0</v>
      </c>
      <c r="I661" s="33"/>
      <c r="J661" s="33" t="s">
        <v>11304</v>
      </c>
      <c r="K661" s="33" t="s">
        <v>16478</v>
      </c>
      <c r="L661" s="33">
        <v>105</v>
      </c>
      <c r="M661" s="33"/>
      <c r="N661" s="33"/>
      <c r="O661" s="33"/>
      <c r="P661" s="33" t="s">
        <v>11306</v>
      </c>
      <c r="Q661" s="33" t="s">
        <v>11306</v>
      </c>
      <c r="R661" s="33">
        <v>0</v>
      </c>
      <c r="S661" s="33">
        <v>0</v>
      </c>
      <c r="T661" s="33"/>
      <c r="U661" s="33"/>
      <c r="V661" s="33"/>
      <c r="W661" s="33"/>
      <c r="X661" s="33"/>
      <c r="Y661" s="33" t="s">
        <v>11308</v>
      </c>
      <c r="Z661" s="33">
        <v>0</v>
      </c>
      <c r="AA661" s="33">
        <v>0</v>
      </c>
      <c r="AB661" s="33">
        <v>0</v>
      </c>
      <c r="AC661" s="33">
        <v>0</v>
      </c>
      <c r="AD661" s="33" t="s">
        <v>11803</v>
      </c>
      <c r="AE661" s="33" t="s">
        <v>16479</v>
      </c>
      <c r="AF661" s="33" t="s">
        <v>16480</v>
      </c>
      <c r="AG661" s="33" t="s">
        <v>16481</v>
      </c>
      <c r="AH661" s="33" t="s">
        <v>16482</v>
      </c>
      <c r="AI661" s="33" t="s">
        <v>16483</v>
      </c>
      <c r="AJ661" s="33" t="s">
        <v>16484</v>
      </c>
      <c r="AK661" s="33" t="s">
        <v>12774</v>
      </c>
      <c r="AL661" s="33" t="s">
        <v>16266</v>
      </c>
      <c r="AM661" s="33" t="s">
        <v>16485</v>
      </c>
      <c r="AN661" s="33"/>
      <c r="AO661" s="33" t="s">
        <v>11627</v>
      </c>
      <c r="AP661" s="33" t="s">
        <v>11318</v>
      </c>
      <c r="AQ661" s="33">
        <v>0</v>
      </c>
      <c r="AR661" s="33"/>
      <c r="AS661" s="33"/>
      <c r="AT661" s="33"/>
      <c r="AU661" s="33"/>
      <c r="AV661" s="33"/>
      <c r="AW661" s="33"/>
      <c r="AX661" s="33"/>
      <c r="AY661" s="33"/>
      <c r="AZ661" s="33"/>
      <c r="BA661" s="33"/>
      <c r="BB661" s="33"/>
      <c r="BC661" s="33" t="s">
        <v>11306</v>
      </c>
      <c r="BD661" s="33" t="s">
        <v>11318</v>
      </c>
      <c r="BE661" s="33"/>
      <c r="BF661" s="33"/>
      <c r="BG661" s="33"/>
      <c r="BH661" s="33"/>
      <c r="BI661" s="33"/>
      <c r="BJ661" s="33">
        <v>0</v>
      </c>
      <c r="BK661" s="33" t="s">
        <v>31</v>
      </c>
      <c r="BL661" s="33"/>
      <c r="BM661" s="33" t="s">
        <v>22259</v>
      </c>
    </row>
    <row r="662" spans="1:65" x14ac:dyDescent="0.25">
      <c r="A662" s="33" t="s">
        <v>16486</v>
      </c>
      <c r="B662" s="33" t="s">
        <v>1574</v>
      </c>
      <c r="C662" s="33" t="s">
        <v>16487</v>
      </c>
      <c r="D662" s="33" t="s">
        <v>13574</v>
      </c>
      <c r="E662" s="33" t="s">
        <v>11800</v>
      </c>
      <c r="F662" s="33" t="s">
        <v>11550</v>
      </c>
      <c r="G662" s="33">
        <v>238.8</v>
      </c>
      <c r="H662" s="33">
        <v>0</v>
      </c>
      <c r="I662" s="33"/>
      <c r="J662" s="33" t="s">
        <v>11304</v>
      </c>
      <c r="K662" s="33" t="s">
        <v>11904</v>
      </c>
      <c r="L662" s="33">
        <v>105</v>
      </c>
      <c r="M662" s="33"/>
      <c r="N662" s="33"/>
      <c r="O662" s="33"/>
      <c r="P662" s="33" t="s">
        <v>11306</v>
      </c>
      <c r="Q662" s="33" t="s">
        <v>11306</v>
      </c>
      <c r="R662" s="33">
        <v>1.64</v>
      </c>
      <c r="S662" s="33">
        <v>1.64</v>
      </c>
      <c r="T662" s="33"/>
      <c r="U662" s="33"/>
      <c r="V662" s="33" t="s">
        <v>16488</v>
      </c>
      <c r="W662" s="33"/>
      <c r="X662" s="33"/>
      <c r="Y662" s="33" t="s">
        <v>11308</v>
      </c>
      <c r="Z662" s="33">
        <v>14</v>
      </c>
      <c r="AA662" s="33">
        <v>10</v>
      </c>
      <c r="AB662" s="33">
        <v>94</v>
      </c>
      <c r="AC662" s="33">
        <v>0</v>
      </c>
      <c r="AD662" s="33" t="s">
        <v>11803</v>
      </c>
      <c r="AE662" s="33" t="s">
        <v>16489</v>
      </c>
      <c r="AF662" s="33"/>
      <c r="AG662" s="33"/>
      <c r="AH662" s="33"/>
      <c r="AI662" s="33"/>
      <c r="AJ662" s="33"/>
      <c r="AK662" s="33" t="s">
        <v>12774</v>
      </c>
      <c r="AL662" s="33" t="s">
        <v>16266</v>
      </c>
      <c r="AM662" s="33" t="s">
        <v>16490</v>
      </c>
      <c r="AN662" s="33" t="s">
        <v>11500</v>
      </c>
      <c r="AO662" s="33" t="s">
        <v>11627</v>
      </c>
      <c r="AP662" s="33" t="s">
        <v>11318</v>
      </c>
      <c r="AQ662" s="33">
        <v>0</v>
      </c>
      <c r="AR662" s="33"/>
      <c r="AS662" s="33"/>
      <c r="AT662" s="33"/>
      <c r="AU662" s="33"/>
      <c r="AV662" s="33"/>
      <c r="AW662" s="33"/>
      <c r="AX662" s="33"/>
      <c r="AY662" s="33"/>
      <c r="AZ662" s="33"/>
      <c r="BA662" s="33"/>
      <c r="BB662" s="33"/>
      <c r="BC662" s="33" t="s">
        <v>11306</v>
      </c>
      <c r="BD662" s="33" t="s">
        <v>11318</v>
      </c>
      <c r="BE662" s="33"/>
      <c r="BF662" s="33"/>
      <c r="BG662" s="33"/>
      <c r="BH662" s="33"/>
      <c r="BI662" s="33"/>
      <c r="BJ662" s="33">
        <v>0</v>
      </c>
      <c r="BK662" s="33" t="s">
        <v>31</v>
      </c>
      <c r="BL662" s="33"/>
      <c r="BM662" s="33" t="s">
        <v>22259</v>
      </c>
    </row>
    <row r="663" spans="1:65" x14ac:dyDescent="0.25">
      <c r="A663" s="33" t="s">
        <v>16491</v>
      </c>
      <c r="B663" s="33" t="s">
        <v>1621</v>
      </c>
      <c r="C663" s="33" t="s">
        <v>16492</v>
      </c>
      <c r="D663" s="33" t="s">
        <v>13574</v>
      </c>
      <c r="E663" s="33" t="s">
        <v>11800</v>
      </c>
      <c r="F663" s="33" t="s">
        <v>11550</v>
      </c>
      <c r="G663" s="33">
        <v>238.8</v>
      </c>
      <c r="H663" s="33">
        <v>0</v>
      </c>
      <c r="I663" s="33"/>
      <c r="J663" s="33" t="s">
        <v>11304</v>
      </c>
      <c r="K663" s="33" t="s">
        <v>11904</v>
      </c>
      <c r="L663" s="33">
        <v>105</v>
      </c>
      <c r="M663" s="33"/>
      <c r="N663" s="33"/>
      <c r="O663" s="33"/>
      <c r="P663" s="33" t="s">
        <v>11306</v>
      </c>
      <c r="Q663" s="33" t="s">
        <v>11306</v>
      </c>
      <c r="R663" s="33">
        <v>1.64</v>
      </c>
      <c r="S663" s="33">
        <v>1.64</v>
      </c>
      <c r="T663" s="33"/>
      <c r="U663" s="33"/>
      <c r="V663" s="33" t="s">
        <v>16488</v>
      </c>
      <c r="W663" s="33"/>
      <c r="X663" s="33"/>
      <c r="Y663" s="33" t="s">
        <v>11308</v>
      </c>
      <c r="Z663" s="33">
        <v>14</v>
      </c>
      <c r="AA663" s="33">
        <v>10</v>
      </c>
      <c r="AB663" s="33">
        <v>94</v>
      </c>
      <c r="AC663" s="33">
        <v>0</v>
      </c>
      <c r="AD663" s="33" t="s">
        <v>11803</v>
      </c>
      <c r="AE663" s="33" t="s">
        <v>16493</v>
      </c>
      <c r="AF663" s="33"/>
      <c r="AG663" s="33"/>
      <c r="AH663" s="33"/>
      <c r="AI663" s="33"/>
      <c r="AJ663" s="33"/>
      <c r="AK663" s="33" t="s">
        <v>12774</v>
      </c>
      <c r="AL663" s="33" t="s">
        <v>16266</v>
      </c>
      <c r="AM663" s="33" t="s">
        <v>16494</v>
      </c>
      <c r="AN663" s="33" t="s">
        <v>11500</v>
      </c>
      <c r="AO663" s="33" t="s">
        <v>11627</v>
      </c>
      <c r="AP663" s="33" t="s">
        <v>11318</v>
      </c>
      <c r="AQ663" s="33">
        <v>0</v>
      </c>
      <c r="AR663" s="33"/>
      <c r="AS663" s="33"/>
      <c r="AT663" s="33"/>
      <c r="AU663" s="33"/>
      <c r="AV663" s="33"/>
      <c r="AW663" s="33"/>
      <c r="AX663" s="33"/>
      <c r="AY663" s="33"/>
      <c r="AZ663" s="33"/>
      <c r="BA663" s="33"/>
      <c r="BB663" s="33"/>
      <c r="BC663" s="33" t="s">
        <v>11306</v>
      </c>
      <c r="BD663" s="33" t="s">
        <v>11318</v>
      </c>
      <c r="BE663" s="33"/>
      <c r="BF663" s="33"/>
      <c r="BG663" s="33"/>
      <c r="BH663" s="33"/>
      <c r="BI663" s="33"/>
      <c r="BJ663" s="33">
        <v>0</v>
      </c>
      <c r="BK663" s="33" t="s">
        <v>31</v>
      </c>
      <c r="BL663" s="33"/>
      <c r="BM663" s="33" t="s">
        <v>22259</v>
      </c>
    </row>
    <row r="664" spans="1:65" x14ac:dyDescent="0.25">
      <c r="A664" s="33" t="s">
        <v>16495</v>
      </c>
      <c r="B664" s="33" t="s">
        <v>281</v>
      </c>
      <c r="C664" s="33" t="s">
        <v>16496</v>
      </c>
      <c r="D664" s="33" t="s">
        <v>13574</v>
      </c>
      <c r="E664" s="33" t="s">
        <v>11800</v>
      </c>
      <c r="F664" s="33" t="s">
        <v>11550</v>
      </c>
      <c r="G664" s="33">
        <v>238.8</v>
      </c>
      <c r="H664" s="33">
        <v>0</v>
      </c>
      <c r="I664" s="33"/>
      <c r="J664" s="33" t="s">
        <v>11304</v>
      </c>
      <c r="K664" s="33" t="s">
        <v>16497</v>
      </c>
      <c r="L664" s="33">
        <v>105</v>
      </c>
      <c r="M664" s="33"/>
      <c r="N664" s="33"/>
      <c r="O664" s="33"/>
      <c r="P664" s="33" t="s">
        <v>11306</v>
      </c>
      <c r="Q664" s="33" t="s">
        <v>11306</v>
      </c>
      <c r="R664" s="33">
        <v>1.64</v>
      </c>
      <c r="S664" s="33">
        <v>1.64</v>
      </c>
      <c r="T664" s="33"/>
      <c r="U664" s="33"/>
      <c r="V664" s="33" t="s">
        <v>16488</v>
      </c>
      <c r="W664" s="33"/>
      <c r="X664" s="33"/>
      <c r="Y664" s="33" t="s">
        <v>11308</v>
      </c>
      <c r="Z664" s="33">
        <v>14</v>
      </c>
      <c r="AA664" s="33">
        <v>10</v>
      </c>
      <c r="AB664" s="33">
        <v>94</v>
      </c>
      <c r="AC664" s="33">
        <v>0</v>
      </c>
      <c r="AD664" s="33" t="s">
        <v>11803</v>
      </c>
      <c r="AE664" s="33" t="s">
        <v>16498</v>
      </c>
      <c r="AF664" s="33"/>
      <c r="AG664" s="33"/>
      <c r="AH664" s="33"/>
      <c r="AI664" s="33"/>
      <c r="AJ664" s="33"/>
      <c r="AK664" s="33" t="s">
        <v>12774</v>
      </c>
      <c r="AL664" s="33" t="s">
        <v>16266</v>
      </c>
      <c r="AM664" s="33" t="s">
        <v>16499</v>
      </c>
      <c r="AN664" s="33" t="s">
        <v>11500</v>
      </c>
      <c r="AO664" s="33" t="s">
        <v>11627</v>
      </c>
      <c r="AP664" s="33" t="s">
        <v>11318</v>
      </c>
      <c r="AQ664" s="33">
        <v>0</v>
      </c>
      <c r="AR664" s="33"/>
      <c r="AS664" s="33"/>
      <c r="AT664" s="33"/>
      <c r="AU664" s="33"/>
      <c r="AV664" s="33"/>
      <c r="AW664" s="33"/>
      <c r="AX664" s="33"/>
      <c r="AY664" s="33"/>
      <c r="AZ664" s="33"/>
      <c r="BA664" s="33"/>
      <c r="BB664" s="33"/>
      <c r="BC664" s="33" t="s">
        <v>11306</v>
      </c>
      <c r="BD664" s="33" t="s">
        <v>11318</v>
      </c>
      <c r="BE664" s="33"/>
      <c r="BF664" s="33"/>
      <c r="BG664" s="33"/>
      <c r="BH664" s="33"/>
      <c r="BI664" s="33"/>
      <c r="BJ664" s="33">
        <v>0</v>
      </c>
      <c r="BK664" s="33" t="s">
        <v>31</v>
      </c>
      <c r="BL664" s="33"/>
      <c r="BM664" s="33" t="s">
        <v>22259</v>
      </c>
    </row>
    <row r="665" spans="1:65" x14ac:dyDescent="0.25">
      <c r="A665" s="33" t="s">
        <v>16500</v>
      </c>
      <c r="B665" s="33" t="s">
        <v>16501</v>
      </c>
      <c r="C665" s="33" t="s">
        <v>16502</v>
      </c>
      <c r="D665" s="33" t="s">
        <v>11376</v>
      </c>
      <c r="E665" s="33" t="s">
        <v>11800</v>
      </c>
      <c r="F665" s="33" t="s">
        <v>11550</v>
      </c>
      <c r="G665" s="33">
        <v>0.01</v>
      </c>
      <c r="H665" s="33">
        <v>0</v>
      </c>
      <c r="I665" s="33"/>
      <c r="J665" s="33" t="s">
        <v>11304</v>
      </c>
      <c r="K665" s="33" t="s">
        <v>13317</v>
      </c>
      <c r="L665" s="33">
        <v>388</v>
      </c>
      <c r="M665" s="33"/>
      <c r="N665" s="33"/>
      <c r="O665" s="33"/>
      <c r="P665" s="33" t="s">
        <v>11306</v>
      </c>
      <c r="Q665" s="33" t="s">
        <v>11306</v>
      </c>
      <c r="R665" s="33">
        <v>0</v>
      </c>
      <c r="S665" s="33">
        <v>8.5</v>
      </c>
      <c r="T665" s="33"/>
      <c r="U665" s="33"/>
      <c r="V665" s="33"/>
      <c r="W665" s="33" t="s">
        <v>14057</v>
      </c>
      <c r="X665" s="33"/>
      <c r="Y665" s="33" t="s">
        <v>11308</v>
      </c>
      <c r="Z665" s="33">
        <v>0</v>
      </c>
      <c r="AA665" s="33">
        <v>0</v>
      </c>
      <c r="AB665" s="33">
        <v>0</v>
      </c>
      <c r="AC665" s="33">
        <v>0</v>
      </c>
      <c r="AD665" s="33" t="s">
        <v>11309</v>
      </c>
      <c r="AE665" s="33"/>
      <c r="AF665" s="33"/>
      <c r="AG665" s="33"/>
      <c r="AH665" s="33"/>
      <c r="AI665" s="33"/>
      <c r="AJ665" s="33"/>
      <c r="AK665" s="33" t="s">
        <v>11809</v>
      </c>
      <c r="AL665" s="33" t="s">
        <v>16266</v>
      </c>
      <c r="AM665" s="33" t="s">
        <v>16503</v>
      </c>
      <c r="AN665" s="33" t="s">
        <v>11227</v>
      </c>
      <c r="AO665" s="33" t="s">
        <v>11317</v>
      </c>
      <c r="AP665" s="33" t="s">
        <v>11318</v>
      </c>
      <c r="AQ665" s="33">
        <v>0</v>
      </c>
      <c r="AR665" s="33"/>
      <c r="AS665" s="33"/>
      <c r="AT665" s="33"/>
      <c r="AU665" s="33"/>
      <c r="AV665" s="33"/>
      <c r="AW665" s="33"/>
      <c r="AX665" s="33"/>
      <c r="AY665" s="33"/>
      <c r="AZ665" s="33"/>
      <c r="BA665" s="33"/>
      <c r="BB665" s="33"/>
      <c r="BC665" s="33" t="s">
        <v>11306</v>
      </c>
      <c r="BD665" s="33" t="s">
        <v>11318</v>
      </c>
      <c r="BE665" s="33"/>
      <c r="BF665" s="33"/>
      <c r="BG665" s="33"/>
      <c r="BH665" s="33"/>
      <c r="BI665" s="33"/>
      <c r="BJ665" s="33">
        <v>0</v>
      </c>
      <c r="BK665" s="33" t="s">
        <v>31</v>
      </c>
      <c r="BL665" s="33"/>
      <c r="BM665" s="33" t="s">
        <v>22259</v>
      </c>
    </row>
    <row r="666" spans="1:65" x14ac:dyDescent="0.25">
      <c r="A666" s="33" t="s">
        <v>16504</v>
      </c>
      <c r="B666" s="33" t="s">
        <v>16505</v>
      </c>
      <c r="C666" s="33" t="s">
        <v>16506</v>
      </c>
      <c r="D666" s="33" t="s">
        <v>11376</v>
      </c>
      <c r="E666" s="33" t="s">
        <v>11800</v>
      </c>
      <c r="F666" s="33" t="s">
        <v>11550</v>
      </c>
      <c r="G666" s="33">
        <v>0.01</v>
      </c>
      <c r="H666" s="33">
        <v>0</v>
      </c>
      <c r="I666" s="33"/>
      <c r="J666" s="33" t="s">
        <v>11304</v>
      </c>
      <c r="K666" s="33" t="s">
        <v>13317</v>
      </c>
      <c r="L666" s="33">
        <v>388</v>
      </c>
      <c r="M666" s="33"/>
      <c r="N666" s="33"/>
      <c r="O666" s="33"/>
      <c r="P666" s="33" t="s">
        <v>11306</v>
      </c>
      <c r="Q666" s="33" t="s">
        <v>11306</v>
      </c>
      <c r="R666" s="33">
        <v>0</v>
      </c>
      <c r="S666" s="33">
        <v>8.5</v>
      </c>
      <c r="T666" s="33"/>
      <c r="U666" s="33"/>
      <c r="V666" s="33"/>
      <c r="W666" s="33" t="s">
        <v>14057</v>
      </c>
      <c r="X666" s="33"/>
      <c r="Y666" s="33" t="s">
        <v>11308</v>
      </c>
      <c r="Z666" s="33">
        <v>0</v>
      </c>
      <c r="AA666" s="33">
        <v>0</v>
      </c>
      <c r="AB666" s="33">
        <v>0</v>
      </c>
      <c r="AC666" s="33">
        <v>0</v>
      </c>
      <c r="AD666" s="33" t="s">
        <v>11309</v>
      </c>
      <c r="AE666" s="33"/>
      <c r="AF666" s="33"/>
      <c r="AG666" s="33"/>
      <c r="AH666" s="33"/>
      <c r="AI666" s="33"/>
      <c r="AJ666" s="33"/>
      <c r="AK666" s="33" t="s">
        <v>11809</v>
      </c>
      <c r="AL666" s="33" t="s">
        <v>16266</v>
      </c>
      <c r="AM666" s="33" t="s">
        <v>16507</v>
      </c>
      <c r="AN666" s="33" t="s">
        <v>11227</v>
      </c>
      <c r="AO666" s="33" t="s">
        <v>11317</v>
      </c>
      <c r="AP666" s="33" t="s">
        <v>11318</v>
      </c>
      <c r="AQ666" s="33">
        <v>0</v>
      </c>
      <c r="AR666" s="33"/>
      <c r="AS666" s="33"/>
      <c r="AT666" s="33"/>
      <c r="AU666" s="33"/>
      <c r="AV666" s="33"/>
      <c r="AW666" s="33"/>
      <c r="AX666" s="33"/>
      <c r="AY666" s="33"/>
      <c r="AZ666" s="33"/>
      <c r="BA666" s="33"/>
      <c r="BB666" s="33"/>
      <c r="BC666" s="33" t="s">
        <v>11306</v>
      </c>
      <c r="BD666" s="33" t="s">
        <v>11318</v>
      </c>
      <c r="BE666" s="33"/>
      <c r="BF666" s="33"/>
      <c r="BG666" s="33"/>
      <c r="BH666" s="33"/>
      <c r="BI666" s="33"/>
      <c r="BJ666" s="33">
        <v>0</v>
      </c>
      <c r="BK666" s="33" t="s">
        <v>31</v>
      </c>
      <c r="BL666" s="33"/>
      <c r="BM666" s="33" t="s">
        <v>22259</v>
      </c>
    </row>
    <row r="667" spans="1:65" x14ac:dyDescent="0.25">
      <c r="A667" s="33" t="s">
        <v>16508</v>
      </c>
      <c r="B667" s="33" t="s">
        <v>16509</v>
      </c>
      <c r="C667" s="33" t="s">
        <v>16510</v>
      </c>
      <c r="D667" s="33" t="s">
        <v>11376</v>
      </c>
      <c r="E667" s="33" t="s">
        <v>11800</v>
      </c>
      <c r="F667" s="33" t="s">
        <v>11550</v>
      </c>
      <c r="G667" s="33">
        <v>0.01</v>
      </c>
      <c r="H667" s="33">
        <v>0</v>
      </c>
      <c r="I667" s="33"/>
      <c r="J667" s="33" t="s">
        <v>11304</v>
      </c>
      <c r="K667" s="33" t="s">
        <v>16478</v>
      </c>
      <c r="L667" s="33">
        <v>388</v>
      </c>
      <c r="M667" s="33"/>
      <c r="N667" s="33"/>
      <c r="O667" s="33"/>
      <c r="P667" s="33" t="s">
        <v>11306</v>
      </c>
      <c r="Q667" s="33" t="s">
        <v>11306</v>
      </c>
      <c r="R667" s="33">
        <v>0</v>
      </c>
      <c r="S667" s="33">
        <v>8.5</v>
      </c>
      <c r="T667" s="33"/>
      <c r="U667" s="33"/>
      <c r="V667" s="33"/>
      <c r="W667" s="33" t="s">
        <v>14057</v>
      </c>
      <c r="X667" s="33"/>
      <c r="Y667" s="33" t="s">
        <v>11308</v>
      </c>
      <c r="Z667" s="33">
        <v>0</v>
      </c>
      <c r="AA667" s="33">
        <v>0</v>
      </c>
      <c r="AB667" s="33">
        <v>0</v>
      </c>
      <c r="AC667" s="33">
        <v>0</v>
      </c>
      <c r="AD667" s="33" t="s">
        <v>11309</v>
      </c>
      <c r="AE667" s="33"/>
      <c r="AF667" s="33"/>
      <c r="AG667" s="33"/>
      <c r="AH667" s="33"/>
      <c r="AI667" s="33"/>
      <c r="AJ667" s="33"/>
      <c r="AK667" s="33" t="s">
        <v>11809</v>
      </c>
      <c r="AL667" s="33" t="s">
        <v>16266</v>
      </c>
      <c r="AM667" s="33" t="s">
        <v>16511</v>
      </c>
      <c r="AN667" s="33" t="s">
        <v>11227</v>
      </c>
      <c r="AO667" s="33" t="s">
        <v>11317</v>
      </c>
      <c r="AP667" s="33" t="s">
        <v>11318</v>
      </c>
      <c r="AQ667" s="33">
        <v>0</v>
      </c>
      <c r="AR667" s="33"/>
      <c r="AS667" s="33"/>
      <c r="AT667" s="33"/>
      <c r="AU667" s="33"/>
      <c r="AV667" s="33"/>
      <c r="AW667" s="33"/>
      <c r="AX667" s="33"/>
      <c r="AY667" s="33"/>
      <c r="AZ667" s="33"/>
      <c r="BA667" s="33"/>
      <c r="BB667" s="33"/>
      <c r="BC667" s="33" t="s">
        <v>11306</v>
      </c>
      <c r="BD667" s="33" t="s">
        <v>11318</v>
      </c>
      <c r="BE667" s="33"/>
      <c r="BF667" s="33"/>
      <c r="BG667" s="33"/>
      <c r="BH667" s="33"/>
      <c r="BI667" s="33"/>
      <c r="BJ667" s="33">
        <v>0</v>
      </c>
      <c r="BK667" s="33" t="s">
        <v>31</v>
      </c>
      <c r="BL667" s="33"/>
      <c r="BM667" s="33" t="s">
        <v>22259</v>
      </c>
    </row>
    <row r="668" spans="1:65" x14ac:dyDescent="0.25">
      <c r="A668" s="33" t="s">
        <v>16512</v>
      </c>
      <c r="B668" s="33" t="s">
        <v>16513</v>
      </c>
      <c r="C668" s="33" t="s">
        <v>16514</v>
      </c>
      <c r="D668" s="33" t="s">
        <v>15530</v>
      </c>
      <c r="E668" s="33" t="s">
        <v>11800</v>
      </c>
      <c r="F668" s="33" t="s">
        <v>11550</v>
      </c>
      <c r="G668" s="33">
        <v>0.01</v>
      </c>
      <c r="H668" s="33">
        <v>0</v>
      </c>
      <c r="I668" s="33"/>
      <c r="J668" s="33" t="s">
        <v>11304</v>
      </c>
      <c r="K668" s="33" t="s">
        <v>13387</v>
      </c>
      <c r="L668" s="33">
        <v>180</v>
      </c>
      <c r="M668" s="33"/>
      <c r="N668" s="33"/>
      <c r="O668" s="33"/>
      <c r="P668" s="33" t="s">
        <v>11306</v>
      </c>
      <c r="Q668" s="33" t="s">
        <v>11306</v>
      </c>
      <c r="R668" s="33">
        <v>0</v>
      </c>
      <c r="S668" s="33">
        <v>0</v>
      </c>
      <c r="T668" s="33" t="s">
        <v>15531</v>
      </c>
      <c r="U668" s="33" t="s">
        <v>15531</v>
      </c>
      <c r="V668" s="33"/>
      <c r="W668" s="33" t="s">
        <v>14057</v>
      </c>
      <c r="X668" s="33"/>
      <c r="Y668" s="33" t="s">
        <v>11308</v>
      </c>
      <c r="Z668" s="33">
        <v>0</v>
      </c>
      <c r="AA668" s="33">
        <v>0</v>
      </c>
      <c r="AB668" s="33">
        <v>0</v>
      </c>
      <c r="AC668" s="33">
        <v>0</v>
      </c>
      <c r="AD668" s="33" t="s">
        <v>11803</v>
      </c>
      <c r="AE668" s="33"/>
      <c r="AF668" s="33"/>
      <c r="AG668" s="33"/>
      <c r="AH668" s="33"/>
      <c r="AI668" s="33"/>
      <c r="AJ668" s="33"/>
      <c r="AK668" s="33" t="s">
        <v>12774</v>
      </c>
      <c r="AL668" s="33" t="s">
        <v>16266</v>
      </c>
      <c r="AM668" s="33" t="s">
        <v>16515</v>
      </c>
      <c r="AN668" s="33" t="s">
        <v>11227</v>
      </c>
      <c r="AO668" s="33" t="s">
        <v>11627</v>
      </c>
      <c r="AP668" s="33" t="s">
        <v>11318</v>
      </c>
      <c r="AQ668" s="33">
        <v>0</v>
      </c>
      <c r="AR668" s="33"/>
      <c r="AS668" s="33"/>
      <c r="AT668" s="33"/>
      <c r="AU668" s="33"/>
      <c r="AV668" s="33"/>
      <c r="AW668" s="33"/>
      <c r="AX668" s="33"/>
      <c r="AY668" s="33"/>
      <c r="AZ668" s="33"/>
      <c r="BA668" s="33"/>
      <c r="BB668" s="33"/>
      <c r="BC668" s="33" t="s">
        <v>11306</v>
      </c>
      <c r="BD668" s="33" t="s">
        <v>11318</v>
      </c>
      <c r="BE668" s="33"/>
      <c r="BF668" s="33"/>
      <c r="BG668" s="33"/>
      <c r="BH668" s="33"/>
      <c r="BI668" s="33"/>
      <c r="BJ668" s="33">
        <v>0</v>
      </c>
      <c r="BK668" s="33" t="s">
        <v>31</v>
      </c>
      <c r="BL668" s="33"/>
      <c r="BM668" s="33" t="s">
        <v>22259</v>
      </c>
    </row>
    <row r="669" spans="1:65" x14ac:dyDescent="0.25">
      <c r="A669" s="33" t="s">
        <v>16516</v>
      </c>
      <c r="B669" s="33" t="s">
        <v>6568</v>
      </c>
      <c r="C669" s="33" t="s">
        <v>16517</v>
      </c>
      <c r="D669" s="33" t="s">
        <v>13574</v>
      </c>
      <c r="E669" s="33" t="s">
        <v>11800</v>
      </c>
      <c r="F669" s="33" t="s">
        <v>11550</v>
      </c>
      <c r="G669" s="33">
        <v>338.8</v>
      </c>
      <c r="H669" s="33">
        <v>0</v>
      </c>
      <c r="I669" s="33"/>
      <c r="J669" s="33" t="s">
        <v>11304</v>
      </c>
      <c r="K669" s="33" t="s">
        <v>14781</v>
      </c>
      <c r="L669" s="33">
        <v>120</v>
      </c>
      <c r="M669" s="33"/>
      <c r="N669" s="33"/>
      <c r="O669" s="33"/>
      <c r="P669" s="33" t="s">
        <v>11306</v>
      </c>
      <c r="Q669" s="33" t="s">
        <v>11306</v>
      </c>
      <c r="R669" s="33">
        <v>0</v>
      </c>
      <c r="S669" s="33">
        <v>0</v>
      </c>
      <c r="T669" s="33"/>
      <c r="U669" s="33"/>
      <c r="V669" s="33"/>
      <c r="W669" s="33" t="s">
        <v>14057</v>
      </c>
      <c r="X669" s="33"/>
      <c r="Y669" s="33" t="s">
        <v>11308</v>
      </c>
      <c r="Z669" s="33">
        <v>0</v>
      </c>
      <c r="AA669" s="33">
        <v>0</v>
      </c>
      <c r="AB669" s="33">
        <v>0</v>
      </c>
      <c r="AC669" s="33">
        <v>0</v>
      </c>
      <c r="AD669" s="33" t="s">
        <v>11803</v>
      </c>
      <c r="AE669" s="33" t="s">
        <v>16518</v>
      </c>
      <c r="AF669" s="33" t="s">
        <v>16519</v>
      </c>
      <c r="AG669" s="33" t="s">
        <v>16520</v>
      </c>
      <c r="AH669" s="33" t="s">
        <v>16521</v>
      </c>
      <c r="AI669" s="33" t="s">
        <v>16522</v>
      </c>
      <c r="AJ669" s="33" t="s">
        <v>16523</v>
      </c>
      <c r="AK669" s="33" t="s">
        <v>12774</v>
      </c>
      <c r="AL669" s="33" t="s">
        <v>16266</v>
      </c>
      <c r="AM669" s="33" t="s">
        <v>16524</v>
      </c>
      <c r="AN669" s="33"/>
      <c r="AO669" s="33" t="s">
        <v>11627</v>
      </c>
      <c r="AP669" s="33" t="s">
        <v>11318</v>
      </c>
      <c r="AQ669" s="33">
        <v>0</v>
      </c>
      <c r="AR669" s="33"/>
      <c r="AS669" s="33"/>
      <c r="AT669" s="33"/>
      <c r="AU669" s="33"/>
      <c r="AV669" s="33"/>
      <c r="AW669" s="33"/>
      <c r="AX669" s="33"/>
      <c r="AY669" s="33"/>
      <c r="AZ669" s="33"/>
      <c r="BA669" s="33"/>
      <c r="BB669" s="33"/>
      <c r="BC669" s="33" t="s">
        <v>11306</v>
      </c>
      <c r="BD669" s="33" t="s">
        <v>11318</v>
      </c>
      <c r="BE669" s="33"/>
      <c r="BF669" s="33"/>
      <c r="BG669" s="33"/>
      <c r="BH669" s="33"/>
      <c r="BI669" s="33"/>
      <c r="BJ669" s="33">
        <v>0</v>
      </c>
      <c r="BK669" s="33" t="s">
        <v>31</v>
      </c>
      <c r="BL669" s="33"/>
      <c r="BM669" s="33" t="s">
        <v>22259</v>
      </c>
    </row>
    <row r="670" spans="1:65" x14ac:dyDescent="0.25">
      <c r="A670" s="33" t="s">
        <v>16525</v>
      </c>
      <c r="B670" s="33" t="s">
        <v>16526</v>
      </c>
      <c r="C670" s="33" t="s">
        <v>16527</v>
      </c>
      <c r="D670" s="33" t="s">
        <v>13574</v>
      </c>
      <c r="E670" s="33" t="s">
        <v>11800</v>
      </c>
      <c r="F670" s="33" t="s">
        <v>11550</v>
      </c>
      <c r="G670" s="33">
        <v>338.8</v>
      </c>
      <c r="H670" s="33">
        <v>0</v>
      </c>
      <c r="I670" s="33"/>
      <c r="J670" s="33" t="s">
        <v>11304</v>
      </c>
      <c r="K670" s="33" t="s">
        <v>14781</v>
      </c>
      <c r="L670" s="33">
        <v>120</v>
      </c>
      <c r="M670" s="33"/>
      <c r="N670" s="33"/>
      <c r="O670" s="33"/>
      <c r="P670" s="33" t="s">
        <v>11306</v>
      </c>
      <c r="Q670" s="33" t="s">
        <v>11306</v>
      </c>
      <c r="R670" s="33">
        <v>0</v>
      </c>
      <c r="S670" s="33">
        <v>0</v>
      </c>
      <c r="T670" s="33"/>
      <c r="U670" s="33"/>
      <c r="V670" s="33"/>
      <c r="W670" s="33" t="s">
        <v>14057</v>
      </c>
      <c r="X670" s="33"/>
      <c r="Y670" s="33" t="s">
        <v>11308</v>
      </c>
      <c r="Z670" s="33">
        <v>0</v>
      </c>
      <c r="AA670" s="33">
        <v>0</v>
      </c>
      <c r="AB670" s="33">
        <v>0</v>
      </c>
      <c r="AC670" s="33">
        <v>0</v>
      </c>
      <c r="AD670" s="33" t="s">
        <v>11803</v>
      </c>
      <c r="AE670" s="33" t="s">
        <v>16528</v>
      </c>
      <c r="AF670" s="33" t="s">
        <v>16529</v>
      </c>
      <c r="AG670" s="33" t="s">
        <v>16530</v>
      </c>
      <c r="AH670" s="33" t="s">
        <v>16531</v>
      </c>
      <c r="AI670" s="33" t="s">
        <v>16532</v>
      </c>
      <c r="AJ670" s="33" t="s">
        <v>16533</v>
      </c>
      <c r="AK670" s="33" t="s">
        <v>12774</v>
      </c>
      <c r="AL670" s="33" t="s">
        <v>16266</v>
      </c>
      <c r="AM670" s="33" t="s">
        <v>16534</v>
      </c>
      <c r="AN670" s="33"/>
      <c r="AO670" s="33" t="s">
        <v>11627</v>
      </c>
      <c r="AP670" s="33" t="s">
        <v>11318</v>
      </c>
      <c r="AQ670" s="33">
        <v>0</v>
      </c>
      <c r="AR670" s="33"/>
      <c r="AS670" s="33"/>
      <c r="AT670" s="33"/>
      <c r="AU670" s="33"/>
      <c r="AV670" s="33"/>
      <c r="AW670" s="33"/>
      <c r="AX670" s="33"/>
      <c r="AY670" s="33"/>
      <c r="AZ670" s="33"/>
      <c r="BA670" s="33"/>
      <c r="BB670" s="33"/>
      <c r="BC670" s="33" t="s">
        <v>11306</v>
      </c>
      <c r="BD670" s="33" t="s">
        <v>11318</v>
      </c>
      <c r="BE670" s="33"/>
      <c r="BF670" s="33"/>
      <c r="BG670" s="33"/>
      <c r="BH670" s="33"/>
      <c r="BI670" s="33"/>
      <c r="BJ670" s="33">
        <v>0</v>
      </c>
      <c r="BK670" s="33" t="s">
        <v>31</v>
      </c>
      <c r="BL670" s="33"/>
      <c r="BM670" s="33" t="s">
        <v>22259</v>
      </c>
    </row>
    <row r="671" spans="1:65" x14ac:dyDescent="0.25">
      <c r="A671" s="33" t="s">
        <v>16535</v>
      </c>
      <c r="B671" s="33" t="s">
        <v>406</v>
      </c>
      <c r="C671" s="33" t="s">
        <v>16536</v>
      </c>
      <c r="D671" s="33" t="s">
        <v>13574</v>
      </c>
      <c r="E671" s="33" t="s">
        <v>11800</v>
      </c>
      <c r="F671" s="33" t="s">
        <v>11550</v>
      </c>
      <c r="G671" s="33">
        <v>1120.9000000000001</v>
      </c>
      <c r="H671" s="33">
        <v>0</v>
      </c>
      <c r="I671" s="33"/>
      <c r="J671" s="33" t="s">
        <v>11304</v>
      </c>
      <c r="K671" s="33" t="s">
        <v>16537</v>
      </c>
      <c r="L671" s="33">
        <v>120</v>
      </c>
      <c r="M671" s="33"/>
      <c r="N671" s="33"/>
      <c r="O671" s="33"/>
      <c r="P671" s="33" t="s">
        <v>11306</v>
      </c>
      <c r="Q671" s="33" t="s">
        <v>11306</v>
      </c>
      <c r="R671" s="33">
        <v>0</v>
      </c>
      <c r="S671" s="33">
        <v>0</v>
      </c>
      <c r="T671" s="33"/>
      <c r="U671" s="33"/>
      <c r="V671" s="33" t="s">
        <v>16538</v>
      </c>
      <c r="W671" s="33" t="s">
        <v>14057</v>
      </c>
      <c r="X671" s="33"/>
      <c r="Y671" s="33" t="s">
        <v>11308</v>
      </c>
      <c r="Z671" s="33">
        <v>0</v>
      </c>
      <c r="AA671" s="33">
        <v>0</v>
      </c>
      <c r="AB671" s="33">
        <v>0</v>
      </c>
      <c r="AC671" s="33">
        <v>0</v>
      </c>
      <c r="AD671" s="33" t="s">
        <v>11803</v>
      </c>
      <c r="AE671" s="33" t="s">
        <v>16539</v>
      </c>
      <c r="AF671" s="33" t="s">
        <v>16540</v>
      </c>
      <c r="AG671" s="33" t="s">
        <v>16541</v>
      </c>
      <c r="AH671" s="33" t="s">
        <v>16542</v>
      </c>
      <c r="AI671" s="33" t="s">
        <v>16543</v>
      </c>
      <c r="AJ671" s="33" t="s">
        <v>16544</v>
      </c>
      <c r="AK671" s="33" t="s">
        <v>12774</v>
      </c>
      <c r="AL671" s="33" t="s">
        <v>16266</v>
      </c>
      <c r="AM671" s="33" t="s">
        <v>16545</v>
      </c>
      <c r="AN671" s="33"/>
      <c r="AO671" s="33" t="s">
        <v>11627</v>
      </c>
      <c r="AP671" s="33" t="s">
        <v>11318</v>
      </c>
      <c r="AQ671" s="33">
        <v>0</v>
      </c>
      <c r="AR671" s="33"/>
      <c r="AS671" s="33"/>
      <c r="AT671" s="33"/>
      <c r="AU671" s="33"/>
      <c r="AV671" s="33"/>
      <c r="AW671" s="33"/>
      <c r="AX671" s="33"/>
      <c r="AY671" s="33"/>
      <c r="AZ671" s="33"/>
      <c r="BA671" s="33"/>
      <c r="BB671" s="33"/>
      <c r="BC671" s="33" t="s">
        <v>11306</v>
      </c>
      <c r="BD671" s="33" t="s">
        <v>11318</v>
      </c>
      <c r="BE671" s="33"/>
      <c r="BF671" s="33"/>
      <c r="BG671" s="33"/>
      <c r="BH671" s="33"/>
      <c r="BI671" s="33"/>
      <c r="BJ671" s="33">
        <v>0</v>
      </c>
      <c r="BK671" s="33" t="s">
        <v>31</v>
      </c>
      <c r="BL671" s="33"/>
      <c r="BM671" s="33" t="s">
        <v>22259</v>
      </c>
    </row>
    <row r="672" spans="1:65" x14ac:dyDescent="0.25">
      <c r="A672" s="33" t="s">
        <v>16546</v>
      </c>
      <c r="B672" s="33" t="s">
        <v>16547</v>
      </c>
      <c r="C672" s="33" t="s">
        <v>16548</v>
      </c>
      <c r="D672" s="33" t="s">
        <v>13574</v>
      </c>
      <c r="E672" s="33" t="s">
        <v>11800</v>
      </c>
      <c r="F672" s="33" t="s">
        <v>11550</v>
      </c>
      <c r="G672" s="33">
        <v>328</v>
      </c>
      <c r="H672" s="33">
        <v>0</v>
      </c>
      <c r="I672" s="33"/>
      <c r="J672" s="33" t="s">
        <v>11304</v>
      </c>
      <c r="K672" s="33" t="s">
        <v>14781</v>
      </c>
      <c r="L672" s="33">
        <v>120</v>
      </c>
      <c r="M672" s="33"/>
      <c r="N672" s="33"/>
      <c r="O672" s="33"/>
      <c r="P672" s="33" t="s">
        <v>11306</v>
      </c>
      <c r="Q672" s="33" t="s">
        <v>11306</v>
      </c>
      <c r="R672" s="33">
        <v>0</v>
      </c>
      <c r="S672" s="33">
        <v>0</v>
      </c>
      <c r="T672" s="33"/>
      <c r="U672" s="33"/>
      <c r="V672" s="33"/>
      <c r="W672" s="33" t="s">
        <v>14057</v>
      </c>
      <c r="X672" s="33"/>
      <c r="Y672" s="33" t="s">
        <v>11308</v>
      </c>
      <c r="Z672" s="33">
        <v>0</v>
      </c>
      <c r="AA672" s="33">
        <v>0</v>
      </c>
      <c r="AB672" s="33">
        <v>0</v>
      </c>
      <c r="AC672" s="33">
        <v>0</v>
      </c>
      <c r="AD672" s="33" t="s">
        <v>11803</v>
      </c>
      <c r="AE672" s="33" t="s">
        <v>16549</v>
      </c>
      <c r="AF672" s="33" t="s">
        <v>16550</v>
      </c>
      <c r="AG672" s="33" t="s">
        <v>16551</v>
      </c>
      <c r="AH672" s="33" t="s">
        <v>16552</v>
      </c>
      <c r="AI672" s="33" t="s">
        <v>16553</v>
      </c>
      <c r="AJ672" s="33" t="s">
        <v>16554</v>
      </c>
      <c r="AK672" s="33" t="s">
        <v>12774</v>
      </c>
      <c r="AL672" s="33" t="s">
        <v>16266</v>
      </c>
      <c r="AM672" s="33" t="s">
        <v>16555</v>
      </c>
      <c r="AN672" s="33"/>
      <c r="AO672" s="33" t="s">
        <v>11627</v>
      </c>
      <c r="AP672" s="33" t="s">
        <v>11318</v>
      </c>
      <c r="AQ672" s="33">
        <v>0</v>
      </c>
      <c r="AR672" s="33"/>
      <c r="AS672" s="33"/>
      <c r="AT672" s="33"/>
      <c r="AU672" s="33"/>
      <c r="AV672" s="33"/>
      <c r="AW672" s="33"/>
      <c r="AX672" s="33"/>
      <c r="AY672" s="33"/>
      <c r="AZ672" s="33"/>
      <c r="BA672" s="33"/>
      <c r="BB672" s="33"/>
      <c r="BC672" s="33" t="s">
        <v>11306</v>
      </c>
      <c r="BD672" s="33" t="s">
        <v>11318</v>
      </c>
      <c r="BE672" s="33"/>
      <c r="BF672" s="33"/>
      <c r="BG672" s="33"/>
      <c r="BH672" s="33"/>
      <c r="BI672" s="33"/>
      <c r="BJ672" s="33">
        <v>0</v>
      </c>
      <c r="BK672" s="33" t="s">
        <v>31</v>
      </c>
      <c r="BL672" s="33"/>
      <c r="BM672" s="33" t="s">
        <v>22259</v>
      </c>
    </row>
    <row r="673" spans="1:65" x14ac:dyDescent="0.25">
      <c r="A673" s="33" t="s">
        <v>16556</v>
      </c>
      <c r="B673" s="33" t="s">
        <v>16557</v>
      </c>
      <c r="C673" s="33" t="s">
        <v>16558</v>
      </c>
      <c r="D673" s="33" t="s">
        <v>13574</v>
      </c>
      <c r="E673" s="33" t="s">
        <v>11800</v>
      </c>
      <c r="F673" s="33" t="s">
        <v>11550</v>
      </c>
      <c r="G673" s="33">
        <v>328</v>
      </c>
      <c r="H673" s="33">
        <v>0</v>
      </c>
      <c r="I673" s="33"/>
      <c r="J673" s="33" t="s">
        <v>11304</v>
      </c>
      <c r="K673" s="33" t="s">
        <v>14781</v>
      </c>
      <c r="L673" s="33">
        <v>120</v>
      </c>
      <c r="M673" s="33"/>
      <c r="N673" s="33"/>
      <c r="O673" s="33"/>
      <c r="P673" s="33" t="s">
        <v>11306</v>
      </c>
      <c r="Q673" s="33" t="s">
        <v>11306</v>
      </c>
      <c r="R673" s="33">
        <v>0</v>
      </c>
      <c r="S673" s="33">
        <v>0</v>
      </c>
      <c r="T673" s="33"/>
      <c r="U673" s="33"/>
      <c r="V673" s="33"/>
      <c r="W673" s="33" t="s">
        <v>14057</v>
      </c>
      <c r="X673" s="33"/>
      <c r="Y673" s="33" t="s">
        <v>11308</v>
      </c>
      <c r="Z673" s="33">
        <v>0</v>
      </c>
      <c r="AA673" s="33">
        <v>0</v>
      </c>
      <c r="AB673" s="33">
        <v>0</v>
      </c>
      <c r="AC673" s="33">
        <v>0</v>
      </c>
      <c r="AD673" s="33" t="s">
        <v>11803</v>
      </c>
      <c r="AE673" s="33" t="s">
        <v>16559</v>
      </c>
      <c r="AF673" s="33" t="s">
        <v>16560</v>
      </c>
      <c r="AG673" s="33" t="s">
        <v>16561</v>
      </c>
      <c r="AH673" s="33" t="s">
        <v>16562</v>
      </c>
      <c r="AI673" s="33" t="s">
        <v>16563</v>
      </c>
      <c r="AJ673" s="33" t="s">
        <v>16564</v>
      </c>
      <c r="AK673" s="33" t="s">
        <v>12774</v>
      </c>
      <c r="AL673" s="33" t="s">
        <v>16266</v>
      </c>
      <c r="AM673" s="33" t="s">
        <v>16565</v>
      </c>
      <c r="AN673" s="33"/>
      <c r="AO673" s="33" t="s">
        <v>11627</v>
      </c>
      <c r="AP673" s="33" t="s">
        <v>11318</v>
      </c>
      <c r="AQ673" s="33">
        <v>0</v>
      </c>
      <c r="AR673" s="33"/>
      <c r="AS673" s="33"/>
      <c r="AT673" s="33"/>
      <c r="AU673" s="33"/>
      <c r="AV673" s="33"/>
      <c r="AW673" s="33"/>
      <c r="AX673" s="33"/>
      <c r="AY673" s="33"/>
      <c r="AZ673" s="33"/>
      <c r="BA673" s="33"/>
      <c r="BB673" s="33"/>
      <c r="BC673" s="33" t="s">
        <v>11306</v>
      </c>
      <c r="BD673" s="33" t="s">
        <v>11318</v>
      </c>
      <c r="BE673" s="33"/>
      <c r="BF673" s="33"/>
      <c r="BG673" s="33"/>
      <c r="BH673" s="33"/>
      <c r="BI673" s="33"/>
      <c r="BJ673" s="33">
        <v>0</v>
      </c>
      <c r="BK673" s="33" t="s">
        <v>31</v>
      </c>
      <c r="BL673" s="33"/>
      <c r="BM673" s="33" t="s">
        <v>22259</v>
      </c>
    </row>
    <row r="674" spans="1:65" x14ac:dyDescent="0.25">
      <c r="A674" s="33" t="s">
        <v>16566</v>
      </c>
      <c r="B674" s="33" t="s">
        <v>16567</v>
      </c>
      <c r="C674" s="33" t="s">
        <v>16568</v>
      </c>
      <c r="D674" s="33" t="s">
        <v>13574</v>
      </c>
      <c r="E674" s="33" t="s">
        <v>11800</v>
      </c>
      <c r="F674" s="33" t="s">
        <v>11550</v>
      </c>
      <c r="G674" s="33">
        <v>1120.9000000000001</v>
      </c>
      <c r="H674" s="33">
        <v>0</v>
      </c>
      <c r="I674" s="33"/>
      <c r="J674" s="33" t="s">
        <v>11304</v>
      </c>
      <c r="K674" s="33" t="s">
        <v>14864</v>
      </c>
      <c r="L674" s="33">
        <v>120</v>
      </c>
      <c r="M674" s="33"/>
      <c r="N674" s="33"/>
      <c r="O674" s="33"/>
      <c r="P674" s="33" t="s">
        <v>11306</v>
      </c>
      <c r="Q674" s="33" t="s">
        <v>11306</v>
      </c>
      <c r="R674" s="33">
        <v>0</v>
      </c>
      <c r="S674" s="33">
        <v>0</v>
      </c>
      <c r="T674" s="33"/>
      <c r="U674" s="33"/>
      <c r="V674" s="33"/>
      <c r="W674" s="33" t="s">
        <v>14057</v>
      </c>
      <c r="X674" s="33"/>
      <c r="Y674" s="33" t="s">
        <v>11308</v>
      </c>
      <c r="Z674" s="33">
        <v>0</v>
      </c>
      <c r="AA674" s="33">
        <v>0</v>
      </c>
      <c r="AB674" s="33">
        <v>0</v>
      </c>
      <c r="AC674" s="33">
        <v>0</v>
      </c>
      <c r="AD674" s="33" t="s">
        <v>11803</v>
      </c>
      <c r="AE674" s="33" t="s">
        <v>16569</v>
      </c>
      <c r="AF674" s="33" t="s">
        <v>16570</v>
      </c>
      <c r="AG674" s="33" t="s">
        <v>16571</v>
      </c>
      <c r="AH674" s="33" t="s">
        <v>16572</v>
      </c>
      <c r="AI674" s="33" t="s">
        <v>16573</v>
      </c>
      <c r="AJ674" s="33" t="s">
        <v>16574</v>
      </c>
      <c r="AK674" s="33" t="s">
        <v>12774</v>
      </c>
      <c r="AL674" s="33" t="s">
        <v>16266</v>
      </c>
      <c r="AM674" s="33" t="s">
        <v>16575</v>
      </c>
      <c r="AN674" s="33"/>
      <c r="AO674" s="33" t="s">
        <v>11627</v>
      </c>
      <c r="AP674" s="33" t="s">
        <v>11318</v>
      </c>
      <c r="AQ674" s="33">
        <v>0</v>
      </c>
      <c r="AR674" s="33"/>
      <c r="AS674" s="33"/>
      <c r="AT674" s="33"/>
      <c r="AU674" s="33"/>
      <c r="AV674" s="33"/>
      <c r="AW674" s="33"/>
      <c r="AX674" s="33"/>
      <c r="AY674" s="33"/>
      <c r="AZ674" s="33"/>
      <c r="BA674" s="33"/>
      <c r="BB674" s="33"/>
      <c r="BC674" s="33" t="s">
        <v>11306</v>
      </c>
      <c r="BD674" s="33" t="s">
        <v>11318</v>
      </c>
      <c r="BE674" s="33"/>
      <c r="BF674" s="33"/>
      <c r="BG674" s="33"/>
      <c r="BH674" s="33"/>
      <c r="BI674" s="33"/>
      <c r="BJ674" s="33">
        <v>0</v>
      </c>
      <c r="BK674" s="33" t="s">
        <v>31</v>
      </c>
      <c r="BL674" s="33"/>
      <c r="BM674" s="33" t="s">
        <v>22259</v>
      </c>
    </row>
    <row r="675" spans="1:65" x14ac:dyDescent="0.25">
      <c r="A675" s="33" t="s">
        <v>16576</v>
      </c>
      <c r="B675" s="33" t="s">
        <v>16577</v>
      </c>
      <c r="C675" s="33" t="s">
        <v>16578</v>
      </c>
      <c r="D675" s="33" t="s">
        <v>13574</v>
      </c>
      <c r="E675" s="33" t="s">
        <v>11800</v>
      </c>
      <c r="F675" s="33" t="s">
        <v>11550</v>
      </c>
      <c r="G675" s="33">
        <v>328</v>
      </c>
      <c r="H675" s="33">
        <v>0</v>
      </c>
      <c r="I675" s="33"/>
      <c r="J675" s="33" t="s">
        <v>11304</v>
      </c>
      <c r="K675" s="33" t="s">
        <v>14781</v>
      </c>
      <c r="L675" s="33">
        <v>120</v>
      </c>
      <c r="M675" s="33"/>
      <c r="N675" s="33"/>
      <c r="O675" s="33"/>
      <c r="P675" s="33" t="s">
        <v>11306</v>
      </c>
      <c r="Q675" s="33" t="s">
        <v>11306</v>
      </c>
      <c r="R675" s="33">
        <v>0</v>
      </c>
      <c r="S675" s="33">
        <v>0</v>
      </c>
      <c r="T675" s="33"/>
      <c r="U675" s="33"/>
      <c r="V675" s="33"/>
      <c r="W675" s="33" t="s">
        <v>14057</v>
      </c>
      <c r="X675" s="33"/>
      <c r="Y675" s="33" t="s">
        <v>11308</v>
      </c>
      <c r="Z675" s="33">
        <v>0</v>
      </c>
      <c r="AA675" s="33">
        <v>0</v>
      </c>
      <c r="AB675" s="33">
        <v>0</v>
      </c>
      <c r="AC675" s="33">
        <v>0</v>
      </c>
      <c r="AD675" s="33" t="s">
        <v>11803</v>
      </c>
      <c r="AE675" s="33" t="s">
        <v>16579</v>
      </c>
      <c r="AF675" s="33" t="s">
        <v>16580</v>
      </c>
      <c r="AG675" s="33" t="s">
        <v>16581</v>
      </c>
      <c r="AH675" s="33" t="s">
        <v>16582</v>
      </c>
      <c r="AI675" s="33" t="s">
        <v>16583</v>
      </c>
      <c r="AJ675" s="33" t="s">
        <v>16584</v>
      </c>
      <c r="AK675" s="33" t="s">
        <v>12774</v>
      </c>
      <c r="AL675" s="33" t="s">
        <v>16266</v>
      </c>
      <c r="AM675" s="33" t="s">
        <v>16585</v>
      </c>
      <c r="AN675" s="33"/>
      <c r="AO675" s="33" t="s">
        <v>11627</v>
      </c>
      <c r="AP675" s="33" t="s">
        <v>11318</v>
      </c>
      <c r="AQ675" s="33">
        <v>0</v>
      </c>
      <c r="AR675" s="33"/>
      <c r="AS675" s="33"/>
      <c r="AT675" s="33"/>
      <c r="AU675" s="33"/>
      <c r="AV675" s="33"/>
      <c r="AW675" s="33"/>
      <c r="AX675" s="33"/>
      <c r="AY675" s="33"/>
      <c r="AZ675" s="33"/>
      <c r="BA675" s="33"/>
      <c r="BB675" s="33"/>
      <c r="BC675" s="33" t="s">
        <v>11306</v>
      </c>
      <c r="BD675" s="33" t="s">
        <v>11318</v>
      </c>
      <c r="BE675" s="33"/>
      <c r="BF675" s="33"/>
      <c r="BG675" s="33"/>
      <c r="BH675" s="33"/>
      <c r="BI675" s="33"/>
      <c r="BJ675" s="33">
        <v>0</v>
      </c>
      <c r="BK675" s="33" t="s">
        <v>31</v>
      </c>
      <c r="BL675" s="33"/>
      <c r="BM675" s="33" t="s">
        <v>22259</v>
      </c>
    </row>
    <row r="676" spans="1:65" x14ac:dyDescent="0.25">
      <c r="A676" s="33" t="s">
        <v>16586</v>
      </c>
      <c r="B676" s="33" t="s">
        <v>3786</v>
      </c>
      <c r="C676" s="33" t="s">
        <v>16587</v>
      </c>
      <c r="D676" s="33" t="s">
        <v>13574</v>
      </c>
      <c r="E676" s="33" t="s">
        <v>11800</v>
      </c>
      <c r="F676" s="33" t="s">
        <v>11550</v>
      </c>
      <c r="G676" s="33">
        <v>328</v>
      </c>
      <c r="H676" s="33">
        <v>0</v>
      </c>
      <c r="I676" s="33"/>
      <c r="J676" s="33" t="s">
        <v>11304</v>
      </c>
      <c r="K676" s="33" t="s">
        <v>14864</v>
      </c>
      <c r="L676" s="33">
        <v>120</v>
      </c>
      <c r="M676" s="33"/>
      <c r="N676" s="33"/>
      <c r="O676" s="33"/>
      <c r="P676" s="33" t="s">
        <v>11306</v>
      </c>
      <c r="Q676" s="33" t="s">
        <v>11306</v>
      </c>
      <c r="R676" s="33">
        <v>0</v>
      </c>
      <c r="S676" s="33">
        <v>0</v>
      </c>
      <c r="T676" s="33"/>
      <c r="U676" s="33"/>
      <c r="V676" s="33"/>
      <c r="W676" s="33" t="s">
        <v>14057</v>
      </c>
      <c r="X676" s="33"/>
      <c r="Y676" s="33" t="s">
        <v>11308</v>
      </c>
      <c r="Z676" s="33">
        <v>0</v>
      </c>
      <c r="AA676" s="33">
        <v>0</v>
      </c>
      <c r="AB676" s="33">
        <v>0</v>
      </c>
      <c r="AC676" s="33">
        <v>0</v>
      </c>
      <c r="AD676" s="33" t="s">
        <v>11803</v>
      </c>
      <c r="AE676" s="33" t="s">
        <v>16588</v>
      </c>
      <c r="AF676" s="33" t="s">
        <v>16589</v>
      </c>
      <c r="AG676" s="33" t="s">
        <v>16590</v>
      </c>
      <c r="AH676" s="33" t="s">
        <v>16591</v>
      </c>
      <c r="AI676" s="33" t="s">
        <v>16592</v>
      </c>
      <c r="AJ676" s="33" t="s">
        <v>16593</v>
      </c>
      <c r="AK676" s="33" t="s">
        <v>12774</v>
      </c>
      <c r="AL676" s="33" t="s">
        <v>16266</v>
      </c>
      <c r="AM676" s="33" t="s">
        <v>16594</v>
      </c>
      <c r="AN676" s="33"/>
      <c r="AO676" s="33" t="s">
        <v>11627</v>
      </c>
      <c r="AP676" s="33" t="s">
        <v>11318</v>
      </c>
      <c r="AQ676" s="33">
        <v>0</v>
      </c>
      <c r="AR676" s="33"/>
      <c r="AS676" s="33"/>
      <c r="AT676" s="33"/>
      <c r="AU676" s="33"/>
      <c r="AV676" s="33"/>
      <c r="AW676" s="33"/>
      <c r="AX676" s="33"/>
      <c r="AY676" s="33"/>
      <c r="AZ676" s="33"/>
      <c r="BA676" s="33"/>
      <c r="BB676" s="33"/>
      <c r="BC676" s="33" t="s">
        <v>11306</v>
      </c>
      <c r="BD676" s="33" t="s">
        <v>11318</v>
      </c>
      <c r="BE676" s="33"/>
      <c r="BF676" s="33"/>
      <c r="BG676" s="33"/>
      <c r="BH676" s="33"/>
      <c r="BI676" s="33"/>
      <c r="BJ676" s="33">
        <v>0</v>
      </c>
      <c r="BK676" s="33" t="s">
        <v>31</v>
      </c>
      <c r="BL676" s="33"/>
      <c r="BM676" s="33" t="s">
        <v>22259</v>
      </c>
    </row>
    <row r="677" spans="1:65" x14ac:dyDescent="0.25">
      <c r="A677" s="33" t="s">
        <v>16595</v>
      </c>
      <c r="B677" s="33" t="s">
        <v>4188</v>
      </c>
      <c r="C677" s="33" t="s">
        <v>16596</v>
      </c>
      <c r="D677" s="33" t="s">
        <v>13574</v>
      </c>
      <c r="E677" s="33" t="s">
        <v>11800</v>
      </c>
      <c r="F677" s="33" t="s">
        <v>11550</v>
      </c>
      <c r="G677" s="33">
        <v>328</v>
      </c>
      <c r="H677" s="33">
        <v>0</v>
      </c>
      <c r="I677" s="33"/>
      <c r="J677" s="33" t="s">
        <v>11304</v>
      </c>
      <c r="K677" s="33" t="s">
        <v>14864</v>
      </c>
      <c r="L677" s="33">
        <v>120</v>
      </c>
      <c r="M677" s="33"/>
      <c r="N677" s="33"/>
      <c r="O677" s="33"/>
      <c r="P677" s="33" t="s">
        <v>11306</v>
      </c>
      <c r="Q677" s="33" t="s">
        <v>11306</v>
      </c>
      <c r="R677" s="33">
        <v>0</v>
      </c>
      <c r="S677" s="33">
        <v>0</v>
      </c>
      <c r="T677" s="33"/>
      <c r="U677" s="33"/>
      <c r="V677" s="33"/>
      <c r="W677" s="33" t="s">
        <v>14057</v>
      </c>
      <c r="X677" s="33"/>
      <c r="Y677" s="33" t="s">
        <v>11308</v>
      </c>
      <c r="Z677" s="33">
        <v>0</v>
      </c>
      <c r="AA677" s="33">
        <v>0</v>
      </c>
      <c r="AB677" s="33">
        <v>0</v>
      </c>
      <c r="AC677" s="33">
        <v>0</v>
      </c>
      <c r="AD677" s="33" t="s">
        <v>11803</v>
      </c>
      <c r="AE677" s="33" t="s">
        <v>16597</v>
      </c>
      <c r="AF677" s="33" t="s">
        <v>16598</v>
      </c>
      <c r="AG677" s="33" t="s">
        <v>16599</v>
      </c>
      <c r="AH677" s="33" t="s">
        <v>16600</v>
      </c>
      <c r="AI677" s="33" t="s">
        <v>16601</v>
      </c>
      <c r="AJ677" s="33" t="s">
        <v>16602</v>
      </c>
      <c r="AK677" s="33" t="s">
        <v>12774</v>
      </c>
      <c r="AL677" s="33" t="s">
        <v>16266</v>
      </c>
      <c r="AM677" s="33" t="s">
        <v>16603</v>
      </c>
      <c r="AN677" s="33"/>
      <c r="AO677" s="33" t="s">
        <v>11627</v>
      </c>
      <c r="AP677" s="33" t="s">
        <v>11318</v>
      </c>
      <c r="AQ677" s="33">
        <v>0</v>
      </c>
      <c r="AR677" s="33"/>
      <c r="AS677" s="33"/>
      <c r="AT677" s="33"/>
      <c r="AU677" s="33"/>
      <c r="AV677" s="33"/>
      <c r="AW677" s="33"/>
      <c r="AX677" s="33"/>
      <c r="AY677" s="33"/>
      <c r="AZ677" s="33"/>
      <c r="BA677" s="33"/>
      <c r="BB677" s="33"/>
      <c r="BC677" s="33" t="s">
        <v>11306</v>
      </c>
      <c r="BD677" s="33" t="s">
        <v>11318</v>
      </c>
      <c r="BE677" s="33"/>
      <c r="BF677" s="33"/>
      <c r="BG677" s="33"/>
      <c r="BH677" s="33"/>
      <c r="BI677" s="33"/>
      <c r="BJ677" s="33">
        <v>0</v>
      </c>
      <c r="BK677" s="33" t="s">
        <v>31</v>
      </c>
      <c r="BL677" s="33"/>
      <c r="BM677" s="33" t="s">
        <v>22259</v>
      </c>
    </row>
    <row r="678" spans="1:65" x14ac:dyDescent="0.25">
      <c r="A678" s="33" t="s">
        <v>16604</v>
      </c>
      <c r="B678" s="33" t="s">
        <v>1536</v>
      </c>
      <c r="C678" s="33" t="s">
        <v>16605</v>
      </c>
      <c r="D678" s="33" t="s">
        <v>13574</v>
      </c>
      <c r="E678" s="33" t="s">
        <v>11800</v>
      </c>
      <c r="F678" s="33" t="s">
        <v>11550</v>
      </c>
      <c r="G678" s="33">
        <v>328</v>
      </c>
      <c r="H678" s="33">
        <v>0</v>
      </c>
      <c r="I678" s="33"/>
      <c r="J678" s="33" t="s">
        <v>11304</v>
      </c>
      <c r="K678" s="33" t="s">
        <v>14876</v>
      </c>
      <c r="L678" s="33">
        <v>120</v>
      </c>
      <c r="M678" s="33"/>
      <c r="N678" s="33"/>
      <c r="O678" s="33"/>
      <c r="P678" s="33" t="s">
        <v>11306</v>
      </c>
      <c r="Q678" s="33" t="s">
        <v>11306</v>
      </c>
      <c r="R678" s="33">
        <v>0</v>
      </c>
      <c r="S678" s="33">
        <v>0</v>
      </c>
      <c r="T678" s="33"/>
      <c r="U678" s="33"/>
      <c r="V678" s="33"/>
      <c r="W678" s="33" t="s">
        <v>14057</v>
      </c>
      <c r="X678" s="33"/>
      <c r="Y678" s="33" t="s">
        <v>11308</v>
      </c>
      <c r="Z678" s="33">
        <v>0</v>
      </c>
      <c r="AA678" s="33">
        <v>0</v>
      </c>
      <c r="AB678" s="33">
        <v>0</v>
      </c>
      <c r="AC678" s="33">
        <v>0</v>
      </c>
      <c r="AD678" s="33" t="s">
        <v>11803</v>
      </c>
      <c r="AE678" s="33" t="s">
        <v>16606</v>
      </c>
      <c r="AF678" s="33" t="s">
        <v>16607</v>
      </c>
      <c r="AG678" s="33" t="s">
        <v>16608</v>
      </c>
      <c r="AH678" s="33" t="s">
        <v>16609</v>
      </c>
      <c r="AI678" s="33" t="s">
        <v>16610</v>
      </c>
      <c r="AJ678" s="33" t="s">
        <v>16611</v>
      </c>
      <c r="AK678" s="33" t="s">
        <v>12774</v>
      </c>
      <c r="AL678" s="33" t="s">
        <v>16266</v>
      </c>
      <c r="AM678" s="33" t="s">
        <v>16612</v>
      </c>
      <c r="AN678" s="33"/>
      <c r="AO678" s="33" t="s">
        <v>11627</v>
      </c>
      <c r="AP678" s="33" t="s">
        <v>11318</v>
      </c>
      <c r="AQ678" s="33">
        <v>0</v>
      </c>
      <c r="AR678" s="33"/>
      <c r="AS678" s="33"/>
      <c r="AT678" s="33"/>
      <c r="AU678" s="33"/>
      <c r="AV678" s="33"/>
      <c r="AW678" s="33"/>
      <c r="AX678" s="33"/>
      <c r="AY678" s="33"/>
      <c r="AZ678" s="33"/>
      <c r="BA678" s="33"/>
      <c r="BB678" s="33"/>
      <c r="BC678" s="33" t="s">
        <v>11306</v>
      </c>
      <c r="BD678" s="33" t="s">
        <v>11318</v>
      </c>
      <c r="BE678" s="33"/>
      <c r="BF678" s="33"/>
      <c r="BG678" s="33"/>
      <c r="BH678" s="33"/>
      <c r="BI678" s="33"/>
      <c r="BJ678" s="33">
        <v>0</v>
      </c>
      <c r="BK678" s="33" t="s">
        <v>31</v>
      </c>
      <c r="BL678" s="33"/>
      <c r="BM678" s="33" t="s">
        <v>22259</v>
      </c>
    </row>
    <row r="679" spans="1:65" x14ac:dyDescent="0.25">
      <c r="A679" s="33" t="s">
        <v>16613</v>
      </c>
      <c r="B679" s="33" t="s">
        <v>16614</v>
      </c>
      <c r="C679" s="33" t="s">
        <v>16615</v>
      </c>
      <c r="D679" s="33" t="s">
        <v>13574</v>
      </c>
      <c r="E679" s="33" t="s">
        <v>11800</v>
      </c>
      <c r="F679" s="33" t="s">
        <v>11550</v>
      </c>
      <c r="G679" s="33">
        <v>328</v>
      </c>
      <c r="H679" s="33">
        <v>0</v>
      </c>
      <c r="I679" s="33"/>
      <c r="J679" s="33" t="s">
        <v>11304</v>
      </c>
      <c r="K679" s="33" t="s">
        <v>14781</v>
      </c>
      <c r="L679" s="33">
        <v>120</v>
      </c>
      <c r="M679" s="33"/>
      <c r="N679" s="33"/>
      <c r="O679" s="33"/>
      <c r="P679" s="33" t="s">
        <v>11306</v>
      </c>
      <c r="Q679" s="33" t="s">
        <v>11306</v>
      </c>
      <c r="R679" s="33">
        <v>0</v>
      </c>
      <c r="S679" s="33">
        <v>0</v>
      </c>
      <c r="T679" s="33"/>
      <c r="U679" s="33"/>
      <c r="V679" s="33"/>
      <c r="W679" s="33" t="s">
        <v>14057</v>
      </c>
      <c r="X679" s="33"/>
      <c r="Y679" s="33" t="s">
        <v>11308</v>
      </c>
      <c r="Z679" s="33">
        <v>0</v>
      </c>
      <c r="AA679" s="33">
        <v>0</v>
      </c>
      <c r="AB679" s="33">
        <v>0</v>
      </c>
      <c r="AC679" s="33">
        <v>0</v>
      </c>
      <c r="AD679" s="33" t="s">
        <v>11803</v>
      </c>
      <c r="AE679" s="33" t="s">
        <v>16616</v>
      </c>
      <c r="AF679" s="33" t="s">
        <v>16617</v>
      </c>
      <c r="AG679" s="33" t="s">
        <v>16618</v>
      </c>
      <c r="AH679" s="33" t="s">
        <v>16619</v>
      </c>
      <c r="AI679" s="33" t="s">
        <v>16620</v>
      </c>
      <c r="AJ679" s="33" t="s">
        <v>16621</v>
      </c>
      <c r="AK679" s="33" t="s">
        <v>12774</v>
      </c>
      <c r="AL679" s="33" t="s">
        <v>16266</v>
      </c>
      <c r="AM679" s="33" t="s">
        <v>16622</v>
      </c>
      <c r="AN679" s="33"/>
      <c r="AO679" s="33" t="s">
        <v>11627</v>
      </c>
      <c r="AP679" s="33" t="s">
        <v>11318</v>
      </c>
      <c r="AQ679" s="33">
        <v>0</v>
      </c>
      <c r="AR679" s="33"/>
      <c r="AS679" s="33"/>
      <c r="AT679" s="33"/>
      <c r="AU679" s="33"/>
      <c r="AV679" s="33"/>
      <c r="AW679" s="33"/>
      <c r="AX679" s="33"/>
      <c r="AY679" s="33"/>
      <c r="AZ679" s="33"/>
      <c r="BA679" s="33"/>
      <c r="BB679" s="33"/>
      <c r="BC679" s="33" t="s">
        <v>11306</v>
      </c>
      <c r="BD679" s="33" t="s">
        <v>11318</v>
      </c>
      <c r="BE679" s="33"/>
      <c r="BF679" s="33"/>
      <c r="BG679" s="33"/>
      <c r="BH679" s="33"/>
      <c r="BI679" s="33"/>
      <c r="BJ679" s="33">
        <v>0</v>
      </c>
      <c r="BK679" s="33" t="s">
        <v>31</v>
      </c>
      <c r="BL679" s="33"/>
      <c r="BM679" s="33" t="s">
        <v>22259</v>
      </c>
    </row>
    <row r="680" spans="1:65" x14ac:dyDescent="0.25">
      <c r="A680" s="33" t="s">
        <v>16623</v>
      </c>
      <c r="B680" s="33" t="s">
        <v>453</v>
      </c>
      <c r="C680" s="33" t="s">
        <v>16624</v>
      </c>
      <c r="D680" s="33" t="s">
        <v>13574</v>
      </c>
      <c r="E680" s="33" t="s">
        <v>11800</v>
      </c>
      <c r="F680" s="33" t="s">
        <v>11550</v>
      </c>
      <c r="G680" s="33">
        <v>348</v>
      </c>
      <c r="H680" s="33">
        <v>0</v>
      </c>
      <c r="I680" s="33"/>
      <c r="J680" s="33" t="s">
        <v>11304</v>
      </c>
      <c r="K680" s="33" t="s">
        <v>16537</v>
      </c>
      <c r="L680" s="33">
        <v>120</v>
      </c>
      <c r="M680" s="33"/>
      <c r="N680" s="33"/>
      <c r="O680" s="33"/>
      <c r="P680" s="33" t="s">
        <v>11306</v>
      </c>
      <c r="Q680" s="33" t="s">
        <v>11306</v>
      </c>
      <c r="R680" s="33">
        <v>2.5</v>
      </c>
      <c r="S680" s="33">
        <v>2.5</v>
      </c>
      <c r="T680" s="33"/>
      <c r="U680" s="33"/>
      <c r="V680" s="33" t="s">
        <v>16625</v>
      </c>
      <c r="W680" s="33" t="s">
        <v>14057</v>
      </c>
      <c r="X680" s="33"/>
      <c r="Y680" s="33" t="s">
        <v>11308</v>
      </c>
      <c r="Z680" s="33">
        <v>10</v>
      </c>
      <c r="AA680" s="33">
        <v>14</v>
      </c>
      <c r="AB680" s="33">
        <v>94</v>
      </c>
      <c r="AC680" s="33">
        <v>0</v>
      </c>
      <c r="AD680" s="33" t="s">
        <v>11803</v>
      </c>
      <c r="AE680" s="33" t="s">
        <v>16626</v>
      </c>
      <c r="AF680" s="33" t="s">
        <v>16627</v>
      </c>
      <c r="AG680" s="33" t="s">
        <v>16628</v>
      </c>
      <c r="AH680" s="33" t="s">
        <v>16629</v>
      </c>
      <c r="AI680" s="33" t="s">
        <v>16630</v>
      </c>
      <c r="AJ680" s="33" t="s">
        <v>16631</v>
      </c>
      <c r="AK680" s="33" t="s">
        <v>12774</v>
      </c>
      <c r="AL680" s="33" t="s">
        <v>16266</v>
      </c>
      <c r="AM680" s="33" t="s">
        <v>16632</v>
      </c>
      <c r="AN680" s="33" t="s">
        <v>11500</v>
      </c>
      <c r="AO680" s="33" t="s">
        <v>11627</v>
      </c>
      <c r="AP680" s="33" t="s">
        <v>11318</v>
      </c>
      <c r="AQ680" s="33">
        <v>0</v>
      </c>
      <c r="AR680" s="33"/>
      <c r="AS680" s="33"/>
      <c r="AT680" s="33"/>
      <c r="AU680" s="33"/>
      <c r="AV680" s="33"/>
      <c r="AW680" s="33"/>
      <c r="AX680" s="33"/>
      <c r="AY680" s="33"/>
      <c r="AZ680" s="33"/>
      <c r="BA680" s="33"/>
      <c r="BB680" s="33"/>
      <c r="BC680" s="33" t="s">
        <v>11306</v>
      </c>
      <c r="BD680" s="33" t="s">
        <v>11318</v>
      </c>
      <c r="BE680" s="33"/>
      <c r="BF680" s="33"/>
      <c r="BG680" s="33"/>
      <c r="BH680" s="33"/>
      <c r="BI680" s="33"/>
      <c r="BJ680" s="33">
        <v>0</v>
      </c>
      <c r="BK680" s="33" t="s">
        <v>31</v>
      </c>
      <c r="BL680" s="33"/>
      <c r="BM680" s="33" t="s">
        <v>22259</v>
      </c>
    </row>
    <row r="681" spans="1:65" x14ac:dyDescent="0.25">
      <c r="A681" s="33" t="s">
        <v>16633</v>
      </c>
      <c r="B681" s="33" t="s">
        <v>16634</v>
      </c>
      <c r="C681" s="33" t="s">
        <v>16635</v>
      </c>
      <c r="D681" s="33" t="s">
        <v>13574</v>
      </c>
      <c r="E681" s="33" t="s">
        <v>11800</v>
      </c>
      <c r="F681" s="33" t="s">
        <v>11550</v>
      </c>
      <c r="G681" s="33">
        <v>328</v>
      </c>
      <c r="H681" s="33">
        <v>0</v>
      </c>
      <c r="I681" s="33"/>
      <c r="J681" s="33" t="s">
        <v>11304</v>
      </c>
      <c r="K681" s="33" t="s">
        <v>14781</v>
      </c>
      <c r="L681" s="33">
        <v>120</v>
      </c>
      <c r="M681" s="33"/>
      <c r="N681" s="33"/>
      <c r="O681" s="33"/>
      <c r="P681" s="33" t="s">
        <v>11306</v>
      </c>
      <c r="Q681" s="33" t="s">
        <v>11306</v>
      </c>
      <c r="R681" s="33">
        <v>0</v>
      </c>
      <c r="S681" s="33">
        <v>0</v>
      </c>
      <c r="T681" s="33"/>
      <c r="U681" s="33"/>
      <c r="V681" s="33"/>
      <c r="W681" s="33" t="s">
        <v>14057</v>
      </c>
      <c r="X681" s="33"/>
      <c r="Y681" s="33" t="s">
        <v>11308</v>
      </c>
      <c r="Z681" s="33">
        <v>0</v>
      </c>
      <c r="AA681" s="33">
        <v>0</v>
      </c>
      <c r="AB681" s="33">
        <v>0</v>
      </c>
      <c r="AC681" s="33">
        <v>0</v>
      </c>
      <c r="AD681" s="33" t="s">
        <v>11803</v>
      </c>
      <c r="AE681" s="33" t="s">
        <v>16636</v>
      </c>
      <c r="AF681" s="33" t="s">
        <v>16637</v>
      </c>
      <c r="AG681" s="33" t="s">
        <v>16638</v>
      </c>
      <c r="AH681" s="33" t="s">
        <v>16639</v>
      </c>
      <c r="AI681" s="33" t="s">
        <v>16640</v>
      </c>
      <c r="AJ681" s="33" t="s">
        <v>16641</v>
      </c>
      <c r="AK681" s="33" t="s">
        <v>12774</v>
      </c>
      <c r="AL681" s="33" t="s">
        <v>16266</v>
      </c>
      <c r="AM681" s="33" t="s">
        <v>16642</v>
      </c>
      <c r="AN681" s="33"/>
      <c r="AO681" s="33" t="s">
        <v>11627</v>
      </c>
      <c r="AP681" s="33" t="s">
        <v>11318</v>
      </c>
      <c r="AQ681" s="33">
        <v>0</v>
      </c>
      <c r="AR681" s="33"/>
      <c r="AS681" s="33"/>
      <c r="AT681" s="33"/>
      <c r="AU681" s="33"/>
      <c r="AV681" s="33"/>
      <c r="AW681" s="33"/>
      <c r="AX681" s="33"/>
      <c r="AY681" s="33"/>
      <c r="AZ681" s="33"/>
      <c r="BA681" s="33"/>
      <c r="BB681" s="33"/>
      <c r="BC681" s="33" t="s">
        <v>11306</v>
      </c>
      <c r="BD681" s="33" t="s">
        <v>11318</v>
      </c>
      <c r="BE681" s="33"/>
      <c r="BF681" s="33"/>
      <c r="BG681" s="33"/>
      <c r="BH681" s="33"/>
      <c r="BI681" s="33"/>
      <c r="BJ681" s="33">
        <v>0</v>
      </c>
      <c r="BK681" s="33" t="s">
        <v>31</v>
      </c>
      <c r="BL681" s="33"/>
      <c r="BM681" s="33" t="s">
        <v>22259</v>
      </c>
    </row>
    <row r="682" spans="1:65" x14ac:dyDescent="0.25">
      <c r="A682" s="33" t="s">
        <v>16643</v>
      </c>
      <c r="B682" s="33" t="s">
        <v>16644</v>
      </c>
      <c r="C682" s="33" t="s">
        <v>16645</v>
      </c>
      <c r="D682" s="33" t="s">
        <v>13574</v>
      </c>
      <c r="E682" s="33" t="s">
        <v>11800</v>
      </c>
      <c r="F682" s="33" t="s">
        <v>11550</v>
      </c>
      <c r="G682" s="33">
        <v>328</v>
      </c>
      <c r="H682" s="33">
        <v>0</v>
      </c>
      <c r="I682" s="33"/>
      <c r="J682" s="33" t="s">
        <v>11304</v>
      </c>
      <c r="K682" s="33" t="s">
        <v>14781</v>
      </c>
      <c r="L682" s="33">
        <v>120</v>
      </c>
      <c r="M682" s="33"/>
      <c r="N682" s="33"/>
      <c r="O682" s="33"/>
      <c r="P682" s="33" t="s">
        <v>11306</v>
      </c>
      <c r="Q682" s="33" t="s">
        <v>11306</v>
      </c>
      <c r="R682" s="33">
        <v>0</v>
      </c>
      <c r="S682" s="33">
        <v>0</v>
      </c>
      <c r="T682" s="33"/>
      <c r="U682" s="33"/>
      <c r="V682" s="33"/>
      <c r="W682" s="33" t="s">
        <v>14057</v>
      </c>
      <c r="X682" s="33"/>
      <c r="Y682" s="33" t="s">
        <v>11308</v>
      </c>
      <c r="Z682" s="33">
        <v>0</v>
      </c>
      <c r="AA682" s="33">
        <v>0</v>
      </c>
      <c r="AB682" s="33">
        <v>0</v>
      </c>
      <c r="AC682" s="33">
        <v>0</v>
      </c>
      <c r="AD682" s="33" t="s">
        <v>11803</v>
      </c>
      <c r="AE682" s="33" t="s">
        <v>16646</v>
      </c>
      <c r="AF682" s="33" t="s">
        <v>16647</v>
      </c>
      <c r="AG682" s="33" t="s">
        <v>16648</v>
      </c>
      <c r="AH682" s="33" t="s">
        <v>16649</v>
      </c>
      <c r="AI682" s="33" t="s">
        <v>16650</v>
      </c>
      <c r="AJ682" s="33" t="s">
        <v>16651</v>
      </c>
      <c r="AK682" s="33" t="s">
        <v>12774</v>
      </c>
      <c r="AL682" s="33" t="s">
        <v>16266</v>
      </c>
      <c r="AM682" s="33" t="s">
        <v>16652</v>
      </c>
      <c r="AN682" s="33"/>
      <c r="AO682" s="33" t="s">
        <v>11627</v>
      </c>
      <c r="AP682" s="33" t="s">
        <v>11318</v>
      </c>
      <c r="AQ682" s="33">
        <v>0</v>
      </c>
      <c r="AR682" s="33"/>
      <c r="AS682" s="33"/>
      <c r="AT682" s="33"/>
      <c r="AU682" s="33"/>
      <c r="AV682" s="33"/>
      <c r="AW682" s="33"/>
      <c r="AX682" s="33"/>
      <c r="AY682" s="33"/>
      <c r="AZ682" s="33"/>
      <c r="BA682" s="33"/>
      <c r="BB682" s="33"/>
      <c r="BC682" s="33" t="s">
        <v>11306</v>
      </c>
      <c r="BD682" s="33" t="s">
        <v>11318</v>
      </c>
      <c r="BE682" s="33"/>
      <c r="BF682" s="33"/>
      <c r="BG682" s="33"/>
      <c r="BH682" s="33"/>
      <c r="BI682" s="33"/>
      <c r="BJ682" s="33">
        <v>0</v>
      </c>
      <c r="BK682" s="33" t="s">
        <v>31</v>
      </c>
      <c r="BL682" s="33"/>
      <c r="BM682" s="33" t="s">
        <v>22259</v>
      </c>
    </row>
    <row r="683" spans="1:65" x14ac:dyDescent="0.25">
      <c r="A683" s="33" t="s">
        <v>16653</v>
      </c>
      <c r="B683" s="33" t="s">
        <v>1299</v>
      </c>
      <c r="C683" s="33" t="s">
        <v>16654</v>
      </c>
      <c r="D683" s="33" t="s">
        <v>13574</v>
      </c>
      <c r="E683" s="33" t="s">
        <v>11800</v>
      </c>
      <c r="F683" s="33" t="s">
        <v>11550</v>
      </c>
      <c r="G683" s="33">
        <v>328</v>
      </c>
      <c r="H683" s="33">
        <v>0</v>
      </c>
      <c r="I683" s="33"/>
      <c r="J683" s="33" t="s">
        <v>11304</v>
      </c>
      <c r="K683" s="33" t="s">
        <v>14864</v>
      </c>
      <c r="L683" s="33">
        <v>120</v>
      </c>
      <c r="M683" s="33"/>
      <c r="N683" s="33"/>
      <c r="O683" s="33"/>
      <c r="P683" s="33" t="s">
        <v>11306</v>
      </c>
      <c r="Q683" s="33" t="s">
        <v>11306</v>
      </c>
      <c r="R683" s="33">
        <v>0</v>
      </c>
      <c r="S683" s="33">
        <v>0</v>
      </c>
      <c r="T683" s="33"/>
      <c r="U683" s="33"/>
      <c r="V683" s="33"/>
      <c r="W683" s="33" t="s">
        <v>14057</v>
      </c>
      <c r="X683" s="33"/>
      <c r="Y683" s="33" t="s">
        <v>11308</v>
      </c>
      <c r="Z683" s="33">
        <v>0</v>
      </c>
      <c r="AA683" s="33">
        <v>0</v>
      </c>
      <c r="AB683" s="33">
        <v>0</v>
      </c>
      <c r="AC683" s="33">
        <v>0</v>
      </c>
      <c r="AD683" s="33" t="s">
        <v>11803</v>
      </c>
      <c r="AE683" s="33" t="s">
        <v>16655</v>
      </c>
      <c r="AF683" s="33" t="s">
        <v>16656</v>
      </c>
      <c r="AG683" s="33" t="s">
        <v>16657</v>
      </c>
      <c r="AH683" s="33" t="s">
        <v>16658</v>
      </c>
      <c r="AI683" s="33" t="s">
        <v>16659</v>
      </c>
      <c r="AJ683" s="33" t="s">
        <v>16660</v>
      </c>
      <c r="AK683" s="33" t="s">
        <v>12774</v>
      </c>
      <c r="AL683" s="33" t="s">
        <v>16266</v>
      </c>
      <c r="AM683" s="33" t="s">
        <v>16661</v>
      </c>
      <c r="AN683" s="33"/>
      <c r="AO683" s="33" t="s">
        <v>11627</v>
      </c>
      <c r="AP683" s="33" t="s">
        <v>11318</v>
      </c>
      <c r="AQ683" s="33">
        <v>0</v>
      </c>
      <c r="AR683" s="33"/>
      <c r="AS683" s="33"/>
      <c r="AT683" s="33"/>
      <c r="AU683" s="33"/>
      <c r="AV683" s="33"/>
      <c r="AW683" s="33"/>
      <c r="AX683" s="33"/>
      <c r="AY683" s="33"/>
      <c r="AZ683" s="33"/>
      <c r="BA683" s="33"/>
      <c r="BB683" s="33"/>
      <c r="BC683" s="33" t="s">
        <v>11306</v>
      </c>
      <c r="BD683" s="33" t="s">
        <v>11318</v>
      </c>
      <c r="BE683" s="33"/>
      <c r="BF683" s="33"/>
      <c r="BG683" s="33"/>
      <c r="BH683" s="33"/>
      <c r="BI683" s="33"/>
      <c r="BJ683" s="33">
        <v>0</v>
      </c>
      <c r="BK683" s="33" t="s">
        <v>31</v>
      </c>
      <c r="BL683" s="33"/>
      <c r="BM683" s="33" t="s">
        <v>22259</v>
      </c>
    </row>
    <row r="684" spans="1:65" x14ac:dyDescent="0.25">
      <c r="A684" s="33" t="s">
        <v>16662</v>
      </c>
      <c r="B684" s="33" t="s">
        <v>16663</v>
      </c>
      <c r="C684" s="33" t="s">
        <v>16664</v>
      </c>
      <c r="D684" s="33" t="s">
        <v>13574</v>
      </c>
      <c r="E684" s="33"/>
      <c r="F684" s="33" t="s">
        <v>11550</v>
      </c>
      <c r="G684" s="33">
        <v>0.01</v>
      </c>
      <c r="H684" s="33">
        <v>0</v>
      </c>
      <c r="I684" s="33"/>
      <c r="J684" s="33" t="s">
        <v>11304</v>
      </c>
      <c r="K684" s="33" t="s">
        <v>12197</v>
      </c>
      <c r="L684" s="33">
        <v>120</v>
      </c>
      <c r="M684" s="33"/>
      <c r="N684" s="33"/>
      <c r="O684" s="33"/>
      <c r="P684" s="33" t="s">
        <v>11306</v>
      </c>
      <c r="Q684" s="33" t="s">
        <v>11306</v>
      </c>
      <c r="R684" s="33">
        <v>0</v>
      </c>
      <c r="S684" s="33">
        <v>0</v>
      </c>
      <c r="T684" s="33"/>
      <c r="U684" s="33"/>
      <c r="V684" s="33"/>
      <c r="W684" s="33"/>
      <c r="X684" s="33"/>
      <c r="Y684" s="33" t="s">
        <v>11308</v>
      </c>
      <c r="Z684" s="33">
        <v>0</v>
      </c>
      <c r="AA684" s="33">
        <v>0</v>
      </c>
      <c r="AB684" s="33">
        <v>0</v>
      </c>
      <c r="AC684" s="33">
        <v>0</v>
      </c>
      <c r="AD684" s="33" t="s">
        <v>11803</v>
      </c>
      <c r="AE684" s="33"/>
      <c r="AF684" s="33"/>
      <c r="AG684" s="33"/>
      <c r="AH684" s="33"/>
      <c r="AI684" s="33"/>
      <c r="AJ684" s="33"/>
      <c r="AK684" s="33" t="s">
        <v>12774</v>
      </c>
      <c r="AL684" s="33" t="s">
        <v>16266</v>
      </c>
      <c r="AM684" s="33" t="s">
        <v>16665</v>
      </c>
      <c r="AN684" s="33" t="s">
        <v>11227</v>
      </c>
      <c r="AO684" s="33" t="s">
        <v>11627</v>
      </c>
      <c r="AP684" s="33" t="s">
        <v>11318</v>
      </c>
      <c r="AQ684" s="33">
        <v>0</v>
      </c>
      <c r="AR684" s="33"/>
      <c r="AS684" s="33"/>
      <c r="AT684" s="33"/>
      <c r="AU684" s="33"/>
      <c r="AV684" s="33"/>
      <c r="AW684" s="33"/>
      <c r="AX684" s="33"/>
      <c r="AY684" s="33"/>
      <c r="AZ684" s="33"/>
      <c r="BA684" s="33"/>
      <c r="BB684" s="33"/>
      <c r="BC684" s="33" t="s">
        <v>11306</v>
      </c>
      <c r="BD684" s="33" t="s">
        <v>11318</v>
      </c>
      <c r="BE684" s="33"/>
      <c r="BF684" s="33"/>
      <c r="BG684" s="33"/>
      <c r="BH684" s="33"/>
      <c r="BI684" s="33"/>
      <c r="BJ684" s="33">
        <v>0</v>
      </c>
      <c r="BK684" s="33" t="s">
        <v>31</v>
      </c>
      <c r="BL684" s="33"/>
      <c r="BM684" s="33" t="s">
        <v>22259</v>
      </c>
    </row>
    <row r="685" spans="1:65" x14ac:dyDescent="0.25">
      <c r="A685" s="33" t="s">
        <v>16666</v>
      </c>
      <c r="B685" s="33" t="s">
        <v>16667</v>
      </c>
      <c r="C685" s="33" t="s">
        <v>16668</v>
      </c>
      <c r="D685" s="33" t="s">
        <v>13574</v>
      </c>
      <c r="E685" s="33"/>
      <c r="F685" s="33" t="s">
        <v>11550</v>
      </c>
      <c r="G685" s="33">
        <v>0.01</v>
      </c>
      <c r="H685" s="33">
        <v>0</v>
      </c>
      <c r="I685" s="33"/>
      <c r="J685" s="33" t="s">
        <v>11304</v>
      </c>
      <c r="K685" s="33" t="s">
        <v>12197</v>
      </c>
      <c r="L685" s="33">
        <v>120</v>
      </c>
      <c r="M685" s="33"/>
      <c r="N685" s="33"/>
      <c r="O685" s="33"/>
      <c r="P685" s="33" t="s">
        <v>11306</v>
      </c>
      <c r="Q685" s="33" t="s">
        <v>11306</v>
      </c>
      <c r="R685" s="33">
        <v>0</v>
      </c>
      <c r="S685" s="33">
        <v>0</v>
      </c>
      <c r="T685" s="33"/>
      <c r="U685" s="33"/>
      <c r="V685" s="33"/>
      <c r="W685" s="33"/>
      <c r="X685" s="33"/>
      <c r="Y685" s="33" t="s">
        <v>11308</v>
      </c>
      <c r="Z685" s="33">
        <v>0</v>
      </c>
      <c r="AA685" s="33">
        <v>0</v>
      </c>
      <c r="AB685" s="33">
        <v>0</v>
      </c>
      <c r="AC685" s="33">
        <v>0</v>
      </c>
      <c r="AD685" s="33" t="s">
        <v>11803</v>
      </c>
      <c r="AE685" s="33"/>
      <c r="AF685" s="33"/>
      <c r="AG685" s="33"/>
      <c r="AH685" s="33"/>
      <c r="AI685" s="33"/>
      <c r="AJ685" s="33"/>
      <c r="AK685" s="33" t="s">
        <v>12774</v>
      </c>
      <c r="AL685" s="33" t="s">
        <v>16266</v>
      </c>
      <c r="AM685" s="33" t="s">
        <v>16669</v>
      </c>
      <c r="AN685" s="33" t="s">
        <v>11227</v>
      </c>
      <c r="AO685" s="33" t="s">
        <v>11627</v>
      </c>
      <c r="AP685" s="33" t="s">
        <v>11318</v>
      </c>
      <c r="AQ685" s="33">
        <v>0</v>
      </c>
      <c r="AR685" s="33"/>
      <c r="AS685" s="33"/>
      <c r="AT685" s="33"/>
      <c r="AU685" s="33"/>
      <c r="AV685" s="33"/>
      <c r="AW685" s="33"/>
      <c r="AX685" s="33"/>
      <c r="AY685" s="33"/>
      <c r="AZ685" s="33"/>
      <c r="BA685" s="33"/>
      <c r="BB685" s="33"/>
      <c r="BC685" s="33" t="s">
        <v>11306</v>
      </c>
      <c r="BD685" s="33" t="s">
        <v>11318</v>
      </c>
      <c r="BE685" s="33"/>
      <c r="BF685" s="33"/>
      <c r="BG685" s="33"/>
      <c r="BH685" s="33"/>
      <c r="BI685" s="33"/>
      <c r="BJ685" s="33">
        <v>0</v>
      </c>
      <c r="BK685" s="33" t="s">
        <v>31</v>
      </c>
      <c r="BL685" s="33"/>
      <c r="BM685" s="33" t="s">
        <v>22259</v>
      </c>
    </row>
    <row r="686" spans="1:65" x14ac:dyDescent="0.25">
      <c r="A686" s="33" t="s">
        <v>16670</v>
      </c>
      <c r="B686" s="33" t="s">
        <v>16671</v>
      </c>
      <c r="C686" s="33" t="s">
        <v>16672</v>
      </c>
      <c r="D686" s="33" t="s">
        <v>13574</v>
      </c>
      <c r="E686" s="33" t="s">
        <v>11800</v>
      </c>
      <c r="F686" s="33" t="s">
        <v>11550</v>
      </c>
      <c r="G686" s="33">
        <v>328.8</v>
      </c>
      <c r="H686" s="33">
        <v>0</v>
      </c>
      <c r="I686" s="33"/>
      <c r="J686" s="33" t="s">
        <v>11304</v>
      </c>
      <c r="K686" s="33" t="s">
        <v>12197</v>
      </c>
      <c r="L686" s="33">
        <v>120</v>
      </c>
      <c r="M686" s="33"/>
      <c r="N686" s="33"/>
      <c r="O686" s="33"/>
      <c r="P686" s="33" t="s">
        <v>11306</v>
      </c>
      <c r="Q686" s="33" t="s">
        <v>11306</v>
      </c>
      <c r="R686" s="33">
        <v>0</v>
      </c>
      <c r="S686" s="33">
        <v>0</v>
      </c>
      <c r="T686" s="33"/>
      <c r="U686" s="33"/>
      <c r="V686" s="33"/>
      <c r="W686" s="33"/>
      <c r="X686" s="33"/>
      <c r="Y686" s="33" t="s">
        <v>11308</v>
      </c>
      <c r="Z686" s="33">
        <v>0</v>
      </c>
      <c r="AA686" s="33">
        <v>0</v>
      </c>
      <c r="AB686" s="33">
        <v>0</v>
      </c>
      <c r="AC686" s="33">
        <v>0</v>
      </c>
      <c r="AD686" s="33" t="s">
        <v>11803</v>
      </c>
      <c r="AE686" s="33" t="s">
        <v>16673</v>
      </c>
      <c r="AF686" s="33" t="s">
        <v>16674</v>
      </c>
      <c r="AG686" s="33" t="s">
        <v>16675</v>
      </c>
      <c r="AH686" s="33" t="s">
        <v>16676</v>
      </c>
      <c r="AI686" s="33" t="s">
        <v>16677</v>
      </c>
      <c r="AJ686" s="33" t="s">
        <v>16678</v>
      </c>
      <c r="AK686" s="33" t="s">
        <v>12774</v>
      </c>
      <c r="AL686" s="33" t="s">
        <v>16266</v>
      </c>
      <c r="AM686" s="33" t="s">
        <v>16679</v>
      </c>
      <c r="AN686" s="33"/>
      <c r="AO686" s="33" t="s">
        <v>11627</v>
      </c>
      <c r="AP686" s="33" t="s">
        <v>11318</v>
      </c>
      <c r="AQ686" s="33">
        <v>0</v>
      </c>
      <c r="AR686" s="33"/>
      <c r="AS686" s="33"/>
      <c r="AT686" s="33"/>
      <c r="AU686" s="33"/>
      <c r="AV686" s="33"/>
      <c r="AW686" s="33"/>
      <c r="AX686" s="33"/>
      <c r="AY686" s="33"/>
      <c r="AZ686" s="33"/>
      <c r="BA686" s="33"/>
      <c r="BB686" s="33"/>
      <c r="BC686" s="33" t="s">
        <v>11306</v>
      </c>
      <c r="BD686" s="33" t="s">
        <v>11318</v>
      </c>
      <c r="BE686" s="33"/>
      <c r="BF686" s="33"/>
      <c r="BG686" s="33"/>
      <c r="BH686" s="33"/>
      <c r="BI686" s="33"/>
      <c r="BJ686" s="33">
        <v>0</v>
      </c>
      <c r="BK686" s="33" t="s">
        <v>31</v>
      </c>
      <c r="BL686" s="33"/>
      <c r="BM686" s="33" t="s">
        <v>22259</v>
      </c>
    </row>
    <row r="687" spans="1:65" x14ac:dyDescent="0.25">
      <c r="A687" s="33" t="s">
        <v>16680</v>
      </c>
      <c r="B687" s="33" t="s">
        <v>1359</v>
      </c>
      <c r="C687" s="33" t="s">
        <v>16681</v>
      </c>
      <c r="D687" s="33" t="s">
        <v>13574</v>
      </c>
      <c r="E687" s="33" t="s">
        <v>11800</v>
      </c>
      <c r="F687" s="33" t="s">
        <v>11550</v>
      </c>
      <c r="G687" s="33">
        <v>338.8</v>
      </c>
      <c r="H687" s="33">
        <v>0</v>
      </c>
      <c r="I687" s="33"/>
      <c r="J687" s="33" t="s">
        <v>11304</v>
      </c>
      <c r="K687" s="33" t="s">
        <v>15568</v>
      </c>
      <c r="L687" s="33">
        <v>120</v>
      </c>
      <c r="M687" s="33"/>
      <c r="N687" s="33"/>
      <c r="O687" s="33"/>
      <c r="P687" s="33" t="s">
        <v>11306</v>
      </c>
      <c r="Q687" s="33" t="s">
        <v>11306</v>
      </c>
      <c r="R687" s="33">
        <v>0</v>
      </c>
      <c r="S687" s="33">
        <v>0</v>
      </c>
      <c r="T687" s="33"/>
      <c r="U687" s="33"/>
      <c r="V687" s="33"/>
      <c r="W687" s="33" t="s">
        <v>14057</v>
      </c>
      <c r="X687" s="33"/>
      <c r="Y687" s="33" t="s">
        <v>11308</v>
      </c>
      <c r="Z687" s="33">
        <v>0</v>
      </c>
      <c r="AA687" s="33">
        <v>0</v>
      </c>
      <c r="AB687" s="33">
        <v>0</v>
      </c>
      <c r="AC687" s="33">
        <v>0</v>
      </c>
      <c r="AD687" s="33" t="s">
        <v>11803</v>
      </c>
      <c r="AE687" s="33" t="s">
        <v>16682</v>
      </c>
      <c r="AF687" s="33" t="s">
        <v>16683</v>
      </c>
      <c r="AG687" s="33" t="s">
        <v>16684</v>
      </c>
      <c r="AH687" s="33" t="s">
        <v>16685</v>
      </c>
      <c r="AI687" s="33" t="s">
        <v>16686</v>
      </c>
      <c r="AJ687" s="33" t="s">
        <v>16687</v>
      </c>
      <c r="AK687" s="33" t="s">
        <v>12774</v>
      </c>
      <c r="AL687" s="33" t="s">
        <v>16266</v>
      </c>
      <c r="AM687" s="33" t="s">
        <v>16688</v>
      </c>
      <c r="AN687" s="33"/>
      <c r="AO687" s="33" t="s">
        <v>11627</v>
      </c>
      <c r="AP687" s="33" t="s">
        <v>11318</v>
      </c>
      <c r="AQ687" s="33">
        <v>0</v>
      </c>
      <c r="AR687" s="33"/>
      <c r="AS687" s="33"/>
      <c r="AT687" s="33"/>
      <c r="AU687" s="33"/>
      <c r="AV687" s="33"/>
      <c r="AW687" s="33"/>
      <c r="AX687" s="33"/>
      <c r="AY687" s="33"/>
      <c r="AZ687" s="33"/>
      <c r="BA687" s="33"/>
      <c r="BB687" s="33"/>
      <c r="BC687" s="33" t="s">
        <v>11306</v>
      </c>
      <c r="BD687" s="33" t="s">
        <v>11318</v>
      </c>
      <c r="BE687" s="33"/>
      <c r="BF687" s="33"/>
      <c r="BG687" s="33"/>
      <c r="BH687" s="33"/>
      <c r="BI687" s="33"/>
      <c r="BJ687" s="33">
        <v>0</v>
      </c>
      <c r="BK687" s="33" t="s">
        <v>31</v>
      </c>
      <c r="BL687" s="33"/>
      <c r="BM687" s="33" t="s">
        <v>22259</v>
      </c>
    </row>
    <row r="688" spans="1:65" x14ac:dyDescent="0.25">
      <c r="A688" s="33" t="s">
        <v>16689</v>
      </c>
      <c r="B688" s="33" t="s">
        <v>129</v>
      </c>
      <c r="C688" s="33" t="s">
        <v>16690</v>
      </c>
      <c r="D688" s="33" t="s">
        <v>13574</v>
      </c>
      <c r="E688" s="33" t="s">
        <v>11800</v>
      </c>
      <c r="F688" s="33" t="s">
        <v>11550</v>
      </c>
      <c r="G688" s="33">
        <v>338.8</v>
      </c>
      <c r="H688" s="33">
        <v>0</v>
      </c>
      <c r="I688" s="33"/>
      <c r="J688" s="33" t="s">
        <v>11304</v>
      </c>
      <c r="K688" s="33" t="s">
        <v>14881</v>
      </c>
      <c r="L688" s="33">
        <v>120</v>
      </c>
      <c r="M688" s="33"/>
      <c r="N688" s="33"/>
      <c r="O688" s="33"/>
      <c r="P688" s="33" t="s">
        <v>11306</v>
      </c>
      <c r="Q688" s="33" t="s">
        <v>11306</v>
      </c>
      <c r="R688" s="33">
        <v>0</v>
      </c>
      <c r="S688" s="33">
        <v>0</v>
      </c>
      <c r="T688" s="33"/>
      <c r="U688" s="33"/>
      <c r="V688" s="33"/>
      <c r="W688" s="33" t="s">
        <v>14057</v>
      </c>
      <c r="X688" s="33"/>
      <c r="Y688" s="33" t="s">
        <v>11308</v>
      </c>
      <c r="Z688" s="33">
        <v>0</v>
      </c>
      <c r="AA688" s="33">
        <v>0</v>
      </c>
      <c r="AB688" s="33">
        <v>0</v>
      </c>
      <c r="AC688" s="33">
        <v>0</v>
      </c>
      <c r="AD688" s="33" t="s">
        <v>11803</v>
      </c>
      <c r="AE688" s="33" t="s">
        <v>16691</v>
      </c>
      <c r="AF688" s="33" t="s">
        <v>16692</v>
      </c>
      <c r="AG688" s="33" t="s">
        <v>16693</v>
      </c>
      <c r="AH688" s="33" t="s">
        <v>16694</v>
      </c>
      <c r="AI688" s="33" t="s">
        <v>16695</v>
      </c>
      <c r="AJ688" s="33" t="s">
        <v>16696</v>
      </c>
      <c r="AK688" s="33" t="s">
        <v>12774</v>
      </c>
      <c r="AL688" s="33" t="s">
        <v>16266</v>
      </c>
      <c r="AM688" s="33" t="s">
        <v>16697</v>
      </c>
      <c r="AN688" s="33"/>
      <c r="AO688" s="33" t="s">
        <v>11627</v>
      </c>
      <c r="AP688" s="33" t="s">
        <v>11318</v>
      </c>
      <c r="AQ688" s="33">
        <v>0</v>
      </c>
      <c r="AR688" s="33"/>
      <c r="AS688" s="33"/>
      <c r="AT688" s="33"/>
      <c r="AU688" s="33"/>
      <c r="AV688" s="33"/>
      <c r="AW688" s="33"/>
      <c r="AX688" s="33"/>
      <c r="AY688" s="33"/>
      <c r="AZ688" s="33"/>
      <c r="BA688" s="33"/>
      <c r="BB688" s="33"/>
      <c r="BC688" s="33" t="s">
        <v>11306</v>
      </c>
      <c r="BD688" s="33" t="s">
        <v>11318</v>
      </c>
      <c r="BE688" s="33"/>
      <c r="BF688" s="33"/>
      <c r="BG688" s="33"/>
      <c r="BH688" s="33"/>
      <c r="BI688" s="33"/>
      <c r="BJ688" s="33">
        <v>0</v>
      </c>
      <c r="BK688" s="33" t="s">
        <v>31</v>
      </c>
      <c r="BL688" s="33"/>
      <c r="BM688" s="33" t="s">
        <v>22259</v>
      </c>
    </row>
    <row r="689" spans="1:65" x14ac:dyDescent="0.25">
      <c r="A689" s="33" t="s">
        <v>16698</v>
      </c>
      <c r="B689" s="33" t="s">
        <v>249</v>
      </c>
      <c r="C689" s="33" t="s">
        <v>16699</v>
      </c>
      <c r="D689" s="33" t="s">
        <v>13574</v>
      </c>
      <c r="E689" s="33" t="s">
        <v>11800</v>
      </c>
      <c r="F689" s="33" t="s">
        <v>11550</v>
      </c>
      <c r="G689" s="33">
        <v>338.8</v>
      </c>
      <c r="H689" s="33">
        <v>0</v>
      </c>
      <c r="I689" s="33"/>
      <c r="J689" s="33" t="s">
        <v>11304</v>
      </c>
      <c r="K689" s="33" t="s">
        <v>15921</v>
      </c>
      <c r="L689" s="33">
        <v>120</v>
      </c>
      <c r="M689" s="33"/>
      <c r="N689" s="33"/>
      <c r="O689" s="33"/>
      <c r="P689" s="33" t="s">
        <v>11306</v>
      </c>
      <c r="Q689" s="33" t="s">
        <v>11306</v>
      </c>
      <c r="R689" s="33">
        <v>2.5</v>
      </c>
      <c r="S689" s="33">
        <v>2.5</v>
      </c>
      <c r="T689" s="33"/>
      <c r="U689" s="33"/>
      <c r="V689" s="33" t="s">
        <v>16700</v>
      </c>
      <c r="W689" s="33" t="s">
        <v>14057</v>
      </c>
      <c r="X689" s="33"/>
      <c r="Y689" s="33" t="s">
        <v>11308</v>
      </c>
      <c r="Z689" s="33">
        <v>14</v>
      </c>
      <c r="AA689" s="33">
        <v>10</v>
      </c>
      <c r="AB689" s="33">
        <v>70</v>
      </c>
      <c r="AC689" s="33">
        <v>0</v>
      </c>
      <c r="AD689" s="33" t="s">
        <v>11803</v>
      </c>
      <c r="AE689" s="33" t="s">
        <v>16701</v>
      </c>
      <c r="AF689" s="33" t="s">
        <v>16702</v>
      </c>
      <c r="AG689" s="33" t="s">
        <v>16703</v>
      </c>
      <c r="AH689" s="33" t="s">
        <v>16704</v>
      </c>
      <c r="AI689" s="33" t="s">
        <v>16705</v>
      </c>
      <c r="AJ689" s="33" t="s">
        <v>16706</v>
      </c>
      <c r="AK689" s="33" t="s">
        <v>12774</v>
      </c>
      <c r="AL689" s="33" t="s">
        <v>16266</v>
      </c>
      <c r="AM689" s="33" t="s">
        <v>16707</v>
      </c>
      <c r="AN689" s="33"/>
      <c r="AO689" s="33" t="s">
        <v>11627</v>
      </c>
      <c r="AP689" s="33" t="s">
        <v>11318</v>
      </c>
      <c r="AQ689" s="33">
        <v>0</v>
      </c>
      <c r="AR689" s="33"/>
      <c r="AS689" s="33"/>
      <c r="AT689" s="33"/>
      <c r="AU689" s="33"/>
      <c r="AV689" s="33"/>
      <c r="AW689" s="33"/>
      <c r="AX689" s="33"/>
      <c r="AY689" s="33"/>
      <c r="AZ689" s="33"/>
      <c r="BA689" s="33"/>
      <c r="BB689" s="33"/>
      <c r="BC689" s="33" t="s">
        <v>11306</v>
      </c>
      <c r="BD689" s="33" t="s">
        <v>11318</v>
      </c>
      <c r="BE689" s="33"/>
      <c r="BF689" s="33"/>
      <c r="BG689" s="33"/>
      <c r="BH689" s="33"/>
      <c r="BI689" s="33"/>
      <c r="BJ689" s="33">
        <v>0</v>
      </c>
      <c r="BK689" s="33" t="s">
        <v>31</v>
      </c>
      <c r="BL689" s="33"/>
      <c r="BM689" s="33" t="s">
        <v>22259</v>
      </c>
    </row>
    <row r="690" spans="1:65" x14ac:dyDescent="0.25">
      <c r="A690" s="33" t="s">
        <v>16708</v>
      </c>
      <c r="B690" s="33" t="s">
        <v>16709</v>
      </c>
      <c r="C690" s="33" t="s">
        <v>16710</v>
      </c>
      <c r="D690" s="33" t="s">
        <v>11302</v>
      </c>
      <c r="E690" s="33" t="s">
        <v>11800</v>
      </c>
      <c r="F690" s="33" t="s">
        <v>11550</v>
      </c>
      <c r="G690" s="33">
        <v>187.8</v>
      </c>
      <c r="H690" s="33">
        <v>0</v>
      </c>
      <c r="I690" s="33"/>
      <c r="J690" s="33" t="s">
        <v>11304</v>
      </c>
      <c r="K690" s="33" t="s">
        <v>14781</v>
      </c>
      <c r="L690" s="33">
        <v>60</v>
      </c>
      <c r="M690" s="33"/>
      <c r="N690" s="33"/>
      <c r="O690" s="33"/>
      <c r="P690" s="33" t="s">
        <v>11306</v>
      </c>
      <c r="Q690" s="33" t="s">
        <v>11306</v>
      </c>
      <c r="R690" s="33">
        <v>0</v>
      </c>
      <c r="S690" s="33">
        <v>0</v>
      </c>
      <c r="T690" s="33"/>
      <c r="U690" s="33"/>
      <c r="V690" s="33"/>
      <c r="W690" s="33" t="s">
        <v>14057</v>
      </c>
      <c r="X690" s="33"/>
      <c r="Y690" s="33" t="s">
        <v>11308</v>
      </c>
      <c r="Z690" s="33">
        <v>0</v>
      </c>
      <c r="AA690" s="33">
        <v>0</v>
      </c>
      <c r="AB690" s="33">
        <v>0</v>
      </c>
      <c r="AC690" s="33">
        <v>0</v>
      </c>
      <c r="AD690" s="33" t="s">
        <v>11803</v>
      </c>
      <c r="AE690" s="33" t="s">
        <v>16711</v>
      </c>
      <c r="AF690" s="33" t="s">
        <v>16712</v>
      </c>
      <c r="AG690" s="33" t="s">
        <v>16713</v>
      </c>
      <c r="AH690" s="33" t="s">
        <v>16714</v>
      </c>
      <c r="AI690" s="33" t="s">
        <v>16715</v>
      </c>
      <c r="AJ690" s="33" t="s">
        <v>16716</v>
      </c>
      <c r="AK690" s="33" t="s">
        <v>12774</v>
      </c>
      <c r="AL690" s="33" t="s">
        <v>16266</v>
      </c>
      <c r="AM690" s="33" t="s">
        <v>16717</v>
      </c>
      <c r="AN690" s="33"/>
      <c r="AO690" s="33" t="s">
        <v>11627</v>
      </c>
      <c r="AP690" s="33" t="s">
        <v>11318</v>
      </c>
      <c r="AQ690" s="33">
        <v>0</v>
      </c>
      <c r="AR690" s="33"/>
      <c r="AS690" s="33"/>
      <c r="AT690" s="33"/>
      <c r="AU690" s="33"/>
      <c r="AV690" s="33"/>
      <c r="AW690" s="33"/>
      <c r="AX690" s="33"/>
      <c r="AY690" s="33"/>
      <c r="AZ690" s="33"/>
      <c r="BA690" s="33"/>
      <c r="BB690" s="33"/>
      <c r="BC690" s="33" t="s">
        <v>11306</v>
      </c>
      <c r="BD690" s="33" t="s">
        <v>11318</v>
      </c>
      <c r="BE690" s="33"/>
      <c r="BF690" s="33"/>
      <c r="BG690" s="33"/>
      <c r="BH690" s="33"/>
      <c r="BI690" s="33"/>
      <c r="BJ690" s="33">
        <v>0</v>
      </c>
      <c r="BK690" s="33" t="s">
        <v>31</v>
      </c>
      <c r="BL690" s="33"/>
      <c r="BM690" s="33" t="s">
        <v>22259</v>
      </c>
    </row>
    <row r="691" spans="1:65" x14ac:dyDescent="0.25">
      <c r="A691" s="33" t="s">
        <v>16718</v>
      </c>
      <c r="B691" s="33" t="s">
        <v>1166</v>
      </c>
      <c r="C691" s="33" t="s">
        <v>16719</v>
      </c>
      <c r="D691" s="33" t="s">
        <v>11302</v>
      </c>
      <c r="E691" s="33" t="s">
        <v>11800</v>
      </c>
      <c r="F691" s="33" t="s">
        <v>11550</v>
      </c>
      <c r="G691" s="33">
        <v>174.55</v>
      </c>
      <c r="H691" s="33">
        <v>0</v>
      </c>
      <c r="I691" s="33"/>
      <c r="J691" s="33" t="s">
        <v>11304</v>
      </c>
      <c r="K691" s="33" t="s">
        <v>14876</v>
      </c>
      <c r="L691" s="33">
        <v>60</v>
      </c>
      <c r="M691" s="33"/>
      <c r="N691" s="33"/>
      <c r="O691" s="33"/>
      <c r="P691" s="33" t="s">
        <v>11306</v>
      </c>
      <c r="Q691" s="33" t="s">
        <v>11306</v>
      </c>
      <c r="R691" s="33">
        <v>0</v>
      </c>
      <c r="S691" s="33">
        <v>0</v>
      </c>
      <c r="T691" s="33"/>
      <c r="U691" s="33"/>
      <c r="V691" s="33"/>
      <c r="W691" s="33" t="s">
        <v>14057</v>
      </c>
      <c r="X691" s="33"/>
      <c r="Y691" s="33" t="s">
        <v>11308</v>
      </c>
      <c r="Z691" s="33">
        <v>0</v>
      </c>
      <c r="AA691" s="33">
        <v>0</v>
      </c>
      <c r="AB691" s="33">
        <v>0</v>
      </c>
      <c r="AC691" s="33">
        <v>0</v>
      </c>
      <c r="AD691" s="33" t="s">
        <v>11803</v>
      </c>
      <c r="AE691" s="33" t="s">
        <v>16720</v>
      </c>
      <c r="AF691" s="33" t="s">
        <v>16721</v>
      </c>
      <c r="AG691" s="33" t="s">
        <v>16722</v>
      </c>
      <c r="AH691" s="33" t="s">
        <v>16723</v>
      </c>
      <c r="AI691" s="33" t="s">
        <v>16724</v>
      </c>
      <c r="AJ691" s="33" t="s">
        <v>16725</v>
      </c>
      <c r="AK691" s="33" t="s">
        <v>12774</v>
      </c>
      <c r="AL691" s="33" t="s">
        <v>16266</v>
      </c>
      <c r="AM691" s="33" t="s">
        <v>16726</v>
      </c>
      <c r="AN691" s="33"/>
      <c r="AO691" s="33" t="s">
        <v>11627</v>
      </c>
      <c r="AP691" s="33" t="s">
        <v>11318</v>
      </c>
      <c r="AQ691" s="33">
        <v>0</v>
      </c>
      <c r="AR691" s="33"/>
      <c r="AS691" s="33"/>
      <c r="AT691" s="33"/>
      <c r="AU691" s="33"/>
      <c r="AV691" s="33"/>
      <c r="AW691" s="33"/>
      <c r="AX691" s="33"/>
      <c r="AY691" s="33"/>
      <c r="AZ691" s="33"/>
      <c r="BA691" s="33"/>
      <c r="BB691" s="33"/>
      <c r="BC691" s="33" t="s">
        <v>11306</v>
      </c>
      <c r="BD691" s="33" t="s">
        <v>11318</v>
      </c>
      <c r="BE691" s="33"/>
      <c r="BF691" s="33"/>
      <c r="BG691" s="33"/>
      <c r="BH691" s="33"/>
      <c r="BI691" s="33"/>
      <c r="BJ691" s="33">
        <v>0</v>
      </c>
      <c r="BK691" s="33" t="s">
        <v>31</v>
      </c>
      <c r="BL691" s="33"/>
      <c r="BM691" s="33" t="s">
        <v>22259</v>
      </c>
    </row>
    <row r="692" spans="1:65" x14ac:dyDescent="0.25">
      <c r="A692" s="33" t="s">
        <v>16727</v>
      </c>
      <c r="B692" s="33" t="s">
        <v>16728</v>
      </c>
      <c r="C692" s="33" t="s">
        <v>16729</v>
      </c>
      <c r="D692" s="33" t="s">
        <v>11302</v>
      </c>
      <c r="E692" s="33" t="s">
        <v>11800</v>
      </c>
      <c r="F692" s="33" t="s">
        <v>11550</v>
      </c>
      <c r="G692" s="33">
        <v>174.55</v>
      </c>
      <c r="H692" s="33">
        <v>0</v>
      </c>
      <c r="I692" s="33"/>
      <c r="J692" s="33" t="s">
        <v>11304</v>
      </c>
      <c r="K692" s="33" t="s">
        <v>14781</v>
      </c>
      <c r="L692" s="33">
        <v>60</v>
      </c>
      <c r="M692" s="33"/>
      <c r="N692" s="33"/>
      <c r="O692" s="33"/>
      <c r="P692" s="33" t="s">
        <v>11306</v>
      </c>
      <c r="Q692" s="33" t="s">
        <v>11306</v>
      </c>
      <c r="R692" s="33">
        <v>0</v>
      </c>
      <c r="S692" s="33">
        <v>0</v>
      </c>
      <c r="T692" s="33"/>
      <c r="U692" s="33"/>
      <c r="V692" s="33"/>
      <c r="W692" s="33" t="s">
        <v>14057</v>
      </c>
      <c r="X692" s="33"/>
      <c r="Y692" s="33" t="s">
        <v>11308</v>
      </c>
      <c r="Z692" s="33">
        <v>0</v>
      </c>
      <c r="AA692" s="33">
        <v>0</v>
      </c>
      <c r="AB692" s="33">
        <v>0</v>
      </c>
      <c r="AC692" s="33">
        <v>0</v>
      </c>
      <c r="AD692" s="33" t="s">
        <v>11803</v>
      </c>
      <c r="AE692" s="33" t="s">
        <v>16730</v>
      </c>
      <c r="AF692" s="33" t="s">
        <v>16731</v>
      </c>
      <c r="AG692" s="33" t="s">
        <v>16732</v>
      </c>
      <c r="AH692" s="33" t="s">
        <v>16733</v>
      </c>
      <c r="AI692" s="33" t="s">
        <v>16734</v>
      </c>
      <c r="AJ692" s="33" t="s">
        <v>16735</v>
      </c>
      <c r="AK692" s="33" t="s">
        <v>12774</v>
      </c>
      <c r="AL692" s="33" t="s">
        <v>16266</v>
      </c>
      <c r="AM692" s="33" t="s">
        <v>16736</v>
      </c>
      <c r="AN692" s="33"/>
      <c r="AO692" s="33" t="s">
        <v>11627</v>
      </c>
      <c r="AP692" s="33" t="s">
        <v>11318</v>
      </c>
      <c r="AQ692" s="33">
        <v>0</v>
      </c>
      <c r="AR692" s="33"/>
      <c r="AS692" s="33"/>
      <c r="AT692" s="33"/>
      <c r="AU692" s="33"/>
      <c r="AV692" s="33"/>
      <c r="AW692" s="33"/>
      <c r="AX692" s="33"/>
      <c r="AY692" s="33"/>
      <c r="AZ692" s="33"/>
      <c r="BA692" s="33"/>
      <c r="BB692" s="33"/>
      <c r="BC692" s="33" t="s">
        <v>11306</v>
      </c>
      <c r="BD692" s="33" t="s">
        <v>11318</v>
      </c>
      <c r="BE692" s="33"/>
      <c r="BF692" s="33"/>
      <c r="BG692" s="33"/>
      <c r="BH692" s="33"/>
      <c r="BI692" s="33"/>
      <c r="BJ692" s="33">
        <v>0</v>
      </c>
      <c r="BK692" s="33" t="s">
        <v>31</v>
      </c>
      <c r="BL692" s="33"/>
      <c r="BM692" s="33" t="s">
        <v>22259</v>
      </c>
    </row>
    <row r="693" spans="1:65" x14ac:dyDescent="0.25">
      <c r="A693" s="33" t="s">
        <v>16737</v>
      </c>
      <c r="B693" s="33" t="s">
        <v>253</v>
      </c>
      <c r="C693" s="33" t="s">
        <v>16738</v>
      </c>
      <c r="D693" s="33" t="s">
        <v>11302</v>
      </c>
      <c r="E693" s="33" t="s">
        <v>11800</v>
      </c>
      <c r="F693" s="33" t="s">
        <v>11550</v>
      </c>
      <c r="G693" s="33">
        <v>337.8</v>
      </c>
      <c r="H693" s="33">
        <v>0</v>
      </c>
      <c r="I693" s="33"/>
      <c r="J693" s="33" t="s">
        <v>11304</v>
      </c>
      <c r="K693" s="33" t="s">
        <v>11813</v>
      </c>
      <c r="L693" s="33">
        <v>120</v>
      </c>
      <c r="M693" s="33"/>
      <c r="N693" s="33"/>
      <c r="O693" s="33"/>
      <c r="P693" s="33" t="s">
        <v>11306</v>
      </c>
      <c r="Q693" s="33" t="s">
        <v>11306</v>
      </c>
      <c r="R693" s="33">
        <v>0</v>
      </c>
      <c r="S693" s="33">
        <v>0</v>
      </c>
      <c r="T693" s="33"/>
      <c r="U693" s="33"/>
      <c r="V693" s="33" t="s">
        <v>16739</v>
      </c>
      <c r="W693" s="33"/>
      <c r="X693" s="33"/>
      <c r="Y693" s="33" t="s">
        <v>11308</v>
      </c>
      <c r="Z693" s="33">
        <v>0</v>
      </c>
      <c r="AA693" s="33">
        <v>0</v>
      </c>
      <c r="AB693" s="33">
        <v>0</v>
      </c>
      <c r="AC693" s="33">
        <v>0</v>
      </c>
      <c r="AD693" s="33" t="s">
        <v>16455</v>
      </c>
      <c r="AE693" s="33" t="s">
        <v>16740</v>
      </c>
      <c r="AF693" s="33" t="s">
        <v>16741</v>
      </c>
      <c r="AG693" s="33" t="s">
        <v>16742</v>
      </c>
      <c r="AH693" s="33" t="s">
        <v>16743</v>
      </c>
      <c r="AI693" s="33" t="s">
        <v>16744</v>
      </c>
      <c r="AJ693" s="33" t="s">
        <v>16745</v>
      </c>
      <c r="AK693" s="33" t="s">
        <v>12774</v>
      </c>
      <c r="AL693" s="33" t="s">
        <v>16266</v>
      </c>
      <c r="AM693" s="33" t="s">
        <v>16746</v>
      </c>
      <c r="AN693" s="33"/>
      <c r="AO693" s="33" t="s">
        <v>11627</v>
      </c>
      <c r="AP693" s="33" t="s">
        <v>11318</v>
      </c>
      <c r="AQ693" s="33">
        <v>0</v>
      </c>
      <c r="AR693" s="33"/>
      <c r="AS693" s="33"/>
      <c r="AT693" s="33"/>
      <c r="AU693" s="33"/>
      <c r="AV693" s="33"/>
      <c r="AW693" s="33"/>
      <c r="AX693" s="33"/>
      <c r="AY693" s="33"/>
      <c r="AZ693" s="33"/>
      <c r="BA693" s="33"/>
      <c r="BB693" s="33"/>
      <c r="BC693" s="33" t="s">
        <v>11306</v>
      </c>
      <c r="BD693" s="33" t="s">
        <v>11318</v>
      </c>
      <c r="BE693" s="33"/>
      <c r="BF693" s="33"/>
      <c r="BG693" s="33"/>
      <c r="BH693" s="33"/>
      <c r="BI693" s="33"/>
      <c r="BJ693" s="33">
        <v>0</v>
      </c>
      <c r="BK693" s="33" t="s">
        <v>31</v>
      </c>
      <c r="BL693" s="33"/>
      <c r="BM693" s="33" t="s">
        <v>22259</v>
      </c>
    </row>
    <row r="694" spans="1:65" x14ac:dyDescent="0.25">
      <c r="A694" s="33" t="s">
        <v>16747</v>
      </c>
      <c r="B694" s="33" t="s">
        <v>969</v>
      </c>
      <c r="C694" s="33" t="s">
        <v>16748</v>
      </c>
      <c r="D694" s="33" t="s">
        <v>11302</v>
      </c>
      <c r="E694" s="33" t="s">
        <v>11800</v>
      </c>
      <c r="F694" s="33" t="s">
        <v>11550</v>
      </c>
      <c r="G694" s="33">
        <v>174.55</v>
      </c>
      <c r="H694" s="33">
        <v>0</v>
      </c>
      <c r="I694" s="33"/>
      <c r="J694" s="33" t="s">
        <v>11304</v>
      </c>
      <c r="K694" s="33" t="s">
        <v>12031</v>
      </c>
      <c r="L694" s="33">
        <v>120</v>
      </c>
      <c r="M694" s="33"/>
      <c r="N694" s="33"/>
      <c r="O694" s="33"/>
      <c r="P694" s="33" t="s">
        <v>11306</v>
      </c>
      <c r="Q694" s="33" t="s">
        <v>11306</v>
      </c>
      <c r="R694" s="33">
        <v>0</v>
      </c>
      <c r="S694" s="33">
        <v>0</v>
      </c>
      <c r="T694" s="33"/>
      <c r="U694" s="33"/>
      <c r="V694" s="33"/>
      <c r="W694" s="33"/>
      <c r="X694" s="33"/>
      <c r="Y694" s="33" t="s">
        <v>11308</v>
      </c>
      <c r="Z694" s="33">
        <v>0</v>
      </c>
      <c r="AA694" s="33">
        <v>0</v>
      </c>
      <c r="AB694" s="33">
        <v>0</v>
      </c>
      <c r="AC694" s="33">
        <v>0</v>
      </c>
      <c r="AD694" s="33" t="s">
        <v>11803</v>
      </c>
      <c r="AE694" s="33" t="s">
        <v>16749</v>
      </c>
      <c r="AF694" s="33" t="s">
        <v>16750</v>
      </c>
      <c r="AG694" s="33" t="s">
        <v>16751</v>
      </c>
      <c r="AH694" s="33" t="s">
        <v>16752</v>
      </c>
      <c r="AI694" s="33" t="s">
        <v>16753</v>
      </c>
      <c r="AJ694" s="33" t="s">
        <v>16754</v>
      </c>
      <c r="AK694" s="33" t="s">
        <v>12774</v>
      </c>
      <c r="AL694" s="33" t="s">
        <v>16266</v>
      </c>
      <c r="AM694" s="33" t="s">
        <v>16755</v>
      </c>
      <c r="AN694" s="33"/>
      <c r="AO694" s="33" t="s">
        <v>11627</v>
      </c>
      <c r="AP694" s="33" t="s">
        <v>11318</v>
      </c>
      <c r="AQ694" s="33">
        <v>0</v>
      </c>
      <c r="AR694" s="33"/>
      <c r="AS694" s="33"/>
      <c r="AT694" s="33"/>
      <c r="AU694" s="33"/>
      <c r="AV694" s="33"/>
      <c r="AW694" s="33"/>
      <c r="AX694" s="33"/>
      <c r="AY694" s="33"/>
      <c r="AZ694" s="33"/>
      <c r="BA694" s="33"/>
      <c r="BB694" s="33"/>
      <c r="BC694" s="33" t="s">
        <v>11306</v>
      </c>
      <c r="BD694" s="33" t="s">
        <v>11318</v>
      </c>
      <c r="BE694" s="33"/>
      <c r="BF694" s="33"/>
      <c r="BG694" s="33"/>
      <c r="BH694" s="33"/>
      <c r="BI694" s="33"/>
      <c r="BJ694" s="33">
        <v>0</v>
      </c>
      <c r="BK694" s="33" t="s">
        <v>31</v>
      </c>
      <c r="BL694" s="33"/>
      <c r="BM694" s="33" t="s">
        <v>22259</v>
      </c>
    </row>
    <row r="695" spans="1:65" x14ac:dyDescent="0.25">
      <c r="A695" s="33" t="s">
        <v>13892</v>
      </c>
      <c r="B695" s="33" t="s">
        <v>13893</v>
      </c>
      <c r="C695" s="33" t="s">
        <v>13894</v>
      </c>
      <c r="D695" s="33" t="s">
        <v>11302</v>
      </c>
      <c r="E695" s="33"/>
      <c r="F695" s="33" t="s">
        <v>11867</v>
      </c>
      <c r="G695" s="33">
        <v>20.96</v>
      </c>
      <c r="H695" s="33">
        <v>0</v>
      </c>
      <c r="I695" s="33"/>
      <c r="J695" s="33" t="s">
        <v>11304</v>
      </c>
      <c r="K695" s="33" t="s">
        <v>11306</v>
      </c>
      <c r="L695" s="33">
        <v>0</v>
      </c>
      <c r="M695" s="33"/>
      <c r="N695" s="33"/>
      <c r="O695" s="33"/>
      <c r="P695" s="33" t="s">
        <v>11306</v>
      </c>
      <c r="Q695" s="33" t="s">
        <v>11306</v>
      </c>
      <c r="R695" s="33">
        <v>0.3</v>
      </c>
      <c r="S695" s="33">
        <v>0.5</v>
      </c>
      <c r="T695" s="33"/>
      <c r="U695" s="33"/>
      <c r="V695" s="33" t="s">
        <v>13895</v>
      </c>
      <c r="W695" s="33"/>
      <c r="X695" s="33"/>
      <c r="Y695" s="33" t="s">
        <v>11308</v>
      </c>
      <c r="Z695" s="33">
        <v>20</v>
      </c>
      <c r="AA695" s="33">
        <v>20</v>
      </c>
      <c r="AB695" s="33">
        <v>20</v>
      </c>
      <c r="AC695" s="33">
        <v>0</v>
      </c>
      <c r="AD695" s="33" t="s">
        <v>11803</v>
      </c>
      <c r="AE695" s="33"/>
      <c r="AF695" s="33"/>
      <c r="AG695" s="33"/>
      <c r="AH695" s="33"/>
      <c r="AI695" s="33"/>
      <c r="AJ695" s="33"/>
      <c r="AK695" s="33"/>
      <c r="AL695" s="33"/>
      <c r="AM695" s="33"/>
      <c r="AN695" s="33" t="s">
        <v>12158</v>
      </c>
      <c r="AO695" s="33"/>
      <c r="AP695" s="33" t="s">
        <v>11318</v>
      </c>
      <c r="AQ695" s="33">
        <v>0</v>
      </c>
      <c r="AR695" s="33"/>
      <c r="AS695" s="33"/>
      <c r="AT695" s="33"/>
      <c r="AU695" s="33"/>
      <c r="AV695" s="33"/>
      <c r="AW695" s="33"/>
      <c r="AX695" s="33"/>
      <c r="AY695" s="33"/>
      <c r="AZ695" s="33"/>
      <c r="BA695" s="33"/>
      <c r="BB695" s="33"/>
      <c r="BC695" s="33" t="s">
        <v>11306</v>
      </c>
      <c r="BD695" s="33" t="s">
        <v>11318</v>
      </c>
      <c r="BE695" s="33"/>
      <c r="BF695" s="33"/>
      <c r="BG695" s="33"/>
      <c r="BH695" s="33"/>
      <c r="BI695" s="33"/>
      <c r="BJ695" s="33">
        <v>0</v>
      </c>
      <c r="BK695" s="33" t="s">
        <v>31</v>
      </c>
      <c r="BL695" s="33"/>
      <c r="BM695" s="33" t="s">
        <v>22258</v>
      </c>
    </row>
    <row r="696" spans="1:65" x14ac:dyDescent="0.25">
      <c r="A696" s="33" t="s">
        <v>16766</v>
      </c>
      <c r="B696" s="33" t="s">
        <v>16767</v>
      </c>
      <c r="C696" s="33" t="s">
        <v>16768</v>
      </c>
      <c r="D696" s="33" t="s">
        <v>11302</v>
      </c>
      <c r="E696" s="33" t="s">
        <v>11800</v>
      </c>
      <c r="F696" s="33" t="s">
        <v>11550</v>
      </c>
      <c r="G696" s="33">
        <v>185.55</v>
      </c>
      <c r="H696" s="33">
        <v>0</v>
      </c>
      <c r="I696" s="33"/>
      <c r="J696" s="33" t="s">
        <v>11304</v>
      </c>
      <c r="K696" s="33" t="s">
        <v>14781</v>
      </c>
      <c r="L696" s="33">
        <v>60</v>
      </c>
      <c r="M696" s="33"/>
      <c r="N696" s="33"/>
      <c r="O696" s="33"/>
      <c r="P696" s="33" t="s">
        <v>11306</v>
      </c>
      <c r="Q696" s="33" t="s">
        <v>11306</v>
      </c>
      <c r="R696" s="33">
        <v>0</v>
      </c>
      <c r="S696" s="33">
        <v>0</v>
      </c>
      <c r="T696" s="33"/>
      <c r="U696" s="33"/>
      <c r="V696" s="33"/>
      <c r="W696" s="33" t="s">
        <v>14057</v>
      </c>
      <c r="X696" s="33"/>
      <c r="Y696" s="33" t="s">
        <v>11308</v>
      </c>
      <c r="Z696" s="33">
        <v>0</v>
      </c>
      <c r="AA696" s="33">
        <v>0</v>
      </c>
      <c r="AB696" s="33">
        <v>0</v>
      </c>
      <c r="AC696" s="33">
        <v>0</v>
      </c>
      <c r="AD696" s="33" t="s">
        <v>11803</v>
      </c>
      <c r="AE696" s="33" t="s">
        <v>16769</v>
      </c>
      <c r="AF696" s="33" t="s">
        <v>16770</v>
      </c>
      <c r="AG696" s="33" t="s">
        <v>16771</v>
      </c>
      <c r="AH696" s="33" t="s">
        <v>16772</v>
      </c>
      <c r="AI696" s="33" t="s">
        <v>16773</v>
      </c>
      <c r="AJ696" s="33" t="s">
        <v>16774</v>
      </c>
      <c r="AK696" s="33" t="s">
        <v>12774</v>
      </c>
      <c r="AL696" s="33" t="s">
        <v>16266</v>
      </c>
      <c r="AM696" s="33" t="s">
        <v>16775</v>
      </c>
      <c r="AN696" s="33"/>
      <c r="AO696" s="33" t="s">
        <v>11627</v>
      </c>
      <c r="AP696" s="33" t="s">
        <v>11318</v>
      </c>
      <c r="AQ696" s="33">
        <v>0</v>
      </c>
      <c r="AR696" s="33"/>
      <c r="AS696" s="33"/>
      <c r="AT696" s="33"/>
      <c r="AU696" s="33"/>
      <c r="AV696" s="33"/>
      <c r="AW696" s="33"/>
      <c r="AX696" s="33"/>
      <c r="AY696" s="33"/>
      <c r="AZ696" s="33"/>
      <c r="BA696" s="33"/>
      <c r="BB696" s="33"/>
      <c r="BC696" s="33" t="s">
        <v>11306</v>
      </c>
      <c r="BD696" s="33" t="s">
        <v>11318</v>
      </c>
      <c r="BE696" s="33"/>
      <c r="BF696" s="33"/>
      <c r="BG696" s="33"/>
      <c r="BH696" s="33"/>
      <c r="BI696" s="33"/>
      <c r="BJ696" s="33">
        <v>0</v>
      </c>
      <c r="BK696" s="33" t="s">
        <v>31</v>
      </c>
      <c r="BL696" s="33"/>
      <c r="BM696" s="33" t="s">
        <v>22259</v>
      </c>
    </row>
    <row r="697" spans="1:65" x14ac:dyDescent="0.25">
      <c r="A697" s="33" t="s">
        <v>16776</v>
      </c>
      <c r="B697" s="33" t="s">
        <v>1389</v>
      </c>
      <c r="C697" s="33" t="s">
        <v>16777</v>
      </c>
      <c r="D697" s="33" t="s">
        <v>11302</v>
      </c>
      <c r="E697" s="33" t="s">
        <v>11800</v>
      </c>
      <c r="F697" s="33" t="s">
        <v>11550</v>
      </c>
      <c r="G697" s="33">
        <v>185.55</v>
      </c>
      <c r="H697" s="33">
        <v>0</v>
      </c>
      <c r="I697" s="33"/>
      <c r="J697" s="33" t="s">
        <v>11304</v>
      </c>
      <c r="K697" s="33" t="s">
        <v>14781</v>
      </c>
      <c r="L697" s="33">
        <v>60</v>
      </c>
      <c r="M697" s="33"/>
      <c r="N697" s="33"/>
      <c r="O697" s="33"/>
      <c r="P697" s="33" t="s">
        <v>11306</v>
      </c>
      <c r="Q697" s="33" t="s">
        <v>11306</v>
      </c>
      <c r="R697" s="33">
        <v>0</v>
      </c>
      <c r="S697" s="33">
        <v>0</v>
      </c>
      <c r="T697" s="33"/>
      <c r="U697" s="33"/>
      <c r="V697" s="33"/>
      <c r="W697" s="33" t="s">
        <v>14057</v>
      </c>
      <c r="X697" s="33"/>
      <c r="Y697" s="33" t="s">
        <v>11308</v>
      </c>
      <c r="Z697" s="33">
        <v>0</v>
      </c>
      <c r="AA697" s="33">
        <v>0</v>
      </c>
      <c r="AB697" s="33">
        <v>0</v>
      </c>
      <c r="AC697" s="33">
        <v>0</v>
      </c>
      <c r="AD697" s="33" t="s">
        <v>11803</v>
      </c>
      <c r="AE697" s="33" t="s">
        <v>16778</v>
      </c>
      <c r="AF697" s="33" t="s">
        <v>16779</v>
      </c>
      <c r="AG697" s="33" t="s">
        <v>16780</v>
      </c>
      <c r="AH697" s="33" t="s">
        <v>16781</v>
      </c>
      <c r="AI697" s="33" t="s">
        <v>16782</v>
      </c>
      <c r="AJ697" s="33" t="s">
        <v>16783</v>
      </c>
      <c r="AK697" s="33" t="s">
        <v>12774</v>
      </c>
      <c r="AL697" s="33" t="s">
        <v>16266</v>
      </c>
      <c r="AM697" s="33" t="s">
        <v>16784</v>
      </c>
      <c r="AN697" s="33"/>
      <c r="AO697" s="33" t="s">
        <v>11627</v>
      </c>
      <c r="AP697" s="33" t="s">
        <v>11318</v>
      </c>
      <c r="AQ697" s="33">
        <v>0</v>
      </c>
      <c r="AR697" s="33"/>
      <c r="AS697" s="33"/>
      <c r="AT697" s="33"/>
      <c r="AU697" s="33"/>
      <c r="AV697" s="33"/>
      <c r="AW697" s="33"/>
      <c r="AX697" s="33"/>
      <c r="AY697" s="33"/>
      <c r="AZ697" s="33"/>
      <c r="BA697" s="33"/>
      <c r="BB697" s="33"/>
      <c r="BC697" s="33" t="s">
        <v>11306</v>
      </c>
      <c r="BD697" s="33" t="s">
        <v>11318</v>
      </c>
      <c r="BE697" s="33"/>
      <c r="BF697" s="33"/>
      <c r="BG697" s="33"/>
      <c r="BH697" s="33"/>
      <c r="BI697" s="33"/>
      <c r="BJ697" s="33">
        <v>0</v>
      </c>
      <c r="BK697" s="33" t="s">
        <v>31</v>
      </c>
      <c r="BL697" s="33"/>
      <c r="BM697" s="33" t="s">
        <v>22259</v>
      </c>
    </row>
    <row r="698" spans="1:65" x14ac:dyDescent="0.25">
      <c r="A698" s="33" t="s">
        <v>16785</v>
      </c>
      <c r="B698" s="33" t="s">
        <v>173</v>
      </c>
      <c r="C698" s="33" t="s">
        <v>16786</v>
      </c>
      <c r="D698" s="33" t="s">
        <v>11302</v>
      </c>
      <c r="E698" s="33" t="s">
        <v>11800</v>
      </c>
      <c r="F698" s="33" t="s">
        <v>11550</v>
      </c>
      <c r="G698" s="33">
        <v>185.55</v>
      </c>
      <c r="H698" s="33">
        <v>0</v>
      </c>
      <c r="I698" s="33"/>
      <c r="J698" s="33" t="s">
        <v>11304</v>
      </c>
      <c r="K698" s="33" t="s">
        <v>14881</v>
      </c>
      <c r="L698" s="33">
        <v>60</v>
      </c>
      <c r="M698" s="33"/>
      <c r="N698" s="33"/>
      <c r="O698" s="33"/>
      <c r="P698" s="33" t="s">
        <v>11306</v>
      </c>
      <c r="Q698" s="33" t="s">
        <v>11306</v>
      </c>
      <c r="R698" s="33">
        <v>0</v>
      </c>
      <c r="S698" s="33">
        <v>0</v>
      </c>
      <c r="T698" s="33"/>
      <c r="U698" s="33"/>
      <c r="V698" s="33"/>
      <c r="W698" s="33" t="s">
        <v>14057</v>
      </c>
      <c r="X698" s="33"/>
      <c r="Y698" s="33" t="s">
        <v>11308</v>
      </c>
      <c r="Z698" s="33">
        <v>0</v>
      </c>
      <c r="AA698" s="33">
        <v>0</v>
      </c>
      <c r="AB698" s="33">
        <v>0</v>
      </c>
      <c r="AC698" s="33">
        <v>0</v>
      </c>
      <c r="AD698" s="33" t="s">
        <v>11803</v>
      </c>
      <c r="AE698" s="33" t="s">
        <v>16787</v>
      </c>
      <c r="AF698" s="33" t="s">
        <v>16788</v>
      </c>
      <c r="AG698" s="33" t="s">
        <v>16789</v>
      </c>
      <c r="AH698" s="33" t="s">
        <v>16790</v>
      </c>
      <c r="AI698" s="33" t="s">
        <v>16791</v>
      </c>
      <c r="AJ698" s="33" t="s">
        <v>16792</v>
      </c>
      <c r="AK698" s="33" t="s">
        <v>12774</v>
      </c>
      <c r="AL698" s="33" t="s">
        <v>16266</v>
      </c>
      <c r="AM698" s="33" t="s">
        <v>16793</v>
      </c>
      <c r="AN698" s="33"/>
      <c r="AO698" s="33" t="s">
        <v>11627</v>
      </c>
      <c r="AP698" s="33" t="s">
        <v>11318</v>
      </c>
      <c r="AQ698" s="33">
        <v>0</v>
      </c>
      <c r="AR698" s="33"/>
      <c r="AS698" s="33"/>
      <c r="AT698" s="33"/>
      <c r="AU698" s="33"/>
      <c r="AV698" s="33"/>
      <c r="AW698" s="33"/>
      <c r="AX698" s="33"/>
      <c r="AY698" s="33"/>
      <c r="AZ698" s="33"/>
      <c r="BA698" s="33"/>
      <c r="BB698" s="33"/>
      <c r="BC698" s="33" t="s">
        <v>11306</v>
      </c>
      <c r="BD698" s="33" t="s">
        <v>11318</v>
      </c>
      <c r="BE698" s="33"/>
      <c r="BF698" s="33"/>
      <c r="BG698" s="33"/>
      <c r="BH698" s="33"/>
      <c r="BI698" s="33"/>
      <c r="BJ698" s="33">
        <v>0</v>
      </c>
      <c r="BK698" s="33" t="s">
        <v>31</v>
      </c>
      <c r="BL698" s="33"/>
      <c r="BM698" s="33" t="s">
        <v>22259</v>
      </c>
    </row>
    <row r="699" spans="1:65" x14ac:dyDescent="0.25">
      <c r="A699" s="33" t="s">
        <v>16794</v>
      </c>
      <c r="B699" s="33" t="s">
        <v>1395</v>
      </c>
      <c r="C699" s="33" t="s">
        <v>16795</v>
      </c>
      <c r="D699" s="33" t="s">
        <v>13574</v>
      </c>
      <c r="E699" s="33" t="s">
        <v>11800</v>
      </c>
      <c r="F699" s="33" t="s">
        <v>11550</v>
      </c>
      <c r="G699" s="33">
        <v>328.8</v>
      </c>
      <c r="H699" s="33">
        <v>0</v>
      </c>
      <c r="I699" s="33"/>
      <c r="J699" s="33" t="s">
        <v>11304</v>
      </c>
      <c r="K699" s="33" t="s">
        <v>12197</v>
      </c>
      <c r="L699" s="33">
        <v>120</v>
      </c>
      <c r="M699" s="33"/>
      <c r="N699" s="33"/>
      <c r="O699" s="33"/>
      <c r="P699" s="33" t="s">
        <v>11306</v>
      </c>
      <c r="Q699" s="33" t="s">
        <v>11306</v>
      </c>
      <c r="R699" s="33">
        <v>2.5</v>
      </c>
      <c r="S699" s="33">
        <v>2.5</v>
      </c>
      <c r="T699" s="33"/>
      <c r="U699" s="33"/>
      <c r="V699" s="33"/>
      <c r="W699" s="33" t="s">
        <v>14057</v>
      </c>
      <c r="X699" s="33"/>
      <c r="Y699" s="33" t="s">
        <v>11308</v>
      </c>
      <c r="Z699" s="33">
        <v>14</v>
      </c>
      <c r="AA699" s="33">
        <v>10</v>
      </c>
      <c r="AB699" s="33">
        <v>94</v>
      </c>
      <c r="AC699" s="33">
        <v>0</v>
      </c>
      <c r="AD699" s="33" t="s">
        <v>16455</v>
      </c>
      <c r="AE699" s="33" t="s">
        <v>16796</v>
      </c>
      <c r="AF699" s="33" t="s">
        <v>16797</v>
      </c>
      <c r="AG699" s="33" t="s">
        <v>16798</v>
      </c>
      <c r="AH699" s="33" t="s">
        <v>16799</v>
      </c>
      <c r="AI699" s="33" t="s">
        <v>16800</v>
      </c>
      <c r="AJ699" s="33" t="s">
        <v>16801</v>
      </c>
      <c r="AK699" s="33" t="s">
        <v>12774</v>
      </c>
      <c r="AL699" s="33" t="s">
        <v>16266</v>
      </c>
      <c r="AM699" s="33" t="s">
        <v>16802</v>
      </c>
      <c r="AN699" s="33"/>
      <c r="AO699" s="33" t="s">
        <v>16803</v>
      </c>
      <c r="AP699" s="33" t="s">
        <v>11318</v>
      </c>
      <c r="AQ699" s="33">
        <v>0</v>
      </c>
      <c r="AR699" s="33"/>
      <c r="AS699" s="33"/>
      <c r="AT699" s="33"/>
      <c r="AU699" s="33"/>
      <c r="AV699" s="33"/>
      <c r="AW699" s="33"/>
      <c r="AX699" s="33"/>
      <c r="AY699" s="33"/>
      <c r="AZ699" s="33"/>
      <c r="BA699" s="33"/>
      <c r="BB699" s="33"/>
      <c r="BC699" s="33" t="s">
        <v>11306</v>
      </c>
      <c r="BD699" s="33" t="s">
        <v>11318</v>
      </c>
      <c r="BE699" s="33" t="s">
        <v>12153</v>
      </c>
      <c r="BF699" s="33"/>
      <c r="BG699" s="33"/>
      <c r="BH699" s="33"/>
      <c r="BI699" s="33"/>
      <c r="BJ699" s="33">
        <v>0</v>
      </c>
      <c r="BK699" s="33" t="s">
        <v>31</v>
      </c>
      <c r="BL699" s="33"/>
      <c r="BM699" s="33" t="s">
        <v>22259</v>
      </c>
    </row>
    <row r="700" spans="1:65" x14ac:dyDescent="0.25">
      <c r="A700" s="33" t="s">
        <v>16804</v>
      </c>
      <c r="B700" s="33" t="s">
        <v>1401</v>
      </c>
      <c r="C700" s="33" t="s">
        <v>16805</v>
      </c>
      <c r="D700" s="33" t="s">
        <v>13574</v>
      </c>
      <c r="E700" s="33" t="s">
        <v>11800</v>
      </c>
      <c r="F700" s="33" t="s">
        <v>11550</v>
      </c>
      <c r="G700" s="33">
        <v>328.8</v>
      </c>
      <c r="H700" s="33">
        <v>0</v>
      </c>
      <c r="I700" s="33"/>
      <c r="J700" s="33" t="s">
        <v>11304</v>
      </c>
      <c r="K700" s="33" t="s">
        <v>12197</v>
      </c>
      <c r="L700" s="33">
        <v>120</v>
      </c>
      <c r="M700" s="33"/>
      <c r="N700" s="33"/>
      <c r="O700" s="33"/>
      <c r="P700" s="33" t="s">
        <v>11306</v>
      </c>
      <c r="Q700" s="33" t="s">
        <v>11306</v>
      </c>
      <c r="R700" s="33">
        <v>2.5</v>
      </c>
      <c r="S700" s="33">
        <v>2.5</v>
      </c>
      <c r="T700" s="33"/>
      <c r="U700" s="33"/>
      <c r="V700" s="33"/>
      <c r="W700" s="33" t="s">
        <v>14057</v>
      </c>
      <c r="X700" s="33"/>
      <c r="Y700" s="33" t="s">
        <v>11308</v>
      </c>
      <c r="Z700" s="33">
        <v>14</v>
      </c>
      <c r="AA700" s="33">
        <v>10</v>
      </c>
      <c r="AB700" s="33">
        <v>94</v>
      </c>
      <c r="AC700" s="33">
        <v>0</v>
      </c>
      <c r="AD700" s="33" t="s">
        <v>16455</v>
      </c>
      <c r="AE700" s="33" t="s">
        <v>16806</v>
      </c>
      <c r="AF700" s="33" t="s">
        <v>16807</v>
      </c>
      <c r="AG700" s="33" t="s">
        <v>16808</v>
      </c>
      <c r="AH700" s="33" t="s">
        <v>16809</v>
      </c>
      <c r="AI700" s="33" t="s">
        <v>16810</v>
      </c>
      <c r="AJ700" s="33" t="s">
        <v>16811</v>
      </c>
      <c r="AK700" s="33" t="s">
        <v>12774</v>
      </c>
      <c r="AL700" s="33" t="s">
        <v>16266</v>
      </c>
      <c r="AM700" s="33" t="s">
        <v>16812</v>
      </c>
      <c r="AN700" s="33"/>
      <c r="AO700" s="33" t="s">
        <v>16803</v>
      </c>
      <c r="AP700" s="33" t="s">
        <v>11318</v>
      </c>
      <c r="AQ700" s="33">
        <v>0</v>
      </c>
      <c r="AR700" s="33"/>
      <c r="AS700" s="33"/>
      <c r="AT700" s="33"/>
      <c r="AU700" s="33"/>
      <c r="AV700" s="33"/>
      <c r="AW700" s="33"/>
      <c r="AX700" s="33"/>
      <c r="AY700" s="33"/>
      <c r="AZ700" s="33"/>
      <c r="BA700" s="33"/>
      <c r="BB700" s="33"/>
      <c r="BC700" s="33" t="s">
        <v>11306</v>
      </c>
      <c r="BD700" s="33" t="s">
        <v>11318</v>
      </c>
      <c r="BE700" s="33" t="s">
        <v>12153</v>
      </c>
      <c r="BF700" s="33"/>
      <c r="BG700" s="33"/>
      <c r="BH700" s="33"/>
      <c r="BI700" s="33"/>
      <c r="BJ700" s="33">
        <v>0</v>
      </c>
      <c r="BK700" s="33" t="s">
        <v>31</v>
      </c>
      <c r="BL700" s="33"/>
      <c r="BM700" s="33" t="s">
        <v>22259</v>
      </c>
    </row>
    <row r="701" spans="1:65" x14ac:dyDescent="0.25">
      <c r="A701" s="33" t="s">
        <v>16813</v>
      </c>
      <c r="B701" s="33" t="s">
        <v>16814</v>
      </c>
      <c r="C701" s="33" t="s">
        <v>16815</v>
      </c>
      <c r="D701" s="33" t="s">
        <v>13574</v>
      </c>
      <c r="E701" s="33" t="s">
        <v>11800</v>
      </c>
      <c r="F701" s="33" t="s">
        <v>11550</v>
      </c>
      <c r="G701" s="33">
        <v>328.8</v>
      </c>
      <c r="H701" s="33">
        <v>0</v>
      </c>
      <c r="I701" s="33"/>
      <c r="J701" s="33" t="s">
        <v>11304</v>
      </c>
      <c r="K701" s="33" t="s">
        <v>16816</v>
      </c>
      <c r="L701" s="33">
        <v>120</v>
      </c>
      <c r="M701" s="33"/>
      <c r="N701" s="33"/>
      <c r="O701" s="33"/>
      <c r="P701" s="33" t="s">
        <v>11306</v>
      </c>
      <c r="Q701" s="33" t="s">
        <v>11306</v>
      </c>
      <c r="R701" s="33">
        <v>2.5</v>
      </c>
      <c r="S701" s="33">
        <v>2.5</v>
      </c>
      <c r="T701" s="33"/>
      <c r="U701" s="33"/>
      <c r="V701" s="33"/>
      <c r="W701" s="33" t="s">
        <v>14057</v>
      </c>
      <c r="X701" s="33"/>
      <c r="Y701" s="33" t="s">
        <v>11308</v>
      </c>
      <c r="Z701" s="33">
        <v>14</v>
      </c>
      <c r="AA701" s="33">
        <v>10</v>
      </c>
      <c r="AB701" s="33">
        <v>94</v>
      </c>
      <c r="AC701" s="33">
        <v>0</v>
      </c>
      <c r="AD701" s="33" t="s">
        <v>16455</v>
      </c>
      <c r="AE701" s="33" t="s">
        <v>16817</v>
      </c>
      <c r="AF701" s="33" t="s">
        <v>16818</v>
      </c>
      <c r="AG701" s="33" t="s">
        <v>16819</v>
      </c>
      <c r="AH701" s="33" t="s">
        <v>16820</v>
      </c>
      <c r="AI701" s="33" t="s">
        <v>16821</v>
      </c>
      <c r="AJ701" s="33" t="s">
        <v>16822</v>
      </c>
      <c r="AK701" s="33" t="s">
        <v>12774</v>
      </c>
      <c r="AL701" s="33" t="s">
        <v>16266</v>
      </c>
      <c r="AM701" s="33" t="s">
        <v>16823</v>
      </c>
      <c r="AN701" s="33"/>
      <c r="AO701" s="33" t="s">
        <v>16803</v>
      </c>
      <c r="AP701" s="33" t="s">
        <v>11318</v>
      </c>
      <c r="AQ701" s="33">
        <v>0</v>
      </c>
      <c r="AR701" s="33"/>
      <c r="AS701" s="33"/>
      <c r="AT701" s="33"/>
      <c r="AU701" s="33"/>
      <c r="AV701" s="33"/>
      <c r="AW701" s="33"/>
      <c r="AX701" s="33"/>
      <c r="AY701" s="33"/>
      <c r="AZ701" s="33"/>
      <c r="BA701" s="33"/>
      <c r="BB701" s="33"/>
      <c r="BC701" s="33" t="s">
        <v>11306</v>
      </c>
      <c r="BD701" s="33" t="s">
        <v>11318</v>
      </c>
      <c r="BE701" s="33" t="s">
        <v>12153</v>
      </c>
      <c r="BF701" s="33"/>
      <c r="BG701" s="33"/>
      <c r="BH701" s="33"/>
      <c r="BI701" s="33"/>
      <c r="BJ701" s="33">
        <v>0</v>
      </c>
      <c r="BK701" s="33" t="s">
        <v>31</v>
      </c>
      <c r="BL701" s="33"/>
      <c r="BM701" s="33" t="s">
        <v>22259</v>
      </c>
    </row>
    <row r="702" spans="1:65" x14ac:dyDescent="0.25">
      <c r="A702" s="33" t="s">
        <v>16824</v>
      </c>
      <c r="B702" s="33" t="s">
        <v>16825</v>
      </c>
      <c r="C702" s="33" t="s">
        <v>16826</v>
      </c>
      <c r="D702" s="33" t="s">
        <v>13574</v>
      </c>
      <c r="E702" s="33" t="s">
        <v>11800</v>
      </c>
      <c r="F702" s="33" t="s">
        <v>11550</v>
      </c>
      <c r="G702" s="33">
        <v>338.7</v>
      </c>
      <c r="H702" s="33">
        <v>0</v>
      </c>
      <c r="I702" s="33"/>
      <c r="J702" s="33" t="s">
        <v>11304</v>
      </c>
      <c r="K702" s="33" t="s">
        <v>14781</v>
      </c>
      <c r="L702" s="33">
        <v>120</v>
      </c>
      <c r="M702" s="33"/>
      <c r="N702" s="33"/>
      <c r="O702" s="33"/>
      <c r="P702" s="33" t="s">
        <v>11306</v>
      </c>
      <c r="Q702" s="33" t="s">
        <v>11306</v>
      </c>
      <c r="R702" s="33">
        <v>0</v>
      </c>
      <c r="S702" s="33">
        <v>0</v>
      </c>
      <c r="T702" s="33"/>
      <c r="U702" s="33"/>
      <c r="V702" s="33"/>
      <c r="W702" s="33" t="s">
        <v>14057</v>
      </c>
      <c r="X702" s="33"/>
      <c r="Y702" s="33" t="s">
        <v>11308</v>
      </c>
      <c r="Z702" s="33">
        <v>0</v>
      </c>
      <c r="AA702" s="33">
        <v>0</v>
      </c>
      <c r="AB702" s="33">
        <v>0</v>
      </c>
      <c r="AC702" s="33">
        <v>0</v>
      </c>
      <c r="AD702" s="33" t="s">
        <v>11803</v>
      </c>
      <c r="AE702" s="33" t="s">
        <v>16827</v>
      </c>
      <c r="AF702" s="33" t="s">
        <v>16828</v>
      </c>
      <c r="AG702" s="33" t="s">
        <v>16829</v>
      </c>
      <c r="AH702" s="33" t="s">
        <v>16830</v>
      </c>
      <c r="AI702" s="33" t="s">
        <v>16831</v>
      </c>
      <c r="AJ702" s="33" t="s">
        <v>16832</v>
      </c>
      <c r="AK702" s="33" t="s">
        <v>12774</v>
      </c>
      <c r="AL702" s="33" t="s">
        <v>16266</v>
      </c>
      <c r="AM702" s="33" t="s">
        <v>16833</v>
      </c>
      <c r="AN702" s="33"/>
      <c r="AO702" s="33" t="s">
        <v>11627</v>
      </c>
      <c r="AP702" s="33" t="s">
        <v>11318</v>
      </c>
      <c r="AQ702" s="33">
        <v>0</v>
      </c>
      <c r="AR702" s="33"/>
      <c r="AS702" s="33"/>
      <c r="AT702" s="33"/>
      <c r="AU702" s="33"/>
      <c r="AV702" s="33"/>
      <c r="AW702" s="33"/>
      <c r="AX702" s="33"/>
      <c r="AY702" s="33"/>
      <c r="AZ702" s="33"/>
      <c r="BA702" s="33"/>
      <c r="BB702" s="33"/>
      <c r="BC702" s="33" t="s">
        <v>11306</v>
      </c>
      <c r="BD702" s="33" t="s">
        <v>11318</v>
      </c>
      <c r="BE702" s="33"/>
      <c r="BF702" s="33"/>
      <c r="BG702" s="33"/>
      <c r="BH702" s="33"/>
      <c r="BI702" s="33"/>
      <c r="BJ702" s="33">
        <v>0</v>
      </c>
      <c r="BK702" s="33" t="s">
        <v>31</v>
      </c>
      <c r="BL702" s="33"/>
      <c r="BM702" s="33" t="s">
        <v>22259</v>
      </c>
    </row>
    <row r="703" spans="1:65" x14ac:dyDescent="0.25">
      <c r="A703" s="33" t="s">
        <v>16834</v>
      </c>
      <c r="B703" s="33" t="s">
        <v>16835</v>
      </c>
      <c r="C703" s="33" t="s">
        <v>16836</v>
      </c>
      <c r="D703" s="33" t="s">
        <v>13574</v>
      </c>
      <c r="E703" s="33" t="s">
        <v>11800</v>
      </c>
      <c r="F703" s="33" t="s">
        <v>11550</v>
      </c>
      <c r="G703" s="33">
        <v>338.7</v>
      </c>
      <c r="H703" s="33">
        <v>0</v>
      </c>
      <c r="I703" s="33"/>
      <c r="J703" s="33" t="s">
        <v>11304</v>
      </c>
      <c r="K703" s="33" t="s">
        <v>14781</v>
      </c>
      <c r="L703" s="33">
        <v>120</v>
      </c>
      <c r="M703" s="33"/>
      <c r="N703" s="33"/>
      <c r="O703" s="33"/>
      <c r="P703" s="33" t="s">
        <v>11306</v>
      </c>
      <c r="Q703" s="33" t="s">
        <v>11306</v>
      </c>
      <c r="R703" s="33">
        <v>0</v>
      </c>
      <c r="S703" s="33">
        <v>0</v>
      </c>
      <c r="T703" s="33"/>
      <c r="U703" s="33"/>
      <c r="V703" s="33"/>
      <c r="W703" s="33" t="s">
        <v>14057</v>
      </c>
      <c r="X703" s="33"/>
      <c r="Y703" s="33" t="s">
        <v>11308</v>
      </c>
      <c r="Z703" s="33">
        <v>0</v>
      </c>
      <c r="AA703" s="33">
        <v>0</v>
      </c>
      <c r="AB703" s="33">
        <v>0</v>
      </c>
      <c r="AC703" s="33">
        <v>0</v>
      </c>
      <c r="AD703" s="33" t="s">
        <v>11803</v>
      </c>
      <c r="AE703" s="33" t="s">
        <v>16837</v>
      </c>
      <c r="AF703" s="33" t="s">
        <v>16838</v>
      </c>
      <c r="AG703" s="33" t="s">
        <v>16839</v>
      </c>
      <c r="AH703" s="33" t="s">
        <v>16840</v>
      </c>
      <c r="AI703" s="33" t="s">
        <v>16841</v>
      </c>
      <c r="AJ703" s="33" t="s">
        <v>16842</v>
      </c>
      <c r="AK703" s="33" t="s">
        <v>12774</v>
      </c>
      <c r="AL703" s="33" t="s">
        <v>16266</v>
      </c>
      <c r="AM703" s="33" t="s">
        <v>16843</v>
      </c>
      <c r="AN703" s="33"/>
      <c r="AO703" s="33" t="s">
        <v>11627</v>
      </c>
      <c r="AP703" s="33" t="s">
        <v>11318</v>
      </c>
      <c r="AQ703" s="33">
        <v>0</v>
      </c>
      <c r="AR703" s="33"/>
      <c r="AS703" s="33"/>
      <c r="AT703" s="33"/>
      <c r="AU703" s="33"/>
      <c r="AV703" s="33"/>
      <c r="AW703" s="33"/>
      <c r="AX703" s="33"/>
      <c r="AY703" s="33"/>
      <c r="AZ703" s="33"/>
      <c r="BA703" s="33"/>
      <c r="BB703" s="33"/>
      <c r="BC703" s="33" t="s">
        <v>11306</v>
      </c>
      <c r="BD703" s="33" t="s">
        <v>11318</v>
      </c>
      <c r="BE703" s="33"/>
      <c r="BF703" s="33"/>
      <c r="BG703" s="33"/>
      <c r="BH703" s="33"/>
      <c r="BI703" s="33"/>
      <c r="BJ703" s="33">
        <v>0</v>
      </c>
      <c r="BK703" s="33" t="s">
        <v>31</v>
      </c>
      <c r="BL703" s="33"/>
      <c r="BM703" s="33" t="s">
        <v>22259</v>
      </c>
    </row>
    <row r="704" spans="1:65" x14ac:dyDescent="0.25">
      <c r="A704" s="33" t="s">
        <v>16844</v>
      </c>
      <c r="B704" s="33" t="s">
        <v>16845</v>
      </c>
      <c r="C704" s="33" t="s">
        <v>16846</v>
      </c>
      <c r="D704" s="33" t="s">
        <v>13574</v>
      </c>
      <c r="E704" s="33" t="s">
        <v>11800</v>
      </c>
      <c r="F704" s="33" t="s">
        <v>11550</v>
      </c>
      <c r="G704" s="33">
        <v>338.7</v>
      </c>
      <c r="H704" s="33">
        <v>0</v>
      </c>
      <c r="I704" s="33"/>
      <c r="J704" s="33" t="s">
        <v>11304</v>
      </c>
      <c r="K704" s="33" t="s">
        <v>14864</v>
      </c>
      <c r="L704" s="33">
        <v>120</v>
      </c>
      <c r="M704" s="33"/>
      <c r="N704" s="33"/>
      <c r="O704" s="33"/>
      <c r="P704" s="33" t="s">
        <v>11306</v>
      </c>
      <c r="Q704" s="33" t="s">
        <v>11306</v>
      </c>
      <c r="R704" s="33">
        <v>0</v>
      </c>
      <c r="S704" s="33">
        <v>0</v>
      </c>
      <c r="T704" s="33"/>
      <c r="U704" s="33"/>
      <c r="V704" s="33"/>
      <c r="W704" s="33" t="s">
        <v>14057</v>
      </c>
      <c r="X704" s="33"/>
      <c r="Y704" s="33" t="s">
        <v>11308</v>
      </c>
      <c r="Z704" s="33">
        <v>0</v>
      </c>
      <c r="AA704" s="33">
        <v>0</v>
      </c>
      <c r="AB704" s="33">
        <v>0</v>
      </c>
      <c r="AC704" s="33">
        <v>0</v>
      </c>
      <c r="AD704" s="33" t="s">
        <v>11803</v>
      </c>
      <c r="AE704" s="33" t="s">
        <v>16847</v>
      </c>
      <c r="AF704" s="33" t="s">
        <v>16848</v>
      </c>
      <c r="AG704" s="33" t="s">
        <v>16849</v>
      </c>
      <c r="AH704" s="33" t="s">
        <v>16850</v>
      </c>
      <c r="AI704" s="33" t="s">
        <v>16851</v>
      </c>
      <c r="AJ704" s="33" t="s">
        <v>16852</v>
      </c>
      <c r="AK704" s="33" t="s">
        <v>12774</v>
      </c>
      <c r="AL704" s="33" t="s">
        <v>16266</v>
      </c>
      <c r="AM704" s="33" t="s">
        <v>16853</v>
      </c>
      <c r="AN704" s="33"/>
      <c r="AO704" s="33" t="s">
        <v>11627</v>
      </c>
      <c r="AP704" s="33" t="s">
        <v>11318</v>
      </c>
      <c r="AQ704" s="33">
        <v>0</v>
      </c>
      <c r="AR704" s="33"/>
      <c r="AS704" s="33"/>
      <c r="AT704" s="33"/>
      <c r="AU704" s="33"/>
      <c r="AV704" s="33"/>
      <c r="AW704" s="33"/>
      <c r="AX704" s="33"/>
      <c r="AY704" s="33"/>
      <c r="AZ704" s="33"/>
      <c r="BA704" s="33"/>
      <c r="BB704" s="33"/>
      <c r="BC704" s="33" t="s">
        <v>11306</v>
      </c>
      <c r="BD704" s="33" t="s">
        <v>11318</v>
      </c>
      <c r="BE704" s="33"/>
      <c r="BF704" s="33"/>
      <c r="BG704" s="33"/>
      <c r="BH704" s="33"/>
      <c r="BI704" s="33"/>
      <c r="BJ704" s="33">
        <v>0</v>
      </c>
      <c r="BK704" s="33" t="s">
        <v>31</v>
      </c>
      <c r="BL704" s="33"/>
      <c r="BM704" s="33" t="s">
        <v>22259</v>
      </c>
    </row>
    <row r="705" spans="1:65" x14ac:dyDescent="0.25">
      <c r="A705" s="33" t="s">
        <v>16854</v>
      </c>
      <c r="B705" s="33" t="s">
        <v>77</v>
      </c>
      <c r="C705" s="33" t="s">
        <v>16855</v>
      </c>
      <c r="D705" s="33" t="s">
        <v>13574</v>
      </c>
      <c r="E705" s="33" t="s">
        <v>11800</v>
      </c>
      <c r="F705" s="33" t="s">
        <v>11550</v>
      </c>
      <c r="G705" s="33">
        <v>361</v>
      </c>
      <c r="H705" s="33">
        <v>0</v>
      </c>
      <c r="I705" s="33"/>
      <c r="J705" s="33" t="s">
        <v>11304</v>
      </c>
      <c r="K705" s="33" t="s">
        <v>15568</v>
      </c>
      <c r="L705" s="33">
        <v>120</v>
      </c>
      <c r="M705" s="33"/>
      <c r="N705" s="33"/>
      <c r="O705" s="33"/>
      <c r="P705" s="33" t="s">
        <v>11306</v>
      </c>
      <c r="Q705" s="33" t="s">
        <v>11306</v>
      </c>
      <c r="R705" s="33">
        <v>0</v>
      </c>
      <c r="S705" s="33">
        <v>0</v>
      </c>
      <c r="T705" s="33"/>
      <c r="U705" s="33"/>
      <c r="V705" s="33"/>
      <c r="W705" s="33" t="s">
        <v>14057</v>
      </c>
      <c r="X705" s="33"/>
      <c r="Y705" s="33" t="s">
        <v>11308</v>
      </c>
      <c r="Z705" s="33">
        <v>0</v>
      </c>
      <c r="AA705" s="33">
        <v>0</v>
      </c>
      <c r="AB705" s="33">
        <v>0</v>
      </c>
      <c r="AC705" s="33">
        <v>0</v>
      </c>
      <c r="AD705" s="33" t="s">
        <v>11803</v>
      </c>
      <c r="AE705" s="33" t="s">
        <v>16856</v>
      </c>
      <c r="AF705" s="33" t="s">
        <v>16857</v>
      </c>
      <c r="AG705" s="33" t="s">
        <v>16858</v>
      </c>
      <c r="AH705" s="33" t="s">
        <v>16859</v>
      </c>
      <c r="AI705" s="33" t="s">
        <v>16860</v>
      </c>
      <c r="AJ705" s="33" t="s">
        <v>16861</v>
      </c>
      <c r="AK705" s="33" t="s">
        <v>12774</v>
      </c>
      <c r="AL705" s="33" t="s">
        <v>16266</v>
      </c>
      <c r="AM705" s="33" t="s">
        <v>16862</v>
      </c>
      <c r="AN705" s="33"/>
      <c r="AO705" s="33" t="s">
        <v>11627</v>
      </c>
      <c r="AP705" s="33" t="s">
        <v>11318</v>
      </c>
      <c r="AQ705" s="33">
        <v>0</v>
      </c>
      <c r="AR705" s="33"/>
      <c r="AS705" s="33"/>
      <c r="AT705" s="33"/>
      <c r="AU705" s="33"/>
      <c r="AV705" s="33"/>
      <c r="AW705" s="33"/>
      <c r="AX705" s="33"/>
      <c r="AY705" s="33"/>
      <c r="AZ705" s="33"/>
      <c r="BA705" s="33"/>
      <c r="BB705" s="33"/>
      <c r="BC705" s="33" t="s">
        <v>11306</v>
      </c>
      <c r="BD705" s="33" t="s">
        <v>11318</v>
      </c>
      <c r="BE705" s="33"/>
      <c r="BF705" s="33"/>
      <c r="BG705" s="33"/>
      <c r="BH705" s="33"/>
      <c r="BI705" s="33"/>
      <c r="BJ705" s="33">
        <v>0</v>
      </c>
      <c r="BK705" s="33" t="s">
        <v>31</v>
      </c>
      <c r="BL705" s="33"/>
      <c r="BM705" s="33" t="s">
        <v>22259</v>
      </c>
    </row>
    <row r="706" spans="1:65" x14ac:dyDescent="0.25">
      <c r="A706" s="33" t="s">
        <v>16863</v>
      </c>
      <c r="B706" s="33" t="s">
        <v>1128</v>
      </c>
      <c r="C706" s="33" t="s">
        <v>16864</v>
      </c>
      <c r="D706" s="33" t="s">
        <v>13574</v>
      </c>
      <c r="E706" s="33" t="s">
        <v>11800</v>
      </c>
      <c r="F706" s="33" t="s">
        <v>11550</v>
      </c>
      <c r="G706" s="33">
        <v>361</v>
      </c>
      <c r="H706" s="33">
        <v>0</v>
      </c>
      <c r="I706" s="33"/>
      <c r="J706" s="33" t="s">
        <v>11304</v>
      </c>
      <c r="K706" s="33" t="s">
        <v>14881</v>
      </c>
      <c r="L706" s="33">
        <v>120</v>
      </c>
      <c r="M706" s="33"/>
      <c r="N706" s="33"/>
      <c r="O706" s="33"/>
      <c r="P706" s="33" t="s">
        <v>11306</v>
      </c>
      <c r="Q706" s="33" t="s">
        <v>11306</v>
      </c>
      <c r="R706" s="33">
        <v>0</v>
      </c>
      <c r="S706" s="33">
        <v>0</v>
      </c>
      <c r="T706" s="33"/>
      <c r="U706" s="33"/>
      <c r="V706" s="33"/>
      <c r="W706" s="33" t="s">
        <v>14057</v>
      </c>
      <c r="X706" s="33"/>
      <c r="Y706" s="33" t="s">
        <v>11308</v>
      </c>
      <c r="Z706" s="33">
        <v>0</v>
      </c>
      <c r="AA706" s="33">
        <v>0</v>
      </c>
      <c r="AB706" s="33">
        <v>0</v>
      </c>
      <c r="AC706" s="33">
        <v>0</v>
      </c>
      <c r="AD706" s="33" t="s">
        <v>11803</v>
      </c>
      <c r="AE706" s="33" t="s">
        <v>16865</v>
      </c>
      <c r="AF706" s="33" t="s">
        <v>16866</v>
      </c>
      <c r="AG706" s="33" t="s">
        <v>16867</v>
      </c>
      <c r="AH706" s="33" t="s">
        <v>16868</v>
      </c>
      <c r="AI706" s="33" t="s">
        <v>16869</v>
      </c>
      <c r="AJ706" s="33" t="s">
        <v>16870</v>
      </c>
      <c r="AK706" s="33" t="s">
        <v>12774</v>
      </c>
      <c r="AL706" s="33" t="s">
        <v>16266</v>
      </c>
      <c r="AM706" s="33" t="s">
        <v>16871</v>
      </c>
      <c r="AN706" s="33"/>
      <c r="AO706" s="33" t="s">
        <v>11627</v>
      </c>
      <c r="AP706" s="33" t="s">
        <v>11318</v>
      </c>
      <c r="AQ706" s="33">
        <v>0</v>
      </c>
      <c r="AR706" s="33"/>
      <c r="AS706" s="33"/>
      <c r="AT706" s="33"/>
      <c r="AU706" s="33"/>
      <c r="AV706" s="33"/>
      <c r="AW706" s="33"/>
      <c r="AX706" s="33"/>
      <c r="AY706" s="33"/>
      <c r="AZ706" s="33"/>
      <c r="BA706" s="33"/>
      <c r="BB706" s="33"/>
      <c r="BC706" s="33" t="s">
        <v>11306</v>
      </c>
      <c r="BD706" s="33" t="s">
        <v>11318</v>
      </c>
      <c r="BE706" s="33"/>
      <c r="BF706" s="33"/>
      <c r="BG706" s="33"/>
      <c r="BH706" s="33"/>
      <c r="BI706" s="33"/>
      <c r="BJ706" s="33">
        <v>0</v>
      </c>
      <c r="BK706" s="33" t="s">
        <v>31</v>
      </c>
      <c r="BL706" s="33"/>
      <c r="BM706" s="33" t="s">
        <v>22259</v>
      </c>
    </row>
    <row r="707" spans="1:65" x14ac:dyDescent="0.25">
      <c r="A707" s="33" t="s">
        <v>16872</v>
      </c>
      <c r="B707" s="33" t="s">
        <v>210</v>
      </c>
      <c r="C707" s="33" t="s">
        <v>16873</v>
      </c>
      <c r="D707" s="33" t="s">
        <v>13574</v>
      </c>
      <c r="E707" s="33" t="s">
        <v>11800</v>
      </c>
      <c r="F707" s="33" t="s">
        <v>11550</v>
      </c>
      <c r="G707" s="33">
        <v>361</v>
      </c>
      <c r="H707" s="33">
        <v>0</v>
      </c>
      <c r="I707" s="33"/>
      <c r="J707" s="33" t="s">
        <v>11304</v>
      </c>
      <c r="K707" s="33" t="s">
        <v>16874</v>
      </c>
      <c r="L707" s="33">
        <v>120</v>
      </c>
      <c r="M707" s="33"/>
      <c r="N707" s="33"/>
      <c r="O707" s="33"/>
      <c r="P707" s="33" t="s">
        <v>11306</v>
      </c>
      <c r="Q707" s="33" t="s">
        <v>11306</v>
      </c>
      <c r="R707" s="33">
        <v>0</v>
      </c>
      <c r="S707" s="33">
        <v>0</v>
      </c>
      <c r="T707" s="33"/>
      <c r="U707" s="33"/>
      <c r="V707" s="33"/>
      <c r="W707" s="33" t="s">
        <v>14057</v>
      </c>
      <c r="X707" s="33"/>
      <c r="Y707" s="33" t="s">
        <v>11308</v>
      </c>
      <c r="Z707" s="33">
        <v>0</v>
      </c>
      <c r="AA707" s="33">
        <v>0</v>
      </c>
      <c r="AB707" s="33">
        <v>0</v>
      </c>
      <c r="AC707" s="33">
        <v>0</v>
      </c>
      <c r="AD707" s="33" t="s">
        <v>11803</v>
      </c>
      <c r="AE707" s="33" t="s">
        <v>16875</v>
      </c>
      <c r="AF707" s="33" t="s">
        <v>16876</v>
      </c>
      <c r="AG707" s="33" t="s">
        <v>16877</v>
      </c>
      <c r="AH707" s="33" t="s">
        <v>16878</v>
      </c>
      <c r="AI707" s="33" t="s">
        <v>16879</v>
      </c>
      <c r="AJ707" s="33" t="s">
        <v>16880</v>
      </c>
      <c r="AK707" s="33" t="s">
        <v>12774</v>
      </c>
      <c r="AL707" s="33" t="s">
        <v>16266</v>
      </c>
      <c r="AM707" s="33" t="s">
        <v>16881</v>
      </c>
      <c r="AN707" s="33"/>
      <c r="AO707" s="33" t="s">
        <v>11627</v>
      </c>
      <c r="AP707" s="33" t="s">
        <v>11318</v>
      </c>
      <c r="AQ707" s="33">
        <v>0</v>
      </c>
      <c r="AR707" s="33"/>
      <c r="AS707" s="33"/>
      <c r="AT707" s="33"/>
      <c r="AU707" s="33"/>
      <c r="AV707" s="33"/>
      <c r="AW707" s="33"/>
      <c r="AX707" s="33"/>
      <c r="AY707" s="33"/>
      <c r="AZ707" s="33"/>
      <c r="BA707" s="33"/>
      <c r="BB707" s="33"/>
      <c r="BC707" s="33" t="s">
        <v>11306</v>
      </c>
      <c r="BD707" s="33" t="s">
        <v>11318</v>
      </c>
      <c r="BE707" s="33"/>
      <c r="BF707" s="33"/>
      <c r="BG707" s="33"/>
      <c r="BH707" s="33"/>
      <c r="BI707" s="33"/>
      <c r="BJ707" s="33">
        <v>0</v>
      </c>
      <c r="BK707" s="33" t="s">
        <v>31</v>
      </c>
      <c r="BL707" s="33"/>
      <c r="BM707" s="33" t="s">
        <v>22259</v>
      </c>
    </row>
    <row r="708" spans="1:65" x14ac:dyDescent="0.25">
      <c r="A708" s="33" t="s">
        <v>16882</v>
      </c>
      <c r="B708" s="33" t="s">
        <v>16883</v>
      </c>
      <c r="C708" s="33" t="s">
        <v>16884</v>
      </c>
      <c r="D708" s="33" t="s">
        <v>11376</v>
      </c>
      <c r="E708" s="33" t="s">
        <v>11800</v>
      </c>
      <c r="F708" s="33" t="s">
        <v>11550</v>
      </c>
      <c r="G708" s="33">
        <v>0</v>
      </c>
      <c r="H708" s="33">
        <v>0</v>
      </c>
      <c r="I708" s="33"/>
      <c r="J708" s="33" t="s">
        <v>11304</v>
      </c>
      <c r="K708" s="33" t="s">
        <v>11306</v>
      </c>
      <c r="L708" s="33">
        <v>478</v>
      </c>
      <c r="M708" s="33"/>
      <c r="N708" s="33"/>
      <c r="O708" s="33"/>
      <c r="P708" s="33" t="s">
        <v>11306</v>
      </c>
      <c r="Q708" s="33" t="s">
        <v>11306</v>
      </c>
      <c r="R708" s="33">
        <v>0</v>
      </c>
      <c r="S708" s="33">
        <v>0</v>
      </c>
      <c r="T708" s="33"/>
      <c r="U708" s="33"/>
      <c r="V708" s="33"/>
      <c r="W708" s="33" t="s">
        <v>14057</v>
      </c>
      <c r="X708" s="33"/>
      <c r="Y708" s="33" t="s">
        <v>11308</v>
      </c>
      <c r="Z708" s="33">
        <v>0</v>
      </c>
      <c r="AA708" s="33">
        <v>0</v>
      </c>
      <c r="AB708" s="33">
        <v>0</v>
      </c>
      <c r="AC708" s="33">
        <v>0</v>
      </c>
      <c r="AD708" s="33" t="s">
        <v>11309</v>
      </c>
      <c r="AE708" s="33" t="s">
        <v>16885</v>
      </c>
      <c r="AF708" s="33"/>
      <c r="AG708" s="33"/>
      <c r="AH708" s="33"/>
      <c r="AI708" s="33"/>
      <c r="AJ708" s="33"/>
      <c r="AK708" s="33" t="s">
        <v>11809</v>
      </c>
      <c r="AL708" s="33" t="s">
        <v>16266</v>
      </c>
      <c r="AM708" s="33" t="s">
        <v>16886</v>
      </c>
      <c r="AN708" s="33" t="s">
        <v>11227</v>
      </c>
      <c r="AO708" s="33" t="s">
        <v>11317</v>
      </c>
      <c r="AP708" s="33" t="s">
        <v>11318</v>
      </c>
      <c r="AQ708" s="33">
        <v>0</v>
      </c>
      <c r="AR708" s="33"/>
      <c r="AS708" s="33"/>
      <c r="AT708" s="33"/>
      <c r="AU708" s="33"/>
      <c r="AV708" s="33"/>
      <c r="AW708" s="33"/>
      <c r="AX708" s="33"/>
      <c r="AY708" s="33"/>
      <c r="AZ708" s="33"/>
      <c r="BA708" s="33"/>
      <c r="BB708" s="33"/>
      <c r="BC708" s="33" t="s">
        <v>11306</v>
      </c>
      <c r="BD708" s="33" t="s">
        <v>11318</v>
      </c>
      <c r="BE708" s="33" t="s">
        <v>11341</v>
      </c>
      <c r="BF708" s="33"/>
      <c r="BG708" s="33"/>
      <c r="BH708" s="33"/>
      <c r="BI708" s="33"/>
      <c r="BJ708" s="33">
        <v>0</v>
      </c>
      <c r="BK708" s="33" t="s">
        <v>31</v>
      </c>
      <c r="BL708" s="33"/>
      <c r="BM708" s="33" t="s">
        <v>22259</v>
      </c>
    </row>
    <row r="709" spans="1:65" x14ac:dyDescent="0.25">
      <c r="A709" s="33" t="s">
        <v>16887</v>
      </c>
      <c r="B709" s="33" t="s">
        <v>2700</v>
      </c>
      <c r="C709" s="33" t="s">
        <v>16888</v>
      </c>
      <c r="D709" s="33" t="s">
        <v>11376</v>
      </c>
      <c r="E709" s="33" t="s">
        <v>11800</v>
      </c>
      <c r="F709" s="33" t="s">
        <v>11550</v>
      </c>
      <c r="G709" s="33">
        <v>0.01</v>
      </c>
      <c r="H709" s="33">
        <v>0</v>
      </c>
      <c r="I709" s="33"/>
      <c r="J709" s="33" t="s">
        <v>11304</v>
      </c>
      <c r="K709" s="33" t="s">
        <v>16537</v>
      </c>
      <c r="L709" s="33">
        <v>426</v>
      </c>
      <c r="M709" s="33"/>
      <c r="N709" s="33"/>
      <c r="O709" s="33"/>
      <c r="P709" s="33" t="s">
        <v>11306</v>
      </c>
      <c r="Q709" s="33" t="s">
        <v>11306</v>
      </c>
      <c r="R709" s="33">
        <v>0</v>
      </c>
      <c r="S709" s="33">
        <v>8.5</v>
      </c>
      <c r="T709" s="33"/>
      <c r="U709" s="33"/>
      <c r="V709" s="33" t="s">
        <v>16889</v>
      </c>
      <c r="W709" s="33" t="s">
        <v>14057</v>
      </c>
      <c r="X709" s="33"/>
      <c r="Y709" s="33" t="s">
        <v>11308</v>
      </c>
      <c r="Z709" s="33">
        <v>0</v>
      </c>
      <c r="AA709" s="33">
        <v>0</v>
      </c>
      <c r="AB709" s="33">
        <v>0</v>
      </c>
      <c r="AC709" s="33">
        <v>0</v>
      </c>
      <c r="AD709" s="33" t="s">
        <v>11309</v>
      </c>
      <c r="AE709" s="33"/>
      <c r="AF709" s="33"/>
      <c r="AG709" s="33"/>
      <c r="AH709" s="33"/>
      <c r="AI709" s="33"/>
      <c r="AJ709" s="33"/>
      <c r="AK709" s="33" t="s">
        <v>11809</v>
      </c>
      <c r="AL709" s="33" t="s">
        <v>16266</v>
      </c>
      <c r="AM709" s="33" t="s">
        <v>16890</v>
      </c>
      <c r="AN709" s="33" t="s">
        <v>11227</v>
      </c>
      <c r="AO709" s="33" t="s">
        <v>11317</v>
      </c>
      <c r="AP709" s="33" t="s">
        <v>11318</v>
      </c>
      <c r="AQ709" s="33">
        <v>0</v>
      </c>
      <c r="AR709" s="33"/>
      <c r="AS709" s="33"/>
      <c r="AT709" s="33"/>
      <c r="AU709" s="33"/>
      <c r="AV709" s="33"/>
      <c r="AW709" s="33"/>
      <c r="AX709" s="33"/>
      <c r="AY709" s="33"/>
      <c r="AZ709" s="33"/>
      <c r="BA709" s="33"/>
      <c r="BB709" s="33"/>
      <c r="BC709" s="33" t="s">
        <v>11306</v>
      </c>
      <c r="BD709" s="33" t="s">
        <v>11318</v>
      </c>
      <c r="BE709" s="33"/>
      <c r="BF709" s="33"/>
      <c r="BG709" s="33"/>
      <c r="BH709" s="33"/>
      <c r="BI709" s="33"/>
      <c r="BJ709" s="33">
        <v>0</v>
      </c>
      <c r="BK709" s="33" t="s">
        <v>31</v>
      </c>
      <c r="BL709" s="33"/>
      <c r="BM709" s="33" t="s">
        <v>22259</v>
      </c>
    </row>
    <row r="710" spans="1:65" x14ac:dyDescent="0.25">
      <c r="A710" s="33" t="s">
        <v>16891</v>
      </c>
      <c r="B710" s="33" t="s">
        <v>16892</v>
      </c>
      <c r="C710" s="33" t="s">
        <v>16893</v>
      </c>
      <c r="D710" s="33" t="s">
        <v>13574</v>
      </c>
      <c r="E710" s="33" t="s">
        <v>11800</v>
      </c>
      <c r="F710" s="33" t="s">
        <v>11550</v>
      </c>
      <c r="G710" s="33">
        <v>0.01</v>
      </c>
      <c r="H710" s="33">
        <v>0</v>
      </c>
      <c r="I710" s="33"/>
      <c r="J710" s="33" t="s">
        <v>11304</v>
      </c>
      <c r="K710" s="33" t="s">
        <v>16537</v>
      </c>
      <c r="L710" s="33">
        <v>403</v>
      </c>
      <c r="M710" s="33"/>
      <c r="N710" s="33"/>
      <c r="O710" s="33"/>
      <c r="P710" s="33" t="s">
        <v>11306</v>
      </c>
      <c r="Q710" s="33" t="s">
        <v>11306</v>
      </c>
      <c r="R710" s="33">
        <v>0</v>
      </c>
      <c r="S710" s="33">
        <v>8.5</v>
      </c>
      <c r="T710" s="33"/>
      <c r="U710" s="33"/>
      <c r="V710" s="33"/>
      <c r="W710" s="33" t="s">
        <v>14057</v>
      </c>
      <c r="X710" s="33"/>
      <c r="Y710" s="33" t="s">
        <v>11308</v>
      </c>
      <c r="Z710" s="33">
        <v>0</v>
      </c>
      <c r="AA710" s="33">
        <v>0</v>
      </c>
      <c r="AB710" s="33">
        <v>0</v>
      </c>
      <c r="AC710" s="33">
        <v>0</v>
      </c>
      <c r="AD710" s="33" t="s">
        <v>11309</v>
      </c>
      <c r="AE710" s="33"/>
      <c r="AF710" s="33"/>
      <c r="AG710" s="33"/>
      <c r="AH710" s="33"/>
      <c r="AI710" s="33"/>
      <c r="AJ710" s="33"/>
      <c r="AK710" s="33" t="s">
        <v>11809</v>
      </c>
      <c r="AL710" s="33" t="s">
        <v>16266</v>
      </c>
      <c r="AM710" s="33" t="s">
        <v>16894</v>
      </c>
      <c r="AN710" s="33" t="s">
        <v>11227</v>
      </c>
      <c r="AO710" s="33" t="s">
        <v>11317</v>
      </c>
      <c r="AP710" s="33" t="s">
        <v>11318</v>
      </c>
      <c r="AQ710" s="33">
        <v>0</v>
      </c>
      <c r="AR710" s="33"/>
      <c r="AS710" s="33"/>
      <c r="AT710" s="33"/>
      <c r="AU710" s="33"/>
      <c r="AV710" s="33"/>
      <c r="AW710" s="33"/>
      <c r="AX710" s="33"/>
      <c r="AY710" s="33"/>
      <c r="AZ710" s="33"/>
      <c r="BA710" s="33"/>
      <c r="BB710" s="33"/>
      <c r="BC710" s="33" t="s">
        <v>11306</v>
      </c>
      <c r="BD710" s="33" t="s">
        <v>11318</v>
      </c>
      <c r="BE710" s="33"/>
      <c r="BF710" s="33"/>
      <c r="BG710" s="33"/>
      <c r="BH710" s="33"/>
      <c r="BI710" s="33"/>
      <c r="BJ710" s="33">
        <v>0</v>
      </c>
      <c r="BK710" s="33" t="s">
        <v>31</v>
      </c>
      <c r="BL710" s="33"/>
      <c r="BM710" s="33" t="s">
        <v>22259</v>
      </c>
    </row>
    <row r="711" spans="1:65" x14ac:dyDescent="0.25">
      <c r="A711" s="33" t="s">
        <v>16895</v>
      </c>
      <c r="B711" s="33" t="s">
        <v>765</v>
      </c>
      <c r="C711" s="33" t="s">
        <v>16896</v>
      </c>
      <c r="D711" s="33" t="s">
        <v>13574</v>
      </c>
      <c r="E711" s="33" t="s">
        <v>11800</v>
      </c>
      <c r="F711" s="33" t="s">
        <v>11550</v>
      </c>
      <c r="G711" s="33">
        <v>338.8</v>
      </c>
      <c r="H711" s="33">
        <v>0</v>
      </c>
      <c r="I711" s="33"/>
      <c r="J711" s="33" t="s">
        <v>11304</v>
      </c>
      <c r="K711" s="33" t="s">
        <v>12934</v>
      </c>
      <c r="L711" s="33">
        <v>105</v>
      </c>
      <c r="M711" s="33"/>
      <c r="N711" s="33"/>
      <c r="O711" s="33"/>
      <c r="P711" s="33" t="s">
        <v>11306</v>
      </c>
      <c r="Q711" s="33" t="s">
        <v>11306</v>
      </c>
      <c r="R711" s="33">
        <v>0</v>
      </c>
      <c r="S711" s="33">
        <v>0</v>
      </c>
      <c r="T711" s="33" t="s">
        <v>15888</v>
      </c>
      <c r="U711" s="33" t="s">
        <v>15888</v>
      </c>
      <c r="V711" s="33"/>
      <c r="W711" s="33"/>
      <c r="X711" s="33"/>
      <c r="Y711" s="33" t="s">
        <v>11308</v>
      </c>
      <c r="Z711" s="33">
        <v>0</v>
      </c>
      <c r="AA711" s="33">
        <v>0</v>
      </c>
      <c r="AB711" s="33">
        <v>0</v>
      </c>
      <c r="AC711" s="33">
        <v>0</v>
      </c>
      <c r="AD711" s="33" t="s">
        <v>11803</v>
      </c>
      <c r="AE711" s="33"/>
      <c r="AF711" s="33"/>
      <c r="AG711" s="33"/>
      <c r="AH711" s="33"/>
      <c r="AI711" s="33"/>
      <c r="AJ711" s="33"/>
      <c r="AK711" s="33" t="s">
        <v>12774</v>
      </c>
      <c r="AL711" s="33" t="s">
        <v>16266</v>
      </c>
      <c r="AM711" s="33" t="s">
        <v>16897</v>
      </c>
      <c r="AN711" s="33"/>
      <c r="AO711" s="33" t="s">
        <v>11627</v>
      </c>
      <c r="AP711" s="33" t="s">
        <v>11318</v>
      </c>
      <c r="AQ711" s="33">
        <v>0</v>
      </c>
      <c r="AR711" s="33"/>
      <c r="AS711" s="33"/>
      <c r="AT711" s="33"/>
      <c r="AU711" s="33"/>
      <c r="AV711" s="33"/>
      <c r="AW711" s="33"/>
      <c r="AX711" s="33"/>
      <c r="AY711" s="33"/>
      <c r="AZ711" s="33"/>
      <c r="BA711" s="33"/>
      <c r="BB711" s="33"/>
      <c r="BC711" s="33" t="s">
        <v>11319</v>
      </c>
      <c r="BD711" s="33" t="s">
        <v>11318</v>
      </c>
      <c r="BE711" s="33"/>
      <c r="BF711" s="33"/>
      <c r="BG711" s="33"/>
      <c r="BH711" s="33"/>
      <c r="BI711" s="33"/>
      <c r="BJ711" s="33">
        <v>0</v>
      </c>
      <c r="BK711" s="33" t="s">
        <v>31</v>
      </c>
      <c r="BL711" s="33"/>
      <c r="BM711" s="33" t="s">
        <v>22259</v>
      </c>
    </row>
    <row r="712" spans="1:65" x14ac:dyDescent="0.25">
      <c r="A712" s="33" t="s">
        <v>16898</v>
      </c>
      <c r="B712" s="33" t="s">
        <v>16899</v>
      </c>
      <c r="C712" s="33" t="s">
        <v>16900</v>
      </c>
      <c r="D712" s="33" t="s">
        <v>13574</v>
      </c>
      <c r="E712" s="33" t="s">
        <v>11800</v>
      </c>
      <c r="F712" s="33" t="s">
        <v>11550</v>
      </c>
      <c r="G712" s="33">
        <v>338.8</v>
      </c>
      <c r="H712" s="33">
        <v>0</v>
      </c>
      <c r="I712" s="33"/>
      <c r="J712" s="33" t="s">
        <v>11304</v>
      </c>
      <c r="K712" s="33" t="s">
        <v>12031</v>
      </c>
      <c r="L712" s="33">
        <v>120</v>
      </c>
      <c r="M712" s="33"/>
      <c r="N712" s="33"/>
      <c r="O712" s="33"/>
      <c r="P712" s="33" t="s">
        <v>11306</v>
      </c>
      <c r="Q712" s="33" t="s">
        <v>11306</v>
      </c>
      <c r="R712" s="33">
        <v>0</v>
      </c>
      <c r="S712" s="33">
        <v>0</v>
      </c>
      <c r="T712" s="33" t="s">
        <v>15888</v>
      </c>
      <c r="U712" s="33" t="s">
        <v>15888</v>
      </c>
      <c r="V712" s="33"/>
      <c r="W712" s="33"/>
      <c r="X712" s="33"/>
      <c r="Y712" s="33" t="s">
        <v>11308</v>
      </c>
      <c r="Z712" s="33">
        <v>0</v>
      </c>
      <c r="AA712" s="33">
        <v>0</v>
      </c>
      <c r="AB712" s="33">
        <v>0</v>
      </c>
      <c r="AC712" s="33">
        <v>0</v>
      </c>
      <c r="AD712" s="33" t="s">
        <v>11803</v>
      </c>
      <c r="AE712" s="33" t="s">
        <v>16901</v>
      </c>
      <c r="AF712" s="33" t="s">
        <v>16902</v>
      </c>
      <c r="AG712" s="33" t="s">
        <v>16903</v>
      </c>
      <c r="AH712" s="33" t="s">
        <v>16904</v>
      </c>
      <c r="AI712" s="33"/>
      <c r="AJ712" s="33"/>
      <c r="AK712" s="33" t="s">
        <v>12774</v>
      </c>
      <c r="AL712" s="33" t="s">
        <v>16266</v>
      </c>
      <c r="AM712" s="33" t="s">
        <v>16905</v>
      </c>
      <c r="AN712" s="33"/>
      <c r="AO712" s="33" t="s">
        <v>11627</v>
      </c>
      <c r="AP712" s="33" t="s">
        <v>11318</v>
      </c>
      <c r="AQ712" s="33">
        <v>0</v>
      </c>
      <c r="AR712" s="33"/>
      <c r="AS712" s="33"/>
      <c r="AT712" s="33"/>
      <c r="AU712" s="33"/>
      <c r="AV712" s="33"/>
      <c r="AW712" s="33"/>
      <c r="AX712" s="33"/>
      <c r="AY712" s="33"/>
      <c r="AZ712" s="33"/>
      <c r="BA712" s="33"/>
      <c r="BB712" s="33"/>
      <c r="BC712" s="33" t="s">
        <v>11319</v>
      </c>
      <c r="BD712" s="33" t="s">
        <v>11318</v>
      </c>
      <c r="BE712" s="33"/>
      <c r="BF712" s="33"/>
      <c r="BG712" s="33"/>
      <c r="BH712" s="33"/>
      <c r="BI712" s="33"/>
      <c r="BJ712" s="33">
        <v>0</v>
      </c>
      <c r="BK712" s="33" t="s">
        <v>31</v>
      </c>
      <c r="BL712" s="33"/>
      <c r="BM712" s="33" t="s">
        <v>22259</v>
      </c>
    </row>
    <row r="713" spans="1:65" x14ac:dyDescent="0.25">
      <c r="A713" s="33" t="s">
        <v>16906</v>
      </c>
      <c r="B713" s="33" t="s">
        <v>1150</v>
      </c>
      <c r="C713" s="33" t="s">
        <v>16907</v>
      </c>
      <c r="D713" s="33" t="s">
        <v>13574</v>
      </c>
      <c r="E713" s="33" t="s">
        <v>11800</v>
      </c>
      <c r="F713" s="33" t="s">
        <v>11550</v>
      </c>
      <c r="G713" s="33">
        <v>328.8</v>
      </c>
      <c r="H713" s="33">
        <v>0</v>
      </c>
      <c r="I713" s="33"/>
      <c r="J713" s="33" t="s">
        <v>11304</v>
      </c>
      <c r="K713" s="33" t="s">
        <v>16908</v>
      </c>
      <c r="L713" s="33">
        <v>120</v>
      </c>
      <c r="M713" s="33"/>
      <c r="N713" s="33"/>
      <c r="O713" s="33"/>
      <c r="P713" s="33" t="s">
        <v>11306</v>
      </c>
      <c r="Q713" s="33" t="s">
        <v>11306</v>
      </c>
      <c r="R713" s="33">
        <v>2.5</v>
      </c>
      <c r="S713" s="33">
        <v>2.5</v>
      </c>
      <c r="T713" s="33" t="s">
        <v>15888</v>
      </c>
      <c r="U713" s="33" t="s">
        <v>15888</v>
      </c>
      <c r="V713" s="33" t="s">
        <v>16909</v>
      </c>
      <c r="W713" s="33"/>
      <c r="X713" s="33"/>
      <c r="Y713" s="33" t="s">
        <v>11308</v>
      </c>
      <c r="Z713" s="33">
        <v>10</v>
      </c>
      <c r="AA713" s="33">
        <v>14</v>
      </c>
      <c r="AB713" s="33">
        <v>94</v>
      </c>
      <c r="AC713" s="33">
        <v>0</v>
      </c>
      <c r="AD713" s="33" t="s">
        <v>11803</v>
      </c>
      <c r="AE713" s="33" t="s">
        <v>16910</v>
      </c>
      <c r="AF713" s="33" t="s">
        <v>16911</v>
      </c>
      <c r="AG713" s="33" t="s">
        <v>16912</v>
      </c>
      <c r="AH713" s="33" t="s">
        <v>16913</v>
      </c>
      <c r="AI713" s="33" t="s">
        <v>16914</v>
      </c>
      <c r="AJ713" s="33" t="s">
        <v>16915</v>
      </c>
      <c r="AK713" s="33" t="s">
        <v>12774</v>
      </c>
      <c r="AL713" s="33" t="s">
        <v>16266</v>
      </c>
      <c r="AM713" s="33" t="s">
        <v>16916</v>
      </c>
      <c r="AN713" s="33" t="s">
        <v>11500</v>
      </c>
      <c r="AO713" s="33" t="s">
        <v>11627</v>
      </c>
      <c r="AP713" s="33" t="s">
        <v>11318</v>
      </c>
      <c r="AQ713" s="33">
        <v>0</v>
      </c>
      <c r="AR713" s="33"/>
      <c r="AS713" s="33"/>
      <c r="AT713" s="33"/>
      <c r="AU713" s="33"/>
      <c r="AV713" s="33"/>
      <c r="AW713" s="33"/>
      <c r="AX713" s="33"/>
      <c r="AY713" s="33"/>
      <c r="AZ713" s="33"/>
      <c r="BA713" s="33"/>
      <c r="BB713" s="33"/>
      <c r="BC713" s="33" t="s">
        <v>11319</v>
      </c>
      <c r="BD713" s="33" t="s">
        <v>11318</v>
      </c>
      <c r="BE713" s="33"/>
      <c r="BF713" s="33"/>
      <c r="BG713" s="33"/>
      <c r="BH713" s="33"/>
      <c r="BI713" s="33"/>
      <c r="BJ713" s="33">
        <v>0</v>
      </c>
      <c r="BK713" s="33" t="s">
        <v>31</v>
      </c>
      <c r="BL713" s="33"/>
      <c r="BM713" s="33" t="s">
        <v>22259</v>
      </c>
    </row>
    <row r="714" spans="1:65" x14ac:dyDescent="0.25">
      <c r="A714" s="33" t="s">
        <v>16917</v>
      </c>
      <c r="B714" s="33" t="s">
        <v>535</v>
      </c>
      <c r="C714" s="33" t="s">
        <v>16918</v>
      </c>
      <c r="D714" s="33" t="s">
        <v>13574</v>
      </c>
      <c r="E714" s="33" t="s">
        <v>11800</v>
      </c>
      <c r="F714" s="33" t="s">
        <v>11550</v>
      </c>
      <c r="G714" s="33">
        <v>338.8</v>
      </c>
      <c r="H714" s="33">
        <v>0</v>
      </c>
      <c r="I714" s="33"/>
      <c r="J714" s="33" t="s">
        <v>11304</v>
      </c>
      <c r="K714" s="33" t="s">
        <v>16919</v>
      </c>
      <c r="L714" s="33">
        <v>105</v>
      </c>
      <c r="M714" s="33"/>
      <c r="N714" s="33"/>
      <c r="O714" s="33"/>
      <c r="P714" s="33" t="s">
        <v>11306</v>
      </c>
      <c r="Q714" s="33" t="s">
        <v>11306</v>
      </c>
      <c r="R714" s="33">
        <v>2.5</v>
      </c>
      <c r="S714" s="33">
        <v>2.5</v>
      </c>
      <c r="T714" s="33"/>
      <c r="U714" s="33"/>
      <c r="V714" s="33" t="s">
        <v>16920</v>
      </c>
      <c r="W714" s="33"/>
      <c r="X714" s="33"/>
      <c r="Y714" s="33" t="s">
        <v>11308</v>
      </c>
      <c r="Z714" s="33">
        <v>10</v>
      </c>
      <c r="AA714" s="33">
        <v>10</v>
      </c>
      <c r="AB714" s="33">
        <v>94</v>
      </c>
      <c r="AC714" s="33">
        <v>0</v>
      </c>
      <c r="AD714" s="33" t="s">
        <v>11803</v>
      </c>
      <c r="AE714" s="33"/>
      <c r="AF714" s="33"/>
      <c r="AG714" s="33"/>
      <c r="AH714" s="33"/>
      <c r="AI714" s="33"/>
      <c r="AJ714" s="33"/>
      <c r="AK714" s="33" t="s">
        <v>12774</v>
      </c>
      <c r="AL714" s="33" t="s">
        <v>16266</v>
      </c>
      <c r="AM714" s="33" t="s">
        <v>16921</v>
      </c>
      <c r="AN714" s="33"/>
      <c r="AO714" s="33" t="s">
        <v>11627</v>
      </c>
      <c r="AP714" s="33" t="s">
        <v>11318</v>
      </c>
      <c r="AQ714" s="33">
        <v>0</v>
      </c>
      <c r="AR714" s="33"/>
      <c r="AS714" s="33"/>
      <c r="AT714" s="33"/>
      <c r="AU714" s="33"/>
      <c r="AV714" s="33"/>
      <c r="AW714" s="33"/>
      <c r="AX714" s="33"/>
      <c r="AY714" s="33"/>
      <c r="AZ714" s="33"/>
      <c r="BA714" s="33"/>
      <c r="BB714" s="33"/>
      <c r="BC714" s="33" t="s">
        <v>11319</v>
      </c>
      <c r="BD714" s="33" t="s">
        <v>11318</v>
      </c>
      <c r="BE714" s="33"/>
      <c r="BF714" s="33"/>
      <c r="BG714" s="33"/>
      <c r="BH714" s="33"/>
      <c r="BI714" s="33"/>
      <c r="BJ714" s="33">
        <v>0</v>
      </c>
      <c r="BK714" s="33" t="s">
        <v>31</v>
      </c>
      <c r="BL714" s="33"/>
      <c r="BM714" s="33" t="s">
        <v>22259</v>
      </c>
    </row>
    <row r="715" spans="1:65" x14ac:dyDescent="0.25">
      <c r="A715" s="33" t="s">
        <v>16922</v>
      </c>
      <c r="B715" s="33" t="s">
        <v>649</v>
      </c>
      <c r="C715" s="33" t="s">
        <v>16923</v>
      </c>
      <c r="D715" s="33" t="s">
        <v>13574</v>
      </c>
      <c r="E715" s="33" t="s">
        <v>11800</v>
      </c>
      <c r="F715" s="33" t="s">
        <v>11550</v>
      </c>
      <c r="G715" s="33">
        <v>338.8</v>
      </c>
      <c r="H715" s="33">
        <v>0</v>
      </c>
      <c r="I715" s="33"/>
      <c r="J715" s="33" t="s">
        <v>11304</v>
      </c>
      <c r="K715" s="33" t="s">
        <v>16924</v>
      </c>
      <c r="L715" s="33">
        <v>120</v>
      </c>
      <c r="M715" s="33"/>
      <c r="N715" s="33"/>
      <c r="O715" s="33"/>
      <c r="P715" s="33" t="s">
        <v>11306</v>
      </c>
      <c r="Q715" s="33" t="s">
        <v>11306</v>
      </c>
      <c r="R715" s="33">
        <v>0</v>
      </c>
      <c r="S715" s="33">
        <v>0</v>
      </c>
      <c r="T715" s="33" t="s">
        <v>16925</v>
      </c>
      <c r="U715" s="33" t="s">
        <v>16925</v>
      </c>
      <c r="V715" s="33"/>
      <c r="W715" s="33"/>
      <c r="X715" s="33"/>
      <c r="Y715" s="33" t="s">
        <v>11308</v>
      </c>
      <c r="Z715" s="33">
        <v>0</v>
      </c>
      <c r="AA715" s="33">
        <v>0</v>
      </c>
      <c r="AB715" s="33">
        <v>0</v>
      </c>
      <c r="AC715" s="33">
        <v>0</v>
      </c>
      <c r="AD715" s="33" t="s">
        <v>11803</v>
      </c>
      <c r="AE715" s="33"/>
      <c r="AF715" s="33"/>
      <c r="AG715" s="33"/>
      <c r="AH715" s="33"/>
      <c r="AI715" s="33"/>
      <c r="AJ715" s="33"/>
      <c r="AK715" s="33" t="s">
        <v>12774</v>
      </c>
      <c r="AL715" s="33" t="s">
        <v>16266</v>
      </c>
      <c r="AM715" s="33" t="s">
        <v>16926</v>
      </c>
      <c r="AN715" s="33"/>
      <c r="AO715" s="33" t="s">
        <v>11627</v>
      </c>
      <c r="AP715" s="33" t="s">
        <v>11318</v>
      </c>
      <c r="AQ715" s="33">
        <v>0</v>
      </c>
      <c r="AR715" s="33"/>
      <c r="AS715" s="33"/>
      <c r="AT715" s="33"/>
      <c r="AU715" s="33"/>
      <c r="AV715" s="33"/>
      <c r="AW715" s="33"/>
      <c r="AX715" s="33"/>
      <c r="AY715" s="33"/>
      <c r="AZ715" s="33"/>
      <c r="BA715" s="33"/>
      <c r="BB715" s="33"/>
      <c r="BC715" s="33" t="s">
        <v>11319</v>
      </c>
      <c r="BD715" s="33" t="s">
        <v>11318</v>
      </c>
      <c r="BE715" s="33"/>
      <c r="BF715" s="33"/>
      <c r="BG715" s="33"/>
      <c r="BH715" s="33"/>
      <c r="BI715" s="33"/>
      <c r="BJ715" s="33">
        <v>0</v>
      </c>
      <c r="BK715" s="33" t="s">
        <v>31</v>
      </c>
      <c r="BL715" s="33"/>
      <c r="BM715" s="33" t="s">
        <v>22259</v>
      </c>
    </row>
    <row r="716" spans="1:65" x14ac:dyDescent="0.25">
      <c r="A716" s="33" t="s">
        <v>16927</v>
      </c>
      <c r="B716" s="33" t="s">
        <v>1639</v>
      </c>
      <c r="C716" s="33" t="s">
        <v>16928</v>
      </c>
      <c r="D716" s="33" t="s">
        <v>13574</v>
      </c>
      <c r="E716" s="33" t="s">
        <v>11800</v>
      </c>
      <c r="F716" s="33" t="s">
        <v>11550</v>
      </c>
      <c r="G716" s="33">
        <v>859.9</v>
      </c>
      <c r="H716" s="33">
        <v>0</v>
      </c>
      <c r="I716" s="33"/>
      <c r="J716" s="33" t="s">
        <v>11304</v>
      </c>
      <c r="K716" s="33" t="s">
        <v>16929</v>
      </c>
      <c r="L716" s="33">
        <v>120</v>
      </c>
      <c r="M716" s="33"/>
      <c r="N716" s="33"/>
      <c r="O716" s="33"/>
      <c r="P716" s="33" t="s">
        <v>11306</v>
      </c>
      <c r="Q716" s="33" t="s">
        <v>11306</v>
      </c>
      <c r="R716" s="33">
        <v>0</v>
      </c>
      <c r="S716" s="33">
        <v>0</v>
      </c>
      <c r="T716" s="33" t="s">
        <v>16930</v>
      </c>
      <c r="U716" s="33" t="s">
        <v>16930</v>
      </c>
      <c r="V716" s="33"/>
      <c r="W716" s="33"/>
      <c r="X716" s="33"/>
      <c r="Y716" s="33" t="s">
        <v>11308</v>
      </c>
      <c r="Z716" s="33">
        <v>0</v>
      </c>
      <c r="AA716" s="33">
        <v>0</v>
      </c>
      <c r="AB716" s="33">
        <v>0</v>
      </c>
      <c r="AC716" s="33">
        <v>0</v>
      </c>
      <c r="AD716" s="33" t="s">
        <v>11803</v>
      </c>
      <c r="AE716" s="33"/>
      <c r="AF716" s="33"/>
      <c r="AG716" s="33"/>
      <c r="AH716" s="33"/>
      <c r="AI716" s="33"/>
      <c r="AJ716" s="33"/>
      <c r="AK716" s="33" t="s">
        <v>12774</v>
      </c>
      <c r="AL716" s="33" t="s">
        <v>16266</v>
      </c>
      <c r="AM716" s="33" t="s">
        <v>16931</v>
      </c>
      <c r="AN716" s="33"/>
      <c r="AO716" s="33" t="s">
        <v>11627</v>
      </c>
      <c r="AP716" s="33" t="s">
        <v>11318</v>
      </c>
      <c r="AQ716" s="33">
        <v>0</v>
      </c>
      <c r="AR716" s="33"/>
      <c r="AS716" s="33"/>
      <c r="AT716" s="33"/>
      <c r="AU716" s="33"/>
      <c r="AV716" s="33"/>
      <c r="AW716" s="33"/>
      <c r="AX716" s="33"/>
      <c r="AY716" s="33"/>
      <c r="AZ716" s="33"/>
      <c r="BA716" s="33"/>
      <c r="BB716" s="33"/>
      <c r="BC716" s="33" t="s">
        <v>11319</v>
      </c>
      <c r="BD716" s="33" t="s">
        <v>11318</v>
      </c>
      <c r="BE716" s="33"/>
      <c r="BF716" s="33"/>
      <c r="BG716" s="33"/>
      <c r="BH716" s="33"/>
      <c r="BI716" s="33"/>
      <c r="BJ716" s="33">
        <v>0</v>
      </c>
      <c r="BK716" s="33" t="s">
        <v>31</v>
      </c>
      <c r="BL716" s="33"/>
      <c r="BM716" s="33" t="s">
        <v>22259</v>
      </c>
    </row>
    <row r="717" spans="1:65" x14ac:dyDescent="0.25">
      <c r="A717" s="33" t="s">
        <v>16932</v>
      </c>
      <c r="B717" s="33" t="s">
        <v>298</v>
      </c>
      <c r="C717" s="33" t="s">
        <v>16933</v>
      </c>
      <c r="D717" s="33" t="s">
        <v>13574</v>
      </c>
      <c r="E717" s="33" t="s">
        <v>11800</v>
      </c>
      <c r="F717" s="33" t="s">
        <v>11550</v>
      </c>
      <c r="G717" s="33">
        <v>386.8</v>
      </c>
      <c r="H717" s="33">
        <v>0</v>
      </c>
      <c r="I717" s="33"/>
      <c r="J717" s="33" t="s">
        <v>11304</v>
      </c>
      <c r="K717" s="33" t="s">
        <v>16874</v>
      </c>
      <c r="L717" s="33">
        <v>145</v>
      </c>
      <c r="M717" s="33"/>
      <c r="N717" s="33"/>
      <c r="O717" s="33"/>
      <c r="P717" s="33" t="s">
        <v>11306</v>
      </c>
      <c r="Q717" s="33" t="s">
        <v>11306</v>
      </c>
      <c r="R717" s="33">
        <v>0</v>
      </c>
      <c r="S717" s="33">
        <v>0</v>
      </c>
      <c r="T717" s="33" t="s">
        <v>16934</v>
      </c>
      <c r="U717" s="33" t="s">
        <v>16934</v>
      </c>
      <c r="V717" s="33" t="s">
        <v>16935</v>
      </c>
      <c r="W717" s="33"/>
      <c r="X717" s="33"/>
      <c r="Y717" s="33" t="s">
        <v>11308</v>
      </c>
      <c r="Z717" s="33">
        <v>0</v>
      </c>
      <c r="AA717" s="33">
        <v>0</v>
      </c>
      <c r="AB717" s="33">
        <v>0</v>
      </c>
      <c r="AC717" s="33">
        <v>0</v>
      </c>
      <c r="AD717" s="33" t="s">
        <v>11803</v>
      </c>
      <c r="AE717" s="33" t="s">
        <v>16936</v>
      </c>
      <c r="AF717" s="33" t="s">
        <v>16937</v>
      </c>
      <c r="AG717" s="33" t="s">
        <v>16938</v>
      </c>
      <c r="AH717" s="33" t="s">
        <v>16939</v>
      </c>
      <c r="AI717" s="33" t="s">
        <v>16940</v>
      </c>
      <c r="AJ717" s="33" t="s">
        <v>16941</v>
      </c>
      <c r="AK717" s="33" t="s">
        <v>12774</v>
      </c>
      <c r="AL717" s="33" t="s">
        <v>16266</v>
      </c>
      <c r="AM717" s="33" t="s">
        <v>16942</v>
      </c>
      <c r="AN717" s="33"/>
      <c r="AO717" s="33" t="s">
        <v>11627</v>
      </c>
      <c r="AP717" s="33" t="s">
        <v>11318</v>
      </c>
      <c r="AQ717" s="33">
        <v>0</v>
      </c>
      <c r="AR717" s="33"/>
      <c r="AS717" s="33"/>
      <c r="AT717" s="33"/>
      <c r="AU717" s="33"/>
      <c r="AV717" s="33"/>
      <c r="AW717" s="33"/>
      <c r="AX717" s="33"/>
      <c r="AY717" s="33"/>
      <c r="AZ717" s="33"/>
      <c r="BA717" s="33"/>
      <c r="BB717" s="33"/>
      <c r="BC717" s="33" t="s">
        <v>11306</v>
      </c>
      <c r="BD717" s="33" t="s">
        <v>11318</v>
      </c>
      <c r="BE717" s="33"/>
      <c r="BF717" s="33"/>
      <c r="BG717" s="33"/>
      <c r="BH717" s="33"/>
      <c r="BI717" s="33"/>
      <c r="BJ717" s="33">
        <v>0</v>
      </c>
      <c r="BK717" s="33" t="s">
        <v>31</v>
      </c>
      <c r="BL717" s="33"/>
      <c r="BM717" s="33" t="s">
        <v>22259</v>
      </c>
    </row>
    <row r="718" spans="1:65" x14ac:dyDescent="0.25">
      <c r="A718" s="33" t="s">
        <v>16943</v>
      </c>
      <c r="B718" s="33" t="s">
        <v>308</v>
      </c>
      <c r="C718" s="33" t="s">
        <v>16944</v>
      </c>
      <c r="D718" s="33" t="s">
        <v>13574</v>
      </c>
      <c r="E718" s="33" t="s">
        <v>11800</v>
      </c>
      <c r="F718" s="33" t="s">
        <v>11550</v>
      </c>
      <c r="G718" s="33">
        <v>386.8</v>
      </c>
      <c r="H718" s="33">
        <v>0</v>
      </c>
      <c r="I718" s="33"/>
      <c r="J718" s="33" t="s">
        <v>11304</v>
      </c>
      <c r="K718" s="33" t="s">
        <v>16945</v>
      </c>
      <c r="L718" s="33">
        <v>145</v>
      </c>
      <c r="M718" s="33"/>
      <c r="N718" s="33"/>
      <c r="O718" s="33"/>
      <c r="P718" s="33" t="s">
        <v>11306</v>
      </c>
      <c r="Q718" s="33" t="s">
        <v>11306</v>
      </c>
      <c r="R718" s="33">
        <v>0</v>
      </c>
      <c r="S718" s="33">
        <v>0</v>
      </c>
      <c r="T718" s="33" t="s">
        <v>16946</v>
      </c>
      <c r="U718" s="33" t="s">
        <v>16946</v>
      </c>
      <c r="V718" s="33" t="s">
        <v>16947</v>
      </c>
      <c r="W718" s="33" t="s">
        <v>14057</v>
      </c>
      <c r="X718" s="33"/>
      <c r="Y718" s="33" t="s">
        <v>11308</v>
      </c>
      <c r="Z718" s="33">
        <v>0</v>
      </c>
      <c r="AA718" s="33">
        <v>0</v>
      </c>
      <c r="AB718" s="33">
        <v>0</v>
      </c>
      <c r="AC718" s="33">
        <v>0</v>
      </c>
      <c r="AD718" s="33" t="s">
        <v>11803</v>
      </c>
      <c r="AE718" s="33" t="s">
        <v>16948</v>
      </c>
      <c r="AF718" s="33" t="s">
        <v>16949</v>
      </c>
      <c r="AG718" s="33" t="s">
        <v>16950</v>
      </c>
      <c r="AH718" s="33" t="s">
        <v>16951</v>
      </c>
      <c r="AI718" s="33" t="s">
        <v>16952</v>
      </c>
      <c r="AJ718" s="33" t="s">
        <v>16953</v>
      </c>
      <c r="AK718" s="33" t="s">
        <v>12774</v>
      </c>
      <c r="AL718" s="33" t="s">
        <v>16266</v>
      </c>
      <c r="AM718" s="33" t="s">
        <v>16954</v>
      </c>
      <c r="AN718" s="33"/>
      <c r="AO718" s="33" t="s">
        <v>11627</v>
      </c>
      <c r="AP718" s="33" t="s">
        <v>11318</v>
      </c>
      <c r="AQ718" s="33">
        <v>0</v>
      </c>
      <c r="AR718" s="33"/>
      <c r="AS718" s="33"/>
      <c r="AT718" s="33"/>
      <c r="AU718" s="33"/>
      <c r="AV718" s="33"/>
      <c r="AW718" s="33"/>
      <c r="AX718" s="33"/>
      <c r="AY718" s="33"/>
      <c r="AZ718" s="33"/>
      <c r="BA718" s="33"/>
      <c r="BB718" s="33"/>
      <c r="BC718" s="33" t="s">
        <v>11306</v>
      </c>
      <c r="BD718" s="33" t="s">
        <v>11318</v>
      </c>
      <c r="BE718" s="33"/>
      <c r="BF718" s="33"/>
      <c r="BG718" s="33"/>
      <c r="BH718" s="33"/>
      <c r="BI718" s="33"/>
      <c r="BJ718" s="33">
        <v>0</v>
      </c>
      <c r="BK718" s="33" t="s">
        <v>31</v>
      </c>
      <c r="BL718" s="33"/>
      <c r="BM718" s="33" t="s">
        <v>22259</v>
      </c>
    </row>
    <row r="719" spans="1:65" x14ac:dyDescent="0.25">
      <c r="A719" s="33" t="s">
        <v>16955</v>
      </c>
      <c r="B719" s="33" t="s">
        <v>267</v>
      </c>
      <c r="C719" s="33" t="s">
        <v>16956</v>
      </c>
      <c r="D719" s="33" t="s">
        <v>13574</v>
      </c>
      <c r="E719" s="33" t="s">
        <v>11800</v>
      </c>
      <c r="F719" s="33" t="s">
        <v>11550</v>
      </c>
      <c r="G719" s="33">
        <v>386.8</v>
      </c>
      <c r="H719" s="33">
        <v>0</v>
      </c>
      <c r="I719" s="33"/>
      <c r="J719" s="33" t="s">
        <v>11304</v>
      </c>
      <c r="K719" s="33" t="s">
        <v>16957</v>
      </c>
      <c r="L719" s="33">
        <v>145</v>
      </c>
      <c r="M719" s="33"/>
      <c r="N719" s="33"/>
      <c r="O719" s="33"/>
      <c r="P719" s="33" t="s">
        <v>11306</v>
      </c>
      <c r="Q719" s="33" t="s">
        <v>11306</v>
      </c>
      <c r="R719" s="33">
        <v>3.01</v>
      </c>
      <c r="S719" s="33">
        <v>3.01</v>
      </c>
      <c r="T719" s="33" t="s">
        <v>16958</v>
      </c>
      <c r="U719" s="33" t="s">
        <v>16958</v>
      </c>
      <c r="V719" s="33" t="s">
        <v>16959</v>
      </c>
      <c r="W719" s="33"/>
      <c r="X719" s="33"/>
      <c r="Y719" s="33" t="s">
        <v>11308</v>
      </c>
      <c r="Z719" s="33">
        <v>16</v>
      </c>
      <c r="AA719" s="33">
        <v>11</v>
      </c>
      <c r="AB719" s="33">
        <v>70</v>
      </c>
      <c r="AC719" s="33">
        <v>0</v>
      </c>
      <c r="AD719" s="33" t="s">
        <v>11803</v>
      </c>
      <c r="AE719" s="33" t="s">
        <v>16960</v>
      </c>
      <c r="AF719" s="33" t="s">
        <v>16961</v>
      </c>
      <c r="AG719" s="33" t="s">
        <v>16962</v>
      </c>
      <c r="AH719" s="33" t="s">
        <v>16963</v>
      </c>
      <c r="AI719" s="33" t="s">
        <v>16964</v>
      </c>
      <c r="AJ719" s="33" t="s">
        <v>16965</v>
      </c>
      <c r="AK719" s="33" t="s">
        <v>12774</v>
      </c>
      <c r="AL719" s="33" t="s">
        <v>16266</v>
      </c>
      <c r="AM719" s="33" t="s">
        <v>16966</v>
      </c>
      <c r="AN719" s="33"/>
      <c r="AO719" s="33" t="s">
        <v>11627</v>
      </c>
      <c r="AP719" s="33" t="s">
        <v>11318</v>
      </c>
      <c r="AQ719" s="33">
        <v>0</v>
      </c>
      <c r="AR719" s="33"/>
      <c r="AS719" s="33"/>
      <c r="AT719" s="33"/>
      <c r="AU719" s="33"/>
      <c r="AV719" s="33"/>
      <c r="AW719" s="33"/>
      <c r="AX719" s="33"/>
      <c r="AY719" s="33"/>
      <c r="AZ719" s="33"/>
      <c r="BA719" s="33"/>
      <c r="BB719" s="33"/>
      <c r="BC719" s="33" t="s">
        <v>11306</v>
      </c>
      <c r="BD719" s="33" t="s">
        <v>11318</v>
      </c>
      <c r="BE719" s="33"/>
      <c r="BF719" s="33"/>
      <c r="BG719" s="33"/>
      <c r="BH719" s="33"/>
      <c r="BI719" s="33"/>
      <c r="BJ719" s="33">
        <v>0</v>
      </c>
      <c r="BK719" s="33" t="s">
        <v>31</v>
      </c>
      <c r="BL719" s="33"/>
      <c r="BM719" s="33" t="s">
        <v>22259</v>
      </c>
    </row>
    <row r="720" spans="1:65" x14ac:dyDescent="0.25">
      <c r="A720" s="33" t="s">
        <v>16967</v>
      </c>
      <c r="B720" s="33" t="s">
        <v>4686</v>
      </c>
      <c r="C720" s="33" t="s">
        <v>16968</v>
      </c>
      <c r="D720" s="33" t="s">
        <v>11376</v>
      </c>
      <c r="E720" s="33"/>
      <c r="F720" s="33" t="s">
        <v>11550</v>
      </c>
      <c r="G720" s="33">
        <v>0.01</v>
      </c>
      <c r="H720" s="33">
        <v>0</v>
      </c>
      <c r="I720" s="33"/>
      <c r="J720" s="33" t="s">
        <v>11304</v>
      </c>
      <c r="K720" s="33" t="s">
        <v>16957</v>
      </c>
      <c r="L720" s="33">
        <v>451</v>
      </c>
      <c r="M720" s="33"/>
      <c r="N720" s="33"/>
      <c r="O720" s="33"/>
      <c r="P720" s="33" t="s">
        <v>11306</v>
      </c>
      <c r="Q720" s="33" t="s">
        <v>11306</v>
      </c>
      <c r="R720" s="33">
        <v>0</v>
      </c>
      <c r="S720" s="33">
        <v>8.5</v>
      </c>
      <c r="T720" s="33"/>
      <c r="U720" s="33"/>
      <c r="V720" s="33" t="s">
        <v>16969</v>
      </c>
      <c r="W720" s="33"/>
      <c r="X720" s="33"/>
      <c r="Y720" s="33" t="s">
        <v>11308</v>
      </c>
      <c r="Z720" s="33">
        <v>0</v>
      </c>
      <c r="AA720" s="33">
        <v>0</v>
      </c>
      <c r="AB720" s="33">
        <v>0</v>
      </c>
      <c r="AC720" s="33">
        <v>0</v>
      </c>
      <c r="AD720" s="33" t="s">
        <v>11309</v>
      </c>
      <c r="AE720" s="33"/>
      <c r="AF720" s="33"/>
      <c r="AG720" s="33"/>
      <c r="AH720" s="33"/>
      <c r="AI720" s="33"/>
      <c r="AJ720" s="33"/>
      <c r="AK720" s="33" t="s">
        <v>11809</v>
      </c>
      <c r="AL720" s="33" t="s">
        <v>16266</v>
      </c>
      <c r="AM720" s="33" t="s">
        <v>16970</v>
      </c>
      <c r="AN720" s="33"/>
      <c r="AO720" s="33" t="s">
        <v>11317</v>
      </c>
      <c r="AP720" s="33" t="s">
        <v>11318</v>
      </c>
      <c r="AQ720" s="33">
        <v>0</v>
      </c>
      <c r="AR720" s="33"/>
      <c r="AS720" s="33"/>
      <c r="AT720" s="33"/>
      <c r="AU720" s="33"/>
      <c r="AV720" s="33"/>
      <c r="AW720" s="33"/>
      <c r="AX720" s="33"/>
      <c r="AY720" s="33"/>
      <c r="AZ720" s="33"/>
      <c r="BA720" s="33"/>
      <c r="BB720" s="33"/>
      <c r="BC720" s="33" t="s">
        <v>11306</v>
      </c>
      <c r="BD720" s="33" t="s">
        <v>11318</v>
      </c>
      <c r="BE720" s="33"/>
      <c r="BF720" s="33"/>
      <c r="BG720" s="33"/>
      <c r="BH720" s="33"/>
      <c r="BI720" s="33"/>
      <c r="BJ720" s="33">
        <v>0</v>
      </c>
      <c r="BK720" s="33" t="s">
        <v>31</v>
      </c>
      <c r="BL720" s="33"/>
      <c r="BM720" s="33" t="s">
        <v>22259</v>
      </c>
    </row>
    <row r="721" spans="1:65" x14ac:dyDescent="0.25">
      <c r="A721" s="33" t="s">
        <v>16971</v>
      </c>
      <c r="B721" s="33" t="s">
        <v>16972</v>
      </c>
      <c r="C721" s="33" t="s">
        <v>16973</v>
      </c>
      <c r="D721" s="33" t="s">
        <v>11376</v>
      </c>
      <c r="E721" s="33" t="s">
        <v>11800</v>
      </c>
      <c r="F721" s="33" t="s">
        <v>11550</v>
      </c>
      <c r="G721" s="33">
        <v>889.8</v>
      </c>
      <c r="H721" s="33">
        <v>0</v>
      </c>
      <c r="I721" s="33"/>
      <c r="J721" s="33" t="s">
        <v>11304</v>
      </c>
      <c r="K721" s="33" t="s">
        <v>16957</v>
      </c>
      <c r="L721" s="33">
        <v>428</v>
      </c>
      <c r="M721" s="33"/>
      <c r="N721" s="33"/>
      <c r="O721" s="33"/>
      <c r="P721" s="33" t="s">
        <v>11306</v>
      </c>
      <c r="Q721" s="33" t="s">
        <v>11306</v>
      </c>
      <c r="R721" s="33">
        <v>0</v>
      </c>
      <c r="S721" s="33">
        <v>0</v>
      </c>
      <c r="T721" s="33"/>
      <c r="U721" s="33"/>
      <c r="V721" s="33" t="s">
        <v>16974</v>
      </c>
      <c r="W721" s="33"/>
      <c r="X721" s="33"/>
      <c r="Y721" s="33" t="s">
        <v>11308</v>
      </c>
      <c r="Z721" s="33">
        <v>0</v>
      </c>
      <c r="AA721" s="33">
        <v>0</v>
      </c>
      <c r="AB721" s="33">
        <v>0</v>
      </c>
      <c r="AC721" s="33">
        <v>0</v>
      </c>
      <c r="AD721" s="33" t="s">
        <v>11309</v>
      </c>
      <c r="AE721" s="33"/>
      <c r="AF721" s="33"/>
      <c r="AG721" s="33"/>
      <c r="AH721" s="33"/>
      <c r="AI721" s="33"/>
      <c r="AJ721" s="33"/>
      <c r="AK721" s="33" t="s">
        <v>11809</v>
      </c>
      <c r="AL721" s="33" t="s">
        <v>16266</v>
      </c>
      <c r="AM721" s="33" t="s">
        <v>16975</v>
      </c>
      <c r="AN721" s="33"/>
      <c r="AO721" s="33" t="s">
        <v>11317</v>
      </c>
      <c r="AP721" s="33" t="s">
        <v>11318</v>
      </c>
      <c r="AQ721" s="33">
        <v>0</v>
      </c>
      <c r="AR721" s="33"/>
      <c r="AS721" s="33"/>
      <c r="AT721" s="33"/>
      <c r="AU721" s="33"/>
      <c r="AV721" s="33"/>
      <c r="AW721" s="33"/>
      <c r="AX721" s="33"/>
      <c r="AY721" s="33"/>
      <c r="AZ721" s="33"/>
      <c r="BA721" s="33"/>
      <c r="BB721" s="33"/>
      <c r="BC721" s="33" t="s">
        <v>11306</v>
      </c>
      <c r="BD721" s="33" t="s">
        <v>11318</v>
      </c>
      <c r="BE721" s="33"/>
      <c r="BF721" s="33"/>
      <c r="BG721" s="33"/>
      <c r="BH721" s="33"/>
      <c r="BI721" s="33"/>
      <c r="BJ721" s="33">
        <v>0</v>
      </c>
      <c r="BK721" s="33" t="s">
        <v>31</v>
      </c>
      <c r="BL721" s="33"/>
      <c r="BM721" s="33" t="s">
        <v>22259</v>
      </c>
    </row>
    <row r="722" spans="1:65" x14ac:dyDescent="0.25">
      <c r="A722" s="33" t="s">
        <v>16976</v>
      </c>
      <c r="B722" s="33" t="s">
        <v>16977</v>
      </c>
      <c r="C722" s="33" t="s">
        <v>16978</v>
      </c>
      <c r="D722" s="33" t="s">
        <v>11376</v>
      </c>
      <c r="E722" s="33" t="s">
        <v>11800</v>
      </c>
      <c r="F722" s="33" t="s">
        <v>11550</v>
      </c>
      <c r="G722" s="33">
        <v>0.01</v>
      </c>
      <c r="H722" s="33">
        <v>0</v>
      </c>
      <c r="I722" s="33"/>
      <c r="J722" s="33" t="s">
        <v>11304</v>
      </c>
      <c r="K722" s="33" t="s">
        <v>16957</v>
      </c>
      <c r="L722" s="33">
        <v>260</v>
      </c>
      <c r="M722" s="33"/>
      <c r="N722" s="33"/>
      <c r="O722" s="33"/>
      <c r="P722" s="33" t="s">
        <v>11306</v>
      </c>
      <c r="Q722" s="33" t="s">
        <v>11306</v>
      </c>
      <c r="R722" s="33">
        <v>2.5</v>
      </c>
      <c r="S722" s="33">
        <v>2.5</v>
      </c>
      <c r="T722" s="33"/>
      <c r="U722" s="33"/>
      <c r="V722" s="33" t="s">
        <v>16979</v>
      </c>
      <c r="W722" s="33" t="s">
        <v>14057</v>
      </c>
      <c r="X722" s="33"/>
      <c r="Y722" s="33" t="s">
        <v>11308</v>
      </c>
      <c r="Z722" s="33">
        <v>0</v>
      </c>
      <c r="AA722" s="33">
        <v>0</v>
      </c>
      <c r="AB722" s="33">
        <v>0</v>
      </c>
      <c r="AC722" s="33">
        <v>0</v>
      </c>
      <c r="AD722" s="33" t="s">
        <v>11309</v>
      </c>
      <c r="AE722" s="33" t="s">
        <v>16980</v>
      </c>
      <c r="AF722" s="33" t="s">
        <v>16981</v>
      </c>
      <c r="AG722" s="33" t="s">
        <v>16982</v>
      </c>
      <c r="AH722" s="33" t="s">
        <v>16983</v>
      </c>
      <c r="AI722" s="33"/>
      <c r="AJ722" s="33"/>
      <c r="AK722" s="33" t="s">
        <v>12774</v>
      </c>
      <c r="AL722" s="33" t="s">
        <v>16266</v>
      </c>
      <c r="AM722" s="33" t="s">
        <v>16984</v>
      </c>
      <c r="AN722" s="33"/>
      <c r="AO722" s="33" t="s">
        <v>11627</v>
      </c>
      <c r="AP722" s="33" t="s">
        <v>11318</v>
      </c>
      <c r="AQ722" s="33">
        <v>0</v>
      </c>
      <c r="AR722" s="33"/>
      <c r="AS722" s="33"/>
      <c r="AT722" s="33"/>
      <c r="AU722" s="33"/>
      <c r="AV722" s="33"/>
      <c r="AW722" s="33"/>
      <c r="AX722" s="33"/>
      <c r="AY722" s="33"/>
      <c r="AZ722" s="33"/>
      <c r="BA722" s="33"/>
      <c r="BB722" s="33"/>
      <c r="BC722" s="33" t="s">
        <v>11306</v>
      </c>
      <c r="BD722" s="33" t="s">
        <v>11318</v>
      </c>
      <c r="BE722" s="33" t="s">
        <v>11365</v>
      </c>
      <c r="BF722" s="33"/>
      <c r="BG722" s="33"/>
      <c r="BH722" s="33"/>
      <c r="BI722" s="33"/>
      <c r="BJ722" s="33">
        <v>0</v>
      </c>
      <c r="BK722" s="33" t="s">
        <v>31</v>
      </c>
      <c r="BL722" s="33"/>
      <c r="BM722" s="33" t="s">
        <v>22259</v>
      </c>
    </row>
    <row r="723" spans="1:65" x14ac:dyDescent="0.25">
      <c r="A723" s="33" t="s">
        <v>16985</v>
      </c>
      <c r="B723" s="33" t="s">
        <v>16986</v>
      </c>
      <c r="C723" s="33" t="s">
        <v>16987</v>
      </c>
      <c r="D723" s="33"/>
      <c r="E723" s="33" t="s">
        <v>11800</v>
      </c>
      <c r="F723" s="33" t="s">
        <v>11550</v>
      </c>
      <c r="G723" s="33">
        <v>328.8</v>
      </c>
      <c r="H723" s="33">
        <v>0</v>
      </c>
      <c r="I723" s="33"/>
      <c r="J723" s="33" t="s">
        <v>11304</v>
      </c>
      <c r="K723" s="33" t="s">
        <v>11306</v>
      </c>
      <c r="L723" s="33">
        <v>0</v>
      </c>
      <c r="M723" s="33"/>
      <c r="N723" s="33"/>
      <c r="O723" s="33"/>
      <c r="P723" s="33" t="s">
        <v>11306</v>
      </c>
      <c r="Q723" s="33" t="s">
        <v>11306</v>
      </c>
      <c r="R723" s="33">
        <v>2.5</v>
      </c>
      <c r="S723" s="33">
        <v>2.5</v>
      </c>
      <c r="T723" s="33"/>
      <c r="U723" s="33"/>
      <c r="V723" s="33" t="s">
        <v>16988</v>
      </c>
      <c r="W723" s="33"/>
      <c r="X723" s="33"/>
      <c r="Y723" s="33" t="s">
        <v>11308</v>
      </c>
      <c r="Z723" s="33">
        <v>14</v>
      </c>
      <c r="AA723" s="33">
        <v>10</v>
      </c>
      <c r="AB723" s="33">
        <v>70</v>
      </c>
      <c r="AC723" s="33">
        <v>0</v>
      </c>
      <c r="AD723" s="33" t="s">
        <v>14046</v>
      </c>
      <c r="AE723" s="33" t="s">
        <v>16989</v>
      </c>
      <c r="AF723" s="33" t="s">
        <v>16990</v>
      </c>
      <c r="AG723" s="33" t="s">
        <v>16991</v>
      </c>
      <c r="AH723" s="33" t="s">
        <v>16992</v>
      </c>
      <c r="AI723" s="33" t="s">
        <v>16993</v>
      </c>
      <c r="AJ723" s="33" t="s">
        <v>16994</v>
      </c>
      <c r="AK723" s="33" t="s">
        <v>12774</v>
      </c>
      <c r="AL723" s="33"/>
      <c r="AM723" s="33"/>
      <c r="AN723" s="33" t="s">
        <v>11500</v>
      </c>
      <c r="AO723" s="33" t="s">
        <v>11627</v>
      </c>
      <c r="AP723" s="33" t="s">
        <v>11318</v>
      </c>
      <c r="AQ723" s="33">
        <v>0</v>
      </c>
      <c r="AR723" s="33"/>
      <c r="AS723" s="33"/>
      <c r="AT723" s="33"/>
      <c r="AU723" s="33"/>
      <c r="AV723" s="33"/>
      <c r="AW723" s="33"/>
      <c r="AX723" s="33"/>
      <c r="AY723" s="33"/>
      <c r="AZ723" s="33"/>
      <c r="BA723" s="33"/>
      <c r="BB723" s="33"/>
      <c r="BC723" s="33" t="s">
        <v>11306</v>
      </c>
      <c r="BD723" s="33" t="s">
        <v>11318</v>
      </c>
      <c r="BE723" s="33"/>
      <c r="BF723" s="33"/>
      <c r="BG723" s="33"/>
      <c r="BH723" s="33"/>
      <c r="BI723" s="33"/>
      <c r="BJ723" s="33">
        <v>0</v>
      </c>
      <c r="BK723" s="33" t="s">
        <v>31</v>
      </c>
      <c r="BL723" s="33"/>
      <c r="BM723" s="33" t="s">
        <v>22259</v>
      </c>
    </row>
    <row r="724" spans="1:65" x14ac:dyDescent="0.25">
      <c r="A724" s="33" t="s">
        <v>16995</v>
      </c>
      <c r="B724" s="33" t="s">
        <v>16996</v>
      </c>
      <c r="C724" s="33" t="s">
        <v>16997</v>
      </c>
      <c r="D724" s="33" t="s">
        <v>13574</v>
      </c>
      <c r="E724" s="33" t="s">
        <v>11800</v>
      </c>
      <c r="F724" s="33" t="s">
        <v>11550</v>
      </c>
      <c r="G724" s="33">
        <v>353</v>
      </c>
      <c r="H724" s="33">
        <v>0</v>
      </c>
      <c r="I724" s="33"/>
      <c r="J724" s="33" t="s">
        <v>11304</v>
      </c>
      <c r="K724" s="33" t="s">
        <v>14864</v>
      </c>
      <c r="L724" s="33">
        <v>110</v>
      </c>
      <c r="M724" s="33"/>
      <c r="N724" s="33"/>
      <c r="O724" s="33"/>
      <c r="P724" s="33" t="s">
        <v>11306</v>
      </c>
      <c r="Q724" s="33" t="s">
        <v>11306</v>
      </c>
      <c r="R724" s="33">
        <v>0</v>
      </c>
      <c r="S724" s="33">
        <v>0</v>
      </c>
      <c r="T724" s="33"/>
      <c r="U724" s="33"/>
      <c r="V724" s="33"/>
      <c r="W724" s="33"/>
      <c r="X724" s="33"/>
      <c r="Y724" s="33" t="s">
        <v>11308</v>
      </c>
      <c r="Z724" s="33">
        <v>0</v>
      </c>
      <c r="AA724" s="33">
        <v>0</v>
      </c>
      <c r="AB724" s="33">
        <v>0</v>
      </c>
      <c r="AC724" s="33">
        <v>0</v>
      </c>
      <c r="AD724" s="33" t="s">
        <v>11803</v>
      </c>
      <c r="AE724" s="33" t="s">
        <v>16998</v>
      </c>
      <c r="AF724" s="33"/>
      <c r="AG724" s="33"/>
      <c r="AH724" s="33"/>
      <c r="AI724" s="33"/>
      <c r="AJ724" s="33"/>
      <c r="AK724" s="33" t="s">
        <v>12774</v>
      </c>
      <c r="AL724" s="33" t="s">
        <v>16986</v>
      </c>
      <c r="AM724" s="33" t="s">
        <v>16999</v>
      </c>
      <c r="AN724" s="33"/>
      <c r="AO724" s="33" t="s">
        <v>11627</v>
      </c>
      <c r="AP724" s="33" t="s">
        <v>11318</v>
      </c>
      <c r="AQ724" s="33">
        <v>0</v>
      </c>
      <c r="AR724" s="33"/>
      <c r="AS724" s="33"/>
      <c r="AT724" s="33"/>
      <c r="AU724" s="33"/>
      <c r="AV724" s="33"/>
      <c r="AW724" s="33"/>
      <c r="AX724" s="33"/>
      <c r="AY724" s="33"/>
      <c r="AZ724" s="33"/>
      <c r="BA724" s="33"/>
      <c r="BB724" s="33"/>
      <c r="BC724" s="33" t="s">
        <v>11319</v>
      </c>
      <c r="BD724" s="33" t="s">
        <v>11318</v>
      </c>
      <c r="BE724" s="33"/>
      <c r="BF724" s="33"/>
      <c r="BG724" s="33"/>
      <c r="BH724" s="33"/>
      <c r="BI724" s="33"/>
      <c r="BJ724" s="33">
        <v>0</v>
      </c>
      <c r="BK724" s="33" t="s">
        <v>31</v>
      </c>
      <c r="BL724" s="33"/>
      <c r="BM724" s="33" t="s">
        <v>22259</v>
      </c>
    </row>
    <row r="725" spans="1:65" x14ac:dyDescent="0.25">
      <c r="A725" s="33" t="s">
        <v>17000</v>
      </c>
      <c r="B725" s="33" t="s">
        <v>17001</v>
      </c>
      <c r="C725" s="33" t="s">
        <v>17002</v>
      </c>
      <c r="D725" s="33" t="s">
        <v>13574</v>
      </c>
      <c r="E725" s="33" t="s">
        <v>11800</v>
      </c>
      <c r="F725" s="33" t="s">
        <v>11550</v>
      </c>
      <c r="G725" s="33">
        <v>353</v>
      </c>
      <c r="H725" s="33">
        <v>0</v>
      </c>
      <c r="I725" s="33"/>
      <c r="J725" s="33" t="s">
        <v>11304</v>
      </c>
      <c r="K725" s="33" t="s">
        <v>14781</v>
      </c>
      <c r="L725" s="33">
        <v>110</v>
      </c>
      <c r="M725" s="33"/>
      <c r="N725" s="33"/>
      <c r="O725" s="33"/>
      <c r="P725" s="33" t="s">
        <v>11306</v>
      </c>
      <c r="Q725" s="33" t="s">
        <v>11306</v>
      </c>
      <c r="R725" s="33">
        <v>0</v>
      </c>
      <c r="S725" s="33">
        <v>0</v>
      </c>
      <c r="T725" s="33"/>
      <c r="U725" s="33"/>
      <c r="V725" s="33"/>
      <c r="W725" s="33"/>
      <c r="X725" s="33"/>
      <c r="Y725" s="33" t="s">
        <v>11308</v>
      </c>
      <c r="Z725" s="33">
        <v>0</v>
      </c>
      <c r="AA725" s="33">
        <v>0</v>
      </c>
      <c r="AB725" s="33">
        <v>0</v>
      </c>
      <c r="AC725" s="33">
        <v>0</v>
      </c>
      <c r="AD725" s="33" t="s">
        <v>11803</v>
      </c>
      <c r="AE725" s="33" t="s">
        <v>17003</v>
      </c>
      <c r="AF725" s="33"/>
      <c r="AG725" s="33"/>
      <c r="AH725" s="33"/>
      <c r="AI725" s="33"/>
      <c r="AJ725" s="33"/>
      <c r="AK725" s="33" t="s">
        <v>12774</v>
      </c>
      <c r="AL725" s="33" t="s">
        <v>16986</v>
      </c>
      <c r="AM725" s="33" t="s">
        <v>17004</v>
      </c>
      <c r="AN725" s="33"/>
      <c r="AO725" s="33" t="s">
        <v>11627</v>
      </c>
      <c r="AP725" s="33" t="s">
        <v>11318</v>
      </c>
      <c r="AQ725" s="33">
        <v>0</v>
      </c>
      <c r="AR725" s="33"/>
      <c r="AS725" s="33"/>
      <c r="AT725" s="33"/>
      <c r="AU725" s="33"/>
      <c r="AV725" s="33"/>
      <c r="AW725" s="33"/>
      <c r="AX725" s="33"/>
      <c r="AY725" s="33"/>
      <c r="AZ725" s="33"/>
      <c r="BA725" s="33"/>
      <c r="BB725" s="33"/>
      <c r="BC725" s="33" t="s">
        <v>11319</v>
      </c>
      <c r="BD725" s="33" t="s">
        <v>11318</v>
      </c>
      <c r="BE725" s="33"/>
      <c r="BF725" s="33"/>
      <c r="BG725" s="33"/>
      <c r="BH725" s="33"/>
      <c r="BI725" s="33"/>
      <c r="BJ725" s="33">
        <v>0</v>
      </c>
      <c r="BK725" s="33" t="s">
        <v>31</v>
      </c>
      <c r="BL725" s="33"/>
      <c r="BM725" s="33" t="s">
        <v>22259</v>
      </c>
    </row>
    <row r="726" spans="1:65" x14ac:dyDescent="0.25">
      <c r="A726" s="33" t="s">
        <v>17005</v>
      </c>
      <c r="B726" s="33" t="s">
        <v>17006</v>
      </c>
      <c r="C726" s="33" t="s">
        <v>17007</v>
      </c>
      <c r="D726" s="33" t="s">
        <v>13574</v>
      </c>
      <c r="E726" s="33" t="s">
        <v>11800</v>
      </c>
      <c r="F726" s="33" t="s">
        <v>11550</v>
      </c>
      <c r="G726" s="33">
        <v>353</v>
      </c>
      <c r="H726" s="33">
        <v>0</v>
      </c>
      <c r="I726" s="33"/>
      <c r="J726" s="33" t="s">
        <v>11304</v>
      </c>
      <c r="K726" s="33" t="s">
        <v>14781</v>
      </c>
      <c r="L726" s="33">
        <v>110</v>
      </c>
      <c r="M726" s="33"/>
      <c r="N726" s="33"/>
      <c r="O726" s="33"/>
      <c r="P726" s="33" t="s">
        <v>11306</v>
      </c>
      <c r="Q726" s="33" t="s">
        <v>11306</v>
      </c>
      <c r="R726" s="33">
        <v>0</v>
      </c>
      <c r="S726" s="33">
        <v>0</v>
      </c>
      <c r="T726" s="33" t="s">
        <v>16318</v>
      </c>
      <c r="U726" s="33"/>
      <c r="V726" s="33"/>
      <c r="W726" s="33"/>
      <c r="X726" s="33"/>
      <c r="Y726" s="33" t="s">
        <v>11308</v>
      </c>
      <c r="Z726" s="33">
        <v>0</v>
      </c>
      <c r="AA726" s="33">
        <v>0</v>
      </c>
      <c r="AB726" s="33">
        <v>0</v>
      </c>
      <c r="AC726" s="33">
        <v>0</v>
      </c>
      <c r="AD726" s="33" t="s">
        <v>11803</v>
      </c>
      <c r="AE726" s="33"/>
      <c r="AF726" s="33"/>
      <c r="AG726" s="33"/>
      <c r="AH726" s="33"/>
      <c r="AI726" s="33"/>
      <c r="AJ726" s="33"/>
      <c r="AK726" s="33" t="s">
        <v>12774</v>
      </c>
      <c r="AL726" s="33" t="s">
        <v>16986</v>
      </c>
      <c r="AM726" s="33" t="s">
        <v>17008</v>
      </c>
      <c r="AN726" s="33"/>
      <c r="AO726" s="33" t="s">
        <v>11627</v>
      </c>
      <c r="AP726" s="33" t="s">
        <v>11318</v>
      </c>
      <c r="AQ726" s="33">
        <v>0</v>
      </c>
      <c r="AR726" s="33"/>
      <c r="AS726" s="33"/>
      <c r="AT726" s="33"/>
      <c r="AU726" s="33"/>
      <c r="AV726" s="33"/>
      <c r="AW726" s="33"/>
      <c r="AX726" s="33"/>
      <c r="AY726" s="33"/>
      <c r="AZ726" s="33"/>
      <c r="BA726" s="33"/>
      <c r="BB726" s="33"/>
      <c r="BC726" s="33" t="s">
        <v>11319</v>
      </c>
      <c r="BD726" s="33" t="s">
        <v>11318</v>
      </c>
      <c r="BE726" s="33"/>
      <c r="BF726" s="33"/>
      <c r="BG726" s="33"/>
      <c r="BH726" s="33"/>
      <c r="BI726" s="33"/>
      <c r="BJ726" s="33">
        <v>0</v>
      </c>
      <c r="BK726" s="33" t="s">
        <v>31</v>
      </c>
      <c r="BL726" s="33"/>
      <c r="BM726" s="33" t="s">
        <v>22259</v>
      </c>
    </row>
    <row r="727" spans="1:65" x14ac:dyDescent="0.25">
      <c r="A727" s="33" t="s">
        <v>17009</v>
      </c>
      <c r="B727" s="33" t="s">
        <v>17010</v>
      </c>
      <c r="C727" s="33" t="s">
        <v>17011</v>
      </c>
      <c r="D727" s="33" t="s">
        <v>13574</v>
      </c>
      <c r="E727" s="33"/>
      <c r="F727" s="33" t="s">
        <v>11550</v>
      </c>
      <c r="G727" s="33">
        <v>267.14</v>
      </c>
      <c r="H727" s="33">
        <v>0</v>
      </c>
      <c r="I727" s="33"/>
      <c r="J727" s="33" t="s">
        <v>11304</v>
      </c>
      <c r="K727" s="33" t="s">
        <v>11306</v>
      </c>
      <c r="L727" s="33">
        <v>105</v>
      </c>
      <c r="M727" s="33"/>
      <c r="N727" s="33"/>
      <c r="O727" s="33"/>
      <c r="P727" s="33" t="s">
        <v>11306</v>
      </c>
      <c r="Q727" s="33" t="s">
        <v>11306</v>
      </c>
      <c r="R727" s="33">
        <v>0</v>
      </c>
      <c r="S727" s="33">
        <v>0</v>
      </c>
      <c r="T727" s="33"/>
      <c r="U727" s="33"/>
      <c r="V727" s="33"/>
      <c r="W727" s="33"/>
      <c r="X727" s="33"/>
      <c r="Y727" s="33" t="s">
        <v>11308</v>
      </c>
      <c r="Z727" s="33">
        <v>0</v>
      </c>
      <c r="AA727" s="33">
        <v>0</v>
      </c>
      <c r="AB727" s="33">
        <v>0</v>
      </c>
      <c r="AC727" s="33">
        <v>0</v>
      </c>
      <c r="AD727" s="33" t="s">
        <v>11803</v>
      </c>
      <c r="AE727" s="33" t="s">
        <v>17012</v>
      </c>
      <c r="AF727" s="33" t="s">
        <v>17013</v>
      </c>
      <c r="AG727" s="33" t="s">
        <v>17014</v>
      </c>
      <c r="AH727" s="33" t="s">
        <v>17015</v>
      </c>
      <c r="AI727" s="33" t="s">
        <v>17016</v>
      </c>
      <c r="AJ727" s="33" t="s">
        <v>17017</v>
      </c>
      <c r="AK727" s="33" t="s">
        <v>12774</v>
      </c>
      <c r="AL727" s="33" t="s">
        <v>16986</v>
      </c>
      <c r="AM727" s="33" t="s">
        <v>17018</v>
      </c>
      <c r="AN727" s="33"/>
      <c r="AO727" s="33" t="s">
        <v>11627</v>
      </c>
      <c r="AP727" s="33" t="s">
        <v>11318</v>
      </c>
      <c r="AQ727" s="33">
        <v>0</v>
      </c>
      <c r="AR727" s="33"/>
      <c r="AS727" s="33"/>
      <c r="AT727" s="33"/>
      <c r="AU727" s="33"/>
      <c r="AV727" s="33"/>
      <c r="AW727" s="33"/>
      <c r="AX727" s="33"/>
      <c r="AY727" s="33"/>
      <c r="AZ727" s="33"/>
      <c r="BA727" s="33"/>
      <c r="BB727" s="33"/>
      <c r="BC727" s="33" t="s">
        <v>11306</v>
      </c>
      <c r="BD727" s="33" t="s">
        <v>11318</v>
      </c>
      <c r="BE727" s="33"/>
      <c r="BF727" s="33"/>
      <c r="BG727" s="33"/>
      <c r="BH727" s="33"/>
      <c r="BI727" s="33"/>
      <c r="BJ727" s="33">
        <v>0</v>
      </c>
      <c r="BK727" s="33" t="s">
        <v>31</v>
      </c>
      <c r="BL727" s="33"/>
      <c r="BM727" s="33" t="s">
        <v>22259</v>
      </c>
    </row>
    <row r="728" spans="1:65" x14ac:dyDescent="0.25">
      <c r="A728" s="33" t="s">
        <v>17019</v>
      </c>
      <c r="B728" s="33" t="s">
        <v>17020</v>
      </c>
      <c r="C728" s="33" t="s">
        <v>17021</v>
      </c>
      <c r="D728" s="33" t="s">
        <v>13574</v>
      </c>
      <c r="E728" s="33"/>
      <c r="F728" s="33" t="s">
        <v>11550</v>
      </c>
      <c r="G728" s="33">
        <v>267.14</v>
      </c>
      <c r="H728" s="33">
        <v>0</v>
      </c>
      <c r="I728" s="33"/>
      <c r="J728" s="33" t="s">
        <v>11304</v>
      </c>
      <c r="K728" s="33" t="s">
        <v>12197</v>
      </c>
      <c r="L728" s="33">
        <v>105</v>
      </c>
      <c r="M728" s="33"/>
      <c r="N728" s="33"/>
      <c r="O728" s="33"/>
      <c r="P728" s="33" t="s">
        <v>11306</v>
      </c>
      <c r="Q728" s="33" t="s">
        <v>11306</v>
      </c>
      <c r="R728" s="33">
        <v>0</v>
      </c>
      <c r="S728" s="33">
        <v>0</v>
      </c>
      <c r="T728" s="33"/>
      <c r="U728" s="33"/>
      <c r="V728" s="33"/>
      <c r="W728" s="33"/>
      <c r="X728" s="33"/>
      <c r="Y728" s="33" t="s">
        <v>11308</v>
      </c>
      <c r="Z728" s="33">
        <v>0</v>
      </c>
      <c r="AA728" s="33">
        <v>0</v>
      </c>
      <c r="AB728" s="33">
        <v>0</v>
      </c>
      <c r="AC728" s="33">
        <v>0</v>
      </c>
      <c r="AD728" s="33" t="s">
        <v>11803</v>
      </c>
      <c r="AE728" s="33" t="s">
        <v>17022</v>
      </c>
      <c r="AF728" s="33" t="s">
        <v>17023</v>
      </c>
      <c r="AG728" s="33" t="s">
        <v>17024</v>
      </c>
      <c r="AH728" s="33" t="s">
        <v>17025</v>
      </c>
      <c r="AI728" s="33" t="s">
        <v>17026</v>
      </c>
      <c r="AJ728" s="33" t="s">
        <v>17027</v>
      </c>
      <c r="AK728" s="33" t="s">
        <v>12774</v>
      </c>
      <c r="AL728" s="33" t="s">
        <v>16986</v>
      </c>
      <c r="AM728" s="33" t="s">
        <v>17028</v>
      </c>
      <c r="AN728" s="33"/>
      <c r="AO728" s="33" t="s">
        <v>11627</v>
      </c>
      <c r="AP728" s="33" t="s">
        <v>11318</v>
      </c>
      <c r="AQ728" s="33">
        <v>0</v>
      </c>
      <c r="AR728" s="33"/>
      <c r="AS728" s="33"/>
      <c r="AT728" s="33"/>
      <c r="AU728" s="33"/>
      <c r="AV728" s="33"/>
      <c r="AW728" s="33"/>
      <c r="AX728" s="33"/>
      <c r="AY728" s="33"/>
      <c r="AZ728" s="33"/>
      <c r="BA728" s="33"/>
      <c r="BB728" s="33"/>
      <c r="BC728" s="33" t="s">
        <v>11306</v>
      </c>
      <c r="BD728" s="33" t="s">
        <v>11318</v>
      </c>
      <c r="BE728" s="33"/>
      <c r="BF728" s="33"/>
      <c r="BG728" s="33"/>
      <c r="BH728" s="33"/>
      <c r="BI728" s="33"/>
      <c r="BJ728" s="33">
        <v>0</v>
      </c>
      <c r="BK728" s="33" t="s">
        <v>31</v>
      </c>
      <c r="BL728" s="33"/>
      <c r="BM728" s="33" t="s">
        <v>22259</v>
      </c>
    </row>
    <row r="729" spans="1:65" x14ac:dyDescent="0.25">
      <c r="A729" s="33" t="s">
        <v>17029</v>
      </c>
      <c r="B729" s="33" t="s">
        <v>17030</v>
      </c>
      <c r="C729" s="33" t="s">
        <v>17031</v>
      </c>
      <c r="D729" s="33" t="s">
        <v>13574</v>
      </c>
      <c r="E729" s="33"/>
      <c r="F729" s="33" t="s">
        <v>11550</v>
      </c>
      <c r="G729" s="33">
        <v>150</v>
      </c>
      <c r="H729" s="33">
        <v>0</v>
      </c>
      <c r="I729" s="33"/>
      <c r="J729" s="33" t="s">
        <v>11304</v>
      </c>
      <c r="K729" s="33" t="s">
        <v>11306</v>
      </c>
      <c r="L729" s="33">
        <v>105</v>
      </c>
      <c r="M729" s="33"/>
      <c r="N729" s="33"/>
      <c r="O729" s="33"/>
      <c r="P729" s="33" t="s">
        <v>11306</v>
      </c>
      <c r="Q729" s="33" t="s">
        <v>11306</v>
      </c>
      <c r="R729" s="33">
        <v>0</v>
      </c>
      <c r="S729" s="33">
        <v>0</v>
      </c>
      <c r="T729" s="33"/>
      <c r="U729" s="33"/>
      <c r="V729" s="33"/>
      <c r="W729" s="33"/>
      <c r="X729" s="33"/>
      <c r="Y729" s="33" t="s">
        <v>11308</v>
      </c>
      <c r="Z729" s="33">
        <v>0</v>
      </c>
      <c r="AA729" s="33">
        <v>0</v>
      </c>
      <c r="AB729" s="33">
        <v>0</v>
      </c>
      <c r="AC729" s="33">
        <v>0</v>
      </c>
      <c r="AD729" s="33" t="s">
        <v>11803</v>
      </c>
      <c r="AE729" s="33"/>
      <c r="AF729" s="33"/>
      <c r="AG729" s="33"/>
      <c r="AH729" s="33"/>
      <c r="AI729" s="33"/>
      <c r="AJ729" s="33"/>
      <c r="AK729" s="33" t="s">
        <v>12774</v>
      </c>
      <c r="AL729" s="33" t="s">
        <v>16986</v>
      </c>
      <c r="AM729" s="33" t="s">
        <v>17032</v>
      </c>
      <c r="AN729" s="33" t="s">
        <v>11227</v>
      </c>
      <c r="AO729" s="33" t="s">
        <v>11627</v>
      </c>
      <c r="AP729" s="33" t="s">
        <v>11318</v>
      </c>
      <c r="AQ729" s="33">
        <v>0</v>
      </c>
      <c r="AR729" s="33"/>
      <c r="AS729" s="33"/>
      <c r="AT729" s="33"/>
      <c r="AU729" s="33"/>
      <c r="AV729" s="33"/>
      <c r="AW729" s="33"/>
      <c r="AX729" s="33"/>
      <c r="AY729" s="33"/>
      <c r="AZ729" s="33"/>
      <c r="BA729" s="33"/>
      <c r="BB729" s="33"/>
      <c r="BC729" s="33" t="s">
        <v>11306</v>
      </c>
      <c r="BD729" s="33" t="s">
        <v>11318</v>
      </c>
      <c r="BE729" s="33"/>
      <c r="BF729" s="33"/>
      <c r="BG729" s="33"/>
      <c r="BH729" s="33"/>
      <c r="BI729" s="33"/>
      <c r="BJ729" s="33">
        <v>0</v>
      </c>
      <c r="BK729" s="33" t="s">
        <v>31</v>
      </c>
      <c r="BL729" s="33"/>
      <c r="BM729" s="33" t="s">
        <v>22259</v>
      </c>
    </row>
    <row r="730" spans="1:65" x14ac:dyDescent="0.25">
      <c r="A730" s="33" t="s">
        <v>17033</v>
      </c>
      <c r="B730" s="33" t="s">
        <v>17034</v>
      </c>
      <c r="C730" s="33" t="s">
        <v>17035</v>
      </c>
      <c r="D730" s="33" t="s">
        <v>13574</v>
      </c>
      <c r="E730" s="33"/>
      <c r="F730" s="33" t="s">
        <v>11550</v>
      </c>
      <c r="G730" s="33">
        <v>267.14</v>
      </c>
      <c r="H730" s="33">
        <v>0</v>
      </c>
      <c r="I730" s="33"/>
      <c r="J730" s="33" t="s">
        <v>11304</v>
      </c>
      <c r="K730" s="33" t="s">
        <v>11306</v>
      </c>
      <c r="L730" s="33">
        <v>105</v>
      </c>
      <c r="M730" s="33"/>
      <c r="N730" s="33"/>
      <c r="O730" s="33"/>
      <c r="P730" s="33" t="s">
        <v>11306</v>
      </c>
      <c r="Q730" s="33" t="s">
        <v>11306</v>
      </c>
      <c r="R730" s="33">
        <v>0</v>
      </c>
      <c r="S730" s="33">
        <v>0</v>
      </c>
      <c r="T730" s="33"/>
      <c r="U730" s="33"/>
      <c r="V730" s="33"/>
      <c r="W730" s="33"/>
      <c r="X730" s="33"/>
      <c r="Y730" s="33" t="s">
        <v>11308</v>
      </c>
      <c r="Z730" s="33">
        <v>0</v>
      </c>
      <c r="AA730" s="33">
        <v>0</v>
      </c>
      <c r="AB730" s="33">
        <v>0</v>
      </c>
      <c r="AC730" s="33">
        <v>0</v>
      </c>
      <c r="AD730" s="33" t="s">
        <v>11803</v>
      </c>
      <c r="AE730" s="33" t="s">
        <v>17036</v>
      </c>
      <c r="AF730" s="33" t="s">
        <v>17037</v>
      </c>
      <c r="AG730" s="33" t="s">
        <v>17038</v>
      </c>
      <c r="AH730" s="33" t="s">
        <v>17039</v>
      </c>
      <c r="AI730" s="33" t="s">
        <v>17040</v>
      </c>
      <c r="AJ730" s="33" t="s">
        <v>17041</v>
      </c>
      <c r="AK730" s="33" t="s">
        <v>12774</v>
      </c>
      <c r="AL730" s="33" t="s">
        <v>16986</v>
      </c>
      <c r="AM730" s="33" t="s">
        <v>17042</v>
      </c>
      <c r="AN730" s="33"/>
      <c r="AO730" s="33" t="s">
        <v>11627</v>
      </c>
      <c r="AP730" s="33" t="s">
        <v>11318</v>
      </c>
      <c r="AQ730" s="33">
        <v>0</v>
      </c>
      <c r="AR730" s="33"/>
      <c r="AS730" s="33"/>
      <c r="AT730" s="33"/>
      <c r="AU730" s="33"/>
      <c r="AV730" s="33"/>
      <c r="AW730" s="33"/>
      <c r="AX730" s="33"/>
      <c r="AY730" s="33"/>
      <c r="AZ730" s="33"/>
      <c r="BA730" s="33"/>
      <c r="BB730" s="33"/>
      <c r="BC730" s="33" t="s">
        <v>11306</v>
      </c>
      <c r="BD730" s="33" t="s">
        <v>11318</v>
      </c>
      <c r="BE730" s="33"/>
      <c r="BF730" s="33"/>
      <c r="BG730" s="33"/>
      <c r="BH730" s="33"/>
      <c r="BI730" s="33"/>
      <c r="BJ730" s="33">
        <v>0</v>
      </c>
      <c r="BK730" s="33" t="s">
        <v>31</v>
      </c>
      <c r="BL730" s="33"/>
      <c r="BM730" s="33" t="s">
        <v>22259</v>
      </c>
    </row>
    <row r="731" spans="1:65" x14ac:dyDescent="0.25">
      <c r="A731" s="33" t="s">
        <v>17043</v>
      </c>
      <c r="B731" s="33" t="s">
        <v>17044</v>
      </c>
      <c r="C731" s="33" t="s">
        <v>17045</v>
      </c>
      <c r="D731" s="33" t="s">
        <v>13574</v>
      </c>
      <c r="E731" s="33"/>
      <c r="F731" s="33" t="s">
        <v>11550</v>
      </c>
      <c r="G731" s="33">
        <v>267.14</v>
      </c>
      <c r="H731" s="33">
        <v>0</v>
      </c>
      <c r="I731" s="33"/>
      <c r="J731" s="33" t="s">
        <v>11304</v>
      </c>
      <c r="K731" s="33" t="s">
        <v>11306</v>
      </c>
      <c r="L731" s="33">
        <v>105</v>
      </c>
      <c r="M731" s="33"/>
      <c r="N731" s="33"/>
      <c r="O731" s="33"/>
      <c r="P731" s="33" t="s">
        <v>11306</v>
      </c>
      <c r="Q731" s="33" t="s">
        <v>11306</v>
      </c>
      <c r="R731" s="33">
        <v>0</v>
      </c>
      <c r="S731" s="33">
        <v>0</v>
      </c>
      <c r="T731" s="33"/>
      <c r="U731" s="33"/>
      <c r="V731" s="33"/>
      <c r="W731" s="33"/>
      <c r="X731" s="33"/>
      <c r="Y731" s="33" t="s">
        <v>11308</v>
      </c>
      <c r="Z731" s="33">
        <v>0</v>
      </c>
      <c r="AA731" s="33">
        <v>0</v>
      </c>
      <c r="AB731" s="33">
        <v>0</v>
      </c>
      <c r="AC731" s="33">
        <v>0</v>
      </c>
      <c r="AD731" s="33" t="s">
        <v>11803</v>
      </c>
      <c r="AE731" s="33" t="s">
        <v>17046</v>
      </c>
      <c r="AF731" s="33" t="s">
        <v>17047</v>
      </c>
      <c r="AG731" s="33" t="s">
        <v>17048</v>
      </c>
      <c r="AH731" s="33" t="s">
        <v>17049</v>
      </c>
      <c r="AI731" s="33" t="s">
        <v>17050</v>
      </c>
      <c r="AJ731" s="33" t="s">
        <v>17051</v>
      </c>
      <c r="AK731" s="33" t="s">
        <v>12774</v>
      </c>
      <c r="AL731" s="33" t="s">
        <v>16986</v>
      </c>
      <c r="AM731" s="33" t="s">
        <v>17052</v>
      </c>
      <c r="AN731" s="33"/>
      <c r="AO731" s="33" t="s">
        <v>11627</v>
      </c>
      <c r="AP731" s="33" t="s">
        <v>11318</v>
      </c>
      <c r="AQ731" s="33">
        <v>0</v>
      </c>
      <c r="AR731" s="33"/>
      <c r="AS731" s="33"/>
      <c r="AT731" s="33"/>
      <c r="AU731" s="33"/>
      <c r="AV731" s="33"/>
      <c r="AW731" s="33"/>
      <c r="AX731" s="33"/>
      <c r="AY731" s="33"/>
      <c r="AZ731" s="33"/>
      <c r="BA731" s="33"/>
      <c r="BB731" s="33"/>
      <c r="BC731" s="33" t="s">
        <v>11306</v>
      </c>
      <c r="BD731" s="33" t="s">
        <v>11318</v>
      </c>
      <c r="BE731" s="33"/>
      <c r="BF731" s="33"/>
      <c r="BG731" s="33"/>
      <c r="BH731" s="33"/>
      <c r="BI731" s="33"/>
      <c r="BJ731" s="33">
        <v>0</v>
      </c>
      <c r="BK731" s="33" t="s">
        <v>31</v>
      </c>
      <c r="BL731" s="33"/>
      <c r="BM731" s="33" t="s">
        <v>22259</v>
      </c>
    </row>
    <row r="732" spans="1:65" x14ac:dyDescent="0.25">
      <c r="A732" s="33" t="s">
        <v>17053</v>
      </c>
      <c r="B732" s="33" t="s">
        <v>17054</v>
      </c>
      <c r="C732" s="33" t="s">
        <v>17055</v>
      </c>
      <c r="D732" s="33" t="s">
        <v>13574</v>
      </c>
      <c r="E732" s="33"/>
      <c r="F732" s="33" t="s">
        <v>11550</v>
      </c>
      <c r="G732" s="33">
        <v>267.14</v>
      </c>
      <c r="H732" s="33">
        <v>0</v>
      </c>
      <c r="I732" s="33"/>
      <c r="J732" s="33" t="s">
        <v>11304</v>
      </c>
      <c r="K732" s="33" t="s">
        <v>11306</v>
      </c>
      <c r="L732" s="33">
        <v>105</v>
      </c>
      <c r="M732" s="33"/>
      <c r="N732" s="33"/>
      <c r="O732" s="33"/>
      <c r="P732" s="33" t="s">
        <v>11306</v>
      </c>
      <c r="Q732" s="33" t="s">
        <v>11306</v>
      </c>
      <c r="R732" s="33">
        <v>0</v>
      </c>
      <c r="S732" s="33">
        <v>0</v>
      </c>
      <c r="T732" s="33"/>
      <c r="U732" s="33"/>
      <c r="V732" s="33"/>
      <c r="W732" s="33"/>
      <c r="X732" s="33"/>
      <c r="Y732" s="33" t="s">
        <v>11308</v>
      </c>
      <c r="Z732" s="33">
        <v>0</v>
      </c>
      <c r="AA732" s="33">
        <v>0</v>
      </c>
      <c r="AB732" s="33">
        <v>0</v>
      </c>
      <c r="AC732" s="33">
        <v>0</v>
      </c>
      <c r="AD732" s="33" t="s">
        <v>11803</v>
      </c>
      <c r="AE732" s="33" t="s">
        <v>17056</v>
      </c>
      <c r="AF732" s="33" t="s">
        <v>17057</v>
      </c>
      <c r="AG732" s="33" t="s">
        <v>17058</v>
      </c>
      <c r="AH732" s="33" t="s">
        <v>17059</v>
      </c>
      <c r="AI732" s="33" t="s">
        <v>17060</v>
      </c>
      <c r="AJ732" s="33" t="s">
        <v>17061</v>
      </c>
      <c r="AK732" s="33" t="s">
        <v>12774</v>
      </c>
      <c r="AL732" s="33" t="s">
        <v>16986</v>
      </c>
      <c r="AM732" s="33" t="s">
        <v>17062</v>
      </c>
      <c r="AN732" s="33"/>
      <c r="AO732" s="33" t="s">
        <v>11627</v>
      </c>
      <c r="AP732" s="33" t="s">
        <v>11318</v>
      </c>
      <c r="AQ732" s="33">
        <v>0</v>
      </c>
      <c r="AR732" s="33"/>
      <c r="AS732" s="33"/>
      <c r="AT732" s="33"/>
      <c r="AU732" s="33"/>
      <c r="AV732" s="33"/>
      <c r="AW732" s="33"/>
      <c r="AX732" s="33"/>
      <c r="AY732" s="33"/>
      <c r="AZ732" s="33"/>
      <c r="BA732" s="33"/>
      <c r="BB732" s="33"/>
      <c r="BC732" s="33" t="s">
        <v>11306</v>
      </c>
      <c r="BD732" s="33" t="s">
        <v>11318</v>
      </c>
      <c r="BE732" s="33"/>
      <c r="BF732" s="33"/>
      <c r="BG732" s="33"/>
      <c r="BH732" s="33"/>
      <c r="BI732" s="33"/>
      <c r="BJ732" s="33">
        <v>0</v>
      </c>
      <c r="BK732" s="33" t="s">
        <v>31</v>
      </c>
      <c r="BL732" s="33"/>
      <c r="BM732" s="33" t="s">
        <v>22259</v>
      </c>
    </row>
    <row r="733" spans="1:65" x14ac:dyDescent="0.25">
      <c r="A733" s="33" t="s">
        <v>17063</v>
      </c>
      <c r="B733" s="33" t="s">
        <v>5037</v>
      </c>
      <c r="C733" s="33" t="s">
        <v>17064</v>
      </c>
      <c r="D733" s="33" t="s">
        <v>13574</v>
      </c>
      <c r="E733" s="33" t="s">
        <v>11800</v>
      </c>
      <c r="F733" s="33" t="s">
        <v>11550</v>
      </c>
      <c r="G733" s="33">
        <v>238.8</v>
      </c>
      <c r="H733" s="33">
        <v>0</v>
      </c>
      <c r="I733" s="33"/>
      <c r="J733" s="33" t="s">
        <v>11304</v>
      </c>
      <c r="K733" s="33" t="s">
        <v>12031</v>
      </c>
      <c r="L733" s="33">
        <v>105</v>
      </c>
      <c r="M733" s="33"/>
      <c r="N733" s="33"/>
      <c r="O733" s="33"/>
      <c r="P733" s="33" t="s">
        <v>11306</v>
      </c>
      <c r="Q733" s="33" t="s">
        <v>11306</v>
      </c>
      <c r="R733" s="33">
        <v>1.64</v>
      </c>
      <c r="S733" s="33">
        <v>1.64</v>
      </c>
      <c r="T733" s="33"/>
      <c r="U733" s="33"/>
      <c r="V733" s="33" t="s">
        <v>17065</v>
      </c>
      <c r="W733" s="33"/>
      <c r="X733" s="33"/>
      <c r="Y733" s="33" t="s">
        <v>11308</v>
      </c>
      <c r="Z733" s="33">
        <v>14</v>
      </c>
      <c r="AA733" s="33">
        <v>10</v>
      </c>
      <c r="AB733" s="33">
        <v>94</v>
      </c>
      <c r="AC733" s="33">
        <v>0</v>
      </c>
      <c r="AD733" s="33" t="s">
        <v>11803</v>
      </c>
      <c r="AE733" s="33" t="s">
        <v>17066</v>
      </c>
      <c r="AF733" s="33"/>
      <c r="AG733" s="33"/>
      <c r="AH733" s="33"/>
      <c r="AI733" s="33"/>
      <c r="AJ733" s="33"/>
      <c r="AK733" s="33" t="s">
        <v>12774</v>
      </c>
      <c r="AL733" s="33" t="s">
        <v>16986</v>
      </c>
      <c r="AM733" s="33" t="s">
        <v>17067</v>
      </c>
      <c r="AN733" s="33" t="s">
        <v>11500</v>
      </c>
      <c r="AO733" s="33" t="s">
        <v>11627</v>
      </c>
      <c r="AP733" s="33" t="s">
        <v>11318</v>
      </c>
      <c r="AQ733" s="33">
        <v>0</v>
      </c>
      <c r="AR733" s="33"/>
      <c r="AS733" s="33"/>
      <c r="AT733" s="33"/>
      <c r="AU733" s="33"/>
      <c r="AV733" s="33"/>
      <c r="AW733" s="33"/>
      <c r="AX733" s="33"/>
      <c r="AY733" s="33"/>
      <c r="AZ733" s="33"/>
      <c r="BA733" s="33"/>
      <c r="BB733" s="33"/>
      <c r="BC733" s="33" t="s">
        <v>11306</v>
      </c>
      <c r="BD733" s="33" t="s">
        <v>11318</v>
      </c>
      <c r="BE733" s="33"/>
      <c r="BF733" s="33"/>
      <c r="BG733" s="33"/>
      <c r="BH733" s="33"/>
      <c r="BI733" s="33"/>
      <c r="BJ733" s="33">
        <v>0</v>
      </c>
      <c r="BK733" s="33" t="s">
        <v>31</v>
      </c>
      <c r="BL733" s="33"/>
      <c r="BM733" s="33" t="s">
        <v>22259</v>
      </c>
    </row>
    <row r="734" spans="1:65" x14ac:dyDescent="0.25">
      <c r="A734" s="33" t="s">
        <v>17068</v>
      </c>
      <c r="B734" s="33" t="s">
        <v>9220</v>
      </c>
      <c r="C734" s="33" t="s">
        <v>17069</v>
      </c>
      <c r="D734" s="33" t="s">
        <v>13574</v>
      </c>
      <c r="E734" s="33" t="s">
        <v>11800</v>
      </c>
      <c r="F734" s="33" t="s">
        <v>11550</v>
      </c>
      <c r="G734" s="33">
        <v>238.8</v>
      </c>
      <c r="H734" s="33">
        <v>0</v>
      </c>
      <c r="I734" s="33"/>
      <c r="J734" s="33" t="s">
        <v>11304</v>
      </c>
      <c r="K734" s="33" t="s">
        <v>12027</v>
      </c>
      <c r="L734" s="33">
        <v>105</v>
      </c>
      <c r="M734" s="33"/>
      <c r="N734" s="33"/>
      <c r="O734" s="33"/>
      <c r="P734" s="33" t="s">
        <v>11306</v>
      </c>
      <c r="Q734" s="33" t="s">
        <v>11306</v>
      </c>
      <c r="R734" s="33">
        <v>1.64</v>
      </c>
      <c r="S734" s="33">
        <v>1.64</v>
      </c>
      <c r="T734" s="33"/>
      <c r="U734" s="33"/>
      <c r="V734" s="33" t="s">
        <v>17065</v>
      </c>
      <c r="W734" s="33"/>
      <c r="X734" s="33"/>
      <c r="Y734" s="33" t="s">
        <v>11308</v>
      </c>
      <c r="Z734" s="33">
        <v>14</v>
      </c>
      <c r="AA734" s="33">
        <v>10</v>
      </c>
      <c r="AB734" s="33">
        <v>94</v>
      </c>
      <c r="AC734" s="33">
        <v>0</v>
      </c>
      <c r="AD734" s="33" t="s">
        <v>11803</v>
      </c>
      <c r="AE734" s="33" t="s">
        <v>17070</v>
      </c>
      <c r="AF734" s="33"/>
      <c r="AG734" s="33"/>
      <c r="AH734" s="33"/>
      <c r="AI734" s="33"/>
      <c r="AJ734" s="33"/>
      <c r="AK734" s="33" t="s">
        <v>12774</v>
      </c>
      <c r="AL734" s="33" t="s">
        <v>16986</v>
      </c>
      <c r="AM734" s="33" t="s">
        <v>17071</v>
      </c>
      <c r="AN734" s="33" t="s">
        <v>11500</v>
      </c>
      <c r="AO734" s="33" t="s">
        <v>11627</v>
      </c>
      <c r="AP734" s="33" t="s">
        <v>11318</v>
      </c>
      <c r="AQ734" s="33">
        <v>0</v>
      </c>
      <c r="AR734" s="33"/>
      <c r="AS734" s="33"/>
      <c r="AT734" s="33"/>
      <c r="AU734" s="33"/>
      <c r="AV734" s="33"/>
      <c r="AW734" s="33"/>
      <c r="AX734" s="33"/>
      <c r="AY734" s="33"/>
      <c r="AZ734" s="33"/>
      <c r="BA734" s="33"/>
      <c r="BB734" s="33"/>
      <c r="BC734" s="33" t="s">
        <v>11306</v>
      </c>
      <c r="BD734" s="33" t="s">
        <v>11318</v>
      </c>
      <c r="BE734" s="33"/>
      <c r="BF734" s="33"/>
      <c r="BG734" s="33"/>
      <c r="BH734" s="33"/>
      <c r="BI734" s="33"/>
      <c r="BJ734" s="33">
        <v>0</v>
      </c>
      <c r="BK734" s="33" t="s">
        <v>31</v>
      </c>
      <c r="BL734" s="33"/>
      <c r="BM734" s="33" t="s">
        <v>22259</v>
      </c>
    </row>
    <row r="735" spans="1:65" x14ac:dyDescent="0.25">
      <c r="A735" s="33" t="s">
        <v>17072</v>
      </c>
      <c r="B735" s="33" t="s">
        <v>4425</v>
      </c>
      <c r="C735" s="33" t="s">
        <v>17073</v>
      </c>
      <c r="D735" s="33" t="s">
        <v>13574</v>
      </c>
      <c r="E735" s="33" t="s">
        <v>17074</v>
      </c>
      <c r="F735" s="33" t="s">
        <v>11550</v>
      </c>
      <c r="G735" s="33">
        <v>238.8</v>
      </c>
      <c r="H735" s="33">
        <v>0</v>
      </c>
      <c r="I735" s="33"/>
      <c r="J735" s="33" t="s">
        <v>11304</v>
      </c>
      <c r="K735" s="33" t="s">
        <v>11463</v>
      </c>
      <c r="L735" s="33">
        <v>105</v>
      </c>
      <c r="M735" s="33"/>
      <c r="N735" s="33"/>
      <c r="O735" s="33"/>
      <c r="P735" s="33" t="s">
        <v>11306</v>
      </c>
      <c r="Q735" s="33" t="s">
        <v>11306</v>
      </c>
      <c r="R735" s="33">
        <v>1.64</v>
      </c>
      <c r="S735" s="33">
        <v>1.64</v>
      </c>
      <c r="T735" s="33"/>
      <c r="U735" s="33"/>
      <c r="V735" s="33" t="s">
        <v>17065</v>
      </c>
      <c r="W735" s="33"/>
      <c r="X735" s="33"/>
      <c r="Y735" s="33" t="s">
        <v>11308</v>
      </c>
      <c r="Z735" s="33">
        <v>14</v>
      </c>
      <c r="AA735" s="33">
        <v>10</v>
      </c>
      <c r="AB735" s="33">
        <v>94</v>
      </c>
      <c r="AC735" s="33">
        <v>0</v>
      </c>
      <c r="AD735" s="33" t="s">
        <v>11803</v>
      </c>
      <c r="AE735" s="33" t="s">
        <v>17075</v>
      </c>
      <c r="AF735" s="33"/>
      <c r="AG735" s="33"/>
      <c r="AH735" s="33"/>
      <c r="AI735" s="33"/>
      <c r="AJ735" s="33"/>
      <c r="AK735" s="33" t="s">
        <v>12774</v>
      </c>
      <c r="AL735" s="33" t="s">
        <v>16986</v>
      </c>
      <c r="AM735" s="33" t="s">
        <v>17076</v>
      </c>
      <c r="AN735" s="33" t="s">
        <v>11500</v>
      </c>
      <c r="AO735" s="33" t="s">
        <v>11627</v>
      </c>
      <c r="AP735" s="33" t="s">
        <v>11318</v>
      </c>
      <c r="AQ735" s="33">
        <v>0</v>
      </c>
      <c r="AR735" s="33"/>
      <c r="AS735" s="33"/>
      <c r="AT735" s="33"/>
      <c r="AU735" s="33"/>
      <c r="AV735" s="33"/>
      <c r="AW735" s="33"/>
      <c r="AX735" s="33"/>
      <c r="AY735" s="33"/>
      <c r="AZ735" s="33"/>
      <c r="BA735" s="33"/>
      <c r="BB735" s="33"/>
      <c r="BC735" s="33" t="s">
        <v>11306</v>
      </c>
      <c r="BD735" s="33" t="s">
        <v>11318</v>
      </c>
      <c r="BE735" s="33"/>
      <c r="BF735" s="33"/>
      <c r="BG735" s="33"/>
      <c r="BH735" s="33"/>
      <c r="BI735" s="33"/>
      <c r="BJ735" s="33">
        <v>0</v>
      </c>
      <c r="BK735" s="33" t="s">
        <v>31</v>
      </c>
      <c r="BL735" s="33"/>
      <c r="BM735" s="33" t="s">
        <v>22259</v>
      </c>
    </row>
    <row r="736" spans="1:65" x14ac:dyDescent="0.25">
      <c r="A736" s="33" t="s">
        <v>17077</v>
      </c>
      <c r="B736" s="33" t="s">
        <v>17078</v>
      </c>
      <c r="C736" s="33" t="s">
        <v>17079</v>
      </c>
      <c r="D736" s="33" t="s">
        <v>13574</v>
      </c>
      <c r="E736" s="33"/>
      <c r="F736" s="33" t="s">
        <v>11550</v>
      </c>
      <c r="G736" s="33">
        <v>267.14</v>
      </c>
      <c r="H736" s="33">
        <v>0</v>
      </c>
      <c r="I736" s="33"/>
      <c r="J736" s="33" t="s">
        <v>11304</v>
      </c>
      <c r="K736" s="33" t="s">
        <v>11306</v>
      </c>
      <c r="L736" s="33">
        <v>105</v>
      </c>
      <c r="M736" s="33"/>
      <c r="N736" s="33"/>
      <c r="O736" s="33"/>
      <c r="P736" s="33" t="s">
        <v>11306</v>
      </c>
      <c r="Q736" s="33" t="s">
        <v>11306</v>
      </c>
      <c r="R736" s="33">
        <v>0</v>
      </c>
      <c r="S736" s="33">
        <v>0</v>
      </c>
      <c r="T736" s="33"/>
      <c r="U736" s="33"/>
      <c r="V736" s="33"/>
      <c r="W736" s="33"/>
      <c r="X736" s="33"/>
      <c r="Y736" s="33" t="s">
        <v>11308</v>
      </c>
      <c r="Z736" s="33">
        <v>0</v>
      </c>
      <c r="AA736" s="33">
        <v>0</v>
      </c>
      <c r="AB736" s="33">
        <v>0</v>
      </c>
      <c r="AC736" s="33">
        <v>0</v>
      </c>
      <c r="AD736" s="33" t="s">
        <v>11803</v>
      </c>
      <c r="AE736" s="33" t="s">
        <v>17080</v>
      </c>
      <c r="AF736" s="33" t="s">
        <v>17081</v>
      </c>
      <c r="AG736" s="33" t="s">
        <v>17082</v>
      </c>
      <c r="AH736" s="33" t="s">
        <v>17083</v>
      </c>
      <c r="AI736" s="33" t="s">
        <v>17084</v>
      </c>
      <c r="AJ736" s="33" t="s">
        <v>17085</v>
      </c>
      <c r="AK736" s="33" t="s">
        <v>12774</v>
      </c>
      <c r="AL736" s="33" t="s">
        <v>16986</v>
      </c>
      <c r="AM736" s="33" t="s">
        <v>17086</v>
      </c>
      <c r="AN736" s="33"/>
      <c r="AO736" s="33" t="s">
        <v>11627</v>
      </c>
      <c r="AP736" s="33" t="s">
        <v>11318</v>
      </c>
      <c r="AQ736" s="33">
        <v>0</v>
      </c>
      <c r="AR736" s="33"/>
      <c r="AS736" s="33"/>
      <c r="AT736" s="33"/>
      <c r="AU736" s="33"/>
      <c r="AV736" s="33"/>
      <c r="AW736" s="33"/>
      <c r="AX736" s="33"/>
      <c r="AY736" s="33"/>
      <c r="AZ736" s="33"/>
      <c r="BA736" s="33"/>
      <c r="BB736" s="33"/>
      <c r="BC736" s="33" t="s">
        <v>11306</v>
      </c>
      <c r="BD736" s="33" t="s">
        <v>11318</v>
      </c>
      <c r="BE736" s="33"/>
      <c r="BF736" s="33"/>
      <c r="BG736" s="33"/>
      <c r="BH736" s="33"/>
      <c r="BI736" s="33"/>
      <c r="BJ736" s="33">
        <v>0</v>
      </c>
      <c r="BK736" s="33" t="s">
        <v>31</v>
      </c>
      <c r="BL736" s="33"/>
      <c r="BM736" s="33" t="s">
        <v>22259</v>
      </c>
    </row>
    <row r="737" spans="1:65" x14ac:dyDescent="0.25">
      <c r="A737" s="33" t="s">
        <v>17087</v>
      </c>
      <c r="B737" s="33" t="s">
        <v>17088</v>
      </c>
      <c r="C737" s="33" t="s">
        <v>17089</v>
      </c>
      <c r="D737" s="33" t="s">
        <v>13574</v>
      </c>
      <c r="E737" s="33"/>
      <c r="F737" s="33" t="s">
        <v>11550</v>
      </c>
      <c r="G737" s="33">
        <v>267.14</v>
      </c>
      <c r="H737" s="33">
        <v>0</v>
      </c>
      <c r="I737" s="33"/>
      <c r="J737" s="33" t="s">
        <v>11304</v>
      </c>
      <c r="K737" s="33" t="s">
        <v>11306</v>
      </c>
      <c r="L737" s="33">
        <v>105</v>
      </c>
      <c r="M737" s="33"/>
      <c r="N737" s="33"/>
      <c r="O737" s="33"/>
      <c r="P737" s="33" t="s">
        <v>11306</v>
      </c>
      <c r="Q737" s="33" t="s">
        <v>11306</v>
      </c>
      <c r="R737" s="33">
        <v>0</v>
      </c>
      <c r="S737" s="33">
        <v>0</v>
      </c>
      <c r="T737" s="33"/>
      <c r="U737" s="33"/>
      <c r="V737" s="33"/>
      <c r="W737" s="33"/>
      <c r="X737" s="33"/>
      <c r="Y737" s="33" t="s">
        <v>11308</v>
      </c>
      <c r="Z737" s="33">
        <v>0</v>
      </c>
      <c r="AA737" s="33">
        <v>0</v>
      </c>
      <c r="AB737" s="33">
        <v>0</v>
      </c>
      <c r="AC737" s="33">
        <v>0</v>
      </c>
      <c r="AD737" s="33" t="s">
        <v>11803</v>
      </c>
      <c r="AE737" s="33" t="s">
        <v>17090</v>
      </c>
      <c r="AF737" s="33" t="s">
        <v>17091</v>
      </c>
      <c r="AG737" s="33" t="s">
        <v>17092</v>
      </c>
      <c r="AH737" s="33" t="s">
        <v>17093</v>
      </c>
      <c r="AI737" s="33" t="s">
        <v>17094</v>
      </c>
      <c r="AJ737" s="33" t="s">
        <v>17095</v>
      </c>
      <c r="AK737" s="33" t="s">
        <v>12774</v>
      </c>
      <c r="AL737" s="33" t="s">
        <v>16986</v>
      </c>
      <c r="AM737" s="33" t="s">
        <v>17096</v>
      </c>
      <c r="AN737" s="33"/>
      <c r="AO737" s="33" t="s">
        <v>11627</v>
      </c>
      <c r="AP737" s="33" t="s">
        <v>11318</v>
      </c>
      <c r="AQ737" s="33">
        <v>0</v>
      </c>
      <c r="AR737" s="33"/>
      <c r="AS737" s="33"/>
      <c r="AT737" s="33"/>
      <c r="AU737" s="33"/>
      <c r="AV737" s="33"/>
      <c r="AW737" s="33"/>
      <c r="AX737" s="33"/>
      <c r="AY737" s="33"/>
      <c r="AZ737" s="33"/>
      <c r="BA737" s="33"/>
      <c r="BB737" s="33"/>
      <c r="BC737" s="33" t="s">
        <v>11306</v>
      </c>
      <c r="BD737" s="33" t="s">
        <v>11318</v>
      </c>
      <c r="BE737" s="33"/>
      <c r="BF737" s="33"/>
      <c r="BG737" s="33"/>
      <c r="BH737" s="33"/>
      <c r="BI737" s="33"/>
      <c r="BJ737" s="33">
        <v>0</v>
      </c>
      <c r="BK737" s="33" t="s">
        <v>31</v>
      </c>
      <c r="BL737" s="33"/>
      <c r="BM737" s="33" t="s">
        <v>22259</v>
      </c>
    </row>
    <row r="738" spans="1:65" x14ac:dyDescent="0.25">
      <c r="A738" s="33" t="s">
        <v>17097</v>
      </c>
      <c r="B738" s="33" t="s">
        <v>17098</v>
      </c>
      <c r="C738" s="33" t="s">
        <v>17099</v>
      </c>
      <c r="D738" s="33" t="s">
        <v>13574</v>
      </c>
      <c r="E738" s="33"/>
      <c r="F738" s="33" t="s">
        <v>11550</v>
      </c>
      <c r="G738" s="33">
        <v>267.14</v>
      </c>
      <c r="H738" s="33">
        <v>0</v>
      </c>
      <c r="I738" s="33"/>
      <c r="J738" s="33" t="s">
        <v>11304</v>
      </c>
      <c r="K738" s="33" t="s">
        <v>11306</v>
      </c>
      <c r="L738" s="33">
        <v>105</v>
      </c>
      <c r="M738" s="33"/>
      <c r="N738" s="33"/>
      <c r="O738" s="33"/>
      <c r="P738" s="33" t="s">
        <v>11306</v>
      </c>
      <c r="Q738" s="33" t="s">
        <v>11306</v>
      </c>
      <c r="R738" s="33">
        <v>0</v>
      </c>
      <c r="S738" s="33">
        <v>0</v>
      </c>
      <c r="T738" s="33"/>
      <c r="U738" s="33"/>
      <c r="V738" s="33"/>
      <c r="W738" s="33"/>
      <c r="X738" s="33"/>
      <c r="Y738" s="33" t="s">
        <v>11308</v>
      </c>
      <c r="Z738" s="33">
        <v>0</v>
      </c>
      <c r="AA738" s="33">
        <v>0</v>
      </c>
      <c r="AB738" s="33">
        <v>0</v>
      </c>
      <c r="AC738" s="33">
        <v>0</v>
      </c>
      <c r="AD738" s="33" t="s">
        <v>11803</v>
      </c>
      <c r="AE738" s="33" t="s">
        <v>17100</v>
      </c>
      <c r="AF738" s="33" t="s">
        <v>17101</v>
      </c>
      <c r="AG738" s="33" t="s">
        <v>17102</v>
      </c>
      <c r="AH738" s="33" t="s">
        <v>17103</v>
      </c>
      <c r="AI738" s="33" t="s">
        <v>17104</v>
      </c>
      <c r="AJ738" s="33" t="s">
        <v>17105</v>
      </c>
      <c r="AK738" s="33" t="s">
        <v>12774</v>
      </c>
      <c r="AL738" s="33" t="s">
        <v>16986</v>
      </c>
      <c r="AM738" s="33" t="s">
        <v>17106</v>
      </c>
      <c r="AN738" s="33"/>
      <c r="AO738" s="33" t="s">
        <v>11627</v>
      </c>
      <c r="AP738" s="33" t="s">
        <v>11318</v>
      </c>
      <c r="AQ738" s="33">
        <v>0</v>
      </c>
      <c r="AR738" s="33"/>
      <c r="AS738" s="33"/>
      <c r="AT738" s="33"/>
      <c r="AU738" s="33"/>
      <c r="AV738" s="33"/>
      <c r="AW738" s="33"/>
      <c r="AX738" s="33"/>
      <c r="AY738" s="33"/>
      <c r="AZ738" s="33"/>
      <c r="BA738" s="33"/>
      <c r="BB738" s="33"/>
      <c r="BC738" s="33" t="s">
        <v>11306</v>
      </c>
      <c r="BD738" s="33" t="s">
        <v>11318</v>
      </c>
      <c r="BE738" s="33"/>
      <c r="BF738" s="33"/>
      <c r="BG738" s="33"/>
      <c r="BH738" s="33"/>
      <c r="BI738" s="33"/>
      <c r="BJ738" s="33">
        <v>0</v>
      </c>
      <c r="BK738" s="33" t="s">
        <v>31</v>
      </c>
      <c r="BL738" s="33"/>
      <c r="BM738" s="33" t="s">
        <v>22259</v>
      </c>
    </row>
    <row r="739" spans="1:65" x14ac:dyDescent="0.25">
      <c r="A739" s="33" t="s">
        <v>17107</v>
      </c>
      <c r="B739" s="33" t="s">
        <v>17108</v>
      </c>
      <c r="C739" s="33" t="s">
        <v>17109</v>
      </c>
      <c r="D739" s="33" t="s">
        <v>13574</v>
      </c>
      <c r="E739" s="33"/>
      <c r="F739" s="33" t="s">
        <v>11550</v>
      </c>
      <c r="G739" s="33">
        <v>150</v>
      </c>
      <c r="H739" s="33">
        <v>0</v>
      </c>
      <c r="I739" s="33"/>
      <c r="J739" s="33" t="s">
        <v>11304</v>
      </c>
      <c r="K739" s="33" t="s">
        <v>11306</v>
      </c>
      <c r="L739" s="33">
        <v>105</v>
      </c>
      <c r="M739" s="33"/>
      <c r="N739" s="33"/>
      <c r="O739" s="33"/>
      <c r="P739" s="33" t="s">
        <v>11306</v>
      </c>
      <c r="Q739" s="33" t="s">
        <v>11306</v>
      </c>
      <c r="R739" s="33">
        <v>0</v>
      </c>
      <c r="S739" s="33">
        <v>0</v>
      </c>
      <c r="T739" s="33"/>
      <c r="U739" s="33"/>
      <c r="V739" s="33"/>
      <c r="W739" s="33"/>
      <c r="X739" s="33"/>
      <c r="Y739" s="33" t="s">
        <v>11308</v>
      </c>
      <c r="Z739" s="33">
        <v>0</v>
      </c>
      <c r="AA739" s="33">
        <v>0</v>
      </c>
      <c r="AB739" s="33">
        <v>0</v>
      </c>
      <c r="AC739" s="33">
        <v>0</v>
      </c>
      <c r="AD739" s="33" t="s">
        <v>11803</v>
      </c>
      <c r="AE739" s="33"/>
      <c r="AF739" s="33"/>
      <c r="AG739" s="33"/>
      <c r="AH739" s="33"/>
      <c r="AI739" s="33"/>
      <c r="AJ739" s="33"/>
      <c r="AK739" s="33" t="s">
        <v>12774</v>
      </c>
      <c r="AL739" s="33" t="s">
        <v>16986</v>
      </c>
      <c r="AM739" s="33" t="s">
        <v>17110</v>
      </c>
      <c r="AN739" s="33" t="s">
        <v>11227</v>
      </c>
      <c r="AO739" s="33" t="s">
        <v>11627</v>
      </c>
      <c r="AP739" s="33" t="s">
        <v>11318</v>
      </c>
      <c r="AQ739" s="33">
        <v>0</v>
      </c>
      <c r="AR739" s="33"/>
      <c r="AS739" s="33"/>
      <c r="AT739" s="33"/>
      <c r="AU739" s="33"/>
      <c r="AV739" s="33"/>
      <c r="AW739" s="33"/>
      <c r="AX739" s="33"/>
      <c r="AY739" s="33"/>
      <c r="AZ739" s="33"/>
      <c r="BA739" s="33"/>
      <c r="BB739" s="33"/>
      <c r="BC739" s="33" t="s">
        <v>11306</v>
      </c>
      <c r="BD739" s="33" t="s">
        <v>11318</v>
      </c>
      <c r="BE739" s="33"/>
      <c r="BF739" s="33"/>
      <c r="BG739" s="33"/>
      <c r="BH739" s="33"/>
      <c r="BI739" s="33"/>
      <c r="BJ739" s="33">
        <v>0</v>
      </c>
      <c r="BK739" s="33" t="s">
        <v>31</v>
      </c>
      <c r="BL739" s="33"/>
      <c r="BM739" s="33" t="s">
        <v>22259</v>
      </c>
    </row>
    <row r="740" spans="1:65" x14ac:dyDescent="0.25">
      <c r="A740" s="33" t="s">
        <v>17111</v>
      </c>
      <c r="B740" s="33" t="s">
        <v>17112</v>
      </c>
      <c r="C740" s="33" t="s">
        <v>17113</v>
      </c>
      <c r="D740" s="33" t="s">
        <v>13574</v>
      </c>
      <c r="E740" s="33"/>
      <c r="F740" s="33" t="s">
        <v>11550</v>
      </c>
      <c r="G740" s="33">
        <v>267.14</v>
      </c>
      <c r="H740" s="33">
        <v>0</v>
      </c>
      <c r="I740" s="33"/>
      <c r="J740" s="33" t="s">
        <v>11304</v>
      </c>
      <c r="K740" s="33" t="s">
        <v>11306</v>
      </c>
      <c r="L740" s="33">
        <v>105</v>
      </c>
      <c r="M740" s="33"/>
      <c r="N740" s="33"/>
      <c r="O740" s="33"/>
      <c r="P740" s="33" t="s">
        <v>11306</v>
      </c>
      <c r="Q740" s="33" t="s">
        <v>11306</v>
      </c>
      <c r="R740" s="33">
        <v>0</v>
      </c>
      <c r="S740" s="33">
        <v>0</v>
      </c>
      <c r="T740" s="33"/>
      <c r="U740" s="33"/>
      <c r="V740" s="33"/>
      <c r="W740" s="33"/>
      <c r="X740" s="33"/>
      <c r="Y740" s="33" t="s">
        <v>11308</v>
      </c>
      <c r="Z740" s="33">
        <v>0</v>
      </c>
      <c r="AA740" s="33">
        <v>0</v>
      </c>
      <c r="AB740" s="33">
        <v>0</v>
      </c>
      <c r="AC740" s="33">
        <v>0</v>
      </c>
      <c r="AD740" s="33" t="s">
        <v>11803</v>
      </c>
      <c r="AE740" s="33" t="s">
        <v>17114</v>
      </c>
      <c r="AF740" s="33" t="s">
        <v>17115</v>
      </c>
      <c r="AG740" s="33" t="s">
        <v>17116</v>
      </c>
      <c r="AH740" s="33" t="s">
        <v>17117</v>
      </c>
      <c r="AI740" s="33" t="s">
        <v>17118</v>
      </c>
      <c r="AJ740" s="33" t="s">
        <v>17119</v>
      </c>
      <c r="AK740" s="33" t="s">
        <v>12774</v>
      </c>
      <c r="AL740" s="33" t="s">
        <v>16986</v>
      </c>
      <c r="AM740" s="33" t="s">
        <v>17120</v>
      </c>
      <c r="AN740" s="33"/>
      <c r="AO740" s="33" t="s">
        <v>11627</v>
      </c>
      <c r="AP740" s="33" t="s">
        <v>11318</v>
      </c>
      <c r="AQ740" s="33">
        <v>0</v>
      </c>
      <c r="AR740" s="33"/>
      <c r="AS740" s="33"/>
      <c r="AT740" s="33"/>
      <c r="AU740" s="33"/>
      <c r="AV740" s="33"/>
      <c r="AW740" s="33"/>
      <c r="AX740" s="33"/>
      <c r="AY740" s="33"/>
      <c r="AZ740" s="33"/>
      <c r="BA740" s="33"/>
      <c r="BB740" s="33"/>
      <c r="BC740" s="33" t="s">
        <v>11306</v>
      </c>
      <c r="BD740" s="33" t="s">
        <v>11318</v>
      </c>
      <c r="BE740" s="33"/>
      <c r="BF740" s="33"/>
      <c r="BG740" s="33"/>
      <c r="BH740" s="33"/>
      <c r="BI740" s="33"/>
      <c r="BJ740" s="33">
        <v>0</v>
      </c>
      <c r="BK740" s="33" t="s">
        <v>31</v>
      </c>
      <c r="BL740" s="33"/>
      <c r="BM740" s="33" t="s">
        <v>22259</v>
      </c>
    </row>
    <row r="741" spans="1:65" x14ac:dyDescent="0.25">
      <c r="A741" s="33" t="s">
        <v>17121</v>
      </c>
      <c r="B741" s="33" t="s">
        <v>17122</v>
      </c>
      <c r="C741" s="33" t="s">
        <v>17123</v>
      </c>
      <c r="D741" s="33" t="s">
        <v>13574</v>
      </c>
      <c r="E741" s="33"/>
      <c r="F741" s="33" t="s">
        <v>11550</v>
      </c>
      <c r="G741" s="33">
        <v>267.14</v>
      </c>
      <c r="H741" s="33">
        <v>0</v>
      </c>
      <c r="I741" s="33"/>
      <c r="J741" s="33" t="s">
        <v>11304</v>
      </c>
      <c r="K741" s="33" t="s">
        <v>12197</v>
      </c>
      <c r="L741" s="33">
        <v>105</v>
      </c>
      <c r="M741" s="33"/>
      <c r="N741" s="33"/>
      <c r="O741" s="33"/>
      <c r="P741" s="33" t="s">
        <v>11306</v>
      </c>
      <c r="Q741" s="33" t="s">
        <v>11306</v>
      </c>
      <c r="R741" s="33">
        <v>0</v>
      </c>
      <c r="S741" s="33">
        <v>0</v>
      </c>
      <c r="T741" s="33"/>
      <c r="U741" s="33"/>
      <c r="V741" s="33"/>
      <c r="W741" s="33"/>
      <c r="X741" s="33"/>
      <c r="Y741" s="33" t="s">
        <v>11308</v>
      </c>
      <c r="Z741" s="33">
        <v>0</v>
      </c>
      <c r="AA741" s="33">
        <v>0</v>
      </c>
      <c r="AB741" s="33">
        <v>0</v>
      </c>
      <c r="AC741" s="33">
        <v>0</v>
      </c>
      <c r="AD741" s="33" t="s">
        <v>11803</v>
      </c>
      <c r="AE741" s="33" t="s">
        <v>17124</v>
      </c>
      <c r="AF741" s="33" t="s">
        <v>17125</v>
      </c>
      <c r="AG741" s="33" t="s">
        <v>17126</v>
      </c>
      <c r="AH741" s="33" t="s">
        <v>17127</v>
      </c>
      <c r="AI741" s="33" t="s">
        <v>17128</v>
      </c>
      <c r="AJ741" s="33" t="s">
        <v>17129</v>
      </c>
      <c r="AK741" s="33" t="s">
        <v>12774</v>
      </c>
      <c r="AL741" s="33" t="s">
        <v>16986</v>
      </c>
      <c r="AM741" s="33" t="s">
        <v>17130</v>
      </c>
      <c r="AN741" s="33"/>
      <c r="AO741" s="33" t="s">
        <v>11627</v>
      </c>
      <c r="AP741" s="33" t="s">
        <v>11318</v>
      </c>
      <c r="AQ741" s="33">
        <v>0</v>
      </c>
      <c r="AR741" s="33"/>
      <c r="AS741" s="33"/>
      <c r="AT741" s="33"/>
      <c r="AU741" s="33"/>
      <c r="AV741" s="33"/>
      <c r="AW741" s="33"/>
      <c r="AX741" s="33"/>
      <c r="AY741" s="33"/>
      <c r="AZ741" s="33"/>
      <c r="BA741" s="33"/>
      <c r="BB741" s="33"/>
      <c r="BC741" s="33" t="s">
        <v>11306</v>
      </c>
      <c r="BD741" s="33" t="s">
        <v>11318</v>
      </c>
      <c r="BE741" s="33"/>
      <c r="BF741" s="33"/>
      <c r="BG741" s="33"/>
      <c r="BH741" s="33"/>
      <c r="BI741" s="33"/>
      <c r="BJ741" s="33">
        <v>0</v>
      </c>
      <c r="BK741" s="33" t="s">
        <v>31</v>
      </c>
      <c r="BL741" s="33"/>
      <c r="BM741" s="33" t="s">
        <v>22259</v>
      </c>
    </row>
    <row r="742" spans="1:65" x14ac:dyDescent="0.25">
      <c r="A742" s="33" t="s">
        <v>17131</v>
      </c>
      <c r="B742" s="33" t="s">
        <v>17132</v>
      </c>
      <c r="C742" s="33" t="s">
        <v>17133</v>
      </c>
      <c r="D742" s="33" t="s">
        <v>13574</v>
      </c>
      <c r="E742" s="33"/>
      <c r="F742" s="33" t="s">
        <v>11550</v>
      </c>
      <c r="G742" s="33">
        <v>267.14</v>
      </c>
      <c r="H742" s="33">
        <v>0</v>
      </c>
      <c r="I742" s="33"/>
      <c r="J742" s="33" t="s">
        <v>11304</v>
      </c>
      <c r="K742" s="33" t="s">
        <v>11306</v>
      </c>
      <c r="L742" s="33">
        <v>105</v>
      </c>
      <c r="M742" s="33"/>
      <c r="N742" s="33"/>
      <c r="O742" s="33"/>
      <c r="P742" s="33" t="s">
        <v>11306</v>
      </c>
      <c r="Q742" s="33" t="s">
        <v>11306</v>
      </c>
      <c r="R742" s="33">
        <v>0</v>
      </c>
      <c r="S742" s="33">
        <v>0</v>
      </c>
      <c r="T742" s="33"/>
      <c r="U742" s="33"/>
      <c r="V742" s="33"/>
      <c r="W742" s="33"/>
      <c r="X742" s="33"/>
      <c r="Y742" s="33" t="s">
        <v>11308</v>
      </c>
      <c r="Z742" s="33">
        <v>0</v>
      </c>
      <c r="AA742" s="33">
        <v>0</v>
      </c>
      <c r="AB742" s="33">
        <v>0</v>
      </c>
      <c r="AC742" s="33">
        <v>0</v>
      </c>
      <c r="AD742" s="33" t="s">
        <v>11803</v>
      </c>
      <c r="AE742" s="33" t="s">
        <v>17134</v>
      </c>
      <c r="AF742" s="33" t="s">
        <v>17135</v>
      </c>
      <c r="AG742" s="33" t="s">
        <v>17136</v>
      </c>
      <c r="AH742" s="33" t="s">
        <v>17137</v>
      </c>
      <c r="AI742" s="33" t="s">
        <v>17138</v>
      </c>
      <c r="AJ742" s="33" t="s">
        <v>17139</v>
      </c>
      <c r="AK742" s="33" t="s">
        <v>12774</v>
      </c>
      <c r="AL742" s="33" t="s">
        <v>16986</v>
      </c>
      <c r="AM742" s="33" t="s">
        <v>17140</v>
      </c>
      <c r="AN742" s="33"/>
      <c r="AO742" s="33" t="s">
        <v>11627</v>
      </c>
      <c r="AP742" s="33" t="s">
        <v>11318</v>
      </c>
      <c r="AQ742" s="33">
        <v>0</v>
      </c>
      <c r="AR742" s="33"/>
      <c r="AS742" s="33"/>
      <c r="AT742" s="33"/>
      <c r="AU742" s="33"/>
      <c r="AV742" s="33"/>
      <c r="AW742" s="33"/>
      <c r="AX742" s="33"/>
      <c r="AY742" s="33"/>
      <c r="AZ742" s="33"/>
      <c r="BA742" s="33"/>
      <c r="BB742" s="33"/>
      <c r="BC742" s="33" t="s">
        <v>11306</v>
      </c>
      <c r="BD742" s="33" t="s">
        <v>11318</v>
      </c>
      <c r="BE742" s="33"/>
      <c r="BF742" s="33"/>
      <c r="BG742" s="33"/>
      <c r="BH742" s="33"/>
      <c r="BI742" s="33"/>
      <c r="BJ742" s="33">
        <v>0</v>
      </c>
      <c r="BK742" s="33" t="s">
        <v>31</v>
      </c>
      <c r="BL742" s="33"/>
      <c r="BM742" s="33" t="s">
        <v>22259</v>
      </c>
    </row>
    <row r="743" spans="1:65" x14ac:dyDescent="0.25">
      <c r="A743" s="33" t="s">
        <v>17141</v>
      </c>
      <c r="B743" s="33" t="s">
        <v>17142</v>
      </c>
      <c r="C743" s="33" t="s">
        <v>17143</v>
      </c>
      <c r="D743" s="33" t="s">
        <v>13574</v>
      </c>
      <c r="E743" s="33"/>
      <c r="F743" s="33" t="s">
        <v>11550</v>
      </c>
      <c r="G743" s="33">
        <v>267.14</v>
      </c>
      <c r="H743" s="33">
        <v>0</v>
      </c>
      <c r="I743" s="33"/>
      <c r="J743" s="33" t="s">
        <v>11304</v>
      </c>
      <c r="K743" s="33" t="s">
        <v>11306</v>
      </c>
      <c r="L743" s="33">
        <v>105</v>
      </c>
      <c r="M743" s="33"/>
      <c r="N743" s="33"/>
      <c r="O743" s="33"/>
      <c r="P743" s="33" t="s">
        <v>11306</v>
      </c>
      <c r="Q743" s="33" t="s">
        <v>11306</v>
      </c>
      <c r="R743" s="33">
        <v>0</v>
      </c>
      <c r="S743" s="33">
        <v>0</v>
      </c>
      <c r="T743" s="33"/>
      <c r="U743" s="33"/>
      <c r="V743" s="33"/>
      <c r="W743" s="33"/>
      <c r="X743" s="33"/>
      <c r="Y743" s="33" t="s">
        <v>11308</v>
      </c>
      <c r="Z743" s="33">
        <v>0</v>
      </c>
      <c r="AA743" s="33">
        <v>0</v>
      </c>
      <c r="AB743" s="33">
        <v>0</v>
      </c>
      <c r="AC743" s="33">
        <v>0</v>
      </c>
      <c r="AD743" s="33" t="s">
        <v>11803</v>
      </c>
      <c r="AE743" s="33" t="s">
        <v>17144</v>
      </c>
      <c r="AF743" s="33" t="s">
        <v>17145</v>
      </c>
      <c r="AG743" s="33" t="s">
        <v>17146</v>
      </c>
      <c r="AH743" s="33" t="s">
        <v>17147</v>
      </c>
      <c r="AI743" s="33" t="s">
        <v>17148</v>
      </c>
      <c r="AJ743" s="33" t="s">
        <v>17149</v>
      </c>
      <c r="AK743" s="33" t="s">
        <v>12774</v>
      </c>
      <c r="AL743" s="33" t="s">
        <v>16986</v>
      </c>
      <c r="AM743" s="33" t="s">
        <v>17150</v>
      </c>
      <c r="AN743" s="33"/>
      <c r="AO743" s="33" t="s">
        <v>11627</v>
      </c>
      <c r="AP743" s="33" t="s">
        <v>11318</v>
      </c>
      <c r="AQ743" s="33">
        <v>0</v>
      </c>
      <c r="AR743" s="33"/>
      <c r="AS743" s="33"/>
      <c r="AT743" s="33"/>
      <c r="AU743" s="33"/>
      <c r="AV743" s="33"/>
      <c r="AW743" s="33"/>
      <c r="AX743" s="33"/>
      <c r="AY743" s="33"/>
      <c r="AZ743" s="33"/>
      <c r="BA743" s="33"/>
      <c r="BB743" s="33"/>
      <c r="BC743" s="33" t="s">
        <v>11306</v>
      </c>
      <c r="BD743" s="33" t="s">
        <v>11318</v>
      </c>
      <c r="BE743" s="33"/>
      <c r="BF743" s="33"/>
      <c r="BG743" s="33"/>
      <c r="BH743" s="33"/>
      <c r="BI743" s="33"/>
      <c r="BJ743" s="33">
        <v>0</v>
      </c>
      <c r="BK743" s="33" t="s">
        <v>31</v>
      </c>
      <c r="BL743" s="33"/>
      <c r="BM743" s="33" t="s">
        <v>22259</v>
      </c>
    </row>
    <row r="744" spans="1:65" x14ac:dyDescent="0.25">
      <c r="A744" s="33" t="s">
        <v>17151</v>
      </c>
      <c r="B744" s="33" t="s">
        <v>17152</v>
      </c>
      <c r="C744" s="33" t="s">
        <v>17153</v>
      </c>
      <c r="D744" s="33" t="s">
        <v>13574</v>
      </c>
      <c r="E744" s="33"/>
      <c r="F744" s="33" t="s">
        <v>11550</v>
      </c>
      <c r="G744" s="33">
        <v>267.14</v>
      </c>
      <c r="H744" s="33">
        <v>0</v>
      </c>
      <c r="I744" s="33"/>
      <c r="J744" s="33" t="s">
        <v>11304</v>
      </c>
      <c r="K744" s="33" t="s">
        <v>11306</v>
      </c>
      <c r="L744" s="33">
        <v>105</v>
      </c>
      <c r="M744" s="33"/>
      <c r="N744" s="33"/>
      <c r="O744" s="33"/>
      <c r="P744" s="33" t="s">
        <v>11306</v>
      </c>
      <c r="Q744" s="33" t="s">
        <v>11306</v>
      </c>
      <c r="R744" s="33">
        <v>0</v>
      </c>
      <c r="S744" s="33">
        <v>0</v>
      </c>
      <c r="T744" s="33"/>
      <c r="U744" s="33"/>
      <c r="V744" s="33"/>
      <c r="W744" s="33"/>
      <c r="X744" s="33"/>
      <c r="Y744" s="33" t="s">
        <v>11308</v>
      </c>
      <c r="Z744" s="33">
        <v>0</v>
      </c>
      <c r="AA744" s="33">
        <v>0</v>
      </c>
      <c r="AB744" s="33">
        <v>0</v>
      </c>
      <c r="AC744" s="33">
        <v>0</v>
      </c>
      <c r="AD744" s="33" t="s">
        <v>11803</v>
      </c>
      <c r="AE744" s="33" t="s">
        <v>17154</v>
      </c>
      <c r="AF744" s="33" t="s">
        <v>17155</v>
      </c>
      <c r="AG744" s="33" t="s">
        <v>17156</v>
      </c>
      <c r="AH744" s="33" t="s">
        <v>17157</v>
      </c>
      <c r="AI744" s="33" t="s">
        <v>17158</v>
      </c>
      <c r="AJ744" s="33" t="s">
        <v>17159</v>
      </c>
      <c r="AK744" s="33" t="s">
        <v>12774</v>
      </c>
      <c r="AL744" s="33" t="s">
        <v>16986</v>
      </c>
      <c r="AM744" s="33" t="s">
        <v>17160</v>
      </c>
      <c r="AN744" s="33"/>
      <c r="AO744" s="33" t="s">
        <v>11627</v>
      </c>
      <c r="AP744" s="33" t="s">
        <v>11318</v>
      </c>
      <c r="AQ744" s="33">
        <v>0</v>
      </c>
      <c r="AR744" s="33"/>
      <c r="AS744" s="33"/>
      <c r="AT744" s="33"/>
      <c r="AU744" s="33"/>
      <c r="AV744" s="33"/>
      <c r="AW744" s="33"/>
      <c r="AX744" s="33"/>
      <c r="AY744" s="33"/>
      <c r="AZ744" s="33"/>
      <c r="BA744" s="33"/>
      <c r="BB744" s="33"/>
      <c r="BC744" s="33" t="s">
        <v>11306</v>
      </c>
      <c r="BD744" s="33" t="s">
        <v>11318</v>
      </c>
      <c r="BE744" s="33"/>
      <c r="BF744" s="33"/>
      <c r="BG744" s="33"/>
      <c r="BH744" s="33"/>
      <c r="BI744" s="33"/>
      <c r="BJ744" s="33">
        <v>0</v>
      </c>
      <c r="BK744" s="33" t="s">
        <v>31</v>
      </c>
      <c r="BL744" s="33"/>
      <c r="BM744" s="33" t="s">
        <v>22259</v>
      </c>
    </row>
    <row r="745" spans="1:65" x14ac:dyDescent="0.25">
      <c r="A745" s="33" t="s">
        <v>17161</v>
      </c>
      <c r="B745" s="33" t="s">
        <v>17162</v>
      </c>
      <c r="C745" s="33" t="s">
        <v>17163</v>
      </c>
      <c r="D745" s="33" t="s">
        <v>13574</v>
      </c>
      <c r="E745" s="33" t="s">
        <v>11800</v>
      </c>
      <c r="F745" s="33" t="s">
        <v>11550</v>
      </c>
      <c r="G745" s="33">
        <v>336.8</v>
      </c>
      <c r="H745" s="33">
        <v>0</v>
      </c>
      <c r="I745" s="33"/>
      <c r="J745" s="33" t="s">
        <v>11304</v>
      </c>
      <c r="K745" s="33" t="s">
        <v>14781</v>
      </c>
      <c r="L745" s="33">
        <v>120</v>
      </c>
      <c r="M745" s="33"/>
      <c r="N745" s="33"/>
      <c r="O745" s="33"/>
      <c r="P745" s="33" t="s">
        <v>11306</v>
      </c>
      <c r="Q745" s="33" t="s">
        <v>11306</v>
      </c>
      <c r="R745" s="33">
        <v>0</v>
      </c>
      <c r="S745" s="33">
        <v>0</v>
      </c>
      <c r="T745" s="33"/>
      <c r="U745" s="33"/>
      <c r="V745" s="33"/>
      <c r="W745" s="33" t="s">
        <v>14057</v>
      </c>
      <c r="X745" s="33"/>
      <c r="Y745" s="33" t="s">
        <v>11308</v>
      </c>
      <c r="Z745" s="33">
        <v>0</v>
      </c>
      <c r="AA745" s="33">
        <v>0</v>
      </c>
      <c r="AB745" s="33">
        <v>0</v>
      </c>
      <c r="AC745" s="33">
        <v>0</v>
      </c>
      <c r="AD745" s="33" t="s">
        <v>11803</v>
      </c>
      <c r="AE745" s="33" t="s">
        <v>17164</v>
      </c>
      <c r="AF745" s="33" t="s">
        <v>17165</v>
      </c>
      <c r="AG745" s="33" t="s">
        <v>17166</v>
      </c>
      <c r="AH745" s="33" t="s">
        <v>17167</v>
      </c>
      <c r="AI745" s="33" t="s">
        <v>17168</v>
      </c>
      <c r="AJ745" s="33" t="s">
        <v>17169</v>
      </c>
      <c r="AK745" s="33" t="s">
        <v>12774</v>
      </c>
      <c r="AL745" s="33" t="s">
        <v>16986</v>
      </c>
      <c r="AM745" s="33" t="s">
        <v>17170</v>
      </c>
      <c r="AN745" s="33"/>
      <c r="AO745" s="33" t="s">
        <v>11627</v>
      </c>
      <c r="AP745" s="33" t="s">
        <v>11318</v>
      </c>
      <c r="AQ745" s="33">
        <v>0</v>
      </c>
      <c r="AR745" s="33"/>
      <c r="AS745" s="33"/>
      <c r="AT745" s="33"/>
      <c r="AU745" s="33"/>
      <c r="AV745" s="33"/>
      <c r="AW745" s="33"/>
      <c r="AX745" s="33"/>
      <c r="AY745" s="33"/>
      <c r="AZ745" s="33"/>
      <c r="BA745" s="33"/>
      <c r="BB745" s="33"/>
      <c r="BC745" s="33" t="s">
        <v>11306</v>
      </c>
      <c r="BD745" s="33" t="s">
        <v>11318</v>
      </c>
      <c r="BE745" s="33"/>
      <c r="BF745" s="33"/>
      <c r="BG745" s="33"/>
      <c r="BH745" s="33"/>
      <c r="BI745" s="33"/>
      <c r="BJ745" s="33">
        <v>0</v>
      </c>
      <c r="BK745" s="33" t="s">
        <v>31</v>
      </c>
      <c r="BL745" s="33"/>
      <c r="BM745" s="33" t="s">
        <v>22259</v>
      </c>
    </row>
    <row r="746" spans="1:65" x14ac:dyDescent="0.25">
      <c r="A746" s="33" t="s">
        <v>17171</v>
      </c>
      <c r="B746" s="33" t="s">
        <v>17172</v>
      </c>
      <c r="C746" s="33" t="s">
        <v>17173</v>
      </c>
      <c r="D746" s="33" t="s">
        <v>13574</v>
      </c>
      <c r="E746" s="33"/>
      <c r="F746" s="33" t="s">
        <v>11550</v>
      </c>
      <c r="G746" s="33">
        <v>336.8</v>
      </c>
      <c r="H746" s="33">
        <v>0</v>
      </c>
      <c r="I746" s="33"/>
      <c r="J746" s="33" t="s">
        <v>11304</v>
      </c>
      <c r="K746" s="33" t="s">
        <v>11306</v>
      </c>
      <c r="L746" s="33">
        <v>120</v>
      </c>
      <c r="M746" s="33"/>
      <c r="N746" s="33"/>
      <c r="O746" s="33"/>
      <c r="P746" s="33" t="s">
        <v>11306</v>
      </c>
      <c r="Q746" s="33" t="s">
        <v>11306</v>
      </c>
      <c r="R746" s="33">
        <v>0</v>
      </c>
      <c r="S746" s="33">
        <v>0</v>
      </c>
      <c r="T746" s="33"/>
      <c r="U746" s="33"/>
      <c r="V746" s="33"/>
      <c r="W746" s="33"/>
      <c r="X746" s="33"/>
      <c r="Y746" s="33" t="s">
        <v>11308</v>
      </c>
      <c r="Z746" s="33">
        <v>0</v>
      </c>
      <c r="AA746" s="33">
        <v>0</v>
      </c>
      <c r="AB746" s="33">
        <v>0</v>
      </c>
      <c r="AC746" s="33">
        <v>0</v>
      </c>
      <c r="AD746" s="33" t="s">
        <v>11803</v>
      </c>
      <c r="AE746" s="33" t="s">
        <v>17174</v>
      </c>
      <c r="AF746" s="33" t="s">
        <v>17175</v>
      </c>
      <c r="AG746" s="33" t="s">
        <v>17176</v>
      </c>
      <c r="AH746" s="33" t="s">
        <v>17177</v>
      </c>
      <c r="AI746" s="33" t="s">
        <v>17178</v>
      </c>
      <c r="AJ746" s="33" t="s">
        <v>17179</v>
      </c>
      <c r="AK746" s="33" t="s">
        <v>12774</v>
      </c>
      <c r="AL746" s="33" t="s">
        <v>16986</v>
      </c>
      <c r="AM746" s="33" t="s">
        <v>17180</v>
      </c>
      <c r="AN746" s="33"/>
      <c r="AO746" s="33" t="s">
        <v>11627</v>
      </c>
      <c r="AP746" s="33" t="s">
        <v>11318</v>
      </c>
      <c r="AQ746" s="33">
        <v>0</v>
      </c>
      <c r="AR746" s="33"/>
      <c r="AS746" s="33"/>
      <c r="AT746" s="33"/>
      <c r="AU746" s="33"/>
      <c r="AV746" s="33"/>
      <c r="AW746" s="33"/>
      <c r="AX746" s="33"/>
      <c r="AY746" s="33"/>
      <c r="AZ746" s="33"/>
      <c r="BA746" s="33"/>
      <c r="BB746" s="33"/>
      <c r="BC746" s="33" t="s">
        <v>11306</v>
      </c>
      <c r="BD746" s="33" t="s">
        <v>11318</v>
      </c>
      <c r="BE746" s="33"/>
      <c r="BF746" s="33"/>
      <c r="BG746" s="33"/>
      <c r="BH746" s="33"/>
      <c r="BI746" s="33"/>
      <c r="BJ746" s="33">
        <v>0</v>
      </c>
      <c r="BK746" s="33" t="s">
        <v>31</v>
      </c>
      <c r="BL746" s="33"/>
      <c r="BM746" s="33" t="s">
        <v>22259</v>
      </c>
    </row>
    <row r="747" spans="1:65" x14ac:dyDescent="0.25">
      <c r="A747" s="33" t="s">
        <v>17181</v>
      </c>
      <c r="B747" s="33" t="s">
        <v>215</v>
      </c>
      <c r="C747" s="33" t="s">
        <v>17182</v>
      </c>
      <c r="D747" s="33" t="s">
        <v>13574</v>
      </c>
      <c r="E747" s="33" t="s">
        <v>11800</v>
      </c>
      <c r="F747" s="33" t="s">
        <v>11550</v>
      </c>
      <c r="G747" s="33">
        <v>336.8</v>
      </c>
      <c r="H747" s="33">
        <v>0</v>
      </c>
      <c r="I747" s="33"/>
      <c r="J747" s="33" t="s">
        <v>11304</v>
      </c>
      <c r="K747" s="33" t="s">
        <v>14876</v>
      </c>
      <c r="L747" s="33">
        <v>120</v>
      </c>
      <c r="M747" s="33"/>
      <c r="N747" s="33"/>
      <c r="O747" s="33"/>
      <c r="P747" s="33" t="s">
        <v>11306</v>
      </c>
      <c r="Q747" s="33" t="s">
        <v>11306</v>
      </c>
      <c r="R747" s="33">
        <v>0</v>
      </c>
      <c r="S747" s="33">
        <v>0</v>
      </c>
      <c r="T747" s="33"/>
      <c r="U747" s="33"/>
      <c r="V747" s="33"/>
      <c r="W747" s="33" t="s">
        <v>14057</v>
      </c>
      <c r="X747" s="33"/>
      <c r="Y747" s="33" t="s">
        <v>11308</v>
      </c>
      <c r="Z747" s="33">
        <v>0</v>
      </c>
      <c r="AA747" s="33">
        <v>0</v>
      </c>
      <c r="AB747" s="33">
        <v>0</v>
      </c>
      <c r="AC747" s="33">
        <v>0</v>
      </c>
      <c r="AD747" s="33" t="s">
        <v>11803</v>
      </c>
      <c r="AE747" s="33" t="s">
        <v>17183</v>
      </c>
      <c r="AF747" s="33" t="s">
        <v>17184</v>
      </c>
      <c r="AG747" s="33" t="s">
        <v>17185</v>
      </c>
      <c r="AH747" s="33" t="s">
        <v>17186</v>
      </c>
      <c r="AI747" s="33" t="s">
        <v>17187</v>
      </c>
      <c r="AJ747" s="33" t="s">
        <v>17188</v>
      </c>
      <c r="AK747" s="33" t="s">
        <v>12774</v>
      </c>
      <c r="AL747" s="33" t="s">
        <v>16986</v>
      </c>
      <c r="AM747" s="33" t="s">
        <v>17189</v>
      </c>
      <c r="AN747" s="33"/>
      <c r="AO747" s="33" t="s">
        <v>11627</v>
      </c>
      <c r="AP747" s="33" t="s">
        <v>11318</v>
      </c>
      <c r="AQ747" s="33">
        <v>0</v>
      </c>
      <c r="AR747" s="33"/>
      <c r="AS747" s="33"/>
      <c r="AT747" s="33"/>
      <c r="AU747" s="33"/>
      <c r="AV747" s="33"/>
      <c r="AW747" s="33"/>
      <c r="AX747" s="33"/>
      <c r="AY747" s="33"/>
      <c r="AZ747" s="33"/>
      <c r="BA747" s="33"/>
      <c r="BB747" s="33"/>
      <c r="BC747" s="33" t="s">
        <v>11306</v>
      </c>
      <c r="BD747" s="33" t="s">
        <v>11318</v>
      </c>
      <c r="BE747" s="33"/>
      <c r="BF747" s="33"/>
      <c r="BG747" s="33"/>
      <c r="BH747" s="33"/>
      <c r="BI747" s="33"/>
      <c r="BJ747" s="33">
        <v>0</v>
      </c>
      <c r="BK747" s="33" t="s">
        <v>31</v>
      </c>
      <c r="BL747" s="33"/>
      <c r="BM747" s="33" t="s">
        <v>22259</v>
      </c>
    </row>
    <row r="748" spans="1:65" x14ac:dyDescent="0.25">
      <c r="A748" s="33" t="s">
        <v>17190</v>
      </c>
      <c r="B748" s="33" t="s">
        <v>605</v>
      </c>
      <c r="C748" s="33" t="s">
        <v>17191</v>
      </c>
      <c r="D748" s="33" t="s">
        <v>13574</v>
      </c>
      <c r="E748" s="33" t="s">
        <v>11800</v>
      </c>
      <c r="F748" s="33" t="s">
        <v>11550</v>
      </c>
      <c r="G748" s="33">
        <v>336.8</v>
      </c>
      <c r="H748" s="33">
        <v>0</v>
      </c>
      <c r="I748" s="33"/>
      <c r="J748" s="33" t="s">
        <v>11304</v>
      </c>
      <c r="K748" s="33" t="s">
        <v>14781</v>
      </c>
      <c r="L748" s="33">
        <v>120</v>
      </c>
      <c r="M748" s="33"/>
      <c r="N748" s="33"/>
      <c r="O748" s="33"/>
      <c r="P748" s="33" t="s">
        <v>11306</v>
      </c>
      <c r="Q748" s="33" t="s">
        <v>11306</v>
      </c>
      <c r="R748" s="33">
        <v>0</v>
      </c>
      <c r="S748" s="33">
        <v>0</v>
      </c>
      <c r="T748" s="33"/>
      <c r="U748" s="33"/>
      <c r="V748" s="33"/>
      <c r="W748" s="33" t="s">
        <v>14057</v>
      </c>
      <c r="X748" s="33"/>
      <c r="Y748" s="33" t="s">
        <v>11308</v>
      </c>
      <c r="Z748" s="33">
        <v>0</v>
      </c>
      <c r="AA748" s="33">
        <v>0</v>
      </c>
      <c r="AB748" s="33">
        <v>0</v>
      </c>
      <c r="AC748" s="33">
        <v>0</v>
      </c>
      <c r="AD748" s="33" t="s">
        <v>11803</v>
      </c>
      <c r="AE748" s="33" t="s">
        <v>17192</v>
      </c>
      <c r="AF748" s="33" t="s">
        <v>17193</v>
      </c>
      <c r="AG748" s="33" t="s">
        <v>17194</v>
      </c>
      <c r="AH748" s="33" t="s">
        <v>17195</v>
      </c>
      <c r="AI748" s="33" t="s">
        <v>17196</v>
      </c>
      <c r="AJ748" s="33" t="s">
        <v>17197</v>
      </c>
      <c r="AK748" s="33" t="s">
        <v>12774</v>
      </c>
      <c r="AL748" s="33" t="s">
        <v>16986</v>
      </c>
      <c r="AM748" s="33" t="s">
        <v>17198</v>
      </c>
      <c r="AN748" s="33"/>
      <c r="AO748" s="33" t="s">
        <v>11627</v>
      </c>
      <c r="AP748" s="33" t="s">
        <v>11318</v>
      </c>
      <c r="AQ748" s="33">
        <v>0</v>
      </c>
      <c r="AR748" s="33"/>
      <c r="AS748" s="33"/>
      <c r="AT748" s="33"/>
      <c r="AU748" s="33"/>
      <c r="AV748" s="33"/>
      <c r="AW748" s="33"/>
      <c r="AX748" s="33"/>
      <c r="AY748" s="33"/>
      <c r="AZ748" s="33"/>
      <c r="BA748" s="33"/>
      <c r="BB748" s="33"/>
      <c r="BC748" s="33" t="s">
        <v>11306</v>
      </c>
      <c r="BD748" s="33" t="s">
        <v>11318</v>
      </c>
      <c r="BE748" s="33"/>
      <c r="BF748" s="33"/>
      <c r="BG748" s="33"/>
      <c r="BH748" s="33"/>
      <c r="BI748" s="33"/>
      <c r="BJ748" s="33">
        <v>0</v>
      </c>
      <c r="BK748" s="33" t="s">
        <v>31</v>
      </c>
      <c r="BL748" s="33"/>
      <c r="BM748" s="33" t="s">
        <v>22259</v>
      </c>
    </row>
    <row r="749" spans="1:65" x14ac:dyDescent="0.25">
      <c r="A749" s="33" t="s">
        <v>17199</v>
      </c>
      <c r="B749" s="33" t="s">
        <v>17200</v>
      </c>
      <c r="C749" s="33" t="s">
        <v>17201</v>
      </c>
      <c r="D749" s="33" t="s">
        <v>13574</v>
      </c>
      <c r="E749" s="33" t="s">
        <v>11800</v>
      </c>
      <c r="F749" s="33" t="s">
        <v>11550</v>
      </c>
      <c r="G749" s="33">
        <v>336.8</v>
      </c>
      <c r="H749" s="33">
        <v>0</v>
      </c>
      <c r="I749" s="33"/>
      <c r="J749" s="33" t="s">
        <v>11304</v>
      </c>
      <c r="K749" s="33" t="s">
        <v>14781</v>
      </c>
      <c r="L749" s="33">
        <v>120</v>
      </c>
      <c r="M749" s="33"/>
      <c r="N749" s="33"/>
      <c r="O749" s="33"/>
      <c r="P749" s="33" t="s">
        <v>11306</v>
      </c>
      <c r="Q749" s="33" t="s">
        <v>11306</v>
      </c>
      <c r="R749" s="33">
        <v>0</v>
      </c>
      <c r="S749" s="33">
        <v>0</v>
      </c>
      <c r="T749" s="33"/>
      <c r="U749" s="33"/>
      <c r="V749" s="33"/>
      <c r="W749" s="33" t="s">
        <v>14057</v>
      </c>
      <c r="X749" s="33"/>
      <c r="Y749" s="33" t="s">
        <v>11308</v>
      </c>
      <c r="Z749" s="33">
        <v>0</v>
      </c>
      <c r="AA749" s="33">
        <v>0</v>
      </c>
      <c r="AB749" s="33">
        <v>0</v>
      </c>
      <c r="AC749" s="33">
        <v>0</v>
      </c>
      <c r="AD749" s="33" t="s">
        <v>11803</v>
      </c>
      <c r="AE749" s="33" t="s">
        <v>17202</v>
      </c>
      <c r="AF749" s="33" t="s">
        <v>17203</v>
      </c>
      <c r="AG749" s="33" t="s">
        <v>17204</v>
      </c>
      <c r="AH749" s="33" t="s">
        <v>17205</v>
      </c>
      <c r="AI749" s="33" t="s">
        <v>17206</v>
      </c>
      <c r="AJ749" s="33" t="s">
        <v>17207</v>
      </c>
      <c r="AK749" s="33" t="s">
        <v>12774</v>
      </c>
      <c r="AL749" s="33" t="s">
        <v>16986</v>
      </c>
      <c r="AM749" s="33" t="s">
        <v>17208</v>
      </c>
      <c r="AN749" s="33"/>
      <c r="AO749" s="33" t="s">
        <v>11627</v>
      </c>
      <c r="AP749" s="33" t="s">
        <v>11318</v>
      </c>
      <c r="AQ749" s="33">
        <v>0</v>
      </c>
      <c r="AR749" s="33"/>
      <c r="AS749" s="33"/>
      <c r="AT749" s="33"/>
      <c r="AU749" s="33"/>
      <c r="AV749" s="33"/>
      <c r="AW749" s="33"/>
      <c r="AX749" s="33"/>
      <c r="AY749" s="33"/>
      <c r="AZ749" s="33"/>
      <c r="BA749" s="33"/>
      <c r="BB749" s="33"/>
      <c r="BC749" s="33" t="s">
        <v>11306</v>
      </c>
      <c r="BD749" s="33" t="s">
        <v>11318</v>
      </c>
      <c r="BE749" s="33"/>
      <c r="BF749" s="33"/>
      <c r="BG749" s="33"/>
      <c r="BH749" s="33"/>
      <c r="BI749" s="33"/>
      <c r="BJ749" s="33">
        <v>0</v>
      </c>
      <c r="BK749" s="33" t="s">
        <v>31</v>
      </c>
      <c r="BL749" s="33"/>
      <c r="BM749" s="33" t="s">
        <v>22259</v>
      </c>
    </row>
    <row r="750" spans="1:65" x14ac:dyDescent="0.25">
      <c r="A750" s="33" t="s">
        <v>17209</v>
      </c>
      <c r="B750" s="33" t="s">
        <v>17210</v>
      </c>
      <c r="C750" s="33" t="s">
        <v>17211</v>
      </c>
      <c r="D750" s="33" t="s">
        <v>13574</v>
      </c>
      <c r="E750" s="33" t="s">
        <v>11800</v>
      </c>
      <c r="F750" s="33" t="s">
        <v>11550</v>
      </c>
      <c r="G750" s="33">
        <v>336.8</v>
      </c>
      <c r="H750" s="33">
        <v>0</v>
      </c>
      <c r="I750" s="33"/>
      <c r="J750" s="33" t="s">
        <v>11304</v>
      </c>
      <c r="K750" s="33" t="s">
        <v>14781</v>
      </c>
      <c r="L750" s="33">
        <v>120</v>
      </c>
      <c r="M750" s="33"/>
      <c r="N750" s="33"/>
      <c r="O750" s="33"/>
      <c r="P750" s="33" t="s">
        <v>11306</v>
      </c>
      <c r="Q750" s="33" t="s">
        <v>11306</v>
      </c>
      <c r="R750" s="33">
        <v>0</v>
      </c>
      <c r="S750" s="33">
        <v>0</v>
      </c>
      <c r="T750" s="33"/>
      <c r="U750" s="33"/>
      <c r="V750" s="33"/>
      <c r="W750" s="33" t="s">
        <v>14057</v>
      </c>
      <c r="X750" s="33"/>
      <c r="Y750" s="33" t="s">
        <v>11308</v>
      </c>
      <c r="Z750" s="33">
        <v>0</v>
      </c>
      <c r="AA750" s="33">
        <v>0</v>
      </c>
      <c r="AB750" s="33">
        <v>0</v>
      </c>
      <c r="AC750" s="33">
        <v>0</v>
      </c>
      <c r="AD750" s="33" t="s">
        <v>11803</v>
      </c>
      <c r="AE750" s="33" t="s">
        <v>17212</v>
      </c>
      <c r="AF750" s="33" t="s">
        <v>17213</v>
      </c>
      <c r="AG750" s="33" t="s">
        <v>17214</v>
      </c>
      <c r="AH750" s="33" t="s">
        <v>17215</v>
      </c>
      <c r="AI750" s="33" t="s">
        <v>17216</v>
      </c>
      <c r="AJ750" s="33" t="s">
        <v>17217</v>
      </c>
      <c r="AK750" s="33" t="s">
        <v>12774</v>
      </c>
      <c r="AL750" s="33" t="s">
        <v>16986</v>
      </c>
      <c r="AM750" s="33" t="s">
        <v>17218</v>
      </c>
      <c r="AN750" s="33"/>
      <c r="AO750" s="33" t="s">
        <v>11627</v>
      </c>
      <c r="AP750" s="33" t="s">
        <v>11318</v>
      </c>
      <c r="AQ750" s="33">
        <v>0</v>
      </c>
      <c r="AR750" s="33"/>
      <c r="AS750" s="33"/>
      <c r="AT750" s="33"/>
      <c r="AU750" s="33"/>
      <c r="AV750" s="33"/>
      <c r="AW750" s="33"/>
      <c r="AX750" s="33"/>
      <c r="AY750" s="33"/>
      <c r="AZ750" s="33"/>
      <c r="BA750" s="33"/>
      <c r="BB750" s="33"/>
      <c r="BC750" s="33" t="s">
        <v>11306</v>
      </c>
      <c r="BD750" s="33" t="s">
        <v>11318</v>
      </c>
      <c r="BE750" s="33"/>
      <c r="BF750" s="33"/>
      <c r="BG750" s="33"/>
      <c r="BH750" s="33"/>
      <c r="BI750" s="33"/>
      <c r="BJ750" s="33">
        <v>0</v>
      </c>
      <c r="BK750" s="33" t="s">
        <v>31</v>
      </c>
      <c r="BL750" s="33"/>
      <c r="BM750" s="33" t="s">
        <v>22259</v>
      </c>
    </row>
    <row r="751" spans="1:65" x14ac:dyDescent="0.25">
      <c r="A751" s="33" t="s">
        <v>17219</v>
      </c>
      <c r="B751" s="33" t="s">
        <v>17220</v>
      </c>
      <c r="C751" s="33" t="s">
        <v>17221</v>
      </c>
      <c r="D751" s="33" t="s">
        <v>13574</v>
      </c>
      <c r="E751" s="33" t="s">
        <v>11800</v>
      </c>
      <c r="F751" s="33" t="s">
        <v>11550</v>
      </c>
      <c r="G751" s="33">
        <v>336.8</v>
      </c>
      <c r="H751" s="33">
        <v>0</v>
      </c>
      <c r="I751" s="33"/>
      <c r="J751" s="33" t="s">
        <v>11304</v>
      </c>
      <c r="K751" s="33" t="s">
        <v>14781</v>
      </c>
      <c r="L751" s="33">
        <v>120</v>
      </c>
      <c r="M751" s="33"/>
      <c r="N751" s="33"/>
      <c r="O751" s="33"/>
      <c r="P751" s="33" t="s">
        <v>11306</v>
      </c>
      <c r="Q751" s="33" t="s">
        <v>11306</v>
      </c>
      <c r="R751" s="33">
        <v>0</v>
      </c>
      <c r="S751" s="33">
        <v>0</v>
      </c>
      <c r="T751" s="33"/>
      <c r="U751" s="33"/>
      <c r="V751" s="33"/>
      <c r="W751" s="33" t="s">
        <v>14057</v>
      </c>
      <c r="X751" s="33"/>
      <c r="Y751" s="33" t="s">
        <v>11308</v>
      </c>
      <c r="Z751" s="33">
        <v>0</v>
      </c>
      <c r="AA751" s="33">
        <v>0</v>
      </c>
      <c r="AB751" s="33">
        <v>0</v>
      </c>
      <c r="AC751" s="33">
        <v>0</v>
      </c>
      <c r="AD751" s="33" t="s">
        <v>11803</v>
      </c>
      <c r="AE751" s="33" t="s">
        <v>17222</v>
      </c>
      <c r="AF751" s="33" t="s">
        <v>17223</v>
      </c>
      <c r="AG751" s="33" t="s">
        <v>17224</v>
      </c>
      <c r="AH751" s="33" t="s">
        <v>17225</v>
      </c>
      <c r="AI751" s="33" t="s">
        <v>17226</v>
      </c>
      <c r="AJ751" s="33" t="s">
        <v>17227</v>
      </c>
      <c r="AK751" s="33" t="s">
        <v>12774</v>
      </c>
      <c r="AL751" s="33" t="s">
        <v>16986</v>
      </c>
      <c r="AM751" s="33" t="s">
        <v>17228</v>
      </c>
      <c r="AN751" s="33"/>
      <c r="AO751" s="33" t="s">
        <v>11627</v>
      </c>
      <c r="AP751" s="33" t="s">
        <v>11318</v>
      </c>
      <c r="AQ751" s="33">
        <v>0</v>
      </c>
      <c r="AR751" s="33"/>
      <c r="AS751" s="33"/>
      <c r="AT751" s="33"/>
      <c r="AU751" s="33"/>
      <c r="AV751" s="33"/>
      <c r="AW751" s="33"/>
      <c r="AX751" s="33"/>
      <c r="AY751" s="33"/>
      <c r="AZ751" s="33"/>
      <c r="BA751" s="33"/>
      <c r="BB751" s="33"/>
      <c r="BC751" s="33" t="s">
        <v>11306</v>
      </c>
      <c r="BD751" s="33" t="s">
        <v>11318</v>
      </c>
      <c r="BE751" s="33"/>
      <c r="BF751" s="33"/>
      <c r="BG751" s="33"/>
      <c r="BH751" s="33"/>
      <c r="BI751" s="33"/>
      <c r="BJ751" s="33">
        <v>0</v>
      </c>
      <c r="BK751" s="33" t="s">
        <v>31</v>
      </c>
      <c r="BL751" s="33"/>
      <c r="BM751" s="33" t="s">
        <v>22259</v>
      </c>
    </row>
    <row r="752" spans="1:65" x14ac:dyDescent="0.25">
      <c r="A752" s="33" t="s">
        <v>17229</v>
      </c>
      <c r="B752" s="33" t="s">
        <v>17230</v>
      </c>
      <c r="C752" s="33" t="s">
        <v>17231</v>
      </c>
      <c r="D752" s="33" t="s">
        <v>13574</v>
      </c>
      <c r="E752" s="33" t="s">
        <v>11800</v>
      </c>
      <c r="F752" s="33" t="s">
        <v>11550</v>
      </c>
      <c r="G752" s="33">
        <v>336.8</v>
      </c>
      <c r="H752" s="33">
        <v>0</v>
      </c>
      <c r="I752" s="33"/>
      <c r="J752" s="33" t="s">
        <v>11304</v>
      </c>
      <c r="K752" s="33" t="s">
        <v>14781</v>
      </c>
      <c r="L752" s="33">
        <v>120</v>
      </c>
      <c r="M752" s="33"/>
      <c r="N752" s="33"/>
      <c r="O752" s="33"/>
      <c r="P752" s="33" t="s">
        <v>11306</v>
      </c>
      <c r="Q752" s="33" t="s">
        <v>11306</v>
      </c>
      <c r="R752" s="33">
        <v>0</v>
      </c>
      <c r="S752" s="33">
        <v>0</v>
      </c>
      <c r="T752" s="33"/>
      <c r="U752" s="33"/>
      <c r="V752" s="33"/>
      <c r="W752" s="33" t="s">
        <v>14057</v>
      </c>
      <c r="X752" s="33"/>
      <c r="Y752" s="33" t="s">
        <v>11308</v>
      </c>
      <c r="Z752" s="33">
        <v>0</v>
      </c>
      <c r="AA752" s="33">
        <v>0</v>
      </c>
      <c r="AB752" s="33">
        <v>0</v>
      </c>
      <c r="AC752" s="33">
        <v>0</v>
      </c>
      <c r="AD752" s="33" t="s">
        <v>11803</v>
      </c>
      <c r="AE752" s="33" t="s">
        <v>17232</v>
      </c>
      <c r="AF752" s="33" t="s">
        <v>17233</v>
      </c>
      <c r="AG752" s="33" t="s">
        <v>17234</v>
      </c>
      <c r="AH752" s="33" t="s">
        <v>17235</v>
      </c>
      <c r="AI752" s="33" t="s">
        <v>17236</v>
      </c>
      <c r="AJ752" s="33" t="s">
        <v>17237</v>
      </c>
      <c r="AK752" s="33" t="s">
        <v>12774</v>
      </c>
      <c r="AL752" s="33" t="s">
        <v>16986</v>
      </c>
      <c r="AM752" s="33" t="s">
        <v>17238</v>
      </c>
      <c r="AN752" s="33"/>
      <c r="AO752" s="33" t="s">
        <v>11627</v>
      </c>
      <c r="AP752" s="33" t="s">
        <v>11318</v>
      </c>
      <c r="AQ752" s="33">
        <v>0</v>
      </c>
      <c r="AR752" s="33"/>
      <c r="AS752" s="33"/>
      <c r="AT752" s="33"/>
      <c r="AU752" s="33"/>
      <c r="AV752" s="33"/>
      <c r="AW752" s="33"/>
      <c r="AX752" s="33"/>
      <c r="AY752" s="33"/>
      <c r="AZ752" s="33"/>
      <c r="BA752" s="33"/>
      <c r="BB752" s="33"/>
      <c r="BC752" s="33" t="s">
        <v>11306</v>
      </c>
      <c r="BD752" s="33" t="s">
        <v>11318</v>
      </c>
      <c r="BE752" s="33"/>
      <c r="BF752" s="33"/>
      <c r="BG752" s="33"/>
      <c r="BH752" s="33"/>
      <c r="BI752" s="33"/>
      <c r="BJ752" s="33">
        <v>0</v>
      </c>
      <c r="BK752" s="33" t="s">
        <v>31</v>
      </c>
      <c r="BL752" s="33"/>
      <c r="BM752" s="33" t="s">
        <v>22259</v>
      </c>
    </row>
    <row r="753" spans="1:65" x14ac:dyDescent="0.25">
      <c r="A753" s="33" t="s">
        <v>17239</v>
      </c>
      <c r="B753" s="33" t="s">
        <v>17240</v>
      </c>
      <c r="C753" s="33" t="s">
        <v>17241</v>
      </c>
      <c r="D753" s="33" t="s">
        <v>13574</v>
      </c>
      <c r="E753" s="33" t="s">
        <v>11800</v>
      </c>
      <c r="F753" s="33" t="s">
        <v>11550</v>
      </c>
      <c r="G753" s="33">
        <v>336.8</v>
      </c>
      <c r="H753" s="33">
        <v>0</v>
      </c>
      <c r="I753" s="33"/>
      <c r="J753" s="33" t="s">
        <v>11304</v>
      </c>
      <c r="K753" s="33" t="s">
        <v>14781</v>
      </c>
      <c r="L753" s="33">
        <v>120</v>
      </c>
      <c r="M753" s="33"/>
      <c r="N753" s="33"/>
      <c r="O753" s="33"/>
      <c r="P753" s="33" t="s">
        <v>11306</v>
      </c>
      <c r="Q753" s="33" t="s">
        <v>11306</v>
      </c>
      <c r="R753" s="33">
        <v>0</v>
      </c>
      <c r="S753" s="33">
        <v>0</v>
      </c>
      <c r="T753" s="33"/>
      <c r="U753" s="33"/>
      <c r="V753" s="33"/>
      <c r="W753" s="33" t="s">
        <v>14057</v>
      </c>
      <c r="X753" s="33"/>
      <c r="Y753" s="33" t="s">
        <v>11308</v>
      </c>
      <c r="Z753" s="33">
        <v>0</v>
      </c>
      <c r="AA753" s="33">
        <v>0</v>
      </c>
      <c r="AB753" s="33">
        <v>0</v>
      </c>
      <c r="AC753" s="33">
        <v>0</v>
      </c>
      <c r="AD753" s="33" t="s">
        <v>11803</v>
      </c>
      <c r="AE753" s="33" t="s">
        <v>17242</v>
      </c>
      <c r="AF753" s="33" t="s">
        <v>17243</v>
      </c>
      <c r="AG753" s="33" t="s">
        <v>17244</v>
      </c>
      <c r="AH753" s="33" t="s">
        <v>17245</v>
      </c>
      <c r="AI753" s="33" t="s">
        <v>17246</v>
      </c>
      <c r="AJ753" s="33" t="s">
        <v>17247</v>
      </c>
      <c r="AK753" s="33" t="s">
        <v>12774</v>
      </c>
      <c r="AL753" s="33" t="s">
        <v>16986</v>
      </c>
      <c r="AM753" s="33" t="s">
        <v>17248</v>
      </c>
      <c r="AN753" s="33"/>
      <c r="AO753" s="33" t="s">
        <v>11627</v>
      </c>
      <c r="AP753" s="33" t="s">
        <v>11318</v>
      </c>
      <c r="AQ753" s="33">
        <v>0</v>
      </c>
      <c r="AR753" s="33"/>
      <c r="AS753" s="33"/>
      <c r="AT753" s="33"/>
      <c r="AU753" s="33"/>
      <c r="AV753" s="33"/>
      <c r="AW753" s="33"/>
      <c r="AX753" s="33"/>
      <c r="AY753" s="33"/>
      <c r="AZ753" s="33"/>
      <c r="BA753" s="33"/>
      <c r="BB753" s="33"/>
      <c r="BC753" s="33" t="s">
        <v>11306</v>
      </c>
      <c r="BD753" s="33" t="s">
        <v>11318</v>
      </c>
      <c r="BE753" s="33"/>
      <c r="BF753" s="33"/>
      <c r="BG753" s="33"/>
      <c r="BH753" s="33"/>
      <c r="BI753" s="33"/>
      <c r="BJ753" s="33">
        <v>0</v>
      </c>
      <c r="BK753" s="33" t="s">
        <v>31</v>
      </c>
      <c r="BL753" s="33"/>
      <c r="BM753" s="33" t="s">
        <v>22259</v>
      </c>
    </row>
    <row r="754" spans="1:65" x14ac:dyDescent="0.25">
      <c r="A754" s="33" t="s">
        <v>17249</v>
      </c>
      <c r="B754" s="33" t="s">
        <v>17250</v>
      </c>
      <c r="C754" s="33" t="s">
        <v>17251</v>
      </c>
      <c r="D754" s="33" t="s">
        <v>13574</v>
      </c>
      <c r="E754" s="33" t="s">
        <v>11800</v>
      </c>
      <c r="F754" s="33" t="s">
        <v>11550</v>
      </c>
      <c r="G754" s="33">
        <v>336.8</v>
      </c>
      <c r="H754" s="33">
        <v>0</v>
      </c>
      <c r="I754" s="33"/>
      <c r="J754" s="33" t="s">
        <v>11304</v>
      </c>
      <c r="K754" s="33" t="s">
        <v>14781</v>
      </c>
      <c r="L754" s="33">
        <v>120</v>
      </c>
      <c r="M754" s="33"/>
      <c r="N754" s="33"/>
      <c r="O754" s="33"/>
      <c r="P754" s="33" t="s">
        <v>11306</v>
      </c>
      <c r="Q754" s="33" t="s">
        <v>11306</v>
      </c>
      <c r="R754" s="33">
        <v>0</v>
      </c>
      <c r="S754" s="33">
        <v>0</v>
      </c>
      <c r="T754" s="33"/>
      <c r="U754" s="33"/>
      <c r="V754" s="33"/>
      <c r="W754" s="33" t="s">
        <v>14057</v>
      </c>
      <c r="X754" s="33"/>
      <c r="Y754" s="33" t="s">
        <v>11308</v>
      </c>
      <c r="Z754" s="33">
        <v>0</v>
      </c>
      <c r="AA754" s="33">
        <v>0</v>
      </c>
      <c r="AB754" s="33">
        <v>0</v>
      </c>
      <c r="AC754" s="33">
        <v>0</v>
      </c>
      <c r="AD754" s="33" t="s">
        <v>11803</v>
      </c>
      <c r="AE754" s="33" t="s">
        <v>17252</v>
      </c>
      <c r="AF754" s="33" t="s">
        <v>17253</v>
      </c>
      <c r="AG754" s="33" t="s">
        <v>17254</v>
      </c>
      <c r="AH754" s="33" t="s">
        <v>17255</v>
      </c>
      <c r="AI754" s="33" t="s">
        <v>17256</v>
      </c>
      <c r="AJ754" s="33" t="s">
        <v>17257</v>
      </c>
      <c r="AK754" s="33" t="s">
        <v>12774</v>
      </c>
      <c r="AL754" s="33" t="s">
        <v>16986</v>
      </c>
      <c r="AM754" s="33" t="s">
        <v>17258</v>
      </c>
      <c r="AN754" s="33"/>
      <c r="AO754" s="33" t="s">
        <v>11627</v>
      </c>
      <c r="AP754" s="33" t="s">
        <v>11318</v>
      </c>
      <c r="AQ754" s="33">
        <v>0</v>
      </c>
      <c r="AR754" s="33"/>
      <c r="AS754" s="33"/>
      <c r="AT754" s="33"/>
      <c r="AU754" s="33"/>
      <c r="AV754" s="33"/>
      <c r="AW754" s="33"/>
      <c r="AX754" s="33"/>
      <c r="AY754" s="33"/>
      <c r="AZ754" s="33"/>
      <c r="BA754" s="33"/>
      <c r="BB754" s="33"/>
      <c r="BC754" s="33" t="s">
        <v>11306</v>
      </c>
      <c r="BD754" s="33" t="s">
        <v>11318</v>
      </c>
      <c r="BE754" s="33"/>
      <c r="BF754" s="33"/>
      <c r="BG754" s="33"/>
      <c r="BH754" s="33"/>
      <c r="BI754" s="33"/>
      <c r="BJ754" s="33">
        <v>0</v>
      </c>
      <c r="BK754" s="33" t="s">
        <v>31</v>
      </c>
      <c r="BL754" s="33"/>
      <c r="BM754" s="33" t="s">
        <v>22259</v>
      </c>
    </row>
    <row r="755" spans="1:65" x14ac:dyDescent="0.25">
      <c r="A755" s="33" t="s">
        <v>17259</v>
      </c>
      <c r="B755" s="33" t="s">
        <v>17260</v>
      </c>
      <c r="C755" s="33" t="s">
        <v>17261</v>
      </c>
      <c r="D755" s="33" t="s">
        <v>13574</v>
      </c>
      <c r="E755" s="33" t="s">
        <v>11800</v>
      </c>
      <c r="F755" s="33" t="s">
        <v>11550</v>
      </c>
      <c r="G755" s="33">
        <v>336.8</v>
      </c>
      <c r="H755" s="33">
        <v>0</v>
      </c>
      <c r="I755" s="33"/>
      <c r="J755" s="33" t="s">
        <v>11304</v>
      </c>
      <c r="K755" s="33" t="s">
        <v>14781</v>
      </c>
      <c r="L755" s="33">
        <v>120</v>
      </c>
      <c r="M755" s="33"/>
      <c r="N755" s="33"/>
      <c r="O755" s="33"/>
      <c r="P755" s="33" t="s">
        <v>11306</v>
      </c>
      <c r="Q755" s="33" t="s">
        <v>11306</v>
      </c>
      <c r="R755" s="33">
        <v>0</v>
      </c>
      <c r="S755" s="33">
        <v>0</v>
      </c>
      <c r="T755" s="33"/>
      <c r="U755" s="33"/>
      <c r="V755" s="33"/>
      <c r="W755" s="33" t="s">
        <v>14057</v>
      </c>
      <c r="X755" s="33"/>
      <c r="Y755" s="33" t="s">
        <v>11308</v>
      </c>
      <c r="Z755" s="33">
        <v>0</v>
      </c>
      <c r="AA755" s="33">
        <v>0</v>
      </c>
      <c r="AB755" s="33">
        <v>0</v>
      </c>
      <c r="AC755" s="33">
        <v>0</v>
      </c>
      <c r="AD755" s="33" t="s">
        <v>11803</v>
      </c>
      <c r="AE755" s="33" t="s">
        <v>17262</v>
      </c>
      <c r="AF755" s="33" t="s">
        <v>17263</v>
      </c>
      <c r="AG755" s="33" t="s">
        <v>17264</v>
      </c>
      <c r="AH755" s="33" t="s">
        <v>17265</v>
      </c>
      <c r="AI755" s="33" t="s">
        <v>17266</v>
      </c>
      <c r="AJ755" s="33" t="s">
        <v>17267</v>
      </c>
      <c r="AK755" s="33" t="s">
        <v>12774</v>
      </c>
      <c r="AL755" s="33" t="s">
        <v>16986</v>
      </c>
      <c r="AM755" s="33" t="s">
        <v>17268</v>
      </c>
      <c r="AN755" s="33"/>
      <c r="AO755" s="33" t="s">
        <v>11627</v>
      </c>
      <c r="AP755" s="33" t="s">
        <v>11318</v>
      </c>
      <c r="AQ755" s="33">
        <v>0</v>
      </c>
      <c r="AR755" s="33"/>
      <c r="AS755" s="33"/>
      <c r="AT755" s="33"/>
      <c r="AU755" s="33"/>
      <c r="AV755" s="33"/>
      <c r="AW755" s="33"/>
      <c r="AX755" s="33"/>
      <c r="AY755" s="33"/>
      <c r="AZ755" s="33"/>
      <c r="BA755" s="33"/>
      <c r="BB755" s="33"/>
      <c r="BC755" s="33" t="s">
        <v>11306</v>
      </c>
      <c r="BD755" s="33" t="s">
        <v>11318</v>
      </c>
      <c r="BE755" s="33"/>
      <c r="BF755" s="33"/>
      <c r="BG755" s="33"/>
      <c r="BH755" s="33"/>
      <c r="BI755" s="33"/>
      <c r="BJ755" s="33">
        <v>0</v>
      </c>
      <c r="BK755" s="33" t="s">
        <v>31</v>
      </c>
      <c r="BL755" s="33"/>
      <c r="BM755" s="33" t="s">
        <v>22259</v>
      </c>
    </row>
    <row r="756" spans="1:65" x14ac:dyDescent="0.25">
      <c r="A756" s="33" t="s">
        <v>17269</v>
      </c>
      <c r="B756" s="33" t="s">
        <v>17270</v>
      </c>
      <c r="C756" s="33" t="s">
        <v>17271</v>
      </c>
      <c r="D756" s="33" t="s">
        <v>13574</v>
      </c>
      <c r="E756" s="33" t="s">
        <v>11800</v>
      </c>
      <c r="F756" s="33" t="s">
        <v>11550</v>
      </c>
      <c r="G756" s="33">
        <v>336.8</v>
      </c>
      <c r="H756" s="33">
        <v>0</v>
      </c>
      <c r="I756" s="33"/>
      <c r="J756" s="33" t="s">
        <v>11304</v>
      </c>
      <c r="K756" s="33" t="s">
        <v>14781</v>
      </c>
      <c r="L756" s="33">
        <v>120</v>
      </c>
      <c r="M756" s="33"/>
      <c r="N756" s="33"/>
      <c r="O756" s="33"/>
      <c r="P756" s="33" t="s">
        <v>11306</v>
      </c>
      <c r="Q756" s="33" t="s">
        <v>11306</v>
      </c>
      <c r="R756" s="33">
        <v>0</v>
      </c>
      <c r="S756" s="33">
        <v>0</v>
      </c>
      <c r="T756" s="33"/>
      <c r="U756" s="33"/>
      <c r="V756" s="33"/>
      <c r="W756" s="33" t="s">
        <v>14057</v>
      </c>
      <c r="X756" s="33"/>
      <c r="Y756" s="33" t="s">
        <v>11308</v>
      </c>
      <c r="Z756" s="33">
        <v>0</v>
      </c>
      <c r="AA756" s="33">
        <v>0</v>
      </c>
      <c r="AB756" s="33">
        <v>0</v>
      </c>
      <c r="AC756" s="33">
        <v>0</v>
      </c>
      <c r="AD756" s="33" t="s">
        <v>11803</v>
      </c>
      <c r="AE756" s="33" t="s">
        <v>17272</v>
      </c>
      <c r="AF756" s="33" t="s">
        <v>17273</v>
      </c>
      <c r="AG756" s="33" t="s">
        <v>17274</v>
      </c>
      <c r="AH756" s="33" t="s">
        <v>17275</v>
      </c>
      <c r="AI756" s="33" t="s">
        <v>17276</v>
      </c>
      <c r="AJ756" s="33" t="s">
        <v>17277</v>
      </c>
      <c r="AK756" s="33" t="s">
        <v>12774</v>
      </c>
      <c r="AL756" s="33" t="s">
        <v>16986</v>
      </c>
      <c r="AM756" s="33" t="s">
        <v>17278</v>
      </c>
      <c r="AN756" s="33"/>
      <c r="AO756" s="33" t="s">
        <v>11627</v>
      </c>
      <c r="AP756" s="33" t="s">
        <v>11318</v>
      </c>
      <c r="AQ756" s="33">
        <v>0</v>
      </c>
      <c r="AR756" s="33"/>
      <c r="AS756" s="33"/>
      <c r="AT756" s="33"/>
      <c r="AU756" s="33"/>
      <c r="AV756" s="33"/>
      <c r="AW756" s="33"/>
      <c r="AX756" s="33"/>
      <c r="AY756" s="33"/>
      <c r="AZ756" s="33"/>
      <c r="BA756" s="33"/>
      <c r="BB756" s="33"/>
      <c r="BC756" s="33" t="s">
        <v>11306</v>
      </c>
      <c r="BD756" s="33" t="s">
        <v>11318</v>
      </c>
      <c r="BE756" s="33"/>
      <c r="BF756" s="33"/>
      <c r="BG756" s="33"/>
      <c r="BH756" s="33"/>
      <c r="BI756" s="33"/>
      <c r="BJ756" s="33">
        <v>0</v>
      </c>
      <c r="BK756" s="33" t="s">
        <v>31</v>
      </c>
      <c r="BL756" s="33"/>
      <c r="BM756" s="33" t="s">
        <v>22259</v>
      </c>
    </row>
    <row r="757" spans="1:65" x14ac:dyDescent="0.25">
      <c r="A757" s="33" t="s">
        <v>17279</v>
      </c>
      <c r="B757" s="33" t="s">
        <v>17280</v>
      </c>
      <c r="C757" s="33" t="s">
        <v>17281</v>
      </c>
      <c r="D757" s="33" t="s">
        <v>13574</v>
      </c>
      <c r="E757" s="33" t="s">
        <v>11800</v>
      </c>
      <c r="F757" s="33" t="s">
        <v>11550</v>
      </c>
      <c r="G757" s="33">
        <v>338.8</v>
      </c>
      <c r="H757" s="33">
        <v>0</v>
      </c>
      <c r="I757" s="33"/>
      <c r="J757" s="33" t="s">
        <v>11304</v>
      </c>
      <c r="K757" s="33" t="s">
        <v>14864</v>
      </c>
      <c r="L757" s="33">
        <v>120</v>
      </c>
      <c r="M757" s="33"/>
      <c r="N757" s="33"/>
      <c r="O757" s="33"/>
      <c r="P757" s="33" t="s">
        <v>11306</v>
      </c>
      <c r="Q757" s="33" t="s">
        <v>11306</v>
      </c>
      <c r="R757" s="33">
        <v>0</v>
      </c>
      <c r="S757" s="33">
        <v>0</v>
      </c>
      <c r="T757" s="33"/>
      <c r="U757" s="33"/>
      <c r="V757" s="33"/>
      <c r="W757" s="33" t="s">
        <v>14057</v>
      </c>
      <c r="X757" s="33"/>
      <c r="Y757" s="33" t="s">
        <v>11308</v>
      </c>
      <c r="Z757" s="33">
        <v>0</v>
      </c>
      <c r="AA757" s="33">
        <v>0</v>
      </c>
      <c r="AB757" s="33">
        <v>0</v>
      </c>
      <c r="AC757" s="33">
        <v>0</v>
      </c>
      <c r="AD757" s="33" t="s">
        <v>11803</v>
      </c>
      <c r="AE757" s="33" t="s">
        <v>17282</v>
      </c>
      <c r="AF757" s="33" t="s">
        <v>17283</v>
      </c>
      <c r="AG757" s="33" t="s">
        <v>17284</v>
      </c>
      <c r="AH757" s="33" t="s">
        <v>17285</v>
      </c>
      <c r="AI757" s="33" t="s">
        <v>17286</v>
      </c>
      <c r="AJ757" s="33" t="s">
        <v>17287</v>
      </c>
      <c r="AK757" s="33" t="s">
        <v>12774</v>
      </c>
      <c r="AL757" s="33" t="s">
        <v>16986</v>
      </c>
      <c r="AM757" s="33" t="s">
        <v>17288</v>
      </c>
      <c r="AN757" s="33"/>
      <c r="AO757" s="33" t="s">
        <v>11627</v>
      </c>
      <c r="AP757" s="33" t="s">
        <v>11318</v>
      </c>
      <c r="AQ757" s="33">
        <v>0</v>
      </c>
      <c r="AR757" s="33"/>
      <c r="AS757" s="33"/>
      <c r="AT757" s="33"/>
      <c r="AU757" s="33"/>
      <c r="AV757" s="33"/>
      <c r="AW757" s="33"/>
      <c r="AX757" s="33"/>
      <c r="AY757" s="33"/>
      <c r="AZ757" s="33"/>
      <c r="BA757" s="33"/>
      <c r="BB757" s="33"/>
      <c r="BC757" s="33" t="s">
        <v>11306</v>
      </c>
      <c r="BD757" s="33" t="s">
        <v>11318</v>
      </c>
      <c r="BE757" s="33"/>
      <c r="BF757" s="33"/>
      <c r="BG757" s="33"/>
      <c r="BH757" s="33"/>
      <c r="BI757" s="33"/>
      <c r="BJ757" s="33">
        <v>0</v>
      </c>
      <c r="BK757" s="33" t="s">
        <v>31</v>
      </c>
      <c r="BL757" s="33"/>
      <c r="BM757" s="33" t="s">
        <v>22259</v>
      </c>
    </row>
    <row r="758" spans="1:65" x14ac:dyDescent="0.25">
      <c r="A758" s="33" t="s">
        <v>17289</v>
      </c>
      <c r="B758" s="33" t="s">
        <v>1274</v>
      </c>
      <c r="C758" s="33" t="s">
        <v>17290</v>
      </c>
      <c r="D758" s="33" t="s">
        <v>13574</v>
      </c>
      <c r="E758" s="33" t="s">
        <v>11800</v>
      </c>
      <c r="F758" s="33" t="s">
        <v>11550</v>
      </c>
      <c r="G758" s="33">
        <v>338.8</v>
      </c>
      <c r="H758" s="33">
        <v>0</v>
      </c>
      <c r="I758" s="33"/>
      <c r="J758" s="33" t="s">
        <v>11304</v>
      </c>
      <c r="K758" s="33" t="s">
        <v>14876</v>
      </c>
      <c r="L758" s="33">
        <v>120</v>
      </c>
      <c r="M758" s="33"/>
      <c r="N758" s="33"/>
      <c r="O758" s="33"/>
      <c r="P758" s="33" t="s">
        <v>11306</v>
      </c>
      <c r="Q758" s="33" t="s">
        <v>11306</v>
      </c>
      <c r="R758" s="33">
        <v>0</v>
      </c>
      <c r="S758" s="33">
        <v>0</v>
      </c>
      <c r="T758" s="33"/>
      <c r="U758" s="33"/>
      <c r="V758" s="33"/>
      <c r="W758" s="33" t="s">
        <v>14057</v>
      </c>
      <c r="X758" s="33"/>
      <c r="Y758" s="33" t="s">
        <v>11308</v>
      </c>
      <c r="Z758" s="33">
        <v>0</v>
      </c>
      <c r="AA758" s="33">
        <v>0</v>
      </c>
      <c r="AB758" s="33">
        <v>0</v>
      </c>
      <c r="AC758" s="33">
        <v>0</v>
      </c>
      <c r="AD758" s="33" t="s">
        <v>11803</v>
      </c>
      <c r="AE758" s="33" t="s">
        <v>17291</v>
      </c>
      <c r="AF758" s="33" t="s">
        <v>17292</v>
      </c>
      <c r="AG758" s="33" t="s">
        <v>17293</v>
      </c>
      <c r="AH758" s="33" t="s">
        <v>17294</v>
      </c>
      <c r="AI758" s="33" t="s">
        <v>17295</v>
      </c>
      <c r="AJ758" s="33" t="s">
        <v>17296</v>
      </c>
      <c r="AK758" s="33" t="s">
        <v>12774</v>
      </c>
      <c r="AL758" s="33" t="s">
        <v>16986</v>
      </c>
      <c r="AM758" s="33" t="s">
        <v>17297</v>
      </c>
      <c r="AN758" s="33"/>
      <c r="AO758" s="33" t="s">
        <v>11627</v>
      </c>
      <c r="AP758" s="33" t="s">
        <v>11318</v>
      </c>
      <c r="AQ758" s="33">
        <v>0</v>
      </c>
      <c r="AR758" s="33"/>
      <c r="AS758" s="33"/>
      <c r="AT758" s="33"/>
      <c r="AU758" s="33"/>
      <c r="AV758" s="33"/>
      <c r="AW758" s="33"/>
      <c r="AX758" s="33"/>
      <c r="AY758" s="33"/>
      <c r="AZ758" s="33"/>
      <c r="BA758" s="33"/>
      <c r="BB758" s="33"/>
      <c r="BC758" s="33" t="s">
        <v>11306</v>
      </c>
      <c r="BD758" s="33" t="s">
        <v>11318</v>
      </c>
      <c r="BE758" s="33"/>
      <c r="BF758" s="33"/>
      <c r="BG758" s="33"/>
      <c r="BH758" s="33"/>
      <c r="BI758" s="33"/>
      <c r="BJ758" s="33">
        <v>0</v>
      </c>
      <c r="BK758" s="33" t="s">
        <v>31</v>
      </c>
      <c r="BL758" s="33"/>
      <c r="BM758" s="33" t="s">
        <v>22259</v>
      </c>
    </row>
    <row r="759" spans="1:65" x14ac:dyDescent="0.25">
      <c r="A759" s="33" t="s">
        <v>17298</v>
      </c>
      <c r="B759" s="33" t="s">
        <v>6396</v>
      </c>
      <c r="C759" s="33" t="s">
        <v>17299</v>
      </c>
      <c r="D759" s="33" t="s">
        <v>13574</v>
      </c>
      <c r="E759" s="33" t="s">
        <v>11800</v>
      </c>
      <c r="F759" s="33" t="s">
        <v>11550</v>
      </c>
      <c r="G759" s="33">
        <v>328.7</v>
      </c>
      <c r="H759" s="33">
        <v>0</v>
      </c>
      <c r="I759" s="33"/>
      <c r="J759" s="33" t="s">
        <v>11304</v>
      </c>
      <c r="K759" s="33" t="s">
        <v>15691</v>
      </c>
      <c r="L759" s="33">
        <v>120</v>
      </c>
      <c r="M759" s="33"/>
      <c r="N759" s="33"/>
      <c r="O759" s="33"/>
      <c r="P759" s="33" t="s">
        <v>11306</v>
      </c>
      <c r="Q759" s="33" t="s">
        <v>11306</v>
      </c>
      <c r="R759" s="33">
        <v>2.5</v>
      </c>
      <c r="S759" s="33">
        <v>2.5</v>
      </c>
      <c r="T759" s="33"/>
      <c r="U759" s="33"/>
      <c r="V759" s="33" t="s">
        <v>17300</v>
      </c>
      <c r="W759" s="33" t="s">
        <v>14057</v>
      </c>
      <c r="X759" s="33"/>
      <c r="Y759" s="33" t="s">
        <v>11308</v>
      </c>
      <c r="Z759" s="33">
        <v>10</v>
      </c>
      <c r="AA759" s="33">
        <v>14</v>
      </c>
      <c r="AB759" s="33">
        <v>94</v>
      </c>
      <c r="AC759" s="33">
        <v>0</v>
      </c>
      <c r="AD759" s="33" t="s">
        <v>11803</v>
      </c>
      <c r="AE759" s="33" t="s">
        <v>17301</v>
      </c>
      <c r="AF759" s="33" t="s">
        <v>17302</v>
      </c>
      <c r="AG759" s="33" t="s">
        <v>17303</v>
      </c>
      <c r="AH759" s="33" t="s">
        <v>17304</v>
      </c>
      <c r="AI759" s="33" t="s">
        <v>17305</v>
      </c>
      <c r="AJ759" s="33" t="s">
        <v>17306</v>
      </c>
      <c r="AK759" s="33" t="s">
        <v>12774</v>
      </c>
      <c r="AL759" s="33" t="s">
        <v>16986</v>
      </c>
      <c r="AM759" s="33" t="s">
        <v>17307</v>
      </c>
      <c r="AN759" s="33" t="s">
        <v>11500</v>
      </c>
      <c r="AO759" s="33" t="s">
        <v>11627</v>
      </c>
      <c r="AP759" s="33" t="s">
        <v>11318</v>
      </c>
      <c r="AQ759" s="33">
        <v>0</v>
      </c>
      <c r="AR759" s="33"/>
      <c r="AS759" s="33"/>
      <c r="AT759" s="33"/>
      <c r="AU759" s="33"/>
      <c r="AV759" s="33"/>
      <c r="AW759" s="33"/>
      <c r="AX759" s="33"/>
      <c r="AY759" s="33"/>
      <c r="AZ759" s="33"/>
      <c r="BA759" s="33"/>
      <c r="BB759" s="33"/>
      <c r="BC759" s="33" t="s">
        <v>11306</v>
      </c>
      <c r="BD759" s="33" t="s">
        <v>11318</v>
      </c>
      <c r="BE759" s="33"/>
      <c r="BF759" s="33"/>
      <c r="BG759" s="33"/>
      <c r="BH759" s="33"/>
      <c r="BI759" s="33"/>
      <c r="BJ759" s="33">
        <v>0</v>
      </c>
      <c r="BK759" s="33" t="s">
        <v>31</v>
      </c>
      <c r="BL759" s="33"/>
      <c r="BM759" s="33" t="s">
        <v>22259</v>
      </c>
    </row>
    <row r="760" spans="1:65" x14ac:dyDescent="0.25">
      <c r="A760" s="33" t="s">
        <v>17308</v>
      </c>
      <c r="B760" s="33" t="s">
        <v>17309</v>
      </c>
      <c r="C760" s="33" t="s">
        <v>17310</v>
      </c>
      <c r="D760" s="33" t="s">
        <v>13574</v>
      </c>
      <c r="E760" s="33"/>
      <c r="F760" s="33" t="s">
        <v>11550</v>
      </c>
      <c r="G760" s="33">
        <v>328.8</v>
      </c>
      <c r="H760" s="33">
        <v>0</v>
      </c>
      <c r="I760" s="33"/>
      <c r="J760" s="33" t="s">
        <v>11304</v>
      </c>
      <c r="K760" s="33" t="s">
        <v>11306</v>
      </c>
      <c r="L760" s="33">
        <v>120</v>
      </c>
      <c r="M760" s="33"/>
      <c r="N760" s="33"/>
      <c r="O760" s="33"/>
      <c r="P760" s="33" t="s">
        <v>11306</v>
      </c>
      <c r="Q760" s="33" t="s">
        <v>11306</v>
      </c>
      <c r="R760" s="33">
        <v>2.5</v>
      </c>
      <c r="S760" s="33">
        <v>2.5</v>
      </c>
      <c r="T760" s="33" t="s">
        <v>12072</v>
      </c>
      <c r="U760" s="33" t="s">
        <v>12072</v>
      </c>
      <c r="V760" s="33" t="s">
        <v>17311</v>
      </c>
      <c r="W760" s="33"/>
      <c r="X760" s="33"/>
      <c r="Y760" s="33" t="s">
        <v>11308</v>
      </c>
      <c r="Z760" s="33">
        <v>14</v>
      </c>
      <c r="AA760" s="33">
        <v>10</v>
      </c>
      <c r="AB760" s="33">
        <v>94</v>
      </c>
      <c r="AC760" s="33">
        <v>0</v>
      </c>
      <c r="AD760" s="33" t="s">
        <v>11803</v>
      </c>
      <c r="AE760" s="33" t="s">
        <v>17312</v>
      </c>
      <c r="AF760" s="33"/>
      <c r="AG760" s="33"/>
      <c r="AH760" s="33"/>
      <c r="AI760" s="33"/>
      <c r="AJ760" s="33"/>
      <c r="AK760" s="33" t="s">
        <v>12774</v>
      </c>
      <c r="AL760" s="33" t="s">
        <v>16986</v>
      </c>
      <c r="AM760" s="33" t="s">
        <v>17313</v>
      </c>
      <c r="AN760" s="33" t="s">
        <v>11500</v>
      </c>
      <c r="AO760" s="33" t="s">
        <v>11627</v>
      </c>
      <c r="AP760" s="33" t="s">
        <v>11318</v>
      </c>
      <c r="AQ760" s="33">
        <v>0</v>
      </c>
      <c r="AR760" s="33"/>
      <c r="AS760" s="33"/>
      <c r="AT760" s="33"/>
      <c r="AU760" s="33"/>
      <c r="AV760" s="33"/>
      <c r="AW760" s="33"/>
      <c r="AX760" s="33"/>
      <c r="AY760" s="33"/>
      <c r="AZ760" s="33"/>
      <c r="BA760" s="33"/>
      <c r="BB760" s="33"/>
      <c r="BC760" s="33" t="s">
        <v>11306</v>
      </c>
      <c r="BD760" s="33" t="s">
        <v>11318</v>
      </c>
      <c r="BE760" s="33"/>
      <c r="BF760" s="33"/>
      <c r="BG760" s="33"/>
      <c r="BH760" s="33"/>
      <c r="BI760" s="33"/>
      <c r="BJ760" s="33">
        <v>0</v>
      </c>
      <c r="BK760" s="33" t="s">
        <v>31</v>
      </c>
      <c r="BL760" s="33"/>
      <c r="BM760" s="33" t="s">
        <v>22259</v>
      </c>
    </row>
    <row r="761" spans="1:65" x14ac:dyDescent="0.25">
      <c r="A761" s="33" t="s">
        <v>17314</v>
      </c>
      <c r="B761" s="33" t="s">
        <v>17315</v>
      </c>
      <c r="C761" s="33" t="s">
        <v>17316</v>
      </c>
      <c r="D761" s="33" t="s">
        <v>13574</v>
      </c>
      <c r="E761" s="33"/>
      <c r="F761" s="33" t="s">
        <v>11550</v>
      </c>
      <c r="G761" s="33">
        <v>328.8</v>
      </c>
      <c r="H761" s="33">
        <v>0</v>
      </c>
      <c r="I761" s="33"/>
      <c r="J761" s="33" t="s">
        <v>11304</v>
      </c>
      <c r="K761" s="33" t="s">
        <v>11306</v>
      </c>
      <c r="L761" s="33">
        <v>120</v>
      </c>
      <c r="M761" s="33"/>
      <c r="N761" s="33"/>
      <c r="O761" s="33"/>
      <c r="P761" s="33" t="s">
        <v>11306</v>
      </c>
      <c r="Q761" s="33" t="s">
        <v>11306</v>
      </c>
      <c r="R761" s="33">
        <v>2.5</v>
      </c>
      <c r="S761" s="33">
        <v>2.5</v>
      </c>
      <c r="T761" s="33" t="s">
        <v>12072</v>
      </c>
      <c r="U761" s="33" t="s">
        <v>12072</v>
      </c>
      <c r="V761" s="33" t="s">
        <v>17311</v>
      </c>
      <c r="W761" s="33"/>
      <c r="X761" s="33"/>
      <c r="Y761" s="33" t="s">
        <v>11308</v>
      </c>
      <c r="Z761" s="33">
        <v>14</v>
      </c>
      <c r="AA761" s="33">
        <v>10</v>
      </c>
      <c r="AB761" s="33">
        <v>94</v>
      </c>
      <c r="AC761" s="33">
        <v>0</v>
      </c>
      <c r="AD761" s="33" t="s">
        <v>11803</v>
      </c>
      <c r="AE761" s="33" t="s">
        <v>17317</v>
      </c>
      <c r="AF761" s="33"/>
      <c r="AG761" s="33"/>
      <c r="AH761" s="33"/>
      <c r="AI761" s="33"/>
      <c r="AJ761" s="33"/>
      <c r="AK761" s="33" t="s">
        <v>12774</v>
      </c>
      <c r="AL761" s="33" t="s">
        <v>16986</v>
      </c>
      <c r="AM761" s="33" t="s">
        <v>17318</v>
      </c>
      <c r="AN761" s="33" t="s">
        <v>11500</v>
      </c>
      <c r="AO761" s="33" t="s">
        <v>11627</v>
      </c>
      <c r="AP761" s="33" t="s">
        <v>11318</v>
      </c>
      <c r="AQ761" s="33">
        <v>0</v>
      </c>
      <c r="AR761" s="33"/>
      <c r="AS761" s="33"/>
      <c r="AT761" s="33"/>
      <c r="AU761" s="33"/>
      <c r="AV761" s="33"/>
      <c r="AW761" s="33"/>
      <c r="AX761" s="33"/>
      <c r="AY761" s="33"/>
      <c r="AZ761" s="33"/>
      <c r="BA761" s="33"/>
      <c r="BB761" s="33"/>
      <c r="BC761" s="33" t="s">
        <v>11306</v>
      </c>
      <c r="BD761" s="33" t="s">
        <v>11318</v>
      </c>
      <c r="BE761" s="33"/>
      <c r="BF761" s="33"/>
      <c r="BG761" s="33"/>
      <c r="BH761" s="33"/>
      <c r="BI761" s="33"/>
      <c r="BJ761" s="33">
        <v>0</v>
      </c>
      <c r="BK761" s="33" t="s">
        <v>31</v>
      </c>
      <c r="BL761" s="33"/>
      <c r="BM761" s="33" t="s">
        <v>22259</v>
      </c>
    </row>
    <row r="762" spans="1:65" x14ac:dyDescent="0.25">
      <c r="A762" s="33" t="s">
        <v>17319</v>
      </c>
      <c r="B762" s="33" t="s">
        <v>17320</v>
      </c>
      <c r="C762" s="33" t="s">
        <v>17321</v>
      </c>
      <c r="D762" s="33" t="s">
        <v>13574</v>
      </c>
      <c r="E762" s="33"/>
      <c r="F762" s="33" t="s">
        <v>11550</v>
      </c>
      <c r="G762" s="33">
        <v>328.8</v>
      </c>
      <c r="H762" s="33">
        <v>0</v>
      </c>
      <c r="I762" s="33"/>
      <c r="J762" s="33" t="s">
        <v>11304</v>
      </c>
      <c r="K762" s="33" t="s">
        <v>11306</v>
      </c>
      <c r="L762" s="33">
        <v>120</v>
      </c>
      <c r="M762" s="33"/>
      <c r="N762" s="33"/>
      <c r="O762" s="33"/>
      <c r="P762" s="33" t="s">
        <v>11306</v>
      </c>
      <c r="Q762" s="33" t="s">
        <v>11306</v>
      </c>
      <c r="R762" s="33">
        <v>2.5</v>
      </c>
      <c r="S762" s="33">
        <v>2.5</v>
      </c>
      <c r="T762" s="33" t="s">
        <v>12072</v>
      </c>
      <c r="U762" s="33" t="s">
        <v>12072</v>
      </c>
      <c r="V762" s="33" t="s">
        <v>17311</v>
      </c>
      <c r="W762" s="33"/>
      <c r="X762" s="33"/>
      <c r="Y762" s="33" t="s">
        <v>11308</v>
      </c>
      <c r="Z762" s="33">
        <v>14</v>
      </c>
      <c r="AA762" s="33">
        <v>10</v>
      </c>
      <c r="AB762" s="33">
        <v>94</v>
      </c>
      <c r="AC762" s="33">
        <v>0</v>
      </c>
      <c r="AD762" s="33" t="s">
        <v>11803</v>
      </c>
      <c r="AE762" s="33" t="s">
        <v>17322</v>
      </c>
      <c r="AF762" s="33"/>
      <c r="AG762" s="33"/>
      <c r="AH762" s="33"/>
      <c r="AI762" s="33"/>
      <c r="AJ762" s="33"/>
      <c r="AK762" s="33" t="s">
        <v>12774</v>
      </c>
      <c r="AL762" s="33" t="s">
        <v>16986</v>
      </c>
      <c r="AM762" s="33" t="s">
        <v>17323</v>
      </c>
      <c r="AN762" s="33" t="s">
        <v>11500</v>
      </c>
      <c r="AO762" s="33" t="s">
        <v>11627</v>
      </c>
      <c r="AP762" s="33" t="s">
        <v>11318</v>
      </c>
      <c r="AQ762" s="33">
        <v>0</v>
      </c>
      <c r="AR762" s="33"/>
      <c r="AS762" s="33"/>
      <c r="AT762" s="33"/>
      <c r="AU762" s="33"/>
      <c r="AV762" s="33"/>
      <c r="AW762" s="33"/>
      <c r="AX762" s="33"/>
      <c r="AY762" s="33"/>
      <c r="AZ762" s="33"/>
      <c r="BA762" s="33"/>
      <c r="BB762" s="33"/>
      <c r="BC762" s="33" t="s">
        <v>11306</v>
      </c>
      <c r="BD762" s="33" t="s">
        <v>11318</v>
      </c>
      <c r="BE762" s="33"/>
      <c r="BF762" s="33"/>
      <c r="BG762" s="33"/>
      <c r="BH762" s="33"/>
      <c r="BI762" s="33"/>
      <c r="BJ762" s="33">
        <v>0</v>
      </c>
      <c r="BK762" s="33" t="s">
        <v>31</v>
      </c>
      <c r="BL762" s="33"/>
      <c r="BM762" s="33" t="s">
        <v>22259</v>
      </c>
    </row>
    <row r="763" spans="1:65" x14ac:dyDescent="0.25">
      <c r="A763" s="33" t="s">
        <v>17324</v>
      </c>
      <c r="B763" s="33" t="s">
        <v>17325</v>
      </c>
      <c r="C763" s="33" t="s">
        <v>17326</v>
      </c>
      <c r="D763" s="33" t="s">
        <v>11376</v>
      </c>
      <c r="E763" s="33" t="s">
        <v>11800</v>
      </c>
      <c r="F763" s="33" t="s">
        <v>11550</v>
      </c>
      <c r="G763" s="33">
        <v>0</v>
      </c>
      <c r="H763" s="33">
        <v>0</v>
      </c>
      <c r="I763" s="33"/>
      <c r="J763" s="33" t="s">
        <v>11304</v>
      </c>
      <c r="K763" s="33" t="s">
        <v>11306</v>
      </c>
      <c r="L763" s="33">
        <v>478</v>
      </c>
      <c r="M763" s="33"/>
      <c r="N763" s="33"/>
      <c r="O763" s="33"/>
      <c r="P763" s="33" t="s">
        <v>11306</v>
      </c>
      <c r="Q763" s="33" t="s">
        <v>11306</v>
      </c>
      <c r="R763" s="33">
        <v>0</v>
      </c>
      <c r="S763" s="33">
        <v>0</v>
      </c>
      <c r="T763" s="33"/>
      <c r="U763" s="33"/>
      <c r="V763" s="33"/>
      <c r="W763" s="33" t="s">
        <v>14057</v>
      </c>
      <c r="X763" s="33"/>
      <c r="Y763" s="33" t="s">
        <v>11308</v>
      </c>
      <c r="Z763" s="33">
        <v>0</v>
      </c>
      <c r="AA763" s="33">
        <v>0</v>
      </c>
      <c r="AB763" s="33">
        <v>0</v>
      </c>
      <c r="AC763" s="33">
        <v>0</v>
      </c>
      <c r="AD763" s="33" t="s">
        <v>11309</v>
      </c>
      <c r="AE763" s="33"/>
      <c r="AF763" s="33"/>
      <c r="AG763" s="33"/>
      <c r="AH763" s="33"/>
      <c r="AI763" s="33"/>
      <c r="AJ763" s="33"/>
      <c r="AK763" s="33" t="s">
        <v>11809</v>
      </c>
      <c r="AL763" s="33" t="s">
        <v>16986</v>
      </c>
      <c r="AM763" s="33" t="s">
        <v>17327</v>
      </c>
      <c r="AN763" s="33" t="s">
        <v>11227</v>
      </c>
      <c r="AO763" s="33" t="s">
        <v>11317</v>
      </c>
      <c r="AP763" s="33" t="s">
        <v>11318</v>
      </c>
      <c r="AQ763" s="33">
        <v>0</v>
      </c>
      <c r="AR763" s="33"/>
      <c r="AS763" s="33"/>
      <c r="AT763" s="33"/>
      <c r="AU763" s="33"/>
      <c r="AV763" s="33"/>
      <c r="AW763" s="33"/>
      <c r="AX763" s="33"/>
      <c r="AY763" s="33"/>
      <c r="AZ763" s="33"/>
      <c r="BA763" s="33"/>
      <c r="BB763" s="33"/>
      <c r="BC763" s="33" t="s">
        <v>11306</v>
      </c>
      <c r="BD763" s="33" t="s">
        <v>11318</v>
      </c>
      <c r="BE763" s="33" t="s">
        <v>11341</v>
      </c>
      <c r="BF763" s="33"/>
      <c r="BG763" s="33"/>
      <c r="BH763" s="33"/>
      <c r="BI763" s="33"/>
      <c r="BJ763" s="33">
        <v>0</v>
      </c>
      <c r="BK763" s="33" t="s">
        <v>31</v>
      </c>
      <c r="BL763" s="33"/>
      <c r="BM763" s="33" t="s">
        <v>22259</v>
      </c>
    </row>
    <row r="764" spans="1:65" x14ac:dyDescent="0.25">
      <c r="A764" s="33" t="s">
        <v>17328</v>
      </c>
      <c r="B764" s="33" t="s">
        <v>2608</v>
      </c>
      <c r="C764" s="33" t="s">
        <v>17329</v>
      </c>
      <c r="D764" s="33" t="s">
        <v>11376</v>
      </c>
      <c r="E764" s="33" t="s">
        <v>11800</v>
      </c>
      <c r="F764" s="33" t="s">
        <v>11550</v>
      </c>
      <c r="G764" s="33">
        <v>0</v>
      </c>
      <c r="H764" s="33">
        <v>0</v>
      </c>
      <c r="I764" s="33"/>
      <c r="J764" s="33" t="s">
        <v>11304</v>
      </c>
      <c r="K764" s="33" t="s">
        <v>11306</v>
      </c>
      <c r="L764" s="33">
        <v>478</v>
      </c>
      <c r="M764" s="33"/>
      <c r="N764" s="33"/>
      <c r="O764" s="33"/>
      <c r="P764" s="33" t="s">
        <v>11306</v>
      </c>
      <c r="Q764" s="33" t="s">
        <v>11306</v>
      </c>
      <c r="R764" s="33">
        <v>0</v>
      </c>
      <c r="S764" s="33">
        <v>0</v>
      </c>
      <c r="T764" s="33"/>
      <c r="U764" s="33"/>
      <c r="V764" s="33"/>
      <c r="W764" s="33" t="s">
        <v>14057</v>
      </c>
      <c r="X764" s="33"/>
      <c r="Y764" s="33" t="s">
        <v>11308</v>
      </c>
      <c r="Z764" s="33">
        <v>0</v>
      </c>
      <c r="AA764" s="33">
        <v>0</v>
      </c>
      <c r="AB764" s="33">
        <v>0</v>
      </c>
      <c r="AC764" s="33">
        <v>0</v>
      </c>
      <c r="AD764" s="33" t="s">
        <v>11309</v>
      </c>
      <c r="AE764" s="33" t="s">
        <v>17330</v>
      </c>
      <c r="AF764" s="33"/>
      <c r="AG764" s="33"/>
      <c r="AH764" s="33"/>
      <c r="AI764" s="33"/>
      <c r="AJ764" s="33"/>
      <c r="AK764" s="33" t="s">
        <v>11809</v>
      </c>
      <c r="AL764" s="33" t="s">
        <v>16986</v>
      </c>
      <c r="AM764" s="33" t="s">
        <v>17331</v>
      </c>
      <c r="AN764" s="33" t="s">
        <v>11227</v>
      </c>
      <c r="AO764" s="33" t="s">
        <v>11317</v>
      </c>
      <c r="AP764" s="33" t="s">
        <v>11318</v>
      </c>
      <c r="AQ764" s="33">
        <v>0</v>
      </c>
      <c r="AR764" s="33"/>
      <c r="AS764" s="33"/>
      <c r="AT764" s="33"/>
      <c r="AU764" s="33"/>
      <c r="AV764" s="33"/>
      <c r="AW764" s="33"/>
      <c r="AX764" s="33"/>
      <c r="AY764" s="33"/>
      <c r="AZ764" s="33"/>
      <c r="BA764" s="33"/>
      <c r="BB764" s="33"/>
      <c r="BC764" s="33" t="s">
        <v>11306</v>
      </c>
      <c r="BD764" s="33" t="s">
        <v>11318</v>
      </c>
      <c r="BE764" s="33" t="s">
        <v>11341</v>
      </c>
      <c r="BF764" s="33"/>
      <c r="BG764" s="33"/>
      <c r="BH764" s="33"/>
      <c r="BI764" s="33"/>
      <c r="BJ764" s="33">
        <v>0</v>
      </c>
      <c r="BK764" s="33" t="s">
        <v>31</v>
      </c>
      <c r="BL764" s="33"/>
      <c r="BM764" s="33" t="s">
        <v>22259</v>
      </c>
    </row>
    <row r="765" spans="1:65" x14ac:dyDescent="0.25">
      <c r="A765" s="33" t="s">
        <v>17332</v>
      </c>
      <c r="B765" s="33" t="s">
        <v>527</v>
      </c>
      <c r="C765" s="33" t="s">
        <v>17333</v>
      </c>
      <c r="D765" s="33" t="s">
        <v>13574</v>
      </c>
      <c r="E765" s="33" t="s">
        <v>11800</v>
      </c>
      <c r="F765" s="33" t="s">
        <v>11550</v>
      </c>
      <c r="G765" s="33">
        <v>328.8</v>
      </c>
      <c r="H765" s="33">
        <v>0</v>
      </c>
      <c r="I765" s="33"/>
      <c r="J765" s="33" t="s">
        <v>11304</v>
      </c>
      <c r="K765" s="33" t="s">
        <v>12085</v>
      </c>
      <c r="L765" s="33">
        <v>105</v>
      </c>
      <c r="M765" s="33"/>
      <c r="N765" s="33"/>
      <c r="O765" s="33"/>
      <c r="P765" s="33" t="s">
        <v>11306</v>
      </c>
      <c r="Q765" s="33" t="s">
        <v>11306</v>
      </c>
      <c r="R765" s="33">
        <v>2.5</v>
      </c>
      <c r="S765" s="33">
        <v>2.5</v>
      </c>
      <c r="T765" s="33" t="s">
        <v>17334</v>
      </c>
      <c r="U765" s="33" t="s">
        <v>17334</v>
      </c>
      <c r="V765" s="33" t="s">
        <v>17335</v>
      </c>
      <c r="W765" s="33"/>
      <c r="X765" s="33"/>
      <c r="Y765" s="33" t="s">
        <v>11308</v>
      </c>
      <c r="Z765" s="33">
        <v>14</v>
      </c>
      <c r="AA765" s="33">
        <v>10</v>
      </c>
      <c r="AB765" s="33">
        <v>70</v>
      </c>
      <c r="AC765" s="33">
        <v>0</v>
      </c>
      <c r="AD765" s="33" t="s">
        <v>11803</v>
      </c>
      <c r="AE765" s="33" t="s">
        <v>17336</v>
      </c>
      <c r="AF765" s="33"/>
      <c r="AG765" s="33"/>
      <c r="AH765" s="33"/>
      <c r="AI765" s="33"/>
      <c r="AJ765" s="33"/>
      <c r="AK765" s="33" t="s">
        <v>12774</v>
      </c>
      <c r="AL765" s="33" t="s">
        <v>16986</v>
      </c>
      <c r="AM765" s="33" t="s">
        <v>17337</v>
      </c>
      <c r="AN765" s="33" t="s">
        <v>11500</v>
      </c>
      <c r="AO765" s="33" t="s">
        <v>11627</v>
      </c>
      <c r="AP765" s="33" t="s">
        <v>11318</v>
      </c>
      <c r="AQ765" s="33">
        <v>0</v>
      </c>
      <c r="AR765" s="33"/>
      <c r="AS765" s="33"/>
      <c r="AT765" s="33"/>
      <c r="AU765" s="33"/>
      <c r="AV765" s="33"/>
      <c r="AW765" s="33"/>
      <c r="AX765" s="33"/>
      <c r="AY765" s="33"/>
      <c r="AZ765" s="33"/>
      <c r="BA765" s="33"/>
      <c r="BB765" s="33"/>
      <c r="BC765" s="33" t="s">
        <v>11319</v>
      </c>
      <c r="BD765" s="33" t="s">
        <v>11318</v>
      </c>
      <c r="BE765" s="33"/>
      <c r="BF765" s="33"/>
      <c r="BG765" s="33"/>
      <c r="BH765" s="33"/>
      <c r="BI765" s="33"/>
      <c r="BJ765" s="33">
        <v>0</v>
      </c>
      <c r="BK765" s="33" t="s">
        <v>31</v>
      </c>
      <c r="BL765" s="33"/>
      <c r="BM765" s="33" t="s">
        <v>22259</v>
      </c>
    </row>
    <row r="766" spans="1:65" x14ac:dyDescent="0.25">
      <c r="A766" s="33" t="s">
        <v>17338</v>
      </c>
      <c r="B766" s="33" t="s">
        <v>241</v>
      </c>
      <c r="C766" s="33" t="s">
        <v>17339</v>
      </c>
      <c r="D766" s="33" t="s">
        <v>13574</v>
      </c>
      <c r="E766" s="33" t="s">
        <v>11800</v>
      </c>
      <c r="F766" s="33" t="s">
        <v>11550</v>
      </c>
      <c r="G766" s="33">
        <v>328.8</v>
      </c>
      <c r="H766" s="33">
        <v>0</v>
      </c>
      <c r="I766" s="33"/>
      <c r="J766" s="33" t="s">
        <v>11304</v>
      </c>
      <c r="K766" s="33" t="s">
        <v>15865</v>
      </c>
      <c r="L766" s="33">
        <v>120</v>
      </c>
      <c r="M766" s="33"/>
      <c r="N766" s="33"/>
      <c r="O766" s="33"/>
      <c r="P766" s="33" t="s">
        <v>11306</v>
      </c>
      <c r="Q766" s="33" t="s">
        <v>11306</v>
      </c>
      <c r="R766" s="33">
        <v>2.5</v>
      </c>
      <c r="S766" s="33">
        <v>2.5</v>
      </c>
      <c r="T766" s="33" t="s">
        <v>17340</v>
      </c>
      <c r="U766" s="33" t="s">
        <v>17340</v>
      </c>
      <c r="V766" s="33" t="s">
        <v>17335</v>
      </c>
      <c r="W766" s="33"/>
      <c r="X766" s="33"/>
      <c r="Y766" s="33" t="s">
        <v>11308</v>
      </c>
      <c r="Z766" s="33">
        <v>14</v>
      </c>
      <c r="AA766" s="33">
        <v>10</v>
      </c>
      <c r="AB766" s="33">
        <v>70</v>
      </c>
      <c r="AC766" s="33">
        <v>0</v>
      </c>
      <c r="AD766" s="33" t="s">
        <v>11803</v>
      </c>
      <c r="AE766" s="33" t="s">
        <v>17341</v>
      </c>
      <c r="AF766" s="33"/>
      <c r="AG766" s="33"/>
      <c r="AH766" s="33"/>
      <c r="AI766" s="33"/>
      <c r="AJ766" s="33"/>
      <c r="AK766" s="33" t="s">
        <v>12774</v>
      </c>
      <c r="AL766" s="33" t="s">
        <v>16986</v>
      </c>
      <c r="AM766" s="33" t="s">
        <v>17342</v>
      </c>
      <c r="AN766" s="33" t="s">
        <v>11500</v>
      </c>
      <c r="AO766" s="33" t="s">
        <v>11627</v>
      </c>
      <c r="AP766" s="33" t="s">
        <v>11318</v>
      </c>
      <c r="AQ766" s="33">
        <v>0</v>
      </c>
      <c r="AR766" s="33"/>
      <c r="AS766" s="33"/>
      <c r="AT766" s="33"/>
      <c r="AU766" s="33"/>
      <c r="AV766" s="33"/>
      <c r="AW766" s="33"/>
      <c r="AX766" s="33"/>
      <c r="AY766" s="33"/>
      <c r="AZ766" s="33"/>
      <c r="BA766" s="33"/>
      <c r="BB766" s="33"/>
      <c r="BC766" s="33" t="s">
        <v>11319</v>
      </c>
      <c r="BD766" s="33" t="s">
        <v>11318</v>
      </c>
      <c r="BE766" s="33"/>
      <c r="BF766" s="33"/>
      <c r="BG766" s="33"/>
      <c r="BH766" s="33"/>
      <c r="BI766" s="33"/>
      <c r="BJ766" s="33">
        <v>0</v>
      </c>
      <c r="BK766" s="33" t="s">
        <v>31</v>
      </c>
      <c r="BL766" s="33"/>
      <c r="BM766" s="33" t="s">
        <v>22259</v>
      </c>
    </row>
    <row r="767" spans="1:65" x14ac:dyDescent="0.25">
      <c r="A767" s="33" t="s">
        <v>17343</v>
      </c>
      <c r="B767" s="33" t="s">
        <v>205</v>
      </c>
      <c r="C767" s="33" t="s">
        <v>17344</v>
      </c>
      <c r="D767" s="33" t="s">
        <v>13574</v>
      </c>
      <c r="E767" s="33" t="s">
        <v>11800</v>
      </c>
      <c r="F767" s="33" t="s">
        <v>11550</v>
      </c>
      <c r="G767" s="33">
        <v>328.8</v>
      </c>
      <c r="H767" s="33">
        <v>0</v>
      </c>
      <c r="I767" s="33"/>
      <c r="J767" s="33" t="s">
        <v>11304</v>
      </c>
      <c r="K767" s="33" t="s">
        <v>17345</v>
      </c>
      <c r="L767" s="33">
        <v>120</v>
      </c>
      <c r="M767" s="33"/>
      <c r="N767" s="33"/>
      <c r="O767" s="33"/>
      <c r="P767" s="33" t="s">
        <v>11306</v>
      </c>
      <c r="Q767" s="33" t="s">
        <v>11306</v>
      </c>
      <c r="R767" s="33">
        <v>2.5</v>
      </c>
      <c r="S767" s="33">
        <v>2.5</v>
      </c>
      <c r="T767" s="33" t="s">
        <v>17346</v>
      </c>
      <c r="U767" s="33" t="s">
        <v>17346</v>
      </c>
      <c r="V767" s="33" t="s">
        <v>17347</v>
      </c>
      <c r="W767" s="33"/>
      <c r="X767" s="33"/>
      <c r="Y767" s="33" t="s">
        <v>11308</v>
      </c>
      <c r="Z767" s="33">
        <v>14</v>
      </c>
      <c r="AA767" s="33">
        <v>10</v>
      </c>
      <c r="AB767" s="33">
        <v>70</v>
      </c>
      <c r="AC767" s="33">
        <v>0</v>
      </c>
      <c r="AD767" s="33" t="s">
        <v>11803</v>
      </c>
      <c r="AE767" s="33" t="s">
        <v>17348</v>
      </c>
      <c r="AF767" s="33"/>
      <c r="AG767" s="33"/>
      <c r="AH767" s="33"/>
      <c r="AI767" s="33"/>
      <c r="AJ767" s="33"/>
      <c r="AK767" s="33" t="s">
        <v>12774</v>
      </c>
      <c r="AL767" s="33" t="s">
        <v>16986</v>
      </c>
      <c r="AM767" s="33" t="s">
        <v>17349</v>
      </c>
      <c r="AN767" s="33" t="s">
        <v>11500</v>
      </c>
      <c r="AO767" s="33" t="s">
        <v>11627</v>
      </c>
      <c r="AP767" s="33" t="s">
        <v>11318</v>
      </c>
      <c r="AQ767" s="33">
        <v>0</v>
      </c>
      <c r="AR767" s="33"/>
      <c r="AS767" s="33"/>
      <c r="AT767" s="33"/>
      <c r="AU767" s="33"/>
      <c r="AV767" s="33"/>
      <c r="AW767" s="33"/>
      <c r="AX767" s="33"/>
      <c r="AY767" s="33"/>
      <c r="AZ767" s="33"/>
      <c r="BA767" s="33"/>
      <c r="BB767" s="33"/>
      <c r="BC767" s="33" t="s">
        <v>11319</v>
      </c>
      <c r="BD767" s="33" t="s">
        <v>11318</v>
      </c>
      <c r="BE767" s="33"/>
      <c r="BF767" s="33"/>
      <c r="BG767" s="33"/>
      <c r="BH767" s="33"/>
      <c r="BI767" s="33"/>
      <c r="BJ767" s="33">
        <v>0</v>
      </c>
      <c r="BK767" s="33" t="s">
        <v>31</v>
      </c>
      <c r="BL767" s="33"/>
      <c r="BM767" s="33" t="s">
        <v>22259</v>
      </c>
    </row>
    <row r="768" spans="1:65" x14ac:dyDescent="0.25">
      <c r="A768" s="33" t="s">
        <v>17350</v>
      </c>
      <c r="B768" s="33" t="s">
        <v>17351</v>
      </c>
      <c r="C768" s="33" t="s">
        <v>17352</v>
      </c>
      <c r="D768" s="33" t="s">
        <v>13574</v>
      </c>
      <c r="E768" s="33"/>
      <c r="F768" s="33" t="s">
        <v>11550</v>
      </c>
      <c r="G768" s="33">
        <v>150</v>
      </c>
      <c r="H768" s="33">
        <v>0</v>
      </c>
      <c r="I768" s="33"/>
      <c r="J768" s="33" t="s">
        <v>11304</v>
      </c>
      <c r="K768" s="33" t="s">
        <v>11306</v>
      </c>
      <c r="L768" s="33">
        <v>105</v>
      </c>
      <c r="M768" s="33"/>
      <c r="N768" s="33"/>
      <c r="O768" s="33"/>
      <c r="P768" s="33" t="s">
        <v>11306</v>
      </c>
      <c r="Q768" s="33" t="s">
        <v>11306</v>
      </c>
      <c r="R768" s="33">
        <v>0</v>
      </c>
      <c r="S768" s="33">
        <v>0</v>
      </c>
      <c r="T768" s="33"/>
      <c r="U768" s="33"/>
      <c r="V768" s="33"/>
      <c r="W768" s="33"/>
      <c r="X768" s="33"/>
      <c r="Y768" s="33" t="s">
        <v>11308</v>
      </c>
      <c r="Z768" s="33">
        <v>0</v>
      </c>
      <c r="AA768" s="33">
        <v>0</v>
      </c>
      <c r="AB768" s="33">
        <v>0</v>
      </c>
      <c r="AC768" s="33">
        <v>0</v>
      </c>
      <c r="AD768" s="33" t="s">
        <v>11803</v>
      </c>
      <c r="AE768" s="33"/>
      <c r="AF768" s="33"/>
      <c r="AG768" s="33"/>
      <c r="AH768" s="33"/>
      <c r="AI768" s="33"/>
      <c r="AJ768" s="33"/>
      <c r="AK768" s="33" t="s">
        <v>12774</v>
      </c>
      <c r="AL768" s="33" t="s">
        <v>16986</v>
      </c>
      <c r="AM768" s="33" t="s">
        <v>17353</v>
      </c>
      <c r="AN768" s="33"/>
      <c r="AO768" s="33" t="s">
        <v>11627</v>
      </c>
      <c r="AP768" s="33" t="s">
        <v>11318</v>
      </c>
      <c r="AQ768" s="33">
        <v>0</v>
      </c>
      <c r="AR768" s="33"/>
      <c r="AS768" s="33"/>
      <c r="AT768" s="33"/>
      <c r="AU768" s="33"/>
      <c r="AV768" s="33"/>
      <c r="AW768" s="33"/>
      <c r="AX768" s="33"/>
      <c r="AY768" s="33"/>
      <c r="AZ768" s="33"/>
      <c r="BA768" s="33"/>
      <c r="BB768" s="33"/>
      <c r="BC768" s="33" t="s">
        <v>11319</v>
      </c>
      <c r="BD768" s="33" t="s">
        <v>11318</v>
      </c>
      <c r="BE768" s="33"/>
      <c r="BF768" s="33"/>
      <c r="BG768" s="33"/>
      <c r="BH768" s="33"/>
      <c r="BI768" s="33"/>
      <c r="BJ768" s="33">
        <v>0</v>
      </c>
      <c r="BK768" s="33" t="s">
        <v>31</v>
      </c>
      <c r="BL768" s="33"/>
      <c r="BM768" s="33" t="s">
        <v>22259</v>
      </c>
    </row>
    <row r="769" spans="1:65" x14ac:dyDescent="0.25">
      <c r="A769" s="33" t="s">
        <v>17354</v>
      </c>
      <c r="B769" s="33" t="s">
        <v>17355</v>
      </c>
      <c r="C769" s="33" t="s">
        <v>17356</v>
      </c>
      <c r="D769" s="33" t="s">
        <v>13574</v>
      </c>
      <c r="E769" s="33"/>
      <c r="F769" s="33" t="s">
        <v>11550</v>
      </c>
      <c r="G769" s="33">
        <v>150</v>
      </c>
      <c r="H769" s="33">
        <v>0</v>
      </c>
      <c r="I769" s="33"/>
      <c r="J769" s="33" t="s">
        <v>11304</v>
      </c>
      <c r="K769" s="33" t="s">
        <v>11306</v>
      </c>
      <c r="L769" s="33">
        <v>105</v>
      </c>
      <c r="M769" s="33"/>
      <c r="N769" s="33"/>
      <c r="O769" s="33"/>
      <c r="P769" s="33" t="s">
        <v>11306</v>
      </c>
      <c r="Q769" s="33" t="s">
        <v>11306</v>
      </c>
      <c r="R769" s="33">
        <v>0</v>
      </c>
      <c r="S769" s="33">
        <v>0</v>
      </c>
      <c r="T769" s="33"/>
      <c r="U769" s="33"/>
      <c r="V769" s="33"/>
      <c r="W769" s="33"/>
      <c r="X769" s="33"/>
      <c r="Y769" s="33" t="s">
        <v>11308</v>
      </c>
      <c r="Z769" s="33">
        <v>0</v>
      </c>
      <c r="AA769" s="33">
        <v>0</v>
      </c>
      <c r="AB769" s="33">
        <v>0</v>
      </c>
      <c r="AC769" s="33">
        <v>0</v>
      </c>
      <c r="AD769" s="33" t="s">
        <v>11803</v>
      </c>
      <c r="AE769" s="33"/>
      <c r="AF769" s="33"/>
      <c r="AG769" s="33"/>
      <c r="AH769" s="33"/>
      <c r="AI769" s="33"/>
      <c r="AJ769" s="33"/>
      <c r="AK769" s="33" t="s">
        <v>12774</v>
      </c>
      <c r="AL769" s="33" t="s">
        <v>16986</v>
      </c>
      <c r="AM769" s="33" t="s">
        <v>17357</v>
      </c>
      <c r="AN769" s="33"/>
      <c r="AO769" s="33" t="s">
        <v>11627</v>
      </c>
      <c r="AP769" s="33" t="s">
        <v>11318</v>
      </c>
      <c r="AQ769" s="33">
        <v>0</v>
      </c>
      <c r="AR769" s="33"/>
      <c r="AS769" s="33"/>
      <c r="AT769" s="33"/>
      <c r="AU769" s="33"/>
      <c r="AV769" s="33"/>
      <c r="AW769" s="33"/>
      <c r="AX769" s="33"/>
      <c r="AY769" s="33"/>
      <c r="AZ769" s="33"/>
      <c r="BA769" s="33"/>
      <c r="BB769" s="33"/>
      <c r="BC769" s="33" t="s">
        <v>11319</v>
      </c>
      <c r="BD769" s="33" t="s">
        <v>11318</v>
      </c>
      <c r="BE769" s="33"/>
      <c r="BF769" s="33"/>
      <c r="BG769" s="33"/>
      <c r="BH769" s="33"/>
      <c r="BI769" s="33"/>
      <c r="BJ769" s="33">
        <v>0</v>
      </c>
      <c r="BK769" s="33" t="s">
        <v>31</v>
      </c>
      <c r="BL769" s="33"/>
      <c r="BM769" s="33" t="s">
        <v>22259</v>
      </c>
    </row>
    <row r="770" spans="1:65" x14ac:dyDescent="0.25">
      <c r="A770" s="33" t="s">
        <v>17358</v>
      </c>
      <c r="B770" s="33" t="s">
        <v>17359</v>
      </c>
      <c r="C770" s="33" t="s">
        <v>17360</v>
      </c>
      <c r="D770" s="33" t="s">
        <v>13574</v>
      </c>
      <c r="E770" s="33"/>
      <c r="F770" s="33" t="s">
        <v>11550</v>
      </c>
      <c r="G770" s="33">
        <v>150</v>
      </c>
      <c r="H770" s="33">
        <v>0</v>
      </c>
      <c r="I770" s="33"/>
      <c r="J770" s="33" t="s">
        <v>11304</v>
      </c>
      <c r="K770" s="33" t="s">
        <v>12197</v>
      </c>
      <c r="L770" s="33">
        <v>105</v>
      </c>
      <c r="M770" s="33"/>
      <c r="N770" s="33"/>
      <c r="O770" s="33"/>
      <c r="P770" s="33" t="s">
        <v>11306</v>
      </c>
      <c r="Q770" s="33" t="s">
        <v>11306</v>
      </c>
      <c r="R770" s="33">
        <v>0</v>
      </c>
      <c r="S770" s="33">
        <v>0</v>
      </c>
      <c r="T770" s="33"/>
      <c r="U770" s="33"/>
      <c r="V770" s="33"/>
      <c r="W770" s="33"/>
      <c r="X770" s="33"/>
      <c r="Y770" s="33" t="s">
        <v>11308</v>
      </c>
      <c r="Z770" s="33">
        <v>0</v>
      </c>
      <c r="AA770" s="33">
        <v>0</v>
      </c>
      <c r="AB770" s="33">
        <v>0</v>
      </c>
      <c r="AC770" s="33">
        <v>0</v>
      </c>
      <c r="AD770" s="33" t="s">
        <v>11803</v>
      </c>
      <c r="AE770" s="33"/>
      <c r="AF770" s="33"/>
      <c r="AG770" s="33"/>
      <c r="AH770" s="33"/>
      <c r="AI770" s="33"/>
      <c r="AJ770" s="33"/>
      <c r="AK770" s="33" t="s">
        <v>12774</v>
      </c>
      <c r="AL770" s="33" t="s">
        <v>16986</v>
      </c>
      <c r="AM770" s="33" t="s">
        <v>17361</v>
      </c>
      <c r="AN770" s="33"/>
      <c r="AO770" s="33" t="s">
        <v>11627</v>
      </c>
      <c r="AP770" s="33" t="s">
        <v>11318</v>
      </c>
      <c r="AQ770" s="33">
        <v>0</v>
      </c>
      <c r="AR770" s="33"/>
      <c r="AS770" s="33"/>
      <c r="AT770" s="33"/>
      <c r="AU770" s="33"/>
      <c r="AV770" s="33"/>
      <c r="AW770" s="33"/>
      <c r="AX770" s="33"/>
      <c r="AY770" s="33"/>
      <c r="AZ770" s="33"/>
      <c r="BA770" s="33"/>
      <c r="BB770" s="33"/>
      <c r="BC770" s="33" t="s">
        <v>11319</v>
      </c>
      <c r="BD770" s="33" t="s">
        <v>11318</v>
      </c>
      <c r="BE770" s="33"/>
      <c r="BF770" s="33"/>
      <c r="BG770" s="33"/>
      <c r="BH770" s="33"/>
      <c r="BI770" s="33"/>
      <c r="BJ770" s="33">
        <v>0</v>
      </c>
      <c r="BK770" s="33" t="s">
        <v>31</v>
      </c>
      <c r="BL770" s="33"/>
      <c r="BM770" s="33" t="s">
        <v>22259</v>
      </c>
    </row>
    <row r="771" spans="1:65" x14ac:dyDescent="0.25">
      <c r="A771" s="33" t="s">
        <v>17362</v>
      </c>
      <c r="B771" s="33" t="s">
        <v>17363</v>
      </c>
      <c r="C771" s="33" t="s">
        <v>17364</v>
      </c>
      <c r="D771" s="33"/>
      <c r="E771" s="33" t="s">
        <v>11800</v>
      </c>
      <c r="F771" s="33" t="s">
        <v>11550</v>
      </c>
      <c r="G771" s="33">
        <v>1787.8</v>
      </c>
      <c r="H771" s="33">
        <v>0</v>
      </c>
      <c r="I771" s="33"/>
      <c r="J771" s="33" t="s">
        <v>11304</v>
      </c>
      <c r="K771" s="33" t="s">
        <v>11306</v>
      </c>
      <c r="L771" s="33">
        <v>0</v>
      </c>
      <c r="M771" s="33"/>
      <c r="N771" s="33"/>
      <c r="O771" s="33"/>
      <c r="P771" s="33" t="s">
        <v>11306</v>
      </c>
      <c r="Q771" s="33" t="s">
        <v>11306</v>
      </c>
      <c r="R771" s="33">
        <v>0</v>
      </c>
      <c r="S771" s="33">
        <v>0</v>
      </c>
      <c r="T771" s="33"/>
      <c r="U771" s="33"/>
      <c r="V771" s="33" t="s">
        <v>17365</v>
      </c>
      <c r="W771" s="33"/>
      <c r="X771" s="33"/>
      <c r="Y771" s="33" t="s">
        <v>11308</v>
      </c>
      <c r="Z771" s="33">
        <v>0</v>
      </c>
      <c r="AA771" s="33">
        <v>0</v>
      </c>
      <c r="AB771" s="33">
        <v>0</v>
      </c>
      <c r="AC771" s="33">
        <v>0</v>
      </c>
      <c r="AD771" s="33" t="s">
        <v>14046</v>
      </c>
      <c r="AE771" s="33" t="s">
        <v>17366</v>
      </c>
      <c r="AF771" s="33" t="s">
        <v>17367</v>
      </c>
      <c r="AG771" s="33" t="s">
        <v>17368</v>
      </c>
      <c r="AH771" s="33" t="s">
        <v>17369</v>
      </c>
      <c r="AI771" s="33" t="s">
        <v>17370</v>
      </c>
      <c r="AJ771" s="33" t="s">
        <v>17371</v>
      </c>
      <c r="AK771" s="33" t="s">
        <v>11809</v>
      </c>
      <c r="AL771" s="33"/>
      <c r="AM771" s="33"/>
      <c r="AN771" s="33"/>
      <c r="AO771" s="33" t="s">
        <v>11778</v>
      </c>
      <c r="AP771" s="33" t="s">
        <v>11318</v>
      </c>
      <c r="AQ771" s="33">
        <v>0</v>
      </c>
      <c r="AR771" s="33"/>
      <c r="AS771" s="33"/>
      <c r="AT771" s="33"/>
      <c r="AU771" s="33"/>
      <c r="AV771" s="33"/>
      <c r="AW771" s="33"/>
      <c r="AX771" s="33"/>
      <c r="AY771" s="33"/>
      <c r="AZ771" s="33"/>
      <c r="BA771" s="33"/>
      <c r="BB771" s="33"/>
      <c r="BC771" s="33" t="s">
        <v>11306</v>
      </c>
      <c r="BD771" s="33" t="s">
        <v>11318</v>
      </c>
      <c r="BE771" s="33"/>
      <c r="BF771" s="33"/>
      <c r="BG771" s="33"/>
      <c r="BH771" s="33"/>
      <c r="BI771" s="33"/>
      <c r="BJ771" s="33">
        <v>0</v>
      </c>
      <c r="BK771" s="33" t="s">
        <v>31</v>
      </c>
      <c r="BL771" s="33"/>
      <c r="BM771" s="33" t="s">
        <v>22259</v>
      </c>
    </row>
    <row r="772" spans="1:65" x14ac:dyDescent="0.25">
      <c r="A772" s="33" t="s">
        <v>17372</v>
      </c>
      <c r="B772" s="33" t="s">
        <v>17373</v>
      </c>
      <c r="C772" s="33" t="s">
        <v>17374</v>
      </c>
      <c r="D772" s="33" t="s">
        <v>11302</v>
      </c>
      <c r="E772" s="33" t="s">
        <v>11800</v>
      </c>
      <c r="F772" s="33" t="s">
        <v>11550</v>
      </c>
      <c r="G772" s="33">
        <v>0</v>
      </c>
      <c r="H772" s="33">
        <v>0</v>
      </c>
      <c r="I772" s="33"/>
      <c r="J772" s="33" t="s">
        <v>11304</v>
      </c>
      <c r="K772" s="33" t="s">
        <v>11306</v>
      </c>
      <c r="L772" s="33">
        <v>110</v>
      </c>
      <c r="M772" s="33"/>
      <c r="N772" s="33"/>
      <c r="O772" s="33"/>
      <c r="P772" s="33" t="s">
        <v>11306</v>
      </c>
      <c r="Q772" s="33" t="s">
        <v>11306</v>
      </c>
      <c r="R772" s="33">
        <v>2.5</v>
      </c>
      <c r="S772" s="33">
        <v>2.5</v>
      </c>
      <c r="T772" s="33"/>
      <c r="U772" s="33"/>
      <c r="V772" s="33"/>
      <c r="W772" s="33"/>
      <c r="X772" s="33"/>
      <c r="Y772" s="33" t="s">
        <v>11308</v>
      </c>
      <c r="Z772" s="33">
        <v>14</v>
      </c>
      <c r="AA772" s="33">
        <v>10</v>
      </c>
      <c r="AB772" s="33">
        <v>93</v>
      </c>
      <c r="AC772" s="33">
        <v>0</v>
      </c>
      <c r="AD772" s="33" t="s">
        <v>16455</v>
      </c>
      <c r="AE772" s="33" t="s">
        <v>17375</v>
      </c>
      <c r="AF772" s="33"/>
      <c r="AG772" s="33"/>
      <c r="AH772" s="33"/>
      <c r="AI772" s="33"/>
      <c r="AJ772" s="33"/>
      <c r="AK772" s="33" t="s">
        <v>11809</v>
      </c>
      <c r="AL772" s="33" t="s">
        <v>17363</v>
      </c>
      <c r="AM772" s="33" t="s">
        <v>17376</v>
      </c>
      <c r="AN772" s="33"/>
      <c r="AO772" s="33" t="s">
        <v>11778</v>
      </c>
      <c r="AP772" s="33" t="s">
        <v>11318</v>
      </c>
      <c r="AQ772" s="33">
        <v>0</v>
      </c>
      <c r="AR772" s="33"/>
      <c r="AS772" s="33"/>
      <c r="AT772" s="33"/>
      <c r="AU772" s="33"/>
      <c r="AV772" s="33"/>
      <c r="AW772" s="33"/>
      <c r="AX772" s="33"/>
      <c r="AY772" s="33" t="s">
        <v>17377</v>
      </c>
      <c r="AZ772" s="33"/>
      <c r="BA772" s="33"/>
      <c r="BB772" s="33"/>
      <c r="BC772" s="33" t="s">
        <v>11306</v>
      </c>
      <c r="BD772" s="33" t="s">
        <v>11318</v>
      </c>
      <c r="BE772" s="33"/>
      <c r="BF772" s="33"/>
      <c r="BG772" s="33"/>
      <c r="BH772" s="33"/>
      <c r="BI772" s="33"/>
      <c r="BJ772" s="33">
        <v>0</v>
      </c>
      <c r="BK772" s="33" t="s">
        <v>31</v>
      </c>
      <c r="BL772" s="33"/>
      <c r="BM772" s="33" t="s">
        <v>22259</v>
      </c>
    </row>
    <row r="773" spans="1:65" x14ac:dyDescent="0.25">
      <c r="A773" s="33" t="s">
        <v>17378</v>
      </c>
      <c r="B773" s="33" t="s">
        <v>17379</v>
      </c>
      <c r="C773" s="33" t="s">
        <v>17380</v>
      </c>
      <c r="D773" s="33" t="s">
        <v>11302</v>
      </c>
      <c r="E773" s="33" t="s">
        <v>11800</v>
      </c>
      <c r="F773" s="33" t="s">
        <v>11550</v>
      </c>
      <c r="G773" s="33">
        <v>0</v>
      </c>
      <c r="H773" s="33">
        <v>0</v>
      </c>
      <c r="I773" s="33"/>
      <c r="J773" s="33" t="s">
        <v>11304</v>
      </c>
      <c r="K773" s="33" t="s">
        <v>11306</v>
      </c>
      <c r="L773" s="33">
        <v>110</v>
      </c>
      <c r="M773" s="33"/>
      <c r="N773" s="33"/>
      <c r="O773" s="33"/>
      <c r="P773" s="33" t="s">
        <v>11306</v>
      </c>
      <c r="Q773" s="33" t="s">
        <v>11306</v>
      </c>
      <c r="R773" s="33">
        <v>2.5</v>
      </c>
      <c r="S773" s="33">
        <v>2.5</v>
      </c>
      <c r="T773" s="33"/>
      <c r="U773" s="33"/>
      <c r="V773" s="33"/>
      <c r="W773" s="33"/>
      <c r="X773" s="33"/>
      <c r="Y773" s="33" t="s">
        <v>11308</v>
      </c>
      <c r="Z773" s="33">
        <v>14</v>
      </c>
      <c r="AA773" s="33">
        <v>10</v>
      </c>
      <c r="AB773" s="33">
        <v>93</v>
      </c>
      <c r="AC773" s="33">
        <v>0</v>
      </c>
      <c r="AD773" s="33" t="s">
        <v>16455</v>
      </c>
      <c r="AE773" s="33" t="s">
        <v>17381</v>
      </c>
      <c r="AF773" s="33"/>
      <c r="AG773" s="33"/>
      <c r="AH773" s="33"/>
      <c r="AI773" s="33"/>
      <c r="AJ773" s="33"/>
      <c r="AK773" s="33" t="s">
        <v>11809</v>
      </c>
      <c r="AL773" s="33" t="s">
        <v>17363</v>
      </c>
      <c r="AM773" s="33" t="s">
        <v>17382</v>
      </c>
      <c r="AN773" s="33"/>
      <c r="AO773" s="33" t="s">
        <v>11778</v>
      </c>
      <c r="AP773" s="33" t="s">
        <v>11318</v>
      </c>
      <c r="AQ773" s="33">
        <v>0</v>
      </c>
      <c r="AR773" s="33"/>
      <c r="AS773" s="33"/>
      <c r="AT773" s="33"/>
      <c r="AU773" s="33"/>
      <c r="AV773" s="33"/>
      <c r="AW773" s="33"/>
      <c r="AX773" s="33"/>
      <c r="AY773" s="33" t="s">
        <v>17377</v>
      </c>
      <c r="AZ773" s="33"/>
      <c r="BA773" s="33"/>
      <c r="BB773" s="33"/>
      <c r="BC773" s="33" t="s">
        <v>11306</v>
      </c>
      <c r="BD773" s="33" t="s">
        <v>11318</v>
      </c>
      <c r="BE773" s="33"/>
      <c r="BF773" s="33"/>
      <c r="BG773" s="33"/>
      <c r="BH773" s="33"/>
      <c r="BI773" s="33"/>
      <c r="BJ773" s="33">
        <v>0</v>
      </c>
      <c r="BK773" s="33" t="s">
        <v>31</v>
      </c>
      <c r="BL773" s="33"/>
      <c r="BM773" s="33" t="s">
        <v>22259</v>
      </c>
    </row>
    <row r="774" spans="1:65" x14ac:dyDescent="0.25">
      <c r="A774" s="33" t="s">
        <v>17383</v>
      </c>
      <c r="B774" s="33" t="s">
        <v>17384</v>
      </c>
      <c r="C774" s="33" t="s">
        <v>17385</v>
      </c>
      <c r="D774" s="33" t="s">
        <v>11302</v>
      </c>
      <c r="E774" s="33" t="s">
        <v>11800</v>
      </c>
      <c r="F774" s="33" t="s">
        <v>11550</v>
      </c>
      <c r="G774" s="33">
        <v>0</v>
      </c>
      <c r="H774" s="33">
        <v>0</v>
      </c>
      <c r="I774" s="33"/>
      <c r="J774" s="33" t="s">
        <v>11304</v>
      </c>
      <c r="K774" s="33" t="s">
        <v>11306</v>
      </c>
      <c r="L774" s="33">
        <v>110</v>
      </c>
      <c r="M774" s="33"/>
      <c r="N774" s="33"/>
      <c r="O774" s="33"/>
      <c r="P774" s="33" t="s">
        <v>11306</v>
      </c>
      <c r="Q774" s="33" t="s">
        <v>11306</v>
      </c>
      <c r="R774" s="33">
        <v>2.5</v>
      </c>
      <c r="S774" s="33">
        <v>2.5</v>
      </c>
      <c r="T774" s="33"/>
      <c r="U774" s="33"/>
      <c r="V774" s="33"/>
      <c r="W774" s="33"/>
      <c r="X774" s="33"/>
      <c r="Y774" s="33" t="s">
        <v>11308</v>
      </c>
      <c r="Z774" s="33">
        <v>14</v>
      </c>
      <c r="AA774" s="33">
        <v>10</v>
      </c>
      <c r="AB774" s="33">
        <v>93</v>
      </c>
      <c r="AC774" s="33">
        <v>0</v>
      </c>
      <c r="AD774" s="33" t="s">
        <v>16455</v>
      </c>
      <c r="AE774" s="33" t="s">
        <v>17386</v>
      </c>
      <c r="AF774" s="33" t="s">
        <v>17387</v>
      </c>
      <c r="AG774" s="33"/>
      <c r="AH774" s="33"/>
      <c r="AI774" s="33"/>
      <c r="AJ774" s="33"/>
      <c r="AK774" s="33" t="s">
        <v>11809</v>
      </c>
      <c r="AL774" s="33" t="s">
        <v>17363</v>
      </c>
      <c r="AM774" s="33" t="s">
        <v>17388</v>
      </c>
      <c r="AN774" s="33"/>
      <c r="AO774" s="33" t="s">
        <v>11778</v>
      </c>
      <c r="AP774" s="33" t="s">
        <v>11318</v>
      </c>
      <c r="AQ774" s="33">
        <v>0</v>
      </c>
      <c r="AR774" s="33"/>
      <c r="AS774" s="33"/>
      <c r="AT774" s="33"/>
      <c r="AU774" s="33"/>
      <c r="AV774" s="33"/>
      <c r="AW774" s="33"/>
      <c r="AX774" s="33"/>
      <c r="AY774" s="33" t="s">
        <v>17377</v>
      </c>
      <c r="AZ774" s="33"/>
      <c r="BA774" s="33"/>
      <c r="BB774" s="33"/>
      <c r="BC774" s="33" t="s">
        <v>11306</v>
      </c>
      <c r="BD774" s="33" t="s">
        <v>11318</v>
      </c>
      <c r="BE774" s="33"/>
      <c r="BF774" s="33"/>
      <c r="BG774" s="33"/>
      <c r="BH774" s="33"/>
      <c r="BI774" s="33"/>
      <c r="BJ774" s="33">
        <v>0</v>
      </c>
      <c r="BK774" s="33" t="s">
        <v>31</v>
      </c>
      <c r="BL774" s="33"/>
      <c r="BM774" s="33" t="s">
        <v>22259</v>
      </c>
    </row>
    <row r="775" spans="1:65" x14ac:dyDescent="0.25">
      <c r="A775" s="33" t="s">
        <v>17389</v>
      </c>
      <c r="B775" s="33" t="s">
        <v>17390</v>
      </c>
      <c r="C775" s="33" t="s">
        <v>17391</v>
      </c>
      <c r="D775" s="33" t="s">
        <v>11302</v>
      </c>
      <c r="E775" s="33" t="s">
        <v>11800</v>
      </c>
      <c r="F775" s="33" t="s">
        <v>11550</v>
      </c>
      <c r="G775" s="33">
        <v>0</v>
      </c>
      <c r="H775" s="33">
        <v>0</v>
      </c>
      <c r="I775" s="33"/>
      <c r="J775" s="33" t="s">
        <v>11304</v>
      </c>
      <c r="K775" s="33" t="s">
        <v>11306</v>
      </c>
      <c r="L775" s="33">
        <v>105</v>
      </c>
      <c r="M775" s="33"/>
      <c r="N775" s="33"/>
      <c r="O775" s="33"/>
      <c r="P775" s="33" t="s">
        <v>11306</v>
      </c>
      <c r="Q775" s="33" t="s">
        <v>11306</v>
      </c>
      <c r="R775" s="33">
        <v>2</v>
      </c>
      <c r="S775" s="33">
        <v>2</v>
      </c>
      <c r="T775" s="33"/>
      <c r="U775" s="33"/>
      <c r="V775" s="33" t="s">
        <v>17392</v>
      </c>
      <c r="W775" s="33"/>
      <c r="X775" s="33"/>
      <c r="Y775" s="33" t="s">
        <v>11308</v>
      </c>
      <c r="Z775" s="33">
        <v>12</v>
      </c>
      <c r="AA775" s="33">
        <v>10</v>
      </c>
      <c r="AB775" s="33">
        <v>93</v>
      </c>
      <c r="AC775" s="33">
        <v>0</v>
      </c>
      <c r="AD775" s="33" t="s">
        <v>16455</v>
      </c>
      <c r="AE775" s="33" t="s">
        <v>17393</v>
      </c>
      <c r="AF775" s="33"/>
      <c r="AG775" s="33"/>
      <c r="AH775" s="33"/>
      <c r="AI775" s="33"/>
      <c r="AJ775" s="33"/>
      <c r="AK775" s="33" t="s">
        <v>11809</v>
      </c>
      <c r="AL775" s="33" t="s">
        <v>17363</v>
      </c>
      <c r="AM775" s="33" t="s">
        <v>17394</v>
      </c>
      <c r="AN775" s="33"/>
      <c r="AO775" s="33" t="s">
        <v>11778</v>
      </c>
      <c r="AP775" s="33" t="s">
        <v>11318</v>
      </c>
      <c r="AQ775" s="33">
        <v>0</v>
      </c>
      <c r="AR775" s="33"/>
      <c r="AS775" s="33"/>
      <c r="AT775" s="33"/>
      <c r="AU775" s="33"/>
      <c r="AV775" s="33"/>
      <c r="AW775" s="33"/>
      <c r="AX775" s="33"/>
      <c r="AY775" s="33" t="s">
        <v>17377</v>
      </c>
      <c r="AZ775" s="33"/>
      <c r="BA775" s="33"/>
      <c r="BB775" s="33"/>
      <c r="BC775" s="33" t="s">
        <v>11306</v>
      </c>
      <c r="BD775" s="33" t="s">
        <v>11318</v>
      </c>
      <c r="BE775" s="33"/>
      <c r="BF775" s="33"/>
      <c r="BG775" s="33"/>
      <c r="BH775" s="33"/>
      <c r="BI775" s="33"/>
      <c r="BJ775" s="33">
        <v>0</v>
      </c>
      <c r="BK775" s="33" t="s">
        <v>31</v>
      </c>
      <c r="BL775" s="33"/>
      <c r="BM775" s="33" t="s">
        <v>22259</v>
      </c>
    </row>
    <row r="776" spans="1:65" x14ac:dyDescent="0.25">
      <c r="A776" s="33" t="s">
        <v>17395</v>
      </c>
      <c r="B776" s="33" t="s">
        <v>2130</v>
      </c>
      <c r="C776" s="33" t="s">
        <v>17396</v>
      </c>
      <c r="D776" s="33" t="s">
        <v>11302</v>
      </c>
      <c r="E776" s="33" t="s">
        <v>11800</v>
      </c>
      <c r="F776" s="33" t="s">
        <v>11550</v>
      </c>
      <c r="G776" s="33">
        <v>0</v>
      </c>
      <c r="H776" s="33">
        <v>0</v>
      </c>
      <c r="I776" s="33"/>
      <c r="J776" s="33" t="s">
        <v>11304</v>
      </c>
      <c r="K776" s="33" t="s">
        <v>13375</v>
      </c>
      <c r="L776" s="33">
        <v>105</v>
      </c>
      <c r="M776" s="33"/>
      <c r="N776" s="33"/>
      <c r="O776" s="33"/>
      <c r="P776" s="33" t="s">
        <v>11306</v>
      </c>
      <c r="Q776" s="33" t="s">
        <v>11306</v>
      </c>
      <c r="R776" s="33">
        <v>2</v>
      </c>
      <c r="S776" s="33">
        <v>2</v>
      </c>
      <c r="T776" s="33"/>
      <c r="U776" s="33"/>
      <c r="V776" s="33" t="s">
        <v>17392</v>
      </c>
      <c r="W776" s="33"/>
      <c r="X776" s="33"/>
      <c r="Y776" s="33" t="s">
        <v>11308</v>
      </c>
      <c r="Z776" s="33">
        <v>12</v>
      </c>
      <c r="AA776" s="33">
        <v>10</v>
      </c>
      <c r="AB776" s="33">
        <v>93</v>
      </c>
      <c r="AC776" s="33">
        <v>0</v>
      </c>
      <c r="AD776" s="33" t="s">
        <v>16455</v>
      </c>
      <c r="AE776" s="33" t="s">
        <v>17397</v>
      </c>
      <c r="AF776" s="33"/>
      <c r="AG776" s="33"/>
      <c r="AH776" s="33"/>
      <c r="AI776" s="33"/>
      <c r="AJ776" s="33"/>
      <c r="AK776" s="33" t="s">
        <v>11809</v>
      </c>
      <c r="AL776" s="33" t="s">
        <v>17363</v>
      </c>
      <c r="AM776" s="33" t="s">
        <v>17398</v>
      </c>
      <c r="AN776" s="33"/>
      <c r="AO776" s="33" t="s">
        <v>11778</v>
      </c>
      <c r="AP776" s="33" t="s">
        <v>11318</v>
      </c>
      <c r="AQ776" s="33">
        <v>0</v>
      </c>
      <c r="AR776" s="33"/>
      <c r="AS776" s="33"/>
      <c r="AT776" s="33"/>
      <c r="AU776" s="33"/>
      <c r="AV776" s="33"/>
      <c r="AW776" s="33"/>
      <c r="AX776" s="33"/>
      <c r="AY776" s="33" t="s">
        <v>17377</v>
      </c>
      <c r="AZ776" s="33"/>
      <c r="BA776" s="33"/>
      <c r="BB776" s="33"/>
      <c r="BC776" s="33" t="s">
        <v>11306</v>
      </c>
      <c r="BD776" s="33" t="s">
        <v>11318</v>
      </c>
      <c r="BE776" s="33"/>
      <c r="BF776" s="33"/>
      <c r="BG776" s="33"/>
      <c r="BH776" s="33"/>
      <c r="BI776" s="33"/>
      <c r="BJ776" s="33">
        <v>0</v>
      </c>
      <c r="BK776" s="33" t="s">
        <v>31</v>
      </c>
      <c r="BL776" s="33"/>
      <c r="BM776" s="33" t="s">
        <v>22259</v>
      </c>
    </row>
    <row r="777" spans="1:65" x14ac:dyDescent="0.25">
      <c r="A777" s="33" t="s">
        <v>17399</v>
      </c>
      <c r="B777" s="33" t="s">
        <v>2292</v>
      </c>
      <c r="C777" s="33" t="s">
        <v>17400</v>
      </c>
      <c r="D777" s="33" t="s">
        <v>11302</v>
      </c>
      <c r="E777" s="33" t="s">
        <v>11800</v>
      </c>
      <c r="F777" s="33" t="s">
        <v>11550</v>
      </c>
      <c r="G777" s="33">
        <v>256.8</v>
      </c>
      <c r="H777" s="33">
        <v>0</v>
      </c>
      <c r="I777" s="33"/>
      <c r="J777" s="33" t="s">
        <v>11304</v>
      </c>
      <c r="K777" s="33" t="s">
        <v>11573</v>
      </c>
      <c r="L777" s="33">
        <v>105</v>
      </c>
      <c r="M777" s="33"/>
      <c r="N777" s="33"/>
      <c r="O777" s="33"/>
      <c r="P777" s="33" t="s">
        <v>11306</v>
      </c>
      <c r="Q777" s="33" t="s">
        <v>11306</v>
      </c>
      <c r="R777" s="33">
        <v>2</v>
      </c>
      <c r="S777" s="33">
        <v>2</v>
      </c>
      <c r="T777" s="33"/>
      <c r="U777" s="33"/>
      <c r="V777" s="33" t="s">
        <v>17392</v>
      </c>
      <c r="W777" s="33"/>
      <c r="X777" s="33"/>
      <c r="Y777" s="33" t="s">
        <v>11308</v>
      </c>
      <c r="Z777" s="33">
        <v>12</v>
      </c>
      <c r="AA777" s="33">
        <v>10</v>
      </c>
      <c r="AB777" s="33">
        <v>93</v>
      </c>
      <c r="AC777" s="33">
        <v>0</v>
      </c>
      <c r="AD777" s="33" t="s">
        <v>16455</v>
      </c>
      <c r="AE777" s="33" t="s">
        <v>17401</v>
      </c>
      <c r="AF777" s="33" t="s">
        <v>17402</v>
      </c>
      <c r="AG777" s="33" t="s">
        <v>17403</v>
      </c>
      <c r="AH777" s="33" t="s">
        <v>17404</v>
      </c>
      <c r="AI777" s="33" t="s">
        <v>17405</v>
      </c>
      <c r="AJ777" s="33" t="s">
        <v>17406</v>
      </c>
      <c r="AK777" s="33" t="s">
        <v>11809</v>
      </c>
      <c r="AL777" s="33" t="s">
        <v>17363</v>
      </c>
      <c r="AM777" s="33" t="s">
        <v>17407</v>
      </c>
      <c r="AN777" s="33"/>
      <c r="AO777" s="33" t="s">
        <v>11778</v>
      </c>
      <c r="AP777" s="33" t="s">
        <v>11318</v>
      </c>
      <c r="AQ777" s="33">
        <v>0</v>
      </c>
      <c r="AR777" s="33"/>
      <c r="AS777" s="33"/>
      <c r="AT777" s="33"/>
      <c r="AU777" s="33"/>
      <c r="AV777" s="33"/>
      <c r="AW777" s="33"/>
      <c r="AX777" s="33"/>
      <c r="AY777" s="33" t="s">
        <v>17377</v>
      </c>
      <c r="AZ777" s="33"/>
      <c r="BA777" s="33"/>
      <c r="BB777" s="33"/>
      <c r="BC777" s="33" t="s">
        <v>11306</v>
      </c>
      <c r="BD777" s="33" t="s">
        <v>11318</v>
      </c>
      <c r="BE777" s="33"/>
      <c r="BF777" s="33"/>
      <c r="BG777" s="33"/>
      <c r="BH777" s="33"/>
      <c r="BI777" s="33"/>
      <c r="BJ777" s="33">
        <v>0</v>
      </c>
      <c r="BK777" s="33" t="s">
        <v>31</v>
      </c>
      <c r="BL777" s="33"/>
      <c r="BM777" s="33" t="s">
        <v>22259</v>
      </c>
    </row>
    <row r="778" spans="1:65" x14ac:dyDescent="0.25">
      <c r="A778" s="33" t="s">
        <v>17408</v>
      </c>
      <c r="B778" s="33" t="s">
        <v>8441</v>
      </c>
      <c r="C778" s="33" t="s">
        <v>17409</v>
      </c>
      <c r="D778" s="33" t="s">
        <v>11302</v>
      </c>
      <c r="E778" s="33" t="s">
        <v>11800</v>
      </c>
      <c r="F778" s="33" t="s">
        <v>11550</v>
      </c>
      <c r="G778" s="33">
        <v>828.8</v>
      </c>
      <c r="H778" s="33">
        <v>0</v>
      </c>
      <c r="I778" s="33"/>
      <c r="J778" s="33" t="s">
        <v>11304</v>
      </c>
      <c r="K778" s="33" t="s">
        <v>17410</v>
      </c>
      <c r="L778" s="33">
        <v>388</v>
      </c>
      <c r="M778" s="33"/>
      <c r="N778" s="33"/>
      <c r="O778" s="33"/>
      <c r="P778" s="33" t="s">
        <v>11306</v>
      </c>
      <c r="Q778" s="33" t="s">
        <v>11306</v>
      </c>
      <c r="R778" s="33">
        <v>8</v>
      </c>
      <c r="S778" s="33">
        <v>8</v>
      </c>
      <c r="T778" s="33"/>
      <c r="U778" s="33"/>
      <c r="V778" s="33"/>
      <c r="W778" s="33"/>
      <c r="X778" s="33"/>
      <c r="Y778" s="33" t="s">
        <v>11308</v>
      </c>
      <c r="Z778" s="33">
        <v>100</v>
      </c>
      <c r="AA778" s="33">
        <v>14</v>
      </c>
      <c r="AB778" s="33">
        <v>80</v>
      </c>
      <c r="AC778" s="33">
        <v>0</v>
      </c>
      <c r="AD778" s="33" t="s">
        <v>11803</v>
      </c>
      <c r="AE778" s="33"/>
      <c r="AF778" s="33"/>
      <c r="AG778" s="33"/>
      <c r="AH778" s="33"/>
      <c r="AI778" s="33"/>
      <c r="AJ778" s="33"/>
      <c r="AK778" s="33" t="s">
        <v>11809</v>
      </c>
      <c r="AL778" s="33" t="s">
        <v>17363</v>
      </c>
      <c r="AM778" s="33" t="s">
        <v>17411</v>
      </c>
      <c r="AN778" s="33"/>
      <c r="AO778" s="33" t="s">
        <v>11778</v>
      </c>
      <c r="AP778" s="33" t="s">
        <v>11318</v>
      </c>
      <c r="AQ778" s="33">
        <v>0</v>
      </c>
      <c r="AR778" s="33"/>
      <c r="AS778" s="33"/>
      <c r="AT778" s="33"/>
      <c r="AU778" s="33"/>
      <c r="AV778" s="33"/>
      <c r="AW778" s="33"/>
      <c r="AX778" s="33"/>
      <c r="AY778" s="33"/>
      <c r="AZ778" s="33"/>
      <c r="BA778" s="33"/>
      <c r="BB778" s="33"/>
      <c r="BC778" s="33" t="s">
        <v>11306</v>
      </c>
      <c r="BD778" s="33" t="s">
        <v>11318</v>
      </c>
      <c r="BE778" s="33"/>
      <c r="BF778" s="33"/>
      <c r="BG778" s="33"/>
      <c r="BH778" s="33"/>
      <c r="BI778" s="33"/>
      <c r="BJ778" s="33">
        <v>0</v>
      </c>
      <c r="BK778" s="33" t="s">
        <v>31</v>
      </c>
      <c r="BL778" s="33"/>
      <c r="BM778" s="33" t="s">
        <v>22259</v>
      </c>
    </row>
    <row r="779" spans="1:65" x14ac:dyDescent="0.25">
      <c r="A779" s="33" t="s">
        <v>17412</v>
      </c>
      <c r="B779" s="33" t="s">
        <v>17413</v>
      </c>
      <c r="C779" s="33" t="s">
        <v>17414</v>
      </c>
      <c r="D779" s="33" t="s">
        <v>11302</v>
      </c>
      <c r="E779" s="33" t="s">
        <v>11800</v>
      </c>
      <c r="F779" s="33" t="s">
        <v>11550</v>
      </c>
      <c r="G779" s="33">
        <v>0</v>
      </c>
      <c r="H779" s="33">
        <v>0</v>
      </c>
      <c r="I779" s="33"/>
      <c r="J779" s="33" t="s">
        <v>11304</v>
      </c>
      <c r="K779" s="33" t="s">
        <v>11306</v>
      </c>
      <c r="L779" s="33">
        <v>477</v>
      </c>
      <c r="M779" s="33"/>
      <c r="N779" s="33"/>
      <c r="O779" s="33"/>
      <c r="P779" s="33" t="s">
        <v>11306</v>
      </c>
      <c r="Q779" s="33" t="s">
        <v>11306</v>
      </c>
      <c r="R779" s="33">
        <v>0</v>
      </c>
      <c r="S779" s="33">
        <v>0</v>
      </c>
      <c r="T779" s="33"/>
      <c r="U779" s="33"/>
      <c r="V779" s="33"/>
      <c r="W779" s="33"/>
      <c r="X779" s="33"/>
      <c r="Y779" s="33" t="s">
        <v>11308</v>
      </c>
      <c r="Z779" s="33">
        <v>0</v>
      </c>
      <c r="AA779" s="33">
        <v>0</v>
      </c>
      <c r="AB779" s="33">
        <v>0</v>
      </c>
      <c r="AC779" s="33">
        <v>0</v>
      </c>
      <c r="AD779" s="33" t="s">
        <v>11309</v>
      </c>
      <c r="AE779" s="33"/>
      <c r="AF779" s="33"/>
      <c r="AG779" s="33"/>
      <c r="AH779" s="33"/>
      <c r="AI779" s="33"/>
      <c r="AJ779" s="33"/>
      <c r="AK779" s="33" t="s">
        <v>11809</v>
      </c>
      <c r="AL779" s="33" t="s">
        <v>17363</v>
      </c>
      <c r="AM779" s="33" t="s">
        <v>17415</v>
      </c>
      <c r="AN779" s="33"/>
      <c r="AO779" s="33" t="s">
        <v>11778</v>
      </c>
      <c r="AP779" s="33" t="s">
        <v>11318</v>
      </c>
      <c r="AQ779" s="33">
        <v>0</v>
      </c>
      <c r="AR779" s="33"/>
      <c r="AS779" s="33"/>
      <c r="AT779" s="33"/>
      <c r="AU779" s="33"/>
      <c r="AV779" s="33"/>
      <c r="AW779" s="33"/>
      <c r="AX779" s="33"/>
      <c r="AY779" s="33"/>
      <c r="AZ779" s="33"/>
      <c r="BA779" s="33"/>
      <c r="BB779" s="33"/>
      <c r="BC779" s="33" t="s">
        <v>11306</v>
      </c>
      <c r="BD779" s="33" t="s">
        <v>11318</v>
      </c>
      <c r="BE779" s="33"/>
      <c r="BF779" s="33"/>
      <c r="BG779" s="33"/>
      <c r="BH779" s="33"/>
      <c r="BI779" s="33"/>
      <c r="BJ779" s="33">
        <v>0</v>
      </c>
      <c r="BK779" s="33" t="s">
        <v>31</v>
      </c>
      <c r="BL779" s="33"/>
      <c r="BM779" s="33" t="s">
        <v>22259</v>
      </c>
    </row>
    <row r="780" spans="1:65" x14ac:dyDescent="0.25">
      <c r="A780" s="33" t="s">
        <v>17416</v>
      </c>
      <c r="B780" s="33" t="s">
        <v>17417</v>
      </c>
      <c r="C780" s="33" t="s">
        <v>17418</v>
      </c>
      <c r="D780" s="33" t="s">
        <v>11302</v>
      </c>
      <c r="E780" s="33" t="s">
        <v>11800</v>
      </c>
      <c r="F780" s="33" t="s">
        <v>11550</v>
      </c>
      <c r="G780" s="33">
        <v>0</v>
      </c>
      <c r="H780" s="33">
        <v>0</v>
      </c>
      <c r="I780" s="33"/>
      <c r="J780" s="33" t="s">
        <v>11304</v>
      </c>
      <c r="K780" s="33" t="s">
        <v>11306</v>
      </c>
      <c r="L780" s="33">
        <v>477</v>
      </c>
      <c r="M780" s="33"/>
      <c r="N780" s="33"/>
      <c r="O780" s="33"/>
      <c r="P780" s="33" t="s">
        <v>11306</v>
      </c>
      <c r="Q780" s="33" t="s">
        <v>11306</v>
      </c>
      <c r="R780" s="33">
        <v>0</v>
      </c>
      <c r="S780" s="33">
        <v>0</v>
      </c>
      <c r="T780" s="33"/>
      <c r="U780" s="33"/>
      <c r="V780" s="33"/>
      <c r="W780" s="33"/>
      <c r="X780" s="33"/>
      <c r="Y780" s="33" t="s">
        <v>11308</v>
      </c>
      <c r="Z780" s="33">
        <v>0</v>
      </c>
      <c r="AA780" s="33">
        <v>0</v>
      </c>
      <c r="AB780" s="33">
        <v>0</v>
      </c>
      <c r="AC780" s="33">
        <v>0</v>
      </c>
      <c r="AD780" s="33" t="s">
        <v>11309</v>
      </c>
      <c r="AE780" s="33"/>
      <c r="AF780" s="33"/>
      <c r="AG780" s="33"/>
      <c r="AH780" s="33"/>
      <c r="AI780" s="33"/>
      <c r="AJ780" s="33"/>
      <c r="AK780" s="33" t="s">
        <v>11809</v>
      </c>
      <c r="AL780" s="33" t="s">
        <v>17363</v>
      </c>
      <c r="AM780" s="33" t="s">
        <v>17419</v>
      </c>
      <c r="AN780" s="33"/>
      <c r="AO780" s="33" t="s">
        <v>11778</v>
      </c>
      <c r="AP780" s="33" t="s">
        <v>11318</v>
      </c>
      <c r="AQ780" s="33">
        <v>0</v>
      </c>
      <c r="AR780" s="33"/>
      <c r="AS780" s="33"/>
      <c r="AT780" s="33"/>
      <c r="AU780" s="33"/>
      <c r="AV780" s="33"/>
      <c r="AW780" s="33"/>
      <c r="AX780" s="33"/>
      <c r="AY780" s="33"/>
      <c r="AZ780" s="33"/>
      <c r="BA780" s="33"/>
      <c r="BB780" s="33"/>
      <c r="BC780" s="33" t="s">
        <v>11306</v>
      </c>
      <c r="BD780" s="33" t="s">
        <v>11318</v>
      </c>
      <c r="BE780" s="33"/>
      <c r="BF780" s="33"/>
      <c r="BG780" s="33"/>
      <c r="BH780" s="33"/>
      <c r="BI780" s="33"/>
      <c r="BJ780" s="33">
        <v>0</v>
      </c>
      <c r="BK780" s="33" t="s">
        <v>31</v>
      </c>
      <c r="BL780" s="33"/>
      <c r="BM780" s="33" t="s">
        <v>22259</v>
      </c>
    </row>
    <row r="781" spans="1:65" x14ac:dyDescent="0.25">
      <c r="A781" s="33" t="s">
        <v>17420</v>
      </c>
      <c r="B781" s="33" t="s">
        <v>17421</v>
      </c>
      <c r="C781" s="33" t="s">
        <v>17422</v>
      </c>
      <c r="D781" s="33" t="s">
        <v>11302</v>
      </c>
      <c r="E781" s="33" t="s">
        <v>11800</v>
      </c>
      <c r="F781" s="33" t="s">
        <v>11550</v>
      </c>
      <c r="G781" s="33">
        <v>0</v>
      </c>
      <c r="H781" s="33">
        <v>0</v>
      </c>
      <c r="I781" s="33"/>
      <c r="J781" s="33" t="s">
        <v>11304</v>
      </c>
      <c r="K781" s="33" t="s">
        <v>11306</v>
      </c>
      <c r="L781" s="33">
        <v>477</v>
      </c>
      <c r="M781" s="33"/>
      <c r="N781" s="33"/>
      <c r="O781" s="33"/>
      <c r="P781" s="33" t="s">
        <v>11306</v>
      </c>
      <c r="Q781" s="33" t="s">
        <v>11306</v>
      </c>
      <c r="R781" s="33">
        <v>0</v>
      </c>
      <c r="S781" s="33">
        <v>0</v>
      </c>
      <c r="T781" s="33"/>
      <c r="U781" s="33"/>
      <c r="V781" s="33"/>
      <c r="W781" s="33"/>
      <c r="X781" s="33"/>
      <c r="Y781" s="33" t="s">
        <v>11308</v>
      </c>
      <c r="Z781" s="33">
        <v>0</v>
      </c>
      <c r="AA781" s="33">
        <v>0</v>
      </c>
      <c r="AB781" s="33">
        <v>0</v>
      </c>
      <c r="AC781" s="33">
        <v>0</v>
      </c>
      <c r="AD781" s="33" t="s">
        <v>11309</v>
      </c>
      <c r="AE781" s="33"/>
      <c r="AF781" s="33"/>
      <c r="AG781" s="33"/>
      <c r="AH781" s="33"/>
      <c r="AI781" s="33"/>
      <c r="AJ781" s="33"/>
      <c r="AK781" s="33" t="s">
        <v>11809</v>
      </c>
      <c r="AL781" s="33" t="s">
        <v>17363</v>
      </c>
      <c r="AM781" s="33" t="s">
        <v>17423</v>
      </c>
      <c r="AN781" s="33"/>
      <c r="AO781" s="33" t="s">
        <v>11778</v>
      </c>
      <c r="AP781" s="33" t="s">
        <v>11318</v>
      </c>
      <c r="AQ781" s="33">
        <v>0</v>
      </c>
      <c r="AR781" s="33"/>
      <c r="AS781" s="33"/>
      <c r="AT781" s="33"/>
      <c r="AU781" s="33"/>
      <c r="AV781" s="33"/>
      <c r="AW781" s="33"/>
      <c r="AX781" s="33"/>
      <c r="AY781" s="33"/>
      <c r="AZ781" s="33"/>
      <c r="BA781" s="33"/>
      <c r="BB781" s="33"/>
      <c r="BC781" s="33" t="s">
        <v>11306</v>
      </c>
      <c r="BD781" s="33" t="s">
        <v>11318</v>
      </c>
      <c r="BE781" s="33"/>
      <c r="BF781" s="33"/>
      <c r="BG781" s="33"/>
      <c r="BH781" s="33"/>
      <c r="BI781" s="33"/>
      <c r="BJ781" s="33">
        <v>0</v>
      </c>
      <c r="BK781" s="33" t="s">
        <v>31</v>
      </c>
      <c r="BL781" s="33"/>
      <c r="BM781" s="33" t="s">
        <v>22259</v>
      </c>
    </row>
    <row r="782" spans="1:65" x14ac:dyDescent="0.25">
      <c r="A782" s="33" t="s">
        <v>17424</v>
      </c>
      <c r="B782" s="33" t="s">
        <v>17425</v>
      </c>
      <c r="C782" s="33" t="s">
        <v>17426</v>
      </c>
      <c r="D782" s="33" t="s">
        <v>11302</v>
      </c>
      <c r="E782" s="33"/>
      <c r="F782" s="33" t="s">
        <v>11550</v>
      </c>
      <c r="G782" s="33">
        <v>1789.8</v>
      </c>
      <c r="H782" s="33">
        <v>0</v>
      </c>
      <c r="I782" s="33"/>
      <c r="J782" s="33" t="s">
        <v>11304</v>
      </c>
      <c r="K782" s="33" t="s">
        <v>11306</v>
      </c>
      <c r="L782" s="33">
        <v>565</v>
      </c>
      <c r="M782" s="33"/>
      <c r="N782" s="33"/>
      <c r="O782" s="33"/>
      <c r="P782" s="33" t="s">
        <v>11306</v>
      </c>
      <c r="Q782" s="33" t="s">
        <v>11306</v>
      </c>
      <c r="R782" s="33">
        <v>0</v>
      </c>
      <c r="S782" s="33">
        <v>0</v>
      </c>
      <c r="T782" s="33"/>
      <c r="U782" s="33"/>
      <c r="V782" s="33"/>
      <c r="W782" s="33"/>
      <c r="X782" s="33"/>
      <c r="Y782" s="33" t="s">
        <v>11308</v>
      </c>
      <c r="Z782" s="33">
        <v>0</v>
      </c>
      <c r="AA782" s="33">
        <v>0</v>
      </c>
      <c r="AB782" s="33">
        <v>0</v>
      </c>
      <c r="AC782" s="33">
        <v>0</v>
      </c>
      <c r="AD782" s="33" t="s">
        <v>11309</v>
      </c>
      <c r="AE782" s="33"/>
      <c r="AF782" s="33"/>
      <c r="AG782" s="33"/>
      <c r="AH782" s="33"/>
      <c r="AI782" s="33"/>
      <c r="AJ782" s="33"/>
      <c r="AK782" s="33" t="s">
        <v>11809</v>
      </c>
      <c r="AL782" s="33" t="s">
        <v>17363</v>
      </c>
      <c r="AM782" s="33" t="s">
        <v>17427</v>
      </c>
      <c r="AN782" s="33"/>
      <c r="AO782" s="33" t="s">
        <v>11778</v>
      </c>
      <c r="AP782" s="33" t="s">
        <v>11318</v>
      </c>
      <c r="AQ782" s="33">
        <v>0</v>
      </c>
      <c r="AR782" s="33"/>
      <c r="AS782" s="33"/>
      <c r="AT782" s="33"/>
      <c r="AU782" s="33"/>
      <c r="AV782" s="33"/>
      <c r="AW782" s="33"/>
      <c r="AX782" s="33"/>
      <c r="AY782" s="33"/>
      <c r="AZ782" s="33"/>
      <c r="BA782" s="33"/>
      <c r="BB782" s="33"/>
      <c r="BC782" s="33" t="s">
        <v>11306</v>
      </c>
      <c r="BD782" s="33" t="s">
        <v>11318</v>
      </c>
      <c r="BE782" s="33"/>
      <c r="BF782" s="33"/>
      <c r="BG782" s="33"/>
      <c r="BH782" s="33"/>
      <c r="BI782" s="33"/>
      <c r="BJ782" s="33">
        <v>0</v>
      </c>
      <c r="BK782" s="33" t="s">
        <v>31</v>
      </c>
      <c r="BL782" s="33"/>
      <c r="BM782" s="33" t="s">
        <v>22259</v>
      </c>
    </row>
    <row r="783" spans="1:65" x14ac:dyDescent="0.25">
      <c r="A783" s="33" t="s">
        <v>17428</v>
      </c>
      <c r="B783" s="33" t="s">
        <v>17429</v>
      </c>
      <c r="C783" s="33" t="s">
        <v>17430</v>
      </c>
      <c r="D783" s="33" t="s">
        <v>11302</v>
      </c>
      <c r="E783" s="33"/>
      <c r="F783" s="33" t="s">
        <v>11550</v>
      </c>
      <c r="G783" s="33">
        <v>1587.8</v>
      </c>
      <c r="H783" s="33">
        <v>0</v>
      </c>
      <c r="I783" s="33"/>
      <c r="J783" s="33" t="s">
        <v>11304</v>
      </c>
      <c r="K783" s="33" t="s">
        <v>13375</v>
      </c>
      <c r="L783" s="33">
        <v>565</v>
      </c>
      <c r="M783" s="33"/>
      <c r="N783" s="33"/>
      <c r="O783" s="33"/>
      <c r="P783" s="33" t="s">
        <v>11306</v>
      </c>
      <c r="Q783" s="33" t="s">
        <v>11306</v>
      </c>
      <c r="R783" s="33">
        <v>0</v>
      </c>
      <c r="S783" s="33">
        <v>0</v>
      </c>
      <c r="T783" s="33"/>
      <c r="U783" s="33"/>
      <c r="V783" s="33"/>
      <c r="W783" s="33"/>
      <c r="X783" s="33"/>
      <c r="Y783" s="33" t="s">
        <v>11308</v>
      </c>
      <c r="Z783" s="33">
        <v>0</v>
      </c>
      <c r="AA783" s="33">
        <v>0</v>
      </c>
      <c r="AB783" s="33">
        <v>0</v>
      </c>
      <c r="AC783" s="33">
        <v>0</v>
      </c>
      <c r="AD783" s="33" t="s">
        <v>11309</v>
      </c>
      <c r="AE783" s="33" t="s">
        <v>17431</v>
      </c>
      <c r="AF783" s="33" t="s">
        <v>17432</v>
      </c>
      <c r="AG783" s="33" t="s">
        <v>17433</v>
      </c>
      <c r="AH783" s="33" t="s">
        <v>17434</v>
      </c>
      <c r="AI783" s="33" t="s">
        <v>17435</v>
      </c>
      <c r="AJ783" s="33" t="s">
        <v>17436</v>
      </c>
      <c r="AK783" s="33" t="s">
        <v>11809</v>
      </c>
      <c r="AL783" s="33" t="s">
        <v>17363</v>
      </c>
      <c r="AM783" s="33" t="s">
        <v>17437</v>
      </c>
      <c r="AN783" s="33"/>
      <c r="AO783" s="33" t="s">
        <v>11778</v>
      </c>
      <c r="AP783" s="33" t="s">
        <v>11318</v>
      </c>
      <c r="AQ783" s="33">
        <v>0</v>
      </c>
      <c r="AR783" s="33"/>
      <c r="AS783" s="33"/>
      <c r="AT783" s="33"/>
      <c r="AU783" s="33"/>
      <c r="AV783" s="33"/>
      <c r="AW783" s="33"/>
      <c r="AX783" s="33"/>
      <c r="AY783" s="33"/>
      <c r="AZ783" s="33"/>
      <c r="BA783" s="33"/>
      <c r="BB783" s="33"/>
      <c r="BC783" s="33" t="s">
        <v>11306</v>
      </c>
      <c r="BD783" s="33" t="s">
        <v>11318</v>
      </c>
      <c r="BE783" s="33"/>
      <c r="BF783" s="33"/>
      <c r="BG783" s="33"/>
      <c r="BH783" s="33"/>
      <c r="BI783" s="33"/>
      <c r="BJ783" s="33">
        <v>0</v>
      </c>
      <c r="BK783" s="33" t="s">
        <v>31</v>
      </c>
      <c r="BL783" s="33"/>
      <c r="BM783" s="33" t="s">
        <v>22259</v>
      </c>
    </row>
    <row r="784" spans="1:65" x14ac:dyDescent="0.25">
      <c r="A784" s="33" t="s">
        <v>17438</v>
      </c>
      <c r="B784" s="33" t="s">
        <v>17439</v>
      </c>
      <c r="C784" s="33" t="s">
        <v>17440</v>
      </c>
      <c r="D784" s="33" t="s">
        <v>11302</v>
      </c>
      <c r="E784" s="33"/>
      <c r="F784" s="33" t="s">
        <v>11550</v>
      </c>
      <c r="G784" s="33">
        <v>1687.8</v>
      </c>
      <c r="H784" s="33">
        <v>0</v>
      </c>
      <c r="I784" s="33"/>
      <c r="J784" s="33" t="s">
        <v>11304</v>
      </c>
      <c r="K784" s="33" t="s">
        <v>11573</v>
      </c>
      <c r="L784" s="33">
        <v>565</v>
      </c>
      <c r="M784" s="33"/>
      <c r="N784" s="33"/>
      <c r="O784" s="33"/>
      <c r="P784" s="33" t="s">
        <v>11306</v>
      </c>
      <c r="Q784" s="33" t="s">
        <v>11306</v>
      </c>
      <c r="R784" s="33">
        <v>0</v>
      </c>
      <c r="S784" s="33">
        <v>0</v>
      </c>
      <c r="T784" s="33"/>
      <c r="U784" s="33"/>
      <c r="V784" s="33"/>
      <c r="W784" s="33"/>
      <c r="X784" s="33"/>
      <c r="Y784" s="33" t="s">
        <v>11308</v>
      </c>
      <c r="Z784" s="33">
        <v>0</v>
      </c>
      <c r="AA784" s="33">
        <v>0</v>
      </c>
      <c r="AB784" s="33">
        <v>0</v>
      </c>
      <c r="AC784" s="33">
        <v>0</v>
      </c>
      <c r="AD784" s="33" t="s">
        <v>11309</v>
      </c>
      <c r="AE784" s="33" t="s">
        <v>17441</v>
      </c>
      <c r="AF784" s="33" t="s">
        <v>17442</v>
      </c>
      <c r="AG784" s="33" t="s">
        <v>17443</v>
      </c>
      <c r="AH784" s="33" t="s">
        <v>17444</v>
      </c>
      <c r="AI784" s="33" t="s">
        <v>17445</v>
      </c>
      <c r="AJ784" s="33" t="s">
        <v>17446</v>
      </c>
      <c r="AK784" s="33" t="s">
        <v>11809</v>
      </c>
      <c r="AL784" s="33" t="s">
        <v>17363</v>
      </c>
      <c r="AM784" s="33" t="s">
        <v>17447</v>
      </c>
      <c r="AN784" s="33"/>
      <c r="AO784" s="33" t="s">
        <v>11778</v>
      </c>
      <c r="AP784" s="33" t="s">
        <v>11318</v>
      </c>
      <c r="AQ784" s="33">
        <v>0</v>
      </c>
      <c r="AR784" s="33"/>
      <c r="AS784" s="33"/>
      <c r="AT784" s="33"/>
      <c r="AU784" s="33"/>
      <c r="AV784" s="33"/>
      <c r="AW784" s="33"/>
      <c r="AX784" s="33"/>
      <c r="AY784" s="33"/>
      <c r="AZ784" s="33"/>
      <c r="BA784" s="33"/>
      <c r="BB784" s="33"/>
      <c r="BC784" s="33" t="s">
        <v>11306</v>
      </c>
      <c r="BD784" s="33" t="s">
        <v>11318</v>
      </c>
      <c r="BE784" s="33"/>
      <c r="BF784" s="33"/>
      <c r="BG784" s="33"/>
      <c r="BH784" s="33"/>
      <c r="BI784" s="33"/>
      <c r="BJ784" s="33">
        <v>0</v>
      </c>
      <c r="BK784" s="33" t="s">
        <v>31</v>
      </c>
      <c r="BL784" s="33"/>
      <c r="BM784" s="33" t="s">
        <v>22259</v>
      </c>
    </row>
    <row r="785" spans="1:65" x14ac:dyDescent="0.25">
      <c r="A785" s="33" t="s">
        <v>17448</v>
      </c>
      <c r="B785" s="33" t="s">
        <v>17449</v>
      </c>
      <c r="C785" s="33" t="s">
        <v>17450</v>
      </c>
      <c r="D785" s="33" t="s">
        <v>11376</v>
      </c>
      <c r="E785" s="33" t="s">
        <v>11800</v>
      </c>
      <c r="F785" s="33" t="s">
        <v>11550</v>
      </c>
      <c r="G785" s="33">
        <v>0.01</v>
      </c>
      <c r="H785" s="33">
        <v>0</v>
      </c>
      <c r="I785" s="33"/>
      <c r="J785" s="33" t="s">
        <v>11304</v>
      </c>
      <c r="K785" s="33" t="s">
        <v>11904</v>
      </c>
      <c r="L785" s="33">
        <v>335</v>
      </c>
      <c r="M785" s="33"/>
      <c r="N785" s="33"/>
      <c r="O785" s="33"/>
      <c r="P785" s="33" t="s">
        <v>11306</v>
      </c>
      <c r="Q785" s="33" t="s">
        <v>11306</v>
      </c>
      <c r="R785" s="33">
        <v>3</v>
      </c>
      <c r="S785" s="33">
        <v>3</v>
      </c>
      <c r="T785" s="33"/>
      <c r="U785" s="33"/>
      <c r="V785" s="33"/>
      <c r="W785" s="33"/>
      <c r="X785" s="33"/>
      <c r="Y785" s="33" t="s">
        <v>11308</v>
      </c>
      <c r="Z785" s="33">
        <v>0</v>
      </c>
      <c r="AA785" s="33">
        <v>0</v>
      </c>
      <c r="AB785" s="33">
        <v>0</v>
      </c>
      <c r="AC785" s="33">
        <v>0</v>
      </c>
      <c r="AD785" s="33" t="s">
        <v>11309</v>
      </c>
      <c r="AE785" s="33" t="s">
        <v>17451</v>
      </c>
      <c r="AF785" s="33" t="s">
        <v>17452</v>
      </c>
      <c r="AG785" s="33"/>
      <c r="AH785" s="33"/>
      <c r="AI785" s="33"/>
      <c r="AJ785" s="33"/>
      <c r="AK785" s="33" t="s">
        <v>11809</v>
      </c>
      <c r="AL785" s="33" t="s">
        <v>17363</v>
      </c>
      <c r="AM785" s="33" t="s">
        <v>17453</v>
      </c>
      <c r="AN785" s="33"/>
      <c r="AO785" s="33" t="s">
        <v>11778</v>
      </c>
      <c r="AP785" s="33" t="s">
        <v>11318</v>
      </c>
      <c r="AQ785" s="33">
        <v>0</v>
      </c>
      <c r="AR785" s="33"/>
      <c r="AS785" s="33"/>
      <c r="AT785" s="33"/>
      <c r="AU785" s="33"/>
      <c r="AV785" s="33"/>
      <c r="AW785" s="33"/>
      <c r="AX785" s="33"/>
      <c r="AY785" s="33"/>
      <c r="AZ785" s="33"/>
      <c r="BA785" s="33"/>
      <c r="BB785" s="33"/>
      <c r="BC785" s="33" t="s">
        <v>11306</v>
      </c>
      <c r="BD785" s="33" t="s">
        <v>11318</v>
      </c>
      <c r="BE785" s="33"/>
      <c r="BF785" s="33"/>
      <c r="BG785" s="33"/>
      <c r="BH785" s="33"/>
      <c r="BI785" s="33"/>
      <c r="BJ785" s="33">
        <v>0</v>
      </c>
      <c r="BK785" s="33" t="s">
        <v>31</v>
      </c>
      <c r="BL785" s="33"/>
      <c r="BM785" s="33" t="s">
        <v>22259</v>
      </c>
    </row>
    <row r="786" spans="1:65" x14ac:dyDescent="0.25">
      <c r="A786" s="33" t="s">
        <v>17454</v>
      </c>
      <c r="B786" s="33" t="s">
        <v>17455</v>
      </c>
      <c r="C786" s="33" t="s">
        <v>17456</v>
      </c>
      <c r="D786" s="33" t="s">
        <v>11376</v>
      </c>
      <c r="E786" s="33" t="s">
        <v>11800</v>
      </c>
      <c r="F786" s="33" t="s">
        <v>11550</v>
      </c>
      <c r="G786" s="33">
        <v>0.01</v>
      </c>
      <c r="H786" s="33">
        <v>0</v>
      </c>
      <c r="I786" s="33"/>
      <c r="J786" s="33" t="s">
        <v>11304</v>
      </c>
      <c r="K786" s="33" t="s">
        <v>11904</v>
      </c>
      <c r="L786" s="33">
        <v>335</v>
      </c>
      <c r="M786" s="33"/>
      <c r="N786" s="33"/>
      <c r="O786" s="33"/>
      <c r="P786" s="33" t="s">
        <v>11306</v>
      </c>
      <c r="Q786" s="33" t="s">
        <v>11306</v>
      </c>
      <c r="R786" s="33">
        <v>3</v>
      </c>
      <c r="S786" s="33">
        <v>3</v>
      </c>
      <c r="T786" s="33"/>
      <c r="U786" s="33"/>
      <c r="V786" s="33"/>
      <c r="W786" s="33"/>
      <c r="X786" s="33"/>
      <c r="Y786" s="33" t="s">
        <v>11308</v>
      </c>
      <c r="Z786" s="33">
        <v>0</v>
      </c>
      <c r="AA786" s="33">
        <v>0</v>
      </c>
      <c r="AB786" s="33">
        <v>0</v>
      </c>
      <c r="AC786" s="33">
        <v>0</v>
      </c>
      <c r="AD786" s="33" t="s">
        <v>11309</v>
      </c>
      <c r="AE786" s="33" t="s">
        <v>17457</v>
      </c>
      <c r="AF786" s="33" t="s">
        <v>17458</v>
      </c>
      <c r="AG786" s="33" t="s">
        <v>17459</v>
      </c>
      <c r="AH786" s="33"/>
      <c r="AI786" s="33"/>
      <c r="AJ786" s="33"/>
      <c r="AK786" s="33" t="s">
        <v>11809</v>
      </c>
      <c r="AL786" s="33" t="s">
        <v>17363</v>
      </c>
      <c r="AM786" s="33" t="s">
        <v>17460</v>
      </c>
      <c r="AN786" s="33"/>
      <c r="AO786" s="33" t="s">
        <v>11778</v>
      </c>
      <c r="AP786" s="33" t="s">
        <v>11318</v>
      </c>
      <c r="AQ786" s="33">
        <v>0</v>
      </c>
      <c r="AR786" s="33"/>
      <c r="AS786" s="33"/>
      <c r="AT786" s="33"/>
      <c r="AU786" s="33"/>
      <c r="AV786" s="33"/>
      <c r="AW786" s="33"/>
      <c r="AX786" s="33"/>
      <c r="AY786" s="33"/>
      <c r="AZ786" s="33"/>
      <c r="BA786" s="33"/>
      <c r="BB786" s="33"/>
      <c r="BC786" s="33" t="s">
        <v>11306</v>
      </c>
      <c r="BD786" s="33" t="s">
        <v>11318</v>
      </c>
      <c r="BE786" s="33"/>
      <c r="BF786" s="33"/>
      <c r="BG786" s="33"/>
      <c r="BH786" s="33"/>
      <c r="BI786" s="33"/>
      <c r="BJ786" s="33">
        <v>0</v>
      </c>
      <c r="BK786" s="33" t="s">
        <v>31</v>
      </c>
      <c r="BL786" s="33"/>
      <c r="BM786" s="33" t="s">
        <v>22259</v>
      </c>
    </row>
    <row r="787" spans="1:65" x14ac:dyDescent="0.25">
      <c r="A787" s="33" t="s">
        <v>17461</v>
      </c>
      <c r="B787" s="33" t="s">
        <v>2637</v>
      </c>
      <c r="C787" s="33" t="s">
        <v>17462</v>
      </c>
      <c r="D787" s="33" t="s">
        <v>11376</v>
      </c>
      <c r="E787" s="33" t="s">
        <v>11800</v>
      </c>
      <c r="F787" s="33" t="s">
        <v>11550</v>
      </c>
      <c r="G787" s="33">
        <v>0.01</v>
      </c>
      <c r="H787" s="33">
        <v>0</v>
      </c>
      <c r="I787" s="33"/>
      <c r="J787" s="33" t="s">
        <v>11304</v>
      </c>
      <c r="K787" s="33" t="s">
        <v>11904</v>
      </c>
      <c r="L787" s="33">
        <v>335</v>
      </c>
      <c r="M787" s="33"/>
      <c r="N787" s="33"/>
      <c r="O787" s="33"/>
      <c r="P787" s="33" t="s">
        <v>11306</v>
      </c>
      <c r="Q787" s="33" t="s">
        <v>11306</v>
      </c>
      <c r="R787" s="33">
        <v>3</v>
      </c>
      <c r="S787" s="33">
        <v>3</v>
      </c>
      <c r="T787" s="33"/>
      <c r="U787" s="33"/>
      <c r="V787" s="33"/>
      <c r="W787" s="33"/>
      <c r="X787" s="33"/>
      <c r="Y787" s="33" t="s">
        <v>11308</v>
      </c>
      <c r="Z787" s="33">
        <v>0</v>
      </c>
      <c r="AA787" s="33">
        <v>0</v>
      </c>
      <c r="AB787" s="33">
        <v>0</v>
      </c>
      <c r="AC787" s="33">
        <v>0</v>
      </c>
      <c r="AD787" s="33" t="s">
        <v>11309</v>
      </c>
      <c r="AE787" s="33" t="s">
        <v>17463</v>
      </c>
      <c r="AF787" s="33"/>
      <c r="AG787" s="33"/>
      <c r="AH787" s="33"/>
      <c r="AI787" s="33"/>
      <c r="AJ787" s="33"/>
      <c r="AK787" s="33" t="s">
        <v>11809</v>
      </c>
      <c r="AL787" s="33" t="s">
        <v>17363</v>
      </c>
      <c r="AM787" s="33" t="s">
        <v>17464</v>
      </c>
      <c r="AN787" s="33"/>
      <c r="AO787" s="33" t="s">
        <v>11778</v>
      </c>
      <c r="AP787" s="33" t="s">
        <v>11318</v>
      </c>
      <c r="AQ787" s="33">
        <v>0</v>
      </c>
      <c r="AR787" s="33"/>
      <c r="AS787" s="33"/>
      <c r="AT787" s="33"/>
      <c r="AU787" s="33"/>
      <c r="AV787" s="33"/>
      <c r="AW787" s="33"/>
      <c r="AX787" s="33"/>
      <c r="AY787" s="33"/>
      <c r="AZ787" s="33"/>
      <c r="BA787" s="33"/>
      <c r="BB787" s="33"/>
      <c r="BC787" s="33" t="s">
        <v>11306</v>
      </c>
      <c r="BD787" s="33" t="s">
        <v>11318</v>
      </c>
      <c r="BE787" s="33"/>
      <c r="BF787" s="33"/>
      <c r="BG787" s="33"/>
      <c r="BH787" s="33"/>
      <c r="BI787" s="33"/>
      <c r="BJ787" s="33">
        <v>0</v>
      </c>
      <c r="BK787" s="33" t="s">
        <v>31</v>
      </c>
      <c r="BL787" s="33"/>
      <c r="BM787" s="33" t="s">
        <v>22259</v>
      </c>
    </row>
    <row r="788" spans="1:65" x14ac:dyDescent="0.25">
      <c r="A788" s="33" t="s">
        <v>17465</v>
      </c>
      <c r="B788" s="33" t="s">
        <v>3757</v>
      </c>
      <c r="C788" s="33" t="s">
        <v>17466</v>
      </c>
      <c r="D788" s="33" t="s">
        <v>11302</v>
      </c>
      <c r="E788" s="33" t="s">
        <v>11800</v>
      </c>
      <c r="F788" s="33" t="s">
        <v>11550</v>
      </c>
      <c r="G788" s="33">
        <v>328.8</v>
      </c>
      <c r="H788" s="33">
        <v>0</v>
      </c>
      <c r="I788" s="33"/>
      <c r="J788" s="33" t="s">
        <v>11304</v>
      </c>
      <c r="K788" s="33" t="s">
        <v>12031</v>
      </c>
      <c r="L788" s="33">
        <v>120</v>
      </c>
      <c r="M788" s="33"/>
      <c r="N788" s="33"/>
      <c r="O788" s="33"/>
      <c r="P788" s="33" t="s">
        <v>11306</v>
      </c>
      <c r="Q788" s="33" t="s">
        <v>11306</v>
      </c>
      <c r="R788" s="33">
        <v>2.5</v>
      </c>
      <c r="S788" s="33">
        <v>2.5</v>
      </c>
      <c r="T788" s="33"/>
      <c r="U788" s="33"/>
      <c r="V788" s="33" t="s">
        <v>16739</v>
      </c>
      <c r="W788" s="33"/>
      <c r="X788" s="33"/>
      <c r="Y788" s="33" t="s">
        <v>11308</v>
      </c>
      <c r="Z788" s="33">
        <v>14</v>
      </c>
      <c r="AA788" s="33">
        <v>10</v>
      </c>
      <c r="AB788" s="33">
        <v>93</v>
      </c>
      <c r="AC788" s="33">
        <v>0</v>
      </c>
      <c r="AD788" s="33" t="s">
        <v>16455</v>
      </c>
      <c r="AE788" s="33" t="s">
        <v>17467</v>
      </c>
      <c r="AF788" s="33" t="s">
        <v>17468</v>
      </c>
      <c r="AG788" s="33" t="s">
        <v>17469</v>
      </c>
      <c r="AH788" s="33" t="s">
        <v>17470</v>
      </c>
      <c r="AI788" s="33" t="s">
        <v>17471</v>
      </c>
      <c r="AJ788" s="33" t="s">
        <v>17472</v>
      </c>
      <c r="AK788" s="33" t="s">
        <v>11809</v>
      </c>
      <c r="AL788" s="33" t="s">
        <v>17363</v>
      </c>
      <c r="AM788" s="33" t="s">
        <v>17473</v>
      </c>
      <c r="AN788" s="33"/>
      <c r="AO788" s="33" t="s">
        <v>11778</v>
      </c>
      <c r="AP788" s="33" t="s">
        <v>11318</v>
      </c>
      <c r="AQ788" s="33">
        <v>0</v>
      </c>
      <c r="AR788" s="33"/>
      <c r="AS788" s="33"/>
      <c r="AT788" s="33"/>
      <c r="AU788" s="33"/>
      <c r="AV788" s="33"/>
      <c r="AW788" s="33"/>
      <c r="AX788" s="33"/>
      <c r="AY788" s="33" t="s">
        <v>17377</v>
      </c>
      <c r="AZ788" s="33"/>
      <c r="BA788" s="33"/>
      <c r="BB788" s="33"/>
      <c r="BC788" s="33" t="s">
        <v>11306</v>
      </c>
      <c r="BD788" s="33" t="s">
        <v>11318</v>
      </c>
      <c r="BE788" s="33"/>
      <c r="BF788" s="33"/>
      <c r="BG788" s="33"/>
      <c r="BH788" s="33"/>
      <c r="BI788" s="33"/>
      <c r="BJ788" s="33">
        <v>0</v>
      </c>
      <c r="BK788" s="33" t="s">
        <v>31</v>
      </c>
      <c r="BL788" s="33"/>
      <c r="BM788" s="33" t="s">
        <v>22259</v>
      </c>
    </row>
    <row r="789" spans="1:65" x14ac:dyDescent="0.25">
      <c r="A789" s="33" t="s">
        <v>17474</v>
      </c>
      <c r="B789" s="33" t="s">
        <v>3920</v>
      </c>
      <c r="C789" s="33" t="s">
        <v>17475</v>
      </c>
      <c r="D789" s="33" t="s">
        <v>11302</v>
      </c>
      <c r="E789" s="33" t="s">
        <v>11800</v>
      </c>
      <c r="F789" s="33" t="s">
        <v>11550</v>
      </c>
      <c r="G789" s="33">
        <v>328.8</v>
      </c>
      <c r="H789" s="33">
        <v>0</v>
      </c>
      <c r="I789" s="33"/>
      <c r="J789" s="33" t="s">
        <v>11304</v>
      </c>
      <c r="K789" s="33" t="s">
        <v>16459</v>
      </c>
      <c r="L789" s="33">
        <v>120</v>
      </c>
      <c r="M789" s="33"/>
      <c r="N789" s="33"/>
      <c r="O789" s="33"/>
      <c r="P789" s="33" t="s">
        <v>11306</v>
      </c>
      <c r="Q789" s="33" t="s">
        <v>11306</v>
      </c>
      <c r="R789" s="33">
        <v>2.5</v>
      </c>
      <c r="S789" s="33">
        <v>2.5</v>
      </c>
      <c r="T789" s="33"/>
      <c r="U789" s="33"/>
      <c r="V789" s="33" t="s">
        <v>16739</v>
      </c>
      <c r="W789" s="33"/>
      <c r="X789" s="33"/>
      <c r="Y789" s="33" t="s">
        <v>11308</v>
      </c>
      <c r="Z789" s="33">
        <v>14</v>
      </c>
      <c r="AA789" s="33">
        <v>10</v>
      </c>
      <c r="AB789" s="33">
        <v>93</v>
      </c>
      <c r="AC789" s="33">
        <v>0</v>
      </c>
      <c r="AD789" s="33" t="s">
        <v>16455</v>
      </c>
      <c r="AE789" s="33" t="s">
        <v>17476</v>
      </c>
      <c r="AF789" s="33" t="s">
        <v>17477</v>
      </c>
      <c r="AG789" s="33" t="s">
        <v>17478</v>
      </c>
      <c r="AH789" s="33" t="s">
        <v>17479</v>
      </c>
      <c r="AI789" s="33" t="s">
        <v>17480</v>
      </c>
      <c r="AJ789" s="33" t="s">
        <v>17481</v>
      </c>
      <c r="AK789" s="33" t="s">
        <v>11809</v>
      </c>
      <c r="AL789" s="33" t="s">
        <v>17363</v>
      </c>
      <c r="AM789" s="33" t="s">
        <v>17482</v>
      </c>
      <c r="AN789" s="33"/>
      <c r="AO789" s="33" t="s">
        <v>11778</v>
      </c>
      <c r="AP789" s="33" t="s">
        <v>11318</v>
      </c>
      <c r="AQ789" s="33">
        <v>0</v>
      </c>
      <c r="AR789" s="33"/>
      <c r="AS789" s="33"/>
      <c r="AT789" s="33"/>
      <c r="AU789" s="33"/>
      <c r="AV789" s="33"/>
      <c r="AW789" s="33"/>
      <c r="AX789" s="33"/>
      <c r="AY789" s="33" t="s">
        <v>17377</v>
      </c>
      <c r="AZ789" s="33"/>
      <c r="BA789" s="33"/>
      <c r="BB789" s="33"/>
      <c r="BC789" s="33" t="s">
        <v>11306</v>
      </c>
      <c r="BD789" s="33" t="s">
        <v>11318</v>
      </c>
      <c r="BE789" s="33"/>
      <c r="BF789" s="33"/>
      <c r="BG789" s="33"/>
      <c r="BH789" s="33"/>
      <c r="BI789" s="33"/>
      <c r="BJ789" s="33">
        <v>0</v>
      </c>
      <c r="BK789" s="33" t="s">
        <v>31</v>
      </c>
      <c r="BL789" s="33"/>
      <c r="BM789" s="33" t="s">
        <v>22259</v>
      </c>
    </row>
    <row r="790" spans="1:65" x14ac:dyDescent="0.25">
      <c r="A790" s="33" t="s">
        <v>17483</v>
      </c>
      <c r="B790" s="33" t="s">
        <v>845</v>
      </c>
      <c r="C790" s="33" t="s">
        <v>17484</v>
      </c>
      <c r="D790" s="33" t="s">
        <v>11302</v>
      </c>
      <c r="E790" s="33" t="s">
        <v>11800</v>
      </c>
      <c r="F790" s="33" t="s">
        <v>11550</v>
      </c>
      <c r="G790" s="33">
        <v>326.8</v>
      </c>
      <c r="H790" s="33">
        <v>0</v>
      </c>
      <c r="I790" s="33"/>
      <c r="J790" s="33" t="s">
        <v>11304</v>
      </c>
      <c r="K790" s="33" t="s">
        <v>17485</v>
      </c>
      <c r="L790" s="33">
        <v>120</v>
      </c>
      <c r="M790" s="33"/>
      <c r="N790" s="33"/>
      <c r="O790" s="33"/>
      <c r="P790" s="33" t="s">
        <v>11306</v>
      </c>
      <c r="Q790" s="33" t="s">
        <v>11306</v>
      </c>
      <c r="R790" s="33">
        <v>2.5</v>
      </c>
      <c r="S790" s="33">
        <v>2.5</v>
      </c>
      <c r="T790" s="33"/>
      <c r="U790" s="33"/>
      <c r="V790" s="33" t="s">
        <v>16739</v>
      </c>
      <c r="W790" s="33"/>
      <c r="X790" s="33"/>
      <c r="Y790" s="33" t="s">
        <v>11308</v>
      </c>
      <c r="Z790" s="33">
        <v>14</v>
      </c>
      <c r="AA790" s="33">
        <v>10</v>
      </c>
      <c r="AB790" s="33">
        <v>93</v>
      </c>
      <c r="AC790" s="33">
        <v>0</v>
      </c>
      <c r="AD790" s="33" t="s">
        <v>16455</v>
      </c>
      <c r="AE790" s="33" t="s">
        <v>17486</v>
      </c>
      <c r="AF790" s="33" t="s">
        <v>17487</v>
      </c>
      <c r="AG790" s="33" t="s">
        <v>17488</v>
      </c>
      <c r="AH790" s="33" t="s">
        <v>17489</v>
      </c>
      <c r="AI790" s="33" t="s">
        <v>17490</v>
      </c>
      <c r="AJ790" s="33" t="s">
        <v>17491</v>
      </c>
      <c r="AK790" s="33" t="s">
        <v>11809</v>
      </c>
      <c r="AL790" s="33" t="s">
        <v>17363</v>
      </c>
      <c r="AM790" s="33" t="s">
        <v>17492</v>
      </c>
      <c r="AN790" s="33"/>
      <c r="AO790" s="33" t="s">
        <v>11778</v>
      </c>
      <c r="AP790" s="33" t="s">
        <v>11318</v>
      </c>
      <c r="AQ790" s="33">
        <v>0</v>
      </c>
      <c r="AR790" s="33"/>
      <c r="AS790" s="33"/>
      <c r="AT790" s="33"/>
      <c r="AU790" s="33"/>
      <c r="AV790" s="33"/>
      <c r="AW790" s="33"/>
      <c r="AX790" s="33"/>
      <c r="AY790" s="33" t="s">
        <v>17377</v>
      </c>
      <c r="AZ790" s="33"/>
      <c r="BA790" s="33"/>
      <c r="BB790" s="33"/>
      <c r="BC790" s="33" t="s">
        <v>11306</v>
      </c>
      <c r="BD790" s="33" t="s">
        <v>11318</v>
      </c>
      <c r="BE790" s="33"/>
      <c r="BF790" s="33"/>
      <c r="BG790" s="33"/>
      <c r="BH790" s="33"/>
      <c r="BI790" s="33"/>
      <c r="BJ790" s="33">
        <v>0</v>
      </c>
      <c r="BK790" s="33" t="s">
        <v>31</v>
      </c>
      <c r="BL790" s="33"/>
      <c r="BM790" s="33" t="s">
        <v>22259</v>
      </c>
    </row>
    <row r="791" spans="1:65" x14ac:dyDescent="0.25">
      <c r="A791" s="33" t="s">
        <v>17493</v>
      </c>
      <c r="B791" s="33" t="s">
        <v>17494</v>
      </c>
      <c r="C791" s="33" t="s">
        <v>17495</v>
      </c>
      <c r="D791" s="33" t="s">
        <v>11376</v>
      </c>
      <c r="E791" s="33"/>
      <c r="F791" s="33" t="s">
        <v>11550</v>
      </c>
      <c r="G791" s="33">
        <v>0</v>
      </c>
      <c r="H791" s="33">
        <v>0</v>
      </c>
      <c r="I791" s="33"/>
      <c r="J791" s="33" t="s">
        <v>11304</v>
      </c>
      <c r="K791" s="33" t="s">
        <v>11801</v>
      </c>
      <c r="L791" s="33">
        <v>478</v>
      </c>
      <c r="M791" s="33"/>
      <c r="N791" s="33"/>
      <c r="O791" s="33"/>
      <c r="P791" s="33" t="s">
        <v>11306</v>
      </c>
      <c r="Q791" s="33" t="s">
        <v>11306</v>
      </c>
      <c r="R791" s="33">
        <v>0</v>
      </c>
      <c r="S791" s="33">
        <v>0</v>
      </c>
      <c r="T791" s="33"/>
      <c r="U791" s="33"/>
      <c r="V791" s="33" t="s">
        <v>11802</v>
      </c>
      <c r="W791" s="33"/>
      <c r="X791" s="33"/>
      <c r="Y791" s="33" t="s">
        <v>11308</v>
      </c>
      <c r="Z791" s="33">
        <v>120</v>
      </c>
      <c r="AA791" s="33">
        <v>12</v>
      </c>
      <c r="AB791" s="33">
        <v>100</v>
      </c>
      <c r="AC791" s="33">
        <v>0</v>
      </c>
      <c r="AD791" s="33" t="s">
        <v>11309</v>
      </c>
      <c r="AE791" s="33"/>
      <c r="AF791" s="33"/>
      <c r="AG791" s="33"/>
      <c r="AH791" s="33"/>
      <c r="AI791" s="33"/>
      <c r="AJ791" s="33"/>
      <c r="AK791" s="33" t="s">
        <v>11809</v>
      </c>
      <c r="AL791" s="33" t="s">
        <v>17363</v>
      </c>
      <c r="AM791" s="33" t="s">
        <v>17496</v>
      </c>
      <c r="AN791" s="33"/>
      <c r="AO791" s="33" t="s">
        <v>11778</v>
      </c>
      <c r="AP791" s="33" t="s">
        <v>11318</v>
      </c>
      <c r="AQ791" s="33">
        <v>0</v>
      </c>
      <c r="AR791" s="33"/>
      <c r="AS791" s="33"/>
      <c r="AT791" s="33"/>
      <c r="AU791" s="33"/>
      <c r="AV791" s="33"/>
      <c r="AW791" s="33"/>
      <c r="AX791" s="33"/>
      <c r="AY791" s="33"/>
      <c r="AZ791" s="33"/>
      <c r="BA791" s="33"/>
      <c r="BB791" s="33"/>
      <c r="BC791" s="33" t="s">
        <v>11306</v>
      </c>
      <c r="BD791" s="33" t="s">
        <v>11318</v>
      </c>
      <c r="BE791" s="33"/>
      <c r="BF791" s="33"/>
      <c r="BG791" s="33"/>
      <c r="BH791" s="33"/>
      <c r="BI791" s="33"/>
      <c r="BJ791" s="33">
        <v>0</v>
      </c>
      <c r="BK791" s="33" t="s">
        <v>31</v>
      </c>
      <c r="BL791" s="33"/>
      <c r="BM791" s="33" t="s">
        <v>22259</v>
      </c>
    </row>
    <row r="792" spans="1:65" x14ac:dyDescent="0.25">
      <c r="A792" s="33" t="s">
        <v>17497</v>
      </c>
      <c r="B792" s="33" t="s">
        <v>17498</v>
      </c>
      <c r="C792" s="33" t="s">
        <v>17499</v>
      </c>
      <c r="D792" s="33" t="s">
        <v>11376</v>
      </c>
      <c r="E792" s="33" t="s">
        <v>11800</v>
      </c>
      <c r="F792" s="33" t="s">
        <v>11550</v>
      </c>
      <c r="G792" s="33">
        <v>0</v>
      </c>
      <c r="H792" s="33">
        <v>0</v>
      </c>
      <c r="I792" s="33"/>
      <c r="J792" s="33" t="s">
        <v>11304</v>
      </c>
      <c r="K792" s="33" t="s">
        <v>11801</v>
      </c>
      <c r="L792" s="33">
        <v>478</v>
      </c>
      <c r="M792" s="33"/>
      <c r="N792" s="33"/>
      <c r="O792" s="33"/>
      <c r="P792" s="33" t="s">
        <v>11306</v>
      </c>
      <c r="Q792" s="33" t="s">
        <v>11306</v>
      </c>
      <c r="R792" s="33">
        <v>0</v>
      </c>
      <c r="S792" s="33">
        <v>0</v>
      </c>
      <c r="T792" s="33"/>
      <c r="U792" s="33"/>
      <c r="V792" s="33" t="s">
        <v>11802</v>
      </c>
      <c r="W792" s="33"/>
      <c r="X792" s="33"/>
      <c r="Y792" s="33" t="s">
        <v>11308</v>
      </c>
      <c r="Z792" s="33">
        <v>120</v>
      </c>
      <c r="AA792" s="33">
        <v>12</v>
      </c>
      <c r="AB792" s="33">
        <v>100</v>
      </c>
      <c r="AC792" s="33">
        <v>0</v>
      </c>
      <c r="AD792" s="33" t="s">
        <v>11309</v>
      </c>
      <c r="AE792" s="33"/>
      <c r="AF792" s="33"/>
      <c r="AG792" s="33"/>
      <c r="AH792" s="33"/>
      <c r="AI792" s="33"/>
      <c r="AJ792" s="33"/>
      <c r="AK792" s="33" t="s">
        <v>11809</v>
      </c>
      <c r="AL792" s="33" t="s">
        <v>17363</v>
      </c>
      <c r="AM792" s="33" t="s">
        <v>17500</v>
      </c>
      <c r="AN792" s="33"/>
      <c r="AO792" s="33" t="s">
        <v>11778</v>
      </c>
      <c r="AP792" s="33" t="s">
        <v>11318</v>
      </c>
      <c r="AQ792" s="33">
        <v>0</v>
      </c>
      <c r="AR792" s="33"/>
      <c r="AS792" s="33"/>
      <c r="AT792" s="33"/>
      <c r="AU792" s="33"/>
      <c r="AV792" s="33"/>
      <c r="AW792" s="33"/>
      <c r="AX792" s="33"/>
      <c r="AY792" s="33"/>
      <c r="AZ792" s="33"/>
      <c r="BA792" s="33"/>
      <c r="BB792" s="33"/>
      <c r="BC792" s="33" t="s">
        <v>11306</v>
      </c>
      <c r="BD792" s="33" t="s">
        <v>11318</v>
      </c>
      <c r="BE792" s="33"/>
      <c r="BF792" s="33"/>
      <c r="BG792" s="33"/>
      <c r="BH792" s="33"/>
      <c r="BI792" s="33"/>
      <c r="BJ792" s="33">
        <v>0</v>
      </c>
      <c r="BK792" s="33" t="s">
        <v>31</v>
      </c>
      <c r="BL792" s="33"/>
      <c r="BM792" s="33" t="s">
        <v>22259</v>
      </c>
    </row>
    <row r="793" spans="1:65" x14ac:dyDescent="0.25">
      <c r="A793" s="33" t="s">
        <v>17501</v>
      </c>
      <c r="B793" s="33" t="s">
        <v>1985</v>
      </c>
      <c r="C793" s="33" t="s">
        <v>17502</v>
      </c>
      <c r="D793" s="33" t="s">
        <v>11376</v>
      </c>
      <c r="E793" s="33" t="s">
        <v>11800</v>
      </c>
      <c r="F793" s="33" t="s">
        <v>11550</v>
      </c>
      <c r="G793" s="33">
        <v>1116.8</v>
      </c>
      <c r="H793" s="33">
        <v>0</v>
      </c>
      <c r="I793" s="33"/>
      <c r="J793" s="33" t="s">
        <v>11304</v>
      </c>
      <c r="K793" s="33" t="s">
        <v>17485</v>
      </c>
      <c r="L793" s="33">
        <v>478</v>
      </c>
      <c r="M793" s="33"/>
      <c r="N793" s="33"/>
      <c r="O793" s="33"/>
      <c r="P793" s="33" t="s">
        <v>11306</v>
      </c>
      <c r="Q793" s="33" t="s">
        <v>11306</v>
      </c>
      <c r="R793" s="33">
        <v>0</v>
      </c>
      <c r="S793" s="33">
        <v>0</v>
      </c>
      <c r="T793" s="33"/>
      <c r="U793" s="33"/>
      <c r="V793" s="33" t="s">
        <v>11802</v>
      </c>
      <c r="W793" s="33"/>
      <c r="X793" s="33"/>
      <c r="Y793" s="33" t="s">
        <v>11308</v>
      </c>
      <c r="Z793" s="33">
        <v>120</v>
      </c>
      <c r="AA793" s="33">
        <v>12</v>
      </c>
      <c r="AB793" s="33">
        <v>100</v>
      </c>
      <c r="AC793" s="33">
        <v>0</v>
      </c>
      <c r="AD793" s="33" t="s">
        <v>11309</v>
      </c>
      <c r="AE793" s="33" t="s">
        <v>17503</v>
      </c>
      <c r="AF793" s="33" t="s">
        <v>17504</v>
      </c>
      <c r="AG793" s="33" t="s">
        <v>17505</v>
      </c>
      <c r="AH793" s="33" t="s">
        <v>17506</v>
      </c>
      <c r="AI793" s="33" t="s">
        <v>17507</v>
      </c>
      <c r="AJ793" s="33" t="s">
        <v>17508</v>
      </c>
      <c r="AK793" s="33" t="s">
        <v>11809</v>
      </c>
      <c r="AL793" s="33" t="s">
        <v>17363</v>
      </c>
      <c r="AM793" s="33" t="s">
        <v>17509</v>
      </c>
      <c r="AN793" s="33"/>
      <c r="AO793" s="33" t="s">
        <v>11778</v>
      </c>
      <c r="AP793" s="33" t="s">
        <v>11318</v>
      </c>
      <c r="AQ793" s="33">
        <v>0</v>
      </c>
      <c r="AR793" s="33"/>
      <c r="AS793" s="33"/>
      <c r="AT793" s="33"/>
      <c r="AU793" s="33"/>
      <c r="AV793" s="33"/>
      <c r="AW793" s="33"/>
      <c r="AX793" s="33"/>
      <c r="AY793" s="33"/>
      <c r="AZ793" s="33"/>
      <c r="BA793" s="33"/>
      <c r="BB793" s="33"/>
      <c r="BC793" s="33" t="s">
        <v>11306</v>
      </c>
      <c r="BD793" s="33" t="s">
        <v>11318</v>
      </c>
      <c r="BE793" s="33"/>
      <c r="BF793" s="33"/>
      <c r="BG793" s="33"/>
      <c r="BH793" s="33"/>
      <c r="BI793" s="33"/>
      <c r="BJ793" s="33">
        <v>0</v>
      </c>
      <c r="BK793" s="33" t="s">
        <v>31</v>
      </c>
      <c r="BL793" s="33"/>
      <c r="BM793" s="33" t="s">
        <v>22259</v>
      </c>
    </row>
    <row r="794" spans="1:65" x14ac:dyDescent="0.25">
      <c r="A794" s="33" t="s">
        <v>17510</v>
      </c>
      <c r="B794" s="33" t="s">
        <v>17511</v>
      </c>
      <c r="C794" s="33" t="s">
        <v>17512</v>
      </c>
      <c r="D794" s="33" t="s">
        <v>11302</v>
      </c>
      <c r="E794" s="33"/>
      <c r="F794" s="33" t="s">
        <v>11550</v>
      </c>
      <c r="G794" s="33">
        <v>1238.8</v>
      </c>
      <c r="H794" s="33">
        <v>0</v>
      </c>
      <c r="I794" s="33"/>
      <c r="J794" s="33" t="s">
        <v>11304</v>
      </c>
      <c r="K794" s="33" t="s">
        <v>13299</v>
      </c>
      <c r="L794" s="33">
        <v>527</v>
      </c>
      <c r="M794" s="33"/>
      <c r="N794" s="33"/>
      <c r="O794" s="33"/>
      <c r="P794" s="33" t="s">
        <v>11306</v>
      </c>
      <c r="Q794" s="33" t="s">
        <v>11306</v>
      </c>
      <c r="R794" s="33">
        <v>0</v>
      </c>
      <c r="S794" s="33">
        <v>0</v>
      </c>
      <c r="T794" s="33"/>
      <c r="U794" s="33"/>
      <c r="V794" s="33"/>
      <c r="W794" s="33"/>
      <c r="X794" s="33"/>
      <c r="Y794" s="33" t="s">
        <v>11308</v>
      </c>
      <c r="Z794" s="33">
        <v>150</v>
      </c>
      <c r="AA794" s="33">
        <v>100</v>
      </c>
      <c r="AB794" s="33">
        <v>12</v>
      </c>
      <c r="AC794" s="33">
        <v>0</v>
      </c>
      <c r="AD794" s="33" t="s">
        <v>11309</v>
      </c>
      <c r="AE794" s="33"/>
      <c r="AF794" s="33"/>
      <c r="AG794" s="33"/>
      <c r="AH794" s="33"/>
      <c r="AI794" s="33"/>
      <c r="AJ794" s="33"/>
      <c r="AK794" s="33" t="s">
        <v>11809</v>
      </c>
      <c r="AL794" s="33" t="s">
        <v>17363</v>
      </c>
      <c r="AM794" s="33" t="s">
        <v>17513</v>
      </c>
      <c r="AN794" s="33"/>
      <c r="AO794" s="33" t="s">
        <v>11778</v>
      </c>
      <c r="AP794" s="33" t="s">
        <v>11318</v>
      </c>
      <c r="AQ794" s="33">
        <v>0</v>
      </c>
      <c r="AR794" s="33"/>
      <c r="AS794" s="33"/>
      <c r="AT794" s="33"/>
      <c r="AU794" s="33"/>
      <c r="AV794" s="33"/>
      <c r="AW794" s="33"/>
      <c r="AX794" s="33"/>
      <c r="AY794" s="33"/>
      <c r="AZ794" s="33"/>
      <c r="BA794" s="33"/>
      <c r="BB794" s="33"/>
      <c r="BC794" s="33" t="s">
        <v>11306</v>
      </c>
      <c r="BD794" s="33" t="s">
        <v>11318</v>
      </c>
      <c r="BE794" s="33"/>
      <c r="BF794" s="33"/>
      <c r="BG794" s="33"/>
      <c r="BH794" s="33"/>
      <c r="BI794" s="33"/>
      <c r="BJ794" s="33">
        <v>0</v>
      </c>
      <c r="BK794" s="33" t="s">
        <v>31</v>
      </c>
      <c r="BL794" s="33"/>
      <c r="BM794" s="33" t="s">
        <v>22259</v>
      </c>
    </row>
    <row r="795" spans="1:65" x14ac:dyDescent="0.25">
      <c r="A795" s="33" t="s">
        <v>17514</v>
      </c>
      <c r="B795" s="33" t="s">
        <v>17515</v>
      </c>
      <c r="C795" s="33" t="s">
        <v>17516</v>
      </c>
      <c r="D795" s="33" t="s">
        <v>11302</v>
      </c>
      <c r="E795" s="33"/>
      <c r="F795" s="33" t="s">
        <v>11550</v>
      </c>
      <c r="G795" s="33">
        <v>1238.8</v>
      </c>
      <c r="H795" s="33">
        <v>0</v>
      </c>
      <c r="I795" s="33"/>
      <c r="J795" s="33" t="s">
        <v>11304</v>
      </c>
      <c r="K795" s="33" t="s">
        <v>13299</v>
      </c>
      <c r="L795" s="33">
        <v>527</v>
      </c>
      <c r="M795" s="33"/>
      <c r="N795" s="33"/>
      <c r="O795" s="33"/>
      <c r="P795" s="33" t="s">
        <v>11306</v>
      </c>
      <c r="Q795" s="33" t="s">
        <v>11306</v>
      </c>
      <c r="R795" s="33">
        <v>0</v>
      </c>
      <c r="S795" s="33">
        <v>0</v>
      </c>
      <c r="T795" s="33"/>
      <c r="U795" s="33"/>
      <c r="V795" s="33"/>
      <c r="W795" s="33"/>
      <c r="X795" s="33"/>
      <c r="Y795" s="33" t="s">
        <v>11308</v>
      </c>
      <c r="Z795" s="33">
        <v>150</v>
      </c>
      <c r="AA795" s="33">
        <v>100</v>
      </c>
      <c r="AB795" s="33">
        <v>12</v>
      </c>
      <c r="AC795" s="33">
        <v>0</v>
      </c>
      <c r="AD795" s="33" t="s">
        <v>11309</v>
      </c>
      <c r="AE795" s="33"/>
      <c r="AF795" s="33"/>
      <c r="AG795" s="33"/>
      <c r="AH795" s="33"/>
      <c r="AI795" s="33"/>
      <c r="AJ795" s="33"/>
      <c r="AK795" s="33" t="s">
        <v>11809</v>
      </c>
      <c r="AL795" s="33" t="s">
        <v>17363</v>
      </c>
      <c r="AM795" s="33" t="s">
        <v>17517</v>
      </c>
      <c r="AN795" s="33"/>
      <c r="AO795" s="33" t="s">
        <v>11778</v>
      </c>
      <c r="AP795" s="33" t="s">
        <v>11318</v>
      </c>
      <c r="AQ795" s="33">
        <v>0</v>
      </c>
      <c r="AR795" s="33"/>
      <c r="AS795" s="33"/>
      <c r="AT795" s="33"/>
      <c r="AU795" s="33"/>
      <c r="AV795" s="33"/>
      <c r="AW795" s="33"/>
      <c r="AX795" s="33"/>
      <c r="AY795" s="33"/>
      <c r="AZ795" s="33"/>
      <c r="BA795" s="33"/>
      <c r="BB795" s="33"/>
      <c r="BC795" s="33" t="s">
        <v>11306</v>
      </c>
      <c r="BD795" s="33" t="s">
        <v>11318</v>
      </c>
      <c r="BE795" s="33"/>
      <c r="BF795" s="33"/>
      <c r="BG795" s="33"/>
      <c r="BH795" s="33"/>
      <c r="BI795" s="33"/>
      <c r="BJ795" s="33">
        <v>0</v>
      </c>
      <c r="BK795" s="33" t="s">
        <v>31</v>
      </c>
      <c r="BL795" s="33"/>
      <c r="BM795" s="33" t="s">
        <v>22259</v>
      </c>
    </row>
    <row r="796" spans="1:65" x14ac:dyDescent="0.25">
      <c r="A796" s="33" t="s">
        <v>17518</v>
      </c>
      <c r="B796" s="33" t="s">
        <v>928</v>
      </c>
      <c r="C796" s="33" t="s">
        <v>17519</v>
      </c>
      <c r="D796" s="33" t="s">
        <v>11302</v>
      </c>
      <c r="E796" s="33"/>
      <c r="F796" s="33" t="s">
        <v>11550</v>
      </c>
      <c r="G796" s="33">
        <v>1238.8</v>
      </c>
      <c r="H796" s="33">
        <v>0</v>
      </c>
      <c r="I796" s="33"/>
      <c r="J796" s="33" t="s">
        <v>11304</v>
      </c>
      <c r="K796" s="33" t="s">
        <v>17485</v>
      </c>
      <c r="L796" s="33">
        <v>527</v>
      </c>
      <c r="M796" s="33"/>
      <c r="N796" s="33"/>
      <c r="O796" s="33"/>
      <c r="P796" s="33" t="s">
        <v>11306</v>
      </c>
      <c r="Q796" s="33" t="s">
        <v>11306</v>
      </c>
      <c r="R796" s="33">
        <v>0</v>
      </c>
      <c r="S796" s="33">
        <v>0</v>
      </c>
      <c r="T796" s="33"/>
      <c r="U796" s="33"/>
      <c r="V796" s="33"/>
      <c r="W796" s="33"/>
      <c r="X796" s="33"/>
      <c r="Y796" s="33" t="s">
        <v>11308</v>
      </c>
      <c r="Z796" s="33">
        <v>0</v>
      </c>
      <c r="AA796" s="33">
        <v>0</v>
      </c>
      <c r="AB796" s="33">
        <v>0</v>
      </c>
      <c r="AC796" s="33">
        <v>0</v>
      </c>
      <c r="AD796" s="33" t="s">
        <v>11309</v>
      </c>
      <c r="AE796" s="33" t="s">
        <v>17520</v>
      </c>
      <c r="AF796" s="33" t="s">
        <v>17521</v>
      </c>
      <c r="AG796" s="33"/>
      <c r="AH796" s="33"/>
      <c r="AI796" s="33"/>
      <c r="AJ796" s="33"/>
      <c r="AK796" s="33" t="s">
        <v>11809</v>
      </c>
      <c r="AL796" s="33" t="s">
        <v>17363</v>
      </c>
      <c r="AM796" s="33" t="s">
        <v>17522</v>
      </c>
      <c r="AN796" s="33"/>
      <c r="AO796" s="33" t="s">
        <v>11778</v>
      </c>
      <c r="AP796" s="33" t="s">
        <v>11318</v>
      </c>
      <c r="AQ796" s="33">
        <v>0</v>
      </c>
      <c r="AR796" s="33"/>
      <c r="AS796" s="33"/>
      <c r="AT796" s="33"/>
      <c r="AU796" s="33"/>
      <c r="AV796" s="33"/>
      <c r="AW796" s="33"/>
      <c r="AX796" s="33"/>
      <c r="AY796" s="33"/>
      <c r="AZ796" s="33"/>
      <c r="BA796" s="33"/>
      <c r="BB796" s="33"/>
      <c r="BC796" s="33" t="s">
        <v>11306</v>
      </c>
      <c r="BD796" s="33" t="s">
        <v>11318</v>
      </c>
      <c r="BE796" s="33"/>
      <c r="BF796" s="33"/>
      <c r="BG796" s="33"/>
      <c r="BH796" s="33"/>
      <c r="BI796" s="33"/>
      <c r="BJ796" s="33">
        <v>0</v>
      </c>
      <c r="BK796" s="33" t="s">
        <v>31</v>
      </c>
      <c r="BL796" s="33"/>
      <c r="BM796" s="33" t="s">
        <v>22259</v>
      </c>
    </row>
    <row r="797" spans="1:65" x14ac:dyDescent="0.25">
      <c r="A797" s="33" t="s">
        <v>17523</v>
      </c>
      <c r="B797" s="33" t="s">
        <v>17524</v>
      </c>
      <c r="C797" s="33" t="s">
        <v>17525</v>
      </c>
      <c r="D797" s="33" t="s">
        <v>11302</v>
      </c>
      <c r="E797" s="33"/>
      <c r="F797" s="33" t="s">
        <v>11550</v>
      </c>
      <c r="G797" s="33">
        <v>0</v>
      </c>
      <c r="H797" s="33">
        <v>0</v>
      </c>
      <c r="I797" s="33"/>
      <c r="J797" s="33" t="s">
        <v>11304</v>
      </c>
      <c r="K797" s="33" t="s">
        <v>13309</v>
      </c>
      <c r="L797" s="33">
        <v>426</v>
      </c>
      <c r="M797" s="33"/>
      <c r="N797" s="33"/>
      <c r="O797" s="33"/>
      <c r="P797" s="33" t="s">
        <v>11306</v>
      </c>
      <c r="Q797" s="33" t="s">
        <v>11306</v>
      </c>
      <c r="R797" s="33">
        <v>0</v>
      </c>
      <c r="S797" s="33">
        <v>0</v>
      </c>
      <c r="T797" s="33"/>
      <c r="U797" s="33"/>
      <c r="V797" s="33" t="s">
        <v>11802</v>
      </c>
      <c r="W797" s="33"/>
      <c r="X797" s="33"/>
      <c r="Y797" s="33" t="s">
        <v>11308</v>
      </c>
      <c r="Z797" s="33">
        <v>110</v>
      </c>
      <c r="AA797" s="33">
        <v>12</v>
      </c>
      <c r="AB797" s="33">
        <v>90</v>
      </c>
      <c r="AC797" s="33">
        <v>0</v>
      </c>
      <c r="AD797" s="33" t="s">
        <v>11309</v>
      </c>
      <c r="AE797" s="33"/>
      <c r="AF797" s="33"/>
      <c r="AG797" s="33"/>
      <c r="AH797" s="33"/>
      <c r="AI797" s="33"/>
      <c r="AJ797" s="33"/>
      <c r="AK797" s="33" t="s">
        <v>11809</v>
      </c>
      <c r="AL797" s="33" t="s">
        <v>17363</v>
      </c>
      <c r="AM797" s="33" t="s">
        <v>17526</v>
      </c>
      <c r="AN797" s="33"/>
      <c r="AO797" s="33" t="s">
        <v>11778</v>
      </c>
      <c r="AP797" s="33" t="s">
        <v>11318</v>
      </c>
      <c r="AQ797" s="33">
        <v>0</v>
      </c>
      <c r="AR797" s="33"/>
      <c r="AS797" s="33"/>
      <c r="AT797" s="33"/>
      <c r="AU797" s="33"/>
      <c r="AV797" s="33"/>
      <c r="AW797" s="33"/>
      <c r="AX797" s="33"/>
      <c r="AY797" s="33"/>
      <c r="AZ797" s="33"/>
      <c r="BA797" s="33"/>
      <c r="BB797" s="33"/>
      <c r="BC797" s="33" t="s">
        <v>11306</v>
      </c>
      <c r="BD797" s="33" t="s">
        <v>11318</v>
      </c>
      <c r="BE797" s="33"/>
      <c r="BF797" s="33"/>
      <c r="BG797" s="33"/>
      <c r="BH797" s="33"/>
      <c r="BI797" s="33"/>
      <c r="BJ797" s="33">
        <v>0</v>
      </c>
      <c r="BK797" s="33" t="s">
        <v>31</v>
      </c>
      <c r="BL797" s="33"/>
      <c r="BM797" s="33" t="s">
        <v>22259</v>
      </c>
    </row>
    <row r="798" spans="1:65" x14ac:dyDescent="0.25">
      <c r="A798" s="33" t="s">
        <v>17527</v>
      </c>
      <c r="B798" s="33" t="s">
        <v>17528</v>
      </c>
      <c r="C798" s="33" t="s">
        <v>17529</v>
      </c>
      <c r="D798" s="33" t="s">
        <v>11302</v>
      </c>
      <c r="E798" s="33"/>
      <c r="F798" s="33" t="s">
        <v>11550</v>
      </c>
      <c r="G798" s="33">
        <v>0</v>
      </c>
      <c r="H798" s="33">
        <v>0</v>
      </c>
      <c r="I798" s="33"/>
      <c r="J798" s="33" t="s">
        <v>11304</v>
      </c>
      <c r="K798" s="33" t="s">
        <v>13309</v>
      </c>
      <c r="L798" s="33">
        <v>426</v>
      </c>
      <c r="M798" s="33"/>
      <c r="N798" s="33"/>
      <c r="O798" s="33"/>
      <c r="P798" s="33" t="s">
        <v>11306</v>
      </c>
      <c r="Q798" s="33" t="s">
        <v>11306</v>
      </c>
      <c r="R798" s="33">
        <v>0</v>
      </c>
      <c r="S798" s="33">
        <v>0</v>
      </c>
      <c r="T798" s="33"/>
      <c r="U798" s="33"/>
      <c r="V798" s="33" t="s">
        <v>11802</v>
      </c>
      <c r="W798" s="33"/>
      <c r="X798" s="33"/>
      <c r="Y798" s="33" t="s">
        <v>11308</v>
      </c>
      <c r="Z798" s="33">
        <v>110</v>
      </c>
      <c r="AA798" s="33">
        <v>12</v>
      </c>
      <c r="AB798" s="33">
        <v>90</v>
      </c>
      <c r="AC798" s="33">
        <v>0</v>
      </c>
      <c r="AD798" s="33" t="s">
        <v>11309</v>
      </c>
      <c r="AE798" s="33"/>
      <c r="AF798" s="33"/>
      <c r="AG798" s="33"/>
      <c r="AH798" s="33"/>
      <c r="AI798" s="33"/>
      <c r="AJ798" s="33"/>
      <c r="AK798" s="33" t="s">
        <v>11809</v>
      </c>
      <c r="AL798" s="33" t="s">
        <v>17363</v>
      </c>
      <c r="AM798" s="33" t="s">
        <v>17530</v>
      </c>
      <c r="AN798" s="33"/>
      <c r="AO798" s="33" t="s">
        <v>11778</v>
      </c>
      <c r="AP798" s="33" t="s">
        <v>11318</v>
      </c>
      <c r="AQ798" s="33">
        <v>0</v>
      </c>
      <c r="AR798" s="33"/>
      <c r="AS798" s="33"/>
      <c r="AT798" s="33"/>
      <c r="AU798" s="33"/>
      <c r="AV798" s="33"/>
      <c r="AW798" s="33"/>
      <c r="AX798" s="33"/>
      <c r="AY798" s="33"/>
      <c r="AZ798" s="33"/>
      <c r="BA798" s="33"/>
      <c r="BB798" s="33"/>
      <c r="BC798" s="33" t="s">
        <v>11306</v>
      </c>
      <c r="BD798" s="33" t="s">
        <v>11318</v>
      </c>
      <c r="BE798" s="33"/>
      <c r="BF798" s="33"/>
      <c r="BG798" s="33"/>
      <c r="BH798" s="33"/>
      <c r="BI798" s="33"/>
      <c r="BJ798" s="33">
        <v>0</v>
      </c>
      <c r="BK798" s="33" t="s">
        <v>31</v>
      </c>
      <c r="BL798" s="33"/>
      <c r="BM798" s="33" t="s">
        <v>22259</v>
      </c>
    </row>
    <row r="799" spans="1:65" x14ac:dyDescent="0.25">
      <c r="A799" s="33" t="s">
        <v>17531</v>
      </c>
      <c r="B799" s="33" t="s">
        <v>1903</v>
      </c>
      <c r="C799" s="33" t="s">
        <v>17532</v>
      </c>
      <c r="D799" s="33" t="s">
        <v>11376</v>
      </c>
      <c r="E799" s="33" t="s">
        <v>11800</v>
      </c>
      <c r="F799" s="33" t="s">
        <v>11550</v>
      </c>
      <c r="G799" s="33">
        <v>0</v>
      </c>
      <c r="H799" s="33">
        <v>0</v>
      </c>
      <c r="I799" s="33"/>
      <c r="J799" s="33" t="s">
        <v>11304</v>
      </c>
      <c r="K799" s="33" t="s">
        <v>17485</v>
      </c>
      <c r="L799" s="33">
        <v>426</v>
      </c>
      <c r="M799" s="33"/>
      <c r="N799" s="33"/>
      <c r="O799" s="33"/>
      <c r="P799" s="33" t="s">
        <v>11306</v>
      </c>
      <c r="Q799" s="33" t="s">
        <v>11306</v>
      </c>
      <c r="R799" s="33">
        <v>0</v>
      </c>
      <c r="S799" s="33">
        <v>0</v>
      </c>
      <c r="T799" s="33"/>
      <c r="U799" s="33"/>
      <c r="V799" s="33" t="s">
        <v>11802</v>
      </c>
      <c r="W799" s="33"/>
      <c r="X799" s="33"/>
      <c r="Y799" s="33" t="s">
        <v>11308</v>
      </c>
      <c r="Z799" s="33">
        <v>110</v>
      </c>
      <c r="AA799" s="33">
        <v>12</v>
      </c>
      <c r="AB799" s="33">
        <v>90</v>
      </c>
      <c r="AC799" s="33">
        <v>0</v>
      </c>
      <c r="AD799" s="33" t="s">
        <v>11309</v>
      </c>
      <c r="AE799" s="33"/>
      <c r="AF799" s="33"/>
      <c r="AG799" s="33"/>
      <c r="AH799" s="33"/>
      <c r="AI799" s="33"/>
      <c r="AJ799" s="33"/>
      <c r="AK799" s="33" t="s">
        <v>11809</v>
      </c>
      <c r="AL799" s="33" t="s">
        <v>17363</v>
      </c>
      <c r="AM799" s="33" t="s">
        <v>17533</v>
      </c>
      <c r="AN799" s="33"/>
      <c r="AO799" s="33" t="s">
        <v>11778</v>
      </c>
      <c r="AP799" s="33" t="s">
        <v>11318</v>
      </c>
      <c r="AQ799" s="33">
        <v>0</v>
      </c>
      <c r="AR799" s="33"/>
      <c r="AS799" s="33"/>
      <c r="AT799" s="33"/>
      <c r="AU799" s="33"/>
      <c r="AV799" s="33"/>
      <c r="AW799" s="33"/>
      <c r="AX799" s="33"/>
      <c r="AY799" s="33"/>
      <c r="AZ799" s="33"/>
      <c r="BA799" s="33"/>
      <c r="BB799" s="33"/>
      <c r="BC799" s="33" t="s">
        <v>11306</v>
      </c>
      <c r="BD799" s="33" t="s">
        <v>11318</v>
      </c>
      <c r="BE799" s="33"/>
      <c r="BF799" s="33"/>
      <c r="BG799" s="33"/>
      <c r="BH799" s="33"/>
      <c r="BI799" s="33"/>
      <c r="BJ799" s="33">
        <v>0</v>
      </c>
      <c r="BK799" s="33" t="s">
        <v>31</v>
      </c>
      <c r="BL799" s="33"/>
      <c r="BM799" s="33" t="s">
        <v>22259</v>
      </c>
    </row>
    <row r="800" spans="1:65" x14ac:dyDescent="0.25">
      <c r="A800" s="33" t="s">
        <v>17534</v>
      </c>
      <c r="B800" s="33" t="s">
        <v>17535</v>
      </c>
      <c r="C800" s="33" t="s">
        <v>17536</v>
      </c>
      <c r="D800" s="33" t="s">
        <v>11302</v>
      </c>
      <c r="E800" s="33"/>
      <c r="F800" s="33" t="s">
        <v>11550</v>
      </c>
      <c r="G800" s="33">
        <v>0.01</v>
      </c>
      <c r="H800" s="33">
        <v>0</v>
      </c>
      <c r="I800" s="33"/>
      <c r="J800" s="33" t="s">
        <v>11304</v>
      </c>
      <c r="K800" s="33" t="s">
        <v>13317</v>
      </c>
      <c r="L800" s="33">
        <v>403</v>
      </c>
      <c r="M800" s="33"/>
      <c r="N800" s="33"/>
      <c r="O800" s="33"/>
      <c r="P800" s="33" t="s">
        <v>11306</v>
      </c>
      <c r="Q800" s="33" t="s">
        <v>11306</v>
      </c>
      <c r="R800" s="33">
        <v>10</v>
      </c>
      <c r="S800" s="33">
        <v>10</v>
      </c>
      <c r="T800" s="33"/>
      <c r="U800" s="33"/>
      <c r="V800" s="33" t="s">
        <v>17537</v>
      </c>
      <c r="W800" s="33"/>
      <c r="X800" s="33"/>
      <c r="Y800" s="33" t="s">
        <v>11308</v>
      </c>
      <c r="Z800" s="33">
        <v>14</v>
      </c>
      <c r="AA800" s="33">
        <v>100</v>
      </c>
      <c r="AB800" s="33">
        <v>80</v>
      </c>
      <c r="AC800" s="33">
        <v>0</v>
      </c>
      <c r="AD800" s="33" t="s">
        <v>11309</v>
      </c>
      <c r="AE800" s="33"/>
      <c r="AF800" s="33"/>
      <c r="AG800" s="33"/>
      <c r="AH800" s="33"/>
      <c r="AI800" s="33"/>
      <c r="AJ800" s="33"/>
      <c r="AK800" s="33" t="s">
        <v>11809</v>
      </c>
      <c r="AL800" s="33" t="s">
        <v>17363</v>
      </c>
      <c r="AM800" s="33" t="s">
        <v>17538</v>
      </c>
      <c r="AN800" s="33"/>
      <c r="AO800" s="33" t="s">
        <v>11778</v>
      </c>
      <c r="AP800" s="33" t="s">
        <v>11318</v>
      </c>
      <c r="AQ800" s="33">
        <v>0</v>
      </c>
      <c r="AR800" s="33"/>
      <c r="AS800" s="33"/>
      <c r="AT800" s="33"/>
      <c r="AU800" s="33"/>
      <c r="AV800" s="33"/>
      <c r="AW800" s="33"/>
      <c r="AX800" s="33"/>
      <c r="AY800" s="33" t="s">
        <v>17539</v>
      </c>
      <c r="AZ800" s="33"/>
      <c r="BA800" s="33"/>
      <c r="BB800" s="33"/>
      <c r="BC800" s="33" t="s">
        <v>11306</v>
      </c>
      <c r="BD800" s="33" t="s">
        <v>11318</v>
      </c>
      <c r="BE800" s="33"/>
      <c r="BF800" s="33"/>
      <c r="BG800" s="33"/>
      <c r="BH800" s="33"/>
      <c r="BI800" s="33"/>
      <c r="BJ800" s="33">
        <v>0</v>
      </c>
      <c r="BK800" s="33" t="s">
        <v>31</v>
      </c>
      <c r="BL800" s="33"/>
      <c r="BM800" s="33" t="s">
        <v>22259</v>
      </c>
    </row>
    <row r="801" spans="1:65" x14ac:dyDescent="0.25">
      <c r="A801" s="33" t="s">
        <v>17540</v>
      </c>
      <c r="B801" s="33" t="s">
        <v>2871</v>
      </c>
      <c r="C801" s="33" t="s">
        <v>17541</v>
      </c>
      <c r="D801" s="33" t="s">
        <v>11302</v>
      </c>
      <c r="E801" s="33" t="s">
        <v>11800</v>
      </c>
      <c r="F801" s="33" t="s">
        <v>11550</v>
      </c>
      <c r="G801" s="33">
        <v>916.8</v>
      </c>
      <c r="H801" s="33">
        <v>0</v>
      </c>
      <c r="I801" s="33"/>
      <c r="J801" s="33" t="s">
        <v>11304</v>
      </c>
      <c r="K801" s="33" t="s">
        <v>13317</v>
      </c>
      <c r="L801" s="33">
        <v>403</v>
      </c>
      <c r="M801" s="33"/>
      <c r="N801" s="33"/>
      <c r="O801" s="33"/>
      <c r="P801" s="33" t="s">
        <v>11306</v>
      </c>
      <c r="Q801" s="33" t="s">
        <v>11306</v>
      </c>
      <c r="R801" s="33">
        <v>10</v>
      </c>
      <c r="S801" s="33">
        <v>10</v>
      </c>
      <c r="T801" s="33"/>
      <c r="U801" s="33"/>
      <c r="V801" s="33" t="s">
        <v>17537</v>
      </c>
      <c r="W801" s="33"/>
      <c r="X801" s="33"/>
      <c r="Y801" s="33" t="s">
        <v>11308</v>
      </c>
      <c r="Z801" s="33">
        <v>14</v>
      </c>
      <c r="AA801" s="33">
        <v>100</v>
      </c>
      <c r="AB801" s="33">
        <v>80</v>
      </c>
      <c r="AC801" s="33">
        <v>0</v>
      </c>
      <c r="AD801" s="33" t="s">
        <v>11309</v>
      </c>
      <c r="AE801" s="33" t="s">
        <v>17542</v>
      </c>
      <c r="AF801" s="33" t="s">
        <v>17543</v>
      </c>
      <c r="AG801" s="33" t="s">
        <v>17544</v>
      </c>
      <c r="AH801" s="33" t="s">
        <v>17545</v>
      </c>
      <c r="AI801" s="33" t="s">
        <v>17546</v>
      </c>
      <c r="AJ801" s="33" t="s">
        <v>17547</v>
      </c>
      <c r="AK801" s="33" t="s">
        <v>11809</v>
      </c>
      <c r="AL801" s="33" t="s">
        <v>17363</v>
      </c>
      <c r="AM801" s="33" t="s">
        <v>17548</v>
      </c>
      <c r="AN801" s="33"/>
      <c r="AO801" s="33" t="s">
        <v>11778</v>
      </c>
      <c r="AP801" s="33" t="s">
        <v>11318</v>
      </c>
      <c r="AQ801" s="33">
        <v>0</v>
      </c>
      <c r="AR801" s="33"/>
      <c r="AS801" s="33"/>
      <c r="AT801" s="33"/>
      <c r="AU801" s="33"/>
      <c r="AV801" s="33"/>
      <c r="AW801" s="33"/>
      <c r="AX801" s="33"/>
      <c r="AY801" s="33" t="s">
        <v>17539</v>
      </c>
      <c r="AZ801" s="33"/>
      <c r="BA801" s="33"/>
      <c r="BB801" s="33"/>
      <c r="BC801" s="33" t="s">
        <v>11306</v>
      </c>
      <c r="BD801" s="33" t="s">
        <v>11318</v>
      </c>
      <c r="BE801" s="33"/>
      <c r="BF801" s="33"/>
      <c r="BG801" s="33"/>
      <c r="BH801" s="33"/>
      <c r="BI801" s="33"/>
      <c r="BJ801" s="33">
        <v>0</v>
      </c>
      <c r="BK801" s="33" t="s">
        <v>31</v>
      </c>
      <c r="BL801" s="33"/>
      <c r="BM801" s="33" t="s">
        <v>22259</v>
      </c>
    </row>
    <row r="802" spans="1:65" x14ac:dyDescent="0.25">
      <c r="A802" s="33" t="s">
        <v>17549</v>
      </c>
      <c r="B802" s="33" t="s">
        <v>2323</v>
      </c>
      <c r="C802" s="33" t="s">
        <v>17550</v>
      </c>
      <c r="D802" s="33" t="s">
        <v>11302</v>
      </c>
      <c r="E802" s="33" t="s">
        <v>11800</v>
      </c>
      <c r="F802" s="33" t="s">
        <v>11550</v>
      </c>
      <c r="G802" s="33">
        <v>878.8</v>
      </c>
      <c r="H802" s="33">
        <v>0</v>
      </c>
      <c r="I802" s="33"/>
      <c r="J802" s="33" t="s">
        <v>11304</v>
      </c>
      <c r="K802" s="33" t="s">
        <v>17485</v>
      </c>
      <c r="L802" s="33">
        <v>403</v>
      </c>
      <c r="M802" s="33"/>
      <c r="N802" s="33"/>
      <c r="O802" s="33"/>
      <c r="P802" s="33" t="s">
        <v>11306</v>
      </c>
      <c r="Q802" s="33" t="s">
        <v>11306</v>
      </c>
      <c r="R802" s="33">
        <v>10</v>
      </c>
      <c r="S802" s="33">
        <v>10</v>
      </c>
      <c r="T802" s="33"/>
      <c r="U802" s="33"/>
      <c r="V802" s="33" t="s">
        <v>17537</v>
      </c>
      <c r="W802" s="33"/>
      <c r="X802" s="33"/>
      <c r="Y802" s="33" t="s">
        <v>11308</v>
      </c>
      <c r="Z802" s="33">
        <v>14</v>
      </c>
      <c r="AA802" s="33">
        <v>100</v>
      </c>
      <c r="AB802" s="33">
        <v>80</v>
      </c>
      <c r="AC802" s="33">
        <v>0</v>
      </c>
      <c r="AD802" s="33" t="s">
        <v>11309</v>
      </c>
      <c r="AE802" s="33" t="s">
        <v>17551</v>
      </c>
      <c r="AF802" s="33" t="s">
        <v>17552</v>
      </c>
      <c r="AG802" s="33" t="s">
        <v>17553</v>
      </c>
      <c r="AH802" s="33" t="s">
        <v>17554</v>
      </c>
      <c r="AI802" s="33" t="s">
        <v>17555</v>
      </c>
      <c r="AJ802" s="33" t="s">
        <v>17556</v>
      </c>
      <c r="AK802" s="33" t="s">
        <v>11809</v>
      </c>
      <c r="AL802" s="33" t="s">
        <v>17363</v>
      </c>
      <c r="AM802" s="33" t="s">
        <v>17557</v>
      </c>
      <c r="AN802" s="33"/>
      <c r="AO802" s="33" t="s">
        <v>11778</v>
      </c>
      <c r="AP802" s="33" t="s">
        <v>11318</v>
      </c>
      <c r="AQ802" s="33">
        <v>0</v>
      </c>
      <c r="AR802" s="33"/>
      <c r="AS802" s="33"/>
      <c r="AT802" s="33"/>
      <c r="AU802" s="33"/>
      <c r="AV802" s="33"/>
      <c r="AW802" s="33"/>
      <c r="AX802" s="33"/>
      <c r="AY802" s="33" t="s">
        <v>17539</v>
      </c>
      <c r="AZ802" s="33"/>
      <c r="BA802" s="33"/>
      <c r="BB802" s="33"/>
      <c r="BC802" s="33" t="s">
        <v>11306</v>
      </c>
      <c r="BD802" s="33" t="s">
        <v>11318</v>
      </c>
      <c r="BE802" s="33"/>
      <c r="BF802" s="33"/>
      <c r="BG802" s="33"/>
      <c r="BH802" s="33"/>
      <c r="BI802" s="33"/>
      <c r="BJ802" s="33">
        <v>0</v>
      </c>
      <c r="BK802" s="33" t="s">
        <v>31</v>
      </c>
      <c r="BL802" s="33"/>
      <c r="BM802" s="33" t="s">
        <v>22259</v>
      </c>
    </row>
    <row r="803" spans="1:65" x14ac:dyDescent="0.25">
      <c r="A803" s="33" t="s">
        <v>17558</v>
      </c>
      <c r="B803" s="33" t="s">
        <v>17559</v>
      </c>
      <c r="C803" s="33" t="s">
        <v>17560</v>
      </c>
      <c r="D803" s="33" t="s">
        <v>11302</v>
      </c>
      <c r="E803" s="33"/>
      <c r="F803" s="33" t="s">
        <v>11550</v>
      </c>
      <c r="G803" s="33">
        <v>1068.8</v>
      </c>
      <c r="H803" s="33">
        <v>0</v>
      </c>
      <c r="I803" s="33"/>
      <c r="J803" s="33" t="s">
        <v>11304</v>
      </c>
      <c r="K803" s="33" t="s">
        <v>11813</v>
      </c>
      <c r="L803" s="33">
        <v>468</v>
      </c>
      <c r="M803" s="33"/>
      <c r="N803" s="33"/>
      <c r="O803" s="33"/>
      <c r="P803" s="33" t="s">
        <v>11306</v>
      </c>
      <c r="Q803" s="33" t="s">
        <v>11306</v>
      </c>
      <c r="R803" s="33">
        <v>0</v>
      </c>
      <c r="S803" s="33">
        <v>0</v>
      </c>
      <c r="T803" s="33"/>
      <c r="U803" s="33"/>
      <c r="V803" s="33" t="s">
        <v>17561</v>
      </c>
      <c r="W803" s="33"/>
      <c r="X803" s="33"/>
      <c r="Y803" s="33" t="s">
        <v>11308</v>
      </c>
      <c r="Z803" s="33">
        <v>95</v>
      </c>
      <c r="AA803" s="33">
        <v>81</v>
      </c>
      <c r="AB803" s="33">
        <v>17</v>
      </c>
      <c r="AC803" s="33">
        <v>0</v>
      </c>
      <c r="AD803" s="33" t="s">
        <v>11309</v>
      </c>
      <c r="AE803" s="33" t="s">
        <v>17562</v>
      </c>
      <c r="AF803" s="33" t="s">
        <v>17563</v>
      </c>
      <c r="AG803" s="33" t="s">
        <v>17564</v>
      </c>
      <c r="AH803" s="33" t="s">
        <v>17565</v>
      </c>
      <c r="AI803" s="33" t="s">
        <v>17566</v>
      </c>
      <c r="AJ803" s="33" t="s">
        <v>17567</v>
      </c>
      <c r="AK803" s="33" t="s">
        <v>11809</v>
      </c>
      <c r="AL803" s="33" t="s">
        <v>17363</v>
      </c>
      <c r="AM803" s="33" t="s">
        <v>17568</v>
      </c>
      <c r="AN803" s="33"/>
      <c r="AO803" s="33" t="s">
        <v>11778</v>
      </c>
      <c r="AP803" s="33" t="s">
        <v>11318</v>
      </c>
      <c r="AQ803" s="33">
        <v>0</v>
      </c>
      <c r="AR803" s="33"/>
      <c r="AS803" s="33"/>
      <c r="AT803" s="33"/>
      <c r="AU803" s="33"/>
      <c r="AV803" s="33"/>
      <c r="AW803" s="33"/>
      <c r="AX803" s="33"/>
      <c r="AY803" s="33"/>
      <c r="AZ803" s="33"/>
      <c r="BA803" s="33"/>
      <c r="BB803" s="33"/>
      <c r="BC803" s="33" t="s">
        <v>11306</v>
      </c>
      <c r="BD803" s="33" t="s">
        <v>11318</v>
      </c>
      <c r="BE803" s="33"/>
      <c r="BF803" s="33"/>
      <c r="BG803" s="33"/>
      <c r="BH803" s="33"/>
      <c r="BI803" s="33"/>
      <c r="BJ803" s="33">
        <v>0</v>
      </c>
      <c r="BK803" s="33" t="s">
        <v>31</v>
      </c>
      <c r="BL803" s="33"/>
      <c r="BM803" s="33" t="s">
        <v>22259</v>
      </c>
    </row>
    <row r="804" spans="1:65" x14ac:dyDescent="0.25">
      <c r="A804" s="33" t="s">
        <v>17569</v>
      </c>
      <c r="B804" s="33" t="s">
        <v>17570</v>
      </c>
      <c r="C804" s="33" t="s">
        <v>17571</v>
      </c>
      <c r="D804" s="33" t="s">
        <v>11376</v>
      </c>
      <c r="E804" s="33"/>
      <c r="F804" s="33" t="s">
        <v>11550</v>
      </c>
      <c r="G804" s="33">
        <v>1066.8</v>
      </c>
      <c r="H804" s="33">
        <v>0</v>
      </c>
      <c r="I804" s="33"/>
      <c r="J804" s="33" t="s">
        <v>11304</v>
      </c>
      <c r="K804" s="33" t="s">
        <v>16459</v>
      </c>
      <c r="L804" s="33">
        <v>468</v>
      </c>
      <c r="M804" s="33"/>
      <c r="N804" s="33"/>
      <c r="O804" s="33"/>
      <c r="P804" s="33" t="s">
        <v>11306</v>
      </c>
      <c r="Q804" s="33" t="s">
        <v>11306</v>
      </c>
      <c r="R804" s="33">
        <v>0</v>
      </c>
      <c r="S804" s="33">
        <v>0</v>
      </c>
      <c r="T804" s="33"/>
      <c r="U804" s="33"/>
      <c r="V804" s="33" t="s">
        <v>17561</v>
      </c>
      <c r="W804" s="33"/>
      <c r="X804" s="33"/>
      <c r="Y804" s="33" t="s">
        <v>11308</v>
      </c>
      <c r="Z804" s="33">
        <v>95</v>
      </c>
      <c r="AA804" s="33">
        <v>81</v>
      </c>
      <c r="AB804" s="33">
        <v>17</v>
      </c>
      <c r="AC804" s="33">
        <v>0</v>
      </c>
      <c r="AD804" s="33" t="s">
        <v>11309</v>
      </c>
      <c r="AE804" s="33" t="s">
        <v>17572</v>
      </c>
      <c r="AF804" s="33" t="s">
        <v>17573</v>
      </c>
      <c r="AG804" s="33" t="s">
        <v>17574</v>
      </c>
      <c r="AH804" s="33" t="s">
        <v>17575</v>
      </c>
      <c r="AI804" s="33" t="s">
        <v>17576</v>
      </c>
      <c r="AJ804" s="33" t="s">
        <v>17577</v>
      </c>
      <c r="AK804" s="33" t="s">
        <v>11809</v>
      </c>
      <c r="AL804" s="33" t="s">
        <v>17363</v>
      </c>
      <c r="AM804" s="33" t="s">
        <v>17578</v>
      </c>
      <c r="AN804" s="33"/>
      <c r="AO804" s="33" t="s">
        <v>11778</v>
      </c>
      <c r="AP804" s="33" t="s">
        <v>11318</v>
      </c>
      <c r="AQ804" s="33">
        <v>0</v>
      </c>
      <c r="AR804" s="33"/>
      <c r="AS804" s="33"/>
      <c r="AT804" s="33"/>
      <c r="AU804" s="33"/>
      <c r="AV804" s="33"/>
      <c r="AW804" s="33"/>
      <c r="AX804" s="33"/>
      <c r="AY804" s="33"/>
      <c r="AZ804" s="33"/>
      <c r="BA804" s="33"/>
      <c r="BB804" s="33"/>
      <c r="BC804" s="33" t="s">
        <v>11306</v>
      </c>
      <c r="BD804" s="33" t="s">
        <v>11318</v>
      </c>
      <c r="BE804" s="33"/>
      <c r="BF804" s="33"/>
      <c r="BG804" s="33"/>
      <c r="BH804" s="33"/>
      <c r="BI804" s="33"/>
      <c r="BJ804" s="33">
        <v>0</v>
      </c>
      <c r="BK804" s="33" t="s">
        <v>31</v>
      </c>
      <c r="BL804" s="33"/>
      <c r="BM804" s="33" t="s">
        <v>22259</v>
      </c>
    </row>
    <row r="805" spans="1:65" x14ac:dyDescent="0.25">
      <c r="A805" s="33" t="s">
        <v>17579</v>
      </c>
      <c r="B805" s="33" t="s">
        <v>835</v>
      </c>
      <c r="C805" s="33" t="s">
        <v>17580</v>
      </c>
      <c r="D805" s="33" t="s">
        <v>11376</v>
      </c>
      <c r="E805" s="33"/>
      <c r="F805" s="33" t="s">
        <v>11550</v>
      </c>
      <c r="G805" s="33">
        <v>1068.8</v>
      </c>
      <c r="H805" s="33">
        <v>0</v>
      </c>
      <c r="I805" s="33"/>
      <c r="J805" s="33" t="s">
        <v>11304</v>
      </c>
      <c r="K805" s="33" t="s">
        <v>17485</v>
      </c>
      <c r="L805" s="33">
        <v>468</v>
      </c>
      <c r="M805" s="33"/>
      <c r="N805" s="33"/>
      <c r="O805" s="33"/>
      <c r="P805" s="33" t="s">
        <v>11306</v>
      </c>
      <c r="Q805" s="33" t="s">
        <v>11306</v>
      </c>
      <c r="R805" s="33">
        <v>0</v>
      </c>
      <c r="S805" s="33">
        <v>0</v>
      </c>
      <c r="T805" s="33"/>
      <c r="U805" s="33"/>
      <c r="V805" s="33" t="s">
        <v>17561</v>
      </c>
      <c r="W805" s="33"/>
      <c r="X805" s="33"/>
      <c r="Y805" s="33" t="s">
        <v>11308</v>
      </c>
      <c r="Z805" s="33">
        <v>95</v>
      </c>
      <c r="AA805" s="33">
        <v>81</v>
      </c>
      <c r="AB805" s="33">
        <v>17</v>
      </c>
      <c r="AC805" s="33">
        <v>0</v>
      </c>
      <c r="AD805" s="33" t="s">
        <v>11309</v>
      </c>
      <c r="AE805" s="33" t="s">
        <v>17581</v>
      </c>
      <c r="AF805" s="33" t="s">
        <v>17582</v>
      </c>
      <c r="AG805" s="33" t="s">
        <v>17583</v>
      </c>
      <c r="AH805" s="33" t="s">
        <v>17584</v>
      </c>
      <c r="AI805" s="33" t="s">
        <v>17585</v>
      </c>
      <c r="AJ805" s="33" t="s">
        <v>17586</v>
      </c>
      <c r="AK805" s="33" t="s">
        <v>11809</v>
      </c>
      <c r="AL805" s="33" t="s">
        <v>17363</v>
      </c>
      <c r="AM805" s="33" t="s">
        <v>17587</v>
      </c>
      <c r="AN805" s="33"/>
      <c r="AO805" s="33" t="s">
        <v>11778</v>
      </c>
      <c r="AP805" s="33" t="s">
        <v>11318</v>
      </c>
      <c r="AQ805" s="33">
        <v>0</v>
      </c>
      <c r="AR805" s="33"/>
      <c r="AS805" s="33"/>
      <c r="AT805" s="33"/>
      <c r="AU805" s="33"/>
      <c r="AV805" s="33"/>
      <c r="AW805" s="33"/>
      <c r="AX805" s="33"/>
      <c r="AY805" s="33"/>
      <c r="AZ805" s="33"/>
      <c r="BA805" s="33"/>
      <c r="BB805" s="33"/>
      <c r="BC805" s="33" t="s">
        <v>11306</v>
      </c>
      <c r="BD805" s="33" t="s">
        <v>11318</v>
      </c>
      <c r="BE805" s="33"/>
      <c r="BF805" s="33"/>
      <c r="BG805" s="33"/>
      <c r="BH805" s="33"/>
      <c r="BI805" s="33"/>
      <c r="BJ805" s="33">
        <v>0</v>
      </c>
      <c r="BK805" s="33" t="s">
        <v>31</v>
      </c>
      <c r="BL805" s="33"/>
      <c r="BM805" s="33" t="s">
        <v>22259</v>
      </c>
    </row>
    <row r="806" spans="1:65" x14ac:dyDescent="0.25">
      <c r="A806" s="33" t="s">
        <v>17588</v>
      </c>
      <c r="B806" s="33" t="s">
        <v>17589</v>
      </c>
      <c r="C806" s="33" t="s">
        <v>17590</v>
      </c>
      <c r="D806" s="33" t="s">
        <v>11302</v>
      </c>
      <c r="E806" s="33" t="s">
        <v>11800</v>
      </c>
      <c r="F806" s="33" t="s">
        <v>11550</v>
      </c>
      <c r="G806" s="33">
        <v>0</v>
      </c>
      <c r="H806" s="33">
        <v>0</v>
      </c>
      <c r="I806" s="33"/>
      <c r="J806" s="33" t="s">
        <v>11304</v>
      </c>
      <c r="K806" s="33" t="s">
        <v>11306</v>
      </c>
      <c r="L806" s="33">
        <v>492</v>
      </c>
      <c r="M806" s="33"/>
      <c r="N806" s="33"/>
      <c r="O806" s="33"/>
      <c r="P806" s="33" t="s">
        <v>11306</v>
      </c>
      <c r="Q806" s="33" t="s">
        <v>11306</v>
      </c>
      <c r="R806" s="33">
        <v>0</v>
      </c>
      <c r="S806" s="33">
        <v>0</v>
      </c>
      <c r="T806" s="33"/>
      <c r="U806" s="33"/>
      <c r="V806" s="33"/>
      <c r="W806" s="33"/>
      <c r="X806" s="33"/>
      <c r="Y806" s="33" t="s">
        <v>11308</v>
      </c>
      <c r="Z806" s="33">
        <v>0</v>
      </c>
      <c r="AA806" s="33">
        <v>0</v>
      </c>
      <c r="AB806" s="33">
        <v>0</v>
      </c>
      <c r="AC806" s="33">
        <v>0</v>
      </c>
      <c r="AD806" s="33" t="s">
        <v>11309</v>
      </c>
      <c r="AE806" s="33"/>
      <c r="AF806" s="33"/>
      <c r="AG806" s="33"/>
      <c r="AH806" s="33"/>
      <c r="AI806" s="33"/>
      <c r="AJ806" s="33"/>
      <c r="AK806" s="33" t="s">
        <v>11809</v>
      </c>
      <c r="AL806" s="33" t="s">
        <v>17363</v>
      </c>
      <c r="AM806" s="33" t="s">
        <v>17591</v>
      </c>
      <c r="AN806" s="33"/>
      <c r="AO806" s="33" t="s">
        <v>11778</v>
      </c>
      <c r="AP806" s="33" t="s">
        <v>11318</v>
      </c>
      <c r="AQ806" s="33">
        <v>0</v>
      </c>
      <c r="AR806" s="33"/>
      <c r="AS806" s="33"/>
      <c r="AT806" s="33"/>
      <c r="AU806" s="33"/>
      <c r="AV806" s="33"/>
      <c r="AW806" s="33"/>
      <c r="AX806" s="33"/>
      <c r="AY806" s="33"/>
      <c r="AZ806" s="33"/>
      <c r="BA806" s="33"/>
      <c r="BB806" s="33"/>
      <c r="BC806" s="33" t="s">
        <v>11306</v>
      </c>
      <c r="BD806" s="33" t="s">
        <v>11318</v>
      </c>
      <c r="BE806" s="33"/>
      <c r="BF806" s="33"/>
      <c r="BG806" s="33"/>
      <c r="BH806" s="33"/>
      <c r="BI806" s="33"/>
      <c r="BJ806" s="33">
        <v>0</v>
      </c>
      <c r="BK806" s="33" t="s">
        <v>31</v>
      </c>
      <c r="BL806" s="33"/>
      <c r="BM806" s="33" t="s">
        <v>22259</v>
      </c>
    </row>
    <row r="807" spans="1:65" x14ac:dyDescent="0.25">
      <c r="A807" s="33" t="s">
        <v>17592</v>
      </c>
      <c r="B807" s="33" t="s">
        <v>17593</v>
      </c>
      <c r="C807" s="33" t="s">
        <v>17594</v>
      </c>
      <c r="D807" s="33" t="s">
        <v>11302</v>
      </c>
      <c r="E807" s="33" t="s">
        <v>11800</v>
      </c>
      <c r="F807" s="33" t="s">
        <v>11550</v>
      </c>
      <c r="G807" s="33">
        <v>0</v>
      </c>
      <c r="H807" s="33">
        <v>0</v>
      </c>
      <c r="I807" s="33"/>
      <c r="J807" s="33" t="s">
        <v>11304</v>
      </c>
      <c r="K807" s="33" t="s">
        <v>11306</v>
      </c>
      <c r="L807" s="33">
        <v>492</v>
      </c>
      <c r="M807" s="33"/>
      <c r="N807" s="33"/>
      <c r="O807" s="33"/>
      <c r="P807" s="33" t="s">
        <v>11306</v>
      </c>
      <c r="Q807" s="33" t="s">
        <v>11306</v>
      </c>
      <c r="R807" s="33">
        <v>0</v>
      </c>
      <c r="S807" s="33">
        <v>0</v>
      </c>
      <c r="T807" s="33"/>
      <c r="U807" s="33"/>
      <c r="V807" s="33"/>
      <c r="W807" s="33"/>
      <c r="X807" s="33"/>
      <c r="Y807" s="33" t="s">
        <v>11308</v>
      </c>
      <c r="Z807" s="33">
        <v>0</v>
      </c>
      <c r="AA807" s="33">
        <v>0</v>
      </c>
      <c r="AB807" s="33">
        <v>0</v>
      </c>
      <c r="AC807" s="33">
        <v>0</v>
      </c>
      <c r="AD807" s="33" t="s">
        <v>11309</v>
      </c>
      <c r="AE807" s="33"/>
      <c r="AF807" s="33"/>
      <c r="AG807" s="33"/>
      <c r="AH807" s="33"/>
      <c r="AI807" s="33"/>
      <c r="AJ807" s="33"/>
      <c r="AK807" s="33" t="s">
        <v>11809</v>
      </c>
      <c r="AL807" s="33" t="s">
        <v>17363</v>
      </c>
      <c r="AM807" s="33" t="s">
        <v>17595</v>
      </c>
      <c r="AN807" s="33"/>
      <c r="AO807" s="33" t="s">
        <v>11778</v>
      </c>
      <c r="AP807" s="33" t="s">
        <v>11318</v>
      </c>
      <c r="AQ807" s="33">
        <v>0</v>
      </c>
      <c r="AR807" s="33"/>
      <c r="AS807" s="33"/>
      <c r="AT807" s="33"/>
      <c r="AU807" s="33"/>
      <c r="AV807" s="33"/>
      <c r="AW807" s="33"/>
      <c r="AX807" s="33"/>
      <c r="AY807" s="33"/>
      <c r="AZ807" s="33"/>
      <c r="BA807" s="33"/>
      <c r="BB807" s="33"/>
      <c r="BC807" s="33" t="s">
        <v>11306</v>
      </c>
      <c r="BD807" s="33" t="s">
        <v>11318</v>
      </c>
      <c r="BE807" s="33"/>
      <c r="BF807" s="33"/>
      <c r="BG807" s="33"/>
      <c r="BH807" s="33"/>
      <c r="BI807" s="33"/>
      <c r="BJ807" s="33">
        <v>0</v>
      </c>
      <c r="BK807" s="33" t="s">
        <v>31</v>
      </c>
      <c r="BL807" s="33"/>
      <c r="BM807" s="33" t="s">
        <v>22259</v>
      </c>
    </row>
    <row r="808" spans="1:65" x14ac:dyDescent="0.25">
      <c r="A808" s="33" t="s">
        <v>17596</v>
      </c>
      <c r="B808" s="33" t="s">
        <v>17597</v>
      </c>
      <c r="C808" s="33" t="s">
        <v>17598</v>
      </c>
      <c r="D808" s="33" t="s">
        <v>11302</v>
      </c>
      <c r="E808" s="33" t="s">
        <v>11800</v>
      </c>
      <c r="F808" s="33" t="s">
        <v>11550</v>
      </c>
      <c r="G808" s="33">
        <v>0</v>
      </c>
      <c r="H808" s="33">
        <v>0</v>
      </c>
      <c r="I808" s="33"/>
      <c r="J808" s="33" t="s">
        <v>11304</v>
      </c>
      <c r="K808" s="33" t="s">
        <v>11306</v>
      </c>
      <c r="L808" s="33">
        <v>492</v>
      </c>
      <c r="M808" s="33"/>
      <c r="N808" s="33"/>
      <c r="O808" s="33"/>
      <c r="P808" s="33" t="s">
        <v>11306</v>
      </c>
      <c r="Q808" s="33" t="s">
        <v>11306</v>
      </c>
      <c r="R808" s="33">
        <v>0</v>
      </c>
      <c r="S808" s="33">
        <v>0</v>
      </c>
      <c r="T808" s="33"/>
      <c r="U808" s="33"/>
      <c r="V808" s="33"/>
      <c r="W808" s="33"/>
      <c r="X808" s="33"/>
      <c r="Y808" s="33" t="s">
        <v>11308</v>
      </c>
      <c r="Z808" s="33">
        <v>0</v>
      </c>
      <c r="AA808" s="33">
        <v>0</v>
      </c>
      <c r="AB808" s="33">
        <v>0</v>
      </c>
      <c r="AC808" s="33">
        <v>0</v>
      </c>
      <c r="AD808" s="33" t="s">
        <v>11309</v>
      </c>
      <c r="AE808" s="33"/>
      <c r="AF808" s="33"/>
      <c r="AG808" s="33"/>
      <c r="AH808" s="33"/>
      <c r="AI808" s="33"/>
      <c r="AJ808" s="33"/>
      <c r="AK808" s="33" t="s">
        <v>11809</v>
      </c>
      <c r="AL808" s="33" t="s">
        <v>17363</v>
      </c>
      <c r="AM808" s="33" t="s">
        <v>17599</v>
      </c>
      <c r="AN808" s="33"/>
      <c r="AO808" s="33" t="s">
        <v>11778</v>
      </c>
      <c r="AP808" s="33" t="s">
        <v>11318</v>
      </c>
      <c r="AQ808" s="33">
        <v>0</v>
      </c>
      <c r="AR808" s="33"/>
      <c r="AS808" s="33"/>
      <c r="AT808" s="33"/>
      <c r="AU808" s="33"/>
      <c r="AV808" s="33"/>
      <c r="AW808" s="33"/>
      <c r="AX808" s="33"/>
      <c r="AY808" s="33"/>
      <c r="AZ808" s="33"/>
      <c r="BA808" s="33"/>
      <c r="BB808" s="33"/>
      <c r="BC808" s="33" t="s">
        <v>11306</v>
      </c>
      <c r="BD808" s="33" t="s">
        <v>11318</v>
      </c>
      <c r="BE808" s="33"/>
      <c r="BF808" s="33"/>
      <c r="BG808" s="33"/>
      <c r="BH808" s="33"/>
      <c r="BI808" s="33"/>
      <c r="BJ808" s="33">
        <v>0</v>
      </c>
      <c r="BK808" s="33" t="s">
        <v>31</v>
      </c>
      <c r="BL808" s="33"/>
      <c r="BM808" s="33" t="s">
        <v>22259</v>
      </c>
    </row>
    <row r="809" spans="1:65" x14ac:dyDescent="0.25">
      <c r="A809" s="33" t="s">
        <v>17600</v>
      </c>
      <c r="B809" s="33" t="s">
        <v>17601</v>
      </c>
      <c r="C809" s="33" t="s">
        <v>17602</v>
      </c>
      <c r="D809" s="33" t="s">
        <v>11302</v>
      </c>
      <c r="E809" s="33"/>
      <c r="F809" s="33" t="s">
        <v>11550</v>
      </c>
      <c r="G809" s="33">
        <v>1789.8</v>
      </c>
      <c r="H809" s="33">
        <v>0</v>
      </c>
      <c r="I809" s="33"/>
      <c r="J809" s="33" t="s">
        <v>11304</v>
      </c>
      <c r="K809" s="33" t="s">
        <v>12031</v>
      </c>
      <c r="L809" s="33">
        <v>580</v>
      </c>
      <c r="M809" s="33"/>
      <c r="N809" s="33"/>
      <c r="O809" s="33"/>
      <c r="P809" s="33" t="s">
        <v>11306</v>
      </c>
      <c r="Q809" s="33" t="s">
        <v>11306</v>
      </c>
      <c r="R809" s="33">
        <v>0</v>
      </c>
      <c r="S809" s="33">
        <v>0</v>
      </c>
      <c r="T809" s="33"/>
      <c r="U809" s="33"/>
      <c r="V809" s="33"/>
      <c r="W809" s="33"/>
      <c r="X809" s="33"/>
      <c r="Y809" s="33" t="s">
        <v>11308</v>
      </c>
      <c r="Z809" s="33">
        <v>0</v>
      </c>
      <c r="AA809" s="33">
        <v>0</v>
      </c>
      <c r="AB809" s="33">
        <v>0</v>
      </c>
      <c r="AC809" s="33">
        <v>0</v>
      </c>
      <c r="AD809" s="33" t="s">
        <v>11309</v>
      </c>
      <c r="AE809" s="33"/>
      <c r="AF809" s="33"/>
      <c r="AG809" s="33"/>
      <c r="AH809" s="33"/>
      <c r="AI809" s="33"/>
      <c r="AJ809" s="33"/>
      <c r="AK809" s="33" t="s">
        <v>11809</v>
      </c>
      <c r="AL809" s="33" t="s">
        <v>17363</v>
      </c>
      <c r="AM809" s="33" t="s">
        <v>17603</v>
      </c>
      <c r="AN809" s="33"/>
      <c r="AO809" s="33" t="s">
        <v>11778</v>
      </c>
      <c r="AP809" s="33" t="s">
        <v>11318</v>
      </c>
      <c r="AQ809" s="33">
        <v>0</v>
      </c>
      <c r="AR809" s="33"/>
      <c r="AS809" s="33"/>
      <c r="AT809" s="33"/>
      <c r="AU809" s="33"/>
      <c r="AV809" s="33"/>
      <c r="AW809" s="33"/>
      <c r="AX809" s="33"/>
      <c r="AY809" s="33"/>
      <c r="AZ809" s="33"/>
      <c r="BA809" s="33"/>
      <c r="BB809" s="33"/>
      <c r="BC809" s="33" t="s">
        <v>11306</v>
      </c>
      <c r="BD809" s="33" t="s">
        <v>11318</v>
      </c>
      <c r="BE809" s="33"/>
      <c r="BF809" s="33"/>
      <c r="BG809" s="33"/>
      <c r="BH809" s="33"/>
      <c r="BI809" s="33"/>
      <c r="BJ809" s="33">
        <v>0</v>
      </c>
      <c r="BK809" s="33" t="s">
        <v>31</v>
      </c>
      <c r="BL809" s="33"/>
      <c r="BM809" s="33" t="s">
        <v>22259</v>
      </c>
    </row>
    <row r="810" spans="1:65" x14ac:dyDescent="0.25">
      <c r="A810" s="33" t="s">
        <v>17604</v>
      </c>
      <c r="B810" s="33" t="s">
        <v>381</v>
      </c>
      <c r="C810" s="33" t="s">
        <v>17605</v>
      </c>
      <c r="D810" s="33" t="s">
        <v>11302</v>
      </c>
      <c r="E810" s="33"/>
      <c r="F810" s="33" t="s">
        <v>11550</v>
      </c>
      <c r="G810" s="33">
        <v>1789.8</v>
      </c>
      <c r="H810" s="33">
        <v>0</v>
      </c>
      <c r="I810" s="33"/>
      <c r="J810" s="33" t="s">
        <v>11304</v>
      </c>
      <c r="K810" s="33" t="s">
        <v>17485</v>
      </c>
      <c r="L810" s="33">
        <v>580</v>
      </c>
      <c r="M810" s="33"/>
      <c r="N810" s="33"/>
      <c r="O810" s="33"/>
      <c r="P810" s="33" t="s">
        <v>11306</v>
      </c>
      <c r="Q810" s="33" t="s">
        <v>11306</v>
      </c>
      <c r="R810" s="33">
        <v>0</v>
      </c>
      <c r="S810" s="33">
        <v>0</v>
      </c>
      <c r="T810" s="33"/>
      <c r="U810" s="33"/>
      <c r="V810" s="33"/>
      <c r="W810" s="33"/>
      <c r="X810" s="33"/>
      <c r="Y810" s="33" t="s">
        <v>11308</v>
      </c>
      <c r="Z810" s="33">
        <v>0</v>
      </c>
      <c r="AA810" s="33">
        <v>0</v>
      </c>
      <c r="AB810" s="33">
        <v>0</v>
      </c>
      <c r="AC810" s="33">
        <v>0</v>
      </c>
      <c r="AD810" s="33" t="s">
        <v>11309</v>
      </c>
      <c r="AE810" s="33"/>
      <c r="AF810" s="33"/>
      <c r="AG810" s="33"/>
      <c r="AH810" s="33"/>
      <c r="AI810" s="33"/>
      <c r="AJ810" s="33"/>
      <c r="AK810" s="33" t="s">
        <v>11809</v>
      </c>
      <c r="AL810" s="33" t="s">
        <v>17363</v>
      </c>
      <c r="AM810" s="33" t="s">
        <v>17606</v>
      </c>
      <c r="AN810" s="33"/>
      <c r="AO810" s="33" t="s">
        <v>11778</v>
      </c>
      <c r="AP810" s="33" t="s">
        <v>11318</v>
      </c>
      <c r="AQ810" s="33">
        <v>0</v>
      </c>
      <c r="AR810" s="33"/>
      <c r="AS810" s="33"/>
      <c r="AT810" s="33"/>
      <c r="AU810" s="33"/>
      <c r="AV810" s="33"/>
      <c r="AW810" s="33"/>
      <c r="AX810" s="33"/>
      <c r="AY810" s="33"/>
      <c r="AZ810" s="33"/>
      <c r="BA810" s="33"/>
      <c r="BB810" s="33"/>
      <c r="BC810" s="33" t="s">
        <v>11306</v>
      </c>
      <c r="BD810" s="33" t="s">
        <v>11318</v>
      </c>
      <c r="BE810" s="33"/>
      <c r="BF810" s="33"/>
      <c r="BG810" s="33"/>
      <c r="BH810" s="33"/>
      <c r="BI810" s="33"/>
      <c r="BJ810" s="33">
        <v>0</v>
      </c>
      <c r="BK810" s="33" t="s">
        <v>31</v>
      </c>
      <c r="BL810" s="33"/>
      <c r="BM810" s="33" t="s">
        <v>22259</v>
      </c>
    </row>
    <row r="811" spans="1:65" x14ac:dyDescent="0.25">
      <c r="A811" s="33" t="s">
        <v>17607</v>
      </c>
      <c r="B811" s="33" t="s">
        <v>3618</v>
      </c>
      <c r="C811" s="33" t="s">
        <v>17608</v>
      </c>
      <c r="D811" s="33" t="s">
        <v>11302</v>
      </c>
      <c r="E811" s="33"/>
      <c r="F811" s="33" t="s">
        <v>11550</v>
      </c>
      <c r="G811" s="33">
        <v>1687.8</v>
      </c>
      <c r="H811" s="33">
        <v>0</v>
      </c>
      <c r="I811" s="33"/>
      <c r="J811" s="33" t="s">
        <v>11304</v>
      </c>
      <c r="K811" s="33" t="s">
        <v>17485</v>
      </c>
      <c r="L811" s="33">
        <v>580</v>
      </c>
      <c r="M811" s="33"/>
      <c r="N811" s="33"/>
      <c r="O811" s="33"/>
      <c r="P811" s="33" t="s">
        <v>11306</v>
      </c>
      <c r="Q811" s="33" t="s">
        <v>11306</v>
      </c>
      <c r="R811" s="33">
        <v>0</v>
      </c>
      <c r="S811" s="33">
        <v>0</v>
      </c>
      <c r="T811" s="33"/>
      <c r="U811" s="33"/>
      <c r="V811" s="33"/>
      <c r="W811" s="33"/>
      <c r="X811" s="33"/>
      <c r="Y811" s="33" t="s">
        <v>11308</v>
      </c>
      <c r="Z811" s="33">
        <v>0</v>
      </c>
      <c r="AA811" s="33">
        <v>0</v>
      </c>
      <c r="AB811" s="33">
        <v>0</v>
      </c>
      <c r="AC811" s="33">
        <v>0</v>
      </c>
      <c r="AD811" s="33" t="s">
        <v>11309</v>
      </c>
      <c r="AE811" s="33" t="s">
        <v>17609</v>
      </c>
      <c r="AF811" s="33" t="s">
        <v>17610</v>
      </c>
      <c r="AG811" s="33" t="s">
        <v>17611</v>
      </c>
      <c r="AH811" s="33" t="s">
        <v>17612</v>
      </c>
      <c r="AI811" s="33" t="s">
        <v>17613</v>
      </c>
      <c r="AJ811" s="33" t="s">
        <v>17614</v>
      </c>
      <c r="AK811" s="33" t="s">
        <v>11809</v>
      </c>
      <c r="AL811" s="33" t="s">
        <v>17363</v>
      </c>
      <c r="AM811" s="33" t="s">
        <v>17615</v>
      </c>
      <c r="AN811" s="33"/>
      <c r="AO811" s="33" t="s">
        <v>11778</v>
      </c>
      <c r="AP811" s="33" t="s">
        <v>11318</v>
      </c>
      <c r="AQ811" s="33">
        <v>0</v>
      </c>
      <c r="AR811" s="33"/>
      <c r="AS811" s="33"/>
      <c r="AT811" s="33"/>
      <c r="AU811" s="33"/>
      <c r="AV811" s="33"/>
      <c r="AW811" s="33"/>
      <c r="AX811" s="33"/>
      <c r="AY811" s="33"/>
      <c r="AZ811" s="33"/>
      <c r="BA811" s="33"/>
      <c r="BB811" s="33"/>
      <c r="BC811" s="33" t="s">
        <v>11306</v>
      </c>
      <c r="BD811" s="33" t="s">
        <v>11318</v>
      </c>
      <c r="BE811" s="33"/>
      <c r="BF811" s="33"/>
      <c r="BG811" s="33"/>
      <c r="BH811" s="33"/>
      <c r="BI811" s="33"/>
      <c r="BJ811" s="33">
        <v>0</v>
      </c>
      <c r="BK811" s="33" t="s">
        <v>31</v>
      </c>
      <c r="BL811" s="33"/>
      <c r="BM811" s="33" t="s">
        <v>22259</v>
      </c>
    </row>
    <row r="812" spans="1:65" x14ac:dyDescent="0.25">
      <c r="A812" s="33" t="s">
        <v>17616</v>
      </c>
      <c r="B812" s="33" t="s">
        <v>17617</v>
      </c>
      <c r="C812" s="33" t="s">
        <v>17618</v>
      </c>
      <c r="D812" s="33" t="s">
        <v>11376</v>
      </c>
      <c r="E812" s="33" t="s">
        <v>11800</v>
      </c>
      <c r="F812" s="33" t="s">
        <v>11550</v>
      </c>
      <c r="G812" s="33">
        <v>0.01</v>
      </c>
      <c r="H812" s="33">
        <v>0</v>
      </c>
      <c r="I812" s="33"/>
      <c r="J812" s="33" t="s">
        <v>11304</v>
      </c>
      <c r="K812" s="33" t="s">
        <v>11904</v>
      </c>
      <c r="L812" s="33">
        <v>350</v>
      </c>
      <c r="M812" s="33"/>
      <c r="N812" s="33"/>
      <c r="O812" s="33"/>
      <c r="P812" s="33" t="s">
        <v>11306</v>
      </c>
      <c r="Q812" s="33" t="s">
        <v>11306</v>
      </c>
      <c r="R812" s="33">
        <v>3</v>
      </c>
      <c r="S812" s="33">
        <v>3</v>
      </c>
      <c r="T812" s="33"/>
      <c r="U812" s="33"/>
      <c r="V812" s="33"/>
      <c r="W812" s="33"/>
      <c r="X812" s="33"/>
      <c r="Y812" s="33" t="s">
        <v>11308</v>
      </c>
      <c r="Z812" s="33">
        <v>0</v>
      </c>
      <c r="AA812" s="33">
        <v>0</v>
      </c>
      <c r="AB812" s="33">
        <v>0</v>
      </c>
      <c r="AC812" s="33">
        <v>0</v>
      </c>
      <c r="AD812" s="33" t="s">
        <v>11309</v>
      </c>
      <c r="AE812" s="33" t="s">
        <v>17619</v>
      </c>
      <c r="AF812" s="33"/>
      <c r="AG812" s="33"/>
      <c r="AH812" s="33"/>
      <c r="AI812" s="33"/>
      <c r="AJ812" s="33"/>
      <c r="AK812" s="33" t="s">
        <v>11809</v>
      </c>
      <c r="AL812" s="33" t="s">
        <v>17363</v>
      </c>
      <c r="AM812" s="33" t="s">
        <v>17620</v>
      </c>
      <c r="AN812" s="33"/>
      <c r="AO812" s="33" t="s">
        <v>11778</v>
      </c>
      <c r="AP812" s="33" t="s">
        <v>11318</v>
      </c>
      <c r="AQ812" s="33">
        <v>0</v>
      </c>
      <c r="AR812" s="33"/>
      <c r="AS812" s="33"/>
      <c r="AT812" s="33"/>
      <c r="AU812" s="33"/>
      <c r="AV812" s="33"/>
      <c r="AW812" s="33"/>
      <c r="AX812" s="33"/>
      <c r="AY812" s="33"/>
      <c r="AZ812" s="33"/>
      <c r="BA812" s="33"/>
      <c r="BB812" s="33"/>
      <c r="BC812" s="33" t="s">
        <v>11306</v>
      </c>
      <c r="BD812" s="33" t="s">
        <v>11318</v>
      </c>
      <c r="BE812" s="33"/>
      <c r="BF812" s="33"/>
      <c r="BG812" s="33"/>
      <c r="BH812" s="33"/>
      <c r="BI812" s="33"/>
      <c r="BJ812" s="33">
        <v>0</v>
      </c>
      <c r="BK812" s="33" t="s">
        <v>31</v>
      </c>
      <c r="BL812" s="33"/>
      <c r="BM812" s="33" t="s">
        <v>22259</v>
      </c>
    </row>
    <row r="813" spans="1:65" x14ac:dyDescent="0.25">
      <c r="A813" s="33" t="s">
        <v>17621</v>
      </c>
      <c r="B813" s="33" t="s">
        <v>1785</v>
      </c>
      <c r="C813" s="33" t="s">
        <v>17622</v>
      </c>
      <c r="D813" s="33" t="s">
        <v>11376</v>
      </c>
      <c r="E813" s="33" t="s">
        <v>11800</v>
      </c>
      <c r="F813" s="33" t="s">
        <v>11550</v>
      </c>
      <c r="G813" s="33">
        <v>0.01</v>
      </c>
      <c r="H813" s="33">
        <v>0</v>
      </c>
      <c r="I813" s="33"/>
      <c r="J813" s="33" t="s">
        <v>11304</v>
      </c>
      <c r="K813" s="33" t="s">
        <v>11904</v>
      </c>
      <c r="L813" s="33">
        <v>350</v>
      </c>
      <c r="M813" s="33"/>
      <c r="N813" s="33"/>
      <c r="O813" s="33"/>
      <c r="P813" s="33" t="s">
        <v>11306</v>
      </c>
      <c r="Q813" s="33" t="s">
        <v>11306</v>
      </c>
      <c r="R813" s="33">
        <v>3</v>
      </c>
      <c r="S813" s="33">
        <v>3</v>
      </c>
      <c r="T813" s="33"/>
      <c r="U813" s="33"/>
      <c r="V813" s="33"/>
      <c r="W813" s="33"/>
      <c r="X813" s="33"/>
      <c r="Y813" s="33" t="s">
        <v>11308</v>
      </c>
      <c r="Z813" s="33">
        <v>0</v>
      </c>
      <c r="AA813" s="33">
        <v>0</v>
      </c>
      <c r="AB813" s="33">
        <v>0</v>
      </c>
      <c r="AC813" s="33">
        <v>0</v>
      </c>
      <c r="AD813" s="33" t="s">
        <v>11309</v>
      </c>
      <c r="AE813" s="33" t="s">
        <v>17623</v>
      </c>
      <c r="AF813" s="33" t="s">
        <v>17624</v>
      </c>
      <c r="AG813" s="33" t="s">
        <v>17625</v>
      </c>
      <c r="AH813" s="33"/>
      <c r="AI813" s="33"/>
      <c r="AJ813" s="33"/>
      <c r="AK813" s="33" t="s">
        <v>11809</v>
      </c>
      <c r="AL813" s="33" t="s">
        <v>17363</v>
      </c>
      <c r="AM813" s="33" t="s">
        <v>17626</v>
      </c>
      <c r="AN813" s="33"/>
      <c r="AO813" s="33" t="s">
        <v>11778</v>
      </c>
      <c r="AP813" s="33" t="s">
        <v>11318</v>
      </c>
      <c r="AQ813" s="33">
        <v>0</v>
      </c>
      <c r="AR813" s="33"/>
      <c r="AS813" s="33"/>
      <c r="AT813" s="33"/>
      <c r="AU813" s="33"/>
      <c r="AV813" s="33"/>
      <c r="AW813" s="33"/>
      <c r="AX813" s="33"/>
      <c r="AY813" s="33"/>
      <c r="AZ813" s="33"/>
      <c r="BA813" s="33"/>
      <c r="BB813" s="33"/>
      <c r="BC813" s="33" t="s">
        <v>11306</v>
      </c>
      <c r="BD813" s="33" t="s">
        <v>11318</v>
      </c>
      <c r="BE813" s="33"/>
      <c r="BF813" s="33"/>
      <c r="BG813" s="33"/>
      <c r="BH813" s="33"/>
      <c r="BI813" s="33"/>
      <c r="BJ813" s="33">
        <v>0</v>
      </c>
      <c r="BK813" s="33" t="s">
        <v>31</v>
      </c>
      <c r="BL813" s="33"/>
      <c r="BM813" s="33" t="s">
        <v>22259</v>
      </c>
    </row>
    <row r="814" spans="1:65" x14ac:dyDescent="0.25">
      <c r="A814" s="33" t="s">
        <v>17627</v>
      </c>
      <c r="B814" s="33" t="s">
        <v>17628</v>
      </c>
      <c r="C814" s="33" t="s">
        <v>17629</v>
      </c>
      <c r="D814" s="33" t="s">
        <v>11376</v>
      </c>
      <c r="E814" s="33" t="s">
        <v>11800</v>
      </c>
      <c r="F814" s="33" t="s">
        <v>11550</v>
      </c>
      <c r="G814" s="33">
        <v>0.01</v>
      </c>
      <c r="H814" s="33">
        <v>0</v>
      </c>
      <c r="I814" s="33"/>
      <c r="J814" s="33" t="s">
        <v>11304</v>
      </c>
      <c r="K814" s="33" t="s">
        <v>17485</v>
      </c>
      <c r="L814" s="33">
        <v>350</v>
      </c>
      <c r="M814" s="33"/>
      <c r="N814" s="33"/>
      <c r="O814" s="33"/>
      <c r="P814" s="33" t="s">
        <v>11306</v>
      </c>
      <c r="Q814" s="33" t="s">
        <v>11306</v>
      </c>
      <c r="R814" s="33">
        <v>3</v>
      </c>
      <c r="S814" s="33">
        <v>3</v>
      </c>
      <c r="T814" s="33"/>
      <c r="U814" s="33"/>
      <c r="V814" s="33"/>
      <c r="W814" s="33"/>
      <c r="X814" s="33"/>
      <c r="Y814" s="33" t="s">
        <v>11308</v>
      </c>
      <c r="Z814" s="33">
        <v>0</v>
      </c>
      <c r="AA814" s="33">
        <v>0</v>
      </c>
      <c r="AB814" s="33">
        <v>0</v>
      </c>
      <c r="AC814" s="33">
        <v>0</v>
      </c>
      <c r="AD814" s="33" t="s">
        <v>11309</v>
      </c>
      <c r="AE814" s="33" t="s">
        <v>17630</v>
      </c>
      <c r="AF814" s="33"/>
      <c r="AG814" s="33"/>
      <c r="AH814" s="33"/>
      <c r="AI814" s="33"/>
      <c r="AJ814" s="33"/>
      <c r="AK814" s="33" t="s">
        <v>11809</v>
      </c>
      <c r="AL814" s="33" t="s">
        <v>17363</v>
      </c>
      <c r="AM814" s="33" t="s">
        <v>17631</v>
      </c>
      <c r="AN814" s="33"/>
      <c r="AO814" s="33" t="s">
        <v>11778</v>
      </c>
      <c r="AP814" s="33" t="s">
        <v>11318</v>
      </c>
      <c r="AQ814" s="33">
        <v>0</v>
      </c>
      <c r="AR814" s="33"/>
      <c r="AS814" s="33"/>
      <c r="AT814" s="33"/>
      <c r="AU814" s="33"/>
      <c r="AV814" s="33"/>
      <c r="AW814" s="33"/>
      <c r="AX814" s="33"/>
      <c r="AY814" s="33"/>
      <c r="AZ814" s="33"/>
      <c r="BA814" s="33"/>
      <c r="BB814" s="33"/>
      <c r="BC814" s="33" t="s">
        <v>11306</v>
      </c>
      <c r="BD814" s="33" t="s">
        <v>11318</v>
      </c>
      <c r="BE814" s="33"/>
      <c r="BF814" s="33"/>
      <c r="BG814" s="33"/>
      <c r="BH814" s="33"/>
      <c r="BI814" s="33"/>
      <c r="BJ814" s="33">
        <v>0</v>
      </c>
      <c r="BK814" s="33" t="s">
        <v>31</v>
      </c>
      <c r="BL814" s="33"/>
      <c r="BM814" s="33" t="s">
        <v>22259</v>
      </c>
    </row>
    <row r="815" spans="1:65" x14ac:dyDescent="0.25">
      <c r="A815" s="33" t="s">
        <v>17632</v>
      </c>
      <c r="B815" s="33" t="s">
        <v>7042</v>
      </c>
      <c r="C815" s="33" t="s">
        <v>17633</v>
      </c>
      <c r="D815" s="33" t="s">
        <v>11376</v>
      </c>
      <c r="E815" s="33" t="s">
        <v>11800</v>
      </c>
      <c r="F815" s="33" t="s">
        <v>11550</v>
      </c>
      <c r="G815" s="33">
        <v>556.70000000000005</v>
      </c>
      <c r="H815" s="33">
        <v>0</v>
      </c>
      <c r="I815" s="33"/>
      <c r="J815" s="33" t="s">
        <v>11304</v>
      </c>
      <c r="K815" s="33" t="s">
        <v>14574</v>
      </c>
      <c r="L815" s="33">
        <v>235</v>
      </c>
      <c r="M815" s="33"/>
      <c r="N815" s="33"/>
      <c r="O815" s="33"/>
      <c r="P815" s="33" t="s">
        <v>11306</v>
      </c>
      <c r="Q815" s="33" t="s">
        <v>11306</v>
      </c>
      <c r="R815" s="33">
        <v>2.5</v>
      </c>
      <c r="S815" s="33">
        <v>2.5</v>
      </c>
      <c r="T815" s="33"/>
      <c r="U815" s="33"/>
      <c r="V815" s="33"/>
      <c r="W815" s="33"/>
      <c r="X815" s="33"/>
      <c r="Y815" s="33" t="s">
        <v>11308</v>
      </c>
      <c r="Z815" s="33">
        <v>0</v>
      </c>
      <c r="AA815" s="33">
        <v>0</v>
      </c>
      <c r="AB815" s="33">
        <v>0</v>
      </c>
      <c r="AC815" s="33">
        <v>0</v>
      </c>
      <c r="AD815" s="33" t="s">
        <v>11309</v>
      </c>
      <c r="AE815" s="33" t="s">
        <v>17634</v>
      </c>
      <c r="AF815" s="33" t="s">
        <v>17635</v>
      </c>
      <c r="AG815" s="33" t="s">
        <v>17636</v>
      </c>
      <c r="AH815" s="33" t="s">
        <v>17637</v>
      </c>
      <c r="AI815" s="33" t="s">
        <v>17638</v>
      </c>
      <c r="AJ815" s="33" t="s">
        <v>17639</v>
      </c>
      <c r="AK815" s="33" t="s">
        <v>11809</v>
      </c>
      <c r="AL815" s="33" t="s">
        <v>17363</v>
      </c>
      <c r="AM815" s="33" t="s">
        <v>17640</v>
      </c>
      <c r="AN815" s="33"/>
      <c r="AO815" s="33" t="s">
        <v>11778</v>
      </c>
      <c r="AP815" s="33" t="s">
        <v>11318</v>
      </c>
      <c r="AQ815" s="33">
        <v>0</v>
      </c>
      <c r="AR815" s="33"/>
      <c r="AS815" s="33"/>
      <c r="AT815" s="33"/>
      <c r="AU815" s="33"/>
      <c r="AV815" s="33"/>
      <c r="AW815" s="33"/>
      <c r="AX815" s="33"/>
      <c r="AY815" s="33"/>
      <c r="AZ815" s="33"/>
      <c r="BA815" s="33"/>
      <c r="BB815" s="33"/>
      <c r="BC815" s="33" t="s">
        <v>11306</v>
      </c>
      <c r="BD815" s="33" t="s">
        <v>11318</v>
      </c>
      <c r="BE815" s="33"/>
      <c r="BF815" s="33"/>
      <c r="BG815" s="33"/>
      <c r="BH815" s="33"/>
      <c r="BI815" s="33"/>
      <c r="BJ815" s="33">
        <v>0</v>
      </c>
      <c r="BK815" s="33" t="s">
        <v>31</v>
      </c>
      <c r="BL815" s="33"/>
      <c r="BM815" s="33" t="s">
        <v>22259</v>
      </c>
    </row>
    <row r="816" spans="1:65" x14ac:dyDescent="0.25">
      <c r="A816" s="33" t="s">
        <v>17641</v>
      </c>
      <c r="B816" s="33" t="s">
        <v>1774</v>
      </c>
      <c r="C816" s="33" t="s">
        <v>17642</v>
      </c>
      <c r="D816" s="33" t="s">
        <v>11376</v>
      </c>
      <c r="E816" s="33" t="s">
        <v>11800</v>
      </c>
      <c r="F816" s="33" t="s">
        <v>11550</v>
      </c>
      <c r="G816" s="33">
        <v>556.70000000000005</v>
      </c>
      <c r="H816" s="33">
        <v>0</v>
      </c>
      <c r="I816" s="33"/>
      <c r="J816" s="33" t="s">
        <v>11304</v>
      </c>
      <c r="K816" s="33" t="s">
        <v>14574</v>
      </c>
      <c r="L816" s="33">
        <v>235</v>
      </c>
      <c r="M816" s="33"/>
      <c r="N816" s="33"/>
      <c r="O816" s="33"/>
      <c r="P816" s="33" t="s">
        <v>11306</v>
      </c>
      <c r="Q816" s="33" t="s">
        <v>11306</v>
      </c>
      <c r="R816" s="33">
        <v>2.5</v>
      </c>
      <c r="S816" s="33">
        <v>2.5</v>
      </c>
      <c r="T816" s="33"/>
      <c r="U816" s="33"/>
      <c r="V816" s="33"/>
      <c r="W816" s="33"/>
      <c r="X816" s="33"/>
      <c r="Y816" s="33" t="s">
        <v>11308</v>
      </c>
      <c r="Z816" s="33">
        <v>0</v>
      </c>
      <c r="AA816" s="33">
        <v>0</v>
      </c>
      <c r="AB816" s="33">
        <v>0</v>
      </c>
      <c r="AC816" s="33">
        <v>0</v>
      </c>
      <c r="AD816" s="33" t="s">
        <v>11309</v>
      </c>
      <c r="AE816" s="33" t="s">
        <v>17643</v>
      </c>
      <c r="AF816" s="33" t="s">
        <v>17644</v>
      </c>
      <c r="AG816" s="33" t="s">
        <v>17645</v>
      </c>
      <c r="AH816" s="33" t="s">
        <v>17646</v>
      </c>
      <c r="AI816" s="33" t="s">
        <v>17647</v>
      </c>
      <c r="AJ816" s="33" t="s">
        <v>17648</v>
      </c>
      <c r="AK816" s="33" t="s">
        <v>11809</v>
      </c>
      <c r="AL816" s="33" t="s">
        <v>17363</v>
      </c>
      <c r="AM816" s="33" t="s">
        <v>17649</v>
      </c>
      <c r="AN816" s="33"/>
      <c r="AO816" s="33" t="s">
        <v>11778</v>
      </c>
      <c r="AP816" s="33" t="s">
        <v>11318</v>
      </c>
      <c r="AQ816" s="33">
        <v>0</v>
      </c>
      <c r="AR816" s="33"/>
      <c r="AS816" s="33"/>
      <c r="AT816" s="33"/>
      <c r="AU816" s="33"/>
      <c r="AV816" s="33"/>
      <c r="AW816" s="33"/>
      <c r="AX816" s="33"/>
      <c r="AY816" s="33"/>
      <c r="AZ816" s="33"/>
      <c r="BA816" s="33"/>
      <c r="BB816" s="33"/>
      <c r="BC816" s="33" t="s">
        <v>11306</v>
      </c>
      <c r="BD816" s="33" t="s">
        <v>11318</v>
      </c>
      <c r="BE816" s="33"/>
      <c r="BF816" s="33"/>
      <c r="BG816" s="33"/>
      <c r="BH816" s="33"/>
      <c r="BI816" s="33"/>
      <c r="BJ816" s="33">
        <v>0</v>
      </c>
      <c r="BK816" s="33" t="s">
        <v>31</v>
      </c>
      <c r="BL816" s="33"/>
      <c r="BM816" s="33" t="s">
        <v>22259</v>
      </c>
    </row>
    <row r="817" spans="1:65" x14ac:dyDescent="0.25">
      <c r="A817" s="33" t="s">
        <v>17650</v>
      </c>
      <c r="B817" s="33" t="s">
        <v>1803</v>
      </c>
      <c r="C817" s="33" t="s">
        <v>17651</v>
      </c>
      <c r="D817" s="33" t="s">
        <v>11376</v>
      </c>
      <c r="E817" s="33" t="s">
        <v>11800</v>
      </c>
      <c r="F817" s="33" t="s">
        <v>11550</v>
      </c>
      <c r="G817" s="33">
        <v>556.70000000000005</v>
      </c>
      <c r="H817" s="33">
        <v>0</v>
      </c>
      <c r="I817" s="33"/>
      <c r="J817" s="33" t="s">
        <v>11304</v>
      </c>
      <c r="K817" s="33" t="s">
        <v>17485</v>
      </c>
      <c r="L817" s="33">
        <v>235</v>
      </c>
      <c r="M817" s="33"/>
      <c r="N817" s="33"/>
      <c r="O817" s="33"/>
      <c r="P817" s="33" t="s">
        <v>11306</v>
      </c>
      <c r="Q817" s="33" t="s">
        <v>11306</v>
      </c>
      <c r="R817" s="33">
        <v>2.5</v>
      </c>
      <c r="S817" s="33">
        <v>2.5</v>
      </c>
      <c r="T817" s="33"/>
      <c r="U817" s="33"/>
      <c r="V817" s="33" t="s">
        <v>17652</v>
      </c>
      <c r="W817" s="33"/>
      <c r="X817" s="33"/>
      <c r="Y817" s="33" t="s">
        <v>11308</v>
      </c>
      <c r="Z817" s="33">
        <v>0</v>
      </c>
      <c r="AA817" s="33">
        <v>0</v>
      </c>
      <c r="AB817" s="33">
        <v>0</v>
      </c>
      <c r="AC817" s="33">
        <v>0</v>
      </c>
      <c r="AD817" s="33" t="s">
        <v>11309</v>
      </c>
      <c r="AE817" s="33" t="s">
        <v>17653</v>
      </c>
      <c r="AF817" s="33" t="s">
        <v>17654</v>
      </c>
      <c r="AG817" s="33" t="s">
        <v>17655</v>
      </c>
      <c r="AH817" s="33" t="s">
        <v>17656</v>
      </c>
      <c r="AI817" s="33" t="s">
        <v>17657</v>
      </c>
      <c r="AJ817" s="33" t="s">
        <v>17658</v>
      </c>
      <c r="AK817" s="33" t="s">
        <v>11809</v>
      </c>
      <c r="AL817" s="33" t="s">
        <v>17363</v>
      </c>
      <c r="AM817" s="33" t="s">
        <v>17659</v>
      </c>
      <c r="AN817" s="33"/>
      <c r="AO817" s="33" t="s">
        <v>11778</v>
      </c>
      <c r="AP817" s="33" t="s">
        <v>11318</v>
      </c>
      <c r="AQ817" s="33">
        <v>0</v>
      </c>
      <c r="AR817" s="33"/>
      <c r="AS817" s="33"/>
      <c r="AT817" s="33"/>
      <c r="AU817" s="33"/>
      <c r="AV817" s="33"/>
      <c r="AW817" s="33"/>
      <c r="AX817" s="33"/>
      <c r="AY817" s="33"/>
      <c r="AZ817" s="33"/>
      <c r="BA817" s="33"/>
      <c r="BB817" s="33"/>
      <c r="BC817" s="33" t="s">
        <v>11306</v>
      </c>
      <c r="BD817" s="33" t="s">
        <v>11318</v>
      </c>
      <c r="BE817" s="33"/>
      <c r="BF817" s="33"/>
      <c r="BG817" s="33"/>
      <c r="BH817" s="33"/>
      <c r="BI817" s="33"/>
      <c r="BJ817" s="33">
        <v>0</v>
      </c>
      <c r="BK817" s="33" t="s">
        <v>31</v>
      </c>
      <c r="BL817" s="33"/>
      <c r="BM817" s="33" t="s">
        <v>22259</v>
      </c>
    </row>
    <row r="818" spans="1:65" x14ac:dyDescent="0.25">
      <c r="A818" s="33" t="s">
        <v>17660</v>
      </c>
      <c r="B818" s="33" t="s">
        <v>17661</v>
      </c>
      <c r="C818" s="33" t="s">
        <v>17662</v>
      </c>
      <c r="D818" s="33" t="s">
        <v>13574</v>
      </c>
      <c r="E818" s="33" t="s">
        <v>11800</v>
      </c>
      <c r="F818" s="33" t="s">
        <v>11550</v>
      </c>
      <c r="G818" s="33">
        <v>0.01</v>
      </c>
      <c r="H818" s="33">
        <v>0</v>
      </c>
      <c r="I818" s="33"/>
      <c r="J818" s="33" t="s">
        <v>11304</v>
      </c>
      <c r="K818" s="33" t="s">
        <v>16459</v>
      </c>
      <c r="L818" s="33">
        <v>120</v>
      </c>
      <c r="M818" s="33"/>
      <c r="N818" s="33"/>
      <c r="O818" s="33"/>
      <c r="P818" s="33" t="s">
        <v>11306</v>
      </c>
      <c r="Q818" s="33" t="s">
        <v>11306</v>
      </c>
      <c r="R818" s="33">
        <v>2</v>
      </c>
      <c r="S818" s="33">
        <v>2</v>
      </c>
      <c r="T818" s="33"/>
      <c r="U818" s="33"/>
      <c r="V818" s="33"/>
      <c r="W818" s="33"/>
      <c r="X818" s="33"/>
      <c r="Y818" s="33" t="s">
        <v>11308</v>
      </c>
      <c r="Z818" s="33">
        <v>14</v>
      </c>
      <c r="AA818" s="33">
        <v>10</v>
      </c>
      <c r="AB818" s="33">
        <v>93</v>
      </c>
      <c r="AC818" s="33">
        <v>0</v>
      </c>
      <c r="AD818" s="33" t="s">
        <v>16455</v>
      </c>
      <c r="AE818" s="33" t="s">
        <v>17663</v>
      </c>
      <c r="AF818" s="33" t="s">
        <v>17664</v>
      </c>
      <c r="AG818" s="33"/>
      <c r="AH818" s="33"/>
      <c r="AI818" s="33"/>
      <c r="AJ818" s="33"/>
      <c r="AK818" s="33" t="s">
        <v>11809</v>
      </c>
      <c r="AL818" s="33" t="s">
        <v>17363</v>
      </c>
      <c r="AM818" s="33" t="s">
        <v>17665</v>
      </c>
      <c r="AN818" s="33"/>
      <c r="AO818" s="33" t="s">
        <v>11778</v>
      </c>
      <c r="AP818" s="33" t="s">
        <v>11318</v>
      </c>
      <c r="AQ818" s="33">
        <v>0</v>
      </c>
      <c r="AR818" s="33"/>
      <c r="AS818" s="33"/>
      <c r="AT818" s="33"/>
      <c r="AU818" s="33"/>
      <c r="AV818" s="33"/>
      <c r="AW818" s="33"/>
      <c r="AX818" s="33"/>
      <c r="AY818" s="33" t="s">
        <v>17377</v>
      </c>
      <c r="AZ818" s="33"/>
      <c r="BA818" s="33"/>
      <c r="BB818" s="33"/>
      <c r="BC818" s="33" t="s">
        <v>11306</v>
      </c>
      <c r="BD818" s="33" t="s">
        <v>11318</v>
      </c>
      <c r="BE818" s="33"/>
      <c r="BF818" s="33"/>
      <c r="BG818" s="33"/>
      <c r="BH818" s="33"/>
      <c r="BI818" s="33"/>
      <c r="BJ818" s="33">
        <v>0</v>
      </c>
      <c r="BK818" s="33" t="s">
        <v>31</v>
      </c>
      <c r="BL818" s="33"/>
      <c r="BM818" s="33" t="s">
        <v>22259</v>
      </c>
    </row>
    <row r="819" spans="1:65" x14ac:dyDescent="0.25">
      <c r="A819" s="33" t="s">
        <v>17666</v>
      </c>
      <c r="B819" s="33" t="s">
        <v>17667</v>
      </c>
      <c r="C819" s="33" t="s">
        <v>17668</v>
      </c>
      <c r="D819" s="33" t="s">
        <v>13574</v>
      </c>
      <c r="E819" s="33" t="s">
        <v>11800</v>
      </c>
      <c r="F819" s="33" t="s">
        <v>11550</v>
      </c>
      <c r="G819" s="33">
        <v>0.01</v>
      </c>
      <c r="H819" s="33">
        <v>0</v>
      </c>
      <c r="I819" s="33"/>
      <c r="J819" s="33" t="s">
        <v>11304</v>
      </c>
      <c r="K819" s="33" t="s">
        <v>11306</v>
      </c>
      <c r="L819" s="33">
        <v>120</v>
      </c>
      <c r="M819" s="33"/>
      <c r="N819" s="33"/>
      <c r="O819" s="33"/>
      <c r="P819" s="33" t="s">
        <v>11306</v>
      </c>
      <c r="Q819" s="33" t="s">
        <v>11306</v>
      </c>
      <c r="R819" s="33">
        <v>2</v>
      </c>
      <c r="S819" s="33">
        <v>2</v>
      </c>
      <c r="T819" s="33"/>
      <c r="U819" s="33"/>
      <c r="V819" s="33"/>
      <c r="W819" s="33"/>
      <c r="X819" s="33"/>
      <c r="Y819" s="33" t="s">
        <v>11308</v>
      </c>
      <c r="Z819" s="33">
        <v>14</v>
      </c>
      <c r="AA819" s="33">
        <v>10</v>
      </c>
      <c r="AB819" s="33">
        <v>93</v>
      </c>
      <c r="AC819" s="33">
        <v>0</v>
      </c>
      <c r="AD819" s="33" t="s">
        <v>16455</v>
      </c>
      <c r="AE819" s="33" t="s">
        <v>17669</v>
      </c>
      <c r="AF819" s="33"/>
      <c r="AG819" s="33"/>
      <c r="AH819" s="33"/>
      <c r="AI819" s="33"/>
      <c r="AJ819" s="33"/>
      <c r="AK819" s="33" t="s">
        <v>11809</v>
      </c>
      <c r="AL819" s="33" t="s">
        <v>17363</v>
      </c>
      <c r="AM819" s="33" t="s">
        <v>17670</v>
      </c>
      <c r="AN819" s="33"/>
      <c r="AO819" s="33" t="s">
        <v>11778</v>
      </c>
      <c r="AP819" s="33" t="s">
        <v>11318</v>
      </c>
      <c r="AQ819" s="33">
        <v>0</v>
      </c>
      <c r="AR819" s="33"/>
      <c r="AS819" s="33"/>
      <c r="AT819" s="33"/>
      <c r="AU819" s="33"/>
      <c r="AV819" s="33"/>
      <c r="AW819" s="33"/>
      <c r="AX819" s="33"/>
      <c r="AY819" s="33" t="s">
        <v>17377</v>
      </c>
      <c r="AZ819" s="33"/>
      <c r="BA819" s="33"/>
      <c r="BB819" s="33"/>
      <c r="BC819" s="33" t="s">
        <v>11306</v>
      </c>
      <c r="BD819" s="33" t="s">
        <v>11318</v>
      </c>
      <c r="BE819" s="33"/>
      <c r="BF819" s="33"/>
      <c r="BG819" s="33"/>
      <c r="BH819" s="33"/>
      <c r="BI819" s="33"/>
      <c r="BJ819" s="33">
        <v>0</v>
      </c>
      <c r="BK819" s="33" t="s">
        <v>31</v>
      </c>
      <c r="BL819" s="33"/>
      <c r="BM819" s="33" t="s">
        <v>22259</v>
      </c>
    </row>
    <row r="820" spans="1:65" x14ac:dyDescent="0.25">
      <c r="A820" s="33" t="s">
        <v>17671</v>
      </c>
      <c r="B820" s="33" t="s">
        <v>17672</v>
      </c>
      <c r="C820" s="33" t="s">
        <v>17673</v>
      </c>
      <c r="D820" s="33" t="s">
        <v>13574</v>
      </c>
      <c r="E820" s="33" t="s">
        <v>11800</v>
      </c>
      <c r="F820" s="33" t="s">
        <v>11550</v>
      </c>
      <c r="G820" s="33">
        <v>336.8</v>
      </c>
      <c r="H820" s="33">
        <v>0</v>
      </c>
      <c r="I820" s="33"/>
      <c r="J820" s="33" t="s">
        <v>11304</v>
      </c>
      <c r="K820" s="33" t="s">
        <v>12934</v>
      </c>
      <c r="L820" s="33">
        <v>120</v>
      </c>
      <c r="M820" s="33"/>
      <c r="N820" s="33"/>
      <c r="O820" s="33"/>
      <c r="P820" s="33" t="s">
        <v>11306</v>
      </c>
      <c r="Q820" s="33" t="s">
        <v>11306</v>
      </c>
      <c r="R820" s="33">
        <v>2</v>
      </c>
      <c r="S820" s="33">
        <v>2</v>
      </c>
      <c r="T820" s="33"/>
      <c r="U820" s="33"/>
      <c r="V820" s="33" t="s">
        <v>17674</v>
      </c>
      <c r="W820" s="33"/>
      <c r="X820" s="33"/>
      <c r="Y820" s="33" t="s">
        <v>11308</v>
      </c>
      <c r="Z820" s="33">
        <v>14</v>
      </c>
      <c r="AA820" s="33">
        <v>10</v>
      </c>
      <c r="AB820" s="33">
        <v>93</v>
      </c>
      <c r="AC820" s="33">
        <v>0</v>
      </c>
      <c r="AD820" s="33" t="s">
        <v>16455</v>
      </c>
      <c r="AE820" s="33" t="s">
        <v>17675</v>
      </c>
      <c r="AF820" s="33" t="s">
        <v>17676</v>
      </c>
      <c r="AG820" s="33" t="s">
        <v>17677</v>
      </c>
      <c r="AH820" s="33" t="s">
        <v>17678</v>
      </c>
      <c r="AI820" s="33" t="s">
        <v>17679</v>
      </c>
      <c r="AJ820" s="33" t="s">
        <v>17680</v>
      </c>
      <c r="AK820" s="33" t="s">
        <v>11809</v>
      </c>
      <c r="AL820" s="33" t="s">
        <v>17363</v>
      </c>
      <c r="AM820" s="33" t="s">
        <v>17681</v>
      </c>
      <c r="AN820" s="33"/>
      <c r="AO820" s="33" t="s">
        <v>11778</v>
      </c>
      <c r="AP820" s="33" t="s">
        <v>11318</v>
      </c>
      <c r="AQ820" s="33">
        <v>0</v>
      </c>
      <c r="AR820" s="33"/>
      <c r="AS820" s="33"/>
      <c r="AT820" s="33"/>
      <c r="AU820" s="33"/>
      <c r="AV820" s="33"/>
      <c r="AW820" s="33"/>
      <c r="AX820" s="33"/>
      <c r="AY820" s="33" t="s">
        <v>17377</v>
      </c>
      <c r="AZ820" s="33"/>
      <c r="BA820" s="33"/>
      <c r="BB820" s="33"/>
      <c r="BC820" s="33" t="s">
        <v>11306</v>
      </c>
      <c r="BD820" s="33" t="s">
        <v>11318</v>
      </c>
      <c r="BE820" s="33"/>
      <c r="BF820" s="33"/>
      <c r="BG820" s="33"/>
      <c r="BH820" s="33"/>
      <c r="BI820" s="33"/>
      <c r="BJ820" s="33">
        <v>0</v>
      </c>
      <c r="BK820" s="33" t="s">
        <v>31</v>
      </c>
      <c r="BL820" s="33"/>
      <c r="BM820" s="33" t="s">
        <v>22259</v>
      </c>
    </row>
    <row r="821" spans="1:65" x14ac:dyDescent="0.25">
      <c r="A821" s="33" t="s">
        <v>17682</v>
      </c>
      <c r="B821" s="33" t="s">
        <v>17683</v>
      </c>
      <c r="C821" s="33" t="s">
        <v>17684</v>
      </c>
      <c r="D821" s="33" t="s">
        <v>11302</v>
      </c>
      <c r="E821" s="33"/>
      <c r="F821" s="33" t="s">
        <v>11550</v>
      </c>
      <c r="G821" s="33">
        <v>0</v>
      </c>
      <c r="H821" s="33">
        <v>0</v>
      </c>
      <c r="I821" s="33"/>
      <c r="J821" s="33" t="s">
        <v>11304</v>
      </c>
      <c r="K821" s="33" t="s">
        <v>11801</v>
      </c>
      <c r="L821" s="33">
        <v>478</v>
      </c>
      <c r="M821" s="33"/>
      <c r="N821" s="33"/>
      <c r="O821" s="33"/>
      <c r="P821" s="33" t="s">
        <v>11306</v>
      </c>
      <c r="Q821" s="33" t="s">
        <v>11306</v>
      </c>
      <c r="R821" s="33">
        <v>10</v>
      </c>
      <c r="S821" s="33">
        <v>10</v>
      </c>
      <c r="T821" s="33"/>
      <c r="U821" s="33"/>
      <c r="V821" s="33" t="s">
        <v>17537</v>
      </c>
      <c r="W821" s="33"/>
      <c r="X821" s="33"/>
      <c r="Y821" s="33" t="s">
        <v>11308</v>
      </c>
      <c r="Z821" s="33">
        <v>120</v>
      </c>
      <c r="AA821" s="33">
        <v>14</v>
      </c>
      <c r="AB821" s="33">
        <v>100</v>
      </c>
      <c r="AC821" s="33">
        <v>0</v>
      </c>
      <c r="AD821" s="33" t="s">
        <v>11309</v>
      </c>
      <c r="AE821" s="33"/>
      <c r="AF821" s="33"/>
      <c r="AG821" s="33"/>
      <c r="AH821" s="33"/>
      <c r="AI821" s="33"/>
      <c r="AJ821" s="33"/>
      <c r="AK821" s="33" t="s">
        <v>11809</v>
      </c>
      <c r="AL821" s="33" t="s">
        <v>17363</v>
      </c>
      <c r="AM821" s="33" t="s">
        <v>17685</v>
      </c>
      <c r="AN821" s="33"/>
      <c r="AO821" s="33" t="s">
        <v>11778</v>
      </c>
      <c r="AP821" s="33" t="s">
        <v>11318</v>
      </c>
      <c r="AQ821" s="33">
        <v>0</v>
      </c>
      <c r="AR821" s="33"/>
      <c r="AS821" s="33"/>
      <c r="AT821" s="33"/>
      <c r="AU821" s="33"/>
      <c r="AV821" s="33"/>
      <c r="AW821" s="33"/>
      <c r="AX821" s="33"/>
      <c r="AY821" s="33" t="s">
        <v>17539</v>
      </c>
      <c r="AZ821" s="33"/>
      <c r="BA821" s="33"/>
      <c r="BB821" s="33"/>
      <c r="BC821" s="33" t="s">
        <v>11306</v>
      </c>
      <c r="BD821" s="33" t="s">
        <v>11318</v>
      </c>
      <c r="BE821" s="33"/>
      <c r="BF821" s="33"/>
      <c r="BG821" s="33"/>
      <c r="BH821" s="33"/>
      <c r="BI821" s="33"/>
      <c r="BJ821" s="33">
        <v>0</v>
      </c>
      <c r="BK821" s="33" t="s">
        <v>31</v>
      </c>
      <c r="BL821" s="33"/>
      <c r="BM821" s="33" t="s">
        <v>22259</v>
      </c>
    </row>
    <row r="822" spans="1:65" x14ac:dyDescent="0.25">
      <c r="A822" s="33" t="s">
        <v>17686</v>
      </c>
      <c r="B822" s="33" t="s">
        <v>17687</v>
      </c>
      <c r="C822" s="33" t="s">
        <v>17688</v>
      </c>
      <c r="D822" s="33" t="s">
        <v>11302</v>
      </c>
      <c r="E822" s="33"/>
      <c r="F822" s="33" t="s">
        <v>11550</v>
      </c>
      <c r="G822" s="33">
        <v>0</v>
      </c>
      <c r="H822" s="33">
        <v>0</v>
      </c>
      <c r="I822" s="33"/>
      <c r="J822" s="33" t="s">
        <v>11304</v>
      </c>
      <c r="K822" s="33" t="s">
        <v>11801</v>
      </c>
      <c r="L822" s="33">
        <v>478</v>
      </c>
      <c r="M822" s="33"/>
      <c r="N822" s="33"/>
      <c r="O822" s="33"/>
      <c r="P822" s="33" t="s">
        <v>11306</v>
      </c>
      <c r="Q822" s="33" t="s">
        <v>11306</v>
      </c>
      <c r="R822" s="33">
        <v>10</v>
      </c>
      <c r="S822" s="33">
        <v>10</v>
      </c>
      <c r="T822" s="33"/>
      <c r="U822" s="33"/>
      <c r="V822" s="33" t="s">
        <v>17537</v>
      </c>
      <c r="W822" s="33"/>
      <c r="X822" s="33"/>
      <c r="Y822" s="33" t="s">
        <v>11308</v>
      </c>
      <c r="Z822" s="33">
        <v>120</v>
      </c>
      <c r="AA822" s="33">
        <v>14</v>
      </c>
      <c r="AB822" s="33">
        <v>100</v>
      </c>
      <c r="AC822" s="33">
        <v>0</v>
      </c>
      <c r="AD822" s="33" t="s">
        <v>11309</v>
      </c>
      <c r="AE822" s="33"/>
      <c r="AF822" s="33"/>
      <c r="AG822" s="33"/>
      <c r="AH822" s="33"/>
      <c r="AI822" s="33"/>
      <c r="AJ822" s="33"/>
      <c r="AK822" s="33" t="s">
        <v>11809</v>
      </c>
      <c r="AL822" s="33" t="s">
        <v>17363</v>
      </c>
      <c r="AM822" s="33" t="s">
        <v>17689</v>
      </c>
      <c r="AN822" s="33"/>
      <c r="AO822" s="33" t="s">
        <v>11778</v>
      </c>
      <c r="AP822" s="33" t="s">
        <v>11318</v>
      </c>
      <c r="AQ822" s="33">
        <v>0</v>
      </c>
      <c r="AR822" s="33"/>
      <c r="AS822" s="33"/>
      <c r="AT822" s="33"/>
      <c r="AU822" s="33"/>
      <c r="AV822" s="33"/>
      <c r="AW822" s="33"/>
      <c r="AX822" s="33"/>
      <c r="AY822" s="33" t="s">
        <v>17539</v>
      </c>
      <c r="AZ822" s="33"/>
      <c r="BA822" s="33"/>
      <c r="BB822" s="33"/>
      <c r="BC822" s="33" t="s">
        <v>11306</v>
      </c>
      <c r="BD822" s="33" t="s">
        <v>11318</v>
      </c>
      <c r="BE822" s="33"/>
      <c r="BF822" s="33"/>
      <c r="BG822" s="33"/>
      <c r="BH822" s="33"/>
      <c r="BI822" s="33"/>
      <c r="BJ822" s="33">
        <v>0</v>
      </c>
      <c r="BK822" s="33" t="s">
        <v>31</v>
      </c>
      <c r="BL822" s="33"/>
      <c r="BM822" s="33" t="s">
        <v>22259</v>
      </c>
    </row>
    <row r="823" spans="1:65" x14ac:dyDescent="0.25">
      <c r="A823" s="33" t="s">
        <v>17690</v>
      </c>
      <c r="B823" s="33" t="s">
        <v>7570</v>
      </c>
      <c r="C823" s="33" t="s">
        <v>17691</v>
      </c>
      <c r="D823" s="33" t="s">
        <v>11376</v>
      </c>
      <c r="E823" s="33" t="s">
        <v>11800</v>
      </c>
      <c r="F823" s="33" t="s">
        <v>11550</v>
      </c>
      <c r="G823" s="33">
        <v>1116.8</v>
      </c>
      <c r="H823" s="33">
        <v>0</v>
      </c>
      <c r="I823" s="33"/>
      <c r="J823" s="33" t="s">
        <v>11304</v>
      </c>
      <c r="K823" s="33" t="s">
        <v>11801</v>
      </c>
      <c r="L823" s="33">
        <v>478</v>
      </c>
      <c r="M823" s="33"/>
      <c r="N823" s="33"/>
      <c r="O823" s="33"/>
      <c r="P823" s="33" t="s">
        <v>11306</v>
      </c>
      <c r="Q823" s="33" t="s">
        <v>11306</v>
      </c>
      <c r="R823" s="33">
        <v>10</v>
      </c>
      <c r="S823" s="33">
        <v>10</v>
      </c>
      <c r="T823" s="33"/>
      <c r="U823" s="33"/>
      <c r="V823" s="33" t="s">
        <v>17537</v>
      </c>
      <c r="W823" s="33"/>
      <c r="X823" s="33"/>
      <c r="Y823" s="33" t="s">
        <v>11308</v>
      </c>
      <c r="Z823" s="33">
        <v>14</v>
      </c>
      <c r="AA823" s="33">
        <v>120</v>
      </c>
      <c r="AB823" s="33">
        <v>100</v>
      </c>
      <c r="AC823" s="33">
        <v>0</v>
      </c>
      <c r="AD823" s="33" t="s">
        <v>11309</v>
      </c>
      <c r="AE823" s="33" t="s">
        <v>17692</v>
      </c>
      <c r="AF823" s="33" t="s">
        <v>17693</v>
      </c>
      <c r="AG823" s="33" t="s">
        <v>17694</v>
      </c>
      <c r="AH823" s="33" t="s">
        <v>17695</v>
      </c>
      <c r="AI823" s="33" t="s">
        <v>17696</v>
      </c>
      <c r="AJ823" s="33" t="s">
        <v>17697</v>
      </c>
      <c r="AK823" s="33" t="s">
        <v>11809</v>
      </c>
      <c r="AL823" s="33" t="s">
        <v>17363</v>
      </c>
      <c r="AM823" s="33" t="s">
        <v>17698</v>
      </c>
      <c r="AN823" s="33"/>
      <c r="AO823" s="33" t="s">
        <v>11778</v>
      </c>
      <c r="AP823" s="33" t="s">
        <v>11318</v>
      </c>
      <c r="AQ823" s="33">
        <v>0</v>
      </c>
      <c r="AR823" s="33"/>
      <c r="AS823" s="33"/>
      <c r="AT823" s="33"/>
      <c r="AU823" s="33"/>
      <c r="AV823" s="33"/>
      <c r="AW823" s="33"/>
      <c r="AX823" s="33"/>
      <c r="AY823" s="33" t="s">
        <v>17539</v>
      </c>
      <c r="AZ823" s="33"/>
      <c r="BA823" s="33"/>
      <c r="BB823" s="33"/>
      <c r="BC823" s="33" t="s">
        <v>11306</v>
      </c>
      <c r="BD823" s="33" t="s">
        <v>11318</v>
      </c>
      <c r="BE823" s="33"/>
      <c r="BF823" s="33"/>
      <c r="BG823" s="33"/>
      <c r="BH823" s="33"/>
      <c r="BI823" s="33"/>
      <c r="BJ823" s="33">
        <v>0</v>
      </c>
      <c r="BK823" s="33" t="s">
        <v>31</v>
      </c>
      <c r="BL823" s="33"/>
      <c r="BM823" s="33" t="s">
        <v>22259</v>
      </c>
    </row>
    <row r="824" spans="1:65" x14ac:dyDescent="0.25">
      <c r="A824" s="33" t="s">
        <v>17699</v>
      </c>
      <c r="B824" s="33" t="s">
        <v>17700</v>
      </c>
      <c r="C824" s="33" t="s">
        <v>17701</v>
      </c>
      <c r="D824" s="33" t="s">
        <v>11302</v>
      </c>
      <c r="E824" s="33"/>
      <c r="F824" s="33" t="s">
        <v>11550</v>
      </c>
      <c r="G824" s="33">
        <v>889.8</v>
      </c>
      <c r="H824" s="33">
        <v>0</v>
      </c>
      <c r="I824" s="33"/>
      <c r="J824" s="33" t="s">
        <v>11304</v>
      </c>
      <c r="K824" s="33" t="s">
        <v>13309</v>
      </c>
      <c r="L824" s="33">
        <v>426</v>
      </c>
      <c r="M824" s="33"/>
      <c r="N824" s="33"/>
      <c r="O824" s="33"/>
      <c r="P824" s="33" t="s">
        <v>11306</v>
      </c>
      <c r="Q824" s="33" t="s">
        <v>11306</v>
      </c>
      <c r="R824" s="33">
        <v>0</v>
      </c>
      <c r="S824" s="33">
        <v>0</v>
      </c>
      <c r="T824" s="33"/>
      <c r="U824" s="33"/>
      <c r="V824" s="33" t="s">
        <v>17702</v>
      </c>
      <c r="W824" s="33"/>
      <c r="X824" s="33"/>
      <c r="Y824" s="33" t="s">
        <v>11308</v>
      </c>
      <c r="Z824" s="33">
        <v>110</v>
      </c>
      <c r="AA824" s="33">
        <v>12</v>
      </c>
      <c r="AB824" s="33">
        <v>90</v>
      </c>
      <c r="AC824" s="33">
        <v>0</v>
      </c>
      <c r="AD824" s="33" t="s">
        <v>11309</v>
      </c>
      <c r="AE824" s="33"/>
      <c r="AF824" s="33"/>
      <c r="AG824" s="33"/>
      <c r="AH824" s="33"/>
      <c r="AI824" s="33"/>
      <c r="AJ824" s="33"/>
      <c r="AK824" s="33" t="s">
        <v>11809</v>
      </c>
      <c r="AL824" s="33" t="s">
        <v>17363</v>
      </c>
      <c r="AM824" s="33" t="s">
        <v>17703</v>
      </c>
      <c r="AN824" s="33"/>
      <c r="AO824" s="33" t="s">
        <v>11778</v>
      </c>
      <c r="AP824" s="33" t="s">
        <v>11318</v>
      </c>
      <c r="AQ824" s="33">
        <v>0</v>
      </c>
      <c r="AR824" s="33"/>
      <c r="AS824" s="33"/>
      <c r="AT824" s="33"/>
      <c r="AU824" s="33"/>
      <c r="AV824" s="33"/>
      <c r="AW824" s="33"/>
      <c r="AX824" s="33"/>
      <c r="AY824" s="33"/>
      <c r="AZ824" s="33"/>
      <c r="BA824" s="33"/>
      <c r="BB824" s="33"/>
      <c r="BC824" s="33" t="s">
        <v>11306</v>
      </c>
      <c r="BD824" s="33" t="s">
        <v>11318</v>
      </c>
      <c r="BE824" s="33"/>
      <c r="BF824" s="33"/>
      <c r="BG824" s="33"/>
      <c r="BH824" s="33"/>
      <c r="BI824" s="33"/>
      <c r="BJ824" s="33">
        <v>0</v>
      </c>
      <c r="BK824" s="33" t="s">
        <v>31</v>
      </c>
      <c r="BL824" s="33"/>
      <c r="BM824" s="33" t="s">
        <v>22259</v>
      </c>
    </row>
    <row r="825" spans="1:65" x14ac:dyDescent="0.25">
      <c r="A825" s="33" t="s">
        <v>17704</v>
      </c>
      <c r="B825" s="33" t="s">
        <v>17705</v>
      </c>
      <c r="C825" s="33" t="s">
        <v>17706</v>
      </c>
      <c r="D825" s="33" t="s">
        <v>11302</v>
      </c>
      <c r="E825" s="33"/>
      <c r="F825" s="33" t="s">
        <v>11550</v>
      </c>
      <c r="G825" s="33">
        <v>889.8</v>
      </c>
      <c r="H825" s="33">
        <v>0</v>
      </c>
      <c r="I825" s="33"/>
      <c r="J825" s="33" t="s">
        <v>11304</v>
      </c>
      <c r="K825" s="33" t="s">
        <v>13309</v>
      </c>
      <c r="L825" s="33">
        <v>426</v>
      </c>
      <c r="M825" s="33"/>
      <c r="N825" s="33"/>
      <c r="O825" s="33"/>
      <c r="P825" s="33" t="s">
        <v>11306</v>
      </c>
      <c r="Q825" s="33" t="s">
        <v>11306</v>
      </c>
      <c r="R825" s="33">
        <v>0</v>
      </c>
      <c r="S825" s="33">
        <v>0</v>
      </c>
      <c r="T825" s="33"/>
      <c r="U825" s="33"/>
      <c r="V825" s="33" t="s">
        <v>17702</v>
      </c>
      <c r="W825" s="33"/>
      <c r="X825" s="33"/>
      <c r="Y825" s="33" t="s">
        <v>11308</v>
      </c>
      <c r="Z825" s="33">
        <v>110</v>
      </c>
      <c r="AA825" s="33">
        <v>12</v>
      </c>
      <c r="AB825" s="33">
        <v>90</v>
      </c>
      <c r="AC825" s="33">
        <v>0</v>
      </c>
      <c r="AD825" s="33" t="s">
        <v>11309</v>
      </c>
      <c r="AE825" s="33"/>
      <c r="AF825" s="33"/>
      <c r="AG825" s="33"/>
      <c r="AH825" s="33"/>
      <c r="AI825" s="33"/>
      <c r="AJ825" s="33"/>
      <c r="AK825" s="33" t="s">
        <v>11809</v>
      </c>
      <c r="AL825" s="33" t="s">
        <v>17363</v>
      </c>
      <c r="AM825" s="33" t="s">
        <v>17707</v>
      </c>
      <c r="AN825" s="33"/>
      <c r="AO825" s="33" t="s">
        <v>11778</v>
      </c>
      <c r="AP825" s="33" t="s">
        <v>11318</v>
      </c>
      <c r="AQ825" s="33">
        <v>0</v>
      </c>
      <c r="AR825" s="33"/>
      <c r="AS825" s="33"/>
      <c r="AT825" s="33"/>
      <c r="AU825" s="33"/>
      <c r="AV825" s="33"/>
      <c r="AW825" s="33"/>
      <c r="AX825" s="33"/>
      <c r="AY825" s="33"/>
      <c r="AZ825" s="33"/>
      <c r="BA825" s="33"/>
      <c r="BB825" s="33"/>
      <c r="BC825" s="33" t="s">
        <v>11306</v>
      </c>
      <c r="BD825" s="33" t="s">
        <v>11318</v>
      </c>
      <c r="BE825" s="33"/>
      <c r="BF825" s="33"/>
      <c r="BG825" s="33"/>
      <c r="BH825" s="33"/>
      <c r="BI825" s="33"/>
      <c r="BJ825" s="33">
        <v>0</v>
      </c>
      <c r="BK825" s="33" t="s">
        <v>31</v>
      </c>
      <c r="BL825" s="33"/>
      <c r="BM825" s="33" t="s">
        <v>22259</v>
      </c>
    </row>
    <row r="826" spans="1:65" x14ac:dyDescent="0.25">
      <c r="A826" s="33" t="s">
        <v>17708</v>
      </c>
      <c r="B826" s="33" t="s">
        <v>1945</v>
      </c>
      <c r="C826" s="33" t="s">
        <v>17709</v>
      </c>
      <c r="D826" s="33" t="s">
        <v>11376</v>
      </c>
      <c r="E826" s="33" t="s">
        <v>11800</v>
      </c>
      <c r="F826" s="33" t="s">
        <v>11550</v>
      </c>
      <c r="G826" s="33">
        <v>889.8</v>
      </c>
      <c r="H826" s="33">
        <v>0</v>
      </c>
      <c r="I826" s="33"/>
      <c r="J826" s="33" t="s">
        <v>11304</v>
      </c>
      <c r="K826" s="33" t="s">
        <v>13309</v>
      </c>
      <c r="L826" s="33">
        <v>426</v>
      </c>
      <c r="M826" s="33"/>
      <c r="N826" s="33"/>
      <c r="O826" s="33"/>
      <c r="P826" s="33" t="s">
        <v>11306</v>
      </c>
      <c r="Q826" s="33" t="s">
        <v>11306</v>
      </c>
      <c r="R826" s="33">
        <v>0</v>
      </c>
      <c r="S826" s="33">
        <v>0</v>
      </c>
      <c r="T826" s="33"/>
      <c r="U826" s="33"/>
      <c r="V826" s="33" t="s">
        <v>17702</v>
      </c>
      <c r="W826" s="33"/>
      <c r="X826" s="33"/>
      <c r="Y826" s="33" t="s">
        <v>11308</v>
      </c>
      <c r="Z826" s="33">
        <v>110</v>
      </c>
      <c r="AA826" s="33">
        <v>12</v>
      </c>
      <c r="AB826" s="33">
        <v>90</v>
      </c>
      <c r="AC826" s="33">
        <v>0</v>
      </c>
      <c r="AD826" s="33" t="s">
        <v>11309</v>
      </c>
      <c r="AE826" s="33" t="s">
        <v>17710</v>
      </c>
      <c r="AF826" s="33" t="s">
        <v>17711</v>
      </c>
      <c r="AG826" s="33" t="s">
        <v>17712</v>
      </c>
      <c r="AH826" s="33" t="s">
        <v>17713</v>
      </c>
      <c r="AI826" s="33"/>
      <c r="AJ826" s="33"/>
      <c r="AK826" s="33" t="s">
        <v>11809</v>
      </c>
      <c r="AL826" s="33" t="s">
        <v>17363</v>
      </c>
      <c r="AM826" s="33" t="s">
        <v>17714</v>
      </c>
      <c r="AN826" s="33"/>
      <c r="AO826" s="33" t="s">
        <v>11778</v>
      </c>
      <c r="AP826" s="33" t="s">
        <v>11318</v>
      </c>
      <c r="AQ826" s="33">
        <v>0</v>
      </c>
      <c r="AR826" s="33"/>
      <c r="AS826" s="33"/>
      <c r="AT826" s="33"/>
      <c r="AU826" s="33"/>
      <c r="AV826" s="33"/>
      <c r="AW826" s="33"/>
      <c r="AX826" s="33"/>
      <c r="AY826" s="33"/>
      <c r="AZ826" s="33"/>
      <c r="BA826" s="33"/>
      <c r="BB826" s="33"/>
      <c r="BC826" s="33" t="s">
        <v>11306</v>
      </c>
      <c r="BD826" s="33" t="s">
        <v>11318</v>
      </c>
      <c r="BE826" s="33"/>
      <c r="BF826" s="33"/>
      <c r="BG826" s="33"/>
      <c r="BH826" s="33"/>
      <c r="BI826" s="33"/>
      <c r="BJ826" s="33">
        <v>0</v>
      </c>
      <c r="BK826" s="33" t="s">
        <v>31</v>
      </c>
      <c r="BL826" s="33"/>
      <c r="BM826" s="33" t="s">
        <v>22259</v>
      </c>
    </row>
    <row r="827" spans="1:65" x14ac:dyDescent="0.25">
      <c r="A827" s="33" t="s">
        <v>17715</v>
      </c>
      <c r="B827" s="33" t="s">
        <v>17716</v>
      </c>
      <c r="C827" s="33" t="s">
        <v>17717</v>
      </c>
      <c r="D827" s="33" t="s">
        <v>11376</v>
      </c>
      <c r="E827" s="33" t="s">
        <v>11800</v>
      </c>
      <c r="F827" s="33" t="s">
        <v>11550</v>
      </c>
      <c r="G827" s="33">
        <v>0</v>
      </c>
      <c r="H827" s="33">
        <v>0</v>
      </c>
      <c r="I827" s="33"/>
      <c r="J827" s="33" t="s">
        <v>11304</v>
      </c>
      <c r="K827" s="33" t="s">
        <v>13317</v>
      </c>
      <c r="L827" s="33">
        <v>403</v>
      </c>
      <c r="M827" s="33"/>
      <c r="N827" s="33"/>
      <c r="O827" s="33"/>
      <c r="P827" s="33" t="s">
        <v>11306</v>
      </c>
      <c r="Q827" s="33" t="s">
        <v>11306</v>
      </c>
      <c r="R827" s="33">
        <v>10</v>
      </c>
      <c r="S827" s="33">
        <v>10</v>
      </c>
      <c r="T827" s="33"/>
      <c r="U827" s="33"/>
      <c r="V827" s="33" t="s">
        <v>17718</v>
      </c>
      <c r="W827" s="33"/>
      <c r="X827" s="33"/>
      <c r="Y827" s="33" t="s">
        <v>11308</v>
      </c>
      <c r="Z827" s="33">
        <v>14</v>
      </c>
      <c r="AA827" s="33">
        <v>100</v>
      </c>
      <c r="AB827" s="33">
        <v>80</v>
      </c>
      <c r="AC827" s="33">
        <v>0</v>
      </c>
      <c r="AD827" s="33" t="s">
        <v>11309</v>
      </c>
      <c r="AE827" s="33"/>
      <c r="AF827" s="33"/>
      <c r="AG827" s="33"/>
      <c r="AH827" s="33"/>
      <c r="AI827" s="33"/>
      <c r="AJ827" s="33"/>
      <c r="AK827" s="33" t="s">
        <v>11809</v>
      </c>
      <c r="AL827" s="33" t="s">
        <v>17363</v>
      </c>
      <c r="AM827" s="33" t="s">
        <v>17719</v>
      </c>
      <c r="AN827" s="33"/>
      <c r="AO827" s="33" t="s">
        <v>11778</v>
      </c>
      <c r="AP827" s="33" t="s">
        <v>11318</v>
      </c>
      <c r="AQ827" s="33">
        <v>0</v>
      </c>
      <c r="AR827" s="33"/>
      <c r="AS827" s="33"/>
      <c r="AT827" s="33"/>
      <c r="AU827" s="33"/>
      <c r="AV827" s="33"/>
      <c r="AW827" s="33"/>
      <c r="AX827" s="33"/>
      <c r="AY827" s="33" t="s">
        <v>17539</v>
      </c>
      <c r="AZ827" s="33"/>
      <c r="BA827" s="33"/>
      <c r="BB827" s="33"/>
      <c r="BC827" s="33" t="s">
        <v>11306</v>
      </c>
      <c r="BD827" s="33" t="s">
        <v>11318</v>
      </c>
      <c r="BE827" s="33"/>
      <c r="BF827" s="33"/>
      <c r="BG827" s="33"/>
      <c r="BH827" s="33"/>
      <c r="BI827" s="33"/>
      <c r="BJ827" s="33">
        <v>0</v>
      </c>
      <c r="BK827" s="33" t="s">
        <v>31</v>
      </c>
      <c r="BL827" s="33"/>
      <c r="BM827" s="33" t="s">
        <v>22259</v>
      </c>
    </row>
    <row r="828" spans="1:65" x14ac:dyDescent="0.25">
      <c r="A828" s="33" t="s">
        <v>17720</v>
      </c>
      <c r="B828" s="33" t="s">
        <v>17721</v>
      </c>
      <c r="C828" s="33" t="s">
        <v>17722</v>
      </c>
      <c r="D828" s="33" t="s">
        <v>11376</v>
      </c>
      <c r="E828" s="33" t="s">
        <v>11800</v>
      </c>
      <c r="F828" s="33" t="s">
        <v>11550</v>
      </c>
      <c r="G828" s="33">
        <v>0</v>
      </c>
      <c r="H828" s="33">
        <v>0</v>
      </c>
      <c r="I828" s="33"/>
      <c r="J828" s="33" t="s">
        <v>11304</v>
      </c>
      <c r="K828" s="33" t="s">
        <v>13317</v>
      </c>
      <c r="L828" s="33">
        <v>403</v>
      </c>
      <c r="M828" s="33"/>
      <c r="N828" s="33"/>
      <c r="O828" s="33"/>
      <c r="P828" s="33" t="s">
        <v>11306</v>
      </c>
      <c r="Q828" s="33" t="s">
        <v>11306</v>
      </c>
      <c r="R828" s="33">
        <v>10</v>
      </c>
      <c r="S828" s="33">
        <v>10</v>
      </c>
      <c r="T828" s="33"/>
      <c r="U828" s="33"/>
      <c r="V828" s="33" t="s">
        <v>17718</v>
      </c>
      <c r="W828" s="33"/>
      <c r="X828" s="33"/>
      <c r="Y828" s="33" t="s">
        <v>11308</v>
      </c>
      <c r="Z828" s="33">
        <v>14</v>
      </c>
      <c r="AA828" s="33">
        <v>100</v>
      </c>
      <c r="AB828" s="33">
        <v>80</v>
      </c>
      <c r="AC828" s="33">
        <v>0</v>
      </c>
      <c r="AD828" s="33" t="s">
        <v>11309</v>
      </c>
      <c r="AE828" s="33"/>
      <c r="AF828" s="33"/>
      <c r="AG828" s="33"/>
      <c r="AH828" s="33"/>
      <c r="AI828" s="33"/>
      <c r="AJ828" s="33"/>
      <c r="AK828" s="33" t="s">
        <v>11809</v>
      </c>
      <c r="AL828" s="33" t="s">
        <v>17363</v>
      </c>
      <c r="AM828" s="33" t="s">
        <v>17723</v>
      </c>
      <c r="AN828" s="33"/>
      <c r="AO828" s="33" t="s">
        <v>11778</v>
      </c>
      <c r="AP828" s="33" t="s">
        <v>11318</v>
      </c>
      <c r="AQ828" s="33">
        <v>0</v>
      </c>
      <c r="AR828" s="33"/>
      <c r="AS828" s="33"/>
      <c r="AT828" s="33"/>
      <c r="AU828" s="33"/>
      <c r="AV828" s="33"/>
      <c r="AW828" s="33"/>
      <c r="AX828" s="33"/>
      <c r="AY828" s="33" t="s">
        <v>17539</v>
      </c>
      <c r="AZ828" s="33"/>
      <c r="BA828" s="33"/>
      <c r="BB828" s="33"/>
      <c r="BC828" s="33" t="s">
        <v>11306</v>
      </c>
      <c r="BD828" s="33" t="s">
        <v>11318</v>
      </c>
      <c r="BE828" s="33"/>
      <c r="BF828" s="33"/>
      <c r="BG828" s="33"/>
      <c r="BH828" s="33"/>
      <c r="BI828" s="33"/>
      <c r="BJ828" s="33">
        <v>0</v>
      </c>
      <c r="BK828" s="33" t="s">
        <v>31</v>
      </c>
      <c r="BL828" s="33"/>
      <c r="BM828" s="33" t="s">
        <v>22259</v>
      </c>
    </row>
    <row r="829" spans="1:65" x14ac:dyDescent="0.25">
      <c r="A829" s="33" t="s">
        <v>17724</v>
      </c>
      <c r="B829" s="33" t="s">
        <v>2691</v>
      </c>
      <c r="C829" s="33" t="s">
        <v>17725</v>
      </c>
      <c r="D829" s="33" t="s">
        <v>11376</v>
      </c>
      <c r="E829" s="33" t="s">
        <v>11800</v>
      </c>
      <c r="F829" s="33" t="s">
        <v>11550</v>
      </c>
      <c r="G829" s="33">
        <v>0</v>
      </c>
      <c r="H829" s="33">
        <v>0</v>
      </c>
      <c r="I829" s="33"/>
      <c r="J829" s="33" t="s">
        <v>11304</v>
      </c>
      <c r="K829" s="33" t="s">
        <v>13317</v>
      </c>
      <c r="L829" s="33">
        <v>403</v>
      </c>
      <c r="M829" s="33"/>
      <c r="N829" s="33"/>
      <c r="O829" s="33"/>
      <c r="P829" s="33" t="s">
        <v>11306</v>
      </c>
      <c r="Q829" s="33" t="s">
        <v>11306</v>
      </c>
      <c r="R829" s="33">
        <v>10</v>
      </c>
      <c r="S829" s="33">
        <v>10</v>
      </c>
      <c r="T829" s="33"/>
      <c r="U829" s="33"/>
      <c r="V829" s="33" t="s">
        <v>17718</v>
      </c>
      <c r="W829" s="33"/>
      <c r="X829" s="33"/>
      <c r="Y829" s="33" t="s">
        <v>11308</v>
      </c>
      <c r="Z829" s="33">
        <v>14</v>
      </c>
      <c r="AA829" s="33">
        <v>100</v>
      </c>
      <c r="AB829" s="33">
        <v>80</v>
      </c>
      <c r="AC829" s="33">
        <v>0</v>
      </c>
      <c r="AD829" s="33" t="s">
        <v>11309</v>
      </c>
      <c r="AE829" s="33" t="s">
        <v>17726</v>
      </c>
      <c r="AF829" s="33" t="s">
        <v>17727</v>
      </c>
      <c r="AG829" s="33" t="s">
        <v>17728</v>
      </c>
      <c r="AH829" s="33" t="s">
        <v>17729</v>
      </c>
      <c r="AI829" s="33" t="s">
        <v>17730</v>
      </c>
      <c r="AJ829" s="33"/>
      <c r="AK829" s="33" t="s">
        <v>11809</v>
      </c>
      <c r="AL829" s="33" t="s">
        <v>17363</v>
      </c>
      <c r="AM829" s="33" t="s">
        <v>17731</v>
      </c>
      <c r="AN829" s="33"/>
      <c r="AO829" s="33" t="s">
        <v>11778</v>
      </c>
      <c r="AP829" s="33" t="s">
        <v>11318</v>
      </c>
      <c r="AQ829" s="33">
        <v>0</v>
      </c>
      <c r="AR829" s="33"/>
      <c r="AS829" s="33"/>
      <c r="AT829" s="33"/>
      <c r="AU829" s="33"/>
      <c r="AV829" s="33"/>
      <c r="AW829" s="33"/>
      <c r="AX829" s="33"/>
      <c r="AY829" s="33" t="s">
        <v>17539</v>
      </c>
      <c r="AZ829" s="33"/>
      <c r="BA829" s="33"/>
      <c r="BB829" s="33"/>
      <c r="BC829" s="33" t="s">
        <v>11306</v>
      </c>
      <c r="BD829" s="33" t="s">
        <v>11318</v>
      </c>
      <c r="BE829" s="33"/>
      <c r="BF829" s="33"/>
      <c r="BG829" s="33"/>
      <c r="BH829" s="33"/>
      <c r="BI829" s="33"/>
      <c r="BJ829" s="33">
        <v>0</v>
      </c>
      <c r="BK829" s="33" t="s">
        <v>31</v>
      </c>
      <c r="BL829" s="33"/>
      <c r="BM829" s="33" t="s">
        <v>22259</v>
      </c>
    </row>
    <row r="830" spans="1:65" x14ac:dyDescent="0.25">
      <c r="A830" s="33" t="s">
        <v>17732</v>
      </c>
      <c r="B830" s="33" t="s">
        <v>17733</v>
      </c>
      <c r="C830" s="33" t="s">
        <v>17734</v>
      </c>
      <c r="D830" s="33" t="s">
        <v>11376</v>
      </c>
      <c r="E830" s="33"/>
      <c r="F830" s="33" t="s">
        <v>11550</v>
      </c>
      <c r="G830" s="33">
        <v>1636.8</v>
      </c>
      <c r="H830" s="33">
        <v>0</v>
      </c>
      <c r="I830" s="33"/>
      <c r="J830" s="33" t="s">
        <v>11304</v>
      </c>
      <c r="K830" s="33" t="s">
        <v>16459</v>
      </c>
      <c r="L830" s="33">
        <v>492</v>
      </c>
      <c r="M830" s="33"/>
      <c r="N830" s="33"/>
      <c r="O830" s="33"/>
      <c r="P830" s="33" t="s">
        <v>11306</v>
      </c>
      <c r="Q830" s="33" t="s">
        <v>11306</v>
      </c>
      <c r="R830" s="33">
        <v>0</v>
      </c>
      <c r="S830" s="33">
        <v>0</v>
      </c>
      <c r="T830" s="33"/>
      <c r="U830" s="33"/>
      <c r="V830" s="33" t="s">
        <v>17735</v>
      </c>
      <c r="W830" s="33"/>
      <c r="X830" s="33"/>
      <c r="Y830" s="33" t="s">
        <v>11308</v>
      </c>
      <c r="Z830" s="33">
        <v>0</v>
      </c>
      <c r="AA830" s="33">
        <v>0</v>
      </c>
      <c r="AB830" s="33">
        <v>0</v>
      </c>
      <c r="AC830" s="33">
        <v>0</v>
      </c>
      <c r="AD830" s="33" t="s">
        <v>11309</v>
      </c>
      <c r="AE830" s="33"/>
      <c r="AF830" s="33"/>
      <c r="AG830" s="33"/>
      <c r="AH830" s="33"/>
      <c r="AI830" s="33"/>
      <c r="AJ830" s="33"/>
      <c r="AK830" s="33" t="s">
        <v>11809</v>
      </c>
      <c r="AL830" s="33" t="s">
        <v>17363</v>
      </c>
      <c r="AM830" s="33" t="s">
        <v>17736</v>
      </c>
      <c r="AN830" s="33"/>
      <c r="AO830" s="33" t="s">
        <v>11778</v>
      </c>
      <c r="AP830" s="33" t="s">
        <v>11318</v>
      </c>
      <c r="AQ830" s="33">
        <v>0</v>
      </c>
      <c r="AR830" s="33"/>
      <c r="AS830" s="33"/>
      <c r="AT830" s="33"/>
      <c r="AU830" s="33"/>
      <c r="AV830" s="33"/>
      <c r="AW830" s="33"/>
      <c r="AX830" s="33"/>
      <c r="AY830" s="33"/>
      <c r="AZ830" s="33"/>
      <c r="BA830" s="33"/>
      <c r="BB830" s="33"/>
      <c r="BC830" s="33" t="s">
        <v>11306</v>
      </c>
      <c r="BD830" s="33" t="s">
        <v>11318</v>
      </c>
      <c r="BE830" s="33"/>
      <c r="BF830" s="33"/>
      <c r="BG830" s="33"/>
      <c r="BH830" s="33"/>
      <c r="BI830" s="33"/>
      <c r="BJ830" s="33">
        <v>0</v>
      </c>
      <c r="BK830" s="33" t="s">
        <v>31</v>
      </c>
      <c r="BL830" s="33"/>
      <c r="BM830" s="33" t="s">
        <v>22259</v>
      </c>
    </row>
    <row r="831" spans="1:65" x14ac:dyDescent="0.25">
      <c r="A831" s="33" t="s">
        <v>17737</v>
      </c>
      <c r="B831" s="33" t="s">
        <v>17738</v>
      </c>
      <c r="C831" s="33" t="s">
        <v>17739</v>
      </c>
      <c r="D831" s="33" t="s">
        <v>11376</v>
      </c>
      <c r="E831" s="33"/>
      <c r="F831" s="33" t="s">
        <v>11550</v>
      </c>
      <c r="G831" s="33">
        <v>1636.8</v>
      </c>
      <c r="H831" s="33">
        <v>0</v>
      </c>
      <c r="I831" s="33"/>
      <c r="J831" s="33" t="s">
        <v>11304</v>
      </c>
      <c r="K831" s="33" t="s">
        <v>11306</v>
      </c>
      <c r="L831" s="33">
        <v>492</v>
      </c>
      <c r="M831" s="33"/>
      <c r="N831" s="33"/>
      <c r="O831" s="33"/>
      <c r="P831" s="33" t="s">
        <v>11306</v>
      </c>
      <c r="Q831" s="33" t="s">
        <v>11306</v>
      </c>
      <c r="R831" s="33">
        <v>0</v>
      </c>
      <c r="S831" s="33">
        <v>0</v>
      </c>
      <c r="T831" s="33"/>
      <c r="U831" s="33"/>
      <c r="V831" s="33" t="s">
        <v>17735</v>
      </c>
      <c r="W831" s="33"/>
      <c r="X831" s="33"/>
      <c r="Y831" s="33" t="s">
        <v>11308</v>
      </c>
      <c r="Z831" s="33">
        <v>0</v>
      </c>
      <c r="AA831" s="33">
        <v>0</v>
      </c>
      <c r="AB831" s="33">
        <v>0</v>
      </c>
      <c r="AC831" s="33">
        <v>0</v>
      </c>
      <c r="AD831" s="33" t="s">
        <v>11309</v>
      </c>
      <c r="AE831" s="33"/>
      <c r="AF831" s="33"/>
      <c r="AG831" s="33"/>
      <c r="AH831" s="33"/>
      <c r="AI831" s="33"/>
      <c r="AJ831" s="33"/>
      <c r="AK831" s="33" t="s">
        <v>11809</v>
      </c>
      <c r="AL831" s="33" t="s">
        <v>17363</v>
      </c>
      <c r="AM831" s="33" t="s">
        <v>17740</v>
      </c>
      <c r="AN831" s="33"/>
      <c r="AO831" s="33" t="s">
        <v>11778</v>
      </c>
      <c r="AP831" s="33" t="s">
        <v>11318</v>
      </c>
      <c r="AQ831" s="33">
        <v>0</v>
      </c>
      <c r="AR831" s="33"/>
      <c r="AS831" s="33"/>
      <c r="AT831" s="33"/>
      <c r="AU831" s="33"/>
      <c r="AV831" s="33"/>
      <c r="AW831" s="33"/>
      <c r="AX831" s="33"/>
      <c r="AY831" s="33"/>
      <c r="AZ831" s="33"/>
      <c r="BA831" s="33"/>
      <c r="BB831" s="33"/>
      <c r="BC831" s="33" t="s">
        <v>11306</v>
      </c>
      <c r="BD831" s="33" t="s">
        <v>11318</v>
      </c>
      <c r="BE831" s="33"/>
      <c r="BF831" s="33"/>
      <c r="BG831" s="33"/>
      <c r="BH831" s="33"/>
      <c r="BI831" s="33"/>
      <c r="BJ831" s="33">
        <v>0</v>
      </c>
      <c r="BK831" s="33" t="s">
        <v>31</v>
      </c>
      <c r="BL831" s="33"/>
      <c r="BM831" s="33" t="s">
        <v>22259</v>
      </c>
    </row>
    <row r="832" spans="1:65" x14ac:dyDescent="0.25">
      <c r="A832" s="33" t="s">
        <v>17741</v>
      </c>
      <c r="B832" s="33" t="s">
        <v>3478</v>
      </c>
      <c r="C832" s="33" t="s">
        <v>17742</v>
      </c>
      <c r="D832" s="33" t="s">
        <v>11376</v>
      </c>
      <c r="E832" s="33" t="s">
        <v>11800</v>
      </c>
      <c r="F832" s="33" t="s">
        <v>11550</v>
      </c>
      <c r="G832" s="33">
        <v>1636.8</v>
      </c>
      <c r="H832" s="33">
        <v>0</v>
      </c>
      <c r="I832" s="33"/>
      <c r="J832" s="33" t="s">
        <v>11304</v>
      </c>
      <c r="K832" s="33" t="s">
        <v>12934</v>
      </c>
      <c r="L832" s="33">
        <v>492</v>
      </c>
      <c r="M832" s="33"/>
      <c r="N832" s="33"/>
      <c r="O832" s="33"/>
      <c r="P832" s="33" t="s">
        <v>11306</v>
      </c>
      <c r="Q832" s="33" t="s">
        <v>11306</v>
      </c>
      <c r="R832" s="33">
        <v>0</v>
      </c>
      <c r="S832" s="33">
        <v>0</v>
      </c>
      <c r="T832" s="33"/>
      <c r="U832" s="33"/>
      <c r="V832" s="33" t="s">
        <v>17735</v>
      </c>
      <c r="W832" s="33"/>
      <c r="X832" s="33"/>
      <c r="Y832" s="33" t="s">
        <v>11308</v>
      </c>
      <c r="Z832" s="33">
        <v>0</v>
      </c>
      <c r="AA832" s="33">
        <v>0</v>
      </c>
      <c r="AB832" s="33">
        <v>0</v>
      </c>
      <c r="AC832" s="33">
        <v>0</v>
      </c>
      <c r="AD832" s="33" t="s">
        <v>11309</v>
      </c>
      <c r="AE832" s="33" t="s">
        <v>17743</v>
      </c>
      <c r="AF832" s="33" t="s">
        <v>17744</v>
      </c>
      <c r="AG832" s="33" t="s">
        <v>17745</v>
      </c>
      <c r="AH832" s="33" t="s">
        <v>17746</v>
      </c>
      <c r="AI832" s="33" t="s">
        <v>17747</v>
      </c>
      <c r="AJ832" s="33" t="s">
        <v>17748</v>
      </c>
      <c r="AK832" s="33" t="s">
        <v>11809</v>
      </c>
      <c r="AL832" s="33" t="s">
        <v>17363</v>
      </c>
      <c r="AM832" s="33" t="s">
        <v>17749</v>
      </c>
      <c r="AN832" s="33"/>
      <c r="AO832" s="33" t="s">
        <v>11778</v>
      </c>
      <c r="AP832" s="33" t="s">
        <v>11318</v>
      </c>
      <c r="AQ832" s="33">
        <v>0</v>
      </c>
      <c r="AR832" s="33"/>
      <c r="AS832" s="33"/>
      <c r="AT832" s="33"/>
      <c r="AU832" s="33"/>
      <c r="AV832" s="33"/>
      <c r="AW832" s="33"/>
      <c r="AX832" s="33"/>
      <c r="AY832" s="33"/>
      <c r="AZ832" s="33"/>
      <c r="BA832" s="33"/>
      <c r="BB832" s="33"/>
      <c r="BC832" s="33" t="s">
        <v>11306</v>
      </c>
      <c r="BD832" s="33" t="s">
        <v>11318</v>
      </c>
      <c r="BE832" s="33"/>
      <c r="BF832" s="33"/>
      <c r="BG832" s="33"/>
      <c r="BH832" s="33"/>
      <c r="BI832" s="33"/>
      <c r="BJ832" s="33">
        <v>0</v>
      </c>
      <c r="BK832" s="33" t="s">
        <v>31</v>
      </c>
      <c r="BL832" s="33"/>
      <c r="BM832" s="33" t="s">
        <v>22259</v>
      </c>
    </row>
    <row r="833" spans="1:65" x14ac:dyDescent="0.25">
      <c r="A833" s="33" t="s">
        <v>17750</v>
      </c>
      <c r="B833" s="33" t="s">
        <v>17751</v>
      </c>
      <c r="C833" s="33" t="s">
        <v>17752</v>
      </c>
      <c r="D833" s="33" t="s">
        <v>11302</v>
      </c>
      <c r="E833" s="33"/>
      <c r="F833" s="33" t="s">
        <v>11550</v>
      </c>
      <c r="G833" s="33">
        <v>1789.8</v>
      </c>
      <c r="H833" s="33">
        <v>0</v>
      </c>
      <c r="I833" s="33"/>
      <c r="J833" s="33" t="s">
        <v>11304</v>
      </c>
      <c r="K833" s="33" t="s">
        <v>16459</v>
      </c>
      <c r="L833" s="33">
        <v>580</v>
      </c>
      <c r="M833" s="33"/>
      <c r="N833" s="33"/>
      <c r="O833" s="33"/>
      <c r="P833" s="33" t="s">
        <v>11306</v>
      </c>
      <c r="Q833" s="33" t="s">
        <v>11306</v>
      </c>
      <c r="R833" s="33">
        <v>0</v>
      </c>
      <c r="S833" s="33">
        <v>0</v>
      </c>
      <c r="T833" s="33"/>
      <c r="U833" s="33"/>
      <c r="V833" s="33"/>
      <c r="W833" s="33"/>
      <c r="X833" s="33"/>
      <c r="Y833" s="33" t="s">
        <v>11308</v>
      </c>
      <c r="Z833" s="33">
        <v>0</v>
      </c>
      <c r="AA833" s="33">
        <v>0</v>
      </c>
      <c r="AB833" s="33">
        <v>0</v>
      </c>
      <c r="AC833" s="33">
        <v>0</v>
      </c>
      <c r="AD833" s="33" t="s">
        <v>11309</v>
      </c>
      <c r="AE833" s="33"/>
      <c r="AF833" s="33"/>
      <c r="AG833" s="33"/>
      <c r="AH833" s="33"/>
      <c r="AI833" s="33"/>
      <c r="AJ833" s="33"/>
      <c r="AK833" s="33" t="s">
        <v>11809</v>
      </c>
      <c r="AL833" s="33" t="s">
        <v>17363</v>
      </c>
      <c r="AM833" s="33" t="s">
        <v>17753</v>
      </c>
      <c r="AN833" s="33"/>
      <c r="AO833" s="33" t="s">
        <v>11778</v>
      </c>
      <c r="AP833" s="33" t="s">
        <v>11318</v>
      </c>
      <c r="AQ833" s="33">
        <v>0</v>
      </c>
      <c r="AR833" s="33"/>
      <c r="AS833" s="33"/>
      <c r="AT833" s="33"/>
      <c r="AU833" s="33"/>
      <c r="AV833" s="33"/>
      <c r="AW833" s="33"/>
      <c r="AX833" s="33"/>
      <c r="AY833" s="33"/>
      <c r="AZ833" s="33"/>
      <c r="BA833" s="33"/>
      <c r="BB833" s="33"/>
      <c r="BC833" s="33" t="s">
        <v>11306</v>
      </c>
      <c r="BD833" s="33" t="s">
        <v>11318</v>
      </c>
      <c r="BE833" s="33"/>
      <c r="BF833" s="33"/>
      <c r="BG833" s="33"/>
      <c r="BH833" s="33"/>
      <c r="BI833" s="33"/>
      <c r="BJ833" s="33">
        <v>0</v>
      </c>
      <c r="BK833" s="33" t="s">
        <v>31</v>
      </c>
      <c r="BL833" s="33"/>
      <c r="BM833" s="33" t="s">
        <v>22259</v>
      </c>
    </row>
    <row r="834" spans="1:65" x14ac:dyDescent="0.25">
      <c r="A834" s="33" t="s">
        <v>17754</v>
      </c>
      <c r="B834" s="33" t="s">
        <v>17755</v>
      </c>
      <c r="C834" s="33" t="s">
        <v>17756</v>
      </c>
      <c r="D834" s="33" t="s">
        <v>11302</v>
      </c>
      <c r="E834" s="33"/>
      <c r="F834" s="33" t="s">
        <v>11550</v>
      </c>
      <c r="G834" s="33">
        <v>1789.8</v>
      </c>
      <c r="H834" s="33">
        <v>0</v>
      </c>
      <c r="I834" s="33"/>
      <c r="J834" s="33" t="s">
        <v>11304</v>
      </c>
      <c r="K834" s="33" t="s">
        <v>11306</v>
      </c>
      <c r="L834" s="33">
        <v>580</v>
      </c>
      <c r="M834" s="33"/>
      <c r="N834" s="33"/>
      <c r="O834" s="33"/>
      <c r="P834" s="33" t="s">
        <v>11306</v>
      </c>
      <c r="Q834" s="33" t="s">
        <v>11306</v>
      </c>
      <c r="R834" s="33">
        <v>0</v>
      </c>
      <c r="S834" s="33">
        <v>0</v>
      </c>
      <c r="T834" s="33"/>
      <c r="U834" s="33"/>
      <c r="V834" s="33"/>
      <c r="W834" s="33"/>
      <c r="X834" s="33"/>
      <c r="Y834" s="33" t="s">
        <v>11308</v>
      </c>
      <c r="Z834" s="33">
        <v>0</v>
      </c>
      <c r="AA834" s="33">
        <v>0</v>
      </c>
      <c r="AB834" s="33">
        <v>0</v>
      </c>
      <c r="AC834" s="33">
        <v>0</v>
      </c>
      <c r="AD834" s="33" t="s">
        <v>11309</v>
      </c>
      <c r="AE834" s="33"/>
      <c r="AF834" s="33"/>
      <c r="AG834" s="33"/>
      <c r="AH834" s="33"/>
      <c r="AI834" s="33"/>
      <c r="AJ834" s="33"/>
      <c r="AK834" s="33" t="s">
        <v>11809</v>
      </c>
      <c r="AL834" s="33" t="s">
        <v>17363</v>
      </c>
      <c r="AM834" s="33" t="s">
        <v>17757</v>
      </c>
      <c r="AN834" s="33"/>
      <c r="AO834" s="33" t="s">
        <v>11778</v>
      </c>
      <c r="AP834" s="33" t="s">
        <v>11318</v>
      </c>
      <c r="AQ834" s="33">
        <v>0</v>
      </c>
      <c r="AR834" s="33"/>
      <c r="AS834" s="33"/>
      <c r="AT834" s="33"/>
      <c r="AU834" s="33"/>
      <c r="AV834" s="33"/>
      <c r="AW834" s="33"/>
      <c r="AX834" s="33"/>
      <c r="AY834" s="33"/>
      <c r="AZ834" s="33"/>
      <c r="BA834" s="33"/>
      <c r="BB834" s="33"/>
      <c r="BC834" s="33" t="s">
        <v>11306</v>
      </c>
      <c r="BD834" s="33" t="s">
        <v>11318</v>
      </c>
      <c r="BE834" s="33"/>
      <c r="BF834" s="33"/>
      <c r="BG834" s="33"/>
      <c r="BH834" s="33"/>
      <c r="BI834" s="33"/>
      <c r="BJ834" s="33">
        <v>0</v>
      </c>
      <c r="BK834" s="33" t="s">
        <v>31</v>
      </c>
      <c r="BL834" s="33"/>
      <c r="BM834" s="33" t="s">
        <v>22259</v>
      </c>
    </row>
    <row r="835" spans="1:65" x14ac:dyDescent="0.25">
      <c r="A835" s="33" t="s">
        <v>17758</v>
      </c>
      <c r="B835" s="33" t="s">
        <v>17759</v>
      </c>
      <c r="C835" s="33" t="s">
        <v>17760</v>
      </c>
      <c r="D835" s="33" t="s">
        <v>11302</v>
      </c>
      <c r="E835" s="33"/>
      <c r="F835" s="33" t="s">
        <v>11550</v>
      </c>
      <c r="G835" s="33">
        <v>1789.8</v>
      </c>
      <c r="H835" s="33">
        <v>0</v>
      </c>
      <c r="I835" s="33"/>
      <c r="J835" s="33" t="s">
        <v>11304</v>
      </c>
      <c r="K835" s="33" t="s">
        <v>12934</v>
      </c>
      <c r="L835" s="33">
        <v>580</v>
      </c>
      <c r="M835" s="33"/>
      <c r="N835" s="33"/>
      <c r="O835" s="33"/>
      <c r="P835" s="33" t="s">
        <v>11306</v>
      </c>
      <c r="Q835" s="33" t="s">
        <v>11306</v>
      </c>
      <c r="R835" s="33">
        <v>0</v>
      </c>
      <c r="S835" s="33">
        <v>0</v>
      </c>
      <c r="T835" s="33"/>
      <c r="U835" s="33"/>
      <c r="V835" s="33"/>
      <c r="W835" s="33"/>
      <c r="X835" s="33"/>
      <c r="Y835" s="33" t="s">
        <v>11308</v>
      </c>
      <c r="Z835" s="33">
        <v>0</v>
      </c>
      <c r="AA835" s="33">
        <v>0</v>
      </c>
      <c r="AB835" s="33">
        <v>0</v>
      </c>
      <c r="AC835" s="33">
        <v>0</v>
      </c>
      <c r="AD835" s="33" t="s">
        <v>11309</v>
      </c>
      <c r="AE835" s="33"/>
      <c r="AF835" s="33"/>
      <c r="AG835" s="33"/>
      <c r="AH835" s="33"/>
      <c r="AI835" s="33"/>
      <c r="AJ835" s="33"/>
      <c r="AK835" s="33" t="s">
        <v>11809</v>
      </c>
      <c r="AL835" s="33" t="s">
        <v>17363</v>
      </c>
      <c r="AM835" s="33" t="s">
        <v>17761</v>
      </c>
      <c r="AN835" s="33"/>
      <c r="AO835" s="33" t="s">
        <v>11778</v>
      </c>
      <c r="AP835" s="33" t="s">
        <v>11318</v>
      </c>
      <c r="AQ835" s="33">
        <v>0</v>
      </c>
      <c r="AR835" s="33"/>
      <c r="AS835" s="33"/>
      <c r="AT835" s="33"/>
      <c r="AU835" s="33"/>
      <c r="AV835" s="33"/>
      <c r="AW835" s="33"/>
      <c r="AX835" s="33"/>
      <c r="AY835" s="33"/>
      <c r="AZ835" s="33"/>
      <c r="BA835" s="33"/>
      <c r="BB835" s="33"/>
      <c r="BC835" s="33" t="s">
        <v>11306</v>
      </c>
      <c r="BD835" s="33" t="s">
        <v>11318</v>
      </c>
      <c r="BE835" s="33"/>
      <c r="BF835" s="33"/>
      <c r="BG835" s="33"/>
      <c r="BH835" s="33"/>
      <c r="BI835" s="33"/>
      <c r="BJ835" s="33">
        <v>0</v>
      </c>
      <c r="BK835" s="33" t="s">
        <v>31</v>
      </c>
      <c r="BL835" s="33"/>
      <c r="BM835" s="33" t="s">
        <v>22259</v>
      </c>
    </row>
    <row r="836" spans="1:65" x14ac:dyDescent="0.25">
      <c r="A836" s="33" t="s">
        <v>17762</v>
      </c>
      <c r="B836" s="33" t="s">
        <v>2348</v>
      </c>
      <c r="C836" s="33" t="s">
        <v>17763</v>
      </c>
      <c r="D836" s="33" t="s">
        <v>11376</v>
      </c>
      <c r="E836" s="33" t="s">
        <v>11800</v>
      </c>
      <c r="F836" s="33" t="s">
        <v>11550</v>
      </c>
      <c r="G836" s="33">
        <v>0.01</v>
      </c>
      <c r="H836" s="33">
        <v>0</v>
      </c>
      <c r="I836" s="33"/>
      <c r="J836" s="33" t="s">
        <v>11304</v>
      </c>
      <c r="K836" s="33" t="s">
        <v>11904</v>
      </c>
      <c r="L836" s="33">
        <v>350</v>
      </c>
      <c r="M836" s="33"/>
      <c r="N836" s="33"/>
      <c r="O836" s="33"/>
      <c r="P836" s="33" t="s">
        <v>11306</v>
      </c>
      <c r="Q836" s="33" t="s">
        <v>11306</v>
      </c>
      <c r="R836" s="33">
        <v>3</v>
      </c>
      <c r="S836" s="33">
        <v>3</v>
      </c>
      <c r="T836" s="33"/>
      <c r="U836" s="33"/>
      <c r="V836" s="33"/>
      <c r="W836" s="33"/>
      <c r="X836" s="33"/>
      <c r="Y836" s="33" t="s">
        <v>11308</v>
      </c>
      <c r="Z836" s="33">
        <v>0</v>
      </c>
      <c r="AA836" s="33">
        <v>0</v>
      </c>
      <c r="AB836" s="33">
        <v>0</v>
      </c>
      <c r="AC836" s="33">
        <v>0</v>
      </c>
      <c r="AD836" s="33" t="s">
        <v>11309</v>
      </c>
      <c r="AE836" s="33" t="s">
        <v>17764</v>
      </c>
      <c r="AF836" s="33" t="s">
        <v>17765</v>
      </c>
      <c r="AG836" s="33"/>
      <c r="AH836" s="33"/>
      <c r="AI836" s="33"/>
      <c r="AJ836" s="33"/>
      <c r="AK836" s="33" t="s">
        <v>11809</v>
      </c>
      <c r="AL836" s="33" t="s">
        <v>17363</v>
      </c>
      <c r="AM836" s="33" t="s">
        <v>17766</v>
      </c>
      <c r="AN836" s="33"/>
      <c r="AO836" s="33" t="s">
        <v>11778</v>
      </c>
      <c r="AP836" s="33" t="s">
        <v>11318</v>
      </c>
      <c r="AQ836" s="33">
        <v>0</v>
      </c>
      <c r="AR836" s="33"/>
      <c r="AS836" s="33"/>
      <c r="AT836" s="33"/>
      <c r="AU836" s="33"/>
      <c r="AV836" s="33"/>
      <c r="AW836" s="33"/>
      <c r="AX836" s="33"/>
      <c r="AY836" s="33"/>
      <c r="AZ836" s="33"/>
      <c r="BA836" s="33"/>
      <c r="BB836" s="33"/>
      <c r="BC836" s="33" t="s">
        <v>11306</v>
      </c>
      <c r="BD836" s="33" t="s">
        <v>11318</v>
      </c>
      <c r="BE836" s="33"/>
      <c r="BF836" s="33"/>
      <c r="BG836" s="33"/>
      <c r="BH836" s="33"/>
      <c r="BI836" s="33"/>
      <c r="BJ836" s="33">
        <v>0</v>
      </c>
      <c r="BK836" s="33" t="s">
        <v>31</v>
      </c>
      <c r="BL836" s="33"/>
      <c r="BM836" s="33" t="s">
        <v>22259</v>
      </c>
    </row>
    <row r="837" spans="1:65" x14ac:dyDescent="0.25">
      <c r="A837" s="33" t="s">
        <v>17767</v>
      </c>
      <c r="B837" s="33" t="s">
        <v>17768</v>
      </c>
      <c r="C837" s="33" t="s">
        <v>17769</v>
      </c>
      <c r="D837" s="33" t="s">
        <v>11376</v>
      </c>
      <c r="E837" s="33" t="s">
        <v>11800</v>
      </c>
      <c r="F837" s="33" t="s">
        <v>11550</v>
      </c>
      <c r="G837" s="33">
        <v>0.01</v>
      </c>
      <c r="H837" s="33">
        <v>0</v>
      </c>
      <c r="I837" s="33"/>
      <c r="J837" s="33" t="s">
        <v>11304</v>
      </c>
      <c r="K837" s="33" t="s">
        <v>11904</v>
      </c>
      <c r="L837" s="33">
        <v>350</v>
      </c>
      <c r="M837" s="33"/>
      <c r="N837" s="33"/>
      <c r="O837" s="33"/>
      <c r="P837" s="33" t="s">
        <v>11306</v>
      </c>
      <c r="Q837" s="33" t="s">
        <v>11306</v>
      </c>
      <c r="R837" s="33">
        <v>3</v>
      </c>
      <c r="S837" s="33">
        <v>3</v>
      </c>
      <c r="T837" s="33"/>
      <c r="U837" s="33"/>
      <c r="V837" s="33"/>
      <c r="W837" s="33"/>
      <c r="X837" s="33"/>
      <c r="Y837" s="33" t="s">
        <v>11308</v>
      </c>
      <c r="Z837" s="33">
        <v>0</v>
      </c>
      <c r="AA837" s="33">
        <v>0</v>
      </c>
      <c r="AB837" s="33">
        <v>0</v>
      </c>
      <c r="AC837" s="33">
        <v>0</v>
      </c>
      <c r="AD837" s="33" t="s">
        <v>11309</v>
      </c>
      <c r="AE837" s="33" t="s">
        <v>17770</v>
      </c>
      <c r="AF837" s="33"/>
      <c r="AG837" s="33"/>
      <c r="AH837" s="33"/>
      <c r="AI837" s="33"/>
      <c r="AJ837" s="33"/>
      <c r="AK837" s="33" t="s">
        <v>11809</v>
      </c>
      <c r="AL837" s="33" t="s">
        <v>17363</v>
      </c>
      <c r="AM837" s="33" t="s">
        <v>17771</v>
      </c>
      <c r="AN837" s="33"/>
      <c r="AO837" s="33" t="s">
        <v>11778</v>
      </c>
      <c r="AP837" s="33" t="s">
        <v>11318</v>
      </c>
      <c r="AQ837" s="33">
        <v>0</v>
      </c>
      <c r="AR837" s="33"/>
      <c r="AS837" s="33"/>
      <c r="AT837" s="33"/>
      <c r="AU837" s="33"/>
      <c r="AV837" s="33"/>
      <c r="AW837" s="33"/>
      <c r="AX837" s="33"/>
      <c r="AY837" s="33"/>
      <c r="AZ837" s="33"/>
      <c r="BA837" s="33"/>
      <c r="BB837" s="33"/>
      <c r="BC837" s="33" t="s">
        <v>11306</v>
      </c>
      <c r="BD837" s="33" t="s">
        <v>11318</v>
      </c>
      <c r="BE837" s="33"/>
      <c r="BF837" s="33"/>
      <c r="BG837" s="33"/>
      <c r="BH837" s="33"/>
      <c r="BI837" s="33"/>
      <c r="BJ837" s="33">
        <v>0</v>
      </c>
      <c r="BK837" s="33" t="s">
        <v>31</v>
      </c>
      <c r="BL837" s="33"/>
      <c r="BM837" s="33" t="s">
        <v>22259</v>
      </c>
    </row>
    <row r="838" spans="1:65" x14ac:dyDescent="0.25">
      <c r="A838" s="33" t="s">
        <v>17772</v>
      </c>
      <c r="B838" s="33" t="s">
        <v>17773</v>
      </c>
      <c r="C838" s="33" t="s">
        <v>17774</v>
      </c>
      <c r="D838" s="33" t="s">
        <v>11376</v>
      </c>
      <c r="E838" s="33" t="s">
        <v>11800</v>
      </c>
      <c r="F838" s="33" t="s">
        <v>11550</v>
      </c>
      <c r="G838" s="33">
        <v>0.01</v>
      </c>
      <c r="H838" s="33">
        <v>0</v>
      </c>
      <c r="I838" s="33"/>
      <c r="J838" s="33" t="s">
        <v>11304</v>
      </c>
      <c r="K838" s="33" t="s">
        <v>11904</v>
      </c>
      <c r="L838" s="33">
        <v>350</v>
      </c>
      <c r="M838" s="33"/>
      <c r="N838" s="33"/>
      <c r="O838" s="33"/>
      <c r="P838" s="33" t="s">
        <v>11306</v>
      </c>
      <c r="Q838" s="33" t="s">
        <v>11306</v>
      </c>
      <c r="R838" s="33">
        <v>3</v>
      </c>
      <c r="S838" s="33">
        <v>3</v>
      </c>
      <c r="T838" s="33"/>
      <c r="U838" s="33"/>
      <c r="V838" s="33"/>
      <c r="W838" s="33"/>
      <c r="X838" s="33"/>
      <c r="Y838" s="33" t="s">
        <v>11308</v>
      </c>
      <c r="Z838" s="33">
        <v>0</v>
      </c>
      <c r="AA838" s="33">
        <v>0</v>
      </c>
      <c r="AB838" s="33">
        <v>0</v>
      </c>
      <c r="AC838" s="33">
        <v>0</v>
      </c>
      <c r="AD838" s="33" t="s">
        <v>11309</v>
      </c>
      <c r="AE838" s="33" t="s">
        <v>17775</v>
      </c>
      <c r="AF838" s="33"/>
      <c r="AG838" s="33"/>
      <c r="AH838" s="33"/>
      <c r="AI838" s="33"/>
      <c r="AJ838" s="33"/>
      <c r="AK838" s="33" t="s">
        <v>11809</v>
      </c>
      <c r="AL838" s="33" t="s">
        <v>17363</v>
      </c>
      <c r="AM838" s="33" t="s">
        <v>17776</v>
      </c>
      <c r="AN838" s="33"/>
      <c r="AO838" s="33" t="s">
        <v>11778</v>
      </c>
      <c r="AP838" s="33" t="s">
        <v>11318</v>
      </c>
      <c r="AQ838" s="33">
        <v>0</v>
      </c>
      <c r="AR838" s="33"/>
      <c r="AS838" s="33"/>
      <c r="AT838" s="33"/>
      <c r="AU838" s="33"/>
      <c r="AV838" s="33"/>
      <c r="AW838" s="33"/>
      <c r="AX838" s="33"/>
      <c r="AY838" s="33"/>
      <c r="AZ838" s="33"/>
      <c r="BA838" s="33"/>
      <c r="BB838" s="33"/>
      <c r="BC838" s="33" t="s">
        <v>11306</v>
      </c>
      <c r="BD838" s="33" t="s">
        <v>11318</v>
      </c>
      <c r="BE838" s="33"/>
      <c r="BF838" s="33"/>
      <c r="BG838" s="33"/>
      <c r="BH838" s="33"/>
      <c r="BI838" s="33"/>
      <c r="BJ838" s="33">
        <v>0</v>
      </c>
      <c r="BK838" s="33" t="s">
        <v>31</v>
      </c>
      <c r="BL838" s="33"/>
      <c r="BM838" s="33" t="s">
        <v>22259</v>
      </c>
    </row>
    <row r="839" spans="1:65" x14ac:dyDescent="0.25">
      <c r="A839" s="33" t="s">
        <v>17777</v>
      </c>
      <c r="B839" s="33" t="s">
        <v>1350</v>
      </c>
      <c r="C839" s="33" t="s">
        <v>17778</v>
      </c>
      <c r="D839" s="33" t="s">
        <v>11376</v>
      </c>
      <c r="E839" s="33" t="s">
        <v>11800</v>
      </c>
      <c r="F839" s="33" t="s">
        <v>11550</v>
      </c>
      <c r="G839" s="33">
        <v>0.01</v>
      </c>
      <c r="H839" s="33">
        <v>0</v>
      </c>
      <c r="I839" s="33"/>
      <c r="J839" s="33" t="s">
        <v>11304</v>
      </c>
      <c r="K839" s="33" t="s">
        <v>14574</v>
      </c>
      <c r="L839" s="33">
        <v>235</v>
      </c>
      <c r="M839" s="33"/>
      <c r="N839" s="33"/>
      <c r="O839" s="33"/>
      <c r="P839" s="33" t="s">
        <v>11306</v>
      </c>
      <c r="Q839" s="33" t="s">
        <v>11306</v>
      </c>
      <c r="R839" s="33">
        <v>2</v>
      </c>
      <c r="S839" s="33">
        <v>2</v>
      </c>
      <c r="T839" s="33"/>
      <c r="U839" s="33"/>
      <c r="V839" s="33"/>
      <c r="W839" s="33"/>
      <c r="X839" s="33"/>
      <c r="Y839" s="33" t="s">
        <v>11308</v>
      </c>
      <c r="Z839" s="33">
        <v>0</v>
      </c>
      <c r="AA839" s="33">
        <v>0</v>
      </c>
      <c r="AB839" s="33">
        <v>0</v>
      </c>
      <c r="AC839" s="33">
        <v>0</v>
      </c>
      <c r="AD839" s="33" t="s">
        <v>11309</v>
      </c>
      <c r="AE839" s="33"/>
      <c r="AF839" s="33"/>
      <c r="AG839" s="33"/>
      <c r="AH839" s="33"/>
      <c r="AI839" s="33"/>
      <c r="AJ839" s="33"/>
      <c r="AK839" s="33" t="s">
        <v>11809</v>
      </c>
      <c r="AL839" s="33" t="s">
        <v>17363</v>
      </c>
      <c r="AM839" s="33" t="s">
        <v>17779</v>
      </c>
      <c r="AN839" s="33"/>
      <c r="AO839" s="33" t="s">
        <v>11778</v>
      </c>
      <c r="AP839" s="33" t="s">
        <v>11318</v>
      </c>
      <c r="AQ839" s="33">
        <v>0</v>
      </c>
      <c r="AR839" s="33"/>
      <c r="AS839" s="33"/>
      <c r="AT839" s="33"/>
      <c r="AU839" s="33"/>
      <c r="AV839" s="33"/>
      <c r="AW839" s="33"/>
      <c r="AX839" s="33"/>
      <c r="AY839" s="33"/>
      <c r="AZ839" s="33"/>
      <c r="BA839" s="33"/>
      <c r="BB839" s="33"/>
      <c r="BC839" s="33" t="s">
        <v>11306</v>
      </c>
      <c r="BD839" s="33" t="s">
        <v>11318</v>
      </c>
      <c r="BE839" s="33"/>
      <c r="BF839" s="33"/>
      <c r="BG839" s="33"/>
      <c r="BH839" s="33"/>
      <c r="BI839" s="33"/>
      <c r="BJ839" s="33">
        <v>0</v>
      </c>
      <c r="BK839" s="33" t="s">
        <v>31</v>
      </c>
      <c r="BL839" s="33"/>
      <c r="BM839" s="33" t="s">
        <v>22259</v>
      </c>
    </row>
    <row r="840" spans="1:65" x14ac:dyDescent="0.25">
      <c r="A840" s="33" t="s">
        <v>17780</v>
      </c>
      <c r="B840" s="33" t="s">
        <v>17781</v>
      </c>
      <c r="C840" s="33" t="s">
        <v>17782</v>
      </c>
      <c r="D840" s="33" t="s">
        <v>11376</v>
      </c>
      <c r="E840" s="33" t="s">
        <v>11800</v>
      </c>
      <c r="F840" s="33" t="s">
        <v>11550</v>
      </c>
      <c r="G840" s="33">
        <v>0.01</v>
      </c>
      <c r="H840" s="33">
        <v>0</v>
      </c>
      <c r="I840" s="33"/>
      <c r="J840" s="33" t="s">
        <v>11304</v>
      </c>
      <c r="K840" s="33" t="s">
        <v>14574</v>
      </c>
      <c r="L840" s="33">
        <v>235</v>
      </c>
      <c r="M840" s="33"/>
      <c r="N840" s="33"/>
      <c r="O840" s="33"/>
      <c r="P840" s="33" t="s">
        <v>11306</v>
      </c>
      <c r="Q840" s="33" t="s">
        <v>11306</v>
      </c>
      <c r="R840" s="33">
        <v>2</v>
      </c>
      <c r="S840" s="33">
        <v>2</v>
      </c>
      <c r="T840" s="33"/>
      <c r="U840" s="33"/>
      <c r="V840" s="33"/>
      <c r="W840" s="33"/>
      <c r="X840" s="33"/>
      <c r="Y840" s="33" t="s">
        <v>11308</v>
      </c>
      <c r="Z840" s="33">
        <v>0</v>
      </c>
      <c r="AA840" s="33">
        <v>0</v>
      </c>
      <c r="AB840" s="33">
        <v>0</v>
      </c>
      <c r="AC840" s="33">
        <v>0</v>
      </c>
      <c r="AD840" s="33" t="s">
        <v>11309</v>
      </c>
      <c r="AE840" s="33" t="s">
        <v>17783</v>
      </c>
      <c r="AF840" s="33"/>
      <c r="AG840" s="33"/>
      <c r="AH840" s="33"/>
      <c r="AI840" s="33"/>
      <c r="AJ840" s="33"/>
      <c r="AK840" s="33" t="s">
        <v>11809</v>
      </c>
      <c r="AL840" s="33" t="s">
        <v>17363</v>
      </c>
      <c r="AM840" s="33" t="s">
        <v>17784</v>
      </c>
      <c r="AN840" s="33"/>
      <c r="AO840" s="33" t="s">
        <v>11778</v>
      </c>
      <c r="AP840" s="33" t="s">
        <v>11318</v>
      </c>
      <c r="AQ840" s="33">
        <v>0</v>
      </c>
      <c r="AR840" s="33"/>
      <c r="AS840" s="33"/>
      <c r="AT840" s="33"/>
      <c r="AU840" s="33"/>
      <c r="AV840" s="33"/>
      <c r="AW840" s="33"/>
      <c r="AX840" s="33"/>
      <c r="AY840" s="33"/>
      <c r="AZ840" s="33"/>
      <c r="BA840" s="33"/>
      <c r="BB840" s="33"/>
      <c r="BC840" s="33" t="s">
        <v>11306</v>
      </c>
      <c r="BD840" s="33" t="s">
        <v>11318</v>
      </c>
      <c r="BE840" s="33"/>
      <c r="BF840" s="33"/>
      <c r="BG840" s="33"/>
      <c r="BH840" s="33"/>
      <c r="BI840" s="33"/>
      <c r="BJ840" s="33">
        <v>0</v>
      </c>
      <c r="BK840" s="33" t="s">
        <v>31</v>
      </c>
      <c r="BL840" s="33"/>
      <c r="BM840" s="33" t="s">
        <v>22259</v>
      </c>
    </row>
    <row r="841" spans="1:65" x14ac:dyDescent="0.25">
      <c r="A841" s="33" t="s">
        <v>17785</v>
      </c>
      <c r="B841" s="33" t="s">
        <v>17786</v>
      </c>
      <c r="C841" s="33" t="s">
        <v>17787</v>
      </c>
      <c r="D841" s="33" t="s">
        <v>11376</v>
      </c>
      <c r="E841" s="33" t="s">
        <v>11800</v>
      </c>
      <c r="F841" s="33" t="s">
        <v>11550</v>
      </c>
      <c r="G841" s="33">
        <v>0.01</v>
      </c>
      <c r="H841" s="33">
        <v>0</v>
      </c>
      <c r="I841" s="33"/>
      <c r="J841" s="33" t="s">
        <v>11304</v>
      </c>
      <c r="K841" s="33" t="s">
        <v>14574</v>
      </c>
      <c r="L841" s="33">
        <v>235</v>
      </c>
      <c r="M841" s="33"/>
      <c r="N841" s="33"/>
      <c r="O841" s="33"/>
      <c r="P841" s="33" t="s">
        <v>11306</v>
      </c>
      <c r="Q841" s="33" t="s">
        <v>11306</v>
      </c>
      <c r="R841" s="33">
        <v>2</v>
      </c>
      <c r="S841" s="33">
        <v>2</v>
      </c>
      <c r="T841" s="33"/>
      <c r="U841" s="33"/>
      <c r="V841" s="33"/>
      <c r="W841" s="33"/>
      <c r="X841" s="33"/>
      <c r="Y841" s="33" t="s">
        <v>11308</v>
      </c>
      <c r="Z841" s="33">
        <v>0</v>
      </c>
      <c r="AA841" s="33">
        <v>0</v>
      </c>
      <c r="AB841" s="33">
        <v>0</v>
      </c>
      <c r="AC841" s="33">
        <v>0</v>
      </c>
      <c r="AD841" s="33" t="s">
        <v>11309</v>
      </c>
      <c r="AE841" s="33" t="s">
        <v>17788</v>
      </c>
      <c r="AF841" s="33"/>
      <c r="AG841" s="33"/>
      <c r="AH841" s="33"/>
      <c r="AI841" s="33"/>
      <c r="AJ841" s="33"/>
      <c r="AK841" s="33" t="s">
        <v>11809</v>
      </c>
      <c r="AL841" s="33" t="s">
        <v>17363</v>
      </c>
      <c r="AM841" s="33" t="s">
        <v>17789</v>
      </c>
      <c r="AN841" s="33"/>
      <c r="AO841" s="33" t="s">
        <v>11778</v>
      </c>
      <c r="AP841" s="33" t="s">
        <v>11318</v>
      </c>
      <c r="AQ841" s="33">
        <v>0</v>
      </c>
      <c r="AR841" s="33"/>
      <c r="AS841" s="33"/>
      <c r="AT841" s="33"/>
      <c r="AU841" s="33"/>
      <c r="AV841" s="33"/>
      <c r="AW841" s="33"/>
      <c r="AX841" s="33"/>
      <c r="AY841" s="33"/>
      <c r="AZ841" s="33"/>
      <c r="BA841" s="33"/>
      <c r="BB841" s="33"/>
      <c r="BC841" s="33" t="s">
        <v>11306</v>
      </c>
      <c r="BD841" s="33" t="s">
        <v>11318</v>
      </c>
      <c r="BE841" s="33"/>
      <c r="BF841" s="33"/>
      <c r="BG841" s="33"/>
      <c r="BH841" s="33"/>
      <c r="BI841" s="33"/>
      <c r="BJ841" s="33">
        <v>0</v>
      </c>
      <c r="BK841" s="33" t="s">
        <v>31</v>
      </c>
      <c r="BL841" s="33"/>
      <c r="BM841" s="33" t="s">
        <v>22259</v>
      </c>
    </row>
    <row r="842" spans="1:65" x14ac:dyDescent="0.25">
      <c r="A842" s="33" t="s">
        <v>17790</v>
      </c>
      <c r="B842" s="33" t="s">
        <v>17791</v>
      </c>
      <c r="C842" s="33" t="s">
        <v>17792</v>
      </c>
      <c r="D842" s="33" t="s">
        <v>11302</v>
      </c>
      <c r="E842" s="33" t="s">
        <v>11800</v>
      </c>
      <c r="F842" s="33" t="s">
        <v>11550</v>
      </c>
      <c r="G842" s="33">
        <v>0.01</v>
      </c>
      <c r="H842" s="33">
        <v>0</v>
      </c>
      <c r="I842" s="33"/>
      <c r="J842" s="33" t="s">
        <v>11304</v>
      </c>
      <c r="K842" s="33" t="s">
        <v>11306</v>
      </c>
      <c r="L842" s="33">
        <v>120</v>
      </c>
      <c r="M842" s="33"/>
      <c r="N842" s="33"/>
      <c r="O842" s="33"/>
      <c r="P842" s="33" t="s">
        <v>11306</v>
      </c>
      <c r="Q842" s="33" t="s">
        <v>11306</v>
      </c>
      <c r="R842" s="33">
        <v>2.5</v>
      </c>
      <c r="S842" s="33">
        <v>2.5</v>
      </c>
      <c r="T842" s="33"/>
      <c r="U842" s="33"/>
      <c r="V842" s="33"/>
      <c r="W842" s="33"/>
      <c r="X842" s="33"/>
      <c r="Y842" s="33" t="s">
        <v>11308</v>
      </c>
      <c r="Z842" s="33">
        <v>14</v>
      </c>
      <c r="AA842" s="33">
        <v>10</v>
      </c>
      <c r="AB842" s="33">
        <v>93</v>
      </c>
      <c r="AC842" s="33">
        <v>0</v>
      </c>
      <c r="AD842" s="33" t="s">
        <v>16455</v>
      </c>
      <c r="AE842" s="33"/>
      <c r="AF842" s="33"/>
      <c r="AG842" s="33"/>
      <c r="AH842" s="33"/>
      <c r="AI842" s="33"/>
      <c r="AJ842" s="33"/>
      <c r="AK842" s="33" t="s">
        <v>11809</v>
      </c>
      <c r="AL842" s="33" t="s">
        <v>17363</v>
      </c>
      <c r="AM842" s="33" t="s">
        <v>17793</v>
      </c>
      <c r="AN842" s="33"/>
      <c r="AO842" s="33" t="s">
        <v>11778</v>
      </c>
      <c r="AP842" s="33" t="s">
        <v>11318</v>
      </c>
      <c r="AQ842" s="33">
        <v>0</v>
      </c>
      <c r="AR842" s="33"/>
      <c r="AS842" s="33"/>
      <c r="AT842" s="33"/>
      <c r="AU842" s="33"/>
      <c r="AV842" s="33"/>
      <c r="AW842" s="33"/>
      <c r="AX842" s="33"/>
      <c r="AY842" s="33" t="s">
        <v>17377</v>
      </c>
      <c r="AZ842" s="33"/>
      <c r="BA842" s="33"/>
      <c r="BB842" s="33"/>
      <c r="BC842" s="33" t="s">
        <v>11306</v>
      </c>
      <c r="BD842" s="33" t="s">
        <v>11318</v>
      </c>
      <c r="BE842" s="33"/>
      <c r="BF842" s="33"/>
      <c r="BG842" s="33"/>
      <c r="BH842" s="33"/>
      <c r="BI842" s="33"/>
      <c r="BJ842" s="33">
        <v>0</v>
      </c>
      <c r="BK842" s="33" t="s">
        <v>31</v>
      </c>
      <c r="BL842" s="33"/>
      <c r="BM842" s="33" t="s">
        <v>22259</v>
      </c>
    </row>
    <row r="843" spans="1:65" x14ac:dyDescent="0.25">
      <c r="A843" s="33" t="s">
        <v>17794</v>
      </c>
      <c r="B843" s="33" t="s">
        <v>17795</v>
      </c>
      <c r="C843" s="33" t="s">
        <v>17796</v>
      </c>
      <c r="D843" s="33" t="s">
        <v>11302</v>
      </c>
      <c r="E843" s="33" t="s">
        <v>11800</v>
      </c>
      <c r="F843" s="33" t="s">
        <v>11550</v>
      </c>
      <c r="G843" s="33">
        <v>0.01</v>
      </c>
      <c r="H843" s="33">
        <v>0</v>
      </c>
      <c r="I843" s="33"/>
      <c r="J843" s="33" t="s">
        <v>11304</v>
      </c>
      <c r="K843" s="33" t="s">
        <v>11306</v>
      </c>
      <c r="L843" s="33">
        <v>120</v>
      </c>
      <c r="M843" s="33"/>
      <c r="N843" s="33"/>
      <c r="O843" s="33"/>
      <c r="P843" s="33" t="s">
        <v>11306</v>
      </c>
      <c r="Q843" s="33" t="s">
        <v>11306</v>
      </c>
      <c r="R843" s="33">
        <v>2.5</v>
      </c>
      <c r="S843" s="33">
        <v>2.5</v>
      </c>
      <c r="T843" s="33"/>
      <c r="U843" s="33"/>
      <c r="V843" s="33"/>
      <c r="W843" s="33"/>
      <c r="X843" s="33"/>
      <c r="Y843" s="33" t="s">
        <v>11308</v>
      </c>
      <c r="Z843" s="33">
        <v>14</v>
      </c>
      <c r="AA843" s="33">
        <v>10</v>
      </c>
      <c r="AB843" s="33">
        <v>93</v>
      </c>
      <c r="AC843" s="33">
        <v>0</v>
      </c>
      <c r="AD843" s="33" t="s">
        <v>16455</v>
      </c>
      <c r="AE843" s="33"/>
      <c r="AF843" s="33"/>
      <c r="AG843" s="33"/>
      <c r="AH843" s="33"/>
      <c r="AI843" s="33"/>
      <c r="AJ843" s="33"/>
      <c r="AK843" s="33" t="s">
        <v>11809</v>
      </c>
      <c r="AL843" s="33" t="s">
        <v>17363</v>
      </c>
      <c r="AM843" s="33" t="s">
        <v>17797</v>
      </c>
      <c r="AN843" s="33"/>
      <c r="AO843" s="33" t="s">
        <v>11778</v>
      </c>
      <c r="AP843" s="33" t="s">
        <v>11318</v>
      </c>
      <c r="AQ843" s="33">
        <v>0</v>
      </c>
      <c r="AR843" s="33"/>
      <c r="AS843" s="33"/>
      <c r="AT843" s="33"/>
      <c r="AU843" s="33"/>
      <c r="AV843" s="33"/>
      <c r="AW843" s="33"/>
      <c r="AX843" s="33"/>
      <c r="AY843" s="33" t="s">
        <v>17377</v>
      </c>
      <c r="AZ843" s="33"/>
      <c r="BA843" s="33"/>
      <c r="BB843" s="33"/>
      <c r="BC843" s="33" t="s">
        <v>11306</v>
      </c>
      <c r="BD843" s="33" t="s">
        <v>11318</v>
      </c>
      <c r="BE843" s="33"/>
      <c r="BF843" s="33"/>
      <c r="BG843" s="33"/>
      <c r="BH843" s="33"/>
      <c r="BI843" s="33"/>
      <c r="BJ843" s="33">
        <v>0</v>
      </c>
      <c r="BK843" s="33" t="s">
        <v>31</v>
      </c>
      <c r="BL843" s="33"/>
      <c r="BM843" s="33" t="s">
        <v>22259</v>
      </c>
    </row>
    <row r="844" spans="1:65" x14ac:dyDescent="0.25">
      <c r="A844" s="33" t="s">
        <v>17798</v>
      </c>
      <c r="B844" s="33" t="s">
        <v>17799</v>
      </c>
      <c r="C844" s="33" t="s">
        <v>17800</v>
      </c>
      <c r="D844" s="33" t="s">
        <v>11302</v>
      </c>
      <c r="E844" s="33" t="s">
        <v>11800</v>
      </c>
      <c r="F844" s="33" t="s">
        <v>11550</v>
      </c>
      <c r="G844" s="33">
        <v>0.01</v>
      </c>
      <c r="H844" s="33">
        <v>0</v>
      </c>
      <c r="I844" s="33"/>
      <c r="J844" s="33" t="s">
        <v>11304</v>
      </c>
      <c r="K844" s="33" t="s">
        <v>11473</v>
      </c>
      <c r="L844" s="33">
        <v>120</v>
      </c>
      <c r="M844" s="33"/>
      <c r="N844" s="33"/>
      <c r="O844" s="33"/>
      <c r="P844" s="33" t="s">
        <v>11306</v>
      </c>
      <c r="Q844" s="33" t="s">
        <v>11306</v>
      </c>
      <c r="R844" s="33">
        <v>2.5</v>
      </c>
      <c r="S844" s="33">
        <v>2.5</v>
      </c>
      <c r="T844" s="33"/>
      <c r="U844" s="33"/>
      <c r="V844" s="33"/>
      <c r="W844" s="33"/>
      <c r="X844" s="33"/>
      <c r="Y844" s="33" t="s">
        <v>11308</v>
      </c>
      <c r="Z844" s="33">
        <v>14</v>
      </c>
      <c r="AA844" s="33">
        <v>10</v>
      </c>
      <c r="AB844" s="33">
        <v>93</v>
      </c>
      <c r="AC844" s="33">
        <v>0</v>
      </c>
      <c r="AD844" s="33" t="s">
        <v>16455</v>
      </c>
      <c r="AE844" s="33" t="s">
        <v>17801</v>
      </c>
      <c r="AF844" s="33" t="s">
        <v>17802</v>
      </c>
      <c r="AG844" s="33" t="s">
        <v>17803</v>
      </c>
      <c r="AH844" s="33"/>
      <c r="AI844" s="33"/>
      <c r="AJ844" s="33"/>
      <c r="AK844" s="33" t="s">
        <v>11809</v>
      </c>
      <c r="AL844" s="33" t="s">
        <v>17363</v>
      </c>
      <c r="AM844" s="33" t="s">
        <v>17804</v>
      </c>
      <c r="AN844" s="33"/>
      <c r="AO844" s="33" t="s">
        <v>11778</v>
      </c>
      <c r="AP844" s="33" t="s">
        <v>11318</v>
      </c>
      <c r="AQ844" s="33">
        <v>0</v>
      </c>
      <c r="AR844" s="33"/>
      <c r="AS844" s="33"/>
      <c r="AT844" s="33"/>
      <c r="AU844" s="33"/>
      <c r="AV844" s="33"/>
      <c r="AW844" s="33"/>
      <c r="AX844" s="33"/>
      <c r="AY844" s="33" t="s">
        <v>17377</v>
      </c>
      <c r="AZ844" s="33"/>
      <c r="BA844" s="33"/>
      <c r="BB844" s="33"/>
      <c r="BC844" s="33" t="s">
        <v>11306</v>
      </c>
      <c r="BD844" s="33" t="s">
        <v>11318</v>
      </c>
      <c r="BE844" s="33"/>
      <c r="BF844" s="33"/>
      <c r="BG844" s="33"/>
      <c r="BH844" s="33"/>
      <c r="BI844" s="33"/>
      <c r="BJ844" s="33">
        <v>0</v>
      </c>
      <c r="BK844" s="33" t="s">
        <v>31</v>
      </c>
      <c r="BL844" s="33"/>
      <c r="BM844" s="33" t="s">
        <v>22259</v>
      </c>
    </row>
    <row r="845" spans="1:65" x14ac:dyDescent="0.25">
      <c r="A845" s="33" t="s">
        <v>17805</v>
      </c>
      <c r="B845" s="33" t="s">
        <v>17806</v>
      </c>
      <c r="C845" s="33" t="s">
        <v>17807</v>
      </c>
      <c r="D845" s="33" t="s">
        <v>11302</v>
      </c>
      <c r="E845" s="33"/>
      <c r="F845" s="33" t="s">
        <v>11550</v>
      </c>
      <c r="G845" s="33">
        <v>0</v>
      </c>
      <c r="H845" s="33">
        <v>0</v>
      </c>
      <c r="I845" s="33"/>
      <c r="J845" s="33" t="s">
        <v>11304</v>
      </c>
      <c r="K845" s="33" t="s">
        <v>11801</v>
      </c>
      <c r="L845" s="33">
        <v>478</v>
      </c>
      <c r="M845" s="33"/>
      <c r="N845" s="33"/>
      <c r="O845" s="33"/>
      <c r="P845" s="33" t="s">
        <v>11306</v>
      </c>
      <c r="Q845" s="33" t="s">
        <v>11306</v>
      </c>
      <c r="R845" s="33">
        <v>0</v>
      </c>
      <c r="S845" s="33">
        <v>0</v>
      </c>
      <c r="T845" s="33"/>
      <c r="U845" s="33"/>
      <c r="V845" s="33" t="s">
        <v>11802</v>
      </c>
      <c r="W845" s="33"/>
      <c r="X845" s="33"/>
      <c r="Y845" s="33" t="s">
        <v>11308</v>
      </c>
      <c r="Z845" s="33">
        <v>120</v>
      </c>
      <c r="AA845" s="33">
        <v>12</v>
      </c>
      <c r="AB845" s="33">
        <v>100</v>
      </c>
      <c r="AC845" s="33">
        <v>0</v>
      </c>
      <c r="AD845" s="33" t="s">
        <v>11309</v>
      </c>
      <c r="AE845" s="33"/>
      <c r="AF845" s="33"/>
      <c r="AG845" s="33"/>
      <c r="AH845" s="33"/>
      <c r="AI845" s="33"/>
      <c r="AJ845" s="33"/>
      <c r="AK845" s="33" t="s">
        <v>11809</v>
      </c>
      <c r="AL845" s="33" t="s">
        <v>17363</v>
      </c>
      <c r="AM845" s="33" t="s">
        <v>17808</v>
      </c>
      <c r="AN845" s="33"/>
      <c r="AO845" s="33" t="s">
        <v>11778</v>
      </c>
      <c r="AP845" s="33" t="s">
        <v>11318</v>
      </c>
      <c r="AQ845" s="33">
        <v>0</v>
      </c>
      <c r="AR845" s="33"/>
      <c r="AS845" s="33"/>
      <c r="AT845" s="33"/>
      <c r="AU845" s="33"/>
      <c r="AV845" s="33"/>
      <c r="AW845" s="33"/>
      <c r="AX845" s="33"/>
      <c r="AY845" s="33"/>
      <c r="AZ845" s="33"/>
      <c r="BA845" s="33"/>
      <c r="BB845" s="33"/>
      <c r="BC845" s="33" t="s">
        <v>11306</v>
      </c>
      <c r="BD845" s="33" t="s">
        <v>11318</v>
      </c>
      <c r="BE845" s="33"/>
      <c r="BF845" s="33"/>
      <c r="BG845" s="33"/>
      <c r="BH845" s="33"/>
      <c r="BI845" s="33"/>
      <c r="BJ845" s="33">
        <v>0</v>
      </c>
      <c r="BK845" s="33" t="s">
        <v>31</v>
      </c>
      <c r="BL845" s="33"/>
      <c r="BM845" s="33" t="s">
        <v>22259</v>
      </c>
    </row>
    <row r="846" spans="1:65" x14ac:dyDescent="0.25">
      <c r="A846" s="33" t="s">
        <v>17809</v>
      </c>
      <c r="B846" s="33" t="s">
        <v>17810</v>
      </c>
      <c r="C846" s="33" t="s">
        <v>17811</v>
      </c>
      <c r="D846" s="33" t="s">
        <v>11302</v>
      </c>
      <c r="E846" s="33"/>
      <c r="F846" s="33" t="s">
        <v>11550</v>
      </c>
      <c r="G846" s="33">
        <v>0</v>
      </c>
      <c r="H846" s="33">
        <v>0</v>
      </c>
      <c r="I846" s="33"/>
      <c r="J846" s="33" t="s">
        <v>11304</v>
      </c>
      <c r="K846" s="33" t="s">
        <v>11801</v>
      </c>
      <c r="L846" s="33">
        <v>478</v>
      </c>
      <c r="M846" s="33"/>
      <c r="N846" s="33"/>
      <c r="O846" s="33"/>
      <c r="P846" s="33" t="s">
        <v>11306</v>
      </c>
      <c r="Q846" s="33" t="s">
        <v>11306</v>
      </c>
      <c r="R846" s="33">
        <v>0</v>
      </c>
      <c r="S846" s="33">
        <v>0</v>
      </c>
      <c r="T846" s="33"/>
      <c r="U846" s="33"/>
      <c r="V846" s="33" t="s">
        <v>11802</v>
      </c>
      <c r="W846" s="33"/>
      <c r="X846" s="33"/>
      <c r="Y846" s="33" t="s">
        <v>11308</v>
      </c>
      <c r="Z846" s="33">
        <v>120</v>
      </c>
      <c r="AA846" s="33">
        <v>12</v>
      </c>
      <c r="AB846" s="33">
        <v>100</v>
      </c>
      <c r="AC846" s="33">
        <v>0</v>
      </c>
      <c r="AD846" s="33" t="s">
        <v>11309</v>
      </c>
      <c r="AE846" s="33"/>
      <c r="AF846" s="33"/>
      <c r="AG846" s="33"/>
      <c r="AH846" s="33"/>
      <c r="AI846" s="33"/>
      <c r="AJ846" s="33"/>
      <c r="AK846" s="33" t="s">
        <v>11809</v>
      </c>
      <c r="AL846" s="33" t="s">
        <v>17363</v>
      </c>
      <c r="AM846" s="33" t="s">
        <v>17812</v>
      </c>
      <c r="AN846" s="33"/>
      <c r="AO846" s="33" t="s">
        <v>11778</v>
      </c>
      <c r="AP846" s="33" t="s">
        <v>11318</v>
      </c>
      <c r="AQ846" s="33">
        <v>0</v>
      </c>
      <c r="AR846" s="33"/>
      <c r="AS846" s="33"/>
      <c r="AT846" s="33"/>
      <c r="AU846" s="33"/>
      <c r="AV846" s="33"/>
      <c r="AW846" s="33"/>
      <c r="AX846" s="33"/>
      <c r="AY846" s="33"/>
      <c r="AZ846" s="33"/>
      <c r="BA846" s="33"/>
      <c r="BB846" s="33"/>
      <c r="BC846" s="33" t="s">
        <v>11306</v>
      </c>
      <c r="BD846" s="33" t="s">
        <v>11318</v>
      </c>
      <c r="BE846" s="33"/>
      <c r="BF846" s="33"/>
      <c r="BG846" s="33"/>
      <c r="BH846" s="33"/>
      <c r="BI846" s="33"/>
      <c r="BJ846" s="33">
        <v>0</v>
      </c>
      <c r="BK846" s="33" t="s">
        <v>31</v>
      </c>
      <c r="BL846" s="33"/>
      <c r="BM846" s="33" t="s">
        <v>22259</v>
      </c>
    </row>
    <row r="847" spans="1:65" x14ac:dyDescent="0.25">
      <c r="A847" s="33" t="s">
        <v>17813</v>
      </c>
      <c r="B847" s="33" t="s">
        <v>2476</v>
      </c>
      <c r="C847" s="33" t="s">
        <v>17814</v>
      </c>
      <c r="D847" s="33" t="s">
        <v>11376</v>
      </c>
      <c r="E847" s="33"/>
      <c r="F847" s="33" t="s">
        <v>11550</v>
      </c>
      <c r="G847" s="33">
        <v>1068.8</v>
      </c>
      <c r="H847" s="33">
        <v>0</v>
      </c>
      <c r="I847" s="33"/>
      <c r="J847" s="33" t="s">
        <v>11304</v>
      </c>
      <c r="K847" s="33" t="s">
        <v>11801</v>
      </c>
      <c r="L847" s="33">
        <v>478</v>
      </c>
      <c r="M847" s="33"/>
      <c r="N847" s="33"/>
      <c r="O847" s="33"/>
      <c r="P847" s="33" t="s">
        <v>11306</v>
      </c>
      <c r="Q847" s="33" t="s">
        <v>11306</v>
      </c>
      <c r="R847" s="33">
        <v>0</v>
      </c>
      <c r="S847" s="33">
        <v>0</v>
      </c>
      <c r="T847" s="33"/>
      <c r="U847" s="33"/>
      <c r="V847" s="33" t="s">
        <v>11802</v>
      </c>
      <c r="W847" s="33"/>
      <c r="X847" s="33"/>
      <c r="Y847" s="33" t="s">
        <v>11308</v>
      </c>
      <c r="Z847" s="33">
        <v>120</v>
      </c>
      <c r="AA847" s="33">
        <v>12</v>
      </c>
      <c r="AB847" s="33">
        <v>100</v>
      </c>
      <c r="AC847" s="33">
        <v>0</v>
      </c>
      <c r="AD847" s="33" t="s">
        <v>11309</v>
      </c>
      <c r="AE847" s="33" t="s">
        <v>17815</v>
      </c>
      <c r="AF847" s="33" t="s">
        <v>17816</v>
      </c>
      <c r="AG847" s="33" t="s">
        <v>17817</v>
      </c>
      <c r="AH847" s="33" t="s">
        <v>17818</v>
      </c>
      <c r="AI847" s="33" t="s">
        <v>17819</v>
      </c>
      <c r="AJ847" s="33"/>
      <c r="AK847" s="33" t="s">
        <v>11809</v>
      </c>
      <c r="AL847" s="33" t="s">
        <v>17363</v>
      </c>
      <c r="AM847" s="33" t="s">
        <v>17820</v>
      </c>
      <c r="AN847" s="33"/>
      <c r="AO847" s="33" t="s">
        <v>11778</v>
      </c>
      <c r="AP847" s="33" t="s">
        <v>11318</v>
      </c>
      <c r="AQ847" s="33">
        <v>0</v>
      </c>
      <c r="AR847" s="33"/>
      <c r="AS847" s="33"/>
      <c r="AT847" s="33"/>
      <c r="AU847" s="33"/>
      <c r="AV847" s="33"/>
      <c r="AW847" s="33"/>
      <c r="AX847" s="33"/>
      <c r="AY847" s="33"/>
      <c r="AZ847" s="33"/>
      <c r="BA847" s="33"/>
      <c r="BB847" s="33"/>
      <c r="BC847" s="33" t="s">
        <v>11306</v>
      </c>
      <c r="BD847" s="33" t="s">
        <v>11318</v>
      </c>
      <c r="BE847" s="33"/>
      <c r="BF847" s="33"/>
      <c r="BG847" s="33"/>
      <c r="BH847" s="33"/>
      <c r="BI847" s="33"/>
      <c r="BJ847" s="33">
        <v>0</v>
      </c>
      <c r="BK847" s="33" t="s">
        <v>31</v>
      </c>
      <c r="BL847" s="33"/>
      <c r="BM847" s="33" t="s">
        <v>22259</v>
      </c>
    </row>
    <row r="848" spans="1:65" x14ac:dyDescent="0.25">
      <c r="A848" s="33" t="s">
        <v>17821</v>
      </c>
      <c r="B848" s="33" t="s">
        <v>17822</v>
      </c>
      <c r="C848" s="33" t="s">
        <v>17823</v>
      </c>
      <c r="D848" s="33" t="s">
        <v>11376</v>
      </c>
      <c r="E848" s="33"/>
      <c r="F848" s="33" t="s">
        <v>11550</v>
      </c>
      <c r="G848" s="33">
        <v>0</v>
      </c>
      <c r="H848" s="33">
        <v>0</v>
      </c>
      <c r="I848" s="33"/>
      <c r="J848" s="33" t="s">
        <v>11304</v>
      </c>
      <c r="K848" s="33" t="s">
        <v>13309</v>
      </c>
      <c r="L848" s="33">
        <v>426</v>
      </c>
      <c r="M848" s="33"/>
      <c r="N848" s="33"/>
      <c r="O848" s="33"/>
      <c r="P848" s="33" t="s">
        <v>11306</v>
      </c>
      <c r="Q848" s="33" t="s">
        <v>11306</v>
      </c>
      <c r="R848" s="33">
        <v>0</v>
      </c>
      <c r="S848" s="33">
        <v>0</v>
      </c>
      <c r="T848" s="33"/>
      <c r="U848" s="33"/>
      <c r="V848" s="33" t="s">
        <v>11802</v>
      </c>
      <c r="W848" s="33"/>
      <c r="X848" s="33"/>
      <c r="Y848" s="33" t="s">
        <v>11308</v>
      </c>
      <c r="Z848" s="33">
        <v>110</v>
      </c>
      <c r="AA848" s="33">
        <v>12</v>
      </c>
      <c r="AB848" s="33">
        <v>90</v>
      </c>
      <c r="AC848" s="33">
        <v>0</v>
      </c>
      <c r="AD848" s="33" t="s">
        <v>11309</v>
      </c>
      <c r="AE848" s="33"/>
      <c r="AF848" s="33"/>
      <c r="AG848" s="33"/>
      <c r="AH848" s="33"/>
      <c r="AI848" s="33"/>
      <c r="AJ848" s="33"/>
      <c r="AK848" s="33" t="s">
        <v>11809</v>
      </c>
      <c r="AL848" s="33" t="s">
        <v>17363</v>
      </c>
      <c r="AM848" s="33" t="s">
        <v>17824</v>
      </c>
      <c r="AN848" s="33"/>
      <c r="AO848" s="33" t="s">
        <v>11778</v>
      </c>
      <c r="AP848" s="33" t="s">
        <v>11318</v>
      </c>
      <c r="AQ848" s="33">
        <v>0</v>
      </c>
      <c r="AR848" s="33"/>
      <c r="AS848" s="33"/>
      <c r="AT848" s="33"/>
      <c r="AU848" s="33"/>
      <c r="AV848" s="33"/>
      <c r="AW848" s="33"/>
      <c r="AX848" s="33"/>
      <c r="AY848" s="33"/>
      <c r="AZ848" s="33"/>
      <c r="BA848" s="33"/>
      <c r="BB848" s="33"/>
      <c r="BC848" s="33" t="s">
        <v>11306</v>
      </c>
      <c r="BD848" s="33" t="s">
        <v>11318</v>
      </c>
      <c r="BE848" s="33"/>
      <c r="BF848" s="33"/>
      <c r="BG848" s="33"/>
      <c r="BH848" s="33"/>
      <c r="BI848" s="33"/>
      <c r="BJ848" s="33">
        <v>0</v>
      </c>
      <c r="BK848" s="33" t="s">
        <v>31</v>
      </c>
      <c r="BL848" s="33"/>
      <c r="BM848" s="33" t="s">
        <v>22259</v>
      </c>
    </row>
    <row r="849" spans="1:65" x14ac:dyDescent="0.25">
      <c r="A849" s="33" t="s">
        <v>17825</v>
      </c>
      <c r="B849" s="33" t="s">
        <v>17826</v>
      </c>
      <c r="C849" s="33" t="s">
        <v>17827</v>
      </c>
      <c r="D849" s="33" t="s">
        <v>11376</v>
      </c>
      <c r="E849" s="33"/>
      <c r="F849" s="33" t="s">
        <v>11550</v>
      </c>
      <c r="G849" s="33">
        <v>0</v>
      </c>
      <c r="H849" s="33">
        <v>0</v>
      </c>
      <c r="I849" s="33"/>
      <c r="J849" s="33" t="s">
        <v>11304</v>
      </c>
      <c r="K849" s="33" t="s">
        <v>13309</v>
      </c>
      <c r="L849" s="33">
        <v>426</v>
      </c>
      <c r="M849" s="33"/>
      <c r="N849" s="33"/>
      <c r="O849" s="33"/>
      <c r="P849" s="33" t="s">
        <v>11306</v>
      </c>
      <c r="Q849" s="33" t="s">
        <v>11306</v>
      </c>
      <c r="R849" s="33">
        <v>0</v>
      </c>
      <c r="S849" s="33">
        <v>0</v>
      </c>
      <c r="T849" s="33"/>
      <c r="U849" s="33"/>
      <c r="V849" s="33" t="s">
        <v>11802</v>
      </c>
      <c r="W849" s="33"/>
      <c r="X849" s="33"/>
      <c r="Y849" s="33" t="s">
        <v>11308</v>
      </c>
      <c r="Z849" s="33">
        <v>110</v>
      </c>
      <c r="AA849" s="33">
        <v>12</v>
      </c>
      <c r="AB849" s="33">
        <v>90</v>
      </c>
      <c r="AC849" s="33">
        <v>0</v>
      </c>
      <c r="AD849" s="33" t="s">
        <v>11309</v>
      </c>
      <c r="AE849" s="33"/>
      <c r="AF849" s="33"/>
      <c r="AG849" s="33"/>
      <c r="AH849" s="33"/>
      <c r="AI849" s="33"/>
      <c r="AJ849" s="33"/>
      <c r="AK849" s="33" t="s">
        <v>11809</v>
      </c>
      <c r="AL849" s="33" t="s">
        <v>17363</v>
      </c>
      <c r="AM849" s="33" t="s">
        <v>17828</v>
      </c>
      <c r="AN849" s="33"/>
      <c r="AO849" s="33" t="s">
        <v>11778</v>
      </c>
      <c r="AP849" s="33" t="s">
        <v>11318</v>
      </c>
      <c r="AQ849" s="33">
        <v>0</v>
      </c>
      <c r="AR849" s="33"/>
      <c r="AS849" s="33"/>
      <c r="AT849" s="33"/>
      <c r="AU849" s="33"/>
      <c r="AV849" s="33"/>
      <c r="AW849" s="33"/>
      <c r="AX849" s="33"/>
      <c r="AY849" s="33"/>
      <c r="AZ849" s="33"/>
      <c r="BA849" s="33"/>
      <c r="BB849" s="33"/>
      <c r="BC849" s="33" t="s">
        <v>11306</v>
      </c>
      <c r="BD849" s="33" t="s">
        <v>11318</v>
      </c>
      <c r="BE849" s="33"/>
      <c r="BF849" s="33"/>
      <c r="BG849" s="33"/>
      <c r="BH849" s="33"/>
      <c r="BI849" s="33"/>
      <c r="BJ849" s="33">
        <v>0</v>
      </c>
      <c r="BK849" s="33" t="s">
        <v>31</v>
      </c>
      <c r="BL849" s="33"/>
      <c r="BM849" s="33" t="s">
        <v>22259</v>
      </c>
    </row>
    <row r="850" spans="1:65" x14ac:dyDescent="0.25">
      <c r="A850" s="33" t="s">
        <v>17829</v>
      </c>
      <c r="B850" s="33" t="s">
        <v>7852</v>
      </c>
      <c r="C850" s="33" t="s">
        <v>17830</v>
      </c>
      <c r="D850" s="33" t="s">
        <v>11376</v>
      </c>
      <c r="E850" s="33" t="s">
        <v>11800</v>
      </c>
      <c r="F850" s="33" t="s">
        <v>11550</v>
      </c>
      <c r="G850" s="33">
        <v>938.8</v>
      </c>
      <c r="H850" s="33">
        <v>0</v>
      </c>
      <c r="I850" s="33"/>
      <c r="J850" s="33" t="s">
        <v>11304</v>
      </c>
      <c r="K850" s="33" t="s">
        <v>13309</v>
      </c>
      <c r="L850" s="33">
        <v>426</v>
      </c>
      <c r="M850" s="33"/>
      <c r="N850" s="33"/>
      <c r="O850" s="33"/>
      <c r="P850" s="33" t="s">
        <v>11306</v>
      </c>
      <c r="Q850" s="33" t="s">
        <v>11306</v>
      </c>
      <c r="R850" s="33">
        <v>0</v>
      </c>
      <c r="S850" s="33">
        <v>0</v>
      </c>
      <c r="T850" s="33"/>
      <c r="U850" s="33"/>
      <c r="V850" s="33" t="s">
        <v>11802</v>
      </c>
      <c r="W850" s="33"/>
      <c r="X850" s="33"/>
      <c r="Y850" s="33" t="s">
        <v>11308</v>
      </c>
      <c r="Z850" s="33">
        <v>110</v>
      </c>
      <c r="AA850" s="33">
        <v>12</v>
      </c>
      <c r="AB850" s="33">
        <v>90</v>
      </c>
      <c r="AC850" s="33">
        <v>0</v>
      </c>
      <c r="AD850" s="33" t="s">
        <v>11309</v>
      </c>
      <c r="AE850" s="33"/>
      <c r="AF850" s="33"/>
      <c r="AG850" s="33"/>
      <c r="AH850" s="33"/>
      <c r="AI850" s="33"/>
      <c r="AJ850" s="33"/>
      <c r="AK850" s="33" t="s">
        <v>11809</v>
      </c>
      <c r="AL850" s="33" t="s">
        <v>17363</v>
      </c>
      <c r="AM850" s="33" t="s">
        <v>17831</v>
      </c>
      <c r="AN850" s="33"/>
      <c r="AO850" s="33" t="s">
        <v>11778</v>
      </c>
      <c r="AP850" s="33" t="s">
        <v>11318</v>
      </c>
      <c r="AQ850" s="33">
        <v>0</v>
      </c>
      <c r="AR850" s="33"/>
      <c r="AS850" s="33"/>
      <c r="AT850" s="33"/>
      <c r="AU850" s="33"/>
      <c r="AV850" s="33"/>
      <c r="AW850" s="33"/>
      <c r="AX850" s="33"/>
      <c r="AY850" s="33"/>
      <c r="AZ850" s="33"/>
      <c r="BA850" s="33"/>
      <c r="BB850" s="33"/>
      <c r="BC850" s="33" t="s">
        <v>11306</v>
      </c>
      <c r="BD850" s="33" t="s">
        <v>11318</v>
      </c>
      <c r="BE850" s="33"/>
      <c r="BF850" s="33"/>
      <c r="BG850" s="33"/>
      <c r="BH850" s="33"/>
      <c r="BI850" s="33"/>
      <c r="BJ850" s="33">
        <v>0</v>
      </c>
      <c r="BK850" s="33" t="s">
        <v>31</v>
      </c>
      <c r="BL850" s="33"/>
      <c r="BM850" s="33" t="s">
        <v>22259</v>
      </c>
    </row>
    <row r="851" spans="1:65" x14ac:dyDescent="0.25">
      <c r="A851" s="33" t="s">
        <v>17832</v>
      </c>
      <c r="B851" s="33" t="s">
        <v>17833</v>
      </c>
      <c r="C851" s="33" t="s">
        <v>17834</v>
      </c>
      <c r="D851" s="33" t="s">
        <v>11302</v>
      </c>
      <c r="E851" s="33"/>
      <c r="F851" s="33" t="s">
        <v>11550</v>
      </c>
      <c r="G851" s="33">
        <v>610.25</v>
      </c>
      <c r="H851" s="33">
        <v>0</v>
      </c>
      <c r="I851" s="33"/>
      <c r="J851" s="33" t="s">
        <v>11304</v>
      </c>
      <c r="K851" s="33" t="s">
        <v>13317</v>
      </c>
      <c r="L851" s="33">
        <v>403</v>
      </c>
      <c r="M851" s="33"/>
      <c r="N851" s="33"/>
      <c r="O851" s="33"/>
      <c r="P851" s="33" t="s">
        <v>11306</v>
      </c>
      <c r="Q851" s="33" t="s">
        <v>11306</v>
      </c>
      <c r="R851" s="33">
        <v>0</v>
      </c>
      <c r="S851" s="33">
        <v>0</v>
      </c>
      <c r="T851" s="33"/>
      <c r="U851" s="33"/>
      <c r="V851" s="33" t="s">
        <v>17835</v>
      </c>
      <c r="W851" s="33"/>
      <c r="X851" s="33"/>
      <c r="Y851" s="33" t="s">
        <v>11308</v>
      </c>
      <c r="Z851" s="33">
        <v>0</v>
      </c>
      <c r="AA851" s="33">
        <v>0</v>
      </c>
      <c r="AB851" s="33">
        <v>0</v>
      </c>
      <c r="AC851" s="33">
        <v>0</v>
      </c>
      <c r="AD851" s="33" t="s">
        <v>11309</v>
      </c>
      <c r="AE851" s="33"/>
      <c r="AF851" s="33"/>
      <c r="AG851" s="33"/>
      <c r="AH851" s="33"/>
      <c r="AI851" s="33"/>
      <c r="AJ851" s="33"/>
      <c r="AK851" s="33" t="s">
        <v>11809</v>
      </c>
      <c r="AL851" s="33" t="s">
        <v>17363</v>
      </c>
      <c r="AM851" s="33" t="s">
        <v>17836</v>
      </c>
      <c r="AN851" s="33"/>
      <c r="AO851" s="33" t="s">
        <v>11778</v>
      </c>
      <c r="AP851" s="33" t="s">
        <v>11318</v>
      </c>
      <c r="AQ851" s="33">
        <v>0</v>
      </c>
      <c r="AR851" s="33"/>
      <c r="AS851" s="33"/>
      <c r="AT851" s="33"/>
      <c r="AU851" s="33"/>
      <c r="AV851" s="33"/>
      <c r="AW851" s="33"/>
      <c r="AX851" s="33"/>
      <c r="AY851" s="33"/>
      <c r="AZ851" s="33"/>
      <c r="BA851" s="33"/>
      <c r="BB851" s="33"/>
      <c r="BC851" s="33" t="s">
        <v>11306</v>
      </c>
      <c r="BD851" s="33" t="s">
        <v>11318</v>
      </c>
      <c r="BE851" s="33"/>
      <c r="BF851" s="33"/>
      <c r="BG851" s="33"/>
      <c r="BH851" s="33"/>
      <c r="BI851" s="33"/>
      <c r="BJ851" s="33">
        <v>0</v>
      </c>
      <c r="BK851" s="33" t="s">
        <v>31</v>
      </c>
      <c r="BL851" s="33"/>
      <c r="BM851" s="33" t="s">
        <v>22259</v>
      </c>
    </row>
    <row r="852" spans="1:65" x14ac:dyDescent="0.25">
      <c r="A852" s="33" t="s">
        <v>17837</v>
      </c>
      <c r="B852" s="33" t="s">
        <v>17838</v>
      </c>
      <c r="C852" s="33" t="s">
        <v>17839</v>
      </c>
      <c r="D852" s="33" t="s">
        <v>11302</v>
      </c>
      <c r="E852" s="33"/>
      <c r="F852" s="33" t="s">
        <v>11550</v>
      </c>
      <c r="G852" s="33">
        <v>610.25</v>
      </c>
      <c r="H852" s="33">
        <v>0</v>
      </c>
      <c r="I852" s="33"/>
      <c r="J852" s="33" t="s">
        <v>11304</v>
      </c>
      <c r="K852" s="33" t="s">
        <v>13317</v>
      </c>
      <c r="L852" s="33">
        <v>403</v>
      </c>
      <c r="M852" s="33"/>
      <c r="N852" s="33"/>
      <c r="O852" s="33"/>
      <c r="P852" s="33" t="s">
        <v>11306</v>
      </c>
      <c r="Q852" s="33" t="s">
        <v>11306</v>
      </c>
      <c r="R852" s="33">
        <v>0</v>
      </c>
      <c r="S852" s="33">
        <v>0</v>
      </c>
      <c r="T852" s="33"/>
      <c r="U852" s="33"/>
      <c r="V852" s="33" t="s">
        <v>17835</v>
      </c>
      <c r="W852" s="33"/>
      <c r="X852" s="33"/>
      <c r="Y852" s="33" t="s">
        <v>11308</v>
      </c>
      <c r="Z852" s="33">
        <v>0</v>
      </c>
      <c r="AA852" s="33">
        <v>0</v>
      </c>
      <c r="AB852" s="33">
        <v>0</v>
      </c>
      <c r="AC852" s="33">
        <v>0</v>
      </c>
      <c r="AD852" s="33" t="s">
        <v>11309</v>
      </c>
      <c r="AE852" s="33"/>
      <c r="AF852" s="33"/>
      <c r="AG852" s="33"/>
      <c r="AH852" s="33"/>
      <c r="AI852" s="33"/>
      <c r="AJ852" s="33"/>
      <c r="AK852" s="33" t="s">
        <v>11809</v>
      </c>
      <c r="AL852" s="33" t="s">
        <v>17363</v>
      </c>
      <c r="AM852" s="33" t="s">
        <v>17840</v>
      </c>
      <c r="AN852" s="33"/>
      <c r="AO852" s="33" t="s">
        <v>11778</v>
      </c>
      <c r="AP852" s="33" t="s">
        <v>11318</v>
      </c>
      <c r="AQ852" s="33">
        <v>0</v>
      </c>
      <c r="AR852" s="33"/>
      <c r="AS852" s="33"/>
      <c r="AT852" s="33"/>
      <c r="AU852" s="33"/>
      <c r="AV852" s="33"/>
      <c r="AW852" s="33"/>
      <c r="AX852" s="33"/>
      <c r="AY852" s="33"/>
      <c r="AZ852" s="33"/>
      <c r="BA852" s="33"/>
      <c r="BB852" s="33"/>
      <c r="BC852" s="33" t="s">
        <v>11306</v>
      </c>
      <c r="BD852" s="33" t="s">
        <v>11318</v>
      </c>
      <c r="BE852" s="33"/>
      <c r="BF852" s="33"/>
      <c r="BG852" s="33"/>
      <c r="BH852" s="33"/>
      <c r="BI852" s="33"/>
      <c r="BJ852" s="33">
        <v>0</v>
      </c>
      <c r="BK852" s="33" t="s">
        <v>31</v>
      </c>
      <c r="BL852" s="33"/>
      <c r="BM852" s="33" t="s">
        <v>22259</v>
      </c>
    </row>
    <row r="853" spans="1:65" x14ac:dyDescent="0.25">
      <c r="A853" s="33" t="s">
        <v>17841</v>
      </c>
      <c r="B853" s="33" t="s">
        <v>2632</v>
      </c>
      <c r="C853" s="33" t="s">
        <v>17842</v>
      </c>
      <c r="D853" s="33" t="s">
        <v>11302</v>
      </c>
      <c r="E853" s="33" t="s">
        <v>11800</v>
      </c>
      <c r="F853" s="33" t="s">
        <v>11550</v>
      </c>
      <c r="G853" s="33">
        <v>838.8</v>
      </c>
      <c r="H853" s="33">
        <v>0</v>
      </c>
      <c r="I853" s="33"/>
      <c r="J853" s="33" t="s">
        <v>11304</v>
      </c>
      <c r="K853" s="33" t="s">
        <v>13317</v>
      </c>
      <c r="L853" s="33">
        <v>403</v>
      </c>
      <c r="M853" s="33"/>
      <c r="N853" s="33"/>
      <c r="O853" s="33"/>
      <c r="P853" s="33" t="s">
        <v>11306</v>
      </c>
      <c r="Q853" s="33" t="s">
        <v>11306</v>
      </c>
      <c r="R853" s="33">
        <v>0</v>
      </c>
      <c r="S853" s="33">
        <v>0</v>
      </c>
      <c r="T853" s="33"/>
      <c r="U853" s="33"/>
      <c r="V853" s="33" t="s">
        <v>17835</v>
      </c>
      <c r="W853" s="33"/>
      <c r="X853" s="33"/>
      <c r="Y853" s="33" t="s">
        <v>11308</v>
      </c>
      <c r="Z853" s="33">
        <v>0</v>
      </c>
      <c r="AA853" s="33">
        <v>0</v>
      </c>
      <c r="AB853" s="33">
        <v>0</v>
      </c>
      <c r="AC853" s="33">
        <v>0</v>
      </c>
      <c r="AD853" s="33" t="s">
        <v>11309</v>
      </c>
      <c r="AE853" s="33"/>
      <c r="AF853" s="33"/>
      <c r="AG853" s="33"/>
      <c r="AH853" s="33"/>
      <c r="AI853" s="33"/>
      <c r="AJ853" s="33"/>
      <c r="AK853" s="33" t="s">
        <v>11809</v>
      </c>
      <c r="AL853" s="33" t="s">
        <v>17363</v>
      </c>
      <c r="AM853" s="33" t="s">
        <v>17843</v>
      </c>
      <c r="AN853" s="33"/>
      <c r="AO853" s="33" t="s">
        <v>11778</v>
      </c>
      <c r="AP853" s="33" t="s">
        <v>11318</v>
      </c>
      <c r="AQ853" s="33">
        <v>0</v>
      </c>
      <c r="AR853" s="33"/>
      <c r="AS853" s="33"/>
      <c r="AT853" s="33"/>
      <c r="AU853" s="33"/>
      <c r="AV853" s="33"/>
      <c r="AW853" s="33"/>
      <c r="AX853" s="33"/>
      <c r="AY853" s="33"/>
      <c r="AZ853" s="33"/>
      <c r="BA853" s="33"/>
      <c r="BB853" s="33"/>
      <c r="BC853" s="33" t="s">
        <v>11306</v>
      </c>
      <c r="BD853" s="33" t="s">
        <v>11318</v>
      </c>
      <c r="BE853" s="33"/>
      <c r="BF853" s="33"/>
      <c r="BG853" s="33"/>
      <c r="BH853" s="33"/>
      <c r="BI853" s="33"/>
      <c r="BJ853" s="33">
        <v>0</v>
      </c>
      <c r="BK853" s="33" t="s">
        <v>31</v>
      </c>
      <c r="BL853" s="33"/>
      <c r="BM853" s="33" t="s">
        <v>22259</v>
      </c>
    </row>
    <row r="854" spans="1:65" x14ac:dyDescent="0.25">
      <c r="A854" s="33" t="s">
        <v>17844</v>
      </c>
      <c r="B854" s="33" t="s">
        <v>17845</v>
      </c>
      <c r="C854" s="33" t="s">
        <v>17846</v>
      </c>
      <c r="D854" s="33" t="s">
        <v>11376</v>
      </c>
      <c r="E854" s="33" t="s">
        <v>11800</v>
      </c>
      <c r="F854" s="33" t="s">
        <v>11550</v>
      </c>
      <c r="G854" s="33">
        <v>0.01</v>
      </c>
      <c r="H854" s="33">
        <v>0</v>
      </c>
      <c r="I854" s="33"/>
      <c r="J854" s="33" t="s">
        <v>11304</v>
      </c>
      <c r="K854" s="33" t="s">
        <v>14574</v>
      </c>
      <c r="L854" s="33">
        <v>235</v>
      </c>
      <c r="M854" s="33"/>
      <c r="N854" s="33"/>
      <c r="O854" s="33"/>
      <c r="P854" s="33" t="s">
        <v>11306</v>
      </c>
      <c r="Q854" s="33" t="s">
        <v>11306</v>
      </c>
      <c r="R854" s="33">
        <v>2.5</v>
      </c>
      <c r="S854" s="33">
        <v>2.5</v>
      </c>
      <c r="T854" s="33"/>
      <c r="U854" s="33"/>
      <c r="V854" s="33"/>
      <c r="W854" s="33"/>
      <c r="X854" s="33"/>
      <c r="Y854" s="33" t="s">
        <v>11308</v>
      </c>
      <c r="Z854" s="33">
        <v>0</v>
      </c>
      <c r="AA854" s="33">
        <v>0</v>
      </c>
      <c r="AB854" s="33">
        <v>0</v>
      </c>
      <c r="AC854" s="33">
        <v>0</v>
      </c>
      <c r="AD854" s="33" t="s">
        <v>11309</v>
      </c>
      <c r="AE854" s="33"/>
      <c r="AF854" s="33"/>
      <c r="AG854" s="33"/>
      <c r="AH854" s="33"/>
      <c r="AI854" s="33"/>
      <c r="AJ854" s="33"/>
      <c r="AK854" s="33" t="s">
        <v>11809</v>
      </c>
      <c r="AL854" s="33" t="s">
        <v>17363</v>
      </c>
      <c r="AM854" s="33" t="s">
        <v>17847</v>
      </c>
      <c r="AN854" s="33"/>
      <c r="AO854" s="33" t="s">
        <v>11778</v>
      </c>
      <c r="AP854" s="33" t="s">
        <v>11318</v>
      </c>
      <c r="AQ854" s="33">
        <v>0</v>
      </c>
      <c r="AR854" s="33"/>
      <c r="AS854" s="33"/>
      <c r="AT854" s="33"/>
      <c r="AU854" s="33"/>
      <c r="AV854" s="33"/>
      <c r="AW854" s="33"/>
      <c r="AX854" s="33"/>
      <c r="AY854" s="33"/>
      <c r="AZ854" s="33"/>
      <c r="BA854" s="33"/>
      <c r="BB854" s="33"/>
      <c r="BC854" s="33" t="s">
        <v>11306</v>
      </c>
      <c r="BD854" s="33" t="s">
        <v>11318</v>
      </c>
      <c r="BE854" s="33"/>
      <c r="BF854" s="33"/>
      <c r="BG854" s="33"/>
      <c r="BH854" s="33"/>
      <c r="BI854" s="33"/>
      <c r="BJ854" s="33">
        <v>0</v>
      </c>
      <c r="BK854" s="33" t="s">
        <v>31</v>
      </c>
      <c r="BL854" s="33"/>
      <c r="BM854" s="33" t="s">
        <v>22259</v>
      </c>
    </row>
    <row r="855" spans="1:65" x14ac:dyDescent="0.25">
      <c r="A855" s="33" t="s">
        <v>17848</v>
      </c>
      <c r="B855" s="33" t="s">
        <v>17849</v>
      </c>
      <c r="C855" s="33" t="s">
        <v>17850</v>
      </c>
      <c r="D855" s="33" t="s">
        <v>11376</v>
      </c>
      <c r="E855" s="33" t="s">
        <v>11800</v>
      </c>
      <c r="F855" s="33" t="s">
        <v>11550</v>
      </c>
      <c r="G855" s="33">
        <v>0.01</v>
      </c>
      <c r="H855" s="33">
        <v>0</v>
      </c>
      <c r="I855" s="33"/>
      <c r="J855" s="33" t="s">
        <v>11304</v>
      </c>
      <c r="K855" s="33" t="s">
        <v>14574</v>
      </c>
      <c r="L855" s="33">
        <v>235</v>
      </c>
      <c r="M855" s="33"/>
      <c r="N855" s="33"/>
      <c r="O855" s="33"/>
      <c r="P855" s="33" t="s">
        <v>11306</v>
      </c>
      <c r="Q855" s="33" t="s">
        <v>11306</v>
      </c>
      <c r="R855" s="33">
        <v>2.5</v>
      </c>
      <c r="S855" s="33">
        <v>2.5</v>
      </c>
      <c r="T855" s="33"/>
      <c r="U855" s="33"/>
      <c r="V855" s="33"/>
      <c r="W855" s="33"/>
      <c r="X855" s="33"/>
      <c r="Y855" s="33" t="s">
        <v>11308</v>
      </c>
      <c r="Z855" s="33">
        <v>0</v>
      </c>
      <c r="AA855" s="33">
        <v>0</v>
      </c>
      <c r="AB855" s="33">
        <v>0</v>
      </c>
      <c r="AC855" s="33">
        <v>0</v>
      </c>
      <c r="AD855" s="33" t="s">
        <v>11309</v>
      </c>
      <c r="AE855" s="33"/>
      <c r="AF855" s="33"/>
      <c r="AG855" s="33"/>
      <c r="AH855" s="33"/>
      <c r="AI855" s="33"/>
      <c r="AJ855" s="33"/>
      <c r="AK855" s="33" t="s">
        <v>11809</v>
      </c>
      <c r="AL855" s="33" t="s">
        <v>17363</v>
      </c>
      <c r="AM855" s="33" t="s">
        <v>17851</v>
      </c>
      <c r="AN855" s="33"/>
      <c r="AO855" s="33" t="s">
        <v>11778</v>
      </c>
      <c r="AP855" s="33" t="s">
        <v>11318</v>
      </c>
      <c r="AQ855" s="33">
        <v>0</v>
      </c>
      <c r="AR855" s="33"/>
      <c r="AS855" s="33"/>
      <c r="AT855" s="33"/>
      <c r="AU855" s="33"/>
      <c r="AV855" s="33"/>
      <c r="AW855" s="33"/>
      <c r="AX855" s="33"/>
      <c r="AY855" s="33"/>
      <c r="AZ855" s="33"/>
      <c r="BA855" s="33"/>
      <c r="BB855" s="33"/>
      <c r="BC855" s="33" t="s">
        <v>11306</v>
      </c>
      <c r="BD855" s="33" t="s">
        <v>11318</v>
      </c>
      <c r="BE855" s="33"/>
      <c r="BF855" s="33"/>
      <c r="BG855" s="33"/>
      <c r="BH855" s="33"/>
      <c r="BI855" s="33"/>
      <c r="BJ855" s="33">
        <v>0</v>
      </c>
      <c r="BK855" s="33" t="s">
        <v>31</v>
      </c>
      <c r="BL855" s="33"/>
      <c r="BM855" s="33" t="s">
        <v>22259</v>
      </c>
    </row>
    <row r="856" spans="1:65" x14ac:dyDescent="0.25">
      <c r="A856" s="33" t="s">
        <v>17852</v>
      </c>
      <c r="B856" s="33" t="s">
        <v>17853</v>
      </c>
      <c r="C856" s="33" t="s">
        <v>17854</v>
      </c>
      <c r="D856" s="33" t="s">
        <v>11376</v>
      </c>
      <c r="E856" s="33" t="s">
        <v>11800</v>
      </c>
      <c r="F856" s="33" t="s">
        <v>11550</v>
      </c>
      <c r="G856" s="33">
        <v>0.01</v>
      </c>
      <c r="H856" s="33">
        <v>0</v>
      </c>
      <c r="I856" s="33"/>
      <c r="J856" s="33" t="s">
        <v>11304</v>
      </c>
      <c r="K856" s="33" t="s">
        <v>14574</v>
      </c>
      <c r="L856" s="33">
        <v>235</v>
      </c>
      <c r="M856" s="33"/>
      <c r="N856" s="33"/>
      <c r="O856" s="33"/>
      <c r="P856" s="33" t="s">
        <v>11306</v>
      </c>
      <c r="Q856" s="33" t="s">
        <v>11306</v>
      </c>
      <c r="R856" s="33">
        <v>2.5</v>
      </c>
      <c r="S856" s="33">
        <v>2.5</v>
      </c>
      <c r="T856" s="33"/>
      <c r="U856" s="33"/>
      <c r="V856" s="33" t="s">
        <v>17855</v>
      </c>
      <c r="W856" s="33"/>
      <c r="X856" s="33"/>
      <c r="Y856" s="33" t="s">
        <v>11308</v>
      </c>
      <c r="Z856" s="33">
        <v>0</v>
      </c>
      <c r="AA856" s="33">
        <v>0</v>
      </c>
      <c r="AB856" s="33">
        <v>0</v>
      </c>
      <c r="AC856" s="33">
        <v>0</v>
      </c>
      <c r="AD856" s="33" t="s">
        <v>11309</v>
      </c>
      <c r="AE856" s="33"/>
      <c r="AF856" s="33"/>
      <c r="AG856" s="33"/>
      <c r="AH856" s="33"/>
      <c r="AI856" s="33"/>
      <c r="AJ856" s="33"/>
      <c r="AK856" s="33" t="s">
        <v>11809</v>
      </c>
      <c r="AL856" s="33" t="s">
        <v>17363</v>
      </c>
      <c r="AM856" s="33" t="s">
        <v>17856</v>
      </c>
      <c r="AN856" s="33"/>
      <c r="AO856" s="33" t="s">
        <v>11778</v>
      </c>
      <c r="AP856" s="33" t="s">
        <v>11318</v>
      </c>
      <c r="AQ856" s="33">
        <v>0</v>
      </c>
      <c r="AR856" s="33"/>
      <c r="AS856" s="33"/>
      <c r="AT856" s="33"/>
      <c r="AU856" s="33"/>
      <c r="AV856" s="33"/>
      <c r="AW856" s="33"/>
      <c r="AX856" s="33"/>
      <c r="AY856" s="33"/>
      <c r="AZ856" s="33"/>
      <c r="BA856" s="33"/>
      <c r="BB856" s="33"/>
      <c r="BC856" s="33" t="s">
        <v>11306</v>
      </c>
      <c r="BD856" s="33" t="s">
        <v>11318</v>
      </c>
      <c r="BE856" s="33"/>
      <c r="BF856" s="33"/>
      <c r="BG856" s="33"/>
      <c r="BH856" s="33"/>
      <c r="BI856" s="33"/>
      <c r="BJ856" s="33">
        <v>0</v>
      </c>
      <c r="BK856" s="33" t="s">
        <v>31</v>
      </c>
      <c r="BL856" s="33"/>
      <c r="BM856" s="33" t="s">
        <v>22259</v>
      </c>
    </row>
    <row r="857" spans="1:65" x14ac:dyDescent="0.25">
      <c r="A857" s="33" t="s">
        <v>17857</v>
      </c>
      <c r="B857" s="33" t="s">
        <v>17858</v>
      </c>
      <c r="C857" s="33" t="s">
        <v>17859</v>
      </c>
      <c r="D857" s="33"/>
      <c r="E857" s="33" t="s">
        <v>11800</v>
      </c>
      <c r="F857" s="33" t="s">
        <v>11550</v>
      </c>
      <c r="G857" s="33">
        <v>258.8</v>
      </c>
      <c r="H857" s="33">
        <v>0</v>
      </c>
      <c r="I857" s="33"/>
      <c r="J857" s="33" t="s">
        <v>11304</v>
      </c>
      <c r="K857" s="33" t="s">
        <v>11306</v>
      </c>
      <c r="L857" s="33">
        <v>0</v>
      </c>
      <c r="M857" s="33"/>
      <c r="N857" s="33"/>
      <c r="O857" s="33"/>
      <c r="P857" s="33" t="s">
        <v>11306</v>
      </c>
      <c r="Q857" s="33" t="s">
        <v>11306</v>
      </c>
      <c r="R857" s="33">
        <v>0</v>
      </c>
      <c r="S857" s="33">
        <v>0</v>
      </c>
      <c r="T857" s="33"/>
      <c r="U857" s="33"/>
      <c r="V857" s="33" t="s">
        <v>17860</v>
      </c>
      <c r="W857" s="33"/>
      <c r="X857" s="33"/>
      <c r="Y857" s="33" t="s">
        <v>11308</v>
      </c>
      <c r="Z857" s="33">
        <v>0</v>
      </c>
      <c r="AA857" s="33">
        <v>0</v>
      </c>
      <c r="AB857" s="33">
        <v>0</v>
      </c>
      <c r="AC857" s="33">
        <v>0</v>
      </c>
      <c r="AD857" s="33" t="s">
        <v>14046</v>
      </c>
      <c r="AE857" s="33" t="s">
        <v>17861</v>
      </c>
      <c r="AF857" s="33" t="s">
        <v>17862</v>
      </c>
      <c r="AG857" s="33" t="s">
        <v>17863</v>
      </c>
      <c r="AH857" s="33" t="s">
        <v>17864</v>
      </c>
      <c r="AI857" s="33" t="s">
        <v>17865</v>
      </c>
      <c r="AJ857" s="33" t="s">
        <v>17866</v>
      </c>
      <c r="AK857" s="33" t="s">
        <v>12774</v>
      </c>
      <c r="AL857" s="33"/>
      <c r="AM857" s="33"/>
      <c r="AN857" s="33"/>
      <c r="AO857" s="33" t="s">
        <v>11627</v>
      </c>
      <c r="AP857" s="33" t="s">
        <v>11318</v>
      </c>
      <c r="AQ857" s="33">
        <v>0</v>
      </c>
      <c r="AR857" s="33"/>
      <c r="AS857" s="33"/>
      <c r="AT857" s="33"/>
      <c r="AU857" s="33"/>
      <c r="AV857" s="33"/>
      <c r="AW857" s="33"/>
      <c r="AX857" s="33"/>
      <c r="AY857" s="33"/>
      <c r="AZ857" s="33"/>
      <c r="BA857" s="33"/>
      <c r="BB857" s="33"/>
      <c r="BC857" s="33" t="s">
        <v>11306</v>
      </c>
      <c r="BD857" s="33" t="s">
        <v>11318</v>
      </c>
      <c r="BE857" s="33"/>
      <c r="BF857" s="33"/>
      <c r="BG857" s="33"/>
      <c r="BH857" s="33"/>
      <c r="BI857" s="33"/>
      <c r="BJ857" s="33">
        <v>0</v>
      </c>
      <c r="BK857" s="33" t="s">
        <v>31</v>
      </c>
      <c r="BL857" s="33"/>
      <c r="BM857" s="33" t="s">
        <v>22259</v>
      </c>
    </row>
    <row r="858" spans="1:65" x14ac:dyDescent="0.25">
      <c r="A858" s="33" t="s">
        <v>17867</v>
      </c>
      <c r="B858" s="33" t="s">
        <v>17868</v>
      </c>
      <c r="C858" s="33" t="s">
        <v>17869</v>
      </c>
      <c r="D858" s="33" t="s">
        <v>13574</v>
      </c>
      <c r="E858" s="33"/>
      <c r="F858" s="33" t="s">
        <v>11550</v>
      </c>
      <c r="G858" s="33">
        <v>258.8</v>
      </c>
      <c r="H858" s="33">
        <v>0</v>
      </c>
      <c r="I858" s="33"/>
      <c r="J858" s="33" t="s">
        <v>11304</v>
      </c>
      <c r="K858" s="33" t="s">
        <v>11306</v>
      </c>
      <c r="L858" s="33">
        <v>105</v>
      </c>
      <c r="M858" s="33"/>
      <c r="N858" s="33"/>
      <c r="O858" s="33"/>
      <c r="P858" s="33" t="s">
        <v>11306</v>
      </c>
      <c r="Q858" s="33" t="s">
        <v>11306</v>
      </c>
      <c r="R858" s="33">
        <v>0</v>
      </c>
      <c r="S858" s="33">
        <v>0</v>
      </c>
      <c r="T858" s="33"/>
      <c r="U858" s="33"/>
      <c r="V858" s="33"/>
      <c r="W858" s="33"/>
      <c r="X858" s="33"/>
      <c r="Y858" s="33" t="s">
        <v>11308</v>
      </c>
      <c r="Z858" s="33">
        <v>0</v>
      </c>
      <c r="AA858" s="33">
        <v>0</v>
      </c>
      <c r="AB858" s="33">
        <v>0</v>
      </c>
      <c r="AC858" s="33">
        <v>0</v>
      </c>
      <c r="AD858" s="33" t="s">
        <v>11803</v>
      </c>
      <c r="AE858" s="33" t="s">
        <v>17870</v>
      </c>
      <c r="AF858" s="33" t="s">
        <v>17871</v>
      </c>
      <c r="AG858" s="33" t="s">
        <v>17872</v>
      </c>
      <c r="AH858" s="33" t="s">
        <v>17873</v>
      </c>
      <c r="AI858" s="33" t="s">
        <v>17874</v>
      </c>
      <c r="AJ858" s="33" t="s">
        <v>17875</v>
      </c>
      <c r="AK858" s="33" t="s">
        <v>12774</v>
      </c>
      <c r="AL858" s="33" t="s">
        <v>17858</v>
      </c>
      <c r="AM858" s="33" t="s">
        <v>17876</v>
      </c>
      <c r="AN858" s="33"/>
      <c r="AO858" s="33" t="s">
        <v>11627</v>
      </c>
      <c r="AP858" s="33" t="s">
        <v>11318</v>
      </c>
      <c r="AQ858" s="33">
        <v>0</v>
      </c>
      <c r="AR858" s="33"/>
      <c r="AS858" s="33"/>
      <c r="AT858" s="33"/>
      <c r="AU858" s="33"/>
      <c r="AV858" s="33"/>
      <c r="AW858" s="33"/>
      <c r="AX858" s="33"/>
      <c r="AY858" s="33"/>
      <c r="AZ858" s="33"/>
      <c r="BA858" s="33"/>
      <c r="BB858" s="33"/>
      <c r="BC858" s="33" t="s">
        <v>11306</v>
      </c>
      <c r="BD858" s="33" t="s">
        <v>11318</v>
      </c>
      <c r="BE858" s="33"/>
      <c r="BF858" s="33"/>
      <c r="BG858" s="33"/>
      <c r="BH858" s="33"/>
      <c r="BI858" s="33"/>
      <c r="BJ858" s="33">
        <v>0</v>
      </c>
      <c r="BK858" s="33" t="s">
        <v>31</v>
      </c>
      <c r="BL858" s="33"/>
      <c r="BM858" s="33" t="s">
        <v>22259</v>
      </c>
    </row>
    <row r="859" spans="1:65" x14ac:dyDescent="0.25">
      <c r="A859" s="33" t="s">
        <v>17877</v>
      </c>
      <c r="B859" s="33" t="s">
        <v>17878</v>
      </c>
      <c r="C859" s="33" t="s">
        <v>17879</v>
      </c>
      <c r="D859" s="33" t="s">
        <v>13574</v>
      </c>
      <c r="E859" s="33"/>
      <c r="F859" s="33" t="s">
        <v>11550</v>
      </c>
      <c r="G859" s="33">
        <v>258.8</v>
      </c>
      <c r="H859" s="33">
        <v>0</v>
      </c>
      <c r="I859" s="33"/>
      <c r="J859" s="33" t="s">
        <v>11304</v>
      </c>
      <c r="K859" s="33" t="s">
        <v>11306</v>
      </c>
      <c r="L859" s="33">
        <v>105</v>
      </c>
      <c r="M859" s="33"/>
      <c r="N859" s="33"/>
      <c r="O859" s="33"/>
      <c r="P859" s="33" t="s">
        <v>11306</v>
      </c>
      <c r="Q859" s="33" t="s">
        <v>11306</v>
      </c>
      <c r="R859" s="33">
        <v>0</v>
      </c>
      <c r="S859" s="33">
        <v>0</v>
      </c>
      <c r="T859" s="33"/>
      <c r="U859" s="33"/>
      <c r="V859" s="33"/>
      <c r="W859" s="33"/>
      <c r="X859" s="33"/>
      <c r="Y859" s="33" t="s">
        <v>11308</v>
      </c>
      <c r="Z859" s="33">
        <v>0</v>
      </c>
      <c r="AA859" s="33">
        <v>0</v>
      </c>
      <c r="AB859" s="33">
        <v>0</v>
      </c>
      <c r="AC859" s="33">
        <v>0</v>
      </c>
      <c r="AD859" s="33" t="s">
        <v>11803</v>
      </c>
      <c r="AE859" s="33" t="s">
        <v>17880</v>
      </c>
      <c r="AF859" s="33" t="s">
        <v>17881</v>
      </c>
      <c r="AG859" s="33" t="s">
        <v>17882</v>
      </c>
      <c r="AH859" s="33" t="s">
        <v>17883</v>
      </c>
      <c r="AI859" s="33" t="s">
        <v>17884</v>
      </c>
      <c r="AJ859" s="33" t="s">
        <v>17885</v>
      </c>
      <c r="AK859" s="33" t="s">
        <v>12774</v>
      </c>
      <c r="AL859" s="33" t="s">
        <v>17858</v>
      </c>
      <c r="AM859" s="33" t="s">
        <v>17886</v>
      </c>
      <c r="AN859" s="33"/>
      <c r="AO859" s="33" t="s">
        <v>11627</v>
      </c>
      <c r="AP859" s="33" t="s">
        <v>11318</v>
      </c>
      <c r="AQ859" s="33">
        <v>0</v>
      </c>
      <c r="AR859" s="33"/>
      <c r="AS859" s="33"/>
      <c r="AT859" s="33"/>
      <c r="AU859" s="33"/>
      <c r="AV859" s="33"/>
      <c r="AW859" s="33"/>
      <c r="AX859" s="33"/>
      <c r="AY859" s="33"/>
      <c r="AZ859" s="33"/>
      <c r="BA859" s="33"/>
      <c r="BB859" s="33"/>
      <c r="BC859" s="33" t="s">
        <v>11306</v>
      </c>
      <c r="BD859" s="33" t="s">
        <v>11318</v>
      </c>
      <c r="BE859" s="33"/>
      <c r="BF859" s="33"/>
      <c r="BG859" s="33"/>
      <c r="BH859" s="33"/>
      <c r="BI859" s="33"/>
      <c r="BJ859" s="33">
        <v>0</v>
      </c>
      <c r="BK859" s="33" t="s">
        <v>31</v>
      </c>
      <c r="BL859" s="33"/>
      <c r="BM859" s="33" t="s">
        <v>22259</v>
      </c>
    </row>
    <row r="860" spans="1:65" x14ac:dyDescent="0.25">
      <c r="A860" s="33" t="s">
        <v>17887</v>
      </c>
      <c r="B860" s="33" t="s">
        <v>17888</v>
      </c>
      <c r="C860" s="33" t="s">
        <v>17889</v>
      </c>
      <c r="D860" s="33" t="s">
        <v>13574</v>
      </c>
      <c r="E860" s="33"/>
      <c r="F860" s="33" t="s">
        <v>11550</v>
      </c>
      <c r="G860" s="33">
        <v>258.8</v>
      </c>
      <c r="H860" s="33">
        <v>0</v>
      </c>
      <c r="I860" s="33"/>
      <c r="J860" s="33" t="s">
        <v>11304</v>
      </c>
      <c r="K860" s="33" t="s">
        <v>11306</v>
      </c>
      <c r="L860" s="33">
        <v>105</v>
      </c>
      <c r="M860" s="33"/>
      <c r="N860" s="33"/>
      <c r="O860" s="33"/>
      <c r="P860" s="33" t="s">
        <v>11306</v>
      </c>
      <c r="Q860" s="33" t="s">
        <v>11306</v>
      </c>
      <c r="R860" s="33">
        <v>0</v>
      </c>
      <c r="S860" s="33">
        <v>0</v>
      </c>
      <c r="T860" s="33"/>
      <c r="U860" s="33"/>
      <c r="V860" s="33"/>
      <c r="W860" s="33"/>
      <c r="X860" s="33"/>
      <c r="Y860" s="33" t="s">
        <v>11308</v>
      </c>
      <c r="Z860" s="33">
        <v>0</v>
      </c>
      <c r="AA860" s="33">
        <v>0</v>
      </c>
      <c r="AB860" s="33">
        <v>0</v>
      </c>
      <c r="AC860" s="33">
        <v>0</v>
      </c>
      <c r="AD860" s="33" t="s">
        <v>11803</v>
      </c>
      <c r="AE860" s="33" t="s">
        <v>17890</v>
      </c>
      <c r="AF860" s="33" t="s">
        <v>17891</v>
      </c>
      <c r="AG860" s="33" t="s">
        <v>17892</v>
      </c>
      <c r="AH860" s="33" t="s">
        <v>17893</v>
      </c>
      <c r="AI860" s="33" t="s">
        <v>17894</v>
      </c>
      <c r="AJ860" s="33" t="s">
        <v>17895</v>
      </c>
      <c r="AK860" s="33" t="s">
        <v>12774</v>
      </c>
      <c r="AL860" s="33" t="s">
        <v>17858</v>
      </c>
      <c r="AM860" s="33" t="s">
        <v>17896</v>
      </c>
      <c r="AN860" s="33"/>
      <c r="AO860" s="33" t="s">
        <v>11627</v>
      </c>
      <c r="AP860" s="33" t="s">
        <v>11318</v>
      </c>
      <c r="AQ860" s="33">
        <v>0</v>
      </c>
      <c r="AR860" s="33"/>
      <c r="AS860" s="33"/>
      <c r="AT860" s="33"/>
      <c r="AU860" s="33"/>
      <c r="AV860" s="33"/>
      <c r="AW860" s="33"/>
      <c r="AX860" s="33"/>
      <c r="AY860" s="33"/>
      <c r="AZ860" s="33"/>
      <c r="BA860" s="33"/>
      <c r="BB860" s="33"/>
      <c r="BC860" s="33" t="s">
        <v>11306</v>
      </c>
      <c r="BD860" s="33" t="s">
        <v>11318</v>
      </c>
      <c r="BE860" s="33"/>
      <c r="BF860" s="33"/>
      <c r="BG860" s="33"/>
      <c r="BH860" s="33"/>
      <c r="BI860" s="33"/>
      <c r="BJ860" s="33">
        <v>0</v>
      </c>
      <c r="BK860" s="33" t="s">
        <v>31</v>
      </c>
      <c r="BL860" s="33"/>
      <c r="BM860" s="33" t="s">
        <v>22259</v>
      </c>
    </row>
    <row r="861" spans="1:65" x14ac:dyDescent="0.25">
      <c r="A861" s="33" t="s">
        <v>17897</v>
      </c>
      <c r="B861" s="33" t="s">
        <v>17898</v>
      </c>
      <c r="C861" s="33" t="s">
        <v>17899</v>
      </c>
      <c r="D861" s="33" t="s">
        <v>13574</v>
      </c>
      <c r="E861" s="33"/>
      <c r="F861" s="33" t="s">
        <v>11550</v>
      </c>
      <c r="G861" s="33">
        <v>380</v>
      </c>
      <c r="H861" s="33">
        <v>0</v>
      </c>
      <c r="I861" s="33"/>
      <c r="J861" s="33" t="s">
        <v>11304</v>
      </c>
      <c r="K861" s="33" t="s">
        <v>11306</v>
      </c>
      <c r="L861" s="33">
        <v>120</v>
      </c>
      <c r="M861" s="33"/>
      <c r="N861" s="33"/>
      <c r="O861" s="33"/>
      <c r="P861" s="33" t="s">
        <v>11306</v>
      </c>
      <c r="Q861" s="33" t="s">
        <v>11306</v>
      </c>
      <c r="R861" s="33">
        <v>0</v>
      </c>
      <c r="S861" s="33">
        <v>0</v>
      </c>
      <c r="T861" s="33"/>
      <c r="U861" s="33"/>
      <c r="V861" s="33"/>
      <c r="W861" s="33"/>
      <c r="X861" s="33"/>
      <c r="Y861" s="33" t="s">
        <v>11308</v>
      </c>
      <c r="Z861" s="33">
        <v>0</v>
      </c>
      <c r="AA861" s="33">
        <v>0</v>
      </c>
      <c r="AB861" s="33">
        <v>0</v>
      </c>
      <c r="AC861" s="33">
        <v>0</v>
      </c>
      <c r="AD861" s="33" t="s">
        <v>11803</v>
      </c>
      <c r="AE861" s="33" t="s">
        <v>17900</v>
      </c>
      <c r="AF861" s="33" t="s">
        <v>17901</v>
      </c>
      <c r="AG861" s="33" t="s">
        <v>17902</v>
      </c>
      <c r="AH861" s="33" t="s">
        <v>17903</v>
      </c>
      <c r="AI861" s="33" t="s">
        <v>17904</v>
      </c>
      <c r="AJ861" s="33" t="s">
        <v>17905</v>
      </c>
      <c r="AK861" s="33" t="s">
        <v>12774</v>
      </c>
      <c r="AL861" s="33" t="s">
        <v>17858</v>
      </c>
      <c r="AM861" s="33" t="s">
        <v>17906</v>
      </c>
      <c r="AN861" s="33"/>
      <c r="AO861" s="33" t="s">
        <v>11627</v>
      </c>
      <c r="AP861" s="33" t="s">
        <v>11318</v>
      </c>
      <c r="AQ861" s="33">
        <v>0</v>
      </c>
      <c r="AR861" s="33"/>
      <c r="AS861" s="33"/>
      <c r="AT861" s="33"/>
      <c r="AU861" s="33"/>
      <c r="AV861" s="33"/>
      <c r="AW861" s="33"/>
      <c r="AX861" s="33"/>
      <c r="AY861" s="33"/>
      <c r="AZ861" s="33"/>
      <c r="BA861" s="33"/>
      <c r="BB861" s="33"/>
      <c r="BC861" s="33" t="s">
        <v>11306</v>
      </c>
      <c r="BD861" s="33" t="s">
        <v>11318</v>
      </c>
      <c r="BE861" s="33"/>
      <c r="BF861" s="33"/>
      <c r="BG861" s="33"/>
      <c r="BH861" s="33"/>
      <c r="BI861" s="33"/>
      <c r="BJ861" s="33">
        <v>0</v>
      </c>
      <c r="BK861" s="33" t="s">
        <v>31</v>
      </c>
      <c r="BL861" s="33"/>
      <c r="BM861" s="33" t="s">
        <v>22259</v>
      </c>
    </row>
    <row r="862" spans="1:65" x14ac:dyDescent="0.25">
      <c r="A862" s="33" t="s">
        <v>17907</v>
      </c>
      <c r="B862" s="33" t="s">
        <v>17908</v>
      </c>
      <c r="C862" s="33" t="s">
        <v>17909</v>
      </c>
      <c r="D862" s="33" t="s">
        <v>13574</v>
      </c>
      <c r="E862" s="33"/>
      <c r="F862" s="33" t="s">
        <v>11550</v>
      </c>
      <c r="G862" s="33">
        <v>0.01</v>
      </c>
      <c r="H862" s="33">
        <v>0</v>
      </c>
      <c r="I862" s="33"/>
      <c r="J862" s="33" t="s">
        <v>11304</v>
      </c>
      <c r="K862" s="33" t="s">
        <v>12027</v>
      </c>
      <c r="L862" s="33">
        <v>120</v>
      </c>
      <c r="M862" s="33"/>
      <c r="N862" s="33"/>
      <c r="O862" s="33"/>
      <c r="P862" s="33" t="s">
        <v>11306</v>
      </c>
      <c r="Q862" s="33" t="s">
        <v>11306</v>
      </c>
      <c r="R862" s="33">
        <v>0</v>
      </c>
      <c r="S862" s="33">
        <v>0</v>
      </c>
      <c r="T862" s="33"/>
      <c r="U862" s="33"/>
      <c r="V862" s="33"/>
      <c r="W862" s="33"/>
      <c r="X862" s="33"/>
      <c r="Y862" s="33" t="s">
        <v>11308</v>
      </c>
      <c r="Z862" s="33">
        <v>0</v>
      </c>
      <c r="AA862" s="33">
        <v>0</v>
      </c>
      <c r="AB862" s="33">
        <v>0</v>
      </c>
      <c r="AC862" s="33">
        <v>0</v>
      </c>
      <c r="AD862" s="33" t="s">
        <v>11803</v>
      </c>
      <c r="AE862" s="33"/>
      <c r="AF862" s="33"/>
      <c r="AG862" s="33"/>
      <c r="AH862" s="33"/>
      <c r="AI862" s="33"/>
      <c r="AJ862" s="33"/>
      <c r="AK862" s="33"/>
      <c r="AL862" s="33" t="s">
        <v>17858</v>
      </c>
      <c r="AM862" s="33" t="s">
        <v>17910</v>
      </c>
      <c r="AN862" s="33"/>
      <c r="AO862" s="33"/>
      <c r="AP862" s="33" t="s">
        <v>11318</v>
      </c>
      <c r="AQ862" s="33">
        <v>0</v>
      </c>
      <c r="AR862" s="33"/>
      <c r="AS862" s="33"/>
      <c r="AT862" s="33"/>
      <c r="AU862" s="33"/>
      <c r="AV862" s="33"/>
      <c r="AW862" s="33"/>
      <c r="AX862" s="33"/>
      <c r="AY862" s="33"/>
      <c r="AZ862" s="33"/>
      <c r="BA862" s="33"/>
      <c r="BB862" s="33"/>
      <c r="BC862" s="33" t="s">
        <v>11306</v>
      </c>
      <c r="BD862" s="33" t="s">
        <v>11318</v>
      </c>
      <c r="BE862" s="33"/>
      <c r="BF862" s="33"/>
      <c r="BG862" s="33"/>
      <c r="BH862" s="33"/>
      <c r="BI862" s="33"/>
      <c r="BJ862" s="33">
        <v>0</v>
      </c>
      <c r="BK862" s="33" t="s">
        <v>31</v>
      </c>
      <c r="BL862" s="33"/>
      <c r="BM862" s="33" t="s">
        <v>22259</v>
      </c>
    </row>
    <row r="863" spans="1:65" x14ac:dyDescent="0.25">
      <c r="A863" s="33" t="s">
        <v>17911</v>
      </c>
      <c r="B863" s="33" t="s">
        <v>17912</v>
      </c>
      <c r="C863" s="33" t="s">
        <v>17913</v>
      </c>
      <c r="D863" s="33" t="s">
        <v>13574</v>
      </c>
      <c r="E863" s="33"/>
      <c r="F863" s="33" t="s">
        <v>11550</v>
      </c>
      <c r="G863" s="33">
        <v>0.01</v>
      </c>
      <c r="H863" s="33">
        <v>0</v>
      </c>
      <c r="I863" s="33"/>
      <c r="J863" s="33" t="s">
        <v>11304</v>
      </c>
      <c r="K863" s="33" t="s">
        <v>11306</v>
      </c>
      <c r="L863" s="33">
        <v>120</v>
      </c>
      <c r="M863" s="33"/>
      <c r="N863" s="33"/>
      <c r="O863" s="33"/>
      <c r="P863" s="33" t="s">
        <v>11306</v>
      </c>
      <c r="Q863" s="33" t="s">
        <v>11306</v>
      </c>
      <c r="R863" s="33">
        <v>0</v>
      </c>
      <c r="S863" s="33">
        <v>0</v>
      </c>
      <c r="T863" s="33"/>
      <c r="U863" s="33"/>
      <c r="V863" s="33"/>
      <c r="W863" s="33"/>
      <c r="X863" s="33"/>
      <c r="Y863" s="33" t="s">
        <v>11308</v>
      </c>
      <c r="Z863" s="33">
        <v>0</v>
      </c>
      <c r="AA863" s="33">
        <v>0</v>
      </c>
      <c r="AB863" s="33">
        <v>0</v>
      </c>
      <c r="AC863" s="33">
        <v>0</v>
      </c>
      <c r="AD863" s="33" t="s">
        <v>11803</v>
      </c>
      <c r="AE863" s="33"/>
      <c r="AF863" s="33"/>
      <c r="AG863" s="33"/>
      <c r="AH863" s="33"/>
      <c r="AI863" s="33"/>
      <c r="AJ863" s="33"/>
      <c r="AK863" s="33"/>
      <c r="AL863" s="33" t="s">
        <v>17858</v>
      </c>
      <c r="AM863" s="33" t="s">
        <v>17914</v>
      </c>
      <c r="AN863" s="33"/>
      <c r="AO863" s="33"/>
      <c r="AP863" s="33" t="s">
        <v>11318</v>
      </c>
      <c r="AQ863" s="33">
        <v>0</v>
      </c>
      <c r="AR863" s="33"/>
      <c r="AS863" s="33"/>
      <c r="AT863" s="33"/>
      <c r="AU863" s="33"/>
      <c r="AV863" s="33"/>
      <c r="AW863" s="33"/>
      <c r="AX863" s="33"/>
      <c r="AY863" s="33"/>
      <c r="AZ863" s="33"/>
      <c r="BA863" s="33"/>
      <c r="BB863" s="33"/>
      <c r="BC863" s="33" t="s">
        <v>11306</v>
      </c>
      <c r="BD863" s="33" t="s">
        <v>11318</v>
      </c>
      <c r="BE863" s="33"/>
      <c r="BF863" s="33"/>
      <c r="BG863" s="33"/>
      <c r="BH863" s="33"/>
      <c r="BI863" s="33"/>
      <c r="BJ863" s="33">
        <v>0</v>
      </c>
      <c r="BK863" s="33" t="s">
        <v>31</v>
      </c>
      <c r="BL863" s="33"/>
      <c r="BM863" s="33" t="s">
        <v>22259</v>
      </c>
    </row>
    <row r="864" spans="1:65" x14ac:dyDescent="0.25">
      <c r="A864" s="33" t="s">
        <v>17915</v>
      </c>
      <c r="B864" s="33" t="s">
        <v>17916</v>
      </c>
      <c r="C864" s="33" t="s">
        <v>17917</v>
      </c>
      <c r="D864" s="33" t="s">
        <v>13574</v>
      </c>
      <c r="E864" s="33" t="s">
        <v>11800</v>
      </c>
      <c r="F864" s="33" t="s">
        <v>11550</v>
      </c>
      <c r="G864" s="33">
        <v>338.8</v>
      </c>
      <c r="H864" s="33">
        <v>0</v>
      </c>
      <c r="I864" s="33"/>
      <c r="J864" s="33" t="s">
        <v>11304</v>
      </c>
      <c r="K864" s="33" t="s">
        <v>14781</v>
      </c>
      <c r="L864" s="33">
        <v>105</v>
      </c>
      <c r="M864" s="33"/>
      <c r="N864" s="33"/>
      <c r="O864" s="33"/>
      <c r="P864" s="33" t="s">
        <v>11306</v>
      </c>
      <c r="Q864" s="33" t="s">
        <v>11306</v>
      </c>
      <c r="R864" s="33">
        <v>0</v>
      </c>
      <c r="S864" s="33">
        <v>0</v>
      </c>
      <c r="T864" s="33" t="s">
        <v>17918</v>
      </c>
      <c r="U864" s="33" t="s">
        <v>17918</v>
      </c>
      <c r="V864" s="33"/>
      <c r="W864" s="33"/>
      <c r="X864" s="33"/>
      <c r="Y864" s="33" t="s">
        <v>11308</v>
      </c>
      <c r="Z864" s="33">
        <v>0</v>
      </c>
      <c r="AA864" s="33">
        <v>0</v>
      </c>
      <c r="AB864" s="33">
        <v>0</v>
      </c>
      <c r="AC864" s="33">
        <v>0</v>
      </c>
      <c r="AD864" s="33" t="s">
        <v>11803</v>
      </c>
      <c r="AE864" s="33" t="s">
        <v>17919</v>
      </c>
      <c r="AF864" s="33" t="s">
        <v>17920</v>
      </c>
      <c r="AG864" s="33" t="s">
        <v>17921</v>
      </c>
      <c r="AH864" s="33" t="s">
        <v>17922</v>
      </c>
      <c r="AI864" s="33" t="s">
        <v>17923</v>
      </c>
      <c r="AJ864" s="33" t="s">
        <v>17924</v>
      </c>
      <c r="AK864" s="33"/>
      <c r="AL864" s="33" t="s">
        <v>17858</v>
      </c>
      <c r="AM864" s="33" t="s">
        <v>17925</v>
      </c>
      <c r="AN864" s="33"/>
      <c r="AO864" s="33"/>
      <c r="AP864" s="33" t="s">
        <v>11318</v>
      </c>
      <c r="AQ864" s="33">
        <v>0</v>
      </c>
      <c r="AR864" s="33"/>
      <c r="AS864" s="33"/>
      <c r="AT864" s="33"/>
      <c r="AU864" s="33"/>
      <c r="AV864" s="33"/>
      <c r="AW864" s="33"/>
      <c r="AX864" s="33"/>
      <c r="AY864" s="33"/>
      <c r="AZ864" s="33"/>
      <c r="BA864" s="33"/>
      <c r="BB864" s="33"/>
      <c r="BC864" s="33" t="s">
        <v>11306</v>
      </c>
      <c r="BD864" s="33" t="s">
        <v>11318</v>
      </c>
      <c r="BE864" s="33"/>
      <c r="BF864" s="33"/>
      <c r="BG864" s="33"/>
      <c r="BH864" s="33"/>
      <c r="BI864" s="33"/>
      <c r="BJ864" s="33">
        <v>0</v>
      </c>
      <c r="BK864" s="33" t="s">
        <v>31</v>
      </c>
      <c r="BL864" s="33"/>
      <c r="BM864" s="33" t="s">
        <v>22259</v>
      </c>
    </row>
    <row r="865" spans="1:65" x14ac:dyDescent="0.25">
      <c r="A865" s="33" t="s">
        <v>17926</v>
      </c>
      <c r="B865" s="33" t="s">
        <v>607</v>
      </c>
      <c r="C865" s="33" t="s">
        <v>17927</v>
      </c>
      <c r="D865" s="33" t="s">
        <v>13574</v>
      </c>
      <c r="E865" s="33" t="s">
        <v>11800</v>
      </c>
      <c r="F865" s="33" t="s">
        <v>11550</v>
      </c>
      <c r="G865" s="33">
        <v>338.8</v>
      </c>
      <c r="H865" s="33">
        <v>0</v>
      </c>
      <c r="I865" s="33"/>
      <c r="J865" s="33" t="s">
        <v>11304</v>
      </c>
      <c r="K865" s="33" t="s">
        <v>17928</v>
      </c>
      <c r="L865" s="33">
        <v>120</v>
      </c>
      <c r="M865" s="33"/>
      <c r="N865" s="33"/>
      <c r="O865" s="33"/>
      <c r="P865" s="33" t="s">
        <v>11306</v>
      </c>
      <c r="Q865" s="33" t="s">
        <v>11306</v>
      </c>
      <c r="R865" s="33">
        <v>0</v>
      </c>
      <c r="S865" s="33">
        <v>0</v>
      </c>
      <c r="T865" s="33" t="s">
        <v>17929</v>
      </c>
      <c r="U865" s="33" t="s">
        <v>17929</v>
      </c>
      <c r="V865" s="33"/>
      <c r="W865" s="33"/>
      <c r="X865" s="33"/>
      <c r="Y865" s="33" t="s">
        <v>11308</v>
      </c>
      <c r="Z865" s="33">
        <v>0</v>
      </c>
      <c r="AA865" s="33">
        <v>0</v>
      </c>
      <c r="AB865" s="33">
        <v>0</v>
      </c>
      <c r="AC865" s="33">
        <v>0</v>
      </c>
      <c r="AD865" s="33" t="s">
        <v>11803</v>
      </c>
      <c r="AE865" s="33" t="s">
        <v>17930</v>
      </c>
      <c r="AF865" s="33" t="s">
        <v>17931</v>
      </c>
      <c r="AG865" s="33" t="s">
        <v>17932</v>
      </c>
      <c r="AH865" s="33" t="s">
        <v>17933</v>
      </c>
      <c r="AI865" s="33" t="s">
        <v>17934</v>
      </c>
      <c r="AJ865" s="33" t="s">
        <v>17935</v>
      </c>
      <c r="AK865" s="33"/>
      <c r="AL865" s="33" t="s">
        <v>17858</v>
      </c>
      <c r="AM865" s="33" t="s">
        <v>17936</v>
      </c>
      <c r="AN865" s="33"/>
      <c r="AO865" s="33"/>
      <c r="AP865" s="33" t="s">
        <v>11318</v>
      </c>
      <c r="AQ865" s="33">
        <v>0</v>
      </c>
      <c r="AR865" s="33"/>
      <c r="AS865" s="33"/>
      <c r="AT865" s="33"/>
      <c r="AU865" s="33"/>
      <c r="AV865" s="33"/>
      <c r="AW865" s="33"/>
      <c r="AX865" s="33"/>
      <c r="AY865" s="33"/>
      <c r="AZ865" s="33"/>
      <c r="BA865" s="33"/>
      <c r="BB865" s="33"/>
      <c r="BC865" s="33" t="s">
        <v>11306</v>
      </c>
      <c r="BD865" s="33" t="s">
        <v>11318</v>
      </c>
      <c r="BE865" s="33"/>
      <c r="BF865" s="33"/>
      <c r="BG865" s="33"/>
      <c r="BH865" s="33"/>
      <c r="BI865" s="33"/>
      <c r="BJ865" s="33">
        <v>0</v>
      </c>
      <c r="BK865" s="33" t="s">
        <v>31</v>
      </c>
      <c r="BL865" s="33"/>
      <c r="BM865" s="33" t="s">
        <v>22259</v>
      </c>
    </row>
    <row r="866" spans="1:65" x14ac:dyDescent="0.25">
      <c r="A866" s="33" t="s">
        <v>17937</v>
      </c>
      <c r="B866" s="33" t="s">
        <v>17938</v>
      </c>
      <c r="C866" s="33" t="s">
        <v>17939</v>
      </c>
      <c r="D866" s="33" t="s">
        <v>13574</v>
      </c>
      <c r="E866" s="33" t="s">
        <v>11800</v>
      </c>
      <c r="F866" s="33" t="s">
        <v>11550</v>
      </c>
      <c r="G866" s="33">
        <v>859.9</v>
      </c>
      <c r="H866" s="33">
        <v>0</v>
      </c>
      <c r="I866" s="33"/>
      <c r="J866" s="33" t="s">
        <v>11304</v>
      </c>
      <c r="K866" s="33" t="s">
        <v>14864</v>
      </c>
      <c r="L866" s="33">
        <v>120</v>
      </c>
      <c r="M866" s="33"/>
      <c r="N866" s="33"/>
      <c r="O866" s="33"/>
      <c r="P866" s="33" t="s">
        <v>11306</v>
      </c>
      <c r="Q866" s="33" t="s">
        <v>11306</v>
      </c>
      <c r="R866" s="33">
        <v>0</v>
      </c>
      <c r="S866" s="33">
        <v>0</v>
      </c>
      <c r="T866" s="33" t="s">
        <v>17940</v>
      </c>
      <c r="U866" s="33" t="s">
        <v>17940</v>
      </c>
      <c r="V866" s="33"/>
      <c r="W866" s="33"/>
      <c r="X866" s="33"/>
      <c r="Y866" s="33" t="s">
        <v>11308</v>
      </c>
      <c r="Z866" s="33">
        <v>0</v>
      </c>
      <c r="AA866" s="33">
        <v>0</v>
      </c>
      <c r="AB866" s="33">
        <v>0</v>
      </c>
      <c r="AC866" s="33">
        <v>0</v>
      </c>
      <c r="AD866" s="33" t="s">
        <v>11803</v>
      </c>
      <c r="AE866" s="33"/>
      <c r="AF866" s="33"/>
      <c r="AG866" s="33"/>
      <c r="AH866" s="33"/>
      <c r="AI866" s="33"/>
      <c r="AJ866" s="33"/>
      <c r="AK866" s="33"/>
      <c r="AL866" s="33" t="s">
        <v>17858</v>
      </c>
      <c r="AM866" s="33" t="s">
        <v>17941</v>
      </c>
      <c r="AN866" s="33"/>
      <c r="AO866" s="33"/>
      <c r="AP866" s="33" t="s">
        <v>11318</v>
      </c>
      <c r="AQ866" s="33">
        <v>0</v>
      </c>
      <c r="AR866" s="33"/>
      <c r="AS866" s="33"/>
      <c r="AT866" s="33"/>
      <c r="AU866" s="33"/>
      <c r="AV866" s="33"/>
      <c r="AW866" s="33"/>
      <c r="AX866" s="33"/>
      <c r="AY866" s="33"/>
      <c r="AZ866" s="33"/>
      <c r="BA866" s="33"/>
      <c r="BB866" s="33"/>
      <c r="BC866" s="33" t="s">
        <v>11306</v>
      </c>
      <c r="BD866" s="33" t="s">
        <v>11318</v>
      </c>
      <c r="BE866" s="33"/>
      <c r="BF866" s="33"/>
      <c r="BG866" s="33"/>
      <c r="BH866" s="33"/>
      <c r="BI866" s="33"/>
      <c r="BJ866" s="33">
        <v>0</v>
      </c>
      <c r="BK866" s="33" t="s">
        <v>31</v>
      </c>
      <c r="BL866" s="33"/>
      <c r="BM866" s="33" t="s">
        <v>22259</v>
      </c>
    </row>
    <row r="867" spans="1:65" x14ac:dyDescent="0.25">
      <c r="A867" s="33" t="s">
        <v>17942</v>
      </c>
      <c r="B867" s="33" t="s">
        <v>3643</v>
      </c>
      <c r="C867" s="33" t="s">
        <v>17943</v>
      </c>
      <c r="D867" s="33" t="s">
        <v>13574</v>
      </c>
      <c r="E867" s="33" t="s">
        <v>11800</v>
      </c>
      <c r="F867" s="33" t="s">
        <v>11550</v>
      </c>
      <c r="G867" s="33">
        <v>338.8</v>
      </c>
      <c r="H867" s="33">
        <v>0</v>
      </c>
      <c r="I867" s="33"/>
      <c r="J867" s="33" t="s">
        <v>11304</v>
      </c>
      <c r="K867" s="33" t="s">
        <v>11306</v>
      </c>
      <c r="L867" s="33">
        <v>105</v>
      </c>
      <c r="M867" s="33"/>
      <c r="N867" s="33"/>
      <c r="O867" s="33"/>
      <c r="P867" s="33" t="s">
        <v>11306</v>
      </c>
      <c r="Q867" s="33" t="s">
        <v>11306</v>
      </c>
      <c r="R867" s="33">
        <v>2.5</v>
      </c>
      <c r="S867" s="33">
        <v>2.5</v>
      </c>
      <c r="T867" s="33" t="s">
        <v>17944</v>
      </c>
      <c r="U867" s="33" t="s">
        <v>17944</v>
      </c>
      <c r="V867" s="33" t="s">
        <v>17945</v>
      </c>
      <c r="W867" s="33"/>
      <c r="X867" s="33"/>
      <c r="Y867" s="33" t="s">
        <v>11308</v>
      </c>
      <c r="Z867" s="33">
        <v>10</v>
      </c>
      <c r="AA867" s="33">
        <v>14</v>
      </c>
      <c r="AB867" s="33">
        <v>94</v>
      </c>
      <c r="AC867" s="33">
        <v>0</v>
      </c>
      <c r="AD867" s="33" t="s">
        <v>11803</v>
      </c>
      <c r="AE867" s="33"/>
      <c r="AF867" s="33"/>
      <c r="AG867" s="33"/>
      <c r="AH867" s="33"/>
      <c r="AI867" s="33"/>
      <c r="AJ867" s="33"/>
      <c r="AK867" s="33"/>
      <c r="AL867" s="33" t="s">
        <v>17858</v>
      </c>
      <c r="AM867" s="33" t="s">
        <v>17946</v>
      </c>
      <c r="AN867" s="33"/>
      <c r="AO867" s="33"/>
      <c r="AP867" s="33" t="s">
        <v>11318</v>
      </c>
      <c r="AQ867" s="33">
        <v>0</v>
      </c>
      <c r="AR867" s="33"/>
      <c r="AS867" s="33"/>
      <c r="AT867" s="33"/>
      <c r="AU867" s="33"/>
      <c r="AV867" s="33"/>
      <c r="AW867" s="33"/>
      <c r="AX867" s="33"/>
      <c r="AY867" s="33"/>
      <c r="AZ867" s="33"/>
      <c r="BA867" s="33"/>
      <c r="BB867" s="33"/>
      <c r="BC867" s="33" t="s">
        <v>11306</v>
      </c>
      <c r="BD867" s="33" t="s">
        <v>11318</v>
      </c>
      <c r="BE867" s="33"/>
      <c r="BF867" s="33"/>
      <c r="BG867" s="33"/>
      <c r="BH867" s="33"/>
      <c r="BI867" s="33"/>
      <c r="BJ867" s="33">
        <v>0</v>
      </c>
      <c r="BK867" s="33" t="s">
        <v>31</v>
      </c>
      <c r="BL867" s="33"/>
      <c r="BM867" s="33" t="s">
        <v>22259</v>
      </c>
    </row>
    <row r="868" spans="1:65" x14ac:dyDescent="0.25">
      <c r="A868" s="33" t="s">
        <v>17947</v>
      </c>
      <c r="B868" s="33" t="s">
        <v>1038</v>
      </c>
      <c r="C868" s="33" t="s">
        <v>17948</v>
      </c>
      <c r="D868" s="33" t="s">
        <v>13574</v>
      </c>
      <c r="E868" s="33" t="s">
        <v>11800</v>
      </c>
      <c r="F868" s="33" t="s">
        <v>11550</v>
      </c>
      <c r="G868" s="33">
        <v>338.8</v>
      </c>
      <c r="H868" s="33">
        <v>0</v>
      </c>
      <c r="I868" s="33"/>
      <c r="J868" s="33" t="s">
        <v>11304</v>
      </c>
      <c r="K868" s="33" t="s">
        <v>11473</v>
      </c>
      <c r="L868" s="33">
        <v>120</v>
      </c>
      <c r="M868" s="33"/>
      <c r="N868" s="33"/>
      <c r="O868" s="33"/>
      <c r="P868" s="33" t="s">
        <v>11306</v>
      </c>
      <c r="Q868" s="33" t="s">
        <v>11306</v>
      </c>
      <c r="R868" s="33">
        <v>0</v>
      </c>
      <c r="S868" s="33">
        <v>0</v>
      </c>
      <c r="T868" s="33" t="s">
        <v>17949</v>
      </c>
      <c r="U868" s="33" t="s">
        <v>17949</v>
      </c>
      <c r="V868" s="33"/>
      <c r="W868" s="33"/>
      <c r="X868" s="33"/>
      <c r="Y868" s="33" t="s">
        <v>11308</v>
      </c>
      <c r="Z868" s="33">
        <v>0</v>
      </c>
      <c r="AA868" s="33">
        <v>0</v>
      </c>
      <c r="AB868" s="33">
        <v>0</v>
      </c>
      <c r="AC868" s="33">
        <v>0</v>
      </c>
      <c r="AD868" s="33" t="s">
        <v>11803</v>
      </c>
      <c r="AE868" s="33"/>
      <c r="AF868" s="33"/>
      <c r="AG868" s="33"/>
      <c r="AH868" s="33"/>
      <c r="AI868" s="33"/>
      <c r="AJ868" s="33"/>
      <c r="AK868" s="33"/>
      <c r="AL868" s="33" t="s">
        <v>17858</v>
      </c>
      <c r="AM868" s="33" t="s">
        <v>17950</v>
      </c>
      <c r="AN868" s="33"/>
      <c r="AO868" s="33"/>
      <c r="AP868" s="33" t="s">
        <v>11318</v>
      </c>
      <c r="AQ868" s="33">
        <v>0</v>
      </c>
      <c r="AR868" s="33"/>
      <c r="AS868" s="33"/>
      <c r="AT868" s="33"/>
      <c r="AU868" s="33"/>
      <c r="AV868" s="33"/>
      <c r="AW868" s="33"/>
      <c r="AX868" s="33"/>
      <c r="AY868" s="33"/>
      <c r="AZ868" s="33"/>
      <c r="BA868" s="33"/>
      <c r="BB868" s="33"/>
      <c r="BC868" s="33" t="s">
        <v>11306</v>
      </c>
      <c r="BD868" s="33" t="s">
        <v>11318</v>
      </c>
      <c r="BE868" s="33"/>
      <c r="BF868" s="33"/>
      <c r="BG868" s="33"/>
      <c r="BH868" s="33"/>
      <c r="BI868" s="33"/>
      <c r="BJ868" s="33">
        <v>0</v>
      </c>
      <c r="BK868" s="33" t="s">
        <v>31</v>
      </c>
      <c r="BL868" s="33"/>
      <c r="BM868" s="33" t="s">
        <v>22259</v>
      </c>
    </row>
    <row r="869" spans="1:65" x14ac:dyDescent="0.25">
      <c r="A869" s="33" t="s">
        <v>17951</v>
      </c>
      <c r="B869" s="33" t="s">
        <v>1321</v>
      </c>
      <c r="C869" s="33" t="s">
        <v>17952</v>
      </c>
      <c r="D869" s="33" t="s">
        <v>13574</v>
      </c>
      <c r="E869" s="33" t="s">
        <v>11800</v>
      </c>
      <c r="F869" s="33" t="s">
        <v>11550</v>
      </c>
      <c r="G869" s="33">
        <v>859.9</v>
      </c>
      <c r="H869" s="33">
        <v>0</v>
      </c>
      <c r="I869" s="33"/>
      <c r="J869" s="33" t="s">
        <v>11304</v>
      </c>
      <c r="K869" s="33" t="s">
        <v>15691</v>
      </c>
      <c r="L869" s="33">
        <v>120</v>
      </c>
      <c r="M869" s="33"/>
      <c r="N869" s="33"/>
      <c r="O869" s="33"/>
      <c r="P869" s="33" t="s">
        <v>11306</v>
      </c>
      <c r="Q869" s="33" t="s">
        <v>11306</v>
      </c>
      <c r="R869" s="33">
        <v>2.5</v>
      </c>
      <c r="S869" s="33">
        <v>2.5</v>
      </c>
      <c r="T869" s="33" t="s">
        <v>17953</v>
      </c>
      <c r="U869" s="33" t="s">
        <v>17953</v>
      </c>
      <c r="V869" s="33" t="s">
        <v>17954</v>
      </c>
      <c r="W869" s="33"/>
      <c r="X869" s="33"/>
      <c r="Y869" s="33" t="s">
        <v>11308</v>
      </c>
      <c r="Z869" s="33">
        <v>14</v>
      </c>
      <c r="AA869" s="33">
        <v>10</v>
      </c>
      <c r="AB869" s="33">
        <v>94</v>
      </c>
      <c r="AC869" s="33">
        <v>0</v>
      </c>
      <c r="AD869" s="33" t="s">
        <v>11803</v>
      </c>
      <c r="AE869" s="33" t="s">
        <v>17955</v>
      </c>
      <c r="AF869" s="33" t="s">
        <v>17956</v>
      </c>
      <c r="AG869" s="33" t="s">
        <v>17957</v>
      </c>
      <c r="AH869" s="33"/>
      <c r="AI869" s="33"/>
      <c r="AJ869" s="33"/>
      <c r="AK869" s="33"/>
      <c r="AL869" s="33" t="s">
        <v>17858</v>
      </c>
      <c r="AM869" s="33" t="s">
        <v>17958</v>
      </c>
      <c r="AN869" s="33"/>
      <c r="AO869" s="33"/>
      <c r="AP869" s="33" t="s">
        <v>11318</v>
      </c>
      <c r="AQ869" s="33">
        <v>0</v>
      </c>
      <c r="AR869" s="33"/>
      <c r="AS869" s="33"/>
      <c r="AT869" s="33"/>
      <c r="AU869" s="33"/>
      <c r="AV869" s="33"/>
      <c r="AW869" s="33"/>
      <c r="AX869" s="33"/>
      <c r="AY869" s="33"/>
      <c r="AZ869" s="33"/>
      <c r="BA869" s="33"/>
      <c r="BB869" s="33"/>
      <c r="BC869" s="33" t="s">
        <v>11306</v>
      </c>
      <c r="BD869" s="33" t="s">
        <v>11318</v>
      </c>
      <c r="BE869" s="33"/>
      <c r="BF869" s="33"/>
      <c r="BG869" s="33"/>
      <c r="BH869" s="33"/>
      <c r="BI869" s="33"/>
      <c r="BJ869" s="33">
        <v>0</v>
      </c>
      <c r="BK869" s="33" t="s">
        <v>31</v>
      </c>
      <c r="BL869" s="33"/>
      <c r="BM869" s="33" t="s">
        <v>22259</v>
      </c>
    </row>
    <row r="870" spans="1:65" x14ac:dyDescent="0.25">
      <c r="A870" s="33" t="s">
        <v>17959</v>
      </c>
      <c r="B870" s="33" t="s">
        <v>17960</v>
      </c>
      <c r="C870" s="33" t="s">
        <v>17961</v>
      </c>
      <c r="D870" s="33"/>
      <c r="E870" s="33" t="s">
        <v>11800</v>
      </c>
      <c r="F870" s="33" t="s">
        <v>11550</v>
      </c>
      <c r="G870" s="33">
        <v>328.8</v>
      </c>
      <c r="H870" s="33">
        <v>0</v>
      </c>
      <c r="I870" s="33"/>
      <c r="J870" s="33" t="s">
        <v>11304</v>
      </c>
      <c r="K870" s="33" t="s">
        <v>11306</v>
      </c>
      <c r="L870" s="33">
        <v>0</v>
      </c>
      <c r="M870" s="33"/>
      <c r="N870" s="33"/>
      <c r="O870" s="33"/>
      <c r="P870" s="33" t="s">
        <v>11306</v>
      </c>
      <c r="Q870" s="33" t="s">
        <v>11306</v>
      </c>
      <c r="R870" s="33">
        <v>2.5</v>
      </c>
      <c r="S870" s="33">
        <v>2.5</v>
      </c>
      <c r="T870" s="33"/>
      <c r="U870" s="33"/>
      <c r="V870" s="33" t="s">
        <v>17962</v>
      </c>
      <c r="W870" s="33"/>
      <c r="X870" s="33"/>
      <c r="Y870" s="33" t="s">
        <v>11308</v>
      </c>
      <c r="Z870" s="33">
        <v>14</v>
      </c>
      <c r="AA870" s="33">
        <v>10</v>
      </c>
      <c r="AB870" s="33">
        <v>70</v>
      </c>
      <c r="AC870" s="33">
        <v>0</v>
      </c>
      <c r="AD870" s="33" t="s">
        <v>14046</v>
      </c>
      <c r="AE870" s="33" t="s">
        <v>17963</v>
      </c>
      <c r="AF870" s="33" t="s">
        <v>17964</v>
      </c>
      <c r="AG870" s="33" t="s">
        <v>17965</v>
      </c>
      <c r="AH870" s="33" t="s">
        <v>17966</v>
      </c>
      <c r="AI870" s="33" t="s">
        <v>17967</v>
      </c>
      <c r="AJ870" s="33" t="s">
        <v>17968</v>
      </c>
      <c r="AK870" s="33" t="s">
        <v>12774</v>
      </c>
      <c r="AL870" s="33"/>
      <c r="AM870" s="33"/>
      <c r="AN870" s="33" t="s">
        <v>17969</v>
      </c>
      <c r="AO870" s="33" t="s">
        <v>11627</v>
      </c>
      <c r="AP870" s="33" t="s">
        <v>11318</v>
      </c>
      <c r="AQ870" s="33">
        <v>0</v>
      </c>
      <c r="AR870" s="33"/>
      <c r="AS870" s="33"/>
      <c r="AT870" s="33"/>
      <c r="AU870" s="33"/>
      <c r="AV870" s="33"/>
      <c r="AW870" s="33"/>
      <c r="AX870" s="33"/>
      <c r="AY870" s="33"/>
      <c r="AZ870" s="33"/>
      <c r="BA870" s="33"/>
      <c r="BB870" s="33"/>
      <c r="BC870" s="33" t="s">
        <v>11306</v>
      </c>
      <c r="BD870" s="33" t="s">
        <v>11318</v>
      </c>
      <c r="BE870" s="33"/>
      <c r="BF870" s="33"/>
      <c r="BG870" s="33"/>
      <c r="BH870" s="33"/>
      <c r="BI870" s="33"/>
      <c r="BJ870" s="33">
        <v>0</v>
      </c>
      <c r="BK870" s="33" t="s">
        <v>31</v>
      </c>
      <c r="BL870" s="33"/>
      <c r="BM870" s="33" t="s">
        <v>22259</v>
      </c>
    </row>
    <row r="871" spans="1:65" x14ac:dyDescent="0.25">
      <c r="A871" s="33" t="s">
        <v>17970</v>
      </c>
      <c r="B871" s="33" t="s">
        <v>17971</v>
      </c>
      <c r="C871" s="33" t="s">
        <v>17972</v>
      </c>
      <c r="D871" s="33" t="s">
        <v>13574</v>
      </c>
      <c r="E871" s="33"/>
      <c r="F871" s="33" t="s">
        <v>11550</v>
      </c>
      <c r="G871" s="33">
        <v>258.8</v>
      </c>
      <c r="H871" s="33">
        <v>0</v>
      </c>
      <c r="I871" s="33"/>
      <c r="J871" s="33" t="s">
        <v>11304</v>
      </c>
      <c r="K871" s="33" t="s">
        <v>13375</v>
      </c>
      <c r="L871" s="33">
        <v>120</v>
      </c>
      <c r="M871" s="33"/>
      <c r="N871" s="33"/>
      <c r="O871" s="33"/>
      <c r="P871" s="33" t="s">
        <v>11306</v>
      </c>
      <c r="Q871" s="33" t="s">
        <v>11306</v>
      </c>
      <c r="R871" s="33">
        <v>0</v>
      </c>
      <c r="S871" s="33">
        <v>0</v>
      </c>
      <c r="T871" s="33" t="s">
        <v>17973</v>
      </c>
      <c r="U871" s="33" t="s">
        <v>17973</v>
      </c>
      <c r="V871" s="33"/>
      <c r="W871" s="33"/>
      <c r="X871" s="33"/>
      <c r="Y871" s="33" t="s">
        <v>11308</v>
      </c>
      <c r="Z871" s="33">
        <v>0</v>
      </c>
      <c r="AA871" s="33">
        <v>0</v>
      </c>
      <c r="AB871" s="33">
        <v>0</v>
      </c>
      <c r="AC871" s="33">
        <v>0</v>
      </c>
      <c r="AD871" s="33" t="s">
        <v>11803</v>
      </c>
      <c r="AE871" s="33" t="s">
        <v>17974</v>
      </c>
      <c r="AF871" s="33" t="s">
        <v>17975</v>
      </c>
      <c r="AG871" s="33" t="s">
        <v>17976</v>
      </c>
      <c r="AH871" s="33" t="s">
        <v>17977</v>
      </c>
      <c r="AI871" s="33" t="s">
        <v>17978</v>
      </c>
      <c r="AJ871" s="33" t="s">
        <v>17979</v>
      </c>
      <c r="AK871" s="33" t="s">
        <v>12774</v>
      </c>
      <c r="AL871" s="33" t="s">
        <v>17960</v>
      </c>
      <c r="AM871" s="33" t="s">
        <v>17980</v>
      </c>
      <c r="AN871" s="33"/>
      <c r="AO871" s="33" t="s">
        <v>11627</v>
      </c>
      <c r="AP871" s="33" t="s">
        <v>11318</v>
      </c>
      <c r="AQ871" s="33">
        <v>0</v>
      </c>
      <c r="AR871" s="33"/>
      <c r="AS871" s="33"/>
      <c r="AT871" s="33"/>
      <c r="AU871" s="33"/>
      <c r="AV871" s="33"/>
      <c r="AW871" s="33"/>
      <c r="AX871" s="33"/>
      <c r="AY871" s="33"/>
      <c r="AZ871" s="33"/>
      <c r="BA871" s="33"/>
      <c r="BB871" s="33"/>
      <c r="BC871" s="33" t="s">
        <v>11306</v>
      </c>
      <c r="BD871" s="33" t="s">
        <v>11318</v>
      </c>
      <c r="BE871" s="33"/>
      <c r="BF871" s="33"/>
      <c r="BG871" s="33"/>
      <c r="BH871" s="33"/>
      <c r="BI871" s="33"/>
      <c r="BJ871" s="33">
        <v>0</v>
      </c>
      <c r="BK871" s="33" t="s">
        <v>31</v>
      </c>
      <c r="BL871" s="33"/>
      <c r="BM871" s="33" t="s">
        <v>22259</v>
      </c>
    </row>
    <row r="872" spans="1:65" x14ac:dyDescent="0.25">
      <c r="A872" s="33" t="s">
        <v>17981</v>
      </c>
      <c r="B872" s="33" t="s">
        <v>17982</v>
      </c>
      <c r="C872" s="33" t="s">
        <v>17983</v>
      </c>
      <c r="D872" s="33" t="s">
        <v>13574</v>
      </c>
      <c r="E872" s="33"/>
      <c r="F872" s="33" t="s">
        <v>11550</v>
      </c>
      <c r="G872" s="33">
        <v>258.8</v>
      </c>
      <c r="H872" s="33">
        <v>0</v>
      </c>
      <c r="I872" s="33"/>
      <c r="J872" s="33" t="s">
        <v>11304</v>
      </c>
      <c r="K872" s="33" t="s">
        <v>11306</v>
      </c>
      <c r="L872" s="33">
        <v>105</v>
      </c>
      <c r="M872" s="33"/>
      <c r="N872" s="33"/>
      <c r="O872" s="33"/>
      <c r="P872" s="33" t="s">
        <v>11306</v>
      </c>
      <c r="Q872" s="33" t="s">
        <v>11306</v>
      </c>
      <c r="R872" s="33">
        <v>0</v>
      </c>
      <c r="S872" s="33">
        <v>0</v>
      </c>
      <c r="T872" s="33"/>
      <c r="U872" s="33"/>
      <c r="V872" s="33"/>
      <c r="W872" s="33"/>
      <c r="X872" s="33"/>
      <c r="Y872" s="33" t="s">
        <v>11308</v>
      </c>
      <c r="Z872" s="33">
        <v>0</v>
      </c>
      <c r="AA872" s="33">
        <v>0</v>
      </c>
      <c r="AB872" s="33">
        <v>0</v>
      </c>
      <c r="AC872" s="33">
        <v>0</v>
      </c>
      <c r="AD872" s="33" t="s">
        <v>11803</v>
      </c>
      <c r="AE872" s="33" t="s">
        <v>17984</v>
      </c>
      <c r="AF872" s="33" t="s">
        <v>17985</v>
      </c>
      <c r="AG872" s="33" t="s">
        <v>17986</v>
      </c>
      <c r="AH872" s="33" t="s">
        <v>17987</v>
      </c>
      <c r="AI872" s="33" t="s">
        <v>17988</v>
      </c>
      <c r="AJ872" s="33" t="s">
        <v>17989</v>
      </c>
      <c r="AK872" s="33" t="s">
        <v>12774</v>
      </c>
      <c r="AL872" s="33" t="s">
        <v>17960</v>
      </c>
      <c r="AM872" s="33" t="s">
        <v>17990</v>
      </c>
      <c r="AN872" s="33"/>
      <c r="AO872" s="33" t="s">
        <v>11627</v>
      </c>
      <c r="AP872" s="33" t="s">
        <v>11318</v>
      </c>
      <c r="AQ872" s="33">
        <v>0</v>
      </c>
      <c r="AR872" s="33"/>
      <c r="AS872" s="33"/>
      <c r="AT872" s="33"/>
      <c r="AU872" s="33"/>
      <c r="AV872" s="33"/>
      <c r="AW872" s="33"/>
      <c r="AX872" s="33"/>
      <c r="AY872" s="33"/>
      <c r="AZ872" s="33"/>
      <c r="BA872" s="33"/>
      <c r="BB872" s="33"/>
      <c r="BC872" s="33" t="s">
        <v>11306</v>
      </c>
      <c r="BD872" s="33" t="s">
        <v>11318</v>
      </c>
      <c r="BE872" s="33"/>
      <c r="BF872" s="33"/>
      <c r="BG872" s="33"/>
      <c r="BH872" s="33"/>
      <c r="BI872" s="33"/>
      <c r="BJ872" s="33">
        <v>0</v>
      </c>
      <c r="BK872" s="33" t="s">
        <v>31</v>
      </c>
      <c r="BL872" s="33"/>
      <c r="BM872" s="33" t="s">
        <v>22259</v>
      </c>
    </row>
    <row r="873" spans="1:65" x14ac:dyDescent="0.25">
      <c r="A873" s="33" t="s">
        <v>17991</v>
      </c>
      <c r="B873" s="33" t="s">
        <v>17992</v>
      </c>
      <c r="C873" s="33" t="s">
        <v>17993</v>
      </c>
      <c r="D873" s="33" t="s">
        <v>13574</v>
      </c>
      <c r="E873" s="33"/>
      <c r="F873" s="33" t="s">
        <v>11550</v>
      </c>
      <c r="G873" s="33">
        <v>258.8</v>
      </c>
      <c r="H873" s="33">
        <v>0</v>
      </c>
      <c r="I873" s="33"/>
      <c r="J873" s="33" t="s">
        <v>11304</v>
      </c>
      <c r="K873" s="33" t="s">
        <v>11306</v>
      </c>
      <c r="L873" s="33">
        <v>105</v>
      </c>
      <c r="M873" s="33"/>
      <c r="N873" s="33"/>
      <c r="O873" s="33"/>
      <c r="P873" s="33" t="s">
        <v>11306</v>
      </c>
      <c r="Q873" s="33" t="s">
        <v>11306</v>
      </c>
      <c r="R873" s="33">
        <v>0</v>
      </c>
      <c r="S873" s="33">
        <v>0</v>
      </c>
      <c r="T873" s="33"/>
      <c r="U873" s="33"/>
      <c r="V873" s="33"/>
      <c r="W873" s="33"/>
      <c r="X873" s="33"/>
      <c r="Y873" s="33" t="s">
        <v>11308</v>
      </c>
      <c r="Z873" s="33">
        <v>0</v>
      </c>
      <c r="AA873" s="33">
        <v>0</v>
      </c>
      <c r="AB873" s="33">
        <v>0</v>
      </c>
      <c r="AC873" s="33">
        <v>0</v>
      </c>
      <c r="AD873" s="33" t="s">
        <v>11803</v>
      </c>
      <c r="AE873" s="33" t="s">
        <v>17994</v>
      </c>
      <c r="AF873" s="33" t="s">
        <v>17995</v>
      </c>
      <c r="AG873" s="33" t="s">
        <v>17996</v>
      </c>
      <c r="AH873" s="33" t="s">
        <v>17997</v>
      </c>
      <c r="AI873" s="33" t="s">
        <v>17998</v>
      </c>
      <c r="AJ873" s="33" t="s">
        <v>17999</v>
      </c>
      <c r="AK873" s="33" t="s">
        <v>12774</v>
      </c>
      <c r="AL873" s="33" t="s">
        <v>17960</v>
      </c>
      <c r="AM873" s="33" t="s">
        <v>18000</v>
      </c>
      <c r="AN873" s="33"/>
      <c r="AO873" s="33" t="s">
        <v>11627</v>
      </c>
      <c r="AP873" s="33" t="s">
        <v>11318</v>
      </c>
      <c r="AQ873" s="33">
        <v>0</v>
      </c>
      <c r="AR873" s="33"/>
      <c r="AS873" s="33"/>
      <c r="AT873" s="33"/>
      <c r="AU873" s="33"/>
      <c r="AV873" s="33"/>
      <c r="AW873" s="33"/>
      <c r="AX873" s="33"/>
      <c r="AY873" s="33"/>
      <c r="AZ873" s="33"/>
      <c r="BA873" s="33"/>
      <c r="BB873" s="33"/>
      <c r="BC873" s="33" t="s">
        <v>11306</v>
      </c>
      <c r="BD873" s="33" t="s">
        <v>11318</v>
      </c>
      <c r="BE873" s="33"/>
      <c r="BF873" s="33"/>
      <c r="BG873" s="33"/>
      <c r="BH873" s="33"/>
      <c r="BI873" s="33"/>
      <c r="BJ873" s="33">
        <v>0</v>
      </c>
      <c r="BK873" s="33" t="s">
        <v>31</v>
      </c>
      <c r="BL873" s="33"/>
      <c r="BM873" s="33" t="s">
        <v>22259</v>
      </c>
    </row>
    <row r="874" spans="1:65" x14ac:dyDescent="0.25">
      <c r="A874" s="33" t="s">
        <v>18001</v>
      </c>
      <c r="B874" s="33" t="s">
        <v>18002</v>
      </c>
      <c r="C874" s="33" t="s">
        <v>18003</v>
      </c>
      <c r="D874" s="33" t="s">
        <v>13574</v>
      </c>
      <c r="E874" s="33"/>
      <c r="F874" s="33" t="s">
        <v>11550</v>
      </c>
      <c r="G874" s="33">
        <v>258.8</v>
      </c>
      <c r="H874" s="33">
        <v>0</v>
      </c>
      <c r="I874" s="33"/>
      <c r="J874" s="33" t="s">
        <v>11304</v>
      </c>
      <c r="K874" s="33" t="s">
        <v>11306</v>
      </c>
      <c r="L874" s="33">
        <v>105</v>
      </c>
      <c r="M874" s="33"/>
      <c r="N874" s="33"/>
      <c r="O874" s="33"/>
      <c r="P874" s="33" t="s">
        <v>11306</v>
      </c>
      <c r="Q874" s="33" t="s">
        <v>11306</v>
      </c>
      <c r="R874" s="33">
        <v>0</v>
      </c>
      <c r="S874" s="33">
        <v>0</v>
      </c>
      <c r="T874" s="33"/>
      <c r="U874" s="33"/>
      <c r="V874" s="33"/>
      <c r="W874" s="33"/>
      <c r="X874" s="33"/>
      <c r="Y874" s="33" t="s">
        <v>11308</v>
      </c>
      <c r="Z874" s="33">
        <v>0</v>
      </c>
      <c r="AA874" s="33">
        <v>0</v>
      </c>
      <c r="AB874" s="33">
        <v>0</v>
      </c>
      <c r="AC874" s="33">
        <v>0</v>
      </c>
      <c r="AD874" s="33" t="s">
        <v>11803</v>
      </c>
      <c r="AE874" s="33" t="s">
        <v>18004</v>
      </c>
      <c r="AF874" s="33" t="s">
        <v>18005</v>
      </c>
      <c r="AG874" s="33" t="s">
        <v>18006</v>
      </c>
      <c r="AH874" s="33" t="s">
        <v>18007</v>
      </c>
      <c r="AI874" s="33" t="s">
        <v>18008</v>
      </c>
      <c r="AJ874" s="33" t="s">
        <v>18009</v>
      </c>
      <c r="AK874" s="33" t="s">
        <v>12774</v>
      </c>
      <c r="AL874" s="33" t="s">
        <v>17960</v>
      </c>
      <c r="AM874" s="33" t="s">
        <v>18010</v>
      </c>
      <c r="AN874" s="33"/>
      <c r="AO874" s="33" t="s">
        <v>11627</v>
      </c>
      <c r="AP874" s="33" t="s">
        <v>11318</v>
      </c>
      <c r="AQ874" s="33">
        <v>0</v>
      </c>
      <c r="AR874" s="33"/>
      <c r="AS874" s="33"/>
      <c r="AT874" s="33"/>
      <c r="AU874" s="33"/>
      <c r="AV874" s="33"/>
      <c r="AW874" s="33"/>
      <c r="AX874" s="33"/>
      <c r="AY874" s="33"/>
      <c r="AZ874" s="33"/>
      <c r="BA874" s="33"/>
      <c r="BB874" s="33"/>
      <c r="BC874" s="33" t="s">
        <v>11306</v>
      </c>
      <c r="BD874" s="33" t="s">
        <v>11318</v>
      </c>
      <c r="BE874" s="33"/>
      <c r="BF874" s="33"/>
      <c r="BG874" s="33"/>
      <c r="BH874" s="33"/>
      <c r="BI874" s="33"/>
      <c r="BJ874" s="33">
        <v>0</v>
      </c>
      <c r="BK874" s="33" t="s">
        <v>31</v>
      </c>
      <c r="BL874" s="33"/>
      <c r="BM874" s="33" t="s">
        <v>22259</v>
      </c>
    </row>
    <row r="875" spans="1:65" x14ac:dyDescent="0.25">
      <c r="A875" s="33" t="s">
        <v>18011</v>
      </c>
      <c r="B875" s="33" t="s">
        <v>18012</v>
      </c>
      <c r="C875" s="33" t="s">
        <v>18013</v>
      </c>
      <c r="D875" s="33" t="s">
        <v>13574</v>
      </c>
      <c r="E875" s="33"/>
      <c r="F875" s="33" t="s">
        <v>11550</v>
      </c>
      <c r="G875" s="33">
        <v>258.8</v>
      </c>
      <c r="H875" s="33">
        <v>0</v>
      </c>
      <c r="I875" s="33"/>
      <c r="J875" s="33" t="s">
        <v>11304</v>
      </c>
      <c r="K875" s="33" t="s">
        <v>11306</v>
      </c>
      <c r="L875" s="33">
        <v>105</v>
      </c>
      <c r="M875" s="33"/>
      <c r="N875" s="33"/>
      <c r="O875" s="33"/>
      <c r="P875" s="33" t="s">
        <v>11306</v>
      </c>
      <c r="Q875" s="33" t="s">
        <v>11306</v>
      </c>
      <c r="R875" s="33">
        <v>0</v>
      </c>
      <c r="S875" s="33">
        <v>0</v>
      </c>
      <c r="T875" s="33"/>
      <c r="U875" s="33"/>
      <c r="V875" s="33"/>
      <c r="W875" s="33"/>
      <c r="X875" s="33"/>
      <c r="Y875" s="33" t="s">
        <v>11308</v>
      </c>
      <c r="Z875" s="33">
        <v>0</v>
      </c>
      <c r="AA875" s="33">
        <v>0</v>
      </c>
      <c r="AB875" s="33">
        <v>0</v>
      </c>
      <c r="AC875" s="33">
        <v>0</v>
      </c>
      <c r="AD875" s="33" t="s">
        <v>11803</v>
      </c>
      <c r="AE875" s="33" t="s">
        <v>18014</v>
      </c>
      <c r="AF875" s="33" t="s">
        <v>18015</v>
      </c>
      <c r="AG875" s="33" t="s">
        <v>18016</v>
      </c>
      <c r="AH875" s="33" t="s">
        <v>18017</v>
      </c>
      <c r="AI875" s="33" t="s">
        <v>18018</v>
      </c>
      <c r="AJ875" s="33" t="s">
        <v>18019</v>
      </c>
      <c r="AK875" s="33" t="s">
        <v>12774</v>
      </c>
      <c r="AL875" s="33" t="s">
        <v>17960</v>
      </c>
      <c r="AM875" s="33" t="s">
        <v>18020</v>
      </c>
      <c r="AN875" s="33"/>
      <c r="AO875" s="33" t="s">
        <v>11627</v>
      </c>
      <c r="AP875" s="33" t="s">
        <v>11318</v>
      </c>
      <c r="AQ875" s="33">
        <v>0</v>
      </c>
      <c r="AR875" s="33"/>
      <c r="AS875" s="33"/>
      <c r="AT875" s="33"/>
      <c r="AU875" s="33"/>
      <c r="AV875" s="33"/>
      <c r="AW875" s="33"/>
      <c r="AX875" s="33"/>
      <c r="AY875" s="33"/>
      <c r="AZ875" s="33"/>
      <c r="BA875" s="33"/>
      <c r="BB875" s="33"/>
      <c r="BC875" s="33" t="s">
        <v>11306</v>
      </c>
      <c r="BD875" s="33" t="s">
        <v>11318</v>
      </c>
      <c r="BE875" s="33"/>
      <c r="BF875" s="33"/>
      <c r="BG875" s="33"/>
      <c r="BH875" s="33"/>
      <c r="BI875" s="33"/>
      <c r="BJ875" s="33">
        <v>0</v>
      </c>
      <c r="BK875" s="33" t="s">
        <v>31</v>
      </c>
      <c r="BL875" s="33"/>
      <c r="BM875" s="33" t="s">
        <v>22259</v>
      </c>
    </row>
    <row r="876" spans="1:65" x14ac:dyDescent="0.25">
      <c r="A876" s="33" t="s">
        <v>18021</v>
      </c>
      <c r="B876" s="33" t="s">
        <v>7502</v>
      </c>
      <c r="C876" s="33" t="s">
        <v>18022</v>
      </c>
      <c r="D876" s="33" t="s">
        <v>13574</v>
      </c>
      <c r="E876" s="33" t="s">
        <v>11800</v>
      </c>
      <c r="F876" s="33" t="s">
        <v>11550</v>
      </c>
      <c r="G876" s="33">
        <v>258.8</v>
      </c>
      <c r="H876" s="33">
        <v>0</v>
      </c>
      <c r="I876" s="33"/>
      <c r="J876" s="33" t="s">
        <v>11304</v>
      </c>
      <c r="K876" s="33" t="s">
        <v>13375</v>
      </c>
      <c r="L876" s="33">
        <v>105</v>
      </c>
      <c r="M876" s="33"/>
      <c r="N876" s="33"/>
      <c r="O876" s="33"/>
      <c r="P876" s="33" t="s">
        <v>11306</v>
      </c>
      <c r="Q876" s="33" t="s">
        <v>11306</v>
      </c>
      <c r="R876" s="33">
        <v>0</v>
      </c>
      <c r="S876" s="33">
        <v>0</v>
      </c>
      <c r="T876" s="33"/>
      <c r="U876" s="33"/>
      <c r="V876" s="33"/>
      <c r="W876" s="33"/>
      <c r="X876" s="33"/>
      <c r="Y876" s="33" t="s">
        <v>11308</v>
      </c>
      <c r="Z876" s="33">
        <v>0</v>
      </c>
      <c r="AA876" s="33">
        <v>0</v>
      </c>
      <c r="AB876" s="33">
        <v>0</v>
      </c>
      <c r="AC876" s="33">
        <v>0</v>
      </c>
      <c r="AD876" s="33" t="s">
        <v>11803</v>
      </c>
      <c r="AE876" s="33" t="s">
        <v>18023</v>
      </c>
      <c r="AF876" s="33" t="s">
        <v>18024</v>
      </c>
      <c r="AG876" s="33" t="s">
        <v>18025</v>
      </c>
      <c r="AH876" s="33" t="s">
        <v>18026</v>
      </c>
      <c r="AI876" s="33" t="s">
        <v>18027</v>
      </c>
      <c r="AJ876" s="33" t="s">
        <v>18028</v>
      </c>
      <c r="AK876" s="33" t="s">
        <v>12774</v>
      </c>
      <c r="AL876" s="33" t="s">
        <v>17960</v>
      </c>
      <c r="AM876" s="33" t="s">
        <v>18029</v>
      </c>
      <c r="AN876" s="33"/>
      <c r="AO876" s="33" t="s">
        <v>11627</v>
      </c>
      <c r="AP876" s="33" t="s">
        <v>11318</v>
      </c>
      <c r="AQ876" s="33">
        <v>0</v>
      </c>
      <c r="AR876" s="33"/>
      <c r="AS876" s="33"/>
      <c r="AT876" s="33"/>
      <c r="AU876" s="33"/>
      <c r="AV876" s="33"/>
      <c r="AW876" s="33"/>
      <c r="AX876" s="33"/>
      <c r="AY876" s="33"/>
      <c r="AZ876" s="33"/>
      <c r="BA876" s="33"/>
      <c r="BB876" s="33"/>
      <c r="BC876" s="33" t="s">
        <v>11306</v>
      </c>
      <c r="BD876" s="33" t="s">
        <v>11318</v>
      </c>
      <c r="BE876" s="33"/>
      <c r="BF876" s="33"/>
      <c r="BG876" s="33"/>
      <c r="BH876" s="33"/>
      <c r="BI876" s="33"/>
      <c r="BJ876" s="33">
        <v>0</v>
      </c>
      <c r="BK876" s="33" t="s">
        <v>31</v>
      </c>
      <c r="BL876" s="33"/>
      <c r="BM876" s="33" t="s">
        <v>22259</v>
      </c>
    </row>
    <row r="877" spans="1:65" x14ac:dyDescent="0.25">
      <c r="A877" s="33" t="s">
        <v>18030</v>
      </c>
      <c r="B877" s="33" t="s">
        <v>594</v>
      </c>
      <c r="C877" s="33" t="s">
        <v>18031</v>
      </c>
      <c r="D877" s="33" t="s">
        <v>13574</v>
      </c>
      <c r="E877" s="33"/>
      <c r="F877" s="33" t="s">
        <v>11550</v>
      </c>
      <c r="G877" s="33">
        <v>258.8</v>
      </c>
      <c r="H877" s="33">
        <v>0</v>
      </c>
      <c r="I877" s="33"/>
      <c r="J877" s="33" t="s">
        <v>11304</v>
      </c>
      <c r="K877" s="33" t="s">
        <v>11306</v>
      </c>
      <c r="L877" s="33">
        <v>105</v>
      </c>
      <c r="M877" s="33"/>
      <c r="N877" s="33"/>
      <c r="O877" s="33"/>
      <c r="P877" s="33" t="s">
        <v>11306</v>
      </c>
      <c r="Q877" s="33" t="s">
        <v>11306</v>
      </c>
      <c r="R877" s="33">
        <v>0</v>
      </c>
      <c r="S877" s="33">
        <v>0</v>
      </c>
      <c r="T877" s="33"/>
      <c r="U877" s="33"/>
      <c r="V877" s="33"/>
      <c r="W877" s="33"/>
      <c r="X877" s="33"/>
      <c r="Y877" s="33" t="s">
        <v>11308</v>
      </c>
      <c r="Z877" s="33">
        <v>0</v>
      </c>
      <c r="AA877" s="33">
        <v>0</v>
      </c>
      <c r="AB877" s="33">
        <v>0</v>
      </c>
      <c r="AC877" s="33">
        <v>0</v>
      </c>
      <c r="AD877" s="33" t="s">
        <v>11803</v>
      </c>
      <c r="AE877" s="33" t="s">
        <v>18032</v>
      </c>
      <c r="AF877" s="33" t="s">
        <v>18033</v>
      </c>
      <c r="AG877" s="33" t="s">
        <v>18034</v>
      </c>
      <c r="AH877" s="33" t="s">
        <v>18035</v>
      </c>
      <c r="AI877" s="33" t="s">
        <v>18036</v>
      </c>
      <c r="AJ877" s="33" t="s">
        <v>18037</v>
      </c>
      <c r="AK877" s="33" t="s">
        <v>12774</v>
      </c>
      <c r="AL877" s="33" t="s">
        <v>17960</v>
      </c>
      <c r="AM877" s="33" t="s">
        <v>18038</v>
      </c>
      <c r="AN877" s="33"/>
      <c r="AO877" s="33" t="s">
        <v>11627</v>
      </c>
      <c r="AP877" s="33" t="s">
        <v>11318</v>
      </c>
      <c r="AQ877" s="33">
        <v>0</v>
      </c>
      <c r="AR877" s="33"/>
      <c r="AS877" s="33"/>
      <c r="AT877" s="33"/>
      <c r="AU877" s="33"/>
      <c r="AV877" s="33"/>
      <c r="AW877" s="33"/>
      <c r="AX877" s="33"/>
      <c r="AY877" s="33"/>
      <c r="AZ877" s="33"/>
      <c r="BA877" s="33"/>
      <c r="BB877" s="33"/>
      <c r="BC877" s="33" t="s">
        <v>11306</v>
      </c>
      <c r="BD877" s="33" t="s">
        <v>11318</v>
      </c>
      <c r="BE877" s="33"/>
      <c r="BF877" s="33"/>
      <c r="BG877" s="33"/>
      <c r="BH877" s="33"/>
      <c r="BI877" s="33"/>
      <c r="BJ877" s="33">
        <v>0</v>
      </c>
      <c r="BK877" s="33" t="s">
        <v>31</v>
      </c>
      <c r="BL877" s="33"/>
      <c r="BM877" s="33" t="s">
        <v>22259</v>
      </c>
    </row>
    <row r="878" spans="1:65" x14ac:dyDescent="0.25">
      <c r="A878" s="33" t="s">
        <v>18039</v>
      </c>
      <c r="B878" s="33" t="s">
        <v>18040</v>
      </c>
      <c r="C878" s="33" t="s">
        <v>18041</v>
      </c>
      <c r="D878" s="33" t="s">
        <v>13574</v>
      </c>
      <c r="E878" s="33"/>
      <c r="F878" s="33" t="s">
        <v>11550</v>
      </c>
      <c r="G878" s="33">
        <v>258.8</v>
      </c>
      <c r="H878" s="33">
        <v>0</v>
      </c>
      <c r="I878" s="33"/>
      <c r="J878" s="33" t="s">
        <v>11304</v>
      </c>
      <c r="K878" s="33" t="s">
        <v>11306</v>
      </c>
      <c r="L878" s="33">
        <v>105</v>
      </c>
      <c r="M878" s="33"/>
      <c r="N878" s="33"/>
      <c r="O878" s="33"/>
      <c r="P878" s="33" t="s">
        <v>11306</v>
      </c>
      <c r="Q878" s="33" t="s">
        <v>11306</v>
      </c>
      <c r="R878" s="33">
        <v>0</v>
      </c>
      <c r="S878" s="33">
        <v>0</v>
      </c>
      <c r="T878" s="33"/>
      <c r="U878" s="33"/>
      <c r="V878" s="33"/>
      <c r="W878" s="33"/>
      <c r="X878" s="33"/>
      <c r="Y878" s="33" t="s">
        <v>11308</v>
      </c>
      <c r="Z878" s="33">
        <v>0</v>
      </c>
      <c r="AA878" s="33">
        <v>0</v>
      </c>
      <c r="AB878" s="33">
        <v>0</v>
      </c>
      <c r="AC878" s="33">
        <v>0</v>
      </c>
      <c r="AD878" s="33" t="s">
        <v>11803</v>
      </c>
      <c r="AE878" s="33" t="s">
        <v>18042</v>
      </c>
      <c r="AF878" s="33" t="s">
        <v>18043</v>
      </c>
      <c r="AG878" s="33" t="s">
        <v>18044</v>
      </c>
      <c r="AH878" s="33" t="s">
        <v>18045</v>
      </c>
      <c r="AI878" s="33" t="s">
        <v>18046</v>
      </c>
      <c r="AJ878" s="33" t="s">
        <v>18047</v>
      </c>
      <c r="AK878" s="33" t="s">
        <v>12774</v>
      </c>
      <c r="AL878" s="33" t="s">
        <v>17960</v>
      </c>
      <c r="AM878" s="33" t="s">
        <v>18048</v>
      </c>
      <c r="AN878" s="33"/>
      <c r="AO878" s="33" t="s">
        <v>11627</v>
      </c>
      <c r="AP878" s="33" t="s">
        <v>11318</v>
      </c>
      <c r="AQ878" s="33">
        <v>0</v>
      </c>
      <c r="AR878" s="33"/>
      <c r="AS878" s="33"/>
      <c r="AT878" s="33"/>
      <c r="AU878" s="33"/>
      <c r="AV878" s="33"/>
      <c r="AW878" s="33"/>
      <c r="AX878" s="33"/>
      <c r="AY878" s="33"/>
      <c r="AZ878" s="33"/>
      <c r="BA878" s="33"/>
      <c r="BB878" s="33"/>
      <c r="BC878" s="33" t="s">
        <v>11306</v>
      </c>
      <c r="BD878" s="33" t="s">
        <v>11318</v>
      </c>
      <c r="BE878" s="33"/>
      <c r="BF878" s="33"/>
      <c r="BG878" s="33"/>
      <c r="BH878" s="33"/>
      <c r="BI878" s="33"/>
      <c r="BJ878" s="33">
        <v>0</v>
      </c>
      <c r="BK878" s="33" t="s">
        <v>31</v>
      </c>
      <c r="BL878" s="33"/>
      <c r="BM878" s="33" t="s">
        <v>22259</v>
      </c>
    </row>
    <row r="879" spans="1:65" x14ac:dyDescent="0.25">
      <c r="A879" s="33" t="s">
        <v>18049</v>
      </c>
      <c r="B879" s="33" t="s">
        <v>18050</v>
      </c>
      <c r="C879" s="33" t="s">
        <v>18051</v>
      </c>
      <c r="D879" s="33" t="s">
        <v>13574</v>
      </c>
      <c r="E879" s="33"/>
      <c r="F879" s="33" t="s">
        <v>11550</v>
      </c>
      <c r="G879" s="33">
        <v>258.8</v>
      </c>
      <c r="H879" s="33">
        <v>0</v>
      </c>
      <c r="I879" s="33"/>
      <c r="J879" s="33" t="s">
        <v>11304</v>
      </c>
      <c r="K879" s="33" t="s">
        <v>11306</v>
      </c>
      <c r="L879" s="33">
        <v>105</v>
      </c>
      <c r="M879" s="33"/>
      <c r="N879" s="33"/>
      <c r="O879" s="33"/>
      <c r="P879" s="33" t="s">
        <v>11306</v>
      </c>
      <c r="Q879" s="33" t="s">
        <v>11306</v>
      </c>
      <c r="R879" s="33">
        <v>0</v>
      </c>
      <c r="S879" s="33">
        <v>0</v>
      </c>
      <c r="T879" s="33"/>
      <c r="U879" s="33"/>
      <c r="V879" s="33"/>
      <c r="W879" s="33"/>
      <c r="X879" s="33"/>
      <c r="Y879" s="33" t="s">
        <v>11308</v>
      </c>
      <c r="Z879" s="33">
        <v>0</v>
      </c>
      <c r="AA879" s="33">
        <v>0</v>
      </c>
      <c r="AB879" s="33">
        <v>0</v>
      </c>
      <c r="AC879" s="33">
        <v>0</v>
      </c>
      <c r="AD879" s="33" t="s">
        <v>11803</v>
      </c>
      <c r="AE879" s="33" t="s">
        <v>18052</v>
      </c>
      <c r="AF879" s="33" t="s">
        <v>18053</v>
      </c>
      <c r="AG879" s="33" t="s">
        <v>18054</v>
      </c>
      <c r="AH879" s="33" t="s">
        <v>18055</v>
      </c>
      <c r="AI879" s="33" t="s">
        <v>18056</v>
      </c>
      <c r="AJ879" s="33" t="s">
        <v>18057</v>
      </c>
      <c r="AK879" s="33" t="s">
        <v>12774</v>
      </c>
      <c r="AL879" s="33" t="s">
        <v>17960</v>
      </c>
      <c r="AM879" s="33" t="s">
        <v>18058</v>
      </c>
      <c r="AN879" s="33"/>
      <c r="AO879" s="33" t="s">
        <v>11627</v>
      </c>
      <c r="AP879" s="33" t="s">
        <v>11318</v>
      </c>
      <c r="AQ879" s="33">
        <v>0</v>
      </c>
      <c r="AR879" s="33"/>
      <c r="AS879" s="33"/>
      <c r="AT879" s="33"/>
      <c r="AU879" s="33"/>
      <c r="AV879" s="33"/>
      <c r="AW879" s="33"/>
      <c r="AX879" s="33"/>
      <c r="AY879" s="33"/>
      <c r="AZ879" s="33"/>
      <c r="BA879" s="33"/>
      <c r="BB879" s="33"/>
      <c r="BC879" s="33" t="s">
        <v>11306</v>
      </c>
      <c r="BD879" s="33" t="s">
        <v>11318</v>
      </c>
      <c r="BE879" s="33"/>
      <c r="BF879" s="33"/>
      <c r="BG879" s="33"/>
      <c r="BH879" s="33"/>
      <c r="BI879" s="33"/>
      <c r="BJ879" s="33">
        <v>0</v>
      </c>
      <c r="BK879" s="33" t="s">
        <v>31</v>
      </c>
      <c r="BL879" s="33"/>
      <c r="BM879" s="33" t="s">
        <v>22259</v>
      </c>
    </row>
    <row r="880" spans="1:65" x14ac:dyDescent="0.25">
      <c r="A880" s="33" t="s">
        <v>18059</v>
      </c>
      <c r="B880" s="33" t="s">
        <v>18060</v>
      </c>
      <c r="C880" s="33" t="s">
        <v>18061</v>
      </c>
      <c r="D880" s="33" t="s">
        <v>13574</v>
      </c>
      <c r="E880" s="33"/>
      <c r="F880" s="33" t="s">
        <v>11550</v>
      </c>
      <c r="G880" s="33">
        <v>258.8</v>
      </c>
      <c r="H880" s="33">
        <v>0</v>
      </c>
      <c r="I880" s="33"/>
      <c r="J880" s="33" t="s">
        <v>11304</v>
      </c>
      <c r="K880" s="33" t="s">
        <v>12197</v>
      </c>
      <c r="L880" s="33">
        <v>105</v>
      </c>
      <c r="M880" s="33"/>
      <c r="N880" s="33"/>
      <c r="O880" s="33"/>
      <c r="P880" s="33" t="s">
        <v>11306</v>
      </c>
      <c r="Q880" s="33" t="s">
        <v>11306</v>
      </c>
      <c r="R880" s="33">
        <v>0</v>
      </c>
      <c r="S880" s="33">
        <v>0</v>
      </c>
      <c r="T880" s="33"/>
      <c r="U880" s="33"/>
      <c r="V880" s="33"/>
      <c r="W880" s="33"/>
      <c r="X880" s="33"/>
      <c r="Y880" s="33" t="s">
        <v>11308</v>
      </c>
      <c r="Z880" s="33">
        <v>0</v>
      </c>
      <c r="AA880" s="33">
        <v>0</v>
      </c>
      <c r="AB880" s="33">
        <v>0</v>
      </c>
      <c r="AC880" s="33">
        <v>0</v>
      </c>
      <c r="AD880" s="33" t="s">
        <v>11803</v>
      </c>
      <c r="AE880" s="33" t="s">
        <v>18062</v>
      </c>
      <c r="AF880" s="33" t="s">
        <v>18063</v>
      </c>
      <c r="AG880" s="33" t="s">
        <v>18064</v>
      </c>
      <c r="AH880" s="33" t="s">
        <v>18065</v>
      </c>
      <c r="AI880" s="33" t="s">
        <v>18066</v>
      </c>
      <c r="AJ880" s="33" t="s">
        <v>18067</v>
      </c>
      <c r="AK880" s="33" t="s">
        <v>12774</v>
      </c>
      <c r="AL880" s="33" t="s">
        <v>17960</v>
      </c>
      <c r="AM880" s="33" t="s">
        <v>18068</v>
      </c>
      <c r="AN880" s="33"/>
      <c r="AO880" s="33" t="s">
        <v>11627</v>
      </c>
      <c r="AP880" s="33" t="s">
        <v>11318</v>
      </c>
      <c r="AQ880" s="33">
        <v>0</v>
      </c>
      <c r="AR880" s="33"/>
      <c r="AS880" s="33"/>
      <c r="AT880" s="33"/>
      <c r="AU880" s="33"/>
      <c r="AV880" s="33"/>
      <c r="AW880" s="33"/>
      <c r="AX880" s="33"/>
      <c r="AY880" s="33"/>
      <c r="AZ880" s="33"/>
      <c r="BA880" s="33"/>
      <c r="BB880" s="33"/>
      <c r="BC880" s="33" t="s">
        <v>11306</v>
      </c>
      <c r="BD880" s="33" t="s">
        <v>11318</v>
      </c>
      <c r="BE880" s="33"/>
      <c r="BF880" s="33"/>
      <c r="BG880" s="33"/>
      <c r="BH880" s="33"/>
      <c r="BI880" s="33"/>
      <c r="BJ880" s="33">
        <v>0</v>
      </c>
      <c r="BK880" s="33" t="s">
        <v>31</v>
      </c>
      <c r="BL880" s="33"/>
      <c r="BM880" s="33" t="s">
        <v>22259</v>
      </c>
    </row>
    <row r="881" spans="1:65" x14ac:dyDescent="0.25">
      <c r="A881" s="33" t="s">
        <v>18069</v>
      </c>
      <c r="B881" s="33" t="s">
        <v>7526</v>
      </c>
      <c r="C881" s="33" t="s">
        <v>18070</v>
      </c>
      <c r="D881" s="33" t="s">
        <v>13574</v>
      </c>
      <c r="E881" s="33" t="s">
        <v>11800</v>
      </c>
      <c r="F881" s="33" t="s">
        <v>11550</v>
      </c>
      <c r="G881" s="33">
        <v>258.8</v>
      </c>
      <c r="H881" s="33">
        <v>0</v>
      </c>
      <c r="I881" s="33"/>
      <c r="J881" s="33" t="s">
        <v>11304</v>
      </c>
      <c r="K881" s="33" t="s">
        <v>12197</v>
      </c>
      <c r="L881" s="33">
        <v>105</v>
      </c>
      <c r="M881" s="33"/>
      <c r="N881" s="33"/>
      <c r="O881" s="33"/>
      <c r="P881" s="33" t="s">
        <v>11306</v>
      </c>
      <c r="Q881" s="33" t="s">
        <v>11306</v>
      </c>
      <c r="R881" s="33">
        <v>0</v>
      </c>
      <c r="S881" s="33">
        <v>0</v>
      </c>
      <c r="T881" s="33"/>
      <c r="U881" s="33"/>
      <c r="V881" s="33"/>
      <c r="W881" s="33"/>
      <c r="X881" s="33"/>
      <c r="Y881" s="33" t="s">
        <v>11308</v>
      </c>
      <c r="Z881" s="33">
        <v>0</v>
      </c>
      <c r="AA881" s="33">
        <v>0</v>
      </c>
      <c r="AB881" s="33">
        <v>0</v>
      </c>
      <c r="AC881" s="33">
        <v>0</v>
      </c>
      <c r="AD881" s="33" t="s">
        <v>11803</v>
      </c>
      <c r="AE881" s="33" t="s">
        <v>18071</v>
      </c>
      <c r="AF881" s="33" t="s">
        <v>18072</v>
      </c>
      <c r="AG881" s="33" t="s">
        <v>18073</v>
      </c>
      <c r="AH881" s="33" t="s">
        <v>18074</v>
      </c>
      <c r="AI881" s="33" t="s">
        <v>18075</v>
      </c>
      <c r="AJ881" s="33" t="s">
        <v>18076</v>
      </c>
      <c r="AK881" s="33" t="s">
        <v>12774</v>
      </c>
      <c r="AL881" s="33" t="s">
        <v>17960</v>
      </c>
      <c r="AM881" s="33" t="s">
        <v>18077</v>
      </c>
      <c r="AN881" s="33"/>
      <c r="AO881" s="33" t="s">
        <v>11627</v>
      </c>
      <c r="AP881" s="33" t="s">
        <v>11318</v>
      </c>
      <c r="AQ881" s="33">
        <v>0</v>
      </c>
      <c r="AR881" s="33"/>
      <c r="AS881" s="33"/>
      <c r="AT881" s="33"/>
      <c r="AU881" s="33"/>
      <c r="AV881" s="33"/>
      <c r="AW881" s="33"/>
      <c r="AX881" s="33"/>
      <c r="AY881" s="33"/>
      <c r="AZ881" s="33"/>
      <c r="BA881" s="33"/>
      <c r="BB881" s="33"/>
      <c r="BC881" s="33" t="s">
        <v>11306</v>
      </c>
      <c r="BD881" s="33" t="s">
        <v>11318</v>
      </c>
      <c r="BE881" s="33"/>
      <c r="BF881" s="33"/>
      <c r="BG881" s="33"/>
      <c r="BH881" s="33"/>
      <c r="BI881" s="33"/>
      <c r="BJ881" s="33">
        <v>0</v>
      </c>
      <c r="BK881" s="33" t="s">
        <v>31</v>
      </c>
      <c r="BL881" s="33"/>
      <c r="BM881" s="33" t="s">
        <v>22259</v>
      </c>
    </row>
    <row r="882" spans="1:65" x14ac:dyDescent="0.25">
      <c r="A882" s="33" t="s">
        <v>18078</v>
      </c>
      <c r="B882" s="33" t="s">
        <v>567</v>
      </c>
      <c r="C882" s="33" t="s">
        <v>18079</v>
      </c>
      <c r="D882" s="33" t="s">
        <v>13574</v>
      </c>
      <c r="E882" s="33" t="s">
        <v>11800</v>
      </c>
      <c r="F882" s="33" t="s">
        <v>11550</v>
      </c>
      <c r="G882" s="33">
        <v>258.8</v>
      </c>
      <c r="H882" s="33">
        <v>0</v>
      </c>
      <c r="I882" s="33"/>
      <c r="J882" s="33" t="s">
        <v>11304</v>
      </c>
      <c r="K882" s="33" t="s">
        <v>12197</v>
      </c>
      <c r="L882" s="33">
        <v>105</v>
      </c>
      <c r="M882" s="33"/>
      <c r="N882" s="33"/>
      <c r="O882" s="33"/>
      <c r="P882" s="33" t="s">
        <v>11306</v>
      </c>
      <c r="Q882" s="33" t="s">
        <v>11306</v>
      </c>
      <c r="R882" s="33">
        <v>0</v>
      </c>
      <c r="S882" s="33">
        <v>0</v>
      </c>
      <c r="T882" s="33"/>
      <c r="U882" s="33"/>
      <c r="V882" s="33"/>
      <c r="W882" s="33"/>
      <c r="X882" s="33"/>
      <c r="Y882" s="33" t="s">
        <v>11308</v>
      </c>
      <c r="Z882" s="33">
        <v>0</v>
      </c>
      <c r="AA882" s="33">
        <v>0</v>
      </c>
      <c r="AB882" s="33">
        <v>0</v>
      </c>
      <c r="AC882" s="33">
        <v>0</v>
      </c>
      <c r="AD882" s="33" t="s">
        <v>11803</v>
      </c>
      <c r="AE882" s="33" t="s">
        <v>18080</v>
      </c>
      <c r="AF882" s="33" t="s">
        <v>18081</v>
      </c>
      <c r="AG882" s="33" t="s">
        <v>18082</v>
      </c>
      <c r="AH882" s="33" t="s">
        <v>18083</v>
      </c>
      <c r="AI882" s="33" t="s">
        <v>18084</v>
      </c>
      <c r="AJ882" s="33" t="s">
        <v>18085</v>
      </c>
      <c r="AK882" s="33" t="s">
        <v>12774</v>
      </c>
      <c r="AL882" s="33" t="s">
        <v>17960</v>
      </c>
      <c r="AM882" s="33" t="s">
        <v>18086</v>
      </c>
      <c r="AN882" s="33"/>
      <c r="AO882" s="33" t="s">
        <v>11627</v>
      </c>
      <c r="AP882" s="33" t="s">
        <v>11318</v>
      </c>
      <c r="AQ882" s="33">
        <v>0</v>
      </c>
      <c r="AR882" s="33"/>
      <c r="AS882" s="33"/>
      <c r="AT882" s="33"/>
      <c r="AU882" s="33"/>
      <c r="AV882" s="33"/>
      <c r="AW882" s="33"/>
      <c r="AX882" s="33"/>
      <c r="AY882" s="33"/>
      <c r="AZ882" s="33"/>
      <c r="BA882" s="33"/>
      <c r="BB882" s="33"/>
      <c r="BC882" s="33" t="s">
        <v>11306</v>
      </c>
      <c r="BD882" s="33" t="s">
        <v>11318</v>
      </c>
      <c r="BE882" s="33"/>
      <c r="BF882" s="33"/>
      <c r="BG882" s="33"/>
      <c r="BH882" s="33"/>
      <c r="BI882" s="33"/>
      <c r="BJ882" s="33">
        <v>0</v>
      </c>
      <c r="BK882" s="33" t="s">
        <v>31</v>
      </c>
      <c r="BL882" s="33"/>
      <c r="BM882" s="33" t="s">
        <v>22259</v>
      </c>
    </row>
    <row r="883" spans="1:65" x14ac:dyDescent="0.25">
      <c r="A883" s="33" t="s">
        <v>18087</v>
      </c>
      <c r="B883" s="33" t="s">
        <v>2274</v>
      </c>
      <c r="C883" s="33" t="s">
        <v>18088</v>
      </c>
      <c r="D883" s="33" t="s">
        <v>13574</v>
      </c>
      <c r="E883" s="33" t="s">
        <v>15133</v>
      </c>
      <c r="F883" s="33" t="s">
        <v>11550</v>
      </c>
      <c r="G883" s="33">
        <v>258.8</v>
      </c>
      <c r="H883" s="33">
        <v>0</v>
      </c>
      <c r="I883" s="33"/>
      <c r="J883" s="33" t="s">
        <v>11304</v>
      </c>
      <c r="K883" s="33" t="s">
        <v>11306</v>
      </c>
      <c r="L883" s="33">
        <v>105</v>
      </c>
      <c r="M883" s="33"/>
      <c r="N883" s="33"/>
      <c r="O883" s="33"/>
      <c r="P883" s="33" t="s">
        <v>11306</v>
      </c>
      <c r="Q883" s="33" t="s">
        <v>11306</v>
      </c>
      <c r="R883" s="33">
        <v>0</v>
      </c>
      <c r="S883" s="33">
        <v>0</v>
      </c>
      <c r="T883" s="33"/>
      <c r="U883" s="33"/>
      <c r="V883" s="33"/>
      <c r="W883" s="33"/>
      <c r="X883" s="33"/>
      <c r="Y883" s="33" t="s">
        <v>11308</v>
      </c>
      <c r="Z883" s="33">
        <v>0</v>
      </c>
      <c r="AA883" s="33">
        <v>0</v>
      </c>
      <c r="AB883" s="33">
        <v>0</v>
      </c>
      <c r="AC883" s="33">
        <v>0</v>
      </c>
      <c r="AD883" s="33" t="s">
        <v>11803</v>
      </c>
      <c r="AE883" s="33" t="s">
        <v>18089</v>
      </c>
      <c r="AF883" s="33" t="s">
        <v>18090</v>
      </c>
      <c r="AG883" s="33" t="s">
        <v>18091</v>
      </c>
      <c r="AH883" s="33" t="s">
        <v>18092</v>
      </c>
      <c r="AI883" s="33" t="s">
        <v>18093</v>
      </c>
      <c r="AJ883" s="33" t="s">
        <v>18094</v>
      </c>
      <c r="AK883" s="33" t="s">
        <v>12774</v>
      </c>
      <c r="AL883" s="33" t="s">
        <v>17960</v>
      </c>
      <c r="AM883" s="33" t="s">
        <v>18095</v>
      </c>
      <c r="AN883" s="33"/>
      <c r="AO883" s="33" t="s">
        <v>11627</v>
      </c>
      <c r="AP883" s="33" t="s">
        <v>11318</v>
      </c>
      <c r="AQ883" s="33">
        <v>0</v>
      </c>
      <c r="AR883" s="33"/>
      <c r="AS883" s="33"/>
      <c r="AT883" s="33"/>
      <c r="AU883" s="33"/>
      <c r="AV883" s="33"/>
      <c r="AW883" s="33"/>
      <c r="AX883" s="33"/>
      <c r="AY883" s="33"/>
      <c r="AZ883" s="33"/>
      <c r="BA883" s="33"/>
      <c r="BB883" s="33"/>
      <c r="BC883" s="33" t="s">
        <v>11306</v>
      </c>
      <c r="BD883" s="33" t="s">
        <v>11318</v>
      </c>
      <c r="BE883" s="33"/>
      <c r="BF883" s="33"/>
      <c r="BG883" s="33"/>
      <c r="BH883" s="33"/>
      <c r="BI883" s="33"/>
      <c r="BJ883" s="33">
        <v>0</v>
      </c>
      <c r="BK883" s="33" t="s">
        <v>31</v>
      </c>
      <c r="BL883" s="33"/>
      <c r="BM883" s="33" t="s">
        <v>22259</v>
      </c>
    </row>
    <row r="884" spans="1:65" x14ac:dyDescent="0.25">
      <c r="A884" s="33" t="s">
        <v>18096</v>
      </c>
      <c r="B884" s="33" t="s">
        <v>601</v>
      </c>
      <c r="C884" s="33" t="s">
        <v>18097</v>
      </c>
      <c r="D884" s="33" t="s">
        <v>13574</v>
      </c>
      <c r="E884" s="33"/>
      <c r="F884" s="33" t="s">
        <v>11550</v>
      </c>
      <c r="G884" s="33">
        <v>258.8</v>
      </c>
      <c r="H884" s="33">
        <v>0</v>
      </c>
      <c r="I884" s="33"/>
      <c r="J884" s="33" t="s">
        <v>11304</v>
      </c>
      <c r="K884" s="33" t="s">
        <v>12197</v>
      </c>
      <c r="L884" s="33">
        <v>105</v>
      </c>
      <c r="M884" s="33"/>
      <c r="N884" s="33"/>
      <c r="O884" s="33"/>
      <c r="P884" s="33" t="s">
        <v>11306</v>
      </c>
      <c r="Q884" s="33" t="s">
        <v>11306</v>
      </c>
      <c r="R884" s="33">
        <v>0</v>
      </c>
      <c r="S884" s="33">
        <v>0</v>
      </c>
      <c r="T884" s="33"/>
      <c r="U884" s="33"/>
      <c r="V884" s="33"/>
      <c r="W884" s="33"/>
      <c r="X884" s="33"/>
      <c r="Y884" s="33" t="s">
        <v>11308</v>
      </c>
      <c r="Z884" s="33">
        <v>0</v>
      </c>
      <c r="AA884" s="33">
        <v>0</v>
      </c>
      <c r="AB884" s="33">
        <v>0</v>
      </c>
      <c r="AC884" s="33">
        <v>0</v>
      </c>
      <c r="AD884" s="33" t="s">
        <v>11803</v>
      </c>
      <c r="AE884" s="33" t="s">
        <v>18098</v>
      </c>
      <c r="AF884" s="33" t="s">
        <v>18099</v>
      </c>
      <c r="AG884" s="33" t="s">
        <v>18100</v>
      </c>
      <c r="AH884" s="33" t="s">
        <v>18101</v>
      </c>
      <c r="AI884" s="33" t="s">
        <v>18102</v>
      </c>
      <c r="AJ884" s="33" t="s">
        <v>18103</v>
      </c>
      <c r="AK884" s="33" t="s">
        <v>12774</v>
      </c>
      <c r="AL884" s="33" t="s">
        <v>17960</v>
      </c>
      <c r="AM884" s="33" t="s">
        <v>18104</v>
      </c>
      <c r="AN884" s="33"/>
      <c r="AO884" s="33" t="s">
        <v>11627</v>
      </c>
      <c r="AP884" s="33" t="s">
        <v>11318</v>
      </c>
      <c r="AQ884" s="33">
        <v>0</v>
      </c>
      <c r="AR884" s="33"/>
      <c r="AS884" s="33"/>
      <c r="AT884" s="33"/>
      <c r="AU884" s="33"/>
      <c r="AV884" s="33"/>
      <c r="AW884" s="33"/>
      <c r="AX884" s="33"/>
      <c r="AY884" s="33"/>
      <c r="AZ884" s="33"/>
      <c r="BA884" s="33"/>
      <c r="BB884" s="33"/>
      <c r="BC884" s="33" t="s">
        <v>11306</v>
      </c>
      <c r="BD884" s="33" t="s">
        <v>11318</v>
      </c>
      <c r="BE884" s="33"/>
      <c r="BF884" s="33"/>
      <c r="BG884" s="33"/>
      <c r="BH884" s="33"/>
      <c r="BI884" s="33"/>
      <c r="BJ884" s="33">
        <v>0</v>
      </c>
      <c r="BK884" s="33" t="s">
        <v>31</v>
      </c>
      <c r="BL884" s="33"/>
      <c r="BM884" s="33" t="s">
        <v>22259</v>
      </c>
    </row>
    <row r="885" spans="1:65" x14ac:dyDescent="0.25">
      <c r="A885" s="33" t="s">
        <v>18105</v>
      </c>
      <c r="B885" s="33" t="s">
        <v>18106</v>
      </c>
      <c r="C885" s="33" t="s">
        <v>18107</v>
      </c>
      <c r="D885" s="33" t="s">
        <v>13574</v>
      </c>
      <c r="E885" s="33"/>
      <c r="F885" s="33" t="s">
        <v>11550</v>
      </c>
      <c r="G885" s="33">
        <v>258.8</v>
      </c>
      <c r="H885" s="33">
        <v>0</v>
      </c>
      <c r="I885" s="33"/>
      <c r="J885" s="33" t="s">
        <v>11304</v>
      </c>
      <c r="K885" s="33" t="s">
        <v>11306</v>
      </c>
      <c r="L885" s="33">
        <v>105</v>
      </c>
      <c r="M885" s="33"/>
      <c r="N885" s="33"/>
      <c r="O885" s="33"/>
      <c r="P885" s="33" t="s">
        <v>11306</v>
      </c>
      <c r="Q885" s="33" t="s">
        <v>11306</v>
      </c>
      <c r="R885" s="33">
        <v>0</v>
      </c>
      <c r="S885" s="33">
        <v>0</v>
      </c>
      <c r="T885" s="33"/>
      <c r="U885" s="33"/>
      <c r="V885" s="33"/>
      <c r="W885" s="33"/>
      <c r="X885" s="33"/>
      <c r="Y885" s="33" t="s">
        <v>11308</v>
      </c>
      <c r="Z885" s="33">
        <v>0</v>
      </c>
      <c r="AA885" s="33">
        <v>0</v>
      </c>
      <c r="AB885" s="33">
        <v>0</v>
      </c>
      <c r="AC885" s="33">
        <v>0</v>
      </c>
      <c r="AD885" s="33" t="s">
        <v>11803</v>
      </c>
      <c r="AE885" s="33" t="s">
        <v>18108</v>
      </c>
      <c r="AF885" s="33" t="s">
        <v>18109</v>
      </c>
      <c r="AG885" s="33" t="s">
        <v>18110</v>
      </c>
      <c r="AH885" s="33" t="s">
        <v>18111</v>
      </c>
      <c r="AI885" s="33" t="s">
        <v>18112</v>
      </c>
      <c r="AJ885" s="33" t="s">
        <v>18113</v>
      </c>
      <c r="AK885" s="33" t="s">
        <v>12774</v>
      </c>
      <c r="AL885" s="33" t="s">
        <v>17960</v>
      </c>
      <c r="AM885" s="33" t="s">
        <v>18114</v>
      </c>
      <c r="AN885" s="33"/>
      <c r="AO885" s="33" t="s">
        <v>11627</v>
      </c>
      <c r="AP885" s="33" t="s">
        <v>11318</v>
      </c>
      <c r="AQ885" s="33">
        <v>0</v>
      </c>
      <c r="AR885" s="33"/>
      <c r="AS885" s="33"/>
      <c r="AT885" s="33"/>
      <c r="AU885" s="33"/>
      <c r="AV885" s="33"/>
      <c r="AW885" s="33"/>
      <c r="AX885" s="33"/>
      <c r="AY885" s="33"/>
      <c r="AZ885" s="33"/>
      <c r="BA885" s="33"/>
      <c r="BB885" s="33"/>
      <c r="BC885" s="33" t="s">
        <v>11306</v>
      </c>
      <c r="BD885" s="33" t="s">
        <v>11318</v>
      </c>
      <c r="BE885" s="33"/>
      <c r="BF885" s="33"/>
      <c r="BG885" s="33"/>
      <c r="BH885" s="33"/>
      <c r="BI885" s="33"/>
      <c r="BJ885" s="33">
        <v>0</v>
      </c>
      <c r="BK885" s="33" t="s">
        <v>31</v>
      </c>
      <c r="BL885" s="33"/>
      <c r="BM885" s="33" t="s">
        <v>22259</v>
      </c>
    </row>
    <row r="886" spans="1:65" x14ac:dyDescent="0.25">
      <c r="A886" s="33" t="s">
        <v>18115</v>
      </c>
      <c r="B886" s="33" t="s">
        <v>7583</v>
      </c>
      <c r="C886" s="33" t="s">
        <v>18116</v>
      </c>
      <c r="D886" s="33" t="s">
        <v>13574</v>
      </c>
      <c r="E886" s="33" t="s">
        <v>11800</v>
      </c>
      <c r="F886" s="33" t="s">
        <v>11550</v>
      </c>
      <c r="G886" s="33">
        <v>258.8</v>
      </c>
      <c r="H886" s="33">
        <v>0</v>
      </c>
      <c r="I886" s="33"/>
      <c r="J886" s="33" t="s">
        <v>11304</v>
      </c>
      <c r="K886" s="33" t="s">
        <v>12197</v>
      </c>
      <c r="L886" s="33">
        <v>105</v>
      </c>
      <c r="M886" s="33"/>
      <c r="N886" s="33"/>
      <c r="O886" s="33"/>
      <c r="P886" s="33" t="s">
        <v>11306</v>
      </c>
      <c r="Q886" s="33" t="s">
        <v>11306</v>
      </c>
      <c r="R886" s="33">
        <v>0</v>
      </c>
      <c r="S886" s="33">
        <v>0</v>
      </c>
      <c r="T886" s="33"/>
      <c r="U886" s="33"/>
      <c r="V886" s="33"/>
      <c r="W886" s="33"/>
      <c r="X886" s="33"/>
      <c r="Y886" s="33" t="s">
        <v>11308</v>
      </c>
      <c r="Z886" s="33">
        <v>0</v>
      </c>
      <c r="AA886" s="33">
        <v>0</v>
      </c>
      <c r="AB886" s="33">
        <v>0</v>
      </c>
      <c r="AC886" s="33">
        <v>0</v>
      </c>
      <c r="AD886" s="33" t="s">
        <v>11803</v>
      </c>
      <c r="AE886" s="33" t="s">
        <v>18117</v>
      </c>
      <c r="AF886" s="33" t="s">
        <v>18118</v>
      </c>
      <c r="AG886" s="33" t="s">
        <v>18119</v>
      </c>
      <c r="AH886" s="33" t="s">
        <v>18120</v>
      </c>
      <c r="AI886" s="33" t="s">
        <v>18121</v>
      </c>
      <c r="AJ886" s="33" t="s">
        <v>18122</v>
      </c>
      <c r="AK886" s="33" t="s">
        <v>12774</v>
      </c>
      <c r="AL886" s="33" t="s">
        <v>17960</v>
      </c>
      <c r="AM886" s="33" t="s">
        <v>18123</v>
      </c>
      <c r="AN886" s="33"/>
      <c r="AO886" s="33" t="s">
        <v>11627</v>
      </c>
      <c r="AP886" s="33" t="s">
        <v>11318</v>
      </c>
      <c r="AQ886" s="33">
        <v>0</v>
      </c>
      <c r="AR886" s="33"/>
      <c r="AS886" s="33"/>
      <c r="AT886" s="33"/>
      <c r="AU886" s="33"/>
      <c r="AV886" s="33"/>
      <c r="AW886" s="33"/>
      <c r="AX886" s="33"/>
      <c r="AY886" s="33"/>
      <c r="AZ886" s="33"/>
      <c r="BA886" s="33"/>
      <c r="BB886" s="33"/>
      <c r="BC886" s="33" t="s">
        <v>11306</v>
      </c>
      <c r="BD886" s="33" t="s">
        <v>11318</v>
      </c>
      <c r="BE886" s="33"/>
      <c r="BF886" s="33"/>
      <c r="BG886" s="33"/>
      <c r="BH886" s="33"/>
      <c r="BI886" s="33"/>
      <c r="BJ886" s="33">
        <v>0</v>
      </c>
      <c r="BK886" s="33" t="s">
        <v>31</v>
      </c>
      <c r="BL886" s="33"/>
      <c r="BM886" s="33" t="s">
        <v>22259</v>
      </c>
    </row>
    <row r="887" spans="1:65" x14ac:dyDescent="0.25">
      <c r="A887" s="33" t="s">
        <v>18124</v>
      </c>
      <c r="B887" s="33" t="s">
        <v>18125</v>
      </c>
      <c r="C887" s="33" t="s">
        <v>18126</v>
      </c>
      <c r="D887" s="33" t="s">
        <v>13574</v>
      </c>
      <c r="E887" s="33"/>
      <c r="F887" s="33" t="s">
        <v>11550</v>
      </c>
      <c r="G887" s="33">
        <v>258.8</v>
      </c>
      <c r="H887" s="33">
        <v>0</v>
      </c>
      <c r="I887" s="33"/>
      <c r="J887" s="33" t="s">
        <v>11304</v>
      </c>
      <c r="K887" s="33" t="s">
        <v>11306</v>
      </c>
      <c r="L887" s="33">
        <v>105</v>
      </c>
      <c r="M887" s="33"/>
      <c r="N887" s="33"/>
      <c r="O887" s="33"/>
      <c r="P887" s="33" t="s">
        <v>11306</v>
      </c>
      <c r="Q887" s="33" t="s">
        <v>11306</v>
      </c>
      <c r="R887" s="33">
        <v>0</v>
      </c>
      <c r="S887" s="33">
        <v>0</v>
      </c>
      <c r="T887" s="33"/>
      <c r="U887" s="33"/>
      <c r="V887" s="33"/>
      <c r="W887" s="33"/>
      <c r="X887" s="33"/>
      <c r="Y887" s="33" t="s">
        <v>11308</v>
      </c>
      <c r="Z887" s="33">
        <v>0</v>
      </c>
      <c r="AA887" s="33">
        <v>0</v>
      </c>
      <c r="AB887" s="33">
        <v>0</v>
      </c>
      <c r="AC887" s="33">
        <v>0</v>
      </c>
      <c r="AD887" s="33" t="s">
        <v>11803</v>
      </c>
      <c r="AE887" s="33" t="s">
        <v>18127</v>
      </c>
      <c r="AF887" s="33" t="s">
        <v>18128</v>
      </c>
      <c r="AG887" s="33" t="s">
        <v>18129</v>
      </c>
      <c r="AH887" s="33" t="s">
        <v>18130</v>
      </c>
      <c r="AI887" s="33" t="s">
        <v>18131</v>
      </c>
      <c r="AJ887" s="33" t="s">
        <v>18132</v>
      </c>
      <c r="AK887" s="33" t="s">
        <v>12774</v>
      </c>
      <c r="AL887" s="33" t="s">
        <v>17960</v>
      </c>
      <c r="AM887" s="33" t="s">
        <v>18133</v>
      </c>
      <c r="AN887" s="33"/>
      <c r="AO887" s="33" t="s">
        <v>11627</v>
      </c>
      <c r="AP887" s="33" t="s">
        <v>11318</v>
      </c>
      <c r="AQ887" s="33">
        <v>0</v>
      </c>
      <c r="AR887" s="33"/>
      <c r="AS887" s="33"/>
      <c r="AT887" s="33"/>
      <c r="AU887" s="33"/>
      <c r="AV887" s="33"/>
      <c r="AW887" s="33"/>
      <c r="AX887" s="33"/>
      <c r="AY887" s="33"/>
      <c r="AZ887" s="33"/>
      <c r="BA887" s="33"/>
      <c r="BB887" s="33"/>
      <c r="BC887" s="33" t="s">
        <v>11306</v>
      </c>
      <c r="BD887" s="33" t="s">
        <v>11318</v>
      </c>
      <c r="BE887" s="33"/>
      <c r="BF887" s="33"/>
      <c r="BG887" s="33"/>
      <c r="BH887" s="33"/>
      <c r="BI887" s="33"/>
      <c r="BJ887" s="33">
        <v>0</v>
      </c>
      <c r="BK887" s="33" t="s">
        <v>31</v>
      </c>
      <c r="BL887" s="33"/>
      <c r="BM887" s="33" t="s">
        <v>22259</v>
      </c>
    </row>
    <row r="888" spans="1:65" x14ac:dyDescent="0.25">
      <c r="A888" s="33" t="s">
        <v>18134</v>
      </c>
      <c r="B888" s="33" t="s">
        <v>18135</v>
      </c>
      <c r="C888" s="33" t="s">
        <v>18136</v>
      </c>
      <c r="D888" s="33" t="s">
        <v>13574</v>
      </c>
      <c r="E888" s="33"/>
      <c r="F888" s="33" t="s">
        <v>11550</v>
      </c>
      <c r="G888" s="33">
        <v>258.8</v>
      </c>
      <c r="H888" s="33">
        <v>0</v>
      </c>
      <c r="I888" s="33"/>
      <c r="J888" s="33" t="s">
        <v>11304</v>
      </c>
      <c r="K888" s="33" t="s">
        <v>11306</v>
      </c>
      <c r="L888" s="33">
        <v>105</v>
      </c>
      <c r="M888" s="33"/>
      <c r="N888" s="33"/>
      <c r="O888" s="33"/>
      <c r="P888" s="33" t="s">
        <v>11306</v>
      </c>
      <c r="Q888" s="33" t="s">
        <v>11306</v>
      </c>
      <c r="R888" s="33">
        <v>0</v>
      </c>
      <c r="S888" s="33">
        <v>0</v>
      </c>
      <c r="T888" s="33"/>
      <c r="U888" s="33"/>
      <c r="V888" s="33"/>
      <c r="W888" s="33"/>
      <c r="X888" s="33"/>
      <c r="Y888" s="33" t="s">
        <v>11308</v>
      </c>
      <c r="Z888" s="33">
        <v>0</v>
      </c>
      <c r="AA888" s="33">
        <v>0</v>
      </c>
      <c r="AB888" s="33">
        <v>0</v>
      </c>
      <c r="AC888" s="33">
        <v>0</v>
      </c>
      <c r="AD888" s="33" t="s">
        <v>11803</v>
      </c>
      <c r="AE888" s="33" t="s">
        <v>18137</v>
      </c>
      <c r="AF888" s="33" t="s">
        <v>18138</v>
      </c>
      <c r="AG888" s="33" t="s">
        <v>18139</v>
      </c>
      <c r="AH888" s="33" t="s">
        <v>18140</v>
      </c>
      <c r="AI888" s="33" t="s">
        <v>18141</v>
      </c>
      <c r="AJ888" s="33" t="s">
        <v>18142</v>
      </c>
      <c r="AK888" s="33" t="s">
        <v>12774</v>
      </c>
      <c r="AL888" s="33" t="s">
        <v>17960</v>
      </c>
      <c r="AM888" s="33" t="s">
        <v>18143</v>
      </c>
      <c r="AN888" s="33"/>
      <c r="AO888" s="33" t="s">
        <v>11627</v>
      </c>
      <c r="AP888" s="33" t="s">
        <v>11318</v>
      </c>
      <c r="AQ888" s="33">
        <v>0</v>
      </c>
      <c r="AR888" s="33"/>
      <c r="AS888" s="33"/>
      <c r="AT888" s="33"/>
      <c r="AU888" s="33"/>
      <c r="AV888" s="33"/>
      <c r="AW888" s="33"/>
      <c r="AX888" s="33"/>
      <c r="AY888" s="33"/>
      <c r="AZ888" s="33"/>
      <c r="BA888" s="33"/>
      <c r="BB888" s="33"/>
      <c r="BC888" s="33" t="s">
        <v>11306</v>
      </c>
      <c r="BD888" s="33" t="s">
        <v>11318</v>
      </c>
      <c r="BE888" s="33"/>
      <c r="BF888" s="33"/>
      <c r="BG888" s="33"/>
      <c r="BH888" s="33"/>
      <c r="BI888" s="33"/>
      <c r="BJ888" s="33">
        <v>0</v>
      </c>
      <c r="BK888" s="33" t="s">
        <v>31</v>
      </c>
      <c r="BL888" s="33"/>
      <c r="BM888" s="33" t="s">
        <v>22259</v>
      </c>
    </row>
    <row r="889" spans="1:65" x14ac:dyDescent="0.25">
      <c r="A889" s="33" t="s">
        <v>18144</v>
      </c>
      <c r="B889" s="33" t="s">
        <v>590</v>
      </c>
      <c r="C889" s="33" t="s">
        <v>18145</v>
      </c>
      <c r="D889" s="33" t="s">
        <v>13574</v>
      </c>
      <c r="E889" s="33"/>
      <c r="F889" s="33" t="s">
        <v>11550</v>
      </c>
      <c r="G889" s="33">
        <v>258.8</v>
      </c>
      <c r="H889" s="33">
        <v>0</v>
      </c>
      <c r="I889" s="33"/>
      <c r="J889" s="33" t="s">
        <v>11304</v>
      </c>
      <c r="K889" s="33" t="s">
        <v>11306</v>
      </c>
      <c r="L889" s="33">
        <v>105</v>
      </c>
      <c r="M889" s="33"/>
      <c r="N889" s="33"/>
      <c r="O889" s="33"/>
      <c r="P889" s="33" t="s">
        <v>11306</v>
      </c>
      <c r="Q889" s="33" t="s">
        <v>11306</v>
      </c>
      <c r="R889" s="33">
        <v>0</v>
      </c>
      <c r="S889" s="33">
        <v>0</v>
      </c>
      <c r="T889" s="33"/>
      <c r="U889" s="33"/>
      <c r="V889" s="33"/>
      <c r="W889" s="33"/>
      <c r="X889" s="33"/>
      <c r="Y889" s="33" t="s">
        <v>11308</v>
      </c>
      <c r="Z889" s="33">
        <v>0</v>
      </c>
      <c r="AA889" s="33">
        <v>0</v>
      </c>
      <c r="AB889" s="33">
        <v>0</v>
      </c>
      <c r="AC889" s="33">
        <v>0</v>
      </c>
      <c r="AD889" s="33" t="s">
        <v>11803</v>
      </c>
      <c r="AE889" s="33" t="s">
        <v>18146</v>
      </c>
      <c r="AF889" s="33" t="s">
        <v>18147</v>
      </c>
      <c r="AG889" s="33" t="s">
        <v>18148</v>
      </c>
      <c r="AH889" s="33" t="s">
        <v>18149</v>
      </c>
      <c r="AI889" s="33" t="s">
        <v>18150</v>
      </c>
      <c r="AJ889" s="33" t="s">
        <v>18151</v>
      </c>
      <c r="AK889" s="33" t="s">
        <v>12774</v>
      </c>
      <c r="AL889" s="33" t="s">
        <v>17960</v>
      </c>
      <c r="AM889" s="33" t="s">
        <v>18152</v>
      </c>
      <c r="AN889" s="33"/>
      <c r="AO889" s="33" t="s">
        <v>11627</v>
      </c>
      <c r="AP889" s="33" t="s">
        <v>11318</v>
      </c>
      <c r="AQ889" s="33">
        <v>0</v>
      </c>
      <c r="AR889" s="33"/>
      <c r="AS889" s="33"/>
      <c r="AT889" s="33"/>
      <c r="AU889" s="33"/>
      <c r="AV889" s="33"/>
      <c r="AW889" s="33"/>
      <c r="AX889" s="33"/>
      <c r="AY889" s="33"/>
      <c r="AZ889" s="33"/>
      <c r="BA889" s="33"/>
      <c r="BB889" s="33"/>
      <c r="BC889" s="33" t="s">
        <v>11306</v>
      </c>
      <c r="BD889" s="33" t="s">
        <v>11318</v>
      </c>
      <c r="BE889" s="33"/>
      <c r="BF889" s="33"/>
      <c r="BG889" s="33"/>
      <c r="BH889" s="33"/>
      <c r="BI889" s="33"/>
      <c r="BJ889" s="33">
        <v>0</v>
      </c>
      <c r="BK889" s="33" t="s">
        <v>31</v>
      </c>
      <c r="BL889" s="33"/>
      <c r="BM889" s="33" t="s">
        <v>22259</v>
      </c>
    </row>
    <row r="890" spans="1:65" x14ac:dyDescent="0.25">
      <c r="A890" s="33" t="s">
        <v>18153</v>
      </c>
      <c r="B890" s="33" t="s">
        <v>18154</v>
      </c>
      <c r="C890" s="33" t="s">
        <v>18155</v>
      </c>
      <c r="D890" s="33" t="s">
        <v>13574</v>
      </c>
      <c r="E890" s="33" t="s">
        <v>11800</v>
      </c>
      <c r="F890" s="33" t="s">
        <v>11550</v>
      </c>
      <c r="G890" s="33">
        <v>327.5</v>
      </c>
      <c r="H890" s="33">
        <v>0</v>
      </c>
      <c r="I890" s="33"/>
      <c r="J890" s="33" t="s">
        <v>11304</v>
      </c>
      <c r="K890" s="33" t="s">
        <v>14781</v>
      </c>
      <c r="L890" s="33">
        <v>120</v>
      </c>
      <c r="M890" s="33"/>
      <c r="N890" s="33"/>
      <c r="O890" s="33"/>
      <c r="P890" s="33" t="s">
        <v>11306</v>
      </c>
      <c r="Q890" s="33" t="s">
        <v>11306</v>
      </c>
      <c r="R890" s="33">
        <v>0</v>
      </c>
      <c r="S890" s="33">
        <v>0</v>
      </c>
      <c r="T890" s="33"/>
      <c r="U890" s="33"/>
      <c r="V890" s="33"/>
      <c r="W890" s="33" t="s">
        <v>14057</v>
      </c>
      <c r="X890" s="33"/>
      <c r="Y890" s="33" t="s">
        <v>11308</v>
      </c>
      <c r="Z890" s="33">
        <v>0</v>
      </c>
      <c r="AA890" s="33">
        <v>0</v>
      </c>
      <c r="AB890" s="33">
        <v>0</v>
      </c>
      <c r="AC890" s="33">
        <v>0</v>
      </c>
      <c r="AD890" s="33" t="s">
        <v>11803</v>
      </c>
      <c r="AE890" s="33" t="s">
        <v>18156</v>
      </c>
      <c r="AF890" s="33" t="s">
        <v>18157</v>
      </c>
      <c r="AG890" s="33" t="s">
        <v>18158</v>
      </c>
      <c r="AH890" s="33" t="s">
        <v>18159</v>
      </c>
      <c r="AI890" s="33" t="s">
        <v>18160</v>
      </c>
      <c r="AJ890" s="33" t="s">
        <v>18161</v>
      </c>
      <c r="AK890" s="33" t="s">
        <v>12774</v>
      </c>
      <c r="AL890" s="33" t="s">
        <v>17960</v>
      </c>
      <c r="AM890" s="33" t="s">
        <v>18162</v>
      </c>
      <c r="AN890" s="33"/>
      <c r="AO890" s="33" t="s">
        <v>11627</v>
      </c>
      <c r="AP890" s="33" t="s">
        <v>11318</v>
      </c>
      <c r="AQ890" s="33">
        <v>0</v>
      </c>
      <c r="AR890" s="33"/>
      <c r="AS890" s="33"/>
      <c r="AT890" s="33"/>
      <c r="AU890" s="33"/>
      <c r="AV890" s="33"/>
      <c r="AW890" s="33"/>
      <c r="AX890" s="33"/>
      <c r="AY890" s="33"/>
      <c r="AZ890" s="33"/>
      <c r="BA890" s="33"/>
      <c r="BB890" s="33"/>
      <c r="BC890" s="33" t="s">
        <v>11306</v>
      </c>
      <c r="BD890" s="33" t="s">
        <v>11318</v>
      </c>
      <c r="BE890" s="33"/>
      <c r="BF890" s="33"/>
      <c r="BG890" s="33"/>
      <c r="BH890" s="33"/>
      <c r="BI890" s="33"/>
      <c r="BJ890" s="33">
        <v>0</v>
      </c>
      <c r="BK890" s="33" t="s">
        <v>31</v>
      </c>
      <c r="BL890" s="33"/>
      <c r="BM890" s="33" t="s">
        <v>22259</v>
      </c>
    </row>
    <row r="891" spans="1:65" x14ac:dyDescent="0.25">
      <c r="A891" s="33" t="s">
        <v>18163</v>
      </c>
      <c r="B891" s="33" t="s">
        <v>18164</v>
      </c>
      <c r="C891" s="33" t="s">
        <v>18165</v>
      </c>
      <c r="D891" s="33" t="s">
        <v>13574</v>
      </c>
      <c r="E891" s="33" t="s">
        <v>11800</v>
      </c>
      <c r="F891" s="33" t="s">
        <v>11550</v>
      </c>
      <c r="G891" s="33">
        <v>327.5</v>
      </c>
      <c r="H891" s="33">
        <v>0</v>
      </c>
      <c r="I891" s="33"/>
      <c r="J891" s="33" t="s">
        <v>11304</v>
      </c>
      <c r="K891" s="33" t="s">
        <v>14781</v>
      </c>
      <c r="L891" s="33">
        <v>120</v>
      </c>
      <c r="M891" s="33"/>
      <c r="N891" s="33"/>
      <c r="O891" s="33"/>
      <c r="P891" s="33" t="s">
        <v>11306</v>
      </c>
      <c r="Q891" s="33" t="s">
        <v>11306</v>
      </c>
      <c r="R891" s="33">
        <v>0</v>
      </c>
      <c r="S891" s="33">
        <v>0</v>
      </c>
      <c r="T891" s="33"/>
      <c r="U891" s="33"/>
      <c r="V891" s="33"/>
      <c r="W891" s="33" t="s">
        <v>14057</v>
      </c>
      <c r="X891" s="33"/>
      <c r="Y891" s="33" t="s">
        <v>11308</v>
      </c>
      <c r="Z891" s="33">
        <v>0</v>
      </c>
      <c r="AA891" s="33">
        <v>0</v>
      </c>
      <c r="AB891" s="33">
        <v>0</v>
      </c>
      <c r="AC891" s="33">
        <v>0</v>
      </c>
      <c r="AD891" s="33" t="s">
        <v>11803</v>
      </c>
      <c r="AE891" s="33" t="s">
        <v>18166</v>
      </c>
      <c r="AF891" s="33" t="s">
        <v>18167</v>
      </c>
      <c r="AG891" s="33" t="s">
        <v>18168</v>
      </c>
      <c r="AH891" s="33" t="s">
        <v>18169</v>
      </c>
      <c r="AI891" s="33" t="s">
        <v>18170</v>
      </c>
      <c r="AJ891" s="33" t="s">
        <v>18171</v>
      </c>
      <c r="AK891" s="33" t="s">
        <v>12774</v>
      </c>
      <c r="AL891" s="33" t="s">
        <v>17960</v>
      </c>
      <c r="AM891" s="33" t="s">
        <v>18172</v>
      </c>
      <c r="AN891" s="33"/>
      <c r="AO891" s="33" t="s">
        <v>11627</v>
      </c>
      <c r="AP891" s="33" t="s">
        <v>11318</v>
      </c>
      <c r="AQ891" s="33">
        <v>0</v>
      </c>
      <c r="AR891" s="33"/>
      <c r="AS891" s="33"/>
      <c r="AT891" s="33"/>
      <c r="AU891" s="33"/>
      <c r="AV891" s="33"/>
      <c r="AW891" s="33"/>
      <c r="AX891" s="33"/>
      <c r="AY891" s="33"/>
      <c r="AZ891" s="33"/>
      <c r="BA891" s="33"/>
      <c r="BB891" s="33"/>
      <c r="BC891" s="33" t="s">
        <v>11306</v>
      </c>
      <c r="BD891" s="33" t="s">
        <v>11318</v>
      </c>
      <c r="BE891" s="33"/>
      <c r="BF891" s="33"/>
      <c r="BG891" s="33"/>
      <c r="BH891" s="33"/>
      <c r="BI891" s="33"/>
      <c r="BJ891" s="33">
        <v>0</v>
      </c>
      <c r="BK891" s="33" t="s">
        <v>31</v>
      </c>
      <c r="BL891" s="33"/>
      <c r="BM891" s="33" t="s">
        <v>22259</v>
      </c>
    </row>
    <row r="892" spans="1:65" x14ac:dyDescent="0.25">
      <c r="A892" s="33" t="s">
        <v>18173</v>
      </c>
      <c r="B892" s="33" t="s">
        <v>1095</v>
      </c>
      <c r="C892" s="33" t="s">
        <v>18174</v>
      </c>
      <c r="D892" s="33" t="s">
        <v>13574</v>
      </c>
      <c r="E892" s="33" t="s">
        <v>11800</v>
      </c>
      <c r="F892" s="33" t="s">
        <v>11550</v>
      </c>
      <c r="G892" s="33">
        <v>1120.9000000000001</v>
      </c>
      <c r="H892" s="33">
        <v>0</v>
      </c>
      <c r="I892" s="33"/>
      <c r="J892" s="33" t="s">
        <v>11304</v>
      </c>
      <c r="K892" s="33" t="s">
        <v>14781</v>
      </c>
      <c r="L892" s="33">
        <v>120</v>
      </c>
      <c r="M892" s="33"/>
      <c r="N892" s="33"/>
      <c r="O892" s="33"/>
      <c r="P892" s="33" t="s">
        <v>11306</v>
      </c>
      <c r="Q892" s="33" t="s">
        <v>11306</v>
      </c>
      <c r="R892" s="33">
        <v>0</v>
      </c>
      <c r="S892" s="33">
        <v>0</v>
      </c>
      <c r="T892" s="33"/>
      <c r="U892" s="33"/>
      <c r="V892" s="33"/>
      <c r="W892" s="33" t="s">
        <v>14057</v>
      </c>
      <c r="X892" s="33"/>
      <c r="Y892" s="33" t="s">
        <v>11308</v>
      </c>
      <c r="Z892" s="33">
        <v>0</v>
      </c>
      <c r="AA892" s="33">
        <v>0</v>
      </c>
      <c r="AB892" s="33">
        <v>0</v>
      </c>
      <c r="AC892" s="33">
        <v>0</v>
      </c>
      <c r="AD892" s="33" t="s">
        <v>11803</v>
      </c>
      <c r="AE892" s="33" t="s">
        <v>18175</v>
      </c>
      <c r="AF892" s="33" t="s">
        <v>18176</v>
      </c>
      <c r="AG892" s="33" t="s">
        <v>18177</v>
      </c>
      <c r="AH892" s="33" t="s">
        <v>18178</v>
      </c>
      <c r="AI892" s="33" t="s">
        <v>18179</v>
      </c>
      <c r="AJ892" s="33" t="s">
        <v>18180</v>
      </c>
      <c r="AK892" s="33" t="s">
        <v>12774</v>
      </c>
      <c r="AL892" s="33" t="s">
        <v>17960</v>
      </c>
      <c r="AM892" s="33" t="s">
        <v>18181</v>
      </c>
      <c r="AN892" s="33"/>
      <c r="AO892" s="33" t="s">
        <v>11627</v>
      </c>
      <c r="AP892" s="33" t="s">
        <v>11318</v>
      </c>
      <c r="AQ892" s="33">
        <v>0</v>
      </c>
      <c r="AR892" s="33"/>
      <c r="AS892" s="33"/>
      <c r="AT892" s="33"/>
      <c r="AU892" s="33"/>
      <c r="AV892" s="33"/>
      <c r="AW892" s="33"/>
      <c r="AX892" s="33"/>
      <c r="AY892" s="33"/>
      <c r="AZ892" s="33"/>
      <c r="BA892" s="33"/>
      <c r="BB892" s="33"/>
      <c r="BC892" s="33" t="s">
        <v>11306</v>
      </c>
      <c r="BD892" s="33" t="s">
        <v>11318</v>
      </c>
      <c r="BE892" s="33"/>
      <c r="BF892" s="33"/>
      <c r="BG892" s="33"/>
      <c r="BH892" s="33"/>
      <c r="BI892" s="33"/>
      <c r="BJ892" s="33">
        <v>0</v>
      </c>
      <c r="BK892" s="33" t="s">
        <v>31</v>
      </c>
      <c r="BL892" s="33"/>
      <c r="BM892" s="33" t="s">
        <v>22259</v>
      </c>
    </row>
    <row r="893" spans="1:65" x14ac:dyDescent="0.25">
      <c r="A893" s="33" t="s">
        <v>18182</v>
      </c>
      <c r="B893" s="33" t="s">
        <v>18183</v>
      </c>
      <c r="C893" s="33" t="s">
        <v>18184</v>
      </c>
      <c r="D893" s="33" t="s">
        <v>13574</v>
      </c>
      <c r="E893" s="33" t="s">
        <v>11800</v>
      </c>
      <c r="F893" s="33" t="s">
        <v>11550</v>
      </c>
      <c r="G893" s="33">
        <v>327.5</v>
      </c>
      <c r="H893" s="33">
        <v>0</v>
      </c>
      <c r="I893" s="33"/>
      <c r="J893" s="33" t="s">
        <v>11304</v>
      </c>
      <c r="K893" s="33" t="s">
        <v>14781</v>
      </c>
      <c r="L893" s="33">
        <v>120</v>
      </c>
      <c r="M893" s="33"/>
      <c r="N893" s="33"/>
      <c r="O893" s="33"/>
      <c r="P893" s="33" t="s">
        <v>11306</v>
      </c>
      <c r="Q893" s="33" t="s">
        <v>11306</v>
      </c>
      <c r="R893" s="33">
        <v>0</v>
      </c>
      <c r="S893" s="33">
        <v>0</v>
      </c>
      <c r="T893" s="33" t="s">
        <v>17973</v>
      </c>
      <c r="U893" s="33" t="s">
        <v>17973</v>
      </c>
      <c r="V893" s="33"/>
      <c r="W893" s="33" t="s">
        <v>14057</v>
      </c>
      <c r="X893" s="33"/>
      <c r="Y893" s="33" t="s">
        <v>11308</v>
      </c>
      <c r="Z893" s="33">
        <v>0</v>
      </c>
      <c r="AA893" s="33">
        <v>0</v>
      </c>
      <c r="AB893" s="33">
        <v>0</v>
      </c>
      <c r="AC893" s="33">
        <v>0</v>
      </c>
      <c r="AD893" s="33" t="s">
        <v>11803</v>
      </c>
      <c r="AE893" s="33" t="s">
        <v>18185</v>
      </c>
      <c r="AF893" s="33" t="s">
        <v>18186</v>
      </c>
      <c r="AG893" s="33" t="s">
        <v>18187</v>
      </c>
      <c r="AH893" s="33" t="s">
        <v>18188</v>
      </c>
      <c r="AI893" s="33" t="s">
        <v>18189</v>
      </c>
      <c r="AJ893" s="33" t="s">
        <v>18190</v>
      </c>
      <c r="AK893" s="33" t="s">
        <v>12774</v>
      </c>
      <c r="AL893" s="33" t="s">
        <v>17960</v>
      </c>
      <c r="AM893" s="33" t="s">
        <v>18191</v>
      </c>
      <c r="AN893" s="33"/>
      <c r="AO893" s="33" t="s">
        <v>11627</v>
      </c>
      <c r="AP893" s="33" t="s">
        <v>11318</v>
      </c>
      <c r="AQ893" s="33">
        <v>0</v>
      </c>
      <c r="AR893" s="33"/>
      <c r="AS893" s="33"/>
      <c r="AT893" s="33"/>
      <c r="AU893" s="33"/>
      <c r="AV893" s="33"/>
      <c r="AW893" s="33"/>
      <c r="AX893" s="33"/>
      <c r="AY893" s="33"/>
      <c r="AZ893" s="33"/>
      <c r="BA893" s="33"/>
      <c r="BB893" s="33"/>
      <c r="BC893" s="33" t="s">
        <v>11306</v>
      </c>
      <c r="BD893" s="33" t="s">
        <v>11318</v>
      </c>
      <c r="BE893" s="33"/>
      <c r="BF893" s="33"/>
      <c r="BG893" s="33"/>
      <c r="BH893" s="33"/>
      <c r="BI893" s="33"/>
      <c r="BJ893" s="33">
        <v>0</v>
      </c>
      <c r="BK893" s="33" t="s">
        <v>31</v>
      </c>
      <c r="BL893" s="33"/>
      <c r="BM893" s="33" t="s">
        <v>22259</v>
      </c>
    </row>
    <row r="894" spans="1:65" x14ac:dyDescent="0.25">
      <c r="A894" s="33" t="s">
        <v>18192</v>
      </c>
      <c r="B894" s="33" t="s">
        <v>18193</v>
      </c>
      <c r="C894" s="33" t="s">
        <v>18194</v>
      </c>
      <c r="D894" s="33" t="s">
        <v>13574</v>
      </c>
      <c r="E894" s="33" t="s">
        <v>11800</v>
      </c>
      <c r="F894" s="33" t="s">
        <v>11550</v>
      </c>
      <c r="G894" s="33">
        <v>327.5</v>
      </c>
      <c r="H894" s="33">
        <v>0</v>
      </c>
      <c r="I894" s="33"/>
      <c r="J894" s="33" t="s">
        <v>11304</v>
      </c>
      <c r="K894" s="33" t="s">
        <v>14781</v>
      </c>
      <c r="L894" s="33">
        <v>120</v>
      </c>
      <c r="M894" s="33"/>
      <c r="N894" s="33"/>
      <c r="O894" s="33"/>
      <c r="P894" s="33" t="s">
        <v>11306</v>
      </c>
      <c r="Q894" s="33" t="s">
        <v>11306</v>
      </c>
      <c r="R894" s="33">
        <v>0</v>
      </c>
      <c r="S894" s="33">
        <v>0</v>
      </c>
      <c r="T894" s="33" t="s">
        <v>17973</v>
      </c>
      <c r="U894" s="33" t="s">
        <v>17973</v>
      </c>
      <c r="V894" s="33"/>
      <c r="W894" s="33" t="s">
        <v>14057</v>
      </c>
      <c r="X894" s="33"/>
      <c r="Y894" s="33" t="s">
        <v>11308</v>
      </c>
      <c r="Z894" s="33">
        <v>0</v>
      </c>
      <c r="AA894" s="33">
        <v>0</v>
      </c>
      <c r="AB894" s="33">
        <v>0</v>
      </c>
      <c r="AC894" s="33">
        <v>0</v>
      </c>
      <c r="AD894" s="33" t="s">
        <v>11803</v>
      </c>
      <c r="AE894" s="33" t="s">
        <v>18195</v>
      </c>
      <c r="AF894" s="33" t="s">
        <v>18196</v>
      </c>
      <c r="AG894" s="33" t="s">
        <v>18197</v>
      </c>
      <c r="AH894" s="33" t="s">
        <v>18198</v>
      </c>
      <c r="AI894" s="33" t="s">
        <v>18199</v>
      </c>
      <c r="AJ894" s="33" t="s">
        <v>18200</v>
      </c>
      <c r="AK894" s="33" t="s">
        <v>12774</v>
      </c>
      <c r="AL894" s="33" t="s">
        <v>17960</v>
      </c>
      <c r="AM894" s="33" t="s">
        <v>18201</v>
      </c>
      <c r="AN894" s="33"/>
      <c r="AO894" s="33" t="s">
        <v>11627</v>
      </c>
      <c r="AP894" s="33" t="s">
        <v>11318</v>
      </c>
      <c r="AQ894" s="33">
        <v>0</v>
      </c>
      <c r="AR894" s="33"/>
      <c r="AS894" s="33"/>
      <c r="AT894" s="33"/>
      <c r="AU894" s="33"/>
      <c r="AV894" s="33"/>
      <c r="AW894" s="33"/>
      <c r="AX894" s="33"/>
      <c r="AY894" s="33"/>
      <c r="AZ894" s="33"/>
      <c r="BA894" s="33"/>
      <c r="BB894" s="33"/>
      <c r="BC894" s="33" t="s">
        <v>11306</v>
      </c>
      <c r="BD894" s="33" t="s">
        <v>11318</v>
      </c>
      <c r="BE894" s="33"/>
      <c r="BF894" s="33"/>
      <c r="BG894" s="33"/>
      <c r="BH894" s="33"/>
      <c r="BI894" s="33"/>
      <c r="BJ894" s="33">
        <v>0</v>
      </c>
      <c r="BK894" s="33" t="s">
        <v>31</v>
      </c>
      <c r="BL894" s="33"/>
      <c r="BM894" s="33" t="s">
        <v>22259</v>
      </c>
    </row>
    <row r="895" spans="1:65" x14ac:dyDescent="0.25">
      <c r="A895" s="33" t="s">
        <v>18202</v>
      </c>
      <c r="B895" s="33" t="s">
        <v>18203</v>
      </c>
      <c r="C895" s="33" t="s">
        <v>18204</v>
      </c>
      <c r="D895" s="33" t="s">
        <v>13574</v>
      </c>
      <c r="E895" s="33" t="s">
        <v>11800</v>
      </c>
      <c r="F895" s="33" t="s">
        <v>11550</v>
      </c>
      <c r="G895" s="33">
        <v>327.5</v>
      </c>
      <c r="H895" s="33">
        <v>0</v>
      </c>
      <c r="I895" s="33"/>
      <c r="J895" s="33" t="s">
        <v>11304</v>
      </c>
      <c r="K895" s="33" t="s">
        <v>14781</v>
      </c>
      <c r="L895" s="33">
        <v>120</v>
      </c>
      <c r="M895" s="33"/>
      <c r="N895" s="33"/>
      <c r="O895" s="33"/>
      <c r="P895" s="33" t="s">
        <v>11306</v>
      </c>
      <c r="Q895" s="33" t="s">
        <v>11306</v>
      </c>
      <c r="R895" s="33">
        <v>0</v>
      </c>
      <c r="S895" s="33">
        <v>0</v>
      </c>
      <c r="T895" s="33" t="s">
        <v>17973</v>
      </c>
      <c r="U895" s="33" t="s">
        <v>17973</v>
      </c>
      <c r="V895" s="33"/>
      <c r="W895" s="33" t="s">
        <v>14057</v>
      </c>
      <c r="X895" s="33"/>
      <c r="Y895" s="33" t="s">
        <v>11308</v>
      </c>
      <c r="Z895" s="33">
        <v>0</v>
      </c>
      <c r="AA895" s="33">
        <v>0</v>
      </c>
      <c r="AB895" s="33">
        <v>0</v>
      </c>
      <c r="AC895" s="33">
        <v>0</v>
      </c>
      <c r="AD895" s="33" t="s">
        <v>11803</v>
      </c>
      <c r="AE895" s="33" t="s">
        <v>18205</v>
      </c>
      <c r="AF895" s="33" t="s">
        <v>18206</v>
      </c>
      <c r="AG895" s="33" t="s">
        <v>18207</v>
      </c>
      <c r="AH895" s="33" t="s">
        <v>18208</v>
      </c>
      <c r="AI895" s="33" t="s">
        <v>18209</v>
      </c>
      <c r="AJ895" s="33" t="s">
        <v>18210</v>
      </c>
      <c r="AK895" s="33" t="s">
        <v>12774</v>
      </c>
      <c r="AL895" s="33" t="s">
        <v>17960</v>
      </c>
      <c r="AM895" s="33" t="s">
        <v>18211</v>
      </c>
      <c r="AN895" s="33"/>
      <c r="AO895" s="33" t="s">
        <v>11627</v>
      </c>
      <c r="AP895" s="33" t="s">
        <v>11318</v>
      </c>
      <c r="AQ895" s="33">
        <v>0</v>
      </c>
      <c r="AR895" s="33"/>
      <c r="AS895" s="33"/>
      <c r="AT895" s="33"/>
      <c r="AU895" s="33"/>
      <c r="AV895" s="33"/>
      <c r="AW895" s="33"/>
      <c r="AX895" s="33"/>
      <c r="AY895" s="33"/>
      <c r="AZ895" s="33"/>
      <c r="BA895" s="33"/>
      <c r="BB895" s="33"/>
      <c r="BC895" s="33" t="s">
        <v>11306</v>
      </c>
      <c r="BD895" s="33" t="s">
        <v>11318</v>
      </c>
      <c r="BE895" s="33"/>
      <c r="BF895" s="33"/>
      <c r="BG895" s="33"/>
      <c r="BH895" s="33"/>
      <c r="BI895" s="33"/>
      <c r="BJ895" s="33">
        <v>0</v>
      </c>
      <c r="BK895" s="33" t="s">
        <v>31</v>
      </c>
      <c r="BL895" s="33"/>
      <c r="BM895" s="33" t="s">
        <v>22259</v>
      </c>
    </row>
    <row r="896" spans="1:65" x14ac:dyDescent="0.25">
      <c r="A896" s="33" t="s">
        <v>18212</v>
      </c>
      <c r="B896" s="33" t="s">
        <v>18213</v>
      </c>
      <c r="C896" s="33" t="s">
        <v>18214</v>
      </c>
      <c r="D896" s="33" t="s">
        <v>11302</v>
      </c>
      <c r="E896" s="33"/>
      <c r="F896" s="33" t="s">
        <v>11550</v>
      </c>
      <c r="G896" s="33">
        <v>328</v>
      </c>
      <c r="H896" s="33">
        <v>0</v>
      </c>
      <c r="I896" s="33"/>
      <c r="J896" s="33" t="s">
        <v>11304</v>
      </c>
      <c r="K896" s="33" t="s">
        <v>12197</v>
      </c>
      <c r="L896" s="33">
        <v>120</v>
      </c>
      <c r="M896" s="33"/>
      <c r="N896" s="33"/>
      <c r="O896" s="33"/>
      <c r="P896" s="33" t="s">
        <v>11306</v>
      </c>
      <c r="Q896" s="33" t="s">
        <v>11306</v>
      </c>
      <c r="R896" s="33">
        <v>0</v>
      </c>
      <c r="S896" s="33">
        <v>0</v>
      </c>
      <c r="T896" s="33"/>
      <c r="U896" s="33"/>
      <c r="V896" s="33"/>
      <c r="W896" s="33"/>
      <c r="X896" s="33"/>
      <c r="Y896" s="33" t="s">
        <v>11308</v>
      </c>
      <c r="Z896" s="33">
        <v>0</v>
      </c>
      <c r="AA896" s="33">
        <v>0</v>
      </c>
      <c r="AB896" s="33">
        <v>0</v>
      </c>
      <c r="AC896" s="33">
        <v>0</v>
      </c>
      <c r="AD896" s="33" t="s">
        <v>11803</v>
      </c>
      <c r="AE896" s="33" t="s">
        <v>18215</v>
      </c>
      <c r="AF896" s="33" t="s">
        <v>18216</v>
      </c>
      <c r="AG896" s="33" t="s">
        <v>18217</v>
      </c>
      <c r="AH896" s="33" t="s">
        <v>18218</v>
      </c>
      <c r="AI896" s="33" t="s">
        <v>18219</v>
      </c>
      <c r="AJ896" s="33" t="s">
        <v>18220</v>
      </c>
      <c r="AK896" s="33" t="s">
        <v>12774</v>
      </c>
      <c r="AL896" s="33" t="s">
        <v>17960</v>
      </c>
      <c r="AM896" s="33" t="s">
        <v>18221</v>
      </c>
      <c r="AN896" s="33" t="s">
        <v>11227</v>
      </c>
      <c r="AO896" s="33" t="s">
        <v>11627</v>
      </c>
      <c r="AP896" s="33" t="s">
        <v>11318</v>
      </c>
      <c r="AQ896" s="33">
        <v>0</v>
      </c>
      <c r="AR896" s="33"/>
      <c r="AS896" s="33"/>
      <c r="AT896" s="33"/>
      <c r="AU896" s="33"/>
      <c r="AV896" s="33"/>
      <c r="AW896" s="33"/>
      <c r="AX896" s="33"/>
      <c r="AY896" s="33"/>
      <c r="AZ896" s="33"/>
      <c r="BA896" s="33"/>
      <c r="BB896" s="33"/>
      <c r="BC896" s="33" t="s">
        <v>11306</v>
      </c>
      <c r="BD896" s="33" t="s">
        <v>11318</v>
      </c>
      <c r="BE896" s="33" t="s">
        <v>12153</v>
      </c>
      <c r="BF896" s="33"/>
      <c r="BG896" s="33"/>
      <c r="BH896" s="33"/>
      <c r="BI896" s="33"/>
      <c r="BJ896" s="33">
        <v>0</v>
      </c>
      <c r="BK896" s="33" t="s">
        <v>31</v>
      </c>
      <c r="BL896" s="33"/>
      <c r="BM896" s="33" t="s">
        <v>22259</v>
      </c>
    </row>
    <row r="897" spans="1:65" x14ac:dyDescent="0.25">
      <c r="A897" s="33" t="s">
        <v>18222</v>
      </c>
      <c r="B897" s="33" t="s">
        <v>18223</v>
      </c>
      <c r="C897" s="33" t="s">
        <v>18224</v>
      </c>
      <c r="D897" s="33" t="s">
        <v>13574</v>
      </c>
      <c r="E897" s="33" t="s">
        <v>11800</v>
      </c>
      <c r="F897" s="33" t="s">
        <v>11550</v>
      </c>
      <c r="G897" s="33">
        <v>327.5</v>
      </c>
      <c r="H897" s="33">
        <v>0</v>
      </c>
      <c r="I897" s="33"/>
      <c r="J897" s="33" t="s">
        <v>11304</v>
      </c>
      <c r="K897" s="33" t="s">
        <v>14781</v>
      </c>
      <c r="L897" s="33">
        <v>120</v>
      </c>
      <c r="M897" s="33"/>
      <c r="N897" s="33"/>
      <c r="O897" s="33"/>
      <c r="P897" s="33" t="s">
        <v>11306</v>
      </c>
      <c r="Q897" s="33" t="s">
        <v>11306</v>
      </c>
      <c r="R897" s="33">
        <v>0</v>
      </c>
      <c r="S897" s="33">
        <v>0</v>
      </c>
      <c r="T897" s="33"/>
      <c r="U897" s="33"/>
      <c r="V897" s="33"/>
      <c r="W897" s="33" t="s">
        <v>14057</v>
      </c>
      <c r="X897" s="33"/>
      <c r="Y897" s="33" t="s">
        <v>11308</v>
      </c>
      <c r="Z897" s="33">
        <v>0</v>
      </c>
      <c r="AA897" s="33">
        <v>0</v>
      </c>
      <c r="AB897" s="33">
        <v>0</v>
      </c>
      <c r="AC897" s="33">
        <v>0</v>
      </c>
      <c r="AD897" s="33" t="s">
        <v>11803</v>
      </c>
      <c r="AE897" s="33" t="s">
        <v>18225</v>
      </c>
      <c r="AF897" s="33" t="s">
        <v>18226</v>
      </c>
      <c r="AG897" s="33" t="s">
        <v>18227</v>
      </c>
      <c r="AH897" s="33" t="s">
        <v>18228</v>
      </c>
      <c r="AI897" s="33" t="s">
        <v>18229</v>
      </c>
      <c r="AJ897" s="33" t="s">
        <v>18230</v>
      </c>
      <c r="AK897" s="33" t="s">
        <v>12774</v>
      </c>
      <c r="AL897" s="33" t="s">
        <v>17960</v>
      </c>
      <c r="AM897" s="33" t="s">
        <v>18231</v>
      </c>
      <c r="AN897" s="33"/>
      <c r="AO897" s="33" t="s">
        <v>11627</v>
      </c>
      <c r="AP897" s="33" t="s">
        <v>11318</v>
      </c>
      <c r="AQ897" s="33">
        <v>0</v>
      </c>
      <c r="AR897" s="33"/>
      <c r="AS897" s="33"/>
      <c r="AT897" s="33"/>
      <c r="AU897" s="33"/>
      <c r="AV897" s="33"/>
      <c r="AW897" s="33"/>
      <c r="AX897" s="33"/>
      <c r="AY897" s="33"/>
      <c r="AZ897" s="33"/>
      <c r="BA897" s="33"/>
      <c r="BB897" s="33"/>
      <c r="BC897" s="33" t="s">
        <v>11306</v>
      </c>
      <c r="BD897" s="33" t="s">
        <v>11318</v>
      </c>
      <c r="BE897" s="33"/>
      <c r="BF897" s="33"/>
      <c r="BG897" s="33"/>
      <c r="BH897" s="33"/>
      <c r="BI897" s="33"/>
      <c r="BJ897" s="33">
        <v>0</v>
      </c>
      <c r="BK897" s="33" t="s">
        <v>31</v>
      </c>
      <c r="BL897" s="33"/>
      <c r="BM897" s="33" t="s">
        <v>22259</v>
      </c>
    </row>
    <row r="898" spans="1:65" x14ac:dyDescent="0.25">
      <c r="A898" s="33" t="s">
        <v>18232</v>
      </c>
      <c r="B898" s="33" t="s">
        <v>4044</v>
      </c>
      <c r="C898" s="33" t="s">
        <v>18233</v>
      </c>
      <c r="D898" s="33" t="s">
        <v>13574</v>
      </c>
      <c r="E898" s="33" t="s">
        <v>11800</v>
      </c>
      <c r="F898" s="33" t="s">
        <v>11550</v>
      </c>
      <c r="G898" s="33">
        <v>327.5</v>
      </c>
      <c r="H898" s="33">
        <v>0</v>
      </c>
      <c r="I898" s="33"/>
      <c r="J898" s="33" t="s">
        <v>11304</v>
      </c>
      <c r="K898" s="33" t="s">
        <v>14864</v>
      </c>
      <c r="L898" s="33">
        <v>120</v>
      </c>
      <c r="M898" s="33"/>
      <c r="N898" s="33"/>
      <c r="O898" s="33"/>
      <c r="P898" s="33" t="s">
        <v>11306</v>
      </c>
      <c r="Q898" s="33" t="s">
        <v>11306</v>
      </c>
      <c r="R898" s="33">
        <v>0</v>
      </c>
      <c r="S898" s="33">
        <v>0</v>
      </c>
      <c r="T898" s="33"/>
      <c r="U898" s="33"/>
      <c r="V898" s="33"/>
      <c r="W898" s="33" t="s">
        <v>14057</v>
      </c>
      <c r="X898" s="33"/>
      <c r="Y898" s="33" t="s">
        <v>11308</v>
      </c>
      <c r="Z898" s="33">
        <v>0</v>
      </c>
      <c r="AA898" s="33">
        <v>0</v>
      </c>
      <c r="AB898" s="33">
        <v>0</v>
      </c>
      <c r="AC898" s="33">
        <v>0</v>
      </c>
      <c r="AD898" s="33" t="s">
        <v>11803</v>
      </c>
      <c r="AE898" s="33" t="s">
        <v>18234</v>
      </c>
      <c r="AF898" s="33" t="s">
        <v>18235</v>
      </c>
      <c r="AG898" s="33" t="s">
        <v>18236</v>
      </c>
      <c r="AH898" s="33" t="s">
        <v>18237</v>
      </c>
      <c r="AI898" s="33" t="s">
        <v>18238</v>
      </c>
      <c r="AJ898" s="33" t="s">
        <v>18239</v>
      </c>
      <c r="AK898" s="33" t="s">
        <v>12774</v>
      </c>
      <c r="AL898" s="33" t="s">
        <v>17960</v>
      </c>
      <c r="AM898" s="33" t="s">
        <v>18240</v>
      </c>
      <c r="AN898" s="33"/>
      <c r="AO898" s="33" t="s">
        <v>11627</v>
      </c>
      <c r="AP898" s="33" t="s">
        <v>11318</v>
      </c>
      <c r="AQ898" s="33">
        <v>0</v>
      </c>
      <c r="AR898" s="33"/>
      <c r="AS898" s="33"/>
      <c r="AT898" s="33"/>
      <c r="AU898" s="33"/>
      <c r="AV898" s="33"/>
      <c r="AW898" s="33"/>
      <c r="AX898" s="33"/>
      <c r="AY898" s="33"/>
      <c r="AZ898" s="33"/>
      <c r="BA898" s="33"/>
      <c r="BB898" s="33"/>
      <c r="BC898" s="33" t="s">
        <v>11306</v>
      </c>
      <c r="BD898" s="33" t="s">
        <v>11318</v>
      </c>
      <c r="BE898" s="33"/>
      <c r="BF898" s="33"/>
      <c r="BG898" s="33"/>
      <c r="BH898" s="33"/>
      <c r="BI898" s="33"/>
      <c r="BJ898" s="33">
        <v>0</v>
      </c>
      <c r="BK898" s="33" t="s">
        <v>31</v>
      </c>
      <c r="BL898" s="33"/>
      <c r="BM898" s="33" t="s">
        <v>22259</v>
      </c>
    </row>
    <row r="899" spans="1:65" x14ac:dyDescent="0.25">
      <c r="A899" s="33" t="s">
        <v>18241</v>
      </c>
      <c r="B899" s="33" t="s">
        <v>18242</v>
      </c>
      <c r="C899" s="33" t="s">
        <v>18243</v>
      </c>
      <c r="D899" s="33" t="s">
        <v>13574</v>
      </c>
      <c r="E899" s="33" t="s">
        <v>11800</v>
      </c>
      <c r="F899" s="33" t="s">
        <v>11550</v>
      </c>
      <c r="G899" s="33">
        <v>1120.9000000000001</v>
      </c>
      <c r="H899" s="33">
        <v>0</v>
      </c>
      <c r="I899" s="33"/>
      <c r="J899" s="33" t="s">
        <v>11304</v>
      </c>
      <c r="K899" s="33" t="s">
        <v>14781</v>
      </c>
      <c r="L899" s="33">
        <v>120</v>
      </c>
      <c r="M899" s="33"/>
      <c r="N899" s="33"/>
      <c r="O899" s="33"/>
      <c r="P899" s="33" t="s">
        <v>11306</v>
      </c>
      <c r="Q899" s="33" t="s">
        <v>11306</v>
      </c>
      <c r="R899" s="33">
        <v>0</v>
      </c>
      <c r="S899" s="33">
        <v>0</v>
      </c>
      <c r="T899" s="33"/>
      <c r="U899" s="33"/>
      <c r="V899" s="33"/>
      <c r="W899" s="33" t="s">
        <v>14057</v>
      </c>
      <c r="X899" s="33"/>
      <c r="Y899" s="33" t="s">
        <v>11308</v>
      </c>
      <c r="Z899" s="33">
        <v>0</v>
      </c>
      <c r="AA899" s="33">
        <v>0</v>
      </c>
      <c r="AB899" s="33">
        <v>0</v>
      </c>
      <c r="AC899" s="33">
        <v>0</v>
      </c>
      <c r="AD899" s="33" t="s">
        <v>11803</v>
      </c>
      <c r="AE899" s="33" t="s">
        <v>18244</v>
      </c>
      <c r="AF899" s="33" t="s">
        <v>18245</v>
      </c>
      <c r="AG899" s="33" t="s">
        <v>18246</v>
      </c>
      <c r="AH899" s="33" t="s">
        <v>18247</v>
      </c>
      <c r="AI899" s="33" t="s">
        <v>18248</v>
      </c>
      <c r="AJ899" s="33" t="s">
        <v>18249</v>
      </c>
      <c r="AK899" s="33" t="s">
        <v>12774</v>
      </c>
      <c r="AL899" s="33" t="s">
        <v>17960</v>
      </c>
      <c r="AM899" s="33" t="s">
        <v>18250</v>
      </c>
      <c r="AN899" s="33"/>
      <c r="AO899" s="33" t="s">
        <v>11627</v>
      </c>
      <c r="AP899" s="33" t="s">
        <v>11318</v>
      </c>
      <c r="AQ899" s="33">
        <v>0</v>
      </c>
      <c r="AR899" s="33"/>
      <c r="AS899" s="33"/>
      <c r="AT899" s="33"/>
      <c r="AU899" s="33"/>
      <c r="AV899" s="33"/>
      <c r="AW899" s="33"/>
      <c r="AX899" s="33"/>
      <c r="AY899" s="33"/>
      <c r="AZ899" s="33"/>
      <c r="BA899" s="33"/>
      <c r="BB899" s="33"/>
      <c r="BC899" s="33" t="s">
        <v>11306</v>
      </c>
      <c r="BD899" s="33" t="s">
        <v>11318</v>
      </c>
      <c r="BE899" s="33"/>
      <c r="BF899" s="33"/>
      <c r="BG899" s="33"/>
      <c r="BH899" s="33"/>
      <c r="BI899" s="33"/>
      <c r="BJ899" s="33">
        <v>0</v>
      </c>
      <c r="BK899" s="33" t="s">
        <v>31</v>
      </c>
      <c r="BL899" s="33"/>
      <c r="BM899" s="33" t="s">
        <v>22259</v>
      </c>
    </row>
    <row r="900" spans="1:65" x14ac:dyDescent="0.25">
      <c r="A900" s="33" t="s">
        <v>18251</v>
      </c>
      <c r="B900" s="33" t="s">
        <v>18252</v>
      </c>
      <c r="C900" s="33" t="s">
        <v>18253</v>
      </c>
      <c r="D900" s="33" t="s">
        <v>13574</v>
      </c>
      <c r="E900" s="33" t="s">
        <v>11800</v>
      </c>
      <c r="F900" s="33" t="s">
        <v>11550</v>
      </c>
      <c r="G900" s="33">
        <v>328.8</v>
      </c>
      <c r="H900" s="33">
        <v>0</v>
      </c>
      <c r="I900" s="33"/>
      <c r="J900" s="33" t="s">
        <v>11304</v>
      </c>
      <c r="K900" s="33" t="s">
        <v>14781</v>
      </c>
      <c r="L900" s="33">
        <v>120</v>
      </c>
      <c r="M900" s="33"/>
      <c r="N900" s="33"/>
      <c r="O900" s="33"/>
      <c r="P900" s="33" t="s">
        <v>11306</v>
      </c>
      <c r="Q900" s="33" t="s">
        <v>11306</v>
      </c>
      <c r="R900" s="33">
        <v>2.5</v>
      </c>
      <c r="S900" s="33">
        <v>2.5</v>
      </c>
      <c r="T900" s="33"/>
      <c r="U900" s="33"/>
      <c r="V900" s="33" t="s">
        <v>18254</v>
      </c>
      <c r="W900" s="33" t="s">
        <v>14057</v>
      </c>
      <c r="X900" s="33"/>
      <c r="Y900" s="33" t="s">
        <v>11308</v>
      </c>
      <c r="Z900" s="33">
        <v>14</v>
      </c>
      <c r="AA900" s="33">
        <v>10</v>
      </c>
      <c r="AB900" s="33">
        <v>70</v>
      </c>
      <c r="AC900" s="33">
        <v>0</v>
      </c>
      <c r="AD900" s="33" t="s">
        <v>11803</v>
      </c>
      <c r="AE900" s="33" t="s">
        <v>18255</v>
      </c>
      <c r="AF900" s="33"/>
      <c r="AG900" s="33"/>
      <c r="AH900" s="33"/>
      <c r="AI900" s="33"/>
      <c r="AJ900" s="33"/>
      <c r="AK900" s="33" t="s">
        <v>12774</v>
      </c>
      <c r="AL900" s="33" t="s">
        <v>17960</v>
      </c>
      <c r="AM900" s="33" t="s">
        <v>18256</v>
      </c>
      <c r="AN900" s="33" t="s">
        <v>17969</v>
      </c>
      <c r="AO900" s="33" t="s">
        <v>11627</v>
      </c>
      <c r="AP900" s="33" t="s">
        <v>11318</v>
      </c>
      <c r="AQ900" s="33">
        <v>0</v>
      </c>
      <c r="AR900" s="33"/>
      <c r="AS900" s="33"/>
      <c r="AT900" s="33"/>
      <c r="AU900" s="33"/>
      <c r="AV900" s="33"/>
      <c r="AW900" s="33"/>
      <c r="AX900" s="33"/>
      <c r="AY900" s="33"/>
      <c r="AZ900" s="33"/>
      <c r="BA900" s="33"/>
      <c r="BB900" s="33"/>
      <c r="BC900" s="33" t="s">
        <v>11306</v>
      </c>
      <c r="BD900" s="33" t="s">
        <v>11318</v>
      </c>
      <c r="BE900" s="33"/>
      <c r="BF900" s="33"/>
      <c r="BG900" s="33"/>
      <c r="BH900" s="33"/>
      <c r="BI900" s="33"/>
      <c r="BJ900" s="33">
        <v>0</v>
      </c>
      <c r="BK900" s="33" t="s">
        <v>31</v>
      </c>
      <c r="BL900" s="33"/>
      <c r="BM900" s="33" t="s">
        <v>22259</v>
      </c>
    </row>
    <row r="901" spans="1:65" x14ac:dyDescent="0.25">
      <c r="A901" s="33" t="s">
        <v>18257</v>
      </c>
      <c r="B901" s="33" t="s">
        <v>10729</v>
      </c>
      <c r="C901" s="33" t="s">
        <v>18258</v>
      </c>
      <c r="D901" s="33" t="s">
        <v>13574</v>
      </c>
      <c r="E901" s="33" t="s">
        <v>11800</v>
      </c>
      <c r="F901" s="33" t="s">
        <v>11550</v>
      </c>
      <c r="G901" s="33">
        <v>328.8</v>
      </c>
      <c r="H901" s="33">
        <v>0</v>
      </c>
      <c r="I901" s="33"/>
      <c r="J901" s="33" t="s">
        <v>11304</v>
      </c>
      <c r="K901" s="33" t="s">
        <v>14876</v>
      </c>
      <c r="L901" s="33">
        <v>120</v>
      </c>
      <c r="M901" s="33"/>
      <c r="N901" s="33"/>
      <c r="O901" s="33"/>
      <c r="P901" s="33" t="s">
        <v>11306</v>
      </c>
      <c r="Q901" s="33" t="s">
        <v>11306</v>
      </c>
      <c r="R901" s="33">
        <v>2.5</v>
      </c>
      <c r="S901" s="33">
        <v>2.5</v>
      </c>
      <c r="T901" s="33"/>
      <c r="U901" s="33"/>
      <c r="V901" s="33" t="s">
        <v>18254</v>
      </c>
      <c r="W901" s="33" t="s">
        <v>14057</v>
      </c>
      <c r="X901" s="33"/>
      <c r="Y901" s="33" t="s">
        <v>11308</v>
      </c>
      <c r="Z901" s="33">
        <v>14</v>
      </c>
      <c r="AA901" s="33">
        <v>10</v>
      </c>
      <c r="AB901" s="33">
        <v>70</v>
      </c>
      <c r="AC901" s="33">
        <v>0</v>
      </c>
      <c r="AD901" s="33" t="s">
        <v>11803</v>
      </c>
      <c r="AE901" s="33" t="s">
        <v>18259</v>
      </c>
      <c r="AF901" s="33"/>
      <c r="AG901" s="33"/>
      <c r="AH901" s="33"/>
      <c r="AI901" s="33"/>
      <c r="AJ901" s="33"/>
      <c r="AK901" s="33" t="s">
        <v>12774</v>
      </c>
      <c r="AL901" s="33" t="s">
        <v>17960</v>
      </c>
      <c r="AM901" s="33" t="s">
        <v>18260</v>
      </c>
      <c r="AN901" s="33" t="s">
        <v>17969</v>
      </c>
      <c r="AO901" s="33" t="s">
        <v>11627</v>
      </c>
      <c r="AP901" s="33" t="s">
        <v>11318</v>
      </c>
      <c r="AQ901" s="33">
        <v>0</v>
      </c>
      <c r="AR901" s="33"/>
      <c r="AS901" s="33"/>
      <c r="AT901" s="33"/>
      <c r="AU901" s="33"/>
      <c r="AV901" s="33"/>
      <c r="AW901" s="33"/>
      <c r="AX901" s="33"/>
      <c r="AY901" s="33"/>
      <c r="AZ901" s="33"/>
      <c r="BA901" s="33"/>
      <c r="BB901" s="33"/>
      <c r="BC901" s="33" t="s">
        <v>11306</v>
      </c>
      <c r="BD901" s="33" t="s">
        <v>11318</v>
      </c>
      <c r="BE901" s="33"/>
      <c r="BF901" s="33"/>
      <c r="BG901" s="33"/>
      <c r="BH901" s="33"/>
      <c r="BI901" s="33"/>
      <c r="BJ901" s="33">
        <v>0</v>
      </c>
      <c r="BK901" s="33" t="s">
        <v>31</v>
      </c>
      <c r="BL901" s="33"/>
      <c r="BM901" s="33" t="s">
        <v>22259</v>
      </c>
    </row>
    <row r="902" spans="1:65" x14ac:dyDescent="0.25">
      <c r="A902" s="33" t="s">
        <v>18261</v>
      </c>
      <c r="B902" s="33" t="s">
        <v>18262</v>
      </c>
      <c r="C902" s="33" t="s">
        <v>18263</v>
      </c>
      <c r="D902" s="33" t="s">
        <v>13574</v>
      </c>
      <c r="E902" s="33" t="s">
        <v>11800</v>
      </c>
      <c r="F902" s="33" t="s">
        <v>11550</v>
      </c>
      <c r="G902" s="33">
        <v>328.8</v>
      </c>
      <c r="H902" s="33">
        <v>0</v>
      </c>
      <c r="I902" s="33"/>
      <c r="J902" s="33" t="s">
        <v>11304</v>
      </c>
      <c r="K902" s="33" t="s">
        <v>14781</v>
      </c>
      <c r="L902" s="33">
        <v>120</v>
      </c>
      <c r="M902" s="33"/>
      <c r="N902" s="33"/>
      <c r="O902" s="33"/>
      <c r="P902" s="33" t="s">
        <v>11306</v>
      </c>
      <c r="Q902" s="33" t="s">
        <v>11306</v>
      </c>
      <c r="R902" s="33">
        <v>2.5</v>
      </c>
      <c r="S902" s="33">
        <v>2.5</v>
      </c>
      <c r="T902" s="33"/>
      <c r="U902" s="33"/>
      <c r="V902" s="33" t="s">
        <v>18254</v>
      </c>
      <c r="W902" s="33" t="s">
        <v>14057</v>
      </c>
      <c r="X902" s="33"/>
      <c r="Y902" s="33" t="s">
        <v>11308</v>
      </c>
      <c r="Z902" s="33">
        <v>14</v>
      </c>
      <c r="AA902" s="33">
        <v>10</v>
      </c>
      <c r="AB902" s="33">
        <v>70</v>
      </c>
      <c r="AC902" s="33">
        <v>0</v>
      </c>
      <c r="AD902" s="33" t="s">
        <v>11803</v>
      </c>
      <c r="AE902" s="33" t="s">
        <v>18264</v>
      </c>
      <c r="AF902" s="33"/>
      <c r="AG902" s="33"/>
      <c r="AH902" s="33"/>
      <c r="AI902" s="33"/>
      <c r="AJ902" s="33"/>
      <c r="AK902" s="33" t="s">
        <v>12774</v>
      </c>
      <c r="AL902" s="33" t="s">
        <v>17960</v>
      </c>
      <c r="AM902" s="33" t="s">
        <v>18265</v>
      </c>
      <c r="AN902" s="33" t="s">
        <v>17969</v>
      </c>
      <c r="AO902" s="33" t="s">
        <v>11627</v>
      </c>
      <c r="AP902" s="33" t="s">
        <v>11318</v>
      </c>
      <c r="AQ902" s="33">
        <v>0</v>
      </c>
      <c r="AR902" s="33"/>
      <c r="AS902" s="33"/>
      <c r="AT902" s="33"/>
      <c r="AU902" s="33"/>
      <c r="AV902" s="33"/>
      <c r="AW902" s="33"/>
      <c r="AX902" s="33"/>
      <c r="AY902" s="33"/>
      <c r="AZ902" s="33"/>
      <c r="BA902" s="33"/>
      <c r="BB902" s="33"/>
      <c r="BC902" s="33" t="s">
        <v>11306</v>
      </c>
      <c r="BD902" s="33" t="s">
        <v>11318</v>
      </c>
      <c r="BE902" s="33"/>
      <c r="BF902" s="33"/>
      <c r="BG902" s="33"/>
      <c r="BH902" s="33"/>
      <c r="BI902" s="33"/>
      <c r="BJ902" s="33">
        <v>0</v>
      </c>
      <c r="BK902" s="33" t="s">
        <v>31</v>
      </c>
      <c r="BL902" s="33"/>
      <c r="BM902" s="33" t="s">
        <v>22259</v>
      </c>
    </row>
    <row r="903" spans="1:65" x14ac:dyDescent="0.25">
      <c r="A903" s="33" t="s">
        <v>18266</v>
      </c>
      <c r="B903" s="33" t="s">
        <v>18267</v>
      </c>
      <c r="C903" s="33" t="s">
        <v>18268</v>
      </c>
      <c r="D903" s="33" t="s">
        <v>13574</v>
      </c>
      <c r="E903" s="33" t="s">
        <v>11800</v>
      </c>
      <c r="F903" s="33" t="s">
        <v>11550</v>
      </c>
      <c r="G903" s="33">
        <v>328.8</v>
      </c>
      <c r="H903" s="33">
        <v>0</v>
      </c>
      <c r="I903" s="33"/>
      <c r="J903" s="33" t="s">
        <v>11304</v>
      </c>
      <c r="K903" s="33" t="s">
        <v>14781</v>
      </c>
      <c r="L903" s="33">
        <v>120</v>
      </c>
      <c r="M903" s="33"/>
      <c r="N903" s="33"/>
      <c r="O903" s="33"/>
      <c r="P903" s="33" t="s">
        <v>11306</v>
      </c>
      <c r="Q903" s="33" t="s">
        <v>11306</v>
      </c>
      <c r="R903" s="33">
        <v>0</v>
      </c>
      <c r="S903" s="33">
        <v>0</v>
      </c>
      <c r="T903" s="33"/>
      <c r="U903" s="33"/>
      <c r="V903" s="33"/>
      <c r="W903" s="33" t="s">
        <v>14057</v>
      </c>
      <c r="X903" s="33"/>
      <c r="Y903" s="33" t="s">
        <v>11308</v>
      </c>
      <c r="Z903" s="33">
        <v>0</v>
      </c>
      <c r="AA903" s="33">
        <v>0</v>
      </c>
      <c r="AB903" s="33">
        <v>0</v>
      </c>
      <c r="AC903" s="33">
        <v>0</v>
      </c>
      <c r="AD903" s="33" t="s">
        <v>11803</v>
      </c>
      <c r="AE903" s="33" t="s">
        <v>18269</v>
      </c>
      <c r="AF903" s="33" t="s">
        <v>18270</v>
      </c>
      <c r="AG903" s="33" t="s">
        <v>18271</v>
      </c>
      <c r="AH903" s="33" t="s">
        <v>18272</v>
      </c>
      <c r="AI903" s="33" t="s">
        <v>18273</v>
      </c>
      <c r="AJ903" s="33" t="s">
        <v>18274</v>
      </c>
      <c r="AK903" s="33" t="s">
        <v>12774</v>
      </c>
      <c r="AL903" s="33" t="s">
        <v>17960</v>
      </c>
      <c r="AM903" s="33" t="s">
        <v>18275</v>
      </c>
      <c r="AN903" s="33"/>
      <c r="AO903" s="33" t="s">
        <v>11627</v>
      </c>
      <c r="AP903" s="33" t="s">
        <v>11318</v>
      </c>
      <c r="AQ903" s="33">
        <v>0</v>
      </c>
      <c r="AR903" s="33"/>
      <c r="AS903" s="33"/>
      <c r="AT903" s="33"/>
      <c r="AU903" s="33"/>
      <c r="AV903" s="33"/>
      <c r="AW903" s="33"/>
      <c r="AX903" s="33"/>
      <c r="AY903" s="33"/>
      <c r="AZ903" s="33"/>
      <c r="BA903" s="33"/>
      <c r="BB903" s="33"/>
      <c r="BC903" s="33" t="s">
        <v>11306</v>
      </c>
      <c r="BD903" s="33" t="s">
        <v>11318</v>
      </c>
      <c r="BE903" s="33"/>
      <c r="BF903" s="33"/>
      <c r="BG903" s="33"/>
      <c r="BH903" s="33"/>
      <c r="BI903" s="33"/>
      <c r="BJ903" s="33">
        <v>0</v>
      </c>
      <c r="BK903" s="33" t="s">
        <v>31</v>
      </c>
      <c r="BL903" s="33"/>
      <c r="BM903" s="33" t="s">
        <v>22259</v>
      </c>
    </row>
    <row r="904" spans="1:65" x14ac:dyDescent="0.25">
      <c r="A904" s="33" t="s">
        <v>18276</v>
      </c>
      <c r="B904" s="33" t="s">
        <v>18277</v>
      </c>
      <c r="C904" s="33" t="s">
        <v>18278</v>
      </c>
      <c r="D904" s="33" t="s">
        <v>13574</v>
      </c>
      <c r="E904" s="33" t="s">
        <v>11800</v>
      </c>
      <c r="F904" s="33" t="s">
        <v>11550</v>
      </c>
      <c r="G904" s="33">
        <v>328.8</v>
      </c>
      <c r="H904" s="33">
        <v>0</v>
      </c>
      <c r="I904" s="33"/>
      <c r="J904" s="33" t="s">
        <v>11304</v>
      </c>
      <c r="K904" s="33" t="s">
        <v>14781</v>
      </c>
      <c r="L904" s="33">
        <v>120</v>
      </c>
      <c r="M904" s="33"/>
      <c r="N904" s="33"/>
      <c r="O904" s="33"/>
      <c r="P904" s="33" t="s">
        <v>11306</v>
      </c>
      <c r="Q904" s="33" t="s">
        <v>11306</v>
      </c>
      <c r="R904" s="33">
        <v>0</v>
      </c>
      <c r="S904" s="33">
        <v>0</v>
      </c>
      <c r="T904" s="33"/>
      <c r="U904" s="33"/>
      <c r="V904" s="33"/>
      <c r="W904" s="33" t="s">
        <v>14057</v>
      </c>
      <c r="X904" s="33"/>
      <c r="Y904" s="33" t="s">
        <v>11308</v>
      </c>
      <c r="Z904" s="33">
        <v>0</v>
      </c>
      <c r="AA904" s="33">
        <v>0</v>
      </c>
      <c r="AB904" s="33">
        <v>0</v>
      </c>
      <c r="AC904" s="33">
        <v>0</v>
      </c>
      <c r="AD904" s="33" t="s">
        <v>11803</v>
      </c>
      <c r="AE904" s="33" t="s">
        <v>18279</v>
      </c>
      <c r="AF904" s="33" t="s">
        <v>18280</v>
      </c>
      <c r="AG904" s="33" t="s">
        <v>18281</v>
      </c>
      <c r="AH904" s="33" t="s">
        <v>18282</v>
      </c>
      <c r="AI904" s="33" t="s">
        <v>18283</v>
      </c>
      <c r="AJ904" s="33" t="s">
        <v>18284</v>
      </c>
      <c r="AK904" s="33" t="s">
        <v>12774</v>
      </c>
      <c r="AL904" s="33" t="s">
        <v>17960</v>
      </c>
      <c r="AM904" s="33" t="s">
        <v>18285</v>
      </c>
      <c r="AN904" s="33"/>
      <c r="AO904" s="33" t="s">
        <v>11627</v>
      </c>
      <c r="AP904" s="33" t="s">
        <v>11318</v>
      </c>
      <c r="AQ904" s="33">
        <v>0</v>
      </c>
      <c r="AR904" s="33"/>
      <c r="AS904" s="33"/>
      <c r="AT904" s="33"/>
      <c r="AU904" s="33"/>
      <c r="AV904" s="33"/>
      <c r="AW904" s="33"/>
      <c r="AX904" s="33"/>
      <c r="AY904" s="33"/>
      <c r="AZ904" s="33"/>
      <c r="BA904" s="33"/>
      <c r="BB904" s="33"/>
      <c r="BC904" s="33" t="s">
        <v>11306</v>
      </c>
      <c r="BD904" s="33" t="s">
        <v>11318</v>
      </c>
      <c r="BE904" s="33"/>
      <c r="BF904" s="33"/>
      <c r="BG904" s="33"/>
      <c r="BH904" s="33"/>
      <c r="BI904" s="33"/>
      <c r="BJ904" s="33">
        <v>0</v>
      </c>
      <c r="BK904" s="33" t="s">
        <v>31</v>
      </c>
      <c r="BL904" s="33"/>
      <c r="BM904" s="33" t="s">
        <v>22259</v>
      </c>
    </row>
    <row r="905" spans="1:65" x14ac:dyDescent="0.25">
      <c r="A905" s="33" t="s">
        <v>18286</v>
      </c>
      <c r="B905" s="33" t="s">
        <v>1053</v>
      </c>
      <c r="C905" s="33" t="s">
        <v>18287</v>
      </c>
      <c r="D905" s="33" t="s">
        <v>13574</v>
      </c>
      <c r="E905" s="33" t="s">
        <v>11800</v>
      </c>
      <c r="F905" s="33" t="s">
        <v>11550</v>
      </c>
      <c r="G905" s="33">
        <v>328.8</v>
      </c>
      <c r="H905" s="33">
        <v>0</v>
      </c>
      <c r="I905" s="33"/>
      <c r="J905" s="33" t="s">
        <v>11304</v>
      </c>
      <c r="K905" s="33" t="s">
        <v>14864</v>
      </c>
      <c r="L905" s="33">
        <v>120</v>
      </c>
      <c r="M905" s="33"/>
      <c r="N905" s="33"/>
      <c r="O905" s="33"/>
      <c r="P905" s="33" t="s">
        <v>11306</v>
      </c>
      <c r="Q905" s="33" t="s">
        <v>11306</v>
      </c>
      <c r="R905" s="33">
        <v>0</v>
      </c>
      <c r="S905" s="33">
        <v>0</v>
      </c>
      <c r="T905" s="33"/>
      <c r="U905" s="33"/>
      <c r="V905" s="33"/>
      <c r="W905" s="33" t="s">
        <v>14057</v>
      </c>
      <c r="X905" s="33"/>
      <c r="Y905" s="33" t="s">
        <v>11308</v>
      </c>
      <c r="Z905" s="33">
        <v>0</v>
      </c>
      <c r="AA905" s="33">
        <v>0</v>
      </c>
      <c r="AB905" s="33">
        <v>0</v>
      </c>
      <c r="AC905" s="33">
        <v>0</v>
      </c>
      <c r="AD905" s="33" t="s">
        <v>11803</v>
      </c>
      <c r="AE905" s="33" t="s">
        <v>18288</v>
      </c>
      <c r="AF905" s="33" t="s">
        <v>18289</v>
      </c>
      <c r="AG905" s="33" t="s">
        <v>18290</v>
      </c>
      <c r="AH905" s="33" t="s">
        <v>18291</v>
      </c>
      <c r="AI905" s="33" t="s">
        <v>18292</v>
      </c>
      <c r="AJ905" s="33" t="s">
        <v>18293</v>
      </c>
      <c r="AK905" s="33" t="s">
        <v>12774</v>
      </c>
      <c r="AL905" s="33" t="s">
        <v>17960</v>
      </c>
      <c r="AM905" s="33" t="s">
        <v>18294</v>
      </c>
      <c r="AN905" s="33"/>
      <c r="AO905" s="33" t="s">
        <v>11627</v>
      </c>
      <c r="AP905" s="33" t="s">
        <v>11318</v>
      </c>
      <c r="AQ905" s="33">
        <v>0</v>
      </c>
      <c r="AR905" s="33"/>
      <c r="AS905" s="33"/>
      <c r="AT905" s="33"/>
      <c r="AU905" s="33"/>
      <c r="AV905" s="33"/>
      <c r="AW905" s="33"/>
      <c r="AX905" s="33"/>
      <c r="AY905" s="33"/>
      <c r="AZ905" s="33"/>
      <c r="BA905" s="33"/>
      <c r="BB905" s="33"/>
      <c r="BC905" s="33" t="s">
        <v>11306</v>
      </c>
      <c r="BD905" s="33" t="s">
        <v>11318</v>
      </c>
      <c r="BE905" s="33"/>
      <c r="BF905" s="33"/>
      <c r="BG905" s="33"/>
      <c r="BH905" s="33"/>
      <c r="BI905" s="33"/>
      <c r="BJ905" s="33">
        <v>0</v>
      </c>
      <c r="BK905" s="33" t="s">
        <v>31</v>
      </c>
      <c r="BL905" s="33"/>
      <c r="BM905" s="33" t="s">
        <v>22259</v>
      </c>
    </row>
    <row r="906" spans="1:65" x14ac:dyDescent="0.25">
      <c r="A906" s="33" t="s">
        <v>18295</v>
      </c>
      <c r="B906" s="33" t="s">
        <v>18296</v>
      </c>
      <c r="C906" s="33" t="s">
        <v>18297</v>
      </c>
      <c r="D906" s="33" t="s">
        <v>13574</v>
      </c>
      <c r="E906" s="33" t="s">
        <v>11800</v>
      </c>
      <c r="F906" s="33" t="s">
        <v>11550</v>
      </c>
      <c r="G906" s="33">
        <v>327.5</v>
      </c>
      <c r="H906" s="33">
        <v>0</v>
      </c>
      <c r="I906" s="33"/>
      <c r="J906" s="33" t="s">
        <v>11304</v>
      </c>
      <c r="K906" s="33" t="s">
        <v>14781</v>
      </c>
      <c r="L906" s="33">
        <v>120</v>
      </c>
      <c r="M906" s="33"/>
      <c r="N906" s="33"/>
      <c r="O906" s="33"/>
      <c r="P906" s="33" t="s">
        <v>11306</v>
      </c>
      <c r="Q906" s="33" t="s">
        <v>11306</v>
      </c>
      <c r="R906" s="33">
        <v>0</v>
      </c>
      <c r="S906" s="33">
        <v>0</v>
      </c>
      <c r="T906" s="33"/>
      <c r="U906" s="33"/>
      <c r="V906" s="33"/>
      <c r="W906" s="33" t="s">
        <v>14057</v>
      </c>
      <c r="X906" s="33"/>
      <c r="Y906" s="33" t="s">
        <v>11308</v>
      </c>
      <c r="Z906" s="33">
        <v>0</v>
      </c>
      <c r="AA906" s="33">
        <v>0</v>
      </c>
      <c r="AB906" s="33">
        <v>0</v>
      </c>
      <c r="AC906" s="33">
        <v>0</v>
      </c>
      <c r="AD906" s="33" t="s">
        <v>11803</v>
      </c>
      <c r="AE906" s="33" t="s">
        <v>18298</v>
      </c>
      <c r="AF906" s="33" t="s">
        <v>18299</v>
      </c>
      <c r="AG906" s="33" t="s">
        <v>18300</v>
      </c>
      <c r="AH906" s="33" t="s">
        <v>18301</v>
      </c>
      <c r="AI906" s="33" t="s">
        <v>18302</v>
      </c>
      <c r="AJ906" s="33" t="s">
        <v>18303</v>
      </c>
      <c r="AK906" s="33" t="s">
        <v>12774</v>
      </c>
      <c r="AL906" s="33" t="s">
        <v>17960</v>
      </c>
      <c r="AM906" s="33" t="s">
        <v>18304</v>
      </c>
      <c r="AN906" s="33"/>
      <c r="AO906" s="33" t="s">
        <v>11627</v>
      </c>
      <c r="AP906" s="33" t="s">
        <v>11318</v>
      </c>
      <c r="AQ906" s="33">
        <v>0</v>
      </c>
      <c r="AR906" s="33"/>
      <c r="AS906" s="33"/>
      <c r="AT906" s="33"/>
      <c r="AU906" s="33"/>
      <c r="AV906" s="33"/>
      <c r="AW906" s="33"/>
      <c r="AX906" s="33"/>
      <c r="AY906" s="33"/>
      <c r="AZ906" s="33"/>
      <c r="BA906" s="33"/>
      <c r="BB906" s="33"/>
      <c r="BC906" s="33" t="s">
        <v>11306</v>
      </c>
      <c r="BD906" s="33" t="s">
        <v>11318</v>
      </c>
      <c r="BE906" s="33"/>
      <c r="BF906" s="33"/>
      <c r="BG906" s="33"/>
      <c r="BH906" s="33"/>
      <c r="BI906" s="33"/>
      <c r="BJ906" s="33">
        <v>0</v>
      </c>
      <c r="BK906" s="33" t="s">
        <v>31</v>
      </c>
      <c r="BL906" s="33"/>
      <c r="BM906" s="33" t="s">
        <v>22259</v>
      </c>
    </row>
    <row r="907" spans="1:65" x14ac:dyDescent="0.25">
      <c r="A907" s="33" t="s">
        <v>18305</v>
      </c>
      <c r="B907" s="33" t="s">
        <v>18306</v>
      </c>
      <c r="C907" s="33" t="s">
        <v>18307</v>
      </c>
      <c r="D907" s="33" t="s">
        <v>13574</v>
      </c>
      <c r="E907" s="33" t="s">
        <v>11800</v>
      </c>
      <c r="F907" s="33" t="s">
        <v>11550</v>
      </c>
      <c r="G907" s="33">
        <v>327.5</v>
      </c>
      <c r="H907" s="33">
        <v>0</v>
      </c>
      <c r="I907" s="33"/>
      <c r="J907" s="33" t="s">
        <v>11304</v>
      </c>
      <c r="K907" s="33" t="s">
        <v>14864</v>
      </c>
      <c r="L907" s="33">
        <v>120</v>
      </c>
      <c r="M907" s="33"/>
      <c r="N907" s="33"/>
      <c r="O907" s="33"/>
      <c r="P907" s="33" t="s">
        <v>11306</v>
      </c>
      <c r="Q907" s="33" t="s">
        <v>11306</v>
      </c>
      <c r="R907" s="33">
        <v>0</v>
      </c>
      <c r="S907" s="33">
        <v>0</v>
      </c>
      <c r="T907" s="33"/>
      <c r="U907" s="33"/>
      <c r="V907" s="33"/>
      <c r="W907" s="33" t="s">
        <v>14057</v>
      </c>
      <c r="X907" s="33"/>
      <c r="Y907" s="33" t="s">
        <v>11308</v>
      </c>
      <c r="Z907" s="33">
        <v>0</v>
      </c>
      <c r="AA907" s="33">
        <v>0</v>
      </c>
      <c r="AB907" s="33">
        <v>0</v>
      </c>
      <c r="AC907" s="33">
        <v>0</v>
      </c>
      <c r="AD907" s="33" t="s">
        <v>11803</v>
      </c>
      <c r="AE907" s="33" t="s">
        <v>18308</v>
      </c>
      <c r="AF907" s="33" t="s">
        <v>18309</v>
      </c>
      <c r="AG907" s="33" t="s">
        <v>18310</v>
      </c>
      <c r="AH907" s="33" t="s">
        <v>18311</v>
      </c>
      <c r="AI907" s="33" t="s">
        <v>18312</v>
      </c>
      <c r="AJ907" s="33" t="s">
        <v>18313</v>
      </c>
      <c r="AK907" s="33" t="s">
        <v>12774</v>
      </c>
      <c r="AL907" s="33" t="s">
        <v>17960</v>
      </c>
      <c r="AM907" s="33" t="s">
        <v>18314</v>
      </c>
      <c r="AN907" s="33"/>
      <c r="AO907" s="33" t="s">
        <v>11627</v>
      </c>
      <c r="AP907" s="33" t="s">
        <v>11318</v>
      </c>
      <c r="AQ907" s="33">
        <v>0</v>
      </c>
      <c r="AR907" s="33"/>
      <c r="AS907" s="33"/>
      <c r="AT907" s="33"/>
      <c r="AU907" s="33"/>
      <c r="AV907" s="33"/>
      <c r="AW907" s="33"/>
      <c r="AX907" s="33"/>
      <c r="AY907" s="33"/>
      <c r="AZ907" s="33"/>
      <c r="BA907" s="33"/>
      <c r="BB907" s="33"/>
      <c r="BC907" s="33" t="s">
        <v>11306</v>
      </c>
      <c r="BD907" s="33" t="s">
        <v>11318</v>
      </c>
      <c r="BE907" s="33"/>
      <c r="BF907" s="33"/>
      <c r="BG907" s="33"/>
      <c r="BH907" s="33"/>
      <c r="BI907" s="33"/>
      <c r="BJ907" s="33">
        <v>0</v>
      </c>
      <c r="BK907" s="33" t="s">
        <v>31</v>
      </c>
      <c r="BL907" s="33"/>
      <c r="BM907" s="33" t="s">
        <v>22259</v>
      </c>
    </row>
    <row r="908" spans="1:65" x14ac:dyDescent="0.25">
      <c r="A908" s="33" t="s">
        <v>18315</v>
      </c>
      <c r="B908" s="33" t="s">
        <v>1091</v>
      </c>
      <c r="C908" s="33" t="s">
        <v>18316</v>
      </c>
      <c r="D908" s="33" t="s">
        <v>13574</v>
      </c>
      <c r="E908" s="33" t="s">
        <v>11800</v>
      </c>
      <c r="F908" s="33" t="s">
        <v>11550</v>
      </c>
      <c r="G908" s="33">
        <v>1120.9000000000001</v>
      </c>
      <c r="H908" s="33">
        <v>0</v>
      </c>
      <c r="I908" s="33"/>
      <c r="J908" s="33" t="s">
        <v>11304</v>
      </c>
      <c r="K908" s="33" t="s">
        <v>14781</v>
      </c>
      <c r="L908" s="33">
        <v>120</v>
      </c>
      <c r="M908" s="33"/>
      <c r="N908" s="33"/>
      <c r="O908" s="33"/>
      <c r="P908" s="33" t="s">
        <v>11306</v>
      </c>
      <c r="Q908" s="33" t="s">
        <v>11306</v>
      </c>
      <c r="R908" s="33">
        <v>0</v>
      </c>
      <c r="S908" s="33">
        <v>0</v>
      </c>
      <c r="T908" s="33"/>
      <c r="U908" s="33"/>
      <c r="V908" s="33"/>
      <c r="W908" s="33" t="s">
        <v>14057</v>
      </c>
      <c r="X908" s="33"/>
      <c r="Y908" s="33" t="s">
        <v>11308</v>
      </c>
      <c r="Z908" s="33">
        <v>0</v>
      </c>
      <c r="AA908" s="33">
        <v>0</v>
      </c>
      <c r="AB908" s="33">
        <v>0</v>
      </c>
      <c r="AC908" s="33">
        <v>0</v>
      </c>
      <c r="AD908" s="33" t="s">
        <v>11803</v>
      </c>
      <c r="AE908" s="33" t="s">
        <v>18317</v>
      </c>
      <c r="AF908" s="33" t="s">
        <v>18318</v>
      </c>
      <c r="AG908" s="33" t="s">
        <v>18319</v>
      </c>
      <c r="AH908" s="33" t="s">
        <v>18320</v>
      </c>
      <c r="AI908" s="33" t="s">
        <v>18321</v>
      </c>
      <c r="AJ908" s="33" t="s">
        <v>18322</v>
      </c>
      <c r="AK908" s="33" t="s">
        <v>12774</v>
      </c>
      <c r="AL908" s="33" t="s">
        <v>17960</v>
      </c>
      <c r="AM908" s="33" t="s">
        <v>18323</v>
      </c>
      <c r="AN908" s="33"/>
      <c r="AO908" s="33" t="s">
        <v>11627</v>
      </c>
      <c r="AP908" s="33" t="s">
        <v>11318</v>
      </c>
      <c r="AQ908" s="33">
        <v>0</v>
      </c>
      <c r="AR908" s="33"/>
      <c r="AS908" s="33"/>
      <c r="AT908" s="33"/>
      <c r="AU908" s="33"/>
      <c r="AV908" s="33"/>
      <c r="AW908" s="33"/>
      <c r="AX908" s="33"/>
      <c r="AY908" s="33"/>
      <c r="AZ908" s="33"/>
      <c r="BA908" s="33"/>
      <c r="BB908" s="33"/>
      <c r="BC908" s="33" t="s">
        <v>11306</v>
      </c>
      <c r="BD908" s="33" t="s">
        <v>11318</v>
      </c>
      <c r="BE908" s="33"/>
      <c r="BF908" s="33"/>
      <c r="BG908" s="33"/>
      <c r="BH908" s="33"/>
      <c r="BI908" s="33"/>
      <c r="BJ908" s="33">
        <v>0</v>
      </c>
      <c r="BK908" s="33" t="s">
        <v>31</v>
      </c>
      <c r="BL908" s="33"/>
      <c r="BM908" s="33" t="s">
        <v>22259</v>
      </c>
    </row>
    <row r="909" spans="1:65" x14ac:dyDescent="0.25">
      <c r="A909" s="33" t="s">
        <v>18324</v>
      </c>
      <c r="B909" s="33" t="s">
        <v>18325</v>
      </c>
      <c r="C909" s="33" t="s">
        <v>18326</v>
      </c>
      <c r="D909" s="33" t="s">
        <v>13574</v>
      </c>
      <c r="E909" s="33" t="s">
        <v>11800</v>
      </c>
      <c r="F909" s="33" t="s">
        <v>11550</v>
      </c>
      <c r="G909" s="33">
        <v>328.8</v>
      </c>
      <c r="H909" s="33">
        <v>0</v>
      </c>
      <c r="I909" s="33"/>
      <c r="J909" s="33" t="s">
        <v>11304</v>
      </c>
      <c r="K909" s="33" t="s">
        <v>14781</v>
      </c>
      <c r="L909" s="33">
        <v>120</v>
      </c>
      <c r="M909" s="33"/>
      <c r="N909" s="33"/>
      <c r="O909" s="33"/>
      <c r="P909" s="33" t="s">
        <v>11306</v>
      </c>
      <c r="Q909" s="33" t="s">
        <v>11306</v>
      </c>
      <c r="R909" s="33">
        <v>2.5</v>
      </c>
      <c r="S909" s="33">
        <v>2.5</v>
      </c>
      <c r="T909" s="33"/>
      <c r="U909" s="33"/>
      <c r="V909" s="33" t="s">
        <v>18327</v>
      </c>
      <c r="W909" s="33" t="s">
        <v>14057</v>
      </c>
      <c r="X909" s="33"/>
      <c r="Y909" s="33" t="s">
        <v>11308</v>
      </c>
      <c r="Z909" s="33">
        <v>14</v>
      </c>
      <c r="AA909" s="33">
        <v>10</v>
      </c>
      <c r="AB909" s="33">
        <v>70</v>
      </c>
      <c r="AC909" s="33">
        <v>0</v>
      </c>
      <c r="AD909" s="33" t="s">
        <v>11803</v>
      </c>
      <c r="AE909" s="33" t="s">
        <v>18328</v>
      </c>
      <c r="AF909" s="33"/>
      <c r="AG909" s="33"/>
      <c r="AH909" s="33"/>
      <c r="AI909" s="33"/>
      <c r="AJ909" s="33"/>
      <c r="AK909" s="33" t="s">
        <v>12774</v>
      </c>
      <c r="AL909" s="33" t="s">
        <v>17960</v>
      </c>
      <c r="AM909" s="33" t="s">
        <v>18329</v>
      </c>
      <c r="AN909" s="33" t="s">
        <v>17969</v>
      </c>
      <c r="AO909" s="33" t="s">
        <v>11627</v>
      </c>
      <c r="AP909" s="33" t="s">
        <v>11318</v>
      </c>
      <c r="AQ909" s="33">
        <v>0</v>
      </c>
      <c r="AR909" s="33"/>
      <c r="AS909" s="33"/>
      <c r="AT909" s="33"/>
      <c r="AU909" s="33"/>
      <c r="AV909" s="33"/>
      <c r="AW909" s="33"/>
      <c r="AX909" s="33"/>
      <c r="AY909" s="33"/>
      <c r="AZ909" s="33"/>
      <c r="BA909" s="33"/>
      <c r="BB909" s="33"/>
      <c r="BC909" s="33" t="s">
        <v>11306</v>
      </c>
      <c r="BD909" s="33" t="s">
        <v>11318</v>
      </c>
      <c r="BE909" s="33"/>
      <c r="BF909" s="33"/>
      <c r="BG909" s="33"/>
      <c r="BH909" s="33"/>
      <c r="BI909" s="33"/>
      <c r="BJ909" s="33">
        <v>0</v>
      </c>
      <c r="BK909" s="33" t="s">
        <v>31</v>
      </c>
      <c r="BL909" s="33"/>
      <c r="BM909" s="33" t="s">
        <v>22259</v>
      </c>
    </row>
    <row r="910" spans="1:65" x14ac:dyDescent="0.25">
      <c r="A910" s="33" t="s">
        <v>18330</v>
      </c>
      <c r="B910" s="33" t="s">
        <v>6334</v>
      </c>
      <c r="C910" s="33" t="s">
        <v>18331</v>
      </c>
      <c r="D910" s="33" t="s">
        <v>13574</v>
      </c>
      <c r="E910" s="33" t="s">
        <v>11800</v>
      </c>
      <c r="F910" s="33" t="s">
        <v>11550</v>
      </c>
      <c r="G910" s="33">
        <v>328.8</v>
      </c>
      <c r="H910" s="33">
        <v>0</v>
      </c>
      <c r="I910" s="33"/>
      <c r="J910" s="33" t="s">
        <v>11304</v>
      </c>
      <c r="K910" s="33" t="s">
        <v>14876</v>
      </c>
      <c r="L910" s="33">
        <v>120</v>
      </c>
      <c r="M910" s="33"/>
      <c r="N910" s="33"/>
      <c r="O910" s="33"/>
      <c r="P910" s="33" t="s">
        <v>11306</v>
      </c>
      <c r="Q910" s="33" t="s">
        <v>11306</v>
      </c>
      <c r="R910" s="33">
        <v>2.5</v>
      </c>
      <c r="S910" s="33">
        <v>2.5</v>
      </c>
      <c r="T910" s="33"/>
      <c r="U910" s="33"/>
      <c r="V910" s="33" t="s">
        <v>18327</v>
      </c>
      <c r="W910" s="33" t="s">
        <v>14057</v>
      </c>
      <c r="X910" s="33"/>
      <c r="Y910" s="33" t="s">
        <v>11308</v>
      </c>
      <c r="Z910" s="33">
        <v>14</v>
      </c>
      <c r="AA910" s="33">
        <v>10</v>
      </c>
      <c r="AB910" s="33">
        <v>70</v>
      </c>
      <c r="AC910" s="33">
        <v>0</v>
      </c>
      <c r="AD910" s="33" t="s">
        <v>11803</v>
      </c>
      <c r="AE910" s="33" t="s">
        <v>18332</v>
      </c>
      <c r="AF910" s="33"/>
      <c r="AG910" s="33"/>
      <c r="AH910" s="33"/>
      <c r="AI910" s="33"/>
      <c r="AJ910" s="33"/>
      <c r="AK910" s="33" t="s">
        <v>12774</v>
      </c>
      <c r="AL910" s="33" t="s">
        <v>17960</v>
      </c>
      <c r="AM910" s="33" t="s">
        <v>18333</v>
      </c>
      <c r="AN910" s="33" t="s">
        <v>17969</v>
      </c>
      <c r="AO910" s="33" t="s">
        <v>11627</v>
      </c>
      <c r="AP910" s="33" t="s">
        <v>11318</v>
      </c>
      <c r="AQ910" s="33">
        <v>0</v>
      </c>
      <c r="AR910" s="33"/>
      <c r="AS910" s="33"/>
      <c r="AT910" s="33"/>
      <c r="AU910" s="33"/>
      <c r="AV910" s="33"/>
      <c r="AW910" s="33"/>
      <c r="AX910" s="33"/>
      <c r="AY910" s="33"/>
      <c r="AZ910" s="33"/>
      <c r="BA910" s="33"/>
      <c r="BB910" s="33"/>
      <c r="BC910" s="33" t="s">
        <v>11306</v>
      </c>
      <c r="BD910" s="33" t="s">
        <v>11318</v>
      </c>
      <c r="BE910" s="33"/>
      <c r="BF910" s="33"/>
      <c r="BG910" s="33"/>
      <c r="BH910" s="33"/>
      <c r="BI910" s="33"/>
      <c r="BJ910" s="33">
        <v>0</v>
      </c>
      <c r="BK910" s="33" t="s">
        <v>31</v>
      </c>
      <c r="BL910" s="33"/>
      <c r="BM910" s="33" t="s">
        <v>22259</v>
      </c>
    </row>
    <row r="911" spans="1:65" x14ac:dyDescent="0.25">
      <c r="A911" s="33" t="s">
        <v>18334</v>
      </c>
      <c r="B911" s="33" t="s">
        <v>18335</v>
      </c>
      <c r="C911" s="33" t="s">
        <v>18336</v>
      </c>
      <c r="D911" s="33" t="s">
        <v>13574</v>
      </c>
      <c r="E911" s="33" t="s">
        <v>11800</v>
      </c>
      <c r="F911" s="33" t="s">
        <v>11550</v>
      </c>
      <c r="G911" s="33">
        <v>328.8</v>
      </c>
      <c r="H911" s="33">
        <v>0</v>
      </c>
      <c r="I911" s="33"/>
      <c r="J911" s="33" t="s">
        <v>11304</v>
      </c>
      <c r="K911" s="33" t="s">
        <v>14864</v>
      </c>
      <c r="L911" s="33">
        <v>120</v>
      </c>
      <c r="M911" s="33"/>
      <c r="N911" s="33"/>
      <c r="O911" s="33"/>
      <c r="P911" s="33" t="s">
        <v>11306</v>
      </c>
      <c r="Q911" s="33" t="s">
        <v>11306</v>
      </c>
      <c r="R911" s="33">
        <v>2.5</v>
      </c>
      <c r="S911" s="33">
        <v>2.5</v>
      </c>
      <c r="T911" s="33"/>
      <c r="U911" s="33"/>
      <c r="V911" s="33" t="s">
        <v>18337</v>
      </c>
      <c r="W911" s="33" t="s">
        <v>14057</v>
      </c>
      <c r="X911" s="33"/>
      <c r="Y911" s="33" t="s">
        <v>11308</v>
      </c>
      <c r="Z911" s="33">
        <v>14</v>
      </c>
      <c r="AA911" s="33">
        <v>10</v>
      </c>
      <c r="AB911" s="33">
        <v>70</v>
      </c>
      <c r="AC911" s="33">
        <v>0</v>
      </c>
      <c r="AD911" s="33" t="s">
        <v>11803</v>
      </c>
      <c r="AE911" s="33" t="s">
        <v>18338</v>
      </c>
      <c r="AF911" s="33"/>
      <c r="AG911" s="33"/>
      <c r="AH911" s="33"/>
      <c r="AI911" s="33"/>
      <c r="AJ911" s="33"/>
      <c r="AK911" s="33" t="s">
        <v>12774</v>
      </c>
      <c r="AL911" s="33" t="s">
        <v>17960</v>
      </c>
      <c r="AM911" s="33" t="s">
        <v>18339</v>
      </c>
      <c r="AN911" s="33" t="s">
        <v>17969</v>
      </c>
      <c r="AO911" s="33" t="s">
        <v>11627</v>
      </c>
      <c r="AP911" s="33" t="s">
        <v>11318</v>
      </c>
      <c r="AQ911" s="33">
        <v>0</v>
      </c>
      <c r="AR911" s="33"/>
      <c r="AS911" s="33"/>
      <c r="AT911" s="33"/>
      <c r="AU911" s="33"/>
      <c r="AV911" s="33"/>
      <c r="AW911" s="33"/>
      <c r="AX911" s="33"/>
      <c r="AY911" s="33"/>
      <c r="AZ911" s="33"/>
      <c r="BA911" s="33"/>
      <c r="BB911" s="33"/>
      <c r="BC911" s="33" t="s">
        <v>11306</v>
      </c>
      <c r="BD911" s="33" t="s">
        <v>11318</v>
      </c>
      <c r="BE911" s="33"/>
      <c r="BF911" s="33"/>
      <c r="BG911" s="33"/>
      <c r="BH911" s="33"/>
      <c r="BI911" s="33"/>
      <c r="BJ911" s="33">
        <v>0</v>
      </c>
      <c r="BK911" s="33" t="s">
        <v>31</v>
      </c>
      <c r="BL911" s="33"/>
      <c r="BM911" s="33" t="s">
        <v>22259</v>
      </c>
    </row>
    <row r="912" spans="1:65" x14ac:dyDescent="0.25">
      <c r="A912" s="33" t="s">
        <v>18340</v>
      </c>
      <c r="B912" s="33" t="s">
        <v>18341</v>
      </c>
      <c r="C912" s="33" t="s">
        <v>18342</v>
      </c>
      <c r="D912" s="33" t="s">
        <v>13574</v>
      </c>
      <c r="E912" s="33" t="s">
        <v>11800</v>
      </c>
      <c r="F912" s="33" t="s">
        <v>11550</v>
      </c>
      <c r="G912" s="33">
        <v>327.5</v>
      </c>
      <c r="H912" s="33">
        <v>0</v>
      </c>
      <c r="I912" s="33"/>
      <c r="J912" s="33" t="s">
        <v>11304</v>
      </c>
      <c r="K912" s="33" t="s">
        <v>14781</v>
      </c>
      <c r="L912" s="33">
        <v>120</v>
      </c>
      <c r="M912" s="33"/>
      <c r="N912" s="33"/>
      <c r="O912" s="33"/>
      <c r="P912" s="33" t="s">
        <v>11306</v>
      </c>
      <c r="Q912" s="33" t="s">
        <v>11306</v>
      </c>
      <c r="R912" s="33">
        <v>0</v>
      </c>
      <c r="S912" s="33">
        <v>0</v>
      </c>
      <c r="T912" s="33"/>
      <c r="U912" s="33"/>
      <c r="V912" s="33"/>
      <c r="W912" s="33" t="s">
        <v>14057</v>
      </c>
      <c r="X912" s="33"/>
      <c r="Y912" s="33" t="s">
        <v>11308</v>
      </c>
      <c r="Z912" s="33">
        <v>0</v>
      </c>
      <c r="AA912" s="33">
        <v>0</v>
      </c>
      <c r="AB912" s="33">
        <v>0</v>
      </c>
      <c r="AC912" s="33">
        <v>0</v>
      </c>
      <c r="AD912" s="33" t="s">
        <v>11803</v>
      </c>
      <c r="AE912" s="33" t="s">
        <v>18343</v>
      </c>
      <c r="AF912" s="33" t="s">
        <v>18344</v>
      </c>
      <c r="AG912" s="33" t="s">
        <v>18345</v>
      </c>
      <c r="AH912" s="33" t="s">
        <v>18346</v>
      </c>
      <c r="AI912" s="33" t="s">
        <v>18347</v>
      </c>
      <c r="AJ912" s="33" t="s">
        <v>18348</v>
      </c>
      <c r="AK912" s="33" t="s">
        <v>12774</v>
      </c>
      <c r="AL912" s="33" t="s">
        <v>17960</v>
      </c>
      <c r="AM912" s="33" t="s">
        <v>18349</v>
      </c>
      <c r="AN912" s="33"/>
      <c r="AO912" s="33" t="s">
        <v>11627</v>
      </c>
      <c r="AP912" s="33" t="s">
        <v>11318</v>
      </c>
      <c r="AQ912" s="33">
        <v>0</v>
      </c>
      <c r="AR912" s="33"/>
      <c r="AS912" s="33"/>
      <c r="AT912" s="33"/>
      <c r="AU912" s="33"/>
      <c r="AV912" s="33"/>
      <c r="AW912" s="33"/>
      <c r="AX912" s="33"/>
      <c r="AY912" s="33"/>
      <c r="AZ912" s="33"/>
      <c r="BA912" s="33"/>
      <c r="BB912" s="33"/>
      <c r="BC912" s="33" t="s">
        <v>11306</v>
      </c>
      <c r="BD912" s="33" t="s">
        <v>11318</v>
      </c>
      <c r="BE912" s="33"/>
      <c r="BF912" s="33"/>
      <c r="BG912" s="33"/>
      <c r="BH912" s="33"/>
      <c r="BI912" s="33"/>
      <c r="BJ912" s="33">
        <v>0</v>
      </c>
      <c r="BK912" s="33" t="s">
        <v>31</v>
      </c>
      <c r="BL912" s="33"/>
      <c r="BM912" s="33" t="s">
        <v>22259</v>
      </c>
    </row>
    <row r="913" spans="1:65" x14ac:dyDescent="0.25">
      <c r="A913" s="33" t="s">
        <v>18350</v>
      </c>
      <c r="B913" s="33" t="s">
        <v>18351</v>
      </c>
      <c r="C913" s="33" t="s">
        <v>18352</v>
      </c>
      <c r="D913" s="33" t="s">
        <v>13574</v>
      </c>
      <c r="E913" s="33" t="s">
        <v>11800</v>
      </c>
      <c r="F913" s="33" t="s">
        <v>11550</v>
      </c>
      <c r="G913" s="33">
        <v>327.5</v>
      </c>
      <c r="H913" s="33">
        <v>0</v>
      </c>
      <c r="I913" s="33"/>
      <c r="J913" s="33" t="s">
        <v>11304</v>
      </c>
      <c r="K913" s="33" t="s">
        <v>14781</v>
      </c>
      <c r="L913" s="33">
        <v>120</v>
      </c>
      <c r="M913" s="33"/>
      <c r="N913" s="33"/>
      <c r="O913" s="33"/>
      <c r="P913" s="33" t="s">
        <v>11306</v>
      </c>
      <c r="Q913" s="33" t="s">
        <v>11306</v>
      </c>
      <c r="R913" s="33">
        <v>0</v>
      </c>
      <c r="S913" s="33">
        <v>0</v>
      </c>
      <c r="T913" s="33"/>
      <c r="U913" s="33"/>
      <c r="V913" s="33"/>
      <c r="W913" s="33" t="s">
        <v>14057</v>
      </c>
      <c r="X913" s="33"/>
      <c r="Y913" s="33" t="s">
        <v>11308</v>
      </c>
      <c r="Z913" s="33">
        <v>0</v>
      </c>
      <c r="AA913" s="33">
        <v>0</v>
      </c>
      <c r="AB913" s="33">
        <v>0</v>
      </c>
      <c r="AC913" s="33">
        <v>0</v>
      </c>
      <c r="AD913" s="33" t="s">
        <v>11803</v>
      </c>
      <c r="AE913" s="33" t="s">
        <v>18353</v>
      </c>
      <c r="AF913" s="33" t="s">
        <v>18354</v>
      </c>
      <c r="AG913" s="33" t="s">
        <v>18355</v>
      </c>
      <c r="AH913" s="33" t="s">
        <v>18356</v>
      </c>
      <c r="AI913" s="33" t="s">
        <v>18357</v>
      </c>
      <c r="AJ913" s="33" t="s">
        <v>18358</v>
      </c>
      <c r="AK913" s="33" t="s">
        <v>12774</v>
      </c>
      <c r="AL913" s="33" t="s">
        <v>17960</v>
      </c>
      <c r="AM913" s="33" t="s">
        <v>18359</v>
      </c>
      <c r="AN913" s="33"/>
      <c r="AO913" s="33" t="s">
        <v>11627</v>
      </c>
      <c r="AP913" s="33" t="s">
        <v>11318</v>
      </c>
      <c r="AQ913" s="33">
        <v>0</v>
      </c>
      <c r="AR913" s="33"/>
      <c r="AS913" s="33"/>
      <c r="AT913" s="33"/>
      <c r="AU913" s="33"/>
      <c r="AV913" s="33"/>
      <c r="AW913" s="33"/>
      <c r="AX913" s="33"/>
      <c r="AY913" s="33"/>
      <c r="AZ913" s="33"/>
      <c r="BA913" s="33"/>
      <c r="BB913" s="33"/>
      <c r="BC913" s="33" t="s">
        <v>11306</v>
      </c>
      <c r="BD913" s="33" t="s">
        <v>11318</v>
      </c>
      <c r="BE913" s="33"/>
      <c r="BF913" s="33"/>
      <c r="BG913" s="33"/>
      <c r="BH913" s="33"/>
      <c r="BI913" s="33"/>
      <c r="BJ913" s="33">
        <v>0</v>
      </c>
      <c r="BK913" s="33" t="s">
        <v>31</v>
      </c>
      <c r="BL913" s="33"/>
      <c r="BM913" s="33" t="s">
        <v>22259</v>
      </c>
    </row>
    <row r="914" spans="1:65" x14ac:dyDescent="0.25">
      <c r="A914" s="33" t="s">
        <v>18360</v>
      </c>
      <c r="B914" s="33" t="s">
        <v>18361</v>
      </c>
      <c r="C914" s="33" t="s">
        <v>18362</v>
      </c>
      <c r="D914" s="33" t="s">
        <v>13574</v>
      </c>
      <c r="E914" s="33" t="s">
        <v>11800</v>
      </c>
      <c r="F914" s="33" t="s">
        <v>11550</v>
      </c>
      <c r="G914" s="33">
        <v>1120.9000000000001</v>
      </c>
      <c r="H914" s="33">
        <v>0</v>
      </c>
      <c r="I914" s="33"/>
      <c r="J914" s="33" t="s">
        <v>11304</v>
      </c>
      <c r="K914" s="33" t="s">
        <v>14781</v>
      </c>
      <c r="L914" s="33">
        <v>120</v>
      </c>
      <c r="M914" s="33"/>
      <c r="N914" s="33"/>
      <c r="O914" s="33"/>
      <c r="P914" s="33" t="s">
        <v>11306</v>
      </c>
      <c r="Q914" s="33" t="s">
        <v>11306</v>
      </c>
      <c r="R914" s="33">
        <v>0</v>
      </c>
      <c r="S914" s="33">
        <v>0</v>
      </c>
      <c r="T914" s="33"/>
      <c r="U914" s="33"/>
      <c r="V914" s="33"/>
      <c r="W914" s="33" t="s">
        <v>14057</v>
      </c>
      <c r="X914" s="33"/>
      <c r="Y914" s="33" t="s">
        <v>11308</v>
      </c>
      <c r="Z914" s="33">
        <v>0</v>
      </c>
      <c r="AA914" s="33">
        <v>0</v>
      </c>
      <c r="AB914" s="33">
        <v>0</v>
      </c>
      <c r="AC914" s="33">
        <v>0</v>
      </c>
      <c r="AD914" s="33" t="s">
        <v>11803</v>
      </c>
      <c r="AE914" s="33" t="s">
        <v>18363</v>
      </c>
      <c r="AF914" s="33" t="s">
        <v>18364</v>
      </c>
      <c r="AG914" s="33" t="s">
        <v>18365</v>
      </c>
      <c r="AH914" s="33" t="s">
        <v>18366</v>
      </c>
      <c r="AI914" s="33" t="s">
        <v>18367</v>
      </c>
      <c r="AJ914" s="33" t="s">
        <v>18368</v>
      </c>
      <c r="AK914" s="33" t="s">
        <v>12774</v>
      </c>
      <c r="AL914" s="33" t="s">
        <v>17960</v>
      </c>
      <c r="AM914" s="33" t="s">
        <v>18369</v>
      </c>
      <c r="AN914" s="33"/>
      <c r="AO914" s="33" t="s">
        <v>11627</v>
      </c>
      <c r="AP914" s="33" t="s">
        <v>11318</v>
      </c>
      <c r="AQ914" s="33">
        <v>0</v>
      </c>
      <c r="AR914" s="33"/>
      <c r="AS914" s="33"/>
      <c r="AT914" s="33"/>
      <c r="AU914" s="33"/>
      <c r="AV914" s="33"/>
      <c r="AW914" s="33"/>
      <c r="AX914" s="33"/>
      <c r="AY914" s="33"/>
      <c r="AZ914" s="33"/>
      <c r="BA914" s="33"/>
      <c r="BB914" s="33"/>
      <c r="BC914" s="33" t="s">
        <v>11306</v>
      </c>
      <c r="BD914" s="33" t="s">
        <v>11318</v>
      </c>
      <c r="BE914" s="33"/>
      <c r="BF914" s="33"/>
      <c r="BG914" s="33"/>
      <c r="BH914" s="33"/>
      <c r="BI914" s="33"/>
      <c r="BJ914" s="33">
        <v>0</v>
      </c>
      <c r="BK914" s="33" t="s">
        <v>31</v>
      </c>
      <c r="BL914" s="33"/>
      <c r="BM914" s="33" t="s">
        <v>22259</v>
      </c>
    </row>
    <row r="915" spans="1:65" x14ac:dyDescent="0.25">
      <c r="A915" s="33" t="s">
        <v>18370</v>
      </c>
      <c r="B915" s="33" t="s">
        <v>18371</v>
      </c>
      <c r="C915" s="33" t="s">
        <v>18372</v>
      </c>
      <c r="D915" s="33" t="s">
        <v>11376</v>
      </c>
      <c r="E915" s="33" t="s">
        <v>11800</v>
      </c>
      <c r="F915" s="33" t="s">
        <v>11550</v>
      </c>
      <c r="G915" s="33">
        <v>0</v>
      </c>
      <c r="H915" s="33">
        <v>0</v>
      </c>
      <c r="I915" s="33"/>
      <c r="J915" s="33" t="s">
        <v>11304</v>
      </c>
      <c r="K915" s="33" t="s">
        <v>11306</v>
      </c>
      <c r="L915" s="33">
        <v>478</v>
      </c>
      <c r="M915" s="33"/>
      <c r="N915" s="33"/>
      <c r="O915" s="33"/>
      <c r="P915" s="33" t="s">
        <v>11306</v>
      </c>
      <c r="Q915" s="33" t="s">
        <v>11306</v>
      </c>
      <c r="R915" s="33">
        <v>0</v>
      </c>
      <c r="S915" s="33">
        <v>0</v>
      </c>
      <c r="T915" s="33"/>
      <c r="U915" s="33"/>
      <c r="V915" s="33"/>
      <c r="W915" s="33" t="s">
        <v>14057</v>
      </c>
      <c r="X915" s="33"/>
      <c r="Y915" s="33" t="s">
        <v>11308</v>
      </c>
      <c r="Z915" s="33">
        <v>0</v>
      </c>
      <c r="AA915" s="33">
        <v>0</v>
      </c>
      <c r="AB915" s="33">
        <v>0</v>
      </c>
      <c r="AC915" s="33">
        <v>0</v>
      </c>
      <c r="AD915" s="33" t="s">
        <v>11309</v>
      </c>
      <c r="AE915" s="33" t="s">
        <v>18373</v>
      </c>
      <c r="AF915" s="33"/>
      <c r="AG915" s="33"/>
      <c r="AH915" s="33"/>
      <c r="AI915" s="33"/>
      <c r="AJ915" s="33"/>
      <c r="AK915" s="33" t="s">
        <v>11809</v>
      </c>
      <c r="AL915" s="33" t="s">
        <v>17960</v>
      </c>
      <c r="AM915" s="33" t="s">
        <v>18374</v>
      </c>
      <c r="AN915" s="33" t="s">
        <v>11227</v>
      </c>
      <c r="AO915" s="33" t="s">
        <v>11317</v>
      </c>
      <c r="AP915" s="33" t="s">
        <v>11318</v>
      </c>
      <c r="AQ915" s="33">
        <v>0</v>
      </c>
      <c r="AR915" s="33"/>
      <c r="AS915" s="33"/>
      <c r="AT915" s="33"/>
      <c r="AU915" s="33"/>
      <c r="AV915" s="33"/>
      <c r="AW915" s="33"/>
      <c r="AX915" s="33"/>
      <c r="AY915" s="33"/>
      <c r="AZ915" s="33"/>
      <c r="BA915" s="33"/>
      <c r="BB915" s="33"/>
      <c r="BC915" s="33" t="s">
        <v>11306</v>
      </c>
      <c r="BD915" s="33" t="s">
        <v>11318</v>
      </c>
      <c r="BE915" s="33" t="s">
        <v>11341</v>
      </c>
      <c r="BF915" s="33"/>
      <c r="BG915" s="33"/>
      <c r="BH915" s="33"/>
      <c r="BI915" s="33"/>
      <c r="BJ915" s="33">
        <v>0</v>
      </c>
      <c r="BK915" s="33" t="s">
        <v>31</v>
      </c>
      <c r="BL915" s="33"/>
      <c r="BM915" s="33" t="s">
        <v>22259</v>
      </c>
    </row>
    <row r="916" spans="1:65" x14ac:dyDescent="0.25">
      <c r="A916" s="33" t="s">
        <v>18375</v>
      </c>
      <c r="B916" s="33" t="s">
        <v>18376</v>
      </c>
      <c r="C916" s="33" t="s">
        <v>18377</v>
      </c>
      <c r="D916" s="33" t="s">
        <v>11376</v>
      </c>
      <c r="E916" s="33" t="s">
        <v>11800</v>
      </c>
      <c r="F916" s="33" t="s">
        <v>11550</v>
      </c>
      <c r="G916" s="33">
        <v>0</v>
      </c>
      <c r="H916" s="33">
        <v>0</v>
      </c>
      <c r="I916" s="33"/>
      <c r="J916" s="33" t="s">
        <v>11304</v>
      </c>
      <c r="K916" s="33" t="s">
        <v>11306</v>
      </c>
      <c r="L916" s="33">
        <v>478</v>
      </c>
      <c r="M916" s="33"/>
      <c r="N916" s="33"/>
      <c r="O916" s="33"/>
      <c r="P916" s="33" t="s">
        <v>11306</v>
      </c>
      <c r="Q916" s="33" t="s">
        <v>11306</v>
      </c>
      <c r="R916" s="33">
        <v>0</v>
      </c>
      <c r="S916" s="33">
        <v>0</v>
      </c>
      <c r="T916" s="33"/>
      <c r="U916" s="33"/>
      <c r="V916" s="33"/>
      <c r="W916" s="33" t="s">
        <v>14057</v>
      </c>
      <c r="X916" s="33"/>
      <c r="Y916" s="33" t="s">
        <v>11308</v>
      </c>
      <c r="Z916" s="33">
        <v>0</v>
      </c>
      <c r="AA916" s="33">
        <v>0</v>
      </c>
      <c r="AB916" s="33">
        <v>0</v>
      </c>
      <c r="AC916" s="33">
        <v>0</v>
      </c>
      <c r="AD916" s="33" t="s">
        <v>11309</v>
      </c>
      <c r="AE916" s="33"/>
      <c r="AF916" s="33"/>
      <c r="AG916" s="33"/>
      <c r="AH916" s="33"/>
      <c r="AI916" s="33"/>
      <c r="AJ916" s="33"/>
      <c r="AK916" s="33" t="s">
        <v>11809</v>
      </c>
      <c r="AL916" s="33" t="s">
        <v>17960</v>
      </c>
      <c r="AM916" s="33" t="s">
        <v>18378</v>
      </c>
      <c r="AN916" s="33" t="s">
        <v>11227</v>
      </c>
      <c r="AO916" s="33" t="s">
        <v>11317</v>
      </c>
      <c r="AP916" s="33" t="s">
        <v>11318</v>
      </c>
      <c r="AQ916" s="33">
        <v>0</v>
      </c>
      <c r="AR916" s="33"/>
      <c r="AS916" s="33"/>
      <c r="AT916" s="33"/>
      <c r="AU916" s="33"/>
      <c r="AV916" s="33"/>
      <c r="AW916" s="33"/>
      <c r="AX916" s="33"/>
      <c r="AY916" s="33"/>
      <c r="AZ916" s="33"/>
      <c r="BA916" s="33"/>
      <c r="BB916" s="33"/>
      <c r="BC916" s="33" t="s">
        <v>11306</v>
      </c>
      <c r="BD916" s="33" t="s">
        <v>11318</v>
      </c>
      <c r="BE916" s="33" t="s">
        <v>11341</v>
      </c>
      <c r="BF916" s="33"/>
      <c r="BG916" s="33"/>
      <c r="BH916" s="33"/>
      <c r="BI916" s="33"/>
      <c r="BJ916" s="33">
        <v>0</v>
      </c>
      <c r="BK916" s="33" t="s">
        <v>31</v>
      </c>
      <c r="BL916" s="33"/>
      <c r="BM916" s="33" t="s">
        <v>22259</v>
      </c>
    </row>
    <row r="917" spans="1:65" x14ac:dyDescent="0.25">
      <c r="A917" s="33" t="s">
        <v>18379</v>
      </c>
      <c r="B917" s="33" t="s">
        <v>18380</v>
      </c>
      <c r="C917" s="33" t="s">
        <v>18381</v>
      </c>
      <c r="D917" s="33" t="s">
        <v>11376</v>
      </c>
      <c r="E917" s="33" t="s">
        <v>11800</v>
      </c>
      <c r="F917" s="33" t="s">
        <v>11550</v>
      </c>
      <c r="G917" s="33">
        <v>0</v>
      </c>
      <c r="H917" s="33">
        <v>0</v>
      </c>
      <c r="I917" s="33"/>
      <c r="J917" s="33" t="s">
        <v>11304</v>
      </c>
      <c r="K917" s="33" t="s">
        <v>11306</v>
      </c>
      <c r="L917" s="33">
        <v>478</v>
      </c>
      <c r="M917" s="33"/>
      <c r="N917" s="33"/>
      <c r="O917" s="33"/>
      <c r="P917" s="33" t="s">
        <v>11306</v>
      </c>
      <c r="Q917" s="33" t="s">
        <v>11306</v>
      </c>
      <c r="R917" s="33">
        <v>0</v>
      </c>
      <c r="S917" s="33">
        <v>0</v>
      </c>
      <c r="T917" s="33"/>
      <c r="U917" s="33"/>
      <c r="V917" s="33"/>
      <c r="W917" s="33" t="s">
        <v>14057</v>
      </c>
      <c r="X917" s="33"/>
      <c r="Y917" s="33" t="s">
        <v>11308</v>
      </c>
      <c r="Z917" s="33">
        <v>0</v>
      </c>
      <c r="AA917" s="33">
        <v>0</v>
      </c>
      <c r="AB917" s="33">
        <v>0</v>
      </c>
      <c r="AC917" s="33">
        <v>0</v>
      </c>
      <c r="AD917" s="33" t="s">
        <v>11309</v>
      </c>
      <c r="AE917" s="33"/>
      <c r="AF917" s="33"/>
      <c r="AG917" s="33"/>
      <c r="AH917" s="33"/>
      <c r="AI917" s="33"/>
      <c r="AJ917" s="33"/>
      <c r="AK917" s="33" t="s">
        <v>11809</v>
      </c>
      <c r="AL917" s="33" t="s">
        <v>17960</v>
      </c>
      <c r="AM917" s="33" t="s">
        <v>18382</v>
      </c>
      <c r="AN917" s="33" t="s">
        <v>11227</v>
      </c>
      <c r="AO917" s="33" t="s">
        <v>11317</v>
      </c>
      <c r="AP917" s="33" t="s">
        <v>11318</v>
      </c>
      <c r="AQ917" s="33">
        <v>0</v>
      </c>
      <c r="AR917" s="33"/>
      <c r="AS917" s="33"/>
      <c r="AT917" s="33"/>
      <c r="AU917" s="33"/>
      <c r="AV917" s="33"/>
      <c r="AW917" s="33"/>
      <c r="AX917" s="33"/>
      <c r="AY917" s="33"/>
      <c r="AZ917" s="33"/>
      <c r="BA917" s="33"/>
      <c r="BB917" s="33"/>
      <c r="BC917" s="33" t="s">
        <v>11306</v>
      </c>
      <c r="BD917" s="33" t="s">
        <v>11318</v>
      </c>
      <c r="BE917" s="33" t="s">
        <v>11341</v>
      </c>
      <c r="BF917" s="33"/>
      <c r="BG917" s="33"/>
      <c r="BH917" s="33"/>
      <c r="BI917" s="33"/>
      <c r="BJ917" s="33">
        <v>0</v>
      </c>
      <c r="BK917" s="33" t="s">
        <v>31</v>
      </c>
      <c r="BL917" s="33"/>
      <c r="BM917" s="33" t="s">
        <v>22259</v>
      </c>
    </row>
    <row r="918" spans="1:65" x14ac:dyDescent="0.25">
      <c r="A918" s="33" t="s">
        <v>18383</v>
      </c>
      <c r="B918" s="33" t="s">
        <v>18384</v>
      </c>
      <c r="C918" s="33" t="s">
        <v>18385</v>
      </c>
      <c r="D918" s="33" t="s">
        <v>11376</v>
      </c>
      <c r="E918" s="33" t="s">
        <v>11800</v>
      </c>
      <c r="F918" s="33" t="s">
        <v>11550</v>
      </c>
      <c r="G918" s="33">
        <v>0</v>
      </c>
      <c r="H918" s="33">
        <v>0</v>
      </c>
      <c r="I918" s="33"/>
      <c r="J918" s="33" t="s">
        <v>11304</v>
      </c>
      <c r="K918" s="33" t="s">
        <v>11306</v>
      </c>
      <c r="L918" s="33">
        <v>478</v>
      </c>
      <c r="M918" s="33"/>
      <c r="N918" s="33"/>
      <c r="O918" s="33"/>
      <c r="P918" s="33" t="s">
        <v>11306</v>
      </c>
      <c r="Q918" s="33" t="s">
        <v>11306</v>
      </c>
      <c r="R918" s="33">
        <v>0</v>
      </c>
      <c r="S918" s="33">
        <v>0</v>
      </c>
      <c r="T918" s="33"/>
      <c r="U918" s="33"/>
      <c r="V918" s="33"/>
      <c r="W918" s="33" t="s">
        <v>14057</v>
      </c>
      <c r="X918" s="33"/>
      <c r="Y918" s="33" t="s">
        <v>11308</v>
      </c>
      <c r="Z918" s="33">
        <v>0</v>
      </c>
      <c r="AA918" s="33">
        <v>0</v>
      </c>
      <c r="AB918" s="33">
        <v>0</v>
      </c>
      <c r="AC918" s="33">
        <v>0</v>
      </c>
      <c r="AD918" s="33" t="s">
        <v>11309</v>
      </c>
      <c r="AE918" s="33" t="s">
        <v>18386</v>
      </c>
      <c r="AF918" s="33"/>
      <c r="AG918" s="33"/>
      <c r="AH918" s="33"/>
      <c r="AI918" s="33"/>
      <c r="AJ918" s="33"/>
      <c r="AK918" s="33" t="s">
        <v>11809</v>
      </c>
      <c r="AL918" s="33" t="s">
        <v>17960</v>
      </c>
      <c r="AM918" s="33" t="s">
        <v>18387</v>
      </c>
      <c r="AN918" s="33" t="s">
        <v>11227</v>
      </c>
      <c r="AO918" s="33" t="s">
        <v>11317</v>
      </c>
      <c r="AP918" s="33" t="s">
        <v>11318</v>
      </c>
      <c r="AQ918" s="33">
        <v>0</v>
      </c>
      <c r="AR918" s="33"/>
      <c r="AS918" s="33"/>
      <c r="AT918" s="33"/>
      <c r="AU918" s="33"/>
      <c r="AV918" s="33"/>
      <c r="AW918" s="33"/>
      <c r="AX918" s="33"/>
      <c r="AY918" s="33"/>
      <c r="AZ918" s="33"/>
      <c r="BA918" s="33"/>
      <c r="BB918" s="33"/>
      <c r="BC918" s="33" t="s">
        <v>11306</v>
      </c>
      <c r="BD918" s="33" t="s">
        <v>11318</v>
      </c>
      <c r="BE918" s="33" t="s">
        <v>11341</v>
      </c>
      <c r="BF918" s="33"/>
      <c r="BG918" s="33"/>
      <c r="BH918" s="33"/>
      <c r="BI918" s="33"/>
      <c r="BJ918" s="33">
        <v>0</v>
      </c>
      <c r="BK918" s="33" t="s">
        <v>31</v>
      </c>
      <c r="BL918" s="33"/>
      <c r="BM918" s="33" t="s">
        <v>22259</v>
      </c>
    </row>
    <row r="919" spans="1:65" x14ac:dyDescent="0.25">
      <c r="A919" s="33" t="s">
        <v>18388</v>
      </c>
      <c r="B919" s="33" t="s">
        <v>18389</v>
      </c>
      <c r="C919" s="33" t="s">
        <v>18390</v>
      </c>
      <c r="D919" s="33" t="s">
        <v>11376</v>
      </c>
      <c r="E919" s="33" t="s">
        <v>11800</v>
      </c>
      <c r="F919" s="33" t="s">
        <v>11550</v>
      </c>
      <c r="G919" s="33">
        <v>0</v>
      </c>
      <c r="H919" s="33">
        <v>0</v>
      </c>
      <c r="I919" s="33"/>
      <c r="J919" s="33" t="s">
        <v>11304</v>
      </c>
      <c r="K919" s="33" t="s">
        <v>11306</v>
      </c>
      <c r="L919" s="33">
        <v>478</v>
      </c>
      <c r="M919" s="33"/>
      <c r="N919" s="33"/>
      <c r="O919" s="33"/>
      <c r="P919" s="33" t="s">
        <v>11306</v>
      </c>
      <c r="Q919" s="33" t="s">
        <v>11306</v>
      </c>
      <c r="R919" s="33">
        <v>0</v>
      </c>
      <c r="S919" s="33">
        <v>0</v>
      </c>
      <c r="T919" s="33"/>
      <c r="U919" s="33"/>
      <c r="V919" s="33"/>
      <c r="W919" s="33" t="s">
        <v>14057</v>
      </c>
      <c r="X919" s="33"/>
      <c r="Y919" s="33" t="s">
        <v>11308</v>
      </c>
      <c r="Z919" s="33">
        <v>0</v>
      </c>
      <c r="AA919" s="33">
        <v>0</v>
      </c>
      <c r="AB919" s="33">
        <v>0</v>
      </c>
      <c r="AC919" s="33">
        <v>0</v>
      </c>
      <c r="AD919" s="33" t="s">
        <v>11309</v>
      </c>
      <c r="AE919" s="33"/>
      <c r="AF919" s="33"/>
      <c r="AG919" s="33"/>
      <c r="AH919" s="33"/>
      <c r="AI919" s="33"/>
      <c r="AJ919" s="33"/>
      <c r="AK919" s="33" t="s">
        <v>11809</v>
      </c>
      <c r="AL919" s="33" t="s">
        <v>17960</v>
      </c>
      <c r="AM919" s="33" t="s">
        <v>18391</v>
      </c>
      <c r="AN919" s="33" t="s">
        <v>11227</v>
      </c>
      <c r="AO919" s="33" t="s">
        <v>11317</v>
      </c>
      <c r="AP919" s="33" t="s">
        <v>11318</v>
      </c>
      <c r="AQ919" s="33">
        <v>0</v>
      </c>
      <c r="AR919" s="33"/>
      <c r="AS919" s="33"/>
      <c r="AT919" s="33"/>
      <c r="AU919" s="33"/>
      <c r="AV919" s="33"/>
      <c r="AW919" s="33"/>
      <c r="AX919" s="33"/>
      <c r="AY919" s="33"/>
      <c r="AZ919" s="33"/>
      <c r="BA919" s="33"/>
      <c r="BB919" s="33"/>
      <c r="BC919" s="33" t="s">
        <v>11306</v>
      </c>
      <c r="BD919" s="33" t="s">
        <v>11318</v>
      </c>
      <c r="BE919" s="33" t="s">
        <v>11341</v>
      </c>
      <c r="BF919" s="33"/>
      <c r="BG919" s="33"/>
      <c r="BH919" s="33"/>
      <c r="BI919" s="33"/>
      <c r="BJ919" s="33">
        <v>0</v>
      </c>
      <c r="BK919" s="33" t="s">
        <v>31</v>
      </c>
      <c r="BL919" s="33"/>
      <c r="BM919" s="33" t="s">
        <v>22259</v>
      </c>
    </row>
    <row r="920" spans="1:65" x14ac:dyDescent="0.25">
      <c r="A920" s="33" t="s">
        <v>18392</v>
      </c>
      <c r="B920" s="33" t="s">
        <v>18393</v>
      </c>
      <c r="C920" s="33" t="s">
        <v>18394</v>
      </c>
      <c r="D920" s="33" t="s">
        <v>11376</v>
      </c>
      <c r="E920" s="33" t="s">
        <v>11800</v>
      </c>
      <c r="F920" s="33" t="s">
        <v>11550</v>
      </c>
      <c r="G920" s="33">
        <v>0</v>
      </c>
      <c r="H920" s="33">
        <v>0</v>
      </c>
      <c r="I920" s="33"/>
      <c r="J920" s="33" t="s">
        <v>11304</v>
      </c>
      <c r="K920" s="33" t="s">
        <v>11306</v>
      </c>
      <c r="L920" s="33">
        <v>478</v>
      </c>
      <c r="M920" s="33"/>
      <c r="N920" s="33"/>
      <c r="O920" s="33"/>
      <c r="P920" s="33" t="s">
        <v>11306</v>
      </c>
      <c r="Q920" s="33" t="s">
        <v>11306</v>
      </c>
      <c r="R920" s="33">
        <v>0</v>
      </c>
      <c r="S920" s="33">
        <v>0</v>
      </c>
      <c r="T920" s="33"/>
      <c r="U920" s="33"/>
      <c r="V920" s="33"/>
      <c r="W920" s="33" t="s">
        <v>14057</v>
      </c>
      <c r="X920" s="33"/>
      <c r="Y920" s="33" t="s">
        <v>11308</v>
      </c>
      <c r="Z920" s="33">
        <v>0</v>
      </c>
      <c r="AA920" s="33">
        <v>0</v>
      </c>
      <c r="AB920" s="33">
        <v>0</v>
      </c>
      <c r="AC920" s="33">
        <v>0</v>
      </c>
      <c r="AD920" s="33" t="s">
        <v>11309</v>
      </c>
      <c r="AE920" s="33" t="s">
        <v>18395</v>
      </c>
      <c r="AF920" s="33"/>
      <c r="AG920" s="33"/>
      <c r="AH920" s="33"/>
      <c r="AI920" s="33"/>
      <c r="AJ920" s="33"/>
      <c r="AK920" s="33" t="s">
        <v>11809</v>
      </c>
      <c r="AL920" s="33" t="s">
        <v>17960</v>
      </c>
      <c r="AM920" s="33" t="s">
        <v>18396</v>
      </c>
      <c r="AN920" s="33" t="s">
        <v>11227</v>
      </c>
      <c r="AO920" s="33" t="s">
        <v>11317</v>
      </c>
      <c r="AP920" s="33" t="s">
        <v>11318</v>
      </c>
      <c r="AQ920" s="33">
        <v>0</v>
      </c>
      <c r="AR920" s="33"/>
      <c r="AS920" s="33"/>
      <c r="AT920" s="33"/>
      <c r="AU920" s="33"/>
      <c r="AV920" s="33"/>
      <c r="AW920" s="33"/>
      <c r="AX920" s="33"/>
      <c r="AY920" s="33"/>
      <c r="AZ920" s="33"/>
      <c r="BA920" s="33"/>
      <c r="BB920" s="33"/>
      <c r="BC920" s="33" t="s">
        <v>11306</v>
      </c>
      <c r="BD920" s="33" t="s">
        <v>11318</v>
      </c>
      <c r="BE920" s="33" t="s">
        <v>11341</v>
      </c>
      <c r="BF920" s="33"/>
      <c r="BG920" s="33"/>
      <c r="BH920" s="33"/>
      <c r="BI920" s="33"/>
      <c r="BJ920" s="33">
        <v>0</v>
      </c>
      <c r="BK920" s="33" t="s">
        <v>31</v>
      </c>
      <c r="BL920" s="33"/>
      <c r="BM920" s="33" t="s">
        <v>22259</v>
      </c>
    </row>
    <row r="921" spans="1:65" x14ac:dyDescent="0.25">
      <c r="A921" s="33" t="s">
        <v>18397</v>
      </c>
      <c r="B921" s="33" t="s">
        <v>18398</v>
      </c>
      <c r="C921" s="33" t="s">
        <v>18399</v>
      </c>
      <c r="D921" s="33" t="s">
        <v>11376</v>
      </c>
      <c r="E921" s="33" t="s">
        <v>11800</v>
      </c>
      <c r="F921" s="33" t="s">
        <v>11550</v>
      </c>
      <c r="G921" s="33">
        <v>0</v>
      </c>
      <c r="H921" s="33">
        <v>0</v>
      </c>
      <c r="I921" s="33"/>
      <c r="J921" s="33" t="s">
        <v>11304</v>
      </c>
      <c r="K921" s="33" t="s">
        <v>11306</v>
      </c>
      <c r="L921" s="33">
        <v>478</v>
      </c>
      <c r="M921" s="33"/>
      <c r="N921" s="33"/>
      <c r="O921" s="33"/>
      <c r="P921" s="33" t="s">
        <v>11306</v>
      </c>
      <c r="Q921" s="33" t="s">
        <v>11306</v>
      </c>
      <c r="R921" s="33">
        <v>0</v>
      </c>
      <c r="S921" s="33">
        <v>0</v>
      </c>
      <c r="T921" s="33"/>
      <c r="U921" s="33"/>
      <c r="V921" s="33"/>
      <c r="W921" s="33" t="s">
        <v>14057</v>
      </c>
      <c r="X921" s="33"/>
      <c r="Y921" s="33" t="s">
        <v>11308</v>
      </c>
      <c r="Z921" s="33">
        <v>0</v>
      </c>
      <c r="AA921" s="33">
        <v>0</v>
      </c>
      <c r="AB921" s="33">
        <v>0</v>
      </c>
      <c r="AC921" s="33">
        <v>0</v>
      </c>
      <c r="AD921" s="33" t="s">
        <v>11309</v>
      </c>
      <c r="AE921" s="33"/>
      <c r="AF921" s="33"/>
      <c r="AG921" s="33"/>
      <c r="AH921" s="33"/>
      <c r="AI921" s="33"/>
      <c r="AJ921" s="33"/>
      <c r="AK921" s="33" t="s">
        <v>11809</v>
      </c>
      <c r="AL921" s="33" t="s">
        <v>17960</v>
      </c>
      <c r="AM921" s="33" t="s">
        <v>18400</v>
      </c>
      <c r="AN921" s="33" t="s">
        <v>11227</v>
      </c>
      <c r="AO921" s="33" t="s">
        <v>11317</v>
      </c>
      <c r="AP921" s="33" t="s">
        <v>11318</v>
      </c>
      <c r="AQ921" s="33">
        <v>0</v>
      </c>
      <c r="AR921" s="33"/>
      <c r="AS921" s="33"/>
      <c r="AT921" s="33"/>
      <c r="AU921" s="33"/>
      <c r="AV921" s="33"/>
      <c r="AW921" s="33"/>
      <c r="AX921" s="33"/>
      <c r="AY921" s="33"/>
      <c r="AZ921" s="33"/>
      <c r="BA921" s="33"/>
      <c r="BB921" s="33"/>
      <c r="BC921" s="33" t="s">
        <v>11306</v>
      </c>
      <c r="BD921" s="33" t="s">
        <v>11318</v>
      </c>
      <c r="BE921" s="33" t="s">
        <v>11341</v>
      </c>
      <c r="BF921" s="33"/>
      <c r="BG921" s="33"/>
      <c r="BH921" s="33"/>
      <c r="BI921" s="33"/>
      <c r="BJ921" s="33">
        <v>0</v>
      </c>
      <c r="BK921" s="33" t="s">
        <v>31</v>
      </c>
      <c r="BL921" s="33"/>
      <c r="BM921" s="33" t="s">
        <v>22259</v>
      </c>
    </row>
    <row r="922" spans="1:65" x14ac:dyDescent="0.25">
      <c r="A922" s="33" t="s">
        <v>18401</v>
      </c>
      <c r="B922" s="33" t="s">
        <v>18402</v>
      </c>
      <c r="C922" s="33" t="s">
        <v>18403</v>
      </c>
      <c r="D922" s="33" t="s">
        <v>11302</v>
      </c>
      <c r="E922" s="33"/>
      <c r="F922" s="33" t="s">
        <v>11550</v>
      </c>
      <c r="G922" s="33">
        <v>1068.8</v>
      </c>
      <c r="H922" s="33">
        <v>0</v>
      </c>
      <c r="I922" s="33"/>
      <c r="J922" s="33" t="s">
        <v>11304</v>
      </c>
      <c r="K922" s="33" t="s">
        <v>14864</v>
      </c>
      <c r="L922" s="33">
        <v>426</v>
      </c>
      <c r="M922" s="33"/>
      <c r="N922" s="33"/>
      <c r="O922" s="33"/>
      <c r="P922" s="33" t="s">
        <v>11306</v>
      </c>
      <c r="Q922" s="33" t="s">
        <v>11306</v>
      </c>
      <c r="R922" s="33">
        <v>0</v>
      </c>
      <c r="S922" s="33">
        <v>0</v>
      </c>
      <c r="T922" s="33"/>
      <c r="U922" s="33"/>
      <c r="V922" s="33"/>
      <c r="W922" s="33"/>
      <c r="X922" s="33"/>
      <c r="Y922" s="33" t="s">
        <v>11308</v>
      </c>
      <c r="Z922" s="33">
        <v>0</v>
      </c>
      <c r="AA922" s="33">
        <v>0</v>
      </c>
      <c r="AB922" s="33">
        <v>0</v>
      </c>
      <c r="AC922" s="33">
        <v>0</v>
      </c>
      <c r="AD922" s="33" t="s">
        <v>11309</v>
      </c>
      <c r="AE922" s="33" t="s">
        <v>18404</v>
      </c>
      <c r="AF922" s="33" t="s">
        <v>18405</v>
      </c>
      <c r="AG922" s="33" t="s">
        <v>18406</v>
      </c>
      <c r="AH922" s="33" t="s">
        <v>18407</v>
      </c>
      <c r="AI922" s="33" t="s">
        <v>18408</v>
      </c>
      <c r="AJ922" s="33" t="s">
        <v>18409</v>
      </c>
      <c r="AK922" s="33" t="s">
        <v>15775</v>
      </c>
      <c r="AL922" s="33" t="s">
        <v>17960</v>
      </c>
      <c r="AM922" s="33" t="s">
        <v>18410</v>
      </c>
      <c r="AN922" s="33" t="s">
        <v>11227</v>
      </c>
      <c r="AO922" s="33" t="s">
        <v>11317</v>
      </c>
      <c r="AP922" s="33" t="s">
        <v>11318</v>
      </c>
      <c r="AQ922" s="33">
        <v>0</v>
      </c>
      <c r="AR922" s="33"/>
      <c r="AS922" s="33"/>
      <c r="AT922" s="33"/>
      <c r="AU922" s="33"/>
      <c r="AV922" s="33"/>
      <c r="AW922" s="33"/>
      <c r="AX922" s="33"/>
      <c r="AY922" s="33"/>
      <c r="AZ922" s="33"/>
      <c r="BA922" s="33"/>
      <c r="BB922" s="33"/>
      <c r="BC922" s="33" t="s">
        <v>11306</v>
      </c>
      <c r="BD922" s="33" t="s">
        <v>11318</v>
      </c>
      <c r="BE922" s="33" t="s">
        <v>11341</v>
      </c>
      <c r="BF922" s="33"/>
      <c r="BG922" s="33"/>
      <c r="BH922" s="33"/>
      <c r="BI922" s="33"/>
      <c r="BJ922" s="33">
        <v>0</v>
      </c>
      <c r="BK922" s="33" t="s">
        <v>31</v>
      </c>
      <c r="BL922" s="33"/>
      <c r="BM922" s="33" t="s">
        <v>22259</v>
      </c>
    </row>
    <row r="923" spans="1:65" x14ac:dyDescent="0.25">
      <c r="A923" s="33" t="s">
        <v>18411</v>
      </c>
      <c r="B923" s="33" t="s">
        <v>18412</v>
      </c>
      <c r="C923" s="33" t="s">
        <v>18413</v>
      </c>
      <c r="D923" s="33"/>
      <c r="E923" s="33" t="s">
        <v>11800</v>
      </c>
      <c r="F923" s="33" t="s">
        <v>11550</v>
      </c>
      <c r="G923" s="33">
        <v>258.8</v>
      </c>
      <c r="H923" s="33">
        <v>0</v>
      </c>
      <c r="I923" s="33"/>
      <c r="J923" s="33" t="s">
        <v>11304</v>
      </c>
      <c r="K923" s="33" t="s">
        <v>11306</v>
      </c>
      <c r="L923" s="33">
        <v>0</v>
      </c>
      <c r="M923" s="33"/>
      <c r="N923" s="33"/>
      <c r="O923" s="33"/>
      <c r="P923" s="33" t="s">
        <v>11306</v>
      </c>
      <c r="Q923" s="33" t="s">
        <v>11306</v>
      </c>
      <c r="R923" s="33">
        <v>0</v>
      </c>
      <c r="S923" s="33">
        <v>0</v>
      </c>
      <c r="T923" s="33"/>
      <c r="U923" s="33"/>
      <c r="V923" s="33" t="s">
        <v>18414</v>
      </c>
      <c r="W923" s="33"/>
      <c r="X923" s="33"/>
      <c r="Y923" s="33" t="s">
        <v>11308</v>
      </c>
      <c r="Z923" s="33">
        <v>0</v>
      </c>
      <c r="AA923" s="33">
        <v>0</v>
      </c>
      <c r="AB923" s="33">
        <v>0</v>
      </c>
      <c r="AC923" s="33">
        <v>0</v>
      </c>
      <c r="AD923" s="33" t="s">
        <v>14046</v>
      </c>
      <c r="AE923" s="33" t="s">
        <v>18415</v>
      </c>
      <c r="AF923" s="33" t="s">
        <v>18416</v>
      </c>
      <c r="AG923" s="33" t="s">
        <v>18417</v>
      </c>
      <c r="AH923" s="33" t="s">
        <v>18418</v>
      </c>
      <c r="AI923" s="33" t="s">
        <v>18419</v>
      </c>
      <c r="AJ923" s="33" t="s">
        <v>18420</v>
      </c>
      <c r="AK923" s="33" t="s">
        <v>12774</v>
      </c>
      <c r="AL923" s="33"/>
      <c r="AM923" s="33"/>
      <c r="AN923" s="33"/>
      <c r="AO923" s="33" t="s">
        <v>11627</v>
      </c>
      <c r="AP923" s="33" t="s">
        <v>11318</v>
      </c>
      <c r="AQ923" s="33">
        <v>0</v>
      </c>
      <c r="AR923" s="33"/>
      <c r="AS923" s="33"/>
      <c r="AT923" s="33"/>
      <c r="AU923" s="33"/>
      <c r="AV923" s="33"/>
      <c r="AW923" s="33"/>
      <c r="AX923" s="33"/>
      <c r="AY923" s="33"/>
      <c r="AZ923" s="33"/>
      <c r="BA923" s="33"/>
      <c r="BB923" s="33"/>
      <c r="BC923" s="33" t="s">
        <v>11306</v>
      </c>
      <c r="BD923" s="33" t="s">
        <v>11318</v>
      </c>
      <c r="BE923" s="33"/>
      <c r="BF923" s="33"/>
      <c r="BG923" s="33"/>
      <c r="BH923" s="33"/>
      <c r="BI923" s="33"/>
      <c r="BJ923" s="33">
        <v>0</v>
      </c>
      <c r="BK923" s="33" t="s">
        <v>31</v>
      </c>
      <c r="BL923" s="33"/>
      <c r="BM923" s="33" t="s">
        <v>22259</v>
      </c>
    </row>
    <row r="924" spans="1:65" x14ac:dyDescent="0.25">
      <c r="A924" s="33" t="s">
        <v>18421</v>
      </c>
      <c r="B924" s="33" t="s">
        <v>18422</v>
      </c>
      <c r="C924" s="33" t="s">
        <v>18423</v>
      </c>
      <c r="D924" s="33" t="s">
        <v>13574</v>
      </c>
      <c r="E924" s="33"/>
      <c r="F924" s="33" t="s">
        <v>11550</v>
      </c>
      <c r="G924" s="33">
        <v>258.8</v>
      </c>
      <c r="H924" s="33">
        <v>0</v>
      </c>
      <c r="I924" s="33"/>
      <c r="J924" s="33" t="s">
        <v>11304</v>
      </c>
      <c r="K924" s="33" t="s">
        <v>11306</v>
      </c>
      <c r="L924" s="33">
        <v>105</v>
      </c>
      <c r="M924" s="33"/>
      <c r="N924" s="33"/>
      <c r="O924" s="33"/>
      <c r="P924" s="33" t="s">
        <v>11306</v>
      </c>
      <c r="Q924" s="33" t="s">
        <v>11306</v>
      </c>
      <c r="R924" s="33">
        <v>0</v>
      </c>
      <c r="S924" s="33">
        <v>0</v>
      </c>
      <c r="T924" s="33"/>
      <c r="U924" s="33"/>
      <c r="V924" s="33"/>
      <c r="W924" s="33"/>
      <c r="X924" s="33"/>
      <c r="Y924" s="33" t="s">
        <v>11308</v>
      </c>
      <c r="Z924" s="33">
        <v>0</v>
      </c>
      <c r="AA924" s="33">
        <v>0</v>
      </c>
      <c r="AB924" s="33">
        <v>0</v>
      </c>
      <c r="AC924" s="33">
        <v>0</v>
      </c>
      <c r="AD924" s="33" t="s">
        <v>11803</v>
      </c>
      <c r="AE924" s="33" t="s">
        <v>18424</v>
      </c>
      <c r="AF924" s="33" t="s">
        <v>18425</v>
      </c>
      <c r="AG924" s="33" t="s">
        <v>18426</v>
      </c>
      <c r="AH924" s="33" t="s">
        <v>18427</v>
      </c>
      <c r="AI924" s="33" t="s">
        <v>18428</v>
      </c>
      <c r="AJ924" s="33" t="s">
        <v>18429</v>
      </c>
      <c r="AK924" s="33" t="s">
        <v>12774</v>
      </c>
      <c r="AL924" s="33" t="s">
        <v>18412</v>
      </c>
      <c r="AM924" s="33" t="s">
        <v>18430</v>
      </c>
      <c r="AN924" s="33"/>
      <c r="AO924" s="33" t="s">
        <v>11627</v>
      </c>
      <c r="AP924" s="33" t="s">
        <v>11318</v>
      </c>
      <c r="AQ924" s="33">
        <v>0</v>
      </c>
      <c r="AR924" s="33"/>
      <c r="AS924" s="33"/>
      <c r="AT924" s="33"/>
      <c r="AU924" s="33"/>
      <c r="AV924" s="33"/>
      <c r="AW924" s="33"/>
      <c r="AX924" s="33"/>
      <c r="AY924" s="33"/>
      <c r="AZ924" s="33"/>
      <c r="BA924" s="33"/>
      <c r="BB924" s="33"/>
      <c r="BC924" s="33" t="s">
        <v>11306</v>
      </c>
      <c r="BD924" s="33" t="s">
        <v>11318</v>
      </c>
      <c r="BE924" s="33"/>
      <c r="BF924" s="33"/>
      <c r="BG924" s="33"/>
      <c r="BH924" s="33"/>
      <c r="BI924" s="33"/>
      <c r="BJ924" s="33">
        <v>0</v>
      </c>
      <c r="BK924" s="33" t="s">
        <v>31</v>
      </c>
      <c r="BL924" s="33"/>
      <c r="BM924" s="33" t="s">
        <v>22259</v>
      </c>
    </row>
    <row r="925" spans="1:65" x14ac:dyDescent="0.25">
      <c r="A925" s="33" t="s">
        <v>18431</v>
      </c>
      <c r="B925" s="33" t="s">
        <v>18432</v>
      </c>
      <c r="C925" s="33" t="s">
        <v>18433</v>
      </c>
      <c r="D925" s="33" t="s">
        <v>13574</v>
      </c>
      <c r="E925" s="33"/>
      <c r="F925" s="33" t="s">
        <v>11550</v>
      </c>
      <c r="G925" s="33">
        <v>258.8</v>
      </c>
      <c r="H925" s="33">
        <v>0</v>
      </c>
      <c r="I925" s="33"/>
      <c r="J925" s="33" t="s">
        <v>11304</v>
      </c>
      <c r="K925" s="33" t="s">
        <v>11306</v>
      </c>
      <c r="L925" s="33">
        <v>105</v>
      </c>
      <c r="M925" s="33"/>
      <c r="N925" s="33"/>
      <c r="O925" s="33"/>
      <c r="P925" s="33" t="s">
        <v>11306</v>
      </c>
      <c r="Q925" s="33" t="s">
        <v>11306</v>
      </c>
      <c r="R925" s="33">
        <v>0</v>
      </c>
      <c r="S925" s="33">
        <v>0</v>
      </c>
      <c r="T925" s="33"/>
      <c r="U925" s="33"/>
      <c r="V925" s="33"/>
      <c r="W925" s="33"/>
      <c r="X925" s="33"/>
      <c r="Y925" s="33" t="s">
        <v>11308</v>
      </c>
      <c r="Z925" s="33">
        <v>0</v>
      </c>
      <c r="AA925" s="33">
        <v>0</v>
      </c>
      <c r="AB925" s="33">
        <v>0</v>
      </c>
      <c r="AC925" s="33">
        <v>0</v>
      </c>
      <c r="AD925" s="33" t="s">
        <v>11803</v>
      </c>
      <c r="AE925" s="33" t="s">
        <v>18434</v>
      </c>
      <c r="AF925" s="33" t="s">
        <v>18435</v>
      </c>
      <c r="AG925" s="33" t="s">
        <v>18436</v>
      </c>
      <c r="AH925" s="33" t="s">
        <v>18437</v>
      </c>
      <c r="AI925" s="33" t="s">
        <v>18438</v>
      </c>
      <c r="AJ925" s="33" t="s">
        <v>18439</v>
      </c>
      <c r="AK925" s="33" t="s">
        <v>12774</v>
      </c>
      <c r="AL925" s="33" t="s">
        <v>18412</v>
      </c>
      <c r="AM925" s="33" t="s">
        <v>18440</v>
      </c>
      <c r="AN925" s="33"/>
      <c r="AO925" s="33" t="s">
        <v>11627</v>
      </c>
      <c r="AP925" s="33" t="s">
        <v>11318</v>
      </c>
      <c r="AQ925" s="33">
        <v>0</v>
      </c>
      <c r="AR925" s="33"/>
      <c r="AS925" s="33"/>
      <c r="AT925" s="33"/>
      <c r="AU925" s="33"/>
      <c r="AV925" s="33"/>
      <c r="AW925" s="33"/>
      <c r="AX925" s="33"/>
      <c r="AY925" s="33"/>
      <c r="AZ925" s="33"/>
      <c r="BA925" s="33"/>
      <c r="BB925" s="33"/>
      <c r="BC925" s="33" t="s">
        <v>11306</v>
      </c>
      <c r="BD925" s="33" t="s">
        <v>11318</v>
      </c>
      <c r="BE925" s="33"/>
      <c r="BF925" s="33"/>
      <c r="BG925" s="33"/>
      <c r="BH925" s="33"/>
      <c r="BI925" s="33"/>
      <c r="BJ925" s="33">
        <v>0</v>
      </c>
      <c r="BK925" s="33" t="s">
        <v>31</v>
      </c>
      <c r="BL925" s="33"/>
      <c r="BM925" s="33" t="s">
        <v>22259</v>
      </c>
    </row>
    <row r="926" spans="1:65" x14ac:dyDescent="0.25">
      <c r="A926" s="33" t="s">
        <v>18441</v>
      </c>
      <c r="B926" s="33" t="s">
        <v>18442</v>
      </c>
      <c r="C926" s="33" t="s">
        <v>18443</v>
      </c>
      <c r="D926" s="33" t="s">
        <v>13574</v>
      </c>
      <c r="E926" s="33"/>
      <c r="F926" s="33" t="s">
        <v>11550</v>
      </c>
      <c r="G926" s="33">
        <v>258.8</v>
      </c>
      <c r="H926" s="33">
        <v>0</v>
      </c>
      <c r="I926" s="33"/>
      <c r="J926" s="33" t="s">
        <v>11304</v>
      </c>
      <c r="K926" s="33" t="s">
        <v>11306</v>
      </c>
      <c r="L926" s="33">
        <v>105</v>
      </c>
      <c r="M926" s="33"/>
      <c r="N926" s="33"/>
      <c r="O926" s="33"/>
      <c r="P926" s="33" t="s">
        <v>11306</v>
      </c>
      <c r="Q926" s="33" t="s">
        <v>11306</v>
      </c>
      <c r="R926" s="33">
        <v>0</v>
      </c>
      <c r="S926" s="33">
        <v>0</v>
      </c>
      <c r="T926" s="33"/>
      <c r="U926" s="33"/>
      <c r="V926" s="33"/>
      <c r="W926" s="33"/>
      <c r="X926" s="33"/>
      <c r="Y926" s="33" t="s">
        <v>11308</v>
      </c>
      <c r="Z926" s="33">
        <v>0</v>
      </c>
      <c r="AA926" s="33">
        <v>0</v>
      </c>
      <c r="AB926" s="33">
        <v>0</v>
      </c>
      <c r="AC926" s="33">
        <v>0</v>
      </c>
      <c r="AD926" s="33" t="s">
        <v>11803</v>
      </c>
      <c r="AE926" s="33" t="s">
        <v>18444</v>
      </c>
      <c r="AF926" s="33" t="s">
        <v>18445</v>
      </c>
      <c r="AG926" s="33" t="s">
        <v>18446</v>
      </c>
      <c r="AH926" s="33" t="s">
        <v>18447</v>
      </c>
      <c r="AI926" s="33" t="s">
        <v>18448</v>
      </c>
      <c r="AJ926" s="33" t="s">
        <v>18449</v>
      </c>
      <c r="AK926" s="33" t="s">
        <v>12774</v>
      </c>
      <c r="AL926" s="33" t="s">
        <v>18412</v>
      </c>
      <c r="AM926" s="33" t="s">
        <v>18450</v>
      </c>
      <c r="AN926" s="33"/>
      <c r="AO926" s="33" t="s">
        <v>11627</v>
      </c>
      <c r="AP926" s="33" t="s">
        <v>11318</v>
      </c>
      <c r="AQ926" s="33">
        <v>0</v>
      </c>
      <c r="AR926" s="33"/>
      <c r="AS926" s="33"/>
      <c r="AT926" s="33"/>
      <c r="AU926" s="33"/>
      <c r="AV926" s="33"/>
      <c r="AW926" s="33"/>
      <c r="AX926" s="33"/>
      <c r="AY926" s="33"/>
      <c r="AZ926" s="33"/>
      <c r="BA926" s="33"/>
      <c r="BB926" s="33"/>
      <c r="BC926" s="33" t="s">
        <v>11306</v>
      </c>
      <c r="BD926" s="33" t="s">
        <v>11318</v>
      </c>
      <c r="BE926" s="33"/>
      <c r="BF926" s="33"/>
      <c r="BG926" s="33"/>
      <c r="BH926" s="33"/>
      <c r="BI926" s="33"/>
      <c r="BJ926" s="33">
        <v>0</v>
      </c>
      <c r="BK926" s="33" t="s">
        <v>31</v>
      </c>
      <c r="BL926" s="33"/>
      <c r="BM926" s="33" t="s">
        <v>22259</v>
      </c>
    </row>
    <row r="927" spans="1:65" x14ac:dyDescent="0.25">
      <c r="A927" s="33" t="s">
        <v>18451</v>
      </c>
      <c r="B927" s="33" t="s">
        <v>18452</v>
      </c>
      <c r="C927" s="33" t="s">
        <v>18453</v>
      </c>
      <c r="D927" s="33" t="s">
        <v>13574</v>
      </c>
      <c r="E927" s="33"/>
      <c r="F927" s="33" t="s">
        <v>11550</v>
      </c>
      <c r="G927" s="33">
        <v>258.8</v>
      </c>
      <c r="H927" s="33">
        <v>0</v>
      </c>
      <c r="I927" s="33"/>
      <c r="J927" s="33" t="s">
        <v>11304</v>
      </c>
      <c r="K927" s="33" t="s">
        <v>11306</v>
      </c>
      <c r="L927" s="33">
        <v>105</v>
      </c>
      <c r="M927" s="33"/>
      <c r="N927" s="33"/>
      <c r="O927" s="33"/>
      <c r="P927" s="33" t="s">
        <v>11306</v>
      </c>
      <c r="Q927" s="33" t="s">
        <v>11306</v>
      </c>
      <c r="R927" s="33">
        <v>0</v>
      </c>
      <c r="S927" s="33">
        <v>0</v>
      </c>
      <c r="T927" s="33"/>
      <c r="U927" s="33"/>
      <c r="V927" s="33"/>
      <c r="W927" s="33"/>
      <c r="X927" s="33"/>
      <c r="Y927" s="33" t="s">
        <v>11308</v>
      </c>
      <c r="Z927" s="33">
        <v>0</v>
      </c>
      <c r="AA927" s="33">
        <v>0</v>
      </c>
      <c r="AB927" s="33">
        <v>0</v>
      </c>
      <c r="AC927" s="33">
        <v>0</v>
      </c>
      <c r="AD927" s="33" t="s">
        <v>11803</v>
      </c>
      <c r="AE927" s="33" t="s">
        <v>18454</v>
      </c>
      <c r="AF927" s="33" t="s">
        <v>18455</v>
      </c>
      <c r="AG927" s="33" t="s">
        <v>18456</v>
      </c>
      <c r="AH927" s="33" t="s">
        <v>18457</v>
      </c>
      <c r="AI927" s="33" t="s">
        <v>18458</v>
      </c>
      <c r="AJ927" s="33" t="s">
        <v>18459</v>
      </c>
      <c r="AK927" s="33" t="s">
        <v>12774</v>
      </c>
      <c r="AL927" s="33" t="s">
        <v>18412</v>
      </c>
      <c r="AM927" s="33" t="s">
        <v>18460</v>
      </c>
      <c r="AN927" s="33"/>
      <c r="AO927" s="33" t="s">
        <v>11627</v>
      </c>
      <c r="AP927" s="33" t="s">
        <v>11318</v>
      </c>
      <c r="AQ927" s="33">
        <v>0</v>
      </c>
      <c r="AR927" s="33"/>
      <c r="AS927" s="33"/>
      <c r="AT927" s="33"/>
      <c r="AU927" s="33"/>
      <c r="AV927" s="33"/>
      <c r="AW927" s="33"/>
      <c r="AX927" s="33"/>
      <c r="AY927" s="33"/>
      <c r="AZ927" s="33"/>
      <c r="BA927" s="33"/>
      <c r="BB927" s="33"/>
      <c r="BC927" s="33" t="s">
        <v>11306</v>
      </c>
      <c r="BD927" s="33" t="s">
        <v>11318</v>
      </c>
      <c r="BE927" s="33"/>
      <c r="BF927" s="33"/>
      <c r="BG927" s="33"/>
      <c r="BH927" s="33"/>
      <c r="BI927" s="33"/>
      <c r="BJ927" s="33">
        <v>0</v>
      </c>
      <c r="BK927" s="33" t="s">
        <v>31</v>
      </c>
      <c r="BL927" s="33"/>
      <c r="BM927" s="33" t="s">
        <v>22259</v>
      </c>
    </row>
    <row r="928" spans="1:65" x14ac:dyDescent="0.25">
      <c r="A928" s="33" t="s">
        <v>18461</v>
      </c>
      <c r="B928" s="33" t="s">
        <v>18462</v>
      </c>
      <c r="C928" s="33" t="s">
        <v>18463</v>
      </c>
      <c r="D928" s="33" t="s">
        <v>13574</v>
      </c>
      <c r="E928" s="33"/>
      <c r="F928" s="33" t="s">
        <v>11550</v>
      </c>
      <c r="G928" s="33">
        <v>258.8</v>
      </c>
      <c r="H928" s="33">
        <v>0</v>
      </c>
      <c r="I928" s="33"/>
      <c r="J928" s="33" t="s">
        <v>11304</v>
      </c>
      <c r="K928" s="33" t="s">
        <v>11306</v>
      </c>
      <c r="L928" s="33">
        <v>105</v>
      </c>
      <c r="M928" s="33"/>
      <c r="N928" s="33"/>
      <c r="O928" s="33"/>
      <c r="P928" s="33" t="s">
        <v>11306</v>
      </c>
      <c r="Q928" s="33" t="s">
        <v>11306</v>
      </c>
      <c r="R928" s="33">
        <v>0</v>
      </c>
      <c r="S928" s="33">
        <v>0</v>
      </c>
      <c r="T928" s="33"/>
      <c r="U928" s="33"/>
      <c r="V928" s="33"/>
      <c r="W928" s="33"/>
      <c r="X928" s="33"/>
      <c r="Y928" s="33" t="s">
        <v>11308</v>
      </c>
      <c r="Z928" s="33">
        <v>0</v>
      </c>
      <c r="AA928" s="33">
        <v>0</v>
      </c>
      <c r="AB928" s="33">
        <v>0</v>
      </c>
      <c r="AC928" s="33">
        <v>0</v>
      </c>
      <c r="AD928" s="33" t="s">
        <v>11803</v>
      </c>
      <c r="AE928" s="33" t="s">
        <v>18464</v>
      </c>
      <c r="AF928" s="33" t="s">
        <v>18465</v>
      </c>
      <c r="AG928" s="33" t="s">
        <v>18466</v>
      </c>
      <c r="AH928" s="33" t="s">
        <v>18467</v>
      </c>
      <c r="AI928" s="33" t="s">
        <v>18468</v>
      </c>
      <c r="AJ928" s="33" t="s">
        <v>18469</v>
      </c>
      <c r="AK928" s="33" t="s">
        <v>12774</v>
      </c>
      <c r="AL928" s="33" t="s">
        <v>18412</v>
      </c>
      <c r="AM928" s="33" t="s">
        <v>18470</v>
      </c>
      <c r="AN928" s="33"/>
      <c r="AO928" s="33" t="s">
        <v>11627</v>
      </c>
      <c r="AP928" s="33" t="s">
        <v>11318</v>
      </c>
      <c r="AQ928" s="33">
        <v>0</v>
      </c>
      <c r="AR928" s="33"/>
      <c r="AS928" s="33"/>
      <c r="AT928" s="33"/>
      <c r="AU928" s="33"/>
      <c r="AV928" s="33"/>
      <c r="AW928" s="33"/>
      <c r="AX928" s="33"/>
      <c r="AY928" s="33"/>
      <c r="AZ928" s="33"/>
      <c r="BA928" s="33"/>
      <c r="BB928" s="33"/>
      <c r="BC928" s="33" t="s">
        <v>11306</v>
      </c>
      <c r="BD928" s="33" t="s">
        <v>11318</v>
      </c>
      <c r="BE928" s="33"/>
      <c r="BF928" s="33"/>
      <c r="BG928" s="33"/>
      <c r="BH928" s="33"/>
      <c r="BI928" s="33"/>
      <c r="BJ928" s="33">
        <v>0</v>
      </c>
      <c r="BK928" s="33" t="s">
        <v>31</v>
      </c>
      <c r="BL928" s="33"/>
      <c r="BM928" s="33" t="s">
        <v>22259</v>
      </c>
    </row>
    <row r="929" spans="1:65" x14ac:dyDescent="0.25">
      <c r="A929" s="33" t="s">
        <v>18471</v>
      </c>
      <c r="B929" s="33" t="s">
        <v>18472</v>
      </c>
      <c r="C929" s="33" t="s">
        <v>18473</v>
      </c>
      <c r="D929" s="33" t="s">
        <v>13574</v>
      </c>
      <c r="E929" s="33"/>
      <c r="F929" s="33" t="s">
        <v>11550</v>
      </c>
      <c r="G929" s="33">
        <v>258.8</v>
      </c>
      <c r="H929" s="33">
        <v>0</v>
      </c>
      <c r="I929" s="33"/>
      <c r="J929" s="33" t="s">
        <v>11304</v>
      </c>
      <c r="K929" s="33" t="s">
        <v>11306</v>
      </c>
      <c r="L929" s="33">
        <v>105</v>
      </c>
      <c r="M929" s="33"/>
      <c r="N929" s="33"/>
      <c r="O929" s="33"/>
      <c r="P929" s="33" t="s">
        <v>11306</v>
      </c>
      <c r="Q929" s="33" t="s">
        <v>11306</v>
      </c>
      <c r="R929" s="33">
        <v>0</v>
      </c>
      <c r="S929" s="33">
        <v>0</v>
      </c>
      <c r="T929" s="33"/>
      <c r="U929" s="33"/>
      <c r="V929" s="33"/>
      <c r="W929" s="33"/>
      <c r="X929" s="33"/>
      <c r="Y929" s="33" t="s">
        <v>11308</v>
      </c>
      <c r="Z929" s="33">
        <v>0</v>
      </c>
      <c r="AA929" s="33">
        <v>0</v>
      </c>
      <c r="AB929" s="33">
        <v>0</v>
      </c>
      <c r="AC929" s="33">
        <v>0</v>
      </c>
      <c r="AD929" s="33" t="s">
        <v>11803</v>
      </c>
      <c r="AE929" s="33" t="s">
        <v>18474</v>
      </c>
      <c r="AF929" s="33" t="s">
        <v>18475</v>
      </c>
      <c r="AG929" s="33" t="s">
        <v>18476</v>
      </c>
      <c r="AH929" s="33" t="s">
        <v>18477</v>
      </c>
      <c r="AI929" s="33" t="s">
        <v>18478</v>
      </c>
      <c r="AJ929" s="33" t="s">
        <v>18479</v>
      </c>
      <c r="AK929" s="33" t="s">
        <v>12774</v>
      </c>
      <c r="AL929" s="33" t="s">
        <v>18412</v>
      </c>
      <c r="AM929" s="33" t="s">
        <v>18480</v>
      </c>
      <c r="AN929" s="33"/>
      <c r="AO929" s="33" t="s">
        <v>11627</v>
      </c>
      <c r="AP929" s="33" t="s">
        <v>11318</v>
      </c>
      <c r="AQ929" s="33">
        <v>0</v>
      </c>
      <c r="AR929" s="33"/>
      <c r="AS929" s="33"/>
      <c r="AT929" s="33"/>
      <c r="AU929" s="33"/>
      <c r="AV929" s="33"/>
      <c r="AW929" s="33"/>
      <c r="AX929" s="33"/>
      <c r="AY929" s="33"/>
      <c r="AZ929" s="33"/>
      <c r="BA929" s="33"/>
      <c r="BB929" s="33"/>
      <c r="BC929" s="33" t="s">
        <v>11306</v>
      </c>
      <c r="BD929" s="33" t="s">
        <v>11318</v>
      </c>
      <c r="BE929" s="33"/>
      <c r="BF929" s="33"/>
      <c r="BG929" s="33"/>
      <c r="BH929" s="33"/>
      <c r="BI929" s="33"/>
      <c r="BJ929" s="33">
        <v>0</v>
      </c>
      <c r="BK929" s="33" t="s">
        <v>31</v>
      </c>
      <c r="BL929" s="33"/>
      <c r="BM929" s="33" t="s">
        <v>22259</v>
      </c>
    </row>
    <row r="930" spans="1:65" x14ac:dyDescent="0.25">
      <c r="A930" s="33" t="s">
        <v>18481</v>
      </c>
      <c r="B930" s="33" t="s">
        <v>18482</v>
      </c>
      <c r="C930" s="33" t="s">
        <v>18483</v>
      </c>
      <c r="D930" s="33" t="s">
        <v>13574</v>
      </c>
      <c r="E930" s="33" t="s">
        <v>11800</v>
      </c>
      <c r="F930" s="33" t="s">
        <v>11550</v>
      </c>
      <c r="G930" s="33">
        <v>338.8</v>
      </c>
      <c r="H930" s="33">
        <v>0</v>
      </c>
      <c r="I930" s="33"/>
      <c r="J930" s="33" t="s">
        <v>11304</v>
      </c>
      <c r="K930" s="33" t="s">
        <v>14781</v>
      </c>
      <c r="L930" s="33">
        <v>120</v>
      </c>
      <c r="M930" s="33"/>
      <c r="N930" s="33"/>
      <c r="O930" s="33"/>
      <c r="P930" s="33" t="s">
        <v>11306</v>
      </c>
      <c r="Q930" s="33" t="s">
        <v>11306</v>
      </c>
      <c r="R930" s="33">
        <v>0</v>
      </c>
      <c r="S930" s="33">
        <v>0</v>
      </c>
      <c r="T930" s="33"/>
      <c r="U930" s="33"/>
      <c r="V930" s="33"/>
      <c r="W930" s="33" t="s">
        <v>14057</v>
      </c>
      <c r="X930" s="33"/>
      <c r="Y930" s="33" t="s">
        <v>11308</v>
      </c>
      <c r="Z930" s="33">
        <v>0</v>
      </c>
      <c r="AA930" s="33">
        <v>0</v>
      </c>
      <c r="AB930" s="33">
        <v>0</v>
      </c>
      <c r="AC930" s="33">
        <v>0</v>
      </c>
      <c r="AD930" s="33" t="s">
        <v>11803</v>
      </c>
      <c r="AE930" s="33" t="s">
        <v>18484</v>
      </c>
      <c r="AF930" s="33" t="s">
        <v>18485</v>
      </c>
      <c r="AG930" s="33" t="s">
        <v>18486</v>
      </c>
      <c r="AH930" s="33" t="s">
        <v>18487</v>
      </c>
      <c r="AI930" s="33" t="s">
        <v>18488</v>
      </c>
      <c r="AJ930" s="33" t="s">
        <v>18489</v>
      </c>
      <c r="AK930" s="33" t="s">
        <v>12774</v>
      </c>
      <c r="AL930" s="33" t="s">
        <v>18412</v>
      </c>
      <c r="AM930" s="33" t="s">
        <v>18490</v>
      </c>
      <c r="AN930" s="33"/>
      <c r="AO930" s="33" t="s">
        <v>11627</v>
      </c>
      <c r="AP930" s="33" t="s">
        <v>11318</v>
      </c>
      <c r="AQ930" s="33">
        <v>0</v>
      </c>
      <c r="AR930" s="33"/>
      <c r="AS930" s="33"/>
      <c r="AT930" s="33"/>
      <c r="AU930" s="33"/>
      <c r="AV930" s="33"/>
      <c r="AW930" s="33"/>
      <c r="AX930" s="33"/>
      <c r="AY930" s="33"/>
      <c r="AZ930" s="33"/>
      <c r="BA930" s="33"/>
      <c r="BB930" s="33"/>
      <c r="BC930" s="33" t="s">
        <v>11306</v>
      </c>
      <c r="BD930" s="33" t="s">
        <v>11318</v>
      </c>
      <c r="BE930" s="33"/>
      <c r="BF930" s="33"/>
      <c r="BG930" s="33"/>
      <c r="BH930" s="33"/>
      <c r="BI930" s="33"/>
      <c r="BJ930" s="33">
        <v>0</v>
      </c>
      <c r="BK930" s="33" t="s">
        <v>31</v>
      </c>
      <c r="BL930" s="33"/>
      <c r="BM930" s="33" t="s">
        <v>22259</v>
      </c>
    </row>
    <row r="931" spans="1:65" x14ac:dyDescent="0.25">
      <c r="A931" s="33" t="s">
        <v>18491</v>
      </c>
      <c r="B931" s="33" t="s">
        <v>18492</v>
      </c>
      <c r="C931" s="33" t="s">
        <v>18493</v>
      </c>
      <c r="D931" s="33" t="s">
        <v>13574</v>
      </c>
      <c r="E931" s="33" t="s">
        <v>11800</v>
      </c>
      <c r="F931" s="33" t="s">
        <v>11550</v>
      </c>
      <c r="G931" s="33">
        <v>338.8</v>
      </c>
      <c r="H931" s="33">
        <v>0</v>
      </c>
      <c r="I931" s="33"/>
      <c r="J931" s="33" t="s">
        <v>11304</v>
      </c>
      <c r="K931" s="33" t="s">
        <v>14781</v>
      </c>
      <c r="L931" s="33">
        <v>120</v>
      </c>
      <c r="M931" s="33"/>
      <c r="N931" s="33"/>
      <c r="O931" s="33"/>
      <c r="P931" s="33" t="s">
        <v>11306</v>
      </c>
      <c r="Q931" s="33" t="s">
        <v>11306</v>
      </c>
      <c r="R931" s="33">
        <v>0</v>
      </c>
      <c r="S931" s="33">
        <v>0</v>
      </c>
      <c r="T931" s="33"/>
      <c r="U931" s="33"/>
      <c r="V931" s="33"/>
      <c r="W931" s="33" t="s">
        <v>14057</v>
      </c>
      <c r="X931" s="33"/>
      <c r="Y931" s="33" t="s">
        <v>11308</v>
      </c>
      <c r="Z931" s="33">
        <v>0</v>
      </c>
      <c r="AA931" s="33">
        <v>0</v>
      </c>
      <c r="AB931" s="33">
        <v>0</v>
      </c>
      <c r="AC931" s="33">
        <v>0</v>
      </c>
      <c r="AD931" s="33" t="s">
        <v>11803</v>
      </c>
      <c r="AE931" s="33" t="s">
        <v>18494</v>
      </c>
      <c r="AF931" s="33" t="s">
        <v>18495</v>
      </c>
      <c r="AG931" s="33" t="s">
        <v>18496</v>
      </c>
      <c r="AH931" s="33" t="s">
        <v>18497</v>
      </c>
      <c r="AI931" s="33" t="s">
        <v>18498</v>
      </c>
      <c r="AJ931" s="33" t="s">
        <v>18499</v>
      </c>
      <c r="AK931" s="33" t="s">
        <v>12774</v>
      </c>
      <c r="AL931" s="33" t="s">
        <v>18412</v>
      </c>
      <c r="AM931" s="33" t="s">
        <v>18500</v>
      </c>
      <c r="AN931" s="33"/>
      <c r="AO931" s="33" t="s">
        <v>11627</v>
      </c>
      <c r="AP931" s="33" t="s">
        <v>11318</v>
      </c>
      <c r="AQ931" s="33">
        <v>0</v>
      </c>
      <c r="AR931" s="33"/>
      <c r="AS931" s="33"/>
      <c r="AT931" s="33"/>
      <c r="AU931" s="33"/>
      <c r="AV931" s="33"/>
      <c r="AW931" s="33"/>
      <c r="AX931" s="33"/>
      <c r="AY931" s="33"/>
      <c r="AZ931" s="33"/>
      <c r="BA931" s="33"/>
      <c r="BB931" s="33"/>
      <c r="BC931" s="33" t="s">
        <v>11306</v>
      </c>
      <c r="BD931" s="33" t="s">
        <v>11318</v>
      </c>
      <c r="BE931" s="33"/>
      <c r="BF931" s="33"/>
      <c r="BG931" s="33"/>
      <c r="BH931" s="33"/>
      <c r="BI931" s="33"/>
      <c r="BJ931" s="33">
        <v>0</v>
      </c>
      <c r="BK931" s="33" t="s">
        <v>31</v>
      </c>
      <c r="BL931" s="33"/>
      <c r="BM931" s="33" t="s">
        <v>22259</v>
      </c>
    </row>
    <row r="932" spans="1:65" x14ac:dyDescent="0.25">
      <c r="A932" s="33" t="s">
        <v>18501</v>
      </c>
      <c r="B932" s="33" t="s">
        <v>18502</v>
      </c>
      <c r="C932" s="33" t="s">
        <v>18503</v>
      </c>
      <c r="D932" s="33" t="s">
        <v>13574</v>
      </c>
      <c r="E932" s="33" t="s">
        <v>11800</v>
      </c>
      <c r="F932" s="33" t="s">
        <v>11550</v>
      </c>
      <c r="G932" s="33">
        <v>1120.9000000000001</v>
      </c>
      <c r="H932" s="33">
        <v>0</v>
      </c>
      <c r="I932" s="33"/>
      <c r="J932" s="33" t="s">
        <v>11304</v>
      </c>
      <c r="K932" s="33" t="s">
        <v>14781</v>
      </c>
      <c r="L932" s="33">
        <v>120</v>
      </c>
      <c r="M932" s="33"/>
      <c r="N932" s="33"/>
      <c r="O932" s="33"/>
      <c r="P932" s="33" t="s">
        <v>11306</v>
      </c>
      <c r="Q932" s="33" t="s">
        <v>11306</v>
      </c>
      <c r="R932" s="33">
        <v>0</v>
      </c>
      <c r="S932" s="33">
        <v>0</v>
      </c>
      <c r="T932" s="33"/>
      <c r="U932" s="33"/>
      <c r="V932" s="33"/>
      <c r="W932" s="33" t="s">
        <v>14057</v>
      </c>
      <c r="X932" s="33"/>
      <c r="Y932" s="33" t="s">
        <v>11308</v>
      </c>
      <c r="Z932" s="33">
        <v>0</v>
      </c>
      <c r="AA932" s="33">
        <v>0</v>
      </c>
      <c r="AB932" s="33">
        <v>0</v>
      </c>
      <c r="AC932" s="33">
        <v>0</v>
      </c>
      <c r="AD932" s="33" t="s">
        <v>11803</v>
      </c>
      <c r="AE932" s="33" t="s">
        <v>18504</v>
      </c>
      <c r="AF932" s="33" t="s">
        <v>18505</v>
      </c>
      <c r="AG932" s="33" t="s">
        <v>18506</v>
      </c>
      <c r="AH932" s="33" t="s">
        <v>18507</v>
      </c>
      <c r="AI932" s="33" t="s">
        <v>18508</v>
      </c>
      <c r="AJ932" s="33" t="s">
        <v>18509</v>
      </c>
      <c r="AK932" s="33" t="s">
        <v>12774</v>
      </c>
      <c r="AL932" s="33" t="s">
        <v>18412</v>
      </c>
      <c r="AM932" s="33" t="s">
        <v>18510</v>
      </c>
      <c r="AN932" s="33"/>
      <c r="AO932" s="33" t="s">
        <v>11627</v>
      </c>
      <c r="AP932" s="33" t="s">
        <v>11318</v>
      </c>
      <c r="AQ932" s="33">
        <v>0</v>
      </c>
      <c r="AR932" s="33"/>
      <c r="AS932" s="33"/>
      <c r="AT932" s="33"/>
      <c r="AU932" s="33"/>
      <c r="AV932" s="33"/>
      <c r="AW932" s="33"/>
      <c r="AX932" s="33"/>
      <c r="AY932" s="33"/>
      <c r="AZ932" s="33"/>
      <c r="BA932" s="33"/>
      <c r="BB932" s="33"/>
      <c r="BC932" s="33" t="s">
        <v>11306</v>
      </c>
      <c r="BD932" s="33" t="s">
        <v>11318</v>
      </c>
      <c r="BE932" s="33"/>
      <c r="BF932" s="33"/>
      <c r="BG932" s="33"/>
      <c r="BH932" s="33"/>
      <c r="BI932" s="33"/>
      <c r="BJ932" s="33">
        <v>0</v>
      </c>
      <c r="BK932" s="33" t="s">
        <v>31</v>
      </c>
      <c r="BL932" s="33"/>
      <c r="BM932" s="33" t="s">
        <v>22259</v>
      </c>
    </row>
    <row r="933" spans="1:65" x14ac:dyDescent="0.25">
      <c r="A933" s="33" t="s">
        <v>18511</v>
      </c>
      <c r="B933" s="33" t="s">
        <v>18512</v>
      </c>
      <c r="C933" s="33" t="s">
        <v>18513</v>
      </c>
      <c r="D933" s="33" t="s">
        <v>13574</v>
      </c>
      <c r="E933" s="33" t="s">
        <v>11800</v>
      </c>
      <c r="F933" s="33" t="s">
        <v>11550</v>
      </c>
      <c r="G933" s="33">
        <v>338.8</v>
      </c>
      <c r="H933" s="33">
        <v>0</v>
      </c>
      <c r="I933" s="33"/>
      <c r="J933" s="33" t="s">
        <v>11304</v>
      </c>
      <c r="K933" s="33" t="s">
        <v>14781</v>
      </c>
      <c r="L933" s="33">
        <v>120</v>
      </c>
      <c r="M933" s="33"/>
      <c r="N933" s="33"/>
      <c r="O933" s="33"/>
      <c r="P933" s="33" t="s">
        <v>11306</v>
      </c>
      <c r="Q933" s="33" t="s">
        <v>11306</v>
      </c>
      <c r="R933" s="33">
        <v>0</v>
      </c>
      <c r="S933" s="33">
        <v>0</v>
      </c>
      <c r="T933" s="33"/>
      <c r="U933" s="33"/>
      <c r="V933" s="33"/>
      <c r="W933" s="33" t="s">
        <v>14057</v>
      </c>
      <c r="X933" s="33"/>
      <c r="Y933" s="33" t="s">
        <v>11308</v>
      </c>
      <c r="Z933" s="33">
        <v>0</v>
      </c>
      <c r="AA933" s="33">
        <v>0</v>
      </c>
      <c r="AB933" s="33">
        <v>0</v>
      </c>
      <c r="AC933" s="33">
        <v>0</v>
      </c>
      <c r="AD933" s="33" t="s">
        <v>11803</v>
      </c>
      <c r="AE933" s="33" t="s">
        <v>18514</v>
      </c>
      <c r="AF933" s="33" t="s">
        <v>18515</v>
      </c>
      <c r="AG933" s="33" t="s">
        <v>18516</v>
      </c>
      <c r="AH933" s="33" t="s">
        <v>18517</v>
      </c>
      <c r="AI933" s="33" t="s">
        <v>18518</v>
      </c>
      <c r="AJ933" s="33" t="s">
        <v>18519</v>
      </c>
      <c r="AK933" s="33" t="s">
        <v>12774</v>
      </c>
      <c r="AL933" s="33" t="s">
        <v>18412</v>
      </c>
      <c r="AM933" s="33" t="s">
        <v>18520</v>
      </c>
      <c r="AN933" s="33"/>
      <c r="AO933" s="33" t="s">
        <v>11627</v>
      </c>
      <c r="AP933" s="33" t="s">
        <v>11318</v>
      </c>
      <c r="AQ933" s="33">
        <v>0</v>
      </c>
      <c r="AR933" s="33"/>
      <c r="AS933" s="33"/>
      <c r="AT933" s="33"/>
      <c r="AU933" s="33"/>
      <c r="AV933" s="33"/>
      <c r="AW933" s="33"/>
      <c r="AX933" s="33"/>
      <c r="AY933" s="33"/>
      <c r="AZ933" s="33"/>
      <c r="BA933" s="33"/>
      <c r="BB933" s="33"/>
      <c r="BC933" s="33" t="s">
        <v>11306</v>
      </c>
      <c r="BD933" s="33" t="s">
        <v>11318</v>
      </c>
      <c r="BE933" s="33"/>
      <c r="BF933" s="33"/>
      <c r="BG933" s="33"/>
      <c r="BH933" s="33"/>
      <c r="BI933" s="33"/>
      <c r="BJ933" s="33">
        <v>0</v>
      </c>
      <c r="BK933" s="33" t="s">
        <v>31</v>
      </c>
      <c r="BL933" s="33"/>
      <c r="BM933" s="33" t="s">
        <v>22259</v>
      </c>
    </row>
    <row r="934" spans="1:65" x14ac:dyDescent="0.25">
      <c r="A934" s="33" t="s">
        <v>18521</v>
      </c>
      <c r="B934" s="33" t="s">
        <v>18522</v>
      </c>
      <c r="C934" s="33" t="s">
        <v>18523</v>
      </c>
      <c r="D934" s="33" t="s">
        <v>13574</v>
      </c>
      <c r="E934" s="33" t="s">
        <v>11800</v>
      </c>
      <c r="F934" s="33" t="s">
        <v>11550</v>
      </c>
      <c r="G934" s="33">
        <v>338.8</v>
      </c>
      <c r="H934" s="33">
        <v>0</v>
      </c>
      <c r="I934" s="33"/>
      <c r="J934" s="33" t="s">
        <v>11304</v>
      </c>
      <c r="K934" s="33" t="s">
        <v>14781</v>
      </c>
      <c r="L934" s="33">
        <v>120</v>
      </c>
      <c r="M934" s="33"/>
      <c r="N934" s="33"/>
      <c r="O934" s="33"/>
      <c r="P934" s="33" t="s">
        <v>11306</v>
      </c>
      <c r="Q934" s="33" t="s">
        <v>11306</v>
      </c>
      <c r="R934" s="33">
        <v>0</v>
      </c>
      <c r="S934" s="33">
        <v>0</v>
      </c>
      <c r="T934" s="33"/>
      <c r="U934" s="33"/>
      <c r="V934" s="33"/>
      <c r="W934" s="33" t="s">
        <v>14057</v>
      </c>
      <c r="X934" s="33"/>
      <c r="Y934" s="33" t="s">
        <v>11308</v>
      </c>
      <c r="Z934" s="33">
        <v>0</v>
      </c>
      <c r="AA934" s="33">
        <v>0</v>
      </c>
      <c r="AB934" s="33">
        <v>0</v>
      </c>
      <c r="AC934" s="33">
        <v>0</v>
      </c>
      <c r="AD934" s="33" t="s">
        <v>11803</v>
      </c>
      <c r="AE934" s="33" t="s">
        <v>18524</v>
      </c>
      <c r="AF934" s="33" t="s">
        <v>18525</v>
      </c>
      <c r="AG934" s="33" t="s">
        <v>18526</v>
      </c>
      <c r="AH934" s="33" t="s">
        <v>18527</v>
      </c>
      <c r="AI934" s="33" t="s">
        <v>18528</v>
      </c>
      <c r="AJ934" s="33" t="s">
        <v>18529</v>
      </c>
      <c r="AK934" s="33" t="s">
        <v>12774</v>
      </c>
      <c r="AL934" s="33" t="s">
        <v>18412</v>
      </c>
      <c r="AM934" s="33" t="s">
        <v>18530</v>
      </c>
      <c r="AN934" s="33"/>
      <c r="AO934" s="33" t="s">
        <v>11627</v>
      </c>
      <c r="AP934" s="33" t="s">
        <v>11318</v>
      </c>
      <c r="AQ934" s="33">
        <v>0</v>
      </c>
      <c r="AR934" s="33"/>
      <c r="AS934" s="33"/>
      <c r="AT934" s="33"/>
      <c r="AU934" s="33"/>
      <c r="AV934" s="33"/>
      <c r="AW934" s="33"/>
      <c r="AX934" s="33"/>
      <c r="AY934" s="33"/>
      <c r="AZ934" s="33"/>
      <c r="BA934" s="33"/>
      <c r="BB934" s="33"/>
      <c r="BC934" s="33" t="s">
        <v>11306</v>
      </c>
      <c r="BD934" s="33" t="s">
        <v>11318</v>
      </c>
      <c r="BE934" s="33"/>
      <c r="BF934" s="33"/>
      <c r="BG934" s="33"/>
      <c r="BH934" s="33"/>
      <c r="BI934" s="33"/>
      <c r="BJ934" s="33">
        <v>0</v>
      </c>
      <c r="BK934" s="33" t="s">
        <v>31</v>
      </c>
      <c r="BL934" s="33"/>
      <c r="BM934" s="33" t="s">
        <v>22259</v>
      </c>
    </row>
    <row r="935" spans="1:65" x14ac:dyDescent="0.25">
      <c r="A935" s="33" t="s">
        <v>18531</v>
      </c>
      <c r="B935" s="33" t="s">
        <v>18532</v>
      </c>
      <c r="C935" s="33" t="s">
        <v>18533</v>
      </c>
      <c r="D935" s="33" t="s">
        <v>13574</v>
      </c>
      <c r="E935" s="33" t="s">
        <v>11800</v>
      </c>
      <c r="F935" s="33" t="s">
        <v>11550</v>
      </c>
      <c r="G935" s="33">
        <v>338.8</v>
      </c>
      <c r="H935" s="33">
        <v>0</v>
      </c>
      <c r="I935" s="33"/>
      <c r="J935" s="33" t="s">
        <v>11304</v>
      </c>
      <c r="K935" s="33" t="s">
        <v>14781</v>
      </c>
      <c r="L935" s="33">
        <v>120</v>
      </c>
      <c r="M935" s="33"/>
      <c r="N935" s="33"/>
      <c r="O935" s="33"/>
      <c r="P935" s="33" t="s">
        <v>11306</v>
      </c>
      <c r="Q935" s="33" t="s">
        <v>11306</v>
      </c>
      <c r="R935" s="33">
        <v>0</v>
      </c>
      <c r="S935" s="33">
        <v>0</v>
      </c>
      <c r="T935" s="33"/>
      <c r="U935" s="33"/>
      <c r="V935" s="33"/>
      <c r="W935" s="33" t="s">
        <v>14057</v>
      </c>
      <c r="X935" s="33"/>
      <c r="Y935" s="33" t="s">
        <v>11308</v>
      </c>
      <c r="Z935" s="33">
        <v>0</v>
      </c>
      <c r="AA935" s="33">
        <v>0</v>
      </c>
      <c r="AB935" s="33">
        <v>0</v>
      </c>
      <c r="AC935" s="33">
        <v>0</v>
      </c>
      <c r="AD935" s="33" t="s">
        <v>11803</v>
      </c>
      <c r="AE935" s="33" t="s">
        <v>18534</v>
      </c>
      <c r="AF935" s="33" t="s">
        <v>18535</v>
      </c>
      <c r="AG935" s="33" t="s">
        <v>18536</v>
      </c>
      <c r="AH935" s="33" t="s">
        <v>18537</v>
      </c>
      <c r="AI935" s="33" t="s">
        <v>18538</v>
      </c>
      <c r="AJ935" s="33" t="s">
        <v>18539</v>
      </c>
      <c r="AK935" s="33" t="s">
        <v>12774</v>
      </c>
      <c r="AL935" s="33" t="s">
        <v>18412</v>
      </c>
      <c r="AM935" s="33" t="s">
        <v>18540</v>
      </c>
      <c r="AN935" s="33"/>
      <c r="AO935" s="33" t="s">
        <v>11627</v>
      </c>
      <c r="AP935" s="33" t="s">
        <v>11318</v>
      </c>
      <c r="AQ935" s="33">
        <v>0</v>
      </c>
      <c r="AR935" s="33"/>
      <c r="AS935" s="33"/>
      <c r="AT935" s="33"/>
      <c r="AU935" s="33"/>
      <c r="AV935" s="33"/>
      <c r="AW935" s="33"/>
      <c r="AX935" s="33"/>
      <c r="AY935" s="33"/>
      <c r="AZ935" s="33"/>
      <c r="BA935" s="33"/>
      <c r="BB935" s="33"/>
      <c r="BC935" s="33" t="s">
        <v>11306</v>
      </c>
      <c r="BD935" s="33" t="s">
        <v>11318</v>
      </c>
      <c r="BE935" s="33"/>
      <c r="BF935" s="33"/>
      <c r="BG935" s="33"/>
      <c r="BH935" s="33"/>
      <c r="BI935" s="33"/>
      <c r="BJ935" s="33">
        <v>0</v>
      </c>
      <c r="BK935" s="33" t="s">
        <v>31</v>
      </c>
      <c r="BL935" s="33"/>
      <c r="BM935" s="33" t="s">
        <v>22259</v>
      </c>
    </row>
    <row r="936" spans="1:65" x14ac:dyDescent="0.25">
      <c r="A936" s="33" t="s">
        <v>18541</v>
      </c>
      <c r="B936" s="33" t="s">
        <v>18542</v>
      </c>
      <c r="C936" s="33" t="s">
        <v>18543</v>
      </c>
      <c r="D936" s="33"/>
      <c r="E936" s="33" t="s">
        <v>11800</v>
      </c>
      <c r="F936" s="33" t="s">
        <v>11550</v>
      </c>
      <c r="G936" s="33">
        <v>328.8</v>
      </c>
      <c r="H936" s="33">
        <v>0</v>
      </c>
      <c r="I936" s="33"/>
      <c r="J936" s="33" t="s">
        <v>11304</v>
      </c>
      <c r="K936" s="33" t="s">
        <v>11306</v>
      </c>
      <c r="L936" s="33">
        <v>0</v>
      </c>
      <c r="M936" s="33"/>
      <c r="N936" s="33"/>
      <c r="O936" s="33"/>
      <c r="P936" s="33" t="s">
        <v>11306</v>
      </c>
      <c r="Q936" s="33" t="s">
        <v>11306</v>
      </c>
      <c r="R936" s="33">
        <v>2.5</v>
      </c>
      <c r="S936" s="33">
        <v>2.5</v>
      </c>
      <c r="T936" s="33"/>
      <c r="U936" s="33"/>
      <c r="V936" s="33" t="s">
        <v>18544</v>
      </c>
      <c r="W936" s="33"/>
      <c r="X936" s="33"/>
      <c r="Y936" s="33" t="s">
        <v>11308</v>
      </c>
      <c r="Z936" s="33">
        <v>14</v>
      </c>
      <c r="AA936" s="33">
        <v>10</v>
      </c>
      <c r="AB936" s="33">
        <v>94</v>
      </c>
      <c r="AC936" s="33">
        <v>0</v>
      </c>
      <c r="AD936" s="33" t="s">
        <v>14046</v>
      </c>
      <c r="AE936" s="33" t="s">
        <v>18545</v>
      </c>
      <c r="AF936" s="33" t="s">
        <v>18546</v>
      </c>
      <c r="AG936" s="33" t="s">
        <v>18547</v>
      </c>
      <c r="AH936" s="33" t="s">
        <v>18548</v>
      </c>
      <c r="AI936" s="33" t="s">
        <v>18549</v>
      </c>
      <c r="AJ936" s="33" t="s">
        <v>18550</v>
      </c>
      <c r="AK936" s="33" t="s">
        <v>12774</v>
      </c>
      <c r="AL936" s="33"/>
      <c r="AM936" s="33"/>
      <c r="AN936" s="33" t="s">
        <v>11500</v>
      </c>
      <c r="AO936" s="33" t="s">
        <v>12231</v>
      </c>
      <c r="AP936" s="33" t="s">
        <v>11318</v>
      </c>
      <c r="AQ936" s="33">
        <v>0</v>
      </c>
      <c r="AR936" s="33"/>
      <c r="AS936" s="33"/>
      <c r="AT936" s="33"/>
      <c r="AU936" s="33"/>
      <c r="AV936" s="33"/>
      <c r="AW936" s="33"/>
      <c r="AX936" s="33"/>
      <c r="AY936" s="33"/>
      <c r="AZ936" s="33"/>
      <c r="BA936" s="33"/>
      <c r="BB936" s="33"/>
      <c r="BC936" s="33" t="s">
        <v>11306</v>
      </c>
      <c r="BD936" s="33" t="s">
        <v>11318</v>
      </c>
      <c r="BE936" s="33"/>
      <c r="BF936" s="33"/>
      <c r="BG936" s="33"/>
      <c r="BH936" s="33"/>
      <c r="BI936" s="33"/>
      <c r="BJ936" s="33">
        <v>0</v>
      </c>
      <c r="BK936" s="33" t="s">
        <v>31</v>
      </c>
      <c r="BL936" s="33"/>
      <c r="BM936" s="33" t="s">
        <v>22259</v>
      </c>
    </row>
    <row r="937" spans="1:65" x14ac:dyDescent="0.25">
      <c r="A937" s="33" t="s">
        <v>18551</v>
      </c>
      <c r="B937" s="33" t="s">
        <v>2338</v>
      </c>
      <c r="C937" s="33" t="s">
        <v>18552</v>
      </c>
      <c r="D937" s="33" t="s">
        <v>13574</v>
      </c>
      <c r="E937" s="33" t="s">
        <v>11800</v>
      </c>
      <c r="F937" s="33" t="s">
        <v>11550</v>
      </c>
      <c r="G937" s="33">
        <v>263.8</v>
      </c>
      <c r="H937" s="33">
        <v>0</v>
      </c>
      <c r="I937" s="33"/>
      <c r="J937" s="33" t="s">
        <v>11304</v>
      </c>
      <c r="K937" s="33" t="s">
        <v>12197</v>
      </c>
      <c r="L937" s="33">
        <v>105</v>
      </c>
      <c r="M937" s="33"/>
      <c r="N937" s="33"/>
      <c r="O937" s="33"/>
      <c r="P937" s="33" t="s">
        <v>11306</v>
      </c>
      <c r="Q937" s="33" t="s">
        <v>11306</v>
      </c>
      <c r="R937" s="33">
        <v>2.5</v>
      </c>
      <c r="S937" s="33">
        <v>2.5</v>
      </c>
      <c r="T937" s="33"/>
      <c r="U937" s="33"/>
      <c r="V937" s="33" t="s">
        <v>18553</v>
      </c>
      <c r="W937" s="33"/>
      <c r="X937" s="33"/>
      <c r="Y937" s="33" t="s">
        <v>11308</v>
      </c>
      <c r="Z937" s="33">
        <v>14</v>
      </c>
      <c r="AA937" s="33">
        <v>10</v>
      </c>
      <c r="AB937" s="33">
        <v>94</v>
      </c>
      <c r="AC937" s="33">
        <v>0</v>
      </c>
      <c r="AD937" s="33" t="s">
        <v>11803</v>
      </c>
      <c r="AE937" s="33" t="s">
        <v>18554</v>
      </c>
      <c r="AF937" s="33"/>
      <c r="AG937" s="33"/>
      <c r="AH937" s="33"/>
      <c r="AI937" s="33"/>
      <c r="AJ937" s="33"/>
      <c r="AK937" s="33" t="s">
        <v>12774</v>
      </c>
      <c r="AL937" s="33" t="s">
        <v>18542</v>
      </c>
      <c r="AM937" s="33" t="s">
        <v>18555</v>
      </c>
      <c r="AN937" s="33" t="s">
        <v>11500</v>
      </c>
      <c r="AO937" s="33" t="s">
        <v>11627</v>
      </c>
      <c r="AP937" s="33" t="s">
        <v>11318</v>
      </c>
      <c r="AQ937" s="33">
        <v>0</v>
      </c>
      <c r="AR937" s="33"/>
      <c r="AS937" s="33"/>
      <c r="AT937" s="33"/>
      <c r="AU937" s="33"/>
      <c r="AV937" s="33"/>
      <c r="AW937" s="33"/>
      <c r="AX937" s="33"/>
      <c r="AY937" s="33"/>
      <c r="AZ937" s="33"/>
      <c r="BA937" s="33"/>
      <c r="BB937" s="33"/>
      <c r="BC937" s="33" t="s">
        <v>11306</v>
      </c>
      <c r="BD937" s="33" t="s">
        <v>11318</v>
      </c>
      <c r="BE937" s="33"/>
      <c r="BF937" s="33"/>
      <c r="BG937" s="33"/>
      <c r="BH937" s="33"/>
      <c r="BI937" s="33"/>
      <c r="BJ937" s="33">
        <v>0</v>
      </c>
      <c r="BK937" s="33" t="s">
        <v>31</v>
      </c>
      <c r="BL937" s="33"/>
      <c r="BM937" s="33" t="s">
        <v>22259</v>
      </c>
    </row>
    <row r="938" spans="1:65" x14ac:dyDescent="0.25">
      <c r="A938" s="33" t="s">
        <v>18556</v>
      </c>
      <c r="B938" s="33" t="s">
        <v>2271</v>
      </c>
      <c r="C938" s="33" t="s">
        <v>18557</v>
      </c>
      <c r="D938" s="33" t="s">
        <v>13574</v>
      </c>
      <c r="E938" s="33" t="s">
        <v>11800</v>
      </c>
      <c r="F938" s="33" t="s">
        <v>11550</v>
      </c>
      <c r="G938" s="33">
        <v>263.8</v>
      </c>
      <c r="H938" s="33">
        <v>0</v>
      </c>
      <c r="I938" s="33"/>
      <c r="J938" s="33" t="s">
        <v>11304</v>
      </c>
      <c r="K938" s="33" t="s">
        <v>13375</v>
      </c>
      <c r="L938" s="33">
        <v>105</v>
      </c>
      <c r="M938" s="33"/>
      <c r="N938" s="33"/>
      <c r="O938" s="33"/>
      <c r="P938" s="33" t="s">
        <v>11306</v>
      </c>
      <c r="Q938" s="33" t="s">
        <v>11306</v>
      </c>
      <c r="R938" s="33">
        <v>2.5</v>
      </c>
      <c r="S938" s="33">
        <v>2.5</v>
      </c>
      <c r="T938" s="33"/>
      <c r="U938" s="33"/>
      <c r="V938" s="33" t="s">
        <v>18553</v>
      </c>
      <c r="W938" s="33"/>
      <c r="X938" s="33"/>
      <c r="Y938" s="33" t="s">
        <v>11308</v>
      </c>
      <c r="Z938" s="33">
        <v>14</v>
      </c>
      <c r="AA938" s="33">
        <v>10</v>
      </c>
      <c r="AB938" s="33">
        <v>94</v>
      </c>
      <c r="AC938" s="33">
        <v>0</v>
      </c>
      <c r="AD938" s="33" t="s">
        <v>11803</v>
      </c>
      <c r="AE938" s="33" t="s">
        <v>18558</v>
      </c>
      <c r="AF938" s="33"/>
      <c r="AG938" s="33"/>
      <c r="AH938" s="33"/>
      <c r="AI938" s="33"/>
      <c r="AJ938" s="33"/>
      <c r="AK938" s="33" t="s">
        <v>12774</v>
      </c>
      <c r="AL938" s="33" t="s">
        <v>18542</v>
      </c>
      <c r="AM938" s="33" t="s">
        <v>18559</v>
      </c>
      <c r="AN938" s="33" t="s">
        <v>11500</v>
      </c>
      <c r="AO938" s="33" t="s">
        <v>11627</v>
      </c>
      <c r="AP938" s="33" t="s">
        <v>11318</v>
      </c>
      <c r="AQ938" s="33">
        <v>0</v>
      </c>
      <c r="AR938" s="33"/>
      <c r="AS938" s="33"/>
      <c r="AT938" s="33"/>
      <c r="AU938" s="33"/>
      <c r="AV938" s="33"/>
      <c r="AW938" s="33"/>
      <c r="AX938" s="33"/>
      <c r="AY938" s="33"/>
      <c r="AZ938" s="33"/>
      <c r="BA938" s="33"/>
      <c r="BB938" s="33"/>
      <c r="BC938" s="33" t="s">
        <v>11306</v>
      </c>
      <c r="BD938" s="33" t="s">
        <v>11318</v>
      </c>
      <c r="BE938" s="33"/>
      <c r="BF938" s="33"/>
      <c r="BG938" s="33"/>
      <c r="BH938" s="33"/>
      <c r="BI938" s="33"/>
      <c r="BJ938" s="33">
        <v>0</v>
      </c>
      <c r="BK938" s="33" t="s">
        <v>31</v>
      </c>
      <c r="BL938" s="33"/>
      <c r="BM938" s="33" t="s">
        <v>22259</v>
      </c>
    </row>
    <row r="939" spans="1:65" x14ac:dyDescent="0.25">
      <c r="A939" s="33" t="s">
        <v>18560</v>
      </c>
      <c r="B939" s="33" t="s">
        <v>18561</v>
      </c>
      <c r="C939" s="33" t="s">
        <v>18562</v>
      </c>
      <c r="D939" s="33" t="s">
        <v>13574</v>
      </c>
      <c r="E939" s="33"/>
      <c r="F939" s="33" t="s">
        <v>11550</v>
      </c>
      <c r="G939" s="33">
        <v>263.8</v>
      </c>
      <c r="H939" s="33">
        <v>0</v>
      </c>
      <c r="I939" s="33"/>
      <c r="J939" s="33" t="s">
        <v>11304</v>
      </c>
      <c r="K939" s="33" t="s">
        <v>12197</v>
      </c>
      <c r="L939" s="33">
        <v>105</v>
      </c>
      <c r="M939" s="33"/>
      <c r="N939" s="33"/>
      <c r="O939" s="33"/>
      <c r="P939" s="33" t="s">
        <v>11306</v>
      </c>
      <c r="Q939" s="33" t="s">
        <v>11306</v>
      </c>
      <c r="R939" s="33">
        <v>2.5</v>
      </c>
      <c r="S939" s="33">
        <v>2.5</v>
      </c>
      <c r="T939" s="33"/>
      <c r="U939" s="33"/>
      <c r="V939" s="33" t="s">
        <v>18553</v>
      </c>
      <c r="W939" s="33"/>
      <c r="X939" s="33"/>
      <c r="Y939" s="33" t="s">
        <v>11308</v>
      </c>
      <c r="Z939" s="33">
        <v>14</v>
      </c>
      <c r="AA939" s="33">
        <v>10</v>
      </c>
      <c r="AB939" s="33">
        <v>94</v>
      </c>
      <c r="AC939" s="33">
        <v>0</v>
      </c>
      <c r="AD939" s="33" t="s">
        <v>11803</v>
      </c>
      <c r="AE939" s="33" t="s">
        <v>18563</v>
      </c>
      <c r="AF939" s="33"/>
      <c r="AG939" s="33"/>
      <c r="AH939" s="33"/>
      <c r="AI939" s="33"/>
      <c r="AJ939" s="33"/>
      <c r="AK939" s="33" t="s">
        <v>12774</v>
      </c>
      <c r="AL939" s="33" t="s">
        <v>18542</v>
      </c>
      <c r="AM939" s="33" t="s">
        <v>18564</v>
      </c>
      <c r="AN939" s="33" t="s">
        <v>11500</v>
      </c>
      <c r="AO939" s="33" t="s">
        <v>11627</v>
      </c>
      <c r="AP939" s="33" t="s">
        <v>11318</v>
      </c>
      <c r="AQ939" s="33">
        <v>0</v>
      </c>
      <c r="AR939" s="33"/>
      <c r="AS939" s="33"/>
      <c r="AT939" s="33"/>
      <c r="AU939" s="33"/>
      <c r="AV939" s="33"/>
      <c r="AW939" s="33"/>
      <c r="AX939" s="33"/>
      <c r="AY939" s="33"/>
      <c r="AZ939" s="33"/>
      <c r="BA939" s="33"/>
      <c r="BB939" s="33"/>
      <c r="BC939" s="33" t="s">
        <v>11306</v>
      </c>
      <c r="BD939" s="33" t="s">
        <v>11318</v>
      </c>
      <c r="BE939" s="33"/>
      <c r="BF939" s="33"/>
      <c r="BG939" s="33"/>
      <c r="BH939" s="33"/>
      <c r="BI939" s="33"/>
      <c r="BJ939" s="33">
        <v>0</v>
      </c>
      <c r="BK939" s="33" t="s">
        <v>31</v>
      </c>
      <c r="BL939" s="33"/>
      <c r="BM939" s="33" t="s">
        <v>22259</v>
      </c>
    </row>
    <row r="940" spans="1:65" x14ac:dyDescent="0.25">
      <c r="A940" s="33" t="s">
        <v>18565</v>
      </c>
      <c r="B940" s="33" t="s">
        <v>18566</v>
      </c>
      <c r="C940" s="33" t="s">
        <v>18567</v>
      </c>
      <c r="D940" s="33" t="s">
        <v>13574</v>
      </c>
      <c r="E940" s="33"/>
      <c r="F940" s="33" t="s">
        <v>11550</v>
      </c>
      <c r="G940" s="33">
        <v>263.8</v>
      </c>
      <c r="H940" s="33">
        <v>0</v>
      </c>
      <c r="I940" s="33"/>
      <c r="J940" s="33" t="s">
        <v>11304</v>
      </c>
      <c r="K940" s="33" t="s">
        <v>11306</v>
      </c>
      <c r="L940" s="33">
        <v>105</v>
      </c>
      <c r="M940" s="33"/>
      <c r="N940" s="33"/>
      <c r="O940" s="33"/>
      <c r="P940" s="33" t="s">
        <v>11306</v>
      </c>
      <c r="Q940" s="33" t="s">
        <v>11306</v>
      </c>
      <c r="R940" s="33">
        <v>2.5</v>
      </c>
      <c r="S940" s="33">
        <v>2.5</v>
      </c>
      <c r="T940" s="33" t="s">
        <v>17973</v>
      </c>
      <c r="U940" s="33" t="s">
        <v>17973</v>
      </c>
      <c r="V940" s="33" t="s">
        <v>18553</v>
      </c>
      <c r="W940" s="33"/>
      <c r="X940" s="33"/>
      <c r="Y940" s="33" t="s">
        <v>11308</v>
      </c>
      <c r="Z940" s="33">
        <v>14</v>
      </c>
      <c r="AA940" s="33">
        <v>10</v>
      </c>
      <c r="AB940" s="33">
        <v>94</v>
      </c>
      <c r="AC940" s="33">
        <v>0</v>
      </c>
      <c r="AD940" s="33" t="s">
        <v>11803</v>
      </c>
      <c r="AE940" s="33" t="s">
        <v>18568</v>
      </c>
      <c r="AF940" s="33"/>
      <c r="AG940" s="33"/>
      <c r="AH940" s="33"/>
      <c r="AI940" s="33"/>
      <c r="AJ940" s="33"/>
      <c r="AK940" s="33" t="s">
        <v>12774</v>
      </c>
      <c r="AL940" s="33" t="s">
        <v>18542</v>
      </c>
      <c r="AM940" s="33" t="s">
        <v>18569</v>
      </c>
      <c r="AN940" s="33" t="s">
        <v>11500</v>
      </c>
      <c r="AO940" s="33" t="s">
        <v>11627</v>
      </c>
      <c r="AP940" s="33" t="s">
        <v>11318</v>
      </c>
      <c r="AQ940" s="33">
        <v>0</v>
      </c>
      <c r="AR940" s="33"/>
      <c r="AS940" s="33"/>
      <c r="AT940" s="33"/>
      <c r="AU940" s="33"/>
      <c r="AV940" s="33"/>
      <c r="AW940" s="33"/>
      <c r="AX940" s="33"/>
      <c r="AY940" s="33"/>
      <c r="AZ940" s="33"/>
      <c r="BA940" s="33"/>
      <c r="BB940" s="33"/>
      <c r="BC940" s="33" t="s">
        <v>11306</v>
      </c>
      <c r="BD940" s="33" t="s">
        <v>11318</v>
      </c>
      <c r="BE940" s="33"/>
      <c r="BF940" s="33"/>
      <c r="BG940" s="33"/>
      <c r="BH940" s="33"/>
      <c r="BI940" s="33"/>
      <c r="BJ940" s="33">
        <v>0</v>
      </c>
      <c r="BK940" s="33" t="s">
        <v>31</v>
      </c>
      <c r="BL940" s="33"/>
      <c r="BM940" s="33" t="s">
        <v>22259</v>
      </c>
    </row>
    <row r="941" spans="1:65" x14ac:dyDescent="0.25">
      <c r="A941" s="33" t="s">
        <v>18570</v>
      </c>
      <c r="B941" s="33" t="s">
        <v>2045</v>
      </c>
      <c r="C941" s="33" t="s">
        <v>18571</v>
      </c>
      <c r="D941" s="33" t="s">
        <v>13574</v>
      </c>
      <c r="E941" s="33" t="s">
        <v>11800</v>
      </c>
      <c r="F941" s="33" t="s">
        <v>11550</v>
      </c>
      <c r="G941" s="33">
        <v>263.8</v>
      </c>
      <c r="H941" s="33">
        <v>0</v>
      </c>
      <c r="I941" s="33"/>
      <c r="J941" s="33" t="s">
        <v>11304</v>
      </c>
      <c r="K941" s="33" t="s">
        <v>18572</v>
      </c>
      <c r="L941" s="33">
        <v>105</v>
      </c>
      <c r="M941" s="33"/>
      <c r="N941" s="33"/>
      <c r="O941" s="33"/>
      <c r="P941" s="33" t="s">
        <v>11306</v>
      </c>
      <c r="Q941" s="33" t="s">
        <v>11306</v>
      </c>
      <c r="R941" s="33">
        <v>1.64</v>
      </c>
      <c r="S941" s="33">
        <v>1.64</v>
      </c>
      <c r="T941" s="33"/>
      <c r="U941" s="33"/>
      <c r="V941" s="33" t="s">
        <v>18573</v>
      </c>
      <c r="W941" s="33"/>
      <c r="X941" s="33"/>
      <c r="Y941" s="33" t="s">
        <v>11308</v>
      </c>
      <c r="Z941" s="33">
        <v>14</v>
      </c>
      <c r="AA941" s="33">
        <v>10</v>
      </c>
      <c r="AB941" s="33">
        <v>94</v>
      </c>
      <c r="AC941" s="33">
        <v>0</v>
      </c>
      <c r="AD941" s="33" t="s">
        <v>11803</v>
      </c>
      <c r="AE941" s="33" t="s">
        <v>18574</v>
      </c>
      <c r="AF941" s="33"/>
      <c r="AG941" s="33"/>
      <c r="AH941" s="33"/>
      <c r="AI941" s="33"/>
      <c r="AJ941" s="33"/>
      <c r="AK941" s="33" t="s">
        <v>12774</v>
      </c>
      <c r="AL941" s="33" t="s">
        <v>18542</v>
      </c>
      <c r="AM941" s="33" t="s">
        <v>18575</v>
      </c>
      <c r="AN941" s="33" t="s">
        <v>11500</v>
      </c>
      <c r="AO941" s="33" t="s">
        <v>11627</v>
      </c>
      <c r="AP941" s="33" t="s">
        <v>11318</v>
      </c>
      <c r="AQ941" s="33">
        <v>0</v>
      </c>
      <c r="AR941" s="33"/>
      <c r="AS941" s="33"/>
      <c r="AT941" s="33"/>
      <c r="AU941" s="33"/>
      <c r="AV941" s="33"/>
      <c r="AW941" s="33"/>
      <c r="AX941" s="33"/>
      <c r="AY941" s="33"/>
      <c r="AZ941" s="33"/>
      <c r="BA941" s="33"/>
      <c r="BB941" s="33"/>
      <c r="BC941" s="33" t="s">
        <v>11306</v>
      </c>
      <c r="BD941" s="33" t="s">
        <v>11318</v>
      </c>
      <c r="BE941" s="33"/>
      <c r="BF941" s="33"/>
      <c r="BG941" s="33"/>
      <c r="BH941" s="33"/>
      <c r="BI941" s="33"/>
      <c r="BJ941" s="33">
        <v>0</v>
      </c>
      <c r="BK941" s="33" t="s">
        <v>31</v>
      </c>
      <c r="BL941" s="33"/>
      <c r="BM941" s="33" t="s">
        <v>22259</v>
      </c>
    </row>
    <row r="942" spans="1:65" x14ac:dyDescent="0.25">
      <c r="A942" s="33" t="s">
        <v>18576</v>
      </c>
      <c r="B942" s="33" t="s">
        <v>545</v>
      </c>
      <c r="C942" s="33" t="s">
        <v>18577</v>
      </c>
      <c r="D942" s="33" t="s">
        <v>13574</v>
      </c>
      <c r="E942" s="33" t="s">
        <v>11800</v>
      </c>
      <c r="F942" s="33" t="s">
        <v>11550</v>
      </c>
      <c r="G942" s="33">
        <v>263.8</v>
      </c>
      <c r="H942" s="33">
        <v>0</v>
      </c>
      <c r="I942" s="33"/>
      <c r="J942" s="33" t="s">
        <v>11304</v>
      </c>
      <c r="K942" s="33" t="s">
        <v>12934</v>
      </c>
      <c r="L942" s="33">
        <v>105</v>
      </c>
      <c r="M942" s="33"/>
      <c r="N942" s="33"/>
      <c r="O942" s="33"/>
      <c r="P942" s="33" t="s">
        <v>11306</v>
      </c>
      <c r="Q942" s="33" t="s">
        <v>11306</v>
      </c>
      <c r="R942" s="33">
        <v>1.64</v>
      </c>
      <c r="S942" s="33">
        <v>1.64</v>
      </c>
      <c r="T942" s="33"/>
      <c r="U942" s="33"/>
      <c r="V942" s="33" t="s">
        <v>18573</v>
      </c>
      <c r="W942" s="33"/>
      <c r="X942" s="33"/>
      <c r="Y942" s="33" t="s">
        <v>11308</v>
      </c>
      <c r="Z942" s="33">
        <v>14</v>
      </c>
      <c r="AA942" s="33">
        <v>10</v>
      </c>
      <c r="AB942" s="33">
        <v>94</v>
      </c>
      <c r="AC942" s="33">
        <v>0</v>
      </c>
      <c r="AD942" s="33" t="s">
        <v>11803</v>
      </c>
      <c r="AE942" s="33" t="s">
        <v>18578</v>
      </c>
      <c r="AF942" s="33"/>
      <c r="AG942" s="33"/>
      <c r="AH942" s="33"/>
      <c r="AI942" s="33"/>
      <c r="AJ942" s="33"/>
      <c r="AK942" s="33" t="s">
        <v>12774</v>
      </c>
      <c r="AL942" s="33" t="s">
        <v>18542</v>
      </c>
      <c r="AM942" s="33" t="s">
        <v>18579</v>
      </c>
      <c r="AN942" s="33" t="s">
        <v>11500</v>
      </c>
      <c r="AO942" s="33" t="s">
        <v>11627</v>
      </c>
      <c r="AP942" s="33" t="s">
        <v>11318</v>
      </c>
      <c r="AQ942" s="33">
        <v>0</v>
      </c>
      <c r="AR942" s="33"/>
      <c r="AS942" s="33"/>
      <c r="AT942" s="33"/>
      <c r="AU942" s="33"/>
      <c r="AV942" s="33"/>
      <c r="AW942" s="33"/>
      <c r="AX942" s="33"/>
      <c r="AY942" s="33"/>
      <c r="AZ942" s="33"/>
      <c r="BA942" s="33"/>
      <c r="BB942" s="33"/>
      <c r="BC942" s="33" t="s">
        <v>11306</v>
      </c>
      <c r="BD942" s="33" t="s">
        <v>11318</v>
      </c>
      <c r="BE942" s="33"/>
      <c r="BF942" s="33"/>
      <c r="BG942" s="33"/>
      <c r="BH942" s="33"/>
      <c r="BI942" s="33"/>
      <c r="BJ942" s="33">
        <v>0</v>
      </c>
      <c r="BK942" s="33" t="s">
        <v>31</v>
      </c>
      <c r="BL942" s="33"/>
      <c r="BM942" s="33" t="s">
        <v>22259</v>
      </c>
    </row>
    <row r="943" spans="1:65" x14ac:dyDescent="0.25">
      <c r="A943" s="33" t="s">
        <v>18580</v>
      </c>
      <c r="B943" s="33" t="s">
        <v>562</v>
      </c>
      <c r="C943" s="33" t="s">
        <v>18581</v>
      </c>
      <c r="D943" s="33" t="s">
        <v>13574</v>
      </c>
      <c r="E943" s="33" t="s">
        <v>11800</v>
      </c>
      <c r="F943" s="33" t="s">
        <v>11550</v>
      </c>
      <c r="G943" s="33">
        <v>263.8</v>
      </c>
      <c r="H943" s="33">
        <v>0</v>
      </c>
      <c r="I943" s="33"/>
      <c r="J943" s="33" t="s">
        <v>11304</v>
      </c>
      <c r="K943" s="33" t="s">
        <v>18582</v>
      </c>
      <c r="L943" s="33">
        <v>105</v>
      </c>
      <c r="M943" s="33"/>
      <c r="N943" s="33"/>
      <c r="O943" s="33"/>
      <c r="P943" s="33" t="s">
        <v>11306</v>
      </c>
      <c r="Q943" s="33" t="s">
        <v>11306</v>
      </c>
      <c r="R943" s="33">
        <v>1.64</v>
      </c>
      <c r="S943" s="33">
        <v>1.64</v>
      </c>
      <c r="T943" s="33"/>
      <c r="U943" s="33"/>
      <c r="V943" s="33" t="s">
        <v>18583</v>
      </c>
      <c r="W943" s="33"/>
      <c r="X943" s="33"/>
      <c r="Y943" s="33" t="s">
        <v>11308</v>
      </c>
      <c r="Z943" s="33">
        <v>14</v>
      </c>
      <c r="AA943" s="33">
        <v>10</v>
      </c>
      <c r="AB943" s="33">
        <v>94</v>
      </c>
      <c r="AC943" s="33">
        <v>0</v>
      </c>
      <c r="AD943" s="33" t="s">
        <v>11803</v>
      </c>
      <c r="AE943" s="33" t="s">
        <v>18584</v>
      </c>
      <c r="AF943" s="33"/>
      <c r="AG943" s="33"/>
      <c r="AH943" s="33"/>
      <c r="AI943" s="33"/>
      <c r="AJ943" s="33"/>
      <c r="AK943" s="33" t="s">
        <v>12774</v>
      </c>
      <c r="AL943" s="33" t="s">
        <v>18542</v>
      </c>
      <c r="AM943" s="33" t="s">
        <v>18585</v>
      </c>
      <c r="AN943" s="33" t="s">
        <v>11500</v>
      </c>
      <c r="AO943" s="33" t="s">
        <v>11627</v>
      </c>
      <c r="AP943" s="33" t="s">
        <v>11318</v>
      </c>
      <c r="AQ943" s="33">
        <v>0</v>
      </c>
      <c r="AR943" s="33"/>
      <c r="AS943" s="33"/>
      <c r="AT943" s="33"/>
      <c r="AU943" s="33"/>
      <c r="AV943" s="33"/>
      <c r="AW943" s="33"/>
      <c r="AX943" s="33"/>
      <c r="AY943" s="33"/>
      <c r="AZ943" s="33"/>
      <c r="BA943" s="33"/>
      <c r="BB943" s="33"/>
      <c r="BC943" s="33" t="s">
        <v>11306</v>
      </c>
      <c r="BD943" s="33" t="s">
        <v>11318</v>
      </c>
      <c r="BE943" s="33"/>
      <c r="BF943" s="33"/>
      <c r="BG943" s="33"/>
      <c r="BH943" s="33"/>
      <c r="BI943" s="33"/>
      <c r="BJ943" s="33">
        <v>0</v>
      </c>
      <c r="BK943" s="33" t="s">
        <v>31</v>
      </c>
      <c r="BL943" s="33"/>
      <c r="BM943" s="33" t="s">
        <v>22259</v>
      </c>
    </row>
    <row r="944" spans="1:65" x14ac:dyDescent="0.25">
      <c r="A944" s="33" t="s">
        <v>18586</v>
      </c>
      <c r="B944" s="33" t="s">
        <v>18587</v>
      </c>
      <c r="C944" s="33" t="s">
        <v>18588</v>
      </c>
      <c r="D944" s="33" t="s">
        <v>13574</v>
      </c>
      <c r="E944" s="33" t="s">
        <v>11800</v>
      </c>
      <c r="F944" s="33" t="s">
        <v>11550</v>
      </c>
      <c r="G944" s="33">
        <v>339.8</v>
      </c>
      <c r="H944" s="33">
        <v>0</v>
      </c>
      <c r="I944" s="33"/>
      <c r="J944" s="33" t="s">
        <v>11304</v>
      </c>
      <c r="K944" s="33" t="s">
        <v>14781</v>
      </c>
      <c r="L944" s="33">
        <v>120</v>
      </c>
      <c r="M944" s="33"/>
      <c r="N944" s="33"/>
      <c r="O944" s="33"/>
      <c r="P944" s="33" t="s">
        <v>11306</v>
      </c>
      <c r="Q944" s="33" t="s">
        <v>11306</v>
      </c>
      <c r="R944" s="33">
        <v>1.64</v>
      </c>
      <c r="S944" s="33">
        <v>1.64</v>
      </c>
      <c r="T944" s="33"/>
      <c r="U944" s="33"/>
      <c r="V944" s="33" t="s">
        <v>18573</v>
      </c>
      <c r="W944" s="33" t="s">
        <v>14057</v>
      </c>
      <c r="X944" s="33"/>
      <c r="Y944" s="33" t="s">
        <v>11308</v>
      </c>
      <c r="Z944" s="33">
        <v>14</v>
      </c>
      <c r="AA944" s="33">
        <v>10</v>
      </c>
      <c r="AB944" s="33">
        <v>94</v>
      </c>
      <c r="AC944" s="33">
        <v>0</v>
      </c>
      <c r="AD944" s="33" t="s">
        <v>11803</v>
      </c>
      <c r="AE944" s="33" t="s">
        <v>18589</v>
      </c>
      <c r="AF944" s="33"/>
      <c r="AG944" s="33"/>
      <c r="AH944" s="33"/>
      <c r="AI944" s="33"/>
      <c r="AJ944" s="33"/>
      <c r="AK944" s="33" t="s">
        <v>12774</v>
      </c>
      <c r="AL944" s="33" t="s">
        <v>18542</v>
      </c>
      <c r="AM944" s="33" t="s">
        <v>18590</v>
      </c>
      <c r="AN944" s="33" t="s">
        <v>11500</v>
      </c>
      <c r="AO944" s="33" t="s">
        <v>11627</v>
      </c>
      <c r="AP944" s="33" t="s">
        <v>11318</v>
      </c>
      <c r="AQ944" s="33">
        <v>0</v>
      </c>
      <c r="AR944" s="33"/>
      <c r="AS944" s="33"/>
      <c r="AT944" s="33"/>
      <c r="AU944" s="33"/>
      <c r="AV944" s="33"/>
      <c r="AW944" s="33"/>
      <c r="AX944" s="33"/>
      <c r="AY944" s="33"/>
      <c r="AZ944" s="33"/>
      <c r="BA944" s="33"/>
      <c r="BB944" s="33"/>
      <c r="BC944" s="33" t="s">
        <v>11306</v>
      </c>
      <c r="BD944" s="33" t="s">
        <v>11318</v>
      </c>
      <c r="BE944" s="33"/>
      <c r="BF944" s="33"/>
      <c r="BG944" s="33"/>
      <c r="BH944" s="33"/>
      <c r="BI944" s="33"/>
      <c r="BJ944" s="33">
        <v>0</v>
      </c>
      <c r="BK944" s="33" t="s">
        <v>31</v>
      </c>
      <c r="BL944" s="33"/>
      <c r="BM944" s="33" t="s">
        <v>22259</v>
      </c>
    </row>
    <row r="945" spans="1:65" x14ac:dyDescent="0.25">
      <c r="A945" s="33" t="s">
        <v>18591</v>
      </c>
      <c r="B945" s="33" t="s">
        <v>18592</v>
      </c>
      <c r="C945" s="33" t="s">
        <v>18593</v>
      </c>
      <c r="D945" s="33" t="s">
        <v>13574</v>
      </c>
      <c r="E945" s="33" t="s">
        <v>11800</v>
      </c>
      <c r="F945" s="33" t="s">
        <v>11550</v>
      </c>
      <c r="G945" s="33">
        <v>339.8</v>
      </c>
      <c r="H945" s="33">
        <v>0</v>
      </c>
      <c r="I945" s="33"/>
      <c r="J945" s="33" t="s">
        <v>11304</v>
      </c>
      <c r="K945" s="33" t="s">
        <v>14781</v>
      </c>
      <c r="L945" s="33">
        <v>120</v>
      </c>
      <c r="M945" s="33"/>
      <c r="N945" s="33"/>
      <c r="O945" s="33"/>
      <c r="P945" s="33" t="s">
        <v>11306</v>
      </c>
      <c r="Q945" s="33" t="s">
        <v>11306</v>
      </c>
      <c r="R945" s="33">
        <v>1.64</v>
      </c>
      <c r="S945" s="33">
        <v>1.64</v>
      </c>
      <c r="T945" s="33"/>
      <c r="U945" s="33"/>
      <c r="V945" s="33" t="s">
        <v>18573</v>
      </c>
      <c r="W945" s="33" t="s">
        <v>14057</v>
      </c>
      <c r="X945" s="33"/>
      <c r="Y945" s="33" t="s">
        <v>11308</v>
      </c>
      <c r="Z945" s="33">
        <v>14</v>
      </c>
      <c r="AA945" s="33">
        <v>10</v>
      </c>
      <c r="AB945" s="33">
        <v>94</v>
      </c>
      <c r="AC945" s="33">
        <v>0</v>
      </c>
      <c r="AD945" s="33" t="s">
        <v>11803</v>
      </c>
      <c r="AE945" s="33" t="s">
        <v>18594</v>
      </c>
      <c r="AF945" s="33"/>
      <c r="AG945" s="33"/>
      <c r="AH945" s="33"/>
      <c r="AI945" s="33"/>
      <c r="AJ945" s="33"/>
      <c r="AK945" s="33" t="s">
        <v>12774</v>
      </c>
      <c r="AL945" s="33" t="s">
        <v>18542</v>
      </c>
      <c r="AM945" s="33" t="s">
        <v>18595</v>
      </c>
      <c r="AN945" s="33" t="s">
        <v>11500</v>
      </c>
      <c r="AO945" s="33" t="s">
        <v>11627</v>
      </c>
      <c r="AP945" s="33" t="s">
        <v>11318</v>
      </c>
      <c r="AQ945" s="33">
        <v>0</v>
      </c>
      <c r="AR945" s="33"/>
      <c r="AS945" s="33"/>
      <c r="AT945" s="33"/>
      <c r="AU945" s="33"/>
      <c r="AV945" s="33"/>
      <c r="AW945" s="33"/>
      <c r="AX945" s="33"/>
      <c r="AY945" s="33"/>
      <c r="AZ945" s="33"/>
      <c r="BA945" s="33"/>
      <c r="BB945" s="33"/>
      <c r="BC945" s="33" t="s">
        <v>11306</v>
      </c>
      <c r="BD945" s="33" t="s">
        <v>11318</v>
      </c>
      <c r="BE945" s="33"/>
      <c r="BF945" s="33"/>
      <c r="BG945" s="33"/>
      <c r="BH945" s="33"/>
      <c r="BI945" s="33"/>
      <c r="BJ945" s="33">
        <v>0</v>
      </c>
      <c r="BK945" s="33" t="s">
        <v>31</v>
      </c>
      <c r="BL945" s="33"/>
      <c r="BM945" s="33" t="s">
        <v>22259</v>
      </c>
    </row>
    <row r="946" spans="1:65" x14ac:dyDescent="0.25">
      <c r="A946" s="33" t="s">
        <v>18596</v>
      </c>
      <c r="B946" s="33" t="s">
        <v>4051</v>
      </c>
      <c r="C946" s="33" t="s">
        <v>18597</v>
      </c>
      <c r="D946" s="33" t="s">
        <v>13574</v>
      </c>
      <c r="E946" s="33" t="s">
        <v>11800</v>
      </c>
      <c r="F946" s="33" t="s">
        <v>11550</v>
      </c>
      <c r="G946" s="33">
        <v>339.8</v>
      </c>
      <c r="H946" s="33">
        <v>0</v>
      </c>
      <c r="I946" s="33"/>
      <c r="J946" s="33" t="s">
        <v>11304</v>
      </c>
      <c r="K946" s="33" t="s">
        <v>15568</v>
      </c>
      <c r="L946" s="33">
        <v>120</v>
      </c>
      <c r="M946" s="33"/>
      <c r="N946" s="33"/>
      <c r="O946" s="33"/>
      <c r="P946" s="33" t="s">
        <v>11306</v>
      </c>
      <c r="Q946" s="33" t="s">
        <v>11306</v>
      </c>
      <c r="R946" s="33">
        <v>1.64</v>
      </c>
      <c r="S946" s="33">
        <v>1.64</v>
      </c>
      <c r="T946" s="33"/>
      <c r="U946" s="33"/>
      <c r="V946" s="33" t="s">
        <v>18573</v>
      </c>
      <c r="W946" s="33" t="s">
        <v>14057</v>
      </c>
      <c r="X946" s="33"/>
      <c r="Y946" s="33" t="s">
        <v>11308</v>
      </c>
      <c r="Z946" s="33">
        <v>14</v>
      </c>
      <c r="AA946" s="33">
        <v>10</v>
      </c>
      <c r="AB946" s="33">
        <v>94</v>
      </c>
      <c r="AC946" s="33">
        <v>0</v>
      </c>
      <c r="AD946" s="33" t="s">
        <v>11803</v>
      </c>
      <c r="AE946" s="33" t="s">
        <v>18598</v>
      </c>
      <c r="AF946" s="33"/>
      <c r="AG946" s="33"/>
      <c r="AH946" s="33"/>
      <c r="AI946" s="33"/>
      <c r="AJ946" s="33"/>
      <c r="AK946" s="33" t="s">
        <v>12774</v>
      </c>
      <c r="AL946" s="33" t="s">
        <v>18542</v>
      </c>
      <c r="AM946" s="33" t="s">
        <v>18599</v>
      </c>
      <c r="AN946" s="33" t="s">
        <v>11500</v>
      </c>
      <c r="AO946" s="33" t="s">
        <v>11627</v>
      </c>
      <c r="AP946" s="33" t="s">
        <v>11318</v>
      </c>
      <c r="AQ946" s="33">
        <v>0</v>
      </c>
      <c r="AR946" s="33"/>
      <c r="AS946" s="33"/>
      <c r="AT946" s="33"/>
      <c r="AU946" s="33"/>
      <c r="AV946" s="33"/>
      <c r="AW946" s="33"/>
      <c r="AX946" s="33"/>
      <c r="AY946" s="33"/>
      <c r="AZ946" s="33"/>
      <c r="BA946" s="33"/>
      <c r="BB946" s="33"/>
      <c r="BC946" s="33" t="s">
        <v>11306</v>
      </c>
      <c r="BD946" s="33" t="s">
        <v>11318</v>
      </c>
      <c r="BE946" s="33"/>
      <c r="BF946" s="33"/>
      <c r="BG946" s="33"/>
      <c r="BH946" s="33"/>
      <c r="BI946" s="33"/>
      <c r="BJ946" s="33">
        <v>0</v>
      </c>
      <c r="BK946" s="33" t="s">
        <v>31</v>
      </c>
      <c r="BL946" s="33"/>
      <c r="BM946" s="33" t="s">
        <v>22259</v>
      </c>
    </row>
    <row r="947" spans="1:65" x14ac:dyDescent="0.25">
      <c r="A947" s="33" t="s">
        <v>18600</v>
      </c>
      <c r="B947" s="33" t="s">
        <v>18601</v>
      </c>
      <c r="C947" s="33" t="s">
        <v>18602</v>
      </c>
      <c r="D947" s="33" t="s">
        <v>13574</v>
      </c>
      <c r="E947" s="33" t="s">
        <v>11800</v>
      </c>
      <c r="F947" s="33" t="s">
        <v>11550</v>
      </c>
      <c r="G947" s="33">
        <v>339.8</v>
      </c>
      <c r="H947" s="33">
        <v>0</v>
      </c>
      <c r="I947" s="33"/>
      <c r="J947" s="33" t="s">
        <v>11304</v>
      </c>
      <c r="K947" s="33" t="s">
        <v>14781</v>
      </c>
      <c r="L947" s="33">
        <v>120</v>
      </c>
      <c r="M947" s="33"/>
      <c r="N947" s="33"/>
      <c r="O947" s="33"/>
      <c r="P947" s="33" t="s">
        <v>11306</v>
      </c>
      <c r="Q947" s="33" t="s">
        <v>11306</v>
      </c>
      <c r="R947" s="33">
        <v>1.64</v>
      </c>
      <c r="S947" s="33">
        <v>1.64</v>
      </c>
      <c r="T947" s="33" t="s">
        <v>17973</v>
      </c>
      <c r="U947" s="33" t="s">
        <v>17973</v>
      </c>
      <c r="V947" s="33" t="s">
        <v>18573</v>
      </c>
      <c r="W947" s="33" t="s">
        <v>14057</v>
      </c>
      <c r="X947" s="33"/>
      <c r="Y947" s="33" t="s">
        <v>11308</v>
      </c>
      <c r="Z947" s="33">
        <v>14</v>
      </c>
      <c r="AA947" s="33">
        <v>10</v>
      </c>
      <c r="AB947" s="33">
        <v>94</v>
      </c>
      <c r="AC947" s="33">
        <v>0</v>
      </c>
      <c r="AD947" s="33" t="s">
        <v>11803</v>
      </c>
      <c r="AE947" s="33" t="s">
        <v>18603</v>
      </c>
      <c r="AF947" s="33"/>
      <c r="AG947" s="33"/>
      <c r="AH947" s="33"/>
      <c r="AI947" s="33"/>
      <c r="AJ947" s="33"/>
      <c r="AK947" s="33" t="s">
        <v>12774</v>
      </c>
      <c r="AL947" s="33" t="s">
        <v>18542</v>
      </c>
      <c r="AM947" s="33" t="s">
        <v>18604</v>
      </c>
      <c r="AN947" s="33" t="s">
        <v>11500</v>
      </c>
      <c r="AO947" s="33" t="s">
        <v>11627</v>
      </c>
      <c r="AP947" s="33" t="s">
        <v>11318</v>
      </c>
      <c r="AQ947" s="33">
        <v>0</v>
      </c>
      <c r="AR947" s="33"/>
      <c r="AS947" s="33"/>
      <c r="AT947" s="33"/>
      <c r="AU947" s="33"/>
      <c r="AV947" s="33"/>
      <c r="AW947" s="33"/>
      <c r="AX947" s="33"/>
      <c r="AY947" s="33"/>
      <c r="AZ947" s="33"/>
      <c r="BA947" s="33"/>
      <c r="BB947" s="33"/>
      <c r="BC947" s="33" t="s">
        <v>11306</v>
      </c>
      <c r="BD947" s="33" t="s">
        <v>11318</v>
      </c>
      <c r="BE947" s="33"/>
      <c r="BF947" s="33"/>
      <c r="BG947" s="33"/>
      <c r="BH947" s="33"/>
      <c r="BI947" s="33"/>
      <c r="BJ947" s="33">
        <v>0</v>
      </c>
      <c r="BK947" s="33" t="s">
        <v>31</v>
      </c>
      <c r="BL947" s="33"/>
      <c r="BM947" s="33" t="s">
        <v>22259</v>
      </c>
    </row>
    <row r="948" spans="1:65" x14ac:dyDescent="0.25">
      <c r="A948" s="33" t="s">
        <v>18605</v>
      </c>
      <c r="B948" s="33" t="s">
        <v>18606</v>
      </c>
      <c r="C948" s="33" t="s">
        <v>18607</v>
      </c>
      <c r="D948" s="33" t="s">
        <v>13574</v>
      </c>
      <c r="E948" s="33" t="s">
        <v>11800</v>
      </c>
      <c r="F948" s="33" t="s">
        <v>11550</v>
      </c>
      <c r="G948" s="33">
        <v>339.8</v>
      </c>
      <c r="H948" s="33">
        <v>0</v>
      </c>
      <c r="I948" s="33"/>
      <c r="J948" s="33" t="s">
        <v>11304</v>
      </c>
      <c r="K948" s="33" t="s">
        <v>14781</v>
      </c>
      <c r="L948" s="33">
        <v>120</v>
      </c>
      <c r="M948" s="33"/>
      <c r="N948" s="33"/>
      <c r="O948" s="33"/>
      <c r="P948" s="33" t="s">
        <v>11306</v>
      </c>
      <c r="Q948" s="33" t="s">
        <v>11306</v>
      </c>
      <c r="R948" s="33">
        <v>1.64</v>
      </c>
      <c r="S948" s="33">
        <v>1.64</v>
      </c>
      <c r="T948" s="33" t="s">
        <v>17973</v>
      </c>
      <c r="U948" s="33" t="s">
        <v>17973</v>
      </c>
      <c r="V948" s="33" t="s">
        <v>18573</v>
      </c>
      <c r="W948" s="33" t="s">
        <v>14057</v>
      </c>
      <c r="X948" s="33"/>
      <c r="Y948" s="33" t="s">
        <v>11308</v>
      </c>
      <c r="Z948" s="33">
        <v>14</v>
      </c>
      <c r="AA948" s="33">
        <v>10</v>
      </c>
      <c r="AB948" s="33">
        <v>94</v>
      </c>
      <c r="AC948" s="33">
        <v>0</v>
      </c>
      <c r="AD948" s="33" t="s">
        <v>11803</v>
      </c>
      <c r="AE948" s="33" t="s">
        <v>18608</v>
      </c>
      <c r="AF948" s="33"/>
      <c r="AG948" s="33"/>
      <c r="AH948" s="33"/>
      <c r="AI948" s="33"/>
      <c r="AJ948" s="33"/>
      <c r="AK948" s="33" t="s">
        <v>12774</v>
      </c>
      <c r="AL948" s="33" t="s">
        <v>18542</v>
      </c>
      <c r="AM948" s="33" t="s">
        <v>18609</v>
      </c>
      <c r="AN948" s="33" t="s">
        <v>11500</v>
      </c>
      <c r="AO948" s="33" t="s">
        <v>11627</v>
      </c>
      <c r="AP948" s="33" t="s">
        <v>11318</v>
      </c>
      <c r="AQ948" s="33">
        <v>0</v>
      </c>
      <c r="AR948" s="33"/>
      <c r="AS948" s="33"/>
      <c r="AT948" s="33"/>
      <c r="AU948" s="33"/>
      <c r="AV948" s="33"/>
      <c r="AW948" s="33"/>
      <c r="AX948" s="33"/>
      <c r="AY948" s="33"/>
      <c r="AZ948" s="33"/>
      <c r="BA948" s="33"/>
      <c r="BB948" s="33"/>
      <c r="BC948" s="33" t="s">
        <v>11306</v>
      </c>
      <c r="BD948" s="33" t="s">
        <v>11318</v>
      </c>
      <c r="BE948" s="33"/>
      <c r="BF948" s="33"/>
      <c r="BG948" s="33"/>
      <c r="BH948" s="33"/>
      <c r="BI948" s="33"/>
      <c r="BJ948" s="33">
        <v>0</v>
      </c>
      <c r="BK948" s="33" t="s">
        <v>31</v>
      </c>
      <c r="BL948" s="33"/>
      <c r="BM948" s="33" t="s">
        <v>22259</v>
      </c>
    </row>
    <row r="949" spans="1:65" x14ac:dyDescent="0.25">
      <c r="A949" s="33" t="s">
        <v>18610</v>
      </c>
      <c r="B949" s="33" t="s">
        <v>18611</v>
      </c>
      <c r="C949" s="33" t="s">
        <v>18612</v>
      </c>
      <c r="D949" s="33" t="s">
        <v>13574</v>
      </c>
      <c r="E949" s="33" t="s">
        <v>11800</v>
      </c>
      <c r="F949" s="33" t="s">
        <v>11550</v>
      </c>
      <c r="G949" s="33">
        <v>339.8</v>
      </c>
      <c r="H949" s="33">
        <v>0</v>
      </c>
      <c r="I949" s="33"/>
      <c r="J949" s="33" t="s">
        <v>11304</v>
      </c>
      <c r="K949" s="33" t="s">
        <v>14781</v>
      </c>
      <c r="L949" s="33">
        <v>120</v>
      </c>
      <c r="M949" s="33"/>
      <c r="N949" s="33"/>
      <c r="O949" s="33"/>
      <c r="P949" s="33" t="s">
        <v>11306</v>
      </c>
      <c r="Q949" s="33" t="s">
        <v>11306</v>
      </c>
      <c r="R949" s="33">
        <v>1.64</v>
      </c>
      <c r="S949" s="33">
        <v>1.64</v>
      </c>
      <c r="T949" s="33" t="s">
        <v>17973</v>
      </c>
      <c r="U949" s="33" t="s">
        <v>17973</v>
      </c>
      <c r="V949" s="33" t="s">
        <v>18573</v>
      </c>
      <c r="W949" s="33" t="s">
        <v>14057</v>
      </c>
      <c r="X949" s="33"/>
      <c r="Y949" s="33" t="s">
        <v>11308</v>
      </c>
      <c r="Z949" s="33">
        <v>14</v>
      </c>
      <c r="AA949" s="33">
        <v>10</v>
      </c>
      <c r="AB949" s="33">
        <v>94</v>
      </c>
      <c r="AC949" s="33">
        <v>0</v>
      </c>
      <c r="AD949" s="33" t="s">
        <v>11803</v>
      </c>
      <c r="AE949" s="33" t="s">
        <v>18613</v>
      </c>
      <c r="AF949" s="33"/>
      <c r="AG949" s="33"/>
      <c r="AH949" s="33"/>
      <c r="AI949" s="33"/>
      <c r="AJ949" s="33"/>
      <c r="AK949" s="33" t="s">
        <v>12774</v>
      </c>
      <c r="AL949" s="33" t="s">
        <v>18542</v>
      </c>
      <c r="AM949" s="33" t="s">
        <v>18614</v>
      </c>
      <c r="AN949" s="33" t="s">
        <v>11500</v>
      </c>
      <c r="AO949" s="33" t="s">
        <v>11627</v>
      </c>
      <c r="AP949" s="33" t="s">
        <v>11318</v>
      </c>
      <c r="AQ949" s="33">
        <v>0</v>
      </c>
      <c r="AR949" s="33"/>
      <c r="AS949" s="33"/>
      <c r="AT949" s="33"/>
      <c r="AU949" s="33"/>
      <c r="AV949" s="33"/>
      <c r="AW949" s="33"/>
      <c r="AX949" s="33"/>
      <c r="AY949" s="33"/>
      <c r="AZ949" s="33"/>
      <c r="BA949" s="33"/>
      <c r="BB949" s="33"/>
      <c r="BC949" s="33" t="s">
        <v>11306</v>
      </c>
      <c r="BD949" s="33" t="s">
        <v>11318</v>
      </c>
      <c r="BE949" s="33"/>
      <c r="BF949" s="33"/>
      <c r="BG949" s="33"/>
      <c r="BH949" s="33"/>
      <c r="BI949" s="33"/>
      <c r="BJ949" s="33">
        <v>0</v>
      </c>
      <c r="BK949" s="33" t="s">
        <v>31</v>
      </c>
      <c r="BL949" s="33"/>
      <c r="BM949" s="33" t="s">
        <v>22259</v>
      </c>
    </row>
    <row r="950" spans="1:65" x14ac:dyDescent="0.25">
      <c r="A950" s="33" t="s">
        <v>18615</v>
      </c>
      <c r="B950" s="33" t="s">
        <v>1380</v>
      </c>
      <c r="C950" s="33" t="s">
        <v>18616</v>
      </c>
      <c r="D950" s="33" t="s">
        <v>13574</v>
      </c>
      <c r="E950" s="33" t="s">
        <v>11800</v>
      </c>
      <c r="F950" s="33" t="s">
        <v>11550</v>
      </c>
      <c r="G950" s="33">
        <v>339.8</v>
      </c>
      <c r="H950" s="33">
        <v>0</v>
      </c>
      <c r="I950" s="33"/>
      <c r="J950" s="33" t="s">
        <v>11304</v>
      </c>
      <c r="K950" s="33" t="s">
        <v>15691</v>
      </c>
      <c r="L950" s="33">
        <v>120</v>
      </c>
      <c r="M950" s="33"/>
      <c r="N950" s="33"/>
      <c r="O950" s="33"/>
      <c r="P950" s="33" t="s">
        <v>11306</v>
      </c>
      <c r="Q950" s="33" t="s">
        <v>11306</v>
      </c>
      <c r="R950" s="33">
        <v>1.64</v>
      </c>
      <c r="S950" s="33">
        <v>1.64</v>
      </c>
      <c r="T950" s="33"/>
      <c r="U950" s="33"/>
      <c r="V950" s="33" t="s">
        <v>18617</v>
      </c>
      <c r="W950" s="33" t="s">
        <v>14057</v>
      </c>
      <c r="X950" s="33"/>
      <c r="Y950" s="33" t="s">
        <v>11308</v>
      </c>
      <c r="Z950" s="33">
        <v>14</v>
      </c>
      <c r="AA950" s="33">
        <v>10</v>
      </c>
      <c r="AB950" s="33">
        <v>94</v>
      </c>
      <c r="AC950" s="33">
        <v>0</v>
      </c>
      <c r="AD950" s="33" t="s">
        <v>11803</v>
      </c>
      <c r="AE950" s="33" t="s">
        <v>18618</v>
      </c>
      <c r="AF950" s="33"/>
      <c r="AG950" s="33"/>
      <c r="AH950" s="33"/>
      <c r="AI950" s="33"/>
      <c r="AJ950" s="33"/>
      <c r="AK950" s="33" t="s">
        <v>12774</v>
      </c>
      <c r="AL950" s="33" t="s">
        <v>18542</v>
      </c>
      <c r="AM950" s="33" t="s">
        <v>18619</v>
      </c>
      <c r="AN950" s="33" t="s">
        <v>11500</v>
      </c>
      <c r="AO950" s="33" t="s">
        <v>11627</v>
      </c>
      <c r="AP950" s="33" t="s">
        <v>11318</v>
      </c>
      <c r="AQ950" s="33">
        <v>0</v>
      </c>
      <c r="AR950" s="33"/>
      <c r="AS950" s="33"/>
      <c r="AT950" s="33"/>
      <c r="AU950" s="33"/>
      <c r="AV950" s="33"/>
      <c r="AW950" s="33"/>
      <c r="AX950" s="33"/>
      <c r="AY950" s="33"/>
      <c r="AZ950" s="33"/>
      <c r="BA950" s="33"/>
      <c r="BB950" s="33"/>
      <c r="BC950" s="33" t="s">
        <v>11306</v>
      </c>
      <c r="BD950" s="33" t="s">
        <v>11318</v>
      </c>
      <c r="BE950" s="33"/>
      <c r="BF950" s="33"/>
      <c r="BG950" s="33"/>
      <c r="BH950" s="33"/>
      <c r="BI950" s="33"/>
      <c r="BJ950" s="33">
        <v>0</v>
      </c>
      <c r="BK950" s="33" t="s">
        <v>31</v>
      </c>
      <c r="BL950" s="33"/>
      <c r="BM950" s="33" t="s">
        <v>22259</v>
      </c>
    </row>
    <row r="951" spans="1:65" x14ac:dyDescent="0.25">
      <c r="A951" s="33" t="s">
        <v>18620</v>
      </c>
      <c r="B951" s="33" t="s">
        <v>18621</v>
      </c>
      <c r="C951" s="33" t="s">
        <v>18622</v>
      </c>
      <c r="D951" s="33" t="s">
        <v>13574</v>
      </c>
      <c r="E951" s="33" t="s">
        <v>11800</v>
      </c>
      <c r="F951" s="33" t="s">
        <v>11550</v>
      </c>
      <c r="G951" s="33">
        <v>339.8</v>
      </c>
      <c r="H951" s="33">
        <v>0</v>
      </c>
      <c r="I951" s="33"/>
      <c r="J951" s="33" t="s">
        <v>11304</v>
      </c>
      <c r="K951" s="33" t="s">
        <v>15568</v>
      </c>
      <c r="L951" s="33">
        <v>120</v>
      </c>
      <c r="M951" s="33"/>
      <c r="N951" s="33"/>
      <c r="O951" s="33"/>
      <c r="P951" s="33" t="s">
        <v>11306</v>
      </c>
      <c r="Q951" s="33" t="s">
        <v>11306</v>
      </c>
      <c r="R951" s="33">
        <v>1.64</v>
      </c>
      <c r="S951" s="33">
        <v>1.64</v>
      </c>
      <c r="T951" s="33" t="s">
        <v>18623</v>
      </c>
      <c r="U951" s="33" t="s">
        <v>18623</v>
      </c>
      <c r="V951" s="33" t="s">
        <v>18624</v>
      </c>
      <c r="W951" s="33" t="s">
        <v>14057</v>
      </c>
      <c r="X951" s="33"/>
      <c r="Y951" s="33" t="s">
        <v>11308</v>
      </c>
      <c r="Z951" s="33">
        <v>14</v>
      </c>
      <c r="AA951" s="33">
        <v>10</v>
      </c>
      <c r="AB951" s="33">
        <v>94</v>
      </c>
      <c r="AC951" s="33">
        <v>0</v>
      </c>
      <c r="AD951" s="33" t="s">
        <v>11803</v>
      </c>
      <c r="AE951" s="33" t="s">
        <v>18625</v>
      </c>
      <c r="AF951" s="33"/>
      <c r="AG951" s="33"/>
      <c r="AH951" s="33"/>
      <c r="AI951" s="33"/>
      <c r="AJ951" s="33"/>
      <c r="AK951" s="33" t="s">
        <v>12774</v>
      </c>
      <c r="AL951" s="33" t="s">
        <v>18542</v>
      </c>
      <c r="AM951" s="33" t="s">
        <v>18626</v>
      </c>
      <c r="AN951" s="33" t="s">
        <v>11500</v>
      </c>
      <c r="AO951" s="33" t="s">
        <v>12231</v>
      </c>
      <c r="AP951" s="33" t="s">
        <v>11318</v>
      </c>
      <c r="AQ951" s="33">
        <v>0</v>
      </c>
      <c r="AR951" s="33"/>
      <c r="AS951" s="33"/>
      <c r="AT951" s="33"/>
      <c r="AU951" s="33"/>
      <c r="AV951" s="33"/>
      <c r="AW951" s="33"/>
      <c r="AX951" s="33"/>
      <c r="AY951" s="33"/>
      <c r="AZ951" s="33"/>
      <c r="BA951" s="33"/>
      <c r="BB951" s="33"/>
      <c r="BC951" s="33" t="s">
        <v>11306</v>
      </c>
      <c r="BD951" s="33" t="s">
        <v>11318</v>
      </c>
      <c r="BE951" s="33"/>
      <c r="BF951" s="33"/>
      <c r="BG951" s="33"/>
      <c r="BH951" s="33"/>
      <c r="BI951" s="33"/>
      <c r="BJ951" s="33">
        <v>0</v>
      </c>
      <c r="BK951" s="33" t="s">
        <v>31</v>
      </c>
      <c r="BL951" s="33"/>
      <c r="BM951" s="33" t="s">
        <v>22259</v>
      </c>
    </row>
    <row r="952" spans="1:65" x14ac:dyDescent="0.25">
      <c r="A952" s="33" t="s">
        <v>18627</v>
      </c>
      <c r="B952" s="33" t="s">
        <v>179</v>
      </c>
      <c r="C952" s="33" t="s">
        <v>18628</v>
      </c>
      <c r="D952" s="33" t="s">
        <v>13574</v>
      </c>
      <c r="E952" s="33" t="s">
        <v>11800</v>
      </c>
      <c r="F952" s="33" t="s">
        <v>11550</v>
      </c>
      <c r="G952" s="33">
        <v>339.8</v>
      </c>
      <c r="H952" s="33">
        <v>0</v>
      </c>
      <c r="I952" s="33"/>
      <c r="J952" s="33" t="s">
        <v>11304</v>
      </c>
      <c r="K952" s="33" t="s">
        <v>18629</v>
      </c>
      <c r="L952" s="33">
        <v>120</v>
      </c>
      <c r="M952" s="33"/>
      <c r="N952" s="33"/>
      <c r="O952" s="33"/>
      <c r="P952" s="33" t="s">
        <v>11306</v>
      </c>
      <c r="Q952" s="33" t="s">
        <v>11306</v>
      </c>
      <c r="R952" s="33">
        <v>2.5</v>
      </c>
      <c r="S952" s="33">
        <v>2.5</v>
      </c>
      <c r="T952" s="33" t="s">
        <v>17973</v>
      </c>
      <c r="U952" s="33" t="s">
        <v>17973</v>
      </c>
      <c r="V952" s="33" t="s">
        <v>18630</v>
      </c>
      <c r="W952" s="33" t="s">
        <v>14057</v>
      </c>
      <c r="X952" s="33"/>
      <c r="Y952" s="33" t="s">
        <v>11308</v>
      </c>
      <c r="Z952" s="33">
        <v>14</v>
      </c>
      <c r="AA952" s="33">
        <v>10</v>
      </c>
      <c r="AB952" s="33">
        <v>70</v>
      </c>
      <c r="AC952" s="33">
        <v>0</v>
      </c>
      <c r="AD952" s="33" t="s">
        <v>11803</v>
      </c>
      <c r="AE952" s="33" t="s">
        <v>18631</v>
      </c>
      <c r="AF952" s="33"/>
      <c r="AG952" s="33"/>
      <c r="AH952" s="33"/>
      <c r="AI952" s="33"/>
      <c r="AJ952" s="33"/>
      <c r="AK952" s="33" t="s">
        <v>12774</v>
      </c>
      <c r="AL952" s="33" t="s">
        <v>18542</v>
      </c>
      <c r="AM952" s="33" t="s">
        <v>18632</v>
      </c>
      <c r="AN952" s="33" t="s">
        <v>11500</v>
      </c>
      <c r="AO952" s="33" t="s">
        <v>11627</v>
      </c>
      <c r="AP952" s="33" t="s">
        <v>11318</v>
      </c>
      <c r="AQ952" s="33">
        <v>0</v>
      </c>
      <c r="AR952" s="33"/>
      <c r="AS952" s="33"/>
      <c r="AT952" s="33"/>
      <c r="AU952" s="33"/>
      <c r="AV952" s="33"/>
      <c r="AW952" s="33"/>
      <c r="AX952" s="33"/>
      <c r="AY952" s="33"/>
      <c r="AZ952" s="33"/>
      <c r="BA952" s="33"/>
      <c r="BB952" s="33"/>
      <c r="BC952" s="33" t="s">
        <v>11306</v>
      </c>
      <c r="BD952" s="33" t="s">
        <v>11318</v>
      </c>
      <c r="BE952" s="33"/>
      <c r="BF952" s="33"/>
      <c r="BG952" s="33"/>
      <c r="BH952" s="33"/>
      <c r="BI952" s="33"/>
      <c r="BJ952" s="33">
        <v>0</v>
      </c>
      <c r="BK952" s="33" t="s">
        <v>31</v>
      </c>
      <c r="BL952" s="33"/>
      <c r="BM952" s="33" t="s">
        <v>22259</v>
      </c>
    </row>
    <row r="953" spans="1:65" x14ac:dyDescent="0.25">
      <c r="A953" s="33" t="s">
        <v>18633</v>
      </c>
      <c r="B953" s="33" t="s">
        <v>18634</v>
      </c>
      <c r="C953" s="33" t="s">
        <v>18635</v>
      </c>
      <c r="D953" s="33" t="s">
        <v>11376</v>
      </c>
      <c r="E953" s="33" t="s">
        <v>11800</v>
      </c>
      <c r="F953" s="33" t="s">
        <v>11550</v>
      </c>
      <c r="G953" s="33">
        <v>0</v>
      </c>
      <c r="H953" s="33">
        <v>0</v>
      </c>
      <c r="I953" s="33"/>
      <c r="J953" s="33" t="s">
        <v>11304</v>
      </c>
      <c r="K953" s="33" t="s">
        <v>11306</v>
      </c>
      <c r="L953" s="33">
        <v>478</v>
      </c>
      <c r="M953" s="33"/>
      <c r="N953" s="33"/>
      <c r="O953" s="33"/>
      <c r="P953" s="33" t="s">
        <v>11306</v>
      </c>
      <c r="Q953" s="33" t="s">
        <v>11306</v>
      </c>
      <c r="R953" s="33">
        <v>0</v>
      </c>
      <c r="S953" s="33">
        <v>0</v>
      </c>
      <c r="T953" s="33"/>
      <c r="U953" s="33"/>
      <c r="V953" s="33"/>
      <c r="W953" s="33" t="s">
        <v>14057</v>
      </c>
      <c r="X953" s="33"/>
      <c r="Y953" s="33" t="s">
        <v>11308</v>
      </c>
      <c r="Z953" s="33">
        <v>0</v>
      </c>
      <c r="AA953" s="33">
        <v>0</v>
      </c>
      <c r="AB953" s="33">
        <v>0</v>
      </c>
      <c r="AC953" s="33">
        <v>0</v>
      </c>
      <c r="AD953" s="33" t="s">
        <v>11309</v>
      </c>
      <c r="AE953" s="33" t="s">
        <v>18636</v>
      </c>
      <c r="AF953" s="33"/>
      <c r="AG953" s="33"/>
      <c r="AH953" s="33"/>
      <c r="AI953" s="33"/>
      <c r="AJ953" s="33"/>
      <c r="AK953" s="33" t="s">
        <v>11809</v>
      </c>
      <c r="AL953" s="33" t="s">
        <v>18542</v>
      </c>
      <c r="AM953" s="33" t="s">
        <v>18637</v>
      </c>
      <c r="AN953" s="33" t="s">
        <v>11227</v>
      </c>
      <c r="AO953" s="33" t="s">
        <v>11317</v>
      </c>
      <c r="AP953" s="33" t="s">
        <v>11318</v>
      </c>
      <c r="AQ953" s="33">
        <v>0</v>
      </c>
      <c r="AR953" s="33"/>
      <c r="AS953" s="33"/>
      <c r="AT953" s="33"/>
      <c r="AU953" s="33"/>
      <c r="AV953" s="33"/>
      <c r="AW953" s="33"/>
      <c r="AX953" s="33"/>
      <c r="AY953" s="33"/>
      <c r="AZ953" s="33"/>
      <c r="BA953" s="33"/>
      <c r="BB953" s="33"/>
      <c r="BC953" s="33" t="s">
        <v>11306</v>
      </c>
      <c r="BD953" s="33" t="s">
        <v>11318</v>
      </c>
      <c r="BE953" s="33" t="s">
        <v>11341</v>
      </c>
      <c r="BF953" s="33"/>
      <c r="BG953" s="33"/>
      <c r="BH953" s="33"/>
      <c r="BI953" s="33"/>
      <c r="BJ953" s="33">
        <v>0</v>
      </c>
      <c r="BK953" s="33" t="s">
        <v>31</v>
      </c>
      <c r="BL953" s="33"/>
      <c r="BM953" s="33" t="s">
        <v>22259</v>
      </c>
    </row>
    <row r="954" spans="1:65" x14ac:dyDescent="0.25">
      <c r="A954" s="33" t="s">
        <v>18638</v>
      </c>
      <c r="B954" s="33" t="s">
        <v>18639</v>
      </c>
      <c r="C954" s="33" t="s">
        <v>18640</v>
      </c>
      <c r="D954" s="33" t="s">
        <v>11376</v>
      </c>
      <c r="E954" s="33" t="s">
        <v>11800</v>
      </c>
      <c r="F954" s="33" t="s">
        <v>11550</v>
      </c>
      <c r="G954" s="33">
        <v>0.01</v>
      </c>
      <c r="H954" s="33">
        <v>0</v>
      </c>
      <c r="I954" s="33"/>
      <c r="J954" s="33" t="s">
        <v>11304</v>
      </c>
      <c r="K954" s="33" t="s">
        <v>15568</v>
      </c>
      <c r="L954" s="33">
        <v>403</v>
      </c>
      <c r="M954" s="33"/>
      <c r="N954" s="33"/>
      <c r="O954" s="33"/>
      <c r="P954" s="33" t="s">
        <v>11306</v>
      </c>
      <c r="Q954" s="33" t="s">
        <v>11306</v>
      </c>
      <c r="R954" s="33">
        <v>0</v>
      </c>
      <c r="S954" s="33">
        <v>8.5</v>
      </c>
      <c r="T954" s="33"/>
      <c r="U954" s="33"/>
      <c r="V954" s="33"/>
      <c r="W954" s="33" t="s">
        <v>14057</v>
      </c>
      <c r="X954" s="33"/>
      <c r="Y954" s="33" t="s">
        <v>11308</v>
      </c>
      <c r="Z954" s="33">
        <v>0</v>
      </c>
      <c r="AA954" s="33">
        <v>0</v>
      </c>
      <c r="AB954" s="33">
        <v>0</v>
      </c>
      <c r="AC954" s="33">
        <v>0</v>
      </c>
      <c r="AD954" s="33" t="s">
        <v>11309</v>
      </c>
      <c r="AE954" s="33"/>
      <c r="AF954" s="33"/>
      <c r="AG954" s="33"/>
      <c r="AH954" s="33"/>
      <c r="AI954" s="33"/>
      <c r="AJ954" s="33"/>
      <c r="AK954" s="33" t="s">
        <v>11809</v>
      </c>
      <c r="AL954" s="33" t="s">
        <v>18542</v>
      </c>
      <c r="AM954" s="33" t="s">
        <v>18641</v>
      </c>
      <c r="AN954" s="33" t="s">
        <v>11227</v>
      </c>
      <c r="AO954" s="33" t="s">
        <v>11317</v>
      </c>
      <c r="AP954" s="33" t="s">
        <v>11318</v>
      </c>
      <c r="AQ954" s="33">
        <v>0</v>
      </c>
      <c r="AR954" s="33"/>
      <c r="AS954" s="33"/>
      <c r="AT954" s="33"/>
      <c r="AU954" s="33"/>
      <c r="AV954" s="33"/>
      <c r="AW954" s="33"/>
      <c r="AX954" s="33"/>
      <c r="AY954" s="33"/>
      <c r="AZ954" s="33"/>
      <c r="BA954" s="33"/>
      <c r="BB954" s="33"/>
      <c r="BC954" s="33" t="s">
        <v>11306</v>
      </c>
      <c r="BD954" s="33" t="s">
        <v>11318</v>
      </c>
      <c r="BE954" s="33"/>
      <c r="BF954" s="33"/>
      <c r="BG954" s="33"/>
      <c r="BH954" s="33"/>
      <c r="BI954" s="33"/>
      <c r="BJ954" s="33">
        <v>0</v>
      </c>
      <c r="BK954" s="33" t="s">
        <v>31</v>
      </c>
      <c r="BL954" s="33"/>
      <c r="BM954" s="33" t="s">
        <v>22259</v>
      </c>
    </row>
    <row r="955" spans="1:65" x14ac:dyDescent="0.25">
      <c r="A955" s="33" t="s">
        <v>18642</v>
      </c>
      <c r="B955" s="33" t="s">
        <v>7878</v>
      </c>
      <c r="C955" s="33" t="s">
        <v>18643</v>
      </c>
      <c r="D955" s="33" t="s">
        <v>11376</v>
      </c>
      <c r="E955" s="33" t="s">
        <v>11800</v>
      </c>
      <c r="F955" s="33" t="s">
        <v>11550</v>
      </c>
      <c r="G955" s="33">
        <v>598.79999999999995</v>
      </c>
      <c r="H955" s="33">
        <v>0</v>
      </c>
      <c r="I955" s="33"/>
      <c r="J955" s="33" t="s">
        <v>11304</v>
      </c>
      <c r="K955" s="33" t="s">
        <v>15568</v>
      </c>
      <c r="L955" s="33">
        <v>403</v>
      </c>
      <c r="M955" s="33"/>
      <c r="N955" s="33"/>
      <c r="O955" s="33"/>
      <c r="P955" s="33" t="s">
        <v>11306</v>
      </c>
      <c r="Q955" s="33" t="s">
        <v>11306</v>
      </c>
      <c r="R955" s="33">
        <v>0</v>
      </c>
      <c r="S955" s="33">
        <v>0</v>
      </c>
      <c r="T955" s="33"/>
      <c r="U955" s="33"/>
      <c r="V955" s="33" t="s">
        <v>17537</v>
      </c>
      <c r="W955" s="33"/>
      <c r="X955" s="33"/>
      <c r="Y955" s="33" t="s">
        <v>11308</v>
      </c>
      <c r="Z955" s="33">
        <v>0</v>
      </c>
      <c r="AA955" s="33">
        <v>0</v>
      </c>
      <c r="AB955" s="33">
        <v>0</v>
      </c>
      <c r="AC955" s="33">
        <v>0</v>
      </c>
      <c r="AD955" s="33" t="s">
        <v>11309</v>
      </c>
      <c r="AE955" s="33" t="s">
        <v>18644</v>
      </c>
      <c r="AF955" s="33" t="s">
        <v>18645</v>
      </c>
      <c r="AG955" s="33"/>
      <c r="AH955" s="33"/>
      <c r="AI955" s="33"/>
      <c r="AJ955" s="33"/>
      <c r="AK955" s="33" t="s">
        <v>11809</v>
      </c>
      <c r="AL955" s="33" t="s">
        <v>18542</v>
      </c>
      <c r="AM955" s="33" t="s">
        <v>18646</v>
      </c>
      <c r="AN955" s="33" t="s">
        <v>11227</v>
      </c>
      <c r="AO955" s="33" t="s">
        <v>11317</v>
      </c>
      <c r="AP955" s="33" t="s">
        <v>11318</v>
      </c>
      <c r="AQ955" s="33">
        <v>0</v>
      </c>
      <c r="AR955" s="33"/>
      <c r="AS955" s="33"/>
      <c r="AT955" s="33"/>
      <c r="AU955" s="33"/>
      <c r="AV955" s="33"/>
      <c r="AW955" s="33"/>
      <c r="AX955" s="33"/>
      <c r="AY955" s="33"/>
      <c r="AZ955" s="33"/>
      <c r="BA955" s="33"/>
      <c r="BB955" s="33"/>
      <c r="BC955" s="33" t="s">
        <v>11306</v>
      </c>
      <c r="BD955" s="33" t="s">
        <v>11318</v>
      </c>
      <c r="BE955" s="33"/>
      <c r="BF955" s="33"/>
      <c r="BG955" s="33"/>
      <c r="BH955" s="33"/>
      <c r="BI955" s="33"/>
      <c r="BJ955" s="33">
        <v>0</v>
      </c>
      <c r="BK955" s="33" t="s">
        <v>31</v>
      </c>
      <c r="BL955" s="33"/>
      <c r="BM955" s="33" t="s">
        <v>22259</v>
      </c>
    </row>
    <row r="956" spans="1:65" x14ac:dyDescent="0.25">
      <c r="A956" s="33" t="s">
        <v>18647</v>
      </c>
      <c r="B956" s="33" t="s">
        <v>7867</v>
      </c>
      <c r="C956" s="33" t="s">
        <v>18648</v>
      </c>
      <c r="D956" s="33" t="s">
        <v>11376</v>
      </c>
      <c r="E956" s="33"/>
      <c r="F956" s="33" t="s">
        <v>11550</v>
      </c>
      <c r="G956" s="33">
        <v>0.01</v>
      </c>
      <c r="H956" s="33">
        <v>0</v>
      </c>
      <c r="I956" s="33"/>
      <c r="J956" s="33" t="s">
        <v>11304</v>
      </c>
      <c r="K956" s="33" t="s">
        <v>18629</v>
      </c>
      <c r="L956" s="33">
        <v>403</v>
      </c>
      <c r="M956" s="33"/>
      <c r="N956" s="33"/>
      <c r="O956" s="33"/>
      <c r="P956" s="33" t="s">
        <v>11306</v>
      </c>
      <c r="Q956" s="33" t="s">
        <v>11306</v>
      </c>
      <c r="R956" s="33">
        <v>0</v>
      </c>
      <c r="S956" s="33">
        <v>8.5</v>
      </c>
      <c r="T956" s="33"/>
      <c r="U956" s="33"/>
      <c r="V956" s="33"/>
      <c r="W956" s="33"/>
      <c r="X956" s="33"/>
      <c r="Y956" s="33" t="s">
        <v>11308</v>
      </c>
      <c r="Z956" s="33">
        <v>0</v>
      </c>
      <c r="AA956" s="33">
        <v>0</v>
      </c>
      <c r="AB956" s="33">
        <v>0</v>
      </c>
      <c r="AC956" s="33">
        <v>0</v>
      </c>
      <c r="AD956" s="33" t="s">
        <v>11309</v>
      </c>
      <c r="AE956" s="33"/>
      <c r="AF956" s="33"/>
      <c r="AG956" s="33"/>
      <c r="AH956" s="33"/>
      <c r="AI956" s="33"/>
      <c r="AJ956" s="33"/>
      <c r="AK956" s="33" t="s">
        <v>11809</v>
      </c>
      <c r="AL956" s="33" t="s">
        <v>18542</v>
      </c>
      <c r="AM956" s="33" t="s">
        <v>18649</v>
      </c>
      <c r="AN956" s="33" t="s">
        <v>11227</v>
      </c>
      <c r="AO956" s="33" t="s">
        <v>11317</v>
      </c>
      <c r="AP956" s="33" t="s">
        <v>11318</v>
      </c>
      <c r="AQ956" s="33">
        <v>0</v>
      </c>
      <c r="AR956" s="33"/>
      <c r="AS956" s="33"/>
      <c r="AT956" s="33"/>
      <c r="AU956" s="33"/>
      <c r="AV956" s="33"/>
      <c r="AW956" s="33"/>
      <c r="AX956" s="33"/>
      <c r="AY956" s="33"/>
      <c r="AZ956" s="33"/>
      <c r="BA956" s="33"/>
      <c r="BB956" s="33"/>
      <c r="BC956" s="33" t="s">
        <v>11306</v>
      </c>
      <c r="BD956" s="33" t="s">
        <v>11318</v>
      </c>
      <c r="BE956" s="33"/>
      <c r="BF956" s="33"/>
      <c r="BG956" s="33"/>
      <c r="BH956" s="33"/>
      <c r="BI956" s="33"/>
      <c r="BJ956" s="33">
        <v>0</v>
      </c>
      <c r="BK956" s="33" t="s">
        <v>31</v>
      </c>
      <c r="BL956" s="33"/>
      <c r="BM956" s="33" t="s">
        <v>22259</v>
      </c>
    </row>
    <row r="957" spans="1:65" x14ac:dyDescent="0.25">
      <c r="A957" s="33" t="s">
        <v>18650</v>
      </c>
      <c r="B957" s="33" t="s">
        <v>18651</v>
      </c>
      <c r="C957" s="33" t="s">
        <v>18652</v>
      </c>
      <c r="D957" s="33" t="s">
        <v>15530</v>
      </c>
      <c r="E957" s="33" t="s">
        <v>11800</v>
      </c>
      <c r="F957" s="33" t="s">
        <v>11550</v>
      </c>
      <c r="G957" s="33">
        <v>0.01</v>
      </c>
      <c r="H957" s="33">
        <v>0</v>
      </c>
      <c r="I957" s="33"/>
      <c r="J957" s="33" t="s">
        <v>11304</v>
      </c>
      <c r="K957" s="33" t="s">
        <v>11306</v>
      </c>
      <c r="L957" s="33">
        <v>180</v>
      </c>
      <c r="M957" s="33"/>
      <c r="N957" s="33"/>
      <c r="O957" s="33"/>
      <c r="P957" s="33" t="s">
        <v>11306</v>
      </c>
      <c r="Q957" s="33" t="s">
        <v>11306</v>
      </c>
      <c r="R957" s="33">
        <v>0</v>
      </c>
      <c r="S957" s="33">
        <v>0</v>
      </c>
      <c r="T957" s="33" t="s">
        <v>18653</v>
      </c>
      <c r="U957" s="33" t="s">
        <v>18653</v>
      </c>
      <c r="V957" s="33"/>
      <c r="W957" s="33"/>
      <c r="X957" s="33"/>
      <c r="Y957" s="33" t="s">
        <v>11308</v>
      </c>
      <c r="Z957" s="33">
        <v>0</v>
      </c>
      <c r="AA957" s="33">
        <v>0</v>
      </c>
      <c r="AB957" s="33">
        <v>0</v>
      </c>
      <c r="AC957" s="33">
        <v>0</v>
      </c>
      <c r="AD957" s="33" t="s">
        <v>11803</v>
      </c>
      <c r="AE957" s="33"/>
      <c r="AF957" s="33"/>
      <c r="AG957" s="33"/>
      <c r="AH957" s="33"/>
      <c r="AI957" s="33"/>
      <c r="AJ957" s="33"/>
      <c r="AK957" s="33" t="s">
        <v>12774</v>
      </c>
      <c r="AL957" s="33" t="s">
        <v>18542</v>
      </c>
      <c r="AM957" s="33" t="s">
        <v>18654</v>
      </c>
      <c r="AN957" s="33"/>
      <c r="AO957" s="33" t="s">
        <v>11627</v>
      </c>
      <c r="AP957" s="33" t="s">
        <v>11318</v>
      </c>
      <c r="AQ957" s="33">
        <v>0</v>
      </c>
      <c r="AR957" s="33"/>
      <c r="AS957" s="33"/>
      <c r="AT957" s="33"/>
      <c r="AU957" s="33"/>
      <c r="AV957" s="33"/>
      <c r="AW957" s="33"/>
      <c r="AX957" s="33"/>
      <c r="AY957" s="33"/>
      <c r="AZ957" s="33"/>
      <c r="BA957" s="33"/>
      <c r="BB957" s="33"/>
      <c r="BC957" s="33" t="s">
        <v>11319</v>
      </c>
      <c r="BD957" s="33" t="s">
        <v>11318</v>
      </c>
      <c r="BE957" s="33"/>
      <c r="BF957" s="33"/>
      <c r="BG957" s="33"/>
      <c r="BH957" s="33"/>
      <c r="BI957" s="33"/>
      <c r="BJ957" s="33">
        <v>0</v>
      </c>
      <c r="BK957" s="33" t="s">
        <v>31</v>
      </c>
      <c r="BL957" s="33"/>
      <c r="BM957" s="33" t="s">
        <v>22259</v>
      </c>
    </row>
    <row r="958" spans="1:65" x14ac:dyDescent="0.25">
      <c r="A958" s="33" t="s">
        <v>18655</v>
      </c>
      <c r="B958" s="33" t="s">
        <v>18656</v>
      </c>
      <c r="C958" s="33" t="s">
        <v>18657</v>
      </c>
      <c r="D958" s="33" t="s">
        <v>15530</v>
      </c>
      <c r="E958" s="33" t="s">
        <v>11800</v>
      </c>
      <c r="F958" s="33" t="s">
        <v>11550</v>
      </c>
      <c r="G958" s="33">
        <v>0.01</v>
      </c>
      <c r="H958" s="33">
        <v>0</v>
      </c>
      <c r="I958" s="33"/>
      <c r="J958" s="33" t="s">
        <v>11304</v>
      </c>
      <c r="K958" s="33" t="s">
        <v>11306</v>
      </c>
      <c r="L958" s="33">
        <v>180</v>
      </c>
      <c r="M958" s="33"/>
      <c r="N958" s="33"/>
      <c r="O958" s="33"/>
      <c r="P958" s="33" t="s">
        <v>11306</v>
      </c>
      <c r="Q958" s="33" t="s">
        <v>11306</v>
      </c>
      <c r="R958" s="33">
        <v>0</v>
      </c>
      <c r="S958" s="33">
        <v>0</v>
      </c>
      <c r="T958" s="33" t="s">
        <v>18658</v>
      </c>
      <c r="U958" s="33" t="s">
        <v>18658</v>
      </c>
      <c r="V958" s="33"/>
      <c r="W958" s="33"/>
      <c r="X958" s="33"/>
      <c r="Y958" s="33" t="s">
        <v>11308</v>
      </c>
      <c r="Z958" s="33">
        <v>0</v>
      </c>
      <c r="AA958" s="33">
        <v>0</v>
      </c>
      <c r="AB958" s="33">
        <v>0</v>
      </c>
      <c r="AC958" s="33">
        <v>0</v>
      </c>
      <c r="AD958" s="33" t="s">
        <v>11803</v>
      </c>
      <c r="AE958" s="33"/>
      <c r="AF958" s="33"/>
      <c r="AG958" s="33"/>
      <c r="AH958" s="33"/>
      <c r="AI958" s="33"/>
      <c r="AJ958" s="33"/>
      <c r="AK958" s="33" t="s">
        <v>12774</v>
      </c>
      <c r="AL958" s="33" t="s">
        <v>18542</v>
      </c>
      <c r="AM958" s="33" t="s">
        <v>18659</v>
      </c>
      <c r="AN958" s="33"/>
      <c r="AO958" s="33" t="s">
        <v>11627</v>
      </c>
      <c r="AP958" s="33" t="s">
        <v>11318</v>
      </c>
      <c r="AQ958" s="33">
        <v>0</v>
      </c>
      <c r="AR958" s="33"/>
      <c r="AS958" s="33"/>
      <c r="AT958" s="33"/>
      <c r="AU958" s="33"/>
      <c r="AV958" s="33"/>
      <c r="AW958" s="33"/>
      <c r="AX958" s="33"/>
      <c r="AY958" s="33"/>
      <c r="AZ958" s="33"/>
      <c r="BA958" s="33"/>
      <c r="BB958" s="33"/>
      <c r="BC958" s="33" t="s">
        <v>11319</v>
      </c>
      <c r="BD958" s="33" t="s">
        <v>11318</v>
      </c>
      <c r="BE958" s="33"/>
      <c r="BF958" s="33"/>
      <c r="BG958" s="33"/>
      <c r="BH958" s="33"/>
      <c r="BI958" s="33"/>
      <c r="BJ958" s="33">
        <v>0</v>
      </c>
      <c r="BK958" s="33" t="s">
        <v>31</v>
      </c>
      <c r="BL958" s="33"/>
      <c r="BM958" s="33" t="s">
        <v>22259</v>
      </c>
    </row>
    <row r="959" spans="1:65" x14ac:dyDescent="0.25">
      <c r="A959" s="33" t="s">
        <v>18660</v>
      </c>
      <c r="B959" s="33" t="s">
        <v>18661</v>
      </c>
      <c r="C959" s="33" t="s">
        <v>18662</v>
      </c>
      <c r="D959" s="33" t="s">
        <v>15530</v>
      </c>
      <c r="E959" s="33" t="s">
        <v>11800</v>
      </c>
      <c r="F959" s="33" t="s">
        <v>11550</v>
      </c>
      <c r="G959" s="33">
        <v>0.01</v>
      </c>
      <c r="H959" s="33">
        <v>0</v>
      </c>
      <c r="I959" s="33"/>
      <c r="J959" s="33" t="s">
        <v>11304</v>
      </c>
      <c r="K959" s="33" t="s">
        <v>12197</v>
      </c>
      <c r="L959" s="33">
        <v>180</v>
      </c>
      <c r="M959" s="33"/>
      <c r="N959" s="33"/>
      <c r="O959" s="33"/>
      <c r="P959" s="33" t="s">
        <v>11306</v>
      </c>
      <c r="Q959" s="33" t="s">
        <v>11306</v>
      </c>
      <c r="R959" s="33">
        <v>0</v>
      </c>
      <c r="S959" s="33">
        <v>0</v>
      </c>
      <c r="T959" s="33" t="s">
        <v>18663</v>
      </c>
      <c r="U959" s="33" t="s">
        <v>18663</v>
      </c>
      <c r="V959" s="33"/>
      <c r="W959" s="33"/>
      <c r="X959" s="33"/>
      <c r="Y959" s="33" t="s">
        <v>11308</v>
      </c>
      <c r="Z959" s="33">
        <v>0</v>
      </c>
      <c r="AA959" s="33">
        <v>0</v>
      </c>
      <c r="AB959" s="33">
        <v>0</v>
      </c>
      <c r="AC959" s="33">
        <v>0</v>
      </c>
      <c r="AD959" s="33" t="s">
        <v>11803</v>
      </c>
      <c r="AE959" s="33"/>
      <c r="AF959" s="33"/>
      <c r="AG959" s="33"/>
      <c r="AH959" s="33"/>
      <c r="AI959" s="33"/>
      <c r="AJ959" s="33"/>
      <c r="AK959" s="33" t="s">
        <v>12774</v>
      </c>
      <c r="AL959" s="33" t="s">
        <v>18542</v>
      </c>
      <c r="AM959" s="33" t="s">
        <v>18664</v>
      </c>
      <c r="AN959" s="33"/>
      <c r="AO959" s="33" t="s">
        <v>11627</v>
      </c>
      <c r="AP959" s="33" t="s">
        <v>11318</v>
      </c>
      <c r="AQ959" s="33">
        <v>0</v>
      </c>
      <c r="AR959" s="33"/>
      <c r="AS959" s="33"/>
      <c r="AT959" s="33"/>
      <c r="AU959" s="33"/>
      <c r="AV959" s="33"/>
      <c r="AW959" s="33"/>
      <c r="AX959" s="33"/>
      <c r="AY959" s="33"/>
      <c r="AZ959" s="33"/>
      <c r="BA959" s="33"/>
      <c r="BB959" s="33"/>
      <c r="BC959" s="33" t="s">
        <v>11319</v>
      </c>
      <c r="BD959" s="33" t="s">
        <v>11318</v>
      </c>
      <c r="BE959" s="33"/>
      <c r="BF959" s="33"/>
      <c r="BG959" s="33"/>
      <c r="BH959" s="33"/>
      <c r="BI959" s="33"/>
      <c r="BJ959" s="33">
        <v>0</v>
      </c>
      <c r="BK959" s="33" t="s">
        <v>31</v>
      </c>
      <c r="BL959" s="33"/>
      <c r="BM959" s="33" t="s">
        <v>22259</v>
      </c>
    </row>
    <row r="960" spans="1:65" x14ac:dyDescent="0.25">
      <c r="A960" s="33" t="s">
        <v>18665</v>
      </c>
      <c r="B960" s="33" t="s">
        <v>3504</v>
      </c>
      <c r="C960" s="33" t="s">
        <v>18666</v>
      </c>
      <c r="D960" s="33" t="s">
        <v>13574</v>
      </c>
      <c r="E960" s="33" t="s">
        <v>11800</v>
      </c>
      <c r="F960" s="33" t="s">
        <v>11550</v>
      </c>
      <c r="G960" s="33">
        <v>328.8</v>
      </c>
      <c r="H960" s="33">
        <v>0</v>
      </c>
      <c r="I960" s="33"/>
      <c r="J960" s="33" t="s">
        <v>11304</v>
      </c>
      <c r="K960" s="33" t="s">
        <v>18667</v>
      </c>
      <c r="L960" s="33">
        <v>105</v>
      </c>
      <c r="M960" s="33"/>
      <c r="N960" s="33"/>
      <c r="O960" s="33"/>
      <c r="P960" s="33" t="s">
        <v>11306</v>
      </c>
      <c r="Q960" s="33" t="s">
        <v>11306</v>
      </c>
      <c r="R960" s="33">
        <v>2.5</v>
      </c>
      <c r="S960" s="33">
        <v>2.5</v>
      </c>
      <c r="T960" s="33" t="s">
        <v>18668</v>
      </c>
      <c r="U960" s="33" t="s">
        <v>18668</v>
      </c>
      <c r="V960" s="33" t="s">
        <v>18669</v>
      </c>
      <c r="W960" s="33"/>
      <c r="X960" s="33"/>
      <c r="Y960" s="33" t="s">
        <v>11308</v>
      </c>
      <c r="Z960" s="33">
        <v>10</v>
      </c>
      <c r="AA960" s="33">
        <v>10</v>
      </c>
      <c r="AB960" s="33">
        <v>94</v>
      </c>
      <c r="AC960" s="33">
        <v>0</v>
      </c>
      <c r="AD960" s="33" t="s">
        <v>11803</v>
      </c>
      <c r="AE960" s="33" t="s">
        <v>18670</v>
      </c>
      <c r="AF960" s="33"/>
      <c r="AG960" s="33"/>
      <c r="AH960" s="33"/>
      <c r="AI960" s="33"/>
      <c r="AJ960" s="33"/>
      <c r="AK960" s="33" t="s">
        <v>12774</v>
      </c>
      <c r="AL960" s="33" t="s">
        <v>18542</v>
      </c>
      <c r="AM960" s="33" t="s">
        <v>18671</v>
      </c>
      <c r="AN960" s="33" t="s">
        <v>11228</v>
      </c>
      <c r="AO960" s="33" t="s">
        <v>11627</v>
      </c>
      <c r="AP960" s="33" t="s">
        <v>11318</v>
      </c>
      <c r="AQ960" s="33">
        <v>0</v>
      </c>
      <c r="AR960" s="33"/>
      <c r="AS960" s="33"/>
      <c r="AT960" s="33"/>
      <c r="AU960" s="33"/>
      <c r="AV960" s="33"/>
      <c r="AW960" s="33"/>
      <c r="AX960" s="33"/>
      <c r="AY960" s="33"/>
      <c r="AZ960" s="33"/>
      <c r="BA960" s="33"/>
      <c r="BB960" s="33"/>
      <c r="BC960" s="33" t="s">
        <v>11319</v>
      </c>
      <c r="BD960" s="33" t="s">
        <v>11318</v>
      </c>
      <c r="BE960" s="33"/>
      <c r="BF960" s="33"/>
      <c r="BG960" s="33"/>
      <c r="BH960" s="33"/>
      <c r="BI960" s="33"/>
      <c r="BJ960" s="33">
        <v>0</v>
      </c>
      <c r="BK960" s="33" t="s">
        <v>31</v>
      </c>
      <c r="BL960" s="33"/>
      <c r="BM960" s="33" t="s">
        <v>22259</v>
      </c>
    </row>
    <row r="961" spans="1:65" x14ac:dyDescent="0.25">
      <c r="A961" s="33" t="s">
        <v>18672</v>
      </c>
      <c r="B961" s="33" t="s">
        <v>3742</v>
      </c>
      <c r="C961" s="33" t="s">
        <v>18673</v>
      </c>
      <c r="D961" s="33" t="s">
        <v>13574</v>
      </c>
      <c r="E961" s="33" t="s">
        <v>11800</v>
      </c>
      <c r="F961" s="33" t="s">
        <v>11550</v>
      </c>
      <c r="G961" s="33">
        <v>328.8</v>
      </c>
      <c r="H961" s="33">
        <v>0</v>
      </c>
      <c r="I961" s="33"/>
      <c r="J961" s="33" t="s">
        <v>11304</v>
      </c>
      <c r="K961" s="33" t="s">
        <v>16919</v>
      </c>
      <c r="L961" s="33">
        <v>120</v>
      </c>
      <c r="M961" s="33"/>
      <c r="N961" s="33"/>
      <c r="O961" s="33"/>
      <c r="P961" s="33" t="s">
        <v>11306</v>
      </c>
      <c r="Q961" s="33" t="s">
        <v>11306</v>
      </c>
      <c r="R961" s="33">
        <v>2.5</v>
      </c>
      <c r="S961" s="33">
        <v>2.5</v>
      </c>
      <c r="T961" s="33" t="s">
        <v>18674</v>
      </c>
      <c r="U961" s="33" t="s">
        <v>18674</v>
      </c>
      <c r="V961" s="33" t="s">
        <v>18675</v>
      </c>
      <c r="W961" s="33"/>
      <c r="X961" s="33"/>
      <c r="Y961" s="33" t="s">
        <v>11308</v>
      </c>
      <c r="Z961" s="33">
        <v>10</v>
      </c>
      <c r="AA961" s="33">
        <v>14</v>
      </c>
      <c r="AB961" s="33">
        <v>94</v>
      </c>
      <c r="AC961" s="33">
        <v>0</v>
      </c>
      <c r="AD961" s="33" t="s">
        <v>11803</v>
      </c>
      <c r="AE961" s="33" t="s">
        <v>18676</v>
      </c>
      <c r="AF961" s="33"/>
      <c r="AG961" s="33"/>
      <c r="AH961" s="33"/>
      <c r="AI961" s="33"/>
      <c r="AJ961" s="33"/>
      <c r="AK961" s="33" t="s">
        <v>12774</v>
      </c>
      <c r="AL961" s="33" t="s">
        <v>18542</v>
      </c>
      <c r="AM961" s="33" t="s">
        <v>18677</v>
      </c>
      <c r="AN961" s="33" t="s">
        <v>11228</v>
      </c>
      <c r="AO961" s="33" t="s">
        <v>11627</v>
      </c>
      <c r="AP961" s="33" t="s">
        <v>11318</v>
      </c>
      <c r="AQ961" s="33">
        <v>0</v>
      </c>
      <c r="AR961" s="33"/>
      <c r="AS961" s="33"/>
      <c r="AT961" s="33"/>
      <c r="AU961" s="33"/>
      <c r="AV961" s="33"/>
      <c r="AW961" s="33"/>
      <c r="AX961" s="33"/>
      <c r="AY961" s="33"/>
      <c r="AZ961" s="33"/>
      <c r="BA961" s="33"/>
      <c r="BB961" s="33"/>
      <c r="BC961" s="33" t="s">
        <v>11319</v>
      </c>
      <c r="BD961" s="33" t="s">
        <v>11318</v>
      </c>
      <c r="BE961" s="33"/>
      <c r="BF961" s="33"/>
      <c r="BG961" s="33"/>
      <c r="BH961" s="33"/>
      <c r="BI961" s="33"/>
      <c r="BJ961" s="33">
        <v>0</v>
      </c>
      <c r="BK961" s="33" t="s">
        <v>31</v>
      </c>
      <c r="BL961" s="33"/>
      <c r="BM961" s="33" t="s">
        <v>22259</v>
      </c>
    </row>
    <row r="962" spans="1:65" x14ac:dyDescent="0.25">
      <c r="A962" s="33" t="s">
        <v>18678</v>
      </c>
      <c r="B962" s="33" t="s">
        <v>262</v>
      </c>
      <c r="C962" s="33" t="s">
        <v>18679</v>
      </c>
      <c r="D962" s="33" t="s">
        <v>13574</v>
      </c>
      <c r="E962" s="33" t="s">
        <v>11800</v>
      </c>
      <c r="F962" s="33" t="s">
        <v>11550</v>
      </c>
      <c r="G962" s="33">
        <v>328.8</v>
      </c>
      <c r="H962" s="33">
        <v>0</v>
      </c>
      <c r="I962" s="33"/>
      <c r="J962" s="33" t="s">
        <v>11304</v>
      </c>
      <c r="K962" s="33" t="s">
        <v>18680</v>
      </c>
      <c r="L962" s="33">
        <v>120</v>
      </c>
      <c r="M962" s="33"/>
      <c r="N962" s="33"/>
      <c r="O962" s="33"/>
      <c r="P962" s="33" t="s">
        <v>11306</v>
      </c>
      <c r="Q962" s="33" t="s">
        <v>11306</v>
      </c>
      <c r="R962" s="33">
        <v>2.5</v>
      </c>
      <c r="S962" s="33">
        <v>2.5</v>
      </c>
      <c r="T962" s="33" t="s">
        <v>18681</v>
      </c>
      <c r="U962" s="33" t="s">
        <v>18681</v>
      </c>
      <c r="V962" s="33" t="s">
        <v>18682</v>
      </c>
      <c r="W962" s="33"/>
      <c r="X962" s="33"/>
      <c r="Y962" s="33" t="s">
        <v>11308</v>
      </c>
      <c r="Z962" s="33">
        <v>14</v>
      </c>
      <c r="AA962" s="33">
        <v>10</v>
      </c>
      <c r="AB962" s="33">
        <v>93</v>
      </c>
      <c r="AC962" s="33">
        <v>0</v>
      </c>
      <c r="AD962" s="33" t="s">
        <v>11803</v>
      </c>
      <c r="AE962" s="33" t="s">
        <v>18683</v>
      </c>
      <c r="AF962" s="33"/>
      <c r="AG962" s="33"/>
      <c r="AH962" s="33"/>
      <c r="AI962" s="33"/>
      <c r="AJ962" s="33"/>
      <c r="AK962" s="33" t="s">
        <v>12774</v>
      </c>
      <c r="AL962" s="33" t="s">
        <v>18542</v>
      </c>
      <c r="AM962" s="33" t="s">
        <v>18684</v>
      </c>
      <c r="AN962" s="33" t="s">
        <v>11228</v>
      </c>
      <c r="AO962" s="33" t="s">
        <v>11627</v>
      </c>
      <c r="AP962" s="33" t="s">
        <v>11318</v>
      </c>
      <c r="AQ962" s="33">
        <v>0</v>
      </c>
      <c r="AR962" s="33"/>
      <c r="AS962" s="33"/>
      <c r="AT962" s="33"/>
      <c r="AU962" s="33"/>
      <c r="AV962" s="33"/>
      <c r="AW962" s="33"/>
      <c r="AX962" s="33"/>
      <c r="AY962" s="33"/>
      <c r="AZ962" s="33"/>
      <c r="BA962" s="33"/>
      <c r="BB962" s="33"/>
      <c r="BC962" s="33" t="s">
        <v>11319</v>
      </c>
      <c r="BD962" s="33" t="s">
        <v>11318</v>
      </c>
      <c r="BE962" s="33"/>
      <c r="BF962" s="33"/>
      <c r="BG962" s="33"/>
      <c r="BH962" s="33"/>
      <c r="BI962" s="33"/>
      <c r="BJ962" s="33">
        <v>0</v>
      </c>
      <c r="BK962" s="33" t="s">
        <v>31</v>
      </c>
      <c r="BL962" s="33"/>
      <c r="BM962" s="33" t="s">
        <v>22259</v>
      </c>
    </row>
    <row r="963" spans="1:65" x14ac:dyDescent="0.25">
      <c r="A963" s="33" t="s">
        <v>18685</v>
      </c>
      <c r="B963" s="33" t="s">
        <v>18686</v>
      </c>
      <c r="C963" s="33" t="s">
        <v>18687</v>
      </c>
      <c r="D963" s="33" t="s">
        <v>11302</v>
      </c>
      <c r="E963" s="33" t="s">
        <v>11800</v>
      </c>
      <c r="F963" s="33" t="s">
        <v>11550</v>
      </c>
      <c r="G963" s="33">
        <v>0.01</v>
      </c>
      <c r="H963" s="33">
        <v>0</v>
      </c>
      <c r="I963" s="33"/>
      <c r="J963" s="33" t="s">
        <v>11304</v>
      </c>
      <c r="K963" s="33" t="s">
        <v>12197</v>
      </c>
      <c r="L963" s="33">
        <v>60</v>
      </c>
      <c r="M963" s="33"/>
      <c r="N963" s="33"/>
      <c r="O963" s="33"/>
      <c r="P963" s="33" t="s">
        <v>11306</v>
      </c>
      <c r="Q963" s="33" t="s">
        <v>11306</v>
      </c>
      <c r="R963" s="33">
        <v>1.25</v>
      </c>
      <c r="S963" s="33">
        <v>1.25</v>
      </c>
      <c r="T963" s="33"/>
      <c r="U963" s="33" t="s">
        <v>15888</v>
      </c>
      <c r="V963" s="33" t="s">
        <v>18688</v>
      </c>
      <c r="W963" s="33" t="s">
        <v>14057</v>
      </c>
      <c r="X963" s="33"/>
      <c r="Y963" s="33" t="s">
        <v>11308</v>
      </c>
      <c r="Z963" s="33">
        <v>14</v>
      </c>
      <c r="AA963" s="33">
        <v>10</v>
      </c>
      <c r="AB963" s="33">
        <v>94</v>
      </c>
      <c r="AC963" s="33">
        <v>0</v>
      </c>
      <c r="AD963" s="33" t="s">
        <v>11803</v>
      </c>
      <c r="AE963" s="33"/>
      <c r="AF963" s="33"/>
      <c r="AG963" s="33"/>
      <c r="AH963" s="33"/>
      <c r="AI963" s="33"/>
      <c r="AJ963" s="33"/>
      <c r="AK963" s="33" t="s">
        <v>12774</v>
      </c>
      <c r="AL963" s="33" t="s">
        <v>18542</v>
      </c>
      <c r="AM963" s="33" t="s">
        <v>18689</v>
      </c>
      <c r="AN963" s="33" t="s">
        <v>11227</v>
      </c>
      <c r="AO963" s="33" t="s">
        <v>11627</v>
      </c>
      <c r="AP963" s="33" t="s">
        <v>11318</v>
      </c>
      <c r="AQ963" s="33">
        <v>0</v>
      </c>
      <c r="AR963" s="33"/>
      <c r="AS963" s="33"/>
      <c r="AT963" s="33"/>
      <c r="AU963" s="33"/>
      <c r="AV963" s="33"/>
      <c r="AW963" s="33"/>
      <c r="AX963" s="33"/>
      <c r="AY963" s="33"/>
      <c r="AZ963" s="33"/>
      <c r="BA963" s="33"/>
      <c r="BB963" s="33"/>
      <c r="BC963" s="33" t="s">
        <v>11306</v>
      </c>
      <c r="BD963" s="33" t="s">
        <v>11318</v>
      </c>
      <c r="BE963" s="33" t="s">
        <v>12153</v>
      </c>
      <c r="BF963" s="33"/>
      <c r="BG963" s="33"/>
      <c r="BH963" s="33"/>
      <c r="BI963" s="33"/>
      <c r="BJ963" s="33">
        <v>0</v>
      </c>
      <c r="BK963" s="33" t="s">
        <v>31</v>
      </c>
      <c r="BL963" s="33"/>
      <c r="BM963" s="33" t="s">
        <v>22259</v>
      </c>
    </row>
    <row r="964" spans="1:65" x14ac:dyDescent="0.25">
      <c r="A964" s="33" t="s">
        <v>18690</v>
      </c>
      <c r="B964" s="33" t="s">
        <v>336</v>
      </c>
      <c r="C964" s="33" t="s">
        <v>18691</v>
      </c>
      <c r="D964" s="33" t="s">
        <v>13574</v>
      </c>
      <c r="E964" s="33" t="s">
        <v>11800</v>
      </c>
      <c r="F964" s="33" t="s">
        <v>11550</v>
      </c>
      <c r="G964" s="33">
        <v>328.8</v>
      </c>
      <c r="H964" s="33">
        <v>0</v>
      </c>
      <c r="I964" s="33"/>
      <c r="J964" s="33" t="s">
        <v>11304</v>
      </c>
      <c r="K964" s="33" t="s">
        <v>18692</v>
      </c>
      <c r="L964" s="33">
        <v>105</v>
      </c>
      <c r="M964" s="33"/>
      <c r="N964" s="33"/>
      <c r="O964" s="33"/>
      <c r="P964" s="33" t="s">
        <v>11306</v>
      </c>
      <c r="Q964" s="33" t="s">
        <v>11306</v>
      </c>
      <c r="R964" s="33">
        <v>2.5</v>
      </c>
      <c r="S964" s="33">
        <v>2.5</v>
      </c>
      <c r="T964" s="33" t="s">
        <v>18693</v>
      </c>
      <c r="U964" s="33" t="s">
        <v>18693</v>
      </c>
      <c r="V964" s="33" t="s">
        <v>18694</v>
      </c>
      <c r="W964" s="33"/>
      <c r="X964" s="33"/>
      <c r="Y964" s="33" t="s">
        <v>11308</v>
      </c>
      <c r="Z964" s="33">
        <v>14</v>
      </c>
      <c r="AA964" s="33">
        <v>10</v>
      </c>
      <c r="AB964" s="33">
        <v>70</v>
      </c>
      <c r="AC964" s="33">
        <v>0</v>
      </c>
      <c r="AD964" s="33" t="s">
        <v>11803</v>
      </c>
      <c r="AE964" s="33" t="s">
        <v>18695</v>
      </c>
      <c r="AF964" s="33"/>
      <c r="AG964" s="33"/>
      <c r="AH964" s="33"/>
      <c r="AI964" s="33"/>
      <c r="AJ964" s="33"/>
      <c r="AK964" s="33" t="s">
        <v>12774</v>
      </c>
      <c r="AL964" s="33" t="s">
        <v>18542</v>
      </c>
      <c r="AM964" s="33" t="s">
        <v>18696</v>
      </c>
      <c r="AN964" s="33" t="s">
        <v>11500</v>
      </c>
      <c r="AO964" s="33" t="s">
        <v>11627</v>
      </c>
      <c r="AP964" s="33" t="s">
        <v>11318</v>
      </c>
      <c r="AQ964" s="33">
        <v>0</v>
      </c>
      <c r="AR964" s="33"/>
      <c r="AS964" s="33"/>
      <c r="AT964" s="33"/>
      <c r="AU964" s="33"/>
      <c r="AV964" s="33"/>
      <c r="AW964" s="33"/>
      <c r="AX964" s="33"/>
      <c r="AY964" s="33"/>
      <c r="AZ964" s="33"/>
      <c r="BA964" s="33"/>
      <c r="BB964" s="33"/>
      <c r="BC964" s="33" t="s">
        <v>11319</v>
      </c>
      <c r="BD964" s="33" t="s">
        <v>11318</v>
      </c>
      <c r="BE964" s="33"/>
      <c r="BF964" s="33"/>
      <c r="BG964" s="33"/>
      <c r="BH964" s="33"/>
      <c r="BI964" s="33"/>
      <c r="BJ964" s="33">
        <v>0</v>
      </c>
      <c r="BK964" s="33" t="s">
        <v>31</v>
      </c>
      <c r="BL964" s="33"/>
      <c r="BM964" s="33" t="s">
        <v>22259</v>
      </c>
    </row>
    <row r="965" spans="1:65" x14ac:dyDescent="0.25">
      <c r="A965" s="33" t="s">
        <v>18697</v>
      </c>
      <c r="B965" s="33" t="s">
        <v>1957</v>
      </c>
      <c r="C965" s="33" t="s">
        <v>18698</v>
      </c>
      <c r="D965" s="33" t="s">
        <v>13574</v>
      </c>
      <c r="E965" s="33" t="s">
        <v>11800</v>
      </c>
      <c r="F965" s="33" t="s">
        <v>11550</v>
      </c>
      <c r="G965" s="33">
        <v>328.8</v>
      </c>
      <c r="H965" s="33">
        <v>0</v>
      </c>
      <c r="I965" s="33"/>
      <c r="J965" s="33" t="s">
        <v>11304</v>
      </c>
      <c r="K965" s="33" t="s">
        <v>18699</v>
      </c>
      <c r="L965" s="33">
        <v>120</v>
      </c>
      <c r="M965" s="33"/>
      <c r="N965" s="33"/>
      <c r="O965" s="33"/>
      <c r="P965" s="33" t="s">
        <v>11306</v>
      </c>
      <c r="Q965" s="33" t="s">
        <v>11306</v>
      </c>
      <c r="R965" s="33">
        <v>2.5</v>
      </c>
      <c r="S965" s="33">
        <v>2.5</v>
      </c>
      <c r="T965" s="33" t="s">
        <v>18700</v>
      </c>
      <c r="U965" s="33" t="s">
        <v>18700</v>
      </c>
      <c r="V965" s="33" t="s">
        <v>18694</v>
      </c>
      <c r="W965" s="33"/>
      <c r="X965" s="33"/>
      <c r="Y965" s="33" t="s">
        <v>11308</v>
      </c>
      <c r="Z965" s="33">
        <v>14</v>
      </c>
      <c r="AA965" s="33">
        <v>10</v>
      </c>
      <c r="AB965" s="33">
        <v>70</v>
      </c>
      <c r="AC965" s="33">
        <v>0</v>
      </c>
      <c r="AD965" s="33" t="s">
        <v>11803</v>
      </c>
      <c r="AE965" s="33" t="s">
        <v>18701</v>
      </c>
      <c r="AF965" s="33"/>
      <c r="AG965" s="33"/>
      <c r="AH965" s="33"/>
      <c r="AI965" s="33"/>
      <c r="AJ965" s="33"/>
      <c r="AK965" s="33" t="s">
        <v>12774</v>
      </c>
      <c r="AL965" s="33" t="s">
        <v>18542</v>
      </c>
      <c r="AM965" s="33" t="s">
        <v>18702</v>
      </c>
      <c r="AN965" s="33" t="s">
        <v>11500</v>
      </c>
      <c r="AO965" s="33" t="s">
        <v>11627</v>
      </c>
      <c r="AP965" s="33" t="s">
        <v>11318</v>
      </c>
      <c r="AQ965" s="33">
        <v>0</v>
      </c>
      <c r="AR965" s="33"/>
      <c r="AS965" s="33"/>
      <c r="AT965" s="33"/>
      <c r="AU965" s="33"/>
      <c r="AV965" s="33"/>
      <c r="AW965" s="33"/>
      <c r="AX965" s="33"/>
      <c r="AY965" s="33"/>
      <c r="AZ965" s="33"/>
      <c r="BA965" s="33"/>
      <c r="BB965" s="33"/>
      <c r="BC965" s="33" t="s">
        <v>11319</v>
      </c>
      <c r="BD965" s="33" t="s">
        <v>11318</v>
      </c>
      <c r="BE965" s="33"/>
      <c r="BF965" s="33"/>
      <c r="BG965" s="33"/>
      <c r="BH965" s="33"/>
      <c r="BI965" s="33"/>
      <c r="BJ965" s="33">
        <v>0</v>
      </c>
      <c r="BK965" s="33" t="s">
        <v>31</v>
      </c>
      <c r="BL965" s="33"/>
      <c r="BM965" s="33" t="s">
        <v>22259</v>
      </c>
    </row>
    <row r="966" spans="1:65" x14ac:dyDescent="0.25">
      <c r="A966" s="33" t="s">
        <v>18703</v>
      </c>
      <c r="B966" s="33" t="s">
        <v>668</v>
      </c>
      <c r="C966" s="33" t="s">
        <v>18704</v>
      </c>
      <c r="D966" s="33" t="s">
        <v>13574</v>
      </c>
      <c r="E966" s="33" t="s">
        <v>11800</v>
      </c>
      <c r="F966" s="33" t="s">
        <v>11550</v>
      </c>
      <c r="G966" s="33">
        <v>328.8</v>
      </c>
      <c r="H966" s="33">
        <v>0</v>
      </c>
      <c r="I966" s="33"/>
      <c r="J966" s="33" t="s">
        <v>11304</v>
      </c>
      <c r="K966" s="33" t="s">
        <v>18705</v>
      </c>
      <c r="L966" s="33">
        <v>120</v>
      </c>
      <c r="M966" s="33"/>
      <c r="N966" s="33"/>
      <c r="O966" s="33"/>
      <c r="P966" s="33" t="s">
        <v>11306</v>
      </c>
      <c r="Q966" s="33" t="s">
        <v>11306</v>
      </c>
      <c r="R966" s="33">
        <v>2.5</v>
      </c>
      <c r="S966" s="33">
        <v>2.5</v>
      </c>
      <c r="T966" s="33" t="s">
        <v>15888</v>
      </c>
      <c r="U966" s="33" t="s">
        <v>15888</v>
      </c>
      <c r="V966" s="33" t="s">
        <v>18706</v>
      </c>
      <c r="W966" s="33"/>
      <c r="X966" s="33"/>
      <c r="Y966" s="33" t="s">
        <v>11308</v>
      </c>
      <c r="Z966" s="33">
        <v>14</v>
      </c>
      <c r="AA966" s="33">
        <v>10</v>
      </c>
      <c r="AB966" s="33">
        <v>94</v>
      </c>
      <c r="AC966" s="33">
        <v>0</v>
      </c>
      <c r="AD966" s="33" t="s">
        <v>11803</v>
      </c>
      <c r="AE966" s="33" t="s">
        <v>18707</v>
      </c>
      <c r="AF966" s="33"/>
      <c r="AG966" s="33"/>
      <c r="AH966" s="33"/>
      <c r="AI966" s="33"/>
      <c r="AJ966" s="33"/>
      <c r="AK966" s="33" t="s">
        <v>12774</v>
      </c>
      <c r="AL966" s="33" t="s">
        <v>18542</v>
      </c>
      <c r="AM966" s="33" t="s">
        <v>18708</v>
      </c>
      <c r="AN966" s="33" t="s">
        <v>11500</v>
      </c>
      <c r="AO966" s="33" t="s">
        <v>11627</v>
      </c>
      <c r="AP966" s="33" t="s">
        <v>11318</v>
      </c>
      <c r="AQ966" s="33">
        <v>0</v>
      </c>
      <c r="AR966" s="33"/>
      <c r="AS966" s="33"/>
      <c r="AT966" s="33"/>
      <c r="AU966" s="33"/>
      <c r="AV966" s="33"/>
      <c r="AW966" s="33"/>
      <c r="AX966" s="33"/>
      <c r="AY966" s="33"/>
      <c r="AZ966" s="33"/>
      <c r="BA966" s="33"/>
      <c r="BB966" s="33"/>
      <c r="BC966" s="33" t="s">
        <v>11319</v>
      </c>
      <c r="BD966" s="33" t="s">
        <v>11318</v>
      </c>
      <c r="BE966" s="33"/>
      <c r="BF966" s="33"/>
      <c r="BG966" s="33"/>
      <c r="BH966" s="33"/>
      <c r="BI966" s="33"/>
      <c r="BJ966" s="33">
        <v>0</v>
      </c>
      <c r="BK966" s="33" t="s">
        <v>31</v>
      </c>
      <c r="BL966" s="33"/>
      <c r="BM966" s="33" t="s">
        <v>22259</v>
      </c>
    </row>
    <row r="967" spans="1:65" x14ac:dyDescent="0.25">
      <c r="A967" s="33" t="s">
        <v>18709</v>
      </c>
      <c r="B967" s="33" t="s">
        <v>18710</v>
      </c>
      <c r="C967" s="33" t="s">
        <v>18711</v>
      </c>
      <c r="D967" s="33" t="s">
        <v>11376</v>
      </c>
      <c r="E967" s="33" t="s">
        <v>11800</v>
      </c>
      <c r="F967" s="33" t="s">
        <v>11550</v>
      </c>
      <c r="G967" s="33">
        <v>0.01</v>
      </c>
      <c r="H967" s="33">
        <v>0</v>
      </c>
      <c r="I967" s="33"/>
      <c r="J967" s="33" t="s">
        <v>11304</v>
      </c>
      <c r="K967" s="33" t="s">
        <v>18680</v>
      </c>
      <c r="L967" s="33">
        <v>478</v>
      </c>
      <c r="M967" s="33"/>
      <c r="N967" s="33"/>
      <c r="O967" s="33"/>
      <c r="P967" s="33" t="s">
        <v>11306</v>
      </c>
      <c r="Q967" s="33" t="s">
        <v>11306</v>
      </c>
      <c r="R967" s="33">
        <v>0</v>
      </c>
      <c r="S967" s="33">
        <v>0</v>
      </c>
      <c r="T967" s="33"/>
      <c r="U967" s="33"/>
      <c r="V967" s="33"/>
      <c r="W967" s="33"/>
      <c r="X967" s="33"/>
      <c r="Y967" s="33" t="s">
        <v>11308</v>
      </c>
      <c r="Z967" s="33">
        <v>0</v>
      </c>
      <c r="AA967" s="33">
        <v>0</v>
      </c>
      <c r="AB967" s="33">
        <v>0</v>
      </c>
      <c r="AC967" s="33">
        <v>0</v>
      </c>
      <c r="AD967" s="33" t="s">
        <v>11309</v>
      </c>
      <c r="AE967" s="33" t="s">
        <v>18712</v>
      </c>
      <c r="AF967" s="33" t="s">
        <v>18713</v>
      </c>
      <c r="AG967" s="33" t="s">
        <v>18714</v>
      </c>
      <c r="AH967" s="33" t="s">
        <v>18715</v>
      </c>
      <c r="AI967" s="33" t="s">
        <v>18716</v>
      </c>
      <c r="AJ967" s="33"/>
      <c r="AK967" s="33" t="s">
        <v>12774</v>
      </c>
      <c r="AL967" s="33" t="s">
        <v>18542</v>
      </c>
      <c r="AM967" s="33" t="s">
        <v>18717</v>
      </c>
      <c r="AN967" s="33"/>
      <c r="AO967" s="33" t="s">
        <v>11627</v>
      </c>
      <c r="AP967" s="33" t="s">
        <v>11318</v>
      </c>
      <c r="AQ967" s="33">
        <v>0</v>
      </c>
      <c r="AR967" s="33"/>
      <c r="AS967" s="33"/>
      <c r="AT967" s="33"/>
      <c r="AU967" s="33"/>
      <c r="AV967" s="33"/>
      <c r="AW967" s="33"/>
      <c r="AX967" s="33"/>
      <c r="AY967" s="33"/>
      <c r="AZ967" s="33"/>
      <c r="BA967" s="33"/>
      <c r="BB967" s="33"/>
      <c r="BC967" s="33" t="s">
        <v>11319</v>
      </c>
      <c r="BD967" s="33" t="s">
        <v>11318</v>
      </c>
      <c r="BE967" s="33"/>
      <c r="BF967" s="33"/>
      <c r="BG967" s="33"/>
      <c r="BH967" s="33"/>
      <c r="BI967" s="33"/>
      <c r="BJ967" s="33">
        <v>0</v>
      </c>
      <c r="BK967" s="33" t="s">
        <v>31</v>
      </c>
      <c r="BL967" s="33"/>
      <c r="BM967" s="33" t="s">
        <v>22259</v>
      </c>
    </row>
    <row r="968" spans="1:65" x14ac:dyDescent="0.25">
      <c r="A968" s="33" t="s">
        <v>18718</v>
      </c>
      <c r="B968" s="33" t="s">
        <v>18719</v>
      </c>
      <c r="C968" s="33" t="s">
        <v>18720</v>
      </c>
      <c r="D968" s="33"/>
      <c r="E968" s="33" t="s">
        <v>11800</v>
      </c>
      <c r="F968" s="33" t="s">
        <v>11550</v>
      </c>
      <c r="G968" s="33">
        <v>338.8</v>
      </c>
      <c r="H968" s="33">
        <v>0</v>
      </c>
      <c r="I968" s="33"/>
      <c r="J968" s="33" t="s">
        <v>11304</v>
      </c>
      <c r="K968" s="33" t="s">
        <v>11306</v>
      </c>
      <c r="L968" s="33">
        <v>0</v>
      </c>
      <c r="M968" s="33"/>
      <c r="N968" s="33"/>
      <c r="O968" s="33"/>
      <c r="P968" s="33" t="s">
        <v>11306</v>
      </c>
      <c r="Q968" s="33" t="s">
        <v>11306</v>
      </c>
      <c r="R968" s="33">
        <v>2.5</v>
      </c>
      <c r="S968" s="33">
        <v>2.5</v>
      </c>
      <c r="T968" s="33"/>
      <c r="U968" s="33"/>
      <c r="V968" s="33" t="s">
        <v>18721</v>
      </c>
      <c r="W968" s="33"/>
      <c r="X968" s="33"/>
      <c r="Y968" s="33" t="s">
        <v>11308</v>
      </c>
      <c r="Z968" s="33">
        <v>14</v>
      </c>
      <c r="AA968" s="33">
        <v>10</v>
      </c>
      <c r="AB968" s="33">
        <v>94</v>
      </c>
      <c r="AC968" s="33">
        <v>0</v>
      </c>
      <c r="AD968" s="33" t="s">
        <v>14046</v>
      </c>
      <c r="AE968" s="33" t="s">
        <v>18722</v>
      </c>
      <c r="AF968" s="33" t="s">
        <v>18723</v>
      </c>
      <c r="AG968" s="33" t="s">
        <v>18724</v>
      </c>
      <c r="AH968" s="33" t="s">
        <v>18725</v>
      </c>
      <c r="AI968" s="33" t="s">
        <v>18726</v>
      </c>
      <c r="AJ968" s="33" t="s">
        <v>18727</v>
      </c>
      <c r="AK968" s="33" t="s">
        <v>12774</v>
      </c>
      <c r="AL968" s="33"/>
      <c r="AM968" s="33"/>
      <c r="AN968" s="33" t="s">
        <v>11500</v>
      </c>
      <c r="AO968" s="33" t="s">
        <v>11627</v>
      </c>
      <c r="AP968" s="33" t="s">
        <v>11318</v>
      </c>
      <c r="AQ968" s="33">
        <v>0</v>
      </c>
      <c r="AR968" s="33"/>
      <c r="AS968" s="33"/>
      <c r="AT968" s="33"/>
      <c r="AU968" s="33"/>
      <c r="AV968" s="33"/>
      <c r="AW968" s="33"/>
      <c r="AX968" s="33"/>
      <c r="AY968" s="33"/>
      <c r="AZ968" s="33"/>
      <c r="BA968" s="33"/>
      <c r="BB968" s="33"/>
      <c r="BC968" s="33" t="s">
        <v>11306</v>
      </c>
      <c r="BD968" s="33" t="s">
        <v>11318</v>
      </c>
      <c r="BE968" s="33"/>
      <c r="BF968" s="33"/>
      <c r="BG968" s="33"/>
      <c r="BH968" s="33"/>
      <c r="BI968" s="33"/>
      <c r="BJ968" s="33">
        <v>0</v>
      </c>
      <c r="BK968" s="33" t="s">
        <v>31</v>
      </c>
      <c r="BL968" s="33"/>
      <c r="BM968" s="33" t="s">
        <v>22259</v>
      </c>
    </row>
    <row r="969" spans="1:65" x14ac:dyDescent="0.25">
      <c r="A969" s="33" t="s">
        <v>18728</v>
      </c>
      <c r="B969" s="33" t="s">
        <v>18729</v>
      </c>
      <c r="C969" s="33" t="s">
        <v>18730</v>
      </c>
      <c r="D969" s="33" t="s">
        <v>13574</v>
      </c>
      <c r="E969" s="33"/>
      <c r="F969" s="33" t="s">
        <v>11550</v>
      </c>
      <c r="G969" s="33">
        <v>258.8</v>
      </c>
      <c r="H969" s="33">
        <v>0</v>
      </c>
      <c r="I969" s="33"/>
      <c r="J969" s="33" t="s">
        <v>11304</v>
      </c>
      <c r="K969" s="33" t="s">
        <v>11306</v>
      </c>
      <c r="L969" s="33">
        <v>105</v>
      </c>
      <c r="M969" s="33"/>
      <c r="N969" s="33"/>
      <c r="O969" s="33"/>
      <c r="P969" s="33" t="s">
        <v>11306</v>
      </c>
      <c r="Q969" s="33" t="s">
        <v>11306</v>
      </c>
      <c r="R969" s="33">
        <v>0</v>
      </c>
      <c r="S969" s="33">
        <v>0</v>
      </c>
      <c r="T969" s="33"/>
      <c r="U969" s="33"/>
      <c r="V969" s="33"/>
      <c r="W969" s="33"/>
      <c r="X969" s="33"/>
      <c r="Y969" s="33" t="s">
        <v>11308</v>
      </c>
      <c r="Z969" s="33">
        <v>0</v>
      </c>
      <c r="AA969" s="33">
        <v>0</v>
      </c>
      <c r="AB969" s="33">
        <v>0</v>
      </c>
      <c r="AC969" s="33">
        <v>0</v>
      </c>
      <c r="AD969" s="33" t="s">
        <v>11803</v>
      </c>
      <c r="AE969" s="33" t="s">
        <v>18731</v>
      </c>
      <c r="AF969" s="33" t="s">
        <v>18732</v>
      </c>
      <c r="AG969" s="33" t="s">
        <v>18733</v>
      </c>
      <c r="AH969" s="33" t="s">
        <v>18734</v>
      </c>
      <c r="AI969" s="33" t="s">
        <v>18735</v>
      </c>
      <c r="AJ969" s="33" t="s">
        <v>18736</v>
      </c>
      <c r="AK969" s="33" t="s">
        <v>12774</v>
      </c>
      <c r="AL969" s="33" t="s">
        <v>18719</v>
      </c>
      <c r="AM969" s="33" t="s">
        <v>18737</v>
      </c>
      <c r="AN969" s="33"/>
      <c r="AO969" s="33" t="s">
        <v>11627</v>
      </c>
      <c r="AP969" s="33" t="s">
        <v>11318</v>
      </c>
      <c r="AQ969" s="33">
        <v>0</v>
      </c>
      <c r="AR969" s="33"/>
      <c r="AS969" s="33"/>
      <c r="AT969" s="33"/>
      <c r="AU969" s="33"/>
      <c r="AV969" s="33"/>
      <c r="AW969" s="33"/>
      <c r="AX969" s="33"/>
      <c r="AY969" s="33"/>
      <c r="AZ969" s="33"/>
      <c r="BA969" s="33"/>
      <c r="BB969" s="33"/>
      <c r="BC969" s="33" t="s">
        <v>11306</v>
      </c>
      <c r="BD969" s="33" t="s">
        <v>11318</v>
      </c>
      <c r="BE969" s="33"/>
      <c r="BF969" s="33"/>
      <c r="BG969" s="33"/>
      <c r="BH969" s="33"/>
      <c r="BI969" s="33"/>
      <c r="BJ969" s="33">
        <v>0</v>
      </c>
      <c r="BK969" s="33" t="s">
        <v>31</v>
      </c>
      <c r="BL969" s="33"/>
      <c r="BM969" s="33" t="s">
        <v>22259</v>
      </c>
    </row>
    <row r="970" spans="1:65" x14ac:dyDescent="0.25">
      <c r="A970" s="33" t="s">
        <v>18738</v>
      </c>
      <c r="B970" s="33" t="s">
        <v>18739</v>
      </c>
      <c r="C970" s="33" t="s">
        <v>18740</v>
      </c>
      <c r="D970" s="33" t="s">
        <v>13574</v>
      </c>
      <c r="E970" s="33" t="s">
        <v>11800</v>
      </c>
      <c r="F970" s="33" t="s">
        <v>11550</v>
      </c>
      <c r="G970" s="33">
        <v>258.8</v>
      </c>
      <c r="H970" s="33">
        <v>0</v>
      </c>
      <c r="I970" s="33"/>
      <c r="J970" s="33" t="s">
        <v>11304</v>
      </c>
      <c r="K970" s="33" t="s">
        <v>13375</v>
      </c>
      <c r="L970" s="33">
        <v>105</v>
      </c>
      <c r="M970" s="33"/>
      <c r="N970" s="33"/>
      <c r="O970" s="33"/>
      <c r="P970" s="33" t="s">
        <v>11306</v>
      </c>
      <c r="Q970" s="33" t="s">
        <v>11306</v>
      </c>
      <c r="R970" s="33">
        <v>0</v>
      </c>
      <c r="S970" s="33">
        <v>0</v>
      </c>
      <c r="T970" s="33"/>
      <c r="U970" s="33"/>
      <c r="V970" s="33"/>
      <c r="W970" s="33"/>
      <c r="X970" s="33"/>
      <c r="Y970" s="33" t="s">
        <v>11308</v>
      </c>
      <c r="Z970" s="33">
        <v>0</v>
      </c>
      <c r="AA970" s="33">
        <v>0</v>
      </c>
      <c r="AB970" s="33">
        <v>0</v>
      </c>
      <c r="AC970" s="33">
        <v>0</v>
      </c>
      <c r="AD970" s="33" t="s">
        <v>11803</v>
      </c>
      <c r="AE970" s="33" t="s">
        <v>18741</v>
      </c>
      <c r="AF970" s="33" t="s">
        <v>18742</v>
      </c>
      <c r="AG970" s="33" t="s">
        <v>18743</v>
      </c>
      <c r="AH970" s="33" t="s">
        <v>18744</v>
      </c>
      <c r="AI970" s="33" t="s">
        <v>18745</v>
      </c>
      <c r="AJ970" s="33" t="s">
        <v>18746</v>
      </c>
      <c r="AK970" s="33" t="s">
        <v>12774</v>
      </c>
      <c r="AL970" s="33" t="s">
        <v>18719</v>
      </c>
      <c r="AM970" s="33" t="s">
        <v>18747</v>
      </c>
      <c r="AN970" s="33"/>
      <c r="AO970" s="33" t="s">
        <v>11627</v>
      </c>
      <c r="AP970" s="33" t="s">
        <v>11318</v>
      </c>
      <c r="AQ970" s="33">
        <v>0</v>
      </c>
      <c r="AR970" s="33"/>
      <c r="AS970" s="33"/>
      <c r="AT970" s="33"/>
      <c r="AU970" s="33"/>
      <c r="AV970" s="33"/>
      <c r="AW970" s="33"/>
      <c r="AX970" s="33"/>
      <c r="AY970" s="33"/>
      <c r="AZ970" s="33"/>
      <c r="BA970" s="33"/>
      <c r="BB970" s="33"/>
      <c r="BC970" s="33" t="s">
        <v>11306</v>
      </c>
      <c r="BD970" s="33" t="s">
        <v>11318</v>
      </c>
      <c r="BE970" s="33"/>
      <c r="BF970" s="33"/>
      <c r="BG970" s="33"/>
      <c r="BH970" s="33"/>
      <c r="BI970" s="33"/>
      <c r="BJ970" s="33">
        <v>0</v>
      </c>
      <c r="BK970" s="33" t="s">
        <v>31</v>
      </c>
      <c r="BL970" s="33"/>
      <c r="BM970" s="33" t="s">
        <v>22259</v>
      </c>
    </row>
    <row r="971" spans="1:65" x14ac:dyDescent="0.25">
      <c r="A971" s="33" t="s">
        <v>18748</v>
      </c>
      <c r="B971" s="33" t="s">
        <v>18749</v>
      </c>
      <c r="C971" s="33" t="s">
        <v>18750</v>
      </c>
      <c r="D971" s="33" t="s">
        <v>13574</v>
      </c>
      <c r="E971" s="33" t="s">
        <v>11800</v>
      </c>
      <c r="F971" s="33" t="s">
        <v>11550</v>
      </c>
      <c r="G971" s="33">
        <v>258.8</v>
      </c>
      <c r="H971" s="33">
        <v>0</v>
      </c>
      <c r="I971" s="33"/>
      <c r="J971" s="33" t="s">
        <v>11304</v>
      </c>
      <c r="K971" s="33" t="s">
        <v>12197</v>
      </c>
      <c r="L971" s="33">
        <v>105</v>
      </c>
      <c r="M971" s="33"/>
      <c r="N971" s="33"/>
      <c r="O971" s="33"/>
      <c r="P971" s="33" t="s">
        <v>11306</v>
      </c>
      <c r="Q971" s="33" t="s">
        <v>11306</v>
      </c>
      <c r="R971" s="33">
        <v>0</v>
      </c>
      <c r="S971" s="33">
        <v>0</v>
      </c>
      <c r="T971" s="33"/>
      <c r="U971" s="33"/>
      <c r="V971" s="33"/>
      <c r="W971" s="33"/>
      <c r="X971" s="33"/>
      <c r="Y971" s="33" t="s">
        <v>11308</v>
      </c>
      <c r="Z971" s="33">
        <v>0</v>
      </c>
      <c r="AA971" s="33">
        <v>0</v>
      </c>
      <c r="AB971" s="33">
        <v>0</v>
      </c>
      <c r="AC971" s="33">
        <v>0</v>
      </c>
      <c r="AD971" s="33" t="s">
        <v>11803</v>
      </c>
      <c r="AE971" s="33" t="s">
        <v>18751</v>
      </c>
      <c r="AF971" s="33" t="s">
        <v>18752</v>
      </c>
      <c r="AG971" s="33" t="s">
        <v>18753</v>
      </c>
      <c r="AH971" s="33" t="s">
        <v>18754</v>
      </c>
      <c r="AI971" s="33" t="s">
        <v>18755</v>
      </c>
      <c r="AJ971" s="33" t="s">
        <v>18756</v>
      </c>
      <c r="AK971" s="33" t="s">
        <v>12774</v>
      </c>
      <c r="AL971" s="33" t="s">
        <v>18719</v>
      </c>
      <c r="AM971" s="33" t="s">
        <v>18757</v>
      </c>
      <c r="AN971" s="33"/>
      <c r="AO971" s="33" t="s">
        <v>11627</v>
      </c>
      <c r="AP971" s="33" t="s">
        <v>11318</v>
      </c>
      <c r="AQ971" s="33">
        <v>0</v>
      </c>
      <c r="AR971" s="33"/>
      <c r="AS971" s="33"/>
      <c r="AT971" s="33"/>
      <c r="AU971" s="33"/>
      <c r="AV971" s="33"/>
      <c r="AW971" s="33"/>
      <c r="AX971" s="33"/>
      <c r="AY971" s="33"/>
      <c r="AZ971" s="33"/>
      <c r="BA971" s="33"/>
      <c r="BB971" s="33"/>
      <c r="BC971" s="33" t="s">
        <v>11306</v>
      </c>
      <c r="BD971" s="33" t="s">
        <v>11318</v>
      </c>
      <c r="BE971" s="33"/>
      <c r="BF971" s="33"/>
      <c r="BG971" s="33"/>
      <c r="BH971" s="33"/>
      <c r="BI971" s="33"/>
      <c r="BJ971" s="33">
        <v>0</v>
      </c>
      <c r="BK971" s="33" t="s">
        <v>31</v>
      </c>
      <c r="BL971" s="33"/>
      <c r="BM971" s="33" t="s">
        <v>22259</v>
      </c>
    </row>
    <row r="972" spans="1:65" x14ac:dyDescent="0.25">
      <c r="A972" s="33" t="s">
        <v>18758</v>
      </c>
      <c r="B972" s="33" t="s">
        <v>18759</v>
      </c>
      <c r="C972" s="33" t="s">
        <v>18760</v>
      </c>
      <c r="D972" s="33" t="s">
        <v>13574</v>
      </c>
      <c r="E972" s="33"/>
      <c r="F972" s="33" t="s">
        <v>11550</v>
      </c>
      <c r="G972" s="33">
        <v>258.8</v>
      </c>
      <c r="H972" s="33">
        <v>0</v>
      </c>
      <c r="I972" s="33"/>
      <c r="J972" s="33" t="s">
        <v>11304</v>
      </c>
      <c r="K972" s="33" t="s">
        <v>12197</v>
      </c>
      <c r="L972" s="33">
        <v>105</v>
      </c>
      <c r="M972" s="33"/>
      <c r="N972" s="33"/>
      <c r="O972" s="33"/>
      <c r="P972" s="33" t="s">
        <v>11306</v>
      </c>
      <c r="Q972" s="33" t="s">
        <v>11306</v>
      </c>
      <c r="R972" s="33">
        <v>0</v>
      </c>
      <c r="S972" s="33">
        <v>0</v>
      </c>
      <c r="T972" s="33" t="s">
        <v>17973</v>
      </c>
      <c r="U972" s="33" t="s">
        <v>17973</v>
      </c>
      <c r="V972" s="33"/>
      <c r="W972" s="33"/>
      <c r="X972" s="33"/>
      <c r="Y972" s="33" t="s">
        <v>11308</v>
      </c>
      <c r="Z972" s="33">
        <v>0</v>
      </c>
      <c r="AA972" s="33">
        <v>0</v>
      </c>
      <c r="AB972" s="33">
        <v>0</v>
      </c>
      <c r="AC972" s="33">
        <v>0</v>
      </c>
      <c r="AD972" s="33" t="s">
        <v>11803</v>
      </c>
      <c r="AE972" s="33" t="s">
        <v>18761</v>
      </c>
      <c r="AF972" s="33" t="s">
        <v>18762</v>
      </c>
      <c r="AG972" s="33" t="s">
        <v>18763</v>
      </c>
      <c r="AH972" s="33" t="s">
        <v>18764</v>
      </c>
      <c r="AI972" s="33" t="s">
        <v>18765</v>
      </c>
      <c r="AJ972" s="33" t="s">
        <v>18766</v>
      </c>
      <c r="AK972" s="33" t="s">
        <v>12774</v>
      </c>
      <c r="AL972" s="33" t="s">
        <v>18719</v>
      </c>
      <c r="AM972" s="33" t="s">
        <v>18767</v>
      </c>
      <c r="AN972" s="33"/>
      <c r="AO972" s="33" t="s">
        <v>11627</v>
      </c>
      <c r="AP972" s="33" t="s">
        <v>11318</v>
      </c>
      <c r="AQ972" s="33">
        <v>0</v>
      </c>
      <c r="AR972" s="33"/>
      <c r="AS972" s="33"/>
      <c r="AT972" s="33"/>
      <c r="AU972" s="33"/>
      <c r="AV972" s="33"/>
      <c r="AW972" s="33"/>
      <c r="AX972" s="33"/>
      <c r="AY972" s="33"/>
      <c r="AZ972" s="33"/>
      <c r="BA972" s="33"/>
      <c r="BB972" s="33"/>
      <c r="BC972" s="33" t="s">
        <v>11306</v>
      </c>
      <c r="BD972" s="33" t="s">
        <v>11318</v>
      </c>
      <c r="BE972" s="33"/>
      <c r="BF972" s="33"/>
      <c r="BG972" s="33"/>
      <c r="BH972" s="33"/>
      <c r="BI972" s="33"/>
      <c r="BJ972" s="33">
        <v>0</v>
      </c>
      <c r="BK972" s="33" t="s">
        <v>31</v>
      </c>
      <c r="BL972" s="33"/>
      <c r="BM972" s="33" t="s">
        <v>22259</v>
      </c>
    </row>
    <row r="973" spans="1:65" x14ac:dyDescent="0.25">
      <c r="A973" s="33" t="s">
        <v>18768</v>
      </c>
      <c r="B973" s="33" t="s">
        <v>18769</v>
      </c>
      <c r="C973" s="33" t="s">
        <v>18770</v>
      </c>
      <c r="D973" s="33" t="s">
        <v>13574</v>
      </c>
      <c r="E973" s="33"/>
      <c r="F973" s="33" t="s">
        <v>11550</v>
      </c>
      <c r="G973" s="33">
        <v>258.8</v>
      </c>
      <c r="H973" s="33">
        <v>0</v>
      </c>
      <c r="I973" s="33"/>
      <c r="J973" s="33" t="s">
        <v>11304</v>
      </c>
      <c r="K973" s="33" t="s">
        <v>11306</v>
      </c>
      <c r="L973" s="33">
        <v>105</v>
      </c>
      <c r="M973" s="33"/>
      <c r="N973" s="33"/>
      <c r="O973" s="33"/>
      <c r="P973" s="33" t="s">
        <v>11306</v>
      </c>
      <c r="Q973" s="33" t="s">
        <v>11306</v>
      </c>
      <c r="R973" s="33">
        <v>0</v>
      </c>
      <c r="S973" s="33">
        <v>0</v>
      </c>
      <c r="T973" s="33" t="s">
        <v>17973</v>
      </c>
      <c r="U973" s="33" t="s">
        <v>17973</v>
      </c>
      <c r="V973" s="33"/>
      <c r="W973" s="33"/>
      <c r="X973" s="33"/>
      <c r="Y973" s="33" t="s">
        <v>11308</v>
      </c>
      <c r="Z973" s="33">
        <v>0</v>
      </c>
      <c r="AA973" s="33">
        <v>0</v>
      </c>
      <c r="AB973" s="33">
        <v>0</v>
      </c>
      <c r="AC973" s="33">
        <v>0</v>
      </c>
      <c r="AD973" s="33" t="s">
        <v>11803</v>
      </c>
      <c r="AE973" s="33" t="s">
        <v>18771</v>
      </c>
      <c r="AF973" s="33" t="s">
        <v>18772</v>
      </c>
      <c r="AG973" s="33" t="s">
        <v>18773</v>
      </c>
      <c r="AH973" s="33" t="s">
        <v>18774</v>
      </c>
      <c r="AI973" s="33" t="s">
        <v>18775</v>
      </c>
      <c r="AJ973" s="33" t="s">
        <v>18776</v>
      </c>
      <c r="AK973" s="33" t="s">
        <v>12774</v>
      </c>
      <c r="AL973" s="33" t="s">
        <v>18719</v>
      </c>
      <c r="AM973" s="33" t="s">
        <v>18777</v>
      </c>
      <c r="AN973" s="33"/>
      <c r="AO973" s="33" t="s">
        <v>11627</v>
      </c>
      <c r="AP973" s="33" t="s">
        <v>11318</v>
      </c>
      <c r="AQ973" s="33">
        <v>0</v>
      </c>
      <c r="AR973" s="33"/>
      <c r="AS973" s="33"/>
      <c r="AT973" s="33"/>
      <c r="AU973" s="33"/>
      <c r="AV973" s="33"/>
      <c r="AW973" s="33"/>
      <c r="AX973" s="33"/>
      <c r="AY973" s="33"/>
      <c r="AZ973" s="33"/>
      <c r="BA973" s="33"/>
      <c r="BB973" s="33"/>
      <c r="BC973" s="33" t="s">
        <v>11306</v>
      </c>
      <c r="BD973" s="33" t="s">
        <v>11318</v>
      </c>
      <c r="BE973" s="33"/>
      <c r="BF973" s="33"/>
      <c r="BG973" s="33"/>
      <c r="BH973" s="33"/>
      <c r="BI973" s="33"/>
      <c r="BJ973" s="33">
        <v>0</v>
      </c>
      <c r="BK973" s="33" t="s">
        <v>31</v>
      </c>
      <c r="BL973" s="33"/>
      <c r="BM973" s="33" t="s">
        <v>22259</v>
      </c>
    </row>
    <row r="974" spans="1:65" x14ac:dyDescent="0.25">
      <c r="A974" s="33" t="s">
        <v>18778</v>
      </c>
      <c r="B974" s="33" t="s">
        <v>7809</v>
      </c>
      <c r="C974" s="33" t="s">
        <v>18779</v>
      </c>
      <c r="D974" s="33" t="s">
        <v>13574</v>
      </c>
      <c r="E974" s="33" t="s">
        <v>11800</v>
      </c>
      <c r="F974" s="33" t="s">
        <v>11550</v>
      </c>
      <c r="G974" s="33">
        <v>258.8</v>
      </c>
      <c r="H974" s="33">
        <v>0</v>
      </c>
      <c r="I974" s="33"/>
      <c r="J974" s="33" t="s">
        <v>11304</v>
      </c>
      <c r="K974" s="33" t="s">
        <v>13375</v>
      </c>
      <c r="L974" s="33">
        <v>105</v>
      </c>
      <c r="M974" s="33"/>
      <c r="N974" s="33"/>
      <c r="O974" s="33"/>
      <c r="P974" s="33" t="s">
        <v>11306</v>
      </c>
      <c r="Q974" s="33" t="s">
        <v>11306</v>
      </c>
      <c r="R974" s="33">
        <v>0</v>
      </c>
      <c r="S974" s="33">
        <v>0</v>
      </c>
      <c r="T974" s="33" t="s">
        <v>17973</v>
      </c>
      <c r="U974" s="33" t="s">
        <v>17973</v>
      </c>
      <c r="V974" s="33"/>
      <c r="W974" s="33"/>
      <c r="X974" s="33"/>
      <c r="Y974" s="33" t="s">
        <v>11308</v>
      </c>
      <c r="Z974" s="33">
        <v>0</v>
      </c>
      <c r="AA974" s="33">
        <v>0</v>
      </c>
      <c r="AB974" s="33">
        <v>0</v>
      </c>
      <c r="AC974" s="33">
        <v>0</v>
      </c>
      <c r="AD974" s="33" t="s">
        <v>11803</v>
      </c>
      <c r="AE974" s="33" t="s">
        <v>18780</v>
      </c>
      <c r="AF974" s="33" t="s">
        <v>18781</v>
      </c>
      <c r="AG974" s="33" t="s">
        <v>18782</v>
      </c>
      <c r="AH974" s="33" t="s">
        <v>18783</v>
      </c>
      <c r="AI974" s="33" t="s">
        <v>18784</v>
      </c>
      <c r="AJ974" s="33" t="s">
        <v>18785</v>
      </c>
      <c r="AK974" s="33" t="s">
        <v>12774</v>
      </c>
      <c r="AL974" s="33" t="s">
        <v>18719</v>
      </c>
      <c r="AM974" s="33" t="s">
        <v>18786</v>
      </c>
      <c r="AN974" s="33"/>
      <c r="AO974" s="33" t="s">
        <v>11627</v>
      </c>
      <c r="AP974" s="33" t="s">
        <v>11318</v>
      </c>
      <c r="AQ974" s="33">
        <v>0</v>
      </c>
      <c r="AR974" s="33"/>
      <c r="AS974" s="33"/>
      <c r="AT974" s="33"/>
      <c r="AU974" s="33"/>
      <c r="AV974" s="33"/>
      <c r="AW974" s="33"/>
      <c r="AX974" s="33"/>
      <c r="AY974" s="33"/>
      <c r="AZ974" s="33"/>
      <c r="BA974" s="33"/>
      <c r="BB974" s="33"/>
      <c r="BC974" s="33" t="s">
        <v>11306</v>
      </c>
      <c r="BD974" s="33" t="s">
        <v>11318</v>
      </c>
      <c r="BE974" s="33"/>
      <c r="BF974" s="33"/>
      <c r="BG974" s="33"/>
      <c r="BH974" s="33"/>
      <c r="BI974" s="33"/>
      <c r="BJ974" s="33">
        <v>0</v>
      </c>
      <c r="BK974" s="33" t="s">
        <v>31</v>
      </c>
      <c r="BL974" s="33"/>
      <c r="BM974" s="33" t="s">
        <v>22259</v>
      </c>
    </row>
    <row r="975" spans="1:65" x14ac:dyDescent="0.25">
      <c r="A975" s="33" t="s">
        <v>18787</v>
      </c>
      <c r="B975" s="33" t="s">
        <v>18788</v>
      </c>
      <c r="C975" s="33" t="s">
        <v>18789</v>
      </c>
      <c r="D975" s="33" t="s">
        <v>13574</v>
      </c>
      <c r="E975" s="33"/>
      <c r="F975" s="33" t="s">
        <v>11550</v>
      </c>
      <c r="G975" s="33">
        <v>258.8</v>
      </c>
      <c r="H975" s="33">
        <v>0</v>
      </c>
      <c r="I975" s="33"/>
      <c r="J975" s="33" t="s">
        <v>11304</v>
      </c>
      <c r="K975" s="33" t="s">
        <v>11306</v>
      </c>
      <c r="L975" s="33">
        <v>105</v>
      </c>
      <c r="M975" s="33"/>
      <c r="N975" s="33"/>
      <c r="O975" s="33"/>
      <c r="P975" s="33" t="s">
        <v>11306</v>
      </c>
      <c r="Q975" s="33" t="s">
        <v>11306</v>
      </c>
      <c r="R975" s="33">
        <v>0</v>
      </c>
      <c r="S975" s="33">
        <v>0</v>
      </c>
      <c r="T975" s="33"/>
      <c r="U975" s="33"/>
      <c r="V975" s="33"/>
      <c r="W975" s="33"/>
      <c r="X975" s="33"/>
      <c r="Y975" s="33" t="s">
        <v>11308</v>
      </c>
      <c r="Z975" s="33">
        <v>0</v>
      </c>
      <c r="AA975" s="33">
        <v>0</v>
      </c>
      <c r="AB975" s="33">
        <v>0</v>
      </c>
      <c r="AC975" s="33">
        <v>0</v>
      </c>
      <c r="AD975" s="33" t="s">
        <v>11803</v>
      </c>
      <c r="AE975" s="33" t="s">
        <v>18790</v>
      </c>
      <c r="AF975" s="33" t="s">
        <v>18791</v>
      </c>
      <c r="AG975" s="33" t="s">
        <v>18792</v>
      </c>
      <c r="AH975" s="33" t="s">
        <v>18793</v>
      </c>
      <c r="AI975" s="33" t="s">
        <v>18794</v>
      </c>
      <c r="AJ975" s="33" t="s">
        <v>18795</v>
      </c>
      <c r="AK975" s="33" t="s">
        <v>12774</v>
      </c>
      <c r="AL975" s="33" t="s">
        <v>18719</v>
      </c>
      <c r="AM975" s="33" t="s">
        <v>18796</v>
      </c>
      <c r="AN975" s="33"/>
      <c r="AO975" s="33" t="s">
        <v>11627</v>
      </c>
      <c r="AP975" s="33" t="s">
        <v>11318</v>
      </c>
      <c r="AQ975" s="33">
        <v>0</v>
      </c>
      <c r="AR975" s="33"/>
      <c r="AS975" s="33"/>
      <c r="AT975" s="33"/>
      <c r="AU975" s="33"/>
      <c r="AV975" s="33"/>
      <c r="AW975" s="33"/>
      <c r="AX975" s="33"/>
      <c r="AY975" s="33"/>
      <c r="AZ975" s="33"/>
      <c r="BA975" s="33"/>
      <c r="BB975" s="33"/>
      <c r="BC975" s="33" t="s">
        <v>11306</v>
      </c>
      <c r="BD975" s="33" t="s">
        <v>11318</v>
      </c>
      <c r="BE975" s="33"/>
      <c r="BF975" s="33"/>
      <c r="BG975" s="33"/>
      <c r="BH975" s="33"/>
      <c r="BI975" s="33"/>
      <c r="BJ975" s="33">
        <v>0</v>
      </c>
      <c r="BK975" s="33" t="s">
        <v>31</v>
      </c>
      <c r="BL975" s="33"/>
      <c r="BM975" s="33" t="s">
        <v>22259</v>
      </c>
    </row>
    <row r="976" spans="1:65" x14ac:dyDescent="0.25">
      <c r="A976" s="33" t="s">
        <v>18797</v>
      </c>
      <c r="B976" s="33" t="s">
        <v>18798</v>
      </c>
      <c r="C976" s="33" t="s">
        <v>18799</v>
      </c>
      <c r="D976" s="33" t="s">
        <v>13574</v>
      </c>
      <c r="E976" s="33"/>
      <c r="F976" s="33" t="s">
        <v>11550</v>
      </c>
      <c r="G976" s="33">
        <v>258.8</v>
      </c>
      <c r="H976" s="33">
        <v>0</v>
      </c>
      <c r="I976" s="33"/>
      <c r="J976" s="33" t="s">
        <v>11304</v>
      </c>
      <c r="K976" s="33" t="s">
        <v>11306</v>
      </c>
      <c r="L976" s="33">
        <v>105</v>
      </c>
      <c r="M976" s="33"/>
      <c r="N976" s="33"/>
      <c r="O976" s="33"/>
      <c r="P976" s="33" t="s">
        <v>11306</v>
      </c>
      <c r="Q976" s="33" t="s">
        <v>11306</v>
      </c>
      <c r="R976" s="33">
        <v>0</v>
      </c>
      <c r="S976" s="33">
        <v>0</v>
      </c>
      <c r="T976" s="33"/>
      <c r="U976" s="33"/>
      <c r="V976" s="33"/>
      <c r="W976" s="33"/>
      <c r="X976" s="33"/>
      <c r="Y976" s="33" t="s">
        <v>11308</v>
      </c>
      <c r="Z976" s="33">
        <v>0</v>
      </c>
      <c r="AA976" s="33">
        <v>0</v>
      </c>
      <c r="AB976" s="33">
        <v>0</v>
      </c>
      <c r="AC976" s="33">
        <v>0</v>
      </c>
      <c r="AD976" s="33" t="s">
        <v>11803</v>
      </c>
      <c r="AE976" s="33" t="s">
        <v>18800</v>
      </c>
      <c r="AF976" s="33" t="s">
        <v>18801</v>
      </c>
      <c r="AG976" s="33" t="s">
        <v>18802</v>
      </c>
      <c r="AH976" s="33" t="s">
        <v>18803</v>
      </c>
      <c r="AI976" s="33" t="s">
        <v>18804</v>
      </c>
      <c r="AJ976" s="33" t="s">
        <v>18805</v>
      </c>
      <c r="AK976" s="33" t="s">
        <v>12774</v>
      </c>
      <c r="AL976" s="33" t="s">
        <v>18719</v>
      </c>
      <c r="AM976" s="33" t="s">
        <v>18806</v>
      </c>
      <c r="AN976" s="33"/>
      <c r="AO976" s="33" t="s">
        <v>11627</v>
      </c>
      <c r="AP976" s="33" t="s">
        <v>11318</v>
      </c>
      <c r="AQ976" s="33">
        <v>0</v>
      </c>
      <c r="AR976" s="33"/>
      <c r="AS976" s="33"/>
      <c r="AT976" s="33"/>
      <c r="AU976" s="33"/>
      <c r="AV976" s="33"/>
      <c r="AW976" s="33"/>
      <c r="AX976" s="33"/>
      <c r="AY976" s="33"/>
      <c r="AZ976" s="33"/>
      <c r="BA976" s="33"/>
      <c r="BB976" s="33"/>
      <c r="BC976" s="33" t="s">
        <v>11306</v>
      </c>
      <c r="BD976" s="33" t="s">
        <v>11318</v>
      </c>
      <c r="BE976" s="33"/>
      <c r="BF976" s="33"/>
      <c r="BG976" s="33"/>
      <c r="BH976" s="33"/>
      <c r="BI976" s="33"/>
      <c r="BJ976" s="33">
        <v>0</v>
      </c>
      <c r="BK976" s="33" t="s">
        <v>31</v>
      </c>
      <c r="BL976" s="33"/>
      <c r="BM976" s="33" t="s">
        <v>22259</v>
      </c>
    </row>
    <row r="977" spans="1:65" x14ac:dyDescent="0.25">
      <c r="A977" s="33" t="s">
        <v>18807</v>
      </c>
      <c r="B977" s="33" t="s">
        <v>18808</v>
      </c>
      <c r="C977" s="33" t="s">
        <v>18809</v>
      </c>
      <c r="D977" s="33" t="s">
        <v>13574</v>
      </c>
      <c r="E977" s="33"/>
      <c r="F977" s="33" t="s">
        <v>11550</v>
      </c>
      <c r="G977" s="33">
        <v>258.8</v>
      </c>
      <c r="H977" s="33">
        <v>0</v>
      </c>
      <c r="I977" s="33"/>
      <c r="J977" s="33" t="s">
        <v>11304</v>
      </c>
      <c r="K977" s="33" t="s">
        <v>11306</v>
      </c>
      <c r="L977" s="33">
        <v>105</v>
      </c>
      <c r="M977" s="33"/>
      <c r="N977" s="33"/>
      <c r="O977" s="33"/>
      <c r="P977" s="33" t="s">
        <v>11306</v>
      </c>
      <c r="Q977" s="33" t="s">
        <v>11306</v>
      </c>
      <c r="R977" s="33">
        <v>0</v>
      </c>
      <c r="S977" s="33">
        <v>0</v>
      </c>
      <c r="T977" s="33"/>
      <c r="U977" s="33"/>
      <c r="V977" s="33"/>
      <c r="W977" s="33"/>
      <c r="X977" s="33"/>
      <c r="Y977" s="33" t="s">
        <v>11308</v>
      </c>
      <c r="Z977" s="33">
        <v>0</v>
      </c>
      <c r="AA977" s="33">
        <v>0</v>
      </c>
      <c r="AB977" s="33">
        <v>0</v>
      </c>
      <c r="AC977" s="33">
        <v>0</v>
      </c>
      <c r="AD977" s="33" t="s">
        <v>11803</v>
      </c>
      <c r="AE977" s="33" t="s">
        <v>18810</v>
      </c>
      <c r="AF977" s="33" t="s">
        <v>18811</v>
      </c>
      <c r="AG977" s="33" t="s">
        <v>18812</v>
      </c>
      <c r="AH977" s="33" t="s">
        <v>18813</v>
      </c>
      <c r="AI977" s="33" t="s">
        <v>18814</v>
      </c>
      <c r="AJ977" s="33" t="s">
        <v>18815</v>
      </c>
      <c r="AK977" s="33" t="s">
        <v>12774</v>
      </c>
      <c r="AL977" s="33" t="s">
        <v>18719</v>
      </c>
      <c r="AM977" s="33" t="s">
        <v>18816</v>
      </c>
      <c r="AN977" s="33"/>
      <c r="AO977" s="33" t="s">
        <v>11627</v>
      </c>
      <c r="AP977" s="33" t="s">
        <v>11318</v>
      </c>
      <c r="AQ977" s="33">
        <v>0</v>
      </c>
      <c r="AR977" s="33"/>
      <c r="AS977" s="33"/>
      <c r="AT977" s="33"/>
      <c r="AU977" s="33"/>
      <c r="AV977" s="33"/>
      <c r="AW977" s="33"/>
      <c r="AX977" s="33"/>
      <c r="AY977" s="33"/>
      <c r="AZ977" s="33"/>
      <c r="BA977" s="33"/>
      <c r="BB977" s="33"/>
      <c r="BC977" s="33" t="s">
        <v>11306</v>
      </c>
      <c r="BD977" s="33" t="s">
        <v>11318</v>
      </c>
      <c r="BE977" s="33"/>
      <c r="BF977" s="33"/>
      <c r="BG977" s="33"/>
      <c r="BH977" s="33"/>
      <c r="BI977" s="33"/>
      <c r="BJ977" s="33">
        <v>0</v>
      </c>
      <c r="BK977" s="33" t="s">
        <v>31</v>
      </c>
      <c r="BL977" s="33"/>
      <c r="BM977" s="33" t="s">
        <v>22259</v>
      </c>
    </row>
    <row r="978" spans="1:65" x14ac:dyDescent="0.25">
      <c r="A978" s="33" t="s">
        <v>18817</v>
      </c>
      <c r="B978" s="33" t="s">
        <v>18818</v>
      </c>
      <c r="C978" s="33" t="s">
        <v>18819</v>
      </c>
      <c r="D978" s="33" t="s">
        <v>13574</v>
      </c>
      <c r="E978" s="33"/>
      <c r="F978" s="33" t="s">
        <v>11550</v>
      </c>
      <c r="G978" s="33">
        <v>258.8</v>
      </c>
      <c r="H978" s="33">
        <v>0</v>
      </c>
      <c r="I978" s="33"/>
      <c r="J978" s="33" t="s">
        <v>11304</v>
      </c>
      <c r="K978" s="33" t="s">
        <v>11306</v>
      </c>
      <c r="L978" s="33">
        <v>105</v>
      </c>
      <c r="M978" s="33"/>
      <c r="N978" s="33"/>
      <c r="O978" s="33"/>
      <c r="P978" s="33" t="s">
        <v>11306</v>
      </c>
      <c r="Q978" s="33" t="s">
        <v>11306</v>
      </c>
      <c r="R978" s="33">
        <v>0</v>
      </c>
      <c r="S978" s="33">
        <v>0</v>
      </c>
      <c r="T978" s="33" t="s">
        <v>17973</v>
      </c>
      <c r="U978" s="33" t="s">
        <v>17973</v>
      </c>
      <c r="V978" s="33"/>
      <c r="W978" s="33"/>
      <c r="X978" s="33"/>
      <c r="Y978" s="33" t="s">
        <v>11308</v>
      </c>
      <c r="Z978" s="33">
        <v>0</v>
      </c>
      <c r="AA978" s="33">
        <v>0</v>
      </c>
      <c r="AB978" s="33">
        <v>0</v>
      </c>
      <c r="AC978" s="33">
        <v>0</v>
      </c>
      <c r="AD978" s="33" t="s">
        <v>11803</v>
      </c>
      <c r="AE978" s="33" t="s">
        <v>18820</v>
      </c>
      <c r="AF978" s="33" t="s">
        <v>18821</v>
      </c>
      <c r="AG978" s="33" t="s">
        <v>18822</v>
      </c>
      <c r="AH978" s="33" t="s">
        <v>18823</v>
      </c>
      <c r="AI978" s="33" t="s">
        <v>18824</v>
      </c>
      <c r="AJ978" s="33" t="s">
        <v>18825</v>
      </c>
      <c r="AK978" s="33" t="s">
        <v>12774</v>
      </c>
      <c r="AL978" s="33" t="s">
        <v>18719</v>
      </c>
      <c r="AM978" s="33" t="s">
        <v>18826</v>
      </c>
      <c r="AN978" s="33"/>
      <c r="AO978" s="33" t="s">
        <v>11627</v>
      </c>
      <c r="AP978" s="33" t="s">
        <v>11318</v>
      </c>
      <c r="AQ978" s="33">
        <v>0</v>
      </c>
      <c r="AR978" s="33"/>
      <c r="AS978" s="33"/>
      <c r="AT978" s="33"/>
      <c r="AU978" s="33"/>
      <c r="AV978" s="33"/>
      <c r="AW978" s="33"/>
      <c r="AX978" s="33"/>
      <c r="AY978" s="33"/>
      <c r="AZ978" s="33"/>
      <c r="BA978" s="33"/>
      <c r="BB978" s="33"/>
      <c r="BC978" s="33" t="s">
        <v>11306</v>
      </c>
      <c r="BD978" s="33" t="s">
        <v>11318</v>
      </c>
      <c r="BE978" s="33"/>
      <c r="BF978" s="33"/>
      <c r="BG978" s="33"/>
      <c r="BH978" s="33"/>
      <c r="BI978" s="33"/>
      <c r="BJ978" s="33">
        <v>0</v>
      </c>
      <c r="BK978" s="33" t="s">
        <v>31</v>
      </c>
      <c r="BL978" s="33"/>
      <c r="BM978" s="33" t="s">
        <v>22259</v>
      </c>
    </row>
    <row r="979" spans="1:65" x14ac:dyDescent="0.25">
      <c r="A979" s="33" t="s">
        <v>18827</v>
      </c>
      <c r="B979" s="33" t="s">
        <v>18828</v>
      </c>
      <c r="C979" s="33" t="s">
        <v>18829</v>
      </c>
      <c r="D979" s="33" t="s">
        <v>13574</v>
      </c>
      <c r="E979" s="33"/>
      <c r="F979" s="33" t="s">
        <v>11550</v>
      </c>
      <c r="G979" s="33">
        <v>258.8</v>
      </c>
      <c r="H979" s="33">
        <v>0</v>
      </c>
      <c r="I979" s="33"/>
      <c r="J979" s="33" t="s">
        <v>11304</v>
      </c>
      <c r="K979" s="33" t="s">
        <v>11306</v>
      </c>
      <c r="L979" s="33">
        <v>105</v>
      </c>
      <c r="M979" s="33"/>
      <c r="N979" s="33"/>
      <c r="O979" s="33"/>
      <c r="P979" s="33" t="s">
        <v>11306</v>
      </c>
      <c r="Q979" s="33" t="s">
        <v>11306</v>
      </c>
      <c r="R979" s="33">
        <v>0</v>
      </c>
      <c r="S979" s="33">
        <v>0</v>
      </c>
      <c r="T979" s="33" t="s">
        <v>17973</v>
      </c>
      <c r="U979" s="33" t="s">
        <v>17973</v>
      </c>
      <c r="V979" s="33"/>
      <c r="W979" s="33"/>
      <c r="X979" s="33"/>
      <c r="Y979" s="33" t="s">
        <v>11308</v>
      </c>
      <c r="Z979" s="33">
        <v>0</v>
      </c>
      <c r="AA979" s="33">
        <v>0</v>
      </c>
      <c r="AB979" s="33">
        <v>0</v>
      </c>
      <c r="AC979" s="33">
        <v>0</v>
      </c>
      <c r="AD979" s="33" t="s">
        <v>11803</v>
      </c>
      <c r="AE979" s="33" t="s">
        <v>18830</v>
      </c>
      <c r="AF979" s="33" t="s">
        <v>18831</v>
      </c>
      <c r="AG979" s="33" t="s">
        <v>18832</v>
      </c>
      <c r="AH979" s="33" t="s">
        <v>18833</v>
      </c>
      <c r="AI979" s="33" t="s">
        <v>18834</v>
      </c>
      <c r="AJ979" s="33" t="s">
        <v>18835</v>
      </c>
      <c r="AK979" s="33" t="s">
        <v>12774</v>
      </c>
      <c r="AL979" s="33" t="s">
        <v>18719</v>
      </c>
      <c r="AM979" s="33" t="s">
        <v>18836</v>
      </c>
      <c r="AN979" s="33"/>
      <c r="AO979" s="33" t="s">
        <v>11627</v>
      </c>
      <c r="AP979" s="33" t="s">
        <v>11318</v>
      </c>
      <c r="AQ979" s="33">
        <v>0</v>
      </c>
      <c r="AR979" s="33"/>
      <c r="AS979" s="33"/>
      <c r="AT979" s="33"/>
      <c r="AU979" s="33"/>
      <c r="AV979" s="33"/>
      <c r="AW979" s="33"/>
      <c r="AX979" s="33"/>
      <c r="AY979" s="33"/>
      <c r="AZ979" s="33"/>
      <c r="BA979" s="33"/>
      <c r="BB979" s="33"/>
      <c r="BC979" s="33" t="s">
        <v>11306</v>
      </c>
      <c r="BD979" s="33" t="s">
        <v>11318</v>
      </c>
      <c r="BE979" s="33"/>
      <c r="BF979" s="33"/>
      <c r="BG979" s="33"/>
      <c r="BH979" s="33"/>
      <c r="BI979" s="33"/>
      <c r="BJ979" s="33">
        <v>0</v>
      </c>
      <c r="BK979" s="33" t="s">
        <v>31</v>
      </c>
      <c r="BL979" s="33"/>
      <c r="BM979" s="33" t="s">
        <v>22259</v>
      </c>
    </row>
    <row r="980" spans="1:65" x14ac:dyDescent="0.25">
      <c r="A980" s="33" t="s">
        <v>18837</v>
      </c>
      <c r="B980" s="33" t="s">
        <v>18838</v>
      </c>
      <c r="C980" s="33" t="s">
        <v>18839</v>
      </c>
      <c r="D980" s="33" t="s">
        <v>13574</v>
      </c>
      <c r="E980" s="33"/>
      <c r="F980" s="33" t="s">
        <v>11550</v>
      </c>
      <c r="G980" s="33">
        <v>258.8</v>
      </c>
      <c r="H980" s="33">
        <v>0</v>
      </c>
      <c r="I980" s="33"/>
      <c r="J980" s="33" t="s">
        <v>11304</v>
      </c>
      <c r="K980" s="33" t="s">
        <v>11306</v>
      </c>
      <c r="L980" s="33">
        <v>105</v>
      </c>
      <c r="M980" s="33"/>
      <c r="N980" s="33"/>
      <c r="O980" s="33"/>
      <c r="P980" s="33" t="s">
        <v>11306</v>
      </c>
      <c r="Q980" s="33" t="s">
        <v>11306</v>
      </c>
      <c r="R980" s="33">
        <v>0</v>
      </c>
      <c r="S980" s="33">
        <v>0</v>
      </c>
      <c r="T980" s="33" t="s">
        <v>17973</v>
      </c>
      <c r="U980" s="33" t="s">
        <v>17973</v>
      </c>
      <c r="V980" s="33"/>
      <c r="W980" s="33"/>
      <c r="X980" s="33"/>
      <c r="Y980" s="33" t="s">
        <v>11308</v>
      </c>
      <c r="Z980" s="33">
        <v>0</v>
      </c>
      <c r="AA980" s="33">
        <v>0</v>
      </c>
      <c r="AB980" s="33">
        <v>0</v>
      </c>
      <c r="AC980" s="33">
        <v>0</v>
      </c>
      <c r="AD980" s="33" t="s">
        <v>11803</v>
      </c>
      <c r="AE980" s="33" t="s">
        <v>18840</v>
      </c>
      <c r="AF980" s="33" t="s">
        <v>18841</v>
      </c>
      <c r="AG980" s="33" t="s">
        <v>18842</v>
      </c>
      <c r="AH980" s="33" t="s">
        <v>18843</v>
      </c>
      <c r="AI980" s="33" t="s">
        <v>18844</v>
      </c>
      <c r="AJ980" s="33" t="s">
        <v>18845</v>
      </c>
      <c r="AK980" s="33" t="s">
        <v>12774</v>
      </c>
      <c r="AL980" s="33" t="s">
        <v>18719</v>
      </c>
      <c r="AM980" s="33" t="s">
        <v>18846</v>
      </c>
      <c r="AN980" s="33"/>
      <c r="AO980" s="33" t="s">
        <v>11627</v>
      </c>
      <c r="AP980" s="33" t="s">
        <v>11318</v>
      </c>
      <c r="AQ980" s="33">
        <v>0</v>
      </c>
      <c r="AR980" s="33"/>
      <c r="AS980" s="33"/>
      <c r="AT980" s="33"/>
      <c r="AU980" s="33"/>
      <c r="AV980" s="33"/>
      <c r="AW980" s="33"/>
      <c r="AX980" s="33"/>
      <c r="AY980" s="33"/>
      <c r="AZ980" s="33"/>
      <c r="BA980" s="33"/>
      <c r="BB980" s="33"/>
      <c r="BC980" s="33" t="s">
        <v>11306</v>
      </c>
      <c r="BD980" s="33" t="s">
        <v>11318</v>
      </c>
      <c r="BE980" s="33"/>
      <c r="BF980" s="33"/>
      <c r="BG980" s="33"/>
      <c r="BH980" s="33"/>
      <c r="BI980" s="33"/>
      <c r="BJ980" s="33">
        <v>0</v>
      </c>
      <c r="BK980" s="33" t="s">
        <v>31</v>
      </c>
      <c r="BL980" s="33"/>
      <c r="BM980" s="33" t="s">
        <v>22259</v>
      </c>
    </row>
    <row r="981" spans="1:65" x14ac:dyDescent="0.25">
      <c r="A981" s="33" t="s">
        <v>18847</v>
      </c>
      <c r="B981" s="33" t="s">
        <v>18848</v>
      </c>
      <c r="C981" s="33" t="s">
        <v>18849</v>
      </c>
      <c r="D981" s="33" t="s">
        <v>13574</v>
      </c>
      <c r="E981" s="33"/>
      <c r="F981" s="33" t="s">
        <v>11550</v>
      </c>
      <c r="G981" s="33">
        <v>258.8</v>
      </c>
      <c r="H981" s="33">
        <v>0</v>
      </c>
      <c r="I981" s="33"/>
      <c r="J981" s="33" t="s">
        <v>11304</v>
      </c>
      <c r="K981" s="33" t="s">
        <v>11306</v>
      </c>
      <c r="L981" s="33">
        <v>105</v>
      </c>
      <c r="M981" s="33"/>
      <c r="N981" s="33"/>
      <c r="O981" s="33"/>
      <c r="P981" s="33" t="s">
        <v>11306</v>
      </c>
      <c r="Q981" s="33" t="s">
        <v>11306</v>
      </c>
      <c r="R981" s="33">
        <v>0</v>
      </c>
      <c r="S981" s="33">
        <v>0</v>
      </c>
      <c r="T981" s="33" t="s">
        <v>17973</v>
      </c>
      <c r="U981" s="33" t="s">
        <v>17973</v>
      </c>
      <c r="V981" s="33"/>
      <c r="W981" s="33"/>
      <c r="X981" s="33"/>
      <c r="Y981" s="33" t="s">
        <v>11308</v>
      </c>
      <c r="Z981" s="33">
        <v>0</v>
      </c>
      <c r="AA981" s="33">
        <v>0</v>
      </c>
      <c r="AB981" s="33">
        <v>0</v>
      </c>
      <c r="AC981" s="33">
        <v>0</v>
      </c>
      <c r="AD981" s="33" t="s">
        <v>11803</v>
      </c>
      <c r="AE981" s="33" t="s">
        <v>18850</v>
      </c>
      <c r="AF981" s="33" t="s">
        <v>18851</v>
      </c>
      <c r="AG981" s="33" t="s">
        <v>18852</v>
      </c>
      <c r="AH981" s="33" t="s">
        <v>18853</v>
      </c>
      <c r="AI981" s="33" t="s">
        <v>18854</v>
      </c>
      <c r="AJ981" s="33" t="s">
        <v>18855</v>
      </c>
      <c r="AK981" s="33" t="s">
        <v>12774</v>
      </c>
      <c r="AL981" s="33" t="s">
        <v>18719</v>
      </c>
      <c r="AM981" s="33" t="s">
        <v>18856</v>
      </c>
      <c r="AN981" s="33"/>
      <c r="AO981" s="33" t="s">
        <v>11627</v>
      </c>
      <c r="AP981" s="33" t="s">
        <v>11318</v>
      </c>
      <c r="AQ981" s="33">
        <v>0</v>
      </c>
      <c r="AR981" s="33"/>
      <c r="AS981" s="33"/>
      <c r="AT981" s="33"/>
      <c r="AU981" s="33"/>
      <c r="AV981" s="33"/>
      <c r="AW981" s="33"/>
      <c r="AX981" s="33"/>
      <c r="AY981" s="33"/>
      <c r="AZ981" s="33"/>
      <c r="BA981" s="33"/>
      <c r="BB981" s="33"/>
      <c r="BC981" s="33" t="s">
        <v>11306</v>
      </c>
      <c r="BD981" s="33" t="s">
        <v>11318</v>
      </c>
      <c r="BE981" s="33"/>
      <c r="BF981" s="33"/>
      <c r="BG981" s="33"/>
      <c r="BH981" s="33"/>
      <c r="BI981" s="33"/>
      <c r="BJ981" s="33">
        <v>0</v>
      </c>
      <c r="BK981" s="33" t="s">
        <v>31</v>
      </c>
      <c r="BL981" s="33"/>
      <c r="BM981" s="33" t="s">
        <v>22259</v>
      </c>
    </row>
    <row r="982" spans="1:65" x14ac:dyDescent="0.25">
      <c r="A982" s="33" t="s">
        <v>18857</v>
      </c>
      <c r="B982" s="33" t="s">
        <v>18858</v>
      </c>
      <c r="C982" s="33" t="s">
        <v>18859</v>
      </c>
      <c r="D982" s="33" t="s">
        <v>13574</v>
      </c>
      <c r="E982" s="33"/>
      <c r="F982" s="33" t="s">
        <v>11550</v>
      </c>
      <c r="G982" s="33">
        <v>258.8</v>
      </c>
      <c r="H982" s="33">
        <v>0</v>
      </c>
      <c r="I982" s="33"/>
      <c r="J982" s="33" t="s">
        <v>11304</v>
      </c>
      <c r="K982" s="33" t="s">
        <v>11306</v>
      </c>
      <c r="L982" s="33">
        <v>105</v>
      </c>
      <c r="M982" s="33"/>
      <c r="N982" s="33"/>
      <c r="O982" s="33"/>
      <c r="P982" s="33" t="s">
        <v>11306</v>
      </c>
      <c r="Q982" s="33" t="s">
        <v>11306</v>
      </c>
      <c r="R982" s="33">
        <v>0</v>
      </c>
      <c r="S982" s="33">
        <v>0</v>
      </c>
      <c r="T982" s="33" t="s">
        <v>17973</v>
      </c>
      <c r="U982" s="33" t="s">
        <v>17973</v>
      </c>
      <c r="V982" s="33"/>
      <c r="W982" s="33"/>
      <c r="X982" s="33"/>
      <c r="Y982" s="33" t="s">
        <v>11308</v>
      </c>
      <c r="Z982" s="33">
        <v>0</v>
      </c>
      <c r="AA982" s="33">
        <v>0</v>
      </c>
      <c r="AB982" s="33">
        <v>0</v>
      </c>
      <c r="AC982" s="33">
        <v>0</v>
      </c>
      <c r="AD982" s="33" t="s">
        <v>11803</v>
      </c>
      <c r="AE982" s="33" t="s">
        <v>18860</v>
      </c>
      <c r="AF982" s="33" t="s">
        <v>18861</v>
      </c>
      <c r="AG982" s="33" t="s">
        <v>18862</v>
      </c>
      <c r="AH982" s="33" t="s">
        <v>18863</v>
      </c>
      <c r="AI982" s="33" t="s">
        <v>18864</v>
      </c>
      <c r="AJ982" s="33" t="s">
        <v>18865</v>
      </c>
      <c r="AK982" s="33" t="s">
        <v>12774</v>
      </c>
      <c r="AL982" s="33" t="s">
        <v>18719</v>
      </c>
      <c r="AM982" s="33" t="s">
        <v>18866</v>
      </c>
      <c r="AN982" s="33"/>
      <c r="AO982" s="33" t="s">
        <v>11627</v>
      </c>
      <c r="AP982" s="33" t="s">
        <v>11318</v>
      </c>
      <c r="AQ982" s="33">
        <v>0</v>
      </c>
      <c r="AR982" s="33"/>
      <c r="AS982" s="33"/>
      <c r="AT982" s="33"/>
      <c r="AU982" s="33"/>
      <c r="AV982" s="33"/>
      <c r="AW982" s="33"/>
      <c r="AX982" s="33"/>
      <c r="AY982" s="33"/>
      <c r="AZ982" s="33"/>
      <c r="BA982" s="33"/>
      <c r="BB982" s="33"/>
      <c r="BC982" s="33" t="s">
        <v>11306</v>
      </c>
      <c r="BD982" s="33" t="s">
        <v>11318</v>
      </c>
      <c r="BE982" s="33"/>
      <c r="BF982" s="33"/>
      <c r="BG982" s="33"/>
      <c r="BH982" s="33"/>
      <c r="BI982" s="33"/>
      <c r="BJ982" s="33">
        <v>0</v>
      </c>
      <c r="BK982" s="33" t="s">
        <v>31</v>
      </c>
      <c r="BL982" s="33"/>
      <c r="BM982" s="33" t="s">
        <v>22259</v>
      </c>
    </row>
    <row r="983" spans="1:65" x14ac:dyDescent="0.25">
      <c r="A983" s="33" t="s">
        <v>18867</v>
      </c>
      <c r="B983" s="33" t="s">
        <v>18868</v>
      </c>
      <c r="C983" s="33" t="s">
        <v>18869</v>
      </c>
      <c r="D983" s="33" t="s">
        <v>13574</v>
      </c>
      <c r="E983" s="33"/>
      <c r="F983" s="33" t="s">
        <v>11550</v>
      </c>
      <c r="G983" s="33">
        <v>258.8</v>
      </c>
      <c r="H983" s="33">
        <v>0</v>
      </c>
      <c r="I983" s="33"/>
      <c r="J983" s="33" t="s">
        <v>11304</v>
      </c>
      <c r="K983" s="33" t="s">
        <v>11306</v>
      </c>
      <c r="L983" s="33">
        <v>105</v>
      </c>
      <c r="M983" s="33"/>
      <c r="N983" s="33"/>
      <c r="O983" s="33"/>
      <c r="P983" s="33" t="s">
        <v>11306</v>
      </c>
      <c r="Q983" s="33" t="s">
        <v>11306</v>
      </c>
      <c r="R983" s="33">
        <v>0</v>
      </c>
      <c r="S983" s="33">
        <v>0</v>
      </c>
      <c r="T983" s="33" t="s">
        <v>17973</v>
      </c>
      <c r="U983" s="33" t="s">
        <v>17973</v>
      </c>
      <c r="V983" s="33"/>
      <c r="W983" s="33"/>
      <c r="X983" s="33"/>
      <c r="Y983" s="33" t="s">
        <v>11308</v>
      </c>
      <c r="Z983" s="33">
        <v>0</v>
      </c>
      <c r="AA983" s="33">
        <v>0</v>
      </c>
      <c r="AB983" s="33">
        <v>0</v>
      </c>
      <c r="AC983" s="33">
        <v>0</v>
      </c>
      <c r="AD983" s="33" t="s">
        <v>11803</v>
      </c>
      <c r="AE983" s="33" t="s">
        <v>18870</v>
      </c>
      <c r="AF983" s="33" t="s">
        <v>18871</v>
      </c>
      <c r="AG983" s="33" t="s">
        <v>18872</v>
      </c>
      <c r="AH983" s="33" t="s">
        <v>18873</v>
      </c>
      <c r="AI983" s="33" t="s">
        <v>18874</v>
      </c>
      <c r="AJ983" s="33" t="s">
        <v>18875</v>
      </c>
      <c r="AK983" s="33" t="s">
        <v>12774</v>
      </c>
      <c r="AL983" s="33" t="s">
        <v>18719</v>
      </c>
      <c r="AM983" s="33" t="s">
        <v>18876</v>
      </c>
      <c r="AN983" s="33"/>
      <c r="AO983" s="33" t="s">
        <v>11627</v>
      </c>
      <c r="AP983" s="33" t="s">
        <v>11318</v>
      </c>
      <c r="AQ983" s="33">
        <v>0</v>
      </c>
      <c r="AR983" s="33"/>
      <c r="AS983" s="33"/>
      <c r="AT983" s="33"/>
      <c r="AU983" s="33"/>
      <c r="AV983" s="33"/>
      <c r="AW983" s="33"/>
      <c r="AX983" s="33"/>
      <c r="AY983" s="33"/>
      <c r="AZ983" s="33"/>
      <c r="BA983" s="33"/>
      <c r="BB983" s="33"/>
      <c r="BC983" s="33" t="s">
        <v>11306</v>
      </c>
      <c r="BD983" s="33" t="s">
        <v>11318</v>
      </c>
      <c r="BE983" s="33"/>
      <c r="BF983" s="33"/>
      <c r="BG983" s="33"/>
      <c r="BH983" s="33"/>
      <c r="BI983" s="33"/>
      <c r="BJ983" s="33">
        <v>0</v>
      </c>
      <c r="BK983" s="33" t="s">
        <v>31</v>
      </c>
      <c r="BL983" s="33"/>
      <c r="BM983" s="33" t="s">
        <v>22259</v>
      </c>
    </row>
    <row r="984" spans="1:65" x14ac:dyDescent="0.25">
      <c r="A984" s="33" t="s">
        <v>18877</v>
      </c>
      <c r="B984" s="33" t="s">
        <v>18878</v>
      </c>
      <c r="C984" s="33" t="s">
        <v>18879</v>
      </c>
      <c r="D984" s="33" t="s">
        <v>13574</v>
      </c>
      <c r="E984" s="33" t="s">
        <v>11800</v>
      </c>
      <c r="F984" s="33" t="s">
        <v>11550</v>
      </c>
      <c r="G984" s="33">
        <v>328.8</v>
      </c>
      <c r="H984" s="33">
        <v>0</v>
      </c>
      <c r="I984" s="33"/>
      <c r="J984" s="33" t="s">
        <v>11304</v>
      </c>
      <c r="K984" s="33" t="s">
        <v>14781</v>
      </c>
      <c r="L984" s="33">
        <v>120</v>
      </c>
      <c r="M984" s="33"/>
      <c r="N984" s="33"/>
      <c r="O984" s="33"/>
      <c r="P984" s="33" t="s">
        <v>11306</v>
      </c>
      <c r="Q984" s="33" t="s">
        <v>11306</v>
      </c>
      <c r="R984" s="33">
        <v>0</v>
      </c>
      <c r="S984" s="33">
        <v>0</v>
      </c>
      <c r="T984" s="33" t="s">
        <v>17973</v>
      </c>
      <c r="U984" s="33" t="s">
        <v>17973</v>
      </c>
      <c r="V984" s="33"/>
      <c r="W984" s="33" t="s">
        <v>14057</v>
      </c>
      <c r="X984" s="33"/>
      <c r="Y984" s="33" t="s">
        <v>11308</v>
      </c>
      <c r="Z984" s="33">
        <v>0</v>
      </c>
      <c r="AA984" s="33">
        <v>0</v>
      </c>
      <c r="AB984" s="33">
        <v>0</v>
      </c>
      <c r="AC984" s="33">
        <v>0</v>
      </c>
      <c r="AD984" s="33" t="s">
        <v>11803</v>
      </c>
      <c r="AE984" s="33" t="s">
        <v>18880</v>
      </c>
      <c r="AF984" s="33" t="s">
        <v>18881</v>
      </c>
      <c r="AG984" s="33" t="s">
        <v>18882</v>
      </c>
      <c r="AH984" s="33" t="s">
        <v>18883</v>
      </c>
      <c r="AI984" s="33" t="s">
        <v>18884</v>
      </c>
      <c r="AJ984" s="33" t="s">
        <v>18885</v>
      </c>
      <c r="AK984" s="33" t="s">
        <v>12774</v>
      </c>
      <c r="AL984" s="33" t="s">
        <v>18719</v>
      </c>
      <c r="AM984" s="33" t="s">
        <v>18886</v>
      </c>
      <c r="AN984" s="33"/>
      <c r="AO984" s="33" t="s">
        <v>11627</v>
      </c>
      <c r="AP984" s="33" t="s">
        <v>11318</v>
      </c>
      <c r="AQ984" s="33">
        <v>0</v>
      </c>
      <c r="AR984" s="33"/>
      <c r="AS984" s="33"/>
      <c r="AT984" s="33"/>
      <c r="AU984" s="33"/>
      <c r="AV984" s="33"/>
      <c r="AW984" s="33"/>
      <c r="AX984" s="33"/>
      <c r="AY984" s="33"/>
      <c r="AZ984" s="33"/>
      <c r="BA984" s="33"/>
      <c r="BB984" s="33"/>
      <c r="BC984" s="33" t="s">
        <v>11306</v>
      </c>
      <c r="BD984" s="33" t="s">
        <v>11318</v>
      </c>
      <c r="BE984" s="33"/>
      <c r="BF984" s="33"/>
      <c r="BG984" s="33"/>
      <c r="BH984" s="33"/>
      <c r="BI984" s="33"/>
      <c r="BJ984" s="33">
        <v>0</v>
      </c>
      <c r="BK984" s="33" t="s">
        <v>31</v>
      </c>
      <c r="BL984" s="33"/>
      <c r="BM984" s="33" t="s">
        <v>22259</v>
      </c>
    </row>
    <row r="985" spans="1:65" x14ac:dyDescent="0.25">
      <c r="A985" s="33" t="s">
        <v>18887</v>
      </c>
      <c r="B985" s="33" t="s">
        <v>18888</v>
      </c>
      <c r="C985" s="33" t="s">
        <v>18889</v>
      </c>
      <c r="D985" s="33" t="s">
        <v>13574</v>
      </c>
      <c r="E985" s="33" t="s">
        <v>11800</v>
      </c>
      <c r="F985" s="33" t="s">
        <v>11550</v>
      </c>
      <c r="G985" s="33">
        <v>328.8</v>
      </c>
      <c r="H985" s="33">
        <v>0</v>
      </c>
      <c r="I985" s="33"/>
      <c r="J985" s="33" t="s">
        <v>11304</v>
      </c>
      <c r="K985" s="33" t="s">
        <v>14781</v>
      </c>
      <c r="L985" s="33">
        <v>120</v>
      </c>
      <c r="M985" s="33"/>
      <c r="N985" s="33"/>
      <c r="O985" s="33"/>
      <c r="P985" s="33" t="s">
        <v>11306</v>
      </c>
      <c r="Q985" s="33" t="s">
        <v>11306</v>
      </c>
      <c r="R985" s="33">
        <v>0</v>
      </c>
      <c r="S985" s="33">
        <v>0</v>
      </c>
      <c r="T985" s="33" t="s">
        <v>17973</v>
      </c>
      <c r="U985" s="33" t="s">
        <v>17973</v>
      </c>
      <c r="V985" s="33"/>
      <c r="W985" s="33" t="s">
        <v>14057</v>
      </c>
      <c r="X985" s="33"/>
      <c r="Y985" s="33" t="s">
        <v>11308</v>
      </c>
      <c r="Z985" s="33">
        <v>0</v>
      </c>
      <c r="AA985" s="33">
        <v>0</v>
      </c>
      <c r="AB985" s="33">
        <v>0</v>
      </c>
      <c r="AC985" s="33">
        <v>0</v>
      </c>
      <c r="AD985" s="33" t="s">
        <v>11803</v>
      </c>
      <c r="AE985" s="33" t="s">
        <v>18890</v>
      </c>
      <c r="AF985" s="33" t="s">
        <v>18891</v>
      </c>
      <c r="AG985" s="33" t="s">
        <v>18892</v>
      </c>
      <c r="AH985" s="33" t="s">
        <v>18893</v>
      </c>
      <c r="AI985" s="33" t="s">
        <v>18894</v>
      </c>
      <c r="AJ985" s="33" t="s">
        <v>18895</v>
      </c>
      <c r="AK985" s="33" t="s">
        <v>12774</v>
      </c>
      <c r="AL985" s="33" t="s">
        <v>18719</v>
      </c>
      <c r="AM985" s="33" t="s">
        <v>18896</v>
      </c>
      <c r="AN985" s="33"/>
      <c r="AO985" s="33" t="s">
        <v>11627</v>
      </c>
      <c r="AP985" s="33" t="s">
        <v>11318</v>
      </c>
      <c r="AQ985" s="33">
        <v>0</v>
      </c>
      <c r="AR985" s="33"/>
      <c r="AS985" s="33"/>
      <c r="AT985" s="33"/>
      <c r="AU985" s="33"/>
      <c r="AV985" s="33"/>
      <c r="AW985" s="33"/>
      <c r="AX985" s="33"/>
      <c r="AY985" s="33"/>
      <c r="AZ985" s="33"/>
      <c r="BA985" s="33"/>
      <c r="BB985" s="33"/>
      <c r="BC985" s="33" t="s">
        <v>11306</v>
      </c>
      <c r="BD985" s="33" t="s">
        <v>11318</v>
      </c>
      <c r="BE985" s="33"/>
      <c r="BF985" s="33"/>
      <c r="BG985" s="33"/>
      <c r="BH985" s="33"/>
      <c r="BI985" s="33"/>
      <c r="BJ985" s="33">
        <v>0</v>
      </c>
      <c r="BK985" s="33" t="s">
        <v>31</v>
      </c>
      <c r="BL985" s="33"/>
      <c r="BM985" s="33" t="s">
        <v>22259</v>
      </c>
    </row>
    <row r="986" spans="1:65" x14ac:dyDescent="0.25">
      <c r="A986" s="33" t="s">
        <v>18897</v>
      </c>
      <c r="B986" s="33" t="s">
        <v>18898</v>
      </c>
      <c r="C986" s="33" t="s">
        <v>18899</v>
      </c>
      <c r="D986" s="33" t="s">
        <v>13574</v>
      </c>
      <c r="E986" s="33" t="s">
        <v>11800</v>
      </c>
      <c r="F986" s="33" t="s">
        <v>11550</v>
      </c>
      <c r="G986" s="33">
        <v>328.8</v>
      </c>
      <c r="H986" s="33">
        <v>0</v>
      </c>
      <c r="I986" s="33"/>
      <c r="J986" s="33" t="s">
        <v>11304</v>
      </c>
      <c r="K986" s="33" t="s">
        <v>14781</v>
      </c>
      <c r="L986" s="33">
        <v>120</v>
      </c>
      <c r="M986" s="33"/>
      <c r="N986" s="33"/>
      <c r="O986" s="33"/>
      <c r="P986" s="33" t="s">
        <v>11306</v>
      </c>
      <c r="Q986" s="33" t="s">
        <v>11306</v>
      </c>
      <c r="R986" s="33">
        <v>0</v>
      </c>
      <c r="S986" s="33">
        <v>0</v>
      </c>
      <c r="T986" s="33" t="s">
        <v>17973</v>
      </c>
      <c r="U986" s="33" t="s">
        <v>17973</v>
      </c>
      <c r="V986" s="33"/>
      <c r="W986" s="33" t="s">
        <v>14057</v>
      </c>
      <c r="X986" s="33"/>
      <c r="Y986" s="33" t="s">
        <v>11308</v>
      </c>
      <c r="Z986" s="33">
        <v>0</v>
      </c>
      <c r="AA986" s="33">
        <v>0</v>
      </c>
      <c r="AB986" s="33">
        <v>0</v>
      </c>
      <c r="AC986" s="33">
        <v>0</v>
      </c>
      <c r="AD986" s="33" t="s">
        <v>11803</v>
      </c>
      <c r="AE986" s="33" t="s">
        <v>18900</v>
      </c>
      <c r="AF986" s="33" t="s">
        <v>18901</v>
      </c>
      <c r="AG986" s="33" t="s">
        <v>18902</v>
      </c>
      <c r="AH986" s="33" t="s">
        <v>18903</v>
      </c>
      <c r="AI986" s="33" t="s">
        <v>18904</v>
      </c>
      <c r="AJ986" s="33" t="s">
        <v>18905</v>
      </c>
      <c r="AK986" s="33" t="s">
        <v>12774</v>
      </c>
      <c r="AL986" s="33" t="s">
        <v>18719</v>
      </c>
      <c r="AM986" s="33" t="s">
        <v>18906</v>
      </c>
      <c r="AN986" s="33"/>
      <c r="AO986" s="33" t="s">
        <v>11627</v>
      </c>
      <c r="AP986" s="33" t="s">
        <v>11318</v>
      </c>
      <c r="AQ986" s="33">
        <v>0</v>
      </c>
      <c r="AR986" s="33"/>
      <c r="AS986" s="33"/>
      <c r="AT986" s="33"/>
      <c r="AU986" s="33"/>
      <c r="AV986" s="33"/>
      <c r="AW986" s="33"/>
      <c r="AX986" s="33"/>
      <c r="AY986" s="33"/>
      <c r="AZ986" s="33"/>
      <c r="BA986" s="33"/>
      <c r="BB986" s="33"/>
      <c r="BC986" s="33" t="s">
        <v>11306</v>
      </c>
      <c r="BD986" s="33" t="s">
        <v>11318</v>
      </c>
      <c r="BE986" s="33"/>
      <c r="BF986" s="33"/>
      <c r="BG986" s="33"/>
      <c r="BH986" s="33"/>
      <c r="BI986" s="33"/>
      <c r="BJ986" s="33">
        <v>0</v>
      </c>
      <c r="BK986" s="33" t="s">
        <v>31</v>
      </c>
      <c r="BL986" s="33"/>
      <c r="BM986" s="33" t="s">
        <v>22259</v>
      </c>
    </row>
    <row r="987" spans="1:65" x14ac:dyDescent="0.25">
      <c r="A987" s="33" t="s">
        <v>18907</v>
      </c>
      <c r="B987" s="33" t="s">
        <v>18908</v>
      </c>
      <c r="C987" s="33" t="s">
        <v>18909</v>
      </c>
      <c r="D987" s="33" t="s">
        <v>13574</v>
      </c>
      <c r="E987" s="33" t="s">
        <v>11800</v>
      </c>
      <c r="F987" s="33" t="s">
        <v>11550</v>
      </c>
      <c r="G987" s="33">
        <v>0</v>
      </c>
      <c r="H987" s="33">
        <v>0</v>
      </c>
      <c r="I987" s="33"/>
      <c r="J987" s="33" t="s">
        <v>11304</v>
      </c>
      <c r="K987" s="33" t="s">
        <v>11306</v>
      </c>
      <c r="L987" s="33">
        <v>120</v>
      </c>
      <c r="M987" s="33"/>
      <c r="N987" s="33"/>
      <c r="O987" s="33"/>
      <c r="P987" s="33" t="s">
        <v>11306</v>
      </c>
      <c r="Q987" s="33" t="s">
        <v>11306</v>
      </c>
      <c r="R987" s="33">
        <v>0</v>
      </c>
      <c r="S987" s="33">
        <v>0</v>
      </c>
      <c r="T987" s="33"/>
      <c r="U987" s="33"/>
      <c r="V987" s="33"/>
      <c r="W987" s="33" t="s">
        <v>14057</v>
      </c>
      <c r="X987" s="33"/>
      <c r="Y987" s="33" t="s">
        <v>11308</v>
      </c>
      <c r="Z987" s="33">
        <v>0</v>
      </c>
      <c r="AA987" s="33">
        <v>0</v>
      </c>
      <c r="AB987" s="33">
        <v>0</v>
      </c>
      <c r="AC987" s="33">
        <v>0</v>
      </c>
      <c r="AD987" s="33" t="s">
        <v>16455</v>
      </c>
      <c r="AE987" s="33" t="s">
        <v>18910</v>
      </c>
      <c r="AF987" s="33" t="s">
        <v>18911</v>
      </c>
      <c r="AG987" s="33" t="s">
        <v>18912</v>
      </c>
      <c r="AH987" s="33" t="s">
        <v>18913</v>
      </c>
      <c r="AI987" s="33" t="s">
        <v>18914</v>
      </c>
      <c r="AJ987" s="33" t="s">
        <v>18915</v>
      </c>
      <c r="AK987" s="33" t="s">
        <v>12774</v>
      </c>
      <c r="AL987" s="33" t="s">
        <v>18719</v>
      </c>
      <c r="AM987" s="33" t="s">
        <v>18916</v>
      </c>
      <c r="AN987" s="33" t="s">
        <v>11227</v>
      </c>
      <c r="AO987" s="33" t="s">
        <v>11627</v>
      </c>
      <c r="AP987" s="33" t="s">
        <v>11318</v>
      </c>
      <c r="AQ987" s="33">
        <v>0</v>
      </c>
      <c r="AR987" s="33"/>
      <c r="AS987" s="33"/>
      <c r="AT987" s="33"/>
      <c r="AU987" s="33"/>
      <c r="AV987" s="33"/>
      <c r="AW987" s="33"/>
      <c r="AX987" s="33"/>
      <c r="AY987" s="33"/>
      <c r="AZ987" s="33"/>
      <c r="BA987" s="33"/>
      <c r="BB987" s="33"/>
      <c r="BC987" s="33" t="s">
        <v>11306</v>
      </c>
      <c r="BD987" s="33" t="s">
        <v>11318</v>
      </c>
      <c r="BE987" s="33" t="s">
        <v>12153</v>
      </c>
      <c r="BF987" s="33"/>
      <c r="BG987" s="33"/>
      <c r="BH987" s="33"/>
      <c r="BI987" s="33"/>
      <c r="BJ987" s="33">
        <v>0</v>
      </c>
      <c r="BK987" s="33" t="s">
        <v>31</v>
      </c>
      <c r="BL987" s="33"/>
      <c r="BM987" s="33" t="s">
        <v>22259</v>
      </c>
    </row>
    <row r="988" spans="1:65" x14ac:dyDescent="0.25">
      <c r="A988" s="33" t="s">
        <v>18917</v>
      </c>
      <c r="B988" s="33" t="s">
        <v>18918</v>
      </c>
      <c r="C988" s="33" t="s">
        <v>18919</v>
      </c>
      <c r="D988" s="33" t="s">
        <v>13574</v>
      </c>
      <c r="E988" s="33" t="s">
        <v>11800</v>
      </c>
      <c r="F988" s="33" t="s">
        <v>11550</v>
      </c>
      <c r="G988" s="33">
        <v>0</v>
      </c>
      <c r="H988" s="33">
        <v>0</v>
      </c>
      <c r="I988" s="33"/>
      <c r="J988" s="33" t="s">
        <v>11304</v>
      </c>
      <c r="K988" s="33" t="s">
        <v>11306</v>
      </c>
      <c r="L988" s="33">
        <v>120</v>
      </c>
      <c r="M988" s="33"/>
      <c r="N988" s="33"/>
      <c r="O988" s="33"/>
      <c r="P988" s="33" t="s">
        <v>11306</v>
      </c>
      <c r="Q988" s="33" t="s">
        <v>11306</v>
      </c>
      <c r="R988" s="33">
        <v>0</v>
      </c>
      <c r="S988" s="33">
        <v>0</v>
      </c>
      <c r="T988" s="33"/>
      <c r="U988" s="33"/>
      <c r="V988" s="33"/>
      <c r="W988" s="33" t="s">
        <v>14057</v>
      </c>
      <c r="X988" s="33"/>
      <c r="Y988" s="33" t="s">
        <v>11308</v>
      </c>
      <c r="Z988" s="33">
        <v>0</v>
      </c>
      <c r="AA988" s="33">
        <v>0</v>
      </c>
      <c r="AB988" s="33">
        <v>0</v>
      </c>
      <c r="AC988" s="33">
        <v>0</v>
      </c>
      <c r="AD988" s="33" t="s">
        <v>16455</v>
      </c>
      <c r="AE988" s="33" t="s">
        <v>18920</v>
      </c>
      <c r="AF988" s="33" t="s">
        <v>18921</v>
      </c>
      <c r="AG988" s="33" t="s">
        <v>18922</v>
      </c>
      <c r="AH988" s="33" t="s">
        <v>18923</v>
      </c>
      <c r="AI988" s="33" t="s">
        <v>18924</v>
      </c>
      <c r="AJ988" s="33" t="s">
        <v>18925</v>
      </c>
      <c r="AK988" s="33" t="s">
        <v>12774</v>
      </c>
      <c r="AL988" s="33" t="s">
        <v>18719</v>
      </c>
      <c r="AM988" s="33" t="s">
        <v>18926</v>
      </c>
      <c r="AN988" s="33" t="s">
        <v>11227</v>
      </c>
      <c r="AO988" s="33" t="s">
        <v>11627</v>
      </c>
      <c r="AP988" s="33" t="s">
        <v>11318</v>
      </c>
      <c r="AQ988" s="33">
        <v>0</v>
      </c>
      <c r="AR988" s="33"/>
      <c r="AS988" s="33"/>
      <c r="AT988" s="33"/>
      <c r="AU988" s="33"/>
      <c r="AV988" s="33"/>
      <c r="AW988" s="33"/>
      <c r="AX988" s="33"/>
      <c r="AY988" s="33"/>
      <c r="AZ988" s="33"/>
      <c r="BA988" s="33"/>
      <c r="BB988" s="33"/>
      <c r="BC988" s="33" t="s">
        <v>11306</v>
      </c>
      <c r="BD988" s="33" t="s">
        <v>11318</v>
      </c>
      <c r="BE988" s="33" t="s">
        <v>12153</v>
      </c>
      <c r="BF988" s="33"/>
      <c r="BG988" s="33"/>
      <c r="BH988" s="33"/>
      <c r="BI988" s="33"/>
      <c r="BJ988" s="33">
        <v>0</v>
      </c>
      <c r="BK988" s="33" t="s">
        <v>31</v>
      </c>
      <c r="BL988" s="33"/>
      <c r="BM988" s="33" t="s">
        <v>22259</v>
      </c>
    </row>
    <row r="989" spans="1:65" x14ac:dyDescent="0.25">
      <c r="A989" s="33" t="s">
        <v>18927</v>
      </c>
      <c r="B989" s="33" t="s">
        <v>1540</v>
      </c>
      <c r="C989" s="33" t="s">
        <v>18928</v>
      </c>
      <c r="D989" s="33" t="s">
        <v>13574</v>
      </c>
      <c r="E989" s="33" t="s">
        <v>11800</v>
      </c>
      <c r="F989" s="33" t="s">
        <v>11550</v>
      </c>
      <c r="G989" s="33">
        <v>0</v>
      </c>
      <c r="H989" s="33">
        <v>0</v>
      </c>
      <c r="I989" s="33"/>
      <c r="J989" s="33" t="s">
        <v>11304</v>
      </c>
      <c r="K989" s="33" t="s">
        <v>12197</v>
      </c>
      <c r="L989" s="33">
        <v>120</v>
      </c>
      <c r="M989" s="33"/>
      <c r="N989" s="33"/>
      <c r="O989" s="33"/>
      <c r="P989" s="33" t="s">
        <v>11306</v>
      </c>
      <c r="Q989" s="33" t="s">
        <v>11306</v>
      </c>
      <c r="R989" s="33">
        <v>0</v>
      </c>
      <c r="S989" s="33">
        <v>0</v>
      </c>
      <c r="T989" s="33"/>
      <c r="U989" s="33"/>
      <c r="V989" s="33"/>
      <c r="W989" s="33" t="s">
        <v>14057</v>
      </c>
      <c r="X989" s="33"/>
      <c r="Y989" s="33" t="s">
        <v>11308</v>
      </c>
      <c r="Z989" s="33">
        <v>0</v>
      </c>
      <c r="AA989" s="33">
        <v>0</v>
      </c>
      <c r="AB989" s="33">
        <v>0</v>
      </c>
      <c r="AC989" s="33">
        <v>0</v>
      </c>
      <c r="AD989" s="33" t="s">
        <v>16455</v>
      </c>
      <c r="AE989" s="33" t="s">
        <v>18929</v>
      </c>
      <c r="AF989" s="33" t="s">
        <v>18930</v>
      </c>
      <c r="AG989" s="33" t="s">
        <v>18931</v>
      </c>
      <c r="AH989" s="33" t="s">
        <v>18932</v>
      </c>
      <c r="AI989" s="33" t="s">
        <v>18933</v>
      </c>
      <c r="AJ989" s="33" t="s">
        <v>18934</v>
      </c>
      <c r="AK989" s="33" t="s">
        <v>12774</v>
      </c>
      <c r="AL989" s="33" t="s">
        <v>18719</v>
      </c>
      <c r="AM989" s="33" t="s">
        <v>18935</v>
      </c>
      <c r="AN989" s="33"/>
      <c r="AO989" s="33" t="s">
        <v>11627</v>
      </c>
      <c r="AP989" s="33" t="s">
        <v>11318</v>
      </c>
      <c r="AQ989" s="33">
        <v>0</v>
      </c>
      <c r="AR989" s="33"/>
      <c r="AS989" s="33"/>
      <c r="AT989" s="33"/>
      <c r="AU989" s="33"/>
      <c r="AV989" s="33"/>
      <c r="AW989" s="33"/>
      <c r="AX989" s="33"/>
      <c r="AY989" s="33"/>
      <c r="AZ989" s="33"/>
      <c r="BA989" s="33"/>
      <c r="BB989" s="33"/>
      <c r="BC989" s="33" t="s">
        <v>11306</v>
      </c>
      <c r="BD989" s="33" t="s">
        <v>11318</v>
      </c>
      <c r="BE989" s="33" t="s">
        <v>12153</v>
      </c>
      <c r="BF989" s="33"/>
      <c r="BG989" s="33"/>
      <c r="BH989" s="33"/>
      <c r="BI989" s="33"/>
      <c r="BJ989" s="33">
        <v>0</v>
      </c>
      <c r="BK989" s="33" t="s">
        <v>31</v>
      </c>
      <c r="BL989" s="33"/>
      <c r="BM989" s="33" t="s">
        <v>22259</v>
      </c>
    </row>
    <row r="990" spans="1:65" x14ac:dyDescent="0.25">
      <c r="A990" s="33" t="s">
        <v>18936</v>
      </c>
      <c r="B990" s="33" t="s">
        <v>18937</v>
      </c>
      <c r="C990" s="33" t="s">
        <v>18938</v>
      </c>
      <c r="D990" s="33" t="s">
        <v>13574</v>
      </c>
      <c r="E990" s="33" t="s">
        <v>11800</v>
      </c>
      <c r="F990" s="33" t="s">
        <v>11550</v>
      </c>
      <c r="G990" s="33">
        <v>338.8</v>
      </c>
      <c r="H990" s="33">
        <v>0</v>
      </c>
      <c r="I990" s="33"/>
      <c r="J990" s="33" t="s">
        <v>11304</v>
      </c>
      <c r="K990" s="33" t="s">
        <v>14781</v>
      </c>
      <c r="L990" s="33">
        <v>120</v>
      </c>
      <c r="M990" s="33"/>
      <c r="N990" s="33"/>
      <c r="O990" s="33"/>
      <c r="P990" s="33" t="s">
        <v>11306</v>
      </c>
      <c r="Q990" s="33" t="s">
        <v>11306</v>
      </c>
      <c r="R990" s="33">
        <v>0</v>
      </c>
      <c r="S990" s="33">
        <v>0</v>
      </c>
      <c r="T990" s="33" t="s">
        <v>17973</v>
      </c>
      <c r="U990" s="33" t="s">
        <v>17973</v>
      </c>
      <c r="V990" s="33"/>
      <c r="W990" s="33" t="s">
        <v>14057</v>
      </c>
      <c r="X990" s="33"/>
      <c r="Y990" s="33" t="s">
        <v>11308</v>
      </c>
      <c r="Z990" s="33">
        <v>0</v>
      </c>
      <c r="AA990" s="33">
        <v>0</v>
      </c>
      <c r="AB990" s="33">
        <v>0</v>
      </c>
      <c r="AC990" s="33">
        <v>0</v>
      </c>
      <c r="AD990" s="33" t="s">
        <v>11803</v>
      </c>
      <c r="AE990" s="33" t="s">
        <v>18939</v>
      </c>
      <c r="AF990" s="33" t="s">
        <v>18940</v>
      </c>
      <c r="AG990" s="33" t="s">
        <v>18941</v>
      </c>
      <c r="AH990" s="33" t="s">
        <v>18942</v>
      </c>
      <c r="AI990" s="33" t="s">
        <v>18943</v>
      </c>
      <c r="AJ990" s="33" t="s">
        <v>18944</v>
      </c>
      <c r="AK990" s="33" t="s">
        <v>12774</v>
      </c>
      <c r="AL990" s="33" t="s">
        <v>18719</v>
      </c>
      <c r="AM990" s="33" t="s">
        <v>18945</v>
      </c>
      <c r="AN990" s="33"/>
      <c r="AO990" s="33" t="s">
        <v>11627</v>
      </c>
      <c r="AP990" s="33" t="s">
        <v>11318</v>
      </c>
      <c r="AQ990" s="33">
        <v>0</v>
      </c>
      <c r="AR990" s="33"/>
      <c r="AS990" s="33"/>
      <c r="AT990" s="33"/>
      <c r="AU990" s="33"/>
      <c r="AV990" s="33"/>
      <c r="AW990" s="33"/>
      <c r="AX990" s="33"/>
      <c r="AY990" s="33"/>
      <c r="AZ990" s="33"/>
      <c r="BA990" s="33"/>
      <c r="BB990" s="33"/>
      <c r="BC990" s="33" t="s">
        <v>11306</v>
      </c>
      <c r="BD990" s="33" t="s">
        <v>11318</v>
      </c>
      <c r="BE990" s="33"/>
      <c r="BF990" s="33"/>
      <c r="BG990" s="33"/>
      <c r="BH990" s="33"/>
      <c r="BI990" s="33"/>
      <c r="BJ990" s="33">
        <v>0</v>
      </c>
      <c r="BK990" s="33" t="s">
        <v>31</v>
      </c>
      <c r="BL990" s="33"/>
      <c r="BM990" s="33" t="s">
        <v>22259</v>
      </c>
    </row>
    <row r="991" spans="1:65" x14ac:dyDescent="0.25">
      <c r="A991" s="33" t="s">
        <v>18946</v>
      </c>
      <c r="B991" s="33" t="s">
        <v>18947</v>
      </c>
      <c r="C991" s="33" t="s">
        <v>18948</v>
      </c>
      <c r="D991" s="33" t="s">
        <v>13574</v>
      </c>
      <c r="E991" s="33" t="s">
        <v>11800</v>
      </c>
      <c r="F991" s="33" t="s">
        <v>11550</v>
      </c>
      <c r="G991" s="33">
        <v>338.8</v>
      </c>
      <c r="H991" s="33">
        <v>0</v>
      </c>
      <c r="I991" s="33"/>
      <c r="J991" s="33" t="s">
        <v>11304</v>
      </c>
      <c r="K991" s="33" t="s">
        <v>14781</v>
      </c>
      <c r="L991" s="33">
        <v>120</v>
      </c>
      <c r="M991" s="33"/>
      <c r="N991" s="33"/>
      <c r="O991" s="33"/>
      <c r="P991" s="33" t="s">
        <v>11306</v>
      </c>
      <c r="Q991" s="33" t="s">
        <v>11306</v>
      </c>
      <c r="R991" s="33">
        <v>0</v>
      </c>
      <c r="S991" s="33">
        <v>0</v>
      </c>
      <c r="T991" s="33" t="s">
        <v>17973</v>
      </c>
      <c r="U991" s="33" t="s">
        <v>17973</v>
      </c>
      <c r="V991" s="33"/>
      <c r="W991" s="33" t="s">
        <v>14057</v>
      </c>
      <c r="X991" s="33"/>
      <c r="Y991" s="33" t="s">
        <v>11308</v>
      </c>
      <c r="Z991" s="33">
        <v>0</v>
      </c>
      <c r="AA991" s="33">
        <v>0</v>
      </c>
      <c r="AB991" s="33">
        <v>0</v>
      </c>
      <c r="AC991" s="33">
        <v>0</v>
      </c>
      <c r="AD991" s="33" t="s">
        <v>11803</v>
      </c>
      <c r="AE991" s="33" t="s">
        <v>18949</v>
      </c>
      <c r="AF991" s="33" t="s">
        <v>18950</v>
      </c>
      <c r="AG991" s="33" t="s">
        <v>18951</v>
      </c>
      <c r="AH991" s="33" t="s">
        <v>18952</v>
      </c>
      <c r="AI991" s="33" t="s">
        <v>18953</v>
      </c>
      <c r="AJ991" s="33" t="s">
        <v>18954</v>
      </c>
      <c r="AK991" s="33" t="s">
        <v>12774</v>
      </c>
      <c r="AL991" s="33" t="s">
        <v>18719</v>
      </c>
      <c r="AM991" s="33" t="s">
        <v>18955</v>
      </c>
      <c r="AN991" s="33"/>
      <c r="AO991" s="33" t="s">
        <v>11627</v>
      </c>
      <c r="AP991" s="33" t="s">
        <v>11318</v>
      </c>
      <c r="AQ991" s="33">
        <v>0</v>
      </c>
      <c r="AR991" s="33"/>
      <c r="AS991" s="33"/>
      <c r="AT991" s="33"/>
      <c r="AU991" s="33"/>
      <c r="AV991" s="33"/>
      <c r="AW991" s="33"/>
      <c r="AX991" s="33"/>
      <c r="AY991" s="33"/>
      <c r="AZ991" s="33"/>
      <c r="BA991" s="33"/>
      <c r="BB991" s="33"/>
      <c r="BC991" s="33" t="s">
        <v>11306</v>
      </c>
      <c r="BD991" s="33" t="s">
        <v>11318</v>
      </c>
      <c r="BE991" s="33"/>
      <c r="BF991" s="33"/>
      <c r="BG991" s="33"/>
      <c r="BH991" s="33"/>
      <c r="BI991" s="33"/>
      <c r="BJ991" s="33">
        <v>0</v>
      </c>
      <c r="BK991" s="33" t="s">
        <v>31</v>
      </c>
      <c r="BL991" s="33"/>
      <c r="BM991" s="33" t="s">
        <v>22259</v>
      </c>
    </row>
    <row r="992" spans="1:65" x14ac:dyDescent="0.25">
      <c r="A992" s="33" t="s">
        <v>18956</v>
      </c>
      <c r="B992" s="33" t="s">
        <v>18957</v>
      </c>
      <c r="C992" s="33" t="s">
        <v>18958</v>
      </c>
      <c r="D992" s="33" t="s">
        <v>13574</v>
      </c>
      <c r="E992" s="33" t="s">
        <v>11800</v>
      </c>
      <c r="F992" s="33" t="s">
        <v>11550</v>
      </c>
      <c r="G992" s="33">
        <v>338.8</v>
      </c>
      <c r="H992" s="33">
        <v>0</v>
      </c>
      <c r="I992" s="33"/>
      <c r="J992" s="33" t="s">
        <v>11304</v>
      </c>
      <c r="K992" s="33" t="s">
        <v>14781</v>
      </c>
      <c r="L992" s="33">
        <v>120</v>
      </c>
      <c r="M992" s="33"/>
      <c r="N992" s="33"/>
      <c r="O992" s="33"/>
      <c r="P992" s="33" t="s">
        <v>11306</v>
      </c>
      <c r="Q992" s="33" t="s">
        <v>11306</v>
      </c>
      <c r="R992" s="33">
        <v>0</v>
      </c>
      <c r="S992" s="33">
        <v>0</v>
      </c>
      <c r="T992" s="33" t="s">
        <v>17973</v>
      </c>
      <c r="U992" s="33" t="s">
        <v>17973</v>
      </c>
      <c r="V992" s="33"/>
      <c r="W992" s="33" t="s">
        <v>14057</v>
      </c>
      <c r="X992" s="33"/>
      <c r="Y992" s="33" t="s">
        <v>11308</v>
      </c>
      <c r="Z992" s="33">
        <v>0</v>
      </c>
      <c r="AA992" s="33">
        <v>0</v>
      </c>
      <c r="AB992" s="33">
        <v>0</v>
      </c>
      <c r="AC992" s="33">
        <v>0</v>
      </c>
      <c r="AD992" s="33" t="s">
        <v>11803</v>
      </c>
      <c r="AE992" s="33" t="s">
        <v>18959</v>
      </c>
      <c r="AF992" s="33" t="s">
        <v>18960</v>
      </c>
      <c r="AG992" s="33" t="s">
        <v>18961</v>
      </c>
      <c r="AH992" s="33" t="s">
        <v>18962</v>
      </c>
      <c r="AI992" s="33" t="s">
        <v>18963</v>
      </c>
      <c r="AJ992" s="33" t="s">
        <v>18964</v>
      </c>
      <c r="AK992" s="33" t="s">
        <v>12774</v>
      </c>
      <c r="AL992" s="33" t="s">
        <v>18719</v>
      </c>
      <c r="AM992" s="33" t="s">
        <v>18965</v>
      </c>
      <c r="AN992" s="33"/>
      <c r="AO992" s="33" t="s">
        <v>11627</v>
      </c>
      <c r="AP992" s="33" t="s">
        <v>11318</v>
      </c>
      <c r="AQ992" s="33">
        <v>0</v>
      </c>
      <c r="AR992" s="33"/>
      <c r="AS992" s="33"/>
      <c r="AT992" s="33"/>
      <c r="AU992" s="33"/>
      <c r="AV992" s="33"/>
      <c r="AW992" s="33"/>
      <c r="AX992" s="33"/>
      <c r="AY992" s="33"/>
      <c r="AZ992" s="33"/>
      <c r="BA992" s="33"/>
      <c r="BB992" s="33"/>
      <c r="BC992" s="33" t="s">
        <v>11306</v>
      </c>
      <c r="BD992" s="33" t="s">
        <v>11318</v>
      </c>
      <c r="BE992" s="33"/>
      <c r="BF992" s="33"/>
      <c r="BG992" s="33"/>
      <c r="BH992" s="33"/>
      <c r="BI992" s="33"/>
      <c r="BJ992" s="33">
        <v>0</v>
      </c>
      <c r="BK992" s="33" t="s">
        <v>31</v>
      </c>
      <c r="BL992" s="33"/>
      <c r="BM992" s="33" t="s">
        <v>22259</v>
      </c>
    </row>
    <row r="993" spans="1:65" x14ac:dyDescent="0.25">
      <c r="A993" s="33" t="s">
        <v>18966</v>
      </c>
      <c r="B993" s="33" t="s">
        <v>18967</v>
      </c>
      <c r="C993" s="33" t="s">
        <v>18968</v>
      </c>
      <c r="D993" s="33" t="s">
        <v>13574</v>
      </c>
      <c r="E993" s="33" t="s">
        <v>11800</v>
      </c>
      <c r="F993" s="33" t="s">
        <v>11550</v>
      </c>
      <c r="G993" s="33">
        <v>338.8</v>
      </c>
      <c r="H993" s="33">
        <v>0</v>
      </c>
      <c r="I993" s="33"/>
      <c r="J993" s="33" t="s">
        <v>11304</v>
      </c>
      <c r="K993" s="33" t="s">
        <v>14781</v>
      </c>
      <c r="L993" s="33">
        <v>120</v>
      </c>
      <c r="M993" s="33"/>
      <c r="N993" s="33"/>
      <c r="O993" s="33"/>
      <c r="P993" s="33" t="s">
        <v>11306</v>
      </c>
      <c r="Q993" s="33" t="s">
        <v>11306</v>
      </c>
      <c r="R993" s="33">
        <v>0</v>
      </c>
      <c r="S993" s="33">
        <v>0</v>
      </c>
      <c r="T993" s="33" t="s">
        <v>17973</v>
      </c>
      <c r="U993" s="33" t="s">
        <v>17973</v>
      </c>
      <c r="V993" s="33"/>
      <c r="W993" s="33" t="s">
        <v>14057</v>
      </c>
      <c r="X993" s="33"/>
      <c r="Y993" s="33" t="s">
        <v>11308</v>
      </c>
      <c r="Z993" s="33">
        <v>0</v>
      </c>
      <c r="AA993" s="33">
        <v>0</v>
      </c>
      <c r="AB993" s="33">
        <v>0</v>
      </c>
      <c r="AC993" s="33">
        <v>0</v>
      </c>
      <c r="AD993" s="33" t="s">
        <v>11803</v>
      </c>
      <c r="AE993" s="33" t="s">
        <v>18969</v>
      </c>
      <c r="AF993" s="33" t="s">
        <v>18970</v>
      </c>
      <c r="AG993" s="33" t="s">
        <v>18971</v>
      </c>
      <c r="AH993" s="33" t="s">
        <v>18972</v>
      </c>
      <c r="AI993" s="33" t="s">
        <v>18973</v>
      </c>
      <c r="AJ993" s="33" t="s">
        <v>18974</v>
      </c>
      <c r="AK993" s="33" t="s">
        <v>12774</v>
      </c>
      <c r="AL993" s="33" t="s">
        <v>18719</v>
      </c>
      <c r="AM993" s="33" t="s">
        <v>18975</v>
      </c>
      <c r="AN993" s="33"/>
      <c r="AO993" s="33" t="s">
        <v>11627</v>
      </c>
      <c r="AP993" s="33" t="s">
        <v>11318</v>
      </c>
      <c r="AQ993" s="33">
        <v>0</v>
      </c>
      <c r="AR993" s="33"/>
      <c r="AS993" s="33"/>
      <c r="AT993" s="33"/>
      <c r="AU993" s="33"/>
      <c r="AV993" s="33"/>
      <c r="AW993" s="33"/>
      <c r="AX993" s="33"/>
      <c r="AY993" s="33"/>
      <c r="AZ993" s="33"/>
      <c r="BA993" s="33"/>
      <c r="BB993" s="33"/>
      <c r="BC993" s="33" t="s">
        <v>11306</v>
      </c>
      <c r="BD993" s="33" t="s">
        <v>11318</v>
      </c>
      <c r="BE993" s="33"/>
      <c r="BF993" s="33"/>
      <c r="BG993" s="33"/>
      <c r="BH993" s="33"/>
      <c r="BI993" s="33"/>
      <c r="BJ993" s="33">
        <v>0</v>
      </c>
      <c r="BK993" s="33" t="s">
        <v>31</v>
      </c>
      <c r="BL993" s="33"/>
      <c r="BM993" s="33" t="s">
        <v>22259</v>
      </c>
    </row>
    <row r="994" spans="1:65" x14ac:dyDescent="0.25">
      <c r="A994" s="33" t="s">
        <v>18976</v>
      </c>
      <c r="B994" s="33" t="s">
        <v>18977</v>
      </c>
      <c r="C994" s="33" t="s">
        <v>18978</v>
      </c>
      <c r="D994" s="33" t="s">
        <v>13574</v>
      </c>
      <c r="E994" s="33" t="s">
        <v>11800</v>
      </c>
      <c r="F994" s="33" t="s">
        <v>11550</v>
      </c>
      <c r="G994" s="33">
        <v>338.8</v>
      </c>
      <c r="H994" s="33">
        <v>0</v>
      </c>
      <c r="I994" s="33"/>
      <c r="J994" s="33" t="s">
        <v>11304</v>
      </c>
      <c r="K994" s="33" t="s">
        <v>14781</v>
      </c>
      <c r="L994" s="33">
        <v>120</v>
      </c>
      <c r="M994" s="33"/>
      <c r="N994" s="33"/>
      <c r="O994" s="33"/>
      <c r="P994" s="33" t="s">
        <v>11306</v>
      </c>
      <c r="Q994" s="33" t="s">
        <v>11306</v>
      </c>
      <c r="R994" s="33">
        <v>0</v>
      </c>
      <c r="S994" s="33">
        <v>0</v>
      </c>
      <c r="T994" s="33" t="s">
        <v>17973</v>
      </c>
      <c r="U994" s="33" t="s">
        <v>17973</v>
      </c>
      <c r="V994" s="33"/>
      <c r="W994" s="33" t="s">
        <v>14057</v>
      </c>
      <c r="X994" s="33"/>
      <c r="Y994" s="33" t="s">
        <v>11308</v>
      </c>
      <c r="Z994" s="33">
        <v>0</v>
      </c>
      <c r="AA994" s="33">
        <v>0</v>
      </c>
      <c r="AB994" s="33">
        <v>0</v>
      </c>
      <c r="AC994" s="33">
        <v>0</v>
      </c>
      <c r="AD994" s="33" t="s">
        <v>11803</v>
      </c>
      <c r="AE994" s="33" t="s">
        <v>18979</v>
      </c>
      <c r="AF994" s="33" t="s">
        <v>18980</v>
      </c>
      <c r="AG994" s="33" t="s">
        <v>18981</v>
      </c>
      <c r="AH994" s="33" t="s">
        <v>18982</v>
      </c>
      <c r="AI994" s="33" t="s">
        <v>18983</v>
      </c>
      <c r="AJ994" s="33" t="s">
        <v>18984</v>
      </c>
      <c r="AK994" s="33" t="s">
        <v>12774</v>
      </c>
      <c r="AL994" s="33" t="s">
        <v>18719</v>
      </c>
      <c r="AM994" s="33" t="s">
        <v>18985</v>
      </c>
      <c r="AN994" s="33"/>
      <c r="AO994" s="33" t="s">
        <v>11627</v>
      </c>
      <c r="AP994" s="33" t="s">
        <v>11318</v>
      </c>
      <c r="AQ994" s="33">
        <v>0</v>
      </c>
      <c r="AR994" s="33"/>
      <c r="AS994" s="33"/>
      <c r="AT994" s="33"/>
      <c r="AU994" s="33"/>
      <c r="AV994" s="33"/>
      <c r="AW994" s="33"/>
      <c r="AX994" s="33"/>
      <c r="AY994" s="33"/>
      <c r="AZ994" s="33"/>
      <c r="BA994" s="33"/>
      <c r="BB994" s="33"/>
      <c r="BC994" s="33" t="s">
        <v>11306</v>
      </c>
      <c r="BD994" s="33" t="s">
        <v>11318</v>
      </c>
      <c r="BE994" s="33"/>
      <c r="BF994" s="33"/>
      <c r="BG994" s="33"/>
      <c r="BH994" s="33"/>
      <c r="BI994" s="33"/>
      <c r="BJ994" s="33">
        <v>0</v>
      </c>
      <c r="BK994" s="33" t="s">
        <v>31</v>
      </c>
      <c r="BL994" s="33"/>
      <c r="BM994" s="33" t="s">
        <v>22259</v>
      </c>
    </row>
    <row r="995" spans="1:65" x14ac:dyDescent="0.25">
      <c r="A995" s="33" t="s">
        <v>18986</v>
      </c>
      <c r="B995" s="33" t="s">
        <v>18987</v>
      </c>
      <c r="C995" s="33" t="s">
        <v>18988</v>
      </c>
      <c r="D995" s="33" t="s">
        <v>13574</v>
      </c>
      <c r="E995" s="33" t="s">
        <v>11800</v>
      </c>
      <c r="F995" s="33" t="s">
        <v>11550</v>
      </c>
      <c r="G995" s="33">
        <v>338.8</v>
      </c>
      <c r="H995" s="33">
        <v>0</v>
      </c>
      <c r="I995" s="33"/>
      <c r="J995" s="33" t="s">
        <v>11304</v>
      </c>
      <c r="K995" s="33" t="s">
        <v>14781</v>
      </c>
      <c r="L995" s="33">
        <v>120</v>
      </c>
      <c r="M995" s="33"/>
      <c r="N995" s="33"/>
      <c r="O995" s="33"/>
      <c r="P995" s="33" t="s">
        <v>11306</v>
      </c>
      <c r="Q995" s="33" t="s">
        <v>11306</v>
      </c>
      <c r="R995" s="33">
        <v>0</v>
      </c>
      <c r="S995" s="33">
        <v>0</v>
      </c>
      <c r="T995" s="33" t="s">
        <v>17973</v>
      </c>
      <c r="U995" s="33" t="s">
        <v>17973</v>
      </c>
      <c r="V995" s="33"/>
      <c r="W995" s="33" t="s">
        <v>14057</v>
      </c>
      <c r="X995" s="33"/>
      <c r="Y995" s="33" t="s">
        <v>11308</v>
      </c>
      <c r="Z995" s="33">
        <v>0</v>
      </c>
      <c r="AA995" s="33">
        <v>0</v>
      </c>
      <c r="AB995" s="33">
        <v>0</v>
      </c>
      <c r="AC995" s="33">
        <v>0</v>
      </c>
      <c r="AD995" s="33" t="s">
        <v>11803</v>
      </c>
      <c r="AE995" s="33" t="s">
        <v>18989</v>
      </c>
      <c r="AF995" s="33" t="s">
        <v>18990</v>
      </c>
      <c r="AG995" s="33" t="s">
        <v>18991</v>
      </c>
      <c r="AH995" s="33" t="s">
        <v>18992</v>
      </c>
      <c r="AI995" s="33" t="s">
        <v>18993</v>
      </c>
      <c r="AJ995" s="33" t="s">
        <v>18994</v>
      </c>
      <c r="AK995" s="33" t="s">
        <v>12774</v>
      </c>
      <c r="AL995" s="33" t="s">
        <v>18719</v>
      </c>
      <c r="AM995" s="33" t="s">
        <v>18995</v>
      </c>
      <c r="AN995" s="33"/>
      <c r="AO995" s="33" t="s">
        <v>11627</v>
      </c>
      <c r="AP995" s="33" t="s">
        <v>11318</v>
      </c>
      <c r="AQ995" s="33">
        <v>0</v>
      </c>
      <c r="AR995" s="33"/>
      <c r="AS995" s="33"/>
      <c r="AT995" s="33"/>
      <c r="AU995" s="33"/>
      <c r="AV995" s="33"/>
      <c r="AW995" s="33"/>
      <c r="AX995" s="33"/>
      <c r="AY995" s="33"/>
      <c r="AZ995" s="33"/>
      <c r="BA995" s="33"/>
      <c r="BB995" s="33"/>
      <c r="BC995" s="33" t="s">
        <v>11306</v>
      </c>
      <c r="BD995" s="33" t="s">
        <v>11318</v>
      </c>
      <c r="BE995" s="33"/>
      <c r="BF995" s="33"/>
      <c r="BG995" s="33"/>
      <c r="BH995" s="33"/>
      <c r="BI995" s="33"/>
      <c r="BJ995" s="33">
        <v>0</v>
      </c>
      <c r="BK995" s="33" t="s">
        <v>31</v>
      </c>
      <c r="BL995" s="33"/>
      <c r="BM995" s="33" t="s">
        <v>22259</v>
      </c>
    </row>
    <row r="996" spans="1:65" x14ac:dyDescent="0.25">
      <c r="A996" s="33" t="s">
        <v>18996</v>
      </c>
      <c r="B996" s="33" t="s">
        <v>18997</v>
      </c>
      <c r="C996" s="33" t="s">
        <v>18998</v>
      </c>
      <c r="D996" s="33" t="s">
        <v>13574</v>
      </c>
      <c r="E996" s="33" t="s">
        <v>11800</v>
      </c>
      <c r="F996" s="33" t="s">
        <v>11550</v>
      </c>
      <c r="G996" s="33">
        <v>338</v>
      </c>
      <c r="H996" s="33">
        <v>0</v>
      </c>
      <c r="I996" s="33"/>
      <c r="J996" s="33" t="s">
        <v>11304</v>
      </c>
      <c r="K996" s="33" t="s">
        <v>14781</v>
      </c>
      <c r="L996" s="33">
        <v>120</v>
      </c>
      <c r="M996" s="33"/>
      <c r="N996" s="33"/>
      <c r="O996" s="33"/>
      <c r="P996" s="33" t="s">
        <v>11306</v>
      </c>
      <c r="Q996" s="33" t="s">
        <v>11306</v>
      </c>
      <c r="R996" s="33">
        <v>0</v>
      </c>
      <c r="S996" s="33">
        <v>0</v>
      </c>
      <c r="T996" s="33" t="s">
        <v>17973</v>
      </c>
      <c r="U996" s="33" t="s">
        <v>17973</v>
      </c>
      <c r="V996" s="33"/>
      <c r="W996" s="33" t="s">
        <v>14057</v>
      </c>
      <c r="X996" s="33"/>
      <c r="Y996" s="33" t="s">
        <v>11308</v>
      </c>
      <c r="Z996" s="33">
        <v>0</v>
      </c>
      <c r="AA996" s="33">
        <v>0</v>
      </c>
      <c r="AB996" s="33">
        <v>0</v>
      </c>
      <c r="AC996" s="33">
        <v>0</v>
      </c>
      <c r="AD996" s="33" t="s">
        <v>11803</v>
      </c>
      <c r="AE996" s="33" t="s">
        <v>18999</v>
      </c>
      <c r="AF996" s="33" t="s">
        <v>19000</v>
      </c>
      <c r="AG996" s="33" t="s">
        <v>19001</v>
      </c>
      <c r="AH996" s="33" t="s">
        <v>19002</v>
      </c>
      <c r="AI996" s="33" t="s">
        <v>19003</v>
      </c>
      <c r="AJ996" s="33" t="s">
        <v>19004</v>
      </c>
      <c r="AK996" s="33" t="s">
        <v>12774</v>
      </c>
      <c r="AL996" s="33" t="s">
        <v>18719</v>
      </c>
      <c r="AM996" s="33" t="s">
        <v>19005</v>
      </c>
      <c r="AN996" s="33"/>
      <c r="AO996" s="33" t="s">
        <v>11627</v>
      </c>
      <c r="AP996" s="33" t="s">
        <v>11318</v>
      </c>
      <c r="AQ996" s="33">
        <v>0</v>
      </c>
      <c r="AR996" s="33"/>
      <c r="AS996" s="33"/>
      <c r="AT996" s="33"/>
      <c r="AU996" s="33"/>
      <c r="AV996" s="33"/>
      <c r="AW996" s="33"/>
      <c r="AX996" s="33"/>
      <c r="AY996" s="33"/>
      <c r="AZ996" s="33"/>
      <c r="BA996" s="33"/>
      <c r="BB996" s="33"/>
      <c r="BC996" s="33" t="s">
        <v>11306</v>
      </c>
      <c r="BD996" s="33" t="s">
        <v>11318</v>
      </c>
      <c r="BE996" s="33"/>
      <c r="BF996" s="33"/>
      <c r="BG996" s="33"/>
      <c r="BH996" s="33"/>
      <c r="BI996" s="33"/>
      <c r="BJ996" s="33">
        <v>0</v>
      </c>
      <c r="BK996" s="33" t="s">
        <v>31</v>
      </c>
      <c r="BL996" s="33"/>
      <c r="BM996" s="33" t="s">
        <v>22259</v>
      </c>
    </row>
    <row r="997" spans="1:65" x14ac:dyDescent="0.25">
      <c r="A997" s="33" t="s">
        <v>19006</v>
      </c>
      <c r="B997" s="33" t="s">
        <v>19007</v>
      </c>
      <c r="C997" s="33" t="s">
        <v>19008</v>
      </c>
      <c r="D997" s="33" t="s">
        <v>13574</v>
      </c>
      <c r="E997" s="33" t="s">
        <v>11800</v>
      </c>
      <c r="F997" s="33" t="s">
        <v>11550</v>
      </c>
      <c r="G997" s="33">
        <v>338</v>
      </c>
      <c r="H997" s="33">
        <v>0</v>
      </c>
      <c r="I997" s="33"/>
      <c r="J997" s="33" t="s">
        <v>11304</v>
      </c>
      <c r="K997" s="33" t="s">
        <v>14781</v>
      </c>
      <c r="L997" s="33">
        <v>120</v>
      </c>
      <c r="M997" s="33"/>
      <c r="N997" s="33"/>
      <c r="O997" s="33"/>
      <c r="P997" s="33" t="s">
        <v>11306</v>
      </c>
      <c r="Q997" s="33" t="s">
        <v>11306</v>
      </c>
      <c r="R997" s="33">
        <v>0</v>
      </c>
      <c r="S997" s="33">
        <v>0</v>
      </c>
      <c r="T997" s="33" t="s">
        <v>17973</v>
      </c>
      <c r="U997" s="33" t="s">
        <v>17973</v>
      </c>
      <c r="V997" s="33"/>
      <c r="W997" s="33" t="s">
        <v>14057</v>
      </c>
      <c r="X997" s="33"/>
      <c r="Y997" s="33" t="s">
        <v>11308</v>
      </c>
      <c r="Z997" s="33">
        <v>0</v>
      </c>
      <c r="AA997" s="33">
        <v>0</v>
      </c>
      <c r="AB997" s="33">
        <v>0</v>
      </c>
      <c r="AC997" s="33">
        <v>0</v>
      </c>
      <c r="AD997" s="33" t="s">
        <v>11803</v>
      </c>
      <c r="AE997" s="33" t="s">
        <v>19009</v>
      </c>
      <c r="AF997" s="33" t="s">
        <v>19010</v>
      </c>
      <c r="AG997" s="33" t="s">
        <v>19011</v>
      </c>
      <c r="AH997" s="33" t="s">
        <v>19012</v>
      </c>
      <c r="AI997" s="33" t="s">
        <v>19013</v>
      </c>
      <c r="AJ997" s="33" t="s">
        <v>19014</v>
      </c>
      <c r="AK997" s="33" t="s">
        <v>12774</v>
      </c>
      <c r="AL997" s="33" t="s">
        <v>18719</v>
      </c>
      <c r="AM997" s="33" t="s">
        <v>19015</v>
      </c>
      <c r="AN997" s="33"/>
      <c r="AO997" s="33" t="s">
        <v>11627</v>
      </c>
      <c r="AP997" s="33" t="s">
        <v>11318</v>
      </c>
      <c r="AQ997" s="33">
        <v>0</v>
      </c>
      <c r="AR997" s="33"/>
      <c r="AS997" s="33"/>
      <c r="AT997" s="33"/>
      <c r="AU997" s="33"/>
      <c r="AV997" s="33"/>
      <c r="AW997" s="33"/>
      <c r="AX997" s="33"/>
      <c r="AY997" s="33"/>
      <c r="AZ997" s="33"/>
      <c r="BA997" s="33"/>
      <c r="BB997" s="33"/>
      <c r="BC997" s="33" t="s">
        <v>11306</v>
      </c>
      <c r="BD997" s="33" t="s">
        <v>11318</v>
      </c>
      <c r="BE997" s="33"/>
      <c r="BF997" s="33"/>
      <c r="BG997" s="33"/>
      <c r="BH997" s="33"/>
      <c r="BI997" s="33"/>
      <c r="BJ997" s="33">
        <v>0</v>
      </c>
      <c r="BK997" s="33" t="s">
        <v>31</v>
      </c>
      <c r="BL997" s="33"/>
      <c r="BM997" s="33" t="s">
        <v>22259</v>
      </c>
    </row>
    <row r="998" spans="1:65" x14ac:dyDescent="0.25">
      <c r="A998" s="33" t="s">
        <v>19016</v>
      </c>
      <c r="B998" s="33" t="s">
        <v>19017</v>
      </c>
      <c r="C998" s="33" t="s">
        <v>19018</v>
      </c>
      <c r="D998" s="33" t="s">
        <v>13574</v>
      </c>
      <c r="E998" s="33" t="s">
        <v>11800</v>
      </c>
      <c r="F998" s="33" t="s">
        <v>11550</v>
      </c>
      <c r="G998" s="33">
        <v>338</v>
      </c>
      <c r="H998" s="33">
        <v>0</v>
      </c>
      <c r="I998" s="33"/>
      <c r="J998" s="33" t="s">
        <v>11304</v>
      </c>
      <c r="K998" s="33" t="s">
        <v>14781</v>
      </c>
      <c r="L998" s="33">
        <v>120</v>
      </c>
      <c r="M998" s="33"/>
      <c r="N998" s="33"/>
      <c r="O998" s="33"/>
      <c r="P998" s="33" t="s">
        <v>11306</v>
      </c>
      <c r="Q998" s="33" t="s">
        <v>11306</v>
      </c>
      <c r="R998" s="33">
        <v>0</v>
      </c>
      <c r="S998" s="33">
        <v>0</v>
      </c>
      <c r="T998" s="33" t="s">
        <v>17973</v>
      </c>
      <c r="U998" s="33" t="s">
        <v>17973</v>
      </c>
      <c r="V998" s="33"/>
      <c r="W998" s="33" t="s">
        <v>14057</v>
      </c>
      <c r="X998" s="33"/>
      <c r="Y998" s="33" t="s">
        <v>11308</v>
      </c>
      <c r="Z998" s="33">
        <v>0</v>
      </c>
      <c r="AA998" s="33">
        <v>0</v>
      </c>
      <c r="AB998" s="33">
        <v>0</v>
      </c>
      <c r="AC998" s="33">
        <v>0</v>
      </c>
      <c r="AD998" s="33" t="s">
        <v>11803</v>
      </c>
      <c r="AE998" s="33" t="s">
        <v>19019</v>
      </c>
      <c r="AF998" s="33" t="s">
        <v>19020</v>
      </c>
      <c r="AG998" s="33" t="s">
        <v>19021</v>
      </c>
      <c r="AH998" s="33" t="s">
        <v>19022</v>
      </c>
      <c r="AI998" s="33" t="s">
        <v>19023</v>
      </c>
      <c r="AJ998" s="33" t="s">
        <v>19024</v>
      </c>
      <c r="AK998" s="33" t="s">
        <v>12774</v>
      </c>
      <c r="AL998" s="33" t="s">
        <v>18719</v>
      </c>
      <c r="AM998" s="33" t="s">
        <v>19025</v>
      </c>
      <c r="AN998" s="33"/>
      <c r="AO998" s="33" t="s">
        <v>11627</v>
      </c>
      <c r="AP998" s="33" t="s">
        <v>11318</v>
      </c>
      <c r="AQ998" s="33">
        <v>0</v>
      </c>
      <c r="AR998" s="33"/>
      <c r="AS998" s="33"/>
      <c r="AT998" s="33"/>
      <c r="AU998" s="33"/>
      <c r="AV998" s="33"/>
      <c r="AW998" s="33"/>
      <c r="AX998" s="33"/>
      <c r="AY998" s="33"/>
      <c r="AZ998" s="33"/>
      <c r="BA998" s="33"/>
      <c r="BB998" s="33"/>
      <c r="BC998" s="33" t="s">
        <v>11306</v>
      </c>
      <c r="BD998" s="33" t="s">
        <v>11318</v>
      </c>
      <c r="BE998" s="33"/>
      <c r="BF998" s="33"/>
      <c r="BG998" s="33"/>
      <c r="BH998" s="33"/>
      <c r="BI998" s="33"/>
      <c r="BJ998" s="33">
        <v>0</v>
      </c>
      <c r="BK998" s="33" t="s">
        <v>31</v>
      </c>
      <c r="BL998" s="33"/>
      <c r="BM998" s="33" t="s">
        <v>22259</v>
      </c>
    </row>
    <row r="999" spans="1:65" x14ac:dyDescent="0.25">
      <c r="A999" s="33" t="s">
        <v>19026</v>
      </c>
      <c r="B999" s="33" t="s">
        <v>19027</v>
      </c>
      <c r="C999" s="33" t="s">
        <v>19028</v>
      </c>
      <c r="D999" s="33" t="s">
        <v>13574</v>
      </c>
      <c r="E999" s="33" t="s">
        <v>11800</v>
      </c>
      <c r="F999" s="33" t="s">
        <v>11550</v>
      </c>
      <c r="G999" s="33">
        <v>338.8</v>
      </c>
      <c r="H999" s="33">
        <v>0</v>
      </c>
      <c r="I999" s="33"/>
      <c r="J999" s="33" t="s">
        <v>11304</v>
      </c>
      <c r="K999" s="33" t="s">
        <v>14781</v>
      </c>
      <c r="L999" s="33">
        <v>120</v>
      </c>
      <c r="M999" s="33"/>
      <c r="N999" s="33"/>
      <c r="O999" s="33"/>
      <c r="P999" s="33" t="s">
        <v>11306</v>
      </c>
      <c r="Q999" s="33" t="s">
        <v>11306</v>
      </c>
      <c r="R999" s="33">
        <v>0</v>
      </c>
      <c r="S999" s="33">
        <v>0</v>
      </c>
      <c r="T999" s="33" t="s">
        <v>17973</v>
      </c>
      <c r="U999" s="33" t="s">
        <v>17973</v>
      </c>
      <c r="V999" s="33"/>
      <c r="W999" s="33" t="s">
        <v>14057</v>
      </c>
      <c r="X999" s="33"/>
      <c r="Y999" s="33" t="s">
        <v>11308</v>
      </c>
      <c r="Z999" s="33">
        <v>0</v>
      </c>
      <c r="AA999" s="33">
        <v>0</v>
      </c>
      <c r="AB999" s="33">
        <v>0</v>
      </c>
      <c r="AC999" s="33">
        <v>0</v>
      </c>
      <c r="AD999" s="33" t="s">
        <v>11803</v>
      </c>
      <c r="AE999" s="33" t="s">
        <v>19029</v>
      </c>
      <c r="AF999" s="33" t="s">
        <v>19030</v>
      </c>
      <c r="AG999" s="33" t="s">
        <v>19031</v>
      </c>
      <c r="AH999" s="33" t="s">
        <v>19032</v>
      </c>
      <c r="AI999" s="33" t="s">
        <v>19033</v>
      </c>
      <c r="AJ999" s="33" t="s">
        <v>19034</v>
      </c>
      <c r="AK999" s="33" t="s">
        <v>12774</v>
      </c>
      <c r="AL999" s="33" t="s">
        <v>18719</v>
      </c>
      <c r="AM999" s="33" t="s">
        <v>19035</v>
      </c>
      <c r="AN999" s="33"/>
      <c r="AO999" s="33" t="s">
        <v>11627</v>
      </c>
      <c r="AP999" s="33" t="s">
        <v>11318</v>
      </c>
      <c r="AQ999" s="33">
        <v>0</v>
      </c>
      <c r="AR999" s="33"/>
      <c r="AS999" s="33"/>
      <c r="AT999" s="33"/>
      <c r="AU999" s="33"/>
      <c r="AV999" s="33"/>
      <c r="AW999" s="33"/>
      <c r="AX999" s="33"/>
      <c r="AY999" s="33"/>
      <c r="AZ999" s="33"/>
      <c r="BA999" s="33"/>
      <c r="BB999" s="33"/>
      <c r="BC999" s="33" t="s">
        <v>11306</v>
      </c>
      <c r="BD999" s="33" t="s">
        <v>11318</v>
      </c>
      <c r="BE999" s="33"/>
      <c r="BF999" s="33"/>
      <c r="BG999" s="33"/>
      <c r="BH999" s="33"/>
      <c r="BI999" s="33"/>
      <c r="BJ999" s="33">
        <v>0</v>
      </c>
      <c r="BK999" s="33" t="s">
        <v>31</v>
      </c>
      <c r="BL999" s="33"/>
      <c r="BM999" s="33" t="s">
        <v>22259</v>
      </c>
    </row>
    <row r="1000" spans="1:65" x14ac:dyDescent="0.25">
      <c r="A1000" s="33" t="s">
        <v>19036</v>
      </c>
      <c r="B1000" s="33" t="s">
        <v>19037</v>
      </c>
      <c r="C1000" s="33" t="s">
        <v>19038</v>
      </c>
      <c r="D1000" s="33" t="s">
        <v>13574</v>
      </c>
      <c r="E1000" s="33"/>
      <c r="F1000" s="33" t="s">
        <v>11550</v>
      </c>
      <c r="G1000" s="33">
        <v>0.01</v>
      </c>
      <c r="H1000" s="33">
        <v>0</v>
      </c>
      <c r="I1000" s="33"/>
      <c r="J1000" s="33" t="s">
        <v>11304</v>
      </c>
      <c r="K1000" s="33" t="s">
        <v>11306</v>
      </c>
      <c r="L1000" s="33">
        <v>120</v>
      </c>
      <c r="M1000" s="33"/>
      <c r="N1000" s="33"/>
      <c r="O1000" s="33"/>
      <c r="P1000" s="33" t="s">
        <v>11306</v>
      </c>
      <c r="Q1000" s="33" t="s">
        <v>11306</v>
      </c>
      <c r="R1000" s="33">
        <v>0</v>
      </c>
      <c r="S1000" s="33">
        <v>0</v>
      </c>
      <c r="T1000" s="33" t="s">
        <v>17973</v>
      </c>
      <c r="U1000" s="33" t="s">
        <v>17973</v>
      </c>
      <c r="V1000" s="33"/>
      <c r="W1000" s="33"/>
      <c r="X1000" s="33"/>
      <c r="Y1000" s="33" t="s">
        <v>11308</v>
      </c>
      <c r="Z1000" s="33">
        <v>0</v>
      </c>
      <c r="AA1000" s="33">
        <v>0</v>
      </c>
      <c r="AB1000" s="33">
        <v>0</v>
      </c>
      <c r="AC1000" s="33">
        <v>0</v>
      </c>
      <c r="AD1000" s="33" t="s">
        <v>11803</v>
      </c>
      <c r="AE1000" s="33"/>
      <c r="AF1000" s="33"/>
      <c r="AG1000" s="33"/>
      <c r="AH1000" s="33"/>
      <c r="AI1000" s="33"/>
      <c r="AJ1000" s="33"/>
      <c r="AK1000" s="33" t="s">
        <v>12774</v>
      </c>
      <c r="AL1000" s="33" t="s">
        <v>18719</v>
      </c>
      <c r="AM1000" s="33" t="s">
        <v>19039</v>
      </c>
      <c r="AN1000" s="33" t="s">
        <v>11227</v>
      </c>
      <c r="AO1000" s="33"/>
      <c r="AP1000" s="33" t="s">
        <v>11318</v>
      </c>
      <c r="AQ1000" s="33">
        <v>0</v>
      </c>
      <c r="AR1000" s="33"/>
      <c r="AS1000" s="33"/>
      <c r="AT1000" s="33"/>
      <c r="AU1000" s="33"/>
      <c r="AV1000" s="33"/>
      <c r="AW1000" s="33"/>
      <c r="AX1000" s="33"/>
      <c r="AY1000" s="33"/>
      <c r="AZ1000" s="33"/>
      <c r="BA1000" s="33"/>
      <c r="BB1000" s="33"/>
      <c r="BC1000" s="33" t="s">
        <v>11306</v>
      </c>
      <c r="BD1000" s="33" t="s">
        <v>11318</v>
      </c>
      <c r="BE1000" s="33"/>
      <c r="BF1000" s="33"/>
      <c r="BG1000" s="33"/>
      <c r="BH1000" s="33"/>
      <c r="BI1000" s="33"/>
      <c r="BJ1000" s="33">
        <v>0</v>
      </c>
      <c r="BK1000" s="33" t="s">
        <v>31</v>
      </c>
      <c r="BL1000" s="33"/>
      <c r="BM1000" s="33" t="s">
        <v>22259</v>
      </c>
    </row>
    <row r="1001" spans="1:65" x14ac:dyDescent="0.25">
      <c r="A1001" s="33" t="s">
        <v>19040</v>
      </c>
      <c r="B1001" s="33" t="s">
        <v>19041</v>
      </c>
      <c r="C1001" s="33" t="s">
        <v>19042</v>
      </c>
      <c r="D1001" s="33" t="s">
        <v>13574</v>
      </c>
      <c r="E1001" s="33" t="s">
        <v>11800</v>
      </c>
      <c r="F1001" s="33" t="s">
        <v>11550</v>
      </c>
      <c r="G1001" s="33">
        <v>338.8</v>
      </c>
      <c r="H1001" s="33">
        <v>0</v>
      </c>
      <c r="I1001" s="33"/>
      <c r="J1001" s="33" t="s">
        <v>11304</v>
      </c>
      <c r="K1001" s="33" t="s">
        <v>14781</v>
      </c>
      <c r="L1001" s="33">
        <v>120</v>
      </c>
      <c r="M1001" s="33"/>
      <c r="N1001" s="33"/>
      <c r="O1001" s="33"/>
      <c r="P1001" s="33" t="s">
        <v>11306</v>
      </c>
      <c r="Q1001" s="33" t="s">
        <v>11306</v>
      </c>
      <c r="R1001" s="33">
        <v>0</v>
      </c>
      <c r="S1001" s="33">
        <v>0</v>
      </c>
      <c r="T1001" s="33" t="s">
        <v>17973</v>
      </c>
      <c r="U1001" s="33" t="s">
        <v>17973</v>
      </c>
      <c r="V1001" s="33"/>
      <c r="W1001" s="33" t="s">
        <v>14057</v>
      </c>
      <c r="X1001" s="33"/>
      <c r="Y1001" s="33" t="s">
        <v>11308</v>
      </c>
      <c r="Z1001" s="33">
        <v>0</v>
      </c>
      <c r="AA1001" s="33">
        <v>0</v>
      </c>
      <c r="AB1001" s="33">
        <v>0</v>
      </c>
      <c r="AC1001" s="33">
        <v>0</v>
      </c>
      <c r="AD1001" s="33" t="s">
        <v>11803</v>
      </c>
      <c r="AE1001" s="33" t="s">
        <v>19043</v>
      </c>
      <c r="AF1001" s="33" t="s">
        <v>19044</v>
      </c>
      <c r="AG1001" s="33" t="s">
        <v>19045</v>
      </c>
      <c r="AH1001" s="33" t="s">
        <v>19046</v>
      </c>
      <c r="AI1001" s="33" t="s">
        <v>19047</v>
      </c>
      <c r="AJ1001" s="33" t="s">
        <v>19048</v>
      </c>
      <c r="AK1001" s="33" t="s">
        <v>12774</v>
      </c>
      <c r="AL1001" s="33" t="s">
        <v>18719</v>
      </c>
      <c r="AM1001" s="33" t="s">
        <v>19049</v>
      </c>
      <c r="AN1001" s="33"/>
      <c r="AO1001" s="33" t="s">
        <v>11627</v>
      </c>
      <c r="AP1001" s="33" t="s">
        <v>11318</v>
      </c>
      <c r="AQ1001" s="33">
        <v>0</v>
      </c>
      <c r="AR1001" s="33"/>
      <c r="AS1001" s="33"/>
      <c r="AT1001" s="33"/>
      <c r="AU1001" s="33"/>
      <c r="AV1001" s="33"/>
      <c r="AW1001" s="33"/>
      <c r="AX1001" s="33"/>
      <c r="AY1001" s="33"/>
      <c r="AZ1001" s="33"/>
      <c r="BA1001" s="33"/>
      <c r="BB1001" s="33"/>
      <c r="BC1001" s="33" t="s">
        <v>11306</v>
      </c>
      <c r="BD1001" s="33" t="s">
        <v>11318</v>
      </c>
      <c r="BE1001" s="33"/>
      <c r="BF1001" s="33"/>
      <c r="BG1001" s="33"/>
      <c r="BH1001" s="33"/>
      <c r="BI1001" s="33"/>
      <c r="BJ1001" s="33">
        <v>0</v>
      </c>
      <c r="BK1001" s="33" t="s">
        <v>31</v>
      </c>
      <c r="BL1001" s="33"/>
      <c r="BM1001" s="33" t="s">
        <v>22259</v>
      </c>
    </row>
    <row r="1002" spans="1:65" x14ac:dyDescent="0.25">
      <c r="A1002" s="33" t="s">
        <v>19050</v>
      </c>
      <c r="B1002" s="33" t="s">
        <v>19051</v>
      </c>
      <c r="C1002" s="33" t="s">
        <v>19052</v>
      </c>
      <c r="D1002" s="33" t="s">
        <v>13574</v>
      </c>
      <c r="E1002" s="33" t="s">
        <v>11800</v>
      </c>
      <c r="F1002" s="33" t="s">
        <v>11550</v>
      </c>
      <c r="G1002" s="33">
        <v>328.8</v>
      </c>
      <c r="H1002" s="33">
        <v>0</v>
      </c>
      <c r="I1002" s="33"/>
      <c r="J1002" s="33" t="s">
        <v>11304</v>
      </c>
      <c r="K1002" s="33" t="s">
        <v>14781</v>
      </c>
      <c r="L1002" s="33">
        <v>120</v>
      </c>
      <c r="M1002" s="33"/>
      <c r="N1002" s="33"/>
      <c r="O1002" s="33"/>
      <c r="P1002" s="33" t="s">
        <v>11306</v>
      </c>
      <c r="Q1002" s="33" t="s">
        <v>11306</v>
      </c>
      <c r="R1002" s="33">
        <v>2.5</v>
      </c>
      <c r="S1002" s="33">
        <v>2.5</v>
      </c>
      <c r="T1002" s="33" t="s">
        <v>17973</v>
      </c>
      <c r="U1002" s="33" t="s">
        <v>17973</v>
      </c>
      <c r="V1002" s="33" t="s">
        <v>19053</v>
      </c>
      <c r="W1002" s="33" t="s">
        <v>14057</v>
      </c>
      <c r="X1002" s="33"/>
      <c r="Y1002" s="33" t="s">
        <v>11308</v>
      </c>
      <c r="Z1002" s="33">
        <v>14</v>
      </c>
      <c r="AA1002" s="33">
        <v>10</v>
      </c>
      <c r="AB1002" s="33">
        <v>94</v>
      </c>
      <c r="AC1002" s="33">
        <v>0</v>
      </c>
      <c r="AD1002" s="33" t="s">
        <v>11803</v>
      </c>
      <c r="AE1002" s="33" t="s">
        <v>19054</v>
      </c>
      <c r="AF1002" s="33"/>
      <c r="AG1002" s="33"/>
      <c r="AH1002" s="33"/>
      <c r="AI1002" s="33"/>
      <c r="AJ1002" s="33"/>
      <c r="AK1002" s="33" t="s">
        <v>12774</v>
      </c>
      <c r="AL1002" s="33" t="s">
        <v>18719</v>
      </c>
      <c r="AM1002" s="33" t="s">
        <v>19055</v>
      </c>
      <c r="AN1002" s="33" t="s">
        <v>11500</v>
      </c>
      <c r="AO1002" s="33" t="s">
        <v>11627</v>
      </c>
      <c r="AP1002" s="33" t="s">
        <v>11318</v>
      </c>
      <c r="AQ1002" s="33">
        <v>0</v>
      </c>
      <c r="AR1002" s="33"/>
      <c r="AS1002" s="33"/>
      <c r="AT1002" s="33"/>
      <c r="AU1002" s="33"/>
      <c r="AV1002" s="33"/>
      <c r="AW1002" s="33"/>
      <c r="AX1002" s="33"/>
      <c r="AY1002" s="33"/>
      <c r="AZ1002" s="33"/>
      <c r="BA1002" s="33"/>
      <c r="BB1002" s="33"/>
      <c r="BC1002" s="33" t="s">
        <v>11306</v>
      </c>
      <c r="BD1002" s="33" t="s">
        <v>11318</v>
      </c>
      <c r="BE1002" s="33"/>
      <c r="BF1002" s="33"/>
      <c r="BG1002" s="33"/>
      <c r="BH1002" s="33"/>
      <c r="BI1002" s="33"/>
      <c r="BJ1002" s="33">
        <v>0</v>
      </c>
      <c r="BK1002" s="33" t="s">
        <v>31</v>
      </c>
      <c r="BL1002" s="33"/>
      <c r="BM1002" s="33" t="s">
        <v>22259</v>
      </c>
    </row>
    <row r="1003" spans="1:65" x14ac:dyDescent="0.25">
      <c r="A1003" s="33" t="s">
        <v>19056</v>
      </c>
      <c r="B1003" s="33" t="s">
        <v>3733</v>
      </c>
      <c r="C1003" s="33" t="s">
        <v>19057</v>
      </c>
      <c r="D1003" s="33" t="s">
        <v>13574</v>
      </c>
      <c r="E1003" s="33" t="s">
        <v>11800</v>
      </c>
      <c r="F1003" s="33" t="s">
        <v>11550</v>
      </c>
      <c r="G1003" s="33">
        <v>328.8</v>
      </c>
      <c r="H1003" s="33">
        <v>0</v>
      </c>
      <c r="I1003" s="33"/>
      <c r="J1003" s="33" t="s">
        <v>11304</v>
      </c>
      <c r="K1003" s="33" t="s">
        <v>14876</v>
      </c>
      <c r="L1003" s="33">
        <v>120</v>
      </c>
      <c r="M1003" s="33"/>
      <c r="N1003" s="33"/>
      <c r="O1003" s="33"/>
      <c r="P1003" s="33" t="s">
        <v>11306</v>
      </c>
      <c r="Q1003" s="33" t="s">
        <v>11306</v>
      </c>
      <c r="R1003" s="33">
        <v>2.5</v>
      </c>
      <c r="S1003" s="33">
        <v>2.5</v>
      </c>
      <c r="T1003" s="33" t="s">
        <v>17973</v>
      </c>
      <c r="U1003" s="33" t="s">
        <v>17973</v>
      </c>
      <c r="V1003" s="33" t="s">
        <v>19053</v>
      </c>
      <c r="W1003" s="33" t="s">
        <v>14057</v>
      </c>
      <c r="X1003" s="33"/>
      <c r="Y1003" s="33" t="s">
        <v>11308</v>
      </c>
      <c r="Z1003" s="33">
        <v>14</v>
      </c>
      <c r="AA1003" s="33">
        <v>10</v>
      </c>
      <c r="AB1003" s="33">
        <v>94</v>
      </c>
      <c r="AC1003" s="33">
        <v>0</v>
      </c>
      <c r="AD1003" s="33" t="s">
        <v>11803</v>
      </c>
      <c r="AE1003" s="33" t="s">
        <v>19058</v>
      </c>
      <c r="AF1003" s="33"/>
      <c r="AG1003" s="33"/>
      <c r="AH1003" s="33"/>
      <c r="AI1003" s="33"/>
      <c r="AJ1003" s="33"/>
      <c r="AK1003" s="33" t="s">
        <v>12774</v>
      </c>
      <c r="AL1003" s="33" t="s">
        <v>18719</v>
      </c>
      <c r="AM1003" s="33" t="s">
        <v>19059</v>
      </c>
      <c r="AN1003" s="33" t="s">
        <v>11500</v>
      </c>
      <c r="AO1003" s="33" t="s">
        <v>11627</v>
      </c>
      <c r="AP1003" s="33" t="s">
        <v>11318</v>
      </c>
      <c r="AQ1003" s="33">
        <v>0</v>
      </c>
      <c r="AR1003" s="33"/>
      <c r="AS1003" s="33"/>
      <c r="AT1003" s="33"/>
      <c r="AU1003" s="33"/>
      <c r="AV1003" s="33"/>
      <c r="AW1003" s="33"/>
      <c r="AX1003" s="33"/>
      <c r="AY1003" s="33"/>
      <c r="AZ1003" s="33"/>
      <c r="BA1003" s="33"/>
      <c r="BB1003" s="33"/>
      <c r="BC1003" s="33" t="s">
        <v>11306</v>
      </c>
      <c r="BD1003" s="33" t="s">
        <v>11318</v>
      </c>
      <c r="BE1003" s="33"/>
      <c r="BF1003" s="33"/>
      <c r="BG1003" s="33"/>
      <c r="BH1003" s="33"/>
      <c r="BI1003" s="33"/>
      <c r="BJ1003" s="33">
        <v>0</v>
      </c>
      <c r="BK1003" s="33" t="s">
        <v>31</v>
      </c>
      <c r="BL1003" s="33"/>
      <c r="BM1003" s="33" t="s">
        <v>22259</v>
      </c>
    </row>
    <row r="1004" spans="1:65" x14ac:dyDescent="0.25">
      <c r="A1004" s="33" t="s">
        <v>19060</v>
      </c>
      <c r="B1004" s="33" t="s">
        <v>1144</v>
      </c>
      <c r="C1004" s="33" t="s">
        <v>19061</v>
      </c>
      <c r="D1004" s="33" t="s">
        <v>13574</v>
      </c>
      <c r="E1004" s="33" t="s">
        <v>11800</v>
      </c>
      <c r="F1004" s="33" t="s">
        <v>11550</v>
      </c>
      <c r="G1004" s="33">
        <v>328.8</v>
      </c>
      <c r="H1004" s="33">
        <v>0</v>
      </c>
      <c r="I1004" s="33"/>
      <c r="J1004" s="33" t="s">
        <v>11304</v>
      </c>
      <c r="K1004" s="33" t="s">
        <v>15568</v>
      </c>
      <c r="L1004" s="33">
        <v>120</v>
      </c>
      <c r="M1004" s="33"/>
      <c r="N1004" s="33"/>
      <c r="O1004" s="33"/>
      <c r="P1004" s="33" t="s">
        <v>11306</v>
      </c>
      <c r="Q1004" s="33" t="s">
        <v>11306</v>
      </c>
      <c r="R1004" s="33">
        <v>2.5</v>
      </c>
      <c r="S1004" s="33">
        <v>2.5</v>
      </c>
      <c r="T1004" s="33" t="s">
        <v>17973</v>
      </c>
      <c r="U1004" s="33" t="s">
        <v>17973</v>
      </c>
      <c r="V1004" s="33" t="s">
        <v>19053</v>
      </c>
      <c r="W1004" s="33" t="s">
        <v>14057</v>
      </c>
      <c r="X1004" s="33"/>
      <c r="Y1004" s="33" t="s">
        <v>11308</v>
      </c>
      <c r="Z1004" s="33">
        <v>14</v>
      </c>
      <c r="AA1004" s="33">
        <v>10</v>
      </c>
      <c r="AB1004" s="33">
        <v>94</v>
      </c>
      <c r="AC1004" s="33">
        <v>0</v>
      </c>
      <c r="AD1004" s="33" t="s">
        <v>11803</v>
      </c>
      <c r="AE1004" s="33" t="s">
        <v>19062</v>
      </c>
      <c r="AF1004" s="33"/>
      <c r="AG1004" s="33"/>
      <c r="AH1004" s="33"/>
      <c r="AI1004" s="33"/>
      <c r="AJ1004" s="33"/>
      <c r="AK1004" s="33" t="s">
        <v>12774</v>
      </c>
      <c r="AL1004" s="33" t="s">
        <v>18719</v>
      </c>
      <c r="AM1004" s="33" t="s">
        <v>19063</v>
      </c>
      <c r="AN1004" s="33" t="s">
        <v>11500</v>
      </c>
      <c r="AO1004" s="33" t="s">
        <v>11627</v>
      </c>
      <c r="AP1004" s="33" t="s">
        <v>11318</v>
      </c>
      <c r="AQ1004" s="33">
        <v>0</v>
      </c>
      <c r="AR1004" s="33"/>
      <c r="AS1004" s="33"/>
      <c r="AT1004" s="33"/>
      <c r="AU1004" s="33"/>
      <c r="AV1004" s="33"/>
      <c r="AW1004" s="33"/>
      <c r="AX1004" s="33"/>
      <c r="AY1004" s="33"/>
      <c r="AZ1004" s="33"/>
      <c r="BA1004" s="33"/>
      <c r="BB1004" s="33"/>
      <c r="BC1004" s="33" t="s">
        <v>11306</v>
      </c>
      <c r="BD1004" s="33" t="s">
        <v>11318</v>
      </c>
      <c r="BE1004" s="33"/>
      <c r="BF1004" s="33"/>
      <c r="BG1004" s="33"/>
      <c r="BH1004" s="33"/>
      <c r="BI1004" s="33"/>
      <c r="BJ1004" s="33">
        <v>0</v>
      </c>
      <c r="BK1004" s="33" t="s">
        <v>31</v>
      </c>
      <c r="BL1004" s="33"/>
      <c r="BM1004" s="33" t="s">
        <v>22259</v>
      </c>
    </row>
    <row r="1005" spans="1:65" x14ac:dyDescent="0.25">
      <c r="A1005" s="33" t="s">
        <v>19064</v>
      </c>
      <c r="B1005" s="33" t="s">
        <v>19065</v>
      </c>
      <c r="C1005" s="33" t="s">
        <v>19066</v>
      </c>
      <c r="D1005" s="33" t="s">
        <v>11376</v>
      </c>
      <c r="E1005" s="33" t="s">
        <v>11800</v>
      </c>
      <c r="F1005" s="33" t="s">
        <v>11550</v>
      </c>
      <c r="G1005" s="33">
        <v>0</v>
      </c>
      <c r="H1005" s="33">
        <v>0</v>
      </c>
      <c r="I1005" s="33"/>
      <c r="J1005" s="33" t="s">
        <v>11304</v>
      </c>
      <c r="K1005" s="33" t="s">
        <v>11306</v>
      </c>
      <c r="L1005" s="33">
        <v>478</v>
      </c>
      <c r="M1005" s="33"/>
      <c r="N1005" s="33"/>
      <c r="O1005" s="33"/>
      <c r="P1005" s="33" t="s">
        <v>11306</v>
      </c>
      <c r="Q1005" s="33" t="s">
        <v>11306</v>
      </c>
      <c r="R1005" s="33">
        <v>0</v>
      </c>
      <c r="S1005" s="33">
        <v>0</v>
      </c>
      <c r="T1005" s="33"/>
      <c r="U1005" s="33"/>
      <c r="V1005" s="33"/>
      <c r="W1005" s="33" t="s">
        <v>14057</v>
      </c>
      <c r="X1005" s="33"/>
      <c r="Y1005" s="33" t="s">
        <v>11308</v>
      </c>
      <c r="Z1005" s="33">
        <v>0</v>
      </c>
      <c r="AA1005" s="33">
        <v>0</v>
      </c>
      <c r="AB1005" s="33">
        <v>0</v>
      </c>
      <c r="AC1005" s="33">
        <v>0</v>
      </c>
      <c r="AD1005" s="33" t="s">
        <v>11309</v>
      </c>
      <c r="AE1005" s="33"/>
      <c r="AF1005" s="33"/>
      <c r="AG1005" s="33"/>
      <c r="AH1005" s="33"/>
      <c r="AI1005" s="33"/>
      <c r="AJ1005" s="33"/>
      <c r="AK1005" s="33" t="s">
        <v>11809</v>
      </c>
      <c r="AL1005" s="33" t="s">
        <v>18719</v>
      </c>
      <c r="AM1005" s="33" t="s">
        <v>19067</v>
      </c>
      <c r="AN1005" s="33" t="s">
        <v>11227</v>
      </c>
      <c r="AO1005" s="33" t="s">
        <v>11317</v>
      </c>
      <c r="AP1005" s="33" t="s">
        <v>11318</v>
      </c>
      <c r="AQ1005" s="33">
        <v>0</v>
      </c>
      <c r="AR1005" s="33"/>
      <c r="AS1005" s="33"/>
      <c r="AT1005" s="33"/>
      <c r="AU1005" s="33"/>
      <c r="AV1005" s="33"/>
      <c r="AW1005" s="33"/>
      <c r="AX1005" s="33"/>
      <c r="AY1005" s="33"/>
      <c r="AZ1005" s="33"/>
      <c r="BA1005" s="33"/>
      <c r="BB1005" s="33"/>
      <c r="BC1005" s="33" t="s">
        <v>11306</v>
      </c>
      <c r="BD1005" s="33" t="s">
        <v>11318</v>
      </c>
      <c r="BE1005" s="33" t="s">
        <v>11341</v>
      </c>
      <c r="BF1005" s="33"/>
      <c r="BG1005" s="33"/>
      <c r="BH1005" s="33"/>
      <c r="BI1005" s="33"/>
      <c r="BJ1005" s="33">
        <v>0</v>
      </c>
      <c r="BK1005" s="33" t="s">
        <v>31</v>
      </c>
      <c r="BL1005" s="33"/>
      <c r="BM1005" s="33" t="s">
        <v>22259</v>
      </c>
    </row>
    <row r="1006" spans="1:65" x14ac:dyDescent="0.25">
      <c r="A1006" s="33" t="s">
        <v>19068</v>
      </c>
      <c r="B1006" s="33" t="s">
        <v>19069</v>
      </c>
      <c r="C1006" s="33" t="s">
        <v>19070</v>
      </c>
      <c r="D1006" s="33" t="s">
        <v>11376</v>
      </c>
      <c r="E1006" s="33" t="s">
        <v>11800</v>
      </c>
      <c r="F1006" s="33" t="s">
        <v>11550</v>
      </c>
      <c r="G1006" s="33">
        <v>0</v>
      </c>
      <c r="H1006" s="33">
        <v>0</v>
      </c>
      <c r="I1006" s="33"/>
      <c r="J1006" s="33" t="s">
        <v>11304</v>
      </c>
      <c r="K1006" s="33" t="s">
        <v>11306</v>
      </c>
      <c r="L1006" s="33">
        <v>478</v>
      </c>
      <c r="M1006" s="33"/>
      <c r="N1006" s="33"/>
      <c r="O1006" s="33"/>
      <c r="P1006" s="33" t="s">
        <v>11306</v>
      </c>
      <c r="Q1006" s="33" t="s">
        <v>11306</v>
      </c>
      <c r="R1006" s="33">
        <v>0</v>
      </c>
      <c r="S1006" s="33">
        <v>0</v>
      </c>
      <c r="T1006" s="33"/>
      <c r="U1006" s="33"/>
      <c r="V1006" s="33"/>
      <c r="W1006" s="33" t="s">
        <v>14057</v>
      </c>
      <c r="X1006" s="33"/>
      <c r="Y1006" s="33" t="s">
        <v>11308</v>
      </c>
      <c r="Z1006" s="33">
        <v>0</v>
      </c>
      <c r="AA1006" s="33">
        <v>0</v>
      </c>
      <c r="AB1006" s="33">
        <v>0</v>
      </c>
      <c r="AC1006" s="33">
        <v>0</v>
      </c>
      <c r="AD1006" s="33" t="s">
        <v>11309</v>
      </c>
      <c r="AE1006" s="33"/>
      <c r="AF1006" s="33"/>
      <c r="AG1006" s="33"/>
      <c r="AH1006" s="33"/>
      <c r="AI1006" s="33"/>
      <c r="AJ1006" s="33"/>
      <c r="AK1006" s="33" t="s">
        <v>11809</v>
      </c>
      <c r="AL1006" s="33" t="s">
        <v>18719</v>
      </c>
      <c r="AM1006" s="33" t="s">
        <v>19071</v>
      </c>
      <c r="AN1006" s="33" t="s">
        <v>11227</v>
      </c>
      <c r="AO1006" s="33" t="s">
        <v>11317</v>
      </c>
      <c r="AP1006" s="33" t="s">
        <v>11318</v>
      </c>
      <c r="AQ1006" s="33">
        <v>0</v>
      </c>
      <c r="AR1006" s="33"/>
      <c r="AS1006" s="33"/>
      <c r="AT1006" s="33"/>
      <c r="AU1006" s="33"/>
      <c r="AV1006" s="33"/>
      <c r="AW1006" s="33"/>
      <c r="AX1006" s="33"/>
      <c r="AY1006" s="33"/>
      <c r="AZ1006" s="33"/>
      <c r="BA1006" s="33"/>
      <c r="BB1006" s="33"/>
      <c r="BC1006" s="33" t="s">
        <v>11306</v>
      </c>
      <c r="BD1006" s="33" t="s">
        <v>11318</v>
      </c>
      <c r="BE1006" s="33" t="s">
        <v>11341</v>
      </c>
      <c r="BF1006" s="33"/>
      <c r="BG1006" s="33"/>
      <c r="BH1006" s="33"/>
      <c r="BI1006" s="33"/>
      <c r="BJ1006" s="33">
        <v>0</v>
      </c>
      <c r="BK1006" s="33" t="s">
        <v>31</v>
      </c>
      <c r="BL1006" s="33"/>
      <c r="BM1006" s="33" t="s">
        <v>22259</v>
      </c>
    </row>
    <row r="1007" spans="1:65" x14ac:dyDescent="0.25">
      <c r="A1007" s="33" t="s">
        <v>19072</v>
      </c>
      <c r="B1007" s="33" t="s">
        <v>19073</v>
      </c>
      <c r="C1007" s="33" t="s">
        <v>19074</v>
      </c>
      <c r="D1007" s="33" t="s">
        <v>11376</v>
      </c>
      <c r="E1007" s="33" t="s">
        <v>11800</v>
      </c>
      <c r="F1007" s="33" t="s">
        <v>11550</v>
      </c>
      <c r="G1007" s="33">
        <v>0</v>
      </c>
      <c r="H1007" s="33">
        <v>0</v>
      </c>
      <c r="I1007" s="33"/>
      <c r="J1007" s="33" t="s">
        <v>11304</v>
      </c>
      <c r="K1007" s="33" t="s">
        <v>11306</v>
      </c>
      <c r="L1007" s="33">
        <v>478</v>
      </c>
      <c r="M1007" s="33"/>
      <c r="N1007" s="33"/>
      <c r="O1007" s="33"/>
      <c r="P1007" s="33" t="s">
        <v>11306</v>
      </c>
      <c r="Q1007" s="33" t="s">
        <v>11306</v>
      </c>
      <c r="R1007" s="33">
        <v>0</v>
      </c>
      <c r="S1007" s="33">
        <v>0</v>
      </c>
      <c r="T1007" s="33"/>
      <c r="U1007" s="33"/>
      <c r="V1007" s="33"/>
      <c r="W1007" s="33" t="s">
        <v>14057</v>
      </c>
      <c r="X1007" s="33"/>
      <c r="Y1007" s="33" t="s">
        <v>11308</v>
      </c>
      <c r="Z1007" s="33">
        <v>0</v>
      </c>
      <c r="AA1007" s="33">
        <v>0</v>
      </c>
      <c r="AB1007" s="33">
        <v>0</v>
      </c>
      <c r="AC1007" s="33">
        <v>0</v>
      </c>
      <c r="AD1007" s="33" t="s">
        <v>11309</v>
      </c>
      <c r="AE1007" s="33"/>
      <c r="AF1007" s="33"/>
      <c r="AG1007" s="33"/>
      <c r="AH1007" s="33"/>
      <c r="AI1007" s="33"/>
      <c r="AJ1007" s="33"/>
      <c r="AK1007" s="33" t="s">
        <v>11809</v>
      </c>
      <c r="AL1007" s="33" t="s">
        <v>18719</v>
      </c>
      <c r="AM1007" s="33" t="s">
        <v>19075</v>
      </c>
      <c r="AN1007" s="33" t="s">
        <v>11227</v>
      </c>
      <c r="AO1007" s="33" t="s">
        <v>11317</v>
      </c>
      <c r="AP1007" s="33" t="s">
        <v>11318</v>
      </c>
      <c r="AQ1007" s="33">
        <v>0</v>
      </c>
      <c r="AR1007" s="33"/>
      <c r="AS1007" s="33"/>
      <c r="AT1007" s="33"/>
      <c r="AU1007" s="33"/>
      <c r="AV1007" s="33"/>
      <c r="AW1007" s="33"/>
      <c r="AX1007" s="33"/>
      <c r="AY1007" s="33"/>
      <c r="AZ1007" s="33"/>
      <c r="BA1007" s="33"/>
      <c r="BB1007" s="33"/>
      <c r="BC1007" s="33" t="s">
        <v>11306</v>
      </c>
      <c r="BD1007" s="33" t="s">
        <v>11318</v>
      </c>
      <c r="BE1007" s="33" t="s">
        <v>11341</v>
      </c>
      <c r="BF1007" s="33"/>
      <c r="BG1007" s="33"/>
      <c r="BH1007" s="33"/>
      <c r="BI1007" s="33"/>
      <c r="BJ1007" s="33">
        <v>0</v>
      </c>
      <c r="BK1007" s="33" t="s">
        <v>31</v>
      </c>
      <c r="BL1007" s="33"/>
      <c r="BM1007" s="33" t="s">
        <v>22259</v>
      </c>
    </row>
    <row r="1008" spans="1:65" x14ac:dyDescent="0.25">
      <c r="A1008" s="33" t="s">
        <v>19076</v>
      </c>
      <c r="B1008" s="33" t="s">
        <v>19077</v>
      </c>
      <c r="C1008" s="33" t="s">
        <v>19078</v>
      </c>
      <c r="D1008" s="33" t="s">
        <v>11376</v>
      </c>
      <c r="E1008" s="33" t="s">
        <v>11800</v>
      </c>
      <c r="F1008" s="33" t="s">
        <v>11550</v>
      </c>
      <c r="G1008" s="33">
        <v>0</v>
      </c>
      <c r="H1008" s="33">
        <v>0</v>
      </c>
      <c r="I1008" s="33"/>
      <c r="J1008" s="33" t="s">
        <v>11304</v>
      </c>
      <c r="K1008" s="33" t="s">
        <v>11306</v>
      </c>
      <c r="L1008" s="33">
        <v>478</v>
      </c>
      <c r="M1008" s="33"/>
      <c r="N1008" s="33"/>
      <c r="O1008" s="33"/>
      <c r="P1008" s="33" t="s">
        <v>11306</v>
      </c>
      <c r="Q1008" s="33" t="s">
        <v>11306</v>
      </c>
      <c r="R1008" s="33">
        <v>0</v>
      </c>
      <c r="S1008" s="33">
        <v>0</v>
      </c>
      <c r="T1008" s="33"/>
      <c r="U1008" s="33"/>
      <c r="V1008" s="33"/>
      <c r="W1008" s="33" t="s">
        <v>14057</v>
      </c>
      <c r="X1008" s="33"/>
      <c r="Y1008" s="33" t="s">
        <v>11308</v>
      </c>
      <c r="Z1008" s="33">
        <v>0</v>
      </c>
      <c r="AA1008" s="33">
        <v>0</v>
      </c>
      <c r="AB1008" s="33">
        <v>0</v>
      </c>
      <c r="AC1008" s="33">
        <v>0</v>
      </c>
      <c r="AD1008" s="33" t="s">
        <v>11309</v>
      </c>
      <c r="AE1008" s="33"/>
      <c r="AF1008" s="33"/>
      <c r="AG1008" s="33"/>
      <c r="AH1008" s="33"/>
      <c r="AI1008" s="33"/>
      <c r="AJ1008" s="33"/>
      <c r="AK1008" s="33" t="s">
        <v>11809</v>
      </c>
      <c r="AL1008" s="33" t="s">
        <v>18719</v>
      </c>
      <c r="AM1008" s="33" t="s">
        <v>19079</v>
      </c>
      <c r="AN1008" s="33" t="s">
        <v>11227</v>
      </c>
      <c r="AO1008" s="33" t="s">
        <v>11317</v>
      </c>
      <c r="AP1008" s="33" t="s">
        <v>11318</v>
      </c>
      <c r="AQ1008" s="33">
        <v>0</v>
      </c>
      <c r="AR1008" s="33"/>
      <c r="AS1008" s="33"/>
      <c r="AT1008" s="33"/>
      <c r="AU1008" s="33"/>
      <c r="AV1008" s="33"/>
      <c r="AW1008" s="33"/>
      <c r="AX1008" s="33"/>
      <c r="AY1008" s="33"/>
      <c r="AZ1008" s="33"/>
      <c r="BA1008" s="33"/>
      <c r="BB1008" s="33"/>
      <c r="BC1008" s="33" t="s">
        <v>11306</v>
      </c>
      <c r="BD1008" s="33" t="s">
        <v>11318</v>
      </c>
      <c r="BE1008" s="33" t="s">
        <v>11341</v>
      </c>
      <c r="BF1008" s="33"/>
      <c r="BG1008" s="33"/>
      <c r="BH1008" s="33"/>
      <c r="BI1008" s="33"/>
      <c r="BJ1008" s="33">
        <v>0</v>
      </c>
      <c r="BK1008" s="33" t="s">
        <v>31</v>
      </c>
      <c r="BL1008" s="33"/>
      <c r="BM1008" s="33" t="s">
        <v>22259</v>
      </c>
    </row>
    <row r="1009" spans="1:65" x14ac:dyDescent="0.25">
      <c r="A1009" s="33" t="s">
        <v>19080</v>
      </c>
      <c r="B1009" s="33" t="s">
        <v>19081</v>
      </c>
      <c r="C1009" s="33" t="s">
        <v>19082</v>
      </c>
      <c r="D1009" s="33"/>
      <c r="E1009" s="33"/>
      <c r="F1009" s="33" t="s">
        <v>11550</v>
      </c>
      <c r="G1009" s="33">
        <v>258.8</v>
      </c>
      <c r="H1009" s="33">
        <v>0</v>
      </c>
      <c r="I1009" s="33"/>
      <c r="J1009" s="33" t="s">
        <v>11304</v>
      </c>
      <c r="K1009" s="33" t="s">
        <v>11306</v>
      </c>
      <c r="L1009" s="33">
        <v>0</v>
      </c>
      <c r="M1009" s="33"/>
      <c r="N1009" s="33"/>
      <c r="O1009" s="33"/>
      <c r="P1009" s="33" t="s">
        <v>11306</v>
      </c>
      <c r="Q1009" s="33" t="s">
        <v>11306</v>
      </c>
      <c r="R1009" s="33">
        <v>0</v>
      </c>
      <c r="S1009" s="33">
        <v>0</v>
      </c>
      <c r="T1009" s="33"/>
      <c r="U1009" s="33"/>
      <c r="V1009" s="33" t="s">
        <v>19083</v>
      </c>
      <c r="W1009" s="33"/>
      <c r="X1009" s="33"/>
      <c r="Y1009" s="33" t="s">
        <v>11308</v>
      </c>
      <c r="Z1009" s="33">
        <v>0</v>
      </c>
      <c r="AA1009" s="33">
        <v>0</v>
      </c>
      <c r="AB1009" s="33">
        <v>0</v>
      </c>
      <c r="AC1009" s="33">
        <v>0</v>
      </c>
      <c r="AD1009" s="33" t="s">
        <v>14046</v>
      </c>
      <c r="AE1009" s="33" t="s">
        <v>19084</v>
      </c>
      <c r="AF1009" s="33" t="s">
        <v>19085</v>
      </c>
      <c r="AG1009" s="33" t="s">
        <v>19086</v>
      </c>
      <c r="AH1009" s="33" t="s">
        <v>19087</v>
      </c>
      <c r="AI1009" s="33" t="s">
        <v>19088</v>
      </c>
      <c r="AJ1009" s="33" t="s">
        <v>19089</v>
      </c>
      <c r="AK1009" s="33" t="s">
        <v>12774</v>
      </c>
      <c r="AL1009" s="33"/>
      <c r="AM1009" s="33"/>
      <c r="AN1009" s="33"/>
      <c r="AO1009" s="33" t="s">
        <v>11627</v>
      </c>
      <c r="AP1009" s="33" t="s">
        <v>11318</v>
      </c>
      <c r="AQ1009" s="33">
        <v>0</v>
      </c>
      <c r="AR1009" s="33"/>
      <c r="AS1009" s="33"/>
      <c r="AT1009" s="33"/>
      <c r="AU1009" s="33"/>
      <c r="AV1009" s="33"/>
      <c r="AW1009" s="33"/>
      <c r="AX1009" s="33"/>
      <c r="AY1009" s="33"/>
      <c r="AZ1009" s="33"/>
      <c r="BA1009" s="33"/>
      <c r="BB1009" s="33"/>
      <c r="BC1009" s="33" t="s">
        <v>11306</v>
      </c>
      <c r="BD1009" s="33" t="s">
        <v>11318</v>
      </c>
      <c r="BE1009" s="33"/>
      <c r="BF1009" s="33"/>
      <c r="BG1009" s="33"/>
      <c r="BH1009" s="33"/>
      <c r="BI1009" s="33"/>
      <c r="BJ1009" s="33">
        <v>0</v>
      </c>
      <c r="BK1009" s="33" t="s">
        <v>31</v>
      </c>
      <c r="BL1009" s="33"/>
      <c r="BM1009" s="33" t="s">
        <v>22259</v>
      </c>
    </row>
    <row r="1010" spans="1:65" x14ac:dyDescent="0.25">
      <c r="A1010" s="33" t="s">
        <v>19090</v>
      </c>
      <c r="B1010" s="33" t="s">
        <v>19091</v>
      </c>
      <c r="C1010" s="33" t="s">
        <v>19092</v>
      </c>
      <c r="D1010" s="33" t="s">
        <v>13574</v>
      </c>
      <c r="E1010" s="33"/>
      <c r="F1010" s="33" t="s">
        <v>11550</v>
      </c>
      <c r="G1010" s="33">
        <v>258.8</v>
      </c>
      <c r="H1010" s="33">
        <v>0</v>
      </c>
      <c r="I1010" s="33"/>
      <c r="J1010" s="33" t="s">
        <v>11304</v>
      </c>
      <c r="K1010" s="33" t="s">
        <v>11306</v>
      </c>
      <c r="L1010" s="33">
        <v>105</v>
      </c>
      <c r="M1010" s="33"/>
      <c r="N1010" s="33"/>
      <c r="O1010" s="33"/>
      <c r="P1010" s="33" t="s">
        <v>11306</v>
      </c>
      <c r="Q1010" s="33" t="s">
        <v>11306</v>
      </c>
      <c r="R1010" s="33">
        <v>0</v>
      </c>
      <c r="S1010" s="33">
        <v>0</v>
      </c>
      <c r="T1010" s="33"/>
      <c r="U1010" s="33"/>
      <c r="V1010" s="33"/>
      <c r="W1010" s="33"/>
      <c r="X1010" s="33"/>
      <c r="Y1010" s="33" t="s">
        <v>11308</v>
      </c>
      <c r="Z1010" s="33">
        <v>0</v>
      </c>
      <c r="AA1010" s="33">
        <v>0</v>
      </c>
      <c r="AB1010" s="33">
        <v>0</v>
      </c>
      <c r="AC1010" s="33">
        <v>0</v>
      </c>
      <c r="AD1010" s="33" t="s">
        <v>11803</v>
      </c>
      <c r="AE1010" s="33" t="s">
        <v>19093</v>
      </c>
      <c r="AF1010" s="33" t="s">
        <v>19094</v>
      </c>
      <c r="AG1010" s="33" t="s">
        <v>19095</v>
      </c>
      <c r="AH1010" s="33" t="s">
        <v>19096</v>
      </c>
      <c r="AI1010" s="33" t="s">
        <v>19097</v>
      </c>
      <c r="AJ1010" s="33" t="s">
        <v>19098</v>
      </c>
      <c r="AK1010" s="33" t="s">
        <v>12774</v>
      </c>
      <c r="AL1010" s="33" t="s">
        <v>19081</v>
      </c>
      <c r="AM1010" s="33" t="s">
        <v>19099</v>
      </c>
      <c r="AN1010" s="33"/>
      <c r="AO1010" s="33" t="s">
        <v>11627</v>
      </c>
      <c r="AP1010" s="33" t="s">
        <v>11318</v>
      </c>
      <c r="AQ1010" s="33">
        <v>0</v>
      </c>
      <c r="AR1010" s="33"/>
      <c r="AS1010" s="33"/>
      <c r="AT1010" s="33"/>
      <c r="AU1010" s="33"/>
      <c r="AV1010" s="33"/>
      <c r="AW1010" s="33"/>
      <c r="AX1010" s="33"/>
      <c r="AY1010" s="33"/>
      <c r="AZ1010" s="33"/>
      <c r="BA1010" s="33"/>
      <c r="BB1010" s="33"/>
      <c r="BC1010" s="33" t="s">
        <v>11306</v>
      </c>
      <c r="BD1010" s="33" t="s">
        <v>11318</v>
      </c>
      <c r="BE1010" s="33"/>
      <c r="BF1010" s="33"/>
      <c r="BG1010" s="33"/>
      <c r="BH1010" s="33"/>
      <c r="BI1010" s="33"/>
      <c r="BJ1010" s="33">
        <v>0</v>
      </c>
      <c r="BK1010" s="33" t="s">
        <v>31</v>
      </c>
      <c r="BL1010" s="33"/>
      <c r="BM1010" s="33" t="s">
        <v>22259</v>
      </c>
    </row>
    <row r="1011" spans="1:65" x14ac:dyDescent="0.25">
      <c r="A1011" s="33" t="s">
        <v>19100</v>
      </c>
      <c r="B1011" s="33" t="s">
        <v>19101</v>
      </c>
      <c r="C1011" s="33" t="s">
        <v>19102</v>
      </c>
      <c r="D1011" s="33" t="s">
        <v>13574</v>
      </c>
      <c r="E1011" s="33"/>
      <c r="F1011" s="33" t="s">
        <v>11550</v>
      </c>
      <c r="G1011" s="33">
        <v>258.8</v>
      </c>
      <c r="H1011" s="33">
        <v>0</v>
      </c>
      <c r="I1011" s="33"/>
      <c r="J1011" s="33" t="s">
        <v>11304</v>
      </c>
      <c r="K1011" s="33" t="s">
        <v>11306</v>
      </c>
      <c r="L1011" s="33">
        <v>105</v>
      </c>
      <c r="M1011" s="33"/>
      <c r="N1011" s="33"/>
      <c r="O1011" s="33"/>
      <c r="P1011" s="33" t="s">
        <v>11306</v>
      </c>
      <c r="Q1011" s="33" t="s">
        <v>11306</v>
      </c>
      <c r="R1011" s="33">
        <v>0</v>
      </c>
      <c r="S1011" s="33">
        <v>0</v>
      </c>
      <c r="T1011" s="33"/>
      <c r="U1011" s="33"/>
      <c r="V1011" s="33"/>
      <c r="W1011" s="33"/>
      <c r="X1011" s="33"/>
      <c r="Y1011" s="33" t="s">
        <v>11308</v>
      </c>
      <c r="Z1011" s="33">
        <v>0</v>
      </c>
      <c r="AA1011" s="33">
        <v>0</v>
      </c>
      <c r="AB1011" s="33">
        <v>0</v>
      </c>
      <c r="AC1011" s="33">
        <v>0</v>
      </c>
      <c r="AD1011" s="33" t="s">
        <v>11803</v>
      </c>
      <c r="AE1011" s="33" t="s">
        <v>19103</v>
      </c>
      <c r="AF1011" s="33" t="s">
        <v>19104</v>
      </c>
      <c r="AG1011" s="33" t="s">
        <v>19105</v>
      </c>
      <c r="AH1011" s="33" t="s">
        <v>19106</v>
      </c>
      <c r="AI1011" s="33" t="s">
        <v>19107</v>
      </c>
      <c r="AJ1011" s="33" t="s">
        <v>19108</v>
      </c>
      <c r="AK1011" s="33" t="s">
        <v>12774</v>
      </c>
      <c r="AL1011" s="33" t="s">
        <v>19081</v>
      </c>
      <c r="AM1011" s="33" t="s">
        <v>19109</v>
      </c>
      <c r="AN1011" s="33"/>
      <c r="AO1011" s="33" t="s">
        <v>11627</v>
      </c>
      <c r="AP1011" s="33" t="s">
        <v>11318</v>
      </c>
      <c r="AQ1011" s="33">
        <v>0</v>
      </c>
      <c r="AR1011" s="33"/>
      <c r="AS1011" s="33"/>
      <c r="AT1011" s="33"/>
      <c r="AU1011" s="33"/>
      <c r="AV1011" s="33"/>
      <c r="AW1011" s="33"/>
      <c r="AX1011" s="33"/>
      <c r="AY1011" s="33"/>
      <c r="AZ1011" s="33"/>
      <c r="BA1011" s="33"/>
      <c r="BB1011" s="33"/>
      <c r="BC1011" s="33" t="s">
        <v>11306</v>
      </c>
      <c r="BD1011" s="33" t="s">
        <v>11318</v>
      </c>
      <c r="BE1011" s="33"/>
      <c r="BF1011" s="33"/>
      <c r="BG1011" s="33"/>
      <c r="BH1011" s="33"/>
      <c r="BI1011" s="33"/>
      <c r="BJ1011" s="33">
        <v>0</v>
      </c>
      <c r="BK1011" s="33" t="s">
        <v>31</v>
      </c>
      <c r="BL1011" s="33"/>
      <c r="BM1011" s="33" t="s">
        <v>22259</v>
      </c>
    </row>
    <row r="1012" spans="1:65" x14ac:dyDescent="0.25">
      <c r="A1012" s="33" t="s">
        <v>19110</v>
      </c>
      <c r="B1012" s="33" t="s">
        <v>19111</v>
      </c>
      <c r="C1012" s="33" t="s">
        <v>19112</v>
      </c>
      <c r="D1012" s="33" t="s">
        <v>13574</v>
      </c>
      <c r="E1012" s="33"/>
      <c r="F1012" s="33" t="s">
        <v>11550</v>
      </c>
      <c r="G1012" s="33">
        <v>258.8</v>
      </c>
      <c r="H1012" s="33">
        <v>0</v>
      </c>
      <c r="I1012" s="33"/>
      <c r="J1012" s="33" t="s">
        <v>11304</v>
      </c>
      <c r="K1012" s="33" t="s">
        <v>11306</v>
      </c>
      <c r="L1012" s="33">
        <v>105</v>
      </c>
      <c r="M1012" s="33"/>
      <c r="N1012" s="33"/>
      <c r="O1012" s="33"/>
      <c r="P1012" s="33" t="s">
        <v>11306</v>
      </c>
      <c r="Q1012" s="33" t="s">
        <v>11306</v>
      </c>
      <c r="R1012" s="33">
        <v>0</v>
      </c>
      <c r="S1012" s="33">
        <v>0</v>
      </c>
      <c r="T1012" s="33"/>
      <c r="U1012" s="33"/>
      <c r="V1012" s="33"/>
      <c r="W1012" s="33"/>
      <c r="X1012" s="33"/>
      <c r="Y1012" s="33" t="s">
        <v>11308</v>
      </c>
      <c r="Z1012" s="33">
        <v>0</v>
      </c>
      <c r="AA1012" s="33">
        <v>0</v>
      </c>
      <c r="AB1012" s="33">
        <v>0</v>
      </c>
      <c r="AC1012" s="33">
        <v>0</v>
      </c>
      <c r="AD1012" s="33" t="s">
        <v>11803</v>
      </c>
      <c r="AE1012" s="33" t="s">
        <v>19113</v>
      </c>
      <c r="AF1012" s="33" t="s">
        <v>19114</v>
      </c>
      <c r="AG1012" s="33" t="s">
        <v>19115</v>
      </c>
      <c r="AH1012" s="33" t="s">
        <v>19116</v>
      </c>
      <c r="AI1012" s="33" t="s">
        <v>19117</v>
      </c>
      <c r="AJ1012" s="33" t="s">
        <v>19118</v>
      </c>
      <c r="AK1012" s="33" t="s">
        <v>12774</v>
      </c>
      <c r="AL1012" s="33" t="s">
        <v>19081</v>
      </c>
      <c r="AM1012" s="33" t="s">
        <v>19119</v>
      </c>
      <c r="AN1012" s="33"/>
      <c r="AO1012" s="33" t="s">
        <v>11627</v>
      </c>
      <c r="AP1012" s="33" t="s">
        <v>11318</v>
      </c>
      <c r="AQ1012" s="33">
        <v>0</v>
      </c>
      <c r="AR1012" s="33"/>
      <c r="AS1012" s="33"/>
      <c r="AT1012" s="33"/>
      <c r="AU1012" s="33"/>
      <c r="AV1012" s="33"/>
      <c r="AW1012" s="33"/>
      <c r="AX1012" s="33"/>
      <c r="AY1012" s="33"/>
      <c r="AZ1012" s="33"/>
      <c r="BA1012" s="33"/>
      <c r="BB1012" s="33"/>
      <c r="BC1012" s="33" t="s">
        <v>11306</v>
      </c>
      <c r="BD1012" s="33" t="s">
        <v>11318</v>
      </c>
      <c r="BE1012" s="33"/>
      <c r="BF1012" s="33"/>
      <c r="BG1012" s="33"/>
      <c r="BH1012" s="33"/>
      <c r="BI1012" s="33"/>
      <c r="BJ1012" s="33">
        <v>0</v>
      </c>
      <c r="BK1012" s="33" t="s">
        <v>31</v>
      </c>
      <c r="BL1012" s="33"/>
      <c r="BM1012" s="33" t="s">
        <v>22259</v>
      </c>
    </row>
    <row r="1013" spans="1:65" x14ac:dyDescent="0.25">
      <c r="A1013" s="33" t="s">
        <v>19120</v>
      </c>
      <c r="B1013" s="33" t="s">
        <v>19121</v>
      </c>
      <c r="C1013" s="33" t="s">
        <v>19122</v>
      </c>
      <c r="D1013" s="33"/>
      <c r="E1013" s="33" t="s">
        <v>11800</v>
      </c>
      <c r="F1013" s="33" t="s">
        <v>11550</v>
      </c>
      <c r="G1013" s="33">
        <v>328.8</v>
      </c>
      <c r="H1013" s="33">
        <v>0</v>
      </c>
      <c r="I1013" s="33"/>
      <c r="J1013" s="33" t="s">
        <v>11304</v>
      </c>
      <c r="K1013" s="33" t="s">
        <v>11306</v>
      </c>
      <c r="L1013" s="33">
        <v>0</v>
      </c>
      <c r="M1013" s="33"/>
      <c r="N1013" s="33"/>
      <c r="O1013" s="33"/>
      <c r="P1013" s="33" t="s">
        <v>11306</v>
      </c>
      <c r="Q1013" s="33" t="s">
        <v>11306</v>
      </c>
      <c r="R1013" s="33">
        <v>2.5</v>
      </c>
      <c r="S1013" s="33">
        <v>2.5</v>
      </c>
      <c r="T1013" s="33"/>
      <c r="U1013" s="33"/>
      <c r="V1013" s="33" t="s">
        <v>19123</v>
      </c>
      <c r="W1013" s="33"/>
      <c r="X1013" s="33"/>
      <c r="Y1013" s="33" t="s">
        <v>11308</v>
      </c>
      <c r="Z1013" s="33">
        <v>14</v>
      </c>
      <c r="AA1013" s="33">
        <v>10</v>
      </c>
      <c r="AB1013" s="33">
        <v>94</v>
      </c>
      <c r="AC1013" s="33">
        <v>0</v>
      </c>
      <c r="AD1013" s="33" t="s">
        <v>14046</v>
      </c>
      <c r="AE1013" s="33" t="s">
        <v>19124</v>
      </c>
      <c r="AF1013" s="33" t="s">
        <v>19125</v>
      </c>
      <c r="AG1013" s="33" t="s">
        <v>19126</v>
      </c>
      <c r="AH1013" s="33" t="s">
        <v>19127</v>
      </c>
      <c r="AI1013" s="33" t="s">
        <v>19128</v>
      </c>
      <c r="AJ1013" s="33" t="s">
        <v>19129</v>
      </c>
      <c r="AK1013" s="33" t="s">
        <v>12774</v>
      </c>
      <c r="AL1013" s="33"/>
      <c r="AM1013" s="33"/>
      <c r="AN1013" s="33" t="s">
        <v>11500</v>
      </c>
      <c r="AO1013" s="33" t="s">
        <v>11627</v>
      </c>
      <c r="AP1013" s="33" t="s">
        <v>11318</v>
      </c>
      <c r="AQ1013" s="33">
        <v>0</v>
      </c>
      <c r="AR1013" s="33"/>
      <c r="AS1013" s="33"/>
      <c r="AT1013" s="33"/>
      <c r="AU1013" s="33"/>
      <c r="AV1013" s="33"/>
      <c r="AW1013" s="33"/>
      <c r="AX1013" s="33"/>
      <c r="AY1013" s="33"/>
      <c r="AZ1013" s="33"/>
      <c r="BA1013" s="33"/>
      <c r="BB1013" s="33"/>
      <c r="BC1013" s="33" t="s">
        <v>11306</v>
      </c>
      <c r="BD1013" s="33" t="s">
        <v>11318</v>
      </c>
      <c r="BE1013" s="33"/>
      <c r="BF1013" s="33"/>
      <c r="BG1013" s="33"/>
      <c r="BH1013" s="33"/>
      <c r="BI1013" s="33"/>
      <c r="BJ1013" s="33">
        <v>0</v>
      </c>
      <c r="BK1013" s="33" t="s">
        <v>31</v>
      </c>
      <c r="BL1013" s="33"/>
      <c r="BM1013" s="33" t="s">
        <v>22259</v>
      </c>
    </row>
    <row r="1014" spans="1:65" x14ac:dyDescent="0.25">
      <c r="A1014" s="33" t="s">
        <v>19130</v>
      </c>
      <c r="B1014" s="33" t="s">
        <v>582</v>
      </c>
      <c r="C1014" s="33" t="s">
        <v>19131</v>
      </c>
      <c r="D1014" s="33" t="s">
        <v>13574</v>
      </c>
      <c r="E1014" s="33"/>
      <c r="F1014" s="33" t="s">
        <v>11550</v>
      </c>
      <c r="G1014" s="33">
        <v>252.47</v>
      </c>
      <c r="H1014" s="33">
        <v>0</v>
      </c>
      <c r="I1014" s="33"/>
      <c r="J1014" s="33" t="s">
        <v>11304</v>
      </c>
      <c r="K1014" s="33" t="s">
        <v>11306</v>
      </c>
      <c r="L1014" s="33">
        <v>105</v>
      </c>
      <c r="M1014" s="33"/>
      <c r="N1014" s="33"/>
      <c r="O1014" s="33"/>
      <c r="P1014" s="33" t="s">
        <v>11306</v>
      </c>
      <c r="Q1014" s="33" t="s">
        <v>11306</v>
      </c>
      <c r="R1014" s="33">
        <v>0</v>
      </c>
      <c r="S1014" s="33">
        <v>0</v>
      </c>
      <c r="T1014" s="33"/>
      <c r="U1014" s="33"/>
      <c r="V1014" s="33"/>
      <c r="W1014" s="33"/>
      <c r="X1014" s="33"/>
      <c r="Y1014" s="33" t="s">
        <v>11308</v>
      </c>
      <c r="Z1014" s="33">
        <v>0</v>
      </c>
      <c r="AA1014" s="33">
        <v>0</v>
      </c>
      <c r="AB1014" s="33">
        <v>0</v>
      </c>
      <c r="AC1014" s="33">
        <v>0</v>
      </c>
      <c r="AD1014" s="33" t="s">
        <v>11803</v>
      </c>
      <c r="AE1014" s="33" t="s">
        <v>19132</v>
      </c>
      <c r="AF1014" s="33" t="s">
        <v>19133</v>
      </c>
      <c r="AG1014" s="33" t="s">
        <v>19134</v>
      </c>
      <c r="AH1014" s="33" t="s">
        <v>19135</v>
      </c>
      <c r="AI1014" s="33" t="s">
        <v>19136</v>
      </c>
      <c r="AJ1014" s="33" t="s">
        <v>19137</v>
      </c>
      <c r="AK1014" s="33" t="s">
        <v>12774</v>
      </c>
      <c r="AL1014" s="33" t="s">
        <v>19121</v>
      </c>
      <c r="AM1014" s="33" t="s">
        <v>19138</v>
      </c>
      <c r="AN1014" s="33" t="s">
        <v>11500</v>
      </c>
      <c r="AO1014" s="33" t="s">
        <v>11627</v>
      </c>
      <c r="AP1014" s="33" t="s">
        <v>11318</v>
      </c>
      <c r="AQ1014" s="33">
        <v>0</v>
      </c>
      <c r="AR1014" s="33"/>
      <c r="AS1014" s="33"/>
      <c r="AT1014" s="33"/>
      <c r="AU1014" s="33"/>
      <c r="AV1014" s="33"/>
      <c r="AW1014" s="33"/>
      <c r="AX1014" s="33"/>
      <c r="AY1014" s="33"/>
      <c r="AZ1014" s="33"/>
      <c r="BA1014" s="33"/>
      <c r="BB1014" s="33"/>
      <c r="BC1014" s="33" t="s">
        <v>11306</v>
      </c>
      <c r="BD1014" s="33" t="s">
        <v>11318</v>
      </c>
      <c r="BE1014" s="33"/>
      <c r="BF1014" s="33"/>
      <c r="BG1014" s="33"/>
      <c r="BH1014" s="33"/>
      <c r="BI1014" s="33"/>
      <c r="BJ1014" s="33">
        <v>0</v>
      </c>
      <c r="BK1014" s="33" t="s">
        <v>31</v>
      </c>
      <c r="BL1014" s="33"/>
      <c r="BM1014" s="33" t="s">
        <v>22259</v>
      </c>
    </row>
    <row r="1015" spans="1:65" x14ac:dyDescent="0.25">
      <c r="A1015" s="33" t="s">
        <v>19139</v>
      </c>
      <c r="B1015" s="33" t="s">
        <v>4988</v>
      </c>
      <c r="C1015" s="33" t="s">
        <v>19140</v>
      </c>
      <c r="D1015" s="33" t="s">
        <v>13574</v>
      </c>
      <c r="E1015" s="33" t="s">
        <v>11800</v>
      </c>
      <c r="F1015" s="33" t="s">
        <v>11550</v>
      </c>
      <c r="G1015" s="33">
        <v>252.47</v>
      </c>
      <c r="H1015" s="33">
        <v>0</v>
      </c>
      <c r="I1015" s="33"/>
      <c r="J1015" s="33" t="s">
        <v>11304</v>
      </c>
      <c r="K1015" s="33" t="s">
        <v>12197</v>
      </c>
      <c r="L1015" s="33">
        <v>105</v>
      </c>
      <c r="M1015" s="33"/>
      <c r="N1015" s="33"/>
      <c r="O1015" s="33"/>
      <c r="P1015" s="33" t="s">
        <v>11306</v>
      </c>
      <c r="Q1015" s="33" t="s">
        <v>11306</v>
      </c>
      <c r="R1015" s="33">
        <v>0</v>
      </c>
      <c r="S1015" s="33">
        <v>0</v>
      </c>
      <c r="T1015" s="33"/>
      <c r="U1015" s="33"/>
      <c r="V1015" s="33"/>
      <c r="W1015" s="33"/>
      <c r="X1015" s="33"/>
      <c r="Y1015" s="33" t="s">
        <v>11308</v>
      </c>
      <c r="Z1015" s="33">
        <v>0</v>
      </c>
      <c r="AA1015" s="33">
        <v>0</v>
      </c>
      <c r="AB1015" s="33">
        <v>0</v>
      </c>
      <c r="AC1015" s="33">
        <v>0</v>
      </c>
      <c r="AD1015" s="33" t="s">
        <v>11803</v>
      </c>
      <c r="AE1015" s="33" t="s">
        <v>19141</v>
      </c>
      <c r="AF1015" s="33" t="s">
        <v>19142</v>
      </c>
      <c r="AG1015" s="33" t="s">
        <v>19143</v>
      </c>
      <c r="AH1015" s="33" t="s">
        <v>19144</v>
      </c>
      <c r="AI1015" s="33" t="s">
        <v>19145</v>
      </c>
      <c r="AJ1015" s="33" t="s">
        <v>19146</v>
      </c>
      <c r="AK1015" s="33" t="s">
        <v>12774</v>
      </c>
      <c r="AL1015" s="33" t="s">
        <v>19121</v>
      </c>
      <c r="AM1015" s="33" t="s">
        <v>19147</v>
      </c>
      <c r="AN1015" s="33" t="s">
        <v>11500</v>
      </c>
      <c r="AO1015" s="33" t="s">
        <v>11627</v>
      </c>
      <c r="AP1015" s="33" t="s">
        <v>11318</v>
      </c>
      <c r="AQ1015" s="33">
        <v>0</v>
      </c>
      <c r="AR1015" s="33"/>
      <c r="AS1015" s="33"/>
      <c r="AT1015" s="33"/>
      <c r="AU1015" s="33"/>
      <c r="AV1015" s="33"/>
      <c r="AW1015" s="33"/>
      <c r="AX1015" s="33"/>
      <c r="AY1015" s="33"/>
      <c r="AZ1015" s="33"/>
      <c r="BA1015" s="33"/>
      <c r="BB1015" s="33"/>
      <c r="BC1015" s="33" t="s">
        <v>11306</v>
      </c>
      <c r="BD1015" s="33" t="s">
        <v>11318</v>
      </c>
      <c r="BE1015" s="33"/>
      <c r="BF1015" s="33"/>
      <c r="BG1015" s="33"/>
      <c r="BH1015" s="33"/>
      <c r="BI1015" s="33"/>
      <c r="BJ1015" s="33">
        <v>0</v>
      </c>
      <c r="BK1015" s="33" t="s">
        <v>31</v>
      </c>
      <c r="BL1015" s="33"/>
      <c r="BM1015" s="33" t="s">
        <v>22259</v>
      </c>
    </row>
    <row r="1016" spans="1:65" x14ac:dyDescent="0.25">
      <c r="A1016" s="33" t="s">
        <v>19148</v>
      </c>
      <c r="B1016" s="33" t="s">
        <v>19149</v>
      </c>
      <c r="C1016" s="33" t="s">
        <v>19150</v>
      </c>
      <c r="D1016" s="33" t="s">
        <v>13574</v>
      </c>
      <c r="E1016" s="33"/>
      <c r="F1016" s="33" t="s">
        <v>11550</v>
      </c>
      <c r="G1016" s="33">
        <v>252.47</v>
      </c>
      <c r="H1016" s="33">
        <v>0</v>
      </c>
      <c r="I1016" s="33"/>
      <c r="J1016" s="33" t="s">
        <v>11304</v>
      </c>
      <c r="K1016" s="33" t="s">
        <v>11306</v>
      </c>
      <c r="L1016" s="33">
        <v>105</v>
      </c>
      <c r="M1016" s="33"/>
      <c r="N1016" s="33"/>
      <c r="O1016" s="33"/>
      <c r="P1016" s="33" t="s">
        <v>11306</v>
      </c>
      <c r="Q1016" s="33" t="s">
        <v>11306</v>
      </c>
      <c r="R1016" s="33">
        <v>0</v>
      </c>
      <c r="S1016" s="33">
        <v>0</v>
      </c>
      <c r="T1016" s="33"/>
      <c r="U1016" s="33"/>
      <c r="V1016" s="33"/>
      <c r="W1016" s="33"/>
      <c r="X1016" s="33"/>
      <c r="Y1016" s="33" t="s">
        <v>11308</v>
      </c>
      <c r="Z1016" s="33">
        <v>0</v>
      </c>
      <c r="AA1016" s="33">
        <v>0</v>
      </c>
      <c r="AB1016" s="33">
        <v>0</v>
      </c>
      <c r="AC1016" s="33">
        <v>0</v>
      </c>
      <c r="AD1016" s="33" t="s">
        <v>11803</v>
      </c>
      <c r="AE1016" s="33" t="s">
        <v>19151</v>
      </c>
      <c r="AF1016" s="33" t="s">
        <v>19152</v>
      </c>
      <c r="AG1016" s="33" t="s">
        <v>19153</v>
      </c>
      <c r="AH1016" s="33" t="s">
        <v>19154</v>
      </c>
      <c r="AI1016" s="33" t="s">
        <v>19155</v>
      </c>
      <c r="AJ1016" s="33" t="s">
        <v>19156</v>
      </c>
      <c r="AK1016" s="33" t="s">
        <v>12774</v>
      </c>
      <c r="AL1016" s="33" t="s">
        <v>19121</v>
      </c>
      <c r="AM1016" s="33" t="s">
        <v>19157</v>
      </c>
      <c r="AN1016" s="33" t="s">
        <v>11500</v>
      </c>
      <c r="AO1016" s="33" t="s">
        <v>11627</v>
      </c>
      <c r="AP1016" s="33" t="s">
        <v>11318</v>
      </c>
      <c r="AQ1016" s="33">
        <v>0</v>
      </c>
      <c r="AR1016" s="33"/>
      <c r="AS1016" s="33"/>
      <c r="AT1016" s="33"/>
      <c r="AU1016" s="33"/>
      <c r="AV1016" s="33"/>
      <c r="AW1016" s="33"/>
      <c r="AX1016" s="33"/>
      <c r="AY1016" s="33"/>
      <c r="AZ1016" s="33"/>
      <c r="BA1016" s="33"/>
      <c r="BB1016" s="33"/>
      <c r="BC1016" s="33" t="s">
        <v>11306</v>
      </c>
      <c r="BD1016" s="33" t="s">
        <v>11318</v>
      </c>
      <c r="BE1016" s="33"/>
      <c r="BF1016" s="33"/>
      <c r="BG1016" s="33"/>
      <c r="BH1016" s="33"/>
      <c r="BI1016" s="33"/>
      <c r="BJ1016" s="33">
        <v>0</v>
      </c>
      <c r="BK1016" s="33" t="s">
        <v>31</v>
      </c>
      <c r="BL1016" s="33"/>
      <c r="BM1016" s="33" t="s">
        <v>22259</v>
      </c>
    </row>
    <row r="1017" spans="1:65" x14ac:dyDescent="0.25">
      <c r="A1017" s="33" t="s">
        <v>19158</v>
      </c>
      <c r="B1017" s="33" t="s">
        <v>19159</v>
      </c>
      <c r="C1017" s="33" t="s">
        <v>19160</v>
      </c>
      <c r="D1017" s="33" t="s">
        <v>13574</v>
      </c>
      <c r="E1017" s="33"/>
      <c r="F1017" s="33" t="s">
        <v>11550</v>
      </c>
      <c r="G1017" s="33">
        <v>252.47</v>
      </c>
      <c r="H1017" s="33">
        <v>0</v>
      </c>
      <c r="I1017" s="33"/>
      <c r="J1017" s="33" t="s">
        <v>11304</v>
      </c>
      <c r="K1017" s="33" t="s">
        <v>11306</v>
      </c>
      <c r="L1017" s="33">
        <v>105</v>
      </c>
      <c r="M1017" s="33"/>
      <c r="N1017" s="33"/>
      <c r="O1017" s="33"/>
      <c r="P1017" s="33" t="s">
        <v>11306</v>
      </c>
      <c r="Q1017" s="33" t="s">
        <v>11306</v>
      </c>
      <c r="R1017" s="33">
        <v>0</v>
      </c>
      <c r="S1017" s="33">
        <v>0</v>
      </c>
      <c r="T1017" s="33"/>
      <c r="U1017" s="33"/>
      <c r="V1017" s="33"/>
      <c r="W1017" s="33"/>
      <c r="X1017" s="33"/>
      <c r="Y1017" s="33" t="s">
        <v>11308</v>
      </c>
      <c r="Z1017" s="33">
        <v>0</v>
      </c>
      <c r="AA1017" s="33">
        <v>0</v>
      </c>
      <c r="AB1017" s="33">
        <v>0</v>
      </c>
      <c r="AC1017" s="33">
        <v>0</v>
      </c>
      <c r="AD1017" s="33" t="s">
        <v>11803</v>
      </c>
      <c r="AE1017" s="33" t="s">
        <v>19161</v>
      </c>
      <c r="AF1017" s="33" t="s">
        <v>19162</v>
      </c>
      <c r="AG1017" s="33" t="s">
        <v>19163</v>
      </c>
      <c r="AH1017" s="33" t="s">
        <v>19164</v>
      </c>
      <c r="AI1017" s="33" t="s">
        <v>19165</v>
      </c>
      <c r="AJ1017" s="33" t="s">
        <v>19166</v>
      </c>
      <c r="AK1017" s="33" t="s">
        <v>12774</v>
      </c>
      <c r="AL1017" s="33" t="s">
        <v>19121</v>
      </c>
      <c r="AM1017" s="33" t="s">
        <v>19167</v>
      </c>
      <c r="AN1017" s="33"/>
      <c r="AO1017" s="33" t="s">
        <v>11627</v>
      </c>
      <c r="AP1017" s="33" t="s">
        <v>11318</v>
      </c>
      <c r="AQ1017" s="33">
        <v>0</v>
      </c>
      <c r="AR1017" s="33"/>
      <c r="AS1017" s="33"/>
      <c r="AT1017" s="33"/>
      <c r="AU1017" s="33"/>
      <c r="AV1017" s="33"/>
      <c r="AW1017" s="33"/>
      <c r="AX1017" s="33"/>
      <c r="AY1017" s="33"/>
      <c r="AZ1017" s="33"/>
      <c r="BA1017" s="33"/>
      <c r="BB1017" s="33"/>
      <c r="BC1017" s="33" t="s">
        <v>11306</v>
      </c>
      <c r="BD1017" s="33" t="s">
        <v>11318</v>
      </c>
      <c r="BE1017" s="33"/>
      <c r="BF1017" s="33"/>
      <c r="BG1017" s="33"/>
      <c r="BH1017" s="33"/>
      <c r="BI1017" s="33"/>
      <c r="BJ1017" s="33">
        <v>0</v>
      </c>
      <c r="BK1017" s="33" t="s">
        <v>31</v>
      </c>
      <c r="BL1017" s="33"/>
      <c r="BM1017" s="33" t="s">
        <v>22259</v>
      </c>
    </row>
    <row r="1018" spans="1:65" x14ac:dyDescent="0.25">
      <c r="A1018" s="33" t="s">
        <v>19168</v>
      </c>
      <c r="B1018" s="33" t="s">
        <v>19169</v>
      </c>
      <c r="C1018" s="33" t="s">
        <v>19170</v>
      </c>
      <c r="D1018" s="33" t="s">
        <v>13574</v>
      </c>
      <c r="E1018" s="33"/>
      <c r="F1018" s="33" t="s">
        <v>11550</v>
      </c>
      <c r="G1018" s="33">
        <v>252.47</v>
      </c>
      <c r="H1018" s="33">
        <v>0</v>
      </c>
      <c r="I1018" s="33"/>
      <c r="J1018" s="33" t="s">
        <v>11304</v>
      </c>
      <c r="K1018" s="33" t="s">
        <v>11306</v>
      </c>
      <c r="L1018" s="33">
        <v>105</v>
      </c>
      <c r="M1018" s="33"/>
      <c r="N1018" s="33"/>
      <c r="O1018" s="33"/>
      <c r="P1018" s="33" t="s">
        <v>11306</v>
      </c>
      <c r="Q1018" s="33" t="s">
        <v>11306</v>
      </c>
      <c r="R1018" s="33">
        <v>0</v>
      </c>
      <c r="S1018" s="33">
        <v>0</v>
      </c>
      <c r="T1018" s="33"/>
      <c r="U1018" s="33"/>
      <c r="V1018" s="33"/>
      <c r="W1018" s="33"/>
      <c r="X1018" s="33"/>
      <c r="Y1018" s="33" t="s">
        <v>11308</v>
      </c>
      <c r="Z1018" s="33">
        <v>0</v>
      </c>
      <c r="AA1018" s="33">
        <v>0</v>
      </c>
      <c r="AB1018" s="33">
        <v>0</v>
      </c>
      <c r="AC1018" s="33">
        <v>0</v>
      </c>
      <c r="AD1018" s="33" t="s">
        <v>11803</v>
      </c>
      <c r="AE1018" s="33" t="s">
        <v>19171</v>
      </c>
      <c r="AF1018" s="33" t="s">
        <v>19172</v>
      </c>
      <c r="AG1018" s="33" t="s">
        <v>19173</v>
      </c>
      <c r="AH1018" s="33" t="s">
        <v>19174</v>
      </c>
      <c r="AI1018" s="33" t="s">
        <v>19175</v>
      </c>
      <c r="AJ1018" s="33" t="s">
        <v>19176</v>
      </c>
      <c r="AK1018" s="33" t="s">
        <v>12774</v>
      </c>
      <c r="AL1018" s="33" t="s">
        <v>19121</v>
      </c>
      <c r="AM1018" s="33" t="s">
        <v>19177</v>
      </c>
      <c r="AN1018" s="33"/>
      <c r="AO1018" s="33" t="s">
        <v>11627</v>
      </c>
      <c r="AP1018" s="33" t="s">
        <v>11318</v>
      </c>
      <c r="AQ1018" s="33">
        <v>0</v>
      </c>
      <c r="AR1018" s="33"/>
      <c r="AS1018" s="33"/>
      <c r="AT1018" s="33"/>
      <c r="AU1018" s="33"/>
      <c r="AV1018" s="33"/>
      <c r="AW1018" s="33"/>
      <c r="AX1018" s="33"/>
      <c r="AY1018" s="33"/>
      <c r="AZ1018" s="33"/>
      <c r="BA1018" s="33"/>
      <c r="BB1018" s="33"/>
      <c r="BC1018" s="33" t="s">
        <v>11306</v>
      </c>
      <c r="BD1018" s="33" t="s">
        <v>11318</v>
      </c>
      <c r="BE1018" s="33"/>
      <c r="BF1018" s="33"/>
      <c r="BG1018" s="33"/>
      <c r="BH1018" s="33"/>
      <c r="BI1018" s="33"/>
      <c r="BJ1018" s="33">
        <v>0</v>
      </c>
      <c r="BK1018" s="33" t="s">
        <v>31</v>
      </c>
      <c r="BL1018" s="33"/>
      <c r="BM1018" s="33" t="s">
        <v>22259</v>
      </c>
    </row>
    <row r="1019" spans="1:65" x14ac:dyDescent="0.25">
      <c r="A1019" s="33" t="s">
        <v>19178</v>
      </c>
      <c r="B1019" s="33" t="s">
        <v>19179</v>
      </c>
      <c r="C1019" s="33" t="s">
        <v>19180</v>
      </c>
      <c r="D1019" s="33" t="s">
        <v>13574</v>
      </c>
      <c r="E1019" s="33"/>
      <c r="F1019" s="33" t="s">
        <v>11550</v>
      </c>
      <c r="G1019" s="33">
        <v>252.47</v>
      </c>
      <c r="H1019" s="33">
        <v>0</v>
      </c>
      <c r="I1019" s="33"/>
      <c r="J1019" s="33" t="s">
        <v>11304</v>
      </c>
      <c r="K1019" s="33" t="s">
        <v>11306</v>
      </c>
      <c r="L1019" s="33">
        <v>105</v>
      </c>
      <c r="M1019" s="33"/>
      <c r="N1019" s="33"/>
      <c r="O1019" s="33"/>
      <c r="P1019" s="33" t="s">
        <v>11306</v>
      </c>
      <c r="Q1019" s="33" t="s">
        <v>11306</v>
      </c>
      <c r="R1019" s="33">
        <v>0</v>
      </c>
      <c r="S1019" s="33">
        <v>0</v>
      </c>
      <c r="T1019" s="33"/>
      <c r="U1019" s="33"/>
      <c r="V1019" s="33"/>
      <c r="W1019" s="33"/>
      <c r="X1019" s="33"/>
      <c r="Y1019" s="33" t="s">
        <v>11308</v>
      </c>
      <c r="Z1019" s="33">
        <v>0</v>
      </c>
      <c r="AA1019" s="33">
        <v>0</v>
      </c>
      <c r="AB1019" s="33">
        <v>0</v>
      </c>
      <c r="AC1019" s="33">
        <v>0</v>
      </c>
      <c r="AD1019" s="33" t="s">
        <v>11803</v>
      </c>
      <c r="AE1019" s="33" t="s">
        <v>19181</v>
      </c>
      <c r="AF1019" s="33" t="s">
        <v>19182</v>
      </c>
      <c r="AG1019" s="33" t="s">
        <v>19183</v>
      </c>
      <c r="AH1019" s="33" t="s">
        <v>19184</v>
      </c>
      <c r="AI1019" s="33" t="s">
        <v>19185</v>
      </c>
      <c r="AJ1019" s="33" t="s">
        <v>19186</v>
      </c>
      <c r="AK1019" s="33" t="s">
        <v>12774</v>
      </c>
      <c r="AL1019" s="33" t="s">
        <v>19121</v>
      </c>
      <c r="AM1019" s="33" t="s">
        <v>19187</v>
      </c>
      <c r="AN1019" s="33"/>
      <c r="AO1019" s="33" t="s">
        <v>11627</v>
      </c>
      <c r="AP1019" s="33" t="s">
        <v>11318</v>
      </c>
      <c r="AQ1019" s="33">
        <v>0</v>
      </c>
      <c r="AR1019" s="33"/>
      <c r="AS1019" s="33"/>
      <c r="AT1019" s="33"/>
      <c r="AU1019" s="33"/>
      <c r="AV1019" s="33"/>
      <c r="AW1019" s="33"/>
      <c r="AX1019" s="33"/>
      <c r="AY1019" s="33"/>
      <c r="AZ1019" s="33"/>
      <c r="BA1019" s="33"/>
      <c r="BB1019" s="33"/>
      <c r="BC1019" s="33" t="s">
        <v>11306</v>
      </c>
      <c r="BD1019" s="33" t="s">
        <v>11318</v>
      </c>
      <c r="BE1019" s="33"/>
      <c r="BF1019" s="33"/>
      <c r="BG1019" s="33"/>
      <c r="BH1019" s="33"/>
      <c r="BI1019" s="33"/>
      <c r="BJ1019" s="33">
        <v>0</v>
      </c>
      <c r="BK1019" s="33" t="s">
        <v>31</v>
      </c>
      <c r="BL1019" s="33"/>
      <c r="BM1019" s="33" t="s">
        <v>22259</v>
      </c>
    </row>
    <row r="1020" spans="1:65" x14ac:dyDescent="0.25">
      <c r="A1020" s="33" t="s">
        <v>19188</v>
      </c>
      <c r="B1020" s="33" t="s">
        <v>19189</v>
      </c>
      <c r="C1020" s="33" t="s">
        <v>19190</v>
      </c>
      <c r="D1020" s="33" t="s">
        <v>13574</v>
      </c>
      <c r="E1020" s="33"/>
      <c r="F1020" s="33" t="s">
        <v>11550</v>
      </c>
      <c r="G1020" s="33">
        <v>252.47</v>
      </c>
      <c r="H1020" s="33">
        <v>0</v>
      </c>
      <c r="I1020" s="33"/>
      <c r="J1020" s="33" t="s">
        <v>11304</v>
      </c>
      <c r="K1020" s="33" t="s">
        <v>11306</v>
      </c>
      <c r="L1020" s="33">
        <v>105</v>
      </c>
      <c r="M1020" s="33"/>
      <c r="N1020" s="33"/>
      <c r="O1020" s="33"/>
      <c r="P1020" s="33" t="s">
        <v>11306</v>
      </c>
      <c r="Q1020" s="33" t="s">
        <v>11306</v>
      </c>
      <c r="R1020" s="33">
        <v>0</v>
      </c>
      <c r="S1020" s="33">
        <v>0</v>
      </c>
      <c r="T1020" s="33"/>
      <c r="U1020" s="33"/>
      <c r="V1020" s="33"/>
      <c r="W1020" s="33"/>
      <c r="X1020" s="33"/>
      <c r="Y1020" s="33" t="s">
        <v>11308</v>
      </c>
      <c r="Z1020" s="33">
        <v>0</v>
      </c>
      <c r="AA1020" s="33">
        <v>0</v>
      </c>
      <c r="AB1020" s="33">
        <v>0</v>
      </c>
      <c r="AC1020" s="33">
        <v>0</v>
      </c>
      <c r="AD1020" s="33" t="s">
        <v>11803</v>
      </c>
      <c r="AE1020" s="33" t="s">
        <v>19191</v>
      </c>
      <c r="AF1020" s="33" t="s">
        <v>19192</v>
      </c>
      <c r="AG1020" s="33" t="s">
        <v>19193</v>
      </c>
      <c r="AH1020" s="33" t="s">
        <v>19194</v>
      </c>
      <c r="AI1020" s="33" t="s">
        <v>19195</v>
      </c>
      <c r="AJ1020" s="33" t="s">
        <v>19196</v>
      </c>
      <c r="AK1020" s="33" t="s">
        <v>12774</v>
      </c>
      <c r="AL1020" s="33" t="s">
        <v>19121</v>
      </c>
      <c r="AM1020" s="33" t="s">
        <v>19197</v>
      </c>
      <c r="AN1020" s="33"/>
      <c r="AO1020" s="33" t="s">
        <v>11627</v>
      </c>
      <c r="AP1020" s="33" t="s">
        <v>11318</v>
      </c>
      <c r="AQ1020" s="33">
        <v>0</v>
      </c>
      <c r="AR1020" s="33"/>
      <c r="AS1020" s="33"/>
      <c r="AT1020" s="33"/>
      <c r="AU1020" s="33"/>
      <c r="AV1020" s="33"/>
      <c r="AW1020" s="33"/>
      <c r="AX1020" s="33"/>
      <c r="AY1020" s="33"/>
      <c r="AZ1020" s="33"/>
      <c r="BA1020" s="33"/>
      <c r="BB1020" s="33"/>
      <c r="BC1020" s="33" t="s">
        <v>11306</v>
      </c>
      <c r="BD1020" s="33" t="s">
        <v>11318</v>
      </c>
      <c r="BE1020" s="33"/>
      <c r="BF1020" s="33"/>
      <c r="BG1020" s="33"/>
      <c r="BH1020" s="33"/>
      <c r="BI1020" s="33"/>
      <c r="BJ1020" s="33">
        <v>0</v>
      </c>
      <c r="BK1020" s="33" t="s">
        <v>31</v>
      </c>
      <c r="BL1020" s="33"/>
      <c r="BM1020" s="33" t="s">
        <v>22259</v>
      </c>
    </row>
    <row r="1021" spans="1:65" x14ac:dyDescent="0.25">
      <c r="A1021" s="33" t="s">
        <v>19198</v>
      </c>
      <c r="B1021" s="33" t="s">
        <v>19199</v>
      </c>
      <c r="C1021" s="33" t="s">
        <v>19200</v>
      </c>
      <c r="D1021" s="33" t="s">
        <v>13574</v>
      </c>
      <c r="E1021" s="33"/>
      <c r="F1021" s="33" t="s">
        <v>11550</v>
      </c>
      <c r="G1021" s="33">
        <v>252.47</v>
      </c>
      <c r="H1021" s="33">
        <v>0</v>
      </c>
      <c r="I1021" s="33"/>
      <c r="J1021" s="33" t="s">
        <v>11304</v>
      </c>
      <c r="K1021" s="33" t="s">
        <v>11306</v>
      </c>
      <c r="L1021" s="33">
        <v>105</v>
      </c>
      <c r="M1021" s="33"/>
      <c r="N1021" s="33"/>
      <c r="O1021" s="33"/>
      <c r="P1021" s="33" t="s">
        <v>11306</v>
      </c>
      <c r="Q1021" s="33" t="s">
        <v>11306</v>
      </c>
      <c r="R1021" s="33">
        <v>0</v>
      </c>
      <c r="S1021" s="33">
        <v>0</v>
      </c>
      <c r="T1021" s="33"/>
      <c r="U1021" s="33"/>
      <c r="V1021" s="33"/>
      <c r="W1021" s="33"/>
      <c r="X1021" s="33"/>
      <c r="Y1021" s="33" t="s">
        <v>11308</v>
      </c>
      <c r="Z1021" s="33">
        <v>0</v>
      </c>
      <c r="AA1021" s="33">
        <v>0</v>
      </c>
      <c r="AB1021" s="33">
        <v>0</v>
      </c>
      <c r="AC1021" s="33">
        <v>0</v>
      </c>
      <c r="AD1021" s="33" t="s">
        <v>11803</v>
      </c>
      <c r="AE1021" s="33" t="s">
        <v>19201</v>
      </c>
      <c r="AF1021" s="33" t="s">
        <v>19202</v>
      </c>
      <c r="AG1021" s="33" t="s">
        <v>19203</v>
      </c>
      <c r="AH1021" s="33" t="s">
        <v>19204</v>
      </c>
      <c r="AI1021" s="33" t="s">
        <v>19205</v>
      </c>
      <c r="AJ1021" s="33" t="s">
        <v>19206</v>
      </c>
      <c r="AK1021" s="33" t="s">
        <v>12774</v>
      </c>
      <c r="AL1021" s="33" t="s">
        <v>19121</v>
      </c>
      <c r="AM1021" s="33" t="s">
        <v>19207</v>
      </c>
      <c r="AN1021" s="33"/>
      <c r="AO1021" s="33" t="s">
        <v>11627</v>
      </c>
      <c r="AP1021" s="33" t="s">
        <v>11318</v>
      </c>
      <c r="AQ1021" s="33">
        <v>0</v>
      </c>
      <c r="AR1021" s="33"/>
      <c r="AS1021" s="33"/>
      <c r="AT1021" s="33"/>
      <c r="AU1021" s="33"/>
      <c r="AV1021" s="33"/>
      <c r="AW1021" s="33"/>
      <c r="AX1021" s="33"/>
      <c r="AY1021" s="33"/>
      <c r="AZ1021" s="33"/>
      <c r="BA1021" s="33"/>
      <c r="BB1021" s="33"/>
      <c r="BC1021" s="33" t="s">
        <v>11306</v>
      </c>
      <c r="BD1021" s="33" t="s">
        <v>11318</v>
      </c>
      <c r="BE1021" s="33"/>
      <c r="BF1021" s="33"/>
      <c r="BG1021" s="33"/>
      <c r="BH1021" s="33"/>
      <c r="BI1021" s="33"/>
      <c r="BJ1021" s="33">
        <v>0</v>
      </c>
      <c r="BK1021" s="33" t="s">
        <v>31</v>
      </c>
      <c r="BL1021" s="33"/>
      <c r="BM1021" s="33" t="s">
        <v>22259</v>
      </c>
    </row>
    <row r="1022" spans="1:65" x14ac:dyDescent="0.25">
      <c r="A1022" s="33" t="s">
        <v>19208</v>
      </c>
      <c r="B1022" s="33" t="s">
        <v>7517</v>
      </c>
      <c r="C1022" s="33" t="s">
        <v>19209</v>
      </c>
      <c r="D1022" s="33" t="s">
        <v>13574</v>
      </c>
      <c r="E1022" s="33" t="s">
        <v>11800</v>
      </c>
      <c r="F1022" s="33" t="s">
        <v>11550</v>
      </c>
      <c r="G1022" s="33">
        <v>252.47</v>
      </c>
      <c r="H1022" s="33">
        <v>0</v>
      </c>
      <c r="I1022" s="33"/>
      <c r="J1022" s="33" t="s">
        <v>11304</v>
      </c>
      <c r="K1022" s="33" t="s">
        <v>12197</v>
      </c>
      <c r="L1022" s="33">
        <v>105</v>
      </c>
      <c r="M1022" s="33"/>
      <c r="N1022" s="33"/>
      <c r="O1022" s="33"/>
      <c r="P1022" s="33" t="s">
        <v>11306</v>
      </c>
      <c r="Q1022" s="33" t="s">
        <v>11306</v>
      </c>
      <c r="R1022" s="33">
        <v>0</v>
      </c>
      <c r="S1022" s="33">
        <v>0</v>
      </c>
      <c r="T1022" s="33"/>
      <c r="U1022" s="33"/>
      <c r="V1022" s="33"/>
      <c r="W1022" s="33"/>
      <c r="X1022" s="33"/>
      <c r="Y1022" s="33" t="s">
        <v>11308</v>
      </c>
      <c r="Z1022" s="33">
        <v>0</v>
      </c>
      <c r="AA1022" s="33">
        <v>0</v>
      </c>
      <c r="AB1022" s="33">
        <v>0</v>
      </c>
      <c r="AC1022" s="33">
        <v>0</v>
      </c>
      <c r="AD1022" s="33" t="s">
        <v>11803</v>
      </c>
      <c r="AE1022" s="33" t="s">
        <v>19210</v>
      </c>
      <c r="AF1022" s="33" t="s">
        <v>19211</v>
      </c>
      <c r="AG1022" s="33" t="s">
        <v>19212</v>
      </c>
      <c r="AH1022" s="33" t="s">
        <v>19213</v>
      </c>
      <c r="AI1022" s="33" t="s">
        <v>19214</v>
      </c>
      <c r="AJ1022" s="33" t="s">
        <v>19215</v>
      </c>
      <c r="AK1022" s="33" t="s">
        <v>12774</v>
      </c>
      <c r="AL1022" s="33" t="s">
        <v>19121</v>
      </c>
      <c r="AM1022" s="33" t="s">
        <v>19216</v>
      </c>
      <c r="AN1022" s="33"/>
      <c r="AO1022" s="33" t="s">
        <v>11627</v>
      </c>
      <c r="AP1022" s="33" t="s">
        <v>11318</v>
      </c>
      <c r="AQ1022" s="33">
        <v>0</v>
      </c>
      <c r="AR1022" s="33"/>
      <c r="AS1022" s="33"/>
      <c r="AT1022" s="33"/>
      <c r="AU1022" s="33"/>
      <c r="AV1022" s="33"/>
      <c r="AW1022" s="33"/>
      <c r="AX1022" s="33"/>
      <c r="AY1022" s="33"/>
      <c r="AZ1022" s="33"/>
      <c r="BA1022" s="33"/>
      <c r="BB1022" s="33"/>
      <c r="BC1022" s="33" t="s">
        <v>11306</v>
      </c>
      <c r="BD1022" s="33" t="s">
        <v>11318</v>
      </c>
      <c r="BE1022" s="33"/>
      <c r="BF1022" s="33"/>
      <c r="BG1022" s="33"/>
      <c r="BH1022" s="33"/>
      <c r="BI1022" s="33"/>
      <c r="BJ1022" s="33">
        <v>0</v>
      </c>
      <c r="BK1022" s="33" t="s">
        <v>31</v>
      </c>
      <c r="BL1022" s="33"/>
      <c r="BM1022" s="33" t="s">
        <v>22259</v>
      </c>
    </row>
    <row r="1023" spans="1:65" x14ac:dyDescent="0.25">
      <c r="A1023" s="33" t="s">
        <v>19217</v>
      </c>
      <c r="B1023" s="33" t="s">
        <v>586</v>
      </c>
      <c r="C1023" s="33" t="s">
        <v>19218</v>
      </c>
      <c r="D1023" s="33" t="s">
        <v>13574</v>
      </c>
      <c r="E1023" s="33" t="s">
        <v>11800</v>
      </c>
      <c r="F1023" s="33" t="s">
        <v>11550</v>
      </c>
      <c r="G1023" s="33">
        <v>252.47</v>
      </c>
      <c r="H1023" s="33">
        <v>0</v>
      </c>
      <c r="I1023" s="33"/>
      <c r="J1023" s="33" t="s">
        <v>11304</v>
      </c>
      <c r="K1023" s="33" t="s">
        <v>12197</v>
      </c>
      <c r="L1023" s="33">
        <v>105</v>
      </c>
      <c r="M1023" s="33"/>
      <c r="N1023" s="33"/>
      <c r="O1023" s="33"/>
      <c r="P1023" s="33" t="s">
        <v>11306</v>
      </c>
      <c r="Q1023" s="33" t="s">
        <v>11306</v>
      </c>
      <c r="R1023" s="33">
        <v>0</v>
      </c>
      <c r="S1023" s="33">
        <v>0</v>
      </c>
      <c r="T1023" s="33"/>
      <c r="U1023" s="33"/>
      <c r="V1023" s="33"/>
      <c r="W1023" s="33"/>
      <c r="X1023" s="33"/>
      <c r="Y1023" s="33" t="s">
        <v>11308</v>
      </c>
      <c r="Z1023" s="33">
        <v>0</v>
      </c>
      <c r="AA1023" s="33">
        <v>0</v>
      </c>
      <c r="AB1023" s="33">
        <v>0</v>
      </c>
      <c r="AC1023" s="33">
        <v>0</v>
      </c>
      <c r="AD1023" s="33" t="s">
        <v>11803</v>
      </c>
      <c r="AE1023" s="33" t="s">
        <v>19219</v>
      </c>
      <c r="AF1023" s="33" t="s">
        <v>19220</v>
      </c>
      <c r="AG1023" s="33" t="s">
        <v>19221</v>
      </c>
      <c r="AH1023" s="33" t="s">
        <v>19222</v>
      </c>
      <c r="AI1023" s="33" t="s">
        <v>19223</v>
      </c>
      <c r="AJ1023" s="33" t="s">
        <v>19224</v>
      </c>
      <c r="AK1023" s="33" t="s">
        <v>12774</v>
      </c>
      <c r="AL1023" s="33" t="s">
        <v>19121</v>
      </c>
      <c r="AM1023" s="33" t="s">
        <v>19225</v>
      </c>
      <c r="AN1023" s="33"/>
      <c r="AO1023" s="33" t="s">
        <v>11627</v>
      </c>
      <c r="AP1023" s="33" t="s">
        <v>11318</v>
      </c>
      <c r="AQ1023" s="33">
        <v>0</v>
      </c>
      <c r="AR1023" s="33"/>
      <c r="AS1023" s="33"/>
      <c r="AT1023" s="33"/>
      <c r="AU1023" s="33"/>
      <c r="AV1023" s="33"/>
      <c r="AW1023" s="33"/>
      <c r="AX1023" s="33"/>
      <c r="AY1023" s="33"/>
      <c r="AZ1023" s="33"/>
      <c r="BA1023" s="33"/>
      <c r="BB1023" s="33"/>
      <c r="BC1023" s="33" t="s">
        <v>11306</v>
      </c>
      <c r="BD1023" s="33" t="s">
        <v>11318</v>
      </c>
      <c r="BE1023" s="33"/>
      <c r="BF1023" s="33"/>
      <c r="BG1023" s="33"/>
      <c r="BH1023" s="33"/>
      <c r="BI1023" s="33"/>
      <c r="BJ1023" s="33">
        <v>0</v>
      </c>
      <c r="BK1023" s="33" t="s">
        <v>31</v>
      </c>
      <c r="BL1023" s="33"/>
      <c r="BM1023" s="33" t="s">
        <v>22259</v>
      </c>
    </row>
    <row r="1024" spans="1:65" x14ac:dyDescent="0.25">
      <c r="A1024" s="33" t="s">
        <v>19226</v>
      </c>
      <c r="B1024" s="33" t="s">
        <v>4884</v>
      </c>
      <c r="C1024" s="33" t="s">
        <v>19227</v>
      </c>
      <c r="D1024" s="33" t="s">
        <v>13574</v>
      </c>
      <c r="E1024" s="33" t="s">
        <v>11800</v>
      </c>
      <c r="F1024" s="33" t="s">
        <v>11550</v>
      </c>
      <c r="G1024" s="33">
        <v>252.47</v>
      </c>
      <c r="H1024" s="33">
        <v>0</v>
      </c>
      <c r="I1024" s="33"/>
      <c r="J1024" s="33" t="s">
        <v>11304</v>
      </c>
      <c r="K1024" s="33" t="s">
        <v>12027</v>
      </c>
      <c r="L1024" s="33">
        <v>105</v>
      </c>
      <c r="M1024" s="33"/>
      <c r="N1024" s="33"/>
      <c r="O1024" s="33"/>
      <c r="P1024" s="33" t="s">
        <v>11306</v>
      </c>
      <c r="Q1024" s="33" t="s">
        <v>11306</v>
      </c>
      <c r="R1024" s="33">
        <v>0</v>
      </c>
      <c r="S1024" s="33">
        <v>0</v>
      </c>
      <c r="T1024" s="33"/>
      <c r="U1024" s="33"/>
      <c r="V1024" s="33"/>
      <c r="W1024" s="33"/>
      <c r="X1024" s="33"/>
      <c r="Y1024" s="33" t="s">
        <v>11308</v>
      </c>
      <c r="Z1024" s="33">
        <v>0</v>
      </c>
      <c r="AA1024" s="33">
        <v>0</v>
      </c>
      <c r="AB1024" s="33">
        <v>0</v>
      </c>
      <c r="AC1024" s="33">
        <v>0</v>
      </c>
      <c r="AD1024" s="33" t="s">
        <v>11803</v>
      </c>
      <c r="AE1024" s="33" t="s">
        <v>19228</v>
      </c>
      <c r="AF1024" s="33" t="s">
        <v>19229</v>
      </c>
      <c r="AG1024" s="33" t="s">
        <v>19230</v>
      </c>
      <c r="AH1024" s="33" t="s">
        <v>19231</v>
      </c>
      <c r="AI1024" s="33" t="s">
        <v>19232</v>
      </c>
      <c r="AJ1024" s="33" t="s">
        <v>19233</v>
      </c>
      <c r="AK1024" s="33" t="s">
        <v>12774</v>
      </c>
      <c r="AL1024" s="33" t="s">
        <v>19121</v>
      </c>
      <c r="AM1024" s="33" t="s">
        <v>19234</v>
      </c>
      <c r="AN1024" s="33"/>
      <c r="AO1024" s="33" t="s">
        <v>11627</v>
      </c>
      <c r="AP1024" s="33" t="s">
        <v>11318</v>
      </c>
      <c r="AQ1024" s="33">
        <v>0</v>
      </c>
      <c r="AR1024" s="33"/>
      <c r="AS1024" s="33"/>
      <c r="AT1024" s="33"/>
      <c r="AU1024" s="33"/>
      <c r="AV1024" s="33"/>
      <c r="AW1024" s="33"/>
      <c r="AX1024" s="33"/>
      <c r="AY1024" s="33"/>
      <c r="AZ1024" s="33"/>
      <c r="BA1024" s="33"/>
      <c r="BB1024" s="33"/>
      <c r="BC1024" s="33" t="s">
        <v>11306</v>
      </c>
      <c r="BD1024" s="33" t="s">
        <v>11318</v>
      </c>
      <c r="BE1024" s="33"/>
      <c r="BF1024" s="33"/>
      <c r="BG1024" s="33"/>
      <c r="BH1024" s="33"/>
      <c r="BI1024" s="33"/>
      <c r="BJ1024" s="33">
        <v>0</v>
      </c>
      <c r="BK1024" s="33" t="s">
        <v>31</v>
      </c>
      <c r="BL1024" s="33"/>
      <c r="BM1024" s="33" t="s">
        <v>22259</v>
      </c>
    </row>
    <row r="1025" spans="1:65" x14ac:dyDescent="0.25">
      <c r="A1025" s="33" t="s">
        <v>19235</v>
      </c>
      <c r="B1025" s="33" t="s">
        <v>4840</v>
      </c>
      <c r="C1025" s="33" t="s">
        <v>19236</v>
      </c>
      <c r="D1025" s="33" t="s">
        <v>13574</v>
      </c>
      <c r="E1025" s="33" t="s">
        <v>11800</v>
      </c>
      <c r="F1025" s="33" t="s">
        <v>11550</v>
      </c>
      <c r="G1025" s="33">
        <v>252.47</v>
      </c>
      <c r="H1025" s="33">
        <v>0</v>
      </c>
      <c r="I1025" s="33"/>
      <c r="J1025" s="33" t="s">
        <v>11304</v>
      </c>
      <c r="K1025" s="33" t="s">
        <v>11306</v>
      </c>
      <c r="L1025" s="33">
        <v>105</v>
      </c>
      <c r="M1025" s="33"/>
      <c r="N1025" s="33"/>
      <c r="O1025" s="33"/>
      <c r="P1025" s="33" t="s">
        <v>11306</v>
      </c>
      <c r="Q1025" s="33" t="s">
        <v>11306</v>
      </c>
      <c r="R1025" s="33">
        <v>0</v>
      </c>
      <c r="S1025" s="33">
        <v>0</v>
      </c>
      <c r="T1025" s="33"/>
      <c r="U1025" s="33"/>
      <c r="V1025" s="33"/>
      <c r="W1025" s="33"/>
      <c r="X1025" s="33"/>
      <c r="Y1025" s="33" t="s">
        <v>11308</v>
      </c>
      <c r="Z1025" s="33">
        <v>0</v>
      </c>
      <c r="AA1025" s="33">
        <v>0</v>
      </c>
      <c r="AB1025" s="33">
        <v>0</v>
      </c>
      <c r="AC1025" s="33">
        <v>0</v>
      </c>
      <c r="AD1025" s="33" t="s">
        <v>11803</v>
      </c>
      <c r="AE1025" s="33" t="s">
        <v>19237</v>
      </c>
      <c r="AF1025" s="33" t="s">
        <v>19238</v>
      </c>
      <c r="AG1025" s="33" t="s">
        <v>19239</v>
      </c>
      <c r="AH1025" s="33" t="s">
        <v>19240</v>
      </c>
      <c r="AI1025" s="33" t="s">
        <v>19241</v>
      </c>
      <c r="AJ1025" s="33" t="s">
        <v>19242</v>
      </c>
      <c r="AK1025" s="33" t="s">
        <v>12774</v>
      </c>
      <c r="AL1025" s="33" t="s">
        <v>19121</v>
      </c>
      <c r="AM1025" s="33" t="s">
        <v>19243</v>
      </c>
      <c r="AN1025" s="33"/>
      <c r="AO1025" s="33" t="s">
        <v>11627</v>
      </c>
      <c r="AP1025" s="33" t="s">
        <v>11318</v>
      </c>
      <c r="AQ1025" s="33">
        <v>0</v>
      </c>
      <c r="AR1025" s="33"/>
      <c r="AS1025" s="33"/>
      <c r="AT1025" s="33"/>
      <c r="AU1025" s="33"/>
      <c r="AV1025" s="33"/>
      <c r="AW1025" s="33"/>
      <c r="AX1025" s="33"/>
      <c r="AY1025" s="33"/>
      <c r="AZ1025" s="33"/>
      <c r="BA1025" s="33"/>
      <c r="BB1025" s="33"/>
      <c r="BC1025" s="33" t="s">
        <v>11306</v>
      </c>
      <c r="BD1025" s="33" t="s">
        <v>11318</v>
      </c>
      <c r="BE1025" s="33"/>
      <c r="BF1025" s="33"/>
      <c r="BG1025" s="33"/>
      <c r="BH1025" s="33"/>
      <c r="BI1025" s="33"/>
      <c r="BJ1025" s="33">
        <v>0</v>
      </c>
      <c r="BK1025" s="33" t="s">
        <v>31</v>
      </c>
      <c r="BL1025" s="33"/>
      <c r="BM1025" s="33" t="s">
        <v>22259</v>
      </c>
    </row>
    <row r="1026" spans="1:65" x14ac:dyDescent="0.25">
      <c r="A1026" s="33" t="s">
        <v>19244</v>
      </c>
      <c r="B1026" s="33" t="s">
        <v>19245</v>
      </c>
      <c r="C1026" s="33" t="s">
        <v>19246</v>
      </c>
      <c r="D1026" s="33" t="s">
        <v>13574</v>
      </c>
      <c r="E1026" s="33"/>
      <c r="F1026" s="33" t="s">
        <v>11550</v>
      </c>
      <c r="G1026" s="33">
        <v>258.8</v>
      </c>
      <c r="H1026" s="33">
        <v>0</v>
      </c>
      <c r="I1026" s="33"/>
      <c r="J1026" s="33" t="s">
        <v>11304</v>
      </c>
      <c r="K1026" s="33" t="s">
        <v>11306</v>
      </c>
      <c r="L1026" s="33">
        <v>105</v>
      </c>
      <c r="M1026" s="33"/>
      <c r="N1026" s="33"/>
      <c r="O1026" s="33"/>
      <c r="P1026" s="33" t="s">
        <v>11306</v>
      </c>
      <c r="Q1026" s="33" t="s">
        <v>11306</v>
      </c>
      <c r="R1026" s="33">
        <v>0</v>
      </c>
      <c r="S1026" s="33">
        <v>0</v>
      </c>
      <c r="T1026" s="33"/>
      <c r="U1026" s="33"/>
      <c r="V1026" s="33"/>
      <c r="W1026" s="33"/>
      <c r="X1026" s="33"/>
      <c r="Y1026" s="33" t="s">
        <v>11308</v>
      </c>
      <c r="Z1026" s="33">
        <v>0</v>
      </c>
      <c r="AA1026" s="33">
        <v>0</v>
      </c>
      <c r="AB1026" s="33">
        <v>0</v>
      </c>
      <c r="AC1026" s="33">
        <v>0</v>
      </c>
      <c r="AD1026" s="33" t="s">
        <v>11803</v>
      </c>
      <c r="AE1026" s="33" t="s">
        <v>19247</v>
      </c>
      <c r="AF1026" s="33" t="s">
        <v>19248</v>
      </c>
      <c r="AG1026" s="33" t="s">
        <v>19249</v>
      </c>
      <c r="AH1026" s="33" t="s">
        <v>19250</v>
      </c>
      <c r="AI1026" s="33" t="s">
        <v>19251</v>
      </c>
      <c r="AJ1026" s="33" t="s">
        <v>19252</v>
      </c>
      <c r="AK1026" s="33" t="s">
        <v>12774</v>
      </c>
      <c r="AL1026" s="33" t="s">
        <v>19121</v>
      </c>
      <c r="AM1026" s="33" t="s">
        <v>19253</v>
      </c>
      <c r="AN1026" s="33"/>
      <c r="AO1026" s="33" t="s">
        <v>11627</v>
      </c>
      <c r="AP1026" s="33" t="s">
        <v>11318</v>
      </c>
      <c r="AQ1026" s="33">
        <v>0</v>
      </c>
      <c r="AR1026" s="33"/>
      <c r="AS1026" s="33"/>
      <c r="AT1026" s="33"/>
      <c r="AU1026" s="33"/>
      <c r="AV1026" s="33"/>
      <c r="AW1026" s="33"/>
      <c r="AX1026" s="33"/>
      <c r="AY1026" s="33"/>
      <c r="AZ1026" s="33"/>
      <c r="BA1026" s="33"/>
      <c r="BB1026" s="33"/>
      <c r="BC1026" s="33" t="s">
        <v>11306</v>
      </c>
      <c r="BD1026" s="33" t="s">
        <v>11318</v>
      </c>
      <c r="BE1026" s="33"/>
      <c r="BF1026" s="33"/>
      <c r="BG1026" s="33"/>
      <c r="BH1026" s="33"/>
      <c r="BI1026" s="33"/>
      <c r="BJ1026" s="33">
        <v>0</v>
      </c>
      <c r="BK1026" s="33" t="s">
        <v>31</v>
      </c>
      <c r="BL1026" s="33"/>
      <c r="BM1026" s="33" t="s">
        <v>22259</v>
      </c>
    </row>
    <row r="1027" spans="1:65" x14ac:dyDescent="0.25">
      <c r="A1027" s="33" t="s">
        <v>19254</v>
      </c>
      <c r="B1027" s="33" t="s">
        <v>4880</v>
      </c>
      <c r="C1027" s="33" t="s">
        <v>19255</v>
      </c>
      <c r="D1027" s="33" t="s">
        <v>13574</v>
      </c>
      <c r="E1027" s="33" t="s">
        <v>11800</v>
      </c>
      <c r="F1027" s="33" t="s">
        <v>11550</v>
      </c>
      <c r="G1027" s="33">
        <v>252.47</v>
      </c>
      <c r="H1027" s="33">
        <v>0</v>
      </c>
      <c r="I1027" s="33"/>
      <c r="J1027" s="33" t="s">
        <v>11304</v>
      </c>
      <c r="K1027" s="33" t="s">
        <v>12031</v>
      </c>
      <c r="L1027" s="33">
        <v>105</v>
      </c>
      <c r="M1027" s="33"/>
      <c r="N1027" s="33"/>
      <c r="O1027" s="33"/>
      <c r="P1027" s="33" t="s">
        <v>11306</v>
      </c>
      <c r="Q1027" s="33" t="s">
        <v>11306</v>
      </c>
      <c r="R1027" s="33">
        <v>0</v>
      </c>
      <c r="S1027" s="33">
        <v>0</v>
      </c>
      <c r="T1027" s="33"/>
      <c r="U1027" s="33"/>
      <c r="V1027" s="33"/>
      <c r="W1027" s="33"/>
      <c r="X1027" s="33"/>
      <c r="Y1027" s="33" t="s">
        <v>11308</v>
      </c>
      <c r="Z1027" s="33">
        <v>0</v>
      </c>
      <c r="AA1027" s="33">
        <v>0</v>
      </c>
      <c r="AB1027" s="33">
        <v>0</v>
      </c>
      <c r="AC1027" s="33">
        <v>0</v>
      </c>
      <c r="AD1027" s="33" t="s">
        <v>11803</v>
      </c>
      <c r="AE1027" s="33" t="s">
        <v>19256</v>
      </c>
      <c r="AF1027" s="33" t="s">
        <v>19257</v>
      </c>
      <c r="AG1027" s="33" t="s">
        <v>19258</v>
      </c>
      <c r="AH1027" s="33" t="s">
        <v>19259</v>
      </c>
      <c r="AI1027" s="33" t="s">
        <v>19260</v>
      </c>
      <c r="AJ1027" s="33" t="s">
        <v>19261</v>
      </c>
      <c r="AK1027" s="33" t="s">
        <v>12774</v>
      </c>
      <c r="AL1027" s="33" t="s">
        <v>19121</v>
      </c>
      <c r="AM1027" s="33" t="s">
        <v>19262</v>
      </c>
      <c r="AN1027" s="33"/>
      <c r="AO1027" s="33" t="s">
        <v>11627</v>
      </c>
      <c r="AP1027" s="33" t="s">
        <v>11318</v>
      </c>
      <c r="AQ1027" s="33">
        <v>0</v>
      </c>
      <c r="AR1027" s="33"/>
      <c r="AS1027" s="33"/>
      <c r="AT1027" s="33"/>
      <c r="AU1027" s="33"/>
      <c r="AV1027" s="33"/>
      <c r="AW1027" s="33"/>
      <c r="AX1027" s="33"/>
      <c r="AY1027" s="33"/>
      <c r="AZ1027" s="33"/>
      <c r="BA1027" s="33"/>
      <c r="BB1027" s="33"/>
      <c r="BC1027" s="33" t="s">
        <v>11306</v>
      </c>
      <c r="BD1027" s="33" t="s">
        <v>11318</v>
      </c>
      <c r="BE1027" s="33"/>
      <c r="BF1027" s="33"/>
      <c r="BG1027" s="33"/>
      <c r="BH1027" s="33"/>
      <c r="BI1027" s="33"/>
      <c r="BJ1027" s="33">
        <v>0</v>
      </c>
      <c r="BK1027" s="33" t="s">
        <v>31</v>
      </c>
      <c r="BL1027" s="33"/>
      <c r="BM1027" s="33" t="s">
        <v>22259</v>
      </c>
    </row>
    <row r="1028" spans="1:65" x14ac:dyDescent="0.25">
      <c r="A1028" s="33" t="s">
        <v>19263</v>
      </c>
      <c r="B1028" s="33" t="s">
        <v>1730</v>
      </c>
      <c r="C1028" s="33" t="s">
        <v>19264</v>
      </c>
      <c r="D1028" s="33" t="s">
        <v>13574</v>
      </c>
      <c r="E1028" s="33" t="s">
        <v>11800</v>
      </c>
      <c r="F1028" s="33" t="s">
        <v>11550</v>
      </c>
      <c r="G1028" s="33">
        <v>252.47</v>
      </c>
      <c r="H1028" s="33">
        <v>0</v>
      </c>
      <c r="I1028" s="33"/>
      <c r="J1028" s="33" t="s">
        <v>11304</v>
      </c>
      <c r="K1028" s="33" t="s">
        <v>12027</v>
      </c>
      <c r="L1028" s="33">
        <v>105</v>
      </c>
      <c r="M1028" s="33"/>
      <c r="N1028" s="33"/>
      <c r="O1028" s="33"/>
      <c r="P1028" s="33" t="s">
        <v>11306</v>
      </c>
      <c r="Q1028" s="33" t="s">
        <v>11306</v>
      </c>
      <c r="R1028" s="33">
        <v>0</v>
      </c>
      <c r="S1028" s="33">
        <v>0</v>
      </c>
      <c r="T1028" s="33"/>
      <c r="U1028" s="33"/>
      <c r="V1028" s="33"/>
      <c r="W1028" s="33"/>
      <c r="X1028" s="33"/>
      <c r="Y1028" s="33" t="s">
        <v>11308</v>
      </c>
      <c r="Z1028" s="33">
        <v>0</v>
      </c>
      <c r="AA1028" s="33">
        <v>0</v>
      </c>
      <c r="AB1028" s="33">
        <v>0</v>
      </c>
      <c r="AC1028" s="33">
        <v>0</v>
      </c>
      <c r="AD1028" s="33" t="s">
        <v>11803</v>
      </c>
      <c r="AE1028" s="33" t="s">
        <v>19265</v>
      </c>
      <c r="AF1028" s="33" t="s">
        <v>19266</v>
      </c>
      <c r="AG1028" s="33" t="s">
        <v>19267</v>
      </c>
      <c r="AH1028" s="33" t="s">
        <v>19268</v>
      </c>
      <c r="AI1028" s="33" t="s">
        <v>19269</v>
      </c>
      <c r="AJ1028" s="33" t="s">
        <v>19270</v>
      </c>
      <c r="AK1028" s="33" t="s">
        <v>12774</v>
      </c>
      <c r="AL1028" s="33" t="s">
        <v>19121</v>
      </c>
      <c r="AM1028" s="33" t="s">
        <v>19271</v>
      </c>
      <c r="AN1028" s="33"/>
      <c r="AO1028" s="33" t="s">
        <v>11627</v>
      </c>
      <c r="AP1028" s="33" t="s">
        <v>11318</v>
      </c>
      <c r="AQ1028" s="33">
        <v>0</v>
      </c>
      <c r="AR1028" s="33"/>
      <c r="AS1028" s="33"/>
      <c r="AT1028" s="33"/>
      <c r="AU1028" s="33"/>
      <c r="AV1028" s="33"/>
      <c r="AW1028" s="33"/>
      <c r="AX1028" s="33"/>
      <c r="AY1028" s="33"/>
      <c r="AZ1028" s="33"/>
      <c r="BA1028" s="33"/>
      <c r="BB1028" s="33"/>
      <c r="BC1028" s="33" t="s">
        <v>11306</v>
      </c>
      <c r="BD1028" s="33" t="s">
        <v>11318</v>
      </c>
      <c r="BE1028" s="33"/>
      <c r="BF1028" s="33"/>
      <c r="BG1028" s="33"/>
      <c r="BH1028" s="33"/>
      <c r="BI1028" s="33"/>
      <c r="BJ1028" s="33">
        <v>0</v>
      </c>
      <c r="BK1028" s="33" t="s">
        <v>31</v>
      </c>
      <c r="BL1028" s="33"/>
      <c r="BM1028" s="33" t="s">
        <v>22259</v>
      </c>
    </row>
    <row r="1029" spans="1:65" x14ac:dyDescent="0.25">
      <c r="A1029" s="33" t="s">
        <v>19272</v>
      </c>
      <c r="B1029" s="33" t="s">
        <v>19273</v>
      </c>
      <c r="C1029" s="33" t="s">
        <v>19274</v>
      </c>
      <c r="D1029" s="33" t="s">
        <v>13574</v>
      </c>
      <c r="E1029" s="33" t="s">
        <v>11800</v>
      </c>
      <c r="F1029" s="33" t="s">
        <v>11550</v>
      </c>
      <c r="G1029" s="33">
        <v>338.8</v>
      </c>
      <c r="H1029" s="33">
        <v>0</v>
      </c>
      <c r="I1029" s="33"/>
      <c r="J1029" s="33" t="s">
        <v>11304</v>
      </c>
      <c r="K1029" s="33" t="s">
        <v>14781</v>
      </c>
      <c r="L1029" s="33">
        <v>120</v>
      </c>
      <c r="M1029" s="33"/>
      <c r="N1029" s="33"/>
      <c r="O1029" s="33"/>
      <c r="P1029" s="33" t="s">
        <v>11306</v>
      </c>
      <c r="Q1029" s="33" t="s">
        <v>11306</v>
      </c>
      <c r="R1029" s="33">
        <v>0</v>
      </c>
      <c r="S1029" s="33">
        <v>0</v>
      </c>
      <c r="T1029" s="33"/>
      <c r="U1029" s="33"/>
      <c r="V1029" s="33"/>
      <c r="W1029" s="33"/>
      <c r="X1029" s="33"/>
      <c r="Y1029" s="33" t="s">
        <v>11308</v>
      </c>
      <c r="Z1029" s="33">
        <v>0</v>
      </c>
      <c r="AA1029" s="33">
        <v>0</v>
      </c>
      <c r="AB1029" s="33">
        <v>0</v>
      </c>
      <c r="AC1029" s="33">
        <v>0</v>
      </c>
      <c r="AD1029" s="33" t="s">
        <v>11803</v>
      </c>
      <c r="AE1029" s="33" t="s">
        <v>19275</v>
      </c>
      <c r="AF1029" s="33" t="s">
        <v>19276</v>
      </c>
      <c r="AG1029" s="33" t="s">
        <v>19277</v>
      </c>
      <c r="AH1029" s="33" t="s">
        <v>19278</v>
      </c>
      <c r="AI1029" s="33" t="s">
        <v>19279</v>
      </c>
      <c r="AJ1029" s="33" t="s">
        <v>19280</v>
      </c>
      <c r="AK1029" s="33" t="s">
        <v>12774</v>
      </c>
      <c r="AL1029" s="33" t="s">
        <v>19121</v>
      </c>
      <c r="AM1029" s="33" t="s">
        <v>19281</v>
      </c>
      <c r="AN1029" s="33" t="s">
        <v>11500</v>
      </c>
      <c r="AO1029" s="33" t="s">
        <v>11627</v>
      </c>
      <c r="AP1029" s="33" t="s">
        <v>11318</v>
      </c>
      <c r="AQ1029" s="33">
        <v>0</v>
      </c>
      <c r="AR1029" s="33"/>
      <c r="AS1029" s="33"/>
      <c r="AT1029" s="33"/>
      <c r="AU1029" s="33"/>
      <c r="AV1029" s="33"/>
      <c r="AW1029" s="33"/>
      <c r="AX1029" s="33"/>
      <c r="AY1029" s="33"/>
      <c r="AZ1029" s="33"/>
      <c r="BA1029" s="33"/>
      <c r="BB1029" s="33"/>
      <c r="BC1029" s="33" t="s">
        <v>11306</v>
      </c>
      <c r="BD1029" s="33" t="s">
        <v>11318</v>
      </c>
      <c r="BE1029" s="33"/>
      <c r="BF1029" s="33"/>
      <c r="BG1029" s="33"/>
      <c r="BH1029" s="33"/>
      <c r="BI1029" s="33"/>
      <c r="BJ1029" s="33">
        <v>0</v>
      </c>
      <c r="BK1029" s="33" t="s">
        <v>31</v>
      </c>
      <c r="BL1029" s="33"/>
      <c r="BM1029" s="33" t="s">
        <v>22259</v>
      </c>
    </row>
    <row r="1030" spans="1:65" x14ac:dyDescent="0.25">
      <c r="A1030" s="33" t="s">
        <v>19282</v>
      </c>
      <c r="B1030" s="33" t="s">
        <v>19283</v>
      </c>
      <c r="C1030" s="33" t="s">
        <v>19284</v>
      </c>
      <c r="D1030" s="33" t="s">
        <v>13574</v>
      </c>
      <c r="E1030" s="33" t="s">
        <v>11800</v>
      </c>
      <c r="F1030" s="33" t="s">
        <v>11550</v>
      </c>
      <c r="G1030" s="33">
        <v>338.8</v>
      </c>
      <c r="H1030" s="33">
        <v>0</v>
      </c>
      <c r="I1030" s="33"/>
      <c r="J1030" s="33" t="s">
        <v>11304</v>
      </c>
      <c r="K1030" s="33" t="s">
        <v>14781</v>
      </c>
      <c r="L1030" s="33">
        <v>120</v>
      </c>
      <c r="M1030" s="33"/>
      <c r="N1030" s="33"/>
      <c r="O1030" s="33"/>
      <c r="P1030" s="33" t="s">
        <v>11306</v>
      </c>
      <c r="Q1030" s="33" t="s">
        <v>11306</v>
      </c>
      <c r="R1030" s="33">
        <v>0</v>
      </c>
      <c r="S1030" s="33">
        <v>0</v>
      </c>
      <c r="T1030" s="33"/>
      <c r="U1030" s="33"/>
      <c r="V1030" s="33"/>
      <c r="W1030" s="33"/>
      <c r="X1030" s="33"/>
      <c r="Y1030" s="33" t="s">
        <v>11308</v>
      </c>
      <c r="Z1030" s="33">
        <v>0</v>
      </c>
      <c r="AA1030" s="33">
        <v>0</v>
      </c>
      <c r="AB1030" s="33">
        <v>0</v>
      </c>
      <c r="AC1030" s="33">
        <v>0</v>
      </c>
      <c r="AD1030" s="33" t="s">
        <v>11803</v>
      </c>
      <c r="AE1030" s="33" t="s">
        <v>19285</v>
      </c>
      <c r="AF1030" s="33" t="s">
        <v>19286</v>
      </c>
      <c r="AG1030" s="33" t="s">
        <v>19287</v>
      </c>
      <c r="AH1030" s="33" t="s">
        <v>19288</v>
      </c>
      <c r="AI1030" s="33" t="s">
        <v>19289</v>
      </c>
      <c r="AJ1030" s="33" t="s">
        <v>19290</v>
      </c>
      <c r="AK1030" s="33" t="s">
        <v>12774</v>
      </c>
      <c r="AL1030" s="33" t="s">
        <v>19121</v>
      </c>
      <c r="AM1030" s="33" t="s">
        <v>19291</v>
      </c>
      <c r="AN1030" s="33" t="s">
        <v>11500</v>
      </c>
      <c r="AO1030" s="33" t="s">
        <v>11627</v>
      </c>
      <c r="AP1030" s="33" t="s">
        <v>11318</v>
      </c>
      <c r="AQ1030" s="33">
        <v>0</v>
      </c>
      <c r="AR1030" s="33"/>
      <c r="AS1030" s="33"/>
      <c r="AT1030" s="33"/>
      <c r="AU1030" s="33"/>
      <c r="AV1030" s="33"/>
      <c r="AW1030" s="33"/>
      <c r="AX1030" s="33"/>
      <c r="AY1030" s="33"/>
      <c r="AZ1030" s="33"/>
      <c r="BA1030" s="33"/>
      <c r="BB1030" s="33"/>
      <c r="BC1030" s="33" t="s">
        <v>11306</v>
      </c>
      <c r="BD1030" s="33" t="s">
        <v>11318</v>
      </c>
      <c r="BE1030" s="33"/>
      <c r="BF1030" s="33"/>
      <c r="BG1030" s="33"/>
      <c r="BH1030" s="33"/>
      <c r="BI1030" s="33"/>
      <c r="BJ1030" s="33">
        <v>0</v>
      </c>
      <c r="BK1030" s="33" t="s">
        <v>31</v>
      </c>
      <c r="BL1030" s="33"/>
      <c r="BM1030" s="33" t="s">
        <v>22259</v>
      </c>
    </row>
    <row r="1031" spans="1:65" x14ac:dyDescent="0.25">
      <c r="A1031" s="33" t="s">
        <v>19292</v>
      </c>
      <c r="B1031" s="33" t="s">
        <v>6079</v>
      </c>
      <c r="C1031" s="33" t="s">
        <v>19293</v>
      </c>
      <c r="D1031" s="33" t="s">
        <v>13574</v>
      </c>
      <c r="E1031" s="33" t="s">
        <v>11800</v>
      </c>
      <c r="F1031" s="33" t="s">
        <v>11550</v>
      </c>
      <c r="G1031" s="33">
        <v>1120.9000000000001</v>
      </c>
      <c r="H1031" s="33">
        <v>0</v>
      </c>
      <c r="I1031" s="33"/>
      <c r="J1031" s="33" t="s">
        <v>11304</v>
      </c>
      <c r="K1031" s="33" t="s">
        <v>14781</v>
      </c>
      <c r="L1031" s="33">
        <v>120</v>
      </c>
      <c r="M1031" s="33"/>
      <c r="N1031" s="33"/>
      <c r="O1031" s="33"/>
      <c r="P1031" s="33" t="s">
        <v>11306</v>
      </c>
      <c r="Q1031" s="33" t="s">
        <v>11306</v>
      </c>
      <c r="R1031" s="33">
        <v>0</v>
      </c>
      <c r="S1031" s="33">
        <v>0</v>
      </c>
      <c r="T1031" s="33"/>
      <c r="U1031" s="33"/>
      <c r="V1031" s="33"/>
      <c r="W1031" s="33"/>
      <c r="X1031" s="33"/>
      <c r="Y1031" s="33" t="s">
        <v>11308</v>
      </c>
      <c r="Z1031" s="33">
        <v>0</v>
      </c>
      <c r="AA1031" s="33">
        <v>0</v>
      </c>
      <c r="AB1031" s="33">
        <v>0</v>
      </c>
      <c r="AC1031" s="33">
        <v>0</v>
      </c>
      <c r="AD1031" s="33" t="s">
        <v>11803</v>
      </c>
      <c r="AE1031" s="33" t="s">
        <v>19294</v>
      </c>
      <c r="AF1031" s="33" t="s">
        <v>19295</v>
      </c>
      <c r="AG1031" s="33" t="s">
        <v>19296</v>
      </c>
      <c r="AH1031" s="33" t="s">
        <v>19297</v>
      </c>
      <c r="AI1031" s="33" t="s">
        <v>19298</v>
      </c>
      <c r="AJ1031" s="33" t="s">
        <v>19299</v>
      </c>
      <c r="AK1031" s="33" t="s">
        <v>12774</v>
      </c>
      <c r="AL1031" s="33" t="s">
        <v>19121</v>
      </c>
      <c r="AM1031" s="33" t="s">
        <v>19300</v>
      </c>
      <c r="AN1031" s="33" t="s">
        <v>11500</v>
      </c>
      <c r="AO1031" s="33" t="s">
        <v>11627</v>
      </c>
      <c r="AP1031" s="33" t="s">
        <v>11318</v>
      </c>
      <c r="AQ1031" s="33">
        <v>0</v>
      </c>
      <c r="AR1031" s="33"/>
      <c r="AS1031" s="33"/>
      <c r="AT1031" s="33"/>
      <c r="AU1031" s="33"/>
      <c r="AV1031" s="33"/>
      <c r="AW1031" s="33"/>
      <c r="AX1031" s="33"/>
      <c r="AY1031" s="33"/>
      <c r="AZ1031" s="33"/>
      <c r="BA1031" s="33"/>
      <c r="BB1031" s="33"/>
      <c r="BC1031" s="33" t="s">
        <v>11306</v>
      </c>
      <c r="BD1031" s="33" t="s">
        <v>11318</v>
      </c>
      <c r="BE1031" s="33"/>
      <c r="BF1031" s="33"/>
      <c r="BG1031" s="33"/>
      <c r="BH1031" s="33"/>
      <c r="BI1031" s="33"/>
      <c r="BJ1031" s="33">
        <v>0</v>
      </c>
      <c r="BK1031" s="33" t="s">
        <v>31</v>
      </c>
      <c r="BL1031" s="33"/>
      <c r="BM1031" s="33" t="s">
        <v>22259</v>
      </c>
    </row>
    <row r="1032" spans="1:65" x14ac:dyDescent="0.25">
      <c r="A1032" s="33" t="s">
        <v>19301</v>
      </c>
      <c r="B1032" s="33" t="s">
        <v>19302</v>
      </c>
      <c r="C1032" s="33" t="s">
        <v>19303</v>
      </c>
      <c r="D1032" s="33" t="s">
        <v>13574</v>
      </c>
      <c r="E1032" s="33" t="s">
        <v>11800</v>
      </c>
      <c r="F1032" s="33" t="s">
        <v>11550</v>
      </c>
      <c r="G1032" s="33">
        <v>0</v>
      </c>
      <c r="H1032" s="33">
        <v>0</v>
      </c>
      <c r="I1032" s="33"/>
      <c r="J1032" s="33" t="s">
        <v>11304</v>
      </c>
      <c r="K1032" s="33" t="s">
        <v>11306</v>
      </c>
      <c r="L1032" s="33">
        <v>120</v>
      </c>
      <c r="M1032" s="33"/>
      <c r="N1032" s="33"/>
      <c r="O1032" s="33"/>
      <c r="P1032" s="33" t="s">
        <v>11306</v>
      </c>
      <c r="Q1032" s="33" t="s">
        <v>11306</v>
      </c>
      <c r="R1032" s="33">
        <v>0</v>
      </c>
      <c r="S1032" s="33">
        <v>0</v>
      </c>
      <c r="T1032" s="33"/>
      <c r="U1032" s="33"/>
      <c r="V1032" s="33"/>
      <c r="W1032" s="33"/>
      <c r="X1032" s="33"/>
      <c r="Y1032" s="33" t="s">
        <v>11308</v>
      </c>
      <c r="Z1032" s="33">
        <v>0</v>
      </c>
      <c r="AA1032" s="33">
        <v>0</v>
      </c>
      <c r="AB1032" s="33">
        <v>0</v>
      </c>
      <c r="AC1032" s="33">
        <v>0</v>
      </c>
      <c r="AD1032" s="33" t="s">
        <v>11803</v>
      </c>
      <c r="AE1032" s="33"/>
      <c r="AF1032" s="33"/>
      <c r="AG1032" s="33"/>
      <c r="AH1032" s="33"/>
      <c r="AI1032" s="33"/>
      <c r="AJ1032" s="33"/>
      <c r="AK1032" s="33" t="s">
        <v>12774</v>
      </c>
      <c r="AL1032" s="33" t="s">
        <v>19121</v>
      </c>
      <c r="AM1032" s="33" t="s">
        <v>19304</v>
      </c>
      <c r="AN1032" s="33" t="s">
        <v>11500</v>
      </c>
      <c r="AO1032" s="33" t="s">
        <v>11627</v>
      </c>
      <c r="AP1032" s="33" t="s">
        <v>11318</v>
      </c>
      <c r="AQ1032" s="33">
        <v>0</v>
      </c>
      <c r="AR1032" s="33"/>
      <c r="AS1032" s="33"/>
      <c r="AT1032" s="33"/>
      <c r="AU1032" s="33"/>
      <c r="AV1032" s="33"/>
      <c r="AW1032" s="33"/>
      <c r="AX1032" s="33"/>
      <c r="AY1032" s="33"/>
      <c r="AZ1032" s="33"/>
      <c r="BA1032" s="33"/>
      <c r="BB1032" s="33"/>
      <c r="BC1032" s="33" t="s">
        <v>11306</v>
      </c>
      <c r="BD1032" s="33" t="s">
        <v>11318</v>
      </c>
      <c r="BE1032" s="33"/>
      <c r="BF1032" s="33"/>
      <c r="BG1032" s="33"/>
      <c r="BH1032" s="33"/>
      <c r="BI1032" s="33"/>
      <c r="BJ1032" s="33">
        <v>0</v>
      </c>
      <c r="BK1032" s="33" t="s">
        <v>31</v>
      </c>
      <c r="BL1032" s="33"/>
      <c r="BM1032" s="33" t="s">
        <v>22259</v>
      </c>
    </row>
    <row r="1033" spans="1:65" x14ac:dyDescent="0.25">
      <c r="A1033" s="33" t="s">
        <v>19305</v>
      </c>
      <c r="B1033" s="33" t="s">
        <v>19306</v>
      </c>
      <c r="C1033" s="33" t="s">
        <v>19307</v>
      </c>
      <c r="D1033" s="33" t="s">
        <v>13574</v>
      </c>
      <c r="E1033" s="33" t="s">
        <v>11800</v>
      </c>
      <c r="F1033" s="33" t="s">
        <v>11550</v>
      </c>
      <c r="G1033" s="33">
        <v>0</v>
      </c>
      <c r="H1033" s="33">
        <v>0</v>
      </c>
      <c r="I1033" s="33"/>
      <c r="J1033" s="33" t="s">
        <v>11304</v>
      </c>
      <c r="K1033" s="33" t="s">
        <v>11306</v>
      </c>
      <c r="L1033" s="33">
        <v>120</v>
      </c>
      <c r="M1033" s="33"/>
      <c r="N1033" s="33"/>
      <c r="O1033" s="33"/>
      <c r="P1033" s="33" t="s">
        <v>11306</v>
      </c>
      <c r="Q1033" s="33" t="s">
        <v>11306</v>
      </c>
      <c r="R1033" s="33">
        <v>0</v>
      </c>
      <c r="S1033" s="33">
        <v>0</v>
      </c>
      <c r="T1033" s="33"/>
      <c r="U1033" s="33"/>
      <c r="V1033" s="33"/>
      <c r="W1033" s="33"/>
      <c r="X1033" s="33"/>
      <c r="Y1033" s="33" t="s">
        <v>11308</v>
      </c>
      <c r="Z1033" s="33">
        <v>0</v>
      </c>
      <c r="AA1033" s="33">
        <v>0</v>
      </c>
      <c r="AB1033" s="33">
        <v>0</v>
      </c>
      <c r="AC1033" s="33">
        <v>0</v>
      </c>
      <c r="AD1033" s="33" t="s">
        <v>11803</v>
      </c>
      <c r="AE1033" s="33"/>
      <c r="AF1033" s="33"/>
      <c r="AG1033" s="33"/>
      <c r="AH1033" s="33"/>
      <c r="AI1033" s="33"/>
      <c r="AJ1033" s="33"/>
      <c r="AK1033" s="33" t="s">
        <v>12774</v>
      </c>
      <c r="AL1033" s="33" t="s">
        <v>19121</v>
      </c>
      <c r="AM1033" s="33" t="s">
        <v>19308</v>
      </c>
      <c r="AN1033" s="33" t="s">
        <v>11500</v>
      </c>
      <c r="AO1033" s="33" t="s">
        <v>11627</v>
      </c>
      <c r="AP1033" s="33" t="s">
        <v>11318</v>
      </c>
      <c r="AQ1033" s="33">
        <v>0</v>
      </c>
      <c r="AR1033" s="33"/>
      <c r="AS1033" s="33"/>
      <c r="AT1033" s="33"/>
      <c r="AU1033" s="33"/>
      <c r="AV1033" s="33"/>
      <c r="AW1033" s="33"/>
      <c r="AX1033" s="33"/>
      <c r="AY1033" s="33"/>
      <c r="AZ1033" s="33"/>
      <c r="BA1033" s="33"/>
      <c r="BB1033" s="33"/>
      <c r="BC1033" s="33" t="s">
        <v>11306</v>
      </c>
      <c r="BD1033" s="33" t="s">
        <v>11318</v>
      </c>
      <c r="BE1033" s="33"/>
      <c r="BF1033" s="33"/>
      <c r="BG1033" s="33"/>
      <c r="BH1033" s="33"/>
      <c r="BI1033" s="33"/>
      <c r="BJ1033" s="33">
        <v>0</v>
      </c>
      <c r="BK1033" s="33" t="s">
        <v>31</v>
      </c>
      <c r="BL1033" s="33"/>
      <c r="BM1033" s="33" t="s">
        <v>22259</v>
      </c>
    </row>
    <row r="1034" spans="1:65" x14ac:dyDescent="0.25">
      <c r="A1034" s="33" t="s">
        <v>19309</v>
      </c>
      <c r="B1034" s="33" t="s">
        <v>19310</v>
      </c>
      <c r="C1034" s="33" t="s">
        <v>19311</v>
      </c>
      <c r="D1034" s="33" t="s">
        <v>13574</v>
      </c>
      <c r="E1034" s="33" t="s">
        <v>11800</v>
      </c>
      <c r="F1034" s="33" t="s">
        <v>11550</v>
      </c>
      <c r="G1034" s="33">
        <v>0</v>
      </c>
      <c r="H1034" s="33">
        <v>0</v>
      </c>
      <c r="I1034" s="33"/>
      <c r="J1034" s="33" t="s">
        <v>11304</v>
      </c>
      <c r="K1034" s="33" t="s">
        <v>11306</v>
      </c>
      <c r="L1034" s="33">
        <v>0</v>
      </c>
      <c r="M1034" s="33"/>
      <c r="N1034" s="33"/>
      <c r="O1034" s="33"/>
      <c r="P1034" s="33" t="s">
        <v>11306</v>
      </c>
      <c r="Q1034" s="33" t="s">
        <v>11306</v>
      </c>
      <c r="R1034" s="33">
        <v>0</v>
      </c>
      <c r="S1034" s="33">
        <v>0</v>
      </c>
      <c r="T1034" s="33"/>
      <c r="U1034" s="33"/>
      <c r="V1034" s="33"/>
      <c r="W1034" s="33"/>
      <c r="X1034" s="33"/>
      <c r="Y1034" s="33" t="s">
        <v>11308</v>
      </c>
      <c r="Z1034" s="33">
        <v>0</v>
      </c>
      <c r="AA1034" s="33">
        <v>0</v>
      </c>
      <c r="AB1034" s="33">
        <v>0</v>
      </c>
      <c r="AC1034" s="33">
        <v>0</v>
      </c>
      <c r="AD1034" s="33" t="s">
        <v>11803</v>
      </c>
      <c r="AE1034" s="33"/>
      <c r="AF1034" s="33"/>
      <c r="AG1034" s="33"/>
      <c r="AH1034" s="33"/>
      <c r="AI1034" s="33"/>
      <c r="AJ1034" s="33"/>
      <c r="AK1034" s="33" t="s">
        <v>12774</v>
      </c>
      <c r="AL1034" s="33" t="s">
        <v>19121</v>
      </c>
      <c r="AM1034" s="33" t="s">
        <v>19312</v>
      </c>
      <c r="AN1034" s="33" t="s">
        <v>11500</v>
      </c>
      <c r="AO1034" s="33" t="s">
        <v>11627</v>
      </c>
      <c r="AP1034" s="33" t="s">
        <v>11318</v>
      </c>
      <c r="AQ1034" s="33">
        <v>0</v>
      </c>
      <c r="AR1034" s="33"/>
      <c r="AS1034" s="33"/>
      <c r="AT1034" s="33"/>
      <c r="AU1034" s="33"/>
      <c r="AV1034" s="33"/>
      <c r="AW1034" s="33"/>
      <c r="AX1034" s="33"/>
      <c r="AY1034" s="33"/>
      <c r="AZ1034" s="33"/>
      <c r="BA1034" s="33"/>
      <c r="BB1034" s="33"/>
      <c r="BC1034" s="33" t="s">
        <v>11306</v>
      </c>
      <c r="BD1034" s="33" t="s">
        <v>11318</v>
      </c>
      <c r="BE1034" s="33"/>
      <c r="BF1034" s="33"/>
      <c r="BG1034" s="33"/>
      <c r="BH1034" s="33"/>
      <c r="BI1034" s="33"/>
      <c r="BJ1034" s="33">
        <v>0</v>
      </c>
      <c r="BK1034" s="33" t="s">
        <v>31</v>
      </c>
      <c r="BL1034" s="33"/>
      <c r="BM1034" s="33" t="s">
        <v>22259</v>
      </c>
    </row>
    <row r="1035" spans="1:65" x14ac:dyDescent="0.25">
      <c r="A1035" s="33" t="s">
        <v>19313</v>
      </c>
      <c r="B1035" s="33" t="s">
        <v>19314</v>
      </c>
      <c r="C1035" s="33" t="s">
        <v>19315</v>
      </c>
      <c r="D1035" s="33" t="s">
        <v>13574</v>
      </c>
      <c r="E1035" s="33" t="s">
        <v>11800</v>
      </c>
      <c r="F1035" s="33" t="s">
        <v>11550</v>
      </c>
      <c r="G1035" s="33">
        <v>0.01</v>
      </c>
      <c r="H1035" s="33">
        <v>0</v>
      </c>
      <c r="I1035" s="33"/>
      <c r="J1035" s="33" t="s">
        <v>11304</v>
      </c>
      <c r="K1035" s="33" t="s">
        <v>11306</v>
      </c>
      <c r="L1035" s="33">
        <v>0</v>
      </c>
      <c r="M1035" s="33"/>
      <c r="N1035" s="33"/>
      <c r="O1035" s="33"/>
      <c r="P1035" s="33" t="s">
        <v>11306</v>
      </c>
      <c r="Q1035" s="33" t="s">
        <v>11306</v>
      </c>
      <c r="R1035" s="33">
        <v>0</v>
      </c>
      <c r="S1035" s="33">
        <v>0</v>
      </c>
      <c r="T1035" s="33"/>
      <c r="U1035" s="33"/>
      <c r="V1035" s="33"/>
      <c r="W1035" s="33"/>
      <c r="X1035" s="33"/>
      <c r="Y1035" s="33" t="s">
        <v>11308</v>
      </c>
      <c r="Z1035" s="33">
        <v>0</v>
      </c>
      <c r="AA1035" s="33">
        <v>0</v>
      </c>
      <c r="AB1035" s="33">
        <v>0</v>
      </c>
      <c r="AC1035" s="33">
        <v>0</v>
      </c>
      <c r="AD1035" s="33" t="s">
        <v>11803</v>
      </c>
      <c r="AE1035" s="33"/>
      <c r="AF1035" s="33"/>
      <c r="AG1035" s="33"/>
      <c r="AH1035" s="33"/>
      <c r="AI1035" s="33"/>
      <c r="AJ1035" s="33"/>
      <c r="AK1035" s="33" t="s">
        <v>12774</v>
      </c>
      <c r="AL1035" s="33" t="s">
        <v>19121</v>
      </c>
      <c r="AM1035" s="33" t="s">
        <v>19316</v>
      </c>
      <c r="AN1035" s="33" t="s">
        <v>11500</v>
      </c>
      <c r="AO1035" s="33" t="s">
        <v>11627</v>
      </c>
      <c r="AP1035" s="33" t="s">
        <v>11318</v>
      </c>
      <c r="AQ1035" s="33">
        <v>0</v>
      </c>
      <c r="AR1035" s="33"/>
      <c r="AS1035" s="33"/>
      <c r="AT1035" s="33"/>
      <c r="AU1035" s="33"/>
      <c r="AV1035" s="33"/>
      <c r="AW1035" s="33"/>
      <c r="AX1035" s="33"/>
      <c r="AY1035" s="33"/>
      <c r="AZ1035" s="33"/>
      <c r="BA1035" s="33"/>
      <c r="BB1035" s="33"/>
      <c r="BC1035" s="33" t="s">
        <v>11306</v>
      </c>
      <c r="BD1035" s="33" t="s">
        <v>11318</v>
      </c>
      <c r="BE1035" s="33"/>
      <c r="BF1035" s="33"/>
      <c r="BG1035" s="33"/>
      <c r="BH1035" s="33"/>
      <c r="BI1035" s="33"/>
      <c r="BJ1035" s="33">
        <v>0</v>
      </c>
      <c r="BK1035" s="33" t="s">
        <v>31</v>
      </c>
      <c r="BL1035" s="33"/>
      <c r="BM1035" s="33" t="s">
        <v>22259</v>
      </c>
    </row>
    <row r="1036" spans="1:65" x14ac:dyDescent="0.25">
      <c r="A1036" s="33" t="s">
        <v>19317</v>
      </c>
      <c r="B1036" s="33" t="s">
        <v>19318</v>
      </c>
      <c r="C1036" s="33" t="s">
        <v>19319</v>
      </c>
      <c r="D1036" s="33" t="s">
        <v>13574</v>
      </c>
      <c r="E1036" s="33" t="s">
        <v>11800</v>
      </c>
      <c r="F1036" s="33" t="s">
        <v>11550</v>
      </c>
      <c r="G1036" s="33">
        <v>0.01</v>
      </c>
      <c r="H1036" s="33">
        <v>0</v>
      </c>
      <c r="I1036" s="33"/>
      <c r="J1036" s="33" t="s">
        <v>11304</v>
      </c>
      <c r="K1036" s="33" t="s">
        <v>11306</v>
      </c>
      <c r="L1036" s="33">
        <v>120</v>
      </c>
      <c r="M1036" s="33"/>
      <c r="N1036" s="33"/>
      <c r="O1036" s="33"/>
      <c r="P1036" s="33" t="s">
        <v>11306</v>
      </c>
      <c r="Q1036" s="33" t="s">
        <v>11306</v>
      </c>
      <c r="R1036" s="33">
        <v>0</v>
      </c>
      <c r="S1036" s="33">
        <v>0</v>
      </c>
      <c r="T1036" s="33"/>
      <c r="U1036" s="33"/>
      <c r="V1036" s="33"/>
      <c r="W1036" s="33"/>
      <c r="X1036" s="33"/>
      <c r="Y1036" s="33" t="s">
        <v>11308</v>
      </c>
      <c r="Z1036" s="33">
        <v>0</v>
      </c>
      <c r="AA1036" s="33">
        <v>0</v>
      </c>
      <c r="AB1036" s="33">
        <v>0</v>
      </c>
      <c r="AC1036" s="33">
        <v>0</v>
      </c>
      <c r="AD1036" s="33" t="s">
        <v>11803</v>
      </c>
      <c r="AE1036" s="33" t="s">
        <v>19320</v>
      </c>
      <c r="AF1036" s="33"/>
      <c r="AG1036" s="33"/>
      <c r="AH1036" s="33"/>
      <c r="AI1036" s="33"/>
      <c r="AJ1036" s="33"/>
      <c r="AK1036" s="33" t="s">
        <v>12774</v>
      </c>
      <c r="AL1036" s="33" t="s">
        <v>19121</v>
      </c>
      <c r="AM1036" s="33" t="s">
        <v>19321</v>
      </c>
      <c r="AN1036" s="33" t="s">
        <v>11500</v>
      </c>
      <c r="AO1036" s="33" t="s">
        <v>11627</v>
      </c>
      <c r="AP1036" s="33" t="s">
        <v>11318</v>
      </c>
      <c r="AQ1036" s="33">
        <v>0</v>
      </c>
      <c r="AR1036" s="33"/>
      <c r="AS1036" s="33"/>
      <c r="AT1036" s="33"/>
      <c r="AU1036" s="33"/>
      <c r="AV1036" s="33"/>
      <c r="AW1036" s="33"/>
      <c r="AX1036" s="33"/>
      <c r="AY1036" s="33"/>
      <c r="AZ1036" s="33"/>
      <c r="BA1036" s="33"/>
      <c r="BB1036" s="33"/>
      <c r="BC1036" s="33" t="s">
        <v>11306</v>
      </c>
      <c r="BD1036" s="33" t="s">
        <v>11318</v>
      </c>
      <c r="BE1036" s="33"/>
      <c r="BF1036" s="33"/>
      <c r="BG1036" s="33"/>
      <c r="BH1036" s="33"/>
      <c r="BI1036" s="33"/>
      <c r="BJ1036" s="33">
        <v>0</v>
      </c>
      <c r="BK1036" s="33" t="s">
        <v>31</v>
      </c>
      <c r="BL1036" s="33"/>
      <c r="BM1036" s="33" t="s">
        <v>22259</v>
      </c>
    </row>
    <row r="1037" spans="1:65" x14ac:dyDescent="0.25">
      <c r="A1037" s="33" t="s">
        <v>19322</v>
      </c>
      <c r="B1037" s="33" t="s">
        <v>19323</v>
      </c>
      <c r="C1037" s="33" t="s">
        <v>19324</v>
      </c>
      <c r="D1037" s="33" t="s">
        <v>13574</v>
      </c>
      <c r="E1037" s="33" t="s">
        <v>11800</v>
      </c>
      <c r="F1037" s="33" t="s">
        <v>11550</v>
      </c>
      <c r="G1037" s="33">
        <v>0</v>
      </c>
      <c r="H1037" s="33">
        <v>0</v>
      </c>
      <c r="I1037" s="33"/>
      <c r="J1037" s="33" t="s">
        <v>11304</v>
      </c>
      <c r="K1037" s="33" t="s">
        <v>11306</v>
      </c>
      <c r="L1037" s="33">
        <v>120</v>
      </c>
      <c r="M1037" s="33"/>
      <c r="N1037" s="33"/>
      <c r="O1037" s="33"/>
      <c r="P1037" s="33" t="s">
        <v>11306</v>
      </c>
      <c r="Q1037" s="33" t="s">
        <v>11306</v>
      </c>
      <c r="R1037" s="33">
        <v>0</v>
      </c>
      <c r="S1037" s="33">
        <v>0</v>
      </c>
      <c r="T1037" s="33"/>
      <c r="U1037" s="33"/>
      <c r="V1037" s="33"/>
      <c r="W1037" s="33"/>
      <c r="X1037" s="33"/>
      <c r="Y1037" s="33" t="s">
        <v>11308</v>
      </c>
      <c r="Z1037" s="33">
        <v>0</v>
      </c>
      <c r="AA1037" s="33">
        <v>0</v>
      </c>
      <c r="AB1037" s="33">
        <v>0</v>
      </c>
      <c r="AC1037" s="33">
        <v>0</v>
      </c>
      <c r="AD1037" s="33" t="s">
        <v>11803</v>
      </c>
      <c r="AE1037" s="33"/>
      <c r="AF1037" s="33"/>
      <c r="AG1037" s="33"/>
      <c r="AH1037" s="33"/>
      <c r="AI1037" s="33"/>
      <c r="AJ1037" s="33"/>
      <c r="AK1037" s="33" t="s">
        <v>12774</v>
      </c>
      <c r="AL1037" s="33" t="s">
        <v>19121</v>
      </c>
      <c r="AM1037" s="33" t="s">
        <v>19325</v>
      </c>
      <c r="AN1037" s="33" t="s">
        <v>11500</v>
      </c>
      <c r="AO1037" s="33" t="s">
        <v>11627</v>
      </c>
      <c r="AP1037" s="33" t="s">
        <v>11318</v>
      </c>
      <c r="AQ1037" s="33">
        <v>0</v>
      </c>
      <c r="AR1037" s="33"/>
      <c r="AS1037" s="33"/>
      <c r="AT1037" s="33"/>
      <c r="AU1037" s="33"/>
      <c r="AV1037" s="33"/>
      <c r="AW1037" s="33"/>
      <c r="AX1037" s="33"/>
      <c r="AY1037" s="33"/>
      <c r="AZ1037" s="33"/>
      <c r="BA1037" s="33"/>
      <c r="BB1037" s="33"/>
      <c r="BC1037" s="33" t="s">
        <v>11306</v>
      </c>
      <c r="BD1037" s="33" t="s">
        <v>11318</v>
      </c>
      <c r="BE1037" s="33"/>
      <c r="BF1037" s="33"/>
      <c r="BG1037" s="33"/>
      <c r="BH1037" s="33"/>
      <c r="BI1037" s="33"/>
      <c r="BJ1037" s="33">
        <v>0</v>
      </c>
      <c r="BK1037" s="33" t="s">
        <v>31</v>
      </c>
      <c r="BL1037" s="33"/>
      <c r="BM1037" s="33" t="s">
        <v>22259</v>
      </c>
    </row>
    <row r="1038" spans="1:65" x14ac:dyDescent="0.25">
      <c r="A1038" s="33" t="s">
        <v>19326</v>
      </c>
      <c r="B1038" s="33" t="s">
        <v>19327</v>
      </c>
      <c r="C1038" s="33" t="s">
        <v>19328</v>
      </c>
      <c r="D1038" s="33" t="s">
        <v>13574</v>
      </c>
      <c r="E1038" s="33"/>
      <c r="F1038" s="33" t="s">
        <v>11550</v>
      </c>
      <c r="G1038" s="33">
        <v>328.8</v>
      </c>
      <c r="H1038" s="33">
        <v>0</v>
      </c>
      <c r="I1038" s="33"/>
      <c r="J1038" s="33" t="s">
        <v>11304</v>
      </c>
      <c r="K1038" s="33" t="s">
        <v>12197</v>
      </c>
      <c r="L1038" s="33">
        <v>120</v>
      </c>
      <c r="M1038" s="33"/>
      <c r="N1038" s="33"/>
      <c r="O1038" s="33"/>
      <c r="P1038" s="33" t="s">
        <v>11306</v>
      </c>
      <c r="Q1038" s="33" t="s">
        <v>11306</v>
      </c>
      <c r="R1038" s="33">
        <v>0</v>
      </c>
      <c r="S1038" s="33">
        <v>0</v>
      </c>
      <c r="T1038" s="33"/>
      <c r="U1038" s="33"/>
      <c r="V1038" s="33"/>
      <c r="W1038" s="33"/>
      <c r="X1038" s="33"/>
      <c r="Y1038" s="33" t="s">
        <v>11308</v>
      </c>
      <c r="Z1038" s="33">
        <v>0</v>
      </c>
      <c r="AA1038" s="33">
        <v>0</v>
      </c>
      <c r="AB1038" s="33">
        <v>0</v>
      </c>
      <c r="AC1038" s="33">
        <v>0</v>
      </c>
      <c r="AD1038" s="33" t="s">
        <v>11803</v>
      </c>
      <c r="AE1038" s="33" t="s">
        <v>19329</v>
      </c>
      <c r="AF1038" s="33" t="s">
        <v>19330</v>
      </c>
      <c r="AG1038" s="33" t="s">
        <v>19331</v>
      </c>
      <c r="AH1038" s="33" t="s">
        <v>19332</v>
      </c>
      <c r="AI1038" s="33" t="s">
        <v>19333</v>
      </c>
      <c r="AJ1038" s="33" t="s">
        <v>19334</v>
      </c>
      <c r="AK1038" s="33" t="s">
        <v>12774</v>
      </c>
      <c r="AL1038" s="33" t="s">
        <v>19121</v>
      </c>
      <c r="AM1038" s="33" t="s">
        <v>19335</v>
      </c>
      <c r="AN1038" s="33"/>
      <c r="AO1038" s="33" t="s">
        <v>11627</v>
      </c>
      <c r="AP1038" s="33" t="s">
        <v>11318</v>
      </c>
      <c r="AQ1038" s="33">
        <v>0</v>
      </c>
      <c r="AR1038" s="33"/>
      <c r="AS1038" s="33"/>
      <c r="AT1038" s="33"/>
      <c r="AU1038" s="33"/>
      <c r="AV1038" s="33"/>
      <c r="AW1038" s="33"/>
      <c r="AX1038" s="33"/>
      <c r="AY1038" s="33"/>
      <c r="AZ1038" s="33"/>
      <c r="BA1038" s="33"/>
      <c r="BB1038" s="33"/>
      <c r="BC1038" s="33" t="s">
        <v>11306</v>
      </c>
      <c r="BD1038" s="33" t="s">
        <v>11318</v>
      </c>
      <c r="BE1038" s="33"/>
      <c r="BF1038" s="33"/>
      <c r="BG1038" s="33"/>
      <c r="BH1038" s="33"/>
      <c r="BI1038" s="33"/>
      <c r="BJ1038" s="33">
        <v>0</v>
      </c>
      <c r="BK1038" s="33" t="s">
        <v>31</v>
      </c>
      <c r="BL1038" s="33"/>
      <c r="BM1038" s="33" t="s">
        <v>22259</v>
      </c>
    </row>
    <row r="1039" spans="1:65" x14ac:dyDescent="0.25">
      <c r="A1039" s="33" t="s">
        <v>19336</v>
      </c>
      <c r="B1039" s="33" t="s">
        <v>19337</v>
      </c>
      <c r="C1039" s="33" t="s">
        <v>19338</v>
      </c>
      <c r="D1039" s="33" t="s">
        <v>13574</v>
      </c>
      <c r="E1039" s="33"/>
      <c r="F1039" s="33" t="s">
        <v>11550</v>
      </c>
      <c r="G1039" s="33">
        <v>328.8</v>
      </c>
      <c r="H1039" s="33">
        <v>0</v>
      </c>
      <c r="I1039" s="33"/>
      <c r="J1039" s="33" t="s">
        <v>11304</v>
      </c>
      <c r="K1039" s="33" t="s">
        <v>13375</v>
      </c>
      <c r="L1039" s="33">
        <v>120</v>
      </c>
      <c r="M1039" s="33"/>
      <c r="N1039" s="33"/>
      <c r="O1039" s="33"/>
      <c r="P1039" s="33" t="s">
        <v>11306</v>
      </c>
      <c r="Q1039" s="33" t="s">
        <v>11306</v>
      </c>
      <c r="R1039" s="33">
        <v>0</v>
      </c>
      <c r="S1039" s="33">
        <v>0</v>
      </c>
      <c r="T1039" s="33"/>
      <c r="U1039" s="33"/>
      <c r="V1039" s="33"/>
      <c r="W1039" s="33"/>
      <c r="X1039" s="33"/>
      <c r="Y1039" s="33" t="s">
        <v>11308</v>
      </c>
      <c r="Z1039" s="33">
        <v>0</v>
      </c>
      <c r="AA1039" s="33">
        <v>0</v>
      </c>
      <c r="AB1039" s="33">
        <v>0</v>
      </c>
      <c r="AC1039" s="33">
        <v>0</v>
      </c>
      <c r="AD1039" s="33" t="s">
        <v>11803</v>
      </c>
      <c r="AE1039" s="33" t="s">
        <v>19339</v>
      </c>
      <c r="AF1039" s="33" t="s">
        <v>19340</v>
      </c>
      <c r="AG1039" s="33" t="s">
        <v>19341</v>
      </c>
      <c r="AH1039" s="33" t="s">
        <v>19342</v>
      </c>
      <c r="AI1039" s="33" t="s">
        <v>19343</v>
      </c>
      <c r="AJ1039" s="33" t="s">
        <v>19344</v>
      </c>
      <c r="AK1039" s="33" t="s">
        <v>12774</v>
      </c>
      <c r="AL1039" s="33" t="s">
        <v>19121</v>
      </c>
      <c r="AM1039" s="33" t="s">
        <v>19345</v>
      </c>
      <c r="AN1039" s="33"/>
      <c r="AO1039" s="33" t="s">
        <v>11627</v>
      </c>
      <c r="AP1039" s="33" t="s">
        <v>11318</v>
      </c>
      <c r="AQ1039" s="33">
        <v>0</v>
      </c>
      <c r="AR1039" s="33"/>
      <c r="AS1039" s="33"/>
      <c r="AT1039" s="33"/>
      <c r="AU1039" s="33"/>
      <c r="AV1039" s="33"/>
      <c r="AW1039" s="33"/>
      <c r="AX1039" s="33"/>
      <c r="AY1039" s="33"/>
      <c r="AZ1039" s="33"/>
      <c r="BA1039" s="33"/>
      <c r="BB1039" s="33"/>
      <c r="BC1039" s="33" t="s">
        <v>11306</v>
      </c>
      <c r="BD1039" s="33" t="s">
        <v>11318</v>
      </c>
      <c r="BE1039" s="33"/>
      <c r="BF1039" s="33"/>
      <c r="BG1039" s="33"/>
      <c r="BH1039" s="33"/>
      <c r="BI1039" s="33"/>
      <c r="BJ1039" s="33">
        <v>0</v>
      </c>
      <c r="BK1039" s="33" t="s">
        <v>31</v>
      </c>
      <c r="BL1039" s="33"/>
      <c r="BM1039" s="33" t="s">
        <v>22259</v>
      </c>
    </row>
    <row r="1040" spans="1:65" x14ac:dyDescent="0.25">
      <c r="A1040" s="33" t="s">
        <v>19346</v>
      </c>
      <c r="B1040" s="33" t="s">
        <v>6341</v>
      </c>
      <c r="C1040" s="33" t="s">
        <v>19347</v>
      </c>
      <c r="D1040" s="33" t="s">
        <v>13574</v>
      </c>
      <c r="E1040" s="33" t="s">
        <v>11800</v>
      </c>
      <c r="F1040" s="33" t="s">
        <v>11550</v>
      </c>
      <c r="G1040" s="33">
        <v>328.8</v>
      </c>
      <c r="H1040" s="33">
        <v>0</v>
      </c>
      <c r="I1040" s="33"/>
      <c r="J1040" s="33" t="s">
        <v>11304</v>
      </c>
      <c r="K1040" s="33" t="s">
        <v>11473</v>
      </c>
      <c r="L1040" s="33">
        <v>120</v>
      </c>
      <c r="M1040" s="33"/>
      <c r="N1040" s="33"/>
      <c r="O1040" s="33"/>
      <c r="P1040" s="33" t="s">
        <v>11306</v>
      </c>
      <c r="Q1040" s="33" t="s">
        <v>11306</v>
      </c>
      <c r="R1040" s="33">
        <v>2.5</v>
      </c>
      <c r="S1040" s="33">
        <v>2.5</v>
      </c>
      <c r="T1040" s="33"/>
      <c r="U1040" s="33"/>
      <c r="V1040" s="33" t="s">
        <v>19348</v>
      </c>
      <c r="W1040" s="33"/>
      <c r="X1040" s="33"/>
      <c r="Y1040" s="33" t="s">
        <v>11308</v>
      </c>
      <c r="Z1040" s="33">
        <v>10</v>
      </c>
      <c r="AA1040" s="33">
        <v>14</v>
      </c>
      <c r="AB1040" s="33">
        <v>94</v>
      </c>
      <c r="AC1040" s="33">
        <v>0</v>
      </c>
      <c r="AD1040" s="33" t="s">
        <v>11803</v>
      </c>
      <c r="AE1040" s="33" t="s">
        <v>19349</v>
      </c>
      <c r="AF1040" s="33" t="s">
        <v>19350</v>
      </c>
      <c r="AG1040" s="33" t="s">
        <v>19351</v>
      </c>
      <c r="AH1040" s="33" t="s">
        <v>19352</v>
      </c>
      <c r="AI1040" s="33" t="s">
        <v>19353</v>
      </c>
      <c r="AJ1040" s="33" t="s">
        <v>19354</v>
      </c>
      <c r="AK1040" s="33" t="s">
        <v>12774</v>
      </c>
      <c r="AL1040" s="33" t="s">
        <v>19121</v>
      </c>
      <c r="AM1040" s="33" t="s">
        <v>19355</v>
      </c>
      <c r="AN1040" s="33" t="s">
        <v>11500</v>
      </c>
      <c r="AO1040" s="33" t="s">
        <v>11627</v>
      </c>
      <c r="AP1040" s="33" t="s">
        <v>11318</v>
      </c>
      <c r="AQ1040" s="33">
        <v>0</v>
      </c>
      <c r="AR1040" s="33"/>
      <c r="AS1040" s="33"/>
      <c r="AT1040" s="33"/>
      <c r="AU1040" s="33"/>
      <c r="AV1040" s="33"/>
      <c r="AW1040" s="33"/>
      <c r="AX1040" s="33"/>
      <c r="AY1040" s="33"/>
      <c r="AZ1040" s="33"/>
      <c r="BA1040" s="33"/>
      <c r="BB1040" s="33"/>
      <c r="BC1040" s="33" t="s">
        <v>11306</v>
      </c>
      <c r="BD1040" s="33" t="s">
        <v>11318</v>
      </c>
      <c r="BE1040" s="33"/>
      <c r="BF1040" s="33"/>
      <c r="BG1040" s="33"/>
      <c r="BH1040" s="33"/>
      <c r="BI1040" s="33"/>
      <c r="BJ1040" s="33">
        <v>0</v>
      </c>
      <c r="BK1040" s="33" t="s">
        <v>31</v>
      </c>
      <c r="BL1040" s="33"/>
      <c r="BM1040" s="33" t="s">
        <v>22259</v>
      </c>
    </row>
    <row r="1041" spans="1:65" x14ac:dyDescent="0.25">
      <c r="A1041" s="33" t="s">
        <v>19356</v>
      </c>
      <c r="B1041" s="33" t="s">
        <v>19357</v>
      </c>
      <c r="C1041" s="33" t="s">
        <v>19358</v>
      </c>
      <c r="D1041" s="33" t="s">
        <v>11302</v>
      </c>
      <c r="E1041" s="33" t="s">
        <v>19359</v>
      </c>
      <c r="F1041" s="33" t="s">
        <v>11550</v>
      </c>
      <c r="G1041" s="33">
        <v>328</v>
      </c>
      <c r="H1041" s="33">
        <v>0</v>
      </c>
      <c r="I1041" s="33"/>
      <c r="J1041" s="33" t="s">
        <v>11304</v>
      </c>
      <c r="K1041" s="33" t="s">
        <v>13375</v>
      </c>
      <c r="L1041" s="33">
        <v>120</v>
      </c>
      <c r="M1041" s="33"/>
      <c r="N1041" s="33"/>
      <c r="O1041" s="33"/>
      <c r="P1041" s="33" t="s">
        <v>11306</v>
      </c>
      <c r="Q1041" s="33" t="s">
        <v>11306</v>
      </c>
      <c r="R1041" s="33">
        <v>0</v>
      </c>
      <c r="S1041" s="33">
        <v>0</v>
      </c>
      <c r="T1041" s="33"/>
      <c r="U1041" s="33"/>
      <c r="V1041" s="33"/>
      <c r="W1041" s="33"/>
      <c r="X1041" s="33"/>
      <c r="Y1041" s="33" t="s">
        <v>11308</v>
      </c>
      <c r="Z1041" s="33">
        <v>0</v>
      </c>
      <c r="AA1041" s="33">
        <v>0</v>
      </c>
      <c r="AB1041" s="33">
        <v>0</v>
      </c>
      <c r="AC1041" s="33">
        <v>0</v>
      </c>
      <c r="AD1041" s="33" t="s">
        <v>11803</v>
      </c>
      <c r="AE1041" s="33" t="s">
        <v>19360</v>
      </c>
      <c r="AF1041" s="33" t="s">
        <v>19361</v>
      </c>
      <c r="AG1041" s="33" t="s">
        <v>19362</v>
      </c>
      <c r="AH1041" s="33" t="s">
        <v>19363</v>
      </c>
      <c r="AI1041" s="33" t="s">
        <v>19364</v>
      </c>
      <c r="AJ1041" s="33" t="s">
        <v>19365</v>
      </c>
      <c r="AK1041" s="33" t="s">
        <v>12774</v>
      </c>
      <c r="AL1041" s="33" t="s">
        <v>19121</v>
      </c>
      <c r="AM1041" s="33" t="s">
        <v>19366</v>
      </c>
      <c r="AN1041" s="33" t="s">
        <v>11500</v>
      </c>
      <c r="AO1041" s="33" t="s">
        <v>11627</v>
      </c>
      <c r="AP1041" s="33" t="s">
        <v>11318</v>
      </c>
      <c r="AQ1041" s="33">
        <v>0</v>
      </c>
      <c r="AR1041" s="33"/>
      <c r="AS1041" s="33"/>
      <c r="AT1041" s="33"/>
      <c r="AU1041" s="33"/>
      <c r="AV1041" s="33"/>
      <c r="AW1041" s="33"/>
      <c r="AX1041" s="33"/>
      <c r="AY1041" s="33"/>
      <c r="AZ1041" s="33"/>
      <c r="BA1041" s="33"/>
      <c r="BB1041" s="33"/>
      <c r="BC1041" s="33" t="s">
        <v>11306</v>
      </c>
      <c r="BD1041" s="33" t="s">
        <v>11318</v>
      </c>
      <c r="BE1041" s="33"/>
      <c r="BF1041" s="33"/>
      <c r="BG1041" s="33"/>
      <c r="BH1041" s="33"/>
      <c r="BI1041" s="33"/>
      <c r="BJ1041" s="33">
        <v>0</v>
      </c>
      <c r="BK1041" s="33" t="s">
        <v>31</v>
      </c>
      <c r="BL1041" s="33"/>
      <c r="BM1041" s="33" t="s">
        <v>22259</v>
      </c>
    </row>
    <row r="1042" spans="1:65" x14ac:dyDescent="0.25">
      <c r="A1042" s="33" t="s">
        <v>19367</v>
      </c>
      <c r="B1042" s="33" t="s">
        <v>3515</v>
      </c>
      <c r="C1042" s="33" t="s">
        <v>19368</v>
      </c>
      <c r="D1042" s="33" t="s">
        <v>11302</v>
      </c>
      <c r="E1042" s="33" t="s">
        <v>11800</v>
      </c>
      <c r="F1042" s="33" t="s">
        <v>11550</v>
      </c>
      <c r="G1042" s="33">
        <v>1120.9000000000001</v>
      </c>
      <c r="H1042" s="33">
        <v>0</v>
      </c>
      <c r="I1042" s="33"/>
      <c r="J1042" s="33" t="s">
        <v>11304</v>
      </c>
      <c r="K1042" s="33" t="s">
        <v>11463</v>
      </c>
      <c r="L1042" s="33">
        <v>120</v>
      </c>
      <c r="M1042" s="33"/>
      <c r="N1042" s="33"/>
      <c r="O1042" s="33"/>
      <c r="P1042" s="33" t="s">
        <v>11306</v>
      </c>
      <c r="Q1042" s="33" t="s">
        <v>11306</v>
      </c>
      <c r="R1042" s="33">
        <v>0</v>
      </c>
      <c r="S1042" s="33">
        <v>0</v>
      </c>
      <c r="T1042" s="33"/>
      <c r="U1042" s="33"/>
      <c r="V1042" s="33"/>
      <c r="W1042" s="33"/>
      <c r="X1042" s="33"/>
      <c r="Y1042" s="33" t="s">
        <v>11308</v>
      </c>
      <c r="Z1042" s="33">
        <v>0</v>
      </c>
      <c r="AA1042" s="33">
        <v>0</v>
      </c>
      <c r="AB1042" s="33">
        <v>0</v>
      </c>
      <c r="AC1042" s="33">
        <v>0</v>
      </c>
      <c r="AD1042" s="33" t="s">
        <v>11803</v>
      </c>
      <c r="AE1042" s="33" t="s">
        <v>19369</v>
      </c>
      <c r="AF1042" s="33" t="s">
        <v>19370</v>
      </c>
      <c r="AG1042" s="33" t="s">
        <v>19371</v>
      </c>
      <c r="AH1042" s="33" t="s">
        <v>19372</v>
      </c>
      <c r="AI1042" s="33" t="s">
        <v>19373</v>
      </c>
      <c r="AJ1042" s="33" t="s">
        <v>19374</v>
      </c>
      <c r="AK1042" s="33" t="s">
        <v>12774</v>
      </c>
      <c r="AL1042" s="33" t="s">
        <v>19121</v>
      </c>
      <c r="AM1042" s="33" t="s">
        <v>19375</v>
      </c>
      <c r="AN1042" s="33"/>
      <c r="AO1042" s="33" t="s">
        <v>11317</v>
      </c>
      <c r="AP1042" s="33" t="s">
        <v>11318</v>
      </c>
      <c r="AQ1042" s="33">
        <v>0</v>
      </c>
      <c r="AR1042" s="33"/>
      <c r="AS1042" s="33"/>
      <c r="AT1042" s="33"/>
      <c r="AU1042" s="33"/>
      <c r="AV1042" s="33"/>
      <c r="AW1042" s="33"/>
      <c r="AX1042" s="33"/>
      <c r="AY1042" s="33"/>
      <c r="AZ1042" s="33"/>
      <c r="BA1042" s="33"/>
      <c r="BB1042" s="33"/>
      <c r="BC1042" s="33" t="s">
        <v>11306</v>
      </c>
      <c r="BD1042" s="33" t="s">
        <v>11318</v>
      </c>
      <c r="BE1042" s="33"/>
      <c r="BF1042" s="33"/>
      <c r="BG1042" s="33"/>
      <c r="BH1042" s="33"/>
      <c r="BI1042" s="33"/>
      <c r="BJ1042" s="33">
        <v>0</v>
      </c>
      <c r="BK1042" s="33" t="s">
        <v>31</v>
      </c>
      <c r="BL1042" s="33"/>
      <c r="BM1042" s="33" t="s">
        <v>22259</v>
      </c>
    </row>
    <row r="1043" spans="1:65" x14ac:dyDescent="0.25">
      <c r="A1043" s="33" t="s">
        <v>19376</v>
      </c>
      <c r="B1043" s="33" t="s">
        <v>19377</v>
      </c>
      <c r="C1043" s="33" t="s">
        <v>19378</v>
      </c>
      <c r="D1043" s="33" t="s">
        <v>13574</v>
      </c>
      <c r="E1043" s="33" t="s">
        <v>11800</v>
      </c>
      <c r="F1043" s="33" t="s">
        <v>11550</v>
      </c>
      <c r="G1043" s="33">
        <v>0.01</v>
      </c>
      <c r="H1043" s="33">
        <v>0</v>
      </c>
      <c r="I1043" s="33"/>
      <c r="J1043" s="33" t="s">
        <v>11304</v>
      </c>
      <c r="K1043" s="33" t="s">
        <v>14781</v>
      </c>
      <c r="L1043" s="33">
        <v>120</v>
      </c>
      <c r="M1043" s="33"/>
      <c r="N1043" s="33"/>
      <c r="O1043" s="33"/>
      <c r="P1043" s="33" t="s">
        <v>11306</v>
      </c>
      <c r="Q1043" s="33" t="s">
        <v>11306</v>
      </c>
      <c r="R1043" s="33">
        <v>0</v>
      </c>
      <c r="S1043" s="33">
        <v>0</v>
      </c>
      <c r="T1043" s="33"/>
      <c r="U1043" s="33"/>
      <c r="V1043" s="33"/>
      <c r="W1043" s="33"/>
      <c r="X1043" s="33"/>
      <c r="Y1043" s="33" t="s">
        <v>11308</v>
      </c>
      <c r="Z1043" s="33">
        <v>0</v>
      </c>
      <c r="AA1043" s="33">
        <v>0</v>
      </c>
      <c r="AB1043" s="33">
        <v>0</v>
      </c>
      <c r="AC1043" s="33">
        <v>0</v>
      </c>
      <c r="AD1043" s="33" t="s">
        <v>11803</v>
      </c>
      <c r="AE1043" s="33"/>
      <c r="AF1043" s="33"/>
      <c r="AG1043" s="33"/>
      <c r="AH1043" s="33"/>
      <c r="AI1043" s="33"/>
      <c r="AJ1043" s="33"/>
      <c r="AK1043" s="33" t="s">
        <v>12774</v>
      </c>
      <c r="AL1043" s="33" t="s">
        <v>19121</v>
      </c>
      <c r="AM1043" s="33" t="s">
        <v>19379</v>
      </c>
      <c r="AN1043" s="33" t="s">
        <v>11500</v>
      </c>
      <c r="AO1043" s="33" t="s">
        <v>11627</v>
      </c>
      <c r="AP1043" s="33" t="s">
        <v>11318</v>
      </c>
      <c r="AQ1043" s="33">
        <v>0</v>
      </c>
      <c r="AR1043" s="33"/>
      <c r="AS1043" s="33"/>
      <c r="AT1043" s="33"/>
      <c r="AU1043" s="33"/>
      <c r="AV1043" s="33"/>
      <c r="AW1043" s="33"/>
      <c r="AX1043" s="33"/>
      <c r="AY1043" s="33"/>
      <c r="AZ1043" s="33"/>
      <c r="BA1043" s="33"/>
      <c r="BB1043" s="33"/>
      <c r="BC1043" s="33" t="s">
        <v>11306</v>
      </c>
      <c r="BD1043" s="33" t="s">
        <v>11318</v>
      </c>
      <c r="BE1043" s="33"/>
      <c r="BF1043" s="33"/>
      <c r="BG1043" s="33"/>
      <c r="BH1043" s="33"/>
      <c r="BI1043" s="33"/>
      <c r="BJ1043" s="33">
        <v>0</v>
      </c>
      <c r="BK1043" s="33" t="s">
        <v>31</v>
      </c>
      <c r="BL1043" s="33"/>
      <c r="BM1043" s="33" t="s">
        <v>22259</v>
      </c>
    </row>
    <row r="1044" spans="1:65" x14ac:dyDescent="0.25">
      <c r="A1044" s="33" t="s">
        <v>19380</v>
      </c>
      <c r="B1044" s="33" t="s">
        <v>19381</v>
      </c>
      <c r="C1044" s="33" t="s">
        <v>19382</v>
      </c>
      <c r="D1044" s="33" t="s">
        <v>13574</v>
      </c>
      <c r="E1044" s="33" t="s">
        <v>11800</v>
      </c>
      <c r="F1044" s="33" t="s">
        <v>11550</v>
      </c>
      <c r="G1044" s="33">
        <v>0.01</v>
      </c>
      <c r="H1044" s="33">
        <v>0</v>
      </c>
      <c r="I1044" s="33"/>
      <c r="J1044" s="33" t="s">
        <v>11304</v>
      </c>
      <c r="K1044" s="33" t="s">
        <v>14781</v>
      </c>
      <c r="L1044" s="33">
        <v>120</v>
      </c>
      <c r="M1044" s="33"/>
      <c r="N1044" s="33"/>
      <c r="O1044" s="33"/>
      <c r="P1044" s="33" t="s">
        <v>11306</v>
      </c>
      <c r="Q1044" s="33" t="s">
        <v>11306</v>
      </c>
      <c r="R1044" s="33">
        <v>0</v>
      </c>
      <c r="S1044" s="33">
        <v>0</v>
      </c>
      <c r="T1044" s="33"/>
      <c r="U1044" s="33"/>
      <c r="V1044" s="33"/>
      <c r="W1044" s="33"/>
      <c r="X1044" s="33"/>
      <c r="Y1044" s="33" t="s">
        <v>11308</v>
      </c>
      <c r="Z1044" s="33">
        <v>0</v>
      </c>
      <c r="AA1044" s="33">
        <v>0</v>
      </c>
      <c r="AB1044" s="33">
        <v>0</v>
      </c>
      <c r="AC1044" s="33">
        <v>0</v>
      </c>
      <c r="AD1044" s="33" t="s">
        <v>11803</v>
      </c>
      <c r="AE1044" s="33"/>
      <c r="AF1044" s="33"/>
      <c r="AG1044" s="33"/>
      <c r="AH1044" s="33"/>
      <c r="AI1044" s="33"/>
      <c r="AJ1044" s="33"/>
      <c r="AK1044" s="33" t="s">
        <v>12774</v>
      </c>
      <c r="AL1044" s="33" t="s">
        <v>19121</v>
      </c>
      <c r="AM1044" s="33" t="s">
        <v>19383</v>
      </c>
      <c r="AN1044" s="33" t="s">
        <v>11500</v>
      </c>
      <c r="AO1044" s="33" t="s">
        <v>11627</v>
      </c>
      <c r="AP1044" s="33" t="s">
        <v>11318</v>
      </c>
      <c r="AQ1044" s="33">
        <v>0</v>
      </c>
      <c r="AR1044" s="33"/>
      <c r="AS1044" s="33"/>
      <c r="AT1044" s="33"/>
      <c r="AU1044" s="33"/>
      <c r="AV1044" s="33"/>
      <c r="AW1044" s="33"/>
      <c r="AX1044" s="33"/>
      <c r="AY1044" s="33"/>
      <c r="AZ1044" s="33"/>
      <c r="BA1044" s="33"/>
      <c r="BB1044" s="33"/>
      <c r="BC1044" s="33" t="s">
        <v>11306</v>
      </c>
      <c r="BD1044" s="33" t="s">
        <v>11318</v>
      </c>
      <c r="BE1044" s="33"/>
      <c r="BF1044" s="33"/>
      <c r="BG1044" s="33"/>
      <c r="BH1044" s="33"/>
      <c r="BI1044" s="33"/>
      <c r="BJ1044" s="33">
        <v>0</v>
      </c>
      <c r="BK1044" s="33" t="s">
        <v>31</v>
      </c>
      <c r="BL1044" s="33"/>
      <c r="BM1044" s="33" t="s">
        <v>22259</v>
      </c>
    </row>
    <row r="1045" spans="1:65" x14ac:dyDescent="0.25">
      <c r="A1045" s="33" t="s">
        <v>19384</v>
      </c>
      <c r="B1045" s="33" t="s">
        <v>19385</v>
      </c>
      <c r="C1045" s="33" t="s">
        <v>19386</v>
      </c>
      <c r="D1045" s="33" t="s">
        <v>13574</v>
      </c>
      <c r="E1045" s="33" t="s">
        <v>11800</v>
      </c>
      <c r="F1045" s="33" t="s">
        <v>11550</v>
      </c>
      <c r="G1045" s="33">
        <v>0.01</v>
      </c>
      <c r="H1045" s="33">
        <v>0</v>
      </c>
      <c r="I1045" s="33"/>
      <c r="J1045" s="33" t="s">
        <v>11304</v>
      </c>
      <c r="K1045" s="33" t="s">
        <v>14781</v>
      </c>
      <c r="L1045" s="33">
        <v>120</v>
      </c>
      <c r="M1045" s="33"/>
      <c r="N1045" s="33"/>
      <c r="O1045" s="33"/>
      <c r="P1045" s="33" t="s">
        <v>11306</v>
      </c>
      <c r="Q1045" s="33" t="s">
        <v>11306</v>
      </c>
      <c r="R1045" s="33">
        <v>0</v>
      </c>
      <c r="S1045" s="33">
        <v>0</v>
      </c>
      <c r="T1045" s="33"/>
      <c r="U1045" s="33"/>
      <c r="V1045" s="33"/>
      <c r="W1045" s="33"/>
      <c r="X1045" s="33"/>
      <c r="Y1045" s="33" t="s">
        <v>11308</v>
      </c>
      <c r="Z1045" s="33">
        <v>0</v>
      </c>
      <c r="AA1045" s="33">
        <v>0</v>
      </c>
      <c r="AB1045" s="33">
        <v>0</v>
      </c>
      <c r="AC1045" s="33">
        <v>0</v>
      </c>
      <c r="AD1045" s="33" t="s">
        <v>11803</v>
      </c>
      <c r="AE1045" s="33"/>
      <c r="AF1045" s="33"/>
      <c r="AG1045" s="33"/>
      <c r="AH1045" s="33"/>
      <c r="AI1045" s="33"/>
      <c r="AJ1045" s="33"/>
      <c r="AK1045" s="33" t="s">
        <v>12774</v>
      </c>
      <c r="AL1045" s="33" t="s">
        <v>19121</v>
      </c>
      <c r="AM1045" s="33" t="s">
        <v>19387</v>
      </c>
      <c r="AN1045" s="33" t="s">
        <v>11500</v>
      </c>
      <c r="AO1045" s="33" t="s">
        <v>11627</v>
      </c>
      <c r="AP1045" s="33" t="s">
        <v>11318</v>
      </c>
      <c r="AQ1045" s="33">
        <v>0</v>
      </c>
      <c r="AR1045" s="33"/>
      <c r="AS1045" s="33"/>
      <c r="AT1045" s="33"/>
      <c r="AU1045" s="33"/>
      <c r="AV1045" s="33"/>
      <c r="AW1045" s="33"/>
      <c r="AX1045" s="33"/>
      <c r="AY1045" s="33"/>
      <c r="AZ1045" s="33"/>
      <c r="BA1045" s="33"/>
      <c r="BB1045" s="33"/>
      <c r="BC1045" s="33" t="s">
        <v>11306</v>
      </c>
      <c r="BD1045" s="33" t="s">
        <v>11318</v>
      </c>
      <c r="BE1045" s="33"/>
      <c r="BF1045" s="33"/>
      <c r="BG1045" s="33"/>
      <c r="BH1045" s="33"/>
      <c r="BI1045" s="33"/>
      <c r="BJ1045" s="33">
        <v>0</v>
      </c>
      <c r="BK1045" s="33" t="s">
        <v>31</v>
      </c>
      <c r="BL1045" s="33"/>
      <c r="BM1045" s="33" t="s">
        <v>22259</v>
      </c>
    </row>
    <row r="1046" spans="1:65" x14ac:dyDescent="0.25">
      <c r="A1046" s="33" t="s">
        <v>19388</v>
      </c>
      <c r="B1046" s="33" t="s">
        <v>19389</v>
      </c>
      <c r="C1046" s="33" t="s">
        <v>19390</v>
      </c>
      <c r="D1046" s="33" t="s">
        <v>13574</v>
      </c>
      <c r="E1046" s="33" t="s">
        <v>11800</v>
      </c>
      <c r="F1046" s="33" t="s">
        <v>11550</v>
      </c>
      <c r="G1046" s="33">
        <v>335.8</v>
      </c>
      <c r="H1046" s="33">
        <v>0</v>
      </c>
      <c r="I1046" s="33"/>
      <c r="J1046" s="33" t="s">
        <v>11304</v>
      </c>
      <c r="K1046" s="33" t="s">
        <v>14781</v>
      </c>
      <c r="L1046" s="33">
        <v>120</v>
      </c>
      <c r="M1046" s="33"/>
      <c r="N1046" s="33"/>
      <c r="O1046" s="33"/>
      <c r="P1046" s="33" t="s">
        <v>11306</v>
      </c>
      <c r="Q1046" s="33" t="s">
        <v>11306</v>
      </c>
      <c r="R1046" s="33">
        <v>0</v>
      </c>
      <c r="S1046" s="33">
        <v>0</v>
      </c>
      <c r="T1046" s="33"/>
      <c r="U1046" s="33"/>
      <c r="V1046" s="33"/>
      <c r="W1046" s="33"/>
      <c r="X1046" s="33"/>
      <c r="Y1046" s="33" t="s">
        <v>11308</v>
      </c>
      <c r="Z1046" s="33">
        <v>0</v>
      </c>
      <c r="AA1046" s="33">
        <v>0</v>
      </c>
      <c r="AB1046" s="33">
        <v>0</v>
      </c>
      <c r="AC1046" s="33">
        <v>0</v>
      </c>
      <c r="AD1046" s="33" t="s">
        <v>11803</v>
      </c>
      <c r="AE1046" s="33" t="s">
        <v>19391</v>
      </c>
      <c r="AF1046" s="33" t="s">
        <v>19392</v>
      </c>
      <c r="AG1046" s="33" t="s">
        <v>19393</v>
      </c>
      <c r="AH1046" s="33" t="s">
        <v>19394</v>
      </c>
      <c r="AI1046" s="33" t="s">
        <v>19395</v>
      </c>
      <c r="AJ1046" s="33" t="s">
        <v>19396</v>
      </c>
      <c r="AK1046" s="33" t="s">
        <v>12774</v>
      </c>
      <c r="AL1046" s="33" t="s">
        <v>19121</v>
      </c>
      <c r="AM1046" s="33" t="s">
        <v>19397</v>
      </c>
      <c r="AN1046" s="33" t="s">
        <v>11500</v>
      </c>
      <c r="AO1046" s="33" t="s">
        <v>11627</v>
      </c>
      <c r="AP1046" s="33" t="s">
        <v>11318</v>
      </c>
      <c r="AQ1046" s="33">
        <v>0</v>
      </c>
      <c r="AR1046" s="33"/>
      <c r="AS1046" s="33"/>
      <c r="AT1046" s="33"/>
      <c r="AU1046" s="33"/>
      <c r="AV1046" s="33"/>
      <c r="AW1046" s="33"/>
      <c r="AX1046" s="33"/>
      <c r="AY1046" s="33"/>
      <c r="AZ1046" s="33"/>
      <c r="BA1046" s="33"/>
      <c r="BB1046" s="33"/>
      <c r="BC1046" s="33" t="s">
        <v>11306</v>
      </c>
      <c r="BD1046" s="33" t="s">
        <v>11318</v>
      </c>
      <c r="BE1046" s="33"/>
      <c r="BF1046" s="33"/>
      <c r="BG1046" s="33"/>
      <c r="BH1046" s="33"/>
      <c r="BI1046" s="33"/>
      <c r="BJ1046" s="33">
        <v>0</v>
      </c>
      <c r="BK1046" s="33" t="s">
        <v>31</v>
      </c>
      <c r="BL1046" s="33"/>
      <c r="BM1046" s="33" t="s">
        <v>22259</v>
      </c>
    </row>
    <row r="1047" spans="1:65" x14ac:dyDescent="0.25">
      <c r="A1047" s="33" t="s">
        <v>19398</v>
      </c>
      <c r="B1047" s="33" t="s">
        <v>19399</v>
      </c>
      <c r="C1047" s="33" t="s">
        <v>19400</v>
      </c>
      <c r="D1047" s="33" t="s">
        <v>13574</v>
      </c>
      <c r="E1047" s="33" t="s">
        <v>11800</v>
      </c>
      <c r="F1047" s="33" t="s">
        <v>11550</v>
      </c>
      <c r="G1047" s="33">
        <v>335.8</v>
      </c>
      <c r="H1047" s="33">
        <v>0</v>
      </c>
      <c r="I1047" s="33"/>
      <c r="J1047" s="33" t="s">
        <v>11304</v>
      </c>
      <c r="K1047" s="33" t="s">
        <v>14781</v>
      </c>
      <c r="L1047" s="33">
        <v>120</v>
      </c>
      <c r="M1047" s="33"/>
      <c r="N1047" s="33"/>
      <c r="O1047" s="33"/>
      <c r="P1047" s="33" t="s">
        <v>11306</v>
      </c>
      <c r="Q1047" s="33" t="s">
        <v>11306</v>
      </c>
      <c r="R1047" s="33">
        <v>0</v>
      </c>
      <c r="S1047" s="33">
        <v>0</v>
      </c>
      <c r="T1047" s="33"/>
      <c r="U1047" s="33"/>
      <c r="V1047" s="33"/>
      <c r="W1047" s="33"/>
      <c r="X1047" s="33"/>
      <c r="Y1047" s="33" t="s">
        <v>11308</v>
      </c>
      <c r="Z1047" s="33">
        <v>0</v>
      </c>
      <c r="AA1047" s="33">
        <v>0</v>
      </c>
      <c r="AB1047" s="33">
        <v>0</v>
      </c>
      <c r="AC1047" s="33">
        <v>0</v>
      </c>
      <c r="AD1047" s="33" t="s">
        <v>11803</v>
      </c>
      <c r="AE1047" s="33" t="s">
        <v>19401</v>
      </c>
      <c r="AF1047" s="33" t="s">
        <v>19402</v>
      </c>
      <c r="AG1047" s="33" t="s">
        <v>19403</v>
      </c>
      <c r="AH1047" s="33" t="s">
        <v>19404</v>
      </c>
      <c r="AI1047" s="33" t="s">
        <v>19405</v>
      </c>
      <c r="AJ1047" s="33" t="s">
        <v>19406</v>
      </c>
      <c r="AK1047" s="33" t="s">
        <v>12774</v>
      </c>
      <c r="AL1047" s="33" t="s">
        <v>19121</v>
      </c>
      <c r="AM1047" s="33" t="s">
        <v>19407</v>
      </c>
      <c r="AN1047" s="33" t="s">
        <v>11500</v>
      </c>
      <c r="AO1047" s="33" t="s">
        <v>11627</v>
      </c>
      <c r="AP1047" s="33" t="s">
        <v>11318</v>
      </c>
      <c r="AQ1047" s="33">
        <v>0</v>
      </c>
      <c r="AR1047" s="33"/>
      <c r="AS1047" s="33"/>
      <c r="AT1047" s="33"/>
      <c r="AU1047" s="33"/>
      <c r="AV1047" s="33"/>
      <c r="AW1047" s="33"/>
      <c r="AX1047" s="33"/>
      <c r="AY1047" s="33"/>
      <c r="AZ1047" s="33"/>
      <c r="BA1047" s="33"/>
      <c r="BB1047" s="33"/>
      <c r="BC1047" s="33" t="s">
        <v>11306</v>
      </c>
      <c r="BD1047" s="33" t="s">
        <v>11318</v>
      </c>
      <c r="BE1047" s="33"/>
      <c r="BF1047" s="33"/>
      <c r="BG1047" s="33"/>
      <c r="BH1047" s="33"/>
      <c r="BI1047" s="33"/>
      <c r="BJ1047" s="33">
        <v>0</v>
      </c>
      <c r="BK1047" s="33" t="s">
        <v>31</v>
      </c>
      <c r="BL1047" s="33"/>
      <c r="BM1047" s="33" t="s">
        <v>22259</v>
      </c>
    </row>
    <row r="1048" spans="1:65" x14ac:dyDescent="0.25">
      <c r="A1048" s="33" t="s">
        <v>19408</v>
      </c>
      <c r="B1048" s="33" t="s">
        <v>825</v>
      </c>
      <c r="C1048" s="33" t="s">
        <v>19409</v>
      </c>
      <c r="D1048" s="33" t="s">
        <v>13574</v>
      </c>
      <c r="E1048" s="33" t="s">
        <v>11800</v>
      </c>
      <c r="F1048" s="33" t="s">
        <v>11550</v>
      </c>
      <c r="G1048" s="33">
        <v>335.8</v>
      </c>
      <c r="H1048" s="33">
        <v>0</v>
      </c>
      <c r="I1048" s="33"/>
      <c r="J1048" s="33" t="s">
        <v>11304</v>
      </c>
      <c r="K1048" s="33" t="s">
        <v>15123</v>
      </c>
      <c r="L1048" s="33">
        <v>120</v>
      </c>
      <c r="M1048" s="33"/>
      <c r="N1048" s="33"/>
      <c r="O1048" s="33"/>
      <c r="P1048" s="33" t="s">
        <v>11306</v>
      </c>
      <c r="Q1048" s="33" t="s">
        <v>11306</v>
      </c>
      <c r="R1048" s="33">
        <v>2.5</v>
      </c>
      <c r="S1048" s="33">
        <v>2.5</v>
      </c>
      <c r="T1048" s="33"/>
      <c r="U1048" s="33"/>
      <c r="V1048" s="33" t="s">
        <v>19410</v>
      </c>
      <c r="W1048" s="33"/>
      <c r="X1048" s="33"/>
      <c r="Y1048" s="33" t="s">
        <v>11308</v>
      </c>
      <c r="Z1048" s="33">
        <v>10</v>
      </c>
      <c r="AA1048" s="33">
        <v>14</v>
      </c>
      <c r="AB1048" s="33">
        <v>94</v>
      </c>
      <c r="AC1048" s="33">
        <v>0</v>
      </c>
      <c r="AD1048" s="33" t="s">
        <v>11803</v>
      </c>
      <c r="AE1048" s="33" t="s">
        <v>19411</v>
      </c>
      <c r="AF1048" s="33" t="s">
        <v>19412</v>
      </c>
      <c r="AG1048" s="33" t="s">
        <v>19413</v>
      </c>
      <c r="AH1048" s="33" t="s">
        <v>19414</v>
      </c>
      <c r="AI1048" s="33" t="s">
        <v>19415</v>
      </c>
      <c r="AJ1048" s="33" t="s">
        <v>19416</v>
      </c>
      <c r="AK1048" s="33" t="s">
        <v>12774</v>
      </c>
      <c r="AL1048" s="33" t="s">
        <v>19121</v>
      </c>
      <c r="AM1048" s="33" t="s">
        <v>19417</v>
      </c>
      <c r="AN1048" s="33" t="s">
        <v>11500</v>
      </c>
      <c r="AO1048" s="33" t="s">
        <v>11627</v>
      </c>
      <c r="AP1048" s="33" t="s">
        <v>11318</v>
      </c>
      <c r="AQ1048" s="33">
        <v>0</v>
      </c>
      <c r="AR1048" s="33"/>
      <c r="AS1048" s="33"/>
      <c r="AT1048" s="33"/>
      <c r="AU1048" s="33"/>
      <c r="AV1048" s="33"/>
      <c r="AW1048" s="33"/>
      <c r="AX1048" s="33"/>
      <c r="AY1048" s="33"/>
      <c r="AZ1048" s="33"/>
      <c r="BA1048" s="33"/>
      <c r="BB1048" s="33"/>
      <c r="BC1048" s="33" t="s">
        <v>11306</v>
      </c>
      <c r="BD1048" s="33" t="s">
        <v>11318</v>
      </c>
      <c r="BE1048" s="33"/>
      <c r="BF1048" s="33"/>
      <c r="BG1048" s="33"/>
      <c r="BH1048" s="33"/>
      <c r="BI1048" s="33"/>
      <c r="BJ1048" s="33">
        <v>0</v>
      </c>
      <c r="BK1048" s="33" t="s">
        <v>31</v>
      </c>
      <c r="BL1048" s="33"/>
      <c r="BM1048" s="33" t="s">
        <v>22259</v>
      </c>
    </row>
    <row r="1049" spans="1:65" x14ac:dyDescent="0.25">
      <c r="A1049" s="33" t="s">
        <v>19418</v>
      </c>
      <c r="B1049" s="33" t="s">
        <v>19419</v>
      </c>
      <c r="C1049" s="33" t="s">
        <v>19420</v>
      </c>
      <c r="D1049" s="33" t="s">
        <v>11376</v>
      </c>
      <c r="E1049" s="33" t="s">
        <v>11800</v>
      </c>
      <c r="F1049" s="33" t="s">
        <v>11550</v>
      </c>
      <c r="G1049" s="33">
        <v>0.01</v>
      </c>
      <c r="H1049" s="33">
        <v>0</v>
      </c>
      <c r="I1049" s="33"/>
      <c r="J1049" s="33" t="s">
        <v>11304</v>
      </c>
      <c r="K1049" s="33" t="s">
        <v>15123</v>
      </c>
      <c r="L1049" s="33">
        <v>478</v>
      </c>
      <c r="M1049" s="33"/>
      <c r="N1049" s="33"/>
      <c r="O1049" s="33"/>
      <c r="P1049" s="33" t="s">
        <v>11306</v>
      </c>
      <c r="Q1049" s="33" t="s">
        <v>11306</v>
      </c>
      <c r="R1049" s="33">
        <v>0</v>
      </c>
      <c r="S1049" s="33">
        <v>0</v>
      </c>
      <c r="T1049" s="33"/>
      <c r="U1049" s="33"/>
      <c r="V1049" s="33"/>
      <c r="W1049" s="33"/>
      <c r="X1049" s="33"/>
      <c r="Y1049" s="33" t="s">
        <v>11308</v>
      </c>
      <c r="Z1049" s="33">
        <v>0</v>
      </c>
      <c r="AA1049" s="33">
        <v>0</v>
      </c>
      <c r="AB1049" s="33">
        <v>0</v>
      </c>
      <c r="AC1049" s="33">
        <v>0</v>
      </c>
      <c r="AD1049" s="33" t="s">
        <v>11309</v>
      </c>
      <c r="AE1049" s="33"/>
      <c r="AF1049" s="33"/>
      <c r="AG1049" s="33"/>
      <c r="AH1049" s="33"/>
      <c r="AI1049" s="33"/>
      <c r="AJ1049" s="33"/>
      <c r="AK1049" s="33" t="s">
        <v>12774</v>
      </c>
      <c r="AL1049" s="33" t="s">
        <v>19121</v>
      </c>
      <c r="AM1049" s="33" t="s">
        <v>19421</v>
      </c>
      <c r="AN1049" s="33" t="s">
        <v>11500</v>
      </c>
      <c r="AO1049" s="33" t="s">
        <v>11627</v>
      </c>
      <c r="AP1049" s="33" t="s">
        <v>11318</v>
      </c>
      <c r="AQ1049" s="33">
        <v>0</v>
      </c>
      <c r="AR1049" s="33"/>
      <c r="AS1049" s="33"/>
      <c r="AT1049" s="33"/>
      <c r="AU1049" s="33"/>
      <c r="AV1049" s="33"/>
      <c r="AW1049" s="33"/>
      <c r="AX1049" s="33"/>
      <c r="AY1049" s="33"/>
      <c r="AZ1049" s="33"/>
      <c r="BA1049" s="33"/>
      <c r="BB1049" s="33"/>
      <c r="BC1049" s="33" t="s">
        <v>11306</v>
      </c>
      <c r="BD1049" s="33" t="s">
        <v>11318</v>
      </c>
      <c r="BE1049" s="33"/>
      <c r="BF1049" s="33"/>
      <c r="BG1049" s="33"/>
      <c r="BH1049" s="33"/>
      <c r="BI1049" s="33"/>
      <c r="BJ1049" s="33">
        <v>0</v>
      </c>
      <c r="BK1049" s="33" t="s">
        <v>31</v>
      </c>
      <c r="BL1049" s="33"/>
      <c r="BM1049" s="33" t="s">
        <v>22259</v>
      </c>
    </row>
    <row r="1050" spans="1:65" x14ac:dyDescent="0.25">
      <c r="A1050" s="33" t="s">
        <v>19422</v>
      </c>
      <c r="B1050" s="33" t="s">
        <v>19423</v>
      </c>
      <c r="C1050" s="33" t="s">
        <v>19424</v>
      </c>
      <c r="D1050" s="33" t="s">
        <v>11376</v>
      </c>
      <c r="E1050" s="33" t="s">
        <v>11800</v>
      </c>
      <c r="F1050" s="33" t="s">
        <v>11550</v>
      </c>
      <c r="G1050" s="33">
        <v>0.01</v>
      </c>
      <c r="H1050" s="33">
        <v>0</v>
      </c>
      <c r="I1050" s="33"/>
      <c r="J1050" s="33" t="s">
        <v>11304</v>
      </c>
      <c r="K1050" s="33" t="s">
        <v>14781</v>
      </c>
      <c r="L1050" s="33">
        <v>403</v>
      </c>
      <c r="M1050" s="33"/>
      <c r="N1050" s="33"/>
      <c r="O1050" s="33"/>
      <c r="P1050" s="33" t="s">
        <v>11306</v>
      </c>
      <c r="Q1050" s="33" t="s">
        <v>11306</v>
      </c>
      <c r="R1050" s="33">
        <v>0</v>
      </c>
      <c r="S1050" s="33">
        <v>8.5</v>
      </c>
      <c r="T1050" s="33"/>
      <c r="U1050" s="33"/>
      <c r="V1050" s="33"/>
      <c r="W1050" s="33"/>
      <c r="X1050" s="33"/>
      <c r="Y1050" s="33" t="s">
        <v>11308</v>
      </c>
      <c r="Z1050" s="33">
        <v>0</v>
      </c>
      <c r="AA1050" s="33">
        <v>0</v>
      </c>
      <c r="AB1050" s="33">
        <v>0</v>
      </c>
      <c r="AC1050" s="33">
        <v>0</v>
      </c>
      <c r="AD1050" s="33" t="s">
        <v>11309</v>
      </c>
      <c r="AE1050" s="33"/>
      <c r="AF1050" s="33"/>
      <c r="AG1050" s="33"/>
      <c r="AH1050" s="33"/>
      <c r="AI1050" s="33"/>
      <c r="AJ1050" s="33"/>
      <c r="AK1050" s="33" t="s">
        <v>12774</v>
      </c>
      <c r="AL1050" s="33" t="s">
        <v>19121</v>
      </c>
      <c r="AM1050" s="33" t="s">
        <v>19425</v>
      </c>
      <c r="AN1050" s="33" t="s">
        <v>11500</v>
      </c>
      <c r="AO1050" s="33" t="s">
        <v>11627</v>
      </c>
      <c r="AP1050" s="33" t="s">
        <v>11318</v>
      </c>
      <c r="AQ1050" s="33">
        <v>0</v>
      </c>
      <c r="AR1050" s="33"/>
      <c r="AS1050" s="33"/>
      <c r="AT1050" s="33"/>
      <c r="AU1050" s="33"/>
      <c r="AV1050" s="33"/>
      <c r="AW1050" s="33"/>
      <c r="AX1050" s="33"/>
      <c r="AY1050" s="33"/>
      <c r="AZ1050" s="33"/>
      <c r="BA1050" s="33"/>
      <c r="BB1050" s="33"/>
      <c r="BC1050" s="33" t="s">
        <v>11306</v>
      </c>
      <c r="BD1050" s="33" t="s">
        <v>11318</v>
      </c>
      <c r="BE1050" s="33"/>
      <c r="BF1050" s="33"/>
      <c r="BG1050" s="33"/>
      <c r="BH1050" s="33"/>
      <c r="BI1050" s="33"/>
      <c r="BJ1050" s="33">
        <v>0</v>
      </c>
      <c r="BK1050" s="33" t="s">
        <v>31</v>
      </c>
      <c r="BL1050" s="33"/>
      <c r="BM1050" s="33" t="s">
        <v>22259</v>
      </c>
    </row>
    <row r="1051" spans="1:65" x14ac:dyDescent="0.25">
      <c r="A1051" s="33" t="s">
        <v>19426</v>
      </c>
      <c r="B1051" s="33" t="s">
        <v>19427</v>
      </c>
      <c r="C1051" s="33" t="s">
        <v>19428</v>
      </c>
      <c r="D1051" s="33" t="s">
        <v>13574</v>
      </c>
      <c r="E1051" s="33"/>
      <c r="F1051" s="33" t="s">
        <v>11550</v>
      </c>
      <c r="G1051" s="33">
        <v>0.01</v>
      </c>
      <c r="H1051" s="33">
        <v>0</v>
      </c>
      <c r="I1051" s="33"/>
      <c r="J1051" s="33" t="s">
        <v>11304</v>
      </c>
      <c r="K1051" s="33" t="s">
        <v>11306</v>
      </c>
      <c r="L1051" s="33">
        <v>105</v>
      </c>
      <c r="M1051" s="33"/>
      <c r="N1051" s="33"/>
      <c r="O1051" s="33"/>
      <c r="P1051" s="33" t="s">
        <v>11306</v>
      </c>
      <c r="Q1051" s="33" t="s">
        <v>11306</v>
      </c>
      <c r="R1051" s="33">
        <v>0</v>
      </c>
      <c r="S1051" s="33">
        <v>0</v>
      </c>
      <c r="T1051" s="33"/>
      <c r="U1051" s="33"/>
      <c r="V1051" s="33"/>
      <c r="W1051" s="33"/>
      <c r="X1051" s="33"/>
      <c r="Y1051" s="33" t="s">
        <v>11308</v>
      </c>
      <c r="Z1051" s="33">
        <v>0</v>
      </c>
      <c r="AA1051" s="33">
        <v>0</v>
      </c>
      <c r="AB1051" s="33">
        <v>0</v>
      </c>
      <c r="AC1051" s="33">
        <v>0</v>
      </c>
      <c r="AD1051" s="33" t="s">
        <v>11803</v>
      </c>
      <c r="AE1051" s="33"/>
      <c r="AF1051" s="33"/>
      <c r="AG1051" s="33"/>
      <c r="AH1051" s="33"/>
      <c r="AI1051" s="33"/>
      <c r="AJ1051" s="33"/>
      <c r="AK1051" s="33" t="s">
        <v>12774</v>
      </c>
      <c r="AL1051" s="33" t="s">
        <v>19121</v>
      </c>
      <c r="AM1051" s="33" t="s">
        <v>19429</v>
      </c>
      <c r="AN1051" s="33" t="s">
        <v>11500</v>
      </c>
      <c r="AO1051" s="33" t="s">
        <v>11627</v>
      </c>
      <c r="AP1051" s="33" t="s">
        <v>11318</v>
      </c>
      <c r="AQ1051" s="33">
        <v>0</v>
      </c>
      <c r="AR1051" s="33"/>
      <c r="AS1051" s="33"/>
      <c r="AT1051" s="33"/>
      <c r="AU1051" s="33"/>
      <c r="AV1051" s="33"/>
      <c r="AW1051" s="33"/>
      <c r="AX1051" s="33"/>
      <c r="AY1051" s="33"/>
      <c r="AZ1051" s="33"/>
      <c r="BA1051" s="33"/>
      <c r="BB1051" s="33"/>
      <c r="BC1051" s="33" t="s">
        <v>11306</v>
      </c>
      <c r="BD1051" s="33" t="s">
        <v>11318</v>
      </c>
      <c r="BE1051" s="33"/>
      <c r="BF1051" s="33"/>
      <c r="BG1051" s="33"/>
      <c r="BH1051" s="33"/>
      <c r="BI1051" s="33"/>
      <c r="BJ1051" s="33">
        <v>0</v>
      </c>
      <c r="BK1051" s="33" t="s">
        <v>31</v>
      </c>
      <c r="BL1051" s="33"/>
      <c r="BM1051" s="33" t="s">
        <v>22259</v>
      </c>
    </row>
    <row r="1052" spans="1:65" x14ac:dyDescent="0.25">
      <c r="A1052" s="33" t="s">
        <v>19430</v>
      </c>
      <c r="B1052" s="33" t="s">
        <v>19431</v>
      </c>
      <c r="C1052" s="33" t="s">
        <v>19432</v>
      </c>
      <c r="D1052" s="33" t="s">
        <v>13574</v>
      </c>
      <c r="E1052" s="33"/>
      <c r="F1052" s="33" t="s">
        <v>11550</v>
      </c>
      <c r="G1052" s="33">
        <v>0.01</v>
      </c>
      <c r="H1052" s="33">
        <v>0</v>
      </c>
      <c r="I1052" s="33"/>
      <c r="J1052" s="33" t="s">
        <v>11304</v>
      </c>
      <c r="K1052" s="33" t="s">
        <v>11306</v>
      </c>
      <c r="L1052" s="33">
        <v>120</v>
      </c>
      <c r="M1052" s="33"/>
      <c r="N1052" s="33"/>
      <c r="O1052" s="33"/>
      <c r="P1052" s="33" t="s">
        <v>11306</v>
      </c>
      <c r="Q1052" s="33" t="s">
        <v>11306</v>
      </c>
      <c r="R1052" s="33">
        <v>0</v>
      </c>
      <c r="S1052" s="33">
        <v>0</v>
      </c>
      <c r="T1052" s="33"/>
      <c r="U1052" s="33"/>
      <c r="V1052" s="33"/>
      <c r="W1052" s="33"/>
      <c r="X1052" s="33"/>
      <c r="Y1052" s="33" t="s">
        <v>11308</v>
      </c>
      <c r="Z1052" s="33">
        <v>0</v>
      </c>
      <c r="AA1052" s="33">
        <v>0</v>
      </c>
      <c r="AB1052" s="33">
        <v>0</v>
      </c>
      <c r="AC1052" s="33">
        <v>0</v>
      </c>
      <c r="AD1052" s="33" t="s">
        <v>11803</v>
      </c>
      <c r="AE1052" s="33"/>
      <c r="AF1052" s="33"/>
      <c r="AG1052" s="33"/>
      <c r="AH1052" s="33"/>
      <c r="AI1052" s="33"/>
      <c r="AJ1052" s="33"/>
      <c r="AK1052" s="33" t="s">
        <v>12774</v>
      </c>
      <c r="AL1052" s="33" t="s">
        <v>19121</v>
      </c>
      <c r="AM1052" s="33" t="s">
        <v>19433</v>
      </c>
      <c r="AN1052" s="33" t="s">
        <v>11500</v>
      </c>
      <c r="AO1052" s="33" t="s">
        <v>11627</v>
      </c>
      <c r="AP1052" s="33" t="s">
        <v>11318</v>
      </c>
      <c r="AQ1052" s="33">
        <v>0</v>
      </c>
      <c r="AR1052" s="33"/>
      <c r="AS1052" s="33"/>
      <c r="AT1052" s="33"/>
      <c r="AU1052" s="33"/>
      <c r="AV1052" s="33"/>
      <c r="AW1052" s="33"/>
      <c r="AX1052" s="33"/>
      <c r="AY1052" s="33"/>
      <c r="AZ1052" s="33"/>
      <c r="BA1052" s="33"/>
      <c r="BB1052" s="33"/>
      <c r="BC1052" s="33" t="s">
        <v>11306</v>
      </c>
      <c r="BD1052" s="33" t="s">
        <v>11318</v>
      </c>
      <c r="BE1052" s="33"/>
      <c r="BF1052" s="33"/>
      <c r="BG1052" s="33"/>
      <c r="BH1052" s="33"/>
      <c r="BI1052" s="33"/>
      <c r="BJ1052" s="33">
        <v>0</v>
      </c>
      <c r="BK1052" s="33" t="s">
        <v>31</v>
      </c>
      <c r="BL1052" s="33"/>
      <c r="BM1052" s="33" t="s">
        <v>22259</v>
      </c>
    </row>
    <row r="1053" spans="1:65" x14ac:dyDescent="0.25">
      <c r="A1053" s="33" t="s">
        <v>19434</v>
      </c>
      <c r="B1053" s="33" t="s">
        <v>19435</v>
      </c>
      <c r="C1053" s="33" t="s">
        <v>19436</v>
      </c>
      <c r="D1053" s="33" t="s">
        <v>13574</v>
      </c>
      <c r="E1053" s="33"/>
      <c r="F1053" s="33" t="s">
        <v>11550</v>
      </c>
      <c r="G1053" s="33">
        <v>0.01</v>
      </c>
      <c r="H1053" s="33">
        <v>0</v>
      </c>
      <c r="I1053" s="33"/>
      <c r="J1053" s="33" t="s">
        <v>11304</v>
      </c>
      <c r="K1053" s="33" t="s">
        <v>12153</v>
      </c>
      <c r="L1053" s="33">
        <v>120</v>
      </c>
      <c r="M1053" s="33"/>
      <c r="N1053" s="33"/>
      <c r="O1053" s="33"/>
      <c r="P1053" s="33" t="s">
        <v>11306</v>
      </c>
      <c r="Q1053" s="33" t="s">
        <v>11306</v>
      </c>
      <c r="R1053" s="33">
        <v>0</v>
      </c>
      <c r="S1053" s="33">
        <v>0</v>
      </c>
      <c r="T1053" s="33"/>
      <c r="U1053" s="33"/>
      <c r="V1053" s="33"/>
      <c r="W1053" s="33"/>
      <c r="X1053" s="33"/>
      <c r="Y1053" s="33" t="s">
        <v>11308</v>
      </c>
      <c r="Z1053" s="33">
        <v>0</v>
      </c>
      <c r="AA1053" s="33">
        <v>0</v>
      </c>
      <c r="AB1053" s="33">
        <v>0</v>
      </c>
      <c r="AC1053" s="33">
        <v>0</v>
      </c>
      <c r="AD1053" s="33" t="s">
        <v>11803</v>
      </c>
      <c r="AE1053" s="33"/>
      <c r="AF1053" s="33"/>
      <c r="AG1053" s="33"/>
      <c r="AH1053" s="33"/>
      <c r="AI1053" s="33"/>
      <c r="AJ1053" s="33"/>
      <c r="AK1053" s="33" t="s">
        <v>12774</v>
      </c>
      <c r="AL1053" s="33" t="s">
        <v>19121</v>
      </c>
      <c r="AM1053" s="33" t="s">
        <v>19437</v>
      </c>
      <c r="AN1053" s="33" t="s">
        <v>11500</v>
      </c>
      <c r="AO1053" s="33" t="s">
        <v>11627</v>
      </c>
      <c r="AP1053" s="33" t="s">
        <v>11318</v>
      </c>
      <c r="AQ1053" s="33">
        <v>0</v>
      </c>
      <c r="AR1053" s="33"/>
      <c r="AS1053" s="33"/>
      <c r="AT1053" s="33"/>
      <c r="AU1053" s="33"/>
      <c r="AV1053" s="33"/>
      <c r="AW1053" s="33"/>
      <c r="AX1053" s="33"/>
      <c r="AY1053" s="33"/>
      <c r="AZ1053" s="33"/>
      <c r="BA1053" s="33"/>
      <c r="BB1053" s="33"/>
      <c r="BC1053" s="33" t="s">
        <v>11306</v>
      </c>
      <c r="BD1053" s="33" t="s">
        <v>11318</v>
      </c>
      <c r="BE1053" s="33"/>
      <c r="BF1053" s="33"/>
      <c r="BG1053" s="33"/>
      <c r="BH1053" s="33"/>
      <c r="BI1053" s="33"/>
      <c r="BJ1053" s="33">
        <v>0</v>
      </c>
      <c r="BK1053" s="33" t="s">
        <v>31</v>
      </c>
      <c r="BL1053" s="33"/>
      <c r="BM1053" s="33" t="s">
        <v>22259</v>
      </c>
    </row>
    <row r="1054" spans="1:65" x14ac:dyDescent="0.25">
      <c r="A1054" s="33" t="s">
        <v>19438</v>
      </c>
      <c r="B1054" s="33" t="s">
        <v>19439</v>
      </c>
      <c r="C1054" s="33" t="s">
        <v>19440</v>
      </c>
      <c r="D1054" s="33" t="s">
        <v>13574</v>
      </c>
      <c r="E1054" s="33" t="s">
        <v>11800</v>
      </c>
      <c r="F1054" s="33" t="s">
        <v>11550</v>
      </c>
      <c r="G1054" s="33">
        <v>328.8</v>
      </c>
      <c r="H1054" s="33">
        <v>0</v>
      </c>
      <c r="I1054" s="33"/>
      <c r="J1054" s="33" t="s">
        <v>11304</v>
      </c>
      <c r="K1054" s="33" t="s">
        <v>14781</v>
      </c>
      <c r="L1054" s="33">
        <v>120</v>
      </c>
      <c r="M1054" s="33"/>
      <c r="N1054" s="33"/>
      <c r="O1054" s="33"/>
      <c r="P1054" s="33" t="s">
        <v>11306</v>
      </c>
      <c r="Q1054" s="33" t="s">
        <v>11306</v>
      </c>
      <c r="R1054" s="33">
        <v>2.5</v>
      </c>
      <c r="S1054" s="33">
        <v>2.5</v>
      </c>
      <c r="T1054" s="33" t="s">
        <v>12072</v>
      </c>
      <c r="U1054" s="33" t="s">
        <v>12072</v>
      </c>
      <c r="V1054" s="33" t="s">
        <v>19441</v>
      </c>
      <c r="W1054" s="33"/>
      <c r="X1054" s="33"/>
      <c r="Y1054" s="33" t="s">
        <v>11308</v>
      </c>
      <c r="Z1054" s="33">
        <v>14</v>
      </c>
      <c r="AA1054" s="33">
        <v>10</v>
      </c>
      <c r="AB1054" s="33">
        <v>94</v>
      </c>
      <c r="AC1054" s="33">
        <v>0</v>
      </c>
      <c r="AD1054" s="33" t="s">
        <v>11803</v>
      </c>
      <c r="AE1054" s="33" t="s">
        <v>19442</v>
      </c>
      <c r="AF1054" s="33"/>
      <c r="AG1054" s="33"/>
      <c r="AH1054" s="33"/>
      <c r="AI1054" s="33"/>
      <c r="AJ1054" s="33"/>
      <c r="AK1054" s="33" t="s">
        <v>12774</v>
      </c>
      <c r="AL1054" s="33" t="s">
        <v>19121</v>
      </c>
      <c r="AM1054" s="33" t="s">
        <v>19443</v>
      </c>
      <c r="AN1054" s="33" t="s">
        <v>11500</v>
      </c>
      <c r="AO1054" s="33" t="s">
        <v>11627</v>
      </c>
      <c r="AP1054" s="33" t="s">
        <v>11318</v>
      </c>
      <c r="AQ1054" s="33">
        <v>0</v>
      </c>
      <c r="AR1054" s="33"/>
      <c r="AS1054" s="33"/>
      <c r="AT1054" s="33"/>
      <c r="AU1054" s="33"/>
      <c r="AV1054" s="33"/>
      <c r="AW1054" s="33"/>
      <c r="AX1054" s="33"/>
      <c r="AY1054" s="33"/>
      <c r="AZ1054" s="33"/>
      <c r="BA1054" s="33"/>
      <c r="BB1054" s="33"/>
      <c r="BC1054" s="33" t="s">
        <v>11306</v>
      </c>
      <c r="BD1054" s="33" t="s">
        <v>11318</v>
      </c>
      <c r="BE1054" s="33"/>
      <c r="BF1054" s="33"/>
      <c r="BG1054" s="33"/>
      <c r="BH1054" s="33"/>
      <c r="BI1054" s="33"/>
      <c r="BJ1054" s="33">
        <v>0</v>
      </c>
      <c r="BK1054" s="33" t="s">
        <v>31</v>
      </c>
      <c r="BL1054" s="33"/>
      <c r="BM1054" s="33" t="s">
        <v>22259</v>
      </c>
    </row>
    <row r="1055" spans="1:65" x14ac:dyDescent="0.25">
      <c r="A1055" s="33" t="s">
        <v>19444</v>
      </c>
      <c r="B1055" s="33" t="s">
        <v>19445</v>
      </c>
      <c r="C1055" s="33" t="s">
        <v>19446</v>
      </c>
      <c r="D1055" s="33" t="s">
        <v>13574</v>
      </c>
      <c r="E1055" s="33" t="s">
        <v>11800</v>
      </c>
      <c r="F1055" s="33" t="s">
        <v>11550</v>
      </c>
      <c r="G1055" s="33">
        <v>328.8</v>
      </c>
      <c r="H1055" s="33">
        <v>0</v>
      </c>
      <c r="I1055" s="33"/>
      <c r="J1055" s="33" t="s">
        <v>11304</v>
      </c>
      <c r="K1055" s="33" t="s">
        <v>14864</v>
      </c>
      <c r="L1055" s="33">
        <v>120</v>
      </c>
      <c r="M1055" s="33"/>
      <c r="N1055" s="33"/>
      <c r="O1055" s="33"/>
      <c r="P1055" s="33" t="s">
        <v>11306</v>
      </c>
      <c r="Q1055" s="33" t="s">
        <v>11306</v>
      </c>
      <c r="R1055" s="33">
        <v>2.5</v>
      </c>
      <c r="S1055" s="33">
        <v>2.5</v>
      </c>
      <c r="T1055" s="33" t="s">
        <v>12072</v>
      </c>
      <c r="U1055" s="33" t="s">
        <v>12072</v>
      </c>
      <c r="V1055" s="33" t="s">
        <v>19441</v>
      </c>
      <c r="W1055" s="33"/>
      <c r="X1055" s="33"/>
      <c r="Y1055" s="33" t="s">
        <v>11308</v>
      </c>
      <c r="Z1055" s="33">
        <v>14</v>
      </c>
      <c r="AA1055" s="33">
        <v>10</v>
      </c>
      <c r="AB1055" s="33">
        <v>94</v>
      </c>
      <c r="AC1055" s="33">
        <v>0</v>
      </c>
      <c r="AD1055" s="33" t="s">
        <v>11803</v>
      </c>
      <c r="AE1055" s="33" t="s">
        <v>19447</v>
      </c>
      <c r="AF1055" s="33"/>
      <c r="AG1055" s="33"/>
      <c r="AH1055" s="33"/>
      <c r="AI1055" s="33"/>
      <c r="AJ1055" s="33"/>
      <c r="AK1055" s="33" t="s">
        <v>12774</v>
      </c>
      <c r="AL1055" s="33" t="s">
        <v>19121</v>
      </c>
      <c r="AM1055" s="33" t="s">
        <v>19448</v>
      </c>
      <c r="AN1055" s="33" t="s">
        <v>11500</v>
      </c>
      <c r="AO1055" s="33" t="s">
        <v>11627</v>
      </c>
      <c r="AP1055" s="33" t="s">
        <v>11318</v>
      </c>
      <c r="AQ1055" s="33">
        <v>0</v>
      </c>
      <c r="AR1055" s="33"/>
      <c r="AS1055" s="33"/>
      <c r="AT1055" s="33"/>
      <c r="AU1055" s="33"/>
      <c r="AV1055" s="33"/>
      <c r="AW1055" s="33"/>
      <c r="AX1055" s="33"/>
      <c r="AY1055" s="33"/>
      <c r="AZ1055" s="33"/>
      <c r="BA1055" s="33"/>
      <c r="BB1055" s="33"/>
      <c r="BC1055" s="33" t="s">
        <v>11306</v>
      </c>
      <c r="BD1055" s="33" t="s">
        <v>11318</v>
      </c>
      <c r="BE1055" s="33"/>
      <c r="BF1055" s="33"/>
      <c r="BG1055" s="33"/>
      <c r="BH1055" s="33"/>
      <c r="BI1055" s="33"/>
      <c r="BJ1055" s="33">
        <v>0</v>
      </c>
      <c r="BK1055" s="33" t="s">
        <v>31</v>
      </c>
      <c r="BL1055" s="33"/>
      <c r="BM1055" s="33" t="s">
        <v>22259</v>
      </c>
    </row>
    <row r="1056" spans="1:65" x14ac:dyDescent="0.25">
      <c r="A1056" s="33" t="s">
        <v>19449</v>
      </c>
      <c r="B1056" s="33" t="s">
        <v>19450</v>
      </c>
      <c r="C1056" s="33" t="s">
        <v>19451</v>
      </c>
      <c r="D1056" s="33" t="s">
        <v>13574</v>
      </c>
      <c r="E1056" s="33" t="s">
        <v>11800</v>
      </c>
      <c r="F1056" s="33" t="s">
        <v>11550</v>
      </c>
      <c r="G1056" s="33">
        <v>328.8</v>
      </c>
      <c r="H1056" s="33">
        <v>0</v>
      </c>
      <c r="I1056" s="33"/>
      <c r="J1056" s="33" t="s">
        <v>11304</v>
      </c>
      <c r="K1056" s="33" t="s">
        <v>14876</v>
      </c>
      <c r="L1056" s="33">
        <v>120</v>
      </c>
      <c r="M1056" s="33"/>
      <c r="N1056" s="33"/>
      <c r="O1056" s="33"/>
      <c r="P1056" s="33" t="s">
        <v>11306</v>
      </c>
      <c r="Q1056" s="33" t="s">
        <v>11306</v>
      </c>
      <c r="R1056" s="33">
        <v>2.5</v>
      </c>
      <c r="S1056" s="33">
        <v>2.5</v>
      </c>
      <c r="T1056" s="33" t="s">
        <v>12072</v>
      </c>
      <c r="U1056" s="33" t="s">
        <v>12072</v>
      </c>
      <c r="V1056" s="33" t="s">
        <v>19441</v>
      </c>
      <c r="W1056" s="33"/>
      <c r="X1056" s="33"/>
      <c r="Y1056" s="33" t="s">
        <v>11308</v>
      </c>
      <c r="Z1056" s="33">
        <v>14</v>
      </c>
      <c r="AA1056" s="33">
        <v>10</v>
      </c>
      <c r="AB1056" s="33">
        <v>94</v>
      </c>
      <c r="AC1056" s="33">
        <v>0</v>
      </c>
      <c r="AD1056" s="33" t="s">
        <v>11803</v>
      </c>
      <c r="AE1056" s="33" t="s">
        <v>19452</v>
      </c>
      <c r="AF1056" s="33"/>
      <c r="AG1056" s="33"/>
      <c r="AH1056" s="33"/>
      <c r="AI1056" s="33"/>
      <c r="AJ1056" s="33"/>
      <c r="AK1056" s="33" t="s">
        <v>12774</v>
      </c>
      <c r="AL1056" s="33" t="s">
        <v>19121</v>
      </c>
      <c r="AM1056" s="33" t="s">
        <v>19453</v>
      </c>
      <c r="AN1056" s="33" t="s">
        <v>11500</v>
      </c>
      <c r="AO1056" s="33" t="s">
        <v>11627</v>
      </c>
      <c r="AP1056" s="33" t="s">
        <v>11318</v>
      </c>
      <c r="AQ1056" s="33">
        <v>0</v>
      </c>
      <c r="AR1056" s="33"/>
      <c r="AS1056" s="33"/>
      <c r="AT1056" s="33"/>
      <c r="AU1056" s="33"/>
      <c r="AV1056" s="33"/>
      <c r="AW1056" s="33"/>
      <c r="AX1056" s="33"/>
      <c r="AY1056" s="33"/>
      <c r="AZ1056" s="33"/>
      <c r="BA1056" s="33"/>
      <c r="BB1056" s="33"/>
      <c r="BC1056" s="33" t="s">
        <v>11306</v>
      </c>
      <c r="BD1056" s="33" t="s">
        <v>11318</v>
      </c>
      <c r="BE1056" s="33"/>
      <c r="BF1056" s="33"/>
      <c r="BG1056" s="33"/>
      <c r="BH1056" s="33"/>
      <c r="BI1056" s="33"/>
      <c r="BJ1056" s="33">
        <v>0</v>
      </c>
      <c r="BK1056" s="33" t="s">
        <v>31</v>
      </c>
      <c r="BL1056" s="33"/>
      <c r="BM1056" s="33" t="s">
        <v>22259</v>
      </c>
    </row>
    <row r="1057" spans="1:65" x14ac:dyDescent="0.25">
      <c r="A1057" s="33" t="s">
        <v>19454</v>
      </c>
      <c r="B1057" s="33" t="s">
        <v>19455</v>
      </c>
      <c r="C1057" s="33" t="s">
        <v>19456</v>
      </c>
      <c r="D1057" s="33" t="s">
        <v>13574</v>
      </c>
      <c r="E1057" s="33" t="s">
        <v>11800</v>
      </c>
      <c r="F1057" s="33" t="s">
        <v>11550</v>
      </c>
      <c r="G1057" s="33">
        <v>0.01</v>
      </c>
      <c r="H1057" s="33">
        <v>0</v>
      </c>
      <c r="I1057" s="33"/>
      <c r="J1057" s="33" t="s">
        <v>11304</v>
      </c>
      <c r="K1057" s="33" t="s">
        <v>14781</v>
      </c>
      <c r="L1057" s="33">
        <v>120</v>
      </c>
      <c r="M1057" s="33"/>
      <c r="N1057" s="33"/>
      <c r="O1057" s="33"/>
      <c r="P1057" s="33" t="s">
        <v>11306</v>
      </c>
      <c r="Q1057" s="33" t="s">
        <v>11306</v>
      </c>
      <c r="R1057" s="33">
        <v>0</v>
      </c>
      <c r="S1057" s="33">
        <v>0</v>
      </c>
      <c r="T1057" s="33"/>
      <c r="U1057" s="33"/>
      <c r="V1057" s="33"/>
      <c r="W1057" s="33"/>
      <c r="X1057" s="33"/>
      <c r="Y1057" s="33" t="s">
        <v>11308</v>
      </c>
      <c r="Z1057" s="33">
        <v>0</v>
      </c>
      <c r="AA1057" s="33">
        <v>0</v>
      </c>
      <c r="AB1057" s="33">
        <v>0</v>
      </c>
      <c r="AC1057" s="33">
        <v>0</v>
      </c>
      <c r="AD1057" s="33" t="s">
        <v>11803</v>
      </c>
      <c r="AE1057" s="33"/>
      <c r="AF1057" s="33"/>
      <c r="AG1057" s="33"/>
      <c r="AH1057" s="33"/>
      <c r="AI1057" s="33"/>
      <c r="AJ1057" s="33"/>
      <c r="AK1057" s="33" t="s">
        <v>12774</v>
      </c>
      <c r="AL1057" s="33" t="s">
        <v>19121</v>
      </c>
      <c r="AM1057" s="33" t="s">
        <v>19457</v>
      </c>
      <c r="AN1057" s="33" t="s">
        <v>11500</v>
      </c>
      <c r="AO1057" s="33" t="s">
        <v>11627</v>
      </c>
      <c r="AP1057" s="33" t="s">
        <v>11318</v>
      </c>
      <c r="AQ1057" s="33">
        <v>0</v>
      </c>
      <c r="AR1057" s="33"/>
      <c r="AS1057" s="33"/>
      <c r="AT1057" s="33"/>
      <c r="AU1057" s="33"/>
      <c r="AV1057" s="33"/>
      <c r="AW1057" s="33"/>
      <c r="AX1057" s="33"/>
      <c r="AY1057" s="33"/>
      <c r="AZ1057" s="33"/>
      <c r="BA1057" s="33"/>
      <c r="BB1057" s="33"/>
      <c r="BC1057" s="33" t="s">
        <v>11306</v>
      </c>
      <c r="BD1057" s="33" t="s">
        <v>11318</v>
      </c>
      <c r="BE1057" s="33"/>
      <c r="BF1057" s="33"/>
      <c r="BG1057" s="33"/>
      <c r="BH1057" s="33"/>
      <c r="BI1057" s="33"/>
      <c r="BJ1057" s="33">
        <v>0</v>
      </c>
      <c r="BK1057" s="33" t="s">
        <v>31</v>
      </c>
      <c r="BL1057" s="33"/>
      <c r="BM1057" s="33" t="s">
        <v>22259</v>
      </c>
    </row>
    <row r="1058" spans="1:65" x14ac:dyDescent="0.25">
      <c r="A1058" s="33" t="s">
        <v>19458</v>
      </c>
      <c r="B1058" s="33" t="s">
        <v>19459</v>
      </c>
      <c r="C1058" s="33" t="s">
        <v>19460</v>
      </c>
      <c r="D1058" s="33" t="s">
        <v>13574</v>
      </c>
      <c r="E1058" s="33" t="s">
        <v>11800</v>
      </c>
      <c r="F1058" s="33" t="s">
        <v>11550</v>
      </c>
      <c r="G1058" s="33">
        <v>0.01</v>
      </c>
      <c r="H1058" s="33">
        <v>0</v>
      </c>
      <c r="I1058" s="33"/>
      <c r="J1058" s="33" t="s">
        <v>11304</v>
      </c>
      <c r="K1058" s="33" t="s">
        <v>14781</v>
      </c>
      <c r="L1058" s="33">
        <v>120</v>
      </c>
      <c r="M1058" s="33"/>
      <c r="N1058" s="33"/>
      <c r="O1058" s="33"/>
      <c r="P1058" s="33" t="s">
        <v>11306</v>
      </c>
      <c r="Q1058" s="33" t="s">
        <v>11306</v>
      </c>
      <c r="R1058" s="33">
        <v>0</v>
      </c>
      <c r="S1058" s="33">
        <v>0</v>
      </c>
      <c r="T1058" s="33"/>
      <c r="U1058" s="33"/>
      <c r="V1058" s="33"/>
      <c r="W1058" s="33"/>
      <c r="X1058" s="33"/>
      <c r="Y1058" s="33" t="s">
        <v>11308</v>
      </c>
      <c r="Z1058" s="33">
        <v>0</v>
      </c>
      <c r="AA1058" s="33">
        <v>0</v>
      </c>
      <c r="AB1058" s="33">
        <v>0</v>
      </c>
      <c r="AC1058" s="33">
        <v>0</v>
      </c>
      <c r="AD1058" s="33" t="s">
        <v>11803</v>
      </c>
      <c r="AE1058" s="33"/>
      <c r="AF1058" s="33"/>
      <c r="AG1058" s="33"/>
      <c r="AH1058" s="33"/>
      <c r="AI1058" s="33"/>
      <c r="AJ1058" s="33"/>
      <c r="AK1058" s="33" t="s">
        <v>12774</v>
      </c>
      <c r="AL1058" s="33" t="s">
        <v>19121</v>
      </c>
      <c r="AM1058" s="33" t="s">
        <v>19461</v>
      </c>
      <c r="AN1058" s="33" t="s">
        <v>11500</v>
      </c>
      <c r="AO1058" s="33" t="s">
        <v>11627</v>
      </c>
      <c r="AP1058" s="33" t="s">
        <v>11318</v>
      </c>
      <c r="AQ1058" s="33">
        <v>0</v>
      </c>
      <c r="AR1058" s="33"/>
      <c r="AS1058" s="33"/>
      <c r="AT1058" s="33"/>
      <c r="AU1058" s="33"/>
      <c r="AV1058" s="33"/>
      <c r="AW1058" s="33"/>
      <c r="AX1058" s="33"/>
      <c r="AY1058" s="33"/>
      <c r="AZ1058" s="33"/>
      <c r="BA1058" s="33"/>
      <c r="BB1058" s="33"/>
      <c r="BC1058" s="33" t="s">
        <v>11306</v>
      </c>
      <c r="BD1058" s="33" t="s">
        <v>11318</v>
      </c>
      <c r="BE1058" s="33"/>
      <c r="BF1058" s="33"/>
      <c r="BG1058" s="33"/>
      <c r="BH1058" s="33"/>
      <c r="BI1058" s="33"/>
      <c r="BJ1058" s="33">
        <v>0</v>
      </c>
      <c r="BK1058" s="33" t="s">
        <v>31</v>
      </c>
      <c r="BL1058" s="33"/>
      <c r="BM1058" s="33" t="s">
        <v>22259</v>
      </c>
    </row>
    <row r="1059" spans="1:65" x14ac:dyDescent="0.25">
      <c r="A1059" s="33" t="s">
        <v>19462</v>
      </c>
      <c r="B1059" s="33" t="s">
        <v>19463</v>
      </c>
      <c r="C1059" s="33" t="s">
        <v>19464</v>
      </c>
      <c r="D1059" s="33" t="s">
        <v>13574</v>
      </c>
      <c r="E1059" s="33" t="s">
        <v>11800</v>
      </c>
      <c r="F1059" s="33" t="s">
        <v>11550</v>
      </c>
      <c r="G1059" s="33">
        <v>0.01</v>
      </c>
      <c r="H1059" s="33">
        <v>0</v>
      </c>
      <c r="I1059" s="33"/>
      <c r="J1059" s="33" t="s">
        <v>11304</v>
      </c>
      <c r="K1059" s="33" t="s">
        <v>14781</v>
      </c>
      <c r="L1059" s="33">
        <v>120</v>
      </c>
      <c r="M1059" s="33"/>
      <c r="N1059" s="33"/>
      <c r="O1059" s="33"/>
      <c r="P1059" s="33" t="s">
        <v>11306</v>
      </c>
      <c r="Q1059" s="33" t="s">
        <v>11306</v>
      </c>
      <c r="R1059" s="33">
        <v>0</v>
      </c>
      <c r="S1059" s="33">
        <v>0</v>
      </c>
      <c r="T1059" s="33"/>
      <c r="U1059" s="33"/>
      <c r="V1059" s="33"/>
      <c r="W1059" s="33"/>
      <c r="X1059" s="33"/>
      <c r="Y1059" s="33" t="s">
        <v>11308</v>
      </c>
      <c r="Z1059" s="33">
        <v>0</v>
      </c>
      <c r="AA1059" s="33">
        <v>0</v>
      </c>
      <c r="AB1059" s="33">
        <v>0</v>
      </c>
      <c r="AC1059" s="33">
        <v>0</v>
      </c>
      <c r="AD1059" s="33" t="s">
        <v>11803</v>
      </c>
      <c r="AE1059" s="33"/>
      <c r="AF1059" s="33"/>
      <c r="AG1059" s="33"/>
      <c r="AH1059" s="33"/>
      <c r="AI1059" s="33"/>
      <c r="AJ1059" s="33"/>
      <c r="AK1059" s="33" t="s">
        <v>12774</v>
      </c>
      <c r="AL1059" s="33" t="s">
        <v>19121</v>
      </c>
      <c r="AM1059" s="33" t="s">
        <v>19465</v>
      </c>
      <c r="AN1059" s="33" t="s">
        <v>11500</v>
      </c>
      <c r="AO1059" s="33" t="s">
        <v>11627</v>
      </c>
      <c r="AP1059" s="33" t="s">
        <v>11318</v>
      </c>
      <c r="AQ1059" s="33">
        <v>0</v>
      </c>
      <c r="AR1059" s="33"/>
      <c r="AS1059" s="33"/>
      <c r="AT1059" s="33"/>
      <c r="AU1059" s="33"/>
      <c r="AV1059" s="33"/>
      <c r="AW1059" s="33"/>
      <c r="AX1059" s="33"/>
      <c r="AY1059" s="33"/>
      <c r="AZ1059" s="33"/>
      <c r="BA1059" s="33"/>
      <c r="BB1059" s="33"/>
      <c r="BC1059" s="33" t="s">
        <v>11306</v>
      </c>
      <c r="BD1059" s="33" t="s">
        <v>11318</v>
      </c>
      <c r="BE1059" s="33"/>
      <c r="BF1059" s="33"/>
      <c r="BG1059" s="33"/>
      <c r="BH1059" s="33"/>
      <c r="BI1059" s="33"/>
      <c r="BJ1059" s="33">
        <v>0</v>
      </c>
      <c r="BK1059" s="33" t="s">
        <v>31</v>
      </c>
      <c r="BL1059" s="33"/>
      <c r="BM1059" s="33" t="s">
        <v>22259</v>
      </c>
    </row>
    <row r="1060" spans="1:65" x14ac:dyDescent="0.25">
      <c r="A1060" s="33" t="s">
        <v>19466</v>
      </c>
      <c r="B1060" s="33" t="s">
        <v>19467</v>
      </c>
      <c r="C1060" s="33" t="s">
        <v>19468</v>
      </c>
      <c r="D1060" s="33" t="s">
        <v>13574</v>
      </c>
      <c r="E1060" s="33" t="s">
        <v>11800</v>
      </c>
      <c r="F1060" s="33" t="s">
        <v>11550</v>
      </c>
      <c r="G1060" s="33">
        <v>330.67</v>
      </c>
      <c r="H1060" s="33">
        <v>0</v>
      </c>
      <c r="I1060" s="33"/>
      <c r="J1060" s="33" t="s">
        <v>11304</v>
      </c>
      <c r="K1060" s="33" t="s">
        <v>14781</v>
      </c>
      <c r="L1060" s="33">
        <v>120</v>
      </c>
      <c r="M1060" s="33"/>
      <c r="N1060" s="33"/>
      <c r="O1060" s="33"/>
      <c r="P1060" s="33" t="s">
        <v>11306</v>
      </c>
      <c r="Q1060" s="33" t="s">
        <v>11306</v>
      </c>
      <c r="R1060" s="33">
        <v>0</v>
      </c>
      <c r="S1060" s="33">
        <v>0</v>
      </c>
      <c r="T1060" s="33"/>
      <c r="U1060" s="33"/>
      <c r="V1060" s="33"/>
      <c r="W1060" s="33"/>
      <c r="X1060" s="33"/>
      <c r="Y1060" s="33" t="s">
        <v>11308</v>
      </c>
      <c r="Z1060" s="33">
        <v>0</v>
      </c>
      <c r="AA1060" s="33">
        <v>0</v>
      </c>
      <c r="AB1060" s="33">
        <v>0</v>
      </c>
      <c r="AC1060" s="33">
        <v>0</v>
      </c>
      <c r="AD1060" s="33" t="s">
        <v>11803</v>
      </c>
      <c r="AE1060" s="33"/>
      <c r="AF1060" s="33"/>
      <c r="AG1060" s="33"/>
      <c r="AH1060" s="33"/>
      <c r="AI1060" s="33"/>
      <c r="AJ1060" s="33"/>
      <c r="AK1060" s="33" t="s">
        <v>12774</v>
      </c>
      <c r="AL1060" s="33" t="s">
        <v>19121</v>
      </c>
      <c r="AM1060" s="33" t="s">
        <v>19469</v>
      </c>
      <c r="AN1060" s="33" t="s">
        <v>11500</v>
      </c>
      <c r="AO1060" s="33" t="s">
        <v>11627</v>
      </c>
      <c r="AP1060" s="33" t="s">
        <v>11318</v>
      </c>
      <c r="AQ1060" s="33">
        <v>0</v>
      </c>
      <c r="AR1060" s="33"/>
      <c r="AS1060" s="33"/>
      <c r="AT1060" s="33"/>
      <c r="AU1060" s="33"/>
      <c r="AV1060" s="33"/>
      <c r="AW1060" s="33"/>
      <c r="AX1060" s="33"/>
      <c r="AY1060" s="33"/>
      <c r="AZ1060" s="33"/>
      <c r="BA1060" s="33"/>
      <c r="BB1060" s="33"/>
      <c r="BC1060" s="33" t="s">
        <v>11306</v>
      </c>
      <c r="BD1060" s="33" t="s">
        <v>11318</v>
      </c>
      <c r="BE1060" s="33"/>
      <c r="BF1060" s="33"/>
      <c r="BG1060" s="33"/>
      <c r="BH1060" s="33"/>
      <c r="BI1060" s="33"/>
      <c r="BJ1060" s="33">
        <v>0</v>
      </c>
      <c r="BK1060" s="33" t="s">
        <v>31</v>
      </c>
      <c r="BL1060" s="33"/>
      <c r="BM1060" s="33" t="s">
        <v>22259</v>
      </c>
    </row>
    <row r="1061" spans="1:65" x14ac:dyDescent="0.25">
      <c r="A1061" s="33" t="s">
        <v>19470</v>
      </c>
      <c r="B1061" s="33" t="s">
        <v>19471</v>
      </c>
      <c r="C1061" s="33" t="s">
        <v>19472</v>
      </c>
      <c r="D1061" s="33" t="s">
        <v>13574</v>
      </c>
      <c r="E1061" s="33" t="s">
        <v>11800</v>
      </c>
      <c r="F1061" s="33" t="s">
        <v>11550</v>
      </c>
      <c r="G1061" s="33">
        <v>328.8</v>
      </c>
      <c r="H1061" s="33">
        <v>0</v>
      </c>
      <c r="I1061" s="33"/>
      <c r="J1061" s="33" t="s">
        <v>11304</v>
      </c>
      <c r="K1061" s="33" t="s">
        <v>14781</v>
      </c>
      <c r="L1061" s="33">
        <v>120</v>
      </c>
      <c r="M1061" s="33"/>
      <c r="N1061" s="33"/>
      <c r="O1061" s="33"/>
      <c r="P1061" s="33" t="s">
        <v>11306</v>
      </c>
      <c r="Q1061" s="33" t="s">
        <v>11306</v>
      </c>
      <c r="R1061" s="33">
        <v>0</v>
      </c>
      <c r="S1061" s="33">
        <v>0</v>
      </c>
      <c r="T1061" s="33"/>
      <c r="U1061" s="33"/>
      <c r="V1061" s="33"/>
      <c r="W1061" s="33"/>
      <c r="X1061" s="33"/>
      <c r="Y1061" s="33" t="s">
        <v>11308</v>
      </c>
      <c r="Z1061" s="33">
        <v>0</v>
      </c>
      <c r="AA1061" s="33">
        <v>0</v>
      </c>
      <c r="AB1061" s="33">
        <v>0</v>
      </c>
      <c r="AC1061" s="33">
        <v>0</v>
      </c>
      <c r="AD1061" s="33" t="s">
        <v>11803</v>
      </c>
      <c r="AE1061" s="33" t="s">
        <v>19473</v>
      </c>
      <c r="AF1061" s="33" t="s">
        <v>19474</v>
      </c>
      <c r="AG1061" s="33" t="s">
        <v>19475</v>
      </c>
      <c r="AH1061" s="33" t="s">
        <v>19476</v>
      </c>
      <c r="AI1061" s="33" t="s">
        <v>19477</v>
      </c>
      <c r="AJ1061" s="33" t="s">
        <v>19478</v>
      </c>
      <c r="AK1061" s="33" t="s">
        <v>12774</v>
      </c>
      <c r="AL1061" s="33" t="s">
        <v>19121</v>
      </c>
      <c r="AM1061" s="33" t="s">
        <v>19479</v>
      </c>
      <c r="AN1061" s="33" t="s">
        <v>11500</v>
      </c>
      <c r="AO1061" s="33" t="s">
        <v>11627</v>
      </c>
      <c r="AP1061" s="33" t="s">
        <v>11318</v>
      </c>
      <c r="AQ1061" s="33">
        <v>0</v>
      </c>
      <c r="AR1061" s="33"/>
      <c r="AS1061" s="33"/>
      <c r="AT1061" s="33"/>
      <c r="AU1061" s="33"/>
      <c r="AV1061" s="33"/>
      <c r="AW1061" s="33"/>
      <c r="AX1061" s="33"/>
      <c r="AY1061" s="33"/>
      <c r="AZ1061" s="33"/>
      <c r="BA1061" s="33"/>
      <c r="BB1061" s="33"/>
      <c r="BC1061" s="33" t="s">
        <v>11306</v>
      </c>
      <c r="BD1061" s="33" t="s">
        <v>11318</v>
      </c>
      <c r="BE1061" s="33"/>
      <c r="BF1061" s="33"/>
      <c r="BG1061" s="33"/>
      <c r="BH1061" s="33"/>
      <c r="BI1061" s="33"/>
      <c r="BJ1061" s="33">
        <v>0</v>
      </c>
      <c r="BK1061" s="33" t="s">
        <v>31</v>
      </c>
      <c r="BL1061" s="33"/>
      <c r="BM1061" s="33" t="s">
        <v>22259</v>
      </c>
    </row>
    <row r="1062" spans="1:65" x14ac:dyDescent="0.25">
      <c r="A1062" s="33" t="s">
        <v>19480</v>
      </c>
      <c r="B1062" s="33" t="s">
        <v>4035</v>
      </c>
      <c r="C1062" s="33" t="s">
        <v>19481</v>
      </c>
      <c r="D1062" s="33" t="s">
        <v>13574</v>
      </c>
      <c r="E1062" s="33" t="s">
        <v>11800</v>
      </c>
      <c r="F1062" s="33" t="s">
        <v>11550</v>
      </c>
      <c r="G1062" s="33">
        <v>328.8</v>
      </c>
      <c r="H1062" s="33">
        <v>0</v>
      </c>
      <c r="I1062" s="33"/>
      <c r="J1062" s="33" t="s">
        <v>11304</v>
      </c>
      <c r="K1062" s="33" t="s">
        <v>14864</v>
      </c>
      <c r="L1062" s="33">
        <v>120</v>
      </c>
      <c r="M1062" s="33"/>
      <c r="N1062" s="33"/>
      <c r="O1062" s="33"/>
      <c r="P1062" s="33" t="s">
        <v>11306</v>
      </c>
      <c r="Q1062" s="33" t="s">
        <v>11306</v>
      </c>
      <c r="R1062" s="33">
        <v>0</v>
      </c>
      <c r="S1062" s="33">
        <v>0</v>
      </c>
      <c r="T1062" s="33"/>
      <c r="U1062" s="33"/>
      <c r="V1062" s="33"/>
      <c r="W1062" s="33"/>
      <c r="X1062" s="33"/>
      <c r="Y1062" s="33" t="s">
        <v>11308</v>
      </c>
      <c r="Z1062" s="33">
        <v>0</v>
      </c>
      <c r="AA1062" s="33">
        <v>0</v>
      </c>
      <c r="AB1062" s="33">
        <v>0</v>
      </c>
      <c r="AC1062" s="33">
        <v>0</v>
      </c>
      <c r="AD1062" s="33" t="s">
        <v>11803</v>
      </c>
      <c r="AE1062" s="33" t="s">
        <v>19482</v>
      </c>
      <c r="AF1062" s="33" t="s">
        <v>19483</v>
      </c>
      <c r="AG1062" s="33" t="s">
        <v>19484</v>
      </c>
      <c r="AH1062" s="33" t="s">
        <v>19485</v>
      </c>
      <c r="AI1062" s="33" t="s">
        <v>19486</v>
      </c>
      <c r="AJ1062" s="33" t="s">
        <v>19487</v>
      </c>
      <c r="AK1062" s="33" t="s">
        <v>12774</v>
      </c>
      <c r="AL1062" s="33" t="s">
        <v>19121</v>
      </c>
      <c r="AM1062" s="33" t="s">
        <v>19488</v>
      </c>
      <c r="AN1062" s="33" t="s">
        <v>11500</v>
      </c>
      <c r="AO1062" s="33" t="s">
        <v>11627</v>
      </c>
      <c r="AP1062" s="33" t="s">
        <v>11318</v>
      </c>
      <c r="AQ1062" s="33">
        <v>0</v>
      </c>
      <c r="AR1062" s="33"/>
      <c r="AS1062" s="33"/>
      <c r="AT1062" s="33"/>
      <c r="AU1062" s="33"/>
      <c r="AV1062" s="33"/>
      <c r="AW1062" s="33"/>
      <c r="AX1062" s="33"/>
      <c r="AY1062" s="33"/>
      <c r="AZ1062" s="33"/>
      <c r="BA1062" s="33"/>
      <c r="BB1062" s="33"/>
      <c r="BC1062" s="33" t="s">
        <v>11306</v>
      </c>
      <c r="BD1062" s="33" t="s">
        <v>11318</v>
      </c>
      <c r="BE1062" s="33"/>
      <c r="BF1062" s="33"/>
      <c r="BG1062" s="33"/>
      <c r="BH1062" s="33"/>
      <c r="BI1062" s="33"/>
      <c r="BJ1062" s="33">
        <v>0</v>
      </c>
      <c r="BK1062" s="33" t="s">
        <v>31</v>
      </c>
      <c r="BL1062" s="33"/>
      <c r="BM1062" s="33" t="s">
        <v>22259</v>
      </c>
    </row>
    <row r="1063" spans="1:65" x14ac:dyDescent="0.25">
      <c r="A1063" s="33" t="s">
        <v>19489</v>
      </c>
      <c r="B1063" s="33" t="s">
        <v>19490</v>
      </c>
      <c r="C1063" s="33" t="s">
        <v>19491</v>
      </c>
      <c r="D1063" s="33" t="s">
        <v>13574</v>
      </c>
      <c r="E1063" s="33" t="s">
        <v>11800</v>
      </c>
      <c r="F1063" s="33" t="s">
        <v>11550</v>
      </c>
      <c r="G1063" s="33">
        <v>0.01</v>
      </c>
      <c r="H1063" s="33">
        <v>0</v>
      </c>
      <c r="I1063" s="33"/>
      <c r="J1063" s="33" t="s">
        <v>11304</v>
      </c>
      <c r="K1063" s="33" t="s">
        <v>14781</v>
      </c>
      <c r="L1063" s="33">
        <v>120</v>
      </c>
      <c r="M1063" s="33"/>
      <c r="N1063" s="33"/>
      <c r="O1063" s="33"/>
      <c r="P1063" s="33" t="s">
        <v>11306</v>
      </c>
      <c r="Q1063" s="33" t="s">
        <v>11306</v>
      </c>
      <c r="R1063" s="33">
        <v>0</v>
      </c>
      <c r="S1063" s="33">
        <v>0</v>
      </c>
      <c r="T1063" s="33"/>
      <c r="U1063" s="33"/>
      <c r="V1063" s="33"/>
      <c r="W1063" s="33"/>
      <c r="X1063" s="33"/>
      <c r="Y1063" s="33" t="s">
        <v>11308</v>
      </c>
      <c r="Z1063" s="33">
        <v>0</v>
      </c>
      <c r="AA1063" s="33">
        <v>0</v>
      </c>
      <c r="AB1063" s="33">
        <v>0</v>
      </c>
      <c r="AC1063" s="33">
        <v>0</v>
      </c>
      <c r="AD1063" s="33" t="s">
        <v>11803</v>
      </c>
      <c r="AE1063" s="33"/>
      <c r="AF1063" s="33"/>
      <c r="AG1063" s="33"/>
      <c r="AH1063" s="33"/>
      <c r="AI1063" s="33"/>
      <c r="AJ1063" s="33"/>
      <c r="AK1063" s="33" t="s">
        <v>12774</v>
      </c>
      <c r="AL1063" s="33" t="s">
        <v>19121</v>
      </c>
      <c r="AM1063" s="33" t="s">
        <v>19492</v>
      </c>
      <c r="AN1063" s="33" t="s">
        <v>11500</v>
      </c>
      <c r="AO1063" s="33" t="s">
        <v>11627</v>
      </c>
      <c r="AP1063" s="33" t="s">
        <v>11318</v>
      </c>
      <c r="AQ1063" s="33">
        <v>0</v>
      </c>
      <c r="AR1063" s="33"/>
      <c r="AS1063" s="33"/>
      <c r="AT1063" s="33"/>
      <c r="AU1063" s="33"/>
      <c r="AV1063" s="33"/>
      <c r="AW1063" s="33"/>
      <c r="AX1063" s="33"/>
      <c r="AY1063" s="33"/>
      <c r="AZ1063" s="33"/>
      <c r="BA1063" s="33"/>
      <c r="BB1063" s="33"/>
      <c r="BC1063" s="33" t="s">
        <v>11306</v>
      </c>
      <c r="BD1063" s="33" t="s">
        <v>11318</v>
      </c>
      <c r="BE1063" s="33"/>
      <c r="BF1063" s="33"/>
      <c r="BG1063" s="33"/>
      <c r="BH1063" s="33"/>
      <c r="BI1063" s="33"/>
      <c r="BJ1063" s="33">
        <v>0</v>
      </c>
      <c r="BK1063" s="33" t="s">
        <v>31</v>
      </c>
      <c r="BL1063" s="33"/>
      <c r="BM1063" s="33" t="s">
        <v>22259</v>
      </c>
    </row>
    <row r="1064" spans="1:65" x14ac:dyDescent="0.25">
      <c r="A1064" s="33" t="s">
        <v>19493</v>
      </c>
      <c r="B1064" s="33" t="s">
        <v>19494</v>
      </c>
      <c r="C1064" s="33" t="s">
        <v>19495</v>
      </c>
      <c r="D1064" s="33" t="s">
        <v>13574</v>
      </c>
      <c r="E1064" s="33" t="s">
        <v>11800</v>
      </c>
      <c r="F1064" s="33" t="s">
        <v>11550</v>
      </c>
      <c r="G1064" s="33">
        <v>0.01</v>
      </c>
      <c r="H1064" s="33">
        <v>0</v>
      </c>
      <c r="I1064" s="33"/>
      <c r="J1064" s="33" t="s">
        <v>11304</v>
      </c>
      <c r="K1064" s="33" t="s">
        <v>14781</v>
      </c>
      <c r="L1064" s="33">
        <v>120</v>
      </c>
      <c r="M1064" s="33"/>
      <c r="N1064" s="33"/>
      <c r="O1064" s="33"/>
      <c r="P1064" s="33" t="s">
        <v>11306</v>
      </c>
      <c r="Q1064" s="33" t="s">
        <v>11306</v>
      </c>
      <c r="R1064" s="33">
        <v>0</v>
      </c>
      <c r="S1064" s="33">
        <v>0</v>
      </c>
      <c r="T1064" s="33"/>
      <c r="U1064" s="33"/>
      <c r="V1064" s="33"/>
      <c r="W1064" s="33"/>
      <c r="X1064" s="33"/>
      <c r="Y1064" s="33" t="s">
        <v>11308</v>
      </c>
      <c r="Z1064" s="33">
        <v>0</v>
      </c>
      <c r="AA1064" s="33">
        <v>0</v>
      </c>
      <c r="AB1064" s="33">
        <v>0</v>
      </c>
      <c r="AC1064" s="33">
        <v>0</v>
      </c>
      <c r="AD1064" s="33" t="s">
        <v>11803</v>
      </c>
      <c r="AE1064" s="33"/>
      <c r="AF1064" s="33"/>
      <c r="AG1064" s="33"/>
      <c r="AH1064" s="33"/>
      <c r="AI1064" s="33"/>
      <c r="AJ1064" s="33"/>
      <c r="AK1064" s="33" t="s">
        <v>12774</v>
      </c>
      <c r="AL1064" s="33" t="s">
        <v>19121</v>
      </c>
      <c r="AM1064" s="33" t="s">
        <v>19496</v>
      </c>
      <c r="AN1064" s="33" t="s">
        <v>11500</v>
      </c>
      <c r="AO1064" s="33" t="s">
        <v>11627</v>
      </c>
      <c r="AP1064" s="33" t="s">
        <v>11318</v>
      </c>
      <c r="AQ1064" s="33">
        <v>0</v>
      </c>
      <c r="AR1064" s="33"/>
      <c r="AS1064" s="33"/>
      <c r="AT1064" s="33"/>
      <c r="AU1064" s="33"/>
      <c r="AV1064" s="33"/>
      <c r="AW1064" s="33"/>
      <c r="AX1064" s="33"/>
      <c r="AY1064" s="33"/>
      <c r="AZ1064" s="33"/>
      <c r="BA1064" s="33"/>
      <c r="BB1064" s="33"/>
      <c r="BC1064" s="33" t="s">
        <v>11306</v>
      </c>
      <c r="BD1064" s="33" t="s">
        <v>11318</v>
      </c>
      <c r="BE1064" s="33"/>
      <c r="BF1064" s="33"/>
      <c r="BG1064" s="33"/>
      <c r="BH1064" s="33"/>
      <c r="BI1064" s="33"/>
      <c r="BJ1064" s="33">
        <v>0</v>
      </c>
      <c r="BK1064" s="33" t="s">
        <v>31</v>
      </c>
      <c r="BL1064" s="33"/>
      <c r="BM1064" s="33" t="s">
        <v>22259</v>
      </c>
    </row>
    <row r="1065" spans="1:65" x14ac:dyDescent="0.25">
      <c r="A1065" s="33" t="s">
        <v>19497</v>
      </c>
      <c r="B1065" s="33" t="s">
        <v>19498</v>
      </c>
      <c r="C1065" s="33" t="s">
        <v>19499</v>
      </c>
      <c r="D1065" s="33" t="s">
        <v>13574</v>
      </c>
      <c r="E1065" s="33" t="s">
        <v>11800</v>
      </c>
      <c r="F1065" s="33" t="s">
        <v>11550</v>
      </c>
      <c r="G1065" s="33">
        <v>0.01</v>
      </c>
      <c r="H1065" s="33">
        <v>0</v>
      </c>
      <c r="I1065" s="33"/>
      <c r="J1065" s="33" t="s">
        <v>11304</v>
      </c>
      <c r="K1065" s="33" t="s">
        <v>14781</v>
      </c>
      <c r="L1065" s="33">
        <v>120</v>
      </c>
      <c r="M1065" s="33"/>
      <c r="N1065" s="33"/>
      <c r="O1065" s="33"/>
      <c r="P1065" s="33" t="s">
        <v>11306</v>
      </c>
      <c r="Q1065" s="33" t="s">
        <v>11306</v>
      </c>
      <c r="R1065" s="33">
        <v>0</v>
      </c>
      <c r="S1065" s="33">
        <v>0</v>
      </c>
      <c r="T1065" s="33"/>
      <c r="U1065" s="33"/>
      <c r="V1065" s="33"/>
      <c r="W1065" s="33"/>
      <c r="X1065" s="33"/>
      <c r="Y1065" s="33" t="s">
        <v>11308</v>
      </c>
      <c r="Z1065" s="33">
        <v>0</v>
      </c>
      <c r="AA1065" s="33">
        <v>0</v>
      </c>
      <c r="AB1065" s="33">
        <v>0</v>
      </c>
      <c r="AC1065" s="33">
        <v>0</v>
      </c>
      <c r="AD1065" s="33" t="s">
        <v>11803</v>
      </c>
      <c r="AE1065" s="33"/>
      <c r="AF1065" s="33"/>
      <c r="AG1065" s="33"/>
      <c r="AH1065" s="33"/>
      <c r="AI1065" s="33"/>
      <c r="AJ1065" s="33"/>
      <c r="AK1065" s="33" t="s">
        <v>12774</v>
      </c>
      <c r="AL1065" s="33" t="s">
        <v>19121</v>
      </c>
      <c r="AM1065" s="33" t="s">
        <v>19500</v>
      </c>
      <c r="AN1065" s="33" t="s">
        <v>11500</v>
      </c>
      <c r="AO1065" s="33" t="s">
        <v>11627</v>
      </c>
      <c r="AP1065" s="33" t="s">
        <v>11318</v>
      </c>
      <c r="AQ1065" s="33">
        <v>0</v>
      </c>
      <c r="AR1065" s="33"/>
      <c r="AS1065" s="33"/>
      <c r="AT1065" s="33"/>
      <c r="AU1065" s="33"/>
      <c r="AV1065" s="33"/>
      <c r="AW1065" s="33"/>
      <c r="AX1065" s="33"/>
      <c r="AY1065" s="33"/>
      <c r="AZ1065" s="33"/>
      <c r="BA1065" s="33"/>
      <c r="BB1065" s="33"/>
      <c r="BC1065" s="33" t="s">
        <v>11306</v>
      </c>
      <c r="BD1065" s="33" t="s">
        <v>11318</v>
      </c>
      <c r="BE1065" s="33"/>
      <c r="BF1065" s="33"/>
      <c r="BG1065" s="33"/>
      <c r="BH1065" s="33"/>
      <c r="BI1065" s="33"/>
      <c r="BJ1065" s="33">
        <v>0</v>
      </c>
      <c r="BK1065" s="33" t="s">
        <v>31</v>
      </c>
      <c r="BL1065" s="33"/>
      <c r="BM1065" s="33" t="s">
        <v>22259</v>
      </c>
    </row>
    <row r="1066" spans="1:65" x14ac:dyDescent="0.25">
      <c r="A1066" s="33" t="s">
        <v>19501</v>
      </c>
      <c r="B1066" s="33" t="s">
        <v>944</v>
      </c>
      <c r="C1066" s="33" t="s">
        <v>19502</v>
      </c>
      <c r="D1066" s="33" t="s">
        <v>15530</v>
      </c>
      <c r="E1066" s="33" t="s">
        <v>11800</v>
      </c>
      <c r="F1066" s="33" t="s">
        <v>11550</v>
      </c>
      <c r="G1066" s="33">
        <v>297</v>
      </c>
      <c r="H1066" s="33">
        <v>0</v>
      </c>
      <c r="I1066" s="33"/>
      <c r="J1066" s="33" t="s">
        <v>11304</v>
      </c>
      <c r="K1066" s="33" t="s">
        <v>14864</v>
      </c>
      <c r="L1066" s="33">
        <v>180</v>
      </c>
      <c r="M1066" s="33"/>
      <c r="N1066" s="33"/>
      <c r="O1066" s="33"/>
      <c r="P1066" s="33" t="s">
        <v>11306</v>
      </c>
      <c r="Q1066" s="33" t="s">
        <v>11306</v>
      </c>
      <c r="R1066" s="33">
        <v>0</v>
      </c>
      <c r="S1066" s="33">
        <v>0</v>
      </c>
      <c r="T1066" s="33"/>
      <c r="U1066" s="33"/>
      <c r="V1066" s="33"/>
      <c r="W1066" s="33"/>
      <c r="X1066" s="33"/>
      <c r="Y1066" s="33" t="s">
        <v>11308</v>
      </c>
      <c r="Z1066" s="33">
        <v>0</v>
      </c>
      <c r="AA1066" s="33">
        <v>0</v>
      </c>
      <c r="AB1066" s="33">
        <v>0</v>
      </c>
      <c r="AC1066" s="33">
        <v>0</v>
      </c>
      <c r="AD1066" s="33" t="s">
        <v>11803</v>
      </c>
      <c r="AE1066" s="33"/>
      <c r="AF1066" s="33"/>
      <c r="AG1066" s="33"/>
      <c r="AH1066" s="33"/>
      <c r="AI1066" s="33"/>
      <c r="AJ1066" s="33"/>
      <c r="AK1066" s="33" t="s">
        <v>12774</v>
      </c>
      <c r="AL1066" s="33" t="s">
        <v>19121</v>
      </c>
      <c r="AM1066" s="33" t="s">
        <v>19503</v>
      </c>
      <c r="AN1066" s="33" t="s">
        <v>11500</v>
      </c>
      <c r="AO1066" s="33" t="s">
        <v>11627</v>
      </c>
      <c r="AP1066" s="33" t="s">
        <v>11318</v>
      </c>
      <c r="AQ1066" s="33">
        <v>0</v>
      </c>
      <c r="AR1066" s="33"/>
      <c r="AS1066" s="33"/>
      <c r="AT1066" s="33"/>
      <c r="AU1066" s="33"/>
      <c r="AV1066" s="33"/>
      <c r="AW1066" s="33"/>
      <c r="AX1066" s="33"/>
      <c r="AY1066" s="33"/>
      <c r="AZ1066" s="33"/>
      <c r="BA1066" s="33"/>
      <c r="BB1066" s="33"/>
      <c r="BC1066" s="33" t="s">
        <v>11306</v>
      </c>
      <c r="BD1066" s="33" t="s">
        <v>11318</v>
      </c>
      <c r="BE1066" s="33"/>
      <c r="BF1066" s="33"/>
      <c r="BG1066" s="33"/>
      <c r="BH1066" s="33"/>
      <c r="BI1066" s="33"/>
      <c r="BJ1066" s="33">
        <v>0</v>
      </c>
      <c r="BK1066" s="33" t="s">
        <v>31</v>
      </c>
      <c r="BL1066" s="33"/>
      <c r="BM1066" s="33" t="s">
        <v>22259</v>
      </c>
    </row>
    <row r="1067" spans="1:65" x14ac:dyDescent="0.25">
      <c r="A1067" s="33" t="s">
        <v>19504</v>
      </c>
      <c r="B1067" s="33" t="s">
        <v>19505</v>
      </c>
      <c r="C1067" s="33" t="s">
        <v>19506</v>
      </c>
      <c r="D1067" s="33" t="s">
        <v>15530</v>
      </c>
      <c r="E1067" s="33" t="s">
        <v>11800</v>
      </c>
      <c r="F1067" s="33" t="s">
        <v>11550</v>
      </c>
      <c r="G1067" s="33">
        <v>297</v>
      </c>
      <c r="H1067" s="33">
        <v>0</v>
      </c>
      <c r="I1067" s="33"/>
      <c r="J1067" s="33" t="s">
        <v>11304</v>
      </c>
      <c r="K1067" s="33" t="s">
        <v>14781</v>
      </c>
      <c r="L1067" s="33">
        <v>180</v>
      </c>
      <c r="M1067" s="33"/>
      <c r="N1067" s="33"/>
      <c r="O1067" s="33"/>
      <c r="P1067" s="33" t="s">
        <v>11306</v>
      </c>
      <c r="Q1067" s="33" t="s">
        <v>11306</v>
      </c>
      <c r="R1067" s="33">
        <v>0</v>
      </c>
      <c r="S1067" s="33">
        <v>0</v>
      </c>
      <c r="T1067" s="33"/>
      <c r="U1067" s="33"/>
      <c r="V1067" s="33"/>
      <c r="W1067" s="33"/>
      <c r="X1067" s="33"/>
      <c r="Y1067" s="33" t="s">
        <v>11308</v>
      </c>
      <c r="Z1067" s="33">
        <v>0</v>
      </c>
      <c r="AA1067" s="33">
        <v>0</v>
      </c>
      <c r="AB1067" s="33">
        <v>0</v>
      </c>
      <c r="AC1067" s="33">
        <v>0</v>
      </c>
      <c r="AD1067" s="33" t="s">
        <v>11803</v>
      </c>
      <c r="AE1067" s="33"/>
      <c r="AF1067" s="33"/>
      <c r="AG1067" s="33"/>
      <c r="AH1067" s="33"/>
      <c r="AI1067" s="33"/>
      <c r="AJ1067" s="33"/>
      <c r="AK1067" s="33" t="s">
        <v>12774</v>
      </c>
      <c r="AL1067" s="33" t="s">
        <v>19121</v>
      </c>
      <c r="AM1067" s="33" t="s">
        <v>19507</v>
      </c>
      <c r="AN1067" s="33" t="s">
        <v>11500</v>
      </c>
      <c r="AO1067" s="33" t="s">
        <v>11627</v>
      </c>
      <c r="AP1067" s="33" t="s">
        <v>11318</v>
      </c>
      <c r="AQ1067" s="33">
        <v>0</v>
      </c>
      <c r="AR1067" s="33"/>
      <c r="AS1067" s="33"/>
      <c r="AT1067" s="33"/>
      <c r="AU1067" s="33"/>
      <c r="AV1067" s="33"/>
      <c r="AW1067" s="33"/>
      <c r="AX1067" s="33"/>
      <c r="AY1067" s="33"/>
      <c r="AZ1067" s="33"/>
      <c r="BA1067" s="33"/>
      <c r="BB1067" s="33"/>
      <c r="BC1067" s="33" t="s">
        <v>11306</v>
      </c>
      <c r="BD1067" s="33" t="s">
        <v>11318</v>
      </c>
      <c r="BE1067" s="33"/>
      <c r="BF1067" s="33"/>
      <c r="BG1067" s="33"/>
      <c r="BH1067" s="33"/>
      <c r="BI1067" s="33"/>
      <c r="BJ1067" s="33">
        <v>0</v>
      </c>
      <c r="BK1067" s="33" t="s">
        <v>31</v>
      </c>
      <c r="BL1067" s="33"/>
      <c r="BM1067" s="33" t="s">
        <v>22259</v>
      </c>
    </row>
    <row r="1068" spans="1:65" x14ac:dyDescent="0.25">
      <c r="A1068" s="33" t="s">
        <v>19508</v>
      </c>
      <c r="B1068" s="33" t="s">
        <v>3913</v>
      </c>
      <c r="C1068" s="33" t="s">
        <v>19509</v>
      </c>
      <c r="D1068" s="33" t="s">
        <v>15530</v>
      </c>
      <c r="E1068" s="33" t="s">
        <v>11800</v>
      </c>
      <c r="F1068" s="33" t="s">
        <v>11550</v>
      </c>
      <c r="G1068" s="33">
        <v>297</v>
      </c>
      <c r="H1068" s="33">
        <v>0</v>
      </c>
      <c r="I1068" s="33"/>
      <c r="J1068" s="33" t="s">
        <v>11304</v>
      </c>
      <c r="K1068" s="33" t="s">
        <v>14864</v>
      </c>
      <c r="L1068" s="33">
        <v>180</v>
      </c>
      <c r="M1068" s="33"/>
      <c r="N1068" s="33"/>
      <c r="O1068" s="33"/>
      <c r="P1068" s="33" t="s">
        <v>11306</v>
      </c>
      <c r="Q1068" s="33" t="s">
        <v>11306</v>
      </c>
      <c r="R1068" s="33">
        <v>0</v>
      </c>
      <c r="S1068" s="33">
        <v>0</v>
      </c>
      <c r="T1068" s="33"/>
      <c r="U1068" s="33"/>
      <c r="V1068" s="33"/>
      <c r="W1068" s="33"/>
      <c r="X1068" s="33"/>
      <c r="Y1068" s="33" t="s">
        <v>11308</v>
      </c>
      <c r="Z1068" s="33">
        <v>0</v>
      </c>
      <c r="AA1068" s="33">
        <v>0</v>
      </c>
      <c r="AB1068" s="33">
        <v>0</v>
      </c>
      <c r="AC1068" s="33">
        <v>0</v>
      </c>
      <c r="AD1068" s="33" t="s">
        <v>11803</v>
      </c>
      <c r="AE1068" s="33"/>
      <c r="AF1068" s="33"/>
      <c r="AG1068" s="33"/>
      <c r="AH1068" s="33"/>
      <c r="AI1068" s="33"/>
      <c r="AJ1068" s="33"/>
      <c r="AK1068" s="33" t="s">
        <v>12774</v>
      </c>
      <c r="AL1068" s="33" t="s">
        <v>19121</v>
      </c>
      <c r="AM1068" s="33" t="s">
        <v>19510</v>
      </c>
      <c r="AN1068" s="33" t="s">
        <v>11500</v>
      </c>
      <c r="AO1068" s="33" t="s">
        <v>11627</v>
      </c>
      <c r="AP1068" s="33" t="s">
        <v>11318</v>
      </c>
      <c r="AQ1068" s="33">
        <v>0</v>
      </c>
      <c r="AR1068" s="33"/>
      <c r="AS1068" s="33"/>
      <c r="AT1068" s="33"/>
      <c r="AU1068" s="33"/>
      <c r="AV1068" s="33"/>
      <c r="AW1068" s="33"/>
      <c r="AX1068" s="33"/>
      <c r="AY1068" s="33"/>
      <c r="AZ1068" s="33"/>
      <c r="BA1068" s="33"/>
      <c r="BB1068" s="33"/>
      <c r="BC1068" s="33" t="s">
        <v>11306</v>
      </c>
      <c r="BD1068" s="33" t="s">
        <v>11318</v>
      </c>
      <c r="BE1068" s="33"/>
      <c r="BF1068" s="33"/>
      <c r="BG1068" s="33"/>
      <c r="BH1068" s="33"/>
      <c r="BI1068" s="33"/>
      <c r="BJ1068" s="33">
        <v>0</v>
      </c>
      <c r="BK1068" s="33" t="s">
        <v>31</v>
      </c>
      <c r="BL1068" s="33"/>
      <c r="BM1068" s="33" t="s">
        <v>22259</v>
      </c>
    </row>
    <row r="1069" spans="1:65" x14ac:dyDescent="0.25">
      <c r="A1069" s="33" t="s">
        <v>19511</v>
      </c>
      <c r="B1069" s="33" t="s">
        <v>1019</v>
      </c>
      <c r="C1069" s="33" t="s">
        <v>19512</v>
      </c>
      <c r="D1069" s="33" t="s">
        <v>13574</v>
      </c>
      <c r="E1069" s="33" t="s">
        <v>11800</v>
      </c>
      <c r="F1069" s="33" t="s">
        <v>11550</v>
      </c>
      <c r="G1069" s="33">
        <v>328.8</v>
      </c>
      <c r="H1069" s="33">
        <v>0</v>
      </c>
      <c r="I1069" s="33"/>
      <c r="J1069" s="33" t="s">
        <v>11304</v>
      </c>
      <c r="K1069" s="33" t="s">
        <v>14864</v>
      </c>
      <c r="L1069" s="33">
        <v>120</v>
      </c>
      <c r="M1069" s="33"/>
      <c r="N1069" s="33"/>
      <c r="O1069" s="33"/>
      <c r="P1069" s="33" t="s">
        <v>11306</v>
      </c>
      <c r="Q1069" s="33" t="s">
        <v>11306</v>
      </c>
      <c r="R1069" s="33">
        <v>0</v>
      </c>
      <c r="S1069" s="33">
        <v>0</v>
      </c>
      <c r="T1069" s="33"/>
      <c r="U1069" s="33"/>
      <c r="V1069" s="33"/>
      <c r="W1069" s="33"/>
      <c r="X1069" s="33"/>
      <c r="Y1069" s="33" t="s">
        <v>11308</v>
      </c>
      <c r="Z1069" s="33">
        <v>0</v>
      </c>
      <c r="AA1069" s="33">
        <v>0</v>
      </c>
      <c r="AB1069" s="33">
        <v>0</v>
      </c>
      <c r="AC1069" s="33">
        <v>0</v>
      </c>
      <c r="AD1069" s="33" t="s">
        <v>11803</v>
      </c>
      <c r="AE1069" s="33" t="s">
        <v>19513</v>
      </c>
      <c r="AF1069" s="33" t="s">
        <v>19514</v>
      </c>
      <c r="AG1069" s="33" t="s">
        <v>19515</v>
      </c>
      <c r="AH1069" s="33" t="s">
        <v>19516</v>
      </c>
      <c r="AI1069" s="33" t="s">
        <v>19517</v>
      </c>
      <c r="AJ1069" s="33"/>
      <c r="AK1069" s="33" t="s">
        <v>12774</v>
      </c>
      <c r="AL1069" s="33" t="s">
        <v>19121</v>
      </c>
      <c r="AM1069" s="33" t="s">
        <v>19518</v>
      </c>
      <c r="AN1069" s="33" t="s">
        <v>11500</v>
      </c>
      <c r="AO1069" s="33" t="s">
        <v>11627</v>
      </c>
      <c r="AP1069" s="33" t="s">
        <v>11318</v>
      </c>
      <c r="AQ1069" s="33">
        <v>0</v>
      </c>
      <c r="AR1069" s="33"/>
      <c r="AS1069" s="33"/>
      <c r="AT1069" s="33"/>
      <c r="AU1069" s="33"/>
      <c r="AV1069" s="33"/>
      <c r="AW1069" s="33"/>
      <c r="AX1069" s="33"/>
      <c r="AY1069" s="33"/>
      <c r="AZ1069" s="33"/>
      <c r="BA1069" s="33"/>
      <c r="BB1069" s="33"/>
      <c r="BC1069" s="33" t="s">
        <v>11306</v>
      </c>
      <c r="BD1069" s="33" t="s">
        <v>11318</v>
      </c>
      <c r="BE1069" s="33"/>
      <c r="BF1069" s="33"/>
      <c r="BG1069" s="33"/>
      <c r="BH1069" s="33"/>
      <c r="BI1069" s="33"/>
      <c r="BJ1069" s="33">
        <v>0</v>
      </c>
      <c r="BK1069" s="33" t="s">
        <v>31</v>
      </c>
      <c r="BL1069" s="33"/>
      <c r="BM1069" s="33" t="s">
        <v>22259</v>
      </c>
    </row>
    <row r="1070" spans="1:65" x14ac:dyDescent="0.25">
      <c r="A1070" s="33" t="s">
        <v>19519</v>
      </c>
      <c r="B1070" s="33" t="s">
        <v>758</v>
      </c>
      <c r="C1070" s="33" t="s">
        <v>19520</v>
      </c>
      <c r="D1070" s="33" t="s">
        <v>13574</v>
      </c>
      <c r="E1070" s="33" t="s">
        <v>11800</v>
      </c>
      <c r="F1070" s="33" t="s">
        <v>11550</v>
      </c>
      <c r="G1070" s="33">
        <v>328.8</v>
      </c>
      <c r="H1070" s="33">
        <v>0</v>
      </c>
      <c r="I1070" s="33"/>
      <c r="J1070" s="33" t="s">
        <v>11304</v>
      </c>
      <c r="K1070" s="33" t="s">
        <v>15931</v>
      </c>
      <c r="L1070" s="33">
        <v>120</v>
      </c>
      <c r="M1070" s="33"/>
      <c r="N1070" s="33"/>
      <c r="O1070" s="33"/>
      <c r="P1070" s="33" t="s">
        <v>11306</v>
      </c>
      <c r="Q1070" s="33" t="s">
        <v>11306</v>
      </c>
      <c r="R1070" s="33">
        <v>0</v>
      </c>
      <c r="S1070" s="33">
        <v>0</v>
      </c>
      <c r="T1070" s="33"/>
      <c r="U1070" s="33"/>
      <c r="V1070" s="33"/>
      <c r="W1070" s="33"/>
      <c r="X1070" s="33"/>
      <c r="Y1070" s="33" t="s">
        <v>11308</v>
      </c>
      <c r="Z1070" s="33">
        <v>0</v>
      </c>
      <c r="AA1070" s="33">
        <v>0</v>
      </c>
      <c r="AB1070" s="33">
        <v>0</v>
      </c>
      <c r="AC1070" s="33">
        <v>0</v>
      </c>
      <c r="AD1070" s="33" t="s">
        <v>11803</v>
      </c>
      <c r="AE1070" s="33" t="s">
        <v>19521</v>
      </c>
      <c r="AF1070" s="33" t="s">
        <v>19522</v>
      </c>
      <c r="AG1070" s="33" t="s">
        <v>19523</v>
      </c>
      <c r="AH1070" s="33" t="s">
        <v>19524</v>
      </c>
      <c r="AI1070" s="33" t="s">
        <v>19525</v>
      </c>
      <c r="AJ1070" s="33"/>
      <c r="AK1070" s="33" t="s">
        <v>12774</v>
      </c>
      <c r="AL1070" s="33" t="s">
        <v>19121</v>
      </c>
      <c r="AM1070" s="33" t="s">
        <v>19526</v>
      </c>
      <c r="AN1070" s="33" t="s">
        <v>11500</v>
      </c>
      <c r="AO1070" s="33" t="s">
        <v>11627</v>
      </c>
      <c r="AP1070" s="33" t="s">
        <v>11318</v>
      </c>
      <c r="AQ1070" s="33">
        <v>0</v>
      </c>
      <c r="AR1070" s="33"/>
      <c r="AS1070" s="33"/>
      <c r="AT1070" s="33"/>
      <c r="AU1070" s="33"/>
      <c r="AV1070" s="33"/>
      <c r="AW1070" s="33"/>
      <c r="AX1070" s="33"/>
      <c r="AY1070" s="33"/>
      <c r="AZ1070" s="33"/>
      <c r="BA1070" s="33"/>
      <c r="BB1070" s="33"/>
      <c r="BC1070" s="33" t="s">
        <v>11306</v>
      </c>
      <c r="BD1070" s="33" t="s">
        <v>11318</v>
      </c>
      <c r="BE1070" s="33"/>
      <c r="BF1070" s="33"/>
      <c r="BG1070" s="33"/>
      <c r="BH1070" s="33"/>
      <c r="BI1070" s="33"/>
      <c r="BJ1070" s="33">
        <v>0</v>
      </c>
      <c r="BK1070" s="33" t="s">
        <v>31</v>
      </c>
      <c r="BL1070" s="33"/>
      <c r="BM1070" s="33" t="s">
        <v>22259</v>
      </c>
    </row>
    <row r="1071" spans="1:65" x14ac:dyDescent="0.25">
      <c r="A1071" s="33" t="s">
        <v>19527</v>
      </c>
      <c r="B1071" s="33" t="s">
        <v>124</v>
      </c>
      <c r="C1071" s="33" t="s">
        <v>19528</v>
      </c>
      <c r="D1071" s="33" t="s">
        <v>13574</v>
      </c>
      <c r="E1071" s="33" t="s">
        <v>11800</v>
      </c>
      <c r="F1071" s="33" t="s">
        <v>11550</v>
      </c>
      <c r="G1071" s="33">
        <v>328.7</v>
      </c>
      <c r="H1071" s="33">
        <v>0</v>
      </c>
      <c r="I1071" s="33"/>
      <c r="J1071" s="33" t="s">
        <v>11304</v>
      </c>
      <c r="K1071" s="33" t="s">
        <v>19529</v>
      </c>
      <c r="L1071" s="33">
        <v>120</v>
      </c>
      <c r="M1071" s="33"/>
      <c r="N1071" s="33"/>
      <c r="O1071" s="33"/>
      <c r="P1071" s="33" t="s">
        <v>11306</v>
      </c>
      <c r="Q1071" s="33" t="s">
        <v>11306</v>
      </c>
      <c r="R1071" s="33">
        <v>2.5</v>
      </c>
      <c r="S1071" s="33">
        <v>2.5</v>
      </c>
      <c r="T1071" s="33"/>
      <c r="U1071" s="33"/>
      <c r="V1071" s="33" t="s">
        <v>19530</v>
      </c>
      <c r="W1071" s="33"/>
      <c r="X1071" s="33"/>
      <c r="Y1071" s="33" t="s">
        <v>11308</v>
      </c>
      <c r="Z1071" s="33">
        <v>10</v>
      </c>
      <c r="AA1071" s="33">
        <v>14</v>
      </c>
      <c r="AB1071" s="33">
        <v>94</v>
      </c>
      <c r="AC1071" s="33">
        <v>0</v>
      </c>
      <c r="AD1071" s="33" t="s">
        <v>11803</v>
      </c>
      <c r="AE1071" s="33" t="s">
        <v>19531</v>
      </c>
      <c r="AF1071" s="33" t="s">
        <v>19532</v>
      </c>
      <c r="AG1071" s="33" t="s">
        <v>19533</v>
      </c>
      <c r="AH1071" s="33" t="s">
        <v>19534</v>
      </c>
      <c r="AI1071" s="33" t="s">
        <v>19535</v>
      </c>
      <c r="AJ1071" s="33" t="s">
        <v>19536</v>
      </c>
      <c r="AK1071" s="33" t="s">
        <v>12774</v>
      </c>
      <c r="AL1071" s="33" t="s">
        <v>19121</v>
      </c>
      <c r="AM1071" s="33" t="s">
        <v>19537</v>
      </c>
      <c r="AN1071" s="33" t="s">
        <v>11500</v>
      </c>
      <c r="AO1071" s="33" t="s">
        <v>11627</v>
      </c>
      <c r="AP1071" s="33" t="s">
        <v>11318</v>
      </c>
      <c r="AQ1071" s="33">
        <v>0</v>
      </c>
      <c r="AR1071" s="33"/>
      <c r="AS1071" s="33"/>
      <c r="AT1071" s="33"/>
      <c r="AU1071" s="33"/>
      <c r="AV1071" s="33"/>
      <c r="AW1071" s="33"/>
      <c r="AX1071" s="33"/>
      <c r="AY1071" s="33"/>
      <c r="AZ1071" s="33"/>
      <c r="BA1071" s="33"/>
      <c r="BB1071" s="33"/>
      <c r="BC1071" s="33" t="s">
        <v>11306</v>
      </c>
      <c r="BD1071" s="33" t="s">
        <v>11318</v>
      </c>
      <c r="BE1071" s="33"/>
      <c r="BF1071" s="33"/>
      <c r="BG1071" s="33"/>
      <c r="BH1071" s="33"/>
      <c r="BI1071" s="33"/>
      <c r="BJ1071" s="33">
        <v>0</v>
      </c>
      <c r="BK1071" s="33" t="s">
        <v>31</v>
      </c>
      <c r="BL1071" s="33"/>
      <c r="BM1071" s="33" t="s">
        <v>22259</v>
      </c>
    </row>
    <row r="1072" spans="1:65" x14ac:dyDescent="0.25">
      <c r="A1072" s="33" t="s">
        <v>19538</v>
      </c>
      <c r="B1072" s="33" t="s">
        <v>754</v>
      </c>
      <c r="C1072" s="33" t="s">
        <v>19539</v>
      </c>
      <c r="D1072" s="33" t="s">
        <v>13574</v>
      </c>
      <c r="E1072" s="33" t="s">
        <v>11800</v>
      </c>
      <c r="F1072" s="33" t="s">
        <v>11550</v>
      </c>
      <c r="G1072" s="33">
        <v>338.8</v>
      </c>
      <c r="H1072" s="33">
        <v>0</v>
      </c>
      <c r="I1072" s="33"/>
      <c r="J1072" s="33" t="s">
        <v>11304</v>
      </c>
      <c r="K1072" s="33" t="s">
        <v>16459</v>
      </c>
      <c r="L1072" s="33">
        <v>120</v>
      </c>
      <c r="M1072" s="33"/>
      <c r="N1072" s="33"/>
      <c r="O1072" s="33"/>
      <c r="P1072" s="33" t="s">
        <v>11306</v>
      </c>
      <c r="Q1072" s="33" t="s">
        <v>11306</v>
      </c>
      <c r="R1072" s="33">
        <v>0</v>
      </c>
      <c r="S1072" s="33">
        <v>0</v>
      </c>
      <c r="T1072" s="33"/>
      <c r="U1072" s="33"/>
      <c r="V1072" s="33"/>
      <c r="W1072" s="33"/>
      <c r="X1072" s="33"/>
      <c r="Y1072" s="33" t="s">
        <v>11308</v>
      </c>
      <c r="Z1072" s="33">
        <v>0</v>
      </c>
      <c r="AA1072" s="33">
        <v>0</v>
      </c>
      <c r="AB1072" s="33">
        <v>0</v>
      </c>
      <c r="AC1072" s="33">
        <v>0</v>
      </c>
      <c r="AD1072" s="33" t="s">
        <v>11803</v>
      </c>
      <c r="AE1072" s="33" t="s">
        <v>19540</v>
      </c>
      <c r="AF1072" s="33" t="s">
        <v>19541</v>
      </c>
      <c r="AG1072" s="33" t="s">
        <v>19542</v>
      </c>
      <c r="AH1072" s="33" t="s">
        <v>19543</v>
      </c>
      <c r="AI1072" s="33" t="s">
        <v>19544</v>
      </c>
      <c r="AJ1072" s="33"/>
      <c r="AK1072" s="33" t="s">
        <v>12774</v>
      </c>
      <c r="AL1072" s="33" t="s">
        <v>19121</v>
      </c>
      <c r="AM1072" s="33" t="s">
        <v>19545</v>
      </c>
      <c r="AN1072" s="33" t="s">
        <v>11500</v>
      </c>
      <c r="AO1072" s="33" t="s">
        <v>11627</v>
      </c>
      <c r="AP1072" s="33" t="s">
        <v>11318</v>
      </c>
      <c r="AQ1072" s="33">
        <v>0</v>
      </c>
      <c r="AR1072" s="33"/>
      <c r="AS1072" s="33"/>
      <c r="AT1072" s="33"/>
      <c r="AU1072" s="33"/>
      <c r="AV1072" s="33"/>
      <c r="AW1072" s="33"/>
      <c r="AX1072" s="33"/>
      <c r="AY1072" s="33"/>
      <c r="AZ1072" s="33"/>
      <c r="BA1072" s="33"/>
      <c r="BB1072" s="33"/>
      <c r="BC1072" s="33" t="s">
        <v>11306</v>
      </c>
      <c r="BD1072" s="33" t="s">
        <v>11318</v>
      </c>
      <c r="BE1072" s="33"/>
      <c r="BF1072" s="33"/>
      <c r="BG1072" s="33"/>
      <c r="BH1072" s="33"/>
      <c r="BI1072" s="33"/>
      <c r="BJ1072" s="33">
        <v>0</v>
      </c>
      <c r="BK1072" s="33" t="s">
        <v>31</v>
      </c>
      <c r="BL1072" s="33"/>
      <c r="BM1072" s="33" t="s">
        <v>22259</v>
      </c>
    </row>
    <row r="1073" spans="1:65" x14ac:dyDescent="0.25">
      <c r="A1073" s="33" t="s">
        <v>19546</v>
      </c>
      <c r="B1073" s="33" t="s">
        <v>1544</v>
      </c>
      <c r="C1073" s="33" t="s">
        <v>19547</v>
      </c>
      <c r="D1073" s="33" t="s">
        <v>13574</v>
      </c>
      <c r="E1073" s="33" t="s">
        <v>11800</v>
      </c>
      <c r="F1073" s="33" t="s">
        <v>11550</v>
      </c>
      <c r="G1073" s="33">
        <v>338.8</v>
      </c>
      <c r="H1073" s="33">
        <v>0</v>
      </c>
      <c r="I1073" s="33"/>
      <c r="J1073" s="33" t="s">
        <v>11304</v>
      </c>
      <c r="K1073" s="33" t="s">
        <v>15854</v>
      </c>
      <c r="L1073" s="33">
        <v>120</v>
      </c>
      <c r="M1073" s="33"/>
      <c r="N1073" s="33"/>
      <c r="O1073" s="33"/>
      <c r="P1073" s="33" t="s">
        <v>11306</v>
      </c>
      <c r="Q1073" s="33" t="s">
        <v>11306</v>
      </c>
      <c r="R1073" s="33">
        <v>0</v>
      </c>
      <c r="S1073" s="33">
        <v>0</v>
      </c>
      <c r="T1073" s="33"/>
      <c r="U1073" s="33"/>
      <c r="V1073" s="33"/>
      <c r="W1073" s="33"/>
      <c r="X1073" s="33"/>
      <c r="Y1073" s="33" t="s">
        <v>11308</v>
      </c>
      <c r="Z1073" s="33">
        <v>0</v>
      </c>
      <c r="AA1073" s="33">
        <v>0</v>
      </c>
      <c r="AB1073" s="33">
        <v>0</v>
      </c>
      <c r="AC1073" s="33">
        <v>0</v>
      </c>
      <c r="AD1073" s="33" t="s">
        <v>11803</v>
      </c>
      <c r="AE1073" s="33"/>
      <c r="AF1073" s="33"/>
      <c r="AG1073" s="33"/>
      <c r="AH1073" s="33"/>
      <c r="AI1073" s="33"/>
      <c r="AJ1073" s="33"/>
      <c r="AK1073" s="33" t="s">
        <v>12774</v>
      </c>
      <c r="AL1073" s="33" t="s">
        <v>19121</v>
      </c>
      <c r="AM1073" s="33" t="s">
        <v>19548</v>
      </c>
      <c r="AN1073" s="33" t="s">
        <v>11500</v>
      </c>
      <c r="AO1073" s="33" t="s">
        <v>11627</v>
      </c>
      <c r="AP1073" s="33" t="s">
        <v>11318</v>
      </c>
      <c r="AQ1073" s="33">
        <v>0</v>
      </c>
      <c r="AR1073" s="33"/>
      <c r="AS1073" s="33"/>
      <c r="AT1073" s="33"/>
      <c r="AU1073" s="33"/>
      <c r="AV1073" s="33"/>
      <c r="AW1073" s="33"/>
      <c r="AX1073" s="33"/>
      <c r="AY1073" s="33"/>
      <c r="AZ1073" s="33"/>
      <c r="BA1073" s="33"/>
      <c r="BB1073" s="33"/>
      <c r="BC1073" s="33" t="s">
        <v>11306</v>
      </c>
      <c r="BD1073" s="33" t="s">
        <v>11318</v>
      </c>
      <c r="BE1073" s="33"/>
      <c r="BF1073" s="33"/>
      <c r="BG1073" s="33"/>
      <c r="BH1073" s="33"/>
      <c r="BI1073" s="33"/>
      <c r="BJ1073" s="33">
        <v>0</v>
      </c>
      <c r="BK1073" s="33" t="s">
        <v>31</v>
      </c>
      <c r="BL1073" s="33"/>
      <c r="BM1073" s="33" t="s">
        <v>22259</v>
      </c>
    </row>
    <row r="1074" spans="1:65" x14ac:dyDescent="0.25">
      <c r="A1074" s="33" t="s">
        <v>19549</v>
      </c>
      <c r="B1074" s="33" t="s">
        <v>634</v>
      </c>
      <c r="C1074" s="33" t="s">
        <v>19550</v>
      </c>
      <c r="D1074" s="33" t="s">
        <v>13574</v>
      </c>
      <c r="E1074" s="33" t="s">
        <v>11800</v>
      </c>
      <c r="F1074" s="33" t="s">
        <v>11550</v>
      </c>
      <c r="G1074" s="33">
        <v>328.8</v>
      </c>
      <c r="H1074" s="33">
        <v>0</v>
      </c>
      <c r="I1074" s="33"/>
      <c r="J1074" s="33" t="s">
        <v>11304</v>
      </c>
      <c r="K1074" s="33" t="s">
        <v>18667</v>
      </c>
      <c r="L1074" s="33">
        <v>120</v>
      </c>
      <c r="M1074" s="33"/>
      <c r="N1074" s="33"/>
      <c r="O1074" s="33"/>
      <c r="P1074" s="33" t="s">
        <v>11306</v>
      </c>
      <c r="Q1074" s="33" t="s">
        <v>11306</v>
      </c>
      <c r="R1074" s="33">
        <v>0</v>
      </c>
      <c r="S1074" s="33">
        <v>0</v>
      </c>
      <c r="T1074" s="33"/>
      <c r="U1074" s="33"/>
      <c r="V1074" s="33" t="s">
        <v>19551</v>
      </c>
      <c r="W1074" s="33"/>
      <c r="X1074" s="33"/>
      <c r="Y1074" s="33" t="s">
        <v>11308</v>
      </c>
      <c r="Z1074" s="33">
        <v>0</v>
      </c>
      <c r="AA1074" s="33">
        <v>0</v>
      </c>
      <c r="AB1074" s="33">
        <v>0</v>
      </c>
      <c r="AC1074" s="33">
        <v>0</v>
      </c>
      <c r="AD1074" s="33" t="s">
        <v>11803</v>
      </c>
      <c r="AE1074" s="33" t="s">
        <v>19552</v>
      </c>
      <c r="AF1074" s="33" t="s">
        <v>19553</v>
      </c>
      <c r="AG1074" s="33" t="s">
        <v>19554</v>
      </c>
      <c r="AH1074" s="33" t="s">
        <v>19555</v>
      </c>
      <c r="AI1074" s="33" t="s">
        <v>19556</v>
      </c>
      <c r="AJ1074" s="33"/>
      <c r="AK1074" s="33" t="s">
        <v>12774</v>
      </c>
      <c r="AL1074" s="33" t="s">
        <v>19121</v>
      </c>
      <c r="AM1074" s="33" t="s">
        <v>19557</v>
      </c>
      <c r="AN1074" s="33"/>
      <c r="AO1074" s="33" t="s">
        <v>11627</v>
      </c>
      <c r="AP1074" s="33" t="s">
        <v>11318</v>
      </c>
      <c r="AQ1074" s="33">
        <v>0</v>
      </c>
      <c r="AR1074" s="33"/>
      <c r="AS1074" s="33"/>
      <c r="AT1074" s="33"/>
      <c r="AU1074" s="33"/>
      <c r="AV1074" s="33"/>
      <c r="AW1074" s="33"/>
      <c r="AX1074" s="33"/>
      <c r="AY1074" s="33"/>
      <c r="AZ1074" s="33"/>
      <c r="BA1074" s="33"/>
      <c r="BB1074" s="33"/>
      <c r="BC1074" s="33" t="s">
        <v>11306</v>
      </c>
      <c r="BD1074" s="33" t="s">
        <v>11318</v>
      </c>
      <c r="BE1074" s="33"/>
      <c r="BF1074" s="33"/>
      <c r="BG1074" s="33"/>
      <c r="BH1074" s="33"/>
      <c r="BI1074" s="33"/>
      <c r="BJ1074" s="33">
        <v>0</v>
      </c>
      <c r="BK1074" s="33" t="s">
        <v>31</v>
      </c>
      <c r="BL1074" s="33"/>
      <c r="BM1074" s="33" t="s">
        <v>22259</v>
      </c>
    </row>
    <row r="1075" spans="1:65" x14ac:dyDescent="0.25">
      <c r="A1075" s="33" t="s">
        <v>19558</v>
      </c>
      <c r="B1075" s="33" t="s">
        <v>19559</v>
      </c>
      <c r="C1075" s="33" t="s">
        <v>19560</v>
      </c>
      <c r="D1075" s="33" t="s">
        <v>13574</v>
      </c>
      <c r="E1075" s="33" t="s">
        <v>11800</v>
      </c>
      <c r="F1075" s="33" t="s">
        <v>11550</v>
      </c>
      <c r="G1075" s="33">
        <v>0.01</v>
      </c>
      <c r="H1075" s="33">
        <v>0</v>
      </c>
      <c r="I1075" s="33"/>
      <c r="J1075" s="33" t="s">
        <v>11304</v>
      </c>
      <c r="K1075" s="33" t="s">
        <v>14781</v>
      </c>
      <c r="L1075" s="33">
        <v>120</v>
      </c>
      <c r="M1075" s="33"/>
      <c r="N1075" s="33"/>
      <c r="O1075" s="33"/>
      <c r="P1075" s="33" t="s">
        <v>11306</v>
      </c>
      <c r="Q1075" s="33" t="s">
        <v>11306</v>
      </c>
      <c r="R1075" s="33">
        <v>0</v>
      </c>
      <c r="S1075" s="33">
        <v>0</v>
      </c>
      <c r="T1075" s="33"/>
      <c r="U1075" s="33"/>
      <c r="V1075" s="33"/>
      <c r="W1075" s="33"/>
      <c r="X1075" s="33"/>
      <c r="Y1075" s="33" t="s">
        <v>11308</v>
      </c>
      <c r="Z1075" s="33">
        <v>0</v>
      </c>
      <c r="AA1075" s="33">
        <v>0</v>
      </c>
      <c r="AB1075" s="33">
        <v>0</v>
      </c>
      <c r="AC1075" s="33">
        <v>0</v>
      </c>
      <c r="AD1075" s="33" t="s">
        <v>11803</v>
      </c>
      <c r="AE1075" s="33"/>
      <c r="AF1075" s="33"/>
      <c r="AG1075" s="33"/>
      <c r="AH1075" s="33"/>
      <c r="AI1075" s="33"/>
      <c r="AJ1075" s="33"/>
      <c r="AK1075" s="33" t="s">
        <v>12774</v>
      </c>
      <c r="AL1075" s="33" t="s">
        <v>19121</v>
      </c>
      <c r="AM1075" s="33" t="s">
        <v>19561</v>
      </c>
      <c r="AN1075" s="33" t="s">
        <v>11500</v>
      </c>
      <c r="AO1075" s="33" t="s">
        <v>11627</v>
      </c>
      <c r="AP1075" s="33" t="s">
        <v>11318</v>
      </c>
      <c r="AQ1075" s="33">
        <v>0</v>
      </c>
      <c r="AR1075" s="33"/>
      <c r="AS1075" s="33"/>
      <c r="AT1075" s="33"/>
      <c r="AU1075" s="33"/>
      <c r="AV1075" s="33"/>
      <c r="AW1075" s="33"/>
      <c r="AX1075" s="33"/>
      <c r="AY1075" s="33"/>
      <c r="AZ1075" s="33"/>
      <c r="BA1075" s="33"/>
      <c r="BB1075" s="33"/>
      <c r="BC1075" s="33" t="s">
        <v>11306</v>
      </c>
      <c r="BD1075" s="33" t="s">
        <v>11318</v>
      </c>
      <c r="BE1075" s="33"/>
      <c r="BF1075" s="33"/>
      <c r="BG1075" s="33"/>
      <c r="BH1075" s="33"/>
      <c r="BI1075" s="33"/>
      <c r="BJ1075" s="33">
        <v>0</v>
      </c>
      <c r="BK1075" s="33" t="s">
        <v>31</v>
      </c>
      <c r="BL1075" s="33"/>
      <c r="BM1075" s="33" t="s">
        <v>22259</v>
      </c>
    </row>
    <row r="1076" spans="1:65" x14ac:dyDescent="0.25">
      <c r="A1076" s="33" t="s">
        <v>19562</v>
      </c>
      <c r="B1076" s="33" t="s">
        <v>19563</v>
      </c>
      <c r="C1076" s="33" t="s">
        <v>19564</v>
      </c>
      <c r="D1076" s="33" t="s">
        <v>13574</v>
      </c>
      <c r="E1076" s="33" t="s">
        <v>11800</v>
      </c>
      <c r="F1076" s="33" t="s">
        <v>11550</v>
      </c>
      <c r="G1076" s="33">
        <v>0.01</v>
      </c>
      <c r="H1076" s="33">
        <v>0</v>
      </c>
      <c r="I1076" s="33"/>
      <c r="J1076" s="33" t="s">
        <v>11304</v>
      </c>
      <c r="K1076" s="33" t="s">
        <v>14781</v>
      </c>
      <c r="L1076" s="33">
        <v>120</v>
      </c>
      <c r="M1076" s="33"/>
      <c r="N1076" s="33"/>
      <c r="O1076" s="33"/>
      <c r="P1076" s="33" t="s">
        <v>11306</v>
      </c>
      <c r="Q1076" s="33" t="s">
        <v>11306</v>
      </c>
      <c r="R1076" s="33">
        <v>0</v>
      </c>
      <c r="S1076" s="33">
        <v>0</v>
      </c>
      <c r="T1076" s="33"/>
      <c r="U1076" s="33"/>
      <c r="V1076" s="33"/>
      <c r="W1076" s="33"/>
      <c r="X1076" s="33"/>
      <c r="Y1076" s="33" t="s">
        <v>11308</v>
      </c>
      <c r="Z1076" s="33">
        <v>0</v>
      </c>
      <c r="AA1076" s="33">
        <v>0</v>
      </c>
      <c r="AB1076" s="33">
        <v>0</v>
      </c>
      <c r="AC1076" s="33">
        <v>0</v>
      </c>
      <c r="AD1076" s="33" t="s">
        <v>11803</v>
      </c>
      <c r="AE1076" s="33"/>
      <c r="AF1076" s="33"/>
      <c r="AG1076" s="33"/>
      <c r="AH1076" s="33"/>
      <c r="AI1076" s="33"/>
      <c r="AJ1076" s="33"/>
      <c r="AK1076" s="33" t="s">
        <v>12774</v>
      </c>
      <c r="AL1076" s="33" t="s">
        <v>19121</v>
      </c>
      <c r="AM1076" s="33" t="s">
        <v>19565</v>
      </c>
      <c r="AN1076" s="33" t="s">
        <v>11500</v>
      </c>
      <c r="AO1076" s="33" t="s">
        <v>11627</v>
      </c>
      <c r="AP1076" s="33" t="s">
        <v>11318</v>
      </c>
      <c r="AQ1076" s="33">
        <v>0</v>
      </c>
      <c r="AR1076" s="33"/>
      <c r="AS1076" s="33"/>
      <c r="AT1076" s="33"/>
      <c r="AU1076" s="33"/>
      <c r="AV1076" s="33"/>
      <c r="AW1076" s="33"/>
      <c r="AX1076" s="33"/>
      <c r="AY1076" s="33"/>
      <c r="AZ1076" s="33"/>
      <c r="BA1076" s="33"/>
      <c r="BB1076" s="33"/>
      <c r="BC1076" s="33" t="s">
        <v>11306</v>
      </c>
      <c r="BD1076" s="33" t="s">
        <v>11318</v>
      </c>
      <c r="BE1076" s="33"/>
      <c r="BF1076" s="33"/>
      <c r="BG1076" s="33"/>
      <c r="BH1076" s="33"/>
      <c r="BI1076" s="33"/>
      <c r="BJ1076" s="33">
        <v>0</v>
      </c>
      <c r="BK1076" s="33" t="s">
        <v>31</v>
      </c>
      <c r="BL1076" s="33"/>
      <c r="BM1076" s="33" t="s">
        <v>22259</v>
      </c>
    </row>
    <row r="1077" spans="1:65" x14ac:dyDescent="0.25">
      <c r="A1077" s="33" t="s">
        <v>19566</v>
      </c>
      <c r="B1077" s="33" t="s">
        <v>19567</v>
      </c>
      <c r="C1077" s="33" t="s">
        <v>19568</v>
      </c>
      <c r="D1077" s="33" t="s">
        <v>13574</v>
      </c>
      <c r="E1077" s="33" t="s">
        <v>11800</v>
      </c>
      <c r="F1077" s="33" t="s">
        <v>11550</v>
      </c>
      <c r="G1077" s="33">
        <v>0.01</v>
      </c>
      <c r="H1077" s="33">
        <v>0</v>
      </c>
      <c r="I1077" s="33"/>
      <c r="J1077" s="33" t="s">
        <v>11304</v>
      </c>
      <c r="K1077" s="33" t="s">
        <v>14781</v>
      </c>
      <c r="L1077" s="33">
        <v>120</v>
      </c>
      <c r="M1077" s="33"/>
      <c r="N1077" s="33"/>
      <c r="O1077" s="33"/>
      <c r="P1077" s="33" t="s">
        <v>11306</v>
      </c>
      <c r="Q1077" s="33" t="s">
        <v>11306</v>
      </c>
      <c r="R1077" s="33">
        <v>0</v>
      </c>
      <c r="S1077" s="33">
        <v>0</v>
      </c>
      <c r="T1077" s="33"/>
      <c r="U1077" s="33"/>
      <c r="V1077" s="33"/>
      <c r="W1077" s="33"/>
      <c r="X1077" s="33"/>
      <c r="Y1077" s="33" t="s">
        <v>11308</v>
      </c>
      <c r="Z1077" s="33">
        <v>0</v>
      </c>
      <c r="AA1077" s="33">
        <v>0</v>
      </c>
      <c r="AB1077" s="33">
        <v>0</v>
      </c>
      <c r="AC1077" s="33">
        <v>0</v>
      </c>
      <c r="AD1077" s="33" t="s">
        <v>11803</v>
      </c>
      <c r="AE1077" s="33"/>
      <c r="AF1077" s="33"/>
      <c r="AG1077" s="33"/>
      <c r="AH1077" s="33"/>
      <c r="AI1077" s="33"/>
      <c r="AJ1077" s="33"/>
      <c r="AK1077" s="33" t="s">
        <v>12774</v>
      </c>
      <c r="AL1077" s="33" t="s">
        <v>19121</v>
      </c>
      <c r="AM1077" s="33" t="s">
        <v>19569</v>
      </c>
      <c r="AN1077" s="33" t="s">
        <v>11500</v>
      </c>
      <c r="AO1077" s="33" t="s">
        <v>11627</v>
      </c>
      <c r="AP1077" s="33" t="s">
        <v>11318</v>
      </c>
      <c r="AQ1077" s="33">
        <v>0</v>
      </c>
      <c r="AR1077" s="33"/>
      <c r="AS1077" s="33"/>
      <c r="AT1077" s="33"/>
      <c r="AU1077" s="33"/>
      <c r="AV1077" s="33"/>
      <c r="AW1077" s="33"/>
      <c r="AX1077" s="33"/>
      <c r="AY1077" s="33"/>
      <c r="AZ1077" s="33"/>
      <c r="BA1077" s="33"/>
      <c r="BB1077" s="33"/>
      <c r="BC1077" s="33" t="s">
        <v>11306</v>
      </c>
      <c r="BD1077" s="33" t="s">
        <v>11318</v>
      </c>
      <c r="BE1077" s="33"/>
      <c r="BF1077" s="33"/>
      <c r="BG1077" s="33"/>
      <c r="BH1077" s="33"/>
      <c r="BI1077" s="33"/>
      <c r="BJ1077" s="33">
        <v>0</v>
      </c>
      <c r="BK1077" s="33" t="s">
        <v>31</v>
      </c>
      <c r="BL1077" s="33"/>
      <c r="BM1077" s="33" t="s">
        <v>22259</v>
      </c>
    </row>
    <row r="1078" spans="1:65" x14ac:dyDescent="0.25">
      <c r="A1078" s="33" t="s">
        <v>19570</v>
      </c>
      <c r="B1078" s="33" t="s">
        <v>19571</v>
      </c>
      <c r="C1078" s="33" t="s">
        <v>19572</v>
      </c>
      <c r="D1078" s="33" t="s">
        <v>11376</v>
      </c>
      <c r="E1078" s="33" t="s">
        <v>11800</v>
      </c>
      <c r="F1078" s="33" t="s">
        <v>11550</v>
      </c>
      <c r="G1078" s="33">
        <v>0.01</v>
      </c>
      <c r="H1078" s="33">
        <v>0</v>
      </c>
      <c r="I1078" s="33"/>
      <c r="J1078" s="33" t="s">
        <v>11304</v>
      </c>
      <c r="K1078" s="33" t="s">
        <v>14781</v>
      </c>
      <c r="L1078" s="33">
        <v>403</v>
      </c>
      <c r="M1078" s="33"/>
      <c r="N1078" s="33"/>
      <c r="O1078" s="33"/>
      <c r="P1078" s="33" t="s">
        <v>11306</v>
      </c>
      <c r="Q1078" s="33" t="s">
        <v>11306</v>
      </c>
      <c r="R1078" s="33">
        <v>0</v>
      </c>
      <c r="S1078" s="33">
        <v>8.5</v>
      </c>
      <c r="T1078" s="33"/>
      <c r="U1078" s="33"/>
      <c r="V1078" s="33"/>
      <c r="W1078" s="33"/>
      <c r="X1078" s="33"/>
      <c r="Y1078" s="33" t="s">
        <v>11308</v>
      </c>
      <c r="Z1078" s="33">
        <v>0</v>
      </c>
      <c r="AA1078" s="33">
        <v>0</v>
      </c>
      <c r="AB1078" s="33">
        <v>0</v>
      </c>
      <c r="AC1078" s="33">
        <v>0</v>
      </c>
      <c r="AD1078" s="33" t="s">
        <v>11309</v>
      </c>
      <c r="AE1078" s="33"/>
      <c r="AF1078" s="33"/>
      <c r="AG1078" s="33"/>
      <c r="AH1078" s="33"/>
      <c r="AI1078" s="33"/>
      <c r="AJ1078" s="33"/>
      <c r="AK1078" s="33" t="s">
        <v>12774</v>
      </c>
      <c r="AL1078" s="33" t="s">
        <v>19121</v>
      </c>
      <c r="AM1078" s="33" t="s">
        <v>19573</v>
      </c>
      <c r="AN1078" s="33" t="s">
        <v>11500</v>
      </c>
      <c r="AO1078" s="33" t="s">
        <v>11627</v>
      </c>
      <c r="AP1078" s="33" t="s">
        <v>11318</v>
      </c>
      <c r="AQ1078" s="33">
        <v>0</v>
      </c>
      <c r="AR1078" s="33"/>
      <c r="AS1078" s="33"/>
      <c r="AT1078" s="33"/>
      <c r="AU1078" s="33"/>
      <c r="AV1078" s="33"/>
      <c r="AW1078" s="33"/>
      <c r="AX1078" s="33"/>
      <c r="AY1078" s="33"/>
      <c r="AZ1078" s="33"/>
      <c r="BA1078" s="33"/>
      <c r="BB1078" s="33"/>
      <c r="BC1078" s="33" t="s">
        <v>11306</v>
      </c>
      <c r="BD1078" s="33" t="s">
        <v>11318</v>
      </c>
      <c r="BE1078" s="33"/>
      <c r="BF1078" s="33"/>
      <c r="BG1078" s="33"/>
      <c r="BH1078" s="33"/>
      <c r="BI1078" s="33"/>
      <c r="BJ1078" s="33">
        <v>0</v>
      </c>
      <c r="BK1078" s="33" t="s">
        <v>31</v>
      </c>
      <c r="BL1078" s="33"/>
      <c r="BM1078" s="33" t="s">
        <v>22259</v>
      </c>
    </row>
    <row r="1079" spans="1:65" x14ac:dyDescent="0.25">
      <c r="A1079" s="33" t="s">
        <v>19574</v>
      </c>
      <c r="B1079" s="33" t="s">
        <v>19575</v>
      </c>
      <c r="C1079" s="33" t="s">
        <v>19576</v>
      </c>
      <c r="D1079" s="33"/>
      <c r="E1079" s="33" t="s">
        <v>11800</v>
      </c>
      <c r="F1079" s="33" t="s">
        <v>11550</v>
      </c>
      <c r="G1079" s="33">
        <v>328.8</v>
      </c>
      <c r="H1079" s="33">
        <v>0</v>
      </c>
      <c r="I1079" s="33"/>
      <c r="J1079" s="33" t="s">
        <v>11304</v>
      </c>
      <c r="K1079" s="33" t="s">
        <v>11306</v>
      </c>
      <c r="L1079" s="33">
        <v>0</v>
      </c>
      <c r="M1079" s="33"/>
      <c r="N1079" s="33"/>
      <c r="O1079" s="33"/>
      <c r="P1079" s="33" t="s">
        <v>11306</v>
      </c>
      <c r="Q1079" s="33" t="s">
        <v>11306</v>
      </c>
      <c r="R1079" s="33">
        <v>2.5</v>
      </c>
      <c r="S1079" s="33">
        <v>2.5</v>
      </c>
      <c r="T1079" s="33"/>
      <c r="U1079" s="33"/>
      <c r="V1079" s="33" t="s">
        <v>19577</v>
      </c>
      <c r="W1079" s="33"/>
      <c r="X1079" s="33"/>
      <c r="Y1079" s="33" t="s">
        <v>11308</v>
      </c>
      <c r="Z1079" s="33">
        <v>14</v>
      </c>
      <c r="AA1079" s="33">
        <v>10</v>
      </c>
      <c r="AB1079" s="33">
        <v>70</v>
      </c>
      <c r="AC1079" s="33">
        <v>0</v>
      </c>
      <c r="AD1079" s="33" t="s">
        <v>14046</v>
      </c>
      <c r="AE1079" s="33" t="s">
        <v>19578</v>
      </c>
      <c r="AF1079" s="33" t="s">
        <v>19579</v>
      </c>
      <c r="AG1079" s="33" t="s">
        <v>19580</v>
      </c>
      <c r="AH1079" s="33" t="s">
        <v>19581</v>
      </c>
      <c r="AI1079" s="33" t="s">
        <v>19582</v>
      </c>
      <c r="AJ1079" s="33" t="s">
        <v>19583</v>
      </c>
      <c r="AK1079" s="33" t="s">
        <v>12774</v>
      </c>
      <c r="AL1079" s="33"/>
      <c r="AM1079" s="33"/>
      <c r="AN1079" s="33" t="s">
        <v>11500</v>
      </c>
      <c r="AO1079" s="33" t="s">
        <v>11627</v>
      </c>
      <c r="AP1079" s="33" t="s">
        <v>11318</v>
      </c>
      <c r="AQ1079" s="33">
        <v>0</v>
      </c>
      <c r="AR1079" s="33"/>
      <c r="AS1079" s="33"/>
      <c r="AT1079" s="33"/>
      <c r="AU1079" s="33"/>
      <c r="AV1079" s="33"/>
      <c r="AW1079" s="33"/>
      <c r="AX1079" s="33"/>
      <c r="AY1079" s="33"/>
      <c r="AZ1079" s="33"/>
      <c r="BA1079" s="33"/>
      <c r="BB1079" s="33"/>
      <c r="BC1079" s="33" t="s">
        <v>11306</v>
      </c>
      <c r="BD1079" s="33" t="s">
        <v>11318</v>
      </c>
      <c r="BE1079" s="33"/>
      <c r="BF1079" s="33"/>
      <c r="BG1079" s="33"/>
      <c r="BH1079" s="33"/>
      <c r="BI1079" s="33"/>
      <c r="BJ1079" s="33">
        <v>0</v>
      </c>
      <c r="BK1079" s="33" t="s">
        <v>31</v>
      </c>
      <c r="BL1079" s="33"/>
      <c r="BM1079" s="33" t="s">
        <v>22259</v>
      </c>
    </row>
    <row r="1080" spans="1:65" x14ac:dyDescent="0.25">
      <c r="A1080" s="33" t="s">
        <v>19584</v>
      </c>
      <c r="B1080" s="33" t="s">
        <v>19585</v>
      </c>
      <c r="C1080" s="33" t="s">
        <v>19586</v>
      </c>
      <c r="D1080" s="33" t="s">
        <v>13574</v>
      </c>
      <c r="E1080" s="33" t="s">
        <v>11800</v>
      </c>
      <c r="F1080" s="33" t="s">
        <v>11550</v>
      </c>
      <c r="G1080" s="33">
        <v>150</v>
      </c>
      <c r="H1080" s="33">
        <v>0</v>
      </c>
      <c r="I1080" s="33"/>
      <c r="J1080" s="33" t="s">
        <v>11304</v>
      </c>
      <c r="K1080" s="33" t="s">
        <v>12197</v>
      </c>
      <c r="L1080" s="33">
        <v>105</v>
      </c>
      <c r="M1080" s="33"/>
      <c r="N1080" s="33"/>
      <c r="O1080" s="33"/>
      <c r="P1080" s="33" t="s">
        <v>11306</v>
      </c>
      <c r="Q1080" s="33" t="s">
        <v>11306</v>
      </c>
      <c r="R1080" s="33">
        <v>0</v>
      </c>
      <c r="S1080" s="33">
        <v>0</v>
      </c>
      <c r="T1080" s="33" t="s">
        <v>17973</v>
      </c>
      <c r="U1080" s="33" t="s">
        <v>17973</v>
      </c>
      <c r="V1080" s="33"/>
      <c r="W1080" s="33"/>
      <c r="X1080" s="33"/>
      <c r="Y1080" s="33" t="s">
        <v>11308</v>
      </c>
      <c r="Z1080" s="33">
        <v>0</v>
      </c>
      <c r="AA1080" s="33">
        <v>0</v>
      </c>
      <c r="AB1080" s="33">
        <v>0</v>
      </c>
      <c r="AC1080" s="33">
        <v>0</v>
      </c>
      <c r="AD1080" s="33" t="s">
        <v>11803</v>
      </c>
      <c r="AE1080" s="33"/>
      <c r="AF1080" s="33"/>
      <c r="AG1080" s="33"/>
      <c r="AH1080" s="33"/>
      <c r="AI1080" s="33"/>
      <c r="AJ1080" s="33"/>
      <c r="AK1080" s="33"/>
      <c r="AL1080" s="33" t="s">
        <v>19575</v>
      </c>
      <c r="AM1080" s="33" t="s">
        <v>19587</v>
      </c>
      <c r="AN1080" s="33"/>
      <c r="AO1080" s="33"/>
      <c r="AP1080" s="33" t="s">
        <v>11318</v>
      </c>
      <c r="AQ1080" s="33">
        <v>0</v>
      </c>
      <c r="AR1080" s="33"/>
      <c r="AS1080" s="33"/>
      <c r="AT1080" s="33"/>
      <c r="AU1080" s="33"/>
      <c r="AV1080" s="33"/>
      <c r="AW1080" s="33"/>
      <c r="AX1080" s="33"/>
      <c r="AY1080" s="33"/>
      <c r="AZ1080" s="33"/>
      <c r="BA1080" s="33"/>
      <c r="BB1080" s="33"/>
      <c r="BC1080" s="33" t="s">
        <v>11306</v>
      </c>
      <c r="BD1080" s="33" t="s">
        <v>11318</v>
      </c>
      <c r="BE1080" s="33"/>
      <c r="BF1080" s="33"/>
      <c r="BG1080" s="33"/>
      <c r="BH1080" s="33"/>
      <c r="BI1080" s="33"/>
      <c r="BJ1080" s="33">
        <v>0</v>
      </c>
      <c r="BK1080" s="33" t="s">
        <v>31</v>
      </c>
      <c r="BL1080" s="33"/>
      <c r="BM1080" s="33" t="s">
        <v>22259</v>
      </c>
    </row>
    <row r="1081" spans="1:65" x14ac:dyDescent="0.25">
      <c r="A1081" s="33" t="s">
        <v>19588</v>
      </c>
      <c r="B1081" s="33" t="s">
        <v>19589</v>
      </c>
      <c r="C1081" s="33" t="s">
        <v>19590</v>
      </c>
      <c r="D1081" s="33" t="s">
        <v>13574</v>
      </c>
      <c r="E1081" s="33"/>
      <c r="F1081" s="33" t="s">
        <v>11550</v>
      </c>
      <c r="G1081" s="33">
        <v>150</v>
      </c>
      <c r="H1081" s="33">
        <v>0</v>
      </c>
      <c r="I1081" s="33"/>
      <c r="J1081" s="33" t="s">
        <v>11304</v>
      </c>
      <c r="K1081" s="33" t="s">
        <v>13375</v>
      </c>
      <c r="L1081" s="33">
        <v>105</v>
      </c>
      <c r="M1081" s="33"/>
      <c r="N1081" s="33"/>
      <c r="O1081" s="33"/>
      <c r="P1081" s="33" t="s">
        <v>11306</v>
      </c>
      <c r="Q1081" s="33" t="s">
        <v>11306</v>
      </c>
      <c r="R1081" s="33">
        <v>0</v>
      </c>
      <c r="S1081" s="33">
        <v>0</v>
      </c>
      <c r="T1081" s="33" t="s">
        <v>17973</v>
      </c>
      <c r="U1081" s="33" t="s">
        <v>17973</v>
      </c>
      <c r="V1081" s="33"/>
      <c r="W1081" s="33"/>
      <c r="X1081" s="33"/>
      <c r="Y1081" s="33" t="s">
        <v>11308</v>
      </c>
      <c r="Z1081" s="33">
        <v>0</v>
      </c>
      <c r="AA1081" s="33">
        <v>0</v>
      </c>
      <c r="AB1081" s="33">
        <v>0</v>
      </c>
      <c r="AC1081" s="33">
        <v>0</v>
      </c>
      <c r="AD1081" s="33" t="s">
        <v>11803</v>
      </c>
      <c r="AE1081" s="33"/>
      <c r="AF1081" s="33"/>
      <c r="AG1081" s="33"/>
      <c r="AH1081" s="33"/>
      <c r="AI1081" s="33"/>
      <c r="AJ1081" s="33"/>
      <c r="AK1081" s="33"/>
      <c r="AL1081" s="33" t="s">
        <v>19575</v>
      </c>
      <c r="AM1081" s="33" t="s">
        <v>19591</v>
      </c>
      <c r="AN1081" s="33"/>
      <c r="AO1081" s="33"/>
      <c r="AP1081" s="33" t="s">
        <v>11318</v>
      </c>
      <c r="AQ1081" s="33">
        <v>0</v>
      </c>
      <c r="AR1081" s="33"/>
      <c r="AS1081" s="33"/>
      <c r="AT1081" s="33"/>
      <c r="AU1081" s="33"/>
      <c r="AV1081" s="33"/>
      <c r="AW1081" s="33"/>
      <c r="AX1081" s="33"/>
      <c r="AY1081" s="33"/>
      <c r="AZ1081" s="33"/>
      <c r="BA1081" s="33"/>
      <c r="BB1081" s="33"/>
      <c r="BC1081" s="33" t="s">
        <v>11306</v>
      </c>
      <c r="BD1081" s="33" t="s">
        <v>11318</v>
      </c>
      <c r="BE1081" s="33"/>
      <c r="BF1081" s="33"/>
      <c r="BG1081" s="33"/>
      <c r="BH1081" s="33"/>
      <c r="BI1081" s="33"/>
      <c r="BJ1081" s="33">
        <v>0</v>
      </c>
      <c r="BK1081" s="33" t="s">
        <v>31</v>
      </c>
      <c r="BL1081" s="33"/>
      <c r="BM1081" s="33" t="s">
        <v>22259</v>
      </c>
    </row>
    <row r="1082" spans="1:65" x14ac:dyDescent="0.25">
      <c r="A1082" s="33" t="s">
        <v>19592</v>
      </c>
      <c r="B1082" s="33" t="s">
        <v>19593</v>
      </c>
      <c r="C1082" s="33" t="s">
        <v>19594</v>
      </c>
      <c r="D1082" s="33" t="s">
        <v>13574</v>
      </c>
      <c r="E1082" s="33"/>
      <c r="F1082" s="33" t="s">
        <v>11550</v>
      </c>
      <c r="G1082" s="33">
        <v>150</v>
      </c>
      <c r="H1082" s="33">
        <v>0</v>
      </c>
      <c r="I1082" s="33"/>
      <c r="J1082" s="33" t="s">
        <v>11304</v>
      </c>
      <c r="K1082" s="33" t="s">
        <v>12027</v>
      </c>
      <c r="L1082" s="33">
        <v>105</v>
      </c>
      <c r="M1082" s="33"/>
      <c r="N1082" s="33"/>
      <c r="O1082" s="33"/>
      <c r="P1082" s="33" t="s">
        <v>11306</v>
      </c>
      <c r="Q1082" s="33" t="s">
        <v>11306</v>
      </c>
      <c r="R1082" s="33">
        <v>0</v>
      </c>
      <c r="S1082" s="33">
        <v>0</v>
      </c>
      <c r="T1082" s="33" t="s">
        <v>17973</v>
      </c>
      <c r="U1082" s="33" t="s">
        <v>17973</v>
      </c>
      <c r="V1082" s="33"/>
      <c r="W1082" s="33"/>
      <c r="X1082" s="33"/>
      <c r="Y1082" s="33" t="s">
        <v>11308</v>
      </c>
      <c r="Z1082" s="33">
        <v>0</v>
      </c>
      <c r="AA1082" s="33">
        <v>0</v>
      </c>
      <c r="AB1082" s="33">
        <v>0</v>
      </c>
      <c r="AC1082" s="33">
        <v>0</v>
      </c>
      <c r="AD1082" s="33" t="s">
        <v>11803</v>
      </c>
      <c r="AE1082" s="33"/>
      <c r="AF1082" s="33"/>
      <c r="AG1082" s="33"/>
      <c r="AH1082" s="33"/>
      <c r="AI1082" s="33"/>
      <c r="AJ1082" s="33"/>
      <c r="AK1082" s="33"/>
      <c r="AL1082" s="33" t="s">
        <v>19575</v>
      </c>
      <c r="AM1082" s="33" t="s">
        <v>19595</v>
      </c>
      <c r="AN1082" s="33"/>
      <c r="AO1082" s="33"/>
      <c r="AP1082" s="33" t="s">
        <v>11318</v>
      </c>
      <c r="AQ1082" s="33">
        <v>0</v>
      </c>
      <c r="AR1082" s="33"/>
      <c r="AS1082" s="33"/>
      <c r="AT1082" s="33"/>
      <c r="AU1082" s="33"/>
      <c r="AV1082" s="33"/>
      <c r="AW1082" s="33"/>
      <c r="AX1082" s="33"/>
      <c r="AY1082" s="33"/>
      <c r="AZ1082" s="33"/>
      <c r="BA1082" s="33"/>
      <c r="BB1082" s="33"/>
      <c r="BC1082" s="33" t="s">
        <v>11306</v>
      </c>
      <c r="BD1082" s="33" t="s">
        <v>11318</v>
      </c>
      <c r="BE1082" s="33"/>
      <c r="BF1082" s="33"/>
      <c r="BG1082" s="33"/>
      <c r="BH1082" s="33"/>
      <c r="BI1082" s="33"/>
      <c r="BJ1082" s="33">
        <v>0</v>
      </c>
      <c r="BK1082" s="33" t="s">
        <v>31</v>
      </c>
      <c r="BL1082" s="33"/>
      <c r="BM1082" s="33" t="s">
        <v>22259</v>
      </c>
    </row>
    <row r="1083" spans="1:65" x14ac:dyDescent="0.25">
      <c r="A1083" s="33" t="s">
        <v>19596</v>
      </c>
      <c r="B1083" s="33" t="s">
        <v>19597</v>
      </c>
      <c r="C1083" s="33" t="s">
        <v>19598</v>
      </c>
      <c r="D1083" s="33" t="s">
        <v>13574</v>
      </c>
      <c r="E1083" s="33" t="s">
        <v>11800</v>
      </c>
      <c r="F1083" s="33" t="s">
        <v>11550</v>
      </c>
      <c r="G1083" s="33">
        <v>258.8</v>
      </c>
      <c r="H1083" s="33">
        <v>0</v>
      </c>
      <c r="I1083" s="33"/>
      <c r="J1083" s="33" t="s">
        <v>11304</v>
      </c>
      <c r="K1083" s="33" t="s">
        <v>12153</v>
      </c>
      <c r="L1083" s="33">
        <v>105</v>
      </c>
      <c r="M1083" s="33"/>
      <c r="N1083" s="33"/>
      <c r="O1083" s="33"/>
      <c r="P1083" s="33" t="s">
        <v>11306</v>
      </c>
      <c r="Q1083" s="33" t="s">
        <v>11306</v>
      </c>
      <c r="R1083" s="33">
        <v>0</v>
      </c>
      <c r="S1083" s="33">
        <v>0</v>
      </c>
      <c r="T1083" s="33" t="s">
        <v>17973</v>
      </c>
      <c r="U1083" s="33" t="s">
        <v>17973</v>
      </c>
      <c r="V1083" s="33"/>
      <c r="W1083" s="33"/>
      <c r="X1083" s="33"/>
      <c r="Y1083" s="33" t="s">
        <v>11308</v>
      </c>
      <c r="Z1083" s="33">
        <v>0</v>
      </c>
      <c r="AA1083" s="33">
        <v>0</v>
      </c>
      <c r="AB1083" s="33">
        <v>0</v>
      </c>
      <c r="AC1083" s="33">
        <v>0</v>
      </c>
      <c r="AD1083" s="33" t="s">
        <v>11803</v>
      </c>
      <c r="AE1083" s="33" t="s">
        <v>19599</v>
      </c>
      <c r="AF1083" s="33" t="s">
        <v>19600</v>
      </c>
      <c r="AG1083" s="33" t="s">
        <v>19601</v>
      </c>
      <c r="AH1083" s="33" t="s">
        <v>19602</v>
      </c>
      <c r="AI1083" s="33" t="s">
        <v>19603</v>
      </c>
      <c r="AJ1083" s="33" t="s">
        <v>19604</v>
      </c>
      <c r="AK1083" s="33" t="s">
        <v>12774</v>
      </c>
      <c r="AL1083" s="33" t="s">
        <v>19575</v>
      </c>
      <c r="AM1083" s="33" t="s">
        <v>19605</v>
      </c>
      <c r="AN1083" s="33"/>
      <c r="AO1083" s="33" t="s">
        <v>11627</v>
      </c>
      <c r="AP1083" s="33" t="s">
        <v>11318</v>
      </c>
      <c r="AQ1083" s="33">
        <v>0</v>
      </c>
      <c r="AR1083" s="33"/>
      <c r="AS1083" s="33"/>
      <c r="AT1083" s="33"/>
      <c r="AU1083" s="33"/>
      <c r="AV1083" s="33"/>
      <c r="AW1083" s="33"/>
      <c r="AX1083" s="33"/>
      <c r="AY1083" s="33"/>
      <c r="AZ1083" s="33"/>
      <c r="BA1083" s="33"/>
      <c r="BB1083" s="33"/>
      <c r="BC1083" s="33" t="s">
        <v>11306</v>
      </c>
      <c r="BD1083" s="33" t="s">
        <v>11318</v>
      </c>
      <c r="BE1083" s="33"/>
      <c r="BF1083" s="33"/>
      <c r="BG1083" s="33"/>
      <c r="BH1083" s="33"/>
      <c r="BI1083" s="33"/>
      <c r="BJ1083" s="33">
        <v>0</v>
      </c>
      <c r="BK1083" s="33" t="s">
        <v>31</v>
      </c>
      <c r="BL1083" s="33"/>
      <c r="BM1083" s="33" t="s">
        <v>22259</v>
      </c>
    </row>
    <row r="1084" spans="1:65" x14ac:dyDescent="0.25">
      <c r="A1084" s="33" t="s">
        <v>19606</v>
      </c>
      <c r="B1084" s="33" t="s">
        <v>4853</v>
      </c>
      <c r="C1084" s="33" t="s">
        <v>19607</v>
      </c>
      <c r="D1084" s="33" t="s">
        <v>13574</v>
      </c>
      <c r="E1084" s="33" t="s">
        <v>11800</v>
      </c>
      <c r="F1084" s="33" t="s">
        <v>11550</v>
      </c>
      <c r="G1084" s="33">
        <v>258.8</v>
      </c>
      <c r="H1084" s="33">
        <v>0</v>
      </c>
      <c r="I1084" s="33"/>
      <c r="J1084" s="33" t="s">
        <v>11304</v>
      </c>
      <c r="K1084" s="33" t="s">
        <v>13375</v>
      </c>
      <c r="L1084" s="33">
        <v>105</v>
      </c>
      <c r="M1084" s="33"/>
      <c r="N1084" s="33"/>
      <c r="O1084" s="33"/>
      <c r="P1084" s="33" t="s">
        <v>11306</v>
      </c>
      <c r="Q1084" s="33" t="s">
        <v>11306</v>
      </c>
      <c r="R1084" s="33">
        <v>0</v>
      </c>
      <c r="S1084" s="33">
        <v>0</v>
      </c>
      <c r="T1084" s="33" t="s">
        <v>17973</v>
      </c>
      <c r="U1084" s="33" t="s">
        <v>17973</v>
      </c>
      <c r="V1084" s="33"/>
      <c r="W1084" s="33"/>
      <c r="X1084" s="33"/>
      <c r="Y1084" s="33" t="s">
        <v>11308</v>
      </c>
      <c r="Z1084" s="33">
        <v>0</v>
      </c>
      <c r="AA1084" s="33">
        <v>0</v>
      </c>
      <c r="AB1084" s="33">
        <v>0</v>
      </c>
      <c r="AC1084" s="33">
        <v>0</v>
      </c>
      <c r="AD1084" s="33" t="s">
        <v>11803</v>
      </c>
      <c r="AE1084" s="33" t="s">
        <v>19608</v>
      </c>
      <c r="AF1084" s="33" t="s">
        <v>19609</v>
      </c>
      <c r="AG1084" s="33" t="s">
        <v>19610</v>
      </c>
      <c r="AH1084" s="33" t="s">
        <v>19611</v>
      </c>
      <c r="AI1084" s="33" t="s">
        <v>19612</v>
      </c>
      <c r="AJ1084" s="33" t="s">
        <v>19613</v>
      </c>
      <c r="AK1084" s="33" t="s">
        <v>12774</v>
      </c>
      <c r="AL1084" s="33" t="s">
        <v>19575</v>
      </c>
      <c r="AM1084" s="33" t="s">
        <v>19614</v>
      </c>
      <c r="AN1084" s="33"/>
      <c r="AO1084" s="33" t="s">
        <v>11627</v>
      </c>
      <c r="AP1084" s="33" t="s">
        <v>11318</v>
      </c>
      <c r="AQ1084" s="33">
        <v>0</v>
      </c>
      <c r="AR1084" s="33"/>
      <c r="AS1084" s="33"/>
      <c r="AT1084" s="33"/>
      <c r="AU1084" s="33"/>
      <c r="AV1084" s="33"/>
      <c r="AW1084" s="33"/>
      <c r="AX1084" s="33"/>
      <c r="AY1084" s="33"/>
      <c r="AZ1084" s="33"/>
      <c r="BA1084" s="33"/>
      <c r="BB1084" s="33"/>
      <c r="BC1084" s="33" t="s">
        <v>11306</v>
      </c>
      <c r="BD1084" s="33" t="s">
        <v>11318</v>
      </c>
      <c r="BE1084" s="33"/>
      <c r="BF1084" s="33"/>
      <c r="BG1084" s="33"/>
      <c r="BH1084" s="33"/>
      <c r="BI1084" s="33"/>
      <c r="BJ1084" s="33">
        <v>0</v>
      </c>
      <c r="BK1084" s="33" t="s">
        <v>31</v>
      </c>
      <c r="BL1084" s="33"/>
      <c r="BM1084" s="33" t="s">
        <v>22259</v>
      </c>
    </row>
    <row r="1085" spans="1:65" x14ac:dyDescent="0.25">
      <c r="A1085" s="33" t="s">
        <v>19615</v>
      </c>
      <c r="B1085" s="33" t="s">
        <v>5362</v>
      </c>
      <c r="C1085" s="33" t="s">
        <v>19616</v>
      </c>
      <c r="D1085" s="33" t="s">
        <v>11302</v>
      </c>
      <c r="E1085" s="33" t="s">
        <v>11800</v>
      </c>
      <c r="F1085" s="33" t="s">
        <v>11550</v>
      </c>
      <c r="G1085" s="33">
        <v>258.8</v>
      </c>
      <c r="H1085" s="33">
        <v>0</v>
      </c>
      <c r="I1085" s="33"/>
      <c r="J1085" s="33" t="s">
        <v>11304</v>
      </c>
      <c r="K1085" s="33" t="s">
        <v>11463</v>
      </c>
      <c r="L1085" s="33">
        <v>0</v>
      </c>
      <c r="M1085" s="33"/>
      <c r="N1085" s="33"/>
      <c r="O1085" s="33"/>
      <c r="P1085" s="33" t="s">
        <v>11306</v>
      </c>
      <c r="Q1085" s="33" t="s">
        <v>11306</v>
      </c>
      <c r="R1085" s="33">
        <v>0</v>
      </c>
      <c r="S1085" s="33">
        <v>0</v>
      </c>
      <c r="T1085" s="33"/>
      <c r="U1085" s="33"/>
      <c r="V1085" s="33"/>
      <c r="W1085" s="33"/>
      <c r="X1085" s="33"/>
      <c r="Y1085" s="33" t="s">
        <v>11308</v>
      </c>
      <c r="Z1085" s="33">
        <v>0</v>
      </c>
      <c r="AA1085" s="33">
        <v>0</v>
      </c>
      <c r="AB1085" s="33">
        <v>0</v>
      </c>
      <c r="AC1085" s="33">
        <v>0</v>
      </c>
      <c r="AD1085" s="33" t="s">
        <v>11803</v>
      </c>
      <c r="AE1085" s="33" t="s">
        <v>19617</v>
      </c>
      <c r="AF1085" s="33" t="s">
        <v>19618</v>
      </c>
      <c r="AG1085" s="33" t="s">
        <v>19619</v>
      </c>
      <c r="AH1085" s="33" t="s">
        <v>19620</v>
      </c>
      <c r="AI1085" s="33" t="s">
        <v>19621</v>
      </c>
      <c r="AJ1085" s="33" t="s">
        <v>19622</v>
      </c>
      <c r="AK1085" s="33" t="s">
        <v>12774</v>
      </c>
      <c r="AL1085" s="33" t="s">
        <v>19575</v>
      </c>
      <c r="AM1085" s="33" t="s">
        <v>19623</v>
      </c>
      <c r="AN1085" s="33"/>
      <c r="AO1085" s="33" t="s">
        <v>11627</v>
      </c>
      <c r="AP1085" s="33" t="s">
        <v>11318</v>
      </c>
      <c r="AQ1085" s="33">
        <v>0</v>
      </c>
      <c r="AR1085" s="33"/>
      <c r="AS1085" s="33"/>
      <c r="AT1085" s="33"/>
      <c r="AU1085" s="33"/>
      <c r="AV1085" s="33"/>
      <c r="AW1085" s="33"/>
      <c r="AX1085" s="33"/>
      <c r="AY1085" s="33"/>
      <c r="AZ1085" s="33"/>
      <c r="BA1085" s="33"/>
      <c r="BB1085" s="33"/>
      <c r="BC1085" s="33" t="s">
        <v>11306</v>
      </c>
      <c r="BD1085" s="33" t="s">
        <v>11318</v>
      </c>
      <c r="BE1085" s="33"/>
      <c r="BF1085" s="33"/>
      <c r="BG1085" s="33"/>
      <c r="BH1085" s="33"/>
      <c r="BI1085" s="33"/>
      <c r="BJ1085" s="33">
        <v>0</v>
      </c>
      <c r="BK1085" s="33" t="s">
        <v>31</v>
      </c>
      <c r="BL1085" s="33"/>
      <c r="BM1085" s="33" t="s">
        <v>22259</v>
      </c>
    </row>
    <row r="1086" spans="1:65" x14ac:dyDescent="0.25">
      <c r="A1086" s="33" t="s">
        <v>19624</v>
      </c>
      <c r="B1086" s="33" t="s">
        <v>19625</v>
      </c>
      <c r="C1086" s="33" t="s">
        <v>19626</v>
      </c>
      <c r="D1086" s="33" t="s">
        <v>13574</v>
      </c>
      <c r="E1086" s="33"/>
      <c r="F1086" s="33" t="s">
        <v>11550</v>
      </c>
      <c r="G1086" s="33">
        <v>258.8</v>
      </c>
      <c r="H1086" s="33">
        <v>0</v>
      </c>
      <c r="I1086" s="33"/>
      <c r="J1086" s="33" t="s">
        <v>11304</v>
      </c>
      <c r="K1086" s="33" t="s">
        <v>11306</v>
      </c>
      <c r="L1086" s="33">
        <v>105</v>
      </c>
      <c r="M1086" s="33"/>
      <c r="N1086" s="33"/>
      <c r="O1086" s="33"/>
      <c r="P1086" s="33" t="s">
        <v>11306</v>
      </c>
      <c r="Q1086" s="33" t="s">
        <v>11306</v>
      </c>
      <c r="R1086" s="33">
        <v>0</v>
      </c>
      <c r="S1086" s="33">
        <v>0</v>
      </c>
      <c r="T1086" s="33"/>
      <c r="U1086" s="33"/>
      <c r="V1086" s="33"/>
      <c r="W1086" s="33"/>
      <c r="X1086" s="33"/>
      <c r="Y1086" s="33" t="s">
        <v>11308</v>
      </c>
      <c r="Z1086" s="33">
        <v>0</v>
      </c>
      <c r="AA1086" s="33">
        <v>0</v>
      </c>
      <c r="AB1086" s="33">
        <v>0</v>
      </c>
      <c r="AC1086" s="33">
        <v>0</v>
      </c>
      <c r="AD1086" s="33" t="s">
        <v>11803</v>
      </c>
      <c r="AE1086" s="33" t="s">
        <v>19627</v>
      </c>
      <c r="AF1086" s="33" t="s">
        <v>19628</v>
      </c>
      <c r="AG1086" s="33" t="s">
        <v>19629</v>
      </c>
      <c r="AH1086" s="33" t="s">
        <v>19630</v>
      </c>
      <c r="AI1086" s="33" t="s">
        <v>19631</v>
      </c>
      <c r="AJ1086" s="33" t="s">
        <v>19632</v>
      </c>
      <c r="AK1086" s="33" t="s">
        <v>12774</v>
      </c>
      <c r="AL1086" s="33" t="s">
        <v>19575</v>
      </c>
      <c r="AM1086" s="33" t="s">
        <v>19633</v>
      </c>
      <c r="AN1086" s="33"/>
      <c r="AO1086" s="33" t="s">
        <v>11627</v>
      </c>
      <c r="AP1086" s="33" t="s">
        <v>11318</v>
      </c>
      <c r="AQ1086" s="33">
        <v>0</v>
      </c>
      <c r="AR1086" s="33"/>
      <c r="AS1086" s="33"/>
      <c r="AT1086" s="33"/>
      <c r="AU1086" s="33"/>
      <c r="AV1086" s="33"/>
      <c r="AW1086" s="33"/>
      <c r="AX1086" s="33"/>
      <c r="AY1086" s="33"/>
      <c r="AZ1086" s="33"/>
      <c r="BA1086" s="33"/>
      <c r="BB1086" s="33"/>
      <c r="BC1086" s="33" t="s">
        <v>11306</v>
      </c>
      <c r="BD1086" s="33" t="s">
        <v>11318</v>
      </c>
      <c r="BE1086" s="33"/>
      <c r="BF1086" s="33"/>
      <c r="BG1086" s="33"/>
      <c r="BH1086" s="33"/>
      <c r="BI1086" s="33"/>
      <c r="BJ1086" s="33">
        <v>0</v>
      </c>
      <c r="BK1086" s="33" t="s">
        <v>31</v>
      </c>
      <c r="BL1086" s="33"/>
      <c r="BM1086" s="33" t="s">
        <v>22259</v>
      </c>
    </row>
    <row r="1087" spans="1:65" x14ac:dyDescent="0.25">
      <c r="A1087" s="33" t="s">
        <v>19634</v>
      </c>
      <c r="B1087" s="33" t="s">
        <v>19635</v>
      </c>
      <c r="C1087" s="33" t="s">
        <v>19636</v>
      </c>
      <c r="D1087" s="33" t="s">
        <v>13574</v>
      </c>
      <c r="E1087" s="33"/>
      <c r="F1087" s="33" t="s">
        <v>11550</v>
      </c>
      <c r="G1087" s="33">
        <v>258.8</v>
      </c>
      <c r="H1087" s="33">
        <v>0</v>
      </c>
      <c r="I1087" s="33"/>
      <c r="J1087" s="33" t="s">
        <v>11304</v>
      </c>
      <c r="K1087" s="33" t="s">
        <v>11306</v>
      </c>
      <c r="L1087" s="33">
        <v>105</v>
      </c>
      <c r="M1087" s="33"/>
      <c r="N1087" s="33"/>
      <c r="O1087" s="33"/>
      <c r="P1087" s="33" t="s">
        <v>11306</v>
      </c>
      <c r="Q1087" s="33" t="s">
        <v>11306</v>
      </c>
      <c r="R1087" s="33">
        <v>0</v>
      </c>
      <c r="S1087" s="33">
        <v>0</v>
      </c>
      <c r="T1087" s="33"/>
      <c r="U1087" s="33"/>
      <c r="V1087" s="33"/>
      <c r="W1087" s="33"/>
      <c r="X1087" s="33"/>
      <c r="Y1087" s="33" t="s">
        <v>11308</v>
      </c>
      <c r="Z1087" s="33">
        <v>0</v>
      </c>
      <c r="AA1087" s="33">
        <v>0</v>
      </c>
      <c r="AB1087" s="33">
        <v>0</v>
      </c>
      <c r="AC1087" s="33">
        <v>0</v>
      </c>
      <c r="AD1087" s="33" t="s">
        <v>11803</v>
      </c>
      <c r="AE1087" s="33" t="s">
        <v>19637</v>
      </c>
      <c r="AF1087" s="33" t="s">
        <v>19638</v>
      </c>
      <c r="AG1087" s="33" t="s">
        <v>19639</v>
      </c>
      <c r="AH1087" s="33" t="s">
        <v>19640</v>
      </c>
      <c r="AI1087" s="33" t="s">
        <v>19641</v>
      </c>
      <c r="AJ1087" s="33" t="s">
        <v>19642</v>
      </c>
      <c r="AK1087" s="33" t="s">
        <v>12774</v>
      </c>
      <c r="AL1087" s="33" t="s">
        <v>19575</v>
      </c>
      <c r="AM1087" s="33" t="s">
        <v>19643</v>
      </c>
      <c r="AN1087" s="33"/>
      <c r="AO1087" s="33" t="s">
        <v>11627</v>
      </c>
      <c r="AP1087" s="33" t="s">
        <v>11318</v>
      </c>
      <c r="AQ1087" s="33">
        <v>0</v>
      </c>
      <c r="AR1087" s="33"/>
      <c r="AS1087" s="33"/>
      <c r="AT1087" s="33"/>
      <c r="AU1087" s="33"/>
      <c r="AV1087" s="33"/>
      <c r="AW1087" s="33"/>
      <c r="AX1087" s="33"/>
      <c r="AY1087" s="33"/>
      <c r="AZ1087" s="33"/>
      <c r="BA1087" s="33"/>
      <c r="BB1087" s="33"/>
      <c r="BC1087" s="33" t="s">
        <v>11306</v>
      </c>
      <c r="BD1087" s="33" t="s">
        <v>11318</v>
      </c>
      <c r="BE1087" s="33"/>
      <c r="BF1087" s="33"/>
      <c r="BG1087" s="33"/>
      <c r="BH1087" s="33"/>
      <c r="BI1087" s="33"/>
      <c r="BJ1087" s="33">
        <v>0</v>
      </c>
      <c r="BK1087" s="33" t="s">
        <v>31</v>
      </c>
      <c r="BL1087" s="33"/>
      <c r="BM1087" s="33" t="s">
        <v>22259</v>
      </c>
    </row>
    <row r="1088" spans="1:65" x14ac:dyDescent="0.25">
      <c r="A1088" s="33" t="s">
        <v>19644</v>
      </c>
      <c r="B1088" s="33" t="s">
        <v>19645</v>
      </c>
      <c r="C1088" s="33" t="s">
        <v>19646</v>
      </c>
      <c r="D1088" s="33" t="s">
        <v>13574</v>
      </c>
      <c r="E1088" s="33"/>
      <c r="F1088" s="33" t="s">
        <v>11550</v>
      </c>
      <c r="G1088" s="33">
        <v>258.8</v>
      </c>
      <c r="H1088" s="33">
        <v>0</v>
      </c>
      <c r="I1088" s="33"/>
      <c r="J1088" s="33" t="s">
        <v>11304</v>
      </c>
      <c r="K1088" s="33" t="s">
        <v>11306</v>
      </c>
      <c r="L1088" s="33">
        <v>105</v>
      </c>
      <c r="M1088" s="33"/>
      <c r="N1088" s="33"/>
      <c r="O1088" s="33"/>
      <c r="P1088" s="33" t="s">
        <v>11306</v>
      </c>
      <c r="Q1088" s="33" t="s">
        <v>11306</v>
      </c>
      <c r="R1088" s="33">
        <v>0</v>
      </c>
      <c r="S1088" s="33">
        <v>0</v>
      </c>
      <c r="T1088" s="33"/>
      <c r="U1088" s="33"/>
      <c r="V1088" s="33"/>
      <c r="W1088" s="33"/>
      <c r="X1088" s="33"/>
      <c r="Y1088" s="33" t="s">
        <v>11308</v>
      </c>
      <c r="Z1088" s="33">
        <v>0</v>
      </c>
      <c r="AA1088" s="33">
        <v>0</v>
      </c>
      <c r="AB1088" s="33">
        <v>0</v>
      </c>
      <c r="AC1088" s="33">
        <v>0</v>
      </c>
      <c r="AD1088" s="33" t="s">
        <v>11803</v>
      </c>
      <c r="AE1088" s="33" t="s">
        <v>19647</v>
      </c>
      <c r="AF1088" s="33" t="s">
        <v>19648</v>
      </c>
      <c r="AG1088" s="33" t="s">
        <v>19649</v>
      </c>
      <c r="AH1088" s="33" t="s">
        <v>19650</v>
      </c>
      <c r="AI1088" s="33" t="s">
        <v>19651</v>
      </c>
      <c r="AJ1088" s="33" t="s">
        <v>19652</v>
      </c>
      <c r="AK1088" s="33" t="s">
        <v>12774</v>
      </c>
      <c r="AL1088" s="33" t="s">
        <v>19575</v>
      </c>
      <c r="AM1088" s="33" t="s">
        <v>19653</v>
      </c>
      <c r="AN1088" s="33"/>
      <c r="AO1088" s="33" t="s">
        <v>11627</v>
      </c>
      <c r="AP1088" s="33" t="s">
        <v>11318</v>
      </c>
      <c r="AQ1088" s="33">
        <v>0</v>
      </c>
      <c r="AR1088" s="33"/>
      <c r="AS1088" s="33"/>
      <c r="AT1088" s="33"/>
      <c r="AU1088" s="33"/>
      <c r="AV1088" s="33"/>
      <c r="AW1088" s="33"/>
      <c r="AX1088" s="33"/>
      <c r="AY1088" s="33"/>
      <c r="AZ1088" s="33"/>
      <c r="BA1088" s="33"/>
      <c r="BB1088" s="33"/>
      <c r="BC1088" s="33" t="s">
        <v>11306</v>
      </c>
      <c r="BD1088" s="33" t="s">
        <v>11318</v>
      </c>
      <c r="BE1088" s="33"/>
      <c r="BF1088" s="33"/>
      <c r="BG1088" s="33"/>
      <c r="BH1088" s="33"/>
      <c r="BI1088" s="33"/>
      <c r="BJ1088" s="33">
        <v>0</v>
      </c>
      <c r="BK1088" s="33" t="s">
        <v>31</v>
      </c>
      <c r="BL1088" s="33"/>
      <c r="BM1088" s="33" t="s">
        <v>22259</v>
      </c>
    </row>
    <row r="1089" spans="1:65" x14ac:dyDescent="0.25">
      <c r="A1089" s="33" t="s">
        <v>19654</v>
      </c>
      <c r="B1089" s="33" t="s">
        <v>19655</v>
      </c>
      <c r="C1089" s="33" t="s">
        <v>19656</v>
      </c>
      <c r="D1089" s="33" t="s">
        <v>13574</v>
      </c>
      <c r="E1089" s="33"/>
      <c r="F1089" s="33" t="s">
        <v>11550</v>
      </c>
      <c r="G1089" s="33">
        <v>258.8</v>
      </c>
      <c r="H1089" s="33">
        <v>0</v>
      </c>
      <c r="I1089" s="33"/>
      <c r="J1089" s="33" t="s">
        <v>11304</v>
      </c>
      <c r="K1089" s="33" t="s">
        <v>11306</v>
      </c>
      <c r="L1089" s="33">
        <v>105</v>
      </c>
      <c r="M1089" s="33"/>
      <c r="N1089" s="33"/>
      <c r="O1089" s="33"/>
      <c r="P1089" s="33" t="s">
        <v>11306</v>
      </c>
      <c r="Q1089" s="33" t="s">
        <v>11306</v>
      </c>
      <c r="R1089" s="33">
        <v>0</v>
      </c>
      <c r="S1089" s="33">
        <v>0</v>
      </c>
      <c r="T1089" s="33"/>
      <c r="U1089" s="33"/>
      <c r="V1089" s="33"/>
      <c r="W1089" s="33"/>
      <c r="X1089" s="33"/>
      <c r="Y1089" s="33" t="s">
        <v>11308</v>
      </c>
      <c r="Z1089" s="33">
        <v>0</v>
      </c>
      <c r="AA1089" s="33">
        <v>0</v>
      </c>
      <c r="AB1089" s="33">
        <v>0</v>
      </c>
      <c r="AC1089" s="33">
        <v>0</v>
      </c>
      <c r="AD1089" s="33" t="s">
        <v>11803</v>
      </c>
      <c r="AE1089" s="33" t="s">
        <v>19657</v>
      </c>
      <c r="AF1089" s="33" t="s">
        <v>19658</v>
      </c>
      <c r="AG1089" s="33" t="s">
        <v>19659</v>
      </c>
      <c r="AH1089" s="33" t="s">
        <v>19660</v>
      </c>
      <c r="AI1089" s="33" t="s">
        <v>19661</v>
      </c>
      <c r="AJ1089" s="33" t="s">
        <v>19662</v>
      </c>
      <c r="AK1089" s="33" t="s">
        <v>12774</v>
      </c>
      <c r="AL1089" s="33" t="s">
        <v>19575</v>
      </c>
      <c r="AM1089" s="33" t="s">
        <v>19663</v>
      </c>
      <c r="AN1089" s="33"/>
      <c r="AO1089" s="33" t="s">
        <v>11627</v>
      </c>
      <c r="AP1089" s="33" t="s">
        <v>11318</v>
      </c>
      <c r="AQ1089" s="33">
        <v>0</v>
      </c>
      <c r="AR1089" s="33"/>
      <c r="AS1089" s="33"/>
      <c r="AT1089" s="33"/>
      <c r="AU1089" s="33"/>
      <c r="AV1089" s="33"/>
      <c r="AW1089" s="33"/>
      <c r="AX1089" s="33"/>
      <c r="AY1089" s="33"/>
      <c r="AZ1089" s="33"/>
      <c r="BA1089" s="33"/>
      <c r="BB1089" s="33"/>
      <c r="BC1089" s="33" t="s">
        <v>11306</v>
      </c>
      <c r="BD1089" s="33" t="s">
        <v>11318</v>
      </c>
      <c r="BE1089" s="33"/>
      <c r="BF1089" s="33"/>
      <c r="BG1089" s="33"/>
      <c r="BH1089" s="33"/>
      <c r="BI1089" s="33"/>
      <c r="BJ1089" s="33">
        <v>0</v>
      </c>
      <c r="BK1089" s="33" t="s">
        <v>31</v>
      </c>
      <c r="BL1089" s="33"/>
      <c r="BM1089" s="33" t="s">
        <v>22259</v>
      </c>
    </row>
    <row r="1090" spans="1:65" x14ac:dyDescent="0.25">
      <c r="A1090" s="33" t="s">
        <v>19664</v>
      </c>
      <c r="B1090" s="33" t="s">
        <v>4857</v>
      </c>
      <c r="C1090" s="33" t="s">
        <v>19665</v>
      </c>
      <c r="D1090" s="33" t="s">
        <v>13574</v>
      </c>
      <c r="E1090" s="33" t="s">
        <v>11800</v>
      </c>
      <c r="F1090" s="33" t="s">
        <v>11550</v>
      </c>
      <c r="G1090" s="33">
        <v>258.8</v>
      </c>
      <c r="H1090" s="33">
        <v>0</v>
      </c>
      <c r="I1090" s="33"/>
      <c r="J1090" s="33" t="s">
        <v>11304</v>
      </c>
      <c r="K1090" s="33" t="s">
        <v>12197</v>
      </c>
      <c r="L1090" s="33">
        <v>105</v>
      </c>
      <c r="M1090" s="33"/>
      <c r="N1090" s="33"/>
      <c r="O1090" s="33"/>
      <c r="P1090" s="33" t="s">
        <v>11306</v>
      </c>
      <c r="Q1090" s="33" t="s">
        <v>11306</v>
      </c>
      <c r="R1090" s="33">
        <v>0</v>
      </c>
      <c r="S1090" s="33">
        <v>0</v>
      </c>
      <c r="T1090" s="33"/>
      <c r="U1090" s="33"/>
      <c r="V1090" s="33"/>
      <c r="W1090" s="33"/>
      <c r="X1090" s="33"/>
      <c r="Y1090" s="33" t="s">
        <v>11308</v>
      </c>
      <c r="Z1090" s="33">
        <v>0</v>
      </c>
      <c r="AA1090" s="33">
        <v>0</v>
      </c>
      <c r="AB1090" s="33">
        <v>0</v>
      </c>
      <c r="AC1090" s="33">
        <v>0</v>
      </c>
      <c r="AD1090" s="33" t="s">
        <v>11803</v>
      </c>
      <c r="AE1090" s="33" t="s">
        <v>19666</v>
      </c>
      <c r="AF1090" s="33" t="s">
        <v>19667</v>
      </c>
      <c r="AG1090" s="33" t="s">
        <v>19668</v>
      </c>
      <c r="AH1090" s="33" t="s">
        <v>19669</v>
      </c>
      <c r="AI1090" s="33" t="s">
        <v>19670</v>
      </c>
      <c r="AJ1090" s="33" t="s">
        <v>19671</v>
      </c>
      <c r="AK1090" s="33" t="s">
        <v>12774</v>
      </c>
      <c r="AL1090" s="33" t="s">
        <v>19575</v>
      </c>
      <c r="AM1090" s="33" t="s">
        <v>19672</v>
      </c>
      <c r="AN1090" s="33"/>
      <c r="AO1090" s="33" t="s">
        <v>11627</v>
      </c>
      <c r="AP1090" s="33" t="s">
        <v>11318</v>
      </c>
      <c r="AQ1090" s="33">
        <v>0</v>
      </c>
      <c r="AR1090" s="33"/>
      <c r="AS1090" s="33"/>
      <c r="AT1090" s="33"/>
      <c r="AU1090" s="33"/>
      <c r="AV1090" s="33"/>
      <c r="AW1090" s="33"/>
      <c r="AX1090" s="33"/>
      <c r="AY1090" s="33"/>
      <c r="AZ1090" s="33"/>
      <c r="BA1090" s="33"/>
      <c r="BB1090" s="33"/>
      <c r="BC1090" s="33" t="s">
        <v>11306</v>
      </c>
      <c r="BD1090" s="33" t="s">
        <v>11318</v>
      </c>
      <c r="BE1090" s="33"/>
      <c r="BF1090" s="33"/>
      <c r="BG1090" s="33"/>
      <c r="BH1090" s="33"/>
      <c r="BI1090" s="33"/>
      <c r="BJ1090" s="33">
        <v>0</v>
      </c>
      <c r="BK1090" s="33" t="s">
        <v>31</v>
      </c>
      <c r="BL1090" s="33"/>
      <c r="BM1090" s="33" t="s">
        <v>22259</v>
      </c>
    </row>
    <row r="1091" spans="1:65" x14ac:dyDescent="0.25">
      <c r="A1091" s="33" t="s">
        <v>19673</v>
      </c>
      <c r="B1091" s="33" t="s">
        <v>19674</v>
      </c>
      <c r="C1091" s="33" t="s">
        <v>19675</v>
      </c>
      <c r="D1091" s="33" t="s">
        <v>13574</v>
      </c>
      <c r="E1091" s="33"/>
      <c r="F1091" s="33" t="s">
        <v>11550</v>
      </c>
      <c r="G1091" s="33">
        <v>258.8</v>
      </c>
      <c r="H1091" s="33">
        <v>0</v>
      </c>
      <c r="I1091" s="33"/>
      <c r="J1091" s="33" t="s">
        <v>11304</v>
      </c>
      <c r="K1091" s="33" t="s">
        <v>11306</v>
      </c>
      <c r="L1091" s="33">
        <v>105</v>
      </c>
      <c r="M1091" s="33"/>
      <c r="N1091" s="33"/>
      <c r="O1091" s="33"/>
      <c r="P1091" s="33" t="s">
        <v>11306</v>
      </c>
      <c r="Q1091" s="33" t="s">
        <v>11306</v>
      </c>
      <c r="R1091" s="33">
        <v>0</v>
      </c>
      <c r="S1091" s="33">
        <v>0</v>
      </c>
      <c r="T1091" s="33"/>
      <c r="U1091" s="33"/>
      <c r="V1091" s="33"/>
      <c r="W1091" s="33"/>
      <c r="X1091" s="33"/>
      <c r="Y1091" s="33" t="s">
        <v>11308</v>
      </c>
      <c r="Z1091" s="33">
        <v>0</v>
      </c>
      <c r="AA1091" s="33">
        <v>0</v>
      </c>
      <c r="AB1091" s="33">
        <v>0</v>
      </c>
      <c r="AC1091" s="33">
        <v>0</v>
      </c>
      <c r="AD1091" s="33" t="s">
        <v>11803</v>
      </c>
      <c r="AE1091" s="33" t="s">
        <v>19676</v>
      </c>
      <c r="AF1091" s="33" t="s">
        <v>19677</v>
      </c>
      <c r="AG1091" s="33" t="s">
        <v>19678</v>
      </c>
      <c r="AH1091" s="33" t="s">
        <v>19679</v>
      </c>
      <c r="AI1091" s="33" t="s">
        <v>19680</v>
      </c>
      <c r="AJ1091" s="33" t="s">
        <v>19681</v>
      </c>
      <c r="AK1091" s="33" t="s">
        <v>12774</v>
      </c>
      <c r="AL1091" s="33" t="s">
        <v>19575</v>
      </c>
      <c r="AM1091" s="33" t="s">
        <v>19682</v>
      </c>
      <c r="AN1091" s="33"/>
      <c r="AO1091" s="33" t="s">
        <v>11627</v>
      </c>
      <c r="AP1091" s="33" t="s">
        <v>11318</v>
      </c>
      <c r="AQ1091" s="33">
        <v>0</v>
      </c>
      <c r="AR1091" s="33"/>
      <c r="AS1091" s="33"/>
      <c r="AT1091" s="33"/>
      <c r="AU1091" s="33"/>
      <c r="AV1091" s="33"/>
      <c r="AW1091" s="33"/>
      <c r="AX1091" s="33"/>
      <c r="AY1091" s="33"/>
      <c r="AZ1091" s="33"/>
      <c r="BA1091" s="33"/>
      <c r="BB1091" s="33"/>
      <c r="BC1091" s="33" t="s">
        <v>11306</v>
      </c>
      <c r="BD1091" s="33" t="s">
        <v>11318</v>
      </c>
      <c r="BE1091" s="33"/>
      <c r="BF1091" s="33"/>
      <c r="BG1091" s="33"/>
      <c r="BH1091" s="33"/>
      <c r="BI1091" s="33"/>
      <c r="BJ1091" s="33">
        <v>0</v>
      </c>
      <c r="BK1091" s="33" t="s">
        <v>31</v>
      </c>
      <c r="BL1091" s="33"/>
      <c r="BM1091" s="33" t="s">
        <v>22259</v>
      </c>
    </row>
    <row r="1092" spans="1:65" x14ac:dyDescent="0.25">
      <c r="A1092" s="33" t="s">
        <v>19683</v>
      </c>
      <c r="B1092" s="33" t="s">
        <v>19684</v>
      </c>
      <c r="C1092" s="33" t="s">
        <v>19685</v>
      </c>
      <c r="D1092" s="33" t="s">
        <v>13574</v>
      </c>
      <c r="E1092" s="33"/>
      <c r="F1092" s="33" t="s">
        <v>11550</v>
      </c>
      <c r="G1092" s="33">
        <v>258.8</v>
      </c>
      <c r="H1092" s="33">
        <v>0</v>
      </c>
      <c r="I1092" s="33"/>
      <c r="J1092" s="33" t="s">
        <v>11304</v>
      </c>
      <c r="K1092" s="33" t="s">
        <v>11306</v>
      </c>
      <c r="L1092" s="33">
        <v>105</v>
      </c>
      <c r="M1092" s="33"/>
      <c r="N1092" s="33"/>
      <c r="O1092" s="33"/>
      <c r="P1092" s="33" t="s">
        <v>11306</v>
      </c>
      <c r="Q1092" s="33" t="s">
        <v>11306</v>
      </c>
      <c r="R1092" s="33">
        <v>1.64</v>
      </c>
      <c r="S1092" s="33">
        <v>1.64</v>
      </c>
      <c r="T1092" s="33"/>
      <c r="U1092" s="33"/>
      <c r="V1092" s="33"/>
      <c r="W1092" s="33"/>
      <c r="X1092" s="33"/>
      <c r="Y1092" s="33" t="s">
        <v>11308</v>
      </c>
      <c r="Z1092" s="33">
        <v>0</v>
      </c>
      <c r="AA1092" s="33">
        <v>0</v>
      </c>
      <c r="AB1092" s="33">
        <v>0</v>
      </c>
      <c r="AC1092" s="33">
        <v>0</v>
      </c>
      <c r="AD1092" s="33" t="s">
        <v>11803</v>
      </c>
      <c r="AE1092" s="33" t="s">
        <v>19686</v>
      </c>
      <c r="AF1092" s="33" t="s">
        <v>19687</v>
      </c>
      <c r="AG1092" s="33" t="s">
        <v>19688</v>
      </c>
      <c r="AH1092" s="33" t="s">
        <v>19689</v>
      </c>
      <c r="AI1092" s="33" t="s">
        <v>19690</v>
      </c>
      <c r="AJ1092" s="33" t="s">
        <v>19691</v>
      </c>
      <c r="AK1092" s="33" t="s">
        <v>12774</v>
      </c>
      <c r="AL1092" s="33" t="s">
        <v>19575</v>
      </c>
      <c r="AM1092" s="33" t="s">
        <v>19692</v>
      </c>
      <c r="AN1092" s="33"/>
      <c r="AO1092" s="33" t="s">
        <v>11627</v>
      </c>
      <c r="AP1092" s="33" t="s">
        <v>11318</v>
      </c>
      <c r="AQ1092" s="33">
        <v>0</v>
      </c>
      <c r="AR1092" s="33"/>
      <c r="AS1092" s="33"/>
      <c r="AT1092" s="33"/>
      <c r="AU1092" s="33"/>
      <c r="AV1092" s="33"/>
      <c r="AW1092" s="33"/>
      <c r="AX1092" s="33"/>
      <c r="AY1092" s="33"/>
      <c r="AZ1092" s="33"/>
      <c r="BA1092" s="33"/>
      <c r="BB1092" s="33"/>
      <c r="BC1092" s="33" t="s">
        <v>11306</v>
      </c>
      <c r="BD1092" s="33" t="s">
        <v>11318</v>
      </c>
      <c r="BE1092" s="33"/>
      <c r="BF1092" s="33"/>
      <c r="BG1092" s="33"/>
      <c r="BH1092" s="33"/>
      <c r="BI1092" s="33"/>
      <c r="BJ1092" s="33">
        <v>0</v>
      </c>
      <c r="BK1092" s="33" t="s">
        <v>31</v>
      </c>
      <c r="BL1092" s="33"/>
      <c r="BM1092" s="33" t="s">
        <v>22259</v>
      </c>
    </row>
    <row r="1093" spans="1:65" x14ac:dyDescent="0.25">
      <c r="A1093" s="33" t="s">
        <v>19693</v>
      </c>
      <c r="B1093" s="33" t="s">
        <v>19694</v>
      </c>
      <c r="C1093" s="33" t="s">
        <v>19695</v>
      </c>
      <c r="D1093" s="33" t="s">
        <v>13574</v>
      </c>
      <c r="E1093" s="33"/>
      <c r="F1093" s="33" t="s">
        <v>11550</v>
      </c>
      <c r="G1093" s="33">
        <v>258.8</v>
      </c>
      <c r="H1093" s="33">
        <v>0</v>
      </c>
      <c r="I1093" s="33"/>
      <c r="J1093" s="33" t="s">
        <v>11304</v>
      </c>
      <c r="K1093" s="33" t="s">
        <v>11306</v>
      </c>
      <c r="L1093" s="33">
        <v>105</v>
      </c>
      <c r="M1093" s="33"/>
      <c r="N1093" s="33"/>
      <c r="O1093" s="33"/>
      <c r="P1093" s="33" t="s">
        <v>11306</v>
      </c>
      <c r="Q1093" s="33" t="s">
        <v>11306</v>
      </c>
      <c r="R1093" s="33">
        <v>1.64</v>
      </c>
      <c r="S1093" s="33">
        <v>1.64</v>
      </c>
      <c r="T1093" s="33"/>
      <c r="U1093" s="33"/>
      <c r="V1093" s="33"/>
      <c r="W1093" s="33"/>
      <c r="X1093" s="33"/>
      <c r="Y1093" s="33" t="s">
        <v>11308</v>
      </c>
      <c r="Z1093" s="33">
        <v>0</v>
      </c>
      <c r="AA1093" s="33">
        <v>0</v>
      </c>
      <c r="AB1093" s="33">
        <v>0</v>
      </c>
      <c r="AC1093" s="33">
        <v>0</v>
      </c>
      <c r="AD1093" s="33" t="s">
        <v>11803</v>
      </c>
      <c r="AE1093" s="33" t="s">
        <v>19696</v>
      </c>
      <c r="AF1093" s="33" t="s">
        <v>19697</v>
      </c>
      <c r="AG1093" s="33" t="s">
        <v>19698</v>
      </c>
      <c r="AH1093" s="33" t="s">
        <v>19699</v>
      </c>
      <c r="AI1093" s="33" t="s">
        <v>19700</v>
      </c>
      <c r="AJ1093" s="33" t="s">
        <v>19701</v>
      </c>
      <c r="AK1093" s="33" t="s">
        <v>12774</v>
      </c>
      <c r="AL1093" s="33" t="s">
        <v>19575</v>
      </c>
      <c r="AM1093" s="33" t="s">
        <v>19702</v>
      </c>
      <c r="AN1093" s="33"/>
      <c r="AO1093" s="33" t="s">
        <v>11627</v>
      </c>
      <c r="AP1093" s="33" t="s">
        <v>11318</v>
      </c>
      <c r="AQ1093" s="33">
        <v>0</v>
      </c>
      <c r="AR1093" s="33"/>
      <c r="AS1093" s="33"/>
      <c r="AT1093" s="33"/>
      <c r="AU1093" s="33"/>
      <c r="AV1093" s="33"/>
      <c r="AW1093" s="33"/>
      <c r="AX1093" s="33"/>
      <c r="AY1093" s="33"/>
      <c r="AZ1093" s="33"/>
      <c r="BA1093" s="33"/>
      <c r="BB1093" s="33"/>
      <c r="BC1093" s="33" t="s">
        <v>11306</v>
      </c>
      <c r="BD1093" s="33" t="s">
        <v>11318</v>
      </c>
      <c r="BE1093" s="33"/>
      <c r="BF1093" s="33"/>
      <c r="BG1093" s="33"/>
      <c r="BH1093" s="33"/>
      <c r="BI1093" s="33"/>
      <c r="BJ1093" s="33">
        <v>0</v>
      </c>
      <c r="BK1093" s="33" t="s">
        <v>31</v>
      </c>
      <c r="BL1093" s="33"/>
      <c r="BM1093" s="33" t="s">
        <v>22259</v>
      </c>
    </row>
    <row r="1094" spans="1:65" x14ac:dyDescent="0.25">
      <c r="A1094" s="33" t="s">
        <v>19703</v>
      </c>
      <c r="B1094" s="33" t="s">
        <v>19704</v>
      </c>
      <c r="C1094" s="33" t="s">
        <v>19705</v>
      </c>
      <c r="D1094" s="33" t="s">
        <v>13574</v>
      </c>
      <c r="E1094" s="33"/>
      <c r="F1094" s="33" t="s">
        <v>11550</v>
      </c>
      <c r="G1094" s="33">
        <v>258.8</v>
      </c>
      <c r="H1094" s="33">
        <v>0</v>
      </c>
      <c r="I1094" s="33"/>
      <c r="J1094" s="33" t="s">
        <v>11304</v>
      </c>
      <c r="K1094" s="33" t="s">
        <v>11306</v>
      </c>
      <c r="L1094" s="33">
        <v>105</v>
      </c>
      <c r="M1094" s="33"/>
      <c r="N1094" s="33"/>
      <c r="O1094" s="33"/>
      <c r="P1094" s="33" t="s">
        <v>11306</v>
      </c>
      <c r="Q1094" s="33" t="s">
        <v>11306</v>
      </c>
      <c r="R1094" s="33">
        <v>1.64</v>
      </c>
      <c r="S1094" s="33">
        <v>1.64</v>
      </c>
      <c r="T1094" s="33"/>
      <c r="U1094" s="33"/>
      <c r="V1094" s="33"/>
      <c r="W1094" s="33"/>
      <c r="X1094" s="33"/>
      <c r="Y1094" s="33" t="s">
        <v>11308</v>
      </c>
      <c r="Z1094" s="33">
        <v>0</v>
      </c>
      <c r="AA1094" s="33">
        <v>0</v>
      </c>
      <c r="AB1094" s="33">
        <v>0</v>
      </c>
      <c r="AC1094" s="33">
        <v>0</v>
      </c>
      <c r="AD1094" s="33" t="s">
        <v>11803</v>
      </c>
      <c r="AE1094" s="33" t="s">
        <v>19706</v>
      </c>
      <c r="AF1094" s="33" t="s">
        <v>19707</v>
      </c>
      <c r="AG1094" s="33" t="s">
        <v>19708</v>
      </c>
      <c r="AH1094" s="33" t="s">
        <v>19709</v>
      </c>
      <c r="AI1094" s="33" t="s">
        <v>19710</v>
      </c>
      <c r="AJ1094" s="33" t="s">
        <v>19711</v>
      </c>
      <c r="AK1094" s="33" t="s">
        <v>12774</v>
      </c>
      <c r="AL1094" s="33" t="s">
        <v>19575</v>
      </c>
      <c r="AM1094" s="33" t="s">
        <v>19712</v>
      </c>
      <c r="AN1094" s="33"/>
      <c r="AO1094" s="33" t="s">
        <v>11627</v>
      </c>
      <c r="AP1094" s="33" t="s">
        <v>11318</v>
      </c>
      <c r="AQ1094" s="33">
        <v>0</v>
      </c>
      <c r="AR1094" s="33"/>
      <c r="AS1094" s="33"/>
      <c r="AT1094" s="33"/>
      <c r="AU1094" s="33"/>
      <c r="AV1094" s="33"/>
      <c r="AW1094" s="33"/>
      <c r="AX1094" s="33"/>
      <c r="AY1094" s="33"/>
      <c r="AZ1094" s="33"/>
      <c r="BA1094" s="33"/>
      <c r="BB1094" s="33"/>
      <c r="BC1094" s="33" t="s">
        <v>11306</v>
      </c>
      <c r="BD1094" s="33" t="s">
        <v>11318</v>
      </c>
      <c r="BE1094" s="33"/>
      <c r="BF1094" s="33"/>
      <c r="BG1094" s="33"/>
      <c r="BH1094" s="33"/>
      <c r="BI1094" s="33"/>
      <c r="BJ1094" s="33">
        <v>0</v>
      </c>
      <c r="BK1094" s="33" t="s">
        <v>31</v>
      </c>
      <c r="BL1094" s="33"/>
      <c r="BM1094" s="33" t="s">
        <v>22259</v>
      </c>
    </row>
    <row r="1095" spans="1:65" x14ac:dyDescent="0.25">
      <c r="A1095" s="33" t="s">
        <v>19713</v>
      </c>
      <c r="B1095" s="33" t="s">
        <v>19714</v>
      </c>
      <c r="C1095" s="33" t="s">
        <v>19715</v>
      </c>
      <c r="D1095" s="33" t="s">
        <v>13574</v>
      </c>
      <c r="E1095" s="33" t="s">
        <v>11800</v>
      </c>
      <c r="F1095" s="33" t="s">
        <v>11550</v>
      </c>
      <c r="G1095" s="33">
        <v>336.8</v>
      </c>
      <c r="H1095" s="33">
        <v>0</v>
      </c>
      <c r="I1095" s="33"/>
      <c r="J1095" s="33" t="s">
        <v>11304</v>
      </c>
      <c r="K1095" s="33" t="s">
        <v>14781</v>
      </c>
      <c r="L1095" s="33">
        <v>120</v>
      </c>
      <c r="M1095" s="33"/>
      <c r="N1095" s="33"/>
      <c r="O1095" s="33"/>
      <c r="P1095" s="33" t="s">
        <v>11306</v>
      </c>
      <c r="Q1095" s="33" t="s">
        <v>11306</v>
      </c>
      <c r="R1095" s="33">
        <v>0</v>
      </c>
      <c r="S1095" s="33">
        <v>0</v>
      </c>
      <c r="T1095" s="33" t="s">
        <v>17973</v>
      </c>
      <c r="U1095" s="33" t="s">
        <v>17973</v>
      </c>
      <c r="V1095" s="33"/>
      <c r="W1095" s="33"/>
      <c r="X1095" s="33"/>
      <c r="Y1095" s="33" t="s">
        <v>11308</v>
      </c>
      <c r="Z1095" s="33">
        <v>0</v>
      </c>
      <c r="AA1095" s="33">
        <v>0</v>
      </c>
      <c r="AB1095" s="33">
        <v>0</v>
      </c>
      <c r="AC1095" s="33">
        <v>0</v>
      </c>
      <c r="AD1095" s="33" t="s">
        <v>11803</v>
      </c>
      <c r="AE1095" s="33" t="s">
        <v>19716</v>
      </c>
      <c r="AF1095" s="33" t="s">
        <v>19717</v>
      </c>
      <c r="AG1095" s="33" t="s">
        <v>19718</v>
      </c>
      <c r="AH1095" s="33" t="s">
        <v>19719</v>
      </c>
      <c r="AI1095" s="33" t="s">
        <v>19720</v>
      </c>
      <c r="AJ1095" s="33" t="s">
        <v>19721</v>
      </c>
      <c r="AK1095" s="33" t="s">
        <v>12774</v>
      </c>
      <c r="AL1095" s="33" t="s">
        <v>19575</v>
      </c>
      <c r="AM1095" s="33" t="s">
        <v>19722</v>
      </c>
      <c r="AN1095" s="33"/>
      <c r="AO1095" s="33" t="s">
        <v>11627</v>
      </c>
      <c r="AP1095" s="33" t="s">
        <v>11318</v>
      </c>
      <c r="AQ1095" s="33">
        <v>0</v>
      </c>
      <c r="AR1095" s="33"/>
      <c r="AS1095" s="33"/>
      <c r="AT1095" s="33"/>
      <c r="AU1095" s="33"/>
      <c r="AV1095" s="33"/>
      <c r="AW1095" s="33"/>
      <c r="AX1095" s="33"/>
      <c r="AY1095" s="33"/>
      <c r="AZ1095" s="33"/>
      <c r="BA1095" s="33"/>
      <c r="BB1095" s="33"/>
      <c r="BC1095" s="33" t="s">
        <v>11306</v>
      </c>
      <c r="BD1095" s="33" t="s">
        <v>11318</v>
      </c>
      <c r="BE1095" s="33"/>
      <c r="BF1095" s="33"/>
      <c r="BG1095" s="33"/>
      <c r="BH1095" s="33"/>
      <c r="BI1095" s="33"/>
      <c r="BJ1095" s="33">
        <v>0</v>
      </c>
      <c r="BK1095" s="33" t="s">
        <v>31</v>
      </c>
      <c r="BL1095" s="33"/>
      <c r="BM1095" s="33" t="s">
        <v>22259</v>
      </c>
    </row>
    <row r="1096" spans="1:65" x14ac:dyDescent="0.25">
      <c r="A1096" s="33" t="s">
        <v>19723</v>
      </c>
      <c r="B1096" s="33" t="s">
        <v>1247</v>
      </c>
      <c r="C1096" s="33" t="s">
        <v>19724</v>
      </c>
      <c r="D1096" s="33" t="s">
        <v>13574</v>
      </c>
      <c r="E1096" s="33" t="s">
        <v>11800</v>
      </c>
      <c r="F1096" s="33" t="s">
        <v>11550</v>
      </c>
      <c r="G1096" s="33">
        <v>336.8</v>
      </c>
      <c r="H1096" s="33">
        <v>0</v>
      </c>
      <c r="I1096" s="33"/>
      <c r="J1096" s="33" t="s">
        <v>11304</v>
      </c>
      <c r="K1096" s="33" t="s">
        <v>14876</v>
      </c>
      <c r="L1096" s="33">
        <v>120</v>
      </c>
      <c r="M1096" s="33"/>
      <c r="N1096" s="33"/>
      <c r="O1096" s="33"/>
      <c r="P1096" s="33" t="s">
        <v>11306</v>
      </c>
      <c r="Q1096" s="33" t="s">
        <v>11306</v>
      </c>
      <c r="R1096" s="33">
        <v>0</v>
      </c>
      <c r="S1096" s="33">
        <v>0</v>
      </c>
      <c r="T1096" s="33" t="s">
        <v>17973</v>
      </c>
      <c r="U1096" s="33" t="s">
        <v>17973</v>
      </c>
      <c r="V1096" s="33"/>
      <c r="W1096" s="33"/>
      <c r="X1096" s="33"/>
      <c r="Y1096" s="33" t="s">
        <v>11308</v>
      </c>
      <c r="Z1096" s="33">
        <v>0</v>
      </c>
      <c r="AA1096" s="33">
        <v>0</v>
      </c>
      <c r="AB1096" s="33">
        <v>0</v>
      </c>
      <c r="AC1096" s="33">
        <v>0</v>
      </c>
      <c r="AD1096" s="33" t="s">
        <v>11803</v>
      </c>
      <c r="AE1096" s="33" t="s">
        <v>19725</v>
      </c>
      <c r="AF1096" s="33" t="s">
        <v>19726</v>
      </c>
      <c r="AG1096" s="33" t="s">
        <v>19727</v>
      </c>
      <c r="AH1096" s="33" t="s">
        <v>19728</v>
      </c>
      <c r="AI1096" s="33" t="s">
        <v>19729</v>
      </c>
      <c r="AJ1096" s="33" t="s">
        <v>19730</v>
      </c>
      <c r="AK1096" s="33" t="s">
        <v>12774</v>
      </c>
      <c r="AL1096" s="33" t="s">
        <v>19575</v>
      </c>
      <c r="AM1096" s="33" t="s">
        <v>19731</v>
      </c>
      <c r="AN1096" s="33"/>
      <c r="AO1096" s="33" t="s">
        <v>11627</v>
      </c>
      <c r="AP1096" s="33" t="s">
        <v>11318</v>
      </c>
      <c r="AQ1096" s="33">
        <v>0</v>
      </c>
      <c r="AR1096" s="33"/>
      <c r="AS1096" s="33"/>
      <c r="AT1096" s="33"/>
      <c r="AU1096" s="33"/>
      <c r="AV1096" s="33"/>
      <c r="AW1096" s="33"/>
      <c r="AX1096" s="33"/>
      <c r="AY1096" s="33"/>
      <c r="AZ1096" s="33"/>
      <c r="BA1096" s="33"/>
      <c r="BB1096" s="33"/>
      <c r="BC1096" s="33" t="s">
        <v>11306</v>
      </c>
      <c r="BD1096" s="33" t="s">
        <v>11318</v>
      </c>
      <c r="BE1096" s="33"/>
      <c r="BF1096" s="33"/>
      <c r="BG1096" s="33"/>
      <c r="BH1096" s="33"/>
      <c r="BI1096" s="33"/>
      <c r="BJ1096" s="33">
        <v>0</v>
      </c>
      <c r="BK1096" s="33" t="s">
        <v>31</v>
      </c>
      <c r="BL1096" s="33"/>
      <c r="BM1096" s="33" t="s">
        <v>22259</v>
      </c>
    </row>
    <row r="1097" spans="1:65" x14ac:dyDescent="0.25">
      <c r="A1097" s="33" t="s">
        <v>19732</v>
      </c>
      <c r="B1097" s="33" t="s">
        <v>1242</v>
      </c>
      <c r="C1097" s="33" t="s">
        <v>19733</v>
      </c>
      <c r="D1097" s="33" t="s">
        <v>13574</v>
      </c>
      <c r="E1097" s="33" t="s">
        <v>11800</v>
      </c>
      <c r="F1097" s="33" t="s">
        <v>11550</v>
      </c>
      <c r="G1097" s="33">
        <v>336.8</v>
      </c>
      <c r="H1097" s="33">
        <v>0</v>
      </c>
      <c r="I1097" s="33"/>
      <c r="J1097" s="33" t="s">
        <v>11304</v>
      </c>
      <c r="K1097" s="33" t="s">
        <v>14876</v>
      </c>
      <c r="L1097" s="33">
        <v>120</v>
      </c>
      <c r="M1097" s="33"/>
      <c r="N1097" s="33"/>
      <c r="O1097" s="33"/>
      <c r="P1097" s="33" t="s">
        <v>11306</v>
      </c>
      <c r="Q1097" s="33" t="s">
        <v>11306</v>
      </c>
      <c r="R1097" s="33">
        <v>0</v>
      </c>
      <c r="S1097" s="33">
        <v>0</v>
      </c>
      <c r="T1097" s="33" t="s">
        <v>17973</v>
      </c>
      <c r="U1097" s="33" t="s">
        <v>17973</v>
      </c>
      <c r="V1097" s="33"/>
      <c r="W1097" s="33"/>
      <c r="X1097" s="33"/>
      <c r="Y1097" s="33" t="s">
        <v>11308</v>
      </c>
      <c r="Z1097" s="33">
        <v>0</v>
      </c>
      <c r="AA1097" s="33">
        <v>0</v>
      </c>
      <c r="AB1097" s="33">
        <v>0</v>
      </c>
      <c r="AC1097" s="33">
        <v>0</v>
      </c>
      <c r="AD1097" s="33" t="s">
        <v>11803</v>
      </c>
      <c r="AE1097" s="33" t="s">
        <v>19734</v>
      </c>
      <c r="AF1097" s="33" t="s">
        <v>19735</v>
      </c>
      <c r="AG1097" s="33" t="s">
        <v>19736</v>
      </c>
      <c r="AH1097" s="33" t="s">
        <v>19737</v>
      </c>
      <c r="AI1097" s="33" t="s">
        <v>19738</v>
      </c>
      <c r="AJ1097" s="33" t="s">
        <v>19739</v>
      </c>
      <c r="AK1097" s="33" t="s">
        <v>12774</v>
      </c>
      <c r="AL1097" s="33" t="s">
        <v>19575</v>
      </c>
      <c r="AM1097" s="33" t="s">
        <v>19740</v>
      </c>
      <c r="AN1097" s="33"/>
      <c r="AO1097" s="33" t="s">
        <v>11627</v>
      </c>
      <c r="AP1097" s="33" t="s">
        <v>11318</v>
      </c>
      <c r="AQ1097" s="33">
        <v>0</v>
      </c>
      <c r="AR1097" s="33"/>
      <c r="AS1097" s="33"/>
      <c r="AT1097" s="33"/>
      <c r="AU1097" s="33"/>
      <c r="AV1097" s="33"/>
      <c r="AW1097" s="33"/>
      <c r="AX1097" s="33"/>
      <c r="AY1097" s="33"/>
      <c r="AZ1097" s="33"/>
      <c r="BA1097" s="33"/>
      <c r="BB1097" s="33"/>
      <c r="BC1097" s="33" t="s">
        <v>11306</v>
      </c>
      <c r="BD1097" s="33" t="s">
        <v>11318</v>
      </c>
      <c r="BE1097" s="33"/>
      <c r="BF1097" s="33"/>
      <c r="BG1097" s="33"/>
      <c r="BH1097" s="33"/>
      <c r="BI1097" s="33"/>
      <c r="BJ1097" s="33">
        <v>0</v>
      </c>
      <c r="BK1097" s="33" t="s">
        <v>31</v>
      </c>
      <c r="BL1097" s="33"/>
      <c r="BM1097" s="33" t="s">
        <v>22259</v>
      </c>
    </row>
    <row r="1098" spans="1:65" x14ac:dyDescent="0.25">
      <c r="A1098" s="33" t="s">
        <v>19741</v>
      </c>
      <c r="B1098" s="33" t="s">
        <v>1212</v>
      </c>
      <c r="C1098" s="33" t="s">
        <v>19742</v>
      </c>
      <c r="D1098" s="33" t="s">
        <v>13574</v>
      </c>
      <c r="E1098" s="33" t="s">
        <v>11800</v>
      </c>
      <c r="F1098" s="33" t="s">
        <v>11550</v>
      </c>
      <c r="G1098" s="33">
        <v>336.8</v>
      </c>
      <c r="H1098" s="33">
        <v>0</v>
      </c>
      <c r="I1098" s="33"/>
      <c r="J1098" s="33" t="s">
        <v>11304</v>
      </c>
      <c r="K1098" s="33" t="s">
        <v>15575</v>
      </c>
      <c r="L1098" s="33">
        <v>120</v>
      </c>
      <c r="M1098" s="33"/>
      <c r="N1098" s="33"/>
      <c r="O1098" s="33"/>
      <c r="P1098" s="33" t="s">
        <v>11306</v>
      </c>
      <c r="Q1098" s="33" t="s">
        <v>11306</v>
      </c>
      <c r="R1098" s="33">
        <v>0</v>
      </c>
      <c r="S1098" s="33">
        <v>0</v>
      </c>
      <c r="T1098" s="33" t="s">
        <v>17973</v>
      </c>
      <c r="U1098" s="33" t="s">
        <v>17973</v>
      </c>
      <c r="V1098" s="33"/>
      <c r="W1098" s="33"/>
      <c r="X1098" s="33"/>
      <c r="Y1098" s="33" t="s">
        <v>11308</v>
      </c>
      <c r="Z1098" s="33">
        <v>0</v>
      </c>
      <c r="AA1098" s="33">
        <v>0</v>
      </c>
      <c r="AB1098" s="33">
        <v>0</v>
      </c>
      <c r="AC1098" s="33">
        <v>0</v>
      </c>
      <c r="AD1098" s="33" t="s">
        <v>11803</v>
      </c>
      <c r="AE1098" s="33" t="s">
        <v>19743</v>
      </c>
      <c r="AF1098" s="33" t="s">
        <v>19744</v>
      </c>
      <c r="AG1098" s="33" t="s">
        <v>19745</v>
      </c>
      <c r="AH1098" s="33" t="s">
        <v>19746</v>
      </c>
      <c r="AI1098" s="33" t="s">
        <v>19747</v>
      </c>
      <c r="AJ1098" s="33" t="s">
        <v>19748</v>
      </c>
      <c r="AK1098" s="33" t="s">
        <v>12774</v>
      </c>
      <c r="AL1098" s="33" t="s">
        <v>19575</v>
      </c>
      <c r="AM1098" s="33" t="s">
        <v>19749</v>
      </c>
      <c r="AN1098" s="33"/>
      <c r="AO1098" s="33" t="s">
        <v>11627</v>
      </c>
      <c r="AP1098" s="33" t="s">
        <v>11318</v>
      </c>
      <c r="AQ1098" s="33">
        <v>0</v>
      </c>
      <c r="AR1098" s="33"/>
      <c r="AS1098" s="33"/>
      <c r="AT1098" s="33"/>
      <c r="AU1098" s="33"/>
      <c r="AV1098" s="33"/>
      <c r="AW1098" s="33"/>
      <c r="AX1098" s="33"/>
      <c r="AY1098" s="33"/>
      <c r="AZ1098" s="33"/>
      <c r="BA1098" s="33"/>
      <c r="BB1098" s="33"/>
      <c r="BC1098" s="33" t="s">
        <v>11306</v>
      </c>
      <c r="BD1098" s="33" t="s">
        <v>11318</v>
      </c>
      <c r="BE1098" s="33"/>
      <c r="BF1098" s="33"/>
      <c r="BG1098" s="33"/>
      <c r="BH1098" s="33"/>
      <c r="BI1098" s="33"/>
      <c r="BJ1098" s="33">
        <v>0</v>
      </c>
      <c r="BK1098" s="33" t="s">
        <v>31</v>
      </c>
      <c r="BL1098" s="33"/>
      <c r="BM1098" s="33" t="s">
        <v>22259</v>
      </c>
    </row>
    <row r="1099" spans="1:65" x14ac:dyDescent="0.25">
      <c r="A1099" s="33" t="s">
        <v>19750</v>
      </c>
      <c r="B1099" s="33" t="s">
        <v>19751</v>
      </c>
      <c r="C1099" s="33" t="s">
        <v>19752</v>
      </c>
      <c r="D1099" s="33" t="s">
        <v>13574</v>
      </c>
      <c r="E1099" s="33" t="s">
        <v>11800</v>
      </c>
      <c r="F1099" s="33" t="s">
        <v>11550</v>
      </c>
      <c r="G1099" s="33">
        <v>336.8</v>
      </c>
      <c r="H1099" s="33">
        <v>0</v>
      </c>
      <c r="I1099" s="33"/>
      <c r="J1099" s="33" t="s">
        <v>11304</v>
      </c>
      <c r="K1099" s="33" t="s">
        <v>14781</v>
      </c>
      <c r="L1099" s="33">
        <v>120</v>
      </c>
      <c r="M1099" s="33"/>
      <c r="N1099" s="33"/>
      <c r="O1099" s="33"/>
      <c r="P1099" s="33" t="s">
        <v>11306</v>
      </c>
      <c r="Q1099" s="33" t="s">
        <v>11306</v>
      </c>
      <c r="R1099" s="33">
        <v>0</v>
      </c>
      <c r="S1099" s="33">
        <v>0</v>
      </c>
      <c r="T1099" s="33" t="s">
        <v>17973</v>
      </c>
      <c r="U1099" s="33" t="s">
        <v>17973</v>
      </c>
      <c r="V1099" s="33"/>
      <c r="W1099" s="33"/>
      <c r="X1099" s="33"/>
      <c r="Y1099" s="33" t="s">
        <v>11308</v>
      </c>
      <c r="Z1099" s="33">
        <v>0</v>
      </c>
      <c r="AA1099" s="33">
        <v>0</v>
      </c>
      <c r="AB1099" s="33">
        <v>0</v>
      </c>
      <c r="AC1099" s="33">
        <v>0</v>
      </c>
      <c r="AD1099" s="33" t="s">
        <v>11803</v>
      </c>
      <c r="AE1099" s="33" t="s">
        <v>19753</v>
      </c>
      <c r="AF1099" s="33" t="s">
        <v>19754</v>
      </c>
      <c r="AG1099" s="33" t="s">
        <v>19755</v>
      </c>
      <c r="AH1099" s="33" t="s">
        <v>19756</v>
      </c>
      <c r="AI1099" s="33" t="s">
        <v>19757</v>
      </c>
      <c r="AJ1099" s="33" t="s">
        <v>19758</v>
      </c>
      <c r="AK1099" s="33" t="s">
        <v>12774</v>
      </c>
      <c r="AL1099" s="33" t="s">
        <v>19575</v>
      </c>
      <c r="AM1099" s="33" t="s">
        <v>19759</v>
      </c>
      <c r="AN1099" s="33"/>
      <c r="AO1099" s="33" t="s">
        <v>11627</v>
      </c>
      <c r="AP1099" s="33" t="s">
        <v>11318</v>
      </c>
      <c r="AQ1099" s="33">
        <v>0</v>
      </c>
      <c r="AR1099" s="33"/>
      <c r="AS1099" s="33"/>
      <c r="AT1099" s="33"/>
      <c r="AU1099" s="33"/>
      <c r="AV1099" s="33"/>
      <c r="AW1099" s="33"/>
      <c r="AX1099" s="33"/>
      <c r="AY1099" s="33"/>
      <c r="AZ1099" s="33"/>
      <c r="BA1099" s="33"/>
      <c r="BB1099" s="33"/>
      <c r="BC1099" s="33" t="s">
        <v>11306</v>
      </c>
      <c r="BD1099" s="33" t="s">
        <v>11318</v>
      </c>
      <c r="BE1099" s="33"/>
      <c r="BF1099" s="33"/>
      <c r="BG1099" s="33"/>
      <c r="BH1099" s="33"/>
      <c r="BI1099" s="33"/>
      <c r="BJ1099" s="33">
        <v>0</v>
      </c>
      <c r="BK1099" s="33" t="s">
        <v>31</v>
      </c>
      <c r="BL1099" s="33"/>
      <c r="BM1099" s="33" t="s">
        <v>22259</v>
      </c>
    </row>
    <row r="1100" spans="1:65" x14ac:dyDescent="0.25">
      <c r="A1100" s="33" t="s">
        <v>19760</v>
      </c>
      <c r="B1100" s="33" t="s">
        <v>19761</v>
      </c>
      <c r="C1100" s="33" t="s">
        <v>19762</v>
      </c>
      <c r="D1100" s="33" t="s">
        <v>13574</v>
      </c>
      <c r="E1100" s="33" t="s">
        <v>11800</v>
      </c>
      <c r="F1100" s="33" t="s">
        <v>11550</v>
      </c>
      <c r="G1100" s="33">
        <v>336.8</v>
      </c>
      <c r="H1100" s="33">
        <v>0</v>
      </c>
      <c r="I1100" s="33"/>
      <c r="J1100" s="33" t="s">
        <v>11304</v>
      </c>
      <c r="K1100" s="33" t="s">
        <v>14864</v>
      </c>
      <c r="L1100" s="33">
        <v>120</v>
      </c>
      <c r="M1100" s="33"/>
      <c r="N1100" s="33"/>
      <c r="O1100" s="33"/>
      <c r="P1100" s="33" t="s">
        <v>11306</v>
      </c>
      <c r="Q1100" s="33" t="s">
        <v>11306</v>
      </c>
      <c r="R1100" s="33">
        <v>0</v>
      </c>
      <c r="S1100" s="33">
        <v>0</v>
      </c>
      <c r="T1100" s="33" t="s">
        <v>17973</v>
      </c>
      <c r="U1100" s="33" t="s">
        <v>17973</v>
      </c>
      <c r="V1100" s="33"/>
      <c r="W1100" s="33"/>
      <c r="X1100" s="33"/>
      <c r="Y1100" s="33" t="s">
        <v>11308</v>
      </c>
      <c r="Z1100" s="33">
        <v>0</v>
      </c>
      <c r="AA1100" s="33">
        <v>0</v>
      </c>
      <c r="AB1100" s="33">
        <v>0</v>
      </c>
      <c r="AC1100" s="33">
        <v>0</v>
      </c>
      <c r="AD1100" s="33" t="s">
        <v>11803</v>
      </c>
      <c r="AE1100" s="33" t="s">
        <v>19763</v>
      </c>
      <c r="AF1100" s="33" t="s">
        <v>19764</v>
      </c>
      <c r="AG1100" s="33" t="s">
        <v>19765</v>
      </c>
      <c r="AH1100" s="33" t="s">
        <v>19766</v>
      </c>
      <c r="AI1100" s="33" t="s">
        <v>19767</v>
      </c>
      <c r="AJ1100" s="33" t="s">
        <v>19768</v>
      </c>
      <c r="AK1100" s="33" t="s">
        <v>12774</v>
      </c>
      <c r="AL1100" s="33" t="s">
        <v>19575</v>
      </c>
      <c r="AM1100" s="33" t="s">
        <v>19769</v>
      </c>
      <c r="AN1100" s="33"/>
      <c r="AO1100" s="33" t="s">
        <v>11627</v>
      </c>
      <c r="AP1100" s="33" t="s">
        <v>11318</v>
      </c>
      <c r="AQ1100" s="33">
        <v>0</v>
      </c>
      <c r="AR1100" s="33"/>
      <c r="AS1100" s="33"/>
      <c r="AT1100" s="33"/>
      <c r="AU1100" s="33"/>
      <c r="AV1100" s="33"/>
      <c r="AW1100" s="33"/>
      <c r="AX1100" s="33"/>
      <c r="AY1100" s="33"/>
      <c r="AZ1100" s="33"/>
      <c r="BA1100" s="33"/>
      <c r="BB1100" s="33"/>
      <c r="BC1100" s="33" t="s">
        <v>11306</v>
      </c>
      <c r="BD1100" s="33" t="s">
        <v>11318</v>
      </c>
      <c r="BE1100" s="33"/>
      <c r="BF1100" s="33"/>
      <c r="BG1100" s="33"/>
      <c r="BH1100" s="33"/>
      <c r="BI1100" s="33"/>
      <c r="BJ1100" s="33">
        <v>0</v>
      </c>
      <c r="BK1100" s="33" t="s">
        <v>31</v>
      </c>
      <c r="BL1100" s="33"/>
      <c r="BM1100" s="33" t="s">
        <v>22259</v>
      </c>
    </row>
    <row r="1101" spans="1:65" x14ac:dyDescent="0.25">
      <c r="A1101" s="33" t="s">
        <v>19770</v>
      </c>
      <c r="B1101" s="33" t="s">
        <v>19771</v>
      </c>
      <c r="C1101" s="33" t="s">
        <v>19772</v>
      </c>
      <c r="D1101" s="33" t="s">
        <v>13574</v>
      </c>
      <c r="E1101" s="33" t="s">
        <v>11800</v>
      </c>
      <c r="F1101" s="33" t="s">
        <v>11550</v>
      </c>
      <c r="G1101" s="33">
        <v>336.8</v>
      </c>
      <c r="H1101" s="33">
        <v>0</v>
      </c>
      <c r="I1101" s="33"/>
      <c r="J1101" s="33" t="s">
        <v>11304</v>
      </c>
      <c r="K1101" s="33" t="s">
        <v>14781</v>
      </c>
      <c r="L1101" s="33">
        <v>120</v>
      </c>
      <c r="M1101" s="33"/>
      <c r="N1101" s="33"/>
      <c r="O1101" s="33"/>
      <c r="P1101" s="33" t="s">
        <v>11306</v>
      </c>
      <c r="Q1101" s="33" t="s">
        <v>11306</v>
      </c>
      <c r="R1101" s="33">
        <v>0</v>
      </c>
      <c r="S1101" s="33">
        <v>0</v>
      </c>
      <c r="T1101" s="33" t="s">
        <v>17973</v>
      </c>
      <c r="U1101" s="33" t="s">
        <v>17973</v>
      </c>
      <c r="V1101" s="33"/>
      <c r="W1101" s="33"/>
      <c r="X1101" s="33"/>
      <c r="Y1101" s="33" t="s">
        <v>11308</v>
      </c>
      <c r="Z1101" s="33">
        <v>0</v>
      </c>
      <c r="AA1101" s="33">
        <v>0</v>
      </c>
      <c r="AB1101" s="33">
        <v>0</v>
      </c>
      <c r="AC1101" s="33">
        <v>0</v>
      </c>
      <c r="AD1101" s="33" t="s">
        <v>11803</v>
      </c>
      <c r="AE1101" s="33" t="s">
        <v>19773</v>
      </c>
      <c r="AF1101" s="33" t="s">
        <v>19774</v>
      </c>
      <c r="AG1101" s="33" t="s">
        <v>19775</v>
      </c>
      <c r="AH1101" s="33" t="s">
        <v>19776</v>
      </c>
      <c r="AI1101" s="33" t="s">
        <v>19777</v>
      </c>
      <c r="AJ1101" s="33" t="s">
        <v>19778</v>
      </c>
      <c r="AK1101" s="33" t="s">
        <v>12774</v>
      </c>
      <c r="AL1101" s="33" t="s">
        <v>19575</v>
      </c>
      <c r="AM1101" s="33" t="s">
        <v>19779</v>
      </c>
      <c r="AN1101" s="33"/>
      <c r="AO1101" s="33" t="s">
        <v>11627</v>
      </c>
      <c r="AP1101" s="33" t="s">
        <v>11318</v>
      </c>
      <c r="AQ1101" s="33">
        <v>0</v>
      </c>
      <c r="AR1101" s="33"/>
      <c r="AS1101" s="33"/>
      <c r="AT1101" s="33"/>
      <c r="AU1101" s="33"/>
      <c r="AV1101" s="33"/>
      <c r="AW1101" s="33"/>
      <c r="AX1101" s="33"/>
      <c r="AY1101" s="33"/>
      <c r="AZ1101" s="33"/>
      <c r="BA1101" s="33"/>
      <c r="BB1101" s="33"/>
      <c r="BC1101" s="33" t="s">
        <v>11306</v>
      </c>
      <c r="BD1101" s="33" t="s">
        <v>11318</v>
      </c>
      <c r="BE1101" s="33"/>
      <c r="BF1101" s="33"/>
      <c r="BG1101" s="33"/>
      <c r="BH1101" s="33"/>
      <c r="BI1101" s="33"/>
      <c r="BJ1101" s="33">
        <v>0</v>
      </c>
      <c r="BK1101" s="33" t="s">
        <v>31</v>
      </c>
      <c r="BL1101" s="33"/>
      <c r="BM1101" s="33" t="s">
        <v>22259</v>
      </c>
    </row>
    <row r="1102" spans="1:65" x14ac:dyDescent="0.25">
      <c r="A1102" s="33" t="s">
        <v>19780</v>
      </c>
      <c r="B1102" s="33" t="s">
        <v>19781</v>
      </c>
      <c r="C1102" s="33" t="s">
        <v>19782</v>
      </c>
      <c r="D1102" s="33" t="s">
        <v>13574</v>
      </c>
      <c r="E1102" s="33" t="s">
        <v>11800</v>
      </c>
      <c r="F1102" s="33" t="s">
        <v>11550</v>
      </c>
      <c r="G1102" s="33">
        <v>336.8</v>
      </c>
      <c r="H1102" s="33">
        <v>0</v>
      </c>
      <c r="I1102" s="33"/>
      <c r="J1102" s="33" t="s">
        <v>11304</v>
      </c>
      <c r="K1102" s="33" t="s">
        <v>14781</v>
      </c>
      <c r="L1102" s="33">
        <v>120</v>
      </c>
      <c r="M1102" s="33"/>
      <c r="N1102" s="33"/>
      <c r="O1102" s="33"/>
      <c r="P1102" s="33" t="s">
        <v>11306</v>
      </c>
      <c r="Q1102" s="33" t="s">
        <v>11306</v>
      </c>
      <c r="R1102" s="33">
        <v>0</v>
      </c>
      <c r="S1102" s="33">
        <v>0</v>
      </c>
      <c r="T1102" s="33" t="s">
        <v>17973</v>
      </c>
      <c r="U1102" s="33" t="s">
        <v>17973</v>
      </c>
      <c r="V1102" s="33"/>
      <c r="W1102" s="33"/>
      <c r="X1102" s="33"/>
      <c r="Y1102" s="33" t="s">
        <v>11308</v>
      </c>
      <c r="Z1102" s="33">
        <v>0</v>
      </c>
      <c r="AA1102" s="33">
        <v>0</v>
      </c>
      <c r="AB1102" s="33">
        <v>0</v>
      </c>
      <c r="AC1102" s="33">
        <v>0</v>
      </c>
      <c r="AD1102" s="33" t="s">
        <v>11803</v>
      </c>
      <c r="AE1102" s="33" t="s">
        <v>19783</v>
      </c>
      <c r="AF1102" s="33" t="s">
        <v>19784</v>
      </c>
      <c r="AG1102" s="33" t="s">
        <v>19785</v>
      </c>
      <c r="AH1102" s="33" t="s">
        <v>19786</v>
      </c>
      <c r="AI1102" s="33" t="s">
        <v>19787</v>
      </c>
      <c r="AJ1102" s="33" t="s">
        <v>19788</v>
      </c>
      <c r="AK1102" s="33" t="s">
        <v>12774</v>
      </c>
      <c r="AL1102" s="33" t="s">
        <v>19575</v>
      </c>
      <c r="AM1102" s="33" t="s">
        <v>19789</v>
      </c>
      <c r="AN1102" s="33"/>
      <c r="AO1102" s="33" t="s">
        <v>11627</v>
      </c>
      <c r="AP1102" s="33" t="s">
        <v>11318</v>
      </c>
      <c r="AQ1102" s="33">
        <v>0</v>
      </c>
      <c r="AR1102" s="33"/>
      <c r="AS1102" s="33"/>
      <c r="AT1102" s="33"/>
      <c r="AU1102" s="33"/>
      <c r="AV1102" s="33"/>
      <c r="AW1102" s="33"/>
      <c r="AX1102" s="33"/>
      <c r="AY1102" s="33"/>
      <c r="AZ1102" s="33"/>
      <c r="BA1102" s="33"/>
      <c r="BB1102" s="33"/>
      <c r="BC1102" s="33" t="s">
        <v>11306</v>
      </c>
      <c r="BD1102" s="33" t="s">
        <v>11318</v>
      </c>
      <c r="BE1102" s="33"/>
      <c r="BF1102" s="33"/>
      <c r="BG1102" s="33"/>
      <c r="BH1102" s="33"/>
      <c r="BI1102" s="33"/>
      <c r="BJ1102" s="33">
        <v>0</v>
      </c>
      <c r="BK1102" s="33" t="s">
        <v>31</v>
      </c>
      <c r="BL1102" s="33"/>
      <c r="BM1102" s="33" t="s">
        <v>22259</v>
      </c>
    </row>
    <row r="1103" spans="1:65" x14ac:dyDescent="0.25">
      <c r="A1103" s="33" t="s">
        <v>19790</v>
      </c>
      <c r="B1103" s="33" t="s">
        <v>19791</v>
      </c>
      <c r="C1103" s="33" t="s">
        <v>19792</v>
      </c>
      <c r="D1103" s="33" t="s">
        <v>13574</v>
      </c>
      <c r="E1103" s="33" t="s">
        <v>11800</v>
      </c>
      <c r="F1103" s="33" t="s">
        <v>11550</v>
      </c>
      <c r="G1103" s="33">
        <v>336.8</v>
      </c>
      <c r="H1103" s="33">
        <v>0</v>
      </c>
      <c r="I1103" s="33"/>
      <c r="J1103" s="33" t="s">
        <v>11304</v>
      </c>
      <c r="K1103" s="33" t="s">
        <v>14781</v>
      </c>
      <c r="L1103" s="33">
        <v>120</v>
      </c>
      <c r="M1103" s="33"/>
      <c r="N1103" s="33"/>
      <c r="O1103" s="33"/>
      <c r="P1103" s="33" t="s">
        <v>11306</v>
      </c>
      <c r="Q1103" s="33" t="s">
        <v>11306</v>
      </c>
      <c r="R1103" s="33">
        <v>0</v>
      </c>
      <c r="S1103" s="33">
        <v>0</v>
      </c>
      <c r="T1103" s="33" t="s">
        <v>17973</v>
      </c>
      <c r="U1103" s="33" t="s">
        <v>17973</v>
      </c>
      <c r="V1103" s="33"/>
      <c r="W1103" s="33"/>
      <c r="X1103" s="33"/>
      <c r="Y1103" s="33" t="s">
        <v>11308</v>
      </c>
      <c r="Z1103" s="33">
        <v>0</v>
      </c>
      <c r="AA1103" s="33">
        <v>0</v>
      </c>
      <c r="AB1103" s="33">
        <v>0</v>
      </c>
      <c r="AC1103" s="33">
        <v>0</v>
      </c>
      <c r="AD1103" s="33" t="s">
        <v>11803</v>
      </c>
      <c r="AE1103" s="33" t="s">
        <v>19793</v>
      </c>
      <c r="AF1103" s="33" t="s">
        <v>19794</v>
      </c>
      <c r="AG1103" s="33" t="s">
        <v>19795</v>
      </c>
      <c r="AH1103" s="33" t="s">
        <v>19796</v>
      </c>
      <c r="AI1103" s="33" t="s">
        <v>19797</v>
      </c>
      <c r="AJ1103" s="33" t="s">
        <v>19798</v>
      </c>
      <c r="AK1103" s="33" t="s">
        <v>12774</v>
      </c>
      <c r="AL1103" s="33" t="s">
        <v>19575</v>
      </c>
      <c r="AM1103" s="33" t="s">
        <v>19799</v>
      </c>
      <c r="AN1103" s="33"/>
      <c r="AO1103" s="33" t="s">
        <v>11627</v>
      </c>
      <c r="AP1103" s="33" t="s">
        <v>11318</v>
      </c>
      <c r="AQ1103" s="33">
        <v>0</v>
      </c>
      <c r="AR1103" s="33"/>
      <c r="AS1103" s="33"/>
      <c r="AT1103" s="33"/>
      <c r="AU1103" s="33"/>
      <c r="AV1103" s="33"/>
      <c r="AW1103" s="33"/>
      <c r="AX1103" s="33"/>
      <c r="AY1103" s="33"/>
      <c r="AZ1103" s="33"/>
      <c r="BA1103" s="33"/>
      <c r="BB1103" s="33"/>
      <c r="BC1103" s="33" t="s">
        <v>11306</v>
      </c>
      <c r="BD1103" s="33" t="s">
        <v>11318</v>
      </c>
      <c r="BE1103" s="33"/>
      <c r="BF1103" s="33"/>
      <c r="BG1103" s="33"/>
      <c r="BH1103" s="33"/>
      <c r="BI1103" s="33"/>
      <c r="BJ1103" s="33">
        <v>0</v>
      </c>
      <c r="BK1103" s="33" t="s">
        <v>31</v>
      </c>
      <c r="BL1103" s="33"/>
      <c r="BM1103" s="33" t="s">
        <v>22259</v>
      </c>
    </row>
    <row r="1104" spans="1:65" x14ac:dyDescent="0.25">
      <c r="A1104" s="33" t="s">
        <v>19800</v>
      </c>
      <c r="B1104" s="33" t="s">
        <v>19801</v>
      </c>
      <c r="C1104" s="33" t="s">
        <v>19802</v>
      </c>
      <c r="D1104" s="33" t="s">
        <v>13574</v>
      </c>
      <c r="E1104" s="33" t="s">
        <v>11800</v>
      </c>
      <c r="F1104" s="33" t="s">
        <v>11550</v>
      </c>
      <c r="G1104" s="33">
        <v>336.8</v>
      </c>
      <c r="H1104" s="33">
        <v>0</v>
      </c>
      <c r="I1104" s="33"/>
      <c r="J1104" s="33" t="s">
        <v>11304</v>
      </c>
      <c r="K1104" s="33" t="s">
        <v>14781</v>
      </c>
      <c r="L1104" s="33">
        <v>120</v>
      </c>
      <c r="M1104" s="33"/>
      <c r="N1104" s="33"/>
      <c r="O1104" s="33"/>
      <c r="P1104" s="33" t="s">
        <v>11306</v>
      </c>
      <c r="Q1104" s="33" t="s">
        <v>11306</v>
      </c>
      <c r="R1104" s="33">
        <v>0</v>
      </c>
      <c r="S1104" s="33">
        <v>0</v>
      </c>
      <c r="T1104" s="33" t="s">
        <v>17973</v>
      </c>
      <c r="U1104" s="33" t="s">
        <v>17973</v>
      </c>
      <c r="V1104" s="33"/>
      <c r="W1104" s="33"/>
      <c r="X1104" s="33"/>
      <c r="Y1104" s="33" t="s">
        <v>11308</v>
      </c>
      <c r="Z1104" s="33">
        <v>0</v>
      </c>
      <c r="AA1104" s="33">
        <v>0</v>
      </c>
      <c r="AB1104" s="33">
        <v>0</v>
      </c>
      <c r="AC1104" s="33">
        <v>0</v>
      </c>
      <c r="AD1104" s="33" t="s">
        <v>11803</v>
      </c>
      <c r="AE1104" s="33" t="s">
        <v>19803</v>
      </c>
      <c r="AF1104" s="33" t="s">
        <v>19804</v>
      </c>
      <c r="AG1104" s="33" t="s">
        <v>19805</v>
      </c>
      <c r="AH1104" s="33" t="s">
        <v>19806</v>
      </c>
      <c r="AI1104" s="33" t="s">
        <v>19807</v>
      </c>
      <c r="AJ1104" s="33" t="s">
        <v>19808</v>
      </c>
      <c r="AK1104" s="33" t="s">
        <v>12774</v>
      </c>
      <c r="AL1104" s="33" t="s">
        <v>19575</v>
      </c>
      <c r="AM1104" s="33" t="s">
        <v>19809</v>
      </c>
      <c r="AN1104" s="33"/>
      <c r="AO1104" s="33" t="s">
        <v>11627</v>
      </c>
      <c r="AP1104" s="33" t="s">
        <v>11318</v>
      </c>
      <c r="AQ1104" s="33">
        <v>0</v>
      </c>
      <c r="AR1104" s="33"/>
      <c r="AS1104" s="33"/>
      <c r="AT1104" s="33"/>
      <c r="AU1104" s="33"/>
      <c r="AV1104" s="33"/>
      <c r="AW1104" s="33"/>
      <c r="AX1104" s="33"/>
      <c r="AY1104" s="33"/>
      <c r="AZ1104" s="33"/>
      <c r="BA1104" s="33"/>
      <c r="BB1104" s="33"/>
      <c r="BC1104" s="33" t="s">
        <v>11306</v>
      </c>
      <c r="BD1104" s="33" t="s">
        <v>11318</v>
      </c>
      <c r="BE1104" s="33"/>
      <c r="BF1104" s="33"/>
      <c r="BG1104" s="33"/>
      <c r="BH1104" s="33"/>
      <c r="BI1104" s="33"/>
      <c r="BJ1104" s="33">
        <v>0</v>
      </c>
      <c r="BK1104" s="33" t="s">
        <v>31</v>
      </c>
      <c r="BL1104" s="33"/>
      <c r="BM1104" s="33" t="s">
        <v>22259</v>
      </c>
    </row>
    <row r="1105" spans="1:65" x14ac:dyDescent="0.25">
      <c r="A1105" s="33" t="s">
        <v>19810</v>
      </c>
      <c r="B1105" s="33" t="s">
        <v>19811</v>
      </c>
      <c r="C1105" s="33" t="s">
        <v>19812</v>
      </c>
      <c r="D1105" s="33" t="s">
        <v>13574</v>
      </c>
      <c r="E1105" s="33" t="s">
        <v>11800</v>
      </c>
      <c r="F1105" s="33" t="s">
        <v>11550</v>
      </c>
      <c r="G1105" s="33">
        <v>336.8</v>
      </c>
      <c r="H1105" s="33">
        <v>0</v>
      </c>
      <c r="I1105" s="33"/>
      <c r="J1105" s="33" t="s">
        <v>11304</v>
      </c>
      <c r="K1105" s="33" t="s">
        <v>14781</v>
      </c>
      <c r="L1105" s="33">
        <v>120</v>
      </c>
      <c r="M1105" s="33"/>
      <c r="N1105" s="33"/>
      <c r="O1105" s="33"/>
      <c r="P1105" s="33" t="s">
        <v>11306</v>
      </c>
      <c r="Q1105" s="33" t="s">
        <v>11306</v>
      </c>
      <c r="R1105" s="33">
        <v>0</v>
      </c>
      <c r="S1105" s="33">
        <v>0</v>
      </c>
      <c r="T1105" s="33" t="s">
        <v>17973</v>
      </c>
      <c r="U1105" s="33" t="s">
        <v>17973</v>
      </c>
      <c r="V1105" s="33"/>
      <c r="W1105" s="33"/>
      <c r="X1105" s="33"/>
      <c r="Y1105" s="33" t="s">
        <v>11308</v>
      </c>
      <c r="Z1105" s="33">
        <v>0</v>
      </c>
      <c r="AA1105" s="33">
        <v>0</v>
      </c>
      <c r="AB1105" s="33">
        <v>0</v>
      </c>
      <c r="AC1105" s="33">
        <v>0</v>
      </c>
      <c r="AD1105" s="33" t="s">
        <v>11803</v>
      </c>
      <c r="AE1105" s="33" t="s">
        <v>19813</v>
      </c>
      <c r="AF1105" s="33" t="s">
        <v>19814</v>
      </c>
      <c r="AG1105" s="33" t="s">
        <v>19815</v>
      </c>
      <c r="AH1105" s="33" t="s">
        <v>19816</v>
      </c>
      <c r="AI1105" s="33" t="s">
        <v>19817</v>
      </c>
      <c r="AJ1105" s="33" t="s">
        <v>19818</v>
      </c>
      <c r="AK1105" s="33" t="s">
        <v>12774</v>
      </c>
      <c r="AL1105" s="33" t="s">
        <v>19575</v>
      </c>
      <c r="AM1105" s="33" t="s">
        <v>19819</v>
      </c>
      <c r="AN1105" s="33"/>
      <c r="AO1105" s="33" t="s">
        <v>11627</v>
      </c>
      <c r="AP1105" s="33" t="s">
        <v>11318</v>
      </c>
      <c r="AQ1105" s="33">
        <v>0</v>
      </c>
      <c r="AR1105" s="33"/>
      <c r="AS1105" s="33"/>
      <c r="AT1105" s="33"/>
      <c r="AU1105" s="33"/>
      <c r="AV1105" s="33"/>
      <c r="AW1105" s="33"/>
      <c r="AX1105" s="33"/>
      <c r="AY1105" s="33"/>
      <c r="AZ1105" s="33"/>
      <c r="BA1105" s="33"/>
      <c r="BB1105" s="33"/>
      <c r="BC1105" s="33" t="s">
        <v>11306</v>
      </c>
      <c r="BD1105" s="33" t="s">
        <v>11318</v>
      </c>
      <c r="BE1105" s="33"/>
      <c r="BF1105" s="33"/>
      <c r="BG1105" s="33"/>
      <c r="BH1105" s="33"/>
      <c r="BI1105" s="33"/>
      <c r="BJ1105" s="33">
        <v>0</v>
      </c>
      <c r="BK1105" s="33" t="s">
        <v>31</v>
      </c>
      <c r="BL1105" s="33"/>
      <c r="BM1105" s="33" t="s">
        <v>22259</v>
      </c>
    </row>
    <row r="1106" spans="1:65" x14ac:dyDescent="0.25">
      <c r="A1106" s="33" t="s">
        <v>19820</v>
      </c>
      <c r="B1106" s="33" t="s">
        <v>19821</v>
      </c>
      <c r="C1106" s="33" t="s">
        <v>19822</v>
      </c>
      <c r="D1106" s="33" t="s">
        <v>13574</v>
      </c>
      <c r="E1106" s="33" t="s">
        <v>11800</v>
      </c>
      <c r="F1106" s="33" t="s">
        <v>11550</v>
      </c>
      <c r="G1106" s="33">
        <v>336.8</v>
      </c>
      <c r="H1106" s="33">
        <v>0</v>
      </c>
      <c r="I1106" s="33"/>
      <c r="J1106" s="33" t="s">
        <v>11304</v>
      </c>
      <c r="K1106" s="33" t="s">
        <v>14781</v>
      </c>
      <c r="L1106" s="33">
        <v>120</v>
      </c>
      <c r="M1106" s="33"/>
      <c r="N1106" s="33"/>
      <c r="O1106" s="33"/>
      <c r="P1106" s="33" t="s">
        <v>11306</v>
      </c>
      <c r="Q1106" s="33" t="s">
        <v>11306</v>
      </c>
      <c r="R1106" s="33">
        <v>0</v>
      </c>
      <c r="S1106" s="33">
        <v>0</v>
      </c>
      <c r="T1106" s="33" t="s">
        <v>17973</v>
      </c>
      <c r="U1106" s="33" t="s">
        <v>17973</v>
      </c>
      <c r="V1106" s="33"/>
      <c r="W1106" s="33"/>
      <c r="X1106" s="33"/>
      <c r="Y1106" s="33" t="s">
        <v>11308</v>
      </c>
      <c r="Z1106" s="33">
        <v>0</v>
      </c>
      <c r="AA1106" s="33">
        <v>0</v>
      </c>
      <c r="AB1106" s="33">
        <v>0</v>
      </c>
      <c r="AC1106" s="33">
        <v>0</v>
      </c>
      <c r="AD1106" s="33" t="s">
        <v>11803</v>
      </c>
      <c r="AE1106" s="33" t="s">
        <v>19823</v>
      </c>
      <c r="AF1106" s="33" t="s">
        <v>19824</v>
      </c>
      <c r="AG1106" s="33" t="s">
        <v>19825</v>
      </c>
      <c r="AH1106" s="33" t="s">
        <v>19826</v>
      </c>
      <c r="AI1106" s="33" t="s">
        <v>19827</v>
      </c>
      <c r="AJ1106" s="33" t="s">
        <v>19828</v>
      </c>
      <c r="AK1106" s="33" t="s">
        <v>12774</v>
      </c>
      <c r="AL1106" s="33" t="s">
        <v>19575</v>
      </c>
      <c r="AM1106" s="33" t="s">
        <v>19829</v>
      </c>
      <c r="AN1106" s="33"/>
      <c r="AO1106" s="33" t="s">
        <v>11627</v>
      </c>
      <c r="AP1106" s="33" t="s">
        <v>11318</v>
      </c>
      <c r="AQ1106" s="33">
        <v>0</v>
      </c>
      <c r="AR1106" s="33"/>
      <c r="AS1106" s="33"/>
      <c r="AT1106" s="33"/>
      <c r="AU1106" s="33"/>
      <c r="AV1106" s="33"/>
      <c r="AW1106" s="33"/>
      <c r="AX1106" s="33"/>
      <c r="AY1106" s="33"/>
      <c r="AZ1106" s="33"/>
      <c r="BA1106" s="33"/>
      <c r="BB1106" s="33"/>
      <c r="BC1106" s="33" t="s">
        <v>11306</v>
      </c>
      <c r="BD1106" s="33" t="s">
        <v>11318</v>
      </c>
      <c r="BE1106" s="33"/>
      <c r="BF1106" s="33"/>
      <c r="BG1106" s="33"/>
      <c r="BH1106" s="33"/>
      <c r="BI1106" s="33"/>
      <c r="BJ1106" s="33">
        <v>0</v>
      </c>
      <c r="BK1106" s="33" t="s">
        <v>31</v>
      </c>
      <c r="BL1106" s="33"/>
      <c r="BM1106" s="33" t="s">
        <v>22259</v>
      </c>
    </row>
    <row r="1107" spans="1:65" x14ac:dyDescent="0.25">
      <c r="A1107" s="33" t="s">
        <v>19830</v>
      </c>
      <c r="B1107" s="33" t="s">
        <v>19831</v>
      </c>
      <c r="C1107" s="33" t="s">
        <v>19832</v>
      </c>
      <c r="D1107" s="33" t="s">
        <v>13574</v>
      </c>
      <c r="E1107" s="33" t="s">
        <v>11800</v>
      </c>
      <c r="F1107" s="33" t="s">
        <v>11550</v>
      </c>
      <c r="G1107" s="33">
        <v>338.8</v>
      </c>
      <c r="H1107" s="33">
        <v>0</v>
      </c>
      <c r="I1107" s="33"/>
      <c r="J1107" s="33" t="s">
        <v>11304</v>
      </c>
      <c r="K1107" s="33" t="s">
        <v>14781</v>
      </c>
      <c r="L1107" s="33">
        <v>120</v>
      </c>
      <c r="M1107" s="33"/>
      <c r="N1107" s="33"/>
      <c r="O1107" s="33"/>
      <c r="P1107" s="33" t="s">
        <v>11306</v>
      </c>
      <c r="Q1107" s="33" t="s">
        <v>11306</v>
      </c>
      <c r="R1107" s="33">
        <v>0</v>
      </c>
      <c r="S1107" s="33">
        <v>0</v>
      </c>
      <c r="T1107" s="33" t="s">
        <v>17973</v>
      </c>
      <c r="U1107" s="33" t="s">
        <v>17973</v>
      </c>
      <c r="V1107" s="33"/>
      <c r="W1107" s="33"/>
      <c r="X1107" s="33"/>
      <c r="Y1107" s="33" t="s">
        <v>11308</v>
      </c>
      <c r="Z1107" s="33">
        <v>0</v>
      </c>
      <c r="AA1107" s="33">
        <v>0</v>
      </c>
      <c r="AB1107" s="33">
        <v>0</v>
      </c>
      <c r="AC1107" s="33">
        <v>0</v>
      </c>
      <c r="AD1107" s="33" t="s">
        <v>11803</v>
      </c>
      <c r="AE1107" s="33" t="s">
        <v>19833</v>
      </c>
      <c r="AF1107" s="33" t="s">
        <v>19834</v>
      </c>
      <c r="AG1107" s="33" t="s">
        <v>19835</v>
      </c>
      <c r="AH1107" s="33" t="s">
        <v>19836</v>
      </c>
      <c r="AI1107" s="33" t="s">
        <v>19837</v>
      </c>
      <c r="AJ1107" s="33" t="s">
        <v>19838</v>
      </c>
      <c r="AK1107" s="33" t="s">
        <v>12774</v>
      </c>
      <c r="AL1107" s="33" t="s">
        <v>19575</v>
      </c>
      <c r="AM1107" s="33" t="s">
        <v>19839</v>
      </c>
      <c r="AN1107" s="33"/>
      <c r="AO1107" s="33" t="s">
        <v>11627</v>
      </c>
      <c r="AP1107" s="33" t="s">
        <v>11318</v>
      </c>
      <c r="AQ1107" s="33">
        <v>0</v>
      </c>
      <c r="AR1107" s="33"/>
      <c r="AS1107" s="33"/>
      <c r="AT1107" s="33"/>
      <c r="AU1107" s="33"/>
      <c r="AV1107" s="33"/>
      <c r="AW1107" s="33"/>
      <c r="AX1107" s="33"/>
      <c r="AY1107" s="33"/>
      <c r="AZ1107" s="33"/>
      <c r="BA1107" s="33"/>
      <c r="BB1107" s="33"/>
      <c r="BC1107" s="33" t="s">
        <v>11306</v>
      </c>
      <c r="BD1107" s="33" t="s">
        <v>11318</v>
      </c>
      <c r="BE1107" s="33"/>
      <c r="BF1107" s="33"/>
      <c r="BG1107" s="33"/>
      <c r="BH1107" s="33"/>
      <c r="BI1107" s="33"/>
      <c r="BJ1107" s="33">
        <v>0</v>
      </c>
      <c r="BK1107" s="33" t="s">
        <v>31</v>
      </c>
      <c r="BL1107" s="33"/>
      <c r="BM1107" s="33" t="s">
        <v>22259</v>
      </c>
    </row>
    <row r="1108" spans="1:65" x14ac:dyDescent="0.25">
      <c r="A1108" s="33" t="s">
        <v>19840</v>
      </c>
      <c r="B1108" s="33" t="s">
        <v>6095</v>
      </c>
      <c r="C1108" s="33" t="s">
        <v>19841</v>
      </c>
      <c r="D1108" s="33" t="s">
        <v>13574</v>
      </c>
      <c r="E1108" s="33" t="s">
        <v>17074</v>
      </c>
      <c r="F1108" s="33" t="s">
        <v>11550</v>
      </c>
      <c r="G1108" s="33">
        <v>338.8</v>
      </c>
      <c r="H1108" s="33">
        <v>0</v>
      </c>
      <c r="I1108" s="33"/>
      <c r="J1108" s="33" t="s">
        <v>11304</v>
      </c>
      <c r="K1108" s="33" t="s">
        <v>14781</v>
      </c>
      <c r="L1108" s="33">
        <v>120</v>
      </c>
      <c r="M1108" s="33"/>
      <c r="N1108" s="33"/>
      <c r="O1108" s="33"/>
      <c r="P1108" s="33" t="s">
        <v>11306</v>
      </c>
      <c r="Q1108" s="33" t="s">
        <v>11306</v>
      </c>
      <c r="R1108" s="33">
        <v>0</v>
      </c>
      <c r="S1108" s="33">
        <v>0</v>
      </c>
      <c r="T1108" s="33" t="s">
        <v>17973</v>
      </c>
      <c r="U1108" s="33" t="s">
        <v>17973</v>
      </c>
      <c r="V1108" s="33"/>
      <c r="W1108" s="33"/>
      <c r="X1108" s="33"/>
      <c r="Y1108" s="33" t="s">
        <v>11308</v>
      </c>
      <c r="Z1108" s="33">
        <v>0</v>
      </c>
      <c r="AA1108" s="33">
        <v>0</v>
      </c>
      <c r="AB1108" s="33">
        <v>0</v>
      </c>
      <c r="AC1108" s="33">
        <v>0</v>
      </c>
      <c r="AD1108" s="33" t="s">
        <v>11803</v>
      </c>
      <c r="AE1108" s="33" t="s">
        <v>19842</v>
      </c>
      <c r="AF1108" s="33" t="s">
        <v>19843</v>
      </c>
      <c r="AG1108" s="33" t="s">
        <v>19844</v>
      </c>
      <c r="AH1108" s="33" t="s">
        <v>19845</v>
      </c>
      <c r="AI1108" s="33" t="s">
        <v>19846</v>
      </c>
      <c r="AJ1108" s="33" t="s">
        <v>19847</v>
      </c>
      <c r="AK1108" s="33" t="s">
        <v>12774</v>
      </c>
      <c r="AL1108" s="33" t="s">
        <v>19575</v>
      </c>
      <c r="AM1108" s="33" t="s">
        <v>19848</v>
      </c>
      <c r="AN1108" s="33"/>
      <c r="AO1108" s="33" t="s">
        <v>11627</v>
      </c>
      <c r="AP1108" s="33" t="s">
        <v>11318</v>
      </c>
      <c r="AQ1108" s="33">
        <v>0</v>
      </c>
      <c r="AR1108" s="33"/>
      <c r="AS1108" s="33"/>
      <c r="AT1108" s="33"/>
      <c r="AU1108" s="33"/>
      <c r="AV1108" s="33"/>
      <c r="AW1108" s="33"/>
      <c r="AX1108" s="33"/>
      <c r="AY1108" s="33"/>
      <c r="AZ1108" s="33"/>
      <c r="BA1108" s="33"/>
      <c r="BB1108" s="33"/>
      <c r="BC1108" s="33" t="s">
        <v>11306</v>
      </c>
      <c r="BD1108" s="33" t="s">
        <v>11318</v>
      </c>
      <c r="BE1108" s="33"/>
      <c r="BF1108" s="33"/>
      <c r="BG1108" s="33"/>
      <c r="BH1108" s="33"/>
      <c r="BI1108" s="33"/>
      <c r="BJ1108" s="33">
        <v>0</v>
      </c>
      <c r="BK1108" s="33" t="s">
        <v>31</v>
      </c>
      <c r="BL1108" s="33"/>
      <c r="BM1108" s="33" t="s">
        <v>22259</v>
      </c>
    </row>
    <row r="1109" spans="1:65" x14ac:dyDescent="0.25">
      <c r="A1109" s="33" t="s">
        <v>19849</v>
      </c>
      <c r="B1109" s="33" t="s">
        <v>19850</v>
      </c>
      <c r="C1109" s="33" t="s">
        <v>19851</v>
      </c>
      <c r="D1109" s="33" t="s">
        <v>13574</v>
      </c>
      <c r="E1109" s="33" t="s">
        <v>11800</v>
      </c>
      <c r="F1109" s="33" t="s">
        <v>11550</v>
      </c>
      <c r="G1109" s="33">
        <v>338.8</v>
      </c>
      <c r="H1109" s="33">
        <v>0</v>
      </c>
      <c r="I1109" s="33"/>
      <c r="J1109" s="33" t="s">
        <v>11304</v>
      </c>
      <c r="K1109" s="33" t="s">
        <v>14781</v>
      </c>
      <c r="L1109" s="33">
        <v>120</v>
      </c>
      <c r="M1109" s="33"/>
      <c r="N1109" s="33"/>
      <c r="O1109" s="33"/>
      <c r="P1109" s="33" t="s">
        <v>11306</v>
      </c>
      <c r="Q1109" s="33" t="s">
        <v>11306</v>
      </c>
      <c r="R1109" s="33">
        <v>0</v>
      </c>
      <c r="S1109" s="33">
        <v>0</v>
      </c>
      <c r="T1109" s="33" t="s">
        <v>17973</v>
      </c>
      <c r="U1109" s="33" t="s">
        <v>17973</v>
      </c>
      <c r="V1109" s="33"/>
      <c r="W1109" s="33"/>
      <c r="X1109" s="33"/>
      <c r="Y1109" s="33" t="s">
        <v>11308</v>
      </c>
      <c r="Z1109" s="33">
        <v>0</v>
      </c>
      <c r="AA1109" s="33">
        <v>0</v>
      </c>
      <c r="AB1109" s="33">
        <v>0</v>
      </c>
      <c r="AC1109" s="33">
        <v>0</v>
      </c>
      <c r="AD1109" s="33" t="s">
        <v>11803</v>
      </c>
      <c r="AE1109" s="33" t="s">
        <v>19852</v>
      </c>
      <c r="AF1109" s="33" t="s">
        <v>19853</v>
      </c>
      <c r="AG1109" s="33" t="s">
        <v>19854</v>
      </c>
      <c r="AH1109" s="33" t="s">
        <v>19855</v>
      </c>
      <c r="AI1109" s="33" t="s">
        <v>19856</v>
      </c>
      <c r="AJ1109" s="33" t="s">
        <v>19857</v>
      </c>
      <c r="AK1109" s="33" t="s">
        <v>12774</v>
      </c>
      <c r="AL1109" s="33" t="s">
        <v>19575</v>
      </c>
      <c r="AM1109" s="33" t="s">
        <v>19858</v>
      </c>
      <c r="AN1109" s="33"/>
      <c r="AO1109" s="33" t="s">
        <v>11627</v>
      </c>
      <c r="AP1109" s="33" t="s">
        <v>11318</v>
      </c>
      <c r="AQ1109" s="33">
        <v>0</v>
      </c>
      <c r="AR1109" s="33"/>
      <c r="AS1109" s="33"/>
      <c r="AT1109" s="33"/>
      <c r="AU1109" s="33"/>
      <c r="AV1109" s="33"/>
      <c r="AW1109" s="33"/>
      <c r="AX1109" s="33"/>
      <c r="AY1109" s="33"/>
      <c r="AZ1109" s="33"/>
      <c r="BA1109" s="33"/>
      <c r="BB1109" s="33"/>
      <c r="BC1109" s="33" t="s">
        <v>11306</v>
      </c>
      <c r="BD1109" s="33" t="s">
        <v>11318</v>
      </c>
      <c r="BE1109" s="33"/>
      <c r="BF1109" s="33"/>
      <c r="BG1109" s="33"/>
      <c r="BH1109" s="33"/>
      <c r="BI1109" s="33"/>
      <c r="BJ1109" s="33">
        <v>0</v>
      </c>
      <c r="BK1109" s="33" t="s">
        <v>31</v>
      </c>
      <c r="BL1109" s="33"/>
      <c r="BM1109" s="33" t="s">
        <v>22259</v>
      </c>
    </row>
    <row r="1110" spans="1:65" x14ac:dyDescent="0.25">
      <c r="A1110" s="33" t="s">
        <v>19859</v>
      </c>
      <c r="B1110" s="33" t="s">
        <v>19860</v>
      </c>
      <c r="C1110" s="33" t="s">
        <v>19861</v>
      </c>
      <c r="D1110" s="33" t="s">
        <v>11376</v>
      </c>
      <c r="E1110" s="33" t="s">
        <v>11800</v>
      </c>
      <c r="F1110" s="33" t="s">
        <v>11550</v>
      </c>
      <c r="G1110" s="33">
        <v>0</v>
      </c>
      <c r="H1110" s="33">
        <v>0</v>
      </c>
      <c r="I1110" s="33"/>
      <c r="J1110" s="33" t="s">
        <v>11304</v>
      </c>
      <c r="K1110" s="33" t="s">
        <v>11306</v>
      </c>
      <c r="L1110" s="33">
        <v>478</v>
      </c>
      <c r="M1110" s="33"/>
      <c r="N1110" s="33"/>
      <c r="O1110" s="33"/>
      <c r="P1110" s="33" t="s">
        <v>11306</v>
      </c>
      <c r="Q1110" s="33" t="s">
        <v>11306</v>
      </c>
      <c r="R1110" s="33">
        <v>0</v>
      </c>
      <c r="S1110" s="33">
        <v>0</v>
      </c>
      <c r="T1110" s="33"/>
      <c r="U1110" s="33"/>
      <c r="V1110" s="33"/>
      <c r="W1110" s="33"/>
      <c r="X1110" s="33"/>
      <c r="Y1110" s="33" t="s">
        <v>11308</v>
      </c>
      <c r="Z1110" s="33">
        <v>0</v>
      </c>
      <c r="AA1110" s="33">
        <v>0</v>
      </c>
      <c r="AB1110" s="33">
        <v>0</v>
      </c>
      <c r="AC1110" s="33">
        <v>0</v>
      </c>
      <c r="AD1110" s="33" t="s">
        <v>11309</v>
      </c>
      <c r="AE1110" s="33" t="s">
        <v>19862</v>
      </c>
      <c r="AF1110" s="33"/>
      <c r="AG1110" s="33"/>
      <c r="AH1110" s="33"/>
      <c r="AI1110" s="33"/>
      <c r="AJ1110" s="33"/>
      <c r="AK1110" s="33"/>
      <c r="AL1110" s="33" t="s">
        <v>19575</v>
      </c>
      <c r="AM1110" s="33" t="s">
        <v>19863</v>
      </c>
      <c r="AN1110" s="33"/>
      <c r="AO1110" s="33"/>
      <c r="AP1110" s="33" t="s">
        <v>11318</v>
      </c>
      <c r="AQ1110" s="33">
        <v>0</v>
      </c>
      <c r="AR1110" s="33"/>
      <c r="AS1110" s="33"/>
      <c r="AT1110" s="33"/>
      <c r="AU1110" s="33"/>
      <c r="AV1110" s="33"/>
      <c r="AW1110" s="33"/>
      <c r="AX1110" s="33"/>
      <c r="AY1110" s="33"/>
      <c r="AZ1110" s="33"/>
      <c r="BA1110" s="33"/>
      <c r="BB1110" s="33"/>
      <c r="BC1110" s="33" t="s">
        <v>11306</v>
      </c>
      <c r="BD1110" s="33" t="s">
        <v>11318</v>
      </c>
      <c r="BE1110" s="33"/>
      <c r="BF1110" s="33"/>
      <c r="BG1110" s="33"/>
      <c r="BH1110" s="33"/>
      <c r="BI1110" s="33"/>
      <c r="BJ1110" s="33">
        <v>0</v>
      </c>
      <c r="BK1110" s="33" t="s">
        <v>31</v>
      </c>
      <c r="BL1110" s="33"/>
      <c r="BM1110" s="33" t="s">
        <v>22259</v>
      </c>
    </row>
    <row r="1111" spans="1:65" x14ac:dyDescent="0.25">
      <c r="A1111" s="33" t="s">
        <v>19864</v>
      </c>
      <c r="B1111" s="33" t="s">
        <v>88</v>
      </c>
      <c r="C1111" s="33" t="s">
        <v>19865</v>
      </c>
      <c r="D1111" s="33" t="s">
        <v>13574</v>
      </c>
      <c r="E1111" s="33" t="s">
        <v>11800</v>
      </c>
      <c r="F1111" s="33" t="s">
        <v>11550</v>
      </c>
      <c r="G1111" s="33">
        <v>328.8</v>
      </c>
      <c r="H1111" s="33">
        <v>0</v>
      </c>
      <c r="I1111" s="33"/>
      <c r="J1111" s="33" t="s">
        <v>11304</v>
      </c>
      <c r="K1111" s="33" t="s">
        <v>19866</v>
      </c>
      <c r="L1111" s="33">
        <v>105</v>
      </c>
      <c r="M1111" s="33"/>
      <c r="N1111" s="33"/>
      <c r="O1111" s="33"/>
      <c r="P1111" s="33" t="s">
        <v>11306</v>
      </c>
      <c r="Q1111" s="33" t="s">
        <v>11306</v>
      </c>
      <c r="R1111" s="33">
        <v>2.5</v>
      </c>
      <c r="S1111" s="33">
        <v>2.5</v>
      </c>
      <c r="T1111" s="33" t="s">
        <v>19867</v>
      </c>
      <c r="U1111" s="33" t="s">
        <v>19867</v>
      </c>
      <c r="V1111" s="33" t="s">
        <v>19868</v>
      </c>
      <c r="W1111" s="33"/>
      <c r="X1111" s="33"/>
      <c r="Y1111" s="33" t="s">
        <v>11308</v>
      </c>
      <c r="Z1111" s="33">
        <v>10</v>
      </c>
      <c r="AA1111" s="33">
        <v>10</v>
      </c>
      <c r="AB1111" s="33">
        <v>94</v>
      </c>
      <c r="AC1111" s="33">
        <v>0</v>
      </c>
      <c r="AD1111" s="33" t="s">
        <v>11803</v>
      </c>
      <c r="AE1111" s="33" t="s">
        <v>19869</v>
      </c>
      <c r="AF1111" s="33"/>
      <c r="AG1111" s="33"/>
      <c r="AH1111" s="33"/>
      <c r="AI1111" s="33"/>
      <c r="AJ1111" s="33"/>
      <c r="AK1111" s="33" t="s">
        <v>12774</v>
      </c>
      <c r="AL1111" s="33" t="s">
        <v>19575</v>
      </c>
      <c r="AM1111" s="33" t="s">
        <v>19870</v>
      </c>
      <c r="AN1111" s="33" t="s">
        <v>11500</v>
      </c>
      <c r="AO1111" s="33"/>
      <c r="AP1111" s="33" t="s">
        <v>11318</v>
      </c>
      <c r="AQ1111" s="33">
        <v>0</v>
      </c>
      <c r="AR1111" s="33"/>
      <c r="AS1111" s="33"/>
      <c r="AT1111" s="33"/>
      <c r="AU1111" s="33"/>
      <c r="AV1111" s="33"/>
      <c r="AW1111" s="33"/>
      <c r="AX1111" s="33"/>
      <c r="AY1111" s="33"/>
      <c r="AZ1111" s="33"/>
      <c r="BA1111" s="33"/>
      <c r="BB1111" s="33"/>
      <c r="BC1111" s="33" t="s">
        <v>11306</v>
      </c>
      <c r="BD1111" s="33" t="s">
        <v>11318</v>
      </c>
      <c r="BE1111" s="33"/>
      <c r="BF1111" s="33"/>
      <c r="BG1111" s="33"/>
      <c r="BH1111" s="33"/>
      <c r="BI1111" s="33"/>
      <c r="BJ1111" s="33">
        <v>0</v>
      </c>
      <c r="BK1111" s="33" t="s">
        <v>31</v>
      </c>
      <c r="BL1111" s="33"/>
      <c r="BM1111" s="33" t="s">
        <v>22259</v>
      </c>
    </row>
    <row r="1112" spans="1:65" x14ac:dyDescent="0.25">
      <c r="A1112" s="33" t="s">
        <v>19871</v>
      </c>
      <c r="B1112" s="33" t="s">
        <v>105</v>
      </c>
      <c r="C1112" s="33" t="s">
        <v>19872</v>
      </c>
      <c r="D1112" s="33" t="s">
        <v>13574</v>
      </c>
      <c r="E1112" s="33" t="s">
        <v>11800</v>
      </c>
      <c r="F1112" s="33" t="s">
        <v>11550</v>
      </c>
      <c r="G1112" s="33">
        <v>328.8</v>
      </c>
      <c r="H1112" s="33">
        <v>0</v>
      </c>
      <c r="I1112" s="33"/>
      <c r="J1112" s="33" t="s">
        <v>11304</v>
      </c>
      <c r="K1112" s="33" t="s">
        <v>19873</v>
      </c>
      <c r="L1112" s="33">
        <v>120</v>
      </c>
      <c r="M1112" s="33"/>
      <c r="N1112" s="33"/>
      <c r="O1112" s="33"/>
      <c r="P1112" s="33" t="s">
        <v>11306</v>
      </c>
      <c r="Q1112" s="33" t="s">
        <v>11306</v>
      </c>
      <c r="R1112" s="33">
        <v>2.5</v>
      </c>
      <c r="S1112" s="33">
        <v>2.5</v>
      </c>
      <c r="T1112" s="33" t="s">
        <v>19874</v>
      </c>
      <c r="U1112" s="33" t="s">
        <v>19874</v>
      </c>
      <c r="V1112" s="33" t="s">
        <v>19875</v>
      </c>
      <c r="W1112" s="33"/>
      <c r="X1112" s="33"/>
      <c r="Y1112" s="33" t="s">
        <v>11308</v>
      </c>
      <c r="Z1112" s="33">
        <v>14</v>
      </c>
      <c r="AA1112" s="33">
        <v>10</v>
      </c>
      <c r="AB1112" s="33">
        <v>70</v>
      </c>
      <c r="AC1112" s="33">
        <v>0</v>
      </c>
      <c r="AD1112" s="33" t="s">
        <v>11803</v>
      </c>
      <c r="AE1112" s="33" t="s">
        <v>19876</v>
      </c>
      <c r="AF1112" s="33"/>
      <c r="AG1112" s="33"/>
      <c r="AH1112" s="33"/>
      <c r="AI1112" s="33"/>
      <c r="AJ1112" s="33"/>
      <c r="AK1112" s="33" t="s">
        <v>12774</v>
      </c>
      <c r="AL1112" s="33" t="s">
        <v>19575</v>
      </c>
      <c r="AM1112" s="33" t="s">
        <v>19877</v>
      </c>
      <c r="AN1112" s="33" t="s">
        <v>11500</v>
      </c>
      <c r="AO1112" s="33"/>
      <c r="AP1112" s="33" t="s">
        <v>11318</v>
      </c>
      <c r="AQ1112" s="33">
        <v>0</v>
      </c>
      <c r="AR1112" s="33"/>
      <c r="AS1112" s="33"/>
      <c r="AT1112" s="33"/>
      <c r="AU1112" s="33"/>
      <c r="AV1112" s="33"/>
      <c r="AW1112" s="33"/>
      <c r="AX1112" s="33"/>
      <c r="AY1112" s="33"/>
      <c r="AZ1112" s="33"/>
      <c r="BA1112" s="33"/>
      <c r="BB1112" s="33"/>
      <c r="BC1112" s="33" t="s">
        <v>11306</v>
      </c>
      <c r="BD1112" s="33" t="s">
        <v>11318</v>
      </c>
      <c r="BE1112" s="33"/>
      <c r="BF1112" s="33"/>
      <c r="BG1112" s="33"/>
      <c r="BH1112" s="33"/>
      <c r="BI1112" s="33"/>
      <c r="BJ1112" s="33">
        <v>0</v>
      </c>
      <c r="BK1112" s="33" t="s">
        <v>31</v>
      </c>
      <c r="BL1112" s="33"/>
      <c r="BM1112" s="33" t="s">
        <v>22259</v>
      </c>
    </row>
    <row r="1113" spans="1:65" x14ac:dyDescent="0.25">
      <c r="A1113" s="33" t="s">
        <v>19878</v>
      </c>
      <c r="B1113" s="33" t="s">
        <v>618</v>
      </c>
      <c r="C1113" s="33" t="s">
        <v>19879</v>
      </c>
      <c r="D1113" s="33" t="s">
        <v>13574</v>
      </c>
      <c r="E1113" s="33" t="s">
        <v>11800</v>
      </c>
      <c r="F1113" s="33" t="s">
        <v>11550</v>
      </c>
      <c r="G1113" s="33">
        <v>328.8</v>
      </c>
      <c r="H1113" s="33">
        <v>0</v>
      </c>
      <c r="I1113" s="33"/>
      <c r="J1113" s="33" t="s">
        <v>11304</v>
      </c>
      <c r="K1113" s="33" t="s">
        <v>15942</v>
      </c>
      <c r="L1113" s="33">
        <v>120</v>
      </c>
      <c r="M1113" s="33"/>
      <c r="N1113" s="33"/>
      <c r="O1113" s="33"/>
      <c r="P1113" s="33" t="s">
        <v>11306</v>
      </c>
      <c r="Q1113" s="33" t="s">
        <v>11306</v>
      </c>
      <c r="R1113" s="33">
        <v>2.5</v>
      </c>
      <c r="S1113" s="33">
        <v>2.5</v>
      </c>
      <c r="T1113" s="33" t="s">
        <v>19880</v>
      </c>
      <c r="U1113" s="33" t="s">
        <v>19880</v>
      </c>
      <c r="V1113" s="33" t="s">
        <v>19875</v>
      </c>
      <c r="W1113" s="33"/>
      <c r="X1113" s="33"/>
      <c r="Y1113" s="33" t="s">
        <v>11308</v>
      </c>
      <c r="Z1113" s="33">
        <v>14</v>
      </c>
      <c r="AA1113" s="33">
        <v>10</v>
      </c>
      <c r="AB1113" s="33">
        <v>70</v>
      </c>
      <c r="AC1113" s="33">
        <v>0</v>
      </c>
      <c r="AD1113" s="33" t="s">
        <v>11803</v>
      </c>
      <c r="AE1113" s="33" t="s">
        <v>19881</v>
      </c>
      <c r="AF1113" s="33"/>
      <c r="AG1113" s="33"/>
      <c r="AH1113" s="33"/>
      <c r="AI1113" s="33"/>
      <c r="AJ1113" s="33"/>
      <c r="AK1113" s="33" t="s">
        <v>12774</v>
      </c>
      <c r="AL1113" s="33" t="s">
        <v>19575</v>
      </c>
      <c r="AM1113" s="33" t="s">
        <v>19882</v>
      </c>
      <c r="AN1113" s="33" t="s">
        <v>11500</v>
      </c>
      <c r="AO1113" s="33"/>
      <c r="AP1113" s="33" t="s">
        <v>11318</v>
      </c>
      <c r="AQ1113" s="33">
        <v>0</v>
      </c>
      <c r="AR1113" s="33"/>
      <c r="AS1113" s="33"/>
      <c r="AT1113" s="33"/>
      <c r="AU1113" s="33"/>
      <c r="AV1113" s="33"/>
      <c r="AW1113" s="33"/>
      <c r="AX1113" s="33"/>
      <c r="AY1113" s="33"/>
      <c r="AZ1113" s="33"/>
      <c r="BA1113" s="33"/>
      <c r="BB1113" s="33"/>
      <c r="BC1113" s="33" t="s">
        <v>11306</v>
      </c>
      <c r="BD1113" s="33" t="s">
        <v>11318</v>
      </c>
      <c r="BE1113" s="33"/>
      <c r="BF1113" s="33"/>
      <c r="BG1113" s="33"/>
      <c r="BH1113" s="33"/>
      <c r="BI1113" s="33"/>
      <c r="BJ1113" s="33">
        <v>0</v>
      </c>
      <c r="BK1113" s="33" t="s">
        <v>31</v>
      </c>
      <c r="BL1113" s="33"/>
      <c r="BM1113" s="33" t="s">
        <v>22259</v>
      </c>
    </row>
    <row r="1114" spans="1:65" x14ac:dyDescent="0.25">
      <c r="A1114" s="33" t="s">
        <v>19883</v>
      </c>
      <c r="B1114" s="33" t="s">
        <v>4102</v>
      </c>
      <c r="C1114" s="33" t="s">
        <v>19884</v>
      </c>
      <c r="D1114" s="33" t="s">
        <v>13574</v>
      </c>
      <c r="E1114" s="33" t="s">
        <v>11800</v>
      </c>
      <c r="F1114" s="33" t="s">
        <v>11550</v>
      </c>
      <c r="G1114" s="33">
        <v>328.8</v>
      </c>
      <c r="H1114" s="33">
        <v>0</v>
      </c>
      <c r="I1114" s="33"/>
      <c r="J1114" s="33" t="s">
        <v>11304</v>
      </c>
      <c r="K1114" s="33" t="s">
        <v>15568</v>
      </c>
      <c r="L1114" s="33">
        <v>120</v>
      </c>
      <c r="M1114" s="33"/>
      <c r="N1114" s="33"/>
      <c r="O1114" s="33"/>
      <c r="P1114" s="33" t="s">
        <v>11306</v>
      </c>
      <c r="Q1114" s="33" t="s">
        <v>11306</v>
      </c>
      <c r="R1114" s="33">
        <v>0</v>
      </c>
      <c r="S1114" s="33">
        <v>0</v>
      </c>
      <c r="T1114" s="33"/>
      <c r="U1114" s="33"/>
      <c r="V1114" s="33"/>
      <c r="W1114" s="33"/>
      <c r="X1114" s="33"/>
      <c r="Y1114" s="33" t="s">
        <v>11308</v>
      </c>
      <c r="Z1114" s="33">
        <v>0</v>
      </c>
      <c r="AA1114" s="33">
        <v>0</v>
      </c>
      <c r="AB1114" s="33">
        <v>0</v>
      </c>
      <c r="AC1114" s="33">
        <v>0</v>
      </c>
      <c r="AD1114" s="33" t="s">
        <v>11803</v>
      </c>
      <c r="AE1114" s="33"/>
      <c r="AF1114" s="33"/>
      <c r="AG1114" s="33"/>
      <c r="AH1114" s="33"/>
      <c r="AI1114" s="33"/>
      <c r="AJ1114" s="33"/>
      <c r="AK1114" s="33"/>
      <c r="AL1114" s="33" t="s">
        <v>19575</v>
      </c>
      <c r="AM1114" s="33" t="s">
        <v>19885</v>
      </c>
      <c r="AN1114" s="33"/>
      <c r="AO1114" s="33"/>
      <c r="AP1114" s="33" t="s">
        <v>11318</v>
      </c>
      <c r="AQ1114" s="33">
        <v>0</v>
      </c>
      <c r="AR1114" s="33"/>
      <c r="AS1114" s="33"/>
      <c r="AT1114" s="33"/>
      <c r="AU1114" s="33"/>
      <c r="AV1114" s="33"/>
      <c r="AW1114" s="33"/>
      <c r="AX1114" s="33"/>
      <c r="AY1114" s="33"/>
      <c r="AZ1114" s="33"/>
      <c r="BA1114" s="33"/>
      <c r="BB1114" s="33"/>
      <c r="BC1114" s="33" t="s">
        <v>11306</v>
      </c>
      <c r="BD1114" s="33" t="s">
        <v>11318</v>
      </c>
      <c r="BE1114" s="33"/>
      <c r="BF1114" s="33"/>
      <c r="BG1114" s="33"/>
      <c r="BH1114" s="33"/>
      <c r="BI1114" s="33"/>
      <c r="BJ1114" s="33">
        <v>0</v>
      </c>
      <c r="BK1114" s="33" t="s">
        <v>31</v>
      </c>
      <c r="BL1114" s="33"/>
      <c r="BM1114" s="33" t="s">
        <v>22259</v>
      </c>
    </row>
    <row r="1115" spans="1:65" x14ac:dyDescent="0.25">
      <c r="A1115" s="33" t="s">
        <v>19886</v>
      </c>
      <c r="B1115" s="33" t="s">
        <v>6441</v>
      </c>
      <c r="C1115" s="33" t="s">
        <v>19887</v>
      </c>
      <c r="D1115" s="33" t="s">
        <v>13574</v>
      </c>
      <c r="E1115" s="33" t="s">
        <v>11800</v>
      </c>
      <c r="F1115" s="33" t="s">
        <v>11550</v>
      </c>
      <c r="G1115" s="33">
        <v>328.8</v>
      </c>
      <c r="H1115" s="33">
        <v>0</v>
      </c>
      <c r="I1115" s="33"/>
      <c r="J1115" s="33" t="s">
        <v>11304</v>
      </c>
      <c r="K1115" s="33" t="s">
        <v>14876</v>
      </c>
      <c r="L1115" s="33">
        <v>120</v>
      </c>
      <c r="M1115" s="33"/>
      <c r="N1115" s="33"/>
      <c r="O1115" s="33"/>
      <c r="P1115" s="33" t="s">
        <v>11306</v>
      </c>
      <c r="Q1115" s="33" t="s">
        <v>11306</v>
      </c>
      <c r="R1115" s="33">
        <v>0</v>
      </c>
      <c r="S1115" s="33">
        <v>0</v>
      </c>
      <c r="T1115" s="33"/>
      <c r="U1115" s="33"/>
      <c r="V1115" s="33"/>
      <c r="W1115" s="33"/>
      <c r="X1115" s="33"/>
      <c r="Y1115" s="33" t="s">
        <v>11308</v>
      </c>
      <c r="Z1115" s="33">
        <v>0</v>
      </c>
      <c r="AA1115" s="33">
        <v>0</v>
      </c>
      <c r="AB1115" s="33">
        <v>0</v>
      </c>
      <c r="AC1115" s="33">
        <v>0</v>
      </c>
      <c r="AD1115" s="33" t="s">
        <v>11803</v>
      </c>
      <c r="AE1115" s="33"/>
      <c r="AF1115" s="33"/>
      <c r="AG1115" s="33"/>
      <c r="AH1115" s="33"/>
      <c r="AI1115" s="33"/>
      <c r="AJ1115" s="33"/>
      <c r="AK1115" s="33"/>
      <c r="AL1115" s="33" t="s">
        <v>19575</v>
      </c>
      <c r="AM1115" s="33" t="s">
        <v>19888</v>
      </c>
      <c r="AN1115" s="33"/>
      <c r="AO1115" s="33"/>
      <c r="AP1115" s="33" t="s">
        <v>11318</v>
      </c>
      <c r="AQ1115" s="33">
        <v>0</v>
      </c>
      <c r="AR1115" s="33"/>
      <c r="AS1115" s="33"/>
      <c r="AT1115" s="33"/>
      <c r="AU1115" s="33"/>
      <c r="AV1115" s="33"/>
      <c r="AW1115" s="33"/>
      <c r="AX1115" s="33"/>
      <c r="AY1115" s="33"/>
      <c r="AZ1115" s="33"/>
      <c r="BA1115" s="33"/>
      <c r="BB1115" s="33"/>
      <c r="BC1115" s="33" t="s">
        <v>11306</v>
      </c>
      <c r="BD1115" s="33" t="s">
        <v>11318</v>
      </c>
      <c r="BE1115" s="33"/>
      <c r="BF1115" s="33"/>
      <c r="BG1115" s="33"/>
      <c r="BH1115" s="33"/>
      <c r="BI1115" s="33"/>
      <c r="BJ1115" s="33">
        <v>0</v>
      </c>
      <c r="BK1115" s="33" t="s">
        <v>31</v>
      </c>
      <c r="BL1115" s="33"/>
      <c r="BM1115" s="33" t="s">
        <v>22259</v>
      </c>
    </row>
    <row r="1116" spans="1:65" x14ac:dyDescent="0.25">
      <c r="A1116" s="33" t="s">
        <v>19889</v>
      </c>
      <c r="B1116" s="33" t="s">
        <v>114</v>
      </c>
      <c r="C1116" s="33" t="s">
        <v>19890</v>
      </c>
      <c r="D1116" s="33" t="s">
        <v>13574</v>
      </c>
      <c r="E1116" s="33" t="s">
        <v>11800</v>
      </c>
      <c r="F1116" s="33" t="s">
        <v>11550</v>
      </c>
      <c r="G1116" s="33">
        <v>328.8</v>
      </c>
      <c r="H1116" s="33">
        <v>0</v>
      </c>
      <c r="I1116" s="33"/>
      <c r="J1116" s="33" t="s">
        <v>11304</v>
      </c>
      <c r="K1116" s="33" t="s">
        <v>14864</v>
      </c>
      <c r="L1116" s="33">
        <v>120</v>
      </c>
      <c r="M1116" s="33"/>
      <c r="N1116" s="33"/>
      <c r="O1116" s="33"/>
      <c r="P1116" s="33" t="s">
        <v>11306</v>
      </c>
      <c r="Q1116" s="33" t="s">
        <v>11306</v>
      </c>
      <c r="R1116" s="33">
        <v>0</v>
      </c>
      <c r="S1116" s="33">
        <v>0</v>
      </c>
      <c r="T1116" s="33"/>
      <c r="U1116" s="33"/>
      <c r="V1116" s="33"/>
      <c r="W1116" s="33"/>
      <c r="X1116" s="33"/>
      <c r="Y1116" s="33" t="s">
        <v>11308</v>
      </c>
      <c r="Z1116" s="33">
        <v>0</v>
      </c>
      <c r="AA1116" s="33">
        <v>0</v>
      </c>
      <c r="AB1116" s="33">
        <v>0</v>
      </c>
      <c r="AC1116" s="33">
        <v>0</v>
      </c>
      <c r="AD1116" s="33" t="s">
        <v>11803</v>
      </c>
      <c r="AE1116" s="33"/>
      <c r="AF1116" s="33"/>
      <c r="AG1116" s="33"/>
      <c r="AH1116" s="33"/>
      <c r="AI1116" s="33"/>
      <c r="AJ1116" s="33"/>
      <c r="AK1116" s="33"/>
      <c r="AL1116" s="33" t="s">
        <v>19575</v>
      </c>
      <c r="AM1116" s="33" t="s">
        <v>19891</v>
      </c>
      <c r="AN1116" s="33"/>
      <c r="AO1116" s="33"/>
      <c r="AP1116" s="33" t="s">
        <v>11318</v>
      </c>
      <c r="AQ1116" s="33">
        <v>0</v>
      </c>
      <c r="AR1116" s="33"/>
      <c r="AS1116" s="33"/>
      <c r="AT1116" s="33"/>
      <c r="AU1116" s="33"/>
      <c r="AV1116" s="33"/>
      <c r="AW1116" s="33"/>
      <c r="AX1116" s="33"/>
      <c r="AY1116" s="33"/>
      <c r="AZ1116" s="33"/>
      <c r="BA1116" s="33"/>
      <c r="BB1116" s="33"/>
      <c r="BC1116" s="33" t="s">
        <v>11306</v>
      </c>
      <c r="BD1116" s="33" t="s">
        <v>11318</v>
      </c>
      <c r="BE1116" s="33"/>
      <c r="BF1116" s="33"/>
      <c r="BG1116" s="33"/>
      <c r="BH1116" s="33"/>
      <c r="BI1116" s="33"/>
      <c r="BJ1116" s="33">
        <v>0</v>
      </c>
      <c r="BK1116" s="33" t="s">
        <v>31</v>
      </c>
      <c r="BL1116" s="33"/>
      <c r="BM1116" s="33" t="s">
        <v>22259</v>
      </c>
    </row>
    <row r="1117" spans="1:65" x14ac:dyDescent="0.25">
      <c r="A1117" s="33" t="s">
        <v>19892</v>
      </c>
      <c r="B1117" s="33" t="s">
        <v>19893</v>
      </c>
      <c r="C1117" s="33" t="s">
        <v>19894</v>
      </c>
      <c r="D1117" s="33" t="s">
        <v>13574</v>
      </c>
      <c r="E1117" s="33"/>
      <c r="F1117" s="33" t="s">
        <v>11550</v>
      </c>
      <c r="G1117" s="33">
        <v>336.8</v>
      </c>
      <c r="H1117" s="33">
        <v>0</v>
      </c>
      <c r="I1117" s="33"/>
      <c r="J1117" s="33" t="s">
        <v>11304</v>
      </c>
      <c r="K1117" s="33" t="s">
        <v>12197</v>
      </c>
      <c r="L1117" s="33">
        <v>120</v>
      </c>
      <c r="M1117" s="33"/>
      <c r="N1117" s="33"/>
      <c r="O1117" s="33"/>
      <c r="P1117" s="33" t="s">
        <v>11306</v>
      </c>
      <c r="Q1117" s="33" t="s">
        <v>11306</v>
      </c>
      <c r="R1117" s="33">
        <v>0</v>
      </c>
      <c r="S1117" s="33">
        <v>0</v>
      </c>
      <c r="T1117" s="33"/>
      <c r="U1117" s="33"/>
      <c r="V1117" s="33"/>
      <c r="W1117" s="33"/>
      <c r="X1117" s="33"/>
      <c r="Y1117" s="33" t="s">
        <v>11308</v>
      </c>
      <c r="Z1117" s="33">
        <v>0</v>
      </c>
      <c r="AA1117" s="33">
        <v>0</v>
      </c>
      <c r="AB1117" s="33">
        <v>0</v>
      </c>
      <c r="AC1117" s="33">
        <v>0</v>
      </c>
      <c r="AD1117" s="33" t="s">
        <v>11803</v>
      </c>
      <c r="AE1117" s="33" t="s">
        <v>19895</v>
      </c>
      <c r="AF1117" s="33" t="s">
        <v>19896</v>
      </c>
      <c r="AG1117" s="33" t="s">
        <v>19897</v>
      </c>
      <c r="AH1117" s="33" t="s">
        <v>19898</v>
      </c>
      <c r="AI1117" s="33" t="s">
        <v>19899</v>
      </c>
      <c r="AJ1117" s="33" t="s">
        <v>19900</v>
      </c>
      <c r="AK1117" s="33" t="s">
        <v>12774</v>
      </c>
      <c r="AL1117" s="33" t="s">
        <v>19575</v>
      </c>
      <c r="AM1117" s="33" t="s">
        <v>19901</v>
      </c>
      <c r="AN1117" s="33"/>
      <c r="AO1117" s="33" t="s">
        <v>11627</v>
      </c>
      <c r="AP1117" s="33" t="s">
        <v>11318</v>
      </c>
      <c r="AQ1117" s="33">
        <v>0</v>
      </c>
      <c r="AR1117" s="33"/>
      <c r="AS1117" s="33"/>
      <c r="AT1117" s="33"/>
      <c r="AU1117" s="33"/>
      <c r="AV1117" s="33"/>
      <c r="AW1117" s="33"/>
      <c r="AX1117" s="33"/>
      <c r="AY1117" s="33"/>
      <c r="AZ1117" s="33"/>
      <c r="BA1117" s="33"/>
      <c r="BB1117" s="33"/>
      <c r="BC1117" s="33" t="s">
        <v>11306</v>
      </c>
      <c r="BD1117" s="33" t="s">
        <v>11318</v>
      </c>
      <c r="BE1117" s="33"/>
      <c r="BF1117" s="33"/>
      <c r="BG1117" s="33"/>
      <c r="BH1117" s="33"/>
      <c r="BI1117" s="33"/>
      <c r="BJ1117" s="33">
        <v>0</v>
      </c>
      <c r="BK1117" s="33" t="s">
        <v>31</v>
      </c>
      <c r="BL1117" s="33"/>
      <c r="BM1117" s="33" t="s">
        <v>22259</v>
      </c>
    </row>
    <row r="1118" spans="1:65" x14ac:dyDescent="0.25">
      <c r="A1118" s="33" t="s">
        <v>19902</v>
      </c>
      <c r="B1118" s="33" t="s">
        <v>19903</v>
      </c>
      <c r="C1118" s="33" t="s">
        <v>19904</v>
      </c>
      <c r="D1118" s="33"/>
      <c r="E1118" s="33" t="s">
        <v>11800</v>
      </c>
      <c r="F1118" s="33" t="s">
        <v>11550</v>
      </c>
      <c r="G1118" s="33">
        <v>258.8</v>
      </c>
      <c r="H1118" s="33">
        <v>0</v>
      </c>
      <c r="I1118" s="33"/>
      <c r="J1118" s="33" t="s">
        <v>11304</v>
      </c>
      <c r="K1118" s="33" t="s">
        <v>11306</v>
      </c>
      <c r="L1118" s="33">
        <v>0</v>
      </c>
      <c r="M1118" s="33"/>
      <c r="N1118" s="33"/>
      <c r="O1118" s="33"/>
      <c r="P1118" s="33" t="s">
        <v>11306</v>
      </c>
      <c r="Q1118" s="33" t="s">
        <v>11306</v>
      </c>
      <c r="R1118" s="33">
        <v>0</v>
      </c>
      <c r="S1118" s="33">
        <v>0</v>
      </c>
      <c r="T1118" s="33"/>
      <c r="U1118" s="33"/>
      <c r="V1118" s="33" t="s">
        <v>19905</v>
      </c>
      <c r="W1118" s="33"/>
      <c r="X1118" s="33"/>
      <c r="Y1118" s="33" t="s">
        <v>11308</v>
      </c>
      <c r="Z1118" s="33">
        <v>0</v>
      </c>
      <c r="AA1118" s="33">
        <v>0</v>
      </c>
      <c r="AB1118" s="33">
        <v>0</v>
      </c>
      <c r="AC1118" s="33">
        <v>0</v>
      </c>
      <c r="AD1118" s="33" t="s">
        <v>14046</v>
      </c>
      <c r="AE1118" s="33" t="s">
        <v>19906</v>
      </c>
      <c r="AF1118" s="33" t="s">
        <v>19907</v>
      </c>
      <c r="AG1118" s="33" t="s">
        <v>19908</v>
      </c>
      <c r="AH1118" s="33" t="s">
        <v>19909</v>
      </c>
      <c r="AI1118" s="33" t="s">
        <v>19910</v>
      </c>
      <c r="AJ1118" s="33" t="s">
        <v>19911</v>
      </c>
      <c r="AK1118" s="33" t="s">
        <v>12774</v>
      </c>
      <c r="AL1118" s="33"/>
      <c r="AM1118" s="33"/>
      <c r="AN1118" s="33"/>
      <c r="AO1118" s="33" t="s">
        <v>11627</v>
      </c>
      <c r="AP1118" s="33" t="s">
        <v>11318</v>
      </c>
      <c r="AQ1118" s="33">
        <v>0</v>
      </c>
      <c r="AR1118" s="33"/>
      <c r="AS1118" s="33"/>
      <c r="AT1118" s="33"/>
      <c r="AU1118" s="33"/>
      <c r="AV1118" s="33"/>
      <c r="AW1118" s="33"/>
      <c r="AX1118" s="33"/>
      <c r="AY1118" s="33"/>
      <c r="AZ1118" s="33"/>
      <c r="BA1118" s="33"/>
      <c r="BB1118" s="33"/>
      <c r="BC1118" s="33" t="s">
        <v>11306</v>
      </c>
      <c r="BD1118" s="33" t="s">
        <v>11318</v>
      </c>
      <c r="BE1118" s="33"/>
      <c r="BF1118" s="33"/>
      <c r="BG1118" s="33"/>
      <c r="BH1118" s="33"/>
      <c r="BI1118" s="33"/>
      <c r="BJ1118" s="33">
        <v>0</v>
      </c>
      <c r="BK1118" s="33" t="s">
        <v>31</v>
      </c>
      <c r="BL1118" s="33"/>
      <c r="BM1118" s="33" t="s">
        <v>22259</v>
      </c>
    </row>
    <row r="1119" spans="1:65" x14ac:dyDescent="0.25">
      <c r="A1119" s="33" t="s">
        <v>19912</v>
      </c>
      <c r="B1119" s="33" t="s">
        <v>19913</v>
      </c>
      <c r="C1119" s="33" t="s">
        <v>19914</v>
      </c>
      <c r="D1119" s="33" t="s">
        <v>13574</v>
      </c>
      <c r="E1119" s="33"/>
      <c r="F1119" s="33" t="s">
        <v>11550</v>
      </c>
      <c r="G1119" s="33">
        <v>258.8</v>
      </c>
      <c r="H1119" s="33">
        <v>0</v>
      </c>
      <c r="I1119" s="33"/>
      <c r="J1119" s="33" t="s">
        <v>11304</v>
      </c>
      <c r="K1119" s="33" t="s">
        <v>11306</v>
      </c>
      <c r="L1119" s="33">
        <v>105</v>
      </c>
      <c r="M1119" s="33"/>
      <c r="N1119" s="33"/>
      <c r="O1119" s="33"/>
      <c r="P1119" s="33" t="s">
        <v>11306</v>
      </c>
      <c r="Q1119" s="33" t="s">
        <v>11306</v>
      </c>
      <c r="R1119" s="33">
        <v>0</v>
      </c>
      <c r="S1119" s="33">
        <v>0</v>
      </c>
      <c r="T1119" s="33"/>
      <c r="U1119" s="33"/>
      <c r="V1119" s="33"/>
      <c r="W1119" s="33"/>
      <c r="X1119" s="33"/>
      <c r="Y1119" s="33" t="s">
        <v>11308</v>
      </c>
      <c r="Z1119" s="33">
        <v>0</v>
      </c>
      <c r="AA1119" s="33">
        <v>0</v>
      </c>
      <c r="AB1119" s="33">
        <v>0</v>
      </c>
      <c r="AC1119" s="33">
        <v>0</v>
      </c>
      <c r="AD1119" s="33" t="s">
        <v>11803</v>
      </c>
      <c r="AE1119" s="33" t="s">
        <v>19915</v>
      </c>
      <c r="AF1119" s="33" t="s">
        <v>19916</v>
      </c>
      <c r="AG1119" s="33" t="s">
        <v>19917</v>
      </c>
      <c r="AH1119" s="33" t="s">
        <v>19918</v>
      </c>
      <c r="AI1119" s="33" t="s">
        <v>19919</v>
      </c>
      <c r="AJ1119" s="33" t="s">
        <v>19920</v>
      </c>
      <c r="AK1119" s="33" t="s">
        <v>12774</v>
      </c>
      <c r="AL1119" s="33" t="s">
        <v>19903</v>
      </c>
      <c r="AM1119" s="33" t="s">
        <v>19921</v>
      </c>
      <c r="AN1119" s="33"/>
      <c r="AO1119" s="33" t="s">
        <v>11627</v>
      </c>
      <c r="AP1119" s="33" t="s">
        <v>11318</v>
      </c>
      <c r="AQ1119" s="33">
        <v>0</v>
      </c>
      <c r="AR1119" s="33"/>
      <c r="AS1119" s="33"/>
      <c r="AT1119" s="33"/>
      <c r="AU1119" s="33"/>
      <c r="AV1119" s="33"/>
      <c r="AW1119" s="33"/>
      <c r="AX1119" s="33"/>
      <c r="AY1119" s="33"/>
      <c r="AZ1119" s="33"/>
      <c r="BA1119" s="33"/>
      <c r="BB1119" s="33"/>
      <c r="BC1119" s="33" t="s">
        <v>11306</v>
      </c>
      <c r="BD1119" s="33" t="s">
        <v>11318</v>
      </c>
      <c r="BE1119" s="33"/>
      <c r="BF1119" s="33"/>
      <c r="BG1119" s="33"/>
      <c r="BH1119" s="33"/>
      <c r="BI1119" s="33"/>
      <c r="BJ1119" s="33">
        <v>0</v>
      </c>
      <c r="BK1119" s="33" t="s">
        <v>31</v>
      </c>
      <c r="BL1119" s="33"/>
      <c r="BM1119" s="33" t="s">
        <v>22259</v>
      </c>
    </row>
    <row r="1120" spans="1:65" x14ac:dyDescent="0.25">
      <c r="A1120" s="33" t="s">
        <v>19922</v>
      </c>
      <c r="B1120" s="33" t="s">
        <v>19923</v>
      </c>
      <c r="C1120" s="33" t="s">
        <v>19924</v>
      </c>
      <c r="D1120" s="33" t="s">
        <v>13574</v>
      </c>
      <c r="E1120" s="33"/>
      <c r="F1120" s="33" t="s">
        <v>11550</v>
      </c>
      <c r="G1120" s="33">
        <v>258.8</v>
      </c>
      <c r="H1120" s="33">
        <v>0</v>
      </c>
      <c r="I1120" s="33"/>
      <c r="J1120" s="33" t="s">
        <v>11304</v>
      </c>
      <c r="K1120" s="33" t="s">
        <v>11306</v>
      </c>
      <c r="L1120" s="33">
        <v>105</v>
      </c>
      <c r="M1120" s="33"/>
      <c r="N1120" s="33"/>
      <c r="O1120" s="33"/>
      <c r="P1120" s="33" t="s">
        <v>11306</v>
      </c>
      <c r="Q1120" s="33" t="s">
        <v>11306</v>
      </c>
      <c r="R1120" s="33">
        <v>0</v>
      </c>
      <c r="S1120" s="33">
        <v>0</v>
      </c>
      <c r="T1120" s="33"/>
      <c r="U1120" s="33"/>
      <c r="V1120" s="33"/>
      <c r="W1120" s="33"/>
      <c r="X1120" s="33"/>
      <c r="Y1120" s="33" t="s">
        <v>11308</v>
      </c>
      <c r="Z1120" s="33">
        <v>0</v>
      </c>
      <c r="AA1120" s="33">
        <v>0</v>
      </c>
      <c r="AB1120" s="33">
        <v>0</v>
      </c>
      <c r="AC1120" s="33">
        <v>0</v>
      </c>
      <c r="AD1120" s="33" t="s">
        <v>11803</v>
      </c>
      <c r="AE1120" s="33" t="s">
        <v>19925</v>
      </c>
      <c r="AF1120" s="33" t="s">
        <v>19926</v>
      </c>
      <c r="AG1120" s="33" t="s">
        <v>19927</v>
      </c>
      <c r="AH1120" s="33" t="s">
        <v>19928</v>
      </c>
      <c r="AI1120" s="33" t="s">
        <v>19929</v>
      </c>
      <c r="AJ1120" s="33" t="s">
        <v>19930</v>
      </c>
      <c r="AK1120" s="33" t="s">
        <v>12774</v>
      </c>
      <c r="AL1120" s="33" t="s">
        <v>19903</v>
      </c>
      <c r="AM1120" s="33" t="s">
        <v>19931</v>
      </c>
      <c r="AN1120" s="33"/>
      <c r="AO1120" s="33" t="s">
        <v>11627</v>
      </c>
      <c r="AP1120" s="33" t="s">
        <v>11318</v>
      </c>
      <c r="AQ1120" s="33">
        <v>0</v>
      </c>
      <c r="AR1120" s="33"/>
      <c r="AS1120" s="33"/>
      <c r="AT1120" s="33"/>
      <c r="AU1120" s="33"/>
      <c r="AV1120" s="33"/>
      <c r="AW1120" s="33"/>
      <c r="AX1120" s="33"/>
      <c r="AY1120" s="33"/>
      <c r="AZ1120" s="33"/>
      <c r="BA1120" s="33"/>
      <c r="BB1120" s="33"/>
      <c r="BC1120" s="33" t="s">
        <v>11306</v>
      </c>
      <c r="BD1120" s="33" t="s">
        <v>11318</v>
      </c>
      <c r="BE1120" s="33"/>
      <c r="BF1120" s="33"/>
      <c r="BG1120" s="33"/>
      <c r="BH1120" s="33"/>
      <c r="BI1120" s="33"/>
      <c r="BJ1120" s="33">
        <v>0</v>
      </c>
      <c r="BK1120" s="33" t="s">
        <v>31</v>
      </c>
      <c r="BL1120" s="33"/>
      <c r="BM1120" s="33" t="s">
        <v>22259</v>
      </c>
    </row>
    <row r="1121" spans="1:65" x14ac:dyDescent="0.25">
      <c r="A1121" s="33" t="s">
        <v>19932</v>
      </c>
      <c r="B1121" s="33" t="s">
        <v>2284</v>
      </c>
      <c r="C1121" s="33" t="s">
        <v>19933</v>
      </c>
      <c r="D1121" s="33" t="s">
        <v>13574</v>
      </c>
      <c r="E1121" s="33"/>
      <c r="F1121" s="33" t="s">
        <v>11550</v>
      </c>
      <c r="G1121" s="33">
        <v>258.8</v>
      </c>
      <c r="H1121" s="33">
        <v>0</v>
      </c>
      <c r="I1121" s="33"/>
      <c r="J1121" s="33" t="s">
        <v>11304</v>
      </c>
      <c r="K1121" s="33" t="s">
        <v>11813</v>
      </c>
      <c r="L1121" s="33">
        <v>105</v>
      </c>
      <c r="M1121" s="33"/>
      <c r="N1121" s="33"/>
      <c r="O1121" s="33"/>
      <c r="P1121" s="33" t="s">
        <v>11306</v>
      </c>
      <c r="Q1121" s="33" t="s">
        <v>11306</v>
      </c>
      <c r="R1121" s="33">
        <v>0</v>
      </c>
      <c r="S1121" s="33">
        <v>0</v>
      </c>
      <c r="T1121" s="33"/>
      <c r="U1121" s="33"/>
      <c r="V1121" s="33"/>
      <c r="W1121" s="33"/>
      <c r="X1121" s="33"/>
      <c r="Y1121" s="33" t="s">
        <v>11308</v>
      </c>
      <c r="Z1121" s="33">
        <v>0</v>
      </c>
      <c r="AA1121" s="33">
        <v>0</v>
      </c>
      <c r="AB1121" s="33">
        <v>0</v>
      </c>
      <c r="AC1121" s="33">
        <v>0</v>
      </c>
      <c r="AD1121" s="33" t="s">
        <v>11803</v>
      </c>
      <c r="AE1121" s="33" t="s">
        <v>19934</v>
      </c>
      <c r="AF1121" s="33" t="s">
        <v>19935</v>
      </c>
      <c r="AG1121" s="33" t="s">
        <v>19936</v>
      </c>
      <c r="AH1121" s="33" t="s">
        <v>19937</v>
      </c>
      <c r="AI1121" s="33" t="s">
        <v>19938</v>
      </c>
      <c r="AJ1121" s="33" t="s">
        <v>19939</v>
      </c>
      <c r="AK1121" s="33" t="s">
        <v>12774</v>
      </c>
      <c r="AL1121" s="33" t="s">
        <v>19903</v>
      </c>
      <c r="AM1121" s="33" t="s">
        <v>19940</v>
      </c>
      <c r="AN1121" s="33"/>
      <c r="AO1121" s="33" t="s">
        <v>11627</v>
      </c>
      <c r="AP1121" s="33" t="s">
        <v>11318</v>
      </c>
      <c r="AQ1121" s="33">
        <v>0</v>
      </c>
      <c r="AR1121" s="33"/>
      <c r="AS1121" s="33"/>
      <c r="AT1121" s="33"/>
      <c r="AU1121" s="33"/>
      <c r="AV1121" s="33"/>
      <c r="AW1121" s="33"/>
      <c r="AX1121" s="33"/>
      <c r="AY1121" s="33"/>
      <c r="AZ1121" s="33"/>
      <c r="BA1121" s="33"/>
      <c r="BB1121" s="33"/>
      <c r="BC1121" s="33" t="s">
        <v>11306</v>
      </c>
      <c r="BD1121" s="33" t="s">
        <v>11318</v>
      </c>
      <c r="BE1121" s="33"/>
      <c r="BF1121" s="33"/>
      <c r="BG1121" s="33"/>
      <c r="BH1121" s="33"/>
      <c r="BI1121" s="33"/>
      <c r="BJ1121" s="33">
        <v>0</v>
      </c>
      <c r="BK1121" s="33" t="s">
        <v>31</v>
      </c>
      <c r="BL1121" s="33"/>
      <c r="BM1121" s="33" t="s">
        <v>22259</v>
      </c>
    </row>
    <row r="1122" spans="1:65" x14ac:dyDescent="0.25">
      <c r="A1122" s="33" t="s">
        <v>19941</v>
      </c>
      <c r="B1122" s="33" t="s">
        <v>6880</v>
      </c>
      <c r="C1122" s="33" t="s">
        <v>19942</v>
      </c>
      <c r="D1122" s="33" t="s">
        <v>13574</v>
      </c>
      <c r="E1122" s="33"/>
      <c r="F1122" s="33" t="s">
        <v>11550</v>
      </c>
      <c r="G1122" s="33">
        <v>258.8</v>
      </c>
      <c r="H1122" s="33">
        <v>0</v>
      </c>
      <c r="I1122" s="33"/>
      <c r="J1122" s="33" t="s">
        <v>11304</v>
      </c>
      <c r="K1122" s="33" t="s">
        <v>11306</v>
      </c>
      <c r="L1122" s="33">
        <v>105</v>
      </c>
      <c r="M1122" s="33"/>
      <c r="N1122" s="33"/>
      <c r="O1122" s="33"/>
      <c r="P1122" s="33" t="s">
        <v>11306</v>
      </c>
      <c r="Q1122" s="33" t="s">
        <v>11306</v>
      </c>
      <c r="R1122" s="33">
        <v>0</v>
      </c>
      <c r="S1122" s="33">
        <v>0</v>
      </c>
      <c r="T1122" s="33"/>
      <c r="U1122" s="33"/>
      <c r="V1122" s="33"/>
      <c r="W1122" s="33"/>
      <c r="X1122" s="33"/>
      <c r="Y1122" s="33" t="s">
        <v>11308</v>
      </c>
      <c r="Z1122" s="33">
        <v>0</v>
      </c>
      <c r="AA1122" s="33">
        <v>0</v>
      </c>
      <c r="AB1122" s="33">
        <v>0</v>
      </c>
      <c r="AC1122" s="33">
        <v>0</v>
      </c>
      <c r="AD1122" s="33" t="s">
        <v>11803</v>
      </c>
      <c r="AE1122" s="33" t="s">
        <v>19943</v>
      </c>
      <c r="AF1122" s="33" t="s">
        <v>19944</v>
      </c>
      <c r="AG1122" s="33" t="s">
        <v>19945</v>
      </c>
      <c r="AH1122" s="33" t="s">
        <v>19946</v>
      </c>
      <c r="AI1122" s="33" t="s">
        <v>19947</v>
      </c>
      <c r="AJ1122" s="33" t="s">
        <v>19948</v>
      </c>
      <c r="AK1122" s="33" t="s">
        <v>12774</v>
      </c>
      <c r="AL1122" s="33" t="s">
        <v>19903</v>
      </c>
      <c r="AM1122" s="33" t="s">
        <v>19949</v>
      </c>
      <c r="AN1122" s="33"/>
      <c r="AO1122" s="33" t="s">
        <v>11627</v>
      </c>
      <c r="AP1122" s="33" t="s">
        <v>11318</v>
      </c>
      <c r="AQ1122" s="33">
        <v>0</v>
      </c>
      <c r="AR1122" s="33"/>
      <c r="AS1122" s="33"/>
      <c r="AT1122" s="33"/>
      <c r="AU1122" s="33"/>
      <c r="AV1122" s="33"/>
      <c r="AW1122" s="33"/>
      <c r="AX1122" s="33"/>
      <c r="AY1122" s="33"/>
      <c r="AZ1122" s="33"/>
      <c r="BA1122" s="33"/>
      <c r="BB1122" s="33"/>
      <c r="BC1122" s="33" t="s">
        <v>11306</v>
      </c>
      <c r="BD1122" s="33" t="s">
        <v>11318</v>
      </c>
      <c r="BE1122" s="33"/>
      <c r="BF1122" s="33"/>
      <c r="BG1122" s="33"/>
      <c r="BH1122" s="33"/>
      <c r="BI1122" s="33"/>
      <c r="BJ1122" s="33">
        <v>0</v>
      </c>
      <c r="BK1122" s="33" t="s">
        <v>31</v>
      </c>
      <c r="BL1122" s="33"/>
      <c r="BM1122" s="33" t="s">
        <v>22259</v>
      </c>
    </row>
    <row r="1123" spans="1:65" x14ac:dyDescent="0.25">
      <c r="A1123" s="33" t="s">
        <v>19950</v>
      </c>
      <c r="B1123" s="33" t="s">
        <v>19951</v>
      </c>
      <c r="C1123" s="33" t="s">
        <v>19952</v>
      </c>
      <c r="D1123" s="33" t="s">
        <v>13574</v>
      </c>
      <c r="E1123" s="33"/>
      <c r="F1123" s="33" t="s">
        <v>11550</v>
      </c>
      <c r="G1123" s="33">
        <v>258.8</v>
      </c>
      <c r="H1123" s="33">
        <v>0</v>
      </c>
      <c r="I1123" s="33"/>
      <c r="J1123" s="33" t="s">
        <v>11304</v>
      </c>
      <c r="K1123" s="33" t="s">
        <v>11306</v>
      </c>
      <c r="L1123" s="33">
        <v>105</v>
      </c>
      <c r="M1123" s="33"/>
      <c r="N1123" s="33"/>
      <c r="O1123" s="33"/>
      <c r="P1123" s="33" t="s">
        <v>11306</v>
      </c>
      <c r="Q1123" s="33" t="s">
        <v>11306</v>
      </c>
      <c r="R1123" s="33">
        <v>0</v>
      </c>
      <c r="S1123" s="33">
        <v>0</v>
      </c>
      <c r="T1123" s="33"/>
      <c r="U1123" s="33"/>
      <c r="V1123" s="33"/>
      <c r="W1123" s="33"/>
      <c r="X1123" s="33"/>
      <c r="Y1123" s="33" t="s">
        <v>11308</v>
      </c>
      <c r="Z1123" s="33">
        <v>0</v>
      </c>
      <c r="AA1123" s="33">
        <v>0</v>
      </c>
      <c r="AB1123" s="33">
        <v>0</v>
      </c>
      <c r="AC1123" s="33">
        <v>0</v>
      </c>
      <c r="AD1123" s="33" t="s">
        <v>11803</v>
      </c>
      <c r="AE1123" s="33" t="s">
        <v>19953</v>
      </c>
      <c r="AF1123" s="33" t="s">
        <v>19954</v>
      </c>
      <c r="AG1123" s="33" t="s">
        <v>19955</v>
      </c>
      <c r="AH1123" s="33" t="s">
        <v>19956</v>
      </c>
      <c r="AI1123" s="33" t="s">
        <v>19957</v>
      </c>
      <c r="AJ1123" s="33" t="s">
        <v>19958</v>
      </c>
      <c r="AK1123" s="33" t="s">
        <v>12774</v>
      </c>
      <c r="AL1123" s="33" t="s">
        <v>19903</v>
      </c>
      <c r="AM1123" s="33" t="s">
        <v>19959</v>
      </c>
      <c r="AN1123" s="33"/>
      <c r="AO1123" s="33" t="s">
        <v>11627</v>
      </c>
      <c r="AP1123" s="33" t="s">
        <v>11318</v>
      </c>
      <c r="AQ1123" s="33">
        <v>0</v>
      </c>
      <c r="AR1123" s="33"/>
      <c r="AS1123" s="33"/>
      <c r="AT1123" s="33"/>
      <c r="AU1123" s="33"/>
      <c r="AV1123" s="33"/>
      <c r="AW1123" s="33"/>
      <c r="AX1123" s="33"/>
      <c r="AY1123" s="33"/>
      <c r="AZ1123" s="33"/>
      <c r="BA1123" s="33"/>
      <c r="BB1123" s="33"/>
      <c r="BC1123" s="33" t="s">
        <v>11306</v>
      </c>
      <c r="BD1123" s="33" t="s">
        <v>11318</v>
      </c>
      <c r="BE1123" s="33"/>
      <c r="BF1123" s="33"/>
      <c r="BG1123" s="33"/>
      <c r="BH1123" s="33"/>
      <c r="BI1123" s="33"/>
      <c r="BJ1123" s="33">
        <v>0</v>
      </c>
      <c r="BK1123" s="33" t="s">
        <v>31</v>
      </c>
      <c r="BL1123" s="33"/>
      <c r="BM1123" s="33" t="s">
        <v>22259</v>
      </c>
    </row>
    <row r="1124" spans="1:65" x14ac:dyDescent="0.25">
      <c r="A1124" s="33" t="s">
        <v>19960</v>
      </c>
      <c r="B1124" s="33" t="s">
        <v>19961</v>
      </c>
      <c r="C1124" s="33" t="s">
        <v>19962</v>
      </c>
      <c r="D1124" s="33" t="s">
        <v>13574</v>
      </c>
      <c r="E1124" s="33"/>
      <c r="F1124" s="33" t="s">
        <v>11550</v>
      </c>
      <c r="G1124" s="33">
        <v>258.8</v>
      </c>
      <c r="H1124" s="33">
        <v>0</v>
      </c>
      <c r="I1124" s="33"/>
      <c r="J1124" s="33" t="s">
        <v>11304</v>
      </c>
      <c r="K1124" s="33" t="s">
        <v>12197</v>
      </c>
      <c r="L1124" s="33">
        <v>105</v>
      </c>
      <c r="M1124" s="33"/>
      <c r="N1124" s="33"/>
      <c r="O1124" s="33"/>
      <c r="P1124" s="33" t="s">
        <v>11306</v>
      </c>
      <c r="Q1124" s="33" t="s">
        <v>11306</v>
      </c>
      <c r="R1124" s="33">
        <v>0</v>
      </c>
      <c r="S1124" s="33">
        <v>0</v>
      </c>
      <c r="T1124" s="33"/>
      <c r="U1124" s="33"/>
      <c r="V1124" s="33"/>
      <c r="W1124" s="33"/>
      <c r="X1124" s="33"/>
      <c r="Y1124" s="33" t="s">
        <v>11308</v>
      </c>
      <c r="Z1124" s="33">
        <v>0</v>
      </c>
      <c r="AA1124" s="33">
        <v>0</v>
      </c>
      <c r="AB1124" s="33">
        <v>0</v>
      </c>
      <c r="AC1124" s="33">
        <v>0</v>
      </c>
      <c r="AD1124" s="33" t="s">
        <v>11803</v>
      </c>
      <c r="AE1124" s="33" t="s">
        <v>19963</v>
      </c>
      <c r="AF1124" s="33" t="s">
        <v>19964</v>
      </c>
      <c r="AG1124" s="33" t="s">
        <v>19965</v>
      </c>
      <c r="AH1124" s="33" t="s">
        <v>19966</v>
      </c>
      <c r="AI1124" s="33" t="s">
        <v>19967</v>
      </c>
      <c r="AJ1124" s="33" t="s">
        <v>19968</v>
      </c>
      <c r="AK1124" s="33" t="s">
        <v>12774</v>
      </c>
      <c r="AL1124" s="33" t="s">
        <v>19903</v>
      </c>
      <c r="AM1124" s="33" t="s">
        <v>19969</v>
      </c>
      <c r="AN1124" s="33"/>
      <c r="AO1124" s="33" t="s">
        <v>11627</v>
      </c>
      <c r="AP1124" s="33" t="s">
        <v>11318</v>
      </c>
      <c r="AQ1124" s="33">
        <v>0</v>
      </c>
      <c r="AR1124" s="33"/>
      <c r="AS1124" s="33"/>
      <c r="AT1124" s="33"/>
      <c r="AU1124" s="33"/>
      <c r="AV1124" s="33"/>
      <c r="AW1124" s="33"/>
      <c r="AX1124" s="33"/>
      <c r="AY1124" s="33"/>
      <c r="AZ1124" s="33"/>
      <c r="BA1124" s="33"/>
      <c r="BB1124" s="33"/>
      <c r="BC1124" s="33" t="s">
        <v>11306</v>
      </c>
      <c r="BD1124" s="33" t="s">
        <v>11318</v>
      </c>
      <c r="BE1124" s="33"/>
      <c r="BF1124" s="33"/>
      <c r="BG1124" s="33"/>
      <c r="BH1124" s="33"/>
      <c r="BI1124" s="33"/>
      <c r="BJ1124" s="33">
        <v>0</v>
      </c>
      <c r="BK1124" s="33" t="s">
        <v>31</v>
      </c>
      <c r="BL1124" s="33"/>
      <c r="BM1124" s="33" t="s">
        <v>22259</v>
      </c>
    </row>
    <row r="1125" spans="1:65" x14ac:dyDescent="0.25">
      <c r="A1125" s="33" t="s">
        <v>19970</v>
      </c>
      <c r="B1125" s="33" t="s">
        <v>19971</v>
      </c>
      <c r="C1125" s="33" t="s">
        <v>19972</v>
      </c>
      <c r="D1125" s="33" t="s">
        <v>13574</v>
      </c>
      <c r="E1125" s="33"/>
      <c r="F1125" s="33" t="s">
        <v>11550</v>
      </c>
      <c r="G1125" s="33">
        <v>150</v>
      </c>
      <c r="H1125" s="33">
        <v>0</v>
      </c>
      <c r="I1125" s="33"/>
      <c r="J1125" s="33" t="s">
        <v>11304</v>
      </c>
      <c r="K1125" s="33" t="s">
        <v>11306</v>
      </c>
      <c r="L1125" s="33">
        <v>105</v>
      </c>
      <c r="M1125" s="33"/>
      <c r="N1125" s="33"/>
      <c r="O1125" s="33"/>
      <c r="P1125" s="33" t="s">
        <v>11306</v>
      </c>
      <c r="Q1125" s="33" t="s">
        <v>11306</v>
      </c>
      <c r="R1125" s="33">
        <v>0</v>
      </c>
      <c r="S1125" s="33">
        <v>0</v>
      </c>
      <c r="T1125" s="33"/>
      <c r="U1125" s="33"/>
      <c r="V1125" s="33"/>
      <c r="W1125" s="33"/>
      <c r="X1125" s="33"/>
      <c r="Y1125" s="33" t="s">
        <v>11308</v>
      </c>
      <c r="Z1125" s="33">
        <v>0</v>
      </c>
      <c r="AA1125" s="33">
        <v>0</v>
      </c>
      <c r="AB1125" s="33">
        <v>0</v>
      </c>
      <c r="AC1125" s="33">
        <v>0</v>
      </c>
      <c r="AD1125" s="33" t="s">
        <v>11803</v>
      </c>
      <c r="AE1125" s="33"/>
      <c r="AF1125" s="33"/>
      <c r="AG1125" s="33"/>
      <c r="AH1125" s="33"/>
      <c r="AI1125" s="33"/>
      <c r="AJ1125" s="33"/>
      <c r="AK1125" s="33" t="s">
        <v>12774</v>
      </c>
      <c r="AL1125" s="33" t="s">
        <v>19903</v>
      </c>
      <c r="AM1125" s="33" t="s">
        <v>19973</v>
      </c>
      <c r="AN1125" s="33" t="s">
        <v>11227</v>
      </c>
      <c r="AO1125" s="33"/>
      <c r="AP1125" s="33" t="s">
        <v>11318</v>
      </c>
      <c r="AQ1125" s="33">
        <v>0</v>
      </c>
      <c r="AR1125" s="33"/>
      <c r="AS1125" s="33"/>
      <c r="AT1125" s="33"/>
      <c r="AU1125" s="33"/>
      <c r="AV1125" s="33"/>
      <c r="AW1125" s="33"/>
      <c r="AX1125" s="33"/>
      <c r="AY1125" s="33"/>
      <c r="AZ1125" s="33"/>
      <c r="BA1125" s="33"/>
      <c r="BB1125" s="33"/>
      <c r="BC1125" s="33" t="s">
        <v>11306</v>
      </c>
      <c r="BD1125" s="33" t="s">
        <v>11318</v>
      </c>
      <c r="BE1125" s="33"/>
      <c r="BF1125" s="33"/>
      <c r="BG1125" s="33"/>
      <c r="BH1125" s="33"/>
      <c r="BI1125" s="33"/>
      <c r="BJ1125" s="33">
        <v>0</v>
      </c>
      <c r="BK1125" s="33" t="s">
        <v>31</v>
      </c>
      <c r="BL1125" s="33"/>
      <c r="BM1125" s="33" t="s">
        <v>22259</v>
      </c>
    </row>
    <row r="1126" spans="1:65" x14ac:dyDescent="0.25">
      <c r="A1126" s="33" t="s">
        <v>19974</v>
      </c>
      <c r="B1126" s="33" t="s">
        <v>19975</v>
      </c>
      <c r="C1126" s="33" t="s">
        <v>19976</v>
      </c>
      <c r="D1126" s="33" t="s">
        <v>13574</v>
      </c>
      <c r="E1126" s="33"/>
      <c r="F1126" s="33" t="s">
        <v>11550</v>
      </c>
      <c r="G1126" s="33">
        <v>150</v>
      </c>
      <c r="H1126" s="33">
        <v>0</v>
      </c>
      <c r="I1126" s="33"/>
      <c r="J1126" s="33" t="s">
        <v>11304</v>
      </c>
      <c r="K1126" s="33" t="s">
        <v>11306</v>
      </c>
      <c r="L1126" s="33">
        <v>105</v>
      </c>
      <c r="M1126" s="33"/>
      <c r="N1126" s="33"/>
      <c r="O1126" s="33"/>
      <c r="P1126" s="33" t="s">
        <v>11306</v>
      </c>
      <c r="Q1126" s="33" t="s">
        <v>11306</v>
      </c>
      <c r="R1126" s="33">
        <v>0</v>
      </c>
      <c r="S1126" s="33">
        <v>0</v>
      </c>
      <c r="T1126" s="33"/>
      <c r="U1126" s="33"/>
      <c r="V1126" s="33"/>
      <c r="W1126" s="33"/>
      <c r="X1126" s="33"/>
      <c r="Y1126" s="33" t="s">
        <v>11308</v>
      </c>
      <c r="Z1126" s="33">
        <v>0</v>
      </c>
      <c r="AA1126" s="33">
        <v>0</v>
      </c>
      <c r="AB1126" s="33">
        <v>0</v>
      </c>
      <c r="AC1126" s="33">
        <v>0</v>
      </c>
      <c r="AD1126" s="33" t="s">
        <v>11803</v>
      </c>
      <c r="AE1126" s="33"/>
      <c r="AF1126" s="33"/>
      <c r="AG1126" s="33"/>
      <c r="AH1126" s="33"/>
      <c r="AI1126" s="33"/>
      <c r="AJ1126" s="33"/>
      <c r="AK1126" s="33" t="s">
        <v>12774</v>
      </c>
      <c r="AL1126" s="33" t="s">
        <v>19903</v>
      </c>
      <c r="AM1126" s="33" t="s">
        <v>19977</v>
      </c>
      <c r="AN1126" s="33" t="s">
        <v>11227</v>
      </c>
      <c r="AO1126" s="33"/>
      <c r="AP1126" s="33" t="s">
        <v>11318</v>
      </c>
      <c r="AQ1126" s="33">
        <v>0</v>
      </c>
      <c r="AR1126" s="33"/>
      <c r="AS1126" s="33"/>
      <c r="AT1126" s="33"/>
      <c r="AU1126" s="33"/>
      <c r="AV1126" s="33"/>
      <c r="AW1126" s="33"/>
      <c r="AX1126" s="33"/>
      <c r="AY1126" s="33"/>
      <c r="AZ1126" s="33"/>
      <c r="BA1126" s="33"/>
      <c r="BB1126" s="33"/>
      <c r="BC1126" s="33" t="s">
        <v>11306</v>
      </c>
      <c r="BD1126" s="33" t="s">
        <v>11318</v>
      </c>
      <c r="BE1126" s="33"/>
      <c r="BF1126" s="33"/>
      <c r="BG1126" s="33"/>
      <c r="BH1126" s="33"/>
      <c r="BI1126" s="33"/>
      <c r="BJ1126" s="33">
        <v>0</v>
      </c>
      <c r="BK1126" s="33" t="s">
        <v>31</v>
      </c>
      <c r="BL1126" s="33"/>
      <c r="BM1126" s="33" t="s">
        <v>22259</v>
      </c>
    </row>
    <row r="1127" spans="1:65" x14ac:dyDescent="0.25">
      <c r="A1127" s="33" t="s">
        <v>19978</v>
      </c>
      <c r="B1127" s="33" t="s">
        <v>19979</v>
      </c>
      <c r="C1127" s="33" t="s">
        <v>19980</v>
      </c>
      <c r="D1127" s="33" t="s">
        <v>13574</v>
      </c>
      <c r="E1127" s="33"/>
      <c r="F1127" s="33" t="s">
        <v>11550</v>
      </c>
      <c r="G1127" s="33">
        <v>248.8</v>
      </c>
      <c r="H1127" s="33">
        <v>0</v>
      </c>
      <c r="I1127" s="33"/>
      <c r="J1127" s="33" t="s">
        <v>11304</v>
      </c>
      <c r="K1127" s="33" t="s">
        <v>11306</v>
      </c>
      <c r="L1127" s="33">
        <v>105</v>
      </c>
      <c r="M1127" s="33"/>
      <c r="N1127" s="33"/>
      <c r="O1127" s="33"/>
      <c r="P1127" s="33" t="s">
        <v>11306</v>
      </c>
      <c r="Q1127" s="33" t="s">
        <v>11306</v>
      </c>
      <c r="R1127" s="33">
        <v>2.2000000000000002</v>
      </c>
      <c r="S1127" s="33">
        <v>2.2000000000000002</v>
      </c>
      <c r="T1127" s="33"/>
      <c r="U1127" s="33"/>
      <c r="V1127" s="33" t="s">
        <v>19981</v>
      </c>
      <c r="W1127" s="33"/>
      <c r="X1127" s="33"/>
      <c r="Y1127" s="33" t="s">
        <v>11308</v>
      </c>
      <c r="Z1127" s="33">
        <v>10</v>
      </c>
      <c r="AA1127" s="33">
        <v>14</v>
      </c>
      <c r="AB1127" s="33">
        <v>94</v>
      </c>
      <c r="AC1127" s="33">
        <v>0</v>
      </c>
      <c r="AD1127" s="33" t="s">
        <v>11803</v>
      </c>
      <c r="AE1127" s="33" t="s">
        <v>19982</v>
      </c>
      <c r="AF1127" s="33" t="s">
        <v>19983</v>
      </c>
      <c r="AG1127" s="33" t="s">
        <v>19984</v>
      </c>
      <c r="AH1127" s="33" t="s">
        <v>19985</v>
      </c>
      <c r="AI1127" s="33" t="s">
        <v>19986</v>
      </c>
      <c r="AJ1127" s="33" t="s">
        <v>19987</v>
      </c>
      <c r="AK1127" s="33" t="s">
        <v>12774</v>
      </c>
      <c r="AL1127" s="33" t="s">
        <v>19903</v>
      </c>
      <c r="AM1127" s="33" t="s">
        <v>19988</v>
      </c>
      <c r="AN1127" s="33" t="s">
        <v>11500</v>
      </c>
      <c r="AO1127" s="33"/>
      <c r="AP1127" s="33" t="s">
        <v>11318</v>
      </c>
      <c r="AQ1127" s="33">
        <v>0</v>
      </c>
      <c r="AR1127" s="33"/>
      <c r="AS1127" s="33"/>
      <c r="AT1127" s="33"/>
      <c r="AU1127" s="33"/>
      <c r="AV1127" s="33"/>
      <c r="AW1127" s="33"/>
      <c r="AX1127" s="33"/>
      <c r="AY1127" s="33"/>
      <c r="AZ1127" s="33"/>
      <c r="BA1127" s="33"/>
      <c r="BB1127" s="33"/>
      <c r="BC1127" s="33" t="s">
        <v>11306</v>
      </c>
      <c r="BD1127" s="33" t="s">
        <v>11318</v>
      </c>
      <c r="BE1127" s="33"/>
      <c r="BF1127" s="33"/>
      <c r="BG1127" s="33"/>
      <c r="BH1127" s="33"/>
      <c r="BI1127" s="33"/>
      <c r="BJ1127" s="33">
        <v>0</v>
      </c>
      <c r="BK1127" s="33" t="s">
        <v>31</v>
      </c>
      <c r="BL1127" s="33"/>
      <c r="BM1127" s="33" t="s">
        <v>22259</v>
      </c>
    </row>
    <row r="1128" spans="1:65" x14ac:dyDescent="0.25">
      <c r="A1128" s="33" t="s">
        <v>19989</v>
      </c>
      <c r="B1128" s="33" t="s">
        <v>19990</v>
      </c>
      <c r="C1128" s="33" t="s">
        <v>19991</v>
      </c>
      <c r="D1128" s="33" t="s">
        <v>13574</v>
      </c>
      <c r="E1128" s="33" t="s">
        <v>11800</v>
      </c>
      <c r="F1128" s="33" t="s">
        <v>11550</v>
      </c>
      <c r="G1128" s="33">
        <v>328.8</v>
      </c>
      <c r="H1128" s="33">
        <v>0</v>
      </c>
      <c r="I1128" s="33"/>
      <c r="J1128" s="33" t="s">
        <v>11304</v>
      </c>
      <c r="K1128" s="33" t="s">
        <v>14781</v>
      </c>
      <c r="L1128" s="33">
        <v>120</v>
      </c>
      <c r="M1128" s="33"/>
      <c r="N1128" s="33"/>
      <c r="O1128" s="33"/>
      <c r="P1128" s="33" t="s">
        <v>11306</v>
      </c>
      <c r="Q1128" s="33" t="s">
        <v>11306</v>
      </c>
      <c r="R1128" s="33">
        <v>0</v>
      </c>
      <c r="S1128" s="33">
        <v>0</v>
      </c>
      <c r="T1128" s="33"/>
      <c r="U1128" s="33"/>
      <c r="V1128" s="33"/>
      <c r="W1128" s="33" t="s">
        <v>14057</v>
      </c>
      <c r="X1128" s="33"/>
      <c r="Y1128" s="33" t="s">
        <v>11308</v>
      </c>
      <c r="Z1128" s="33">
        <v>0</v>
      </c>
      <c r="AA1128" s="33">
        <v>0</v>
      </c>
      <c r="AB1128" s="33">
        <v>0</v>
      </c>
      <c r="AC1128" s="33">
        <v>0</v>
      </c>
      <c r="AD1128" s="33" t="s">
        <v>11803</v>
      </c>
      <c r="AE1128" s="33" t="s">
        <v>19992</v>
      </c>
      <c r="AF1128" s="33" t="s">
        <v>19993</v>
      </c>
      <c r="AG1128" s="33" t="s">
        <v>19994</v>
      </c>
      <c r="AH1128" s="33" t="s">
        <v>19995</v>
      </c>
      <c r="AI1128" s="33" t="s">
        <v>19996</v>
      </c>
      <c r="AJ1128" s="33" t="s">
        <v>19997</v>
      </c>
      <c r="AK1128" s="33" t="s">
        <v>12774</v>
      </c>
      <c r="AL1128" s="33" t="s">
        <v>19903</v>
      </c>
      <c r="AM1128" s="33" t="s">
        <v>19998</v>
      </c>
      <c r="AN1128" s="33"/>
      <c r="AO1128" s="33" t="s">
        <v>11627</v>
      </c>
      <c r="AP1128" s="33" t="s">
        <v>11318</v>
      </c>
      <c r="AQ1128" s="33">
        <v>0</v>
      </c>
      <c r="AR1128" s="33"/>
      <c r="AS1128" s="33"/>
      <c r="AT1128" s="33"/>
      <c r="AU1128" s="33"/>
      <c r="AV1128" s="33"/>
      <c r="AW1128" s="33"/>
      <c r="AX1128" s="33"/>
      <c r="AY1128" s="33"/>
      <c r="AZ1128" s="33"/>
      <c r="BA1128" s="33"/>
      <c r="BB1128" s="33"/>
      <c r="BC1128" s="33" t="s">
        <v>11306</v>
      </c>
      <c r="BD1128" s="33" t="s">
        <v>11318</v>
      </c>
      <c r="BE1128" s="33"/>
      <c r="BF1128" s="33"/>
      <c r="BG1128" s="33"/>
      <c r="BH1128" s="33"/>
      <c r="BI1128" s="33"/>
      <c r="BJ1128" s="33">
        <v>0</v>
      </c>
      <c r="BK1128" s="33" t="s">
        <v>31</v>
      </c>
      <c r="BL1128" s="33"/>
      <c r="BM1128" s="33" t="s">
        <v>22259</v>
      </c>
    </row>
    <row r="1129" spans="1:65" x14ac:dyDescent="0.25">
      <c r="A1129" s="33" t="s">
        <v>19999</v>
      </c>
      <c r="B1129" s="33" t="s">
        <v>20000</v>
      </c>
      <c r="C1129" s="33" t="s">
        <v>20001</v>
      </c>
      <c r="D1129" s="33" t="s">
        <v>13574</v>
      </c>
      <c r="E1129" s="33" t="s">
        <v>11800</v>
      </c>
      <c r="F1129" s="33" t="s">
        <v>11550</v>
      </c>
      <c r="G1129" s="33">
        <v>328.8</v>
      </c>
      <c r="H1129" s="33">
        <v>0</v>
      </c>
      <c r="I1129" s="33"/>
      <c r="J1129" s="33" t="s">
        <v>11304</v>
      </c>
      <c r="K1129" s="33" t="s">
        <v>14781</v>
      </c>
      <c r="L1129" s="33">
        <v>120</v>
      </c>
      <c r="M1129" s="33"/>
      <c r="N1129" s="33"/>
      <c r="O1129" s="33"/>
      <c r="P1129" s="33" t="s">
        <v>11306</v>
      </c>
      <c r="Q1129" s="33" t="s">
        <v>11306</v>
      </c>
      <c r="R1129" s="33">
        <v>0</v>
      </c>
      <c r="S1129" s="33">
        <v>0</v>
      </c>
      <c r="T1129" s="33"/>
      <c r="U1129" s="33"/>
      <c r="V1129" s="33"/>
      <c r="W1129" s="33" t="s">
        <v>14057</v>
      </c>
      <c r="X1129" s="33"/>
      <c r="Y1129" s="33" t="s">
        <v>11308</v>
      </c>
      <c r="Z1129" s="33">
        <v>0</v>
      </c>
      <c r="AA1129" s="33">
        <v>0</v>
      </c>
      <c r="AB1129" s="33">
        <v>0</v>
      </c>
      <c r="AC1129" s="33">
        <v>0</v>
      </c>
      <c r="AD1129" s="33" t="s">
        <v>11803</v>
      </c>
      <c r="AE1129" s="33" t="s">
        <v>20002</v>
      </c>
      <c r="AF1129" s="33" t="s">
        <v>20003</v>
      </c>
      <c r="AG1129" s="33" t="s">
        <v>20004</v>
      </c>
      <c r="AH1129" s="33" t="s">
        <v>20005</v>
      </c>
      <c r="AI1129" s="33" t="s">
        <v>20006</v>
      </c>
      <c r="AJ1129" s="33" t="s">
        <v>20007</v>
      </c>
      <c r="AK1129" s="33" t="s">
        <v>12774</v>
      </c>
      <c r="AL1129" s="33" t="s">
        <v>19903</v>
      </c>
      <c r="AM1129" s="33" t="s">
        <v>20008</v>
      </c>
      <c r="AN1129" s="33"/>
      <c r="AO1129" s="33" t="s">
        <v>11627</v>
      </c>
      <c r="AP1129" s="33" t="s">
        <v>11318</v>
      </c>
      <c r="AQ1129" s="33">
        <v>0</v>
      </c>
      <c r="AR1129" s="33"/>
      <c r="AS1129" s="33"/>
      <c r="AT1129" s="33"/>
      <c r="AU1129" s="33"/>
      <c r="AV1129" s="33"/>
      <c r="AW1129" s="33"/>
      <c r="AX1129" s="33"/>
      <c r="AY1129" s="33"/>
      <c r="AZ1129" s="33"/>
      <c r="BA1129" s="33"/>
      <c r="BB1129" s="33"/>
      <c r="BC1129" s="33" t="s">
        <v>11306</v>
      </c>
      <c r="BD1129" s="33" t="s">
        <v>11318</v>
      </c>
      <c r="BE1129" s="33"/>
      <c r="BF1129" s="33"/>
      <c r="BG1129" s="33"/>
      <c r="BH1129" s="33"/>
      <c r="BI1129" s="33"/>
      <c r="BJ1129" s="33">
        <v>0</v>
      </c>
      <c r="BK1129" s="33" t="s">
        <v>31</v>
      </c>
      <c r="BL1129" s="33"/>
      <c r="BM1129" s="33" t="s">
        <v>22259</v>
      </c>
    </row>
    <row r="1130" spans="1:65" x14ac:dyDescent="0.25">
      <c r="A1130" s="33" t="s">
        <v>20009</v>
      </c>
      <c r="B1130" s="33" t="s">
        <v>20010</v>
      </c>
      <c r="C1130" s="33" t="s">
        <v>20011</v>
      </c>
      <c r="D1130" s="33" t="s">
        <v>13574</v>
      </c>
      <c r="E1130" s="33" t="s">
        <v>11800</v>
      </c>
      <c r="F1130" s="33" t="s">
        <v>11550</v>
      </c>
      <c r="G1130" s="33">
        <v>328.8</v>
      </c>
      <c r="H1130" s="33">
        <v>0</v>
      </c>
      <c r="I1130" s="33"/>
      <c r="J1130" s="33" t="s">
        <v>11304</v>
      </c>
      <c r="K1130" s="33" t="s">
        <v>14781</v>
      </c>
      <c r="L1130" s="33">
        <v>120</v>
      </c>
      <c r="M1130" s="33"/>
      <c r="N1130" s="33"/>
      <c r="O1130" s="33"/>
      <c r="P1130" s="33" t="s">
        <v>11306</v>
      </c>
      <c r="Q1130" s="33" t="s">
        <v>11306</v>
      </c>
      <c r="R1130" s="33">
        <v>0</v>
      </c>
      <c r="S1130" s="33">
        <v>0</v>
      </c>
      <c r="T1130" s="33"/>
      <c r="U1130" s="33"/>
      <c r="V1130" s="33"/>
      <c r="W1130" s="33" t="s">
        <v>14057</v>
      </c>
      <c r="X1130" s="33"/>
      <c r="Y1130" s="33" t="s">
        <v>11308</v>
      </c>
      <c r="Z1130" s="33">
        <v>0</v>
      </c>
      <c r="AA1130" s="33">
        <v>0</v>
      </c>
      <c r="AB1130" s="33">
        <v>0</v>
      </c>
      <c r="AC1130" s="33">
        <v>0</v>
      </c>
      <c r="AD1130" s="33" t="s">
        <v>11803</v>
      </c>
      <c r="AE1130" s="33" t="s">
        <v>20012</v>
      </c>
      <c r="AF1130" s="33" t="s">
        <v>20013</v>
      </c>
      <c r="AG1130" s="33" t="s">
        <v>20014</v>
      </c>
      <c r="AH1130" s="33" t="s">
        <v>20015</v>
      </c>
      <c r="AI1130" s="33" t="s">
        <v>20016</v>
      </c>
      <c r="AJ1130" s="33" t="s">
        <v>20017</v>
      </c>
      <c r="AK1130" s="33" t="s">
        <v>12774</v>
      </c>
      <c r="AL1130" s="33" t="s">
        <v>19903</v>
      </c>
      <c r="AM1130" s="33" t="s">
        <v>20018</v>
      </c>
      <c r="AN1130" s="33"/>
      <c r="AO1130" s="33" t="s">
        <v>11627</v>
      </c>
      <c r="AP1130" s="33" t="s">
        <v>11318</v>
      </c>
      <c r="AQ1130" s="33">
        <v>0</v>
      </c>
      <c r="AR1130" s="33"/>
      <c r="AS1130" s="33"/>
      <c r="AT1130" s="33"/>
      <c r="AU1130" s="33"/>
      <c r="AV1130" s="33"/>
      <c r="AW1130" s="33"/>
      <c r="AX1130" s="33"/>
      <c r="AY1130" s="33"/>
      <c r="AZ1130" s="33"/>
      <c r="BA1130" s="33"/>
      <c r="BB1130" s="33"/>
      <c r="BC1130" s="33" t="s">
        <v>11306</v>
      </c>
      <c r="BD1130" s="33" t="s">
        <v>11318</v>
      </c>
      <c r="BE1130" s="33"/>
      <c r="BF1130" s="33"/>
      <c r="BG1130" s="33"/>
      <c r="BH1130" s="33"/>
      <c r="BI1130" s="33"/>
      <c r="BJ1130" s="33">
        <v>0</v>
      </c>
      <c r="BK1130" s="33" t="s">
        <v>31</v>
      </c>
      <c r="BL1130" s="33"/>
      <c r="BM1130" s="33" t="s">
        <v>22259</v>
      </c>
    </row>
    <row r="1131" spans="1:65" x14ac:dyDescent="0.25">
      <c r="A1131" s="33" t="s">
        <v>20019</v>
      </c>
      <c r="B1131" s="33" t="s">
        <v>20020</v>
      </c>
      <c r="C1131" s="33" t="s">
        <v>20021</v>
      </c>
      <c r="D1131" s="33" t="s">
        <v>13574</v>
      </c>
      <c r="E1131" s="33" t="s">
        <v>11800</v>
      </c>
      <c r="F1131" s="33" t="s">
        <v>11550</v>
      </c>
      <c r="G1131" s="33">
        <v>338.8</v>
      </c>
      <c r="H1131" s="33">
        <v>0</v>
      </c>
      <c r="I1131" s="33"/>
      <c r="J1131" s="33" t="s">
        <v>11304</v>
      </c>
      <c r="K1131" s="33" t="s">
        <v>14781</v>
      </c>
      <c r="L1131" s="33">
        <v>120</v>
      </c>
      <c r="M1131" s="33"/>
      <c r="N1131" s="33"/>
      <c r="O1131" s="33"/>
      <c r="P1131" s="33" t="s">
        <v>11306</v>
      </c>
      <c r="Q1131" s="33" t="s">
        <v>11306</v>
      </c>
      <c r="R1131" s="33">
        <v>0</v>
      </c>
      <c r="S1131" s="33">
        <v>0</v>
      </c>
      <c r="T1131" s="33"/>
      <c r="U1131" s="33"/>
      <c r="V1131" s="33"/>
      <c r="W1131" s="33" t="s">
        <v>14057</v>
      </c>
      <c r="X1131" s="33"/>
      <c r="Y1131" s="33" t="s">
        <v>11308</v>
      </c>
      <c r="Z1131" s="33">
        <v>0</v>
      </c>
      <c r="AA1131" s="33">
        <v>0</v>
      </c>
      <c r="AB1131" s="33">
        <v>0</v>
      </c>
      <c r="AC1131" s="33">
        <v>0</v>
      </c>
      <c r="AD1131" s="33" t="s">
        <v>11803</v>
      </c>
      <c r="AE1131" s="33" t="s">
        <v>20022</v>
      </c>
      <c r="AF1131" s="33" t="s">
        <v>20023</v>
      </c>
      <c r="AG1131" s="33" t="s">
        <v>20024</v>
      </c>
      <c r="AH1131" s="33" t="s">
        <v>20025</v>
      </c>
      <c r="AI1131" s="33" t="s">
        <v>20026</v>
      </c>
      <c r="AJ1131" s="33" t="s">
        <v>20027</v>
      </c>
      <c r="AK1131" s="33" t="s">
        <v>12774</v>
      </c>
      <c r="AL1131" s="33" t="s">
        <v>19903</v>
      </c>
      <c r="AM1131" s="33" t="s">
        <v>20028</v>
      </c>
      <c r="AN1131" s="33"/>
      <c r="AO1131" s="33" t="s">
        <v>11627</v>
      </c>
      <c r="AP1131" s="33" t="s">
        <v>11318</v>
      </c>
      <c r="AQ1131" s="33">
        <v>0</v>
      </c>
      <c r="AR1131" s="33"/>
      <c r="AS1131" s="33"/>
      <c r="AT1131" s="33"/>
      <c r="AU1131" s="33"/>
      <c r="AV1131" s="33"/>
      <c r="AW1131" s="33"/>
      <c r="AX1131" s="33"/>
      <c r="AY1131" s="33"/>
      <c r="AZ1131" s="33"/>
      <c r="BA1131" s="33"/>
      <c r="BB1131" s="33"/>
      <c r="BC1131" s="33" t="s">
        <v>11306</v>
      </c>
      <c r="BD1131" s="33" t="s">
        <v>11318</v>
      </c>
      <c r="BE1131" s="33"/>
      <c r="BF1131" s="33"/>
      <c r="BG1131" s="33"/>
      <c r="BH1131" s="33"/>
      <c r="BI1131" s="33"/>
      <c r="BJ1131" s="33">
        <v>0</v>
      </c>
      <c r="BK1131" s="33" t="s">
        <v>31</v>
      </c>
      <c r="BL1131" s="33"/>
      <c r="BM1131" s="33" t="s">
        <v>22259</v>
      </c>
    </row>
    <row r="1132" spans="1:65" x14ac:dyDescent="0.25">
      <c r="A1132" s="33" t="s">
        <v>20029</v>
      </c>
      <c r="B1132" s="33" t="s">
        <v>20030</v>
      </c>
      <c r="C1132" s="33" t="s">
        <v>20031</v>
      </c>
      <c r="D1132" s="33" t="s">
        <v>13574</v>
      </c>
      <c r="E1132" s="33" t="s">
        <v>11800</v>
      </c>
      <c r="F1132" s="33" t="s">
        <v>11550</v>
      </c>
      <c r="G1132" s="33">
        <v>338.8</v>
      </c>
      <c r="H1132" s="33">
        <v>0</v>
      </c>
      <c r="I1132" s="33"/>
      <c r="J1132" s="33" t="s">
        <v>11304</v>
      </c>
      <c r="K1132" s="33" t="s">
        <v>14781</v>
      </c>
      <c r="L1132" s="33">
        <v>120</v>
      </c>
      <c r="M1132" s="33"/>
      <c r="N1132" s="33"/>
      <c r="O1132" s="33"/>
      <c r="P1132" s="33" t="s">
        <v>11306</v>
      </c>
      <c r="Q1132" s="33" t="s">
        <v>11306</v>
      </c>
      <c r="R1132" s="33">
        <v>0</v>
      </c>
      <c r="S1132" s="33">
        <v>0</v>
      </c>
      <c r="T1132" s="33"/>
      <c r="U1132" s="33"/>
      <c r="V1132" s="33"/>
      <c r="W1132" s="33" t="s">
        <v>14057</v>
      </c>
      <c r="X1132" s="33"/>
      <c r="Y1132" s="33" t="s">
        <v>11308</v>
      </c>
      <c r="Z1132" s="33">
        <v>0</v>
      </c>
      <c r="AA1132" s="33">
        <v>0</v>
      </c>
      <c r="AB1132" s="33">
        <v>0</v>
      </c>
      <c r="AC1132" s="33">
        <v>0</v>
      </c>
      <c r="AD1132" s="33" t="s">
        <v>11803</v>
      </c>
      <c r="AE1132" s="33" t="s">
        <v>20032</v>
      </c>
      <c r="AF1132" s="33" t="s">
        <v>20033</v>
      </c>
      <c r="AG1132" s="33" t="s">
        <v>20034</v>
      </c>
      <c r="AH1132" s="33" t="s">
        <v>20035</v>
      </c>
      <c r="AI1132" s="33" t="s">
        <v>20036</v>
      </c>
      <c r="AJ1132" s="33" t="s">
        <v>20037</v>
      </c>
      <c r="AK1132" s="33" t="s">
        <v>12774</v>
      </c>
      <c r="AL1132" s="33" t="s">
        <v>19903</v>
      </c>
      <c r="AM1132" s="33" t="s">
        <v>20038</v>
      </c>
      <c r="AN1132" s="33"/>
      <c r="AO1132" s="33" t="s">
        <v>11627</v>
      </c>
      <c r="AP1132" s="33" t="s">
        <v>11318</v>
      </c>
      <c r="AQ1132" s="33">
        <v>0</v>
      </c>
      <c r="AR1132" s="33"/>
      <c r="AS1132" s="33"/>
      <c r="AT1132" s="33"/>
      <c r="AU1132" s="33"/>
      <c r="AV1132" s="33"/>
      <c r="AW1132" s="33"/>
      <c r="AX1132" s="33"/>
      <c r="AY1132" s="33"/>
      <c r="AZ1132" s="33"/>
      <c r="BA1132" s="33"/>
      <c r="BB1132" s="33"/>
      <c r="BC1132" s="33" t="s">
        <v>11306</v>
      </c>
      <c r="BD1132" s="33" t="s">
        <v>11318</v>
      </c>
      <c r="BE1132" s="33"/>
      <c r="BF1132" s="33"/>
      <c r="BG1132" s="33"/>
      <c r="BH1132" s="33"/>
      <c r="BI1132" s="33"/>
      <c r="BJ1132" s="33">
        <v>0</v>
      </c>
      <c r="BK1132" s="33" t="s">
        <v>31</v>
      </c>
      <c r="BL1132" s="33"/>
      <c r="BM1132" s="33" t="s">
        <v>22259</v>
      </c>
    </row>
    <row r="1133" spans="1:65" x14ac:dyDescent="0.25">
      <c r="A1133" s="33" t="s">
        <v>20039</v>
      </c>
      <c r="B1133" s="33" t="s">
        <v>20040</v>
      </c>
      <c r="C1133" s="33" t="s">
        <v>20041</v>
      </c>
      <c r="D1133" s="33" t="s">
        <v>13574</v>
      </c>
      <c r="E1133" s="33" t="s">
        <v>11800</v>
      </c>
      <c r="F1133" s="33" t="s">
        <v>11550</v>
      </c>
      <c r="G1133" s="33">
        <v>338.8</v>
      </c>
      <c r="H1133" s="33">
        <v>0</v>
      </c>
      <c r="I1133" s="33"/>
      <c r="J1133" s="33" t="s">
        <v>11304</v>
      </c>
      <c r="K1133" s="33" t="s">
        <v>14781</v>
      </c>
      <c r="L1133" s="33">
        <v>120</v>
      </c>
      <c r="M1133" s="33"/>
      <c r="N1133" s="33"/>
      <c r="O1133" s="33"/>
      <c r="P1133" s="33" t="s">
        <v>11306</v>
      </c>
      <c r="Q1133" s="33" t="s">
        <v>11306</v>
      </c>
      <c r="R1133" s="33">
        <v>0</v>
      </c>
      <c r="S1133" s="33">
        <v>0</v>
      </c>
      <c r="T1133" s="33"/>
      <c r="U1133" s="33"/>
      <c r="V1133" s="33"/>
      <c r="W1133" s="33" t="s">
        <v>14057</v>
      </c>
      <c r="X1133" s="33"/>
      <c r="Y1133" s="33" t="s">
        <v>11308</v>
      </c>
      <c r="Z1133" s="33">
        <v>0</v>
      </c>
      <c r="AA1133" s="33">
        <v>0</v>
      </c>
      <c r="AB1133" s="33">
        <v>0</v>
      </c>
      <c r="AC1133" s="33">
        <v>0</v>
      </c>
      <c r="AD1133" s="33" t="s">
        <v>11803</v>
      </c>
      <c r="AE1133" s="33" t="s">
        <v>20042</v>
      </c>
      <c r="AF1133" s="33" t="s">
        <v>20043</v>
      </c>
      <c r="AG1133" s="33" t="s">
        <v>20044</v>
      </c>
      <c r="AH1133" s="33" t="s">
        <v>20045</v>
      </c>
      <c r="AI1133" s="33" t="s">
        <v>20046</v>
      </c>
      <c r="AJ1133" s="33" t="s">
        <v>20047</v>
      </c>
      <c r="AK1133" s="33" t="s">
        <v>12774</v>
      </c>
      <c r="AL1133" s="33" t="s">
        <v>19903</v>
      </c>
      <c r="AM1133" s="33" t="s">
        <v>20048</v>
      </c>
      <c r="AN1133" s="33"/>
      <c r="AO1133" s="33" t="s">
        <v>11627</v>
      </c>
      <c r="AP1133" s="33" t="s">
        <v>11318</v>
      </c>
      <c r="AQ1133" s="33">
        <v>0</v>
      </c>
      <c r="AR1133" s="33"/>
      <c r="AS1133" s="33"/>
      <c r="AT1133" s="33"/>
      <c r="AU1133" s="33"/>
      <c r="AV1133" s="33"/>
      <c r="AW1133" s="33"/>
      <c r="AX1133" s="33"/>
      <c r="AY1133" s="33"/>
      <c r="AZ1133" s="33"/>
      <c r="BA1133" s="33"/>
      <c r="BB1133" s="33"/>
      <c r="BC1133" s="33" t="s">
        <v>11306</v>
      </c>
      <c r="BD1133" s="33" t="s">
        <v>11318</v>
      </c>
      <c r="BE1133" s="33"/>
      <c r="BF1133" s="33"/>
      <c r="BG1133" s="33"/>
      <c r="BH1133" s="33"/>
      <c r="BI1133" s="33"/>
      <c r="BJ1133" s="33">
        <v>0</v>
      </c>
      <c r="BK1133" s="33" t="s">
        <v>31</v>
      </c>
      <c r="BL1133" s="33"/>
      <c r="BM1133" s="33" t="s">
        <v>22259</v>
      </c>
    </row>
    <row r="1134" spans="1:65" x14ac:dyDescent="0.25">
      <c r="A1134" s="33" t="s">
        <v>20049</v>
      </c>
      <c r="B1134" s="33" t="s">
        <v>20050</v>
      </c>
      <c r="C1134" s="33" t="s">
        <v>20051</v>
      </c>
      <c r="D1134" s="33"/>
      <c r="E1134" s="33" t="s">
        <v>11800</v>
      </c>
      <c r="F1134" s="33" t="s">
        <v>11550</v>
      </c>
      <c r="G1134" s="33">
        <v>389.9</v>
      </c>
      <c r="H1134" s="33">
        <v>0</v>
      </c>
      <c r="I1134" s="33"/>
      <c r="J1134" s="33" t="s">
        <v>11304</v>
      </c>
      <c r="K1134" s="33" t="s">
        <v>11306</v>
      </c>
      <c r="L1134" s="33">
        <v>0</v>
      </c>
      <c r="M1134" s="33"/>
      <c r="N1134" s="33"/>
      <c r="O1134" s="33"/>
      <c r="P1134" s="33" t="s">
        <v>11306</v>
      </c>
      <c r="Q1134" s="33" t="s">
        <v>11306</v>
      </c>
      <c r="R1134" s="33">
        <v>2.5</v>
      </c>
      <c r="S1134" s="33">
        <v>2.5</v>
      </c>
      <c r="T1134" s="33"/>
      <c r="U1134" s="33"/>
      <c r="V1134" s="33" t="s">
        <v>20052</v>
      </c>
      <c r="W1134" s="33"/>
      <c r="X1134" s="33"/>
      <c r="Y1134" s="33" t="s">
        <v>11308</v>
      </c>
      <c r="Z1134" s="33">
        <v>14</v>
      </c>
      <c r="AA1134" s="33">
        <v>10</v>
      </c>
      <c r="AB1134" s="33">
        <v>94</v>
      </c>
      <c r="AC1134" s="33">
        <v>0</v>
      </c>
      <c r="AD1134" s="33" t="s">
        <v>14046</v>
      </c>
      <c r="AE1134" s="33" t="s">
        <v>20053</v>
      </c>
      <c r="AF1134" s="33" t="s">
        <v>20054</v>
      </c>
      <c r="AG1134" s="33" t="s">
        <v>20055</v>
      </c>
      <c r="AH1134" s="33" t="s">
        <v>20056</v>
      </c>
      <c r="AI1134" s="33" t="s">
        <v>20057</v>
      </c>
      <c r="AJ1134" s="33" t="s">
        <v>20058</v>
      </c>
      <c r="AK1134" s="33" t="s">
        <v>12774</v>
      </c>
      <c r="AL1134" s="33"/>
      <c r="AM1134" s="33"/>
      <c r="AN1134" s="33" t="s">
        <v>20059</v>
      </c>
      <c r="AO1134" s="33" t="s">
        <v>11627</v>
      </c>
      <c r="AP1134" s="33" t="s">
        <v>11318</v>
      </c>
      <c r="AQ1134" s="33">
        <v>0</v>
      </c>
      <c r="AR1134" s="33"/>
      <c r="AS1134" s="33"/>
      <c r="AT1134" s="33"/>
      <c r="AU1134" s="33"/>
      <c r="AV1134" s="33"/>
      <c r="AW1134" s="33"/>
      <c r="AX1134" s="33"/>
      <c r="AY1134" s="33"/>
      <c r="AZ1134" s="33"/>
      <c r="BA1134" s="33"/>
      <c r="BB1134" s="33"/>
      <c r="BC1134" s="33" t="s">
        <v>11306</v>
      </c>
      <c r="BD1134" s="33" t="s">
        <v>11318</v>
      </c>
      <c r="BE1134" s="33"/>
      <c r="BF1134" s="33"/>
      <c r="BG1134" s="33"/>
      <c r="BH1134" s="33"/>
      <c r="BI1134" s="33"/>
      <c r="BJ1134" s="33">
        <v>0</v>
      </c>
      <c r="BK1134" s="33" t="s">
        <v>31</v>
      </c>
      <c r="BL1134" s="33"/>
      <c r="BM1134" s="33" t="s">
        <v>22259</v>
      </c>
    </row>
    <row r="1135" spans="1:65" x14ac:dyDescent="0.25">
      <c r="A1135" s="33" t="s">
        <v>20060</v>
      </c>
      <c r="B1135" s="33" t="s">
        <v>20061</v>
      </c>
      <c r="C1135" s="33" t="s">
        <v>20062</v>
      </c>
      <c r="D1135" s="33" t="s">
        <v>13574</v>
      </c>
      <c r="E1135" s="33"/>
      <c r="F1135" s="33" t="s">
        <v>11550</v>
      </c>
      <c r="G1135" s="33">
        <v>261.8</v>
      </c>
      <c r="H1135" s="33">
        <v>0</v>
      </c>
      <c r="I1135" s="33"/>
      <c r="J1135" s="33" t="s">
        <v>11304</v>
      </c>
      <c r="K1135" s="33" t="s">
        <v>11463</v>
      </c>
      <c r="L1135" s="33">
        <v>105</v>
      </c>
      <c r="M1135" s="33"/>
      <c r="N1135" s="33"/>
      <c r="O1135" s="33"/>
      <c r="P1135" s="33" t="s">
        <v>11306</v>
      </c>
      <c r="Q1135" s="33" t="s">
        <v>11306</v>
      </c>
      <c r="R1135" s="33">
        <v>1.64</v>
      </c>
      <c r="S1135" s="33">
        <v>1.64</v>
      </c>
      <c r="T1135" s="33"/>
      <c r="U1135" s="33"/>
      <c r="V1135" s="33"/>
      <c r="W1135" s="33"/>
      <c r="X1135" s="33"/>
      <c r="Y1135" s="33" t="s">
        <v>11308</v>
      </c>
      <c r="Z1135" s="33">
        <v>0</v>
      </c>
      <c r="AA1135" s="33">
        <v>0</v>
      </c>
      <c r="AB1135" s="33">
        <v>0</v>
      </c>
      <c r="AC1135" s="33">
        <v>0</v>
      </c>
      <c r="AD1135" s="33" t="s">
        <v>11803</v>
      </c>
      <c r="AE1135" s="33" t="s">
        <v>20063</v>
      </c>
      <c r="AF1135" s="33" t="s">
        <v>20064</v>
      </c>
      <c r="AG1135" s="33" t="s">
        <v>20065</v>
      </c>
      <c r="AH1135" s="33" t="s">
        <v>20066</v>
      </c>
      <c r="AI1135" s="33" t="s">
        <v>20067</v>
      </c>
      <c r="AJ1135" s="33" t="s">
        <v>20068</v>
      </c>
      <c r="AK1135" s="33" t="s">
        <v>12774</v>
      </c>
      <c r="AL1135" s="33" t="s">
        <v>20050</v>
      </c>
      <c r="AM1135" s="33" t="s">
        <v>20069</v>
      </c>
      <c r="AN1135" s="33"/>
      <c r="AO1135" s="33" t="s">
        <v>11627</v>
      </c>
      <c r="AP1135" s="33" t="s">
        <v>11318</v>
      </c>
      <c r="AQ1135" s="33">
        <v>0</v>
      </c>
      <c r="AR1135" s="33"/>
      <c r="AS1135" s="33"/>
      <c r="AT1135" s="33"/>
      <c r="AU1135" s="33"/>
      <c r="AV1135" s="33"/>
      <c r="AW1135" s="33"/>
      <c r="AX1135" s="33"/>
      <c r="AY1135" s="33"/>
      <c r="AZ1135" s="33"/>
      <c r="BA1135" s="33"/>
      <c r="BB1135" s="33"/>
      <c r="BC1135" s="33" t="s">
        <v>11306</v>
      </c>
      <c r="BD1135" s="33" t="s">
        <v>11318</v>
      </c>
      <c r="BE1135" s="33"/>
      <c r="BF1135" s="33"/>
      <c r="BG1135" s="33"/>
      <c r="BH1135" s="33"/>
      <c r="BI1135" s="33"/>
      <c r="BJ1135" s="33">
        <v>0</v>
      </c>
      <c r="BK1135" s="33" t="s">
        <v>31</v>
      </c>
      <c r="BL1135" s="33"/>
      <c r="BM1135" s="33" t="s">
        <v>22259</v>
      </c>
    </row>
    <row r="1136" spans="1:65" x14ac:dyDescent="0.25">
      <c r="A1136" s="33" t="s">
        <v>20070</v>
      </c>
      <c r="B1136" s="33" t="s">
        <v>20071</v>
      </c>
      <c r="C1136" s="33" t="s">
        <v>20072</v>
      </c>
      <c r="D1136" s="33" t="s">
        <v>13574</v>
      </c>
      <c r="E1136" s="33"/>
      <c r="F1136" s="33" t="s">
        <v>11550</v>
      </c>
      <c r="G1136" s="33">
        <v>261.8</v>
      </c>
      <c r="H1136" s="33">
        <v>0</v>
      </c>
      <c r="I1136" s="33"/>
      <c r="J1136" s="33" t="s">
        <v>11304</v>
      </c>
      <c r="K1136" s="33" t="s">
        <v>12942</v>
      </c>
      <c r="L1136" s="33">
        <v>105</v>
      </c>
      <c r="M1136" s="33"/>
      <c r="N1136" s="33"/>
      <c r="O1136" s="33"/>
      <c r="P1136" s="33" t="s">
        <v>11306</v>
      </c>
      <c r="Q1136" s="33" t="s">
        <v>11306</v>
      </c>
      <c r="R1136" s="33">
        <v>1.64</v>
      </c>
      <c r="S1136" s="33">
        <v>1.64</v>
      </c>
      <c r="T1136" s="33"/>
      <c r="U1136" s="33"/>
      <c r="V1136" s="33"/>
      <c r="W1136" s="33"/>
      <c r="X1136" s="33"/>
      <c r="Y1136" s="33" t="s">
        <v>11308</v>
      </c>
      <c r="Z1136" s="33">
        <v>0</v>
      </c>
      <c r="AA1136" s="33">
        <v>0</v>
      </c>
      <c r="AB1136" s="33">
        <v>0</v>
      </c>
      <c r="AC1136" s="33">
        <v>0</v>
      </c>
      <c r="AD1136" s="33" t="s">
        <v>11803</v>
      </c>
      <c r="AE1136" s="33" t="s">
        <v>20073</v>
      </c>
      <c r="AF1136" s="33" t="s">
        <v>20074</v>
      </c>
      <c r="AG1136" s="33" t="s">
        <v>20075</v>
      </c>
      <c r="AH1136" s="33" t="s">
        <v>20076</v>
      </c>
      <c r="AI1136" s="33" t="s">
        <v>20077</v>
      </c>
      <c r="AJ1136" s="33" t="s">
        <v>20078</v>
      </c>
      <c r="AK1136" s="33" t="s">
        <v>12774</v>
      </c>
      <c r="AL1136" s="33" t="s">
        <v>20050</v>
      </c>
      <c r="AM1136" s="33" t="s">
        <v>20079</v>
      </c>
      <c r="AN1136" s="33"/>
      <c r="AO1136" s="33" t="s">
        <v>11627</v>
      </c>
      <c r="AP1136" s="33" t="s">
        <v>11318</v>
      </c>
      <c r="AQ1136" s="33">
        <v>0</v>
      </c>
      <c r="AR1136" s="33"/>
      <c r="AS1136" s="33"/>
      <c r="AT1136" s="33"/>
      <c r="AU1136" s="33"/>
      <c r="AV1136" s="33"/>
      <c r="AW1136" s="33"/>
      <c r="AX1136" s="33"/>
      <c r="AY1136" s="33"/>
      <c r="AZ1136" s="33"/>
      <c r="BA1136" s="33"/>
      <c r="BB1136" s="33"/>
      <c r="BC1136" s="33" t="s">
        <v>11306</v>
      </c>
      <c r="BD1136" s="33" t="s">
        <v>11318</v>
      </c>
      <c r="BE1136" s="33"/>
      <c r="BF1136" s="33"/>
      <c r="BG1136" s="33"/>
      <c r="BH1136" s="33"/>
      <c r="BI1136" s="33"/>
      <c r="BJ1136" s="33">
        <v>0</v>
      </c>
      <c r="BK1136" s="33" t="s">
        <v>31</v>
      </c>
      <c r="BL1136" s="33"/>
      <c r="BM1136" s="33" t="s">
        <v>22259</v>
      </c>
    </row>
    <row r="1137" spans="1:65" x14ac:dyDescent="0.25">
      <c r="A1137" s="33" t="s">
        <v>20080</v>
      </c>
      <c r="B1137" s="33" t="s">
        <v>20081</v>
      </c>
      <c r="C1137" s="33" t="s">
        <v>20082</v>
      </c>
      <c r="D1137" s="33" t="s">
        <v>13574</v>
      </c>
      <c r="E1137" s="33"/>
      <c r="F1137" s="33" t="s">
        <v>11550</v>
      </c>
      <c r="G1137" s="33">
        <v>261.8</v>
      </c>
      <c r="H1137" s="33">
        <v>0</v>
      </c>
      <c r="I1137" s="33"/>
      <c r="J1137" s="33" t="s">
        <v>11304</v>
      </c>
      <c r="K1137" s="33" t="s">
        <v>20083</v>
      </c>
      <c r="L1137" s="33">
        <v>105</v>
      </c>
      <c r="M1137" s="33"/>
      <c r="N1137" s="33"/>
      <c r="O1137" s="33"/>
      <c r="P1137" s="33" t="s">
        <v>11306</v>
      </c>
      <c r="Q1137" s="33" t="s">
        <v>11306</v>
      </c>
      <c r="R1137" s="33">
        <v>1.64</v>
      </c>
      <c r="S1137" s="33">
        <v>1.64</v>
      </c>
      <c r="T1137" s="33"/>
      <c r="U1137" s="33"/>
      <c r="V1137" s="33"/>
      <c r="W1137" s="33"/>
      <c r="X1137" s="33"/>
      <c r="Y1137" s="33" t="s">
        <v>11308</v>
      </c>
      <c r="Z1137" s="33">
        <v>0</v>
      </c>
      <c r="AA1137" s="33">
        <v>0</v>
      </c>
      <c r="AB1137" s="33">
        <v>0</v>
      </c>
      <c r="AC1137" s="33">
        <v>0</v>
      </c>
      <c r="AD1137" s="33" t="s">
        <v>11803</v>
      </c>
      <c r="AE1137" s="33" t="s">
        <v>20084</v>
      </c>
      <c r="AF1137" s="33" t="s">
        <v>20085</v>
      </c>
      <c r="AG1137" s="33" t="s">
        <v>20086</v>
      </c>
      <c r="AH1137" s="33" t="s">
        <v>20087</v>
      </c>
      <c r="AI1137" s="33" t="s">
        <v>20088</v>
      </c>
      <c r="AJ1137" s="33" t="s">
        <v>20089</v>
      </c>
      <c r="AK1137" s="33" t="s">
        <v>12774</v>
      </c>
      <c r="AL1137" s="33" t="s">
        <v>20050</v>
      </c>
      <c r="AM1137" s="33" t="s">
        <v>20090</v>
      </c>
      <c r="AN1137" s="33"/>
      <c r="AO1137" s="33" t="s">
        <v>11627</v>
      </c>
      <c r="AP1137" s="33" t="s">
        <v>11318</v>
      </c>
      <c r="AQ1137" s="33">
        <v>0</v>
      </c>
      <c r="AR1137" s="33"/>
      <c r="AS1137" s="33"/>
      <c r="AT1137" s="33"/>
      <c r="AU1137" s="33"/>
      <c r="AV1137" s="33"/>
      <c r="AW1137" s="33"/>
      <c r="AX1137" s="33"/>
      <c r="AY1137" s="33"/>
      <c r="AZ1137" s="33"/>
      <c r="BA1137" s="33"/>
      <c r="BB1137" s="33"/>
      <c r="BC1137" s="33" t="s">
        <v>11306</v>
      </c>
      <c r="BD1137" s="33" t="s">
        <v>11318</v>
      </c>
      <c r="BE1137" s="33"/>
      <c r="BF1137" s="33"/>
      <c r="BG1137" s="33"/>
      <c r="BH1137" s="33"/>
      <c r="BI1137" s="33"/>
      <c r="BJ1137" s="33">
        <v>0</v>
      </c>
      <c r="BK1137" s="33" t="s">
        <v>31</v>
      </c>
      <c r="BL1137" s="33"/>
      <c r="BM1137" s="33" t="s">
        <v>22259</v>
      </c>
    </row>
    <row r="1138" spans="1:65" x14ac:dyDescent="0.25">
      <c r="A1138" s="33" t="s">
        <v>20091</v>
      </c>
      <c r="B1138" s="33" t="s">
        <v>20092</v>
      </c>
      <c r="C1138" s="33" t="s">
        <v>20093</v>
      </c>
      <c r="D1138" s="33" t="s">
        <v>13574</v>
      </c>
      <c r="E1138" s="33"/>
      <c r="F1138" s="33" t="s">
        <v>11550</v>
      </c>
      <c r="G1138" s="33">
        <v>259.8</v>
      </c>
      <c r="H1138" s="33">
        <v>0</v>
      </c>
      <c r="I1138" s="33"/>
      <c r="J1138" s="33" t="s">
        <v>11304</v>
      </c>
      <c r="K1138" s="33" t="s">
        <v>12197</v>
      </c>
      <c r="L1138" s="33">
        <v>105</v>
      </c>
      <c r="M1138" s="33"/>
      <c r="N1138" s="33"/>
      <c r="O1138" s="33"/>
      <c r="P1138" s="33" t="s">
        <v>11306</v>
      </c>
      <c r="Q1138" s="33" t="s">
        <v>11306</v>
      </c>
      <c r="R1138" s="33">
        <v>1.64</v>
      </c>
      <c r="S1138" s="33">
        <v>1.64</v>
      </c>
      <c r="T1138" s="33"/>
      <c r="U1138" s="33"/>
      <c r="V1138" s="33" t="s">
        <v>20094</v>
      </c>
      <c r="W1138" s="33"/>
      <c r="X1138" s="33"/>
      <c r="Y1138" s="33" t="s">
        <v>11308</v>
      </c>
      <c r="Z1138" s="33">
        <v>14</v>
      </c>
      <c r="AA1138" s="33">
        <v>10</v>
      </c>
      <c r="AB1138" s="33">
        <v>94</v>
      </c>
      <c r="AC1138" s="33">
        <v>0</v>
      </c>
      <c r="AD1138" s="33" t="s">
        <v>11803</v>
      </c>
      <c r="AE1138" s="33" t="s">
        <v>20095</v>
      </c>
      <c r="AF1138" s="33"/>
      <c r="AG1138" s="33"/>
      <c r="AH1138" s="33"/>
      <c r="AI1138" s="33"/>
      <c r="AJ1138" s="33"/>
      <c r="AK1138" s="33" t="s">
        <v>12774</v>
      </c>
      <c r="AL1138" s="33" t="s">
        <v>20050</v>
      </c>
      <c r="AM1138" s="33" t="s">
        <v>20096</v>
      </c>
      <c r="AN1138" s="33" t="s">
        <v>20059</v>
      </c>
      <c r="AO1138" s="33" t="s">
        <v>11627</v>
      </c>
      <c r="AP1138" s="33" t="s">
        <v>11318</v>
      </c>
      <c r="AQ1138" s="33">
        <v>0</v>
      </c>
      <c r="AR1138" s="33"/>
      <c r="AS1138" s="33"/>
      <c r="AT1138" s="33"/>
      <c r="AU1138" s="33"/>
      <c r="AV1138" s="33"/>
      <c r="AW1138" s="33"/>
      <c r="AX1138" s="33"/>
      <c r="AY1138" s="33"/>
      <c r="AZ1138" s="33"/>
      <c r="BA1138" s="33"/>
      <c r="BB1138" s="33"/>
      <c r="BC1138" s="33" t="s">
        <v>11306</v>
      </c>
      <c r="BD1138" s="33" t="s">
        <v>11318</v>
      </c>
      <c r="BE1138" s="33"/>
      <c r="BF1138" s="33"/>
      <c r="BG1138" s="33"/>
      <c r="BH1138" s="33"/>
      <c r="BI1138" s="33"/>
      <c r="BJ1138" s="33">
        <v>0</v>
      </c>
      <c r="BK1138" s="33" t="s">
        <v>31</v>
      </c>
      <c r="BL1138" s="33"/>
      <c r="BM1138" s="33" t="s">
        <v>22259</v>
      </c>
    </row>
    <row r="1139" spans="1:65" x14ac:dyDescent="0.25">
      <c r="A1139" s="33" t="s">
        <v>20097</v>
      </c>
      <c r="B1139" s="33" t="s">
        <v>5967</v>
      </c>
      <c r="C1139" s="33" t="s">
        <v>20098</v>
      </c>
      <c r="D1139" s="33" t="s">
        <v>13574</v>
      </c>
      <c r="E1139" s="33" t="s">
        <v>11800</v>
      </c>
      <c r="F1139" s="33" t="s">
        <v>11550</v>
      </c>
      <c r="G1139" s="33">
        <v>259.8</v>
      </c>
      <c r="H1139" s="33">
        <v>0</v>
      </c>
      <c r="I1139" s="33"/>
      <c r="J1139" s="33" t="s">
        <v>11304</v>
      </c>
      <c r="K1139" s="33" t="s">
        <v>11813</v>
      </c>
      <c r="L1139" s="33">
        <v>105</v>
      </c>
      <c r="M1139" s="33"/>
      <c r="N1139" s="33"/>
      <c r="O1139" s="33"/>
      <c r="P1139" s="33" t="s">
        <v>11306</v>
      </c>
      <c r="Q1139" s="33" t="s">
        <v>11306</v>
      </c>
      <c r="R1139" s="33">
        <v>1.64</v>
      </c>
      <c r="S1139" s="33">
        <v>1.64</v>
      </c>
      <c r="T1139" s="33"/>
      <c r="U1139" s="33"/>
      <c r="V1139" s="33" t="s">
        <v>20094</v>
      </c>
      <c r="W1139" s="33"/>
      <c r="X1139" s="33"/>
      <c r="Y1139" s="33" t="s">
        <v>11308</v>
      </c>
      <c r="Z1139" s="33">
        <v>14</v>
      </c>
      <c r="AA1139" s="33">
        <v>10</v>
      </c>
      <c r="AB1139" s="33">
        <v>94</v>
      </c>
      <c r="AC1139" s="33">
        <v>0</v>
      </c>
      <c r="AD1139" s="33" t="s">
        <v>11803</v>
      </c>
      <c r="AE1139" s="33" t="s">
        <v>20099</v>
      </c>
      <c r="AF1139" s="33"/>
      <c r="AG1139" s="33"/>
      <c r="AH1139" s="33"/>
      <c r="AI1139" s="33"/>
      <c r="AJ1139" s="33"/>
      <c r="AK1139" s="33" t="s">
        <v>12774</v>
      </c>
      <c r="AL1139" s="33" t="s">
        <v>20050</v>
      </c>
      <c r="AM1139" s="33" t="s">
        <v>20100</v>
      </c>
      <c r="AN1139" s="33" t="s">
        <v>20059</v>
      </c>
      <c r="AO1139" s="33" t="s">
        <v>11627</v>
      </c>
      <c r="AP1139" s="33" t="s">
        <v>11318</v>
      </c>
      <c r="AQ1139" s="33">
        <v>0</v>
      </c>
      <c r="AR1139" s="33"/>
      <c r="AS1139" s="33"/>
      <c r="AT1139" s="33"/>
      <c r="AU1139" s="33"/>
      <c r="AV1139" s="33"/>
      <c r="AW1139" s="33"/>
      <c r="AX1139" s="33"/>
      <c r="AY1139" s="33"/>
      <c r="AZ1139" s="33"/>
      <c r="BA1139" s="33"/>
      <c r="BB1139" s="33"/>
      <c r="BC1139" s="33" t="s">
        <v>11306</v>
      </c>
      <c r="BD1139" s="33" t="s">
        <v>11318</v>
      </c>
      <c r="BE1139" s="33"/>
      <c r="BF1139" s="33"/>
      <c r="BG1139" s="33"/>
      <c r="BH1139" s="33"/>
      <c r="BI1139" s="33"/>
      <c r="BJ1139" s="33">
        <v>0</v>
      </c>
      <c r="BK1139" s="33" t="s">
        <v>31</v>
      </c>
      <c r="BL1139" s="33"/>
      <c r="BM1139" s="33" t="s">
        <v>22259</v>
      </c>
    </row>
    <row r="1140" spans="1:65" x14ac:dyDescent="0.25">
      <c r="A1140" s="33" t="s">
        <v>20101</v>
      </c>
      <c r="B1140" s="33" t="s">
        <v>20102</v>
      </c>
      <c r="C1140" s="33" t="s">
        <v>20103</v>
      </c>
      <c r="D1140" s="33" t="s">
        <v>13574</v>
      </c>
      <c r="E1140" s="33" t="s">
        <v>20104</v>
      </c>
      <c r="F1140" s="33" t="s">
        <v>11550</v>
      </c>
      <c r="G1140" s="33">
        <v>259.8</v>
      </c>
      <c r="H1140" s="33">
        <v>0</v>
      </c>
      <c r="I1140" s="33"/>
      <c r="J1140" s="33" t="s">
        <v>11304</v>
      </c>
      <c r="K1140" s="33" t="s">
        <v>12027</v>
      </c>
      <c r="L1140" s="33">
        <v>105</v>
      </c>
      <c r="M1140" s="33"/>
      <c r="N1140" s="33"/>
      <c r="O1140" s="33"/>
      <c r="P1140" s="33" t="s">
        <v>11306</v>
      </c>
      <c r="Q1140" s="33" t="s">
        <v>11306</v>
      </c>
      <c r="R1140" s="33">
        <v>1.64</v>
      </c>
      <c r="S1140" s="33">
        <v>1.64</v>
      </c>
      <c r="T1140" s="33"/>
      <c r="U1140" s="33"/>
      <c r="V1140" s="33" t="s">
        <v>20094</v>
      </c>
      <c r="W1140" s="33"/>
      <c r="X1140" s="33"/>
      <c r="Y1140" s="33" t="s">
        <v>11308</v>
      </c>
      <c r="Z1140" s="33">
        <v>14</v>
      </c>
      <c r="AA1140" s="33">
        <v>10</v>
      </c>
      <c r="AB1140" s="33">
        <v>94</v>
      </c>
      <c r="AC1140" s="33">
        <v>0</v>
      </c>
      <c r="AD1140" s="33" t="s">
        <v>11803</v>
      </c>
      <c r="AE1140" s="33" t="s">
        <v>20105</v>
      </c>
      <c r="AF1140" s="33"/>
      <c r="AG1140" s="33"/>
      <c r="AH1140" s="33"/>
      <c r="AI1140" s="33"/>
      <c r="AJ1140" s="33"/>
      <c r="AK1140" s="33" t="s">
        <v>12774</v>
      </c>
      <c r="AL1140" s="33" t="s">
        <v>20050</v>
      </c>
      <c r="AM1140" s="33" t="s">
        <v>20106</v>
      </c>
      <c r="AN1140" s="33" t="s">
        <v>20059</v>
      </c>
      <c r="AO1140" s="33" t="s">
        <v>11627</v>
      </c>
      <c r="AP1140" s="33" t="s">
        <v>11318</v>
      </c>
      <c r="AQ1140" s="33">
        <v>0</v>
      </c>
      <c r="AR1140" s="33"/>
      <c r="AS1140" s="33"/>
      <c r="AT1140" s="33"/>
      <c r="AU1140" s="33"/>
      <c r="AV1140" s="33"/>
      <c r="AW1140" s="33"/>
      <c r="AX1140" s="33"/>
      <c r="AY1140" s="33"/>
      <c r="AZ1140" s="33"/>
      <c r="BA1140" s="33"/>
      <c r="BB1140" s="33"/>
      <c r="BC1140" s="33" t="s">
        <v>11306</v>
      </c>
      <c r="BD1140" s="33" t="s">
        <v>11318</v>
      </c>
      <c r="BE1140" s="33"/>
      <c r="BF1140" s="33"/>
      <c r="BG1140" s="33"/>
      <c r="BH1140" s="33"/>
      <c r="BI1140" s="33"/>
      <c r="BJ1140" s="33">
        <v>0</v>
      </c>
      <c r="BK1140" s="33" t="s">
        <v>31</v>
      </c>
      <c r="BL1140" s="33"/>
      <c r="BM1140" s="33" t="s">
        <v>22259</v>
      </c>
    </row>
    <row r="1141" spans="1:65" x14ac:dyDescent="0.25">
      <c r="A1141" s="33" t="s">
        <v>20107</v>
      </c>
      <c r="B1141" s="33" t="s">
        <v>20108</v>
      </c>
      <c r="C1141" s="33" t="s">
        <v>20109</v>
      </c>
      <c r="D1141" s="33" t="s">
        <v>13574</v>
      </c>
      <c r="E1141" s="33"/>
      <c r="F1141" s="33" t="s">
        <v>11550</v>
      </c>
      <c r="G1141" s="33">
        <v>238.8</v>
      </c>
      <c r="H1141" s="33">
        <v>0</v>
      </c>
      <c r="I1141" s="33"/>
      <c r="J1141" s="33" t="s">
        <v>11304</v>
      </c>
      <c r="K1141" s="33" t="s">
        <v>11306</v>
      </c>
      <c r="L1141" s="33">
        <v>105</v>
      </c>
      <c r="M1141" s="33"/>
      <c r="N1141" s="33"/>
      <c r="O1141" s="33"/>
      <c r="P1141" s="33" t="s">
        <v>11306</v>
      </c>
      <c r="Q1141" s="33" t="s">
        <v>11306</v>
      </c>
      <c r="R1141" s="33">
        <v>1.64</v>
      </c>
      <c r="S1141" s="33">
        <v>1.64</v>
      </c>
      <c r="T1141" s="33"/>
      <c r="U1141" s="33"/>
      <c r="V1141" s="33" t="s">
        <v>20110</v>
      </c>
      <c r="W1141" s="33"/>
      <c r="X1141" s="33"/>
      <c r="Y1141" s="33" t="s">
        <v>11308</v>
      </c>
      <c r="Z1141" s="33">
        <v>14</v>
      </c>
      <c r="AA1141" s="33">
        <v>10</v>
      </c>
      <c r="AB1141" s="33">
        <v>94</v>
      </c>
      <c r="AC1141" s="33">
        <v>0</v>
      </c>
      <c r="AD1141" s="33" t="s">
        <v>11803</v>
      </c>
      <c r="AE1141" s="33" t="s">
        <v>20111</v>
      </c>
      <c r="AF1141" s="33"/>
      <c r="AG1141" s="33"/>
      <c r="AH1141" s="33"/>
      <c r="AI1141" s="33"/>
      <c r="AJ1141" s="33"/>
      <c r="AK1141" s="33" t="s">
        <v>12774</v>
      </c>
      <c r="AL1141" s="33" t="s">
        <v>20050</v>
      </c>
      <c r="AM1141" s="33" t="s">
        <v>20112</v>
      </c>
      <c r="AN1141" s="33" t="s">
        <v>20059</v>
      </c>
      <c r="AO1141" s="33" t="s">
        <v>11627</v>
      </c>
      <c r="AP1141" s="33" t="s">
        <v>11318</v>
      </c>
      <c r="AQ1141" s="33">
        <v>0</v>
      </c>
      <c r="AR1141" s="33"/>
      <c r="AS1141" s="33"/>
      <c r="AT1141" s="33"/>
      <c r="AU1141" s="33"/>
      <c r="AV1141" s="33"/>
      <c r="AW1141" s="33"/>
      <c r="AX1141" s="33"/>
      <c r="AY1141" s="33"/>
      <c r="AZ1141" s="33"/>
      <c r="BA1141" s="33"/>
      <c r="BB1141" s="33"/>
      <c r="BC1141" s="33" t="s">
        <v>11306</v>
      </c>
      <c r="BD1141" s="33" t="s">
        <v>11318</v>
      </c>
      <c r="BE1141" s="33"/>
      <c r="BF1141" s="33"/>
      <c r="BG1141" s="33"/>
      <c r="BH1141" s="33"/>
      <c r="BI1141" s="33"/>
      <c r="BJ1141" s="33">
        <v>0</v>
      </c>
      <c r="BK1141" s="33" t="s">
        <v>31</v>
      </c>
      <c r="BL1141" s="33"/>
      <c r="BM1141" s="33" t="s">
        <v>22259</v>
      </c>
    </row>
    <row r="1142" spans="1:65" x14ac:dyDescent="0.25">
      <c r="A1142" s="33" t="s">
        <v>20113</v>
      </c>
      <c r="B1142" s="33" t="s">
        <v>8838</v>
      </c>
      <c r="C1142" s="33" t="s">
        <v>20114</v>
      </c>
      <c r="D1142" s="33" t="s">
        <v>13574</v>
      </c>
      <c r="E1142" s="33" t="s">
        <v>11800</v>
      </c>
      <c r="F1142" s="33" t="s">
        <v>11550</v>
      </c>
      <c r="G1142" s="33">
        <v>238.8</v>
      </c>
      <c r="H1142" s="33">
        <v>0</v>
      </c>
      <c r="I1142" s="33"/>
      <c r="J1142" s="33" t="s">
        <v>11304</v>
      </c>
      <c r="K1142" s="33" t="s">
        <v>12027</v>
      </c>
      <c r="L1142" s="33">
        <v>105</v>
      </c>
      <c r="M1142" s="33"/>
      <c r="N1142" s="33"/>
      <c r="O1142" s="33"/>
      <c r="P1142" s="33" t="s">
        <v>11306</v>
      </c>
      <c r="Q1142" s="33" t="s">
        <v>11306</v>
      </c>
      <c r="R1142" s="33">
        <v>1.64</v>
      </c>
      <c r="S1142" s="33">
        <v>1.64</v>
      </c>
      <c r="T1142" s="33"/>
      <c r="U1142" s="33"/>
      <c r="V1142" s="33" t="s">
        <v>20110</v>
      </c>
      <c r="W1142" s="33"/>
      <c r="X1142" s="33"/>
      <c r="Y1142" s="33" t="s">
        <v>11308</v>
      </c>
      <c r="Z1142" s="33">
        <v>14</v>
      </c>
      <c r="AA1142" s="33">
        <v>10</v>
      </c>
      <c r="AB1142" s="33">
        <v>94</v>
      </c>
      <c r="AC1142" s="33">
        <v>0</v>
      </c>
      <c r="AD1142" s="33" t="s">
        <v>11803</v>
      </c>
      <c r="AE1142" s="33" t="s">
        <v>20115</v>
      </c>
      <c r="AF1142" s="33"/>
      <c r="AG1142" s="33"/>
      <c r="AH1142" s="33"/>
      <c r="AI1142" s="33"/>
      <c r="AJ1142" s="33"/>
      <c r="AK1142" s="33" t="s">
        <v>12774</v>
      </c>
      <c r="AL1142" s="33" t="s">
        <v>20050</v>
      </c>
      <c r="AM1142" s="33" t="s">
        <v>20116</v>
      </c>
      <c r="AN1142" s="33" t="s">
        <v>20059</v>
      </c>
      <c r="AO1142" s="33" t="s">
        <v>11627</v>
      </c>
      <c r="AP1142" s="33" t="s">
        <v>11318</v>
      </c>
      <c r="AQ1142" s="33">
        <v>0</v>
      </c>
      <c r="AR1142" s="33"/>
      <c r="AS1142" s="33"/>
      <c r="AT1142" s="33"/>
      <c r="AU1142" s="33"/>
      <c r="AV1142" s="33"/>
      <c r="AW1142" s="33"/>
      <c r="AX1142" s="33"/>
      <c r="AY1142" s="33"/>
      <c r="AZ1142" s="33"/>
      <c r="BA1142" s="33"/>
      <c r="BB1142" s="33"/>
      <c r="BC1142" s="33" t="s">
        <v>11306</v>
      </c>
      <c r="BD1142" s="33" t="s">
        <v>11318</v>
      </c>
      <c r="BE1142" s="33"/>
      <c r="BF1142" s="33"/>
      <c r="BG1142" s="33"/>
      <c r="BH1142" s="33"/>
      <c r="BI1142" s="33"/>
      <c r="BJ1142" s="33">
        <v>0</v>
      </c>
      <c r="BK1142" s="33" t="s">
        <v>31</v>
      </c>
      <c r="BL1142" s="33"/>
      <c r="BM1142" s="33" t="s">
        <v>22259</v>
      </c>
    </row>
    <row r="1143" spans="1:65" x14ac:dyDescent="0.25">
      <c r="A1143" s="33" t="s">
        <v>20117</v>
      </c>
      <c r="B1143" s="33" t="s">
        <v>800</v>
      </c>
      <c r="C1143" s="33" t="s">
        <v>20118</v>
      </c>
      <c r="D1143" s="33" t="s">
        <v>13574</v>
      </c>
      <c r="E1143" s="33" t="s">
        <v>11800</v>
      </c>
      <c r="F1143" s="33" t="s">
        <v>11550</v>
      </c>
      <c r="G1143" s="33">
        <v>238.8</v>
      </c>
      <c r="H1143" s="33">
        <v>0</v>
      </c>
      <c r="I1143" s="33"/>
      <c r="J1143" s="33" t="s">
        <v>11304</v>
      </c>
      <c r="K1143" s="33" t="s">
        <v>12027</v>
      </c>
      <c r="L1143" s="33">
        <v>105</v>
      </c>
      <c r="M1143" s="33"/>
      <c r="N1143" s="33"/>
      <c r="O1143" s="33"/>
      <c r="P1143" s="33" t="s">
        <v>11306</v>
      </c>
      <c r="Q1143" s="33" t="s">
        <v>11306</v>
      </c>
      <c r="R1143" s="33">
        <v>1.64</v>
      </c>
      <c r="S1143" s="33">
        <v>1.64</v>
      </c>
      <c r="T1143" s="33"/>
      <c r="U1143" s="33"/>
      <c r="V1143" s="33" t="s">
        <v>20110</v>
      </c>
      <c r="W1143" s="33"/>
      <c r="X1143" s="33"/>
      <c r="Y1143" s="33" t="s">
        <v>11308</v>
      </c>
      <c r="Z1143" s="33">
        <v>14</v>
      </c>
      <c r="AA1143" s="33">
        <v>10</v>
      </c>
      <c r="AB1143" s="33">
        <v>94</v>
      </c>
      <c r="AC1143" s="33">
        <v>0</v>
      </c>
      <c r="AD1143" s="33" t="s">
        <v>11803</v>
      </c>
      <c r="AE1143" s="33" t="s">
        <v>20119</v>
      </c>
      <c r="AF1143" s="33"/>
      <c r="AG1143" s="33"/>
      <c r="AH1143" s="33"/>
      <c r="AI1143" s="33"/>
      <c r="AJ1143" s="33"/>
      <c r="AK1143" s="33" t="s">
        <v>12774</v>
      </c>
      <c r="AL1143" s="33" t="s">
        <v>20050</v>
      </c>
      <c r="AM1143" s="33" t="s">
        <v>20120</v>
      </c>
      <c r="AN1143" s="33" t="s">
        <v>20059</v>
      </c>
      <c r="AO1143" s="33" t="s">
        <v>11627</v>
      </c>
      <c r="AP1143" s="33" t="s">
        <v>11318</v>
      </c>
      <c r="AQ1143" s="33">
        <v>0</v>
      </c>
      <c r="AR1143" s="33"/>
      <c r="AS1143" s="33"/>
      <c r="AT1143" s="33"/>
      <c r="AU1143" s="33"/>
      <c r="AV1143" s="33"/>
      <c r="AW1143" s="33"/>
      <c r="AX1143" s="33"/>
      <c r="AY1143" s="33"/>
      <c r="AZ1143" s="33"/>
      <c r="BA1143" s="33"/>
      <c r="BB1143" s="33"/>
      <c r="BC1143" s="33" t="s">
        <v>11306</v>
      </c>
      <c r="BD1143" s="33" t="s">
        <v>11318</v>
      </c>
      <c r="BE1143" s="33"/>
      <c r="BF1143" s="33"/>
      <c r="BG1143" s="33"/>
      <c r="BH1143" s="33"/>
      <c r="BI1143" s="33"/>
      <c r="BJ1143" s="33">
        <v>0</v>
      </c>
      <c r="BK1143" s="33" t="s">
        <v>31</v>
      </c>
      <c r="BL1143" s="33"/>
      <c r="BM1143" s="33" t="s">
        <v>22259</v>
      </c>
    </row>
    <row r="1144" spans="1:65" x14ac:dyDescent="0.25">
      <c r="A1144" s="33" t="s">
        <v>20121</v>
      </c>
      <c r="B1144" s="33" t="s">
        <v>4336</v>
      </c>
      <c r="C1144" s="33" t="s">
        <v>20122</v>
      </c>
      <c r="D1144" s="33" t="s">
        <v>13574</v>
      </c>
      <c r="E1144" s="33" t="s">
        <v>20123</v>
      </c>
      <c r="F1144" s="33" t="s">
        <v>11550</v>
      </c>
      <c r="G1144" s="33">
        <v>330.8</v>
      </c>
      <c r="H1144" s="33">
        <v>0</v>
      </c>
      <c r="I1144" s="33"/>
      <c r="J1144" s="33" t="s">
        <v>11304</v>
      </c>
      <c r="K1144" s="33" t="s">
        <v>12197</v>
      </c>
      <c r="L1144" s="33">
        <v>105</v>
      </c>
      <c r="M1144" s="33"/>
      <c r="N1144" s="33"/>
      <c r="O1144" s="33"/>
      <c r="P1144" s="33" t="s">
        <v>11306</v>
      </c>
      <c r="Q1144" s="33" t="s">
        <v>11306</v>
      </c>
      <c r="R1144" s="33">
        <v>0</v>
      </c>
      <c r="S1144" s="33">
        <v>0</v>
      </c>
      <c r="T1144" s="33"/>
      <c r="U1144" s="33"/>
      <c r="V1144" s="33"/>
      <c r="W1144" s="33"/>
      <c r="X1144" s="33"/>
      <c r="Y1144" s="33" t="s">
        <v>11308</v>
      </c>
      <c r="Z1144" s="33">
        <v>0</v>
      </c>
      <c r="AA1144" s="33">
        <v>0</v>
      </c>
      <c r="AB1144" s="33">
        <v>0</v>
      </c>
      <c r="AC1144" s="33">
        <v>0</v>
      </c>
      <c r="AD1144" s="33" t="s">
        <v>11803</v>
      </c>
      <c r="AE1144" s="33" t="s">
        <v>20124</v>
      </c>
      <c r="AF1144" s="33" t="s">
        <v>20125</v>
      </c>
      <c r="AG1144" s="33" t="s">
        <v>20126</v>
      </c>
      <c r="AH1144" s="33" t="s">
        <v>20127</v>
      </c>
      <c r="AI1144" s="33" t="s">
        <v>20128</v>
      </c>
      <c r="AJ1144" s="33" t="s">
        <v>20129</v>
      </c>
      <c r="AK1144" s="33" t="s">
        <v>12774</v>
      </c>
      <c r="AL1144" s="33" t="s">
        <v>20050</v>
      </c>
      <c r="AM1144" s="33" t="s">
        <v>20130</v>
      </c>
      <c r="AN1144" s="33"/>
      <c r="AO1144" s="33" t="s">
        <v>11627</v>
      </c>
      <c r="AP1144" s="33" t="s">
        <v>11318</v>
      </c>
      <c r="AQ1144" s="33">
        <v>0</v>
      </c>
      <c r="AR1144" s="33"/>
      <c r="AS1144" s="33"/>
      <c r="AT1144" s="33"/>
      <c r="AU1144" s="33"/>
      <c r="AV1144" s="33"/>
      <c r="AW1144" s="33"/>
      <c r="AX1144" s="33"/>
      <c r="AY1144" s="33"/>
      <c r="AZ1144" s="33"/>
      <c r="BA1144" s="33"/>
      <c r="BB1144" s="33"/>
      <c r="BC1144" s="33" t="s">
        <v>11306</v>
      </c>
      <c r="BD1144" s="33" t="s">
        <v>11318</v>
      </c>
      <c r="BE1144" s="33"/>
      <c r="BF1144" s="33"/>
      <c r="BG1144" s="33"/>
      <c r="BH1144" s="33"/>
      <c r="BI1144" s="33"/>
      <c r="BJ1144" s="33">
        <v>0</v>
      </c>
      <c r="BK1144" s="33" t="s">
        <v>31</v>
      </c>
      <c r="BL1144" s="33"/>
      <c r="BM1144" s="33" t="s">
        <v>22259</v>
      </c>
    </row>
    <row r="1145" spans="1:65" x14ac:dyDescent="0.25">
      <c r="A1145" s="33" t="s">
        <v>20131</v>
      </c>
      <c r="B1145" s="33" t="s">
        <v>20132</v>
      </c>
      <c r="C1145" s="33" t="s">
        <v>20133</v>
      </c>
      <c r="D1145" s="33" t="s">
        <v>13574</v>
      </c>
      <c r="E1145" s="33"/>
      <c r="F1145" s="33" t="s">
        <v>11550</v>
      </c>
      <c r="G1145" s="33">
        <v>330.8</v>
      </c>
      <c r="H1145" s="33">
        <v>0</v>
      </c>
      <c r="I1145" s="33"/>
      <c r="J1145" s="33" t="s">
        <v>11304</v>
      </c>
      <c r="K1145" s="33" t="s">
        <v>11306</v>
      </c>
      <c r="L1145" s="33">
        <v>105</v>
      </c>
      <c r="M1145" s="33"/>
      <c r="N1145" s="33"/>
      <c r="O1145" s="33"/>
      <c r="P1145" s="33" t="s">
        <v>11306</v>
      </c>
      <c r="Q1145" s="33" t="s">
        <v>11306</v>
      </c>
      <c r="R1145" s="33">
        <v>0</v>
      </c>
      <c r="S1145" s="33">
        <v>0</v>
      </c>
      <c r="T1145" s="33"/>
      <c r="U1145" s="33"/>
      <c r="V1145" s="33"/>
      <c r="W1145" s="33"/>
      <c r="X1145" s="33"/>
      <c r="Y1145" s="33" t="s">
        <v>11308</v>
      </c>
      <c r="Z1145" s="33">
        <v>0</v>
      </c>
      <c r="AA1145" s="33">
        <v>0</v>
      </c>
      <c r="AB1145" s="33">
        <v>0</v>
      </c>
      <c r="AC1145" s="33">
        <v>0</v>
      </c>
      <c r="AD1145" s="33" t="s">
        <v>11803</v>
      </c>
      <c r="AE1145" s="33" t="s">
        <v>20134</v>
      </c>
      <c r="AF1145" s="33" t="s">
        <v>20135</v>
      </c>
      <c r="AG1145" s="33" t="s">
        <v>20136</v>
      </c>
      <c r="AH1145" s="33" t="s">
        <v>20137</v>
      </c>
      <c r="AI1145" s="33" t="s">
        <v>20138</v>
      </c>
      <c r="AJ1145" s="33" t="s">
        <v>20139</v>
      </c>
      <c r="AK1145" s="33" t="s">
        <v>12774</v>
      </c>
      <c r="AL1145" s="33" t="s">
        <v>20050</v>
      </c>
      <c r="AM1145" s="33" t="s">
        <v>20140</v>
      </c>
      <c r="AN1145" s="33"/>
      <c r="AO1145" s="33" t="s">
        <v>11627</v>
      </c>
      <c r="AP1145" s="33" t="s">
        <v>11318</v>
      </c>
      <c r="AQ1145" s="33">
        <v>0</v>
      </c>
      <c r="AR1145" s="33"/>
      <c r="AS1145" s="33"/>
      <c r="AT1145" s="33"/>
      <c r="AU1145" s="33"/>
      <c r="AV1145" s="33"/>
      <c r="AW1145" s="33"/>
      <c r="AX1145" s="33"/>
      <c r="AY1145" s="33"/>
      <c r="AZ1145" s="33"/>
      <c r="BA1145" s="33"/>
      <c r="BB1145" s="33"/>
      <c r="BC1145" s="33" t="s">
        <v>11306</v>
      </c>
      <c r="BD1145" s="33" t="s">
        <v>11318</v>
      </c>
      <c r="BE1145" s="33"/>
      <c r="BF1145" s="33"/>
      <c r="BG1145" s="33"/>
      <c r="BH1145" s="33"/>
      <c r="BI1145" s="33"/>
      <c r="BJ1145" s="33">
        <v>0</v>
      </c>
      <c r="BK1145" s="33" t="s">
        <v>31</v>
      </c>
      <c r="BL1145" s="33"/>
      <c r="BM1145" s="33" t="s">
        <v>22259</v>
      </c>
    </row>
    <row r="1146" spans="1:65" x14ac:dyDescent="0.25">
      <c r="A1146" s="33" t="s">
        <v>20141</v>
      </c>
      <c r="B1146" s="33" t="s">
        <v>6205</v>
      </c>
      <c r="C1146" s="33" t="s">
        <v>20142</v>
      </c>
      <c r="D1146" s="33" t="s">
        <v>13574</v>
      </c>
      <c r="E1146" s="33" t="s">
        <v>11800</v>
      </c>
      <c r="F1146" s="33" t="s">
        <v>11550</v>
      </c>
      <c r="G1146" s="33">
        <v>330.8</v>
      </c>
      <c r="H1146" s="33">
        <v>0</v>
      </c>
      <c r="I1146" s="33"/>
      <c r="J1146" s="33" t="s">
        <v>11304</v>
      </c>
      <c r="K1146" s="33" t="s">
        <v>12027</v>
      </c>
      <c r="L1146" s="33">
        <v>105</v>
      </c>
      <c r="M1146" s="33"/>
      <c r="N1146" s="33"/>
      <c r="O1146" s="33"/>
      <c r="P1146" s="33" t="s">
        <v>11306</v>
      </c>
      <c r="Q1146" s="33" t="s">
        <v>11306</v>
      </c>
      <c r="R1146" s="33">
        <v>0</v>
      </c>
      <c r="S1146" s="33">
        <v>0</v>
      </c>
      <c r="T1146" s="33"/>
      <c r="U1146" s="33"/>
      <c r="V1146" s="33"/>
      <c r="W1146" s="33"/>
      <c r="X1146" s="33"/>
      <c r="Y1146" s="33" t="s">
        <v>11308</v>
      </c>
      <c r="Z1146" s="33">
        <v>0</v>
      </c>
      <c r="AA1146" s="33">
        <v>0</v>
      </c>
      <c r="AB1146" s="33">
        <v>0</v>
      </c>
      <c r="AC1146" s="33">
        <v>0</v>
      </c>
      <c r="AD1146" s="33" t="s">
        <v>11803</v>
      </c>
      <c r="AE1146" s="33" t="s">
        <v>20143</v>
      </c>
      <c r="AF1146" s="33" t="s">
        <v>20144</v>
      </c>
      <c r="AG1146" s="33" t="s">
        <v>20145</v>
      </c>
      <c r="AH1146" s="33" t="s">
        <v>20146</v>
      </c>
      <c r="AI1146" s="33" t="s">
        <v>20147</v>
      </c>
      <c r="AJ1146" s="33" t="s">
        <v>20148</v>
      </c>
      <c r="AK1146" s="33" t="s">
        <v>12774</v>
      </c>
      <c r="AL1146" s="33" t="s">
        <v>20050</v>
      </c>
      <c r="AM1146" s="33" t="s">
        <v>20149</v>
      </c>
      <c r="AN1146" s="33"/>
      <c r="AO1146" s="33" t="s">
        <v>11627</v>
      </c>
      <c r="AP1146" s="33" t="s">
        <v>11318</v>
      </c>
      <c r="AQ1146" s="33">
        <v>0</v>
      </c>
      <c r="AR1146" s="33"/>
      <c r="AS1146" s="33"/>
      <c r="AT1146" s="33"/>
      <c r="AU1146" s="33"/>
      <c r="AV1146" s="33"/>
      <c r="AW1146" s="33"/>
      <c r="AX1146" s="33"/>
      <c r="AY1146" s="33"/>
      <c r="AZ1146" s="33"/>
      <c r="BA1146" s="33"/>
      <c r="BB1146" s="33"/>
      <c r="BC1146" s="33" t="s">
        <v>11306</v>
      </c>
      <c r="BD1146" s="33" t="s">
        <v>11318</v>
      </c>
      <c r="BE1146" s="33"/>
      <c r="BF1146" s="33"/>
      <c r="BG1146" s="33"/>
      <c r="BH1146" s="33"/>
      <c r="BI1146" s="33"/>
      <c r="BJ1146" s="33">
        <v>0</v>
      </c>
      <c r="BK1146" s="33" t="s">
        <v>31</v>
      </c>
      <c r="BL1146" s="33"/>
      <c r="BM1146" s="33" t="s">
        <v>22259</v>
      </c>
    </row>
    <row r="1147" spans="1:65" x14ac:dyDescent="0.25">
      <c r="A1147" s="33" t="s">
        <v>20150</v>
      </c>
      <c r="B1147" s="33" t="s">
        <v>20151</v>
      </c>
      <c r="C1147" s="33" t="s">
        <v>20152</v>
      </c>
      <c r="D1147" s="33" t="s">
        <v>13574</v>
      </c>
      <c r="E1147" s="33" t="s">
        <v>11800</v>
      </c>
      <c r="F1147" s="33" t="s">
        <v>11550</v>
      </c>
      <c r="G1147" s="33">
        <v>330.8</v>
      </c>
      <c r="H1147" s="33">
        <v>0</v>
      </c>
      <c r="I1147" s="33"/>
      <c r="J1147" s="33" t="s">
        <v>11304</v>
      </c>
      <c r="K1147" s="33" t="s">
        <v>14781</v>
      </c>
      <c r="L1147" s="33">
        <v>105</v>
      </c>
      <c r="M1147" s="33"/>
      <c r="N1147" s="33"/>
      <c r="O1147" s="33"/>
      <c r="P1147" s="33" t="s">
        <v>11306</v>
      </c>
      <c r="Q1147" s="33" t="s">
        <v>11306</v>
      </c>
      <c r="R1147" s="33">
        <v>0</v>
      </c>
      <c r="S1147" s="33">
        <v>0</v>
      </c>
      <c r="T1147" s="33"/>
      <c r="U1147" s="33"/>
      <c r="V1147" s="33"/>
      <c r="W1147" s="33"/>
      <c r="X1147" s="33"/>
      <c r="Y1147" s="33" t="s">
        <v>11308</v>
      </c>
      <c r="Z1147" s="33">
        <v>0</v>
      </c>
      <c r="AA1147" s="33">
        <v>0</v>
      </c>
      <c r="AB1147" s="33">
        <v>0</v>
      </c>
      <c r="AC1147" s="33">
        <v>0</v>
      </c>
      <c r="AD1147" s="33" t="s">
        <v>11803</v>
      </c>
      <c r="AE1147" s="33" t="s">
        <v>20153</v>
      </c>
      <c r="AF1147" s="33" t="s">
        <v>20154</v>
      </c>
      <c r="AG1147" s="33" t="s">
        <v>20155</v>
      </c>
      <c r="AH1147" s="33" t="s">
        <v>20156</v>
      </c>
      <c r="AI1147" s="33" t="s">
        <v>20157</v>
      </c>
      <c r="AJ1147" s="33" t="s">
        <v>20158</v>
      </c>
      <c r="AK1147" s="33" t="s">
        <v>12774</v>
      </c>
      <c r="AL1147" s="33" t="s">
        <v>20050</v>
      </c>
      <c r="AM1147" s="33" t="s">
        <v>20159</v>
      </c>
      <c r="AN1147" s="33"/>
      <c r="AO1147" s="33" t="s">
        <v>11627</v>
      </c>
      <c r="AP1147" s="33" t="s">
        <v>11318</v>
      </c>
      <c r="AQ1147" s="33">
        <v>0</v>
      </c>
      <c r="AR1147" s="33"/>
      <c r="AS1147" s="33"/>
      <c r="AT1147" s="33"/>
      <c r="AU1147" s="33"/>
      <c r="AV1147" s="33"/>
      <c r="AW1147" s="33"/>
      <c r="AX1147" s="33"/>
      <c r="AY1147" s="33"/>
      <c r="AZ1147" s="33"/>
      <c r="BA1147" s="33"/>
      <c r="BB1147" s="33"/>
      <c r="BC1147" s="33" t="s">
        <v>11306</v>
      </c>
      <c r="BD1147" s="33" t="s">
        <v>11318</v>
      </c>
      <c r="BE1147" s="33"/>
      <c r="BF1147" s="33"/>
      <c r="BG1147" s="33"/>
      <c r="BH1147" s="33"/>
      <c r="BI1147" s="33"/>
      <c r="BJ1147" s="33">
        <v>0</v>
      </c>
      <c r="BK1147" s="33" t="s">
        <v>31</v>
      </c>
      <c r="BL1147" s="33"/>
      <c r="BM1147" s="33" t="s">
        <v>22259</v>
      </c>
    </row>
    <row r="1148" spans="1:65" x14ac:dyDescent="0.25">
      <c r="A1148" s="33" t="s">
        <v>20160</v>
      </c>
      <c r="B1148" s="33" t="s">
        <v>6198</v>
      </c>
      <c r="C1148" s="33" t="s">
        <v>20161</v>
      </c>
      <c r="D1148" s="33" t="s">
        <v>13574</v>
      </c>
      <c r="E1148" s="33" t="s">
        <v>11800</v>
      </c>
      <c r="F1148" s="33" t="s">
        <v>11550</v>
      </c>
      <c r="G1148" s="33">
        <v>330.8</v>
      </c>
      <c r="H1148" s="33">
        <v>0</v>
      </c>
      <c r="I1148" s="33"/>
      <c r="J1148" s="33" t="s">
        <v>11304</v>
      </c>
      <c r="K1148" s="33" t="s">
        <v>14864</v>
      </c>
      <c r="L1148" s="33">
        <v>105</v>
      </c>
      <c r="M1148" s="33"/>
      <c r="N1148" s="33"/>
      <c r="O1148" s="33"/>
      <c r="P1148" s="33" t="s">
        <v>11306</v>
      </c>
      <c r="Q1148" s="33" t="s">
        <v>11306</v>
      </c>
      <c r="R1148" s="33">
        <v>0</v>
      </c>
      <c r="S1148" s="33">
        <v>0</v>
      </c>
      <c r="T1148" s="33"/>
      <c r="U1148" s="33"/>
      <c r="V1148" s="33"/>
      <c r="W1148" s="33"/>
      <c r="X1148" s="33"/>
      <c r="Y1148" s="33" t="s">
        <v>11308</v>
      </c>
      <c r="Z1148" s="33">
        <v>0</v>
      </c>
      <c r="AA1148" s="33">
        <v>0</v>
      </c>
      <c r="AB1148" s="33">
        <v>0</v>
      </c>
      <c r="AC1148" s="33">
        <v>0</v>
      </c>
      <c r="AD1148" s="33" t="s">
        <v>11803</v>
      </c>
      <c r="AE1148" s="33" t="s">
        <v>20162</v>
      </c>
      <c r="AF1148" s="33" t="s">
        <v>20163</v>
      </c>
      <c r="AG1148" s="33" t="s">
        <v>20164</v>
      </c>
      <c r="AH1148" s="33" t="s">
        <v>20165</v>
      </c>
      <c r="AI1148" s="33" t="s">
        <v>20166</v>
      </c>
      <c r="AJ1148" s="33" t="s">
        <v>20167</v>
      </c>
      <c r="AK1148" s="33" t="s">
        <v>12774</v>
      </c>
      <c r="AL1148" s="33" t="s">
        <v>20050</v>
      </c>
      <c r="AM1148" s="33" t="s">
        <v>20168</v>
      </c>
      <c r="AN1148" s="33"/>
      <c r="AO1148" s="33" t="s">
        <v>11627</v>
      </c>
      <c r="AP1148" s="33" t="s">
        <v>11318</v>
      </c>
      <c r="AQ1148" s="33">
        <v>0</v>
      </c>
      <c r="AR1148" s="33"/>
      <c r="AS1148" s="33"/>
      <c r="AT1148" s="33"/>
      <c r="AU1148" s="33"/>
      <c r="AV1148" s="33"/>
      <c r="AW1148" s="33"/>
      <c r="AX1148" s="33"/>
      <c r="AY1148" s="33"/>
      <c r="AZ1148" s="33"/>
      <c r="BA1148" s="33"/>
      <c r="BB1148" s="33"/>
      <c r="BC1148" s="33" t="s">
        <v>11306</v>
      </c>
      <c r="BD1148" s="33" t="s">
        <v>11318</v>
      </c>
      <c r="BE1148" s="33"/>
      <c r="BF1148" s="33"/>
      <c r="BG1148" s="33"/>
      <c r="BH1148" s="33"/>
      <c r="BI1148" s="33"/>
      <c r="BJ1148" s="33">
        <v>0</v>
      </c>
      <c r="BK1148" s="33" t="s">
        <v>31</v>
      </c>
      <c r="BL1148" s="33"/>
      <c r="BM1148" s="33" t="s">
        <v>22259</v>
      </c>
    </row>
    <row r="1149" spans="1:65" x14ac:dyDescent="0.25">
      <c r="A1149" s="33" t="s">
        <v>20169</v>
      </c>
      <c r="B1149" s="33" t="s">
        <v>6210</v>
      </c>
      <c r="C1149" s="33" t="s">
        <v>20170</v>
      </c>
      <c r="D1149" s="33" t="s">
        <v>13574</v>
      </c>
      <c r="E1149" s="33" t="s">
        <v>11800</v>
      </c>
      <c r="F1149" s="33" t="s">
        <v>11550</v>
      </c>
      <c r="G1149" s="33">
        <v>330.8</v>
      </c>
      <c r="H1149" s="33">
        <v>0</v>
      </c>
      <c r="I1149" s="33"/>
      <c r="J1149" s="33" t="s">
        <v>11304</v>
      </c>
      <c r="K1149" s="33" t="s">
        <v>14864</v>
      </c>
      <c r="L1149" s="33">
        <v>105</v>
      </c>
      <c r="M1149" s="33"/>
      <c r="N1149" s="33"/>
      <c r="O1149" s="33"/>
      <c r="P1149" s="33" t="s">
        <v>11306</v>
      </c>
      <c r="Q1149" s="33" t="s">
        <v>11306</v>
      </c>
      <c r="R1149" s="33">
        <v>0</v>
      </c>
      <c r="S1149" s="33">
        <v>0</v>
      </c>
      <c r="T1149" s="33"/>
      <c r="U1149" s="33"/>
      <c r="V1149" s="33"/>
      <c r="W1149" s="33"/>
      <c r="X1149" s="33"/>
      <c r="Y1149" s="33" t="s">
        <v>11308</v>
      </c>
      <c r="Z1149" s="33">
        <v>0</v>
      </c>
      <c r="AA1149" s="33">
        <v>0</v>
      </c>
      <c r="AB1149" s="33">
        <v>0</v>
      </c>
      <c r="AC1149" s="33">
        <v>0</v>
      </c>
      <c r="AD1149" s="33" t="s">
        <v>11803</v>
      </c>
      <c r="AE1149" s="33" t="s">
        <v>20171</v>
      </c>
      <c r="AF1149" s="33" t="s">
        <v>20172</v>
      </c>
      <c r="AG1149" s="33" t="s">
        <v>20173</v>
      </c>
      <c r="AH1149" s="33" t="s">
        <v>20174</v>
      </c>
      <c r="AI1149" s="33" t="s">
        <v>20175</v>
      </c>
      <c r="AJ1149" s="33" t="s">
        <v>20176</v>
      </c>
      <c r="AK1149" s="33" t="s">
        <v>12774</v>
      </c>
      <c r="AL1149" s="33" t="s">
        <v>20050</v>
      </c>
      <c r="AM1149" s="33" t="s">
        <v>20177</v>
      </c>
      <c r="AN1149" s="33"/>
      <c r="AO1149" s="33" t="s">
        <v>11627</v>
      </c>
      <c r="AP1149" s="33" t="s">
        <v>11318</v>
      </c>
      <c r="AQ1149" s="33">
        <v>0</v>
      </c>
      <c r="AR1149" s="33"/>
      <c r="AS1149" s="33"/>
      <c r="AT1149" s="33"/>
      <c r="AU1149" s="33"/>
      <c r="AV1149" s="33"/>
      <c r="AW1149" s="33"/>
      <c r="AX1149" s="33"/>
      <c r="AY1149" s="33"/>
      <c r="AZ1149" s="33"/>
      <c r="BA1149" s="33"/>
      <c r="BB1149" s="33"/>
      <c r="BC1149" s="33" t="s">
        <v>11306</v>
      </c>
      <c r="BD1149" s="33" t="s">
        <v>11318</v>
      </c>
      <c r="BE1149" s="33"/>
      <c r="BF1149" s="33"/>
      <c r="BG1149" s="33"/>
      <c r="BH1149" s="33"/>
      <c r="BI1149" s="33"/>
      <c r="BJ1149" s="33">
        <v>0</v>
      </c>
      <c r="BK1149" s="33" t="s">
        <v>31</v>
      </c>
      <c r="BL1149" s="33"/>
      <c r="BM1149" s="33" t="s">
        <v>22259</v>
      </c>
    </row>
    <row r="1150" spans="1:65" x14ac:dyDescent="0.25">
      <c r="A1150" s="33" t="s">
        <v>20178</v>
      </c>
      <c r="B1150" s="33" t="s">
        <v>6202</v>
      </c>
      <c r="C1150" s="33" t="s">
        <v>20179</v>
      </c>
      <c r="D1150" s="33" t="s">
        <v>13574</v>
      </c>
      <c r="E1150" s="33" t="s">
        <v>11800</v>
      </c>
      <c r="F1150" s="33" t="s">
        <v>11550</v>
      </c>
      <c r="G1150" s="33">
        <v>238.8</v>
      </c>
      <c r="H1150" s="33">
        <v>0</v>
      </c>
      <c r="I1150" s="33"/>
      <c r="J1150" s="33" t="s">
        <v>11304</v>
      </c>
      <c r="K1150" s="33" t="s">
        <v>13375</v>
      </c>
      <c r="L1150" s="33">
        <v>105</v>
      </c>
      <c r="M1150" s="33"/>
      <c r="N1150" s="33"/>
      <c r="O1150" s="33"/>
      <c r="P1150" s="33" t="s">
        <v>11306</v>
      </c>
      <c r="Q1150" s="33" t="s">
        <v>11306</v>
      </c>
      <c r="R1150" s="33">
        <v>1.64</v>
      </c>
      <c r="S1150" s="33">
        <v>1.64</v>
      </c>
      <c r="T1150" s="33" t="s">
        <v>12072</v>
      </c>
      <c r="U1150" s="33" t="s">
        <v>12072</v>
      </c>
      <c r="V1150" s="33" t="s">
        <v>20180</v>
      </c>
      <c r="W1150" s="33"/>
      <c r="X1150" s="33"/>
      <c r="Y1150" s="33" t="s">
        <v>11308</v>
      </c>
      <c r="Z1150" s="33">
        <v>14</v>
      </c>
      <c r="AA1150" s="33">
        <v>10</v>
      </c>
      <c r="AB1150" s="33">
        <v>94</v>
      </c>
      <c r="AC1150" s="33">
        <v>0</v>
      </c>
      <c r="AD1150" s="33" t="s">
        <v>11803</v>
      </c>
      <c r="AE1150" s="33" t="s">
        <v>20181</v>
      </c>
      <c r="AF1150" s="33"/>
      <c r="AG1150" s="33"/>
      <c r="AH1150" s="33"/>
      <c r="AI1150" s="33"/>
      <c r="AJ1150" s="33"/>
      <c r="AK1150" s="33" t="s">
        <v>12774</v>
      </c>
      <c r="AL1150" s="33" t="s">
        <v>20050</v>
      </c>
      <c r="AM1150" s="33" t="s">
        <v>20182</v>
      </c>
      <c r="AN1150" s="33" t="s">
        <v>20059</v>
      </c>
      <c r="AO1150" s="33" t="s">
        <v>11627</v>
      </c>
      <c r="AP1150" s="33" t="s">
        <v>11318</v>
      </c>
      <c r="AQ1150" s="33">
        <v>0</v>
      </c>
      <c r="AR1150" s="33"/>
      <c r="AS1150" s="33"/>
      <c r="AT1150" s="33"/>
      <c r="AU1150" s="33"/>
      <c r="AV1150" s="33"/>
      <c r="AW1150" s="33"/>
      <c r="AX1150" s="33"/>
      <c r="AY1150" s="33"/>
      <c r="AZ1150" s="33"/>
      <c r="BA1150" s="33"/>
      <c r="BB1150" s="33"/>
      <c r="BC1150" s="33" t="s">
        <v>11306</v>
      </c>
      <c r="BD1150" s="33" t="s">
        <v>11318</v>
      </c>
      <c r="BE1150" s="33"/>
      <c r="BF1150" s="33"/>
      <c r="BG1150" s="33"/>
      <c r="BH1150" s="33"/>
      <c r="BI1150" s="33"/>
      <c r="BJ1150" s="33">
        <v>0</v>
      </c>
      <c r="BK1150" s="33" t="s">
        <v>31</v>
      </c>
      <c r="BL1150" s="33"/>
      <c r="BM1150" s="33" t="s">
        <v>22259</v>
      </c>
    </row>
    <row r="1151" spans="1:65" x14ac:dyDescent="0.25">
      <c r="A1151" s="33" t="s">
        <v>20183</v>
      </c>
      <c r="B1151" s="33" t="s">
        <v>4333</v>
      </c>
      <c r="C1151" s="33" t="s">
        <v>20184</v>
      </c>
      <c r="D1151" s="33" t="s">
        <v>13574</v>
      </c>
      <c r="E1151" s="33" t="s">
        <v>11800</v>
      </c>
      <c r="F1151" s="33" t="s">
        <v>11550</v>
      </c>
      <c r="G1151" s="33">
        <v>238.8</v>
      </c>
      <c r="H1151" s="33">
        <v>0</v>
      </c>
      <c r="I1151" s="33"/>
      <c r="J1151" s="33" t="s">
        <v>11304</v>
      </c>
      <c r="K1151" s="33" t="s">
        <v>12031</v>
      </c>
      <c r="L1151" s="33">
        <v>105</v>
      </c>
      <c r="M1151" s="33"/>
      <c r="N1151" s="33"/>
      <c r="O1151" s="33"/>
      <c r="P1151" s="33" t="s">
        <v>11306</v>
      </c>
      <c r="Q1151" s="33" t="s">
        <v>11306</v>
      </c>
      <c r="R1151" s="33">
        <v>1.64</v>
      </c>
      <c r="S1151" s="33">
        <v>1.64</v>
      </c>
      <c r="T1151" s="33" t="s">
        <v>12072</v>
      </c>
      <c r="U1151" s="33" t="s">
        <v>12072</v>
      </c>
      <c r="V1151" s="33" t="s">
        <v>20180</v>
      </c>
      <c r="W1151" s="33"/>
      <c r="X1151" s="33"/>
      <c r="Y1151" s="33" t="s">
        <v>11308</v>
      </c>
      <c r="Z1151" s="33">
        <v>14</v>
      </c>
      <c r="AA1151" s="33">
        <v>10</v>
      </c>
      <c r="AB1151" s="33">
        <v>94</v>
      </c>
      <c r="AC1151" s="33">
        <v>0</v>
      </c>
      <c r="AD1151" s="33" t="s">
        <v>11803</v>
      </c>
      <c r="AE1151" s="33" t="s">
        <v>20185</v>
      </c>
      <c r="AF1151" s="33"/>
      <c r="AG1151" s="33"/>
      <c r="AH1151" s="33"/>
      <c r="AI1151" s="33"/>
      <c r="AJ1151" s="33"/>
      <c r="AK1151" s="33" t="s">
        <v>12774</v>
      </c>
      <c r="AL1151" s="33" t="s">
        <v>20050</v>
      </c>
      <c r="AM1151" s="33" t="s">
        <v>20186</v>
      </c>
      <c r="AN1151" s="33" t="s">
        <v>20059</v>
      </c>
      <c r="AO1151" s="33" t="s">
        <v>11627</v>
      </c>
      <c r="AP1151" s="33" t="s">
        <v>11318</v>
      </c>
      <c r="AQ1151" s="33">
        <v>0</v>
      </c>
      <c r="AR1151" s="33"/>
      <c r="AS1151" s="33"/>
      <c r="AT1151" s="33"/>
      <c r="AU1151" s="33"/>
      <c r="AV1151" s="33"/>
      <c r="AW1151" s="33"/>
      <c r="AX1151" s="33"/>
      <c r="AY1151" s="33"/>
      <c r="AZ1151" s="33"/>
      <c r="BA1151" s="33"/>
      <c r="BB1151" s="33"/>
      <c r="BC1151" s="33" t="s">
        <v>11306</v>
      </c>
      <c r="BD1151" s="33" t="s">
        <v>11318</v>
      </c>
      <c r="BE1151" s="33"/>
      <c r="BF1151" s="33"/>
      <c r="BG1151" s="33"/>
      <c r="BH1151" s="33"/>
      <c r="BI1151" s="33"/>
      <c r="BJ1151" s="33">
        <v>0</v>
      </c>
      <c r="BK1151" s="33" t="s">
        <v>31</v>
      </c>
      <c r="BL1151" s="33"/>
      <c r="BM1151" s="33" t="s">
        <v>22259</v>
      </c>
    </row>
    <row r="1152" spans="1:65" x14ac:dyDescent="0.25">
      <c r="A1152" s="33" t="s">
        <v>20187</v>
      </c>
      <c r="B1152" s="33" t="s">
        <v>2236</v>
      </c>
      <c r="C1152" s="33" t="s">
        <v>20188</v>
      </c>
      <c r="D1152" s="33" t="s">
        <v>13574</v>
      </c>
      <c r="E1152" s="33" t="s">
        <v>11800</v>
      </c>
      <c r="F1152" s="33" t="s">
        <v>11550</v>
      </c>
      <c r="G1152" s="33">
        <v>238.8</v>
      </c>
      <c r="H1152" s="33">
        <v>0</v>
      </c>
      <c r="I1152" s="33"/>
      <c r="J1152" s="33" t="s">
        <v>11304</v>
      </c>
      <c r="K1152" s="33" t="s">
        <v>12934</v>
      </c>
      <c r="L1152" s="33">
        <v>105</v>
      </c>
      <c r="M1152" s="33"/>
      <c r="N1152" s="33"/>
      <c r="O1152" s="33"/>
      <c r="P1152" s="33" t="s">
        <v>11306</v>
      </c>
      <c r="Q1152" s="33" t="s">
        <v>11306</v>
      </c>
      <c r="R1152" s="33">
        <v>1.64</v>
      </c>
      <c r="S1152" s="33">
        <v>1.64</v>
      </c>
      <c r="T1152" s="33" t="s">
        <v>12072</v>
      </c>
      <c r="U1152" s="33" t="s">
        <v>12072</v>
      </c>
      <c r="V1152" s="33" t="s">
        <v>20180</v>
      </c>
      <c r="W1152" s="33"/>
      <c r="X1152" s="33"/>
      <c r="Y1152" s="33" t="s">
        <v>11308</v>
      </c>
      <c r="Z1152" s="33">
        <v>14</v>
      </c>
      <c r="AA1152" s="33">
        <v>10</v>
      </c>
      <c r="AB1152" s="33">
        <v>94</v>
      </c>
      <c r="AC1152" s="33">
        <v>0</v>
      </c>
      <c r="AD1152" s="33" t="s">
        <v>11803</v>
      </c>
      <c r="AE1152" s="33" t="s">
        <v>20189</v>
      </c>
      <c r="AF1152" s="33"/>
      <c r="AG1152" s="33"/>
      <c r="AH1152" s="33"/>
      <c r="AI1152" s="33"/>
      <c r="AJ1152" s="33"/>
      <c r="AK1152" s="33" t="s">
        <v>12774</v>
      </c>
      <c r="AL1152" s="33" t="s">
        <v>20050</v>
      </c>
      <c r="AM1152" s="33" t="s">
        <v>20190</v>
      </c>
      <c r="AN1152" s="33" t="s">
        <v>20059</v>
      </c>
      <c r="AO1152" s="33" t="s">
        <v>11627</v>
      </c>
      <c r="AP1152" s="33" t="s">
        <v>11318</v>
      </c>
      <c r="AQ1152" s="33">
        <v>0</v>
      </c>
      <c r="AR1152" s="33"/>
      <c r="AS1152" s="33"/>
      <c r="AT1152" s="33"/>
      <c r="AU1152" s="33"/>
      <c r="AV1152" s="33"/>
      <c r="AW1152" s="33"/>
      <c r="AX1152" s="33"/>
      <c r="AY1152" s="33"/>
      <c r="AZ1152" s="33"/>
      <c r="BA1152" s="33"/>
      <c r="BB1152" s="33"/>
      <c r="BC1152" s="33" t="s">
        <v>11306</v>
      </c>
      <c r="BD1152" s="33" t="s">
        <v>11318</v>
      </c>
      <c r="BE1152" s="33"/>
      <c r="BF1152" s="33"/>
      <c r="BG1152" s="33"/>
      <c r="BH1152" s="33"/>
      <c r="BI1152" s="33"/>
      <c r="BJ1152" s="33">
        <v>0</v>
      </c>
      <c r="BK1152" s="33" t="s">
        <v>31</v>
      </c>
      <c r="BL1152" s="33"/>
      <c r="BM1152" s="33" t="s">
        <v>22259</v>
      </c>
    </row>
    <row r="1153" spans="1:65" x14ac:dyDescent="0.25">
      <c r="A1153" s="33" t="s">
        <v>20191</v>
      </c>
      <c r="B1153" s="33" t="s">
        <v>20192</v>
      </c>
      <c r="C1153" s="33" t="s">
        <v>20193</v>
      </c>
      <c r="D1153" s="33" t="s">
        <v>13574</v>
      </c>
      <c r="E1153" s="33" t="s">
        <v>11800</v>
      </c>
      <c r="F1153" s="33" t="s">
        <v>11550</v>
      </c>
      <c r="G1153" s="33">
        <v>328.8</v>
      </c>
      <c r="H1153" s="33">
        <v>0</v>
      </c>
      <c r="I1153" s="33"/>
      <c r="J1153" s="33" t="s">
        <v>11304</v>
      </c>
      <c r="K1153" s="33" t="s">
        <v>11306</v>
      </c>
      <c r="L1153" s="33">
        <v>120</v>
      </c>
      <c r="M1153" s="33"/>
      <c r="N1153" s="33"/>
      <c r="O1153" s="33"/>
      <c r="P1153" s="33" t="s">
        <v>11306</v>
      </c>
      <c r="Q1153" s="33" t="s">
        <v>11306</v>
      </c>
      <c r="R1153" s="33">
        <v>0</v>
      </c>
      <c r="S1153" s="33">
        <v>0</v>
      </c>
      <c r="T1153" s="33"/>
      <c r="U1153" s="33"/>
      <c r="V1153" s="33"/>
      <c r="W1153" s="33"/>
      <c r="X1153" s="33"/>
      <c r="Y1153" s="33" t="s">
        <v>11308</v>
      </c>
      <c r="Z1153" s="33">
        <v>0</v>
      </c>
      <c r="AA1153" s="33">
        <v>0</v>
      </c>
      <c r="AB1153" s="33">
        <v>0</v>
      </c>
      <c r="AC1153" s="33">
        <v>0</v>
      </c>
      <c r="AD1153" s="33" t="s">
        <v>11803</v>
      </c>
      <c r="AE1153" s="33" t="s">
        <v>20194</v>
      </c>
      <c r="AF1153" s="33" t="s">
        <v>20195</v>
      </c>
      <c r="AG1153" s="33" t="s">
        <v>20196</v>
      </c>
      <c r="AH1153" s="33" t="s">
        <v>20197</v>
      </c>
      <c r="AI1153" s="33" t="s">
        <v>20198</v>
      </c>
      <c r="AJ1153" s="33" t="s">
        <v>20199</v>
      </c>
      <c r="AK1153" s="33" t="s">
        <v>12774</v>
      </c>
      <c r="AL1153" s="33" t="s">
        <v>20050</v>
      </c>
      <c r="AM1153" s="33" t="s">
        <v>20200</v>
      </c>
      <c r="AN1153" s="33"/>
      <c r="AO1153" s="33" t="s">
        <v>11627</v>
      </c>
      <c r="AP1153" s="33" t="s">
        <v>11318</v>
      </c>
      <c r="AQ1153" s="33">
        <v>0</v>
      </c>
      <c r="AR1153" s="33"/>
      <c r="AS1153" s="33"/>
      <c r="AT1153" s="33"/>
      <c r="AU1153" s="33"/>
      <c r="AV1153" s="33"/>
      <c r="AW1153" s="33"/>
      <c r="AX1153" s="33"/>
      <c r="AY1153" s="33"/>
      <c r="AZ1153" s="33"/>
      <c r="BA1153" s="33"/>
      <c r="BB1153" s="33"/>
      <c r="BC1153" s="33" t="s">
        <v>11306</v>
      </c>
      <c r="BD1153" s="33" t="s">
        <v>11318</v>
      </c>
      <c r="BE1153" s="33"/>
      <c r="BF1153" s="33"/>
      <c r="BG1153" s="33"/>
      <c r="BH1153" s="33"/>
      <c r="BI1153" s="33"/>
      <c r="BJ1153" s="33">
        <v>0</v>
      </c>
      <c r="BK1153" s="33" t="s">
        <v>31</v>
      </c>
      <c r="BL1153" s="33"/>
      <c r="BM1153" s="33" t="s">
        <v>22259</v>
      </c>
    </row>
    <row r="1154" spans="1:65" x14ac:dyDescent="0.25">
      <c r="A1154" s="33" t="s">
        <v>20201</v>
      </c>
      <c r="B1154" s="33" t="s">
        <v>20202</v>
      </c>
      <c r="C1154" s="33" t="s">
        <v>20203</v>
      </c>
      <c r="D1154" s="33" t="s">
        <v>13574</v>
      </c>
      <c r="E1154" s="33" t="s">
        <v>11800</v>
      </c>
      <c r="F1154" s="33" t="s">
        <v>11550</v>
      </c>
      <c r="G1154" s="33">
        <v>328.8</v>
      </c>
      <c r="H1154" s="33">
        <v>0</v>
      </c>
      <c r="I1154" s="33"/>
      <c r="J1154" s="33" t="s">
        <v>11304</v>
      </c>
      <c r="K1154" s="33" t="s">
        <v>11306</v>
      </c>
      <c r="L1154" s="33">
        <v>120</v>
      </c>
      <c r="M1154" s="33"/>
      <c r="N1154" s="33"/>
      <c r="O1154" s="33"/>
      <c r="P1154" s="33" t="s">
        <v>11306</v>
      </c>
      <c r="Q1154" s="33" t="s">
        <v>11306</v>
      </c>
      <c r="R1154" s="33">
        <v>0</v>
      </c>
      <c r="S1154" s="33">
        <v>0</v>
      </c>
      <c r="T1154" s="33"/>
      <c r="U1154" s="33"/>
      <c r="V1154" s="33"/>
      <c r="W1154" s="33"/>
      <c r="X1154" s="33"/>
      <c r="Y1154" s="33" t="s">
        <v>11308</v>
      </c>
      <c r="Z1154" s="33">
        <v>0</v>
      </c>
      <c r="AA1154" s="33">
        <v>0</v>
      </c>
      <c r="AB1154" s="33">
        <v>0</v>
      </c>
      <c r="AC1154" s="33">
        <v>0</v>
      </c>
      <c r="AD1154" s="33" t="s">
        <v>11803</v>
      </c>
      <c r="AE1154" s="33" t="s">
        <v>20204</v>
      </c>
      <c r="AF1154" s="33" t="s">
        <v>20205</v>
      </c>
      <c r="AG1154" s="33" t="s">
        <v>20206</v>
      </c>
      <c r="AH1154" s="33" t="s">
        <v>20207</v>
      </c>
      <c r="AI1154" s="33" t="s">
        <v>20208</v>
      </c>
      <c r="AJ1154" s="33" t="s">
        <v>20209</v>
      </c>
      <c r="AK1154" s="33" t="s">
        <v>12774</v>
      </c>
      <c r="AL1154" s="33" t="s">
        <v>20050</v>
      </c>
      <c r="AM1154" s="33" t="s">
        <v>20210</v>
      </c>
      <c r="AN1154" s="33"/>
      <c r="AO1154" s="33" t="s">
        <v>11627</v>
      </c>
      <c r="AP1154" s="33" t="s">
        <v>11318</v>
      </c>
      <c r="AQ1154" s="33">
        <v>0</v>
      </c>
      <c r="AR1154" s="33"/>
      <c r="AS1154" s="33"/>
      <c r="AT1154" s="33"/>
      <c r="AU1154" s="33"/>
      <c r="AV1154" s="33"/>
      <c r="AW1154" s="33"/>
      <c r="AX1154" s="33"/>
      <c r="AY1154" s="33"/>
      <c r="AZ1154" s="33"/>
      <c r="BA1154" s="33"/>
      <c r="BB1154" s="33"/>
      <c r="BC1154" s="33" t="s">
        <v>11306</v>
      </c>
      <c r="BD1154" s="33" t="s">
        <v>11318</v>
      </c>
      <c r="BE1154" s="33"/>
      <c r="BF1154" s="33"/>
      <c r="BG1154" s="33"/>
      <c r="BH1154" s="33"/>
      <c r="BI1154" s="33"/>
      <c r="BJ1154" s="33">
        <v>0</v>
      </c>
      <c r="BK1154" s="33" t="s">
        <v>31</v>
      </c>
      <c r="BL1154" s="33"/>
      <c r="BM1154" s="33" t="s">
        <v>22259</v>
      </c>
    </row>
    <row r="1155" spans="1:65" x14ac:dyDescent="0.25">
      <c r="A1155" s="33" t="s">
        <v>20211</v>
      </c>
      <c r="B1155" s="33" t="s">
        <v>20212</v>
      </c>
      <c r="C1155" s="33" t="s">
        <v>20213</v>
      </c>
      <c r="D1155" s="33" t="s">
        <v>13574</v>
      </c>
      <c r="E1155" s="33" t="s">
        <v>11800</v>
      </c>
      <c r="F1155" s="33" t="s">
        <v>11550</v>
      </c>
      <c r="G1155" s="33">
        <v>328.8</v>
      </c>
      <c r="H1155" s="33">
        <v>0</v>
      </c>
      <c r="I1155" s="33"/>
      <c r="J1155" s="33" t="s">
        <v>11304</v>
      </c>
      <c r="K1155" s="33" t="s">
        <v>12197</v>
      </c>
      <c r="L1155" s="33">
        <v>120</v>
      </c>
      <c r="M1155" s="33"/>
      <c r="N1155" s="33"/>
      <c r="O1155" s="33"/>
      <c r="P1155" s="33" t="s">
        <v>11306</v>
      </c>
      <c r="Q1155" s="33" t="s">
        <v>11306</v>
      </c>
      <c r="R1155" s="33">
        <v>2.5</v>
      </c>
      <c r="S1155" s="33">
        <v>2.5</v>
      </c>
      <c r="T1155" s="33"/>
      <c r="U1155" s="33"/>
      <c r="V1155" s="33" t="s">
        <v>20214</v>
      </c>
      <c r="W1155" s="33"/>
      <c r="X1155" s="33"/>
      <c r="Y1155" s="33" t="s">
        <v>11308</v>
      </c>
      <c r="Z1155" s="33">
        <v>10</v>
      </c>
      <c r="AA1155" s="33">
        <v>14</v>
      </c>
      <c r="AB1155" s="33">
        <v>94</v>
      </c>
      <c r="AC1155" s="33">
        <v>0</v>
      </c>
      <c r="AD1155" s="33" t="s">
        <v>11803</v>
      </c>
      <c r="AE1155" s="33" t="s">
        <v>20215</v>
      </c>
      <c r="AF1155" s="33" t="s">
        <v>20216</v>
      </c>
      <c r="AG1155" s="33" t="s">
        <v>20217</v>
      </c>
      <c r="AH1155" s="33" t="s">
        <v>20218</v>
      </c>
      <c r="AI1155" s="33" t="s">
        <v>20219</v>
      </c>
      <c r="AJ1155" s="33" t="s">
        <v>20220</v>
      </c>
      <c r="AK1155" s="33" t="s">
        <v>12774</v>
      </c>
      <c r="AL1155" s="33" t="s">
        <v>20050</v>
      </c>
      <c r="AM1155" s="33" t="s">
        <v>20221</v>
      </c>
      <c r="AN1155" s="33"/>
      <c r="AO1155" s="33" t="s">
        <v>11627</v>
      </c>
      <c r="AP1155" s="33" t="s">
        <v>11318</v>
      </c>
      <c r="AQ1155" s="33">
        <v>0</v>
      </c>
      <c r="AR1155" s="33"/>
      <c r="AS1155" s="33"/>
      <c r="AT1155" s="33"/>
      <c r="AU1155" s="33"/>
      <c r="AV1155" s="33"/>
      <c r="AW1155" s="33"/>
      <c r="AX1155" s="33"/>
      <c r="AY1155" s="33"/>
      <c r="AZ1155" s="33"/>
      <c r="BA1155" s="33"/>
      <c r="BB1155" s="33"/>
      <c r="BC1155" s="33" t="s">
        <v>11306</v>
      </c>
      <c r="BD1155" s="33" t="s">
        <v>11318</v>
      </c>
      <c r="BE1155" s="33"/>
      <c r="BF1155" s="33"/>
      <c r="BG1155" s="33"/>
      <c r="BH1155" s="33"/>
      <c r="BI1155" s="33"/>
      <c r="BJ1155" s="33">
        <v>0</v>
      </c>
      <c r="BK1155" s="33" t="s">
        <v>31</v>
      </c>
      <c r="BL1155" s="33"/>
      <c r="BM1155" s="33" t="s">
        <v>22259</v>
      </c>
    </row>
    <row r="1156" spans="1:65" x14ac:dyDescent="0.25">
      <c r="A1156" s="33" t="s">
        <v>20222</v>
      </c>
      <c r="B1156" s="33" t="s">
        <v>20223</v>
      </c>
      <c r="C1156" s="33" t="s">
        <v>20224</v>
      </c>
      <c r="D1156" s="33" t="s">
        <v>13574</v>
      </c>
      <c r="E1156" s="33" t="s">
        <v>11800</v>
      </c>
      <c r="F1156" s="33" t="s">
        <v>11550</v>
      </c>
      <c r="G1156" s="33">
        <v>389.9</v>
      </c>
      <c r="H1156" s="33">
        <v>0</v>
      </c>
      <c r="I1156" s="33"/>
      <c r="J1156" s="33" t="s">
        <v>11304</v>
      </c>
      <c r="K1156" s="33" t="s">
        <v>14781</v>
      </c>
      <c r="L1156" s="33">
        <v>120</v>
      </c>
      <c r="M1156" s="33"/>
      <c r="N1156" s="33"/>
      <c r="O1156" s="33"/>
      <c r="P1156" s="33" t="s">
        <v>11306</v>
      </c>
      <c r="Q1156" s="33" t="s">
        <v>11306</v>
      </c>
      <c r="R1156" s="33">
        <v>1.64</v>
      </c>
      <c r="S1156" s="33">
        <v>1.64</v>
      </c>
      <c r="T1156" s="33" t="s">
        <v>12072</v>
      </c>
      <c r="U1156" s="33" t="s">
        <v>12072</v>
      </c>
      <c r="V1156" s="33" t="s">
        <v>20225</v>
      </c>
      <c r="W1156" s="33"/>
      <c r="X1156" s="33"/>
      <c r="Y1156" s="33" t="s">
        <v>11308</v>
      </c>
      <c r="Z1156" s="33">
        <v>14</v>
      </c>
      <c r="AA1156" s="33">
        <v>10</v>
      </c>
      <c r="AB1156" s="33">
        <v>94</v>
      </c>
      <c r="AC1156" s="33">
        <v>0</v>
      </c>
      <c r="AD1156" s="33" t="s">
        <v>11803</v>
      </c>
      <c r="AE1156" s="33" t="s">
        <v>20226</v>
      </c>
      <c r="AF1156" s="33"/>
      <c r="AG1156" s="33"/>
      <c r="AH1156" s="33"/>
      <c r="AI1156" s="33"/>
      <c r="AJ1156" s="33"/>
      <c r="AK1156" s="33" t="s">
        <v>12774</v>
      </c>
      <c r="AL1156" s="33" t="s">
        <v>20050</v>
      </c>
      <c r="AM1156" s="33" t="s">
        <v>20227</v>
      </c>
      <c r="AN1156" s="33" t="s">
        <v>11500</v>
      </c>
      <c r="AO1156" s="33" t="s">
        <v>11627</v>
      </c>
      <c r="AP1156" s="33" t="s">
        <v>11318</v>
      </c>
      <c r="AQ1156" s="33">
        <v>0</v>
      </c>
      <c r="AR1156" s="33"/>
      <c r="AS1156" s="33"/>
      <c r="AT1156" s="33"/>
      <c r="AU1156" s="33"/>
      <c r="AV1156" s="33"/>
      <c r="AW1156" s="33"/>
      <c r="AX1156" s="33"/>
      <c r="AY1156" s="33"/>
      <c r="AZ1156" s="33"/>
      <c r="BA1156" s="33"/>
      <c r="BB1156" s="33"/>
      <c r="BC1156" s="33" t="s">
        <v>11306</v>
      </c>
      <c r="BD1156" s="33" t="s">
        <v>11318</v>
      </c>
      <c r="BE1156" s="33"/>
      <c r="BF1156" s="33"/>
      <c r="BG1156" s="33"/>
      <c r="BH1156" s="33"/>
      <c r="BI1156" s="33"/>
      <c r="BJ1156" s="33">
        <v>0</v>
      </c>
      <c r="BK1156" s="33" t="s">
        <v>31</v>
      </c>
      <c r="BL1156" s="33"/>
      <c r="BM1156" s="33" t="s">
        <v>22259</v>
      </c>
    </row>
    <row r="1157" spans="1:65" x14ac:dyDescent="0.25">
      <c r="A1157" s="33" t="s">
        <v>20228</v>
      </c>
      <c r="B1157" s="33" t="s">
        <v>20229</v>
      </c>
      <c r="C1157" s="33" t="s">
        <v>20230</v>
      </c>
      <c r="D1157" s="33" t="s">
        <v>13574</v>
      </c>
      <c r="E1157" s="33" t="s">
        <v>11800</v>
      </c>
      <c r="F1157" s="33" t="s">
        <v>11550</v>
      </c>
      <c r="G1157" s="33">
        <v>389.9</v>
      </c>
      <c r="H1157" s="33">
        <v>0</v>
      </c>
      <c r="I1157" s="33"/>
      <c r="J1157" s="33" t="s">
        <v>11304</v>
      </c>
      <c r="K1157" s="33" t="s">
        <v>14864</v>
      </c>
      <c r="L1157" s="33">
        <v>120</v>
      </c>
      <c r="M1157" s="33"/>
      <c r="N1157" s="33"/>
      <c r="O1157" s="33"/>
      <c r="P1157" s="33" t="s">
        <v>11306</v>
      </c>
      <c r="Q1157" s="33" t="s">
        <v>11306</v>
      </c>
      <c r="R1157" s="33">
        <v>1.64</v>
      </c>
      <c r="S1157" s="33">
        <v>1.64</v>
      </c>
      <c r="T1157" s="33" t="s">
        <v>12072</v>
      </c>
      <c r="U1157" s="33" t="s">
        <v>12072</v>
      </c>
      <c r="V1157" s="33" t="s">
        <v>20225</v>
      </c>
      <c r="W1157" s="33"/>
      <c r="X1157" s="33"/>
      <c r="Y1157" s="33" t="s">
        <v>11308</v>
      </c>
      <c r="Z1157" s="33">
        <v>14</v>
      </c>
      <c r="AA1157" s="33">
        <v>10</v>
      </c>
      <c r="AB1157" s="33">
        <v>94</v>
      </c>
      <c r="AC1157" s="33">
        <v>0</v>
      </c>
      <c r="AD1157" s="33" t="s">
        <v>11803</v>
      </c>
      <c r="AE1157" s="33" t="s">
        <v>20231</v>
      </c>
      <c r="AF1157" s="33"/>
      <c r="AG1157" s="33"/>
      <c r="AH1157" s="33"/>
      <c r="AI1157" s="33"/>
      <c r="AJ1157" s="33"/>
      <c r="AK1157" s="33" t="s">
        <v>12774</v>
      </c>
      <c r="AL1157" s="33" t="s">
        <v>20050</v>
      </c>
      <c r="AM1157" s="33" t="s">
        <v>20232</v>
      </c>
      <c r="AN1157" s="33" t="s">
        <v>11500</v>
      </c>
      <c r="AO1157" s="33" t="s">
        <v>11627</v>
      </c>
      <c r="AP1157" s="33" t="s">
        <v>11318</v>
      </c>
      <c r="AQ1157" s="33">
        <v>0</v>
      </c>
      <c r="AR1157" s="33"/>
      <c r="AS1157" s="33"/>
      <c r="AT1157" s="33"/>
      <c r="AU1157" s="33"/>
      <c r="AV1157" s="33"/>
      <c r="AW1157" s="33"/>
      <c r="AX1157" s="33"/>
      <c r="AY1157" s="33"/>
      <c r="AZ1157" s="33"/>
      <c r="BA1157" s="33"/>
      <c r="BB1157" s="33"/>
      <c r="BC1157" s="33" t="s">
        <v>11306</v>
      </c>
      <c r="BD1157" s="33" t="s">
        <v>11318</v>
      </c>
      <c r="BE1157" s="33"/>
      <c r="BF1157" s="33"/>
      <c r="BG1157" s="33"/>
      <c r="BH1157" s="33"/>
      <c r="BI1157" s="33"/>
      <c r="BJ1157" s="33">
        <v>0</v>
      </c>
      <c r="BK1157" s="33" t="s">
        <v>31</v>
      </c>
      <c r="BL1157" s="33"/>
      <c r="BM1157" s="33" t="s">
        <v>22259</v>
      </c>
    </row>
    <row r="1158" spans="1:65" x14ac:dyDescent="0.25">
      <c r="A1158" s="33" t="s">
        <v>20233</v>
      </c>
      <c r="B1158" s="33" t="s">
        <v>20234</v>
      </c>
      <c r="C1158" s="33" t="s">
        <v>20235</v>
      </c>
      <c r="D1158" s="33" t="s">
        <v>13574</v>
      </c>
      <c r="E1158" s="33" t="s">
        <v>11800</v>
      </c>
      <c r="F1158" s="33" t="s">
        <v>11550</v>
      </c>
      <c r="G1158" s="33">
        <v>389.9</v>
      </c>
      <c r="H1158" s="33">
        <v>0</v>
      </c>
      <c r="I1158" s="33"/>
      <c r="J1158" s="33" t="s">
        <v>11304</v>
      </c>
      <c r="K1158" s="33" t="s">
        <v>15691</v>
      </c>
      <c r="L1158" s="33">
        <v>120</v>
      </c>
      <c r="M1158" s="33"/>
      <c r="N1158" s="33"/>
      <c r="O1158" s="33"/>
      <c r="P1158" s="33" t="s">
        <v>11306</v>
      </c>
      <c r="Q1158" s="33" t="s">
        <v>11306</v>
      </c>
      <c r="R1158" s="33">
        <v>1.64</v>
      </c>
      <c r="S1158" s="33">
        <v>1.64</v>
      </c>
      <c r="T1158" s="33" t="s">
        <v>12072</v>
      </c>
      <c r="U1158" s="33" t="s">
        <v>12072</v>
      </c>
      <c r="V1158" s="33" t="s">
        <v>20225</v>
      </c>
      <c r="W1158" s="33"/>
      <c r="X1158" s="33"/>
      <c r="Y1158" s="33" t="s">
        <v>11308</v>
      </c>
      <c r="Z1158" s="33">
        <v>14</v>
      </c>
      <c r="AA1158" s="33">
        <v>10</v>
      </c>
      <c r="AB1158" s="33">
        <v>94</v>
      </c>
      <c r="AC1158" s="33">
        <v>0</v>
      </c>
      <c r="AD1158" s="33" t="s">
        <v>11803</v>
      </c>
      <c r="AE1158" s="33" t="s">
        <v>20236</v>
      </c>
      <c r="AF1158" s="33"/>
      <c r="AG1158" s="33"/>
      <c r="AH1158" s="33"/>
      <c r="AI1158" s="33"/>
      <c r="AJ1158" s="33"/>
      <c r="AK1158" s="33" t="s">
        <v>12774</v>
      </c>
      <c r="AL1158" s="33" t="s">
        <v>20050</v>
      </c>
      <c r="AM1158" s="33" t="s">
        <v>20237</v>
      </c>
      <c r="AN1158" s="33" t="s">
        <v>11500</v>
      </c>
      <c r="AO1158" s="33" t="s">
        <v>11627</v>
      </c>
      <c r="AP1158" s="33" t="s">
        <v>11318</v>
      </c>
      <c r="AQ1158" s="33">
        <v>0</v>
      </c>
      <c r="AR1158" s="33"/>
      <c r="AS1158" s="33"/>
      <c r="AT1158" s="33"/>
      <c r="AU1158" s="33"/>
      <c r="AV1158" s="33"/>
      <c r="AW1158" s="33"/>
      <c r="AX1158" s="33"/>
      <c r="AY1158" s="33"/>
      <c r="AZ1158" s="33"/>
      <c r="BA1158" s="33"/>
      <c r="BB1158" s="33"/>
      <c r="BC1158" s="33" t="s">
        <v>11306</v>
      </c>
      <c r="BD1158" s="33" t="s">
        <v>11318</v>
      </c>
      <c r="BE1158" s="33"/>
      <c r="BF1158" s="33"/>
      <c r="BG1158" s="33"/>
      <c r="BH1158" s="33"/>
      <c r="BI1158" s="33"/>
      <c r="BJ1158" s="33">
        <v>0</v>
      </c>
      <c r="BK1158" s="33" t="s">
        <v>31</v>
      </c>
      <c r="BL1158" s="33"/>
      <c r="BM1158" s="33" t="s">
        <v>22259</v>
      </c>
    </row>
    <row r="1159" spans="1:65" x14ac:dyDescent="0.25">
      <c r="A1159" s="33" t="s">
        <v>20238</v>
      </c>
      <c r="B1159" s="33" t="s">
        <v>20239</v>
      </c>
      <c r="C1159" s="33" t="s">
        <v>20240</v>
      </c>
      <c r="D1159" s="33" t="s">
        <v>13574</v>
      </c>
      <c r="E1159" s="33" t="s">
        <v>11800</v>
      </c>
      <c r="F1159" s="33" t="s">
        <v>11550</v>
      </c>
      <c r="G1159" s="33">
        <v>338.8</v>
      </c>
      <c r="H1159" s="33">
        <v>0</v>
      </c>
      <c r="I1159" s="33"/>
      <c r="J1159" s="33" t="s">
        <v>11304</v>
      </c>
      <c r="K1159" s="33" t="s">
        <v>14781</v>
      </c>
      <c r="L1159" s="33">
        <v>120</v>
      </c>
      <c r="M1159" s="33"/>
      <c r="N1159" s="33"/>
      <c r="O1159" s="33"/>
      <c r="P1159" s="33" t="s">
        <v>11306</v>
      </c>
      <c r="Q1159" s="33" t="s">
        <v>11306</v>
      </c>
      <c r="R1159" s="33">
        <v>0</v>
      </c>
      <c r="S1159" s="33">
        <v>0</v>
      </c>
      <c r="T1159" s="33"/>
      <c r="U1159" s="33"/>
      <c r="V1159" s="33"/>
      <c r="W1159" s="33"/>
      <c r="X1159" s="33"/>
      <c r="Y1159" s="33" t="s">
        <v>11308</v>
      </c>
      <c r="Z1159" s="33">
        <v>0</v>
      </c>
      <c r="AA1159" s="33">
        <v>0</v>
      </c>
      <c r="AB1159" s="33">
        <v>0</v>
      </c>
      <c r="AC1159" s="33">
        <v>0</v>
      </c>
      <c r="AD1159" s="33" t="s">
        <v>11803</v>
      </c>
      <c r="AE1159" s="33" t="s">
        <v>20241</v>
      </c>
      <c r="AF1159" s="33" t="s">
        <v>20242</v>
      </c>
      <c r="AG1159" s="33" t="s">
        <v>20243</v>
      </c>
      <c r="AH1159" s="33" t="s">
        <v>20244</v>
      </c>
      <c r="AI1159" s="33" t="s">
        <v>20245</v>
      </c>
      <c r="AJ1159" s="33" t="s">
        <v>20246</v>
      </c>
      <c r="AK1159" s="33" t="s">
        <v>12774</v>
      </c>
      <c r="AL1159" s="33" t="s">
        <v>20050</v>
      </c>
      <c r="AM1159" s="33" t="s">
        <v>20247</v>
      </c>
      <c r="AN1159" s="33"/>
      <c r="AO1159" s="33" t="s">
        <v>11627</v>
      </c>
      <c r="AP1159" s="33" t="s">
        <v>11318</v>
      </c>
      <c r="AQ1159" s="33">
        <v>0</v>
      </c>
      <c r="AR1159" s="33"/>
      <c r="AS1159" s="33"/>
      <c r="AT1159" s="33"/>
      <c r="AU1159" s="33"/>
      <c r="AV1159" s="33"/>
      <c r="AW1159" s="33"/>
      <c r="AX1159" s="33"/>
      <c r="AY1159" s="33"/>
      <c r="AZ1159" s="33"/>
      <c r="BA1159" s="33"/>
      <c r="BB1159" s="33"/>
      <c r="BC1159" s="33" t="s">
        <v>11306</v>
      </c>
      <c r="BD1159" s="33" t="s">
        <v>11318</v>
      </c>
      <c r="BE1159" s="33"/>
      <c r="BF1159" s="33"/>
      <c r="BG1159" s="33"/>
      <c r="BH1159" s="33"/>
      <c r="BI1159" s="33"/>
      <c r="BJ1159" s="33">
        <v>0</v>
      </c>
      <c r="BK1159" s="33" t="s">
        <v>31</v>
      </c>
      <c r="BL1159" s="33"/>
      <c r="BM1159" s="33" t="s">
        <v>22259</v>
      </c>
    </row>
    <row r="1160" spans="1:65" x14ac:dyDescent="0.25">
      <c r="A1160" s="33" t="s">
        <v>20248</v>
      </c>
      <c r="B1160" s="33" t="s">
        <v>20249</v>
      </c>
      <c r="C1160" s="33" t="s">
        <v>20250</v>
      </c>
      <c r="D1160" s="33" t="s">
        <v>13574</v>
      </c>
      <c r="E1160" s="33" t="s">
        <v>11800</v>
      </c>
      <c r="F1160" s="33" t="s">
        <v>11550</v>
      </c>
      <c r="G1160" s="33">
        <v>338.8</v>
      </c>
      <c r="H1160" s="33">
        <v>0</v>
      </c>
      <c r="I1160" s="33"/>
      <c r="J1160" s="33" t="s">
        <v>11304</v>
      </c>
      <c r="K1160" s="33" t="s">
        <v>14781</v>
      </c>
      <c r="L1160" s="33">
        <v>120</v>
      </c>
      <c r="M1160" s="33"/>
      <c r="N1160" s="33"/>
      <c r="O1160" s="33"/>
      <c r="P1160" s="33" t="s">
        <v>11306</v>
      </c>
      <c r="Q1160" s="33" t="s">
        <v>11306</v>
      </c>
      <c r="R1160" s="33">
        <v>0</v>
      </c>
      <c r="S1160" s="33">
        <v>0</v>
      </c>
      <c r="T1160" s="33"/>
      <c r="U1160" s="33"/>
      <c r="V1160" s="33"/>
      <c r="W1160" s="33"/>
      <c r="X1160" s="33"/>
      <c r="Y1160" s="33" t="s">
        <v>11308</v>
      </c>
      <c r="Z1160" s="33">
        <v>0</v>
      </c>
      <c r="AA1160" s="33">
        <v>0</v>
      </c>
      <c r="AB1160" s="33">
        <v>0</v>
      </c>
      <c r="AC1160" s="33">
        <v>0</v>
      </c>
      <c r="AD1160" s="33" t="s">
        <v>11803</v>
      </c>
      <c r="AE1160" s="33" t="s">
        <v>20251</v>
      </c>
      <c r="AF1160" s="33" t="s">
        <v>20252</v>
      </c>
      <c r="AG1160" s="33" t="s">
        <v>20253</v>
      </c>
      <c r="AH1160" s="33" t="s">
        <v>20254</v>
      </c>
      <c r="AI1160" s="33" t="s">
        <v>20255</v>
      </c>
      <c r="AJ1160" s="33" t="s">
        <v>20256</v>
      </c>
      <c r="AK1160" s="33" t="s">
        <v>12774</v>
      </c>
      <c r="AL1160" s="33" t="s">
        <v>20050</v>
      </c>
      <c r="AM1160" s="33" t="s">
        <v>20257</v>
      </c>
      <c r="AN1160" s="33"/>
      <c r="AO1160" s="33" t="s">
        <v>11627</v>
      </c>
      <c r="AP1160" s="33" t="s">
        <v>11318</v>
      </c>
      <c r="AQ1160" s="33">
        <v>0</v>
      </c>
      <c r="AR1160" s="33"/>
      <c r="AS1160" s="33"/>
      <c r="AT1160" s="33"/>
      <c r="AU1160" s="33"/>
      <c r="AV1160" s="33"/>
      <c r="AW1160" s="33"/>
      <c r="AX1160" s="33"/>
      <c r="AY1160" s="33"/>
      <c r="AZ1160" s="33"/>
      <c r="BA1160" s="33"/>
      <c r="BB1160" s="33"/>
      <c r="BC1160" s="33" t="s">
        <v>11306</v>
      </c>
      <c r="BD1160" s="33" t="s">
        <v>11318</v>
      </c>
      <c r="BE1160" s="33"/>
      <c r="BF1160" s="33"/>
      <c r="BG1160" s="33"/>
      <c r="BH1160" s="33"/>
      <c r="BI1160" s="33"/>
      <c r="BJ1160" s="33">
        <v>0</v>
      </c>
      <c r="BK1160" s="33" t="s">
        <v>31</v>
      </c>
      <c r="BL1160" s="33"/>
      <c r="BM1160" s="33" t="s">
        <v>22259</v>
      </c>
    </row>
    <row r="1161" spans="1:65" x14ac:dyDescent="0.25">
      <c r="A1161" s="33" t="s">
        <v>20258</v>
      </c>
      <c r="B1161" s="33" t="s">
        <v>1136</v>
      </c>
      <c r="C1161" s="33" t="s">
        <v>20259</v>
      </c>
      <c r="D1161" s="33" t="s">
        <v>13574</v>
      </c>
      <c r="E1161" s="33" t="s">
        <v>11800</v>
      </c>
      <c r="F1161" s="33" t="s">
        <v>11550</v>
      </c>
      <c r="G1161" s="33">
        <v>326.8</v>
      </c>
      <c r="H1161" s="33">
        <v>0</v>
      </c>
      <c r="I1161" s="33"/>
      <c r="J1161" s="33" t="s">
        <v>11304</v>
      </c>
      <c r="K1161" s="33" t="s">
        <v>14781</v>
      </c>
      <c r="L1161" s="33">
        <v>120</v>
      </c>
      <c r="M1161" s="33"/>
      <c r="N1161" s="33"/>
      <c r="O1161" s="33"/>
      <c r="P1161" s="33" t="s">
        <v>11306</v>
      </c>
      <c r="Q1161" s="33" t="s">
        <v>11306</v>
      </c>
      <c r="R1161" s="33">
        <v>0</v>
      </c>
      <c r="S1161" s="33">
        <v>0</v>
      </c>
      <c r="T1161" s="33"/>
      <c r="U1161" s="33"/>
      <c r="V1161" s="33" t="s">
        <v>20260</v>
      </c>
      <c r="W1161" s="33"/>
      <c r="X1161" s="33"/>
      <c r="Y1161" s="33" t="s">
        <v>11308</v>
      </c>
      <c r="Z1161" s="33">
        <v>0</v>
      </c>
      <c r="AA1161" s="33">
        <v>0</v>
      </c>
      <c r="AB1161" s="33">
        <v>0</v>
      </c>
      <c r="AC1161" s="33">
        <v>0</v>
      </c>
      <c r="AD1161" s="33" t="s">
        <v>11803</v>
      </c>
      <c r="AE1161" s="33" t="s">
        <v>20261</v>
      </c>
      <c r="AF1161" s="33" t="s">
        <v>20262</v>
      </c>
      <c r="AG1161" s="33" t="s">
        <v>20263</v>
      </c>
      <c r="AH1161" s="33" t="s">
        <v>20264</v>
      </c>
      <c r="AI1161" s="33" t="s">
        <v>20265</v>
      </c>
      <c r="AJ1161" s="33" t="s">
        <v>20266</v>
      </c>
      <c r="AK1161" s="33" t="s">
        <v>12774</v>
      </c>
      <c r="AL1161" s="33" t="s">
        <v>20050</v>
      </c>
      <c r="AM1161" s="33" t="s">
        <v>20267</v>
      </c>
      <c r="AN1161" s="33"/>
      <c r="AO1161" s="33" t="s">
        <v>11627</v>
      </c>
      <c r="AP1161" s="33" t="s">
        <v>11318</v>
      </c>
      <c r="AQ1161" s="33">
        <v>0</v>
      </c>
      <c r="AR1161" s="33"/>
      <c r="AS1161" s="33"/>
      <c r="AT1161" s="33"/>
      <c r="AU1161" s="33"/>
      <c r="AV1161" s="33"/>
      <c r="AW1161" s="33"/>
      <c r="AX1161" s="33"/>
      <c r="AY1161" s="33"/>
      <c r="AZ1161" s="33"/>
      <c r="BA1161" s="33"/>
      <c r="BB1161" s="33"/>
      <c r="BC1161" s="33" t="s">
        <v>11306</v>
      </c>
      <c r="BD1161" s="33" t="s">
        <v>11318</v>
      </c>
      <c r="BE1161" s="33"/>
      <c r="BF1161" s="33"/>
      <c r="BG1161" s="33"/>
      <c r="BH1161" s="33"/>
      <c r="BI1161" s="33"/>
      <c r="BJ1161" s="33">
        <v>0</v>
      </c>
      <c r="BK1161" s="33" t="s">
        <v>31</v>
      </c>
      <c r="BL1161" s="33"/>
      <c r="BM1161" s="33" t="s">
        <v>22259</v>
      </c>
    </row>
    <row r="1162" spans="1:65" x14ac:dyDescent="0.25">
      <c r="A1162" s="33" t="s">
        <v>20268</v>
      </c>
      <c r="B1162" s="33" t="s">
        <v>20269</v>
      </c>
      <c r="C1162" s="33" t="s">
        <v>20270</v>
      </c>
      <c r="D1162" s="33" t="s">
        <v>13574</v>
      </c>
      <c r="E1162" s="33" t="s">
        <v>11800</v>
      </c>
      <c r="F1162" s="33" t="s">
        <v>11550</v>
      </c>
      <c r="G1162" s="33">
        <v>338.8</v>
      </c>
      <c r="H1162" s="33">
        <v>0</v>
      </c>
      <c r="I1162" s="33"/>
      <c r="J1162" s="33" t="s">
        <v>11304</v>
      </c>
      <c r="K1162" s="33" t="s">
        <v>14781</v>
      </c>
      <c r="L1162" s="33">
        <v>120</v>
      </c>
      <c r="M1162" s="33"/>
      <c r="N1162" s="33"/>
      <c r="O1162" s="33"/>
      <c r="P1162" s="33" t="s">
        <v>11306</v>
      </c>
      <c r="Q1162" s="33" t="s">
        <v>11306</v>
      </c>
      <c r="R1162" s="33">
        <v>0</v>
      </c>
      <c r="S1162" s="33">
        <v>0</v>
      </c>
      <c r="T1162" s="33"/>
      <c r="U1162" s="33"/>
      <c r="V1162" s="33"/>
      <c r="W1162" s="33"/>
      <c r="X1162" s="33"/>
      <c r="Y1162" s="33" t="s">
        <v>11308</v>
      </c>
      <c r="Z1162" s="33">
        <v>0</v>
      </c>
      <c r="AA1162" s="33">
        <v>0</v>
      </c>
      <c r="AB1162" s="33">
        <v>0</v>
      </c>
      <c r="AC1162" s="33">
        <v>0</v>
      </c>
      <c r="AD1162" s="33" t="s">
        <v>11803</v>
      </c>
      <c r="AE1162" s="33" t="s">
        <v>20271</v>
      </c>
      <c r="AF1162" s="33" t="s">
        <v>20272</v>
      </c>
      <c r="AG1162" s="33" t="s">
        <v>20273</v>
      </c>
      <c r="AH1162" s="33" t="s">
        <v>20274</v>
      </c>
      <c r="AI1162" s="33" t="s">
        <v>20275</v>
      </c>
      <c r="AJ1162" s="33" t="s">
        <v>20276</v>
      </c>
      <c r="AK1162" s="33" t="s">
        <v>12774</v>
      </c>
      <c r="AL1162" s="33" t="s">
        <v>20050</v>
      </c>
      <c r="AM1162" s="33" t="s">
        <v>20277</v>
      </c>
      <c r="AN1162" s="33"/>
      <c r="AO1162" s="33" t="s">
        <v>11627</v>
      </c>
      <c r="AP1162" s="33" t="s">
        <v>11318</v>
      </c>
      <c r="AQ1162" s="33">
        <v>0</v>
      </c>
      <c r="AR1162" s="33"/>
      <c r="AS1162" s="33"/>
      <c r="AT1162" s="33"/>
      <c r="AU1162" s="33"/>
      <c r="AV1162" s="33"/>
      <c r="AW1162" s="33"/>
      <c r="AX1162" s="33"/>
      <c r="AY1162" s="33"/>
      <c r="AZ1162" s="33"/>
      <c r="BA1162" s="33"/>
      <c r="BB1162" s="33"/>
      <c r="BC1162" s="33" t="s">
        <v>11306</v>
      </c>
      <c r="BD1162" s="33" t="s">
        <v>11318</v>
      </c>
      <c r="BE1162" s="33"/>
      <c r="BF1162" s="33"/>
      <c r="BG1162" s="33"/>
      <c r="BH1162" s="33"/>
      <c r="BI1162" s="33"/>
      <c r="BJ1162" s="33">
        <v>0</v>
      </c>
      <c r="BK1162" s="33" t="s">
        <v>31</v>
      </c>
      <c r="BL1162" s="33"/>
      <c r="BM1162" s="33" t="s">
        <v>22259</v>
      </c>
    </row>
    <row r="1163" spans="1:65" x14ac:dyDescent="0.25">
      <c r="A1163" s="33" t="s">
        <v>20278</v>
      </c>
      <c r="B1163" s="33" t="s">
        <v>20279</v>
      </c>
      <c r="C1163" s="33" t="s">
        <v>20280</v>
      </c>
      <c r="D1163" s="33" t="s">
        <v>13574</v>
      </c>
      <c r="E1163" s="33" t="s">
        <v>11800</v>
      </c>
      <c r="F1163" s="33" t="s">
        <v>11550</v>
      </c>
      <c r="G1163" s="33">
        <v>338.8</v>
      </c>
      <c r="H1163" s="33">
        <v>0</v>
      </c>
      <c r="I1163" s="33"/>
      <c r="J1163" s="33" t="s">
        <v>11304</v>
      </c>
      <c r="K1163" s="33" t="s">
        <v>14781</v>
      </c>
      <c r="L1163" s="33">
        <v>120</v>
      </c>
      <c r="M1163" s="33"/>
      <c r="N1163" s="33"/>
      <c r="O1163" s="33"/>
      <c r="P1163" s="33" t="s">
        <v>11306</v>
      </c>
      <c r="Q1163" s="33" t="s">
        <v>11306</v>
      </c>
      <c r="R1163" s="33">
        <v>0</v>
      </c>
      <c r="S1163" s="33">
        <v>0</v>
      </c>
      <c r="T1163" s="33"/>
      <c r="U1163" s="33"/>
      <c r="V1163" s="33"/>
      <c r="W1163" s="33"/>
      <c r="X1163" s="33"/>
      <c r="Y1163" s="33" t="s">
        <v>11308</v>
      </c>
      <c r="Z1163" s="33">
        <v>0</v>
      </c>
      <c r="AA1163" s="33">
        <v>0</v>
      </c>
      <c r="AB1163" s="33">
        <v>0</v>
      </c>
      <c r="AC1163" s="33">
        <v>0</v>
      </c>
      <c r="AD1163" s="33" t="s">
        <v>11803</v>
      </c>
      <c r="AE1163" s="33" t="s">
        <v>20281</v>
      </c>
      <c r="AF1163" s="33" t="s">
        <v>20282</v>
      </c>
      <c r="AG1163" s="33" t="s">
        <v>20283</v>
      </c>
      <c r="AH1163" s="33" t="s">
        <v>20284</v>
      </c>
      <c r="AI1163" s="33" t="s">
        <v>20285</v>
      </c>
      <c r="AJ1163" s="33" t="s">
        <v>20286</v>
      </c>
      <c r="AK1163" s="33" t="s">
        <v>12774</v>
      </c>
      <c r="AL1163" s="33" t="s">
        <v>20050</v>
      </c>
      <c r="AM1163" s="33" t="s">
        <v>20287</v>
      </c>
      <c r="AN1163" s="33"/>
      <c r="AO1163" s="33" t="s">
        <v>11627</v>
      </c>
      <c r="AP1163" s="33" t="s">
        <v>11318</v>
      </c>
      <c r="AQ1163" s="33">
        <v>0</v>
      </c>
      <c r="AR1163" s="33"/>
      <c r="AS1163" s="33"/>
      <c r="AT1163" s="33"/>
      <c r="AU1163" s="33"/>
      <c r="AV1163" s="33"/>
      <c r="AW1163" s="33"/>
      <c r="AX1163" s="33"/>
      <c r="AY1163" s="33"/>
      <c r="AZ1163" s="33"/>
      <c r="BA1163" s="33"/>
      <c r="BB1163" s="33"/>
      <c r="BC1163" s="33" t="s">
        <v>11306</v>
      </c>
      <c r="BD1163" s="33" t="s">
        <v>11318</v>
      </c>
      <c r="BE1163" s="33"/>
      <c r="BF1163" s="33"/>
      <c r="BG1163" s="33"/>
      <c r="BH1163" s="33"/>
      <c r="BI1163" s="33"/>
      <c r="BJ1163" s="33">
        <v>0</v>
      </c>
      <c r="BK1163" s="33" t="s">
        <v>31</v>
      </c>
      <c r="BL1163" s="33"/>
      <c r="BM1163" s="33" t="s">
        <v>22259</v>
      </c>
    </row>
    <row r="1164" spans="1:65" x14ac:dyDescent="0.25">
      <c r="A1164" s="33" t="s">
        <v>20288</v>
      </c>
      <c r="B1164" s="33" t="s">
        <v>20289</v>
      </c>
      <c r="C1164" s="33" t="s">
        <v>20290</v>
      </c>
      <c r="D1164" s="33" t="s">
        <v>13574</v>
      </c>
      <c r="E1164" s="33" t="s">
        <v>11800</v>
      </c>
      <c r="F1164" s="33" t="s">
        <v>11550</v>
      </c>
      <c r="G1164" s="33">
        <v>338.8</v>
      </c>
      <c r="H1164" s="33">
        <v>0</v>
      </c>
      <c r="I1164" s="33"/>
      <c r="J1164" s="33" t="s">
        <v>11304</v>
      </c>
      <c r="K1164" s="33" t="s">
        <v>14781</v>
      </c>
      <c r="L1164" s="33">
        <v>120</v>
      </c>
      <c r="M1164" s="33"/>
      <c r="N1164" s="33"/>
      <c r="O1164" s="33"/>
      <c r="P1164" s="33" t="s">
        <v>11306</v>
      </c>
      <c r="Q1164" s="33" t="s">
        <v>11306</v>
      </c>
      <c r="R1164" s="33">
        <v>0</v>
      </c>
      <c r="S1164" s="33">
        <v>0</v>
      </c>
      <c r="T1164" s="33"/>
      <c r="U1164" s="33"/>
      <c r="V1164" s="33"/>
      <c r="W1164" s="33"/>
      <c r="X1164" s="33"/>
      <c r="Y1164" s="33" t="s">
        <v>11308</v>
      </c>
      <c r="Z1164" s="33">
        <v>0</v>
      </c>
      <c r="AA1164" s="33">
        <v>0</v>
      </c>
      <c r="AB1164" s="33">
        <v>0</v>
      </c>
      <c r="AC1164" s="33">
        <v>0</v>
      </c>
      <c r="AD1164" s="33" t="s">
        <v>11803</v>
      </c>
      <c r="AE1164" s="33" t="s">
        <v>20291</v>
      </c>
      <c r="AF1164" s="33" t="s">
        <v>20292</v>
      </c>
      <c r="AG1164" s="33" t="s">
        <v>20293</v>
      </c>
      <c r="AH1164" s="33" t="s">
        <v>20294</v>
      </c>
      <c r="AI1164" s="33" t="s">
        <v>20295</v>
      </c>
      <c r="AJ1164" s="33" t="s">
        <v>20296</v>
      </c>
      <c r="AK1164" s="33" t="s">
        <v>12774</v>
      </c>
      <c r="AL1164" s="33" t="s">
        <v>20050</v>
      </c>
      <c r="AM1164" s="33" t="s">
        <v>20297</v>
      </c>
      <c r="AN1164" s="33"/>
      <c r="AO1164" s="33" t="s">
        <v>11627</v>
      </c>
      <c r="AP1164" s="33" t="s">
        <v>11318</v>
      </c>
      <c r="AQ1164" s="33">
        <v>0</v>
      </c>
      <c r="AR1164" s="33"/>
      <c r="AS1164" s="33"/>
      <c r="AT1164" s="33"/>
      <c r="AU1164" s="33"/>
      <c r="AV1164" s="33"/>
      <c r="AW1164" s="33"/>
      <c r="AX1164" s="33"/>
      <c r="AY1164" s="33"/>
      <c r="AZ1164" s="33"/>
      <c r="BA1164" s="33"/>
      <c r="BB1164" s="33"/>
      <c r="BC1164" s="33" t="s">
        <v>11306</v>
      </c>
      <c r="BD1164" s="33" t="s">
        <v>11318</v>
      </c>
      <c r="BE1164" s="33"/>
      <c r="BF1164" s="33"/>
      <c r="BG1164" s="33"/>
      <c r="BH1164" s="33"/>
      <c r="BI1164" s="33"/>
      <c r="BJ1164" s="33">
        <v>0</v>
      </c>
      <c r="BK1164" s="33" t="s">
        <v>31</v>
      </c>
      <c r="BL1164" s="33"/>
      <c r="BM1164" s="33" t="s">
        <v>22259</v>
      </c>
    </row>
    <row r="1165" spans="1:65" x14ac:dyDescent="0.25">
      <c r="A1165" s="33" t="s">
        <v>20298</v>
      </c>
      <c r="B1165" s="33" t="s">
        <v>20299</v>
      </c>
      <c r="C1165" s="33" t="s">
        <v>20300</v>
      </c>
      <c r="D1165" s="33" t="s">
        <v>13574</v>
      </c>
      <c r="E1165" s="33" t="s">
        <v>11800</v>
      </c>
      <c r="F1165" s="33" t="s">
        <v>11550</v>
      </c>
      <c r="G1165" s="33">
        <v>338.8</v>
      </c>
      <c r="H1165" s="33">
        <v>0</v>
      </c>
      <c r="I1165" s="33"/>
      <c r="J1165" s="33" t="s">
        <v>11304</v>
      </c>
      <c r="K1165" s="33" t="s">
        <v>14781</v>
      </c>
      <c r="L1165" s="33">
        <v>120</v>
      </c>
      <c r="M1165" s="33"/>
      <c r="N1165" s="33"/>
      <c r="O1165" s="33"/>
      <c r="P1165" s="33" t="s">
        <v>11306</v>
      </c>
      <c r="Q1165" s="33" t="s">
        <v>11306</v>
      </c>
      <c r="R1165" s="33">
        <v>0</v>
      </c>
      <c r="S1165" s="33">
        <v>0</v>
      </c>
      <c r="T1165" s="33"/>
      <c r="U1165" s="33"/>
      <c r="V1165" s="33"/>
      <c r="W1165" s="33"/>
      <c r="X1165" s="33"/>
      <c r="Y1165" s="33" t="s">
        <v>11308</v>
      </c>
      <c r="Z1165" s="33">
        <v>0</v>
      </c>
      <c r="AA1165" s="33">
        <v>0</v>
      </c>
      <c r="AB1165" s="33">
        <v>0</v>
      </c>
      <c r="AC1165" s="33">
        <v>0</v>
      </c>
      <c r="AD1165" s="33" t="s">
        <v>11803</v>
      </c>
      <c r="AE1165" s="33" t="s">
        <v>20301</v>
      </c>
      <c r="AF1165" s="33" t="s">
        <v>20302</v>
      </c>
      <c r="AG1165" s="33" t="s">
        <v>20303</v>
      </c>
      <c r="AH1165" s="33" t="s">
        <v>20304</v>
      </c>
      <c r="AI1165" s="33" t="s">
        <v>20305</v>
      </c>
      <c r="AJ1165" s="33" t="s">
        <v>20306</v>
      </c>
      <c r="AK1165" s="33" t="s">
        <v>12774</v>
      </c>
      <c r="AL1165" s="33" t="s">
        <v>20050</v>
      </c>
      <c r="AM1165" s="33" t="s">
        <v>20307</v>
      </c>
      <c r="AN1165" s="33"/>
      <c r="AO1165" s="33" t="s">
        <v>11627</v>
      </c>
      <c r="AP1165" s="33" t="s">
        <v>11318</v>
      </c>
      <c r="AQ1165" s="33">
        <v>0</v>
      </c>
      <c r="AR1165" s="33"/>
      <c r="AS1165" s="33"/>
      <c r="AT1165" s="33"/>
      <c r="AU1165" s="33"/>
      <c r="AV1165" s="33"/>
      <c r="AW1165" s="33"/>
      <c r="AX1165" s="33"/>
      <c r="AY1165" s="33"/>
      <c r="AZ1165" s="33"/>
      <c r="BA1165" s="33"/>
      <c r="BB1165" s="33"/>
      <c r="BC1165" s="33" t="s">
        <v>11306</v>
      </c>
      <c r="BD1165" s="33" t="s">
        <v>11318</v>
      </c>
      <c r="BE1165" s="33"/>
      <c r="BF1165" s="33"/>
      <c r="BG1165" s="33"/>
      <c r="BH1165" s="33"/>
      <c r="BI1165" s="33"/>
      <c r="BJ1165" s="33">
        <v>0</v>
      </c>
      <c r="BK1165" s="33" t="s">
        <v>31</v>
      </c>
      <c r="BL1165" s="33"/>
      <c r="BM1165" s="33" t="s">
        <v>22259</v>
      </c>
    </row>
    <row r="1166" spans="1:65" x14ac:dyDescent="0.25">
      <c r="A1166" s="33" t="s">
        <v>20308</v>
      </c>
      <c r="B1166" s="33" t="s">
        <v>20309</v>
      </c>
      <c r="C1166" s="33" t="s">
        <v>20310</v>
      </c>
      <c r="D1166" s="33" t="s">
        <v>13574</v>
      </c>
      <c r="E1166" s="33" t="s">
        <v>11800</v>
      </c>
      <c r="F1166" s="33" t="s">
        <v>11550</v>
      </c>
      <c r="G1166" s="33">
        <v>338.8</v>
      </c>
      <c r="H1166" s="33">
        <v>0</v>
      </c>
      <c r="I1166" s="33"/>
      <c r="J1166" s="33" t="s">
        <v>11304</v>
      </c>
      <c r="K1166" s="33" t="s">
        <v>14781</v>
      </c>
      <c r="L1166" s="33">
        <v>120</v>
      </c>
      <c r="M1166" s="33"/>
      <c r="N1166" s="33"/>
      <c r="O1166" s="33"/>
      <c r="P1166" s="33" t="s">
        <v>11306</v>
      </c>
      <c r="Q1166" s="33" t="s">
        <v>11306</v>
      </c>
      <c r="R1166" s="33">
        <v>0</v>
      </c>
      <c r="S1166" s="33">
        <v>0</v>
      </c>
      <c r="T1166" s="33"/>
      <c r="U1166" s="33"/>
      <c r="V1166" s="33"/>
      <c r="W1166" s="33"/>
      <c r="X1166" s="33"/>
      <c r="Y1166" s="33" t="s">
        <v>11308</v>
      </c>
      <c r="Z1166" s="33">
        <v>0</v>
      </c>
      <c r="AA1166" s="33">
        <v>0</v>
      </c>
      <c r="AB1166" s="33">
        <v>0</v>
      </c>
      <c r="AC1166" s="33">
        <v>0</v>
      </c>
      <c r="AD1166" s="33" t="s">
        <v>11803</v>
      </c>
      <c r="AE1166" s="33" t="s">
        <v>20311</v>
      </c>
      <c r="AF1166" s="33" t="s">
        <v>20312</v>
      </c>
      <c r="AG1166" s="33" t="s">
        <v>20313</v>
      </c>
      <c r="AH1166" s="33" t="s">
        <v>20314</v>
      </c>
      <c r="AI1166" s="33" t="s">
        <v>20315</v>
      </c>
      <c r="AJ1166" s="33" t="s">
        <v>20316</v>
      </c>
      <c r="AK1166" s="33" t="s">
        <v>12774</v>
      </c>
      <c r="AL1166" s="33" t="s">
        <v>20050</v>
      </c>
      <c r="AM1166" s="33" t="s">
        <v>20317</v>
      </c>
      <c r="AN1166" s="33"/>
      <c r="AO1166" s="33" t="s">
        <v>11627</v>
      </c>
      <c r="AP1166" s="33" t="s">
        <v>11318</v>
      </c>
      <c r="AQ1166" s="33">
        <v>0</v>
      </c>
      <c r="AR1166" s="33"/>
      <c r="AS1166" s="33"/>
      <c r="AT1166" s="33"/>
      <c r="AU1166" s="33"/>
      <c r="AV1166" s="33"/>
      <c r="AW1166" s="33"/>
      <c r="AX1166" s="33"/>
      <c r="AY1166" s="33"/>
      <c r="AZ1166" s="33"/>
      <c r="BA1166" s="33"/>
      <c r="BB1166" s="33"/>
      <c r="BC1166" s="33" t="s">
        <v>11306</v>
      </c>
      <c r="BD1166" s="33" t="s">
        <v>11318</v>
      </c>
      <c r="BE1166" s="33"/>
      <c r="BF1166" s="33"/>
      <c r="BG1166" s="33"/>
      <c r="BH1166" s="33"/>
      <c r="BI1166" s="33"/>
      <c r="BJ1166" s="33">
        <v>0</v>
      </c>
      <c r="BK1166" s="33" t="s">
        <v>31</v>
      </c>
      <c r="BL1166" s="33"/>
      <c r="BM1166" s="33" t="s">
        <v>22259</v>
      </c>
    </row>
    <row r="1167" spans="1:65" x14ac:dyDescent="0.25">
      <c r="A1167" s="33" t="s">
        <v>20318</v>
      </c>
      <c r="B1167" s="33" t="s">
        <v>20319</v>
      </c>
      <c r="C1167" s="33" t="s">
        <v>20320</v>
      </c>
      <c r="D1167" s="33" t="s">
        <v>13574</v>
      </c>
      <c r="E1167" s="33" t="s">
        <v>11800</v>
      </c>
      <c r="F1167" s="33" t="s">
        <v>11550</v>
      </c>
      <c r="G1167" s="33">
        <v>338.8</v>
      </c>
      <c r="H1167" s="33">
        <v>0</v>
      </c>
      <c r="I1167" s="33"/>
      <c r="J1167" s="33" t="s">
        <v>11304</v>
      </c>
      <c r="K1167" s="33" t="s">
        <v>14876</v>
      </c>
      <c r="L1167" s="33">
        <v>120</v>
      </c>
      <c r="M1167" s="33"/>
      <c r="N1167" s="33"/>
      <c r="O1167" s="33"/>
      <c r="P1167" s="33" t="s">
        <v>11306</v>
      </c>
      <c r="Q1167" s="33" t="s">
        <v>11306</v>
      </c>
      <c r="R1167" s="33">
        <v>0</v>
      </c>
      <c r="S1167" s="33">
        <v>0</v>
      </c>
      <c r="T1167" s="33"/>
      <c r="U1167" s="33"/>
      <c r="V1167" s="33" t="s">
        <v>20321</v>
      </c>
      <c r="W1167" s="33"/>
      <c r="X1167" s="33"/>
      <c r="Y1167" s="33" t="s">
        <v>11308</v>
      </c>
      <c r="Z1167" s="33">
        <v>0</v>
      </c>
      <c r="AA1167" s="33">
        <v>0</v>
      </c>
      <c r="AB1167" s="33">
        <v>0</v>
      </c>
      <c r="AC1167" s="33">
        <v>0</v>
      </c>
      <c r="AD1167" s="33" t="s">
        <v>11803</v>
      </c>
      <c r="AE1167" s="33" t="s">
        <v>20322</v>
      </c>
      <c r="AF1167" s="33" t="s">
        <v>20323</v>
      </c>
      <c r="AG1167" s="33" t="s">
        <v>20324</v>
      </c>
      <c r="AH1167" s="33" t="s">
        <v>20325</v>
      </c>
      <c r="AI1167" s="33" t="s">
        <v>20326</v>
      </c>
      <c r="AJ1167" s="33" t="s">
        <v>20327</v>
      </c>
      <c r="AK1167" s="33" t="s">
        <v>12774</v>
      </c>
      <c r="AL1167" s="33" t="s">
        <v>20050</v>
      </c>
      <c r="AM1167" s="33" t="s">
        <v>20328</v>
      </c>
      <c r="AN1167" s="33"/>
      <c r="AO1167" s="33" t="s">
        <v>11627</v>
      </c>
      <c r="AP1167" s="33" t="s">
        <v>11318</v>
      </c>
      <c r="AQ1167" s="33">
        <v>0</v>
      </c>
      <c r="AR1167" s="33"/>
      <c r="AS1167" s="33"/>
      <c r="AT1167" s="33"/>
      <c r="AU1167" s="33"/>
      <c r="AV1167" s="33"/>
      <c r="AW1167" s="33"/>
      <c r="AX1167" s="33"/>
      <c r="AY1167" s="33"/>
      <c r="AZ1167" s="33"/>
      <c r="BA1167" s="33"/>
      <c r="BB1167" s="33"/>
      <c r="BC1167" s="33" t="s">
        <v>11306</v>
      </c>
      <c r="BD1167" s="33" t="s">
        <v>11318</v>
      </c>
      <c r="BE1167" s="33"/>
      <c r="BF1167" s="33"/>
      <c r="BG1167" s="33"/>
      <c r="BH1167" s="33"/>
      <c r="BI1167" s="33"/>
      <c r="BJ1167" s="33">
        <v>0</v>
      </c>
      <c r="BK1167" s="33" t="s">
        <v>31</v>
      </c>
      <c r="BL1167" s="33"/>
      <c r="BM1167" s="33" t="s">
        <v>22259</v>
      </c>
    </row>
    <row r="1168" spans="1:65" x14ac:dyDescent="0.25">
      <c r="A1168" s="33" t="s">
        <v>20329</v>
      </c>
      <c r="B1168" s="33" t="s">
        <v>20330</v>
      </c>
      <c r="C1168" s="33" t="s">
        <v>20331</v>
      </c>
      <c r="D1168" s="33" t="s">
        <v>13574</v>
      </c>
      <c r="E1168" s="33" t="s">
        <v>11800</v>
      </c>
      <c r="F1168" s="33" t="s">
        <v>11550</v>
      </c>
      <c r="G1168" s="33">
        <v>338.8</v>
      </c>
      <c r="H1168" s="33">
        <v>0</v>
      </c>
      <c r="I1168" s="33"/>
      <c r="J1168" s="33" t="s">
        <v>11304</v>
      </c>
      <c r="K1168" s="33" t="s">
        <v>14781</v>
      </c>
      <c r="L1168" s="33">
        <v>120</v>
      </c>
      <c r="M1168" s="33"/>
      <c r="N1168" s="33"/>
      <c r="O1168" s="33"/>
      <c r="P1168" s="33" t="s">
        <v>11306</v>
      </c>
      <c r="Q1168" s="33" t="s">
        <v>11306</v>
      </c>
      <c r="R1168" s="33">
        <v>0</v>
      </c>
      <c r="S1168" s="33">
        <v>0</v>
      </c>
      <c r="T1168" s="33"/>
      <c r="U1168" s="33"/>
      <c r="V1168" s="33"/>
      <c r="W1168" s="33"/>
      <c r="X1168" s="33"/>
      <c r="Y1168" s="33" t="s">
        <v>11308</v>
      </c>
      <c r="Z1168" s="33">
        <v>0</v>
      </c>
      <c r="AA1168" s="33">
        <v>0</v>
      </c>
      <c r="AB1168" s="33">
        <v>0</v>
      </c>
      <c r="AC1168" s="33">
        <v>0</v>
      </c>
      <c r="AD1168" s="33" t="s">
        <v>11803</v>
      </c>
      <c r="AE1168" s="33" t="s">
        <v>20332</v>
      </c>
      <c r="AF1168" s="33" t="s">
        <v>20333</v>
      </c>
      <c r="AG1168" s="33" t="s">
        <v>20334</v>
      </c>
      <c r="AH1168" s="33" t="s">
        <v>20335</v>
      </c>
      <c r="AI1168" s="33" t="s">
        <v>20336</v>
      </c>
      <c r="AJ1168" s="33" t="s">
        <v>20337</v>
      </c>
      <c r="AK1168" s="33" t="s">
        <v>12774</v>
      </c>
      <c r="AL1168" s="33" t="s">
        <v>20050</v>
      </c>
      <c r="AM1168" s="33" t="s">
        <v>20338</v>
      </c>
      <c r="AN1168" s="33"/>
      <c r="AO1168" s="33" t="s">
        <v>11627</v>
      </c>
      <c r="AP1168" s="33" t="s">
        <v>11318</v>
      </c>
      <c r="AQ1168" s="33">
        <v>0</v>
      </c>
      <c r="AR1168" s="33"/>
      <c r="AS1168" s="33"/>
      <c r="AT1168" s="33"/>
      <c r="AU1168" s="33"/>
      <c r="AV1168" s="33"/>
      <c r="AW1168" s="33"/>
      <c r="AX1168" s="33"/>
      <c r="AY1168" s="33"/>
      <c r="AZ1168" s="33"/>
      <c r="BA1168" s="33"/>
      <c r="BB1168" s="33"/>
      <c r="BC1168" s="33" t="s">
        <v>11306</v>
      </c>
      <c r="BD1168" s="33" t="s">
        <v>11318</v>
      </c>
      <c r="BE1168" s="33"/>
      <c r="BF1168" s="33"/>
      <c r="BG1168" s="33"/>
      <c r="BH1168" s="33"/>
      <c r="BI1168" s="33"/>
      <c r="BJ1168" s="33">
        <v>0</v>
      </c>
      <c r="BK1168" s="33" t="s">
        <v>31</v>
      </c>
      <c r="BL1168" s="33"/>
      <c r="BM1168" s="33" t="s">
        <v>22259</v>
      </c>
    </row>
    <row r="1169" spans="1:65" x14ac:dyDescent="0.25">
      <c r="A1169" s="33" t="s">
        <v>20339</v>
      </c>
      <c r="B1169" s="33" t="s">
        <v>20340</v>
      </c>
      <c r="C1169" s="33" t="s">
        <v>20341</v>
      </c>
      <c r="D1169" s="33" t="s">
        <v>13574</v>
      </c>
      <c r="E1169" s="33" t="s">
        <v>11800</v>
      </c>
      <c r="F1169" s="33" t="s">
        <v>11550</v>
      </c>
      <c r="G1169" s="33">
        <v>338.8</v>
      </c>
      <c r="H1169" s="33">
        <v>0</v>
      </c>
      <c r="I1169" s="33"/>
      <c r="J1169" s="33" t="s">
        <v>11304</v>
      </c>
      <c r="K1169" s="33" t="s">
        <v>15568</v>
      </c>
      <c r="L1169" s="33">
        <v>120</v>
      </c>
      <c r="M1169" s="33"/>
      <c r="N1169" s="33"/>
      <c r="O1169" s="33"/>
      <c r="P1169" s="33" t="s">
        <v>11306</v>
      </c>
      <c r="Q1169" s="33" t="s">
        <v>11306</v>
      </c>
      <c r="R1169" s="33">
        <v>0</v>
      </c>
      <c r="S1169" s="33">
        <v>0</v>
      </c>
      <c r="T1169" s="33"/>
      <c r="U1169" s="33"/>
      <c r="V1169" s="33"/>
      <c r="W1169" s="33"/>
      <c r="X1169" s="33"/>
      <c r="Y1169" s="33" t="s">
        <v>11308</v>
      </c>
      <c r="Z1169" s="33">
        <v>0</v>
      </c>
      <c r="AA1169" s="33">
        <v>0</v>
      </c>
      <c r="AB1169" s="33">
        <v>0</v>
      </c>
      <c r="AC1169" s="33">
        <v>0</v>
      </c>
      <c r="AD1169" s="33" t="s">
        <v>11803</v>
      </c>
      <c r="AE1169" s="33" t="s">
        <v>20342</v>
      </c>
      <c r="AF1169" s="33" t="s">
        <v>20343</v>
      </c>
      <c r="AG1169" s="33" t="s">
        <v>20344</v>
      </c>
      <c r="AH1169" s="33" t="s">
        <v>20345</v>
      </c>
      <c r="AI1169" s="33" t="s">
        <v>20346</v>
      </c>
      <c r="AJ1169" s="33" t="s">
        <v>20347</v>
      </c>
      <c r="AK1169" s="33" t="s">
        <v>12774</v>
      </c>
      <c r="AL1169" s="33" t="s">
        <v>20050</v>
      </c>
      <c r="AM1169" s="33" t="s">
        <v>20348</v>
      </c>
      <c r="AN1169" s="33"/>
      <c r="AO1169" s="33" t="s">
        <v>11627</v>
      </c>
      <c r="AP1169" s="33" t="s">
        <v>11318</v>
      </c>
      <c r="AQ1169" s="33">
        <v>0</v>
      </c>
      <c r="AR1169" s="33"/>
      <c r="AS1169" s="33"/>
      <c r="AT1169" s="33"/>
      <c r="AU1169" s="33"/>
      <c r="AV1169" s="33"/>
      <c r="AW1169" s="33"/>
      <c r="AX1169" s="33"/>
      <c r="AY1169" s="33"/>
      <c r="AZ1169" s="33"/>
      <c r="BA1169" s="33"/>
      <c r="BB1169" s="33"/>
      <c r="BC1169" s="33" t="s">
        <v>11306</v>
      </c>
      <c r="BD1169" s="33" t="s">
        <v>11318</v>
      </c>
      <c r="BE1169" s="33"/>
      <c r="BF1169" s="33"/>
      <c r="BG1169" s="33"/>
      <c r="BH1169" s="33"/>
      <c r="BI1169" s="33"/>
      <c r="BJ1169" s="33">
        <v>0</v>
      </c>
      <c r="BK1169" s="33" t="s">
        <v>31</v>
      </c>
      <c r="BL1169" s="33"/>
      <c r="BM1169" s="33" t="s">
        <v>22259</v>
      </c>
    </row>
    <row r="1170" spans="1:65" x14ac:dyDescent="0.25">
      <c r="A1170" s="33" t="s">
        <v>20349</v>
      </c>
      <c r="B1170" s="33" t="s">
        <v>20350</v>
      </c>
      <c r="C1170" s="33" t="s">
        <v>20351</v>
      </c>
      <c r="D1170" s="33" t="s">
        <v>13574</v>
      </c>
      <c r="E1170" s="33" t="s">
        <v>11800</v>
      </c>
      <c r="F1170" s="33" t="s">
        <v>11550</v>
      </c>
      <c r="G1170" s="33">
        <v>338.8</v>
      </c>
      <c r="H1170" s="33">
        <v>0</v>
      </c>
      <c r="I1170" s="33"/>
      <c r="J1170" s="33" t="s">
        <v>11304</v>
      </c>
      <c r="K1170" s="33" t="s">
        <v>14781</v>
      </c>
      <c r="L1170" s="33">
        <v>120</v>
      </c>
      <c r="M1170" s="33"/>
      <c r="N1170" s="33"/>
      <c r="O1170" s="33"/>
      <c r="P1170" s="33" t="s">
        <v>11306</v>
      </c>
      <c r="Q1170" s="33" t="s">
        <v>11306</v>
      </c>
      <c r="R1170" s="33">
        <v>0</v>
      </c>
      <c r="S1170" s="33">
        <v>0</v>
      </c>
      <c r="T1170" s="33"/>
      <c r="U1170" s="33"/>
      <c r="V1170" s="33"/>
      <c r="W1170" s="33"/>
      <c r="X1170" s="33"/>
      <c r="Y1170" s="33" t="s">
        <v>11308</v>
      </c>
      <c r="Z1170" s="33">
        <v>0</v>
      </c>
      <c r="AA1170" s="33">
        <v>0</v>
      </c>
      <c r="AB1170" s="33">
        <v>0</v>
      </c>
      <c r="AC1170" s="33">
        <v>0</v>
      </c>
      <c r="AD1170" s="33" t="s">
        <v>11803</v>
      </c>
      <c r="AE1170" s="33" t="s">
        <v>20352</v>
      </c>
      <c r="AF1170" s="33" t="s">
        <v>20353</v>
      </c>
      <c r="AG1170" s="33" t="s">
        <v>20354</v>
      </c>
      <c r="AH1170" s="33" t="s">
        <v>20355</v>
      </c>
      <c r="AI1170" s="33" t="s">
        <v>20356</v>
      </c>
      <c r="AJ1170" s="33" t="s">
        <v>20357</v>
      </c>
      <c r="AK1170" s="33" t="s">
        <v>12774</v>
      </c>
      <c r="AL1170" s="33" t="s">
        <v>20050</v>
      </c>
      <c r="AM1170" s="33" t="s">
        <v>20358</v>
      </c>
      <c r="AN1170" s="33"/>
      <c r="AO1170" s="33" t="s">
        <v>11627</v>
      </c>
      <c r="AP1170" s="33" t="s">
        <v>11318</v>
      </c>
      <c r="AQ1170" s="33">
        <v>0</v>
      </c>
      <c r="AR1170" s="33"/>
      <c r="AS1170" s="33"/>
      <c r="AT1170" s="33"/>
      <c r="AU1170" s="33"/>
      <c r="AV1170" s="33"/>
      <c r="AW1170" s="33"/>
      <c r="AX1170" s="33"/>
      <c r="AY1170" s="33"/>
      <c r="AZ1170" s="33"/>
      <c r="BA1170" s="33"/>
      <c r="BB1170" s="33"/>
      <c r="BC1170" s="33" t="s">
        <v>11306</v>
      </c>
      <c r="BD1170" s="33" t="s">
        <v>11318</v>
      </c>
      <c r="BE1170" s="33"/>
      <c r="BF1170" s="33"/>
      <c r="BG1170" s="33"/>
      <c r="BH1170" s="33"/>
      <c r="BI1170" s="33"/>
      <c r="BJ1170" s="33">
        <v>0</v>
      </c>
      <c r="BK1170" s="33" t="s">
        <v>31</v>
      </c>
      <c r="BL1170" s="33"/>
      <c r="BM1170" s="33" t="s">
        <v>22259</v>
      </c>
    </row>
    <row r="1171" spans="1:65" x14ac:dyDescent="0.25">
      <c r="A1171" s="33" t="s">
        <v>20359</v>
      </c>
      <c r="B1171" s="33" t="s">
        <v>20360</v>
      </c>
      <c r="C1171" s="33" t="s">
        <v>20361</v>
      </c>
      <c r="D1171" s="33" t="s">
        <v>13574</v>
      </c>
      <c r="E1171" s="33" t="s">
        <v>11800</v>
      </c>
      <c r="F1171" s="33" t="s">
        <v>11550</v>
      </c>
      <c r="G1171" s="33">
        <v>338.8</v>
      </c>
      <c r="H1171" s="33">
        <v>0</v>
      </c>
      <c r="I1171" s="33"/>
      <c r="J1171" s="33" t="s">
        <v>11304</v>
      </c>
      <c r="K1171" s="33" t="s">
        <v>14781</v>
      </c>
      <c r="L1171" s="33">
        <v>120</v>
      </c>
      <c r="M1171" s="33"/>
      <c r="N1171" s="33"/>
      <c r="O1171" s="33"/>
      <c r="P1171" s="33" t="s">
        <v>11306</v>
      </c>
      <c r="Q1171" s="33" t="s">
        <v>11306</v>
      </c>
      <c r="R1171" s="33">
        <v>0</v>
      </c>
      <c r="S1171" s="33">
        <v>0</v>
      </c>
      <c r="T1171" s="33"/>
      <c r="U1171" s="33"/>
      <c r="V1171" s="33"/>
      <c r="W1171" s="33"/>
      <c r="X1171" s="33"/>
      <c r="Y1171" s="33" t="s">
        <v>11308</v>
      </c>
      <c r="Z1171" s="33">
        <v>0</v>
      </c>
      <c r="AA1171" s="33">
        <v>0</v>
      </c>
      <c r="AB1171" s="33">
        <v>0</v>
      </c>
      <c r="AC1171" s="33">
        <v>0</v>
      </c>
      <c r="AD1171" s="33" t="s">
        <v>11803</v>
      </c>
      <c r="AE1171" s="33" t="s">
        <v>20362</v>
      </c>
      <c r="AF1171" s="33" t="s">
        <v>20363</v>
      </c>
      <c r="AG1171" s="33" t="s">
        <v>20364</v>
      </c>
      <c r="AH1171" s="33" t="s">
        <v>20365</v>
      </c>
      <c r="AI1171" s="33" t="s">
        <v>20366</v>
      </c>
      <c r="AJ1171" s="33" t="s">
        <v>20367</v>
      </c>
      <c r="AK1171" s="33" t="s">
        <v>12774</v>
      </c>
      <c r="AL1171" s="33" t="s">
        <v>20050</v>
      </c>
      <c r="AM1171" s="33" t="s">
        <v>20368</v>
      </c>
      <c r="AN1171" s="33"/>
      <c r="AO1171" s="33" t="s">
        <v>11627</v>
      </c>
      <c r="AP1171" s="33" t="s">
        <v>11318</v>
      </c>
      <c r="AQ1171" s="33">
        <v>0</v>
      </c>
      <c r="AR1171" s="33"/>
      <c r="AS1171" s="33"/>
      <c r="AT1171" s="33"/>
      <c r="AU1171" s="33"/>
      <c r="AV1171" s="33"/>
      <c r="AW1171" s="33"/>
      <c r="AX1171" s="33"/>
      <c r="AY1171" s="33"/>
      <c r="AZ1171" s="33"/>
      <c r="BA1171" s="33"/>
      <c r="BB1171" s="33"/>
      <c r="BC1171" s="33" t="s">
        <v>11306</v>
      </c>
      <c r="BD1171" s="33" t="s">
        <v>11318</v>
      </c>
      <c r="BE1171" s="33"/>
      <c r="BF1171" s="33"/>
      <c r="BG1171" s="33"/>
      <c r="BH1171" s="33"/>
      <c r="BI1171" s="33"/>
      <c r="BJ1171" s="33">
        <v>0</v>
      </c>
      <c r="BK1171" s="33" t="s">
        <v>31</v>
      </c>
      <c r="BL1171" s="33"/>
      <c r="BM1171" s="33" t="s">
        <v>22259</v>
      </c>
    </row>
    <row r="1172" spans="1:65" x14ac:dyDescent="0.25">
      <c r="A1172" s="33" t="s">
        <v>20369</v>
      </c>
      <c r="B1172" s="33" t="s">
        <v>4204</v>
      </c>
      <c r="C1172" s="33" t="s">
        <v>20370</v>
      </c>
      <c r="D1172" s="33" t="s">
        <v>13574</v>
      </c>
      <c r="E1172" s="33" t="s">
        <v>11800</v>
      </c>
      <c r="F1172" s="33" t="s">
        <v>11550</v>
      </c>
      <c r="G1172" s="33">
        <v>338.8</v>
      </c>
      <c r="H1172" s="33">
        <v>0</v>
      </c>
      <c r="I1172" s="33"/>
      <c r="J1172" s="33" t="s">
        <v>11304</v>
      </c>
      <c r="K1172" s="33" t="s">
        <v>15568</v>
      </c>
      <c r="L1172" s="33">
        <v>120</v>
      </c>
      <c r="M1172" s="33"/>
      <c r="N1172" s="33"/>
      <c r="O1172" s="33"/>
      <c r="P1172" s="33" t="s">
        <v>11306</v>
      </c>
      <c r="Q1172" s="33" t="s">
        <v>11306</v>
      </c>
      <c r="R1172" s="33">
        <v>0</v>
      </c>
      <c r="S1172" s="33">
        <v>0</v>
      </c>
      <c r="T1172" s="33"/>
      <c r="U1172" s="33"/>
      <c r="V1172" s="33"/>
      <c r="W1172" s="33"/>
      <c r="X1172" s="33"/>
      <c r="Y1172" s="33" t="s">
        <v>11308</v>
      </c>
      <c r="Z1172" s="33">
        <v>0</v>
      </c>
      <c r="AA1172" s="33">
        <v>0</v>
      </c>
      <c r="AB1172" s="33">
        <v>0</v>
      </c>
      <c r="AC1172" s="33">
        <v>0</v>
      </c>
      <c r="AD1172" s="33" t="s">
        <v>11803</v>
      </c>
      <c r="AE1172" s="33" t="s">
        <v>20371</v>
      </c>
      <c r="AF1172" s="33" t="s">
        <v>20372</v>
      </c>
      <c r="AG1172" s="33" t="s">
        <v>20373</v>
      </c>
      <c r="AH1172" s="33" t="s">
        <v>20374</v>
      </c>
      <c r="AI1172" s="33" t="s">
        <v>20375</v>
      </c>
      <c r="AJ1172" s="33" t="s">
        <v>20376</v>
      </c>
      <c r="AK1172" s="33" t="s">
        <v>12774</v>
      </c>
      <c r="AL1172" s="33" t="s">
        <v>20050</v>
      </c>
      <c r="AM1172" s="33" t="s">
        <v>20377</v>
      </c>
      <c r="AN1172" s="33"/>
      <c r="AO1172" s="33" t="s">
        <v>11627</v>
      </c>
      <c r="AP1172" s="33" t="s">
        <v>11318</v>
      </c>
      <c r="AQ1172" s="33">
        <v>0</v>
      </c>
      <c r="AR1172" s="33"/>
      <c r="AS1172" s="33"/>
      <c r="AT1172" s="33"/>
      <c r="AU1172" s="33"/>
      <c r="AV1172" s="33"/>
      <c r="AW1172" s="33"/>
      <c r="AX1172" s="33"/>
      <c r="AY1172" s="33"/>
      <c r="AZ1172" s="33"/>
      <c r="BA1172" s="33"/>
      <c r="BB1172" s="33"/>
      <c r="BC1172" s="33" t="s">
        <v>11306</v>
      </c>
      <c r="BD1172" s="33" t="s">
        <v>11318</v>
      </c>
      <c r="BE1172" s="33"/>
      <c r="BF1172" s="33"/>
      <c r="BG1172" s="33"/>
      <c r="BH1172" s="33"/>
      <c r="BI1172" s="33"/>
      <c r="BJ1172" s="33">
        <v>0</v>
      </c>
      <c r="BK1172" s="33" t="s">
        <v>31</v>
      </c>
      <c r="BL1172" s="33"/>
      <c r="BM1172" s="33" t="s">
        <v>22259</v>
      </c>
    </row>
    <row r="1173" spans="1:65" x14ac:dyDescent="0.25">
      <c r="A1173" s="33" t="s">
        <v>20378</v>
      </c>
      <c r="B1173" s="33" t="s">
        <v>1266</v>
      </c>
      <c r="C1173" s="33" t="s">
        <v>20379</v>
      </c>
      <c r="D1173" s="33" t="s">
        <v>13574</v>
      </c>
      <c r="E1173" s="33" t="s">
        <v>11800</v>
      </c>
      <c r="F1173" s="33" t="s">
        <v>11550</v>
      </c>
      <c r="G1173" s="33">
        <v>338.8</v>
      </c>
      <c r="H1173" s="33">
        <v>0</v>
      </c>
      <c r="I1173" s="33"/>
      <c r="J1173" s="33" t="s">
        <v>11304</v>
      </c>
      <c r="K1173" s="33" t="s">
        <v>15691</v>
      </c>
      <c r="L1173" s="33">
        <v>120</v>
      </c>
      <c r="M1173" s="33"/>
      <c r="N1173" s="33"/>
      <c r="O1173" s="33"/>
      <c r="P1173" s="33" t="s">
        <v>11306</v>
      </c>
      <c r="Q1173" s="33" t="s">
        <v>11306</v>
      </c>
      <c r="R1173" s="33">
        <v>0</v>
      </c>
      <c r="S1173" s="33">
        <v>0</v>
      </c>
      <c r="T1173" s="33"/>
      <c r="U1173" s="33"/>
      <c r="V1173" s="33"/>
      <c r="W1173" s="33"/>
      <c r="X1173" s="33"/>
      <c r="Y1173" s="33" t="s">
        <v>11308</v>
      </c>
      <c r="Z1173" s="33">
        <v>0</v>
      </c>
      <c r="AA1173" s="33">
        <v>0</v>
      </c>
      <c r="AB1173" s="33">
        <v>0</v>
      </c>
      <c r="AC1173" s="33">
        <v>0</v>
      </c>
      <c r="AD1173" s="33" t="s">
        <v>11803</v>
      </c>
      <c r="AE1173" s="33" t="s">
        <v>20380</v>
      </c>
      <c r="AF1173" s="33" t="s">
        <v>20381</v>
      </c>
      <c r="AG1173" s="33" t="s">
        <v>20382</v>
      </c>
      <c r="AH1173" s="33" t="s">
        <v>20383</v>
      </c>
      <c r="AI1173" s="33" t="s">
        <v>20384</v>
      </c>
      <c r="AJ1173" s="33" t="s">
        <v>20385</v>
      </c>
      <c r="AK1173" s="33" t="s">
        <v>12774</v>
      </c>
      <c r="AL1173" s="33" t="s">
        <v>20050</v>
      </c>
      <c r="AM1173" s="33" t="s">
        <v>20386</v>
      </c>
      <c r="AN1173" s="33"/>
      <c r="AO1173" s="33" t="s">
        <v>11627</v>
      </c>
      <c r="AP1173" s="33" t="s">
        <v>11318</v>
      </c>
      <c r="AQ1173" s="33">
        <v>0</v>
      </c>
      <c r="AR1173" s="33"/>
      <c r="AS1173" s="33"/>
      <c r="AT1173" s="33"/>
      <c r="AU1173" s="33"/>
      <c r="AV1173" s="33"/>
      <c r="AW1173" s="33"/>
      <c r="AX1173" s="33"/>
      <c r="AY1173" s="33"/>
      <c r="AZ1173" s="33"/>
      <c r="BA1173" s="33"/>
      <c r="BB1173" s="33"/>
      <c r="BC1173" s="33" t="s">
        <v>11306</v>
      </c>
      <c r="BD1173" s="33" t="s">
        <v>11318</v>
      </c>
      <c r="BE1173" s="33"/>
      <c r="BF1173" s="33"/>
      <c r="BG1173" s="33"/>
      <c r="BH1173" s="33"/>
      <c r="BI1173" s="33"/>
      <c r="BJ1173" s="33">
        <v>0</v>
      </c>
      <c r="BK1173" s="33" t="s">
        <v>31</v>
      </c>
      <c r="BL1173" s="33"/>
      <c r="BM1173" s="33" t="s">
        <v>22259</v>
      </c>
    </row>
    <row r="1174" spans="1:65" x14ac:dyDescent="0.25">
      <c r="A1174" s="33" t="s">
        <v>20387</v>
      </c>
      <c r="B1174" s="33" t="s">
        <v>20388</v>
      </c>
      <c r="C1174" s="33" t="s">
        <v>20389</v>
      </c>
      <c r="D1174" s="33"/>
      <c r="E1174" s="33" t="s">
        <v>11800</v>
      </c>
      <c r="F1174" s="33" t="s">
        <v>11550</v>
      </c>
      <c r="G1174" s="33">
        <v>336.8</v>
      </c>
      <c r="H1174" s="33">
        <v>0</v>
      </c>
      <c r="I1174" s="33"/>
      <c r="J1174" s="33" t="s">
        <v>11304</v>
      </c>
      <c r="K1174" s="33" t="s">
        <v>11306</v>
      </c>
      <c r="L1174" s="33">
        <v>0</v>
      </c>
      <c r="M1174" s="33"/>
      <c r="N1174" s="33"/>
      <c r="O1174" s="33"/>
      <c r="P1174" s="33" t="s">
        <v>11306</v>
      </c>
      <c r="Q1174" s="33" t="s">
        <v>11306</v>
      </c>
      <c r="R1174" s="33">
        <v>0</v>
      </c>
      <c r="S1174" s="33">
        <v>0</v>
      </c>
      <c r="T1174" s="33"/>
      <c r="U1174" s="33"/>
      <c r="V1174" s="33" t="s">
        <v>20390</v>
      </c>
      <c r="W1174" s="33"/>
      <c r="X1174" s="33"/>
      <c r="Y1174" s="33" t="s">
        <v>11308</v>
      </c>
      <c r="Z1174" s="33">
        <v>0</v>
      </c>
      <c r="AA1174" s="33">
        <v>0</v>
      </c>
      <c r="AB1174" s="33">
        <v>0</v>
      </c>
      <c r="AC1174" s="33">
        <v>0</v>
      </c>
      <c r="AD1174" s="33" t="s">
        <v>14046</v>
      </c>
      <c r="AE1174" s="33" t="s">
        <v>20391</v>
      </c>
      <c r="AF1174" s="33" t="s">
        <v>20392</v>
      </c>
      <c r="AG1174" s="33" t="s">
        <v>20393</v>
      </c>
      <c r="AH1174" s="33" t="s">
        <v>20394</v>
      </c>
      <c r="AI1174" s="33" t="s">
        <v>20395</v>
      </c>
      <c r="AJ1174" s="33" t="s">
        <v>20396</v>
      </c>
      <c r="AK1174" s="33" t="s">
        <v>12774</v>
      </c>
      <c r="AL1174" s="33"/>
      <c r="AM1174" s="33"/>
      <c r="AN1174" s="33"/>
      <c r="AO1174" s="33" t="s">
        <v>11627</v>
      </c>
      <c r="AP1174" s="33" t="s">
        <v>11318</v>
      </c>
      <c r="AQ1174" s="33">
        <v>0</v>
      </c>
      <c r="AR1174" s="33"/>
      <c r="AS1174" s="33"/>
      <c r="AT1174" s="33"/>
      <c r="AU1174" s="33"/>
      <c r="AV1174" s="33"/>
      <c r="AW1174" s="33"/>
      <c r="AX1174" s="33"/>
      <c r="AY1174" s="33"/>
      <c r="AZ1174" s="33"/>
      <c r="BA1174" s="33"/>
      <c r="BB1174" s="33"/>
      <c r="BC1174" s="33" t="s">
        <v>11306</v>
      </c>
      <c r="BD1174" s="33" t="s">
        <v>11318</v>
      </c>
      <c r="BE1174" s="33"/>
      <c r="BF1174" s="33"/>
      <c r="BG1174" s="33"/>
      <c r="BH1174" s="33"/>
      <c r="BI1174" s="33"/>
      <c r="BJ1174" s="33">
        <v>0</v>
      </c>
      <c r="BK1174" s="33" t="s">
        <v>31</v>
      </c>
      <c r="BL1174" s="33"/>
      <c r="BM1174" s="33" t="s">
        <v>22259</v>
      </c>
    </row>
    <row r="1175" spans="1:65" x14ac:dyDescent="0.25">
      <c r="A1175" s="33" t="s">
        <v>20397</v>
      </c>
      <c r="B1175" s="33" t="s">
        <v>4985</v>
      </c>
      <c r="C1175" s="33" t="s">
        <v>20398</v>
      </c>
      <c r="D1175" s="33" t="s">
        <v>13574</v>
      </c>
      <c r="E1175" s="33" t="s">
        <v>11800</v>
      </c>
      <c r="F1175" s="33" t="s">
        <v>11550</v>
      </c>
      <c r="G1175" s="33">
        <v>258.8</v>
      </c>
      <c r="H1175" s="33">
        <v>0</v>
      </c>
      <c r="I1175" s="33"/>
      <c r="J1175" s="33" t="s">
        <v>11304</v>
      </c>
      <c r="K1175" s="33" t="s">
        <v>12197</v>
      </c>
      <c r="L1175" s="33">
        <v>105</v>
      </c>
      <c r="M1175" s="33"/>
      <c r="N1175" s="33"/>
      <c r="O1175" s="33"/>
      <c r="P1175" s="33" t="s">
        <v>11306</v>
      </c>
      <c r="Q1175" s="33" t="s">
        <v>11306</v>
      </c>
      <c r="R1175" s="33">
        <v>0</v>
      </c>
      <c r="S1175" s="33">
        <v>0</v>
      </c>
      <c r="T1175" s="33"/>
      <c r="U1175" s="33"/>
      <c r="V1175" s="33"/>
      <c r="W1175" s="33"/>
      <c r="X1175" s="33"/>
      <c r="Y1175" s="33" t="s">
        <v>11308</v>
      </c>
      <c r="Z1175" s="33">
        <v>0</v>
      </c>
      <c r="AA1175" s="33">
        <v>0</v>
      </c>
      <c r="AB1175" s="33">
        <v>0</v>
      </c>
      <c r="AC1175" s="33">
        <v>0</v>
      </c>
      <c r="AD1175" s="33" t="s">
        <v>11803</v>
      </c>
      <c r="AE1175" s="33" t="s">
        <v>20399</v>
      </c>
      <c r="AF1175" s="33" t="s">
        <v>20400</v>
      </c>
      <c r="AG1175" s="33" t="s">
        <v>20401</v>
      </c>
      <c r="AH1175" s="33" t="s">
        <v>20402</v>
      </c>
      <c r="AI1175" s="33" t="s">
        <v>20403</v>
      </c>
      <c r="AJ1175" s="33" t="s">
        <v>20404</v>
      </c>
      <c r="AK1175" s="33" t="s">
        <v>12774</v>
      </c>
      <c r="AL1175" s="33" t="s">
        <v>20388</v>
      </c>
      <c r="AM1175" s="33" t="s">
        <v>20405</v>
      </c>
      <c r="AN1175" s="33"/>
      <c r="AO1175" s="33" t="s">
        <v>11627</v>
      </c>
      <c r="AP1175" s="33" t="s">
        <v>11318</v>
      </c>
      <c r="AQ1175" s="33">
        <v>0</v>
      </c>
      <c r="AR1175" s="33"/>
      <c r="AS1175" s="33"/>
      <c r="AT1175" s="33"/>
      <c r="AU1175" s="33"/>
      <c r="AV1175" s="33"/>
      <c r="AW1175" s="33"/>
      <c r="AX1175" s="33"/>
      <c r="AY1175" s="33"/>
      <c r="AZ1175" s="33"/>
      <c r="BA1175" s="33"/>
      <c r="BB1175" s="33"/>
      <c r="BC1175" s="33" t="s">
        <v>11306</v>
      </c>
      <c r="BD1175" s="33" t="s">
        <v>11318</v>
      </c>
      <c r="BE1175" s="33"/>
      <c r="BF1175" s="33"/>
      <c r="BG1175" s="33"/>
      <c r="BH1175" s="33"/>
      <c r="BI1175" s="33"/>
      <c r="BJ1175" s="33">
        <v>0</v>
      </c>
      <c r="BK1175" s="33" t="s">
        <v>31</v>
      </c>
      <c r="BL1175" s="33"/>
      <c r="BM1175" s="33" t="s">
        <v>22259</v>
      </c>
    </row>
    <row r="1176" spans="1:65" x14ac:dyDescent="0.25">
      <c r="A1176" s="33" t="s">
        <v>20406</v>
      </c>
      <c r="B1176" s="33" t="s">
        <v>20407</v>
      </c>
      <c r="C1176" s="33" t="s">
        <v>20408</v>
      </c>
      <c r="D1176" s="33" t="s">
        <v>13574</v>
      </c>
      <c r="E1176" s="33"/>
      <c r="F1176" s="33" t="s">
        <v>11550</v>
      </c>
      <c r="G1176" s="33">
        <v>258.8</v>
      </c>
      <c r="H1176" s="33">
        <v>0</v>
      </c>
      <c r="I1176" s="33"/>
      <c r="J1176" s="33" t="s">
        <v>11304</v>
      </c>
      <c r="K1176" s="33" t="s">
        <v>12197</v>
      </c>
      <c r="L1176" s="33">
        <v>105</v>
      </c>
      <c r="M1176" s="33"/>
      <c r="N1176" s="33"/>
      <c r="O1176" s="33"/>
      <c r="P1176" s="33" t="s">
        <v>11306</v>
      </c>
      <c r="Q1176" s="33" t="s">
        <v>11306</v>
      </c>
      <c r="R1176" s="33">
        <v>0</v>
      </c>
      <c r="S1176" s="33">
        <v>0</v>
      </c>
      <c r="T1176" s="33"/>
      <c r="U1176" s="33"/>
      <c r="V1176" s="33"/>
      <c r="W1176" s="33"/>
      <c r="X1176" s="33"/>
      <c r="Y1176" s="33" t="s">
        <v>11308</v>
      </c>
      <c r="Z1176" s="33">
        <v>0</v>
      </c>
      <c r="AA1176" s="33">
        <v>0</v>
      </c>
      <c r="AB1176" s="33">
        <v>0</v>
      </c>
      <c r="AC1176" s="33">
        <v>0</v>
      </c>
      <c r="AD1176" s="33" t="s">
        <v>11803</v>
      </c>
      <c r="AE1176" s="33" t="s">
        <v>20409</v>
      </c>
      <c r="AF1176" s="33" t="s">
        <v>20410</v>
      </c>
      <c r="AG1176" s="33" t="s">
        <v>20411</v>
      </c>
      <c r="AH1176" s="33" t="s">
        <v>20412</v>
      </c>
      <c r="AI1176" s="33" t="s">
        <v>20413</v>
      </c>
      <c r="AJ1176" s="33" t="s">
        <v>20414</v>
      </c>
      <c r="AK1176" s="33" t="s">
        <v>12774</v>
      </c>
      <c r="AL1176" s="33" t="s">
        <v>20388</v>
      </c>
      <c r="AM1176" s="33" t="s">
        <v>20415</v>
      </c>
      <c r="AN1176" s="33"/>
      <c r="AO1176" s="33" t="s">
        <v>11627</v>
      </c>
      <c r="AP1176" s="33" t="s">
        <v>11318</v>
      </c>
      <c r="AQ1176" s="33">
        <v>0</v>
      </c>
      <c r="AR1176" s="33"/>
      <c r="AS1176" s="33"/>
      <c r="AT1176" s="33"/>
      <c r="AU1176" s="33"/>
      <c r="AV1176" s="33"/>
      <c r="AW1176" s="33"/>
      <c r="AX1176" s="33"/>
      <c r="AY1176" s="33"/>
      <c r="AZ1176" s="33"/>
      <c r="BA1176" s="33"/>
      <c r="BB1176" s="33"/>
      <c r="BC1176" s="33" t="s">
        <v>11306</v>
      </c>
      <c r="BD1176" s="33" t="s">
        <v>11318</v>
      </c>
      <c r="BE1176" s="33"/>
      <c r="BF1176" s="33"/>
      <c r="BG1176" s="33"/>
      <c r="BH1176" s="33"/>
      <c r="BI1176" s="33"/>
      <c r="BJ1176" s="33">
        <v>0</v>
      </c>
      <c r="BK1176" s="33" t="s">
        <v>31</v>
      </c>
      <c r="BL1176" s="33"/>
      <c r="BM1176" s="33" t="s">
        <v>22259</v>
      </c>
    </row>
    <row r="1177" spans="1:65" x14ac:dyDescent="0.25">
      <c r="A1177" s="33" t="s">
        <v>20416</v>
      </c>
      <c r="B1177" s="33" t="s">
        <v>577</v>
      </c>
      <c r="C1177" s="33" t="s">
        <v>20417</v>
      </c>
      <c r="D1177" s="33" t="s">
        <v>13574</v>
      </c>
      <c r="E1177" s="33"/>
      <c r="F1177" s="33" t="s">
        <v>11550</v>
      </c>
      <c r="G1177" s="33">
        <v>248.8</v>
      </c>
      <c r="H1177" s="33">
        <v>0</v>
      </c>
      <c r="I1177" s="33"/>
      <c r="J1177" s="33" t="s">
        <v>11304</v>
      </c>
      <c r="K1177" s="33" t="s">
        <v>11306</v>
      </c>
      <c r="L1177" s="33">
        <v>105</v>
      </c>
      <c r="M1177" s="33"/>
      <c r="N1177" s="33"/>
      <c r="O1177" s="33"/>
      <c r="P1177" s="33" t="s">
        <v>11306</v>
      </c>
      <c r="Q1177" s="33" t="s">
        <v>11306</v>
      </c>
      <c r="R1177" s="33">
        <v>2.5</v>
      </c>
      <c r="S1177" s="33">
        <v>2.5</v>
      </c>
      <c r="T1177" s="33"/>
      <c r="U1177" s="33"/>
      <c r="V1177" s="33" t="s">
        <v>20418</v>
      </c>
      <c r="W1177" s="33"/>
      <c r="X1177" s="33"/>
      <c r="Y1177" s="33" t="s">
        <v>11308</v>
      </c>
      <c r="Z1177" s="33">
        <v>10</v>
      </c>
      <c r="AA1177" s="33">
        <v>14</v>
      </c>
      <c r="AB1177" s="33">
        <v>94</v>
      </c>
      <c r="AC1177" s="33">
        <v>0</v>
      </c>
      <c r="AD1177" s="33" t="s">
        <v>11803</v>
      </c>
      <c r="AE1177" s="33" t="s">
        <v>20419</v>
      </c>
      <c r="AF1177" s="33" t="s">
        <v>20420</v>
      </c>
      <c r="AG1177" s="33" t="s">
        <v>20421</v>
      </c>
      <c r="AH1177" s="33" t="s">
        <v>20422</v>
      </c>
      <c r="AI1177" s="33" t="s">
        <v>20423</v>
      </c>
      <c r="AJ1177" s="33" t="s">
        <v>20424</v>
      </c>
      <c r="AK1177" s="33" t="s">
        <v>12774</v>
      </c>
      <c r="AL1177" s="33" t="s">
        <v>20388</v>
      </c>
      <c r="AM1177" s="33" t="s">
        <v>20425</v>
      </c>
      <c r="AN1177" s="33" t="s">
        <v>11500</v>
      </c>
      <c r="AO1177" s="33" t="s">
        <v>11627</v>
      </c>
      <c r="AP1177" s="33" t="s">
        <v>11318</v>
      </c>
      <c r="AQ1177" s="33">
        <v>0</v>
      </c>
      <c r="AR1177" s="33"/>
      <c r="AS1177" s="33"/>
      <c r="AT1177" s="33"/>
      <c r="AU1177" s="33"/>
      <c r="AV1177" s="33"/>
      <c r="AW1177" s="33"/>
      <c r="AX1177" s="33"/>
      <c r="AY1177" s="33"/>
      <c r="AZ1177" s="33"/>
      <c r="BA1177" s="33"/>
      <c r="BB1177" s="33"/>
      <c r="BC1177" s="33" t="s">
        <v>11306</v>
      </c>
      <c r="BD1177" s="33" t="s">
        <v>11318</v>
      </c>
      <c r="BE1177" s="33"/>
      <c r="BF1177" s="33"/>
      <c r="BG1177" s="33"/>
      <c r="BH1177" s="33"/>
      <c r="BI1177" s="33"/>
      <c r="BJ1177" s="33">
        <v>0</v>
      </c>
      <c r="BK1177" s="33" t="s">
        <v>31</v>
      </c>
      <c r="BL1177" s="33"/>
      <c r="BM1177" s="33" t="s">
        <v>22259</v>
      </c>
    </row>
    <row r="1178" spans="1:65" x14ac:dyDescent="0.25">
      <c r="A1178" s="33" t="s">
        <v>20426</v>
      </c>
      <c r="B1178" s="33" t="s">
        <v>20427</v>
      </c>
      <c r="C1178" s="33" t="s">
        <v>20428</v>
      </c>
      <c r="D1178" s="33" t="s">
        <v>13574</v>
      </c>
      <c r="E1178" s="33" t="s">
        <v>11800</v>
      </c>
      <c r="F1178" s="33" t="s">
        <v>11550</v>
      </c>
      <c r="G1178" s="33">
        <v>336.8</v>
      </c>
      <c r="H1178" s="33">
        <v>0</v>
      </c>
      <c r="I1178" s="33"/>
      <c r="J1178" s="33" t="s">
        <v>11304</v>
      </c>
      <c r="K1178" s="33" t="s">
        <v>14781</v>
      </c>
      <c r="L1178" s="33">
        <v>120</v>
      </c>
      <c r="M1178" s="33"/>
      <c r="N1178" s="33"/>
      <c r="O1178" s="33"/>
      <c r="P1178" s="33" t="s">
        <v>11306</v>
      </c>
      <c r="Q1178" s="33" t="s">
        <v>11306</v>
      </c>
      <c r="R1178" s="33">
        <v>0</v>
      </c>
      <c r="S1178" s="33">
        <v>0</v>
      </c>
      <c r="T1178" s="33"/>
      <c r="U1178" s="33"/>
      <c r="V1178" s="33"/>
      <c r="W1178" s="33" t="s">
        <v>14057</v>
      </c>
      <c r="X1178" s="33"/>
      <c r="Y1178" s="33" t="s">
        <v>11308</v>
      </c>
      <c r="Z1178" s="33">
        <v>0</v>
      </c>
      <c r="AA1178" s="33">
        <v>0</v>
      </c>
      <c r="AB1178" s="33">
        <v>0</v>
      </c>
      <c r="AC1178" s="33">
        <v>0</v>
      </c>
      <c r="AD1178" s="33" t="s">
        <v>11803</v>
      </c>
      <c r="AE1178" s="33" t="s">
        <v>20429</v>
      </c>
      <c r="AF1178" s="33" t="s">
        <v>20430</v>
      </c>
      <c r="AG1178" s="33" t="s">
        <v>20431</v>
      </c>
      <c r="AH1178" s="33" t="s">
        <v>20432</v>
      </c>
      <c r="AI1178" s="33" t="s">
        <v>20433</v>
      </c>
      <c r="AJ1178" s="33" t="s">
        <v>20434</v>
      </c>
      <c r="AK1178" s="33" t="s">
        <v>12774</v>
      </c>
      <c r="AL1178" s="33" t="s">
        <v>20388</v>
      </c>
      <c r="AM1178" s="33" t="s">
        <v>20435</v>
      </c>
      <c r="AN1178" s="33"/>
      <c r="AO1178" s="33" t="s">
        <v>11627</v>
      </c>
      <c r="AP1178" s="33" t="s">
        <v>11318</v>
      </c>
      <c r="AQ1178" s="33">
        <v>0</v>
      </c>
      <c r="AR1178" s="33"/>
      <c r="AS1178" s="33"/>
      <c r="AT1178" s="33"/>
      <c r="AU1178" s="33"/>
      <c r="AV1178" s="33"/>
      <c r="AW1178" s="33"/>
      <c r="AX1178" s="33"/>
      <c r="AY1178" s="33"/>
      <c r="AZ1178" s="33"/>
      <c r="BA1178" s="33"/>
      <c r="BB1178" s="33"/>
      <c r="BC1178" s="33" t="s">
        <v>11306</v>
      </c>
      <c r="BD1178" s="33" t="s">
        <v>11318</v>
      </c>
      <c r="BE1178" s="33"/>
      <c r="BF1178" s="33"/>
      <c r="BG1178" s="33"/>
      <c r="BH1178" s="33"/>
      <c r="BI1178" s="33"/>
      <c r="BJ1178" s="33">
        <v>0</v>
      </c>
      <c r="BK1178" s="33" t="s">
        <v>31</v>
      </c>
      <c r="BL1178" s="33"/>
      <c r="BM1178" s="33" t="s">
        <v>22259</v>
      </c>
    </row>
    <row r="1179" spans="1:65" x14ac:dyDescent="0.25">
      <c r="A1179" s="33" t="s">
        <v>20436</v>
      </c>
      <c r="B1179" s="33" t="s">
        <v>20437</v>
      </c>
      <c r="C1179" s="33" t="s">
        <v>20438</v>
      </c>
      <c r="D1179" s="33" t="s">
        <v>13574</v>
      </c>
      <c r="E1179" s="33" t="s">
        <v>11800</v>
      </c>
      <c r="F1179" s="33" t="s">
        <v>11550</v>
      </c>
      <c r="G1179" s="33">
        <v>336.8</v>
      </c>
      <c r="H1179" s="33">
        <v>0</v>
      </c>
      <c r="I1179" s="33"/>
      <c r="J1179" s="33" t="s">
        <v>11304</v>
      </c>
      <c r="K1179" s="33" t="s">
        <v>14781</v>
      </c>
      <c r="L1179" s="33">
        <v>120</v>
      </c>
      <c r="M1179" s="33"/>
      <c r="N1179" s="33"/>
      <c r="O1179" s="33"/>
      <c r="P1179" s="33" t="s">
        <v>11306</v>
      </c>
      <c r="Q1179" s="33" t="s">
        <v>11306</v>
      </c>
      <c r="R1179" s="33">
        <v>0</v>
      </c>
      <c r="S1179" s="33">
        <v>0</v>
      </c>
      <c r="T1179" s="33"/>
      <c r="U1179" s="33"/>
      <c r="V1179" s="33"/>
      <c r="W1179" s="33" t="s">
        <v>14057</v>
      </c>
      <c r="X1179" s="33"/>
      <c r="Y1179" s="33" t="s">
        <v>11308</v>
      </c>
      <c r="Z1179" s="33">
        <v>0</v>
      </c>
      <c r="AA1179" s="33">
        <v>0</v>
      </c>
      <c r="AB1179" s="33">
        <v>0</v>
      </c>
      <c r="AC1179" s="33">
        <v>0</v>
      </c>
      <c r="AD1179" s="33" t="s">
        <v>11803</v>
      </c>
      <c r="AE1179" s="33" t="s">
        <v>20439</v>
      </c>
      <c r="AF1179" s="33" t="s">
        <v>20440</v>
      </c>
      <c r="AG1179" s="33" t="s">
        <v>20441</v>
      </c>
      <c r="AH1179" s="33" t="s">
        <v>20442</v>
      </c>
      <c r="AI1179" s="33" t="s">
        <v>20443</v>
      </c>
      <c r="AJ1179" s="33" t="s">
        <v>20444</v>
      </c>
      <c r="AK1179" s="33" t="s">
        <v>12774</v>
      </c>
      <c r="AL1179" s="33" t="s">
        <v>20388</v>
      </c>
      <c r="AM1179" s="33" t="s">
        <v>20445</v>
      </c>
      <c r="AN1179" s="33"/>
      <c r="AO1179" s="33" t="s">
        <v>11627</v>
      </c>
      <c r="AP1179" s="33" t="s">
        <v>11318</v>
      </c>
      <c r="AQ1179" s="33">
        <v>0</v>
      </c>
      <c r="AR1179" s="33"/>
      <c r="AS1179" s="33"/>
      <c r="AT1179" s="33"/>
      <c r="AU1179" s="33"/>
      <c r="AV1179" s="33"/>
      <c r="AW1179" s="33"/>
      <c r="AX1179" s="33"/>
      <c r="AY1179" s="33"/>
      <c r="AZ1179" s="33"/>
      <c r="BA1179" s="33"/>
      <c r="BB1179" s="33"/>
      <c r="BC1179" s="33" t="s">
        <v>11306</v>
      </c>
      <c r="BD1179" s="33" t="s">
        <v>11318</v>
      </c>
      <c r="BE1179" s="33"/>
      <c r="BF1179" s="33"/>
      <c r="BG1179" s="33"/>
      <c r="BH1179" s="33"/>
      <c r="BI1179" s="33"/>
      <c r="BJ1179" s="33">
        <v>0</v>
      </c>
      <c r="BK1179" s="33" t="s">
        <v>31</v>
      </c>
      <c r="BL1179" s="33"/>
      <c r="BM1179" s="33" t="s">
        <v>22259</v>
      </c>
    </row>
    <row r="1180" spans="1:65" x14ac:dyDescent="0.25">
      <c r="A1180" s="33" t="s">
        <v>20446</v>
      </c>
      <c r="B1180" s="33" t="s">
        <v>20447</v>
      </c>
      <c r="C1180" s="33" t="s">
        <v>20448</v>
      </c>
      <c r="D1180" s="33" t="s">
        <v>13574</v>
      </c>
      <c r="E1180" s="33" t="s">
        <v>11800</v>
      </c>
      <c r="F1180" s="33" t="s">
        <v>11550</v>
      </c>
      <c r="G1180" s="33">
        <v>336.8</v>
      </c>
      <c r="H1180" s="33">
        <v>0</v>
      </c>
      <c r="I1180" s="33"/>
      <c r="J1180" s="33" t="s">
        <v>11304</v>
      </c>
      <c r="K1180" s="33" t="s">
        <v>14781</v>
      </c>
      <c r="L1180" s="33">
        <v>120</v>
      </c>
      <c r="M1180" s="33"/>
      <c r="N1180" s="33"/>
      <c r="O1180" s="33"/>
      <c r="P1180" s="33" t="s">
        <v>11306</v>
      </c>
      <c r="Q1180" s="33" t="s">
        <v>11306</v>
      </c>
      <c r="R1180" s="33">
        <v>0</v>
      </c>
      <c r="S1180" s="33">
        <v>0</v>
      </c>
      <c r="T1180" s="33"/>
      <c r="U1180" s="33"/>
      <c r="V1180" s="33"/>
      <c r="W1180" s="33" t="s">
        <v>14057</v>
      </c>
      <c r="X1180" s="33"/>
      <c r="Y1180" s="33" t="s">
        <v>11308</v>
      </c>
      <c r="Z1180" s="33">
        <v>0</v>
      </c>
      <c r="AA1180" s="33">
        <v>0</v>
      </c>
      <c r="AB1180" s="33">
        <v>0</v>
      </c>
      <c r="AC1180" s="33">
        <v>0</v>
      </c>
      <c r="AD1180" s="33" t="s">
        <v>11803</v>
      </c>
      <c r="AE1180" s="33" t="s">
        <v>20449</v>
      </c>
      <c r="AF1180" s="33" t="s">
        <v>20450</v>
      </c>
      <c r="AG1180" s="33" t="s">
        <v>20451</v>
      </c>
      <c r="AH1180" s="33" t="s">
        <v>20452</v>
      </c>
      <c r="AI1180" s="33" t="s">
        <v>20453</v>
      </c>
      <c r="AJ1180" s="33" t="s">
        <v>20454</v>
      </c>
      <c r="AK1180" s="33" t="s">
        <v>12774</v>
      </c>
      <c r="AL1180" s="33" t="s">
        <v>20388</v>
      </c>
      <c r="AM1180" s="33" t="s">
        <v>20455</v>
      </c>
      <c r="AN1180" s="33"/>
      <c r="AO1180" s="33" t="s">
        <v>11627</v>
      </c>
      <c r="AP1180" s="33" t="s">
        <v>11318</v>
      </c>
      <c r="AQ1180" s="33">
        <v>0</v>
      </c>
      <c r="AR1180" s="33"/>
      <c r="AS1180" s="33"/>
      <c r="AT1180" s="33"/>
      <c r="AU1180" s="33"/>
      <c r="AV1180" s="33"/>
      <c r="AW1180" s="33"/>
      <c r="AX1180" s="33"/>
      <c r="AY1180" s="33"/>
      <c r="AZ1180" s="33"/>
      <c r="BA1180" s="33"/>
      <c r="BB1180" s="33"/>
      <c r="BC1180" s="33" t="s">
        <v>11306</v>
      </c>
      <c r="BD1180" s="33" t="s">
        <v>11318</v>
      </c>
      <c r="BE1180" s="33"/>
      <c r="BF1180" s="33"/>
      <c r="BG1180" s="33"/>
      <c r="BH1180" s="33"/>
      <c r="BI1180" s="33"/>
      <c r="BJ1180" s="33">
        <v>0</v>
      </c>
      <c r="BK1180" s="33" t="s">
        <v>31</v>
      </c>
      <c r="BL1180" s="33"/>
      <c r="BM1180" s="33" t="s">
        <v>22259</v>
      </c>
    </row>
    <row r="1181" spans="1:65" x14ac:dyDescent="0.25">
      <c r="A1181" s="33" t="s">
        <v>20456</v>
      </c>
      <c r="B1181" s="33" t="s">
        <v>20457</v>
      </c>
      <c r="C1181" s="33" t="s">
        <v>20458</v>
      </c>
      <c r="D1181" s="33"/>
      <c r="E1181" s="33" t="s">
        <v>11800</v>
      </c>
      <c r="F1181" s="33" t="s">
        <v>11550</v>
      </c>
      <c r="G1181" s="33">
        <v>258.8</v>
      </c>
      <c r="H1181" s="33">
        <v>0</v>
      </c>
      <c r="I1181" s="33"/>
      <c r="J1181" s="33" t="s">
        <v>11304</v>
      </c>
      <c r="K1181" s="33" t="s">
        <v>11306</v>
      </c>
      <c r="L1181" s="33">
        <v>0</v>
      </c>
      <c r="M1181" s="33"/>
      <c r="N1181" s="33"/>
      <c r="O1181" s="33"/>
      <c r="P1181" s="33" t="s">
        <v>11306</v>
      </c>
      <c r="Q1181" s="33" t="s">
        <v>11306</v>
      </c>
      <c r="R1181" s="33">
        <v>0</v>
      </c>
      <c r="S1181" s="33">
        <v>0</v>
      </c>
      <c r="T1181" s="33"/>
      <c r="U1181" s="33"/>
      <c r="V1181" s="33" t="s">
        <v>20459</v>
      </c>
      <c r="W1181" s="33"/>
      <c r="X1181" s="33"/>
      <c r="Y1181" s="33" t="s">
        <v>11308</v>
      </c>
      <c r="Z1181" s="33">
        <v>0</v>
      </c>
      <c r="AA1181" s="33">
        <v>0</v>
      </c>
      <c r="AB1181" s="33">
        <v>0</v>
      </c>
      <c r="AC1181" s="33">
        <v>0</v>
      </c>
      <c r="AD1181" s="33" t="s">
        <v>14046</v>
      </c>
      <c r="AE1181" s="33" t="s">
        <v>20460</v>
      </c>
      <c r="AF1181" s="33" t="s">
        <v>20461</v>
      </c>
      <c r="AG1181" s="33" t="s">
        <v>20462</v>
      </c>
      <c r="AH1181" s="33" t="s">
        <v>20463</v>
      </c>
      <c r="AI1181" s="33" t="s">
        <v>20464</v>
      </c>
      <c r="AJ1181" s="33" t="s">
        <v>20465</v>
      </c>
      <c r="AK1181" s="33" t="s">
        <v>12774</v>
      </c>
      <c r="AL1181" s="33"/>
      <c r="AM1181" s="33"/>
      <c r="AN1181" s="33"/>
      <c r="AO1181" s="33" t="s">
        <v>11627</v>
      </c>
      <c r="AP1181" s="33" t="s">
        <v>11318</v>
      </c>
      <c r="AQ1181" s="33">
        <v>0</v>
      </c>
      <c r="AR1181" s="33"/>
      <c r="AS1181" s="33"/>
      <c r="AT1181" s="33"/>
      <c r="AU1181" s="33"/>
      <c r="AV1181" s="33"/>
      <c r="AW1181" s="33"/>
      <c r="AX1181" s="33"/>
      <c r="AY1181" s="33"/>
      <c r="AZ1181" s="33"/>
      <c r="BA1181" s="33"/>
      <c r="BB1181" s="33"/>
      <c r="BC1181" s="33" t="s">
        <v>11306</v>
      </c>
      <c r="BD1181" s="33" t="s">
        <v>11318</v>
      </c>
      <c r="BE1181" s="33"/>
      <c r="BF1181" s="33"/>
      <c r="BG1181" s="33"/>
      <c r="BH1181" s="33"/>
      <c r="BI1181" s="33"/>
      <c r="BJ1181" s="33">
        <v>0</v>
      </c>
      <c r="BK1181" s="33" t="s">
        <v>31</v>
      </c>
      <c r="BL1181" s="33"/>
      <c r="BM1181" s="33" t="s">
        <v>22259</v>
      </c>
    </row>
    <row r="1182" spans="1:65" x14ac:dyDescent="0.25">
      <c r="A1182" s="33" t="s">
        <v>20466</v>
      </c>
      <c r="B1182" s="33" t="s">
        <v>6998</v>
      </c>
      <c r="C1182" s="33" t="s">
        <v>20467</v>
      </c>
      <c r="D1182" s="33" t="s">
        <v>13574</v>
      </c>
      <c r="E1182" s="33" t="s">
        <v>11800</v>
      </c>
      <c r="F1182" s="33" t="s">
        <v>11550</v>
      </c>
      <c r="G1182" s="33">
        <v>252.47</v>
      </c>
      <c r="H1182" s="33">
        <v>0</v>
      </c>
      <c r="I1182" s="33"/>
      <c r="J1182" s="33" t="s">
        <v>11304</v>
      </c>
      <c r="K1182" s="33" t="s">
        <v>11306</v>
      </c>
      <c r="L1182" s="33">
        <v>105</v>
      </c>
      <c r="M1182" s="33"/>
      <c r="N1182" s="33"/>
      <c r="O1182" s="33"/>
      <c r="P1182" s="33" t="s">
        <v>11306</v>
      </c>
      <c r="Q1182" s="33" t="s">
        <v>11306</v>
      </c>
      <c r="R1182" s="33">
        <v>0</v>
      </c>
      <c r="S1182" s="33">
        <v>0</v>
      </c>
      <c r="T1182" s="33"/>
      <c r="U1182" s="33"/>
      <c r="V1182" s="33"/>
      <c r="W1182" s="33"/>
      <c r="X1182" s="33"/>
      <c r="Y1182" s="33" t="s">
        <v>11308</v>
      </c>
      <c r="Z1182" s="33">
        <v>0</v>
      </c>
      <c r="AA1182" s="33">
        <v>0</v>
      </c>
      <c r="AB1182" s="33">
        <v>0</v>
      </c>
      <c r="AC1182" s="33">
        <v>0</v>
      </c>
      <c r="AD1182" s="33" t="s">
        <v>11803</v>
      </c>
      <c r="AE1182" s="33" t="s">
        <v>20468</v>
      </c>
      <c r="AF1182" s="33" t="s">
        <v>20469</v>
      </c>
      <c r="AG1182" s="33" t="s">
        <v>20470</v>
      </c>
      <c r="AH1182" s="33" t="s">
        <v>20471</v>
      </c>
      <c r="AI1182" s="33" t="s">
        <v>20472</v>
      </c>
      <c r="AJ1182" s="33" t="s">
        <v>20473</v>
      </c>
      <c r="AK1182" s="33" t="s">
        <v>12774</v>
      </c>
      <c r="AL1182" s="33" t="s">
        <v>20457</v>
      </c>
      <c r="AM1182" s="33" t="s">
        <v>20474</v>
      </c>
      <c r="AN1182" s="33"/>
      <c r="AO1182" s="33" t="s">
        <v>11627</v>
      </c>
      <c r="AP1182" s="33" t="s">
        <v>11318</v>
      </c>
      <c r="AQ1182" s="33">
        <v>0</v>
      </c>
      <c r="AR1182" s="33"/>
      <c r="AS1182" s="33"/>
      <c r="AT1182" s="33"/>
      <c r="AU1182" s="33"/>
      <c r="AV1182" s="33"/>
      <c r="AW1182" s="33"/>
      <c r="AX1182" s="33"/>
      <c r="AY1182" s="33"/>
      <c r="AZ1182" s="33"/>
      <c r="BA1182" s="33"/>
      <c r="BB1182" s="33"/>
      <c r="BC1182" s="33" t="s">
        <v>11306</v>
      </c>
      <c r="BD1182" s="33" t="s">
        <v>11318</v>
      </c>
      <c r="BE1182" s="33"/>
      <c r="BF1182" s="33"/>
      <c r="BG1182" s="33"/>
      <c r="BH1182" s="33"/>
      <c r="BI1182" s="33"/>
      <c r="BJ1182" s="33">
        <v>0</v>
      </c>
      <c r="BK1182" s="33" t="s">
        <v>31</v>
      </c>
      <c r="BL1182" s="33"/>
      <c r="BM1182" s="33" t="s">
        <v>22259</v>
      </c>
    </row>
    <row r="1183" spans="1:65" x14ac:dyDescent="0.25">
      <c r="A1183" s="33" t="s">
        <v>20475</v>
      </c>
      <c r="B1183" s="33" t="s">
        <v>20476</v>
      </c>
      <c r="C1183" s="33" t="s">
        <v>20477</v>
      </c>
      <c r="D1183" s="33" t="s">
        <v>13574</v>
      </c>
      <c r="E1183" s="33"/>
      <c r="F1183" s="33" t="s">
        <v>11550</v>
      </c>
      <c r="G1183" s="33">
        <v>258.8</v>
      </c>
      <c r="H1183" s="33">
        <v>0</v>
      </c>
      <c r="I1183" s="33"/>
      <c r="J1183" s="33" t="s">
        <v>11304</v>
      </c>
      <c r="K1183" s="33" t="s">
        <v>11306</v>
      </c>
      <c r="L1183" s="33">
        <v>105</v>
      </c>
      <c r="M1183" s="33"/>
      <c r="N1183" s="33"/>
      <c r="O1183" s="33"/>
      <c r="P1183" s="33" t="s">
        <v>11306</v>
      </c>
      <c r="Q1183" s="33" t="s">
        <v>11306</v>
      </c>
      <c r="R1183" s="33">
        <v>0</v>
      </c>
      <c r="S1183" s="33">
        <v>0</v>
      </c>
      <c r="T1183" s="33"/>
      <c r="U1183" s="33"/>
      <c r="V1183" s="33"/>
      <c r="W1183" s="33"/>
      <c r="X1183" s="33"/>
      <c r="Y1183" s="33" t="s">
        <v>11308</v>
      </c>
      <c r="Z1183" s="33">
        <v>0</v>
      </c>
      <c r="AA1183" s="33">
        <v>0</v>
      </c>
      <c r="AB1183" s="33">
        <v>0</v>
      </c>
      <c r="AC1183" s="33">
        <v>0</v>
      </c>
      <c r="AD1183" s="33" t="s">
        <v>11803</v>
      </c>
      <c r="AE1183" s="33" t="s">
        <v>20478</v>
      </c>
      <c r="AF1183" s="33" t="s">
        <v>20479</v>
      </c>
      <c r="AG1183" s="33" t="s">
        <v>20480</v>
      </c>
      <c r="AH1183" s="33" t="s">
        <v>20481</v>
      </c>
      <c r="AI1183" s="33" t="s">
        <v>20482</v>
      </c>
      <c r="AJ1183" s="33" t="s">
        <v>20483</v>
      </c>
      <c r="AK1183" s="33" t="s">
        <v>12774</v>
      </c>
      <c r="AL1183" s="33" t="s">
        <v>20457</v>
      </c>
      <c r="AM1183" s="33" t="s">
        <v>20484</v>
      </c>
      <c r="AN1183" s="33"/>
      <c r="AO1183" s="33" t="s">
        <v>11627</v>
      </c>
      <c r="AP1183" s="33" t="s">
        <v>11318</v>
      </c>
      <c r="AQ1183" s="33">
        <v>0</v>
      </c>
      <c r="AR1183" s="33"/>
      <c r="AS1183" s="33"/>
      <c r="AT1183" s="33"/>
      <c r="AU1183" s="33"/>
      <c r="AV1183" s="33"/>
      <c r="AW1183" s="33"/>
      <c r="AX1183" s="33"/>
      <c r="AY1183" s="33"/>
      <c r="AZ1183" s="33"/>
      <c r="BA1183" s="33"/>
      <c r="BB1183" s="33"/>
      <c r="BC1183" s="33" t="s">
        <v>11306</v>
      </c>
      <c r="BD1183" s="33" t="s">
        <v>11318</v>
      </c>
      <c r="BE1183" s="33"/>
      <c r="BF1183" s="33"/>
      <c r="BG1183" s="33"/>
      <c r="BH1183" s="33"/>
      <c r="BI1183" s="33"/>
      <c r="BJ1183" s="33">
        <v>0</v>
      </c>
      <c r="BK1183" s="33" t="s">
        <v>31</v>
      </c>
      <c r="BL1183" s="33"/>
      <c r="BM1183" s="33" t="s">
        <v>22259</v>
      </c>
    </row>
    <row r="1184" spans="1:65" x14ac:dyDescent="0.25">
      <c r="A1184" s="33" t="s">
        <v>20485</v>
      </c>
      <c r="B1184" s="33" t="s">
        <v>2106</v>
      </c>
      <c r="C1184" s="33" t="s">
        <v>20486</v>
      </c>
      <c r="D1184" s="33" t="s">
        <v>13574</v>
      </c>
      <c r="E1184" s="33"/>
      <c r="F1184" s="33" t="s">
        <v>11550</v>
      </c>
      <c r="G1184" s="33">
        <v>258.8</v>
      </c>
      <c r="H1184" s="33">
        <v>0</v>
      </c>
      <c r="I1184" s="33"/>
      <c r="J1184" s="33" t="s">
        <v>11304</v>
      </c>
      <c r="K1184" s="33" t="s">
        <v>12197</v>
      </c>
      <c r="L1184" s="33">
        <v>105</v>
      </c>
      <c r="M1184" s="33"/>
      <c r="N1184" s="33"/>
      <c r="O1184" s="33"/>
      <c r="P1184" s="33" t="s">
        <v>11306</v>
      </c>
      <c r="Q1184" s="33" t="s">
        <v>11306</v>
      </c>
      <c r="R1184" s="33">
        <v>0</v>
      </c>
      <c r="S1184" s="33">
        <v>0</v>
      </c>
      <c r="T1184" s="33"/>
      <c r="U1184" s="33"/>
      <c r="V1184" s="33"/>
      <c r="W1184" s="33"/>
      <c r="X1184" s="33"/>
      <c r="Y1184" s="33" t="s">
        <v>11308</v>
      </c>
      <c r="Z1184" s="33">
        <v>0</v>
      </c>
      <c r="AA1184" s="33">
        <v>0</v>
      </c>
      <c r="AB1184" s="33">
        <v>0</v>
      </c>
      <c r="AC1184" s="33">
        <v>0</v>
      </c>
      <c r="AD1184" s="33" t="s">
        <v>11803</v>
      </c>
      <c r="AE1184" s="33" t="s">
        <v>20487</v>
      </c>
      <c r="AF1184" s="33" t="s">
        <v>20488</v>
      </c>
      <c r="AG1184" s="33" t="s">
        <v>20489</v>
      </c>
      <c r="AH1184" s="33" t="s">
        <v>20490</v>
      </c>
      <c r="AI1184" s="33" t="s">
        <v>20491</v>
      </c>
      <c r="AJ1184" s="33" t="s">
        <v>20492</v>
      </c>
      <c r="AK1184" s="33" t="s">
        <v>12774</v>
      </c>
      <c r="AL1184" s="33" t="s">
        <v>20457</v>
      </c>
      <c r="AM1184" s="33" t="s">
        <v>20493</v>
      </c>
      <c r="AN1184" s="33"/>
      <c r="AO1184" s="33" t="s">
        <v>11627</v>
      </c>
      <c r="AP1184" s="33" t="s">
        <v>11318</v>
      </c>
      <c r="AQ1184" s="33">
        <v>0</v>
      </c>
      <c r="AR1184" s="33"/>
      <c r="AS1184" s="33"/>
      <c r="AT1184" s="33"/>
      <c r="AU1184" s="33"/>
      <c r="AV1184" s="33"/>
      <c r="AW1184" s="33"/>
      <c r="AX1184" s="33"/>
      <c r="AY1184" s="33"/>
      <c r="AZ1184" s="33"/>
      <c r="BA1184" s="33"/>
      <c r="BB1184" s="33"/>
      <c r="BC1184" s="33" t="s">
        <v>11306</v>
      </c>
      <c r="BD1184" s="33" t="s">
        <v>11318</v>
      </c>
      <c r="BE1184" s="33"/>
      <c r="BF1184" s="33"/>
      <c r="BG1184" s="33"/>
      <c r="BH1184" s="33"/>
      <c r="BI1184" s="33"/>
      <c r="BJ1184" s="33">
        <v>0</v>
      </c>
      <c r="BK1184" s="33" t="s">
        <v>31</v>
      </c>
      <c r="BL1184" s="33"/>
      <c r="BM1184" s="33" t="s">
        <v>22259</v>
      </c>
    </row>
    <row r="1185" spans="1:65" x14ac:dyDescent="0.25">
      <c r="A1185" s="33" t="s">
        <v>20494</v>
      </c>
      <c r="B1185" s="33" t="s">
        <v>2240</v>
      </c>
      <c r="C1185" s="33" t="s">
        <v>20495</v>
      </c>
      <c r="D1185" s="33" t="s">
        <v>13574</v>
      </c>
      <c r="E1185" s="33" t="s">
        <v>11800</v>
      </c>
      <c r="F1185" s="33" t="s">
        <v>11550</v>
      </c>
      <c r="G1185" s="33">
        <v>258.8</v>
      </c>
      <c r="H1185" s="33">
        <v>0</v>
      </c>
      <c r="I1185" s="33"/>
      <c r="J1185" s="33" t="s">
        <v>11304</v>
      </c>
      <c r="K1185" s="33" t="s">
        <v>12197</v>
      </c>
      <c r="L1185" s="33">
        <v>105</v>
      </c>
      <c r="M1185" s="33"/>
      <c r="N1185" s="33"/>
      <c r="O1185" s="33"/>
      <c r="P1185" s="33" t="s">
        <v>11306</v>
      </c>
      <c r="Q1185" s="33" t="s">
        <v>11306</v>
      </c>
      <c r="R1185" s="33">
        <v>0</v>
      </c>
      <c r="S1185" s="33">
        <v>0</v>
      </c>
      <c r="T1185" s="33"/>
      <c r="U1185" s="33"/>
      <c r="V1185" s="33"/>
      <c r="W1185" s="33"/>
      <c r="X1185" s="33"/>
      <c r="Y1185" s="33" t="s">
        <v>11308</v>
      </c>
      <c r="Z1185" s="33">
        <v>0</v>
      </c>
      <c r="AA1185" s="33">
        <v>0</v>
      </c>
      <c r="AB1185" s="33">
        <v>0</v>
      </c>
      <c r="AC1185" s="33">
        <v>0</v>
      </c>
      <c r="AD1185" s="33" t="s">
        <v>11803</v>
      </c>
      <c r="AE1185" s="33" t="s">
        <v>20496</v>
      </c>
      <c r="AF1185" s="33" t="s">
        <v>20497</v>
      </c>
      <c r="AG1185" s="33" t="s">
        <v>20498</v>
      </c>
      <c r="AH1185" s="33" t="s">
        <v>20499</v>
      </c>
      <c r="AI1185" s="33" t="s">
        <v>20500</v>
      </c>
      <c r="AJ1185" s="33" t="s">
        <v>20501</v>
      </c>
      <c r="AK1185" s="33" t="s">
        <v>12774</v>
      </c>
      <c r="AL1185" s="33" t="s">
        <v>20457</v>
      </c>
      <c r="AM1185" s="33" t="s">
        <v>20502</v>
      </c>
      <c r="AN1185" s="33"/>
      <c r="AO1185" s="33" t="s">
        <v>11627</v>
      </c>
      <c r="AP1185" s="33" t="s">
        <v>11318</v>
      </c>
      <c r="AQ1185" s="33">
        <v>0</v>
      </c>
      <c r="AR1185" s="33"/>
      <c r="AS1185" s="33"/>
      <c r="AT1185" s="33"/>
      <c r="AU1185" s="33"/>
      <c r="AV1185" s="33"/>
      <c r="AW1185" s="33"/>
      <c r="AX1185" s="33"/>
      <c r="AY1185" s="33"/>
      <c r="AZ1185" s="33"/>
      <c r="BA1185" s="33"/>
      <c r="BB1185" s="33"/>
      <c r="BC1185" s="33" t="s">
        <v>11306</v>
      </c>
      <c r="BD1185" s="33" t="s">
        <v>11318</v>
      </c>
      <c r="BE1185" s="33"/>
      <c r="BF1185" s="33"/>
      <c r="BG1185" s="33"/>
      <c r="BH1185" s="33"/>
      <c r="BI1185" s="33"/>
      <c r="BJ1185" s="33">
        <v>0</v>
      </c>
      <c r="BK1185" s="33" t="s">
        <v>31</v>
      </c>
      <c r="BL1185" s="33"/>
      <c r="BM1185" s="33" t="s">
        <v>22259</v>
      </c>
    </row>
    <row r="1186" spans="1:65" x14ac:dyDescent="0.25">
      <c r="A1186" s="33" t="s">
        <v>20503</v>
      </c>
      <c r="B1186" s="33" t="s">
        <v>20504</v>
      </c>
      <c r="C1186" s="33" t="s">
        <v>20505</v>
      </c>
      <c r="D1186" s="33" t="s">
        <v>13574</v>
      </c>
      <c r="E1186" s="33"/>
      <c r="F1186" s="33" t="s">
        <v>11550</v>
      </c>
      <c r="G1186" s="33">
        <v>258.8</v>
      </c>
      <c r="H1186" s="33">
        <v>0</v>
      </c>
      <c r="I1186" s="33"/>
      <c r="J1186" s="33" t="s">
        <v>11304</v>
      </c>
      <c r="K1186" s="33" t="s">
        <v>11306</v>
      </c>
      <c r="L1186" s="33">
        <v>105</v>
      </c>
      <c r="M1186" s="33"/>
      <c r="N1186" s="33"/>
      <c r="O1186" s="33"/>
      <c r="P1186" s="33" t="s">
        <v>11306</v>
      </c>
      <c r="Q1186" s="33" t="s">
        <v>11306</v>
      </c>
      <c r="R1186" s="33">
        <v>0</v>
      </c>
      <c r="S1186" s="33">
        <v>0</v>
      </c>
      <c r="T1186" s="33"/>
      <c r="U1186" s="33"/>
      <c r="V1186" s="33"/>
      <c r="W1186" s="33"/>
      <c r="X1186" s="33"/>
      <c r="Y1186" s="33" t="s">
        <v>11308</v>
      </c>
      <c r="Z1186" s="33">
        <v>0</v>
      </c>
      <c r="AA1186" s="33">
        <v>0</v>
      </c>
      <c r="AB1186" s="33">
        <v>0</v>
      </c>
      <c r="AC1186" s="33">
        <v>0</v>
      </c>
      <c r="AD1186" s="33" t="s">
        <v>11803</v>
      </c>
      <c r="AE1186" s="33" t="s">
        <v>20506</v>
      </c>
      <c r="AF1186" s="33" t="s">
        <v>20507</v>
      </c>
      <c r="AG1186" s="33" t="s">
        <v>20508</v>
      </c>
      <c r="AH1186" s="33" t="s">
        <v>20509</v>
      </c>
      <c r="AI1186" s="33" t="s">
        <v>20510</v>
      </c>
      <c r="AJ1186" s="33" t="s">
        <v>20511</v>
      </c>
      <c r="AK1186" s="33" t="s">
        <v>12774</v>
      </c>
      <c r="AL1186" s="33" t="s">
        <v>20457</v>
      </c>
      <c r="AM1186" s="33" t="s">
        <v>20512</v>
      </c>
      <c r="AN1186" s="33"/>
      <c r="AO1186" s="33" t="s">
        <v>11627</v>
      </c>
      <c r="AP1186" s="33" t="s">
        <v>11318</v>
      </c>
      <c r="AQ1186" s="33">
        <v>0</v>
      </c>
      <c r="AR1186" s="33"/>
      <c r="AS1186" s="33"/>
      <c r="AT1186" s="33"/>
      <c r="AU1186" s="33"/>
      <c r="AV1186" s="33"/>
      <c r="AW1186" s="33"/>
      <c r="AX1186" s="33"/>
      <c r="AY1186" s="33"/>
      <c r="AZ1186" s="33"/>
      <c r="BA1186" s="33"/>
      <c r="BB1186" s="33"/>
      <c r="BC1186" s="33" t="s">
        <v>11306</v>
      </c>
      <c r="BD1186" s="33" t="s">
        <v>11318</v>
      </c>
      <c r="BE1186" s="33"/>
      <c r="BF1186" s="33"/>
      <c r="BG1186" s="33"/>
      <c r="BH1186" s="33"/>
      <c r="BI1186" s="33"/>
      <c r="BJ1186" s="33">
        <v>0</v>
      </c>
      <c r="BK1186" s="33" t="s">
        <v>31</v>
      </c>
      <c r="BL1186" s="33"/>
      <c r="BM1186" s="33" t="s">
        <v>22259</v>
      </c>
    </row>
    <row r="1187" spans="1:65" x14ac:dyDescent="0.25">
      <c r="A1187" s="33" t="s">
        <v>20513</v>
      </c>
      <c r="B1187" s="33" t="s">
        <v>1735</v>
      </c>
      <c r="C1187" s="33" t="s">
        <v>20514</v>
      </c>
      <c r="D1187" s="33" t="s">
        <v>13574</v>
      </c>
      <c r="E1187" s="33"/>
      <c r="F1187" s="33" t="s">
        <v>11550</v>
      </c>
      <c r="G1187" s="33">
        <v>258.8</v>
      </c>
      <c r="H1187" s="33">
        <v>0</v>
      </c>
      <c r="I1187" s="33"/>
      <c r="J1187" s="33" t="s">
        <v>11304</v>
      </c>
      <c r="K1187" s="33" t="s">
        <v>11463</v>
      </c>
      <c r="L1187" s="33">
        <v>105</v>
      </c>
      <c r="M1187" s="33"/>
      <c r="N1187" s="33"/>
      <c r="O1187" s="33"/>
      <c r="P1187" s="33" t="s">
        <v>11306</v>
      </c>
      <c r="Q1187" s="33" t="s">
        <v>11306</v>
      </c>
      <c r="R1187" s="33">
        <v>0</v>
      </c>
      <c r="S1187" s="33">
        <v>0</v>
      </c>
      <c r="T1187" s="33"/>
      <c r="U1187" s="33"/>
      <c r="V1187" s="33"/>
      <c r="W1187" s="33"/>
      <c r="X1187" s="33"/>
      <c r="Y1187" s="33" t="s">
        <v>11308</v>
      </c>
      <c r="Z1187" s="33">
        <v>0</v>
      </c>
      <c r="AA1187" s="33">
        <v>0</v>
      </c>
      <c r="AB1187" s="33">
        <v>0</v>
      </c>
      <c r="AC1187" s="33">
        <v>0</v>
      </c>
      <c r="AD1187" s="33" t="s">
        <v>11803</v>
      </c>
      <c r="AE1187" s="33" t="s">
        <v>20515</v>
      </c>
      <c r="AF1187" s="33" t="s">
        <v>20516</v>
      </c>
      <c r="AG1187" s="33" t="s">
        <v>20517</v>
      </c>
      <c r="AH1187" s="33" t="s">
        <v>20518</v>
      </c>
      <c r="AI1187" s="33" t="s">
        <v>20519</v>
      </c>
      <c r="AJ1187" s="33" t="s">
        <v>20520</v>
      </c>
      <c r="AK1187" s="33" t="s">
        <v>12774</v>
      </c>
      <c r="AL1187" s="33" t="s">
        <v>20457</v>
      </c>
      <c r="AM1187" s="33" t="s">
        <v>20521</v>
      </c>
      <c r="AN1187" s="33"/>
      <c r="AO1187" s="33" t="s">
        <v>11627</v>
      </c>
      <c r="AP1187" s="33" t="s">
        <v>11318</v>
      </c>
      <c r="AQ1187" s="33">
        <v>0</v>
      </c>
      <c r="AR1187" s="33"/>
      <c r="AS1187" s="33"/>
      <c r="AT1187" s="33"/>
      <c r="AU1187" s="33"/>
      <c r="AV1187" s="33"/>
      <c r="AW1187" s="33"/>
      <c r="AX1187" s="33"/>
      <c r="AY1187" s="33"/>
      <c r="AZ1187" s="33"/>
      <c r="BA1187" s="33"/>
      <c r="BB1187" s="33"/>
      <c r="BC1187" s="33" t="s">
        <v>11306</v>
      </c>
      <c r="BD1187" s="33" t="s">
        <v>11318</v>
      </c>
      <c r="BE1187" s="33"/>
      <c r="BF1187" s="33"/>
      <c r="BG1187" s="33"/>
      <c r="BH1187" s="33"/>
      <c r="BI1187" s="33"/>
      <c r="BJ1187" s="33">
        <v>0</v>
      </c>
      <c r="BK1187" s="33" t="s">
        <v>31</v>
      </c>
      <c r="BL1187" s="33"/>
      <c r="BM1187" s="33" t="s">
        <v>22259</v>
      </c>
    </row>
    <row r="1188" spans="1:65" x14ac:dyDescent="0.25">
      <c r="A1188" s="33" t="s">
        <v>20522</v>
      </c>
      <c r="B1188" s="33" t="s">
        <v>20523</v>
      </c>
      <c r="C1188" s="33" t="s">
        <v>20524</v>
      </c>
      <c r="D1188" s="33" t="s">
        <v>13574</v>
      </c>
      <c r="E1188" s="33"/>
      <c r="F1188" s="33" t="s">
        <v>11550</v>
      </c>
      <c r="G1188" s="33">
        <v>258.8</v>
      </c>
      <c r="H1188" s="33">
        <v>0</v>
      </c>
      <c r="I1188" s="33"/>
      <c r="J1188" s="33" t="s">
        <v>11304</v>
      </c>
      <c r="K1188" s="33" t="s">
        <v>11306</v>
      </c>
      <c r="L1188" s="33">
        <v>105</v>
      </c>
      <c r="M1188" s="33"/>
      <c r="N1188" s="33"/>
      <c r="O1188" s="33"/>
      <c r="P1188" s="33" t="s">
        <v>11306</v>
      </c>
      <c r="Q1188" s="33" t="s">
        <v>11306</v>
      </c>
      <c r="R1188" s="33">
        <v>0</v>
      </c>
      <c r="S1188" s="33">
        <v>0</v>
      </c>
      <c r="T1188" s="33"/>
      <c r="U1188" s="33"/>
      <c r="V1188" s="33"/>
      <c r="W1188" s="33"/>
      <c r="X1188" s="33"/>
      <c r="Y1188" s="33" t="s">
        <v>11308</v>
      </c>
      <c r="Z1188" s="33">
        <v>0</v>
      </c>
      <c r="AA1188" s="33">
        <v>0</v>
      </c>
      <c r="AB1188" s="33">
        <v>0</v>
      </c>
      <c r="AC1188" s="33">
        <v>0</v>
      </c>
      <c r="AD1188" s="33" t="s">
        <v>11803</v>
      </c>
      <c r="AE1188" s="33" t="s">
        <v>20525</v>
      </c>
      <c r="AF1188" s="33" t="s">
        <v>20526</v>
      </c>
      <c r="AG1188" s="33" t="s">
        <v>20527</v>
      </c>
      <c r="AH1188" s="33" t="s">
        <v>20528</v>
      </c>
      <c r="AI1188" s="33" t="s">
        <v>20529</v>
      </c>
      <c r="AJ1188" s="33" t="s">
        <v>20530</v>
      </c>
      <c r="AK1188" s="33" t="s">
        <v>12774</v>
      </c>
      <c r="AL1188" s="33" t="s">
        <v>20457</v>
      </c>
      <c r="AM1188" s="33" t="s">
        <v>20531</v>
      </c>
      <c r="AN1188" s="33"/>
      <c r="AO1188" s="33" t="s">
        <v>11627</v>
      </c>
      <c r="AP1188" s="33" t="s">
        <v>11318</v>
      </c>
      <c r="AQ1188" s="33">
        <v>0</v>
      </c>
      <c r="AR1188" s="33"/>
      <c r="AS1188" s="33"/>
      <c r="AT1188" s="33"/>
      <c r="AU1188" s="33"/>
      <c r="AV1188" s="33"/>
      <c r="AW1188" s="33"/>
      <c r="AX1188" s="33"/>
      <c r="AY1188" s="33"/>
      <c r="AZ1188" s="33"/>
      <c r="BA1188" s="33"/>
      <c r="BB1188" s="33"/>
      <c r="BC1188" s="33" t="s">
        <v>11306</v>
      </c>
      <c r="BD1188" s="33" t="s">
        <v>11318</v>
      </c>
      <c r="BE1188" s="33"/>
      <c r="BF1188" s="33"/>
      <c r="BG1188" s="33"/>
      <c r="BH1188" s="33"/>
      <c r="BI1188" s="33"/>
      <c r="BJ1188" s="33">
        <v>0</v>
      </c>
      <c r="BK1188" s="33" t="s">
        <v>31</v>
      </c>
      <c r="BL1188" s="33"/>
      <c r="BM1188" s="33" t="s">
        <v>22259</v>
      </c>
    </row>
    <row r="1189" spans="1:65" x14ac:dyDescent="0.25">
      <c r="A1189" s="33" t="s">
        <v>20532</v>
      </c>
      <c r="B1189" s="33" t="s">
        <v>20533</v>
      </c>
      <c r="C1189" s="33" t="s">
        <v>20534</v>
      </c>
      <c r="D1189" s="33" t="s">
        <v>13574</v>
      </c>
      <c r="E1189" s="33"/>
      <c r="F1189" s="33" t="s">
        <v>11550</v>
      </c>
      <c r="G1189" s="33">
        <v>252.47</v>
      </c>
      <c r="H1189" s="33">
        <v>0</v>
      </c>
      <c r="I1189" s="33"/>
      <c r="J1189" s="33" t="s">
        <v>11304</v>
      </c>
      <c r="K1189" s="33" t="s">
        <v>11306</v>
      </c>
      <c r="L1189" s="33">
        <v>105</v>
      </c>
      <c r="M1189" s="33"/>
      <c r="N1189" s="33"/>
      <c r="O1189" s="33"/>
      <c r="P1189" s="33" t="s">
        <v>11306</v>
      </c>
      <c r="Q1189" s="33" t="s">
        <v>11306</v>
      </c>
      <c r="R1189" s="33">
        <v>0</v>
      </c>
      <c r="S1189" s="33">
        <v>0</v>
      </c>
      <c r="T1189" s="33"/>
      <c r="U1189" s="33"/>
      <c r="V1189" s="33"/>
      <c r="W1189" s="33"/>
      <c r="X1189" s="33"/>
      <c r="Y1189" s="33" t="s">
        <v>11308</v>
      </c>
      <c r="Z1189" s="33">
        <v>0</v>
      </c>
      <c r="AA1189" s="33">
        <v>0</v>
      </c>
      <c r="AB1189" s="33">
        <v>0</v>
      </c>
      <c r="AC1189" s="33">
        <v>0</v>
      </c>
      <c r="AD1189" s="33" t="s">
        <v>11803</v>
      </c>
      <c r="AE1189" s="33" t="s">
        <v>20535</v>
      </c>
      <c r="AF1189" s="33" t="s">
        <v>20536</v>
      </c>
      <c r="AG1189" s="33" t="s">
        <v>20537</v>
      </c>
      <c r="AH1189" s="33" t="s">
        <v>20538</v>
      </c>
      <c r="AI1189" s="33" t="s">
        <v>20539</v>
      </c>
      <c r="AJ1189" s="33" t="s">
        <v>20540</v>
      </c>
      <c r="AK1189" s="33" t="s">
        <v>12774</v>
      </c>
      <c r="AL1189" s="33" t="s">
        <v>20457</v>
      </c>
      <c r="AM1189" s="33" t="s">
        <v>20541</v>
      </c>
      <c r="AN1189" s="33"/>
      <c r="AO1189" s="33" t="s">
        <v>11627</v>
      </c>
      <c r="AP1189" s="33" t="s">
        <v>11318</v>
      </c>
      <c r="AQ1189" s="33">
        <v>0</v>
      </c>
      <c r="AR1189" s="33"/>
      <c r="AS1189" s="33"/>
      <c r="AT1189" s="33"/>
      <c r="AU1189" s="33"/>
      <c r="AV1189" s="33"/>
      <c r="AW1189" s="33"/>
      <c r="AX1189" s="33"/>
      <c r="AY1189" s="33"/>
      <c r="AZ1189" s="33"/>
      <c r="BA1189" s="33"/>
      <c r="BB1189" s="33"/>
      <c r="BC1189" s="33" t="s">
        <v>11306</v>
      </c>
      <c r="BD1189" s="33" t="s">
        <v>11318</v>
      </c>
      <c r="BE1189" s="33"/>
      <c r="BF1189" s="33"/>
      <c r="BG1189" s="33"/>
      <c r="BH1189" s="33"/>
      <c r="BI1189" s="33"/>
      <c r="BJ1189" s="33">
        <v>0</v>
      </c>
      <c r="BK1189" s="33" t="s">
        <v>31</v>
      </c>
      <c r="BL1189" s="33"/>
      <c r="BM1189" s="33" t="s">
        <v>22259</v>
      </c>
    </row>
    <row r="1190" spans="1:65" x14ac:dyDescent="0.25">
      <c r="A1190" s="33" t="s">
        <v>20542</v>
      </c>
      <c r="B1190" s="33" t="s">
        <v>20543</v>
      </c>
      <c r="C1190" s="33" t="s">
        <v>20544</v>
      </c>
      <c r="D1190" s="33" t="s">
        <v>13574</v>
      </c>
      <c r="E1190" s="33"/>
      <c r="F1190" s="33" t="s">
        <v>11550</v>
      </c>
      <c r="G1190" s="33">
        <v>252.47</v>
      </c>
      <c r="H1190" s="33">
        <v>0</v>
      </c>
      <c r="I1190" s="33"/>
      <c r="J1190" s="33" t="s">
        <v>11304</v>
      </c>
      <c r="K1190" s="33" t="s">
        <v>11306</v>
      </c>
      <c r="L1190" s="33">
        <v>105</v>
      </c>
      <c r="M1190" s="33"/>
      <c r="N1190" s="33"/>
      <c r="O1190" s="33"/>
      <c r="P1190" s="33" t="s">
        <v>11306</v>
      </c>
      <c r="Q1190" s="33" t="s">
        <v>11306</v>
      </c>
      <c r="R1190" s="33">
        <v>0</v>
      </c>
      <c r="S1190" s="33">
        <v>0</v>
      </c>
      <c r="T1190" s="33"/>
      <c r="U1190" s="33"/>
      <c r="V1190" s="33"/>
      <c r="W1190" s="33"/>
      <c r="X1190" s="33"/>
      <c r="Y1190" s="33" t="s">
        <v>11308</v>
      </c>
      <c r="Z1190" s="33">
        <v>0</v>
      </c>
      <c r="AA1190" s="33">
        <v>0</v>
      </c>
      <c r="AB1190" s="33">
        <v>0</v>
      </c>
      <c r="AC1190" s="33">
        <v>0</v>
      </c>
      <c r="AD1190" s="33" t="s">
        <v>11803</v>
      </c>
      <c r="AE1190" s="33" t="s">
        <v>20545</v>
      </c>
      <c r="AF1190" s="33" t="s">
        <v>20546</v>
      </c>
      <c r="AG1190" s="33" t="s">
        <v>20547</v>
      </c>
      <c r="AH1190" s="33" t="s">
        <v>20548</v>
      </c>
      <c r="AI1190" s="33" t="s">
        <v>20549</v>
      </c>
      <c r="AJ1190" s="33" t="s">
        <v>20550</v>
      </c>
      <c r="AK1190" s="33" t="s">
        <v>12774</v>
      </c>
      <c r="AL1190" s="33" t="s">
        <v>20457</v>
      </c>
      <c r="AM1190" s="33" t="s">
        <v>20551</v>
      </c>
      <c r="AN1190" s="33"/>
      <c r="AO1190" s="33" t="s">
        <v>11627</v>
      </c>
      <c r="AP1190" s="33" t="s">
        <v>11318</v>
      </c>
      <c r="AQ1190" s="33">
        <v>0</v>
      </c>
      <c r="AR1190" s="33"/>
      <c r="AS1190" s="33"/>
      <c r="AT1190" s="33"/>
      <c r="AU1190" s="33"/>
      <c r="AV1190" s="33"/>
      <c r="AW1190" s="33"/>
      <c r="AX1190" s="33"/>
      <c r="AY1190" s="33"/>
      <c r="AZ1190" s="33"/>
      <c r="BA1190" s="33"/>
      <c r="BB1190" s="33"/>
      <c r="BC1190" s="33" t="s">
        <v>11306</v>
      </c>
      <c r="BD1190" s="33" t="s">
        <v>11318</v>
      </c>
      <c r="BE1190" s="33"/>
      <c r="BF1190" s="33"/>
      <c r="BG1190" s="33"/>
      <c r="BH1190" s="33"/>
      <c r="BI1190" s="33"/>
      <c r="BJ1190" s="33">
        <v>0</v>
      </c>
      <c r="BK1190" s="33" t="s">
        <v>31</v>
      </c>
      <c r="BL1190" s="33"/>
      <c r="BM1190" s="33" t="s">
        <v>22259</v>
      </c>
    </row>
    <row r="1191" spans="1:65" x14ac:dyDescent="0.25">
      <c r="A1191" s="33" t="s">
        <v>20552</v>
      </c>
      <c r="B1191" s="33" t="s">
        <v>20553</v>
      </c>
      <c r="C1191" s="33" t="s">
        <v>20554</v>
      </c>
      <c r="D1191" s="33" t="s">
        <v>13574</v>
      </c>
      <c r="E1191" s="33"/>
      <c r="F1191" s="33" t="s">
        <v>11550</v>
      </c>
      <c r="G1191" s="33">
        <v>258.8</v>
      </c>
      <c r="H1191" s="33">
        <v>0</v>
      </c>
      <c r="I1191" s="33"/>
      <c r="J1191" s="33" t="s">
        <v>11304</v>
      </c>
      <c r="K1191" s="33" t="s">
        <v>11306</v>
      </c>
      <c r="L1191" s="33">
        <v>105</v>
      </c>
      <c r="M1191" s="33"/>
      <c r="N1191" s="33"/>
      <c r="O1191" s="33"/>
      <c r="P1191" s="33" t="s">
        <v>11306</v>
      </c>
      <c r="Q1191" s="33" t="s">
        <v>11306</v>
      </c>
      <c r="R1191" s="33">
        <v>0</v>
      </c>
      <c r="S1191" s="33">
        <v>0</v>
      </c>
      <c r="T1191" s="33"/>
      <c r="U1191" s="33"/>
      <c r="V1191" s="33"/>
      <c r="W1191" s="33"/>
      <c r="X1191" s="33"/>
      <c r="Y1191" s="33" t="s">
        <v>11308</v>
      </c>
      <c r="Z1191" s="33">
        <v>0</v>
      </c>
      <c r="AA1191" s="33">
        <v>0</v>
      </c>
      <c r="AB1191" s="33">
        <v>0</v>
      </c>
      <c r="AC1191" s="33">
        <v>0</v>
      </c>
      <c r="AD1191" s="33" t="s">
        <v>11803</v>
      </c>
      <c r="AE1191" s="33" t="s">
        <v>20555</v>
      </c>
      <c r="AF1191" s="33" t="s">
        <v>20556</v>
      </c>
      <c r="AG1191" s="33" t="s">
        <v>20557</v>
      </c>
      <c r="AH1191" s="33" t="s">
        <v>20558</v>
      </c>
      <c r="AI1191" s="33" t="s">
        <v>20559</v>
      </c>
      <c r="AJ1191" s="33" t="s">
        <v>20560</v>
      </c>
      <c r="AK1191" s="33" t="s">
        <v>12774</v>
      </c>
      <c r="AL1191" s="33" t="s">
        <v>20457</v>
      </c>
      <c r="AM1191" s="33" t="s">
        <v>20561</v>
      </c>
      <c r="AN1191" s="33"/>
      <c r="AO1191" s="33" t="s">
        <v>11627</v>
      </c>
      <c r="AP1191" s="33" t="s">
        <v>11318</v>
      </c>
      <c r="AQ1191" s="33">
        <v>0</v>
      </c>
      <c r="AR1191" s="33"/>
      <c r="AS1191" s="33"/>
      <c r="AT1191" s="33"/>
      <c r="AU1191" s="33"/>
      <c r="AV1191" s="33"/>
      <c r="AW1191" s="33"/>
      <c r="AX1191" s="33"/>
      <c r="AY1191" s="33"/>
      <c r="AZ1191" s="33"/>
      <c r="BA1191" s="33"/>
      <c r="BB1191" s="33"/>
      <c r="BC1191" s="33" t="s">
        <v>11306</v>
      </c>
      <c r="BD1191" s="33" t="s">
        <v>11318</v>
      </c>
      <c r="BE1191" s="33"/>
      <c r="BF1191" s="33"/>
      <c r="BG1191" s="33"/>
      <c r="BH1191" s="33"/>
      <c r="BI1191" s="33"/>
      <c r="BJ1191" s="33">
        <v>0</v>
      </c>
      <c r="BK1191" s="33" t="s">
        <v>31</v>
      </c>
      <c r="BL1191" s="33"/>
      <c r="BM1191" s="33" t="s">
        <v>22259</v>
      </c>
    </row>
    <row r="1192" spans="1:65" x14ac:dyDescent="0.25">
      <c r="A1192" s="33" t="s">
        <v>20562</v>
      </c>
      <c r="B1192" s="33" t="s">
        <v>20563</v>
      </c>
      <c r="C1192" s="33" t="s">
        <v>20564</v>
      </c>
      <c r="D1192" s="33" t="s">
        <v>13574</v>
      </c>
      <c r="E1192" s="33"/>
      <c r="F1192" s="33" t="s">
        <v>11550</v>
      </c>
      <c r="G1192" s="33">
        <v>252.47</v>
      </c>
      <c r="H1192" s="33">
        <v>0</v>
      </c>
      <c r="I1192" s="33"/>
      <c r="J1192" s="33" t="s">
        <v>11304</v>
      </c>
      <c r="K1192" s="33" t="s">
        <v>11306</v>
      </c>
      <c r="L1192" s="33">
        <v>105</v>
      </c>
      <c r="M1192" s="33"/>
      <c r="N1192" s="33"/>
      <c r="O1192" s="33"/>
      <c r="P1192" s="33" t="s">
        <v>11306</v>
      </c>
      <c r="Q1192" s="33" t="s">
        <v>11306</v>
      </c>
      <c r="R1192" s="33">
        <v>0</v>
      </c>
      <c r="S1192" s="33">
        <v>0</v>
      </c>
      <c r="T1192" s="33"/>
      <c r="U1192" s="33"/>
      <c r="V1192" s="33"/>
      <c r="W1192" s="33"/>
      <c r="X1192" s="33"/>
      <c r="Y1192" s="33" t="s">
        <v>11308</v>
      </c>
      <c r="Z1192" s="33">
        <v>0</v>
      </c>
      <c r="AA1192" s="33">
        <v>0</v>
      </c>
      <c r="AB1192" s="33">
        <v>0</v>
      </c>
      <c r="AC1192" s="33">
        <v>0</v>
      </c>
      <c r="AD1192" s="33" t="s">
        <v>11803</v>
      </c>
      <c r="AE1192" s="33" t="s">
        <v>20565</v>
      </c>
      <c r="AF1192" s="33" t="s">
        <v>20566</v>
      </c>
      <c r="AG1192" s="33" t="s">
        <v>20567</v>
      </c>
      <c r="AH1192" s="33" t="s">
        <v>20568</v>
      </c>
      <c r="AI1192" s="33" t="s">
        <v>20569</v>
      </c>
      <c r="AJ1192" s="33" t="s">
        <v>20570</v>
      </c>
      <c r="AK1192" s="33" t="s">
        <v>12774</v>
      </c>
      <c r="AL1192" s="33" t="s">
        <v>20457</v>
      </c>
      <c r="AM1192" s="33" t="s">
        <v>20571</v>
      </c>
      <c r="AN1192" s="33"/>
      <c r="AO1192" s="33" t="s">
        <v>11627</v>
      </c>
      <c r="AP1192" s="33" t="s">
        <v>11318</v>
      </c>
      <c r="AQ1192" s="33">
        <v>0</v>
      </c>
      <c r="AR1192" s="33"/>
      <c r="AS1192" s="33"/>
      <c r="AT1192" s="33"/>
      <c r="AU1192" s="33"/>
      <c r="AV1192" s="33"/>
      <c r="AW1192" s="33"/>
      <c r="AX1192" s="33"/>
      <c r="AY1192" s="33"/>
      <c r="AZ1192" s="33"/>
      <c r="BA1192" s="33"/>
      <c r="BB1192" s="33"/>
      <c r="BC1192" s="33" t="s">
        <v>11306</v>
      </c>
      <c r="BD1192" s="33" t="s">
        <v>11318</v>
      </c>
      <c r="BE1192" s="33"/>
      <c r="BF1192" s="33"/>
      <c r="BG1192" s="33"/>
      <c r="BH1192" s="33"/>
      <c r="BI1192" s="33"/>
      <c r="BJ1192" s="33">
        <v>0</v>
      </c>
      <c r="BK1192" s="33" t="s">
        <v>31</v>
      </c>
      <c r="BL1192" s="33"/>
      <c r="BM1192" s="33" t="s">
        <v>22259</v>
      </c>
    </row>
    <row r="1193" spans="1:65" x14ac:dyDescent="0.25">
      <c r="A1193" s="33" t="s">
        <v>20572</v>
      </c>
      <c r="B1193" s="33" t="s">
        <v>20573</v>
      </c>
      <c r="C1193" s="33" t="s">
        <v>20574</v>
      </c>
      <c r="D1193" s="33" t="s">
        <v>13574</v>
      </c>
      <c r="E1193" s="33" t="s">
        <v>11800</v>
      </c>
      <c r="F1193" s="33" t="s">
        <v>11550</v>
      </c>
      <c r="G1193" s="33">
        <v>252.47</v>
      </c>
      <c r="H1193" s="33">
        <v>0</v>
      </c>
      <c r="I1193" s="33"/>
      <c r="J1193" s="33" t="s">
        <v>11304</v>
      </c>
      <c r="K1193" s="33" t="s">
        <v>11306</v>
      </c>
      <c r="L1193" s="33">
        <v>105</v>
      </c>
      <c r="M1193" s="33"/>
      <c r="N1193" s="33"/>
      <c r="O1193" s="33"/>
      <c r="P1193" s="33" t="s">
        <v>11306</v>
      </c>
      <c r="Q1193" s="33" t="s">
        <v>11306</v>
      </c>
      <c r="R1193" s="33">
        <v>0</v>
      </c>
      <c r="S1193" s="33">
        <v>0</v>
      </c>
      <c r="T1193" s="33"/>
      <c r="U1193" s="33"/>
      <c r="V1193" s="33"/>
      <c r="W1193" s="33"/>
      <c r="X1193" s="33"/>
      <c r="Y1193" s="33" t="s">
        <v>11308</v>
      </c>
      <c r="Z1193" s="33">
        <v>0</v>
      </c>
      <c r="AA1193" s="33">
        <v>0</v>
      </c>
      <c r="AB1193" s="33">
        <v>0</v>
      </c>
      <c r="AC1193" s="33">
        <v>0</v>
      </c>
      <c r="AD1193" s="33" t="s">
        <v>11803</v>
      </c>
      <c r="AE1193" s="33" t="s">
        <v>20575</v>
      </c>
      <c r="AF1193" s="33" t="s">
        <v>20576</v>
      </c>
      <c r="AG1193" s="33" t="s">
        <v>20577</v>
      </c>
      <c r="AH1193" s="33" t="s">
        <v>20578</v>
      </c>
      <c r="AI1193" s="33" t="s">
        <v>20579</v>
      </c>
      <c r="AJ1193" s="33" t="s">
        <v>20580</v>
      </c>
      <c r="AK1193" s="33" t="s">
        <v>12774</v>
      </c>
      <c r="AL1193" s="33" t="s">
        <v>20457</v>
      </c>
      <c r="AM1193" s="33" t="s">
        <v>20581</v>
      </c>
      <c r="AN1193" s="33"/>
      <c r="AO1193" s="33" t="s">
        <v>11627</v>
      </c>
      <c r="AP1193" s="33" t="s">
        <v>11318</v>
      </c>
      <c r="AQ1193" s="33">
        <v>0</v>
      </c>
      <c r="AR1193" s="33"/>
      <c r="AS1193" s="33"/>
      <c r="AT1193" s="33"/>
      <c r="AU1193" s="33"/>
      <c r="AV1193" s="33"/>
      <c r="AW1193" s="33"/>
      <c r="AX1193" s="33"/>
      <c r="AY1193" s="33"/>
      <c r="AZ1193" s="33"/>
      <c r="BA1193" s="33"/>
      <c r="BB1193" s="33"/>
      <c r="BC1193" s="33" t="s">
        <v>11306</v>
      </c>
      <c r="BD1193" s="33" t="s">
        <v>11318</v>
      </c>
      <c r="BE1193" s="33"/>
      <c r="BF1193" s="33"/>
      <c r="BG1193" s="33"/>
      <c r="BH1193" s="33"/>
      <c r="BI1193" s="33"/>
      <c r="BJ1193" s="33">
        <v>0</v>
      </c>
      <c r="BK1193" s="33" t="s">
        <v>31</v>
      </c>
      <c r="BL1193" s="33"/>
      <c r="BM1193" s="33" t="s">
        <v>22259</v>
      </c>
    </row>
    <row r="1194" spans="1:65" x14ac:dyDescent="0.25">
      <c r="A1194" s="33" t="s">
        <v>20582</v>
      </c>
      <c r="B1194" s="33" t="s">
        <v>2071</v>
      </c>
      <c r="C1194" s="33" t="s">
        <v>20583</v>
      </c>
      <c r="D1194" s="33" t="s">
        <v>13574</v>
      </c>
      <c r="E1194" s="33" t="s">
        <v>11800</v>
      </c>
      <c r="F1194" s="33" t="s">
        <v>11550</v>
      </c>
      <c r="G1194" s="33">
        <v>258.8</v>
      </c>
      <c r="H1194" s="33">
        <v>0</v>
      </c>
      <c r="I1194" s="33"/>
      <c r="J1194" s="33" t="s">
        <v>11304</v>
      </c>
      <c r="K1194" s="33" t="s">
        <v>12197</v>
      </c>
      <c r="L1194" s="33">
        <v>105</v>
      </c>
      <c r="M1194" s="33"/>
      <c r="N1194" s="33"/>
      <c r="O1194" s="33"/>
      <c r="P1194" s="33" t="s">
        <v>11306</v>
      </c>
      <c r="Q1194" s="33" t="s">
        <v>11306</v>
      </c>
      <c r="R1194" s="33">
        <v>0</v>
      </c>
      <c r="S1194" s="33">
        <v>0</v>
      </c>
      <c r="T1194" s="33"/>
      <c r="U1194" s="33"/>
      <c r="V1194" s="33"/>
      <c r="W1194" s="33"/>
      <c r="X1194" s="33"/>
      <c r="Y1194" s="33" t="s">
        <v>11308</v>
      </c>
      <c r="Z1194" s="33">
        <v>0</v>
      </c>
      <c r="AA1194" s="33">
        <v>0</v>
      </c>
      <c r="AB1194" s="33">
        <v>0</v>
      </c>
      <c r="AC1194" s="33">
        <v>0</v>
      </c>
      <c r="AD1194" s="33" t="s">
        <v>11803</v>
      </c>
      <c r="AE1194" s="33" t="s">
        <v>20584</v>
      </c>
      <c r="AF1194" s="33" t="s">
        <v>20585</v>
      </c>
      <c r="AG1194" s="33" t="s">
        <v>20586</v>
      </c>
      <c r="AH1194" s="33" t="s">
        <v>20587</v>
      </c>
      <c r="AI1194" s="33" t="s">
        <v>20588</v>
      </c>
      <c r="AJ1194" s="33" t="s">
        <v>20589</v>
      </c>
      <c r="AK1194" s="33" t="s">
        <v>12774</v>
      </c>
      <c r="AL1194" s="33" t="s">
        <v>20457</v>
      </c>
      <c r="AM1194" s="33" t="s">
        <v>20590</v>
      </c>
      <c r="AN1194" s="33"/>
      <c r="AO1194" s="33" t="s">
        <v>11627</v>
      </c>
      <c r="AP1194" s="33" t="s">
        <v>11318</v>
      </c>
      <c r="AQ1194" s="33">
        <v>0</v>
      </c>
      <c r="AR1194" s="33"/>
      <c r="AS1194" s="33"/>
      <c r="AT1194" s="33"/>
      <c r="AU1194" s="33"/>
      <c r="AV1194" s="33"/>
      <c r="AW1194" s="33"/>
      <c r="AX1194" s="33"/>
      <c r="AY1194" s="33"/>
      <c r="AZ1194" s="33"/>
      <c r="BA1194" s="33"/>
      <c r="BB1194" s="33"/>
      <c r="BC1194" s="33" t="s">
        <v>11306</v>
      </c>
      <c r="BD1194" s="33" t="s">
        <v>11318</v>
      </c>
      <c r="BE1194" s="33"/>
      <c r="BF1194" s="33"/>
      <c r="BG1194" s="33"/>
      <c r="BH1194" s="33"/>
      <c r="BI1194" s="33"/>
      <c r="BJ1194" s="33">
        <v>0</v>
      </c>
      <c r="BK1194" s="33" t="s">
        <v>31</v>
      </c>
      <c r="BL1194" s="33"/>
      <c r="BM1194" s="33" t="s">
        <v>22259</v>
      </c>
    </row>
    <row r="1195" spans="1:65" x14ac:dyDescent="0.25">
      <c r="A1195" s="33" t="s">
        <v>20591</v>
      </c>
      <c r="B1195" s="33" t="s">
        <v>20592</v>
      </c>
      <c r="C1195" s="33" t="s">
        <v>20593</v>
      </c>
      <c r="D1195" s="33" t="s">
        <v>13574</v>
      </c>
      <c r="E1195" s="33"/>
      <c r="F1195" s="33" t="s">
        <v>11550</v>
      </c>
      <c r="G1195" s="33">
        <v>252.47</v>
      </c>
      <c r="H1195" s="33">
        <v>0</v>
      </c>
      <c r="I1195" s="33"/>
      <c r="J1195" s="33" t="s">
        <v>11304</v>
      </c>
      <c r="K1195" s="33" t="s">
        <v>11306</v>
      </c>
      <c r="L1195" s="33">
        <v>105</v>
      </c>
      <c r="M1195" s="33"/>
      <c r="N1195" s="33"/>
      <c r="O1195" s="33"/>
      <c r="P1195" s="33" t="s">
        <v>11306</v>
      </c>
      <c r="Q1195" s="33" t="s">
        <v>11306</v>
      </c>
      <c r="R1195" s="33">
        <v>0</v>
      </c>
      <c r="S1195" s="33">
        <v>0</v>
      </c>
      <c r="T1195" s="33"/>
      <c r="U1195" s="33"/>
      <c r="V1195" s="33"/>
      <c r="W1195" s="33"/>
      <c r="X1195" s="33"/>
      <c r="Y1195" s="33" t="s">
        <v>11308</v>
      </c>
      <c r="Z1195" s="33">
        <v>0</v>
      </c>
      <c r="AA1195" s="33">
        <v>0</v>
      </c>
      <c r="AB1195" s="33">
        <v>0</v>
      </c>
      <c r="AC1195" s="33">
        <v>0</v>
      </c>
      <c r="AD1195" s="33" t="s">
        <v>11803</v>
      </c>
      <c r="AE1195" s="33" t="s">
        <v>20594</v>
      </c>
      <c r="AF1195" s="33" t="s">
        <v>20595</v>
      </c>
      <c r="AG1195" s="33" t="s">
        <v>20596</v>
      </c>
      <c r="AH1195" s="33" t="s">
        <v>20597</v>
      </c>
      <c r="AI1195" s="33" t="s">
        <v>20598</v>
      </c>
      <c r="AJ1195" s="33" t="s">
        <v>20599</v>
      </c>
      <c r="AK1195" s="33" t="s">
        <v>12774</v>
      </c>
      <c r="AL1195" s="33" t="s">
        <v>20457</v>
      </c>
      <c r="AM1195" s="33" t="s">
        <v>20600</v>
      </c>
      <c r="AN1195" s="33"/>
      <c r="AO1195" s="33" t="s">
        <v>11627</v>
      </c>
      <c r="AP1195" s="33" t="s">
        <v>11318</v>
      </c>
      <c r="AQ1195" s="33">
        <v>0</v>
      </c>
      <c r="AR1195" s="33"/>
      <c r="AS1195" s="33"/>
      <c r="AT1195" s="33"/>
      <c r="AU1195" s="33"/>
      <c r="AV1195" s="33"/>
      <c r="AW1195" s="33"/>
      <c r="AX1195" s="33"/>
      <c r="AY1195" s="33"/>
      <c r="AZ1195" s="33"/>
      <c r="BA1195" s="33"/>
      <c r="BB1195" s="33"/>
      <c r="BC1195" s="33" t="s">
        <v>11306</v>
      </c>
      <c r="BD1195" s="33" t="s">
        <v>11318</v>
      </c>
      <c r="BE1195" s="33"/>
      <c r="BF1195" s="33"/>
      <c r="BG1195" s="33"/>
      <c r="BH1195" s="33"/>
      <c r="BI1195" s="33"/>
      <c r="BJ1195" s="33">
        <v>0</v>
      </c>
      <c r="BK1195" s="33" t="s">
        <v>31</v>
      </c>
      <c r="BL1195" s="33"/>
      <c r="BM1195" s="33" t="s">
        <v>22259</v>
      </c>
    </row>
    <row r="1196" spans="1:65" x14ac:dyDescent="0.25">
      <c r="A1196" s="33" t="s">
        <v>20601</v>
      </c>
      <c r="B1196" s="33" t="s">
        <v>4466</v>
      </c>
      <c r="C1196" s="33" t="s">
        <v>20602</v>
      </c>
      <c r="D1196" s="33" t="s">
        <v>13574</v>
      </c>
      <c r="E1196" s="33" t="s">
        <v>11800</v>
      </c>
      <c r="F1196" s="33" t="s">
        <v>11550</v>
      </c>
      <c r="G1196" s="33">
        <v>252.47</v>
      </c>
      <c r="H1196" s="33">
        <v>0</v>
      </c>
      <c r="I1196" s="33"/>
      <c r="J1196" s="33" t="s">
        <v>11304</v>
      </c>
      <c r="K1196" s="33" t="s">
        <v>12197</v>
      </c>
      <c r="L1196" s="33">
        <v>105</v>
      </c>
      <c r="M1196" s="33"/>
      <c r="N1196" s="33"/>
      <c r="O1196" s="33"/>
      <c r="P1196" s="33" t="s">
        <v>11306</v>
      </c>
      <c r="Q1196" s="33" t="s">
        <v>11306</v>
      </c>
      <c r="R1196" s="33">
        <v>0</v>
      </c>
      <c r="S1196" s="33">
        <v>0</v>
      </c>
      <c r="T1196" s="33"/>
      <c r="U1196" s="33"/>
      <c r="V1196" s="33"/>
      <c r="W1196" s="33"/>
      <c r="X1196" s="33"/>
      <c r="Y1196" s="33" t="s">
        <v>11308</v>
      </c>
      <c r="Z1196" s="33">
        <v>0</v>
      </c>
      <c r="AA1196" s="33">
        <v>0</v>
      </c>
      <c r="AB1196" s="33">
        <v>0</v>
      </c>
      <c r="AC1196" s="33">
        <v>0</v>
      </c>
      <c r="AD1196" s="33" t="s">
        <v>11803</v>
      </c>
      <c r="AE1196" s="33" t="s">
        <v>20603</v>
      </c>
      <c r="AF1196" s="33" t="s">
        <v>20604</v>
      </c>
      <c r="AG1196" s="33" t="s">
        <v>20605</v>
      </c>
      <c r="AH1196" s="33" t="s">
        <v>20606</v>
      </c>
      <c r="AI1196" s="33" t="s">
        <v>20607</v>
      </c>
      <c r="AJ1196" s="33" t="s">
        <v>20608</v>
      </c>
      <c r="AK1196" s="33" t="s">
        <v>12774</v>
      </c>
      <c r="AL1196" s="33" t="s">
        <v>20457</v>
      </c>
      <c r="AM1196" s="33" t="s">
        <v>20609</v>
      </c>
      <c r="AN1196" s="33"/>
      <c r="AO1196" s="33" t="s">
        <v>11627</v>
      </c>
      <c r="AP1196" s="33" t="s">
        <v>11318</v>
      </c>
      <c r="AQ1196" s="33">
        <v>0</v>
      </c>
      <c r="AR1196" s="33"/>
      <c r="AS1196" s="33"/>
      <c r="AT1196" s="33"/>
      <c r="AU1196" s="33"/>
      <c r="AV1196" s="33"/>
      <c r="AW1196" s="33"/>
      <c r="AX1196" s="33"/>
      <c r="AY1196" s="33"/>
      <c r="AZ1196" s="33"/>
      <c r="BA1196" s="33"/>
      <c r="BB1196" s="33"/>
      <c r="BC1196" s="33" t="s">
        <v>11306</v>
      </c>
      <c r="BD1196" s="33" t="s">
        <v>11318</v>
      </c>
      <c r="BE1196" s="33"/>
      <c r="BF1196" s="33"/>
      <c r="BG1196" s="33"/>
      <c r="BH1196" s="33"/>
      <c r="BI1196" s="33"/>
      <c r="BJ1196" s="33">
        <v>0</v>
      </c>
      <c r="BK1196" s="33" t="s">
        <v>31</v>
      </c>
      <c r="BL1196" s="33"/>
      <c r="BM1196" s="33" t="s">
        <v>22259</v>
      </c>
    </row>
    <row r="1197" spans="1:65" x14ac:dyDescent="0.25">
      <c r="A1197" s="33" t="s">
        <v>20610</v>
      </c>
      <c r="B1197" s="33" t="s">
        <v>20611</v>
      </c>
      <c r="C1197" s="33" t="s">
        <v>20612</v>
      </c>
      <c r="D1197" s="33" t="s">
        <v>13574</v>
      </c>
      <c r="E1197" s="33" t="s">
        <v>11800</v>
      </c>
      <c r="F1197" s="33" t="s">
        <v>11550</v>
      </c>
      <c r="G1197" s="33">
        <v>252.47</v>
      </c>
      <c r="H1197" s="33">
        <v>0</v>
      </c>
      <c r="I1197" s="33"/>
      <c r="J1197" s="33" t="s">
        <v>11304</v>
      </c>
      <c r="K1197" s="33" t="s">
        <v>12197</v>
      </c>
      <c r="L1197" s="33">
        <v>105</v>
      </c>
      <c r="M1197" s="33"/>
      <c r="N1197" s="33"/>
      <c r="O1197" s="33"/>
      <c r="P1197" s="33" t="s">
        <v>11306</v>
      </c>
      <c r="Q1197" s="33" t="s">
        <v>11306</v>
      </c>
      <c r="R1197" s="33">
        <v>0</v>
      </c>
      <c r="S1197" s="33">
        <v>0</v>
      </c>
      <c r="T1197" s="33"/>
      <c r="U1197" s="33"/>
      <c r="V1197" s="33"/>
      <c r="W1197" s="33"/>
      <c r="X1197" s="33"/>
      <c r="Y1197" s="33" t="s">
        <v>11308</v>
      </c>
      <c r="Z1197" s="33">
        <v>0</v>
      </c>
      <c r="AA1197" s="33">
        <v>0</v>
      </c>
      <c r="AB1197" s="33">
        <v>0</v>
      </c>
      <c r="AC1197" s="33">
        <v>0</v>
      </c>
      <c r="AD1197" s="33" t="s">
        <v>11803</v>
      </c>
      <c r="AE1197" s="33" t="s">
        <v>20613</v>
      </c>
      <c r="AF1197" s="33" t="s">
        <v>20614</v>
      </c>
      <c r="AG1197" s="33" t="s">
        <v>20615</v>
      </c>
      <c r="AH1197" s="33" t="s">
        <v>20616</v>
      </c>
      <c r="AI1197" s="33" t="s">
        <v>20617</v>
      </c>
      <c r="AJ1197" s="33" t="s">
        <v>20618</v>
      </c>
      <c r="AK1197" s="33" t="s">
        <v>12774</v>
      </c>
      <c r="AL1197" s="33" t="s">
        <v>20457</v>
      </c>
      <c r="AM1197" s="33" t="s">
        <v>20619</v>
      </c>
      <c r="AN1197" s="33"/>
      <c r="AO1197" s="33" t="s">
        <v>11627</v>
      </c>
      <c r="AP1197" s="33" t="s">
        <v>11318</v>
      </c>
      <c r="AQ1197" s="33">
        <v>0</v>
      </c>
      <c r="AR1197" s="33"/>
      <c r="AS1197" s="33"/>
      <c r="AT1197" s="33"/>
      <c r="AU1197" s="33"/>
      <c r="AV1197" s="33"/>
      <c r="AW1197" s="33"/>
      <c r="AX1197" s="33"/>
      <c r="AY1197" s="33"/>
      <c r="AZ1197" s="33"/>
      <c r="BA1197" s="33"/>
      <c r="BB1197" s="33"/>
      <c r="BC1197" s="33" t="s">
        <v>11306</v>
      </c>
      <c r="BD1197" s="33" t="s">
        <v>11318</v>
      </c>
      <c r="BE1197" s="33"/>
      <c r="BF1197" s="33"/>
      <c r="BG1197" s="33"/>
      <c r="BH1197" s="33"/>
      <c r="BI1197" s="33"/>
      <c r="BJ1197" s="33">
        <v>0</v>
      </c>
      <c r="BK1197" s="33" t="s">
        <v>31</v>
      </c>
      <c r="BL1197" s="33"/>
      <c r="BM1197" s="33" t="s">
        <v>22259</v>
      </c>
    </row>
    <row r="1198" spans="1:65" x14ac:dyDescent="0.25">
      <c r="A1198" s="33" t="s">
        <v>20620</v>
      </c>
      <c r="B1198" s="33" t="s">
        <v>20621</v>
      </c>
      <c r="C1198" s="33" t="s">
        <v>20622</v>
      </c>
      <c r="D1198" s="33" t="s">
        <v>13574</v>
      </c>
      <c r="E1198" s="33"/>
      <c r="F1198" s="33" t="s">
        <v>11550</v>
      </c>
      <c r="G1198" s="33">
        <v>258.8</v>
      </c>
      <c r="H1198" s="33">
        <v>0</v>
      </c>
      <c r="I1198" s="33"/>
      <c r="J1198" s="33" t="s">
        <v>11304</v>
      </c>
      <c r="K1198" s="33" t="s">
        <v>11306</v>
      </c>
      <c r="L1198" s="33">
        <v>105</v>
      </c>
      <c r="M1198" s="33"/>
      <c r="N1198" s="33"/>
      <c r="O1198" s="33"/>
      <c r="P1198" s="33" t="s">
        <v>11306</v>
      </c>
      <c r="Q1198" s="33" t="s">
        <v>11306</v>
      </c>
      <c r="R1198" s="33">
        <v>0</v>
      </c>
      <c r="S1198" s="33">
        <v>0</v>
      </c>
      <c r="T1198" s="33"/>
      <c r="U1198" s="33"/>
      <c r="V1198" s="33"/>
      <c r="W1198" s="33"/>
      <c r="X1198" s="33"/>
      <c r="Y1198" s="33" t="s">
        <v>11308</v>
      </c>
      <c r="Z1198" s="33">
        <v>0</v>
      </c>
      <c r="AA1198" s="33">
        <v>0</v>
      </c>
      <c r="AB1198" s="33">
        <v>0</v>
      </c>
      <c r="AC1198" s="33">
        <v>0</v>
      </c>
      <c r="AD1198" s="33" t="s">
        <v>11803</v>
      </c>
      <c r="AE1198" s="33" t="s">
        <v>20623</v>
      </c>
      <c r="AF1198" s="33" t="s">
        <v>20624</v>
      </c>
      <c r="AG1198" s="33" t="s">
        <v>20625</v>
      </c>
      <c r="AH1198" s="33" t="s">
        <v>20626</v>
      </c>
      <c r="AI1198" s="33" t="s">
        <v>20627</v>
      </c>
      <c r="AJ1198" s="33" t="s">
        <v>20628</v>
      </c>
      <c r="AK1198" s="33" t="s">
        <v>12774</v>
      </c>
      <c r="AL1198" s="33" t="s">
        <v>20457</v>
      </c>
      <c r="AM1198" s="33" t="s">
        <v>20629</v>
      </c>
      <c r="AN1198" s="33"/>
      <c r="AO1198" s="33" t="s">
        <v>11627</v>
      </c>
      <c r="AP1198" s="33" t="s">
        <v>11318</v>
      </c>
      <c r="AQ1198" s="33">
        <v>0</v>
      </c>
      <c r="AR1198" s="33"/>
      <c r="AS1198" s="33"/>
      <c r="AT1198" s="33"/>
      <c r="AU1198" s="33"/>
      <c r="AV1198" s="33"/>
      <c r="AW1198" s="33"/>
      <c r="AX1198" s="33"/>
      <c r="AY1198" s="33"/>
      <c r="AZ1198" s="33"/>
      <c r="BA1198" s="33"/>
      <c r="BB1198" s="33"/>
      <c r="BC1198" s="33" t="s">
        <v>11306</v>
      </c>
      <c r="BD1198" s="33" t="s">
        <v>11318</v>
      </c>
      <c r="BE1198" s="33"/>
      <c r="BF1198" s="33"/>
      <c r="BG1198" s="33"/>
      <c r="BH1198" s="33"/>
      <c r="BI1198" s="33"/>
      <c r="BJ1198" s="33">
        <v>0</v>
      </c>
      <c r="BK1198" s="33" t="s">
        <v>31</v>
      </c>
      <c r="BL1198" s="33"/>
      <c r="BM1198" s="33" t="s">
        <v>22259</v>
      </c>
    </row>
    <row r="1199" spans="1:65" x14ac:dyDescent="0.25">
      <c r="A1199" s="33" t="s">
        <v>20630</v>
      </c>
      <c r="B1199" s="33" t="s">
        <v>7417</v>
      </c>
      <c r="C1199" s="33" t="s">
        <v>20631</v>
      </c>
      <c r="D1199" s="33" t="s">
        <v>13574</v>
      </c>
      <c r="E1199" s="33" t="s">
        <v>11800</v>
      </c>
      <c r="F1199" s="33" t="s">
        <v>11550</v>
      </c>
      <c r="G1199" s="33">
        <v>258.8</v>
      </c>
      <c r="H1199" s="33">
        <v>0</v>
      </c>
      <c r="I1199" s="33"/>
      <c r="J1199" s="33" t="s">
        <v>11304</v>
      </c>
      <c r="K1199" s="33" t="s">
        <v>13375</v>
      </c>
      <c r="L1199" s="33">
        <v>105</v>
      </c>
      <c r="M1199" s="33"/>
      <c r="N1199" s="33"/>
      <c r="O1199" s="33"/>
      <c r="P1199" s="33" t="s">
        <v>11306</v>
      </c>
      <c r="Q1199" s="33" t="s">
        <v>11306</v>
      </c>
      <c r="R1199" s="33">
        <v>0</v>
      </c>
      <c r="S1199" s="33">
        <v>0</v>
      </c>
      <c r="T1199" s="33"/>
      <c r="U1199" s="33"/>
      <c r="V1199" s="33"/>
      <c r="W1199" s="33"/>
      <c r="X1199" s="33"/>
      <c r="Y1199" s="33" t="s">
        <v>11308</v>
      </c>
      <c r="Z1199" s="33">
        <v>0</v>
      </c>
      <c r="AA1199" s="33">
        <v>0</v>
      </c>
      <c r="AB1199" s="33">
        <v>0</v>
      </c>
      <c r="AC1199" s="33">
        <v>0</v>
      </c>
      <c r="AD1199" s="33" t="s">
        <v>11803</v>
      </c>
      <c r="AE1199" s="33" t="s">
        <v>20632</v>
      </c>
      <c r="AF1199" s="33" t="s">
        <v>20633</v>
      </c>
      <c r="AG1199" s="33" t="s">
        <v>20634</v>
      </c>
      <c r="AH1199" s="33" t="s">
        <v>20635</v>
      </c>
      <c r="AI1199" s="33" t="s">
        <v>20636</v>
      </c>
      <c r="AJ1199" s="33" t="s">
        <v>20637</v>
      </c>
      <c r="AK1199" s="33" t="s">
        <v>12774</v>
      </c>
      <c r="AL1199" s="33" t="s">
        <v>20457</v>
      </c>
      <c r="AM1199" s="33" t="s">
        <v>20638</v>
      </c>
      <c r="AN1199" s="33"/>
      <c r="AO1199" s="33" t="s">
        <v>11627</v>
      </c>
      <c r="AP1199" s="33" t="s">
        <v>11318</v>
      </c>
      <c r="AQ1199" s="33">
        <v>0</v>
      </c>
      <c r="AR1199" s="33"/>
      <c r="AS1199" s="33"/>
      <c r="AT1199" s="33"/>
      <c r="AU1199" s="33"/>
      <c r="AV1199" s="33"/>
      <c r="AW1199" s="33"/>
      <c r="AX1199" s="33"/>
      <c r="AY1199" s="33"/>
      <c r="AZ1199" s="33"/>
      <c r="BA1199" s="33"/>
      <c r="BB1199" s="33"/>
      <c r="BC1199" s="33" t="s">
        <v>11306</v>
      </c>
      <c r="BD1199" s="33" t="s">
        <v>11318</v>
      </c>
      <c r="BE1199" s="33"/>
      <c r="BF1199" s="33"/>
      <c r="BG1199" s="33"/>
      <c r="BH1199" s="33"/>
      <c r="BI1199" s="33"/>
      <c r="BJ1199" s="33">
        <v>0</v>
      </c>
      <c r="BK1199" s="33" t="s">
        <v>31</v>
      </c>
      <c r="BL1199" s="33"/>
      <c r="BM1199" s="33" t="s">
        <v>22259</v>
      </c>
    </row>
    <row r="1200" spans="1:65" x14ac:dyDescent="0.25">
      <c r="A1200" s="33" t="s">
        <v>20639</v>
      </c>
      <c r="B1200" s="33" t="s">
        <v>20640</v>
      </c>
      <c r="C1200" s="33" t="s">
        <v>20641</v>
      </c>
      <c r="D1200" s="33" t="s">
        <v>13574</v>
      </c>
      <c r="E1200" s="33"/>
      <c r="F1200" s="33" t="s">
        <v>11550</v>
      </c>
      <c r="G1200" s="33">
        <v>252.47</v>
      </c>
      <c r="H1200" s="33">
        <v>0</v>
      </c>
      <c r="I1200" s="33"/>
      <c r="J1200" s="33" t="s">
        <v>11304</v>
      </c>
      <c r="K1200" s="33" t="s">
        <v>11306</v>
      </c>
      <c r="L1200" s="33">
        <v>105</v>
      </c>
      <c r="M1200" s="33"/>
      <c r="N1200" s="33"/>
      <c r="O1200" s="33"/>
      <c r="P1200" s="33" t="s">
        <v>11306</v>
      </c>
      <c r="Q1200" s="33" t="s">
        <v>11306</v>
      </c>
      <c r="R1200" s="33">
        <v>0</v>
      </c>
      <c r="S1200" s="33">
        <v>0</v>
      </c>
      <c r="T1200" s="33"/>
      <c r="U1200" s="33"/>
      <c r="V1200" s="33"/>
      <c r="W1200" s="33"/>
      <c r="X1200" s="33"/>
      <c r="Y1200" s="33" t="s">
        <v>11308</v>
      </c>
      <c r="Z1200" s="33">
        <v>0</v>
      </c>
      <c r="AA1200" s="33">
        <v>0</v>
      </c>
      <c r="AB1200" s="33">
        <v>0</v>
      </c>
      <c r="AC1200" s="33">
        <v>0</v>
      </c>
      <c r="AD1200" s="33" t="s">
        <v>11803</v>
      </c>
      <c r="AE1200" s="33" t="s">
        <v>20642</v>
      </c>
      <c r="AF1200" s="33" t="s">
        <v>20643</v>
      </c>
      <c r="AG1200" s="33" t="s">
        <v>20644</v>
      </c>
      <c r="AH1200" s="33" t="s">
        <v>20645</v>
      </c>
      <c r="AI1200" s="33" t="s">
        <v>20646</v>
      </c>
      <c r="AJ1200" s="33" t="s">
        <v>20647</v>
      </c>
      <c r="AK1200" s="33" t="s">
        <v>12774</v>
      </c>
      <c r="AL1200" s="33" t="s">
        <v>20457</v>
      </c>
      <c r="AM1200" s="33" t="s">
        <v>20648</v>
      </c>
      <c r="AN1200" s="33"/>
      <c r="AO1200" s="33" t="s">
        <v>11627</v>
      </c>
      <c r="AP1200" s="33" t="s">
        <v>11318</v>
      </c>
      <c r="AQ1200" s="33">
        <v>0</v>
      </c>
      <c r="AR1200" s="33"/>
      <c r="AS1200" s="33"/>
      <c r="AT1200" s="33"/>
      <c r="AU1200" s="33"/>
      <c r="AV1200" s="33"/>
      <c r="AW1200" s="33"/>
      <c r="AX1200" s="33"/>
      <c r="AY1200" s="33"/>
      <c r="AZ1200" s="33"/>
      <c r="BA1200" s="33"/>
      <c r="BB1200" s="33"/>
      <c r="BC1200" s="33" t="s">
        <v>11306</v>
      </c>
      <c r="BD1200" s="33" t="s">
        <v>11318</v>
      </c>
      <c r="BE1200" s="33"/>
      <c r="BF1200" s="33"/>
      <c r="BG1200" s="33"/>
      <c r="BH1200" s="33"/>
      <c r="BI1200" s="33"/>
      <c r="BJ1200" s="33">
        <v>0</v>
      </c>
      <c r="BK1200" s="33" t="s">
        <v>31</v>
      </c>
      <c r="BL1200" s="33"/>
      <c r="BM1200" s="33" t="s">
        <v>22259</v>
      </c>
    </row>
    <row r="1201" spans="1:65" x14ac:dyDescent="0.25">
      <c r="A1201" s="33" t="s">
        <v>20649</v>
      </c>
      <c r="B1201" s="33" t="s">
        <v>20650</v>
      </c>
      <c r="C1201" s="33" t="s">
        <v>20651</v>
      </c>
      <c r="D1201" s="33" t="s">
        <v>13574</v>
      </c>
      <c r="E1201" s="33"/>
      <c r="F1201" s="33" t="s">
        <v>11550</v>
      </c>
      <c r="G1201" s="33">
        <v>258.8</v>
      </c>
      <c r="H1201" s="33">
        <v>0</v>
      </c>
      <c r="I1201" s="33"/>
      <c r="J1201" s="33" t="s">
        <v>11304</v>
      </c>
      <c r="K1201" s="33" t="s">
        <v>11306</v>
      </c>
      <c r="L1201" s="33">
        <v>105</v>
      </c>
      <c r="M1201" s="33"/>
      <c r="N1201" s="33"/>
      <c r="O1201" s="33"/>
      <c r="P1201" s="33" t="s">
        <v>11306</v>
      </c>
      <c r="Q1201" s="33" t="s">
        <v>11306</v>
      </c>
      <c r="R1201" s="33">
        <v>0</v>
      </c>
      <c r="S1201" s="33">
        <v>0</v>
      </c>
      <c r="T1201" s="33"/>
      <c r="U1201" s="33"/>
      <c r="V1201" s="33"/>
      <c r="W1201" s="33"/>
      <c r="X1201" s="33"/>
      <c r="Y1201" s="33" t="s">
        <v>11308</v>
      </c>
      <c r="Z1201" s="33">
        <v>0</v>
      </c>
      <c r="AA1201" s="33">
        <v>0</v>
      </c>
      <c r="AB1201" s="33">
        <v>0</v>
      </c>
      <c r="AC1201" s="33">
        <v>0</v>
      </c>
      <c r="AD1201" s="33" t="s">
        <v>11803</v>
      </c>
      <c r="AE1201" s="33" t="s">
        <v>20652</v>
      </c>
      <c r="AF1201" s="33" t="s">
        <v>20653</v>
      </c>
      <c r="AG1201" s="33" t="s">
        <v>20654</v>
      </c>
      <c r="AH1201" s="33" t="s">
        <v>20655</v>
      </c>
      <c r="AI1201" s="33" t="s">
        <v>20656</v>
      </c>
      <c r="AJ1201" s="33" t="s">
        <v>20657</v>
      </c>
      <c r="AK1201" s="33" t="s">
        <v>12774</v>
      </c>
      <c r="AL1201" s="33" t="s">
        <v>20457</v>
      </c>
      <c r="AM1201" s="33" t="s">
        <v>20658</v>
      </c>
      <c r="AN1201" s="33"/>
      <c r="AO1201" s="33" t="s">
        <v>11627</v>
      </c>
      <c r="AP1201" s="33" t="s">
        <v>11318</v>
      </c>
      <c r="AQ1201" s="33">
        <v>0</v>
      </c>
      <c r="AR1201" s="33"/>
      <c r="AS1201" s="33"/>
      <c r="AT1201" s="33"/>
      <c r="AU1201" s="33"/>
      <c r="AV1201" s="33"/>
      <c r="AW1201" s="33"/>
      <c r="AX1201" s="33"/>
      <c r="AY1201" s="33"/>
      <c r="AZ1201" s="33"/>
      <c r="BA1201" s="33"/>
      <c r="BB1201" s="33"/>
      <c r="BC1201" s="33" t="s">
        <v>11306</v>
      </c>
      <c r="BD1201" s="33" t="s">
        <v>11318</v>
      </c>
      <c r="BE1201" s="33"/>
      <c r="BF1201" s="33"/>
      <c r="BG1201" s="33"/>
      <c r="BH1201" s="33"/>
      <c r="BI1201" s="33"/>
      <c r="BJ1201" s="33">
        <v>0</v>
      </c>
      <c r="BK1201" s="33" t="s">
        <v>31</v>
      </c>
      <c r="BL1201" s="33"/>
      <c r="BM1201" s="33" t="s">
        <v>22259</v>
      </c>
    </row>
    <row r="1202" spans="1:65" x14ac:dyDescent="0.25">
      <c r="A1202" s="33" t="s">
        <v>20659</v>
      </c>
      <c r="B1202" s="33" t="s">
        <v>20660</v>
      </c>
      <c r="C1202" s="33" t="s">
        <v>20661</v>
      </c>
      <c r="D1202" s="33" t="s">
        <v>13574</v>
      </c>
      <c r="E1202" s="33" t="s">
        <v>11800</v>
      </c>
      <c r="F1202" s="33" t="s">
        <v>11550</v>
      </c>
      <c r="G1202" s="33">
        <v>258.8</v>
      </c>
      <c r="H1202" s="33">
        <v>0</v>
      </c>
      <c r="I1202" s="33"/>
      <c r="J1202" s="33" t="s">
        <v>11304</v>
      </c>
      <c r="K1202" s="33" t="s">
        <v>12197</v>
      </c>
      <c r="L1202" s="33">
        <v>105</v>
      </c>
      <c r="M1202" s="33"/>
      <c r="N1202" s="33"/>
      <c r="O1202" s="33"/>
      <c r="P1202" s="33" t="s">
        <v>11306</v>
      </c>
      <c r="Q1202" s="33" t="s">
        <v>11306</v>
      </c>
      <c r="R1202" s="33">
        <v>0</v>
      </c>
      <c r="S1202" s="33">
        <v>0</v>
      </c>
      <c r="T1202" s="33"/>
      <c r="U1202" s="33"/>
      <c r="V1202" s="33"/>
      <c r="W1202" s="33"/>
      <c r="X1202" s="33"/>
      <c r="Y1202" s="33" t="s">
        <v>11308</v>
      </c>
      <c r="Z1202" s="33">
        <v>0</v>
      </c>
      <c r="AA1202" s="33">
        <v>0</v>
      </c>
      <c r="AB1202" s="33">
        <v>0</v>
      </c>
      <c r="AC1202" s="33">
        <v>0</v>
      </c>
      <c r="AD1202" s="33" t="s">
        <v>11803</v>
      </c>
      <c r="AE1202" s="33" t="s">
        <v>20662</v>
      </c>
      <c r="AF1202" s="33" t="s">
        <v>20663</v>
      </c>
      <c r="AG1202" s="33" t="s">
        <v>20664</v>
      </c>
      <c r="AH1202" s="33" t="s">
        <v>20665</v>
      </c>
      <c r="AI1202" s="33" t="s">
        <v>20666</v>
      </c>
      <c r="AJ1202" s="33" t="s">
        <v>20667</v>
      </c>
      <c r="AK1202" s="33" t="s">
        <v>12774</v>
      </c>
      <c r="AL1202" s="33" t="s">
        <v>20457</v>
      </c>
      <c r="AM1202" s="33" t="s">
        <v>20668</v>
      </c>
      <c r="AN1202" s="33"/>
      <c r="AO1202" s="33" t="s">
        <v>11627</v>
      </c>
      <c r="AP1202" s="33" t="s">
        <v>11318</v>
      </c>
      <c r="AQ1202" s="33">
        <v>0</v>
      </c>
      <c r="AR1202" s="33"/>
      <c r="AS1202" s="33"/>
      <c r="AT1202" s="33"/>
      <c r="AU1202" s="33"/>
      <c r="AV1202" s="33"/>
      <c r="AW1202" s="33"/>
      <c r="AX1202" s="33"/>
      <c r="AY1202" s="33"/>
      <c r="AZ1202" s="33"/>
      <c r="BA1202" s="33"/>
      <c r="BB1202" s="33"/>
      <c r="BC1202" s="33" t="s">
        <v>11306</v>
      </c>
      <c r="BD1202" s="33" t="s">
        <v>11318</v>
      </c>
      <c r="BE1202" s="33"/>
      <c r="BF1202" s="33"/>
      <c r="BG1202" s="33"/>
      <c r="BH1202" s="33"/>
      <c r="BI1202" s="33"/>
      <c r="BJ1202" s="33">
        <v>0</v>
      </c>
      <c r="BK1202" s="33" t="s">
        <v>31</v>
      </c>
      <c r="BL1202" s="33"/>
      <c r="BM1202" s="33" t="s">
        <v>22259</v>
      </c>
    </row>
    <row r="1203" spans="1:65" x14ac:dyDescent="0.25">
      <c r="A1203" s="33" t="s">
        <v>20669</v>
      </c>
      <c r="B1203" s="33" t="s">
        <v>20670</v>
      </c>
      <c r="C1203" s="33" t="s">
        <v>20671</v>
      </c>
      <c r="D1203" s="33" t="s">
        <v>13574</v>
      </c>
      <c r="E1203" s="33" t="s">
        <v>11800</v>
      </c>
      <c r="F1203" s="33" t="s">
        <v>11550</v>
      </c>
      <c r="G1203" s="33">
        <v>348</v>
      </c>
      <c r="H1203" s="33">
        <v>0</v>
      </c>
      <c r="I1203" s="33"/>
      <c r="J1203" s="33" t="s">
        <v>11304</v>
      </c>
      <c r="K1203" s="33" t="s">
        <v>14781</v>
      </c>
      <c r="L1203" s="33">
        <v>120</v>
      </c>
      <c r="M1203" s="33"/>
      <c r="N1203" s="33"/>
      <c r="O1203" s="33"/>
      <c r="P1203" s="33" t="s">
        <v>11306</v>
      </c>
      <c r="Q1203" s="33" t="s">
        <v>11306</v>
      </c>
      <c r="R1203" s="33">
        <v>0</v>
      </c>
      <c r="S1203" s="33">
        <v>0</v>
      </c>
      <c r="T1203" s="33"/>
      <c r="U1203" s="33"/>
      <c r="V1203" s="33"/>
      <c r="W1203" s="33" t="s">
        <v>14057</v>
      </c>
      <c r="X1203" s="33"/>
      <c r="Y1203" s="33" t="s">
        <v>11308</v>
      </c>
      <c r="Z1203" s="33">
        <v>0</v>
      </c>
      <c r="AA1203" s="33">
        <v>0</v>
      </c>
      <c r="AB1203" s="33">
        <v>0</v>
      </c>
      <c r="AC1203" s="33">
        <v>0</v>
      </c>
      <c r="AD1203" s="33" t="s">
        <v>11803</v>
      </c>
      <c r="AE1203" s="33" t="s">
        <v>20672</v>
      </c>
      <c r="AF1203" s="33" t="s">
        <v>20673</v>
      </c>
      <c r="AG1203" s="33" t="s">
        <v>20674</v>
      </c>
      <c r="AH1203" s="33" t="s">
        <v>20675</v>
      </c>
      <c r="AI1203" s="33" t="s">
        <v>20676</v>
      </c>
      <c r="AJ1203" s="33" t="s">
        <v>20677</v>
      </c>
      <c r="AK1203" s="33" t="s">
        <v>12774</v>
      </c>
      <c r="AL1203" s="33" t="s">
        <v>20457</v>
      </c>
      <c r="AM1203" s="33" t="s">
        <v>20678</v>
      </c>
      <c r="AN1203" s="33"/>
      <c r="AO1203" s="33" t="s">
        <v>11627</v>
      </c>
      <c r="AP1203" s="33" t="s">
        <v>11318</v>
      </c>
      <c r="AQ1203" s="33">
        <v>0</v>
      </c>
      <c r="AR1203" s="33"/>
      <c r="AS1203" s="33"/>
      <c r="AT1203" s="33"/>
      <c r="AU1203" s="33"/>
      <c r="AV1203" s="33"/>
      <c r="AW1203" s="33"/>
      <c r="AX1203" s="33"/>
      <c r="AY1203" s="33"/>
      <c r="AZ1203" s="33"/>
      <c r="BA1203" s="33"/>
      <c r="BB1203" s="33"/>
      <c r="BC1203" s="33" t="s">
        <v>11306</v>
      </c>
      <c r="BD1203" s="33" t="s">
        <v>11318</v>
      </c>
      <c r="BE1203" s="33"/>
      <c r="BF1203" s="33"/>
      <c r="BG1203" s="33"/>
      <c r="BH1203" s="33"/>
      <c r="BI1203" s="33"/>
      <c r="BJ1203" s="33">
        <v>0</v>
      </c>
      <c r="BK1203" s="33" t="s">
        <v>31</v>
      </c>
      <c r="BL1203" s="33"/>
      <c r="BM1203" s="33" t="s">
        <v>22259</v>
      </c>
    </row>
    <row r="1204" spans="1:65" x14ac:dyDescent="0.25">
      <c r="A1204" s="33" t="s">
        <v>20679</v>
      </c>
      <c r="B1204" s="33" t="s">
        <v>20680</v>
      </c>
      <c r="C1204" s="33" t="s">
        <v>20681</v>
      </c>
      <c r="D1204" s="33" t="s">
        <v>13574</v>
      </c>
      <c r="E1204" s="33" t="s">
        <v>11800</v>
      </c>
      <c r="F1204" s="33" t="s">
        <v>11550</v>
      </c>
      <c r="G1204" s="33">
        <v>348</v>
      </c>
      <c r="H1204" s="33">
        <v>0</v>
      </c>
      <c r="I1204" s="33"/>
      <c r="J1204" s="33" t="s">
        <v>11304</v>
      </c>
      <c r="K1204" s="33" t="s">
        <v>14781</v>
      </c>
      <c r="L1204" s="33">
        <v>120</v>
      </c>
      <c r="M1204" s="33"/>
      <c r="N1204" s="33"/>
      <c r="O1204" s="33"/>
      <c r="P1204" s="33" t="s">
        <v>11306</v>
      </c>
      <c r="Q1204" s="33" t="s">
        <v>11306</v>
      </c>
      <c r="R1204" s="33">
        <v>0</v>
      </c>
      <c r="S1204" s="33">
        <v>0</v>
      </c>
      <c r="T1204" s="33"/>
      <c r="U1204" s="33"/>
      <c r="V1204" s="33"/>
      <c r="W1204" s="33" t="s">
        <v>14057</v>
      </c>
      <c r="X1204" s="33"/>
      <c r="Y1204" s="33" t="s">
        <v>11308</v>
      </c>
      <c r="Z1204" s="33">
        <v>0</v>
      </c>
      <c r="AA1204" s="33">
        <v>0</v>
      </c>
      <c r="AB1204" s="33">
        <v>0</v>
      </c>
      <c r="AC1204" s="33">
        <v>0</v>
      </c>
      <c r="AD1204" s="33" t="s">
        <v>11803</v>
      </c>
      <c r="AE1204" s="33" t="s">
        <v>20682</v>
      </c>
      <c r="AF1204" s="33" t="s">
        <v>20683</v>
      </c>
      <c r="AG1204" s="33" t="s">
        <v>20684</v>
      </c>
      <c r="AH1204" s="33" t="s">
        <v>20685</v>
      </c>
      <c r="AI1204" s="33" t="s">
        <v>20686</v>
      </c>
      <c r="AJ1204" s="33" t="s">
        <v>20687</v>
      </c>
      <c r="AK1204" s="33" t="s">
        <v>12774</v>
      </c>
      <c r="AL1204" s="33" t="s">
        <v>20457</v>
      </c>
      <c r="AM1204" s="33" t="s">
        <v>20688</v>
      </c>
      <c r="AN1204" s="33"/>
      <c r="AO1204" s="33" t="s">
        <v>11627</v>
      </c>
      <c r="AP1204" s="33" t="s">
        <v>11318</v>
      </c>
      <c r="AQ1204" s="33">
        <v>0</v>
      </c>
      <c r="AR1204" s="33"/>
      <c r="AS1204" s="33"/>
      <c r="AT1204" s="33"/>
      <c r="AU1204" s="33"/>
      <c r="AV1204" s="33"/>
      <c r="AW1204" s="33"/>
      <c r="AX1204" s="33"/>
      <c r="AY1204" s="33"/>
      <c r="AZ1204" s="33"/>
      <c r="BA1204" s="33"/>
      <c r="BB1204" s="33"/>
      <c r="BC1204" s="33" t="s">
        <v>11306</v>
      </c>
      <c r="BD1204" s="33" t="s">
        <v>11318</v>
      </c>
      <c r="BE1204" s="33"/>
      <c r="BF1204" s="33"/>
      <c r="BG1204" s="33"/>
      <c r="BH1204" s="33"/>
      <c r="BI1204" s="33"/>
      <c r="BJ1204" s="33">
        <v>0</v>
      </c>
      <c r="BK1204" s="33" t="s">
        <v>31</v>
      </c>
      <c r="BL1204" s="33"/>
      <c r="BM1204" s="33" t="s">
        <v>22259</v>
      </c>
    </row>
    <row r="1205" spans="1:65" x14ac:dyDescent="0.25">
      <c r="A1205" s="33" t="s">
        <v>20689</v>
      </c>
      <c r="B1205" s="33" t="s">
        <v>1532</v>
      </c>
      <c r="C1205" s="33" t="s">
        <v>20690</v>
      </c>
      <c r="D1205" s="33" t="s">
        <v>13574</v>
      </c>
      <c r="E1205" s="33" t="s">
        <v>11800</v>
      </c>
      <c r="F1205" s="33" t="s">
        <v>11550</v>
      </c>
      <c r="G1205" s="33">
        <v>338.8</v>
      </c>
      <c r="H1205" s="33">
        <v>0</v>
      </c>
      <c r="I1205" s="33"/>
      <c r="J1205" s="33" t="s">
        <v>11304</v>
      </c>
      <c r="K1205" s="33" t="s">
        <v>14781</v>
      </c>
      <c r="L1205" s="33">
        <v>120</v>
      </c>
      <c r="M1205" s="33"/>
      <c r="N1205" s="33"/>
      <c r="O1205" s="33"/>
      <c r="P1205" s="33" t="s">
        <v>11306</v>
      </c>
      <c r="Q1205" s="33" t="s">
        <v>11306</v>
      </c>
      <c r="R1205" s="33">
        <v>0</v>
      </c>
      <c r="S1205" s="33">
        <v>0</v>
      </c>
      <c r="T1205" s="33"/>
      <c r="U1205" s="33"/>
      <c r="V1205" s="33"/>
      <c r="W1205" s="33" t="s">
        <v>14057</v>
      </c>
      <c r="X1205" s="33"/>
      <c r="Y1205" s="33" t="s">
        <v>11308</v>
      </c>
      <c r="Z1205" s="33">
        <v>0</v>
      </c>
      <c r="AA1205" s="33">
        <v>0</v>
      </c>
      <c r="AB1205" s="33">
        <v>0</v>
      </c>
      <c r="AC1205" s="33">
        <v>0</v>
      </c>
      <c r="AD1205" s="33" t="s">
        <v>11803</v>
      </c>
      <c r="AE1205" s="33" t="s">
        <v>20691</v>
      </c>
      <c r="AF1205" s="33" t="s">
        <v>20692</v>
      </c>
      <c r="AG1205" s="33" t="s">
        <v>20693</v>
      </c>
      <c r="AH1205" s="33" t="s">
        <v>20694</v>
      </c>
      <c r="AI1205" s="33" t="s">
        <v>20695</v>
      </c>
      <c r="AJ1205" s="33" t="s">
        <v>20696</v>
      </c>
      <c r="AK1205" s="33" t="s">
        <v>12774</v>
      </c>
      <c r="AL1205" s="33" t="s">
        <v>20457</v>
      </c>
      <c r="AM1205" s="33" t="s">
        <v>20697</v>
      </c>
      <c r="AN1205" s="33"/>
      <c r="AO1205" s="33" t="s">
        <v>11627</v>
      </c>
      <c r="AP1205" s="33" t="s">
        <v>11318</v>
      </c>
      <c r="AQ1205" s="33">
        <v>0</v>
      </c>
      <c r="AR1205" s="33"/>
      <c r="AS1205" s="33"/>
      <c r="AT1205" s="33"/>
      <c r="AU1205" s="33"/>
      <c r="AV1205" s="33"/>
      <c r="AW1205" s="33"/>
      <c r="AX1205" s="33"/>
      <c r="AY1205" s="33"/>
      <c r="AZ1205" s="33"/>
      <c r="BA1205" s="33"/>
      <c r="BB1205" s="33"/>
      <c r="BC1205" s="33" t="s">
        <v>11306</v>
      </c>
      <c r="BD1205" s="33" t="s">
        <v>11318</v>
      </c>
      <c r="BE1205" s="33"/>
      <c r="BF1205" s="33"/>
      <c r="BG1205" s="33"/>
      <c r="BH1205" s="33"/>
      <c r="BI1205" s="33"/>
      <c r="BJ1205" s="33">
        <v>0</v>
      </c>
      <c r="BK1205" s="33" t="s">
        <v>31</v>
      </c>
      <c r="BL1205" s="33"/>
      <c r="BM1205" s="33" t="s">
        <v>22259</v>
      </c>
    </row>
    <row r="1206" spans="1:65" x14ac:dyDescent="0.25">
      <c r="A1206" s="33" t="s">
        <v>20698</v>
      </c>
      <c r="B1206" s="33" t="s">
        <v>20699</v>
      </c>
      <c r="C1206" s="33" t="s">
        <v>20700</v>
      </c>
      <c r="D1206" s="33" t="s">
        <v>13574</v>
      </c>
      <c r="E1206" s="33" t="s">
        <v>11800</v>
      </c>
      <c r="F1206" s="33" t="s">
        <v>11550</v>
      </c>
      <c r="G1206" s="33">
        <v>338.8</v>
      </c>
      <c r="H1206" s="33">
        <v>0</v>
      </c>
      <c r="I1206" s="33"/>
      <c r="J1206" s="33" t="s">
        <v>11304</v>
      </c>
      <c r="K1206" s="33" t="s">
        <v>14876</v>
      </c>
      <c r="L1206" s="33">
        <v>120</v>
      </c>
      <c r="M1206" s="33"/>
      <c r="N1206" s="33"/>
      <c r="O1206" s="33"/>
      <c r="P1206" s="33" t="s">
        <v>11306</v>
      </c>
      <c r="Q1206" s="33" t="s">
        <v>11306</v>
      </c>
      <c r="R1206" s="33">
        <v>0</v>
      </c>
      <c r="S1206" s="33">
        <v>0</v>
      </c>
      <c r="T1206" s="33" t="s">
        <v>17973</v>
      </c>
      <c r="U1206" s="33" t="s">
        <v>17973</v>
      </c>
      <c r="V1206" s="33"/>
      <c r="W1206" s="33" t="s">
        <v>14057</v>
      </c>
      <c r="X1206" s="33"/>
      <c r="Y1206" s="33" t="s">
        <v>11308</v>
      </c>
      <c r="Z1206" s="33">
        <v>0</v>
      </c>
      <c r="AA1206" s="33">
        <v>0</v>
      </c>
      <c r="AB1206" s="33">
        <v>0</v>
      </c>
      <c r="AC1206" s="33">
        <v>0</v>
      </c>
      <c r="AD1206" s="33" t="s">
        <v>11803</v>
      </c>
      <c r="AE1206" s="33" t="s">
        <v>20701</v>
      </c>
      <c r="AF1206" s="33" t="s">
        <v>20702</v>
      </c>
      <c r="AG1206" s="33" t="s">
        <v>20703</v>
      </c>
      <c r="AH1206" s="33" t="s">
        <v>20704</v>
      </c>
      <c r="AI1206" s="33" t="s">
        <v>20705</v>
      </c>
      <c r="AJ1206" s="33" t="s">
        <v>20706</v>
      </c>
      <c r="AK1206" s="33" t="s">
        <v>12774</v>
      </c>
      <c r="AL1206" s="33" t="s">
        <v>20457</v>
      </c>
      <c r="AM1206" s="33" t="s">
        <v>20707</v>
      </c>
      <c r="AN1206" s="33"/>
      <c r="AO1206" s="33" t="s">
        <v>11627</v>
      </c>
      <c r="AP1206" s="33" t="s">
        <v>11318</v>
      </c>
      <c r="AQ1206" s="33">
        <v>0</v>
      </c>
      <c r="AR1206" s="33"/>
      <c r="AS1206" s="33"/>
      <c r="AT1206" s="33"/>
      <c r="AU1206" s="33"/>
      <c r="AV1206" s="33"/>
      <c r="AW1206" s="33"/>
      <c r="AX1206" s="33"/>
      <c r="AY1206" s="33"/>
      <c r="AZ1206" s="33"/>
      <c r="BA1206" s="33"/>
      <c r="BB1206" s="33"/>
      <c r="BC1206" s="33" t="s">
        <v>11306</v>
      </c>
      <c r="BD1206" s="33" t="s">
        <v>11318</v>
      </c>
      <c r="BE1206" s="33"/>
      <c r="BF1206" s="33"/>
      <c r="BG1206" s="33"/>
      <c r="BH1206" s="33"/>
      <c r="BI1206" s="33"/>
      <c r="BJ1206" s="33">
        <v>0</v>
      </c>
      <c r="BK1206" s="33" t="s">
        <v>31</v>
      </c>
      <c r="BL1206" s="33"/>
      <c r="BM1206" s="33" t="s">
        <v>22259</v>
      </c>
    </row>
    <row r="1207" spans="1:65" x14ac:dyDescent="0.25">
      <c r="A1207" s="33" t="s">
        <v>20708</v>
      </c>
      <c r="B1207" s="33" t="s">
        <v>20709</v>
      </c>
      <c r="C1207" s="33" t="s">
        <v>20710</v>
      </c>
      <c r="D1207" s="33" t="s">
        <v>13574</v>
      </c>
      <c r="E1207" s="33" t="s">
        <v>11800</v>
      </c>
      <c r="F1207" s="33" t="s">
        <v>11550</v>
      </c>
      <c r="G1207" s="33">
        <v>338.8</v>
      </c>
      <c r="H1207" s="33">
        <v>0</v>
      </c>
      <c r="I1207" s="33"/>
      <c r="J1207" s="33" t="s">
        <v>11304</v>
      </c>
      <c r="K1207" s="33" t="s">
        <v>14781</v>
      </c>
      <c r="L1207" s="33">
        <v>120</v>
      </c>
      <c r="M1207" s="33"/>
      <c r="N1207" s="33"/>
      <c r="O1207" s="33"/>
      <c r="P1207" s="33" t="s">
        <v>11306</v>
      </c>
      <c r="Q1207" s="33" t="s">
        <v>11306</v>
      </c>
      <c r="R1207" s="33">
        <v>0</v>
      </c>
      <c r="S1207" s="33">
        <v>0</v>
      </c>
      <c r="T1207" s="33" t="s">
        <v>17973</v>
      </c>
      <c r="U1207" s="33" t="s">
        <v>17973</v>
      </c>
      <c r="V1207" s="33"/>
      <c r="W1207" s="33" t="s">
        <v>14057</v>
      </c>
      <c r="X1207" s="33"/>
      <c r="Y1207" s="33" t="s">
        <v>11308</v>
      </c>
      <c r="Z1207" s="33">
        <v>0</v>
      </c>
      <c r="AA1207" s="33">
        <v>0</v>
      </c>
      <c r="AB1207" s="33">
        <v>0</v>
      </c>
      <c r="AC1207" s="33">
        <v>0</v>
      </c>
      <c r="AD1207" s="33" t="s">
        <v>11803</v>
      </c>
      <c r="AE1207" s="33" t="s">
        <v>20711</v>
      </c>
      <c r="AF1207" s="33" t="s">
        <v>20712</v>
      </c>
      <c r="AG1207" s="33" t="s">
        <v>20713</v>
      </c>
      <c r="AH1207" s="33" t="s">
        <v>20714</v>
      </c>
      <c r="AI1207" s="33" t="s">
        <v>20715</v>
      </c>
      <c r="AJ1207" s="33" t="s">
        <v>20716</v>
      </c>
      <c r="AK1207" s="33" t="s">
        <v>12774</v>
      </c>
      <c r="AL1207" s="33" t="s">
        <v>20457</v>
      </c>
      <c r="AM1207" s="33" t="s">
        <v>20717</v>
      </c>
      <c r="AN1207" s="33"/>
      <c r="AO1207" s="33" t="s">
        <v>11627</v>
      </c>
      <c r="AP1207" s="33" t="s">
        <v>11318</v>
      </c>
      <c r="AQ1207" s="33">
        <v>0</v>
      </c>
      <c r="AR1207" s="33"/>
      <c r="AS1207" s="33"/>
      <c r="AT1207" s="33"/>
      <c r="AU1207" s="33"/>
      <c r="AV1207" s="33"/>
      <c r="AW1207" s="33"/>
      <c r="AX1207" s="33"/>
      <c r="AY1207" s="33"/>
      <c r="AZ1207" s="33"/>
      <c r="BA1207" s="33"/>
      <c r="BB1207" s="33"/>
      <c r="BC1207" s="33" t="s">
        <v>11306</v>
      </c>
      <c r="BD1207" s="33" t="s">
        <v>11318</v>
      </c>
      <c r="BE1207" s="33"/>
      <c r="BF1207" s="33"/>
      <c r="BG1207" s="33"/>
      <c r="BH1207" s="33"/>
      <c r="BI1207" s="33"/>
      <c r="BJ1207" s="33">
        <v>0</v>
      </c>
      <c r="BK1207" s="33" t="s">
        <v>31</v>
      </c>
      <c r="BL1207" s="33"/>
      <c r="BM1207" s="33" t="s">
        <v>22259</v>
      </c>
    </row>
    <row r="1208" spans="1:65" x14ac:dyDescent="0.25">
      <c r="A1208" s="33" t="s">
        <v>20718</v>
      </c>
      <c r="B1208" s="33" t="s">
        <v>20719</v>
      </c>
      <c r="C1208" s="33" t="s">
        <v>20720</v>
      </c>
      <c r="D1208" s="33" t="s">
        <v>13574</v>
      </c>
      <c r="E1208" s="33" t="s">
        <v>11800</v>
      </c>
      <c r="F1208" s="33" t="s">
        <v>11550</v>
      </c>
      <c r="G1208" s="33">
        <v>338.8</v>
      </c>
      <c r="H1208" s="33">
        <v>0</v>
      </c>
      <c r="I1208" s="33"/>
      <c r="J1208" s="33" t="s">
        <v>11304</v>
      </c>
      <c r="K1208" s="33" t="s">
        <v>14864</v>
      </c>
      <c r="L1208" s="33">
        <v>120</v>
      </c>
      <c r="M1208" s="33"/>
      <c r="N1208" s="33"/>
      <c r="O1208" s="33"/>
      <c r="P1208" s="33" t="s">
        <v>11306</v>
      </c>
      <c r="Q1208" s="33" t="s">
        <v>11306</v>
      </c>
      <c r="R1208" s="33">
        <v>0</v>
      </c>
      <c r="S1208" s="33">
        <v>0</v>
      </c>
      <c r="T1208" s="33" t="s">
        <v>17973</v>
      </c>
      <c r="U1208" s="33" t="s">
        <v>17973</v>
      </c>
      <c r="V1208" s="33"/>
      <c r="W1208" s="33" t="s">
        <v>14057</v>
      </c>
      <c r="X1208" s="33"/>
      <c r="Y1208" s="33" t="s">
        <v>11308</v>
      </c>
      <c r="Z1208" s="33">
        <v>0</v>
      </c>
      <c r="AA1208" s="33">
        <v>0</v>
      </c>
      <c r="AB1208" s="33">
        <v>0</v>
      </c>
      <c r="AC1208" s="33">
        <v>0</v>
      </c>
      <c r="AD1208" s="33" t="s">
        <v>11803</v>
      </c>
      <c r="AE1208" s="33" t="s">
        <v>20721</v>
      </c>
      <c r="AF1208" s="33" t="s">
        <v>20722</v>
      </c>
      <c r="AG1208" s="33" t="s">
        <v>20723</v>
      </c>
      <c r="AH1208" s="33" t="s">
        <v>20724</v>
      </c>
      <c r="AI1208" s="33" t="s">
        <v>20725</v>
      </c>
      <c r="AJ1208" s="33" t="s">
        <v>20726</v>
      </c>
      <c r="AK1208" s="33" t="s">
        <v>12774</v>
      </c>
      <c r="AL1208" s="33" t="s">
        <v>20457</v>
      </c>
      <c r="AM1208" s="33" t="s">
        <v>20727</v>
      </c>
      <c r="AN1208" s="33"/>
      <c r="AO1208" s="33" t="s">
        <v>11627</v>
      </c>
      <c r="AP1208" s="33" t="s">
        <v>11318</v>
      </c>
      <c r="AQ1208" s="33">
        <v>0</v>
      </c>
      <c r="AR1208" s="33"/>
      <c r="AS1208" s="33"/>
      <c r="AT1208" s="33"/>
      <c r="AU1208" s="33"/>
      <c r="AV1208" s="33"/>
      <c r="AW1208" s="33"/>
      <c r="AX1208" s="33"/>
      <c r="AY1208" s="33"/>
      <c r="AZ1208" s="33"/>
      <c r="BA1208" s="33"/>
      <c r="BB1208" s="33"/>
      <c r="BC1208" s="33" t="s">
        <v>11306</v>
      </c>
      <c r="BD1208" s="33" t="s">
        <v>11318</v>
      </c>
      <c r="BE1208" s="33"/>
      <c r="BF1208" s="33"/>
      <c r="BG1208" s="33"/>
      <c r="BH1208" s="33"/>
      <c r="BI1208" s="33"/>
      <c r="BJ1208" s="33">
        <v>0</v>
      </c>
      <c r="BK1208" s="33" t="s">
        <v>31</v>
      </c>
      <c r="BL1208" s="33"/>
      <c r="BM1208" s="33" t="s">
        <v>22259</v>
      </c>
    </row>
    <row r="1209" spans="1:65" x14ac:dyDescent="0.25">
      <c r="A1209" s="33" t="s">
        <v>20728</v>
      </c>
      <c r="B1209" s="33" t="s">
        <v>20729</v>
      </c>
      <c r="C1209" s="33" t="s">
        <v>20730</v>
      </c>
      <c r="D1209" s="33" t="s">
        <v>13574</v>
      </c>
      <c r="E1209" s="33" t="s">
        <v>11800</v>
      </c>
      <c r="F1209" s="33" t="s">
        <v>11550</v>
      </c>
      <c r="G1209" s="33">
        <v>338.8</v>
      </c>
      <c r="H1209" s="33">
        <v>0</v>
      </c>
      <c r="I1209" s="33"/>
      <c r="J1209" s="33" t="s">
        <v>11304</v>
      </c>
      <c r="K1209" s="33" t="s">
        <v>14781</v>
      </c>
      <c r="L1209" s="33">
        <v>120</v>
      </c>
      <c r="M1209" s="33"/>
      <c r="N1209" s="33"/>
      <c r="O1209" s="33"/>
      <c r="P1209" s="33" t="s">
        <v>11306</v>
      </c>
      <c r="Q1209" s="33" t="s">
        <v>11306</v>
      </c>
      <c r="R1209" s="33">
        <v>0</v>
      </c>
      <c r="S1209" s="33">
        <v>0</v>
      </c>
      <c r="T1209" s="33" t="s">
        <v>17973</v>
      </c>
      <c r="U1209" s="33" t="s">
        <v>17973</v>
      </c>
      <c r="V1209" s="33"/>
      <c r="W1209" s="33" t="s">
        <v>14057</v>
      </c>
      <c r="X1209" s="33"/>
      <c r="Y1209" s="33" t="s">
        <v>11308</v>
      </c>
      <c r="Z1209" s="33">
        <v>0</v>
      </c>
      <c r="AA1209" s="33">
        <v>0</v>
      </c>
      <c r="AB1209" s="33">
        <v>0</v>
      </c>
      <c r="AC1209" s="33">
        <v>0</v>
      </c>
      <c r="AD1209" s="33" t="s">
        <v>11803</v>
      </c>
      <c r="AE1209" s="33" t="s">
        <v>20731</v>
      </c>
      <c r="AF1209" s="33" t="s">
        <v>20732</v>
      </c>
      <c r="AG1209" s="33" t="s">
        <v>20733</v>
      </c>
      <c r="AH1209" s="33" t="s">
        <v>20734</v>
      </c>
      <c r="AI1209" s="33" t="s">
        <v>20735</v>
      </c>
      <c r="AJ1209" s="33" t="s">
        <v>20736</v>
      </c>
      <c r="AK1209" s="33" t="s">
        <v>12774</v>
      </c>
      <c r="AL1209" s="33" t="s">
        <v>20457</v>
      </c>
      <c r="AM1209" s="33" t="s">
        <v>20737</v>
      </c>
      <c r="AN1209" s="33"/>
      <c r="AO1209" s="33" t="s">
        <v>11627</v>
      </c>
      <c r="AP1209" s="33" t="s">
        <v>11318</v>
      </c>
      <c r="AQ1209" s="33">
        <v>0</v>
      </c>
      <c r="AR1209" s="33"/>
      <c r="AS1209" s="33"/>
      <c r="AT1209" s="33"/>
      <c r="AU1209" s="33"/>
      <c r="AV1209" s="33"/>
      <c r="AW1209" s="33"/>
      <c r="AX1209" s="33"/>
      <c r="AY1209" s="33"/>
      <c r="AZ1209" s="33"/>
      <c r="BA1209" s="33"/>
      <c r="BB1209" s="33"/>
      <c r="BC1209" s="33" t="s">
        <v>11306</v>
      </c>
      <c r="BD1209" s="33" t="s">
        <v>11318</v>
      </c>
      <c r="BE1209" s="33"/>
      <c r="BF1209" s="33"/>
      <c r="BG1209" s="33"/>
      <c r="BH1209" s="33"/>
      <c r="BI1209" s="33"/>
      <c r="BJ1209" s="33">
        <v>0</v>
      </c>
      <c r="BK1209" s="33" t="s">
        <v>31</v>
      </c>
      <c r="BL1209" s="33"/>
      <c r="BM1209" s="33" t="s">
        <v>22259</v>
      </c>
    </row>
    <row r="1210" spans="1:65" x14ac:dyDescent="0.25">
      <c r="A1210" s="33" t="s">
        <v>20738</v>
      </c>
      <c r="B1210" s="33" t="s">
        <v>20739</v>
      </c>
      <c r="C1210" s="33" t="s">
        <v>20740</v>
      </c>
      <c r="D1210" s="33" t="s">
        <v>13574</v>
      </c>
      <c r="E1210" s="33" t="s">
        <v>11800</v>
      </c>
      <c r="F1210" s="33" t="s">
        <v>11550</v>
      </c>
      <c r="G1210" s="33">
        <v>338.8</v>
      </c>
      <c r="H1210" s="33">
        <v>0</v>
      </c>
      <c r="I1210" s="33"/>
      <c r="J1210" s="33" t="s">
        <v>11304</v>
      </c>
      <c r="K1210" s="33" t="s">
        <v>14781</v>
      </c>
      <c r="L1210" s="33">
        <v>120</v>
      </c>
      <c r="M1210" s="33"/>
      <c r="N1210" s="33"/>
      <c r="O1210" s="33"/>
      <c r="P1210" s="33" t="s">
        <v>11306</v>
      </c>
      <c r="Q1210" s="33" t="s">
        <v>11306</v>
      </c>
      <c r="R1210" s="33">
        <v>0</v>
      </c>
      <c r="S1210" s="33">
        <v>0</v>
      </c>
      <c r="T1210" s="33" t="s">
        <v>17973</v>
      </c>
      <c r="U1210" s="33" t="s">
        <v>17973</v>
      </c>
      <c r="V1210" s="33"/>
      <c r="W1210" s="33" t="s">
        <v>14057</v>
      </c>
      <c r="X1210" s="33"/>
      <c r="Y1210" s="33" t="s">
        <v>11308</v>
      </c>
      <c r="Z1210" s="33">
        <v>0</v>
      </c>
      <c r="AA1210" s="33">
        <v>0</v>
      </c>
      <c r="AB1210" s="33">
        <v>0</v>
      </c>
      <c r="AC1210" s="33">
        <v>0</v>
      </c>
      <c r="AD1210" s="33" t="s">
        <v>11803</v>
      </c>
      <c r="AE1210" s="33" t="s">
        <v>20741</v>
      </c>
      <c r="AF1210" s="33" t="s">
        <v>20742</v>
      </c>
      <c r="AG1210" s="33" t="s">
        <v>20743</v>
      </c>
      <c r="AH1210" s="33" t="s">
        <v>20744</v>
      </c>
      <c r="AI1210" s="33" t="s">
        <v>20745</v>
      </c>
      <c r="AJ1210" s="33" t="s">
        <v>20746</v>
      </c>
      <c r="AK1210" s="33" t="s">
        <v>12774</v>
      </c>
      <c r="AL1210" s="33" t="s">
        <v>20457</v>
      </c>
      <c r="AM1210" s="33" t="s">
        <v>20747</v>
      </c>
      <c r="AN1210" s="33"/>
      <c r="AO1210" s="33" t="s">
        <v>11627</v>
      </c>
      <c r="AP1210" s="33" t="s">
        <v>11318</v>
      </c>
      <c r="AQ1210" s="33">
        <v>0</v>
      </c>
      <c r="AR1210" s="33"/>
      <c r="AS1210" s="33"/>
      <c r="AT1210" s="33"/>
      <c r="AU1210" s="33"/>
      <c r="AV1210" s="33"/>
      <c r="AW1210" s="33"/>
      <c r="AX1210" s="33"/>
      <c r="AY1210" s="33"/>
      <c r="AZ1210" s="33"/>
      <c r="BA1210" s="33"/>
      <c r="BB1210" s="33"/>
      <c r="BC1210" s="33" t="s">
        <v>11306</v>
      </c>
      <c r="BD1210" s="33" t="s">
        <v>11318</v>
      </c>
      <c r="BE1210" s="33"/>
      <c r="BF1210" s="33"/>
      <c r="BG1210" s="33"/>
      <c r="BH1210" s="33"/>
      <c r="BI1210" s="33"/>
      <c r="BJ1210" s="33">
        <v>0</v>
      </c>
      <c r="BK1210" s="33" t="s">
        <v>31</v>
      </c>
      <c r="BL1210" s="33"/>
      <c r="BM1210" s="33" t="s">
        <v>22259</v>
      </c>
    </row>
    <row r="1211" spans="1:65" x14ac:dyDescent="0.25">
      <c r="A1211" s="33" t="s">
        <v>20748</v>
      </c>
      <c r="B1211" s="33" t="s">
        <v>20749</v>
      </c>
      <c r="C1211" s="33" t="s">
        <v>20750</v>
      </c>
      <c r="D1211" s="33"/>
      <c r="E1211" s="33" t="s">
        <v>11800</v>
      </c>
      <c r="F1211" s="33" t="s">
        <v>11550</v>
      </c>
      <c r="G1211" s="33">
        <v>263.24</v>
      </c>
      <c r="H1211" s="33">
        <v>0</v>
      </c>
      <c r="I1211" s="33"/>
      <c r="J1211" s="33" t="s">
        <v>11304</v>
      </c>
      <c r="K1211" s="33" t="s">
        <v>11306</v>
      </c>
      <c r="L1211" s="33">
        <v>0</v>
      </c>
      <c r="M1211" s="33"/>
      <c r="N1211" s="33"/>
      <c r="O1211" s="33"/>
      <c r="P1211" s="33" t="s">
        <v>11306</v>
      </c>
      <c r="Q1211" s="33" t="s">
        <v>11306</v>
      </c>
      <c r="R1211" s="33">
        <v>0</v>
      </c>
      <c r="S1211" s="33">
        <v>0</v>
      </c>
      <c r="T1211" s="33"/>
      <c r="U1211" s="33"/>
      <c r="V1211" s="33" t="s">
        <v>20751</v>
      </c>
      <c r="W1211" s="33"/>
      <c r="X1211" s="33"/>
      <c r="Y1211" s="33" t="s">
        <v>11308</v>
      </c>
      <c r="Z1211" s="33">
        <v>0</v>
      </c>
      <c r="AA1211" s="33">
        <v>0</v>
      </c>
      <c r="AB1211" s="33">
        <v>0</v>
      </c>
      <c r="AC1211" s="33">
        <v>0</v>
      </c>
      <c r="AD1211" s="33" t="s">
        <v>14046</v>
      </c>
      <c r="AE1211" s="33" t="s">
        <v>20752</v>
      </c>
      <c r="AF1211" s="33" t="s">
        <v>20753</v>
      </c>
      <c r="AG1211" s="33" t="s">
        <v>20754</v>
      </c>
      <c r="AH1211" s="33" t="s">
        <v>20755</v>
      </c>
      <c r="AI1211" s="33" t="s">
        <v>20756</v>
      </c>
      <c r="AJ1211" s="33" t="s">
        <v>20757</v>
      </c>
      <c r="AK1211" s="33" t="s">
        <v>12774</v>
      </c>
      <c r="AL1211" s="33"/>
      <c r="AM1211" s="33"/>
      <c r="AN1211" s="33"/>
      <c r="AO1211" s="33" t="s">
        <v>11627</v>
      </c>
      <c r="AP1211" s="33" t="s">
        <v>11318</v>
      </c>
      <c r="AQ1211" s="33">
        <v>0</v>
      </c>
      <c r="AR1211" s="33"/>
      <c r="AS1211" s="33"/>
      <c r="AT1211" s="33"/>
      <c r="AU1211" s="33"/>
      <c r="AV1211" s="33"/>
      <c r="AW1211" s="33"/>
      <c r="AX1211" s="33"/>
      <c r="AY1211" s="33"/>
      <c r="AZ1211" s="33"/>
      <c r="BA1211" s="33"/>
      <c r="BB1211" s="33"/>
      <c r="BC1211" s="33" t="s">
        <v>11306</v>
      </c>
      <c r="BD1211" s="33" t="s">
        <v>11318</v>
      </c>
      <c r="BE1211" s="33"/>
      <c r="BF1211" s="33"/>
      <c r="BG1211" s="33"/>
      <c r="BH1211" s="33"/>
      <c r="BI1211" s="33"/>
      <c r="BJ1211" s="33">
        <v>0</v>
      </c>
      <c r="BK1211" s="33" t="s">
        <v>31</v>
      </c>
      <c r="BL1211" s="33"/>
      <c r="BM1211" s="33" t="s">
        <v>22259</v>
      </c>
    </row>
    <row r="1212" spans="1:65" x14ac:dyDescent="0.25">
      <c r="A1212" s="33" t="s">
        <v>20758</v>
      </c>
      <c r="B1212" s="33" t="s">
        <v>11231</v>
      </c>
      <c r="C1212" s="33" t="s">
        <v>20759</v>
      </c>
      <c r="D1212" s="33" t="s">
        <v>13574</v>
      </c>
      <c r="E1212" s="33"/>
      <c r="F1212" s="33" t="s">
        <v>11550</v>
      </c>
      <c r="G1212" s="33">
        <v>150</v>
      </c>
      <c r="H1212" s="33">
        <v>0</v>
      </c>
      <c r="I1212" s="33"/>
      <c r="J1212" s="33" t="s">
        <v>11304</v>
      </c>
      <c r="K1212" s="33" t="s">
        <v>11306</v>
      </c>
      <c r="L1212" s="33">
        <v>105</v>
      </c>
      <c r="M1212" s="33"/>
      <c r="N1212" s="33"/>
      <c r="O1212" s="33"/>
      <c r="P1212" s="33" t="s">
        <v>11306</v>
      </c>
      <c r="Q1212" s="33" t="s">
        <v>11306</v>
      </c>
      <c r="R1212" s="33">
        <v>0</v>
      </c>
      <c r="S1212" s="33">
        <v>0</v>
      </c>
      <c r="T1212" s="33"/>
      <c r="U1212" s="33"/>
      <c r="V1212" s="33"/>
      <c r="W1212" s="33"/>
      <c r="X1212" s="33"/>
      <c r="Y1212" s="33" t="s">
        <v>11308</v>
      </c>
      <c r="Z1212" s="33">
        <v>0</v>
      </c>
      <c r="AA1212" s="33">
        <v>0</v>
      </c>
      <c r="AB1212" s="33">
        <v>0</v>
      </c>
      <c r="AC1212" s="33">
        <v>0</v>
      </c>
      <c r="AD1212" s="33" t="s">
        <v>11803</v>
      </c>
      <c r="AE1212" s="33"/>
      <c r="AF1212" s="33"/>
      <c r="AG1212" s="33"/>
      <c r="AH1212" s="33"/>
      <c r="AI1212" s="33"/>
      <c r="AJ1212" s="33"/>
      <c r="AK1212" s="33"/>
      <c r="AL1212" s="33" t="s">
        <v>20749</v>
      </c>
      <c r="AM1212" s="33" t="s">
        <v>20760</v>
      </c>
      <c r="AN1212" s="33"/>
      <c r="AO1212" s="33"/>
      <c r="AP1212" s="33" t="s">
        <v>11318</v>
      </c>
      <c r="AQ1212" s="33">
        <v>0</v>
      </c>
      <c r="AR1212" s="33"/>
      <c r="AS1212" s="33"/>
      <c r="AT1212" s="33"/>
      <c r="AU1212" s="33"/>
      <c r="AV1212" s="33"/>
      <c r="AW1212" s="33"/>
      <c r="AX1212" s="33"/>
      <c r="AY1212" s="33"/>
      <c r="AZ1212" s="33"/>
      <c r="BA1212" s="33"/>
      <c r="BB1212" s="33"/>
      <c r="BC1212" s="33" t="s">
        <v>11306</v>
      </c>
      <c r="BD1212" s="33" t="s">
        <v>11318</v>
      </c>
      <c r="BE1212" s="33"/>
      <c r="BF1212" s="33"/>
      <c r="BG1212" s="33"/>
      <c r="BH1212" s="33"/>
      <c r="BI1212" s="33"/>
      <c r="BJ1212" s="33">
        <v>0</v>
      </c>
      <c r="BK1212" s="33" t="s">
        <v>31</v>
      </c>
      <c r="BL1212" s="33"/>
      <c r="BM1212" s="33" t="s">
        <v>22259</v>
      </c>
    </row>
    <row r="1213" spans="1:65" x14ac:dyDescent="0.25">
      <c r="A1213" s="33" t="s">
        <v>20761</v>
      </c>
      <c r="B1213" s="33" t="s">
        <v>20762</v>
      </c>
      <c r="C1213" s="33" t="s">
        <v>20763</v>
      </c>
      <c r="D1213" s="33" t="s">
        <v>13574</v>
      </c>
      <c r="E1213" s="33"/>
      <c r="F1213" s="33" t="s">
        <v>11550</v>
      </c>
      <c r="G1213" s="33">
        <v>150</v>
      </c>
      <c r="H1213" s="33">
        <v>0</v>
      </c>
      <c r="I1213" s="33"/>
      <c r="J1213" s="33" t="s">
        <v>11304</v>
      </c>
      <c r="K1213" s="33" t="s">
        <v>11306</v>
      </c>
      <c r="L1213" s="33">
        <v>105</v>
      </c>
      <c r="M1213" s="33"/>
      <c r="N1213" s="33"/>
      <c r="O1213" s="33"/>
      <c r="P1213" s="33" t="s">
        <v>11306</v>
      </c>
      <c r="Q1213" s="33" t="s">
        <v>11306</v>
      </c>
      <c r="R1213" s="33">
        <v>0</v>
      </c>
      <c r="S1213" s="33">
        <v>0</v>
      </c>
      <c r="T1213" s="33"/>
      <c r="U1213" s="33"/>
      <c r="V1213" s="33"/>
      <c r="W1213" s="33"/>
      <c r="X1213" s="33"/>
      <c r="Y1213" s="33" t="s">
        <v>11308</v>
      </c>
      <c r="Z1213" s="33">
        <v>0</v>
      </c>
      <c r="AA1213" s="33">
        <v>0</v>
      </c>
      <c r="AB1213" s="33">
        <v>0</v>
      </c>
      <c r="AC1213" s="33">
        <v>0</v>
      </c>
      <c r="AD1213" s="33" t="s">
        <v>11803</v>
      </c>
      <c r="AE1213" s="33"/>
      <c r="AF1213" s="33"/>
      <c r="AG1213" s="33"/>
      <c r="AH1213" s="33"/>
      <c r="AI1213" s="33"/>
      <c r="AJ1213" s="33"/>
      <c r="AK1213" s="33"/>
      <c r="AL1213" s="33" t="s">
        <v>20749</v>
      </c>
      <c r="AM1213" s="33" t="s">
        <v>20764</v>
      </c>
      <c r="AN1213" s="33"/>
      <c r="AO1213" s="33"/>
      <c r="AP1213" s="33" t="s">
        <v>11318</v>
      </c>
      <c r="AQ1213" s="33">
        <v>0</v>
      </c>
      <c r="AR1213" s="33"/>
      <c r="AS1213" s="33"/>
      <c r="AT1213" s="33"/>
      <c r="AU1213" s="33"/>
      <c r="AV1213" s="33"/>
      <c r="AW1213" s="33"/>
      <c r="AX1213" s="33"/>
      <c r="AY1213" s="33"/>
      <c r="AZ1213" s="33"/>
      <c r="BA1213" s="33"/>
      <c r="BB1213" s="33"/>
      <c r="BC1213" s="33" t="s">
        <v>11306</v>
      </c>
      <c r="BD1213" s="33" t="s">
        <v>11318</v>
      </c>
      <c r="BE1213" s="33"/>
      <c r="BF1213" s="33"/>
      <c r="BG1213" s="33"/>
      <c r="BH1213" s="33"/>
      <c r="BI1213" s="33"/>
      <c r="BJ1213" s="33">
        <v>0</v>
      </c>
      <c r="BK1213" s="33" t="s">
        <v>31</v>
      </c>
      <c r="BL1213" s="33"/>
      <c r="BM1213" s="33" t="s">
        <v>22259</v>
      </c>
    </row>
    <row r="1214" spans="1:65" x14ac:dyDescent="0.25">
      <c r="A1214" s="33" t="s">
        <v>20765</v>
      </c>
      <c r="B1214" s="33" t="s">
        <v>20766</v>
      </c>
      <c r="C1214" s="33" t="s">
        <v>20767</v>
      </c>
      <c r="D1214" s="33" t="s">
        <v>13574</v>
      </c>
      <c r="E1214" s="33"/>
      <c r="F1214" s="33" t="s">
        <v>11550</v>
      </c>
      <c r="G1214" s="33">
        <v>150</v>
      </c>
      <c r="H1214" s="33">
        <v>0</v>
      </c>
      <c r="I1214" s="33"/>
      <c r="J1214" s="33" t="s">
        <v>11304</v>
      </c>
      <c r="K1214" s="33" t="s">
        <v>11306</v>
      </c>
      <c r="L1214" s="33">
        <v>105</v>
      </c>
      <c r="M1214" s="33"/>
      <c r="N1214" s="33"/>
      <c r="O1214" s="33"/>
      <c r="P1214" s="33" t="s">
        <v>11306</v>
      </c>
      <c r="Q1214" s="33" t="s">
        <v>11306</v>
      </c>
      <c r="R1214" s="33">
        <v>0</v>
      </c>
      <c r="S1214" s="33">
        <v>0</v>
      </c>
      <c r="T1214" s="33"/>
      <c r="U1214" s="33"/>
      <c r="V1214" s="33"/>
      <c r="W1214" s="33"/>
      <c r="X1214" s="33"/>
      <c r="Y1214" s="33" t="s">
        <v>11308</v>
      </c>
      <c r="Z1214" s="33">
        <v>0</v>
      </c>
      <c r="AA1214" s="33">
        <v>0</v>
      </c>
      <c r="AB1214" s="33">
        <v>0</v>
      </c>
      <c r="AC1214" s="33">
        <v>0</v>
      </c>
      <c r="AD1214" s="33" t="s">
        <v>11803</v>
      </c>
      <c r="AE1214" s="33"/>
      <c r="AF1214" s="33"/>
      <c r="AG1214" s="33"/>
      <c r="AH1214" s="33"/>
      <c r="AI1214" s="33"/>
      <c r="AJ1214" s="33"/>
      <c r="AK1214" s="33"/>
      <c r="AL1214" s="33" t="s">
        <v>20749</v>
      </c>
      <c r="AM1214" s="33" t="s">
        <v>20768</v>
      </c>
      <c r="AN1214" s="33"/>
      <c r="AO1214" s="33"/>
      <c r="AP1214" s="33" t="s">
        <v>11318</v>
      </c>
      <c r="AQ1214" s="33">
        <v>0</v>
      </c>
      <c r="AR1214" s="33"/>
      <c r="AS1214" s="33"/>
      <c r="AT1214" s="33"/>
      <c r="AU1214" s="33"/>
      <c r="AV1214" s="33"/>
      <c r="AW1214" s="33"/>
      <c r="AX1214" s="33"/>
      <c r="AY1214" s="33"/>
      <c r="AZ1214" s="33"/>
      <c r="BA1214" s="33"/>
      <c r="BB1214" s="33"/>
      <c r="BC1214" s="33" t="s">
        <v>11306</v>
      </c>
      <c r="BD1214" s="33" t="s">
        <v>11318</v>
      </c>
      <c r="BE1214" s="33"/>
      <c r="BF1214" s="33"/>
      <c r="BG1214" s="33"/>
      <c r="BH1214" s="33"/>
      <c r="BI1214" s="33"/>
      <c r="BJ1214" s="33">
        <v>0</v>
      </c>
      <c r="BK1214" s="33" t="s">
        <v>31</v>
      </c>
      <c r="BL1214" s="33"/>
      <c r="BM1214" s="33" t="s">
        <v>22259</v>
      </c>
    </row>
    <row r="1215" spans="1:65" x14ac:dyDescent="0.25">
      <c r="A1215" s="33" t="s">
        <v>20769</v>
      </c>
      <c r="B1215" s="33" t="s">
        <v>20770</v>
      </c>
      <c r="C1215" s="33" t="s">
        <v>20771</v>
      </c>
      <c r="D1215" s="33" t="s">
        <v>13574</v>
      </c>
      <c r="E1215" s="33"/>
      <c r="F1215" s="33" t="s">
        <v>11550</v>
      </c>
      <c r="G1215" s="33">
        <v>150</v>
      </c>
      <c r="H1215" s="33">
        <v>0</v>
      </c>
      <c r="I1215" s="33"/>
      <c r="J1215" s="33" t="s">
        <v>11304</v>
      </c>
      <c r="K1215" s="33" t="s">
        <v>11306</v>
      </c>
      <c r="L1215" s="33">
        <v>105</v>
      </c>
      <c r="M1215" s="33"/>
      <c r="N1215" s="33"/>
      <c r="O1215" s="33"/>
      <c r="P1215" s="33" t="s">
        <v>11306</v>
      </c>
      <c r="Q1215" s="33" t="s">
        <v>11306</v>
      </c>
      <c r="R1215" s="33">
        <v>0</v>
      </c>
      <c r="S1215" s="33">
        <v>0</v>
      </c>
      <c r="T1215" s="33"/>
      <c r="U1215" s="33"/>
      <c r="V1215" s="33"/>
      <c r="W1215" s="33"/>
      <c r="X1215" s="33"/>
      <c r="Y1215" s="33" t="s">
        <v>11308</v>
      </c>
      <c r="Z1215" s="33">
        <v>0</v>
      </c>
      <c r="AA1215" s="33">
        <v>0</v>
      </c>
      <c r="AB1215" s="33">
        <v>0</v>
      </c>
      <c r="AC1215" s="33">
        <v>0</v>
      </c>
      <c r="AD1215" s="33" t="s">
        <v>11803</v>
      </c>
      <c r="AE1215" s="33" t="s">
        <v>20772</v>
      </c>
      <c r="AF1215" s="33" t="s">
        <v>20773</v>
      </c>
      <c r="AG1215" s="33" t="s">
        <v>20774</v>
      </c>
      <c r="AH1215" s="33" t="s">
        <v>20775</v>
      </c>
      <c r="AI1215" s="33" t="s">
        <v>20776</v>
      </c>
      <c r="AJ1215" s="33" t="s">
        <v>20777</v>
      </c>
      <c r="AK1215" s="33" t="s">
        <v>12774</v>
      </c>
      <c r="AL1215" s="33" t="s">
        <v>20749</v>
      </c>
      <c r="AM1215" s="33" t="s">
        <v>20778</v>
      </c>
      <c r="AN1215" s="33"/>
      <c r="AO1215" s="33" t="s">
        <v>11627</v>
      </c>
      <c r="AP1215" s="33" t="s">
        <v>11318</v>
      </c>
      <c r="AQ1215" s="33">
        <v>0</v>
      </c>
      <c r="AR1215" s="33"/>
      <c r="AS1215" s="33"/>
      <c r="AT1215" s="33"/>
      <c r="AU1215" s="33"/>
      <c r="AV1215" s="33"/>
      <c r="AW1215" s="33"/>
      <c r="AX1215" s="33"/>
      <c r="AY1215" s="33"/>
      <c r="AZ1215" s="33"/>
      <c r="BA1215" s="33"/>
      <c r="BB1215" s="33"/>
      <c r="BC1215" s="33" t="s">
        <v>11306</v>
      </c>
      <c r="BD1215" s="33" t="s">
        <v>11318</v>
      </c>
      <c r="BE1215" s="33"/>
      <c r="BF1215" s="33"/>
      <c r="BG1215" s="33"/>
      <c r="BH1215" s="33"/>
      <c r="BI1215" s="33"/>
      <c r="BJ1215" s="33">
        <v>0</v>
      </c>
      <c r="BK1215" s="33" t="s">
        <v>31</v>
      </c>
      <c r="BL1215" s="33"/>
      <c r="BM1215" s="33" t="s">
        <v>22259</v>
      </c>
    </row>
    <row r="1216" spans="1:65" x14ac:dyDescent="0.25">
      <c r="A1216" s="33" t="s">
        <v>20779</v>
      </c>
      <c r="B1216" s="33" t="s">
        <v>20780</v>
      </c>
      <c r="C1216" s="33" t="s">
        <v>20781</v>
      </c>
      <c r="D1216" s="33" t="s">
        <v>13574</v>
      </c>
      <c r="E1216" s="33"/>
      <c r="F1216" s="33" t="s">
        <v>11550</v>
      </c>
      <c r="G1216" s="33">
        <v>150</v>
      </c>
      <c r="H1216" s="33">
        <v>0</v>
      </c>
      <c r="I1216" s="33"/>
      <c r="J1216" s="33" t="s">
        <v>11304</v>
      </c>
      <c r="K1216" s="33" t="s">
        <v>11306</v>
      </c>
      <c r="L1216" s="33">
        <v>105</v>
      </c>
      <c r="M1216" s="33"/>
      <c r="N1216" s="33"/>
      <c r="O1216" s="33"/>
      <c r="P1216" s="33" t="s">
        <v>11306</v>
      </c>
      <c r="Q1216" s="33" t="s">
        <v>11306</v>
      </c>
      <c r="R1216" s="33">
        <v>0</v>
      </c>
      <c r="S1216" s="33">
        <v>0</v>
      </c>
      <c r="T1216" s="33"/>
      <c r="U1216" s="33"/>
      <c r="V1216" s="33"/>
      <c r="W1216" s="33"/>
      <c r="X1216" s="33"/>
      <c r="Y1216" s="33" t="s">
        <v>11308</v>
      </c>
      <c r="Z1216" s="33">
        <v>0</v>
      </c>
      <c r="AA1216" s="33">
        <v>0</v>
      </c>
      <c r="AB1216" s="33">
        <v>0</v>
      </c>
      <c r="AC1216" s="33">
        <v>0</v>
      </c>
      <c r="AD1216" s="33" t="s">
        <v>11803</v>
      </c>
      <c r="AE1216" s="33" t="s">
        <v>20782</v>
      </c>
      <c r="AF1216" s="33" t="s">
        <v>20783</v>
      </c>
      <c r="AG1216" s="33" t="s">
        <v>20784</v>
      </c>
      <c r="AH1216" s="33" t="s">
        <v>20785</v>
      </c>
      <c r="AI1216" s="33" t="s">
        <v>20786</v>
      </c>
      <c r="AJ1216" s="33" t="s">
        <v>20787</v>
      </c>
      <c r="AK1216" s="33" t="s">
        <v>12774</v>
      </c>
      <c r="AL1216" s="33" t="s">
        <v>20749</v>
      </c>
      <c r="AM1216" s="33" t="s">
        <v>20788</v>
      </c>
      <c r="AN1216" s="33"/>
      <c r="AO1216" s="33" t="s">
        <v>11627</v>
      </c>
      <c r="AP1216" s="33" t="s">
        <v>11318</v>
      </c>
      <c r="AQ1216" s="33">
        <v>0</v>
      </c>
      <c r="AR1216" s="33"/>
      <c r="AS1216" s="33"/>
      <c r="AT1216" s="33"/>
      <c r="AU1216" s="33"/>
      <c r="AV1216" s="33"/>
      <c r="AW1216" s="33"/>
      <c r="AX1216" s="33"/>
      <c r="AY1216" s="33"/>
      <c r="AZ1216" s="33"/>
      <c r="BA1216" s="33"/>
      <c r="BB1216" s="33"/>
      <c r="BC1216" s="33" t="s">
        <v>11306</v>
      </c>
      <c r="BD1216" s="33" t="s">
        <v>11318</v>
      </c>
      <c r="BE1216" s="33"/>
      <c r="BF1216" s="33"/>
      <c r="BG1216" s="33"/>
      <c r="BH1216" s="33"/>
      <c r="BI1216" s="33"/>
      <c r="BJ1216" s="33">
        <v>0</v>
      </c>
      <c r="BK1216" s="33" t="s">
        <v>31</v>
      </c>
      <c r="BL1216" s="33"/>
      <c r="BM1216" s="33" t="s">
        <v>22259</v>
      </c>
    </row>
    <row r="1217" spans="1:65" x14ac:dyDescent="0.25">
      <c r="A1217" s="33" t="s">
        <v>20789</v>
      </c>
      <c r="B1217" s="33" t="s">
        <v>20790</v>
      </c>
      <c r="C1217" s="33" t="s">
        <v>20791</v>
      </c>
      <c r="D1217" s="33" t="s">
        <v>13574</v>
      </c>
      <c r="E1217" s="33"/>
      <c r="F1217" s="33" t="s">
        <v>11550</v>
      </c>
      <c r="G1217" s="33">
        <v>258.8</v>
      </c>
      <c r="H1217" s="33">
        <v>0</v>
      </c>
      <c r="I1217" s="33"/>
      <c r="J1217" s="33" t="s">
        <v>11304</v>
      </c>
      <c r="K1217" s="33" t="s">
        <v>11306</v>
      </c>
      <c r="L1217" s="33">
        <v>105</v>
      </c>
      <c r="M1217" s="33"/>
      <c r="N1217" s="33"/>
      <c r="O1217" s="33"/>
      <c r="P1217" s="33" t="s">
        <v>11306</v>
      </c>
      <c r="Q1217" s="33" t="s">
        <v>11306</v>
      </c>
      <c r="R1217" s="33">
        <v>0</v>
      </c>
      <c r="S1217" s="33">
        <v>0</v>
      </c>
      <c r="T1217" s="33"/>
      <c r="U1217" s="33"/>
      <c r="V1217" s="33"/>
      <c r="W1217" s="33"/>
      <c r="X1217" s="33"/>
      <c r="Y1217" s="33" t="s">
        <v>11308</v>
      </c>
      <c r="Z1217" s="33">
        <v>0</v>
      </c>
      <c r="AA1217" s="33">
        <v>0</v>
      </c>
      <c r="AB1217" s="33">
        <v>0</v>
      </c>
      <c r="AC1217" s="33">
        <v>0</v>
      </c>
      <c r="AD1217" s="33" t="s">
        <v>11803</v>
      </c>
      <c r="AE1217" s="33" t="s">
        <v>20792</v>
      </c>
      <c r="AF1217" s="33" t="s">
        <v>20793</v>
      </c>
      <c r="AG1217" s="33" t="s">
        <v>20794</v>
      </c>
      <c r="AH1217" s="33" t="s">
        <v>20795</v>
      </c>
      <c r="AI1217" s="33" t="s">
        <v>20796</v>
      </c>
      <c r="AJ1217" s="33" t="s">
        <v>20797</v>
      </c>
      <c r="AK1217" s="33" t="s">
        <v>12774</v>
      </c>
      <c r="AL1217" s="33" t="s">
        <v>20749</v>
      </c>
      <c r="AM1217" s="33" t="s">
        <v>20798</v>
      </c>
      <c r="AN1217" s="33"/>
      <c r="AO1217" s="33" t="s">
        <v>11627</v>
      </c>
      <c r="AP1217" s="33" t="s">
        <v>11318</v>
      </c>
      <c r="AQ1217" s="33">
        <v>0</v>
      </c>
      <c r="AR1217" s="33"/>
      <c r="AS1217" s="33"/>
      <c r="AT1217" s="33"/>
      <c r="AU1217" s="33"/>
      <c r="AV1217" s="33"/>
      <c r="AW1217" s="33"/>
      <c r="AX1217" s="33"/>
      <c r="AY1217" s="33"/>
      <c r="AZ1217" s="33"/>
      <c r="BA1217" s="33"/>
      <c r="BB1217" s="33"/>
      <c r="BC1217" s="33" t="s">
        <v>11306</v>
      </c>
      <c r="BD1217" s="33" t="s">
        <v>11318</v>
      </c>
      <c r="BE1217" s="33"/>
      <c r="BF1217" s="33"/>
      <c r="BG1217" s="33"/>
      <c r="BH1217" s="33"/>
      <c r="BI1217" s="33"/>
      <c r="BJ1217" s="33">
        <v>0</v>
      </c>
      <c r="BK1217" s="33" t="s">
        <v>31</v>
      </c>
      <c r="BL1217" s="33"/>
      <c r="BM1217" s="33" t="s">
        <v>22259</v>
      </c>
    </row>
    <row r="1218" spans="1:65" x14ac:dyDescent="0.25">
      <c r="A1218" s="33" t="s">
        <v>20799</v>
      </c>
      <c r="B1218" s="33" t="s">
        <v>20800</v>
      </c>
      <c r="C1218" s="33" t="s">
        <v>20801</v>
      </c>
      <c r="D1218" s="33" t="s">
        <v>13574</v>
      </c>
      <c r="E1218" s="33" t="s">
        <v>11800</v>
      </c>
      <c r="F1218" s="33" t="s">
        <v>11550</v>
      </c>
      <c r="G1218" s="33">
        <v>150</v>
      </c>
      <c r="H1218" s="33">
        <v>0</v>
      </c>
      <c r="I1218" s="33"/>
      <c r="J1218" s="33" t="s">
        <v>11304</v>
      </c>
      <c r="K1218" s="33" t="s">
        <v>12197</v>
      </c>
      <c r="L1218" s="33">
        <v>105</v>
      </c>
      <c r="M1218" s="33"/>
      <c r="N1218" s="33"/>
      <c r="O1218" s="33"/>
      <c r="P1218" s="33" t="s">
        <v>11306</v>
      </c>
      <c r="Q1218" s="33" t="s">
        <v>11306</v>
      </c>
      <c r="R1218" s="33">
        <v>0</v>
      </c>
      <c r="S1218" s="33">
        <v>0</v>
      </c>
      <c r="T1218" s="33"/>
      <c r="U1218" s="33"/>
      <c r="V1218" s="33"/>
      <c r="W1218" s="33"/>
      <c r="X1218" s="33"/>
      <c r="Y1218" s="33" t="s">
        <v>11308</v>
      </c>
      <c r="Z1218" s="33">
        <v>0</v>
      </c>
      <c r="AA1218" s="33">
        <v>0</v>
      </c>
      <c r="AB1218" s="33">
        <v>0</v>
      </c>
      <c r="AC1218" s="33">
        <v>0</v>
      </c>
      <c r="AD1218" s="33" t="s">
        <v>11803</v>
      </c>
      <c r="AE1218" s="33" t="s">
        <v>20802</v>
      </c>
      <c r="AF1218" s="33" t="s">
        <v>20803</v>
      </c>
      <c r="AG1218" s="33" t="s">
        <v>20804</v>
      </c>
      <c r="AH1218" s="33" t="s">
        <v>20805</v>
      </c>
      <c r="AI1218" s="33" t="s">
        <v>20806</v>
      </c>
      <c r="AJ1218" s="33" t="s">
        <v>20807</v>
      </c>
      <c r="AK1218" s="33" t="s">
        <v>12774</v>
      </c>
      <c r="AL1218" s="33" t="s">
        <v>20749</v>
      </c>
      <c r="AM1218" s="33" t="s">
        <v>20808</v>
      </c>
      <c r="AN1218" s="33"/>
      <c r="AO1218" s="33" t="s">
        <v>11627</v>
      </c>
      <c r="AP1218" s="33" t="s">
        <v>11318</v>
      </c>
      <c r="AQ1218" s="33">
        <v>0</v>
      </c>
      <c r="AR1218" s="33"/>
      <c r="AS1218" s="33"/>
      <c r="AT1218" s="33"/>
      <c r="AU1218" s="33"/>
      <c r="AV1218" s="33"/>
      <c r="AW1218" s="33"/>
      <c r="AX1218" s="33"/>
      <c r="AY1218" s="33"/>
      <c r="AZ1218" s="33"/>
      <c r="BA1218" s="33"/>
      <c r="BB1218" s="33"/>
      <c r="BC1218" s="33" t="s">
        <v>11306</v>
      </c>
      <c r="BD1218" s="33" t="s">
        <v>11318</v>
      </c>
      <c r="BE1218" s="33"/>
      <c r="BF1218" s="33"/>
      <c r="BG1218" s="33"/>
      <c r="BH1218" s="33"/>
      <c r="BI1218" s="33"/>
      <c r="BJ1218" s="33">
        <v>0</v>
      </c>
      <c r="BK1218" s="33" t="s">
        <v>31</v>
      </c>
      <c r="BL1218" s="33"/>
      <c r="BM1218" s="33" t="s">
        <v>22259</v>
      </c>
    </row>
    <row r="1219" spans="1:65" x14ac:dyDescent="0.25">
      <c r="A1219" s="33" t="s">
        <v>20809</v>
      </c>
      <c r="B1219" s="33" t="s">
        <v>7452</v>
      </c>
      <c r="C1219" s="33" t="s">
        <v>20810</v>
      </c>
      <c r="D1219" s="33" t="s">
        <v>13574</v>
      </c>
      <c r="E1219" s="33" t="s">
        <v>11800</v>
      </c>
      <c r="F1219" s="33" t="s">
        <v>11550</v>
      </c>
      <c r="G1219" s="33">
        <v>150</v>
      </c>
      <c r="H1219" s="33">
        <v>0</v>
      </c>
      <c r="I1219" s="33"/>
      <c r="J1219" s="33" t="s">
        <v>11304</v>
      </c>
      <c r="K1219" s="33" t="s">
        <v>12197</v>
      </c>
      <c r="L1219" s="33">
        <v>105</v>
      </c>
      <c r="M1219" s="33"/>
      <c r="N1219" s="33"/>
      <c r="O1219" s="33"/>
      <c r="P1219" s="33" t="s">
        <v>11306</v>
      </c>
      <c r="Q1219" s="33" t="s">
        <v>11306</v>
      </c>
      <c r="R1219" s="33">
        <v>0</v>
      </c>
      <c r="S1219" s="33">
        <v>0</v>
      </c>
      <c r="T1219" s="33"/>
      <c r="U1219" s="33"/>
      <c r="V1219" s="33"/>
      <c r="W1219" s="33"/>
      <c r="X1219" s="33"/>
      <c r="Y1219" s="33" t="s">
        <v>11308</v>
      </c>
      <c r="Z1219" s="33">
        <v>0</v>
      </c>
      <c r="AA1219" s="33">
        <v>0</v>
      </c>
      <c r="AB1219" s="33">
        <v>0</v>
      </c>
      <c r="AC1219" s="33">
        <v>0</v>
      </c>
      <c r="AD1219" s="33" t="s">
        <v>11803</v>
      </c>
      <c r="AE1219" s="33" t="s">
        <v>20811</v>
      </c>
      <c r="AF1219" s="33" t="s">
        <v>20812</v>
      </c>
      <c r="AG1219" s="33" t="s">
        <v>20813</v>
      </c>
      <c r="AH1219" s="33" t="s">
        <v>20814</v>
      </c>
      <c r="AI1219" s="33" t="s">
        <v>20815</v>
      </c>
      <c r="AJ1219" s="33" t="s">
        <v>20816</v>
      </c>
      <c r="AK1219" s="33" t="s">
        <v>12774</v>
      </c>
      <c r="AL1219" s="33" t="s">
        <v>20749</v>
      </c>
      <c r="AM1219" s="33" t="s">
        <v>20817</v>
      </c>
      <c r="AN1219" s="33"/>
      <c r="AO1219" s="33" t="s">
        <v>11627</v>
      </c>
      <c r="AP1219" s="33" t="s">
        <v>11318</v>
      </c>
      <c r="AQ1219" s="33">
        <v>0</v>
      </c>
      <c r="AR1219" s="33"/>
      <c r="AS1219" s="33"/>
      <c r="AT1219" s="33"/>
      <c r="AU1219" s="33"/>
      <c r="AV1219" s="33"/>
      <c r="AW1219" s="33"/>
      <c r="AX1219" s="33"/>
      <c r="AY1219" s="33"/>
      <c r="AZ1219" s="33"/>
      <c r="BA1219" s="33"/>
      <c r="BB1219" s="33"/>
      <c r="BC1219" s="33" t="s">
        <v>11306</v>
      </c>
      <c r="BD1219" s="33" t="s">
        <v>11318</v>
      </c>
      <c r="BE1219" s="33"/>
      <c r="BF1219" s="33"/>
      <c r="BG1219" s="33"/>
      <c r="BH1219" s="33"/>
      <c r="BI1219" s="33"/>
      <c r="BJ1219" s="33">
        <v>0</v>
      </c>
      <c r="BK1219" s="33" t="s">
        <v>31</v>
      </c>
      <c r="BL1219" s="33"/>
      <c r="BM1219" s="33" t="s">
        <v>22259</v>
      </c>
    </row>
    <row r="1220" spans="1:65" x14ac:dyDescent="0.25">
      <c r="A1220" s="33" t="s">
        <v>20818</v>
      </c>
      <c r="B1220" s="33" t="s">
        <v>20819</v>
      </c>
      <c r="C1220" s="33" t="s">
        <v>20820</v>
      </c>
      <c r="D1220" s="33" t="s">
        <v>13574</v>
      </c>
      <c r="E1220" s="33"/>
      <c r="F1220" s="33" t="s">
        <v>11550</v>
      </c>
      <c r="G1220" s="33">
        <v>150</v>
      </c>
      <c r="H1220" s="33">
        <v>0</v>
      </c>
      <c r="I1220" s="33"/>
      <c r="J1220" s="33" t="s">
        <v>11304</v>
      </c>
      <c r="K1220" s="33" t="s">
        <v>11306</v>
      </c>
      <c r="L1220" s="33">
        <v>105</v>
      </c>
      <c r="M1220" s="33"/>
      <c r="N1220" s="33"/>
      <c r="O1220" s="33"/>
      <c r="P1220" s="33" t="s">
        <v>11306</v>
      </c>
      <c r="Q1220" s="33" t="s">
        <v>11306</v>
      </c>
      <c r="R1220" s="33">
        <v>0</v>
      </c>
      <c r="S1220" s="33">
        <v>0</v>
      </c>
      <c r="T1220" s="33"/>
      <c r="U1220" s="33"/>
      <c r="V1220" s="33"/>
      <c r="W1220" s="33"/>
      <c r="X1220" s="33"/>
      <c r="Y1220" s="33" t="s">
        <v>11308</v>
      </c>
      <c r="Z1220" s="33">
        <v>0</v>
      </c>
      <c r="AA1220" s="33">
        <v>0</v>
      </c>
      <c r="AB1220" s="33">
        <v>0</v>
      </c>
      <c r="AC1220" s="33">
        <v>0</v>
      </c>
      <c r="AD1220" s="33" t="s">
        <v>11803</v>
      </c>
      <c r="AE1220" s="33" t="s">
        <v>20821</v>
      </c>
      <c r="AF1220" s="33" t="s">
        <v>20822</v>
      </c>
      <c r="AG1220" s="33" t="s">
        <v>20823</v>
      </c>
      <c r="AH1220" s="33" t="s">
        <v>20824</v>
      </c>
      <c r="AI1220" s="33" t="s">
        <v>20825</v>
      </c>
      <c r="AJ1220" s="33" t="s">
        <v>20826</v>
      </c>
      <c r="AK1220" s="33" t="s">
        <v>12774</v>
      </c>
      <c r="AL1220" s="33" t="s">
        <v>20749</v>
      </c>
      <c r="AM1220" s="33" t="s">
        <v>20827</v>
      </c>
      <c r="AN1220" s="33"/>
      <c r="AO1220" s="33" t="s">
        <v>11627</v>
      </c>
      <c r="AP1220" s="33" t="s">
        <v>11318</v>
      </c>
      <c r="AQ1220" s="33">
        <v>0</v>
      </c>
      <c r="AR1220" s="33"/>
      <c r="AS1220" s="33"/>
      <c r="AT1220" s="33"/>
      <c r="AU1220" s="33"/>
      <c r="AV1220" s="33"/>
      <c r="AW1220" s="33"/>
      <c r="AX1220" s="33"/>
      <c r="AY1220" s="33"/>
      <c r="AZ1220" s="33"/>
      <c r="BA1220" s="33"/>
      <c r="BB1220" s="33"/>
      <c r="BC1220" s="33" t="s">
        <v>11306</v>
      </c>
      <c r="BD1220" s="33" t="s">
        <v>11318</v>
      </c>
      <c r="BE1220" s="33"/>
      <c r="BF1220" s="33"/>
      <c r="BG1220" s="33"/>
      <c r="BH1220" s="33"/>
      <c r="BI1220" s="33"/>
      <c r="BJ1220" s="33">
        <v>0</v>
      </c>
      <c r="BK1220" s="33" t="s">
        <v>31</v>
      </c>
      <c r="BL1220" s="33"/>
      <c r="BM1220" s="33" t="s">
        <v>22259</v>
      </c>
    </row>
    <row r="1221" spans="1:65" x14ac:dyDescent="0.25">
      <c r="A1221" s="33" t="s">
        <v>20828</v>
      </c>
      <c r="B1221" s="33" t="s">
        <v>495</v>
      </c>
      <c r="C1221" s="33" t="s">
        <v>20829</v>
      </c>
      <c r="D1221" s="33" t="s">
        <v>13574</v>
      </c>
      <c r="E1221" s="33"/>
      <c r="F1221" s="33" t="s">
        <v>11550</v>
      </c>
      <c r="G1221" s="33">
        <v>263.24</v>
      </c>
      <c r="H1221" s="33">
        <v>0</v>
      </c>
      <c r="I1221" s="33"/>
      <c r="J1221" s="33" t="s">
        <v>11304</v>
      </c>
      <c r="K1221" s="33" t="s">
        <v>12197</v>
      </c>
      <c r="L1221" s="33">
        <v>105</v>
      </c>
      <c r="M1221" s="33"/>
      <c r="N1221" s="33"/>
      <c r="O1221" s="33"/>
      <c r="P1221" s="33" t="s">
        <v>11306</v>
      </c>
      <c r="Q1221" s="33" t="s">
        <v>11306</v>
      </c>
      <c r="R1221" s="33">
        <v>0</v>
      </c>
      <c r="S1221" s="33">
        <v>0</v>
      </c>
      <c r="T1221" s="33"/>
      <c r="U1221" s="33"/>
      <c r="V1221" s="33"/>
      <c r="W1221" s="33"/>
      <c r="X1221" s="33"/>
      <c r="Y1221" s="33" t="s">
        <v>11308</v>
      </c>
      <c r="Z1221" s="33">
        <v>0</v>
      </c>
      <c r="AA1221" s="33">
        <v>0</v>
      </c>
      <c r="AB1221" s="33">
        <v>0</v>
      </c>
      <c r="AC1221" s="33">
        <v>0</v>
      </c>
      <c r="AD1221" s="33" t="s">
        <v>11803</v>
      </c>
      <c r="AE1221" s="33" t="s">
        <v>20830</v>
      </c>
      <c r="AF1221" s="33" t="s">
        <v>20831</v>
      </c>
      <c r="AG1221" s="33" t="s">
        <v>20832</v>
      </c>
      <c r="AH1221" s="33" t="s">
        <v>20833</v>
      </c>
      <c r="AI1221" s="33" t="s">
        <v>20834</v>
      </c>
      <c r="AJ1221" s="33" t="s">
        <v>20835</v>
      </c>
      <c r="AK1221" s="33" t="s">
        <v>12774</v>
      </c>
      <c r="AL1221" s="33" t="s">
        <v>20749</v>
      </c>
      <c r="AM1221" s="33" t="s">
        <v>20836</v>
      </c>
      <c r="AN1221" s="33"/>
      <c r="AO1221" s="33" t="s">
        <v>11627</v>
      </c>
      <c r="AP1221" s="33" t="s">
        <v>11318</v>
      </c>
      <c r="AQ1221" s="33">
        <v>0</v>
      </c>
      <c r="AR1221" s="33"/>
      <c r="AS1221" s="33"/>
      <c r="AT1221" s="33"/>
      <c r="AU1221" s="33"/>
      <c r="AV1221" s="33"/>
      <c r="AW1221" s="33"/>
      <c r="AX1221" s="33"/>
      <c r="AY1221" s="33"/>
      <c r="AZ1221" s="33"/>
      <c r="BA1221" s="33"/>
      <c r="BB1221" s="33"/>
      <c r="BC1221" s="33" t="s">
        <v>11306</v>
      </c>
      <c r="BD1221" s="33" t="s">
        <v>11318</v>
      </c>
      <c r="BE1221" s="33"/>
      <c r="BF1221" s="33"/>
      <c r="BG1221" s="33"/>
      <c r="BH1221" s="33"/>
      <c r="BI1221" s="33"/>
      <c r="BJ1221" s="33">
        <v>0</v>
      </c>
      <c r="BK1221" s="33" t="s">
        <v>31</v>
      </c>
      <c r="BL1221" s="33"/>
      <c r="BM1221" s="33" t="s">
        <v>22259</v>
      </c>
    </row>
    <row r="1222" spans="1:65" x14ac:dyDescent="0.25">
      <c r="A1222" s="33" t="s">
        <v>20837</v>
      </c>
      <c r="B1222" s="33" t="s">
        <v>20838</v>
      </c>
      <c r="C1222" s="33" t="s">
        <v>20839</v>
      </c>
      <c r="D1222" s="33" t="s">
        <v>13574</v>
      </c>
      <c r="E1222" s="33"/>
      <c r="F1222" s="33" t="s">
        <v>11550</v>
      </c>
      <c r="G1222" s="33">
        <v>263.24</v>
      </c>
      <c r="H1222" s="33">
        <v>0</v>
      </c>
      <c r="I1222" s="33"/>
      <c r="J1222" s="33" t="s">
        <v>11304</v>
      </c>
      <c r="K1222" s="33" t="s">
        <v>11306</v>
      </c>
      <c r="L1222" s="33">
        <v>105</v>
      </c>
      <c r="M1222" s="33"/>
      <c r="N1222" s="33"/>
      <c r="O1222" s="33"/>
      <c r="P1222" s="33" t="s">
        <v>11306</v>
      </c>
      <c r="Q1222" s="33" t="s">
        <v>11306</v>
      </c>
      <c r="R1222" s="33">
        <v>0</v>
      </c>
      <c r="S1222" s="33">
        <v>0</v>
      </c>
      <c r="T1222" s="33"/>
      <c r="U1222" s="33"/>
      <c r="V1222" s="33"/>
      <c r="W1222" s="33"/>
      <c r="X1222" s="33"/>
      <c r="Y1222" s="33" t="s">
        <v>11308</v>
      </c>
      <c r="Z1222" s="33">
        <v>0</v>
      </c>
      <c r="AA1222" s="33">
        <v>0</v>
      </c>
      <c r="AB1222" s="33">
        <v>0</v>
      </c>
      <c r="AC1222" s="33">
        <v>0</v>
      </c>
      <c r="AD1222" s="33" t="s">
        <v>11803</v>
      </c>
      <c r="AE1222" s="33" t="s">
        <v>20840</v>
      </c>
      <c r="AF1222" s="33" t="s">
        <v>20841</v>
      </c>
      <c r="AG1222" s="33" t="s">
        <v>20842</v>
      </c>
      <c r="AH1222" s="33" t="s">
        <v>20843</v>
      </c>
      <c r="AI1222" s="33" t="s">
        <v>20844</v>
      </c>
      <c r="AJ1222" s="33" t="s">
        <v>20845</v>
      </c>
      <c r="AK1222" s="33" t="s">
        <v>12774</v>
      </c>
      <c r="AL1222" s="33" t="s">
        <v>20749</v>
      </c>
      <c r="AM1222" s="33" t="s">
        <v>20846</v>
      </c>
      <c r="AN1222" s="33"/>
      <c r="AO1222" s="33" t="s">
        <v>11627</v>
      </c>
      <c r="AP1222" s="33" t="s">
        <v>11318</v>
      </c>
      <c r="AQ1222" s="33">
        <v>0</v>
      </c>
      <c r="AR1222" s="33"/>
      <c r="AS1222" s="33"/>
      <c r="AT1222" s="33"/>
      <c r="AU1222" s="33"/>
      <c r="AV1222" s="33"/>
      <c r="AW1222" s="33"/>
      <c r="AX1222" s="33"/>
      <c r="AY1222" s="33"/>
      <c r="AZ1222" s="33"/>
      <c r="BA1222" s="33"/>
      <c r="BB1222" s="33"/>
      <c r="BC1222" s="33" t="s">
        <v>11306</v>
      </c>
      <c r="BD1222" s="33" t="s">
        <v>11318</v>
      </c>
      <c r="BE1222" s="33"/>
      <c r="BF1222" s="33"/>
      <c r="BG1222" s="33"/>
      <c r="BH1222" s="33"/>
      <c r="BI1222" s="33"/>
      <c r="BJ1222" s="33">
        <v>0</v>
      </c>
      <c r="BK1222" s="33" t="s">
        <v>31</v>
      </c>
      <c r="BL1222" s="33"/>
      <c r="BM1222" s="33" t="s">
        <v>22259</v>
      </c>
    </row>
    <row r="1223" spans="1:65" x14ac:dyDescent="0.25">
      <c r="A1223" s="33" t="s">
        <v>20847</v>
      </c>
      <c r="B1223" s="33" t="s">
        <v>4714</v>
      </c>
      <c r="C1223" s="33" t="s">
        <v>20848</v>
      </c>
      <c r="D1223" s="33" t="s">
        <v>13574</v>
      </c>
      <c r="E1223" s="33" t="s">
        <v>11800</v>
      </c>
      <c r="F1223" s="33" t="s">
        <v>11550</v>
      </c>
      <c r="G1223" s="33">
        <v>263.24</v>
      </c>
      <c r="H1223" s="33">
        <v>0</v>
      </c>
      <c r="I1223" s="33"/>
      <c r="J1223" s="33" t="s">
        <v>11304</v>
      </c>
      <c r="K1223" s="33" t="s">
        <v>11463</v>
      </c>
      <c r="L1223" s="33">
        <v>105</v>
      </c>
      <c r="M1223" s="33"/>
      <c r="N1223" s="33"/>
      <c r="O1223" s="33"/>
      <c r="P1223" s="33" t="s">
        <v>11306</v>
      </c>
      <c r="Q1223" s="33" t="s">
        <v>11306</v>
      </c>
      <c r="R1223" s="33">
        <v>0</v>
      </c>
      <c r="S1223" s="33">
        <v>0</v>
      </c>
      <c r="T1223" s="33"/>
      <c r="U1223" s="33"/>
      <c r="V1223" s="33"/>
      <c r="W1223" s="33"/>
      <c r="X1223" s="33"/>
      <c r="Y1223" s="33" t="s">
        <v>11308</v>
      </c>
      <c r="Z1223" s="33">
        <v>0</v>
      </c>
      <c r="AA1223" s="33">
        <v>0</v>
      </c>
      <c r="AB1223" s="33">
        <v>0</v>
      </c>
      <c r="AC1223" s="33">
        <v>0</v>
      </c>
      <c r="AD1223" s="33" t="s">
        <v>11803</v>
      </c>
      <c r="AE1223" s="33" t="s">
        <v>20849</v>
      </c>
      <c r="AF1223" s="33" t="s">
        <v>20850</v>
      </c>
      <c r="AG1223" s="33" t="s">
        <v>20851</v>
      </c>
      <c r="AH1223" s="33" t="s">
        <v>20852</v>
      </c>
      <c r="AI1223" s="33" t="s">
        <v>20853</v>
      </c>
      <c r="AJ1223" s="33" t="s">
        <v>20854</v>
      </c>
      <c r="AK1223" s="33" t="s">
        <v>12774</v>
      </c>
      <c r="AL1223" s="33" t="s">
        <v>20749</v>
      </c>
      <c r="AM1223" s="33" t="s">
        <v>20855</v>
      </c>
      <c r="AN1223" s="33"/>
      <c r="AO1223" s="33" t="s">
        <v>11627</v>
      </c>
      <c r="AP1223" s="33" t="s">
        <v>11318</v>
      </c>
      <c r="AQ1223" s="33">
        <v>0</v>
      </c>
      <c r="AR1223" s="33"/>
      <c r="AS1223" s="33"/>
      <c r="AT1223" s="33"/>
      <c r="AU1223" s="33"/>
      <c r="AV1223" s="33"/>
      <c r="AW1223" s="33"/>
      <c r="AX1223" s="33"/>
      <c r="AY1223" s="33"/>
      <c r="AZ1223" s="33"/>
      <c r="BA1223" s="33"/>
      <c r="BB1223" s="33"/>
      <c r="BC1223" s="33" t="s">
        <v>11306</v>
      </c>
      <c r="BD1223" s="33" t="s">
        <v>11318</v>
      </c>
      <c r="BE1223" s="33"/>
      <c r="BF1223" s="33"/>
      <c r="BG1223" s="33"/>
      <c r="BH1223" s="33"/>
      <c r="BI1223" s="33"/>
      <c r="BJ1223" s="33">
        <v>0</v>
      </c>
      <c r="BK1223" s="33" t="s">
        <v>31</v>
      </c>
      <c r="BL1223" s="33"/>
      <c r="BM1223" s="33" t="s">
        <v>22259</v>
      </c>
    </row>
    <row r="1224" spans="1:65" x14ac:dyDescent="0.25">
      <c r="A1224" s="33" t="s">
        <v>20856</v>
      </c>
      <c r="B1224" s="33" t="s">
        <v>7423</v>
      </c>
      <c r="C1224" s="33" t="s">
        <v>20857</v>
      </c>
      <c r="D1224" s="33" t="s">
        <v>13574</v>
      </c>
      <c r="E1224" s="33" t="s">
        <v>11800</v>
      </c>
      <c r="F1224" s="33" t="s">
        <v>11550</v>
      </c>
      <c r="G1224" s="33">
        <v>150</v>
      </c>
      <c r="H1224" s="33">
        <v>0</v>
      </c>
      <c r="I1224" s="33"/>
      <c r="J1224" s="33" t="s">
        <v>11304</v>
      </c>
      <c r="K1224" s="33" t="s">
        <v>14876</v>
      </c>
      <c r="L1224" s="33">
        <v>105</v>
      </c>
      <c r="M1224" s="33"/>
      <c r="N1224" s="33"/>
      <c r="O1224" s="33"/>
      <c r="P1224" s="33" t="s">
        <v>11306</v>
      </c>
      <c r="Q1224" s="33" t="s">
        <v>11306</v>
      </c>
      <c r="R1224" s="33">
        <v>0</v>
      </c>
      <c r="S1224" s="33">
        <v>0</v>
      </c>
      <c r="T1224" s="33"/>
      <c r="U1224" s="33"/>
      <c r="V1224" s="33"/>
      <c r="W1224" s="33"/>
      <c r="X1224" s="33"/>
      <c r="Y1224" s="33" t="s">
        <v>11308</v>
      </c>
      <c r="Z1224" s="33">
        <v>0</v>
      </c>
      <c r="AA1224" s="33">
        <v>0</v>
      </c>
      <c r="AB1224" s="33">
        <v>0</v>
      </c>
      <c r="AC1224" s="33">
        <v>0</v>
      </c>
      <c r="AD1224" s="33" t="s">
        <v>11803</v>
      </c>
      <c r="AE1224" s="33" t="s">
        <v>20858</v>
      </c>
      <c r="AF1224" s="33" t="s">
        <v>20859</v>
      </c>
      <c r="AG1224" s="33" t="s">
        <v>20860</v>
      </c>
      <c r="AH1224" s="33" t="s">
        <v>20861</v>
      </c>
      <c r="AI1224" s="33" t="s">
        <v>20862</v>
      </c>
      <c r="AJ1224" s="33" t="s">
        <v>20863</v>
      </c>
      <c r="AK1224" s="33" t="s">
        <v>12774</v>
      </c>
      <c r="AL1224" s="33" t="s">
        <v>20749</v>
      </c>
      <c r="AM1224" s="33" t="s">
        <v>20864</v>
      </c>
      <c r="AN1224" s="33"/>
      <c r="AO1224" s="33" t="s">
        <v>11627</v>
      </c>
      <c r="AP1224" s="33" t="s">
        <v>11318</v>
      </c>
      <c r="AQ1224" s="33">
        <v>0</v>
      </c>
      <c r="AR1224" s="33"/>
      <c r="AS1224" s="33"/>
      <c r="AT1224" s="33"/>
      <c r="AU1224" s="33"/>
      <c r="AV1224" s="33"/>
      <c r="AW1224" s="33"/>
      <c r="AX1224" s="33"/>
      <c r="AY1224" s="33"/>
      <c r="AZ1224" s="33"/>
      <c r="BA1224" s="33"/>
      <c r="BB1224" s="33"/>
      <c r="BC1224" s="33" t="s">
        <v>11306</v>
      </c>
      <c r="BD1224" s="33" t="s">
        <v>11318</v>
      </c>
      <c r="BE1224" s="33"/>
      <c r="BF1224" s="33"/>
      <c r="BG1224" s="33"/>
      <c r="BH1224" s="33"/>
      <c r="BI1224" s="33"/>
      <c r="BJ1224" s="33">
        <v>0</v>
      </c>
      <c r="BK1224" s="33" t="s">
        <v>31</v>
      </c>
      <c r="BL1224" s="33"/>
      <c r="BM1224" s="33" t="s">
        <v>22259</v>
      </c>
    </row>
    <row r="1225" spans="1:65" x14ac:dyDescent="0.25">
      <c r="A1225" s="33" t="s">
        <v>20865</v>
      </c>
      <c r="B1225" s="33" t="s">
        <v>20866</v>
      </c>
      <c r="C1225" s="33" t="s">
        <v>20867</v>
      </c>
      <c r="D1225" s="33" t="s">
        <v>13574</v>
      </c>
      <c r="E1225" s="33" t="s">
        <v>11800</v>
      </c>
      <c r="F1225" s="33" t="s">
        <v>11550</v>
      </c>
      <c r="G1225" s="33">
        <v>150</v>
      </c>
      <c r="H1225" s="33">
        <v>0</v>
      </c>
      <c r="I1225" s="33"/>
      <c r="J1225" s="33" t="s">
        <v>11304</v>
      </c>
      <c r="K1225" s="33" t="s">
        <v>14781</v>
      </c>
      <c r="L1225" s="33">
        <v>105</v>
      </c>
      <c r="M1225" s="33"/>
      <c r="N1225" s="33"/>
      <c r="O1225" s="33"/>
      <c r="P1225" s="33" t="s">
        <v>11306</v>
      </c>
      <c r="Q1225" s="33" t="s">
        <v>11306</v>
      </c>
      <c r="R1225" s="33">
        <v>0</v>
      </c>
      <c r="S1225" s="33">
        <v>0</v>
      </c>
      <c r="T1225" s="33"/>
      <c r="U1225" s="33"/>
      <c r="V1225" s="33"/>
      <c r="W1225" s="33"/>
      <c r="X1225" s="33"/>
      <c r="Y1225" s="33" t="s">
        <v>11308</v>
      </c>
      <c r="Z1225" s="33">
        <v>0</v>
      </c>
      <c r="AA1225" s="33">
        <v>0</v>
      </c>
      <c r="AB1225" s="33">
        <v>0</v>
      </c>
      <c r="AC1225" s="33">
        <v>0</v>
      </c>
      <c r="AD1225" s="33" t="s">
        <v>11803</v>
      </c>
      <c r="AE1225" s="33" t="s">
        <v>20868</v>
      </c>
      <c r="AF1225" s="33" t="s">
        <v>20869</v>
      </c>
      <c r="AG1225" s="33" t="s">
        <v>20870</v>
      </c>
      <c r="AH1225" s="33" t="s">
        <v>20871</v>
      </c>
      <c r="AI1225" s="33" t="s">
        <v>20872</v>
      </c>
      <c r="AJ1225" s="33" t="s">
        <v>20873</v>
      </c>
      <c r="AK1225" s="33" t="s">
        <v>12774</v>
      </c>
      <c r="AL1225" s="33" t="s">
        <v>20749</v>
      </c>
      <c r="AM1225" s="33" t="s">
        <v>20874</v>
      </c>
      <c r="AN1225" s="33"/>
      <c r="AO1225" s="33" t="s">
        <v>11627</v>
      </c>
      <c r="AP1225" s="33" t="s">
        <v>11318</v>
      </c>
      <c r="AQ1225" s="33">
        <v>0</v>
      </c>
      <c r="AR1225" s="33"/>
      <c r="AS1225" s="33"/>
      <c r="AT1225" s="33"/>
      <c r="AU1225" s="33"/>
      <c r="AV1225" s="33"/>
      <c r="AW1225" s="33"/>
      <c r="AX1225" s="33"/>
      <c r="AY1225" s="33"/>
      <c r="AZ1225" s="33"/>
      <c r="BA1225" s="33"/>
      <c r="BB1225" s="33"/>
      <c r="BC1225" s="33" t="s">
        <v>11306</v>
      </c>
      <c r="BD1225" s="33" t="s">
        <v>11318</v>
      </c>
      <c r="BE1225" s="33"/>
      <c r="BF1225" s="33"/>
      <c r="BG1225" s="33"/>
      <c r="BH1225" s="33"/>
      <c r="BI1225" s="33"/>
      <c r="BJ1225" s="33">
        <v>0</v>
      </c>
      <c r="BK1225" s="33" t="s">
        <v>31</v>
      </c>
      <c r="BL1225" s="33"/>
      <c r="BM1225" s="33" t="s">
        <v>22259</v>
      </c>
    </row>
    <row r="1226" spans="1:65" x14ac:dyDescent="0.25">
      <c r="A1226" s="33" t="s">
        <v>20875</v>
      </c>
      <c r="B1226" s="33" t="s">
        <v>7442</v>
      </c>
      <c r="C1226" s="33" t="s">
        <v>20876</v>
      </c>
      <c r="D1226" s="33" t="s">
        <v>13574</v>
      </c>
      <c r="E1226" s="33" t="s">
        <v>11800</v>
      </c>
      <c r="F1226" s="33" t="s">
        <v>11550</v>
      </c>
      <c r="G1226" s="33">
        <v>150</v>
      </c>
      <c r="H1226" s="33">
        <v>0</v>
      </c>
      <c r="I1226" s="33"/>
      <c r="J1226" s="33" t="s">
        <v>11304</v>
      </c>
      <c r="K1226" s="33" t="s">
        <v>14864</v>
      </c>
      <c r="L1226" s="33">
        <v>105</v>
      </c>
      <c r="M1226" s="33"/>
      <c r="N1226" s="33"/>
      <c r="O1226" s="33"/>
      <c r="P1226" s="33" t="s">
        <v>11306</v>
      </c>
      <c r="Q1226" s="33" t="s">
        <v>11306</v>
      </c>
      <c r="R1226" s="33">
        <v>0</v>
      </c>
      <c r="S1226" s="33">
        <v>0</v>
      </c>
      <c r="T1226" s="33"/>
      <c r="U1226" s="33"/>
      <c r="V1226" s="33"/>
      <c r="W1226" s="33"/>
      <c r="X1226" s="33"/>
      <c r="Y1226" s="33" t="s">
        <v>11308</v>
      </c>
      <c r="Z1226" s="33">
        <v>0</v>
      </c>
      <c r="AA1226" s="33">
        <v>0</v>
      </c>
      <c r="AB1226" s="33">
        <v>0</v>
      </c>
      <c r="AC1226" s="33">
        <v>0</v>
      </c>
      <c r="AD1226" s="33" t="s">
        <v>11803</v>
      </c>
      <c r="AE1226" s="33" t="s">
        <v>20877</v>
      </c>
      <c r="AF1226" s="33" t="s">
        <v>20878</v>
      </c>
      <c r="AG1226" s="33" t="s">
        <v>20879</v>
      </c>
      <c r="AH1226" s="33" t="s">
        <v>20880</v>
      </c>
      <c r="AI1226" s="33" t="s">
        <v>20881</v>
      </c>
      <c r="AJ1226" s="33" t="s">
        <v>20882</v>
      </c>
      <c r="AK1226" s="33" t="s">
        <v>12774</v>
      </c>
      <c r="AL1226" s="33" t="s">
        <v>20749</v>
      </c>
      <c r="AM1226" s="33" t="s">
        <v>20883</v>
      </c>
      <c r="AN1226" s="33"/>
      <c r="AO1226" s="33" t="s">
        <v>11627</v>
      </c>
      <c r="AP1226" s="33" t="s">
        <v>11318</v>
      </c>
      <c r="AQ1226" s="33">
        <v>0</v>
      </c>
      <c r="AR1226" s="33"/>
      <c r="AS1226" s="33"/>
      <c r="AT1226" s="33"/>
      <c r="AU1226" s="33"/>
      <c r="AV1226" s="33"/>
      <c r="AW1226" s="33"/>
      <c r="AX1226" s="33"/>
      <c r="AY1226" s="33"/>
      <c r="AZ1226" s="33"/>
      <c r="BA1226" s="33"/>
      <c r="BB1226" s="33"/>
      <c r="BC1226" s="33" t="s">
        <v>11306</v>
      </c>
      <c r="BD1226" s="33" t="s">
        <v>11318</v>
      </c>
      <c r="BE1226" s="33"/>
      <c r="BF1226" s="33"/>
      <c r="BG1226" s="33"/>
      <c r="BH1226" s="33"/>
      <c r="BI1226" s="33"/>
      <c r="BJ1226" s="33">
        <v>0</v>
      </c>
      <c r="BK1226" s="33" t="s">
        <v>31</v>
      </c>
      <c r="BL1226" s="33"/>
      <c r="BM1226" s="33" t="s">
        <v>22259</v>
      </c>
    </row>
    <row r="1227" spans="1:65" x14ac:dyDescent="0.25">
      <c r="A1227" s="33" t="s">
        <v>20884</v>
      </c>
      <c r="B1227" s="33" t="s">
        <v>20885</v>
      </c>
      <c r="C1227" s="33" t="s">
        <v>20886</v>
      </c>
      <c r="D1227" s="33" t="s">
        <v>13574</v>
      </c>
      <c r="E1227" s="33" t="s">
        <v>11800</v>
      </c>
      <c r="F1227" s="33" t="s">
        <v>11550</v>
      </c>
      <c r="G1227" s="33">
        <v>150</v>
      </c>
      <c r="H1227" s="33">
        <v>0</v>
      </c>
      <c r="I1227" s="33"/>
      <c r="J1227" s="33" t="s">
        <v>11304</v>
      </c>
      <c r="K1227" s="33" t="s">
        <v>14781</v>
      </c>
      <c r="L1227" s="33">
        <v>105</v>
      </c>
      <c r="M1227" s="33"/>
      <c r="N1227" s="33"/>
      <c r="O1227" s="33"/>
      <c r="P1227" s="33" t="s">
        <v>11306</v>
      </c>
      <c r="Q1227" s="33" t="s">
        <v>11306</v>
      </c>
      <c r="R1227" s="33">
        <v>0</v>
      </c>
      <c r="S1227" s="33">
        <v>0</v>
      </c>
      <c r="T1227" s="33"/>
      <c r="U1227" s="33"/>
      <c r="V1227" s="33"/>
      <c r="W1227" s="33"/>
      <c r="X1227" s="33"/>
      <c r="Y1227" s="33" t="s">
        <v>11308</v>
      </c>
      <c r="Z1227" s="33">
        <v>0</v>
      </c>
      <c r="AA1227" s="33">
        <v>0</v>
      </c>
      <c r="AB1227" s="33">
        <v>0</v>
      </c>
      <c r="AC1227" s="33">
        <v>0</v>
      </c>
      <c r="AD1227" s="33" t="s">
        <v>11803</v>
      </c>
      <c r="AE1227" s="33" t="s">
        <v>20887</v>
      </c>
      <c r="AF1227" s="33" t="s">
        <v>20888</v>
      </c>
      <c r="AG1227" s="33" t="s">
        <v>20889</v>
      </c>
      <c r="AH1227" s="33" t="s">
        <v>20890</v>
      </c>
      <c r="AI1227" s="33" t="s">
        <v>20891</v>
      </c>
      <c r="AJ1227" s="33" t="s">
        <v>20892</v>
      </c>
      <c r="AK1227" s="33" t="s">
        <v>12774</v>
      </c>
      <c r="AL1227" s="33" t="s">
        <v>20749</v>
      </c>
      <c r="AM1227" s="33" t="s">
        <v>20893</v>
      </c>
      <c r="AN1227" s="33"/>
      <c r="AO1227" s="33" t="s">
        <v>11627</v>
      </c>
      <c r="AP1227" s="33" t="s">
        <v>11318</v>
      </c>
      <c r="AQ1227" s="33">
        <v>0</v>
      </c>
      <c r="AR1227" s="33"/>
      <c r="AS1227" s="33"/>
      <c r="AT1227" s="33"/>
      <c r="AU1227" s="33"/>
      <c r="AV1227" s="33"/>
      <c r="AW1227" s="33"/>
      <c r="AX1227" s="33"/>
      <c r="AY1227" s="33"/>
      <c r="AZ1227" s="33"/>
      <c r="BA1227" s="33"/>
      <c r="BB1227" s="33"/>
      <c r="BC1227" s="33" t="s">
        <v>11306</v>
      </c>
      <c r="BD1227" s="33" t="s">
        <v>11318</v>
      </c>
      <c r="BE1227" s="33"/>
      <c r="BF1227" s="33"/>
      <c r="BG1227" s="33"/>
      <c r="BH1227" s="33"/>
      <c r="BI1227" s="33"/>
      <c r="BJ1227" s="33">
        <v>0</v>
      </c>
      <c r="BK1227" s="33" t="s">
        <v>31</v>
      </c>
      <c r="BL1227" s="33"/>
      <c r="BM1227" s="33" t="s">
        <v>22259</v>
      </c>
    </row>
    <row r="1228" spans="1:65" x14ac:dyDescent="0.25">
      <c r="A1228" s="33" t="s">
        <v>20894</v>
      </c>
      <c r="B1228" s="33" t="s">
        <v>20895</v>
      </c>
      <c r="C1228" s="33" t="s">
        <v>20896</v>
      </c>
      <c r="D1228" s="33" t="s">
        <v>13574</v>
      </c>
      <c r="E1228" s="33" t="s">
        <v>11800</v>
      </c>
      <c r="F1228" s="33" t="s">
        <v>11550</v>
      </c>
      <c r="G1228" s="33">
        <v>150</v>
      </c>
      <c r="H1228" s="33">
        <v>0</v>
      </c>
      <c r="I1228" s="33"/>
      <c r="J1228" s="33" t="s">
        <v>11304</v>
      </c>
      <c r="K1228" s="33" t="s">
        <v>14781</v>
      </c>
      <c r="L1228" s="33">
        <v>105</v>
      </c>
      <c r="M1228" s="33"/>
      <c r="N1228" s="33"/>
      <c r="O1228" s="33"/>
      <c r="P1228" s="33" t="s">
        <v>11306</v>
      </c>
      <c r="Q1228" s="33" t="s">
        <v>11306</v>
      </c>
      <c r="R1228" s="33">
        <v>0</v>
      </c>
      <c r="S1228" s="33">
        <v>0</v>
      </c>
      <c r="T1228" s="33"/>
      <c r="U1228" s="33"/>
      <c r="V1228" s="33"/>
      <c r="W1228" s="33"/>
      <c r="X1228" s="33"/>
      <c r="Y1228" s="33" t="s">
        <v>11308</v>
      </c>
      <c r="Z1228" s="33">
        <v>0</v>
      </c>
      <c r="AA1228" s="33">
        <v>0</v>
      </c>
      <c r="AB1228" s="33">
        <v>0</v>
      </c>
      <c r="AC1228" s="33">
        <v>0</v>
      </c>
      <c r="AD1228" s="33" t="s">
        <v>11803</v>
      </c>
      <c r="AE1228" s="33" t="s">
        <v>20897</v>
      </c>
      <c r="AF1228" s="33" t="s">
        <v>20898</v>
      </c>
      <c r="AG1228" s="33" t="s">
        <v>20899</v>
      </c>
      <c r="AH1228" s="33" t="s">
        <v>20900</v>
      </c>
      <c r="AI1228" s="33" t="s">
        <v>20901</v>
      </c>
      <c r="AJ1228" s="33" t="s">
        <v>20902</v>
      </c>
      <c r="AK1228" s="33" t="s">
        <v>12774</v>
      </c>
      <c r="AL1228" s="33" t="s">
        <v>20749</v>
      </c>
      <c r="AM1228" s="33" t="s">
        <v>20903</v>
      </c>
      <c r="AN1228" s="33"/>
      <c r="AO1228" s="33" t="s">
        <v>11627</v>
      </c>
      <c r="AP1228" s="33" t="s">
        <v>11318</v>
      </c>
      <c r="AQ1228" s="33">
        <v>0</v>
      </c>
      <c r="AR1228" s="33"/>
      <c r="AS1228" s="33"/>
      <c r="AT1228" s="33"/>
      <c r="AU1228" s="33"/>
      <c r="AV1228" s="33"/>
      <c r="AW1228" s="33"/>
      <c r="AX1228" s="33"/>
      <c r="AY1228" s="33"/>
      <c r="AZ1228" s="33"/>
      <c r="BA1228" s="33"/>
      <c r="BB1228" s="33"/>
      <c r="BC1228" s="33" t="s">
        <v>11306</v>
      </c>
      <c r="BD1228" s="33" t="s">
        <v>11318</v>
      </c>
      <c r="BE1228" s="33"/>
      <c r="BF1228" s="33"/>
      <c r="BG1228" s="33"/>
      <c r="BH1228" s="33"/>
      <c r="BI1228" s="33"/>
      <c r="BJ1228" s="33">
        <v>0</v>
      </c>
      <c r="BK1228" s="33" t="s">
        <v>31</v>
      </c>
      <c r="BL1228" s="33"/>
      <c r="BM1228" s="33" t="s">
        <v>22259</v>
      </c>
    </row>
    <row r="1229" spans="1:65" x14ac:dyDescent="0.25">
      <c r="A1229" s="33" t="s">
        <v>20904</v>
      </c>
      <c r="B1229" s="33" t="s">
        <v>6886</v>
      </c>
      <c r="C1229" s="33" t="s">
        <v>20905</v>
      </c>
      <c r="D1229" s="33" t="s">
        <v>13574</v>
      </c>
      <c r="E1229" s="33" t="s">
        <v>11800</v>
      </c>
      <c r="F1229" s="33" t="s">
        <v>11550</v>
      </c>
      <c r="G1229" s="33">
        <v>150</v>
      </c>
      <c r="H1229" s="33">
        <v>0</v>
      </c>
      <c r="I1229" s="33"/>
      <c r="J1229" s="33" t="s">
        <v>11304</v>
      </c>
      <c r="K1229" s="33" t="s">
        <v>14864</v>
      </c>
      <c r="L1229" s="33">
        <v>105</v>
      </c>
      <c r="M1229" s="33"/>
      <c r="N1229" s="33"/>
      <c r="O1229" s="33"/>
      <c r="P1229" s="33" t="s">
        <v>11306</v>
      </c>
      <c r="Q1229" s="33" t="s">
        <v>11306</v>
      </c>
      <c r="R1229" s="33">
        <v>0</v>
      </c>
      <c r="S1229" s="33">
        <v>0</v>
      </c>
      <c r="T1229" s="33"/>
      <c r="U1229" s="33"/>
      <c r="V1229" s="33"/>
      <c r="W1229" s="33"/>
      <c r="X1229" s="33"/>
      <c r="Y1229" s="33" t="s">
        <v>11308</v>
      </c>
      <c r="Z1229" s="33">
        <v>0</v>
      </c>
      <c r="AA1229" s="33">
        <v>0</v>
      </c>
      <c r="AB1229" s="33">
        <v>0</v>
      </c>
      <c r="AC1229" s="33">
        <v>0</v>
      </c>
      <c r="AD1229" s="33" t="s">
        <v>11803</v>
      </c>
      <c r="AE1229" s="33" t="s">
        <v>20906</v>
      </c>
      <c r="AF1229" s="33" t="s">
        <v>20907</v>
      </c>
      <c r="AG1229" s="33" t="s">
        <v>20908</v>
      </c>
      <c r="AH1229" s="33" t="s">
        <v>20909</v>
      </c>
      <c r="AI1229" s="33" t="s">
        <v>20910</v>
      </c>
      <c r="AJ1229" s="33" t="s">
        <v>20911</v>
      </c>
      <c r="AK1229" s="33" t="s">
        <v>12774</v>
      </c>
      <c r="AL1229" s="33" t="s">
        <v>20749</v>
      </c>
      <c r="AM1229" s="33" t="s">
        <v>20912</v>
      </c>
      <c r="AN1229" s="33"/>
      <c r="AO1229" s="33" t="s">
        <v>11627</v>
      </c>
      <c r="AP1229" s="33" t="s">
        <v>11318</v>
      </c>
      <c r="AQ1229" s="33">
        <v>0</v>
      </c>
      <c r="AR1229" s="33"/>
      <c r="AS1229" s="33"/>
      <c r="AT1229" s="33"/>
      <c r="AU1229" s="33"/>
      <c r="AV1229" s="33"/>
      <c r="AW1229" s="33"/>
      <c r="AX1229" s="33"/>
      <c r="AY1229" s="33"/>
      <c r="AZ1229" s="33"/>
      <c r="BA1229" s="33"/>
      <c r="BB1229" s="33"/>
      <c r="BC1229" s="33" t="s">
        <v>11306</v>
      </c>
      <c r="BD1229" s="33" t="s">
        <v>11318</v>
      </c>
      <c r="BE1229" s="33"/>
      <c r="BF1229" s="33"/>
      <c r="BG1229" s="33"/>
      <c r="BH1229" s="33"/>
      <c r="BI1229" s="33"/>
      <c r="BJ1229" s="33">
        <v>0</v>
      </c>
      <c r="BK1229" s="33" t="s">
        <v>31</v>
      </c>
      <c r="BL1229" s="33"/>
      <c r="BM1229" s="33" t="s">
        <v>22259</v>
      </c>
    </row>
    <row r="1230" spans="1:65" x14ac:dyDescent="0.25">
      <c r="A1230" s="33" t="s">
        <v>20913</v>
      </c>
      <c r="B1230" s="33" t="s">
        <v>20914</v>
      </c>
      <c r="C1230" s="33" t="s">
        <v>20915</v>
      </c>
      <c r="D1230" s="33" t="s">
        <v>13574</v>
      </c>
      <c r="E1230" s="33" t="s">
        <v>11800</v>
      </c>
      <c r="F1230" s="33" t="s">
        <v>11550</v>
      </c>
      <c r="G1230" s="33">
        <v>150</v>
      </c>
      <c r="H1230" s="33">
        <v>0</v>
      </c>
      <c r="I1230" s="33"/>
      <c r="J1230" s="33" t="s">
        <v>11304</v>
      </c>
      <c r="K1230" s="33" t="s">
        <v>14781</v>
      </c>
      <c r="L1230" s="33">
        <v>105</v>
      </c>
      <c r="M1230" s="33"/>
      <c r="N1230" s="33"/>
      <c r="O1230" s="33"/>
      <c r="P1230" s="33" t="s">
        <v>11306</v>
      </c>
      <c r="Q1230" s="33" t="s">
        <v>11306</v>
      </c>
      <c r="R1230" s="33">
        <v>0</v>
      </c>
      <c r="S1230" s="33">
        <v>0</v>
      </c>
      <c r="T1230" s="33"/>
      <c r="U1230" s="33"/>
      <c r="V1230" s="33"/>
      <c r="W1230" s="33"/>
      <c r="X1230" s="33"/>
      <c r="Y1230" s="33" t="s">
        <v>11308</v>
      </c>
      <c r="Z1230" s="33">
        <v>0</v>
      </c>
      <c r="AA1230" s="33">
        <v>0</v>
      </c>
      <c r="AB1230" s="33">
        <v>0</v>
      </c>
      <c r="AC1230" s="33">
        <v>0</v>
      </c>
      <c r="AD1230" s="33" t="s">
        <v>11803</v>
      </c>
      <c r="AE1230" s="33" t="s">
        <v>20916</v>
      </c>
      <c r="AF1230" s="33" t="s">
        <v>20917</v>
      </c>
      <c r="AG1230" s="33" t="s">
        <v>20918</v>
      </c>
      <c r="AH1230" s="33" t="s">
        <v>20919</v>
      </c>
      <c r="AI1230" s="33" t="s">
        <v>20920</v>
      </c>
      <c r="AJ1230" s="33" t="s">
        <v>20921</v>
      </c>
      <c r="AK1230" s="33" t="s">
        <v>12774</v>
      </c>
      <c r="AL1230" s="33" t="s">
        <v>20749</v>
      </c>
      <c r="AM1230" s="33" t="s">
        <v>20922</v>
      </c>
      <c r="AN1230" s="33"/>
      <c r="AO1230" s="33" t="s">
        <v>11627</v>
      </c>
      <c r="AP1230" s="33" t="s">
        <v>11318</v>
      </c>
      <c r="AQ1230" s="33">
        <v>0</v>
      </c>
      <c r="AR1230" s="33"/>
      <c r="AS1230" s="33"/>
      <c r="AT1230" s="33"/>
      <c r="AU1230" s="33"/>
      <c r="AV1230" s="33"/>
      <c r="AW1230" s="33"/>
      <c r="AX1230" s="33"/>
      <c r="AY1230" s="33"/>
      <c r="AZ1230" s="33"/>
      <c r="BA1230" s="33"/>
      <c r="BB1230" s="33"/>
      <c r="BC1230" s="33" t="s">
        <v>11306</v>
      </c>
      <c r="BD1230" s="33" t="s">
        <v>11318</v>
      </c>
      <c r="BE1230" s="33"/>
      <c r="BF1230" s="33"/>
      <c r="BG1230" s="33"/>
      <c r="BH1230" s="33"/>
      <c r="BI1230" s="33"/>
      <c r="BJ1230" s="33">
        <v>0</v>
      </c>
      <c r="BK1230" s="33" t="s">
        <v>31</v>
      </c>
      <c r="BL1230" s="33"/>
      <c r="BM1230" s="33" t="s">
        <v>22259</v>
      </c>
    </row>
    <row r="1231" spans="1:65" x14ac:dyDescent="0.25">
      <c r="A1231" s="33" t="s">
        <v>20923</v>
      </c>
      <c r="B1231" s="33" t="s">
        <v>20924</v>
      </c>
      <c r="C1231" s="33" t="s">
        <v>20925</v>
      </c>
      <c r="D1231" s="33" t="s">
        <v>13574</v>
      </c>
      <c r="E1231" s="33" t="s">
        <v>11800</v>
      </c>
      <c r="F1231" s="33" t="s">
        <v>11550</v>
      </c>
      <c r="G1231" s="33">
        <v>150</v>
      </c>
      <c r="H1231" s="33">
        <v>0</v>
      </c>
      <c r="I1231" s="33"/>
      <c r="J1231" s="33" t="s">
        <v>11304</v>
      </c>
      <c r="K1231" s="33" t="s">
        <v>14781</v>
      </c>
      <c r="L1231" s="33">
        <v>105</v>
      </c>
      <c r="M1231" s="33"/>
      <c r="N1231" s="33"/>
      <c r="O1231" s="33"/>
      <c r="P1231" s="33" t="s">
        <v>11306</v>
      </c>
      <c r="Q1231" s="33" t="s">
        <v>11306</v>
      </c>
      <c r="R1231" s="33">
        <v>0</v>
      </c>
      <c r="S1231" s="33">
        <v>0</v>
      </c>
      <c r="T1231" s="33"/>
      <c r="U1231" s="33"/>
      <c r="V1231" s="33"/>
      <c r="W1231" s="33"/>
      <c r="X1231" s="33"/>
      <c r="Y1231" s="33" t="s">
        <v>11308</v>
      </c>
      <c r="Z1231" s="33">
        <v>0</v>
      </c>
      <c r="AA1231" s="33">
        <v>0</v>
      </c>
      <c r="AB1231" s="33">
        <v>0</v>
      </c>
      <c r="AC1231" s="33">
        <v>0</v>
      </c>
      <c r="AD1231" s="33" t="s">
        <v>11803</v>
      </c>
      <c r="AE1231" s="33" t="s">
        <v>20926</v>
      </c>
      <c r="AF1231" s="33" t="s">
        <v>20927</v>
      </c>
      <c r="AG1231" s="33" t="s">
        <v>20928</v>
      </c>
      <c r="AH1231" s="33" t="s">
        <v>20929</v>
      </c>
      <c r="AI1231" s="33" t="s">
        <v>20930</v>
      </c>
      <c r="AJ1231" s="33" t="s">
        <v>20931</v>
      </c>
      <c r="AK1231" s="33" t="s">
        <v>12774</v>
      </c>
      <c r="AL1231" s="33" t="s">
        <v>20749</v>
      </c>
      <c r="AM1231" s="33" t="s">
        <v>20932</v>
      </c>
      <c r="AN1231" s="33"/>
      <c r="AO1231" s="33" t="s">
        <v>11627</v>
      </c>
      <c r="AP1231" s="33" t="s">
        <v>11318</v>
      </c>
      <c r="AQ1231" s="33">
        <v>0</v>
      </c>
      <c r="AR1231" s="33"/>
      <c r="AS1231" s="33"/>
      <c r="AT1231" s="33"/>
      <c r="AU1231" s="33"/>
      <c r="AV1231" s="33"/>
      <c r="AW1231" s="33"/>
      <c r="AX1231" s="33"/>
      <c r="AY1231" s="33"/>
      <c r="AZ1231" s="33"/>
      <c r="BA1231" s="33"/>
      <c r="BB1231" s="33"/>
      <c r="BC1231" s="33" t="s">
        <v>11306</v>
      </c>
      <c r="BD1231" s="33" t="s">
        <v>11318</v>
      </c>
      <c r="BE1231" s="33"/>
      <c r="BF1231" s="33"/>
      <c r="BG1231" s="33"/>
      <c r="BH1231" s="33"/>
      <c r="BI1231" s="33"/>
      <c r="BJ1231" s="33">
        <v>0</v>
      </c>
      <c r="BK1231" s="33" t="s">
        <v>31</v>
      </c>
      <c r="BL1231" s="33"/>
      <c r="BM1231" s="33" t="s">
        <v>22259</v>
      </c>
    </row>
    <row r="1232" spans="1:65" x14ac:dyDescent="0.25">
      <c r="A1232" s="33" t="s">
        <v>20933</v>
      </c>
      <c r="B1232" s="33" t="s">
        <v>20934</v>
      </c>
      <c r="C1232" s="33" t="s">
        <v>20935</v>
      </c>
      <c r="D1232" s="33" t="s">
        <v>13574</v>
      </c>
      <c r="E1232" s="33" t="s">
        <v>11800</v>
      </c>
      <c r="F1232" s="33" t="s">
        <v>11550</v>
      </c>
      <c r="G1232" s="33">
        <v>150</v>
      </c>
      <c r="H1232" s="33">
        <v>0</v>
      </c>
      <c r="I1232" s="33"/>
      <c r="J1232" s="33" t="s">
        <v>11304</v>
      </c>
      <c r="K1232" s="33" t="s">
        <v>14781</v>
      </c>
      <c r="L1232" s="33">
        <v>105</v>
      </c>
      <c r="M1232" s="33"/>
      <c r="N1232" s="33"/>
      <c r="O1232" s="33"/>
      <c r="P1232" s="33" t="s">
        <v>11306</v>
      </c>
      <c r="Q1232" s="33" t="s">
        <v>11306</v>
      </c>
      <c r="R1232" s="33">
        <v>0</v>
      </c>
      <c r="S1232" s="33">
        <v>0</v>
      </c>
      <c r="T1232" s="33"/>
      <c r="U1232" s="33"/>
      <c r="V1232" s="33"/>
      <c r="W1232" s="33"/>
      <c r="X1232" s="33"/>
      <c r="Y1232" s="33" t="s">
        <v>11308</v>
      </c>
      <c r="Z1232" s="33">
        <v>0</v>
      </c>
      <c r="AA1232" s="33">
        <v>0</v>
      </c>
      <c r="AB1232" s="33">
        <v>0</v>
      </c>
      <c r="AC1232" s="33">
        <v>0</v>
      </c>
      <c r="AD1232" s="33" t="s">
        <v>11803</v>
      </c>
      <c r="AE1232" s="33" t="s">
        <v>20936</v>
      </c>
      <c r="AF1232" s="33" t="s">
        <v>20937</v>
      </c>
      <c r="AG1232" s="33" t="s">
        <v>20938</v>
      </c>
      <c r="AH1232" s="33" t="s">
        <v>20939</v>
      </c>
      <c r="AI1232" s="33" t="s">
        <v>20940</v>
      </c>
      <c r="AJ1232" s="33" t="s">
        <v>20941</v>
      </c>
      <c r="AK1232" s="33" t="s">
        <v>12774</v>
      </c>
      <c r="AL1232" s="33" t="s">
        <v>20749</v>
      </c>
      <c r="AM1232" s="33" t="s">
        <v>20942</v>
      </c>
      <c r="AN1232" s="33"/>
      <c r="AO1232" s="33" t="s">
        <v>11627</v>
      </c>
      <c r="AP1232" s="33" t="s">
        <v>11318</v>
      </c>
      <c r="AQ1232" s="33">
        <v>0</v>
      </c>
      <c r="AR1232" s="33"/>
      <c r="AS1232" s="33"/>
      <c r="AT1232" s="33"/>
      <c r="AU1232" s="33"/>
      <c r="AV1232" s="33"/>
      <c r="AW1232" s="33"/>
      <c r="AX1232" s="33"/>
      <c r="AY1232" s="33"/>
      <c r="AZ1232" s="33"/>
      <c r="BA1232" s="33"/>
      <c r="BB1232" s="33"/>
      <c r="BC1232" s="33" t="s">
        <v>11306</v>
      </c>
      <c r="BD1232" s="33" t="s">
        <v>11318</v>
      </c>
      <c r="BE1232" s="33"/>
      <c r="BF1232" s="33"/>
      <c r="BG1232" s="33"/>
      <c r="BH1232" s="33"/>
      <c r="BI1232" s="33"/>
      <c r="BJ1232" s="33">
        <v>0</v>
      </c>
      <c r="BK1232" s="33" t="s">
        <v>31</v>
      </c>
      <c r="BL1232" s="33"/>
      <c r="BM1232" s="33" t="s">
        <v>22259</v>
      </c>
    </row>
    <row r="1233" spans="1:65" x14ac:dyDescent="0.25">
      <c r="A1233" s="33" t="s">
        <v>20943</v>
      </c>
      <c r="B1233" s="33" t="s">
        <v>20944</v>
      </c>
      <c r="C1233" s="33" t="s">
        <v>20945</v>
      </c>
      <c r="D1233" s="33" t="s">
        <v>13574</v>
      </c>
      <c r="E1233" s="33" t="s">
        <v>11800</v>
      </c>
      <c r="F1233" s="33" t="s">
        <v>11550</v>
      </c>
      <c r="G1233" s="33">
        <v>338.8</v>
      </c>
      <c r="H1233" s="33">
        <v>0</v>
      </c>
      <c r="I1233" s="33"/>
      <c r="J1233" s="33" t="s">
        <v>11304</v>
      </c>
      <c r="K1233" s="33" t="s">
        <v>14781</v>
      </c>
      <c r="L1233" s="33">
        <v>120</v>
      </c>
      <c r="M1233" s="33"/>
      <c r="N1233" s="33"/>
      <c r="O1233" s="33"/>
      <c r="P1233" s="33" t="s">
        <v>11306</v>
      </c>
      <c r="Q1233" s="33" t="s">
        <v>11306</v>
      </c>
      <c r="R1233" s="33">
        <v>0</v>
      </c>
      <c r="S1233" s="33">
        <v>0</v>
      </c>
      <c r="T1233" s="33"/>
      <c r="U1233" s="33"/>
      <c r="V1233" s="33"/>
      <c r="W1233" s="33"/>
      <c r="X1233" s="33"/>
      <c r="Y1233" s="33" t="s">
        <v>11308</v>
      </c>
      <c r="Z1233" s="33">
        <v>0</v>
      </c>
      <c r="AA1233" s="33">
        <v>0</v>
      </c>
      <c r="AB1233" s="33">
        <v>0</v>
      </c>
      <c r="AC1233" s="33">
        <v>0</v>
      </c>
      <c r="AD1233" s="33" t="s">
        <v>11803</v>
      </c>
      <c r="AE1233" s="33" t="s">
        <v>20946</v>
      </c>
      <c r="AF1233" s="33" t="s">
        <v>20947</v>
      </c>
      <c r="AG1233" s="33" t="s">
        <v>20948</v>
      </c>
      <c r="AH1233" s="33" t="s">
        <v>20949</v>
      </c>
      <c r="AI1233" s="33" t="s">
        <v>20950</v>
      </c>
      <c r="AJ1233" s="33" t="s">
        <v>20951</v>
      </c>
      <c r="AK1233" s="33" t="s">
        <v>12774</v>
      </c>
      <c r="AL1233" s="33" t="s">
        <v>20749</v>
      </c>
      <c r="AM1233" s="33" t="s">
        <v>20952</v>
      </c>
      <c r="AN1233" s="33"/>
      <c r="AO1233" s="33" t="s">
        <v>11627</v>
      </c>
      <c r="AP1233" s="33" t="s">
        <v>11318</v>
      </c>
      <c r="AQ1233" s="33">
        <v>0</v>
      </c>
      <c r="AR1233" s="33"/>
      <c r="AS1233" s="33"/>
      <c r="AT1233" s="33"/>
      <c r="AU1233" s="33"/>
      <c r="AV1233" s="33"/>
      <c r="AW1233" s="33"/>
      <c r="AX1233" s="33"/>
      <c r="AY1233" s="33"/>
      <c r="AZ1233" s="33"/>
      <c r="BA1233" s="33"/>
      <c r="BB1233" s="33"/>
      <c r="BC1233" s="33" t="s">
        <v>11306</v>
      </c>
      <c r="BD1233" s="33" t="s">
        <v>11318</v>
      </c>
      <c r="BE1233" s="33"/>
      <c r="BF1233" s="33"/>
      <c r="BG1233" s="33"/>
      <c r="BH1233" s="33"/>
      <c r="BI1233" s="33"/>
      <c r="BJ1233" s="33">
        <v>0</v>
      </c>
      <c r="BK1233" s="33" t="s">
        <v>31</v>
      </c>
      <c r="BL1233" s="33"/>
      <c r="BM1233" s="33" t="s">
        <v>22259</v>
      </c>
    </row>
    <row r="1234" spans="1:65" x14ac:dyDescent="0.25">
      <c r="A1234" s="33" t="s">
        <v>20953</v>
      </c>
      <c r="B1234" s="33" t="s">
        <v>1618</v>
      </c>
      <c r="C1234" s="33" t="s">
        <v>20954</v>
      </c>
      <c r="D1234" s="33" t="s">
        <v>13574</v>
      </c>
      <c r="E1234" s="33" t="s">
        <v>11800</v>
      </c>
      <c r="F1234" s="33" t="s">
        <v>11550</v>
      </c>
      <c r="G1234" s="33">
        <v>338.8</v>
      </c>
      <c r="H1234" s="33">
        <v>0</v>
      </c>
      <c r="I1234" s="33"/>
      <c r="J1234" s="33" t="s">
        <v>11304</v>
      </c>
      <c r="K1234" s="33" t="s">
        <v>14781</v>
      </c>
      <c r="L1234" s="33">
        <v>120</v>
      </c>
      <c r="M1234" s="33"/>
      <c r="N1234" s="33"/>
      <c r="O1234" s="33"/>
      <c r="P1234" s="33" t="s">
        <v>11306</v>
      </c>
      <c r="Q1234" s="33" t="s">
        <v>11306</v>
      </c>
      <c r="R1234" s="33">
        <v>0</v>
      </c>
      <c r="S1234" s="33">
        <v>0</v>
      </c>
      <c r="T1234" s="33"/>
      <c r="U1234" s="33"/>
      <c r="V1234" s="33"/>
      <c r="W1234" s="33"/>
      <c r="X1234" s="33"/>
      <c r="Y1234" s="33" t="s">
        <v>11308</v>
      </c>
      <c r="Z1234" s="33">
        <v>0</v>
      </c>
      <c r="AA1234" s="33">
        <v>0</v>
      </c>
      <c r="AB1234" s="33">
        <v>0</v>
      </c>
      <c r="AC1234" s="33">
        <v>0</v>
      </c>
      <c r="AD1234" s="33" t="s">
        <v>11803</v>
      </c>
      <c r="AE1234" s="33" t="s">
        <v>20955</v>
      </c>
      <c r="AF1234" s="33" t="s">
        <v>20956</v>
      </c>
      <c r="AG1234" s="33" t="s">
        <v>20957</v>
      </c>
      <c r="AH1234" s="33" t="s">
        <v>20958</v>
      </c>
      <c r="AI1234" s="33" t="s">
        <v>20959</v>
      </c>
      <c r="AJ1234" s="33" t="s">
        <v>20960</v>
      </c>
      <c r="AK1234" s="33" t="s">
        <v>12774</v>
      </c>
      <c r="AL1234" s="33" t="s">
        <v>20749</v>
      </c>
      <c r="AM1234" s="33" t="s">
        <v>20961</v>
      </c>
      <c r="AN1234" s="33"/>
      <c r="AO1234" s="33" t="s">
        <v>11627</v>
      </c>
      <c r="AP1234" s="33" t="s">
        <v>11318</v>
      </c>
      <c r="AQ1234" s="33">
        <v>0</v>
      </c>
      <c r="AR1234" s="33"/>
      <c r="AS1234" s="33"/>
      <c r="AT1234" s="33"/>
      <c r="AU1234" s="33"/>
      <c r="AV1234" s="33"/>
      <c r="AW1234" s="33"/>
      <c r="AX1234" s="33"/>
      <c r="AY1234" s="33"/>
      <c r="AZ1234" s="33"/>
      <c r="BA1234" s="33"/>
      <c r="BB1234" s="33"/>
      <c r="BC1234" s="33" t="s">
        <v>11306</v>
      </c>
      <c r="BD1234" s="33" t="s">
        <v>11318</v>
      </c>
      <c r="BE1234" s="33"/>
      <c r="BF1234" s="33"/>
      <c r="BG1234" s="33"/>
      <c r="BH1234" s="33"/>
      <c r="BI1234" s="33"/>
      <c r="BJ1234" s="33">
        <v>0</v>
      </c>
      <c r="BK1234" s="33" t="s">
        <v>31</v>
      </c>
      <c r="BL1234" s="33"/>
      <c r="BM1234" s="33" t="s">
        <v>22259</v>
      </c>
    </row>
    <row r="1235" spans="1:65" x14ac:dyDescent="0.25">
      <c r="A1235" s="33" t="s">
        <v>20962</v>
      </c>
      <c r="B1235" s="33" t="s">
        <v>1614</v>
      </c>
      <c r="C1235" s="33" t="s">
        <v>20963</v>
      </c>
      <c r="D1235" s="33" t="s">
        <v>13574</v>
      </c>
      <c r="E1235" s="33" t="s">
        <v>11800</v>
      </c>
      <c r="F1235" s="33" t="s">
        <v>11550</v>
      </c>
      <c r="G1235" s="33">
        <v>338.8</v>
      </c>
      <c r="H1235" s="33">
        <v>0</v>
      </c>
      <c r="I1235" s="33"/>
      <c r="J1235" s="33" t="s">
        <v>11304</v>
      </c>
      <c r="K1235" s="33" t="s">
        <v>14864</v>
      </c>
      <c r="L1235" s="33">
        <v>120</v>
      </c>
      <c r="M1235" s="33"/>
      <c r="N1235" s="33"/>
      <c r="O1235" s="33"/>
      <c r="P1235" s="33" t="s">
        <v>11306</v>
      </c>
      <c r="Q1235" s="33" t="s">
        <v>11306</v>
      </c>
      <c r="R1235" s="33">
        <v>0</v>
      </c>
      <c r="S1235" s="33">
        <v>0</v>
      </c>
      <c r="T1235" s="33"/>
      <c r="U1235" s="33"/>
      <c r="V1235" s="33"/>
      <c r="W1235" s="33"/>
      <c r="X1235" s="33"/>
      <c r="Y1235" s="33" t="s">
        <v>11308</v>
      </c>
      <c r="Z1235" s="33">
        <v>0</v>
      </c>
      <c r="AA1235" s="33">
        <v>0</v>
      </c>
      <c r="AB1235" s="33">
        <v>0</v>
      </c>
      <c r="AC1235" s="33">
        <v>0</v>
      </c>
      <c r="AD1235" s="33" t="s">
        <v>11803</v>
      </c>
      <c r="AE1235" s="33" t="s">
        <v>20964</v>
      </c>
      <c r="AF1235" s="33" t="s">
        <v>20965</v>
      </c>
      <c r="AG1235" s="33" t="s">
        <v>20966</v>
      </c>
      <c r="AH1235" s="33" t="s">
        <v>20967</v>
      </c>
      <c r="AI1235" s="33" t="s">
        <v>20968</v>
      </c>
      <c r="AJ1235" s="33" t="s">
        <v>20969</v>
      </c>
      <c r="AK1235" s="33" t="s">
        <v>12774</v>
      </c>
      <c r="AL1235" s="33" t="s">
        <v>20749</v>
      </c>
      <c r="AM1235" s="33" t="s">
        <v>20970</v>
      </c>
      <c r="AN1235" s="33"/>
      <c r="AO1235" s="33" t="s">
        <v>11627</v>
      </c>
      <c r="AP1235" s="33" t="s">
        <v>11318</v>
      </c>
      <c r="AQ1235" s="33">
        <v>0</v>
      </c>
      <c r="AR1235" s="33"/>
      <c r="AS1235" s="33"/>
      <c r="AT1235" s="33"/>
      <c r="AU1235" s="33"/>
      <c r="AV1235" s="33"/>
      <c r="AW1235" s="33"/>
      <c r="AX1235" s="33"/>
      <c r="AY1235" s="33"/>
      <c r="AZ1235" s="33"/>
      <c r="BA1235" s="33"/>
      <c r="BB1235" s="33"/>
      <c r="BC1235" s="33" t="s">
        <v>11306</v>
      </c>
      <c r="BD1235" s="33" t="s">
        <v>11318</v>
      </c>
      <c r="BE1235" s="33"/>
      <c r="BF1235" s="33"/>
      <c r="BG1235" s="33"/>
      <c r="BH1235" s="33"/>
      <c r="BI1235" s="33"/>
      <c r="BJ1235" s="33">
        <v>0</v>
      </c>
      <c r="BK1235" s="33" t="s">
        <v>31</v>
      </c>
      <c r="BL1235" s="33"/>
      <c r="BM1235" s="33" t="s">
        <v>22259</v>
      </c>
    </row>
    <row r="1236" spans="1:65" x14ac:dyDescent="0.25">
      <c r="A1236" s="33" t="s">
        <v>20971</v>
      </c>
      <c r="B1236" s="33" t="s">
        <v>20972</v>
      </c>
      <c r="C1236" s="33" t="s">
        <v>20973</v>
      </c>
      <c r="D1236" s="33" t="s">
        <v>13574</v>
      </c>
      <c r="E1236" s="33" t="s">
        <v>11800</v>
      </c>
      <c r="F1236" s="33" t="s">
        <v>11550</v>
      </c>
      <c r="G1236" s="33">
        <v>330.67</v>
      </c>
      <c r="H1236" s="33">
        <v>0</v>
      </c>
      <c r="I1236" s="33"/>
      <c r="J1236" s="33" t="s">
        <v>11304</v>
      </c>
      <c r="K1236" s="33" t="s">
        <v>14864</v>
      </c>
      <c r="L1236" s="33">
        <v>120</v>
      </c>
      <c r="M1236" s="33"/>
      <c r="N1236" s="33"/>
      <c r="O1236" s="33"/>
      <c r="P1236" s="33" t="s">
        <v>11306</v>
      </c>
      <c r="Q1236" s="33" t="s">
        <v>11306</v>
      </c>
      <c r="R1236" s="33">
        <v>0</v>
      </c>
      <c r="S1236" s="33">
        <v>0</v>
      </c>
      <c r="T1236" s="33"/>
      <c r="U1236" s="33"/>
      <c r="V1236" s="33"/>
      <c r="W1236" s="33"/>
      <c r="X1236" s="33"/>
      <c r="Y1236" s="33" t="s">
        <v>11308</v>
      </c>
      <c r="Z1236" s="33">
        <v>0</v>
      </c>
      <c r="AA1236" s="33">
        <v>0</v>
      </c>
      <c r="AB1236" s="33">
        <v>0</v>
      </c>
      <c r="AC1236" s="33">
        <v>0</v>
      </c>
      <c r="AD1236" s="33" t="s">
        <v>11803</v>
      </c>
      <c r="AE1236" s="33" t="s">
        <v>20974</v>
      </c>
      <c r="AF1236" s="33" t="s">
        <v>20975</v>
      </c>
      <c r="AG1236" s="33" t="s">
        <v>20976</v>
      </c>
      <c r="AH1236" s="33" t="s">
        <v>20977</v>
      </c>
      <c r="AI1236" s="33" t="s">
        <v>20978</v>
      </c>
      <c r="AJ1236" s="33" t="s">
        <v>20979</v>
      </c>
      <c r="AK1236" s="33" t="s">
        <v>12774</v>
      </c>
      <c r="AL1236" s="33" t="s">
        <v>20749</v>
      </c>
      <c r="AM1236" s="33" t="s">
        <v>20980</v>
      </c>
      <c r="AN1236" s="33"/>
      <c r="AO1236" s="33" t="s">
        <v>11627</v>
      </c>
      <c r="AP1236" s="33" t="s">
        <v>11318</v>
      </c>
      <c r="AQ1236" s="33">
        <v>0</v>
      </c>
      <c r="AR1236" s="33"/>
      <c r="AS1236" s="33"/>
      <c r="AT1236" s="33"/>
      <c r="AU1236" s="33"/>
      <c r="AV1236" s="33"/>
      <c r="AW1236" s="33"/>
      <c r="AX1236" s="33"/>
      <c r="AY1236" s="33"/>
      <c r="AZ1236" s="33"/>
      <c r="BA1236" s="33"/>
      <c r="BB1236" s="33"/>
      <c r="BC1236" s="33" t="s">
        <v>11306</v>
      </c>
      <c r="BD1236" s="33" t="s">
        <v>11318</v>
      </c>
      <c r="BE1236" s="33"/>
      <c r="BF1236" s="33"/>
      <c r="BG1236" s="33"/>
      <c r="BH1236" s="33"/>
      <c r="BI1236" s="33"/>
      <c r="BJ1236" s="33">
        <v>0</v>
      </c>
      <c r="BK1236" s="33" t="s">
        <v>31</v>
      </c>
      <c r="BL1236" s="33"/>
      <c r="BM1236" s="33" t="s">
        <v>22259</v>
      </c>
    </row>
    <row r="1237" spans="1:65" x14ac:dyDescent="0.25">
      <c r="A1237" s="33" t="s">
        <v>20981</v>
      </c>
      <c r="B1237" s="33" t="s">
        <v>20982</v>
      </c>
      <c r="C1237" s="33" t="s">
        <v>20983</v>
      </c>
      <c r="D1237" s="33" t="s">
        <v>13574</v>
      </c>
      <c r="E1237" s="33" t="s">
        <v>11800</v>
      </c>
      <c r="F1237" s="33" t="s">
        <v>11550</v>
      </c>
      <c r="G1237" s="33">
        <v>330.67</v>
      </c>
      <c r="H1237" s="33">
        <v>0</v>
      </c>
      <c r="I1237" s="33"/>
      <c r="J1237" s="33" t="s">
        <v>11304</v>
      </c>
      <c r="K1237" s="33" t="s">
        <v>14781</v>
      </c>
      <c r="L1237" s="33">
        <v>120</v>
      </c>
      <c r="M1237" s="33"/>
      <c r="N1237" s="33"/>
      <c r="O1237" s="33"/>
      <c r="P1237" s="33" t="s">
        <v>11306</v>
      </c>
      <c r="Q1237" s="33" t="s">
        <v>11306</v>
      </c>
      <c r="R1237" s="33">
        <v>0</v>
      </c>
      <c r="S1237" s="33">
        <v>0</v>
      </c>
      <c r="T1237" s="33"/>
      <c r="U1237" s="33"/>
      <c r="V1237" s="33"/>
      <c r="W1237" s="33"/>
      <c r="X1237" s="33"/>
      <c r="Y1237" s="33" t="s">
        <v>11308</v>
      </c>
      <c r="Z1237" s="33">
        <v>0</v>
      </c>
      <c r="AA1237" s="33">
        <v>0</v>
      </c>
      <c r="AB1237" s="33">
        <v>0</v>
      </c>
      <c r="AC1237" s="33">
        <v>0</v>
      </c>
      <c r="AD1237" s="33" t="s">
        <v>11803</v>
      </c>
      <c r="AE1237" s="33" t="s">
        <v>20984</v>
      </c>
      <c r="AF1237" s="33" t="s">
        <v>20985</v>
      </c>
      <c r="AG1237" s="33" t="s">
        <v>20986</v>
      </c>
      <c r="AH1237" s="33" t="s">
        <v>20987</v>
      </c>
      <c r="AI1237" s="33" t="s">
        <v>20988</v>
      </c>
      <c r="AJ1237" s="33" t="s">
        <v>20989</v>
      </c>
      <c r="AK1237" s="33" t="s">
        <v>12774</v>
      </c>
      <c r="AL1237" s="33" t="s">
        <v>20749</v>
      </c>
      <c r="AM1237" s="33" t="s">
        <v>20990</v>
      </c>
      <c r="AN1237" s="33"/>
      <c r="AO1237" s="33" t="s">
        <v>11627</v>
      </c>
      <c r="AP1237" s="33" t="s">
        <v>11318</v>
      </c>
      <c r="AQ1237" s="33">
        <v>0</v>
      </c>
      <c r="AR1237" s="33"/>
      <c r="AS1237" s="33"/>
      <c r="AT1237" s="33"/>
      <c r="AU1237" s="33"/>
      <c r="AV1237" s="33"/>
      <c r="AW1237" s="33"/>
      <c r="AX1237" s="33"/>
      <c r="AY1237" s="33"/>
      <c r="AZ1237" s="33"/>
      <c r="BA1237" s="33"/>
      <c r="BB1237" s="33"/>
      <c r="BC1237" s="33" t="s">
        <v>11306</v>
      </c>
      <c r="BD1237" s="33" t="s">
        <v>11318</v>
      </c>
      <c r="BE1237" s="33"/>
      <c r="BF1237" s="33"/>
      <c r="BG1237" s="33"/>
      <c r="BH1237" s="33"/>
      <c r="BI1237" s="33"/>
      <c r="BJ1237" s="33">
        <v>0</v>
      </c>
      <c r="BK1237" s="33" t="s">
        <v>31</v>
      </c>
      <c r="BL1237" s="33"/>
      <c r="BM1237" s="33" t="s">
        <v>22259</v>
      </c>
    </row>
    <row r="1238" spans="1:65" x14ac:dyDescent="0.25">
      <c r="A1238" s="33" t="s">
        <v>20991</v>
      </c>
      <c r="B1238" s="33" t="s">
        <v>1366</v>
      </c>
      <c r="C1238" s="33" t="s">
        <v>20992</v>
      </c>
      <c r="D1238" s="33" t="s">
        <v>13574</v>
      </c>
      <c r="E1238" s="33" t="s">
        <v>11800</v>
      </c>
      <c r="F1238" s="33" t="s">
        <v>11550</v>
      </c>
      <c r="G1238" s="33">
        <v>1120.9000000000001</v>
      </c>
      <c r="H1238" s="33">
        <v>0</v>
      </c>
      <c r="I1238" s="33"/>
      <c r="J1238" s="33" t="s">
        <v>11304</v>
      </c>
      <c r="K1238" s="33" t="s">
        <v>14876</v>
      </c>
      <c r="L1238" s="33">
        <v>120</v>
      </c>
      <c r="M1238" s="33"/>
      <c r="N1238" s="33"/>
      <c r="O1238" s="33"/>
      <c r="P1238" s="33" t="s">
        <v>11306</v>
      </c>
      <c r="Q1238" s="33" t="s">
        <v>11306</v>
      </c>
      <c r="R1238" s="33">
        <v>0</v>
      </c>
      <c r="S1238" s="33">
        <v>0</v>
      </c>
      <c r="T1238" s="33"/>
      <c r="U1238" s="33"/>
      <c r="V1238" s="33"/>
      <c r="W1238" s="33"/>
      <c r="X1238" s="33"/>
      <c r="Y1238" s="33" t="s">
        <v>11308</v>
      </c>
      <c r="Z1238" s="33">
        <v>0</v>
      </c>
      <c r="AA1238" s="33">
        <v>0</v>
      </c>
      <c r="AB1238" s="33">
        <v>0</v>
      </c>
      <c r="AC1238" s="33">
        <v>0</v>
      </c>
      <c r="AD1238" s="33" t="s">
        <v>11803</v>
      </c>
      <c r="AE1238" s="33" t="s">
        <v>20993</v>
      </c>
      <c r="AF1238" s="33" t="s">
        <v>20994</v>
      </c>
      <c r="AG1238" s="33" t="s">
        <v>20995</v>
      </c>
      <c r="AH1238" s="33" t="s">
        <v>20996</v>
      </c>
      <c r="AI1238" s="33" t="s">
        <v>20997</v>
      </c>
      <c r="AJ1238" s="33" t="s">
        <v>20998</v>
      </c>
      <c r="AK1238" s="33" t="s">
        <v>12774</v>
      </c>
      <c r="AL1238" s="33" t="s">
        <v>20749</v>
      </c>
      <c r="AM1238" s="33" t="s">
        <v>20999</v>
      </c>
      <c r="AN1238" s="33"/>
      <c r="AO1238" s="33" t="s">
        <v>11627</v>
      </c>
      <c r="AP1238" s="33" t="s">
        <v>11318</v>
      </c>
      <c r="AQ1238" s="33">
        <v>0</v>
      </c>
      <c r="AR1238" s="33"/>
      <c r="AS1238" s="33"/>
      <c r="AT1238" s="33"/>
      <c r="AU1238" s="33"/>
      <c r="AV1238" s="33"/>
      <c r="AW1238" s="33"/>
      <c r="AX1238" s="33"/>
      <c r="AY1238" s="33"/>
      <c r="AZ1238" s="33"/>
      <c r="BA1238" s="33"/>
      <c r="BB1238" s="33"/>
      <c r="BC1238" s="33" t="s">
        <v>11306</v>
      </c>
      <c r="BD1238" s="33" t="s">
        <v>11318</v>
      </c>
      <c r="BE1238" s="33"/>
      <c r="BF1238" s="33"/>
      <c r="BG1238" s="33"/>
      <c r="BH1238" s="33"/>
      <c r="BI1238" s="33"/>
      <c r="BJ1238" s="33">
        <v>0</v>
      </c>
      <c r="BK1238" s="33" t="s">
        <v>31</v>
      </c>
      <c r="BL1238" s="33"/>
      <c r="BM1238" s="33" t="s">
        <v>22259</v>
      </c>
    </row>
    <row r="1239" spans="1:65" x14ac:dyDescent="0.25">
      <c r="A1239" s="33" t="s">
        <v>21000</v>
      </c>
      <c r="B1239" s="33" t="s">
        <v>21001</v>
      </c>
      <c r="C1239" s="33" t="s">
        <v>21002</v>
      </c>
      <c r="D1239" s="33" t="s">
        <v>13574</v>
      </c>
      <c r="E1239" s="33" t="s">
        <v>11800</v>
      </c>
      <c r="F1239" s="33" t="s">
        <v>11550</v>
      </c>
      <c r="G1239" s="33">
        <v>0.01</v>
      </c>
      <c r="H1239" s="33">
        <v>0</v>
      </c>
      <c r="I1239" s="33"/>
      <c r="J1239" s="33" t="s">
        <v>11304</v>
      </c>
      <c r="K1239" s="33" t="s">
        <v>14781</v>
      </c>
      <c r="L1239" s="33">
        <v>120</v>
      </c>
      <c r="M1239" s="33"/>
      <c r="N1239" s="33"/>
      <c r="O1239" s="33"/>
      <c r="P1239" s="33" t="s">
        <v>11306</v>
      </c>
      <c r="Q1239" s="33" t="s">
        <v>11306</v>
      </c>
      <c r="R1239" s="33">
        <v>0</v>
      </c>
      <c r="S1239" s="33">
        <v>0</v>
      </c>
      <c r="T1239" s="33"/>
      <c r="U1239" s="33"/>
      <c r="V1239" s="33"/>
      <c r="W1239" s="33"/>
      <c r="X1239" s="33"/>
      <c r="Y1239" s="33" t="s">
        <v>11308</v>
      </c>
      <c r="Z1239" s="33">
        <v>0</v>
      </c>
      <c r="AA1239" s="33">
        <v>0</v>
      </c>
      <c r="AB1239" s="33">
        <v>0</v>
      </c>
      <c r="AC1239" s="33">
        <v>0</v>
      </c>
      <c r="AD1239" s="33" t="s">
        <v>11803</v>
      </c>
      <c r="AE1239" s="33"/>
      <c r="AF1239" s="33"/>
      <c r="AG1239" s="33"/>
      <c r="AH1239" s="33"/>
      <c r="AI1239" s="33"/>
      <c r="AJ1239" s="33"/>
      <c r="AK1239" s="33"/>
      <c r="AL1239" s="33" t="s">
        <v>20749</v>
      </c>
      <c r="AM1239" s="33" t="s">
        <v>21003</v>
      </c>
      <c r="AN1239" s="33"/>
      <c r="AO1239" s="33"/>
      <c r="AP1239" s="33" t="s">
        <v>11318</v>
      </c>
      <c r="AQ1239" s="33">
        <v>0</v>
      </c>
      <c r="AR1239" s="33"/>
      <c r="AS1239" s="33"/>
      <c r="AT1239" s="33"/>
      <c r="AU1239" s="33"/>
      <c r="AV1239" s="33"/>
      <c r="AW1239" s="33"/>
      <c r="AX1239" s="33"/>
      <c r="AY1239" s="33"/>
      <c r="AZ1239" s="33"/>
      <c r="BA1239" s="33"/>
      <c r="BB1239" s="33"/>
      <c r="BC1239" s="33" t="s">
        <v>11306</v>
      </c>
      <c r="BD1239" s="33" t="s">
        <v>11318</v>
      </c>
      <c r="BE1239" s="33"/>
      <c r="BF1239" s="33"/>
      <c r="BG1239" s="33"/>
      <c r="BH1239" s="33"/>
      <c r="BI1239" s="33"/>
      <c r="BJ1239" s="33">
        <v>0</v>
      </c>
      <c r="BK1239" s="33" t="s">
        <v>31</v>
      </c>
      <c r="BL1239" s="33"/>
      <c r="BM1239" s="33" t="s">
        <v>22259</v>
      </c>
    </row>
    <row r="1240" spans="1:65" x14ac:dyDescent="0.25">
      <c r="A1240" s="33" t="s">
        <v>21004</v>
      </c>
      <c r="B1240" s="33" t="s">
        <v>21005</v>
      </c>
      <c r="C1240" s="33" t="s">
        <v>21006</v>
      </c>
      <c r="D1240" s="33" t="s">
        <v>13574</v>
      </c>
      <c r="E1240" s="33" t="s">
        <v>11800</v>
      </c>
      <c r="F1240" s="33" t="s">
        <v>11550</v>
      </c>
      <c r="G1240" s="33">
        <v>0.01</v>
      </c>
      <c r="H1240" s="33">
        <v>0</v>
      </c>
      <c r="I1240" s="33"/>
      <c r="J1240" s="33" t="s">
        <v>11304</v>
      </c>
      <c r="K1240" s="33" t="s">
        <v>14781</v>
      </c>
      <c r="L1240" s="33">
        <v>120</v>
      </c>
      <c r="M1240" s="33"/>
      <c r="N1240" s="33"/>
      <c r="O1240" s="33"/>
      <c r="P1240" s="33" t="s">
        <v>11306</v>
      </c>
      <c r="Q1240" s="33" t="s">
        <v>11306</v>
      </c>
      <c r="R1240" s="33">
        <v>0</v>
      </c>
      <c r="S1240" s="33">
        <v>0</v>
      </c>
      <c r="T1240" s="33"/>
      <c r="U1240" s="33"/>
      <c r="V1240" s="33"/>
      <c r="W1240" s="33"/>
      <c r="X1240" s="33"/>
      <c r="Y1240" s="33" t="s">
        <v>11308</v>
      </c>
      <c r="Z1240" s="33">
        <v>0</v>
      </c>
      <c r="AA1240" s="33">
        <v>0</v>
      </c>
      <c r="AB1240" s="33">
        <v>0</v>
      </c>
      <c r="AC1240" s="33">
        <v>0</v>
      </c>
      <c r="AD1240" s="33" t="s">
        <v>11803</v>
      </c>
      <c r="AE1240" s="33"/>
      <c r="AF1240" s="33"/>
      <c r="AG1240" s="33"/>
      <c r="AH1240" s="33"/>
      <c r="AI1240" s="33"/>
      <c r="AJ1240" s="33"/>
      <c r="AK1240" s="33"/>
      <c r="AL1240" s="33" t="s">
        <v>20749</v>
      </c>
      <c r="AM1240" s="33" t="s">
        <v>21007</v>
      </c>
      <c r="AN1240" s="33"/>
      <c r="AO1240" s="33"/>
      <c r="AP1240" s="33" t="s">
        <v>11318</v>
      </c>
      <c r="AQ1240" s="33">
        <v>0</v>
      </c>
      <c r="AR1240" s="33"/>
      <c r="AS1240" s="33"/>
      <c r="AT1240" s="33"/>
      <c r="AU1240" s="33"/>
      <c r="AV1240" s="33"/>
      <c r="AW1240" s="33"/>
      <c r="AX1240" s="33"/>
      <c r="AY1240" s="33"/>
      <c r="AZ1240" s="33"/>
      <c r="BA1240" s="33"/>
      <c r="BB1240" s="33"/>
      <c r="BC1240" s="33" t="s">
        <v>11306</v>
      </c>
      <c r="BD1240" s="33" t="s">
        <v>11318</v>
      </c>
      <c r="BE1240" s="33"/>
      <c r="BF1240" s="33"/>
      <c r="BG1240" s="33"/>
      <c r="BH1240" s="33"/>
      <c r="BI1240" s="33"/>
      <c r="BJ1240" s="33">
        <v>0</v>
      </c>
      <c r="BK1240" s="33" t="s">
        <v>31</v>
      </c>
      <c r="BL1240" s="33"/>
      <c r="BM1240" s="33" t="s">
        <v>22259</v>
      </c>
    </row>
    <row r="1241" spans="1:65" x14ac:dyDescent="0.25">
      <c r="A1241" s="33" t="s">
        <v>21008</v>
      </c>
      <c r="B1241" s="33" t="s">
        <v>21009</v>
      </c>
      <c r="C1241" s="33" t="s">
        <v>21010</v>
      </c>
      <c r="D1241" s="33" t="s">
        <v>13574</v>
      </c>
      <c r="E1241" s="33" t="s">
        <v>11800</v>
      </c>
      <c r="F1241" s="33" t="s">
        <v>11550</v>
      </c>
      <c r="G1241" s="33">
        <v>1120.9000000000001</v>
      </c>
      <c r="H1241" s="33">
        <v>0</v>
      </c>
      <c r="I1241" s="33"/>
      <c r="J1241" s="33" t="s">
        <v>11304</v>
      </c>
      <c r="K1241" s="33" t="s">
        <v>14781</v>
      </c>
      <c r="L1241" s="33">
        <v>120</v>
      </c>
      <c r="M1241" s="33"/>
      <c r="N1241" s="33"/>
      <c r="O1241" s="33"/>
      <c r="P1241" s="33" t="s">
        <v>11306</v>
      </c>
      <c r="Q1241" s="33" t="s">
        <v>11306</v>
      </c>
      <c r="R1241" s="33">
        <v>0</v>
      </c>
      <c r="S1241" s="33">
        <v>0</v>
      </c>
      <c r="T1241" s="33"/>
      <c r="U1241" s="33"/>
      <c r="V1241" s="33"/>
      <c r="W1241" s="33"/>
      <c r="X1241" s="33"/>
      <c r="Y1241" s="33" t="s">
        <v>11308</v>
      </c>
      <c r="Z1241" s="33">
        <v>0</v>
      </c>
      <c r="AA1241" s="33">
        <v>0</v>
      </c>
      <c r="AB1241" s="33">
        <v>0</v>
      </c>
      <c r="AC1241" s="33">
        <v>0</v>
      </c>
      <c r="AD1241" s="33" t="s">
        <v>11803</v>
      </c>
      <c r="AE1241" s="33" t="s">
        <v>21011</v>
      </c>
      <c r="AF1241" s="33" t="s">
        <v>21012</v>
      </c>
      <c r="AG1241" s="33" t="s">
        <v>21013</v>
      </c>
      <c r="AH1241" s="33" t="s">
        <v>21014</v>
      </c>
      <c r="AI1241" s="33" t="s">
        <v>21015</v>
      </c>
      <c r="AJ1241" s="33" t="s">
        <v>21016</v>
      </c>
      <c r="AK1241" s="33" t="s">
        <v>12774</v>
      </c>
      <c r="AL1241" s="33" t="s">
        <v>20749</v>
      </c>
      <c r="AM1241" s="33" t="s">
        <v>21017</v>
      </c>
      <c r="AN1241" s="33"/>
      <c r="AO1241" s="33" t="s">
        <v>11627</v>
      </c>
      <c r="AP1241" s="33" t="s">
        <v>11318</v>
      </c>
      <c r="AQ1241" s="33">
        <v>0</v>
      </c>
      <c r="AR1241" s="33"/>
      <c r="AS1241" s="33"/>
      <c r="AT1241" s="33"/>
      <c r="AU1241" s="33"/>
      <c r="AV1241" s="33"/>
      <c r="AW1241" s="33"/>
      <c r="AX1241" s="33"/>
      <c r="AY1241" s="33"/>
      <c r="AZ1241" s="33"/>
      <c r="BA1241" s="33"/>
      <c r="BB1241" s="33"/>
      <c r="BC1241" s="33" t="s">
        <v>11306</v>
      </c>
      <c r="BD1241" s="33" t="s">
        <v>11318</v>
      </c>
      <c r="BE1241" s="33"/>
      <c r="BF1241" s="33"/>
      <c r="BG1241" s="33"/>
      <c r="BH1241" s="33"/>
      <c r="BI1241" s="33"/>
      <c r="BJ1241" s="33">
        <v>0</v>
      </c>
      <c r="BK1241" s="33" t="s">
        <v>31</v>
      </c>
      <c r="BL1241" s="33"/>
      <c r="BM1241" s="33" t="s">
        <v>22259</v>
      </c>
    </row>
    <row r="1242" spans="1:65" x14ac:dyDescent="0.25">
      <c r="A1242" s="33" t="s">
        <v>21018</v>
      </c>
      <c r="B1242" s="33" t="s">
        <v>21019</v>
      </c>
      <c r="C1242" s="33" t="s">
        <v>21020</v>
      </c>
      <c r="D1242" s="33" t="s">
        <v>13574</v>
      </c>
      <c r="E1242" s="33" t="s">
        <v>11800</v>
      </c>
      <c r="F1242" s="33" t="s">
        <v>11550</v>
      </c>
      <c r="G1242" s="33">
        <v>328.8</v>
      </c>
      <c r="H1242" s="33">
        <v>0</v>
      </c>
      <c r="I1242" s="33"/>
      <c r="J1242" s="33" t="s">
        <v>11304</v>
      </c>
      <c r="K1242" s="33" t="s">
        <v>14781</v>
      </c>
      <c r="L1242" s="33">
        <v>120</v>
      </c>
      <c r="M1242" s="33"/>
      <c r="N1242" s="33"/>
      <c r="O1242" s="33"/>
      <c r="P1242" s="33" t="s">
        <v>11306</v>
      </c>
      <c r="Q1242" s="33" t="s">
        <v>11306</v>
      </c>
      <c r="R1242" s="33">
        <v>0</v>
      </c>
      <c r="S1242" s="33">
        <v>0</v>
      </c>
      <c r="T1242" s="33"/>
      <c r="U1242" s="33"/>
      <c r="V1242" s="33"/>
      <c r="W1242" s="33"/>
      <c r="X1242" s="33"/>
      <c r="Y1242" s="33" t="s">
        <v>11308</v>
      </c>
      <c r="Z1242" s="33">
        <v>0</v>
      </c>
      <c r="AA1242" s="33">
        <v>0</v>
      </c>
      <c r="AB1242" s="33">
        <v>0</v>
      </c>
      <c r="AC1242" s="33">
        <v>0</v>
      </c>
      <c r="AD1242" s="33" t="s">
        <v>11803</v>
      </c>
      <c r="AE1242" s="33" t="s">
        <v>21021</v>
      </c>
      <c r="AF1242" s="33" t="s">
        <v>21022</v>
      </c>
      <c r="AG1242" s="33" t="s">
        <v>21023</v>
      </c>
      <c r="AH1242" s="33" t="s">
        <v>21024</v>
      </c>
      <c r="AI1242" s="33" t="s">
        <v>21025</v>
      </c>
      <c r="AJ1242" s="33" t="s">
        <v>21026</v>
      </c>
      <c r="AK1242" s="33" t="s">
        <v>12774</v>
      </c>
      <c r="AL1242" s="33" t="s">
        <v>20749</v>
      </c>
      <c r="AM1242" s="33" t="s">
        <v>21027</v>
      </c>
      <c r="AN1242" s="33"/>
      <c r="AO1242" s="33" t="s">
        <v>11627</v>
      </c>
      <c r="AP1242" s="33" t="s">
        <v>11318</v>
      </c>
      <c r="AQ1242" s="33">
        <v>0</v>
      </c>
      <c r="AR1242" s="33"/>
      <c r="AS1242" s="33"/>
      <c r="AT1242" s="33"/>
      <c r="AU1242" s="33"/>
      <c r="AV1242" s="33"/>
      <c r="AW1242" s="33"/>
      <c r="AX1242" s="33"/>
      <c r="AY1242" s="33"/>
      <c r="AZ1242" s="33"/>
      <c r="BA1242" s="33"/>
      <c r="BB1242" s="33"/>
      <c r="BC1242" s="33" t="s">
        <v>11306</v>
      </c>
      <c r="BD1242" s="33" t="s">
        <v>11318</v>
      </c>
      <c r="BE1242" s="33"/>
      <c r="BF1242" s="33"/>
      <c r="BG1242" s="33"/>
      <c r="BH1242" s="33"/>
      <c r="BI1242" s="33"/>
      <c r="BJ1242" s="33">
        <v>0</v>
      </c>
      <c r="BK1242" s="33" t="s">
        <v>31</v>
      </c>
      <c r="BL1242" s="33"/>
      <c r="BM1242" s="33" t="s">
        <v>22259</v>
      </c>
    </row>
    <row r="1243" spans="1:65" x14ac:dyDescent="0.25">
      <c r="A1243" s="33" t="s">
        <v>21028</v>
      </c>
      <c r="B1243" s="33" t="s">
        <v>21029</v>
      </c>
      <c r="C1243" s="33" t="s">
        <v>21030</v>
      </c>
      <c r="D1243" s="33" t="s">
        <v>13574</v>
      </c>
      <c r="E1243" s="33" t="s">
        <v>11800</v>
      </c>
      <c r="F1243" s="33" t="s">
        <v>11550</v>
      </c>
      <c r="G1243" s="33">
        <v>328.8</v>
      </c>
      <c r="H1243" s="33">
        <v>0</v>
      </c>
      <c r="I1243" s="33"/>
      <c r="J1243" s="33" t="s">
        <v>11304</v>
      </c>
      <c r="K1243" s="33" t="s">
        <v>14781</v>
      </c>
      <c r="L1243" s="33">
        <v>120</v>
      </c>
      <c r="M1243" s="33"/>
      <c r="N1243" s="33"/>
      <c r="O1243" s="33"/>
      <c r="P1243" s="33" t="s">
        <v>11306</v>
      </c>
      <c r="Q1243" s="33" t="s">
        <v>11306</v>
      </c>
      <c r="R1243" s="33">
        <v>0</v>
      </c>
      <c r="S1243" s="33">
        <v>0</v>
      </c>
      <c r="T1243" s="33"/>
      <c r="U1243" s="33"/>
      <c r="V1243" s="33"/>
      <c r="W1243" s="33"/>
      <c r="X1243" s="33"/>
      <c r="Y1243" s="33" t="s">
        <v>11308</v>
      </c>
      <c r="Z1243" s="33">
        <v>0</v>
      </c>
      <c r="AA1243" s="33">
        <v>0</v>
      </c>
      <c r="AB1243" s="33">
        <v>0</v>
      </c>
      <c r="AC1243" s="33">
        <v>0</v>
      </c>
      <c r="AD1243" s="33" t="s">
        <v>11803</v>
      </c>
      <c r="AE1243" s="33" t="s">
        <v>21031</v>
      </c>
      <c r="AF1243" s="33" t="s">
        <v>21032</v>
      </c>
      <c r="AG1243" s="33" t="s">
        <v>21033</v>
      </c>
      <c r="AH1243" s="33" t="s">
        <v>21034</v>
      </c>
      <c r="AI1243" s="33" t="s">
        <v>21035</v>
      </c>
      <c r="AJ1243" s="33" t="s">
        <v>21036</v>
      </c>
      <c r="AK1243" s="33" t="s">
        <v>12774</v>
      </c>
      <c r="AL1243" s="33" t="s">
        <v>20749</v>
      </c>
      <c r="AM1243" s="33" t="s">
        <v>21037</v>
      </c>
      <c r="AN1243" s="33"/>
      <c r="AO1243" s="33" t="s">
        <v>11627</v>
      </c>
      <c r="AP1243" s="33" t="s">
        <v>11318</v>
      </c>
      <c r="AQ1243" s="33">
        <v>0</v>
      </c>
      <c r="AR1243" s="33"/>
      <c r="AS1243" s="33"/>
      <c r="AT1243" s="33"/>
      <c r="AU1243" s="33"/>
      <c r="AV1243" s="33"/>
      <c r="AW1243" s="33"/>
      <c r="AX1243" s="33"/>
      <c r="AY1243" s="33"/>
      <c r="AZ1243" s="33"/>
      <c r="BA1243" s="33"/>
      <c r="BB1243" s="33"/>
      <c r="BC1243" s="33" t="s">
        <v>11306</v>
      </c>
      <c r="BD1243" s="33" t="s">
        <v>11318</v>
      </c>
      <c r="BE1243" s="33"/>
      <c r="BF1243" s="33"/>
      <c r="BG1243" s="33"/>
      <c r="BH1243" s="33"/>
      <c r="BI1243" s="33"/>
      <c r="BJ1243" s="33">
        <v>0</v>
      </c>
      <c r="BK1243" s="33" t="s">
        <v>31</v>
      </c>
      <c r="BL1243" s="33"/>
      <c r="BM1243" s="33" t="s">
        <v>22259</v>
      </c>
    </row>
    <row r="1244" spans="1:65" x14ac:dyDescent="0.25">
      <c r="A1244" s="33" t="s">
        <v>21038</v>
      </c>
      <c r="B1244" s="33" t="s">
        <v>21039</v>
      </c>
      <c r="C1244" s="33" t="s">
        <v>21040</v>
      </c>
      <c r="D1244" s="33" t="s">
        <v>13574</v>
      </c>
      <c r="E1244" s="33" t="s">
        <v>11800</v>
      </c>
      <c r="F1244" s="33" t="s">
        <v>11550</v>
      </c>
      <c r="G1244" s="33">
        <v>1120.9000000000001</v>
      </c>
      <c r="H1244" s="33">
        <v>0</v>
      </c>
      <c r="I1244" s="33"/>
      <c r="J1244" s="33" t="s">
        <v>11304</v>
      </c>
      <c r="K1244" s="33" t="s">
        <v>14781</v>
      </c>
      <c r="L1244" s="33">
        <v>120</v>
      </c>
      <c r="M1244" s="33"/>
      <c r="N1244" s="33"/>
      <c r="O1244" s="33"/>
      <c r="P1244" s="33" t="s">
        <v>11306</v>
      </c>
      <c r="Q1244" s="33" t="s">
        <v>11306</v>
      </c>
      <c r="R1244" s="33">
        <v>0</v>
      </c>
      <c r="S1244" s="33">
        <v>0</v>
      </c>
      <c r="T1244" s="33"/>
      <c r="U1244" s="33"/>
      <c r="V1244" s="33"/>
      <c r="W1244" s="33"/>
      <c r="X1244" s="33"/>
      <c r="Y1244" s="33" t="s">
        <v>11308</v>
      </c>
      <c r="Z1244" s="33">
        <v>0</v>
      </c>
      <c r="AA1244" s="33">
        <v>0</v>
      </c>
      <c r="AB1244" s="33">
        <v>0</v>
      </c>
      <c r="AC1244" s="33">
        <v>0</v>
      </c>
      <c r="AD1244" s="33" t="s">
        <v>11803</v>
      </c>
      <c r="AE1244" s="33" t="s">
        <v>21041</v>
      </c>
      <c r="AF1244" s="33" t="s">
        <v>21042</v>
      </c>
      <c r="AG1244" s="33" t="s">
        <v>21043</v>
      </c>
      <c r="AH1244" s="33" t="s">
        <v>21044</v>
      </c>
      <c r="AI1244" s="33" t="s">
        <v>21045</v>
      </c>
      <c r="AJ1244" s="33" t="s">
        <v>21046</v>
      </c>
      <c r="AK1244" s="33" t="s">
        <v>12774</v>
      </c>
      <c r="AL1244" s="33" t="s">
        <v>20749</v>
      </c>
      <c r="AM1244" s="33" t="s">
        <v>21047</v>
      </c>
      <c r="AN1244" s="33"/>
      <c r="AO1244" s="33" t="s">
        <v>11627</v>
      </c>
      <c r="AP1244" s="33" t="s">
        <v>11318</v>
      </c>
      <c r="AQ1244" s="33">
        <v>0</v>
      </c>
      <c r="AR1244" s="33"/>
      <c r="AS1244" s="33"/>
      <c r="AT1244" s="33"/>
      <c r="AU1244" s="33"/>
      <c r="AV1244" s="33"/>
      <c r="AW1244" s="33"/>
      <c r="AX1244" s="33"/>
      <c r="AY1244" s="33"/>
      <c r="AZ1244" s="33"/>
      <c r="BA1244" s="33"/>
      <c r="BB1244" s="33"/>
      <c r="BC1244" s="33" t="s">
        <v>11306</v>
      </c>
      <c r="BD1244" s="33" t="s">
        <v>11318</v>
      </c>
      <c r="BE1244" s="33"/>
      <c r="BF1244" s="33"/>
      <c r="BG1244" s="33"/>
      <c r="BH1244" s="33"/>
      <c r="BI1244" s="33"/>
      <c r="BJ1244" s="33">
        <v>0</v>
      </c>
      <c r="BK1244" s="33" t="s">
        <v>31</v>
      </c>
      <c r="BL1244" s="33"/>
      <c r="BM1244" s="33" t="s">
        <v>22259</v>
      </c>
    </row>
    <row r="1245" spans="1:65" x14ac:dyDescent="0.25">
      <c r="A1245" s="33" t="s">
        <v>21048</v>
      </c>
      <c r="B1245" s="33" t="s">
        <v>21049</v>
      </c>
      <c r="C1245" s="33" t="s">
        <v>21050</v>
      </c>
      <c r="D1245" s="33" t="s">
        <v>13574</v>
      </c>
      <c r="E1245" s="33" t="s">
        <v>11800</v>
      </c>
      <c r="F1245" s="33" t="s">
        <v>11550</v>
      </c>
      <c r="G1245" s="33">
        <v>338</v>
      </c>
      <c r="H1245" s="33">
        <v>0</v>
      </c>
      <c r="I1245" s="33"/>
      <c r="J1245" s="33" t="s">
        <v>11304</v>
      </c>
      <c r="K1245" s="33" t="s">
        <v>14781</v>
      </c>
      <c r="L1245" s="33">
        <v>120</v>
      </c>
      <c r="M1245" s="33"/>
      <c r="N1245" s="33"/>
      <c r="O1245" s="33"/>
      <c r="P1245" s="33" t="s">
        <v>11306</v>
      </c>
      <c r="Q1245" s="33" t="s">
        <v>11306</v>
      </c>
      <c r="R1245" s="33">
        <v>0</v>
      </c>
      <c r="S1245" s="33">
        <v>0</v>
      </c>
      <c r="T1245" s="33"/>
      <c r="U1245" s="33"/>
      <c r="V1245" s="33"/>
      <c r="W1245" s="33"/>
      <c r="X1245" s="33"/>
      <c r="Y1245" s="33" t="s">
        <v>11308</v>
      </c>
      <c r="Z1245" s="33">
        <v>0</v>
      </c>
      <c r="AA1245" s="33">
        <v>0</v>
      </c>
      <c r="AB1245" s="33">
        <v>0</v>
      </c>
      <c r="AC1245" s="33">
        <v>0</v>
      </c>
      <c r="AD1245" s="33" t="s">
        <v>11803</v>
      </c>
      <c r="AE1245" s="33" t="s">
        <v>21051</v>
      </c>
      <c r="AF1245" s="33" t="s">
        <v>21052</v>
      </c>
      <c r="AG1245" s="33" t="s">
        <v>21053</v>
      </c>
      <c r="AH1245" s="33" t="s">
        <v>21054</v>
      </c>
      <c r="AI1245" s="33" t="s">
        <v>21055</v>
      </c>
      <c r="AJ1245" s="33" t="s">
        <v>21056</v>
      </c>
      <c r="AK1245" s="33" t="s">
        <v>12774</v>
      </c>
      <c r="AL1245" s="33" t="s">
        <v>20749</v>
      </c>
      <c r="AM1245" s="33" t="s">
        <v>21057</v>
      </c>
      <c r="AN1245" s="33"/>
      <c r="AO1245" s="33" t="s">
        <v>11627</v>
      </c>
      <c r="AP1245" s="33" t="s">
        <v>11318</v>
      </c>
      <c r="AQ1245" s="33">
        <v>0</v>
      </c>
      <c r="AR1245" s="33"/>
      <c r="AS1245" s="33"/>
      <c r="AT1245" s="33"/>
      <c r="AU1245" s="33"/>
      <c r="AV1245" s="33"/>
      <c r="AW1245" s="33"/>
      <c r="AX1245" s="33"/>
      <c r="AY1245" s="33"/>
      <c r="AZ1245" s="33"/>
      <c r="BA1245" s="33"/>
      <c r="BB1245" s="33"/>
      <c r="BC1245" s="33" t="s">
        <v>11306</v>
      </c>
      <c r="BD1245" s="33" t="s">
        <v>11318</v>
      </c>
      <c r="BE1245" s="33"/>
      <c r="BF1245" s="33"/>
      <c r="BG1245" s="33"/>
      <c r="BH1245" s="33"/>
      <c r="BI1245" s="33"/>
      <c r="BJ1245" s="33">
        <v>0</v>
      </c>
      <c r="BK1245" s="33" t="s">
        <v>31</v>
      </c>
      <c r="BL1245" s="33"/>
      <c r="BM1245" s="33" t="s">
        <v>22259</v>
      </c>
    </row>
    <row r="1246" spans="1:65" x14ac:dyDescent="0.25">
      <c r="A1246" s="33" t="s">
        <v>21058</v>
      </c>
      <c r="B1246" s="33" t="s">
        <v>21059</v>
      </c>
      <c r="C1246" s="33" t="s">
        <v>21060</v>
      </c>
      <c r="D1246" s="33" t="s">
        <v>13574</v>
      </c>
      <c r="E1246" s="33" t="s">
        <v>11800</v>
      </c>
      <c r="F1246" s="33" t="s">
        <v>11550</v>
      </c>
      <c r="G1246" s="33">
        <v>338</v>
      </c>
      <c r="H1246" s="33">
        <v>0</v>
      </c>
      <c r="I1246" s="33"/>
      <c r="J1246" s="33" t="s">
        <v>11304</v>
      </c>
      <c r="K1246" s="33" t="s">
        <v>14781</v>
      </c>
      <c r="L1246" s="33">
        <v>120</v>
      </c>
      <c r="M1246" s="33"/>
      <c r="N1246" s="33"/>
      <c r="O1246" s="33"/>
      <c r="P1246" s="33" t="s">
        <v>11306</v>
      </c>
      <c r="Q1246" s="33" t="s">
        <v>11306</v>
      </c>
      <c r="R1246" s="33">
        <v>0</v>
      </c>
      <c r="S1246" s="33">
        <v>0</v>
      </c>
      <c r="T1246" s="33"/>
      <c r="U1246" s="33"/>
      <c r="V1246" s="33"/>
      <c r="W1246" s="33"/>
      <c r="X1246" s="33"/>
      <c r="Y1246" s="33" t="s">
        <v>11308</v>
      </c>
      <c r="Z1246" s="33">
        <v>0</v>
      </c>
      <c r="AA1246" s="33">
        <v>0</v>
      </c>
      <c r="AB1246" s="33">
        <v>0</v>
      </c>
      <c r="AC1246" s="33">
        <v>0</v>
      </c>
      <c r="AD1246" s="33" t="s">
        <v>11803</v>
      </c>
      <c r="AE1246" s="33" t="s">
        <v>21061</v>
      </c>
      <c r="AF1246" s="33" t="s">
        <v>21062</v>
      </c>
      <c r="AG1246" s="33" t="s">
        <v>21063</v>
      </c>
      <c r="AH1246" s="33" t="s">
        <v>21064</v>
      </c>
      <c r="AI1246" s="33" t="s">
        <v>21065</v>
      </c>
      <c r="AJ1246" s="33" t="s">
        <v>21066</v>
      </c>
      <c r="AK1246" s="33" t="s">
        <v>12774</v>
      </c>
      <c r="AL1246" s="33" t="s">
        <v>20749</v>
      </c>
      <c r="AM1246" s="33" t="s">
        <v>21067</v>
      </c>
      <c r="AN1246" s="33"/>
      <c r="AO1246" s="33" t="s">
        <v>11627</v>
      </c>
      <c r="AP1246" s="33" t="s">
        <v>11318</v>
      </c>
      <c r="AQ1246" s="33">
        <v>0</v>
      </c>
      <c r="AR1246" s="33"/>
      <c r="AS1246" s="33"/>
      <c r="AT1246" s="33"/>
      <c r="AU1246" s="33"/>
      <c r="AV1246" s="33"/>
      <c r="AW1246" s="33"/>
      <c r="AX1246" s="33"/>
      <c r="AY1246" s="33"/>
      <c r="AZ1246" s="33"/>
      <c r="BA1246" s="33"/>
      <c r="BB1246" s="33"/>
      <c r="BC1246" s="33" t="s">
        <v>11306</v>
      </c>
      <c r="BD1246" s="33" t="s">
        <v>11318</v>
      </c>
      <c r="BE1246" s="33"/>
      <c r="BF1246" s="33"/>
      <c r="BG1246" s="33"/>
      <c r="BH1246" s="33"/>
      <c r="BI1246" s="33"/>
      <c r="BJ1246" s="33">
        <v>0</v>
      </c>
      <c r="BK1246" s="33" t="s">
        <v>31</v>
      </c>
      <c r="BL1246" s="33"/>
      <c r="BM1246" s="33" t="s">
        <v>22259</v>
      </c>
    </row>
    <row r="1247" spans="1:65" x14ac:dyDescent="0.25">
      <c r="A1247" s="33" t="s">
        <v>21068</v>
      </c>
      <c r="B1247" s="33" t="s">
        <v>5307</v>
      </c>
      <c r="C1247" s="33" t="s">
        <v>21069</v>
      </c>
      <c r="D1247" s="33" t="s">
        <v>13574</v>
      </c>
      <c r="E1247" s="33" t="s">
        <v>11800</v>
      </c>
      <c r="F1247" s="33" t="s">
        <v>11550</v>
      </c>
      <c r="G1247" s="33">
        <v>338</v>
      </c>
      <c r="H1247" s="33">
        <v>0</v>
      </c>
      <c r="I1247" s="33"/>
      <c r="J1247" s="33" t="s">
        <v>11304</v>
      </c>
      <c r="K1247" s="33" t="s">
        <v>14876</v>
      </c>
      <c r="L1247" s="33">
        <v>120</v>
      </c>
      <c r="M1247" s="33"/>
      <c r="N1247" s="33"/>
      <c r="O1247" s="33"/>
      <c r="P1247" s="33" t="s">
        <v>11306</v>
      </c>
      <c r="Q1247" s="33" t="s">
        <v>11306</v>
      </c>
      <c r="R1247" s="33">
        <v>2.5</v>
      </c>
      <c r="S1247" s="33">
        <v>2.5</v>
      </c>
      <c r="T1247" s="33"/>
      <c r="U1247" s="33"/>
      <c r="V1247" s="33" t="s">
        <v>21070</v>
      </c>
      <c r="W1247" s="33"/>
      <c r="X1247" s="33"/>
      <c r="Y1247" s="33" t="s">
        <v>11308</v>
      </c>
      <c r="Z1247" s="33">
        <v>10</v>
      </c>
      <c r="AA1247" s="33">
        <v>14</v>
      </c>
      <c r="AB1247" s="33">
        <v>94</v>
      </c>
      <c r="AC1247" s="33">
        <v>0</v>
      </c>
      <c r="AD1247" s="33" t="s">
        <v>11803</v>
      </c>
      <c r="AE1247" s="33" t="s">
        <v>21071</v>
      </c>
      <c r="AF1247" s="33" t="s">
        <v>21072</v>
      </c>
      <c r="AG1247" s="33" t="s">
        <v>21073</v>
      </c>
      <c r="AH1247" s="33" t="s">
        <v>21074</v>
      </c>
      <c r="AI1247" s="33" t="s">
        <v>21075</v>
      </c>
      <c r="AJ1247" s="33" t="s">
        <v>21076</v>
      </c>
      <c r="AK1247" s="33" t="s">
        <v>12774</v>
      </c>
      <c r="AL1247" s="33" t="s">
        <v>20749</v>
      </c>
      <c r="AM1247" s="33" t="s">
        <v>21077</v>
      </c>
      <c r="AN1247" s="33"/>
      <c r="AO1247" s="33" t="s">
        <v>11627</v>
      </c>
      <c r="AP1247" s="33" t="s">
        <v>11318</v>
      </c>
      <c r="AQ1247" s="33">
        <v>0</v>
      </c>
      <c r="AR1247" s="33"/>
      <c r="AS1247" s="33"/>
      <c r="AT1247" s="33"/>
      <c r="AU1247" s="33"/>
      <c r="AV1247" s="33"/>
      <c r="AW1247" s="33"/>
      <c r="AX1247" s="33"/>
      <c r="AY1247" s="33"/>
      <c r="AZ1247" s="33"/>
      <c r="BA1247" s="33"/>
      <c r="BB1247" s="33"/>
      <c r="BC1247" s="33" t="s">
        <v>11306</v>
      </c>
      <c r="BD1247" s="33" t="s">
        <v>11318</v>
      </c>
      <c r="BE1247" s="33"/>
      <c r="BF1247" s="33"/>
      <c r="BG1247" s="33"/>
      <c r="BH1247" s="33"/>
      <c r="BI1247" s="33"/>
      <c r="BJ1247" s="33">
        <v>0</v>
      </c>
      <c r="BK1247" s="33" t="s">
        <v>31</v>
      </c>
      <c r="BL1247" s="33"/>
      <c r="BM1247" s="33" t="s">
        <v>22259</v>
      </c>
    </row>
    <row r="1248" spans="1:65" x14ac:dyDescent="0.25">
      <c r="A1248" s="33" t="s">
        <v>21078</v>
      </c>
      <c r="B1248" s="33" t="s">
        <v>1684</v>
      </c>
      <c r="C1248" s="33" t="s">
        <v>21079</v>
      </c>
      <c r="D1248" s="33" t="s">
        <v>13574</v>
      </c>
      <c r="E1248" s="33" t="s">
        <v>11800</v>
      </c>
      <c r="F1248" s="33" t="s">
        <v>11550</v>
      </c>
      <c r="G1248" s="33">
        <v>328.8</v>
      </c>
      <c r="H1248" s="33">
        <v>0</v>
      </c>
      <c r="I1248" s="33"/>
      <c r="J1248" s="33" t="s">
        <v>11304</v>
      </c>
      <c r="K1248" s="33" t="s">
        <v>14864</v>
      </c>
      <c r="L1248" s="33">
        <v>120</v>
      </c>
      <c r="M1248" s="33"/>
      <c r="N1248" s="33"/>
      <c r="O1248" s="33"/>
      <c r="P1248" s="33" t="s">
        <v>11306</v>
      </c>
      <c r="Q1248" s="33" t="s">
        <v>11306</v>
      </c>
      <c r="R1248" s="33">
        <v>0</v>
      </c>
      <c r="S1248" s="33">
        <v>0</v>
      </c>
      <c r="T1248" s="33"/>
      <c r="U1248" s="33"/>
      <c r="V1248" s="33"/>
      <c r="W1248" s="33"/>
      <c r="X1248" s="33"/>
      <c r="Y1248" s="33" t="s">
        <v>11308</v>
      </c>
      <c r="Z1248" s="33">
        <v>0</v>
      </c>
      <c r="AA1248" s="33">
        <v>0</v>
      </c>
      <c r="AB1248" s="33">
        <v>0</v>
      </c>
      <c r="AC1248" s="33">
        <v>0</v>
      </c>
      <c r="AD1248" s="33" t="s">
        <v>11803</v>
      </c>
      <c r="AE1248" s="33" t="s">
        <v>21080</v>
      </c>
      <c r="AF1248" s="33" t="s">
        <v>21081</v>
      </c>
      <c r="AG1248" s="33" t="s">
        <v>21082</v>
      </c>
      <c r="AH1248" s="33" t="s">
        <v>21083</v>
      </c>
      <c r="AI1248" s="33" t="s">
        <v>21084</v>
      </c>
      <c r="AJ1248" s="33" t="s">
        <v>21085</v>
      </c>
      <c r="AK1248" s="33" t="s">
        <v>12774</v>
      </c>
      <c r="AL1248" s="33" t="s">
        <v>20749</v>
      </c>
      <c r="AM1248" s="33" t="s">
        <v>21086</v>
      </c>
      <c r="AN1248" s="33"/>
      <c r="AO1248" s="33" t="s">
        <v>11627</v>
      </c>
      <c r="AP1248" s="33" t="s">
        <v>11318</v>
      </c>
      <c r="AQ1248" s="33">
        <v>0</v>
      </c>
      <c r="AR1248" s="33"/>
      <c r="AS1248" s="33"/>
      <c r="AT1248" s="33"/>
      <c r="AU1248" s="33"/>
      <c r="AV1248" s="33"/>
      <c r="AW1248" s="33"/>
      <c r="AX1248" s="33"/>
      <c r="AY1248" s="33"/>
      <c r="AZ1248" s="33"/>
      <c r="BA1248" s="33"/>
      <c r="BB1248" s="33"/>
      <c r="BC1248" s="33" t="s">
        <v>11306</v>
      </c>
      <c r="BD1248" s="33" t="s">
        <v>11318</v>
      </c>
      <c r="BE1248" s="33"/>
      <c r="BF1248" s="33"/>
      <c r="BG1248" s="33"/>
      <c r="BH1248" s="33"/>
      <c r="BI1248" s="33"/>
      <c r="BJ1248" s="33">
        <v>0</v>
      </c>
      <c r="BK1248" s="33" t="s">
        <v>31</v>
      </c>
      <c r="BL1248" s="33"/>
      <c r="BM1248" s="33" t="s">
        <v>22259</v>
      </c>
    </row>
    <row r="1249" spans="1:65" x14ac:dyDescent="0.25">
      <c r="A1249" s="33" t="s">
        <v>21087</v>
      </c>
      <c r="B1249" s="33" t="s">
        <v>1681</v>
      </c>
      <c r="C1249" s="33" t="s">
        <v>21088</v>
      </c>
      <c r="D1249" s="33" t="s">
        <v>13574</v>
      </c>
      <c r="E1249" s="33" t="s">
        <v>11800</v>
      </c>
      <c r="F1249" s="33" t="s">
        <v>11550</v>
      </c>
      <c r="G1249" s="33">
        <v>328.8</v>
      </c>
      <c r="H1249" s="33">
        <v>0</v>
      </c>
      <c r="I1249" s="33"/>
      <c r="J1249" s="33" t="s">
        <v>11304</v>
      </c>
      <c r="K1249" s="33" t="s">
        <v>14864</v>
      </c>
      <c r="L1249" s="33">
        <v>120</v>
      </c>
      <c r="M1249" s="33"/>
      <c r="N1249" s="33"/>
      <c r="O1249" s="33"/>
      <c r="P1249" s="33" t="s">
        <v>11306</v>
      </c>
      <c r="Q1249" s="33" t="s">
        <v>11306</v>
      </c>
      <c r="R1249" s="33">
        <v>0</v>
      </c>
      <c r="S1249" s="33">
        <v>0</v>
      </c>
      <c r="T1249" s="33"/>
      <c r="U1249" s="33"/>
      <c r="V1249" s="33"/>
      <c r="W1249" s="33"/>
      <c r="X1249" s="33"/>
      <c r="Y1249" s="33" t="s">
        <v>11308</v>
      </c>
      <c r="Z1249" s="33">
        <v>0</v>
      </c>
      <c r="AA1249" s="33">
        <v>0</v>
      </c>
      <c r="AB1249" s="33">
        <v>0</v>
      </c>
      <c r="AC1249" s="33">
        <v>0</v>
      </c>
      <c r="AD1249" s="33" t="s">
        <v>11803</v>
      </c>
      <c r="AE1249" s="33" t="s">
        <v>21089</v>
      </c>
      <c r="AF1249" s="33" t="s">
        <v>21090</v>
      </c>
      <c r="AG1249" s="33" t="s">
        <v>21091</v>
      </c>
      <c r="AH1249" s="33" t="s">
        <v>21092</v>
      </c>
      <c r="AI1249" s="33" t="s">
        <v>21093</v>
      </c>
      <c r="AJ1249" s="33" t="s">
        <v>21094</v>
      </c>
      <c r="AK1249" s="33" t="s">
        <v>12774</v>
      </c>
      <c r="AL1249" s="33" t="s">
        <v>20749</v>
      </c>
      <c r="AM1249" s="33" t="s">
        <v>21095</v>
      </c>
      <c r="AN1249" s="33"/>
      <c r="AO1249" s="33" t="s">
        <v>11627</v>
      </c>
      <c r="AP1249" s="33" t="s">
        <v>11318</v>
      </c>
      <c r="AQ1249" s="33">
        <v>0</v>
      </c>
      <c r="AR1249" s="33"/>
      <c r="AS1249" s="33"/>
      <c r="AT1249" s="33"/>
      <c r="AU1249" s="33"/>
      <c r="AV1249" s="33"/>
      <c r="AW1249" s="33"/>
      <c r="AX1249" s="33"/>
      <c r="AY1249" s="33"/>
      <c r="AZ1249" s="33"/>
      <c r="BA1249" s="33"/>
      <c r="BB1249" s="33"/>
      <c r="BC1249" s="33" t="s">
        <v>11306</v>
      </c>
      <c r="BD1249" s="33" t="s">
        <v>11318</v>
      </c>
      <c r="BE1249" s="33"/>
      <c r="BF1249" s="33"/>
      <c r="BG1249" s="33"/>
      <c r="BH1249" s="33"/>
      <c r="BI1249" s="33"/>
      <c r="BJ1249" s="33">
        <v>0</v>
      </c>
      <c r="BK1249" s="33" t="s">
        <v>31</v>
      </c>
      <c r="BL1249" s="33"/>
      <c r="BM1249" s="33" t="s">
        <v>22259</v>
      </c>
    </row>
    <row r="1250" spans="1:65" x14ac:dyDescent="0.25">
      <c r="A1250" s="33" t="s">
        <v>21096</v>
      </c>
      <c r="B1250" s="33" t="s">
        <v>4383</v>
      </c>
      <c r="C1250" s="33" t="s">
        <v>21097</v>
      </c>
      <c r="D1250" s="33" t="s">
        <v>13574</v>
      </c>
      <c r="E1250" s="33" t="s">
        <v>11800</v>
      </c>
      <c r="F1250" s="33" t="s">
        <v>11550</v>
      </c>
      <c r="G1250" s="33">
        <v>328.8</v>
      </c>
      <c r="H1250" s="33">
        <v>0</v>
      </c>
      <c r="I1250" s="33"/>
      <c r="J1250" s="33" t="s">
        <v>11304</v>
      </c>
      <c r="K1250" s="33" t="s">
        <v>14864</v>
      </c>
      <c r="L1250" s="33">
        <v>120</v>
      </c>
      <c r="M1250" s="33"/>
      <c r="N1250" s="33"/>
      <c r="O1250" s="33"/>
      <c r="P1250" s="33" t="s">
        <v>11306</v>
      </c>
      <c r="Q1250" s="33" t="s">
        <v>11306</v>
      </c>
      <c r="R1250" s="33">
        <v>0</v>
      </c>
      <c r="S1250" s="33">
        <v>0</v>
      </c>
      <c r="T1250" s="33"/>
      <c r="U1250" s="33"/>
      <c r="V1250" s="33"/>
      <c r="W1250" s="33"/>
      <c r="X1250" s="33"/>
      <c r="Y1250" s="33" t="s">
        <v>11308</v>
      </c>
      <c r="Z1250" s="33">
        <v>0</v>
      </c>
      <c r="AA1250" s="33">
        <v>0</v>
      </c>
      <c r="AB1250" s="33">
        <v>0</v>
      </c>
      <c r="AC1250" s="33">
        <v>0</v>
      </c>
      <c r="AD1250" s="33" t="s">
        <v>11803</v>
      </c>
      <c r="AE1250" s="33" t="s">
        <v>21098</v>
      </c>
      <c r="AF1250" s="33" t="s">
        <v>21099</v>
      </c>
      <c r="AG1250" s="33" t="s">
        <v>21100</v>
      </c>
      <c r="AH1250" s="33" t="s">
        <v>21101</v>
      </c>
      <c r="AI1250" s="33" t="s">
        <v>21102</v>
      </c>
      <c r="AJ1250" s="33" t="s">
        <v>21103</v>
      </c>
      <c r="AK1250" s="33" t="s">
        <v>12774</v>
      </c>
      <c r="AL1250" s="33" t="s">
        <v>20749</v>
      </c>
      <c r="AM1250" s="33" t="s">
        <v>21104</v>
      </c>
      <c r="AN1250" s="33"/>
      <c r="AO1250" s="33" t="s">
        <v>11627</v>
      </c>
      <c r="AP1250" s="33" t="s">
        <v>11318</v>
      </c>
      <c r="AQ1250" s="33">
        <v>0</v>
      </c>
      <c r="AR1250" s="33"/>
      <c r="AS1250" s="33"/>
      <c r="AT1250" s="33"/>
      <c r="AU1250" s="33"/>
      <c r="AV1250" s="33"/>
      <c r="AW1250" s="33"/>
      <c r="AX1250" s="33"/>
      <c r="AY1250" s="33"/>
      <c r="AZ1250" s="33"/>
      <c r="BA1250" s="33"/>
      <c r="BB1250" s="33"/>
      <c r="BC1250" s="33" t="s">
        <v>11306</v>
      </c>
      <c r="BD1250" s="33" t="s">
        <v>11318</v>
      </c>
      <c r="BE1250" s="33"/>
      <c r="BF1250" s="33"/>
      <c r="BG1250" s="33"/>
      <c r="BH1250" s="33"/>
      <c r="BI1250" s="33"/>
      <c r="BJ1250" s="33">
        <v>0</v>
      </c>
      <c r="BK1250" s="33" t="s">
        <v>31</v>
      </c>
      <c r="BL1250" s="33"/>
      <c r="BM1250" s="33" t="s">
        <v>22259</v>
      </c>
    </row>
    <row r="1251" spans="1:65" x14ac:dyDescent="0.25">
      <c r="A1251" s="33" t="s">
        <v>21105</v>
      </c>
      <c r="B1251" s="33" t="s">
        <v>21106</v>
      </c>
      <c r="C1251" s="33" t="s">
        <v>21107</v>
      </c>
      <c r="D1251" s="33" t="s">
        <v>13574</v>
      </c>
      <c r="E1251" s="33" t="s">
        <v>11800</v>
      </c>
      <c r="F1251" s="33" t="s">
        <v>11550</v>
      </c>
      <c r="G1251" s="33">
        <v>328.8</v>
      </c>
      <c r="H1251" s="33">
        <v>0</v>
      </c>
      <c r="I1251" s="33"/>
      <c r="J1251" s="33" t="s">
        <v>11304</v>
      </c>
      <c r="K1251" s="33" t="s">
        <v>14781</v>
      </c>
      <c r="L1251" s="33">
        <v>120</v>
      </c>
      <c r="M1251" s="33"/>
      <c r="N1251" s="33"/>
      <c r="O1251" s="33"/>
      <c r="P1251" s="33" t="s">
        <v>11306</v>
      </c>
      <c r="Q1251" s="33" t="s">
        <v>11306</v>
      </c>
      <c r="R1251" s="33">
        <v>0</v>
      </c>
      <c r="S1251" s="33">
        <v>0</v>
      </c>
      <c r="T1251" s="33"/>
      <c r="U1251" s="33"/>
      <c r="V1251" s="33"/>
      <c r="W1251" s="33"/>
      <c r="X1251" s="33"/>
      <c r="Y1251" s="33" t="s">
        <v>11308</v>
      </c>
      <c r="Z1251" s="33">
        <v>0</v>
      </c>
      <c r="AA1251" s="33">
        <v>0</v>
      </c>
      <c r="AB1251" s="33">
        <v>0</v>
      </c>
      <c r="AC1251" s="33">
        <v>0</v>
      </c>
      <c r="AD1251" s="33" t="s">
        <v>11803</v>
      </c>
      <c r="AE1251" s="33" t="s">
        <v>21108</v>
      </c>
      <c r="AF1251" s="33" t="s">
        <v>21109</v>
      </c>
      <c r="AG1251" s="33" t="s">
        <v>21110</v>
      </c>
      <c r="AH1251" s="33" t="s">
        <v>21111</v>
      </c>
      <c r="AI1251" s="33" t="s">
        <v>21112</v>
      </c>
      <c r="AJ1251" s="33" t="s">
        <v>21113</v>
      </c>
      <c r="AK1251" s="33" t="s">
        <v>12774</v>
      </c>
      <c r="AL1251" s="33" t="s">
        <v>20749</v>
      </c>
      <c r="AM1251" s="33" t="s">
        <v>21114</v>
      </c>
      <c r="AN1251" s="33"/>
      <c r="AO1251" s="33" t="s">
        <v>11627</v>
      </c>
      <c r="AP1251" s="33" t="s">
        <v>11318</v>
      </c>
      <c r="AQ1251" s="33">
        <v>0</v>
      </c>
      <c r="AR1251" s="33"/>
      <c r="AS1251" s="33"/>
      <c r="AT1251" s="33"/>
      <c r="AU1251" s="33"/>
      <c r="AV1251" s="33"/>
      <c r="AW1251" s="33"/>
      <c r="AX1251" s="33"/>
      <c r="AY1251" s="33"/>
      <c r="AZ1251" s="33"/>
      <c r="BA1251" s="33"/>
      <c r="BB1251" s="33"/>
      <c r="BC1251" s="33" t="s">
        <v>11306</v>
      </c>
      <c r="BD1251" s="33" t="s">
        <v>11318</v>
      </c>
      <c r="BE1251" s="33"/>
      <c r="BF1251" s="33"/>
      <c r="BG1251" s="33"/>
      <c r="BH1251" s="33"/>
      <c r="BI1251" s="33"/>
      <c r="BJ1251" s="33">
        <v>0</v>
      </c>
      <c r="BK1251" s="33" t="s">
        <v>31</v>
      </c>
      <c r="BL1251" s="33"/>
      <c r="BM1251" s="33" t="s">
        <v>22259</v>
      </c>
    </row>
    <row r="1252" spans="1:65" x14ac:dyDescent="0.25">
      <c r="A1252" s="33" t="s">
        <v>21115</v>
      </c>
      <c r="B1252" s="33" t="s">
        <v>21116</v>
      </c>
      <c r="C1252" s="33" t="s">
        <v>21117</v>
      </c>
      <c r="D1252" s="33" t="s">
        <v>13574</v>
      </c>
      <c r="E1252" s="33" t="s">
        <v>11800</v>
      </c>
      <c r="F1252" s="33" t="s">
        <v>11550</v>
      </c>
      <c r="G1252" s="33">
        <v>328.8</v>
      </c>
      <c r="H1252" s="33">
        <v>0</v>
      </c>
      <c r="I1252" s="33"/>
      <c r="J1252" s="33" t="s">
        <v>11304</v>
      </c>
      <c r="K1252" s="33" t="s">
        <v>14781</v>
      </c>
      <c r="L1252" s="33">
        <v>120</v>
      </c>
      <c r="M1252" s="33"/>
      <c r="N1252" s="33"/>
      <c r="O1252" s="33"/>
      <c r="P1252" s="33" t="s">
        <v>11306</v>
      </c>
      <c r="Q1252" s="33" t="s">
        <v>11306</v>
      </c>
      <c r="R1252" s="33">
        <v>0</v>
      </c>
      <c r="S1252" s="33">
        <v>0</v>
      </c>
      <c r="T1252" s="33"/>
      <c r="U1252" s="33"/>
      <c r="V1252" s="33"/>
      <c r="W1252" s="33"/>
      <c r="X1252" s="33"/>
      <c r="Y1252" s="33" t="s">
        <v>11308</v>
      </c>
      <c r="Z1252" s="33">
        <v>0</v>
      </c>
      <c r="AA1252" s="33">
        <v>0</v>
      </c>
      <c r="AB1252" s="33">
        <v>0</v>
      </c>
      <c r="AC1252" s="33">
        <v>0</v>
      </c>
      <c r="AD1252" s="33" t="s">
        <v>11803</v>
      </c>
      <c r="AE1252" s="33" t="s">
        <v>21118</v>
      </c>
      <c r="AF1252" s="33" t="s">
        <v>21119</v>
      </c>
      <c r="AG1252" s="33" t="s">
        <v>21120</v>
      </c>
      <c r="AH1252" s="33" t="s">
        <v>21121</v>
      </c>
      <c r="AI1252" s="33" t="s">
        <v>21122</v>
      </c>
      <c r="AJ1252" s="33" t="s">
        <v>21123</v>
      </c>
      <c r="AK1252" s="33" t="s">
        <v>12774</v>
      </c>
      <c r="AL1252" s="33" t="s">
        <v>20749</v>
      </c>
      <c r="AM1252" s="33" t="s">
        <v>21124</v>
      </c>
      <c r="AN1252" s="33"/>
      <c r="AO1252" s="33" t="s">
        <v>11627</v>
      </c>
      <c r="AP1252" s="33" t="s">
        <v>11318</v>
      </c>
      <c r="AQ1252" s="33">
        <v>0</v>
      </c>
      <c r="AR1252" s="33"/>
      <c r="AS1252" s="33"/>
      <c r="AT1252" s="33"/>
      <c r="AU1252" s="33"/>
      <c r="AV1252" s="33"/>
      <c r="AW1252" s="33"/>
      <c r="AX1252" s="33"/>
      <c r="AY1252" s="33"/>
      <c r="AZ1252" s="33"/>
      <c r="BA1252" s="33"/>
      <c r="BB1252" s="33"/>
      <c r="BC1252" s="33" t="s">
        <v>11306</v>
      </c>
      <c r="BD1252" s="33" t="s">
        <v>11318</v>
      </c>
      <c r="BE1252" s="33"/>
      <c r="BF1252" s="33"/>
      <c r="BG1252" s="33"/>
      <c r="BH1252" s="33"/>
      <c r="BI1252" s="33"/>
      <c r="BJ1252" s="33">
        <v>0</v>
      </c>
      <c r="BK1252" s="33" t="s">
        <v>31</v>
      </c>
      <c r="BL1252" s="33"/>
      <c r="BM1252" s="33" t="s">
        <v>22259</v>
      </c>
    </row>
    <row r="1253" spans="1:65" x14ac:dyDescent="0.25">
      <c r="A1253" s="33" t="s">
        <v>21125</v>
      </c>
      <c r="B1253" s="33" t="s">
        <v>21126</v>
      </c>
      <c r="C1253" s="33" t="s">
        <v>21127</v>
      </c>
      <c r="D1253" s="33" t="s">
        <v>13574</v>
      </c>
      <c r="E1253" s="33" t="s">
        <v>11800</v>
      </c>
      <c r="F1253" s="33" t="s">
        <v>11550</v>
      </c>
      <c r="G1253" s="33">
        <v>328.8</v>
      </c>
      <c r="H1253" s="33">
        <v>0</v>
      </c>
      <c r="I1253" s="33"/>
      <c r="J1253" s="33" t="s">
        <v>11304</v>
      </c>
      <c r="K1253" s="33" t="s">
        <v>14781</v>
      </c>
      <c r="L1253" s="33">
        <v>120</v>
      </c>
      <c r="M1253" s="33"/>
      <c r="N1253" s="33"/>
      <c r="O1253" s="33"/>
      <c r="P1253" s="33" t="s">
        <v>11306</v>
      </c>
      <c r="Q1253" s="33" t="s">
        <v>11306</v>
      </c>
      <c r="R1253" s="33">
        <v>0</v>
      </c>
      <c r="S1253" s="33">
        <v>0</v>
      </c>
      <c r="T1253" s="33"/>
      <c r="U1253" s="33"/>
      <c r="V1253" s="33"/>
      <c r="W1253" s="33"/>
      <c r="X1253" s="33"/>
      <c r="Y1253" s="33" t="s">
        <v>11308</v>
      </c>
      <c r="Z1253" s="33">
        <v>0</v>
      </c>
      <c r="AA1253" s="33">
        <v>0</v>
      </c>
      <c r="AB1253" s="33">
        <v>0</v>
      </c>
      <c r="AC1253" s="33">
        <v>0</v>
      </c>
      <c r="AD1253" s="33" t="s">
        <v>11803</v>
      </c>
      <c r="AE1253" s="33" t="s">
        <v>21128</v>
      </c>
      <c r="AF1253" s="33" t="s">
        <v>21129</v>
      </c>
      <c r="AG1253" s="33" t="s">
        <v>21130</v>
      </c>
      <c r="AH1253" s="33" t="s">
        <v>21131</v>
      </c>
      <c r="AI1253" s="33" t="s">
        <v>21132</v>
      </c>
      <c r="AJ1253" s="33" t="s">
        <v>21133</v>
      </c>
      <c r="AK1253" s="33" t="s">
        <v>12774</v>
      </c>
      <c r="AL1253" s="33" t="s">
        <v>20749</v>
      </c>
      <c r="AM1253" s="33" t="s">
        <v>21134</v>
      </c>
      <c r="AN1253" s="33"/>
      <c r="AO1253" s="33" t="s">
        <v>11627</v>
      </c>
      <c r="AP1253" s="33" t="s">
        <v>11318</v>
      </c>
      <c r="AQ1253" s="33">
        <v>0</v>
      </c>
      <c r="AR1253" s="33"/>
      <c r="AS1253" s="33"/>
      <c r="AT1253" s="33"/>
      <c r="AU1253" s="33"/>
      <c r="AV1253" s="33"/>
      <c r="AW1253" s="33"/>
      <c r="AX1253" s="33"/>
      <c r="AY1253" s="33"/>
      <c r="AZ1253" s="33"/>
      <c r="BA1253" s="33"/>
      <c r="BB1253" s="33"/>
      <c r="BC1253" s="33" t="s">
        <v>11306</v>
      </c>
      <c r="BD1253" s="33" t="s">
        <v>11318</v>
      </c>
      <c r="BE1253" s="33"/>
      <c r="BF1253" s="33"/>
      <c r="BG1253" s="33"/>
      <c r="BH1253" s="33"/>
      <c r="BI1253" s="33"/>
      <c r="BJ1253" s="33">
        <v>0</v>
      </c>
      <c r="BK1253" s="33" t="s">
        <v>31</v>
      </c>
      <c r="BL1253" s="33"/>
      <c r="BM1253" s="33" t="s">
        <v>22259</v>
      </c>
    </row>
    <row r="1254" spans="1:65" x14ac:dyDescent="0.25">
      <c r="A1254" s="33" t="s">
        <v>21135</v>
      </c>
      <c r="B1254" s="33" t="s">
        <v>21136</v>
      </c>
      <c r="C1254" s="33" t="s">
        <v>21137</v>
      </c>
      <c r="D1254" s="33" t="s">
        <v>13574</v>
      </c>
      <c r="E1254" s="33" t="s">
        <v>11800</v>
      </c>
      <c r="F1254" s="33" t="s">
        <v>11550</v>
      </c>
      <c r="G1254" s="33">
        <v>328</v>
      </c>
      <c r="H1254" s="33">
        <v>0</v>
      </c>
      <c r="I1254" s="33"/>
      <c r="J1254" s="33" t="s">
        <v>11304</v>
      </c>
      <c r="K1254" s="33" t="s">
        <v>14781</v>
      </c>
      <c r="L1254" s="33">
        <v>120</v>
      </c>
      <c r="M1254" s="33"/>
      <c r="N1254" s="33"/>
      <c r="O1254" s="33"/>
      <c r="P1254" s="33" t="s">
        <v>11306</v>
      </c>
      <c r="Q1254" s="33" t="s">
        <v>11306</v>
      </c>
      <c r="R1254" s="33">
        <v>0</v>
      </c>
      <c r="S1254" s="33">
        <v>0</v>
      </c>
      <c r="T1254" s="33"/>
      <c r="U1254" s="33"/>
      <c r="V1254" s="33"/>
      <c r="W1254" s="33"/>
      <c r="X1254" s="33"/>
      <c r="Y1254" s="33" t="s">
        <v>11308</v>
      </c>
      <c r="Z1254" s="33">
        <v>0</v>
      </c>
      <c r="AA1254" s="33">
        <v>0</v>
      </c>
      <c r="AB1254" s="33">
        <v>0</v>
      </c>
      <c r="AC1254" s="33">
        <v>0</v>
      </c>
      <c r="AD1254" s="33" t="s">
        <v>11803</v>
      </c>
      <c r="AE1254" s="33" t="s">
        <v>21138</v>
      </c>
      <c r="AF1254" s="33" t="s">
        <v>21139</v>
      </c>
      <c r="AG1254" s="33" t="s">
        <v>21140</v>
      </c>
      <c r="AH1254" s="33" t="s">
        <v>21141</v>
      </c>
      <c r="AI1254" s="33" t="s">
        <v>21142</v>
      </c>
      <c r="AJ1254" s="33" t="s">
        <v>21143</v>
      </c>
      <c r="AK1254" s="33" t="s">
        <v>12774</v>
      </c>
      <c r="AL1254" s="33" t="s">
        <v>20749</v>
      </c>
      <c r="AM1254" s="33" t="s">
        <v>21144</v>
      </c>
      <c r="AN1254" s="33"/>
      <c r="AO1254" s="33" t="s">
        <v>11627</v>
      </c>
      <c r="AP1254" s="33" t="s">
        <v>11318</v>
      </c>
      <c r="AQ1254" s="33">
        <v>0</v>
      </c>
      <c r="AR1254" s="33"/>
      <c r="AS1254" s="33"/>
      <c r="AT1254" s="33"/>
      <c r="AU1254" s="33"/>
      <c r="AV1254" s="33"/>
      <c r="AW1254" s="33"/>
      <c r="AX1254" s="33"/>
      <c r="AY1254" s="33"/>
      <c r="AZ1254" s="33"/>
      <c r="BA1254" s="33"/>
      <c r="BB1254" s="33"/>
      <c r="BC1254" s="33" t="s">
        <v>11306</v>
      </c>
      <c r="BD1254" s="33" t="s">
        <v>11318</v>
      </c>
      <c r="BE1254" s="33"/>
      <c r="BF1254" s="33"/>
      <c r="BG1254" s="33"/>
      <c r="BH1254" s="33"/>
      <c r="BI1254" s="33"/>
      <c r="BJ1254" s="33">
        <v>0</v>
      </c>
      <c r="BK1254" s="33" t="s">
        <v>31</v>
      </c>
      <c r="BL1254" s="33"/>
      <c r="BM1254" s="33" t="s">
        <v>22259</v>
      </c>
    </row>
    <row r="1255" spans="1:65" x14ac:dyDescent="0.25">
      <c r="A1255" s="33" t="s">
        <v>21145</v>
      </c>
      <c r="B1255" s="33" t="s">
        <v>21146</v>
      </c>
      <c r="C1255" s="33" t="s">
        <v>21147</v>
      </c>
      <c r="D1255" s="33" t="s">
        <v>13574</v>
      </c>
      <c r="E1255" s="33" t="s">
        <v>11800</v>
      </c>
      <c r="F1255" s="33" t="s">
        <v>11550</v>
      </c>
      <c r="G1255" s="33">
        <v>328</v>
      </c>
      <c r="H1255" s="33">
        <v>0</v>
      </c>
      <c r="I1255" s="33"/>
      <c r="J1255" s="33" t="s">
        <v>11304</v>
      </c>
      <c r="K1255" s="33" t="s">
        <v>14781</v>
      </c>
      <c r="L1255" s="33">
        <v>120</v>
      </c>
      <c r="M1255" s="33"/>
      <c r="N1255" s="33"/>
      <c r="O1255" s="33"/>
      <c r="P1255" s="33" t="s">
        <v>11306</v>
      </c>
      <c r="Q1255" s="33" t="s">
        <v>11306</v>
      </c>
      <c r="R1255" s="33">
        <v>0</v>
      </c>
      <c r="S1255" s="33">
        <v>0</v>
      </c>
      <c r="T1255" s="33"/>
      <c r="U1255" s="33"/>
      <c r="V1255" s="33"/>
      <c r="W1255" s="33"/>
      <c r="X1255" s="33"/>
      <c r="Y1255" s="33" t="s">
        <v>11308</v>
      </c>
      <c r="Z1255" s="33">
        <v>0</v>
      </c>
      <c r="AA1255" s="33">
        <v>0</v>
      </c>
      <c r="AB1255" s="33">
        <v>0</v>
      </c>
      <c r="AC1255" s="33">
        <v>0</v>
      </c>
      <c r="AD1255" s="33" t="s">
        <v>11803</v>
      </c>
      <c r="AE1255" s="33" t="s">
        <v>21148</v>
      </c>
      <c r="AF1255" s="33" t="s">
        <v>21149</v>
      </c>
      <c r="AG1255" s="33" t="s">
        <v>21150</v>
      </c>
      <c r="AH1255" s="33" t="s">
        <v>21151</v>
      </c>
      <c r="AI1255" s="33" t="s">
        <v>21152</v>
      </c>
      <c r="AJ1255" s="33" t="s">
        <v>21153</v>
      </c>
      <c r="AK1255" s="33" t="s">
        <v>12774</v>
      </c>
      <c r="AL1255" s="33" t="s">
        <v>20749</v>
      </c>
      <c r="AM1255" s="33" t="s">
        <v>21154</v>
      </c>
      <c r="AN1255" s="33"/>
      <c r="AO1255" s="33" t="s">
        <v>11627</v>
      </c>
      <c r="AP1255" s="33" t="s">
        <v>11318</v>
      </c>
      <c r="AQ1255" s="33">
        <v>0</v>
      </c>
      <c r="AR1255" s="33"/>
      <c r="AS1255" s="33"/>
      <c r="AT1255" s="33"/>
      <c r="AU1255" s="33"/>
      <c r="AV1255" s="33"/>
      <c r="AW1255" s="33"/>
      <c r="AX1255" s="33"/>
      <c r="AY1255" s="33"/>
      <c r="AZ1255" s="33"/>
      <c r="BA1255" s="33"/>
      <c r="BB1255" s="33"/>
      <c r="BC1255" s="33" t="s">
        <v>11306</v>
      </c>
      <c r="BD1255" s="33" t="s">
        <v>11318</v>
      </c>
      <c r="BE1255" s="33"/>
      <c r="BF1255" s="33"/>
      <c r="BG1255" s="33"/>
      <c r="BH1255" s="33"/>
      <c r="BI1255" s="33"/>
      <c r="BJ1255" s="33">
        <v>0</v>
      </c>
      <c r="BK1255" s="33" t="s">
        <v>31</v>
      </c>
      <c r="BL1255" s="33"/>
      <c r="BM1255" s="33" t="s">
        <v>22259</v>
      </c>
    </row>
    <row r="1256" spans="1:65" x14ac:dyDescent="0.25">
      <c r="A1256" s="33" t="s">
        <v>21155</v>
      </c>
      <c r="B1256" s="33" t="s">
        <v>21156</v>
      </c>
      <c r="C1256" s="33" t="s">
        <v>21157</v>
      </c>
      <c r="D1256" s="33" t="s">
        <v>13574</v>
      </c>
      <c r="E1256" s="33" t="s">
        <v>11800</v>
      </c>
      <c r="F1256" s="33" t="s">
        <v>11550</v>
      </c>
      <c r="G1256" s="33">
        <v>1120.9000000000001</v>
      </c>
      <c r="H1256" s="33">
        <v>0</v>
      </c>
      <c r="I1256" s="33"/>
      <c r="J1256" s="33" t="s">
        <v>11304</v>
      </c>
      <c r="K1256" s="33" t="s">
        <v>14864</v>
      </c>
      <c r="L1256" s="33">
        <v>120</v>
      </c>
      <c r="M1256" s="33"/>
      <c r="N1256" s="33"/>
      <c r="O1256" s="33"/>
      <c r="P1256" s="33" t="s">
        <v>11306</v>
      </c>
      <c r="Q1256" s="33" t="s">
        <v>11306</v>
      </c>
      <c r="R1256" s="33">
        <v>0</v>
      </c>
      <c r="S1256" s="33">
        <v>0</v>
      </c>
      <c r="T1256" s="33"/>
      <c r="U1256" s="33"/>
      <c r="V1256" s="33"/>
      <c r="W1256" s="33"/>
      <c r="X1256" s="33"/>
      <c r="Y1256" s="33" t="s">
        <v>11308</v>
      </c>
      <c r="Z1256" s="33">
        <v>0</v>
      </c>
      <c r="AA1256" s="33">
        <v>0</v>
      </c>
      <c r="AB1256" s="33">
        <v>0</v>
      </c>
      <c r="AC1256" s="33">
        <v>0</v>
      </c>
      <c r="AD1256" s="33" t="s">
        <v>11803</v>
      </c>
      <c r="AE1256" s="33" t="s">
        <v>21158</v>
      </c>
      <c r="AF1256" s="33" t="s">
        <v>21159</v>
      </c>
      <c r="AG1256" s="33" t="s">
        <v>21160</v>
      </c>
      <c r="AH1256" s="33" t="s">
        <v>21161</v>
      </c>
      <c r="AI1256" s="33" t="s">
        <v>21162</v>
      </c>
      <c r="AJ1256" s="33" t="s">
        <v>21163</v>
      </c>
      <c r="AK1256" s="33" t="s">
        <v>12774</v>
      </c>
      <c r="AL1256" s="33" t="s">
        <v>20749</v>
      </c>
      <c r="AM1256" s="33" t="s">
        <v>21164</v>
      </c>
      <c r="AN1256" s="33"/>
      <c r="AO1256" s="33" t="s">
        <v>11627</v>
      </c>
      <c r="AP1256" s="33" t="s">
        <v>11318</v>
      </c>
      <c r="AQ1256" s="33">
        <v>0</v>
      </c>
      <c r="AR1256" s="33"/>
      <c r="AS1256" s="33"/>
      <c r="AT1256" s="33"/>
      <c r="AU1256" s="33"/>
      <c r="AV1256" s="33"/>
      <c r="AW1256" s="33"/>
      <c r="AX1256" s="33"/>
      <c r="AY1256" s="33"/>
      <c r="AZ1256" s="33"/>
      <c r="BA1256" s="33"/>
      <c r="BB1256" s="33"/>
      <c r="BC1256" s="33" t="s">
        <v>11306</v>
      </c>
      <c r="BD1256" s="33" t="s">
        <v>11318</v>
      </c>
      <c r="BE1256" s="33"/>
      <c r="BF1256" s="33"/>
      <c r="BG1256" s="33"/>
      <c r="BH1256" s="33"/>
      <c r="BI1256" s="33"/>
      <c r="BJ1256" s="33">
        <v>0</v>
      </c>
      <c r="BK1256" s="33" t="s">
        <v>31</v>
      </c>
      <c r="BL1256" s="33"/>
      <c r="BM1256" s="33" t="s">
        <v>22259</v>
      </c>
    </row>
    <row r="1257" spans="1:65" x14ac:dyDescent="0.25">
      <c r="A1257" s="33" t="s">
        <v>21165</v>
      </c>
      <c r="B1257" s="33" t="s">
        <v>21166</v>
      </c>
      <c r="C1257" s="33" t="s">
        <v>21167</v>
      </c>
      <c r="D1257" s="33" t="s">
        <v>11302</v>
      </c>
      <c r="E1257" s="33"/>
      <c r="F1257" s="33" t="s">
        <v>11550</v>
      </c>
      <c r="G1257" s="33">
        <v>838.8</v>
      </c>
      <c r="H1257" s="33">
        <v>0</v>
      </c>
      <c r="I1257" s="33"/>
      <c r="J1257" s="33" t="s">
        <v>11304</v>
      </c>
      <c r="K1257" s="33" t="s">
        <v>14781</v>
      </c>
      <c r="L1257" s="33">
        <v>403</v>
      </c>
      <c r="M1257" s="33"/>
      <c r="N1257" s="33"/>
      <c r="O1257" s="33"/>
      <c r="P1257" s="33" t="s">
        <v>11306</v>
      </c>
      <c r="Q1257" s="33" t="s">
        <v>11306</v>
      </c>
      <c r="R1257" s="33">
        <v>0</v>
      </c>
      <c r="S1257" s="33">
        <v>0</v>
      </c>
      <c r="T1257" s="33"/>
      <c r="U1257" s="33"/>
      <c r="V1257" s="33"/>
      <c r="W1257" s="33"/>
      <c r="X1257" s="33"/>
      <c r="Y1257" s="33" t="s">
        <v>11308</v>
      </c>
      <c r="Z1257" s="33">
        <v>0</v>
      </c>
      <c r="AA1257" s="33">
        <v>0</v>
      </c>
      <c r="AB1257" s="33">
        <v>0</v>
      </c>
      <c r="AC1257" s="33">
        <v>0</v>
      </c>
      <c r="AD1257" s="33" t="s">
        <v>11309</v>
      </c>
      <c r="AE1257" s="33"/>
      <c r="AF1257" s="33"/>
      <c r="AG1257" s="33"/>
      <c r="AH1257" s="33"/>
      <c r="AI1257" s="33"/>
      <c r="AJ1257" s="33"/>
      <c r="AK1257" s="33" t="s">
        <v>11809</v>
      </c>
      <c r="AL1257" s="33" t="s">
        <v>20749</v>
      </c>
      <c r="AM1257" s="33" t="s">
        <v>21168</v>
      </c>
      <c r="AN1257" s="33" t="s">
        <v>11227</v>
      </c>
      <c r="AO1257" s="33" t="s">
        <v>11317</v>
      </c>
      <c r="AP1257" s="33" t="s">
        <v>11318</v>
      </c>
      <c r="AQ1257" s="33">
        <v>0</v>
      </c>
      <c r="AR1257" s="33"/>
      <c r="AS1257" s="33"/>
      <c r="AT1257" s="33"/>
      <c r="AU1257" s="33"/>
      <c r="AV1257" s="33"/>
      <c r="AW1257" s="33"/>
      <c r="AX1257" s="33"/>
      <c r="AY1257" s="33"/>
      <c r="AZ1257" s="33"/>
      <c r="BA1257" s="33"/>
      <c r="BB1257" s="33"/>
      <c r="BC1257" s="33" t="s">
        <v>11306</v>
      </c>
      <c r="BD1257" s="33" t="s">
        <v>11318</v>
      </c>
      <c r="BE1257" s="33"/>
      <c r="BF1257" s="33"/>
      <c r="BG1257" s="33"/>
      <c r="BH1257" s="33"/>
      <c r="BI1257" s="33"/>
      <c r="BJ1257" s="33">
        <v>0</v>
      </c>
      <c r="BK1257" s="33" t="s">
        <v>31</v>
      </c>
      <c r="BL1257" s="33"/>
      <c r="BM1257" s="33" t="s">
        <v>22259</v>
      </c>
    </row>
    <row r="1258" spans="1:65" x14ac:dyDescent="0.25">
      <c r="A1258" s="33" t="s">
        <v>21169</v>
      </c>
      <c r="B1258" s="33" t="s">
        <v>21170</v>
      </c>
      <c r="C1258" s="33" t="s">
        <v>21171</v>
      </c>
      <c r="D1258" s="33"/>
      <c r="E1258" s="33" t="s">
        <v>11800</v>
      </c>
      <c r="F1258" s="33" t="s">
        <v>11550</v>
      </c>
      <c r="G1258" s="33">
        <v>258.8</v>
      </c>
      <c r="H1258" s="33">
        <v>0</v>
      </c>
      <c r="I1258" s="33"/>
      <c r="J1258" s="33" t="s">
        <v>11304</v>
      </c>
      <c r="K1258" s="33" t="s">
        <v>11306</v>
      </c>
      <c r="L1258" s="33">
        <v>0</v>
      </c>
      <c r="M1258" s="33"/>
      <c r="N1258" s="33"/>
      <c r="O1258" s="33"/>
      <c r="P1258" s="33" t="s">
        <v>11306</v>
      </c>
      <c r="Q1258" s="33" t="s">
        <v>11306</v>
      </c>
      <c r="R1258" s="33">
        <v>0</v>
      </c>
      <c r="S1258" s="33">
        <v>0</v>
      </c>
      <c r="T1258" s="33"/>
      <c r="U1258" s="33"/>
      <c r="V1258" s="33" t="s">
        <v>21172</v>
      </c>
      <c r="W1258" s="33"/>
      <c r="X1258" s="33"/>
      <c r="Y1258" s="33" t="s">
        <v>11308</v>
      </c>
      <c r="Z1258" s="33">
        <v>0</v>
      </c>
      <c r="AA1258" s="33">
        <v>0</v>
      </c>
      <c r="AB1258" s="33">
        <v>0</v>
      </c>
      <c r="AC1258" s="33">
        <v>0</v>
      </c>
      <c r="AD1258" s="33" t="s">
        <v>14046</v>
      </c>
      <c r="AE1258" s="33" t="s">
        <v>21173</v>
      </c>
      <c r="AF1258" s="33" t="s">
        <v>21174</v>
      </c>
      <c r="AG1258" s="33" t="s">
        <v>21175</v>
      </c>
      <c r="AH1258" s="33" t="s">
        <v>21176</v>
      </c>
      <c r="AI1258" s="33" t="s">
        <v>21177</v>
      </c>
      <c r="AJ1258" s="33" t="s">
        <v>21178</v>
      </c>
      <c r="AK1258" s="33" t="s">
        <v>12774</v>
      </c>
      <c r="AL1258" s="33"/>
      <c r="AM1258" s="33"/>
      <c r="AN1258" s="33"/>
      <c r="AO1258" s="33" t="s">
        <v>11627</v>
      </c>
      <c r="AP1258" s="33" t="s">
        <v>11318</v>
      </c>
      <c r="AQ1258" s="33">
        <v>0</v>
      </c>
      <c r="AR1258" s="33"/>
      <c r="AS1258" s="33"/>
      <c r="AT1258" s="33"/>
      <c r="AU1258" s="33"/>
      <c r="AV1258" s="33"/>
      <c r="AW1258" s="33"/>
      <c r="AX1258" s="33"/>
      <c r="AY1258" s="33"/>
      <c r="AZ1258" s="33"/>
      <c r="BA1258" s="33"/>
      <c r="BB1258" s="33"/>
      <c r="BC1258" s="33" t="s">
        <v>11306</v>
      </c>
      <c r="BD1258" s="33" t="s">
        <v>11318</v>
      </c>
      <c r="BE1258" s="33"/>
      <c r="BF1258" s="33"/>
      <c r="BG1258" s="33"/>
      <c r="BH1258" s="33"/>
      <c r="BI1258" s="33"/>
      <c r="BJ1258" s="33">
        <v>0</v>
      </c>
      <c r="BK1258" s="33" t="s">
        <v>31</v>
      </c>
      <c r="BL1258" s="33"/>
      <c r="BM1258" s="33" t="s">
        <v>22259</v>
      </c>
    </row>
    <row r="1259" spans="1:65" x14ac:dyDescent="0.25">
      <c r="A1259" s="33" t="s">
        <v>21179</v>
      </c>
      <c r="B1259" s="33" t="s">
        <v>21180</v>
      </c>
      <c r="C1259" s="33" t="s">
        <v>21181</v>
      </c>
      <c r="D1259" s="33" t="s">
        <v>13574</v>
      </c>
      <c r="E1259" s="33"/>
      <c r="F1259" s="33" t="s">
        <v>11550</v>
      </c>
      <c r="G1259" s="33">
        <v>258.8</v>
      </c>
      <c r="H1259" s="33">
        <v>0</v>
      </c>
      <c r="I1259" s="33"/>
      <c r="J1259" s="33" t="s">
        <v>11304</v>
      </c>
      <c r="K1259" s="33" t="s">
        <v>11306</v>
      </c>
      <c r="L1259" s="33">
        <v>105</v>
      </c>
      <c r="M1259" s="33"/>
      <c r="N1259" s="33"/>
      <c r="O1259" s="33"/>
      <c r="P1259" s="33" t="s">
        <v>11306</v>
      </c>
      <c r="Q1259" s="33" t="s">
        <v>11306</v>
      </c>
      <c r="R1259" s="33">
        <v>0</v>
      </c>
      <c r="S1259" s="33">
        <v>0</v>
      </c>
      <c r="T1259" s="33"/>
      <c r="U1259" s="33"/>
      <c r="V1259" s="33"/>
      <c r="W1259" s="33"/>
      <c r="X1259" s="33"/>
      <c r="Y1259" s="33" t="s">
        <v>11308</v>
      </c>
      <c r="Z1259" s="33">
        <v>0</v>
      </c>
      <c r="AA1259" s="33">
        <v>0</v>
      </c>
      <c r="AB1259" s="33">
        <v>0</v>
      </c>
      <c r="AC1259" s="33">
        <v>0</v>
      </c>
      <c r="AD1259" s="33" t="s">
        <v>11803</v>
      </c>
      <c r="AE1259" s="33" t="s">
        <v>21182</v>
      </c>
      <c r="AF1259" s="33" t="s">
        <v>21183</v>
      </c>
      <c r="AG1259" s="33" t="s">
        <v>21184</v>
      </c>
      <c r="AH1259" s="33" t="s">
        <v>21185</v>
      </c>
      <c r="AI1259" s="33" t="s">
        <v>21186</v>
      </c>
      <c r="AJ1259" s="33" t="s">
        <v>21187</v>
      </c>
      <c r="AK1259" s="33" t="s">
        <v>12774</v>
      </c>
      <c r="AL1259" s="33" t="s">
        <v>21170</v>
      </c>
      <c r="AM1259" s="33" t="s">
        <v>21188</v>
      </c>
      <c r="AN1259" s="33"/>
      <c r="AO1259" s="33" t="s">
        <v>11627</v>
      </c>
      <c r="AP1259" s="33" t="s">
        <v>11318</v>
      </c>
      <c r="AQ1259" s="33">
        <v>0</v>
      </c>
      <c r="AR1259" s="33"/>
      <c r="AS1259" s="33"/>
      <c r="AT1259" s="33"/>
      <c r="AU1259" s="33"/>
      <c r="AV1259" s="33"/>
      <c r="AW1259" s="33"/>
      <c r="AX1259" s="33"/>
      <c r="AY1259" s="33"/>
      <c r="AZ1259" s="33"/>
      <c r="BA1259" s="33"/>
      <c r="BB1259" s="33"/>
      <c r="BC1259" s="33" t="s">
        <v>11306</v>
      </c>
      <c r="BD1259" s="33" t="s">
        <v>11318</v>
      </c>
      <c r="BE1259" s="33"/>
      <c r="BF1259" s="33"/>
      <c r="BG1259" s="33"/>
      <c r="BH1259" s="33"/>
      <c r="BI1259" s="33"/>
      <c r="BJ1259" s="33">
        <v>0</v>
      </c>
      <c r="BK1259" s="33" t="s">
        <v>31</v>
      </c>
      <c r="BL1259" s="33"/>
      <c r="BM1259" s="33" t="s">
        <v>22259</v>
      </c>
    </row>
    <row r="1260" spans="1:65" x14ac:dyDescent="0.25">
      <c r="A1260" s="33" t="s">
        <v>21189</v>
      </c>
      <c r="B1260" s="33" t="s">
        <v>21190</v>
      </c>
      <c r="C1260" s="33" t="s">
        <v>21191</v>
      </c>
      <c r="D1260" s="33" t="s">
        <v>13574</v>
      </c>
      <c r="E1260" s="33"/>
      <c r="F1260" s="33" t="s">
        <v>11550</v>
      </c>
      <c r="G1260" s="33">
        <v>258.8</v>
      </c>
      <c r="H1260" s="33">
        <v>0</v>
      </c>
      <c r="I1260" s="33"/>
      <c r="J1260" s="33" t="s">
        <v>11304</v>
      </c>
      <c r="K1260" s="33" t="s">
        <v>11306</v>
      </c>
      <c r="L1260" s="33">
        <v>105</v>
      </c>
      <c r="M1260" s="33"/>
      <c r="N1260" s="33"/>
      <c r="O1260" s="33"/>
      <c r="P1260" s="33" t="s">
        <v>11306</v>
      </c>
      <c r="Q1260" s="33" t="s">
        <v>11306</v>
      </c>
      <c r="R1260" s="33">
        <v>0</v>
      </c>
      <c r="S1260" s="33">
        <v>0</v>
      </c>
      <c r="T1260" s="33"/>
      <c r="U1260" s="33"/>
      <c r="V1260" s="33"/>
      <c r="W1260" s="33"/>
      <c r="X1260" s="33"/>
      <c r="Y1260" s="33" t="s">
        <v>11308</v>
      </c>
      <c r="Z1260" s="33">
        <v>0</v>
      </c>
      <c r="AA1260" s="33">
        <v>0</v>
      </c>
      <c r="AB1260" s="33">
        <v>0</v>
      </c>
      <c r="AC1260" s="33">
        <v>0</v>
      </c>
      <c r="AD1260" s="33" t="s">
        <v>11803</v>
      </c>
      <c r="AE1260" s="33" t="s">
        <v>21192</v>
      </c>
      <c r="AF1260" s="33" t="s">
        <v>21193</v>
      </c>
      <c r="AG1260" s="33" t="s">
        <v>21194</v>
      </c>
      <c r="AH1260" s="33" t="s">
        <v>21195</v>
      </c>
      <c r="AI1260" s="33" t="s">
        <v>21196</v>
      </c>
      <c r="AJ1260" s="33" t="s">
        <v>21197</v>
      </c>
      <c r="AK1260" s="33" t="s">
        <v>12774</v>
      </c>
      <c r="AL1260" s="33" t="s">
        <v>21170</v>
      </c>
      <c r="AM1260" s="33" t="s">
        <v>21198</v>
      </c>
      <c r="AN1260" s="33"/>
      <c r="AO1260" s="33" t="s">
        <v>11627</v>
      </c>
      <c r="AP1260" s="33" t="s">
        <v>11318</v>
      </c>
      <c r="AQ1260" s="33">
        <v>0</v>
      </c>
      <c r="AR1260" s="33"/>
      <c r="AS1260" s="33"/>
      <c r="AT1260" s="33"/>
      <c r="AU1260" s="33"/>
      <c r="AV1260" s="33"/>
      <c r="AW1260" s="33"/>
      <c r="AX1260" s="33"/>
      <c r="AY1260" s="33"/>
      <c r="AZ1260" s="33"/>
      <c r="BA1260" s="33"/>
      <c r="BB1260" s="33"/>
      <c r="BC1260" s="33" t="s">
        <v>11306</v>
      </c>
      <c r="BD1260" s="33" t="s">
        <v>11318</v>
      </c>
      <c r="BE1260" s="33"/>
      <c r="BF1260" s="33"/>
      <c r="BG1260" s="33"/>
      <c r="BH1260" s="33"/>
      <c r="BI1260" s="33"/>
      <c r="BJ1260" s="33">
        <v>0</v>
      </c>
      <c r="BK1260" s="33" t="s">
        <v>31</v>
      </c>
      <c r="BL1260" s="33"/>
      <c r="BM1260" s="33" t="s">
        <v>22259</v>
      </c>
    </row>
    <row r="1261" spans="1:65" x14ac:dyDescent="0.25">
      <c r="A1261" s="33" t="s">
        <v>21199</v>
      </c>
      <c r="B1261" s="33" t="s">
        <v>21200</v>
      </c>
      <c r="C1261" s="33" t="s">
        <v>21201</v>
      </c>
      <c r="D1261" s="33" t="s">
        <v>13574</v>
      </c>
      <c r="E1261" s="33"/>
      <c r="F1261" s="33" t="s">
        <v>11550</v>
      </c>
      <c r="G1261" s="33">
        <v>258.8</v>
      </c>
      <c r="H1261" s="33">
        <v>0</v>
      </c>
      <c r="I1261" s="33"/>
      <c r="J1261" s="33" t="s">
        <v>11304</v>
      </c>
      <c r="K1261" s="33" t="s">
        <v>11306</v>
      </c>
      <c r="L1261" s="33">
        <v>105</v>
      </c>
      <c r="M1261" s="33"/>
      <c r="N1261" s="33"/>
      <c r="O1261" s="33"/>
      <c r="P1261" s="33" t="s">
        <v>11306</v>
      </c>
      <c r="Q1261" s="33" t="s">
        <v>11306</v>
      </c>
      <c r="R1261" s="33">
        <v>0</v>
      </c>
      <c r="S1261" s="33">
        <v>0</v>
      </c>
      <c r="T1261" s="33"/>
      <c r="U1261" s="33"/>
      <c r="V1261" s="33"/>
      <c r="W1261" s="33"/>
      <c r="X1261" s="33"/>
      <c r="Y1261" s="33" t="s">
        <v>11308</v>
      </c>
      <c r="Z1261" s="33">
        <v>0</v>
      </c>
      <c r="AA1261" s="33">
        <v>0</v>
      </c>
      <c r="AB1261" s="33">
        <v>0</v>
      </c>
      <c r="AC1261" s="33">
        <v>0</v>
      </c>
      <c r="AD1261" s="33" t="s">
        <v>11803</v>
      </c>
      <c r="AE1261" s="33" t="s">
        <v>21202</v>
      </c>
      <c r="AF1261" s="33" t="s">
        <v>21203</v>
      </c>
      <c r="AG1261" s="33" t="s">
        <v>21204</v>
      </c>
      <c r="AH1261" s="33" t="s">
        <v>21205</v>
      </c>
      <c r="AI1261" s="33" t="s">
        <v>21206</v>
      </c>
      <c r="AJ1261" s="33" t="s">
        <v>21207</v>
      </c>
      <c r="AK1261" s="33" t="s">
        <v>12774</v>
      </c>
      <c r="AL1261" s="33" t="s">
        <v>21170</v>
      </c>
      <c r="AM1261" s="33" t="s">
        <v>21208</v>
      </c>
      <c r="AN1261" s="33"/>
      <c r="AO1261" s="33" t="s">
        <v>11627</v>
      </c>
      <c r="AP1261" s="33" t="s">
        <v>11318</v>
      </c>
      <c r="AQ1261" s="33">
        <v>0</v>
      </c>
      <c r="AR1261" s="33"/>
      <c r="AS1261" s="33"/>
      <c r="AT1261" s="33"/>
      <c r="AU1261" s="33"/>
      <c r="AV1261" s="33"/>
      <c r="AW1261" s="33"/>
      <c r="AX1261" s="33"/>
      <c r="AY1261" s="33"/>
      <c r="AZ1261" s="33"/>
      <c r="BA1261" s="33"/>
      <c r="BB1261" s="33"/>
      <c r="BC1261" s="33" t="s">
        <v>11306</v>
      </c>
      <c r="BD1261" s="33" t="s">
        <v>11318</v>
      </c>
      <c r="BE1261" s="33"/>
      <c r="BF1261" s="33"/>
      <c r="BG1261" s="33"/>
      <c r="BH1261" s="33"/>
      <c r="BI1261" s="33"/>
      <c r="BJ1261" s="33">
        <v>0</v>
      </c>
      <c r="BK1261" s="33" t="s">
        <v>31</v>
      </c>
      <c r="BL1261" s="33"/>
      <c r="BM1261" s="33" t="s">
        <v>22259</v>
      </c>
    </row>
    <row r="1262" spans="1:65" x14ac:dyDescent="0.25">
      <c r="A1262" s="33" t="s">
        <v>21209</v>
      </c>
      <c r="B1262" s="33" t="s">
        <v>21210</v>
      </c>
      <c r="C1262" s="33" t="s">
        <v>21211</v>
      </c>
      <c r="D1262" s="33" t="s">
        <v>13574</v>
      </c>
      <c r="E1262" s="33" t="s">
        <v>11800</v>
      </c>
      <c r="F1262" s="33" t="s">
        <v>11550</v>
      </c>
      <c r="G1262" s="33">
        <v>328</v>
      </c>
      <c r="H1262" s="33">
        <v>0</v>
      </c>
      <c r="I1262" s="33"/>
      <c r="J1262" s="33" t="s">
        <v>11304</v>
      </c>
      <c r="K1262" s="33" t="s">
        <v>14781</v>
      </c>
      <c r="L1262" s="33">
        <v>120</v>
      </c>
      <c r="M1262" s="33"/>
      <c r="N1262" s="33"/>
      <c r="O1262" s="33"/>
      <c r="P1262" s="33" t="s">
        <v>11306</v>
      </c>
      <c r="Q1262" s="33" t="s">
        <v>11306</v>
      </c>
      <c r="R1262" s="33">
        <v>0</v>
      </c>
      <c r="S1262" s="33">
        <v>0</v>
      </c>
      <c r="T1262" s="33"/>
      <c r="U1262" s="33"/>
      <c r="V1262" s="33"/>
      <c r="W1262" s="33" t="s">
        <v>14057</v>
      </c>
      <c r="X1262" s="33"/>
      <c r="Y1262" s="33" t="s">
        <v>11308</v>
      </c>
      <c r="Z1262" s="33">
        <v>0</v>
      </c>
      <c r="AA1262" s="33">
        <v>0</v>
      </c>
      <c r="AB1262" s="33">
        <v>0</v>
      </c>
      <c r="AC1262" s="33">
        <v>0</v>
      </c>
      <c r="AD1262" s="33" t="s">
        <v>11803</v>
      </c>
      <c r="AE1262" s="33" t="s">
        <v>21212</v>
      </c>
      <c r="AF1262" s="33" t="s">
        <v>21213</v>
      </c>
      <c r="AG1262" s="33" t="s">
        <v>21214</v>
      </c>
      <c r="AH1262" s="33" t="s">
        <v>21215</v>
      </c>
      <c r="AI1262" s="33" t="s">
        <v>21216</v>
      </c>
      <c r="AJ1262" s="33" t="s">
        <v>21217</v>
      </c>
      <c r="AK1262" s="33" t="s">
        <v>12774</v>
      </c>
      <c r="AL1262" s="33" t="s">
        <v>21170</v>
      </c>
      <c r="AM1262" s="33" t="s">
        <v>21218</v>
      </c>
      <c r="AN1262" s="33"/>
      <c r="AO1262" s="33" t="s">
        <v>11627</v>
      </c>
      <c r="AP1262" s="33" t="s">
        <v>11318</v>
      </c>
      <c r="AQ1262" s="33">
        <v>0</v>
      </c>
      <c r="AR1262" s="33"/>
      <c r="AS1262" s="33"/>
      <c r="AT1262" s="33"/>
      <c r="AU1262" s="33"/>
      <c r="AV1262" s="33"/>
      <c r="AW1262" s="33"/>
      <c r="AX1262" s="33"/>
      <c r="AY1262" s="33"/>
      <c r="AZ1262" s="33"/>
      <c r="BA1262" s="33"/>
      <c r="BB1262" s="33"/>
      <c r="BC1262" s="33" t="s">
        <v>11306</v>
      </c>
      <c r="BD1262" s="33" t="s">
        <v>11318</v>
      </c>
      <c r="BE1262" s="33"/>
      <c r="BF1262" s="33"/>
      <c r="BG1262" s="33"/>
      <c r="BH1262" s="33"/>
      <c r="BI1262" s="33"/>
      <c r="BJ1262" s="33">
        <v>0</v>
      </c>
      <c r="BK1262" s="33" t="s">
        <v>31</v>
      </c>
      <c r="BL1262" s="33"/>
      <c r="BM1262" s="33" t="s">
        <v>22259</v>
      </c>
    </row>
    <row r="1263" spans="1:65" x14ac:dyDescent="0.25">
      <c r="A1263" s="33" t="s">
        <v>21219</v>
      </c>
      <c r="B1263" s="33" t="s">
        <v>21220</v>
      </c>
      <c r="C1263" s="33" t="s">
        <v>21221</v>
      </c>
      <c r="D1263" s="33" t="s">
        <v>13574</v>
      </c>
      <c r="E1263" s="33" t="s">
        <v>11800</v>
      </c>
      <c r="F1263" s="33" t="s">
        <v>11550</v>
      </c>
      <c r="G1263" s="33">
        <v>328</v>
      </c>
      <c r="H1263" s="33">
        <v>0</v>
      </c>
      <c r="I1263" s="33"/>
      <c r="J1263" s="33" t="s">
        <v>11304</v>
      </c>
      <c r="K1263" s="33" t="s">
        <v>14781</v>
      </c>
      <c r="L1263" s="33">
        <v>120</v>
      </c>
      <c r="M1263" s="33"/>
      <c r="N1263" s="33"/>
      <c r="O1263" s="33"/>
      <c r="P1263" s="33" t="s">
        <v>11306</v>
      </c>
      <c r="Q1263" s="33" t="s">
        <v>11306</v>
      </c>
      <c r="R1263" s="33">
        <v>0</v>
      </c>
      <c r="S1263" s="33">
        <v>0</v>
      </c>
      <c r="T1263" s="33"/>
      <c r="U1263" s="33"/>
      <c r="V1263" s="33"/>
      <c r="W1263" s="33" t="s">
        <v>14057</v>
      </c>
      <c r="X1263" s="33"/>
      <c r="Y1263" s="33" t="s">
        <v>11308</v>
      </c>
      <c r="Z1263" s="33">
        <v>0</v>
      </c>
      <c r="AA1263" s="33">
        <v>0</v>
      </c>
      <c r="AB1263" s="33">
        <v>0</v>
      </c>
      <c r="AC1263" s="33">
        <v>0</v>
      </c>
      <c r="AD1263" s="33" t="s">
        <v>11803</v>
      </c>
      <c r="AE1263" s="33" t="s">
        <v>21222</v>
      </c>
      <c r="AF1263" s="33" t="s">
        <v>21223</v>
      </c>
      <c r="AG1263" s="33" t="s">
        <v>21224</v>
      </c>
      <c r="AH1263" s="33" t="s">
        <v>21225</v>
      </c>
      <c r="AI1263" s="33" t="s">
        <v>21226</v>
      </c>
      <c r="AJ1263" s="33" t="s">
        <v>21227</v>
      </c>
      <c r="AK1263" s="33" t="s">
        <v>12774</v>
      </c>
      <c r="AL1263" s="33" t="s">
        <v>21170</v>
      </c>
      <c r="AM1263" s="33" t="s">
        <v>21228</v>
      </c>
      <c r="AN1263" s="33"/>
      <c r="AO1263" s="33" t="s">
        <v>11627</v>
      </c>
      <c r="AP1263" s="33" t="s">
        <v>11318</v>
      </c>
      <c r="AQ1263" s="33">
        <v>0</v>
      </c>
      <c r="AR1263" s="33"/>
      <c r="AS1263" s="33"/>
      <c r="AT1263" s="33"/>
      <c r="AU1263" s="33"/>
      <c r="AV1263" s="33"/>
      <c r="AW1263" s="33"/>
      <c r="AX1263" s="33"/>
      <c r="AY1263" s="33"/>
      <c r="AZ1263" s="33"/>
      <c r="BA1263" s="33"/>
      <c r="BB1263" s="33"/>
      <c r="BC1263" s="33" t="s">
        <v>11306</v>
      </c>
      <c r="BD1263" s="33" t="s">
        <v>11318</v>
      </c>
      <c r="BE1263" s="33"/>
      <c r="BF1263" s="33"/>
      <c r="BG1263" s="33"/>
      <c r="BH1263" s="33"/>
      <c r="BI1263" s="33"/>
      <c r="BJ1263" s="33">
        <v>0</v>
      </c>
      <c r="BK1263" s="33" t="s">
        <v>31</v>
      </c>
      <c r="BL1263" s="33"/>
      <c r="BM1263" s="33" t="s">
        <v>22259</v>
      </c>
    </row>
    <row r="1264" spans="1:65" x14ac:dyDescent="0.25">
      <c r="A1264" s="33" t="s">
        <v>21229</v>
      </c>
      <c r="B1264" s="33" t="s">
        <v>21230</v>
      </c>
      <c r="C1264" s="33" t="s">
        <v>21231</v>
      </c>
      <c r="D1264" s="33" t="s">
        <v>13574</v>
      </c>
      <c r="E1264" s="33" t="s">
        <v>11800</v>
      </c>
      <c r="F1264" s="33" t="s">
        <v>11550</v>
      </c>
      <c r="G1264" s="33">
        <v>1120.9000000000001</v>
      </c>
      <c r="H1264" s="33">
        <v>0</v>
      </c>
      <c r="I1264" s="33"/>
      <c r="J1264" s="33" t="s">
        <v>11304</v>
      </c>
      <c r="K1264" s="33" t="s">
        <v>14781</v>
      </c>
      <c r="L1264" s="33">
        <v>120</v>
      </c>
      <c r="M1264" s="33"/>
      <c r="N1264" s="33"/>
      <c r="O1264" s="33"/>
      <c r="P1264" s="33" t="s">
        <v>11306</v>
      </c>
      <c r="Q1264" s="33" t="s">
        <v>11306</v>
      </c>
      <c r="R1264" s="33">
        <v>0</v>
      </c>
      <c r="S1264" s="33">
        <v>0</v>
      </c>
      <c r="T1264" s="33"/>
      <c r="U1264" s="33"/>
      <c r="V1264" s="33"/>
      <c r="W1264" s="33" t="s">
        <v>14057</v>
      </c>
      <c r="X1264" s="33"/>
      <c r="Y1264" s="33" t="s">
        <v>11308</v>
      </c>
      <c r="Z1264" s="33">
        <v>0</v>
      </c>
      <c r="AA1264" s="33">
        <v>0</v>
      </c>
      <c r="AB1264" s="33">
        <v>0</v>
      </c>
      <c r="AC1264" s="33">
        <v>0</v>
      </c>
      <c r="AD1264" s="33" t="s">
        <v>11803</v>
      </c>
      <c r="AE1264" s="33" t="s">
        <v>21232</v>
      </c>
      <c r="AF1264" s="33" t="s">
        <v>21233</v>
      </c>
      <c r="AG1264" s="33" t="s">
        <v>21234</v>
      </c>
      <c r="AH1264" s="33" t="s">
        <v>21235</v>
      </c>
      <c r="AI1264" s="33" t="s">
        <v>21236</v>
      </c>
      <c r="AJ1264" s="33" t="s">
        <v>21237</v>
      </c>
      <c r="AK1264" s="33" t="s">
        <v>12774</v>
      </c>
      <c r="AL1264" s="33" t="s">
        <v>21170</v>
      </c>
      <c r="AM1264" s="33" t="s">
        <v>21238</v>
      </c>
      <c r="AN1264" s="33"/>
      <c r="AO1264" s="33" t="s">
        <v>11627</v>
      </c>
      <c r="AP1264" s="33" t="s">
        <v>11318</v>
      </c>
      <c r="AQ1264" s="33">
        <v>0</v>
      </c>
      <c r="AR1264" s="33"/>
      <c r="AS1264" s="33"/>
      <c r="AT1264" s="33"/>
      <c r="AU1264" s="33"/>
      <c r="AV1264" s="33"/>
      <c r="AW1264" s="33"/>
      <c r="AX1264" s="33"/>
      <c r="AY1264" s="33"/>
      <c r="AZ1264" s="33"/>
      <c r="BA1264" s="33"/>
      <c r="BB1264" s="33"/>
      <c r="BC1264" s="33" t="s">
        <v>11306</v>
      </c>
      <c r="BD1264" s="33" t="s">
        <v>11318</v>
      </c>
      <c r="BE1264" s="33"/>
      <c r="BF1264" s="33"/>
      <c r="BG1264" s="33"/>
      <c r="BH1264" s="33"/>
      <c r="BI1264" s="33"/>
      <c r="BJ1264" s="33">
        <v>0</v>
      </c>
      <c r="BK1264" s="33" t="s">
        <v>31</v>
      </c>
      <c r="BL1264" s="33"/>
      <c r="BM1264" s="33" t="s">
        <v>22259</v>
      </c>
    </row>
    <row r="1265" spans="1:65" x14ac:dyDescent="0.25">
      <c r="A1265" s="33" t="s">
        <v>21239</v>
      </c>
      <c r="B1265" s="33" t="s">
        <v>21240</v>
      </c>
      <c r="C1265" s="33" t="s">
        <v>21241</v>
      </c>
      <c r="D1265" s="33"/>
      <c r="E1265" s="33" t="s">
        <v>11800</v>
      </c>
      <c r="F1265" s="33" t="s">
        <v>11550</v>
      </c>
      <c r="G1265" s="33">
        <v>336.8</v>
      </c>
      <c r="H1265" s="33">
        <v>0</v>
      </c>
      <c r="I1265" s="33"/>
      <c r="J1265" s="33" t="s">
        <v>11304</v>
      </c>
      <c r="K1265" s="33" t="s">
        <v>11306</v>
      </c>
      <c r="L1265" s="33">
        <v>0</v>
      </c>
      <c r="M1265" s="33"/>
      <c r="N1265" s="33"/>
      <c r="O1265" s="33"/>
      <c r="P1265" s="33" t="s">
        <v>11306</v>
      </c>
      <c r="Q1265" s="33" t="s">
        <v>11306</v>
      </c>
      <c r="R1265" s="33">
        <v>0</v>
      </c>
      <c r="S1265" s="33">
        <v>0</v>
      </c>
      <c r="T1265" s="33"/>
      <c r="U1265" s="33"/>
      <c r="V1265" s="33" t="s">
        <v>21242</v>
      </c>
      <c r="W1265" s="33"/>
      <c r="X1265" s="33"/>
      <c r="Y1265" s="33" t="s">
        <v>11308</v>
      </c>
      <c r="Z1265" s="33">
        <v>0</v>
      </c>
      <c r="AA1265" s="33">
        <v>0</v>
      </c>
      <c r="AB1265" s="33">
        <v>0</v>
      </c>
      <c r="AC1265" s="33">
        <v>0</v>
      </c>
      <c r="AD1265" s="33" t="s">
        <v>14046</v>
      </c>
      <c r="AE1265" s="33" t="s">
        <v>21243</v>
      </c>
      <c r="AF1265" s="33" t="s">
        <v>21244</v>
      </c>
      <c r="AG1265" s="33" t="s">
        <v>21245</v>
      </c>
      <c r="AH1265" s="33" t="s">
        <v>21246</v>
      </c>
      <c r="AI1265" s="33" t="s">
        <v>21247</v>
      </c>
      <c r="AJ1265" s="33" t="s">
        <v>21248</v>
      </c>
      <c r="AK1265" s="33" t="s">
        <v>12774</v>
      </c>
      <c r="AL1265" s="33"/>
      <c r="AM1265" s="33"/>
      <c r="AN1265" s="33"/>
      <c r="AO1265" s="33" t="s">
        <v>11627</v>
      </c>
      <c r="AP1265" s="33" t="s">
        <v>11318</v>
      </c>
      <c r="AQ1265" s="33">
        <v>0</v>
      </c>
      <c r="AR1265" s="33"/>
      <c r="AS1265" s="33"/>
      <c r="AT1265" s="33"/>
      <c r="AU1265" s="33"/>
      <c r="AV1265" s="33"/>
      <c r="AW1265" s="33"/>
      <c r="AX1265" s="33"/>
      <c r="AY1265" s="33"/>
      <c r="AZ1265" s="33"/>
      <c r="BA1265" s="33"/>
      <c r="BB1265" s="33"/>
      <c r="BC1265" s="33" t="s">
        <v>11306</v>
      </c>
      <c r="BD1265" s="33" t="s">
        <v>11318</v>
      </c>
      <c r="BE1265" s="33"/>
      <c r="BF1265" s="33"/>
      <c r="BG1265" s="33"/>
      <c r="BH1265" s="33"/>
      <c r="BI1265" s="33"/>
      <c r="BJ1265" s="33">
        <v>0</v>
      </c>
      <c r="BK1265" s="33" t="s">
        <v>31</v>
      </c>
      <c r="BL1265" s="33"/>
      <c r="BM1265" s="33" t="s">
        <v>22259</v>
      </c>
    </row>
    <row r="1266" spans="1:65" x14ac:dyDescent="0.25">
      <c r="A1266" s="33" t="s">
        <v>21249</v>
      </c>
      <c r="B1266" s="33" t="s">
        <v>21250</v>
      </c>
      <c r="C1266" s="33" t="s">
        <v>21251</v>
      </c>
      <c r="D1266" s="33" t="s">
        <v>13574</v>
      </c>
      <c r="E1266" s="33"/>
      <c r="F1266" s="33" t="s">
        <v>11550</v>
      </c>
      <c r="G1266" s="33">
        <v>198</v>
      </c>
      <c r="H1266" s="33">
        <v>0</v>
      </c>
      <c r="I1266" s="33"/>
      <c r="J1266" s="33" t="s">
        <v>11304</v>
      </c>
      <c r="K1266" s="33" t="s">
        <v>11306</v>
      </c>
      <c r="L1266" s="33">
        <v>110</v>
      </c>
      <c r="M1266" s="33"/>
      <c r="N1266" s="33"/>
      <c r="O1266" s="33"/>
      <c r="P1266" s="33" t="s">
        <v>11306</v>
      </c>
      <c r="Q1266" s="33" t="s">
        <v>11306</v>
      </c>
      <c r="R1266" s="33">
        <v>0</v>
      </c>
      <c r="S1266" s="33">
        <v>0</v>
      </c>
      <c r="T1266" s="33"/>
      <c r="U1266" s="33"/>
      <c r="V1266" s="33"/>
      <c r="W1266" s="33"/>
      <c r="X1266" s="33"/>
      <c r="Y1266" s="33" t="s">
        <v>11308</v>
      </c>
      <c r="Z1266" s="33">
        <v>0</v>
      </c>
      <c r="AA1266" s="33">
        <v>0</v>
      </c>
      <c r="AB1266" s="33">
        <v>0</v>
      </c>
      <c r="AC1266" s="33">
        <v>0</v>
      </c>
      <c r="AD1266" s="33" t="s">
        <v>11803</v>
      </c>
      <c r="AE1266" s="33"/>
      <c r="AF1266" s="33"/>
      <c r="AG1266" s="33"/>
      <c r="AH1266" s="33"/>
      <c r="AI1266" s="33"/>
      <c r="AJ1266" s="33"/>
      <c r="AK1266" s="33" t="s">
        <v>12774</v>
      </c>
      <c r="AL1266" s="33" t="s">
        <v>21240</v>
      </c>
      <c r="AM1266" s="33" t="s">
        <v>17376</v>
      </c>
      <c r="AN1266" s="33"/>
      <c r="AO1266" s="33" t="s">
        <v>11627</v>
      </c>
      <c r="AP1266" s="33" t="s">
        <v>11318</v>
      </c>
      <c r="AQ1266" s="33">
        <v>0</v>
      </c>
      <c r="AR1266" s="33"/>
      <c r="AS1266" s="33"/>
      <c r="AT1266" s="33"/>
      <c r="AU1266" s="33"/>
      <c r="AV1266" s="33"/>
      <c r="AW1266" s="33"/>
      <c r="AX1266" s="33"/>
      <c r="AY1266" s="33"/>
      <c r="AZ1266" s="33"/>
      <c r="BA1266" s="33"/>
      <c r="BB1266" s="33"/>
      <c r="BC1266" s="33" t="s">
        <v>11319</v>
      </c>
      <c r="BD1266" s="33" t="s">
        <v>11318</v>
      </c>
      <c r="BE1266" s="33"/>
      <c r="BF1266" s="33"/>
      <c r="BG1266" s="33"/>
      <c r="BH1266" s="33"/>
      <c r="BI1266" s="33"/>
      <c r="BJ1266" s="33">
        <v>0</v>
      </c>
      <c r="BK1266" s="33" t="s">
        <v>31</v>
      </c>
      <c r="BL1266" s="33"/>
      <c r="BM1266" s="33" t="s">
        <v>22259</v>
      </c>
    </row>
    <row r="1267" spans="1:65" x14ac:dyDescent="0.25">
      <c r="A1267" s="33" t="s">
        <v>21252</v>
      </c>
      <c r="B1267" s="33" t="s">
        <v>21253</v>
      </c>
      <c r="C1267" s="33" t="s">
        <v>21254</v>
      </c>
      <c r="D1267" s="33" t="s">
        <v>13574</v>
      </c>
      <c r="E1267" s="33"/>
      <c r="F1267" s="33" t="s">
        <v>11550</v>
      </c>
      <c r="G1267" s="33">
        <v>198</v>
      </c>
      <c r="H1267" s="33">
        <v>0</v>
      </c>
      <c r="I1267" s="33"/>
      <c r="J1267" s="33" t="s">
        <v>11304</v>
      </c>
      <c r="K1267" s="33" t="s">
        <v>11306</v>
      </c>
      <c r="L1267" s="33">
        <v>110</v>
      </c>
      <c r="M1267" s="33"/>
      <c r="N1267" s="33"/>
      <c r="O1267" s="33"/>
      <c r="P1267" s="33" t="s">
        <v>11306</v>
      </c>
      <c r="Q1267" s="33" t="s">
        <v>11306</v>
      </c>
      <c r="R1267" s="33">
        <v>0</v>
      </c>
      <c r="S1267" s="33">
        <v>0</v>
      </c>
      <c r="T1267" s="33"/>
      <c r="U1267" s="33"/>
      <c r="V1267" s="33"/>
      <c r="W1267" s="33"/>
      <c r="X1267" s="33"/>
      <c r="Y1267" s="33" t="s">
        <v>11308</v>
      </c>
      <c r="Z1267" s="33">
        <v>0</v>
      </c>
      <c r="AA1267" s="33">
        <v>0</v>
      </c>
      <c r="AB1267" s="33">
        <v>0</v>
      </c>
      <c r="AC1267" s="33">
        <v>0</v>
      </c>
      <c r="AD1267" s="33" t="s">
        <v>11803</v>
      </c>
      <c r="AE1267" s="33"/>
      <c r="AF1267" s="33"/>
      <c r="AG1267" s="33"/>
      <c r="AH1267" s="33"/>
      <c r="AI1267" s="33"/>
      <c r="AJ1267" s="33"/>
      <c r="AK1267" s="33" t="s">
        <v>12774</v>
      </c>
      <c r="AL1267" s="33" t="s">
        <v>21240</v>
      </c>
      <c r="AM1267" s="33" t="s">
        <v>17382</v>
      </c>
      <c r="AN1267" s="33"/>
      <c r="AO1267" s="33" t="s">
        <v>11627</v>
      </c>
      <c r="AP1267" s="33" t="s">
        <v>11318</v>
      </c>
      <c r="AQ1267" s="33">
        <v>0</v>
      </c>
      <c r="AR1267" s="33"/>
      <c r="AS1267" s="33"/>
      <c r="AT1267" s="33"/>
      <c r="AU1267" s="33"/>
      <c r="AV1267" s="33"/>
      <c r="AW1267" s="33"/>
      <c r="AX1267" s="33"/>
      <c r="AY1267" s="33"/>
      <c r="AZ1267" s="33"/>
      <c r="BA1267" s="33"/>
      <c r="BB1267" s="33"/>
      <c r="BC1267" s="33" t="s">
        <v>11319</v>
      </c>
      <c r="BD1267" s="33" t="s">
        <v>11318</v>
      </c>
      <c r="BE1267" s="33"/>
      <c r="BF1267" s="33"/>
      <c r="BG1267" s="33"/>
      <c r="BH1267" s="33"/>
      <c r="BI1267" s="33"/>
      <c r="BJ1267" s="33">
        <v>0</v>
      </c>
      <c r="BK1267" s="33" t="s">
        <v>31</v>
      </c>
      <c r="BL1267" s="33"/>
      <c r="BM1267" s="33" t="s">
        <v>22259</v>
      </c>
    </row>
    <row r="1268" spans="1:65" x14ac:dyDescent="0.25">
      <c r="A1268" s="33" t="s">
        <v>21255</v>
      </c>
      <c r="B1268" s="33" t="s">
        <v>21256</v>
      </c>
      <c r="C1268" s="33" t="s">
        <v>21257</v>
      </c>
      <c r="D1268" s="33" t="s">
        <v>13574</v>
      </c>
      <c r="E1268" s="33"/>
      <c r="F1268" s="33" t="s">
        <v>11550</v>
      </c>
      <c r="G1268" s="33">
        <v>198</v>
      </c>
      <c r="H1268" s="33">
        <v>0</v>
      </c>
      <c r="I1268" s="33"/>
      <c r="J1268" s="33" t="s">
        <v>11304</v>
      </c>
      <c r="K1268" s="33" t="s">
        <v>11306</v>
      </c>
      <c r="L1268" s="33">
        <v>110</v>
      </c>
      <c r="M1268" s="33"/>
      <c r="N1268" s="33"/>
      <c r="O1268" s="33"/>
      <c r="P1268" s="33" t="s">
        <v>11306</v>
      </c>
      <c r="Q1268" s="33" t="s">
        <v>11306</v>
      </c>
      <c r="R1268" s="33">
        <v>0</v>
      </c>
      <c r="S1268" s="33">
        <v>0</v>
      </c>
      <c r="T1268" s="33"/>
      <c r="U1268" s="33"/>
      <c r="V1268" s="33"/>
      <c r="W1268" s="33"/>
      <c r="X1268" s="33"/>
      <c r="Y1268" s="33" t="s">
        <v>11308</v>
      </c>
      <c r="Z1268" s="33">
        <v>0</v>
      </c>
      <c r="AA1268" s="33">
        <v>0</v>
      </c>
      <c r="AB1268" s="33">
        <v>0</v>
      </c>
      <c r="AC1268" s="33">
        <v>0</v>
      </c>
      <c r="AD1268" s="33" t="s">
        <v>11803</v>
      </c>
      <c r="AE1268" s="33"/>
      <c r="AF1268" s="33"/>
      <c r="AG1268" s="33"/>
      <c r="AH1268" s="33"/>
      <c r="AI1268" s="33"/>
      <c r="AJ1268" s="33"/>
      <c r="AK1268" s="33" t="s">
        <v>12774</v>
      </c>
      <c r="AL1268" s="33" t="s">
        <v>21240</v>
      </c>
      <c r="AM1268" s="33" t="s">
        <v>17388</v>
      </c>
      <c r="AN1268" s="33"/>
      <c r="AO1268" s="33" t="s">
        <v>11627</v>
      </c>
      <c r="AP1268" s="33" t="s">
        <v>11318</v>
      </c>
      <c r="AQ1268" s="33">
        <v>0</v>
      </c>
      <c r="AR1268" s="33"/>
      <c r="AS1268" s="33"/>
      <c r="AT1268" s="33"/>
      <c r="AU1268" s="33"/>
      <c r="AV1268" s="33"/>
      <c r="AW1268" s="33"/>
      <c r="AX1268" s="33"/>
      <c r="AY1268" s="33"/>
      <c r="AZ1268" s="33"/>
      <c r="BA1268" s="33"/>
      <c r="BB1268" s="33"/>
      <c r="BC1268" s="33" t="s">
        <v>11319</v>
      </c>
      <c r="BD1268" s="33" t="s">
        <v>11318</v>
      </c>
      <c r="BE1268" s="33"/>
      <c r="BF1268" s="33"/>
      <c r="BG1268" s="33"/>
      <c r="BH1268" s="33"/>
      <c r="BI1268" s="33"/>
      <c r="BJ1268" s="33">
        <v>0</v>
      </c>
      <c r="BK1268" s="33" t="s">
        <v>31</v>
      </c>
      <c r="BL1268" s="33"/>
      <c r="BM1268" s="33" t="s">
        <v>22259</v>
      </c>
    </row>
    <row r="1269" spans="1:65" x14ac:dyDescent="0.25">
      <c r="A1269" s="33" t="s">
        <v>21258</v>
      </c>
      <c r="B1269" s="33" t="s">
        <v>21259</v>
      </c>
      <c r="C1269" s="33" t="s">
        <v>21260</v>
      </c>
      <c r="D1269" s="33" t="s">
        <v>13574</v>
      </c>
      <c r="E1269" s="33" t="s">
        <v>11800</v>
      </c>
      <c r="F1269" s="33" t="s">
        <v>11550</v>
      </c>
      <c r="G1269" s="33">
        <v>336.8</v>
      </c>
      <c r="H1269" s="33">
        <v>0</v>
      </c>
      <c r="I1269" s="33"/>
      <c r="J1269" s="33" t="s">
        <v>11304</v>
      </c>
      <c r="K1269" s="33" t="s">
        <v>14781</v>
      </c>
      <c r="L1269" s="33">
        <v>120</v>
      </c>
      <c r="M1269" s="33"/>
      <c r="N1269" s="33"/>
      <c r="O1269" s="33"/>
      <c r="P1269" s="33" t="s">
        <v>11306</v>
      </c>
      <c r="Q1269" s="33" t="s">
        <v>11306</v>
      </c>
      <c r="R1269" s="33">
        <v>0</v>
      </c>
      <c r="S1269" s="33">
        <v>0</v>
      </c>
      <c r="T1269" s="33"/>
      <c r="U1269" s="33"/>
      <c r="V1269" s="33"/>
      <c r="W1269" s="33" t="s">
        <v>14057</v>
      </c>
      <c r="X1269" s="33"/>
      <c r="Y1269" s="33" t="s">
        <v>11308</v>
      </c>
      <c r="Z1269" s="33">
        <v>0</v>
      </c>
      <c r="AA1269" s="33">
        <v>0</v>
      </c>
      <c r="AB1269" s="33">
        <v>0</v>
      </c>
      <c r="AC1269" s="33">
        <v>0</v>
      </c>
      <c r="AD1269" s="33" t="s">
        <v>11803</v>
      </c>
      <c r="AE1269" s="33" t="s">
        <v>21261</v>
      </c>
      <c r="AF1269" s="33" t="s">
        <v>21262</v>
      </c>
      <c r="AG1269" s="33" t="s">
        <v>21263</v>
      </c>
      <c r="AH1269" s="33" t="s">
        <v>21264</v>
      </c>
      <c r="AI1269" s="33" t="s">
        <v>21265</v>
      </c>
      <c r="AJ1269" s="33" t="s">
        <v>21266</v>
      </c>
      <c r="AK1269" s="33" t="s">
        <v>12774</v>
      </c>
      <c r="AL1269" s="33" t="s">
        <v>21240</v>
      </c>
      <c r="AM1269" s="33" t="s">
        <v>17473</v>
      </c>
      <c r="AN1269" s="33"/>
      <c r="AO1269" s="33" t="s">
        <v>11627</v>
      </c>
      <c r="AP1269" s="33" t="s">
        <v>11318</v>
      </c>
      <c r="AQ1269" s="33">
        <v>0</v>
      </c>
      <c r="AR1269" s="33"/>
      <c r="AS1269" s="33"/>
      <c r="AT1269" s="33"/>
      <c r="AU1269" s="33"/>
      <c r="AV1269" s="33"/>
      <c r="AW1269" s="33"/>
      <c r="AX1269" s="33"/>
      <c r="AY1269" s="33"/>
      <c r="AZ1269" s="33"/>
      <c r="BA1269" s="33"/>
      <c r="BB1269" s="33"/>
      <c r="BC1269" s="33" t="s">
        <v>11306</v>
      </c>
      <c r="BD1269" s="33" t="s">
        <v>11318</v>
      </c>
      <c r="BE1269" s="33"/>
      <c r="BF1269" s="33"/>
      <c r="BG1269" s="33"/>
      <c r="BH1269" s="33"/>
      <c r="BI1269" s="33"/>
      <c r="BJ1269" s="33">
        <v>0</v>
      </c>
      <c r="BK1269" s="33" t="s">
        <v>31</v>
      </c>
      <c r="BL1269" s="33"/>
      <c r="BM1269" s="33" t="s">
        <v>22259</v>
      </c>
    </row>
    <row r="1270" spans="1:65" x14ac:dyDescent="0.25">
      <c r="A1270" s="33" t="s">
        <v>21267</v>
      </c>
      <c r="B1270" s="33" t="s">
        <v>237</v>
      </c>
      <c r="C1270" s="33" t="s">
        <v>21268</v>
      </c>
      <c r="D1270" s="33" t="s">
        <v>13574</v>
      </c>
      <c r="E1270" s="33" t="s">
        <v>11800</v>
      </c>
      <c r="F1270" s="33" t="s">
        <v>11550</v>
      </c>
      <c r="G1270" s="33">
        <v>336.8</v>
      </c>
      <c r="H1270" s="33">
        <v>0</v>
      </c>
      <c r="I1270" s="33"/>
      <c r="J1270" s="33" t="s">
        <v>11304</v>
      </c>
      <c r="K1270" s="33" t="s">
        <v>14781</v>
      </c>
      <c r="L1270" s="33">
        <v>120</v>
      </c>
      <c r="M1270" s="33"/>
      <c r="N1270" s="33"/>
      <c r="O1270" s="33"/>
      <c r="P1270" s="33" t="s">
        <v>11306</v>
      </c>
      <c r="Q1270" s="33" t="s">
        <v>11306</v>
      </c>
      <c r="R1270" s="33">
        <v>0</v>
      </c>
      <c r="S1270" s="33">
        <v>0</v>
      </c>
      <c r="T1270" s="33"/>
      <c r="U1270" s="33"/>
      <c r="V1270" s="33"/>
      <c r="W1270" s="33" t="s">
        <v>14057</v>
      </c>
      <c r="X1270" s="33"/>
      <c r="Y1270" s="33" t="s">
        <v>11308</v>
      </c>
      <c r="Z1270" s="33">
        <v>0</v>
      </c>
      <c r="AA1270" s="33">
        <v>0</v>
      </c>
      <c r="AB1270" s="33">
        <v>0</v>
      </c>
      <c r="AC1270" s="33">
        <v>0</v>
      </c>
      <c r="AD1270" s="33" t="s">
        <v>11803</v>
      </c>
      <c r="AE1270" s="33" t="s">
        <v>21269</v>
      </c>
      <c r="AF1270" s="33" t="s">
        <v>21270</v>
      </c>
      <c r="AG1270" s="33" t="s">
        <v>21271</v>
      </c>
      <c r="AH1270" s="33" t="s">
        <v>21272</v>
      </c>
      <c r="AI1270" s="33" t="s">
        <v>21273</v>
      </c>
      <c r="AJ1270" s="33" t="s">
        <v>21274</v>
      </c>
      <c r="AK1270" s="33" t="s">
        <v>12774</v>
      </c>
      <c r="AL1270" s="33" t="s">
        <v>21240</v>
      </c>
      <c r="AM1270" s="33" t="s">
        <v>17482</v>
      </c>
      <c r="AN1270" s="33"/>
      <c r="AO1270" s="33" t="s">
        <v>11627</v>
      </c>
      <c r="AP1270" s="33" t="s">
        <v>11318</v>
      </c>
      <c r="AQ1270" s="33">
        <v>0</v>
      </c>
      <c r="AR1270" s="33"/>
      <c r="AS1270" s="33"/>
      <c r="AT1270" s="33"/>
      <c r="AU1270" s="33"/>
      <c r="AV1270" s="33"/>
      <c r="AW1270" s="33"/>
      <c r="AX1270" s="33"/>
      <c r="AY1270" s="33"/>
      <c r="AZ1270" s="33"/>
      <c r="BA1270" s="33"/>
      <c r="BB1270" s="33"/>
      <c r="BC1270" s="33" t="s">
        <v>11306</v>
      </c>
      <c r="BD1270" s="33" t="s">
        <v>11318</v>
      </c>
      <c r="BE1270" s="33"/>
      <c r="BF1270" s="33"/>
      <c r="BG1270" s="33"/>
      <c r="BH1270" s="33"/>
      <c r="BI1270" s="33"/>
      <c r="BJ1270" s="33">
        <v>0</v>
      </c>
      <c r="BK1270" s="33" t="s">
        <v>31</v>
      </c>
      <c r="BL1270" s="33"/>
      <c r="BM1270" s="33" t="s">
        <v>22259</v>
      </c>
    </row>
    <row r="1271" spans="1:65" x14ac:dyDescent="0.25">
      <c r="A1271" s="33" t="s">
        <v>21275</v>
      </c>
      <c r="B1271" s="33" t="s">
        <v>21276</v>
      </c>
      <c r="C1271" s="33" t="s">
        <v>21277</v>
      </c>
      <c r="D1271" s="33" t="s">
        <v>13574</v>
      </c>
      <c r="E1271" s="33" t="s">
        <v>11800</v>
      </c>
      <c r="F1271" s="33" t="s">
        <v>11550</v>
      </c>
      <c r="G1271" s="33">
        <v>336.8</v>
      </c>
      <c r="H1271" s="33">
        <v>0</v>
      </c>
      <c r="I1271" s="33"/>
      <c r="J1271" s="33" t="s">
        <v>11304</v>
      </c>
      <c r="K1271" s="33" t="s">
        <v>14781</v>
      </c>
      <c r="L1271" s="33">
        <v>120</v>
      </c>
      <c r="M1271" s="33"/>
      <c r="N1271" s="33"/>
      <c r="O1271" s="33"/>
      <c r="P1271" s="33" t="s">
        <v>11306</v>
      </c>
      <c r="Q1271" s="33" t="s">
        <v>11306</v>
      </c>
      <c r="R1271" s="33">
        <v>2.5</v>
      </c>
      <c r="S1271" s="33">
        <v>2.5</v>
      </c>
      <c r="T1271" s="33"/>
      <c r="U1271" s="33"/>
      <c r="V1271" s="33" t="s">
        <v>21278</v>
      </c>
      <c r="W1271" s="33" t="s">
        <v>14057</v>
      </c>
      <c r="X1271" s="33"/>
      <c r="Y1271" s="33" t="s">
        <v>11308</v>
      </c>
      <c r="Z1271" s="33">
        <v>10</v>
      </c>
      <c r="AA1271" s="33">
        <v>10</v>
      </c>
      <c r="AB1271" s="33">
        <v>94</v>
      </c>
      <c r="AC1271" s="33">
        <v>0</v>
      </c>
      <c r="AD1271" s="33" t="s">
        <v>11803</v>
      </c>
      <c r="AE1271" s="33" t="s">
        <v>21279</v>
      </c>
      <c r="AF1271" s="33" t="s">
        <v>21280</v>
      </c>
      <c r="AG1271" s="33" t="s">
        <v>21281</v>
      </c>
      <c r="AH1271" s="33" t="s">
        <v>21282</v>
      </c>
      <c r="AI1271" s="33" t="s">
        <v>21283</v>
      </c>
      <c r="AJ1271" s="33" t="s">
        <v>21284</v>
      </c>
      <c r="AK1271" s="33" t="s">
        <v>12774</v>
      </c>
      <c r="AL1271" s="33" t="s">
        <v>21240</v>
      </c>
      <c r="AM1271" s="33" t="s">
        <v>17492</v>
      </c>
      <c r="AN1271" s="33"/>
      <c r="AO1271" s="33" t="s">
        <v>11627</v>
      </c>
      <c r="AP1271" s="33" t="s">
        <v>11318</v>
      </c>
      <c r="AQ1271" s="33">
        <v>0</v>
      </c>
      <c r="AR1271" s="33"/>
      <c r="AS1271" s="33"/>
      <c r="AT1271" s="33"/>
      <c r="AU1271" s="33"/>
      <c r="AV1271" s="33"/>
      <c r="AW1271" s="33"/>
      <c r="AX1271" s="33"/>
      <c r="AY1271" s="33"/>
      <c r="AZ1271" s="33"/>
      <c r="BA1271" s="33"/>
      <c r="BB1271" s="33"/>
      <c r="BC1271" s="33" t="s">
        <v>11306</v>
      </c>
      <c r="BD1271" s="33" t="s">
        <v>11318</v>
      </c>
      <c r="BE1271" s="33"/>
      <c r="BF1271" s="33"/>
      <c r="BG1271" s="33"/>
      <c r="BH1271" s="33"/>
      <c r="BI1271" s="33"/>
      <c r="BJ1271" s="33">
        <v>0</v>
      </c>
      <c r="BK1271" s="33" t="s">
        <v>31</v>
      </c>
      <c r="BL1271" s="33"/>
      <c r="BM1271" s="33" t="s">
        <v>22259</v>
      </c>
    </row>
    <row r="1272" spans="1:65" x14ac:dyDescent="0.25">
      <c r="A1272" s="33" t="s">
        <v>21285</v>
      </c>
      <c r="B1272" s="33" t="s">
        <v>21286</v>
      </c>
      <c r="C1272" s="33" t="s">
        <v>21287</v>
      </c>
      <c r="D1272" s="33" t="s">
        <v>13574</v>
      </c>
      <c r="E1272" s="33" t="s">
        <v>11800</v>
      </c>
      <c r="F1272" s="33" t="s">
        <v>11550</v>
      </c>
      <c r="G1272" s="33">
        <v>0.01</v>
      </c>
      <c r="H1272" s="33">
        <v>0</v>
      </c>
      <c r="I1272" s="33"/>
      <c r="J1272" s="33" t="s">
        <v>11304</v>
      </c>
      <c r="K1272" s="33" t="s">
        <v>12197</v>
      </c>
      <c r="L1272" s="33">
        <v>105</v>
      </c>
      <c r="M1272" s="33"/>
      <c r="N1272" s="33"/>
      <c r="O1272" s="33"/>
      <c r="P1272" s="33" t="s">
        <v>11306</v>
      </c>
      <c r="Q1272" s="33" t="s">
        <v>11306</v>
      </c>
      <c r="R1272" s="33">
        <v>0</v>
      </c>
      <c r="S1272" s="33">
        <v>0</v>
      </c>
      <c r="T1272" s="33" t="s">
        <v>21288</v>
      </c>
      <c r="U1272" s="33" t="s">
        <v>21288</v>
      </c>
      <c r="V1272" s="33"/>
      <c r="W1272" s="33"/>
      <c r="X1272" s="33"/>
      <c r="Y1272" s="33" t="s">
        <v>11308</v>
      </c>
      <c r="Z1272" s="33">
        <v>0</v>
      </c>
      <c r="AA1272" s="33">
        <v>0</v>
      </c>
      <c r="AB1272" s="33">
        <v>0</v>
      </c>
      <c r="AC1272" s="33">
        <v>0</v>
      </c>
      <c r="AD1272" s="33" t="s">
        <v>11803</v>
      </c>
      <c r="AE1272" s="33"/>
      <c r="AF1272" s="33"/>
      <c r="AG1272" s="33"/>
      <c r="AH1272" s="33"/>
      <c r="AI1272" s="33"/>
      <c r="AJ1272" s="33"/>
      <c r="AK1272" s="33" t="s">
        <v>12774</v>
      </c>
      <c r="AL1272" s="33" t="s">
        <v>21240</v>
      </c>
      <c r="AM1272" s="33" t="s">
        <v>17665</v>
      </c>
      <c r="AN1272" s="33"/>
      <c r="AO1272" s="33" t="s">
        <v>11627</v>
      </c>
      <c r="AP1272" s="33" t="s">
        <v>11318</v>
      </c>
      <c r="AQ1272" s="33">
        <v>0</v>
      </c>
      <c r="AR1272" s="33"/>
      <c r="AS1272" s="33"/>
      <c r="AT1272" s="33"/>
      <c r="AU1272" s="33"/>
      <c r="AV1272" s="33"/>
      <c r="AW1272" s="33"/>
      <c r="AX1272" s="33"/>
      <c r="AY1272" s="33"/>
      <c r="AZ1272" s="33"/>
      <c r="BA1272" s="33"/>
      <c r="BB1272" s="33"/>
      <c r="BC1272" s="33" t="s">
        <v>11319</v>
      </c>
      <c r="BD1272" s="33" t="s">
        <v>11318</v>
      </c>
      <c r="BE1272" s="33"/>
      <c r="BF1272" s="33"/>
      <c r="BG1272" s="33"/>
      <c r="BH1272" s="33"/>
      <c r="BI1272" s="33"/>
      <c r="BJ1272" s="33">
        <v>0</v>
      </c>
      <c r="BK1272" s="33" t="s">
        <v>31</v>
      </c>
      <c r="BL1272" s="33"/>
      <c r="BM1272" s="33" t="s">
        <v>22259</v>
      </c>
    </row>
    <row r="1273" spans="1:65" x14ac:dyDescent="0.25">
      <c r="A1273" s="33" t="s">
        <v>21289</v>
      </c>
      <c r="B1273" s="33" t="s">
        <v>21290</v>
      </c>
      <c r="C1273" s="33" t="s">
        <v>21291</v>
      </c>
      <c r="D1273" s="33" t="s">
        <v>13574</v>
      </c>
      <c r="E1273" s="33" t="s">
        <v>11800</v>
      </c>
      <c r="F1273" s="33" t="s">
        <v>11550</v>
      </c>
      <c r="G1273" s="33">
        <v>0.01</v>
      </c>
      <c r="H1273" s="33">
        <v>0</v>
      </c>
      <c r="I1273" s="33"/>
      <c r="J1273" s="33" t="s">
        <v>11304</v>
      </c>
      <c r="K1273" s="33" t="s">
        <v>12197</v>
      </c>
      <c r="L1273" s="33">
        <v>120</v>
      </c>
      <c r="M1273" s="33"/>
      <c r="N1273" s="33"/>
      <c r="O1273" s="33"/>
      <c r="P1273" s="33" t="s">
        <v>11306</v>
      </c>
      <c r="Q1273" s="33" t="s">
        <v>11306</v>
      </c>
      <c r="R1273" s="33">
        <v>0</v>
      </c>
      <c r="S1273" s="33">
        <v>0</v>
      </c>
      <c r="T1273" s="33" t="s">
        <v>21292</v>
      </c>
      <c r="U1273" s="33" t="s">
        <v>21292</v>
      </c>
      <c r="V1273" s="33"/>
      <c r="W1273" s="33"/>
      <c r="X1273" s="33"/>
      <c r="Y1273" s="33" t="s">
        <v>11308</v>
      </c>
      <c r="Z1273" s="33">
        <v>0</v>
      </c>
      <c r="AA1273" s="33">
        <v>0</v>
      </c>
      <c r="AB1273" s="33">
        <v>0</v>
      </c>
      <c r="AC1273" s="33">
        <v>0</v>
      </c>
      <c r="AD1273" s="33" t="s">
        <v>11803</v>
      </c>
      <c r="AE1273" s="33"/>
      <c r="AF1273" s="33"/>
      <c r="AG1273" s="33"/>
      <c r="AH1273" s="33"/>
      <c r="AI1273" s="33"/>
      <c r="AJ1273" s="33"/>
      <c r="AK1273" s="33" t="s">
        <v>12774</v>
      </c>
      <c r="AL1273" s="33" t="s">
        <v>21240</v>
      </c>
      <c r="AM1273" s="33" t="s">
        <v>17670</v>
      </c>
      <c r="AN1273" s="33"/>
      <c r="AO1273" s="33" t="s">
        <v>11627</v>
      </c>
      <c r="AP1273" s="33" t="s">
        <v>11318</v>
      </c>
      <c r="AQ1273" s="33">
        <v>0</v>
      </c>
      <c r="AR1273" s="33"/>
      <c r="AS1273" s="33"/>
      <c r="AT1273" s="33"/>
      <c r="AU1273" s="33"/>
      <c r="AV1273" s="33"/>
      <c r="AW1273" s="33"/>
      <c r="AX1273" s="33"/>
      <c r="AY1273" s="33"/>
      <c r="AZ1273" s="33"/>
      <c r="BA1273" s="33"/>
      <c r="BB1273" s="33"/>
      <c r="BC1273" s="33" t="s">
        <v>11319</v>
      </c>
      <c r="BD1273" s="33" t="s">
        <v>11318</v>
      </c>
      <c r="BE1273" s="33"/>
      <c r="BF1273" s="33"/>
      <c r="BG1273" s="33"/>
      <c r="BH1273" s="33"/>
      <c r="BI1273" s="33"/>
      <c r="BJ1273" s="33">
        <v>0</v>
      </c>
      <c r="BK1273" s="33" t="s">
        <v>31</v>
      </c>
      <c r="BL1273" s="33"/>
      <c r="BM1273" s="33" t="s">
        <v>22259</v>
      </c>
    </row>
    <row r="1274" spans="1:65" x14ac:dyDescent="0.25">
      <c r="A1274" s="33" t="s">
        <v>21293</v>
      </c>
      <c r="B1274" s="33" t="s">
        <v>21294</v>
      </c>
      <c r="C1274" s="33" t="s">
        <v>21295</v>
      </c>
      <c r="D1274" s="33" t="s">
        <v>13574</v>
      </c>
      <c r="E1274" s="33" t="s">
        <v>11800</v>
      </c>
      <c r="F1274" s="33" t="s">
        <v>11550</v>
      </c>
      <c r="G1274" s="33">
        <v>328</v>
      </c>
      <c r="H1274" s="33">
        <v>0</v>
      </c>
      <c r="I1274" s="33"/>
      <c r="J1274" s="33" t="s">
        <v>11304</v>
      </c>
      <c r="K1274" s="33" t="s">
        <v>15854</v>
      </c>
      <c r="L1274" s="33">
        <v>120</v>
      </c>
      <c r="M1274" s="33"/>
      <c r="N1274" s="33"/>
      <c r="O1274" s="33"/>
      <c r="P1274" s="33" t="s">
        <v>11306</v>
      </c>
      <c r="Q1274" s="33" t="s">
        <v>11306</v>
      </c>
      <c r="R1274" s="33">
        <v>0</v>
      </c>
      <c r="S1274" s="33">
        <v>0</v>
      </c>
      <c r="T1274" s="33" t="s">
        <v>21296</v>
      </c>
      <c r="U1274" s="33" t="s">
        <v>21296</v>
      </c>
      <c r="V1274" s="33"/>
      <c r="W1274" s="33"/>
      <c r="X1274" s="33"/>
      <c r="Y1274" s="33" t="s">
        <v>11308</v>
      </c>
      <c r="Z1274" s="33">
        <v>0</v>
      </c>
      <c r="AA1274" s="33">
        <v>0</v>
      </c>
      <c r="AB1274" s="33">
        <v>0</v>
      </c>
      <c r="AC1274" s="33">
        <v>0</v>
      </c>
      <c r="AD1274" s="33" t="s">
        <v>11803</v>
      </c>
      <c r="AE1274" s="33"/>
      <c r="AF1274" s="33"/>
      <c r="AG1274" s="33"/>
      <c r="AH1274" s="33"/>
      <c r="AI1274" s="33"/>
      <c r="AJ1274" s="33"/>
      <c r="AK1274" s="33" t="s">
        <v>12774</v>
      </c>
      <c r="AL1274" s="33" t="s">
        <v>21240</v>
      </c>
      <c r="AM1274" s="33" t="s">
        <v>17681</v>
      </c>
      <c r="AN1274" s="33"/>
      <c r="AO1274" s="33" t="s">
        <v>11627</v>
      </c>
      <c r="AP1274" s="33" t="s">
        <v>11318</v>
      </c>
      <c r="AQ1274" s="33">
        <v>0</v>
      </c>
      <c r="AR1274" s="33"/>
      <c r="AS1274" s="33"/>
      <c r="AT1274" s="33"/>
      <c r="AU1274" s="33"/>
      <c r="AV1274" s="33"/>
      <c r="AW1274" s="33"/>
      <c r="AX1274" s="33"/>
      <c r="AY1274" s="33"/>
      <c r="AZ1274" s="33"/>
      <c r="BA1274" s="33"/>
      <c r="BB1274" s="33"/>
      <c r="BC1274" s="33" t="s">
        <v>11319</v>
      </c>
      <c r="BD1274" s="33" t="s">
        <v>11318</v>
      </c>
      <c r="BE1274" s="33"/>
      <c r="BF1274" s="33"/>
      <c r="BG1274" s="33"/>
      <c r="BH1274" s="33"/>
      <c r="BI1274" s="33"/>
      <c r="BJ1274" s="33">
        <v>0</v>
      </c>
      <c r="BK1274" s="33" t="s">
        <v>31</v>
      </c>
      <c r="BL1274" s="33"/>
      <c r="BM1274" s="33" t="s">
        <v>22259</v>
      </c>
    </row>
    <row r="1275" spans="1:65" x14ac:dyDescent="0.25">
      <c r="A1275" s="33" t="s">
        <v>21297</v>
      </c>
      <c r="B1275" s="33" t="s">
        <v>21298</v>
      </c>
      <c r="C1275" s="33" t="s">
        <v>21299</v>
      </c>
      <c r="D1275" s="33" t="s">
        <v>13574</v>
      </c>
      <c r="E1275" s="33" t="s">
        <v>11800</v>
      </c>
      <c r="F1275" s="33" t="s">
        <v>11550</v>
      </c>
      <c r="G1275" s="33">
        <v>0.01</v>
      </c>
      <c r="H1275" s="33">
        <v>0</v>
      </c>
      <c r="I1275" s="33"/>
      <c r="J1275" s="33" t="s">
        <v>11304</v>
      </c>
      <c r="K1275" s="33" t="s">
        <v>14781</v>
      </c>
      <c r="L1275" s="33">
        <v>120</v>
      </c>
      <c r="M1275" s="33"/>
      <c r="N1275" s="33"/>
      <c r="O1275" s="33"/>
      <c r="P1275" s="33" t="s">
        <v>11306</v>
      </c>
      <c r="Q1275" s="33" t="s">
        <v>11306</v>
      </c>
      <c r="R1275" s="33">
        <v>0</v>
      </c>
      <c r="S1275" s="33">
        <v>0</v>
      </c>
      <c r="T1275" s="33"/>
      <c r="U1275" s="33"/>
      <c r="V1275" s="33"/>
      <c r="W1275" s="33"/>
      <c r="X1275" s="33"/>
      <c r="Y1275" s="33" t="s">
        <v>11308</v>
      </c>
      <c r="Z1275" s="33">
        <v>0</v>
      </c>
      <c r="AA1275" s="33">
        <v>0</v>
      </c>
      <c r="AB1275" s="33">
        <v>0</v>
      </c>
      <c r="AC1275" s="33">
        <v>0</v>
      </c>
      <c r="AD1275" s="33" t="s">
        <v>11803</v>
      </c>
      <c r="AE1275" s="33"/>
      <c r="AF1275" s="33"/>
      <c r="AG1275" s="33"/>
      <c r="AH1275" s="33"/>
      <c r="AI1275" s="33"/>
      <c r="AJ1275" s="33"/>
      <c r="AK1275" s="33" t="s">
        <v>12774</v>
      </c>
      <c r="AL1275" s="33" t="s">
        <v>21240</v>
      </c>
      <c r="AM1275" s="33" t="s">
        <v>17793</v>
      </c>
      <c r="AN1275" s="33"/>
      <c r="AO1275" s="33" t="s">
        <v>11627</v>
      </c>
      <c r="AP1275" s="33" t="s">
        <v>11318</v>
      </c>
      <c r="AQ1275" s="33">
        <v>0</v>
      </c>
      <c r="AR1275" s="33"/>
      <c r="AS1275" s="33"/>
      <c r="AT1275" s="33"/>
      <c r="AU1275" s="33"/>
      <c r="AV1275" s="33"/>
      <c r="AW1275" s="33"/>
      <c r="AX1275" s="33"/>
      <c r="AY1275" s="33"/>
      <c r="AZ1275" s="33"/>
      <c r="BA1275" s="33"/>
      <c r="BB1275" s="33"/>
      <c r="BC1275" s="33" t="s">
        <v>11319</v>
      </c>
      <c r="BD1275" s="33" t="s">
        <v>11318</v>
      </c>
      <c r="BE1275" s="33"/>
      <c r="BF1275" s="33"/>
      <c r="BG1275" s="33"/>
      <c r="BH1275" s="33"/>
      <c r="BI1275" s="33"/>
      <c r="BJ1275" s="33">
        <v>0</v>
      </c>
      <c r="BK1275" s="33" t="s">
        <v>31</v>
      </c>
      <c r="BL1275" s="33"/>
      <c r="BM1275" s="33" t="s">
        <v>22259</v>
      </c>
    </row>
    <row r="1276" spans="1:65" x14ac:dyDescent="0.25">
      <c r="A1276" s="33" t="s">
        <v>21300</v>
      </c>
      <c r="B1276" s="33" t="s">
        <v>21301</v>
      </c>
      <c r="C1276" s="33" t="s">
        <v>21302</v>
      </c>
      <c r="D1276" s="33" t="s">
        <v>13574</v>
      </c>
      <c r="E1276" s="33" t="s">
        <v>11800</v>
      </c>
      <c r="F1276" s="33" t="s">
        <v>11550</v>
      </c>
      <c r="G1276" s="33">
        <v>0.01</v>
      </c>
      <c r="H1276" s="33">
        <v>0</v>
      </c>
      <c r="I1276" s="33"/>
      <c r="J1276" s="33" t="s">
        <v>11304</v>
      </c>
      <c r="K1276" s="33" t="s">
        <v>14781</v>
      </c>
      <c r="L1276" s="33">
        <v>120</v>
      </c>
      <c r="M1276" s="33"/>
      <c r="N1276" s="33"/>
      <c r="O1276" s="33"/>
      <c r="P1276" s="33" t="s">
        <v>11306</v>
      </c>
      <c r="Q1276" s="33" t="s">
        <v>11306</v>
      </c>
      <c r="R1276" s="33">
        <v>0</v>
      </c>
      <c r="S1276" s="33">
        <v>0</v>
      </c>
      <c r="T1276" s="33"/>
      <c r="U1276" s="33"/>
      <c r="V1276" s="33"/>
      <c r="W1276" s="33"/>
      <c r="X1276" s="33"/>
      <c r="Y1276" s="33" t="s">
        <v>11308</v>
      </c>
      <c r="Z1276" s="33">
        <v>0</v>
      </c>
      <c r="AA1276" s="33">
        <v>0</v>
      </c>
      <c r="AB1276" s="33">
        <v>0</v>
      </c>
      <c r="AC1276" s="33">
        <v>0</v>
      </c>
      <c r="AD1276" s="33" t="s">
        <v>11803</v>
      </c>
      <c r="AE1276" s="33"/>
      <c r="AF1276" s="33"/>
      <c r="AG1276" s="33"/>
      <c r="AH1276" s="33"/>
      <c r="AI1276" s="33"/>
      <c r="AJ1276" s="33"/>
      <c r="AK1276" s="33" t="s">
        <v>12774</v>
      </c>
      <c r="AL1276" s="33" t="s">
        <v>21240</v>
      </c>
      <c r="AM1276" s="33" t="s">
        <v>17797</v>
      </c>
      <c r="AN1276" s="33"/>
      <c r="AO1276" s="33" t="s">
        <v>11627</v>
      </c>
      <c r="AP1276" s="33" t="s">
        <v>11318</v>
      </c>
      <c r="AQ1276" s="33">
        <v>0</v>
      </c>
      <c r="AR1276" s="33"/>
      <c r="AS1276" s="33"/>
      <c r="AT1276" s="33"/>
      <c r="AU1276" s="33"/>
      <c r="AV1276" s="33"/>
      <c r="AW1276" s="33"/>
      <c r="AX1276" s="33"/>
      <c r="AY1276" s="33"/>
      <c r="AZ1276" s="33"/>
      <c r="BA1276" s="33"/>
      <c r="BB1276" s="33"/>
      <c r="BC1276" s="33" t="s">
        <v>11319</v>
      </c>
      <c r="BD1276" s="33" t="s">
        <v>11318</v>
      </c>
      <c r="BE1276" s="33"/>
      <c r="BF1276" s="33"/>
      <c r="BG1276" s="33"/>
      <c r="BH1276" s="33"/>
      <c r="BI1276" s="33"/>
      <c r="BJ1276" s="33">
        <v>0</v>
      </c>
      <c r="BK1276" s="33" t="s">
        <v>31</v>
      </c>
      <c r="BL1276" s="33"/>
      <c r="BM1276" s="33" t="s">
        <v>22259</v>
      </c>
    </row>
    <row r="1277" spans="1:65" x14ac:dyDescent="0.25">
      <c r="A1277" s="33" t="s">
        <v>21303</v>
      </c>
      <c r="B1277" s="33" t="s">
        <v>21304</v>
      </c>
      <c r="C1277" s="33" t="s">
        <v>21305</v>
      </c>
      <c r="D1277" s="33" t="s">
        <v>13574</v>
      </c>
      <c r="E1277" s="33" t="s">
        <v>11800</v>
      </c>
      <c r="F1277" s="33" t="s">
        <v>11550</v>
      </c>
      <c r="G1277" s="33">
        <v>0.01</v>
      </c>
      <c r="H1277" s="33">
        <v>0</v>
      </c>
      <c r="I1277" s="33"/>
      <c r="J1277" s="33" t="s">
        <v>11304</v>
      </c>
      <c r="K1277" s="33" t="s">
        <v>14781</v>
      </c>
      <c r="L1277" s="33">
        <v>120</v>
      </c>
      <c r="M1277" s="33"/>
      <c r="N1277" s="33"/>
      <c r="O1277" s="33"/>
      <c r="P1277" s="33" t="s">
        <v>11306</v>
      </c>
      <c r="Q1277" s="33" t="s">
        <v>11306</v>
      </c>
      <c r="R1277" s="33">
        <v>0</v>
      </c>
      <c r="S1277" s="33">
        <v>0</v>
      </c>
      <c r="T1277" s="33"/>
      <c r="U1277" s="33"/>
      <c r="V1277" s="33"/>
      <c r="W1277" s="33"/>
      <c r="X1277" s="33"/>
      <c r="Y1277" s="33" t="s">
        <v>11308</v>
      </c>
      <c r="Z1277" s="33">
        <v>0</v>
      </c>
      <c r="AA1277" s="33">
        <v>0</v>
      </c>
      <c r="AB1277" s="33">
        <v>0</v>
      </c>
      <c r="AC1277" s="33">
        <v>0</v>
      </c>
      <c r="AD1277" s="33" t="s">
        <v>11803</v>
      </c>
      <c r="AE1277" s="33"/>
      <c r="AF1277" s="33"/>
      <c r="AG1277" s="33"/>
      <c r="AH1277" s="33"/>
      <c r="AI1277" s="33"/>
      <c r="AJ1277" s="33"/>
      <c r="AK1277" s="33" t="s">
        <v>12774</v>
      </c>
      <c r="AL1277" s="33" t="s">
        <v>21240</v>
      </c>
      <c r="AM1277" s="33" t="s">
        <v>17804</v>
      </c>
      <c r="AN1277" s="33"/>
      <c r="AO1277" s="33" t="s">
        <v>11627</v>
      </c>
      <c r="AP1277" s="33" t="s">
        <v>11318</v>
      </c>
      <c r="AQ1277" s="33">
        <v>0</v>
      </c>
      <c r="AR1277" s="33"/>
      <c r="AS1277" s="33"/>
      <c r="AT1277" s="33"/>
      <c r="AU1277" s="33"/>
      <c r="AV1277" s="33"/>
      <c r="AW1277" s="33"/>
      <c r="AX1277" s="33"/>
      <c r="AY1277" s="33"/>
      <c r="AZ1277" s="33"/>
      <c r="BA1277" s="33"/>
      <c r="BB1277" s="33"/>
      <c r="BC1277" s="33" t="s">
        <v>11319</v>
      </c>
      <c r="BD1277" s="33" t="s">
        <v>11318</v>
      </c>
      <c r="BE1277" s="33"/>
      <c r="BF1277" s="33"/>
      <c r="BG1277" s="33"/>
      <c r="BH1277" s="33"/>
      <c r="BI1277" s="33"/>
      <c r="BJ1277" s="33">
        <v>0</v>
      </c>
      <c r="BK1277" s="33" t="s">
        <v>31</v>
      </c>
      <c r="BL1277" s="33"/>
      <c r="BM1277" s="33" t="s">
        <v>22259</v>
      </c>
    </row>
    <row r="1278" spans="1:65" x14ac:dyDescent="0.25">
      <c r="A1278" s="33" t="s">
        <v>21306</v>
      </c>
      <c r="B1278" s="33" t="s">
        <v>21307</v>
      </c>
      <c r="C1278" s="33" t="s">
        <v>21308</v>
      </c>
      <c r="D1278" s="33"/>
      <c r="E1278" s="33" t="s">
        <v>11800</v>
      </c>
      <c r="F1278" s="33" t="s">
        <v>11550</v>
      </c>
      <c r="G1278" s="33">
        <v>339.8</v>
      </c>
      <c r="H1278" s="33">
        <v>0</v>
      </c>
      <c r="I1278" s="33"/>
      <c r="J1278" s="33" t="s">
        <v>11304</v>
      </c>
      <c r="K1278" s="33" t="s">
        <v>11306</v>
      </c>
      <c r="L1278" s="33">
        <v>0</v>
      </c>
      <c r="M1278" s="33"/>
      <c r="N1278" s="33"/>
      <c r="O1278" s="33"/>
      <c r="P1278" s="33" t="s">
        <v>11306</v>
      </c>
      <c r="Q1278" s="33" t="s">
        <v>11306</v>
      </c>
      <c r="R1278" s="33">
        <v>2.5</v>
      </c>
      <c r="S1278" s="33">
        <v>2.5</v>
      </c>
      <c r="T1278" s="33"/>
      <c r="U1278" s="33"/>
      <c r="V1278" s="33" t="s">
        <v>21309</v>
      </c>
      <c r="W1278" s="33"/>
      <c r="X1278" s="33"/>
      <c r="Y1278" s="33" t="s">
        <v>11308</v>
      </c>
      <c r="Z1278" s="33">
        <v>14</v>
      </c>
      <c r="AA1278" s="33">
        <v>10</v>
      </c>
      <c r="AB1278" s="33">
        <v>70</v>
      </c>
      <c r="AC1278" s="33">
        <v>0</v>
      </c>
      <c r="AD1278" s="33" t="s">
        <v>14046</v>
      </c>
      <c r="AE1278" s="33" t="s">
        <v>21310</v>
      </c>
      <c r="AF1278" s="33" t="s">
        <v>21311</v>
      </c>
      <c r="AG1278" s="33" t="s">
        <v>21312</v>
      </c>
      <c r="AH1278" s="33" t="s">
        <v>21313</v>
      </c>
      <c r="AI1278" s="33" t="s">
        <v>21314</v>
      </c>
      <c r="AJ1278" s="33" t="s">
        <v>21315</v>
      </c>
      <c r="AK1278" s="33" t="s">
        <v>12774</v>
      </c>
      <c r="AL1278" s="33"/>
      <c r="AM1278" s="33"/>
      <c r="AN1278" s="33" t="s">
        <v>21316</v>
      </c>
      <c r="AO1278" s="33" t="s">
        <v>11627</v>
      </c>
      <c r="AP1278" s="33" t="s">
        <v>11318</v>
      </c>
      <c r="AQ1278" s="33">
        <v>0</v>
      </c>
      <c r="AR1278" s="33"/>
      <c r="AS1278" s="33"/>
      <c r="AT1278" s="33"/>
      <c r="AU1278" s="33"/>
      <c r="AV1278" s="33"/>
      <c r="AW1278" s="33"/>
      <c r="AX1278" s="33"/>
      <c r="AY1278" s="33"/>
      <c r="AZ1278" s="33"/>
      <c r="BA1278" s="33"/>
      <c r="BB1278" s="33"/>
      <c r="BC1278" s="33" t="s">
        <v>11306</v>
      </c>
      <c r="BD1278" s="33" t="s">
        <v>11318</v>
      </c>
      <c r="BE1278" s="33"/>
      <c r="BF1278" s="33"/>
      <c r="BG1278" s="33"/>
      <c r="BH1278" s="33"/>
      <c r="BI1278" s="33"/>
      <c r="BJ1278" s="33">
        <v>0</v>
      </c>
      <c r="BK1278" s="33" t="s">
        <v>31</v>
      </c>
      <c r="BL1278" s="33"/>
      <c r="BM1278" s="33" t="s">
        <v>22259</v>
      </c>
    </row>
    <row r="1279" spans="1:65" x14ac:dyDescent="0.25">
      <c r="A1279" s="33" t="s">
        <v>21317</v>
      </c>
      <c r="B1279" s="33" t="s">
        <v>21318</v>
      </c>
      <c r="C1279" s="33" t="s">
        <v>21319</v>
      </c>
      <c r="D1279" s="33" t="s">
        <v>13574</v>
      </c>
      <c r="E1279" s="33"/>
      <c r="F1279" s="33" t="s">
        <v>11550</v>
      </c>
      <c r="G1279" s="33">
        <v>150</v>
      </c>
      <c r="H1279" s="33">
        <v>0</v>
      </c>
      <c r="I1279" s="33"/>
      <c r="J1279" s="33" t="s">
        <v>11304</v>
      </c>
      <c r="K1279" s="33" t="s">
        <v>11306</v>
      </c>
      <c r="L1279" s="33">
        <v>105</v>
      </c>
      <c r="M1279" s="33"/>
      <c r="N1279" s="33"/>
      <c r="O1279" s="33"/>
      <c r="P1279" s="33" t="s">
        <v>11306</v>
      </c>
      <c r="Q1279" s="33" t="s">
        <v>11306</v>
      </c>
      <c r="R1279" s="33">
        <v>0</v>
      </c>
      <c r="S1279" s="33">
        <v>0</v>
      </c>
      <c r="T1279" s="33"/>
      <c r="U1279" s="33"/>
      <c r="V1279" s="33"/>
      <c r="W1279" s="33"/>
      <c r="X1279" s="33"/>
      <c r="Y1279" s="33" t="s">
        <v>11308</v>
      </c>
      <c r="Z1279" s="33">
        <v>0</v>
      </c>
      <c r="AA1279" s="33">
        <v>0</v>
      </c>
      <c r="AB1279" s="33">
        <v>0</v>
      </c>
      <c r="AC1279" s="33">
        <v>0</v>
      </c>
      <c r="AD1279" s="33" t="s">
        <v>11803</v>
      </c>
      <c r="AE1279" s="33"/>
      <c r="AF1279" s="33"/>
      <c r="AG1279" s="33"/>
      <c r="AH1279" s="33"/>
      <c r="AI1279" s="33"/>
      <c r="AJ1279" s="33"/>
      <c r="AK1279" s="33"/>
      <c r="AL1279" s="33" t="s">
        <v>21307</v>
      </c>
      <c r="AM1279" s="33" t="s">
        <v>21320</v>
      </c>
      <c r="AN1279" s="33"/>
      <c r="AO1279" s="33"/>
      <c r="AP1279" s="33" t="s">
        <v>11318</v>
      </c>
      <c r="AQ1279" s="33">
        <v>0</v>
      </c>
      <c r="AR1279" s="33"/>
      <c r="AS1279" s="33"/>
      <c r="AT1279" s="33"/>
      <c r="AU1279" s="33"/>
      <c r="AV1279" s="33"/>
      <c r="AW1279" s="33"/>
      <c r="AX1279" s="33"/>
      <c r="AY1279" s="33"/>
      <c r="AZ1279" s="33"/>
      <c r="BA1279" s="33"/>
      <c r="BB1279" s="33"/>
      <c r="BC1279" s="33" t="s">
        <v>11306</v>
      </c>
      <c r="BD1279" s="33" t="s">
        <v>11318</v>
      </c>
      <c r="BE1279" s="33"/>
      <c r="BF1279" s="33"/>
      <c r="BG1279" s="33"/>
      <c r="BH1279" s="33"/>
      <c r="BI1279" s="33"/>
      <c r="BJ1279" s="33">
        <v>0</v>
      </c>
      <c r="BK1279" s="33" t="s">
        <v>31</v>
      </c>
      <c r="BL1279" s="33"/>
      <c r="BM1279" s="33" t="s">
        <v>22259</v>
      </c>
    </row>
    <row r="1280" spans="1:65" x14ac:dyDescent="0.25">
      <c r="A1280" s="33" t="s">
        <v>21321</v>
      </c>
      <c r="B1280" s="33" t="s">
        <v>21322</v>
      </c>
      <c r="C1280" s="33" t="s">
        <v>21323</v>
      </c>
      <c r="D1280" s="33" t="s">
        <v>13574</v>
      </c>
      <c r="E1280" s="33"/>
      <c r="F1280" s="33" t="s">
        <v>11550</v>
      </c>
      <c r="G1280" s="33">
        <v>150</v>
      </c>
      <c r="H1280" s="33">
        <v>0</v>
      </c>
      <c r="I1280" s="33"/>
      <c r="J1280" s="33" t="s">
        <v>11304</v>
      </c>
      <c r="K1280" s="33" t="s">
        <v>11306</v>
      </c>
      <c r="L1280" s="33">
        <v>105</v>
      </c>
      <c r="M1280" s="33"/>
      <c r="N1280" s="33"/>
      <c r="O1280" s="33"/>
      <c r="P1280" s="33" t="s">
        <v>11306</v>
      </c>
      <c r="Q1280" s="33" t="s">
        <v>11306</v>
      </c>
      <c r="R1280" s="33">
        <v>0</v>
      </c>
      <c r="S1280" s="33">
        <v>0</v>
      </c>
      <c r="T1280" s="33"/>
      <c r="U1280" s="33"/>
      <c r="V1280" s="33"/>
      <c r="W1280" s="33"/>
      <c r="X1280" s="33"/>
      <c r="Y1280" s="33" t="s">
        <v>11308</v>
      </c>
      <c r="Z1280" s="33">
        <v>0</v>
      </c>
      <c r="AA1280" s="33">
        <v>0</v>
      </c>
      <c r="AB1280" s="33">
        <v>0</v>
      </c>
      <c r="AC1280" s="33">
        <v>0</v>
      </c>
      <c r="AD1280" s="33" t="s">
        <v>11803</v>
      </c>
      <c r="AE1280" s="33"/>
      <c r="AF1280" s="33"/>
      <c r="AG1280" s="33"/>
      <c r="AH1280" s="33"/>
      <c r="AI1280" s="33"/>
      <c r="AJ1280" s="33"/>
      <c r="AK1280" s="33"/>
      <c r="AL1280" s="33" t="s">
        <v>21307</v>
      </c>
      <c r="AM1280" s="33" t="s">
        <v>21324</v>
      </c>
      <c r="AN1280" s="33"/>
      <c r="AO1280" s="33"/>
      <c r="AP1280" s="33" t="s">
        <v>11318</v>
      </c>
      <c r="AQ1280" s="33">
        <v>0</v>
      </c>
      <c r="AR1280" s="33"/>
      <c r="AS1280" s="33"/>
      <c r="AT1280" s="33"/>
      <c r="AU1280" s="33"/>
      <c r="AV1280" s="33"/>
      <c r="AW1280" s="33"/>
      <c r="AX1280" s="33"/>
      <c r="AY1280" s="33"/>
      <c r="AZ1280" s="33"/>
      <c r="BA1280" s="33"/>
      <c r="BB1280" s="33"/>
      <c r="BC1280" s="33" t="s">
        <v>11306</v>
      </c>
      <c r="BD1280" s="33" t="s">
        <v>11318</v>
      </c>
      <c r="BE1280" s="33"/>
      <c r="BF1280" s="33"/>
      <c r="BG1280" s="33"/>
      <c r="BH1280" s="33"/>
      <c r="BI1280" s="33"/>
      <c r="BJ1280" s="33">
        <v>0</v>
      </c>
      <c r="BK1280" s="33" t="s">
        <v>31</v>
      </c>
      <c r="BL1280" s="33"/>
      <c r="BM1280" s="33" t="s">
        <v>22259</v>
      </c>
    </row>
    <row r="1281" spans="1:65" x14ac:dyDescent="0.25">
      <c r="A1281" s="33" t="s">
        <v>21325</v>
      </c>
      <c r="B1281" s="33" t="s">
        <v>21326</v>
      </c>
      <c r="C1281" s="33" t="s">
        <v>21327</v>
      </c>
      <c r="D1281" s="33" t="s">
        <v>13574</v>
      </c>
      <c r="E1281" s="33"/>
      <c r="F1281" s="33" t="s">
        <v>11550</v>
      </c>
      <c r="G1281" s="33">
        <v>150</v>
      </c>
      <c r="H1281" s="33">
        <v>0</v>
      </c>
      <c r="I1281" s="33"/>
      <c r="J1281" s="33" t="s">
        <v>11304</v>
      </c>
      <c r="K1281" s="33" t="s">
        <v>11306</v>
      </c>
      <c r="L1281" s="33">
        <v>105</v>
      </c>
      <c r="M1281" s="33"/>
      <c r="N1281" s="33"/>
      <c r="O1281" s="33"/>
      <c r="P1281" s="33" t="s">
        <v>11306</v>
      </c>
      <c r="Q1281" s="33" t="s">
        <v>11306</v>
      </c>
      <c r="R1281" s="33">
        <v>0</v>
      </c>
      <c r="S1281" s="33">
        <v>0</v>
      </c>
      <c r="T1281" s="33"/>
      <c r="U1281" s="33"/>
      <c r="V1281" s="33"/>
      <c r="W1281" s="33"/>
      <c r="X1281" s="33"/>
      <c r="Y1281" s="33" t="s">
        <v>11308</v>
      </c>
      <c r="Z1281" s="33">
        <v>0</v>
      </c>
      <c r="AA1281" s="33">
        <v>0</v>
      </c>
      <c r="AB1281" s="33">
        <v>0</v>
      </c>
      <c r="AC1281" s="33">
        <v>0</v>
      </c>
      <c r="AD1281" s="33" t="s">
        <v>11803</v>
      </c>
      <c r="AE1281" s="33"/>
      <c r="AF1281" s="33"/>
      <c r="AG1281" s="33"/>
      <c r="AH1281" s="33"/>
      <c r="AI1281" s="33"/>
      <c r="AJ1281" s="33"/>
      <c r="AK1281" s="33"/>
      <c r="AL1281" s="33" t="s">
        <v>21307</v>
      </c>
      <c r="AM1281" s="33" t="s">
        <v>21328</v>
      </c>
      <c r="AN1281" s="33"/>
      <c r="AO1281" s="33"/>
      <c r="AP1281" s="33" t="s">
        <v>11318</v>
      </c>
      <c r="AQ1281" s="33">
        <v>0</v>
      </c>
      <c r="AR1281" s="33"/>
      <c r="AS1281" s="33"/>
      <c r="AT1281" s="33"/>
      <c r="AU1281" s="33"/>
      <c r="AV1281" s="33"/>
      <c r="AW1281" s="33"/>
      <c r="AX1281" s="33"/>
      <c r="AY1281" s="33"/>
      <c r="AZ1281" s="33"/>
      <c r="BA1281" s="33"/>
      <c r="BB1281" s="33"/>
      <c r="BC1281" s="33" t="s">
        <v>11306</v>
      </c>
      <c r="BD1281" s="33" t="s">
        <v>11318</v>
      </c>
      <c r="BE1281" s="33"/>
      <c r="BF1281" s="33"/>
      <c r="BG1281" s="33"/>
      <c r="BH1281" s="33"/>
      <c r="BI1281" s="33"/>
      <c r="BJ1281" s="33">
        <v>0</v>
      </c>
      <c r="BK1281" s="33" t="s">
        <v>31</v>
      </c>
      <c r="BL1281" s="33"/>
      <c r="BM1281" s="33" t="s">
        <v>22259</v>
      </c>
    </row>
    <row r="1282" spans="1:65" x14ac:dyDescent="0.25">
      <c r="A1282" s="33" t="s">
        <v>21329</v>
      </c>
      <c r="B1282" s="33" t="s">
        <v>21330</v>
      </c>
      <c r="C1282" s="33" t="s">
        <v>21331</v>
      </c>
      <c r="D1282" s="33" t="s">
        <v>13574</v>
      </c>
      <c r="E1282" s="33"/>
      <c r="F1282" s="33" t="s">
        <v>11550</v>
      </c>
      <c r="G1282" s="33">
        <v>150</v>
      </c>
      <c r="H1282" s="33">
        <v>0</v>
      </c>
      <c r="I1282" s="33"/>
      <c r="J1282" s="33" t="s">
        <v>11304</v>
      </c>
      <c r="K1282" s="33" t="s">
        <v>11306</v>
      </c>
      <c r="L1282" s="33">
        <v>105</v>
      </c>
      <c r="M1282" s="33"/>
      <c r="N1282" s="33"/>
      <c r="O1282" s="33"/>
      <c r="P1282" s="33" t="s">
        <v>11306</v>
      </c>
      <c r="Q1282" s="33" t="s">
        <v>11306</v>
      </c>
      <c r="R1282" s="33">
        <v>0</v>
      </c>
      <c r="S1282" s="33">
        <v>0</v>
      </c>
      <c r="T1282" s="33"/>
      <c r="U1282" s="33"/>
      <c r="V1282" s="33"/>
      <c r="W1282" s="33"/>
      <c r="X1282" s="33"/>
      <c r="Y1282" s="33" t="s">
        <v>11308</v>
      </c>
      <c r="Z1282" s="33">
        <v>0</v>
      </c>
      <c r="AA1282" s="33">
        <v>0</v>
      </c>
      <c r="AB1282" s="33">
        <v>0</v>
      </c>
      <c r="AC1282" s="33">
        <v>0</v>
      </c>
      <c r="AD1282" s="33" t="s">
        <v>11803</v>
      </c>
      <c r="AE1282" s="33"/>
      <c r="AF1282" s="33"/>
      <c r="AG1282" s="33"/>
      <c r="AH1282" s="33"/>
      <c r="AI1282" s="33"/>
      <c r="AJ1282" s="33"/>
      <c r="AK1282" s="33"/>
      <c r="AL1282" s="33" t="s">
        <v>21307</v>
      </c>
      <c r="AM1282" s="33" t="s">
        <v>21332</v>
      </c>
      <c r="AN1282" s="33"/>
      <c r="AO1282" s="33"/>
      <c r="AP1282" s="33" t="s">
        <v>11318</v>
      </c>
      <c r="AQ1282" s="33">
        <v>0</v>
      </c>
      <c r="AR1282" s="33"/>
      <c r="AS1282" s="33"/>
      <c r="AT1282" s="33"/>
      <c r="AU1282" s="33"/>
      <c r="AV1282" s="33"/>
      <c r="AW1282" s="33"/>
      <c r="AX1282" s="33"/>
      <c r="AY1282" s="33"/>
      <c r="AZ1282" s="33"/>
      <c r="BA1282" s="33"/>
      <c r="BB1282" s="33"/>
      <c r="BC1282" s="33" t="s">
        <v>11306</v>
      </c>
      <c r="BD1282" s="33" t="s">
        <v>11318</v>
      </c>
      <c r="BE1282" s="33"/>
      <c r="BF1282" s="33"/>
      <c r="BG1282" s="33"/>
      <c r="BH1282" s="33"/>
      <c r="BI1282" s="33"/>
      <c r="BJ1282" s="33">
        <v>0</v>
      </c>
      <c r="BK1282" s="33" t="s">
        <v>31</v>
      </c>
      <c r="BL1282" s="33"/>
      <c r="BM1282" s="33" t="s">
        <v>22259</v>
      </c>
    </row>
    <row r="1283" spans="1:65" x14ac:dyDescent="0.25">
      <c r="A1283" s="33" t="s">
        <v>21333</v>
      </c>
      <c r="B1283" s="33" t="s">
        <v>21334</v>
      </c>
      <c r="C1283" s="33" t="s">
        <v>21335</v>
      </c>
      <c r="D1283" s="33" t="s">
        <v>13574</v>
      </c>
      <c r="E1283" s="33"/>
      <c r="F1283" s="33" t="s">
        <v>11550</v>
      </c>
      <c r="G1283" s="33">
        <v>150</v>
      </c>
      <c r="H1283" s="33">
        <v>0</v>
      </c>
      <c r="I1283" s="33"/>
      <c r="J1283" s="33" t="s">
        <v>11304</v>
      </c>
      <c r="K1283" s="33" t="s">
        <v>12197</v>
      </c>
      <c r="L1283" s="33">
        <v>105</v>
      </c>
      <c r="M1283" s="33"/>
      <c r="N1283" s="33"/>
      <c r="O1283" s="33"/>
      <c r="P1283" s="33" t="s">
        <v>11306</v>
      </c>
      <c r="Q1283" s="33" t="s">
        <v>11306</v>
      </c>
      <c r="R1283" s="33">
        <v>0</v>
      </c>
      <c r="S1283" s="33">
        <v>0</v>
      </c>
      <c r="T1283" s="33"/>
      <c r="U1283" s="33"/>
      <c r="V1283" s="33"/>
      <c r="W1283" s="33"/>
      <c r="X1283" s="33"/>
      <c r="Y1283" s="33" t="s">
        <v>11308</v>
      </c>
      <c r="Z1283" s="33">
        <v>0</v>
      </c>
      <c r="AA1283" s="33">
        <v>0</v>
      </c>
      <c r="AB1283" s="33">
        <v>0</v>
      </c>
      <c r="AC1283" s="33">
        <v>0</v>
      </c>
      <c r="AD1283" s="33" t="s">
        <v>11803</v>
      </c>
      <c r="AE1283" s="33"/>
      <c r="AF1283" s="33"/>
      <c r="AG1283" s="33"/>
      <c r="AH1283" s="33"/>
      <c r="AI1283" s="33"/>
      <c r="AJ1283" s="33"/>
      <c r="AK1283" s="33"/>
      <c r="AL1283" s="33" t="s">
        <v>21307</v>
      </c>
      <c r="AM1283" s="33" t="s">
        <v>21336</v>
      </c>
      <c r="AN1283" s="33"/>
      <c r="AO1283" s="33"/>
      <c r="AP1283" s="33" t="s">
        <v>11318</v>
      </c>
      <c r="AQ1283" s="33">
        <v>0</v>
      </c>
      <c r="AR1283" s="33"/>
      <c r="AS1283" s="33"/>
      <c r="AT1283" s="33"/>
      <c r="AU1283" s="33"/>
      <c r="AV1283" s="33"/>
      <c r="AW1283" s="33"/>
      <c r="AX1283" s="33"/>
      <c r="AY1283" s="33"/>
      <c r="AZ1283" s="33"/>
      <c r="BA1283" s="33"/>
      <c r="BB1283" s="33"/>
      <c r="BC1283" s="33" t="s">
        <v>11306</v>
      </c>
      <c r="BD1283" s="33" t="s">
        <v>11318</v>
      </c>
      <c r="BE1283" s="33"/>
      <c r="BF1283" s="33"/>
      <c r="BG1283" s="33"/>
      <c r="BH1283" s="33"/>
      <c r="BI1283" s="33"/>
      <c r="BJ1283" s="33">
        <v>0</v>
      </c>
      <c r="BK1283" s="33" t="s">
        <v>31</v>
      </c>
      <c r="BL1283" s="33"/>
      <c r="BM1283" s="33" t="s">
        <v>22259</v>
      </c>
    </row>
    <row r="1284" spans="1:65" x14ac:dyDescent="0.25">
      <c r="A1284" s="33" t="s">
        <v>21337</v>
      </c>
      <c r="B1284" s="33" t="s">
        <v>21338</v>
      </c>
      <c r="C1284" s="33" t="s">
        <v>21339</v>
      </c>
      <c r="D1284" s="33" t="s">
        <v>13574</v>
      </c>
      <c r="E1284" s="33"/>
      <c r="F1284" s="33" t="s">
        <v>11550</v>
      </c>
      <c r="G1284" s="33">
        <v>150</v>
      </c>
      <c r="H1284" s="33">
        <v>0</v>
      </c>
      <c r="I1284" s="33"/>
      <c r="J1284" s="33" t="s">
        <v>11304</v>
      </c>
      <c r="K1284" s="33" t="s">
        <v>11306</v>
      </c>
      <c r="L1284" s="33">
        <v>105</v>
      </c>
      <c r="M1284" s="33"/>
      <c r="N1284" s="33"/>
      <c r="O1284" s="33"/>
      <c r="P1284" s="33" t="s">
        <v>11306</v>
      </c>
      <c r="Q1284" s="33" t="s">
        <v>11306</v>
      </c>
      <c r="R1284" s="33">
        <v>0</v>
      </c>
      <c r="S1284" s="33">
        <v>0</v>
      </c>
      <c r="T1284" s="33"/>
      <c r="U1284" s="33"/>
      <c r="V1284" s="33"/>
      <c r="W1284" s="33"/>
      <c r="X1284" s="33"/>
      <c r="Y1284" s="33" t="s">
        <v>11308</v>
      </c>
      <c r="Z1284" s="33">
        <v>0</v>
      </c>
      <c r="AA1284" s="33">
        <v>0</v>
      </c>
      <c r="AB1284" s="33">
        <v>0</v>
      </c>
      <c r="AC1284" s="33">
        <v>0</v>
      </c>
      <c r="AD1284" s="33" t="s">
        <v>11803</v>
      </c>
      <c r="AE1284" s="33"/>
      <c r="AF1284" s="33"/>
      <c r="AG1284" s="33"/>
      <c r="AH1284" s="33"/>
      <c r="AI1284" s="33"/>
      <c r="AJ1284" s="33"/>
      <c r="AK1284" s="33"/>
      <c r="AL1284" s="33" t="s">
        <v>21307</v>
      </c>
      <c r="AM1284" s="33" t="s">
        <v>21340</v>
      </c>
      <c r="AN1284" s="33"/>
      <c r="AO1284" s="33"/>
      <c r="AP1284" s="33" t="s">
        <v>11318</v>
      </c>
      <c r="AQ1284" s="33">
        <v>0</v>
      </c>
      <c r="AR1284" s="33"/>
      <c r="AS1284" s="33"/>
      <c r="AT1284" s="33"/>
      <c r="AU1284" s="33"/>
      <c r="AV1284" s="33"/>
      <c r="AW1284" s="33"/>
      <c r="AX1284" s="33"/>
      <c r="AY1284" s="33"/>
      <c r="AZ1284" s="33"/>
      <c r="BA1284" s="33"/>
      <c r="BB1284" s="33"/>
      <c r="BC1284" s="33" t="s">
        <v>11306</v>
      </c>
      <c r="BD1284" s="33" t="s">
        <v>11318</v>
      </c>
      <c r="BE1284" s="33"/>
      <c r="BF1284" s="33"/>
      <c r="BG1284" s="33"/>
      <c r="BH1284" s="33"/>
      <c r="BI1284" s="33"/>
      <c r="BJ1284" s="33">
        <v>0</v>
      </c>
      <c r="BK1284" s="33" t="s">
        <v>31</v>
      </c>
      <c r="BL1284" s="33"/>
      <c r="BM1284" s="33" t="s">
        <v>22259</v>
      </c>
    </row>
    <row r="1285" spans="1:65" x14ac:dyDescent="0.25">
      <c r="A1285" s="33" t="s">
        <v>21341</v>
      </c>
      <c r="B1285" s="33" t="s">
        <v>21342</v>
      </c>
      <c r="C1285" s="33" t="s">
        <v>21343</v>
      </c>
      <c r="D1285" s="33" t="s">
        <v>13574</v>
      </c>
      <c r="E1285" s="33"/>
      <c r="F1285" s="33" t="s">
        <v>11550</v>
      </c>
      <c r="G1285" s="33">
        <v>150</v>
      </c>
      <c r="H1285" s="33">
        <v>0</v>
      </c>
      <c r="I1285" s="33"/>
      <c r="J1285" s="33" t="s">
        <v>11304</v>
      </c>
      <c r="K1285" s="33" t="s">
        <v>11306</v>
      </c>
      <c r="L1285" s="33">
        <v>105</v>
      </c>
      <c r="M1285" s="33"/>
      <c r="N1285" s="33"/>
      <c r="O1285" s="33"/>
      <c r="P1285" s="33" t="s">
        <v>11306</v>
      </c>
      <c r="Q1285" s="33" t="s">
        <v>11306</v>
      </c>
      <c r="R1285" s="33">
        <v>0</v>
      </c>
      <c r="S1285" s="33">
        <v>0</v>
      </c>
      <c r="T1285" s="33"/>
      <c r="U1285" s="33"/>
      <c r="V1285" s="33"/>
      <c r="W1285" s="33"/>
      <c r="X1285" s="33"/>
      <c r="Y1285" s="33" t="s">
        <v>11308</v>
      </c>
      <c r="Z1285" s="33">
        <v>0</v>
      </c>
      <c r="AA1285" s="33">
        <v>0</v>
      </c>
      <c r="AB1285" s="33">
        <v>0</v>
      </c>
      <c r="AC1285" s="33">
        <v>0</v>
      </c>
      <c r="AD1285" s="33" t="s">
        <v>11803</v>
      </c>
      <c r="AE1285" s="33"/>
      <c r="AF1285" s="33"/>
      <c r="AG1285" s="33"/>
      <c r="AH1285" s="33"/>
      <c r="AI1285" s="33"/>
      <c r="AJ1285" s="33"/>
      <c r="AK1285" s="33"/>
      <c r="AL1285" s="33" t="s">
        <v>21307</v>
      </c>
      <c r="AM1285" s="33" t="s">
        <v>21344</v>
      </c>
      <c r="AN1285" s="33"/>
      <c r="AO1285" s="33"/>
      <c r="AP1285" s="33" t="s">
        <v>11318</v>
      </c>
      <c r="AQ1285" s="33">
        <v>0</v>
      </c>
      <c r="AR1285" s="33"/>
      <c r="AS1285" s="33"/>
      <c r="AT1285" s="33"/>
      <c r="AU1285" s="33"/>
      <c r="AV1285" s="33"/>
      <c r="AW1285" s="33"/>
      <c r="AX1285" s="33"/>
      <c r="AY1285" s="33"/>
      <c r="AZ1285" s="33"/>
      <c r="BA1285" s="33"/>
      <c r="BB1285" s="33"/>
      <c r="BC1285" s="33" t="s">
        <v>11306</v>
      </c>
      <c r="BD1285" s="33" t="s">
        <v>11318</v>
      </c>
      <c r="BE1285" s="33"/>
      <c r="BF1285" s="33"/>
      <c r="BG1285" s="33"/>
      <c r="BH1285" s="33"/>
      <c r="BI1285" s="33"/>
      <c r="BJ1285" s="33">
        <v>0</v>
      </c>
      <c r="BK1285" s="33" t="s">
        <v>31</v>
      </c>
      <c r="BL1285" s="33"/>
      <c r="BM1285" s="33" t="s">
        <v>22259</v>
      </c>
    </row>
    <row r="1286" spans="1:65" x14ac:dyDescent="0.25">
      <c r="A1286" s="33" t="s">
        <v>21345</v>
      </c>
      <c r="B1286" s="33" t="s">
        <v>21346</v>
      </c>
      <c r="C1286" s="33" t="s">
        <v>21347</v>
      </c>
      <c r="D1286" s="33" t="s">
        <v>13574</v>
      </c>
      <c r="E1286" s="33"/>
      <c r="F1286" s="33" t="s">
        <v>11550</v>
      </c>
      <c r="G1286" s="33">
        <v>150</v>
      </c>
      <c r="H1286" s="33">
        <v>0</v>
      </c>
      <c r="I1286" s="33"/>
      <c r="J1286" s="33" t="s">
        <v>11304</v>
      </c>
      <c r="K1286" s="33" t="s">
        <v>11306</v>
      </c>
      <c r="L1286" s="33">
        <v>105</v>
      </c>
      <c r="M1286" s="33"/>
      <c r="N1286" s="33"/>
      <c r="O1286" s="33"/>
      <c r="P1286" s="33" t="s">
        <v>11306</v>
      </c>
      <c r="Q1286" s="33" t="s">
        <v>11306</v>
      </c>
      <c r="R1286" s="33">
        <v>0</v>
      </c>
      <c r="S1286" s="33">
        <v>0</v>
      </c>
      <c r="T1286" s="33"/>
      <c r="U1286" s="33"/>
      <c r="V1286" s="33"/>
      <c r="W1286" s="33"/>
      <c r="X1286" s="33"/>
      <c r="Y1286" s="33" t="s">
        <v>11308</v>
      </c>
      <c r="Z1286" s="33">
        <v>0</v>
      </c>
      <c r="AA1286" s="33">
        <v>0</v>
      </c>
      <c r="AB1286" s="33">
        <v>0</v>
      </c>
      <c r="AC1286" s="33">
        <v>0</v>
      </c>
      <c r="AD1286" s="33" t="s">
        <v>11803</v>
      </c>
      <c r="AE1286" s="33"/>
      <c r="AF1286" s="33"/>
      <c r="AG1286" s="33"/>
      <c r="AH1286" s="33"/>
      <c r="AI1286" s="33"/>
      <c r="AJ1286" s="33"/>
      <c r="AK1286" s="33"/>
      <c r="AL1286" s="33" t="s">
        <v>21307</v>
      </c>
      <c r="AM1286" s="33" t="s">
        <v>21348</v>
      </c>
      <c r="AN1286" s="33"/>
      <c r="AO1286" s="33"/>
      <c r="AP1286" s="33" t="s">
        <v>11318</v>
      </c>
      <c r="AQ1286" s="33">
        <v>0</v>
      </c>
      <c r="AR1286" s="33"/>
      <c r="AS1286" s="33"/>
      <c r="AT1286" s="33"/>
      <c r="AU1286" s="33"/>
      <c r="AV1286" s="33"/>
      <c r="AW1286" s="33"/>
      <c r="AX1286" s="33"/>
      <c r="AY1286" s="33"/>
      <c r="AZ1286" s="33"/>
      <c r="BA1286" s="33"/>
      <c r="BB1286" s="33"/>
      <c r="BC1286" s="33" t="s">
        <v>11306</v>
      </c>
      <c r="BD1286" s="33" t="s">
        <v>11318</v>
      </c>
      <c r="BE1286" s="33"/>
      <c r="BF1286" s="33"/>
      <c r="BG1286" s="33"/>
      <c r="BH1286" s="33"/>
      <c r="BI1286" s="33"/>
      <c r="BJ1286" s="33">
        <v>0</v>
      </c>
      <c r="BK1286" s="33" t="s">
        <v>31</v>
      </c>
      <c r="BL1286" s="33"/>
      <c r="BM1286" s="33" t="s">
        <v>22259</v>
      </c>
    </row>
    <row r="1287" spans="1:65" x14ac:dyDescent="0.25">
      <c r="A1287" s="33" t="s">
        <v>21349</v>
      </c>
      <c r="B1287" s="33" t="s">
        <v>21350</v>
      </c>
      <c r="C1287" s="33" t="s">
        <v>21351</v>
      </c>
      <c r="D1287" s="33" t="s">
        <v>13574</v>
      </c>
      <c r="E1287" s="33"/>
      <c r="F1287" s="33" t="s">
        <v>11550</v>
      </c>
      <c r="G1287" s="33">
        <v>150</v>
      </c>
      <c r="H1287" s="33">
        <v>0</v>
      </c>
      <c r="I1287" s="33"/>
      <c r="J1287" s="33" t="s">
        <v>11304</v>
      </c>
      <c r="K1287" s="33" t="s">
        <v>11306</v>
      </c>
      <c r="L1287" s="33">
        <v>105</v>
      </c>
      <c r="M1287" s="33"/>
      <c r="N1287" s="33"/>
      <c r="O1287" s="33"/>
      <c r="P1287" s="33" t="s">
        <v>11306</v>
      </c>
      <c r="Q1287" s="33" t="s">
        <v>11306</v>
      </c>
      <c r="R1287" s="33">
        <v>3</v>
      </c>
      <c r="S1287" s="33">
        <v>3</v>
      </c>
      <c r="T1287" s="33"/>
      <c r="U1287" s="33"/>
      <c r="V1287" s="33" t="s">
        <v>21352</v>
      </c>
      <c r="W1287" s="33"/>
      <c r="X1287" s="33"/>
      <c r="Y1287" s="33" t="s">
        <v>11308</v>
      </c>
      <c r="Z1287" s="33">
        <v>14</v>
      </c>
      <c r="AA1287" s="33">
        <v>10</v>
      </c>
      <c r="AB1287" s="33">
        <v>94</v>
      </c>
      <c r="AC1287" s="33">
        <v>0</v>
      </c>
      <c r="AD1287" s="33" t="s">
        <v>11803</v>
      </c>
      <c r="AE1287" s="33" t="s">
        <v>21353</v>
      </c>
      <c r="AF1287" s="33" t="s">
        <v>21354</v>
      </c>
      <c r="AG1287" s="33" t="s">
        <v>21355</v>
      </c>
      <c r="AH1287" s="33"/>
      <c r="AI1287" s="33"/>
      <c r="AJ1287" s="33"/>
      <c r="AK1287" s="33"/>
      <c r="AL1287" s="33" t="s">
        <v>21307</v>
      </c>
      <c r="AM1287" s="33" t="s">
        <v>21356</v>
      </c>
      <c r="AN1287" s="33"/>
      <c r="AO1287" s="33"/>
      <c r="AP1287" s="33" t="s">
        <v>11318</v>
      </c>
      <c r="AQ1287" s="33">
        <v>0</v>
      </c>
      <c r="AR1287" s="33"/>
      <c r="AS1287" s="33"/>
      <c r="AT1287" s="33"/>
      <c r="AU1287" s="33"/>
      <c r="AV1287" s="33"/>
      <c r="AW1287" s="33"/>
      <c r="AX1287" s="33"/>
      <c r="AY1287" s="33"/>
      <c r="AZ1287" s="33"/>
      <c r="BA1287" s="33"/>
      <c r="BB1287" s="33"/>
      <c r="BC1287" s="33" t="s">
        <v>11306</v>
      </c>
      <c r="BD1287" s="33" t="s">
        <v>11318</v>
      </c>
      <c r="BE1287" s="33"/>
      <c r="BF1287" s="33"/>
      <c r="BG1287" s="33"/>
      <c r="BH1287" s="33"/>
      <c r="BI1287" s="33"/>
      <c r="BJ1287" s="33">
        <v>0</v>
      </c>
      <c r="BK1287" s="33" t="s">
        <v>31</v>
      </c>
      <c r="BL1287" s="33"/>
      <c r="BM1287" s="33" t="s">
        <v>22259</v>
      </c>
    </row>
    <row r="1288" spans="1:65" x14ac:dyDescent="0.25">
      <c r="A1288" s="33" t="s">
        <v>21357</v>
      </c>
      <c r="B1288" s="33" t="s">
        <v>21358</v>
      </c>
      <c r="C1288" s="33" t="s">
        <v>21359</v>
      </c>
      <c r="D1288" s="33" t="s">
        <v>13574</v>
      </c>
      <c r="E1288" s="33"/>
      <c r="F1288" s="33" t="s">
        <v>11550</v>
      </c>
      <c r="G1288" s="33">
        <v>150</v>
      </c>
      <c r="H1288" s="33">
        <v>0</v>
      </c>
      <c r="I1288" s="33"/>
      <c r="J1288" s="33" t="s">
        <v>11304</v>
      </c>
      <c r="K1288" s="33" t="s">
        <v>11306</v>
      </c>
      <c r="L1288" s="33">
        <v>105</v>
      </c>
      <c r="M1288" s="33"/>
      <c r="N1288" s="33"/>
      <c r="O1288" s="33"/>
      <c r="P1288" s="33" t="s">
        <v>11306</v>
      </c>
      <c r="Q1288" s="33" t="s">
        <v>11306</v>
      </c>
      <c r="R1288" s="33">
        <v>0</v>
      </c>
      <c r="S1288" s="33">
        <v>0</v>
      </c>
      <c r="T1288" s="33"/>
      <c r="U1288" s="33"/>
      <c r="V1288" s="33"/>
      <c r="W1288" s="33"/>
      <c r="X1288" s="33"/>
      <c r="Y1288" s="33" t="s">
        <v>11308</v>
      </c>
      <c r="Z1288" s="33">
        <v>0</v>
      </c>
      <c r="AA1288" s="33">
        <v>0</v>
      </c>
      <c r="AB1288" s="33">
        <v>0</v>
      </c>
      <c r="AC1288" s="33">
        <v>0</v>
      </c>
      <c r="AD1288" s="33" t="s">
        <v>11803</v>
      </c>
      <c r="AE1288" s="33"/>
      <c r="AF1288" s="33"/>
      <c r="AG1288" s="33"/>
      <c r="AH1288" s="33"/>
      <c r="AI1288" s="33"/>
      <c r="AJ1288" s="33"/>
      <c r="AK1288" s="33"/>
      <c r="AL1288" s="33" t="s">
        <v>21307</v>
      </c>
      <c r="AM1288" s="33" t="s">
        <v>21360</v>
      </c>
      <c r="AN1288" s="33"/>
      <c r="AO1288" s="33"/>
      <c r="AP1288" s="33" t="s">
        <v>11318</v>
      </c>
      <c r="AQ1288" s="33">
        <v>0</v>
      </c>
      <c r="AR1288" s="33"/>
      <c r="AS1288" s="33"/>
      <c r="AT1288" s="33"/>
      <c r="AU1288" s="33"/>
      <c r="AV1288" s="33"/>
      <c r="AW1288" s="33"/>
      <c r="AX1288" s="33"/>
      <c r="AY1288" s="33"/>
      <c r="AZ1288" s="33"/>
      <c r="BA1288" s="33"/>
      <c r="BB1288" s="33"/>
      <c r="BC1288" s="33" t="s">
        <v>11306</v>
      </c>
      <c r="BD1288" s="33" t="s">
        <v>11318</v>
      </c>
      <c r="BE1288" s="33"/>
      <c r="BF1288" s="33"/>
      <c r="BG1288" s="33"/>
      <c r="BH1288" s="33"/>
      <c r="BI1288" s="33"/>
      <c r="BJ1288" s="33">
        <v>0</v>
      </c>
      <c r="BK1288" s="33" t="s">
        <v>31</v>
      </c>
      <c r="BL1288" s="33"/>
      <c r="BM1288" s="33" t="s">
        <v>22259</v>
      </c>
    </row>
    <row r="1289" spans="1:65" x14ac:dyDescent="0.25">
      <c r="A1289" s="33" t="s">
        <v>21361</v>
      </c>
      <c r="B1289" s="33" t="s">
        <v>21362</v>
      </c>
      <c r="C1289" s="33" t="s">
        <v>21363</v>
      </c>
      <c r="D1289" s="33" t="s">
        <v>13574</v>
      </c>
      <c r="E1289" s="33"/>
      <c r="F1289" s="33" t="s">
        <v>11550</v>
      </c>
      <c r="G1289" s="33">
        <v>150</v>
      </c>
      <c r="H1289" s="33">
        <v>0</v>
      </c>
      <c r="I1289" s="33"/>
      <c r="J1289" s="33" t="s">
        <v>11304</v>
      </c>
      <c r="K1289" s="33" t="s">
        <v>11306</v>
      </c>
      <c r="L1289" s="33">
        <v>105</v>
      </c>
      <c r="M1289" s="33"/>
      <c r="N1289" s="33"/>
      <c r="O1289" s="33"/>
      <c r="P1289" s="33" t="s">
        <v>11306</v>
      </c>
      <c r="Q1289" s="33" t="s">
        <v>11306</v>
      </c>
      <c r="R1289" s="33">
        <v>0</v>
      </c>
      <c r="S1289" s="33">
        <v>0</v>
      </c>
      <c r="T1289" s="33"/>
      <c r="U1289" s="33"/>
      <c r="V1289" s="33"/>
      <c r="W1289" s="33"/>
      <c r="X1289" s="33"/>
      <c r="Y1289" s="33" t="s">
        <v>11308</v>
      </c>
      <c r="Z1289" s="33">
        <v>0</v>
      </c>
      <c r="AA1289" s="33">
        <v>0</v>
      </c>
      <c r="AB1289" s="33">
        <v>0</v>
      </c>
      <c r="AC1289" s="33">
        <v>0</v>
      </c>
      <c r="AD1289" s="33" t="s">
        <v>11803</v>
      </c>
      <c r="AE1289" s="33"/>
      <c r="AF1289" s="33"/>
      <c r="AG1289" s="33"/>
      <c r="AH1289" s="33"/>
      <c r="AI1289" s="33"/>
      <c r="AJ1289" s="33"/>
      <c r="AK1289" s="33"/>
      <c r="AL1289" s="33" t="s">
        <v>21307</v>
      </c>
      <c r="AM1289" s="33" t="s">
        <v>21364</v>
      </c>
      <c r="AN1289" s="33"/>
      <c r="AO1289" s="33"/>
      <c r="AP1289" s="33" t="s">
        <v>11318</v>
      </c>
      <c r="AQ1289" s="33">
        <v>0</v>
      </c>
      <c r="AR1289" s="33"/>
      <c r="AS1289" s="33"/>
      <c r="AT1289" s="33"/>
      <c r="AU1289" s="33"/>
      <c r="AV1289" s="33"/>
      <c r="AW1289" s="33"/>
      <c r="AX1289" s="33"/>
      <c r="AY1289" s="33"/>
      <c r="AZ1289" s="33"/>
      <c r="BA1289" s="33"/>
      <c r="BB1289" s="33"/>
      <c r="BC1289" s="33" t="s">
        <v>11306</v>
      </c>
      <c r="BD1289" s="33" t="s">
        <v>11318</v>
      </c>
      <c r="BE1289" s="33"/>
      <c r="BF1289" s="33"/>
      <c r="BG1289" s="33"/>
      <c r="BH1289" s="33"/>
      <c r="BI1289" s="33"/>
      <c r="BJ1289" s="33">
        <v>0</v>
      </c>
      <c r="BK1289" s="33" t="s">
        <v>31</v>
      </c>
      <c r="BL1289" s="33"/>
      <c r="BM1289" s="33" t="s">
        <v>22259</v>
      </c>
    </row>
    <row r="1290" spans="1:65" x14ac:dyDescent="0.25">
      <c r="A1290" s="33" t="s">
        <v>21365</v>
      </c>
      <c r="B1290" s="33" t="s">
        <v>21366</v>
      </c>
      <c r="C1290" s="33" t="s">
        <v>21367</v>
      </c>
      <c r="D1290" s="33" t="s">
        <v>13574</v>
      </c>
      <c r="E1290" s="33"/>
      <c r="F1290" s="33" t="s">
        <v>11550</v>
      </c>
      <c r="G1290" s="33">
        <v>150</v>
      </c>
      <c r="H1290" s="33">
        <v>0</v>
      </c>
      <c r="I1290" s="33"/>
      <c r="J1290" s="33" t="s">
        <v>11304</v>
      </c>
      <c r="K1290" s="33" t="s">
        <v>11306</v>
      </c>
      <c r="L1290" s="33">
        <v>105</v>
      </c>
      <c r="M1290" s="33"/>
      <c r="N1290" s="33"/>
      <c r="O1290" s="33"/>
      <c r="P1290" s="33" t="s">
        <v>11306</v>
      </c>
      <c r="Q1290" s="33" t="s">
        <v>11306</v>
      </c>
      <c r="R1290" s="33">
        <v>0</v>
      </c>
      <c r="S1290" s="33">
        <v>0</v>
      </c>
      <c r="T1290" s="33"/>
      <c r="U1290" s="33"/>
      <c r="V1290" s="33"/>
      <c r="W1290" s="33"/>
      <c r="X1290" s="33"/>
      <c r="Y1290" s="33" t="s">
        <v>11308</v>
      </c>
      <c r="Z1290" s="33">
        <v>0</v>
      </c>
      <c r="AA1290" s="33">
        <v>0</v>
      </c>
      <c r="AB1290" s="33">
        <v>0</v>
      </c>
      <c r="AC1290" s="33">
        <v>0</v>
      </c>
      <c r="AD1290" s="33" t="s">
        <v>11803</v>
      </c>
      <c r="AE1290" s="33"/>
      <c r="AF1290" s="33"/>
      <c r="AG1290" s="33"/>
      <c r="AH1290" s="33"/>
      <c r="AI1290" s="33"/>
      <c r="AJ1290" s="33"/>
      <c r="AK1290" s="33"/>
      <c r="AL1290" s="33" t="s">
        <v>21307</v>
      </c>
      <c r="AM1290" s="33" t="s">
        <v>21368</v>
      </c>
      <c r="AN1290" s="33"/>
      <c r="AO1290" s="33"/>
      <c r="AP1290" s="33" t="s">
        <v>11318</v>
      </c>
      <c r="AQ1290" s="33">
        <v>0</v>
      </c>
      <c r="AR1290" s="33"/>
      <c r="AS1290" s="33"/>
      <c r="AT1290" s="33"/>
      <c r="AU1290" s="33"/>
      <c r="AV1290" s="33"/>
      <c r="AW1290" s="33"/>
      <c r="AX1290" s="33"/>
      <c r="AY1290" s="33"/>
      <c r="AZ1290" s="33"/>
      <c r="BA1290" s="33"/>
      <c r="BB1290" s="33"/>
      <c r="BC1290" s="33" t="s">
        <v>11306</v>
      </c>
      <c r="BD1290" s="33" t="s">
        <v>11318</v>
      </c>
      <c r="BE1290" s="33"/>
      <c r="BF1290" s="33"/>
      <c r="BG1290" s="33"/>
      <c r="BH1290" s="33"/>
      <c r="BI1290" s="33"/>
      <c r="BJ1290" s="33">
        <v>0</v>
      </c>
      <c r="BK1290" s="33" t="s">
        <v>31</v>
      </c>
      <c r="BL1290" s="33"/>
      <c r="BM1290" s="33" t="s">
        <v>22259</v>
      </c>
    </row>
    <row r="1291" spans="1:65" x14ac:dyDescent="0.25">
      <c r="A1291" s="33" t="s">
        <v>21369</v>
      </c>
      <c r="B1291" s="33" t="s">
        <v>1813</v>
      </c>
      <c r="C1291" s="33" t="s">
        <v>21370</v>
      </c>
      <c r="D1291" s="33" t="s">
        <v>13574</v>
      </c>
      <c r="E1291" s="33" t="s">
        <v>11800</v>
      </c>
      <c r="F1291" s="33" t="s">
        <v>11550</v>
      </c>
      <c r="G1291" s="33">
        <v>248.8</v>
      </c>
      <c r="H1291" s="33">
        <v>0</v>
      </c>
      <c r="I1291" s="33"/>
      <c r="J1291" s="33" t="s">
        <v>11304</v>
      </c>
      <c r="K1291" s="33" t="s">
        <v>12984</v>
      </c>
      <c r="L1291" s="33">
        <v>105</v>
      </c>
      <c r="M1291" s="33"/>
      <c r="N1291" s="33"/>
      <c r="O1291" s="33"/>
      <c r="P1291" s="33" t="s">
        <v>11306</v>
      </c>
      <c r="Q1291" s="33" t="s">
        <v>11306</v>
      </c>
      <c r="R1291" s="33">
        <v>0</v>
      </c>
      <c r="S1291" s="33">
        <v>0</v>
      </c>
      <c r="T1291" s="33"/>
      <c r="U1291" s="33"/>
      <c r="V1291" s="33"/>
      <c r="W1291" s="33"/>
      <c r="X1291" s="33"/>
      <c r="Y1291" s="33" t="s">
        <v>11308</v>
      </c>
      <c r="Z1291" s="33">
        <v>0</v>
      </c>
      <c r="AA1291" s="33">
        <v>0</v>
      </c>
      <c r="AB1291" s="33">
        <v>0</v>
      </c>
      <c r="AC1291" s="33">
        <v>0</v>
      </c>
      <c r="AD1291" s="33" t="s">
        <v>11803</v>
      </c>
      <c r="AE1291" s="33" t="s">
        <v>21371</v>
      </c>
      <c r="AF1291" s="33" t="s">
        <v>21372</v>
      </c>
      <c r="AG1291" s="33" t="s">
        <v>21373</v>
      </c>
      <c r="AH1291" s="33" t="s">
        <v>21374</v>
      </c>
      <c r="AI1291" s="33" t="s">
        <v>21375</v>
      </c>
      <c r="AJ1291" s="33" t="s">
        <v>21376</v>
      </c>
      <c r="AK1291" s="33" t="s">
        <v>12774</v>
      </c>
      <c r="AL1291" s="33" t="s">
        <v>21307</v>
      </c>
      <c r="AM1291" s="33" t="s">
        <v>21377</v>
      </c>
      <c r="AN1291" s="33"/>
      <c r="AO1291" s="33" t="s">
        <v>11627</v>
      </c>
      <c r="AP1291" s="33" t="s">
        <v>11318</v>
      </c>
      <c r="AQ1291" s="33">
        <v>0</v>
      </c>
      <c r="AR1291" s="33"/>
      <c r="AS1291" s="33"/>
      <c r="AT1291" s="33"/>
      <c r="AU1291" s="33"/>
      <c r="AV1291" s="33"/>
      <c r="AW1291" s="33"/>
      <c r="AX1291" s="33"/>
      <c r="AY1291" s="33"/>
      <c r="AZ1291" s="33"/>
      <c r="BA1291" s="33"/>
      <c r="BB1291" s="33"/>
      <c r="BC1291" s="33" t="s">
        <v>11306</v>
      </c>
      <c r="BD1291" s="33" t="s">
        <v>11318</v>
      </c>
      <c r="BE1291" s="33"/>
      <c r="BF1291" s="33"/>
      <c r="BG1291" s="33"/>
      <c r="BH1291" s="33"/>
      <c r="BI1291" s="33"/>
      <c r="BJ1291" s="33">
        <v>0</v>
      </c>
      <c r="BK1291" s="33" t="s">
        <v>31</v>
      </c>
      <c r="BL1291" s="33"/>
      <c r="BM1291" s="33" t="s">
        <v>22259</v>
      </c>
    </row>
    <row r="1292" spans="1:65" x14ac:dyDescent="0.25">
      <c r="A1292" s="33" t="s">
        <v>21378</v>
      </c>
      <c r="B1292" s="33" t="s">
        <v>1876</v>
      </c>
      <c r="C1292" s="33" t="s">
        <v>21379</v>
      </c>
      <c r="D1292" s="33" t="s">
        <v>13574</v>
      </c>
      <c r="E1292" s="33" t="s">
        <v>11800</v>
      </c>
      <c r="F1292" s="33" t="s">
        <v>11550</v>
      </c>
      <c r="G1292" s="33">
        <v>238.8</v>
      </c>
      <c r="H1292" s="33">
        <v>0</v>
      </c>
      <c r="I1292" s="33"/>
      <c r="J1292" s="33" t="s">
        <v>11304</v>
      </c>
      <c r="K1292" s="33" t="s">
        <v>16459</v>
      </c>
      <c r="L1292" s="33">
        <v>105</v>
      </c>
      <c r="M1292" s="33"/>
      <c r="N1292" s="33"/>
      <c r="O1292" s="33"/>
      <c r="P1292" s="33" t="s">
        <v>11306</v>
      </c>
      <c r="Q1292" s="33" t="s">
        <v>11306</v>
      </c>
      <c r="R1292" s="33">
        <v>1.64</v>
      </c>
      <c r="S1292" s="33">
        <v>1.64</v>
      </c>
      <c r="T1292" s="33"/>
      <c r="U1292" s="33"/>
      <c r="V1292" s="33" t="s">
        <v>21380</v>
      </c>
      <c r="W1292" s="33"/>
      <c r="X1292" s="33"/>
      <c r="Y1292" s="33" t="s">
        <v>11308</v>
      </c>
      <c r="Z1292" s="33">
        <v>14</v>
      </c>
      <c r="AA1292" s="33">
        <v>10</v>
      </c>
      <c r="AB1292" s="33">
        <v>94</v>
      </c>
      <c r="AC1292" s="33">
        <v>0</v>
      </c>
      <c r="AD1292" s="33" t="s">
        <v>11803</v>
      </c>
      <c r="AE1292" s="33" t="s">
        <v>21381</v>
      </c>
      <c r="AF1292" s="33"/>
      <c r="AG1292" s="33"/>
      <c r="AH1292" s="33"/>
      <c r="AI1292" s="33"/>
      <c r="AJ1292" s="33"/>
      <c r="AK1292" s="33" t="s">
        <v>12774</v>
      </c>
      <c r="AL1292" s="33" t="s">
        <v>21307</v>
      </c>
      <c r="AM1292" s="33" t="s">
        <v>21382</v>
      </c>
      <c r="AN1292" s="33" t="s">
        <v>21316</v>
      </c>
      <c r="AO1292" s="33" t="s">
        <v>11627</v>
      </c>
      <c r="AP1292" s="33" t="s">
        <v>11318</v>
      </c>
      <c r="AQ1292" s="33">
        <v>0</v>
      </c>
      <c r="AR1292" s="33"/>
      <c r="AS1292" s="33"/>
      <c r="AT1292" s="33"/>
      <c r="AU1292" s="33"/>
      <c r="AV1292" s="33"/>
      <c r="AW1292" s="33"/>
      <c r="AX1292" s="33"/>
      <c r="AY1292" s="33"/>
      <c r="AZ1292" s="33"/>
      <c r="BA1292" s="33"/>
      <c r="BB1292" s="33"/>
      <c r="BC1292" s="33" t="s">
        <v>11306</v>
      </c>
      <c r="BD1292" s="33" t="s">
        <v>11318</v>
      </c>
      <c r="BE1292" s="33"/>
      <c r="BF1292" s="33"/>
      <c r="BG1292" s="33"/>
      <c r="BH1292" s="33"/>
      <c r="BI1292" s="33"/>
      <c r="BJ1292" s="33">
        <v>0</v>
      </c>
      <c r="BK1292" s="33" t="s">
        <v>31</v>
      </c>
      <c r="BL1292" s="33"/>
      <c r="BM1292" s="33" t="s">
        <v>22259</v>
      </c>
    </row>
    <row r="1293" spans="1:65" x14ac:dyDescent="0.25">
      <c r="A1293" s="33" t="s">
        <v>21383</v>
      </c>
      <c r="B1293" s="33" t="s">
        <v>1707</v>
      </c>
      <c r="C1293" s="33" t="s">
        <v>21384</v>
      </c>
      <c r="D1293" s="33" t="s">
        <v>13574</v>
      </c>
      <c r="E1293" s="33" t="s">
        <v>11800</v>
      </c>
      <c r="F1293" s="33" t="s">
        <v>11550</v>
      </c>
      <c r="G1293" s="33">
        <v>238.8</v>
      </c>
      <c r="H1293" s="33">
        <v>0</v>
      </c>
      <c r="I1293" s="33"/>
      <c r="J1293" s="33" t="s">
        <v>11304</v>
      </c>
      <c r="K1293" s="33" t="s">
        <v>21385</v>
      </c>
      <c r="L1293" s="33">
        <v>105</v>
      </c>
      <c r="M1293" s="33"/>
      <c r="N1293" s="33"/>
      <c r="O1293" s="33"/>
      <c r="P1293" s="33" t="s">
        <v>11306</v>
      </c>
      <c r="Q1293" s="33" t="s">
        <v>11306</v>
      </c>
      <c r="R1293" s="33">
        <v>1.64</v>
      </c>
      <c r="S1293" s="33">
        <v>1.64</v>
      </c>
      <c r="T1293" s="33"/>
      <c r="U1293" s="33"/>
      <c r="V1293" s="33" t="s">
        <v>21380</v>
      </c>
      <c r="W1293" s="33"/>
      <c r="X1293" s="33"/>
      <c r="Y1293" s="33" t="s">
        <v>11308</v>
      </c>
      <c r="Z1293" s="33">
        <v>14</v>
      </c>
      <c r="AA1293" s="33">
        <v>10</v>
      </c>
      <c r="AB1293" s="33">
        <v>94</v>
      </c>
      <c r="AC1293" s="33">
        <v>0</v>
      </c>
      <c r="AD1293" s="33" t="s">
        <v>11803</v>
      </c>
      <c r="AE1293" s="33" t="s">
        <v>21386</v>
      </c>
      <c r="AF1293" s="33"/>
      <c r="AG1293" s="33"/>
      <c r="AH1293" s="33"/>
      <c r="AI1293" s="33"/>
      <c r="AJ1293" s="33"/>
      <c r="AK1293" s="33" t="s">
        <v>12774</v>
      </c>
      <c r="AL1293" s="33" t="s">
        <v>21307</v>
      </c>
      <c r="AM1293" s="33" t="s">
        <v>21387</v>
      </c>
      <c r="AN1293" s="33" t="s">
        <v>21316</v>
      </c>
      <c r="AO1293" s="33" t="s">
        <v>11627</v>
      </c>
      <c r="AP1293" s="33" t="s">
        <v>11318</v>
      </c>
      <c r="AQ1293" s="33">
        <v>0</v>
      </c>
      <c r="AR1293" s="33"/>
      <c r="AS1293" s="33"/>
      <c r="AT1293" s="33"/>
      <c r="AU1293" s="33"/>
      <c r="AV1293" s="33"/>
      <c r="AW1293" s="33"/>
      <c r="AX1293" s="33"/>
      <c r="AY1293" s="33"/>
      <c r="AZ1293" s="33"/>
      <c r="BA1293" s="33"/>
      <c r="BB1293" s="33"/>
      <c r="BC1293" s="33" t="s">
        <v>11306</v>
      </c>
      <c r="BD1293" s="33" t="s">
        <v>11318</v>
      </c>
      <c r="BE1293" s="33"/>
      <c r="BF1293" s="33"/>
      <c r="BG1293" s="33"/>
      <c r="BH1293" s="33"/>
      <c r="BI1293" s="33"/>
      <c r="BJ1293" s="33">
        <v>0</v>
      </c>
      <c r="BK1293" s="33" t="s">
        <v>31</v>
      </c>
      <c r="BL1293" s="33"/>
      <c r="BM1293" s="33" t="s">
        <v>22259</v>
      </c>
    </row>
    <row r="1294" spans="1:65" x14ac:dyDescent="0.25">
      <c r="A1294" s="33" t="s">
        <v>21388</v>
      </c>
      <c r="B1294" s="33" t="s">
        <v>21389</v>
      </c>
      <c r="C1294" s="33" t="s">
        <v>21390</v>
      </c>
      <c r="D1294" s="33" t="s">
        <v>13574</v>
      </c>
      <c r="E1294" s="33"/>
      <c r="F1294" s="33" t="s">
        <v>11550</v>
      </c>
      <c r="G1294" s="33">
        <v>150</v>
      </c>
      <c r="H1294" s="33">
        <v>0</v>
      </c>
      <c r="I1294" s="33"/>
      <c r="J1294" s="33" t="s">
        <v>11304</v>
      </c>
      <c r="K1294" s="33" t="s">
        <v>11306</v>
      </c>
      <c r="L1294" s="33">
        <v>105</v>
      </c>
      <c r="M1294" s="33"/>
      <c r="N1294" s="33"/>
      <c r="O1294" s="33"/>
      <c r="P1294" s="33" t="s">
        <v>11306</v>
      </c>
      <c r="Q1294" s="33" t="s">
        <v>11306</v>
      </c>
      <c r="R1294" s="33">
        <v>0</v>
      </c>
      <c r="S1294" s="33">
        <v>0</v>
      </c>
      <c r="T1294" s="33"/>
      <c r="U1294" s="33"/>
      <c r="V1294" s="33"/>
      <c r="W1294" s="33"/>
      <c r="X1294" s="33"/>
      <c r="Y1294" s="33" t="s">
        <v>11308</v>
      </c>
      <c r="Z1294" s="33">
        <v>0</v>
      </c>
      <c r="AA1294" s="33">
        <v>0</v>
      </c>
      <c r="AB1294" s="33">
        <v>0</v>
      </c>
      <c r="AC1294" s="33">
        <v>0</v>
      </c>
      <c r="AD1294" s="33" t="s">
        <v>11803</v>
      </c>
      <c r="AE1294" s="33"/>
      <c r="AF1294" s="33"/>
      <c r="AG1294" s="33"/>
      <c r="AH1294" s="33"/>
      <c r="AI1294" s="33"/>
      <c r="AJ1294" s="33"/>
      <c r="AK1294" s="33"/>
      <c r="AL1294" s="33" t="s">
        <v>21307</v>
      </c>
      <c r="AM1294" s="33" t="s">
        <v>21391</v>
      </c>
      <c r="AN1294" s="33"/>
      <c r="AO1294" s="33"/>
      <c r="AP1294" s="33" t="s">
        <v>11318</v>
      </c>
      <c r="AQ1294" s="33">
        <v>0</v>
      </c>
      <c r="AR1294" s="33"/>
      <c r="AS1294" s="33"/>
      <c r="AT1294" s="33"/>
      <c r="AU1294" s="33"/>
      <c r="AV1294" s="33"/>
      <c r="AW1294" s="33"/>
      <c r="AX1294" s="33"/>
      <c r="AY1294" s="33"/>
      <c r="AZ1294" s="33"/>
      <c r="BA1294" s="33"/>
      <c r="BB1294" s="33"/>
      <c r="BC1294" s="33" t="s">
        <v>11306</v>
      </c>
      <c r="BD1294" s="33" t="s">
        <v>11318</v>
      </c>
      <c r="BE1294" s="33"/>
      <c r="BF1294" s="33"/>
      <c r="BG1294" s="33"/>
      <c r="BH1294" s="33"/>
      <c r="BI1294" s="33"/>
      <c r="BJ1294" s="33">
        <v>0</v>
      </c>
      <c r="BK1294" s="33" t="s">
        <v>31</v>
      </c>
      <c r="BL1294" s="33"/>
      <c r="BM1294" s="33" t="s">
        <v>22259</v>
      </c>
    </row>
    <row r="1295" spans="1:65" x14ac:dyDescent="0.25">
      <c r="A1295" s="33" t="s">
        <v>21392</v>
      </c>
      <c r="B1295" s="33" t="s">
        <v>21393</v>
      </c>
      <c r="C1295" s="33" t="s">
        <v>21394</v>
      </c>
      <c r="D1295" s="33" t="s">
        <v>13574</v>
      </c>
      <c r="E1295" s="33"/>
      <c r="F1295" s="33" t="s">
        <v>11550</v>
      </c>
      <c r="G1295" s="33">
        <v>150</v>
      </c>
      <c r="H1295" s="33">
        <v>0</v>
      </c>
      <c r="I1295" s="33"/>
      <c r="J1295" s="33" t="s">
        <v>11304</v>
      </c>
      <c r="K1295" s="33" t="s">
        <v>12197</v>
      </c>
      <c r="L1295" s="33">
        <v>105</v>
      </c>
      <c r="M1295" s="33"/>
      <c r="N1295" s="33"/>
      <c r="O1295" s="33"/>
      <c r="P1295" s="33" t="s">
        <v>11306</v>
      </c>
      <c r="Q1295" s="33" t="s">
        <v>11306</v>
      </c>
      <c r="R1295" s="33">
        <v>0</v>
      </c>
      <c r="S1295" s="33">
        <v>0</v>
      </c>
      <c r="T1295" s="33"/>
      <c r="U1295" s="33"/>
      <c r="V1295" s="33"/>
      <c r="W1295" s="33"/>
      <c r="X1295" s="33"/>
      <c r="Y1295" s="33" t="s">
        <v>11308</v>
      </c>
      <c r="Z1295" s="33">
        <v>0</v>
      </c>
      <c r="AA1295" s="33">
        <v>0</v>
      </c>
      <c r="AB1295" s="33">
        <v>0</v>
      </c>
      <c r="AC1295" s="33">
        <v>0</v>
      </c>
      <c r="AD1295" s="33" t="s">
        <v>11803</v>
      </c>
      <c r="AE1295" s="33"/>
      <c r="AF1295" s="33"/>
      <c r="AG1295" s="33"/>
      <c r="AH1295" s="33"/>
      <c r="AI1295" s="33"/>
      <c r="AJ1295" s="33"/>
      <c r="AK1295" s="33"/>
      <c r="AL1295" s="33" t="s">
        <v>21307</v>
      </c>
      <c r="AM1295" s="33" t="s">
        <v>21395</v>
      </c>
      <c r="AN1295" s="33"/>
      <c r="AO1295" s="33"/>
      <c r="AP1295" s="33" t="s">
        <v>11318</v>
      </c>
      <c r="AQ1295" s="33">
        <v>0</v>
      </c>
      <c r="AR1295" s="33"/>
      <c r="AS1295" s="33"/>
      <c r="AT1295" s="33"/>
      <c r="AU1295" s="33"/>
      <c r="AV1295" s="33"/>
      <c r="AW1295" s="33"/>
      <c r="AX1295" s="33"/>
      <c r="AY1295" s="33"/>
      <c r="AZ1295" s="33"/>
      <c r="BA1295" s="33"/>
      <c r="BB1295" s="33"/>
      <c r="BC1295" s="33" t="s">
        <v>11306</v>
      </c>
      <c r="BD1295" s="33" t="s">
        <v>11318</v>
      </c>
      <c r="BE1295" s="33"/>
      <c r="BF1295" s="33"/>
      <c r="BG1295" s="33"/>
      <c r="BH1295" s="33"/>
      <c r="BI1295" s="33"/>
      <c r="BJ1295" s="33">
        <v>0</v>
      </c>
      <c r="BK1295" s="33" t="s">
        <v>31</v>
      </c>
      <c r="BL1295" s="33"/>
      <c r="BM1295" s="33" t="s">
        <v>22259</v>
      </c>
    </row>
    <row r="1296" spans="1:65" x14ac:dyDescent="0.25">
      <c r="A1296" s="33" t="s">
        <v>21396</v>
      </c>
      <c r="B1296" s="33" t="s">
        <v>21397</v>
      </c>
      <c r="C1296" s="33" t="s">
        <v>21398</v>
      </c>
      <c r="D1296" s="33" t="s">
        <v>13574</v>
      </c>
      <c r="E1296" s="33"/>
      <c r="F1296" s="33" t="s">
        <v>11550</v>
      </c>
      <c r="G1296" s="33">
        <v>150</v>
      </c>
      <c r="H1296" s="33">
        <v>0</v>
      </c>
      <c r="I1296" s="33"/>
      <c r="J1296" s="33" t="s">
        <v>11304</v>
      </c>
      <c r="K1296" s="33" t="s">
        <v>11306</v>
      </c>
      <c r="L1296" s="33">
        <v>105</v>
      </c>
      <c r="M1296" s="33"/>
      <c r="N1296" s="33"/>
      <c r="O1296" s="33"/>
      <c r="P1296" s="33" t="s">
        <v>11306</v>
      </c>
      <c r="Q1296" s="33" t="s">
        <v>11306</v>
      </c>
      <c r="R1296" s="33">
        <v>0</v>
      </c>
      <c r="S1296" s="33">
        <v>0</v>
      </c>
      <c r="T1296" s="33"/>
      <c r="U1296" s="33"/>
      <c r="V1296" s="33"/>
      <c r="W1296" s="33"/>
      <c r="X1296" s="33"/>
      <c r="Y1296" s="33" t="s">
        <v>11308</v>
      </c>
      <c r="Z1296" s="33">
        <v>0</v>
      </c>
      <c r="AA1296" s="33">
        <v>0</v>
      </c>
      <c r="AB1296" s="33">
        <v>0</v>
      </c>
      <c r="AC1296" s="33">
        <v>0</v>
      </c>
      <c r="AD1296" s="33" t="s">
        <v>11803</v>
      </c>
      <c r="AE1296" s="33"/>
      <c r="AF1296" s="33"/>
      <c r="AG1296" s="33"/>
      <c r="AH1296" s="33"/>
      <c r="AI1296" s="33"/>
      <c r="AJ1296" s="33"/>
      <c r="AK1296" s="33"/>
      <c r="AL1296" s="33" t="s">
        <v>21307</v>
      </c>
      <c r="AM1296" s="33" t="s">
        <v>21399</v>
      </c>
      <c r="AN1296" s="33"/>
      <c r="AO1296" s="33"/>
      <c r="AP1296" s="33" t="s">
        <v>11318</v>
      </c>
      <c r="AQ1296" s="33">
        <v>0</v>
      </c>
      <c r="AR1296" s="33"/>
      <c r="AS1296" s="33"/>
      <c r="AT1296" s="33"/>
      <c r="AU1296" s="33"/>
      <c r="AV1296" s="33"/>
      <c r="AW1296" s="33"/>
      <c r="AX1296" s="33"/>
      <c r="AY1296" s="33"/>
      <c r="AZ1296" s="33"/>
      <c r="BA1296" s="33"/>
      <c r="BB1296" s="33"/>
      <c r="BC1296" s="33" t="s">
        <v>11306</v>
      </c>
      <c r="BD1296" s="33" t="s">
        <v>11318</v>
      </c>
      <c r="BE1296" s="33"/>
      <c r="BF1296" s="33"/>
      <c r="BG1296" s="33"/>
      <c r="BH1296" s="33"/>
      <c r="BI1296" s="33"/>
      <c r="BJ1296" s="33">
        <v>0</v>
      </c>
      <c r="BK1296" s="33" t="s">
        <v>31</v>
      </c>
      <c r="BL1296" s="33"/>
      <c r="BM1296" s="33" t="s">
        <v>22259</v>
      </c>
    </row>
    <row r="1297" spans="1:65" x14ac:dyDescent="0.25">
      <c r="A1297" s="33" t="s">
        <v>21400</v>
      </c>
      <c r="B1297" s="33" t="s">
        <v>21401</v>
      </c>
      <c r="C1297" s="33" t="s">
        <v>21402</v>
      </c>
      <c r="D1297" s="33" t="s">
        <v>13574</v>
      </c>
      <c r="E1297" s="33"/>
      <c r="F1297" s="33" t="s">
        <v>11550</v>
      </c>
      <c r="G1297" s="33">
        <v>150</v>
      </c>
      <c r="H1297" s="33">
        <v>0</v>
      </c>
      <c r="I1297" s="33"/>
      <c r="J1297" s="33" t="s">
        <v>11304</v>
      </c>
      <c r="K1297" s="33" t="s">
        <v>11306</v>
      </c>
      <c r="L1297" s="33">
        <v>105</v>
      </c>
      <c r="M1297" s="33"/>
      <c r="N1297" s="33"/>
      <c r="O1297" s="33"/>
      <c r="P1297" s="33" t="s">
        <v>11306</v>
      </c>
      <c r="Q1297" s="33" t="s">
        <v>11306</v>
      </c>
      <c r="R1297" s="33">
        <v>0</v>
      </c>
      <c r="S1297" s="33">
        <v>0</v>
      </c>
      <c r="T1297" s="33"/>
      <c r="U1297" s="33"/>
      <c r="V1297" s="33"/>
      <c r="W1297" s="33"/>
      <c r="X1297" s="33"/>
      <c r="Y1297" s="33" t="s">
        <v>11308</v>
      </c>
      <c r="Z1297" s="33">
        <v>0</v>
      </c>
      <c r="AA1297" s="33">
        <v>0</v>
      </c>
      <c r="AB1297" s="33">
        <v>0</v>
      </c>
      <c r="AC1297" s="33">
        <v>0</v>
      </c>
      <c r="AD1297" s="33" t="s">
        <v>11803</v>
      </c>
      <c r="AE1297" s="33"/>
      <c r="AF1297" s="33"/>
      <c r="AG1297" s="33"/>
      <c r="AH1297" s="33"/>
      <c r="AI1297" s="33"/>
      <c r="AJ1297" s="33"/>
      <c r="AK1297" s="33"/>
      <c r="AL1297" s="33" t="s">
        <v>21307</v>
      </c>
      <c r="AM1297" s="33" t="s">
        <v>21403</v>
      </c>
      <c r="AN1297" s="33"/>
      <c r="AO1297" s="33"/>
      <c r="AP1297" s="33" t="s">
        <v>11318</v>
      </c>
      <c r="AQ1297" s="33">
        <v>0</v>
      </c>
      <c r="AR1297" s="33"/>
      <c r="AS1297" s="33"/>
      <c r="AT1297" s="33"/>
      <c r="AU1297" s="33"/>
      <c r="AV1297" s="33"/>
      <c r="AW1297" s="33"/>
      <c r="AX1297" s="33"/>
      <c r="AY1297" s="33"/>
      <c r="AZ1297" s="33"/>
      <c r="BA1297" s="33"/>
      <c r="BB1297" s="33"/>
      <c r="BC1297" s="33" t="s">
        <v>11306</v>
      </c>
      <c r="BD1297" s="33" t="s">
        <v>11318</v>
      </c>
      <c r="BE1297" s="33"/>
      <c r="BF1297" s="33"/>
      <c r="BG1297" s="33"/>
      <c r="BH1297" s="33"/>
      <c r="BI1297" s="33"/>
      <c r="BJ1297" s="33">
        <v>0</v>
      </c>
      <c r="BK1297" s="33" t="s">
        <v>31</v>
      </c>
      <c r="BL1297" s="33"/>
      <c r="BM1297" s="33" t="s">
        <v>22259</v>
      </c>
    </row>
    <row r="1298" spans="1:65" x14ac:dyDescent="0.25">
      <c r="A1298" s="33" t="s">
        <v>21404</v>
      </c>
      <c r="B1298" s="33" t="s">
        <v>21405</v>
      </c>
      <c r="C1298" s="33" t="s">
        <v>21406</v>
      </c>
      <c r="D1298" s="33" t="s">
        <v>13574</v>
      </c>
      <c r="E1298" s="33"/>
      <c r="F1298" s="33" t="s">
        <v>11550</v>
      </c>
      <c r="G1298" s="33">
        <v>150</v>
      </c>
      <c r="H1298" s="33">
        <v>0</v>
      </c>
      <c r="I1298" s="33"/>
      <c r="J1298" s="33" t="s">
        <v>11304</v>
      </c>
      <c r="K1298" s="33" t="s">
        <v>12197</v>
      </c>
      <c r="L1298" s="33">
        <v>105</v>
      </c>
      <c r="M1298" s="33"/>
      <c r="N1298" s="33"/>
      <c r="O1298" s="33"/>
      <c r="P1298" s="33" t="s">
        <v>11306</v>
      </c>
      <c r="Q1298" s="33" t="s">
        <v>11306</v>
      </c>
      <c r="R1298" s="33">
        <v>0</v>
      </c>
      <c r="S1298" s="33">
        <v>0</v>
      </c>
      <c r="T1298" s="33"/>
      <c r="U1298" s="33"/>
      <c r="V1298" s="33"/>
      <c r="W1298" s="33"/>
      <c r="X1298" s="33"/>
      <c r="Y1298" s="33" t="s">
        <v>11308</v>
      </c>
      <c r="Z1298" s="33">
        <v>0</v>
      </c>
      <c r="AA1298" s="33">
        <v>0</v>
      </c>
      <c r="AB1298" s="33">
        <v>0</v>
      </c>
      <c r="AC1298" s="33">
        <v>0</v>
      </c>
      <c r="AD1298" s="33" t="s">
        <v>11803</v>
      </c>
      <c r="AE1298" s="33"/>
      <c r="AF1298" s="33"/>
      <c r="AG1298" s="33"/>
      <c r="AH1298" s="33"/>
      <c r="AI1298" s="33"/>
      <c r="AJ1298" s="33"/>
      <c r="AK1298" s="33"/>
      <c r="AL1298" s="33" t="s">
        <v>21307</v>
      </c>
      <c r="AM1298" s="33" t="s">
        <v>21407</v>
      </c>
      <c r="AN1298" s="33"/>
      <c r="AO1298" s="33"/>
      <c r="AP1298" s="33" t="s">
        <v>11318</v>
      </c>
      <c r="AQ1298" s="33">
        <v>0</v>
      </c>
      <c r="AR1298" s="33"/>
      <c r="AS1298" s="33"/>
      <c r="AT1298" s="33"/>
      <c r="AU1298" s="33"/>
      <c r="AV1298" s="33"/>
      <c r="AW1298" s="33"/>
      <c r="AX1298" s="33"/>
      <c r="AY1298" s="33"/>
      <c r="AZ1298" s="33"/>
      <c r="BA1298" s="33"/>
      <c r="BB1298" s="33"/>
      <c r="BC1298" s="33" t="s">
        <v>11306</v>
      </c>
      <c r="BD1298" s="33" t="s">
        <v>11318</v>
      </c>
      <c r="BE1298" s="33"/>
      <c r="BF1298" s="33"/>
      <c r="BG1298" s="33"/>
      <c r="BH1298" s="33"/>
      <c r="BI1298" s="33"/>
      <c r="BJ1298" s="33">
        <v>0</v>
      </c>
      <c r="BK1298" s="33" t="s">
        <v>31</v>
      </c>
      <c r="BL1298" s="33"/>
      <c r="BM1298" s="33" t="s">
        <v>22259</v>
      </c>
    </row>
    <row r="1299" spans="1:65" x14ac:dyDescent="0.25">
      <c r="A1299" s="33" t="s">
        <v>21408</v>
      </c>
      <c r="B1299" s="33" t="s">
        <v>21409</v>
      </c>
      <c r="C1299" s="33" t="s">
        <v>21410</v>
      </c>
      <c r="D1299" s="33" t="s">
        <v>13574</v>
      </c>
      <c r="E1299" s="33"/>
      <c r="F1299" s="33" t="s">
        <v>11550</v>
      </c>
      <c r="G1299" s="33">
        <v>150</v>
      </c>
      <c r="H1299" s="33">
        <v>0</v>
      </c>
      <c r="I1299" s="33"/>
      <c r="J1299" s="33" t="s">
        <v>11304</v>
      </c>
      <c r="K1299" s="33" t="s">
        <v>11306</v>
      </c>
      <c r="L1299" s="33">
        <v>105</v>
      </c>
      <c r="M1299" s="33"/>
      <c r="N1299" s="33"/>
      <c r="O1299" s="33"/>
      <c r="P1299" s="33" t="s">
        <v>11306</v>
      </c>
      <c r="Q1299" s="33" t="s">
        <v>11306</v>
      </c>
      <c r="R1299" s="33">
        <v>0</v>
      </c>
      <c r="S1299" s="33">
        <v>0</v>
      </c>
      <c r="T1299" s="33"/>
      <c r="U1299" s="33"/>
      <c r="V1299" s="33"/>
      <c r="W1299" s="33"/>
      <c r="X1299" s="33"/>
      <c r="Y1299" s="33" t="s">
        <v>11308</v>
      </c>
      <c r="Z1299" s="33">
        <v>0</v>
      </c>
      <c r="AA1299" s="33">
        <v>0</v>
      </c>
      <c r="AB1299" s="33">
        <v>0</v>
      </c>
      <c r="AC1299" s="33">
        <v>0</v>
      </c>
      <c r="AD1299" s="33" t="s">
        <v>11803</v>
      </c>
      <c r="AE1299" s="33"/>
      <c r="AF1299" s="33"/>
      <c r="AG1299" s="33"/>
      <c r="AH1299" s="33"/>
      <c r="AI1299" s="33"/>
      <c r="AJ1299" s="33"/>
      <c r="AK1299" s="33"/>
      <c r="AL1299" s="33" t="s">
        <v>21307</v>
      </c>
      <c r="AM1299" s="33" t="s">
        <v>21411</v>
      </c>
      <c r="AN1299" s="33"/>
      <c r="AO1299" s="33"/>
      <c r="AP1299" s="33" t="s">
        <v>11318</v>
      </c>
      <c r="AQ1299" s="33">
        <v>0</v>
      </c>
      <c r="AR1299" s="33"/>
      <c r="AS1299" s="33"/>
      <c r="AT1299" s="33"/>
      <c r="AU1299" s="33"/>
      <c r="AV1299" s="33"/>
      <c r="AW1299" s="33"/>
      <c r="AX1299" s="33"/>
      <c r="AY1299" s="33"/>
      <c r="AZ1299" s="33"/>
      <c r="BA1299" s="33"/>
      <c r="BB1299" s="33"/>
      <c r="BC1299" s="33" t="s">
        <v>11306</v>
      </c>
      <c r="BD1299" s="33" t="s">
        <v>11318</v>
      </c>
      <c r="BE1299" s="33"/>
      <c r="BF1299" s="33"/>
      <c r="BG1299" s="33"/>
      <c r="BH1299" s="33"/>
      <c r="BI1299" s="33"/>
      <c r="BJ1299" s="33">
        <v>0</v>
      </c>
      <c r="BK1299" s="33" t="s">
        <v>31</v>
      </c>
      <c r="BL1299" s="33"/>
      <c r="BM1299" s="33" t="s">
        <v>22259</v>
      </c>
    </row>
    <row r="1300" spans="1:65" x14ac:dyDescent="0.25">
      <c r="A1300" s="33" t="s">
        <v>21412</v>
      </c>
      <c r="B1300" s="33" t="s">
        <v>21413</v>
      </c>
      <c r="C1300" s="33" t="s">
        <v>21414</v>
      </c>
      <c r="D1300" s="33" t="s">
        <v>13574</v>
      </c>
      <c r="E1300" s="33"/>
      <c r="F1300" s="33" t="s">
        <v>11550</v>
      </c>
      <c r="G1300" s="33">
        <v>150</v>
      </c>
      <c r="H1300" s="33">
        <v>0</v>
      </c>
      <c r="I1300" s="33"/>
      <c r="J1300" s="33" t="s">
        <v>11304</v>
      </c>
      <c r="K1300" s="33" t="s">
        <v>11306</v>
      </c>
      <c r="L1300" s="33">
        <v>105</v>
      </c>
      <c r="M1300" s="33"/>
      <c r="N1300" s="33"/>
      <c r="O1300" s="33"/>
      <c r="P1300" s="33" t="s">
        <v>11306</v>
      </c>
      <c r="Q1300" s="33" t="s">
        <v>11306</v>
      </c>
      <c r="R1300" s="33">
        <v>0</v>
      </c>
      <c r="S1300" s="33">
        <v>0</v>
      </c>
      <c r="T1300" s="33"/>
      <c r="U1300" s="33"/>
      <c r="V1300" s="33"/>
      <c r="W1300" s="33"/>
      <c r="X1300" s="33"/>
      <c r="Y1300" s="33" t="s">
        <v>11308</v>
      </c>
      <c r="Z1300" s="33">
        <v>0</v>
      </c>
      <c r="AA1300" s="33">
        <v>0</v>
      </c>
      <c r="AB1300" s="33">
        <v>0</v>
      </c>
      <c r="AC1300" s="33">
        <v>0</v>
      </c>
      <c r="AD1300" s="33" t="s">
        <v>11803</v>
      </c>
      <c r="AE1300" s="33"/>
      <c r="AF1300" s="33"/>
      <c r="AG1300" s="33"/>
      <c r="AH1300" s="33"/>
      <c r="AI1300" s="33"/>
      <c r="AJ1300" s="33"/>
      <c r="AK1300" s="33"/>
      <c r="AL1300" s="33" t="s">
        <v>21307</v>
      </c>
      <c r="AM1300" s="33" t="s">
        <v>21415</v>
      </c>
      <c r="AN1300" s="33"/>
      <c r="AO1300" s="33"/>
      <c r="AP1300" s="33" t="s">
        <v>11318</v>
      </c>
      <c r="AQ1300" s="33">
        <v>0</v>
      </c>
      <c r="AR1300" s="33"/>
      <c r="AS1300" s="33"/>
      <c r="AT1300" s="33"/>
      <c r="AU1300" s="33"/>
      <c r="AV1300" s="33"/>
      <c r="AW1300" s="33"/>
      <c r="AX1300" s="33"/>
      <c r="AY1300" s="33"/>
      <c r="AZ1300" s="33"/>
      <c r="BA1300" s="33"/>
      <c r="BB1300" s="33"/>
      <c r="BC1300" s="33" t="s">
        <v>11306</v>
      </c>
      <c r="BD1300" s="33" t="s">
        <v>11318</v>
      </c>
      <c r="BE1300" s="33"/>
      <c r="BF1300" s="33"/>
      <c r="BG1300" s="33"/>
      <c r="BH1300" s="33"/>
      <c r="BI1300" s="33"/>
      <c r="BJ1300" s="33">
        <v>0</v>
      </c>
      <c r="BK1300" s="33" t="s">
        <v>31</v>
      </c>
      <c r="BL1300" s="33"/>
      <c r="BM1300" s="33" t="s">
        <v>22259</v>
      </c>
    </row>
    <row r="1301" spans="1:65" x14ac:dyDescent="0.25">
      <c r="A1301" s="33" t="s">
        <v>21416</v>
      </c>
      <c r="B1301" s="33" t="s">
        <v>21417</v>
      </c>
      <c r="C1301" s="33" t="s">
        <v>21418</v>
      </c>
      <c r="D1301" s="33" t="s">
        <v>13574</v>
      </c>
      <c r="E1301" s="33"/>
      <c r="F1301" s="33" t="s">
        <v>11550</v>
      </c>
      <c r="G1301" s="33">
        <v>150</v>
      </c>
      <c r="H1301" s="33">
        <v>0</v>
      </c>
      <c r="I1301" s="33"/>
      <c r="J1301" s="33" t="s">
        <v>11304</v>
      </c>
      <c r="K1301" s="33" t="s">
        <v>13375</v>
      </c>
      <c r="L1301" s="33">
        <v>105</v>
      </c>
      <c r="M1301" s="33"/>
      <c r="N1301" s="33"/>
      <c r="O1301" s="33"/>
      <c r="P1301" s="33" t="s">
        <v>11306</v>
      </c>
      <c r="Q1301" s="33" t="s">
        <v>11306</v>
      </c>
      <c r="R1301" s="33">
        <v>0</v>
      </c>
      <c r="S1301" s="33">
        <v>0</v>
      </c>
      <c r="T1301" s="33"/>
      <c r="U1301" s="33"/>
      <c r="V1301" s="33"/>
      <c r="W1301" s="33"/>
      <c r="X1301" s="33"/>
      <c r="Y1301" s="33" t="s">
        <v>11308</v>
      </c>
      <c r="Z1301" s="33">
        <v>0</v>
      </c>
      <c r="AA1301" s="33">
        <v>0</v>
      </c>
      <c r="AB1301" s="33">
        <v>0</v>
      </c>
      <c r="AC1301" s="33">
        <v>0</v>
      </c>
      <c r="AD1301" s="33" t="s">
        <v>11803</v>
      </c>
      <c r="AE1301" s="33"/>
      <c r="AF1301" s="33"/>
      <c r="AG1301" s="33"/>
      <c r="AH1301" s="33"/>
      <c r="AI1301" s="33"/>
      <c r="AJ1301" s="33"/>
      <c r="AK1301" s="33"/>
      <c r="AL1301" s="33" t="s">
        <v>21307</v>
      </c>
      <c r="AM1301" s="33" t="s">
        <v>21419</v>
      </c>
      <c r="AN1301" s="33"/>
      <c r="AO1301" s="33"/>
      <c r="AP1301" s="33" t="s">
        <v>11318</v>
      </c>
      <c r="AQ1301" s="33">
        <v>0</v>
      </c>
      <c r="AR1301" s="33"/>
      <c r="AS1301" s="33"/>
      <c r="AT1301" s="33"/>
      <c r="AU1301" s="33"/>
      <c r="AV1301" s="33"/>
      <c r="AW1301" s="33"/>
      <c r="AX1301" s="33"/>
      <c r="AY1301" s="33"/>
      <c r="AZ1301" s="33"/>
      <c r="BA1301" s="33"/>
      <c r="BB1301" s="33"/>
      <c r="BC1301" s="33" t="s">
        <v>11306</v>
      </c>
      <c r="BD1301" s="33" t="s">
        <v>11318</v>
      </c>
      <c r="BE1301" s="33"/>
      <c r="BF1301" s="33"/>
      <c r="BG1301" s="33"/>
      <c r="BH1301" s="33"/>
      <c r="BI1301" s="33"/>
      <c r="BJ1301" s="33">
        <v>0</v>
      </c>
      <c r="BK1301" s="33" t="s">
        <v>31</v>
      </c>
      <c r="BL1301" s="33"/>
      <c r="BM1301" s="33" t="s">
        <v>22259</v>
      </c>
    </row>
    <row r="1302" spans="1:65" x14ac:dyDescent="0.25">
      <c r="A1302" s="33" t="s">
        <v>21420</v>
      </c>
      <c r="B1302" s="33" t="s">
        <v>21421</v>
      </c>
      <c r="C1302" s="33" t="s">
        <v>21422</v>
      </c>
      <c r="D1302" s="33" t="s">
        <v>13574</v>
      </c>
      <c r="E1302" s="33"/>
      <c r="F1302" s="33" t="s">
        <v>11550</v>
      </c>
      <c r="G1302" s="33">
        <v>150</v>
      </c>
      <c r="H1302" s="33">
        <v>0</v>
      </c>
      <c r="I1302" s="33"/>
      <c r="J1302" s="33" t="s">
        <v>11304</v>
      </c>
      <c r="K1302" s="33" t="s">
        <v>12027</v>
      </c>
      <c r="L1302" s="33">
        <v>105</v>
      </c>
      <c r="M1302" s="33"/>
      <c r="N1302" s="33"/>
      <c r="O1302" s="33"/>
      <c r="P1302" s="33" t="s">
        <v>11306</v>
      </c>
      <c r="Q1302" s="33" t="s">
        <v>11306</v>
      </c>
      <c r="R1302" s="33">
        <v>0</v>
      </c>
      <c r="S1302" s="33">
        <v>0</v>
      </c>
      <c r="T1302" s="33"/>
      <c r="U1302" s="33"/>
      <c r="V1302" s="33"/>
      <c r="W1302" s="33"/>
      <c r="X1302" s="33"/>
      <c r="Y1302" s="33" t="s">
        <v>11308</v>
      </c>
      <c r="Z1302" s="33">
        <v>0</v>
      </c>
      <c r="AA1302" s="33">
        <v>0</v>
      </c>
      <c r="AB1302" s="33">
        <v>0</v>
      </c>
      <c r="AC1302" s="33">
        <v>0</v>
      </c>
      <c r="AD1302" s="33" t="s">
        <v>11803</v>
      </c>
      <c r="AE1302" s="33"/>
      <c r="AF1302" s="33"/>
      <c r="AG1302" s="33"/>
      <c r="AH1302" s="33"/>
      <c r="AI1302" s="33"/>
      <c r="AJ1302" s="33"/>
      <c r="AK1302" s="33"/>
      <c r="AL1302" s="33" t="s">
        <v>21307</v>
      </c>
      <c r="AM1302" s="33" t="s">
        <v>21423</v>
      </c>
      <c r="AN1302" s="33"/>
      <c r="AO1302" s="33"/>
      <c r="AP1302" s="33" t="s">
        <v>11318</v>
      </c>
      <c r="AQ1302" s="33">
        <v>0</v>
      </c>
      <c r="AR1302" s="33"/>
      <c r="AS1302" s="33"/>
      <c r="AT1302" s="33"/>
      <c r="AU1302" s="33"/>
      <c r="AV1302" s="33"/>
      <c r="AW1302" s="33"/>
      <c r="AX1302" s="33"/>
      <c r="AY1302" s="33"/>
      <c r="AZ1302" s="33"/>
      <c r="BA1302" s="33"/>
      <c r="BB1302" s="33"/>
      <c r="BC1302" s="33" t="s">
        <v>11306</v>
      </c>
      <c r="BD1302" s="33" t="s">
        <v>11318</v>
      </c>
      <c r="BE1302" s="33"/>
      <c r="BF1302" s="33"/>
      <c r="BG1302" s="33"/>
      <c r="BH1302" s="33"/>
      <c r="BI1302" s="33"/>
      <c r="BJ1302" s="33">
        <v>0</v>
      </c>
      <c r="BK1302" s="33" t="s">
        <v>31</v>
      </c>
      <c r="BL1302" s="33"/>
      <c r="BM1302" s="33" t="s">
        <v>22259</v>
      </c>
    </row>
    <row r="1303" spans="1:65" x14ac:dyDescent="0.25">
      <c r="A1303" s="33" t="s">
        <v>21424</v>
      </c>
      <c r="B1303" s="33" t="s">
        <v>21425</v>
      </c>
      <c r="C1303" s="33" t="s">
        <v>21426</v>
      </c>
      <c r="D1303" s="33" t="s">
        <v>13574</v>
      </c>
      <c r="E1303" s="33"/>
      <c r="F1303" s="33" t="s">
        <v>11550</v>
      </c>
      <c r="G1303" s="33">
        <v>150</v>
      </c>
      <c r="H1303" s="33">
        <v>0</v>
      </c>
      <c r="I1303" s="33"/>
      <c r="J1303" s="33" t="s">
        <v>11304</v>
      </c>
      <c r="K1303" s="33" t="s">
        <v>11306</v>
      </c>
      <c r="L1303" s="33">
        <v>105</v>
      </c>
      <c r="M1303" s="33"/>
      <c r="N1303" s="33"/>
      <c r="O1303" s="33"/>
      <c r="P1303" s="33" t="s">
        <v>11306</v>
      </c>
      <c r="Q1303" s="33" t="s">
        <v>11306</v>
      </c>
      <c r="R1303" s="33">
        <v>0</v>
      </c>
      <c r="S1303" s="33">
        <v>0</v>
      </c>
      <c r="T1303" s="33"/>
      <c r="U1303" s="33"/>
      <c r="V1303" s="33"/>
      <c r="W1303" s="33"/>
      <c r="X1303" s="33"/>
      <c r="Y1303" s="33" t="s">
        <v>11308</v>
      </c>
      <c r="Z1303" s="33">
        <v>0</v>
      </c>
      <c r="AA1303" s="33">
        <v>0</v>
      </c>
      <c r="AB1303" s="33">
        <v>0</v>
      </c>
      <c r="AC1303" s="33">
        <v>0</v>
      </c>
      <c r="AD1303" s="33" t="s">
        <v>11803</v>
      </c>
      <c r="AE1303" s="33"/>
      <c r="AF1303" s="33"/>
      <c r="AG1303" s="33"/>
      <c r="AH1303" s="33"/>
      <c r="AI1303" s="33"/>
      <c r="AJ1303" s="33"/>
      <c r="AK1303" s="33"/>
      <c r="AL1303" s="33" t="s">
        <v>21307</v>
      </c>
      <c r="AM1303" s="33" t="s">
        <v>21427</v>
      </c>
      <c r="AN1303" s="33"/>
      <c r="AO1303" s="33"/>
      <c r="AP1303" s="33" t="s">
        <v>11318</v>
      </c>
      <c r="AQ1303" s="33">
        <v>0</v>
      </c>
      <c r="AR1303" s="33"/>
      <c r="AS1303" s="33"/>
      <c r="AT1303" s="33"/>
      <c r="AU1303" s="33"/>
      <c r="AV1303" s="33"/>
      <c r="AW1303" s="33"/>
      <c r="AX1303" s="33"/>
      <c r="AY1303" s="33"/>
      <c r="AZ1303" s="33"/>
      <c r="BA1303" s="33"/>
      <c r="BB1303" s="33"/>
      <c r="BC1303" s="33" t="s">
        <v>11306</v>
      </c>
      <c r="BD1303" s="33" t="s">
        <v>11318</v>
      </c>
      <c r="BE1303" s="33"/>
      <c r="BF1303" s="33"/>
      <c r="BG1303" s="33"/>
      <c r="BH1303" s="33"/>
      <c r="BI1303" s="33"/>
      <c r="BJ1303" s="33">
        <v>0</v>
      </c>
      <c r="BK1303" s="33" t="s">
        <v>31</v>
      </c>
      <c r="BL1303" s="33"/>
      <c r="BM1303" s="33" t="s">
        <v>22259</v>
      </c>
    </row>
    <row r="1304" spans="1:65" x14ac:dyDescent="0.25">
      <c r="A1304" s="33" t="s">
        <v>21428</v>
      </c>
      <c r="B1304" s="33" t="s">
        <v>21429</v>
      </c>
      <c r="C1304" s="33" t="s">
        <v>21430</v>
      </c>
      <c r="D1304" s="33" t="s">
        <v>13574</v>
      </c>
      <c r="E1304" s="33"/>
      <c r="F1304" s="33" t="s">
        <v>11550</v>
      </c>
      <c r="G1304" s="33">
        <v>150</v>
      </c>
      <c r="H1304" s="33">
        <v>0</v>
      </c>
      <c r="I1304" s="33"/>
      <c r="J1304" s="33" t="s">
        <v>11304</v>
      </c>
      <c r="K1304" s="33" t="s">
        <v>11306</v>
      </c>
      <c r="L1304" s="33">
        <v>105</v>
      </c>
      <c r="M1304" s="33"/>
      <c r="N1304" s="33"/>
      <c r="O1304" s="33"/>
      <c r="P1304" s="33" t="s">
        <v>11306</v>
      </c>
      <c r="Q1304" s="33" t="s">
        <v>11306</v>
      </c>
      <c r="R1304" s="33">
        <v>0</v>
      </c>
      <c r="S1304" s="33">
        <v>0</v>
      </c>
      <c r="T1304" s="33"/>
      <c r="U1304" s="33"/>
      <c r="V1304" s="33"/>
      <c r="W1304" s="33"/>
      <c r="X1304" s="33"/>
      <c r="Y1304" s="33" t="s">
        <v>11308</v>
      </c>
      <c r="Z1304" s="33">
        <v>0</v>
      </c>
      <c r="AA1304" s="33">
        <v>0</v>
      </c>
      <c r="AB1304" s="33">
        <v>0</v>
      </c>
      <c r="AC1304" s="33">
        <v>0</v>
      </c>
      <c r="AD1304" s="33" t="s">
        <v>11803</v>
      </c>
      <c r="AE1304" s="33"/>
      <c r="AF1304" s="33"/>
      <c r="AG1304" s="33"/>
      <c r="AH1304" s="33"/>
      <c r="AI1304" s="33"/>
      <c r="AJ1304" s="33"/>
      <c r="AK1304" s="33"/>
      <c r="AL1304" s="33" t="s">
        <v>21307</v>
      </c>
      <c r="AM1304" s="33" t="s">
        <v>21431</v>
      </c>
      <c r="AN1304" s="33"/>
      <c r="AO1304" s="33"/>
      <c r="AP1304" s="33" t="s">
        <v>11318</v>
      </c>
      <c r="AQ1304" s="33">
        <v>0</v>
      </c>
      <c r="AR1304" s="33"/>
      <c r="AS1304" s="33"/>
      <c r="AT1304" s="33"/>
      <c r="AU1304" s="33"/>
      <c r="AV1304" s="33"/>
      <c r="AW1304" s="33"/>
      <c r="AX1304" s="33"/>
      <c r="AY1304" s="33"/>
      <c r="AZ1304" s="33"/>
      <c r="BA1304" s="33"/>
      <c r="BB1304" s="33"/>
      <c r="BC1304" s="33" t="s">
        <v>11306</v>
      </c>
      <c r="BD1304" s="33" t="s">
        <v>11318</v>
      </c>
      <c r="BE1304" s="33"/>
      <c r="BF1304" s="33"/>
      <c r="BG1304" s="33"/>
      <c r="BH1304" s="33"/>
      <c r="BI1304" s="33"/>
      <c r="BJ1304" s="33">
        <v>0</v>
      </c>
      <c r="BK1304" s="33" t="s">
        <v>31</v>
      </c>
      <c r="BL1304" s="33"/>
      <c r="BM1304" s="33" t="s">
        <v>22259</v>
      </c>
    </row>
    <row r="1305" spans="1:65" x14ac:dyDescent="0.25">
      <c r="A1305" s="33" t="s">
        <v>21432</v>
      </c>
      <c r="B1305" s="33" t="s">
        <v>21433</v>
      </c>
      <c r="C1305" s="33" t="s">
        <v>21434</v>
      </c>
      <c r="D1305" s="33" t="s">
        <v>13574</v>
      </c>
      <c r="E1305" s="33"/>
      <c r="F1305" s="33" t="s">
        <v>11550</v>
      </c>
      <c r="G1305" s="33">
        <v>150</v>
      </c>
      <c r="H1305" s="33">
        <v>0</v>
      </c>
      <c r="I1305" s="33"/>
      <c r="J1305" s="33" t="s">
        <v>11304</v>
      </c>
      <c r="K1305" s="33" t="s">
        <v>11306</v>
      </c>
      <c r="L1305" s="33">
        <v>105</v>
      </c>
      <c r="M1305" s="33"/>
      <c r="N1305" s="33"/>
      <c r="O1305" s="33"/>
      <c r="P1305" s="33" t="s">
        <v>11306</v>
      </c>
      <c r="Q1305" s="33" t="s">
        <v>11306</v>
      </c>
      <c r="R1305" s="33">
        <v>0</v>
      </c>
      <c r="S1305" s="33">
        <v>0</v>
      </c>
      <c r="T1305" s="33"/>
      <c r="U1305" s="33"/>
      <c r="V1305" s="33"/>
      <c r="W1305" s="33"/>
      <c r="X1305" s="33"/>
      <c r="Y1305" s="33" t="s">
        <v>11308</v>
      </c>
      <c r="Z1305" s="33">
        <v>0</v>
      </c>
      <c r="AA1305" s="33">
        <v>0</v>
      </c>
      <c r="AB1305" s="33">
        <v>0</v>
      </c>
      <c r="AC1305" s="33">
        <v>0</v>
      </c>
      <c r="AD1305" s="33" t="s">
        <v>11803</v>
      </c>
      <c r="AE1305" s="33"/>
      <c r="AF1305" s="33"/>
      <c r="AG1305" s="33"/>
      <c r="AH1305" s="33"/>
      <c r="AI1305" s="33"/>
      <c r="AJ1305" s="33"/>
      <c r="AK1305" s="33"/>
      <c r="AL1305" s="33" t="s">
        <v>21307</v>
      </c>
      <c r="AM1305" s="33" t="s">
        <v>21435</v>
      </c>
      <c r="AN1305" s="33"/>
      <c r="AO1305" s="33"/>
      <c r="AP1305" s="33" t="s">
        <v>11318</v>
      </c>
      <c r="AQ1305" s="33">
        <v>0</v>
      </c>
      <c r="AR1305" s="33"/>
      <c r="AS1305" s="33"/>
      <c r="AT1305" s="33"/>
      <c r="AU1305" s="33"/>
      <c r="AV1305" s="33"/>
      <c r="AW1305" s="33"/>
      <c r="AX1305" s="33"/>
      <c r="AY1305" s="33"/>
      <c r="AZ1305" s="33"/>
      <c r="BA1305" s="33"/>
      <c r="BB1305" s="33"/>
      <c r="BC1305" s="33" t="s">
        <v>11306</v>
      </c>
      <c r="BD1305" s="33" t="s">
        <v>11318</v>
      </c>
      <c r="BE1305" s="33"/>
      <c r="BF1305" s="33"/>
      <c r="BG1305" s="33"/>
      <c r="BH1305" s="33"/>
      <c r="BI1305" s="33"/>
      <c r="BJ1305" s="33">
        <v>0</v>
      </c>
      <c r="BK1305" s="33" t="s">
        <v>31</v>
      </c>
      <c r="BL1305" s="33"/>
      <c r="BM1305" s="33" t="s">
        <v>22259</v>
      </c>
    </row>
    <row r="1306" spans="1:65" x14ac:dyDescent="0.25">
      <c r="A1306" s="33" t="s">
        <v>21436</v>
      </c>
      <c r="B1306" s="33" t="s">
        <v>21437</v>
      </c>
      <c r="C1306" s="33" t="s">
        <v>21438</v>
      </c>
      <c r="D1306" s="33" t="s">
        <v>13574</v>
      </c>
      <c r="E1306" s="33" t="s">
        <v>11800</v>
      </c>
      <c r="F1306" s="33" t="s">
        <v>11550</v>
      </c>
      <c r="G1306" s="33">
        <v>338.8</v>
      </c>
      <c r="H1306" s="33">
        <v>0</v>
      </c>
      <c r="I1306" s="33"/>
      <c r="J1306" s="33" t="s">
        <v>11304</v>
      </c>
      <c r="K1306" s="33" t="s">
        <v>14781</v>
      </c>
      <c r="L1306" s="33">
        <v>120</v>
      </c>
      <c r="M1306" s="33"/>
      <c r="N1306" s="33"/>
      <c r="O1306" s="33"/>
      <c r="P1306" s="33" t="s">
        <v>11306</v>
      </c>
      <c r="Q1306" s="33" t="s">
        <v>11306</v>
      </c>
      <c r="R1306" s="33">
        <v>0</v>
      </c>
      <c r="S1306" s="33">
        <v>0</v>
      </c>
      <c r="T1306" s="33"/>
      <c r="U1306" s="33"/>
      <c r="V1306" s="33"/>
      <c r="W1306" s="33"/>
      <c r="X1306" s="33"/>
      <c r="Y1306" s="33" t="s">
        <v>11308</v>
      </c>
      <c r="Z1306" s="33">
        <v>0</v>
      </c>
      <c r="AA1306" s="33">
        <v>0</v>
      </c>
      <c r="AB1306" s="33">
        <v>0</v>
      </c>
      <c r="AC1306" s="33">
        <v>0</v>
      </c>
      <c r="AD1306" s="33" t="s">
        <v>11803</v>
      </c>
      <c r="AE1306" s="33" t="s">
        <v>21439</v>
      </c>
      <c r="AF1306" s="33" t="s">
        <v>21440</v>
      </c>
      <c r="AG1306" s="33" t="s">
        <v>21441</v>
      </c>
      <c r="AH1306" s="33" t="s">
        <v>21442</v>
      </c>
      <c r="AI1306" s="33" t="s">
        <v>21443</v>
      </c>
      <c r="AJ1306" s="33" t="s">
        <v>21444</v>
      </c>
      <c r="AK1306" s="33" t="s">
        <v>12774</v>
      </c>
      <c r="AL1306" s="33" t="s">
        <v>21307</v>
      </c>
      <c r="AM1306" s="33" t="s">
        <v>21445</v>
      </c>
      <c r="AN1306" s="33"/>
      <c r="AO1306" s="33" t="s">
        <v>11627</v>
      </c>
      <c r="AP1306" s="33" t="s">
        <v>11318</v>
      </c>
      <c r="AQ1306" s="33">
        <v>0</v>
      </c>
      <c r="AR1306" s="33"/>
      <c r="AS1306" s="33"/>
      <c r="AT1306" s="33"/>
      <c r="AU1306" s="33"/>
      <c r="AV1306" s="33"/>
      <c r="AW1306" s="33"/>
      <c r="AX1306" s="33"/>
      <c r="AY1306" s="33"/>
      <c r="AZ1306" s="33"/>
      <c r="BA1306" s="33"/>
      <c r="BB1306" s="33"/>
      <c r="BC1306" s="33" t="s">
        <v>11306</v>
      </c>
      <c r="BD1306" s="33" t="s">
        <v>11318</v>
      </c>
      <c r="BE1306" s="33"/>
      <c r="BF1306" s="33"/>
      <c r="BG1306" s="33"/>
      <c r="BH1306" s="33"/>
      <c r="BI1306" s="33"/>
      <c r="BJ1306" s="33">
        <v>0</v>
      </c>
      <c r="BK1306" s="33" t="s">
        <v>31</v>
      </c>
      <c r="BL1306" s="33"/>
      <c r="BM1306" s="33" t="s">
        <v>22259</v>
      </c>
    </row>
    <row r="1307" spans="1:65" x14ac:dyDescent="0.25">
      <c r="A1307" s="33" t="s">
        <v>21446</v>
      </c>
      <c r="B1307" s="33" t="s">
        <v>21447</v>
      </c>
      <c r="C1307" s="33" t="s">
        <v>21448</v>
      </c>
      <c r="D1307" s="33" t="s">
        <v>13574</v>
      </c>
      <c r="E1307" s="33" t="s">
        <v>11800</v>
      </c>
      <c r="F1307" s="33" t="s">
        <v>11550</v>
      </c>
      <c r="G1307" s="33">
        <v>338.8</v>
      </c>
      <c r="H1307" s="33">
        <v>0</v>
      </c>
      <c r="I1307" s="33"/>
      <c r="J1307" s="33" t="s">
        <v>11304</v>
      </c>
      <c r="K1307" s="33" t="s">
        <v>14781</v>
      </c>
      <c r="L1307" s="33">
        <v>120</v>
      </c>
      <c r="M1307" s="33"/>
      <c r="N1307" s="33"/>
      <c r="O1307" s="33"/>
      <c r="P1307" s="33" t="s">
        <v>11306</v>
      </c>
      <c r="Q1307" s="33" t="s">
        <v>11306</v>
      </c>
      <c r="R1307" s="33">
        <v>0</v>
      </c>
      <c r="S1307" s="33">
        <v>0</v>
      </c>
      <c r="T1307" s="33"/>
      <c r="U1307" s="33"/>
      <c r="V1307" s="33"/>
      <c r="W1307" s="33"/>
      <c r="X1307" s="33"/>
      <c r="Y1307" s="33" t="s">
        <v>11308</v>
      </c>
      <c r="Z1307" s="33">
        <v>0</v>
      </c>
      <c r="AA1307" s="33">
        <v>0</v>
      </c>
      <c r="AB1307" s="33">
        <v>0</v>
      </c>
      <c r="AC1307" s="33">
        <v>0</v>
      </c>
      <c r="AD1307" s="33" t="s">
        <v>11803</v>
      </c>
      <c r="AE1307" s="33" t="s">
        <v>21449</v>
      </c>
      <c r="AF1307" s="33" t="s">
        <v>21450</v>
      </c>
      <c r="AG1307" s="33" t="s">
        <v>21451</v>
      </c>
      <c r="AH1307" s="33" t="s">
        <v>21452</v>
      </c>
      <c r="AI1307" s="33" t="s">
        <v>21453</v>
      </c>
      <c r="AJ1307" s="33" t="s">
        <v>21454</v>
      </c>
      <c r="AK1307" s="33" t="s">
        <v>12774</v>
      </c>
      <c r="AL1307" s="33" t="s">
        <v>21307</v>
      </c>
      <c r="AM1307" s="33" t="s">
        <v>21455</v>
      </c>
      <c r="AN1307" s="33"/>
      <c r="AO1307" s="33" t="s">
        <v>11627</v>
      </c>
      <c r="AP1307" s="33" t="s">
        <v>11318</v>
      </c>
      <c r="AQ1307" s="33">
        <v>0</v>
      </c>
      <c r="AR1307" s="33"/>
      <c r="AS1307" s="33"/>
      <c r="AT1307" s="33"/>
      <c r="AU1307" s="33"/>
      <c r="AV1307" s="33"/>
      <c r="AW1307" s="33"/>
      <c r="AX1307" s="33"/>
      <c r="AY1307" s="33"/>
      <c r="AZ1307" s="33"/>
      <c r="BA1307" s="33"/>
      <c r="BB1307" s="33"/>
      <c r="BC1307" s="33" t="s">
        <v>11306</v>
      </c>
      <c r="BD1307" s="33" t="s">
        <v>11318</v>
      </c>
      <c r="BE1307" s="33"/>
      <c r="BF1307" s="33"/>
      <c r="BG1307" s="33"/>
      <c r="BH1307" s="33"/>
      <c r="BI1307" s="33"/>
      <c r="BJ1307" s="33">
        <v>0</v>
      </c>
      <c r="BK1307" s="33" t="s">
        <v>31</v>
      </c>
      <c r="BL1307" s="33"/>
      <c r="BM1307" s="33" t="s">
        <v>22259</v>
      </c>
    </row>
    <row r="1308" spans="1:65" x14ac:dyDescent="0.25">
      <c r="A1308" s="33" t="s">
        <v>21456</v>
      </c>
      <c r="B1308" s="33" t="s">
        <v>21457</v>
      </c>
      <c r="C1308" s="33" t="s">
        <v>21458</v>
      </c>
      <c r="D1308" s="33" t="s">
        <v>13574</v>
      </c>
      <c r="E1308" s="33" t="s">
        <v>11800</v>
      </c>
      <c r="F1308" s="33" t="s">
        <v>11550</v>
      </c>
      <c r="G1308" s="33">
        <v>338.8</v>
      </c>
      <c r="H1308" s="33">
        <v>0</v>
      </c>
      <c r="I1308" s="33"/>
      <c r="J1308" s="33" t="s">
        <v>11304</v>
      </c>
      <c r="K1308" s="33" t="s">
        <v>14781</v>
      </c>
      <c r="L1308" s="33">
        <v>120</v>
      </c>
      <c r="M1308" s="33"/>
      <c r="N1308" s="33"/>
      <c r="O1308" s="33"/>
      <c r="P1308" s="33" t="s">
        <v>11306</v>
      </c>
      <c r="Q1308" s="33" t="s">
        <v>11306</v>
      </c>
      <c r="R1308" s="33">
        <v>0</v>
      </c>
      <c r="S1308" s="33">
        <v>0</v>
      </c>
      <c r="T1308" s="33"/>
      <c r="U1308" s="33"/>
      <c r="V1308" s="33"/>
      <c r="W1308" s="33"/>
      <c r="X1308" s="33"/>
      <c r="Y1308" s="33" t="s">
        <v>11308</v>
      </c>
      <c r="Z1308" s="33">
        <v>0</v>
      </c>
      <c r="AA1308" s="33">
        <v>0</v>
      </c>
      <c r="AB1308" s="33">
        <v>0</v>
      </c>
      <c r="AC1308" s="33">
        <v>0</v>
      </c>
      <c r="AD1308" s="33" t="s">
        <v>11803</v>
      </c>
      <c r="AE1308" s="33" t="s">
        <v>21459</v>
      </c>
      <c r="AF1308" s="33" t="s">
        <v>21460</v>
      </c>
      <c r="AG1308" s="33" t="s">
        <v>21461</v>
      </c>
      <c r="AH1308" s="33" t="s">
        <v>21462</v>
      </c>
      <c r="AI1308" s="33" t="s">
        <v>21463</v>
      </c>
      <c r="AJ1308" s="33" t="s">
        <v>21464</v>
      </c>
      <c r="AK1308" s="33" t="s">
        <v>12774</v>
      </c>
      <c r="AL1308" s="33" t="s">
        <v>21307</v>
      </c>
      <c r="AM1308" s="33" t="s">
        <v>21465</v>
      </c>
      <c r="AN1308" s="33"/>
      <c r="AO1308" s="33" t="s">
        <v>11627</v>
      </c>
      <c r="AP1308" s="33" t="s">
        <v>11318</v>
      </c>
      <c r="AQ1308" s="33">
        <v>0</v>
      </c>
      <c r="AR1308" s="33"/>
      <c r="AS1308" s="33"/>
      <c r="AT1308" s="33"/>
      <c r="AU1308" s="33"/>
      <c r="AV1308" s="33"/>
      <c r="AW1308" s="33"/>
      <c r="AX1308" s="33"/>
      <c r="AY1308" s="33"/>
      <c r="AZ1308" s="33"/>
      <c r="BA1308" s="33"/>
      <c r="BB1308" s="33"/>
      <c r="BC1308" s="33" t="s">
        <v>11306</v>
      </c>
      <c r="BD1308" s="33" t="s">
        <v>11318</v>
      </c>
      <c r="BE1308" s="33"/>
      <c r="BF1308" s="33"/>
      <c r="BG1308" s="33"/>
      <c r="BH1308" s="33"/>
      <c r="BI1308" s="33"/>
      <c r="BJ1308" s="33">
        <v>0</v>
      </c>
      <c r="BK1308" s="33" t="s">
        <v>31</v>
      </c>
      <c r="BL1308" s="33"/>
      <c r="BM1308" s="33" t="s">
        <v>22259</v>
      </c>
    </row>
    <row r="1309" spans="1:65" x14ac:dyDescent="0.25">
      <c r="A1309" s="33" t="s">
        <v>21466</v>
      </c>
      <c r="B1309" s="33" t="s">
        <v>21467</v>
      </c>
      <c r="C1309" s="33" t="s">
        <v>21468</v>
      </c>
      <c r="D1309" s="33" t="s">
        <v>13574</v>
      </c>
      <c r="E1309" s="33" t="s">
        <v>11800</v>
      </c>
      <c r="F1309" s="33" t="s">
        <v>11550</v>
      </c>
      <c r="G1309" s="33">
        <v>328.7</v>
      </c>
      <c r="H1309" s="33">
        <v>0</v>
      </c>
      <c r="I1309" s="33"/>
      <c r="J1309" s="33" t="s">
        <v>11304</v>
      </c>
      <c r="K1309" s="33" t="s">
        <v>14781</v>
      </c>
      <c r="L1309" s="33">
        <v>120</v>
      </c>
      <c r="M1309" s="33"/>
      <c r="N1309" s="33"/>
      <c r="O1309" s="33"/>
      <c r="P1309" s="33" t="s">
        <v>11306</v>
      </c>
      <c r="Q1309" s="33" t="s">
        <v>11306</v>
      </c>
      <c r="R1309" s="33">
        <v>2.5</v>
      </c>
      <c r="S1309" s="33">
        <v>2.5</v>
      </c>
      <c r="T1309" s="33"/>
      <c r="U1309" s="33"/>
      <c r="V1309" s="33" t="s">
        <v>21278</v>
      </c>
      <c r="W1309" s="33"/>
      <c r="X1309" s="33"/>
      <c r="Y1309" s="33" t="s">
        <v>11308</v>
      </c>
      <c r="Z1309" s="33">
        <v>10</v>
      </c>
      <c r="AA1309" s="33">
        <v>14</v>
      </c>
      <c r="AB1309" s="33">
        <v>94</v>
      </c>
      <c r="AC1309" s="33">
        <v>0</v>
      </c>
      <c r="AD1309" s="33" t="s">
        <v>11803</v>
      </c>
      <c r="AE1309" s="33" t="s">
        <v>21469</v>
      </c>
      <c r="AF1309" s="33"/>
      <c r="AG1309" s="33"/>
      <c r="AH1309" s="33"/>
      <c r="AI1309" s="33"/>
      <c r="AJ1309" s="33"/>
      <c r="AK1309" s="33" t="s">
        <v>12774</v>
      </c>
      <c r="AL1309" s="33" t="s">
        <v>21307</v>
      </c>
      <c r="AM1309" s="33" t="s">
        <v>21470</v>
      </c>
      <c r="AN1309" s="33" t="s">
        <v>11500</v>
      </c>
      <c r="AO1309" s="33" t="s">
        <v>11627</v>
      </c>
      <c r="AP1309" s="33" t="s">
        <v>11318</v>
      </c>
      <c r="AQ1309" s="33">
        <v>0</v>
      </c>
      <c r="AR1309" s="33"/>
      <c r="AS1309" s="33"/>
      <c r="AT1309" s="33"/>
      <c r="AU1309" s="33"/>
      <c r="AV1309" s="33"/>
      <c r="AW1309" s="33"/>
      <c r="AX1309" s="33"/>
      <c r="AY1309" s="33"/>
      <c r="AZ1309" s="33"/>
      <c r="BA1309" s="33"/>
      <c r="BB1309" s="33"/>
      <c r="BC1309" s="33" t="s">
        <v>11306</v>
      </c>
      <c r="BD1309" s="33" t="s">
        <v>11318</v>
      </c>
      <c r="BE1309" s="33"/>
      <c r="BF1309" s="33"/>
      <c r="BG1309" s="33"/>
      <c r="BH1309" s="33"/>
      <c r="BI1309" s="33"/>
      <c r="BJ1309" s="33">
        <v>0</v>
      </c>
      <c r="BK1309" s="33" t="s">
        <v>31</v>
      </c>
      <c r="BL1309" s="33"/>
      <c r="BM1309" s="33" t="s">
        <v>22259</v>
      </c>
    </row>
    <row r="1310" spans="1:65" x14ac:dyDescent="0.25">
      <c r="A1310" s="33" t="s">
        <v>21471</v>
      </c>
      <c r="B1310" s="33" t="s">
        <v>6400</v>
      </c>
      <c r="C1310" s="33" t="s">
        <v>21472</v>
      </c>
      <c r="D1310" s="33" t="s">
        <v>13574</v>
      </c>
      <c r="E1310" s="33" t="s">
        <v>11800</v>
      </c>
      <c r="F1310" s="33" t="s">
        <v>11550</v>
      </c>
      <c r="G1310" s="33">
        <v>328.7</v>
      </c>
      <c r="H1310" s="33">
        <v>0</v>
      </c>
      <c r="I1310" s="33"/>
      <c r="J1310" s="33" t="s">
        <v>11304</v>
      </c>
      <c r="K1310" s="33" t="s">
        <v>14864</v>
      </c>
      <c r="L1310" s="33">
        <v>120</v>
      </c>
      <c r="M1310" s="33"/>
      <c r="N1310" s="33"/>
      <c r="O1310" s="33"/>
      <c r="P1310" s="33" t="s">
        <v>11306</v>
      </c>
      <c r="Q1310" s="33" t="s">
        <v>11306</v>
      </c>
      <c r="R1310" s="33">
        <v>2.5</v>
      </c>
      <c r="S1310" s="33">
        <v>2.5</v>
      </c>
      <c r="T1310" s="33"/>
      <c r="U1310" s="33"/>
      <c r="V1310" s="33" t="s">
        <v>21278</v>
      </c>
      <c r="W1310" s="33"/>
      <c r="X1310" s="33"/>
      <c r="Y1310" s="33" t="s">
        <v>11308</v>
      </c>
      <c r="Z1310" s="33">
        <v>10</v>
      </c>
      <c r="AA1310" s="33">
        <v>14</v>
      </c>
      <c r="AB1310" s="33">
        <v>94</v>
      </c>
      <c r="AC1310" s="33">
        <v>0</v>
      </c>
      <c r="AD1310" s="33" t="s">
        <v>11803</v>
      </c>
      <c r="AE1310" s="33" t="s">
        <v>21473</v>
      </c>
      <c r="AF1310" s="33"/>
      <c r="AG1310" s="33"/>
      <c r="AH1310" s="33"/>
      <c r="AI1310" s="33"/>
      <c r="AJ1310" s="33"/>
      <c r="AK1310" s="33" t="s">
        <v>12774</v>
      </c>
      <c r="AL1310" s="33" t="s">
        <v>21307</v>
      </c>
      <c r="AM1310" s="33" t="s">
        <v>21474</v>
      </c>
      <c r="AN1310" s="33" t="s">
        <v>11500</v>
      </c>
      <c r="AO1310" s="33" t="s">
        <v>11627</v>
      </c>
      <c r="AP1310" s="33" t="s">
        <v>11318</v>
      </c>
      <c r="AQ1310" s="33">
        <v>0</v>
      </c>
      <c r="AR1310" s="33"/>
      <c r="AS1310" s="33"/>
      <c r="AT1310" s="33"/>
      <c r="AU1310" s="33"/>
      <c r="AV1310" s="33"/>
      <c r="AW1310" s="33"/>
      <c r="AX1310" s="33"/>
      <c r="AY1310" s="33"/>
      <c r="AZ1310" s="33"/>
      <c r="BA1310" s="33"/>
      <c r="BB1310" s="33"/>
      <c r="BC1310" s="33" t="s">
        <v>11306</v>
      </c>
      <c r="BD1310" s="33" t="s">
        <v>11318</v>
      </c>
      <c r="BE1310" s="33"/>
      <c r="BF1310" s="33"/>
      <c r="BG1310" s="33"/>
      <c r="BH1310" s="33"/>
      <c r="BI1310" s="33"/>
      <c r="BJ1310" s="33">
        <v>0</v>
      </c>
      <c r="BK1310" s="33" t="s">
        <v>31</v>
      </c>
      <c r="BL1310" s="33"/>
      <c r="BM1310" s="33" t="s">
        <v>22259</v>
      </c>
    </row>
    <row r="1311" spans="1:65" x14ac:dyDescent="0.25">
      <c r="A1311" s="33" t="s">
        <v>21475</v>
      </c>
      <c r="B1311" s="33" t="s">
        <v>21476</v>
      </c>
      <c r="C1311" s="33" t="s">
        <v>21477</v>
      </c>
      <c r="D1311" s="33" t="s">
        <v>13574</v>
      </c>
      <c r="E1311" s="33" t="s">
        <v>11800</v>
      </c>
      <c r="F1311" s="33" t="s">
        <v>11550</v>
      </c>
      <c r="G1311" s="33">
        <v>328.7</v>
      </c>
      <c r="H1311" s="33">
        <v>0</v>
      </c>
      <c r="I1311" s="33"/>
      <c r="J1311" s="33" t="s">
        <v>11304</v>
      </c>
      <c r="K1311" s="33" t="s">
        <v>14781</v>
      </c>
      <c r="L1311" s="33">
        <v>120</v>
      </c>
      <c r="M1311" s="33"/>
      <c r="N1311" s="33"/>
      <c r="O1311" s="33"/>
      <c r="P1311" s="33" t="s">
        <v>11306</v>
      </c>
      <c r="Q1311" s="33" t="s">
        <v>11306</v>
      </c>
      <c r="R1311" s="33">
        <v>2.5</v>
      </c>
      <c r="S1311" s="33">
        <v>2.5</v>
      </c>
      <c r="T1311" s="33"/>
      <c r="U1311" s="33"/>
      <c r="V1311" s="33" t="s">
        <v>21278</v>
      </c>
      <c r="W1311" s="33"/>
      <c r="X1311" s="33"/>
      <c r="Y1311" s="33" t="s">
        <v>11308</v>
      </c>
      <c r="Z1311" s="33">
        <v>10</v>
      </c>
      <c r="AA1311" s="33">
        <v>14</v>
      </c>
      <c r="AB1311" s="33">
        <v>94</v>
      </c>
      <c r="AC1311" s="33">
        <v>0</v>
      </c>
      <c r="AD1311" s="33" t="s">
        <v>11803</v>
      </c>
      <c r="AE1311" s="33" t="s">
        <v>21478</v>
      </c>
      <c r="AF1311" s="33"/>
      <c r="AG1311" s="33"/>
      <c r="AH1311" s="33"/>
      <c r="AI1311" s="33"/>
      <c r="AJ1311" s="33"/>
      <c r="AK1311" s="33" t="s">
        <v>12774</v>
      </c>
      <c r="AL1311" s="33" t="s">
        <v>21307</v>
      </c>
      <c r="AM1311" s="33" t="s">
        <v>21479</v>
      </c>
      <c r="AN1311" s="33" t="s">
        <v>11500</v>
      </c>
      <c r="AO1311" s="33" t="s">
        <v>11627</v>
      </c>
      <c r="AP1311" s="33" t="s">
        <v>11318</v>
      </c>
      <c r="AQ1311" s="33">
        <v>0</v>
      </c>
      <c r="AR1311" s="33"/>
      <c r="AS1311" s="33"/>
      <c r="AT1311" s="33"/>
      <c r="AU1311" s="33"/>
      <c r="AV1311" s="33"/>
      <c r="AW1311" s="33"/>
      <c r="AX1311" s="33"/>
      <c r="AY1311" s="33"/>
      <c r="AZ1311" s="33"/>
      <c r="BA1311" s="33"/>
      <c r="BB1311" s="33"/>
      <c r="BC1311" s="33" t="s">
        <v>11306</v>
      </c>
      <c r="BD1311" s="33" t="s">
        <v>11318</v>
      </c>
      <c r="BE1311" s="33"/>
      <c r="BF1311" s="33"/>
      <c r="BG1311" s="33"/>
      <c r="BH1311" s="33"/>
      <c r="BI1311" s="33"/>
      <c r="BJ1311" s="33">
        <v>0</v>
      </c>
      <c r="BK1311" s="33" t="s">
        <v>31</v>
      </c>
      <c r="BL1311" s="33"/>
      <c r="BM1311" s="33" t="s">
        <v>22259</v>
      </c>
    </row>
    <row r="1312" spans="1:65" x14ac:dyDescent="0.25">
      <c r="A1312" s="33" t="s">
        <v>21480</v>
      </c>
      <c r="B1312" s="33" t="s">
        <v>21481</v>
      </c>
      <c r="C1312" s="33" t="s">
        <v>21482</v>
      </c>
      <c r="D1312" s="33" t="s">
        <v>13574</v>
      </c>
      <c r="E1312" s="33" t="s">
        <v>11800</v>
      </c>
      <c r="F1312" s="33" t="s">
        <v>11550</v>
      </c>
      <c r="G1312" s="33">
        <v>328.7</v>
      </c>
      <c r="H1312" s="33">
        <v>0</v>
      </c>
      <c r="I1312" s="33"/>
      <c r="J1312" s="33" t="s">
        <v>11304</v>
      </c>
      <c r="K1312" s="33" t="s">
        <v>14781</v>
      </c>
      <c r="L1312" s="33">
        <v>120</v>
      </c>
      <c r="M1312" s="33"/>
      <c r="N1312" s="33"/>
      <c r="O1312" s="33"/>
      <c r="P1312" s="33" t="s">
        <v>11306</v>
      </c>
      <c r="Q1312" s="33" t="s">
        <v>11306</v>
      </c>
      <c r="R1312" s="33">
        <v>2.5</v>
      </c>
      <c r="S1312" s="33">
        <v>2.5</v>
      </c>
      <c r="T1312" s="33"/>
      <c r="U1312" s="33"/>
      <c r="V1312" s="33" t="s">
        <v>21278</v>
      </c>
      <c r="W1312" s="33"/>
      <c r="X1312" s="33"/>
      <c r="Y1312" s="33" t="s">
        <v>11308</v>
      </c>
      <c r="Z1312" s="33">
        <v>10</v>
      </c>
      <c r="AA1312" s="33">
        <v>14</v>
      </c>
      <c r="AB1312" s="33">
        <v>94</v>
      </c>
      <c r="AC1312" s="33">
        <v>0</v>
      </c>
      <c r="AD1312" s="33" t="s">
        <v>11803</v>
      </c>
      <c r="AE1312" s="33" t="s">
        <v>21483</v>
      </c>
      <c r="AF1312" s="33"/>
      <c r="AG1312" s="33"/>
      <c r="AH1312" s="33"/>
      <c r="AI1312" s="33"/>
      <c r="AJ1312" s="33"/>
      <c r="AK1312" s="33" t="s">
        <v>12774</v>
      </c>
      <c r="AL1312" s="33" t="s">
        <v>21307</v>
      </c>
      <c r="AM1312" s="33" t="s">
        <v>21484</v>
      </c>
      <c r="AN1312" s="33" t="s">
        <v>11500</v>
      </c>
      <c r="AO1312" s="33" t="s">
        <v>11627</v>
      </c>
      <c r="AP1312" s="33" t="s">
        <v>11318</v>
      </c>
      <c r="AQ1312" s="33">
        <v>0</v>
      </c>
      <c r="AR1312" s="33"/>
      <c r="AS1312" s="33"/>
      <c r="AT1312" s="33"/>
      <c r="AU1312" s="33"/>
      <c r="AV1312" s="33"/>
      <c r="AW1312" s="33"/>
      <c r="AX1312" s="33"/>
      <c r="AY1312" s="33"/>
      <c r="AZ1312" s="33"/>
      <c r="BA1312" s="33"/>
      <c r="BB1312" s="33"/>
      <c r="BC1312" s="33" t="s">
        <v>11306</v>
      </c>
      <c r="BD1312" s="33" t="s">
        <v>11318</v>
      </c>
      <c r="BE1312" s="33"/>
      <c r="BF1312" s="33"/>
      <c r="BG1312" s="33"/>
      <c r="BH1312" s="33"/>
      <c r="BI1312" s="33"/>
      <c r="BJ1312" s="33">
        <v>0</v>
      </c>
      <c r="BK1312" s="33" t="s">
        <v>31</v>
      </c>
      <c r="BL1312" s="33"/>
      <c r="BM1312" s="33" t="s">
        <v>22259</v>
      </c>
    </row>
    <row r="1313" spans="1:65" x14ac:dyDescent="0.25">
      <c r="A1313" s="33" t="s">
        <v>21485</v>
      </c>
      <c r="B1313" s="33" t="s">
        <v>4080</v>
      </c>
      <c r="C1313" s="33" t="s">
        <v>21486</v>
      </c>
      <c r="D1313" s="33" t="s">
        <v>13574</v>
      </c>
      <c r="E1313" s="33" t="s">
        <v>11800</v>
      </c>
      <c r="F1313" s="33" t="s">
        <v>11550</v>
      </c>
      <c r="G1313" s="33">
        <v>328.7</v>
      </c>
      <c r="H1313" s="33">
        <v>0</v>
      </c>
      <c r="I1313" s="33"/>
      <c r="J1313" s="33" t="s">
        <v>11304</v>
      </c>
      <c r="K1313" s="33" t="s">
        <v>14864</v>
      </c>
      <c r="L1313" s="33">
        <v>120</v>
      </c>
      <c r="M1313" s="33"/>
      <c r="N1313" s="33"/>
      <c r="O1313" s="33"/>
      <c r="P1313" s="33" t="s">
        <v>11306</v>
      </c>
      <c r="Q1313" s="33" t="s">
        <v>11306</v>
      </c>
      <c r="R1313" s="33">
        <v>2.5</v>
      </c>
      <c r="S1313" s="33">
        <v>2.5</v>
      </c>
      <c r="T1313" s="33"/>
      <c r="U1313" s="33"/>
      <c r="V1313" s="33" t="s">
        <v>21278</v>
      </c>
      <c r="W1313" s="33"/>
      <c r="X1313" s="33"/>
      <c r="Y1313" s="33" t="s">
        <v>11308</v>
      </c>
      <c r="Z1313" s="33">
        <v>10</v>
      </c>
      <c r="AA1313" s="33">
        <v>14</v>
      </c>
      <c r="AB1313" s="33">
        <v>94</v>
      </c>
      <c r="AC1313" s="33">
        <v>0</v>
      </c>
      <c r="AD1313" s="33" t="s">
        <v>11803</v>
      </c>
      <c r="AE1313" s="33" t="s">
        <v>21487</v>
      </c>
      <c r="AF1313" s="33"/>
      <c r="AG1313" s="33"/>
      <c r="AH1313" s="33"/>
      <c r="AI1313" s="33"/>
      <c r="AJ1313" s="33"/>
      <c r="AK1313" s="33" t="s">
        <v>12774</v>
      </c>
      <c r="AL1313" s="33" t="s">
        <v>21307</v>
      </c>
      <c r="AM1313" s="33" t="s">
        <v>21488</v>
      </c>
      <c r="AN1313" s="33" t="s">
        <v>11500</v>
      </c>
      <c r="AO1313" s="33" t="s">
        <v>11627</v>
      </c>
      <c r="AP1313" s="33" t="s">
        <v>11318</v>
      </c>
      <c r="AQ1313" s="33">
        <v>0</v>
      </c>
      <c r="AR1313" s="33"/>
      <c r="AS1313" s="33"/>
      <c r="AT1313" s="33"/>
      <c r="AU1313" s="33"/>
      <c r="AV1313" s="33"/>
      <c r="AW1313" s="33"/>
      <c r="AX1313" s="33"/>
      <c r="AY1313" s="33"/>
      <c r="AZ1313" s="33"/>
      <c r="BA1313" s="33"/>
      <c r="BB1313" s="33"/>
      <c r="BC1313" s="33" t="s">
        <v>11306</v>
      </c>
      <c r="BD1313" s="33" t="s">
        <v>11318</v>
      </c>
      <c r="BE1313" s="33"/>
      <c r="BF1313" s="33"/>
      <c r="BG1313" s="33"/>
      <c r="BH1313" s="33"/>
      <c r="BI1313" s="33"/>
      <c r="BJ1313" s="33">
        <v>0</v>
      </c>
      <c r="BK1313" s="33" t="s">
        <v>31</v>
      </c>
      <c r="BL1313" s="33"/>
      <c r="BM1313" s="33" t="s">
        <v>22259</v>
      </c>
    </row>
    <row r="1314" spans="1:65" x14ac:dyDescent="0.25">
      <c r="A1314" s="33" t="s">
        <v>21489</v>
      </c>
      <c r="B1314" s="33" t="s">
        <v>1081</v>
      </c>
      <c r="C1314" s="33" t="s">
        <v>21490</v>
      </c>
      <c r="D1314" s="33" t="s">
        <v>13574</v>
      </c>
      <c r="E1314" s="33" t="s">
        <v>11800</v>
      </c>
      <c r="F1314" s="33" t="s">
        <v>11550</v>
      </c>
      <c r="G1314" s="33">
        <v>328.7</v>
      </c>
      <c r="H1314" s="33">
        <v>0</v>
      </c>
      <c r="I1314" s="33"/>
      <c r="J1314" s="33" t="s">
        <v>11304</v>
      </c>
      <c r="K1314" s="33" t="s">
        <v>15691</v>
      </c>
      <c r="L1314" s="33">
        <v>120</v>
      </c>
      <c r="M1314" s="33"/>
      <c r="N1314" s="33"/>
      <c r="O1314" s="33"/>
      <c r="P1314" s="33" t="s">
        <v>11306</v>
      </c>
      <c r="Q1314" s="33" t="s">
        <v>11306</v>
      </c>
      <c r="R1314" s="33">
        <v>2.5</v>
      </c>
      <c r="S1314" s="33">
        <v>2.5</v>
      </c>
      <c r="T1314" s="33"/>
      <c r="U1314" s="33"/>
      <c r="V1314" s="33" t="s">
        <v>21491</v>
      </c>
      <c r="W1314" s="33"/>
      <c r="X1314" s="33"/>
      <c r="Y1314" s="33" t="s">
        <v>11308</v>
      </c>
      <c r="Z1314" s="33">
        <v>14</v>
      </c>
      <c r="AA1314" s="33">
        <v>10</v>
      </c>
      <c r="AB1314" s="33">
        <v>94</v>
      </c>
      <c r="AC1314" s="33">
        <v>0</v>
      </c>
      <c r="AD1314" s="33" t="s">
        <v>11803</v>
      </c>
      <c r="AE1314" s="33" t="s">
        <v>21492</v>
      </c>
      <c r="AF1314" s="33"/>
      <c r="AG1314" s="33"/>
      <c r="AH1314" s="33"/>
      <c r="AI1314" s="33"/>
      <c r="AJ1314" s="33"/>
      <c r="AK1314" s="33" t="s">
        <v>12774</v>
      </c>
      <c r="AL1314" s="33" t="s">
        <v>21307</v>
      </c>
      <c r="AM1314" s="33" t="s">
        <v>21493</v>
      </c>
      <c r="AN1314" s="33" t="s">
        <v>11500</v>
      </c>
      <c r="AO1314" s="33" t="s">
        <v>11627</v>
      </c>
      <c r="AP1314" s="33" t="s">
        <v>11318</v>
      </c>
      <c r="AQ1314" s="33">
        <v>0</v>
      </c>
      <c r="AR1314" s="33"/>
      <c r="AS1314" s="33"/>
      <c r="AT1314" s="33"/>
      <c r="AU1314" s="33"/>
      <c r="AV1314" s="33"/>
      <c r="AW1314" s="33"/>
      <c r="AX1314" s="33"/>
      <c r="AY1314" s="33"/>
      <c r="AZ1314" s="33"/>
      <c r="BA1314" s="33"/>
      <c r="BB1314" s="33"/>
      <c r="BC1314" s="33" t="s">
        <v>11306</v>
      </c>
      <c r="BD1314" s="33" t="s">
        <v>11318</v>
      </c>
      <c r="BE1314" s="33"/>
      <c r="BF1314" s="33"/>
      <c r="BG1314" s="33"/>
      <c r="BH1314" s="33"/>
      <c r="BI1314" s="33"/>
      <c r="BJ1314" s="33">
        <v>0</v>
      </c>
      <c r="BK1314" s="33" t="s">
        <v>31</v>
      </c>
      <c r="BL1314" s="33"/>
      <c r="BM1314" s="33" t="s">
        <v>22259</v>
      </c>
    </row>
    <row r="1315" spans="1:65" x14ac:dyDescent="0.25">
      <c r="A1315" s="33" t="s">
        <v>21494</v>
      </c>
      <c r="B1315" s="33" t="s">
        <v>21495</v>
      </c>
      <c r="C1315" s="33" t="s">
        <v>21496</v>
      </c>
      <c r="D1315" s="33" t="s">
        <v>13574</v>
      </c>
      <c r="E1315" s="33" t="s">
        <v>11800</v>
      </c>
      <c r="F1315" s="33" t="s">
        <v>11550</v>
      </c>
      <c r="G1315" s="33">
        <v>328.7</v>
      </c>
      <c r="H1315" s="33">
        <v>0</v>
      </c>
      <c r="I1315" s="33"/>
      <c r="J1315" s="33" t="s">
        <v>11304</v>
      </c>
      <c r="K1315" s="33" t="s">
        <v>14781</v>
      </c>
      <c r="L1315" s="33">
        <v>120</v>
      </c>
      <c r="M1315" s="33"/>
      <c r="N1315" s="33"/>
      <c r="O1315" s="33"/>
      <c r="P1315" s="33" t="s">
        <v>11306</v>
      </c>
      <c r="Q1315" s="33" t="s">
        <v>11306</v>
      </c>
      <c r="R1315" s="33">
        <v>2.5</v>
      </c>
      <c r="S1315" s="33">
        <v>2.5</v>
      </c>
      <c r="T1315" s="33"/>
      <c r="U1315" s="33"/>
      <c r="V1315" s="33" t="s">
        <v>21278</v>
      </c>
      <c r="W1315" s="33"/>
      <c r="X1315" s="33"/>
      <c r="Y1315" s="33" t="s">
        <v>11308</v>
      </c>
      <c r="Z1315" s="33">
        <v>10</v>
      </c>
      <c r="AA1315" s="33">
        <v>14</v>
      </c>
      <c r="AB1315" s="33">
        <v>94</v>
      </c>
      <c r="AC1315" s="33">
        <v>0</v>
      </c>
      <c r="AD1315" s="33" t="s">
        <v>11803</v>
      </c>
      <c r="AE1315" s="33" t="s">
        <v>21497</v>
      </c>
      <c r="AF1315" s="33"/>
      <c r="AG1315" s="33"/>
      <c r="AH1315" s="33"/>
      <c r="AI1315" s="33"/>
      <c r="AJ1315" s="33"/>
      <c r="AK1315" s="33" t="s">
        <v>12774</v>
      </c>
      <c r="AL1315" s="33" t="s">
        <v>21307</v>
      </c>
      <c r="AM1315" s="33" t="s">
        <v>21498</v>
      </c>
      <c r="AN1315" s="33" t="s">
        <v>11500</v>
      </c>
      <c r="AO1315" s="33" t="s">
        <v>11627</v>
      </c>
      <c r="AP1315" s="33" t="s">
        <v>11318</v>
      </c>
      <c r="AQ1315" s="33">
        <v>0</v>
      </c>
      <c r="AR1315" s="33"/>
      <c r="AS1315" s="33"/>
      <c r="AT1315" s="33"/>
      <c r="AU1315" s="33"/>
      <c r="AV1315" s="33"/>
      <c r="AW1315" s="33"/>
      <c r="AX1315" s="33"/>
      <c r="AY1315" s="33"/>
      <c r="AZ1315" s="33"/>
      <c r="BA1315" s="33"/>
      <c r="BB1315" s="33"/>
      <c r="BC1315" s="33" t="s">
        <v>11306</v>
      </c>
      <c r="BD1315" s="33" t="s">
        <v>11318</v>
      </c>
      <c r="BE1315" s="33"/>
      <c r="BF1315" s="33"/>
      <c r="BG1315" s="33"/>
      <c r="BH1315" s="33"/>
      <c r="BI1315" s="33"/>
      <c r="BJ1315" s="33">
        <v>0</v>
      </c>
      <c r="BK1315" s="33" t="s">
        <v>31</v>
      </c>
      <c r="BL1315" s="33"/>
      <c r="BM1315" s="33" t="s">
        <v>22259</v>
      </c>
    </row>
    <row r="1316" spans="1:65" x14ac:dyDescent="0.25">
      <c r="A1316" s="33" t="s">
        <v>21499</v>
      </c>
      <c r="B1316" s="33" t="s">
        <v>21500</v>
      </c>
      <c r="C1316" s="33" t="s">
        <v>21501</v>
      </c>
      <c r="D1316" s="33" t="s">
        <v>13574</v>
      </c>
      <c r="E1316" s="33" t="s">
        <v>11800</v>
      </c>
      <c r="F1316" s="33" t="s">
        <v>11550</v>
      </c>
      <c r="G1316" s="33">
        <v>328.7</v>
      </c>
      <c r="H1316" s="33">
        <v>0</v>
      </c>
      <c r="I1316" s="33"/>
      <c r="J1316" s="33" t="s">
        <v>11304</v>
      </c>
      <c r="K1316" s="33" t="s">
        <v>14781</v>
      </c>
      <c r="L1316" s="33">
        <v>120</v>
      </c>
      <c r="M1316" s="33"/>
      <c r="N1316" s="33"/>
      <c r="O1316" s="33"/>
      <c r="P1316" s="33" t="s">
        <v>11306</v>
      </c>
      <c r="Q1316" s="33" t="s">
        <v>11306</v>
      </c>
      <c r="R1316" s="33">
        <v>2.5</v>
      </c>
      <c r="S1316" s="33">
        <v>2.5</v>
      </c>
      <c r="T1316" s="33"/>
      <c r="U1316" s="33"/>
      <c r="V1316" s="33" t="s">
        <v>21278</v>
      </c>
      <c r="W1316" s="33"/>
      <c r="X1316" s="33"/>
      <c r="Y1316" s="33" t="s">
        <v>11308</v>
      </c>
      <c r="Z1316" s="33">
        <v>10</v>
      </c>
      <c r="AA1316" s="33">
        <v>14</v>
      </c>
      <c r="AB1316" s="33">
        <v>94</v>
      </c>
      <c r="AC1316" s="33">
        <v>0</v>
      </c>
      <c r="AD1316" s="33" t="s">
        <v>11803</v>
      </c>
      <c r="AE1316" s="33" t="s">
        <v>21502</v>
      </c>
      <c r="AF1316" s="33"/>
      <c r="AG1316" s="33"/>
      <c r="AH1316" s="33"/>
      <c r="AI1316" s="33"/>
      <c r="AJ1316" s="33"/>
      <c r="AK1316" s="33" t="s">
        <v>12774</v>
      </c>
      <c r="AL1316" s="33" t="s">
        <v>21307</v>
      </c>
      <c r="AM1316" s="33" t="s">
        <v>21503</v>
      </c>
      <c r="AN1316" s="33" t="s">
        <v>11500</v>
      </c>
      <c r="AO1316" s="33" t="s">
        <v>11627</v>
      </c>
      <c r="AP1316" s="33" t="s">
        <v>11318</v>
      </c>
      <c r="AQ1316" s="33">
        <v>0</v>
      </c>
      <c r="AR1316" s="33"/>
      <c r="AS1316" s="33"/>
      <c r="AT1316" s="33"/>
      <c r="AU1316" s="33"/>
      <c r="AV1316" s="33"/>
      <c r="AW1316" s="33"/>
      <c r="AX1316" s="33"/>
      <c r="AY1316" s="33"/>
      <c r="AZ1316" s="33"/>
      <c r="BA1316" s="33"/>
      <c r="BB1316" s="33"/>
      <c r="BC1316" s="33" t="s">
        <v>11306</v>
      </c>
      <c r="BD1316" s="33" t="s">
        <v>11318</v>
      </c>
      <c r="BE1316" s="33"/>
      <c r="BF1316" s="33"/>
      <c r="BG1316" s="33"/>
      <c r="BH1316" s="33"/>
      <c r="BI1316" s="33"/>
      <c r="BJ1316" s="33">
        <v>0</v>
      </c>
      <c r="BK1316" s="33" t="s">
        <v>31</v>
      </c>
      <c r="BL1316" s="33"/>
      <c r="BM1316" s="33" t="s">
        <v>22259</v>
      </c>
    </row>
    <row r="1317" spans="1:65" x14ac:dyDescent="0.25">
      <c r="A1317" s="33" t="s">
        <v>21504</v>
      </c>
      <c r="B1317" s="33" t="s">
        <v>4001</v>
      </c>
      <c r="C1317" s="33" t="s">
        <v>21505</v>
      </c>
      <c r="D1317" s="33" t="s">
        <v>13574</v>
      </c>
      <c r="E1317" s="33" t="s">
        <v>11800</v>
      </c>
      <c r="F1317" s="33" t="s">
        <v>11550</v>
      </c>
      <c r="G1317" s="33">
        <v>328.7</v>
      </c>
      <c r="H1317" s="33">
        <v>0</v>
      </c>
      <c r="I1317" s="33"/>
      <c r="J1317" s="33" t="s">
        <v>11304</v>
      </c>
      <c r="K1317" s="33" t="s">
        <v>14864</v>
      </c>
      <c r="L1317" s="33">
        <v>120</v>
      </c>
      <c r="M1317" s="33"/>
      <c r="N1317" s="33"/>
      <c r="O1317" s="33"/>
      <c r="P1317" s="33" t="s">
        <v>11306</v>
      </c>
      <c r="Q1317" s="33" t="s">
        <v>11306</v>
      </c>
      <c r="R1317" s="33">
        <v>2.5</v>
      </c>
      <c r="S1317" s="33">
        <v>2.5</v>
      </c>
      <c r="T1317" s="33"/>
      <c r="U1317" s="33"/>
      <c r="V1317" s="33" t="s">
        <v>21278</v>
      </c>
      <c r="W1317" s="33"/>
      <c r="X1317" s="33"/>
      <c r="Y1317" s="33" t="s">
        <v>11308</v>
      </c>
      <c r="Z1317" s="33">
        <v>10</v>
      </c>
      <c r="AA1317" s="33">
        <v>14</v>
      </c>
      <c r="AB1317" s="33">
        <v>94</v>
      </c>
      <c r="AC1317" s="33">
        <v>0</v>
      </c>
      <c r="AD1317" s="33" t="s">
        <v>11803</v>
      </c>
      <c r="AE1317" s="33" t="s">
        <v>21506</v>
      </c>
      <c r="AF1317" s="33"/>
      <c r="AG1317" s="33"/>
      <c r="AH1317" s="33"/>
      <c r="AI1317" s="33"/>
      <c r="AJ1317" s="33"/>
      <c r="AK1317" s="33" t="s">
        <v>12774</v>
      </c>
      <c r="AL1317" s="33" t="s">
        <v>21307</v>
      </c>
      <c r="AM1317" s="33" t="s">
        <v>21507</v>
      </c>
      <c r="AN1317" s="33" t="s">
        <v>11500</v>
      </c>
      <c r="AO1317" s="33" t="s">
        <v>11627</v>
      </c>
      <c r="AP1317" s="33" t="s">
        <v>11318</v>
      </c>
      <c r="AQ1317" s="33">
        <v>0</v>
      </c>
      <c r="AR1317" s="33"/>
      <c r="AS1317" s="33"/>
      <c r="AT1317" s="33"/>
      <c r="AU1317" s="33"/>
      <c r="AV1317" s="33"/>
      <c r="AW1317" s="33"/>
      <c r="AX1317" s="33"/>
      <c r="AY1317" s="33"/>
      <c r="AZ1317" s="33"/>
      <c r="BA1317" s="33"/>
      <c r="BB1317" s="33"/>
      <c r="BC1317" s="33" t="s">
        <v>11306</v>
      </c>
      <c r="BD1317" s="33" t="s">
        <v>11318</v>
      </c>
      <c r="BE1317" s="33"/>
      <c r="BF1317" s="33"/>
      <c r="BG1317" s="33"/>
      <c r="BH1317" s="33"/>
      <c r="BI1317" s="33"/>
      <c r="BJ1317" s="33">
        <v>0</v>
      </c>
      <c r="BK1317" s="33" t="s">
        <v>31</v>
      </c>
      <c r="BL1317" s="33"/>
      <c r="BM1317" s="33" t="s">
        <v>22259</v>
      </c>
    </row>
    <row r="1318" spans="1:65" x14ac:dyDescent="0.25">
      <c r="A1318" s="33" t="s">
        <v>21508</v>
      </c>
      <c r="B1318" s="33" t="s">
        <v>21509</v>
      </c>
      <c r="C1318" s="33" t="s">
        <v>21510</v>
      </c>
      <c r="D1318" s="33" t="s">
        <v>13574</v>
      </c>
      <c r="E1318" s="33" t="s">
        <v>11800</v>
      </c>
      <c r="F1318" s="33" t="s">
        <v>11550</v>
      </c>
      <c r="G1318" s="33">
        <v>328.7</v>
      </c>
      <c r="H1318" s="33">
        <v>0</v>
      </c>
      <c r="I1318" s="33"/>
      <c r="J1318" s="33" t="s">
        <v>11304</v>
      </c>
      <c r="K1318" s="33" t="s">
        <v>14781</v>
      </c>
      <c r="L1318" s="33">
        <v>120</v>
      </c>
      <c r="M1318" s="33"/>
      <c r="N1318" s="33"/>
      <c r="O1318" s="33"/>
      <c r="P1318" s="33" t="s">
        <v>11306</v>
      </c>
      <c r="Q1318" s="33" t="s">
        <v>11306</v>
      </c>
      <c r="R1318" s="33">
        <v>2.5</v>
      </c>
      <c r="S1318" s="33">
        <v>2.5</v>
      </c>
      <c r="T1318" s="33"/>
      <c r="U1318" s="33"/>
      <c r="V1318" s="33" t="s">
        <v>21278</v>
      </c>
      <c r="W1318" s="33"/>
      <c r="X1318" s="33"/>
      <c r="Y1318" s="33" t="s">
        <v>11308</v>
      </c>
      <c r="Z1318" s="33">
        <v>10</v>
      </c>
      <c r="AA1318" s="33">
        <v>14</v>
      </c>
      <c r="AB1318" s="33">
        <v>94</v>
      </c>
      <c r="AC1318" s="33">
        <v>0</v>
      </c>
      <c r="AD1318" s="33" t="s">
        <v>11803</v>
      </c>
      <c r="AE1318" s="33" t="s">
        <v>21511</v>
      </c>
      <c r="AF1318" s="33"/>
      <c r="AG1318" s="33"/>
      <c r="AH1318" s="33"/>
      <c r="AI1318" s="33"/>
      <c r="AJ1318" s="33"/>
      <c r="AK1318" s="33" t="s">
        <v>12774</v>
      </c>
      <c r="AL1318" s="33" t="s">
        <v>21307</v>
      </c>
      <c r="AM1318" s="33" t="s">
        <v>21512</v>
      </c>
      <c r="AN1318" s="33" t="s">
        <v>11500</v>
      </c>
      <c r="AO1318" s="33" t="s">
        <v>11627</v>
      </c>
      <c r="AP1318" s="33" t="s">
        <v>11318</v>
      </c>
      <c r="AQ1318" s="33">
        <v>0</v>
      </c>
      <c r="AR1318" s="33"/>
      <c r="AS1318" s="33"/>
      <c r="AT1318" s="33"/>
      <c r="AU1318" s="33"/>
      <c r="AV1318" s="33"/>
      <c r="AW1318" s="33"/>
      <c r="AX1318" s="33"/>
      <c r="AY1318" s="33"/>
      <c r="AZ1318" s="33"/>
      <c r="BA1318" s="33"/>
      <c r="BB1318" s="33"/>
      <c r="BC1318" s="33" t="s">
        <v>11306</v>
      </c>
      <c r="BD1318" s="33" t="s">
        <v>11318</v>
      </c>
      <c r="BE1318" s="33"/>
      <c r="BF1318" s="33"/>
      <c r="BG1318" s="33"/>
      <c r="BH1318" s="33"/>
      <c r="BI1318" s="33"/>
      <c r="BJ1318" s="33">
        <v>0</v>
      </c>
      <c r="BK1318" s="33" t="s">
        <v>31</v>
      </c>
      <c r="BL1318" s="33"/>
      <c r="BM1318" s="33" t="s">
        <v>22259</v>
      </c>
    </row>
    <row r="1319" spans="1:65" x14ac:dyDescent="0.25">
      <c r="A1319" s="33" t="s">
        <v>21513</v>
      </c>
      <c r="B1319" s="33" t="s">
        <v>21514</v>
      </c>
      <c r="C1319" s="33" t="s">
        <v>21515</v>
      </c>
      <c r="D1319" s="33" t="s">
        <v>13574</v>
      </c>
      <c r="E1319" s="33" t="s">
        <v>11800</v>
      </c>
      <c r="F1319" s="33" t="s">
        <v>11550</v>
      </c>
      <c r="G1319" s="33">
        <v>328.7</v>
      </c>
      <c r="H1319" s="33">
        <v>0</v>
      </c>
      <c r="I1319" s="33"/>
      <c r="J1319" s="33" t="s">
        <v>11304</v>
      </c>
      <c r="K1319" s="33" t="s">
        <v>14781</v>
      </c>
      <c r="L1319" s="33">
        <v>120</v>
      </c>
      <c r="M1319" s="33"/>
      <c r="N1319" s="33"/>
      <c r="O1319" s="33"/>
      <c r="P1319" s="33" t="s">
        <v>11306</v>
      </c>
      <c r="Q1319" s="33" t="s">
        <v>11306</v>
      </c>
      <c r="R1319" s="33">
        <v>2.5</v>
      </c>
      <c r="S1319" s="33">
        <v>2.5</v>
      </c>
      <c r="T1319" s="33"/>
      <c r="U1319" s="33"/>
      <c r="V1319" s="33" t="s">
        <v>21278</v>
      </c>
      <c r="W1319" s="33"/>
      <c r="X1319" s="33"/>
      <c r="Y1319" s="33" t="s">
        <v>11308</v>
      </c>
      <c r="Z1319" s="33">
        <v>10</v>
      </c>
      <c r="AA1319" s="33">
        <v>14</v>
      </c>
      <c r="AB1319" s="33">
        <v>94</v>
      </c>
      <c r="AC1319" s="33">
        <v>0</v>
      </c>
      <c r="AD1319" s="33" t="s">
        <v>11803</v>
      </c>
      <c r="AE1319" s="33" t="s">
        <v>21516</v>
      </c>
      <c r="AF1319" s="33"/>
      <c r="AG1319" s="33"/>
      <c r="AH1319" s="33"/>
      <c r="AI1319" s="33"/>
      <c r="AJ1319" s="33"/>
      <c r="AK1319" s="33" t="s">
        <v>12774</v>
      </c>
      <c r="AL1319" s="33" t="s">
        <v>21307</v>
      </c>
      <c r="AM1319" s="33" t="s">
        <v>21517</v>
      </c>
      <c r="AN1319" s="33" t="s">
        <v>11500</v>
      </c>
      <c r="AO1319" s="33" t="s">
        <v>11627</v>
      </c>
      <c r="AP1319" s="33" t="s">
        <v>11318</v>
      </c>
      <c r="AQ1319" s="33">
        <v>0</v>
      </c>
      <c r="AR1319" s="33"/>
      <c r="AS1319" s="33"/>
      <c r="AT1319" s="33"/>
      <c r="AU1319" s="33"/>
      <c r="AV1319" s="33"/>
      <c r="AW1319" s="33"/>
      <c r="AX1319" s="33"/>
      <c r="AY1319" s="33"/>
      <c r="AZ1319" s="33"/>
      <c r="BA1319" s="33"/>
      <c r="BB1319" s="33"/>
      <c r="BC1319" s="33" t="s">
        <v>11306</v>
      </c>
      <c r="BD1319" s="33" t="s">
        <v>11318</v>
      </c>
      <c r="BE1319" s="33"/>
      <c r="BF1319" s="33"/>
      <c r="BG1319" s="33"/>
      <c r="BH1319" s="33"/>
      <c r="BI1319" s="33"/>
      <c r="BJ1319" s="33">
        <v>0</v>
      </c>
      <c r="BK1319" s="33" t="s">
        <v>31</v>
      </c>
      <c r="BL1319" s="33"/>
      <c r="BM1319" s="33" t="s">
        <v>22259</v>
      </c>
    </row>
    <row r="1320" spans="1:65" x14ac:dyDescent="0.25">
      <c r="A1320" s="33" t="s">
        <v>21518</v>
      </c>
      <c r="B1320" s="33" t="s">
        <v>5949</v>
      </c>
      <c r="C1320" s="33" t="s">
        <v>21519</v>
      </c>
      <c r="D1320" s="33" t="s">
        <v>13574</v>
      </c>
      <c r="E1320" s="33" t="s">
        <v>11800</v>
      </c>
      <c r="F1320" s="33" t="s">
        <v>11550</v>
      </c>
      <c r="G1320" s="33">
        <v>328.7</v>
      </c>
      <c r="H1320" s="33">
        <v>0</v>
      </c>
      <c r="I1320" s="33"/>
      <c r="J1320" s="33" t="s">
        <v>11304</v>
      </c>
      <c r="K1320" s="33" t="s">
        <v>14864</v>
      </c>
      <c r="L1320" s="33">
        <v>120</v>
      </c>
      <c r="M1320" s="33"/>
      <c r="N1320" s="33"/>
      <c r="O1320" s="33"/>
      <c r="P1320" s="33" t="s">
        <v>11306</v>
      </c>
      <c r="Q1320" s="33" t="s">
        <v>11306</v>
      </c>
      <c r="R1320" s="33">
        <v>2.5</v>
      </c>
      <c r="S1320" s="33">
        <v>2.5</v>
      </c>
      <c r="T1320" s="33"/>
      <c r="U1320" s="33"/>
      <c r="V1320" s="33" t="s">
        <v>21278</v>
      </c>
      <c r="W1320" s="33"/>
      <c r="X1320" s="33"/>
      <c r="Y1320" s="33" t="s">
        <v>11308</v>
      </c>
      <c r="Z1320" s="33">
        <v>10</v>
      </c>
      <c r="AA1320" s="33">
        <v>14</v>
      </c>
      <c r="AB1320" s="33">
        <v>94</v>
      </c>
      <c r="AC1320" s="33">
        <v>0</v>
      </c>
      <c r="AD1320" s="33" t="s">
        <v>11803</v>
      </c>
      <c r="AE1320" s="33" t="s">
        <v>21520</v>
      </c>
      <c r="AF1320" s="33"/>
      <c r="AG1320" s="33"/>
      <c r="AH1320" s="33"/>
      <c r="AI1320" s="33"/>
      <c r="AJ1320" s="33"/>
      <c r="AK1320" s="33" t="s">
        <v>12774</v>
      </c>
      <c r="AL1320" s="33" t="s">
        <v>21307</v>
      </c>
      <c r="AM1320" s="33" t="s">
        <v>21521</v>
      </c>
      <c r="AN1320" s="33" t="s">
        <v>11500</v>
      </c>
      <c r="AO1320" s="33" t="s">
        <v>11627</v>
      </c>
      <c r="AP1320" s="33" t="s">
        <v>11318</v>
      </c>
      <c r="AQ1320" s="33">
        <v>0</v>
      </c>
      <c r="AR1320" s="33"/>
      <c r="AS1320" s="33"/>
      <c r="AT1320" s="33"/>
      <c r="AU1320" s="33"/>
      <c r="AV1320" s="33"/>
      <c r="AW1320" s="33"/>
      <c r="AX1320" s="33"/>
      <c r="AY1320" s="33"/>
      <c r="AZ1320" s="33"/>
      <c r="BA1320" s="33"/>
      <c r="BB1320" s="33"/>
      <c r="BC1320" s="33" t="s">
        <v>11306</v>
      </c>
      <c r="BD1320" s="33" t="s">
        <v>11318</v>
      </c>
      <c r="BE1320" s="33"/>
      <c r="BF1320" s="33"/>
      <c r="BG1320" s="33"/>
      <c r="BH1320" s="33"/>
      <c r="BI1320" s="33"/>
      <c r="BJ1320" s="33">
        <v>0</v>
      </c>
      <c r="BK1320" s="33" t="s">
        <v>31</v>
      </c>
      <c r="BL1320" s="33"/>
      <c r="BM1320" s="33" t="s">
        <v>22259</v>
      </c>
    </row>
    <row r="1321" spans="1:65" x14ac:dyDescent="0.25">
      <c r="A1321" s="33" t="s">
        <v>21522</v>
      </c>
      <c r="B1321" s="33" t="s">
        <v>316</v>
      </c>
      <c r="C1321" s="33" t="s">
        <v>21523</v>
      </c>
      <c r="D1321" s="33" t="s">
        <v>13574</v>
      </c>
      <c r="E1321" s="33" t="s">
        <v>11800</v>
      </c>
      <c r="F1321" s="33" t="s">
        <v>11550</v>
      </c>
      <c r="G1321" s="33">
        <v>328.7</v>
      </c>
      <c r="H1321" s="33">
        <v>0</v>
      </c>
      <c r="I1321" s="33"/>
      <c r="J1321" s="33" t="s">
        <v>11304</v>
      </c>
      <c r="K1321" s="33" t="s">
        <v>15568</v>
      </c>
      <c r="L1321" s="33">
        <v>120</v>
      </c>
      <c r="M1321" s="33"/>
      <c r="N1321" s="33"/>
      <c r="O1321" s="33"/>
      <c r="P1321" s="33" t="s">
        <v>11306</v>
      </c>
      <c r="Q1321" s="33" t="s">
        <v>11306</v>
      </c>
      <c r="R1321" s="33">
        <v>2.5</v>
      </c>
      <c r="S1321" s="33">
        <v>2.5</v>
      </c>
      <c r="T1321" s="33" t="s">
        <v>12072</v>
      </c>
      <c r="U1321" s="33" t="s">
        <v>12072</v>
      </c>
      <c r="V1321" s="33" t="s">
        <v>21524</v>
      </c>
      <c r="W1321" s="33"/>
      <c r="X1321" s="33"/>
      <c r="Y1321" s="33" t="s">
        <v>11308</v>
      </c>
      <c r="Z1321" s="33">
        <v>14</v>
      </c>
      <c r="AA1321" s="33">
        <v>10</v>
      </c>
      <c r="AB1321" s="33">
        <v>94</v>
      </c>
      <c r="AC1321" s="33">
        <v>0</v>
      </c>
      <c r="AD1321" s="33" t="s">
        <v>11803</v>
      </c>
      <c r="AE1321" s="33" t="s">
        <v>21525</v>
      </c>
      <c r="AF1321" s="33"/>
      <c r="AG1321" s="33"/>
      <c r="AH1321" s="33"/>
      <c r="AI1321" s="33"/>
      <c r="AJ1321" s="33"/>
      <c r="AK1321" s="33" t="s">
        <v>12774</v>
      </c>
      <c r="AL1321" s="33" t="s">
        <v>21307</v>
      </c>
      <c r="AM1321" s="33" t="s">
        <v>21526</v>
      </c>
      <c r="AN1321" s="33" t="s">
        <v>11500</v>
      </c>
      <c r="AO1321" s="33" t="s">
        <v>11627</v>
      </c>
      <c r="AP1321" s="33" t="s">
        <v>11318</v>
      </c>
      <c r="AQ1321" s="33">
        <v>0</v>
      </c>
      <c r="AR1321" s="33"/>
      <c r="AS1321" s="33"/>
      <c r="AT1321" s="33"/>
      <c r="AU1321" s="33"/>
      <c r="AV1321" s="33"/>
      <c r="AW1321" s="33"/>
      <c r="AX1321" s="33"/>
      <c r="AY1321" s="33"/>
      <c r="AZ1321" s="33"/>
      <c r="BA1321" s="33"/>
      <c r="BB1321" s="33"/>
      <c r="BC1321" s="33" t="s">
        <v>11306</v>
      </c>
      <c r="BD1321" s="33" t="s">
        <v>11318</v>
      </c>
      <c r="BE1321" s="33"/>
      <c r="BF1321" s="33"/>
      <c r="BG1321" s="33"/>
      <c r="BH1321" s="33"/>
      <c r="BI1321" s="33"/>
      <c r="BJ1321" s="33">
        <v>0</v>
      </c>
      <c r="BK1321" s="33" t="s">
        <v>31</v>
      </c>
      <c r="BL1321" s="33"/>
      <c r="BM1321" s="33" t="s">
        <v>22259</v>
      </c>
    </row>
    <row r="1322" spans="1:65" x14ac:dyDescent="0.25">
      <c r="A1322" s="33" t="s">
        <v>21527</v>
      </c>
      <c r="B1322" s="33" t="s">
        <v>8839</v>
      </c>
      <c r="C1322" s="33" t="s">
        <v>21528</v>
      </c>
      <c r="D1322" s="33" t="s">
        <v>13574</v>
      </c>
      <c r="E1322" s="33" t="s">
        <v>11800</v>
      </c>
      <c r="F1322" s="33" t="s">
        <v>11550</v>
      </c>
      <c r="G1322" s="33">
        <v>328.7</v>
      </c>
      <c r="H1322" s="33">
        <v>0</v>
      </c>
      <c r="I1322" s="33"/>
      <c r="J1322" s="33" t="s">
        <v>11304</v>
      </c>
      <c r="K1322" s="33" t="s">
        <v>14864</v>
      </c>
      <c r="L1322" s="33">
        <v>120</v>
      </c>
      <c r="M1322" s="33"/>
      <c r="N1322" s="33"/>
      <c r="O1322" s="33"/>
      <c r="P1322" s="33" t="s">
        <v>11306</v>
      </c>
      <c r="Q1322" s="33" t="s">
        <v>11306</v>
      </c>
      <c r="R1322" s="33">
        <v>2.5</v>
      </c>
      <c r="S1322" s="33">
        <v>2.5</v>
      </c>
      <c r="T1322" s="33" t="s">
        <v>12072</v>
      </c>
      <c r="U1322" s="33" t="s">
        <v>12072</v>
      </c>
      <c r="V1322" s="33" t="s">
        <v>21524</v>
      </c>
      <c r="W1322" s="33"/>
      <c r="X1322" s="33"/>
      <c r="Y1322" s="33" t="s">
        <v>11308</v>
      </c>
      <c r="Z1322" s="33">
        <v>14</v>
      </c>
      <c r="AA1322" s="33">
        <v>10</v>
      </c>
      <c r="AB1322" s="33">
        <v>94</v>
      </c>
      <c r="AC1322" s="33">
        <v>0</v>
      </c>
      <c r="AD1322" s="33" t="s">
        <v>11803</v>
      </c>
      <c r="AE1322" s="33" t="s">
        <v>21529</v>
      </c>
      <c r="AF1322" s="33"/>
      <c r="AG1322" s="33"/>
      <c r="AH1322" s="33"/>
      <c r="AI1322" s="33"/>
      <c r="AJ1322" s="33"/>
      <c r="AK1322" s="33" t="s">
        <v>12774</v>
      </c>
      <c r="AL1322" s="33" t="s">
        <v>21307</v>
      </c>
      <c r="AM1322" s="33" t="s">
        <v>21530</v>
      </c>
      <c r="AN1322" s="33" t="s">
        <v>11500</v>
      </c>
      <c r="AO1322" s="33" t="s">
        <v>11627</v>
      </c>
      <c r="AP1322" s="33" t="s">
        <v>11318</v>
      </c>
      <c r="AQ1322" s="33">
        <v>0</v>
      </c>
      <c r="AR1322" s="33"/>
      <c r="AS1322" s="33"/>
      <c r="AT1322" s="33"/>
      <c r="AU1322" s="33"/>
      <c r="AV1322" s="33"/>
      <c r="AW1322" s="33"/>
      <c r="AX1322" s="33"/>
      <c r="AY1322" s="33"/>
      <c r="AZ1322" s="33"/>
      <c r="BA1322" s="33"/>
      <c r="BB1322" s="33"/>
      <c r="BC1322" s="33" t="s">
        <v>11306</v>
      </c>
      <c r="BD1322" s="33" t="s">
        <v>11318</v>
      </c>
      <c r="BE1322" s="33"/>
      <c r="BF1322" s="33"/>
      <c r="BG1322" s="33"/>
      <c r="BH1322" s="33"/>
      <c r="BI1322" s="33"/>
      <c r="BJ1322" s="33">
        <v>0</v>
      </c>
      <c r="BK1322" s="33" t="s">
        <v>31</v>
      </c>
      <c r="BL1322" s="33"/>
      <c r="BM1322" s="33" t="s">
        <v>22259</v>
      </c>
    </row>
    <row r="1323" spans="1:65" x14ac:dyDescent="0.25">
      <c r="A1323" s="33" t="s">
        <v>21531</v>
      </c>
      <c r="B1323" s="33" t="s">
        <v>339</v>
      </c>
      <c r="C1323" s="33" t="s">
        <v>21532</v>
      </c>
      <c r="D1323" s="33" t="s">
        <v>13574</v>
      </c>
      <c r="E1323" s="33" t="s">
        <v>11800</v>
      </c>
      <c r="F1323" s="33" t="s">
        <v>11550</v>
      </c>
      <c r="G1323" s="33">
        <v>328.8</v>
      </c>
      <c r="H1323" s="33">
        <v>0</v>
      </c>
      <c r="I1323" s="33"/>
      <c r="J1323" s="33" t="s">
        <v>11304</v>
      </c>
      <c r="K1323" s="33" t="s">
        <v>15568</v>
      </c>
      <c r="L1323" s="33">
        <v>120</v>
      </c>
      <c r="M1323" s="33"/>
      <c r="N1323" s="33"/>
      <c r="O1323" s="33"/>
      <c r="P1323" s="33" t="s">
        <v>11306</v>
      </c>
      <c r="Q1323" s="33" t="s">
        <v>11306</v>
      </c>
      <c r="R1323" s="33">
        <v>2.5</v>
      </c>
      <c r="S1323" s="33">
        <v>2.5</v>
      </c>
      <c r="T1323" s="33" t="s">
        <v>12072</v>
      </c>
      <c r="U1323" s="33" t="s">
        <v>12072</v>
      </c>
      <c r="V1323" s="33" t="s">
        <v>21533</v>
      </c>
      <c r="W1323" s="33"/>
      <c r="X1323" s="33"/>
      <c r="Y1323" s="33" t="s">
        <v>11308</v>
      </c>
      <c r="Z1323" s="33">
        <v>14</v>
      </c>
      <c r="AA1323" s="33">
        <v>10</v>
      </c>
      <c r="AB1323" s="33">
        <v>94</v>
      </c>
      <c r="AC1323" s="33">
        <v>0</v>
      </c>
      <c r="AD1323" s="33" t="s">
        <v>11803</v>
      </c>
      <c r="AE1323" s="33" t="s">
        <v>21534</v>
      </c>
      <c r="AF1323" s="33" t="s">
        <v>21535</v>
      </c>
      <c r="AG1323" s="33" t="s">
        <v>21536</v>
      </c>
      <c r="AH1323" s="33" t="s">
        <v>21537</v>
      </c>
      <c r="AI1323" s="33" t="s">
        <v>21538</v>
      </c>
      <c r="AJ1323" s="33" t="s">
        <v>21539</v>
      </c>
      <c r="AK1323" s="33" t="s">
        <v>12774</v>
      </c>
      <c r="AL1323" s="33" t="s">
        <v>21307</v>
      </c>
      <c r="AM1323" s="33" t="s">
        <v>21540</v>
      </c>
      <c r="AN1323" s="33" t="s">
        <v>11500</v>
      </c>
      <c r="AO1323" s="33" t="s">
        <v>11627</v>
      </c>
      <c r="AP1323" s="33" t="s">
        <v>11318</v>
      </c>
      <c r="AQ1323" s="33">
        <v>0</v>
      </c>
      <c r="AR1323" s="33"/>
      <c r="AS1323" s="33"/>
      <c r="AT1323" s="33"/>
      <c r="AU1323" s="33"/>
      <c r="AV1323" s="33"/>
      <c r="AW1323" s="33"/>
      <c r="AX1323" s="33"/>
      <c r="AY1323" s="33"/>
      <c r="AZ1323" s="33"/>
      <c r="BA1323" s="33"/>
      <c r="BB1323" s="33"/>
      <c r="BC1323" s="33" t="s">
        <v>11306</v>
      </c>
      <c r="BD1323" s="33" t="s">
        <v>11318</v>
      </c>
      <c r="BE1323" s="33"/>
      <c r="BF1323" s="33"/>
      <c r="BG1323" s="33"/>
      <c r="BH1323" s="33"/>
      <c r="BI1323" s="33"/>
      <c r="BJ1323" s="33">
        <v>0</v>
      </c>
      <c r="BK1323" s="33" t="s">
        <v>31</v>
      </c>
      <c r="BL1323" s="33"/>
      <c r="BM1323" s="33" t="s">
        <v>22259</v>
      </c>
    </row>
    <row r="1324" spans="1:65" x14ac:dyDescent="0.25">
      <c r="A1324" s="33" t="s">
        <v>21541</v>
      </c>
      <c r="B1324" s="33" t="s">
        <v>21542</v>
      </c>
      <c r="C1324" s="33" t="s">
        <v>21543</v>
      </c>
      <c r="D1324" s="33" t="s">
        <v>13574</v>
      </c>
      <c r="E1324" s="33" t="s">
        <v>11800</v>
      </c>
      <c r="F1324" s="33" t="s">
        <v>11550</v>
      </c>
      <c r="G1324" s="33">
        <v>339.8</v>
      </c>
      <c r="H1324" s="33">
        <v>0</v>
      </c>
      <c r="I1324" s="33"/>
      <c r="J1324" s="33" t="s">
        <v>11304</v>
      </c>
      <c r="K1324" s="33" t="s">
        <v>14781</v>
      </c>
      <c r="L1324" s="33">
        <v>120</v>
      </c>
      <c r="M1324" s="33"/>
      <c r="N1324" s="33"/>
      <c r="O1324" s="33"/>
      <c r="P1324" s="33" t="s">
        <v>11306</v>
      </c>
      <c r="Q1324" s="33" t="s">
        <v>11306</v>
      </c>
      <c r="R1324" s="33">
        <v>2.5</v>
      </c>
      <c r="S1324" s="33">
        <v>2.5</v>
      </c>
      <c r="T1324" s="33"/>
      <c r="U1324" s="33"/>
      <c r="V1324" s="33" t="s">
        <v>21278</v>
      </c>
      <c r="W1324" s="33"/>
      <c r="X1324" s="33"/>
      <c r="Y1324" s="33" t="s">
        <v>11308</v>
      </c>
      <c r="Z1324" s="33">
        <v>10</v>
      </c>
      <c r="AA1324" s="33">
        <v>14</v>
      </c>
      <c r="AB1324" s="33">
        <v>94</v>
      </c>
      <c r="AC1324" s="33">
        <v>0</v>
      </c>
      <c r="AD1324" s="33" t="s">
        <v>11803</v>
      </c>
      <c r="AE1324" s="33" t="s">
        <v>21544</v>
      </c>
      <c r="AF1324" s="33"/>
      <c r="AG1324" s="33"/>
      <c r="AH1324" s="33"/>
      <c r="AI1324" s="33"/>
      <c r="AJ1324" s="33"/>
      <c r="AK1324" s="33" t="s">
        <v>12774</v>
      </c>
      <c r="AL1324" s="33" t="s">
        <v>21307</v>
      </c>
      <c r="AM1324" s="33" t="s">
        <v>21545</v>
      </c>
      <c r="AN1324" s="33" t="s">
        <v>21316</v>
      </c>
      <c r="AO1324" s="33" t="s">
        <v>11627</v>
      </c>
      <c r="AP1324" s="33" t="s">
        <v>11318</v>
      </c>
      <c r="AQ1324" s="33">
        <v>0</v>
      </c>
      <c r="AR1324" s="33"/>
      <c r="AS1324" s="33"/>
      <c r="AT1324" s="33"/>
      <c r="AU1324" s="33"/>
      <c r="AV1324" s="33"/>
      <c r="AW1324" s="33"/>
      <c r="AX1324" s="33"/>
      <c r="AY1324" s="33"/>
      <c r="AZ1324" s="33"/>
      <c r="BA1324" s="33"/>
      <c r="BB1324" s="33"/>
      <c r="BC1324" s="33" t="s">
        <v>11306</v>
      </c>
      <c r="BD1324" s="33" t="s">
        <v>11318</v>
      </c>
      <c r="BE1324" s="33"/>
      <c r="BF1324" s="33"/>
      <c r="BG1324" s="33"/>
      <c r="BH1324" s="33"/>
      <c r="BI1324" s="33"/>
      <c r="BJ1324" s="33">
        <v>0</v>
      </c>
      <c r="BK1324" s="33" t="s">
        <v>31</v>
      </c>
      <c r="BL1324" s="33"/>
      <c r="BM1324" s="33" t="s">
        <v>22259</v>
      </c>
    </row>
    <row r="1325" spans="1:65" x14ac:dyDescent="0.25">
      <c r="A1325" s="33" t="s">
        <v>21546</v>
      </c>
      <c r="B1325" s="33" t="s">
        <v>21547</v>
      </c>
      <c r="C1325" s="33" t="s">
        <v>21548</v>
      </c>
      <c r="D1325" s="33" t="s">
        <v>13574</v>
      </c>
      <c r="E1325" s="33" t="s">
        <v>11800</v>
      </c>
      <c r="F1325" s="33" t="s">
        <v>11550</v>
      </c>
      <c r="G1325" s="33">
        <v>339.8</v>
      </c>
      <c r="H1325" s="33">
        <v>0</v>
      </c>
      <c r="I1325" s="33"/>
      <c r="J1325" s="33" t="s">
        <v>11304</v>
      </c>
      <c r="K1325" s="33" t="s">
        <v>14781</v>
      </c>
      <c r="L1325" s="33">
        <v>120</v>
      </c>
      <c r="M1325" s="33"/>
      <c r="N1325" s="33"/>
      <c r="O1325" s="33"/>
      <c r="P1325" s="33" t="s">
        <v>11306</v>
      </c>
      <c r="Q1325" s="33" t="s">
        <v>11306</v>
      </c>
      <c r="R1325" s="33">
        <v>2.5</v>
      </c>
      <c r="S1325" s="33">
        <v>2.5</v>
      </c>
      <c r="T1325" s="33"/>
      <c r="U1325" s="33"/>
      <c r="V1325" s="33" t="s">
        <v>21278</v>
      </c>
      <c r="W1325" s="33"/>
      <c r="X1325" s="33"/>
      <c r="Y1325" s="33" t="s">
        <v>11308</v>
      </c>
      <c r="Z1325" s="33">
        <v>10</v>
      </c>
      <c r="AA1325" s="33">
        <v>14</v>
      </c>
      <c r="AB1325" s="33">
        <v>94</v>
      </c>
      <c r="AC1325" s="33">
        <v>0</v>
      </c>
      <c r="AD1325" s="33" t="s">
        <v>11803</v>
      </c>
      <c r="AE1325" s="33" t="s">
        <v>21549</v>
      </c>
      <c r="AF1325" s="33"/>
      <c r="AG1325" s="33"/>
      <c r="AH1325" s="33"/>
      <c r="AI1325" s="33"/>
      <c r="AJ1325" s="33"/>
      <c r="AK1325" s="33" t="s">
        <v>12774</v>
      </c>
      <c r="AL1325" s="33" t="s">
        <v>21307</v>
      </c>
      <c r="AM1325" s="33" t="s">
        <v>21550</v>
      </c>
      <c r="AN1325" s="33" t="s">
        <v>21316</v>
      </c>
      <c r="AO1325" s="33" t="s">
        <v>11627</v>
      </c>
      <c r="AP1325" s="33" t="s">
        <v>11318</v>
      </c>
      <c r="AQ1325" s="33">
        <v>0</v>
      </c>
      <c r="AR1325" s="33"/>
      <c r="AS1325" s="33"/>
      <c r="AT1325" s="33"/>
      <c r="AU1325" s="33"/>
      <c r="AV1325" s="33"/>
      <c r="AW1325" s="33"/>
      <c r="AX1325" s="33"/>
      <c r="AY1325" s="33"/>
      <c r="AZ1325" s="33"/>
      <c r="BA1325" s="33"/>
      <c r="BB1325" s="33"/>
      <c r="BC1325" s="33" t="s">
        <v>11306</v>
      </c>
      <c r="BD1325" s="33" t="s">
        <v>11318</v>
      </c>
      <c r="BE1325" s="33"/>
      <c r="BF1325" s="33"/>
      <c r="BG1325" s="33"/>
      <c r="BH1325" s="33"/>
      <c r="BI1325" s="33"/>
      <c r="BJ1325" s="33">
        <v>0</v>
      </c>
      <c r="BK1325" s="33" t="s">
        <v>31</v>
      </c>
      <c r="BL1325" s="33"/>
      <c r="BM1325" s="33" t="s">
        <v>22259</v>
      </c>
    </row>
    <row r="1326" spans="1:65" x14ac:dyDescent="0.25">
      <c r="A1326" s="33" t="s">
        <v>21551</v>
      </c>
      <c r="B1326" s="33" t="s">
        <v>21552</v>
      </c>
      <c r="C1326" s="33" t="s">
        <v>21553</v>
      </c>
      <c r="D1326" s="33" t="s">
        <v>13574</v>
      </c>
      <c r="E1326" s="33" t="s">
        <v>11800</v>
      </c>
      <c r="F1326" s="33" t="s">
        <v>11550</v>
      </c>
      <c r="G1326" s="33">
        <v>339.8</v>
      </c>
      <c r="H1326" s="33">
        <v>0</v>
      </c>
      <c r="I1326" s="33"/>
      <c r="J1326" s="33" t="s">
        <v>11304</v>
      </c>
      <c r="K1326" s="33" t="s">
        <v>14781</v>
      </c>
      <c r="L1326" s="33">
        <v>120</v>
      </c>
      <c r="M1326" s="33"/>
      <c r="N1326" s="33"/>
      <c r="O1326" s="33"/>
      <c r="P1326" s="33" t="s">
        <v>11306</v>
      </c>
      <c r="Q1326" s="33" t="s">
        <v>11306</v>
      </c>
      <c r="R1326" s="33">
        <v>2.5</v>
      </c>
      <c r="S1326" s="33">
        <v>2.5</v>
      </c>
      <c r="T1326" s="33"/>
      <c r="U1326" s="33"/>
      <c r="V1326" s="33" t="s">
        <v>21278</v>
      </c>
      <c r="W1326" s="33"/>
      <c r="X1326" s="33"/>
      <c r="Y1326" s="33" t="s">
        <v>11308</v>
      </c>
      <c r="Z1326" s="33">
        <v>10</v>
      </c>
      <c r="AA1326" s="33">
        <v>14</v>
      </c>
      <c r="AB1326" s="33">
        <v>94</v>
      </c>
      <c r="AC1326" s="33">
        <v>0</v>
      </c>
      <c r="AD1326" s="33" t="s">
        <v>11803</v>
      </c>
      <c r="AE1326" s="33" t="s">
        <v>21554</v>
      </c>
      <c r="AF1326" s="33"/>
      <c r="AG1326" s="33"/>
      <c r="AH1326" s="33"/>
      <c r="AI1326" s="33"/>
      <c r="AJ1326" s="33"/>
      <c r="AK1326" s="33" t="s">
        <v>12774</v>
      </c>
      <c r="AL1326" s="33" t="s">
        <v>21307</v>
      </c>
      <c r="AM1326" s="33" t="s">
        <v>21555</v>
      </c>
      <c r="AN1326" s="33" t="s">
        <v>21316</v>
      </c>
      <c r="AO1326" s="33" t="s">
        <v>11627</v>
      </c>
      <c r="AP1326" s="33" t="s">
        <v>11318</v>
      </c>
      <c r="AQ1326" s="33">
        <v>0</v>
      </c>
      <c r="AR1326" s="33"/>
      <c r="AS1326" s="33"/>
      <c r="AT1326" s="33"/>
      <c r="AU1326" s="33"/>
      <c r="AV1326" s="33"/>
      <c r="AW1326" s="33"/>
      <c r="AX1326" s="33"/>
      <c r="AY1326" s="33"/>
      <c r="AZ1326" s="33"/>
      <c r="BA1326" s="33"/>
      <c r="BB1326" s="33"/>
      <c r="BC1326" s="33" t="s">
        <v>11306</v>
      </c>
      <c r="BD1326" s="33" t="s">
        <v>11318</v>
      </c>
      <c r="BE1326" s="33"/>
      <c r="BF1326" s="33"/>
      <c r="BG1326" s="33"/>
      <c r="BH1326" s="33"/>
      <c r="BI1326" s="33"/>
      <c r="BJ1326" s="33">
        <v>0</v>
      </c>
      <c r="BK1326" s="33" t="s">
        <v>31</v>
      </c>
      <c r="BL1326" s="33"/>
      <c r="BM1326" s="33" t="s">
        <v>22259</v>
      </c>
    </row>
    <row r="1327" spans="1:65" x14ac:dyDescent="0.25">
      <c r="A1327" s="33" t="s">
        <v>21556</v>
      </c>
      <c r="B1327" s="33" t="s">
        <v>21557</v>
      </c>
      <c r="C1327" s="33" t="s">
        <v>21558</v>
      </c>
      <c r="D1327" s="33" t="s">
        <v>13574</v>
      </c>
      <c r="E1327" s="33" t="s">
        <v>11800</v>
      </c>
      <c r="F1327" s="33" t="s">
        <v>11550</v>
      </c>
      <c r="G1327" s="33">
        <v>328.7</v>
      </c>
      <c r="H1327" s="33">
        <v>0</v>
      </c>
      <c r="I1327" s="33"/>
      <c r="J1327" s="33" t="s">
        <v>11304</v>
      </c>
      <c r="K1327" s="33" t="s">
        <v>14781</v>
      </c>
      <c r="L1327" s="33">
        <v>120</v>
      </c>
      <c r="M1327" s="33"/>
      <c r="N1327" s="33"/>
      <c r="O1327" s="33"/>
      <c r="P1327" s="33" t="s">
        <v>11306</v>
      </c>
      <c r="Q1327" s="33" t="s">
        <v>11306</v>
      </c>
      <c r="R1327" s="33">
        <v>2.5</v>
      </c>
      <c r="S1327" s="33">
        <v>2.5</v>
      </c>
      <c r="T1327" s="33"/>
      <c r="U1327" s="33"/>
      <c r="V1327" s="33" t="s">
        <v>21278</v>
      </c>
      <c r="W1327" s="33"/>
      <c r="X1327" s="33"/>
      <c r="Y1327" s="33" t="s">
        <v>11308</v>
      </c>
      <c r="Z1327" s="33">
        <v>10</v>
      </c>
      <c r="AA1327" s="33">
        <v>14</v>
      </c>
      <c r="AB1327" s="33">
        <v>94</v>
      </c>
      <c r="AC1327" s="33">
        <v>0</v>
      </c>
      <c r="AD1327" s="33" t="s">
        <v>11803</v>
      </c>
      <c r="AE1327" s="33" t="s">
        <v>21559</v>
      </c>
      <c r="AF1327" s="33"/>
      <c r="AG1327" s="33"/>
      <c r="AH1327" s="33"/>
      <c r="AI1327" s="33"/>
      <c r="AJ1327" s="33"/>
      <c r="AK1327" s="33" t="s">
        <v>12774</v>
      </c>
      <c r="AL1327" s="33" t="s">
        <v>21307</v>
      </c>
      <c r="AM1327" s="33" t="s">
        <v>21560</v>
      </c>
      <c r="AN1327" s="33" t="s">
        <v>11500</v>
      </c>
      <c r="AO1327" s="33" t="s">
        <v>11627</v>
      </c>
      <c r="AP1327" s="33" t="s">
        <v>11318</v>
      </c>
      <c r="AQ1327" s="33">
        <v>0</v>
      </c>
      <c r="AR1327" s="33"/>
      <c r="AS1327" s="33"/>
      <c r="AT1327" s="33"/>
      <c r="AU1327" s="33"/>
      <c r="AV1327" s="33"/>
      <c r="AW1327" s="33"/>
      <c r="AX1327" s="33"/>
      <c r="AY1327" s="33"/>
      <c r="AZ1327" s="33"/>
      <c r="BA1327" s="33"/>
      <c r="BB1327" s="33"/>
      <c r="BC1327" s="33" t="s">
        <v>11306</v>
      </c>
      <c r="BD1327" s="33" t="s">
        <v>11318</v>
      </c>
      <c r="BE1327" s="33"/>
      <c r="BF1327" s="33"/>
      <c r="BG1327" s="33"/>
      <c r="BH1327" s="33"/>
      <c r="BI1327" s="33"/>
      <c r="BJ1327" s="33">
        <v>0</v>
      </c>
      <c r="BK1327" s="33" t="s">
        <v>31</v>
      </c>
      <c r="BL1327" s="33"/>
      <c r="BM1327" s="33" t="s">
        <v>22259</v>
      </c>
    </row>
    <row r="1328" spans="1:65" x14ac:dyDescent="0.25">
      <c r="A1328" s="33" t="s">
        <v>21561</v>
      </c>
      <c r="B1328" s="33" t="s">
        <v>6364</v>
      </c>
      <c r="C1328" s="33" t="s">
        <v>21562</v>
      </c>
      <c r="D1328" s="33" t="s">
        <v>13574</v>
      </c>
      <c r="E1328" s="33" t="s">
        <v>11800</v>
      </c>
      <c r="F1328" s="33" t="s">
        <v>11550</v>
      </c>
      <c r="G1328" s="33">
        <v>328.7</v>
      </c>
      <c r="H1328" s="33">
        <v>0</v>
      </c>
      <c r="I1328" s="33"/>
      <c r="J1328" s="33" t="s">
        <v>11304</v>
      </c>
      <c r="K1328" s="33" t="s">
        <v>14864</v>
      </c>
      <c r="L1328" s="33">
        <v>120</v>
      </c>
      <c r="M1328" s="33"/>
      <c r="N1328" s="33"/>
      <c r="O1328" s="33"/>
      <c r="P1328" s="33" t="s">
        <v>11306</v>
      </c>
      <c r="Q1328" s="33" t="s">
        <v>11306</v>
      </c>
      <c r="R1328" s="33">
        <v>2.5</v>
      </c>
      <c r="S1328" s="33">
        <v>2.5</v>
      </c>
      <c r="T1328" s="33"/>
      <c r="U1328" s="33"/>
      <c r="V1328" s="33" t="s">
        <v>21278</v>
      </c>
      <c r="W1328" s="33"/>
      <c r="X1328" s="33"/>
      <c r="Y1328" s="33" t="s">
        <v>11308</v>
      </c>
      <c r="Z1328" s="33">
        <v>10</v>
      </c>
      <c r="AA1328" s="33">
        <v>14</v>
      </c>
      <c r="AB1328" s="33">
        <v>94</v>
      </c>
      <c r="AC1328" s="33">
        <v>0</v>
      </c>
      <c r="AD1328" s="33" t="s">
        <v>11803</v>
      </c>
      <c r="AE1328" s="33" t="s">
        <v>21563</v>
      </c>
      <c r="AF1328" s="33"/>
      <c r="AG1328" s="33"/>
      <c r="AH1328" s="33"/>
      <c r="AI1328" s="33"/>
      <c r="AJ1328" s="33"/>
      <c r="AK1328" s="33" t="s">
        <v>12774</v>
      </c>
      <c r="AL1328" s="33" t="s">
        <v>21307</v>
      </c>
      <c r="AM1328" s="33" t="s">
        <v>21564</v>
      </c>
      <c r="AN1328" s="33" t="s">
        <v>11500</v>
      </c>
      <c r="AO1328" s="33" t="s">
        <v>11627</v>
      </c>
      <c r="AP1328" s="33" t="s">
        <v>11318</v>
      </c>
      <c r="AQ1328" s="33">
        <v>0</v>
      </c>
      <c r="AR1328" s="33"/>
      <c r="AS1328" s="33"/>
      <c r="AT1328" s="33"/>
      <c r="AU1328" s="33"/>
      <c r="AV1328" s="33"/>
      <c r="AW1328" s="33"/>
      <c r="AX1328" s="33"/>
      <c r="AY1328" s="33"/>
      <c r="AZ1328" s="33"/>
      <c r="BA1328" s="33"/>
      <c r="BB1328" s="33"/>
      <c r="BC1328" s="33" t="s">
        <v>11306</v>
      </c>
      <c r="BD1328" s="33" t="s">
        <v>11318</v>
      </c>
      <c r="BE1328" s="33"/>
      <c r="BF1328" s="33"/>
      <c r="BG1328" s="33"/>
      <c r="BH1328" s="33"/>
      <c r="BI1328" s="33"/>
      <c r="BJ1328" s="33">
        <v>0</v>
      </c>
      <c r="BK1328" s="33" t="s">
        <v>31</v>
      </c>
      <c r="BL1328" s="33"/>
      <c r="BM1328" s="33" t="s">
        <v>22259</v>
      </c>
    </row>
    <row r="1329" spans="1:65" x14ac:dyDescent="0.25">
      <c r="A1329" s="33" t="s">
        <v>21565</v>
      </c>
      <c r="B1329" s="33" t="s">
        <v>21566</v>
      </c>
      <c r="C1329" s="33" t="s">
        <v>21567</v>
      </c>
      <c r="D1329" s="33" t="s">
        <v>13574</v>
      </c>
      <c r="E1329" s="33" t="s">
        <v>11800</v>
      </c>
      <c r="F1329" s="33" t="s">
        <v>11550</v>
      </c>
      <c r="G1329" s="33">
        <v>328.7</v>
      </c>
      <c r="H1329" s="33">
        <v>0</v>
      </c>
      <c r="I1329" s="33"/>
      <c r="J1329" s="33" t="s">
        <v>11304</v>
      </c>
      <c r="K1329" s="33" t="s">
        <v>14781</v>
      </c>
      <c r="L1329" s="33">
        <v>120</v>
      </c>
      <c r="M1329" s="33"/>
      <c r="N1329" s="33"/>
      <c r="O1329" s="33"/>
      <c r="P1329" s="33" t="s">
        <v>11306</v>
      </c>
      <c r="Q1329" s="33" t="s">
        <v>11306</v>
      </c>
      <c r="R1329" s="33">
        <v>2.5</v>
      </c>
      <c r="S1329" s="33">
        <v>2.5</v>
      </c>
      <c r="T1329" s="33"/>
      <c r="U1329" s="33"/>
      <c r="V1329" s="33" t="s">
        <v>21278</v>
      </c>
      <c r="W1329" s="33"/>
      <c r="X1329" s="33"/>
      <c r="Y1329" s="33" t="s">
        <v>11308</v>
      </c>
      <c r="Z1329" s="33">
        <v>10</v>
      </c>
      <c r="AA1329" s="33">
        <v>14</v>
      </c>
      <c r="AB1329" s="33">
        <v>94</v>
      </c>
      <c r="AC1329" s="33">
        <v>0</v>
      </c>
      <c r="AD1329" s="33" t="s">
        <v>11803</v>
      </c>
      <c r="AE1329" s="33" t="s">
        <v>21568</v>
      </c>
      <c r="AF1329" s="33"/>
      <c r="AG1329" s="33"/>
      <c r="AH1329" s="33"/>
      <c r="AI1329" s="33"/>
      <c r="AJ1329" s="33"/>
      <c r="AK1329" s="33" t="s">
        <v>12774</v>
      </c>
      <c r="AL1329" s="33" t="s">
        <v>21307</v>
      </c>
      <c r="AM1329" s="33" t="s">
        <v>21569</v>
      </c>
      <c r="AN1329" s="33" t="s">
        <v>11500</v>
      </c>
      <c r="AO1329" s="33" t="s">
        <v>11627</v>
      </c>
      <c r="AP1329" s="33" t="s">
        <v>11318</v>
      </c>
      <c r="AQ1329" s="33">
        <v>0</v>
      </c>
      <c r="AR1329" s="33"/>
      <c r="AS1329" s="33"/>
      <c r="AT1329" s="33"/>
      <c r="AU1329" s="33"/>
      <c r="AV1329" s="33"/>
      <c r="AW1329" s="33"/>
      <c r="AX1329" s="33"/>
      <c r="AY1329" s="33"/>
      <c r="AZ1329" s="33"/>
      <c r="BA1329" s="33"/>
      <c r="BB1329" s="33"/>
      <c r="BC1329" s="33" t="s">
        <v>11306</v>
      </c>
      <c r="BD1329" s="33" t="s">
        <v>11318</v>
      </c>
      <c r="BE1329" s="33"/>
      <c r="BF1329" s="33"/>
      <c r="BG1329" s="33"/>
      <c r="BH1329" s="33"/>
      <c r="BI1329" s="33"/>
      <c r="BJ1329" s="33">
        <v>0</v>
      </c>
      <c r="BK1329" s="33" t="s">
        <v>31</v>
      </c>
      <c r="BL1329" s="33"/>
      <c r="BM1329" s="33" t="s">
        <v>22259</v>
      </c>
    </row>
    <row r="1330" spans="1:65" x14ac:dyDescent="0.25">
      <c r="A1330" s="33" t="s">
        <v>21570</v>
      </c>
      <c r="B1330" s="33" t="s">
        <v>21571</v>
      </c>
      <c r="C1330" s="33" t="s">
        <v>21572</v>
      </c>
      <c r="D1330" s="33" t="s">
        <v>13574</v>
      </c>
      <c r="E1330" s="33"/>
      <c r="F1330" s="33" t="s">
        <v>11550</v>
      </c>
      <c r="G1330" s="33">
        <v>328.7</v>
      </c>
      <c r="H1330" s="33">
        <v>0</v>
      </c>
      <c r="I1330" s="33"/>
      <c r="J1330" s="33" t="s">
        <v>11304</v>
      </c>
      <c r="K1330" s="33" t="s">
        <v>11306</v>
      </c>
      <c r="L1330" s="33">
        <v>120</v>
      </c>
      <c r="M1330" s="33"/>
      <c r="N1330" s="33"/>
      <c r="O1330" s="33"/>
      <c r="P1330" s="33" t="s">
        <v>11306</v>
      </c>
      <c r="Q1330" s="33" t="s">
        <v>11306</v>
      </c>
      <c r="R1330" s="33">
        <v>2.5</v>
      </c>
      <c r="S1330" s="33">
        <v>2.5</v>
      </c>
      <c r="T1330" s="33" t="s">
        <v>17973</v>
      </c>
      <c r="U1330" s="33" t="s">
        <v>17973</v>
      </c>
      <c r="V1330" s="33" t="s">
        <v>21278</v>
      </c>
      <c r="W1330" s="33"/>
      <c r="X1330" s="33"/>
      <c r="Y1330" s="33" t="s">
        <v>11308</v>
      </c>
      <c r="Z1330" s="33">
        <v>10</v>
      </c>
      <c r="AA1330" s="33">
        <v>14</v>
      </c>
      <c r="AB1330" s="33">
        <v>94</v>
      </c>
      <c r="AC1330" s="33">
        <v>0</v>
      </c>
      <c r="AD1330" s="33" t="s">
        <v>11803</v>
      </c>
      <c r="AE1330" s="33" t="s">
        <v>21573</v>
      </c>
      <c r="AF1330" s="33"/>
      <c r="AG1330" s="33"/>
      <c r="AH1330" s="33"/>
      <c r="AI1330" s="33"/>
      <c r="AJ1330" s="33"/>
      <c r="AK1330" s="33" t="s">
        <v>12774</v>
      </c>
      <c r="AL1330" s="33" t="s">
        <v>21307</v>
      </c>
      <c r="AM1330" s="33" t="s">
        <v>21574</v>
      </c>
      <c r="AN1330" s="33" t="s">
        <v>11500</v>
      </c>
      <c r="AO1330" s="33" t="s">
        <v>11627</v>
      </c>
      <c r="AP1330" s="33" t="s">
        <v>11318</v>
      </c>
      <c r="AQ1330" s="33">
        <v>0</v>
      </c>
      <c r="AR1330" s="33"/>
      <c r="AS1330" s="33"/>
      <c r="AT1330" s="33"/>
      <c r="AU1330" s="33"/>
      <c r="AV1330" s="33"/>
      <c r="AW1330" s="33"/>
      <c r="AX1330" s="33"/>
      <c r="AY1330" s="33"/>
      <c r="AZ1330" s="33"/>
      <c r="BA1330" s="33"/>
      <c r="BB1330" s="33"/>
      <c r="BC1330" s="33" t="s">
        <v>11306</v>
      </c>
      <c r="BD1330" s="33" t="s">
        <v>11318</v>
      </c>
      <c r="BE1330" s="33"/>
      <c r="BF1330" s="33"/>
      <c r="BG1330" s="33"/>
      <c r="BH1330" s="33"/>
      <c r="BI1330" s="33"/>
      <c r="BJ1330" s="33">
        <v>0</v>
      </c>
      <c r="BK1330" s="33" t="s">
        <v>31</v>
      </c>
      <c r="BL1330" s="33"/>
      <c r="BM1330" s="33" t="s">
        <v>22259</v>
      </c>
    </row>
    <row r="1331" spans="1:65" x14ac:dyDescent="0.25">
      <c r="A1331" s="33" t="s">
        <v>21575</v>
      </c>
      <c r="B1331" s="33" t="s">
        <v>21576</v>
      </c>
      <c r="C1331" s="33" t="s">
        <v>21577</v>
      </c>
      <c r="D1331" s="33" t="s">
        <v>13574</v>
      </c>
      <c r="E1331" s="33" t="s">
        <v>11800</v>
      </c>
      <c r="F1331" s="33" t="s">
        <v>11550</v>
      </c>
      <c r="G1331" s="33">
        <v>328.7</v>
      </c>
      <c r="H1331" s="33">
        <v>0</v>
      </c>
      <c r="I1331" s="33"/>
      <c r="J1331" s="33" t="s">
        <v>11304</v>
      </c>
      <c r="K1331" s="33" t="s">
        <v>14781</v>
      </c>
      <c r="L1331" s="33">
        <v>120</v>
      </c>
      <c r="M1331" s="33"/>
      <c r="N1331" s="33"/>
      <c r="O1331" s="33"/>
      <c r="P1331" s="33" t="s">
        <v>11306</v>
      </c>
      <c r="Q1331" s="33" t="s">
        <v>11306</v>
      </c>
      <c r="R1331" s="33">
        <v>2.5</v>
      </c>
      <c r="S1331" s="33">
        <v>2.5</v>
      </c>
      <c r="T1331" s="33" t="s">
        <v>17973</v>
      </c>
      <c r="U1331" s="33" t="s">
        <v>17973</v>
      </c>
      <c r="V1331" s="33" t="s">
        <v>21278</v>
      </c>
      <c r="W1331" s="33"/>
      <c r="X1331" s="33"/>
      <c r="Y1331" s="33" t="s">
        <v>11308</v>
      </c>
      <c r="Z1331" s="33">
        <v>10</v>
      </c>
      <c r="AA1331" s="33">
        <v>14</v>
      </c>
      <c r="AB1331" s="33">
        <v>94</v>
      </c>
      <c r="AC1331" s="33">
        <v>0</v>
      </c>
      <c r="AD1331" s="33" t="s">
        <v>11803</v>
      </c>
      <c r="AE1331" s="33" t="s">
        <v>21578</v>
      </c>
      <c r="AF1331" s="33"/>
      <c r="AG1331" s="33"/>
      <c r="AH1331" s="33"/>
      <c r="AI1331" s="33"/>
      <c r="AJ1331" s="33"/>
      <c r="AK1331" s="33" t="s">
        <v>12774</v>
      </c>
      <c r="AL1331" s="33" t="s">
        <v>21307</v>
      </c>
      <c r="AM1331" s="33" t="s">
        <v>21579</v>
      </c>
      <c r="AN1331" s="33" t="s">
        <v>11500</v>
      </c>
      <c r="AO1331" s="33" t="s">
        <v>11627</v>
      </c>
      <c r="AP1331" s="33" t="s">
        <v>11318</v>
      </c>
      <c r="AQ1331" s="33">
        <v>0</v>
      </c>
      <c r="AR1331" s="33"/>
      <c r="AS1331" s="33"/>
      <c r="AT1331" s="33"/>
      <c r="AU1331" s="33"/>
      <c r="AV1331" s="33"/>
      <c r="AW1331" s="33"/>
      <c r="AX1331" s="33"/>
      <c r="AY1331" s="33"/>
      <c r="AZ1331" s="33"/>
      <c r="BA1331" s="33"/>
      <c r="BB1331" s="33"/>
      <c r="BC1331" s="33" t="s">
        <v>11306</v>
      </c>
      <c r="BD1331" s="33" t="s">
        <v>11318</v>
      </c>
      <c r="BE1331" s="33"/>
      <c r="BF1331" s="33"/>
      <c r="BG1331" s="33"/>
      <c r="BH1331" s="33"/>
      <c r="BI1331" s="33"/>
      <c r="BJ1331" s="33">
        <v>0</v>
      </c>
      <c r="BK1331" s="33" t="s">
        <v>31</v>
      </c>
      <c r="BL1331" s="33"/>
      <c r="BM1331" s="33" t="s">
        <v>22259</v>
      </c>
    </row>
    <row r="1332" spans="1:65" x14ac:dyDescent="0.25">
      <c r="A1332" s="33" t="s">
        <v>21580</v>
      </c>
      <c r="B1332" s="33" t="s">
        <v>6449</v>
      </c>
      <c r="C1332" s="33" t="s">
        <v>21581</v>
      </c>
      <c r="D1332" s="33" t="s">
        <v>13574</v>
      </c>
      <c r="E1332" s="33" t="s">
        <v>11800</v>
      </c>
      <c r="F1332" s="33" t="s">
        <v>11550</v>
      </c>
      <c r="G1332" s="33">
        <v>328.7</v>
      </c>
      <c r="H1332" s="33">
        <v>0</v>
      </c>
      <c r="I1332" s="33"/>
      <c r="J1332" s="33" t="s">
        <v>11304</v>
      </c>
      <c r="K1332" s="33" t="s">
        <v>15568</v>
      </c>
      <c r="L1332" s="33">
        <v>120</v>
      </c>
      <c r="M1332" s="33"/>
      <c r="N1332" s="33"/>
      <c r="O1332" s="33"/>
      <c r="P1332" s="33" t="s">
        <v>11306</v>
      </c>
      <c r="Q1332" s="33" t="s">
        <v>11306</v>
      </c>
      <c r="R1332" s="33">
        <v>2.5</v>
      </c>
      <c r="S1332" s="33">
        <v>2.5</v>
      </c>
      <c r="T1332" s="33" t="s">
        <v>17973</v>
      </c>
      <c r="U1332" s="33" t="s">
        <v>17973</v>
      </c>
      <c r="V1332" s="33" t="s">
        <v>21278</v>
      </c>
      <c r="W1332" s="33"/>
      <c r="X1332" s="33"/>
      <c r="Y1332" s="33" t="s">
        <v>11308</v>
      </c>
      <c r="Z1332" s="33">
        <v>10</v>
      </c>
      <c r="AA1332" s="33">
        <v>14</v>
      </c>
      <c r="AB1332" s="33">
        <v>94</v>
      </c>
      <c r="AC1332" s="33">
        <v>0</v>
      </c>
      <c r="AD1332" s="33" t="s">
        <v>11803</v>
      </c>
      <c r="AE1332" s="33" t="s">
        <v>21582</v>
      </c>
      <c r="AF1332" s="33"/>
      <c r="AG1332" s="33"/>
      <c r="AH1332" s="33"/>
      <c r="AI1332" s="33"/>
      <c r="AJ1332" s="33"/>
      <c r="AK1332" s="33" t="s">
        <v>12774</v>
      </c>
      <c r="AL1332" s="33" t="s">
        <v>21307</v>
      </c>
      <c r="AM1332" s="33" t="s">
        <v>21583</v>
      </c>
      <c r="AN1332" s="33" t="s">
        <v>11500</v>
      </c>
      <c r="AO1332" s="33" t="s">
        <v>11627</v>
      </c>
      <c r="AP1332" s="33" t="s">
        <v>11318</v>
      </c>
      <c r="AQ1332" s="33">
        <v>0</v>
      </c>
      <c r="AR1332" s="33"/>
      <c r="AS1332" s="33"/>
      <c r="AT1332" s="33"/>
      <c r="AU1332" s="33"/>
      <c r="AV1332" s="33"/>
      <c r="AW1332" s="33"/>
      <c r="AX1332" s="33"/>
      <c r="AY1332" s="33"/>
      <c r="AZ1332" s="33"/>
      <c r="BA1332" s="33"/>
      <c r="BB1332" s="33"/>
      <c r="BC1332" s="33" t="s">
        <v>11306</v>
      </c>
      <c r="BD1332" s="33" t="s">
        <v>11318</v>
      </c>
      <c r="BE1332" s="33"/>
      <c r="BF1332" s="33"/>
      <c r="BG1332" s="33"/>
      <c r="BH1332" s="33"/>
      <c r="BI1332" s="33"/>
      <c r="BJ1332" s="33">
        <v>0</v>
      </c>
      <c r="BK1332" s="33" t="s">
        <v>31</v>
      </c>
      <c r="BL1332" s="33"/>
      <c r="BM1332" s="33" t="s">
        <v>22259</v>
      </c>
    </row>
    <row r="1333" spans="1:65" x14ac:dyDescent="0.25">
      <c r="A1333" s="33" t="s">
        <v>21584</v>
      </c>
      <c r="B1333" s="33" t="s">
        <v>21585</v>
      </c>
      <c r="C1333" s="33" t="s">
        <v>21586</v>
      </c>
      <c r="D1333" s="33" t="s">
        <v>13574</v>
      </c>
      <c r="E1333" s="33" t="s">
        <v>11800</v>
      </c>
      <c r="F1333" s="33" t="s">
        <v>11550</v>
      </c>
      <c r="G1333" s="33">
        <v>328.8</v>
      </c>
      <c r="H1333" s="33">
        <v>0</v>
      </c>
      <c r="I1333" s="33"/>
      <c r="J1333" s="33" t="s">
        <v>11304</v>
      </c>
      <c r="K1333" s="33" t="s">
        <v>14781</v>
      </c>
      <c r="L1333" s="33">
        <v>120</v>
      </c>
      <c r="M1333" s="33"/>
      <c r="N1333" s="33"/>
      <c r="O1333" s="33"/>
      <c r="P1333" s="33" t="s">
        <v>11306</v>
      </c>
      <c r="Q1333" s="33" t="s">
        <v>11306</v>
      </c>
      <c r="R1333" s="33">
        <v>2.5</v>
      </c>
      <c r="S1333" s="33">
        <v>2.5</v>
      </c>
      <c r="T1333" s="33"/>
      <c r="U1333" s="33"/>
      <c r="V1333" s="33" t="s">
        <v>21587</v>
      </c>
      <c r="W1333" s="33"/>
      <c r="X1333" s="33"/>
      <c r="Y1333" s="33" t="s">
        <v>11308</v>
      </c>
      <c r="Z1333" s="33">
        <v>14</v>
      </c>
      <c r="AA1333" s="33">
        <v>10</v>
      </c>
      <c r="AB1333" s="33">
        <v>70</v>
      </c>
      <c r="AC1333" s="33">
        <v>0</v>
      </c>
      <c r="AD1333" s="33" t="s">
        <v>11803</v>
      </c>
      <c r="AE1333" s="33" t="s">
        <v>21588</v>
      </c>
      <c r="AF1333" s="33"/>
      <c r="AG1333" s="33"/>
      <c r="AH1333" s="33"/>
      <c r="AI1333" s="33"/>
      <c r="AJ1333" s="33"/>
      <c r="AK1333" s="33" t="s">
        <v>12774</v>
      </c>
      <c r="AL1333" s="33" t="s">
        <v>21307</v>
      </c>
      <c r="AM1333" s="33" t="s">
        <v>21589</v>
      </c>
      <c r="AN1333" s="33" t="s">
        <v>21316</v>
      </c>
      <c r="AO1333" s="33" t="s">
        <v>11627</v>
      </c>
      <c r="AP1333" s="33" t="s">
        <v>11318</v>
      </c>
      <c r="AQ1333" s="33">
        <v>0</v>
      </c>
      <c r="AR1333" s="33"/>
      <c r="AS1333" s="33"/>
      <c r="AT1333" s="33"/>
      <c r="AU1333" s="33"/>
      <c r="AV1333" s="33"/>
      <c r="AW1333" s="33"/>
      <c r="AX1333" s="33"/>
      <c r="AY1333" s="33"/>
      <c r="AZ1333" s="33"/>
      <c r="BA1333" s="33"/>
      <c r="BB1333" s="33"/>
      <c r="BC1333" s="33" t="s">
        <v>11306</v>
      </c>
      <c r="BD1333" s="33" t="s">
        <v>11318</v>
      </c>
      <c r="BE1333" s="33"/>
      <c r="BF1333" s="33"/>
      <c r="BG1333" s="33"/>
      <c r="BH1333" s="33"/>
      <c r="BI1333" s="33"/>
      <c r="BJ1333" s="33">
        <v>0</v>
      </c>
      <c r="BK1333" s="33" t="s">
        <v>31</v>
      </c>
      <c r="BL1333" s="33"/>
      <c r="BM1333" s="33" t="s">
        <v>22259</v>
      </c>
    </row>
    <row r="1334" spans="1:65" x14ac:dyDescent="0.25">
      <c r="A1334" s="33" t="s">
        <v>21590</v>
      </c>
      <c r="B1334" s="33" t="s">
        <v>21591</v>
      </c>
      <c r="C1334" s="33" t="s">
        <v>21592</v>
      </c>
      <c r="D1334" s="33" t="s">
        <v>13574</v>
      </c>
      <c r="E1334" s="33" t="s">
        <v>11800</v>
      </c>
      <c r="F1334" s="33" t="s">
        <v>11550</v>
      </c>
      <c r="G1334" s="33">
        <v>328.8</v>
      </c>
      <c r="H1334" s="33">
        <v>0</v>
      </c>
      <c r="I1334" s="33"/>
      <c r="J1334" s="33" t="s">
        <v>11304</v>
      </c>
      <c r="K1334" s="33" t="s">
        <v>14864</v>
      </c>
      <c r="L1334" s="33">
        <v>120</v>
      </c>
      <c r="M1334" s="33"/>
      <c r="N1334" s="33"/>
      <c r="O1334" s="33"/>
      <c r="P1334" s="33" t="s">
        <v>11306</v>
      </c>
      <c r="Q1334" s="33" t="s">
        <v>11306</v>
      </c>
      <c r="R1334" s="33">
        <v>2.5</v>
      </c>
      <c r="S1334" s="33">
        <v>2.5</v>
      </c>
      <c r="T1334" s="33"/>
      <c r="U1334" s="33"/>
      <c r="V1334" s="33" t="s">
        <v>21587</v>
      </c>
      <c r="W1334" s="33"/>
      <c r="X1334" s="33"/>
      <c r="Y1334" s="33" t="s">
        <v>11308</v>
      </c>
      <c r="Z1334" s="33">
        <v>14</v>
      </c>
      <c r="AA1334" s="33">
        <v>10</v>
      </c>
      <c r="AB1334" s="33">
        <v>70</v>
      </c>
      <c r="AC1334" s="33">
        <v>0</v>
      </c>
      <c r="AD1334" s="33" t="s">
        <v>11803</v>
      </c>
      <c r="AE1334" s="33" t="s">
        <v>21593</v>
      </c>
      <c r="AF1334" s="33"/>
      <c r="AG1334" s="33"/>
      <c r="AH1334" s="33"/>
      <c r="AI1334" s="33"/>
      <c r="AJ1334" s="33"/>
      <c r="AK1334" s="33" t="s">
        <v>12774</v>
      </c>
      <c r="AL1334" s="33" t="s">
        <v>21307</v>
      </c>
      <c r="AM1334" s="33" t="s">
        <v>21594</v>
      </c>
      <c r="AN1334" s="33" t="s">
        <v>21316</v>
      </c>
      <c r="AO1334" s="33" t="s">
        <v>11627</v>
      </c>
      <c r="AP1334" s="33" t="s">
        <v>11318</v>
      </c>
      <c r="AQ1334" s="33">
        <v>0</v>
      </c>
      <c r="AR1334" s="33"/>
      <c r="AS1334" s="33"/>
      <c r="AT1334" s="33"/>
      <c r="AU1334" s="33"/>
      <c r="AV1334" s="33"/>
      <c r="AW1334" s="33"/>
      <c r="AX1334" s="33"/>
      <c r="AY1334" s="33"/>
      <c r="AZ1334" s="33"/>
      <c r="BA1334" s="33"/>
      <c r="BB1334" s="33"/>
      <c r="BC1334" s="33" t="s">
        <v>11306</v>
      </c>
      <c r="BD1334" s="33" t="s">
        <v>11318</v>
      </c>
      <c r="BE1334" s="33"/>
      <c r="BF1334" s="33"/>
      <c r="BG1334" s="33"/>
      <c r="BH1334" s="33"/>
      <c r="BI1334" s="33"/>
      <c r="BJ1334" s="33">
        <v>0</v>
      </c>
      <c r="BK1334" s="33" t="s">
        <v>31</v>
      </c>
      <c r="BL1334" s="33"/>
      <c r="BM1334" s="33" t="s">
        <v>22259</v>
      </c>
    </row>
    <row r="1335" spans="1:65" x14ac:dyDescent="0.25">
      <c r="A1335" s="33" t="s">
        <v>21595</v>
      </c>
      <c r="B1335" s="33" t="s">
        <v>1260</v>
      </c>
      <c r="C1335" s="33" t="s">
        <v>21596</v>
      </c>
      <c r="D1335" s="33" t="s">
        <v>13574</v>
      </c>
      <c r="E1335" s="33" t="s">
        <v>11800</v>
      </c>
      <c r="F1335" s="33" t="s">
        <v>11550</v>
      </c>
      <c r="G1335" s="33">
        <v>328.8</v>
      </c>
      <c r="H1335" s="33">
        <v>0</v>
      </c>
      <c r="I1335" s="33"/>
      <c r="J1335" s="33" t="s">
        <v>11304</v>
      </c>
      <c r="K1335" s="33" t="s">
        <v>14864</v>
      </c>
      <c r="L1335" s="33">
        <v>120</v>
      </c>
      <c r="M1335" s="33"/>
      <c r="N1335" s="33"/>
      <c r="O1335" s="33"/>
      <c r="P1335" s="33" t="s">
        <v>11306</v>
      </c>
      <c r="Q1335" s="33" t="s">
        <v>11306</v>
      </c>
      <c r="R1335" s="33">
        <v>2.5</v>
      </c>
      <c r="S1335" s="33">
        <v>2.5</v>
      </c>
      <c r="T1335" s="33"/>
      <c r="U1335" s="33"/>
      <c r="V1335" s="33" t="s">
        <v>21587</v>
      </c>
      <c r="W1335" s="33"/>
      <c r="X1335" s="33"/>
      <c r="Y1335" s="33" t="s">
        <v>11308</v>
      </c>
      <c r="Z1335" s="33">
        <v>14</v>
      </c>
      <c r="AA1335" s="33">
        <v>10</v>
      </c>
      <c r="AB1335" s="33">
        <v>70</v>
      </c>
      <c r="AC1335" s="33">
        <v>0</v>
      </c>
      <c r="AD1335" s="33" t="s">
        <v>11803</v>
      </c>
      <c r="AE1335" s="33" t="s">
        <v>21597</v>
      </c>
      <c r="AF1335" s="33"/>
      <c r="AG1335" s="33"/>
      <c r="AH1335" s="33"/>
      <c r="AI1335" s="33"/>
      <c r="AJ1335" s="33"/>
      <c r="AK1335" s="33" t="s">
        <v>12774</v>
      </c>
      <c r="AL1335" s="33" t="s">
        <v>21307</v>
      </c>
      <c r="AM1335" s="33" t="s">
        <v>21598</v>
      </c>
      <c r="AN1335" s="33" t="s">
        <v>21316</v>
      </c>
      <c r="AO1335" s="33" t="s">
        <v>11627</v>
      </c>
      <c r="AP1335" s="33" t="s">
        <v>11318</v>
      </c>
      <c r="AQ1335" s="33">
        <v>0</v>
      </c>
      <c r="AR1335" s="33"/>
      <c r="AS1335" s="33"/>
      <c r="AT1335" s="33"/>
      <c r="AU1335" s="33"/>
      <c r="AV1335" s="33"/>
      <c r="AW1335" s="33"/>
      <c r="AX1335" s="33"/>
      <c r="AY1335" s="33"/>
      <c r="AZ1335" s="33"/>
      <c r="BA1335" s="33"/>
      <c r="BB1335" s="33"/>
      <c r="BC1335" s="33" t="s">
        <v>11306</v>
      </c>
      <c r="BD1335" s="33" t="s">
        <v>11318</v>
      </c>
      <c r="BE1335" s="33"/>
      <c r="BF1335" s="33"/>
      <c r="BG1335" s="33"/>
      <c r="BH1335" s="33"/>
      <c r="BI1335" s="33"/>
      <c r="BJ1335" s="33">
        <v>0</v>
      </c>
      <c r="BK1335" s="33" t="s">
        <v>31</v>
      </c>
      <c r="BL1335" s="33"/>
      <c r="BM1335" s="33" t="s">
        <v>22259</v>
      </c>
    </row>
    <row r="1336" spans="1:65" x14ac:dyDescent="0.25">
      <c r="A1336" s="33" t="s">
        <v>21599</v>
      </c>
      <c r="B1336" s="33" t="s">
        <v>3496</v>
      </c>
      <c r="C1336" s="33" t="s">
        <v>21600</v>
      </c>
      <c r="D1336" s="33" t="s">
        <v>13574</v>
      </c>
      <c r="E1336" s="33" t="s">
        <v>11800</v>
      </c>
      <c r="F1336" s="33" t="s">
        <v>11550</v>
      </c>
      <c r="G1336" s="33">
        <v>339.8</v>
      </c>
      <c r="H1336" s="33">
        <v>0</v>
      </c>
      <c r="I1336" s="33"/>
      <c r="J1336" s="33" t="s">
        <v>11304</v>
      </c>
      <c r="K1336" s="33" t="s">
        <v>15568</v>
      </c>
      <c r="L1336" s="33">
        <v>120</v>
      </c>
      <c r="M1336" s="33"/>
      <c r="N1336" s="33"/>
      <c r="O1336" s="33"/>
      <c r="P1336" s="33" t="s">
        <v>11306</v>
      </c>
      <c r="Q1336" s="33" t="s">
        <v>11306</v>
      </c>
      <c r="R1336" s="33">
        <v>2.5</v>
      </c>
      <c r="S1336" s="33">
        <v>2.5</v>
      </c>
      <c r="T1336" s="33"/>
      <c r="U1336" s="33"/>
      <c r="V1336" s="33" t="s">
        <v>21278</v>
      </c>
      <c r="W1336" s="33" t="s">
        <v>14057</v>
      </c>
      <c r="X1336" s="33"/>
      <c r="Y1336" s="33" t="s">
        <v>11308</v>
      </c>
      <c r="Z1336" s="33">
        <v>10</v>
      </c>
      <c r="AA1336" s="33">
        <v>14</v>
      </c>
      <c r="AB1336" s="33">
        <v>94</v>
      </c>
      <c r="AC1336" s="33">
        <v>0</v>
      </c>
      <c r="AD1336" s="33" t="s">
        <v>11803</v>
      </c>
      <c r="AE1336" s="33" t="s">
        <v>21601</v>
      </c>
      <c r="AF1336" s="33"/>
      <c r="AG1336" s="33"/>
      <c r="AH1336" s="33"/>
      <c r="AI1336" s="33"/>
      <c r="AJ1336" s="33"/>
      <c r="AK1336" s="33" t="s">
        <v>12774</v>
      </c>
      <c r="AL1336" s="33" t="s">
        <v>21307</v>
      </c>
      <c r="AM1336" s="33" t="s">
        <v>21602</v>
      </c>
      <c r="AN1336" s="33" t="s">
        <v>21316</v>
      </c>
      <c r="AO1336" s="33" t="s">
        <v>11627</v>
      </c>
      <c r="AP1336" s="33" t="s">
        <v>11318</v>
      </c>
      <c r="AQ1336" s="33">
        <v>0</v>
      </c>
      <c r="AR1336" s="33"/>
      <c r="AS1336" s="33"/>
      <c r="AT1336" s="33"/>
      <c r="AU1336" s="33"/>
      <c r="AV1336" s="33"/>
      <c r="AW1336" s="33"/>
      <c r="AX1336" s="33"/>
      <c r="AY1336" s="33"/>
      <c r="AZ1336" s="33"/>
      <c r="BA1336" s="33"/>
      <c r="BB1336" s="33"/>
      <c r="BC1336" s="33" t="s">
        <v>11306</v>
      </c>
      <c r="BD1336" s="33" t="s">
        <v>11318</v>
      </c>
      <c r="BE1336" s="33"/>
      <c r="BF1336" s="33"/>
      <c r="BG1336" s="33"/>
      <c r="BH1336" s="33"/>
      <c r="BI1336" s="33"/>
      <c r="BJ1336" s="33">
        <v>0</v>
      </c>
      <c r="BK1336" s="33" t="s">
        <v>31</v>
      </c>
      <c r="BL1336" s="33"/>
      <c r="BM1336" s="33" t="s">
        <v>22259</v>
      </c>
    </row>
    <row r="1337" spans="1:65" x14ac:dyDescent="0.25">
      <c r="A1337" s="33" t="s">
        <v>21603</v>
      </c>
      <c r="B1337" s="33" t="s">
        <v>320</v>
      </c>
      <c r="C1337" s="33" t="s">
        <v>21604</v>
      </c>
      <c r="D1337" s="33" t="s">
        <v>13574</v>
      </c>
      <c r="E1337" s="33" t="s">
        <v>11800</v>
      </c>
      <c r="F1337" s="33" t="s">
        <v>11550</v>
      </c>
      <c r="G1337" s="33">
        <v>339.8</v>
      </c>
      <c r="H1337" s="33">
        <v>0</v>
      </c>
      <c r="I1337" s="33"/>
      <c r="J1337" s="33" t="s">
        <v>11304</v>
      </c>
      <c r="K1337" s="33" t="s">
        <v>15691</v>
      </c>
      <c r="L1337" s="33">
        <v>120</v>
      </c>
      <c r="M1337" s="33"/>
      <c r="N1337" s="33"/>
      <c r="O1337" s="33"/>
      <c r="P1337" s="33" t="s">
        <v>11306</v>
      </c>
      <c r="Q1337" s="33" t="s">
        <v>11306</v>
      </c>
      <c r="R1337" s="33">
        <v>2.5</v>
      </c>
      <c r="S1337" s="33">
        <v>2.5</v>
      </c>
      <c r="T1337" s="33" t="s">
        <v>21605</v>
      </c>
      <c r="U1337" s="33" t="s">
        <v>21605</v>
      </c>
      <c r="V1337" s="33" t="s">
        <v>21278</v>
      </c>
      <c r="W1337" s="33" t="s">
        <v>14057</v>
      </c>
      <c r="X1337" s="33"/>
      <c r="Y1337" s="33" t="s">
        <v>11308</v>
      </c>
      <c r="Z1337" s="33">
        <v>10</v>
      </c>
      <c r="AA1337" s="33">
        <v>14</v>
      </c>
      <c r="AB1337" s="33">
        <v>94</v>
      </c>
      <c r="AC1337" s="33">
        <v>0</v>
      </c>
      <c r="AD1337" s="33" t="s">
        <v>11803</v>
      </c>
      <c r="AE1337" s="33" t="s">
        <v>21606</v>
      </c>
      <c r="AF1337" s="33"/>
      <c r="AG1337" s="33"/>
      <c r="AH1337" s="33"/>
      <c r="AI1337" s="33"/>
      <c r="AJ1337" s="33"/>
      <c r="AK1337" s="33" t="s">
        <v>12774</v>
      </c>
      <c r="AL1337" s="33" t="s">
        <v>21307</v>
      </c>
      <c r="AM1337" s="33" t="s">
        <v>21607</v>
      </c>
      <c r="AN1337" s="33" t="s">
        <v>21316</v>
      </c>
      <c r="AO1337" s="33" t="s">
        <v>11627</v>
      </c>
      <c r="AP1337" s="33" t="s">
        <v>11318</v>
      </c>
      <c r="AQ1337" s="33">
        <v>0</v>
      </c>
      <c r="AR1337" s="33"/>
      <c r="AS1337" s="33"/>
      <c r="AT1337" s="33"/>
      <c r="AU1337" s="33"/>
      <c r="AV1337" s="33"/>
      <c r="AW1337" s="33"/>
      <c r="AX1337" s="33"/>
      <c r="AY1337" s="33"/>
      <c r="AZ1337" s="33"/>
      <c r="BA1337" s="33"/>
      <c r="BB1337" s="33"/>
      <c r="BC1337" s="33" t="s">
        <v>11306</v>
      </c>
      <c r="BD1337" s="33" t="s">
        <v>11318</v>
      </c>
      <c r="BE1337" s="33"/>
      <c r="BF1337" s="33"/>
      <c r="BG1337" s="33"/>
      <c r="BH1337" s="33"/>
      <c r="BI1337" s="33"/>
      <c r="BJ1337" s="33">
        <v>0</v>
      </c>
      <c r="BK1337" s="33" t="s">
        <v>31</v>
      </c>
      <c r="BL1337" s="33"/>
      <c r="BM1337" s="33" t="s">
        <v>22259</v>
      </c>
    </row>
    <row r="1338" spans="1:65" x14ac:dyDescent="0.25">
      <c r="A1338" s="33" t="s">
        <v>21608</v>
      </c>
      <c r="B1338" s="33" t="s">
        <v>134</v>
      </c>
      <c r="C1338" s="33" t="s">
        <v>21609</v>
      </c>
      <c r="D1338" s="33" t="s">
        <v>13574</v>
      </c>
      <c r="E1338" s="33" t="s">
        <v>11800</v>
      </c>
      <c r="F1338" s="33" t="s">
        <v>11550</v>
      </c>
      <c r="G1338" s="33">
        <v>339.8</v>
      </c>
      <c r="H1338" s="33">
        <v>0</v>
      </c>
      <c r="I1338" s="33"/>
      <c r="J1338" s="33" t="s">
        <v>11304</v>
      </c>
      <c r="K1338" s="33" t="s">
        <v>14881</v>
      </c>
      <c r="L1338" s="33">
        <v>120</v>
      </c>
      <c r="M1338" s="33"/>
      <c r="N1338" s="33"/>
      <c r="O1338" s="33"/>
      <c r="P1338" s="33" t="s">
        <v>11306</v>
      </c>
      <c r="Q1338" s="33" t="s">
        <v>11306</v>
      </c>
      <c r="R1338" s="33">
        <v>2.5</v>
      </c>
      <c r="S1338" s="33">
        <v>2.5</v>
      </c>
      <c r="T1338" s="33" t="s">
        <v>21610</v>
      </c>
      <c r="U1338" s="33" t="s">
        <v>21610</v>
      </c>
      <c r="V1338" s="33" t="s">
        <v>21278</v>
      </c>
      <c r="W1338" s="33" t="s">
        <v>14057</v>
      </c>
      <c r="X1338" s="33"/>
      <c r="Y1338" s="33" t="s">
        <v>11308</v>
      </c>
      <c r="Z1338" s="33">
        <v>10</v>
      </c>
      <c r="AA1338" s="33">
        <v>14</v>
      </c>
      <c r="AB1338" s="33">
        <v>94</v>
      </c>
      <c r="AC1338" s="33">
        <v>0</v>
      </c>
      <c r="AD1338" s="33" t="s">
        <v>11803</v>
      </c>
      <c r="AE1338" s="33" t="s">
        <v>21611</v>
      </c>
      <c r="AF1338" s="33"/>
      <c r="AG1338" s="33"/>
      <c r="AH1338" s="33"/>
      <c r="AI1338" s="33"/>
      <c r="AJ1338" s="33"/>
      <c r="AK1338" s="33" t="s">
        <v>12774</v>
      </c>
      <c r="AL1338" s="33" t="s">
        <v>21307</v>
      </c>
      <c r="AM1338" s="33" t="s">
        <v>21612</v>
      </c>
      <c r="AN1338" s="33" t="s">
        <v>21316</v>
      </c>
      <c r="AO1338" s="33" t="s">
        <v>11627</v>
      </c>
      <c r="AP1338" s="33" t="s">
        <v>11318</v>
      </c>
      <c r="AQ1338" s="33">
        <v>0</v>
      </c>
      <c r="AR1338" s="33"/>
      <c r="AS1338" s="33"/>
      <c r="AT1338" s="33"/>
      <c r="AU1338" s="33"/>
      <c r="AV1338" s="33"/>
      <c r="AW1338" s="33"/>
      <c r="AX1338" s="33"/>
      <c r="AY1338" s="33"/>
      <c r="AZ1338" s="33"/>
      <c r="BA1338" s="33"/>
      <c r="BB1338" s="33"/>
      <c r="BC1338" s="33" t="s">
        <v>11306</v>
      </c>
      <c r="BD1338" s="33" t="s">
        <v>11318</v>
      </c>
      <c r="BE1338" s="33"/>
      <c r="BF1338" s="33"/>
      <c r="BG1338" s="33"/>
      <c r="BH1338" s="33"/>
      <c r="BI1338" s="33"/>
      <c r="BJ1338" s="33">
        <v>0</v>
      </c>
      <c r="BK1338" s="33" t="s">
        <v>31</v>
      </c>
      <c r="BL1338" s="33"/>
      <c r="BM1338" s="33" t="s">
        <v>22259</v>
      </c>
    </row>
    <row r="1339" spans="1:65" x14ac:dyDescent="0.25">
      <c r="A1339" s="33" t="s">
        <v>21613</v>
      </c>
      <c r="B1339" s="33" t="s">
        <v>6083</v>
      </c>
      <c r="C1339" s="33" t="s">
        <v>21614</v>
      </c>
      <c r="D1339" s="33" t="s">
        <v>13574</v>
      </c>
      <c r="E1339" s="33" t="s">
        <v>11800</v>
      </c>
      <c r="F1339" s="33" t="s">
        <v>11550</v>
      </c>
      <c r="G1339" s="33">
        <v>339.8</v>
      </c>
      <c r="H1339" s="33">
        <v>0</v>
      </c>
      <c r="I1339" s="33"/>
      <c r="J1339" s="33" t="s">
        <v>11304</v>
      </c>
      <c r="K1339" s="33" t="s">
        <v>14864</v>
      </c>
      <c r="L1339" s="33">
        <v>120</v>
      </c>
      <c r="M1339" s="33"/>
      <c r="N1339" s="33"/>
      <c r="O1339" s="33"/>
      <c r="P1339" s="33" t="s">
        <v>11306</v>
      </c>
      <c r="Q1339" s="33" t="s">
        <v>11306</v>
      </c>
      <c r="R1339" s="33">
        <v>2.5</v>
      </c>
      <c r="S1339" s="33">
        <v>2.5</v>
      </c>
      <c r="T1339" s="33"/>
      <c r="U1339" s="33"/>
      <c r="V1339" s="33" t="s">
        <v>21278</v>
      </c>
      <c r="W1339" s="33"/>
      <c r="X1339" s="33"/>
      <c r="Y1339" s="33" t="s">
        <v>11308</v>
      </c>
      <c r="Z1339" s="33">
        <v>10</v>
      </c>
      <c r="AA1339" s="33">
        <v>14</v>
      </c>
      <c r="AB1339" s="33">
        <v>94</v>
      </c>
      <c r="AC1339" s="33">
        <v>0</v>
      </c>
      <c r="AD1339" s="33" t="s">
        <v>11803</v>
      </c>
      <c r="AE1339" s="33" t="s">
        <v>21615</v>
      </c>
      <c r="AF1339" s="33"/>
      <c r="AG1339" s="33"/>
      <c r="AH1339" s="33"/>
      <c r="AI1339" s="33"/>
      <c r="AJ1339" s="33"/>
      <c r="AK1339" s="33" t="s">
        <v>12774</v>
      </c>
      <c r="AL1339" s="33" t="s">
        <v>21307</v>
      </c>
      <c r="AM1339" s="33" t="s">
        <v>21616</v>
      </c>
      <c r="AN1339" s="33" t="s">
        <v>21316</v>
      </c>
      <c r="AO1339" s="33" t="s">
        <v>11627</v>
      </c>
      <c r="AP1339" s="33" t="s">
        <v>11318</v>
      </c>
      <c r="AQ1339" s="33">
        <v>0</v>
      </c>
      <c r="AR1339" s="33"/>
      <c r="AS1339" s="33"/>
      <c r="AT1339" s="33"/>
      <c r="AU1339" s="33"/>
      <c r="AV1339" s="33"/>
      <c r="AW1339" s="33"/>
      <c r="AX1339" s="33"/>
      <c r="AY1339" s="33"/>
      <c r="AZ1339" s="33"/>
      <c r="BA1339" s="33"/>
      <c r="BB1339" s="33"/>
      <c r="BC1339" s="33" t="s">
        <v>11306</v>
      </c>
      <c r="BD1339" s="33" t="s">
        <v>11318</v>
      </c>
      <c r="BE1339" s="33"/>
      <c r="BF1339" s="33"/>
      <c r="BG1339" s="33"/>
      <c r="BH1339" s="33"/>
      <c r="BI1339" s="33"/>
      <c r="BJ1339" s="33">
        <v>0</v>
      </c>
      <c r="BK1339" s="33" t="s">
        <v>31</v>
      </c>
      <c r="BL1339" s="33"/>
      <c r="BM1339" s="33" t="s">
        <v>22259</v>
      </c>
    </row>
    <row r="1340" spans="1:65" x14ac:dyDescent="0.25">
      <c r="A1340" s="33" t="s">
        <v>21617</v>
      </c>
      <c r="B1340" s="33" t="s">
        <v>1114</v>
      </c>
      <c r="C1340" s="33" t="s">
        <v>21618</v>
      </c>
      <c r="D1340" s="33" t="s">
        <v>13574</v>
      </c>
      <c r="E1340" s="33" t="s">
        <v>11800</v>
      </c>
      <c r="F1340" s="33" t="s">
        <v>11550</v>
      </c>
      <c r="G1340" s="33">
        <v>339.8</v>
      </c>
      <c r="H1340" s="33">
        <v>0</v>
      </c>
      <c r="I1340" s="33"/>
      <c r="J1340" s="33" t="s">
        <v>11304</v>
      </c>
      <c r="K1340" s="33" t="s">
        <v>14781</v>
      </c>
      <c r="L1340" s="33">
        <v>120</v>
      </c>
      <c r="M1340" s="33"/>
      <c r="N1340" s="33"/>
      <c r="O1340" s="33"/>
      <c r="P1340" s="33" t="s">
        <v>11306</v>
      </c>
      <c r="Q1340" s="33" t="s">
        <v>11306</v>
      </c>
      <c r="R1340" s="33">
        <v>2.5</v>
      </c>
      <c r="S1340" s="33">
        <v>2.5</v>
      </c>
      <c r="T1340" s="33"/>
      <c r="U1340" s="33"/>
      <c r="V1340" s="33" t="s">
        <v>21278</v>
      </c>
      <c r="W1340" s="33"/>
      <c r="X1340" s="33"/>
      <c r="Y1340" s="33" t="s">
        <v>11308</v>
      </c>
      <c r="Z1340" s="33">
        <v>10</v>
      </c>
      <c r="AA1340" s="33">
        <v>14</v>
      </c>
      <c r="AB1340" s="33">
        <v>94</v>
      </c>
      <c r="AC1340" s="33">
        <v>0</v>
      </c>
      <c r="AD1340" s="33" t="s">
        <v>11803</v>
      </c>
      <c r="AE1340" s="33" t="s">
        <v>21619</v>
      </c>
      <c r="AF1340" s="33"/>
      <c r="AG1340" s="33"/>
      <c r="AH1340" s="33"/>
      <c r="AI1340" s="33"/>
      <c r="AJ1340" s="33"/>
      <c r="AK1340" s="33" t="s">
        <v>12774</v>
      </c>
      <c r="AL1340" s="33" t="s">
        <v>21307</v>
      </c>
      <c r="AM1340" s="33" t="s">
        <v>21620</v>
      </c>
      <c r="AN1340" s="33" t="s">
        <v>21316</v>
      </c>
      <c r="AO1340" s="33" t="s">
        <v>11627</v>
      </c>
      <c r="AP1340" s="33" t="s">
        <v>11318</v>
      </c>
      <c r="AQ1340" s="33">
        <v>0</v>
      </c>
      <c r="AR1340" s="33"/>
      <c r="AS1340" s="33"/>
      <c r="AT1340" s="33"/>
      <c r="AU1340" s="33"/>
      <c r="AV1340" s="33"/>
      <c r="AW1340" s="33"/>
      <c r="AX1340" s="33"/>
      <c r="AY1340" s="33"/>
      <c r="AZ1340" s="33"/>
      <c r="BA1340" s="33"/>
      <c r="BB1340" s="33"/>
      <c r="BC1340" s="33" t="s">
        <v>11306</v>
      </c>
      <c r="BD1340" s="33" t="s">
        <v>11318</v>
      </c>
      <c r="BE1340" s="33"/>
      <c r="BF1340" s="33"/>
      <c r="BG1340" s="33"/>
      <c r="BH1340" s="33"/>
      <c r="BI1340" s="33"/>
      <c r="BJ1340" s="33">
        <v>0</v>
      </c>
      <c r="BK1340" s="33" t="s">
        <v>31</v>
      </c>
      <c r="BL1340" s="33"/>
      <c r="BM1340" s="33" t="s">
        <v>22259</v>
      </c>
    </row>
    <row r="1341" spans="1:65" x14ac:dyDescent="0.25">
      <c r="A1341" s="33" t="s">
        <v>21621</v>
      </c>
      <c r="B1341" s="33" t="s">
        <v>841</v>
      </c>
      <c r="C1341" s="33" t="s">
        <v>21622</v>
      </c>
      <c r="D1341" s="33" t="s">
        <v>13574</v>
      </c>
      <c r="E1341" s="33" t="s">
        <v>11800</v>
      </c>
      <c r="F1341" s="33" t="s">
        <v>11550</v>
      </c>
      <c r="G1341" s="33">
        <v>339.8</v>
      </c>
      <c r="H1341" s="33">
        <v>0</v>
      </c>
      <c r="I1341" s="33"/>
      <c r="J1341" s="33" t="s">
        <v>11304</v>
      </c>
      <c r="K1341" s="33" t="s">
        <v>21623</v>
      </c>
      <c r="L1341" s="33">
        <v>120</v>
      </c>
      <c r="M1341" s="33"/>
      <c r="N1341" s="33"/>
      <c r="O1341" s="33"/>
      <c r="P1341" s="33" t="s">
        <v>11306</v>
      </c>
      <c r="Q1341" s="33" t="s">
        <v>11306</v>
      </c>
      <c r="R1341" s="33">
        <v>2.5</v>
      </c>
      <c r="S1341" s="33">
        <v>2.5</v>
      </c>
      <c r="T1341" s="33"/>
      <c r="U1341" s="33"/>
      <c r="V1341" s="33" t="s">
        <v>21278</v>
      </c>
      <c r="W1341" s="33"/>
      <c r="X1341" s="33"/>
      <c r="Y1341" s="33" t="s">
        <v>11308</v>
      </c>
      <c r="Z1341" s="33">
        <v>10</v>
      </c>
      <c r="AA1341" s="33">
        <v>14</v>
      </c>
      <c r="AB1341" s="33">
        <v>94</v>
      </c>
      <c r="AC1341" s="33">
        <v>0</v>
      </c>
      <c r="AD1341" s="33" t="s">
        <v>11803</v>
      </c>
      <c r="AE1341" s="33" t="s">
        <v>21624</v>
      </c>
      <c r="AF1341" s="33"/>
      <c r="AG1341" s="33"/>
      <c r="AH1341" s="33"/>
      <c r="AI1341" s="33"/>
      <c r="AJ1341" s="33"/>
      <c r="AK1341" s="33" t="s">
        <v>12774</v>
      </c>
      <c r="AL1341" s="33" t="s">
        <v>21307</v>
      </c>
      <c r="AM1341" s="33" t="s">
        <v>21625</v>
      </c>
      <c r="AN1341" s="33" t="s">
        <v>21316</v>
      </c>
      <c r="AO1341" s="33" t="s">
        <v>11627</v>
      </c>
      <c r="AP1341" s="33" t="s">
        <v>11318</v>
      </c>
      <c r="AQ1341" s="33">
        <v>0</v>
      </c>
      <c r="AR1341" s="33"/>
      <c r="AS1341" s="33"/>
      <c r="AT1341" s="33"/>
      <c r="AU1341" s="33"/>
      <c r="AV1341" s="33"/>
      <c r="AW1341" s="33"/>
      <c r="AX1341" s="33"/>
      <c r="AY1341" s="33"/>
      <c r="AZ1341" s="33"/>
      <c r="BA1341" s="33"/>
      <c r="BB1341" s="33"/>
      <c r="BC1341" s="33" t="s">
        <v>11306</v>
      </c>
      <c r="BD1341" s="33" t="s">
        <v>11318</v>
      </c>
      <c r="BE1341" s="33"/>
      <c r="BF1341" s="33"/>
      <c r="BG1341" s="33"/>
      <c r="BH1341" s="33"/>
      <c r="BI1341" s="33"/>
      <c r="BJ1341" s="33">
        <v>0</v>
      </c>
      <c r="BK1341" s="33" t="s">
        <v>31</v>
      </c>
      <c r="BL1341" s="33"/>
      <c r="BM1341" s="33" t="s">
        <v>22259</v>
      </c>
    </row>
    <row r="1342" spans="1:65" x14ac:dyDescent="0.25">
      <c r="A1342" s="33" t="s">
        <v>21626</v>
      </c>
      <c r="B1342" s="33" t="s">
        <v>21627</v>
      </c>
      <c r="C1342" s="33" t="s">
        <v>21628</v>
      </c>
      <c r="D1342" s="33" t="s">
        <v>13574</v>
      </c>
      <c r="E1342" s="33" t="s">
        <v>11800</v>
      </c>
      <c r="F1342" s="33" t="s">
        <v>11550</v>
      </c>
      <c r="G1342" s="33">
        <v>328.7</v>
      </c>
      <c r="H1342" s="33">
        <v>0</v>
      </c>
      <c r="I1342" s="33"/>
      <c r="J1342" s="33" t="s">
        <v>11304</v>
      </c>
      <c r="K1342" s="33" t="s">
        <v>14781</v>
      </c>
      <c r="L1342" s="33">
        <v>120</v>
      </c>
      <c r="M1342" s="33"/>
      <c r="N1342" s="33"/>
      <c r="O1342" s="33"/>
      <c r="P1342" s="33" t="s">
        <v>11306</v>
      </c>
      <c r="Q1342" s="33" t="s">
        <v>11306</v>
      </c>
      <c r="R1342" s="33">
        <v>2.5</v>
      </c>
      <c r="S1342" s="33">
        <v>2.5</v>
      </c>
      <c r="T1342" s="33"/>
      <c r="U1342" s="33"/>
      <c r="V1342" s="33" t="s">
        <v>21278</v>
      </c>
      <c r="W1342" s="33"/>
      <c r="X1342" s="33"/>
      <c r="Y1342" s="33" t="s">
        <v>11308</v>
      </c>
      <c r="Z1342" s="33">
        <v>10</v>
      </c>
      <c r="AA1342" s="33">
        <v>14</v>
      </c>
      <c r="AB1342" s="33">
        <v>94</v>
      </c>
      <c r="AC1342" s="33">
        <v>0</v>
      </c>
      <c r="AD1342" s="33" t="s">
        <v>11803</v>
      </c>
      <c r="AE1342" s="33" t="s">
        <v>21629</v>
      </c>
      <c r="AF1342" s="33"/>
      <c r="AG1342" s="33"/>
      <c r="AH1342" s="33"/>
      <c r="AI1342" s="33"/>
      <c r="AJ1342" s="33"/>
      <c r="AK1342" s="33" t="s">
        <v>12774</v>
      </c>
      <c r="AL1342" s="33" t="s">
        <v>21307</v>
      </c>
      <c r="AM1342" s="33" t="s">
        <v>21630</v>
      </c>
      <c r="AN1342" s="33" t="s">
        <v>11500</v>
      </c>
      <c r="AO1342" s="33" t="s">
        <v>11627</v>
      </c>
      <c r="AP1342" s="33" t="s">
        <v>11318</v>
      </c>
      <c r="AQ1342" s="33">
        <v>0</v>
      </c>
      <c r="AR1342" s="33"/>
      <c r="AS1342" s="33"/>
      <c r="AT1342" s="33"/>
      <c r="AU1342" s="33"/>
      <c r="AV1342" s="33"/>
      <c r="AW1342" s="33"/>
      <c r="AX1342" s="33"/>
      <c r="AY1342" s="33"/>
      <c r="AZ1342" s="33"/>
      <c r="BA1342" s="33"/>
      <c r="BB1342" s="33"/>
      <c r="BC1342" s="33" t="s">
        <v>11306</v>
      </c>
      <c r="BD1342" s="33" t="s">
        <v>11318</v>
      </c>
      <c r="BE1342" s="33"/>
      <c r="BF1342" s="33"/>
      <c r="BG1342" s="33"/>
      <c r="BH1342" s="33"/>
      <c r="BI1342" s="33"/>
      <c r="BJ1342" s="33">
        <v>0</v>
      </c>
      <c r="BK1342" s="33" t="s">
        <v>31</v>
      </c>
      <c r="BL1342" s="33"/>
      <c r="BM1342" s="33" t="s">
        <v>22259</v>
      </c>
    </row>
    <row r="1343" spans="1:65" x14ac:dyDescent="0.25">
      <c r="A1343" s="33" t="s">
        <v>21631</v>
      </c>
      <c r="B1343" s="33" t="s">
        <v>21632</v>
      </c>
      <c r="C1343" s="33" t="s">
        <v>21633</v>
      </c>
      <c r="D1343" s="33" t="s">
        <v>13574</v>
      </c>
      <c r="E1343" s="33" t="s">
        <v>11800</v>
      </c>
      <c r="F1343" s="33" t="s">
        <v>11550</v>
      </c>
      <c r="G1343" s="33">
        <v>328.7</v>
      </c>
      <c r="H1343" s="33">
        <v>0</v>
      </c>
      <c r="I1343" s="33"/>
      <c r="J1343" s="33" t="s">
        <v>11304</v>
      </c>
      <c r="K1343" s="33" t="s">
        <v>14781</v>
      </c>
      <c r="L1343" s="33">
        <v>120</v>
      </c>
      <c r="M1343" s="33"/>
      <c r="N1343" s="33"/>
      <c r="O1343" s="33"/>
      <c r="P1343" s="33" t="s">
        <v>11306</v>
      </c>
      <c r="Q1343" s="33" t="s">
        <v>11306</v>
      </c>
      <c r="R1343" s="33">
        <v>2.5</v>
      </c>
      <c r="S1343" s="33">
        <v>2.5</v>
      </c>
      <c r="T1343" s="33"/>
      <c r="U1343" s="33"/>
      <c r="V1343" s="33" t="s">
        <v>21278</v>
      </c>
      <c r="W1343" s="33"/>
      <c r="X1343" s="33"/>
      <c r="Y1343" s="33" t="s">
        <v>11308</v>
      </c>
      <c r="Z1343" s="33">
        <v>10</v>
      </c>
      <c r="AA1343" s="33">
        <v>14</v>
      </c>
      <c r="AB1343" s="33">
        <v>94</v>
      </c>
      <c r="AC1343" s="33">
        <v>0</v>
      </c>
      <c r="AD1343" s="33" t="s">
        <v>11803</v>
      </c>
      <c r="AE1343" s="33" t="s">
        <v>21634</v>
      </c>
      <c r="AF1343" s="33"/>
      <c r="AG1343" s="33"/>
      <c r="AH1343" s="33"/>
      <c r="AI1343" s="33"/>
      <c r="AJ1343" s="33"/>
      <c r="AK1343" s="33" t="s">
        <v>12774</v>
      </c>
      <c r="AL1343" s="33" t="s">
        <v>21307</v>
      </c>
      <c r="AM1343" s="33" t="s">
        <v>21635</v>
      </c>
      <c r="AN1343" s="33" t="s">
        <v>11500</v>
      </c>
      <c r="AO1343" s="33" t="s">
        <v>11627</v>
      </c>
      <c r="AP1343" s="33" t="s">
        <v>11318</v>
      </c>
      <c r="AQ1343" s="33">
        <v>0</v>
      </c>
      <c r="AR1343" s="33"/>
      <c r="AS1343" s="33"/>
      <c r="AT1343" s="33"/>
      <c r="AU1343" s="33"/>
      <c r="AV1343" s="33"/>
      <c r="AW1343" s="33"/>
      <c r="AX1343" s="33"/>
      <c r="AY1343" s="33"/>
      <c r="AZ1343" s="33"/>
      <c r="BA1343" s="33"/>
      <c r="BB1343" s="33"/>
      <c r="BC1343" s="33" t="s">
        <v>11306</v>
      </c>
      <c r="BD1343" s="33" t="s">
        <v>11318</v>
      </c>
      <c r="BE1343" s="33"/>
      <c r="BF1343" s="33"/>
      <c r="BG1343" s="33"/>
      <c r="BH1343" s="33"/>
      <c r="BI1343" s="33"/>
      <c r="BJ1343" s="33">
        <v>0</v>
      </c>
      <c r="BK1343" s="33" t="s">
        <v>31</v>
      </c>
      <c r="BL1343" s="33"/>
      <c r="BM1343" s="33" t="s">
        <v>22259</v>
      </c>
    </row>
    <row r="1344" spans="1:65" x14ac:dyDescent="0.25">
      <c r="A1344" s="33" t="s">
        <v>21636</v>
      </c>
      <c r="B1344" s="33" t="s">
        <v>21637</v>
      </c>
      <c r="C1344" s="33" t="s">
        <v>21638</v>
      </c>
      <c r="D1344" s="33" t="s">
        <v>13574</v>
      </c>
      <c r="E1344" s="33" t="s">
        <v>11800</v>
      </c>
      <c r="F1344" s="33" t="s">
        <v>11550</v>
      </c>
      <c r="G1344" s="33">
        <v>328.7</v>
      </c>
      <c r="H1344" s="33">
        <v>0</v>
      </c>
      <c r="I1344" s="33"/>
      <c r="J1344" s="33" t="s">
        <v>11304</v>
      </c>
      <c r="K1344" s="33" t="s">
        <v>14864</v>
      </c>
      <c r="L1344" s="33">
        <v>120</v>
      </c>
      <c r="M1344" s="33"/>
      <c r="N1344" s="33"/>
      <c r="O1344" s="33"/>
      <c r="P1344" s="33" t="s">
        <v>11306</v>
      </c>
      <c r="Q1344" s="33" t="s">
        <v>11306</v>
      </c>
      <c r="R1344" s="33">
        <v>2.5</v>
      </c>
      <c r="S1344" s="33">
        <v>2.5</v>
      </c>
      <c r="T1344" s="33"/>
      <c r="U1344" s="33"/>
      <c r="V1344" s="33" t="s">
        <v>21278</v>
      </c>
      <c r="W1344" s="33"/>
      <c r="X1344" s="33"/>
      <c r="Y1344" s="33" t="s">
        <v>11308</v>
      </c>
      <c r="Z1344" s="33">
        <v>10</v>
      </c>
      <c r="AA1344" s="33">
        <v>14</v>
      </c>
      <c r="AB1344" s="33">
        <v>94</v>
      </c>
      <c r="AC1344" s="33">
        <v>0</v>
      </c>
      <c r="AD1344" s="33" t="s">
        <v>11803</v>
      </c>
      <c r="AE1344" s="33" t="s">
        <v>21639</v>
      </c>
      <c r="AF1344" s="33"/>
      <c r="AG1344" s="33"/>
      <c r="AH1344" s="33"/>
      <c r="AI1344" s="33"/>
      <c r="AJ1344" s="33"/>
      <c r="AK1344" s="33" t="s">
        <v>12774</v>
      </c>
      <c r="AL1344" s="33" t="s">
        <v>21307</v>
      </c>
      <c r="AM1344" s="33" t="s">
        <v>21640</v>
      </c>
      <c r="AN1344" s="33" t="s">
        <v>11500</v>
      </c>
      <c r="AO1344" s="33" t="s">
        <v>11627</v>
      </c>
      <c r="AP1344" s="33" t="s">
        <v>11318</v>
      </c>
      <c r="AQ1344" s="33">
        <v>0</v>
      </c>
      <c r="AR1344" s="33"/>
      <c r="AS1344" s="33"/>
      <c r="AT1344" s="33"/>
      <c r="AU1344" s="33"/>
      <c r="AV1344" s="33"/>
      <c r="AW1344" s="33"/>
      <c r="AX1344" s="33"/>
      <c r="AY1344" s="33"/>
      <c r="AZ1344" s="33"/>
      <c r="BA1344" s="33"/>
      <c r="BB1344" s="33"/>
      <c r="BC1344" s="33" t="s">
        <v>11306</v>
      </c>
      <c r="BD1344" s="33" t="s">
        <v>11318</v>
      </c>
      <c r="BE1344" s="33"/>
      <c r="BF1344" s="33"/>
      <c r="BG1344" s="33"/>
      <c r="BH1344" s="33"/>
      <c r="BI1344" s="33"/>
      <c r="BJ1344" s="33">
        <v>0</v>
      </c>
      <c r="BK1344" s="33" t="s">
        <v>31</v>
      </c>
      <c r="BL1344" s="33"/>
      <c r="BM1344" s="33" t="s">
        <v>22259</v>
      </c>
    </row>
    <row r="1345" spans="1:65" x14ac:dyDescent="0.25">
      <c r="A1345" s="33" t="s">
        <v>21641</v>
      </c>
      <c r="B1345" s="33" t="s">
        <v>21642</v>
      </c>
      <c r="C1345" s="33" t="s">
        <v>21643</v>
      </c>
      <c r="D1345" s="33" t="s">
        <v>13574</v>
      </c>
      <c r="E1345" s="33" t="s">
        <v>11800</v>
      </c>
      <c r="F1345" s="33" t="s">
        <v>11550</v>
      </c>
      <c r="G1345" s="33">
        <v>338.8</v>
      </c>
      <c r="H1345" s="33">
        <v>0</v>
      </c>
      <c r="I1345" s="33"/>
      <c r="J1345" s="33" t="s">
        <v>11304</v>
      </c>
      <c r="K1345" s="33" t="s">
        <v>14781</v>
      </c>
      <c r="L1345" s="33">
        <v>120</v>
      </c>
      <c r="M1345" s="33"/>
      <c r="N1345" s="33"/>
      <c r="O1345" s="33"/>
      <c r="P1345" s="33" t="s">
        <v>11306</v>
      </c>
      <c r="Q1345" s="33" t="s">
        <v>11306</v>
      </c>
      <c r="R1345" s="33">
        <v>2.5</v>
      </c>
      <c r="S1345" s="33">
        <v>2.5</v>
      </c>
      <c r="T1345" s="33"/>
      <c r="U1345" s="33"/>
      <c r="V1345" s="33" t="s">
        <v>21278</v>
      </c>
      <c r="W1345" s="33"/>
      <c r="X1345" s="33"/>
      <c r="Y1345" s="33" t="s">
        <v>11308</v>
      </c>
      <c r="Z1345" s="33">
        <v>10</v>
      </c>
      <c r="AA1345" s="33">
        <v>14</v>
      </c>
      <c r="AB1345" s="33">
        <v>94</v>
      </c>
      <c r="AC1345" s="33">
        <v>0</v>
      </c>
      <c r="AD1345" s="33" t="s">
        <v>11803</v>
      </c>
      <c r="AE1345" s="33" t="s">
        <v>21644</v>
      </c>
      <c r="AF1345" s="33"/>
      <c r="AG1345" s="33"/>
      <c r="AH1345" s="33"/>
      <c r="AI1345" s="33"/>
      <c r="AJ1345" s="33"/>
      <c r="AK1345" s="33" t="s">
        <v>12774</v>
      </c>
      <c r="AL1345" s="33" t="s">
        <v>21307</v>
      </c>
      <c r="AM1345" s="33" t="s">
        <v>21645</v>
      </c>
      <c r="AN1345" s="33" t="s">
        <v>11500</v>
      </c>
      <c r="AO1345" s="33" t="s">
        <v>11627</v>
      </c>
      <c r="AP1345" s="33" t="s">
        <v>11318</v>
      </c>
      <c r="AQ1345" s="33">
        <v>0</v>
      </c>
      <c r="AR1345" s="33"/>
      <c r="AS1345" s="33"/>
      <c r="AT1345" s="33"/>
      <c r="AU1345" s="33"/>
      <c r="AV1345" s="33"/>
      <c r="AW1345" s="33"/>
      <c r="AX1345" s="33"/>
      <c r="AY1345" s="33"/>
      <c r="AZ1345" s="33"/>
      <c r="BA1345" s="33"/>
      <c r="BB1345" s="33"/>
      <c r="BC1345" s="33" t="s">
        <v>11306</v>
      </c>
      <c r="BD1345" s="33" t="s">
        <v>11318</v>
      </c>
      <c r="BE1345" s="33"/>
      <c r="BF1345" s="33"/>
      <c r="BG1345" s="33"/>
      <c r="BH1345" s="33"/>
      <c r="BI1345" s="33"/>
      <c r="BJ1345" s="33">
        <v>0</v>
      </c>
      <c r="BK1345" s="33" t="s">
        <v>31</v>
      </c>
      <c r="BL1345" s="33"/>
      <c r="BM1345" s="33" t="s">
        <v>22259</v>
      </c>
    </row>
    <row r="1346" spans="1:65" x14ac:dyDescent="0.25">
      <c r="A1346" s="33" t="s">
        <v>21646</v>
      </c>
      <c r="B1346" s="33" t="s">
        <v>5943</v>
      </c>
      <c r="C1346" s="33" t="s">
        <v>21647</v>
      </c>
      <c r="D1346" s="33" t="s">
        <v>13574</v>
      </c>
      <c r="E1346" s="33" t="s">
        <v>11800</v>
      </c>
      <c r="F1346" s="33" t="s">
        <v>11550</v>
      </c>
      <c r="G1346" s="33">
        <v>338.8</v>
      </c>
      <c r="H1346" s="33">
        <v>0</v>
      </c>
      <c r="I1346" s="33"/>
      <c r="J1346" s="33" t="s">
        <v>11304</v>
      </c>
      <c r="K1346" s="33" t="s">
        <v>14864</v>
      </c>
      <c r="L1346" s="33">
        <v>120</v>
      </c>
      <c r="M1346" s="33"/>
      <c r="N1346" s="33"/>
      <c r="O1346" s="33"/>
      <c r="P1346" s="33" t="s">
        <v>11306</v>
      </c>
      <c r="Q1346" s="33" t="s">
        <v>11306</v>
      </c>
      <c r="R1346" s="33">
        <v>2.5</v>
      </c>
      <c r="S1346" s="33">
        <v>2.5</v>
      </c>
      <c r="T1346" s="33"/>
      <c r="U1346" s="33"/>
      <c r="V1346" s="33" t="s">
        <v>21278</v>
      </c>
      <c r="W1346" s="33"/>
      <c r="X1346" s="33"/>
      <c r="Y1346" s="33" t="s">
        <v>11308</v>
      </c>
      <c r="Z1346" s="33">
        <v>10</v>
      </c>
      <c r="AA1346" s="33">
        <v>14</v>
      </c>
      <c r="AB1346" s="33">
        <v>94</v>
      </c>
      <c r="AC1346" s="33">
        <v>0</v>
      </c>
      <c r="AD1346" s="33" t="s">
        <v>11803</v>
      </c>
      <c r="AE1346" s="33" t="s">
        <v>21648</v>
      </c>
      <c r="AF1346" s="33"/>
      <c r="AG1346" s="33"/>
      <c r="AH1346" s="33"/>
      <c r="AI1346" s="33"/>
      <c r="AJ1346" s="33"/>
      <c r="AK1346" s="33" t="s">
        <v>12774</v>
      </c>
      <c r="AL1346" s="33" t="s">
        <v>21307</v>
      </c>
      <c r="AM1346" s="33" t="s">
        <v>21649</v>
      </c>
      <c r="AN1346" s="33" t="s">
        <v>11500</v>
      </c>
      <c r="AO1346" s="33" t="s">
        <v>11627</v>
      </c>
      <c r="AP1346" s="33" t="s">
        <v>11318</v>
      </c>
      <c r="AQ1346" s="33">
        <v>0</v>
      </c>
      <c r="AR1346" s="33"/>
      <c r="AS1346" s="33"/>
      <c r="AT1346" s="33"/>
      <c r="AU1346" s="33"/>
      <c r="AV1346" s="33"/>
      <c r="AW1346" s="33"/>
      <c r="AX1346" s="33"/>
      <c r="AY1346" s="33"/>
      <c r="AZ1346" s="33"/>
      <c r="BA1346" s="33"/>
      <c r="BB1346" s="33"/>
      <c r="BC1346" s="33" t="s">
        <v>11306</v>
      </c>
      <c r="BD1346" s="33" t="s">
        <v>11318</v>
      </c>
      <c r="BE1346" s="33"/>
      <c r="BF1346" s="33"/>
      <c r="BG1346" s="33"/>
      <c r="BH1346" s="33"/>
      <c r="BI1346" s="33"/>
      <c r="BJ1346" s="33">
        <v>0</v>
      </c>
      <c r="BK1346" s="33" t="s">
        <v>31</v>
      </c>
      <c r="BL1346" s="33"/>
      <c r="BM1346" s="33" t="s">
        <v>22259</v>
      </c>
    </row>
    <row r="1347" spans="1:65" x14ac:dyDescent="0.25">
      <c r="A1347" s="33" t="s">
        <v>21650</v>
      </c>
      <c r="B1347" s="33" t="s">
        <v>21651</v>
      </c>
      <c r="C1347" s="33" t="s">
        <v>21652</v>
      </c>
      <c r="D1347" s="33" t="s">
        <v>13574</v>
      </c>
      <c r="E1347" s="33" t="s">
        <v>11800</v>
      </c>
      <c r="F1347" s="33" t="s">
        <v>11550</v>
      </c>
      <c r="G1347" s="33">
        <v>338.8</v>
      </c>
      <c r="H1347" s="33">
        <v>0</v>
      </c>
      <c r="I1347" s="33"/>
      <c r="J1347" s="33" t="s">
        <v>11304</v>
      </c>
      <c r="K1347" s="33" t="s">
        <v>14781</v>
      </c>
      <c r="L1347" s="33">
        <v>120</v>
      </c>
      <c r="M1347" s="33"/>
      <c r="N1347" s="33"/>
      <c r="O1347" s="33"/>
      <c r="P1347" s="33" t="s">
        <v>11306</v>
      </c>
      <c r="Q1347" s="33" t="s">
        <v>11306</v>
      </c>
      <c r="R1347" s="33">
        <v>2.5</v>
      </c>
      <c r="S1347" s="33">
        <v>2.5</v>
      </c>
      <c r="T1347" s="33"/>
      <c r="U1347" s="33"/>
      <c r="V1347" s="33" t="s">
        <v>21278</v>
      </c>
      <c r="W1347" s="33"/>
      <c r="X1347" s="33"/>
      <c r="Y1347" s="33" t="s">
        <v>11308</v>
      </c>
      <c r="Z1347" s="33">
        <v>10</v>
      </c>
      <c r="AA1347" s="33">
        <v>14</v>
      </c>
      <c r="AB1347" s="33">
        <v>94</v>
      </c>
      <c r="AC1347" s="33">
        <v>0</v>
      </c>
      <c r="AD1347" s="33" t="s">
        <v>11803</v>
      </c>
      <c r="AE1347" s="33" t="s">
        <v>21653</v>
      </c>
      <c r="AF1347" s="33"/>
      <c r="AG1347" s="33"/>
      <c r="AH1347" s="33"/>
      <c r="AI1347" s="33"/>
      <c r="AJ1347" s="33"/>
      <c r="AK1347" s="33" t="s">
        <v>12774</v>
      </c>
      <c r="AL1347" s="33" t="s">
        <v>21307</v>
      </c>
      <c r="AM1347" s="33" t="s">
        <v>21654</v>
      </c>
      <c r="AN1347" s="33" t="s">
        <v>11500</v>
      </c>
      <c r="AO1347" s="33" t="s">
        <v>11627</v>
      </c>
      <c r="AP1347" s="33" t="s">
        <v>11318</v>
      </c>
      <c r="AQ1347" s="33">
        <v>0</v>
      </c>
      <c r="AR1347" s="33"/>
      <c r="AS1347" s="33"/>
      <c r="AT1347" s="33"/>
      <c r="AU1347" s="33"/>
      <c r="AV1347" s="33"/>
      <c r="AW1347" s="33"/>
      <c r="AX1347" s="33"/>
      <c r="AY1347" s="33"/>
      <c r="AZ1347" s="33"/>
      <c r="BA1347" s="33"/>
      <c r="BB1347" s="33"/>
      <c r="BC1347" s="33" t="s">
        <v>11306</v>
      </c>
      <c r="BD1347" s="33" t="s">
        <v>11318</v>
      </c>
      <c r="BE1347" s="33"/>
      <c r="BF1347" s="33"/>
      <c r="BG1347" s="33"/>
      <c r="BH1347" s="33"/>
      <c r="BI1347" s="33"/>
      <c r="BJ1347" s="33">
        <v>0</v>
      </c>
      <c r="BK1347" s="33" t="s">
        <v>31</v>
      </c>
      <c r="BL1347" s="33"/>
      <c r="BM1347" s="33" t="s">
        <v>22259</v>
      </c>
    </row>
    <row r="1348" spans="1:65" x14ac:dyDescent="0.25">
      <c r="A1348" s="33" t="s">
        <v>21655</v>
      </c>
      <c r="B1348" s="33" t="s">
        <v>21656</v>
      </c>
      <c r="C1348" s="33" t="s">
        <v>21657</v>
      </c>
      <c r="D1348" s="33" t="s">
        <v>13574</v>
      </c>
      <c r="E1348" s="33" t="s">
        <v>11800</v>
      </c>
      <c r="F1348" s="33" t="s">
        <v>11550</v>
      </c>
      <c r="G1348" s="33">
        <v>328.7</v>
      </c>
      <c r="H1348" s="33">
        <v>0</v>
      </c>
      <c r="I1348" s="33"/>
      <c r="J1348" s="33" t="s">
        <v>11304</v>
      </c>
      <c r="K1348" s="33" t="s">
        <v>14781</v>
      </c>
      <c r="L1348" s="33">
        <v>120</v>
      </c>
      <c r="M1348" s="33"/>
      <c r="N1348" s="33"/>
      <c r="O1348" s="33"/>
      <c r="P1348" s="33" t="s">
        <v>11306</v>
      </c>
      <c r="Q1348" s="33" t="s">
        <v>11306</v>
      </c>
      <c r="R1348" s="33">
        <v>2.5</v>
      </c>
      <c r="S1348" s="33">
        <v>2.5</v>
      </c>
      <c r="T1348" s="33"/>
      <c r="U1348" s="33"/>
      <c r="V1348" s="33" t="s">
        <v>21278</v>
      </c>
      <c r="W1348" s="33"/>
      <c r="X1348" s="33"/>
      <c r="Y1348" s="33" t="s">
        <v>11308</v>
      </c>
      <c r="Z1348" s="33">
        <v>10</v>
      </c>
      <c r="AA1348" s="33">
        <v>14</v>
      </c>
      <c r="AB1348" s="33">
        <v>94</v>
      </c>
      <c r="AC1348" s="33">
        <v>0</v>
      </c>
      <c r="AD1348" s="33" t="s">
        <v>11803</v>
      </c>
      <c r="AE1348" s="33" t="s">
        <v>21658</v>
      </c>
      <c r="AF1348" s="33"/>
      <c r="AG1348" s="33"/>
      <c r="AH1348" s="33"/>
      <c r="AI1348" s="33"/>
      <c r="AJ1348" s="33"/>
      <c r="AK1348" s="33" t="s">
        <v>12774</v>
      </c>
      <c r="AL1348" s="33" t="s">
        <v>21307</v>
      </c>
      <c r="AM1348" s="33" t="s">
        <v>21659</v>
      </c>
      <c r="AN1348" s="33" t="s">
        <v>11500</v>
      </c>
      <c r="AO1348" s="33" t="s">
        <v>11627</v>
      </c>
      <c r="AP1348" s="33" t="s">
        <v>11318</v>
      </c>
      <c r="AQ1348" s="33">
        <v>0</v>
      </c>
      <c r="AR1348" s="33"/>
      <c r="AS1348" s="33"/>
      <c r="AT1348" s="33"/>
      <c r="AU1348" s="33"/>
      <c r="AV1348" s="33"/>
      <c r="AW1348" s="33"/>
      <c r="AX1348" s="33"/>
      <c r="AY1348" s="33"/>
      <c r="AZ1348" s="33"/>
      <c r="BA1348" s="33"/>
      <c r="BB1348" s="33"/>
      <c r="BC1348" s="33" t="s">
        <v>11306</v>
      </c>
      <c r="BD1348" s="33" t="s">
        <v>11318</v>
      </c>
      <c r="BE1348" s="33"/>
      <c r="BF1348" s="33"/>
      <c r="BG1348" s="33"/>
      <c r="BH1348" s="33"/>
      <c r="BI1348" s="33"/>
      <c r="BJ1348" s="33">
        <v>0</v>
      </c>
      <c r="BK1348" s="33" t="s">
        <v>31</v>
      </c>
      <c r="BL1348" s="33"/>
      <c r="BM1348" s="33" t="s">
        <v>22259</v>
      </c>
    </row>
    <row r="1349" spans="1:65" x14ac:dyDescent="0.25">
      <c r="A1349" s="33" t="s">
        <v>21660</v>
      </c>
      <c r="B1349" s="33" t="s">
        <v>21661</v>
      </c>
      <c r="C1349" s="33" t="s">
        <v>21662</v>
      </c>
      <c r="D1349" s="33" t="s">
        <v>13574</v>
      </c>
      <c r="E1349" s="33" t="s">
        <v>11800</v>
      </c>
      <c r="F1349" s="33" t="s">
        <v>11550</v>
      </c>
      <c r="G1349" s="33">
        <v>328.7</v>
      </c>
      <c r="H1349" s="33">
        <v>0</v>
      </c>
      <c r="I1349" s="33"/>
      <c r="J1349" s="33" t="s">
        <v>11304</v>
      </c>
      <c r="K1349" s="33" t="s">
        <v>14781</v>
      </c>
      <c r="L1349" s="33">
        <v>120</v>
      </c>
      <c r="M1349" s="33"/>
      <c r="N1349" s="33"/>
      <c r="O1349" s="33"/>
      <c r="P1349" s="33" t="s">
        <v>11306</v>
      </c>
      <c r="Q1349" s="33" t="s">
        <v>11306</v>
      </c>
      <c r="R1349" s="33">
        <v>2.5</v>
      </c>
      <c r="S1349" s="33">
        <v>2.5</v>
      </c>
      <c r="T1349" s="33"/>
      <c r="U1349" s="33"/>
      <c r="V1349" s="33" t="s">
        <v>21278</v>
      </c>
      <c r="W1349" s="33"/>
      <c r="X1349" s="33"/>
      <c r="Y1349" s="33" t="s">
        <v>11308</v>
      </c>
      <c r="Z1349" s="33">
        <v>10</v>
      </c>
      <c r="AA1349" s="33">
        <v>14</v>
      </c>
      <c r="AB1349" s="33">
        <v>94</v>
      </c>
      <c r="AC1349" s="33">
        <v>0</v>
      </c>
      <c r="AD1349" s="33" t="s">
        <v>11803</v>
      </c>
      <c r="AE1349" s="33" t="s">
        <v>21663</v>
      </c>
      <c r="AF1349" s="33"/>
      <c r="AG1349" s="33"/>
      <c r="AH1349" s="33"/>
      <c r="AI1349" s="33"/>
      <c r="AJ1349" s="33"/>
      <c r="AK1349" s="33" t="s">
        <v>12774</v>
      </c>
      <c r="AL1349" s="33" t="s">
        <v>21307</v>
      </c>
      <c r="AM1349" s="33" t="s">
        <v>21664</v>
      </c>
      <c r="AN1349" s="33" t="s">
        <v>11500</v>
      </c>
      <c r="AO1349" s="33" t="s">
        <v>11627</v>
      </c>
      <c r="AP1349" s="33" t="s">
        <v>11318</v>
      </c>
      <c r="AQ1349" s="33">
        <v>0</v>
      </c>
      <c r="AR1349" s="33"/>
      <c r="AS1349" s="33"/>
      <c r="AT1349" s="33"/>
      <c r="AU1349" s="33"/>
      <c r="AV1349" s="33"/>
      <c r="AW1349" s="33"/>
      <c r="AX1349" s="33"/>
      <c r="AY1349" s="33"/>
      <c r="AZ1349" s="33"/>
      <c r="BA1349" s="33"/>
      <c r="BB1349" s="33"/>
      <c r="BC1349" s="33" t="s">
        <v>11306</v>
      </c>
      <c r="BD1349" s="33" t="s">
        <v>11318</v>
      </c>
      <c r="BE1349" s="33"/>
      <c r="BF1349" s="33"/>
      <c r="BG1349" s="33"/>
      <c r="BH1349" s="33"/>
      <c r="BI1349" s="33"/>
      <c r="BJ1349" s="33">
        <v>0</v>
      </c>
      <c r="BK1349" s="33" t="s">
        <v>31</v>
      </c>
      <c r="BL1349" s="33"/>
      <c r="BM1349" s="33" t="s">
        <v>22259</v>
      </c>
    </row>
    <row r="1350" spans="1:65" x14ac:dyDescent="0.25">
      <c r="A1350" s="33" t="s">
        <v>21665</v>
      </c>
      <c r="B1350" s="33" t="s">
        <v>21666</v>
      </c>
      <c r="C1350" s="33" t="s">
        <v>21667</v>
      </c>
      <c r="D1350" s="33" t="s">
        <v>13574</v>
      </c>
      <c r="E1350" s="33" t="s">
        <v>11800</v>
      </c>
      <c r="F1350" s="33" t="s">
        <v>11550</v>
      </c>
      <c r="G1350" s="33">
        <v>328.7</v>
      </c>
      <c r="H1350" s="33">
        <v>0</v>
      </c>
      <c r="I1350" s="33"/>
      <c r="J1350" s="33" t="s">
        <v>11304</v>
      </c>
      <c r="K1350" s="33" t="s">
        <v>14781</v>
      </c>
      <c r="L1350" s="33">
        <v>120</v>
      </c>
      <c r="M1350" s="33"/>
      <c r="N1350" s="33"/>
      <c r="O1350" s="33"/>
      <c r="P1350" s="33" t="s">
        <v>11306</v>
      </c>
      <c r="Q1350" s="33" t="s">
        <v>11306</v>
      </c>
      <c r="R1350" s="33">
        <v>2.5</v>
      </c>
      <c r="S1350" s="33">
        <v>2.5</v>
      </c>
      <c r="T1350" s="33"/>
      <c r="U1350" s="33"/>
      <c r="V1350" s="33" t="s">
        <v>21278</v>
      </c>
      <c r="W1350" s="33"/>
      <c r="X1350" s="33"/>
      <c r="Y1350" s="33" t="s">
        <v>11308</v>
      </c>
      <c r="Z1350" s="33">
        <v>10</v>
      </c>
      <c r="AA1350" s="33">
        <v>14</v>
      </c>
      <c r="AB1350" s="33">
        <v>94</v>
      </c>
      <c r="AC1350" s="33">
        <v>0</v>
      </c>
      <c r="AD1350" s="33" t="s">
        <v>11803</v>
      </c>
      <c r="AE1350" s="33" t="s">
        <v>21668</v>
      </c>
      <c r="AF1350" s="33"/>
      <c r="AG1350" s="33"/>
      <c r="AH1350" s="33"/>
      <c r="AI1350" s="33"/>
      <c r="AJ1350" s="33"/>
      <c r="AK1350" s="33" t="s">
        <v>12774</v>
      </c>
      <c r="AL1350" s="33" t="s">
        <v>21307</v>
      </c>
      <c r="AM1350" s="33" t="s">
        <v>21669</v>
      </c>
      <c r="AN1350" s="33" t="s">
        <v>11500</v>
      </c>
      <c r="AO1350" s="33" t="s">
        <v>11627</v>
      </c>
      <c r="AP1350" s="33" t="s">
        <v>11318</v>
      </c>
      <c r="AQ1350" s="33">
        <v>0</v>
      </c>
      <c r="AR1350" s="33"/>
      <c r="AS1350" s="33"/>
      <c r="AT1350" s="33"/>
      <c r="AU1350" s="33"/>
      <c r="AV1350" s="33"/>
      <c r="AW1350" s="33"/>
      <c r="AX1350" s="33"/>
      <c r="AY1350" s="33"/>
      <c r="AZ1350" s="33"/>
      <c r="BA1350" s="33"/>
      <c r="BB1350" s="33"/>
      <c r="BC1350" s="33" t="s">
        <v>11306</v>
      </c>
      <c r="BD1350" s="33" t="s">
        <v>11318</v>
      </c>
      <c r="BE1350" s="33"/>
      <c r="BF1350" s="33"/>
      <c r="BG1350" s="33"/>
      <c r="BH1350" s="33"/>
      <c r="BI1350" s="33"/>
      <c r="BJ1350" s="33">
        <v>0</v>
      </c>
      <c r="BK1350" s="33" t="s">
        <v>31</v>
      </c>
      <c r="BL1350" s="33"/>
      <c r="BM1350" s="33" t="s">
        <v>22259</v>
      </c>
    </row>
    <row r="1351" spans="1:65" x14ac:dyDescent="0.25">
      <c r="A1351" s="33" t="s">
        <v>21670</v>
      </c>
      <c r="B1351" s="33" t="s">
        <v>21671</v>
      </c>
      <c r="C1351" s="33" t="s">
        <v>21672</v>
      </c>
      <c r="D1351" s="33" t="s">
        <v>13574</v>
      </c>
      <c r="E1351" s="33" t="s">
        <v>11800</v>
      </c>
      <c r="F1351" s="33" t="s">
        <v>11550</v>
      </c>
      <c r="G1351" s="33">
        <v>328.7</v>
      </c>
      <c r="H1351" s="33">
        <v>0</v>
      </c>
      <c r="I1351" s="33"/>
      <c r="J1351" s="33" t="s">
        <v>11304</v>
      </c>
      <c r="K1351" s="33" t="s">
        <v>14781</v>
      </c>
      <c r="L1351" s="33">
        <v>120</v>
      </c>
      <c r="M1351" s="33"/>
      <c r="N1351" s="33"/>
      <c r="O1351" s="33"/>
      <c r="P1351" s="33" t="s">
        <v>11306</v>
      </c>
      <c r="Q1351" s="33" t="s">
        <v>11306</v>
      </c>
      <c r="R1351" s="33">
        <v>2.5</v>
      </c>
      <c r="S1351" s="33">
        <v>2.5</v>
      </c>
      <c r="T1351" s="33"/>
      <c r="U1351" s="33"/>
      <c r="V1351" s="33" t="s">
        <v>21278</v>
      </c>
      <c r="W1351" s="33"/>
      <c r="X1351" s="33"/>
      <c r="Y1351" s="33" t="s">
        <v>11308</v>
      </c>
      <c r="Z1351" s="33">
        <v>10</v>
      </c>
      <c r="AA1351" s="33">
        <v>14</v>
      </c>
      <c r="AB1351" s="33">
        <v>94</v>
      </c>
      <c r="AC1351" s="33">
        <v>0</v>
      </c>
      <c r="AD1351" s="33" t="s">
        <v>11803</v>
      </c>
      <c r="AE1351" s="33" t="s">
        <v>21673</v>
      </c>
      <c r="AF1351" s="33"/>
      <c r="AG1351" s="33"/>
      <c r="AH1351" s="33"/>
      <c r="AI1351" s="33"/>
      <c r="AJ1351" s="33"/>
      <c r="AK1351" s="33" t="s">
        <v>12774</v>
      </c>
      <c r="AL1351" s="33" t="s">
        <v>21307</v>
      </c>
      <c r="AM1351" s="33" t="s">
        <v>21674</v>
      </c>
      <c r="AN1351" s="33" t="s">
        <v>11500</v>
      </c>
      <c r="AO1351" s="33" t="s">
        <v>11627</v>
      </c>
      <c r="AP1351" s="33" t="s">
        <v>11318</v>
      </c>
      <c r="AQ1351" s="33">
        <v>0</v>
      </c>
      <c r="AR1351" s="33"/>
      <c r="AS1351" s="33"/>
      <c r="AT1351" s="33"/>
      <c r="AU1351" s="33"/>
      <c r="AV1351" s="33"/>
      <c r="AW1351" s="33"/>
      <c r="AX1351" s="33"/>
      <c r="AY1351" s="33"/>
      <c r="AZ1351" s="33"/>
      <c r="BA1351" s="33"/>
      <c r="BB1351" s="33"/>
      <c r="BC1351" s="33" t="s">
        <v>11306</v>
      </c>
      <c r="BD1351" s="33" t="s">
        <v>11318</v>
      </c>
      <c r="BE1351" s="33"/>
      <c r="BF1351" s="33"/>
      <c r="BG1351" s="33"/>
      <c r="BH1351" s="33"/>
      <c r="BI1351" s="33"/>
      <c r="BJ1351" s="33">
        <v>0</v>
      </c>
      <c r="BK1351" s="33" t="s">
        <v>31</v>
      </c>
      <c r="BL1351" s="33"/>
      <c r="BM1351" s="33" t="s">
        <v>22259</v>
      </c>
    </row>
    <row r="1352" spans="1:65" x14ac:dyDescent="0.25">
      <c r="A1352" s="33" t="s">
        <v>21675</v>
      </c>
      <c r="B1352" s="33" t="s">
        <v>21676</v>
      </c>
      <c r="C1352" s="33" t="s">
        <v>21677</v>
      </c>
      <c r="D1352" s="33" t="s">
        <v>13574</v>
      </c>
      <c r="E1352" s="33" t="s">
        <v>11800</v>
      </c>
      <c r="F1352" s="33" t="s">
        <v>11550</v>
      </c>
      <c r="G1352" s="33">
        <v>328.7</v>
      </c>
      <c r="H1352" s="33">
        <v>0</v>
      </c>
      <c r="I1352" s="33"/>
      <c r="J1352" s="33" t="s">
        <v>11304</v>
      </c>
      <c r="K1352" s="33" t="s">
        <v>14781</v>
      </c>
      <c r="L1352" s="33">
        <v>120</v>
      </c>
      <c r="M1352" s="33"/>
      <c r="N1352" s="33"/>
      <c r="O1352" s="33"/>
      <c r="P1352" s="33" t="s">
        <v>11306</v>
      </c>
      <c r="Q1352" s="33" t="s">
        <v>11306</v>
      </c>
      <c r="R1352" s="33">
        <v>2.5</v>
      </c>
      <c r="S1352" s="33">
        <v>2.5</v>
      </c>
      <c r="T1352" s="33"/>
      <c r="U1352" s="33"/>
      <c r="V1352" s="33" t="s">
        <v>21278</v>
      </c>
      <c r="W1352" s="33"/>
      <c r="X1352" s="33"/>
      <c r="Y1352" s="33" t="s">
        <v>11308</v>
      </c>
      <c r="Z1352" s="33">
        <v>10</v>
      </c>
      <c r="AA1352" s="33">
        <v>14</v>
      </c>
      <c r="AB1352" s="33">
        <v>94</v>
      </c>
      <c r="AC1352" s="33">
        <v>0</v>
      </c>
      <c r="AD1352" s="33" t="s">
        <v>11803</v>
      </c>
      <c r="AE1352" s="33" t="s">
        <v>21678</v>
      </c>
      <c r="AF1352" s="33"/>
      <c r="AG1352" s="33"/>
      <c r="AH1352" s="33"/>
      <c r="AI1352" s="33"/>
      <c r="AJ1352" s="33"/>
      <c r="AK1352" s="33" t="s">
        <v>12774</v>
      </c>
      <c r="AL1352" s="33" t="s">
        <v>21307</v>
      </c>
      <c r="AM1352" s="33" t="s">
        <v>21679</v>
      </c>
      <c r="AN1352" s="33" t="s">
        <v>11500</v>
      </c>
      <c r="AO1352" s="33" t="s">
        <v>11627</v>
      </c>
      <c r="AP1352" s="33" t="s">
        <v>11318</v>
      </c>
      <c r="AQ1352" s="33">
        <v>0</v>
      </c>
      <c r="AR1352" s="33"/>
      <c r="AS1352" s="33"/>
      <c r="AT1352" s="33"/>
      <c r="AU1352" s="33"/>
      <c r="AV1352" s="33"/>
      <c r="AW1352" s="33"/>
      <c r="AX1352" s="33"/>
      <c r="AY1352" s="33"/>
      <c r="AZ1352" s="33"/>
      <c r="BA1352" s="33"/>
      <c r="BB1352" s="33"/>
      <c r="BC1352" s="33" t="s">
        <v>11306</v>
      </c>
      <c r="BD1352" s="33" t="s">
        <v>11318</v>
      </c>
      <c r="BE1352" s="33"/>
      <c r="BF1352" s="33"/>
      <c r="BG1352" s="33"/>
      <c r="BH1352" s="33"/>
      <c r="BI1352" s="33"/>
      <c r="BJ1352" s="33">
        <v>0</v>
      </c>
      <c r="BK1352" s="33" t="s">
        <v>31</v>
      </c>
      <c r="BL1352" s="33"/>
      <c r="BM1352" s="33" t="s">
        <v>22259</v>
      </c>
    </row>
    <row r="1353" spans="1:65" x14ac:dyDescent="0.25">
      <c r="A1353" s="33" t="s">
        <v>21680</v>
      </c>
      <c r="B1353" s="33" t="s">
        <v>4370</v>
      </c>
      <c r="C1353" s="33" t="s">
        <v>21681</v>
      </c>
      <c r="D1353" s="33" t="s">
        <v>13574</v>
      </c>
      <c r="E1353" s="33" t="s">
        <v>11800</v>
      </c>
      <c r="F1353" s="33" t="s">
        <v>11550</v>
      </c>
      <c r="G1353" s="33">
        <v>328.7</v>
      </c>
      <c r="H1353" s="33">
        <v>0</v>
      </c>
      <c r="I1353" s="33"/>
      <c r="J1353" s="33" t="s">
        <v>11304</v>
      </c>
      <c r="K1353" s="33" t="s">
        <v>14781</v>
      </c>
      <c r="L1353" s="33">
        <v>120</v>
      </c>
      <c r="M1353" s="33"/>
      <c r="N1353" s="33"/>
      <c r="O1353" s="33"/>
      <c r="P1353" s="33" t="s">
        <v>11306</v>
      </c>
      <c r="Q1353" s="33" t="s">
        <v>11306</v>
      </c>
      <c r="R1353" s="33">
        <v>2.5</v>
      </c>
      <c r="S1353" s="33">
        <v>2.5</v>
      </c>
      <c r="T1353" s="33"/>
      <c r="U1353" s="33"/>
      <c r="V1353" s="33" t="s">
        <v>21278</v>
      </c>
      <c r="W1353" s="33"/>
      <c r="X1353" s="33"/>
      <c r="Y1353" s="33" t="s">
        <v>11308</v>
      </c>
      <c r="Z1353" s="33">
        <v>10</v>
      </c>
      <c r="AA1353" s="33">
        <v>14</v>
      </c>
      <c r="AB1353" s="33">
        <v>94</v>
      </c>
      <c r="AC1353" s="33">
        <v>0</v>
      </c>
      <c r="AD1353" s="33" t="s">
        <v>11803</v>
      </c>
      <c r="AE1353" s="33" t="s">
        <v>21682</v>
      </c>
      <c r="AF1353" s="33"/>
      <c r="AG1353" s="33"/>
      <c r="AH1353" s="33"/>
      <c r="AI1353" s="33"/>
      <c r="AJ1353" s="33"/>
      <c r="AK1353" s="33" t="s">
        <v>12774</v>
      </c>
      <c r="AL1353" s="33" t="s">
        <v>21307</v>
      </c>
      <c r="AM1353" s="33" t="s">
        <v>21683</v>
      </c>
      <c r="AN1353" s="33" t="s">
        <v>11500</v>
      </c>
      <c r="AO1353" s="33" t="s">
        <v>11627</v>
      </c>
      <c r="AP1353" s="33" t="s">
        <v>11318</v>
      </c>
      <c r="AQ1353" s="33">
        <v>0</v>
      </c>
      <c r="AR1353" s="33"/>
      <c r="AS1353" s="33"/>
      <c r="AT1353" s="33"/>
      <c r="AU1353" s="33"/>
      <c r="AV1353" s="33"/>
      <c r="AW1353" s="33"/>
      <c r="AX1353" s="33"/>
      <c r="AY1353" s="33"/>
      <c r="AZ1353" s="33"/>
      <c r="BA1353" s="33"/>
      <c r="BB1353" s="33"/>
      <c r="BC1353" s="33" t="s">
        <v>11306</v>
      </c>
      <c r="BD1353" s="33" t="s">
        <v>11318</v>
      </c>
      <c r="BE1353" s="33"/>
      <c r="BF1353" s="33"/>
      <c r="BG1353" s="33"/>
      <c r="BH1353" s="33"/>
      <c r="BI1353" s="33"/>
      <c r="BJ1353" s="33">
        <v>0</v>
      </c>
      <c r="BK1353" s="33" t="s">
        <v>31</v>
      </c>
      <c r="BL1353" s="33"/>
      <c r="BM1353" s="33" t="s">
        <v>22259</v>
      </c>
    </row>
    <row r="1354" spans="1:65" x14ac:dyDescent="0.25">
      <c r="A1354" s="33" t="s">
        <v>21684</v>
      </c>
      <c r="B1354" s="33" t="s">
        <v>21685</v>
      </c>
      <c r="C1354" s="33" t="s">
        <v>21686</v>
      </c>
      <c r="D1354" s="33" t="s">
        <v>11376</v>
      </c>
      <c r="E1354" s="33" t="s">
        <v>11800</v>
      </c>
      <c r="F1354" s="33" t="s">
        <v>11550</v>
      </c>
      <c r="G1354" s="33">
        <v>0</v>
      </c>
      <c r="H1354" s="33">
        <v>0</v>
      </c>
      <c r="I1354" s="33"/>
      <c r="J1354" s="33" t="s">
        <v>11304</v>
      </c>
      <c r="K1354" s="33" t="s">
        <v>11306</v>
      </c>
      <c r="L1354" s="33">
        <v>478</v>
      </c>
      <c r="M1354" s="33"/>
      <c r="N1354" s="33"/>
      <c r="O1354" s="33"/>
      <c r="P1354" s="33" t="s">
        <v>11306</v>
      </c>
      <c r="Q1354" s="33" t="s">
        <v>11306</v>
      </c>
      <c r="R1354" s="33">
        <v>0</v>
      </c>
      <c r="S1354" s="33">
        <v>0</v>
      </c>
      <c r="T1354" s="33"/>
      <c r="U1354" s="33"/>
      <c r="V1354" s="33"/>
      <c r="W1354" s="33"/>
      <c r="X1354" s="33"/>
      <c r="Y1354" s="33" t="s">
        <v>11308</v>
      </c>
      <c r="Z1354" s="33">
        <v>0</v>
      </c>
      <c r="AA1354" s="33">
        <v>0</v>
      </c>
      <c r="AB1354" s="33">
        <v>0</v>
      </c>
      <c r="AC1354" s="33">
        <v>0</v>
      </c>
      <c r="AD1354" s="33" t="s">
        <v>11309</v>
      </c>
      <c r="AE1354" s="33"/>
      <c r="AF1354" s="33"/>
      <c r="AG1354" s="33"/>
      <c r="AH1354" s="33"/>
      <c r="AI1354" s="33"/>
      <c r="AJ1354" s="33"/>
      <c r="AK1354" s="33"/>
      <c r="AL1354" s="33" t="s">
        <v>21307</v>
      </c>
      <c r="AM1354" s="33" t="s">
        <v>21687</v>
      </c>
      <c r="AN1354" s="33"/>
      <c r="AO1354" s="33"/>
      <c r="AP1354" s="33" t="s">
        <v>11318</v>
      </c>
      <c r="AQ1354" s="33">
        <v>0</v>
      </c>
      <c r="AR1354" s="33"/>
      <c r="AS1354" s="33"/>
      <c r="AT1354" s="33"/>
      <c r="AU1354" s="33"/>
      <c r="AV1354" s="33"/>
      <c r="AW1354" s="33"/>
      <c r="AX1354" s="33"/>
      <c r="AY1354" s="33"/>
      <c r="AZ1354" s="33"/>
      <c r="BA1354" s="33"/>
      <c r="BB1354" s="33"/>
      <c r="BC1354" s="33" t="s">
        <v>11306</v>
      </c>
      <c r="BD1354" s="33" t="s">
        <v>11318</v>
      </c>
      <c r="BE1354" s="33"/>
      <c r="BF1354" s="33"/>
      <c r="BG1354" s="33"/>
      <c r="BH1354" s="33"/>
      <c r="BI1354" s="33"/>
      <c r="BJ1354" s="33">
        <v>0</v>
      </c>
      <c r="BK1354" s="33" t="s">
        <v>31</v>
      </c>
      <c r="BL1354" s="33"/>
      <c r="BM1354" s="33" t="s">
        <v>22259</v>
      </c>
    </row>
    <row r="1355" spans="1:65" x14ac:dyDescent="0.25">
      <c r="A1355" s="33" t="s">
        <v>21688</v>
      </c>
      <c r="B1355" s="33" t="s">
        <v>21689</v>
      </c>
      <c r="C1355" s="33" t="s">
        <v>21690</v>
      </c>
      <c r="D1355" s="33" t="s">
        <v>11376</v>
      </c>
      <c r="E1355" s="33" t="s">
        <v>11800</v>
      </c>
      <c r="F1355" s="33" t="s">
        <v>11550</v>
      </c>
      <c r="G1355" s="33">
        <v>0</v>
      </c>
      <c r="H1355" s="33">
        <v>0</v>
      </c>
      <c r="I1355" s="33"/>
      <c r="J1355" s="33" t="s">
        <v>11304</v>
      </c>
      <c r="K1355" s="33" t="s">
        <v>11306</v>
      </c>
      <c r="L1355" s="33">
        <v>478</v>
      </c>
      <c r="M1355" s="33"/>
      <c r="N1355" s="33"/>
      <c r="O1355" s="33"/>
      <c r="P1355" s="33" t="s">
        <v>11306</v>
      </c>
      <c r="Q1355" s="33" t="s">
        <v>11306</v>
      </c>
      <c r="R1355" s="33">
        <v>0</v>
      </c>
      <c r="S1355" s="33">
        <v>0</v>
      </c>
      <c r="T1355" s="33"/>
      <c r="U1355" s="33"/>
      <c r="V1355" s="33"/>
      <c r="W1355" s="33"/>
      <c r="X1355" s="33"/>
      <c r="Y1355" s="33" t="s">
        <v>11308</v>
      </c>
      <c r="Z1355" s="33">
        <v>0</v>
      </c>
      <c r="AA1355" s="33">
        <v>0</v>
      </c>
      <c r="AB1355" s="33">
        <v>0</v>
      </c>
      <c r="AC1355" s="33">
        <v>0</v>
      </c>
      <c r="AD1355" s="33" t="s">
        <v>11309</v>
      </c>
      <c r="AE1355" s="33"/>
      <c r="AF1355" s="33"/>
      <c r="AG1355" s="33"/>
      <c r="AH1355" s="33"/>
      <c r="AI1355" s="33"/>
      <c r="AJ1355" s="33"/>
      <c r="AK1355" s="33"/>
      <c r="AL1355" s="33" t="s">
        <v>21307</v>
      </c>
      <c r="AM1355" s="33" t="s">
        <v>21691</v>
      </c>
      <c r="AN1355" s="33"/>
      <c r="AO1355" s="33"/>
      <c r="AP1355" s="33" t="s">
        <v>11318</v>
      </c>
      <c r="AQ1355" s="33">
        <v>0</v>
      </c>
      <c r="AR1355" s="33"/>
      <c r="AS1355" s="33"/>
      <c r="AT1355" s="33"/>
      <c r="AU1355" s="33"/>
      <c r="AV1355" s="33"/>
      <c r="AW1355" s="33"/>
      <c r="AX1355" s="33"/>
      <c r="AY1355" s="33"/>
      <c r="AZ1355" s="33"/>
      <c r="BA1355" s="33"/>
      <c r="BB1355" s="33"/>
      <c r="BC1355" s="33" t="s">
        <v>11306</v>
      </c>
      <c r="BD1355" s="33" t="s">
        <v>11318</v>
      </c>
      <c r="BE1355" s="33"/>
      <c r="BF1355" s="33"/>
      <c r="BG1355" s="33"/>
      <c r="BH1355" s="33"/>
      <c r="BI1355" s="33"/>
      <c r="BJ1355" s="33">
        <v>0</v>
      </c>
      <c r="BK1355" s="33" t="s">
        <v>31</v>
      </c>
      <c r="BL1355" s="33"/>
      <c r="BM1355" s="33" t="s">
        <v>22259</v>
      </c>
    </row>
    <row r="1356" spans="1:65" x14ac:dyDescent="0.25">
      <c r="A1356" s="33" t="s">
        <v>21692</v>
      </c>
      <c r="B1356" s="33" t="s">
        <v>21693</v>
      </c>
      <c r="C1356" s="33" t="s">
        <v>21694</v>
      </c>
      <c r="D1356" s="33" t="s">
        <v>11376</v>
      </c>
      <c r="E1356" s="33" t="s">
        <v>11800</v>
      </c>
      <c r="F1356" s="33" t="s">
        <v>11550</v>
      </c>
      <c r="G1356" s="33">
        <v>0</v>
      </c>
      <c r="H1356" s="33">
        <v>0</v>
      </c>
      <c r="I1356" s="33"/>
      <c r="J1356" s="33" t="s">
        <v>11304</v>
      </c>
      <c r="K1356" s="33" t="s">
        <v>11306</v>
      </c>
      <c r="L1356" s="33">
        <v>478</v>
      </c>
      <c r="M1356" s="33"/>
      <c r="N1356" s="33"/>
      <c r="O1356" s="33"/>
      <c r="P1356" s="33" t="s">
        <v>11306</v>
      </c>
      <c r="Q1356" s="33" t="s">
        <v>11306</v>
      </c>
      <c r="R1356" s="33">
        <v>0</v>
      </c>
      <c r="S1356" s="33">
        <v>0</v>
      </c>
      <c r="T1356" s="33"/>
      <c r="U1356" s="33"/>
      <c r="V1356" s="33"/>
      <c r="W1356" s="33"/>
      <c r="X1356" s="33"/>
      <c r="Y1356" s="33" t="s">
        <v>11308</v>
      </c>
      <c r="Z1356" s="33">
        <v>0</v>
      </c>
      <c r="AA1356" s="33">
        <v>0</v>
      </c>
      <c r="AB1356" s="33">
        <v>0</v>
      </c>
      <c r="AC1356" s="33">
        <v>0</v>
      </c>
      <c r="AD1356" s="33" t="s">
        <v>11309</v>
      </c>
      <c r="AE1356" s="33"/>
      <c r="AF1356" s="33"/>
      <c r="AG1356" s="33"/>
      <c r="AH1356" s="33"/>
      <c r="AI1356" s="33"/>
      <c r="AJ1356" s="33"/>
      <c r="AK1356" s="33"/>
      <c r="AL1356" s="33" t="s">
        <v>21307</v>
      </c>
      <c r="AM1356" s="33" t="s">
        <v>21695</v>
      </c>
      <c r="AN1356" s="33"/>
      <c r="AO1356" s="33"/>
      <c r="AP1356" s="33" t="s">
        <v>11318</v>
      </c>
      <c r="AQ1356" s="33">
        <v>0</v>
      </c>
      <c r="AR1356" s="33"/>
      <c r="AS1356" s="33"/>
      <c r="AT1356" s="33"/>
      <c r="AU1356" s="33"/>
      <c r="AV1356" s="33"/>
      <c r="AW1356" s="33"/>
      <c r="AX1356" s="33"/>
      <c r="AY1356" s="33"/>
      <c r="AZ1356" s="33"/>
      <c r="BA1356" s="33"/>
      <c r="BB1356" s="33"/>
      <c r="BC1356" s="33" t="s">
        <v>11306</v>
      </c>
      <c r="BD1356" s="33" t="s">
        <v>11318</v>
      </c>
      <c r="BE1356" s="33"/>
      <c r="BF1356" s="33"/>
      <c r="BG1356" s="33"/>
      <c r="BH1356" s="33"/>
      <c r="BI1356" s="33"/>
      <c r="BJ1356" s="33">
        <v>0</v>
      </c>
      <c r="BK1356" s="33" t="s">
        <v>31</v>
      </c>
      <c r="BL1356" s="33"/>
      <c r="BM1356" s="33" t="s">
        <v>22259</v>
      </c>
    </row>
    <row r="1357" spans="1:65" x14ac:dyDescent="0.25">
      <c r="A1357" s="33" t="s">
        <v>21696</v>
      </c>
      <c r="B1357" s="33" t="s">
        <v>21697</v>
      </c>
      <c r="C1357" s="33" t="s">
        <v>21698</v>
      </c>
      <c r="D1357" s="33" t="s">
        <v>11376</v>
      </c>
      <c r="E1357" s="33" t="s">
        <v>11800</v>
      </c>
      <c r="F1357" s="33" t="s">
        <v>11550</v>
      </c>
      <c r="G1357" s="33">
        <v>0</v>
      </c>
      <c r="H1357" s="33">
        <v>0</v>
      </c>
      <c r="I1357" s="33"/>
      <c r="J1357" s="33" t="s">
        <v>11304</v>
      </c>
      <c r="K1357" s="33" t="s">
        <v>11306</v>
      </c>
      <c r="L1357" s="33">
        <v>478</v>
      </c>
      <c r="M1357" s="33"/>
      <c r="N1357" s="33"/>
      <c r="O1357" s="33"/>
      <c r="P1357" s="33" t="s">
        <v>11306</v>
      </c>
      <c r="Q1357" s="33" t="s">
        <v>11306</v>
      </c>
      <c r="R1357" s="33">
        <v>0</v>
      </c>
      <c r="S1357" s="33">
        <v>0</v>
      </c>
      <c r="T1357" s="33"/>
      <c r="U1357" s="33"/>
      <c r="V1357" s="33"/>
      <c r="W1357" s="33"/>
      <c r="X1357" s="33"/>
      <c r="Y1357" s="33" t="s">
        <v>11308</v>
      </c>
      <c r="Z1357" s="33">
        <v>0</v>
      </c>
      <c r="AA1357" s="33">
        <v>0</v>
      </c>
      <c r="AB1357" s="33">
        <v>0</v>
      </c>
      <c r="AC1357" s="33">
        <v>0</v>
      </c>
      <c r="AD1357" s="33" t="s">
        <v>11309</v>
      </c>
      <c r="AE1357" s="33"/>
      <c r="AF1357" s="33"/>
      <c r="AG1357" s="33"/>
      <c r="AH1357" s="33"/>
      <c r="AI1357" s="33"/>
      <c r="AJ1357" s="33"/>
      <c r="AK1357" s="33"/>
      <c r="AL1357" s="33" t="s">
        <v>21307</v>
      </c>
      <c r="AM1357" s="33" t="s">
        <v>21699</v>
      </c>
      <c r="AN1357" s="33"/>
      <c r="AO1357" s="33"/>
      <c r="AP1357" s="33" t="s">
        <v>11318</v>
      </c>
      <c r="AQ1357" s="33">
        <v>0</v>
      </c>
      <c r="AR1357" s="33"/>
      <c r="AS1357" s="33"/>
      <c r="AT1357" s="33"/>
      <c r="AU1357" s="33"/>
      <c r="AV1357" s="33"/>
      <c r="AW1357" s="33"/>
      <c r="AX1357" s="33"/>
      <c r="AY1357" s="33"/>
      <c r="AZ1357" s="33"/>
      <c r="BA1357" s="33"/>
      <c r="BB1357" s="33"/>
      <c r="BC1357" s="33" t="s">
        <v>11306</v>
      </c>
      <c r="BD1357" s="33" t="s">
        <v>11318</v>
      </c>
      <c r="BE1357" s="33"/>
      <c r="BF1357" s="33"/>
      <c r="BG1357" s="33"/>
      <c r="BH1357" s="33"/>
      <c r="BI1357" s="33"/>
      <c r="BJ1357" s="33">
        <v>0</v>
      </c>
      <c r="BK1357" s="33" t="s">
        <v>31</v>
      </c>
      <c r="BL1357" s="33"/>
      <c r="BM1357" s="33" t="s">
        <v>22259</v>
      </c>
    </row>
    <row r="1358" spans="1:65" x14ac:dyDescent="0.25">
      <c r="A1358" s="33" t="s">
        <v>21700</v>
      </c>
      <c r="B1358" s="33" t="s">
        <v>21701</v>
      </c>
      <c r="C1358" s="33" t="s">
        <v>21702</v>
      </c>
      <c r="D1358" s="33" t="s">
        <v>11376</v>
      </c>
      <c r="E1358" s="33" t="s">
        <v>11800</v>
      </c>
      <c r="F1358" s="33" t="s">
        <v>11550</v>
      </c>
      <c r="G1358" s="33">
        <v>0</v>
      </c>
      <c r="H1358" s="33">
        <v>0</v>
      </c>
      <c r="I1358" s="33"/>
      <c r="J1358" s="33" t="s">
        <v>11304</v>
      </c>
      <c r="K1358" s="33" t="s">
        <v>11306</v>
      </c>
      <c r="L1358" s="33">
        <v>478</v>
      </c>
      <c r="M1358" s="33"/>
      <c r="N1358" s="33"/>
      <c r="O1358" s="33"/>
      <c r="P1358" s="33" t="s">
        <v>11306</v>
      </c>
      <c r="Q1358" s="33" t="s">
        <v>11306</v>
      </c>
      <c r="R1358" s="33">
        <v>0</v>
      </c>
      <c r="S1358" s="33">
        <v>0</v>
      </c>
      <c r="T1358" s="33"/>
      <c r="U1358" s="33"/>
      <c r="V1358" s="33"/>
      <c r="W1358" s="33"/>
      <c r="X1358" s="33"/>
      <c r="Y1358" s="33" t="s">
        <v>11308</v>
      </c>
      <c r="Z1358" s="33">
        <v>0</v>
      </c>
      <c r="AA1358" s="33">
        <v>0</v>
      </c>
      <c r="AB1358" s="33">
        <v>0</v>
      </c>
      <c r="AC1358" s="33">
        <v>0</v>
      </c>
      <c r="AD1358" s="33" t="s">
        <v>11309</v>
      </c>
      <c r="AE1358" s="33"/>
      <c r="AF1358" s="33"/>
      <c r="AG1358" s="33"/>
      <c r="AH1358" s="33"/>
      <c r="AI1358" s="33"/>
      <c r="AJ1358" s="33"/>
      <c r="AK1358" s="33"/>
      <c r="AL1358" s="33" t="s">
        <v>21307</v>
      </c>
      <c r="AM1358" s="33" t="s">
        <v>21703</v>
      </c>
      <c r="AN1358" s="33"/>
      <c r="AO1358" s="33"/>
      <c r="AP1358" s="33" t="s">
        <v>11318</v>
      </c>
      <c r="AQ1358" s="33">
        <v>0</v>
      </c>
      <c r="AR1358" s="33"/>
      <c r="AS1358" s="33"/>
      <c r="AT1358" s="33"/>
      <c r="AU1358" s="33"/>
      <c r="AV1358" s="33"/>
      <c r="AW1358" s="33"/>
      <c r="AX1358" s="33"/>
      <c r="AY1358" s="33"/>
      <c r="AZ1358" s="33"/>
      <c r="BA1358" s="33"/>
      <c r="BB1358" s="33"/>
      <c r="BC1358" s="33" t="s">
        <v>11306</v>
      </c>
      <c r="BD1358" s="33" t="s">
        <v>11318</v>
      </c>
      <c r="BE1358" s="33"/>
      <c r="BF1358" s="33"/>
      <c r="BG1358" s="33"/>
      <c r="BH1358" s="33"/>
      <c r="BI1358" s="33"/>
      <c r="BJ1358" s="33">
        <v>0</v>
      </c>
      <c r="BK1358" s="33" t="s">
        <v>31</v>
      </c>
      <c r="BL1358" s="33"/>
      <c r="BM1358" s="33" t="s">
        <v>22259</v>
      </c>
    </row>
    <row r="1359" spans="1:65" x14ac:dyDescent="0.25">
      <c r="A1359" s="33" t="s">
        <v>21704</v>
      </c>
      <c r="B1359" s="33" t="s">
        <v>21705</v>
      </c>
      <c r="C1359" s="33" t="s">
        <v>21706</v>
      </c>
      <c r="D1359" s="33" t="s">
        <v>11376</v>
      </c>
      <c r="E1359" s="33" t="s">
        <v>11800</v>
      </c>
      <c r="F1359" s="33" t="s">
        <v>11550</v>
      </c>
      <c r="G1359" s="33">
        <v>0</v>
      </c>
      <c r="H1359" s="33">
        <v>0</v>
      </c>
      <c r="I1359" s="33"/>
      <c r="J1359" s="33" t="s">
        <v>11304</v>
      </c>
      <c r="K1359" s="33" t="s">
        <v>11306</v>
      </c>
      <c r="L1359" s="33">
        <v>478</v>
      </c>
      <c r="M1359" s="33"/>
      <c r="N1359" s="33"/>
      <c r="O1359" s="33"/>
      <c r="P1359" s="33" t="s">
        <v>11306</v>
      </c>
      <c r="Q1359" s="33" t="s">
        <v>11306</v>
      </c>
      <c r="R1359" s="33">
        <v>0</v>
      </c>
      <c r="S1359" s="33">
        <v>0</v>
      </c>
      <c r="T1359" s="33"/>
      <c r="U1359" s="33"/>
      <c r="V1359" s="33"/>
      <c r="W1359" s="33"/>
      <c r="X1359" s="33"/>
      <c r="Y1359" s="33" t="s">
        <v>11308</v>
      </c>
      <c r="Z1359" s="33">
        <v>0</v>
      </c>
      <c r="AA1359" s="33">
        <v>0</v>
      </c>
      <c r="AB1359" s="33">
        <v>0</v>
      </c>
      <c r="AC1359" s="33">
        <v>0</v>
      </c>
      <c r="AD1359" s="33" t="s">
        <v>11309</v>
      </c>
      <c r="AE1359" s="33"/>
      <c r="AF1359" s="33"/>
      <c r="AG1359" s="33"/>
      <c r="AH1359" s="33"/>
      <c r="AI1359" s="33"/>
      <c r="AJ1359" s="33"/>
      <c r="AK1359" s="33"/>
      <c r="AL1359" s="33" t="s">
        <v>21307</v>
      </c>
      <c r="AM1359" s="33" t="s">
        <v>21707</v>
      </c>
      <c r="AN1359" s="33"/>
      <c r="AO1359" s="33"/>
      <c r="AP1359" s="33" t="s">
        <v>11318</v>
      </c>
      <c r="AQ1359" s="33">
        <v>0</v>
      </c>
      <c r="AR1359" s="33"/>
      <c r="AS1359" s="33"/>
      <c r="AT1359" s="33"/>
      <c r="AU1359" s="33"/>
      <c r="AV1359" s="33"/>
      <c r="AW1359" s="33"/>
      <c r="AX1359" s="33"/>
      <c r="AY1359" s="33"/>
      <c r="AZ1359" s="33"/>
      <c r="BA1359" s="33"/>
      <c r="BB1359" s="33"/>
      <c r="BC1359" s="33" t="s">
        <v>11306</v>
      </c>
      <c r="BD1359" s="33" t="s">
        <v>11318</v>
      </c>
      <c r="BE1359" s="33"/>
      <c r="BF1359" s="33"/>
      <c r="BG1359" s="33"/>
      <c r="BH1359" s="33"/>
      <c r="BI1359" s="33"/>
      <c r="BJ1359" s="33">
        <v>0</v>
      </c>
      <c r="BK1359" s="33" t="s">
        <v>31</v>
      </c>
      <c r="BL1359" s="33"/>
      <c r="BM1359" s="33" t="s">
        <v>22259</v>
      </c>
    </row>
    <row r="1360" spans="1:65" x14ac:dyDescent="0.25">
      <c r="A1360" s="33" t="s">
        <v>21708</v>
      </c>
      <c r="B1360" s="33" t="s">
        <v>21709</v>
      </c>
      <c r="C1360" s="33" t="s">
        <v>21710</v>
      </c>
      <c r="D1360" s="33" t="s">
        <v>11376</v>
      </c>
      <c r="E1360" s="33" t="s">
        <v>11800</v>
      </c>
      <c r="F1360" s="33" t="s">
        <v>11550</v>
      </c>
      <c r="G1360" s="33">
        <v>0</v>
      </c>
      <c r="H1360" s="33">
        <v>0</v>
      </c>
      <c r="I1360" s="33"/>
      <c r="J1360" s="33" t="s">
        <v>11304</v>
      </c>
      <c r="K1360" s="33" t="s">
        <v>11306</v>
      </c>
      <c r="L1360" s="33">
        <v>478</v>
      </c>
      <c r="M1360" s="33"/>
      <c r="N1360" s="33"/>
      <c r="O1360" s="33"/>
      <c r="P1360" s="33" t="s">
        <v>11306</v>
      </c>
      <c r="Q1360" s="33" t="s">
        <v>11306</v>
      </c>
      <c r="R1360" s="33">
        <v>0</v>
      </c>
      <c r="S1360" s="33">
        <v>0</v>
      </c>
      <c r="T1360" s="33"/>
      <c r="U1360" s="33"/>
      <c r="V1360" s="33"/>
      <c r="W1360" s="33"/>
      <c r="X1360" s="33"/>
      <c r="Y1360" s="33" t="s">
        <v>11308</v>
      </c>
      <c r="Z1360" s="33">
        <v>0</v>
      </c>
      <c r="AA1360" s="33">
        <v>0</v>
      </c>
      <c r="AB1360" s="33">
        <v>0</v>
      </c>
      <c r="AC1360" s="33">
        <v>0</v>
      </c>
      <c r="AD1360" s="33" t="s">
        <v>11309</v>
      </c>
      <c r="AE1360" s="33"/>
      <c r="AF1360" s="33"/>
      <c r="AG1360" s="33"/>
      <c r="AH1360" s="33"/>
      <c r="AI1360" s="33"/>
      <c r="AJ1360" s="33"/>
      <c r="AK1360" s="33"/>
      <c r="AL1360" s="33" t="s">
        <v>21307</v>
      </c>
      <c r="AM1360" s="33" t="s">
        <v>21711</v>
      </c>
      <c r="AN1360" s="33"/>
      <c r="AO1360" s="33"/>
      <c r="AP1360" s="33" t="s">
        <v>11318</v>
      </c>
      <c r="AQ1360" s="33">
        <v>0</v>
      </c>
      <c r="AR1360" s="33"/>
      <c r="AS1360" s="33"/>
      <c r="AT1360" s="33"/>
      <c r="AU1360" s="33"/>
      <c r="AV1360" s="33"/>
      <c r="AW1360" s="33"/>
      <c r="AX1360" s="33"/>
      <c r="AY1360" s="33"/>
      <c r="AZ1360" s="33"/>
      <c r="BA1360" s="33"/>
      <c r="BB1360" s="33"/>
      <c r="BC1360" s="33" t="s">
        <v>11306</v>
      </c>
      <c r="BD1360" s="33" t="s">
        <v>11318</v>
      </c>
      <c r="BE1360" s="33"/>
      <c r="BF1360" s="33"/>
      <c r="BG1360" s="33"/>
      <c r="BH1360" s="33"/>
      <c r="BI1360" s="33"/>
      <c r="BJ1360" s="33">
        <v>0</v>
      </c>
      <c r="BK1360" s="33" t="s">
        <v>31</v>
      </c>
      <c r="BL1360" s="33"/>
      <c r="BM1360" s="33" t="s">
        <v>22259</v>
      </c>
    </row>
    <row r="1361" spans="1:65" x14ac:dyDescent="0.25">
      <c r="A1361" s="33" t="s">
        <v>21712</v>
      </c>
      <c r="B1361" s="33" t="s">
        <v>21713</v>
      </c>
      <c r="C1361" s="33" t="s">
        <v>21714</v>
      </c>
      <c r="D1361" s="33" t="s">
        <v>11376</v>
      </c>
      <c r="E1361" s="33" t="s">
        <v>11800</v>
      </c>
      <c r="F1361" s="33" t="s">
        <v>11550</v>
      </c>
      <c r="G1361" s="33">
        <v>0</v>
      </c>
      <c r="H1361" s="33">
        <v>0</v>
      </c>
      <c r="I1361" s="33"/>
      <c r="J1361" s="33" t="s">
        <v>11304</v>
      </c>
      <c r="K1361" s="33" t="s">
        <v>11306</v>
      </c>
      <c r="L1361" s="33">
        <v>478</v>
      </c>
      <c r="M1361" s="33"/>
      <c r="N1361" s="33"/>
      <c r="O1361" s="33"/>
      <c r="P1361" s="33" t="s">
        <v>11306</v>
      </c>
      <c r="Q1361" s="33" t="s">
        <v>11306</v>
      </c>
      <c r="R1361" s="33">
        <v>0</v>
      </c>
      <c r="S1361" s="33">
        <v>0</v>
      </c>
      <c r="T1361" s="33"/>
      <c r="U1361" s="33"/>
      <c r="V1361" s="33"/>
      <c r="W1361" s="33"/>
      <c r="X1361" s="33"/>
      <c r="Y1361" s="33" t="s">
        <v>11308</v>
      </c>
      <c r="Z1361" s="33">
        <v>0</v>
      </c>
      <c r="AA1361" s="33">
        <v>0</v>
      </c>
      <c r="AB1361" s="33">
        <v>0</v>
      </c>
      <c r="AC1361" s="33">
        <v>0</v>
      </c>
      <c r="AD1361" s="33" t="s">
        <v>11309</v>
      </c>
      <c r="AE1361" s="33"/>
      <c r="AF1361" s="33"/>
      <c r="AG1361" s="33"/>
      <c r="AH1361" s="33"/>
      <c r="AI1361" s="33"/>
      <c r="AJ1361" s="33"/>
      <c r="AK1361" s="33"/>
      <c r="AL1361" s="33" t="s">
        <v>21307</v>
      </c>
      <c r="AM1361" s="33" t="s">
        <v>21715</v>
      </c>
      <c r="AN1361" s="33"/>
      <c r="AO1361" s="33"/>
      <c r="AP1361" s="33" t="s">
        <v>11318</v>
      </c>
      <c r="AQ1361" s="33">
        <v>0</v>
      </c>
      <c r="AR1361" s="33"/>
      <c r="AS1361" s="33"/>
      <c r="AT1361" s="33"/>
      <c r="AU1361" s="33"/>
      <c r="AV1361" s="33"/>
      <c r="AW1361" s="33"/>
      <c r="AX1361" s="33"/>
      <c r="AY1361" s="33"/>
      <c r="AZ1361" s="33"/>
      <c r="BA1361" s="33"/>
      <c r="BB1361" s="33"/>
      <c r="BC1361" s="33" t="s">
        <v>11306</v>
      </c>
      <c r="BD1361" s="33" t="s">
        <v>11318</v>
      </c>
      <c r="BE1361" s="33"/>
      <c r="BF1361" s="33"/>
      <c r="BG1361" s="33"/>
      <c r="BH1361" s="33"/>
      <c r="BI1361" s="33"/>
      <c r="BJ1361" s="33">
        <v>0</v>
      </c>
      <c r="BK1361" s="33" t="s">
        <v>31</v>
      </c>
      <c r="BL1361" s="33"/>
      <c r="BM1361" s="33" t="s">
        <v>22259</v>
      </c>
    </row>
    <row r="1362" spans="1:65" x14ac:dyDescent="0.25">
      <c r="A1362" s="33" t="s">
        <v>21716</v>
      </c>
      <c r="B1362" s="33" t="s">
        <v>21717</v>
      </c>
      <c r="C1362" s="33" t="s">
        <v>21718</v>
      </c>
      <c r="D1362" s="33" t="s">
        <v>11376</v>
      </c>
      <c r="E1362" s="33" t="s">
        <v>11800</v>
      </c>
      <c r="F1362" s="33" t="s">
        <v>11550</v>
      </c>
      <c r="G1362" s="33">
        <v>0</v>
      </c>
      <c r="H1362" s="33">
        <v>0</v>
      </c>
      <c r="I1362" s="33"/>
      <c r="J1362" s="33" t="s">
        <v>11304</v>
      </c>
      <c r="K1362" s="33" t="s">
        <v>11306</v>
      </c>
      <c r="L1362" s="33">
        <v>478</v>
      </c>
      <c r="M1362" s="33"/>
      <c r="N1362" s="33"/>
      <c r="O1362" s="33"/>
      <c r="P1362" s="33" t="s">
        <v>11306</v>
      </c>
      <c r="Q1362" s="33" t="s">
        <v>11306</v>
      </c>
      <c r="R1362" s="33">
        <v>0</v>
      </c>
      <c r="S1362" s="33">
        <v>0</v>
      </c>
      <c r="T1362" s="33"/>
      <c r="U1362" s="33"/>
      <c r="V1362" s="33"/>
      <c r="W1362" s="33"/>
      <c r="X1362" s="33"/>
      <c r="Y1362" s="33" t="s">
        <v>11308</v>
      </c>
      <c r="Z1362" s="33">
        <v>0</v>
      </c>
      <c r="AA1362" s="33">
        <v>0</v>
      </c>
      <c r="AB1362" s="33">
        <v>0</v>
      </c>
      <c r="AC1362" s="33">
        <v>0</v>
      </c>
      <c r="AD1362" s="33" t="s">
        <v>11309</v>
      </c>
      <c r="AE1362" s="33"/>
      <c r="AF1362" s="33"/>
      <c r="AG1362" s="33"/>
      <c r="AH1362" s="33"/>
      <c r="AI1362" s="33"/>
      <c r="AJ1362" s="33"/>
      <c r="AK1362" s="33"/>
      <c r="AL1362" s="33" t="s">
        <v>21307</v>
      </c>
      <c r="AM1362" s="33" t="s">
        <v>21719</v>
      </c>
      <c r="AN1362" s="33"/>
      <c r="AO1362" s="33"/>
      <c r="AP1362" s="33" t="s">
        <v>11318</v>
      </c>
      <c r="AQ1362" s="33">
        <v>0</v>
      </c>
      <c r="AR1362" s="33"/>
      <c r="AS1362" s="33"/>
      <c r="AT1362" s="33"/>
      <c r="AU1362" s="33"/>
      <c r="AV1362" s="33"/>
      <c r="AW1362" s="33"/>
      <c r="AX1362" s="33"/>
      <c r="AY1362" s="33"/>
      <c r="AZ1362" s="33"/>
      <c r="BA1362" s="33"/>
      <c r="BB1362" s="33"/>
      <c r="BC1362" s="33" t="s">
        <v>11306</v>
      </c>
      <c r="BD1362" s="33" t="s">
        <v>11318</v>
      </c>
      <c r="BE1362" s="33"/>
      <c r="BF1362" s="33"/>
      <c r="BG1362" s="33"/>
      <c r="BH1362" s="33"/>
      <c r="BI1362" s="33"/>
      <c r="BJ1362" s="33">
        <v>0</v>
      </c>
      <c r="BK1362" s="33" t="s">
        <v>31</v>
      </c>
      <c r="BL1362" s="33"/>
      <c r="BM1362" s="33" t="s">
        <v>22259</v>
      </c>
    </row>
    <row r="1363" spans="1:65" x14ac:dyDescent="0.25">
      <c r="A1363" s="33" t="s">
        <v>21720</v>
      </c>
      <c r="B1363" s="33" t="s">
        <v>21721</v>
      </c>
      <c r="C1363" s="33" t="s">
        <v>21722</v>
      </c>
      <c r="D1363" s="33" t="s">
        <v>11376</v>
      </c>
      <c r="E1363" s="33" t="s">
        <v>11800</v>
      </c>
      <c r="F1363" s="33" t="s">
        <v>11550</v>
      </c>
      <c r="G1363" s="33">
        <v>0.01</v>
      </c>
      <c r="H1363" s="33">
        <v>0</v>
      </c>
      <c r="I1363" s="33"/>
      <c r="J1363" s="33" t="s">
        <v>11304</v>
      </c>
      <c r="K1363" s="33" t="s">
        <v>14781</v>
      </c>
      <c r="L1363" s="33">
        <v>426</v>
      </c>
      <c r="M1363" s="33"/>
      <c r="N1363" s="33"/>
      <c r="O1363" s="33"/>
      <c r="P1363" s="33" t="s">
        <v>11306</v>
      </c>
      <c r="Q1363" s="33" t="s">
        <v>11306</v>
      </c>
      <c r="R1363" s="33">
        <v>0</v>
      </c>
      <c r="S1363" s="33">
        <v>8.5</v>
      </c>
      <c r="T1363" s="33"/>
      <c r="U1363" s="33"/>
      <c r="V1363" s="33" t="s">
        <v>21723</v>
      </c>
      <c r="W1363" s="33"/>
      <c r="X1363" s="33"/>
      <c r="Y1363" s="33" t="s">
        <v>11308</v>
      </c>
      <c r="Z1363" s="33">
        <v>0</v>
      </c>
      <c r="AA1363" s="33">
        <v>0</v>
      </c>
      <c r="AB1363" s="33">
        <v>0</v>
      </c>
      <c r="AC1363" s="33">
        <v>0</v>
      </c>
      <c r="AD1363" s="33" t="s">
        <v>11309</v>
      </c>
      <c r="AE1363" s="33" t="s">
        <v>21724</v>
      </c>
      <c r="AF1363" s="33" t="s">
        <v>21725</v>
      </c>
      <c r="AG1363" s="33" t="s">
        <v>21726</v>
      </c>
      <c r="AH1363" s="33"/>
      <c r="AI1363" s="33"/>
      <c r="AJ1363" s="33"/>
      <c r="AK1363" s="33"/>
      <c r="AL1363" s="33" t="s">
        <v>21307</v>
      </c>
      <c r="AM1363" s="33" t="s">
        <v>21727</v>
      </c>
      <c r="AN1363" s="33"/>
      <c r="AO1363" s="33"/>
      <c r="AP1363" s="33" t="s">
        <v>11318</v>
      </c>
      <c r="AQ1363" s="33">
        <v>0</v>
      </c>
      <c r="AR1363" s="33"/>
      <c r="AS1363" s="33"/>
      <c r="AT1363" s="33"/>
      <c r="AU1363" s="33"/>
      <c r="AV1363" s="33"/>
      <c r="AW1363" s="33"/>
      <c r="AX1363" s="33"/>
      <c r="AY1363" s="33"/>
      <c r="AZ1363" s="33"/>
      <c r="BA1363" s="33"/>
      <c r="BB1363" s="33"/>
      <c r="BC1363" s="33" t="s">
        <v>11306</v>
      </c>
      <c r="BD1363" s="33" t="s">
        <v>11318</v>
      </c>
      <c r="BE1363" s="33"/>
      <c r="BF1363" s="33"/>
      <c r="BG1363" s="33"/>
      <c r="BH1363" s="33"/>
      <c r="BI1363" s="33"/>
      <c r="BJ1363" s="33">
        <v>0</v>
      </c>
      <c r="BK1363" s="33" t="s">
        <v>31</v>
      </c>
      <c r="BL1363" s="33"/>
      <c r="BM1363" s="33" t="s">
        <v>22259</v>
      </c>
    </row>
    <row r="1364" spans="1:65" x14ac:dyDescent="0.25">
      <c r="A1364" s="33" t="s">
        <v>21728</v>
      </c>
      <c r="B1364" s="33" t="s">
        <v>21729</v>
      </c>
      <c r="C1364" s="33" t="s">
        <v>21730</v>
      </c>
      <c r="D1364" s="33" t="s">
        <v>11376</v>
      </c>
      <c r="E1364" s="33" t="s">
        <v>11800</v>
      </c>
      <c r="F1364" s="33" t="s">
        <v>11550</v>
      </c>
      <c r="G1364" s="33">
        <v>0.01</v>
      </c>
      <c r="H1364" s="33">
        <v>0</v>
      </c>
      <c r="I1364" s="33"/>
      <c r="J1364" s="33" t="s">
        <v>11304</v>
      </c>
      <c r="K1364" s="33" t="s">
        <v>14781</v>
      </c>
      <c r="L1364" s="33">
        <v>403</v>
      </c>
      <c r="M1364" s="33"/>
      <c r="N1364" s="33"/>
      <c r="O1364" s="33"/>
      <c r="P1364" s="33" t="s">
        <v>11306</v>
      </c>
      <c r="Q1364" s="33" t="s">
        <v>11306</v>
      </c>
      <c r="R1364" s="33">
        <v>0</v>
      </c>
      <c r="S1364" s="33">
        <v>8.5</v>
      </c>
      <c r="T1364" s="33"/>
      <c r="U1364" s="33"/>
      <c r="V1364" s="33"/>
      <c r="W1364" s="33"/>
      <c r="X1364" s="33"/>
      <c r="Y1364" s="33" t="s">
        <v>11308</v>
      </c>
      <c r="Z1364" s="33">
        <v>0</v>
      </c>
      <c r="AA1364" s="33">
        <v>0</v>
      </c>
      <c r="AB1364" s="33">
        <v>0</v>
      </c>
      <c r="AC1364" s="33">
        <v>0</v>
      </c>
      <c r="AD1364" s="33" t="s">
        <v>11309</v>
      </c>
      <c r="AE1364" s="33"/>
      <c r="AF1364" s="33"/>
      <c r="AG1364" s="33"/>
      <c r="AH1364" s="33"/>
      <c r="AI1364" s="33"/>
      <c r="AJ1364" s="33"/>
      <c r="AK1364" s="33"/>
      <c r="AL1364" s="33" t="s">
        <v>21307</v>
      </c>
      <c r="AM1364" s="33" t="s">
        <v>21731</v>
      </c>
      <c r="AN1364" s="33"/>
      <c r="AO1364" s="33"/>
      <c r="AP1364" s="33" t="s">
        <v>11318</v>
      </c>
      <c r="AQ1364" s="33">
        <v>0</v>
      </c>
      <c r="AR1364" s="33"/>
      <c r="AS1364" s="33"/>
      <c r="AT1364" s="33"/>
      <c r="AU1364" s="33"/>
      <c r="AV1364" s="33"/>
      <c r="AW1364" s="33"/>
      <c r="AX1364" s="33"/>
      <c r="AY1364" s="33"/>
      <c r="AZ1364" s="33"/>
      <c r="BA1364" s="33"/>
      <c r="BB1364" s="33"/>
      <c r="BC1364" s="33" t="s">
        <v>11306</v>
      </c>
      <c r="BD1364" s="33" t="s">
        <v>11318</v>
      </c>
      <c r="BE1364" s="33"/>
      <c r="BF1364" s="33"/>
      <c r="BG1364" s="33"/>
      <c r="BH1364" s="33"/>
      <c r="BI1364" s="33"/>
      <c r="BJ1364" s="33">
        <v>0</v>
      </c>
      <c r="BK1364" s="33" t="s">
        <v>31</v>
      </c>
      <c r="BL1364" s="33"/>
      <c r="BM1364" s="33" t="s">
        <v>22259</v>
      </c>
    </row>
    <row r="1365" spans="1:65" x14ac:dyDescent="0.25">
      <c r="A1365" s="33" t="s">
        <v>13896</v>
      </c>
      <c r="B1365" s="33" t="s">
        <v>13897</v>
      </c>
      <c r="C1365" s="33" t="s">
        <v>13898</v>
      </c>
      <c r="D1365" s="33" t="s">
        <v>11302</v>
      </c>
      <c r="E1365" s="33"/>
      <c r="F1365" s="33" t="s">
        <v>11867</v>
      </c>
      <c r="G1365" s="33">
        <v>137.07</v>
      </c>
      <c r="H1365" s="33">
        <v>0</v>
      </c>
      <c r="I1365" s="33"/>
      <c r="J1365" s="33" t="s">
        <v>11304</v>
      </c>
      <c r="K1365" s="33" t="s">
        <v>11306</v>
      </c>
      <c r="L1365" s="33">
        <v>0</v>
      </c>
      <c r="M1365" s="33"/>
      <c r="N1365" s="33"/>
      <c r="O1365" s="33"/>
      <c r="P1365" s="33" t="s">
        <v>11306</v>
      </c>
      <c r="Q1365" s="33" t="s">
        <v>11306</v>
      </c>
      <c r="R1365" s="33">
        <v>0.3</v>
      </c>
      <c r="S1365" s="33">
        <v>0.5</v>
      </c>
      <c r="T1365" s="33"/>
      <c r="U1365" s="33"/>
      <c r="V1365" s="33" t="s">
        <v>13899</v>
      </c>
      <c r="W1365" s="33"/>
      <c r="X1365" s="33"/>
      <c r="Y1365" s="33" t="s">
        <v>11308</v>
      </c>
      <c r="Z1365" s="33">
        <v>20</v>
      </c>
      <c r="AA1365" s="33">
        <v>20</v>
      </c>
      <c r="AB1365" s="33">
        <v>20</v>
      </c>
      <c r="AC1365" s="33">
        <v>0</v>
      </c>
      <c r="AD1365" s="33" t="s">
        <v>11803</v>
      </c>
      <c r="AE1365" s="33"/>
      <c r="AF1365" s="33"/>
      <c r="AG1365" s="33"/>
      <c r="AH1365" s="33"/>
      <c r="AI1365" s="33"/>
      <c r="AJ1365" s="33"/>
      <c r="AK1365" s="33"/>
      <c r="AL1365" s="33"/>
      <c r="AM1365" s="33"/>
      <c r="AN1365" s="33" t="s">
        <v>12158</v>
      </c>
      <c r="AO1365" s="33"/>
      <c r="AP1365" s="33" t="s">
        <v>11318</v>
      </c>
      <c r="AQ1365" s="33">
        <v>0</v>
      </c>
      <c r="AR1365" s="33"/>
      <c r="AS1365" s="33"/>
      <c r="AT1365" s="33"/>
      <c r="AU1365" s="33"/>
      <c r="AV1365" s="33"/>
      <c r="AW1365" s="33"/>
      <c r="AX1365" s="33"/>
      <c r="AY1365" s="33"/>
      <c r="AZ1365" s="33"/>
      <c r="BA1365" s="33"/>
      <c r="BB1365" s="33"/>
      <c r="BC1365" s="33" t="s">
        <v>11306</v>
      </c>
      <c r="BD1365" s="33" t="s">
        <v>11318</v>
      </c>
      <c r="BE1365" s="33"/>
      <c r="BF1365" s="33"/>
      <c r="BG1365" s="33"/>
      <c r="BH1365" s="33"/>
      <c r="BI1365" s="33"/>
      <c r="BJ1365" s="33">
        <v>0</v>
      </c>
      <c r="BK1365" s="33" t="s">
        <v>31</v>
      </c>
      <c r="BL1365" s="33"/>
      <c r="BM1365" s="33" t="s">
        <v>22258</v>
      </c>
    </row>
    <row r="1366" spans="1:65" x14ac:dyDescent="0.25">
      <c r="A1366" s="33" t="s">
        <v>21745</v>
      </c>
      <c r="B1366" s="33" t="s">
        <v>21746</v>
      </c>
      <c r="C1366" s="33" t="s">
        <v>21747</v>
      </c>
      <c r="D1366" s="33" t="s">
        <v>11302</v>
      </c>
      <c r="E1366" s="33" t="s">
        <v>11559</v>
      </c>
      <c r="F1366" s="33" t="s">
        <v>11550</v>
      </c>
      <c r="G1366" s="33">
        <v>76.89</v>
      </c>
      <c r="H1366" s="33">
        <v>0</v>
      </c>
      <c r="I1366" s="33"/>
      <c r="J1366" s="33" t="s">
        <v>11304</v>
      </c>
      <c r="K1366" s="33" t="s">
        <v>14466</v>
      </c>
      <c r="L1366" s="33">
        <v>76.89</v>
      </c>
      <c r="M1366" s="33"/>
      <c r="N1366" s="33" t="s">
        <v>11561</v>
      </c>
      <c r="O1366" s="33"/>
      <c r="P1366" s="33" t="s">
        <v>11306</v>
      </c>
      <c r="Q1366" s="33" t="s">
        <v>11306</v>
      </c>
      <c r="R1366" s="33">
        <v>0.6</v>
      </c>
      <c r="S1366" s="33">
        <v>0.6</v>
      </c>
      <c r="T1366" s="33" t="s">
        <v>21748</v>
      </c>
      <c r="U1366" s="33" t="s">
        <v>21748</v>
      </c>
      <c r="V1366" s="33" t="s">
        <v>21749</v>
      </c>
      <c r="W1366" s="33"/>
      <c r="X1366" s="33"/>
      <c r="Y1366" s="33" t="s">
        <v>11308</v>
      </c>
      <c r="Z1366" s="33">
        <v>6</v>
      </c>
      <c r="AA1366" s="33">
        <v>25</v>
      </c>
      <c r="AB1366" s="33">
        <v>6</v>
      </c>
      <c r="AC1366" s="33">
        <v>0</v>
      </c>
      <c r="AD1366" s="33" t="s">
        <v>11803</v>
      </c>
      <c r="AE1366" s="33" t="s">
        <v>21750</v>
      </c>
      <c r="AF1366" s="33" t="s">
        <v>21751</v>
      </c>
      <c r="AG1366" s="33" t="s">
        <v>21752</v>
      </c>
      <c r="AH1366" s="33" t="s">
        <v>21753</v>
      </c>
      <c r="AI1366" s="33" t="s">
        <v>21754</v>
      </c>
      <c r="AJ1366" s="33" t="s">
        <v>21755</v>
      </c>
      <c r="AK1366" s="33" t="s">
        <v>11570</v>
      </c>
      <c r="AL1366" s="33"/>
      <c r="AM1366" s="33"/>
      <c r="AN1366" s="33" t="s">
        <v>11556</v>
      </c>
      <c r="AO1366" s="33" t="s">
        <v>11386</v>
      </c>
      <c r="AP1366" s="33" t="s">
        <v>11318</v>
      </c>
      <c r="AQ1366" s="33">
        <v>0</v>
      </c>
      <c r="AR1366" s="33"/>
      <c r="AS1366" s="33"/>
      <c r="AT1366" s="33"/>
      <c r="AU1366" s="33"/>
      <c r="AV1366" s="33"/>
      <c r="AW1366" s="33"/>
      <c r="AX1366" s="33"/>
      <c r="AY1366" s="33"/>
      <c r="AZ1366" s="33"/>
      <c r="BA1366" s="33"/>
      <c r="BB1366" s="33"/>
      <c r="BC1366" s="33" t="s">
        <v>11306</v>
      </c>
      <c r="BD1366" s="33" t="s">
        <v>11318</v>
      </c>
      <c r="BE1366" s="33"/>
      <c r="BF1366" s="33"/>
      <c r="BG1366" s="33"/>
      <c r="BH1366" s="33"/>
      <c r="BI1366" s="33"/>
      <c r="BJ1366" s="33">
        <v>0</v>
      </c>
      <c r="BK1366" s="33" t="s">
        <v>31</v>
      </c>
      <c r="BL1366" s="33"/>
      <c r="BM1366" s="33" t="s">
        <v>22260</v>
      </c>
    </row>
    <row r="1367" spans="1:65" x14ac:dyDescent="0.25">
      <c r="A1367" s="33" t="s">
        <v>21756</v>
      </c>
      <c r="B1367" s="33" t="s">
        <v>8424</v>
      </c>
      <c r="C1367" s="33" t="s">
        <v>21757</v>
      </c>
      <c r="D1367" s="33" t="s">
        <v>11302</v>
      </c>
      <c r="E1367" s="33" t="s">
        <v>14424</v>
      </c>
      <c r="F1367" s="33" t="s">
        <v>11550</v>
      </c>
      <c r="G1367" s="33">
        <v>40.72</v>
      </c>
      <c r="H1367" s="33">
        <v>0</v>
      </c>
      <c r="I1367" s="33"/>
      <c r="J1367" s="33" t="s">
        <v>11304</v>
      </c>
      <c r="K1367" s="33" t="s">
        <v>12451</v>
      </c>
      <c r="L1367" s="33">
        <v>13.7</v>
      </c>
      <c r="M1367" s="33"/>
      <c r="N1367" s="33"/>
      <c r="O1367" s="33"/>
      <c r="P1367" s="33" t="s">
        <v>11306</v>
      </c>
      <c r="Q1367" s="33" t="s">
        <v>11306</v>
      </c>
      <c r="R1367" s="33">
        <v>0.6</v>
      </c>
      <c r="S1367" s="33">
        <v>0.6</v>
      </c>
      <c r="T1367" s="33" t="s">
        <v>14425</v>
      </c>
      <c r="U1367" s="33" t="s">
        <v>14425</v>
      </c>
      <c r="V1367" s="33" t="s">
        <v>21758</v>
      </c>
      <c r="W1367" s="33"/>
      <c r="X1367" s="33"/>
      <c r="Y1367" s="33" t="s">
        <v>11308</v>
      </c>
      <c r="Z1367" s="33">
        <v>11</v>
      </c>
      <c r="AA1367" s="33">
        <v>20</v>
      </c>
      <c r="AB1367" s="33">
        <v>28</v>
      </c>
      <c r="AC1367" s="33">
        <v>0</v>
      </c>
      <c r="AD1367" s="33" t="s">
        <v>11803</v>
      </c>
      <c r="AE1367" s="33" t="s">
        <v>21759</v>
      </c>
      <c r="AF1367" s="33" t="s">
        <v>21760</v>
      </c>
      <c r="AG1367" s="33" t="s">
        <v>21761</v>
      </c>
      <c r="AH1367" s="33" t="s">
        <v>21762</v>
      </c>
      <c r="AI1367" s="33" t="s">
        <v>21763</v>
      </c>
      <c r="AJ1367" s="33" t="s">
        <v>21764</v>
      </c>
      <c r="AK1367" s="33" t="s">
        <v>11570</v>
      </c>
      <c r="AL1367" s="33"/>
      <c r="AM1367" s="33"/>
      <c r="AN1367" s="33" t="s">
        <v>11556</v>
      </c>
      <c r="AO1367" s="33"/>
      <c r="AP1367" s="33" t="s">
        <v>11318</v>
      </c>
      <c r="AQ1367" s="33">
        <v>0</v>
      </c>
      <c r="AR1367" s="33"/>
      <c r="AS1367" s="33"/>
      <c r="AT1367" s="33"/>
      <c r="AU1367" s="33"/>
      <c r="AV1367" s="33"/>
      <c r="AW1367" s="33"/>
      <c r="AX1367" s="33"/>
      <c r="AY1367" s="33"/>
      <c r="AZ1367" s="33"/>
      <c r="BA1367" s="33"/>
      <c r="BB1367" s="33"/>
      <c r="BC1367" s="33" t="s">
        <v>11306</v>
      </c>
      <c r="BD1367" s="33" t="s">
        <v>11318</v>
      </c>
      <c r="BE1367" s="33"/>
      <c r="BF1367" s="33"/>
      <c r="BG1367" s="33"/>
      <c r="BH1367" s="33"/>
      <c r="BI1367" s="33"/>
      <c r="BJ1367" s="33">
        <v>0</v>
      </c>
      <c r="BK1367" s="33" t="s">
        <v>31</v>
      </c>
      <c r="BL1367" s="33"/>
      <c r="BM1367" s="33" t="s">
        <v>22260</v>
      </c>
    </row>
    <row r="1368" spans="1:65" x14ac:dyDescent="0.25">
      <c r="A1368" s="33" t="s">
        <v>21765</v>
      </c>
      <c r="B1368" s="33" t="s">
        <v>3286</v>
      </c>
      <c r="C1368" s="33" t="s">
        <v>21766</v>
      </c>
      <c r="D1368" s="33" t="s">
        <v>11302</v>
      </c>
      <c r="E1368" s="33" t="s">
        <v>14026</v>
      </c>
      <c r="F1368" s="33" t="s">
        <v>11550</v>
      </c>
      <c r="G1368" s="33">
        <v>52.8</v>
      </c>
      <c r="H1368" s="33">
        <v>0</v>
      </c>
      <c r="I1368" s="33"/>
      <c r="J1368" s="33" t="s">
        <v>11304</v>
      </c>
      <c r="K1368" s="33" t="s">
        <v>13954</v>
      </c>
      <c r="L1368" s="33">
        <v>26.9</v>
      </c>
      <c r="M1368" s="33"/>
      <c r="N1368" s="33" t="s">
        <v>11561</v>
      </c>
      <c r="O1368" s="33"/>
      <c r="P1368" s="33" t="s">
        <v>11306</v>
      </c>
      <c r="Q1368" s="33" t="s">
        <v>11306</v>
      </c>
      <c r="R1368" s="33">
        <v>1.6</v>
      </c>
      <c r="S1368" s="33">
        <v>1.6</v>
      </c>
      <c r="T1368" s="33" t="s">
        <v>21767</v>
      </c>
      <c r="U1368" s="33" t="s">
        <v>21767</v>
      </c>
      <c r="V1368" s="33" t="s">
        <v>21768</v>
      </c>
      <c r="W1368" s="33"/>
      <c r="X1368" s="33"/>
      <c r="Y1368" s="33" t="s">
        <v>11308</v>
      </c>
      <c r="Z1368" s="33">
        <v>10</v>
      </c>
      <c r="AA1368" s="33">
        <v>30</v>
      </c>
      <c r="AB1368" s="33">
        <v>10</v>
      </c>
      <c r="AC1368" s="33">
        <v>0</v>
      </c>
      <c r="AD1368" s="33" t="s">
        <v>11803</v>
      </c>
      <c r="AE1368" s="33" t="s">
        <v>21769</v>
      </c>
      <c r="AF1368" s="33" t="s">
        <v>21770</v>
      </c>
      <c r="AG1368" s="33" t="s">
        <v>21771</v>
      </c>
      <c r="AH1368" s="33" t="s">
        <v>21772</v>
      </c>
      <c r="AI1368" s="33" t="s">
        <v>21773</v>
      </c>
      <c r="AJ1368" s="33" t="s">
        <v>21774</v>
      </c>
      <c r="AK1368" s="33" t="s">
        <v>11570</v>
      </c>
      <c r="AL1368" s="33"/>
      <c r="AM1368" s="33"/>
      <c r="AN1368" s="33"/>
      <c r="AO1368" s="33" t="s">
        <v>11386</v>
      </c>
      <c r="AP1368" s="33" t="s">
        <v>11318</v>
      </c>
      <c r="AQ1368" s="33">
        <v>0</v>
      </c>
      <c r="AR1368" s="33"/>
      <c r="AS1368" s="33"/>
      <c r="AT1368" s="33"/>
      <c r="AU1368" s="33"/>
      <c r="AV1368" s="33"/>
      <c r="AW1368" s="33"/>
      <c r="AX1368" s="33"/>
      <c r="AY1368" s="33"/>
      <c r="AZ1368" s="33"/>
      <c r="BA1368" s="33"/>
      <c r="BB1368" s="33"/>
      <c r="BC1368" s="33" t="s">
        <v>11306</v>
      </c>
      <c r="BD1368" s="33" t="s">
        <v>11318</v>
      </c>
      <c r="BE1368" s="33"/>
      <c r="BF1368" s="33"/>
      <c r="BG1368" s="33"/>
      <c r="BH1368" s="33"/>
      <c r="BI1368" s="33"/>
      <c r="BJ1368" s="33">
        <v>0</v>
      </c>
      <c r="BK1368" s="33" t="s">
        <v>31</v>
      </c>
      <c r="BL1368" s="33"/>
      <c r="BM1368" s="33" t="s">
        <v>22260</v>
      </c>
    </row>
    <row r="1369" spans="1:65" x14ac:dyDescent="0.25">
      <c r="A1369" s="33" t="s">
        <v>21775</v>
      </c>
      <c r="B1369" s="33" t="s">
        <v>21776</v>
      </c>
      <c r="C1369" s="33" t="s">
        <v>21777</v>
      </c>
      <c r="D1369" s="33" t="s">
        <v>11302</v>
      </c>
      <c r="E1369" s="33" t="s">
        <v>14026</v>
      </c>
      <c r="F1369" s="33" t="s">
        <v>11550</v>
      </c>
      <c r="G1369" s="33">
        <v>42.56</v>
      </c>
      <c r="H1369" s="33">
        <v>0</v>
      </c>
      <c r="I1369" s="33"/>
      <c r="J1369" s="33" t="s">
        <v>11304</v>
      </c>
      <c r="K1369" s="33" t="s">
        <v>11306</v>
      </c>
      <c r="L1369" s="33">
        <v>42.56</v>
      </c>
      <c r="M1369" s="33"/>
      <c r="N1369" s="33" t="s">
        <v>11561</v>
      </c>
      <c r="O1369" s="33"/>
      <c r="P1369" s="33" t="s">
        <v>11306</v>
      </c>
      <c r="Q1369" s="33" t="s">
        <v>11319</v>
      </c>
      <c r="R1369" s="33">
        <v>3</v>
      </c>
      <c r="S1369" s="33">
        <v>3</v>
      </c>
      <c r="T1369" s="33" t="s">
        <v>21778</v>
      </c>
      <c r="U1369" s="33"/>
      <c r="V1369" s="33"/>
      <c r="W1369" s="33"/>
      <c r="X1369" s="33"/>
      <c r="Y1369" s="33" t="s">
        <v>11308</v>
      </c>
      <c r="Z1369" s="33">
        <v>0</v>
      </c>
      <c r="AA1369" s="33">
        <v>0</v>
      </c>
      <c r="AB1369" s="33">
        <v>0</v>
      </c>
      <c r="AC1369" s="33">
        <v>0</v>
      </c>
      <c r="AD1369" s="33" t="s">
        <v>11803</v>
      </c>
      <c r="AE1369" s="33" t="s">
        <v>21779</v>
      </c>
      <c r="AF1369" s="33"/>
      <c r="AG1369" s="33"/>
      <c r="AH1369" s="33"/>
      <c r="AI1369" s="33"/>
      <c r="AJ1369" s="33"/>
      <c r="AK1369" s="33" t="s">
        <v>11570</v>
      </c>
      <c r="AL1369" s="33"/>
      <c r="AM1369" s="33"/>
      <c r="AN1369" s="33"/>
      <c r="AO1369" s="33" t="s">
        <v>11386</v>
      </c>
      <c r="AP1369" s="33" t="s">
        <v>11318</v>
      </c>
      <c r="AQ1369" s="33">
        <v>0</v>
      </c>
      <c r="AR1369" s="33"/>
      <c r="AS1369" s="33"/>
      <c r="AT1369" s="33"/>
      <c r="AU1369" s="33"/>
      <c r="AV1369" s="33"/>
      <c r="AW1369" s="33"/>
      <c r="AX1369" s="33"/>
      <c r="AY1369" s="33"/>
      <c r="AZ1369" s="33"/>
      <c r="BA1369" s="33"/>
      <c r="BB1369" s="33"/>
      <c r="BC1369" s="33" t="s">
        <v>11306</v>
      </c>
      <c r="BD1369" s="33" t="s">
        <v>11318</v>
      </c>
      <c r="BE1369" s="33" t="s">
        <v>12153</v>
      </c>
      <c r="BF1369" s="33"/>
      <c r="BG1369" s="33"/>
      <c r="BH1369" s="33"/>
      <c r="BI1369" s="33"/>
      <c r="BJ1369" s="33">
        <v>0</v>
      </c>
      <c r="BK1369" s="33" t="s">
        <v>31</v>
      </c>
      <c r="BL1369" s="33"/>
      <c r="BM1369" s="33" t="s">
        <v>22260</v>
      </c>
    </row>
    <row r="1370" spans="1:65" x14ac:dyDescent="0.25">
      <c r="A1370" s="33" t="s">
        <v>21780</v>
      </c>
      <c r="B1370" s="33" t="s">
        <v>3316</v>
      </c>
      <c r="C1370" s="33" t="s">
        <v>21781</v>
      </c>
      <c r="D1370" s="33" t="s">
        <v>11302</v>
      </c>
      <c r="E1370" s="33" t="s">
        <v>14026</v>
      </c>
      <c r="F1370" s="33" t="s">
        <v>11550</v>
      </c>
      <c r="G1370" s="33">
        <v>28.8</v>
      </c>
      <c r="H1370" s="33">
        <v>0</v>
      </c>
      <c r="I1370" s="33"/>
      <c r="J1370" s="33" t="s">
        <v>11304</v>
      </c>
      <c r="K1370" s="33" t="s">
        <v>21782</v>
      </c>
      <c r="L1370" s="33">
        <v>13.57</v>
      </c>
      <c r="M1370" s="33"/>
      <c r="N1370" s="33" t="s">
        <v>11561</v>
      </c>
      <c r="O1370" s="33"/>
      <c r="P1370" s="33" t="s">
        <v>11306</v>
      </c>
      <c r="Q1370" s="33" t="s">
        <v>11306</v>
      </c>
      <c r="R1370" s="33">
        <v>0.6</v>
      </c>
      <c r="S1370" s="33">
        <v>0.6</v>
      </c>
      <c r="T1370" s="33" t="s">
        <v>21783</v>
      </c>
      <c r="U1370" s="33" t="s">
        <v>21783</v>
      </c>
      <c r="V1370" s="33" t="s">
        <v>21784</v>
      </c>
      <c r="W1370" s="33"/>
      <c r="X1370" s="33"/>
      <c r="Y1370" s="33" t="s">
        <v>11308</v>
      </c>
      <c r="Z1370" s="33">
        <v>6</v>
      </c>
      <c r="AA1370" s="33">
        <v>25</v>
      </c>
      <c r="AB1370" s="33">
        <v>6</v>
      </c>
      <c r="AC1370" s="33">
        <v>0</v>
      </c>
      <c r="AD1370" s="33" t="s">
        <v>11803</v>
      </c>
      <c r="AE1370" s="33" t="s">
        <v>21785</v>
      </c>
      <c r="AF1370" s="33" t="s">
        <v>21786</v>
      </c>
      <c r="AG1370" s="33" t="s">
        <v>21787</v>
      </c>
      <c r="AH1370" s="33" t="s">
        <v>21788</v>
      </c>
      <c r="AI1370" s="33" t="s">
        <v>21789</v>
      </c>
      <c r="AJ1370" s="33" t="s">
        <v>21790</v>
      </c>
      <c r="AK1370" s="33" t="s">
        <v>11570</v>
      </c>
      <c r="AL1370" s="33"/>
      <c r="AM1370" s="33"/>
      <c r="AN1370" s="33"/>
      <c r="AO1370" s="33" t="s">
        <v>11386</v>
      </c>
      <c r="AP1370" s="33" t="s">
        <v>11318</v>
      </c>
      <c r="AQ1370" s="33">
        <v>0</v>
      </c>
      <c r="AR1370" s="33"/>
      <c r="AS1370" s="33"/>
      <c r="AT1370" s="33"/>
      <c r="AU1370" s="33"/>
      <c r="AV1370" s="33"/>
      <c r="AW1370" s="33"/>
      <c r="AX1370" s="33"/>
      <c r="AY1370" s="33"/>
      <c r="AZ1370" s="33"/>
      <c r="BA1370" s="33"/>
      <c r="BB1370" s="33"/>
      <c r="BC1370" s="33" t="s">
        <v>11306</v>
      </c>
      <c r="BD1370" s="33" t="s">
        <v>11318</v>
      </c>
      <c r="BE1370" s="33"/>
      <c r="BF1370" s="33"/>
      <c r="BG1370" s="33"/>
      <c r="BH1370" s="33"/>
      <c r="BI1370" s="33"/>
      <c r="BJ1370" s="33">
        <v>0</v>
      </c>
      <c r="BK1370" s="33" t="s">
        <v>31</v>
      </c>
      <c r="BL1370" s="33"/>
      <c r="BM1370" s="33" t="s">
        <v>22260</v>
      </c>
    </row>
    <row r="1371" spans="1:65" x14ac:dyDescent="0.25">
      <c r="A1371" s="33" t="s">
        <v>21791</v>
      </c>
      <c r="B1371" s="33" t="s">
        <v>21792</v>
      </c>
      <c r="C1371" s="33" t="s">
        <v>21793</v>
      </c>
      <c r="D1371" s="33" t="s">
        <v>11302</v>
      </c>
      <c r="E1371" s="33" t="s">
        <v>14026</v>
      </c>
      <c r="F1371" s="33" t="s">
        <v>11550</v>
      </c>
      <c r="G1371" s="33">
        <v>42.56</v>
      </c>
      <c r="H1371" s="33">
        <v>0</v>
      </c>
      <c r="I1371" s="33"/>
      <c r="J1371" s="33" t="s">
        <v>11304</v>
      </c>
      <c r="K1371" s="33" t="s">
        <v>11306</v>
      </c>
      <c r="L1371" s="33">
        <v>68.150000000000006</v>
      </c>
      <c r="M1371" s="33"/>
      <c r="N1371" s="33" t="s">
        <v>11561</v>
      </c>
      <c r="O1371" s="33"/>
      <c r="P1371" s="33" t="s">
        <v>11306</v>
      </c>
      <c r="Q1371" s="33" t="s">
        <v>11319</v>
      </c>
      <c r="R1371" s="33">
        <v>5</v>
      </c>
      <c r="S1371" s="33">
        <v>3</v>
      </c>
      <c r="T1371" s="33" t="s">
        <v>21778</v>
      </c>
      <c r="U1371" s="33"/>
      <c r="V1371" s="33"/>
      <c r="W1371" s="33"/>
      <c r="X1371" s="33"/>
      <c r="Y1371" s="33" t="s">
        <v>11308</v>
      </c>
      <c r="Z1371" s="33">
        <v>0</v>
      </c>
      <c r="AA1371" s="33">
        <v>0</v>
      </c>
      <c r="AB1371" s="33">
        <v>0</v>
      </c>
      <c r="AC1371" s="33">
        <v>0</v>
      </c>
      <c r="AD1371" s="33" t="s">
        <v>11803</v>
      </c>
      <c r="AE1371" s="33" t="s">
        <v>21794</v>
      </c>
      <c r="AF1371" s="33"/>
      <c r="AG1371" s="33"/>
      <c r="AH1371" s="33"/>
      <c r="AI1371" s="33"/>
      <c r="AJ1371" s="33"/>
      <c r="AK1371" s="33" t="s">
        <v>11570</v>
      </c>
      <c r="AL1371" s="33"/>
      <c r="AM1371" s="33"/>
      <c r="AN1371" s="33"/>
      <c r="AO1371" s="33" t="s">
        <v>11386</v>
      </c>
      <c r="AP1371" s="33" t="s">
        <v>11318</v>
      </c>
      <c r="AQ1371" s="33">
        <v>0</v>
      </c>
      <c r="AR1371" s="33"/>
      <c r="AS1371" s="33"/>
      <c r="AT1371" s="33"/>
      <c r="AU1371" s="33"/>
      <c r="AV1371" s="33"/>
      <c r="AW1371" s="33"/>
      <c r="AX1371" s="33"/>
      <c r="AY1371" s="33"/>
      <c r="AZ1371" s="33"/>
      <c r="BA1371" s="33"/>
      <c r="BB1371" s="33"/>
      <c r="BC1371" s="33" t="s">
        <v>11306</v>
      </c>
      <c r="BD1371" s="33" t="s">
        <v>11318</v>
      </c>
      <c r="BE1371" s="33" t="s">
        <v>12153</v>
      </c>
      <c r="BF1371" s="33"/>
      <c r="BG1371" s="33"/>
      <c r="BH1371" s="33"/>
      <c r="BI1371" s="33"/>
      <c r="BJ1371" s="33">
        <v>0</v>
      </c>
      <c r="BK1371" s="33" t="s">
        <v>31</v>
      </c>
      <c r="BL1371" s="33"/>
      <c r="BM1371" s="33" t="s">
        <v>22260</v>
      </c>
    </row>
    <row r="1372" spans="1:65" x14ac:dyDescent="0.25">
      <c r="A1372" s="33" t="s">
        <v>21795</v>
      </c>
      <c r="B1372" s="33" t="s">
        <v>10167</v>
      </c>
      <c r="C1372" s="33" t="s">
        <v>21796</v>
      </c>
      <c r="D1372" s="33" t="s">
        <v>11302</v>
      </c>
      <c r="E1372" s="33" t="s">
        <v>11559</v>
      </c>
      <c r="F1372" s="33" t="s">
        <v>11550</v>
      </c>
      <c r="G1372" s="33">
        <v>37.53</v>
      </c>
      <c r="H1372" s="33">
        <v>0</v>
      </c>
      <c r="I1372" s="33"/>
      <c r="J1372" s="33" t="s">
        <v>11304</v>
      </c>
      <c r="K1372" s="33" t="s">
        <v>11306</v>
      </c>
      <c r="L1372" s="33">
        <v>37.53</v>
      </c>
      <c r="M1372" s="33"/>
      <c r="N1372" s="33" t="s">
        <v>11561</v>
      </c>
      <c r="O1372" s="33"/>
      <c r="P1372" s="33" t="s">
        <v>11306</v>
      </c>
      <c r="Q1372" s="33" t="s">
        <v>11306</v>
      </c>
      <c r="R1372" s="33">
        <v>0.03</v>
      </c>
      <c r="S1372" s="33">
        <v>0.03</v>
      </c>
      <c r="T1372" s="33" t="s">
        <v>21797</v>
      </c>
      <c r="U1372" s="33" t="s">
        <v>21797</v>
      </c>
      <c r="V1372" s="33" t="s">
        <v>21798</v>
      </c>
      <c r="W1372" s="33"/>
      <c r="X1372" s="33"/>
      <c r="Y1372" s="33" t="s">
        <v>11308</v>
      </c>
      <c r="Z1372" s="33">
        <v>5</v>
      </c>
      <c r="AA1372" s="33">
        <v>4</v>
      </c>
      <c r="AB1372" s="33">
        <v>7</v>
      </c>
      <c r="AC1372" s="33">
        <v>0</v>
      </c>
      <c r="AD1372" s="33" t="s">
        <v>11803</v>
      </c>
      <c r="AE1372" s="33" t="s">
        <v>21799</v>
      </c>
      <c r="AF1372" s="33" t="s">
        <v>21800</v>
      </c>
      <c r="AG1372" s="33" t="s">
        <v>21801</v>
      </c>
      <c r="AH1372" s="33" t="s">
        <v>21802</v>
      </c>
      <c r="AI1372" s="33" t="s">
        <v>21803</v>
      </c>
      <c r="AJ1372" s="33" t="s">
        <v>21804</v>
      </c>
      <c r="AK1372" s="33" t="s">
        <v>11570</v>
      </c>
      <c r="AL1372" s="33"/>
      <c r="AM1372" s="33"/>
      <c r="AN1372" s="33" t="s">
        <v>11556</v>
      </c>
      <c r="AO1372" s="33" t="s">
        <v>11386</v>
      </c>
      <c r="AP1372" s="33" t="s">
        <v>11318</v>
      </c>
      <c r="AQ1372" s="33">
        <v>0</v>
      </c>
      <c r="AR1372" s="33"/>
      <c r="AS1372" s="33"/>
      <c r="AT1372" s="33"/>
      <c r="AU1372" s="33"/>
      <c r="AV1372" s="33"/>
      <c r="AW1372" s="33"/>
      <c r="AX1372" s="33"/>
      <c r="AY1372" s="33"/>
      <c r="AZ1372" s="33"/>
      <c r="BA1372" s="33"/>
      <c r="BB1372" s="33"/>
      <c r="BC1372" s="33" t="s">
        <v>11306</v>
      </c>
      <c r="BD1372" s="33" t="s">
        <v>11318</v>
      </c>
      <c r="BE1372" s="33"/>
      <c r="BF1372" s="33"/>
      <c r="BG1372" s="33"/>
      <c r="BH1372" s="33"/>
      <c r="BI1372" s="33"/>
      <c r="BJ1372" s="33">
        <v>0</v>
      </c>
      <c r="BK1372" s="33" t="s">
        <v>31</v>
      </c>
      <c r="BL1372" s="33"/>
      <c r="BM1372" s="33" t="s">
        <v>22260</v>
      </c>
    </row>
    <row r="1373" spans="1:65" x14ac:dyDescent="0.25">
      <c r="A1373" s="33" t="s">
        <v>21805</v>
      </c>
      <c r="B1373" s="33" t="s">
        <v>10153</v>
      </c>
      <c r="C1373" s="33" t="s">
        <v>21806</v>
      </c>
      <c r="D1373" s="33" t="s">
        <v>11302</v>
      </c>
      <c r="E1373" s="33" t="s">
        <v>11925</v>
      </c>
      <c r="F1373" s="33" t="s">
        <v>11550</v>
      </c>
      <c r="G1373" s="33">
        <v>30.9</v>
      </c>
      <c r="H1373" s="33">
        <v>0</v>
      </c>
      <c r="I1373" s="33"/>
      <c r="J1373" s="33" t="s">
        <v>11304</v>
      </c>
      <c r="K1373" s="33" t="s">
        <v>11443</v>
      </c>
      <c r="L1373" s="33">
        <v>12.04</v>
      </c>
      <c r="M1373" s="33"/>
      <c r="N1373" s="33" t="s">
        <v>11561</v>
      </c>
      <c r="O1373" s="33"/>
      <c r="P1373" s="33" t="s">
        <v>11306</v>
      </c>
      <c r="Q1373" s="33" t="s">
        <v>11306</v>
      </c>
      <c r="R1373" s="33">
        <v>0.6</v>
      </c>
      <c r="S1373" s="33">
        <v>0.6</v>
      </c>
      <c r="T1373" s="33" t="s">
        <v>21807</v>
      </c>
      <c r="U1373" s="33" t="s">
        <v>21807</v>
      </c>
      <c r="V1373" s="33" t="s">
        <v>21808</v>
      </c>
      <c r="W1373" s="33"/>
      <c r="X1373" s="33"/>
      <c r="Y1373" s="33" t="s">
        <v>11308</v>
      </c>
      <c r="Z1373" s="33">
        <v>6</v>
      </c>
      <c r="AA1373" s="33">
        <v>25</v>
      </c>
      <c r="AB1373" s="33">
        <v>6</v>
      </c>
      <c r="AC1373" s="33">
        <v>0</v>
      </c>
      <c r="AD1373" s="33" t="s">
        <v>11803</v>
      </c>
      <c r="AE1373" s="33" t="s">
        <v>21809</v>
      </c>
      <c r="AF1373" s="33" t="s">
        <v>21810</v>
      </c>
      <c r="AG1373" s="33" t="s">
        <v>21811</v>
      </c>
      <c r="AH1373" s="33" t="s">
        <v>21812</v>
      </c>
      <c r="AI1373" s="33" t="s">
        <v>21813</v>
      </c>
      <c r="AJ1373" s="33" t="s">
        <v>21814</v>
      </c>
      <c r="AK1373" s="33" t="s">
        <v>11570</v>
      </c>
      <c r="AL1373" s="33"/>
      <c r="AM1373" s="33"/>
      <c r="AN1373" s="33"/>
      <c r="AO1373" s="33" t="s">
        <v>11386</v>
      </c>
      <c r="AP1373" s="33" t="s">
        <v>11318</v>
      </c>
      <c r="AQ1373" s="33">
        <v>0</v>
      </c>
      <c r="AR1373" s="33"/>
      <c r="AS1373" s="33"/>
      <c r="AT1373" s="33"/>
      <c r="AU1373" s="33"/>
      <c r="AV1373" s="33"/>
      <c r="AW1373" s="33"/>
      <c r="AX1373" s="33"/>
      <c r="AY1373" s="33"/>
      <c r="AZ1373" s="33"/>
      <c r="BA1373" s="33"/>
      <c r="BB1373" s="33"/>
      <c r="BC1373" s="33" t="s">
        <v>11306</v>
      </c>
      <c r="BD1373" s="33" t="s">
        <v>11318</v>
      </c>
      <c r="BE1373" s="33"/>
      <c r="BF1373" s="33"/>
      <c r="BG1373" s="33"/>
      <c r="BH1373" s="33"/>
      <c r="BI1373" s="33"/>
      <c r="BJ1373" s="33">
        <v>0</v>
      </c>
      <c r="BK1373" s="33" t="s">
        <v>31</v>
      </c>
      <c r="BL1373" s="33"/>
      <c r="BM1373" s="33" t="s">
        <v>22260</v>
      </c>
    </row>
    <row r="1374" spans="1:65" x14ac:dyDescent="0.25">
      <c r="A1374" s="33" t="s">
        <v>21815</v>
      </c>
      <c r="B1374" s="33" t="s">
        <v>2485</v>
      </c>
      <c r="C1374" s="33" t="s">
        <v>21816</v>
      </c>
      <c r="D1374" s="33" t="s">
        <v>11302</v>
      </c>
      <c r="E1374" s="33" t="s">
        <v>14026</v>
      </c>
      <c r="F1374" s="33" t="s">
        <v>11550</v>
      </c>
      <c r="G1374" s="33">
        <v>41.15</v>
      </c>
      <c r="H1374" s="33">
        <v>0</v>
      </c>
      <c r="I1374" s="33"/>
      <c r="J1374" s="33" t="s">
        <v>11304</v>
      </c>
      <c r="K1374" s="33" t="s">
        <v>21817</v>
      </c>
      <c r="L1374" s="33">
        <v>18.34</v>
      </c>
      <c r="M1374" s="33"/>
      <c r="N1374" s="33" t="s">
        <v>11561</v>
      </c>
      <c r="O1374" s="33"/>
      <c r="P1374" s="33" t="s">
        <v>11306</v>
      </c>
      <c r="Q1374" s="33" t="s">
        <v>11306</v>
      </c>
      <c r="R1374" s="33">
        <v>1.6</v>
      </c>
      <c r="S1374" s="33">
        <v>1.6</v>
      </c>
      <c r="T1374" s="33" t="s">
        <v>21818</v>
      </c>
      <c r="U1374" s="33" t="s">
        <v>21818</v>
      </c>
      <c r="V1374" s="33" t="s">
        <v>21819</v>
      </c>
      <c r="W1374" s="33"/>
      <c r="X1374" s="33"/>
      <c r="Y1374" s="33" t="s">
        <v>11308</v>
      </c>
      <c r="Z1374" s="33">
        <v>10</v>
      </c>
      <c r="AA1374" s="33">
        <v>30</v>
      </c>
      <c r="AB1374" s="33">
        <v>10</v>
      </c>
      <c r="AC1374" s="33">
        <v>0</v>
      </c>
      <c r="AD1374" s="33" t="s">
        <v>11803</v>
      </c>
      <c r="AE1374" s="33" t="s">
        <v>21820</v>
      </c>
      <c r="AF1374" s="33" t="s">
        <v>21821</v>
      </c>
      <c r="AG1374" s="33" t="s">
        <v>21822</v>
      </c>
      <c r="AH1374" s="33" t="s">
        <v>21823</v>
      </c>
      <c r="AI1374" s="33" t="s">
        <v>21824</v>
      </c>
      <c r="AJ1374" s="33" t="s">
        <v>21825</v>
      </c>
      <c r="AK1374" s="33" t="s">
        <v>11570</v>
      </c>
      <c r="AL1374" s="33"/>
      <c r="AM1374" s="33"/>
      <c r="AN1374" s="33"/>
      <c r="AO1374" s="33" t="s">
        <v>11386</v>
      </c>
      <c r="AP1374" s="33" t="s">
        <v>11318</v>
      </c>
      <c r="AQ1374" s="33">
        <v>0</v>
      </c>
      <c r="AR1374" s="33"/>
      <c r="AS1374" s="33"/>
      <c r="AT1374" s="33"/>
      <c r="AU1374" s="33"/>
      <c r="AV1374" s="33"/>
      <c r="AW1374" s="33"/>
      <c r="AX1374" s="33"/>
      <c r="AY1374" s="33"/>
      <c r="AZ1374" s="33"/>
      <c r="BA1374" s="33"/>
      <c r="BB1374" s="33"/>
      <c r="BC1374" s="33" t="s">
        <v>11306</v>
      </c>
      <c r="BD1374" s="33" t="s">
        <v>11318</v>
      </c>
      <c r="BE1374" s="33"/>
      <c r="BF1374" s="33"/>
      <c r="BG1374" s="33"/>
      <c r="BH1374" s="33"/>
      <c r="BI1374" s="33"/>
      <c r="BJ1374" s="33">
        <v>0</v>
      </c>
      <c r="BK1374" s="33" t="s">
        <v>31</v>
      </c>
      <c r="BL1374" s="33"/>
      <c r="BM1374" s="33" t="s">
        <v>22260</v>
      </c>
    </row>
    <row r="1375" spans="1:65" x14ac:dyDescent="0.25">
      <c r="A1375" s="33" t="s">
        <v>21826</v>
      </c>
      <c r="B1375" s="33" t="s">
        <v>10169</v>
      </c>
      <c r="C1375" s="33" t="s">
        <v>21827</v>
      </c>
      <c r="D1375" s="33" t="s">
        <v>11302</v>
      </c>
      <c r="E1375" s="33" t="s">
        <v>14026</v>
      </c>
      <c r="F1375" s="33" t="s">
        <v>11550</v>
      </c>
      <c r="G1375" s="33">
        <v>25.2</v>
      </c>
      <c r="H1375" s="33">
        <v>0</v>
      </c>
      <c r="I1375" s="33"/>
      <c r="J1375" s="33" t="s">
        <v>11304</v>
      </c>
      <c r="K1375" s="33" t="s">
        <v>12027</v>
      </c>
      <c r="L1375" s="33">
        <v>10.3</v>
      </c>
      <c r="M1375" s="33"/>
      <c r="N1375" s="33" t="s">
        <v>11561</v>
      </c>
      <c r="O1375" s="33"/>
      <c r="P1375" s="33" t="s">
        <v>11306</v>
      </c>
      <c r="Q1375" s="33" t="s">
        <v>11341</v>
      </c>
      <c r="R1375" s="33">
        <v>0.6</v>
      </c>
      <c r="S1375" s="33">
        <v>0.6</v>
      </c>
      <c r="T1375" s="33" t="s">
        <v>21828</v>
      </c>
      <c r="U1375" s="33" t="s">
        <v>21828</v>
      </c>
      <c r="V1375" s="33" t="s">
        <v>21829</v>
      </c>
      <c r="W1375" s="33"/>
      <c r="X1375" s="33"/>
      <c r="Y1375" s="33" t="s">
        <v>11308</v>
      </c>
      <c r="Z1375" s="33">
        <v>14</v>
      </c>
      <c r="AA1375" s="33">
        <v>25</v>
      </c>
      <c r="AB1375" s="33">
        <v>11</v>
      </c>
      <c r="AC1375" s="33">
        <v>0</v>
      </c>
      <c r="AD1375" s="33" t="s">
        <v>11803</v>
      </c>
      <c r="AE1375" s="33" t="s">
        <v>21830</v>
      </c>
      <c r="AF1375" s="33" t="s">
        <v>21831</v>
      </c>
      <c r="AG1375" s="33" t="s">
        <v>21832</v>
      </c>
      <c r="AH1375" s="33" t="s">
        <v>21833</v>
      </c>
      <c r="AI1375" s="33" t="s">
        <v>21834</v>
      </c>
      <c r="AJ1375" s="33" t="s">
        <v>21835</v>
      </c>
      <c r="AK1375" s="33" t="s">
        <v>11570</v>
      </c>
      <c r="AL1375" s="33"/>
      <c r="AM1375" s="33"/>
      <c r="AN1375" s="33"/>
      <c r="AO1375" s="33" t="s">
        <v>11386</v>
      </c>
      <c r="AP1375" s="33" t="s">
        <v>11318</v>
      </c>
      <c r="AQ1375" s="33">
        <v>0</v>
      </c>
      <c r="AR1375" s="33"/>
      <c r="AS1375" s="33"/>
      <c r="AT1375" s="33"/>
      <c r="AU1375" s="33"/>
      <c r="AV1375" s="33"/>
      <c r="AW1375" s="33"/>
      <c r="AX1375" s="33"/>
      <c r="AY1375" s="33"/>
      <c r="AZ1375" s="33"/>
      <c r="BA1375" s="33"/>
      <c r="BB1375" s="33"/>
      <c r="BC1375" s="33" t="s">
        <v>11306</v>
      </c>
      <c r="BD1375" s="33" t="s">
        <v>11318</v>
      </c>
      <c r="BE1375" s="33"/>
      <c r="BF1375" s="33"/>
      <c r="BG1375" s="33"/>
      <c r="BH1375" s="33"/>
      <c r="BI1375" s="33"/>
      <c r="BJ1375" s="33">
        <v>0</v>
      </c>
      <c r="BK1375" s="33" t="s">
        <v>31</v>
      </c>
      <c r="BL1375" s="33"/>
      <c r="BM1375" s="33" t="s">
        <v>22260</v>
      </c>
    </row>
    <row r="1376" spans="1:65" x14ac:dyDescent="0.25">
      <c r="A1376" s="33" t="s">
        <v>21836</v>
      </c>
      <c r="B1376" s="33" t="s">
        <v>21837</v>
      </c>
      <c r="C1376" s="33" t="s">
        <v>21838</v>
      </c>
      <c r="D1376" s="33" t="s">
        <v>11302</v>
      </c>
      <c r="E1376" s="33" t="s">
        <v>14026</v>
      </c>
      <c r="F1376" s="33" t="s">
        <v>11550</v>
      </c>
      <c r="G1376" s="33">
        <v>53.39</v>
      </c>
      <c r="H1376" s="33">
        <v>0</v>
      </c>
      <c r="I1376" s="33"/>
      <c r="J1376" s="33" t="s">
        <v>11304</v>
      </c>
      <c r="K1376" s="33" t="s">
        <v>11306</v>
      </c>
      <c r="L1376" s="33">
        <v>53.39</v>
      </c>
      <c r="M1376" s="33"/>
      <c r="N1376" s="33" t="s">
        <v>11561</v>
      </c>
      <c r="O1376" s="33"/>
      <c r="P1376" s="33" t="s">
        <v>11306</v>
      </c>
      <c r="Q1376" s="33" t="s">
        <v>11319</v>
      </c>
      <c r="R1376" s="33">
        <v>5</v>
      </c>
      <c r="S1376" s="33">
        <v>5</v>
      </c>
      <c r="T1376" s="33" t="s">
        <v>21839</v>
      </c>
      <c r="U1376" s="33"/>
      <c r="V1376" s="33"/>
      <c r="W1376" s="33"/>
      <c r="X1376" s="33"/>
      <c r="Y1376" s="33" t="s">
        <v>11308</v>
      </c>
      <c r="Z1376" s="33">
        <v>0</v>
      </c>
      <c r="AA1376" s="33">
        <v>0</v>
      </c>
      <c r="AB1376" s="33">
        <v>0</v>
      </c>
      <c r="AC1376" s="33">
        <v>0</v>
      </c>
      <c r="AD1376" s="33" t="s">
        <v>11803</v>
      </c>
      <c r="AE1376" s="33" t="s">
        <v>21840</v>
      </c>
      <c r="AF1376" s="33"/>
      <c r="AG1376" s="33"/>
      <c r="AH1376" s="33"/>
      <c r="AI1376" s="33"/>
      <c r="AJ1376" s="33"/>
      <c r="AK1376" s="33" t="s">
        <v>11570</v>
      </c>
      <c r="AL1376" s="33"/>
      <c r="AM1376" s="33"/>
      <c r="AN1376" s="33"/>
      <c r="AO1376" s="33" t="s">
        <v>11386</v>
      </c>
      <c r="AP1376" s="33" t="s">
        <v>11318</v>
      </c>
      <c r="AQ1376" s="33">
        <v>0</v>
      </c>
      <c r="AR1376" s="33"/>
      <c r="AS1376" s="33"/>
      <c r="AT1376" s="33"/>
      <c r="AU1376" s="33"/>
      <c r="AV1376" s="33"/>
      <c r="AW1376" s="33"/>
      <c r="AX1376" s="33"/>
      <c r="AY1376" s="33"/>
      <c r="AZ1376" s="33"/>
      <c r="BA1376" s="33"/>
      <c r="BB1376" s="33"/>
      <c r="BC1376" s="33" t="s">
        <v>11306</v>
      </c>
      <c r="BD1376" s="33" t="s">
        <v>11318</v>
      </c>
      <c r="BE1376" s="33" t="s">
        <v>12153</v>
      </c>
      <c r="BF1376" s="33"/>
      <c r="BG1376" s="33"/>
      <c r="BH1376" s="33"/>
      <c r="BI1376" s="33"/>
      <c r="BJ1376" s="33">
        <v>0</v>
      </c>
      <c r="BK1376" s="33" t="s">
        <v>31</v>
      </c>
      <c r="BL1376" s="33"/>
      <c r="BM1376" s="33" t="s">
        <v>22260</v>
      </c>
    </row>
    <row r="1377" spans="1:65" x14ac:dyDescent="0.25">
      <c r="A1377" s="33" t="s">
        <v>21841</v>
      </c>
      <c r="B1377" s="33" t="s">
        <v>21842</v>
      </c>
      <c r="C1377" s="33" t="s">
        <v>21843</v>
      </c>
      <c r="D1377" s="33" t="s">
        <v>11302</v>
      </c>
      <c r="E1377" s="33" t="s">
        <v>11925</v>
      </c>
      <c r="F1377" s="33" t="s">
        <v>11550</v>
      </c>
      <c r="G1377" s="33">
        <v>45.71</v>
      </c>
      <c r="H1377" s="33">
        <v>0</v>
      </c>
      <c r="I1377" s="33"/>
      <c r="J1377" s="33" t="s">
        <v>11304</v>
      </c>
      <c r="K1377" s="33" t="s">
        <v>11361</v>
      </c>
      <c r="L1377" s="33">
        <v>45.71</v>
      </c>
      <c r="M1377" s="33"/>
      <c r="N1377" s="33" t="s">
        <v>11561</v>
      </c>
      <c r="O1377" s="33"/>
      <c r="P1377" s="33" t="s">
        <v>11306</v>
      </c>
      <c r="Q1377" s="33" t="s">
        <v>11306</v>
      </c>
      <c r="R1377" s="33">
        <v>8.4000000000000005E-2</v>
      </c>
      <c r="S1377" s="33">
        <v>8.4000000000000005E-2</v>
      </c>
      <c r="T1377" s="33" t="s">
        <v>21844</v>
      </c>
      <c r="U1377" s="33" t="s">
        <v>21844</v>
      </c>
      <c r="V1377" s="33" t="s">
        <v>21845</v>
      </c>
      <c r="W1377" s="33"/>
      <c r="X1377" s="33"/>
      <c r="Y1377" s="33" t="s">
        <v>11308</v>
      </c>
      <c r="Z1377" s="33">
        <v>12</v>
      </c>
      <c r="AA1377" s="33">
        <v>5</v>
      </c>
      <c r="AB1377" s="33">
        <v>12</v>
      </c>
      <c r="AC1377" s="33">
        <v>0</v>
      </c>
      <c r="AD1377" s="33" t="s">
        <v>11803</v>
      </c>
      <c r="AE1377" s="33" t="s">
        <v>21846</v>
      </c>
      <c r="AF1377" s="33" t="s">
        <v>21847</v>
      </c>
      <c r="AG1377" s="33" t="s">
        <v>21848</v>
      </c>
      <c r="AH1377" s="33" t="s">
        <v>21849</v>
      </c>
      <c r="AI1377" s="33" t="s">
        <v>21850</v>
      </c>
      <c r="AJ1377" s="33" t="s">
        <v>21851</v>
      </c>
      <c r="AK1377" s="33" t="s">
        <v>11570</v>
      </c>
      <c r="AL1377" s="33"/>
      <c r="AM1377" s="33"/>
      <c r="AN1377" s="33" t="s">
        <v>11556</v>
      </c>
      <c r="AO1377" s="33" t="s">
        <v>11386</v>
      </c>
      <c r="AP1377" s="33" t="s">
        <v>11318</v>
      </c>
      <c r="AQ1377" s="33">
        <v>0</v>
      </c>
      <c r="AR1377" s="33"/>
      <c r="AS1377" s="33"/>
      <c r="AT1377" s="33"/>
      <c r="AU1377" s="33"/>
      <c r="AV1377" s="33"/>
      <c r="AW1377" s="33"/>
      <c r="AX1377" s="33"/>
      <c r="AY1377" s="33"/>
      <c r="AZ1377" s="33"/>
      <c r="BA1377" s="33"/>
      <c r="BB1377" s="33"/>
      <c r="BC1377" s="33" t="s">
        <v>11306</v>
      </c>
      <c r="BD1377" s="33" t="s">
        <v>11318</v>
      </c>
      <c r="BE1377" s="33"/>
      <c r="BF1377" s="33"/>
      <c r="BG1377" s="33"/>
      <c r="BH1377" s="33"/>
      <c r="BI1377" s="33"/>
      <c r="BJ1377" s="33">
        <v>0</v>
      </c>
      <c r="BK1377" s="33" t="s">
        <v>31</v>
      </c>
      <c r="BL1377" s="33"/>
      <c r="BM1377" s="33" t="s">
        <v>22260</v>
      </c>
    </row>
    <row r="1378" spans="1:65" x14ac:dyDescent="0.25">
      <c r="A1378" s="33" t="s">
        <v>21852</v>
      </c>
      <c r="B1378" s="33" t="s">
        <v>21853</v>
      </c>
      <c r="C1378" s="33" t="s">
        <v>21854</v>
      </c>
      <c r="D1378" s="33" t="s">
        <v>11302</v>
      </c>
      <c r="E1378" s="33" t="s">
        <v>11925</v>
      </c>
      <c r="F1378" s="33" t="s">
        <v>11550</v>
      </c>
      <c r="G1378" s="33">
        <v>108.9</v>
      </c>
      <c r="H1378" s="33">
        <v>0</v>
      </c>
      <c r="I1378" s="33"/>
      <c r="J1378" s="33" t="s">
        <v>11304</v>
      </c>
      <c r="K1378" s="33" t="s">
        <v>11306</v>
      </c>
      <c r="L1378" s="33">
        <v>108.9</v>
      </c>
      <c r="M1378" s="33"/>
      <c r="N1378" s="33" t="s">
        <v>11561</v>
      </c>
      <c r="O1378" s="33"/>
      <c r="P1378" s="33" t="s">
        <v>11306</v>
      </c>
      <c r="Q1378" s="33" t="s">
        <v>11306</v>
      </c>
      <c r="R1378" s="33">
        <v>8.4000000000000005E-2</v>
      </c>
      <c r="S1378" s="33">
        <v>8.4000000000000005E-2</v>
      </c>
      <c r="T1378" s="33" t="s">
        <v>21844</v>
      </c>
      <c r="U1378" s="33" t="s">
        <v>21844</v>
      </c>
      <c r="V1378" s="33" t="s">
        <v>21845</v>
      </c>
      <c r="W1378" s="33"/>
      <c r="X1378" s="33"/>
      <c r="Y1378" s="33" t="s">
        <v>11308</v>
      </c>
      <c r="Z1378" s="33">
        <v>12</v>
      </c>
      <c r="AA1378" s="33">
        <v>5</v>
      </c>
      <c r="AB1378" s="33">
        <v>12</v>
      </c>
      <c r="AC1378" s="33">
        <v>0</v>
      </c>
      <c r="AD1378" s="33" t="s">
        <v>11803</v>
      </c>
      <c r="AE1378" s="33" t="s">
        <v>21855</v>
      </c>
      <c r="AF1378" s="33"/>
      <c r="AG1378" s="33"/>
      <c r="AH1378" s="33"/>
      <c r="AI1378" s="33"/>
      <c r="AJ1378" s="33"/>
      <c r="AK1378" s="33" t="s">
        <v>11570</v>
      </c>
      <c r="AL1378" s="33"/>
      <c r="AM1378" s="33"/>
      <c r="AN1378" s="33" t="s">
        <v>11556</v>
      </c>
      <c r="AO1378" s="33" t="s">
        <v>11386</v>
      </c>
      <c r="AP1378" s="33" t="s">
        <v>11318</v>
      </c>
      <c r="AQ1378" s="33">
        <v>0</v>
      </c>
      <c r="AR1378" s="33"/>
      <c r="AS1378" s="33"/>
      <c r="AT1378" s="33"/>
      <c r="AU1378" s="33"/>
      <c r="AV1378" s="33"/>
      <c r="AW1378" s="33"/>
      <c r="AX1378" s="33"/>
      <c r="AY1378" s="33"/>
      <c r="AZ1378" s="33"/>
      <c r="BA1378" s="33"/>
      <c r="BB1378" s="33"/>
      <c r="BC1378" s="33" t="s">
        <v>11306</v>
      </c>
      <c r="BD1378" s="33" t="s">
        <v>11318</v>
      </c>
      <c r="BE1378" s="33"/>
      <c r="BF1378" s="33"/>
      <c r="BG1378" s="33"/>
      <c r="BH1378" s="33"/>
      <c r="BI1378" s="33"/>
      <c r="BJ1378" s="33">
        <v>0</v>
      </c>
      <c r="BK1378" s="33" t="s">
        <v>31</v>
      </c>
      <c r="BL1378" s="33"/>
      <c r="BM1378" s="33" t="s">
        <v>22260</v>
      </c>
    </row>
    <row r="1379" spans="1:65" x14ac:dyDescent="0.25">
      <c r="A1379" s="33" t="s">
        <v>21856</v>
      </c>
      <c r="B1379" s="33" t="s">
        <v>11215</v>
      </c>
      <c r="C1379" s="33" t="s">
        <v>21857</v>
      </c>
      <c r="D1379" s="33" t="s">
        <v>11692</v>
      </c>
      <c r="E1379" s="33" t="s">
        <v>11559</v>
      </c>
      <c r="F1379" s="33" t="s">
        <v>11550</v>
      </c>
      <c r="G1379" s="33">
        <v>33.18</v>
      </c>
      <c r="H1379" s="33">
        <v>0</v>
      </c>
      <c r="I1379" s="33"/>
      <c r="J1379" s="33" t="s">
        <v>11304</v>
      </c>
      <c r="K1379" s="33" t="s">
        <v>11560</v>
      </c>
      <c r="L1379" s="33">
        <v>33.18</v>
      </c>
      <c r="M1379" s="33"/>
      <c r="N1379" s="33" t="s">
        <v>11561</v>
      </c>
      <c r="O1379" s="33"/>
      <c r="P1379" s="33" t="s">
        <v>11306</v>
      </c>
      <c r="Q1379" s="33" t="s">
        <v>11306</v>
      </c>
      <c r="R1379" s="33">
        <v>0.02</v>
      </c>
      <c r="S1379" s="33">
        <v>0.02</v>
      </c>
      <c r="T1379" s="33" t="s">
        <v>21858</v>
      </c>
      <c r="U1379" s="33" t="s">
        <v>21858</v>
      </c>
      <c r="V1379" s="33" t="s">
        <v>21859</v>
      </c>
      <c r="W1379" s="33"/>
      <c r="X1379" s="33"/>
      <c r="Y1379" s="33" t="s">
        <v>11308</v>
      </c>
      <c r="Z1379" s="33">
        <v>6</v>
      </c>
      <c r="AA1379" s="33">
        <v>5</v>
      </c>
      <c r="AB1379" s="33">
        <v>4</v>
      </c>
      <c r="AC1379" s="33">
        <v>0</v>
      </c>
      <c r="AD1379" s="33" t="s">
        <v>11803</v>
      </c>
      <c r="AE1379" s="33" t="s">
        <v>21860</v>
      </c>
      <c r="AF1379" s="33" t="s">
        <v>21861</v>
      </c>
      <c r="AG1379" s="33" t="s">
        <v>21862</v>
      </c>
      <c r="AH1379" s="33" t="s">
        <v>21863</v>
      </c>
      <c r="AI1379" s="33" t="s">
        <v>21864</v>
      </c>
      <c r="AJ1379" s="33" t="s">
        <v>21865</v>
      </c>
      <c r="AK1379" s="33" t="s">
        <v>11570</v>
      </c>
      <c r="AL1379" s="33"/>
      <c r="AM1379" s="33"/>
      <c r="AN1379" s="33" t="s">
        <v>11556</v>
      </c>
      <c r="AO1379" s="33" t="s">
        <v>11386</v>
      </c>
      <c r="AP1379" s="33" t="s">
        <v>11318</v>
      </c>
      <c r="AQ1379" s="33">
        <v>0</v>
      </c>
      <c r="AR1379" s="33"/>
      <c r="AS1379" s="33"/>
      <c r="AT1379" s="33"/>
      <c r="AU1379" s="33"/>
      <c r="AV1379" s="33"/>
      <c r="AW1379" s="33"/>
      <c r="AX1379" s="33"/>
      <c r="AY1379" s="33"/>
      <c r="AZ1379" s="33"/>
      <c r="BA1379" s="33"/>
      <c r="BB1379" s="33"/>
      <c r="BC1379" s="33" t="s">
        <v>11306</v>
      </c>
      <c r="BD1379" s="33" t="s">
        <v>11318</v>
      </c>
      <c r="BE1379" s="33"/>
      <c r="BF1379" s="33"/>
      <c r="BG1379" s="33"/>
      <c r="BH1379" s="33"/>
      <c r="BI1379" s="33"/>
      <c r="BJ1379" s="33">
        <v>0</v>
      </c>
      <c r="BK1379" s="33" t="s">
        <v>31</v>
      </c>
      <c r="BL1379" s="33"/>
      <c r="BM1379" s="33" t="s">
        <v>22260</v>
      </c>
    </row>
    <row r="1380" spans="1:65" x14ac:dyDescent="0.25">
      <c r="A1380" s="33" t="s">
        <v>21866</v>
      </c>
      <c r="B1380" s="33" t="s">
        <v>8431</v>
      </c>
      <c r="C1380" s="33" t="s">
        <v>21867</v>
      </c>
      <c r="D1380" s="33" t="s">
        <v>11302</v>
      </c>
      <c r="E1380" s="33" t="s">
        <v>11925</v>
      </c>
      <c r="F1380" s="33" t="s">
        <v>11550</v>
      </c>
      <c r="G1380" s="33">
        <v>20.3</v>
      </c>
      <c r="H1380" s="33">
        <v>0</v>
      </c>
      <c r="I1380" s="33"/>
      <c r="J1380" s="33" t="s">
        <v>11304</v>
      </c>
      <c r="K1380" s="33" t="s">
        <v>11306</v>
      </c>
      <c r="L1380" s="33">
        <v>20.3</v>
      </c>
      <c r="M1380" s="33"/>
      <c r="N1380" s="33" t="s">
        <v>11561</v>
      </c>
      <c r="O1380" s="33"/>
      <c r="P1380" s="33" t="s">
        <v>11306</v>
      </c>
      <c r="Q1380" s="33" t="s">
        <v>11306</v>
      </c>
      <c r="R1380" s="33">
        <v>0.6</v>
      </c>
      <c r="S1380" s="33">
        <v>0.6</v>
      </c>
      <c r="T1380" s="33" t="s">
        <v>11926</v>
      </c>
      <c r="U1380" s="33" t="s">
        <v>11926</v>
      </c>
      <c r="V1380" s="33" t="s">
        <v>21868</v>
      </c>
      <c r="W1380" s="33"/>
      <c r="X1380" s="33"/>
      <c r="Y1380" s="33" t="s">
        <v>11308</v>
      </c>
      <c r="Z1380" s="33">
        <v>6</v>
      </c>
      <c r="AA1380" s="33">
        <v>25</v>
      </c>
      <c r="AB1380" s="33">
        <v>6</v>
      </c>
      <c r="AC1380" s="33">
        <v>0</v>
      </c>
      <c r="AD1380" s="33" t="s">
        <v>11803</v>
      </c>
      <c r="AE1380" s="33" t="s">
        <v>21869</v>
      </c>
      <c r="AF1380" s="33" t="s">
        <v>21869</v>
      </c>
      <c r="AG1380" s="33" t="s">
        <v>21870</v>
      </c>
      <c r="AH1380" s="33" t="s">
        <v>21870</v>
      </c>
      <c r="AI1380" s="33" t="s">
        <v>21871</v>
      </c>
      <c r="AJ1380" s="33" t="s">
        <v>21871</v>
      </c>
      <c r="AK1380" s="33" t="s">
        <v>11570</v>
      </c>
      <c r="AL1380" s="33"/>
      <c r="AM1380" s="33"/>
      <c r="AN1380" s="33" t="s">
        <v>11556</v>
      </c>
      <c r="AO1380" s="33" t="s">
        <v>11386</v>
      </c>
      <c r="AP1380" s="33" t="s">
        <v>11318</v>
      </c>
      <c r="AQ1380" s="33">
        <v>0</v>
      </c>
      <c r="AR1380" s="33"/>
      <c r="AS1380" s="33"/>
      <c r="AT1380" s="33"/>
      <c r="AU1380" s="33"/>
      <c r="AV1380" s="33"/>
      <c r="AW1380" s="33"/>
      <c r="AX1380" s="33"/>
      <c r="AY1380" s="33"/>
      <c r="AZ1380" s="33"/>
      <c r="BA1380" s="33"/>
      <c r="BB1380" s="33"/>
      <c r="BC1380" s="33" t="s">
        <v>11306</v>
      </c>
      <c r="BD1380" s="33" t="s">
        <v>11318</v>
      </c>
      <c r="BE1380" s="33"/>
      <c r="BF1380" s="33"/>
      <c r="BG1380" s="33"/>
      <c r="BH1380" s="33"/>
      <c r="BI1380" s="33"/>
      <c r="BJ1380" s="33">
        <v>0</v>
      </c>
      <c r="BK1380" s="33" t="s">
        <v>31</v>
      </c>
      <c r="BL1380" s="33"/>
      <c r="BM1380" s="33" t="s">
        <v>22260</v>
      </c>
    </row>
    <row r="1381" spans="1:65" x14ac:dyDescent="0.25">
      <c r="A1381" s="33" t="s">
        <v>21872</v>
      </c>
      <c r="B1381" s="33" t="s">
        <v>5490</v>
      </c>
      <c r="C1381" s="33" t="s">
        <v>21873</v>
      </c>
      <c r="D1381" s="33" t="s">
        <v>11302</v>
      </c>
      <c r="E1381" s="33" t="s">
        <v>11925</v>
      </c>
      <c r="F1381" s="33" t="s">
        <v>11550</v>
      </c>
      <c r="G1381" s="33">
        <v>46.8</v>
      </c>
      <c r="H1381" s="33">
        <v>0</v>
      </c>
      <c r="I1381" s="33"/>
      <c r="J1381" s="33" t="s">
        <v>11304</v>
      </c>
      <c r="K1381" s="33" t="s">
        <v>12440</v>
      </c>
      <c r="L1381" s="33">
        <v>23.36</v>
      </c>
      <c r="M1381" s="33"/>
      <c r="N1381" s="33" t="s">
        <v>11561</v>
      </c>
      <c r="O1381" s="33"/>
      <c r="P1381" s="33" t="s">
        <v>11306</v>
      </c>
      <c r="Q1381" s="33" t="s">
        <v>11306</v>
      </c>
      <c r="R1381" s="33">
        <v>0.6</v>
      </c>
      <c r="S1381" s="33">
        <v>0.6</v>
      </c>
      <c r="T1381" s="33" t="s">
        <v>21874</v>
      </c>
      <c r="U1381" s="33" t="s">
        <v>21874</v>
      </c>
      <c r="V1381" s="33" t="s">
        <v>21875</v>
      </c>
      <c r="W1381" s="33"/>
      <c r="X1381" s="33"/>
      <c r="Y1381" s="33" t="s">
        <v>11308</v>
      </c>
      <c r="Z1381" s="33">
        <v>6</v>
      </c>
      <c r="AA1381" s="33">
        <v>25</v>
      </c>
      <c r="AB1381" s="33">
        <v>6</v>
      </c>
      <c r="AC1381" s="33">
        <v>0</v>
      </c>
      <c r="AD1381" s="33" t="s">
        <v>11803</v>
      </c>
      <c r="AE1381" s="33" t="s">
        <v>21876</v>
      </c>
      <c r="AF1381" s="33" t="s">
        <v>21877</v>
      </c>
      <c r="AG1381" s="33" t="s">
        <v>21878</v>
      </c>
      <c r="AH1381" s="33" t="s">
        <v>21879</v>
      </c>
      <c r="AI1381" s="33" t="s">
        <v>21880</v>
      </c>
      <c r="AJ1381" s="33" t="s">
        <v>21881</v>
      </c>
      <c r="AK1381" s="33" t="s">
        <v>11570</v>
      </c>
      <c r="AL1381" s="33"/>
      <c r="AM1381" s="33"/>
      <c r="AN1381" s="33"/>
      <c r="AO1381" s="33" t="s">
        <v>11386</v>
      </c>
      <c r="AP1381" s="33" t="s">
        <v>11318</v>
      </c>
      <c r="AQ1381" s="33">
        <v>0</v>
      </c>
      <c r="AR1381" s="33"/>
      <c r="AS1381" s="33"/>
      <c r="AT1381" s="33"/>
      <c r="AU1381" s="33"/>
      <c r="AV1381" s="33"/>
      <c r="AW1381" s="33"/>
      <c r="AX1381" s="33"/>
      <c r="AY1381" s="33"/>
      <c r="AZ1381" s="33"/>
      <c r="BA1381" s="33"/>
      <c r="BB1381" s="33"/>
      <c r="BC1381" s="33" t="s">
        <v>11306</v>
      </c>
      <c r="BD1381" s="33" t="s">
        <v>11318</v>
      </c>
      <c r="BE1381" s="33"/>
      <c r="BF1381" s="33"/>
      <c r="BG1381" s="33"/>
      <c r="BH1381" s="33"/>
      <c r="BI1381" s="33"/>
      <c r="BJ1381" s="33">
        <v>0</v>
      </c>
      <c r="BK1381" s="33" t="s">
        <v>31</v>
      </c>
      <c r="BL1381" s="33"/>
      <c r="BM1381" s="33" t="s">
        <v>22260</v>
      </c>
    </row>
    <row r="1382" spans="1:65" x14ac:dyDescent="0.25">
      <c r="A1382" s="33" t="s">
        <v>21882</v>
      </c>
      <c r="B1382" s="33" t="s">
        <v>10718</v>
      </c>
      <c r="C1382" s="33" t="s">
        <v>21883</v>
      </c>
      <c r="D1382" s="33" t="s">
        <v>11302</v>
      </c>
      <c r="E1382" s="33" t="s">
        <v>11925</v>
      </c>
      <c r="F1382" s="33" t="s">
        <v>11550</v>
      </c>
      <c r="G1382" s="33">
        <v>25</v>
      </c>
      <c r="H1382" s="33">
        <v>0</v>
      </c>
      <c r="I1382" s="33"/>
      <c r="J1382" s="33" t="s">
        <v>11304</v>
      </c>
      <c r="K1382" s="33" t="s">
        <v>21884</v>
      </c>
      <c r="L1382" s="33">
        <v>25</v>
      </c>
      <c r="M1382" s="33"/>
      <c r="N1382" s="33" t="s">
        <v>11561</v>
      </c>
      <c r="O1382" s="33"/>
      <c r="P1382" s="33" t="s">
        <v>11306</v>
      </c>
      <c r="Q1382" s="33" t="s">
        <v>11306</v>
      </c>
      <c r="R1382" s="33">
        <v>0.6</v>
      </c>
      <c r="S1382" s="33">
        <v>0.6</v>
      </c>
      <c r="T1382" s="33" t="s">
        <v>21885</v>
      </c>
      <c r="U1382" s="33" t="s">
        <v>21885</v>
      </c>
      <c r="V1382" s="33" t="s">
        <v>21886</v>
      </c>
      <c r="W1382" s="33"/>
      <c r="X1382" s="33"/>
      <c r="Y1382" s="33" t="s">
        <v>11308</v>
      </c>
      <c r="Z1382" s="33">
        <v>6</v>
      </c>
      <c r="AA1382" s="33">
        <v>25</v>
      </c>
      <c r="AB1382" s="33">
        <v>6</v>
      </c>
      <c r="AC1382" s="33">
        <v>0</v>
      </c>
      <c r="AD1382" s="33" t="s">
        <v>11803</v>
      </c>
      <c r="AE1382" s="33" t="s">
        <v>21887</v>
      </c>
      <c r="AF1382" s="33" t="s">
        <v>21888</v>
      </c>
      <c r="AG1382" s="33" t="s">
        <v>21889</v>
      </c>
      <c r="AH1382" s="33" t="s">
        <v>21890</v>
      </c>
      <c r="AI1382" s="33" t="s">
        <v>21891</v>
      </c>
      <c r="AJ1382" s="33" t="s">
        <v>21892</v>
      </c>
      <c r="AK1382" s="33" t="s">
        <v>11570</v>
      </c>
      <c r="AL1382" s="33"/>
      <c r="AM1382" s="33"/>
      <c r="AN1382" s="33" t="s">
        <v>11556</v>
      </c>
      <c r="AO1382" s="33" t="s">
        <v>11386</v>
      </c>
      <c r="AP1382" s="33" t="s">
        <v>11318</v>
      </c>
      <c r="AQ1382" s="33">
        <v>0</v>
      </c>
      <c r="AR1382" s="33"/>
      <c r="AS1382" s="33"/>
      <c r="AT1382" s="33"/>
      <c r="AU1382" s="33"/>
      <c r="AV1382" s="33"/>
      <c r="AW1382" s="33"/>
      <c r="AX1382" s="33"/>
      <c r="AY1382" s="33"/>
      <c r="AZ1382" s="33"/>
      <c r="BA1382" s="33"/>
      <c r="BB1382" s="33"/>
      <c r="BC1382" s="33" t="s">
        <v>11306</v>
      </c>
      <c r="BD1382" s="33" t="s">
        <v>11318</v>
      </c>
      <c r="BE1382" s="33"/>
      <c r="BF1382" s="33"/>
      <c r="BG1382" s="33"/>
      <c r="BH1382" s="33"/>
      <c r="BI1382" s="33"/>
      <c r="BJ1382" s="33">
        <v>0</v>
      </c>
      <c r="BK1382" s="33" t="s">
        <v>31</v>
      </c>
      <c r="BL1382" s="33"/>
      <c r="BM1382" s="33" t="s">
        <v>22260</v>
      </c>
    </row>
    <row r="1383" spans="1:65" x14ac:dyDescent="0.25">
      <c r="A1383" s="33" t="s">
        <v>21893</v>
      </c>
      <c r="B1383" s="33" t="s">
        <v>10149</v>
      </c>
      <c r="C1383" s="33" t="s">
        <v>21894</v>
      </c>
      <c r="D1383" s="33" t="s">
        <v>11302</v>
      </c>
      <c r="E1383" s="33" t="s">
        <v>11925</v>
      </c>
      <c r="F1383" s="33" t="s">
        <v>11550</v>
      </c>
      <c r="G1383" s="33">
        <v>29.37</v>
      </c>
      <c r="H1383" s="33">
        <v>0</v>
      </c>
      <c r="I1383" s="33"/>
      <c r="J1383" s="33" t="s">
        <v>11304</v>
      </c>
      <c r="K1383" s="33" t="s">
        <v>11341</v>
      </c>
      <c r="L1383" s="33">
        <v>29.37</v>
      </c>
      <c r="M1383" s="33"/>
      <c r="N1383" s="33" t="s">
        <v>11561</v>
      </c>
      <c r="O1383" s="33"/>
      <c r="P1383" s="33" t="s">
        <v>11306</v>
      </c>
      <c r="Q1383" s="33" t="s">
        <v>11306</v>
      </c>
      <c r="R1383" s="33">
        <v>0.7</v>
      </c>
      <c r="S1383" s="33">
        <v>0.7</v>
      </c>
      <c r="T1383" s="33" t="s">
        <v>21895</v>
      </c>
      <c r="U1383" s="33" t="s">
        <v>21895</v>
      </c>
      <c r="V1383" s="33" t="s">
        <v>21896</v>
      </c>
      <c r="W1383" s="33"/>
      <c r="X1383" s="33"/>
      <c r="Y1383" s="33" t="s">
        <v>11308</v>
      </c>
      <c r="Z1383" s="33">
        <v>9</v>
      </c>
      <c r="AA1383" s="33">
        <v>26</v>
      </c>
      <c r="AB1383" s="33">
        <v>9</v>
      </c>
      <c r="AC1383" s="33">
        <v>0</v>
      </c>
      <c r="AD1383" s="33" t="s">
        <v>11803</v>
      </c>
      <c r="AE1383" s="33" t="s">
        <v>21897</v>
      </c>
      <c r="AF1383" s="33" t="s">
        <v>21898</v>
      </c>
      <c r="AG1383" s="33" t="s">
        <v>21899</v>
      </c>
      <c r="AH1383" s="33" t="s">
        <v>21900</v>
      </c>
      <c r="AI1383" s="33" t="s">
        <v>21901</v>
      </c>
      <c r="AJ1383" s="33" t="s">
        <v>21902</v>
      </c>
      <c r="AK1383" s="33" t="s">
        <v>11570</v>
      </c>
      <c r="AL1383" s="33"/>
      <c r="AM1383" s="33"/>
      <c r="AN1383" s="33" t="s">
        <v>11556</v>
      </c>
      <c r="AO1383" s="33" t="s">
        <v>11386</v>
      </c>
      <c r="AP1383" s="33" t="s">
        <v>11318</v>
      </c>
      <c r="AQ1383" s="33">
        <v>0</v>
      </c>
      <c r="AR1383" s="33"/>
      <c r="AS1383" s="33"/>
      <c r="AT1383" s="33"/>
      <c r="AU1383" s="33"/>
      <c r="AV1383" s="33"/>
      <c r="AW1383" s="33"/>
      <c r="AX1383" s="33"/>
      <c r="AY1383" s="33"/>
      <c r="AZ1383" s="33"/>
      <c r="BA1383" s="33"/>
      <c r="BB1383" s="33"/>
      <c r="BC1383" s="33" t="s">
        <v>11306</v>
      </c>
      <c r="BD1383" s="33" t="s">
        <v>11318</v>
      </c>
      <c r="BE1383" s="33"/>
      <c r="BF1383" s="33"/>
      <c r="BG1383" s="33"/>
      <c r="BH1383" s="33"/>
      <c r="BI1383" s="33"/>
      <c r="BJ1383" s="33">
        <v>0</v>
      </c>
      <c r="BK1383" s="33" t="s">
        <v>31</v>
      </c>
      <c r="BL1383" s="33"/>
      <c r="BM1383" s="33" t="s">
        <v>22260</v>
      </c>
    </row>
    <row r="1384" spans="1:65" x14ac:dyDescent="0.25">
      <c r="A1384" s="33" t="s">
        <v>21903</v>
      </c>
      <c r="B1384" s="33" t="s">
        <v>21904</v>
      </c>
      <c r="C1384" s="33" t="s">
        <v>21905</v>
      </c>
      <c r="D1384" s="33" t="s">
        <v>11302</v>
      </c>
      <c r="E1384" s="33"/>
      <c r="F1384" s="33" t="s">
        <v>11550</v>
      </c>
      <c r="G1384" s="33">
        <v>44.9</v>
      </c>
      <c r="H1384" s="33">
        <v>0</v>
      </c>
      <c r="I1384" s="33"/>
      <c r="J1384" s="33" t="s">
        <v>11304</v>
      </c>
      <c r="K1384" s="33" t="s">
        <v>11306</v>
      </c>
      <c r="L1384" s="33">
        <v>45.29</v>
      </c>
      <c r="M1384" s="33"/>
      <c r="N1384" s="33"/>
      <c r="O1384" s="33"/>
      <c r="P1384" s="33" t="s">
        <v>11306</v>
      </c>
      <c r="Q1384" s="33" t="s">
        <v>11306</v>
      </c>
      <c r="R1384" s="33">
        <v>0</v>
      </c>
      <c r="S1384" s="33">
        <v>0</v>
      </c>
      <c r="T1384" s="33"/>
      <c r="U1384" s="33"/>
      <c r="V1384" s="33"/>
      <c r="W1384" s="33"/>
      <c r="X1384" s="33"/>
      <c r="Y1384" s="33" t="s">
        <v>11308</v>
      </c>
      <c r="Z1384" s="33">
        <v>0</v>
      </c>
      <c r="AA1384" s="33">
        <v>0</v>
      </c>
      <c r="AB1384" s="33">
        <v>0</v>
      </c>
      <c r="AC1384" s="33">
        <v>0</v>
      </c>
      <c r="AD1384" s="33" t="s">
        <v>11803</v>
      </c>
      <c r="AE1384" s="33"/>
      <c r="AF1384" s="33"/>
      <c r="AG1384" s="33"/>
      <c r="AH1384" s="33"/>
      <c r="AI1384" s="33"/>
      <c r="AJ1384" s="33"/>
      <c r="AK1384" s="33" t="s">
        <v>21906</v>
      </c>
      <c r="AL1384" s="33"/>
      <c r="AM1384" s="33"/>
      <c r="AN1384" s="33"/>
      <c r="AO1384" s="33"/>
      <c r="AP1384" s="33" t="s">
        <v>11318</v>
      </c>
      <c r="AQ1384" s="33">
        <v>0</v>
      </c>
      <c r="AR1384" s="33"/>
      <c r="AS1384" s="33"/>
      <c r="AT1384" s="33"/>
      <c r="AU1384" s="33"/>
      <c r="AV1384" s="33"/>
      <c r="AW1384" s="33"/>
      <c r="AX1384" s="33"/>
      <c r="AY1384" s="33"/>
      <c r="AZ1384" s="33"/>
      <c r="BA1384" s="33"/>
      <c r="BB1384" s="33"/>
      <c r="BC1384" s="33" t="s">
        <v>11306</v>
      </c>
      <c r="BD1384" s="33" t="s">
        <v>11318</v>
      </c>
      <c r="BE1384" s="33"/>
      <c r="BF1384" s="33"/>
      <c r="BG1384" s="33"/>
      <c r="BH1384" s="33"/>
      <c r="BI1384" s="33"/>
      <c r="BJ1384" s="33">
        <v>0</v>
      </c>
      <c r="BK1384" s="33" t="s">
        <v>31</v>
      </c>
      <c r="BL1384" s="33"/>
      <c r="BM1384" s="33" t="s">
        <v>22260</v>
      </c>
    </row>
    <row r="1385" spans="1:65" x14ac:dyDescent="0.25">
      <c r="A1385" s="33" t="s">
        <v>21907</v>
      </c>
      <c r="B1385" s="33" t="s">
        <v>21908</v>
      </c>
      <c r="C1385" s="33" t="s">
        <v>21909</v>
      </c>
      <c r="D1385" s="33" t="s">
        <v>11376</v>
      </c>
      <c r="E1385" s="33" t="s">
        <v>21910</v>
      </c>
      <c r="F1385" s="33" t="s">
        <v>11550</v>
      </c>
      <c r="G1385" s="33">
        <v>0.01</v>
      </c>
      <c r="H1385" s="33">
        <v>0</v>
      </c>
      <c r="I1385" s="33"/>
      <c r="J1385" s="33" t="s">
        <v>11304</v>
      </c>
      <c r="K1385" s="33" t="s">
        <v>11306</v>
      </c>
      <c r="L1385" s="33">
        <v>129.63999999999999</v>
      </c>
      <c r="M1385" s="33"/>
      <c r="N1385" s="33"/>
      <c r="O1385" s="33"/>
      <c r="P1385" s="33" t="s">
        <v>11306</v>
      </c>
      <c r="Q1385" s="33" t="s">
        <v>11306</v>
      </c>
      <c r="R1385" s="33">
        <v>0.28000000000000003</v>
      </c>
      <c r="S1385" s="33">
        <v>0.28000000000000003</v>
      </c>
      <c r="T1385" s="33" t="s">
        <v>21911</v>
      </c>
      <c r="U1385" s="33"/>
      <c r="V1385" s="33" t="s">
        <v>21912</v>
      </c>
      <c r="W1385" s="33" t="s">
        <v>21913</v>
      </c>
      <c r="X1385" s="33"/>
      <c r="Y1385" s="33" t="s">
        <v>11308</v>
      </c>
      <c r="Z1385" s="33">
        <v>0</v>
      </c>
      <c r="AA1385" s="33">
        <v>0</v>
      </c>
      <c r="AB1385" s="33">
        <v>0</v>
      </c>
      <c r="AC1385" s="33">
        <v>0</v>
      </c>
      <c r="AD1385" s="33" t="s">
        <v>11309</v>
      </c>
      <c r="AE1385" s="33" t="s">
        <v>21914</v>
      </c>
      <c r="AF1385" s="33" t="s">
        <v>21915</v>
      </c>
      <c r="AG1385" s="33" t="s">
        <v>21916</v>
      </c>
      <c r="AH1385" s="33" t="s">
        <v>21917</v>
      </c>
      <c r="AI1385" s="33" t="s">
        <v>21918</v>
      </c>
      <c r="AJ1385" s="33" t="s">
        <v>21919</v>
      </c>
      <c r="AK1385" s="33" t="s">
        <v>21906</v>
      </c>
      <c r="AL1385" s="33"/>
      <c r="AM1385" s="33"/>
      <c r="AN1385" s="33" t="s">
        <v>13737</v>
      </c>
      <c r="AO1385" s="33" t="s">
        <v>12231</v>
      </c>
      <c r="AP1385" s="33" t="s">
        <v>11318</v>
      </c>
      <c r="AQ1385" s="33">
        <v>0</v>
      </c>
      <c r="AR1385" s="33"/>
      <c r="AS1385" s="33"/>
      <c r="AT1385" s="33"/>
      <c r="AU1385" s="33"/>
      <c r="AV1385" s="33"/>
      <c r="AW1385" s="33"/>
      <c r="AX1385" s="33"/>
      <c r="AY1385" s="33"/>
      <c r="AZ1385" s="33"/>
      <c r="BA1385" s="33"/>
      <c r="BB1385" s="33"/>
      <c r="BC1385" s="33" t="s">
        <v>11306</v>
      </c>
      <c r="BD1385" s="33" t="s">
        <v>11318</v>
      </c>
      <c r="BE1385" s="33"/>
      <c r="BF1385" s="33"/>
      <c r="BG1385" s="33"/>
      <c r="BH1385" s="33"/>
      <c r="BI1385" s="33"/>
      <c r="BJ1385" s="33">
        <v>0</v>
      </c>
      <c r="BK1385" s="33" t="s">
        <v>31</v>
      </c>
      <c r="BL1385" s="33"/>
      <c r="BM1385" s="33" t="s">
        <v>22260</v>
      </c>
    </row>
    <row r="1386" spans="1:65" x14ac:dyDescent="0.25">
      <c r="A1386" s="33" t="s">
        <v>21920</v>
      </c>
      <c r="B1386" s="33" t="s">
        <v>21921</v>
      </c>
      <c r="C1386" s="33" t="s">
        <v>21922</v>
      </c>
      <c r="D1386" s="33" t="s">
        <v>11376</v>
      </c>
      <c r="E1386" s="33" t="s">
        <v>21910</v>
      </c>
      <c r="F1386" s="33" t="s">
        <v>11550</v>
      </c>
      <c r="G1386" s="33">
        <v>0.01</v>
      </c>
      <c r="H1386" s="33">
        <v>0</v>
      </c>
      <c r="I1386" s="33"/>
      <c r="J1386" s="33" t="s">
        <v>11304</v>
      </c>
      <c r="K1386" s="33" t="s">
        <v>11306</v>
      </c>
      <c r="L1386" s="33">
        <v>121.44</v>
      </c>
      <c r="M1386" s="33"/>
      <c r="N1386" s="33"/>
      <c r="O1386" s="33"/>
      <c r="P1386" s="33" t="s">
        <v>11306</v>
      </c>
      <c r="Q1386" s="33" t="s">
        <v>11306</v>
      </c>
      <c r="R1386" s="33">
        <v>0.28000000000000003</v>
      </c>
      <c r="S1386" s="33">
        <v>0.28000000000000003</v>
      </c>
      <c r="T1386" s="33" t="s">
        <v>21911</v>
      </c>
      <c r="U1386" s="33"/>
      <c r="V1386" s="33" t="s">
        <v>21923</v>
      </c>
      <c r="W1386" s="33" t="s">
        <v>21913</v>
      </c>
      <c r="X1386" s="33"/>
      <c r="Y1386" s="33" t="s">
        <v>11308</v>
      </c>
      <c r="Z1386" s="33">
        <v>0</v>
      </c>
      <c r="AA1386" s="33">
        <v>0</v>
      </c>
      <c r="AB1386" s="33">
        <v>0</v>
      </c>
      <c r="AC1386" s="33">
        <v>0</v>
      </c>
      <c r="AD1386" s="33" t="s">
        <v>11309</v>
      </c>
      <c r="AE1386" s="33" t="s">
        <v>21924</v>
      </c>
      <c r="AF1386" s="33" t="s">
        <v>21925</v>
      </c>
      <c r="AG1386" s="33" t="s">
        <v>21926</v>
      </c>
      <c r="AH1386" s="33" t="s">
        <v>21927</v>
      </c>
      <c r="AI1386" s="33" t="s">
        <v>21928</v>
      </c>
      <c r="AJ1386" s="33" t="s">
        <v>21929</v>
      </c>
      <c r="AK1386" s="33" t="s">
        <v>21906</v>
      </c>
      <c r="AL1386" s="33"/>
      <c r="AM1386" s="33"/>
      <c r="AN1386" s="33" t="s">
        <v>13737</v>
      </c>
      <c r="AO1386" s="33" t="s">
        <v>12231</v>
      </c>
      <c r="AP1386" s="33" t="s">
        <v>11318</v>
      </c>
      <c r="AQ1386" s="33">
        <v>0</v>
      </c>
      <c r="AR1386" s="33"/>
      <c r="AS1386" s="33"/>
      <c r="AT1386" s="33"/>
      <c r="AU1386" s="33"/>
      <c r="AV1386" s="33"/>
      <c r="AW1386" s="33"/>
      <c r="AX1386" s="33"/>
      <c r="AY1386" s="33"/>
      <c r="AZ1386" s="33"/>
      <c r="BA1386" s="33"/>
      <c r="BB1386" s="33"/>
      <c r="BC1386" s="33" t="s">
        <v>11306</v>
      </c>
      <c r="BD1386" s="33" t="s">
        <v>11318</v>
      </c>
      <c r="BE1386" s="33"/>
      <c r="BF1386" s="33"/>
      <c r="BG1386" s="33"/>
      <c r="BH1386" s="33"/>
      <c r="BI1386" s="33"/>
      <c r="BJ1386" s="33">
        <v>0</v>
      </c>
      <c r="BK1386" s="33" t="s">
        <v>31</v>
      </c>
      <c r="BL1386" s="33"/>
      <c r="BM1386" s="33" t="s">
        <v>22260</v>
      </c>
    </row>
    <row r="1387" spans="1:65" x14ac:dyDescent="0.25">
      <c r="A1387" s="33" t="s">
        <v>21930</v>
      </c>
      <c r="B1387" s="33" t="s">
        <v>21931</v>
      </c>
      <c r="C1387" s="33" t="s">
        <v>21932</v>
      </c>
      <c r="D1387" s="33" t="s">
        <v>11376</v>
      </c>
      <c r="E1387" s="33" t="s">
        <v>21910</v>
      </c>
      <c r="F1387" s="33" t="s">
        <v>11550</v>
      </c>
      <c r="G1387" s="33">
        <v>0.01</v>
      </c>
      <c r="H1387" s="33">
        <v>0</v>
      </c>
      <c r="I1387" s="33"/>
      <c r="J1387" s="33" t="s">
        <v>11304</v>
      </c>
      <c r="K1387" s="33" t="s">
        <v>12197</v>
      </c>
      <c r="L1387" s="33">
        <v>129.63999999999999</v>
      </c>
      <c r="M1387" s="33"/>
      <c r="N1387" s="33"/>
      <c r="O1387" s="33"/>
      <c r="P1387" s="33" t="s">
        <v>11306</v>
      </c>
      <c r="Q1387" s="33" t="s">
        <v>11306</v>
      </c>
      <c r="R1387" s="33">
        <v>0.28000000000000003</v>
      </c>
      <c r="S1387" s="33">
        <v>0.28000000000000003</v>
      </c>
      <c r="T1387" s="33" t="s">
        <v>21911</v>
      </c>
      <c r="U1387" s="33"/>
      <c r="V1387" s="33" t="s">
        <v>21933</v>
      </c>
      <c r="W1387" s="33" t="s">
        <v>21913</v>
      </c>
      <c r="X1387" s="33"/>
      <c r="Y1387" s="33" t="s">
        <v>11308</v>
      </c>
      <c r="Z1387" s="33">
        <v>0</v>
      </c>
      <c r="AA1387" s="33">
        <v>0</v>
      </c>
      <c r="AB1387" s="33">
        <v>0</v>
      </c>
      <c r="AC1387" s="33">
        <v>0</v>
      </c>
      <c r="AD1387" s="33" t="s">
        <v>11309</v>
      </c>
      <c r="AE1387" s="33" t="s">
        <v>21934</v>
      </c>
      <c r="AF1387" s="33" t="s">
        <v>21935</v>
      </c>
      <c r="AG1387" s="33" t="s">
        <v>21936</v>
      </c>
      <c r="AH1387" s="33" t="s">
        <v>21937</v>
      </c>
      <c r="AI1387" s="33" t="s">
        <v>21938</v>
      </c>
      <c r="AJ1387" s="33" t="s">
        <v>21939</v>
      </c>
      <c r="AK1387" s="33" t="s">
        <v>21906</v>
      </c>
      <c r="AL1387" s="33"/>
      <c r="AM1387" s="33"/>
      <c r="AN1387" s="33" t="s">
        <v>13737</v>
      </c>
      <c r="AO1387" s="33" t="s">
        <v>12231</v>
      </c>
      <c r="AP1387" s="33" t="s">
        <v>11318</v>
      </c>
      <c r="AQ1387" s="33">
        <v>0</v>
      </c>
      <c r="AR1387" s="33"/>
      <c r="AS1387" s="33"/>
      <c r="AT1387" s="33"/>
      <c r="AU1387" s="33"/>
      <c r="AV1387" s="33"/>
      <c r="AW1387" s="33"/>
      <c r="AX1387" s="33"/>
      <c r="AY1387" s="33"/>
      <c r="AZ1387" s="33"/>
      <c r="BA1387" s="33"/>
      <c r="BB1387" s="33"/>
      <c r="BC1387" s="33" t="s">
        <v>11306</v>
      </c>
      <c r="BD1387" s="33" t="s">
        <v>11318</v>
      </c>
      <c r="BE1387" s="33"/>
      <c r="BF1387" s="33"/>
      <c r="BG1387" s="33"/>
      <c r="BH1387" s="33"/>
      <c r="BI1387" s="33"/>
      <c r="BJ1387" s="33">
        <v>0</v>
      </c>
      <c r="BK1387" s="33" t="s">
        <v>31</v>
      </c>
      <c r="BL1387" s="33"/>
      <c r="BM1387" s="33" t="s">
        <v>22260</v>
      </c>
    </row>
    <row r="1388" spans="1:65" x14ac:dyDescent="0.25">
      <c r="A1388" s="33" t="s">
        <v>21940</v>
      </c>
      <c r="B1388" s="33" t="s">
        <v>21941</v>
      </c>
      <c r="C1388" s="33" t="s">
        <v>21942</v>
      </c>
      <c r="D1388" s="33" t="s">
        <v>11302</v>
      </c>
      <c r="E1388" s="33"/>
      <c r="F1388" s="33" t="s">
        <v>11550</v>
      </c>
      <c r="G1388" s="33">
        <v>44.9</v>
      </c>
      <c r="H1388" s="33">
        <v>0</v>
      </c>
      <c r="I1388" s="33"/>
      <c r="J1388" s="33" t="s">
        <v>11304</v>
      </c>
      <c r="K1388" s="33" t="s">
        <v>11573</v>
      </c>
      <c r="L1388" s="33">
        <v>27.75</v>
      </c>
      <c r="M1388" s="33"/>
      <c r="N1388" s="33"/>
      <c r="O1388" s="33"/>
      <c r="P1388" s="33" t="s">
        <v>11306</v>
      </c>
      <c r="Q1388" s="33" t="s">
        <v>11306</v>
      </c>
      <c r="R1388" s="33">
        <v>0</v>
      </c>
      <c r="S1388" s="33">
        <v>0</v>
      </c>
      <c r="T1388" s="33"/>
      <c r="U1388" s="33"/>
      <c r="V1388" s="33" t="s">
        <v>21943</v>
      </c>
      <c r="W1388" s="33"/>
      <c r="X1388" s="33"/>
      <c r="Y1388" s="33" t="s">
        <v>11308</v>
      </c>
      <c r="Z1388" s="33">
        <v>0</v>
      </c>
      <c r="AA1388" s="33">
        <v>0</v>
      </c>
      <c r="AB1388" s="33">
        <v>0</v>
      </c>
      <c r="AC1388" s="33">
        <v>0</v>
      </c>
      <c r="AD1388" s="33" t="s">
        <v>11803</v>
      </c>
      <c r="AE1388" s="33" t="s">
        <v>21944</v>
      </c>
      <c r="AF1388" s="33" t="s">
        <v>21945</v>
      </c>
      <c r="AG1388" s="33" t="s">
        <v>21946</v>
      </c>
      <c r="AH1388" s="33" t="s">
        <v>21947</v>
      </c>
      <c r="AI1388" s="33" t="s">
        <v>21948</v>
      </c>
      <c r="AJ1388" s="33"/>
      <c r="AK1388" s="33" t="s">
        <v>21906</v>
      </c>
      <c r="AL1388" s="33"/>
      <c r="AM1388" s="33"/>
      <c r="AN1388" s="33"/>
      <c r="AO1388" s="33" t="s">
        <v>12231</v>
      </c>
      <c r="AP1388" s="33" t="s">
        <v>11318</v>
      </c>
      <c r="AQ1388" s="33">
        <v>0</v>
      </c>
      <c r="AR1388" s="33"/>
      <c r="AS1388" s="33"/>
      <c r="AT1388" s="33"/>
      <c r="AU1388" s="33"/>
      <c r="AV1388" s="33"/>
      <c r="AW1388" s="33"/>
      <c r="AX1388" s="33"/>
      <c r="AY1388" s="33"/>
      <c r="AZ1388" s="33"/>
      <c r="BA1388" s="33"/>
      <c r="BB1388" s="33"/>
      <c r="BC1388" s="33" t="s">
        <v>11306</v>
      </c>
      <c r="BD1388" s="33" t="s">
        <v>11318</v>
      </c>
      <c r="BE1388" s="33"/>
      <c r="BF1388" s="33"/>
      <c r="BG1388" s="33"/>
      <c r="BH1388" s="33"/>
      <c r="BI1388" s="33"/>
      <c r="BJ1388" s="33">
        <v>0</v>
      </c>
      <c r="BK1388" s="33" t="s">
        <v>31</v>
      </c>
      <c r="BL1388" s="33"/>
      <c r="BM1388" s="33" t="s">
        <v>22260</v>
      </c>
    </row>
    <row r="1389" spans="1:65" x14ac:dyDescent="0.25">
      <c r="A1389" s="33" t="s">
        <v>21949</v>
      </c>
      <c r="B1389" s="33" t="s">
        <v>21950</v>
      </c>
      <c r="C1389" s="33" t="s">
        <v>21951</v>
      </c>
      <c r="D1389" s="33" t="s">
        <v>11376</v>
      </c>
      <c r="E1389" s="33" t="s">
        <v>21910</v>
      </c>
      <c r="F1389" s="33" t="s">
        <v>11550</v>
      </c>
      <c r="G1389" s="33">
        <v>0.01</v>
      </c>
      <c r="H1389" s="33">
        <v>0</v>
      </c>
      <c r="I1389" s="33"/>
      <c r="J1389" s="33" t="s">
        <v>11304</v>
      </c>
      <c r="K1389" s="33" t="s">
        <v>11573</v>
      </c>
      <c r="L1389" s="33">
        <v>112.1</v>
      </c>
      <c r="M1389" s="33"/>
      <c r="N1389" s="33"/>
      <c r="O1389" s="33"/>
      <c r="P1389" s="33" t="s">
        <v>11306</v>
      </c>
      <c r="Q1389" s="33" t="s">
        <v>11306</v>
      </c>
      <c r="R1389" s="33">
        <v>0.28000000000000003</v>
      </c>
      <c r="S1389" s="33">
        <v>0.28000000000000003</v>
      </c>
      <c r="T1389" s="33" t="s">
        <v>21952</v>
      </c>
      <c r="U1389" s="33" t="s">
        <v>21952</v>
      </c>
      <c r="V1389" s="33" t="s">
        <v>21953</v>
      </c>
      <c r="W1389" s="33" t="s">
        <v>21913</v>
      </c>
      <c r="X1389" s="33"/>
      <c r="Y1389" s="33" t="s">
        <v>11308</v>
      </c>
      <c r="Z1389" s="33">
        <v>8</v>
      </c>
      <c r="AA1389" s="33">
        <v>12</v>
      </c>
      <c r="AB1389" s="33">
        <v>16</v>
      </c>
      <c r="AC1389" s="33">
        <v>0</v>
      </c>
      <c r="AD1389" s="33" t="s">
        <v>11309</v>
      </c>
      <c r="AE1389" s="33" t="s">
        <v>21954</v>
      </c>
      <c r="AF1389" s="33" t="s">
        <v>21955</v>
      </c>
      <c r="AG1389" s="33" t="s">
        <v>21956</v>
      </c>
      <c r="AH1389" s="33" t="s">
        <v>21957</v>
      </c>
      <c r="AI1389" s="33" t="s">
        <v>21958</v>
      </c>
      <c r="AJ1389" s="33" t="s">
        <v>21959</v>
      </c>
      <c r="AK1389" s="33" t="s">
        <v>21906</v>
      </c>
      <c r="AL1389" s="33"/>
      <c r="AM1389" s="33"/>
      <c r="AN1389" s="33" t="s">
        <v>13737</v>
      </c>
      <c r="AO1389" s="33" t="s">
        <v>12231</v>
      </c>
      <c r="AP1389" s="33" t="s">
        <v>11318</v>
      </c>
      <c r="AQ1389" s="33">
        <v>0</v>
      </c>
      <c r="AR1389" s="33"/>
      <c r="AS1389" s="33"/>
      <c r="AT1389" s="33"/>
      <c r="AU1389" s="33"/>
      <c r="AV1389" s="33"/>
      <c r="AW1389" s="33"/>
      <c r="AX1389" s="33"/>
      <c r="AY1389" s="33"/>
      <c r="AZ1389" s="33"/>
      <c r="BA1389" s="33"/>
      <c r="BB1389" s="33"/>
      <c r="BC1389" s="33" t="s">
        <v>11306</v>
      </c>
      <c r="BD1389" s="33" t="s">
        <v>11318</v>
      </c>
      <c r="BE1389" s="33"/>
      <c r="BF1389" s="33"/>
      <c r="BG1389" s="33"/>
      <c r="BH1389" s="33"/>
      <c r="BI1389" s="33"/>
      <c r="BJ1389" s="33">
        <v>0</v>
      </c>
      <c r="BK1389" s="33" t="s">
        <v>31</v>
      </c>
      <c r="BL1389" s="33"/>
      <c r="BM1389" s="33" t="s">
        <v>22260</v>
      </c>
    </row>
    <row r="1390" spans="1:65" x14ac:dyDescent="0.25">
      <c r="A1390" s="33" t="s">
        <v>21960</v>
      </c>
      <c r="B1390" s="33" t="s">
        <v>21961</v>
      </c>
      <c r="C1390" s="33" t="s">
        <v>21962</v>
      </c>
      <c r="D1390" s="33" t="s">
        <v>11376</v>
      </c>
      <c r="E1390" s="33" t="s">
        <v>21910</v>
      </c>
      <c r="F1390" s="33" t="s">
        <v>11550</v>
      </c>
      <c r="G1390" s="33">
        <v>0.01</v>
      </c>
      <c r="H1390" s="33">
        <v>0</v>
      </c>
      <c r="I1390" s="33"/>
      <c r="J1390" s="33" t="s">
        <v>11304</v>
      </c>
      <c r="K1390" s="33" t="s">
        <v>11573</v>
      </c>
      <c r="L1390" s="33">
        <v>103.9</v>
      </c>
      <c r="M1390" s="33"/>
      <c r="N1390" s="33"/>
      <c r="O1390" s="33"/>
      <c r="P1390" s="33" t="s">
        <v>11306</v>
      </c>
      <c r="Q1390" s="33" t="s">
        <v>11306</v>
      </c>
      <c r="R1390" s="33">
        <v>0.28000000000000003</v>
      </c>
      <c r="S1390" s="33">
        <v>0.28000000000000003</v>
      </c>
      <c r="T1390" s="33" t="s">
        <v>21952</v>
      </c>
      <c r="U1390" s="33" t="s">
        <v>21952</v>
      </c>
      <c r="V1390" s="33" t="s">
        <v>21963</v>
      </c>
      <c r="W1390" s="33" t="s">
        <v>21913</v>
      </c>
      <c r="X1390" s="33"/>
      <c r="Y1390" s="33" t="s">
        <v>11308</v>
      </c>
      <c r="Z1390" s="33">
        <v>8</v>
      </c>
      <c r="AA1390" s="33">
        <v>12</v>
      </c>
      <c r="AB1390" s="33">
        <v>16</v>
      </c>
      <c r="AC1390" s="33">
        <v>0</v>
      </c>
      <c r="AD1390" s="33" t="s">
        <v>11309</v>
      </c>
      <c r="AE1390" s="33" t="s">
        <v>21964</v>
      </c>
      <c r="AF1390" s="33" t="s">
        <v>21965</v>
      </c>
      <c r="AG1390" s="33" t="s">
        <v>21966</v>
      </c>
      <c r="AH1390" s="33" t="s">
        <v>21967</v>
      </c>
      <c r="AI1390" s="33" t="s">
        <v>21968</v>
      </c>
      <c r="AJ1390" s="33" t="s">
        <v>21969</v>
      </c>
      <c r="AK1390" s="33" t="s">
        <v>21906</v>
      </c>
      <c r="AL1390" s="33"/>
      <c r="AM1390" s="33"/>
      <c r="AN1390" s="33" t="s">
        <v>13737</v>
      </c>
      <c r="AO1390" s="33" t="s">
        <v>12231</v>
      </c>
      <c r="AP1390" s="33" t="s">
        <v>11318</v>
      </c>
      <c r="AQ1390" s="33">
        <v>0</v>
      </c>
      <c r="AR1390" s="33"/>
      <c r="AS1390" s="33"/>
      <c r="AT1390" s="33"/>
      <c r="AU1390" s="33"/>
      <c r="AV1390" s="33"/>
      <c r="AW1390" s="33"/>
      <c r="AX1390" s="33"/>
      <c r="AY1390" s="33"/>
      <c r="AZ1390" s="33"/>
      <c r="BA1390" s="33"/>
      <c r="BB1390" s="33"/>
      <c r="BC1390" s="33" t="s">
        <v>11306</v>
      </c>
      <c r="BD1390" s="33" t="s">
        <v>11318</v>
      </c>
      <c r="BE1390" s="33"/>
      <c r="BF1390" s="33"/>
      <c r="BG1390" s="33"/>
      <c r="BH1390" s="33"/>
      <c r="BI1390" s="33"/>
      <c r="BJ1390" s="33">
        <v>0</v>
      </c>
      <c r="BK1390" s="33" t="s">
        <v>31</v>
      </c>
      <c r="BL1390" s="33"/>
      <c r="BM1390" s="33" t="s">
        <v>22260</v>
      </c>
    </row>
    <row r="1391" spans="1:65" x14ac:dyDescent="0.25">
      <c r="A1391" s="33" t="s">
        <v>21970</v>
      </c>
      <c r="B1391" s="33" t="s">
        <v>21971</v>
      </c>
      <c r="C1391" s="33" t="s">
        <v>21972</v>
      </c>
      <c r="D1391" s="33" t="s">
        <v>11376</v>
      </c>
      <c r="E1391" s="33" t="s">
        <v>21910</v>
      </c>
      <c r="F1391" s="33" t="s">
        <v>11550</v>
      </c>
      <c r="G1391" s="33">
        <v>0.01</v>
      </c>
      <c r="H1391" s="33">
        <v>0</v>
      </c>
      <c r="I1391" s="33"/>
      <c r="J1391" s="33" t="s">
        <v>11304</v>
      </c>
      <c r="K1391" s="33" t="s">
        <v>11573</v>
      </c>
      <c r="L1391" s="33">
        <v>112.1</v>
      </c>
      <c r="M1391" s="33"/>
      <c r="N1391" s="33"/>
      <c r="O1391" s="33"/>
      <c r="P1391" s="33" t="s">
        <v>11306</v>
      </c>
      <c r="Q1391" s="33" t="s">
        <v>11306</v>
      </c>
      <c r="R1391" s="33">
        <v>0.28000000000000003</v>
      </c>
      <c r="S1391" s="33">
        <v>0.28000000000000003</v>
      </c>
      <c r="T1391" s="33" t="s">
        <v>21952</v>
      </c>
      <c r="U1391" s="33" t="s">
        <v>21952</v>
      </c>
      <c r="V1391" s="33" t="s">
        <v>21953</v>
      </c>
      <c r="W1391" s="33" t="s">
        <v>21913</v>
      </c>
      <c r="X1391" s="33"/>
      <c r="Y1391" s="33" t="s">
        <v>11308</v>
      </c>
      <c r="Z1391" s="33">
        <v>8</v>
      </c>
      <c r="AA1391" s="33">
        <v>12</v>
      </c>
      <c r="AB1391" s="33">
        <v>16</v>
      </c>
      <c r="AC1391" s="33">
        <v>0</v>
      </c>
      <c r="AD1391" s="33" t="s">
        <v>11309</v>
      </c>
      <c r="AE1391" s="33" t="s">
        <v>21973</v>
      </c>
      <c r="AF1391" s="33" t="s">
        <v>21974</v>
      </c>
      <c r="AG1391" s="33" t="s">
        <v>21975</v>
      </c>
      <c r="AH1391" s="33" t="s">
        <v>21976</v>
      </c>
      <c r="AI1391" s="33" t="s">
        <v>21977</v>
      </c>
      <c r="AJ1391" s="33" t="s">
        <v>21978</v>
      </c>
      <c r="AK1391" s="33" t="s">
        <v>21906</v>
      </c>
      <c r="AL1391" s="33"/>
      <c r="AM1391" s="33"/>
      <c r="AN1391" s="33" t="s">
        <v>13737</v>
      </c>
      <c r="AO1391" s="33" t="s">
        <v>12231</v>
      </c>
      <c r="AP1391" s="33" t="s">
        <v>11318</v>
      </c>
      <c r="AQ1391" s="33">
        <v>0</v>
      </c>
      <c r="AR1391" s="33"/>
      <c r="AS1391" s="33"/>
      <c r="AT1391" s="33"/>
      <c r="AU1391" s="33"/>
      <c r="AV1391" s="33"/>
      <c r="AW1391" s="33"/>
      <c r="AX1391" s="33"/>
      <c r="AY1391" s="33"/>
      <c r="AZ1391" s="33"/>
      <c r="BA1391" s="33"/>
      <c r="BB1391" s="33"/>
      <c r="BC1391" s="33" t="s">
        <v>11306</v>
      </c>
      <c r="BD1391" s="33" t="s">
        <v>11318</v>
      </c>
      <c r="BE1391" s="33"/>
      <c r="BF1391" s="33"/>
      <c r="BG1391" s="33"/>
      <c r="BH1391" s="33"/>
      <c r="BI1391" s="33"/>
      <c r="BJ1391" s="33">
        <v>0</v>
      </c>
      <c r="BK1391" s="33" t="s">
        <v>31</v>
      </c>
      <c r="BL1391" s="33"/>
      <c r="BM1391" s="33" t="s">
        <v>22260</v>
      </c>
    </row>
    <row r="1392" spans="1:65" x14ac:dyDescent="0.25">
      <c r="A1392" s="33" t="s">
        <v>21979</v>
      </c>
      <c r="B1392" s="33" t="s">
        <v>21980</v>
      </c>
      <c r="C1392" s="33" t="s">
        <v>21981</v>
      </c>
      <c r="D1392" s="33" t="s">
        <v>11376</v>
      </c>
      <c r="E1392" s="33"/>
      <c r="F1392" s="33" t="s">
        <v>11550</v>
      </c>
      <c r="G1392" s="33">
        <v>0.01</v>
      </c>
      <c r="H1392" s="33">
        <v>0</v>
      </c>
      <c r="I1392" s="33"/>
      <c r="J1392" s="33" t="s">
        <v>11304</v>
      </c>
      <c r="K1392" s="33" t="s">
        <v>13375</v>
      </c>
      <c r="L1392" s="33">
        <v>80.87</v>
      </c>
      <c r="M1392" s="33"/>
      <c r="N1392" s="33"/>
      <c r="O1392" s="33"/>
      <c r="P1392" s="33" t="s">
        <v>11306</v>
      </c>
      <c r="Q1392" s="33" t="s">
        <v>11306</v>
      </c>
      <c r="R1392" s="33">
        <v>0.48</v>
      </c>
      <c r="S1392" s="33">
        <v>0.48</v>
      </c>
      <c r="T1392" s="33" t="s">
        <v>21982</v>
      </c>
      <c r="U1392" s="33" t="s">
        <v>21982</v>
      </c>
      <c r="V1392" s="33" t="s">
        <v>21983</v>
      </c>
      <c r="W1392" s="33"/>
      <c r="X1392" s="33"/>
      <c r="Y1392" s="33" t="s">
        <v>11308</v>
      </c>
      <c r="Z1392" s="33">
        <v>7</v>
      </c>
      <c r="AA1392" s="33">
        <v>17</v>
      </c>
      <c r="AB1392" s="33">
        <v>87</v>
      </c>
      <c r="AC1392" s="33">
        <v>0</v>
      </c>
      <c r="AD1392" s="33" t="s">
        <v>11803</v>
      </c>
      <c r="AE1392" s="33" t="s">
        <v>21984</v>
      </c>
      <c r="AF1392" s="33" t="s">
        <v>21985</v>
      </c>
      <c r="AG1392" s="33" t="s">
        <v>21986</v>
      </c>
      <c r="AH1392" s="33" t="s">
        <v>21987</v>
      </c>
      <c r="AI1392" s="33" t="s">
        <v>21988</v>
      </c>
      <c r="AJ1392" s="33" t="s">
        <v>21989</v>
      </c>
      <c r="AK1392" s="33" t="s">
        <v>21906</v>
      </c>
      <c r="AL1392" s="33"/>
      <c r="AM1392" s="33"/>
      <c r="AN1392" s="33" t="s">
        <v>13737</v>
      </c>
      <c r="AO1392" s="33"/>
      <c r="AP1392" s="33" t="s">
        <v>11318</v>
      </c>
      <c r="AQ1392" s="33">
        <v>0</v>
      </c>
      <c r="AR1392" s="33"/>
      <c r="AS1392" s="33"/>
      <c r="AT1392" s="33"/>
      <c r="AU1392" s="33"/>
      <c r="AV1392" s="33"/>
      <c r="AW1392" s="33"/>
      <c r="AX1392" s="33"/>
      <c r="AY1392" s="33"/>
      <c r="AZ1392" s="33"/>
      <c r="BA1392" s="33"/>
      <c r="BB1392" s="33"/>
      <c r="BC1392" s="33" t="s">
        <v>11306</v>
      </c>
      <c r="BD1392" s="33" t="s">
        <v>11318</v>
      </c>
      <c r="BE1392" s="33"/>
      <c r="BF1392" s="33"/>
      <c r="BG1392" s="33"/>
      <c r="BH1392" s="33"/>
      <c r="BI1392" s="33"/>
      <c r="BJ1392" s="33">
        <v>0</v>
      </c>
      <c r="BK1392" s="33" t="s">
        <v>31</v>
      </c>
      <c r="BL1392" s="33"/>
      <c r="BM1392" s="33" t="s">
        <v>22260</v>
      </c>
    </row>
    <row r="1393" spans="1:65" x14ac:dyDescent="0.25">
      <c r="A1393" s="33" t="s">
        <v>21990</v>
      </c>
      <c r="B1393" s="33" t="s">
        <v>21991</v>
      </c>
      <c r="C1393" s="33" t="s">
        <v>21992</v>
      </c>
      <c r="D1393" s="33" t="s">
        <v>11302</v>
      </c>
      <c r="E1393" s="33"/>
      <c r="F1393" s="33" t="s">
        <v>11550</v>
      </c>
      <c r="G1393" s="33">
        <v>34.57</v>
      </c>
      <c r="H1393" s="33">
        <v>0</v>
      </c>
      <c r="I1393" s="33"/>
      <c r="J1393" s="33" t="s">
        <v>11304</v>
      </c>
      <c r="K1393" s="33" t="s">
        <v>11306</v>
      </c>
      <c r="L1393" s="33">
        <v>0</v>
      </c>
      <c r="M1393" s="33"/>
      <c r="N1393" s="33"/>
      <c r="O1393" s="33"/>
      <c r="P1393" s="33" t="s">
        <v>11306</v>
      </c>
      <c r="Q1393" s="33" t="s">
        <v>11306</v>
      </c>
      <c r="R1393" s="33">
        <v>0.18</v>
      </c>
      <c r="S1393" s="33">
        <v>0.18</v>
      </c>
      <c r="T1393" s="33"/>
      <c r="U1393" s="33"/>
      <c r="V1393" s="33"/>
      <c r="W1393" s="33"/>
      <c r="X1393" s="33"/>
      <c r="Y1393" s="33" t="s">
        <v>11308</v>
      </c>
      <c r="Z1393" s="33">
        <v>155</v>
      </c>
      <c r="AA1393" s="33">
        <v>5</v>
      </c>
      <c r="AB1393" s="33">
        <v>3</v>
      </c>
      <c r="AC1393" s="33">
        <v>0</v>
      </c>
      <c r="AD1393" s="33" t="s">
        <v>11803</v>
      </c>
      <c r="AE1393" s="33"/>
      <c r="AF1393" s="33"/>
      <c r="AG1393" s="33"/>
      <c r="AH1393" s="33"/>
      <c r="AI1393" s="33"/>
      <c r="AJ1393" s="33"/>
      <c r="AK1393" s="33" t="s">
        <v>21906</v>
      </c>
      <c r="AL1393" s="33"/>
      <c r="AM1393" s="33"/>
      <c r="AN1393" s="33" t="s">
        <v>21993</v>
      </c>
      <c r="AO1393" s="33"/>
      <c r="AP1393" s="33" t="s">
        <v>11318</v>
      </c>
      <c r="AQ1393" s="33">
        <v>0</v>
      </c>
      <c r="AR1393" s="33"/>
      <c r="AS1393" s="33"/>
      <c r="AT1393" s="33"/>
      <c r="AU1393" s="33"/>
      <c r="AV1393" s="33"/>
      <c r="AW1393" s="33"/>
      <c r="AX1393" s="33"/>
      <c r="AY1393" s="33"/>
      <c r="AZ1393" s="33"/>
      <c r="BA1393" s="33"/>
      <c r="BB1393" s="33"/>
      <c r="BC1393" s="33" t="s">
        <v>11306</v>
      </c>
      <c r="BD1393" s="33" t="s">
        <v>11318</v>
      </c>
      <c r="BE1393" s="33"/>
      <c r="BF1393" s="33"/>
      <c r="BG1393" s="33"/>
      <c r="BH1393" s="33"/>
      <c r="BI1393" s="33"/>
      <c r="BJ1393" s="33">
        <v>0</v>
      </c>
      <c r="BK1393" s="33" t="s">
        <v>31</v>
      </c>
      <c r="BL1393" s="33"/>
      <c r="BM1393" s="33" t="s">
        <v>22260</v>
      </c>
    </row>
    <row r="1394" spans="1:65" x14ac:dyDescent="0.25">
      <c r="A1394" s="33" t="s">
        <v>21994</v>
      </c>
      <c r="B1394" s="33" t="s">
        <v>21995</v>
      </c>
      <c r="C1394" s="33" t="s">
        <v>21996</v>
      </c>
      <c r="D1394" s="33" t="s">
        <v>11302</v>
      </c>
      <c r="E1394" s="33"/>
      <c r="F1394" s="33" t="s">
        <v>11550</v>
      </c>
      <c r="G1394" s="33">
        <v>34.57</v>
      </c>
      <c r="H1394" s="33">
        <v>0</v>
      </c>
      <c r="I1394" s="33"/>
      <c r="J1394" s="33" t="s">
        <v>11304</v>
      </c>
      <c r="K1394" s="33" t="s">
        <v>11306</v>
      </c>
      <c r="L1394" s="33">
        <v>0</v>
      </c>
      <c r="M1394" s="33"/>
      <c r="N1394" s="33"/>
      <c r="O1394" s="33"/>
      <c r="P1394" s="33" t="s">
        <v>11306</v>
      </c>
      <c r="Q1394" s="33" t="s">
        <v>11306</v>
      </c>
      <c r="R1394" s="33">
        <v>0.18</v>
      </c>
      <c r="S1394" s="33">
        <v>0.18</v>
      </c>
      <c r="T1394" s="33"/>
      <c r="U1394" s="33"/>
      <c r="V1394" s="33"/>
      <c r="W1394" s="33"/>
      <c r="X1394" s="33"/>
      <c r="Y1394" s="33" t="s">
        <v>11308</v>
      </c>
      <c r="Z1394" s="33">
        <v>155</v>
      </c>
      <c r="AA1394" s="33">
        <v>5</v>
      </c>
      <c r="AB1394" s="33">
        <v>3</v>
      </c>
      <c r="AC1394" s="33">
        <v>0</v>
      </c>
      <c r="AD1394" s="33" t="s">
        <v>11803</v>
      </c>
      <c r="AE1394" s="33"/>
      <c r="AF1394" s="33"/>
      <c r="AG1394" s="33"/>
      <c r="AH1394" s="33"/>
      <c r="AI1394" s="33"/>
      <c r="AJ1394" s="33"/>
      <c r="AK1394" s="33" t="s">
        <v>21906</v>
      </c>
      <c r="AL1394" s="33"/>
      <c r="AM1394" s="33"/>
      <c r="AN1394" s="33" t="s">
        <v>21993</v>
      </c>
      <c r="AO1394" s="33"/>
      <c r="AP1394" s="33" t="s">
        <v>11318</v>
      </c>
      <c r="AQ1394" s="33">
        <v>0</v>
      </c>
      <c r="AR1394" s="33"/>
      <c r="AS1394" s="33"/>
      <c r="AT1394" s="33"/>
      <c r="AU1394" s="33"/>
      <c r="AV1394" s="33"/>
      <c r="AW1394" s="33"/>
      <c r="AX1394" s="33"/>
      <c r="AY1394" s="33"/>
      <c r="AZ1394" s="33"/>
      <c r="BA1394" s="33"/>
      <c r="BB1394" s="33"/>
      <c r="BC1394" s="33" t="s">
        <v>11306</v>
      </c>
      <c r="BD1394" s="33" t="s">
        <v>11318</v>
      </c>
      <c r="BE1394" s="33"/>
      <c r="BF1394" s="33"/>
      <c r="BG1394" s="33"/>
      <c r="BH1394" s="33"/>
      <c r="BI1394" s="33"/>
      <c r="BJ1394" s="33">
        <v>0</v>
      </c>
      <c r="BK1394" s="33" t="s">
        <v>31</v>
      </c>
      <c r="BL1394" s="33"/>
      <c r="BM1394" s="33" t="s">
        <v>22260</v>
      </c>
    </row>
    <row r="1395" spans="1:65" x14ac:dyDescent="0.25">
      <c r="A1395" s="33" t="s">
        <v>13900</v>
      </c>
      <c r="B1395" s="33" t="s">
        <v>13901</v>
      </c>
      <c r="C1395" s="33" t="s">
        <v>13902</v>
      </c>
      <c r="D1395" s="33" t="s">
        <v>11302</v>
      </c>
      <c r="E1395" s="33"/>
      <c r="F1395" s="33" t="s">
        <v>11867</v>
      </c>
      <c r="G1395" s="33">
        <v>72.56</v>
      </c>
      <c r="H1395" s="33">
        <v>0</v>
      </c>
      <c r="I1395" s="33"/>
      <c r="J1395" s="33" t="s">
        <v>11304</v>
      </c>
      <c r="K1395" s="33" t="s">
        <v>12153</v>
      </c>
      <c r="L1395" s="33">
        <v>0</v>
      </c>
      <c r="M1395" s="33"/>
      <c r="N1395" s="33"/>
      <c r="O1395" s="33"/>
      <c r="P1395" s="33" t="s">
        <v>11306</v>
      </c>
      <c r="Q1395" s="33" t="s">
        <v>11306</v>
      </c>
      <c r="R1395" s="33">
        <v>0.3</v>
      </c>
      <c r="S1395" s="33">
        <v>0.5</v>
      </c>
      <c r="T1395" s="33"/>
      <c r="U1395" s="33"/>
      <c r="V1395" s="33" t="s">
        <v>13903</v>
      </c>
      <c r="W1395" s="33"/>
      <c r="X1395" s="33"/>
      <c r="Y1395" s="33" t="s">
        <v>11308</v>
      </c>
      <c r="Z1395" s="33">
        <v>20</v>
      </c>
      <c r="AA1395" s="33">
        <v>20</v>
      </c>
      <c r="AB1395" s="33">
        <v>20</v>
      </c>
      <c r="AC1395" s="33">
        <v>0</v>
      </c>
      <c r="AD1395" s="33" t="s">
        <v>11803</v>
      </c>
      <c r="AE1395" s="33"/>
      <c r="AF1395" s="33"/>
      <c r="AG1395" s="33"/>
      <c r="AH1395" s="33"/>
      <c r="AI1395" s="33"/>
      <c r="AJ1395" s="33"/>
      <c r="AK1395" s="33"/>
      <c r="AL1395" s="33"/>
      <c r="AM1395" s="33"/>
      <c r="AN1395" s="33" t="s">
        <v>12158</v>
      </c>
      <c r="AO1395" s="33"/>
      <c r="AP1395" s="33" t="s">
        <v>11318</v>
      </c>
      <c r="AQ1395" s="33">
        <v>0</v>
      </c>
      <c r="AR1395" s="33"/>
      <c r="AS1395" s="33"/>
      <c r="AT1395" s="33"/>
      <c r="AU1395" s="33"/>
      <c r="AV1395" s="33"/>
      <c r="AW1395" s="33"/>
      <c r="AX1395" s="33"/>
      <c r="AY1395" s="33"/>
      <c r="AZ1395" s="33"/>
      <c r="BA1395" s="33"/>
      <c r="BB1395" s="33"/>
      <c r="BC1395" s="33" t="s">
        <v>11306</v>
      </c>
      <c r="BD1395" s="33" t="s">
        <v>11318</v>
      </c>
      <c r="BE1395" s="33"/>
      <c r="BF1395" s="33"/>
      <c r="BG1395" s="33"/>
      <c r="BH1395" s="33"/>
      <c r="BI1395" s="33"/>
      <c r="BJ1395" s="33">
        <v>0</v>
      </c>
      <c r="BK1395" s="33" t="s">
        <v>31</v>
      </c>
      <c r="BL1395" s="33"/>
      <c r="BM1395" s="33" t="s">
        <v>22258</v>
      </c>
    </row>
    <row r="1396" spans="1:65" x14ac:dyDescent="0.25">
      <c r="A1396" s="33" t="s">
        <v>22001</v>
      </c>
      <c r="B1396" s="33" t="s">
        <v>10168</v>
      </c>
      <c r="C1396" s="33" t="s">
        <v>22002</v>
      </c>
      <c r="D1396" s="33" t="s">
        <v>11302</v>
      </c>
      <c r="E1396" s="33" t="s">
        <v>11559</v>
      </c>
      <c r="F1396" s="33" t="s">
        <v>11550</v>
      </c>
      <c r="G1396" s="33">
        <v>52.79</v>
      </c>
      <c r="H1396" s="33">
        <v>0</v>
      </c>
      <c r="I1396" s="33"/>
      <c r="J1396" s="33" t="s">
        <v>11304</v>
      </c>
      <c r="K1396" s="33" t="s">
        <v>11341</v>
      </c>
      <c r="L1396" s="33">
        <v>52.79</v>
      </c>
      <c r="M1396" s="33"/>
      <c r="N1396" s="33" t="s">
        <v>11561</v>
      </c>
      <c r="O1396" s="33"/>
      <c r="P1396" s="33" t="s">
        <v>11306</v>
      </c>
      <c r="Q1396" s="33" t="s">
        <v>11306</v>
      </c>
      <c r="R1396" s="33">
        <v>1.5</v>
      </c>
      <c r="S1396" s="33">
        <v>1.5</v>
      </c>
      <c r="T1396" s="33" t="s">
        <v>22003</v>
      </c>
      <c r="U1396" s="33"/>
      <c r="V1396" s="33" t="s">
        <v>22004</v>
      </c>
      <c r="W1396" s="33"/>
      <c r="X1396" s="33"/>
      <c r="Y1396" s="33" t="s">
        <v>11308</v>
      </c>
      <c r="Z1396" s="33">
        <v>10</v>
      </c>
      <c r="AA1396" s="33">
        <v>30</v>
      </c>
      <c r="AB1396" s="33">
        <v>10</v>
      </c>
      <c r="AC1396" s="33">
        <v>0</v>
      </c>
      <c r="AD1396" s="33" t="s">
        <v>11803</v>
      </c>
      <c r="AE1396" s="33" t="s">
        <v>22005</v>
      </c>
      <c r="AF1396" s="33" t="s">
        <v>22006</v>
      </c>
      <c r="AG1396" s="33" t="s">
        <v>22007</v>
      </c>
      <c r="AH1396" s="33" t="s">
        <v>22008</v>
      </c>
      <c r="AI1396" s="33" t="s">
        <v>22009</v>
      </c>
      <c r="AJ1396" s="33" t="s">
        <v>22010</v>
      </c>
      <c r="AK1396" s="33" t="s">
        <v>11570</v>
      </c>
      <c r="AL1396" s="33"/>
      <c r="AM1396" s="33"/>
      <c r="AN1396" s="33" t="s">
        <v>22011</v>
      </c>
      <c r="AO1396" s="33" t="s">
        <v>11386</v>
      </c>
      <c r="AP1396" s="33" t="s">
        <v>11318</v>
      </c>
      <c r="AQ1396" s="33">
        <v>0</v>
      </c>
      <c r="AR1396" s="33"/>
      <c r="AS1396" s="33"/>
      <c r="AT1396" s="33"/>
      <c r="AU1396" s="33"/>
      <c r="AV1396" s="33"/>
      <c r="AW1396" s="33"/>
      <c r="AX1396" s="33"/>
      <c r="AY1396" s="33"/>
      <c r="AZ1396" s="33"/>
      <c r="BA1396" s="33"/>
      <c r="BB1396" s="33"/>
      <c r="BC1396" s="33" t="s">
        <v>11306</v>
      </c>
      <c r="BD1396" s="33" t="s">
        <v>11318</v>
      </c>
      <c r="BE1396" s="33" t="s">
        <v>12153</v>
      </c>
      <c r="BF1396" s="33"/>
      <c r="BG1396" s="33"/>
      <c r="BH1396" s="33"/>
      <c r="BI1396" s="33"/>
      <c r="BJ1396" s="33">
        <v>0</v>
      </c>
      <c r="BK1396" s="33" t="s">
        <v>31</v>
      </c>
      <c r="BL1396" s="33"/>
      <c r="BM1396" s="33" t="s">
        <v>22260</v>
      </c>
    </row>
    <row r="1397" spans="1:65" x14ac:dyDescent="0.25">
      <c r="A1397" s="33" t="s">
        <v>22012</v>
      </c>
      <c r="B1397" s="33" t="s">
        <v>9211</v>
      </c>
      <c r="C1397" s="33" t="s">
        <v>22013</v>
      </c>
      <c r="D1397" s="33" t="s">
        <v>11302</v>
      </c>
      <c r="E1397" s="33" t="s">
        <v>11559</v>
      </c>
      <c r="F1397" s="33" t="s">
        <v>11550</v>
      </c>
      <c r="G1397" s="33">
        <v>20.61</v>
      </c>
      <c r="H1397" s="33">
        <v>0</v>
      </c>
      <c r="I1397" s="33"/>
      <c r="J1397" s="33" t="s">
        <v>11304</v>
      </c>
      <c r="K1397" s="33" t="s">
        <v>11306</v>
      </c>
      <c r="L1397" s="33">
        <v>20.61</v>
      </c>
      <c r="M1397" s="33"/>
      <c r="N1397" s="33" t="s">
        <v>11561</v>
      </c>
      <c r="O1397" s="33"/>
      <c r="P1397" s="33" t="s">
        <v>11306</v>
      </c>
      <c r="Q1397" s="33" t="s">
        <v>11306</v>
      </c>
      <c r="R1397" s="33">
        <v>0.4</v>
      </c>
      <c r="S1397" s="33">
        <v>0.4</v>
      </c>
      <c r="T1397" s="33" t="s">
        <v>22014</v>
      </c>
      <c r="U1397" s="33"/>
      <c r="V1397" s="33" t="s">
        <v>22015</v>
      </c>
      <c r="W1397" s="33"/>
      <c r="X1397" s="33"/>
      <c r="Y1397" s="33" t="s">
        <v>11308</v>
      </c>
      <c r="Z1397" s="33">
        <v>10</v>
      </c>
      <c r="AA1397" s="33">
        <v>28</v>
      </c>
      <c r="AB1397" s="33">
        <v>7</v>
      </c>
      <c r="AC1397" s="33">
        <v>0</v>
      </c>
      <c r="AD1397" s="33" t="s">
        <v>11803</v>
      </c>
      <c r="AE1397" s="33" t="s">
        <v>22016</v>
      </c>
      <c r="AF1397" s="33" t="s">
        <v>22017</v>
      </c>
      <c r="AG1397" s="33" t="s">
        <v>22018</v>
      </c>
      <c r="AH1397" s="33" t="s">
        <v>22019</v>
      </c>
      <c r="AI1397" s="33" t="s">
        <v>22020</v>
      </c>
      <c r="AJ1397" s="33" t="s">
        <v>22021</v>
      </c>
      <c r="AK1397" s="33" t="s">
        <v>11570</v>
      </c>
      <c r="AL1397" s="33"/>
      <c r="AM1397" s="33"/>
      <c r="AN1397" s="33"/>
      <c r="AO1397" s="33" t="s">
        <v>11386</v>
      </c>
      <c r="AP1397" s="33" t="s">
        <v>11318</v>
      </c>
      <c r="AQ1397" s="33">
        <v>0</v>
      </c>
      <c r="AR1397" s="33"/>
      <c r="AS1397" s="33"/>
      <c r="AT1397" s="33"/>
      <c r="AU1397" s="33"/>
      <c r="AV1397" s="33"/>
      <c r="AW1397" s="33"/>
      <c r="AX1397" s="33"/>
      <c r="AY1397" s="33"/>
      <c r="AZ1397" s="33"/>
      <c r="BA1397" s="33"/>
      <c r="BB1397" s="33"/>
      <c r="BC1397" s="33" t="s">
        <v>11306</v>
      </c>
      <c r="BD1397" s="33" t="s">
        <v>11318</v>
      </c>
      <c r="BE1397" s="33" t="s">
        <v>12153</v>
      </c>
      <c r="BF1397" s="33"/>
      <c r="BG1397" s="33"/>
      <c r="BH1397" s="33"/>
      <c r="BI1397" s="33"/>
      <c r="BJ1397" s="33">
        <v>0</v>
      </c>
      <c r="BK1397" s="33" t="s">
        <v>31</v>
      </c>
      <c r="BL1397" s="33"/>
      <c r="BM1397" s="33" t="s">
        <v>22260</v>
      </c>
    </row>
    <row r="1398" spans="1:65" x14ac:dyDescent="0.25">
      <c r="A1398" s="33" t="s">
        <v>22022</v>
      </c>
      <c r="B1398" s="33" t="s">
        <v>8440</v>
      </c>
      <c r="C1398" s="33" t="s">
        <v>22023</v>
      </c>
      <c r="D1398" s="33" t="s">
        <v>11302</v>
      </c>
      <c r="E1398" s="33" t="s">
        <v>11559</v>
      </c>
      <c r="F1398" s="33" t="s">
        <v>11550</v>
      </c>
      <c r="G1398" s="33">
        <v>71.650000000000006</v>
      </c>
      <c r="H1398" s="33">
        <v>0</v>
      </c>
      <c r="I1398" s="33"/>
      <c r="J1398" s="33" t="s">
        <v>11304</v>
      </c>
      <c r="K1398" s="33" t="s">
        <v>11560</v>
      </c>
      <c r="L1398" s="33">
        <v>71.650000000000006</v>
      </c>
      <c r="M1398" s="33"/>
      <c r="N1398" s="33" t="s">
        <v>11561</v>
      </c>
      <c r="O1398" s="33"/>
      <c r="P1398" s="33" t="s">
        <v>11306</v>
      </c>
      <c r="Q1398" s="33" t="s">
        <v>11306</v>
      </c>
      <c r="R1398" s="33">
        <v>1.6</v>
      </c>
      <c r="S1398" s="33">
        <v>1.6</v>
      </c>
      <c r="T1398" s="33" t="s">
        <v>22024</v>
      </c>
      <c r="U1398" s="33" t="s">
        <v>22024</v>
      </c>
      <c r="V1398" s="33" t="s">
        <v>22025</v>
      </c>
      <c r="W1398" s="33"/>
      <c r="X1398" s="33"/>
      <c r="Y1398" s="33" t="s">
        <v>11308</v>
      </c>
      <c r="Z1398" s="33">
        <v>10</v>
      </c>
      <c r="AA1398" s="33">
        <v>30</v>
      </c>
      <c r="AB1398" s="33">
        <v>10</v>
      </c>
      <c r="AC1398" s="33">
        <v>0</v>
      </c>
      <c r="AD1398" s="33" t="s">
        <v>11803</v>
      </c>
      <c r="AE1398" s="33" t="s">
        <v>22026</v>
      </c>
      <c r="AF1398" s="33" t="s">
        <v>22027</v>
      </c>
      <c r="AG1398" s="33" t="s">
        <v>22028</v>
      </c>
      <c r="AH1398" s="33" t="s">
        <v>22029</v>
      </c>
      <c r="AI1398" s="33" t="s">
        <v>22030</v>
      </c>
      <c r="AJ1398" s="33" t="s">
        <v>22031</v>
      </c>
      <c r="AK1398" s="33" t="s">
        <v>11570</v>
      </c>
      <c r="AL1398" s="33"/>
      <c r="AM1398" s="33"/>
      <c r="AN1398" s="33" t="s">
        <v>11556</v>
      </c>
      <c r="AO1398" s="33" t="s">
        <v>11386</v>
      </c>
      <c r="AP1398" s="33" t="s">
        <v>11318</v>
      </c>
      <c r="AQ1398" s="33">
        <v>0</v>
      </c>
      <c r="AR1398" s="33"/>
      <c r="AS1398" s="33"/>
      <c r="AT1398" s="33"/>
      <c r="AU1398" s="33"/>
      <c r="AV1398" s="33"/>
      <c r="AW1398" s="33"/>
      <c r="AX1398" s="33"/>
      <c r="AY1398" s="33"/>
      <c r="AZ1398" s="33"/>
      <c r="BA1398" s="33"/>
      <c r="BB1398" s="33"/>
      <c r="BC1398" s="33" t="s">
        <v>11306</v>
      </c>
      <c r="BD1398" s="33" t="s">
        <v>11318</v>
      </c>
      <c r="BE1398" s="33"/>
      <c r="BF1398" s="33"/>
      <c r="BG1398" s="33"/>
      <c r="BH1398" s="33"/>
      <c r="BI1398" s="33"/>
      <c r="BJ1398" s="33">
        <v>0</v>
      </c>
      <c r="BK1398" s="33" t="s">
        <v>31</v>
      </c>
      <c r="BL1398" s="33"/>
      <c r="BM1398" s="33" t="s">
        <v>22260</v>
      </c>
    </row>
    <row r="1399" spans="1:65" x14ac:dyDescent="0.25">
      <c r="A1399" s="33" t="s">
        <v>22032</v>
      </c>
      <c r="B1399" s="33" t="s">
        <v>8427</v>
      </c>
      <c r="C1399" s="33" t="s">
        <v>22033</v>
      </c>
      <c r="D1399" s="33" t="s">
        <v>11302</v>
      </c>
      <c r="E1399" s="33" t="s">
        <v>12235</v>
      </c>
      <c r="F1399" s="33" t="s">
        <v>11550</v>
      </c>
      <c r="G1399" s="33">
        <v>36.979999999999997</v>
      </c>
      <c r="H1399" s="33">
        <v>0</v>
      </c>
      <c r="I1399" s="33"/>
      <c r="J1399" s="33" t="s">
        <v>11304</v>
      </c>
      <c r="K1399" s="33" t="s">
        <v>11306</v>
      </c>
      <c r="L1399" s="33">
        <v>18.649999999999999</v>
      </c>
      <c r="M1399" s="33"/>
      <c r="N1399" s="33" t="s">
        <v>11561</v>
      </c>
      <c r="O1399" s="33"/>
      <c r="P1399" s="33" t="s">
        <v>11306</v>
      </c>
      <c r="Q1399" s="33" t="s">
        <v>11306</v>
      </c>
      <c r="R1399" s="33">
        <v>1.5</v>
      </c>
      <c r="S1399" s="33">
        <v>1.5</v>
      </c>
      <c r="T1399" s="33" t="s">
        <v>22034</v>
      </c>
      <c r="U1399" s="33"/>
      <c r="V1399" s="33" t="s">
        <v>22035</v>
      </c>
      <c r="W1399" s="33"/>
      <c r="X1399" s="33"/>
      <c r="Y1399" s="33" t="s">
        <v>11308</v>
      </c>
      <c r="Z1399" s="33">
        <v>10</v>
      </c>
      <c r="AA1399" s="33">
        <v>29</v>
      </c>
      <c r="AB1399" s="33">
        <v>10</v>
      </c>
      <c r="AC1399" s="33">
        <v>0</v>
      </c>
      <c r="AD1399" s="33" t="s">
        <v>11803</v>
      </c>
      <c r="AE1399" s="33" t="s">
        <v>22036</v>
      </c>
      <c r="AF1399" s="33" t="s">
        <v>22037</v>
      </c>
      <c r="AG1399" s="33" t="s">
        <v>22038</v>
      </c>
      <c r="AH1399" s="33" t="s">
        <v>22039</v>
      </c>
      <c r="AI1399" s="33" t="s">
        <v>22040</v>
      </c>
      <c r="AJ1399" s="33" t="s">
        <v>22041</v>
      </c>
      <c r="AK1399" s="33" t="s">
        <v>11570</v>
      </c>
      <c r="AL1399" s="33"/>
      <c r="AM1399" s="33"/>
      <c r="AN1399" s="33"/>
      <c r="AO1399" s="33" t="s">
        <v>11386</v>
      </c>
      <c r="AP1399" s="33" t="s">
        <v>11318</v>
      </c>
      <c r="AQ1399" s="33">
        <v>0</v>
      </c>
      <c r="AR1399" s="33"/>
      <c r="AS1399" s="33"/>
      <c r="AT1399" s="33"/>
      <c r="AU1399" s="33"/>
      <c r="AV1399" s="33"/>
      <c r="AW1399" s="33"/>
      <c r="AX1399" s="33"/>
      <c r="AY1399" s="33"/>
      <c r="AZ1399" s="33"/>
      <c r="BA1399" s="33"/>
      <c r="BB1399" s="33"/>
      <c r="BC1399" s="33" t="s">
        <v>11306</v>
      </c>
      <c r="BD1399" s="33" t="s">
        <v>11318</v>
      </c>
      <c r="BE1399" s="33" t="s">
        <v>12153</v>
      </c>
      <c r="BF1399" s="33"/>
      <c r="BG1399" s="33"/>
      <c r="BH1399" s="33"/>
      <c r="BI1399" s="33"/>
      <c r="BJ1399" s="33">
        <v>0</v>
      </c>
      <c r="BK1399" s="33" t="s">
        <v>31</v>
      </c>
      <c r="BL1399" s="33"/>
      <c r="BM1399" s="33" t="s">
        <v>22260</v>
      </c>
    </row>
    <row r="1400" spans="1:65" x14ac:dyDescent="0.25">
      <c r="A1400" s="33" t="s">
        <v>13904</v>
      </c>
      <c r="B1400" s="33" t="s">
        <v>13905</v>
      </c>
      <c r="C1400" s="33" t="s">
        <v>13906</v>
      </c>
      <c r="D1400" s="33" t="s">
        <v>11302</v>
      </c>
      <c r="E1400" s="33"/>
      <c r="F1400" s="33" t="s">
        <v>11867</v>
      </c>
      <c r="G1400" s="33">
        <v>37.49</v>
      </c>
      <c r="H1400" s="33">
        <v>0</v>
      </c>
      <c r="I1400" s="33"/>
      <c r="J1400" s="33" t="s">
        <v>11304</v>
      </c>
      <c r="K1400" s="33" t="s">
        <v>12197</v>
      </c>
      <c r="L1400" s="33">
        <v>0</v>
      </c>
      <c r="M1400" s="33"/>
      <c r="N1400" s="33"/>
      <c r="O1400" s="33"/>
      <c r="P1400" s="33" t="s">
        <v>11306</v>
      </c>
      <c r="Q1400" s="33" t="s">
        <v>11306</v>
      </c>
      <c r="R1400" s="33">
        <v>0.3</v>
      </c>
      <c r="S1400" s="33">
        <v>0.5</v>
      </c>
      <c r="T1400" s="33"/>
      <c r="U1400" s="33"/>
      <c r="V1400" s="33" t="s">
        <v>13907</v>
      </c>
      <c r="W1400" s="33"/>
      <c r="X1400" s="33"/>
      <c r="Y1400" s="33" t="s">
        <v>11308</v>
      </c>
      <c r="Z1400" s="33">
        <v>20</v>
      </c>
      <c r="AA1400" s="33">
        <v>20</v>
      </c>
      <c r="AB1400" s="33">
        <v>20</v>
      </c>
      <c r="AC1400" s="33">
        <v>0</v>
      </c>
      <c r="AD1400" s="33" t="s">
        <v>11803</v>
      </c>
      <c r="AE1400" s="33"/>
      <c r="AF1400" s="33"/>
      <c r="AG1400" s="33"/>
      <c r="AH1400" s="33"/>
      <c r="AI1400" s="33"/>
      <c r="AJ1400" s="33"/>
      <c r="AK1400" s="33"/>
      <c r="AL1400" s="33"/>
      <c r="AM1400" s="33"/>
      <c r="AN1400" s="33" t="s">
        <v>12158</v>
      </c>
      <c r="AO1400" s="33"/>
      <c r="AP1400" s="33" t="s">
        <v>11318</v>
      </c>
      <c r="AQ1400" s="33">
        <v>0</v>
      </c>
      <c r="AR1400" s="33"/>
      <c r="AS1400" s="33"/>
      <c r="AT1400" s="33"/>
      <c r="AU1400" s="33"/>
      <c r="AV1400" s="33"/>
      <c r="AW1400" s="33"/>
      <c r="AX1400" s="33"/>
      <c r="AY1400" s="33"/>
      <c r="AZ1400" s="33"/>
      <c r="BA1400" s="33"/>
      <c r="BB1400" s="33"/>
      <c r="BC1400" s="33" t="s">
        <v>11306</v>
      </c>
      <c r="BD1400" s="33" t="s">
        <v>11318</v>
      </c>
      <c r="BE1400" s="33"/>
      <c r="BF1400" s="33"/>
      <c r="BG1400" s="33"/>
      <c r="BH1400" s="33"/>
      <c r="BI1400" s="33"/>
      <c r="BJ1400" s="33">
        <v>0</v>
      </c>
      <c r="BK1400" s="33" t="s">
        <v>31</v>
      </c>
      <c r="BL1400" s="33"/>
      <c r="BM1400" s="33" t="s">
        <v>22258</v>
      </c>
    </row>
    <row r="1401" spans="1:65" x14ac:dyDescent="0.25">
      <c r="A1401" s="33" t="s">
        <v>13908</v>
      </c>
      <c r="B1401" s="33" t="s">
        <v>13909</v>
      </c>
      <c r="C1401" s="33" t="s">
        <v>13910</v>
      </c>
      <c r="D1401" s="33" t="s">
        <v>11302</v>
      </c>
      <c r="E1401" s="33"/>
      <c r="F1401" s="33" t="s">
        <v>11867</v>
      </c>
      <c r="G1401" s="33">
        <v>17.739999999999998</v>
      </c>
      <c r="H1401" s="33">
        <v>0</v>
      </c>
      <c r="I1401" s="33"/>
      <c r="J1401" s="33" t="s">
        <v>11304</v>
      </c>
      <c r="K1401" s="33" t="s">
        <v>12153</v>
      </c>
      <c r="L1401" s="33">
        <v>0</v>
      </c>
      <c r="M1401" s="33"/>
      <c r="N1401" s="33"/>
      <c r="O1401" s="33"/>
      <c r="P1401" s="33" t="s">
        <v>11306</v>
      </c>
      <c r="Q1401" s="33" t="s">
        <v>11306</v>
      </c>
      <c r="R1401" s="33">
        <v>0.3</v>
      </c>
      <c r="S1401" s="33">
        <v>0.5</v>
      </c>
      <c r="T1401" s="33"/>
      <c r="U1401" s="33"/>
      <c r="V1401" s="33" t="s">
        <v>13911</v>
      </c>
      <c r="W1401" s="33"/>
      <c r="X1401" s="33"/>
      <c r="Y1401" s="33" t="s">
        <v>11308</v>
      </c>
      <c r="Z1401" s="33">
        <v>20</v>
      </c>
      <c r="AA1401" s="33">
        <v>20</v>
      </c>
      <c r="AB1401" s="33">
        <v>20</v>
      </c>
      <c r="AC1401" s="33">
        <v>0</v>
      </c>
      <c r="AD1401" s="33" t="s">
        <v>11803</v>
      </c>
      <c r="AE1401" s="33" t="s">
        <v>13912</v>
      </c>
      <c r="AF1401" s="33" t="s">
        <v>13913</v>
      </c>
      <c r="AG1401" s="33"/>
      <c r="AH1401" s="33"/>
      <c r="AI1401" s="33"/>
      <c r="AJ1401" s="33"/>
      <c r="AK1401" s="33" t="s">
        <v>12171</v>
      </c>
      <c r="AL1401" s="33"/>
      <c r="AM1401" s="33"/>
      <c r="AN1401" s="33" t="s">
        <v>12158</v>
      </c>
      <c r="AO1401" s="33" t="s">
        <v>11627</v>
      </c>
      <c r="AP1401" s="33" t="s">
        <v>11318</v>
      </c>
      <c r="AQ1401" s="33">
        <v>0</v>
      </c>
      <c r="AR1401" s="33"/>
      <c r="AS1401" s="33"/>
      <c r="AT1401" s="33"/>
      <c r="AU1401" s="33"/>
      <c r="AV1401" s="33"/>
      <c r="AW1401" s="33"/>
      <c r="AX1401" s="33"/>
      <c r="AY1401" s="33"/>
      <c r="AZ1401" s="33"/>
      <c r="BA1401" s="33"/>
      <c r="BB1401" s="33"/>
      <c r="BC1401" s="33" t="s">
        <v>11306</v>
      </c>
      <c r="BD1401" s="33" t="s">
        <v>11318</v>
      </c>
      <c r="BE1401" s="33"/>
      <c r="BF1401" s="33"/>
      <c r="BG1401" s="33"/>
      <c r="BH1401" s="33"/>
      <c r="BI1401" s="33"/>
      <c r="BJ1401" s="33">
        <v>0</v>
      </c>
      <c r="BK1401" s="33" t="s">
        <v>31</v>
      </c>
      <c r="BL1401" s="33"/>
      <c r="BM1401" s="33" t="s">
        <v>22258</v>
      </c>
    </row>
    <row r="1402" spans="1:65" x14ac:dyDescent="0.25">
      <c r="A1402" s="33" t="s">
        <v>13914</v>
      </c>
      <c r="B1402" s="33" t="s">
        <v>13915</v>
      </c>
      <c r="C1402" s="33" t="s">
        <v>13916</v>
      </c>
      <c r="D1402" s="33" t="s">
        <v>11302</v>
      </c>
      <c r="E1402" s="33"/>
      <c r="F1402" s="33" t="s">
        <v>11867</v>
      </c>
      <c r="G1402" s="33">
        <v>17.739999999999998</v>
      </c>
      <c r="H1402" s="33">
        <v>0</v>
      </c>
      <c r="I1402" s="33"/>
      <c r="J1402" s="33" t="s">
        <v>11304</v>
      </c>
      <c r="K1402" s="33" t="s">
        <v>11306</v>
      </c>
      <c r="L1402" s="33">
        <v>0</v>
      </c>
      <c r="M1402" s="33"/>
      <c r="N1402" s="33"/>
      <c r="O1402" s="33"/>
      <c r="P1402" s="33" t="s">
        <v>11306</v>
      </c>
      <c r="Q1402" s="33" t="s">
        <v>11306</v>
      </c>
      <c r="R1402" s="33">
        <v>0.3</v>
      </c>
      <c r="S1402" s="33">
        <v>0.5</v>
      </c>
      <c r="T1402" s="33"/>
      <c r="U1402" s="33"/>
      <c r="V1402" s="33" t="s">
        <v>13917</v>
      </c>
      <c r="W1402" s="33"/>
      <c r="X1402" s="33"/>
      <c r="Y1402" s="33" t="s">
        <v>11308</v>
      </c>
      <c r="Z1402" s="33">
        <v>20</v>
      </c>
      <c r="AA1402" s="33">
        <v>20</v>
      </c>
      <c r="AB1402" s="33">
        <v>20</v>
      </c>
      <c r="AC1402" s="33">
        <v>0</v>
      </c>
      <c r="AD1402" s="33" t="s">
        <v>11803</v>
      </c>
      <c r="AE1402" s="33" t="s">
        <v>13918</v>
      </c>
      <c r="AF1402" s="33" t="s">
        <v>13919</v>
      </c>
      <c r="AG1402" s="33" t="s">
        <v>13920</v>
      </c>
      <c r="AH1402" s="33"/>
      <c r="AI1402" s="33"/>
      <c r="AJ1402" s="33"/>
      <c r="AK1402" s="33" t="s">
        <v>12171</v>
      </c>
      <c r="AL1402" s="33"/>
      <c r="AM1402" s="33"/>
      <c r="AN1402" s="33" t="s">
        <v>12158</v>
      </c>
      <c r="AO1402" s="33" t="s">
        <v>11627</v>
      </c>
      <c r="AP1402" s="33" t="s">
        <v>11318</v>
      </c>
      <c r="AQ1402" s="33">
        <v>0</v>
      </c>
      <c r="AR1402" s="33"/>
      <c r="AS1402" s="33"/>
      <c r="AT1402" s="33"/>
      <c r="AU1402" s="33"/>
      <c r="AV1402" s="33"/>
      <c r="AW1402" s="33"/>
      <c r="AX1402" s="33"/>
      <c r="AY1402" s="33"/>
      <c r="AZ1402" s="33"/>
      <c r="BA1402" s="33"/>
      <c r="BB1402" s="33"/>
      <c r="BC1402" s="33" t="s">
        <v>11306</v>
      </c>
      <c r="BD1402" s="33" t="s">
        <v>11318</v>
      </c>
      <c r="BE1402" s="33"/>
      <c r="BF1402" s="33"/>
      <c r="BG1402" s="33"/>
      <c r="BH1402" s="33"/>
      <c r="BI1402" s="33"/>
      <c r="BJ1402" s="33">
        <v>0</v>
      </c>
      <c r="BK1402" s="33" t="s">
        <v>31</v>
      </c>
      <c r="BL1402" s="33"/>
      <c r="BM1402" s="33" t="s">
        <v>22258</v>
      </c>
    </row>
    <row r="1403" spans="1:65" x14ac:dyDescent="0.25">
      <c r="A1403" s="33" t="s">
        <v>13921</v>
      </c>
      <c r="B1403" s="33" t="s">
        <v>13922</v>
      </c>
      <c r="C1403" s="33" t="s">
        <v>13923</v>
      </c>
      <c r="D1403" s="33" t="s">
        <v>11302</v>
      </c>
      <c r="E1403" s="33"/>
      <c r="F1403" s="33" t="s">
        <v>11867</v>
      </c>
      <c r="G1403" s="33">
        <v>50.39</v>
      </c>
      <c r="H1403" s="33">
        <v>0</v>
      </c>
      <c r="I1403" s="33"/>
      <c r="J1403" s="33" t="s">
        <v>11304</v>
      </c>
      <c r="K1403" s="33" t="s">
        <v>11306</v>
      </c>
      <c r="L1403" s="33">
        <v>0</v>
      </c>
      <c r="M1403" s="33"/>
      <c r="N1403" s="33"/>
      <c r="O1403" s="33"/>
      <c r="P1403" s="33" t="s">
        <v>11306</v>
      </c>
      <c r="Q1403" s="33" t="s">
        <v>11306</v>
      </c>
      <c r="R1403" s="33">
        <v>0.3</v>
      </c>
      <c r="S1403" s="33">
        <v>0.5</v>
      </c>
      <c r="T1403" s="33"/>
      <c r="U1403" s="33"/>
      <c r="V1403" s="33" t="s">
        <v>13924</v>
      </c>
      <c r="W1403" s="33"/>
      <c r="X1403" s="33"/>
      <c r="Y1403" s="33" t="s">
        <v>11308</v>
      </c>
      <c r="Z1403" s="33">
        <v>20</v>
      </c>
      <c r="AA1403" s="33">
        <v>20</v>
      </c>
      <c r="AB1403" s="33">
        <v>20</v>
      </c>
      <c r="AC1403" s="33">
        <v>0</v>
      </c>
      <c r="AD1403" s="33" t="s">
        <v>11803</v>
      </c>
      <c r="AE1403" s="33"/>
      <c r="AF1403" s="33"/>
      <c r="AG1403" s="33"/>
      <c r="AH1403" s="33"/>
      <c r="AI1403" s="33"/>
      <c r="AJ1403" s="33"/>
      <c r="AK1403" s="33"/>
      <c r="AL1403" s="33"/>
      <c r="AM1403" s="33"/>
      <c r="AN1403" s="33" t="s">
        <v>12158</v>
      </c>
      <c r="AO1403" s="33"/>
      <c r="AP1403" s="33" t="s">
        <v>11318</v>
      </c>
      <c r="AQ1403" s="33">
        <v>0</v>
      </c>
      <c r="AR1403" s="33"/>
      <c r="AS1403" s="33"/>
      <c r="AT1403" s="33"/>
      <c r="AU1403" s="33"/>
      <c r="AV1403" s="33"/>
      <c r="AW1403" s="33"/>
      <c r="AX1403" s="33"/>
      <c r="AY1403" s="33"/>
      <c r="AZ1403" s="33"/>
      <c r="BA1403" s="33"/>
      <c r="BB1403" s="33"/>
      <c r="BC1403" s="33" t="s">
        <v>11306</v>
      </c>
      <c r="BD1403" s="33" t="s">
        <v>11318</v>
      </c>
      <c r="BE1403" s="33"/>
      <c r="BF1403" s="33"/>
      <c r="BG1403" s="33"/>
      <c r="BH1403" s="33"/>
      <c r="BI1403" s="33"/>
      <c r="BJ1403" s="33">
        <v>0</v>
      </c>
      <c r="BK1403" s="33" t="s">
        <v>31</v>
      </c>
      <c r="BL1403" s="33"/>
      <c r="BM1403" s="33" t="s">
        <v>22258</v>
      </c>
    </row>
    <row r="1404" spans="1:65" x14ac:dyDescent="0.25">
      <c r="A1404" s="33" t="s">
        <v>13925</v>
      </c>
      <c r="B1404" s="33" t="s">
        <v>13926</v>
      </c>
      <c r="C1404" s="33" t="s">
        <v>13927</v>
      </c>
      <c r="D1404" s="33" t="s">
        <v>11302</v>
      </c>
      <c r="E1404" s="33"/>
      <c r="F1404" s="33" t="s">
        <v>11867</v>
      </c>
      <c r="G1404" s="33">
        <v>76.599999999999994</v>
      </c>
      <c r="H1404" s="33">
        <v>0</v>
      </c>
      <c r="I1404" s="33"/>
      <c r="J1404" s="33" t="s">
        <v>11304</v>
      </c>
      <c r="K1404" s="33" t="s">
        <v>11306</v>
      </c>
      <c r="L1404" s="33">
        <v>0</v>
      </c>
      <c r="M1404" s="33"/>
      <c r="N1404" s="33"/>
      <c r="O1404" s="33"/>
      <c r="P1404" s="33" t="s">
        <v>11306</v>
      </c>
      <c r="Q1404" s="33" t="s">
        <v>11306</v>
      </c>
      <c r="R1404" s="33">
        <v>0.3</v>
      </c>
      <c r="S1404" s="33">
        <v>0.5</v>
      </c>
      <c r="T1404" s="33"/>
      <c r="U1404" s="33"/>
      <c r="V1404" s="33" t="s">
        <v>13928</v>
      </c>
      <c r="W1404" s="33"/>
      <c r="X1404" s="33"/>
      <c r="Y1404" s="33" t="s">
        <v>11308</v>
      </c>
      <c r="Z1404" s="33">
        <v>20</v>
      </c>
      <c r="AA1404" s="33">
        <v>20</v>
      </c>
      <c r="AB1404" s="33">
        <v>20</v>
      </c>
      <c r="AC1404" s="33">
        <v>0</v>
      </c>
      <c r="AD1404" s="33" t="s">
        <v>11803</v>
      </c>
      <c r="AE1404" s="33"/>
      <c r="AF1404" s="33"/>
      <c r="AG1404" s="33"/>
      <c r="AH1404" s="33"/>
      <c r="AI1404" s="33"/>
      <c r="AJ1404" s="33"/>
      <c r="AK1404" s="33"/>
      <c r="AL1404" s="33"/>
      <c r="AM1404" s="33"/>
      <c r="AN1404" s="33" t="s">
        <v>12158</v>
      </c>
      <c r="AO1404" s="33"/>
      <c r="AP1404" s="33" t="s">
        <v>11318</v>
      </c>
      <c r="AQ1404" s="33">
        <v>0</v>
      </c>
      <c r="AR1404" s="33"/>
      <c r="AS1404" s="33"/>
      <c r="AT1404" s="33"/>
      <c r="AU1404" s="33"/>
      <c r="AV1404" s="33"/>
      <c r="AW1404" s="33"/>
      <c r="AX1404" s="33"/>
      <c r="AY1404" s="33"/>
      <c r="AZ1404" s="33"/>
      <c r="BA1404" s="33"/>
      <c r="BB1404" s="33"/>
      <c r="BC1404" s="33" t="s">
        <v>11306</v>
      </c>
      <c r="BD1404" s="33" t="s">
        <v>11318</v>
      </c>
      <c r="BE1404" s="33"/>
      <c r="BF1404" s="33"/>
      <c r="BG1404" s="33"/>
      <c r="BH1404" s="33"/>
      <c r="BI1404" s="33"/>
      <c r="BJ1404" s="33">
        <v>0</v>
      </c>
      <c r="BK1404" s="33" t="s">
        <v>31</v>
      </c>
      <c r="BL1404" s="33"/>
      <c r="BM1404" s="33" t="s">
        <v>22258</v>
      </c>
    </row>
    <row r="1405" spans="1:65" x14ac:dyDescent="0.25">
      <c r="A1405" s="33" t="s">
        <v>13929</v>
      </c>
      <c r="B1405" s="33" t="s">
        <v>13930</v>
      </c>
      <c r="C1405" s="33" t="s">
        <v>13931</v>
      </c>
      <c r="D1405" s="33" t="s">
        <v>11376</v>
      </c>
      <c r="E1405" s="33"/>
      <c r="F1405" s="33" t="s">
        <v>11867</v>
      </c>
      <c r="G1405" s="33">
        <v>68.53</v>
      </c>
      <c r="H1405" s="33">
        <v>0</v>
      </c>
      <c r="I1405" s="33"/>
      <c r="J1405" s="33" t="s">
        <v>11304</v>
      </c>
      <c r="K1405" s="33" t="s">
        <v>12451</v>
      </c>
      <c r="L1405" s="33">
        <v>0</v>
      </c>
      <c r="M1405" s="33"/>
      <c r="N1405" s="33"/>
      <c r="O1405" s="33"/>
      <c r="P1405" s="33" t="s">
        <v>11306</v>
      </c>
      <c r="Q1405" s="33" t="s">
        <v>11306</v>
      </c>
      <c r="R1405" s="33">
        <v>0.3</v>
      </c>
      <c r="S1405" s="33">
        <v>0.5</v>
      </c>
      <c r="T1405" s="33"/>
      <c r="U1405" s="33"/>
      <c r="V1405" s="33" t="s">
        <v>13932</v>
      </c>
      <c r="W1405" s="33"/>
      <c r="X1405" s="33"/>
      <c r="Y1405" s="33" t="s">
        <v>11308</v>
      </c>
      <c r="Z1405" s="33">
        <v>20</v>
      </c>
      <c r="AA1405" s="33">
        <v>20</v>
      </c>
      <c r="AB1405" s="33">
        <v>20</v>
      </c>
      <c r="AC1405" s="33">
        <v>0</v>
      </c>
      <c r="AD1405" s="33" t="s">
        <v>11803</v>
      </c>
      <c r="AE1405" s="33"/>
      <c r="AF1405" s="33"/>
      <c r="AG1405" s="33"/>
      <c r="AH1405" s="33"/>
      <c r="AI1405" s="33"/>
      <c r="AJ1405" s="33"/>
      <c r="AK1405" s="33"/>
      <c r="AL1405" s="33"/>
      <c r="AM1405" s="33"/>
      <c r="AN1405" s="33" t="s">
        <v>12158</v>
      </c>
      <c r="AO1405" s="33"/>
      <c r="AP1405" s="33" t="s">
        <v>11318</v>
      </c>
      <c r="AQ1405" s="33">
        <v>0</v>
      </c>
      <c r="AR1405" s="33"/>
      <c r="AS1405" s="33"/>
      <c r="AT1405" s="33"/>
      <c r="AU1405" s="33"/>
      <c r="AV1405" s="33"/>
      <c r="AW1405" s="33"/>
      <c r="AX1405" s="33"/>
      <c r="AY1405" s="33"/>
      <c r="AZ1405" s="33"/>
      <c r="BA1405" s="33"/>
      <c r="BB1405" s="33"/>
      <c r="BC1405" s="33" t="s">
        <v>11306</v>
      </c>
      <c r="BD1405" s="33" t="s">
        <v>11318</v>
      </c>
      <c r="BE1405" s="33"/>
      <c r="BF1405" s="33"/>
      <c r="BG1405" s="33"/>
      <c r="BH1405" s="33"/>
      <c r="BI1405" s="33"/>
      <c r="BJ1405" s="33">
        <v>0</v>
      </c>
      <c r="BK1405" s="33" t="s">
        <v>31</v>
      </c>
      <c r="BL1405" s="33"/>
      <c r="BM1405" s="33" t="s">
        <v>22258</v>
      </c>
    </row>
    <row r="1406" spans="1:65" x14ac:dyDescent="0.25">
      <c r="A1406" s="33" t="s">
        <v>13963</v>
      </c>
      <c r="B1406" s="33" t="s">
        <v>13964</v>
      </c>
      <c r="C1406" s="33" t="s">
        <v>13965</v>
      </c>
      <c r="D1406" s="33" t="s">
        <v>11302</v>
      </c>
      <c r="E1406" s="33"/>
      <c r="F1406" s="33" t="s">
        <v>11867</v>
      </c>
      <c r="G1406" s="33">
        <v>443.46</v>
      </c>
      <c r="H1406" s="33">
        <v>0</v>
      </c>
      <c r="I1406" s="33"/>
      <c r="J1406" s="33" t="s">
        <v>11304</v>
      </c>
      <c r="K1406" s="33" t="s">
        <v>12153</v>
      </c>
      <c r="L1406" s="33">
        <v>0</v>
      </c>
      <c r="M1406" s="33"/>
      <c r="N1406" s="33"/>
      <c r="O1406" s="33"/>
      <c r="P1406" s="33" t="s">
        <v>11306</v>
      </c>
      <c r="Q1406" s="33" t="s">
        <v>11306</v>
      </c>
      <c r="R1406" s="33">
        <v>0.3</v>
      </c>
      <c r="S1406" s="33">
        <v>0.5</v>
      </c>
      <c r="T1406" s="33"/>
      <c r="U1406" s="33"/>
      <c r="V1406" s="33" t="s">
        <v>13966</v>
      </c>
      <c r="W1406" s="33"/>
      <c r="X1406" s="33"/>
      <c r="Y1406" s="33" t="s">
        <v>11308</v>
      </c>
      <c r="Z1406" s="33">
        <v>20</v>
      </c>
      <c r="AA1406" s="33">
        <v>20</v>
      </c>
      <c r="AB1406" s="33">
        <v>20</v>
      </c>
      <c r="AC1406" s="33">
        <v>0</v>
      </c>
      <c r="AD1406" s="33" t="s">
        <v>11803</v>
      </c>
      <c r="AE1406" s="33"/>
      <c r="AF1406" s="33"/>
      <c r="AG1406" s="33"/>
      <c r="AH1406" s="33"/>
      <c r="AI1406" s="33"/>
      <c r="AJ1406" s="33"/>
      <c r="AK1406" s="33"/>
      <c r="AL1406" s="33"/>
      <c r="AM1406" s="33"/>
      <c r="AN1406" s="33" t="s">
        <v>12158</v>
      </c>
      <c r="AO1406" s="33"/>
      <c r="AP1406" s="33" t="s">
        <v>11318</v>
      </c>
      <c r="AQ1406" s="33">
        <v>0</v>
      </c>
      <c r="AR1406" s="33"/>
      <c r="AS1406" s="33"/>
      <c r="AT1406" s="33"/>
      <c r="AU1406" s="33"/>
      <c r="AV1406" s="33"/>
      <c r="AW1406" s="33"/>
      <c r="AX1406" s="33"/>
      <c r="AY1406" s="33"/>
      <c r="AZ1406" s="33"/>
      <c r="BA1406" s="33"/>
      <c r="BB1406" s="33"/>
      <c r="BC1406" s="33" t="s">
        <v>11306</v>
      </c>
      <c r="BD1406" s="33" t="s">
        <v>11318</v>
      </c>
      <c r="BE1406" s="33"/>
      <c r="BF1406" s="33"/>
      <c r="BG1406" s="33"/>
      <c r="BH1406" s="33"/>
      <c r="BI1406" s="33"/>
      <c r="BJ1406" s="33">
        <v>0</v>
      </c>
      <c r="BK1406" s="33" t="s">
        <v>31</v>
      </c>
      <c r="BL1406" s="33"/>
      <c r="BM1406" s="33" t="s">
        <v>22258</v>
      </c>
    </row>
    <row r="1407" spans="1:65" x14ac:dyDescent="0.25">
      <c r="A1407" s="33" t="s">
        <v>13971</v>
      </c>
      <c r="B1407" s="33" t="s">
        <v>13972</v>
      </c>
      <c r="C1407" s="33" t="s">
        <v>13973</v>
      </c>
      <c r="D1407" s="33" t="s">
        <v>11302</v>
      </c>
      <c r="E1407" s="33"/>
      <c r="F1407" s="33" t="s">
        <v>11867</v>
      </c>
      <c r="G1407" s="33">
        <v>24.19</v>
      </c>
      <c r="H1407" s="33">
        <v>0</v>
      </c>
      <c r="I1407" s="33"/>
      <c r="J1407" s="33" t="s">
        <v>11304</v>
      </c>
      <c r="K1407" s="33" t="s">
        <v>12153</v>
      </c>
      <c r="L1407" s="33">
        <v>0</v>
      </c>
      <c r="M1407" s="33"/>
      <c r="N1407" s="33"/>
      <c r="O1407" s="33"/>
      <c r="P1407" s="33" t="s">
        <v>11306</v>
      </c>
      <c r="Q1407" s="33" t="s">
        <v>11306</v>
      </c>
      <c r="R1407" s="33">
        <v>0.3</v>
      </c>
      <c r="S1407" s="33">
        <v>0.5</v>
      </c>
      <c r="T1407" s="33"/>
      <c r="U1407" s="33"/>
      <c r="V1407" s="33" t="s">
        <v>13974</v>
      </c>
      <c r="W1407" s="33"/>
      <c r="X1407" s="33"/>
      <c r="Y1407" s="33" t="s">
        <v>11308</v>
      </c>
      <c r="Z1407" s="33">
        <v>20</v>
      </c>
      <c r="AA1407" s="33">
        <v>20</v>
      </c>
      <c r="AB1407" s="33">
        <v>20</v>
      </c>
      <c r="AC1407" s="33">
        <v>0</v>
      </c>
      <c r="AD1407" s="33" t="s">
        <v>11803</v>
      </c>
      <c r="AE1407" s="33" t="s">
        <v>13975</v>
      </c>
      <c r="AF1407" s="33" t="s">
        <v>13976</v>
      </c>
      <c r="AG1407" s="33"/>
      <c r="AH1407" s="33"/>
      <c r="AI1407" s="33"/>
      <c r="AJ1407" s="33"/>
      <c r="AK1407" s="33" t="s">
        <v>12171</v>
      </c>
      <c r="AL1407" s="33"/>
      <c r="AM1407" s="33"/>
      <c r="AN1407" s="33" t="s">
        <v>12158</v>
      </c>
      <c r="AO1407" s="33" t="s">
        <v>11627</v>
      </c>
      <c r="AP1407" s="33" t="s">
        <v>11318</v>
      </c>
      <c r="AQ1407" s="33">
        <v>0</v>
      </c>
      <c r="AR1407" s="33"/>
      <c r="AS1407" s="33"/>
      <c r="AT1407" s="33"/>
      <c r="AU1407" s="33"/>
      <c r="AV1407" s="33"/>
      <c r="AW1407" s="33"/>
      <c r="AX1407" s="33"/>
      <c r="AY1407" s="33"/>
      <c r="AZ1407" s="33"/>
      <c r="BA1407" s="33"/>
      <c r="BB1407" s="33"/>
      <c r="BC1407" s="33" t="s">
        <v>11306</v>
      </c>
      <c r="BD1407" s="33" t="s">
        <v>11318</v>
      </c>
      <c r="BE1407" s="33"/>
      <c r="BF1407" s="33"/>
      <c r="BG1407" s="33"/>
      <c r="BH1407" s="33"/>
      <c r="BI1407" s="33"/>
      <c r="BJ1407" s="33">
        <v>0</v>
      </c>
      <c r="BK1407" s="33" t="s">
        <v>31</v>
      </c>
      <c r="BL1407" s="33"/>
      <c r="BM1407" s="33" t="s">
        <v>22258</v>
      </c>
    </row>
    <row r="1408" spans="1:65" x14ac:dyDescent="0.25">
      <c r="A1408" s="33" t="s">
        <v>14035</v>
      </c>
      <c r="B1408" s="33" t="s">
        <v>14036</v>
      </c>
      <c r="C1408" s="33" t="s">
        <v>14037</v>
      </c>
      <c r="D1408" s="33" t="s">
        <v>11302</v>
      </c>
      <c r="E1408" s="33"/>
      <c r="F1408" s="33" t="s">
        <v>11867</v>
      </c>
      <c r="G1408" s="33">
        <v>8.06</v>
      </c>
      <c r="H1408" s="33">
        <v>0</v>
      </c>
      <c r="I1408" s="33"/>
      <c r="J1408" s="33" t="s">
        <v>11304</v>
      </c>
      <c r="K1408" s="33" t="s">
        <v>13375</v>
      </c>
      <c r="L1408" s="33">
        <v>0</v>
      </c>
      <c r="M1408" s="33"/>
      <c r="N1408" s="33"/>
      <c r="O1408" s="33"/>
      <c r="P1408" s="33" t="s">
        <v>11306</v>
      </c>
      <c r="Q1408" s="33" t="s">
        <v>11306</v>
      </c>
      <c r="R1408" s="33">
        <v>0.3</v>
      </c>
      <c r="S1408" s="33">
        <v>0.5</v>
      </c>
      <c r="T1408" s="33"/>
      <c r="U1408" s="33"/>
      <c r="V1408" s="33" t="s">
        <v>14038</v>
      </c>
      <c r="W1408" s="33"/>
      <c r="X1408" s="33"/>
      <c r="Y1408" s="33" t="s">
        <v>11308</v>
      </c>
      <c r="Z1408" s="33">
        <v>20</v>
      </c>
      <c r="AA1408" s="33">
        <v>20</v>
      </c>
      <c r="AB1408" s="33">
        <v>20</v>
      </c>
      <c r="AC1408" s="33">
        <v>0</v>
      </c>
      <c r="AD1408" s="33" t="s">
        <v>11803</v>
      </c>
      <c r="AE1408" s="33"/>
      <c r="AF1408" s="33"/>
      <c r="AG1408" s="33"/>
      <c r="AH1408" s="33"/>
      <c r="AI1408" s="33"/>
      <c r="AJ1408" s="33"/>
      <c r="AK1408" s="33"/>
      <c r="AL1408" s="33"/>
      <c r="AM1408" s="33"/>
      <c r="AN1408" s="33" t="s">
        <v>12158</v>
      </c>
      <c r="AO1408" s="33"/>
      <c r="AP1408" s="33" t="s">
        <v>11318</v>
      </c>
      <c r="AQ1408" s="33">
        <v>0</v>
      </c>
      <c r="AR1408" s="33"/>
      <c r="AS1408" s="33"/>
      <c r="AT1408" s="33"/>
      <c r="AU1408" s="33"/>
      <c r="AV1408" s="33"/>
      <c r="AW1408" s="33"/>
      <c r="AX1408" s="33"/>
      <c r="AY1408" s="33"/>
      <c r="AZ1408" s="33"/>
      <c r="BA1408" s="33"/>
      <c r="BB1408" s="33"/>
      <c r="BC1408" s="33" t="s">
        <v>11306</v>
      </c>
      <c r="BD1408" s="33" t="s">
        <v>11318</v>
      </c>
      <c r="BE1408" s="33"/>
      <c r="BF1408" s="33"/>
      <c r="BG1408" s="33"/>
      <c r="BH1408" s="33"/>
      <c r="BI1408" s="33"/>
      <c r="BJ1408" s="33">
        <v>0</v>
      </c>
      <c r="BK1408" s="33" t="s">
        <v>31</v>
      </c>
      <c r="BL1408" s="33"/>
      <c r="BM1408" s="33" t="s">
        <v>22258</v>
      </c>
    </row>
    <row r="1409" spans="1:65" x14ac:dyDescent="0.25">
      <c r="A1409" s="33" t="s">
        <v>14039</v>
      </c>
      <c r="B1409" s="33" t="s">
        <v>14040</v>
      </c>
      <c r="C1409" s="33" t="s">
        <v>14041</v>
      </c>
      <c r="D1409" s="33" t="s">
        <v>11302</v>
      </c>
      <c r="E1409" s="33"/>
      <c r="F1409" s="33" t="s">
        <v>11867</v>
      </c>
      <c r="G1409" s="33">
        <v>30.24</v>
      </c>
      <c r="H1409" s="33">
        <v>0</v>
      </c>
      <c r="I1409" s="33"/>
      <c r="J1409" s="33" t="s">
        <v>11304</v>
      </c>
      <c r="K1409" s="33" t="s">
        <v>11306</v>
      </c>
      <c r="L1409" s="33">
        <v>0</v>
      </c>
      <c r="M1409" s="33"/>
      <c r="N1409" s="33"/>
      <c r="O1409" s="33"/>
      <c r="P1409" s="33" t="s">
        <v>11306</v>
      </c>
      <c r="Q1409" s="33" t="s">
        <v>11306</v>
      </c>
      <c r="R1409" s="33">
        <v>0.3</v>
      </c>
      <c r="S1409" s="33">
        <v>0.5</v>
      </c>
      <c r="T1409" s="33"/>
      <c r="U1409" s="33"/>
      <c r="V1409" s="33" t="s">
        <v>13903</v>
      </c>
      <c r="W1409" s="33"/>
      <c r="X1409" s="33"/>
      <c r="Y1409" s="33" t="s">
        <v>11308</v>
      </c>
      <c r="Z1409" s="33">
        <v>20</v>
      </c>
      <c r="AA1409" s="33">
        <v>20</v>
      </c>
      <c r="AB1409" s="33">
        <v>20</v>
      </c>
      <c r="AC1409" s="33">
        <v>0</v>
      </c>
      <c r="AD1409" s="33" t="s">
        <v>11803</v>
      </c>
      <c r="AE1409" s="33"/>
      <c r="AF1409" s="33"/>
      <c r="AG1409" s="33"/>
      <c r="AH1409" s="33"/>
      <c r="AI1409" s="33"/>
      <c r="AJ1409" s="33"/>
      <c r="AK1409" s="33"/>
      <c r="AL1409" s="33"/>
      <c r="AM1409" s="33"/>
      <c r="AN1409" s="33" t="s">
        <v>12158</v>
      </c>
      <c r="AO1409" s="33"/>
      <c r="AP1409" s="33" t="s">
        <v>11318</v>
      </c>
      <c r="AQ1409" s="33">
        <v>0</v>
      </c>
      <c r="AR1409" s="33"/>
      <c r="AS1409" s="33"/>
      <c r="AT1409" s="33"/>
      <c r="AU1409" s="33"/>
      <c r="AV1409" s="33"/>
      <c r="AW1409" s="33"/>
      <c r="AX1409" s="33"/>
      <c r="AY1409" s="33"/>
      <c r="AZ1409" s="33"/>
      <c r="BA1409" s="33"/>
      <c r="BB1409" s="33"/>
      <c r="BC1409" s="33" t="s">
        <v>11306</v>
      </c>
      <c r="BD1409" s="33" t="s">
        <v>11318</v>
      </c>
      <c r="BE1409" s="33"/>
      <c r="BF1409" s="33"/>
      <c r="BG1409" s="33"/>
      <c r="BH1409" s="33"/>
      <c r="BI1409" s="33"/>
      <c r="BJ1409" s="33">
        <v>0</v>
      </c>
      <c r="BK1409" s="33" t="s">
        <v>31</v>
      </c>
      <c r="BL1409" s="33"/>
      <c r="BM1409" s="33" t="s">
        <v>22258</v>
      </c>
    </row>
    <row r="1410" spans="1:65" x14ac:dyDescent="0.25">
      <c r="A1410" s="33" t="s">
        <v>14170</v>
      </c>
      <c r="B1410" s="33" t="s">
        <v>14171</v>
      </c>
      <c r="C1410" s="33" t="s">
        <v>14172</v>
      </c>
      <c r="D1410" s="33" t="s">
        <v>11302</v>
      </c>
      <c r="E1410" s="33"/>
      <c r="F1410" s="33" t="s">
        <v>11867</v>
      </c>
      <c r="G1410" s="33">
        <v>14.12</v>
      </c>
      <c r="H1410" s="33">
        <v>0</v>
      </c>
      <c r="I1410" s="33"/>
      <c r="J1410" s="33" t="s">
        <v>11304</v>
      </c>
      <c r="K1410" s="33" t="s">
        <v>11306</v>
      </c>
      <c r="L1410" s="33">
        <v>0</v>
      </c>
      <c r="M1410" s="33"/>
      <c r="N1410" s="33"/>
      <c r="O1410" s="33"/>
      <c r="P1410" s="33" t="s">
        <v>11306</v>
      </c>
      <c r="Q1410" s="33" t="s">
        <v>11306</v>
      </c>
      <c r="R1410" s="33">
        <v>0.3</v>
      </c>
      <c r="S1410" s="33">
        <v>0.5</v>
      </c>
      <c r="T1410" s="33"/>
      <c r="U1410" s="33"/>
      <c r="V1410" s="33" t="s">
        <v>14173</v>
      </c>
      <c r="W1410" s="33"/>
      <c r="X1410" s="33"/>
      <c r="Y1410" s="33" t="s">
        <v>11308</v>
      </c>
      <c r="Z1410" s="33">
        <v>20</v>
      </c>
      <c r="AA1410" s="33">
        <v>20</v>
      </c>
      <c r="AB1410" s="33">
        <v>20</v>
      </c>
      <c r="AC1410" s="33">
        <v>0</v>
      </c>
      <c r="AD1410" s="33" t="s">
        <v>11803</v>
      </c>
      <c r="AE1410" s="33"/>
      <c r="AF1410" s="33"/>
      <c r="AG1410" s="33"/>
      <c r="AH1410" s="33"/>
      <c r="AI1410" s="33"/>
      <c r="AJ1410" s="33"/>
      <c r="AK1410" s="33"/>
      <c r="AL1410" s="33"/>
      <c r="AM1410" s="33"/>
      <c r="AN1410" s="33" t="s">
        <v>12158</v>
      </c>
      <c r="AO1410" s="33"/>
      <c r="AP1410" s="33" t="s">
        <v>11318</v>
      </c>
      <c r="AQ1410" s="33">
        <v>0</v>
      </c>
      <c r="AR1410" s="33"/>
      <c r="AS1410" s="33"/>
      <c r="AT1410" s="33"/>
      <c r="AU1410" s="33"/>
      <c r="AV1410" s="33"/>
      <c r="AW1410" s="33"/>
      <c r="AX1410" s="33"/>
      <c r="AY1410" s="33"/>
      <c r="AZ1410" s="33"/>
      <c r="BA1410" s="33"/>
      <c r="BB1410" s="33"/>
      <c r="BC1410" s="33" t="s">
        <v>11306</v>
      </c>
      <c r="BD1410" s="33" t="s">
        <v>11318</v>
      </c>
      <c r="BE1410" s="33"/>
      <c r="BF1410" s="33"/>
      <c r="BG1410" s="33"/>
      <c r="BH1410" s="33"/>
      <c r="BI1410" s="33"/>
      <c r="BJ1410" s="33">
        <v>0</v>
      </c>
      <c r="BK1410" s="33" t="s">
        <v>31</v>
      </c>
      <c r="BL1410" s="33"/>
      <c r="BM1410" s="33" t="s">
        <v>22258</v>
      </c>
    </row>
    <row r="1411" spans="1:65" x14ac:dyDescent="0.25">
      <c r="A1411" s="33" t="s">
        <v>14245</v>
      </c>
      <c r="B1411" s="33" t="s">
        <v>14246</v>
      </c>
      <c r="C1411" s="33" t="s">
        <v>14247</v>
      </c>
      <c r="D1411" s="33" t="s">
        <v>11302</v>
      </c>
      <c r="E1411" s="33"/>
      <c r="F1411" s="33" t="s">
        <v>11867</v>
      </c>
      <c r="G1411" s="33">
        <v>59.9</v>
      </c>
      <c r="H1411" s="33">
        <v>0</v>
      </c>
      <c r="I1411" s="33"/>
      <c r="J1411" s="33" t="s">
        <v>11304</v>
      </c>
      <c r="K1411" s="33" t="s">
        <v>11306</v>
      </c>
      <c r="L1411" s="33">
        <v>0</v>
      </c>
      <c r="M1411" s="33"/>
      <c r="N1411" s="33"/>
      <c r="O1411" s="33"/>
      <c r="P1411" s="33" t="s">
        <v>11306</v>
      </c>
      <c r="Q1411" s="33" t="s">
        <v>11306</v>
      </c>
      <c r="R1411" s="33">
        <v>0.3</v>
      </c>
      <c r="S1411" s="33">
        <v>0.3</v>
      </c>
      <c r="T1411" s="33"/>
      <c r="U1411" s="33"/>
      <c r="V1411" s="33" t="s">
        <v>12149</v>
      </c>
      <c r="W1411" s="33"/>
      <c r="X1411" s="33"/>
      <c r="Y1411" s="33" t="s">
        <v>11308</v>
      </c>
      <c r="Z1411" s="33">
        <v>20</v>
      </c>
      <c r="AA1411" s="33">
        <v>3</v>
      </c>
      <c r="AB1411" s="33">
        <v>20</v>
      </c>
      <c r="AC1411" s="33">
        <v>0</v>
      </c>
      <c r="AD1411" s="33" t="s">
        <v>11803</v>
      </c>
      <c r="AE1411" s="33"/>
      <c r="AF1411" s="33"/>
      <c r="AG1411" s="33"/>
      <c r="AH1411" s="33"/>
      <c r="AI1411" s="33"/>
      <c r="AJ1411" s="33"/>
      <c r="AK1411" s="33"/>
      <c r="AL1411" s="33"/>
      <c r="AM1411" s="33"/>
      <c r="AN1411" s="33" t="s">
        <v>11227</v>
      </c>
      <c r="AO1411" s="33"/>
      <c r="AP1411" s="33" t="s">
        <v>11318</v>
      </c>
      <c r="AQ1411" s="33">
        <v>0</v>
      </c>
      <c r="AR1411" s="33"/>
      <c r="AS1411" s="33"/>
      <c r="AT1411" s="33"/>
      <c r="AU1411" s="33"/>
      <c r="AV1411" s="33"/>
      <c r="AW1411" s="33"/>
      <c r="AX1411" s="33"/>
      <c r="AY1411" s="33"/>
      <c r="AZ1411" s="33"/>
      <c r="BA1411" s="33"/>
      <c r="BB1411" s="33"/>
      <c r="BC1411" s="33" t="s">
        <v>11306</v>
      </c>
      <c r="BD1411" s="33" t="s">
        <v>11318</v>
      </c>
      <c r="BE1411" s="33"/>
      <c r="BF1411" s="33"/>
      <c r="BG1411" s="33"/>
      <c r="BH1411" s="33"/>
      <c r="BI1411" s="33"/>
      <c r="BJ1411" s="33">
        <v>0</v>
      </c>
      <c r="BK1411" s="33" t="s">
        <v>31</v>
      </c>
      <c r="BL1411" s="33"/>
      <c r="BM1411" s="33" t="s">
        <v>22258</v>
      </c>
    </row>
    <row r="1412" spans="1:65" x14ac:dyDescent="0.25">
      <c r="A1412" s="33" t="s">
        <v>14248</v>
      </c>
      <c r="B1412" s="33" t="s">
        <v>14249</v>
      </c>
      <c r="C1412" s="33" t="s">
        <v>14250</v>
      </c>
      <c r="D1412" s="33" t="s">
        <v>11302</v>
      </c>
      <c r="E1412" s="33"/>
      <c r="F1412" s="33" t="s">
        <v>11867</v>
      </c>
      <c r="G1412" s="33">
        <v>18.14</v>
      </c>
      <c r="H1412" s="33">
        <v>0</v>
      </c>
      <c r="I1412" s="33"/>
      <c r="J1412" s="33" t="s">
        <v>11304</v>
      </c>
      <c r="K1412" s="33" t="s">
        <v>12451</v>
      </c>
      <c r="L1412" s="33">
        <v>0</v>
      </c>
      <c r="M1412" s="33"/>
      <c r="N1412" s="33"/>
      <c r="O1412" s="33"/>
      <c r="P1412" s="33" t="s">
        <v>11306</v>
      </c>
      <c r="Q1412" s="33" t="s">
        <v>11306</v>
      </c>
      <c r="R1412" s="33">
        <v>0.3</v>
      </c>
      <c r="S1412" s="33">
        <v>0.5</v>
      </c>
      <c r="T1412" s="33"/>
      <c r="U1412" s="33"/>
      <c r="V1412" s="33" t="s">
        <v>14251</v>
      </c>
      <c r="W1412" s="33"/>
      <c r="X1412" s="33"/>
      <c r="Y1412" s="33" t="s">
        <v>11308</v>
      </c>
      <c r="Z1412" s="33">
        <v>20</v>
      </c>
      <c r="AA1412" s="33">
        <v>20</v>
      </c>
      <c r="AB1412" s="33">
        <v>20</v>
      </c>
      <c r="AC1412" s="33">
        <v>0</v>
      </c>
      <c r="AD1412" s="33" t="s">
        <v>11803</v>
      </c>
      <c r="AE1412" s="33"/>
      <c r="AF1412" s="33"/>
      <c r="AG1412" s="33"/>
      <c r="AH1412" s="33"/>
      <c r="AI1412" s="33"/>
      <c r="AJ1412" s="33"/>
      <c r="AK1412" s="33"/>
      <c r="AL1412" s="33"/>
      <c r="AM1412" s="33"/>
      <c r="AN1412" s="33" t="s">
        <v>12158</v>
      </c>
      <c r="AO1412" s="33"/>
      <c r="AP1412" s="33" t="s">
        <v>11318</v>
      </c>
      <c r="AQ1412" s="33">
        <v>0</v>
      </c>
      <c r="AR1412" s="33"/>
      <c r="AS1412" s="33"/>
      <c r="AT1412" s="33"/>
      <c r="AU1412" s="33"/>
      <c r="AV1412" s="33"/>
      <c r="AW1412" s="33"/>
      <c r="AX1412" s="33"/>
      <c r="AY1412" s="33"/>
      <c r="AZ1412" s="33"/>
      <c r="BA1412" s="33"/>
      <c r="BB1412" s="33"/>
      <c r="BC1412" s="33" t="s">
        <v>11306</v>
      </c>
      <c r="BD1412" s="33" t="s">
        <v>11318</v>
      </c>
      <c r="BE1412" s="33"/>
      <c r="BF1412" s="33"/>
      <c r="BG1412" s="33"/>
      <c r="BH1412" s="33"/>
      <c r="BI1412" s="33"/>
      <c r="BJ1412" s="33">
        <v>0</v>
      </c>
      <c r="BK1412" s="33" t="s">
        <v>31</v>
      </c>
      <c r="BL1412" s="33"/>
      <c r="BM1412" s="33" t="s">
        <v>22258</v>
      </c>
    </row>
    <row r="1413" spans="1:65" x14ac:dyDescent="0.25">
      <c r="A1413" s="33" t="s">
        <v>14513</v>
      </c>
      <c r="B1413" s="33" t="s">
        <v>14514</v>
      </c>
      <c r="C1413" s="33" t="s">
        <v>14515</v>
      </c>
      <c r="D1413" s="33" t="s">
        <v>11302</v>
      </c>
      <c r="E1413" s="33"/>
      <c r="F1413" s="33" t="s">
        <v>11867</v>
      </c>
      <c r="G1413" s="33">
        <v>16.13</v>
      </c>
      <c r="H1413" s="33">
        <v>0</v>
      </c>
      <c r="I1413" s="33"/>
      <c r="J1413" s="33" t="s">
        <v>11304</v>
      </c>
      <c r="K1413" s="33" t="s">
        <v>11306</v>
      </c>
      <c r="L1413" s="33">
        <v>0</v>
      </c>
      <c r="M1413" s="33"/>
      <c r="N1413" s="33"/>
      <c r="O1413" s="33"/>
      <c r="P1413" s="33" t="s">
        <v>11306</v>
      </c>
      <c r="Q1413" s="33" t="s">
        <v>11306</v>
      </c>
      <c r="R1413" s="33">
        <v>0.3</v>
      </c>
      <c r="S1413" s="33">
        <v>0.5</v>
      </c>
      <c r="T1413" s="33"/>
      <c r="U1413" s="33"/>
      <c r="V1413" s="33" t="s">
        <v>14516</v>
      </c>
      <c r="W1413" s="33"/>
      <c r="X1413" s="33"/>
      <c r="Y1413" s="33" t="s">
        <v>11308</v>
      </c>
      <c r="Z1413" s="33">
        <v>20</v>
      </c>
      <c r="AA1413" s="33">
        <v>20</v>
      </c>
      <c r="AB1413" s="33">
        <v>20</v>
      </c>
      <c r="AC1413" s="33">
        <v>0</v>
      </c>
      <c r="AD1413" s="33" t="s">
        <v>11803</v>
      </c>
      <c r="AE1413" s="33"/>
      <c r="AF1413" s="33"/>
      <c r="AG1413" s="33"/>
      <c r="AH1413" s="33"/>
      <c r="AI1413" s="33"/>
      <c r="AJ1413" s="33"/>
      <c r="AK1413" s="33"/>
      <c r="AL1413" s="33"/>
      <c r="AM1413" s="33"/>
      <c r="AN1413" s="33" t="s">
        <v>12158</v>
      </c>
      <c r="AO1413" s="33"/>
      <c r="AP1413" s="33" t="s">
        <v>11318</v>
      </c>
      <c r="AQ1413" s="33">
        <v>0</v>
      </c>
      <c r="AR1413" s="33"/>
      <c r="AS1413" s="33"/>
      <c r="AT1413" s="33"/>
      <c r="AU1413" s="33"/>
      <c r="AV1413" s="33"/>
      <c r="AW1413" s="33"/>
      <c r="AX1413" s="33"/>
      <c r="AY1413" s="33"/>
      <c r="AZ1413" s="33"/>
      <c r="BA1413" s="33"/>
      <c r="BB1413" s="33"/>
      <c r="BC1413" s="33" t="s">
        <v>11306</v>
      </c>
      <c r="BD1413" s="33" t="s">
        <v>11318</v>
      </c>
      <c r="BE1413" s="33"/>
      <c r="BF1413" s="33"/>
      <c r="BG1413" s="33"/>
      <c r="BH1413" s="33"/>
      <c r="BI1413" s="33"/>
      <c r="BJ1413" s="33">
        <v>0</v>
      </c>
      <c r="BK1413" s="33" t="s">
        <v>31</v>
      </c>
      <c r="BL1413" s="33"/>
      <c r="BM1413" s="33" t="s">
        <v>22258</v>
      </c>
    </row>
    <row r="1414" spans="1:65" x14ac:dyDescent="0.25">
      <c r="A1414" s="33" t="s">
        <v>14517</v>
      </c>
      <c r="B1414" s="33" t="s">
        <v>14518</v>
      </c>
      <c r="C1414" s="33" t="s">
        <v>14519</v>
      </c>
      <c r="D1414" s="33" t="s">
        <v>11302</v>
      </c>
      <c r="E1414" s="33"/>
      <c r="F1414" s="33" t="s">
        <v>11867</v>
      </c>
      <c r="G1414" s="33">
        <v>2.83</v>
      </c>
      <c r="H1414" s="33">
        <v>0</v>
      </c>
      <c r="I1414" s="33"/>
      <c r="J1414" s="33" t="s">
        <v>11304</v>
      </c>
      <c r="K1414" s="33" t="s">
        <v>11306</v>
      </c>
      <c r="L1414" s="33">
        <v>0</v>
      </c>
      <c r="M1414" s="33"/>
      <c r="N1414" s="33"/>
      <c r="O1414" s="33"/>
      <c r="P1414" s="33" t="s">
        <v>11306</v>
      </c>
      <c r="Q1414" s="33" t="s">
        <v>11306</v>
      </c>
      <c r="R1414" s="33">
        <v>0.3</v>
      </c>
      <c r="S1414" s="33">
        <v>0.5</v>
      </c>
      <c r="T1414" s="33"/>
      <c r="U1414" s="33"/>
      <c r="V1414" s="33" t="s">
        <v>14520</v>
      </c>
      <c r="W1414" s="33"/>
      <c r="X1414" s="33"/>
      <c r="Y1414" s="33" t="s">
        <v>11308</v>
      </c>
      <c r="Z1414" s="33">
        <v>20</v>
      </c>
      <c r="AA1414" s="33">
        <v>20</v>
      </c>
      <c r="AB1414" s="33">
        <v>20</v>
      </c>
      <c r="AC1414" s="33">
        <v>0</v>
      </c>
      <c r="AD1414" s="33" t="s">
        <v>11803</v>
      </c>
      <c r="AE1414" s="33"/>
      <c r="AF1414" s="33"/>
      <c r="AG1414" s="33"/>
      <c r="AH1414" s="33"/>
      <c r="AI1414" s="33"/>
      <c r="AJ1414" s="33"/>
      <c r="AK1414" s="33"/>
      <c r="AL1414" s="33"/>
      <c r="AM1414" s="33"/>
      <c r="AN1414" s="33" t="s">
        <v>12158</v>
      </c>
      <c r="AO1414" s="33"/>
      <c r="AP1414" s="33" t="s">
        <v>11318</v>
      </c>
      <c r="AQ1414" s="33">
        <v>0</v>
      </c>
      <c r="AR1414" s="33"/>
      <c r="AS1414" s="33"/>
      <c r="AT1414" s="33"/>
      <c r="AU1414" s="33"/>
      <c r="AV1414" s="33"/>
      <c r="AW1414" s="33"/>
      <c r="AX1414" s="33"/>
      <c r="AY1414" s="33"/>
      <c r="AZ1414" s="33"/>
      <c r="BA1414" s="33"/>
      <c r="BB1414" s="33"/>
      <c r="BC1414" s="33" t="s">
        <v>11306</v>
      </c>
      <c r="BD1414" s="33" t="s">
        <v>11318</v>
      </c>
      <c r="BE1414" s="33"/>
      <c r="BF1414" s="33"/>
      <c r="BG1414" s="33"/>
      <c r="BH1414" s="33"/>
      <c r="BI1414" s="33"/>
      <c r="BJ1414" s="33">
        <v>0</v>
      </c>
      <c r="BK1414" s="33" t="s">
        <v>31</v>
      </c>
      <c r="BL1414" s="33"/>
      <c r="BM1414" s="33" t="s">
        <v>22258</v>
      </c>
    </row>
    <row r="1415" spans="1:65" x14ac:dyDescent="0.25">
      <c r="A1415" s="33" t="s">
        <v>14521</v>
      </c>
      <c r="B1415" s="33" t="s">
        <v>14522</v>
      </c>
      <c r="C1415" s="33" t="s">
        <v>14523</v>
      </c>
      <c r="D1415" s="33" t="s">
        <v>11302</v>
      </c>
      <c r="E1415" s="33"/>
      <c r="F1415" s="33" t="s">
        <v>11867</v>
      </c>
      <c r="G1415" s="33">
        <v>12.09</v>
      </c>
      <c r="H1415" s="33">
        <v>0</v>
      </c>
      <c r="I1415" s="33"/>
      <c r="J1415" s="33" t="s">
        <v>11304</v>
      </c>
      <c r="K1415" s="33" t="s">
        <v>11306</v>
      </c>
      <c r="L1415" s="33">
        <v>0</v>
      </c>
      <c r="M1415" s="33"/>
      <c r="N1415" s="33"/>
      <c r="O1415" s="33"/>
      <c r="P1415" s="33" t="s">
        <v>11306</v>
      </c>
      <c r="Q1415" s="33" t="s">
        <v>11306</v>
      </c>
      <c r="R1415" s="33">
        <v>0.3</v>
      </c>
      <c r="S1415" s="33">
        <v>0.5</v>
      </c>
      <c r="T1415" s="33"/>
      <c r="U1415" s="33"/>
      <c r="V1415" s="33" t="s">
        <v>14524</v>
      </c>
      <c r="W1415" s="33"/>
      <c r="X1415" s="33"/>
      <c r="Y1415" s="33" t="s">
        <v>11308</v>
      </c>
      <c r="Z1415" s="33">
        <v>20</v>
      </c>
      <c r="AA1415" s="33">
        <v>20</v>
      </c>
      <c r="AB1415" s="33">
        <v>20</v>
      </c>
      <c r="AC1415" s="33">
        <v>0</v>
      </c>
      <c r="AD1415" s="33" t="s">
        <v>11803</v>
      </c>
      <c r="AE1415" s="33"/>
      <c r="AF1415" s="33"/>
      <c r="AG1415" s="33"/>
      <c r="AH1415" s="33"/>
      <c r="AI1415" s="33"/>
      <c r="AJ1415" s="33"/>
      <c r="AK1415" s="33"/>
      <c r="AL1415" s="33"/>
      <c r="AM1415" s="33"/>
      <c r="AN1415" s="33" t="s">
        <v>12158</v>
      </c>
      <c r="AO1415" s="33"/>
      <c r="AP1415" s="33" t="s">
        <v>11318</v>
      </c>
      <c r="AQ1415" s="33">
        <v>0</v>
      </c>
      <c r="AR1415" s="33"/>
      <c r="AS1415" s="33"/>
      <c r="AT1415" s="33"/>
      <c r="AU1415" s="33"/>
      <c r="AV1415" s="33"/>
      <c r="AW1415" s="33"/>
      <c r="AX1415" s="33"/>
      <c r="AY1415" s="33"/>
      <c r="AZ1415" s="33"/>
      <c r="BA1415" s="33"/>
      <c r="BB1415" s="33"/>
      <c r="BC1415" s="33" t="s">
        <v>11306</v>
      </c>
      <c r="BD1415" s="33" t="s">
        <v>11318</v>
      </c>
      <c r="BE1415" s="33"/>
      <c r="BF1415" s="33"/>
      <c r="BG1415" s="33"/>
      <c r="BH1415" s="33"/>
      <c r="BI1415" s="33"/>
      <c r="BJ1415" s="33">
        <v>0</v>
      </c>
      <c r="BK1415" s="33" t="s">
        <v>31</v>
      </c>
      <c r="BL1415" s="33"/>
      <c r="BM1415" s="33" t="s">
        <v>22258</v>
      </c>
    </row>
    <row r="1416" spans="1:65" x14ac:dyDescent="0.25">
      <c r="A1416" s="33" t="s">
        <v>14525</v>
      </c>
      <c r="B1416" s="33" t="s">
        <v>14526</v>
      </c>
      <c r="C1416" s="33" t="s">
        <v>14527</v>
      </c>
      <c r="D1416" s="33" t="s">
        <v>11302</v>
      </c>
      <c r="E1416" s="33"/>
      <c r="F1416" s="33" t="s">
        <v>11867</v>
      </c>
      <c r="G1416" s="33">
        <v>24.19</v>
      </c>
      <c r="H1416" s="33">
        <v>0</v>
      </c>
      <c r="I1416" s="33"/>
      <c r="J1416" s="33" t="s">
        <v>11304</v>
      </c>
      <c r="K1416" s="33" t="s">
        <v>11365</v>
      </c>
      <c r="L1416" s="33">
        <v>0</v>
      </c>
      <c r="M1416" s="33"/>
      <c r="N1416" s="33"/>
      <c r="O1416" s="33"/>
      <c r="P1416" s="33" t="s">
        <v>11306</v>
      </c>
      <c r="Q1416" s="33" t="s">
        <v>11306</v>
      </c>
      <c r="R1416" s="33">
        <v>0.3</v>
      </c>
      <c r="S1416" s="33">
        <v>0.5</v>
      </c>
      <c r="T1416" s="33"/>
      <c r="U1416" s="33"/>
      <c r="V1416" s="33" t="s">
        <v>14528</v>
      </c>
      <c r="W1416" s="33"/>
      <c r="X1416" s="33"/>
      <c r="Y1416" s="33" t="s">
        <v>11308</v>
      </c>
      <c r="Z1416" s="33">
        <v>20</v>
      </c>
      <c r="AA1416" s="33">
        <v>20</v>
      </c>
      <c r="AB1416" s="33">
        <v>20</v>
      </c>
      <c r="AC1416" s="33">
        <v>0</v>
      </c>
      <c r="AD1416" s="33" t="s">
        <v>11803</v>
      </c>
      <c r="AE1416" s="33"/>
      <c r="AF1416" s="33"/>
      <c r="AG1416" s="33"/>
      <c r="AH1416" s="33"/>
      <c r="AI1416" s="33"/>
      <c r="AJ1416" s="33"/>
      <c r="AK1416" s="33"/>
      <c r="AL1416" s="33"/>
      <c r="AM1416" s="33"/>
      <c r="AN1416" s="33" t="s">
        <v>12158</v>
      </c>
      <c r="AO1416" s="33"/>
      <c r="AP1416" s="33" t="s">
        <v>11318</v>
      </c>
      <c r="AQ1416" s="33">
        <v>0</v>
      </c>
      <c r="AR1416" s="33"/>
      <c r="AS1416" s="33"/>
      <c r="AT1416" s="33"/>
      <c r="AU1416" s="33"/>
      <c r="AV1416" s="33"/>
      <c r="AW1416" s="33"/>
      <c r="AX1416" s="33"/>
      <c r="AY1416" s="33"/>
      <c r="AZ1416" s="33"/>
      <c r="BA1416" s="33"/>
      <c r="BB1416" s="33"/>
      <c r="BC1416" s="33" t="s">
        <v>11306</v>
      </c>
      <c r="BD1416" s="33" t="s">
        <v>11318</v>
      </c>
      <c r="BE1416" s="33"/>
      <c r="BF1416" s="33"/>
      <c r="BG1416" s="33"/>
      <c r="BH1416" s="33"/>
      <c r="BI1416" s="33"/>
      <c r="BJ1416" s="33">
        <v>0</v>
      </c>
      <c r="BK1416" s="33" t="s">
        <v>31</v>
      </c>
      <c r="BL1416" s="33"/>
      <c r="BM1416" s="33" t="s">
        <v>22258</v>
      </c>
    </row>
    <row r="1417" spans="1:65" x14ac:dyDescent="0.25">
      <c r="A1417" s="33" t="s">
        <v>14529</v>
      </c>
      <c r="B1417" s="33" t="s">
        <v>14530</v>
      </c>
      <c r="C1417" s="33" t="s">
        <v>14531</v>
      </c>
      <c r="D1417" s="33" t="s">
        <v>11302</v>
      </c>
      <c r="E1417" s="33"/>
      <c r="F1417" s="33" t="s">
        <v>11867</v>
      </c>
      <c r="G1417" s="33">
        <v>26.2</v>
      </c>
      <c r="H1417" s="33">
        <v>0</v>
      </c>
      <c r="I1417" s="33"/>
      <c r="J1417" s="33" t="s">
        <v>11304</v>
      </c>
      <c r="K1417" s="33" t="s">
        <v>11306</v>
      </c>
      <c r="L1417" s="33">
        <v>0</v>
      </c>
      <c r="M1417" s="33"/>
      <c r="N1417" s="33"/>
      <c r="O1417" s="33"/>
      <c r="P1417" s="33" t="s">
        <v>11306</v>
      </c>
      <c r="Q1417" s="33" t="s">
        <v>11306</v>
      </c>
      <c r="R1417" s="33">
        <v>0.3</v>
      </c>
      <c r="S1417" s="33">
        <v>0.5</v>
      </c>
      <c r="T1417" s="33"/>
      <c r="U1417" s="33"/>
      <c r="V1417" s="33" t="s">
        <v>14532</v>
      </c>
      <c r="W1417" s="33"/>
      <c r="X1417" s="33"/>
      <c r="Y1417" s="33" t="s">
        <v>11308</v>
      </c>
      <c r="Z1417" s="33">
        <v>20</v>
      </c>
      <c r="AA1417" s="33">
        <v>20</v>
      </c>
      <c r="AB1417" s="33">
        <v>20</v>
      </c>
      <c r="AC1417" s="33">
        <v>0</v>
      </c>
      <c r="AD1417" s="33" t="s">
        <v>11803</v>
      </c>
      <c r="AE1417" s="33" t="s">
        <v>14533</v>
      </c>
      <c r="AF1417" s="33" t="s">
        <v>14534</v>
      </c>
      <c r="AG1417" s="33" t="s">
        <v>14535</v>
      </c>
      <c r="AH1417" s="33"/>
      <c r="AI1417" s="33"/>
      <c r="AJ1417" s="33"/>
      <c r="AK1417" s="33" t="s">
        <v>12171</v>
      </c>
      <c r="AL1417" s="33"/>
      <c r="AM1417" s="33"/>
      <c r="AN1417" s="33" t="s">
        <v>12158</v>
      </c>
      <c r="AO1417" s="33" t="s">
        <v>11627</v>
      </c>
      <c r="AP1417" s="33" t="s">
        <v>11318</v>
      </c>
      <c r="AQ1417" s="33">
        <v>0</v>
      </c>
      <c r="AR1417" s="33"/>
      <c r="AS1417" s="33"/>
      <c r="AT1417" s="33"/>
      <c r="AU1417" s="33"/>
      <c r="AV1417" s="33"/>
      <c r="AW1417" s="33"/>
      <c r="AX1417" s="33"/>
      <c r="AY1417" s="33"/>
      <c r="AZ1417" s="33"/>
      <c r="BA1417" s="33"/>
      <c r="BB1417" s="33"/>
      <c r="BC1417" s="33" t="s">
        <v>11306</v>
      </c>
      <c r="BD1417" s="33" t="s">
        <v>11318</v>
      </c>
      <c r="BE1417" s="33"/>
      <c r="BF1417" s="33"/>
      <c r="BG1417" s="33"/>
      <c r="BH1417" s="33"/>
      <c r="BI1417" s="33"/>
      <c r="BJ1417" s="33">
        <v>0</v>
      </c>
      <c r="BK1417" s="33" t="s">
        <v>31</v>
      </c>
      <c r="BL1417" s="33"/>
      <c r="BM1417" s="33" t="s">
        <v>22258</v>
      </c>
    </row>
    <row r="1418" spans="1:65" x14ac:dyDescent="0.25">
      <c r="A1418" s="33" t="s">
        <v>14536</v>
      </c>
      <c r="B1418" s="33" t="s">
        <v>14537</v>
      </c>
      <c r="C1418" s="33" t="s">
        <v>14538</v>
      </c>
      <c r="D1418" s="33" t="s">
        <v>11302</v>
      </c>
      <c r="E1418" s="33"/>
      <c r="F1418" s="33" t="s">
        <v>11867</v>
      </c>
      <c r="G1418" s="33">
        <v>24.19</v>
      </c>
      <c r="H1418" s="33">
        <v>0</v>
      </c>
      <c r="I1418" s="33"/>
      <c r="J1418" s="33" t="s">
        <v>11304</v>
      </c>
      <c r="K1418" s="33" t="s">
        <v>11306</v>
      </c>
      <c r="L1418" s="33">
        <v>0</v>
      </c>
      <c r="M1418" s="33"/>
      <c r="N1418" s="33"/>
      <c r="O1418" s="33"/>
      <c r="P1418" s="33" t="s">
        <v>11306</v>
      </c>
      <c r="Q1418" s="33" t="s">
        <v>11306</v>
      </c>
      <c r="R1418" s="33">
        <v>0.3</v>
      </c>
      <c r="S1418" s="33">
        <v>0.5</v>
      </c>
      <c r="T1418" s="33"/>
      <c r="U1418" s="33"/>
      <c r="V1418" s="33" t="s">
        <v>14532</v>
      </c>
      <c r="W1418" s="33"/>
      <c r="X1418" s="33"/>
      <c r="Y1418" s="33" t="s">
        <v>11308</v>
      </c>
      <c r="Z1418" s="33">
        <v>20</v>
      </c>
      <c r="AA1418" s="33">
        <v>20</v>
      </c>
      <c r="AB1418" s="33">
        <v>20</v>
      </c>
      <c r="AC1418" s="33">
        <v>0</v>
      </c>
      <c r="AD1418" s="33" t="s">
        <v>11803</v>
      </c>
      <c r="AE1418" s="33"/>
      <c r="AF1418" s="33"/>
      <c r="AG1418" s="33"/>
      <c r="AH1418" s="33"/>
      <c r="AI1418" s="33"/>
      <c r="AJ1418" s="33"/>
      <c r="AK1418" s="33"/>
      <c r="AL1418" s="33"/>
      <c r="AM1418" s="33"/>
      <c r="AN1418" s="33" t="s">
        <v>12158</v>
      </c>
      <c r="AO1418" s="33"/>
      <c r="AP1418" s="33" t="s">
        <v>11318</v>
      </c>
      <c r="AQ1418" s="33">
        <v>0</v>
      </c>
      <c r="AR1418" s="33"/>
      <c r="AS1418" s="33"/>
      <c r="AT1418" s="33"/>
      <c r="AU1418" s="33"/>
      <c r="AV1418" s="33"/>
      <c r="AW1418" s="33"/>
      <c r="AX1418" s="33"/>
      <c r="AY1418" s="33"/>
      <c r="AZ1418" s="33"/>
      <c r="BA1418" s="33"/>
      <c r="BB1418" s="33"/>
      <c r="BC1418" s="33" t="s">
        <v>11306</v>
      </c>
      <c r="BD1418" s="33" t="s">
        <v>11318</v>
      </c>
      <c r="BE1418" s="33"/>
      <c r="BF1418" s="33"/>
      <c r="BG1418" s="33"/>
      <c r="BH1418" s="33"/>
      <c r="BI1418" s="33"/>
      <c r="BJ1418" s="33">
        <v>0</v>
      </c>
      <c r="BK1418" s="33" t="s">
        <v>31</v>
      </c>
      <c r="BL1418" s="33"/>
      <c r="BM1418" s="33" t="s">
        <v>22258</v>
      </c>
    </row>
    <row r="1419" spans="1:65" x14ac:dyDescent="0.25">
      <c r="A1419" s="33" t="s">
        <v>14539</v>
      </c>
      <c r="B1419" s="33" t="s">
        <v>14540</v>
      </c>
      <c r="C1419" s="33" t="s">
        <v>14541</v>
      </c>
      <c r="D1419" s="33" t="s">
        <v>11302</v>
      </c>
      <c r="E1419" s="33"/>
      <c r="F1419" s="33" t="s">
        <v>11867</v>
      </c>
      <c r="G1419" s="33">
        <v>48.38</v>
      </c>
      <c r="H1419" s="33">
        <v>0</v>
      </c>
      <c r="I1419" s="33"/>
      <c r="J1419" s="33" t="s">
        <v>11304</v>
      </c>
      <c r="K1419" s="33" t="s">
        <v>11306</v>
      </c>
      <c r="L1419" s="33">
        <v>0</v>
      </c>
      <c r="M1419" s="33"/>
      <c r="N1419" s="33"/>
      <c r="O1419" s="33"/>
      <c r="P1419" s="33" t="s">
        <v>11306</v>
      </c>
      <c r="Q1419" s="33" t="s">
        <v>11306</v>
      </c>
      <c r="R1419" s="33">
        <v>0.3</v>
      </c>
      <c r="S1419" s="33">
        <v>0.5</v>
      </c>
      <c r="T1419" s="33"/>
      <c r="U1419" s="33"/>
      <c r="V1419" s="33" t="s">
        <v>14542</v>
      </c>
      <c r="W1419" s="33"/>
      <c r="X1419" s="33"/>
      <c r="Y1419" s="33" t="s">
        <v>11308</v>
      </c>
      <c r="Z1419" s="33">
        <v>20</v>
      </c>
      <c r="AA1419" s="33">
        <v>20</v>
      </c>
      <c r="AB1419" s="33">
        <v>20</v>
      </c>
      <c r="AC1419" s="33">
        <v>0</v>
      </c>
      <c r="AD1419" s="33" t="s">
        <v>11803</v>
      </c>
      <c r="AE1419" s="33"/>
      <c r="AF1419" s="33"/>
      <c r="AG1419" s="33"/>
      <c r="AH1419" s="33"/>
      <c r="AI1419" s="33"/>
      <c r="AJ1419" s="33"/>
      <c r="AK1419" s="33"/>
      <c r="AL1419" s="33"/>
      <c r="AM1419" s="33"/>
      <c r="AN1419" s="33" t="s">
        <v>12158</v>
      </c>
      <c r="AO1419" s="33"/>
      <c r="AP1419" s="33" t="s">
        <v>11318</v>
      </c>
      <c r="AQ1419" s="33">
        <v>0</v>
      </c>
      <c r="AR1419" s="33"/>
      <c r="AS1419" s="33"/>
      <c r="AT1419" s="33"/>
      <c r="AU1419" s="33"/>
      <c r="AV1419" s="33"/>
      <c r="AW1419" s="33"/>
      <c r="AX1419" s="33"/>
      <c r="AY1419" s="33"/>
      <c r="AZ1419" s="33"/>
      <c r="BA1419" s="33"/>
      <c r="BB1419" s="33"/>
      <c r="BC1419" s="33" t="s">
        <v>11306</v>
      </c>
      <c r="BD1419" s="33" t="s">
        <v>11318</v>
      </c>
      <c r="BE1419" s="33"/>
      <c r="BF1419" s="33"/>
      <c r="BG1419" s="33"/>
      <c r="BH1419" s="33"/>
      <c r="BI1419" s="33"/>
      <c r="BJ1419" s="33">
        <v>0</v>
      </c>
      <c r="BK1419" s="33" t="s">
        <v>31</v>
      </c>
      <c r="BL1419" s="33"/>
      <c r="BM1419" s="33" t="s">
        <v>22258</v>
      </c>
    </row>
    <row r="1420" spans="1:65" x14ac:dyDescent="0.25">
      <c r="A1420" s="33" t="s">
        <v>14543</v>
      </c>
      <c r="B1420" s="33" t="s">
        <v>14544</v>
      </c>
      <c r="C1420" s="33" t="s">
        <v>14545</v>
      </c>
      <c r="D1420" s="33" t="s">
        <v>11302</v>
      </c>
      <c r="E1420" s="33"/>
      <c r="F1420" s="33" t="s">
        <v>11867</v>
      </c>
      <c r="G1420" s="33">
        <v>48.38</v>
      </c>
      <c r="H1420" s="33">
        <v>0</v>
      </c>
      <c r="I1420" s="33"/>
      <c r="J1420" s="33" t="s">
        <v>11304</v>
      </c>
      <c r="K1420" s="33" t="s">
        <v>13629</v>
      </c>
      <c r="L1420" s="33">
        <v>0</v>
      </c>
      <c r="M1420" s="33"/>
      <c r="N1420" s="33"/>
      <c r="O1420" s="33"/>
      <c r="P1420" s="33" t="s">
        <v>11306</v>
      </c>
      <c r="Q1420" s="33" t="s">
        <v>11306</v>
      </c>
      <c r="R1420" s="33">
        <v>0.3</v>
      </c>
      <c r="S1420" s="33">
        <v>0.5</v>
      </c>
      <c r="T1420" s="33"/>
      <c r="U1420" s="33"/>
      <c r="V1420" s="33" t="s">
        <v>14546</v>
      </c>
      <c r="W1420" s="33"/>
      <c r="X1420" s="33"/>
      <c r="Y1420" s="33" t="s">
        <v>11308</v>
      </c>
      <c r="Z1420" s="33">
        <v>20</v>
      </c>
      <c r="AA1420" s="33">
        <v>20</v>
      </c>
      <c r="AB1420" s="33">
        <v>20</v>
      </c>
      <c r="AC1420" s="33">
        <v>0</v>
      </c>
      <c r="AD1420" s="33" t="s">
        <v>11803</v>
      </c>
      <c r="AE1420" s="33" t="s">
        <v>14547</v>
      </c>
      <c r="AF1420" s="33" t="s">
        <v>14548</v>
      </c>
      <c r="AG1420" s="33" t="s">
        <v>14549</v>
      </c>
      <c r="AH1420" s="33"/>
      <c r="AI1420" s="33"/>
      <c r="AJ1420" s="33"/>
      <c r="AK1420" s="33"/>
      <c r="AL1420" s="33"/>
      <c r="AM1420" s="33"/>
      <c r="AN1420" s="33" t="s">
        <v>12158</v>
      </c>
      <c r="AO1420" s="33" t="s">
        <v>11627</v>
      </c>
      <c r="AP1420" s="33" t="s">
        <v>11318</v>
      </c>
      <c r="AQ1420" s="33">
        <v>0</v>
      </c>
      <c r="AR1420" s="33"/>
      <c r="AS1420" s="33"/>
      <c r="AT1420" s="33"/>
      <c r="AU1420" s="33"/>
      <c r="AV1420" s="33"/>
      <c r="AW1420" s="33"/>
      <c r="AX1420" s="33"/>
      <c r="AY1420" s="33"/>
      <c r="AZ1420" s="33"/>
      <c r="BA1420" s="33"/>
      <c r="BB1420" s="33"/>
      <c r="BC1420" s="33" t="s">
        <v>11306</v>
      </c>
      <c r="BD1420" s="33" t="s">
        <v>11318</v>
      </c>
      <c r="BE1420" s="33"/>
      <c r="BF1420" s="33"/>
      <c r="BG1420" s="33"/>
      <c r="BH1420" s="33"/>
      <c r="BI1420" s="33"/>
      <c r="BJ1420" s="33">
        <v>0</v>
      </c>
      <c r="BK1420" s="33" t="s">
        <v>31</v>
      </c>
      <c r="BL1420" s="33"/>
      <c r="BM1420" s="33" t="s">
        <v>22258</v>
      </c>
    </row>
    <row r="1421" spans="1:65" x14ac:dyDescent="0.25">
      <c r="A1421" s="33" t="s">
        <v>14550</v>
      </c>
      <c r="B1421" s="33" t="s">
        <v>14551</v>
      </c>
      <c r="C1421" s="33" t="s">
        <v>14552</v>
      </c>
      <c r="D1421" s="33" t="s">
        <v>11302</v>
      </c>
      <c r="E1421" s="33"/>
      <c r="F1421" s="33" t="s">
        <v>11867</v>
      </c>
      <c r="G1421" s="33">
        <v>114.89</v>
      </c>
      <c r="H1421" s="33">
        <v>0</v>
      </c>
      <c r="I1421" s="33"/>
      <c r="J1421" s="33" t="s">
        <v>11304</v>
      </c>
      <c r="K1421" s="33" t="s">
        <v>12153</v>
      </c>
      <c r="L1421" s="33">
        <v>0</v>
      </c>
      <c r="M1421" s="33"/>
      <c r="N1421" s="33"/>
      <c r="O1421" s="33"/>
      <c r="P1421" s="33" t="s">
        <v>11306</v>
      </c>
      <c r="Q1421" s="33" t="s">
        <v>11306</v>
      </c>
      <c r="R1421" s="33">
        <v>0.3</v>
      </c>
      <c r="S1421" s="33">
        <v>0.5</v>
      </c>
      <c r="T1421" s="33"/>
      <c r="U1421" s="33"/>
      <c r="V1421" s="33" t="s">
        <v>14553</v>
      </c>
      <c r="W1421" s="33"/>
      <c r="X1421" s="33"/>
      <c r="Y1421" s="33" t="s">
        <v>11308</v>
      </c>
      <c r="Z1421" s="33">
        <v>20</v>
      </c>
      <c r="AA1421" s="33">
        <v>20</v>
      </c>
      <c r="AB1421" s="33">
        <v>20</v>
      </c>
      <c r="AC1421" s="33">
        <v>0</v>
      </c>
      <c r="AD1421" s="33" t="s">
        <v>11803</v>
      </c>
      <c r="AE1421" s="33"/>
      <c r="AF1421" s="33"/>
      <c r="AG1421" s="33"/>
      <c r="AH1421" s="33"/>
      <c r="AI1421" s="33"/>
      <c r="AJ1421" s="33"/>
      <c r="AK1421" s="33"/>
      <c r="AL1421" s="33"/>
      <c r="AM1421" s="33"/>
      <c r="AN1421" s="33" t="s">
        <v>12158</v>
      </c>
      <c r="AO1421" s="33"/>
      <c r="AP1421" s="33" t="s">
        <v>11318</v>
      </c>
      <c r="AQ1421" s="33">
        <v>0</v>
      </c>
      <c r="AR1421" s="33"/>
      <c r="AS1421" s="33"/>
      <c r="AT1421" s="33"/>
      <c r="AU1421" s="33"/>
      <c r="AV1421" s="33"/>
      <c r="AW1421" s="33"/>
      <c r="AX1421" s="33"/>
      <c r="AY1421" s="33"/>
      <c r="AZ1421" s="33"/>
      <c r="BA1421" s="33"/>
      <c r="BB1421" s="33"/>
      <c r="BC1421" s="33" t="s">
        <v>11306</v>
      </c>
      <c r="BD1421" s="33" t="s">
        <v>11318</v>
      </c>
      <c r="BE1421" s="33"/>
      <c r="BF1421" s="33"/>
      <c r="BG1421" s="33"/>
      <c r="BH1421" s="33"/>
      <c r="BI1421" s="33"/>
      <c r="BJ1421" s="33">
        <v>0</v>
      </c>
      <c r="BK1421" s="33" t="s">
        <v>31</v>
      </c>
      <c r="BL1421" s="33"/>
      <c r="BM1421" s="33" t="s">
        <v>22258</v>
      </c>
    </row>
    <row r="1422" spans="1:65" x14ac:dyDescent="0.25">
      <c r="A1422" s="33" t="s">
        <v>14554</v>
      </c>
      <c r="B1422" s="33" t="s">
        <v>14555</v>
      </c>
      <c r="C1422" s="33" t="s">
        <v>14556</v>
      </c>
      <c r="D1422" s="33" t="s">
        <v>11302</v>
      </c>
      <c r="E1422" s="33"/>
      <c r="F1422" s="33" t="s">
        <v>11867</v>
      </c>
      <c r="G1422" s="33">
        <v>114.89</v>
      </c>
      <c r="H1422" s="33">
        <v>0</v>
      </c>
      <c r="I1422" s="33"/>
      <c r="J1422" s="33" t="s">
        <v>11304</v>
      </c>
      <c r="K1422" s="33" t="s">
        <v>12153</v>
      </c>
      <c r="L1422" s="33">
        <v>0</v>
      </c>
      <c r="M1422" s="33"/>
      <c r="N1422" s="33"/>
      <c r="O1422" s="33"/>
      <c r="P1422" s="33" t="s">
        <v>11306</v>
      </c>
      <c r="Q1422" s="33" t="s">
        <v>11306</v>
      </c>
      <c r="R1422" s="33">
        <v>0.3</v>
      </c>
      <c r="S1422" s="33">
        <v>0.5</v>
      </c>
      <c r="T1422" s="33"/>
      <c r="U1422" s="33"/>
      <c r="V1422" s="33" t="s">
        <v>14557</v>
      </c>
      <c r="W1422" s="33"/>
      <c r="X1422" s="33"/>
      <c r="Y1422" s="33" t="s">
        <v>11308</v>
      </c>
      <c r="Z1422" s="33">
        <v>20</v>
      </c>
      <c r="AA1422" s="33">
        <v>20</v>
      </c>
      <c r="AB1422" s="33">
        <v>20</v>
      </c>
      <c r="AC1422" s="33">
        <v>0</v>
      </c>
      <c r="AD1422" s="33" t="s">
        <v>11803</v>
      </c>
      <c r="AE1422" s="33" t="s">
        <v>14558</v>
      </c>
      <c r="AF1422" s="33" t="s">
        <v>14559</v>
      </c>
      <c r="AG1422" s="33"/>
      <c r="AH1422" s="33"/>
      <c r="AI1422" s="33"/>
      <c r="AJ1422" s="33"/>
      <c r="AK1422" s="33" t="s">
        <v>12171</v>
      </c>
      <c r="AL1422" s="33"/>
      <c r="AM1422" s="33"/>
      <c r="AN1422" s="33" t="s">
        <v>12158</v>
      </c>
      <c r="AO1422" s="33" t="s">
        <v>11627</v>
      </c>
      <c r="AP1422" s="33" t="s">
        <v>11318</v>
      </c>
      <c r="AQ1422" s="33">
        <v>0</v>
      </c>
      <c r="AR1422" s="33"/>
      <c r="AS1422" s="33"/>
      <c r="AT1422" s="33"/>
      <c r="AU1422" s="33"/>
      <c r="AV1422" s="33"/>
      <c r="AW1422" s="33"/>
      <c r="AX1422" s="33"/>
      <c r="AY1422" s="33"/>
      <c r="AZ1422" s="33"/>
      <c r="BA1422" s="33"/>
      <c r="BB1422" s="33"/>
      <c r="BC1422" s="33" t="s">
        <v>11306</v>
      </c>
      <c r="BD1422" s="33" t="s">
        <v>11318</v>
      </c>
      <c r="BE1422" s="33"/>
      <c r="BF1422" s="33"/>
      <c r="BG1422" s="33"/>
      <c r="BH1422" s="33"/>
      <c r="BI1422" s="33"/>
      <c r="BJ1422" s="33">
        <v>0</v>
      </c>
      <c r="BK1422" s="33" t="s">
        <v>31</v>
      </c>
      <c r="BL1422" s="33"/>
      <c r="BM1422" s="33" t="s">
        <v>22258</v>
      </c>
    </row>
    <row r="1423" spans="1:65" x14ac:dyDescent="0.25">
      <c r="A1423" s="33" t="s">
        <v>14560</v>
      </c>
      <c r="B1423" s="33" t="s">
        <v>14561</v>
      </c>
      <c r="C1423" s="33" t="s">
        <v>14562</v>
      </c>
      <c r="D1423" s="33" t="s">
        <v>11302</v>
      </c>
      <c r="E1423" s="33"/>
      <c r="F1423" s="33" t="s">
        <v>11867</v>
      </c>
      <c r="G1423" s="33">
        <v>60.47</v>
      </c>
      <c r="H1423" s="33">
        <v>0</v>
      </c>
      <c r="I1423" s="33"/>
      <c r="J1423" s="33" t="s">
        <v>11304</v>
      </c>
      <c r="K1423" s="33" t="s">
        <v>12197</v>
      </c>
      <c r="L1423" s="33">
        <v>0</v>
      </c>
      <c r="M1423" s="33"/>
      <c r="N1423" s="33"/>
      <c r="O1423" s="33"/>
      <c r="P1423" s="33" t="s">
        <v>11306</v>
      </c>
      <c r="Q1423" s="33" t="s">
        <v>11306</v>
      </c>
      <c r="R1423" s="33">
        <v>0.3</v>
      </c>
      <c r="S1423" s="33">
        <v>0.5</v>
      </c>
      <c r="T1423" s="33"/>
      <c r="U1423" s="33"/>
      <c r="V1423" s="33" t="s">
        <v>14563</v>
      </c>
      <c r="W1423" s="33"/>
      <c r="X1423" s="33"/>
      <c r="Y1423" s="33" t="s">
        <v>11308</v>
      </c>
      <c r="Z1423" s="33">
        <v>20</v>
      </c>
      <c r="AA1423" s="33">
        <v>20</v>
      </c>
      <c r="AB1423" s="33">
        <v>20</v>
      </c>
      <c r="AC1423" s="33">
        <v>0</v>
      </c>
      <c r="AD1423" s="33" t="s">
        <v>11803</v>
      </c>
      <c r="AE1423" s="33"/>
      <c r="AF1423" s="33"/>
      <c r="AG1423" s="33"/>
      <c r="AH1423" s="33"/>
      <c r="AI1423" s="33"/>
      <c r="AJ1423" s="33"/>
      <c r="AK1423" s="33"/>
      <c r="AL1423" s="33"/>
      <c r="AM1423" s="33"/>
      <c r="AN1423" s="33" t="s">
        <v>12158</v>
      </c>
      <c r="AO1423" s="33"/>
      <c r="AP1423" s="33" t="s">
        <v>11318</v>
      </c>
      <c r="AQ1423" s="33">
        <v>0</v>
      </c>
      <c r="AR1423" s="33"/>
      <c r="AS1423" s="33"/>
      <c r="AT1423" s="33"/>
      <c r="AU1423" s="33"/>
      <c r="AV1423" s="33"/>
      <c r="AW1423" s="33"/>
      <c r="AX1423" s="33"/>
      <c r="AY1423" s="33"/>
      <c r="AZ1423" s="33"/>
      <c r="BA1423" s="33"/>
      <c r="BB1423" s="33"/>
      <c r="BC1423" s="33" t="s">
        <v>11306</v>
      </c>
      <c r="BD1423" s="33" t="s">
        <v>11318</v>
      </c>
      <c r="BE1423" s="33"/>
      <c r="BF1423" s="33"/>
      <c r="BG1423" s="33"/>
      <c r="BH1423" s="33"/>
      <c r="BI1423" s="33"/>
      <c r="BJ1423" s="33">
        <v>0</v>
      </c>
      <c r="BK1423" s="33" t="s">
        <v>31</v>
      </c>
      <c r="BL1423" s="33"/>
      <c r="BM1423" s="33" t="s">
        <v>22258</v>
      </c>
    </row>
    <row r="1424" spans="1:65" x14ac:dyDescent="0.25">
      <c r="A1424" s="33" t="s">
        <v>14564</v>
      </c>
      <c r="B1424" s="33" t="s">
        <v>60</v>
      </c>
      <c r="C1424" s="33" t="s">
        <v>14565</v>
      </c>
      <c r="D1424" s="33" t="s">
        <v>11302</v>
      </c>
      <c r="E1424" s="33" t="s">
        <v>14566</v>
      </c>
      <c r="F1424" s="33" t="s">
        <v>11867</v>
      </c>
      <c r="G1424" s="33">
        <v>40.31</v>
      </c>
      <c r="H1424" s="33">
        <v>0</v>
      </c>
      <c r="I1424" s="33"/>
      <c r="J1424" s="33" t="s">
        <v>11304</v>
      </c>
      <c r="K1424" s="33" t="s">
        <v>14567</v>
      </c>
      <c r="L1424" s="33">
        <v>0</v>
      </c>
      <c r="M1424" s="33"/>
      <c r="N1424" s="33"/>
      <c r="O1424" s="33"/>
      <c r="P1424" s="33" t="s">
        <v>11306</v>
      </c>
      <c r="Q1424" s="33" t="s">
        <v>11306</v>
      </c>
      <c r="R1424" s="33">
        <v>0.3</v>
      </c>
      <c r="S1424" s="33">
        <v>0.5</v>
      </c>
      <c r="T1424" s="33"/>
      <c r="U1424" s="33"/>
      <c r="V1424" s="33" t="s">
        <v>14568</v>
      </c>
      <c r="W1424" s="33"/>
      <c r="X1424" s="33"/>
      <c r="Y1424" s="33" t="s">
        <v>11308</v>
      </c>
      <c r="Z1424" s="33">
        <v>20</v>
      </c>
      <c r="AA1424" s="33">
        <v>20</v>
      </c>
      <c r="AB1424" s="33">
        <v>20</v>
      </c>
      <c r="AC1424" s="33">
        <v>0</v>
      </c>
      <c r="AD1424" s="33" t="s">
        <v>11803</v>
      </c>
      <c r="AE1424" s="33" t="s">
        <v>14569</v>
      </c>
      <c r="AF1424" s="33" t="s">
        <v>14570</v>
      </c>
      <c r="AG1424" s="33" t="s">
        <v>14571</v>
      </c>
      <c r="AH1424" s="33"/>
      <c r="AI1424" s="33"/>
      <c r="AJ1424" s="33"/>
      <c r="AK1424" s="33" t="s">
        <v>12171</v>
      </c>
      <c r="AL1424" s="33"/>
      <c r="AM1424" s="33"/>
      <c r="AN1424" s="33" t="s">
        <v>12158</v>
      </c>
      <c r="AO1424" s="33" t="s">
        <v>11627</v>
      </c>
      <c r="AP1424" s="33" t="s">
        <v>11318</v>
      </c>
      <c r="AQ1424" s="33">
        <v>0</v>
      </c>
      <c r="AR1424" s="33"/>
      <c r="AS1424" s="33"/>
      <c r="AT1424" s="33"/>
      <c r="AU1424" s="33"/>
      <c r="AV1424" s="33"/>
      <c r="AW1424" s="33"/>
      <c r="AX1424" s="33"/>
      <c r="AY1424" s="33"/>
      <c r="AZ1424" s="33"/>
      <c r="BA1424" s="33"/>
      <c r="BB1424" s="33"/>
      <c r="BC1424" s="33" t="s">
        <v>11306</v>
      </c>
      <c r="BD1424" s="33" t="s">
        <v>11318</v>
      </c>
      <c r="BE1424" s="33"/>
      <c r="BF1424" s="33"/>
      <c r="BG1424" s="33"/>
      <c r="BH1424" s="33"/>
      <c r="BI1424" s="33"/>
      <c r="BJ1424" s="33">
        <v>0</v>
      </c>
      <c r="BK1424" s="33" t="s">
        <v>31</v>
      </c>
      <c r="BL1424" s="33"/>
      <c r="BM1424" s="33" t="s">
        <v>22258</v>
      </c>
    </row>
    <row r="1425" spans="1:65" x14ac:dyDescent="0.25">
      <c r="A1425" s="33" t="s">
        <v>14580</v>
      </c>
      <c r="B1425" s="33" t="s">
        <v>14581</v>
      </c>
      <c r="C1425" s="33" t="s">
        <v>14582</v>
      </c>
      <c r="D1425" s="33" t="s">
        <v>11302</v>
      </c>
      <c r="E1425" s="33"/>
      <c r="F1425" s="33" t="s">
        <v>11867</v>
      </c>
      <c r="G1425" s="33">
        <v>18.149999999999999</v>
      </c>
      <c r="H1425" s="33">
        <v>0</v>
      </c>
      <c r="I1425" s="33"/>
      <c r="J1425" s="33" t="s">
        <v>11304</v>
      </c>
      <c r="K1425" s="33" t="s">
        <v>11306</v>
      </c>
      <c r="L1425" s="33">
        <v>0</v>
      </c>
      <c r="M1425" s="33"/>
      <c r="N1425" s="33"/>
      <c r="O1425" s="33"/>
      <c r="P1425" s="33" t="s">
        <v>11306</v>
      </c>
      <c r="Q1425" s="33" t="s">
        <v>11306</v>
      </c>
      <c r="R1425" s="33">
        <v>0.3</v>
      </c>
      <c r="S1425" s="33">
        <v>0.5</v>
      </c>
      <c r="T1425" s="33"/>
      <c r="U1425" s="33"/>
      <c r="V1425" s="33" t="s">
        <v>14583</v>
      </c>
      <c r="W1425" s="33"/>
      <c r="X1425" s="33"/>
      <c r="Y1425" s="33" t="s">
        <v>11308</v>
      </c>
      <c r="Z1425" s="33">
        <v>20</v>
      </c>
      <c r="AA1425" s="33">
        <v>20</v>
      </c>
      <c r="AB1425" s="33">
        <v>20</v>
      </c>
      <c r="AC1425" s="33">
        <v>0</v>
      </c>
      <c r="AD1425" s="33" t="s">
        <v>11803</v>
      </c>
      <c r="AE1425" s="33"/>
      <c r="AF1425" s="33"/>
      <c r="AG1425" s="33"/>
      <c r="AH1425" s="33"/>
      <c r="AI1425" s="33"/>
      <c r="AJ1425" s="33"/>
      <c r="AK1425" s="33"/>
      <c r="AL1425" s="33"/>
      <c r="AM1425" s="33"/>
      <c r="AN1425" s="33" t="s">
        <v>12158</v>
      </c>
      <c r="AO1425" s="33"/>
      <c r="AP1425" s="33" t="s">
        <v>11318</v>
      </c>
      <c r="AQ1425" s="33">
        <v>0</v>
      </c>
      <c r="AR1425" s="33"/>
      <c r="AS1425" s="33"/>
      <c r="AT1425" s="33"/>
      <c r="AU1425" s="33"/>
      <c r="AV1425" s="33"/>
      <c r="AW1425" s="33"/>
      <c r="AX1425" s="33"/>
      <c r="AY1425" s="33"/>
      <c r="AZ1425" s="33"/>
      <c r="BA1425" s="33"/>
      <c r="BB1425" s="33"/>
      <c r="BC1425" s="33" t="s">
        <v>11306</v>
      </c>
      <c r="BD1425" s="33" t="s">
        <v>11318</v>
      </c>
      <c r="BE1425" s="33"/>
      <c r="BF1425" s="33"/>
      <c r="BG1425" s="33"/>
      <c r="BH1425" s="33"/>
      <c r="BI1425" s="33"/>
      <c r="BJ1425" s="33">
        <v>0</v>
      </c>
      <c r="BK1425" s="33" t="s">
        <v>31</v>
      </c>
      <c r="BL1425" s="33"/>
      <c r="BM1425" s="33" t="s">
        <v>22258</v>
      </c>
    </row>
    <row r="1426" spans="1:65" x14ac:dyDescent="0.25">
      <c r="A1426" s="33" t="s">
        <v>14641</v>
      </c>
      <c r="B1426" s="33" t="s">
        <v>14642</v>
      </c>
      <c r="C1426" s="33" t="s">
        <v>14643</v>
      </c>
      <c r="D1426" s="33" t="s">
        <v>11302</v>
      </c>
      <c r="E1426" s="33"/>
      <c r="F1426" s="33" t="s">
        <v>11867</v>
      </c>
      <c r="G1426" s="33">
        <v>35.880000000000003</v>
      </c>
      <c r="H1426" s="33">
        <v>0</v>
      </c>
      <c r="I1426" s="33"/>
      <c r="J1426" s="33" t="s">
        <v>11304</v>
      </c>
      <c r="K1426" s="33" t="s">
        <v>11365</v>
      </c>
      <c r="L1426" s="33">
        <v>0</v>
      </c>
      <c r="M1426" s="33"/>
      <c r="N1426" s="33"/>
      <c r="O1426" s="33"/>
      <c r="P1426" s="33" t="s">
        <v>11306</v>
      </c>
      <c r="Q1426" s="33" t="s">
        <v>11306</v>
      </c>
      <c r="R1426" s="33">
        <v>0.3</v>
      </c>
      <c r="S1426" s="33">
        <v>0.5</v>
      </c>
      <c r="T1426" s="33"/>
      <c r="U1426" s="33"/>
      <c r="V1426" s="33" t="s">
        <v>14644</v>
      </c>
      <c r="W1426" s="33"/>
      <c r="X1426" s="33"/>
      <c r="Y1426" s="33" t="s">
        <v>11308</v>
      </c>
      <c r="Z1426" s="33">
        <v>20</v>
      </c>
      <c r="AA1426" s="33">
        <v>20</v>
      </c>
      <c r="AB1426" s="33">
        <v>20</v>
      </c>
      <c r="AC1426" s="33">
        <v>0</v>
      </c>
      <c r="AD1426" s="33" t="s">
        <v>11803</v>
      </c>
      <c r="AE1426" s="33" t="s">
        <v>14645</v>
      </c>
      <c r="AF1426" s="33" t="s">
        <v>14646</v>
      </c>
      <c r="AG1426" s="33"/>
      <c r="AH1426" s="33"/>
      <c r="AI1426" s="33"/>
      <c r="AJ1426" s="33"/>
      <c r="AK1426" s="33" t="s">
        <v>12171</v>
      </c>
      <c r="AL1426" s="33"/>
      <c r="AM1426" s="33"/>
      <c r="AN1426" s="33" t="s">
        <v>12158</v>
      </c>
      <c r="AO1426" s="33" t="s">
        <v>11627</v>
      </c>
      <c r="AP1426" s="33" t="s">
        <v>11318</v>
      </c>
      <c r="AQ1426" s="33">
        <v>0</v>
      </c>
      <c r="AR1426" s="33"/>
      <c r="AS1426" s="33"/>
      <c r="AT1426" s="33"/>
      <c r="AU1426" s="33"/>
      <c r="AV1426" s="33"/>
      <c r="AW1426" s="33"/>
      <c r="AX1426" s="33"/>
      <c r="AY1426" s="33"/>
      <c r="AZ1426" s="33"/>
      <c r="BA1426" s="33"/>
      <c r="BB1426" s="33"/>
      <c r="BC1426" s="33" t="s">
        <v>11306</v>
      </c>
      <c r="BD1426" s="33" t="s">
        <v>11318</v>
      </c>
      <c r="BE1426" s="33"/>
      <c r="BF1426" s="33"/>
      <c r="BG1426" s="33"/>
      <c r="BH1426" s="33"/>
      <c r="BI1426" s="33"/>
      <c r="BJ1426" s="33">
        <v>0</v>
      </c>
      <c r="BK1426" s="33" t="s">
        <v>31</v>
      </c>
      <c r="BL1426" s="33"/>
      <c r="BM1426" s="33" t="s">
        <v>22258</v>
      </c>
    </row>
    <row r="1427" spans="1:65" x14ac:dyDescent="0.25">
      <c r="A1427" s="33" t="s">
        <v>21732</v>
      </c>
      <c r="B1427" s="33" t="s">
        <v>21733</v>
      </c>
      <c r="C1427" s="33" t="s">
        <v>21734</v>
      </c>
      <c r="D1427" s="33" t="s">
        <v>11302</v>
      </c>
      <c r="E1427" s="33"/>
      <c r="F1427" s="33" t="s">
        <v>11867</v>
      </c>
      <c r="G1427" s="33">
        <v>19.899999999999999</v>
      </c>
      <c r="H1427" s="33">
        <v>0</v>
      </c>
      <c r="I1427" s="33"/>
      <c r="J1427" s="33" t="s">
        <v>11304</v>
      </c>
      <c r="K1427" s="33" t="s">
        <v>21735</v>
      </c>
      <c r="L1427" s="33">
        <v>0</v>
      </c>
      <c r="M1427" s="33"/>
      <c r="N1427" s="33"/>
      <c r="O1427" s="33"/>
      <c r="P1427" s="33" t="s">
        <v>11306</v>
      </c>
      <c r="Q1427" s="33" t="s">
        <v>11306</v>
      </c>
      <c r="R1427" s="33">
        <v>0.28199999999999997</v>
      </c>
      <c r="S1427" s="33">
        <v>0.28199999999999997</v>
      </c>
      <c r="T1427" s="33" t="s">
        <v>21736</v>
      </c>
      <c r="U1427" s="33"/>
      <c r="V1427" s="33" t="s">
        <v>21737</v>
      </c>
      <c r="W1427" s="33"/>
      <c r="X1427" s="33"/>
      <c r="Y1427" s="33" t="s">
        <v>11308</v>
      </c>
      <c r="Z1427" s="33">
        <v>8</v>
      </c>
      <c r="AA1427" s="33">
        <v>10</v>
      </c>
      <c r="AB1427" s="33">
        <v>44</v>
      </c>
      <c r="AC1427" s="33">
        <v>0</v>
      </c>
      <c r="AD1427" s="33" t="s">
        <v>11803</v>
      </c>
      <c r="AE1427" s="33" t="s">
        <v>21738</v>
      </c>
      <c r="AF1427" s="33" t="s">
        <v>21739</v>
      </c>
      <c r="AG1427" s="33" t="s">
        <v>21740</v>
      </c>
      <c r="AH1427" s="33" t="s">
        <v>21741</v>
      </c>
      <c r="AI1427" s="33" t="s">
        <v>21742</v>
      </c>
      <c r="AJ1427" s="33" t="s">
        <v>21743</v>
      </c>
      <c r="AK1427" s="33" t="s">
        <v>21744</v>
      </c>
      <c r="AL1427" s="33"/>
      <c r="AM1427" s="33"/>
      <c r="AN1427" s="33" t="s">
        <v>12519</v>
      </c>
      <c r="AO1427" s="33" t="s">
        <v>11317</v>
      </c>
      <c r="AP1427" s="33" t="s">
        <v>11318</v>
      </c>
      <c r="AQ1427" s="33">
        <v>0</v>
      </c>
      <c r="AR1427" s="33"/>
      <c r="AS1427" s="33"/>
      <c r="AT1427" s="33"/>
      <c r="AU1427" s="33"/>
      <c r="AV1427" s="33"/>
      <c r="AW1427" s="33"/>
      <c r="AX1427" s="33"/>
      <c r="AY1427" s="33"/>
      <c r="AZ1427" s="33"/>
      <c r="BA1427" s="33"/>
      <c r="BB1427" s="33"/>
      <c r="BC1427" s="33" t="s">
        <v>11306</v>
      </c>
      <c r="BD1427" s="33" t="s">
        <v>11318</v>
      </c>
      <c r="BE1427" s="33"/>
      <c r="BF1427" s="33"/>
      <c r="BG1427" s="33"/>
      <c r="BH1427" s="33"/>
      <c r="BI1427" s="33"/>
      <c r="BJ1427" s="33">
        <v>0</v>
      </c>
      <c r="BK1427" s="33" t="s">
        <v>31</v>
      </c>
      <c r="BL1427" s="33"/>
      <c r="BM1427" s="33" t="s">
        <v>22258</v>
      </c>
    </row>
    <row r="1428" spans="1:65" x14ac:dyDescent="0.25">
      <c r="A1428" s="33" t="s">
        <v>21997</v>
      </c>
      <c r="B1428" s="33" t="s">
        <v>21998</v>
      </c>
      <c r="C1428" s="33" t="s">
        <v>21999</v>
      </c>
      <c r="D1428" s="33" t="s">
        <v>11302</v>
      </c>
      <c r="E1428" s="33"/>
      <c r="F1428" s="33" t="s">
        <v>11867</v>
      </c>
      <c r="G1428" s="33">
        <v>48.38</v>
      </c>
      <c r="H1428" s="33">
        <v>0</v>
      </c>
      <c r="I1428" s="33"/>
      <c r="J1428" s="33" t="s">
        <v>11304</v>
      </c>
      <c r="K1428" s="33" t="s">
        <v>12451</v>
      </c>
      <c r="L1428" s="33">
        <v>0</v>
      </c>
      <c r="M1428" s="33"/>
      <c r="N1428" s="33"/>
      <c r="O1428" s="33"/>
      <c r="P1428" s="33" t="s">
        <v>11306</v>
      </c>
      <c r="Q1428" s="33" t="s">
        <v>11306</v>
      </c>
      <c r="R1428" s="33">
        <v>0.3</v>
      </c>
      <c r="S1428" s="33">
        <v>0.5</v>
      </c>
      <c r="T1428" s="33"/>
      <c r="U1428" s="33"/>
      <c r="V1428" s="33" t="s">
        <v>22000</v>
      </c>
      <c r="W1428" s="33"/>
      <c r="X1428" s="33"/>
      <c r="Y1428" s="33" t="s">
        <v>11308</v>
      </c>
      <c r="Z1428" s="33">
        <v>20</v>
      </c>
      <c r="AA1428" s="33">
        <v>20</v>
      </c>
      <c r="AB1428" s="33">
        <v>20</v>
      </c>
      <c r="AC1428" s="33">
        <v>0</v>
      </c>
      <c r="AD1428" s="33" t="s">
        <v>11803</v>
      </c>
      <c r="AE1428" s="33"/>
      <c r="AF1428" s="33"/>
      <c r="AG1428" s="33"/>
      <c r="AH1428" s="33"/>
      <c r="AI1428" s="33"/>
      <c r="AJ1428" s="33"/>
      <c r="AK1428" s="33"/>
      <c r="AL1428" s="33"/>
      <c r="AM1428" s="33"/>
      <c r="AN1428" s="33" t="s">
        <v>12158</v>
      </c>
      <c r="AO1428" s="33"/>
      <c r="AP1428" s="33" t="s">
        <v>11318</v>
      </c>
      <c r="AQ1428" s="33">
        <v>0</v>
      </c>
      <c r="AR1428" s="33"/>
      <c r="AS1428" s="33"/>
      <c r="AT1428" s="33"/>
      <c r="AU1428" s="33"/>
      <c r="AV1428" s="33"/>
      <c r="AW1428" s="33"/>
      <c r="AX1428" s="33"/>
      <c r="AY1428" s="33"/>
      <c r="AZ1428" s="33"/>
      <c r="BA1428" s="33"/>
      <c r="BB1428" s="33"/>
      <c r="BC1428" s="33" t="s">
        <v>11306</v>
      </c>
      <c r="BD1428" s="33" t="s">
        <v>11318</v>
      </c>
      <c r="BE1428" s="33"/>
      <c r="BF1428" s="33"/>
      <c r="BG1428" s="33"/>
      <c r="BH1428" s="33"/>
      <c r="BI1428" s="33"/>
      <c r="BJ1428" s="33">
        <v>0</v>
      </c>
      <c r="BK1428" s="33" t="s">
        <v>31</v>
      </c>
      <c r="BL1428" s="33"/>
      <c r="BM1428" s="33" t="s">
        <v>22258</v>
      </c>
    </row>
    <row r="1429" spans="1:65" x14ac:dyDescent="0.25">
      <c r="A1429" s="33"/>
      <c r="B1429" s="33" t="s">
        <v>3169</v>
      </c>
      <c r="C1429" s="33" t="s">
        <v>22252</v>
      </c>
      <c r="D1429" s="33"/>
      <c r="E1429" s="33"/>
      <c r="F1429" s="33" t="s">
        <v>11303</v>
      </c>
      <c r="G1429" s="33"/>
      <c r="H1429" s="33"/>
      <c r="I1429" s="33"/>
      <c r="J1429" s="33"/>
      <c r="K1429" s="33"/>
      <c r="L1429" s="33"/>
      <c r="M1429" s="33"/>
      <c r="N1429" s="33"/>
      <c r="O1429" s="33"/>
      <c r="P1429" s="33"/>
      <c r="Q1429" s="33"/>
      <c r="R1429" s="33"/>
      <c r="S1429" s="33"/>
      <c r="T1429" s="33"/>
      <c r="U1429" s="33"/>
      <c r="V1429" s="33"/>
      <c r="W1429" s="33"/>
      <c r="X1429" s="33"/>
      <c r="Y1429" s="33"/>
      <c r="Z1429" s="33"/>
      <c r="AA1429" s="33"/>
      <c r="AB1429" s="33"/>
      <c r="AC1429" s="33"/>
      <c r="AD1429" s="33"/>
      <c r="AE1429" s="33"/>
      <c r="AF1429" s="33"/>
      <c r="AG1429" s="33"/>
      <c r="AH1429" s="33"/>
      <c r="AI1429" s="33"/>
      <c r="AJ1429" s="33"/>
      <c r="AK1429" s="33"/>
      <c r="AL1429" s="33"/>
      <c r="AM1429" s="33"/>
      <c r="AN1429" s="33"/>
      <c r="AO1429" s="33"/>
      <c r="AP1429" s="33"/>
      <c r="AQ1429" s="33"/>
      <c r="AR1429" s="33"/>
      <c r="AS1429" s="33"/>
      <c r="AT1429" s="33"/>
      <c r="AU1429" s="33"/>
      <c r="AV1429" s="33"/>
      <c r="AW1429" s="33"/>
      <c r="AX1429" s="33"/>
      <c r="AY1429" s="33"/>
      <c r="AZ1429" s="33"/>
      <c r="BA1429" s="33"/>
      <c r="BB1429" s="33"/>
      <c r="BC1429" s="33"/>
      <c r="BD1429" s="33"/>
      <c r="BE1429" s="33"/>
      <c r="BF1429" s="33"/>
      <c r="BG1429" s="33"/>
      <c r="BH1429" s="33"/>
      <c r="BI1429" s="33"/>
      <c r="BJ1429" s="33"/>
      <c r="BK1429" s="33"/>
      <c r="BL1429" s="33"/>
      <c r="BM1429" s="33" t="s">
        <v>22258</v>
      </c>
    </row>
    <row r="1430" spans="1:65" x14ac:dyDescent="0.25">
      <c r="A1430" s="33"/>
      <c r="B1430" s="33" t="s">
        <v>3400</v>
      </c>
      <c r="C1430" s="33" t="s">
        <v>22253</v>
      </c>
      <c r="D1430" s="33"/>
      <c r="E1430" s="33"/>
      <c r="F1430" s="33" t="s">
        <v>11303</v>
      </c>
      <c r="G1430" s="33"/>
      <c r="H1430" s="33"/>
      <c r="I1430" s="33"/>
      <c r="J1430" s="33"/>
      <c r="K1430" s="33"/>
      <c r="L1430" s="33"/>
      <c r="M1430" s="33"/>
      <c r="N1430" s="33"/>
      <c r="O1430" s="33"/>
      <c r="P1430" s="33"/>
      <c r="Q1430" s="33"/>
      <c r="R1430" s="33"/>
      <c r="S1430" s="33"/>
      <c r="T1430" s="33"/>
      <c r="U1430" s="33"/>
      <c r="V1430" s="33"/>
      <c r="W1430" s="33"/>
      <c r="X1430" s="33"/>
      <c r="Y1430" s="33"/>
      <c r="Z1430" s="33"/>
      <c r="AA1430" s="33"/>
      <c r="AB1430" s="33"/>
      <c r="AC1430" s="33"/>
      <c r="AD1430" s="33"/>
      <c r="AE1430" s="33"/>
      <c r="AF1430" s="33"/>
      <c r="AG1430" s="33"/>
      <c r="AH1430" s="33"/>
      <c r="AI1430" s="33"/>
      <c r="AJ1430" s="33"/>
      <c r="AK1430" s="33"/>
      <c r="AL1430" s="33"/>
      <c r="AM1430" s="33"/>
      <c r="AN1430" s="33"/>
      <c r="AO1430" s="33"/>
      <c r="AP1430" s="33"/>
      <c r="AQ1430" s="33"/>
      <c r="AR1430" s="33"/>
      <c r="AS1430" s="33"/>
      <c r="AT1430" s="33"/>
      <c r="AU1430" s="33"/>
      <c r="AV1430" s="33"/>
      <c r="AW1430" s="33"/>
      <c r="AX1430" s="33"/>
      <c r="AY1430" s="33"/>
      <c r="AZ1430" s="33"/>
      <c r="BA1430" s="33"/>
      <c r="BB1430" s="33"/>
      <c r="BC1430" s="33"/>
      <c r="BD1430" s="33"/>
      <c r="BE1430" s="33"/>
      <c r="BF1430" s="33"/>
      <c r="BG1430" s="33"/>
      <c r="BH1430" s="33"/>
      <c r="BI1430" s="33"/>
      <c r="BJ1430" s="33"/>
      <c r="BK1430" s="33"/>
      <c r="BL1430" s="33"/>
      <c r="BM1430" s="33" t="s">
        <v>22258</v>
      </c>
    </row>
    <row r="1431" spans="1:65" x14ac:dyDescent="0.25">
      <c r="A1431" s="33"/>
      <c r="B1431" s="33" t="s">
        <v>4675</v>
      </c>
      <c r="C1431" s="33" t="s">
        <v>22254</v>
      </c>
      <c r="D1431" s="33"/>
      <c r="E1431" s="33"/>
      <c r="F1431" s="33" t="s">
        <v>11550</v>
      </c>
      <c r="G1431" s="33"/>
      <c r="H1431" s="33"/>
      <c r="I1431" s="33"/>
      <c r="J1431" s="33"/>
      <c r="K1431" s="33"/>
      <c r="L1431" s="33"/>
      <c r="M1431" s="33"/>
      <c r="N1431" s="33"/>
      <c r="O1431" s="33"/>
      <c r="P1431" s="33"/>
      <c r="Q1431" s="33"/>
      <c r="R1431" s="33"/>
      <c r="S1431" s="33"/>
      <c r="T1431" s="33"/>
      <c r="U1431" s="33"/>
      <c r="V1431" s="33"/>
      <c r="W1431" s="33"/>
      <c r="X1431" s="33"/>
      <c r="Y1431" s="33"/>
      <c r="Z1431" s="33"/>
      <c r="AA1431" s="33"/>
      <c r="AB1431" s="33"/>
      <c r="AC1431" s="33"/>
      <c r="AD1431" s="33"/>
      <c r="AE1431" s="33"/>
      <c r="AF1431" s="33"/>
      <c r="AG1431" s="33"/>
      <c r="AH1431" s="33"/>
      <c r="AI1431" s="33"/>
      <c r="AJ1431" s="33"/>
      <c r="AK1431" s="33"/>
      <c r="AL1431" s="33"/>
      <c r="AM1431" s="33"/>
      <c r="AN1431" s="33"/>
      <c r="AO1431" s="33"/>
      <c r="AP1431" s="33"/>
      <c r="AQ1431" s="33"/>
      <c r="AR1431" s="33"/>
      <c r="AS1431" s="33"/>
      <c r="AT1431" s="33"/>
      <c r="AU1431" s="33"/>
      <c r="AV1431" s="33"/>
      <c r="AW1431" s="33"/>
      <c r="AX1431" s="33"/>
      <c r="AY1431" s="33"/>
      <c r="AZ1431" s="33"/>
      <c r="BA1431" s="33"/>
      <c r="BB1431" s="33"/>
      <c r="BC1431" s="33"/>
      <c r="BD1431" s="33"/>
      <c r="BE1431" s="33"/>
      <c r="BF1431" s="33"/>
      <c r="BG1431" s="33"/>
      <c r="BH1431" s="33"/>
      <c r="BI1431" s="33"/>
      <c r="BJ1431" s="33"/>
      <c r="BK1431" s="33"/>
      <c r="BL1431" s="33"/>
      <c r="BM1431" s="33" t="s">
        <v>22259</v>
      </c>
    </row>
    <row r="1432" spans="1:65" x14ac:dyDescent="0.25">
      <c r="A1432" s="33"/>
      <c r="B1432" s="33" t="s">
        <v>8830</v>
      </c>
      <c r="C1432" s="33" t="s">
        <v>22255</v>
      </c>
      <c r="D1432" s="33"/>
      <c r="E1432" s="33"/>
      <c r="F1432" s="33" t="s">
        <v>11550</v>
      </c>
      <c r="G1432" s="33"/>
      <c r="H1432" s="33"/>
      <c r="I1432" s="33"/>
      <c r="J1432" s="33"/>
      <c r="K1432" s="33"/>
      <c r="L1432" s="33"/>
      <c r="M1432" s="33"/>
      <c r="N1432" s="33"/>
      <c r="O1432" s="33"/>
      <c r="P1432" s="33"/>
      <c r="Q1432" s="33"/>
      <c r="R1432" s="33"/>
      <c r="S1432" s="33"/>
      <c r="T1432" s="33"/>
      <c r="U1432" s="33"/>
      <c r="V1432" s="33"/>
      <c r="W1432" s="33"/>
      <c r="X1432" s="33"/>
      <c r="Y1432" s="33"/>
      <c r="Z1432" s="33"/>
      <c r="AA1432" s="33"/>
      <c r="AB1432" s="33"/>
      <c r="AC1432" s="33"/>
      <c r="AD1432" s="33"/>
      <c r="AE1432" s="33"/>
      <c r="AF1432" s="33"/>
      <c r="AG1432" s="33"/>
      <c r="AH1432" s="33"/>
      <c r="AI1432" s="33"/>
      <c r="AJ1432" s="33"/>
      <c r="AK1432" s="33"/>
      <c r="AL1432" s="33"/>
      <c r="AM1432" s="33"/>
      <c r="AN1432" s="33"/>
      <c r="AO1432" s="33"/>
      <c r="AP1432" s="33"/>
      <c r="AQ1432" s="33"/>
      <c r="AR1432" s="33"/>
      <c r="AS1432" s="33"/>
      <c r="AT1432" s="33"/>
      <c r="AU1432" s="33"/>
      <c r="AV1432" s="33"/>
      <c r="AW1432" s="33"/>
      <c r="AX1432" s="33"/>
      <c r="AY1432" s="33"/>
      <c r="AZ1432" s="33"/>
      <c r="BA1432" s="33"/>
      <c r="BB1432" s="33"/>
      <c r="BC1432" s="33"/>
      <c r="BD1432" s="33"/>
      <c r="BE1432" s="33"/>
      <c r="BF1432" s="33"/>
      <c r="BG1432" s="33"/>
      <c r="BH1432" s="33"/>
      <c r="BI1432" s="33"/>
      <c r="BJ1432" s="33"/>
      <c r="BK1432" s="33"/>
      <c r="BL1432" s="33"/>
      <c r="BM1432" s="33" t="s">
        <v>22259</v>
      </c>
    </row>
    <row r="1433" spans="1:65" x14ac:dyDescent="0.25">
      <c r="A1433" s="33"/>
      <c r="B1433" s="33" t="s">
        <v>22251</v>
      </c>
      <c r="C1433" s="33" t="s">
        <v>22256</v>
      </c>
      <c r="D1433" s="33"/>
      <c r="E1433" s="33"/>
      <c r="F1433" s="33" t="s">
        <v>11550</v>
      </c>
      <c r="G1433" s="33"/>
      <c r="H1433" s="33"/>
      <c r="I1433" s="33"/>
      <c r="J1433" s="33"/>
      <c r="K1433" s="33"/>
      <c r="L1433" s="33"/>
      <c r="M1433" s="33"/>
      <c r="N1433" s="33"/>
      <c r="O1433" s="33"/>
      <c r="P1433" s="33"/>
      <c r="Q1433" s="33"/>
      <c r="R1433" s="33"/>
      <c r="S1433" s="33"/>
      <c r="T1433" s="33"/>
      <c r="U1433" s="33"/>
      <c r="V1433" s="33"/>
      <c r="W1433" s="33"/>
      <c r="X1433" s="33"/>
      <c r="Y1433" s="33"/>
      <c r="Z1433" s="33"/>
      <c r="AA1433" s="33"/>
      <c r="AB1433" s="33"/>
      <c r="AC1433" s="33"/>
      <c r="AD1433" s="33"/>
      <c r="AE1433" s="33"/>
      <c r="AF1433" s="33"/>
      <c r="AG1433" s="33"/>
      <c r="AH1433" s="33"/>
      <c r="AI1433" s="33"/>
      <c r="AJ1433" s="33"/>
      <c r="AK1433" s="33"/>
      <c r="AL1433" s="33"/>
      <c r="AM1433" s="33"/>
      <c r="AN1433" s="33"/>
      <c r="AO1433" s="33"/>
      <c r="AP1433" s="33"/>
      <c r="AQ1433" s="33"/>
      <c r="AR1433" s="33"/>
      <c r="AS1433" s="33"/>
      <c r="AT1433" s="33"/>
      <c r="AU1433" s="33"/>
      <c r="AV1433" s="33"/>
      <c r="AW1433" s="33"/>
      <c r="AX1433" s="33"/>
      <c r="AY1433" s="33"/>
      <c r="AZ1433" s="33"/>
      <c r="BA1433" s="33"/>
      <c r="BB1433" s="33"/>
      <c r="BC1433" s="33"/>
      <c r="BD1433" s="33"/>
      <c r="BE1433" s="33"/>
      <c r="BF1433" s="33"/>
      <c r="BG1433" s="33"/>
      <c r="BH1433" s="33"/>
      <c r="BI1433" s="33"/>
      <c r="BJ1433" s="33"/>
      <c r="BK1433" s="33"/>
      <c r="BL1433" s="33"/>
      <c r="BM1433" s="33" t="s">
        <v>22259</v>
      </c>
    </row>
  </sheetData>
  <pageMargins left="0.511811024" right="0.511811024" top="0.78740157499999996" bottom="0.78740157499999996" header="0.31496062000000002" footer="0.31496062000000002"/>
  <pageSetup paperSize="9" orientation="portrait" horizontalDpi="360" verticalDpi="36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5F065-957B-40A8-BAC5-6E1C2F67D7B9}">
  <dimension ref="A1:B37"/>
  <sheetViews>
    <sheetView workbookViewId="0">
      <selection activeCell="A2" sqref="A2"/>
    </sheetView>
  </sheetViews>
  <sheetFormatPr defaultRowHeight="15" x14ac:dyDescent="0.25"/>
  <cols>
    <col min="1" max="1" width="13" style="29" customWidth="1"/>
    <col min="2" max="2" width="12.28515625" style="29" customWidth="1"/>
    <col min="3" max="16384" width="9.140625" style="29"/>
  </cols>
  <sheetData>
    <row r="1" spans="1:2" x14ac:dyDescent="0.25">
      <c r="A1" s="30" t="s">
        <v>22261</v>
      </c>
      <c r="B1" s="30" t="s">
        <v>22262</v>
      </c>
    </row>
    <row r="2" spans="1:2" x14ac:dyDescent="0.25">
      <c r="A2" s="31" t="s">
        <v>14648</v>
      </c>
      <c r="B2" s="31" t="s">
        <v>22273</v>
      </c>
    </row>
    <row r="3" spans="1:2" x14ac:dyDescent="0.25">
      <c r="A3" s="32" t="s">
        <v>14893</v>
      </c>
      <c r="B3" s="32" t="s">
        <v>22282</v>
      </c>
    </row>
    <row r="4" spans="1:2" x14ac:dyDescent="0.25">
      <c r="A4" s="28" t="s">
        <v>15949</v>
      </c>
      <c r="B4" s="28" t="s">
        <v>22274</v>
      </c>
    </row>
    <row r="5" spans="1:2" x14ac:dyDescent="0.25">
      <c r="A5" s="32" t="s">
        <v>16226</v>
      </c>
      <c r="B5" s="32" t="s">
        <v>22263</v>
      </c>
    </row>
    <row r="6" spans="1:2" x14ac:dyDescent="0.25">
      <c r="A6" s="28" t="s">
        <v>16266</v>
      </c>
      <c r="B6" s="28" t="s">
        <v>22280</v>
      </c>
    </row>
    <row r="7" spans="1:2" x14ac:dyDescent="0.25">
      <c r="A7" s="28" t="s">
        <v>16986</v>
      </c>
      <c r="B7" s="28" t="s">
        <v>22277</v>
      </c>
    </row>
    <row r="8" spans="1:2" x14ac:dyDescent="0.25">
      <c r="A8" s="28" t="s">
        <v>22283</v>
      </c>
      <c r="B8" s="28" t="s">
        <v>22277</v>
      </c>
    </row>
    <row r="9" spans="1:2" x14ac:dyDescent="0.25">
      <c r="A9" s="28" t="s">
        <v>22295</v>
      </c>
      <c r="B9" s="28" t="s">
        <v>11230</v>
      </c>
    </row>
    <row r="10" spans="1:2" x14ac:dyDescent="0.25">
      <c r="A10" s="28" t="s">
        <v>22287</v>
      </c>
      <c r="B10" s="28" t="s">
        <v>11230</v>
      </c>
    </row>
    <row r="11" spans="1:2" x14ac:dyDescent="0.25">
      <c r="A11" s="28" t="s">
        <v>22284</v>
      </c>
      <c r="B11" s="28" t="s">
        <v>11230</v>
      </c>
    </row>
    <row r="12" spans="1:2" x14ac:dyDescent="0.25">
      <c r="A12" s="28" t="s">
        <v>22285</v>
      </c>
      <c r="B12" s="28" t="s">
        <v>11230</v>
      </c>
    </row>
    <row r="13" spans="1:2" x14ac:dyDescent="0.25">
      <c r="A13" s="32" t="s">
        <v>22286</v>
      </c>
      <c r="B13" s="32" t="s">
        <v>11230</v>
      </c>
    </row>
    <row r="14" spans="1:2" x14ac:dyDescent="0.25">
      <c r="A14" s="28" t="s">
        <v>22295</v>
      </c>
      <c r="B14" s="28" t="s">
        <v>11230</v>
      </c>
    </row>
    <row r="15" spans="1:2" x14ac:dyDescent="0.25">
      <c r="A15" s="28" t="s">
        <v>22288</v>
      </c>
      <c r="B15" s="28" t="s">
        <v>11230</v>
      </c>
    </row>
    <row r="16" spans="1:2" x14ac:dyDescent="0.25">
      <c r="A16" s="28" t="s">
        <v>17858</v>
      </c>
      <c r="B16" s="28" t="s">
        <v>22271</v>
      </c>
    </row>
    <row r="17" spans="1:2" x14ac:dyDescent="0.25">
      <c r="A17" s="28" t="s">
        <v>17960</v>
      </c>
      <c r="B17" s="28" t="s">
        <v>17969</v>
      </c>
    </row>
    <row r="18" spans="1:2" x14ac:dyDescent="0.25">
      <c r="A18" s="28" t="s">
        <v>18412</v>
      </c>
      <c r="B18" s="28" t="s">
        <v>22264</v>
      </c>
    </row>
    <row r="19" spans="1:2" x14ac:dyDescent="0.25">
      <c r="A19" s="28" t="s">
        <v>18542</v>
      </c>
      <c r="B19" s="28" t="s">
        <v>22281</v>
      </c>
    </row>
    <row r="20" spans="1:2" x14ac:dyDescent="0.25">
      <c r="A20" s="28" t="s">
        <v>18719</v>
      </c>
      <c r="B20" s="28" t="s">
        <v>22275</v>
      </c>
    </row>
    <row r="21" spans="1:2" x14ac:dyDescent="0.25">
      <c r="A21" s="28" t="s">
        <v>19081</v>
      </c>
      <c r="B21" s="28" t="s">
        <v>22266</v>
      </c>
    </row>
    <row r="22" spans="1:2" x14ac:dyDescent="0.25">
      <c r="A22" s="28" t="s">
        <v>19121</v>
      </c>
      <c r="B22" s="28" t="s">
        <v>22276</v>
      </c>
    </row>
    <row r="23" spans="1:2" x14ac:dyDescent="0.25">
      <c r="A23" s="28" t="s">
        <v>19575</v>
      </c>
      <c r="B23" s="28" t="s">
        <v>22279</v>
      </c>
    </row>
    <row r="24" spans="1:2" x14ac:dyDescent="0.25">
      <c r="A24" s="33" t="s">
        <v>19903</v>
      </c>
      <c r="B24" s="33" t="s">
        <v>22268</v>
      </c>
    </row>
    <row r="25" spans="1:2" x14ac:dyDescent="0.25">
      <c r="A25" s="28" t="s">
        <v>20050</v>
      </c>
      <c r="B25" s="28" t="s">
        <v>20059</v>
      </c>
    </row>
    <row r="26" spans="1:2" x14ac:dyDescent="0.25">
      <c r="A26" s="28" t="s">
        <v>20388</v>
      </c>
      <c r="B26" s="28" t="s">
        <v>22270</v>
      </c>
    </row>
    <row r="27" spans="1:2" x14ac:dyDescent="0.25">
      <c r="A27" s="28" t="s">
        <v>20457</v>
      </c>
      <c r="B27" s="28" t="s">
        <v>22272</v>
      </c>
    </row>
    <row r="28" spans="1:2" x14ac:dyDescent="0.25">
      <c r="A28" s="28" t="s">
        <v>20749</v>
      </c>
      <c r="B28" s="28" t="s">
        <v>22269</v>
      </c>
    </row>
    <row r="29" spans="1:2" x14ac:dyDescent="0.25">
      <c r="A29" s="28" t="s">
        <v>21170</v>
      </c>
      <c r="B29" s="28" t="s">
        <v>22267</v>
      </c>
    </row>
    <row r="30" spans="1:2" x14ac:dyDescent="0.25">
      <c r="A30" s="28" t="s">
        <v>21240</v>
      </c>
      <c r="B30" s="28" t="s">
        <v>22265</v>
      </c>
    </row>
    <row r="31" spans="1:2" x14ac:dyDescent="0.25">
      <c r="A31" s="28" t="s">
        <v>22291</v>
      </c>
      <c r="B31" s="28" t="s">
        <v>22265</v>
      </c>
    </row>
    <row r="32" spans="1:2" x14ac:dyDescent="0.25">
      <c r="A32" s="28" t="s">
        <v>22293</v>
      </c>
      <c r="B32" s="28" t="s">
        <v>22265</v>
      </c>
    </row>
    <row r="33" spans="1:2" x14ac:dyDescent="0.25">
      <c r="A33" s="28" t="s">
        <v>22289</v>
      </c>
      <c r="B33" s="28" t="s">
        <v>22265</v>
      </c>
    </row>
    <row r="34" spans="1:2" x14ac:dyDescent="0.25">
      <c r="A34" s="28" t="s">
        <v>22290</v>
      </c>
      <c r="B34" s="28" t="s">
        <v>22265</v>
      </c>
    </row>
    <row r="35" spans="1:2" x14ac:dyDescent="0.25">
      <c r="A35" s="28" t="s">
        <v>22294</v>
      </c>
      <c r="B35" s="28" t="s">
        <v>22265</v>
      </c>
    </row>
    <row r="36" spans="1:2" x14ac:dyDescent="0.25">
      <c r="A36" s="28" t="s">
        <v>22292</v>
      </c>
      <c r="B36" s="28" t="s">
        <v>22265</v>
      </c>
    </row>
    <row r="37" spans="1:2" x14ac:dyDescent="0.25">
      <c r="A37" s="28" t="s">
        <v>21307</v>
      </c>
      <c r="B37" s="28" t="s">
        <v>22278</v>
      </c>
    </row>
  </sheetData>
  <pageMargins left="0.511811024" right="0.511811024" top="0.78740157499999996" bottom="0.78740157499999996" header="0.31496062000000002" footer="0.31496062000000002"/>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pedidos</vt:lpstr>
      <vt:lpstr>sku</vt:lpstr>
      <vt:lpstr>montadora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Gerente Ecommerce ㅤ</cp:lastModifiedBy>
  <cp:lastPrinted>2025-08-06T15:51:19Z</cp:lastPrinted>
  <dcterms:created xsi:type="dcterms:W3CDTF">2025-08-01T18:34:15Z</dcterms:created>
  <dcterms:modified xsi:type="dcterms:W3CDTF">2025-09-01T20:09:07Z</dcterms:modified>
</cp:coreProperties>
</file>